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Default Extension="vml" ContentType="application/vnd.openxmlformats-officedocument.vmlDrawing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jessie/Desktop/"/>
    </mc:Choice>
  </mc:AlternateContent>
  <xr:revisionPtr revIDLastSave="0" documentId="13_ncr:1_{8A5C41FE-B9D7-594C-BB3F-CD8197BF9A2E}" xr6:coauthVersionLast="47" xr6:coauthVersionMax="47" xr10:uidLastSave="{00000000-0000-0000-0000-000000000000}"/>
  <bookViews>
    <workbookView xWindow="0" yWindow="500" windowWidth="27660" windowHeight="11420" firstSheet="3" activeTab="7" xr2:uid="{00000000-000D-0000-FFFF-FFFF00000000}"/>
  </bookViews>
  <sheets>
    <sheet name="ReadMe" sheetId="1" r:id="rId1"/>
    <sheet name="Inputs" sheetId="2" r:id="rId2"/>
    <sheet name="WH_Numerical" sheetId="3" r:id="rId3"/>
    <sheet name="WH_Analytical" sheetId="4" r:id="rId4"/>
    <sheet name="Q1(a)Test" sheetId="10" r:id="rId5"/>
    <sheet name="Q1(a)K_selection" sheetId="9" r:id="rId6"/>
    <sheet name="WH_Backend" sheetId="5" r:id="rId7"/>
    <sheet name="Q1(b)Spline" sheetId="13" r:id="rId8"/>
    <sheet name="Deaths_1x1(AUS)" sheetId="6" r:id="rId9"/>
    <sheet name="Exposures_1x1(AUS)" sheetId="7" r:id="rId10"/>
    <sheet name="Deaths_1x1(UK)" sheetId="12" r:id="rId11"/>
    <sheet name="Exposures_1x1(UK)" sheetId="11" r:id="rId12"/>
  </sheets>
  <definedNames>
    <definedName name="_xlnm._FilterDatabase" localSheetId="8" hidden="1">'Deaths_1x1(AUS)'!$A$3:$E$11214</definedName>
    <definedName name="_xlnm._FilterDatabase" localSheetId="9" hidden="1">'Exposures_1x1(AUS)'!$A$3:$E$11214</definedName>
    <definedName name="ExternalData_1" localSheetId="8">'Deaths_1x1(AUS)'!$A$1:$L$11214</definedName>
    <definedName name="ExternalData_1" localSheetId="10">'Deaths_1x1(UK)'!$A$1:$M$11214</definedName>
    <definedName name="ExternalData_1" localSheetId="9">'Exposures_1x1(AUS)'!$A$1:$N$11214</definedName>
    <definedName name="ExternalData_1" localSheetId="11">'Exposures_1x1(UK)'!$A$1:$O$11214</definedName>
    <definedName name="solver_adj" localSheetId="2" hidden="1">WH_Numerical!$F$6:$F$45</definedName>
    <definedName name="solver_cvg" localSheetId="2" hidden="1">0.0001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itr" localSheetId="2" hidden="1">2147483647</definedName>
    <definedName name="solver_lin" localSheetId="1" hidden="1">2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opt" localSheetId="1" hidden="1">Inputs!$B$2</definedName>
    <definedName name="solver_opt" localSheetId="2" hidden="1">WH_Numerical!$N$7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1" hidden="1">1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2</definedName>
    <definedName name="solver_ver" localSheetId="2" hidden="1">2</definedName>
    <definedName name="solver_adj" localSheetId="7" hidden="1">'Q1(b)Spline'!$U$10:$U$15</definedName>
    <definedName name="solver_opt" localSheetId="7" hidden="1">'Q1(b)Spline'!$U$17</definedName>
    <definedName name="solver_typ" localSheetId="7" hidden="1">3</definedName>
    <definedName name="solver_val" localSheetId="7" hidden="1">0</definedName>
    <definedName name="solver_num" localSheetId="7" hidden="1">1</definedName>
    <definedName name="solver_lhs1" localSheetId="7" hidden="1">'Q1(b)Spline'!$U$18:$U$22</definedName>
    <definedName name="solver_rel1" localSheetId="7" hidden="1">2</definedName>
    <definedName name="solver_rhs1" localSheetId="7" hidden="1">0</definedName>
    <definedName name="solver_neg" localSheetId="7" hidden="1">0</definedName>
    <definedName name="solver_eng" localSheetId="7" hidden="1">2</definedName>
    <definedName name="solver_lin" localSheetId="7" hidden="1">1</definedName>
    <definedName name="solver_pre" localSheetId="7" hidden="1">0.000000001</definedName>
    <definedName name="solver_ver" localSheetId="7" hidden="1">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3" l="1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" i="13"/>
  <c r="IO125" i="5"/>
  <c r="IN125" i="5"/>
  <c r="IM125" i="5"/>
  <c r="IL125" i="5"/>
  <c r="IK125" i="5"/>
  <c r="IJ125" i="5"/>
  <c r="II125" i="5"/>
  <c r="IH125" i="5"/>
  <c r="IG125" i="5"/>
  <c r="IF125" i="5"/>
  <c r="IE125" i="5"/>
  <c r="ID125" i="5"/>
  <c r="IC125" i="5"/>
  <c r="IB125" i="5"/>
  <c r="IA125" i="5"/>
  <c r="HZ125" i="5"/>
  <c r="HY125" i="5"/>
  <c r="HX125" i="5"/>
  <c r="HW125" i="5"/>
  <c r="HV125" i="5"/>
  <c r="HU125" i="5"/>
  <c r="HT125" i="5"/>
  <c r="HS125" i="5"/>
  <c r="HR125" i="5"/>
  <c r="HQ125" i="5"/>
  <c r="HP125" i="5"/>
  <c r="HO125" i="5"/>
  <c r="HN125" i="5"/>
  <c r="HM125" i="5"/>
  <c r="HL125" i="5"/>
  <c r="HK125" i="5"/>
  <c r="HJ125" i="5"/>
  <c r="HI125" i="5"/>
  <c r="HH125" i="5"/>
  <c r="HG125" i="5"/>
  <c r="HF125" i="5"/>
  <c r="HE125" i="5"/>
  <c r="HD125" i="5"/>
  <c r="HC125" i="5"/>
  <c r="HB125" i="5"/>
  <c r="HA125" i="5"/>
  <c r="GZ125" i="5"/>
  <c r="GY125" i="5"/>
  <c r="GX125" i="5"/>
  <c r="GW125" i="5"/>
  <c r="GV125" i="5"/>
  <c r="GU125" i="5"/>
  <c r="GT125" i="5"/>
  <c r="GS125" i="5"/>
  <c r="GR125" i="5"/>
  <c r="GQ125" i="5"/>
  <c r="GP125" i="5"/>
  <c r="GO125" i="5"/>
  <c r="GN125" i="5"/>
  <c r="GM125" i="5"/>
  <c r="GL125" i="5"/>
  <c r="GK125" i="5"/>
  <c r="GJ125" i="5"/>
  <c r="GI125" i="5"/>
  <c r="GH125" i="5"/>
  <c r="GG125" i="5"/>
  <c r="GF125" i="5"/>
  <c r="GE125" i="5"/>
  <c r="GD125" i="5"/>
  <c r="GC125" i="5"/>
  <c r="GB125" i="5"/>
  <c r="GA125" i="5"/>
  <c r="FZ125" i="5"/>
  <c r="FY125" i="5"/>
  <c r="FX125" i="5"/>
  <c r="FW125" i="5"/>
  <c r="FV125" i="5"/>
  <c r="FU125" i="5"/>
  <c r="FT125" i="5"/>
  <c r="FS125" i="5"/>
  <c r="FR125" i="5"/>
  <c r="FQ125" i="5"/>
  <c r="FP125" i="5"/>
  <c r="FO125" i="5"/>
  <c r="FN125" i="5"/>
  <c r="FM125" i="5"/>
  <c r="FL125" i="5"/>
  <c r="FK125" i="5"/>
  <c r="FJ125" i="5"/>
  <c r="FI125" i="5"/>
  <c r="FH125" i="5"/>
  <c r="FG125" i="5"/>
  <c r="FF125" i="5"/>
  <c r="FE125" i="5"/>
  <c r="FD125" i="5"/>
  <c r="FC125" i="5"/>
  <c r="FB125" i="5"/>
  <c r="FA125" i="5"/>
  <c r="EZ125" i="5"/>
  <c r="EY125" i="5"/>
  <c r="EX125" i="5"/>
  <c r="EW125" i="5"/>
  <c r="EV125" i="5"/>
  <c r="EU125" i="5"/>
  <c r="ET125" i="5"/>
  <c r="ES125" i="5"/>
  <c r="ER125" i="5"/>
  <c r="EQ125" i="5"/>
  <c r="EP125" i="5"/>
  <c r="EO125" i="5"/>
  <c r="EN125" i="5"/>
  <c r="EM125" i="5"/>
  <c r="EL125" i="5"/>
  <c r="EK125" i="5"/>
  <c r="EJ125" i="5"/>
  <c r="EI125" i="5"/>
  <c r="EH125" i="5"/>
  <c r="EG125" i="5"/>
  <c r="EF125" i="5"/>
  <c r="EE125" i="5"/>
  <c r="ED125" i="5"/>
  <c r="EC125" i="5"/>
  <c r="EB125" i="5"/>
  <c r="EA125" i="5"/>
  <c r="DZ125" i="5"/>
  <c r="DV125" i="5"/>
  <c r="DU125" i="5"/>
  <c r="DT125" i="5"/>
  <c r="DS125" i="5"/>
  <c r="DR125" i="5"/>
  <c r="DQ125" i="5"/>
  <c r="DP125" i="5"/>
  <c r="DO125" i="5"/>
  <c r="DN125" i="5"/>
  <c r="DM125" i="5"/>
  <c r="DL125" i="5"/>
  <c r="DK125" i="5"/>
  <c r="DJ125" i="5"/>
  <c r="DI125" i="5"/>
  <c r="DH125" i="5"/>
  <c r="DG125" i="5"/>
  <c r="DF125" i="5"/>
  <c r="DE125" i="5"/>
  <c r="DD125" i="5"/>
  <c r="DC125" i="5"/>
  <c r="DB125" i="5"/>
  <c r="DA125" i="5"/>
  <c r="CZ125" i="5"/>
  <c r="CY125" i="5"/>
  <c r="CX125" i="5"/>
  <c r="CW125" i="5"/>
  <c r="CV125" i="5"/>
  <c r="CU125" i="5"/>
  <c r="CT125" i="5"/>
  <c r="CS125" i="5"/>
  <c r="CR125" i="5"/>
  <c r="CQ125" i="5"/>
  <c r="CP125" i="5"/>
  <c r="CO125" i="5"/>
  <c r="CN125" i="5"/>
  <c r="CM125" i="5"/>
  <c r="CL125" i="5"/>
  <c r="CK125" i="5"/>
  <c r="CJ125" i="5"/>
  <c r="CI125" i="5"/>
  <c r="CH125" i="5"/>
  <c r="CG125" i="5"/>
  <c r="CF125" i="5"/>
  <c r="CE125" i="5"/>
  <c r="CD125" i="5"/>
  <c r="CC125" i="5"/>
  <c r="CB125" i="5"/>
  <c r="CA125" i="5"/>
  <c r="BZ125" i="5"/>
  <c r="BY125" i="5"/>
  <c r="BX125" i="5"/>
  <c r="BW125" i="5"/>
  <c r="BV125" i="5"/>
  <c r="BU125" i="5"/>
  <c r="BT125" i="5"/>
  <c r="BS125" i="5"/>
  <c r="BR125" i="5"/>
  <c r="BQ125" i="5"/>
  <c r="BP125" i="5"/>
  <c r="BO125" i="5"/>
  <c r="BN125" i="5"/>
  <c r="BM125" i="5"/>
  <c r="BL125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E125" i="5"/>
  <c r="D125" i="5"/>
  <c r="C125" i="5"/>
  <c r="B125" i="5"/>
  <c r="IO124" i="5"/>
  <c r="IN124" i="5"/>
  <c r="IM124" i="5"/>
  <c r="IL124" i="5"/>
  <c r="IK124" i="5"/>
  <c r="IJ124" i="5"/>
  <c r="II124" i="5"/>
  <c r="IH124" i="5"/>
  <c r="IG124" i="5"/>
  <c r="IF124" i="5"/>
  <c r="IE124" i="5"/>
  <c r="ID124" i="5"/>
  <c r="IC124" i="5"/>
  <c r="IB124" i="5"/>
  <c r="IA124" i="5"/>
  <c r="HZ124" i="5"/>
  <c r="HY124" i="5"/>
  <c r="HX124" i="5"/>
  <c r="HW124" i="5"/>
  <c r="HV124" i="5"/>
  <c r="HU124" i="5"/>
  <c r="HT124" i="5"/>
  <c r="HS124" i="5"/>
  <c r="HR124" i="5"/>
  <c r="HQ124" i="5"/>
  <c r="HP124" i="5"/>
  <c r="HO124" i="5"/>
  <c r="HN124" i="5"/>
  <c r="HM124" i="5"/>
  <c r="HL124" i="5"/>
  <c r="HK124" i="5"/>
  <c r="HJ124" i="5"/>
  <c r="HI124" i="5"/>
  <c r="HH124" i="5"/>
  <c r="HG124" i="5"/>
  <c r="HF124" i="5"/>
  <c r="HE124" i="5"/>
  <c r="HD124" i="5"/>
  <c r="HC124" i="5"/>
  <c r="HB124" i="5"/>
  <c r="HA124" i="5"/>
  <c r="GZ124" i="5"/>
  <c r="GY124" i="5"/>
  <c r="GX124" i="5"/>
  <c r="GW124" i="5"/>
  <c r="GV124" i="5"/>
  <c r="GU124" i="5"/>
  <c r="GT124" i="5"/>
  <c r="GS124" i="5"/>
  <c r="GR124" i="5"/>
  <c r="GQ124" i="5"/>
  <c r="GP124" i="5"/>
  <c r="GO124" i="5"/>
  <c r="GN124" i="5"/>
  <c r="GM124" i="5"/>
  <c r="GL124" i="5"/>
  <c r="GK124" i="5"/>
  <c r="GJ124" i="5"/>
  <c r="GI124" i="5"/>
  <c r="GH124" i="5"/>
  <c r="GG124" i="5"/>
  <c r="GF124" i="5"/>
  <c r="GE124" i="5"/>
  <c r="GD124" i="5"/>
  <c r="GC124" i="5"/>
  <c r="GB124" i="5"/>
  <c r="GA124" i="5"/>
  <c r="FZ124" i="5"/>
  <c r="FY124" i="5"/>
  <c r="FX124" i="5"/>
  <c r="FW124" i="5"/>
  <c r="FV124" i="5"/>
  <c r="FU124" i="5"/>
  <c r="FT124" i="5"/>
  <c r="FS124" i="5"/>
  <c r="FR124" i="5"/>
  <c r="FQ124" i="5"/>
  <c r="FP124" i="5"/>
  <c r="FO124" i="5"/>
  <c r="FN124" i="5"/>
  <c r="FM124" i="5"/>
  <c r="FL124" i="5"/>
  <c r="FK124" i="5"/>
  <c r="FJ124" i="5"/>
  <c r="FI124" i="5"/>
  <c r="FH124" i="5"/>
  <c r="FG124" i="5"/>
  <c r="FF124" i="5"/>
  <c r="FE124" i="5"/>
  <c r="FD124" i="5"/>
  <c r="FC124" i="5"/>
  <c r="FB124" i="5"/>
  <c r="FA124" i="5"/>
  <c r="EZ124" i="5"/>
  <c r="EY124" i="5"/>
  <c r="EX124" i="5"/>
  <c r="EW124" i="5"/>
  <c r="EV124" i="5"/>
  <c r="EU124" i="5"/>
  <c r="ET124" i="5"/>
  <c r="ES124" i="5"/>
  <c r="ER124" i="5"/>
  <c r="EQ124" i="5"/>
  <c r="EP124" i="5"/>
  <c r="EO124" i="5"/>
  <c r="EN124" i="5"/>
  <c r="EM124" i="5"/>
  <c r="EL124" i="5"/>
  <c r="EK124" i="5"/>
  <c r="EJ124" i="5"/>
  <c r="EI124" i="5"/>
  <c r="EH124" i="5"/>
  <c r="EG124" i="5"/>
  <c r="EF124" i="5"/>
  <c r="EE124" i="5"/>
  <c r="ED124" i="5"/>
  <c r="EC124" i="5"/>
  <c r="EB124" i="5"/>
  <c r="EA124" i="5"/>
  <c r="DZ124" i="5"/>
  <c r="DV124" i="5"/>
  <c r="DU124" i="5"/>
  <c r="DT124" i="5"/>
  <c r="DS124" i="5"/>
  <c r="DR124" i="5"/>
  <c r="DQ124" i="5"/>
  <c r="DP124" i="5"/>
  <c r="DO124" i="5"/>
  <c r="DN124" i="5"/>
  <c r="DM124" i="5"/>
  <c r="DL124" i="5"/>
  <c r="DK124" i="5"/>
  <c r="DJ124" i="5"/>
  <c r="DI124" i="5"/>
  <c r="DH124" i="5"/>
  <c r="DG124" i="5"/>
  <c r="DF124" i="5"/>
  <c r="DE124" i="5"/>
  <c r="DD124" i="5"/>
  <c r="DC124" i="5"/>
  <c r="DB124" i="5"/>
  <c r="DA124" i="5"/>
  <c r="CZ124" i="5"/>
  <c r="CY124" i="5"/>
  <c r="CX124" i="5"/>
  <c r="CW124" i="5"/>
  <c r="CV124" i="5"/>
  <c r="CU124" i="5"/>
  <c r="CT124" i="5"/>
  <c r="CS124" i="5"/>
  <c r="CR124" i="5"/>
  <c r="CQ124" i="5"/>
  <c r="CP124" i="5"/>
  <c r="CO124" i="5"/>
  <c r="CN124" i="5"/>
  <c r="CM124" i="5"/>
  <c r="CL124" i="5"/>
  <c r="CK124" i="5"/>
  <c r="CJ124" i="5"/>
  <c r="CI124" i="5"/>
  <c r="CH124" i="5"/>
  <c r="CG124" i="5"/>
  <c r="CF124" i="5"/>
  <c r="CE124" i="5"/>
  <c r="CD124" i="5"/>
  <c r="CC124" i="5"/>
  <c r="CB124" i="5"/>
  <c r="CA124" i="5"/>
  <c r="BZ124" i="5"/>
  <c r="BY124" i="5"/>
  <c r="BX124" i="5"/>
  <c r="BW124" i="5"/>
  <c r="BV124" i="5"/>
  <c r="BU124" i="5"/>
  <c r="BT124" i="5"/>
  <c r="BS124" i="5"/>
  <c r="BR124" i="5"/>
  <c r="BQ124" i="5"/>
  <c r="BP124" i="5"/>
  <c r="BO124" i="5"/>
  <c r="BN124" i="5"/>
  <c r="BM124" i="5"/>
  <c r="BL124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E124" i="5"/>
  <c r="D124" i="5"/>
  <c r="C124" i="5"/>
  <c r="B124" i="5"/>
  <c r="IO123" i="5"/>
  <c r="IN123" i="5"/>
  <c r="IM123" i="5"/>
  <c r="IL123" i="5"/>
  <c r="IK123" i="5"/>
  <c r="IJ123" i="5"/>
  <c r="II123" i="5"/>
  <c r="IH123" i="5"/>
  <c r="IG123" i="5"/>
  <c r="IF123" i="5"/>
  <c r="IE123" i="5"/>
  <c r="ID123" i="5"/>
  <c r="IC123" i="5"/>
  <c r="IB123" i="5"/>
  <c r="IA123" i="5"/>
  <c r="HZ123" i="5"/>
  <c r="HY123" i="5"/>
  <c r="HX123" i="5"/>
  <c r="HW123" i="5"/>
  <c r="HV123" i="5"/>
  <c r="HU123" i="5"/>
  <c r="HT123" i="5"/>
  <c r="HS123" i="5"/>
  <c r="HR123" i="5"/>
  <c r="HQ123" i="5"/>
  <c r="HP123" i="5"/>
  <c r="HO123" i="5"/>
  <c r="HN123" i="5"/>
  <c r="HM123" i="5"/>
  <c r="HL123" i="5"/>
  <c r="HK123" i="5"/>
  <c r="HJ123" i="5"/>
  <c r="HI123" i="5"/>
  <c r="HH123" i="5"/>
  <c r="HG123" i="5"/>
  <c r="HF123" i="5"/>
  <c r="HE123" i="5"/>
  <c r="HD123" i="5"/>
  <c r="HC123" i="5"/>
  <c r="HB123" i="5"/>
  <c r="HA123" i="5"/>
  <c r="GZ123" i="5"/>
  <c r="GY123" i="5"/>
  <c r="GX123" i="5"/>
  <c r="GW123" i="5"/>
  <c r="GV123" i="5"/>
  <c r="GU123" i="5"/>
  <c r="GT123" i="5"/>
  <c r="GS123" i="5"/>
  <c r="GR123" i="5"/>
  <c r="GQ123" i="5"/>
  <c r="GP123" i="5"/>
  <c r="GO123" i="5"/>
  <c r="GN123" i="5"/>
  <c r="GM123" i="5"/>
  <c r="GL123" i="5"/>
  <c r="GK123" i="5"/>
  <c r="GJ123" i="5"/>
  <c r="GI123" i="5"/>
  <c r="GH123" i="5"/>
  <c r="GG123" i="5"/>
  <c r="GF123" i="5"/>
  <c r="GE123" i="5"/>
  <c r="GD123" i="5"/>
  <c r="GC123" i="5"/>
  <c r="GB123" i="5"/>
  <c r="GA123" i="5"/>
  <c r="FZ123" i="5"/>
  <c r="FY123" i="5"/>
  <c r="FX123" i="5"/>
  <c r="FW123" i="5"/>
  <c r="FV123" i="5"/>
  <c r="FU123" i="5"/>
  <c r="FT123" i="5"/>
  <c r="FS123" i="5"/>
  <c r="FR123" i="5"/>
  <c r="FQ123" i="5"/>
  <c r="FP123" i="5"/>
  <c r="FO123" i="5"/>
  <c r="FN123" i="5"/>
  <c r="FM123" i="5"/>
  <c r="FL123" i="5"/>
  <c r="FK123" i="5"/>
  <c r="FJ123" i="5"/>
  <c r="FI123" i="5"/>
  <c r="FH123" i="5"/>
  <c r="FG123" i="5"/>
  <c r="FF123" i="5"/>
  <c r="FE123" i="5"/>
  <c r="FD123" i="5"/>
  <c r="FC123" i="5"/>
  <c r="FB123" i="5"/>
  <c r="FA123" i="5"/>
  <c r="EZ123" i="5"/>
  <c r="EY123" i="5"/>
  <c r="EX123" i="5"/>
  <c r="EW123" i="5"/>
  <c r="EV123" i="5"/>
  <c r="EU123" i="5"/>
  <c r="ET123" i="5"/>
  <c r="ES123" i="5"/>
  <c r="ER123" i="5"/>
  <c r="EQ123" i="5"/>
  <c r="EP123" i="5"/>
  <c r="EO123" i="5"/>
  <c r="EN123" i="5"/>
  <c r="EM123" i="5"/>
  <c r="EL123" i="5"/>
  <c r="EK123" i="5"/>
  <c r="EJ123" i="5"/>
  <c r="EI123" i="5"/>
  <c r="EH123" i="5"/>
  <c r="EG123" i="5"/>
  <c r="EF123" i="5"/>
  <c r="EE123" i="5"/>
  <c r="ED123" i="5"/>
  <c r="EC123" i="5"/>
  <c r="EB123" i="5"/>
  <c r="EA123" i="5"/>
  <c r="DZ123" i="5"/>
  <c r="DV123" i="5"/>
  <c r="DU123" i="5"/>
  <c r="DT123" i="5"/>
  <c r="DS123" i="5"/>
  <c r="DR123" i="5"/>
  <c r="DQ123" i="5"/>
  <c r="DP123" i="5"/>
  <c r="DO123" i="5"/>
  <c r="DN123" i="5"/>
  <c r="DM123" i="5"/>
  <c r="DL123" i="5"/>
  <c r="DK123" i="5"/>
  <c r="DJ123" i="5"/>
  <c r="DI123" i="5"/>
  <c r="DH123" i="5"/>
  <c r="DG123" i="5"/>
  <c r="DF123" i="5"/>
  <c r="DE123" i="5"/>
  <c r="DD123" i="5"/>
  <c r="DC123" i="5"/>
  <c r="DB123" i="5"/>
  <c r="DA123" i="5"/>
  <c r="CZ123" i="5"/>
  <c r="CY123" i="5"/>
  <c r="CX123" i="5"/>
  <c r="CW123" i="5"/>
  <c r="CV123" i="5"/>
  <c r="CU123" i="5"/>
  <c r="CT123" i="5"/>
  <c r="CS123" i="5"/>
  <c r="CR123" i="5"/>
  <c r="CQ123" i="5"/>
  <c r="CP123" i="5"/>
  <c r="CO123" i="5"/>
  <c r="CN123" i="5"/>
  <c r="CM123" i="5"/>
  <c r="CL123" i="5"/>
  <c r="CK123" i="5"/>
  <c r="CJ123" i="5"/>
  <c r="CI123" i="5"/>
  <c r="CH123" i="5"/>
  <c r="CG123" i="5"/>
  <c r="CF123" i="5"/>
  <c r="CE123" i="5"/>
  <c r="CD123" i="5"/>
  <c r="CC123" i="5"/>
  <c r="CB123" i="5"/>
  <c r="CA123" i="5"/>
  <c r="BZ123" i="5"/>
  <c r="BY123" i="5"/>
  <c r="BX123" i="5"/>
  <c r="BW123" i="5"/>
  <c r="BV123" i="5"/>
  <c r="BU123" i="5"/>
  <c r="BT123" i="5"/>
  <c r="BS123" i="5"/>
  <c r="BR123" i="5"/>
  <c r="BQ123" i="5"/>
  <c r="BP123" i="5"/>
  <c r="BO123" i="5"/>
  <c r="BN123" i="5"/>
  <c r="BM123" i="5"/>
  <c r="BL123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E123" i="5"/>
  <c r="D123" i="5"/>
  <c r="C123" i="5"/>
  <c r="B123" i="5"/>
  <c r="IO122" i="5"/>
  <c r="IN122" i="5"/>
  <c r="IM122" i="5"/>
  <c r="IL122" i="5"/>
  <c r="IK122" i="5"/>
  <c r="IJ122" i="5"/>
  <c r="II122" i="5"/>
  <c r="IH122" i="5"/>
  <c r="IG122" i="5"/>
  <c r="IF122" i="5"/>
  <c r="IE122" i="5"/>
  <c r="ID122" i="5"/>
  <c r="IC122" i="5"/>
  <c r="IB122" i="5"/>
  <c r="IA122" i="5"/>
  <c r="HZ122" i="5"/>
  <c r="HY122" i="5"/>
  <c r="HX122" i="5"/>
  <c r="HW122" i="5"/>
  <c r="HV122" i="5"/>
  <c r="HU122" i="5"/>
  <c r="HT122" i="5"/>
  <c r="HS122" i="5"/>
  <c r="HR122" i="5"/>
  <c r="HQ122" i="5"/>
  <c r="HP122" i="5"/>
  <c r="HO122" i="5"/>
  <c r="HN122" i="5"/>
  <c r="HM122" i="5"/>
  <c r="HL122" i="5"/>
  <c r="HK122" i="5"/>
  <c r="HJ122" i="5"/>
  <c r="HI122" i="5"/>
  <c r="HH122" i="5"/>
  <c r="HG122" i="5"/>
  <c r="HF122" i="5"/>
  <c r="HE122" i="5"/>
  <c r="HD122" i="5"/>
  <c r="HC122" i="5"/>
  <c r="HB122" i="5"/>
  <c r="HA122" i="5"/>
  <c r="GZ122" i="5"/>
  <c r="GY122" i="5"/>
  <c r="GX122" i="5"/>
  <c r="GW122" i="5"/>
  <c r="GV122" i="5"/>
  <c r="GU122" i="5"/>
  <c r="GT122" i="5"/>
  <c r="GS122" i="5"/>
  <c r="GR122" i="5"/>
  <c r="GQ122" i="5"/>
  <c r="GP122" i="5"/>
  <c r="GO122" i="5"/>
  <c r="GN122" i="5"/>
  <c r="GM122" i="5"/>
  <c r="GL122" i="5"/>
  <c r="GK122" i="5"/>
  <c r="GJ122" i="5"/>
  <c r="GI122" i="5"/>
  <c r="GH122" i="5"/>
  <c r="GG122" i="5"/>
  <c r="GF122" i="5"/>
  <c r="GE122" i="5"/>
  <c r="GD122" i="5"/>
  <c r="GC122" i="5"/>
  <c r="GB122" i="5"/>
  <c r="GA122" i="5"/>
  <c r="FZ122" i="5"/>
  <c r="FY122" i="5"/>
  <c r="FX122" i="5"/>
  <c r="FW122" i="5"/>
  <c r="FV122" i="5"/>
  <c r="FU122" i="5"/>
  <c r="FT122" i="5"/>
  <c r="FS122" i="5"/>
  <c r="FR122" i="5"/>
  <c r="FQ122" i="5"/>
  <c r="FP122" i="5"/>
  <c r="FO122" i="5"/>
  <c r="FN122" i="5"/>
  <c r="FM122" i="5"/>
  <c r="FL122" i="5"/>
  <c r="FK122" i="5"/>
  <c r="FJ122" i="5"/>
  <c r="FI122" i="5"/>
  <c r="FH122" i="5"/>
  <c r="FG122" i="5"/>
  <c r="FF122" i="5"/>
  <c r="FE122" i="5"/>
  <c r="FD122" i="5"/>
  <c r="FC122" i="5"/>
  <c r="FB122" i="5"/>
  <c r="FA122" i="5"/>
  <c r="EZ122" i="5"/>
  <c r="EY122" i="5"/>
  <c r="EX122" i="5"/>
  <c r="EW122" i="5"/>
  <c r="EV122" i="5"/>
  <c r="EU122" i="5"/>
  <c r="ET122" i="5"/>
  <c r="ES122" i="5"/>
  <c r="ER122" i="5"/>
  <c r="EQ122" i="5"/>
  <c r="EP122" i="5"/>
  <c r="EO122" i="5"/>
  <c r="EN122" i="5"/>
  <c r="EM122" i="5"/>
  <c r="EL122" i="5"/>
  <c r="EK122" i="5"/>
  <c r="EJ122" i="5"/>
  <c r="EI122" i="5"/>
  <c r="EH122" i="5"/>
  <c r="EG122" i="5"/>
  <c r="EF122" i="5"/>
  <c r="EE122" i="5"/>
  <c r="ED122" i="5"/>
  <c r="EC122" i="5"/>
  <c r="EB122" i="5"/>
  <c r="EA122" i="5"/>
  <c r="DZ122" i="5"/>
  <c r="DV122" i="5"/>
  <c r="DU122" i="5"/>
  <c r="DT122" i="5"/>
  <c r="DS122" i="5"/>
  <c r="DR122" i="5"/>
  <c r="DQ122" i="5"/>
  <c r="DP122" i="5"/>
  <c r="DO122" i="5"/>
  <c r="DN122" i="5"/>
  <c r="DM122" i="5"/>
  <c r="DL122" i="5"/>
  <c r="DK122" i="5"/>
  <c r="DJ122" i="5"/>
  <c r="DI122" i="5"/>
  <c r="DH122" i="5"/>
  <c r="DG122" i="5"/>
  <c r="DF122" i="5"/>
  <c r="DE122" i="5"/>
  <c r="DD122" i="5"/>
  <c r="DC122" i="5"/>
  <c r="DB122" i="5"/>
  <c r="DA122" i="5"/>
  <c r="CZ122" i="5"/>
  <c r="CY122" i="5"/>
  <c r="CX122" i="5"/>
  <c r="CW122" i="5"/>
  <c r="CV122" i="5"/>
  <c r="CU122" i="5"/>
  <c r="CT122" i="5"/>
  <c r="CS122" i="5"/>
  <c r="CR122" i="5"/>
  <c r="CQ122" i="5"/>
  <c r="CP122" i="5"/>
  <c r="CO122" i="5"/>
  <c r="CN122" i="5"/>
  <c r="CM122" i="5"/>
  <c r="CL122" i="5"/>
  <c r="CK122" i="5"/>
  <c r="CJ122" i="5"/>
  <c r="CI122" i="5"/>
  <c r="CH122" i="5"/>
  <c r="CG122" i="5"/>
  <c r="CF122" i="5"/>
  <c r="CE122" i="5"/>
  <c r="CD122" i="5"/>
  <c r="CC122" i="5"/>
  <c r="CB122" i="5"/>
  <c r="CA122" i="5"/>
  <c r="BZ122" i="5"/>
  <c r="BY122" i="5"/>
  <c r="BX122" i="5"/>
  <c r="BW122" i="5"/>
  <c r="BV122" i="5"/>
  <c r="BU122" i="5"/>
  <c r="BT122" i="5"/>
  <c r="BS122" i="5"/>
  <c r="BR122" i="5"/>
  <c r="BQ122" i="5"/>
  <c r="BP122" i="5"/>
  <c r="BO122" i="5"/>
  <c r="BN122" i="5"/>
  <c r="BM122" i="5"/>
  <c r="BL122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E122" i="5"/>
  <c r="D122" i="5"/>
  <c r="C122" i="5"/>
  <c r="B122" i="5"/>
  <c r="IO121" i="5"/>
  <c r="IN121" i="5"/>
  <c r="IM121" i="5"/>
  <c r="IL121" i="5"/>
  <c r="IK121" i="5"/>
  <c r="IJ121" i="5"/>
  <c r="II121" i="5"/>
  <c r="IH121" i="5"/>
  <c r="IG121" i="5"/>
  <c r="IF121" i="5"/>
  <c r="IE121" i="5"/>
  <c r="ID121" i="5"/>
  <c r="IC121" i="5"/>
  <c r="IB121" i="5"/>
  <c r="IA121" i="5"/>
  <c r="HZ121" i="5"/>
  <c r="HY121" i="5"/>
  <c r="HX121" i="5"/>
  <c r="HW121" i="5"/>
  <c r="HV121" i="5"/>
  <c r="HU121" i="5"/>
  <c r="HT121" i="5"/>
  <c r="HS121" i="5"/>
  <c r="HR121" i="5"/>
  <c r="HQ121" i="5"/>
  <c r="HP121" i="5"/>
  <c r="HO121" i="5"/>
  <c r="HN121" i="5"/>
  <c r="HM121" i="5"/>
  <c r="HL121" i="5"/>
  <c r="HK121" i="5"/>
  <c r="HJ121" i="5"/>
  <c r="HI121" i="5"/>
  <c r="HH121" i="5"/>
  <c r="HG121" i="5"/>
  <c r="HF121" i="5"/>
  <c r="HE121" i="5"/>
  <c r="HD121" i="5"/>
  <c r="HC121" i="5"/>
  <c r="HB121" i="5"/>
  <c r="HA121" i="5"/>
  <c r="GZ121" i="5"/>
  <c r="GY121" i="5"/>
  <c r="GX121" i="5"/>
  <c r="GW121" i="5"/>
  <c r="GV121" i="5"/>
  <c r="GU121" i="5"/>
  <c r="GT121" i="5"/>
  <c r="GS121" i="5"/>
  <c r="GR121" i="5"/>
  <c r="GQ121" i="5"/>
  <c r="GP121" i="5"/>
  <c r="GO121" i="5"/>
  <c r="GN121" i="5"/>
  <c r="GM121" i="5"/>
  <c r="GL121" i="5"/>
  <c r="GK121" i="5"/>
  <c r="GJ121" i="5"/>
  <c r="GI121" i="5"/>
  <c r="GH121" i="5"/>
  <c r="GG121" i="5"/>
  <c r="GF121" i="5"/>
  <c r="GE121" i="5"/>
  <c r="GD121" i="5"/>
  <c r="GC121" i="5"/>
  <c r="GB121" i="5"/>
  <c r="GA121" i="5"/>
  <c r="FZ121" i="5"/>
  <c r="FY121" i="5"/>
  <c r="FX121" i="5"/>
  <c r="FW121" i="5"/>
  <c r="FV121" i="5"/>
  <c r="FU121" i="5"/>
  <c r="FT121" i="5"/>
  <c r="FS121" i="5"/>
  <c r="FR121" i="5"/>
  <c r="FQ121" i="5"/>
  <c r="FP121" i="5"/>
  <c r="FO121" i="5"/>
  <c r="FN121" i="5"/>
  <c r="FM121" i="5"/>
  <c r="FL121" i="5"/>
  <c r="FK121" i="5"/>
  <c r="FJ121" i="5"/>
  <c r="FI121" i="5"/>
  <c r="FH121" i="5"/>
  <c r="FG121" i="5"/>
  <c r="FF121" i="5"/>
  <c r="FE121" i="5"/>
  <c r="FD121" i="5"/>
  <c r="FC121" i="5"/>
  <c r="FB121" i="5"/>
  <c r="FA121" i="5"/>
  <c r="EZ121" i="5"/>
  <c r="EY121" i="5"/>
  <c r="EX121" i="5"/>
  <c r="EW121" i="5"/>
  <c r="EV121" i="5"/>
  <c r="EU121" i="5"/>
  <c r="ET121" i="5"/>
  <c r="ES121" i="5"/>
  <c r="ER121" i="5"/>
  <c r="EQ121" i="5"/>
  <c r="EP121" i="5"/>
  <c r="EO121" i="5"/>
  <c r="EN121" i="5"/>
  <c r="EM121" i="5"/>
  <c r="EL121" i="5"/>
  <c r="EK121" i="5"/>
  <c r="EJ121" i="5"/>
  <c r="EI121" i="5"/>
  <c r="EH121" i="5"/>
  <c r="EG121" i="5"/>
  <c r="EF121" i="5"/>
  <c r="EE121" i="5"/>
  <c r="ED121" i="5"/>
  <c r="EC121" i="5"/>
  <c r="EB121" i="5"/>
  <c r="EA121" i="5"/>
  <c r="DZ121" i="5"/>
  <c r="DV121" i="5"/>
  <c r="DU121" i="5"/>
  <c r="DT121" i="5"/>
  <c r="DS121" i="5"/>
  <c r="DR121" i="5"/>
  <c r="DQ121" i="5"/>
  <c r="DP121" i="5"/>
  <c r="DO121" i="5"/>
  <c r="DN121" i="5"/>
  <c r="DM121" i="5"/>
  <c r="DL121" i="5"/>
  <c r="DK121" i="5"/>
  <c r="DJ121" i="5"/>
  <c r="DI121" i="5"/>
  <c r="DH121" i="5"/>
  <c r="DG121" i="5"/>
  <c r="DF121" i="5"/>
  <c r="DE121" i="5"/>
  <c r="DD121" i="5"/>
  <c r="DC121" i="5"/>
  <c r="DB121" i="5"/>
  <c r="DA121" i="5"/>
  <c r="CZ121" i="5"/>
  <c r="CY121" i="5"/>
  <c r="CX121" i="5"/>
  <c r="CW121" i="5"/>
  <c r="CV121" i="5"/>
  <c r="CU121" i="5"/>
  <c r="CT121" i="5"/>
  <c r="CS121" i="5"/>
  <c r="CR121" i="5"/>
  <c r="CQ121" i="5"/>
  <c r="CP121" i="5"/>
  <c r="CO121" i="5"/>
  <c r="CN121" i="5"/>
  <c r="CM121" i="5"/>
  <c r="CL121" i="5"/>
  <c r="CK121" i="5"/>
  <c r="CJ121" i="5"/>
  <c r="CI121" i="5"/>
  <c r="CH121" i="5"/>
  <c r="CG121" i="5"/>
  <c r="CF121" i="5"/>
  <c r="CE121" i="5"/>
  <c r="CD121" i="5"/>
  <c r="CC121" i="5"/>
  <c r="CB121" i="5"/>
  <c r="CA121" i="5"/>
  <c r="BZ121" i="5"/>
  <c r="BY121" i="5"/>
  <c r="BX121" i="5"/>
  <c r="BW121" i="5"/>
  <c r="BV121" i="5"/>
  <c r="BU121" i="5"/>
  <c r="BT121" i="5"/>
  <c r="BS121" i="5"/>
  <c r="BR121" i="5"/>
  <c r="BQ121" i="5"/>
  <c r="BP121" i="5"/>
  <c r="BO121" i="5"/>
  <c r="BN121" i="5"/>
  <c r="BM121" i="5"/>
  <c r="BL121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E121" i="5"/>
  <c r="D121" i="5"/>
  <c r="C121" i="5"/>
  <c r="B121" i="5"/>
  <c r="IO120" i="5"/>
  <c r="IN120" i="5"/>
  <c r="IM120" i="5"/>
  <c r="IL120" i="5"/>
  <c r="IK120" i="5"/>
  <c r="IJ120" i="5"/>
  <c r="II120" i="5"/>
  <c r="IH120" i="5"/>
  <c r="IG120" i="5"/>
  <c r="IF120" i="5"/>
  <c r="IE120" i="5"/>
  <c r="ID120" i="5"/>
  <c r="IC120" i="5"/>
  <c r="IB120" i="5"/>
  <c r="IA120" i="5"/>
  <c r="HZ120" i="5"/>
  <c r="HY120" i="5"/>
  <c r="HX120" i="5"/>
  <c r="HW120" i="5"/>
  <c r="HV120" i="5"/>
  <c r="HU120" i="5"/>
  <c r="HT120" i="5"/>
  <c r="HS120" i="5"/>
  <c r="HR120" i="5"/>
  <c r="HQ120" i="5"/>
  <c r="HP120" i="5"/>
  <c r="HO120" i="5"/>
  <c r="HN120" i="5"/>
  <c r="HM120" i="5"/>
  <c r="HL120" i="5"/>
  <c r="HK120" i="5"/>
  <c r="HJ120" i="5"/>
  <c r="HI120" i="5"/>
  <c r="HH120" i="5"/>
  <c r="HG120" i="5"/>
  <c r="HF120" i="5"/>
  <c r="HE120" i="5"/>
  <c r="HD120" i="5"/>
  <c r="HC120" i="5"/>
  <c r="HB120" i="5"/>
  <c r="HA120" i="5"/>
  <c r="GZ120" i="5"/>
  <c r="GY120" i="5"/>
  <c r="GX120" i="5"/>
  <c r="GW120" i="5"/>
  <c r="GV120" i="5"/>
  <c r="GU120" i="5"/>
  <c r="GT120" i="5"/>
  <c r="GS120" i="5"/>
  <c r="GR120" i="5"/>
  <c r="GQ120" i="5"/>
  <c r="GP120" i="5"/>
  <c r="GO120" i="5"/>
  <c r="GN120" i="5"/>
  <c r="GM120" i="5"/>
  <c r="GL120" i="5"/>
  <c r="GK120" i="5"/>
  <c r="GJ120" i="5"/>
  <c r="GI120" i="5"/>
  <c r="GH120" i="5"/>
  <c r="GG120" i="5"/>
  <c r="GF120" i="5"/>
  <c r="GE120" i="5"/>
  <c r="GD120" i="5"/>
  <c r="GC120" i="5"/>
  <c r="GB120" i="5"/>
  <c r="GA120" i="5"/>
  <c r="FZ120" i="5"/>
  <c r="FY120" i="5"/>
  <c r="FX120" i="5"/>
  <c r="FW120" i="5"/>
  <c r="FV120" i="5"/>
  <c r="FU120" i="5"/>
  <c r="FT120" i="5"/>
  <c r="FS120" i="5"/>
  <c r="FR120" i="5"/>
  <c r="FQ120" i="5"/>
  <c r="FP120" i="5"/>
  <c r="FO120" i="5"/>
  <c r="FN120" i="5"/>
  <c r="FM120" i="5"/>
  <c r="FL120" i="5"/>
  <c r="FK120" i="5"/>
  <c r="FJ120" i="5"/>
  <c r="FI120" i="5"/>
  <c r="FH120" i="5"/>
  <c r="FG120" i="5"/>
  <c r="FF120" i="5"/>
  <c r="FE120" i="5"/>
  <c r="FD120" i="5"/>
  <c r="FC120" i="5"/>
  <c r="FB120" i="5"/>
  <c r="FA120" i="5"/>
  <c r="EZ120" i="5"/>
  <c r="EY120" i="5"/>
  <c r="EX120" i="5"/>
  <c r="EW120" i="5"/>
  <c r="EV120" i="5"/>
  <c r="EU120" i="5"/>
  <c r="ET120" i="5"/>
  <c r="ES120" i="5"/>
  <c r="ER120" i="5"/>
  <c r="EQ120" i="5"/>
  <c r="EP120" i="5"/>
  <c r="EO120" i="5"/>
  <c r="EN120" i="5"/>
  <c r="EM120" i="5"/>
  <c r="EL120" i="5"/>
  <c r="EK120" i="5"/>
  <c r="EJ120" i="5"/>
  <c r="EI120" i="5"/>
  <c r="EH120" i="5"/>
  <c r="EG120" i="5"/>
  <c r="EF120" i="5"/>
  <c r="EE120" i="5"/>
  <c r="ED120" i="5"/>
  <c r="EC120" i="5"/>
  <c r="EB120" i="5"/>
  <c r="EA120" i="5"/>
  <c r="DZ120" i="5"/>
  <c r="DV120" i="5"/>
  <c r="DU120" i="5"/>
  <c r="DT120" i="5"/>
  <c r="DS120" i="5"/>
  <c r="DR120" i="5"/>
  <c r="DQ120" i="5"/>
  <c r="DP120" i="5"/>
  <c r="DO120" i="5"/>
  <c r="DN120" i="5"/>
  <c r="DM120" i="5"/>
  <c r="DL120" i="5"/>
  <c r="DK120" i="5"/>
  <c r="DJ120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E120" i="5"/>
  <c r="D120" i="5"/>
  <c r="C120" i="5"/>
  <c r="B120" i="5"/>
  <c r="IO119" i="5"/>
  <c r="IN119" i="5"/>
  <c r="IM119" i="5"/>
  <c r="IL119" i="5"/>
  <c r="IK119" i="5"/>
  <c r="IJ119" i="5"/>
  <c r="II119" i="5"/>
  <c r="IH119" i="5"/>
  <c r="IG119" i="5"/>
  <c r="IF119" i="5"/>
  <c r="IE119" i="5"/>
  <c r="ID119" i="5"/>
  <c r="IC119" i="5"/>
  <c r="IB119" i="5"/>
  <c r="IA119" i="5"/>
  <c r="HZ119" i="5"/>
  <c r="HY119" i="5"/>
  <c r="HX119" i="5"/>
  <c r="HW119" i="5"/>
  <c r="HV119" i="5"/>
  <c r="HU119" i="5"/>
  <c r="HT119" i="5"/>
  <c r="HS119" i="5"/>
  <c r="HR119" i="5"/>
  <c r="HQ119" i="5"/>
  <c r="HP119" i="5"/>
  <c r="HO119" i="5"/>
  <c r="HN119" i="5"/>
  <c r="HM119" i="5"/>
  <c r="HL119" i="5"/>
  <c r="HK119" i="5"/>
  <c r="HJ119" i="5"/>
  <c r="HI119" i="5"/>
  <c r="HH119" i="5"/>
  <c r="HG119" i="5"/>
  <c r="HF119" i="5"/>
  <c r="HE119" i="5"/>
  <c r="HD119" i="5"/>
  <c r="HC119" i="5"/>
  <c r="HB119" i="5"/>
  <c r="HA119" i="5"/>
  <c r="GZ119" i="5"/>
  <c r="GY119" i="5"/>
  <c r="GX119" i="5"/>
  <c r="GW119" i="5"/>
  <c r="GV119" i="5"/>
  <c r="GU119" i="5"/>
  <c r="GT119" i="5"/>
  <c r="GS119" i="5"/>
  <c r="GR119" i="5"/>
  <c r="GQ119" i="5"/>
  <c r="GP119" i="5"/>
  <c r="GO119" i="5"/>
  <c r="GN119" i="5"/>
  <c r="GM119" i="5"/>
  <c r="GL119" i="5"/>
  <c r="GK119" i="5"/>
  <c r="GJ119" i="5"/>
  <c r="GI119" i="5"/>
  <c r="GH119" i="5"/>
  <c r="GG119" i="5"/>
  <c r="GF119" i="5"/>
  <c r="GE119" i="5"/>
  <c r="GD119" i="5"/>
  <c r="GC119" i="5"/>
  <c r="GB119" i="5"/>
  <c r="GA119" i="5"/>
  <c r="FZ119" i="5"/>
  <c r="FY119" i="5"/>
  <c r="FX119" i="5"/>
  <c r="FW119" i="5"/>
  <c r="FV119" i="5"/>
  <c r="FU119" i="5"/>
  <c r="FT119" i="5"/>
  <c r="FS119" i="5"/>
  <c r="FR119" i="5"/>
  <c r="FQ119" i="5"/>
  <c r="FP119" i="5"/>
  <c r="FO119" i="5"/>
  <c r="FN119" i="5"/>
  <c r="FM119" i="5"/>
  <c r="FL119" i="5"/>
  <c r="FK119" i="5"/>
  <c r="FJ119" i="5"/>
  <c r="FI119" i="5"/>
  <c r="FH119" i="5"/>
  <c r="FG119" i="5"/>
  <c r="FF119" i="5"/>
  <c r="FE119" i="5"/>
  <c r="FD119" i="5"/>
  <c r="FC119" i="5"/>
  <c r="FB119" i="5"/>
  <c r="FA119" i="5"/>
  <c r="EZ119" i="5"/>
  <c r="EY119" i="5"/>
  <c r="EX119" i="5"/>
  <c r="EW119" i="5"/>
  <c r="EV119" i="5"/>
  <c r="EU119" i="5"/>
  <c r="ET119" i="5"/>
  <c r="ES119" i="5"/>
  <c r="ER119" i="5"/>
  <c r="EQ119" i="5"/>
  <c r="EP119" i="5"/>
  <c r="EO119" i="5"/>
  <c r="EN119" i="5"/>
  <c r="EM119" i="5"/>
  <c r="EL119" i="5"/>
  <c r="EK119" i="5"/>
  <c r="EJ119" i="5"/>
  <c r="EI119" i="5"/>
  <c r="EH119" i="5"/>
  <c r="EG119" i="5"/>
  <c r="EF119" i="5"/>
  <c r="EE119" i="5"/>
  <c r="ED119" i="5"/>
  <c r="EC119" i="5"/>
  <c r="EB119" i="5"/>
  <c r="EA119" i="5"/>
  <c r="DZ119" i="5"/>
  <c r="DV119" i="5"/>
  <c r="DU119" i="5"/>
  <c r="DT119" i="5"/>
  <c r="DS119" i="5"/>
  <c r="DR119" i="5"/>
  <c r="DQ119" i="5"/>
  <c r="DP119" i="5"/>
  <c r="DO119" i="5"/>
  <c r="DN119" i="5"/>
  <c r="DM119" i="5"/>
  <c r="DL119" i="5"/>
  <c r="DK119" i="5"/>
  <c r="DJ119" i="5"/>
  <c r="DI119" i="5"/>
  <c r="DH119" i="5"/>
  <c r="DG119" i="5"/>
  <c r="DF119" i="5"/>
  <c r="DE119" i="5"/>
  <c r="DD119" i="5"/>
  <c r="DC119" i="5"/>
  <c r="DB119" i="5"/>
  <c r="DA119" i="5"/>
  <c r="CZ119" i="5"/>
  <c r="CY119" i="5"/>
  <c r="CX119" i="5"/>
  <c r="CW119" i="5"/>
  <c r="CV119" i="5"/>
  <c r="CU119" i="5"/>
  <c r="CT119" i="5"/>
  <c r="CS119" i="5"/>
  <c r="CR119" i="5"/>
  <c r="CQ119" i="5"/>
  <c r="CP119" i="5"/>
  <c r="CO119" i="5"/>
  <c r="CN119" i="5"/>
  <c r="CM119" i="5"/>
  <c r="CL119" i="5"/>
  <c r="CK119" i="5"/>
  <c r="CJ119" i="5"/>
  <c r="CI119" i="5"/>
  <c r="CH119" i="5"/>
  <c r="CG119" i="5"/>
  <c r="CF119" i="5"/>
  <c r="CE119" i="5"/>
  <c r="CD119" i="5"/>
  <c r="CC119" i="5"/>
  <c r="CB119" i="5"/>
  <c r="CA119" i="5"/>
  <c r="BZ119" i="5"/>
  <c r="BY119" i="5"/>
  <c r="BX119" i="5"/>
  <c r="BW119" i="5"/>
  <c r="BV119" i="5"/>
  <c r="BU119" i="5"/>
  <c r="BT119" i="5"/>
  <c r="BS119" i="5"/>
  <c r="BR119" i="5"/>
  <c r="BQ119" i="5"/>
  <c r="BP119" i="5"/>
  <c r="BO119" i="5"/>
  <c r="BN119" i="5"/>
  <c r="BM119" i="5"/>
  <c r="BL119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E119" i="5"/>
  <c r="D119" i="5"/>
  <c r="C119" i="5"/>
  <c r="B119" i="5"/>
  <c r="IO118" i="5"/>
  <c r="IN118" i="5"/>
  <c r="IM118" i="5"/>
  <c r="IL118" i="5"/>
  <c r="IK118" i="5"/>
  <c r="IJ118" i="5"/>
  <c r="II118" i="5"/>
  <c r="IH118" i="5"/>
  <c r="IG118" i="5"/>
  <c r="IF118" i="5"/>
  <c r="IE118" i="5"/>
  <c r="ID118" i="5"/>
  <c r="IC118" i="5"/>
  <c r="IB118" i="5"/>
  <c r="IA118" i="5"/>
  <c r="HZ118" i="5"/>
  <c r="HY118" i="5"/>
  <c r="HX118" i="5"/>
  <c r="HW118" i="5"/>
  <c r="HV118" i="5"/>
  <c r="HU118" i="5"/>
  <c r="HT118" i="5"/>
  <c r="HS118" i="5"/>
  <c r="HR118" i="5"/>
  <c r="HQ118" i="5"/>
  <c r="HP118" i="5"/>
  <c r="HO118" i="5"/>
  <c r="HN118" i="5"/>
  <c r="HM118" i="5"/>
  <c r="HL118" i="5"/>
  <c r="HK118" i="5"/>
  <c r="HJ118" i="5"/>
  <c r="HI118" i="5"/>
  <c r="HH118" i="5"/>
  <c r="HG118" i="5"/>
  <c r="HF118" i="5"/>
  <c r="HE118" i="5"/>
  <c r="HD118" i="5"/>
  <c r="HC118" i="5"/>
  <c r="HB118" i="5"/>
  <c r="HA118" i="5"/>
  <c r="GZ118" i="5"/>
  <c r="GY118" i="5"/>
  <c r="GX118" i="5"/>
  <c r="GW118" i="5"/>
  <c r="GV118" i="5"/>
  <c r="GU118" i="5"/>
  <c r="GT118" i="5"/>
  <c r="GS118" i="5"/>
  <c r="GR118" i="5"/>
  <c r="GQ118" i="5"/>
  <c r="GP118" i="5"/>
  <c r="GO118" i="5"/>
  <c r="GN118" i="5"/>
  <c r="GM118" i="5"/>
  <c r="GL118" i="5"/>
  <c r="GK118" i="5"/>
  <c r="GJ118" i="5"/>
  <c r="GI118" i="5"/>
  <c r="GH118" i="5"/>
  <c r="GG118" i="5"/>
  <c r="GF118" i="5"/>
  <c r="GE118" i="5"/>
  <c r="GD118" i="5"/>
  <c r="GC118" i="5"/>
  <c r="GB118" i="5"/>
  <c r="GA118" i="5"/>
  <c r="FZ118" i="5"/>
  <c r="FY118" i="5"/>
  <c r="FX118" i="5"/>
  <c r="FW118" i="5"/>
  <c r="FV118" i="5"/>
  <c r="FU118" i="5"/>
  <c r="FT118" i="5"/>
  <c r="FS118" i="5"/>
  <c r="FR118" i="5"/>
  <c r="FQ118" i="5"/>
  <c r="FP118" i="5"/>
  <c r="FO118" i="5"/>
  <c r="FN118" i="5"/>
  <c r="FM118" i="5"/>
  <c r="FL118" i="5"/>
  <c r="FK118" i="5"/>
  <c r="FJ118" i="5"/>
  <c r="FI118" i="5"/>
  <c r="FH118" i="5"/>
  <c r="FG118" i="5"/>
  <c r="FF118" i="5"/>
  <c r="FE118" i="5"/>
  <c r="FD118" i="5"/>
  <c r="FC118" i="5"/>
  <c r="FB118" i="5"/>
  <c r="FA118" i="5"/>
  <c r="EZ118" i="5"/>
  <c r="EY118" i="5"/>
  <c r="EX118" i="5"/>
  <c r="EW118" i="5"/>
  <c r="EV118" i="5"/>
  <c r="EU118" i="5"/>
  <c r="ET118" i="5"/>
  <c r="ES118" i="5"/>
  <c r="ER118" i="5"/>
  <c r="EQ118" i="5"/>
  <c r="EP118" i="5"/>
  <c r="EO118" i="5"/>
  <c r="EN118" i="5"/>
  <c r="EM118" i="5"/>
  <c r="EL118" i="5"/>
  <c r="EK118" i="5"/>
  <c r="EJ118" i="5"/>
  <c r="EI118" i="5"/>
  <c r="EH118" i="5"/>
  <c r="EG118" i="5"/>
  <c r="EF118" i="5"/>
  <c r="EE118" i="5"/>
  <c r="ED118" i="5"/>
  <c r="EC118" i="5"/>
  <c r="EB118" i="5"/>
  <c r="EA118" i="5"/>
  <c r="DZ118" i="5"/>
  <c r="DV118" i="5"/>
  <c r="DU118" i="5"/>
  <c r="DT118" i="5"/>
  <c r="DS118" i="5"/>
  <c r="DR118" i="5"/>
  <c r="DQ118" i="5"/>
  <c r="DP118" i="5"/>
  <c r="DO118" i="5"/>
  <c r="DN118" i="5"/>
  <c r="DM118" i="5"/>
  <c r="DL118" i="5"/>
  <c r="DK118" i="5"/>
  <c r="DJ118" i="5"/>
  <c r="DI118" i="5"/>
  <c r="DH118" i="5"/>
  <c r="DG118" i="5"/>
  <c r="DF118" i="5"/>
  <c r="DE118" i="5"/>
  <c r="DD118" i="5"/>
  <c r="DC118" i="5"/>
  <c r="DB118" i="5"/>
  <c r="DA118" i="5"/>
  <c r="CZ118" i="5"/>
  <c r="CY118" i="5"/>
  <c r="CX118" i="5"/>
  <c r="CW118" i="5"/>
  <c r="CV118" i="5"/>
  <c r="CU118" i="5"/>
  <c r="CT118" i="5"/>
  <c r="CS118" i="5"/>
  <c r="CR118" i="5"/>
  <c r="CQ118" i="5"/>
  <c r="CP118" i="5"/>
  <c r="CO118" i="5"/>
  <c r="CN118" i="5"/>
  <c r="CM118" i="5"/>
  <c r="CL118" i="5"/>
  <c r="CK118" i="5"/>
  <c r="CJ118" i="5"/>
  <c r="CI118" i="5"/>
  <c r="CH118" i="5"/>
  <c r="CG118" i="5"/>
  <c r="CF118" i="5"/>
  <c r="CE118" i="5"/>
  <c r="CD118" i="5"/>
  <c r="CC118" i="5"/>
  <c r="CB118" i="5"/>
  <c r="CA118" i="5"/>
  <c r="BZ118" i="5"/>
  <c r="BY118" i="5"/>
  <c r="BX118" i="5"/>
  <c r="BW118" i="5"/>
  <c r="BV118" i="5"/>
  <c r="BU118" i="5"/>
  <c r="BT118" i="5"/>
  <c r="BS118" i="5"/>
  <c r="BR118" i="5"/>
  <c r="BQ118" i="5"/>
  <c r="BP118" i="5"/>
  <c r="BO118" i="5"/>
  <c r="BN118" i="5"/>
  <c r="BM118" i="5"/>
  <c r="BL118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E118" i="5"/>
  <c r="D118" i="5"/>
  <c r="C118" i="5"/>
  <c r="B118" i="5"/>
  <c r="IO117" i="5"/>
  <c r="IN117" i="5"/>
  <c r="IM117" i="5"/>
  <c r="IL117" i="5"/>
  <c r="IK117" i="5"/>
  <c r="IJ117" i="5"/>
  <c r="II117" i="5"/>
  <c r="IH117" i="5"/>
  <c r="IG117" i="5"/>
  <c r="IF117" i="5"/>
  <c r="IE117" i="5"/>
  <c r="ID117" i="5"/>
  <c r="IC117" i="5"/>
  <c r="IB117" i="5"/>
  <c r="IA117" i="5"/>
  <c r="HZ117" i="5"/>
  <c r="HY117" i="5"/>
  <c r="HX117" i="5"/>
  <c r="HW117" i="5"/>
  <c r="HV117" i="5"/>
  <c r="HU117" i="5"/>
  <c r="HT117" i="5"/>
  <c r="HS117" i="5"/>
  <c r="HR117" i="5"/>
  <c r="HQ117" i="5"/>
  <c r="HP117" i="5"/>
  <c r="HO117" i="5"/>
  <c r="HN117" i="5"/>
  <c r="HM117" i="5"/>
  <c r="HL117" i="5"/>
  <c r="HK117" i="5"/>
  <c r="HJ117" i="5"/>
  <c r="HI117" i="5"/>
  <c r="HH117" i="5"/>
  <c r="HG117" i="5"/>
  <c r="HF117" i="5"/>
  <c r="HE117" i="5"/>
  <c r="HD117" i="5"/>
  <c r="HC117" i="5"/>
  <c r="HB117" i="5"/>
  <c r="HA117" i="5"/>
  <c r="GZ117" i="5"/>
  <c r="GY117" i="5"/>
  <c r="GX117" i="5"/>
  <c r="GW117" i="5"/>
  <c r="GV117" i="5"/>
  <c r="GU117" i="5"/>
  <c r="GT117" i="5"/>
  <c r="GS117" i="5"/>
  <c r="GR117" i="5"/>
  <c r="GQ117" i="5"/>
  <c r="GP117" i="5"/>
  <c r="GO117" i="5"/>
  <c r="GN117" i="5"/>
  <c r="GM117" i="5"/>
  <c r="GL117" i="5"/>
  <c r="GK117" i="5"/>
  <c r="GJ117" i="5"/>
  <c r="GI117" i="5"/>
  <c r="GH117" i="5"/>
  <c r="GG117" i="5"/>
  <c r="GF117" i="5"/>
  <c r="GE117" i="5"/>
  <c r="GD117" i="5"/>
  <c r="GC117" i="5"/>
  <c r="GB117" i="5"/>
  <c r="GA117" i="5"/>
  <c r="FZ117" i="5"/>
  <c r="FY117" i="5"/>
  <c r="FX117" i="5"/>
  <c r="FW117" i="5"/>
  <c r="FV117" i="5"/>
  <c r="FU117" i="5"/>
  <c r="FT117" i="5"/>
  <c r="FS117" i="5"/>
  <c r="FR117" i="5"/>
  <c r="FQ117" i="5"/>
  <c r="FP117" i="5"/>
  <c r="FO117" i="5"/>
  <c r="FN117" i="5"/>
  <c r="FM117" i="5"/>
  <c r="FL117" i="5"/>
  <c r="FK117" i="5"/>
  <c r="FJ117" i="5"/>
  <c r="FI117" i="5"/>
  <c r="FH117" i="5"/>
  <c r="FG117" i="5"/>
  <c r="FF117" i="5"/>
  <c r="FE117" i="5"/>
  <c r="FD117" i="5"/>
  <c r="FC117" i="5"/>
  <c r="FB117" i="5"/>
  <c r="FA117" i="5"/>
  <c r="EZ117" i="5"/>
  <c r="EY117" i="5"/>
  <c r="EX117" i="5"/>
  <c r="EW117" i="5"/>
  <c r="EV117" i="5"/>
  <c r="EU117" i="5"/>
  <c r="ET117" i="5"/>
  <c r="ES117" i="5"/>
  <c r="ER117" i="5"/>
  <c r="EQ117" i="5"/>
  <c r="EP117" i="5"/>
  <c r="EO117" i="5"/>
  <c r="EN117" i="5"/>
  <c r="EM117" i="5"/>
  <c r="EL117" i="5"/>
  <c r="EK117" i="5"/>
  <c r="EJ117" i="5"/>
  <c r="EI117" i="5"/>
  <c r="EH117" i="5"/>
  <c r="EG117" i="5"/>
  <c r="EF117" i="5"/>
  <c r="EE117" i="5"/>
  <c r="ED117" i="5"/>
  <c r="EC117" i="5"/>
  <c r="EB117" i="5"/>
  <c r="EA117" i="5"/>
  <c r="DZ117" i="5"/>
  <c r="DV117" i="5"/>
  <c r="DU117" i="5"/>
  <c r="DT117" i="5"/>
  <c r="DS117" i="5"/>
  <c r="DR117" i="5"/>
  <c r="DQ117" i="5"/>
  <c r="DP117" i="5"/>
  <c r="DO117" i="5"/>
  <c r="DN117" i="5"/>
  <c r="DM117" i="5"/>
  <c r="DL117" i="5"/>
  <c r="DK117" i="5"/>
  <c r="DJ117" i="5"/>
  <c r="DI117" i="5"/>
  <c r="DH117" i="5"/>
  <c r="DG117" i="5"/>
  <c r="DF117" i="5"/>
  <c r="DE117" i="5"/>
  <c r="DD117" i="5"/>
  <c r="DC117" i="5"/>
  <c r="DB117" i="5"/>
  <c r="DA117" i="5"/>
  <c r="CZ117" i="5"/>
  <c r="CY117" i="5"/>
  <c r="CX117" i="5"/>
  <c r="CW117" i="5"/>
  <c r="CV117" i="5"/>
  <c r="CU117" i="5"/>
  <c r="CT117" i="5"/>
  <c r="CS117" i="5"/>
  <c r="CR117" i="5"/>
  <c r="CQ117" i="5"/>
  <c r="CP117" i="5"/>
  <c r="CO117" i="5"/>
  <c r="CN117" i="5"/>
  <c r="CM117" i="5"/>
  <c r="CL117" i="5"/>
  <c r="CK117" i="5"/>
  <c r="CJ117" i="5"/>
  <c r="CI117" i="5"/>
  <c r="CH117" i="5"/>
  <c r="CG117" i="5"/>
  <c r="CF117" i="5"/>
  <c r="CE117" i="5"/>
  <c r="CD117" i="5"/>
  <c r="CC117" i="5"/>
  <c r="CB117" i="5"/>
  <c r="CA117" i="5"/>
  <c r="BZ117" i="5"/>
  <c r="BY117" i="5"/>
  <c r="BX117" i="5"/>
  <c r="BW117" i="5"/>
  <c r="BV117" i="5"/>
  <c r="BU117" i="5"/>
  <c r="BT117" i="5"/>
  <c r="BS117" i="5"/>
  <c r="BR117" i="5"/>
  <c r="BQ117" i="5"/>
  <c r="BP117" i="5"/>
  <c r="BO117" i="5"/>
  <c r="BN117" i="5"/>
  <c r="BM117" i="5"/>
  <c r="BL117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E117" i="5"/>
  <c r="D117" i="5"/>
  <c r="C117" i="5"/>
  <c r="B117" i="5"/>
  <c r="IO116" i="5"/>
  <c r="IN116" i="5"/>
  <c r="IM116" i="5"/>
  <c r="IL116" i="5"/>
  <c r="IK116" i="5"/>
  <c r="IJ116" i="5"/>
  <c r="II116" i="5"/>
  <c r="IH116" i="5"/>
  <c r="IG116" i="5"/>
  <c r="IF116" i="5"/>
  <c r="IE116" i="5"/>
  <c r="ID116" i="5"/>
  <c r="IC116" i="5"/>
  <c r="IB116" i="5"/>
  <c r="IA116" i="5"/>
  <c r="HZ116" i="5"/>
  <c r="HY116" i="5"/>
  <c r="HX116" i="5"/>
  <c r="HW116" i="5"/>
  <c r="HV116" i="5"/>
  <c r="HU116" i="5"/>
  <c r="HT116" i="5"/>
  <c r="HS116" i="5"/>
  <c r="HR116" i="5"/>
  <c r="HQ116" i="5"/>
  <c r="HP116" i="5"/>
  <c r="HO116" i="5"/>
  <c r="HN116" i="5"/>
  <c r="HM116" i="5"/>
  <c r="HL116" i="5"/>
  <c r="HK116" i="5"/>
  <c r="HJ116" i="5"/>
  <c r="HI116" i="5"/>
  <c r="HH116" i="5"/>
  <c r="HG116" i="5"/>
  <c r="HF116" i="5"/>
  <c r="HE116" i="5"/>
  <c r="HD116" i="5"/>
  <c r="HC116" i="5"/>
  <c r="HB116" i="5"/>
  <c r="HA116" i="5"/>
  <c r="GZ116" i="5"/>
  <c r="GY116" i="5"/>
  <c r="GX116" i="5"/>
  <c r="GW116" i="5"/>
  <c r="GV116" i="5"/>
  <c r="GU116" i="5"/>
  <c r="GT116" i="5"/>
  <c r="GS116" i="5"/>
  <c r="GR116" i="5"/>
  <c r="GQ116" i="5"/>
  <c r="GP116" i="5"/>
  <c r="GO116" i="5"/>
  <c r="GN116" i="5"/>
  <c r="GM116" i="5"/>
  <c r="GL116" i="5"/>
  <c r="GK116" i="5"/>
  <c r="GJ116" i="5"/>
  <c r="GI116" i="5"/>
  <c r="GH116" i="5"/>
  <c r="GG116" i="5"/>
  <c r="GF116" i="5"/>
  <c r="GE116" i="5"/>
  <c r="GD116" i="5"/>
  <c r="GC116" i="5"/>
  <c r="GB116" i="5"/>
  <c r="GA116" i="5"/>
  <c r="FZ116" i="5"/>
  <c r="FY116" i="5"/>
  <c r="FX116" i="5"/>
  <c r="FW116" i="5"/>
  <c r="FV116" i="5"/>
  <c r="FU116" i="5"/>
  <c r="FT116" i="5"/>
  <c r="FS116" i="5"/>
  <c r="FR116" i="5"/>
  <c r="FQ116" i="5"/>
  <c r="FP116" i="5"/>
  <c r="FO116" i="5"/>
  <c r="FN116" i="5"/>
  <c r="FM116" i="5"/>
  <c r="FL116" i="5"/>
  <c r="FK116" i="5"/>
  <c r="FJ116" i="5"/>
  <c r="FI116" i="5"/>
  <c r="FH116" i="5"/>
  <c r="FG116" i="5"/>
  <c r="FF116" i="5"/>
  <c r="FE116" i="5"/>
  <c r="FD116" i="5"/>
  <c r="FC116" i="5"/>
  <c r="FB116" i="5"/>
  <c r="FA116" i="5"/>
  <c r="EZ116" i="5"/>
  <c r="EY116" i="5"/>
  <c r="EX116" i="5"/>
  <c r="EW116" i="5"/>
  <c r="EV116" i="5"/>
  <c r="EU116" i="5"/>
  <c r="ET116" i="5"/>
  <c r="ES116" i="5"/>
  <c r="ER116" i="5"/>
  <c r="EQ116" i="5"/>
  <c r="EP116" i="5"/>
  <c r="EO116" i="5"/>
  <c r="EN116" i="5"/>
  <c r="EM116" i="5"/>
  <c r="EL116" i="5"/>
  <c r="EK116" i="5"/>
  <c r="EJ116" i="5"/>
  <c r="EI116" i="5"/>
  <c r="EH116" i="5"/>
  <c r="EG116" i="5"/>
  <c r="EF116" i="5"/>
  <c r="EE116" i="5"/>
  <c r="ED116" i="5"/>
  <c r="EC116" i="5"/>
  <c r="EB116" i="5"/>
  <c r="EA116" i="5"/>
  <c r="DZ116" i="5"/>
  <c r="DV116" i="5"/>
  <c r="DU116" i="5"/>
  <c r="DT116" i="5"/>
  <c r="DS116" i="5"/>
  <c r="DR116" i="5"/>
  <c r="DQ116" i="5"/>
  <c r="DP116" i="5"/>
  <c r="DO116" i="5"/>
  <c r="DN116" i="5"/>
  <c r="DM116" i="5"/>
  <c r="DL116" i="5"/>
  <c r="DK116" i="5"/>
  <c r="DJ116" i="5"/>
  <c r="DI116" i="5"/>
  <c r="DH116" i="5"/>
  <c r="DG116" i="5"/>
  <c r="DF116" i="5"/>
  <c r="DE116" i="5"/>
  <c r="DD116" i="5"/>
  <c r="DC116" i="5"/>
  <c r="DB116" i="5"/>
  <c r="DA116" i="5"/>
  <c r="CZ116" i="5"/>
  <c r="CY116" i="5"/>
  <c r="CX116" i="5"/>
  <c r="CW116" i="5"/>
  <c r="CV116" i="5"/>
  <c r="CU116" i="5"/>
  <c r="CT116" i="5"/>
  <c r="CS116" i="5"/>
  <c r="CR116" i="5"/>
  <c r="CQ116" i="5"/>
  <c r="CP116" i="5"/>
  <c r="CO116" i="5"/>
  <c r="CN116" i="5"/>
  <c r="CM116" i="5"/>
  <c r="CL116" i="5"/>
  <c r="CK116" i="5"/>
  <c r="CJ116" i="5"/>
  <c r="CI116" i="5"/>
  <c r="CH116" i="5"/>
  <c r="CG116" i="5"/>
  <c r="CF116" i="5"/>
  <c r="CE116" i="5"/>
  <c r="CD116" i="5"/>
  <c r="CC116" i="5"/>
  <c r="CB116" i="5"/>
  <c r="CA116" i="5"/>
  <c r="BZ116" i="5"/>
  <c r="BY116" i="5"/>
  <c r="BX116" i="5"/>
  <c r="BW116" i="5"/>
  <c r="BV116" i="5"/>
  <c r="BU116" i="5"/>
  <c r="BT116" i="5"/>
  <c r="BS116" i="5"/>
  <c r="BR116" i="5"/>
  <c r="BQ116" i="5"/>
  <c r="BP116" i="5"/>
  <c r="BO116" i="5"/>
  <c r="BN116" i="5"/>
  <c r="BM116" i="5"/>
  <c r="BL116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E116" i="5"/>
  <c r="D116" i="5"/>
  <c r="C116" i="5"/>
  <c r="B116" i="5"/>
  <c r="IO115" i="5"/>
  <c r="IN115" i="5"/>
  <c r="IM115" i="5"/>
  <c r="IL115" i="5"/>
  <c r="IK115" i="5"/>
  <c r="IJ115" i="5"/>
  <c r="II115" i="5"/>
  <c r="IH115" i="5"/>
  <c r="IG115" i="5"/>
  <c r="IF115" i="5"/>
  <c r="IE115" i="5"/>
  <c r="ID115" i="5"/>
  <c r="IC115" i="5"/>
  <c r="IB115" i="5"/>
  <c r="IA115" i="5"/>
  <c r="HZ115" i="5"/>
  <c r="HY115" i="5"/>
  <c r="HX115" i="5"/>
  <c r="HW115" i="5"/>
  <c r="HV115" i="5"/>
  <c r="HU115" i="5"/>
  <c r="HT115" i="5"/>
  <c r="HS115" i="5"/>
  <c r="HR115" i="5"/>
  <c r="HQ115" i="5"/>
  <c r="HP115" i="5"/>
  <c r="HO115" i="5"/>
  <c r="HN115" i="5"/>
  <c r="HM115" i="5"/>
  <c r="HL115" i="5"/>
  <c r="HK115" i="5"/>
  <c r="HJ115" i="5"/>
  <c r="HI115" i="5"/>
  <c r="HH115" i="5"/>
  <c r="HG115" i="5"/>
  <c r="HF115" i="5"/>
  <c r="HE115" i="5"/>
  <c r="HD115" i="5"/>
  <c r="HC115" i="5"/>
  <c r="HB115" i="5"/>
  <c r="HA115" i="5"/>
  <c r="GZ115" i="5"/>
  <c r="GY115" i="5"/>
  <c r="GX115" i="5"/>
  <c r="GW115" i="5"/>
  <c r="GV115" i="5"/>
  <c r="GU115" i="5"/>
  <c r="GT115" i="5"/>
  <c r="GS115" i="5"/>
  <c r="GR115" i="5"/>
  <c r="GQ115" i="5"/>
  <c r="GP115" i="5"/>
  <c r="GO115" i="5"/>
  <c r="GN115" i="5"/>
  <c r="GM115" i="5"/>
  <c r="GL115" i="5"/>
  <c r="GK115" i="5"/>
  <c r="GJ115" i="5"/>
  <c r="GI115" i="5"/>
  <c r="GH115" i="5"/>
  <c r="GG115" i="5"/>
  <c r="GF115" i="5"/>
  <c r="GE115" i="5"/>
  <c r="GD115" i="5"/>
  <c r="GC115" i="5"/>
  <c r="GB115" i="5"/>
  <c r="GA115" i="5"/>
  <c r="FZ115" i="5"/>
  <c r="FY115" i="5"/>
  <c r="FX115" i="5"/>
  <c r="FW115" i="5"/>
  <c r="FV115" i="5"/>
  <c r="FU115" i="5"/>
  <c r="FT115" i="5"/>
  <c r="FS115" i="5"/>
  <c r="FR115" i="5"/>
  <c r="FQ115" i="5"/>
  <c r="FP115" i="5"/>
  <c r="FO115" i="5"/>
  <c r="FN115" i="5"/>
  <c r="FM115" i="5"/>
  <c r="FL115" i="5"/>
  <c r="FK115" i="5"/>
  <c r="FJ115" i="5"/>
  <c r="FI115" i="5"/>
  <c r="FH115" i="5"/>
  <c r="FG115" i="5"/>
  <c r="FF115" i="5"/>
  <c r="FE115" i="5"/>
  <c r="FD115" i="5"/>
  <c r="FC115" i="5"/>
  <c r="FB115" i="5"/>
  <c r="FA115" i="5"/>
  <c r="EZ115" i="5"/>
  <c r="EY115" i="5"/>
  <c r="EX115" i="5"/>
  <c r="EW115" i="5"/>
  <c r="EV115" i="5"/>
  <c r="EU115" i="5"/>
  <c r="ET115" i="5"/>
  <c r="ES115" i="5"/>
  <c r="ER115" i="5"/>
  <c r="EQ115" i="5"/>
  <c r="EP115" i="5"/>
  <c r="EO115" i="5"/>
  <c r="EN115" i="5"/>
  <c r="EM115" i="5"/>
  <c r="EL115" i="5"/>
  <c r="EK115" i="5"/>
  <c r="EJ115" i="5"/>
  <c r="EI115" i="5"/>
  <c r="EH115" i="5"/>
  <c r="EG115" i="5"/>
  <c r="EF115" i="5"/>
  <c r="EE115" i="5"/>
  <c r="ED115" i="5"/>
  <c r="EC115" i="5"/>
  <c r="EB115" i="5"/>
  <c r="EA115" i="5"/>
  <c r="DZ115" i="5"/>
  <c r="DV115" i="5"/>
  <c r="DU115" i="5"/>
  <c r="DT115" i="5"/>
  <c r="DS115" i="5"/>
  <c r="DR115" i="5"/>
  <c r="DQ115" i="5"/>
  <c r="DP115" i="5"/>
  <c r="DO115" i="5"/>
  <c r="DN115" i="5"/>
  <c r="DM115" i="5"/>
  <c r="DL115" i="5"/>
  <c r="DK115" i="5"/>
  <c r="DJ115" i="5"/>
  <c r="DI115" i="5"/>
  <c r="DH115" i="5"/>
  <c r="DG115" i="5"/>
  <c r="DF115" i="5"/>
  <c r="DE115" i="5"/>
  <c r="DD115" i="5"/>
  <c r="DC115" i="5"/>
  <c r="DB115" i="5"/>
  <c r="DA115" i="5"/>
  <c r="CZ115" i="5"/>
  <c r="CY115" i="5"/>
  <c r="CX115" i="5"/>
  <c r="CW115" i="5"/>
  <c r="CV115" i="5"/>
  <c r="CU115" i="5"/>
  <c r="CT115" i="5"/>
  <c r="CS115" i="5"/>
  <c r="CR115" i="5"/>
  <c r="CQ115" i="5"/>
  <c r="CP115" i="5"/>
  <c r="CO115" i="5"/>
  <c r="CN115" i="5"/>
  <c r="CM115" i="5"/>
  <c r="CL115" i="5"/>
  <c r="CK115" i="5"/>
  <c r="CJ115" i="5"/>
  <c r="CI115" i="5"/>
  <c r="CH115" i="5"/>
  <c r="CG115" i="5"/>
  <c r="CF115" i="5"/>
  <c r="CE115" i="5"/>
  <c r="CD115" i="5"/>
  <c r="CC115" i="5"/>
  <c r="CB115" i="5"/>
  <c r="CA115" i="5"/>
  <c r="BZ115" i="5"/>
  <c r="BY115" i="5"/>
  <c r="BX115" i="5"/>
  <c r="BW115" i="5"/>
  <c r="BV115" i="5"/>
  <c r="BU115" i="5"/>
  <c r="BT115" i="5"/>
  <c r="BS115" i="5"/>
  <c r="BR115" i="5"/>
  <c r="BQ115" i="5"/>
  <c r="BP115" i="5"/>
  <c r="BO115" i="5"/>
  <c r="BN115" i="5"/>
  <c r="BM115" i="5"/>
  <c r="BL115" i="5"/>
  <c r="BK115" i="5"/>
  <c r="BJ115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E115" i="5"/>
  <c r="D115" i="5"/>
  <c r="C115" i="5"/>
  <c r="B115" i="5"/>
  <c r="IO114" i="5"/>
  <c r="IN114" i="5"/>
  <c r="IM114" i="5"/>
  <c r="IL114" i="5"/>
  <c r="IK114" i="5"/>
  <c r="IJ114" i="5"/>
  <c r="II114" i="5"/>
  <c r="IH114" i="5"/>
  <c r="IG114" i="5"/>
  <c r="IF114" i="5"/>
  <c r="IE114" i="5"/>
  <c r="ID114" i="5"/>
  <c r="IC114" i="5"/>
  <c r="IB114" i="5"/>
  <c r="IA114" i="5"/>
  <c r="HZ114" i="5"/>
  <c r="HY114" i="5"/>
  <c r="HX114" i="5"/>
  <c r="HW114" i="5"/>
  <c r="HV114" i="5"/>
  <c r="HU114" i="5"/>
  <c r="HT114" i="5"/>
  <c r="HS114" i="5"/>
  <c r="HR114" i="5"/>
  <c r="HQ114" i="5"/>
  <c r="HP114" i="5"/>
  <c r="HO114" i="5"/>
  <c r="HN114" i="5"/>
  <c r="HM114" i="5"/>
  <c r="HL114" i="5"/>
  <c r="HK114" i="5"/>
  <c r="HJ114" i="5"/>
  <c r="HI114" i="5"/>
  <c r="HH114" i="5"/>
  <c r="HG114" i="5"/>
  <c r="HF114" i="5"/>
  <c r="HE114" i="5"/>
  <c r="HD114" i="5"/>
  <c r="HC114" i="5"/>
  <c r="HB114" i="5"/>
  <c r="HA114" i="5"/>
  <c r="GZ114" i="5"/>
  <c r="GY114" i="5"/>
  <c r="GX114" i="5"/>
  <c r="GW114" i="5"/>
  <c r="GV114" i="5"/>
  <c r="GU114" i="5"/>
  <c r="GT114" i="5"/>
  <c r="GS114" i="5"/>
  <c r="GR114" i="5"/>
  <c r="GQ114" i="5"/>
  <c r="GP114" i="5"/>
  <c r="GO114" i="5"/>
  <c r="GN114" i="5"/>
  <c r="GM114" i="5"/>
  <c r="GL114" i="5"/>
  <c r="GK114" i="5"/>
  <c r="GJ114" i="5"/>
  <c r="GI114" i="5"/>
  <c r="GH114" i="5"/>
  <c r="GG114" i="5"/>
  <c r="GF114" i="5"/>
  <c r="GE114" i="5"/>
  <c r="GD114" i="5"/>
  <c r="GC114" i="5"/>
  <c r="GB114" i="5"/>
  <c r="GA114" i="5"/>
  <c r="FZ114" i="5"/>
  <c r="FY114" i="5"/>
  <c r="FX114" i="5"/>
  <c r="FW114" i="5"/>
  <c r="FV114" i="5"/>
  <c r="FU114" i="5"/>
  <c r="FT114" i="5"/>
  <c r="FS114" i="5"/>
  <c r="FR114" i="5"/>
  <c r="FQ114" i="5"/>
  <c r="FP114" i="5"/>
  <c r="FO114" i="5"/>
  <c r="FN114" i="5"/>
  <c r="FM114" i="5"/>
  <c r="FL114" i="5"/>
  <c r="FK114" i="5"/>
  <c r="FJ114" i="5"/>
  <c r="FI114" i="5"/>
  <c r="FH114" i="5"/>
  <c r="FG114" i="5"/>
  <c r="FF114" i="5"/>
  <c r="FE114" i="5"/>
  <c r="FD114" i="5"/>
  <c r="FC114" i="5"/>
  <c r="FB114" i="5"/>
  <c r="FA114" i="5"/>
  <c r="EZ114" i="5"/>
  <c r="EY114" i="5"/>
  <c r="EX114" i="5"/>
  <c r="EW114" i="5"/>
  <c r="EV114" i="5"/>
  <c r="EU114" i="5"/>
  <c r="ET114" i="5"/>
  <c r="ES114" i="5"/>
  <c r="ER114" i="5"/>
  <c r="EQ114" i="5"/>
  <c r="EP114" i="5"/>
  <c r="EO114" i="5"/>
  <c r="EN114" i="5"/>
  <c r="EM114" i="5"/>
  <c r="EL114" i="5"/>
  <c r="EK114" i="5"/>
  <c r="EJ114" i="5"/>
  <c r="EI114" i="5"/>
  <c r="EH114" i="5"/>
  <c r="EG114" i="5"/>
  <c r="EF114" i="5"/>
  <c r="EE114" i="5"/>
  <c r="ED114" i="5"/>
  <c r="EC114" i="5"/>
  <c r="EB114" i="5"/>
  <c r="EA114" i="5"/>
  <c r="DZ114" i="5"/>
  <c r="DV114" i="5"/>
  <c r="DU114" i="5"/>
  <c r="DT114" i="5"/>
  <c r="DS114" i="5"/>
  <c r="DR114" i="5"/>
  <c r="DQ114" i="5"/>
  <c r="DP114" i="5"/>
  <c r="DO114" i="5"/>
  <c r="DN114" i="5"/>
  <c r="DM114" i="5"/>
  <c r="DL114" i="5"/>
  <c r="DK114" i="5"/>
  <c r="DJ114" i="5"/>
  <c r="DI114" i="5"/>
  <c r="DH114" i="5"/>
  <c r="DG114" i="5"/>
  <c r="DF114" i="5"/>
  <c r="DE114" i="5"/>
  <c r="DD114" i="5"/>
  <c r="DC114" i="5"/>
  <c r="DB114" i="5"/>
  <c r="DA114" i="5"/>
  <c r="CZ114" i="5"/>
  <c r="CY114" i="5"/>
  <c r="CX114" i="5"/>
  <c r="CW114" i="5"/>
  <c r="CV114" i="5"/>
  <c r="CU114" i="5"/>
  <c r="CT114" i="5"/>
  <c r="CS114" i="5"/>
  <c r="CR114" i="5"/>
  <c r="CQ114" i="5"/>
  <c r="CP114" i="5"/>
  <c r="CO114" i="5"/>
  <c r="CN114" i="5"/>
  <c r="CM114" i="5"/>
  <c r="CL114" i="5"/>
  <c r="CK114" i="5"/>
  <c r="CJ114" i="5"/>
  <c r="CI114" i="5"/>
  <c r="CH114" i="5"/>
  <c r="CG114" i="5"/>
  <c r="CF114" i="5"/>
  <c r="CE114" i="5"/>
  <c r="CD114" i="5"/>
  <c r="CC114" i="5"/>
  <c r="CB114" i="5"/>
  <c r="CA114" i="5"/>
  <c r="BZ114" i="5"/>
  <c r="BY114" i="5"/>
  <c r="BX114" i="5"/>
  <c r="BW114" i="5"/>
  <c r="BV114" i="5"/>
  <c r="BU114" i="5"/>
  <c r="BT114" i="5"/>
  <c r="BS114" i="5"/>
  <c r="BR114" i="5"/>
  <c r="BQ114" i="5"/>
  <c r="BP114" i="5"/>
  <c r="BO114" i="5"/>
  <c r="BN114" i="5"/>
  <c r="BM114" i="5"/>
  <c r="BL114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E114" i="5"/>
  <c r="D114" i="5"/>
  <c r="C114" i="5"/>
  <c r="B114" i="5"/>
  <c r="IO113" i="5"/>
  <c r="IN113" i="5"/>
  <c r="IM113" i="5"/>
  <c r="IL113" i="5"/>
  <c r="IK113" i="5"/>
  <c r="IJ113" i="5"/>
  <c r="II113" i="5"/>
  <c r="IH113" i="5"/>
  <c r="IG113" i="5"/>
  <c r="IF113" i="5"/>
  <c r="IE113" i="5"/>
  <c r="ID113" i="5"/>
  <c r="IC113" i="5"/>
  <c r="IB113" i="5"/>
  <c r="IA113" i="5"/>
  <c r="HZ113" i="5"/>
  <c r="HY113" i="5"/>
  <c r="HX113" i="5"/>
  <c r="HW113" i="5"/>
  <c r="HV113" i="5"/>
  <c r="HU113" i="5"/>
  <c r="HT113" i="5"/>
  <c r="HS113" i="5"/>
  <c r="HR113" i="5"/>
  <c r="HQ113" i="5"/>
  <c r="HP113" i="5"/>
  <c r="HO113" i="5"/>
  <c r="HN113" i="5"/>
  <c r="HM113" i="5"/>
  <c r="HL113" i="5"/>
  <c r="HK113" i="5"/>
  <c r="HJ113" i="5"/>
  <c r="HI113" i="5"/>
  <c r="HH113" i="5"/>
  <c r="HG113" i="5"/>
  <c r="HF113" i="5"/>
  <c r="HE113" i="5"/>
  <c r="HD113" i="5"/>
  <c r="HC113" i="5"/>
  <c r="HB113" i="5"/>
  <c r="HA113" i="5"/>
  <c r="GZ113" i="5"/>
  <c r="GY113" i="5"/>
  <c r="GX113" i="5"/>
  <c r="GW113" i="5"/>
  <c r="GV113" i="5"/>
  <c r="GU113" i="5"/>
  <c r="GT113" i="5"/>
  <c r="GS113" i="5"/>
  <c r="GR113" i="5"/>
  <c r="GQ113" i="5"/>
  <c r="GP113" i="5"/>
  <c r="GO113" i="5"/>
  <c r="GN113" i="5"/>
  <c r="GM113" i="5"/>
  <c r="GL113" i="5"/>
  <c r="GK113" i="5"/>
  <c r="GJ113" i="5"/>
  <c r="GI113" i="5"/>
  <c r="GH113" i="5"/>
  <c r="GG113" i="5"/>
  <c r="GF113" i="5"/>
  <c r="GE113" i="5"/>
  <c r="GD113" i="5"/>
  <c r="GC113" i="5"/>
  <c r="GB113" i="5"/>
  <c r="GA113" i="5"/>
  <c r="FZ113" i="5"/>
  <c r="FY113" i="5"/>
  <c r="FX113" i="5"/>
  <c r="FW113" i="5"/>
  <c r="FV113" i="5"/>
  <c r="FU113" i="5"/>
  <c r="FT113" i="5"/>
  <c r="FS113" i="5"/>
  <c r="FR113" i="5"/>
  <c r="FQ113" i="5"/>
  <c r="FP113" i="5"/>
  <c r="FO113" i="5"/>
  <c r="FN113" i="5"/>
  <c r="FM113" i="5"/>
  <c r="FL113" i="5"/>
  <c r="FK113" i="5"/>
  <c r="FJ113" i="5"/>
  <c r="FI113" i="5"/>
  <c r="FH113" i="5"/>
  <c r="FG113" i="5"/>
  <c r="FF113" i="5"/>
  <c r="FE113" i="5"/>
  <c r="FD113" i="5"/>
  <c r="FC113" i="5"/>
  <c r="FB113" i="5"/>
  <c r="FA113" i="5"/>
  <c r="EZ113" i="5"/>
  <c r="EY113" i="5"/>
  <c r="EX113" i="5"/>
  <c r="EW113" i="5"/>
  <c r="EV113" i="5"/>
  <c r="EU113" i="5"/>
  <c r="ET113" i="5"/>
  <c r="ES113" i="5"/>
  <c r="ER113" i="5"/>
  <c r="EQ113" i="5"/>
  <c r="EP113" i="5"/>
  <c r="EO113" i="5"/>
  <c r="EN113" i="5"/>
  <c r="EM113" i="5"/>
  <c r="EL113" i="5"/>
  <c r="EK113" i="5"/>
  <c r="EJ113" i="5"/>
  <c r="EI113" i="5"/>
  <c r="EH113" i="5"/>
  <c r="EG113" i="5"/>
  <c r="EF113" i="5"/>
  <c r="EE113" i="5"/>
  <c r="ED113" i="5"/>
  <c r="EC113" i="5"/>
  <c r="EB113" i="5"/>
  <c r="EA113" i="5"/>
  <c r="DZ113" i="5"/>
  <c r="DV113" i="5"/>
  <c r="DU113" i="5"/>
  <c r="DT113" i="5"/>
  <c r="DS113" i="5"/>
  <c r="DR113" i="5"/>
  <c r="DQ113" i="5"/>
  <c r="DP113" i="5"/>
  <c r="DO113" i="5"/>
  <c r="DN113" i="5"/>
  <c r="DM113" i="5"/>
  <c r="DL113" i="5"/>
  <c r="DK113" i="5"/>
  <c r="DJ113" i="5"/>
  <c r="DI113" i="5"/>
  <c r="DH113" i="5"/>
  <c r="DG113" i="5"/>
  <c r="DF113" i="5"/>
  <c r="DE113" i="5"/>
  <c r="DD113" i="5"/>
  <c r="DC113" i="5"/>
  <c r="DB113" i="5"/>
  <c r="DA113" i="5"/>
  <c r="CZ113" i="5"/>
  <c r="CY113" i="5"/>
  <c r="CX113" i="5"/>
  <c r="CW113" i="5"/>
  <c r="CV113" i="5"/>
  <c r="CU113" i="5"/>
  <c r="CT113" i="5"/>
  <c r="CS113" i="5"/>
  <c r="CR113" i="5"/>
  <c r="CQ113" i="5"/>
  <c r="CP113" i="5"/>
  <c r="CO113" i="5"/>
  <c r="CN113" i="5"/>
  <c r="CM113" i="5"/>
  <c r="CL113" i="5"/>
  <c r="CK113" i="5"/>
  <c r="CJ113" i="5"/>
  <c r="CI113" i="5"/>
  <c r="CH113" i="5"/>
  <c r="CG113" i="5"/>
  <c r="CF113" i="5"/>
  <c r="CE113" i="5"/>
  <c r="CD113" i="5"/>
  <c r="CC113" i="5"/>
  <c r="CB113" i="5"/>
  <c r="CA113" i="5"/>
  <c r="BZ113" i="5"/>
  <c r="BY113" i="5"/>
  <c r="BX113" i="5"/>
  <c r="BW113" i="5"/>
  <c r="BV113" i="5"/>
  <c r="BU113" i="5"/>
  <c r="BT113" i="5"/>
  <c r="BS113" i="5"/>
  <c r="BR113" i="5"/>
  <c r="BQ113" i="5"/>
  <c r="BP113" i="5"/>
  <c r="BO113" i="5"/>
  <c r="BN113" i="5"/>
  <c r="BM113" i="5"/>
  <c r="BL113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E113" i="5"/>
  <c r="D113" i="5"/>
  <c r="C113" i="5"/>
  <c r="B113" i="5"/>
  <c r="IO112" i="5"/>
  <c r="IN112" i="5"/>
  <c r="IM112" i="5"/>
  <c r="IL112" i="5"/>
  <c r="IK112" i="5"/>
  <c r="IJ112" i="5"/>
  <c r="II112" i="5"/>
  <c r="IH112" i="5"/>
  <c r="IG112" i="5"/>
  <c r="IF112" i="5"/>
  <c r="IE112" i="5"/>
  <c r="ID112" i="5"/>
  <c r="IC112" i="5"/>
  <c r="IB112" i="5"/>
  <c r="IA112" i="5"/>
  <c r="HZ112" i="5"/>
  <c r="HY112" i="5"/>
  <c r="HX112" i="5"/>
  <c r="HW112" i="5"/>
  <c r="HV112" i="5"/>
  <c r="HU112" i="5"/>
  <c r="HT112" i="5"/>
  <c r="HS112" i="5"/>
  <c r="HR112" i="5"/>
  <c r="HQ112" i="5"/>
  <c r="HP112" i="5"/>
  <c r="HO112" i="5"/>
  <c r="HN112" i="5"/>
  <c r="HM112" i="5"/>
  <c r="HL112" i="5"/>
  <c r="HK112" i="5"/>
  <c r="HJ112" i="5"/>
  <c r="HI112" i="5"/>
  <c r="HH112" i="5"/>
  <c r="HG112" i="5"/>
  <c r="HF112" i="5"/>
  <c r="HE112" i="5"/>
  <c r="HD112" i="5"/>
  <c r="HC112" i="5"/>
  <c r="HB112" i="5"/>
  <c r="HA112" i="5"/>
  <c r="GZ112" i="5"/>
  <c r="GY112" i="5"/>
  <c r="GX112" i="5"/>
  <c r="GW112" i="5"/>
  <c r="GV112" i="5"/>
  <c r="GU112" i="5"/>
  <c r="GT112" i="5"/>
  <c r="GS112" i="5"/>
  <c r="GR112" i="5"/>
  <c r="GQ112" i="5"/>
  <c r="GP112" i="5"/>
  <c r="GO112" i="5"/>
  <c r="GN112" i="5"/>
  <c r="GM112" i="5"/>
  <c r="GL112" i="5"/>
  <c r="GK112" i="5"/>
  <c r="GJ112" i="5"/>
  <c r="GI112" i="5"/>
  <c r="GH112" i="5"/>
  <c r="GG112" i="5"/>
  <c r="GF112" i="5"/>
  <c r="GE112" i="5"/>
  <c r="GD112" i="5"/>
  <c r="GC112" i="5"/>
  <c r="GB112" i="5"/>
  <c r="GA112" i="5"/>
  <c r="FZ112" i="5"/>
  <c r="FY112" i="5"/>
  <c r="FX112" i="5"/>
  <c r="FW112" i="5"/>
  <c r="FV112" i="5"/>
  <c r="FU112" i="5"/>
  <c r="FT112" i="5"/>
  <c r="FS112" i="5"/>
  <c r="FR112" i="5"/>
  <c r="FQ112" i="5"/>
  <c r="FP112" i="5"/>
  <c r="FO112" i="5"/>
  <c r="FN112" i="5"/>
  <c r="FM112" i="5"/>
  <c r="FL112" i="5"/>
  <c r="FK112" i="5"/>
  <c r="FJ112" i="5"/>
  <c r="FI112" i="5"/>
  <c r="FH112" i="5"/>
  <c r="FG112" i="5"/>
  <c r="FF112" i="5"/>
  <c r="FE112" i="5"/>
  <c r="FD112" i="5"/>
  <c r="FC112" i="5"/>
  <c r="FB112" i="5"/>
  <c r="FA112" i="5"/>
  <c r="EZ112" i="5"/>
  <c r="EY112" i="5"/>
  <c r="EX112" i="5"/>
  <c r="EW112" i="5"/>
  <c r="EV112" i="5"/>
  <c r="EU112" i="5"/>
  <c r="ET112" i="5"/>
  <c r="ES112" i="5"/>
  <c r="ER112" i="5"/>
  <c r="EQ112" i="5"/>
  <c r="EP112" i="5"/>
  <c r="EO112" i="5"/>
  <c r="EN112" i="5"/>
  <c r="EM112" i="5"/>
  <c r="EL112" i="5"/>
  <c r="EK112" i="5"/>
  <c r="EJ112" i="5"/>
  <c r="EI112" i="5"/>
  <c r="EH112" i="5"/>
  <c r="EG112" i="5"/>
  <c r="EF112" i="5"/>
  <c r="EE112" i="5"/>
  <c r="ED112" i="5"/>
  <c r="EC112" i="5"/>
  <c r="EB112" i="5"/>
  <c r="EA112" i="5"/>
  <c r="DZ112" i="5"/>
  <c r="DV112" i="5"/>
  <c r="DU112" i="5"/>
  <c r="DT112" i="5"/>
  <c r="DS112" i="5"/>
  <c r="DR112" i="5"/>
  <c r="DQ112" i="5"/>
  <c r="DP112" i="5"/>
  <c r="DO112" i="5"/>
  <c r="DN112" i="5"/>
  <c r="DM112" i="5"/>
  <c r="DL112" i="5"/>
  <c r="DK112" i="5"/>
  <c r="DJ112" i="5"/>
  <c r="DI112" i="5"/>
  <c r="DH112" i="5"/>
  <c r="DG112" i="5"/>
  <c r="DF112" i="5"/>
  <c r="DE112" i="5"/>
  <c r="DD112" i="5"/>
  <c r="DC112" i="5"/>
  <c r="DB112" i="5"/>
  <c r="DA112" i="5"/>
  <c r="CZ112" i="5"/>
  <c r="CY112" i="5"/>
  <c r="CX112" i="5"/>
  <c r="CW112" i="5"/>
  <c r="CV112" i="5"/>
  <c r="CU112" i="5"/>
  <c r="CT112" i="5"/>
  <c r="CS112" i="5"/>
  <c r="CR112" i="5"/>
  <c r="CQ112" i="5"/>
  <c r="CP112" i="5"/>
  <c r="CO112" i="5"/>
  <c r="CN112" i="5"/>
  <c r="CM112" i="5"/>
  <c r="CL112" i="5"/>
  <c r="CK112" i="5"/>
  <c r="CJ112" i="5"/>
  <c r="CI112" i="5"/>
  <c r="CH112" i="5"/>
  <c r="CG112" i="5"/>
  <c r="CF112" i="5"/>
  <c r="CE112" i="5"/>
  <c r="CD112" i="5"/>
  <c r="CC112" i="5"/>
  <c r="CB112" i="5"/>
  <c r="CA112" i="5"/>
  <c r="BZ112" i="5"/>
  <c r="BY112" i="5"/>
  <c r="BX112" i="5"/>
  <c r="BW112" i="5"/>
  <c r="BV112" i="5"/>
  <c r="BU112" i="5"/>
  <c r="BT112" i="5"/>
  <c r="BS112" i="5"/>
  <c r="BR112" i="5"/>
  <c r="BQ112" i="5"/>
  <c r="BP112" i="5"/>
  <c r="BO112" i="5"/>
  <c r="BN112" i="5"/>
  <c r="BM112" i="5"/>
  <c r="BL112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E112" i="5"/>
  <c r="D112" i="5"/>
  <c r="C112" i="5"/>
  <c r="B112" i="5"/>
  <c r="IO111" i="5"/>
  <c r="IN111" i="5"/>
  <c r="IM111" i="5"/>
  <c r="IL111" i="5"/>
  <c r="IK111" i="5"/>
  <c r="IJ111" i="5"/>
  <c r="II111" i="5"/>
  <c r="IH111" i="5"/>
  <c r="IG111" i="5"/>
  <c r="IF111" i="5"/>
  <c r="IE111" i="5"/>
  <c r="ID111" i="5"/>
  <c r="IC111" i="5"/>
  <c r="IB111" i="5"/>
  <c r="IA111" i="5"/>
  <c r="HZ111" i="5"/>
  <c r="HY111" i="5"/>
  <c r="HX111" i="5"/>
  <c r="HW111" i="5"/>
  <c r="HV111" i="5"/>
  <c r="HU111" i="5"/>
  <c r="HT111" i="5"/>
  <c r="HS111" i="5"/>
  <c r="HR111" i="5"/>
  <c r="HQ111" i="5"/>
  <c r="HP111" i="5"/>
  <c r="HO111" i="5"/>
  <c r="HN111" i="5"/>
  <c r="HM111" i="5"/>
  <c r="HL111" i="5"/>
  <c r="HK111" i="5"/>
  <c r="HJ111" i="5"/>
  <c r="HI111" i="5"/>
  <c r="HH111" i="5"/>
  <c r="HG111" i="5"/>
  <c r="HF111" i="5"/>
  <c r="HE111" i="5"/>
  <c r="HD111" i="5"/>
  <c r="HC111" i="5"/>
  <c r="HB111" i="5"/>
  <c r="HA111" i="5"/>
  <c r="GZ111" i="5"/>
  <c r="GY111" i="5"/>
  <c r="GX111" i="5"/>
  <c r="GW111" i="5"/>
  <c r="GV111" i="5"/>
  <c r="GU111" i="5"/>
  <c r="GT111" i="5"/>
  <c r="GS111" i="5"/>
  <c r="GR111" i="5"/>
  <c r="GQ111" i="5"/>
  <c r="GP111" i="5"/>
  <c r="GO111" i="5"/>
  <c r="GN111" i="5"/>
  <c r="GM111" i="5"/>
  <c r="GL111" i="5"/>
  <c r="GK111" i="5"/>
  <c r="GJ111" i="5"/>
  <c r="GI111" i="5"/>
  <c r="GH111" i="5"/>
  <c r="GG111" i="5"/>
  <c r="GF111" i="5"/>
  <c r="GE111" i="5"/>
  <c r="GD111" i="5"/>
  <c r="GC111" i="5"/>
  <c r="GB111" i="5"/>
  <c r="GA111" i="5"/>
  <c r="FZ111" i="5"/>
  <c r="FY111" i="5"/>
  <c r="FX111" i="5"/>
  <c r="FW111" i="5"/>
  <c r="FV111" i="5"/>
  <c r="FU111" i="5"/>
  <c r="FT111" i="5"/>
  <c r="FS111" i="5"/>
  <c r="FR111" i="5"/>
  <c r="FQ111" i="5"/>
  <c r="FP111" i="5"/>
  <c r="FO111" i="5"/>
  <c r="FN111" i="5"/>
  <c r="FM111" i="5"/>
  <c r="FL111" i="5"/>
  <c r="FK111" i="5"/>
  <c r="FJ111" i="5"/>
  <c r="FI111" i="5"/>
  <c r="FH111" i="5"/>
  <c r="FG111" i="5"/>
  <c r="FF111" i="5"/>
  <c r="FE111" i="5"/>
  <c r="FD111" i="5"/>
  <c r="FC111" i="5"/>
  <c r="FB111" i="5"/>
  <c r="FA111" i="5"/>
  <c r="EZ111" i="5"/>
  <c r="EY111" i="5"/>
  <c r="EX111" i="5"/>
  <c r="EW111" i="5"/>
  <c r="EV111" i="5"/>
  <c r="EU111" i="5"/>
  <c r="ET111" i="5"/>
  <c r="ES111" i="5"/>
  <c r="ER111" i="5"/>
  <c r="EQ111" i="5"/>
  <c r="EP111" i="5"/>
  <c r="EO111" i="5"/>
  <c r="EN111" i="5"/>
  <c r="EM111" i="5"/>
  <c r="EL111" i="5"/>
  <c r="EK111" i="5"/>
  <c r="EJ111" i="5"/>
  <c r="EI111" i="5"/>
  <c r="EH111" i="5"/>
  <c r="EG111" i="5"/>
  <c r="EF111" i="5"/>
  <c r="EE111" i="5"/>
  <c r="ED111" i="5"/>
  <c r="EC111" i="5"/>
  <c r="EB111" i="5"/>
  <c r="EA111" i="5"/>
  <c r="DZ111" i="5"/>
  <c r="DV111" i="5"/>
  <c r="DU111" i="5"/>
  <c r="DT111" i="5"/>
  <c r="DS111" i="5"/>
  <c r="DR111" i="5"/>
  <c r="DQ111" i="5"/>
  <c r="DP111" i="5"/>
  <c r="DO111" i="5"/>
  <c r="DN111" i="5"/>
  <c r="DM111" i="5"/>
  <c r="DL111" i="5"/>
  <c r="DK111" i="5"/>
  <c r="DJ111" i="5"/>
  <c r="DI111" i="5"/>
  <c r="DH111" i="5"/>
  <c r="DG111" i="5"/>
  <c r="DF111" i="5"/>
  <c r="DE111" i="5"/>
  <c r="DD111" i="5"/>
  <c r="DC111" i="5"/>
  <c r="DB111" i="5"/>
  <c r="DA111" i="5"/>
  <c r="CZ111" i="5"/>
  <c r="CY111" i="5"/>
  <c r="CX111" i="5"/>
  <c r="CW111" i="5"/>
  <c r="CV111" i="5"/>
  <c r="CU111" i="5"/>
  <c r="CT111" i="5"/>
  <c r="CS111" i="5"/>
  <c r="CR111" i="5"/>
  <c r="CQ111" i="5"/>
  <c r="CP111" i="5"/>
  <c r="CO111" i="5"/>
  <c r="CN111" i="5"/>
  <c r="CM111" i="5"/>
  <c r="CL111" i="5"/>
  <c r="CK111" i="5"/>
  <c r="CJ111" i="5"/>
  <c r="CI111" i="5"/>
  <c r="CH111" i="5"/>
  <c r="CG111" i="5"/>
  <c r="CF111" i="5"/>
  <c r="CE111" i="5"/>
  <c r="CD111" i="5"/>
  <c r="CC111" i="5"/>
  <c r="CB111" i="5"/>
  <c r="CA111" i="5"/>
  <c r="BZ111" i="5"/>
  <c r="BY111" i="5"/>
  <c r="BX111" i="5"/>
  <c r="BW111" i="5"/>
  <c r="BV111" i="5"/>
  <c r="BU111" i="5"/>
  <c r="BT111" i="5"/>
  <c r="BS111" i="5"/>
  <c r="BR111" i="5"/>
  <c r="BQ111" i="5"/>
  <c r="BP111" i="5"/>
  <c r="BO111" i="5"/>
  <c r="BN111" i="5"/>
  <c r="BM111" i="5"/>
  <c r="BL111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E111" i="5"/>
  <c r="D111" i="5"/>
  <c r="C111" i="5"/>
  <c r="B111" i="5"/>
  <c r="IO110" i="5"/>
  <c r="IN110" i="5"/>
  <c r="IM110" i="5"/>
  <c r="IL110" i="5"/>
  <c r="IK110" i="5"/>
  <c r="IJ110" i="5"/>
  <c r="II110" i="5"/>
  <c r="IH110" i="5"/>
  <c r="IG110" i="5"/>
  <c r="IF110" i="5"/>
  <c r="IE110" i="5"/>
  <c r="ID110" i="5"/>
  <c r="IC110" i="5"/>
  <c r="IB110" i="5"/>
  <c r="IA110" i="5"/>
  <c r="HZ110" i="5"/>
  <c r="HY110" i="5"/>
  <c r="HX110" i="5"/>
  <c r="HW110" i="5"/>
  <c r="HV110" i="5"/>
  <c r="HU110" i="5"/>
  <c r="HT110" i="5"/>
  <c r="HS110" i="5"/>
  <c r="HR110" i="5"/>
  <c r="HQ110" i="5"/>
  <c r="HP110" i="5"/>
  <c r="HO110" i="5"/>
  <c r="HN110" i="5"/>
  <c r="HM110" i="5"/>
  <c r="HL110" i="5"/>
  <c r="HK110" i="5"/>
  <c r="HJ110" i="5"/>
  <c r="HI110" i="5"/>
  <c r="HH110" i="5"/>
  <c r="HG110" i="5"/>
  <c r="HF110" i="5"/>
  <c r="HE110" i="5"/>
  <c r="HD110" i="5"/>
  <c r="HC110" i="5"/>
  <c r="HB110" i="5"/>
  <c r="HA110" i="5"/>
  <c r="GZ110" i="5"/>
  <c r="GY110" i="5"/>
  <c r="GX110" i="5"/>
  <c r="GW110" i="5"/>
  <c r="GV110" i="5"/>
  <c r="GU110" i="5"/>
  <c r="GT110" i="5"/>
  <c r="GS110" i="5"/>
  <c r="GR110" i="5"/>
  <c r="GQ110" i="5"/>
  <c r="GP110" i="5"/>
  <c r="GO110" i="5"/>
  <c r="GN110" i="5"/>
  <c r="GM110" i="5"/>
  <c r="GL110" i="5"/>
  <c r="GK110" i="5"/>
  <c r="GJ110" i="5"/>
  <c r="GI110" i="5"/>
  <c r="GH110" i="5"/>
  <c r="GG110" i="5"/>
  <c r="GF110" i="5"/>
  <c r="GE110" i="5"/>
  <c r="GD110" i="5"/>
  <c r="GC110" i="5"/>
  <c r="GB110" i="5"/>
  <c r="GA110" i="5"/>
  <c r="FZ110" i="5"/>
  <c r="FY110" i="5"/>
  <c r="FX110" i="5"/>
  <c r="FW110" i="5"/>
  <c r="FV110" i="5"/>
  <c r="FU110" i="5"/>
  <c r="FT110" i="5"/>
  <c r="FS110" i="5"/>
  <c r="FR110" i="5"/>
  <c r="FQ110" i="5"/>
  <c r="FP110" i="5"/>
  <c r="FO110" i="5"/>
  <c r="FN110" i="5"/>
  <c r="FM110" i="5"/>
  <c r="FL110" i="5"/>
  <c r="FK110" i="5"/>
  <c r="FJ110" i="5"/>
  <c r="FI110" i="5"/>
  <c r="FH110" i="5"/>
  <c r="FG110" i="5"/>
  <c r="FF110" i="5"/>
  <c r="FE110" i="5"/>
  <c r="FD110" i="5"/>
  <c r="FC110" i="5"/>
  <c r="FB110" i="5"/>
  <c r="FA110" i="5"/>
  <c r="EZ110" i="5"/>
  <c r="EY110" i="5"/>
  <c r="EX110" i="5"/>
  <c r="EW110" i="5"/>
  <c r="EV110" i="5"/>
  <c r="EU110" i="5"/>
  <c r="ET110" i="5"/>
  <c r="ES110" i="5"/>
  <c r="ER110" i="5"/>
  <c r="EQ110" i="5"/>
  <c r="EP110" i="5"/>
  <c r="EO110" i="5"/>
  <c r="EN110" i="5"/>
  <c r="EM110" i="5"/>
  <c r="EL110" i="5"/>
  <c r="EK110" i="5"/>
  <c r="EJ110" i="5"/>
  <c r="EI110" i="5"/>
  <c r="EH110" i="5"/>
  <c r="EG110" i="5"/>
  <c r="EF110" i="5"/>
  <c r="EE110" i="5"/>
  <c r="ED110" i="5"/>
  <c r="EC110" i="5"/>
  <c r="EB110" i="5"/>
  <c r="EA110" i="5"/>
  <c r="DZ110" i="5"/>
  <c r="DV110" i="5"/>
  <c r="DU110" i="5"/>
  <c r="DT110" i="5"/>
  <c r="DS110" i="5"/>
  <c r="DR110" i="5"/>
  <c r="DQ110" i="5"/>
  <c r="DP110" i="5"/>
  <c r="DO110" i="5"/>
  <c r="DN110" i="5"/>
  <c r="DM110" i="5"/>
  <c r="DL110" i="5"/>
  <c r="DK110" i="5"/>
  <c r="DJ110" i="5"/>
  <c r="DI110" i="5"/>
  <c r="DH110" i="5"/>
  <c r="DG110" i="5"/>
  <c r="DF110" i="5"/>
  <c r="DE110" i="5"/>
  <c r="DD110" i="5"/>
  <c r="DC110" i="5"/>
  <c r="DB110" i="5"/>
  <c r="DA110" i="5"/>
  <c r="CZ110" i="5"/>
  <c r="CY110" i="5"/>
  <c r="CX110" i="5"/>
  <c r="CW110" i="5"/>
  <c r="CV110" i="5"/>
  <c r="CU110" i="5"/>
  <c r="CT110" i="5"/>
  <c r="CS110" i="5"/>
  <c r="CR110" i="5"/>
  <c r="CQ110" i="5"/>
  <c r="CP110" i="5"/>
  <c r="CO110" i="5"/>
  <c r="CN110" i="5"/>
  <c r="CM110" i="5"/>
  <c r="CL110" i="5"/>
  <c r="CK110" i="5"/>
  <c r="CJ110" i="5"/>
  <c r="CI110" i="5"/>
  <c r="CH110" i="5"/>
  <c r="CG110" i="5"/>
  <c r="CF110" i="5"/>
  <c r="CE110" i="5"/>
  <c r="CD110" i="5"/>
  <c r="CC110" i="5"/>
  <c r="CB110" i="5"/>
  <c r="CA110" i="5"/>
  <c r="BZ110" i="5"/>
  <c r="BY110" i="5"/>
  <c r="BX110" i="5"/>
  <c r="BW110" i="5"/>
  <c r="BV110" i="5"/>
  <c r="BU110" i="5"/>
  <c r="BT110" i="5"/>
  <c r="BS110" i="5"/>
  <c r="BR110" i="5"/>
  <c r="BQ110" i="5"/>
  <c r="BP110" i="5"/>
  <c r="BO110" i="5"/>
  <c r="BN110" i="5"/>
  <c r="BM110" i="5"/>
  <c r="BL110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E110" i="5"/>
  <c r="D110" i="5"/>
  <c r="C110" i="5"/>
  <c r="B110" i="5"/>
  <c r="IO109" i="5"/>
  <c r="IN109" i="5"/>
  <c r="IM109" i="5"/>
  <c r="IL109" i="5"/>
  <c r="IK109" i="5"/>
  <c r="IJ109" i="5"/>
  <c r="II109" i="5"/>
  <c r="IH109" i="5"/>
  <c r="IG109" i="5"/>
  <c r="IF109" i="5"/>
  <c r="IE109" i="5"/>
  <c r="ID109" i="5"/>
  <c r="IC109" i="5"/>
  <c r="IB109" i="5"/>
  <c r="IA109" i="5"/>
  <c r="HZ109" i="5"/>
  <c r="HY109" i="5"/>
  <c r="HX109" i="5"/>
  <c r="HW109" i="5"/>
  <c r="HV109" i="5"/>
  <c r="HU109" i="5"/>
  <c r="HT109" i="5"/>
  <c r="HS109" i="5"/>
  <c r="HR109" i="5"/>
  <c r="HQ109" i="5"/>
  <c r="HP109" i="5"/>
  <c r="HO109" i="5"/>
  <c r="HN109" i="5"/>
  <c r="HM109" i="5"/>
  <c r="HL109" i="5"/>
  <c r="HK109" i="5"/>
  <c r="HJ109" i="5"/>
  <c r="HI109" i="5"/>
  <c r="HH109" i="5"/>
  <c r="HG109" i="5"/>
  <c r="HF109" i="5"/>
  <c r="HE109" i="5"/>
  <c r="HD109" i="5"/>
  <c r="HC109" i="5"/>
  <c r="HB109" i="5"/>
  <c r="HA109" i="5"/>
  <c r="GZ109" i="5"/>
  <c r="GY109" i="5"/>
  <c r="GX109" i="5"/>
  <c r="GW109" i="5"/>
  <c r="GV109" i="5"/>
  <c r="GU109" i="5"/>
  <c r="GT109" i="5"/>
  <c r="GS109" i="5"/>
  <c r="GR109" i="5"/>
  <c r="GQ109" i="5"/>
  <c r="GP109" i="5"/>
  <c r="GO109" i="5"/>
  <c r="GN109" i="5"/>
  <c r="GM109" i="5"/>
  <c r="GL109" i="5"/>
  <c r="GK109" i="5"/>
  <c r="GJ109" i="5"/>
  <c r="GI109" i="5"/>
  <c r="GH109" i="5"/>
  <c r="GG109" i="5"/>
  <c r="GF109" i="5"/>
  <c r="GE109" i="5"/>
  <c r="GD109" i="5"/>
  <c r="GC109" i="5"/>
  <c r="GB109" i="5"/>
  <c r="GA109" i="5"/>
  <c r="FZ109" i="5"/>
  <c r="FY109" i="5"/>
  <c r="FX109" i="5"/>
  <c r="FW109" i="5"/>
  <c r="FV109" i="5"/>
  <c r="FU109" i="5"/>
  <c r="FT109" i="5"/>
  <c r="FS109" i="5"/>
  <c r="FR109" i="5"/>
  <c r="FQ109" i="5"/>
  <c r="FP109" i="5"/>
  <c r="FO109" i="5"/>
  <c r="FN109" i="5"/>
  <c r="FM109" i="5"/>
  <c r="FL109" i="5"/>
  <c r="FK109" i="5"/>
  <c r="FJ109" i="5"/>
  <c r="FI109" i="5"/>
  <c r="FH109" i="5"/>
  <c r="FG109" i="5"/>
  <c r="FF109" i="5"/>
  <c r="FE109" i="5"/>
  <c r="FD109" i="5"/>
  <c r="FC109" i="5"/>
  <c r="FB109" i="5"/>
  <c r="FA109" i="5"/>
  <c r="EZ109" i="5"/>
  <c r="EY109" i="5"/>
  <c r="EX109" i="5"/>
  <c r="EW109" i="5"/>
  <c r="EV109" i="5"/>
  <c r="EU109" i="5"/>
  <c r="ET109" i="5"/>
  <c r="ES109" i="5"/>
  <c r="ER109" i="5"/>
  <c r="EQ109" i="5"/>
  <c r="EP109" i="5"/>
  <c r="EO109" i="5"/>
  <c r="EN109" i="5"/>
  <c r="EM109" i="5"/>
  <c r="EL109" i="5"/>
  <c r="EK109" i="5"/>
  <c r="EJ109" i="5"/>
  <c r="EI109" i="5"/>
  <c r="EH109" i="5"/>
  <c r="EG109" i="5"/>
  <c r="EF109" i="5"/>
  <c r="EE109" i="5"/>
  <c r="ED109" i="5"/>
  <c r="EC109" i="5"/>
  <c r="EB109" i="5"/>
  <c r="EA109" i="5"/>
  <c r="DZ109" i="5"/>
  <c r="DV109" i="5"/>
  <c r="DU109" i="5"/>
  <c r="DT109" i="5"/>
  <c r="DS109" i="5"/>
  <c r="DR109" i="5"/>
  <c r="DQ109" i="5"/>
  <c r="DP109" i="5"/>
  <c r="DO109" i="5"/>
  <c r="DN109" i="5"/>
  <c r="DM109" i="5"/>
  <c r="DL109" i="5"/>
  <c r="DK109" i="5"/>
  <c r="DJ109" i="5"/>
  <c r="DI109" i="5"/>
  <c r="DH109" i="5"/>
  <c r="DG109" i="5"/>
  <c r="DF109" i="5"/>
  <c r="DE109" i="5"/>
  <c r="DD109" i="5"/>
  <c r="DC109" i="5"/>
  <c r="DB109" i="5"/>
  <c r="DA109" i="5"/>
  <c r="CZ109" i="5"/>
  <c r="CY109" i="5"/>
  <c r="CX109" i="5"/>
  <c r="CW109" i="5"/>
  <c r="CV109" i="5"/>
  <c r="CU109" i="5"/>
  <c r="CT109" i="5"/>
  <c r="CS109" i="5"/>
  <c r="CR109" i="5"/>
  <c r="CQ109" i="5"/>
  <c r="CP109" i="5"/>
  <c r="CO109" i="5"/>
  <c r="CN109" i="5"/>
  <c r="CM109" i="5"/>
  <c r="CL109" i="5"/>
  <c r="CK109" i="5"/>
  <c r="CJ109" i="5"/>
  <c r="CI109" i="5"/>
  <c r="CH109" i="5"/>
  <c r="CG109" i="5"/>
  <c r="CF109" i="5"/>
  <c r="CE109" i="5"/>
  <c r="CD109" i="5"/>
  <c r="CC109" i="5"/>
  <c r="CB109" i="5"/>
  <c r="CA109" i="5"/>
  <c r="BZ109" i="5"/>
  <c r="BY109" i="5"/>
  <c r="BX109" i="5"/>
  <c r="BW109" i="5"/>
  <c r="BV109" i="5"/>
  <c r="BU109" i="5"/>
  <c r="BT109" i="5"/>
  <c r="BS109" i="5"/>
  <c r="BR109" i="5"/>
  <c r="BQ109" i="5"/>
  <c r="BP109" i="5"/>
  <c r="BO109" i="5"/>
  <c r="BN109" i="5"/>
  <c r="BM109" i="5"/>
  <c r="BL109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E109" i="5"/>
  <c r="D109" i="5"/>
  <c r="C109" i="5"/>
  <c r="B109" i="5"/>
  <c r="IO108" i="5"/>
  <c r="IN108" i="5"/>
  <c r="IM108" i="5"/>
  <c r="IL108" i="5"/>
  <c r="IK108" i="5"/>
  <c r="IJ108" i="5"/>
  <c r="II108" i="5"/>
  <c r="IH108" i="5"/>
  <c r="IG108" i="5"/>
  <c r="IF108" i="5"/>
  <c r="IE108" i="5"/>
  <c r="ID108" i="5"/>
  <c r="IC108" i="5"/>
  <c r="IB108" i="5"/>
  <c r="IA108" i="5"/>
  <c r="HZ108" i="5"/>
  <c r="HY108" i="5"/>
  <c r="HX108" i="5"/>
  <c r="HW108" i="5"/>
  <c r="HV108" i="5"/>
  <c r="HU108" i="5"/>
  <c r="HT108" i="5"/>
  <c r="HS108" i="5"/>
  <c r="HR108" i="5"/>
  <c r="HQ108" i="5"/>
  <c r="HP108" i="5"/>
  <c r="HO108" i="5"/>
  <c r="HN108" i="5"/>
  <c r="HM108" i="5"/>
  <c r="HL108" i="5"/>
  <c r="HK108" i="5"/>
  <c r="HJ108" i="5"/>
  <c r="HI108" i="5"/>
  <c r="HH108" i="5"/>
  <c r="HG108" i="5"/>
  <c r="HF108" i="5"/>
  <c r="HE108" i="5"/>
  <c r="HD108" i="5"/>
  <c r="HC108" i="5"/>
  <c r="HB108" i="5"/>
  <c r="HA108" i="5"/>
  <c r="GZ108" i="5"/>
  <c r="GY108" i="5"/>
  <c r="GX108" i="5"/>
  <c r="GW108" i="5"/>
  <c r="GV108" i="5"/>
  <c r="GU108" i="5"/>
  <c r="GT108" i="5"/>
  <c r="GS108" i="5"/>
  <c r="GR108" i="5"/>
  <c r="GQ108" i="5"/>
  <c r="GP108" i="5"/>
  <c r="GO108" i="5"/>
  <c r="GN108" i="5"/>
  <c r="GM108" i="5"/>
  <c r="GL108" i="5"/>
  <c r="GK108" i="5"/>
  <c r="GJ108" i="5"/>
  <c r="GI108" i="5"/>
  <c r="GH108" i="5"/>
  <c r="GG108" i="5"/>
  <c r="GF108" i="5"/>
  <c r="GE108" i="5"/>
  <c r="GD108" i="5"/>
  <c r="GC108" i="5"/>
  <c r="GB108" i="5"/>
  <c r="GA108" i="5"/>
  <c r="FZ108" i="5"/>
  <c r="FY108" i="5"/>
  <c r="FX108" i="5"/>
  <c r="FW108" i="5"/>
  <c r="FV108" i="5"/>
  <c r="FU108" i="5"/>
  <c r="FT108" i="5"/>
  <c r="FS108" i="5"/>
  <c r="FR108" i="5"/>
  <c r="FQ108" i="5"/>
  <c r="FP108" i="5"/>
  <c r="FO108" i="5"/>
  <c r="FN108" i="5"/>
  <c r="FM108" i="5"/>
  <c r="FL108" i="5"/>
  <c r="FK108" i="5"/>
  <c r="FJ108" i="5"/>
  <c r="FI108" i="5"/>
  <c r="FH108" i="5"/>
  <c r="FG108" i="5"/>
  <c r="FF108" i="5"/>
  <c r="FE108" i="5"/>
  <c r="FD108" i="5"/>
  <c r="FC108" i="5"/>
  <c r="FB108" i="5"/>
  <c r="FA108" i="5"/>
  <c r="EZ108" i="5"/>
  <c r="EY108" i="5"/>
  <c r="EX108" i="5"/>
  <c r="EW108" i="5"/>
  <c r="EV108" i="5"/>
  <c r="EU108" i="5"/>
  <c r="ET108" i="5"/>
  <c r="ES108" i="5"/>
  <c r="ER108" i="5"/>
  <c r="EQ108" i="5"/>
  <c r="EP108" i="5"/>
  <c r="EO108" i="5"/>
  <c r="EN108" i="5"/>
  <c r="EM108" i="5"/>
  <c r="EL108" i="5"/>
  <c r="EK108" i="5"/>
  <c r="EJ108" i="5"/>
  <c r="EI108" i="5"/>
  <c r="EH108" i="5"/>
  <c r="EG108" i="5"/>
  <c r="EF108" i="5"/>
  <c r="EE108" i="5"/>
  <c r="ED108" i="5"/>
  <c r="EC108" i="5"/>
  <c r="EB108" i="5"/>
  <c r="EA108" i="5"/>
  <c r="DZ108" i="5"/>
  <c r="DV108" i="5"/>
  <c r="DU108" i="5"/>
  <c r="DT108" i="5"/>
  <c r="DS108" i="5"/>
  <c r="DR108" i="5"/>
  <c r="DQ108" i="5"/>
  <c r="DP108" i="5"/>
  <c r="DO108" i="5"/>
  <c r="DN108" i="5"/>
  <c r="DM108" i="5"/>
  <c r="DL108" i="5"/>
  <c r="DK108" i="5"/>
  <c r="DJ108" i="5"/>
  <c r="DI108" i="5"/>
  <c r="DH108" i="5"/>
  <c r="DG108" i="5"/>
  <c r="DF108" i="5"/>
  <c r="DE108" i="5"/>
  <c r="DD108" i="5"/>
  <c r="DC108" i="5"/>
  <c r="DB108" i="5"/>
  <c r="DA108" i="5"/>
  <c r="CZ108" i="5"/>
  <c r="CY108" i="5"/>
  <c r="CX108" i="5"/>
  <c r="CW108" i="5"/>
  <c r="CV108" i="5"/>
  <c r="CU108" i="5"/>
  <c r="CT108" i="5"/>
  <c r="CS108" i="5"/>
  <c r="CR108" i="5"/>
  <c r="CQ108" i="5"/>
  <c r="CP108" i="5"/>
  <c r="CO108" i="5"/>
  <c r="CN108" i="5"/>
  <c r="CM108" i="5"/>
  <c r="CL108" i="5"/>
  <c r="CK108" i="5"/>
  <c r="CJ108" i="5"/>
  <c r="CI108" i="5"/>
  <c r="CH108" i="5"/>
  <c r="CG108" i="5"/>
  <c r="CF108" i="5"/>
  <c r="CE108" i="5"/>
  <c r="CD108" i="5"/>
  <c r="CC108" i="5"/>
  <c r="CB108" i="5"/>
  <c r="CA108" i="5"/>
  <c r="BZ108" i="5"/>
  <c r="BY108" i="5"/>
  <c r="BX108" i="5"/>
  <c r="BW108" i="5"/>
  <c r="BV108" i="5"/>
  <c r="BU108" i="5"/>
  <c r="BT108" i="5"/>
  <c r="BS108" i="5"/>
  <c r="BR108" i="5"/>
  <c r="BQ108" i="5"/>
  <c r="BP108" i="5"/>
  <c r="BO108" i="5"/>
  <c r="BN108" i="5"/>
  <c r="BM108" i="5"/>
  <c r="BL108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E108" i="5"/>
  <c r="D108" i="5"/>
  <c r="C108" i="5"/>
  <c r="B108" i="5"/>
  <c r="IO107" i="5"/>
  <c r="IN107" i="5"/>
  <c r="IM107" i="5"/>
  <c r="IL107" i="5"/>
  <c r="IK107" i="5"/>
  <c r="IJ107" i="5"/>
  <c r="II107" i="5"/>
  <c r="IH107" i="5"/>
  <c r="IG107" i="5"/>
  <c r="IF107" i="5"/>
  <c r="IE107" i="5"/>
  <c r="ID107" i="5"/>
  <c r="IC107" i="5"/>
  <c r="IB107" i="5"/>
  <c r="IA107" i="5"/>
  <c r="HZ107" i="5"/>
  <c r="HY107" i="5"/>
  <c r="HX107" i="5"/>
  <c r="HW107" i="5"/>
  <c r="HV107" i="5"/>
  <c r="HU107" i="5"/>
  <c r="HT107" i="5"/>
  <c r="HS107" i="5"/>
  <c r="HR107" i="5"/>
  <c r="HQ107" i="5"/>
  <c r="HP107" i="5"/>
  <c r="HO107" i="5"/>
  <c r="HN107" i="5"/>
  <c r="HM107" i="5"/>
  <c r="HL107" i="5"/>
  <c r="HK107" i="5"/>
  <c r="HJ107" i="5"/>
  <c r="HI107" i="5"/>
  <c r="HH107" i="5"/>
  <c r="HG107" i="5"/>
  <c r="HF107" i="5"/>
  <c r="HE107" i="5"/>
  <c r="HD107" i="5"/>
  <c r="HC107" i="5"/>
  <c r="HB107" i="5"/>
  <c r="HA107" i="5"/>
  <c r="GZ107" i="5"/>
  <c r="GY107" i="5"/>
  <c r="GX107" i="5"/>
  <c r="GW107" i="5"/>
  <c r="GV107" i="5"/>
  <c r="GU107" i="5"/>
  <c r="GT107" i="5"/>
  <c r="GS107" i="5"/>
  <c r="GR107" i="5"/>
  <c r="GQ107" i="5"/>
  <c r="GP107" i="5"/>
  <c r="GO107" i="5"/>
  <c r="GN107" i="5"/>
  <c r="GM107" i="5"/>
  <c r="GL107" i="5"/>
  <c r="GK107" i="5"/>
  <c r="GJ107" i="5"/>
  <c r="GI107" i="5"/>
  <c r="GH107" i="5"/>
  <c r="GG107" i="5"/>
  <c r="GF107" i="5"/>
  <c r="GE107" i="5"/>
  <c r="GD107" i="5"/>
  <c r="GC107" i="5"/>
  <c r="GB107" i="5"/>
  <c r="GA107" i="5"/>
  <c r="FZ107" i="5"/>
  <c r="FY107" i="5"/>
  <c r="FX107" i="5"/>
  <c r="FW107" i="5"/>
  <c r="FV107" i="5"/>
  <c r="FU107" i="5"/>
  <c r="FT107" i="5"/>
  <c r="FS107" i="5"/>
  <c r="FR107" i="5"/>
  <c r="FQ107" i="5"/>
  <c r="FP107" i="5"/>
  <c r="FO107" i="5"/>
  <c r="FN107" i="5"/>
  <c r="FM107" i="5"/>
  <c r="FL107" i="5"/>
  <c r="FK107" i="5"/>
  <c r="FJ107" i="5"/>
  <c r="FI107" i="5"/>
  <c r="FH107" i="5"/>
  <c r="FG107" i="5"/>
  <c r="FF107" i="5"/>
  <c r="FE107" i="5"/>
  <c r="FD107" i="5"/>
  <c r="FC107" i="5"/>
  <c r="FB107" i="5"/>
  <c r="FA107" i="5"/>
  <c r="EZ107" i="5"/>
  <c r="EY107" i="5"/>
  <c r="EX107" i="5"/>
  <c r="EW107" i="5"/>
  <c r="EV107" i="5"/>
  <c r="EU107" i="5"/>
  <c r="ET107" i="5"/>
  <c r="ES107" i="5"/>
  <c r="ER107" i="5"/>
  <c r="EQ107" i="5"/>
  <c r="EP107" i="5"/>
  <c r="EO107" i="5"/>
  <c r="EN107" i="5"/>
  <c r="EM107" i="5"/>
  <c r="EL107" i="5"/>
  <c r="EK107" i="5"/>
  <c r="EJ107" i="5"/>
  <c r="EI107" i="5"/>
  <c r="EH107" i="5"/>
  <c r="EG107" i="5"/>
  <c r="EF107" i="5"/>
  <c r="EE107" i="5"/>
  <c r="ED107" i="5"/>
  <c r="EC107" i="5"/>
  <c r="EB107" i="5"/>
  <c r="EA107" i="5"/>
  <c r="DZ107" i="5"/>
  <c r="DV107" i="5"/>
  <c r="DU107" i="5"/>
  <c r="DT107" i="5"/>
  <c r="DS107" i="5"/>
  <c r="DR107" i="5"/>
  <c r="DQ107" i="5"/>
  <c r="DP107" i="5"/>
  <c r="DO107" i="5"/>
  <c r="DN107" i="5"/>
  <c r="DM107" i="5"/>
  <c r="DL107" i="5"/>
  <c r="DK107" i="5"/>
  <c r="DJ107" i="5"/>
  <c r="DI107" i="5"/>
  <c r="DH107" i="5"/>
  <c r="DG107" i="5"/>
  <c r="DF107" i="5"/>
  <c r="DE107" i="5"/>
  <c r="DD107" i="5"/>
  <c r="DC107" i="5"/>
  <c r="DB107" i="5"/>
  <c r="DA107" i="5"/>
  <c r="CZ107" i="5"/>
  <c r="CY107" i="5"/>
  <c r="CX107" i="5"/>
  <c r="CW107" i="5"/>
  <c r="CV107" i="5"/>
  <c r="CU107" i="5"/>
  <c r="CT107" i="5"/>
  <c r="CS107" i="5"/>
  <c r="CR107" i="5"/>
  <c r="CQ107" i="5"/>
  <c r="CP107" i="5"/>
  <c r="CO107" i="5"/>
  <c r="CN107" i="5"/>
  <c r="CM107" i="5"/>
  <c r="CL107" i="5"/>
  <c r="CK107" i="5"/>
  <c r="CJ107" i="5"/>
  <c r="CI107" i="5"/>
  <c r="CH107" i="5"/>
  <c r="CG107" i="5"/>
  <c r="CF107" i="5"/>
  <c r="CE107" i="5"/>
  <c r="CD107" i="5"/>
  <c r="CC107" i="5"/>
  <c r="CB107" i="5"/>
  <c r="CA107" i="5"/>
  <c r="BZ107" i="5"/>
  <c r="BY107" i="5"/>
  <c r="BX107" i="5"/>
  <c r="BW107" i="5"/>
  <c r="BV107" i="5"/>
  <c r="BU107" i="5"/>
  <c r="BT107" i="5"/>
  <c r="BS107" i="5"/>
  <c r="BR107" i="5"/>
  <c r="BQ107" i="5"/>
  <c r="BP107" i="5"/>
  <c r="BO107" i="5"/>
  <c r="BN107" i="5"/>
  <c r="BM107" i="5"/>
  <c r="BL107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E107" i="5"/>
  <c r="D107" i="5"/>
  <c r="C107" i="5"/>
  <c r="B107" i="5"/>
  <c r="IO106" i="5"/>
  <c r="IN106" i="5"/>
  <c r="IM106" i="5"/>
  <c r="IL106" i="5"/>
  <c r="IK106" i="5"/>
  <c r="IJ106" i="5"/>
  <c r="II106" i="5"/>
  <c r="IH106" i="5"/>
  <c r="IG106" i="5"/>
  <c r="IF106" i="5"/>
  <c r="IE106" i="5"/>
  <c r="ID106" i="5"/>
  <c r="IC106" i="5"/>
  <c r="IB106" i="5"/>
  <c r="IA106" i="5"/>
  <c r="HZ106" i="5"/>
  <c r="HY106" i="5"/>
  <c r="HX106" i="5"/>
  <c r="HW106" i="5"/>
  <c r="HV106" i="5"/>
  <c r="HU106" i="5"/>
  <c r="HT106" i="5"/>
  <c r="HS106" i="5"/>
  <c r="HR106" i="5"/>
  <c r="HQ106" i="5"/>
  <c r="HP106" i="5"/>
  <c r="HO106" i="5"/>
  <c r="HN106" i="5"/>
  <c r="HM106" i="5"/>
  <c r="HL106" i="5"/>
  <c r="HK106" i="5"/>
  <c r="HJ106" i="5"/>
  <c r="HI106" i="5"/>
  <c r="HH106" i="5"/>
  <c r="HG106" i="5"/>
  <c r="HF106" i="5"/>
  <c r="HE106" i="5"/>
  <c r="HD106" i="5"/>
  <c r="HC106" i="5"/>
  <c r="HB106" i="5"/>
  <c r="HA106" i="5"/>
  <c r="GZ106" i="5"/>
  <c r="GY106" i="5"/>
  <c r="GX106" i="5"/>
  <c r="GW106" i="5"/>
  <c r="GV106" i="5"/>
  <c r="GU106" i="5"/>
  <c r="GT106" i="5"/>
  <c r="GS106" i="5"/>
  <c r="GR106" i="5"/>
  <c r="GQ106" i="5"/>
  <c r="GP106" i="5"/>
  <c r="GO106" i="5"/>
  <c r="GN106" i="5"/>
  <c r="GM106" i="5"/>
  <c r="GL106" i="5"/>
  <c r="GK106" i="5"/>
  <c r="GJ106" i="5"/>
  <c r="GI106" i="5"/>
  <c r="GH106" i="5"/>
  <c r="GG106" i="5"/>
  <c r="GF106" i="5"/>
  <c r="GE106" i="5"/>
  <c r="GD106" i="5"/>
  <c r="GC106" i="5"/>
  <c r="GB106" i="5"/>
  <c r="GA106" i="5"/>
  <c r="FZ106" i="5"/>
  <c r="FY106" i="5"/>
  <c r="FX106" i="5"/>
  <c r="FW106" i="5"/>
  <c r="FV106" i="5"/>
  <c r="FU106" i="5"/>
  <c r="FT106" i="5"/>
  <c r="FS106" i="5"/>
  <c r="FR106" i="5"/>
  <c r="FQ106" i="5"/>
  <c r="FP106" i="5"/>
  <c r="FO106" i="5"/>
  <c r="FN106" i="5"/>
  <c r="FM106" i="5"/>
  <c r="FL106" i="5"/>
  <c r="FK106" i="5"/>
  <c r="FJ106" i="5"/>
  <c r="FI106" i="5"/>
  <c r="FH106" i="5"/>
  <c r="FG106" i="5"/>
  <c r="FF106" i="5"/>
  <c r="FE106" i="5"/>
  <c r="FD106" i="5"/>
  <c r="FC106" i="5"/>
  <c r="FB106" i="5"/>
  <c r="FA106" i="5"/>
  <c r="EZ106" i="5"/>
  <c r="EY106" i="5"/>
  <c r="EX106" i="5"/>
  <c r="EW106" i="5"/>
  <c r="EV106" i="5"/>
  <c r="EU106" i="5"/>
  <c r="ET106" i="5"/>
  <c r="ES106" i="5"/>
  <c r="ER106" i="5"/>
  <c r="EQ106" i="5"/>
  <c r="EP106" i="5"/>
  <c r="EO106" i="5"/>
  <c r="EN106" i="5"/>
  <c r="EM106" i="5"/>
  <c r="EL106" i="5"/>
  <c r="EK106" i="5"/>
  <c r="EJ106" i="5"/>
  <c r="EI106" i="5"/>
  <c r="EH106" i="5"/>
  <c r="EG106" i="5"/>
  <c r="EF106" i="5"/>
  <c r="EE106" i="5"/>
  <c r="ED106" i="5"/>
  <c r="EC106" i="5"/>
  <c r="EB106" i="5"/>
  <c r="EA106" i="5"/>
  <c r="DZ106" i="5"/>
  <c r="DV106" i="5"/>
  <c r="DU106" i="5"/>
  <c r="DT106" i="5"/>
  <c r="DS106" i="5"/>
  <c r="DR106" i="5"/>
  <c r="DQ106" i="5"/>
  <c r="DP106" i="5"/>
  <c r="DO106" i="5"/>
  <c r="DN106" i="5"/>
  <c r="DM106" i="5"/>
  <c r="DL106" i="5"/>
  <c r="DK106" i="5"/>
  <c r="DJ106" i="5"/>
  <c r="DI106" i="5"/>
  <c r="DH106" i="5"/>
  <c r="DG106" i="5"/>
  <c r="DF106" i="5"/>
  <c r="DE106" i="5"/>
  <c r="DD106" i="5"/>
  <c r="DC106" i="5"/>
  <c r="DB106" i="5"/>
  <c r="DA106" i="5"/>
  <c r="CZ106" i="5"/>
  <c r="CY106" i="5"/>
  <c r="CX106" i="5"/>
  <c r="CW106" i="5"/>
  <c r="CV106" i="5"/>
  <c r="CU106" i="5"/>
  <c r="CT106" i="5"/>
  <c r="CS106" i="5"/>
  <c r="CR106" i="5"/>
  <c r="CQ106" i="5"/>
  <c r="CP106" i="5"/>
  <c r="CO106" i="5"/>
  <c r="CN106" i="5"/>
  <c r="CM106" i="5"/>
  <c r="CL106" i="5"/>
  <c r="CK106" i="5"/>
  <c r="CJ106" i="5"/>
  <c r="CI106" i="5"/>
  <c r="CH106" i="5"/>
  <c r="CG106" i="5"/>
  <c r="CF106" i="5"/>
  <c r="CE106" i="5"/>
  <c r="CD106" i="5"/>
  <c r="CC106" i="5"/>
  <c r="CB106" i="5"/>
  <c r="CA106" i="5"/>
  <c r="BZ106" i="5"/>
  <c r="BY106" i="5"/>
  <c r="BX106" i="5"/>
  <c r="BW106" i="5"/>
  <c r="BV106" i="5"/>
  <c r="BU106" i="5"/>
  <c r="BT106" i="5"/>
  <c r="BS106" i="5"/>
  <c r="BR106" i="5"/>
  <c r="BQ106" i="5"/>
  <c r="BP106" i="5"/>
  <c r="BO106" i="5"/>
  <c r="BN106" i="5"/>
  <c r="BM106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E106" i="5"/>
  <c r="D106" i="5"/>
  <c r="C106" i="5"/>
  <c r="B106" i="5"/>
  <c r="IO105" i="5"/>
  <c r="IN105" i="5"/>
  <c r="IM105" i="5"/>
  <c r="IL105" i="5"/>
  <c r="IK105" i="5"/>
  <c r="IJ105" i="5"/>
  <c r="II105" i="5"/>
  <c r="IH105" i="5"/>
  <c r="IG105" i="5"/>
  <c r="IF105" i="5"/>
  <c r="IE105" i="5"/>
  <c r="ID105" i="5"/>
  <c r="IC105" i="5"/>
  <c r="IB105" i="5"/>
  <c r="IA105" i="5"/>
  <c r="HZ105" i="5"/>
  <c r="HY105" i="5"/>
  <c r="HX105" i="5"/>
  <c r="HW105" i="5"/>
  <c r="HV105" i="5"/>
  <c r="HU105" i="5"/>
  <c r="HT105" i="5"/>
  <c r="HS105" i="5"/>
  <c r="HR105" i="5"/>
  <c r="HQ105" i="5"/>
  <c r="HP105" i="5"/>
  <c r="HO105" i="5"/>
  <c r="HN105" i="5"/>
  <c r="HM105" i="5"/>
  <c r="HL105" i="5"/>
  <c r="HK105" i="5"/>
  <c r="HJ105" i="5"/>
  <c r="HI105" i="5"/>
  <c r="HH105" i="5"/>
  <c r="HG105" i="5"/>
  <c r="HF105" i="5"/>
  <c r="HE105" i="5"/>
  <c r="HD105" i="5"/>
  <c r="HC105" i="5"/>
  <c r="HB105" i="5"/>
  <c r="HA105" i="5"/>
  <c r="GZ105" i="5"/>
  <c r="GY105" i="5"/>
  <c r="GX105" i="5"/>
  <c r="GW105" i="5"/>
  <c r="GV105" i="5"/>
  <c r="GU105" i="5"/>
  <c r="GT105" i="5"/>
  <c r="GS105" i="5"/>
  <c r="GR105" i="5"/>
  <c r="GQ105" i="5"/>
  <c r="GP105" i="5"/>
  <c r="GO105" i="5"/>
  <c r="GN105" i="5"/>
  <c r="GM105" i="5"/>
  <c r="GL105" i="5"/>
  <c r="GK105" i="5"/>
  <c r="GJ105" i="5"/>
  <c r="GI105" i="5"/>
  <c r="GH105" i="5"/>
  <c r="GG105" i="5"/>
  <c r="GF105" i="5"/>
  <c r="GE105" i="5"/>
  <c r="GD105" i="5"/>
  <c r="GC105" i="5"/>
  <c r="GB105" i="5"/>
  <c r="GA105" i="5"/>
  <c r="FZ105" i="5"/>
  <c r="FY105" i="5"/>
  <c r="FX105" i="5"/>
  <c r="FW105" i="5"/>
  <c r="FV105" i="5"/>
  <c r="FU105" i="5"/>
  <c r="FT105" i="5"/>
  <c r="FS105" i="5"/>
  <c r="FR105" i="5"/>
  <c r="FQ105" i="5"/>
  <c r="FP105" i="5"/>
  <c r="FO105" i="5"/>
  <c r="FN105" i="5"/>
  <c r="FM105" i="5"/>
  <c r="FL105" i="5"/>
  <c r="FK105" i="5"/>
  <c r="FJ105" i="5"/>
  <c r="FI105" i="5"/>
  <c r="FH105" i="5"/>
  <c r="FG105" i="5"/>
  <c r="FF105" i="5"/>
  <c r="FE105" i="5"/>
  <c r="FD105" i="5"/>
  <c r="FC105" i="5"/>
  <c r="FB105" i="5"/>
  <c r="FA105" i="5"/>
  <c r="EZ105" i="5"/>
  <c r="EY105" i="5"/>
  <c r="EX105" i="5"/>
  <c r="EW105" i="5"/>
  <c r="EV105" i="5"/>
  <c r="EU105" i="5"/>
  <c r="ET105" i="5"/>
  <c r="ES105" i="5"/>
  <c r="ER105" i="5"/>
  <c r="EQ105" i="5"/>
  <c r="EP105" i="5"/>
  <c r="EO105" i="5"/>
  <c r="EN105" i="5"/>
  <c r="EM105" i="5"/>
  <c r="EL105" i="5"/>
  <c r="EK105" i="5"/>
  <c r="EJ105" i="5"/>
  <c r="EI105" i="5"/>
  <c r="EH105" i="5"/>
  <c r="EG105" i="5"/>
  <c r="EF105" i="5"/>
  <c r="EE105" i="5"/>
  <c r="ED105" i="5"/>
  <c r="EC105" i="5"/>
  <c r="EB105" i="5"/>
  <c r="EA105" i="5"/>
  <c r="DZ105" i="5"/>
  <c r="DV105" i="5"/>
  <c r="DU105" i="5"/>
  <c r="DT105" i="5"/>
  <c r="DS105" i="5"/>
  <c r="DR105" i="5"/>
  <c r="DQ105" i="5"/>
  <c r="DP105" i="5"/>
  <c r="DO105" i="5"/>
  <c r="DN105" i="5"/>
  <c r="DM105" i="5"/>
  <c r="DL105" i="5"/>
  <c r="DK105" i="5"/>
  <c r="DJ105" i="5"/>
  <c r="DI105" i="5"/>
  <c r="DH105" i="5"/>
  <c r="DG105" i="5"/>
  <c r="DF105" i="5"/>
  <c r="DE105" i="5"/>
  <c r="DD105" i="5"/>
  <c r="DC105" i="5"/>
  <c r="DB105" i="5"/>
  <c r="DA105" i="5"/>
  <c r="CZ105" i="5"/>
  <c r="CY105" i="5"/>
  <c r="CX105" i="5"/>
  <c r="CW105" i="5"/>
  <c r="CV105" i="5"/>
  <c r="CU105" i="5"/>
  <c r="CT105" i="5"/>
  <c r="CS105" i="5"/>
  <c r="CR105" i="5"/>
  <c r="CQ105" i="5"/>
  <c r="CP105" i="5"/>
  <c r="CO105" i="5"/>
  <c r="CN105" i="5"/>
  <c r="CM105" i="5"/>
  <c r="CL105" i="5"/>
  <c r="CK105" i="5"/>
  <c r="CJ105" i="5"/>
  <c r="CI105" i="5"/>
  <c r="CH105" i="5"/>
  <c r="CG105" i="5"/>
  <c r="CF105" i="5"/>
  <c r="CE105" i="5"/>
  <c r="CD105" i="5"/>
  <c r="CC105" i="5"/>
  <c r="CB105" i="5"/>
  <c r="CA105" i="5"/>
  <c r="BZ105" i="5"/>
  <c r="BY105" i="5"/>
  <c r="BX105" i="5"/>
  <c r="BW105" i="5"/>
  <c r="BV105" i="5"/>
  <c r="BU105" i="5"/>
  <c r="BT105" i="5"/>
  <c r="BS105" i="5"/>
  <c r="BR105" i="5"/>
  <c r="BQ105" i="5"/>
  <c r="BP105" i="5"/>
  <c r="BO105" i="5"/>
  <c r="BN105" i="5"/>
  <c r="BM105" i="5"/>
  <c r="BL105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E105" i="5"/>
  <c r="D105" i="5"/>
  <c r="C105" i="5"/>
  <c r="B105" i="5"/>
  <c r="IO104" i="5"/>
  <c r="IN104" i="5"/>
  <c r="IM104" i="5"/>
  <c r="IL104" i="5"/>
  <c r="IK104" i="5"/>
  <c r="IJ104" i="5"/>
  <c r="II104" i="5"/>
  <c r="IH104" i="5"/>
  <c r="IG104" i="5"/>
  <c r="IF104" i="5"/>
  <c r="IE104" i="5"/>
  <c r="ID104" i="5"/>
  <c r="IC104" i="5"/>
  <c r="IB104" i="5"/>
  <c r="IA104" i="5"/>
  <c r="HZ104" i="5"/>
  <c r="HY104" i="5"/>
  <c r="HX104" i="5"/>
  <c r="HW104" i="5"/>
  <c r="HV104" i="5"/>
  <c r="HU104" i="5"/>
  <c r="HT104" i="5"/>
  <c r="HS104" i="5"/>
  <c r="HR104" i="5"/>
  <c r="HQ104" i="5"/>
  <c r="HP104" i="5"/>
  <c r="HO104" i="5"/>
  <c r="HN104" i="5"/>
  <c r="HM104" i="5"/>
  <c r="HL104" i="5"/>
  <c r="HK104" i="5"/>
  <c r="HJ104" i="5"/>
  <c r="HI104" i="5"/>
  <c r="HH104" i="5"/>
  <c r="HG104" i="5"/>
  <c r="HF104" i="5"/>
  <c r="HE104" i="5"/>
  <c r="HD104" i="5"/>
  <c r="HC104" i="5"/>
  <c r="HB104" i="5"/>
  <c r="HA104" i="5"/>
  <c r="GZ104" i="5"/>
  <c r="GY104" i="5"/>
  <c r="GX104" i="5"/>
  <c r="GW104" i="5"/>
  <c r="GV104" i="5"/>
  <c r="GU104" i="5"/>
  <c r="GT104" i="5"/>
  <c r="GS104" i="5"/>
  <c r="GR104" i="5"/>
  <c r="GQ104" i="5"/>
  <c r="GP104" i="5"/>
  <c r="GO104" i="5"/>
  <c r="GN104" i="5"/>
  <c r="GM104" i="5"/>
  <c r="GL104" i="5"/>
  <c r="GK104" i="5"/>
  <c r="GJ104" i="5"/>
  <c r="GI104" i="5"/>
  <c r="GH104" i="5"/>
  <c r="GG104" i="5"/>
  <c r="GF104" i="5"/>
  <c r="GE104" i="5"/>
  <c r="GD104" i="5"/>
  <c r="GC104" i="5"/>
  <c r="GB104" i="5"/>
  <c r="GA104" i="5"/>
  <c r="FZ104" i="5"/>
  <c r="FY104" i="5"/>
  <c r="FX104" i="5"/>
  <c r="FW104" i="5"/>
  <c r="FV104" i="5"/>
  <c r="FU104" i="5"/>
  <c r="FT104" i="5"/>
  <c r="FS104" i="5"/>
  <c r="FR104" i="5"/>
  <c r="FQ104" i="5"/>
  <c r="FP104" i="5"/>
  <c r="FO104" i="5"/>
  <c r="FN104" i="5"/>
  <c r="FM104" i="5"/>
  <c r="FL104" i="5"/>
  <c r="FK104" i="5"/>
  <c r="FJ104" i="5"/>
  <c r="FI104" i="5"/>
  <c r="FH104" i="5"/>
  <c r="FG104" i="5"/>
  <c r="FF104" i="5"/>
  <c r="FE104" i="5"/>
  <c r="FD104" i="5"/>
  <c r="FC104" i="5"/>
  <c r="FB104" i="5"/>
  <c r="FA104" i="5"/>
  <c r="EZ104" i="5"/>
  <c r="EY104" i="5"/>
  <c r="EX104" i="5"/>
  <c r="EW104" i="5"/>
  <c r="EV104" i="5"/>
  <c r="EU104" i="5"/>
  <c r="ET104" i="5"/>
  <c r="ES104" i="5"/>
  <c r="ER104" i="5"/>
  <c r="EQ104" i="5"/>
  <c r="EP104" i="5"/>
  <c r="EO104" i="5"/>
  <c r="EN104" i="5"/>
  <c r="EM104" i="5"/>
  <c r="EL104" i="5"/>
  <c r="EK104" i="5"/>
  <c r="EJ104" i="5"/>
  <c r="EI104" i="5"/>
  <c r="EH104" i="5"/>
  <c r="EG104" i="5"/>
  <c r="EF104" i="5"/>
  <c r="EE104" i="5"/>
  <c r="ED104" i="5"/>
  <c r="EC104" i="5"/>
  <c r="EB104" i="5"/>
  <c r="EA104" i="5"/>
  <c r="DZ104" i="5"/>
  <c r="DV104" i="5"/>
  <c r="DU104" i="5"/>
  <c r="DT104" i="5"/>
  <c r="DS104" i="5"/>
  <c r="DR104" i="5"/>
  <c r="DQ104" i="5"/>
  <c r="DP104" i="5"/>
  <c r="DO104" i="5"/>
  <c r="DN104" i="5"/>
  <c r="DM104" i="5"/>
  <c r="DL104" i="5"/>
  <c r="DK104" i="5"/>
  <c r="DJ104" i="5"/>
  <c r="DI104" i="5"/>
  <c r="DH104" i="5"/>
  <c r="DG104" i="5"/>
  <c r="DF104" i="5"/>
  <c r="DE104" i="5"/>
  <c r="DD104" i="5"/>
  <c r="DC104" i="5"/>
  <c r="DB104" i="5"/>
  <c r="DA104" i="5"/>
  <c r="CZ104" i="5"/>
  <c r="CY104" i="5"/>
  <c r="CX104" i="5"/>
  <c r="CW104" i="5"/>
  <c r="CV104" i="5"/>
  <c r="CU104" i="5"/>
  <c r="CT104" i="5"/>
  <c r="CS104" i="5"/>
  <c r="CR104" i="5"/>
  <c r="CQ104" i="5"/>
  <c r="CP104" i="5"/>
  <c r="CO104" i="5"/>
  <c r="CN104" i="5"/>
  <c r="CM104" i="5"/>
  <c r="CL104" i="5"/>
  <c r="CK104" i="5"/>
  <c r="CJ104" i="5"/>
  <c r="CI104" i="5"/>
  <c r="CH104" i="5"/>
  <c r="CG104" i="5"/>
  <c r="CF104" i="5"/>
  <c r="CE104" i="5"/>
  <c r="CD104" i="5"/>
  <c r="CC104" i="5"/>
  <c r="CB104" i="5"/>
  <c r="CA104" i="5"/>
  <c r="BZ104" i="5"/>
  <c r="BY104" i="5"/>
  <c r="BX104" i="5"/>
  <c r="BW104" i="5"/>
  <c r="BV104" i="5"/>
  <c r="BU104" i="5"/>
  <c r="BT104" i="5"/>
  <c r="BS104" i="5"/>
  <c r="BR104" i="5"/>
  <c r="BQ104" i="5"/>
  <c r="BP104" i="5"/>
  <c r="BO104" i="5"/>
  <c r="BN104" i="5"/>
  <c r="BM104" i="5"/>
  <c r="BL104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E104" i="5"/>
  <c r="D104" i="5"/>
  <c r="C104" i="5"/>
  <c r="B104" i="5"/>
  <c r="IO103" i="5"/>
  <c r="IN103" i="5"/>
  <c r="IM103" i="5"/>
  <c r="IL103" i="5"/>
  <c r="IK103" i="5"/>
  <c r="IJ103" i="5"/>
  <c r="II103" i="5"/>
  <c r="IH103" i="5"/>
  <c r="IG103" i="5"/>
  <c r="IF103" i="5"/>
  <c r="IE103" i="5"/>
  <c r="ID103" i="5"/>
  <c r="IC103" i="5"/>
  <c r="IB103" i="5"/>
  <c r="IA103" i="5"/>
  <c r="HZ103" i="5"/>
  <c r="HY103" i="5"/>
  <c r="HX103" i="5"/>
  <c r="HW103" i="5"/>
  <c r="HV103" i="5"/>
  <c r="HU103" i="5"/>
  <c r="HT103" i="5"/>
  <c r="HS103" i="5"/>
  <c r="HR103" i="5"/>
  <c r="HQ103" i="5"/>
  <c r="HP103" i="5"/>
  <c r="HO103" i="5"/>
  <c r="HN103" i="5"/>
  <c r="HM103" i="5"/>
  <c r="HL103" i="5"/>
  <c r="HK103" i="5"/>
  <c r="HJ103" i="5"/>
  <c r="HI103" i="5"/>
  <c r="HH103" i="5"/>
  <c r="HG103" i="5"/>
  <c r="HF103" i="5"/>
  <c r="HE103" i="5"/>
  <c r="HD103" i="5"/>
  <c r="HC103" i="5"/>
  <c r="HB103" i="5"/>
  <c r="HA103" i="5"/>
  <c r="GZ103" i="5"/>
  <c r="GY103" i="5"/>
  <c r="GX103" i="5"/>
  <c r="GW103" i="5"/>
  <c r="GV103" i="5"/>
  <c r="GU103" i="5"/>
  <c r="GT103" i="5"/>
  <c r="GS103" i="5"/>
  <c r="GR103" i="5"/>
  <c r="GQ103" i="5"/>
  <c r="GP103" i="5"/>
  <c r="GO103" i="5"/>
  <c r="GN103" i="5"/>
  <c r="GM103" i="5"/>
  <c r="GL103" i="5"/>
  <c r="GK103" i="5"/>
  <c r="GJ103" i="5"/>
  <c r="GI103" i="5"/>
  <c r="GH103" i="5"/>
  <c r="GG103" i="5"/>
  <c r="GF103" i="5"/>
  <c r="GE103" i="5"/>
  <c r="GD103" i="5"/>
  <c r="GC103" i="5"/>
  <c r="GB103" i="5"/>
  <c r="GA103" i="5"/>
  <c r="FZ103" i="5"/>
  <c r="FY103" i="5"/>
  <c r="FX103" i="5"/>
  <c r="FW103" i="5"/>
  <c r="FV103" i="5"/>
  <c r="FU103" i="5"/>
  <c r="FT103" i="5"/>
  <c r="FS103" i="5"/>
  <c r="FR103" i="5"/>
  <c r="FQ103" i="5"/>
  <c r="FP103" i="5"/>
  <c r="FO103" i="5"/>
  <c r="FN103" i="5"/>
  <c r="FM103" i="5"/>
  <c r="FL103" i="5"/>
  <c r="FK103" i="5"/>
  <c r="FJ103" i="5"/>
  <c r="FI103" i="5"/>
  <c r="FH103" i="5"/>
  <c r="FG103" i="5"/>
  <c r="FF103" i="5"/>
  <c r="FE103" i="5"/>
  <c r="FD103" i="5"/>
  <c r="FC103" i="5"/>
  <c r="FB103" i="5"/>
  <c r="FA103" i="5"/>
  <c r="EZ103" i="5"/>
  <c r="EY103" i="5"/>
  <c r="EX103" i="5"/>
  <c r="EW103" i="5"/>
  <c r="EV103" i="5"/>
  <c r="EU103" i="5"/>
  <c r="ET103" i="5"/>
  <c r="ES103" i="5"/>
  <c r="ER103" i="5"/>
  <c r="EQ103" i="5"/>
  <c r="EP103" i="5"/>
  <c r="EO103" i="5"/>
  <c r="EN103" i="5"/>
  <c r="EM103" i="5"/>
  <c r="EL103" i="5"/>
  <c r="EK103" i="5"/>
  <c r="EJ103" i="5"/>
  <c r="EI103" i="5"/>
  <c r="EH103" i="5"/>
  <c r="EG103" i="5"/>
  <c r="EF103" i="5"/>
  <c r="EE103" i="5"/>
  <c r="ED103" i="5"/>
  <c r="EC103" i="5"/>
  <c r="EB103" i="5"/>
  <c r="EA103" i="5"/>
  <c r="DZ103" i="5"/>
  <c r="DV103" i="5"/>
  <c r="DU103" i="5"/>
  <c r="DT103" i="5"/>
  <c r="DS103" i="5"/>
  <c r="DR103" i="5"/>
  <c r="DQ103" i="5"/>
  <c r="DP103" i="5"/>
  <c r="DO103" i="5"/>
  <c r="DN103" i="5"/>
  <c r="DM103" i="5"/>
  <c r="DL103" i="5"/>
  <c r="DK103" i="5"/>
  <c r="DJ103" i="5"/>
  <c r="DI103" i="5"/>
  <c r="DH103" i="5"/>
  <c r="DG103" i="5"/>
  <c r="DF103" i="5"/>
  <c r="DE103" i="5"/>
  <c r="DD103" i="5"/>
  <c r="DC103" i="5"/>
  <c r="DB103" i="5"/>
  <c r="DA103" i="5"/>
  <c r="CZ103" i="5"/>
  <c r="CY103" i="5"/>
  <c r="CX103" i="5"/>
  <c r="CW103" i="5"/>
  <c r="CV103" i="5"/>
  <c r="CU103" i="5"/>
  <c r="CT103" i="5"/>
  <c r="CS103" i="5"/>
  <c r="CR103" i="5"/>
  <c r="CQ103" i="5"/>
  <c r="CP103" i="5"/>
  <c r="CO103" i="5"/>
  <c r="CN103" i="5"/>
  <c r="CM103" i="5"/>
  <c r="CL103" i="5"/>
  <c r="CK103" i="5"/>
  <c r="CJ103" i="5"/>
  <c r="CI103" i="5"/>
  <c r="CH103" i="5"/>
  <c r="CG103" i="5"/>
  <c r="CF103" i="5"/>
  <c r="CE103" i="5"/>
  <c r="CD103" i="5"/>
  <c r="CC103" i="5"/>
  <c r="CB103" i="5"/>
  <c r="CA103" i="5"/>
  <c r="BZ103" i="5"/>
  <c r="BY103" i="5"/>
  <c r="BX103" i="5"/>
  <c r="BW103" i="5"/>
  <c r="BV103" i="5"/>
  <c r="BU103" i="5"/>
  <c r="BT103" i="5"/>
  <c r="BS103" i="5"/>
  <c r="BR103" i="5"/>
  <c r="BQ103" i="5"/>
  <c r="BP103" i="5"/>
  <c r="BO103" i="5"/>
  <c r="BN103" i="5"/>
  <c r="BM103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E103" i="5"/>
  <c r="D103" i="5"/>
  <c r="C103" i="5"/>
  <c r="B103" i="5"/>
  <c r="IO102" i="5"/>
  <c r="IN102" i="5"/>
  <c r="IM102" i="5"/>
  <c r="IL102" i="5"/>
  <c r="IK102" i="5"/>
  <c r="IJ102" i="5"/>
  <c r="II102" i="5"/>
  <c r="IH102" i="5"/>
  <c r="IG102" i="5"/>
  <c r="IF102" i="5"/>
  <c r="IE102" i="5"/>
  <c r="ID102" i="5"/>
  <c r="IC102" i="5"/>
  <c r="IB102" i="5"/>
  <c r="IA102" i="5"/>
  <c r="HZ102" i="5"/>
  <c r="HY102" i="5"/>
  <c r="HX102" i="5"/>
  <c r="HW102" i="5"/>
  <c r="HV102" i="5"/>
  <c r="HU102" i="5"/>
  <c r="HT102" i="5"/>
  <c r="HS102" i="5"/>
  <c r="HR102" i="5"/>
  <c r="HQ102" i="5"/>
  <c r="HP102" i="5"/>
  <c r="HO102" i="5"/>
  <c r="HN102" i="5"/>
  <c r="HM102" i="5"/>
  <c r="HL102" i="5"/>
  <c r="HK102" i="5"/>
  <c r="HJ102" i="5"/>
  <c r="HI102" i="5"/>
  <c r="HH102" i="5"/>
  <c r="HG102" i="5"/>
  <c r="HF102" i="5"/>
  <c r="HE102" i="5"/>
  <c r="HD102" i="5"/>
  <c r="HC102" i="5"/>
  <c r="HB102" i="5"/>
  <c r="HA102" i="5"/>
  <c r="GZ102" i="5"/>
  <c r="GY102" i="5"/>
  <c r="GX102" i="5"/>
  <c r="GW102" i="5"/>
  <c r="GV102" i="5"/>
  <c r="GU102" i="5"/>
  <c r="GT102" i="5"/>
  <c r="GS102" i="5"/>
  <c r="GR102" i="5"/>
  <c r="GQ102" i="5"/>
  <c r="GP102" i="5"/>
  <c r="GO102" i="5"/>
  <c r="GN102" i="5"/>
  <c r="GM102" i="5"/>
  <c r="GL102" i="5"/>
  <c r="GK102" i="5"/>
  <c r="GJ102" i="5"/>
  <c r="GI102" i="5"/>
  <c r="GH102" i="5"/>
  <c r="GG102" i="5"/>
  <c r="GF102" i="5"/>
  <c r="GE102" i="5"/>
  <c r="GD102" i="5"/>
  <c r="GC102" i="5"/>
  <c r="GB102" i="5"/>
  <c r="GA102" i="5"/>
  <c r="FZ102" i="5"/>
  <c r="FY102" i="5"/>
  <c r="FX102" i="5"/>
  <c r="FW102" i="5"/>
  <c r="FV102" i="5"/>
  <c r="FU102" i="5"/>
  <c r="FT102" i="5"/>
  <c r="FS102" i="5"/>
  <c r="FR102" i="5"/>
  <c r="FQ102" i="5"/>
  <c r="FP102" i="5"/>
  <c r="FO102" i="5"/>
  <c r="FN102" i="5"/>
  <c r="FM102" i="5"/>
  <c r="FL102" i="5"/>
  <c r="FK102" i="5"/>
  <c r="FJ102" i="5"/>
  <c r="FI102" i="5"/>
  <c r="FH102" i="5"/>
  <c r="FG102" i="5"/>
  <c r="FF102" i="5"/>
  <c r="FE102" i="5"/>
  <c r="FD102" i="5"/>
  <c r="FC102" i="5"/>
  <c r="FB102" i="5"/>
  <c r="FA102" i="5"/>
  <c r="EZ102" i="5"/>
  <c r="EY102" i="5"/>
  <c r="EX102" i="5"/>
  <c r="EW102" i="5"/>
  <c r="EV102" i="5"/>
  <c r="EU102" i="5"/>
  <c r="ET102" i="5"/>
  <c r="ES102" i="5"/>
  <c r="ER102" i="5"/>
  <c r="EQ102" i="5"/>
  <c r="EP102" i="5"/>
  <c r="EO102" i="5"/>
  <c r="EN102" i="5"/>
  <c r="EM102" i="5"/>
  <c r="EL102" i="5"/>
  <c r="EK102" i="5"/>
  <c r="EJ102" i="5"/>
  <c r="EI102" i="5"/>
  <c r="EH102" i="5"/>
  <c r="EG102" i="5"/>
  <c r="EF102" i="5"/>
  <c r="EE102" i="5"/>
  <c r="ED102" i="5"/>
  <c r="EC102" i="5"/>
  <c r="EB102" i="5"/>
  <c r="EA102" i="5"/>
  <c r="DZ102" i="5"/>
  <c r="DV102" i="5"/>
  <c r="DU102" i="5"/>
  <c r="DT102" i="5"/>
  <c r="DS102" i="5"/>
  <c r="DR102" i="5"/>
  <c r="DQ102" i="5"/>
  <c r="DP102" i="5"/>
  <c r="DO102" i="5"/>
  <c r="DN102" i="5"/>
  <c r="DM102" i="5"/>
  <c r="DL102" i="5"/>
  <c r="DK102" i="5"/>
  <c r="DJ102" i="5"/>
  <c r="DI102" i="5"/>
  <c r="DH102" i="5"/>
  <c r="DG102" i="5"/>
  <c r="DF102" i="5"/>
  <c r="DE102" i="5"/>
  <c r="DD102" i="5"/>
  <c r="DC102" i="5"/>
  <c r="DB102" i="5"/>
  <c r="DA102" i="5"/>
  <c r="CZ102" i="5"/>
  <c r="CY102" i="5"/>
  <c r="CX102" i="5"/>
  <c r="CW102" i="5"/>
  <c r="CV102" i="5"/>
  <c r="CU102" i="5"/>
  <c r="CT102" i="5"/>
  <c r="CS102" i="5"/>
  <c r="CR102" i="5"/>
  <c r="CQ102" i="5"/>
  <c r="CP102" i="5"/>
  <c r="CO102" i="5"/>
  <c r="CN102" i="5"/>
  <c r="CM102" i="5"/>
  <c r="CL102" i="5"/>
  <c r="CK102" i="5"/>
  <c r="CJ102" i="5"/>
  <c r="CI102" i="5"/>
  <c r="CH102" i="5"/>
  <c r="CG102" i="5"/>
  <c r="CF102" i="5"/>
  <c r="CE102" i="5"/>
  <c r="CD102" i="5"/>
  <c r="CC102" i="5"/>
  <c r="CB102" i="5"/>
  <c r="CA102" i="5"/>
  <c r="BZ102" i="5"/>
  <c r="BY102" i="5"/>
  <c r="BX102" i="5"/>
  <c r="BW102" i="5"/>
  <c r="BV102" i="5"/>
  <c r="BU102" i="5"/>
  <c r="BT102" i="5"/>
  <c r="BS102" i="5"/>
  <c r="BR102" i="5"/>
  <c r="BQ102" i="5"/>
  <c r="BP102" i="5"/>
  <c r="BO102" i="5"/>
  <c r="BN102" i="5"/>
  <c r="BM102" i="5"/>
  <c r="BL102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E102" i="5"/>
  <c r="D102" i="5"/>
  <c r="C102" i="5"/>
  <c r="B102" i="5"/>
  <c r="IO101" i="5"/>
  <c r="IN101" i="5"/>
  <c r="IM101" i="5"/>
  <c r="IL101" i="5"/>
  <c r="IK101" i="5"/>
  <c r="IJ101" i="5"/>
  <c r="II101" i="5"/>
  <c r="IH101" i="5"/>
  <c r="IG101" i="5"/>
  <c r="IF101" i="5"/>
  <c r="IE101" i="5"/>
  <c r="ID101" i="5"/>
  <c r="IC101" i="5"/>
  <c r="IB101" i="5"/>
  <c r="IA101" i="5"/>
  <c r="HZ101" i="5"/>
  <c r="HY101" i="5"/>
  <c r="HX101" i="5"/>
  <c r="HW101" i="5"/>
  <c r="HV101" i="5"/>
  <c r="HU101" i="5"/>
  <c r="HT101" i="5"/>
  <c r="HS101" i="5"/>
  <c r="HR101" i="5"/>
  <c r="HQ101" i="5"/>
  <c r="HP101" i="5"/>
  <c r="HO101" i="5"/>
  <c r="HN101" i="5"/>
  <c r="HM101" i="5"/>
  <c r="HL101" i="5"/>
  <c r="HK101" i="5"/>
  <c r="HJ101" i="5"/>
  <c r="HI101" i="5"/>
  <c r="HH101" i="5"/>
  <c r="HG101" i="5"/>
  <c r="HF101" i="5"/>
  <c r="HE101" i="5"/>
  <c r="HD101" i="5"/>
  <c r="HC101" i="5"/>
  <c r="HB101" i="5"/>
  <c r="HA101" i="5"/>
  <c r="GZ101" i="5"/>
  <c r="GY101" i="5"/>
  <c r="GX101" i="5"/>
  <c r="GW101" i="5"/>
  <c r="GV101" i="5"/>
  <c r="GU101" i="5"/>
  <c r="GT101" i="5"/>
  <c r="GS101" i="5"/>
  <c r="GR101" i="5"/>
  <c r="GQ101" i="5"/>
  <c r="GP101" i="5"/>
  <c r="GO101" i="5"/>
  <c r="GN101" i="5"/>
  <c r="GM101" i="5"/>
  <c r="GL101" i="5"/>
  <c r="GK101" i="5"/>
  <c r="GJ101" i="5"/>
  <c r="GI101" i="5"/>
  <c r="GH101" i="5"/>
  <c r="GG101" i="5"/>
  <c r="GF101" i="5"/>
  <c r="GE101" i="5"/>
  <c r="GD101" i="5"/>
  <c r="GC101" i="5"/>
  <c r="GB101" i="5"/>
  <c r="GA101" i="5"/>
  <c r="FZ101" i="5"/>
  <c r="FY101" i="5"/>
  <c r="FX101" i="5"/>
  <c r="FW101" i="5"/>
  <c r="FV101" i="5"/>
  <c r="FU101" i="5"/>
  <c r="FT101" i="5"/>
  <c r="FS101" i="5"/>
  <c r="FR101" i="5"/>
  <c r="FQ101" i="5"/>
  <c r="FP101" i="5"/>
  <c r="FO101" i="5"/>
  <c r="FN101" i="5"/>
  <c r="FM101" i="5"/>
  <c r="FL101" i="5"/>
  <c r="FK101" i="5"/>
  <c r="FJ101" i="5"/>
  <c r="FI101" i="5"/>
  <c r="FH101" i="5"/>
  <c r="FG101" i="5"/>
  <c r="FF101" i="5"/>
  <c r="FE101" i="5"/>
  <c r="FD101" i="5"/>
  <c r="FC101" i="5"/>
  <c r="FB101" i="5"/>
  <c r="FA101" i="5"/>
  <c r="EZ101" i="5"/>
  <c r="EY101" i="5"/>
  <c r="EX101" i="5"/>
  <c r="EW101" i="5"/>
  <c r="EV101" i="5"/>
  <c r="EU101" i="5"/>
  <c r="ET101" i="5"/>
  <c r="ES101" i="5"/>
  <c r="ER101" i="5"/>
  <c r="EQ101" i="5"/>
  <c r="EP101" i="5"/>
  <c r="EO101" i="5"/>
  <c r="EN101" i="5"/>
  <c r="EM101" i="5"/>
  <c r="EL101" i="5"/>
  <c r="EK101" i="5"/>
  <c r="EJ101" i="5"/>
  <c r="EI101" i="5"/>
  <c r="EH101" i="5"/>
  <c r="EG101" i="5"/>
  <c r="EF101" i="5"/>
  <c r="EE101" i="5"/>
  <c r="ED101" i="5"/>
  <c r="EC101" i="5"/>
  <c r="EB101" i="5"/>
  <c r="EA101" i="5"/>
  <c r="DZ101" i="5"/>
  <c r="DV101" i="5"/>
  <c r="DU101" i="5"/>
  <c r="DT101" i="5"/>
  <c r="DS101" i="5"/>
  <c r="DR101" i="5"/>
  <c r="DQ101" i="5"/>
  <c r="DP101" i="5"/>
  <c r="DO101" i="5"/>
  <c r="DN101" i="5"/>
  <c r="DM101" i="5"/>
  <c r="DL101" i="5"/>
  <c r="DK101" i="5"/>
  <c r="DJ101" i="5"/>
  <c r="DI101" i="5"/>
  <c r="DH101" i="5"/>
  <c r="DG101" i="5"/>
  <c r="DF101" i="5"/>
  <c r="DE101" i="5"/>
  <c r="DD101" i="5"/>
  <c r="DC101" i="5"/>
  <c r="DB101" i="5"/>
  <c r="DA101" i="5"/>
  <c r="CZ101" i="5"/>
  <c r="CY101" i="5"/>
  <c r="CX101" i="5"/>
  <c r="CW101" i="5"/>
  <c r="CV101" i="5"/>
  <c r="CU101" i="5"/>
  <c r="CT101" i="5"/>
  <c r="CS101" i="5"/>
  <c r="CR101" i="5"/>
  <c r="CQ101" i="5"/>
  <c r="CP101" i="5"/>
  <c r="CO101" i="5"/>
  <c r="CN101" i="5"/>
  <c r="CM101" i="5"/>
  <c r="CL101" i="5"/>
  <c r="CK101" i="5"/>
  <c r="CJ101" i="5"/>
  <c r="CI101" i="5"/>
  <c r="CH101" i="5"/>
  <c r="CG101" i="5"/>
  <c r="CF101" i="5"/>
  <c r="CE101" i="5"/>
  <c r="CD101" i="5"/>
  <c r="CC101" i="5"/>
  <c r="CB101" i="5"/>
  <c r="CA101" i="5"/>
  <c r="BZ101" i="5"/>
  <c r="BY101" i="5"/>
  <c r="BX101" i="5"/>
  <c r="BW101" i="5"/>
  <c r="BV101" i="5"/>
  <c r="BU101" i="5"/>
  <c r="BT101" i="5"/>
  <c r="BS101" i="5"/>
  <c r="BR101" i="5"/>
  <c r="BQ101" i="5"/>
  <c r="BP101" i="5"/>
  <c r="BO101" i="5"/>
  <c r="BN101" i="5"/>
  <c r="BM101" i="5"/>
  <c r="BL101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E101" i="5"/>
  <c r="D101" i="5"/>
  <c r="C101" i="5"/>
  <c r="B101" i="5"/>
  <c r="IO100" i="5"/>
  <c r="IN100" i="5"/>
  <c r="IM100" i="5"/>
  <c r="IL100" i="5"/>
  <c r="IK100" i="5"/>
  <c r="IJ100" i="5"/>
  <c r="II100" i="5"/>
  <c r="IH100" i="5"/>
  <c r="IG100" i="5"/>
  <c r="IF100" i="5"/>
  <c r="IE100" i="5"/>
  <c r="ID100" i="5"/>
  <c r="IC100" i="5"/>
  <c r="IB100" i="5"/>
  <c r="IA100" i="5"/>
  <c r="HZ100" i="5"/>
  <c r="HY100" i="5"/>
  <c r="HX100" i="5"/>
  <c r="HW100" i="5"/>
  <c r="HV100" i="5"/>
  <c r="HU100" i="5"/>
  <c r="HT100" i="5"/>
  <c r="HS100" i="5"/>
  <c r="HR100" i="5"/>
  <c r="HQ100" i="5"/>
  <c r="HP100" i="5"/>
  <c r="HO100" i="5"/>
  <c r="HN100" i="5"/>
  <c r="HM100" i="5"/>
  <c r="HL100" i="5"/>
  <c r="HK100" i="5"/>
  <c r="HJ100" i="5"/>
  <c r="HI100" i="5"/>
  <c r="HH100" i="5"/>
  <c r="HG100" i="5"/>
  <c r="HF100" i="5"/>
  <c r="HE100" i="5"/>
  <c r="HD100" i="5"/>
  <c r="HC100" i="5"/>
  <c r="HB100" i="5"/>
  <c r="HA100" i="5"/>
  <c r="GZ100" i="5"/>
  <c r="GY100" i="5"/>
  <c r="GX100" i="5"/>
  <c r="GW100" i="5"/>
  <c r="GV100" i="5"/>
  <c r="GU100" i="5"/>
  <c r="GT100" i="5"/>
  <c r="GS100" i="5"/>
  <c r="GR100" i="5"/>
  <c r="GQ100" i="5"/>
  <c r="GP100" i="5"/>
  <c r="GO100" i="5"/>
  <c r="GN100" i="5"/>
  <c r="GM100" i="5"/>
  <c r="GL100" i="5"/>
  <c r="GK100" i="5"/>
  <c r="GJ100" i="5"/>
  <c r="GI100" i="5"/>
  <c r="GH100" i="5"/>
  <c r="GG100" i="5"/>
  <c r="GF100" i="5"/>
  <c r="GE100" i="5"/>
  <c r="GD100" i="5"/>
  <c r="GC100" i="5"/>
  <c r="GB100" i="5"/>
  <c r="GA100" i="5"/>
  <c r="FZ100" i="5"/>
  <c r="FY100" i="5"/>
  <c r="FX100" i="5"/>
  <c r="FW100" i="5"/>
  <c r="FV100" i="5"/>
  <c r="FU100" i="5"/>
  <c r="FT100" i="5"/>
  <c r="FS100" i="5"/>
  <c r="FR100" i="5"/>
  <c r="FQ100" i="5"/>
  <c r="FP100" i="5"/>
  <c r="FO100" i="5"/>
  <c r="FN100" i="5"/>
  <c r="FM100" i="5"/>
  <c r="FL100" i="5"/>
  <c r="FK100" i="5"/>
  <c r="FJ100" i="5"/>
  <c r="FI100" i="5"/>
  <c r="FH100" i="5"/>
  <c r="FG100" i="5"/>
  <c r="FF100" i="5"/>
  <c r="FE100" i="5"/>
  <c r="FD100" i="5"/>
  <c r="FC100" i="5"/>
  <c r="FB100" i="5"/>
  <c r="FA100" i="5"/>
  <c r="EZ100" i="5"/>
  <c r="EY100" i="5"/>
  <c r="EX100" i="5"/>
  <c r="EW100" i="5"/>
  <c r="EV100" i="5"/>
  <c r="EU100" i="5"/>
  <c r="ET100" i="5"/>
  <c r="ES100" i="5"/>
  <c r="ER100" i="5"/>
  <c r="EQ100" i="5"/>
  <c r="EP100" i="5"/>
  <c r="EO100" i="5"/>
  <c r="EN100" i="5"/>
  <c r="EM100" i="5"/>
  <c r="EL100" i="5"/>
  <c r="EK100" i="5"/>
  <c r="EJ100" i="5"/>
  <c r="EI100" i="5"/>
  <c r="EH100" i="5"/>
  <c r="EG100" i="5"/>
  <c r="EF100" i="5"/>
  <c r="EE100" i="5"/>
  <c r="ED100" i="5"/>
  <c r="EC100" i="5"/>
  <c r="EB100" i="5"/>
  <c r="EA100" i="5"/>
  <c r="DZ100" i="5"/>
  <c r="DV100" i="5"/>
  <c r="DU100" i="5"/>
  <c r="DT100" i="5"/>
  <c r="DS100" i="5"/>
  <c r="DR100" i="5"/>
  <c r="DQ100" i="5"/>
  <c r="DP100" i="5"/>
  <c r="DO100" i="5"/>
  <c r="DN100" i="5"/>
  <c r="DM100" i="5"/>
  <c r="DL100" i="5"/>
  <c r="DK100" i="5"/>
  <c r="DJ100" i="5"/>
  <c r="DI100" i="5"/>
  <c r="DH100" i="5"/>
  <c r="DG100" i="5"/>
  <c r="DF100" i="5"/>
  <c r="DE100" i="5"/>
  <c r="DD100" i="5"/>
  <c r="DC100" i="5"/>
  <c r="DB100" i="5"/>
  <c r="DA100" i="5"/>
  <c r="CZ100" i="5"/>
  <c r="CY100" i="5"/>
  <c r="CX100" i="5"/>
  <c r="CW100" i="5"/>
  <c r="CV100" i="5"/>
  <c r="CU100" i="5"/>
  <c r="CT100" i="5"/>
  <c r="CS100" i="5"/>
  <c r="CR100" i="5"/>
  <c r="CQ100" i="5"/>
  <c r="CP100" i="5"/>
  <c r="CO100" i="5"/>
  <c r="CN100" i="5"/>
  <c r="CM100" i="5"/>
  <c r="CL100" i="5"/>
  <c r="CK100" i="5"/>
  <c r="CJ100" i="5"/>
  <c r="CI100" i="5"/>
  <c r="CH100" i="5"/>
  <c r="CG100" i="5"/>
  <c r="CF100" i="5"/>
  <c r="CE100" i="5"/>
  <c r="CD100" i="5"/>
  <c r="CC100" i="5"/>
  <c r="CB100" i="5"/>
  <c r="CA100" i="5"/>
  <c r="BZ100" i="5"/>
  <c r="BY100" i="5"/>
  <c r="BX100" i="5"/>
  <c r="BW100" i="5"/>
  <c r="BV100" i="5"/>
  <c r="BU100" i="5"/>
  <c r="BT100" i="5"/>
  <c r="BS100" i="5"/>
  <c r="BR100" i="5"/>
  <c r="BQ100" i="5"/>
  <c r="BP100" i="5"/>
  <c r="BO100" i="5"/>
  <c r="BN100" i="5"/>
  <c r="BM100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E100" i="5"/>
  <c r="D100" i="5"/>
  <c r="C100" i="5"/>
  <c r="B100" i="5"/>
  <c r="IO99" i="5"/>
  <c r="IN99" i="5"/>
  <c r="IM99" i="5"/>
  <c r="IL99" i="5"/>
  <c r="IK99" i="5"/>
  <c r="IJ99" i="5"/>
  <c r="II99" i="5"/>
  <c r="IH99" i="5"/>
  <c r="IG99" i="5"/>
  <c r="IF99" i="5"/>
  <c r="IE99" i="5"/>
  <c r="ID99" i="5"/>
  <c r="IC99" i="5"/>
  <c r="IB99" i="5"/>
  <c r="IA99" i="5"/>
  <c r="HZ99" i="5"/>
  <c r="HY99" i="5"/>
  <c r="HX99" i="5"/>
  <c r="HW99" i="5"/>
  <c r="HV99" i="5"/>
  <c r="HU99" i="5"/>
  <c r="HT99" i="5"/>
  <c r="HS99" i="5"/>
  <c r="HR99" i="5"/>
  <c r="HQ99" i="5"/>
  <c r="HP99" i="5"/>
  <c r="HO99" i="5"/>
  <c r="HN99" i="5"/>
  <c r="HM99" i="5"/>
  <c r="HL99" i="5"/>
  <c r="HK99" i="5"/>
  <c r="HJ99" i="5"/>
  <c r="HI99" i="5"/>
  <c r="HH99" i="5"/>
  <c r="HG99" i="5"/>
  <c r="HF99" i="5"/>
  <c r="HE99" i="5"/>
  <c r="HD99" i="5"/>
  <c r="HC99" i="5"/>
  <c r="HB99" i="5"/>
  <c r="HA99" i="5"/>
  <c r="GZ99" i="5"/>
  <c r="GY99" i="5"/>
  <c r="GX99" i="5"/>
  <c r="GW99" i="5"/>
  <c r="GV99" i="5"/>
  <c r="GU99" i="5"/>
  <c r="GT99" i="5"/>
  <c r="GS99" i="5"/>
  <c r="GR99" i="5"/>
  <c r="GQ99" i="5"/>
  <c r="GP99" i="5"/>
  <c r="GO99" i="5"/>
  <c r="GN99" i="5"/>
  <c r="GM99" i="5"/>
  <c r="GL99" i="5"/>
  <c r="GK99" i="5"/>
  <c r="GJ99" i="5"/>
  <c r="GI99" i="5"/>
  <c r="GH99" i="5"/>
  <c r="GG99" i="5"/>
  <c r="GF99" i="5"/>
  <c r="GE99" i="5"/>
  <c r="GD99" i="5"/>
  <c r="GC99" i="5"/>
  <c r="GB99" i="5"/>
  <c r="GA99" i="5"/>
  <c r="FZ99" i="5"/>
  <c r="FY99" i="5"/>
  <c r="FX99" i="5"/>
  <c r="FW99" i="5"/>
  <c r="FV99" i="5"/>
  <c r="FU99" i="5"/>
  <c r="FT99" i="5"/>
  <c r="FS99" i="5"/>
  <c r="FR99" i="5"/>
  <c r="FQ99" i="5"/>
  <c r="FP99" i="5"/>
  <c r="FO99" i="5"/>
  <c r="FN99" i="5"/>
  <c r="FM99" i="5"/>
  <c r="FL99" i="5"/>
  <c r="FK99" i="5"/>
  <c r="FJ99" i="5"/>
  <c r="FI99" i="5"/>
  <c r="FH99" i="5"/>
  <c r="FG99" i="5"/>
  <c r="FF99" i="5"/>
  <c r="FE99" i="5"/>
  <c r="FD99" i="5"/>
  <c r="FC99" i="5"/>
  <c r="FB99" i="5"/>
  <c r="FA99" i="5"/>
  <c r="EZ99" i="5"/>
  <c r="EY99" i="5"/>
  <c r="EX99" i="5"/>
  <c r="EW99" i="5"/>
  <c r="EV99" i="5"/>
  <c r="EU99" i="5"/>
  <c r="ET99" i="5"/>
  <c r="ES99" i="5"/>
  <c r="ER99" i="5"/>
  <c r="EQ99" i="5"/>
  <c r="EP99" i="5"/>
  <c r="EO99" i="5"/>
  <c r="EN99" i="5"/>
  <c r="EM99" i="5"/>
  <c r="EL99" i="5"/>
  <c r="EK99" i="5"/>
  <c r="EJ99" i="5"/>
  <c r="EI99" i="5"/>
  <c r="EH99" i="5"/>
  <c r="EG99" i="5"/>
  <c r="EF99" i="5"/>
  <c r="EE99" i="5"/>
  <c r="ED99" i="5"/>
  <c r="EC99" i="5"/>
  <c r="EB99" i="5"/>
  <c r="EA99" i="5"/>
  <c r="DZ99" i="5"/>
  <c r="DV99" i="5"/>
  <c r="DU99" i="5"/>
  <c r="DT99" i="5"/>
  <c r="DS99" i="5"/>
  <c r="DR99" i="5"/>
  <c r="DQ99" i="5"/>
  <c r="DP99" i="5"/>
  <c r="DO99" i="5"/>
  <c r="DN99" i="5"/>
  <c r="DM99" i="5"/>
  <c r="DL99" i="5"/>
  <c r="DK99" i="5"/>
  <c r="DJ99" i="5"/>
  <c r="DI99" i="5"/>
  <c r="DH99" i="5"/>
  <c r="DG99" i="5"/>
  <c r="DF99" i="5"/>
  <c r="DE99" i="5"/>
  <c r="DD99" i="5"/>
  <c r="DC99" i="5"/>
  <c r="DB99" i="5"/>
  <c r="DA99" i="5"/>
  <c r="CZ99" i="5"/>
  <c r="CY99" i="5"/>
  <c r="CX99" i="5"/>
  <c r="CW99" i="5"/>
  <c r="CV99" i="5"/>
  <c r="CU99" i="5"/>
  <c r="CT99" i="5"/>
  <c r="CS99" i="5"/>
  <c r="CR99" i="5"/>
  <c r="CQ99" i="5"/>
  <c r="CP99" i="5"/>
  <c r="CO99" i="5"/>
  <c r="CN99" i="5"/>
  <c r="CM99" i="5"/>
  <c r="CL99" i="5"/>
  <c r="CK99" i="5"/>
  <c r="CJ99" i="5"/>
  <c r="CI99" i="5"/>
  <c r="CH99" i="5"/>
  <c r="CG99" i="5"/>
  <c r="CF99" i="5"/>
  <c r="CE99" i="5"/>
  <c r="CD99" i="5"/>
  <c r="CC99" i="5"/>
  <c r="CB99" i="5"/>
  <c r="CA99" i="5"/>
  <c r="BZ99" i="5"/>
  <c r="BY99" i="5"/>
  <c r="BX99" i="5"/>
  <c r="BW99" i="5"/>
  <c r="BV99" i="5"/>
  <c r="BU99" i="5"/>
  <c r="BT99" i="5"/>
  <c r="BS99" i="5"/>
  <c r="BR99" i="5"/>
  <c r="BQ99" i="5"/>
  <c r="BP99" i="5"/>
  <c r="BO99" i="5"/>
  <c r="BN99" i="5"/>
  <c r="BM99" i="5"/>
  <c r="BL99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E99" i="5"/>
  <c r="D99" i="5"/>
  <c r="C99" i="5"/>
  <c r="B99" i="5"/>
  <c r="IO98" i="5"/>
  <c r="IN98" i="5"/>
  <c r="IM98" i="5"/>
  <c r="IL98" i="5"/>
  <c r="IK98" i="5"/>
  <c r="IJ98" i="5"/>
  <c r="II98" i="5"/>
  <c r="IH98" i="5"/>
  <c r="IG98" i="5"/>
  <c r="IF98" i="5"/>
  <c r="IE98" i="5"/>
  <c r="ID98" i="5"/>
  <c r="IC98" i="5"/>
  <c r="IB98" i="5"/>
  <c r="IA98" i="5"/>
  <c r="HZ98" i="5"/>
  <c r="HY98" i="5"/>
  <c r="HX98" i="5"/>
  <c r="HW98" i="5"/>
  <c r="HV98" i="5"/>
  <c r="HU98" i="5"/>
  <c r="HT98" i="5"/>
  <c r="HS98" i="5"/>
  <c r="HR98" i="5"/>
  <c r="HQ98" i="5"/>
  <c r="HP98" i="5"/>
  <c r="HO98" i="5"/>
  <c r="HN98" i="5"/>
  <c r="HM98" i="5"/>
  <c r="HL98" i="5"/>
  <c r="HK98" i="5"/>
  <c r="HJ98" i="5"/>
  <c r="HI98" i="5"/>
  <c r="HH98" i="5"/>
  <c r="HG98" i="5"/>
  <c r="HF98" i="5"/>
  <c r="HE98" i="5"/>
  <c r="HD98" i="5"/>
  <c r="HC98" i="5"/>
  <c r="HB98" i="5"/>
  <c r="HA98" i="5"/>
  <c r="GZ98" i="5"/>
  <c r="GY98" i="5"/>
  <c r="GX98" i="5"/>
  <c r="GW98" i="5"/>
  <c r="GV98" i="5"/>
  <c r="GU98" i="5"/>
  <c r="GT98" i="5"/>
  <c r="GS98" i="5"/>
  <c r="GR98" i="5"/>
  <c r="GQ98" i="5"/>
  <c r="GP98" i="5"/>
  <c r="GO98" i="5"/>
  <c r="GN98" i="5"/>
  <c r="GM98" i="5"/>
  <c r="GL98" i="5"/>
  <c r="GK98" i="5"/>
  <c r="GJ98" i="5"/>
  <c r="GI98" i="5"/>
  <c r="GH98" i="5"/>
  <c r="GG98" i="5"/>
  <c r="GF98" i="5"/>
  <c r="GE98" i="5"/>
  <c r="GD98" i="5"/>
  <c r="GC98" i="5"/>
  <c r="GB98" i="5"/>
  <c r="GA98" i="5"/>
  <c r="FZ98" i="5"/>
  <c r="FY98" i="5"/>
  <c r="FX98" i="5"/>
  <c r="FW98" i="5"/>
  <c r="FV98" i="5"/>
  <c r="FU98" i="5"/>
  <c r="FT98" i="5"/>
  <c r="FS98" i="5"/>
  <c r="FR98" i="5"/>
  <c r="FQ98" i="5"/>
  <c r="FP98" i="5"/>
  <c r="FO98" i="5"/>
  <c r="FN98" i="5"/>
  <c r="FM98" i="5"/>
  <c r="FL98" i="5"/>
  <c r="FK98" i="5"/>
  <c r="FJ98" i="5"/>
  <c r="FI98" i="5"/>
  <c r="FH98" i="5"/>
  <c r="FG98" i="5"/>
  <c r="FF98" i="5"/>
  <c r="FE98" i="5"/>
  <c r="FD98" i="5"/>
  <c r="FC98" i="5"/>
  <c r="FB98" i="5"/>
  <c r="FA98" i="5"/>
  <c r="EZ98" i="5"/>
  <c r="EY98" i="5"/>
  <c r="EX98" i="5"/>
  <c r="EW98" i="5"/>
  <c r="EV98" i="5"/>
  <c r="EU98" i="5"/>
  <c r="ET98" i="5"/>
  <c r="ES98" i="5"/>
  <c r="ER98" i="5"/>
  <c r="EQ98" i="5"/>
  <c r="EP98" i="5"/>
  <c r="EO98" i="5"/>
  <c r="EN98" i="5"/>
  <c r="EM98" i="5"/>
  <c r="EL98" i="5"/>
  <c r="EK98" i="5"/>
  <c r="EJ98" i="5"/>
  <c r="EI98" i="5"/>
  <c r="EH98" i="5"/>
  <c r="EG98" i="5"/>
  <c r="EF98" i="5"/>
  <c r="EE98" i="5"/>
  <c r="ED98" i="5"/>
  <c r="EC98" i="5"/>
  <c r="EB98" i="5"/>
  <c r="EA98" i="5"/>
  <c r="DZ98" i="5"/>
  <c r="DV98" i="5"/>
  <c r="DU98" i="5"/>
  <c r="DT98" i="5"/>
  <c r="DS98" i="5"/>
  <c r="DR98" i="5"/>
  <c r="DQ98" i="5"/>
  <c r="DP98" i="5"/>
  <c r="DO98" i="5"/>
  <c r="DN98" i="5"/>
  <c r="DM98" i="5"/>
  <c r="DL98" i="5"/>
  <c r="DK98" i="5"/>
  <c r="DJ98" i="5"/>
  <c r="DI98" i="5"/>
  <c r="DH98" i="5"/>
  <c r="DG98" i="5"/>
  <c r="DF98" i="5"/>
  <c r="DE98" i="5"/>
  <c r="DD98" i="5"/>
  <c r="DC98" i="5"/>
  <c r="DB98" i="5"/>
  <c r="DA98" i="5"/>
  <c r="CZ98" i="5"/>
  <c r="CY98" i="5"/>
  <c r="CX98" i="5"/>
  <c r="CW98" i="5"/>
  <c r="CV98" i="5"/>
  <c r="CU98" i="5"/>
  <c r="CT98" i="5"/>
  <c r="CS98" i="5"/>
  <c r="CR98" i="5"/>
  <c r="CQ98" i="5"/>
  <c r="CP98" i="5"/>
  <c r="CO98" i="5"/>
  <c r="CN98" i="5"/>
  <c r="CM98" i="5"/>
  <c r="CL98" i="5"/>
  <c r="CK98" i="5"/>
  <c r="CJ98" i="5"/>
  <c r="CI98" i="5"/>
  <c r="CH98" i="5"/>
  <c r="CG98" i="5"/>
  <c r="CF98" i="5"/>
  <c r="CE98" i="5"/>
  <c r="CD98" i="5"/>
  <c r="CC98" i="5"/>
  <c r="CB98" i="5"/>
  <c r="CA98" i="5"/>
  <c r="BZ98" i="5"/>
  <c r="BY98" i="5"/>
  <c r="BX98" i="5"/>
  <c r="BW98" i="5"/>
  <c r="BV98" i="5"/>
  <c r="BU98" i="5"/>
  <c r="BT98" i="5"/>
  <c r="BS98" i="5"/>
  <c r="BR98" i="5"/>
  <c r="BQ98" i="5"/>
  <c r="BP98" i="5"/>
  <c r="BO98" i="5"/>
  <c r="BN98" i="5"/>
  <c r="BM98" i="5"/>
  <c r="BL98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E98" i="5"/>
  <c r="D98" i="5"/>
  <c r="C98" i="5"/>
  <c r="B98" i="5"/>
  <c r="IO97" i="5"/>
  <c r="IN97" i="5"/>
  <c r="IM97" i="5"/>
  <c r="IL97" i="5"/>
  <c r="IK97" i="5"/>
  <c r="IJ97" i="5"/>
  <c r="II97" i="5"/>
  <c r="IH97" i="5"/>
  <c r="IG97" i="5"/>
  <c r="IF97" i="5"/>
  <c r="IE97" i="5"/>
  <c r="ID97" i="5"/>
  <c r="IC97" i="5"/>
  <c r="IB97" i="5"/>
  <c r="IA97" i="5"/>
  <c r="HZ97" i="5"/>
  <c r="HY97" i="5"/>
  <c r="HX97" i="5"/>
  <c r="HW97" i="5"/>
  <c r="HV97" i="5"/>
  <c r="HU97" i="5"/>
  <c r="HT97" i="5"/>
  <c r="HS97" i="5"/>
  <c r="HR97" i="5"/>
  <c r="HQ97" i="5"/>
  <c r="HP97" i="5"/>
  <c r="HO97" i="5"/>
  <c r="HN97" i="5"/>
  <c r="HM97" i="5"/>
  <c r="HL97" i="5"/>
  <c r="HK97" i="5"/>
  <c r="HJ97" i="5"/>
  <c r="HI97" i="5"/>
  <c r="HH97" i="5"/>
  <c r="HG97" i="5"/>
  <c r="HF97" i="5"/>
  <c r="HE97" i="5"/>
  <c r="HD97" i="5"/>
  <c r="HC97" i="5"/>
  <c r="HB97" i="5"/>
  <c r="HA97" i="5"/>
  <c r="GZ97" i="5"/>
  <c r="GY97" i="5"/>
  <c r="GX97" i="5"/>
  <c r="GW97" i="5"/>
  <c r="GV97" i="5"/>
  <c r="GU97" i="5"/>
  <c r="GT97" i="5"/>
  <c r="GS97" i="5"/>
  <c r="GR97" i="5"/>
  <c r="GQ97" i="5"/>
  <c r="GP97" i="5"/>
  <c r="GO97" i="5"/>
  <c r="GN97" i="5"/>
  <c r="GM97" i="5"/>
  <c r="GL97" i="5"/>
  <c r="GK97" i="5"/>
  <c r="GJ97" i="5"/>
  <c r="GI97" i="5"/>
  <c r="GH97" i="5"/>
  <c r="GG97" i="5"/>
  <c r="GF97" i="5"/>
  <c r="GE97" i="5"/>
  <c r="GD97" i="5"/>
  <c r="GC97" i="5"/>
  <c r="GB97" i="5"/>
  <c r="GA97" i="5"/>
  <c r="FZ97" i="5"/>
  <c r="FY97" i="5"/>
  <c r="FX97" i="5"/>
  <c r="FW97" i="5"/>
  <c r="FV97" i="5"/>
  <c r="FU97" i="5"/>
  <c r="FT97" i="5"/>
  <c r="FS97" i="5"/>
  <c r="FR97" i="5"/>
  <c r="FQ97" i="5"/>
  <c r="FP97" i="5"/>
  <c r="FO97" i="5"/>
  <c r="FN97" i="5"/>
  <c r="FM97" i="5"/>
  <c r="FL97" i="5"/>
  <c r="FK97" i="5"/>
  <c r="FJ97" i="5"/>
  <c r="FI97" i="5"/>
  <c r="FH97" i="5"/>
  <c r="FG97" i="5"/>
  <c r="FF97" i="5"/>
  <c r="FE97" i="5"/>
  <c r="FD97" i="5"/>
  <c r="FC97" i="5"/>
  <c r="FB97" i="5"/>
  <c r="FA97" i="5"/>
  <c r="EZ97" i="5"/>
  <c r="EY97" i="5"/>
  <c r="EX97" i="5"/>
  <c r="EW97" i="5"/>
  <c r="EV97" i="5"/>
  <c r="EU97" i="5"/>
  <c r="ET97" i="5"/>
  <c r="ES97" i="5"/>
  <c r="ER97" i="5"/>
  <c r="EQ97" i="5"/>
  <c r="EP97" i="5"/>
  <c r="EO97" i="5"/>
  <c r="EN97" i="5"/>
  <c r="EM97" i="5"/>
  <c r="EL97" i="5"/>
  <c r="EK97" i="5"/>
  <c r="EJ97" i="5"/>
  <c r="EI97" i="5"/>
  <c r="EH97" i="5"/>
  <c r="EG97" i="5"/>
  <c r="EF97" i="5"/>
  <c r="EE97" i="5"/>
  <c r="ED97" i="5"/>
  <c r="EC97" i="5"/>
  <c r="EB97" i="5"/>
  <c r="EA97" i="5"/>
  <c r="DZ97" i="5"/>
  <c r="DV97" i="5"/>
  <c r="DU97" i="5"/>
  <c r="DT97" i="5"/>
  <c r="DS97" i="5"/>
  <c r="DR97" i="5"/>
  <c r="DQ97" i="5"/>
  <c r="DP97" i="5"/>
  <c r="DO97" i="5"/>
  <c r="DN97" i="5"/>
  <c r="DM97" i="5"/>
  <c r="DL97" i="5"/>
  <c r="DK97" i="5"/>
  <c r="DJ97" i="5"/>
  <c r="DI97" i="5"/>
  <c r="DH97" i="5"/>
  <c r="DG97" i="5"/>
  <c r="DF97" i="5"/>
  <c r="DE97" i="5"/>
  <c r="DD97" i="5"/>
  <c r="DC97" i="5"/>
  <c r="DB97" i="5"/>
  <c r="DA97" i="5"/>
  <c r="CZ97" i="5"/>
  <c r="CY97" i="5"/>
  <c r="CX97" i="5"/>
  <c r="CW97" i="5"/>
  <c r="CV97" i="5"/>
  <c r="CU97" i="5"/>
  <c r="CT97" i="5"/>
  <c r="CS97" i="5"/>
  <c r="CR97" i="5"/>
  <c r="CQ97" i="5"/>
  <c r="CP97" i="5"/>
  <c r="CO97" i="5"/>
  <c r="CN97" i="5"/>
  <c r="CM97" i="5"/>
  <c r="CL97" i="5"/>
  <c r="CK97" i="5"/>
  <c r="CJ97" i="5"/>
  <c r="CI97" i="5"/>
  <c r="CH97" i="5"/>
  <c r="CG97" i="5"/>
  <c r="CF97" i="5"/>
  <c r="CE97" i="5"/>
  <c r="CD97" i="5"/>
  <c r="CC97" i="5"/>
  <c r="CB97" i="5"/>
  <c r="CA97" i="5"/>
  <c r="BZ97" i="5"/>
  <c r="BY97" i="5"/>
  <c r="BX97" i="5"/>
  <c r="BW97" i="5"/>
  <c r="BV97" i="5"/>
  <c r="BU97" i="5"/>
  <c r="BT97" i="5"/>
  <c r="BS97" i="5"/>
  <c r="BR97" i="5"/>
  <c r="BQ97" i="5"/>
  <c r="BP97" i="5"/>
  <c r="BO97" i="5"/>
  <c r="BN97" i="5"/>
  <c r="BM97" i="5"/>
  <c r="BL97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E97" i="5"/>
  <c r="D97" i="5"/>
  <c r="C97" i="5"/>
  <c r="B97" i="5"/>
  <c r="IO96" i="5"/>
  <c r="IN96" i="5"/>
  <c r="IM96" i="5"/>
  <c r="IL96" i="5"/>
  <c r="IK96" i="5"/>
  <c r="IJ96" i="5"/>
  <c r="II96" i="5"/>
  <c r="IH96" i="5"/>
  <c r="IG96" i="5"/>
  <c r="IF96" i="5"/>
  <c r="IE96" i="5"/>
  <c r="ID96" i="5"/>
  <c r="IC96" i="5"/>
  <c r="IB96" i="5"/>
  <c r="IA96" i="5"/>
  <c r="HZ96" i="5"/>
  <c r="HY96" i="5"/>
  <c r="HX96" i="5"/>
  <c r="HW96" i="5"/>
  <c r="HV96" i="5"/>
  <c r="HU96" i="5"/>
  <c r="HT96" i="5"/>
  <c r="HS96" i="5"/>
  <c r="HR96" i="5"/>
  <c r="HQ96" i="5"/>
  <c r="HP96" i="5"/>
  <c r="HO96" i="5"/>
  <c r="HN96" i="5"/>
  <c r="HM96" i="5"/>
  <c r="HL96" i="5"/>
  <c r="HK96" i="5"/>
  <c r="HJ96" i="5"/>
  <c r="HI96" i="5"/>
  <c r="HH96" i="5"/>
  <c r="HG96" i="5"/>
  <c r="HF96" i="5"/>
  <c r="HE96" i="5"/>
  <c r="HD96" i="5"/>
  <c r="HC96" i="5"/>
  <c r="HB96" i="5"/>
  <c r="HA96" i="5"/>
  <c r="GZ96" i="5"/>
  <c r="GY96" i="5"/>
  <c r="GX96" i="5"/>
  <c r="GW96" i="5"/>
  <c r="GV96" i="5"/>
  <c r="GU96" i="5"/>
  <c r="GT96" i="5"/>
  <c r="GS96" i="5"/>
  <c r="GR96" i="5"/>
  <c r="GQ96" i="5"/>
  <c r="GP96" i="5"/>
  <c r="GO96" i="5"/>
  <c r="GN96" i="5"/>
  <c r="GM96" i="5"/>
  <c r="GL96" i="5"/>
  <c r="GK96" i="5"/>
  <c r="GJ96" i="5"/>
  <c r="GI96" i="5"/>
  <c r="GH96" i="5"/>
  <c r="GG96" i="5"/>
  <c r="GF96" i="5"/>
  <c r="GE96" i="5"/>
  <c r="GD96" i="5"/>
  <c r="GC96" i="5"/>
  <c r="GB96" i="5"/>
  <c r="GA96" i="5"/>
  <c r="FZ96" i="5"/>
  <c r="FY96" i="5"/>
  <c r="FX96" i="5"/>
  <c r="FW96" i="5"/>
  <c r="FV96" i="5"/>
  <c r="FU96" i="5"/>
  <c r="FT96" i="5"/>
  <c r="FS96" i="5"/>
  <c r="FR96" i="5"/>
  <c r="FQ96" i="5"/>
  <c r="FP96" i="5"/>
  <c r="FO96" i="5"/>
  <c r="FN96" i="5"/>
  <c r="FM96" i="5"/>
  <c r="FL96" i="5"/>
  <c r="FK96" i="5"/>
  <c r="FJ96" i="5"/>
  <c r="FI96" i="5"/>
  <c r="FH96" i="5"/>
  <c r="FG96" i="5"/>
  <c r="FF96" i="5"/>
  <c r="FE96" i="5"/>
  <c r="FD96" i="5"/>
  <c r="FC96" i="5"/>
  <c r="FB96" i="5"/>
  <c r="FA96" i="5"/>
  <c r="EZ96" i="5"/>
  <c r="EY96" i="5"/>
  <c r="EX96" i="5"/>
  <c r="EW96" i="5"/>
  <c r="EV96" i="5"/>
  <c r="EU96" i="5"/>
  <c r="ET96" i="5"/>
  <c r="ES96" i="5"/>
  <c r="ER96" i="5"/>
  <c r="EQ96" i="5"/>
  <c r="EP96" i="5"/>
  <c r="EO96" i="5"/>
  <c r="EN96" i="5"/>
  <c r="EM96" i="5"/>
  <c r="EL96" i="5"/>
  <c r="EK96" i="5"/>
  <c r="EJ96" i="5"/>
  <c r="EI96" i="5"/>
  <c r="EH96" i="5"/>
  <c r="EG96" i="5"/>
  <c r="EF96" i="5"/>
  <c r="EE96" i="5"/>
  <c r="ED96" i="5"/>
  <c r="EC96" i="5"/>
  <c r="EB96" i="5"/>
  <c r="EA96" i="5"/>
  <c r="DZ96" i="5"/>
  <c r="DV96" i="5"/>
  <c r="DU96" i="5"/>
  <c r="DT96" i="5"/>
  <c r="DS96" i="5"/>
  <c r="DR96" i="5"/>
  <c r="DQ96" i="5"/>
  <c r="DP96" i="5"/>
  <c r="DO96" i="5"/>
  <c r="DN96" i="5"/>
  <c r="DM96" i="5"/>
  <c r="DL96" i="5"/>
  <c r="DK96" i="5"/>
  <c r="DJ96" i="5"/>
  <c r="DI96" i="5"/>
  <c r="DH96" i="5"/>
  <c r="DG96" i="5"/>
  <c r="DF96" i="5"/>
  <c r="DE96" i="5"/>
  <c r="DD96" i="5"/>
  <c r="DC96" i="5"/>
  <c r="DB96" i="5"/>
  <c r="DA96" i="5"/>
  <c r="CZ96" i="5"/>
  <c r="CY96" i="5"/>
  <c r="CX96" i="5"/>
  <c r="CW96" i="5"/>
  <c r="CV96" i="5"/>
  <c r="CU96" i="5"/>
  <c r="CT96" i="5"/>
  <c r="CS96" i="5"/>
  <c r="CR96" i="5"/>
  <c r="CQ96" i="5"/>
  <c r="CP96" i="5"/>
  <c r="CO96" i="5"/>
  <c r="CN96" i="5"/>
  <c r="CM96" i="5"/>
  <c r="CL96" i="5"/>
  <c r="CK96" i="5"/>
  <c r="CJ96" i="5"/>
  <c r="CI96" i="5"/>
  <c r="CH96" i="5"/>
  <c r="CG96" i="5"/>
  <c r="CF96" i="5"/>
  <c r="CE96" i="5"/>
  <c r="CD96" i="5"/>
  <c r="CC96" i="5"/>
  <c r="CB96" i="5"/>
  <c r="CA96" i="5"/>
  <c r="BZ96" i="5"/>
  <c r="BY96" i="5"/>
  <c r="BX96" i="5"/>
  <c r="BW96" i="5"/>
  <c r="BV96" i="5"/>
  <c r="BU96" i="5"/>
  <c r="BT96" i="5"/>
  <c r="BS96" i="5"/>
  <c r="BR96" i="5"/>
  <c r="BQ96" i="5"/>
  <c r="BP96" i="5"/>
  <c r="BO96" i="5"/>
  <c r="BN96" i="5"/>
  <c r="BM96" i="5"/>
  <c r="BL96" i="5"/>
  <c r="BK96" i="5"/>
  <c r="BJ96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E96" i="5"/>
  <c r="D96" i="5"/>
  <c r="C96" i="5"/>
  <c r="B96" i="5"/>
  <c r="IO95" i="5"/>
  <c r="IN95" i="5"/>
  <c r="IM95" i="5"/>
  <c r="IL95" i="5"/>
  <c r="IK95" i="5"/>
  <c r="IJ95" i="5"/>
  <c r="II95" i="5"/>
  <c r="IH95" i="5"/>
  <c r="IG95" i="5"/>
  <c r="IF95" i="5"/>
  <c r="IE95" i="5"/>
  <c r="ID95" i="5"/>
  <c r="IC95" i="5"/>
  <c r="IB95" i="5"/>
  <c r="IA95" i="5"/>
  <c r="HZ95" i="5"/>
  <c r="HY95" i="5"/>
  <c r="HX95" i="5"/>
  <c r="HW95" i="5"/>
  <c r="HV95" i="5"/>
  <c r="HU95" i="5"/>
  <c r="HT95" i="5"/>
  <c r="HS95" i="5"/>
  <c r="HR95" i="5"/>
  <c r="HQ95" i="5"/>
  <c r="HP95" i="5"/>
  <c r="HO95" i="5"/>
  <c r="HN95" i="5"/>
  <c r="HM95" i="5"/>
  <c r="HL95" i="5"/>
  <c r="HK95" i="5"/>
  <c r="HJ95" i="5"/>
  <c r="HI95" i="5"/>
  <c r="HH95" i="5"/>
  <c r="HG95" i="5"/>
  <c r="HF95" i="5"/>
  <c r="HE95" i="5"/>
  <c r="HD95" i="5"/>
  <c r="HC95" i="5"/>
  <c r="HB95" i="5"/>
  <c r="HA95" i="5"/>
  <c r="GZ95" i="5"/>
  <c r="GY95" i="5"/>
  <c r="GX95" i="5"/>
  <c r="GW95" i="5"/>
  <c r="GV95" i="5"/>
  <c r="GU95" i="5"/>
  <c r="GT95" i="5"/>
  <c r="GS95" i="5"/>
  <c r="GR95" i="5"/>
  <c r="GQ95" i="5"/>
  <c r="GP95" i="5"/>
  <c r="GO95" i="5"/>
  <c r="GN95" i="5"/>
  <c r="GM95" i="5"/>
  <c r="GL95" i="5"/>
  <c r="GK95" i="5"/>
  <c r="GJ95" i="5"/>
  <c r="GI95" i="5"/>
  <c r="GH95" i="5"/>
  <c r="GG95" i="5"/>
  <c r="GF95" i="5"/>
  <c r="GE95" i="5"/>
  <c r="GD95" i="5"/>
  <c r="GC95" i="5"/>
  <c r="GB95" i="5"/>
  <c r="GA95" i="5"/>
  <c r="FZ95" i="5"/>
  <c r="FY95" i="5"/>
  <c r="FX95" i="5"/>
  <c r="FW95" i="5"/>
  <c r="FV95" i="5"/>
  <c r="FU95" i="5"/>
  <c r="FT95" i="5"/>
  <c r="FS95" i="5"/>
  <c r="FR95" i="5"/>
  <c r="FQ95" i="5"/>
  <c r="FP95" i="5"/>
  <c r="FO95" i="5"/>
  <c r="FN95" i="5"/>
  <c r="FM95" i="5"/>
  <c r="FL95" i="5"/>
  <c r="FK95" i="5"/>
  <c r="FJ95" i="5"/>
  <c r="FI95" i="5"/>
  <c r="FH95" i="5"/>
  <c r="FG95" i="5"/>
  <c r="FF95" i="5"/>
  <c r="FE95" i="5"/>
  <c r="FD95" i="5"/>
  <c r="FC95" i="5"/>
  <c r="FB95" i="5"/>
  <c r="FA95" i="5"/>
  <c r="EZ95" i="5"/>
  <c r="EY95" i="5"/>
  <c r="EX95" i="5"/>
  <c r="EW95" i="5"/>
  <c r="EV95" i="5"/>
  <c r="EU95" i="5"/>
  <c r="ET95" i="5"/>
  <c r="ES95" i="5"/>
  <c r="ER95" i="5"/>
  <c r="EQ95" i="5"/>
  <c r="EP95" i="5"/>
  <c r="EO95" i="5"/>
  <c r="EN95" i="5"/>
  <c r="EM95" i="5"/>
  <c r="EL95" i="5"/>
  <c r="EK95" i="5"/>
  <c r="EJ95" i="5"/>
  <c r="EI95" i="5"/>
  <c r="EH95" i="5"/>
  <c r="EG95" i="5"/>
  <c r="EF95" i="5"/>
  <c r="EE95" i="5"/>
  <c r="ED95" i="5"/>
  <c r="EC95" i="5"/>
  <c r="EB95" i="5"/>
  <c r="EA95" i="5"/>
  <c r="DZ95" i="5"/>
  <c r="DV95" i="5"/>
  <c r="DU95" i="5"/>
  <c r="DT95" i="5"/>
  <c r="DS95" i="5"/>
  <c r="DR95" i="5"/>
  <c r="DQ95" i="5"/>
  <c r="DP95" i="5"/>
  <c r="DO95" i="5"/>
  <c r="DN95" i="5"/>
  <c r="DM95" i="5"/>
  <c r="DL95" i="5"/>
  <c r="DK95" i="5"/>
  <c r="DJ95" i="5"/>
  <c r="DI95" i="5"/>
  <c r="DH95" i="5"/>
  <c r="DG95" i="5"/>
  <c r="DF95" i="5"/>
  <c r="DE95" i="5"/>
  <c r="DD95" i="5"/>
  <c r="DC95" i="5"/>
  <c r="DB95" i="5"/>
  <c r="DA95" i="5"/>
  <c r="CZ95" i="5"/>
  <c r="CY95" i="5"/>
  <c r="CX95" i="5"/>
  <c r="CW95" i="5"/>
  <c r="CV95" i="5"/>
  <c r="CU95" i="5"/>
  <c r="CT95" i="5"/>
  <c r="CS95" i="5"/>
  <c r="CR95" i="5"/>
  <c r="CQ95" i="5"/>
  <c r="CP95" i="5"/>
  <c r="CO95" i="5"/>
  <c r="CN95" i="5"/>
  <c r="CM95" i="5"/>
  <c r="CL95" i="5"/>
  <c r="CK95" i="5"/>
  <c r="CJ95" i="5"/>
  <c r="CI95" i="5"/>
  <c r="CH95" i="5"/>
  <c r="CG95" i="5"/>
  <c r="CF95" i="5"/>
  <c r="CE95" i="5"/>
  <c r="CD95" i="5"/>
  <c r="CC95" i="5"/>
  <c r="CB95" i="5"/>
  <c r="CA95" i="5"/>
  <c r="BZ95" i="5"/>
  <c r="BY95" i="5"/>
  <c r="BX95" i="5"/>
  <c r="BW95" i="5"/>
  <c r="BV95" i="5"/>
  <c r="BU95" i="5"/>
  <c r="BT95" i="5"/>
  <c r="BS95" i="5"/>
  <c r="BR95" i="5"/>
  <c r="BQ95" i="5"/>
  <c r="BP95" i="5"/>
  <c r="BO95" i="5"/>
  <c r="BN95" i="5"/>
  <c r="BM95" i="5"/>
  <c r="BL95" i="5"/>
  <c r="BK95" i="5"/>
  <c r="BJ95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E95" i="5"/>
  <c r="D95" i="5"/>
  <c r="C95" i="5"/>
  <c r="B95" i="5"/>
  <c r="IO94" i="5"/>
  <c r="IN94" i="5"/>
  <c r="IM94" i="5"/>
  <c r="IL94" i="5"/>
  <c r="IK94" i="5"/>
  <c r="IJ94" i="5"/>
  <c r="II94" i="5"/>
  <c r="IH94" i="5"/>
  <c r="IG94" i="5"/>
  <c r="IF94" i="5"/>
  <c r="IE94" i="5"/>
  <c r="ID94" i="5"/>
  <c r="IC94" i="5"/>
  <c r="IB94" i="5"/>
  <c r="IA94" i="5"/>
  <c r="HZ94" i="5"/>
  <c r="HY94" i="5"/>
  <c r="HX94" i="5"/>
  <c r="HW94" i="5"/>
  <c r="HV94" i="5"/>
  <c r="HU94" i="5"/>
  <c r="HT94" i="5"/>
  <c r="HS94" i="5"/>
  <c r="HR94" i="5"/>
  <c r="HQ94" i="5"/>
  <c r="HP94" i="5"/>
  <c r="HO94" i="5"/>
  <c r="HN94" i="5"/>
  <c r="HM94" i="5"/>
  <c r="HL94" i="5"/>
  <c r="HK94" i="5"/>
  <c r="HJ94" i="5"/>
  <c r="HI94" i="5"/>
  <c r="HH94" i="5"/>
  <c r="HG94" i="5"/>
  <c r="HF94" i="5"/>
  <c r="HE94" i="5"/>
  <c r="HD94" i="5"/>
  <c r="HC94" i="5"/>
  <c r="HB94" i="5"/>
  <c r="HA94" i="5"/>
  <c r="GZ94" i="5"/>
  <c r="GY94" i="5"/>
  <c r="GX94" i="5"/>
  <c r="GW94" i="5"/>
  <c r="GV94" i="5"/>
  <c r="GU94" i="5"/>
  <c r="GT94" i="5"/>
  <c r="GS94" i="5"/>
  <c r="GR94" i="5"/>
  <c r="GQ94" i="5"/>
  <c r="GP94" i="5"/>
  <c r="GO94" i="5"/>
  <c r="GN94" i="5"/>
  <c r="GM94" i="5"/>
  <c r="GL94" i="5"/>
  <c r="GK94" i="5"/>
  <c r="GJ94" i="5"/>
  <c r="GI94" i="5"/>
  <c r="GH94" i="5"/>
  <c r="GG94" i="5"/>
  <c r="GF94" i="5"/>
  <c r="GE94" i="5"/>
  <c r="GD94" i="5"/>
  <c r="GC94" i="5"/>
  <c r="GB94" i="5"/>
  <c r="GA94" i="5"/>
  <c r="FZ94" i="5"/>
  <c r="FY94" i="5"/>
  <c r="FX94" i="5"/>
  <c r="FW94" i="5"/>
  <c r="FV94" i="5"/>
  <c r="FU94" i="5"/>
  <c r="FT94" i="5"/>
  <c r="FS94" i="5"/>
  <c r="FR94" i="5"/>
  <c r="FQ94" i="5"/>
  <c r="FP94" i="5"/>
  <c r="FO94" i="5"/>
  <c r="FN94" i="5"/>
  <c r="FM94" i="5"/>
  <c r="FL94" i="5"/>
  <c r="FK94" i="5"/>
  <c r="FJ94" i="5"/>
  <c r="FI94" i="5"/>
  <c r="FH94" i="5"/>
  <c r="FG94" i="5"/>
  <c r="FF94" i="5"/>
  <c r="FE94" i="5"/>
  <c r="FD94" i="5"/>
  <c r="FC94" i="5"/>
  <c r="FB94" i="5"/>
  <c r="FA94" i="5"/>
  <c r="EZ94" i="5"/>
  <c r="EY94" i="5"/>
  <c r="EX94" i="5"/>
  <c r="EW94" i="5"/>
  <c r="EV94" i="5"/>
  <c r="EU94" i="5"/>
  <c r="ET94" i="5"/>
  <c r="ES94" i="5"/>
  <c r="ER94" i="5"/>
  <c r="EQ94" i="5"/>
  <c r="EP94" i="5"/>
  <c r="EO94" i="5"/>
  <c r="EN94" i="5"/>
  <c r="EM94" i="5"/>
  <c r="EL94" i="5"/>
  <c r="EK94" i="5"/>
  <c r="EJ94" i="5"/>
  <c r="EI94" i="5"/>
  <c r="EH94" i="5"/>
  <c r="EG94" i="5"/>
  <c r="EF94" i="5"/>
  <c r="EE94" i="5"/>
  <c r="ED94" i="5"/>
  <c r="EC94" i="5"/>
  <c r="EB94" i="5"/>
  <c r="EA94" i="5"/>
  <c r="DZ94" i="5"/>
  <c r="DV94" i="5"/>
  <c r="DU94" i="5"/>
  <c r="DT94" i="5"/>
  <c r="DS94" i="5"/>
  <c r="DR94" i="5"/>
  <c r="DQ94" i="5"/>
  <c r="DP94" i="5"/>
  <c r="DO94" i="5"/>
  <c r="DN94" i="5"/>
  <c r="DM94" i="5"/>
  <c r="DL94" i="5"/>
  <c r="DK94" i="5"/>
  <c r="DJ94" i="5"/>
  <c r="DI94" i="5"/>
  <c r="DH94" i="5"/>
  <c r="DG94" i="5"/>
  <c r="DF94" i="5"/>
  <c r="DE94" i="5"/>
  <c r="DD94" i="5"/>
  <c r="DC94" i="5"/>
  <c r="DB94" i="5"/>
  <c r="DA94" i="5"/>
  <c r="CZ94" i="5"/>
  <c r="CY94" i="5"/>
  <c r="CX94" i="5"/>
  <c r="CW94" i="5"/>
  <c r="CV94" i="5"/>
  <c r="CU94" i="5"/>
  <c r="CT94" i="5"/>
  <c r="CS94" i="5"/>
  <c r="CR94" i="5"/>
  <c r="CQ94" i="5"/>
  <c r="CP94" i="5"/>
  <c r="CO94" i="5"/>
  <c r="CN94" i="5"/>
  <c r="CM94" i="5"/>
  <c r="CL94" i="5"/>
  <c r="CK94" i="5"/>
  <c r="CJ94" i="5"/>
  <c r="CI94" i="5"/>
  <c r="CH94" i="5"/>
  <c r="CG94" i="5"/>
  <c r="CF94" i="5"/>
  <c r="CE94" i="5"/>
  <c r="CD94" i="5"/>
  <c r="CC94" i="5"/>
  <c r="CB94" i="5"/>
  <c r="CA94" i="5"/>
  <c r="BZ94" i="5"/>
  <c r="BY94" i="5"/>
  <c r="BX94" i="5"/>
  <c r="BW94" i="5"/>
  <c r="BV94" i="5"/>
  <c r="BU94" i="5"/>
  <c r="BT94" i="5"/>
  <c r="BS94" i="5"/>
  <c r="BR94" i="5"/>
  <c r="BQ94" i="5"/>
  <c r="BP94" i="5"/>
  <c r="BO94" i="5"/>
  <c r="BN94" i="5"/>
  <c r="BM94" i="5"/>
  <c r="BL94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E94" i="5"/>
  <c r="D94" i="5"/>
  <c r="C94" i="5"/>
  <c r="B94" i="5"/>
  <c r="IO93" i="5"/>
  <c r="IN93" i="5"/>
  <c r="IM93" i="5"/>
  <c r="IL93" i="5"/>
  <c r="IK93" i="5"/>
  <c r="IJ93" i="5"/>
  <c r="II93" i="5"/>
  <c r="IH93" i="5"/>
  <c r="IG93" i="5"/>
  <c r="IF93" i="5"/>
  <c r="IE93" i="5"/>
  <c r="ID93" i="5"/>
  <c r="IC93" i="5"/>
  <c r="IB93" i="5"/>
  <c r="IA93" i="5"/>
  <c r="HZ93" i="5"/>
  <c r="HY93" i="5"/>
  <c r="HX93" i="5"/>
  <c r="HW93" i="5"/>
  <c r="HV93" i="5"/>
  <c r="HU93" i="5"/>
  <c r="HT93" i="5"/>
  <c r="HS93" i="5"/>
  <c r="HR93" i="5"/>
  <c r="HQ93" i="5"/>
  <c r="HP93" i="5"/>
  <c r="HO93" i="5"/>
  <c r="HN93" i="5"/>
  <c r="HM93" i="5"/>
  <c r="HL93" i="5"/>
  <c r="HK93" i="5"/>
  <c r="HJ93" i="5"/>
  <c r="HI93" i="5"/>
  <c r="HH93" i="5"/>
  <c r="HG93" i="5"/>
  <c r="HF93" i="5"/>
  <c r="HE93" i="5"/>
  <c r="HD93" i="5"/>
  <c r="HC93" i="5"/>
  <c r="HB93" i="5"/>
  <c r="HA93" i="5"/>
  <c r="GZ93" i="5"/>
  <c r="GY93" i="5"/>
  <c r="GX93" i="5"/>
  <c r="GW93" i="5"/>
  <c r="GV93" i="5"/>
  <c r="GU93" i="5"/>
  <c r="GT93" i="5"/>
  <c r="GS93" i="5"/>
  <c r="GR93" i="5"/>
  <c r="GQ93" i="5"/>
  <c r="GP93" i="5"/>
  <c r="GO93" i="5"/>
  <c r="GN93" i="5"/>
  <c r="GM93" i="5"/>
  <c r="GL93" i="5"/>
  <c r="GK93" i="5"/>
  <c r="GJ93" i="5"/>
  <c r="GI93" i="5"/>
  <c r="GH93" i="5"/>
  <c r="GG93" i="5"/>
  <c r="GF93" i="5"/>
  <c r="GE93" i="5"/>
  <c r="GD93" i="5"/>
  <c r="GC93" i="5"/>
  <c r="GB93" i="5"/>
  <c r="GA93" i="5"/>
  <c r="FZ93" i="5"/>
  <c r="FY93" i="5"/>
  <c r="FX93" i="5"/>
  <c r="FW93" i="5"/>
  <c r="FV93" i="5"/>
  <c r="FU93" i="5"/>
  <c r="FT93" i="5"/>
  <c r="FS93" i="5"/>
  <c r="FR93" i="5"/>
  <c r="FQ93" i="5"/>
  <c r="FP93" i="5"/>
  <c r="FO93" i="5"/>
  <c r="FN93" i="5"/>
  <c r="FM93" i="5"/>
  <c r="FL93" i="5"/>
  <c r="FK93" i="5"/>
  <c r="FJ93" i="5"/>
  <c r="FI93" i="5"/>
  <c r="FH93" i="5"/>
  <c r="FG93" i="5"/>
  <c r="FF93" i="5"/>
  <c r="FE93" i="5"/>
  <c r="FD93" i="5"/>
  <c r="FC93" i="5"/>
  <c r="FB93" i="5"/>
  <c r="FA93" i="5"/>
  <c r="EZ93" i="5"/>
  <c r="EY93" i="5"/>
  <c r="EX93" i="5"/>
  <c r="EW93" i="5"/>
  <c r="EV93" i="5"/>
  <c r="EU93" i="5"/>
  <c r="ET93" i="5"/>
  <c r="ES93" i="5"/>
  <c r="ER93" i="5"/>
  <c r="EQ93" i="5"/>
  <c r="EP93" i="5"/>
  <c r="EO93" i="5"/>
  <c r="EN93" i="5"/>
  <c r="EM93" i="5"/>
  <c r="EL93" i="5"/>
  <c r="EK93" i="5"/>
  <c r="EJ93" i="5"/>
  <c r="EI93" i="5"/>
  <c r="EH93" i="5"/>
  <c r="EG93" i="5"/>
  <c r="EF93" i="5"/>
  <c r="EE93" i="5"/>
  <c r="ED93" i="5"/>
  <c r="EC93" i="5"/>
  <c r="EB93" i="5"/>
  <c r="EA93" i="5"/>
  <c r="DZ93" i="5"/>
  <c r="DV93" i="5"/>
  <c r="DU93" i="5"/>
  <c r="DT93" i="5"/>
  <c r="DS93" i="5"/>
  <c r="DR93" i="5"/>
  <c r="DQ93" i="5"/>
  <c r="DP93" i="5"/>
  <c r="DO93" i="5"/>
  <c r="DN93" i="5"/>
  <c r="DM93" i="5"/>
  <c r="DL93" i="5"/>
  <c r="DK93" i="5"/>
  <c r="DJ93" i="5"/>
  <c r="DI93" i="5"/>
  <c r="DH93" i="5"/>
  <c r="DG93" i="5"/>
  <c r="DF93" i="5"/>
  <c r="DE93" i="5"/>
  <c r="DD93" i="5"/>
  <c r="DC93" i="5"/>
  <c r="DB93" i="5"/>
  <c r="DA93" i="5"/>
  <c r="CZ93" i="5"/>
  <c r="CY93" i="5"/>
  <c r="CX93" i="5"/>
  <c r="CW93" i="5"/>
  <c r="CV93" i="5"/>
  <c r="CU93" i="5"/>
  <c r="CT93" i="5"/>
  <c r="CS93" i="5"/>
  <c r="CR93" i="5"/>
  <c r="CQ93" i="5"/>
  <c r="CP93" i="5"/>
  <c r="CO93" i="5"/>
  <c r="CN93" i="5"/>
  <c r="CM93" i="5"/>
  <c r="CL93" i="5"/>
  <c r="CK93" i="5"/>
  <c r="CJ93" i="5"/>
  <c r="CI93" i="5"/>
  <c r="CH93" i="5"/>
  <c r="CG93" i="5"/>
  <c r="CF93" i="5"/>
  <c r="CE93" i="5"/>
  <c r="CD93" i="5"/>
  <c r="CC93" i="5"/>
  <c r="CB93" i="5"/>
  <c r="CA93" i="5"/>
  <c r="BZ93" i="5"/>
  <c r="BY93" i="5"/>
  <c r="BX93" i="5"/>
  <c r="BW93" i="5"/>
  <c r="BV93" i="5"/>
  <c r="BU93" i="5"/>
  <c r="BT93" i="5"/>
  <c r="BS93" i="5"/>
  <c r="BR93" i="5"/>
  <c r="BQ93" i="5"/>
  <c r="BP93" i="5"/>
  <c r="BO93" i="5"/>
  <c r="BN93" i="5"/>
  <c r="BM93" i="5"/>
  <c r="BL93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E93" i="5"/>
  <c r="D93" i="5"/>
  <c r="C93" i="5"/>
  <c r="B93" i="5"/>
  <c r="IO92" i="5"/>
  <c r="IN92" i="5"/>
  <c r="IM92" i="5"/>
  <c r="IL92" i="5"/>
  <c r="IK92" i="5"/>
  <c r="IJ92" i="5"/>
  <c r="II92" i="5"/>
  <c r="IH92" i="5"/>
  <c r="IG92" i="5"/>
  <c r="IF92" i="5"/>
  <c r="IE92" i="5"/>
  <c r="ID92" i="5"/>
  <c r="IC92" i="5"/>
  <c r="IB92" i="5"/>
  <c r="IA92" i="5"/>
  <c r="HZ92" i="5"/>
  <c r="HY92" i="5"/>
  <c r="HX92" i="5"/>
  <c r="HW92" i="5"/>
  <c r="HV92" i="5"/>
  <c r="HU92" i="5"/>
  <c r="HT92" i="5"/>
  <c r="HS92" i="5"/>
  <c r="HR92" i="5"/>
  <c r="HQ92" i="5"/>
  <c r="HP92" i="5"/>
  <c r="HO92" i="5"/>
  <c r="HN92" i="5"/>
  <c r="HM92" i="5"/>
  <c r="HL92" i="5"/>
  <c r="HK92" i="5"/>
  <c r="HJ92" i="5"/>
  <c r="HI92" i="5"/>
  <c r="HH92" i="5"/>
  <c r="HG92" i="5"/>
  <c r="HF92" i="5"/>
  <c r="HE92" i="5"/>
  <c r="HD92" i="5"/>
  <c r="HC92" i="5"/>
  <c r="HB92" i="5"/>
  <c r="HA92" i="5"/>
  <c r="GZ92" i="5"/>
  <c r="GY92" i="5"/>
  <c r="GX92" i="5"/>
  <c r="GW92" i="5"/>
  <c r="GV92" i="5"/>
  <c r="GU92" i="5"/>
  <c r="GT92" i="5"/>
  <c r="GS92" i="5"/>
  <c r="GR92" i="5"/>
  <c r="GQ92" i="5"/>
  <c r="GP92" i="5"/>
  <c r="GO92" i="5"/>
  <c r="GN92" i="5"/>
  <c r="GM92" i="5"/>
  <c r="GL92" i="5"/>
  <c r="GK92" i="5"/>
  <c r="GJ92" i="5"/>
  <c r="GI92" i="5"/>
  <c r="GH92" i="5"/>
  <c r="GG92" i="5"/>
  <c r="GF92" i="5"/>
  <c r="GE92" i="5"/>
  <c r="GD92" i="5"/>
  <c r="GC92" i="5"/>
  <c r="GB92" i="5"/>
  <c r="GA92" i="5"/>
  <c r="FZ92" i="5"/>
  <c r="FY92" i="5"/>
  <c r="FX92" i="5"/>
  <c r="FW92" i="5"/>
  <c r="FV92" i="5"/>
  <c r="FU92" i="5"/>
  <c r="FT92" i="5"/>
  <c r="FS92" i="5"/>
  <c r="FR92" i="5"/>
  <c r="FQ92" i="5"/>
  <c r="FP92" i="5"/>
  <c r="FO92" i="5"/>
  <c r="FN92" i="5"/>
  <c r="FM92" i="5"/>
  <c r="FL92" i="5"/>
  <c r="FK92" i="5"/>
  <c r="FJ92" i="5"/>
  <c r="FI92" i="5"/>
  <c r="FH92" i="5"/>
  <c r="FG92" i="5"/>
  <c r="FF92" i="5"/>
  <c r="FE92" i="5"/>
  <c r="FD92" i="5"/>
  <c r="FC92" i="5"/>
  <c r="FB92" i="5"/>
  <c r="FA92" i="5"/>
  <c r="EZ92" i="5"/>
  <c r="EY92" i="5"/>
  <c r="EX92" i="5"/>
  <c r="EW92" i="5"/>
  <c r="EV92" i="5"/>
  <c r="EU92" i="5"/>
  <c r="ET92" i="5"/>
  <c r="ES92" i="5"/>
  <c r="ER92" i="5"/>
  <c r="EQ92" i="5"/>
  <c r="EP92" i="5"/>
  <c r="EO92" i="5"/>
  <c r="EN92" i="5"/>
  <c r="EM92" i="5"/>
  <c r="EL92" i="5"/>
  <c r="EK92" i="5"/>
  <c r="EJ92" i="5"/>
  <c r="EI92" i="5"/>
  <c r="EH92" i="5"/>
  <c r="EG92" i="5"/>
  <c r="EF92" i="5"/>
  <c r="EE92" i="5"/>
  <c r="ED92" i="5"/>
  <c r="EC92" i="5"/>
  <c r="EB92" i="5"/>
  <c r="EA92" i="5"/>
  <c r="DZ92" i="5"/>
  <c r="DV92" i="5"/>
  <c r="DU92" i="5"/>
  <c r="DT92" i="5"/>
  <c r="DS92" i="5"/>
  <c r="DR92" i="5"/>
  <c r="DQ92" i="5"/>
  <c r="DP92" i="5"/>
  <c r="DO92" i="5"/>
  <c r="DN92" i="5"/>
  <c r="DM92" i="5"/>
  <c r="DL92" i="5"/>
  <c r="DK92" i="5"/>
  <c r="DJ92" i="5"/>
  <c r="DI92" i="5"/>
  <c r="DH92" i="5"/>
  <c r="DG92" i="5"/>
  <c r="DF92" i="5"/>
  <c r="DE92" i="5"/>
  <c r="DD92" i="5"/>
  <c r="DC92" i="5"/>
  <c r="DB92" i="5"/>
  <c r="DA92" i="5"/>
  <c r="CZ92" i="5"/>
  <c r="CY92" i="5"/>
  <c r="CX92" i="5"/>
  <c r="CW92" i="5"/>
  <c r="CV92" i="5"/>
  <c r="CU92" i="5"/>
  <c r="CT92" i="5"/>
  <c r="CS92" i="5"/>
  <c r="CR92" i="5"/>
  <c r="CQ92" i="5"/>
  <c r="CP92" i="5"/>
  <c r="CO92" i="5"/>
  <c r="CN92" i="5"/>
  <c r="CM92" i="5"/>
  <c r="CL92" i="5"/>
  <c r="CK92" i="5"/>
  <c r="CJ92" i="5"/>
  <c r="CI92" i="5"/>
  <c r="CH92" i="5"/>
  <c r="CG92" i="5"/>
  <c r="CF92" i="5"/>
  <c r="CE92" i="5"/>
  <c r="CD92" i="5"/>
  <c r="CC92" i="5"/>
  <c r="CB92" i="5"/>
  <c r="CA92" i="5"/>
  <c r="BZ92" i="5"/>
  <c r="BY92" i="5"/>
  <c r="BX92" i="5"/>
  <c r="BW92" i="5"/>
  <c r="BV92" i="5"/>
  <c r="BU92" i="5"/>
  <c r="BT92" i="5"/>
  <c r="BS92" i="5"/>
  <c r="BR92" i="5"/>
  <c r="BQ92" i="5"/>
  <c r="BP92" i="5"/>
  <c r="BO92" i="5"/>
  <c r="BN92" i="5"/>
  <c r="BM92" i="5"/>
  <c r="BL92" i="5"/>
  <c r="BK92" i="5"/>
  <c r="BJ92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E92" i="5"/>
  <c r="D92" i="5"/>
  <c r="C92" i="5"/>
  <c r="B92" i="5"/>
  <c r="IO91" i="5"/>
  <c r="IN91" i="5"/>
  <c r="IM91" i="5"/>
  <c r="IL91" i="5"/>
  <c r="IK91" i="5"/>
  <c r="IJ91" i="5"/>
  <c r="II91" i="5"/>
  <c r="IH91" i="5"/>
  <c r="IG91" i="5"/>
  <c r="IF91" i="5"/>
  <c r="IE91" i="5"/>
  <c r="ID91" i="5"/>
  <c r="IC91" i="5"/>
  <c r="IB91" i="5"/>
  <c r="IA91" i="5"/>
  <c r="HZ91" i="5"/>
  <c r="HY91" i="5"/>
  <c r="HX91" i="5"/>
  <c r="HW91" i="5"/>
  <c r="HV91" i="5"/>
  <c r="HU91" i="5"/>
  <c r="HT91" i="5"/>
  <c r="HS91" i="5"/>
  <c r="HR91" i="5"/>
  <c r="HQ91" i="5"/>
  <c r="HP91" i="5"/>
  <c r="HO91" i="5"/>
  <c r="HN91" i="5"/>
  <c r="HM91" i="5"/>
  <c r="HL91" i="5"/>
  <c r="HK91" i="5"/>
  <c r="HJ91" i="5"/>
  <c r="HI91" i="5"/>
  <c r="HH91" i="5"/>
  <c r="HG91" i="5"/>
  <c r="HF91" i="5"/>
  <c r="HE91" i="5"/>
  <c r="HD91" i="5"/>
  <c r="HC91" i="5"/>
  <c r="HB91" i="5"/>
  <c r="HA91" i="5"/>
  <c r="GZ91" i="5"/>
  <c r="GY91" i="5"/>
  <c r="GX91" i="5"/>
  <c r="GW91" i="5"/>
  <c r="GV91" i="5"/>
  <c r="GU91" i="5"/>
  <c r="GT91" i="5"/>
  <c r="GS91" i="5"/>
  <c r="GR91" i="5"/>
  <c r="GQ91" i="5"/>
  <c r="GP91" i="5"/>
  <c r="GO91" i="5"/>
  <c r="GN91" i="5"/>
  <c r="GM91" i="5"/>
  <c r="GL91" i="5"/>
  <c r="GK91" i="5"/>
  <c r="GJ91" i="5"/>
  <c r="GI91" i="5"/>
  <c r="GH91" i="5"/>
  <c r="GG91" i="5"/>
  <c r="GF91" i="5"/>
  <c r="GE91" i="5"/>
  <c r="GD91" i="5"/>
  <c r="GC91" i="5"/>
  <c r="GB91" i="5"/>
  <c r="GA91" i="5"/>
  <c r="FZ91" i="5"/>
  <c r="FY91" i="5"/>
  <c r="FX91" i="5"/>
  <c r="FW91" i="5"/>
  <c r="FV91" i="5"/>
  <c r="FU91" i="5"/>
  <c r="FT91" i="5"/>
  <c r="FS91" i="5"/>
  <c r="FR91" i="5"/>
  <c r="FQ91" i="5"/>
  <c r="FP91" i="5"/>
  <c r="FO91" i="5"/>
  <c r="FN91" i="5"/>
  <c r="FM91" i="5"/>
  <c r="FL91" i="5"/>
  <c r="FK91" i="5"/>
  <c r="FJ91" i="5"/>
  <c r="FI91" i="5"/>
  <c r="FH91" i="5"/>
  <c r="FG91" i="5"/>
  <c r="FF91" i="5"/>
  <c r="FE91" i="5"/>
  <c r="FD91" i="5"/>
  <c r="FC91" i="5"/>
  <c r="FB91" i="5"/>
  <c r="FA91" i="5"/>
  <c r="EZ91" i="5"/>
  <c r="EY91" i="5"/>
  <c r="EX91" i="5"/>
  <c r="EW91" i="5"/>
  <c r="EV91" i="5"/>
  <c r="EU91" i="5"/>
  <c r="ET91" i="5"/>
  <c r="ES91" i="5"/>
  <c r="ER91" i="5"/>
  <c r="EQ91" i="5"/>
  <c r="EP91" i="5"/>
  <c r="EO91" i="5"/>
  <c r="EN91" i="5"/>
  <c r="EM91" i="5"/>
  <c r="EL91" i="5"/>
  <c r="EK91" i="5"/>
  <c r="EJ91" i="5"/>
  <c r="EI91" i="5"/>
  <c r="EH91" i="5"/>
  <c r="EG91" i="5"/>
  <c r="EF91" i="5"/>
  <c r="EE91" i="5"/>
  <c r="ED91" i="5"/>
  <c r="EC91" i="5"/>
  <c r="EB91" i="5"/>
  <c r="EA91" i="5"/>
  <c r="DZ91" i="5"/>
  <c r="DV91" i="5"/>
  <c r="DU91" i="5"/>
  <c r="DT91" i="5"/>
  <c r="DS91" i="5"/>
  <c r="DR91" i="5"/>
  <c r="DQ91" i="5"/>
  <c r="DP91" i="5"/>
  <c r="DO91" i="5"/>
  <c r="DN91" i="5"/>
  <c r="DM91" i="5"/>
  <c r="DL91" i="5"/>
  <c r="DK91" i="5"/>
  <c r="DJ91" i="5"/>
  <c r="DI91" i="5"/>
  <c r="DH91" i="5"/>
  <c r="DG91" i="5"/>
  <c r="DF91" i="5"/>
  <c r="DE91" i="5"/>
  <c r="DD91" i="5"/>
  <c r="DC91" i="5"/>
  <c r="DB91" i="5"/>
  <c r="DA91" i="5"/>
  <c r="CZ91" i="5"/>
  <c r="CY91" i="5"/>
  <c r="CX91" i="5"/>
  <c r="CW91" i="5"/>
  <c r="CV91" i="5"/>
  <c r="CU91" i="5"/>
  <c r="CT91" i="5"/>
  <c r="CS91" i="5"/>
  <c r="CR91" i="5"/>
  <c r="CQ91" i="5"/>
  <c r="CP91" i="5"/>
  <c r="CO91" i="5"/>
  <c r="CN91" i="5"/>
  <c r="CM91" i="5"/>
  <c r="CL91" i="5"/>
  <c r="CK91" i="5"/>
  <c r="CJ91" i="5"/>
  <c r="CI91" i="5"/>
  <c r="CH91" i="5"/>
  <c r="CG91" i="5"/>
  <c r="CF91" i="5"/>
  <c r="CE91" i="5"/>
  <c r="CD91" i="5"/>
  <c r="CC91" i="5"/>
  <c r="CB91" i="5"/>
  <c r="CA91" i="5"/>
  <c r="BZ91" i="5"/>
  <c r="BY91" i="5"/>
  <c r="BX91" i="5"/>
  <c r="BW91" i="5"/>
  <c r="BV91" i="5"/>
  <c r="BU91" i="5"/>
  <c r="BT91" i="5"/>
  <c r="BS91" i="5"/>
  <c r="BR91" i="5"/>
  <c r="BQ91" i="5"/>
  <c r="BP91" i="5"/>
  <c r="BO91" i="5"/>
  <c r="BN91" i="5"/>
  <c r="BM91" i="5"/>
  <c r="BL91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E91" i="5"/>
  <c r="D91" i="5"/>
  <c r="C91" i="5"/>
  <c r="B91" i="5"/>
  <c r="IO90" i="5"/>
  <c r="IN90" i="5"/>
  <c r="IM90" i="5"/>
  <c r="IL90" i="5"/>
  <c r="IK90" i="5"/>
  <c r="IJ90" i="5"/>
  <c r="II90" i="5"/>
  <c r="IH90" i="5"/>
  <c r="IG90" i="5"/>
  <c r="IF90" i="5"/>
  <c r="IE90" i="5"/>
  <c r="ID90" i="5"/>
  <c r="IC90" i="5"/>
  <c r="IB90" i="5"/>
  <c r="IA90" i="5"/>
  <c r="HZ90" i="5"/>
  <c r="HY90" i="5"/>
  <c r="HX90" i="5"/>
  <c r="HW90" i="5"/>
  <c r="HV90" i="5"/>
  <c r="HU90" i="5"/>
  <c r="HT90" i="5"/>
  <c r="HS90" i="5"/>
  <c r="HR90" i="5"/>
  <c r="HQ90" i="5"/>
  <c r="HP90" i="5"/>
  <c r="HO90" i="5"/>
  <c r="HN90" i="5"/>
  <c r="HM90" i="5"/>
  <c r="HL90" i="5"/>
  <c r="HK90" i="5"/>
  <c r="HJ90" i="5"/>
  <c r="HI90" i="5"/>
  <c r="HH90" i="5"/>
  <c r="HG90" i="5"/>
  <c r="HF90" i="5"/>
  <c r="HE90" i="5"/>
  <c r="HD90" i="5"/>
  <c r="HC90" i="5"/>
  <c r="HB90" i="5"/>
  <c r="HA90" i="5"/>
  <c r="GZ90" i="5"/>
  <c r="GY90" i="5"/>
  <c r="GX90" i="5"/>
  <c r="GW90" i="5"/>
  <c r="GV90" i="5"/>
  <c r="GU90" i="5"/>
  <c r="GT90" i="5"/>
  <c r="GS90" i="5"/>
  <c r="GR90" i="5"/>
  <c r="GQ90" i="5"/>
  <c r="GP90" i="5"/>
  <c r="GO90" i="5"/>
  <c r="GN90" i="5"/>
  <c r="GM90" i="5"/>
  <c r="GL90" i="5"/>
  <c r="GK90" i="5"/>
  <c r="GJ90" i="5"/>
  <c r="GI90" i="5"/>
  <c r="GH90" i="5"/>
  <c r="GG90" i="5"/>
  <c r="GF90" i="5"/>
  <c r="GE90" i="5"/>
  <c r="GD90" i="5"/>
  <c r="GC90" i="5"/>
  <c r="GB90" i="5"/>
  <c r="GA90" i="5"/>
  <c r="FZ90" i="5"/>
  <c r="FY90" i="5"/>
  <c r="FX90" i="5"/>
  <c r="FW90" i="5"/>
  <c r="FV90" i="5"/>
  <c r="FU90" i="5"/>
  <c r="FT90" i="5"/>
  <c r="FS90" i="5"/>
  <c r="FR90" i="5"/>
  <c r="FQ90" i="5"/>
  <c r="FP90" i="5"/>
  <c r="FO90" i="5"/>
  <c r="FN90" i="5"/>
  <c r="FM90" i="5"/>
  <c r="FL90" i="5"/>
  <c r="FK90" i="5"/>
  <c r="FJ90" i="5"/>
  <c r="FI90" i="5"/>
  <c r="FH90" i="5"/>
  <c r="FG90" i="5"/>
  <c r="FF90" i="5"/>
  <c r="FE90" i="5"/>
  <c r="FD90" i="5"/>
  <c r="FC90" i="5"/>
  <c r="FB90" i="5"/>
  <c r="FA90" i="5"/>
  <c r="EZ90" i="5"/>
  <c r="EY90" i="5"/>
  <c r="EX90" i="5"/>
  <c r="EW90" i="5"/>
  <c r="EV90" i="5"/>
  <c r="EU90" i="5"/>
  <c r="ET90" i="5"/>
  <c r="ES90" i="5"/>
  <c r="ER90" i="5"/>
  <c r="EQ90" i="5"/>
  <c r="EP90" i="5"/>
  <c r="EO90" i="5"/>
  <c r="EN90" i="5"/>
  <c r="EM90" i="5"/>
  <c r="EL90" i="5"/>
  <c r="EK90" i="5"/>
  <c r="EJ90" i="5"/>
  <c r="EI90" i="5"/>
  <c r="EH90" i="5"/>
  <c r="EG90" i="5"/>
  <c r="EF90" i="5"/>
  <c r="EE90" i="5"/>
  <c r="ED90" i="5"/>
  <c r="EC90" i="5"/>
  <c r="EB90" i="5"/>
  <c r="EA90" i="5"/>
  <c r="DZ90" i="5"/>
  <c r="DV90" i="5"/>
  <c r="DU90" i="5"/>
  <c r="DT90" i="5"/>
  <c r="DS90" i="5"/>
  <c r="DR90" i="5"/>
  <c r="DQ90" i="5"/>
  <c r="DP90" i="5"/>
  <c r="DO90" i="5"/>
  <c r="DN90" i="5"/>
  <c r="DM90" i="5"/>
  <c r="DL90" i="5"/>
  <c r="DK90" i="5"/>
  <c r="DJ90" i="5"/>
  <c r="DI90" i="5"/>
  <c r="DH90" i="5"/>
  <c r="DG90" i="5"/>
  <c r="DF90" i="5"/>
  <c r="DE90" i="5"/>
  <c r="DD90" i="5"/>
  <c r="DC90" i="5"/>
  <c r="DB90" i="5"/>
  <c r="DA90" i="5"/>
  <c r="CZ90" i="5"/>
  <c r="CY90" i="5"/>
  <c r="CX90" i="5"/>
  <c r="CW90" i="5"/>
  <c r="CV90" i="5"/>
  <c r="CU90" i="5"/>
  <c r="CT90" i="5"/>
  <c r="CS90" i="5"/>
  <c r="CR90" i="5"/>
  <c r="CQ90" i="5"/>
  <c r="CP90" i="5"/>
  <c r="CO90" i="5"/>
  <c r="CN90" i="5"/>
  <c r="CM90" i="5"/>
  <c r="CL90" i="5"/>
  <c r="CK90" i="5"/>
  <c r="CJ90" i="5"/>
  <c r="CI90" i="5"/>
  <c r="CH90" i="5"/>
  <c r="CG90" i="5"/>
  <c r="CF90" i="5"/>
  <c r="CE90" i="5"/>
  <c r="CD90" i="5"/>
  <c r="CC90" i="5"/>
  <c r="CB90" i="5"/>
  <c r="CA90" i="5"/>
  <c r="BZ90" i="5"/>
  <c r="BY90" i="5"/>
  <c r="BX90" i="5"/>
  <c r="BW90" i="5"/>
  <c r="BV90" i="5"/>
  <c r="BU90" i="5"/>
  <c r="BT90" i="5"/>
  <c r="BS90" i="5"/>
  <c r="BR90" i="5"/>
  <c r="BQ90" i="5"/>
  <c r="BP90" i="5"/>
  <c r="BO90" i="5"/>
  <c r="BN90" i="5"/>
  <c r="BM90" i="5"/>
  <c r="BL90" i="5"/>
  <c r="BK90" i="5"/>
  <c r="BJ90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E90" i="5"/>
  <c r="D90" i="5"/>
  <c r="C90" i="5"/>
  <c r="B90" i="5"/>
  <c r="IO89" i="5"/>
  <c r="IN89" i="5"/>
  <c r="IM89" i="5"/>
  <c r="IL89" i="5"/>
  <c r="IK89" i="5"/>
  <c r="IJ89" i="5"/>
  <c r="II89" i="5"/>
  <c r="IH89" i="5"/>
  <c r="IG89" i="5"/>
  <c r="IF89" i="5"/>
  <c r="IE89" i="5"/>
  <c r="ID89" i="5"/>
  <c r="IC89" i="5"/>
  <c r="IB89" i="5"/>
  <c r="IA89" i="5"/>
  <c r="HZ89" i="5"/>
  <c r="HY89" i="5"/>
  <c r="HX89" i="5"/>
  <c r="HW89" i="5"/>
  <c r="HV89" i="5"/>
  <c r="HU89" i="5"/>
  <c r="HT89" i="5"/>
  <c r="HS89" i="5"/>
  <c r="HR89" i="5"/>
  <c r="HQ89" i="5"/>
  <c r="HP89" i="5"/>
  <c r="HO89" i="5"/>
  <c r="HN89" i="5"/>
  <c r="HM89" i="5"/>
  <c r="HL89" i="5"/>
  <c r="HK89" i="5"/>
  <c r="HJ89" i="5"/>
  <c r="HI89" i="5"/>
  <c r="HH89" i="5"/>
  <c r="HG89" i="5"/>
  <c r="HF89" i="5"/>
  <c r="HE89" i="5"/>
  <c r="HD89" i="5"/>
  <c r="HC89" i="5"/>
  <c r="HB89" i="5"/>
  <c r="HA89" i="5"/>
  <c r="GZ89" i="5"/>
  <c r="GY89" i="5"/>
  <c r="GX89" i="5"/>
  <c r="GW89" i="5"/>
  <c r="GV89" i="5"/>
  <c r="GU89" i="5"/>
  <c r="GT89" i="5"/>
  <c r="GS89" i="5"/>
  <c r="GR89" i="5"/>
  <c r="GQ89" i="5"/>
  <c r="GP89" i="5"/>
  <c r="GO89" i="5"/>
  <c r="GN89" i="5"/>
  <c r="GM89" i="5"/>
  <c r="GL89" i="5"/>
  <c r="GK89" i="5"/>
  <c r="GJ89" i="5"/>
  <c r="GI89" i="5"/>
  <c r="GH89" i="5"/>
  <c r="GG89" i="5"/>
  <c r="GF89" i="5"/>
  <c r="GE89" i="5"/>
  <c r="GD89" i="5"/>
  <c r="GC89" i="5"/>
  <c r="GB89" i="5"/>
  <c r="GA89" i="5"/>
  <c r="FZ89" i="5"/>
  <c r="FY89" i="5"/>
  <c r="FX89" i="5"/>
  <c r="FW89" i="5"/>
  <c r="FV89" i="5"/>
  <c r="FU89" i="5"/>
  <c r="FT89" i="5"/>
  <c r="FS89" i="5"/>
  <c r="FR89" i="5"/>
  <c r="FQ89" i="5"/>
  <c r="FP89" i="5"/>
  <c r="FO89" i="5"/>
  <c r="FN89" i="5"/>
  <c r="FM89" i="5"/>
  <c r="FL89" i="5"/>
  <c r="FK89" i="5"/>
  <c r="FJ89" i="5"/>
  <c r="FI89" i="5"/>
  <c r="FH89" i="5"/>
  <c r="FG89" i="5"/>
  <c r="FF89" i="5"/>
  <c r="FE89" i="5"/>
  <c r="FD89" i="5"/>
  <c r="FC89" i="5"/>
  <c r="FB89" i="5"/>
  <c r="FA89" i="5"/>
  <c r="EZ89" i="5"/>
  <c r="EY89" i="5"/>
  <c r="EX89" i="5"/>
  <c r="EW89" i="5"/>
  <c r="EV89" i="5"/>
  <c r="EU89" i="5"/>
  <c r="ET89" i="5"/>
  <c r="ES89" i="5"/>
  <c r="ER89" i="5"/>
  <c r="EQ89" i="5"/>
  <c r="EP89" i="5"/>
  <c r="EO89" i="5"/>
  <c r="EN89" i="5"/>
  <c r="EM89" i="5"/>
  <c r="EL89" i="5"/>
  <c r="EK89" i="5"/>
  <c r="EJ89" i="5"/>
  <c r="EI89" i="5"/>
  <c r="EH89" i="5"/>
  <c r="EG89" i="5"/>
  <c r="EF89" i="5"/>
  <c r="EE89" i="5"/>
  <c r="ED89" i="5"/>
  <c r="EC89" i="5"/>
  <c r="EB89" i="5"/>
  <c r="EA89" i="5"/>
  <c r="DZ89" i="5"/>
  <c r="DV89" i="5"/>
  <c r="DU89" i="5"/>
  <c r="DT89" i="5"/>
  <c r="DS89" i="5"/>
  <c r="DR89" i="5"/>
  <c r="DQ89" i="5"/>
  <c r="DP89" i="5"/>
  <c r="DO89" i="5"/>
  <c r="DN89" i="5"/>
  <c r="DM89" i="5"/>
  <c r="DL89" i="5"/>
  <c r="DK89" i="5"/>
  <c r="DJ89" i="5"/>
  <c r="DI89" i="5"/>
  <c r="DH89" i="5"/>
  <c r="DG89" i="5"/>
  <c r="DF89" i="5"/>
  <c r="DE89" i="5"/>
  <c r="DD89" i="5"/>
  <c r="DC89" i="5"/>
  <c r="DB89" i="5"/>
  <c r="DA89" i="5"/>
  <c r="CZ89" i="5"/>
  <c r="CY89" i="5"/>
  <c r="CX89" i="5"/>
  <c r="CW89" i="5"/>
  <c r="CV89" i="5"/>
  <c r="CU89" i="5"/>
  <c r="CT89" i="5"/>
  <c r="CS89" i="5"/>
  <c r="CR89" i="5"/>
  <c r="CQ89" i="5"/>
  <c r="CP89" i="5"/>
  <c r="CO89" i="5"/>
  <c r="CN89" i="5"/>
  <c r="CM89" i="5"/>
  <c r="CL89" i="5"/>
  <c r="CK89" i="5"/>
  <c r="CJ89" i="5"/>
  <c r="CI89" i="5"/>
  <c r="CH89" i="5"/>
  <c r="CG89" i="5"/>
  <c r="CF89" i="5"/>
  <c r="CE89" i="5"/>
  <c r="CD89" i="5"/>
  <c r="CC89" i="5"/>
  <c r="CB89" i="5"/>
  <c r="CA89" i="5"/>
  <c r="BZ89" i="5"/>
  <c r="BY89" i="5"/>
  <c r="BX89" i="5"/>
  <c r="BW89" i="5"/>
  <c r="BV89" i="5"/>
  <c r="BU89" i="5"/>
  <c r="BT89" i="5"/>
  <c r="BS89" i="5"/>
  <c r="BR89" i="5"/>
  <c r="BQ89" i="5"/>
  <c r="BP89" i="5"/>
  <c r="BO89" i="5"/>
  <c r="BN89" i="5"/>
  <c r="BM89" i="5"/>
  <c r="BL89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E89" i="5"/>
  <c r="D89" i="5"/>
  <c r="C89" i="5"/>
  <c r="B89" i="5"/>
  <c r="IO88" i="5"/>
  <c r="IN88" i="5"/>
  <c r="IM88" i="5"/>
  <c r="IL88" i="5"/>
  <c r="IK88" i="5"/>
  <c r="IJ88" i="5"/>
  <c r="II88" i="5"/>
  <c r="IH88" i="5"/>
  <c r="IG88" i="5"/>
  <c r="IF88" i="5"/>
  <c r="IE88" i="5"/>
  <c r="ID88" i="5"/>
  <c r="IC88" i="5"/>
  <c r="IB88" i="5"/>
  <c r="IA88" i="5"/>
  <c r="HZ88" i="5"/>
  <c r="HY88" i="5"/>
  <c r="HX88" i="5"/>
  <c r="HW88" i="5"/>
  <c r="HV88" i="5"/>
  <c r="HU88" i="5"/>
  <c r="HT88" i="5"/>
  <c r="HS88" i="5"/>
  <c r="HR88" i="5"/>
  <c r="HQ88" i="5"/>
  <c r="HP88" i="5"/>
  <c r="HO88" i="5"/>
  <c r="HN88" i="5"/>
  <c r="HM88" i="5"/>
  <c r="HL88" i="5"/>
  <c r="HK88" i="5"/>
  <c r="HJ88" i="5"/>
  <c r="HI88" i="5"/>
  <c r="HH88" i="5"/>
  <c r="HG88" i="5"/>
  <c r="HF88" i="5"/>
  <c r="HE88" i="5"/>
  <c r="HD88" i="5"/>
  <c r="HC88" i="5"/>
  <c r="HB88" i="5"/>
  <c r="HA88" i="5"/>
  <c r="GZ88" i="5"/>
  <c r="GY88" i="5"/>
  <c r="GX88" i="5"/>
  <c r="GW88" i="5"/>
  <c r="GV88" i="5"/>
  <c r="GU88" i="5"/>
  <c r="GT88" i="5"/>
  <c r="GS88" i="5"/>
  <c r="GR88" i="5"/>
  <c r="GQ88" i="5"/>
  <c r="GP88" i="5"/>
  <c r="GO88" i="5"/>
  <c r="GN88" i="5"/>
  <c r="GM88" i="5"/>
  <c r="GL88" i="5"/>
  <c r="GK88" i="5"/>
  <c r="GJ88" i="5"/>
  <c r="GI88" i="5"/>
  <c r="GH88" i="5"/>
  <c r="GG88" i="5"/>
  <c r="GF88" i="5"/>
  <c r="GE88" i="5"/>
  <c r="GD88" i="5"/>
  <c r="GC88" i="5"/>
  <c r="GB88" i="5"/>
  <c r="GA88" i="5"/>
  <c r="FZ88" i="5"/>
  <c r="FY88" i="5"/>
  <c r="FX88" i="5"/>
  <c r="FW88" i="5"/>
  <c r="FV88" i="5"/>
  <c r="FU88" i="5"/>
  <c r="FT88" i="5"/>
  <c r="FS88" i="5"/>
  <c r="FR88" i="5"/>
  <c r="FQ88" i="5"/>
  <c r="FP88" i="5"/>
  <c r="FO88" i="5"/>
  <c r="FN88" i="5"/>
  <c r="FM88" i="5"/>
  <c r="FL88" i="5"/>
  <c r="FK88" i="5"/>
  <c r="FJ88" i="5"/>
  <c r="FI88" i="5"/>
  <c r="FH88" i="5"/>
  <c r="FG88" i="5"/>
  <c r="FF88" i="5"/>
  <c r="FE88" i="5"/>
  <c r="FD88" i="5"/>
  <c r="FC88" i="5"/>
  <c r="FB88" i="5"/>
  <c r="FA88" i="5"/>
  <c r="EZ88" i="5"/>
  <c r="EY88" i="5"/>
  <c r="EX88" i="5"/>
  <c r="EW88" i="5"/>
  <c r="EV88" i="5"/>
  <c r="EU88" i="5"/>
  <c r="ET88" i="5"/>
  <c r="ES88" i="5"/>
  <c r="ER88" i="5"/>
  <c r="EQ88" i="5"/>
  <c r="EP88" i="5"/>
  <c r="EO88" i="5"/>
  <c r="EN88" i="5"/>
  <c r="EM88" i="5"/>
  <c r="EL88" i="5"/>
  <c r="EK88" i="5"/>
  <c r="EJ88" i="5"/>
  <c r="EI88" i="5"/>
  <c r="EH88" i="5"/>
  <c r="EG88" i="5"/>
  <c r="EF88" i="5"/>
  <c r="EE88" i="5"/>
  <c r="ED88" i="5"/>
  <c r="EC88" i="5"/>
  <c r="EB88" i="5"/>
  <c r="EA88" i="5"/>
  <c r="DZ88" i="5"/>
  <c r="DV88" i="5"/>
  <c r="DU88" i="5"/>
  <c r="DT88" i="5"/>
  <c r="DS88" i="5"/>
  <c r="DR88" i="5"/>
  <c r="DQ88" i="5"/>
  <c r="DP88" i="5"/>
  <c r="DO88" i="5"/>
  <c r="DN88" i="5"/>
  <c r="DM88" i="5"/>
  <c r="DL88" i="5"/>
  <c r="DK88" i="5"/>
  <c r="DJ88" i="5"/>
  <c r="DI88" i="5"/>
  <c r="DH88" i="5"/>
  <c r="DG88" i="5"/>
  <c r="DF88" i="5"/>
  <c r="DE88" i="5"/>
  <c r="DD88" i="5"/>
  <c r="DC88" i="5"/>
  <c r="DB88" i="5"/>
  <c r="DA88" i="5"/>
  <c r="CZ88" i="5"/>
  <c r="CY88" i="5"/>
  <c r="CX88" i="5"/>
  <c r="CW88" i="5"/>
  <c r="CV88" i="5"/>
  <c r="CU88" i="5"/>
  <c r="CT88" i="5"/>
  <c r="CS88" i="5"/>
  <c r="CR88" i="5"/>
  <c r="CQ88" i="5"/>
  <c r="CP88" i="5"/>
  <c r="CO88" i="5"/>
  <c r="CN88" i="5"/>
  <c r="CM88" i="5"/>
  <c r="CL88" i="5"/>
  <c r="CK88" i="5"/>
  <c r="CJ88" i="5"/>
  <c r="CI88" i="5"/>
  <c r="CH88" i="5"/>
  <c r="CG88" i="5"/>
  <c r="CF88" i="5"/>
  <c r="CE88" i="5"/>
  <c r="CD88" i="5"/>
  <c r="CC88" i="5"/>
  <c r="CB88" i="5"/>
  <c r="CA88" i="5"/>
  <c r="BZ88" i="5"/>
  <c r="BY88" i="5"/>
  <c r="BX88" i="5"/>
  <c r="BW88" i="5"/>
  <c r="BV88" i="5"/>
  <c r="BU88" i="5"/>
  <c r="BT88" i="5"/>
  <c r="BS88" i="5"/>
  <c r="BR88" i="5"/>
  <c r="BQ88" i="5"/>
  <c r="BP88" i="5"/>
  <c r="BO88" i="5"/>
  <c r="BN88" i="5"/>
  <c r="BM88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E88" i="5"/>
  <c r="D88" i="5"/>
  <c r="C88" i="5"/>
  <c r="B88" i="5"/>
  <c r="IO87" i="5"/>
  <c r="IN87" i="5"/>
  <c r="IM87" i="5"/>
  <c r="IL87" i="5"/>
  <c r="IK87" i="5"/>
  <c r="IJ87" i="5"/>
  <c r="II87" i="5"/>
  <c r="IH87" i="5"/>
  <c r="IG87" i="5"/>
  <c r="IF87" i="5"/>
  <c r="IE87" i="5"/>
  <c r="ID87" i="5"/>
  <c r="IC87" i="5"/>
  <c r="IB87" i="5"/>
  <c r="IA87" i="5"/>
  <c r="HZ87" i="5"/>
  <c r="HY87" i="5"/>
  <c r="HX87" i="5"/>
  <c r="HW87" i="5"/>
  <c r="HV87" i="5"/>
  <c r="HU87" i="5"/>
  <c r="HT87" i="5"/>
  <c r="HS87" i="5"/>
  <c r="HR87" i="5"/>
  <c r="HQ87" i="5"/>
  <c r="HP87" i="5"/>
  <c r="HO87" i="5"/>
  <c r="HN87" i="5"/>
  <c r="HM87" i="5"/>
  <c r="HL87" i="5"/>
  <c r="HK87" i="5"/>
  <c r="HJ87" i="5"/>
  <c r="HI87" i="5"/>
  <c r="HH87" i="5"/>
  <c r="HG87" i="5"/>
  <c r="HF87" i="5"/>
  <c r="HE87" i="5"/>
  <c r="HD87" i="5"/>
  <c r="HC87" i="5"/>
  <c r="HB87" i="5"/>
  <c r="HA87" i="5"/>
  <c r="GZ87" i="5"/>
  <c r="GY87" i="5"/>
  <c r="GX87" i="5"/>
  <c r="GW87" i="5"/>
  <c r="GV87" i="5"/>
  <c r="GU87" i="5"/>
  <c r="GT87" i="5"/>
  <c r="GS87" i="5"/>
  <c r="GR87" i="5"/>
  <c r="GQ87" i="5"/>
  <c r="GP87" i="5"/>
  <c r="GO87" i="5"/>
  <c r="GN87" i="5"/>
  <c r="GM87" i="5"/>
  <c r="GL87" i="5"/>
  <c r="GK87" i="5"/>
  <c r="GJ87" i="5"/>
  <c r="GI87" i="5"/>
  <c r="GH87" i="5"/>
  <c r="GG87" i="5"/>
  <c r="GF87" i="5"/>
  <c r="GE87" i="5"/>
  <c r="GD87" i="5"/>
  <c r="GC87" i="5"/>
  <c r="GB87" i="5"/>
  <c r="GA87" i="5"/>
  <c r="FZ87" i="5"/>
  <c r="FY87" i="5"/>
  <c r="FX87" i="5"/>
  <c r="FW87" i="5"/>
  <c r="FV87" i="5"/>
  <c r="FU87" i="5"/>
  <c r="FT87" i="5"/>
  <c r="FS87" i="5"/>
  <c r="FR87" i="5"/>
  <c r="FQ87" i="5"/>
  <c r="FP87" i="5"/>
  <c r="FO87" i="5"/>
  <c r="FN87" i="5"/>
  <c r="FM87" i="5"/>
  <c r="FL87" i="5"/>
  <c r="FK87" i="5"/>
  <c r="FJ87" i="5"/>
  <c r="FI87" i="5"/>
  <c r="FH87" i="5"/>
  <c r="FG87" i="5"/>
  <c r="FF87" i="5"/>
  <c r="FE87" i="5"/>
  <c r="FD87" i="5"/>
  <c r="FC87" i="5"/>
  <c r="FB87" i="5"/>
  <c r="FA87" i="5"/>
  <c r="EZ87" i="5"/>
  <c r="EY87" i="5"/>
  <c r="EX87" i="5"/>
  <c r="EW87" i="5"/>
  <c r="EV87" i="5"/>
  <c r="EU87" i="5"/>
  <c r="ET87" i="5"/>
  <c r="ES87" i="5"/>
  <c r="ER87" i="5"/>
  <c r="EQ87" i="5"/>
  <c r="EP87" i="5"/>
  <c r="EO87" i="5"/>
  <c r="EN87" i="5"/>
  <c r="EM87" i="5"/>
  <c r="EL87" i="5"/>
  <c r="EK87" i="5"/>
  <c r="EJ87" i="5"/>
  <c r="EI87" i="5"/>
  <c r="EH87" i="5"/>
  <c r="EG87" i="5"/>
  <c r="EF87" i="5"/>
  <c r="EE87" i="5"/>
  <c r="ED87" i="5"/>
  <c r="EC87" i="5"/>
  <c r="EB87" i="5"/>
  <c r="EA87" i="5"/>
  <c r="DZ87" i="5"/>
  <c r="DV87" i="5"/>
  <c r="DU87" i="5"/>
  <c r="DT87" i="5"/>
  <c r="DS87" i="5"/>
  <c r="DR87" i="5"/>
  <c r="DQ87" i="5"/>
  <c r="DP87" i="5"/>
  <c r="DO87" i="5"/>
  <c r="DN87" i="5"/>
  <c r="DM87" i="5"/>
  <c r="DL87" i="5"/>
  <c r="DK87" i="5"/>
  <c r="DJ87" i="5"/>
  <c r="DI87" i="5"/>
  <c r="DH87" i="5"/>
  <c r="DG87" i="5"/>
  <c r="DF87" i="5"/>
  <c r="DE87" i="5"/>
  <c r="DD87" i="5"/>
  <c r="DC87" i="5"/>
  <c r="DB87" i="5"/>
  <c r="DA87" i="5"/>
  <c r="CZ87" i="5"/>
  <c r="CY87" i="5"/>
  <c r="CX87" i="5"/>
  <c r="CW87" i="5"/>
  <c r="CV87" i="5"/>
  <c r="CU87" i="5"/>
  <c r="CT87" i="5"/>
  <c r="CS87" i="5"/>
  <c r="CR87" i="5"/>
  <c r="CQ87" i="5"/>
  <c r="CP87" i="5"/>
  <c r="CO87" i="5"/>
  <c r="CN87" i="5"/>
  <c r="CM87" i="5"/>
  <c r="CL87" i="5"/>
  <c r="CK87" i="5"/>
  <c r="CJ87" i="5"/>
  <c r="CI87" i="5"/>
  <c r="CH87" i="5"/>
  <c r="CG87" i="5"/>
  <c r="CF87" i="5"/>
  <c r="CE87" i="5"/>
  <c r="CD87" i="5"/>
  <c r="CC87" i="5"/>
  <c r="CB87" i="5"/>
  <c r="CA87" i="5"/>
  <c r="BZ87" i="5"/>
  <c r="BY87" i="5"/>
  <c r="BX87" i="5"/>
  <c r="BW87" i="5"/>
  <c r="BV87" i="5"/>
  <c r="BU87" i="5"/>
  <c r="BT87" i="5"/>
  <c r="BS87" i="5"/>
  <c r="BR87" i="5"/>
  <c r="BQ87" i="5"/>
  <c r="BP87" i="5"/>
  <c r="BO87" i="5"/>
  <c r="BN87" i="5"/>
  <c r="BM87" i="5"/>
  <c r="BL87" i="5"/>
  <c r="BK87" i="5"/>
  <c r="BJ87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E87" i="5"/>
  <c r="D87" i="5"/>
  <c r="C87" i="5"/>
  <c r="B87" i="5"/>
  <c r="IO86" i="5"/>
  <c r="IN86" i="5"/>
  <c r="IM86" i="5"/>
  <c r="IL86" i="5"/>
  <c r="IK86" i="5"/>
  <c r="IJ86" i="5"/>
  <c r="II86" i="5"/>
  <c r="IH86" i="5"/>
  <c r="IG86" i="5"/>
  <c r="IF86" i="5"/>
  <c r="IE86" i="5"/>
  <c r="ID86" i="5"/>
  <c r="IC86" i="5"/>
  <c r="IB86" i="5"/>
  <c r="IA86" i="5"/>
  <c r="HZ86" i="5"/>
  <c r="HY86" i="5"/>
  <c r="HX86" i="5"/>
  <c r="HW86" i="5"/>
  <c r="HV86" i="5"/>
  <c r="HU86" i="5"/>
  <c r="HT86" i="5"/>
  <c r="HS86" i="5"/>
  <c r="HR86" i="5"/>
  <c r="HQ86" i="5"/>
  <c r="HP86" i="5"/>
  <c r="HO86" i="5"/>
  <c r="HN86" i="5"/>
  <c r="HM86" i="5"/>
  <c r="HL86" i="5"/>
  <c r="HK86" i="5"/>
  <c r="HJ86" i="5"/>
  <c r="HI86" i="5"/>
  <c r="HH86" i="5"/>
  <c r="HG86" i="5"/>
  <c r="HF86" i="5"/>
  <c r="HE86" i="5"/>
  <c r="HD86" i="5"/>
  <c r="HC86" i="5"/>
  <c r="HB86" i="5"/>
  <c r="HA86" i="5"/>
  <c r="GZ86" i="5"/>
  <c r="GY86" i="5"/>
  <c r="GX86" i="5"/>
  <c r="GW86" i="5"/>
  <c r="GV86" i="5"/>
  <c r="GU86" i="5"/>
  <c r="GT86" i="5"/>
  <c r="GS86" i="5"/>
  <c r="GR86" i="5"/>
  <c r="GQ86" i="5"/>
  <c r="GP86" i="5"/>
  <c r="GO86" i="5"/>
  <c r="GN86" i="5"/>
  <c r="GM86" i="5"/>
  <c r="GL86" i="5"/>
  <c r="GK86" i="5"/>
  <c r="GJ86" i="5"/>
  <c r="GI86" i="5"/>
  <c r="GH86" i="5"/>
  <c r="GG86" i="5"/>
  <c r="GF86" i="5"/>
  <c r="GE86" i="5"/>
  <c r="GD86" i="5"/>
  <c r="GC86" i="5"/>
  <c r="GB86" i="5"/>
  <c r="GA86" i="5"/>
  <c r="FZ86" i="5"/>
  <c r="FY86" i="5"/>
  <c r="FX86" i="5"/>
  <c r="FW86" i="5"/>
  <c r="FV86" i="5"/>
  <c r="FU86" i="5"/>
  <c r="FT86" i="5"/>
  <c r="FS86" i="5"/>
  <c r="FR86" i="5"/>
  <c r="FQ86" i="5"/>
  <c r="FP86" i="5"/>
  <c r="FO86" i="5"/>
  <c r="FN86" i="5"/>
  <c r="FM86" i="5"/>
  <c r="FL86" i="5"/>
  <c r="FK86" i="5"/>
  <c r="FJ86" i="5"/>
  <c r="FI86" i="5"/>
  <c r="FH86" i="5"/>
  <c r="FG86" i="5"/>
  <c r="FF86" i="5"/>
  <c r="FE86" i="5"/>
  <c r="FD86" i="5"/>
  <c r="FC86" i="5"/>
  <c r="FB86" i="5"/>
  <c r="FA86" i="5"/>
  <c r="EZ86" i="5"/>
  <c r="EY86" i="5"/>
  <c r="EX86" i="5"/>
  <c r="EW86" i="5"/>
  <c r="EV86" i="5"/>
  <c r="EU86" i="5"/>
  <c r="ET86" i="5"/>
  <c r="ES86" i="5"/>
  <c r="ER86" i="5"/>
  <c r="EQ86" i="5"/>
  <c r="EP86" i="5"/>
  <c r="EO86" i="5"/>
  <c r="EN86" i="5"/>
  <c r="EM86" i="5"/>
  <c r="EL86" i="5"/>
  <c r="EK86" i="5"/>
  <c r="EJ86" i="5"/>
  <c r="EI86" i="5"/>
  <c r="EH86" i="5"/>
  <c r="EG86" i="5"/>
  <c r="EF86" i="5"/>
  <c r="EE86" i="5"/>
  <c r="ED86" i="5"/>
  <c r="EC86" i="5"/>
  <c r="EB86" i="5"/>
  <c r="EA86" i="5"/>
  <c r="DZ86" i="5"/>
  <c r="DV86" i="5"/>
  <c r="DU86" i="5"/>
  <c r="DT86" i="5"/>
  <c r="DS86" i="5"/>
  <c r="DR86" i="5"/>
  <c r="DQ86" i="5"/>
  <c r="DP86" i="5"/>
  <c r="DO86" i="5"/>
  <c r="DN86" i="5"/>
  <c r="DM86" i="5"/>
  <c r="DL86" i="5"/>
  <c r="DK86" i="5"/>
  <c r="DJ86" i="5"/>
  <c r="DI86" i="5"/>
  <c r="DH86" i="5"/>
  <c r="DG86" i="5"/>
  <c r="DF86" i="5"/>
  <c r="DE86" i="5"/>
  <c r="DD86" i="5"/>
  <c r="DC86" i="5"/>
  <c r="DB86" i="5"/>
  <c r="DA86" i="5"/>
  <c r="CZ86" i="5"/>
  <c r="CY86" i="5"/>
  <c r="CX86" i="5"/>
  <c r="CW86" i="5"/>
  <c r="CV86" i="5"/>
  <c r="CU86" i="5"/>
  <c r="CT86" i="5"/>
  <c r="CS86" i="5"/>
  <c r="CR86" i="5"/>
  <c r="CQ86" i="5"/>
  <c r="CP86" i="5"/>
  <c r="CO86" i="5"/>
  <c r="CN86" i="5"/>
  <c r="CM86" i="5"/>
  <c r="CL86" i="5"/>
  <c r="CK86" i="5"/>
  <c r="CJ86" i="5"/>
  <c r="CI86" i="5"/>
  <c r="CH86" i="5"/>
  <c r="CG86" i="5"/>
  <c r="CF86" i="5"/>
  <c r="CE86" i="5"/>
  <c r="CD86" i="5"/>
  <c r="CC86" i="5"/>
  <c r="CB86" i="5"/>
  <c r="CA86" i="5"/>
  <c r="BZ86" i="5"/>
  <c r="BY86" i="5"/>
  <c r="BX86" i="5"/>
  <c r="BW86" i="5"/>
  <c r="BV86" i="5"/>
  <c r="BU86" i="5"/>
  <c r="BT86" i="5"/>
  <c r="BS86" i="5"/>
  <c r="BR86" i="5"/>
  <c r="BQ86" i="5"/>
  <c r="BP86" i="5"/>
  <c r="BO86" i="5"/>
  <c r="BN86" i="5"/>
  <c r="BM86" i="5"/>
  <c r="BL86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E86" i="5"/>
  <c r="D86" i="5"/>
  <c r="C86" i="5"/>
  <c r="B86" i="5"/>
  <c r="IO85" i="5"/>
  <c r="IN85" i="5"/>
  <c r="IM85" i="5"/>
  <c r="IL85" i="5"/>
  <c r="IK85" i="5"/>
  <c r="IJ85" i="5"/>
  <c r="II85" i="5"/>
  <c r="IH85" i="5"/>
  <c r="IG85" i="5"/>
  <c r="IF85" i="5"/>
  <c r="IE85" i="5"/>
  <c r="ID85" i="5"/>
  <c r="IC85" i="5"/>
  <c r="IB85" i="5"/>
  <c r="IA85" i="5"/>
  <c r="HZ85" i="5"/>
  <c r="HY85" i="5"/>
  <c r="HX85" i="5"/>
  <c r="HW85" i="5"/>
  <c r="HV85" i="5"/>
  <c r="HU85" i="5"/>
  <c r="HT85" i="5"/>
  <c r="HS85" i="5"/>
  <c r="HR85" i="5"/>
  <c r="HQ85" i="5"/>
  <c r="HP85" i="5"/>
  <c r="HO85" i="5"/>
  <c r="HN85" i="5"/>
  <c r="HM85" i="5"/>
  <c r="HL85" i="5"/>
  <c r="HK85" i="5"/>
  <c r="HJ85" i="5"/>
  <c r="HI85" i="5"/>
  <c r="HH85" i="5"/>
  <c r="HG85" i="5"/>
  <c r="HF85" i="5"/>
  <c r="HE85" i="5"/>
  <c r="HD85" i="5"/>
  <c r="HC85" i="5"/>
  <c r="HB85" i="5"/>
  <c r="HA85" i="5"/>
  <c r="GZ85" i="5"/>
  <c r="GY85" i="5"/>
  <c r="GX85" i="5"/>
  <c r="GW85" i="5"/>
  <c r="GV85" i="5"/>
  <c r="GU85" i="5"/>
  <c r="GT85" i="5"/>
  <c r="GS85" i="5"/>
  <c r="GR85" i="5"/>
  <c r="GQ85" i="5"/>
  <c r="GP85" i="5"/>
  <c r="GO85" i="5"/>
  <c r="GN85" i="5"/>
  <c r="GM85" i="5"/>
  <c r="GL85" i="5"/>
  <c r="GK85" i="5"/>
  <c r="GJ85" i="5"/>
  <c r="GI85" i="5"/>
  <c r="GH85" i="5"/>
  <c r="GG85" i="5"/>
  <c r="GF85" i="5"/>
  <c r="GE85" i="5"/>
  <c r="GD85" i="5"/>
  <c r="GC85" i="5"/>
  <c r="GB85" i="5"/>
  <c r="GA85" i="5"/>
  <c r="FZ85" i="5"/>
  <c r="FY85" i="5"/>
  <c r="FX85" i="5"/>
  <c r="FW85" i="5"/>
  <c r="FV85" i="5"/>
  <c r="FU85" i="5"/>
  <c r="FT85" i="5"/>
  <c r="FS85" i="5"/>
  <c r="FR85" i="5"/>
  <c r="FQ85" i="5"/>
  <c r="FP85" i="5"/>
  <c r="FO85" i="5"/>
  <c r="FN85" i="5"/>
  <c r="FM85" i="5"/>
  <c r="FL85" i="5"/>
  <c r="FK85" i="5"/>
  <c r="FJ85" i="5"/>
  <c r="FI85" i="5"/>
  <c r="FH85" i="5"/>
  <c r="FG85" i="5"/>
  <c r="FF85" i="5"/>
  <c r="FE85" i="5"/>
  <c r="FD85" i="5"/>
  <c r="FC85" i="5"/>
  <c r="FB85" i="5"/>
  <c r="FA85" i="5"/>
  <c r="EZ85" i="5"/>
  <c r="EY85" i="5"/>
  <c r="EX85" i="5"/>
  <c r="EW85" i="5"/>
  <c r="EV85" i="5"/>
  <c r="EU85" i="5"/>
  <c r="ET85" i="5"/>
  <c r="ES85" i="5"/>
  <c r="ER85" i="5"/>
  <c r="EQ85" i="5"/>
  <c r="EP85" i="5"/>
  <c r="EO85" i="5"/>
  <c r="EN85" i="5"/>
  <c r="EM85" i="5"/>
  <c r="EL85" i="5"/>
  <c r="EK85" i="5"/>
  <c r="EJ85" i="5"/>
  <c r="EI85" i="5"/>
  <c r="EH85" i="5"/>
  <c r="EG85" i="5"/>
  <c r="EF85" i="5"/>
  <c r="EE85" i="5"/>
  <c r="ED85" i="5"/>
  <c r="EC85" i="5"/>
  <c r="EB85" i="5"/>
  <c r="EA85" i="5"/>
  <c r="DZ85" i="5"/>
  <c r="DV85" i="5"/>
  <c r="DU85" i="5"/>
  <c r="DT85" i="5"/>
  <c r="DS85" i="5"/>
  <c r="DR85" i="5"/>
  <c r="DQ85" i="5"/>
  <c r="DP85" i="5"/>
  <c r="DO85" i="5"/>
  <c r="DN85" i="5"/>
  <c r="DM85" i="5"/>
  <c r="DL85" i="5"/>
  <c r="DK85" i="5"/>
  <c r="DJ85" i="5"/>
  <c r="DI85" i="5"/>
  <c r="DH85" i="5"/>
  <c r="DG85" i="5"/>
  <c r="DF85" i="5"/>
  <c r="DE85" i="5"/>
  <c r="DD85" i="5"/>
  <c r="DC85" i="5"/>
  <c r="DB85" i="5"/>
  <c r="DA85" i="5"/>
  <c r="CZ85" i="5"/>
  <c r="CY85" i="5"/>
  <c r="CX85" i="5"/>
  <c r="CW85" i="5"/>
  <c r="CV85" i="5"/>
  <c r="CU85" i="5"/>
  <c r="CT85" i="5"/>
  <c r="CS85" i="5"/>
  <c r="CR85" i="5"/>
  <c r="CQ85" i="5"/>
  <c r="CP85" i="5"/>
  <c r="CO85" i="5"/>
  <c r="CN85" i="5"/>
  <c r="CM85" i="5"/>
  <c r="CL85" i="5"/>
  <c r="CK85" i="5"/>
  <c r="CJ85" i="5"/>
  <c r="CI85" i="5"/>
  <c r="CH85" i="5"/>
  <c r="CG85" i="5"/>
  <c r="CF85" i="5"/>
  <c r="CE85" i="5"/>
  <c r="CD85" i="5"/>
  <c r="CC85" i="5"/>
  <c r="CB85" i="5"/>
  <c r="CA85" i="5"/>
  <c r="BZ85" i="5"/>
  <c r="BY85" i="5"/>
  <c r="BX85" i="5"/>
  <c r="BW85" i="5"/>
  <c r="BV85" i="5"/>
  <c r="BU85" i="5"/>
  <c r="BT85" i="5"/>
  <c r="BS85" i="5"/>
  <c r="BR85" i="5"/>
  <c r="BQ85" i="5"/>
  <c r="BP85" i="5"/>
  <c r="BO85" i="5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E85" i="5"/>
  <c r="D85" i="5"/>
  <c r="C85" i="5"/>
  <c r="B85" i="5"/>
  <c r="IO84" i="5"/>
  <c r="IN84" i="5"/>
  <c r="IM84" i="5"/>
  <c r="IL84" i="5"/>
  <c r="IK84" i="5"/>
  <c r="IJ84" i="5"/>
  <c r="II84" i="5"/>
  <c r="IH84" i="5"/>
  <c r="IG84" i="5"/>
  <c r="IF84" i="5"/>
  <c r="IE84" i="5"/>
  <c r="ID84" i="5"/>
  <c r="IC84" i="5"/>
  <c r="IB84" i="5"/>
  <c r="IA84" i="5"/>
  <c r="HZ84" i="5"/>
  <c r="HY84" i="5"/>
  <c r="HX84" i="5"/>
  <c r="HW84" i="5"/>
  <c r="HV84" i="5"/>
  <c r="HU84" i="5"/>
  <c r="HT84" i="5"/>
  <c r="HS84" i="5"/>
  <c r="HR84" i="5"/>
  <c r="HQ84" i="5"/>
  <c r="HP84" i="5"/>
  <c r="HO84" i="5"/>
  <c r="HN84" i="5"/>
  <c r="HM84" i="5"/>
  <c r="HL84" i="5"/>
  <c r="HK84" i="5"/>
  <c r="HJ84" i="5"/>
  <c r="HI84" i="5"/>
  <c r="HH84" i="5"/>
  <c r="HG84" i="5"/>
  <c r="HF84" i="5"/>
  <c r="HE84" i="5"/>
  <c r="HD84" i="5"/>
  <c r="HC84" i="5"/>
  <c r="HB84" i="5"/>
  <c r="HA84" i="5"/>
  <c r="GZ84" i="5"/>
  <c r="GY84" i="5"/>
  <c r="GX84" i="5"/>
  <c r="GW84" i="5"/>
  <c r="GV84" i="5"/>
  <c r="GU84" i="5"/>
  <c r="GT84" i="5"/>
  <c r="GS84" i="5"/>
  <c r="GR84" i="5"/>
  <c r="GQ84" i="5"/>
  <c r="GP84" i="5"/>
  <c r="GO84" i="5"/>
  <c r="GN84" i="5"/>
  <c r="GM84" i="5"/>
  <c r="GL84" i="5"/>
  <c r="GK84" i="5"/>
  <c r="GJ84" i="5"/>
  <c r="GI84" i="5"/>
  <c r="GH84" i="5"/>
  <c r="GG84" i="5"/>
  <c r="GF84" i="5"/>
  <c r="GE84" i="5"/>
  <c r="GD84" i="5"/>
  <c r="GC84" i="5"/>
  <c r="GB84" i="5"/>
  <c r="GA84" i="5"/>
  <c r="FZ84" i="5"/>
  <c r="FY84" i="5"/>
  <c r="FX84" i="5"/>
  <c r="FW84" i="5"/>
  <c r="FV84" i="5"/>
  <c r="FU84" i="5"/>
  <c r="FT84" i="5"/>
  <c r="FS84" i="5"/>
  <c r="FR84" i="5"/>
  <c r="FQ84" i="5"/>
  <c r="FP84" i="5"/>
  <c r="FO84" i="5"/>
  <c r="FN84" i="5"/>
  <c r="FM84" i="5"/>
  <c r="FL84" i="5"/>
  <c r="FK84" i="5"/>
  <c r="FJ84" i="5"/>
  <c r="FI84" i="5"/>
  <c r="FH84" i="5"/>
  <c r="FG84" i="5"/>
  <c r="FF84" i="5"/>
  <c r="FE84" i="5"/>
  <c r="FD84" i="5"/>
  <c r="FC84" i="5"/>
  <c r="FB84" i="5"/>
  <c r="FA84" i="5"/>
  <c r="EZ84" i="5"/>
  <c r="EY84" i="5"/>
  <c r="EX84" i="5"/>
  <c r="EW84" i="5"/>
  <c r="EV84" i="5"/>
  <c r="EU84" i="5"/>
  <c r="ET84" i="5"/>
  <c r="ES84" i="5"/>
  <c r="ER84" i="5"/>
  <c r="EQ84" i="5"/>
  <c r="EP84" i="5"/>
  <c r="EO84" i="5"/>
  <c r="EN84" i="5"/>
  <c r="EM84" i="5"/>
  <c r="EL84" i="5"/>
  <c r="EK84" i="5"/>
  <c r="EJ84" i="5"/>
  <c r="EI84" i="5"/>
  <c r="EH84" i="5"/>
  <c r="EG84" i="5"/>
  <c r="EF84" i="5"/>
  <c r="EE84" i="5"/>
  <c r="ED84" i="5"/>
  <c r="EC84" i="5"/>
  <c r="EB84" i="5"/>
  <c r="EA84" i="5"/>
  <c r="DZ84" i="5"/>
  <c r="DV84" i="5"/>
  <c r="DU84" i="5"/>
  <c r="DT84" i="5"/>
  <c r="DS84" i="5"/>
  <c r="DR84" i="5"/>
  <c r="DQ84" i="5"/>
  <c r="DP84" i="5"/>
  <c r="DO84" i="5"/>
  <c r="DN84" i="5"/>
  <c r="DM84" i="5"/>
  <c r="DL84" i="5"/>
  <c r="DK84" i="5"/>
  <c r="DJ84" i="5"/>
  <c r="DI84" i="5"/>
  <c r="DH84" i="5"/>
  <c r="DG84" i="5"/>
  <c r="DF84" i="5"/>
  <c r="DE84" i="5"/>
  <c r="DD84" i="5"/>
  <c r="DC84" i="5"/>
  <c r="DB84" i="5"/>
  <c r="DA84" i="5"/>
  <c r="CZ84" i="5"/>
  <c r="CY84" i="5"/>
  <c r="CX84" i="5"/>
  <c r="CW84" i="5"/>
  <c r="CV84" i="5"/>
  <c r="CU84" i="5"/>
  <c r="CT84" i="5"/>
  <c r="CS84" i="5"/>
  <c r="CR84" i="5"/>
  <c r="CQ84" i="5"/>
  <c r="CP84" i="5"/>
  <c r="CO84" i="5"/>
  <c r="CN84" i="5"/>
  <c r="CM84" i="5"/>
  <c r="CL84" i="5"/>
  <c r="CK84" i="5"/>
  <c r="CJ84" i="5"/>
  <c r="CI84" i="5"/>
  <c r="CH84" i="5"/>
  <c r="CG84" i="5"/>
  <c r="CF84" i="5"/>
  <c r="CE84" i="5"/>
  <c r="CD84" i="5"/>
  <c r="CC84" i="5"/>
  <c r="CB84" i="5"/>
  <c r="CA84" i="5"/>
  <c r="BZ84" i="5"/>
  <c r="BY84" i="5"/>
  <c r="BX84" i="5"/>
  <c r="BW84" i="5"/>
  <c r="BV84" i="5"/>
  <c r="BU84" i="5"/>
  <c r="BT84" i="5"/>
  <c r="BS84" i="5"/>
  <c r="BR84" i="5"/>
  <c r="BQ84" i="5"/>
  <c r="BP84" i="5"/>
  <c r="BO84" i="5"/>
  <c r="BN84" i="5"/>
  <c r="BM84" i="5"/>
  <c r="BL84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E84" i="5"/>
  <c r="D84" i="5"/>
  <c r="C84" i="5"/>
  <c r="B84" i="5"/>
  <c r="IO83" i="5"/>
  <c r="IN83" i="5"/>
  <c r="IM83" i="5"/>
  <c r="IL83" i="5"/>
  <c r="IK83" i="5"/>
  <c r="IJ83" i="5"/>
  <c r="II83" i="5"/>
  <c r="IH83" i="5"/>
  <c r="IG83" i="5"/>
  <c r="IF83" i="5"/>
  <c r="IE83" i="5"/>
  <c r="ID83" i="5"/>
  <c r="IC83" i="5"/>
  <c r="IB83" i="5"/>
  <c r="IA83" i="5"/>
  <c r="HZ83" i="5"/>
  <c r="HY83" i="5"/>
  <c r="HX83" i="5"/>
  <c r="HW83" i="5"/>
  <c r="HV83" i="5"/>
  <c r="HU83" i="5"/>
  <c r="HT83" i="5"/>
  <c r="HS83" i="5"/>
  <c r="HR83" i="5"/>
  <c r="HQ83" i="5"/>
  <c r="HP83" i="5"/>
  <c r="HO83" i="5"/>
  <c r="HN83" i="5"/>
  <c r="HM83" i="5"/>
  <c r="HL83" i="5"/>
  <c r="HK83" i="5"/>
  <c r="HJ83" i="5"/>
  <c r="HI83" i="5"/>
  <c r="HH83" i="5"/>
  <c r="HG83" i="5"/>
  <c r="HF83" i="5"/>
  <c r="HE83" i="5"/>
  <c r="HD83" i="5"/>
  <c r="HC83" i="5"/>
  <c r="HB83" i="5"/>
  <c r="HA83" i="5"/>
  <c r="GZ83" i="5"/>
  <c r="GY83" i="5"/>
  <c r="GX83" i="5"/>
  <c r="GW83" i="5"/>
  <c r="GV83" i="5"/>
  <c r="GU83" i="5"/>
  <c r="GT83" i="5"/>
  <c r="GS83" i="5"/>
  <c r="GR83" i="5"/>
  <c r="GQ83" i="5"/>
  <c r="GP83" i="5"/>
  <c r="GO83" i="5"/>
  <c r="GN83" i="5"/>
  <c r="GM83" i="5"/>
  <c r="GL83" i="5"/>
  <c r="GK83" i="5"/>
  <c r="GJ83" i="5"/>
  <c r="GI83" i="5"/>
  <c r="GH83" i="5"/>
  <c r="GG83" i="5"/>
  <c r="GF83" i="5"/>
  <c r="GE83" i="5"/>
  <c r="GD83" i="5"/>
  <c r="GC83" i="5"/>
  <c r="GB83" i="5"/>
  <c r="GA83" i="5"/>
  <c r="FZ83" i="5"/>
  <c r="FY83" i="5"/>
  <c r="FX83" i="5"/>
  <c r="FW83" i="5"/>
  <c r="FV83" i="5"/>
  <c r="FU83" i="5"/>
  <c r="FT83" i="5"/>
  <c r="FS83" i="5"/>
  <c r="FR83" i="5"/>
  <c r="FQ83" i="5"/>
  <c r="FP83" i="5"/>
  <c r="FO83" i="5"/>
  <c r="FN83" i="5"/>
  <c r="FM83" i="5"/>
  <c r="FL83" i="5"/>
  <c r="FK83" i="5"/>
  <c r="FJ83" i="5"/>
  <c r="FI83" i="5"/>
  <c r="FH83" i="5"/>
  <c r="FG83" i="5"/>
  <c r="FF83" i="5"/>
  <c r="FE83" i="5"/>
  <c r="FD83" i="5"/>
  <c r="FC83" i="5"/>
  <c r="FB83" i="5"/>
  <c r="FA83" i="5"/>
  <c r="EZ83" i="5"/>
  <c r="EY83" i="5"/>
  <c r="EX83" i="5"/>
  <c r="EW83" i="5"/>
  <c r="EV83" i="5"/>
  <c r="EU83" i="5"/>
  <c r="ET83" i="5"/>
  <c r="ES83" i="5"/>
  <c r="ER83" i="5"/>
  <c r="EQ83" i="5"/>
  <c r="EP83" i="5"/>
  <c r="EO83" i="5"/>
  <c r="EN83" i="5"/>
  <c r="EM83" i="5"/>
  <c r="EL83" i="5"/>
  <c r="EK83" i="5"/>
  <c r="EJ83" i="5"/>
  <c r="EI83" i="5"/>
  <c r="EH83" i="5"/>
  <c r="EG83" i="5"/>
  <c r="EF83" i="5"/>
  <c r="EE83" i="5"/>
  <c r="ED83" i="5"/>
  <c r="EC83" i="5"/>
  <c r="EB83" i="5"/>
  <c r="EA83" i="5"/>
  <c r="DZ83" i="5"/>
  <c r="DV83" i="5"/>
  <c r="DU83" i="5"/>
  <c r="DT83" i="5"/>
  <c r="DS83" i="5"/>
  <c r="DR83" i="5"/>
  <c r="DQ83" i="5"/>
  <c r="DP83" i="5"/>
  <c r="DO83" i="5"/>
  <c r="DN83" i="5"/>
  <c r="DM83" i="5"/>
  <c r="DL83" i="5"/>
  <c r="DK83" i="5"/>
  <c r="DJ83" i="5"/>
  <c r="DI83" i="5"/>
  <c r="DH83" i="5"/>
  <c r="DG83" i="5"/>
  <c r="DF83" i="5"/>
  <c r="DE83" i="5"/>
  <c r="DD83" i="5"/>
  <c r="DC83" i="5"/>
  <c r="DB83" i="5"/>
  <c r="DA83" i="5"/>
  <c r="CZ83" i="5"/>
  <c r="CY83" i="5"/>
  <c r="CX83" i="5"/>
  <c r="CW83" i="5"/>
  <c r="CV83" i="5"/>
  <c r="CU83" i="5"/>
  <c r="CT83" i="5"/>
  <c r="CS83" i="5"/>
  <c r="CR83" i="5"/>
  <c r="CQ83" i="5"/>
  <c r="CP83" i="5"/>
  <c r="CO83" i="5"/>
  <c r="CN83" i="5"/>
  <c r="CM83" i="5"/>
  <c r="CL83" i="5"/>
  <c r="CK83" i="5"/>
  <c r="CJ83" i="5"/>
  <c r="CI83" i="5"/>
  <c r="CH83" i="5"/>
  <c r="CG83" i="5"/>
  <c r="CF83" i="5"/>
  <c r="CE83" i="5"/>
  <c r="CD83" i="5"/>
  <c r="CC83" i="5"/>
  <c r="CB83" i="5"/>
  <c r="CA83" i="5"/>
  <c r="BZ83" i="5"/>
  <c r="BY83" i="5"/>
  <c r="BX83" i="5"/>
  <c r="BW83" i="5"/>
  <c r="BV83" i="5"/>
  <c r="BU83" i="5"/>
  <c r="BT83" i="5"/>
  <c r="BS83" i="5"/>
  <c r="BR83" i="5"/>
  <c r="BQ83" i="5"/>
  <c r="BP83" i="5"/>
  <c r="BO83" i="5"/>
  <c r="BN83" i="5"/>
  <c r="BM83" i="5"/>
  <c r="BL83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E83" i="5"/>
  <c r="D83" i="5"/>
  <c r="C83" i="5"/>
  <c r="B83" i="5"/>
  <c r="IO82" i="5"/>
  <c r="IN82" i="5"/>
  <c r="IM82" i="5"/>
  <c r="IL82" i="5"/>
  <c r="IK82" i="5"/>
  <c r="IJ82" i="5"/>
  <c r="II82" i="5"/>
  <c r="IH82" i="5"/>
  <c r="IG82" i="5"/>
  <c r="IF82" i="5"/>
  <c r="IE82" i="5"/>
  <c r="ID82" i="5"/>
  <c r="IC82" i="5"/>
  <c r="IB82" i="5"/>
  <c r="IA82" i="5"/>
  <c r="HZ82" i="5"/>
  <c r="HY82" i="5"/>
  <c r="HX82" i="5"/>
  <c r="HW82" i="5"/>
  <c r="HV82" i="5"/>
  <c r="HU82" i="5"/>
  <c r="HT82" i="5"/>
  <c r="HS82" i="5"/>
  <c r="HR82" i="5"/>
  <c r="HQ82" i="5"/>
  <c r="HP82" i="5"/>
  <c r="HO82" i="5"/>
  <c r="HN82" i="5"/>
  <c r="HM82" i="5"/>
  <c r="HL82" i="5"/>
  <c r="HK82" i="5"/>
  <c r="HJ82" i="5"/>
  <c r="HI82" i="5"/>
  <c r="HH82" i="5"/>
  <c r="HG82" i="5"/>
  <c r="HF82" i="5"/>
  <c r="HE82" i="5"/>
  <c r="HD82" i="5"/>
  <c r="HC82" i="5"/>
  <c r="HB82" i="5"/>
  <c r="HA82" i="5"/>
  <c r="GZ82" i="5"/>
  <c r="GY82" i="5"/>
  <c r="GX82" i="5"/>
  <c r="GW82" i="5"/>
  <c r="GV82" i="5"/>
  <c r="GU82" i="5"/>
  <c r="GT82" i="5"/>
  <c r="GS82" i="5"/>
  <c r="GR82" i="5"/>
  <c r="GQ82" i="5"/>
  <c r="GP82" i="5"/>
  <c r="GO82" i="5"/>
  <c r="GN82" i="5"/>
  <c r="GM82" i="5"/>
  <c r="GL82" i="5"/>
  <c r="GK82" i="5"/>
  <c r="GJ82" i="5"/>
  <c r="GI82" i="5"/>
  <c r="GH82" i="5"/>
  <c r="GG82" i="5"/>
  <c r="GF82" i="5"/>
  <c r="GE82" i="5"/>
  <c r="GD82" i="5"/>
  <c r="GC82" i="5"/>
  <c r="GB82" i="5"/>
  <c r="GA82" i="5"/>
  <c r="FZ82" i="5"/>
  <c r="FY82" i="5"/>
  <c r="FX82" i="5"/>
  <c r="FW82" i="5"/>
  <c r="FV82" i="5"/>
  <c r="FU82" i="5"/>
  <c r="FT82" i="5"/>
  <c r="FS82" i="5"/>
  <c r="FR82" i="5"/>
  <c r="FQ82" i="5"/>
  <c r="FP82" i="5"/>
  <c r="FO82" i="5"/>
  <c r="FN82" i="5"/>
  <c r="FM82" i="5"/>
  <c r="FL82" i="5"/>
  <c r="FK82" i="5"/>
  <c r="FJ82" i="5"/>
  <c r="FI82" i="5"/>
  <c r="FH82" i="5"/>
  <c r="FG82" i="5"/>
  <c r="FF82" i="5"/>
  <c r="FE82" i="5"/>
  <c r="FD82" i="5"/>
  <c r="FC82" i="5"/>
  <c r="FB82" i="5"/>
  <c r="FA82" i="5"/>
  <c r="EZ82" i="5"/>
  <c r="EY82" i="5"/>
  <c r="EX82" i="5"/>
  <c r="EW82" i="5"/>
  <c r="EV82" i="5"/>
  <c r="EU82" i="5"/>
  <c r="ET82" i="5"/>
  <c r="ES82" i="5"/>
  <c r="ER82" i="5"/>
  <c r="EQ82" i="5"/>
  <c r="EP82" i="5"/>
  <c r="EO82" i="5"/>
  <c r="EN82" i="5"/>
  <c r="EM82" i="5"/>
  <c r="EL82" i="5"/>
  <c r="EK82" i="5"/>
  <c r="EJ82" i="5"/>
  <c r="EI82" i="5"/>
  <c r="EH82" i="5"/>
  <c r="EG82" i="5"/>
  <c r="EF82" i="5"/>
  <c r="EE82" i="5"/>
  <c r="ED82" i="5"/>
  <c r="EC82" i="5"/>
  <c r="EB82" i="5"/>
  <c r="EA82" i="5"/>
  <c r="DZ82" i="5"/>
  <c r="DV82" i="5"/>
  <c r="DU82" i="5"/>
  <c r="DT82" i="5"/>
  <c r="DS82" i="5"/>
  <c r="DR82" i="5"/>
  <c r="DQ82" i="5"/>
  <c r="DP82" i="5"/>
  <c r="DO82" i="5"/>
  <c r="DN82" i="5"/>
  <c r="DM82" i="5"/>
  <c r="DL82" i="5"/>
  <c r="DK82" i="5"/>
  <c r="DJ82" i="5"/>
  <c r="DI82" i="5"/>
  <c r="DH82" i="5"/>
  <c r="DG82" i="5"/>
  <c r="DF82" i="5"/>
  <c r="DE82" i="5"/>
  <c r="DD82" i="5"/>
  <c r="DC82" i="5"/>
  <c r="DB82" i="5"/>
  <c r="DA82" i="5"/>
  <c r="CZ82" i="5"/>
  <c r="CY82" i="5"/>
  <c r="CX82" i="5"/>
  <c r="CW82" i="5"/>
  <c r="CV82" i="5"/>
  <c r="CU82" i="5"/>
  <c r="CT82" i="5"/>
  <c r="CS82" i="5"/>
  <c r="CR82" i="5"/>
  <c r="CQ82" i="5"/>
  <c r="CP82" i="5"/>
  <c r="CO82" i="5"/>
  <c r="CN82" i="5"/>
  <c r="CM82" i="5"/>
  <c r="CL82" i="5"/>
  <c r="CK82" i="5"/>
  <c r="CJ82" i="5"/>
  <c r="CI82" i="5"/>
  <c r="CH82" i="5"/>
  <c r="CG82" i="5"/>
  <c r="CF82" i="5"/>
  <c r="CE82" i="5"/>
  <c r="CD82" i="5"/>
  <c r="CC82" i="5"/>
  <c r="CB82" i="5"/>
  <c r="CA82" i="5"/>
  <c r="BZ82" i="5"/>
  <c r="BY82" i="5"/>
  <c r="BX82" i="5"/>
  <c r="BW82" i="5"/>
  <c r="BV82" i="5"/>
  <c r="BU82" i="5"/>
  <c r="BT82" i="5"/>
  <c r="BS82" i="5"/>
  <c r="BR82" i="5"/>
  <c r="BQ82" i="5"/>
  <c r="BP82" i="5"/>
  <c r="BO82" i="5"/>
  <c r="BN82" i="5"/>
  <c r="BM82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E82" i="5"/>
  <c r="D82" i="5"/>
  <c r="C82" i="5"/>
  <c r="B82" i="5"/>
  <c r="IO81" i="5"/>
  <c r="IN81" i="5"/>
  <c r="IM81" i="5"/>
  <c r="IL81" i="5"/>
  <c r="IK81" i="5"/>
  <c r="IJ81" i="5"/>
  <c r="II81" i="5"/>
  <c r="IH81" i="5"/>
  <c r="IG81" i="5"/>
  <c r="IF81" i="5"/>
  <c r="IE81" i="5"/>
  <c r="ID81" i="5"/>
  <c r="IC81" i="5"/>
  <c r="IB81" i="5"/>
  <c r="IA81" i="5"/>
  <c r="HZ81" i="5"/>
  <c r="HY81" i="5"/>
  <c r="HX81" i="5"/>
  <c r="HW81" i="5"/>
  <c r="HV81" i="5"/>
  <c r="HU81" i="5"/>
  <c r="HT81" i="5"/>
  <c r="HS81" i="5"/>
  <c r="HR81" i="5"/>
  <c r="HQ81" i="5"/>
  <c r="HP81" i="5"/>
  <c r="HO81" i="5"/>
  <c r="HN81" i="5"/>
  <c r="HM81" i="5"/>
  <c r="HL81" i="5"/>
  <c r="HK81" i="5"/>
  <c r="HJ81" i="5"/>
  <c r="HI81" i="5"/>
  <c r="HH81" i="5"/>
  <c r="HG81" i="5"/>
  <c r="HF81" i="5"/>
  <c r="HE81" i="5"/>
  <c r="HD81" i="5"/>
  <c r="HC81" i="5"/>
  <c r="HB81" i="5"/>
  <c r="HA81" i="5"/>
  <c r="GZ81" i="5"/>
  <c r="GY81" i="5"/>
  <c r="GX81" i="5"/>
  <c r="GW81" i="5"/>
  <c r="GV81" i="5"/>
  <c r="GU81" i="5"/>
  <c r="GT81" i="5"/>
  <c r="GS81" i="5"/>
  <c r="GR81" i="5"/>
  <c r="GQ81" i="5"/>
  <c r="GP81" i="5"/>
  <c r="GO81" i="5"/>
  <c r="GN81" i="5"/>
  <c r="GM81" i="5"/>
  <c r="GL81" i="5"/>
  <c r="GK81" i="5"/>
  <c r="GJ81" i="5"/>
  <c r="GI81" i="5"/>
  <c r="GH81" i="5"/>
  <c r="GG81" i="5"/>
  <c r="GF81" i="5"/>
  <c r="GE81" i="5"/>
  <c r="GD81" i="5"/>
  <c r="GC81" i="5"/>
  <c r="GB81" i="5"/>
  <c r="GA81" i="5"/>
  <c r="FZ81" i="5"/>
  <c r="FY81" i="5"/>
  <c r="FX81" i="5"/>
  <c r="FW81" i="5"/>
  <c r="FV81" i="5"/>
  <c r="FU81" i="5"/>
  <c r="FT81" i="5"/>
  <c r="FS81" i="5"/>
  <c r="FR81" i="5"/>
  <c r="FQ81" i="5"/>
  <c r="FP81" i="5"/>
  <c r="FO81" i="5"/>
  <c r="FN81" i="5"/>
  <c r="FM81" i="5"/>
  <c r="FL81" i="5"/>
  <c r="FK81" i="5"/>
  <c r="FJ81" i="5"/>
  <c r="FI81" i="5"/>
  <c r="FH81" i="5"/>
  <c r="FG81" i="5"/>
  <c r="FF81" i="5"/>
  <c r="FE81" i="5"/>
  <c r="FD81" i="5"/>
  <c r="FC81" i="5"/>
  <c r="FB81" i="5"/>
  <c r="FA81" i="5"/>
  <c r="EZ81" i="5"/>
  <c r="EY81" i="5"/>
  <c r="EX81" i="5"/>
  <c r="EW81" i="5"/>
  <c r="EV81" i="5"/>
  <c r="EU81" i="5"/>
  <c r="ET81" i="5"/>
  <c r="ES81" i="5"/>
  <c r="ER81" i="5"/>
  <c r="EQ81" i="5"/>
  <c r="EP81" i="5"/>
  <c r="EO81" i="5"/>
  <c r="EN81" i="5"/>
  <c r="EM81" i="5"/>
  <c r="EL81" i="5"/>
  <c r="EK81" i="5"/>
  <c r="EJ81" i="5"/>
  <c r="EI81" i="5"/>
  <c r="EH81" i="5"/>
  <c r="EG81" i="5"/>
  <c r="EF81" i="5"/>
  <c r="EE81" i="5"/>
  <c r="ED81" i="5"/>
  <c r="EC81" i="5"/>
  <c r="EB81" i="5"/>
  <c r="EA81" i="5"/>
  <c r="DZ81" i="5"/>
  <c r="DV81" i="5"/>
  <c r="DU81" i="5"/>
  <c r="DT81" i="5"/>
  <c r="DS81" i="5"/>
  <c r="DR81" i="5"/>
  <c r="DQ81" i="5"/>
  <c r="DP81" i="5"/>
  <c r="DO81" i="5"/>
  <c r="DN81" i="5"/>
  <c r="DM81" i="5"/>
  <c r="DL81" i="5"/>
  <c r="DK81" i="5"/>
  <c r="DJ81" i="5"/>
  <c r="DI81" i="5"/>
  <c r="DH81" i="5"/>
  <c r="DG81" i="5"/>
  <c r="DF81" i="5"/>
  <c r="DE81" i="5"/>
  <c r="DD81" i="5"/>
  <c r="DC81" i="5"/>
  <c r="DB81" i="5"/>
  <c r="DA81" i="5"/>
  <c r="CZ81" i="5"/>
  <c r="CY81" i="5"/>
  <c r="CX81" i="5"/>
  <c r="CW81" i="5"/>
  <c r="CV81" i="5"/>
  <c r="CU81" i="5"/>
  <c r="CT81" i="5"/>
  <c r="CS81" i="5"/>
  <c r="CR81" i="5"/>
  <c r="CQ81" i="5"/>
  <c r="CP81" i="5"/>
  <c r="CO81" i="5"/>
  <c r="CN81" i="5"/>
  <c r="CM81" i="5"/>
  <c r="CL81" i="5"/>
  <c r="CK81" i="5"/>
  <c r="CJ81" i="5"/>
  <c r="CI81" i="5"/>
  <c r="CH81" i="5"/>
  <c r="CG81" i="5"/>
  <c r="CF81" i="5"/>
  <c r="CE81" i="5"/>
  <c r="CD81" i="5"/>
  <c r="CC81" i="5"/>
  <c r="CB81" i="5"/>
  <c r="CA81" i="5"/>
  <c r="BZ81" i="5"/>
  <c r="BY81" i="5"/>
  <c r="BX81" i="5"/>
  <c r="BW81" i="5"/>
  <c r="BV81" i="5"/>
  <c r="BU81" i="5"/>
  <c r="BT81" i="5"/>
  <c r="BS81" i="5"/>
  <c r="BR81" i="5"/>
  <c r="BQ81" i="5"/>
  <c r="BP81" i="5"/>
  <c r="BO81" i="5"/>
  <c r="BN81" i="5"/>
  <c r="BM81" i="5"/>
  <c r="BL81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E81" i="5"/>
  <c r="D81" i="5"/>
  <c r="C81" i="5"/>
  <c r="B81" i="5"/>
  <c r="IO80" i="5"/>
  <c r="IN80" i="5"/>
  <c r="IM80" i="5"/>
  <c r="IL80" i="5"/>
  <c r="IK80" i="5"/>
  <c r="IJ80" i="5"/>
  <c r="II80" i="5"/>
  <c r="IH80" i="5"/>
  <c r="IG80" i="5"/>
  <c r="IF80" i="5"/>
  <c r="IE80" i="5"/>
  <c r="ID80" i="5"/>
  <c r="IC80" i="5"/>
  <c r="IB80" i="5"/>
  <c r="IA80" i="5"/>
  <c r="HZ80" i="5"/>
  <c r="HY80" i="5"/>
  <c r="HX80" i="5"/>
  <c r="HW80" i="5"/>
  <c r="HV80" i="5"/>
  <c r="HU80" i="5"/>
  <c r="HT80" i="5"/>
  <c r="HS80" i="5"/>
  <c r="HR80" i="5"/>
  <c r="HQ80" i="5"/>
  <c r="HP80" i="5"/>
  <c r="HO80" i="5"/>
  <c r="HN80" i="5"/>
  <c r="HM80" i="5"/>
  <c r="HL80" i="5"/>
  <c r="HK80" i="5"/>
  <c r="HJ80" i="5"/>
  <c r="HI80" i="5"/>
  <c r="HH80" i="5"/>
  <c r="HG80" i="5"/>
  <c r="HF80" i="5"/>
  <c r="HE80" i="5"/>
  <c r="HD80" i="5"/>
  <c r="HC80" i="5"/>
  <c r="HB80" i="5"/>
  <c r="HA80" i="5"/>
  <c r="GZ80" i="5"/>
  <c r="GY80" i="5"/>
  <c r="GX80" i="5"/>
  <c r="GW80" i="5"/>
  <c r="GV80" i="5"/>
  <c r="GU80" i="5"/>
  <c r="GT80" i="5"/>
  <c r="GS80" i="5"/>
  <c r="GR80" i="5"/>
  <c r="GQ80" i="5"/>
  <c r="GP80" i="5"/>
  <c r="GO80" i="5"/>
  <c r="GN80" i="5"/>
  <c r="GM80" i="5"/>
  <c r="GL80" i="5"/>
  <c r="GK80" i="5"/>
  <c r="GJ80" i="5"/>
  <c r="GI80" i="5"/>
  <c r="GH80" i="5"/>
  <c r="GG80" i="5"/>
  <c r="GF80" i="5"/>
  <c r="GE80" i="5"/>
  <c r="GD80" i="5"/>
  <c r="GC80" i="5"/>
  <c r="GB80" i="5"/>
  <c r="GA80" i="5"/>
  <c r="FZ80" i="5"/>
  <c r="FY80" i="5"/>
  <c r="FX80" i="5"/>
  <c r="FW80" i="5"/>
  <c r="FV80" i="5"/>
  <c r="FU80" i="5"/>
  <c r="FT80" i="5"/>
  <c r="FS80" i="5"/>
  <c r="FR80" i="5"/>
  <c r="FQ80" i="5"/>
  <c r="FP80" i="5"/>
  <c r="FO80" i="5"/>
  <c r="FN80" i="5"/>
  <c r="FM80" i="5"/>
  <c r="FL80" i="5"/>
  <c r="FK80" i="5"/>
  <c r="FJ80" i="5"/>
  <c r="FI80" i="5"/>
  <c r="FH80" i="5"/>
  <c r="FG80" i="5"/>
  <c r="FF80" i="5"/>
  <c r="FE80" i="5"/>
  <c r="FD80" i="5"/>
  <c r="FC80" i="5"/>
  <c r="FB80" i="5"/>
  <c r="FA80" i="5"/>
  <c r="EZ80" i="5"/>
  <c r="EY80" i="5"/>
  <c r="EX80" i="5"/>
  <c r="EW80" i="5"/>
  <c r="EV80" i="5"/>
  <c r="EU80" i="5"/>
  <c r="ET80" i="5"/>
  <c r="ES80" i="5"/>
  <c r="ER80" i="5"/>
  <c r="EQ80" i="5"/>
  <c r="EP80" i="5"/>
  <c r="EO80" i="5"/>
  <c r="EN80" i="5"/>
  <c r="EM80" i="5"/>
  <c r="EL80" i="5"/>
  <c r="EK80" i="5"/>
  <c r="EJ80" i="5"/>
  <c r="EI80" i="5"/>
  <c r="EH80" i="5"/>
  <c r="EG80" i="5"/>
  <c r="EF80" i="5"/>
  <c r="EE80" i="5"/>
  <c r="ED80" i="5"/>
  <c r="EC80" i="5"/>
  <c r="EB80" i="5"/>
  <c r="EA80" i="5"/>
  <c r="DZ80" i="5"/>
  <c r="DV80" i="5"/>
  <c r="DU80" i="5"/>
  <c r="DT80" i="5"/>
  <c r="DS80" i="5"/>
  <c r="DR80" i="5"/>
  <c r="DQ80" i="5"/>
  <c r="DP80" i="5"/>
  <c r="DO80" i="5"/>
  <c r="DN80" i="5"/>
  <c r="DM80" i="5"/>
  <c r="DL80" i="5"/>
  <c r="DK80" i="5"/>
  <c r="DJ80" i="5"/>
  <c r="DI80" i="5"/>
  <c r="DH80" i="5"/>
  <c r="DG80" i="5"/>
  <c r="DF80" i="5"/>
  <c r="DE80" i="5"/>
  <c r="DD80" i="5"/>
  <c r="DC80" i="5"/>
  <c r="DB80" i="5"/>
  <c r="DA80" i="5"/>
  <c r="CZ80" i="5"/>
  <c r="CY80" i="5"/>
  <c r="CX80" i="5"/>
  <c r="CW80" i="5"/>
  <c r="CV80" i="5"/>
  <c r="CU80" i="5"/>
  <c r="CT80" i="5"/>
  <c r="CS80" i="5"/>
  <c r="CR80" i="5"/>
  <c r="CQ80" i="5"/>
  <c r="CP80" i="5"/>
  <c r="CO80" i="5"/>
  <c r="CN80" i="5"/>
  <c r="CM80" i="5"/>
  <c r="CL80" i="5"/>
  <c r="CK80" i="5"/>
  <c r="CJ80" i="5"/>
  <c r="CI80" i="5"/>
  <c r="CH80" i="5"/>
  <c r="CG80" i="5"/>
  <c r="CF80" i="5"/>
  <c r="CE80" i="5"/>
  <c r="CD80" i="5"/>
  <c r="CC80" i="5"/>
  <c r="CB80" i="5"/>
  <c r="CA80" i="5"/>
  <c r="BZ80" i="5"/>
  <c r="BY80" i="5"/>
  <c r="BX80" i="5"/>
  <c r="BW80" i="5"/>
  <c r="BV80" i="5"/>
  <c r="BU80" i="5"/>
  <c r="BT80" i="5"/>
  <c r="BS80" i="5"/>
  <c r="BR80" i="5"/>
  <c r="BQ80" i="5"/>
  <c r="BP80" i="5"/>
  <c r="BO80" i="5"/>
  <c r="BN80" i="5"/>
  <c r="BM80" i="5"/>
  <c r="BL80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E80" i="5"/>
  <c r="D80" i="5"/>
  <c r="C80" i="5"/>
  <c r="B80" i="5"/>
  <c r="IO79" i="5"/>
  <c r="IN79" i="5"/>
  <c r="IM79" i="5"/>
  <c r="IL79" i="5"/>
  <c r="IK79" i="5"/>
  <c r="IJ79" i="5"/>
  <c r="II79" i="5"/>
  <c r="IH79" i="5"/>
  <c r="IG79" i="5"/>
  <c r="IF79" i="5"/>
  <c r="IE79" i="5"/>
  <c r="ID79" i="5"/>
  <c r="IC79" i="5"/>
  <c r="IB79" i="5"/>
  <c r="IA79" i="5"/>
  <c r="HZ79" i="5"/>
  <c r="HY79" i="5"/>
  <c r="HX79" i="5"/>
  <c r="HW79" i="5"/>
  <c r="HV79" i="5"/>
  <c r="HU79" i="5"/>
  <c r="HT79" i="5"/>
  <c r="HS79" i="5"/>
  <c r="HR79" i="5"/>
  <c r="HQ79" i="5"/>
  <c r="HP79" i="5"/>
  <c r="HO79" i="5"/>
  <c r="HN79" i="5"/>
  <c r="HM79" i="5"/>
  <c r="HL79" i="5"/>
  <c r="HK79" i="5"/>
  <c r="HJ79" i="5"/>
  <c r="HI79" i="5"/>
  <c r="HH79" i="5"/>
  <c r="HG79" i="5"/>
  <c r="HF79" i="5"/>
  <c r="HE79" i="5"/>
  <c r="HD79" i="5"/>
  <c r="HC79" i="5"/>
  <c r="HB79" i="5"/>
  <c r="HA79" i="5"/>
  <c r="GZ79" i="5"/>
  <c r="GY79" i="5"/>
  <c r="GX79" i="5"/>
  <c r="GW79" i="5"/>
  <c r="GV79" i="5"/>
  <c r="GU79" i="5"/>
  <c r="GT79" i="5"/>
  <c r="GS79" i="5"/>
  <c r="GR79" i="5"/>
  <c r="GQ79" i="5"/>
  <c r="GP79" i="5"/>
  <c r="GO79" i="5"/>
  <c r="GN79" i="5"/>
  <c r="GM79" i="5"/>
  <c r="GL79" i="5"/>
  <c r="GK79" i="5"/>
  <c r="GJ79" i="5"/>
  <c r="GI79" i="5"/>
  <c r="GH79" i="5"/>
  <c r="GG79" i="5"/>
  <c r="GF79" i="5"/>
  <c r="GE79" i="5"/>
  <c r="GD79" i="5"/>
  <c r="GC79" i="5"/>
  <c r="GB79" i="5"/>
  <c r="GA79" i="5"/>
  <c r="FZ79" i="5"/>
  <c r="FY79" i="5"/>
  <c r="FX79" i="5"/>
  <c r="FW79" i="5"/>
  <c r="FV79" i="5"/>
  <c r="FU79" i="5"/>
  <c r="FT79" i="5"/>
  <c r="FS79" i="5"/>
  <c r="FR79" i="5"/>
  <c r="FQ79" i="5"/>
  <c r="FP79" i="5"/>
  <c r="FO79" i="5"/>
  <c r="FN79" i="5"/>
  <c r="FM79" i="5"/>
  <c r="FL79" i="5"/>
  <c r="FK79" i="5"/>
  <c r="FJ79" i="5"/>
  <c r="FI79" i="5"/>
  <c r="FH79" i="5"/>
  <c r="FG79" i="5"/>
  <c r="FF79" i="5"/>
  <c r="FE79" i="5"/>
  <c r="FD79" i="5"/>
  <c r="FC79" i="5"/>
  <c r="FB79" i="5"/>
  <c r="FA79" i="5"/>
  <c r="EZ79" i="5"/>
  <c r="EY79" i="5"/>
  <c r="EX79" i="5"/>
  <c r="EW79" i="5"/>
  <c r="EV79" i="5"/>
  <c r="EU79" i="5"/>
  <c r="ET79" i="5"/>
  <c r="ES79" i="5"/>
  <c r="ER79" i="5"/>
  <c r="EQ79" i="5"/>
  <c r="EP79" i="5"/>
  <c r="EO79" i="5"/>
  <c r="EN79" i="5"/>
  <c r="EM79" i="5"/>
  <c r="EL79" i="5"/>
  <c r="EK79" i="5"/>
  <c r="EJ79" i="5"/>
  <c r="EI79" i="5"/>
  <c r="EH79" i="5"/>
  <c r="EG79" i="5"/>
  <c r="EF79" i="5"/>
  <c r="EE79" i="5"/>
  <c r="ED79" i="5"/>
  <c r="EC79" i="5"/>
  <c r="EB79" i="5"/>
  <c r="EA79" i="5"/>
  <c r="DZ79" i="5"/>
  <c r="DV79" i="5"/>
  <c r="DU79" i="5"/>
  <c r="DT79" i="5"/>
  <c r="DS79" i="5"/>
  <c r="DR79" i="5"/>
  <c r="DQ79" i="5"/>
  <c r="DP79" i="5"/>
  <c r="DO79" i="5"/>
  <c r="DN79" i="5"/>
  <c r="DM79" i="5"/>
  <c r="DL79" i="5"/>
  <c r="DK79" i="5"/>
  <c r="DJ79" i="5"/>
  <c r="DI79" i="5"/>
  <c r="DH79" i="5"/>
  <c r="DG79" i="5"/>
  <c r="DF79" i="5"/>
  <c r="DE79" i="5"/>
  <c r="DD79" i="5"/>
  <c r="DC79" i="5"/>
  <c r="DB79" i="5"/>
  <c r="DA79" i="5"/>
  <c r="CZ79" i="5"/>
  <c r="CY79" i="5"/>
  <c r="CX79" i="5"/>
  <c r="CW79" i="5"/>
  <c r="CV79" i="5"/>
  <c r="CU79" i="5"/>
  <c r="CT79" i="5"/>
  <c r="CS79" i="5"/>
  <c r="CR79" i="5"/>
  <c r="CQ79" i="5"/>
  <c r="CP79" i="5"/>
  <c r="CO79" i="5"/>
  <c r="CN79" i="5"/>
  <c r="CM79" i="5"/>
  <c r="CL79" i="5"/>
  <c r="CK79" i="5"/>
  <c r="CJ79" i="5"/>
  <c r="CI79" i="5"/>
  <c r="CH79" i="5"/>
  <c r="CG79" i="5"/>
  <c r="CF79" i="5"/>
  <c r="CE79" i="5"/>
  <c r="CD79" i="5"/>
  <c r="CC79" i="5"/>
  <c r="CB79" i="5"/>
  <c r="CA79" i="5"/>
  <c r="BZ79" i="5"/>
  <c r="BY79" i="5"/>
  <c r="BX79" i="5"/>
  <c r="BW79" i="5"/>
  <c r="BV79" i="5"/>
  <c r="BU79" i="5"/>
  <c r="BT79" i="5"/>
  <c r="BS79" i="5"/>
  <c r="BR79" i="5"/>
  <c r="BQ79" i="5"/>
  <c r="BP79" i="5"/>
  <c r="BO79" i="5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E79" i="5"/>
  <c r="D79" i="5"/>
  <c r="C79" i="5"/>
  <c r="B79" i="5"/>
  <c r="IO78" i="5"/>
  <c r="IN78" i="5"/>
  <c r="IM78" i="5"/>
  <c r="IL78" i="5"/>
  <c r="IK78" i="5"/>
  <c r="IJ78" i="5"/>
  <c r="II78" i="5"/>
  <c r="IH78" i="5"/>
  <c r="IG78" i="5"/>
  <c r="IF78" i="5"/>
  <c r="IE78" i="5"/>
  <c r="ID78" i="5"/>
  <c r="IC78" i="5"/>
  <c r="IB78" i="5"/>
  <c r="IA78" i="5"/>
  <c r="HZ78" i="5"/>
  <c r="HY78" i="5"/>
  <c r="HX78" i="5"/>
  <c r="HW78" i="5"/>
  <c r="HV78" i="5"/>
  <c r="HU78" i="5"/>
  <c r="HT78" i="5"/>
  <c r="HS78" i="5"/>
  <c r="HR78" i="5"/>
  <c r="HQ78" i="5"/>
  <c r="HP78" i="5"/>
  <c r="HO78" i="5"/>
  <c r="HN78" i="5"/>
  <c r="HM78" i="5"/>
  <c r="HL78" i="5"/>
  <c r="HK78" i="5"/>
  <c r="HJ78" i="5"/>
  <c r="HI78" i="5"/>
  <c r="HH78" i="5"/>
  <c r="HG78" i="5"/>
  <c r="HF78" i="5"/>
  <c r="HE78" i="5"/>
  <c r="HD78" i="5"/>
  <c r="HC78" i="5"/>
  <c r="HB78" i="5"/>
  <c r="HA78" i="5"/>
  <c r="GZ78" i="5"/>
  <c r="GY78" i="5"/>
  <c r="GX78" i="5"/>
  <c r="GW78" i="5"/>
  <c r="GV78" i="5"/>
  <c r="GU78" i="5"/>
  <c r="GT78" i="5"/>
  <c r="GS78" i="5"/>
  <c r="GR78" i="5"/>
  <c r="GQ78" i="5"/>
  <c r="GP78" i="5"/>
  <c r="GO78" i="5"/>
  <c r="GN78" i="5"/>
  <c r="GM78" i="5"/>
  <c r="GL78" i="5"/>
  <c r="GK78" i="5"/>
  <c r="GJ78" i="5"/>
  <c r="GI78" i="5"/>
  <c r="GH78" i="5"/>
  <c r="GG78" i="5"/>
  <c r="GF78" i="5"/>
  <c r="GE78" i="5"/>
  <c r="GD78" i="5"/>
  <c r="GC78" i="5"/>
  <c r="GB78" i="5"/>
  <c r="GA78" i="5"/>
  <c r="FZ78" i="5"/>
  <c r="FY78" i="5"/>
  <c r="FX78" i="5"/>
  <c r="FW78" i="5"/>
  <c r="FV78" i="5"/>
  <c r="FU78" i="5"/>
  <c r="FT78" i="5"/>
  <c r="FS78" i="5"/>
  <c r="FR78" i="5"/>
  <c r="FQ78" i="5"/>
  <c r="FP78" i="5"/>
  <c r="FO78" i="5"/>
  <c r="FN78" i="5"/>
  <c r="FM78" i="5"/>
  <c r="FL78" i="5"/>
  <c r="FK78" i="5"/>
  <c r="FJ78" i="5"/>
  <c r="FI78" i="5"/>
  <c r="FH78" i="5"/>
  <c r="FG78" i="5"/>
  <c r="FF78" i="5"/>
  <c r="FE78" i="5"/>
  <c r="FD78" i="5"/>
  <c r="FC78" i="5"/>
  <c r="FB78" i="5"/>
  <c r="FA78" i="5"/>
  <c r="EZ78" i="5"/>
  <c r="EY78" i="5"/>
  <c r="EX78" i="5"/>
  <c r="EW78" i="5"/>
  <c r="EV78" i="5"/>
  <c r="EU78" i="5"/>
  <c r="ET78" i="5"/>
  <c r="ES78" i="5"/>
  <c r="ER78" i="5"/>
  <c r="EQ78" i="5"/>
  <c r="EP78" i="5"/>
  <c r="EO78" i="5"/>
  <c r="EN78" i="5"/>
  <c r="EM78" i="5"/>
  <c r="EL78" i="5"/>
  <c r="EK78" i="5"/>
  <c r="EJ78" i="5"/>
  <c r="EI78" i="5"/>
  <c r="EH78" i="5"/>
  <c r="EG78" i="5"/>
  <c r="EF78" i="5"/>
  <c r="EE78" i="5"/>
  <c r="ED78" i="5"/>
  <c r="EC78" i="5"/>
  <c r="EB78" i="5"/>
  <c r="EA78" i="5"/>
  <c r="DZ78" i="5"/>
  <c r="DV78" i="5"/>
  <c r="DU78" i="5"/>
  <c r="DT78" i="5"/>
  <c r="DS78" i="5"/>
  <c r="DR78" i="5"/>
  <c r="DQ78" i="5"/>
  <c r="DP78" i="5"/>
  <c r="DO78" i="5"/>
  <c r="DN78" i="5"/>
  <c r="DM78" i="5"/>
  <c r="DL78" i="5"/>
  <c r="DK78" i="5"/>
  <c r="DJ78" i="5"/>
  <c r="DI78" i="5"/>
  <c r="DH78" i="5"/>
  <c r="DG78" i="5"/>
  <c r="DF78" i="5"/>
  <c r="DE78" i="5"/>
  <c r="DD78" i="5"/>
  <c r="DC78" i="5"/>
  <c r="DB78" i="5"/>
  <c r="DA78" i="5"/>
  <c r="CZ78" i="5"/>
  <c r="CY78" i="5"/>
  <c r="CX78" i="5"/>
  <c r="CW78" i="5"/>
  <c r="CV78" i="5"/>
  <c r="CU78" i="5"/>
  <c r="CT78" i="5"/>
  <c r="CS78" i="5"/>
  <c r="CR78" i="5"/>
  <c r="CQ78" i="5"/>
  <c r="CP78" i="5"/>
  <c r="CO78" i="5"/>
  <c r="CN78" i="5"/>
  <c r="CM78" i="5"/>
  <c r="CL78" i="5"/>
  <c r="CK78" i="5"/>
  <c r="CJ78" i="5"/>
  <c r="CI78" i="5"/>
  <c r="CH78" i="5"/>
  <c r="CG78" i="5"/>
  <c r="CF78" i="5"/>
  <c r="CE78" i="5"/>
  <c r="CD78" i="5"/>
  <c r="CC78" i="5"/>
  <c r="CB78" i="5"/>
  <c r="CA78" i="5"/>
  <c r="BZ78" i="5"/>
  <c r="BY78" i="5"/>
  <c r="BX78" i="5"/>
  <c r="BW78" i="5"/>
  <c r="BV78" i="5"/>
  <c r="BU78" i="5"/>
  <c r="BT78" i="5"/>
  <c r="BS78" i="5"/>
  <c r="BR78" i="5"/>
  <c r="BQ78" i="5"/>
  <c r="BP78" i="5"/>
  <c r="BO78" i="5"/>
  <c r="BN78" i="5"/>
  <c r="BM78" i="5"/>
  <c r="BL78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E78" i="5"/>
  <c r="D78" i="5"/>
  <c r="C78" i="5"/>
  <c r="B78" i="5"/>
  <c r="IO77" i="5"/>
  <c r="IN77" i="5"/>
  <c r="IM77" i="5"/>
  <c r="IL77" i="5"/>
  <c r="IK77" i="5"/>
  <c r="IJ77" i="5"/>
  <c r="II77" i="5"/>
  <c r="IH77" i="5"/>
  <c r="IG77" i="5"/>
  <c r="IF77" i="5"/>
  <c r="IE77" i="5"/>
  <c r="ID77" i="5"/>
  <c r="IC77" i="5"/>
  <c r="IB77" i="5"/>
  <c r="IA77" i="5"/>
  <c r="HZ77" i="5"/>
  <c r="HY77" i="5"/>
  <c r="HX77" i="5"/>
  <c r="HW77" i="5"/>
  <c r="HV77" i="5"/>
  <c r="HU77" i="5"/>
  <c r="HT77" i="5"/>
  <c r="HS77" i="5"/>
  <c r="HR77" i="5"/>
  <c r="HQ77" i="5"/>
  <c r="HP77" i="5"/>
  <c r="HO77" i="5"/>
  <c r="HN77" i="5"/>
  <c r="HM77" i="5"/>
  <c r="HL77" i="5"/>
  <c r="HK77" i="5"/>
  <c r="HJ77" i="5"/>
  <c r="HI77" i="5"/>
  <c r="HH77" i="5"/>
  <c r="HG77" i="5"/>
  <c r="HF77" i="5"/>
  <c r="HE77" i="5"/>
  <c r="HD77" i="5"/>
  <c r="HC77" i="5"/>
  <c r="HB77" i="5"/>
  <c r="HA77" i="5"/>
  <c r="GZ77" i="5"/>
  <c r="GY77" i="5"/>
  <c r="GX77" i="5"/>
  <c r="GW77" i="5"/>
  <c r="GV77" i="5"/>
  <c r="GU77" i="5"/>
  <c r="GT77" i="5"/>
  <c r="GS77" i="5"/>
  <c r="GR77" i="5"/>
  <c r="GQ77" i="5"/>
  <c r="GP77" i="5"/>
  <c r="GO77" i="5"/>
  <c r="GN77" i="5"/>
  <c r="GM77" i="5"/>
  <c r="GL77" i="5"/>
  <c r="GK77" i="5"/>
  <c r="GJ77" i="5"/>
  <c r="GI77" i="5"/>
  <c r="GH77" i="5"/>
  <c r="GG77" i="5"/>
  <c r="GF77" i="5"/>
  <c r="GE77" i="5"/>
  <c r="GD77" i="5"/>
  <c r="GC77" i="5"/>
  <c r="GB77" i="5"/>
  <c r="GA77" i="5"/>
  <c r="FZ77" i="5"/>
  <c r="FY77" i="5"/>
  <c r="FX77" i="5"/>
  <c r="FW77" i="5"/>
  <c r="FV77" i="5"/>
  <c r="FU77" i="5"/>
  <c r="FT77" i="5"/>
  <c r="FS77" i="5"/>
  <c r="FR77" i="5"/>
  <c r="FQ77" i="5"/>
  <c r="FP77" i="5"/>
  <c r="FO77" i="5"/>
  <c r="FN77" i="5"/>
  <c r="FM77" i="5"/>
  <c r="FL77" i="5"/>
  <c r="FK77" i="5"/>
  <c r="FJ77" i="5"/>
  <c r="FI77" i="5"/>
  <c r="FH77" i="5"/>
  <c r="FG77" i="5"/>
  <c r="FF77" i="5"/>
  <c r="FE77" i="5"/>
  <c r="FD77" i="5"/>
  <c r="FC77" i="5"/>
  <c r="FB77" i="5"/>
  <c r="FA77" i="5"/>
  <c r="EZ77" i="5"/>
  <c r="EY77" i="5"/>
  <c r="EX77" i="5"/>
  <c r="EW77" i="5"/>
  <c r="EV77" i="5"/>
  <c r="EU77" i="5"/>
  <c r="ET77" i="5"/>
  <c r="ES77" i="5"/>
  <c r="ER77" i="5"/>
  <c r="EQ77" i="5"/>
  <c r="EP77" i="5"/>
  <c r="EO77" i="5"/>
  <c r="EN77" i="5"/>
  <c r="EM77" i="5"/>
  <c r="EL77" i="5"/>
  <c r="EK77" i="5"/>
  <c r="EJ77" i="5"/>
  <c r="EI77" i="5"/>
  <c r="EH77" i="5"/>
  <c r="EG77" i="5"/>
  <c r="EF77" i="5"/>
  <c r="EE77" i="5"/>
  <c r="ED77" i="5"/>
  <c r="EC77" i="5"/>
  <c r="EB77" i="5"/>
  <c r="EA77" i="5"/>
  <c r="DZ77" i="5"/>
  <c r="DV77" i="5"/>
  <c r="DU77" i="5"/>
  <c r="DT77" i="5"/>
  <c r="DS77" i="5"/>
  <c r="DR77" i="5"/>
  <c r="DQ77" i="5"/>
  <c r="DP77" i="5"/>
  <c r="DO77" i="5"/>
  <c r="DN77" i="5"/>
  <c r="DM77" i="5"/>
  <c r="DL77" i="5"/>
  <c r="DK77" i="5"/>
  <c r="DJ77" i="5"/>
  <c r="DI77" i="5"/>
  <c r="DH77" i="5"/>
  <c r="DG77" i="5"/>
  <c r="DF77" i="5"/>
  <c r="DE77" i="5"/>
  <c r="DD77" i="5"/>
  <c r="DC77" i="5"/>
  <c r="DB77" i="5"/>
  <c r="DA77" i="5"/>
  <c r="CZ77" i="5"/>
  <c r="CY77" i="5"/>
  <c r="CX77" i="5"/>
  <c r="CW77" i="5"/>
  <c r="CV77" i="5"/>
  <c r="CU77" i="5"/>
  <c r="CT77" i="5"/>
  <c r="CS77" i="5"/>
  <c r="CR77" i="5"/>
  <c r="CQ77" i="5"/>
  <c r="CP77" i="5"/>
  <c r="CO77" i="5"/>
  <c r="CN77" i="5"/>
  <c r="CM77" i="5"/>
  <c r="CL77" i="5"/>
  <c r="CK77" i="5"/>
  <c r="CJ77" i="5"/>
  <c r="CI77" i="5"/>
  <c r="CH77" i="5"/>
  <c r="CG77" i="5"/>
  <c r="CF77" i="5"/>
  <c r="CE77" i="5"/>
  <c r="CD77" i="5"/>
  <c r="CC77" i="5"/>
  <c r="CB77" i="5"/>
  <c r="CA77" i="5"/>
  <c r="BZ77" i="5"/>
  <c r="BY77" i="5"/>
  <c r="BX77" i="5"/>
  <c r="BW77" i="5"/>
  <c r="BV77" i="5"/>
  <c r="BU77" i="5"/>
  <c r="BT77" i="5"/>
  <c r="BS77" i="5"/>
  <c r="BR77" i="5"/>
  <c r="BQ77" i="5"/>
  <c r="BP77" i="5"/>
  <c r="BO77" i="5"/>
  <c r="BN77" i="5"/>
  <c r="BM77" i="5"/>
  <c r="BL77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E77" i="5"/>
  <c r="D77" i="5"/>
  <c r="C77" i="5"/>
  <c r="B77" i="5"/>
  <c r="IO76" i="5"/>
  <c r="IN76" i="5"/>
  <c r="IM76" i="5"/>
  <c r="IL76" i="5"/>
  <c r="IK76" i="5"/>
  <c r="IJ76" i="5"/>
  <c r="II76" i="5"/>
  <c r="IH76" i="5"/>
  <c r="IG76" i="5"/>
  <c r="IF76" i="5"/>
  <c r="IE76" i="5"/>
  <c r="ID76" i="5"/>
  <c r="IC76" i="5"/>
  <c r="IB76" i="5"/>
  <c r="IA76" i="5"/>
  <c r="HZ76" i="5"/>
  <c r="HY76" i="5"/>
  <c r="HX76" i="5"/>
  <c r="HW76" i="5"/>
  <c r="HV76" i="5"/>
  <c r="HU76" i="5"/>
  <c r="HT76" i="5"/>
  <c r="HS76" i="5"/>
  <c r="HR76" i="5"/>
  <c r="HQ76" i="5"/>
  <c r="HP76" i="5"/>
  <c r="HO76" i="5"/>
  <c r="HN76" i="5"/>
  <c r="HM76" i="5"/>
  <c r="HL76" i="5"/>
  <c r="HK76" i="5"/>
  <c r="HJ76" i="5"/>
  <c r="HI76" i="5"/>
  <c r="HH76" i="5"/>
  <c r="HG76" i="5"/>
  <c r="HF76" i="5"/>
  <c r="HE76" i="5"/>
  <c r="HD76" i="5"/>
  <c r="HC76" i="5"/>
  <c r="HB76" i="5"/>
  <c r="HA76" i="5"/>
  <c r="GZ76" i="5"/>
  <c r="GY76" i="5"/>
  <c r="GX76" i="5"/>
  <c r="GW76" i="5"/>
  <c r="GV76" i="5"/>
  <c r="GU76" i="5"/>
  <c r="GT76" i="5"/>
  <c r="GS76" i="5"/>
  <c r="GR76" i="5"/>
  <c r="GQ76" i="5"/>
  <c r="GP76" i="5"/>
  <c r="GO76" i="5"/>
  <c r="GN76" i="5"/>
  <c r="GM76" i="5"/>
  <c r="GL76" i="5"/>
  <c r="GK76" i="5"/>
  <c r="GJ76" i="5"/>
  <c r="GI76" i="5"/>
  <c r="GH76" i="5"/>
  <c r="GG76" i="5"/>
  <c r="GF76" i="5"/>
  <c r="GE76" i="5"/>
  <c r="GD76" i="5"/>
  <c r="GC76" i="5"/>
  <c r="GB76" i="5"/>
  <c r="GA76" i="5"/>
  <c r="FZ76" i="5"/>
  <c r="FY76" i="5"/>
  <c r="FX76" i="5"/>
  <c r="FW76" i="5"/>
  <c r="FV76" i="5"/>
  <c r="FU76" i="5"/>
  <c r="FT76" i="5"/>
  <c r="FS76" i="5"/>
  <c r="FR76" i="5"/>
  <c r="FQ76" i="5"/>
  <c r="FP76" i="5"/>
  <c r="FO76" i="5"/>
  <c r="FN76" i="5"/>
  <c r="FM76" i="5"/>
  <c r="FL76" i="5"/>
  <c r="FK76" i="5"/>
  <c r="FJ76" i="5"/>
  <c r="FI76" i="5"/>
  <c r="FH76" i="5"/>
  <c r="FG76" i="5"/>
  <c r="FF76" i="5"/>
  <c r="FE76" i="5"/>
  <c r="FD76" i="5"/>
  <c r="FC76" i="5"/>
  <c r="FB76" i="5"/>
  <c r="FA76" i="5"/>
  <c r="EZ76" i="5"/>
  <c r="EY76" i="5"/>
  <c r="EX76" i="5"/>
  <c r="EW76" i="5"/>
  <c r="EV76" i="5"/>
  <c r="EU76" i="5"/>
  <c r="ET76" i="5"/>
  <c r="ES76" i="5"/>
  <c r="ER76" i="5"/>
  <c r="EQ76" i="5"/>
  <c r="EP76" i="5"/>
  <c r="EO76" i="5"/>
  <c r="EN76" i="5"/>
  <c r="EM76" i="5"/>
  <c r="EL76" i="5"/>
  <c r="EK76" i="5"/>
  <c r="EJ76" i="5"/>
  <c r="EI76" i="5"/>
  <c r="EH76" i="5"/>
  <c r="EG76" i="5"/>
  <c r="EF76" i="5"/>
  <c r="EE76" i="5"/>
  <c r="ED76" i="5"/>
  <c r="EC76" i="5"/>
  <c r="EB76" i="5"/>
  <c r="EA76" i="5"/>
  <c r="DZ76" i="5"/>
  <c r="DV76" i="5"/>
  <c r="DU76" i="5"/>
  <c r="DT76" i="5"/>
  <c r="DS76" i="5"/>
  <c r="DR76" i="5"/>
  <c r="DQ76" i="5"/>
  <c r="DP76" i="5"/>
  <c r="DO76" i="5"/>
  <c r="DN76" i="5"/>
  <c r="DM76" i="5"/>
  <c r="DL76" i="5"/>
  <c r="DK76" i="5"/>
  <c r="DJ76" i="5"/>
  <c r="DI76" i="5"/>
  <c r="DH76" i="5"/>
  <c r="DG76" i="5"/>
  <c r="DF76" i="5"/>
  <c r="DE76" i="5"/>
  <c r="DD76" i="5"/>
  <c r="DC76" i="5"/>
  <c r="DB76" i="5"/>
  <c r="DA76" i="5"/>
  <c r="CZ76" i="5"/>
  <c r="CY76" i="5"/>
  <c r="CX76" i="5"/>
  <c r="CW76" i="5"/>
  <c r="CV76" i="5"/>
  <c r="CU76" i="5"/>
  <c r="CT76" i="5"/>
  <c r="CS76" i="5"/>
  <c r="CR76" i="5"/>
  <c r="CQ76" i="5"/>
  <c r="CP76" i="5"/>
  <c r="CO76" i="5"/>
  <c r="CN76" i="5"/>
  <c r="CM76" i="5"/>
  <c r="CL76" i="5"/>
  <c r="CK76" i="5"/>
  <c r="CJ76" i="5"/>
  <c r="CI76" i="5"/>
  <c r="CH76" i="5"/>
  <c r="CG76" i="5"/>
  <c r="CF76" i="5"/>
  <c r="CE76" i="5"/>
  <c r="CD76" i="5"/>
  <c r="CC76" i="5"/>
  <c r="CB76" i="5"/>
  <c r="CA76" i="5"/>
  <c r="BZ76" i="5"/>
  <c r="BY76" i="5"/>
  <c r="BX76" i="5"/>
  <c r="BW76" i="5"/>
  <c r="BV76" i="5"/>
  <c r="BU76" i="5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E76" i="5"/>
  <c r="D76" i="5"/>
  <c r="C76" i="5"/>
  <c r="B76" i="5"/>
  <c r="IO75" i="5"/>
  <c r="IN75" i="5"/>
  <c r="IM75" i="5"/>
  <c r="IL75" i="5"/>
  <c r="IK75" i="5"/>
  <c r="IJ75" i="5"/>
  <c r="II75" i="5"/>
  <c r="IH75" i="5"/>
  <c r="IG75" i="5"/>
  <c r="IF75" i="5"/>
  <c r="IE75" i="5"/>
  <c r="ID75" i="5"/>
  <c r="IC75" i="5"/>
  <c r="IB75" i="5"/>
  <c r="IA75" i="5"/>
  <c r="HZ75" i="5"/>
  <c r="HY75" i="5"/>
  <c r="HX75" i="5"/>
  <c r="HW75" i="5"/>
  <c r="HV75" i="5"/>
  <c r="HU75" i="5"/>
  <c r="HT75" i="5"/>
  <c r="HS75" i="5"/>
  <c r="HR75" i="5"/>
  <c r="HQ75" i="5"/>
  <c r="HP75" i="5"/>
  <c r="HO75" i="5"/>
  <c r="HN75" i="5"/>
  <c r="HM75" i="5"/>
  <c r="HL75" i="5"/>
  <c r="HK75" i="5"/>
  <c r="HJ75" i="5"/>
  <c r="HI75" i="5"/>
  <c r="HH75" i="5"/>
  <c r="HG75" i="5"/>
  <c r="HF75" i="5"/>
  <c r="HE75" i="5"/>
  <c r="HD75" i="5"/>
  <c r="HC75" i="5"/>
  <c r="HB75" i="5"/>
  <c r="HA75" i="5"/>
  <c r="GZ75" i="5"/>
  <c r="GY75" i="5"/>
  <c r="GX75" i="5"/>
  <c r="GW75" i="5"/>
  <c r="GV75" i="5"/>
  <c r="GU75" i="5"/>
  <c r="GT75" i="5"/>
  <c r="GS75" i="5"/>
  <c r="GR75" i="5"/>
  <c r="GQ75" i="5"/>
  <c r="GP75" i="5"/>
  <c r="GO75" i="5"/>
  <c r="GN75" i="5"/>
  <c r="GM75" i="5"/>
  <c r="GL75" i="5"/>
  <c r="GK75" i="5"/>
  <c r="GJ75" i="5"/>
  <c r="GI75" i="5"/>
  <c r="GH75" i="5"/>
  <c r="GG75" i="5"/>
  <c r="GF75" i="5"/>
  <c r="GE75" i="5"/>
  <c r="GD75" i="5"/>
  <c r="GC75" i="5"/>
  <c r="GB75" i="5"/>
  <c r="GA75" i="5"/>
  <c r="FZ75" i="5"/>
  <c r="FY75" i="5"/>
  <c r="FX75" i="5"/>
  <c r="FW75" i="5"/>
  <c r="FV75" i="5"/>
  <c r="FU75" i="5"/>
  <c r="FT75" i="5"/>
  <c r="FS75" i="5"/>
  <c r="FR75" i="5"/>
  <c r="FQ75" i="5"/>
  <c r="FP75" i="5"/>
  <c r="FO75" i="5"/>
  <c r="FN75" i="5"/>
  <c r="FM75" i="5"/>
  <c r="FL75" i="5"/>
  <c r="FK75" i="5"/>
  <c r="FJ75" i="5"/>
  <c r="FI75" i="5"/>
  <c r="FH75" i="5"/>
  <c r="FG75" i="5"/>
  <c r="FF75" i="5"/>
  <c r="FE75" i="5"/>
  <c r="FD75" i="5"/>
  <c r="FC75" i="5"/>
  <c r="FB75" i="5"/>
  <c r="FA75" i="5"/>
  <c r="EZ75" i="5"/>
  <c r="EY75" i="5"/>
  <c r="EX75" i="5"/>
  <c r="EW75" i="5"/>
  <c r="EV75" i="5"/>
  <c r="EU75" i="5"/>
  <c r="ET75" i="5"/>
  <c r="ES75" i="5"/>
  <c r="ER75" i="5"/>
  <c r="EQ75" i="5"/>
  <c r="EP75" i="5"/>
  <c r="EO75" i="5"/>
  <c r="EN75" i="5"/>
  <c r="EM75" i="5"/>
  <c r="EL75" i="5"/>
  <c r="EK75" i="5"/>
  <c r="EJ75" i="5"/>
  <c r="EI75" i="5"/>
  <c r="EH75" i="5"/>
  <c r="EG75" i="5"/>
  <c r="EF75" i="5"/>
  <c r="EE75" i="5"/>
  <c r="ED75" i="5"/>
  <c r="EC75" i="5"/>
  <c r="EB75" i="5"/>
  <c r="EA75" i="5"/>
  <c r="DZ75" i="5"/>
  <c r="DV75" i="5"/>
  <c r="DU75" i="5"/>
  <c r="DT75" i="5"/>
  <c r="DS75" i="5"/>
  <c r="DR75" i="5"/>
  <c r="DQ75" i="5"/>
  <c r="DP75" i="5"/>
  <c r="DO75" i="5"/>
  <c r="DN75" i="5"/>
  <c r="DM75" i="5"/>
  <c r="DL75" i="5"/>
  <c r="DK75" i="5"/>
  <c r="DJ75" i="5"/>
  <c r="DI75" i="5"/>
  <c r="DH75" i="5"/>
  <c r="DG75" i="5"/>
  <c r="DF75" i="5"/>
  <c r="DE75" i="5"/>
  <c r="DD75" i="5"/>
  <c r="DC75" i="5"/>
  <c r="DB75" i="5"/>
  <c r="DA75" i="5"/>
  <c r="CZ75" i="5"/>
  <c r="CY75" i="5"/>
  <c r="CX75" i="5"/>
  <c r="CW75" i="5"/>
  <c r="CV75" i="5"/>
  <c r="CU75" i="5"/>
  <c r="CT75" i="5"/>
  <c r="CS75" i="5"/>
  <c r="CR75" i="5"/>
  <c r="CQ75" i="5"/>
  <c r="CP75" i="5"/>
  <c r="CO75" i="5"/>
  <c r="CN75" i="5"/>
  <c r="CM75" i="5"/>
  <c r="CL75" i="5"/>
  <c r="CK75" i="5"/>
  <c r="CJ75" i="5"/>
  <c r="CI75" i="5"/>
  <c r="CH75" i="5"/>
  <c r="CG75" i="5"/>
  <c r="CF75" i="5"/>
  <c r="CE75" i="5"/>
  <c r="CD75" i="5"/>
  <c r="CC75" i="5"/>
  <c r="CB75" i="5"/>
  <c r="CA75" i="5"/>
  <c r="BZ75" i="5"/>
  <c r="BY75" i="5"/>
  <c r="BX75" i="5"/>
  <c r="BW75" i="5"/>
  <c r="BV75" i="5"/>
  <c r="BU75" i="5"/>
  <c r="BT75" i="5"/>
  <c r="BS75" i="5"/>
  <c r="BR75" i="5"/>
  <c r="BQ75" i="5"/>
  <c r="BP75" i="5"/>
  <c r="BO75" i="5"/>
  <c r="BN75" i="5"/>
  <c r="BM75" i="5"/>
  <c r="BL75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E75" i="5"/>
  <c r="D75" i="5"/>
  <c r="C75" i="5"/>
  <c r="B75" i="5"/>
  <c r="IO74" i="5"/>
  <c r="IN74" i="5"/>
  <c r="IM74" i="5"/>
  <c r="IL74" i="5"/>
  <c r="IK74" i="5"/>
  <c r="IJ74" i="5"/>
  <c r="II74" i="5"/>
  <c r="IH74" i="5"/>
  <c r="IG74" i="5"/>
  <c r="IF74" i="5"/>
  <c r="IE74" i="5"/>
  <c r="ID74" i="5"/>
  <c r="IC74" i="5"/>
  <c r="IB74" i="5"/>
  <c r="IA74" i="5"/>
  <c r="HZ74" i="5"/>
  <c r="HY74" i="5"/>
  <c r="HX74" i="5"/>
  <c r="HW74" i="5"/>
  <c r="HV74" i="5"/>
  <c r="HU74" i="5"/>
  <c r="HT74" i="5"/>
  <c r="HS74" i="5"/>
  <c r="HR74" i="5"/>
  <c r="HQ74" i="5"/>
  <c r="HP74" i="5"/>
  <c r="HO74" i="5"/>
  <c r="HN74" i="5"/>
  <c r="HM74" i="5"/>
  <c r="HL74" i="5"/>
  <c r="HK74" i="5"/>
  <c r="HJ74" i="5"/>
  <c r="HI74" i="5"/>
  <c r="HH74" i="5"/>
  <c r="HG74" i="5"/>
  <c r="HF74" i="5"/>
  <c r="HE74" i="5"/>
  <c r="HD74" i="5"/>
  <c r="HC74" i="5"/>
  <c r="HB74" i="5"/>
  <c r="HA74" i="5"/>
  <c r="GZ74" i="5"/>
  <c r="GY74" i="5"/>
  <c r="GX74" i="5"/>
  <c r="GW74" i="5"/>
  <c r="GV74" i="5"/>
  <c r="GU74" i="5"/>
  <c r="GT74" i="5"/>
  <c r="GS74" i="5"/>
  <c r="GR74" i="5"/>
  <c r="GQ74" i="5"/>
  <c r="GP74" i="5"/>
  <c r="GO74" i="5"/>
  <c r="GN74" i="5"/>
  <c r="GM74" i="5"/>
  <c r="GL74" i="5"/>
  <c r="GK74" i="5"/>
  <c r="GJ74" i="5"/>
  <c r="GI74" i="5"/>
  <c r="GH74" i="5"/>
  <c r="GG74" i="5"/>
  <c r="GF74" i="5"/>
  <c r="GE74" i="5"/>
  <c r="GD74" i="5"/>
  <c r="GC74" i="5"/>
  <c r="GB74" i="5"/>
  <c r="GA74" i="5"/>
  <c r="FZ74" i="5"/>
  <c r="FY74" i="5"/>
  <c r="FX74" i="5"/>
  <c r="FW74" i="5"/>
  <c r="FV74" i="5"/>
  <c r="FU74" i="5"/>
  <c r="FT74" i="5"/>
  <c r="FS74" i="5"/>
  <c r="FR74" i="5"/>
  <c r="FQ74" i="5"/>
  <c r="FP74" i="5"/>
  <c r="FO74" i="5"/>
  <c r="FN74" i="5"/>
  <c r="FM74" i="5"/>
  <c r="FL74" i="5"/>
  <c r="FK74" i="5"/>
  <c r="FJ74" i="5"/>
  <c r="FI74" i="5"/>
  <c r="FH74" i="5"/>
  <c r="FG74" i="5"/>
  <c r="FF74" i="5"/>
  <c r="FE74" i="5"/>
  <c r="FD74" i="5"/>
  <c r="FC74" i="5"/>
  <c r="FB74" i="5"/>
  <c r="FA74" i="5"/>
  <c r="EZ74" i="5"/>
  <c r="EY74" i="5"/>
  <c r="EX74" i="5"/>
  <c r="EW74" i="5"/>
  <c r="EV74" i="5"/>
  <c r="EU74" i="5"/>
  <c r="ET74" i="5"/>
  <c r="ES74" i="5"/>
  <c r="ER74" i="5"/>
  <c r="EQ74" i="5"/>
  <c r="EP74" i="5"/>
  <c r="EO74" i="5"/>
  <c r="EN74" i="5"/>
  <c r="EM74" i="5"/>
  <c r="EL74" i="5"/>
  <c r="EK74" i="5"/>
  <c r="EJ74" i="5"/>
  <c r="EI74" i="5"/>
  <c r="EH74" i="5"/>
  <c r="EG74" i="5"/>
  <c r="EF74" i="5"/>
  <c r="EE74" i="5"/>
  <c r="ED74" i="5"/>
  <c r="EC74" i="5"/>
  <c r="EB74" i="5"/>
  <c r="EA74" i="5"/>
  <c r="DZ74" i="5"/>
  <c r="DV74" i="5"/>
  <c r="DU74" i="5"/>
  <c r="DT74" i="5"/>
  <c r="DS74" i="5"/>
  <c r="DR74" i="5"/>
  <c r="DQ74" i="5"/>
  <c r="DP74" i="5"/>
  <c r="DO74" i="5"/>
  <c r="DN74" i="5"/>
  <c r="DM74" i="5"/>
  <c r="DL74" i="5"/>
  <c r="DK74" i="5"/>
  <c r="DJ74" i="5"/>
  <c r="DI74" i="5"/>
  <c r="DH74" i="5"/>
  <c r="DG74" i="5"/>
  <c r="DF74" i="5"/>
  <c r="DE74" i="5"/>
  <c r="DD74" i="5"/>
  <c r="DC74" i="5"/>
  <c r="DB74" i="5"/>
  <c r="DA74" i="5"/>
  <c r="CZ74" i="5"/>
  <c r="CY74" i="5"/>
  <c r="CX74" i="5"/>
  <c r="CW74" i="5"/>
  <c r="CV74" i="5"/>
  <c r="CU74" i="5"/>
  <c r="CT74" i="5"/>
  <c r="CS74" i="5"/>
  <c r="CR74" i="5"/>
  <c r="CQ74" i="5"/>
  <c r="CP74" i="5"/>
  <c r="CO74" i="5"/>
  <c r="CN74" i="5"/>
  <c r="CM74" i="5"/>
  <c r="CL74" i="5"/>
  <c r="CK74" i="5"/>
  <c r="CJ74" i="5"/>
  <c r="CI74" i="5"/>
  <c r="CH74" i="5"/>
  <c r="CG74" i="5"/>
  <c r="CF74" i="5"/>
  <c r="CE74" i="5"/>
  <c r="CD74" i="5"/>
  <c r="CC74" i="5"/>
  <c r="CB74" i="5"/>
  <c r="CA74" i="5"/>
  <c r="BZ74" i="5"/>
  <c r="BY74" i="5"/>
  <c r="BX74" i="5"/>
  <c r="BW74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E74" i="5"/>
  <c r="D74" i="5"/>
  <c r="C74" i="5"/>
  <c r="B74" i="5"/>
  <c r="IO73" i="5"/>
  <c r="IN73" i="5"/>
  <c r="IM73" i="5"/>
  <c r="IL73" i="5"/>
  <c r="IK73" i="5"/>
  <c r="IJ73" i="5"/>
  <c r="II73" i="5"/>
  <c r="IH73" i="5"/>
  <c r="IG73" i="5"/>
  <c r="IF73" i="5"/>
  <c r="IE73" i="5"/>
  <c r="ID73" i="5"/>
  <c r="IC73" i="5"/>
  <c r="IB73" i="5"/>
  <c r="IA73" i="5"/>
  <c r="HZ73" i="5"/>
  <c r="HY73" i="5"/>
  <c r="HX73" i="5"/>
  <c r="HW73" i="5"/>
  <c r="HV73" i="5"/>
  <c r="HU73" i="5"/>
  <c r="HT73" i="5"/>
  <c r="HS73" i="5"/>
  <c r="HR73" i="5"/>
  <c r="HQ73" i="5"/>
  <c r="HP73" i="5"/>
  <c r="HO73" i="5"/>
  <c r="HN73" i="5"/>
  <c r="HM73" i="5"/>
  <c r="HL73" i="5"/>
  <c r="HK73" i="5"/>
  <c r="HJ73" i="5"/>
  <c r="HI73" i="5"/>
  <c r="HH73" i="5"/>
  <c r="HG73" i="5"/>
  <c r="HF73" i="5"/>
  <c r="HE73" i="5"/>
  <c r="HD73" i="5"/>
  <c r="HC73" i="5"/>
  <c r="HB73" i="5"/>
  <c r="HA73" i="5"/>
  <c r="GZ73" i="5"/>
  <c r="GY73" i="5"/>
  <c r="GX73" i="5"/>
  <c r="GW73" i="5"/>
  <c r="GV73" i="5"/>
  <c r="GU73" i="5"/>
  <c r="GT73" i="5"/>
  <c r="GS73" i="5"/>
  <c r="GR73" i="5"/>
  <c r="GQ73" i="5"/>
  <c r="GP73" i="5"/>
  <c r="GO73" i="5"/>
  <c r="GN73" i="5"/>
  <c r="GM73" i="5"/>
  <c r="GL73" i="5"/>
  <c r="GK73" i="5"/>
  <c r="GJ73" i="5"/>
  <c r="GI73" i="5"/>
  <c r="GH73" i="5"/>
  <c r="GG73" i="5"/>
  <c r="GF73" i="5"/>
  <c r="GE73" i="5"/>
  <c r="GD73" i="5"/>
  <c r="GC73" i="5"/>
  <c r="GB73" i="5"/>
  <c r="GA73" i="5"/>
  <c r="FZ73" i="5"/>
  <c r="FY73" i="5"/>
  <c r="FX73" i="5"/>
  <c r="FW73" i="5"/>
  <c r="FV73" i="5"/>
  <c r="FU73" i="5"/>
  <c r="FT73" i="5"/>
  <c r="FS73" i="5"/>
  <c r="FR73" i="5"/>
  <c r="FQ73" i="5"/>
  <c r="FP73" i="5"/>
  <c r="FO73" i="5"/>
  <c r="FN73" i="5"/>
  <c r="FM73" i="5"/>
  <c r="FL73" i="5"/>
  <c r="FK73" i="5"/>
  <c r="FJ73" i="5"/>
  <c r="FI73" i="5"/>
  <c r="FH73" i="5"/>
  <c r="FG73" i="5"/>
  <c r="FF73" i="5"/>
  <c r="FE73" i="5"/>
  <c r="FD73" i="5"/>
  <c r="FC73" i="5"/>
  <c r="FB73" i="5"/>
  <c r="FA73" i="5"/>
  <c r="EZ73" i="5"/>
  <c r="EY73" i="5"/>
  <c r="EX73" i="5"/>
  <c r="EW73" i="5"/>
  <c r="EV73" i="5"/>
  <c r="EU73" i="5"/>
  <c r="ET73" i="5"/>
  <c r="ES73" i="5"/>
  <c r="ER73" i="5"/>
  <c r="EQ73" i="5"/>
  <c r="EP73" i="5"/>
  <c r="EO73" i="5"/>
  <c r="EN73" i="5"/>
  <c r="EM73" i="5"/>
  <c r="EL73" i="5"/>
  <c r="EK73" i="5"/>
  <c r="EJ73" i="5"/>
  <c r="EI73" i="5"/>
  <c r="EH73" i="5"/>
  <c r="EG73" i="5"/>
  <c r="EF73" i="5"/>
  <c r="EE73" i="5"/>
  <c r="ED73" i="5"/>
  <c r="EC73" i="5"/>
  <c r="EB73" i="5"/>
  <c r="EA73" i="5"/>
  <c r="DZ73" i="5"/>
  <c r="DV73" i="5"/>
  <c r="DU73" i="5"/>
  <c r="DT73" i="5"/>
  <c r="DS73" i="5"/>
  <c r="DR73" i="5"/>
  <c r="DQ73" i="5"/>
  <c r="DP73" i="5"/>
  <c r="DO73" i="5"/>
  <c r="DN73" i="5"/>
  <c r="DM73" i="5"/>
  <c r="DL73" i="5"/>
  <c r="DK73" i="5"/>
  <c r="DJ73" i="5"/>
  <c r="DI73" i="5"/>
  <c r="DH73" i="5"/>
  <c r="DG73" i="5"/>
  <c r="DF73" i="5"/>
  <c r="DE73" i="5"/>
  <c r="DD73" i="5"/>
  <c r="DC73" i="5"/>
  <c r="DB73" i="5"/>
  <c r="DA73" i="5"/>
  <c r="CZ73" i="5"/>
  <c r="CY73" i="5"/>
  <c r="CX73" i="5"/>
  <c r="CW73" i="5"/>
  <c r="CV73" i="5"/>
  <c r="CU73" i="5"/>
  <c r="CT73" i="5"/>
  <c r="CS73" i="5"/>
  <c r="CR73" i="5"/>
  <c r="CQ73" i="5"/>
  <c r="CP73" i="5"/>
  <c r="CO73" i="5"/>
  <c r="CN73" i="5"/>
  <c r="CM73" i="5"/>
  <c r="CL73" i="5"/>
  <c r="CK73" i="5"/>
  <c r="CJ73" i="5"/>
  <c r="CI73" i="5"/>
  <c r="CH73" i="5"/>
  <c r="CG73" i="5"/>
  <c r="CF73" i="5"/>
  <c r="CE73" i="5"/>
  <c r="CD73" i="5"/>
  <c r="CC73" i="5"/>
  <c r="CB73" i="5"/>
  <c r="CA73" i="5"/>
  <c r="BZ73" i="5"/>
  <c r="BY73" i="5"/>
  <c r="BX73" i="5"/>
  <c r="BW73" i="5"/>
  <c r="BV73" i="5"/>
  <c r="BU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E73" i="5"/>
  <c r="D73" i="5"/>
  <c r="C73" i="5"/>
  <c r="B73" i="5"/>
  <c r="IO72" i="5"/>
  <c r="IN72" i="5"/>
  <c r="IM72" i="5"/>
  <c r="IL72" i="5"/>
  <c r="IK72" i="5"/>
  <c r="IJ72" i="5"/>
  <c r="II72" i="5"/>
  <c r="IH72" i="5"/>
  <c r="IG72" i="5"/>
  <c r="IF72" i="5"/>
  <c r="IE72" i="5"/>
  <c r="ID72" i="5"/>
  <c r="IC72" i="5"/>
  <c r="IB72" i="5"/>
  <c r="IA72" i="5"/>
  <c r="HZ72" i="5"/>
  <c r="HY72" i="5"/>
  <c r="HX72" i="5"/>
  <c r="HW72" i="5"/>
  <c r="HV72" i="5"/>
  <c r="HU72" i="5"/>
  <c r="HT72" i="5"/>
  <c r="HS72" i="5"/>
  <c r="HR72" i="5"/>
  <c r="HQ72" i="5"/>
  <c r="HP72" i="5"/>
  <c r="HO72" i="5"/>
  <c r="HN72" i="5"/>
  <c r="HM72" i="5"/>
  <c r="HL72" i="5"/>
  <c r="HK72" i="5"/>
  <c r="HJ72" i="5"/>
  <c r="HI72" i="5"/>
  <c r="HH72" i="5"/>
  <c r="HG72" i="5"/>
  <c r="HF72" i="5"/>
  <c r="HE72" i="5"/>
  <c r="HD72" i="5"/>
  <c r="HC72" i="5"/>
  <c r="HB72" i="5"/>
  <c r="HA72" i="5"/>
  <c r="GZ72" i="5"/>
  <c r="GY72" i="5"/>
  <c r="GX72" i="5"/>
  <c r="GW72" i="5"/>
  <c r="GV72" i="5"/>
  <c r="GU72" i="5"/>
  <c r="GT72" i="5"/>
  <c r="GS72" i="5"/>
  <c r="GR72" i="5"/>
  <c r="GQ72" i="5"/>
  <c r="GP72" i="5"/>
  <c r="GO72" i="5"/>
  <c r="GN72" i="5"/>
  <c r="GM72" i="5"/>
  <c r="GL72" i="5"/>
  <c r="GK72" i="5"/>
  <c r="GJ72" i="5"/>
  <c r="GI72" i="5"/>
  <c r="GH72" i="5"/>
  <c r="GG72" i="5"/>
  <c r="GF72" i="5"/>
  <c r="GE72" i="5"/>
  <c r="GD72" i="5"/>
  <c r="GC72" i="5"/>
  <c r="GB72" i="5"/>
  <c r="GA72" i="5"/>
  <c r="FZ72" i="5"/>
  <c r="FY72" i="5"/>
  <c r="FX72" i="5"/>
  <c r="FW72" i="5"/>
  <c r="FV72" i="5"/>
  <c r="FU72" i="5"/>
  <c r="FT72" i="5"/>
  <c r="FS72" i="5"/>
  <c r="FR72" i="5"/>
  <c r="FQ72" i="5"/>
  <c r="FP72" i="5"/>
  <c r="FO72" i="5"/>
  <c r="FN72" i="5"/>
  <c r="FM72" i="5"/>
  <c r="FL72" i="5"/>
  <c r="FK72" i="5"/>
  <c r="FJ72" i="5"/>
  <c r="FI72" i="5"/>
  <c r="FH72" i="5"/>
  <c r="FG72" i="5"/>
  <c r="FF72" i="5"/>
  <c r="FE72" i="5"/>
  <c r="FD72" i="5"/>
  <c r="FC72" i="5"/>
  <c r="FB72" i="5"/>
  <c r="FA72" i="5"/>
  <c r="EZ72" i="5"/>
  <c r="EY72" i="5"/>
  <c r="EX72" i="5"/>
  <c r="EW72" i="5"/>
  <c r="EV72" i="5"/>
  <c r="EU72" i="5"/>
  <c r="ET72" i="5"/>
  <c r="ES72" i="5"/>
  <c r="ER72" i="5"/>
  <c r="EQ72" i="5"/>
  <c r="EP72" i="5"/>
  <c r="EO72" i="5"/>
  <c r="EN72" i="5"/>
  <c r="EM72" i="5"/>
  <c r="EL72" i="5"/>
  <c r="EK72" i="5"/>
  <c r="EJ72" i="5"/>
  <c r="EI72" i="5"/>
  <c r="EH72" i="5"/>
  <c r="EG72" i="5"/>
  <c r="EF72" i="5"/>
  <c r="EE72" i="5"/>
  <c r="ED72" i="5"/>
  <c r="EC72" i="5"/>
  <c r="EB72" i="5"/>
  <c r="EA72" i="5"/>
  <c r="DZ72" i="5"/>
  <c r="DV72" i="5"/>
  <c r="DU72" i="5"/>
  <c r="DT72" i="5"/>
  <c r="DS72" i="5"/>
  <c r="DR72" i="5"/>
  <c r="DQ72" i="5"/>
  <c r="DP72" i="5"/>
  <c r="DO72" i="5"/>
  <c r="DN72" i="5"/>
  <c r="DM72" i="5"/>
  <c r="DL72" i="5"/>
  <c r="DK72" i="5"/>
  <c r="DJ72" i="5"/>
  <c r="DI72" i="5"/>
  <c r="DH72" i="5"/>
  <c r="DG72" i="5"/>
  <c r="DF72" i="5"/>
  <c r="DE72" i="5"/>
  <c r="DD72" i="5"/>
  <c r="DC72" i="5"/>
  <c r="DB72" i="5"/>
  <c r="DA72" i="5"/>
  <c r="CZ72" i="5"/>
  <c r="CY72" i="5"/>
  <c r="CX72" i="5"/>
  <c r="CW72" i="5"/>
  <c r="CV72" i="5"/>
  <c r="CU72" i="5"/>
  <c r="CT72" i="5"/>
  <c r="CS72" i="5"/>
  <c r="CR72" i="5"/>
  <c r="CQ72" i="5"/>
  <c r="CP72" i="5"/>
  <c r="CO72" i="5"/>
  <c r="CN72" i="5"/>
  <c r="CM72" i="5"/>
  <c r="CL72" i="5"/>
  <c r="CK72" i="5"/>
  <c r="CJ72" i="5"/>
  <c r="CI72" i="5"/>
  <c r="CH72" i="5"/>
  <c r="CG72" i="5"/>
  <c r="CF72" i="5"/>
  <c r="CE72" i="5"/>
  <c r="CD72" i="5"/>
  <c r="CC72" i="5"/>
  <c r="CB72" i="5"/>
  <c r="CA72" i="5"/>
  <c r="BZ72" i="5"/>
  <c r="BY72" i="5"/>
  <c r="BX72" i="5"/>
  <c r="BW72" i="5"/>
  <c r="BV72" i="5"/>
  <c r="BU72" i="5"/>
  <c r="BT72" i="5"/>
  <c r="BS72" i="5"/>
  <c r="BR72" i="5"/>
  <c r="BQ72" i="5"/>
  <c r="BP72" i="5"/>
  <c r="BO72" i="5"/>
  <c r="BN72" i="5"/>
  <c r="BM72" i="5"/>
  <c r="BL72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E72" i="5"/>
  <c r="D72" i="5"/>
  <c r="C72" i="5"/>
  <c r="B72" i="5"/>
  <c r="IO71" i="5"/>
  <c r="IN71" i="5"/>
  <c r="IM71" i="5"/>
  <c r="IL71" i="5"/>
  <c r="IK71" i="5"/>
  <c r="IJ71" i="5"/>
  <c r="II71" i="5"/>
  <c r="IH71" i="5"/>
  <c r="IG71" i="5"/>
  <c r="IF71" i="5"/>
  <c r="IE71" i="5"/>
  <c r="ID71" i="5"/>
  <c r="IC71" i="5"/>
  <c r="IB71" i="5"/>
  <c r="IA71" i="5"/>
  <c r="HZ71" i="5"/>
  <c r="HY71" i="5"/>
  <c r="HX71" i="5"/>
  <c r="HW71" i="5"/>
  <c r="HV71" i="5"/>
  <c r="HU71" i="5"/>
  <c r="HT71" i="5"/>
  <c r="HS71" i="5"/>
  <c r="HR71" i="5"/>
  <c r="HQ71" i="5"/>
  <c r="HP71" i="5"/>
  <c r="HO71" i="5"/>
  <c r="HN71" i="5"/>
  <c r="HM71" i="5"/>
  <c r="HL71" i="5"/>
  <c r="HK71" i="5"/>
  <c r="HJ71" i="5"/>
  <c r="HI71" i="5"/>
  <c r="HH71" i="5"/>
  <c r="HG71" i="5"/>
  <c r="HF71" i="5"/>
  <c r="HE71" i="5"/>
  <c r="HD71" i="5"/>
  <c r="HC71" i="5"/>
  <c r="HB71" i="5"/>
  <c r="HA71" i="5"/>
  <c r="GZ71" i="5"/>
  <c r="GY71" i="5"/>
  <c r="GX71" i="5"/>
  <c r="GW71" i="5"/>
  <c r="GV71" i="5"/>
  <c r="GU71" i="5"/>
  <c r="GT71" i="5"/>
  <c r="GS71" i="5"/>
  <c r="GR71" i="5"/>
  <c r="GQ71" i="5"/>
  <c r="GP71" i="5"/>
  <c r="GO71" i="5"/>
  <c r="GN71" i="5"/>
  <c r="GM71" i="5"/>
  <c r="GL71" i="5"/>
  <c r="GK71" i="5"/>
  <c r="GJ71" i="5"/>
  <c r="GI71" i="5"/>
  <c r="GH71" i="5"/>
  <c r="GG71" i="5"/>
  <c r="GF71" i="5"/>
  <c r="GE71" i="5"/>
  <c r="GD71" i="5"/>
  <c r="GC71" i="5"/>
  <c r="GB71" i="5"/>
  <c r="GA71" i="5"/>
  <c r="FZ71" i="5"/>
  <c r="FY71" i="5"/>
  <c r="FX71" i="5"/>
  <c r="FW71" i="5"/>
  <c r="FV71" i="5"/>
  <c r="FU71" i="5"/>
  <c r="FT71" i="5"/>
  <c r="FS71" i="5"/>
  <c r="FR71" i="5"/>
  <c r="FQ71" i="5"/>
  <c r="FP71" i="5"/>
  <c r="FO71" i="5"/>
  <c r="FN71" i="5"/>
  <c r="FM71" i="5"/>
  <c r="FL71" i="5"/>
  <c r="FK71" i="5"/>
  <c r="FJ71" i="5"/>
  <c r="FI71" i="5"/>
  <c r="FH71" i="5"/>
  <c r="FG71" i="5"/>
  <c r="FF71" i="5"/>
  <c r="FE71" i="5"/>
  <c r="FD71" i="5"/>
  <c r="FC71" i="5"/>
  <c r="FB71" i="5"/>
  <c r="FA71" i="5"/>
  <c r="EZ71" i="5"/>
  <c r="EY71" i="5"/>
  <c r="EX71" i="5"/>
  <c r="EW71" i="5"/>
  <c r="EV71" i="5"/>
  <c r="EU71" i="5"/>
  <c r="ET71" i="5"/>
  <c r="ES71" i="5"/>
  <c r="ER71" i="5"/>
  <c r="EQ71" i="5"/>
  <c r="EP71" i="5"/>
  <c r="EO71" i="5"/>
  <c r="EN71" i="5"/>
  <c r="EM71" i="5"/>
  <c r="EL71" i="5"/>
  <c r="EK71" i="5"/>
  <c r="EJ71" i="5"/>
  <c r="EI71" i="5"/>
  <c r="EH71" i="5"/>
  <c r="EG71" i="5"/>
  <c r="EF71" i="5"/>
  <c r="EE71" i="5"/>
  <c r="ED71" i="5"/>
  <c r="EC71" i="5"/>
  <c r="EB71" i="5"/>
  <c r="EA71" i="5"/>
  <c r="DZ71" i="5"/>
  <c r="DV71" i="5"/>
  <c r="DU71" i="5"/>
  <c r="DT71" i="5"/>
  <c r="DS71" i="5"/>
  <c r="DR71" i="5"/>
  <c r="DQ71" i="5"/>
  <c r="DP71" i="5"/>
  <c r="DO71" i="5"/>
  <c r="DN71" i="5"/>
  <c r="DM71" i="5"/>
  <c r="DL71" i="5"/>
  <c r="DK71" i="5"/>
  <c r="DJ71" i="5"/>
  <c r="DI71" i="5"/>
  <c r="DH71" i="5"/>
  <c r="DG71" i="5"/>
  <c r="DF71" i="5"/>
  <c r="DE71" i="5"/>
  <c r="DD71" i="5"/>
  <c r="DC71" i="5"/>
  <c r="DB71" i="5"/>
  <c r="DA71" i="5"/>
  <c r="CZ71" i="5"/>
  <c r="CY71" i="5"/>
  <c r="CX71" i="5"/>
  <c r="CW71" i="5"/>
  <c r="CV71" i="5"/>
  <c r="CU71" i="5"/>
  <c r="CT71" i="5"/>
  <c r="CS71" i="5"/>
  <c r="CR71" i="5"/>
  <c r="CQ71" i="5"/>
  <c r="CP71" i="5"/>
  <c r="CO71" i="5"/>
  <c r="CN71" i="5"/>
  <c r="CM71" i="5"/>
  <c r="CL71" i="5"/>
  <c r="CK71" i="5"/>
  <c r="CJ71" i="5"/>
  <c r="CI71" i="5"/>
  <c r="CH71" i="5"/>
  <c r="CG71" i="5"/>
  <c r="CF71" i="5"/>
  <c r="CE71" i="5"/>
  <c r="CD71" i="5"/>
  <c r="CC71" i="5"/>
  <c r="CB71" i="5"/>
  <c r="CA71" i="5"/>
  <c r="BZ71" i="5"/>
  <c r="BY71" i="5"/>
  <c r="BX71" i="5"/>
  <c r="BW71" i="5"/>
  <c r="BV71" i="5"/>
  <c r="BU71" i="5"/>
  <c r="BT71" i="5"/>
  <c r="BS71" i="5"/>
  <c r="BR71" i="5"/>
  <c r="BQ71" i="5"/>
  <c r="BP71" i="5"/>
  <c r="BO71" i="5"/>
  <c r="BN71" i="5"/>
  <c r="BM71" i="5"/>
  <c r="BL71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E71" i="5"/>
  <c r="D71" i="5"/>
  <c r="C71" i="5"/>
  <c r="B71" i="5"/>
  <c r="IO70" i="5"/>
  <c r="IN70" i="5"/>
  <c r="IM70" i="5"/>
  <c r="IL70" i="5"/>
  <c r="IK70" i="5"/>
  <c r="IJ70" i="5"/>
  <c r="II70" i="5"/>
  <c r="IH70" i="5"/>
  <c r="IG70" i="5"/>
  <c r="IF70" i="5"/>
  <c r="IE70" i="5"/>
  <c r="ID70" i="5"/>
  <c r="IC70" i="5"/>
  <c r="IB70" i="5"/>
  <c r="IA70" i="5"/>
  <c r="HZ70" i="5"/>
  <c r="HY70" i="5"/>
  <c r="HX70" i="5"/>
  <c r="HW70" i="5"/>
  <c r="HV70" i="5"/>
  <c r="HU70" i="5"/>
  <c r="HT70" i="5"/>
  <c r="HS70" i="5"/>
  <c r="HR70" i="5"/>
  <c r="HQ70" i="5"/>
  <c r="HP70" i="5"/>
  <c r="HO70" i="5"/>
  <c r="HN70" i="5"/>
  <c r="HM70" i="5"/>
  <c r="HL70" i="5"/>
  <c r="HK70" i="5"/>
  <c r="HJ70" i="5"/>
  <c r="HI70" i="5"/>
  <c r="HH70" i="5"/>
  <c r="HG70" i="5"/>
  <c r="HF70" i="5"/>
  <c r="HE70" i="5"/>
  <c r="HD70" i="5"/>
  <c r="HC70" i="5"/>
  <c r="HB70" i="5"/>
  <c r="HA70" i="5"/>
  <c r="GZ70" i="5"/>
  <c r="GY70" i="5"/>
  <c r="GX70" i="5"/>
  <c r="GW70" i="5"/>
  <c r="GV70" i="5"/>
  <c r="GU70" i="5"/>
  <c r="GT70" i="5"/>
  <c r="GS70" i="5"/>
  <c r="GR70" i="5"/>
  <c r="GQ70" i="5"/>
  <c r="GP70" i="5"/>
  <c r="GO70" i="5"/>
  <c r="GN70" i="5"/>
  <c r="GM70" i="5"/>
  <c r="GL70" i="5"/>
  <c r="GK70" i="5"/>
  <c r="GJ70" i="5"/>
  <c r="GI70" i="5"/>
  <c r="GH70" i="5"/>
  <c r="GG70" i="5"/>
  <c r="GF70" i="5"/>
  <c r="GE70" i="5"/>
  <c r="GD70" i="5"/>
  <c r="GC70" i="5"/>
  <c r="GB70" i="5"/>
  <c r="GA70" i="5"/>
  <c r="FZ70" i="5"/>
  <c r="FY70" i="5"/>
  <c r="FX70" i="5"/>
  <c r="FW70" i="5"/>
  <c r="FV70" i="5"/>
  <c r="FU70" i="5"/>
  <c r="FT70" i="5"/>
  <c r="FS70" i="5"/>
  <c r="FR70" i="5"/>
  <c r="FQ70" i="5"/>
  <c r="FP70" i="5"/>
  <c r="FO70" i="5"/>
  <c r="FN70" i="5"/>
  <c r="FM70" i="5"/>
  <c r="FL70" i="5"/>
  <c r="FK70" i="5"/>
  <c r="FJ70" i="5"/>
  <c r="FI70" i="5"/>
  <c r="FH70" i="5"/>
  <c r="FG70" i="5"/>
  <c r="FF70" i="5"/>
  <c r="FE70" i="5"/>
  <c r="FD70" i="5"/>
  <c r="FC70" i="5"/>
  <c r="FB70" i="5"/>
  <c r="FA70" i="5"/>
  <c r="EZ70" i="5"/>
  <c r="EY70" i="5"/>
  <c r="EX70" i="5"/>
  <c r="EW70" i="5"/>
  <c r="EV70" i="5"/>
  <c r="EU70" i="5"/>
  <c r="ET70" i="5"/>
  <c r="ES70" i="5"/>
  <c r="ER70" i="5"/>
  <c r="EQ70" i="5"/>
  <c r="EP70" i="5"/>
  <c r="EO70" i="5"/>
  <c r="EN70" i="5"/>
  <c r="EM70" i="5"/>
  <c r="EL70" i="5"/>
  <c r="EK70" i="5"/>
  <c r="EJ70" i="5"/>
  <c r="EI70" i="5"/>
  <c r="EH70" i="5"/>
  <c r="EG70" i="5"/>
  <c r="EF70" i="5"/>
  <c r="EE70" i="5"/>
  <c r="ED70" i="5"/>
  <c r="EC70" i="5"/>
  <c r="EB70" i="5"/>
  <c r="EA70" i="5"/>
  <c r="DZ70" i="5"/>
  <c r="DV70" i="5"/>
  <c r="DU70" i="5"/>
  <c r="DT70" i="5"/>
  <c r="DS70" i="5"/>
  <c r="DR70" i="5"/>
  <c r="DQ70" i="5"/>
  <c r="DP70" i="5"/>
  <c r="DO70" i="5"/>
  <c r="DN70" i="5"/>
  <c r="DM70" i="5"/>
  <c r="DL70" i="5"/>
  <c r="DK70" i="5"/>
  <c r="DJ70" i="5"/>
  <c r="DI70" i="5"/>
  <c r="DH70" i="5"/>
  <c r="DG70" i="5"/>
  <c r="DF70" i="5"/>
  <c r="DE70" i="5"/>
  <c r="DD70" i="5"/>
  <c r="DC70" i="5"/>
  <c r="DB70" i="5"/>
  <c r="DA70" i="5"/>
  <c r="CZ70" i="5"/>
  <c r="CY70" i="5"/>
  <c r="CX70" i="5"/>
  <c r="CW70" i="5"/>
  <c r="CV70" i="5"/>
  <c r="CU70" i="5"/>
  <c r="CT70" i="5"/>
  <c r="CS70" i="5"/>
  <c r="CR70" i="5"/>
  <c r="CQ70" i="5"/>
  <c r="CP70" i="5"/>
  <c r="CO70" i="5"/>
  <c r="CN70" i="5"/>
  <c r="CM70" i="5"/>
  <c r="CL70" i="5"/>
  <c r="CK70" i="5"/>
  <c r="CJ70" i="5"/>
  <c r="CI70" i="5"/>
  <c r="CH70" i="5"/>
  <c r="CG70" i="5"/>
  <c r="CF70" i="5"/>
  <c r="CE70" i="5"/>
  <c r="CD70" i="5"/>
  <c r="CC70" i="5"/>
  <c r="CB70" i="5"/>
  <c r="CA70" i="5"/>
  <c r="BZ70" i="5"/>
  <c r="BY70" i="5"/>
  <c r="BX70" i="5"/>
  <c r="BW70" i="5"/>
  <c r="BV70" i="5"/>
  <c r="BU70" i="5"/>
  <c r="BT70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E70" i="5"/>
  <c r="D70" i="5"/>
  <c r="C70" i="5"/>
  <c r="B70" i="5"/>
  <c r="IO69" i="5"/>
  <c r="IN69" i="5"/>
  <c r="IM69" i="5"/>
  <c r="IL69" i="5"/>
  <c r="IK69" i="5"/>
  <c r="IJ69" i="5"/>
  <c r="II69" i="5"/>
  <c r="IH69" i="5"/>
  <c r="IG69" i="5"/>
  <c r="IF69" i="5"/>
  <c r="IE69" i="5"/>
  <c r="ID69" i="5"/>
  <c r="IC69" i="5"/>
  <c r="IB69" i="5"/>
  <c r="IA69" i="5"/>
  <c r="HZ69" i="5"/>
  <c r="HY69" i="5"/>
  <c r="HX69" i="5"/>
  <c r="HW69" i="5"/>
  <c r="HV69" i="5"/>
  <c r="HU69" i="5"/>
  <c r="HT69" i="5"/>
  <c r="HS69" i="5"/>
  <c r="HR69" i="5"/>
  <c r="HQ69" i="5"/>
  <c r="HP69" i="5"/>
  <c r="HO69" i="5"/>
  <c r="HN69" i="5"/>
  <c r="HM69" i="5"/>
  <c r="HL69" i="5"/>
  <c r="HK69" i="5"/>
  <c r="HJ69" i="5"/>
  <c r="HI69" i="5"/>
  <c r="HH69" i="5"/>
  <c r="HG69" i="5"/>
  <c r="HF69" i="5"/>
  <c r="HE69" i="5"/>
  <c r="HD69" i="5"/>
  <c r="HC69" i="5"/>
  <c r="HB69" i="5"/>
  <c r="HA69" i="5"/>
  <c r="GZ69" i="5"/>
  <c r="GY69" i="5"/>
  <c r="GX69" i="5"/>
  <c r="GW69" i="5"/>
  <c r="GV69" i="5"/>
  <c r="GU69" i="5"/>
  <c r="GT69" i="5"/>
  <c r="GS69" i="5"/>
  <c r="GR69" i="5"/>
  <c r="GQ69" i="5"/>
  <c r="GP69" i="5"/>
  <c r="GO69" i="5"/>
  <c r="GN69" i="5"/>
  <c r="GM69" i="5"/>
  <c r="GL69" i="5"/>
  <c r="GK69" i="5"/>
  <c r="GJ69" i="5"/>
  <c r="GI69" i="5"/>
  <c r="GH69" i="5"/>
  <c r="GG69" i="5"/>
  <c r="GF69" i="5"/>
  <c r="GE69" i="5"/>
  <c r="GD69" i="5"/>
  <c r="GC69" i="5"/>
  <c r="GB69" i="5"/>
  <c r="GA69" i="5"/>
  <c r="FZ69" i="5"/>
  <c r="FY69" i="5"/>
  <c r="FX69" i="5"/>
  <c r="FW69" i="5"/>
  <c r="FV69" i="5"/>
  <c r="FU69" i="5"/>
  <c r="FT69" i="5"/>
  <c r="FS69" i="5"/>
  <c r="FR69" i="5"/>
  <c r="FQ69" i="5"/>
  <c r="FP69" i="5"/>
  <c r="FO69" i="5"/>
  <c r="FN69" i="5"/>
  <c r="FM69" i="5"/>
  <c r="FL69" i="5"/>
  <c r="FK69" i="5"/>
  <c r="FJ69" i="5"/>
  <c r="FI69" i="5"/>
  <c r="FH69" i="5"/>
  <c r="FG69" i="5"/>
  <c r="FF69" i="5"/>
  <c r="FE69" i="5"/>
  <c r="FD69" i="5"/>
  <c r="FC69" i="5"/>
  <c r="FB69" i="5"/>
  <c r="FA69" i="5"/>
  <c r="EZ69" i="5"/>
  <c r="EY69" i="5"/>
  <c r="EX69" i="5"/>
  <c r="EW69" i="5"/>
  <c r="EV69" i="5"/>
  <c r="EU69" i="5"/>
  <c r="ET69" i="5"/>
  <c r="ES69" i="5"/>
  <c r="ER69" i="5"/>
  <c r="EQ69" i="5"/>
  <c r="EP69" i="5"/>
  <c r="EO69" i="5"/>
  <c r="EN69" i="5"/>
  <c r="EM69" i="5"/>
  <c r="EL69" i="5"/>
  <c r="EK69" i="5"/>
  <c r="EJ69" i="5"/>
  <c r="EI69" i="5"/>
  <c r="EH69" i="5"/>
  <c r="EG69" i="5"/>
  <c r="EF69" i="5"/>
  <c r="EE69" i="5"/>
  <c r="ED69" i="5"/>
  <c r="EC69" i="5"/>
  <c r="EB69" i="5"/>
  <c r="EA69" i="5"/>
  <c r="DZ69" i="5"/>
  <c r="DV69" i="5"/>
  <c r="DU69" i="5"/>
  <c r="DT69" i="5"/>
  <c r="DS69" i="5"/>
  <c r="DR69" i="5"/>
  <c r="DQ69" i="5"/>
  <c r="DP69" i="5"/>
  <c r="DO69" i="5"/>
  <c r="DN69" i="5"/>
  <c r="DM69" i="5"/>
  <c r="DL69" i="5"/>
  <c r="DK69" i="5"/>
  <c r="DJ69" i="5"/>
  <c r="DI69" i="5"/>
  <c r="DH69" i="5"/>
  <c r="DG69" i="5"/>
  <c r="DF69" i="5"/>
  <c r="DE69" i="5"/>
  <c r="DD69" i="5"/>
  <c r="DC69" i="5"/>
  <c r="DB69" i="5"/>
  <c r="DA69" i="5"/>
  <c r="CZ69" i="5"/>
  <c r="CY69" i="5"/>
  <c r="CX69" i="5"/>
  <c r="CW69" i="5"/>
  <c r="CV69" i="5"/>
  <c r="CU69" i="5"/>
  <c r="CT69" i="5"/>
  <c r="CS69" i="5"/>
  <c r="CR69" i="5"/>
  <c r="CQ69" i="5"/>
  <c r="CP69" i="5"/>
  <c r="CO69" i="5"/>
  <c r="CN69" i="5"/>
  <c r="CM69" i="5"/>
  <c r="CL69" i="5"/>
  <c r="CK69" i="5"/>
  <c r="CJ69" i="5"/>
  <c r="CI69" i="5"/>
  <c r="CH69" i="5"/>
  <c r="CG69" i="5"/>
  <c r="CF69" i="5"/>
  <c r="CE69" i="5"/>
  <c r="CD69" i="5"/>
  <c r="CC69" i="5"/>
  <c r="CB69" i="5"/>
  <c r="CA69" i="5"/>
  <c r="BZ69" i="5"/>
  <c r="BY69" i="5"/>
  <c r="BX69" i="5"/>
  <c r="BW69" i="5"/>
  <c r="BV69" i="5"/>
  <c r="BU69" i="5"/>
  <c r="BT69" i="5"/>
  <c r="BS69" i="5"/>
  <c r="BR69" i="5"/>
  <c r="BQ69" i="5"/>
  <c r="BP69" i="5"/>
  <c r="BO69" i="5"/>
  <c r="BN69" i="5"/>
  <c r="BM69" i="5"/>
  <c r="BL69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E69" i="5"/>
  <c r="D69" i="5"/>
  <c r="C69" i="5"/>
  <c r="B69" i="5"/>
  <c r="IO68" i="5"/>
  <c r="IN68" i="5"/>
  <c r="IM68" i="5"/>
  <c r="IL68" i="5"/>
  <c r="IK68" i="5"/>
  <c r="IJ68" i="5"/>
  <c r="II68" i="5"/>
  <c r="IH68" i="5"/>
  <c r="IG68" i="5"/>
  <c r="IF68" i="5"/>
  <c r="IE68" i="5"/>
  <c r="ID68" i="5"/>
  <c r="IC68" i="5"/>
  <c r="IB68" i="5"/>
  <c r="IA68" i="5"/>
  <c r="HZ68" i="5"/>
  <c r="HY68" i="5"/>
  <c r="HX68" i="5"/>
  <c r="HW68" i="5"/>
  <c r="HV68" i="5"/>
  <c r="HU68" i="5"/>
  <c r="HT68" i="5"/>
  <c r="HS68" i="5"/>
  <c r="HR68" i="5"/>
  <c r="HQ68" i="5"/>
  <c r="HP68" i="5"/>
  <c r="HO68" i="5"/>
  <c r="HN68" i="5"/>
  <c r="HM68" i="5"/>
  <c r="HL68" i="5"/>
  <c r="HK68" i="5"/>
  <c r="HJ68" i="5"/>
  <c r="HI68" i="5"/>
  <c r="HH68" i="5"/>
  <c r="HG68" i="5"/>
  <c r="HF68" i="5"/>
  <c r="HE68" i="5"/>
  <c r="HD68" i="5"/>
  <c r="HC68" i="5"/>
  <c r="HB68" i="5"/>
  <c r="HA68" i="5"/>
  <c r="GZ68" i="5"/>
  <c r="GY68" i="5"/>
  <c r="GX68" i="5"/>
  <c r="GW68" i="5"/>
  <c r="GV68" i="5"/>
  <c r="GU68" i="5"/>
  <c r="GT68" i="5"/>
  <c r="GS68" i="5"/>
  <c r="GR68" i="5"/>
  <c r="GQ68" i="5"/>
  <c r="GP68" i="5"/>
  <c r="GO68" i="5"/>
  <c r="GN68" i="5"/>
  <c r="GM68" i="5"/>
  <c r="GL68" i="5"/>
  <c r="GK68" i="5"/>
  <c r="GJ68" i="5"/>
  <c r="GI68" i="5"/>
  <c r="GH68" i="5"/>
  <c r="GG68" i="5"/>
  <c r="GF68" i="5"/>
  <c r="GE68" i="5"/>
  <c r="GD68" i="5"/>
  <c r="GC68" i="5"/>
  <c r="GB68" i="5"/>
  <c r="GA68" i="5"/>
  <c r="FZ68" i="5"/>
  <c r="FY68" i="5"/>
  <c r="FX68" i="5"/>
  <c r="FW68" i="5"/>
  <c r="FV68" i="5"/>
  <c r="FU68" i="5"/>
  <c r="FT68" i="5"/>
  <c r="FS68" i="5"/>
  <c r="FR68" i="5"/>
  <c r="FQ68" i="5"/>
  <c r="FP68" i="5"/>
  <c r="FO68" i="5"/>
  <c r="FN68" i="5"/>
  <c r="FM68" i="5"/>
  <c r="FL68" i="5"/>
  <c r="FK68" i="5"/>
  <c r="FJ68" i="5"/>
  <c r="FI68" i="5"/>
  <c r="FH68" i="5"/>
  <c r="FG68" i="5"/>
  <c r="FF68" i="5"/>
  <c r="FE68" i="5"/>
  <c r="FD68" i="5"/>
  <c r="FC68" i="5"/>
  <c r="FB68" i="5"/>
  <c r="FA68" i="5"/>
  <c r="EZ68" i="5"/>
  <c r="EY68" i="5"/>
  <c r="EX68" i="5"/>
  <c r="EW68" i="5"/>
  <c r="EV68" i="5"/>
  <c r="EU68" i="5"/>
  <c r="ET68" i="5"/>
  <c r="ES68" i="5"/>
  <c r="ER68" i="5"/>
  <c r="EQ68" i="5"/>
  <c r="EP68" i="5"/>
  <c r="EO68" i="5"/>
  <c r="EN68" i="5"/>
  <c r="EM68" i="5"/>
  <c r="EL68" i="5"/>
  <c r="EK68" i="5"/>
  <c r="EJ68" i="5"/>
  <c r="EI68" i="5"/>
  <c r="EH68" i="5"/>
  <c r="EG68" i="5"/>
  <c r="EF68" i="5"/>
  <c r="EE68" i="5"/>
  <c r="ED68" i="5"/>
  <c r="EC68" i="5"/>
  <c r="EB68" i="5"/>
  <c r="EA68" i="5"/>
  <c r="DZ68" i="5"/>
  <c r="DV68" i="5"/>
  <c r="DU68" i="5"/>
  <c r="DT68" i="5"/>
  <c r="DS68" i="5"/>
  <c r="DR68" i="5"/>
  <c r="DQ68" i="5"/>
  <c r="DP68" i="5"/>
  <c r="DO68" i="5"/>
  <c r="DN68" i="5"/>
  <c r="DM68" i="5"/>
  <c r="DL68" i="5"/>
  <c r="DK68" i="5"/>
  <c r="DJ68" i="5"/>
  <c r="DI68" i="5"/>
  <c r="DH68" i="5"/>
  <c r="DG68" i="5"/>
  <c r="DF68" i="5"/>
  <c r="DE68" i="5"/>
  <c r="DD68" i="5"/>
  <c r="DC68" i="5"/>
  <c r="DB68" i="5"/>
  <c r="DA68" i="5"/>
  <c r="CZ68" i="5"/>
  <c r="CY68" i="5"/>
  <c r="CX68" i="5"/>
  <c r="CW68" i="5"/>
  <c r="CV68" i="5"/>
  <c r="CU68" i="5"/>
  <c r="CT68" i="5"/>
  <c r="CS68" i="5"/>
  <c r="CR68" i="5"/>
  <c r="CQ68" i="5"/>
  <c r="CP68" i="5"/>
  <c r="CO68" i="5"/>
  <c r="CN68" i="5"/>
  <c r="CM68" i="5"/>
  <c r="CL68" i="5"/>
  <c r="CK68" i="5"/>
  <c r="CJ68" i="5"/>
  <c r="CI68" i="5"/>
  <c r="CH68" i="5"/>
  <c r="CG68" i="5"/>
  <c r="CF68" i="5"/>
  <c r="CE68" i="5"/>
  <c r="CD68" i="5"/>
  <c r="CC68" i="5"/>
  <c r="CB68" i="5"/>
  <c r="CA68" i="5"/>
  <c r="BZ68" i="5"/>
  <c r="BY68" i="5"/>
  <c r="BX68" i="5"/>
  <c r="BW68" i="5"/>
  <c r="BV68" i="5"/>
  <c r="BU68" i="5"/>
  <c r="BT68" i="5"/>
  <c r="BS68" i="5"/>
  <c r="BR68" i="5"/>
  <c r="BQ68" i="5"/>
  <c r="BP68" i="5"/>
  <c r="BO68" i="5"/>
  <c r="BN68" i="5"/>
  <c r="BM68" i="5"/>
  <c r="BL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E68" i="5"/>
  <c r="D68" i="5"/>
  <c r="C68" i="5"/>
  <c r="B68" i="5"/>
  <c r="IO67" i="5"/>
  <c r="IN67" i="5"/>
  <c r="IM67" i="5"/>
  <c r="IL67" i="5"/>
  <c r="IK67" i="5"/>
  <c r="IJ67" i="5"/>
  <c r="II67" i="5"/>
  <c r="IH67" i="5"/>
  <c r="IG67" i="5"/>
  <c r="IF67" i="5"/>
  <c r="IE67" i="5"/>
  <c r="ID67" i="5"/>
  <c r="IC67" i="5"/>
  <c r="IB67" i="5"/>
  <c r="IA67" i="5"/>
  <c r="HZ67" i="5"/>
  <c r="HY67" i="5"/>
  <c r="HX67" i="5"/>
  <c r="HW67" i="5"/>
  <c r="HV67" i="5"/>
  <c r="HU67" i="5"/>
  <c r="HT67" i="5"/>
  <c r="HS67" i="5"/>
  <c r="HR67" i="5"/>
  <c r="HQ67" i="5"/>
  <c r="HP67" i="5"/>
  <c r="HO67" i="5"/>
  <c r="HN67" i="5"/>
  <c r="HM67" i="5"/>
  <c r="HL67" i="5"/>
  <c r="HK67" i="5"/>
  <c r="HJ67" i="5"/>
  <c r="HI67" i="5"/>
  <c r="HH67" i="5"/>
  <c r="HG67" i="5"/>
  <c r="HF67" i="5"/>
  <c r="HE67" i="5"/>
  <c r="HD67" i="5"/>
  <c r="HC67" i="5"/>
  <c r="HB67" i="5"/>
  <c r="HA67" i="5"/>
  <c r="GZ67" i="5"/>
  <c r="GY67" i="5"/>
  <c r="GX67" i="5"/>
  <c r="GW67" i="5"/>
  <c r="GV67" i="5"/>
  <c r="GU67" i="5"/>
  <c r="GT67" i="5"/>
  <c r="GS67" i="5"/>
  <c r="GR67" i="5"/>
  <c r="GQ67" i="5"/>
  <c r="GP67" i="5"/>
  <c r="GO67" i="5"/>
  <c r="GN67" i="5"/>
  <c r="GM67" i="5"/>
  <c r="GL67" i="5"/>
  <c r="GK67" i="5"/>
  <c r="GJ67" i="5"/>
  <c r="GI67" i="5"/>
  <c r="GH67" i="5"/>
  <c r="GG67" i="5"/>
  <c r="GF67" i="5"/>
  <c r="GE67" i="5"/>
  <c r="GD67" i="5"/>
  <c r="GC67" i="5"/>
  <c r="GB67" i="5"/>
  <c r="GA67" i="5"/>
  <c r="FZ67" i="5"/>
  <c r="FY67" i="5"/>
  <c r="FX67" i="5"/>
  <c r="FW67" i="5"/>
  <c r="FV67" i="5"/>
  <c r="FU67" i="5"/>
  <c r="FT67" i="5"/>
  <c r="FS67" i="5"/>
  <c r="FR67" i="5"/>
  <c r="FQ67" i="5"/>
  <c r="FP67" i="5"/>
  <c r="FO67" i="5"/>
  <c r="FN67" i="5"/>
  <c r="FM67" i="5"/>
  <c r="FL67" i="5"/>
  <c r="FK67" i="5"/>
  <c r="FJ67" i="5"/>
  <c r="FI67" i="5"/>
  <c r="FH67" i="5"/>
  <c r="FG67" i="5"/>
  <c r="FF67" i="5"/>
  <c r="FE67" i="5"/>
  <c r="FD67" i="5"/>
  <c r="FC67" i="5"/>
  <c r="FB67" i="5"/>
  <c r="FA67" i="5"/>
  <c r="EZ67" i="5"/>
  <c r="EY67" i="5"/>
  <c r="EX67" i="5"/>
  <c r="EW67" i="5"/>
  <c r="EV67" i="5"/>
  <c r="EU67" i="5"/>
  <c r="ET67" i="5"/>
  <c r="ES67" i="5"/>
  <c r="ER67" i="5"/>
  <c r="EQ67" i="5"/>
  <c r="EP67" i="5"/>
  <c r="EO67" i="5"/>
  <c r="EN67" i="5"/>
  <c r="EM67" i="5"/>
  <c r="EL67" i="5"/>
  <c r="EK67" i="5"/>
  <c r="EJ67" i="5"/>
  <c r="EI67" i="5"/>
  <c r="EH67" i="5"/>
  <c r="EG67" i="5"/>
  <c r="EF67" i="5"/>
  <c r="EE67" i="5"/>
  <c r="ED67" i="5"/>
  <c r="EC67" i="5"/>
  <c r="EB67" i="5"/>
  <c r="EA67" i="5"/>
  <c r="DZ67" i="5"/>
  <c r="DV67" i="5"/>
  <c r="DU67" i="5"/>
  <c r="DT67" i="5"/>
  <c r="DS67" i="5"/>
  <c r="DR67" i="5"/>
  <c r="DQ67" i="5"/>
  <c r="DP67" i="5"/>
  <c r="DO67" i="5"/>
  <c r="DN67" i="5"/>
  <c r="DM67" i="5"/>
  <c r="DL67" i="5"/>
  <c r="DK67" i="5"/>
  <c r="DJ67" i="5"/>
  <c r="DI67" i="5"/>
  <c r="DH67" i="5"/>
  <c r="DG67" i="5"/>
  <c r="DF67" i="5"/>
  <c r="DE67" i="5"/>
  <c r="DD67" i="5"/>
  <c r="DC67" i="5"/>
  <c r="DB67" i="5"/>
  <c r="DA67" i="5"/>
  <c r="CZ67" i="5"/>
  <c r="CY67" i="5"/>
  <c r="CX67" i="5"/>
  <c r="CW67" i="5"/>
  <c r="CV67" i="5"/>
  <c r="CU67" i="5"/>
  <c r="CT67" i="5"/>
  <c r="CS67" i="5"/>
  <c r="CR67" i="5"/>
  <c r="CQ67" i="5"/>
  <c r="CP67" i="5"/>
  <c r="CO67" i="5"/>
  <c r="CN67" i="5"/>
  <c r="CM67" i="5"/>
  <c r="CL67" i="5"/>
  <c r="CK67" i="5"/>
  <c r="CJ67" i="5"/>
  <c r="CI67" i="5"/>
  <c r="CH67" i="5"/>
  <c r="CG67" i="5"/>
  <c r="CF67" i="5"/>
  <c r="CE67" i="5"/>
  <c r="CD67" i="5"/>
  <c r="CC67" i="5"/>
  <c r="CB67" i="5"/>
  <c r="CA67" i="5"/>
  <c r="BZ67" i="5"/>
  <c r="BY67" i="5"/>
  <c r="BX67" i="5"/>
  <c r="BW67" i="5"/>
  <c r="BV67" i="5"/>
  <c r="BU67" i="5"/>
  <c r="BT67" i="5"/>
  <c r="BS67" i="5"/>
  <c r="BR67" i="5"/>
  <c r="BQ67" i="5"/>
  <c r="BP67" i="5"/>
  <c r="BO67" i="5"/>
  <c r="BN67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E67" i="5"/>
  <c r="D67" i="5"/>
  <c r="C67" i="5"/>
  <c r="B67" i="5"/>
  <c r="IO66" i="5"/>
  <c r="IN66" i="5"/>
  <c r="IM66" i="5"/>
  <c r="IL66" i="5"/>
  <c r="IK66" i="5"/>
  <c r="IJ66" i="5"/>
  <c r="II66" i="5"/>
  <c r="IH66" i="5"/>
  <c r="IG66" i="5"/>
  <c r="IF66" i="5"/>
  <c r="IE66" i="5"/>
  <c r="ID66" i="5"/>
  <c r="IC66" i="5"/>
  <c r="IB66" i="5"/>
  <c r="IA66" i="5"/>
  <c r="HZ66" i="5"/>
  <c r="HY66" i="5"/>
  <c r="HX66" i="5"/>
  <c r="HW66" i="5"/>
  <c r="HV66" i="5"/>
  <c r="HU66" i="5"/>
  <c r="HT66" i="5"/>
  <c r="HS66" i="5"/>
  <c r="HR66" i="5"/>
  <c r="HQ66" i="5"/>
  <c r="HP66" i="5"/>
  <c r="HO66" i="5"/>
  <c r="HN66" i="5"/>
  <c r="HM66" i="5"/>
  <c r="HL66" i="5"/>
  <c r="HK66" i="5"/>
  <c r="HJ66" i="5"/>
  <c r="HI66" i="5"/>
  <c r="HH66" i="5"/>
  <c r="HG66" i="5"/>
  <c r="HF66" i="5"/>
  <c r="HE66" i="5"/>
  <c r="HD66" i="5"/>
  <c r="HC66" i="5"/>
  <c r="HB66" i="5"/>
  <c r="HA66" i="5"/>
  <c r="GZ66" i="5"/>
  <c r="GY66" i="5"/>
  <c r="GX66" i="5"/>
  <c r="GW66" i="5"/>
  <c r="GV66" i="5"/>
  <c r="GU66" i="5"/>
  <c r="GT66" i="5"/>
  <c r="GS66" i="5"/>
  <c r="GR66" i="5"/>
  <c r="GQ66" i="5"/>
  <c r="GP66" i="5"/>
  <c r="GO66" i="5"/>
  <c r="GN66" i="5"/>
  <c r="GM66" i="5"/>
  <c r="GL66" i="5"/>
  <c r="GK66" i="5"/>
  <c r="GJ66" i="5"/>
  <c r="GI66" i="5"/>
  <c r="GH66" i="5"/>
  <c r="GG66" i="5"/>
  <c r="GF66" i="5"/>
  <c r="GE66" i="5"/>
  <c r="GD66" i="5"/>
  <c r="GC66" i="5"/>
  <c r="GB66" i="5"/>
  <c r="GA66" i="5"/>
  <c r="FZ66" i="5"/>
  <c r="FY66" i="5"/>
  <c r="FX66" i="5"/>
  <c r="FW66" i="5"/>
  <c r="FV66" i="5"/>
  <c r="FU66" i="5"/>
  <c r="FT66" i="5"/>
  <c r="FS66" i="5"/>
  <c r="FR66" i="5"/>
  <c r="FQ66" i="5"/>
  <c r="FP66" i="5"/>
  <c r="FO66" i="5"/>
  <c r="FN66" i="5"/>
  <c r="FM66" i="5"/>
  <c r="FL66" i="5"/>
  <c r="FK66" i="5"/>
  <c r="FJ66" i="5"/>
  <c r="FI66" i="5"/>
  <c r="FH66" i="5"/>
  <c r="FG66" i="5"/>
  <c r="FF66" i="5"/>
  <c r="FE66" i="5"/>
  <c r="FD66" i="5"/>
  <c r="FC66" i="5"/>
  <c r="FB66" i="5"/>
  <c r="FA66" i="5"/>
  <c r="EZ66" i="5"/>
  <c r="EY66" i="5"/>
  <c r="EX66" i="5"/>
  <c r="EW66" i="5"/>
  <c r="EV66" i="5"/>
  <c r="EU66" i="5"/>
  <c r="ET66" i="5"/>
  <c r="ES66" i="5"/>
  <c r="ER66" i="5"/>
  <c r="EQ66" i="5"/>
  <c r="EP66" i="5"/>
  <c r="EO66" i="5"/>
  <c r="EN66" i="5"/>
  <c r="EM66" i="5"/>
  <c r="EL66" i="5"/>
  <c r="EK66" i="5"/>
  <c r="EJ66" i="5"/>
  <c r="EI66" i="5"/>
  <c r="EH66" i="5"/>
  <c r="EG66" i="5"/>
  <c r="EF66" i="5"/>
  <c r="EE66" i="5"/>
  <c r="ED66" i="5"/>
  <c r="EC66" i="5"/>
  <c r="EB66" i="5"/>
  <c r="EA66" i="5"/>
  <c r="DZ66" i="5"/>
  <c r="DV66" i="5"/>
  <c r="DU66" i="5"/>
  <c r="DT66" i="5"/>
  <c r="DS66" i="5"/>
  <c r="DR66" i="5"/>
  <c r="DQ66" i="5"/>
  <c r="DP66" i="5"/>
  <c r="DO66" i="5"/>
  <c r="DN66" i="5"/>
  <c r="DM66" i="5"/>
  <c r="DL66" i="5"/>
  <c r="DK66" i="5"/>
  <c r="DJ66" i="5"/>
  <c r="DI66" i="5"/>
  <c r="DH66" i="5"/>
  <c r="DG66" i="5"/>
  <c r="DF66" i="5"/>
  <c r="DE66" i="5"/>
  <c r="DD66" i="5"/>
  <c r="DC66" i="5"/>
  <c r="DB66" i="5"/>
  <c r="DA66" i="5"/>
  <c r="CZ66" i="5"/>
  <c r="CY66" i="5"/>
  <c r="CX66" i="5"/>
  <c r="CW66" i="5"/>
  <c r="CV66" i="5"/>
  <c r="CU66" i="5"/>
  <c r="CT66" i="5"/>
  <c r="CS66" i="5"/>
  <c r="CR66" i="5"/>
  <c r="CQ66" i="5"/>
  <c r="CP66" i="5"/>
  <c r="CO66" i="5"/>
  <c r="CN66" i="5"/>
  <c r="CM66" i="5"/>
  <c r="CL66" i="5"/>
  <c r="CK66" i="5"/>
  <c r="CJ66" i="5"/>
  <c r="CI66" i="5"/>
  <c r="CH66" i="5"/>
  <c r="CG66" i="5"/>
  <c r="CF66" i="5"/>
  <c r="CE66" i="5"/>
  <c r="CD66" i="5"/>
  <c r="CC66" i="5"/>
  <c r="CB66" i="5"/>
  <c r="CA66" i="5"/>
  <c r="BZ66" i="5"/>
  <c r="BY66" i="5"/>
  <c r="BX66" i="5"/>
  <c r="BW66" i="5"/>
  <c r="BV66" i="5"/>
  <c r="BU66" i="5"/>
  <c r="BT66" i="5"/>
  <c r="BS66" i="5"/>
  <c r="BR66" i="5"/>
  <c r="BQ66" i="5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E66" i="5"/>
  <c r="D66" i="5"/>
  <c r="C66" i="5"/>
  <c r="B66" i="5"/>
  <c r="IO65" i="5"/>
  <c r="IN65" i="5"/>
  <c r="IM65" i="5"/>
  <c r="IL65" i="5"/>
  <c r="IK65" i="5"/>
  <c r="IJ65" i="5"/>
  <c r="II65" i="5"/>
  <c r="IH65" i="5"/>
  <c r="IG65" i="5"/>
  <c r="IF65" i="5"/>
  <c r="IE65" i="5"/>
  <c r="ID65" i="5"/>
  <c r="IC65" i="5"/>
  <c r="IB65" i="5"/>
  <c r="IA65" i="5"/>
  <c r="HZ65" i="5"/>
  <c r="HY65" i="5"/>
  <c r="HX65" i="5"/>
  <c r="HW65" i="5"/>
  <c r="HV65" i="5"/>
  <c r="HU65" i="5"/>
  <c r="HT65" i="5"/>
  <c r="HS65" i="5"/>
  <c r="HR65" i="5"/>
  <c r="HQ65" i="5"/>
  <c r="HP65" i="5"/>
  <c r="HO65" i="5"/>
  <c r="HN65" i="5"/>
  <c r="HM65" i="5"/>
  <c r="HL65" i="5"/>
  <c r="HK65" i="5"/>
  <c r="HJ65" i="5"/>
  <c r="HI65" i="5"/>
  <c r="HH65" i="5"/>
  <c r="HG65" i="5"/>
  <c r="HF65" i="5"/>
  <c r="HE65" i="5"/>
  <c r="HD65" i="5"/>
  <c r="HC65" i="5"/>
  <c r="HB65" i="5"/>
  <c r="HA65" i="5"/>
  <c r="GZ65" i="5"/>
  <c r="GY65" i="5"/>
  <c r="GX65" i="5"/>
  <c r="GW65" i="5"/>
  <c r="GV65" i="5"/>
  <c r="GU65" i="5"/>
  <c r="GT65" i="5"/>
  <c r="GS65" i="5"/>
  <c r="GR65" i="5"/>
  <c r="GQ65" i="5"/>
  <c r="GP65" i="5"/>
  <c r="GO65" i="5"/>
  <c r="GN65" i="5"/>
  <c r="GM65" i="5"/>
  <c r="GL65" i="5"/>
  <c r="GK65" i="5"/>
  <c r="GJ65" i="5"/>
  <c r="GI65" i="5"/>
  <c r="GH65" i="5"/>
  <c r="GG65" i="5"/>
  <c r="GF65" i="5"/>
  <c r="GE65" i="5"/>
  <c r="GD65" i="5"/>
  <c r="GC65" i="5"/>
  <c r="GB65" i="5"/>
  <c r="GA65" i="5"/>
  <c r="FZ65" i="5"/>
  <c r="FY65" i="5"/>
  <c r="FX65" i="5"/>
  <c r="FW65" i="5"/>
  <c r="FV65" i="5"/>
  <c r="FU65" i="5"/>
  <c r="FT65" i="5"/>
  <c r="FS65" i="5"/>
  <c r="FR65" i="5"/>
  <c r="FQ65" i="5"/>
  <c r="FP65" i="5"/>
  <c r="FO65" i="5"/>
  <c r="FN65" i="5"/>
  <c r="FM65" i="5"/>
  <c r="FL65" i="5"/>
  <c r="FK65" i="5"/>
  <c r="FJ65" i="5"/>
  <c r="FI65" i="5"/>
  <c r="FH65" i="5"/>
  <c r="FG65" i="5"/>
  <c r="FF65" i="5"/>
  <c r="FE65" i="5"/>
  <c r="FD65" i="5"/>
  <c r="FC65" i="5"/>
  <c r="FB65" i="5"/>
  <c r="FA65" i="5"/>
  <c r="EZ65" i="5"/>
  <c r="EY65" i="5"/>
  <c r="EX65" i="5"/>
  <c r="EW65" i="5"/>
  <c r="EV65" i="5"/>
  <c r="EU65" i="5"/>
  <c r="ET65" i="5"/>
  <c r="ES65" i="5"/>
  <c r="ER65" i="5"/>
  <c r="EQ65" i="5"/>
  <c r="EP65" i="5"/>
  <c r="EO65" i="5"/>
  <c r="EN65" i="5"/>
  <c r="EM65" i="5"/>
  <c r="EL65" i="5"/>
  <c r="EK65" i="5"/>
  <c r="EJ65" i="5"/>
  <c r="EI65" i="5"/>
  <c r="EH65" i="5"/>
  <c r="EG65" i="5"/>
  <c r="EF65" i="5"/>
  <c r="EE65" i="5"/>
  <c r="ED65" i="5"/>
  <c r="EC65" i="5"/>
  <c r="EB65" i="5"/>
  <c r="EA65" i="5"/>
  <c r="DZ65" i="5"/>
  <c r="DV65" i="5"/>
  <c r="DU65" i="5"/>
  <c r="DT65" i="5"/>
  <c r="DS65" i="5"/>
  <c r="DR65" i="5"/>
  <c r="DQ65" i="5"/>
  <c r="DP65" i="5"/>
  <c r="DO65" i="5"/>
  <c r="DN65" i="5"/>
  <c r="DM65" i="5"/>
  <c r="DL65" i="5"/>
  <c r="DK65" i="5"/>
  <c r="DJ65" i="5"/>
  <c r="DI65" i="5"/>
  <c r="DH65" i="5"/>
  <c r="DG65" i="5"/>
  <c r="DF65" i="5"/>
  <c r="DE65" i="5"/>
  <c r="DD65" i="5"/>
  <c r="DC65" i="5"/>
  <c r="DB65" i="5"/>
  <c r="DA65" i="5"/>
  <c r="CZ65" i="5"/>
  <c r="CY65" i="5"/>
  <c r="CX65" i="5"/>
  <c r="CW65" i="5"/>
  <c r="CV65" i="5"/>
  <c r="CU65" i="5"/>
  <c r="CT65" i="5"/>
  <c r="CS65" i="5"/>
  <c r="CR65" i="5"/>
  <c r="CQ65" i="5"/>
  <c r="CP65" i="5"/>
  <c r="CO65" i="5"/>
  <c r="CN65" i="5"/>
  <c r="CM65" i="5"/>
  <c r="CL65" i="5"/>
  <c r="CK65" i="5"/>
  <c r="CJ65" i="5"/>
  <c r="CI65" i="5"/>
  <c r="CH65" i="5"/>
  <c r="CG65" i="5"/>
  <c r="CF65" i="5"/>
  <c r="CE65" i="5"/>
  <c r="CD65" i="5"/>
  <c r="CC65" i="5"/>
  <c r="CB65" i="5"/>
  <c r="CA65" i="5"/>
  <c r="BZ65" i="5"/>
  <c r="BY65" i="5"/>
  <c r="BX65" i="5"/>
  <c r="BW65" i="5"/>
  <c r="BV65" i="5"/>
  <c r="BU65" i="5"/>
  <c r="BT65" i="5"/>
  <c r="BS65" i="5"/>
  <c r="BR65" i="5"/>
  <c r="BQ65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E65" i="5"/>
  <c r="D65" i="5"/>
  <c r="C65" i="5"/>
  <c r="B65" i="5"/>
  <c r="IO64" i="5"/>
  <c r="IN64" i="5"/>
  <c r="IM64" i="5"/>
  <c r="IL64" i="5"/>
  <c r="IK64" i="5"/>
  <c r="IJ64" i="5"/>
  <c r="II64" i="5"/>
  <c r="IH64" i="5"/>
  <c r="IG64" i="5"/>
  <c r="IF64" i="5"/>
  <c r="IE64" i="5"/>
  <c r="ID64" i="5"/>
  <c r="IC64" i="5"/>
  <c r="IB64" i="5"/>
  <c r="IA64" i="5"/>
  <c r="HZ64" i="5"/>
  <c r="HY64" i="5"/>
  <c r="HX64" i="5"/>
  <c r="HW64" i="5"/>
  <c r="HV64" i="5"/>
  <c r="HU64" i="5"/>
  <c r="HT64" i="5"/>
  <c r="HS64" i="5"/>
  <c r="HR64" i="5"/>
  <c r="HQ64" i="5"/>
  <c r="HP64" i="5"/>
  <c r="HO64" i="5"/>
  <c r="HN64" i="5"/>
  <c r="HM64" i="5"/>
  <c r="HL64" i="5"/>
  <c r="HK64" i="5"/>
  <c r="HJ64" i="5"/>
  <c r="HI64" i="5"/>
  <c r="HH64" i="5"/>
  <c r="HG64" i="5"/>
  <c r="HF64" i="5"/>
  <c r="HE64" i="5"/>
  <c r="HD64" i="5"/>
  <c r="HC64" i="5"/>
  <c r="HB64" i="5"/>
  <c r="HA64" i="5"/>
  <c r="GZ64" i="5"/>
  <c r="GY64" i="5"/>
  <c r="GX64" i="5"/>
  <c r="GW64" i="5"/>
  <c r="GV64" i="5"/>
  <c r="GU64" i="5"/>
  <c r="GT64" i="5"/>
  <c r="GS64" i="5"/>
  <c r="GR64" i="5"/>
  <c r="GQ64" i="5"/>
  <c r="GP64" i="5"/>
  <c r="GO64" i="5"/>
  <c r="GN64" i="5"/>
  <c r="GM64" i="5"/>
  <c r="GL64" i="5"/>
  <c r="GK64" i="5"/>
  <c r="GJ64" i="5"/>
  <c r="GI64" i="5"/>
  <c r="GH64" i="5"/>
  <c r="GG64" i="5"/>
  <c r="GF64" i="5"/>
  <c r="GE64" i="5"/>
  <c r="GD64" i="5"/>
  <c r="GC64" i="5"/>
  <c r="GB64" i="5"/>
  <c r="GA64" i="5"/>
  <c r="FZ64" i="5"/>
  <c r="FY64" i="5"/>
  <c r="FX64" i="5"/>
  <c r="FW64" i="5"/>
  <c r="FV64" i="5"/>
  <c r="FU64" i="5"/>
  <c r="FT64" i="5"/>
  <c r="FS64" i="5"/>
  <c r="FR64" i="5"/>
  <c r="FQ64" i="5"/>
  <c r="FP64" i="5"/>
  <c r="FO64" i="5"/>
  <c r="FN64" i="5"/>
  <c r="FM64" i="5"/>
  <c r="FL64" i="5"/>
  <c r="FK64" i="5"/>
  <c r="FJ64" i="5"/>
  <c r="FI64" i="5"/>
  <c r="FH64" i="5"/>
  <c r="FG64" i="5"/>
  <c r="FF64" i="5"/>
  <c r="FE64" i="5"/>
  <c r="FD64" i="5"/>
  <c r="FC64" i="5"/>
  <c r="FB64" i="5"/>
  <c r="FA64" i="5"/>
  <c r="EZ64" i="5"/>
  <c r="EY64" i="5"/>
  <c r="EX64" i="5"/>
  <c r="EW64" i="5"/>
  <c r="EV64" i="5"/>
  <c r="EU64" i="5"/>
  <c r="ET64" i="5"/>
  <c r="ES64" i="5"/>
  <c r="ER64" i="5"/>
  <c r="EQ64" i="5"/>
  <c r="EP64" i="5"/>
  <c r="EO64" i="5"/>
  <c r="EN64" i="5"/>
  <c r="EM64" i="5"/>
  <c r="EL64" i="5"/>
  <c r="EK64" i="5"/>
  <c r="EJ64" i="5"/>
  <c r="EI64" i="5"/>
  <c r="EH64" i="5"/>
  <c r="EG64" i="5"/>
  <c r="EF64" i="5"/>
  <c r="EE64" i="5"/>
  <c r="ED64" i="5"/>
  <c r="EC64" i="5"/>
  <c r="EB64" i="5"/>
  <c r="EA64" i="5"/>
  <c r="DZ64" i="5"/>
  <c r="DV64" i="5"/>
  <c r="DU64" i="5"/>
  <c r="DT64" i="5"/>
  <c r="DS64" i="5"/>
  <c r="DR64" i="5"/>
  <c r="DQ64" i="5"/>
  <c r="DP64" i="5"/>
  <c r="DO64" i="5"/>
  <c r="DN64" i="5"/>
  <c r="DM64" i="5"/>
  <c r="DL64" i="5"/>
  <c r="DK64" i="5"/>
  <c r="DJ64" i="5"/>
  <c r="DI64" i="5"/>
  <c r="DH64" i="5"/>
  <c r="DG64" i="5"/>
  <c r="DF64" i="5"/>
  <c r="DE64" i="5"/>
  <c r="DD64" i="5"/>
  <c r="DC64" i="5"/>
  <c r="DB64" i="5"/>
  <c r="DA64" i="5"/>
  <c r="CZ64" i="5"/>
  <c r="CY64" i="5"/>
  <c r="CX64" i="5"/>
  <c r="CW64" i="5"/>
  <c r="CV64" i="5"/>
  <c r="CU64" i="5"/>
  <c r="CT64" i="5"/>
  <c r="CS64" i="5"/>
  <c r="CR64" i="5"/>
  <c r="CQ64" i="5"/>
  <c r="CP64" i="5"/>
  <c r="CO64" i="5"/>
  <c r="CN64" i="5"/>
  <c r="CM64" i="5"/>
  <c r="CL64" i="5"/>
  <c r="CK64" i="5"/>
  <c r="CJ64" i="5"/>
  <c r="CI64" i="5"/>
  <c r="CH64" i="5"/>
  <c r="CG64" i="5"/>
  <c r="CF64" i="5"/>
  <c r="CE64" i="5"/>
  <c r="CD64" i="5"/>
  <c r="CC64" i="5"/>
  <c r="CB64" i="5"/>
  <c r="CA64" i="5"/>
  <c r="BZ64" i="5"/>
  <c r="BY64" i="5"/>
  <c r="BX64" i="5"/>
  <c r="BW64" i="5"/>
  <c r="BV64" i="5"/>
  <c r="BU64" i="5"/>
  <c r="BT64" i="5"/>
  <c r="BS64" i="5"/>
  <c r="BR64" i="5"/>
  <c r="BQ64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E64" i="5"/>
  <c r="D64" i="5"/>
  <c r="C64" i="5"/>
  <c r="B64" i="5"/>
  <c r="IO63" i="5"/>
  <c r="IN63" i="5"/>
  <c r="IM63" i="5"/>
  <c r="IL63" i="5"/>
  <c r="IK63" i="5"/>
  <c r="IJ63" i="5"/>
  <c r="II63" i="5"/>
  <c r="IH63" i="5"/>
  <c r="IG63" i="5"/>
  <c r="IF63" i="5"/>
  <c r="IE63" i="5"/>
  <c r="ID63" i="5"/>
  <c r="IC63" i="5"/>
  <c r="IB63" i="5"/>
  <c r="IA63" i="5"/>
  <c r="HZ63" i="5"/>
  <c r="HY63" i="5"/>
  <c r="HX63" i="5"/>
  <c r="HW63" i="5"/>
  <c r="HV63" i="5"/>
  <c r="HU63" i="5"/>
  <c r="HT63" i="5"/>
  <c r="HS63" i="5"/>
  <c r="HR63" i="5"/>
  <c r="HQ63" i="5"/>
  <c r="HP63" i="5"/>
  <c r="HO63" i="5"/>
  <c r="HN63" i="5"/>
  <c r="HM63" i="5"/>
  <c r="HL63" i="5"/>
  <c r="HK63" i="5"/>
  <c r="HJ63" i="5"/>
  <c r="HI63" i="5"/>
  <c r="HH63" i="5"/>
  <c r="HG63" i="5"/>
  <c r="HF63" i="5"/>
  <c r="HE63" i="5"/>
  <c r="HD63" i="5"/>
  <c r="HC63" i="5"/>
  <c r="HB63" i="5"/>
  <c r="HA63" i="5"/>
  <c r="GZ63" i="5"/>
  <c r="GY63" i="5"/>
  <c r="GX63" i="5"/>
  <c r="GW63" i="5"/>
  <c r="GV63" i="5"/>
  <c r="GU63" i="5"/>
  <c r="GT63" i="5"/>
  <c r="GS63" i="5"/>
  <c r="GR63" i="5"/>
  <c r="GQ63" i="5"/>
  <c r="GP63" i="5"/>
  <c r="GO63" i="5"/>
  <c r="GN63" i="5"/>
  <c r="GM63" i="5"/>
  <c r="GL63" i="5"/>
  <c r="GK63" i="5"/>
  <c r="GJ63" i="5"/>
  <c r="GI63" i="5"/>
  <c r="GH63" i="5"/>
  <c r="GG63" i="5"/>
  <c r="GF63" i="5"/>
  <c r="GE63" i="5"/>
  <c r="GD63" i="5"/>
  <c r="GC63" i="5"/>
  <c r="GB63" i="5"/>
  <c r="GA63" i="5"/>
  <c r="FZ63" i="5"/>
  <c r="FY63" i="5"/>
  <c r="FX63" i="5"/>
  <c r="FW63" i="5"/>
  <c r="FV63" i="5"/>
  <c r="FU63" i="5"/>
  <c r="FT63" i="5"/>
  <c r="FS63" i="5"/>
  <c r="FR63" i="5"/>
  <c r="FQ63" i="5"/>
  <c r="FP63" i="5"/>
  <c r="FO63" i="5"/>
  <c r="FN63" i="5"/>
  <c r="FM63" i="5"/>
  <c r="FL63" i="5"/>
  <c r="FK63" i="5"/>
  <c r="FJ63" i="5"/>
  <c r="FI63" i="5"/>
  <c r="FH63" i="5"/>
  <c r="FG63" i="5"/>
  <c r="FF63" i="5"/>
  <c r="FE63" i="5"/>
  <c r="FD63" i="5"/>
  <c r="FC63" i="5"/>
  <c r="FB63" i="5"/>
  <c r="FA63" i="5"/>
  <c r="EZ63" i="5"/>
  <c r="EY63" i="5"/>
  <c r="EX63" i="5"/>
  <c r="EW63" i="5"/>
  <c r="EV63" i="5"/>
  <c r="EU63" i="5"/>
  <c r="ET63" i="5"/>
  <c r="ES63" i="5"/>
  <c r="ER63" i="5"/>
  <c r="EQ63" i="5"/>
  <c r="EP63" i="5"/>
  <c r="EO63" i="5"/>
  <c r="EN63" i="5"/>
  <c r="EM63" i="5"/>
  <c r="EL63" i="5"/>
  <c r="EK63" i="5"/>
  <c r="EJ63" i="5"/>
  <c r="EI63" i="5"/>
  <c r="EH63" i="5"/>
  <c r="EG63" i="5"/>
  <c r="EF63" i="5"/>
  <c r="EE63" i="5"/>
  <c r="ED63" i="5"/>
  <c r="EC63" i="5"/>
  <c r="EB63" i="5"/>
  <c r="EA63" i="5"/>
  <c r="DZ63" i="5"/>
  <c r="DV63" i="5"/>
  <c r="DU63" i="5"/>
  <c r="DT63" i="5"/>
  <c r="DS63" i="5"/>
  <c r="DR63" i="5"/>
  <c r="DQ63" i="5"/>
  <c r="DP63" i="5"/>
  <c r="DO63" i="5"/>
  <c r="DN63" i="5"/>
  <c r="DM63" i="5"/>
  <c r="DL63" i="5"/>
  <c r="DK63" i="5"/>
  <c r="DJ63" i="5"/>
  <c r="DI63" i="5"/>
  <c r="DH63" i="5"/>
  <c r="DG63" i="5"/>
  <c r="DF63" i="5"/>
  <c r="DE63" i="5"/>
  <c r="DD63" i="5"/>
  <c r="DC63" i="5"/>
  <c r="DB63" i="5"/>
  <c r="DA63" i="5"/>
  <c r="CZ63" i="5"/>
  <c r="CY63" i="5"/>
  <c r="CX63" i="5"/>
  <c r="CW63" i="5"/>
  <c r="CV63" i="5"/>
  <c r="CU63" i="5"/>
  <c r="CT63" i="5"/>
  <c r="CS63" i="5"/>
  <c r="CR63" i="5"/>
  <c r="CQ63" i="5"/>
  <c r="CP63" i="5"/>
  <c r="CO63" i="5"/>
  <c r="CN63" i="5"/>
  <c r="CM63" i="5"/>
  <c r="CL63" i="5"/>
  <c r="CK63" i="5"/>
  <c r="CJ63" i="5"/>
  <c r="CI63" i="5"/>
  <c r="CH63" i="5"/>
  <c r="CG63" i="5"/>
  <c r="CF63" i="5"/>
  <c r="CE63" i="5"/>
  <c r="CD63" i="5"/>
  <c r="CC63" i="5"/>
  <c r="CB63" i="5"/>
  <c r="CA63" i="5"/>
  <c r="BZ63" i="5"/>
  <c r="BY63" i="5"/>
  <c r="BX63" i="5"/>
  <c r="BW63" i="5"/>
  <c r="BV63" i="5"/>
  <c r="BU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E63" i="5"/>
  <c r="D63" i="5"/>
  <c r="C63" i="5"/>
  <c r="B63" i="5"/>
  <c r="IO62" i="5"/>
  <c r="IN62" i="5"/>
  <c r="IM62" i="5"/>
  <c r="IL62" i="5"/>
  <c r="IK62" i="5"/>
  <c r="IJ62" i="5"/>
  <c r="II62" i="5"/>
  <c r="IH62" i="5"/>
  <c r="IG62" i="5"/>
  <c r="IF62" i="5"/>
  <c r="IE62" i="5"/>
  <c r="ID62" i="5"/>
  <c r="IC62" i="5"/>
  <c r="IB62" i="5"/>
  <c r="IA62" i="5"/>
  <c r="HZ62" i="5"/>
  <c r="HY62" i="5"/>
  <c r="HX62" i="5"/>
  <c r="HW62" i="5"/>
  <c r="HV62" i="5"/>
  <c r="HU62" i="5"/>
  <c r="HT62" i="5"/>
  <c r="HS62" i="5"/>
  <c r="HR62" i="5"/>
  <c r="HQ62" i="5"/>
  <c r="HP62" i="5"/>
  <c r="HO62" i="5"/>
  <c r="HN62" i="5"/>
  <c r="HM62" i="5"/>
  <c r="HL62" i="5"/>
  <c r="HK62" i="5"/>
  <c r="HJ62" i="5"/>
  <c r="HI62" i="5"/>
  <c r="HH62" i="5"/>
  <c r="HG62" i="5"/>
  <c r="HF62" i="5"/>
  <c r="HE62" i="5"/>
  <c r="HD62" i="5"/>
  <c r="HC62" i="5"/>
  <c r="HB62" i="5"/>
  <c r="HA62" i="5"/>
  <c r="GZ62" i="5"/>
  <c r="GY62" i="5"/>
  <c r="GX62" i="5"/>
  <c r="GW62" i="5"/>
  <c r="GV62" i="5"/>
  <c r="GU62" i="5"/>
  <c r="GT62" i="5"/>
  <c r="GS62" i="5"/>
  <c r="GR62" i="5"/>
  <c r="GQ62" i="5"/>
  <c r="GP62" i="5"/>
  <c r="GO62" i="5"/>
  <c r="GN62" i="5"/>
  <c r="GM62" i="5"/>
  <c r="GL62" i="5"/>
  <c r="GK62" i="5"/>
  <c r="GJ62" i="5"/>
  <c r="GI62" i="5"/>
  <c r="GH62" i="5"/>
  <c r="GG62" i="5"/>
  <c r="GF62" i="5"/>
  <c r="GE62" i="5"/>
  <c r="GD62" i="5"/>
  <c r="GC62" i="5"/>
  <c r="GB62" i="5"/>
  <c r="GA62" i="5"/>
  <c r="FZ62" i="5"/>
  <c r="FY62" i="5"/>
  <c r="FX62" i="5"/>
  <c r="FW62" i="5"/>
  <c r="FV62" i="5"/>
  <c r="FU62" i="5"/>
  <c r="FT62" i="5"/>
  <c r="FS62" i="5"/>
  <c r="FR62" i="5"/>
  <c r="FQ62" i="5"/>
  <c r="FP62" i="5"/>
  <c r="FO62" i="5"/>
  <c r="FN62" i="5"/>
  <c r="FM62" i="5"/>
  <c r="FL62" i="5"/>
  <c r="FK62" i="5"/>
  <c r="FJ62" i="5"/>
  <c r="FI62" i="5"/>
  <c r="FH62" i="5"/>
  <c r="FG62" i="5"/>
  <c r="FF62" i="5"/>
  <c r="FE62" i="5"/>
  <c r="FD62" i="5"/>
  <c r="FC62" i="5"/>
  <c r="FB62" i="5"/>
  <c r="FA62" i="5"/>
  <c r="EZ62" i="5"/>
  <c r="EY62" i="5"/>
  <c r="EX62" i="5"/>
  <c r="EW62" i="5"/>
  <c r="EV62" i="5"/>
  <c r="EU62" i="5"/>
  <c r="ET62" i="5"/>
  <c r="ES62" i="5"/>
  <c r="ER62" i="5"/>
  <c r="EQ62" i="5"/>
  <c r="EP62" i="5"/>
  <c r="EO62" i="5"/>
  <c r="EN62" i="5"/>
  <c r="EM62" i="5"/>
  <c r="EL62" i="5"/>
  <c r="EK62" i="5"/>
  <c r="EJ62" i="5"/>
  <c r="EI62" i="5"/>
  <c r="EH62" i="5"/>
  <c r="EG62" i="5"/>
  <c r="EF62" i="5"/>
  <c r="EE62" i="5"/>
  <c r="ED62" i="5"/>
  <c r="EC62" i="5"/>
  <c r="EB62" i="5"/>
  <c r="EA62" i="5"/>
  <c r="DZ62" i="5"/>
  <c r="DV62" i="5"/>
  <c r="DU62" i="5"/>
  <c r="DT62" i="5"/>
  <c r="DS62" i="5"/>
  <c r="DR62" i="5"/>
  <c r="DQ62" i="5"/>
  <c r="DP62" i="5"/>
  <c r="DO62" i="5"/>
  <c r="DN62" i="5"/>
  <c r="DM62" i="5"/>
  <c r="DL62" i="5"/>
  <c r="DK62" i="5"/>
  <c r="DJ62" i="5"/>
  <c r="DI62" i="5"/>
  <c r="DH62" i="5"/>
  <c r="DG62" i="5"/>
  <c r="DF62" i="5"/>
  <c r="DE62" i="5"/>
  <c r="DD62" i="5"/>
  <c r="DC62" i="5"/>
  <c r="DB62" i="5"/>
  <c r="DA62" i="5"/>
  <c r="CZ62" i="5"/>
  <c r="CY62" i="5"/>
  <c r="CX62" i="5"/>
  <c r="CW62" i="5"/>
  <c r="CV62" i="5"/>
  <c r="CU62" i="5"/>
  <c r="CT62" i="5"/>
  <c r="CS62" i="5"/>
  <c r="CR62" i="5"/>
  <c r="CQ62" i="5"/>
  <c r="CP62" i="5"/>
  <c r="CO62" i="5"/>
  <c r="CN62" i="5"/>
  <c r="CM62" i="5"/>
  <c r="CL62" i="5"/>
  <c r="CK62" i="5"/>
  <c r="CJ62" i="5"/>
  <c r="CI62" i="5"/>
  <c r="CH62" i="5"/>
  <c r="CG62" i="5"/>
  <c r="CF62" i="5"/>
  <c r="CE62" i="5"/>
  <c r="CD62" i="5"/>
  <c r="CC62" i="5"/>
  <c r="CB62" i="5"/>
  <c r="CA62" i="5"/>
  <c r="BZ62" i="5"/>
  <c r="BY62" i="5"/>
  <c r="BX62" i="5"/>
  <c r="BW62" i="5"/>
  <c r="BV62" i="5"/>
  <c r="BU62" i="5"/>
  <c r="BT62" i="5"/>
  <c r="BS62" i="5"/>
  <c r="BR62" i="5"/>
  <c r="BQ62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E62" i="5"/>
  <c r="D62" i="5"/>
  <c r="C62" i="5"/>
  <c r="B62" i="5"/>
  <c r="IO61" i="5"/>
  <c r="IN61" i="5"/>
  <c r="IM61" i="5"/>
  <c r="IL61" i="5"/>
  <c r="IK61" i="5"/>
  <c r="IJ61" i="5"/>
  <c r="II61" i="5"/>
  <c r="IH61" i="5"/>
  <c r="IG61" i="5"/>
  <c r="IF61" i="5"/>
  <c r="IE61" i="5"/>
  <c r="ID61" i="5"/>
  <c r="IC61" i="5"/>
  <c r="IB61" i="5"/>
  <c r="IA61" i="5"/>
  <c r="HZ61" i="5"/>
  <c r="HY61" i="5"/>
  <c r="HX61" i="5"/>
  <c r="HW61" i="5"/>
  <c r="HV61" i="5"/>
  <c r="HU61" i="5"/>
  <c r="HT61" i="5"/>
  <c r="HS61" i="5"/>
  <c r="HR61" i="5"/>
  <c r="HQ61" i="5"/>
  <c r="HP61" i="5"/>
  <c r="HO61" i="5"/>
  <c r="HN61" i="5"/>
  <c r="HM61" i="5"/>
  <c r="HL61" i="5"/>
  <c r="HK61" i="5"/>
  <c r="HJ61" i="5"/>
  <c r="HI61" i="5"/>
  <c r="HH61" i="5"/>
  <c r="HG61" i="5"/>
  <c r="HF61" i="5"/>
  <c r="HE61" i="5"/>
  <c r="HD61" i="5"/>
  <c r="HC61" i="5"/>
  <c r="HB61" i="5"/>
  <c r="HA61" i="5"/>
  <c r="GZ61" i="5"/>
  <c r="GY61" i="5"/>
  <c r="GX61" i="5"/>
  <c r="GW61" i="5"/>
  <c r="GV61" i="5"/>
  <c r="GU61" i="5"/>
  <c r="GT61" i="5"/>
  <c r="GS61" i="5"/>
  <c r="GR61" i="5"/>
  <c r="GQ61" i="5"/>
  <c r="GP61" i="5"/>
  <c r="GO61" i="5"/>
  <c r="GN61" i="5"/>
  <c r="GM61" i="5"/>
  <c r="GL61" i="5"/>
  <c r="GK61" i="5"/>
  <c r="GJ61" i="5"/>
  <c r="GI61" i="5"/>
  <c r="GH61" i="5"/>
  <c r="GG61" i="5"/>
  <c r="GF61" i="5"/>
  <c r="GE61" i="5"/>
  <c r="GD61" i="5"/>
  <c r="GC61" i="5"/>
  <c r="GB61" i="5"/>
  <c r="GA61" i="5"/>
  <c r="FZ61" i="5"/>
  <c r="FY61" i="5"/>
  <c r="FX61" i="5"/>
  <c r="FW61" i="5"/>
  <c r="FV61" i="5"/>
  <c r="FU61" i="5"/>
  <c r="FT61" i="5"/>
  <c r="FS61" i="5"/>
  <c r="FR61" i="5"/>
  <c r="FQ61" i="5"/>
  <c r="FP61" i="5"/>
  <c r="FO61" i="5"/>
  <c r="FN61" i="5"/>
  <c r="FM61" i="5"/>
  <c r="FL61" i="5"/>
  <c r="FK61" i="5"/>
  <c r="FJ61" i="5"/>
  <c r="FI61" i="5"/>
  <c r="FH61" i="5"/>
  <c r="FG61" i="5"/>
  <c r="FF61" i="5"/>
  <c r="FE61" i="5"/>
  <c r="FD61" i="5"/>
  <c r="FC61" i="5"/>
  <c r="FB61" i="5"/>
  <c r="FA61" i="5"/>
  <c r="EZ61" i="5"/>
  <c r="EY61" i="5"/>
  <c r="EX61" i="5"/>
  <c r="EW61" i="5"/>
  <c r="EV61" i="5"/>
  <c r="EU61" i="5"/>
  <c r="ET61" i="5"/>
  <c r="ES61" i="5"/>
  <c r="ER61" i="5"/>
  <c r="EQ61" i="5"/>
  <c r="EP61" i="5"/>
  <c r="EO61" i="5"/>
  <c r="EN61" i="5"/>
  <c r="EM61" i="5"/>
  <c r="EL61" i="5"/>
  <c r="EK61" i="5"/>
  <c r="EJ61" i="5"/>
  <c r="EI61" i="5"/>
  <c r="EH61" i="5"/>
  <c r="EG61" i="5"/>
  <c r="EF61" i="5"/>
  <c r="EE61" i="5"/>
  <c r="ED61" i="5"/>
  <c r="EC61" i="5"/>
  <c r="EB61" i="5"/>
  <c r="EA61" i="5"/>
  <c r="DZ61" i="5"/>
  <c r="DV61" i="5"/>
  <c r="DU61" i="5"/>
  <c r="DT61" i="5"/>
  <c r="DS61" i="5"/>
  <c r="DR61" i="5"/>
  <c r="DQ61" i="5"/>
  <c r="DP61" i="5"/>
  <c r="DO61" i="5"/>
  <c r="DN61" i="5"/>
  <c r="DM61" i="5"/>
  <c r="DL61" i="5"/>
  <c r="DK61" i="5"/>
  <c r="DJ61" i="5"/>
  <c r="DI61" i="5"/>
  <c r="DH61" i="5"/>
  <c r="DG61" i="5"/>
  <c r="DF61" i="5"/>
  <c r="DE61" i="5"/>
  <c r="DD61" i="5"/>
  <c r="DC61" i="5"/>
  <c r="DB61" i="5"/>
  <c r="DA61" i="5"/>
  <c r="CZ61" i="5"/>
  <c r="CY61" i="5"/>
  <c r="CX61" i="5"/>
  <c r="CW61" i="5"/>
  <c r="CV61" i="5"/>
  <c r="CU61" i="5"/>
  <c r="CT61" i="5"/>
  <c r="CS61" i="5"/>
  <c r="CR61" i="5"/>
  <c r="CQ61" i="5"/>
  <c r="CP61" i="5"/>
  <c r="CO61" i="5"/>
  <c r="CN61" i="5"/>
  <c r="CM61" i="5"/>
  <c r="CL61" i="5"/>
  <c r="CK61" i="5"/>
  <c r="CJ61" i="5"/>
  <c r="CI61" i="5"/>
  <c r="CH61" i="5"/>
  <c r="CG61" i="5"/>
  <c r="CF61" i="5"/>
  <c r="CE61" i="5"/>
  <c r="CD61" i="5"/>
  <c r="CC61" i="5"/>
  <c r="CB61" i="5"/>
  <c r="CA61" i="5"/>
  <c r="BZ61" i="5"/>
  <c r="BY61" i="5"/>
  <c r="BX61" i="5"/>
  <c r="BW61" i="5"/>
  <c r="BV61" i="5"/>
  <c r="BU61" i="5"/>
  <c r="BT61" i="5"/>
  <c r="BS61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E61" i="5"/>
  <c r="D61" i="5"/>
  <c r="C61" i="5"/>
  <c r="B61" i="5"/>
  <c r="IO60" i="5"/>
  <c r="IN60" i="5"/>
  <c r="IM60" i="5"/>
  <c r="IL60" i="5"/>
  <c r="IK60" i="5"/>
  <c r="IJ60" i="5"/>
  <c r="II60" i="5"/>
  <c r="IH60" i="5"/>
  <c r="IG60" i="5"/>
  <c r="IF60" i="5"/>
  <c r="IE60" i="5"/>
  <c r="ID60" i="5"/>
  <c r="IC60" i="5"/>
  <c r="IB60" i="5"/>
  <c r="IA60" i="5"/>
  <c r="HZ60" i="5"/>
  <c r="HY60" i="5"/>
  <c r="HX60" i="5"/>
  <c r="HW60" i="5"/>
  <c r="HV60" i="5"/>
  <c r="HU60" i="5"/>
  <c r="HT60" i="5"/>
  <c r="HS60" i="5"/>
  <c r="HR60" i="5"/>
  <c r="HQ60" i="5"/>
  <c r="HP60" i="5"/>
  <c r="HO60" i="5"/>
  <c r="HN60" i="5"/>
  <c r="HM60" i="5"/>
  <c r="HL60" i="5"/>
  <c r="HK60" i="5"/>
  <c r="HJ60" i="5"/>
  <c r="HI60" i="5"/>
  <c r="HH60" i="5"/>
  <c r="HG60" i="5"/>
  <c r="HF60" i="5"/>
  <c r="HE60" i="5"/>
  <c r="HD60" i="5"/>
  <c r="HC60" i="5"/>
  <c r="HB60" i="5"/>
  <c r="HA60" i="5"/>
  <c r="GZ60" i="5"/>
  <c r="GY60" i="5"/>
  <c r="GX60" i="5"/>
  <c r="GW60" i="5"/>
  <c r="GV60" i="5"/>
  <c r="GU60" i="5"/>
  <c r="GT60" i="5"/>
  <c r="GS60" i="5"/>
  <c r="GR60" i="5"/>
  <c r="GQ60" i="5"/>
  <c r="GP60" i="5"/>
  <c r="GO60" i="5"/>
  <c r="GN60" i="5"/>
  <c r="GM60" i="5"/>
  <c r="GL60" i="5"/>
  <c r="GK60" i="5"/>
  <c r="GJ60" i="5"/>
  <c r="GI60" i="5"/>
  <c r="GH60" i="5"/>
  <c r="GG60" i="5"/>
  <c r="GF60" i="5"/>
  <c r="GE60" i="5"/>
  <c r="GD60" i="5"/>
  <c r="GC60" i="5"/>
  <c r="GB60" i="5"/>
  <c r="GA60" i="5"/>
  <c r="FZ60" i="5"/>
  <c r="FY60" i="5"/>
  <c r="FX60" i="5"/>
  <c r="FW60" i="5"/>
  <c r="FV60" i="5"/>
  <c r="FU60" i="5"/>
  <c r="FT60" i="5"/>
  <c r="FS60" i="5"/>
  <c r="FR60" i="5"/>
  <c r="FQ60" i="5"/>
  <c r="FP60" i="5"/>
  <c r="FO60" i="5"/>
  <c r="FN60" i="5"/>
  <c r="FM60" i="5"/>
  <c r="FL60" i="5"/>
  <c r="FK60" i="5"/>
  <c r="FJ60" i="5"/>
  <c r="FI60" i="5"/>
  <c r="FH60" i="5"/>
  <c r="FG60" i="5"/>
  <c r="FF60" i="5"/>
  <c r="FE60" i="5"/>
  <c r="FD60" i="5"/>
  <c r="FC60" i="5"/>
  <c r="FB60" i="5"/>
  <c r="FA60" i="5"/>
  <c r="EZ60" i="5"/>
  <c r="EY60" i="5"/>
  <c r="EX60" i="5"/>
  <c r="EW60" i="5"/>
  <c r="EV60" i="5"/>
  <c r="EU60" i="5"/>
  <c r="ET60" i="5"/>
  <c r="ES60" i="5"/>
  <c r="ER60" i="5"/>
  <c r="EQ60" i="5"/>
  <c r="EP60" i="5"/>
  <c r="EO60" i="5"/>
  <c r="EN60" i="5"/>
  <c r="EM60" i="5"/>
  <c r="EL60" i="5"/>
  <c r="EK60" i="5"/>
  <c r="EJ60" i="5"/>
  <c r="EI60" i="5"/>
  <c r="EH60" i="5"/>
  <c r="EG60" i="5"/>
  <c r="EF60" i="5"/>
  <c r="EE60" i="5"/>
  <c r="ED60" i="5"/>
  <c r="EC60" i="5"/>
  <c r="EB60" i="5"/>
  <c r="EA60" i="5"/>
  <c r="DZ60" i="5"/>
  <c r="DV60" i="5"/>
  <c r="DU60" i="5"/>
  <c r="DT60" i="5"/>
  <c r="DS60" i="5"/>
  <c r="DR60" i="5"/>
  <c r="DQ60" i="5"/>
  <c r="DP60" i="5"/>
  <c r="DO60" i="5"/>
  <c r="DN60" i="5"/>
  <c r="DM60" i="5"/>
  <c r="DL60" i="5"/>
  <c r="DK60" i="5"/>
  <c r="DJ60" i="5"/>
  <c r="DI60" i="5"/>
  <c r="DH60" i="5"/>
  <c r="DG60" i="5"/>
  <c r="DF60" i="5"/>
  <c r="DE60" i="5"/>
  <c r="DD60" i="5"/>
  <c r="DC60" i="5"/>
  <c r="DB60" i="5"/>
  <c r="DA60" i="5"/>
  <c r="CZ60" i="5"/>
  <c r="CY60" i="5"/>
  <c r="CX60" i="5"/>
  <c r="CW60" i="5"/>
  <c r="CV60" i="5"/>
  <c r="CU60" i="5"/>
  <c r="CT60" i="5"/>
  <c r="CS60" i="5"/>
  <c r="CR60" i="5"/>
  <c r="CQ60" i="5"/>
  <c r="CP60" i="5"/>
  <c r="CO60" i="5"/>
  <c r="CN60" i="5"/>
  <c r="CM60" i="5"/>
  <c r="CL60" i="5"/>
  <c r="CK60" i="5"/>
  <c r="CJ60" i="5"/>
  <c r="CI60" i="5"/>
  <c r="CH60" i="5"/>
  <c r="CG60" i="5"/>
  <c r="CF60" i="5"/>
  <c r="CE60" i="5"/>
  <c r="CD60" i="5"/>
  <c r="CC60" i="5"/>
  <c r="CB60" i="5"/>
  <c r="CA60" i="5"/>
  <c r="BZ60" i="5"/>
  <c r="BY60" i="5"/>
  <c r="BX60" i="5"/>
  <c r="BW60" i="5"/>
  <c r="BV60" i="5"/>
  <c r="BU60" i="5"/>
  <c r="BT60" i="5"/>
  <c r="BS60" i="5"/>
  <c r="BR60" i="5"/>
  <c r="BQ60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E60" i="5"/>
  <c r="D60" i="5"/>
  <c r="C60" i="5"/>
  <c r="B60" i="5"/>
  <c r="IO59" i="5"/>
  <c r="IN59" i="5"/>
  <c r="IM59" i="5"/>
  <c r="IL59" i="5"/>
  <c r="IK59" i="5"/>
  <c r="IJ59" i="5"/>
  <c r="II59" i="5"/>
  <c r="IH59" i="5"/>
  <c r="IG59" i="5"/>
  <c r="IF59" i="5"/>
  <c r="IE59" i="5"/>
  <c r="ID59" i="5"/>
  <c r="IC59" i="5"/>
  <c r="IB59" i="5"/>
  <c r="IA59" i="5"/>
  <c r="HZ59" i="5"/>
  <c r="HY59" i="5"/>
  <c r="HX59" i="5"/>
  <c r="HW59" i="5"/>
  <c r="HV59" i="5"/>
  <c r="HU59" i="5"/>
  <c r="HT59" i="5"/>
  <c r="HS59" i="5"/>
  <c r="HR59" i="5"/>
  <c r="HQ59" i="5"/>
  <c r="HP59" i="5"/>
  <c r="HO59" i="5"/>
  <c r="HN59" i="5"/>
  <c r="HM59" i="5"/>
  <c r="HL59" i="5"/>
  <c r="HK59" i="5"/>
  <c r="HJ59" i="5"/>
  <c r="HI59" i="5"/>
  <c r="HH59" i="5"/>
  <c r="HG59" i="5"/>
  <c r="HF59" i="5"/>
  <c r="HE59" i="5"/>
  <c r="HD59" i="5"/>
  <c r="HC59" i="5"/>
  <c r="HB59" i="5"/>
  <c r="HA59" i="5"/>
  <c r="GZ59" i="5"/>
  <c r="GY59" i="5"/>
  <c r="GX59" i="5"/>
  <c r="GW59" i="5"/>
  <c r="GV59" i="5"/>
  <c r="GU59" i="5"/>
  <c r="GT59" i="5"/>
  <c r="GS59" i="5"/>
  <c r="GR59" i="5"/>
  <c r="GQ59" i="5"/>
  <c r="GP59" i="5"/>
  <c r="GO59" i="5"/>
  <c r="GN59" i="5"/>
  <c r="GM59" i="5"/>
  <c r="GL59" i="5"/>
  <c r="GK59" i="5"/>
  <c r="GJ59" i="5"/>
  <c r="GI59" i="5"/>
  <c r="GH59" i="5"/>
  <c r="GG59" i="5"/>
  <c r="GF59" i="5"/>
  <c r="GE59" i="5"/>
  <c r="GD59" i="5"/>
  <c r="GC59" i="5"/>
  <c r="GB59" i="5"/>
  <c r="GA59" i="5"/>
  <c r="FZ59" i="5"/>
  <c r="FY59" i="5"/>
  <c r="FX59" i="5"/>
  <c r="FW59" i="5"/>
  <c r="FV59" i="5"/>
  <c r="FU59" i="5"/>
  <c r="FT59" i="5"/>
  <c r="FS59" i="5"/>
  <c r="FR59" i="5"/>
  <c r="FQ59" i="5"/>
  <c r="FP59" i="5"/>
  <c r="FO59" i="5"/>
  <c r="FN59" i="5"/>
  <c r="FM59" i="5"/>
  <c r="FL59" i="5"/>
  <c r="FK59" i="5"/>
  <c r="FJ59" i="5"/>
  <c r="FI59" i="5"/>
  <c r="FH59" i="5"/>
  <c r="FG59" i="5"/>
  <c r="FF59" i="5"/>
  <c r="FE59" i="5"/>
  <c r="FD59" i="5"/>
  <c r="FC59" i="5"/>
  <c r="FB59" i="5"/>
  <c r="FA59" i="5"/>
  <c r="EZ59" i="5"/>
  <c r="EY59" i="5"/>
  <c r="EX59" i="5"/>
  <c r="EW59" i="5"/>
  <c r="EV59" i="5"/>
  <c r="EU59" i="5"/>
  <c r="ET59" i="5"/>
  <c r="ES59" i="5"/>
  <c r="ER59" i="5"/>
  <c r="EQ59" i="5"/>
  <c r="EP59" i="5"/>
  <c r="EO59" i="5"/>
  <c r="EN59" i="5"/>
  <c r="EM59" i="5"/>
  <c r="EL59" i="5"/>
  <c r="EK59" i="5"/>
  <c r="EJ59" i="5"/>
  <c r="EI59" i="5"/>
  <c r="EH59" i="5"/>
  <c r="EG59" i="5"/>
  <c r="EF59" i="5"/>
  <c r="EE59" i="5"/>
  <c r="ED59" i="5"/>
  <c r="EC59" i="5"/>
  <c r="EB59" i="5"/>
  <c r="EA59" i="5"/>
  <c r="DZ59" i="5"/>
  <c r="DV59" i="5"/>
  <c r="DU59" i="5"/>
  <c r="DT59" i="5"/>
  <c r="DS59" i="5"/>
  <c r="DR59" i="5"/>
  <c r="DQ59" i="5"/>
  <c r="DP59" i="5"/>
  <c r="DO59" i="5"/>
  <c r="DN59" i="5"/>
  <c r="DM59" i="5"/>
  <c r="DL59" i="5"/>
  <c r="DK59" i="5"/>
  <c r="DJ59" i="5"/>
  <c r="DI59" i="5"/>
  <c r="DH59" i="5"/>
  <c r="DG59" i="5"/>
  <c r="DF59" i="5"/>
  <c r="DE59" i="5"/>
  <c r="DD59" i="5"/>
  <c r="DC59" i="5"/>
  <c r="DB59" i="5"/>
  <c r="DA59" i="5"/>
  <c r="CZ59" i="5"/>
  <c r="CY59" i="5"/>
  <c r="CX59" i="5"/>
  <c r="CW59" i="5"/>
  <c r="CV59" i="5"/>
  <c r="CU59" i="5"/>
  <c r="CT59" i="5"/>
  <c r="CS59" i="5"/>
  <c r="CR59" i="5"/>
  <c r="CQ59" i="5"/>
  <c r="CP59" i="5"/>
  <c r="CO59" i="5"/>
  <c r="CN59" i="5"/>
  <c r="CM59" i="5"/>
  <c r="CL59" i="5"/>
  <c r="CK59" i="5"/>
  <c r="CJ59" i="5"/>
  <c r="CI59" i="5"/>
  <c r="CH59" i="5"/>
  <c r="CG59" i="5"/>
  <c r="CF59" i="5"/>
  <c r="CE59" i="5"/>
  <c r="CD59" i="5"/>
  <c r="CC59" i="5"/>
  <c r="CB59" i="5"/>
  <c r="CA59" i="5"/>
  <c r="BZ59" i="5"/>
  <c r="BY59" i="5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E59" i="5"/>
  <c r="D59" i="5"/>
  <c r="C59" i="5"/>
  <c r="B59" i="5"/>
  <c r="IO58" i="5"/>
  <c r="IN58" i="5"/>
  <c r="IM58" i="5"/>
  <c r="IL58" i="5"/>
  <c r="IK58" i="5"/>
  <c r="IJ58" i="5"/>
  <c r="II58" i="5"/>
  <c r="IH58" i="5"/>
  <c r="IG58" i="5"/>
  <c r="IF58" i="5"/>
  <c r="IE58" i="5"/>
  <c r="ID58" i="5"/>
  <c r="IC58" i="5"/>
  <c r="IB58" i="5"/>
  <c r="IA58" i="5"/>
  <c r="HZ58" i="5"/>
  <c r="HY58" i="5"/>
  <c r="HX58" i="5"/>
  <c r="HW58" i="5"/>
  <c r="HV58" i="5"/>
  <c r="HU58" i="5"/>
  <c r="HT58" i="5"/>
  <c r="HS58" i="5"/>
  <c r="HR58" i="5"/>
  <c r="HQ58" i="5"/>
  <c r="HP58" i="5"/>
  <c r="HO58" i="5"/>
  <c r="HN58" i="5"/>
  <c r="HM58" i="5"/>
  <c r="HL58" i="5"/>
  <c r="HK58" i="5"/>
  <c r="HJ58" i="5"/>
  <c r="HI58" i="5"/>
  <c r="HH58" i="5"/>
  <c r="HG58" i="5"/>
  <c r="HF58" i="5"/>
  <c r="HE58" i="5"/>
  <c r="HD58" i="5"/>
  <c r="HC58" i="5"/>
  <c r="HB58" i="5"/>
  <c r="HA58" i="5"/>
  <c r="GZ58" i="5"/>
  <c r="GY58" i="5"/>
  <c r="GX58" i="5"/>
  <c r="GW58" i="5"/>
  <c r="GV58" i="5"/>
  <c r="GU58" i="5"/>
  <c r="GT58" i="5"/>
  <c r="GS58" i="5"/>
  <c r="GR58" i="5"/>
  <c r="GQ58" i="5"/>
  <c r="GP58" i="5"/>
  <c r="GO58" i="5"/>
  <c r="GN58" i="5"/>
  <c r="GM58" i="5"/>
  <c r="GL58" i="5"/>
  <c r="GK58" i="5"/>
  <c r="GJ58" i="5"/>
  <c r="GI58" i="5"/>
  <c r="GH58" i="5"/>
  <c r="GG58" i="5"/>
  <c r="GF58" i="5"/>
  <c r="GE58" i="5"/>
  <c r="GD58" i="5"/>
  <c r="GC58" i="5"/>
  <c r="GB58" i="5"/>
  <c r="GA58" i="5"/>
  <c r="FZ58" i="5"/>
  <c r="FY58" i="5"/>
  <c r="FX58" i="5"/>
  <c r="FW58" i="5"/>
  <c r="FV58" i="5"/>
  <c r="FU58" i="5"/>
  <c r="FT58" i="5"/>
  <c r="FS58" i="5"/>
  <c r="FR58" i="5"/>
  <c r="FQ58" i="5"/>
  <c r="FP58" i="5"/>
  <c r="FO58" i="5"/>
  <c r="FN58" i="5"/>
  <c r="FM58" i="5"/>
  <c r="FL58" i="5"/>
  <c r="FK58" i="5"/>
  <c r="FJ58" i="5"/>
  <c r="FI58" i="5"/>
  <c r="FH58" i="5"/>
  <c r="FG58" i="5"/>
  <c r="FF58" i="5"/>
  <c r="FE58" i="5"/>
  <c r="FD58" i="5"/>
  <c r="FC58" i="5"/>
  <c r="FB58" i="5"/>
  <c r="FA58" i="5"/>
  <c r="EZ58" i="5"/>
  <c r="EY58" i="5"/>
  <c r="EX58" i="5"/>
  <c r="EW58" i="5"/>
  <c r="EV58" i="5"/>
  <c r="EU58" i="5"/>
  <c r="ET58" i="5"/>
  <c r="ES58" i="5"/>
  <c r="ER58" i="5"/>
  <c r="EQ58" i="5"/>
  <c r="EP58" i="5"/>
  <c r="EO58" i="5"/>
  <c r="EN58" i="5"/>
  <c r="EM58" i="5"/>
  <c r="EL58" i="5"/>
  <c r="EK58" i="5"/>
  <c r="EJ58" i="5"/>
  <c r="EI58" i="5"/>
  <c r="EH58" i="5"/>
  <c r="EG58" i="5"/>
  <c r="EF58" i="5"/>
  <c r="EE58" i="5"/>
  <c r="ED58" i="5"/>
  <c r="EC58" i="5"/>
  <c r="EB58" i="5"/>
  <c r="EA58" i="5"/>
  <c r="DZ58" i="5"/>
  <c r="DV58" i="5"/>
  <c r="DU58" i="5"/>
  <c r="DT58" i="5"/>
  <c r="DS58" i="5"/>
  <c r="DR58" i="5"/>
  <c r="DQ58" i="5"/>
  <c r="DP58" i="5"/>
  <c r="DO58" i="5"/>
  <c r="DN58" i="5"/>
  <c r="DM58" i="5"/>
  <c r="DL58" i="5"/>
  <c r="DK58" i="5"/>
  <c r="DJ58" i="5"/>
  <c r="DI58" i="5"/>
  <c r="DH58" i="5"/>
  <c r="DG58" i="5"/>
  <c r="DF58" i="5"/>
  <c r="DE58" i="5"/>
  <c r="DD58" i="5"/>
  <c r="DC58" i="5"/>
  <c r="DB58" i="5"/>
  <c r="DA58" i="5"/>
  <c r="CZ58" i="5"/>
  <c r="CY58" i="5"/>
  <c r="CX58" i="5"/>
  <c r="CW58" i="5"/>
  <c r="CV58" i="5"/>
  <c r="CU58" i="5"/>
  <c r="CT58" i="5"/>
  <c r="CS58" i="5"/>
  <c r="CR58" i="5"/>
  <c r="CQ58" i="5"/>
  <c r="CP58" i="5"/>
  <c r="CO58" i="5"/>
  <c r="CN58" i="5"/>
  <c r="CM58" i="5"/>
  <c r="CL58" i="5"/>
  <c r="CK58" i="5"/>
  <c r="CJ58" i="5"/>
  <c r="CI58" i="5"/>
  <c r="CH58" i="5"/>
  <c r="CG58" i="5"/>
  <c r="CF58" i="5"/>
  <c r="CE58" i="5"/>
  <c r="CD58" i="5"/>
  <c r="CC58" i="5"/>
  <c r="CB58" i="5"/>
  <c r="CA58" i="5"/>
  <c r="BZ58" i="5"/>
  <c r="BY58" i="5"/>
  <c r="BX58" i="5"/>
  <c r="BW58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E58" i="5"/>
  <c r="D58" i="5"/>
  <c r="C58" i="5"/>
  <c r="B58" i="5"/>
  <c r="IO57" i="5"/>
  <c r="IN57" i="5"/>
  <c r="IM57" i="5"/>
  <c r="IL57" i="5"/>
  <c r="IK57" i="5"/>
  <c r="IJ57" i="5"/>
  <c r="II57" i="5"/>
  <c r="IH57" i="5"/>
  <c r="IG57" i="5"/>
  <c r="IF57" i="5"/>
  <c r="IE57" i="5"/>
  <c r="ID57" i="5"/>
  <c r="IC57" i="5"/>
  <c r="IB57" i="5"/>
  <c r="IA57" i="5"/>
  <c r="HZ57" i="5"/>
  <c r="HY57" i="5"/>
  <c r="HX57" i="5"/>
  <c r="HW57" i="5"/>
  <c r="HV57" i="5"/>
  <c r="HU57" i="5"/>
  <c r="HT57" i="5"/>
  <c r="HS57" i="5"/>
  <c r="HR57" i="5"/>
  <c r="HQ57" i="5"/>
  <c r="HP57" i="5"/>
  <c r="HO57" i="5"/>
  <c r="HN57" i="5"/>
  <c r="HM57" i="5"/>
  <c r="HL57" i="5"/>
  <c r="HK57" i="5"/>
  <c r="HJ57" i="5"/>
  <c r="HI57" i="5"/>
  <c r="HH57" i="5"/>
  <c r="HG57" i="5"/>
  <c r="HF57" i="5"/>
  <c r="HE57" i="5"/>
  <c r="HD57" i="5"/>
  <c r="HC57" i="5"/>
  <c r="HB57" i="5"/>
  <c r="HA57" i="5"/>
  <c r="GZ57" i="5"/>
  <c r="GY57" i="5"/>
  <c r="GX57" i="5"/>
  <c r="GW57" i="5"/>
  <c r="GV57" i="5"/>
  <c r="GU57" i="5"/>
  <c r="GT57" i="5"/>
  <c r="GS57" i="5"/>
  <c r="GR57" i="5"/>
  <c r="GQ57" i="5"/>
  <c r="GP57" i="5"/>
  <c r="GO57" i="5"/>
  <c r="GN57" i="5"/>
  <c r="GM57" i="5"/>
  <c r="GL57" i="5"/>
  <c r="GK57" i="5"/>
  <c r="GJ57" i="5"/>
  <c r="GI57" i="5"/>
  <c r="GH57" i="5"/>
  <c r="GG57" i="5"/>
  <c r="GF57" i="5"/>
  <c r="GE57" i="5"/>
  <c r="GD57" i="5"/>
  <c r="GC57" i="5"/>
  <c r="GB57" i="5"/>
  <c r="GA57" i="5"/>
  <c r="FZ57" i="5"/>
  <c r="FY57" i="5"/>
  <c r="FX57" i="5"/>
  <c r="FW57" i="5"/>
  <c r="FV57" i="5"/>
  <c r="FU57" i="5"/>
  <c r="FT57" i="5"/>
  <c r="FS57" i="5"/>
  <c r="FR57" i="5"/>
  <c r="FQ57" i="5"/>
  <c r="FP57" i="5"/>
  <c r="FO57" i="5"/>
  <c r="FN57" i="5"/>
  <c r="FM57" i="5"/>
  <c r="FL57" i="5"/>
  <c r="FK57" i="5"/>
  <c r="FJ57" i="5"/>
  <c r="FI57" i="5"/>
  <c r="FH57" i="5"/>
  <c r="FG57" i="5"/>
  <c r="FF57" i="5"/>
  <c r="FE57" i="5"/>
  <c r="FD57" i="5"/>
  <c r="FC57" i="5"/>
  <c r="FB57" i="5"/>
  <c r="FA57" i="5"/>
  <c r="EZ57" i="5"/>
  <c r="EY57" i="5"/>
  <c r="EX57" i="5"/>
  <c r="EW57" i="5"/>
  <c r="EV57" i="5"/>
  <c r="EU57" i="5"/>
  <c r="ET57" i="5"/>
  <c r="ES57" i="5"/>
  <c r="ER57" i="5"/>
  <c r="EQ57" i="5"/>
  <c r="EP57" i="5"/>
  <c r="EO57" i="5"/>
  <c r="EN57" i="5"/>
  <c r="EM57" i="5"/>
  <c r="EL57" i="5"/>
  <c r="EK57" i="5"/>
  <c r="EJ57" i="5"/>
  <c r="EI57" i="5"/>
  <c r="EH57" i="5"/>
  <c r="EG57" i="5"/>
  <c r="EF57" i="5"/>
  <c r="EE57" i="5"/>
  <c r="ED57" i="5"/>
  <c r="EC57" i="5"/>
  <c r="EB57" i="5"/>
  <c r="EA57" i="5"/>
  <c r="DZ57" i="5"/>
  <c r="DV57" i="5"/>
  <c r="DU57" i="5"/>
  <c r="DT57" i="5"/>
  <c r="DS57" i="5"/>
  <c r="DR57" i="5"/>
  <c r="DQ57" i="5"/>
  <c r="DP57" i="5"/>
  <c r="DO57" i="5"/>
  <c r="DN57" i="5"/>
  <c r="DM57" i="5"/>
  <c r="DL57" i="5"/>
  <c r="DK57" i="5"/>
  <c r="DJ57" i="5"/>
  <c r="DI57" i="5"/>
  <c r="DH57" i="5"/>
  <c r="DG57" i="5"/>
  <c r="DF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E57" i="5"/>
  <c r="D57" i="5"/>
  <c r="C57" i="5"/>
  <c r="B57" i="5"/>
  <c r="IO56" i="5"/>
  <c r="IN56" i="5"/>
  <c r="IM56" i="5"/>
  <c r="IL56" i="5"/>
  <c r="IK56" i="5"/>
  <c r="IJ56" i="5"/>
  <c r="II56" i="5"/>
  <c r="IH56" i="5"/>
  <c r="IG56" i="5"/>
  <c r="IF56" i="5"/>
  <c r="IE56" i="5"/>
  <c r="ID56" i="5"/>
  <c r="IC56" i="5"/>
  <c r="IB56" i="5"/>
  <c r="IA56" i="5"/>
  <c r="HZ56" i="5"/>
  <c r="HY56" i="5"/>
  <c r="HX56" i="5"/>
  <c r="HW56" i="5"/>
  <c r="HV56" i="5"/>
  <c r="HU56" i="5"/>
  <c r="HT56" i="5"/>
  <c r="HS56" i="5"/>
  <c r="HR56" i="5"/>
  <c r="HQ56" i="5"/>
  <c r="HP56" i="5"/>
  <c r="HO56" i="5"/>
  <c r="HN56" i="5"/>
  <c r="HM56" i="5"/>
  <c r="HL56" i="5"/>
  <c r="HK56" i="5"/>
  <c r="HJ56" i="5"/>
  <c r="HI56" i="5"/>
  <c r="HH56" i="5"/>
  <c r="HG56" i="5"/>
  <c r="HF56" i="5"/>
  <c r="HE56" i="5"/>
  <c r="HD56" i="5"/>
  <c r="HC56" i="5"/>
  <c r="HB56" i="5"/>
  <c r="HA56" i="5"/>
  <c r="GZ56" i="5"/>
  <c r="GY56" i="5"/>
  <c r="GX56" i="5"/>
  <c r="GW56" i="5"/>
  <c r="GV56" i="5"/>
  <c r="GU56" i="5"/>
  <c r="GT56" i="5"/>
  <c r="GS56" i="5"/>
  <c r="GR56" i="5"/>
  <c r="GQ56" i="5"/>
  <c r="GP56" i="5"/>
  <c r="GO56" i="5"/>
  <c r="GN56" i="5"/>
  <c r="GM56" i="5"/>
  <c r="GL56" i="5"/>
  <c r="GK56" i="5"/>
  <c r="GJ56" i="5"/>
  <c r="GI56" i="5"/>
  <c r="GH56" i="5"/>
  <c r="GG56" i="5"/>
  <c r="GF56" i="5"/>
  <c r="GE56" i="5"/>
  <c r="GD56" i="5"/>
  <c r="GC56" i="5"/>
  <c r="GB56" i="5"/>
  <c r="GA56" i="5"/>
  <c r="FZ56" i="5"/>
  <c r="FY56" i="5"/>
  <c r="FX56" i="5"/>
  <c r="FW56" i="5"/>
  <c r="FV56" i="5"/>
  <c r="FU56" i="5"/>
  <c r="FT56" i="5"/>
  <c r="FS56" i="5"/>
  <c r="FR56" i="5"/>
  <c r="FQ56" i="5"/>
  <c r="FP56" i="5"/>
  <c r="FO56" i="5"/>
  <c r="FN56" i="5"/>
  <c r="FM56" i="5"/>
  <c r="FL56" i="5"/>
  <c r="FK56" i="5"/>
  <c r="FJ56" i="5"/>
  <c r="FI56" i="5"/>
  <c r="FH56" i="5"/>
  <c r="FG56" i="5"/>
  <c r="FF56" i="5"/>
  <c r="FE56" i="5"/>
  <c r="FD56" i="5"/>
  <c r="FC56" i="5"/>
  <c r="FB56" i="5"/>
  <c r="FA56" i="5"/>
  <c r="EZ56" i="5"/>
  <c r="EY56" i="5"/>
  <c r="EX56" i="5"/>
  <c r="EW56" i="5"/>
  <c r="EV56" i="5"/>
  <c r="EU56" i="5"/>
  <c r="ET56" i="5"/>
  <c r="ES56" i="5"/>
  <c r="ER56" i="5"/>
  <c r="EQ56" i="5"/>
  <c r="EP56" i="5"/>
  <c r="EO56" i="5"/>
  <c r="EN56" i="5"/>
  <c r="EM56" i="5"/>
  <c r="EL56" i="5"/>
  <c r="EK56" i="5"/>
  <c r="EJ56" i="5"/>
  <c r="EI56" i="5"/>
  <c r="EH56" i="5"/>
  <c r="EG56" i="5"/>
  <c r="EF56" i="5"/>
  <c r="EE56" i="5"/>
  <c r="ED56" i="5"/>
  <c r="EC56" i="5"/>
  <c r="EB56" i="5"/>
  <c r="EA56" i="5"/>
  <c r="DZ56" i="5"/>
  <c r="DV56" i="5"/>
  <c r="DU56" i="5"/>
  <c r="DT56" i="5"/>
  <c r="DS56" i="5"/>
  <c r="DR56" i="5"/>
  <c r="DQ56" i="5"/>
  <c r="DP56" i="5"/>
  <c r="DO56" i="5"/>
  <c r="DN56" i="5"/>
  <c r="DM56" i="5"/>
  <c r="DL56" i="5"/>
  <c r="DK56" i="5"/>
  <c r="DJ56" i="5"/>
  <c r="DI56" i="5"/>
  <c r="DH56" i="5"/>
  <c r="DG56" i="5"/>
  <c r="DF56" i="5"/>
  <c r="DE56" i="5"/>
  <c r="DD56" i="5"/>
  <c r="DC56" i="5"/>
  <c r="DB56" i="5"/>
  <c r="DA56" i="5"/>
  <c r="CZ56" i="5"/>
  <c r="CY56" i="5"/>
  <c r="CX56" i="5"/>
  <c r="CW56" i="5"/>
  <c r="CV56" i="5"/>
  <c r="CU56" i="5"/>
  <c r="CT56" i="5"/>
  <c r="CS56" i="5"/>
  <c r="CR56" i="5"/>
  <c r="CQ56" i="5"/>
  <c r="CP56" i="5"/>
  <c r="CO56" i="5"/>
  <c r="CN56" i="5"/>
  <c r="CM56" i="5"/>
  <c r="CL56" i="5"/>
  <c r="CK56" i="5"/>
  <c r="CJ56" i="5"/>
  <c r="CI56" i="5"/>
  <c r="CH56" i="5"/>
  <c r="CG56" i="5"/>
  <c r="CF56" i="5"/>
  <c r="CE56" i="5"/>
  <c r="CD56" i="5"/>
  <c r="CC56" i="5"/>
  <c r="CB56" i="5"/>
  <c r="CA56" i="5"/>
  <c r="BZ56" i="5"/>
  <c r="BY56" i="5"/>
  <c r="BX56" i="5"/>
  <c r="BW56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E56" i="5"/>
  <c r="D56" i="5"/>
  <c r="C56" i="5"/>
  <c r="B56" i="5"/>
  <c r="IO55" i="5"/>
  <c r="IN55" i="5"/>
  <c r="IM55" i="5"/>
  <c r="IL55" i="5"/>
  <c r="IK55" i="5"/>
  <c r="IJ55" i="5"/>
  <c r="II55" i="5"/>
  <c r="IH55" i="5"/>
  <c r="IG55" i="5"/>
  <c r="IF55" i="5"/>
  <c r="IE55" i="5"/>
  <c r="ID55" i="5"/>
  <c r="IC55" i="5"/>
  <c r="IB55" i="5"/>
  <c r="IA55" i="5"/>
  <c r="HZ55" i="5"/>
  <c r="HY55" i="5"/>
  <c r="HX55" i="5"/>
  <c r="HW55" i="5"/>
  <c r="HV55" i="5"/>
  <c r="HU55" i="5"/>
  <c r="HT55" i="5"/>
  <c r="HS55" i="5"/>
  <c r="HR55" i="5"/>
  <c r="HQ55" i="5"/>
  <c r="HP55" i="5"/>
  <c r="HO55" i="5"/>
  <c r="HN55" i="5"/>
  <c r="HM55" i="5"/>
  <c r="HL55" i="5"/>
  <c r="HK55" i="5"/>
  <c r="HJ55" i="5"/>
  <c r="HI55" i="5"/>
  <c r="HH55" i="5"/>
  <c r="HG55" i="5"/>
  <c r="HF55" i="5"/>
  <c r="HE55" i="5"/>
  <c r="HD55" i="5"/>
  <c r="HC55" i="5"/>
  <c r="HB55" i="5"/>
  <c r="HA55" i="5"/>
  <c r="GZ55" i="5"/>
  <c r="GY55" i="5"/>
  <c r="GX55" i="5"/>
  <c r="GW55" i="5"/>
  <c r="GV55" i="5"/>
  <c r="GU55" i="5"/>
  <c r="GT55" i="5"/>
  <c r="GS55" i="5"/>
  <c r="GR55" i="5"/>
  <c r="GQ55" i="5"/>
  <c r="GP55" i="5"/>
  <c r="GO55" i="5"/>
  <c r="GN55" i="5"/>
  <c r="GM55" i="5"/>
  <c r="GL55" i="5"/>
  <c r="GK55" i="5"/>
  <c r="GJ55" i="5"/>
  <c r="GI55" i="5"/>
  <c r="GH55" i="5"/>
  <c r="GG55" i="5"/>
  <c r="GF55" i="5"/>
  <c r="GE55" i="5"/>
  <c r="GD55" i="5"/>
  <c r="GC55" i="5"/>
  <c r="GB55" i="5"/>
  <c r="GA55" i="5"/>
  <c r="FZ55" i="5"/>
  <c r="FY55" i="5"/>
  <c r="FX55" i="5"/>
  <c r="FW55" i="5"/>
  <c r="FV55" i="5"/>
  <c r="FU55" i="5"/>
  <c r="FT55" i="5"/>
  <c r="FS55" i="5"/>
  <c r="FR55" i="5"/>
  <c r="FQ55" i="5"/>
  <c r="FP55" i="5"/>
  <c r="FO55" i="5"/>
  <c r="FN55" i="5"/>
  <c r="FM55" i="5"/>
  <c r="FL55" i="5"/>
  <c r="FK55" i="5"/>
  <c r="FJ55" i="5"/>
  <c r="FI55" i="5"/>
  <c r="FH55" i="5"/>
  <c r="FG55" i="5"/>
  <c r="FF55" i="5"/>
  <c r="FE55" i="5"/>
  <c r="FD55" i="5"/>
  <c r="FC55" i="5"/>
  <c r="FB55" i="5"/>
  <c r="FA55" i="5"/>
  <c r="EZ55" i="5"/>
  <c r="EY55" i="5"/>
  <c r="EX55" i="5"/>
  <c r="EW55" i="5"/>
  <c r="EV55" i="5"/>
  <c r="EU55" i="5"/>
  <c r="ET55" i="5"/>
  <c r="ES55" i="5"/>
  <c r="ER55" i="5"/>
  <c r="EQ55" i="5"/>
  <c r="EP55" i="5"/>
  <c r="EO55" i="5"/>
  <c r="EN55" i="5"/>
  <c r="EM55" i="5"/>
  <c r="EL55" i="5"/>
  <c r="EK55" i="5"/>
  <c r="EJ55" i="5"/>
  <c r="EI55" i="5"/>
  <c r="EH55" i="5"/>
  <c r="EG55" i="5"/>
  <c r="EF55" i="5"/>
  <c r="EE55" i="5"/>
  <c r="ED55" i="5"/>
  <c r="EC55" i="5"/>
  <c r="EB55" i="5"/>
  <c r="EA55" i="5"/>
  <c r="DZ55" i="5"/>
  <c r="DV55" i="5"/>
  <c r="DU55" i="5"/>
  <c r="DT55" i="5"/>
  <c r="DS55" i="5"/>
  <c r="DR55" i="5"/>
  <c r="DQ55" i="5"/>
  <c r="DP55" i="5"/>
  <c r="DO55" i="5"/>
  <c r="DN55" i="5"/>
  <c r="DM55" i="5"/>
  <c r="DL55" i="5"/>
  <c r="DK55" i="5"/>
  <c r="DJ55" i="5"/>
  <c r="DI55" i="5"/>
  <c r="DH55" i="5"/>
  <c r="DG55" i="5"/>
  <c r="DF55" i="5"/>
  <c r="DE55" i="5"/>
  <c r="DD55" i="5"/>
  <c r="DC55" i="5"/>
  <c r="DB55" i="5"/>
  <c r="DA55" i="5"/>
  <c r="CZ55" i="5"/>
  <c r="CY55" i="5"/>
  <c r="CX55" i="5"/>
  <c r="CW55" i="5"/>
  <c r="CV55" i="5"/>
  <c r="CU55" i="5"/>
  <c r="CT55" i="5"/>
  <c r="CS55" i="5"/>
  <c r="CR55" i="5"/>
  <c r="CQ55" i="5"/>
  <c r="CP55" i="5"/>
  <c r="CO55" i="5"/>
  <c r="CN55" i="5"/>
  <c r="CM55" i="5"/>
  <c r="CL55" i="5"/>
  <c r="CK55" i="5"/>
  <c r="CJ55" i="5"/>
  <c r="CI55" i="5"/>
  <c r="CH55" i="5"/>
  <c r="CG55" i="5"/>
  <c r="CF55" i="5"/>
  <c r="CE55" i="5"/>
  <c r="CD55" i="5"/>
  <c r="CC55" i="5"/>
  <c r="CB55" i="5"/>
  <c r="CA55" i="5"/>
  <c r="BZ55" i="5"/>
  <c r="BY55" i="5"/>
  <c r="BX55" i="5"/>
  <c r="BW55" i="5"/>
  <c r="BV55" i="5"/>
  <c r="BU55" i="5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E55" i="5"/>
  <c r="D55" i="5"/>
  <c r="C55" i="5"/>
  <c r="B55" i="5"/>
  <c r="IO54" i="5"/>
  <c r="IN54" i="5"/>
  <c r="IM54" i="5"/>
  <c r="IL54" i="5"/>
  <c r="IK54" i="5"/>
  <c r="IJ54" i="5"/>
  <c r="II54" i="5"/>
  <c r="IH54" i="5"/>
  <c r="IG54" i="5"/>
  <c r="IF54" i="5"/>
  <c r="IE54" i="5"/>
  <c r="ID54" i="5"/>
  <c r="IC54" i="5"/>
  <c r="IB54" i="5"/>
  <c r="IA54" i="5"/>
  <c r="HZ54" i="5"/>
  <c r="HY54" i="5"/>
  <c r="HX54" i="5"/>
  <c r="HW54" i="5"/>
  <c r="HV54" i="5"/>
  <c r="HU54" i="5"/>
  <c r="HT54" i="5"/>
  <c r="HS54" i="5"/>
  <c r="HR54" i="5"/>
  <c r="HQ54" i="5"/>
  <c r="HP54" i="5"/>
  <c r="HO54" i="5"/>
  <c r="HN54" i="5"/>
  <c r="HM54" i="5"/>
  <c r="HL54" i="5"/>
  <c r="HK54" i="5"/>
  <c r="HJ54" i="5"/>
  <c r="HI54" i="5"/>
  <c r="HH54" i="5"/>
  <c r="HG54" i="5"/>
  <c r="HF54" i="5"/>
  <c r="HE54" i="5"/>
  <c r="HD54" i="5"/>
  <c r="HC54" i="5"/>
  <c r="HB54" i="5"/>
  <c r="HA54" i="5"/>
  <c r="GZ54" i="5"/>
  <c r="GY54" i="5"/>
  <c r="GX54" i="5"/>
  <c r="GW54" i="5"/>
  <c r="GV54" i="5"/>
  <c r="GU54" i="5"/>
  <c r="GT54" i="5"/>
  <c r="GS54" i="5"/>
  <c r="GR54" i="5"/>
  <c r="GQ54" i="5"/>
  <c r="GP54" i="5"/>
  <c r="GO54" i="5"/>
  <c r="GN54" i="5"/>
  <c r="GM54" i="5"/>
  <c r="GL54" i="5"/>
  <c r="GK54" i="5"/>
  <c r="GJ54" i="5"/>
  <c r="GI54" i="5"/>
  <c r="GH54" i="5"/>
  <c r="GG54" i="5"/>
  <c r="GF54" i="5"/>
  <c r="GE54" i="5"/>
  <c r="GD54" i="5"/>
  <c r="GC54" i="5"/>
  <c r="GB54" i="5"/>
  <c r="GA54" i="5"/>
  <c r="FZ54" i="5"/>
  <c r="FY54" i="5"/>
  <c r="FX54" i="5"/>
  <c r="FW54" i="5"/>
  <c r="FV54" i="5"/>
  <c r="FU54" i="5"/>
  <c r="FT54" i="5"/>
  <c r="FS54" i="5"/>
  <c r="FR54" i="5"/>
  <c r="FQ54" i="5"/>
  <c r="FP54" i="5"/>
  <c r="FO54" i="5"/>
  <c r="FN54" i="5"/>
  <c r="FM54" i="5"/>
  <c r="FL54" i="5"/>
  <c r="FK54" i="5"/>
  <c r="FJ54" i="5"/>
  <c r="FI54" i="5"/>
  <c r="FH54" i="5"/>
  <c r="FG54" i="5"/>
  <c r="FF54" i="5"/>
  <c r="FE54" i="5"/>
  <c r="FD54" i="5"/>
  <c r="FC54" i="5"/>
  <c r="FB54" i="5"/>
  <c r="FA54" i="5"/>
  <c r="EZ54" i="5"/>
  <c r="EY54" i="5"/>
  <c r="EX54" i="5"/>
  <c r="EW54" i="5"/>
  <c r="EV54" i="5"/>
  <c r="EU54" i="5"/>
  <c r="ET54" i="5"/>
  <c r="ES54" i="5"/>
  <c r="ER54" i="5"/>
  <c r="EQ54" i="5"/>
  <c r="EP54" i="5"/>
  <c r="EO54" i="5"/>
  <c r="EN54" i="5"/>
  <c r="EM54" i="5"/>
  <c r="EL54" i="5"/>
  <c r="EK54" i="5"/>
  <c r="EJ54" i="5"/>
  <c r="EI54" i="5"/>
  <c r="EH54" i="5"/>
  <c r="EG54" i="5"/>
  <c r="EF54" i="5"/>
  <c r="EE54" i="5"/>
  <c r="ED54" i="5"/>
  <c r="EC54" i="5"/>
  <c r="EB54" i="5"/>
  <c r="EA54" i="5"/>
  <c r="DZ54" i="5"/>
  <c r="DV54" i="5"/>
  <c r="DU54" i="5"/>
  <c r="DT54" i="5"/>
  <c r="DS54" i="5"/>
  <c r="DR54" i="5"/>
  <c r="DQ54" i="5"/>
  <c r="DP54" i="5"/>
  <c r="DO54" i="5"/>
  <c r="DN54" i="5"/>
  <c r="DM54" i="5"/>
  <c r="DL54" i="5"/>
  <c r="DK54" i="5"/>
  <c r="DJ54" i="5"/>
  <c r="DI54" i="5"/>
  <c r="DH54" i="5"/>
  <c r="DG54" i="5"/>
  <c r="DF54" i="5"/>
  <c r="DE54" i="5"/>
  <c r="DD54" i="5"/>
  <c r="DC54" i="5"/>
  <c r="DB54" i="5"/>
  <c r="DA54" i="5"/>
  <c r="CZ54" i="5"/>
  <c r="CY54" i="5"/>
  <c r="CX54" i="5"/>
  <c r="CW54" i="5"/>
  <c r="CV54" i="5"/>
  <c r="CU54" i="5"/>
  <c r="CT54" i="5"/>
  <c r="CS54" i="5"/>
  <c r="CR54" i="5"/>
  <c r="CQ54" i="5"/>
  <c r="CP54" i="5"/>
  <c r="CO54" i="5"/>
  <c r="CN54" i="5"/>
  <c r="CM54" i="5"/>
  <c r="CL54" i="5"/>
  <c r="CK54" i="5"/>
  <c r="CJ54" i="5"/>
  <c r="CI54" i="5"/>
  <c r="CH54" i="5"/>
  <c r="CG54" i="5"/>
  <c r="CF54" i="5"/>
  <c r="CE54" i="5"/>
  <c r="CD54" i="5"/>
  <c r="CC54" i="5"/>
  <c r="CB54" i="5"/>
  <c r="CA54" i="5"/>
  <c r="BZ54" i="5"/>
  <c r="BY54" i="5"/>
  <c r="BX54" i="5"/>
  <c r="BW54" i="5"/>
  <c r="BV54" i="5"/>
  <c r="BU54" i="5"/>
  <c r="BT54" i="5"/>
  <c r="BS54" i="5"/>
  <c r="BR54" i="5"/>
  <c r="BQ54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E54" i="5"/>
  <c r="D54" i="5"/>
  <c r="C54" i="5"/>
  <c r="B54" i="5"/>
  <c r="IO53" i="5"/>
  <c r="IN53" i="5"/>
  <c r="IM53" i="5"/>
  <c r="IL53" i="5"/>
  <c r="IK53" i="5"/>
  <c r="IJ53" i="5"/>
  <c r="II53" i="5"/>
  <c r="IH53" i="5"/>
  <c r="IG53" i="5"/>
  <c r="IF53" i="5"/>
  <c r="IE53" i="5"/>
  <c r="ID53" i="5"/>
  <c r="IC53" i="5"/>
  <c r="IB53" i="5"/>
  <c r="IA53" i="5"/>
  <c r="HZ53" i="5"/>
  <c r="HY53" i="5"/>
  <c r="HX53" i="5"/>
  <c r="HW53" i="5"/>
  <c r="HV53" i="5"/>
  <c r="HU53" i="5"/>
  <c r="HT53" i="5"/>
  <c r="HS53" i="5"/>
  <c r="HR53" i="5"/>
  <c r="HQ53" i="5"/>
  <c r="HP53" i="5"/>
  <c r="HO53" i="5"/>
  <c r="HN53" i="5"/>
  <c r="HM53" i="5"/>
  <c r="HL53" i="5"/>
  <c r="HK53" i="5"/>
  <c r="HJ53" i="5"/>
  <c r="HI53" i="5"/>
  <c r="HH53" i="5"/>
  <c r="HG53" i="5"/>
  <c r="HF53" i="5"/>
  <c r="HE53" i="5"/>
  <c r="HD53" i="5"/>
  <c r="HC53" i="5"/>
  <c r="HB53" i="5"/>
  <c r="HA53" i="5"/>
  <c r="GZ53" i="5"/>
  <c r="GY53" i="5"/>
  <c r="GX53" i="5"/>
  <c r="GW53" i="5"/>
  <c r="GV53" i="5"/>
  <c r="GU53" i="5"/>
  <c r="GT53" i="5"/>
  <c r="GS53" i="5"/>
  <c r="GR53" i="5"/>
  <c r="GQ53" i="5"/>
  <c r="GP53" i="5"/>
  <c r="GO53" i="5"/>
  <c r="GN53" i="5"/>
  <c r="GM53" i="5"/>
  <c r="GL53" i="5"/>
  <c r="GK53" i="5"/>
  <c r="GJ53" i="5"/>
  <c r="GI53" i="5"/>
  <c r="GH53" i="5"/>
  <c r="GG53" i="5"/>
  <c r="GF53" i="5"/>
  <c r="GE53" i="5"/>
  <c r="GD53" i="5"/>
  <c r="GC53" i="5"/>
  <c r="GB53" i="5"/>
  <c r="GA53" i="5"/>
  <c r="FZ53" i="5"/>
  <c r="FY53" i="5"/>
  <c r="FX53" i="5"/>
  <c r="FW53" i="5"/>
  <c r="FV53" i="5"/>
  <c r="FU53" i="5"/>
  <c r="FT53" i="5"/>
  <c r="FS53" i="5"/>
  <c r="FR53" i="5"/>
  <c r="FQ53" i="5"/>
  <c r="FP53" i="5"/>
  <c r="FO53" i="5"/>
  <c r="FN53" i="5"/>
  <c r="FM53" i="5"/>
  <c r="FL53" i="5"/>
  <c r="FK53" i="5"/>
  <c r="FJ53" i="5"/>
  <c r="FI53" i="5"/>
  <c r="FH53" i="5"/>
  <c r="FG53" i="5"/>
  <c r="FF53" i="5"/>
  <c r="FE53" i="5"/>
  <c r="FD53" i="5"/>
  <c r="FC53" i="5"/>
  <c r="FB53" i="5"/>
  <c r="FA53" i="5"/>
  <c r="EZ53" i="5"/>
  <c r="EY53" i="5"/>
  <c r="EX53" i="5"/>
  <c r="EW53" i="5"/>
  <c r="EV53" i="5"/>
  <c r="EU53" i="5"/>
  <c r="ET53" i="5"/>
  <c r="ES53" i="5"/>
  <c r="ER53" i="5"/>
  <c r="EQ53" i="5"/>
  <c r="EP53" i="5"/>
  <c r="EO53" i="5"/>
  <c r="EN53" i="5"/>
  <c r="EM53" i="5"/>
  <c r="EL53" i="5"/>
  <c r="EK53" i="5"/>
  <c r="EJ53" i="5"/>
  <c r="EI53" i="5"/>
  <c r="EH53" i="5"/>
  <c r="EG53" i="5"/>
  <c r="EF53" i="5"/>
  <c r="EE53" i="5"/>
  <c r="ED53" i="5"/>
  <c r="EC53" i="5"/>
  <c r="EB53" i="5"/>
  <c r="EA53" i="5"/>
  <c r="DZ53" i="5"/>
  <c r="DV53" i="5"/>
  <c r="DU53" i="5"/>
  <c r="DT53" i="5"/>
  <c r="DS53" i="5"/>
  <c r="DR53" i="5"/>
  <c r="DQ53" i="5"/>
  <c r="DP53" i="5"/>
  <c r="DO53" i="5"/>
  <c r="DN53" i="5"/>
  <c r="DM53" i="5"/>
  <c r="DL53" i="5"/>
  <c r="DK53" i="5"/>
  <c r="DJ53" i="5"/>
  <c r="DI53" i="5"/>
  <c r="DH53" i="5"/>
  <c r="DG53" i="5"/>
  <c r="DF53" i="5"/>
  <c r="DE53" i="5"/>
  <c r="DD53" i="5"/>
  <c r="DC53" i="5"/>
  <c r="DB53" i="5"/>
  <c r="DA53" i="5"/>
  <c r="CZ53" i="5"/>
  <c r="CY53" i="5"/>
  <c r="CX53" i="5"/>
  <c r="CW53" i="5"/>
  <c r="CV53" i="5"/>
  <c r="CU53" i="5"/>
  <c r="CT53" i="5"/>
  <c r="CS53" i="5"/>
  <c r="CR53" i="5"/>
  <c r="CQ53" i="5"/>
  <c r="CP53" i="5"/>
  <c r="CO53" i="5"/>
  <c r="CN53" i="5"/>
  <c r="CM53" i="5"/>
  <c r="CL53" i="5"/>
  <c r="CK53" i="5"/>
  <c r="CJ53" i="5"/>
  <c r="CI53" i="5"/>
  <c r="CH53" i="5"/>
  <c r="CG53" i="5"/>
  <c r="CF53" i="5"/>
  <c r="CE53" i="5"/>
  <c r="CD53" i="5"/>
  <c r="CC53" i="5"/>
  <c r="CB53" i="5"/>
  <c r="CA53" i="5"/>
  <c r="BZ53" i="5"/>
  <c r="BY53" i="5"/>
  <c r="BX53" i="5"/>
  <c r="BW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E53" i="5"/>
  <c r="D53" i="5"/>
  <c r="C53" i="5"/>
  <c r="B53" i="5"/>
  <c r="IO52" i="5"/>
  <c r="IN52" i="5"/>
  <c r="IM52" i="5"/>
  <c r="IL52" i="5"/>
  <c r="IK52" i="5"/>
  <c r="IJ52" i="5"/>
  <c r="II52" i="5"/>
  <c r="IH52" i="5"/>
  <c r="IG52" i="5"/>
  <c r="IF52" i="5"/>
  <c r="IE52" i="5"/>
  <c r="ID52" i="5"/>
  <c r="IC52" i="5"/>
  <c r="IB52" i="5"/>
  <c r="IA52" i="5"/>
  <c r="HZ52" i="5"/>
  <c r="HY52" i="5"/>
  <c r="HX52" i="5"/>
  <c r="HW52" i="5"/>
  <c r="HV52" i="5"/>
  <c r="HU52" i="5"/>
  <c r="HT52" i="5"/>
  <c r="HS52" i="5"/>
  <c r="HR52" i="5"/>
  <c r="HQ52" i="5"/>
  <c r="HP52" i="5"/>
  <c r="HO52" i="5"/>
  <c r="HN52" i="5"/>
  <c r="HM52" i="5"/>
  <c r="HL52" i="5"/>
  <c r="HK52" i="5"/>
  <c r="HJ52" i="5"/>
  <c r="HI52" i="5"/>
  <c r="HH52" i="5"/>
  <c r="HG52" i="5"/>
  <c r="HF52" i="5"/>
  <c r="HE52" i="5"/>
  <c r="HD52" i="5"/>
  <c r="HC52" i="5"/>
  <c r="HB52" i="5"/>
  <c r="HA52" i="5"/>
  <c r="GZ52" i="5"/>
  <c r="GY52" i="5"/>
  <c r="GX52" i="5"/>
  <c r="GW52" i="5"/>
  <c r="GV52" i="5"/>
  <c r="GU52" i="5"/>
  <c r="GT52" i="5"/>
  <c r="GS52" i="5"/>
  <c r="GR52" i="5"/>
  <c r="GQ52" i="5"/>
  <c r="GP52" i="5"/>
  <c r="GO52" i="5"/>
  <c r="GN52" i="5"/>
  <c r="GM52" i="5"/>
  <c r="GL52" i="5"/>
  <c r="GK52" i="5"/>
  <c r="GJ52" i="5"/>
  <c r="GI52" i="5"/>
  <c r="GH52" i="5"/>
  <c r="GG52" i="5"/>
  <c r="GF52" i="5"/>
  <c r="GE52" i="5"/>
  <c r="GD52" i="5"/>
  <c r="GC52" i="5"/>
  <c r="GB52" i="5"/>
  <c r="GA52" i="5"/>
  <c r="FZ52" i="5"/>
  <c r="FY52" i="5"/>
  <c r="FX52" i="5"/>
  <c r="FW52" i="5"/>
  <c r="FV52" i="5"/>
  <c r="FU52" i="5"/>
  <c r="FT52" i="5"/>
  <c r="FS52" i="5"/>
  <c r="FR52" i="5"/>
  <c r="FQ52" i="5"/>
  <c r="FP52" i="5"/>
  <c r="FO52" i="5"/>
  <c r="FN52" i="5"/>
  <c r="FM52" i="5"/>
  <c r="FL52" i="5"/>
  <c r="FK52" i="5"/>
  <c r="FJ52" i="5"/>
  <c r="FI52" i="5"/>
  <c r="FH52" i="5"/>
  <c r="FG52" i="5"/>
  <c r="FF52" i="5"/>
  <c r="FE52" i="5"/>
  <c r="FD52" i="5"/>
  <c r="FC52" i="5"/>
  <c r="FB52" i="5"/>
  <c r="FA52" i="5"/>
  <c r="EZ52" i="5"/>
  <c r="EY52" i="5"/>
  <c r="EX52" i="5"/>
  <c r="EW52" i="5"/>
  <c r="EV52" i="5"/>
  <c r="EU52" i="5"/>
  <c r="ET52" i="5"/>
  <c r="ES52" i="5"/>
  <c r="ER52" i="5"/>
  <c r="EQ52" i="5"/>
  <c r="EP52" i="5"/>
  <c r="EO52" i="5"/>
  <c r="EN52" i="5"/>
  <c r="EM52" i="5"/>
  <c r="EL52" i="5"/>
  <c r="EK52" i="5"/>
  <c r="EJ52" i="5"/>
  <c r="EI52" i="5"/>
  <c r="EH52" i="5"/>
  <c r="EG52" i="5"/>
  <c r="EF52" i="5"/>
  <c r="EE52" i="5"/>
  <c r="ED52" i="5"/>
  <c r="EC52" i="5"/>
  <c r="EB52" i="5"/>
  <c r="EA52" i="5"/>
  <c r="DZ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E52" i="5"/>
  <c r="D52" i="5"/>
  <c r="C52" i="5"/>
  <c r="B52" i="5"/>
  <c r="IO51" i="5"/>
  <c r="IN51" i="5"/>
  <c r="IM51" i="5"/>
  <c r="IL51" i="5"/>
  <c r="IK51" i="5"/>
  <c r="IJ51" i="5"/>
  <c r="II51" i="5"/>
  <c r="IH51" i="5"/>
  <c r="IG51" i="5"/>
  <c r="IF51" i="5"/>
  <c r="IE51" i="5"/>
  <c r="ID51" i="5"/>
  <c r="IC51" i="5"/>
  <c r="IB51" i="5"/>
  <c r="IA51" i="5"/>
  <c r="HZ51" i="5"/>
  <c r="HY51" i="5"/>
  <c r="HX51" i="5"/>
  <c r="HW51" i="5"/>
  <c r="HV51" i="5"/>
  <c r="HU51" i="5"/>
  <c r="HT51" i="5"/>
  <c r="HS51" i="5"/>
  <c r="HR51" i="5"/>
  <c r="HQ51" i="5"/>
  <c r="HP51" i="5"/>
  <c r="HO51" i="5"/>
  <c r="HN51" i="5"/>
  <c r="HM51" i="5"/>
  <c r="HL51" i="5"/>
  <c r="HK51" i="5"/>
  <c r="HJ51" i="5"/>
  <c r="HI51" i="5"/>
  <c r="HH51" i="5"/>
  <c r="HG51" i="5"/>
  <c r="HF51" i="5"/>
  <c r="HE51" i="5"/>
  <c r="HD51" i="5"/>
  <c r="HC51" i="5"/>
  <c r="HB51" i="5"/>
  <c r="HA51" i="5"/>
  <c r="GZ51" i="5"/>
  <c r="GY51" i="5"/>
  <c r="GX51" i="5"/>
  <c r="GW51" i="5"/>
  <c r="GV51" i="5"/>
  <c r="GU51" i="5"/>
  <c r="GT51" i="5"/>
  <c r="GS51" i="5"/>
  <c r="GR51" i="5"/>
  <c r="GQ51" i="5"/>
  <c r="GP51" i="5"/>
  <c r="GO51" i="5"/>
  <c r="GN51" i="5"/>
  <c r="GM51" i="5"/>
  <c r="GL51" i="5"/>
  <c r="GK51" i="5"/>
  <c r="GJ51" i="5"/>
  <c r="GI51" i="5"/>
  <c r="GH51" i="5"/>
  <c r="GG51" i="5"/>
  <c r="GF51" i="5"/>
  <c r="GE51" i="5"/>
  <c r="GD51" i="5"/>
  <c r="GC51" i="5"/>
  <c r="GB51" i="5"/>
  <c r="GA51" i="5"/>
  <c r="FZ51" i="5"/>
  <c r="FY51" i="5"/>
  <c r="FX51" i="5"/>
  <c r="FW51" i="5"/>
  <c r="FV51" i="5"/>
  <c r="FU51" i="5"/>
  <c r="FT51" i="5"/>
  <c r="FS51" i="5"/>
  <c r="FR51" i="5"/>
  <c r="FQ51" i="5"/>
  <c r="FP51" i="5"/>
  <c r="FO51" i="5"/>
  <c r="FN51" i="5"/>
  <c r="FM51" i="5"/>
  <c r="FL51" i="5"/>
  <c r="FK51" i="5"/>
  <c r="FJ51" i="5"/>
  <c r="FI51" i="5"/>
  <c r="FH51" i="5"/>
  <c r="FG51" i="5"/>
  <c r="FF51" i="5"/>
  <c r="FE51" i="5"/>
  <c r="FD51" i="5"/>
  <c r="FC51" i="5"/>
  <c r="FB51" i="5"/>
  <c r="FA51" i="5"/>
  <c r="EZ51" i="5"/>
  <c r="EY51" i="5"/>
  <c r="EX51" i="5"/>
  <c r="EW51" i="5"/>
  <c r="EV51" i="5"/>
  <c r="EU51" i="5"/>
  <c r="ET51" i="5"/>
  <c r="ES51" i="5"/>
  <c r="ER51" i="5"/>
  <c r="EQ51" i="5"/>
  <c r="EP51" i="5"/>
  <c r="EO51" i="5"/>
  <c r="EN51" i="5"/>
  <c r="EM51" i="5"/>
  <c r="EL51" i="5"/>
  <c r="EK51" i="5"/>
  <c r="EJ51" i="5"/>
  <c r="EI51" i="5"/>
  <c r="EH51" i="5"/>
  <c r="EG51" i="5"/>
  <c r="EF51" i="5"/>
  <c r="EE51" i="5"/>
  <c r="ED51" i="5"/>
  <c r="EC51" i="5"/>
  <c r="EB51" i="5"/>
  <c r="EA51" i="5"/>
  <c r="DZ51" i="5"/>
  <c r="DV51" i="5"/>
  <c r="DU51" i="5"/>
  <c r="DT51" i="5"/>
  <c r="DS51" i="5"/>
  <c r="DR51" i="5"/>
  <c r="DQ51" i="5"/>
  <c r="DP51" i="5"/>
  <c r="DO51" i="5"/>
  <c r="DN51" i="5"/>
  <c r="DM51" i="5"/>
  <c r="DL51" i="5"/>
  <c r="DK51" i="5"/>
  <c r="DJ51" i="5"/>
  <c r="DI51" i="5"/>
  <c r="DH51" i="5"/>
  <c r="DG51" i="5"/>
  <c r="DF51" i="5"/>
  <c r="DE51" i="5"/>
  <c r="DD51" i="5"/>
  <c r="DC51" i="5"/>
  <c r="DB51" i="5"/>
  <c r="DA51" i="5"/>
  <c r="CZ51" i="5"/>
  <c r="CY51" i="5"/>
  <c r="CX51" i="5"/>
  <c r="CW51" i="5"/>
  <c r="CV51" i="5"/>
  <c r="CU51" i="5"/>
  <c r="CT51" i="5"/>
  <c r="CS51" i="5"/>
  <c r="CR51" i="5"/>
  <c r="CQ51" i="5"/>
  <c r="CP51" i="5"/>
  <c r="CO51" i="5"/>
  <c r="CN51" i="5"/>
  <c r="CM51" i="5"/>
  <c r="CL51" i="5"/>
  <c r="CK51" i="5"/>
  <c r="CJ51" i="5"/>
  <c r="CI51" i="5"/>
  <c r="CH51" i="5"/>
  <c r="CG51" i="5"/>
  <c r="CF51" i="5"/>
  <c r="CE51" i="5"/>
  <c r="CD51" i="5"/>
  <c r="CC51" i="5"/>
  <c r="CB51" i="5"/>
  <c r="CA51" i="5"/>
  <c r="BZ51" i="5"/>
  <c r="BY51" i="5"/>
  <c r="BX51" i="5"/>
  <c r="BW51" i="5"/>
  <c r="BV51" i="5"/>
  <c r="BU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E51" i="5"/>
  <c r="D51" i="5"/>
  <c r="C51" i="5"/>
  <c r="B51" i="5"/>
  <c r="IO50" i="5"/>
  <c r="IN50" i="5"/>
  <c r="IM50" i="5"/>
  <c r="IL50" i="5"/>
  <c r="IK50" i="5"/>
  <c r="IJ50" i="5"/>
  <c r="II50" i="5"/>
  <c r="IH50" i="5"/>
  <c r="IG50" i="5"/>
  <c r="IF50" i="5"/>
  <c r="IE50" i="5"/>
  <c r="ID50" i="5"/>
  <c r="IC50" i="5"/>
  <c r="IB50" i="5"/>
  <c r="IA50" i="5"/>
  <c r="HZ50" i="5"/>
  <c r="HY50" i="5"/>
  <c r="HX50" i="5"/>
  <c r="HW50" i="5"/>
  <c r="HV50" i="5"/>
  <c r="HU50" i="5"/>
  <c r="HT50" i="5"/>
  <c r="HS50" i="5"/>
  <c r="HR50" i="5"/>
  <c r="HQ50" i="5"/>
  <c r="HP50" i="5"/>
  <c r="HO50" i="5"/>
  <c r="HN50" i="5"/>
  <c r="HM50" i="5"/>
  <c r="HL50" i="5"/>
  <c r="HK50" i="5"/>
  <c r="HJ50" i="5"/>
  <c r="HI50" i="5"/>
  <c r="HH50" i="5"/>
  <c r="HG50" i="5"/>
  <c r="HF50" i="5"/>
  <c r="HE50" i="5"/>
  <c r="HD50" i="5"/>
  <c r="HC50" i="5"/>
  <c r="HB50" i="5"/>
  <c r="HA50" i="5"/>
  <c r="GZ50" i="5"/>
  <c r="GY50" i="5"/>
  <c r="GX50" i="5"/>
  <c r="GW50" i="5"/>
  <c r="GV50" i="5"/>
  <c r="GU50" i="5"/>
  <c r="GT50" i="5"/>
  <c r="GS50" i="5"/>
  <c r="GR50" i="5"/>
  <c r="GQ50" i="5"/>
  <c r="GP50" i="5"/>
  <c r="GO50" i="5"/>
  <c r="GN50" i="5"/>
  <c r="GM50" i="5"/>
  <c r="GL50" i="5"/>
  <c r="GK50" i="5"/>
  <c r="GJ50" i="5"/>
  <c r="GI50" i="5"/>
  <c r="GH50" i="5"/>
  <c r="GG50" i="5"/>
  <c r="GF50" i="5"/>
  <c r="GE50" i="5"/>
  <c r="GD50" i="5"/>
  <c r="GC50" i="5"/>
  <c r="GB50" i="5"/>
  <c r="GA50" i="5"/>
  <c r="FZ50" i="5"/>
  <c r="FY50" i="5"/>
  <c r="FX50" i="5"/>
  <c r="FW50" i="5"/>
  <c r="FV50" i="5"/>
  <c r="FU50" i="5"/>
  <c r="FT50" i="5"/>
  <c r="FS50" i="5"/>
  <c r="FR50" i="5"/>
  <c r="FQ50" i="5"/>
  <c r="FP50" i="5"/>
  <c r="FO50" i="5"/>
  <c r="FN50" i="5"/>
  <c r="FM50" i="5"/>
  <c r="FL50" i="5"/>
  <c r="FK50" i="5"/>
  <c r="FJ50" i="5"/>
  <c r="FI50" i="5"/>
  <c r="FH50" i="5"/>
  <c r="FG50" i="5"/>
  <c r="FF50" i="5"/>
  <c r="FE50" i="5"/>
  <c r="FD50" i="5"/>
  <c r="FC50" i="5"/>
  <c r="FB50" i="5"/>
  <c r="FA50" i="5"/>
  <c r="EZ50" i="5"/>
  <c r="EY50" i="5"/>
  <c r="EX50" i="5"/>
  <c r="EW50" i="5"/>
  <c r="EV50" i="5"/>
  <c r="EU50" i="5"/>
  <c r="ET50" i="5"/>
  <c r="ES50" i="5"/>
  <c r="ER50" i="5"/>
  <c r="EQ50" i="5"/>
  <c r="EP50" i="5"/>
  <c r="EO50" i="5"/>
  <c r="EN50" i="5"/>
  <c r="EM50" i="5"/>
  <c r="EL50" i="5"/>
  <c r="EK50" i="5"/>
  <c r="EJ50" i="5"/>
  <c r="EI50" i="5"/>
  <c r="EH50" i="5"/>
  <c r="EG50" i="5"/>
  <c r="EF50" i="5"/>
  <c r="EE50" i="5"/>
  <c r="ED50" i="5"/>
  <c r="EC50" i="5"/>
  <c r="EB50" i="5"/>
  <c r="EA50" i="5"/>
  <c r="DZ50" i="5"/>
  <c r="DV50" i="5"/>
  <c r="DU50" i="5"/>
  <c r="DT50" i="5"/>
  <c r="DS50" i="5"/>
  <c r="DR50" i="5"/>
  <c r="DQ50" i="5"/>
  <c r="DP50" i="5"/>
  <c r="DO50" i="5"/>
  <c r="DN50" i="5"/>
  <c r="DM50" i="5"/>
  <c r="DL50" i="5"/>
  <c r="DK50" i="5"/>
  <c r="DJ50" i="5"/>
  <c r="DI50" i="5"/>
  <c r="DH50" i="5"/>
  <c r="DG50" i="5"/>
  <c r="DF50" i="5"/>
  <c r="DE50" i="5"/>
  <c r="DD50" i="5"/>
  <c r="DC50" i="5"/>
  <c r="DB50" i="5"/>
  <c r="DA50" i="5"/>
  <c r="CZ50" i="5"/>
  <c r="CY50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CG50" i="5"/>
  <c r="CF50" i="5"/>
  <c r="CE50" i="5"/>
  <c r="CD50" i="5"/>
  <c r="CC50" i="5"/>
  <c r="CB50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E50" i="5"/>
  <c r="D50" i="5"/>
  <c r="C50" i="5"/>
  <c r="B50" i="5"/>
  <c r="IO49" i="5"/>
  <c r="IN49" i="5"/>
  <c r="IM49" i="5"/>
  <c r="IL49" i="5"/>
  <c r="IK49" i="5"/>
  <c r="IJ49" i="5"/>
  <c r="II49" i="5"/>
  <c r="IH49" i="5"/>
  <c r="IG49" i="5"/>
  <c r="IF49" i="5"/>
  <c r="IE49" i="5"/>
  <c r="ID49" i="5"/>
  <c r="IC49" i="5"/>
  <c r="IB49" i="5"/>
  <c r="IA49" i="5"/>
  <c r="HZ49" i="5"/>
  <c r="HY49" i="5"/>
  <c r="HX49" i="5"/>
  <c r="HW49" i="5"/>
  <c r="HV49" i="5"/>
  <c r="HU49" i="5"/>
  <c r="HT49" i="5"/>
  <c r="HS49" i="5"/>
  <c r="HR49" i="5"/>
  <c r="HQ49" i="5"/>
  <c r="HP49" i="5"/>
  <c r="HO49" i="5"/>
  <c r="HN49" i="5"/>
  <c r="HM49" i="5"/>
  <c r="HL49" i="5"/>
  <c r="HK49" i="5"/>
  <c r="HJ49" i="5"/>
  <c r="HI49" i="5"/>
  <c r="HH49" i="5"/>
  <c r="HG49" i="5"/>
  <c r="HF49" i="5"/>
  <c r="HE49" i="5"/>
  <c r="HD49" i="5"/>
  <c r="HC49" i="5"/>
  <c r="HB49" i="5"/>
  <c r="HA49" i="5"/>
  <c r="GZ49" i="5"/>
  <c r="GY49" i="5"/>
  <c r="GX49" i="5"/>
  <c r="GW49" i="5"/>
  <c r="GV49" i="5"/>
  <c r="GU49" i="5"/>
  <c r="GT49" i="5"/>
  <c r="GS49" i="5"/>
  <c r="GR49" i="5"/>
  <c r="GQ49" i="5"/>
  <c r="GP49" i="5"/>
  <c r="GO49" i="5"/>
  <c r="GN49" i="5"/>
  <c r="GM49" i="5"/>
  <c r="GL49" i="5"/>
  <c r="GK49" i="5"/>
  <c r="GJ49" i="5"/>
  <c r="GI49" i="5"/>
  <c r="GH49" i="5"/>
  <c r="GG49" i="5"/>
  <c r="GF49" i="5"/>
  <c r="GE49" i="5"/>
  <c r="GD49" i="5"/>
  <c r="GC49" i="5"/>
  <c r="GB49" i="5"/>
  <c r="GA49" i="5"/>
  <c r="FZ49" i="5"/>
  <c r="FY49" i="5"/>
  <c r="FX49" i="5"/>
  <c r="FW49" i="5"/>
  <c r="FV49" i="5"/>
  <c r="FU49" i="5"/>
  <c r="FT49" i="5"/>
  <c r="FS49" i="5"/>
  <c r="FR49" i="5"/>
  <c r="FQ49" i="5"/>
  <c r="FP49" i="5"/>
  <c r="FO49" i="5"/>
  <c r="FN49" i="5"/>
  <c r="FM49" i="5"/>
  <c r="FL49" i="5"/>
  <c r="FK49" i="5"/>
  <c r="FJ49" i="5"/>
  <c r="FI49" i="5"/>
  <c r="FH49" i="5"/>
  <c r="FG49" i="5"/>
  <c r="FF49" i="5"/>
  <c r="FE49" i="5"/>
  <c r="FD49" i="5"/>
  <c r="FC49" i="5"/>
  <c r="FB49" i="5"/>
  <c r="FA49" i="5"/>
  <c r="EZ49" i="5"/>
  <c r="EY49" i="5"/>
  <c r="EX49" i="5"/>
  <c r="EW49" i="5"/>
  <c r="EV49" i="5"/>
  <c r="EU49" i="5"/>
  <c r="ET49" i="5"/>
  <c r="ES49" i="5"/>
  <c r="ER49" i="5"/>
  <c r="EQ49" i="5"/>
  <c r="EP49" i="5"/>
  <c r="EO49" i="5"/>
  <c r="EN49" i="5"/>
  <c r="EM49" i="5"/>
  <c r="EL49" i="5"/>
  <c r="EK49" i="5"/>
  <c r="EJ49" i="5"/>
  <c r="EI49" i="5"/>
  <c r="EH49" i="5"/>
  <c r="EG49" i="5"/>
  <c r="EF49" i="5"/>
  <c r="EE49" i="5"/>
  <c r="ED49" i="5"/>
  <c r="EC49" i="5"/>
  <c r="EB49" i="5"/>
  <c r="EA49" i="5"/>
  <c r="DZ49" i="5"/>
  <c r="DV49" i="5"/>
  <c r="DU49" i="5"/>
  <c r="DT49" i="5"/>
  <c r="DS49" i="5"/>
  <c r="DR49" i="5"/>
  <c r="DQ49" i="5"/>
  <c r="DP49" i="5"/>
  <c r="DO49" i="5"/>
  <c r="DN49" i="5"/>
  <c r="DM49" i="5"/>
  <c r="DL49" i="5"/>
  <c r="DK49" i="5"/>
  <c r="DJ49" i="5"/>
  <c r="DI49" i="5"/>
  <c r="DH49" i="5"/>
  <c r="DG49" i="5"/>
  <c r="DF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CG49" i="5"/>
  <c r="CF49" i="5"/>
  <c r="CE49" i="5"/>
  <c r="CD49" i="5"/>
  <c r="CC49" i="5"/>
  <c r="CB49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E49" i="5"/>
  <c r="D49" i="5"/>
  <c r="C49" i="5"/>
  <c r="B49" i="5"/>
  <c r="IO48" i="5"/>
  <c r="IN48" i="5"/>
  <c r="IM48" i="5"/>
  <c r="IL48" i="5"/>
  <c r="IK48" i="5"/>
  <c r="IJ48" i="5"/>
  <c r="II48" i="5"/>
  <c r="IH48" i="5"/>
  <c r="IG48" i="5"/>
  <c r="IF48" i="5"/>
  <c r="IE48" i="5"/>
  <c r="ID48" i="5"/>
  <c r="IC48" i="5"/>
  <c r="IB48" i="5"/>
  <c r="IA48" i="5"/>
  <c r="HZ48" i="5"/>
  <c r="HY48" i="5"/>
  <c r="HX48" i="5"/>
  <c r="HW48" i="5"/>
  <c r="HV48" i="5"/>
  <c r="HU48" i="5"/>
  <c r="HT48" i="5"/>
  <c r="HS48" i="5"/>
  <c r="HR48" i="5"/>
  <c r="HQ48" i="5"/>
  <c r="HP48" i="5"/>
  <c r="HO48" i="5"/>
  <c r="HN48" i="5"/>
  <c r="HM48" i="5"/>
  <c r="HL48" i="5"/>
  <c r="HK48" i="5"/>
  <c r="HJ48" i="5"/>
  <c r="HI48" i="5"/>
  <c r="HH48" i="5"/>
  <c r="HG48" i="5"/>
  <c r="HF48" i="5"/>
  <c r="HE48" i="5"/>
  <c r="HD48" i="5"/>
  <c r="HC48" i="5"/>
  <c r="HB48" i="5"/>
  <c r="HA48" i="5"/>
  <c r="GZ48" i="5"/>
  <c r="GY48" i="5"/>
  <c r="GX48" i="5"/>
  <c r="GW48" i="5"/>
  <c r="GV48" i="5"/>
  <c r="GU48" i="5"/>
  <c r="GT48" i="5"/>
  <c r="GS48" i="5"/>
  <c r="GR48" i="5"/>
  <c r="GQ48" i="5"/>
  <c r="GP48" i="5"/>
  <c r="GO48" i="5"/>
  <c r="GN48" i="5"/>
  <c r="GM48" i="5"/>
  <c r="GL48" i="5"/>
  <c r="GK48" i="5"/>
  <c r="GJ48" i="5"/>
  <c r="GI48" i="5"/>
  <c r="GH48" i="5"/>
  <c r="GG48" i="5"/>
  <c r="GF48" i="5"/>
  <c r="GE48" i="5"/>
  <c r="GD48" i="5"/>
  <c r="GC48" i="5"/>
  <c r="GB48" i="5"/>
  <c r="GA48" i="5"/>
  <c r="FZ48" i="5"/>
  <c r="FY48" i="5"/>
  <c r="FX48" i="5"/>
  <c r="FW48" i="5"/>
  <c r="FV48" i="5"/>
  <c r="FU48" i="5"/>
  <c r="FT48" i="5"/>
  <c r="FS48" i="5"/>
  <c r="FR48" i="5"/>
  <c r="FQ48" i="5"/>
  <c r="FP48" i="5"/>
  <c r="FO48" i="5"/>
  <c r="FN48" i="5"/>
  <c r="FM48" i="5"/>
  <c r="FL48" i="5"/>
  <c r="FK48" i="5"/>
  <c r="FJ48" i="5"/>
  <c r="FI48" i="5"/>
  <c r="FH48" i="5"/>
  <c r="FG48" i="5"/>
  <c r="FF48" i="5"/>
  <c r="FE48" i="5"/>
  <c r="FD48" i="5"/>
  <c r="FC48" i="5"/>
  <c r="FB48" i="5"/>
  <c r="FA48" i="5"/>
  <c r="EZ48" i="5"/>
  <c r="EY48" i="5"/>
  <c r="EX48" i="5"/>
  <c r="EW48" i="5"/>
  <c r="EV48" i="5"/>
  <c r="EU48" i="5"/>
  <c r="ET48" i="5"/>
  <c r="ES48" i="5"/>
  <c r="ER48" i="5"/>
  <c r="EQ48" i="5"/>
  <c r="EP48" i="5"/>
  <c r="EO48" i="5"/>
  <c r="EN48" i="5"/>
  <c r="EM48" i="5"/>
  <c r="EL48" i="5"/>
  <c r="EK48" i="5"/>
  <c r="EJ48" i="5"/>
  <c r="EI48" i="5"/>
  <c r="EH48" i="5"/>
  <c r="EG48" i="5"/>
  <c r="EF48" i="5"/>
  <c r="EE48" i="5"/>
  <c r="ED48" i="5"/>
  <c r="EC48" i="5"/>
  <c r="EB48" i="5"/>
  <c r="EA48" i="5"/>
  <c r="DZ48" i="5"/>
  <c r="DV48" i="5"/>
  <c r="DU48" i="5"/>
  <c r="DT48" i="5"/>
  <c r="DS48" i="5"/>
  <c r="DR48" i="5"/>
  <c r="DQ48" i="5"/>
  <c r="DP48" i="5"/>
  <c r="DO48" i="5"/>
  <c r="DN48" i="5"/>
  <c r="DM48" i="5"/>
  <c r="DL48" i="5"/>
  <c r="DK48" i="5"/>
  <c r="DJ48" i="5"/>
  <c r="DI48" i="5"/>
  <c r="DH48" i="5"/>
  <c r="DG48" i="5"/>
  <c r="DF48" i="5"/>
  <c r="DE48" i="5"/>
  <c r="DD48" i="5"/>
  <c r="DC48" i="5"/>
  <c r="DB48" i="5"/>
  <c r="DA48" i="5"/>
  <c r="CZ48" i="5"/>
  <c r="CY48" i="5"/>
  <c r="CX48" i="5"/>
  <c r="CW48" i="5"/>
  <c r="CV48" i="5"/>
  <c r="CU48" i="5"/>
  <c r="CT48" i="5"/>
  <c r="CS48" i="5"/>
  <c r="CR48" i="5"/>
  <c r="CQ48" i="5"/>
  <c r="CP48" i="5"/>
  <c r="CO48" i="5"/>
  <c r="CN48" i="5"/>
  <c r="CM48" i="5"/>
  <c r="CL48" i="5"/>
  <c r="CK48" i="5"/>
  <c r="CJ48" i="5"/>
  <c r="CI48" i="5"/>
  <c r="CH48" i="5"/>
  <c r="CG48" i="5"/>
  <c r="CF48" i="5"/>
  <c r="CE48" i="5"/>
  <c r="CD48" i="5"/>
  <c r="CC48" i="5"/>
  <c r="CB48" i="5"/>
  <c r="CA48" i="5"/>
  <c r="BZ48" i="5"/>
  <c r="BY48" i="5"/>
  <c r="BX48" i="5"/>
  <c r="BW48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E48" i="5"/>
  <c r="D48" i="5"/>
  <c r="C48" i="5"/>
  <c r="B48" i="5"/>
  <c r="IO47" i="5"/>
  <c r="IN47" i="5"/>
  <c r="IM47" i="5"/>
  <c r="IL47" i="5"/>
  <c r="IK47" i="5"/>
  <c r="IJ47" i="5"/>
  <c r="II47" i="5"/>
  <c r="IH47" i="5"/>
  <c r="IG47" i="5"/>
  <c r="IF47" i="5"/>
  <c r="IE47" i="5"/>
  <c r="ID47" i="5"/>
  <c r="IC47" i="5"/>
  <c r="IB47" i="5"/>
  <c r="IA47" i="5"/>
  <c r="HZ47" i="5"/>
  <c r="HY47" i="5"/>
  <c r="HX47" i="5"/>
  <c r="HW47" i="5"/>
  <c r="HV47" i="5"/>
  <c r="HU47" i="5"/>
  <c r="HT47" i="5"/>
  <c r="HS47" i="5"/>
  <c r="HR47" i="5"/>
  <c r="HQ47" i="5"/>
  <c r="HP47" i="5"/>
  <c r="HO47" i="5"/>
  <c r="HN47" i="5"/>
  <c r="HM47" i="5"/>
  <c r="HL47" i="5"/>
  <c r="HK47" i="5"/>
  <c r="HJ47" i="5"/>
  <c r="HI47" i="5"/>
  <c r="HH47" i="5"/>
  <c r="HG47" i="5"/>
  <c r="HF47" i="5"/>
  <c r="HE47" i="5"/>
  <c r="HD47" i="5"/>
  <c r="HC47" i="5"/>
  <c r="HB47" i="5"/>
  <c r="HA47" i="5"/>
  <c r="GZ47" i="5"/>
  <c r="GY47" i="5"/>
  <c r="GX47" i="5"/>
  <c r="GW47" i="5"/>
  <c r="GV47" i="5"/>
  <c r="GU47" i="5"/>
  <c r="GT47" i="5"/>
  <c r="GS47" i="5"/>
  <c r="GR47" i="5"/>
  <c r="GQ47" i="5"/>
  <c r="GP47" i="5"/>
  <c r="GO47" i="5"/>
  <c r="GN47" i="5"/>
  <c r="GM47" i="5"/>
  <c r="GL47" i="5"/>
  <c r="GK47" i="5"/>
  <c r="GJ47" i="5"/>
  <c r="GI47" i="5"/>
  <c r="GH47" i="5"/>
  <c r="GG47" i="5"/>
  <c r="GF47" i="5"/>
  <c r="GE47" i="5"/>
  <c r="GD47" i="5"/>
  <c r="GC47" i="5"/>
  <c r="GB47" i="5"/>
  <c r="GA47" i="5"/>
  <c r="FZ47" i="5"/>
  <c r="FY47" i="5"/>
  <c r="FX47" i="5"/>
  <c r="FW47" i="5"/>
  <c r="FV47" i="5"/>
  <c r="FU47" i="5"/>
  <c r="FT47" i="5"/>
  <c r="FS47" i="5"/>
  <c r="FR47" i="5"/>
  <c r="FQ47" i="5"/>
  <c r="FP47" i="5"/>
  <c r="FO47" i="5"/>
  <c r="FN47" i="5"/>
  <c r="FM47" i="5"/>
  <c r="FL47" i="5"/>
  <c r="FK47" i="5"/>
  <c r="FJ47" i="5"/>
  <c r="FI47" i="5"/>
  <c r="FH47" i="5"/>
  <c r="FG47" i="5"/>
  <c r="FF47" i="5"/>
  <c r="FE47" i="5"/>
  <c r="FD47" i="5"/>
  <c r="FC47" i="5"/>
  <c r="FB47" i="5"/>
  <c r="FA47" i="5"/>
  <c r="EZ47" i="5"/>
  <c r="EY47" i="5"/>
  <c r="EX47" i="5"/>
  <c r="EW47" i="5"/>
  <c r="EV47" i="5"/>
  <c r="EU47" i="5"/>
  <c r="ET47" i="5"/>
  <c r="ES47" i="5"/>
  <c r="ER47" i="5"/>
  <c r="EQ47" i="5"/>
  <c r="EP47" i="5"/>
  <c r="EO47" i="5"/>
  <c r="EN47" i="5"/>
  <c r="EM47" i="5"/>
  <c r="EL47" i="5"/>
  <c r="EK47" i="5"/>
  <c r="EJ47" i="5"/>
  <c r="EI47" i="5"/>
  <c r="EH47" i="5"/>
  <c r="EG47" i="5"/>
  <c r="EF47" i="5"/>
  <c r="EE47" i="5"/>
  <c r="ED47" i="5"/>
  <c r="EC47" i="5"/>
  <c r="EB47" i="5"/>
  <c r="EA47" i="5"/>
  <c r="DZ47" i="5"/>
  <c r="DV47" i="5"/>
  <c r="DU47" i="5"/>
  <c r="DT47" i="5"/>
  <c r="DS47" i="5"/>
  <c r="DR47" i="5"/>
  <c r="DQ47" i="5"/>
  <c r="DP47" i="5"/>
  <c r="DO47" i="5"/>
  <c r="DN47" i="5"/>
  <c r="DM47" i="5"/>
  <c r="DL47" i="5"/>
  <c r="DK47" i="5"/>
  <c r="DJ47" i="5"/>
  <c r="DI47" i="5"/>
  <c r="DH47" i="5"/>
  <c r="DG47" i="5"/>
  <c r="DF47" i="5"/>
  <c r="DE47" i="5"/>
  <c r="DD47" i="5"/>
  <c r="DC47" i="5"/>
  <c r="DB47" i="5"/>
  <c r="DA47" i="5"/>
  <c r="CZ47" i="5"/>
  <c r="CY47" i="5"/>
  <c r="CX47" i="5"/>
  <c r="CW47" i="5"/>
  <c r="CV47" i="5"/>
  <c r="CU47" i="5"/>
  <c r="CT47" i="5"/>
  <c r="CS47" i="5"/>
  <c r="CR47" i="5"/>
  <c r="CQ47" i="5"/>
  <c r="CP47" i="5"/>
  <c r="CO47" i="5"/>
  <c r="CN47" i="5"/>
  <c r="CM47" i="5"/>
  <c r="CL47" i="5"/>
  <c r="CK47" i="5"/>
  <c r="CJ47" i="5"/>
  <c r="CI47" i="5"/>
  <c r="CH47" i="5"/>
  <c r="CG47" i="5"/>
  <c r="CF47" i="5"/>
  <c r="CE47" i="5"/>
  <c r="CD47" i="5"/>
  <c r="CC47" i="5"/>
  <c r="CB47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E47" i="5"/>
  <c r="D47" i="5"/>
  <c r="C47" i="5"/>
  <c r="B47" i="5"/>
  <c r="IO46" i="5"/>
  <c r="IN46" i="5"/>
  <c r="IM46" i="5"/>
  <c r="IL46" i="5"/>
  <c r="IK46" i="5"/>
  <c r="IJ46" i="5"/>
  <c r="II46" i="5"/>
  <c r="IH46" i="5"/>
  <c r="IG46" i="5"/>
  <c r="IF46" i="5"/>
  <c r="IE46" i="5"/>
  <c r="ID46" i="5"/>
  <c r="IC46" i="5"/>
  <c r="IB46" i="5"/>
  <c r="IA46" i="5"/>
  <c r="HZ46" i="5"/>
  <c r="HY46" i="5"/>
  <c r="HX46" i="5"/>
  <c r="HW46" i="5"/>
  <c r="HV46" i="5"/>
  <c r="HU46" i="5"/>
  <c r="HT46" i="5"/>
  <c r="HS46" i="5"/>
  <c r="HR46" i="5"/>
  <c r="HQ46" i="5"/>
  <c r="HP46" i="5"/>
  <c r="HO46" i="5"/>
  <c r="HN46" i="5"/>
  <c r="HM46" i="5"/>
  <c r="HL46" i="5"/>
  <c r="HK46" i="5"/>
  <c r="HJ46" i="5"/>
  <c r="HI46" i="5"/>
  <c r="HH46" i="5"/>
  <c r="HG46" i="5"/>
  <c r="HF46" i="5"/>
  <c r="HE46" i="5"/>
  <c r="HD46" i="5"/>
  <c r="HC46" i="5"/>
  <c r="HB46" i="5"/>
  <c r="HA46" i="5"/>
  <c r="GZ46" i="5"/>
  <c r="GY46" i="5"/>
  <c r="GX46" i="5"/>
  <c r="GW46" i="5"/>
  <c r="GV46" i="5"/>
  <c r="GU46" i="5"/>
  <c r="GT46" i="5"/>
  <c r="GS46" i="5"/>
  <c r="GR46" i="5"/>
  <c r="GQ46" i="5"/>
  <c r="GP46" i="5"/>
  <c r="GO46" i="5"/>
  <c r="GN46" i="5"/>
  <c r="GM46" i="5"/>
  <c r="GL46" i="5"/>
  <c r="GK46" i="5"/>
  <c r="GJ46" i="5"/>
  <c r="GI46" i="5"/>
  <c r="GH46" i="5"/>
  <c r="GG46" i="5"/>
  <c r="GF46" i="5"/>
  <c r="GE46" i="5"/>
  <c r="GD46" i="5"/>
  <c r="GC46" i="5"/>
  <c r="GB46" i="5"/>
  <c r="GA46" i="5"/>
  <c r="FZ46" i="5"/>
  <c r="FY46" i="5"/>
  <c r="FX46" i="5"/>
  <c r="FW46" i="5"/>
  <c r="FV46" i="5"/>
  <c r="FU46" i="5"/>
  <c r="FT46" i="5"/>
  <c r="FS46" i="5"/>
  <c r="FR46" i="5"/>
  <c r="FQ46" i="5"/>
  <c r="FP46" i="5"/>
  <c r="FO46" i="5"/>
  <c r="FN46" i="5"/>
  <c r="FM46" i="5"/>
  <c r="FL46" i="5"/>
  <c r="FK46" i="5"/>
  <c r="FJ46" i="5"/>
  <c r="FI46" i="5"/>
  <c r="FH46" i="5"/>
  <c r="FG46" i="5"/>
  <c r="FF46" i="5"/>
  <c r="FE46" i="5"/>
  <c r="FD46" i="5"/>
  <c r="FC46" i="5"/>
  <c r="FB46" i="5"/>
  <c r="FA46" i="5"/>
  <c r="EZ46" i="5"/>
  <c r="EY46" i="5"/>
  <c r="EX46" i="5"/>
  <c r="EW46" i="5"/>
  <c r="EV46" i="5"/>
  <c r="EU46" i="5"/>
  <c r="ET46" i="5"/>
  <c r="ES46" i="5"/>
  <c r="ER46" i="5"/>
  <c r="EQ46" i="5"/>
  <c r="EP46" i="5"/>
  <c r="EO46" i="5"/>
  <c r="EN46" i="5"/>
  <c r="EM46" i="5"/>
  <c r="EL46" i="5"/>
  <c r="EK46" i="5"/>
  <c r="EJ46" i="5"/>
  <c r="EI46" i="5"/>
  <c r="EH46" i="5"/>
  <c r="EG46" i="5"/>
  <c r="EF46" i="5"/>
  <c r="EE46" i="5"/>
  <c r="ED46" i="5"/>
  <c r="EC46" i="5"/>
  <c r="EB46" i="5"/>
  <c r="EA46" i="5"/>
  <c r="DZ46" i="5"/>
  <c r="DV46" i="5"/>
  <c r="DU46" i="5"/>
  <c r="DT46" i="5"/>
  <c r="DS46" i="5"/>
  <c r="DR46" i="5"/>
  <c r="DQ46" i="5"/>
  <c r="DP46" i="5"/>
  <c r="DO46" i="5"/>
  <c r="DN46" i="5"/>
  <c r="DM46" i="5"/>
  <c r="DL46" i="5"/>
  <c r="DK46" i="5"/>
  <c r="DJ46" i="5"/>
  <c r="DI46" i="5"/>
  <c r="DH46" i="5"/>
  <c r="DG46" i="5"/>
  <c r="DF46" i="5"/>
  <c r="DE46" i="5"/>
  <c r="DD46" i="5"/>
  <c r="DC46" i="5"/>
  <c r="DB46" i="5"/>
  <c r="DA46" i="5"/>
  <c r="CZ46" i="5"/>
  <c r="CY46" i="5"/>
  <c r="CX46" i="5"/>
  <c r="CW46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CG46" i="5"/>
  <c r="CF46" i="5"/>
  <c r="CE46" i="5"/>
  <c r="CD46" i="5"/>
  <c r="CC46" i="5"/>
  <c r="CB46" i="5"/>
  <c r="CA46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E46" i="5"/>
  <c r="D46" i="5"/>
  <c r="C46" i="5"/>
  <c r="B46" i="5"/>
  <c r="IO45" i="5"/>
  <c r="IN45" i="5"/>
  <c r="IM45" i="5"/>
  <c r="IL45" i="5"/>
  <c r="IK45" i="5"/>
  <c r="IJ45" i="5"/>
  <c r="II45" i="5"/>
  <c r="IH45" i="5"/>
  <c r="IG45" i="5"/>
  <c r="IF45" i="5"/>
  <c r="IE45" i="5"/>
  <c r="ID45" i="5"/>
  <c r="IC45" i="5"/>
  <c r="IB45" i="5"/>
  <c r="IA45" i="5"/>
  <c r="HZ45" i="5"/>
  <c r="HY45" i="5"/>
  <c r="HX45" i="5"/>
  <c r="HW45" i="5"/>
  <c r="HV45" i="5"/>
  <c r="HU45" i="5"/>
  <c r="HT45" i="5"/>
  <c r="HS45" i="5"/>
  <c r="HR45" i="5"/>
  <c r="HQ45" i="5"/>
  <c r="HP45" i="5"/>
  <c r="HO45" i="5"/>
  <c r="HN45" i="5"/>
  <c r="HM45" i="5"/>
  <c r="HL45" i="5"/>
  <c r="HK45" i="5"/>
  <c r="HJ45" i="5"/>
  <c r="HI45" i="5"/>
  <c r="HH45" i="5"/>
  <c r="HG45" i="5"/>
  <c r="HF45" i="5"/>
  <c r="HE45" i="5"/>
  <c r="HD45" i="5"/>
  <c r="HC45" i="5"/>
  <c r="HB45" i="5"/>
  <c r="HA45" i="5"/>
  <c r="GZ45" i="5"/>
  <c r="GY45" i="5"/>
  <c r="GX45" i="5"/>
  <c r="GW45" i="5"/>
  <c r="GV45" i="5"/>
  <c r="GU45" i="5"/>
  <c r="GT45" i="5"/>
  <c r="GS45" i="5"/>
  <c r="GR45" i="5"/>
  <c r="GQ45" i="5"/>
  <c r="GP45" i="5"/>
  <c r="GO45" i="5"/>
  <c r="GN45" i="5"/>
  <c r="GM45" i="5"/>
  <c r="GL45" i="5"/>
  <c r="GK45" i="5"/>
  <c r="GJ45" i="5"/>
  <c r="GI45" i="5"/>
  <c r="GH45" i="5"/>
  <c r="GG45" i="5"/>
  <c r="GF45" i="5"/>
  <c r="GE45" i="5"/>
  <c r="GD45" i="5"/>
  <c r="GC45" i="5"/>
  <c r="GB45" i="5"/>
  <c r="GA45" i="5"/>
  <c r="FZ45" i="5"/>
  <c r="FY45" i="5"/>
  <c r="FX45" i="5"/>
  <c r="FW45" i="5"/>
  <c r="FV45" i="5"/>
  <c r="FU45" i="5"/>
  <c r="FT45" i="5"/>
  <c r="FS45" i="5"/>
  <c r="FR45" i="5"/>
  <c r="FQ45" i="5"/>
  <c r="FP45" i="5"/>
  <c r="FO45" i="5"/>
  <c r="FN45" i="5"/>
  <c r="FM45" i="5"/>
  <c r="FL45" i="5"/>
  <c r="FK45" i="5"/>
  <c r="FJ45" i="5"/>
  <c r="FI45" i="5"/>
  <c r="FH45" i="5"/>
  <c r="FG45" i="5"/>
  <c r="FF45" i="5"/>
  <c r="FE45" i="5"/>
  <c r="FD45" i="5"/>
  <c r="FC45" i="5"/>
  <c r="FB45" i="5"/>
  <c r="FA45" i="5"/>
  <c r="EZ45" i="5"/>
  <c r="EY45" i="5"/>
  <c r="EX45" i="5"/>
  <c r="EW45" i="5"/>
  <c r="EV45" i="5"/>
  <c r="EU45" i="5"/>
  <c r="ET45" i="5"/>
  <c r="ES45" i="5"/>
  <c r="ER45" i="5"/>
  <c r="EQ45" i="5"/>
  <c r="EP45" i="5"/>
  <c r="EO45" i="5"/>
  <c r="EN45" i="5"/>
  <c r="EM45" i="5"/>
  <c r="EL45" i="5"/>
  <c r="EK45" i="5"/>
  <c r="EJ45" i="5"/>
  <c r="EI45" i="5"/>
  <c r="EH45" i="5"/>
  <c r="EG45" i="5"/>
  <c r="EF45" i="5"/>
  <c r="EE45" i="5"/>
  <c r="ED45" i="5"/>
  <c r="EC45" i="5"/>
  <c r="EB45" i="5"/>
  <c r="EA45" i="5"/>
  <c r="DZ45" i="5"/>
  <c r="DV45" i="5"/>
  <c r="DU45" i="5"/>
  <c r="DT45" i="5"/>
  <c r="DS45" i="5"/>
  <c r="DR45" i="5"/>
  <c r="DQ45" i="5"/>
  <c r="DP45" i="5"/>
  <c r="DO45" i="5"/>
  <c r="DN45" i="5"/>
  <c r="DM45" i="5"/>
  <c r="DL45" i="5"/>
  <c r="DK45" i="5"/>
  <c r="DJ45" i="5"/>
  <c r="DI45" i="5"/>
  <c r="DH45" i="5"/>
  <c r="DG45" i="5"/>
  <c r="DF45" i="5"/>
  <c r="DE45" i="5"/>
  <c r="DD45" i="5"/>
  <c r="DC45" i="5"/>
  <c r="DB45" i="5"/>
  <c r="DA45" i="5"/>
  <c r="CZ45" i="5"/>
  <c r="CY45" i="5"/>
  <c r="CX45" i="5"/>
  <c r="CW45" i="5"/>
  <c r="CV45" i="5"/>
  <c r="CU45" i="5"/>
  <c r="CT45" i="5"/>
  <c r="CS45" i="5"/>
  <c r="CR45" i="5"/>
  <c r="CQ45" i="5"/>
  <c r="CP45" i="5"/>
  <c r="CO45" i="5"/>
  <c r="CN45" i="5"/>
  <c r="CM45" i="5"/>
  <c r="CL45" i="5"/>
  <c r="CK45" i="5"/>
  <c r="CJ45" i="5"/>
  <c r="CI45" i="5"/>
  <c r="CH45" i="5"/>
  <c r="CG45" i="5"/>
  <c r="CF45" i="5"/>
  <c r="CE45" i="5"/>
  <c r="CD45" i="5"/>
  <c r="CC45" i="5"/>
  <c r="CB45" i="5"/>
  <c r="CA45" i="5"/>
  <c r="BZ45" i="5"/>
  <c r="BY45" i="5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E45" i="5"/>
  <c r="D45" i="5"/>
  <c r="C45" i="5"/>
  <c r="B45" i="5"/>
  <c r="IO44" i="5"/>
  <c r="IN44" i="5"/>
  <c r="IM44" i="5"/>
  <c r="IL44" i="5"/>
  <c r="IK44" i="5"/>
  <c r="IJ44" i="5"/>
  <c r="II44" i="5"/>
  <c r="IH44" i="5"/>
  <c r="IG44" i="5"/>
  <c r="IF44" i="5"/>
  <c r="IE44" i="5"/>
  <c r="ID44" i="5"/>
  <c r="IC44" i="5"/>
  <c r="IB44" i="5"/>
  <c r="IA44" i="5"/>
  <c r="HZ44" i="5"/>
  <c r="HY44" i="5"/>
  <c r="HX44" i="5"/>
  <c r="HW44" i="5"/>
  <c r="HV44" i="5"/>
  <c r="HU44" i="5"/>
  <c r="HT44" i="5"/>
  <c r="HS44" i="5"/>
  <c r="HR44" i="5"/>
  <c r="HQ44" i="5"/>
  <c r="HP44" i="5"/>
  <c r="HO44" i="5"/>
  <c r="HN44" i="5"/>
  <c r="HM44" i="5"/>
  <c r="HL44" i="5"/>
  <c r="HK44" i="5"/>
  <c r="HJ44" i="5"/>
  <c r="HI44" i="5"/>
  <c r="HH44" i="5"/>
  <c r="HG44" i="5"/>
  <c r="HF44" i="5"/>
  <c r="HE44" i="5"/>
  <c r="HD44" i="5"/>
  <c r="HC44" i="5"/>
  <c r="HB44" i="5"/>
  <c r="HA44" i="5"/>
  <c r="GZ44" i="5"/>
  <c r="GY44" i="5"/>
  <c r="GX44" i="5"/>
  <c r="GW44" i="5"/>
  <c r="GV44" i="5"/>
  <c r="GU44" i="5"/>
  <c r="GT44" i="5"/>
  <c r="GS44" i="5"/>
  <c r="GR44" i="5"/>
  <c r="GQ44" i="5"/>
  <c r="GP44" i="5"/>
  <c r="GO44" i="5"/>
  <c r="GN44" i="5"/>
  <c r="GM44" i="5"/>
  <c r="GL44" i="5"/>
  <c r="GK44" i="5"/>
  <c r="GJ44" i="5"/>
  <c r="GI44" i="5"/>
  <c r="GH44" i="5"/>
  <c r="GG44" i="5"/>
  <c r="GF44" i="5"/>
  <c r="GE44" i="5"/>
  <c r="GD44" i="5"/>
  <c r="GC44" i="5"/>
  <c r="GB44" i="5"/>
  <c r="GA44" i="5"/>
  <c r="FZ44" i="5"/>
  <c r="FY44" i="5"/>
  <c r="FX44" i="5"/>
  <c r="FW44" i="5"/>
  <c r="FV44" i="5"/>
  <c r="FU44" i="5"/>
  <c r="FT44" i="5"/>
  <c r="FS44" i="5"/>
  <c r="FR44" i="5"/>
  <c r="FQ44" i="5"/>
  <c r="FP44" i="5"/>
  <c r="FO44" i="5"/>
  <c r="FN44" i="5"/>
  <c r="FM44" i="5"/>
  <c r="FL44" i="5"/>
  <c r="FK44" i="5"/>
  <c r="FJ44" i="5"/>
  <c r="FI44" i="5"/>
  <c r="FH44" i="5"/>
  <c r="FG44" i="5"/>
  <c r="FF44" i="5"/>
  <c r="FE44" i="5"/>
  <c r="FD44" i="5"/>
  <c r="FC44" i="5"/>
  <c r="FB44" i="5"/>
  <c r="FA44" i="5"/>
  <c r="EZ44" i="5"/>
  <c r="EY44" i="5"/>
  <c r="EX44" i="5"/>
  <c r="EW44" i="5"/>
  <c r="EV44" i="5"/>
  <c r="EU44" i="5"/>
  <c r="ET44" i="5"/>
  <c r="ES44" i="5"/>
  <c r="ER44" i="5"/>
  <c r="EQ44" i="5"/>
  <c r="EP44" i="5"/>
  <c r="EO44" i="5"/>
  <c r="EN44" i="5"/>
  <c r="EM44" i="5"/>
  <c r="EL44" i="5"/>
  <c r="EK44" i="5"/>
  <c r="EJ44" i="5"/>
  <c r="EI44" i="5"/>
  <c r="EH44" i="5"/>
  <c r="EG44" i="5"/>
  <c r="EF44" i="5"/>
  <c r="EE44" i="5"/>
  <c r="ED44" i="5"/>
  <c r="EC44" i="5"/>
  <c r="EB44" i="5"/>
  <c r="EA44" i="5"/>
  <c r="DZ44" i="5"/>
  <c r="DV44" i="5"/>
  <c r="DU44" i="5"/>
  <c r="DT44" i="5"/>
  <c r="DS44" i="5"/>
  <c r="DR44" i="5"/>
  <c r="DQ44" i="5"/>
  <c r="DP44" i="5"/>
  <c r="DO44" i="5"/>
  <c r="DN44" i="5"/>
  <c r="DM44" i="5"/>
  <c r="DL44" i="5"/>
  <c r="DK44" i="5"/>
  <c r="DJ44" i="5"/>
  <c r="DI44" i="5"/>
  <c r="DH44" i="5"/>
  <c r="DG44" i="5"/>
  <c r="DF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CG44" i="5"/>
  <c r="CF44" i="5"/>
  <c r="CE44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E44" i="5"/>
  <c r="D44" i="5"/>
  <c r="C44" i="5"/>
  <c r="B44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X43" i="5"/>
  <c r="HW43" i="5"/>
  <c r="HV43" i="5"/>
  <c r="HU43" i="5"/>
  <c r="HT43" i="5"/>
  <c r="HS43" i="5"/>
  <c r="HR43" i="5"/>
  <c r="HQ43" i="5"/>
  <c r="HP43" i="5"/>
  <c r="HO43" i="5"/>
  <c r="HN43" i="5"/>
  <c r="HM43" i="5"/>
  <c r="HL43" i="5"/>
  <c r="HK43" i="5"/>
  <c r="HJ43" i="5"/>
  <c r="HI43" i="5"/>
  <c r="HH43" i="5"/>
  <c r="HG43" i="5"/>
  <c r="HF43" i="5"/>
  <c r="HE43" i="5"/>
  <c r="HD43" i="5"/>
  <c r="HC43" i="5"/>
  <c r="HB43" i="5"/>
  <c r="HA43" i="5"/>
  <c r="GZ43" i="5"/>
  <c r="GY43" i="5"/>
  <c r="GX43" i="5"/>
  <c r="GW43" i="5"/>
  <c r="GV43" i="5"/>
  <c r="GU43" i="5"/>
  <c r="GT43" i="5"/>
  <c r="GS43" i="5"/>
  <c r="GR43" i="5"/>
  <c r="GQ43" i="5"/>
  <c r="GP43" i="5"/>
  <c r="GO43" i="5"/>
  <c r="GN43" i="5"/>
  <c r="GM43" i="5"/>
  <c r="GL43" i="5"/>
  <c r="GK43" i="5"/>
  <c r="GJ43" i="5"/>
  <c r="GI43" i="5"/>
  <c r="GH43" i="5"/>
  <c r="GG43" i="5"/>
  <c r="GF43" i="5"/>
  <c r="GE43" i="5"/>
  <c r="GD43" i="5"/>
  <c r="GC43" i="5"/>
  <c r="GB43" i="5"/>
  <c r="GA43" i="5"/>
  <c r="FZ43" i="5"/>
  <c r="FY43" i="5"/>
  <c r="FX43" i="5"/>
  <c r="FW43" i="5"/>
  <c r="FV43" i="5"/>
  <c r="FU43" i="5"/>
  <c r="FT43" i="5"/>
  <c r="FS43" i="5"/>
  <c r="FR43" i="5"/>
  <c r="FQ43" i="5"/>
  <c r="FP43" i="5"/>
  <c r="FO43" i="5"/>
  <c r="FN43" i="5"/>
  <c r="FM43" i="5"/>
  <c r="FL43" i="5"/>
  <c r="FK43" i="5"/>
  <c r="FJ43" i="5"/>
  <c r="FI43" i="5"/>
  <c r="FH43" i="5"/>
  <c r="FG43" i="5"/>
  <c r="FF43" i="5"/>
  <c r="FE43" i="5"/>
  <c r="FD43" i="5"/>
  <c r="FC43" i="5"/>
  <c r="FB43" i="5"/>
  <c r="FA43" i="5"/>
  <c r="EZ43" i="5"/>
  <c r="EY43" i="5"/>
  <c r="EX43" i="5"/>
  <c r="EW43" i="5"/>
  <c r="EV43" i="5"/>
  <c r="EU43" i="5"/>
  <c r="ET43" i="5"/>
  <c r="ES43" i="5"/>
  <c r="ER43" i="5"/>
  <c r="EQ43" i="5"/>
  <c r="EP43" i="5"/>
  <c r="EO43" i="5"/>
  <c r="EN43" i="5"/>
  <c r="EM43" i="5"/>
  <c r="EL43" i="5"/>
  <c r="EK43" i="5"/>
  <c r="EJ43" i="5"/>
  <c r="EI43" i="5"/>
  <c r="EH43" i="5"/>
  <c r="EG43" i="5"/>
  <c r="EF43" i="5"/>
  <c r="EE43" i="5"/>
  <c r="ED43" i="5"/>
  <c r="EC43" i="5"/>
  <c r="EB43" i="5"/>
  <c r="EA43" i="5"/>
  <c r="DZ43" i="5"/>
  <c r="DV43" i="5"/>
  <c r="DU43" i="5"/>
  <c r="DT43" i="5"/>
  <c r="DS43" i="5"/>
  <c r="DR43" i="5"/>
  <c r="DQ43" i="5"/>
  <c r="DP43" i="5"/>
  <c r="DO43" i="5"/>
  <c r="DN43" i="5"/>
  <c r="DM43" i="5"/>
  <c r="DL43" i="5"/>
  <c r="DK43" i="5"/>
  <c r="DJ43" i="5"/>
  <c r="DI43" i="5"/>
  <c r="DH43" i="5"/>
  <c r="DG43" i="5"/>
  <c r="DF43" i="5"/>
  <c r="DE43" i="5"/>
  <c r="DD43" i="5"/>
  <c r="DC43" i="5"/>
  <c r="DB43" i="5"/>
  <c r="DA43" i="5"/>
  <c r="CZ43" i="5"/>
  <c r="CY43" i="5"/>
  <c r="CX43" i="5"/>
  <c r="CW43" i="5"/>
  <c r="CV43" i="5"/>
  <c r="CU43" i="5"/>
  <c r="CT43" i="5"/>
  <c r="CS43" i="5"/>
  <c r="CR43" i="5"/>
  <c r="CQ43" i="5"/>
  <c r="CP43" i="5"/>
  <c r="CO43" i="5"/>
  <c r="CN43" i="5"/>
  <c r="CM43" i="5"/>
  <c r="CL43" i="5"/>
  <c r="CK43" i="5"/>
  <c r="CJ43" i="5"/>
  <c r="CI43" i="5"/>
  <c r="CH43" i="5"/>
  <c r="CG43" i="5"/>
  <c r="CF43" i="5"/>
  <c r="CE43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E43" i="5"/>
  <c r="D43" i="5"/>
  <c r="C43" i="5"/>
  <c r="B43" i="5"/>
  <c r="IO42" i="5"/>
  <c r="IN42" i="5"/>
  <c r="IM42" i="5"/>
  <c r="IL42" i="5"/>
  <c r="IK42" i="5"/>
  <c r="IJ42" i="5"/>
  <c r="II42" i="5"/>
  <c r="IH42" i="5"/>
  <c r="IG42" i="5"/>
  <c r="IF42" i="5"/>
  <c r="IE42" i="5"/>
  <c r="ID42" i="5"/>
  <c r="IC42" i="5"/>
  <c r="IB42" i="5"/>
  <c r="IA42" i="5"/>
  <c r="HZ42" i="5"/>
  <c r="HY42" i="5"/>
  <c r="HX42" i="5"/>
  <c r="HW42" i="5"/>
  <c r="HV42" i="5"/>
  <c r="HU42" i="5"/>
  <c r="HT42" i="5"/>
  <c r="HS42" i="5"/>
  <c r="HR42" i="5"/>
  <c r="HQ42" i="5"/>
  <c r="HP42" i="5"/>
  <c r="HO42" i="5"/>
  <c r="HN42" i="5"/>
  <c r="HM42" i="5"/>
  <c r="HL42" i="5"/>
  <c r="HK42" i="5"/>
  <c r="HJ42" i="5"/>
  <c r="HI42" i="5"/>
  <c r="HH42" i="5"/>
  <c r="HG42" i="5"/>
  <c r="HF42" i="5"/>
  <c r="HE42" i="5"/>
  <c r="HD42" i="5"/>
  <c r="HC42" i="5"/>
  <c r="HB42" i="5"/>
  <c r="HA42" i="5"/>
  <c r="GZ42" i="5"/>
  <c r="GY42" i="5"/>
  <c r="GX42" i="5"/>
  <c r="GW42" i="5"/>
  <c r="GV42" i="5"/>
  <c r="GU42" i="5"/>
  <c r="GT42" i="5"/>
  <c r="GS42" i="5"/>
  <c r="GR42" i="5"/>
  <c r="GQ42" i="5"/>
  <c r="GP42" i="5"/>
  <c r="GO42" i="5"/>
  <c r="GN42" i="5"/>
  <c r="GM42" i="5"/>
  <c r="GL42" i="5"/>
  <c r="GK42" i="5"/>
  <c r="GJ42" i="5"/>
  <c r="GI42" i="5"/>
  <c r="GH42" i="5"/>
  <c r="GG42" i="5"/>
  <c r="GF42" i="5"/>
  <c r="GE42" i="5"/>
  <c r="GD42" i="5"/>
  <c r="GC42" i="5"/>
  <c r="GB42" i="5"/>
  <c r="GA42" i="5"/>
  <c r="FZ42" i="5"/>
  <c r="FY42" i="5"/>
  <c r="FX42" i="5"/>
  <c r="FW42" i="5"/>
  <c r="FV42" i="5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H42" i="5"/>
  <c r="FG42" i="5"/>
  <c r="FF42" i="5"/>
  <c r="FE42" i="5"/>
  <c r="FD42" i="5"/>
  <c r="FC42" i="5"/>
  <c r="FB42" i="5"/>
  <c r="FA42" i="5"/>
  <c r="EZ42" i="5"/>
  <c r="EY42" i="5"/>
  <c r="EX42" i="5"/>
  <c r="EW42" i="5"/>
  <c r="EV42" i="5"/>
  <c r="EU42" i="5"/>
  <c r="ET42" i="5"/>
  <c r="ES42" i="5"/>
  <c r="ER42" i="5"/>
  <c r="EQ42" i="5"/>
  <c r="EP42" i="5"/>
  <c r="EO42" i="5"/>
  <c r="EN42" i="5"/>
  <c r="EM42" i="5"/>
  <c r="EL42" i="5"/>
  <c r="EK42" i="5"/>
  <c r="EJ42" i="5"/>
  <c r="EI42" i="5"/>
  <c r="EH42" i="5"/>
  <c r="EG42" i="5"/>
  <c r="EF42" i="5"/>
  <c r="EE42" i="5"/>
  <c r="ED42" i="5"/>
  <c r="EC42" i="5"/>
  <c r="EB42" i="5"/>
  <c r="EA42" i="5"/>
  <c r="DZ42" i="5"/>
  <c r="DV42" i="5"/>
  <c r="DU42" i="5"/>
  <c r="DT42" i="5"/>
  <c r="DS42" i="5"/>
  <c r="DR42" i="5"/>
  <c r="DQ42" i="5"/>
  <c r="DP42" i="5"/>
  <c r="DO42" i="5"/>
  <c r="DN42" i="5"/>
  <c r="DM42" i="5"/>
  <c r="DL42" i="5"/>
  <c r="DK42" i="5"/>
  <c r="DJ42" i="5"/>
  <c r="DI42" i="5"/>
  <c r="DH42" i="5"/>
  <c r="DG42" i="5"/>
  <c r="DF42" i="5"/>
  <c r="DE42" i="5"/>
  <c r="DD42" i="5"/>
  <c r="DC42" i="5"/>
  <c r="DB42" i="5"/>
  <c r="DA42" i="5"/>
  <c r="CZ42" i="5"/>
  <c r="CY42" i="5"/>
  <c r="CX42" i="5"/>
  <c r="CW42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CF42" i="5"/>
  <c r="CE42" i="5"/>
  <c r="CD42" i="5"/>
  <c r="CC42" i="5"/>
  <c r="CB42" i="5"/>
  <c r="CA42" i="5"/>
  <c r="BZ42" i="5"/>
  <c r="BY42" i="5"/>
  <c r="BX42" i="5"/>
  <c r="BW42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E42" i="5"/>
  <c r="D42" i="5"/>
  <c r="C42" i="5"/>
  <c r="B42" i="5"/>
  <c r="IO41" i="5"/>
  <c r="IN41" i="5"/>
  <c r="IM41" i="5"/>
  <c r="IL41" i="5"/>
  <c r="IK41" i="5"/>
  <c r="IJ41" i="5"/>
  <c r="II41" i="5"/>
  <c r="IH41" i="5"/>
  <c r="IG41" i="5"/>
  <c r="IF41" i="5"/>
  <c r="IE41" i="5"/>
  <c r="ID41" i="5"/>
  <c r="IC41" i="5"/>
  <c r="IB41" i="5"/>
  <c r="IA41" i="5"/>
  <c r="HZ41" i="5"/>
  <c r="HY41" i="5"/>
  <c r="HX41" i="5"/>
  <c r="HW41" i="5"/>
  <c r="HV41" i="5"/>
  <c r="HU41" i="5"/>
  <c r="HT41" i="5"/>
  <c r="HS41" i="5"/>
  <c r="HR41" i="5"/>
  <c r="HQ41" i="5"/>
  <c r="HP41" i="5"/>
  <c r="HO41" i="5"/>
  <c r="HN41" i="5"/>
  <c r="HM41" i="5"/>
  <c r="HL41" i="5"/>
  <c r="HK41" i="5"/>
  <c r="HJ41" i="5"/>
  <c r="HI41" i="5"/>
  <c r="HH41" i="5"/>
  <c r="HG41" i="5"/>
  <c r="HF41" i="5"/>
  <c r="HE41" i="5"/>
  <c r="HD41" i="5"/>
  <c r="HC41" i="5"/>
  <c r="HB41" i="5"/>
  <c r="HA41" i="5"/>
  <c r="GZ41" i="5"/>
  <c r="GY41" i="5"/>
  <c r="GX41" i="5"/>
  <c r="GW41" i="5"/>
  <c r="GV41" i="5"/>
  <c r="GU41" i="5"/>
  <c r="GT41" i="5"/>
  <c r="GS41" i="5"/>
  <c r="GR41" i="5"/>
  <c r="GQ41" i="5"/>
  <c r="GP41" i="5"/>
  <c r="GO41" i="5"/>
  <c r="GN41" i="5"/>
  <c r="GM41" i="5"/>
  <c r="GL41" i="5"/>
  <c r="GK41" i="5"/>
  <c r="GJ41" i="5"/>
  <c r="GI41" i="5"/>
  <c r="GH41" i="5"/>
  <c r="GG41" i="5"/>
  <c r="GF41" i="5"/>
  <c r="GE41" i="5"/>
  <c r="GD41" i="5"/>
  <c r="GC41" i="5"/>
  <c r="GB41" i="5"/>
  <c r="GA41" i="5"/>
  <c r="FZ41" i="5"/>
  <c r="FY41" i="5"/>
  <c r="FX41" i="5"/>
  <c r="FW41" i="5"/>
  <c r="FV41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G41" i="5"/>
  <c r="FF41" i="5"/>
  <c r="FE41" i="5"/>
  <c r="FD41" i="5"/>
  <c r="FC41" i="5"/>
  <c r="FB41" i="5"/>
  <c r="FA41" i="5"/>
  <c r="EZ41" i="5"/>
  <c r="EY41" i="5"/>
  <c r="EX41" i="5"/>
  <c r="EW41" i="5"/>
  <c r="EV41" i="5"/>
  <c r="EU41" i="5"/>
  <c r="ET41" i="5"/>
  <c r="ES41" i="5"/>
  <c r="ER41" i="5"/>
  <c r="EQ41" i="5"/>
  <c r="EP41" i="5"/>
  <c r="EO41" i="5"/>
  <c r="EN41" i="5"/>
  <c r="EM41" i="5"/>
  <c r="EL41" i="5"/>
  <c r="EK41" i="5"/>
  <c r="EJ41" i="5"/>
  <c r="EI41" i="5"/>
  <c r="EH41" i="5"/>
  <c r="EG41" i="5"/>
  <c r="EF41" i="5"/>
  <c r="EE41" i="5"/>
  <c r="ED41" i="5"/>
  <c r="EC41" i="5"/>
  <c r="EB41" i="5"/>
  <c r="EA41" i="5"/>
  <c r="DZ41" i="5"/>
  <c r="DV41" i="5"/>
  <c r="DU41" i="5"/>
  <c r="DT41" i="5"/>
  <c r="DS41" i="5"/>
  <c r="DR41" i="5"/>
  <c r="DQ41" i="5"/>
  <c r="DP41" i="5"/>
  <c r="DO41" i="5"/>
  <c r="DN41" i="5"/>
  <c r="DM41" i="5"/>
  <c r="DL41" i="5"/>
  <c r="DK41" i="5"/>
  <c r="DJ41" i="5"/>
  <c r="DI41" i="5"/>
  <c r="DH41" i="5"/>
  <c r="DG41" i="5"/>
  <c r="DF41" i="5"/>
  <c r="DE41" i="5"/>
  <c r="DD41" i="5"/>
  <c r="DC41" i="5"/>
  <c r="DB41" i="5"/>
  <c r="DA41" i="5"/>
  <c r="CZ41" i="5"/>
  <c r="CY41" i="5"/>
  <c r="CX41" i="5"/>
  <c r="CW41" i="5"/>
  <c r="CV41" i="5"/>
  <c r="CU41" i="5"/>
  <c r="CT41" i="5"/>
  <c r="CS41" i="5"/>
  <c r="CR41" i="5"/>
  <c r="CQ41" i="5"/>
  <c r="CP41" i="5"/>
  <c r="CO41" i="5"/>
  <c r="CN41" i="5"/>
  <c r="CM41" i="5"/>
  <c r="CL41" i="5"/>
  <c r="CK41" i="5"/>
  <c r="CJ41" i="5"/>
  <c r="CI41" i="5"/>
  <c r="CH41" i="5"/>
  <c r="CG41" i="5"/>
  <c r="CF41" i="5"/>
  <c r="CE41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E41" i="5"/>
  <c r="D41" i="5"/>
  <c r="C41" i="5"/>
  <c r="B41" i="5"/>
  <c r="IO40" i="5"/>
  <c r="IN40" i="5"/>
  <c r="IM40" i="5"/>
  <c r="IL40" i="5"/>
  <c r="IK40" i="5"/>
  <c r="IJ40" i="5"/>
  <c r="II40" i="5"/>
  <c r="IH40" i="5"/>
  <c r="IG40" i="5"/>
  <c r="IF40" i="5"/>
  <c r="IE40" i="5"/>
  <c r="ID40" i="5"/>
  <c r="IC40" i="5"/>
  <c r="IB40" i="5"/>
  <c r="IA40" i="5"/>
  <c r="HZ40" i="5"/>
  <c r="HY40" i="5"/>
  <c r="HX40" i="5"/>
  <c r="HW40" i="5"/>
  <c r="HV40" i="5"/>
  <c r="HU40" i="5"/>
  <c r="HT40" i="5"/>
  <c r="HS40" i="5"/>
  <c r="HR40" i="5"/>
  <c r="HQ40" i="5"/>
  <c r="HP40" i="5"/>
  <c r="HO40" i="5"/>
  <c r="HN40" i="5"/>
  <c r="HM40" i="5"/>
  <c r="HL40" i="5"/>
  <c r="HK40" i="5"/>
  <c r="HJ40" i="5"/>
  <c r="HI40" i="5"/>
  <c r="HH40" i="5"/>
  <c r="HG40" i="5"/>
  <c r="HF40" i="5"/>
  <c r="HE40" i="5"/>
  <c r="HD40" i="5"/>
  <c r="HC40" i="5"/>
  <c r="HB40" i="5"/>
  <c r="HA40" i="5"/>
  <c r="GZ40" i="5"/>
  <c r="GY40" i="5"/>
  <c r="GX40" i="5"/>
  <c r="GW40" i="5"/>
  <c r="GV40" i="5"/>
  <c r="GU40" i="5"/>
  <c r="GT40" i="5"/>
  <c r="GS40" i="5"/>
  <c r="GR40" i="5"/>
  <c r="GQ40" i="5"/>
  <c r="GP40" i="5"/>
  <c r="GO40" i="5"/>
  <c r="GN40" i="5"/>
  <c r="GM40" i="5"/>
  <c r="GL40" i="5"/>
  <c r="GK40" i="5"/>
  <c r="GJ40" i="5"/>
  <c r="GI40" i="5"/>
  <c r="GH40" i="5"/>
  <c r="GG40" i="5"/>
  <c r="GF40" i="5"/>
  <c r="GE40" i="5"/>
  <c r="GD40" i="5"/>
  <c r="GC40" i="5"/>
  <c r="GB40" i="5"/>
  <c r="GA40" i="5"/>
  <c r="FZ40" i="5"/>
  <c r="FY40" i="5"/>
  <c r="FX40" i="5"/>
  <c r="FW40" i="5"/>
  <c r="FV40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H40" i="5"/>
  <c r="FG40" i="5"/>
  <c r="FF40" i="5"/>
  <c r="FE40" i="5"/>
  <c r="FD40" i="5"/>
  <c r="FC40" i="5"/>
  <c r="FB40" i="5"/>
  <c r="FA40" i="5"/>
  <c r="EZ40" i="5"/>
  <c r="EY40" i="5"/>
  <c r="EX40" i="5"/>
  <c r="EW40" i="5"/>
  <c r="EV40" i="5"/>
  <c r="EU40" i="5"/>
  <c r="ET40" i="5"/>
  <c r="ES40" i="5"/>
  <c r="ER40" i="5"/>
  <c r="EQ40" i="5"/>
  <c r="EP40" i="5"/>
  <c r="EO40" i="5"/>
  <c r="EN40" i="5"/>
  <c r="EM40" i="5"/>
  <c r="EL40" i="5"/>
  <c r="EK40" i="5"/>
  <c r="EJ40" i="5"/>
  <c r="EI40" i="5"/>
  <c r="EH40" i="5"/>
  <c r="EG40" i="5"/>
  <c r="EF40" i="5"/>
  <c r="EE40" i="5"/>
  <c r="ED40" i="5"/>
  <c r="EC40" i="5"/>
  <c r="EB40" i="5"/>
  <c r="EA40" i="5"/>
  <c r="DZ40" i="5"/>
  <c r="DV40" i="5"/>
  <c r="DU40" i="5"/>
  <c r="DT40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E40" i="5"/>
  <c r="D40" i="5"/>
  <c r="C40" i="5"/>
  <c r="B40" i="5"/>
  <c r="IO39" i="5"/>
  <c r="IN39" i="5"/>
  <c r="IM39" i="5"/>
  <c r="IL39" i="5"/>
  <c r="IK39" i="5"/>
  <c r="IJ39" i="5"/>
  <c r="II39" i="5"/>
  <c r="IH39" i="5"/>
  <c r="IG39" i="5"/>
  <c r="IF39" i="5"/>
  <c r="IE39" i="5"/>
  <c r="ID39" i="5"/>
  <c r="IC39" i="5"/>
  <c r="IB39" i="5"/>
  <c r="IA39" i="5"/>
  <c r="HZ39" i="5"/>
  <c r="HY39" i="5"/>
  <c r="HX39" i="5"/>
  <c r="HW39" i="5"/>
  <c r="HV39" i="5"/>
  <c r="HU39" i="5"/>
  <c r="HT39" i="5"/>
  <c r="HS39" i="5"/>
  <c r="HR39" i="5"/>
  <c r="HQ39" i="5"/>
  <c r="HP39" i="5"/>
  <c r="HO39" i="5"/>
  <c r="HN39" i="5"/>
  <c r="HM39" i="5"/>
  <c r="HL39" i="5"/>
  <c r="HK39" i="5"/>
  <c r="HJ39" i="5"/>
  <c r="HI39" i="5"/>
  <c r="HH39" i="5"/>
  <c r="HG39" i="5"/>
  <c r="HF39" i="5"/>
  <c r="HE39" i="5"/>
  <c r="HD39" i="5"/>
  <c r="HC39" i="5"/>
  <c r="HB39" i="5"/>
  <c r="HA39" i="5"/>
  <c r="GZ39" i="5"/>
  <c r="GY39" i="5"/>
  <c r="GX39" i="5"/>
  <c r="GW39" i="5"/>
  <c r="GV39" i="5"/>
  <c r="GU39" i="5"/>
  <c r="GT39" i="5"/>
  <c r="GS39" i="5"/>
  <c r="GR39" i="5"/>
  <c r="GQ39" i="5"/>
  <c r="GP39" i="5"/>
  <c r="GO39" i="5"/>
  <c r="GN39" i="5"/>
  <c r="GM39" i="5"/>
  <c r="GL39" i="5"/>
  <c r="GK39" i="5"/>
  <c r="GJ39" i="5"/>
  <c r="GI39" i="5"/>
  <c r="GH39" i="5"/>
  <c r="GG39" i="5"/>
  <c r="GF39" i="5"/>
  <c r="GE39" i="5"/>
  <c r="GD39" i="5"/>
  <c r="GC39" i="5"/>
  <c r="GB39" i="5"/>
  <c r="GA39" i="5"/>
  <c r="FZ39" i="5"/>
  <c r="FY39" i="5"/>
  <c r="FX39" i="5"/>
  <c r="FW39" i="5"/>
  <c r="FV39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G39" i="5"/>
  <c r="FF39" i="5"/>
  <c r="FE39" i="5"/>
  <c r="FD39" i="5"/>
  <c r="FC39" i="5"/>
  <c r="FB39" i="5"/>
  <c r="FA39" i="5"/>
  <c r="EZ39" i="5"/>
  <c r="EY39" i="5"/>
  <c r="EX39" i="5"/>
  <c r="EW39" i="5"/>
  <c r="EV39" i="5"/>
  <c r="EU39" i="5"/>
  <c r="ET39" i="5"/>
  <c r="ES39" i="5"/>
  <c r="ER39" i="5"/>
  <c r="EQ39" i="5"/>
  <c r="EP39" i="5"/>
  <c r="EO39" i="5"/>
  <c r="EN39" i="5"/>
  <c r="EM39" i="5"/>
  <c r="EL39" i="5"/>
  <c r="EK39" i="5"/>
  <c r="EJ39" i="5"/>
  <c r="EI39" i="5"/>
  <c r="EH39" i="5"/>
  <c r="EG39" i="5"/>
  <c r="EF39" i="5"/>
  <c r="EE39" i="5"/>
  <c r="ED39" i="5"/>
  <c r="EC39" i="5"/>
  <c r="EB39" i="5"/>
  <c r="EA39" i="5"/>
  <c r="DZ39" i="5"/>
  <c r="DV39" i="5"/>
  <c r="DU39" i="5"/>
  <c r="DT39" i="5"/>
  <c r="DS39" i="5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E39" i="5"/>
  <c r="D39" i="5"/>
  <c r="C39" i="5"/>
  <c r="B39" i="5"/>
  <c r="IO38" i="5"/>
  <c r="IN38" i="5"/>
  <c r="IM38" i="5"/>
  <c r="IL38" i="5"/>
  <c r="IK38" i="5"/>
  <c r="IJ38" i="5"/>
  <c r="II38" i="5"/>
  <c r="IH38" i="5"/>
  <c r="IG38" i="5"/>
  <c r="IF38" i="5"/>
  <c r="IE38" i="5"/>
  <c r="ID38" i="5"/>
  <c r="IC38" i="5"/>
  <c r="IB38" i="5"/>
  <c r="IA38" i="5"/>
  <c r="HZ38" i="5"/>
  <c r="HY38" i="5"/>
  <c r="HX38" i="5"/>
  <c r="HW38" i="5"/>
  <c r="HV38" i="5"/>
  <c r="HU38" i="5"/>
  <c r="HT38" i="5"/>
  <c r="HS38" i="5"/>
  <c r="HR38" i="5"/>
  <c r="HQ38" i="5"/>
  <c r="HP38" i="5"/>
  <c r="HO38" i="5"/>
  <c r="HN38" i="5"/>
  <c r="HM38" i="5"/>
  <c r="HL38" i="5"/>
  <c r="HK38" i="5"/>
  <c r="HJ38" i="5"/>
  <c r="HI38" i="5"/>
  <c r="HH38" i="5"/>
  <c r="HG38" i="5"/>
  <c r="HF38" i="5"/>
  <c r="HE38" i="5"/>
  <c r="HD38" i="5"/>
  <c r="HC38" i="5"/>
  <c r="HB38" i="5"/>
  <c r="HA38" i="5"/>
  <c r="GZ38" i="5"/>
  <c r="GY38" i="5"/>
  <c r="GX38" i="5"/>
  <c r="GW38" i="5"/>
  <c r="GV38" i="5"/>
  <c r="GU38" i="5"/>
  <c r="GT38" i="5"/>
  <c r="GS38" i="5"/>
  <c r="GR38" i="5"/>
  <c r="GQ38" i="5"/>
  <c r="GP38" i="5"/>
  <c r="GO38" i="5"/>
  <c r="GN38" i="5"/>
  <c r="GM38" i="5"/>
  <c r="GL38" i="5"/>
  <c r="GK38" i="5"/>
  <c r="GJ38" i="5"/>
  <c r="GI38" i="5"/>
  <c r="GH38" i="5"/>
  <c r="GG38" i="5"/>
  <c r="GF38" i="5"/>
  <c r="GE38" i="5"/>
  <c r="GD38" i="5"/>
  <c r="GC38" i="5"/>
  <c r="GB38" i="5"/>
  <c r="GA38" i="5"/>
  <c r="FZ38" i="5"/>
  <c r="FY38" i="5"/>
  <c r="FX38" i="5"/>
  <c r="FW38" i="5"/>
  <c r="FV38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H38" i="5"/>
  <c r="FG38" i="5"/>
  <c r="FF38" i="5"/>
  <c r="FE38" i="5"/>
  <c r="FD38" i="5"/>
  <c r="FC38" i="5"/>
  <c r="FB38" i="5"/>
  <c r="FA38" i="5"/>
  <c r="EZ38" i="5"/>
  <c r="EY38" i="5"/>
  <c r="EX38" i="5"/>
  <c r="EW38" i="5"/>
  <c r="EV38" i="5"/>
  <c r="EU38" i="5"/>
  <c r="ET38" i="5"/>
  <c r="ES38" i="5"/>
  <c r="ER38" i="5"/>
  <c r="EQ38" i="5"/>
  <c r="EP38" i="5"/>
  <c r="EO38" i="5"/>
  <c r="EN38" i="5"/>
  <c r="EM38" i="5"/>
  <c r="EL38" i="5"/>
  <c r="EK38" i="5"/>
  <c r="EJ38" i="5"/>
  <c r="EI38" i="5"/>
  <c r="EH38" i="5"/>
  <c r="EG38" i="5"/>
  <c r="EF38" i="5"/>
  <c r="EE38" i="5"/>
  <c r="ED38" i="5"/>
  <c r="EC38" i="5"/>
  <c r="EB38" i="5"/>
  <c r="EA38" i="5"/>
  <c r="DZ38" i="5"/>
  <c r="DV38" i="5"/>
  <c r="DU38" i="5"/>
  <c r="DT38" i="5"/>
  <c r="DS38" i="5"/>
  <c r="DR38" i="5"/>
  <c r="DQ38" i="5"/>
  <c r="DP38" i="5"/>
  <c r="DO38" i="5"/>
  <c r="DN38" i="5"/>
  <c r="DM38" i="5"/>
  <c r="DL38" i="5"/>
  <c r="DK38" i="5"/>
  <c r="DJ38" i="5"/>
  <c r="DI38" i="5"/>
  <c r="DH38" i="5"/>
  <c r="DG38" i="5"/>
  <c r="DF38" i="5"/>
  <c r="DE38" i="5"/>
  <c r="DD38" i="5"/>
  <c r="DC38" i="5"/>
  <c r="DB38" i="5"/>
  <c r="DA38" i="5"/>
  <c r="CZ38" i="5"/>
  <c r="CY38" i="5"/>
  <c r="CX38" i="5"/>
  <c r="CW38" i="5"/>
  <c r="CV38" i="5"/>
  <c r="CU38" i="5"/>
  <c r="CT38" i="5"/>
  <c r="CS38" i="5"/>
  <c r="CR38" i="5"/>
  <c r="CQ38" i="5"/>
  <c r="CP38" i="5"/>
  <c r="CO38" i="5"/>
  <c r="CN38" i="5"/>
  <c r="CM38" i="5"/>
  <c r="CL38" i="5"/>
  <c r="CK38" i="5"/>
  <c r="CJ38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E38" i="5"/>
  <c r="D38" i="5"/>
  <c r="C38" i="5"/>
  <c r="B38" i="5"/>
  <c r="IO37" i="5"/>
  <c r="IN37" i="5"/>
  <c r="IM37" i="5"/>
  <c r="IL37" i="5"/>
  <c r="IK37" i="5"/>
  <c r="IJ37" i="5"/>
  <c r="II37" i="5"/>
  <c r="IH37" i="5"/>
  <c r="IG37" i="5"/>
  <c r="IF37" i="5"/>
  <c r="IE37" i="5"/>
  <c r="ID37" i="5"/>
  <c r="IC37" i="5"/>
  <c r="IB37" i="5"/>
  <c r="IA37" i="5"/>
  <c r="HZ37" i="5"/>
  <c r="HY37" i="5"/>
  <c r="HX37" i="5"/>
  <c r="HW37" i="5"/>
  <c r="HV37" i="5"/>
  <c r="HU37" i="5"/>
  <c r="HT37" i="5"/>
  <c r="HS37" i="5"/>
  <c r="HR37" i="5"/>
  <c r="HQ37" i="5"/>
  <c r="HP37" i="5"/>
  <c r="HO37" i="5"/>
  <c r="HN37" i="5"/>
  <c r="HM37" i="5"/>
  <c r="HL37" i="5"/>
  <c r="HK37" i="5"/>
  <c r="HJ37" i="5"/>
  <c r="HI37" i="5"/>
  <c r="HH37" i="5"/>
  <c r="HG37" i="5"/>
  <c r="HF37" i="5"/>
  <c r="HE37" i="5"/>
  <c r="HD37" i="5"/>
  <c r="HC37" i="5"/>
  <c r="HB37" i="5"/>
  <c r="HA37" i="5"/>
  <c r="GZ37" i="5"/>
  <c r="GY37" i="5"/>
  <c r="GX37" i="5"/>
  <c r="GW37" i="5"/>
  <c r="GV37" i="5"/>
  <c r="GU37" i="5"/>
  <c r="GT37" i="5"/>
  <c r="GS37" i="5"/>
  <c r="GR37" i="5"/>
  <c r="GQ37" i="5"/>
  <c r="GP37" i="5"/>
  <c r="GO37" i="5"/>
  <c r="GN37" i="5"/>
  <c r="GM37" i="5"/>
  <c r="GL37" i="5"/>
  <c r="GK37" i="5"/>
  <c r="GJ37" i="5"/>
  <c r="GI37" i="5"/>
  <c r="GH37" i="5"/>
  <c r="GG37" i="5"/>
  <c r="GF37" i="5"/>
  <c r="GE37" i="5"/>
  <c r="GD37" i="5"/>
  <c r="GC37" i="5"/>
  <c r="GB37" i="5"/>
  <c r="GA37" i="5"/>
  <c r="FZ37" i="5"/>
  <c r="FY37" i="5"/>
  <c r="FX37" i="5"/>
  <c r="FW37" i="5"/>
  <c r="FV37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H37" i="5"/>
  <c r="FG37" i="5"/>
  <c r="FF37" i="5"/>
  <c r="FE37" i="5"/>
  <c r="FD37" i="5"/>
  <c r="FC37" i="5"/>
  <c r="FB37" i="5"/>
  <c r="FA37" i="5"/>
  <c r="EZ37" i="5"/>
  <c r="EY37" i="5"/>
  <c r="EX37" i="5"/>
  <c r="EW37" i="5"/>
  <c r="EV37" i="5"/>
  <c r="EU37" i="5"/>
  <c r="ET37" i="5"/>
  <c r="ES37" i="5"/>
  <c r="ER37" i="5"/>
  <c r="EQ37" i="5"/>
  <c r="EP37" i="5"/>
  <c r="EO37" i="5"/>
  <c r="EN37" i="5"/>
  <c r="EM37" i="5"/>
  <c r="EL37" i="5"/>
  <c r="EK37" i="5"/>
  <c r="EJ37" i="5"/>
  <c r="EI37" i="5"/>
  <c r="EH37" i="5"/>
  <c r="EG37" i="5"/>
  <c r="EF37" i="5"/>
  <c r="EE37" i="5"/>
  <c r="ED37" i="5"/>
  <c r="EC37" i="5"/>
  <c r="EB37" i="5"/>
  <c r="EA37" i="5"/>
  <c r="DZ37" i="5"/>
  <c r="DV37" i="5"/>
  <c r="DU37" i="5"/>
  <c r="DT37" i="5"/>
  <c r="DS37" i="5"/>
  <c r="DR37" i="5"/>
  <c r="DQ37" i="5"/>
  <c r="DP37" i="5"/>
  <c r="DO37" i="5"/>
  <c r="DN37" i="5"/>
  <c r="DM37" i="5"/>
  <c r="DL37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E37" i="5"/>
  <c r="D37" i="5"/>
  <c r="C37" i="5"/>
  <c r="B37" i="5"/>
  <c r="IO36" i="5"/>
  <c r="IN36" i="5"/>
  <c r="IM36" i="5"/>
  <c r="IL36" i="5"/>
  <c r="IK36" i="5"/>
  <c r="IJ36" i="5"/>
  <c r="II36" i="5"/>
  <c r="IH36" i="5"/>
  <c r="IG36" i="5"/>
  <c r="IF36" i="5"/>
  <c r="IE36" i="5"/>
  <c r="ID36" i="5"/>
  <c r="IC36" i="5"/>
  <c r="IB36" i="5"/>
  <c r="IA36" i="5"/>
  <c r="HZ36" i="5"/>
  <c r="HY36" i="5"/>
  <c r="HX36" i="5"/>
  <c r="HW36" i="5"/>
  <c r="HV36" i="5"/>
  <c r="HU36" i="5"/>
  <c r="HT36" i="5"/>
  <c r="HS36" i="5"/>
  <c r="HR36" i="5"/>
  <c r="HQ36" i="5"/>
  <c r="HP36" i="5"/>
  <c r="HO36" i="5"/>
  <c r="HN36" i="5"/>
  <c r="HM36" i="5"/>
  <c r="HL36" i="5"/>
  <c r="HK36" i="5"/>
  <c r="HJ36" i="5"/>
  <c r="HI36" i="5"/>
  <c r="HH36" i="5"/>
  <c r="HG36" i="5"/>
  <c r="HF36" i="5"/>
  <c r="HE36" i="5"/>
  <c r="HD36" i="5"/>
  <c r="HC36" i="5"/>
  <c r="HB36" i="5"/>
  <c r="HA36" i="5"/>
  <c r="GZ36" i="5"/>
  <c r="GY36" i="5"/>
  <c r="GX36" i="5"/>
  <c r="GW36" i="5"/>
  <c r="GV36" i="5"/>
  <c r="GU36" i="5"/>
  <c r="GT36" i="5"/>
  <c r="GS36" i="5"/>
  <c r="GR36" i="5"/>
  <c r="GQ36" i="5"/>
  <c r="GP36" i="5"/>
  <c r="GO36" i="5"/>
  <c r="GN36" i="5"/>
  <c r="GM36" i="5"/>
  <c r="GL36" i="5"/>
  <c r="GK36" i="5"/>
  <c r="GJ36" i="5"/>
  <c r="GI36" i="5"/>
  <c r="GH36" i="5"/>
  <c r="GG36" i="5"/>
  <c r="GF36" i="5"/>
  <c r="GE36" i="5"/>
  <c r="GD36" i="5"/>
  <c r="GC36" i="5"/>
  <c r="GB36" i="5"/>
  <c r="GA36" i="5"/>
  <c r="FZ36" i="5"/>
  <c r="FY36" i="5"/>
  <c r="FX36" i="5"/>
  <c r="FW36" i="5"/>
  <c r="FV36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H36" i="5"/>
  <c r="FG36" i="5"/>
  <c r="FF36" i="5"/>
  <c r="FE36" i="5"/>
  <c r="FD36" i="5"/>
  <c r="FC36" i="5"/>
  <c r="FB36" i="5"/>
  <c r="FA36" i="5"/>
  <c r="EZ36" i="5"/>
  <c r="EY36" i="5"/>
  <c r="EX36" i="5"/>
  <c r="EW36" i="5"/>
  <c r="EV36" i="5"/>
  <c r="EU36" i="5"/>
  <c r="ET36" i="5"/>
  <c r="ES36" i="5"/>
  <c r="ER36" i="5"/>
  <c r="EQ36" i="5"/>
  <c r="EP36" i="5"/>
  <c r="EO36" i="5"/>
  <c r="EN36" i="5"/>
  <c r="EM36" i="5"/>
  <c r="EL36" i="5"/>
  <c r="EK36" i="5"/>
  <c r="EJ36" i="5"/>
  <c r="EI36" i="5"/>
  <c r="EH36" i="5"/>
  <c r="EG36" i="5"/>
  <c r="EF36" i="5"/>
  <c r="EE36" i="5"/>
  <c r="ED36" i="5"/>
  <c r="EC36" i="5"/>
  <c r="EB36" i="5"/>
  <c r="EA36" i="5"/>
  <c r="DZ36" i="5"/>
  <c r="DV36" i="5"/>
  <c r="DU36" i="5"/>
  <c r="DT36" i="5"/>
  <c r="DS36" i="5"/>
  <c r="DR36" i="5"/>
  <c r="DQ36" i="5"/>
  <c r="DP36" i="5"/>
  <c r="DO36" i="5"/>
  <c r="DN36" i="5"/>
  <c r="DM36" i="5"/>
  <c r="DL36" i="5"/>
  <c r="DK36" i="5"/>
  <c r="DJ36" i="5"/>
  <c r="DI36" i="5"/>
  <c r="DH36" i="5"/>
  <c r="DG36" i="5"/>
  <c r="DF36" i="5"/>
  <c r="DE36" i="5"/>
  <c r="DD36" i="5"/>
  <c r="DC36" i="5"/>
  <c r="DB36" i="5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E36" i="5"/>
  <c r="D36" i="5"/>
  <c r="C36" i="5"/>
  <c r="B36" i="5"/>
  <c r="IO35" i="5"/>
  <c r="IN35" i="5"/>
  <c r="IM35" i="5"/>
  <c r="IL35" i="5"/>
  <c r="IK35" i="5"/>
  <c r="IJ35" i="5"/>
  <c r="II35" i="5"/>
  <c r="IH35" i="5"/>
  <c r="IG35" i="5"/>
  <c r="IF35" i="5"/>
  <c r="IE35" i="5"/>
  <c r="ID35" i="5"/>
  <c r="IC35" i="5"/>
  <c r="IB35" i="5"/>
  <c r="IA35" i="5"/>
  <c r="HZ35" i="5"/>
  <c r="HY35" i="5"/>
  <c r="HX35" i="5"/>
  <c r="HW35" i="5"/>
  <c r="HV35" i="5"/>
  <c r="HU35" i="5"/>
  <c r="HT35" i="5"/>
  <c r="HS35" i="5"/>
  <c r="HR35" i="5"/>
  <c r="HQ35" i="5"/>
  <c r="HP35" i="5"/>
  <c r="HO35" i="5"/>
  <c r="HN35" i="5"/>
  <c r="HM35" i="5"/>
  <c r="HL35" i="5"/>
  <c r="HK35" i="5"/>
  <c r="HJ35" i="5"/>
  <c r="HI35" i="5"/>
  <c r="HH35" i="5"/>
  <c r="HG35" i="5"/>
  <c r="HF35" i="5"/>
  <c r="HE35" i="5"/>
  <c r="HD35" i="5"/>
  <c r="HC35" i="5"/>
  <c r="HB35" i="5"/>
  <c r="HA35" i="5"/>
  <c r="GZ35" i="5"/>
  <c r="GY35" i="5"/>
  <c r="GX35" i="5"/>
  <c r="GW35" i="5"/>
  <c r="GV35" i="5"/>
  <c r="GU35" i="5"/>
  <c r="GT35" i="5"/>
  <c r="GS35" i="5"/>
  <c r="GR35" i="5"/>
  <c r="GQ35" i="5"/>
  <c r="GP35" i="5"/>
  <c r="GO35" i="5"/>
  <c r="GN35" i="5"/>
  <c r="GM35" i="5"/>
  <c r="GL35" i="5"/>
  <c r="GK35" i="5"/>
  <c r="GJ35" i="5"/>
  <c r="GI35" i="5"/>
  <c r="GH35" i="5"/>
  <c r="GG35" i="5"/>
  <c r="GF35" i="5"/>
  <c r="GE35" i="5"/>
  <c r="GD35" i="5"/>
  <c r="GC35" i="5"/>
  <c r="GB35" i="5"/>
  <c r="GA35" i="5"/>
  <c r="FZ35" i="5"/>
  <c r="FY35" i="5"/>
  <c r="FX35" i="5"/>
  <c r="FW35" i="5"/>
  <c r="FV35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G35" i="5"/>
  <c r="FF35" i="5"/>
  <c r="FE35" i="5"/>
  <c r="FD35" i="5"/>
  <c r="FC35" i="5"/>
  <c r="FB35" i="5"/>
  <c r="FA35" i="5"/>
  <c r="EZ35" i="5"/>
  <c r="EY35" i="5"/>
  <c r="EX35" i="5"/>
  <c r="EW35" i="5"/>
  <c r="EV35" i="5"/>
  <c r="EU35" i="5"/>
  <c r="ET35" i="5"/>
  <c r="ES35" i="5"/>
  <c r="ER35" i="5"/>
  <c r="EQ35" i="5"/>
  <c r="EP35" i="5"/>
  <c r="EO35" i="5"/>
  <c r="EN35" i="5"/>
  <c r="EM35" i="5"/>
  <c r="EL35" i="5"/>
  <c r="EK35" i="5"/>
  <c r="EJ35" i="5"/>
  <c r="EI35" i="5"/>
  <c r="EH35" i="5"/>
  <c r="EG35" i="5"/>
  <c r="EF35" i="5"/>
  <c r="EE35" i="5"/>
  <c r="ED35" i="5"/>
  <c r="EC35" i="5"/>
  <c r="EB35" i="5"/>
  <c r="EA35" i="5"/>
  <c r="DZ35" i="5"/>
  <c r="DV35" i="5"/>
  <c r="DU35" i="5"/>
  <c r="DT35" i="5"/>
  <c r="DS35" i="5"/>
  <c r="DR35" i="5"/>
  <c r="DQ35" i="5"/>
  <c r="DP35" i="5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E35" i="5"/>
  <c r="D35" i="5"/>
  <c r="C35" i="5"/>
  <c r="B35" i="5"/>
  <c r="IO34" i="5"/>
  <c r="IN34" i="5"/>
  <c r="IM34" i="5"/>
  <c r="IL34" i="5"/>
  <c r="IK34" i="5"/>
  <c r="IJ34" i="5"/>
  <c r="II34" i="5"/>
  <c r="IH34" i="5"/>
  <c r="IG34" i="5"/>
  <c r="IF34" i="5"/>
  <c r="IE34" i="5"/>
  <c r="ID34" i="5"/>
  <c r="IC34" i="5"/>
  <c r="IB34" i="5"/>
  <c r="IA34" i="5"/>
  <c r="HZ34" i="5"/>
  <c r="HY34" i="5"/>
  <c r="HX34" i="5"/>
  <c r="HW34" i="5"/>
  <c r="HV34" i="5"/>
  <c r="HU34" i="5"/>
  <c r="HT34" i="5"/>
  <c r="HS34" i="5"/>
  <c r="HR34" i="5"/>
  <c r="HQ34" i="5"/>
  <c r="HP34" i="5"/>
  <c r="HO34" i="5"/>
  <c r="HN34" i="5"/>
  <c r="HM34" i="5"/>
  <c r="HL34" i="5"/>
  <c r="HK34" i="5"/>
  <c r="HJ34" i="5"/>
  <c r="HI34" i="5"/>
  <c r="HH34" i="5"/>
  <c r="HG34" i="5"/>
  <c r="HF34" i="5"/>
  <c r="HE34" i="5"/>
  <c r="HD34" i="5"/>
  <c r="HC34" i="5"/>
  <c r="HB34" i="5"/>
  <c r="HA34" i="5"/>
  <c r="GZ34" i="5"/>
  <c r="GY34" i="5"/>
  <c r="GX34" i="5"/>
  <c r="GW34" i="5"/>
  <c r="GV34" i="5"/>
  <c r="GU34" i="5"/>
  <c r="GT34" i="5"/>
  <c r="GS34" i="5"/>
  <c r="GR34" i="5"/>
  <c r="GQ34" i="5"/>
  <c r="GP34" i="5"/>
  <c r="GO34" i="5"/>
  <c r="GN34" i="5"/>
  <c r="GM34" i="5"/>
  <c r="GL34" i="5"/>
  <c r="GK34" i="5"/>
  <c r="GJ34" i="5"/>
  <c r="GI34" i="5"/>
  <c r="GH34" i="5"/>
  <c r="GG34" i="5"/>
  <c r="GF34" i="5"/>
  <c r="GE34" i="5"/>
  <c r="GD34" i="5"/>
  <c r="GC34" i="5"/>
  <c r="GB34" i="5"/>
  <c r="GA34" i="5"/>
  <c r="FZ34" i="5"/>
  <c r="FY34" i="5"/>
  <c r="FX34" i="5"/>
  <c r="FW34" i="5"/>
  <c r="FV34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H34" i="5"/>
  <c r="FG34" i="5"/>
  <c r="FF34" i="5"/>
  <c r="FE34" i="5"/>
  <c r="FD34" i="5"/>
  <c r="FC34" i="5"/>
  <c r="FB34" i="5"/>
  <c r="FA34" i="5"/>
  <c r="EZ34" i="5"/>
  <c r="EY34" i="5"/>
  <c r="EX34" i="5"/>
  <c r="EW34" i="5"/>
  <c r="EV34" i="5"/>
  <c r="EU34" i="5"/>
  <c r="ET34" i="5"/>
  <c r="ES34" i="5"/>
  <c r="ER34" i="5"/>
  <c r="EQ34" i="5"/>
  <c r="EP34" i="5"/>
  <c r="EO34" i="5"/>
  <c r="EN34" i="5"/>
  <c r="EM34" i="5"/>
  <c r="EL34" i="5"/>
  <c r="EK34" i="5"/>
  <c r="EJ34" i="5"/>
  <c r="EI34" i="5"/>
  <c r="EH34" i="5"/>
  <c r="EG34" i="5"/>
  <c r="EF34" i="5"/>
  <c r="EE34" i="5"/>
  <c r="ED34" i="5"/>
  <c r="EC34" i="5"/>
  <c r="EB34" i="5"/>
  <c r="EA34" i="5"/>
  <c r="DZ34" i="5"/>
  <c r="DV34" i="5"/>
  <c r="DU34" i="5"/>
  <c r="DT34" i="5"/>
  <c r="DS34" i="5"/>
  <c r="DR34" i="5"/>
  <c r="DQ34" i="5"/>
  <c r="DP34" i="5"/>
  <c r="DO34" i="5"/>
  <c r="DN34" i="5"/>
  <c r="DM34" i="5"/>
  <c r="DL34" i="5"/>
  <c r="DK34" i="5"/>
  <c r="DJ34" i="5"/>
  <c r="DI34" i="5"/>
  <c r="DH34" i="5"/>
  <c r="DG34" i="5"/>
  <c r="DF34" i="5"/>
  <c r="DE34" i="5"/>
  <c r="DD34" i="5"/>
  <c r="DC34" i="5"/>
  <c r="DB34" i="5"/>
  <c r="DA34" i="5"/>
  <c r="CZ34" i="5"/>
  <c r="CY34" i="5"/>
  <c r="CX34" i="5"/>
  <c r="CW34" i="5"/>
  <c r="CV34" i="5"/>
  <c r="CU34" i="5"/>
  <c r="CT34" i="5"/>
  <c r="CS34" i="5"/>
  <c r="CR34" i="5"/>
  <c r="CQ34" i="5"/>
  <c r="CP34" i="5"/>
  <c r="CO34" i="5"/>
  <c r="CN34" i="5"/>
  <c r="CM34" i="5"/>
  <c r="CL34" i="5"/>
  <c r="CK34" i="5"/>
  <c r="CJ34" i="5"/>
  <c r="CI34" i="5"/>
  <c r="CH34" i="5"/>
  <c r="CG34" i="5"/>
  <c r="CF34" i="5"/>
  <c r="CE34" i="5"/>
  <c r="CD34" i="5"/>
  <c r="CC34" i="5"/>
  <c r="CB34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E34" i="5"/>
  <c r="D34" i="5"/>
  <c r="C34" i="5"/>
  <c r="B34" i="5"/>
  <c r="IO33" i="5"/>
  <c r="IN33" i="5"/>
  <c r="IM33" i="5"/>
  <c r="IL33" i="5"/>
  <c r="IK33" i="5"/>
  <c r="IJ33" i="5"/>
  <c r="II33" i="5"/>
  <c r="IH33" i="5"/>
  <c r="IG33" i="5"/>
  <c r="IF33" i="5"/>
  <c r="IE33" i="5"/>
  <c r="ID33" i="5"/>
  <c r="IC33" i="5"/>
  <c r="IB33" i="5"/>
  <c r="IA33" i="5"/>
  <c r="HZ33" i="5"/>
  <c r="HY33" i="5"/>
  <c r="HX33" i="5"/>
  <c r="HW33" i="5"/>
  <c r="HV33" i="5"/>
  <c r="HU33" i="5"/>
  <c r="HT33" i="5"/>
  <c r="HS33" i="5"/>
  <c r="HR33" i="5"/>
  <c r="HQ33" i="5"/>
  <c r="HP33" i="5"/>
  <c r="HO33" i="5"/>
  <c r="HN33" i="5"/>
  <c r="HM33" i="5"/>
  <c r="HL33" i="5"/>
  <c r="HK33" i="5"/>
  <c r="HJ33" i="5"/>
  <c r="HI33" i="5"/>
  <c r="HH33" i="5"/>
  <c r="HG33" i="5"/>
  <c r="HF33" i="5"/>
  <c r="HE33" i="5"/>
  <c r="HD33" i="5"/>
  <c r="HC33" i="5"/>
  <c r="HB33" i="5"/>
  <c r="HA33" i="5"/>
  <c r="GZ33" i="5"/>
  <c r="GY33" i="5"/>
  <c r="GX33" i="5"/>
  <c r="GW33" i="5"/>
  <c r="GV33" i="5"/>
  <c r="GU33" i="5"/>
  <c r="GT33" i="5"/>
  <c r="GS33" i="5"/>
  <c r="GR33" i="5"/>
  <c r="GQ33" i="5"/>
  <c r="GP33" i="5"/>
  <c r="GO33" i="5"/>
  <c r="GN33" i="5"/>
  <c r="GM33" i="5"/>
  <c r="GL33" i="5"/>
  <c r="GK33" i="5"/>
  <c r="GJ33" i="5"/>
  <c r="GI33" i="5"/>
  <c r="GH33" i="5"/>
  <c r="GG33" i="5"/>
  <c r="GF33" i="5"/>
  <c r="GE33" i="5"/>
  <c r="GD33" i="5"/>
  <c r="GC33" i="5"/>
  <c r="GB33" i="5"/>
  <c r="GA33" i="5"/>
  <c r="FZ33" i="5"/>
  <c r="FY33" i="5"/>
  <c r="FX33" i="5"/>
  <c r="FW33" i="5"/>
  <c r="FV33" i="5"/>
  <c r="FU33" i="5"/>
  <c r="FT33" i="5"/>
  <c r="FS33" i="5"/>
  <c r="FR33" i="5"/>
  <c r="FQ33" i="5"/>
  <c r="FP33" i="5"/>
  <c r="FO33" i="5"/>
  <c r="FN33" i="5"/>
  <c r="FM33" i="5"/>
  <c r="FL33" i="5"/>
  <c r="FK33" i="5"/>
  <c r="FJ33" i="5"/>
  <c r="FI33" i="5"/>
  <c r="FH33" i="5"/>
  <c r="FG33" i="5"/>
  <c r="FF33" i="5"/>
  <c r="FE33" i="5"/>
  <c r="FD33" i="5"/>
  <c r="FC33" i="5"/>
  <c r="FB33" i="5"/>
  <c r="FA33" i="5"/>
  <c r="EZ33" i="5"/>
  <c r="EY33" i="5"/>
  <c r="EX33" i="5"/>
  <c r="EW33" i="5"/>
  <c r="EV33" i="5"/>
  <c r="EU33" i="5"/>
  <c r="ET33" i="5"/>
  <c r="ES33" i="5"/>
  <c r="ER33" i="5"/>
  <c r="EQ33" i="5"/>
  <c r="EP33" i="5"/>
  <c r="EO33" i="5"/>
  <c r="EN33" i="5"/>
  <c r="EM33" i="5"/>
  <c r="EL33" i="5"/>
  <c r="EK33" i="5"/>
  <c r="EJ33" i="5"/>
  <c r="EI33" i="5"/>
  <c r="EH33" i="5"/>
  <c r="EG33" i="5"/>
  <c r="EF33" i="5"/>
  <c r="EE33" i="5"/>
  <c r="ED33" i="5"/>
  <c r="EC33" i="5"/>
  <c r="EB33" i="5"/>
  <c r="EA33" i="5"/>
  <c r="DZ33" i="5"/>
  <c r="DV33" i="5"/>
  <c r="DU33" i="5"/>
  <c r="DT33" i="5"/>
  <c r="DS33" i="5"/>
  <c r="DR33" i="5"/>
  <c r="DQ33" i="5"/>
  <c r="DP33" i="5"/>
  <c r="DO33" i="5"/>
  <c r="DN33" i="5"/>
  <c r="DM33" i="5"/>
  <c r="DL33" i="5"/>
  <c r="DK33" i="5"/>
  <c r="DJ33" i="5"/>
  <c r="DI33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E33" i="5"/>
  <c r="D33" i="5"/>
  <c r="C33" i="5"/>
  <c r="B33" i="5"/>
  <c r="IO32" i="5"/>
  <c r="IN32" i="5"/>
  <c r="IM32" i="5"/>
  <c r="IL32" i="5"/>
  <c r="IK32" i="5"/>
  <c r="IJ32" i="5"/>
  <c r="II32" i="5"/>
  <c r="IH32" i="5"/>
  <c r="IG32" i="5"/>
  <c r="IF32" i="5"/>
  <c r="IE32" i="5"/>
  <c r="ID32" i="5"/>
  <c r="IC32" i="5"/>
  <c r="IB32" i="5"/>
  <c r="IA32" i="5"/>
  <c r="HZ32" i="5"/>
  <c r="HY32" i="5"/>
  <c r="HX32" i="5"/>
  <c r="HW32" i="5"/>
  <c r="HV32" i="5"/>
  <c r="HU32" i="5"/>
  <c r="HT32" i="5"/>
  <c r="HS32" i="5"/>
  <c r="HR32" i="5"/>
  <c r="HQ32" i="5"/>
  <c r="HP32" i="5"/>
  <c r="HO32" i="5"/>
  <c r="HN32" i="5"/>
  <c r="HM32" i="5"/>
  <c r="HL32" i="5"/>
  <c r="HK32" i="5"/>
  <c r="HJ32" i="5"/>
  <c r="HI32" i="5"/>
  <c r="HH32" i="5"/>
  <c r="HG32" i="5"/>
  <c r="HF32" i="5"/>
  <c r="HE32" i="5"/>
  <c r="HD32" i="5"/>
  <c r="HC32" i="5"/>
  <c r="HB32" i="5"/>
  <c r="HA32" i="5"/>
  <c r="GZ32" i="5"/>
  <c r="GY32" i="5"/>
  <c r="GX32" i="5"/>
  <c r="GW32" i="5"/>
  <c r="GV32" i="5"/>
  <c r="GU32" i="5"/>
  <c r="GT32" i="5"/>
  <c r="GS32" i="5"/>
  <c r="GR32" i="5"/>
  <c r="GQ32" i="5"/>
  <c r="GP32" i="5"/>
  <c r="GO32" i="5"/>
  <c r="GN32" i="5"/>
  <c r="GM32" i="5"/>
  <c r="GL32" i="5"/>
  <c r="GK32" i="5"/>
  <c r="GJ32" i="5"/>
  <c r="GI32" i="5"/>
  <c r="GH32" i="5"/>
  <c r="GG32" i="5"/>
  <c r="GF32" i="5"/>
  <c r="GE32" i="5"/>
  <c r="GD32" i="5"/>
  <c r="GC32" i="5"/>
  <c r="GB32" i="5"/>
  <c r="GA32" i="5"/>
  <c r="FZ32" i="5"/>
  <c r="FY32" i="5"/>
  <c r="FX32" i="5"/>
  <c r="FW32" i="5"/>
  <c r="FV32" i="5"/>
  <c r="FU32" i="5"/>
  <c r="FT32" i="5"/>
  <c r="FS32" i="5"/>
  <c r="FR32" i="5"/>
  <c r="FQ32" i="5"/>
  <c r="FP32" i="5"/>
  <c r="FO32" i="5"/>
  <c r="FN32" i="5"/>
  <c r="FM32" i="5"/>
  <c r="FL32" i="5"/>
  <c r="FK32" i="5"/>
  <c r="FJ32" i="5"/>
  <c r="FI32" i="5"/>
  <c r="FH32" i="5"/>
  <c r="FG32" i="5"/>
  <c r="FF32" i="5"/>
  <c r="FE32" i="5"/>
  <c r="FD32" i="5"/>
  <c r="FC32" i="5"/>
  <c r="FB32" i="5"/>
  <c r="FA32" i="5"/>
  <c r="EZ32" i="5"/>
  <c r="EY32" i="5"/>
  <c r="EX32" i="5"/>
  <c r="EW32" i="5"/>
  <c r="EV32" i="5"/>
  <c r="EU32" i="5"/>
  <c r="ET32" i="5"/>
  <c r="ES32" i="5"/>
  <c r="ER32" i="5"/>
  <c r="EQ32" i="5"/>
  <c r="EP32" i="5"/>
  <c r="EO32" i="5"/>
  <c r="EN32" i="5"/>
  <c r="EM32" i="5"/>
  <c r="EL32" i="5"/>
  <c r="EK32" i="5"/>
  <c r="EJ32" i="5"/>
  <c r="EI32" i="5"/>
  <c r="EH32" i="5"/>
  <c r="EG32" i="5"/>
  <c r="EF32" i="5"/>
  <c r="EE32" i="5"/>
  <c r="ED32" i="5"/>
  <c r="EC32" i="5"/>
  <c r="EB32" i="5"/>
  <c r="EA32" i="5"/>
  <c r="DZ32" i="5"/>
  <c r="DV32" i="5"/>
  <c r="DU32" i="5"/>
  <c r="DT32" i="5"/>
  <c r="DS32" i="5"/>
  <c r="DR32" i="5"/>
  <c r="DQ32" i="5"/>
  <c r="DP32" i="5"/>
  <c r="DO32" i="5"/>
  <c r="DN32" i="5"/>
  <c r="DM32" i="5"/>
  <c r="DL32" i="5"/>
  <c r="DK32" i="5"/>
  <c r="DJ32" i="5"/>
  <c r="DI32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I32" i="5"/>
  <c r="CH32" i="5"/>
  <c r="CG32" i="5"/>
  <c r="CF32" i="5"/>
  <c r="CE32" i="5"/>
  <c r="CD32" i="5"/>
  <c r="CC32" i="5"/>
  <c r="CB32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E32" i="5"/>
  <c r="D32" i="5"/>
  <c r="C32" i="5"/>
  <c r="B32" i="5"/>
  <c r="IO31" i="5"/>
  <c r="IN31" i="5"/>
  <c r="IM31" i="5"/>
  <c r="IL31" i="5"/>
  <c r="IK31" i="5"/>
  <c r="IJ31" i="5"/>
  <c r="II31" i="5"/>
  <c r="IH31" i="5"/>
  <c r="IG31" i="5"/>
  <c r="IF31" i="5"/>
  <c r="IE31" i="5"/>
  <c r="ID31" i="5"/>
  <c r="IC31" i="5"/>
  <c r="IB31" i="5"/>
  <c r="IA31" i="5"/>
  <c r="HZ31" i="5"/>
  <c r="HY31" i="5"/>
  <c r="HX31" i="5"/>
  <c r="HW31" i="5"/>
  <c r="HV31" i="5"/>
  <c r="HU31" i="5"/>
  <c r="HT31" i="5"/>
  <c r="HS31" i="5"/>
  <c r="HR31" i="5"/>
  <c r="HQ31" i="5"/>
  <c r="HP31" i="5"/>
  <c r="HO31" i="5"/>
  <c r="HN31" i="5"/>
  <c r="HM31" i="5"/>
  <c r="HL31" i="5"/>
  <c r="HK31" i="5"/>
  <c r="HJ31" i="5"/>
  <c r="HI31" i="5"/>
  <c r="HH31" i="5"/>
  <c r="HG31" i="5"/>
  <c r="HF31" i="5"/>
  <c r="HE31" i="5"/>
  <c r="HD31" i="5"/>
  <c r="HC31" i="5"/>
  <c r="HB31" i="5"/>
  <c r="HA31" i="5"/>
  <c r="GZ31" i="5"/>
  <c r="GY31" i="5"/>
  <c r="GX31" i="5"/>
  <c r="GW31" i="5"/>
  <c r="GV31" i="5"/>
  <c r="GU31" i="5"/>
  <c r="GT31" i="5"/>
  <c r="GS31" i="5"/>
  <c r="GR31" i="5"/>
  <c r="GQ31" i="5"/>
  <c r="GP31" i="5"/>
  <c r="GO31" i="5"/>
  <c r="GN31" i="5"/>
  <c r="GM31" i="5"/>
  <c r="GL31" i="5"/>
  <c r="GK31" i="5"/>
  <c r="GJ31" i="5"/>
  <c r="GI31" i="5"/>
  <c r="GH31" i="5"/>
  <c r="GG31" i="5"/>
  <c r="GF31" i="5"/>
  <c r="GE31" i="5"/>
  <c r="GD31" i="5"/>
  <c r="GC31" i="5"/>
  <c r="GB31" i="5"/>
  <c r="GA31" i="5"/>
  <c r="FZ31" i="5"/>
  <c r="FY31" i="5"/>
  <c r="FX31" i="5"/>
  <c r="FW31" i="5"/>
  <c r="FV31" i="5"/>
  <c r="FU31" i="5"/>
  <c r="FT31" i="5"/>
  <c r="FS31" i="5"/>
  <c r="FR31" i="5"/>
  <c r="FQ31" i="5"/>
  <c r="FP31" i="5"/>
  <c r="FO31" i="5"/>
  <c r="FN31" i="5"/>
  <c r="FM31" i="5"/>
  <c r="FL31" i="5"/>
  <c r="FK31" i="5"/>
  <c r="FJ31" i="5"/>
  <c r="FI31" i="5"/>
  <c r="FH31" i="5"/>
  <c r="FG31" i="5"/>
  <c r="FF31" i="5"/>
  <c r="FE31" i="5"/>
  <c r="FD31" i="5"/>
  <c r="FC31" i="5"/>
  <c r="FB31" i="5"/>
  <c r="FA31" i="5"/>
  <c r="EZ31" i="5"/>
  <c r="EY31" i="5"/>
  <c r="EX31" i="5"/>
  <c r="EW31" i="5"/>
  <c r="EV31" i="5"/>
  <c r="EU31" i="5"/>
  <c r="ET31" i="5"/>
  <c r="ES31" i="5"/>
  <c r="ER31" i="5"/>
  <c r="EQ31" i="5"/>
  <c r="EP31" i="5"/>
  <c r="EO31" i="5"/>
  <c r="EN31" i="5"/>
  <c r="EM31" i="5"/>
  <c r="EL31" i="5"/>
  <c r="EK31" i="5"/>
  <c r="EJ31" i="5"/>
  <c r="EI31" i="5"/>
  <c r="EH31" i="5"/>
  <c r="EG31" i="5"/>
  <c r="EF31" i="5"/>
  <c r="EE31" i="5"/>
  <c r="ED31" i="5"/>
  <c r="EC31" i="5"/>
  <c r="EB31" i="5"/>
  <c r="EA31" i="5"/>
  <c r="DZ31" i="5"/>
  <c r="DV31" i="5"/>
  <c r="DU31" i="5"/>
  <c r="DT31" i="5"/>
  <c r="DS31" i="5"/>
  <c r="DR31" i="5"/>
  <c r="DQ31" i="5"/>
  <c r="DP31" i="5"/>
  <c r="DO31" i="5"/>
  <c r="DN31" i="5"/>
  <c r="DM31" i="5"/>
  <c r="DL31" i="5"/>
  <c r="DK31" i="5"/>
  <c r="DJ31" i="5"/>
  <c r="DI31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K31" i="5"/>
  <c r="CJ31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E31" i="5"/>
  <c r="D31" i="5"/>
  <c r="C31" i="5"/>
  <c r="B31" i="5"/>
  <c r="IO30" i="5"/>
  <c r="IN30" i="5"/>
  <c r="IM30" i="5"/>
  <c r="IL30" i="5"/>
  <c r="IK30" i="5"/>
  <c r="IJ30" i="5"/>
  <c r="II30" i="5"/>
  <c r="IH30" i="5"/>
  <c r="IG30" i="5"/>
  <c r="IF30" i="5"/>
  <c r="IE30" i="5"/>
  <c r="ID30" i="5"/>
  <c r="IC30" i="5"/>
  <c r="IB30" i="5"/>
  <c r="IA30" i="5"/>
  <c r="HZ30" i="5"/>
  <c r="HY30" i="5"/>
  <c r="HX30" i="5"/>
  <c r="HW30" i="5"/>
  <c r="HV30" i="5"/>
  <c r="HU30" i="5"/>
  <c r="HT30" i="5"/>
  <c r="HS30" i="5"/>
  <c r="HR30" i="5"/>
  <c r="HQ30" i="5"/>
  <c r="HP30" i="5"/>
  <c r="HO30" i="5"/>
  <c r="HN30" i="5"/>
  <c r="HM30" i="5"/>
  <c r="HL30" i="5"/>
  <c r="HK30" i="5"/>
  <c r="HJ30" i="5"/>
  <c r="HI30" i="5"/>
  <c r="HH30" i="5"/>
  <c r="HG30" i="5"/>
  <c r="HF30" i="5"/>
  <c r="HE30" i="5"/>
  <c r="HD30" i="5"/>
  <c r="HC30" i="5"/>
  <c r="HB30" i="5"/>
  <c r="HA30" i="5"/>
  <c r="GZ30" i="5"/>
  <c r="GY30" i="5"/>
  <c r="GX30" i="5"/>
  <c r="GW30" i="5"/>
  <c r="GV30" i="5"/>
  <c r="GU30" i="5"/>
  <c r="GT30" i="5"/>
  <c r="GS30" i="5"/>
  <c r="GR30" i="5"/>
  <c r="GQ30" i="5"/>
  <c r="GP30" i="5"/>
  <c r="GO30" i="5"/>
  <c r="GN30" i="5"/>
  <c r="GM30" i="5"/>
  <c r="GL30" i="5"/>
  <c r="GK30" i="5"/>
  <c r="GJ30" i="5"/>
  <c r="GI30" i="5"/>
  <c r="GH30" i="5"/>
  <c r="GG30" i="5"/>
  <c r="GF30" i="5"/>
  <c r="GE30" i="5"/>
  <c r="GD30" i="5"/>
  <c r="GC30" i="5"/>
  <c r="GB30" i="5"/>
  <c r="GA30" i="5"/>
  <c r="FZ30" i="5"/>
  <c r="FY30" i="5"/>
  <c r="FX30" i="5"/>
  <c r="FW30" i="5"/>
  <c r="FV30" i="5"/>
  <c r="FU30" i="5"/>
  <c r="FT30" i="5"/>
  <c r="FS30" i="5"/>
  <c r="FR30" i="5"/>
  <c r="FQ30" i="5"/>
  <c r="FP30" i="5"/>
  <c r="FO30" i="5"/>
  <c r="FN30" i="5"/>
  <c r="FM30" i="5"/>
  <c r="FL30" i="5"/>
  <c r="FK30" i="5"/>
  <c r="FJ30" i="5"/>
  <c r="FI30" i="5"/>
  <c r="FH30" i="5"/>
  <c r="FG30" i="5"/>
  <c r="FF30" i="5"/>
  <c r="FE30" i="5"/>
  <c r="FD30" i="5"/>
  <c r="FC30" i="5"/>
  <c r="FB30" i="5"/>
  <c r="FA30" i="5"/>
  <c r="EZ30" i="5"/>
  <c r="EY30" i="5"/>
  <c r="EX30" i="5"/>
  <c r="EW30" i="5"/>
  <c r="EV30" i="5"/>
  <c r="EU30" i="5"/>
  <c r="ET30" i="5"/>
  <c r="ES30" i="5"/>
  <c r="ER30" i="5"/>
  <c r="EQ30" i="5"/>
  <c r="EP30" i="5"/>
  <c r="EO30" i="5"/>
  <c r="EN30" i="5"/>
  <c r="EM30" i="5"/>
  <c r="EL30" i="5"/>
  <c r="EK30" i="5"/>
  <c r="EJ30" i="5"/>
  <c r="EI30" i="5"/>
  <c r="EH30" i="5"/>
  <c r="EG30" i="5"/>
  <c r="EF30" i="5"/>
  <c r="EE30" i="5"/>
  <c r="ED30" i="5"/>
  <c r="EC30" i="5"/>
  <c r="EB30" i="5"/>
  <c r="EA30" i="5"/>
  <c r="DZ30" i="5"/>
  <c r="DV30" i="5"/>
  <c r="DU30" i="5"/>
  <c r="DT30" i="5"/>
  <c r="DS30" i="5"/>
  <c r="DR30" i="5"/>
  <c r="DQ30" i="5"/>
  <c r="DP30" i="5"/>
  <c r="DO30" i="5"/>
  <c r="DN30" i="5"/>
  <c r="DM30" i="5"/>
  <c r="DL30" i="5"/>
  <c r="DK30" i="5"/>
  <c r="DJ30" i="5"/>
  <c r="DI30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K30" i="5"/>
  <c r="CJ30" i="5"/>
  <c r="CI30" i="5"/>
  <c r="CH30" i="5"/>
  <c r="CG30" i="5"/>
  <c r="CF30" i="5"/>
  <c r="CE30" i="5"/>
  <c r="CD30" i="5"/>
  <c r="CC30" i="5"/>
  <c r="CB30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E30" i="5"/>
  <c r="D30" i="5"/>
  <c r="C30" i="5"/>
  <c r="B30" i="5"/>
  <c r="IO29" i="5"/>
  <c r="IN29" i="5"/>
  <c r="IM29" i="5"/>
  <c r="IL29" i="5"/>
  <c r="IK29" i="5"/>
  <c r="IJ29" i="5"/>
  <c r="II29" i="5"/>
  <c r="IH29" i="5"/>
  <c r="IG29" i="5"/>
  <c r="IF29" i="5"/>
  <c r="IE29" i="5"/>
  <c r="ID29" i="5"/>
  <c r="IC29" i="5"/>
  <c r="IB29" i="5"/>
  <c r="IA29" i="5"/>
  <c r="HZ29" i="5"/>
  <c r="HY29" i="5"/>
  <c r="HX29" i="5"/>
  <c r="HW29" i="5"/>
  <c r="HV29" i="5"/>
  <c r="HU29" i="5"/>
  <c r="HT29" i="5"/>
  <c r="HS29" i="5"/>
  <c r="HR29" i="5"/>
  <c r="HQ29" i="5"/>
  <c r="HP29" i="5"/>
  <c r="HO29" i="5"/>
  <c r="HN29" i="5"/>
  <c r="HM29" i="5"/>
  <c r="HL29" i="5"/>
  <c r="HK29" i="5"/>
  <c r="HJ29" i="5"/>
  <c r="HI29" i="5"/>
  <c r="HH29" i="5"/>
  <c r="HG29" i="5"/>
  <c r="HF29" i="5"/>
  <c r="HE29" i="5"/>
  <c r="HD29" i="5"/>
  <c r="HC29" i="5"/>
  <c r="HB29" i="5"/>
  <c r="HA29" i="5"/>
  <c r="GZ29" i="5"/>
  <c r="GY29" i="5"/>
  <c r="GX29" i="5"/>
  <c r="GW29" i="5"/>
  <c r="GV29" i="5"/>
  <c r="GU29" i="5"/>
  <c r="GT29" i="5"/>
  <c r="GS29" i="5"/>
  <c r="GR29" i="5"/>
  <c r="GQ29" i="5"/>
  <c r="GP29" i="5"/>
  <c r="GO29" i="5"/>
  <c r="GN29" i="5"/>
  <c r="GM29" i="5"/>
  <c r="GL29" i="5"/>
  <c r="GK29" i="5"/>
  <c r="GJ29" i="5"/>
  <c r="GI29" i="5"/>
  <c r="GH29" i="5"/>
  <c r="GG29" i="5"/>
  <c r="GF29" i="5"/>
  <c r="GE29" i="5"/>
  <c r="GD29" i="5"/>
  <c r="GC29" i="5"/>
  <c r="GB29" i="5"/>
  <c r="GA29" i="5"/>
  <c r="FZ29" i="5"/>
  <c r="FY29" i="5"/>
  <c r="FX29" i="5"/>
  <c r="FW29" i="5"/>
  <c r="FV29" i="5"/>
  <c r="FU29" i="5"/>
  <c r="FT29" i="5"/>
  <c r="FS29" i="5"/>
  <c r="FR29" i="5"/>
  <c r="FQ29" i="5"/>
  <c r="FP29" i="5"/>
  <c r="FO29" i="5"/>
  <c r="FN29" i="5"/>
  <c r="FM29" i="5"/>
  <c r="FL29" i="5"/>
  <c r="FK29" i="5"/>
  <c r="FJ29" i="5"/>
  <c r="FI29" i="5"/>
  <c r="FH29" i="5"/>
  <c r="FG29" i="5"/>
  <c r="FF29" i="5"/>
  <c r="FE29" i="5"/>
  <c r="FD29" i="5"/>
  <c r="FC29" i="5"/>
  <c r="FB29" i="5"/>
  <c r="FA29" i="5"/>
  <c r="EZ29" i="5"/>
  <c r="EY29" i="5"/>
  <c r="EX29" i="5"/>
  <c r="EW29" i="5"/>
  <c r="EV29" i="5"/>
  <c r="EU29" i="5"/>
  <c r="ET29" i="5"/>
  <c r="ES29" i="5"/>
  <c r="ER29" i="5"/>
  <c r="EQ29" i="5"/>
  <c r="EP29" i="5"/>
  <c r="EO29" i="5"/>
  <c r="EN29" i="5"/>
  <c r="EM29" i="5"/>
  <c r="EL29" i="5"/>
  <c r="EK29" i="5"/>
  <c r="EJ29" i="5"/>
  <c r="EI29" i="5"/>
  <c r="EH29" i="5"/>
  <c r="EG29" i="5"/>
  <c r="EF29" i="5"/>
  <c r="EE29" i="5"/>
  <c r="ED29" i="5"/>
  <c r="EC29" i="5"/>
  <c r="EB29" i="5"/>
  <c r="EA29" i="5"/>
  <c r="DZ29" i="5"/>
  <c r="DV29" i="5"/>
  <c r="DU29" i="5"/>
  <c r="DT29" i="5"/>
  <c r="DS29" i="5"/>
  <c r="DR29" i="5"/>
  <c r="DQ29" i="5"/>
  <c r="DP29" i="5"/>
  <c r="DO29" i="5"/>
  <c r="DN29" i="5"/>
  <c r="DM29" i="5"/>
  <c r="DL29" i="5"/>
  <c r="DK29" i="5"/>
  <c r="DJ29" i="5"/>
  <c r="DI29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K29" i="5"/>
  <c r="CJ29" i="5"/>
  <c r="CI29" i="5"/>
  <c r="CH29" i="5"/>
  <c r="CG29" i="5"/>
  <c r="CF29" i="5"/>
  <c r="CE29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E29" i="5"/>
  <c r="D29" i="5"/>
  <c r="C29" i="5"/>
  <c r="B29" i="5"/>
  <c r="IO28" i="5"/>
  <c r="IN28" i="5"/>
  <c r="IM28" i="5"/>
  <c r="IL28" i="5"/>
  <c r="IK28" i="5"/>
  <c r="IJ28" i="5"/>
  <c r="II28" i="5"/>
  <c r="IH28" i="5"/>
  <c r="IG28" i="5"/>
  <c r="IF28" i="5"/>
  <c r="IE28" i="5"/>
  <c r="ID28" i="5"/>
  <c r="IC28" i="5"/>
  <c r="IB28" i="5"/>
  <c r="IA28" i="5"/>
  <c r="HZ28" i="5"/>
  <c r="HY28" i="5"/>
  <c r="HX28" i="5"/>
  <c r="HW28" i="5"/>
  <c r="HV28" i="5"/>
  <c r="HU28" i="5"/>
  <c r="HT28" i="5"/>
  <c r="HS28" i="5"/>
  <c r="HR28" i="5"/>
  <c r="HQ28" i="5"/>
  <c r="HP28" i="5"/>
  <c r="HO28" i="5"/>
  <c r="HN28" i="5"/>
  <c r="HM28" i="5"/>
  <c r="HL28" i="5"/>
  <c r="HK28" i="5"/>
  <c r="HJ28" i="5"/>
  <c r="HI28" i="5"/>
  <c r="HH28" i="5"/>
  <c r="HG28" i="5"/>
  <c r="HF28" i="5"/>
  <c r="HE28" i="5"/>
  <c r="HD28" i="5"/>
  <c r="HC28" i="5"/>
  <c r="HB28" i="5"/>
  <c r="HA28" i="5"/>
  <c r="GZ28" i="5"/>
  <c r="GY28" i="5"/>
  <c r="GX28" i="5"/>
  <c r="GW28" i="5"/>
  <c r="GV28" i="5"/>
  <c r="GU28" i="5"/>
  <c r="GT28" i="5"/>
  <c r="GS28" i="5"/>
  <c r="GR28" i="5"/>
  <c r="GQ28" i="5"/>
  <c r="GP28" i="5"/>
  <c r="GO28" i="5"/>
  <c r="GN28" i="5"/>
  <c r="GM28" i="5"/>
  <c r="GL28" i="5"/>
  <c r="GK28" i="5"/>
  <c r="GJ28" i="5"/>
  <c r="GI28" i="5"/>
  <c r="GH28" i="5"/>
  <c r="GG28" i="5"/>
  <c r="GF28" i="5"/>
  <c r="GE28" i="5"/>
  <c r="GD28" i="5"/>
  <c r="GC28" i="5"/>
  <c r="GB28" i="5"/>
  <c r="GA28" i="5"/>
  <c r="FZ28" i="5"/>
  <c r="FY28" i="5"/>
  <c r="FX28" i="5"/>
  <c r="FW28" i="5"/>
  <c r="FV28" i="5"/>
  <c r="FU28" i="5"/>
  <c r="FT28" i="5"/>
  <c r="FS28" i="5"/>
  <c r="FR28" i="5"/>
  <c r="FQ28" i="5"/>
  <c r="FP28" i="5"/>
  <c r="FO28" i="5"/>
  <c r="FN28" i="5"/>
  <c r="FM28" i="5"/>
  <c r="FL28" i="5"/>
  <c r="FK28" i="5"/>
  <c r="FJ28" i="5"/>
  <c r="FI28" i="5"/>
  <c r="FH28" i="5"/>
  <c r="FG28" i="5"/>
  <c r="FF28" i="5"/>
  <c r="FE28" i="5"/>
  <c r="FD28" i="5"/>
  <c r="FC28" i="5"/>
  <c r="FB28" i="5"/>
  <c r="FA28" i="5"/>
  <c r="EZ28" i="5"/>
  <c r="EY28" i="5"/>
  <c r="EX28" i="5"/>
  <c r="EW28" i="5"/>
  <c r="EV28" i="5"/>
  <c r="EU28" i="5"/>
  <c r="ET28" i="5"/>
  <c r="ES28" i="5"/>
  <c r="ER28" i="5"/>
  <c r="EQ28" i="5"/>
  <c r="EP28" i="5"/>
  <c r="EO28" i="5"/>
  <c r="EN28" i="5"/>
  <c r="EM28" i="5"/>
  <c r="EL28" i="5"/>
  <c r="EK28" i="5"/>
  <c r="EJ28" i="5"/>
  <c r="EI28" i="5"/>
  <c r="EH28" i="5"/>
  <c r="EG28" i="5"/>
  <c r="EF28" i="5"/>
  <c r="EE28" i="5"/>
  <c r="ED28" i="5"/>
  <c r="EC28" i="5"/>
  <c r="EB28" i="5"/>
  <c r="EA28" i="5"/>
  <c r="DZ28" i="5"/>
  <c r="DV28" i="5"/>
  <c r="DU28" i="5"/>
  <c r="DT28" i="5"/>
  <c r="DS28" i="5"/>
  <c r="DR28" i="5"/>
  <c r="DQ28" i="5"/>
  <c r="DP28" i="5"/>
  <c r="DO28" i="5"/>
  <c r="DN28" i="5"/>
  <c r="DM28" i="5"/>
  <c r="DL28" i="5"/>
  <c r="DK28" i="5"/>
  <c r="DJ28" i="5"/>
  <c r="DI28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J28" i="5"/>
  <c r="CI28" i="5"/>
  <c r="CH28" i="5"/>
  <c r="CG28" i="5"/>
  <c r="CF28" i="5"/>
  <c r="CE28" i="5"/>
  <c r="CD28" i="5"/>
  <c r="CC28" i="5"/>
  <c r="CB28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E28" i="5"/>
  <c r="D28" i="5"/>
  <c r="C28" i="5"/>
  <c r="B28" i="5"/>
  <c r="IO27" i="5"/>
  <c r="IN27" i="5"/>
  <c r="IM27" i="5"/>
  <c r="IL27" i="5"/>
  <c r="IK27" i="5"/>
  <c r="IJ27" i="5"/>
  <c r="II27" i="5"/>
  <c r="IH27" i="5"/>
  <c r="IG27" i="5"/>
  <c r="IF27" i="5"/>
  <c r="IE27" i="5"/>
  <c r="ID27" i="5"/>
  <c r="IC27" i="5"/>
  <c r="IB27" i="5"/>
  <c r="IA27" i="5"/>
  <c r="HZ27" i="5"/>
  <c r="HY27" i="5"/>
  <c r="HX27" i="5"/>
  <c r="HW27" i="5"/>
  <c r="HV27" i="5"/>
  <c r="HU27" i="5"/>
  <c r="HT27" i="5"/>
  <c r="HS27" i="5"/>
  <c r="HR27" i="5"/>
  <c r="HQ27" i="5"/>
  <c r="HP27" i="5"/>
  <c r="HO27" i="5"/>
  <c r="HN27" i="5"/>
  <c r="HM27" i="5"/>
  <c r="HL27" i="5"/>
  <c r="HK27" i="5"/>
  <c r="HJ27" i="5"/>
  <c r="HI27" i="5"/>
  <c r="HH27" i="5"/>
  <c r="HG27" i="5"/>
  <c r="HF27" i="5"/>
  <c r="HE27" i="5"/>
  <c r="HD27" i="5"/>
  <c r="HC27" i="5"/>
  <c r="HB27" i="5"/>
  <c r="HA27" i="5"/>
  <c r="GZ27" i="5"/>
  <c r="GY27" i="5"/>
  <c r="GX27" i="5"/>
  <c r="GW27" i="5"/>
  <c r="GV27" i="5"/>
  <c r="GU27" i="5"/>
  <c r="GT27" i="5"/>
  <c r="GS27" i="5"/>
  <c r="GR27" i="5"/>
  <c r="GQ27" i="5"/>
  <c r="GP27" i="5"/>
  <c r="GO27" i="5"/>
  <c r="GN27" i="5"/>
  <c r="GM27" i="5"/>
  <c r="GL27" i="5"/>
  <c r="GK27" i="5"/>
  <c r="GJ27" i="5"/>
  <c r="GI27" i="5"/>
  <c r="GH27" i="5"/>
  <c r="GG27" i="5"/>
  <c r="GF27" i="5"/>
  <c r="GE27" i="5"/>
  <c r="GD27" i="5"/>
  <c r="GC27" i="5"/>
  <c r="GB27" i="5"/>
  <c r="GA27" i="5"/>
  <c r="FZ27" i="5"/>
  <c r="FY27" i="5"/>
  <c r="FX27" i="5"/>
  <c r="FW27" i="5"/>
  <c r="FV27" i="5"/>
  <c r="FU27" i="5"/>
  <c r="FT27" i="5"/>
  <c r="FS27" i="5"/>
  <c r="FR27" i="5"/>
  <c r="FQ27" i="5"/>
  <c r="FP27" i="5"/>
  <c r="FO27" i="5"/>
  <c r="FN27" i="5"/>
  <c r="FM27" i="5"/>
  <c r="FL27" i="5"/>
  <c r="FK27" i="5"/>
  <c r="FJ27" i="5"/>
  <c r="FI27" i="5"/>
  <c r="FH27" i="5"/>
  <c r="FG27" i="5"/>
  <c r="FF27" i="5"/>
  <c r="FE27" i="5"/>
  <c r="FD27" i="5"/>
  <c r="FC27" i="5"/>
  <c r="FB27" i="5"/>
  <c r="FA27" i="5"/>
  <c r="EZ27" i="5"/>
  <c r="EY27" i="5"/>
  <c r="EX27" i="5"/>
  <c r="EW27" i="5"/>
  <c r="EV27" i="5"/>
  <c r="EU27" i="5"/>
  <c r="ET27" i="5"/>
  <c r="ES27" i="5"/>
  <c r="ER27" i="5"/>
  <c r="EQ27" i="5"/>
  <c r="EP27" i="5"/>
  <c r="EO27" i="5"/>
  <c r="EN27" i="5"/>
  <c r="EM27" i="5"/>
  <c r="EL27" i="5"/>
  <c r="EK27" i="5"/>
  <c r="EJ27" i="5"/>
  <c r="EI27" i="5"/>
  <c r="EH27" i="5"/>
  <c r="EG27" i="5"/>
  <c r="EF27" i="5"/>
  <c r="EE27" i="5"/>
  <c r="ED27" i="5"/>
  <c r="EC27" i="5"/>
  <c r="EB27" i="5"/>
  <c r="EA27" i="5"/>
  <c r="DZ27" i="5"/>
  <c r="DV27" i="5"/>
  <c r="DU27" i="5"/>
  <c r="DT27" i="5"/>
  <c r="DS27" i="5"/>
  <c r="DR27" i="5"/>
  <c r="DQ27" i="5"/>
  <c r="DP27" i="5"/>
  <c r="DO27" i="5"/>
  <c r="DN27" i="5"/>
  <c r="DM27" i="5"/>
  <c r="DL27" i="5"/>
  <c r="DK27" i="5"/>
  <c r="DJ27" i="5"/>
  <c r="DI27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K27" i="5"/>
  <c r="CJ27" i="5"/>
  <c r="CI27" i="5"/>
  <c r="CH27" i="5"/>
  <c r="CG27" i="5"/>
  <c r="CF27" i="5"/>
  <c r="CE27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E27" i="5"/>
  <c r="D27" i="5"/>
  <c r="C27" i="5"/>
  <c r="B27" i="5"/>
  <c r="IO26" i="5"/>
  <c r="IN26" i="5"/>
  <c r="IM26" i="5"/>
  <c r="IL26" i="5"/>
  <c r="IK26" i="5"/>
  <c r="IJ26" i="5"/>
  <c r="II26" i="5"/>
  <c r="IH26" i="5"/>
  <c r="IG26" i="5"/>
  <c r="IF26" i="5"/>
  <c r="IE26" i="5"/>
  <c r="ID26" i="5"/>
  <c r="IC26" i="5"/>
  <c r="IB26" i="5"/>
  <c r="IA26" i="5"/>
  <c r="HZ26" i="5"/>
  <c r="HY26" i="5"/>
  <c r="HX26" i="5"/>
  <c r="HW26" i="5"/>
  <c r="HV26" i="5"/>
  <c r="HU26" i="5"/>
  <c r="HT26" i="5"/>
  <c r="HS26" i="5"/>
  <c r="HR26" i="5"/>
  <c r="HQ26" i="5"/>
  <c r="HP26" i="5"/>
  <c r="HO26" i="5"/>
  <c r="HN26" i="5"/>
  <c r="HM26" i="5"/>
  <c r="HL26" i="5"/>
  <c r="HK26" i="5"/>
  <c r="HJ26" i="5"/>
  <c r="HI26" i="5"/>
  <c r="HH26" i="5"/>
  <c r="HG26" i="5"/>
  <c r="HF26" i="5"/>
  <c r="HE26" i="5"/>
  <c r="HD26" i="5"/>
  <c r="HC26" i="5"/>
  <c r="HB26" i="5"/>
  <c r="HA26" i="5"/>
  <c r="GZ26" i="5"/>
  <c r="GY26" i="5"/>
  <c r="GX26" i="5"/>
  <c r="GW26" i="5"/>
  <c r="GV26" i="5"/>
  <c r="GU26" i="5"/>
  <c r="GT26" i="5"/>
  <c r="GS26" i="5"/>
  <c r="GR26" i="5"/>
  <c r="GQ26" i="5"/>
  <c r="GP26" i="5"/>
  <c r="GO26" i="5"/>
  <c r="GN26" i="5"/>
  <c r="GM26" i="5"/>
  <c r="GL26" i="5"/>
  <c r="GK26" i="5"/>
  <c r="GJ26" i="5"/>
  <c r="GI26" i="5"/>
  <c r="GH26" i="5"/>
  <c r="GG26" i="5"/>
  <c r="GF26" i="5"/>
  <c r="GE26" i="5"/>
  <c r="GD26" i="5"/>
  <c r="GC26" i="5"/>
  <c r="GB26" i="5"/>
  <c r="GA26" i="5"/>
  <c r="FZ26" i="5"/>
  <c r="FY26" i="5"/>
  <c r="FX26" i="5"/>
  <c r="FW26" i="5"/>
  <c r="FV26" i="5"/>
  <c r="FU26" i="5"/>
  <c r="FT26" i="5"/>
  <c r="FS26" i="5"/>
  <c r="FR26" i="5"/>
  <c r="FQ26" i="5"/>
  <c r="FP26" i="5"/>
  <c r="FO26" i="5"/>
  <c r="FN26" i="5"/>
  <c r="FM26" i="5"/>
  <c r="FL26" i="5"/>
  <c r="FK26" i="5"/>
  <c r="FJ26" i="5"/>
  <c r="FI26" i="5"/>
  <c r="FH26" i="5"/>
  <c r="FG26" i="5"/>
  <c r="FF26" i="5"/>
  <c r="FE26" i="5"/>
  <c r="FD26" i="5"/>
  <c r="FC26" i="5"/>
  <c r="FB26" i="5"/>
  <c r="FA26" i="5"/>
  <c r="EZ26" i="5"/>
  <c r="EY26" i="5"/>
  <c r="EX26" i="5"/>
  <c r="EW26" i="5"/>
  <c r="EV26" i="5"/>
  <c r="EU26" i="5"/>
  <c r="ET26" i="5"/>
  <c r="ES26" i="5"/>
  <c r="ER26" i="5"/>
  <c r="EQ26" i="5"/>
  <c r="EP26" i="5"/>
  <c r="EO26" i="5"/>
  <c r="EN26" i="5"/>
  <c r="EM26" i="5"/>
  <c r="EL26" i="5"/>
  <c r="EK26" i="5"/>
  <c r="EJ26" i="5"/>
  <c r="EI26" i="5"/>
  <c r="EH26" i="5"/>
  <c r="EG26" i="5"/>
  <c r="EF26" i="5"/>
  <c r="EE26" i="5"/>
  <c r="ED26" i="5"/>
  <c r="EC26" i="5"/>
  <c r="EB26" i="5"/>
  <c r="EA26" i="5"/>
  <c r="DZ26" i="5"/>
  <c r="DV26" i="5"/>
  <c r="DU26" i="5"/>
  <c r="DT26" i="5"/>
  <c r="DS26" i="5"/>
  <c r="DR26" i="5"/>
  <c r="DQ26" i="5"/>
  <c r="DP26" i="5"/>
  <c r="DO26" i="5"/>
  <c r="DN26" i="5"/>
  <c r="DM26" i="5"/>
  <c r="DL26" i="5"/>
  <c r="DK26" i="5"/>
  <c r="DJ26" i="5"/>
  <c r="DI26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K26" i="5"/>
  <c r="CJ26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E26" i="5"/>
  <c r="D26" i="5"/>
  <c r="C26" i="5"/>
  <c r="B26" i="5"/>
  <c r="IO25" i="5"/>
  <c r="IN25" i="5"/>
  <c r="IM25" i="5"/>
  <c r="IL25" i="5"/>
  <c r="IK25" i="5"/>
  <c r="IJ25" i="5"/>
  <c r="II25" i="5"/>
  <c r="IH25" i="5"/>
  <c r="IG25" i="5"/>
  <c r="IF25" i="5"/>
  <c r="IE25" i="5"/>
  <c r="ID25" i="5"/>
  <c r="IC25" i="5"/>
  <c r="IB25" i="5"/>
  <c r="IA25" i="5"/>
  <c r="HZ25" i="5"/>
  <c r="HY25" i="5"/>
  <c r="HX25" i="5"/>
  <c r="HW25" i="5"/>
  <c r="HV25" i="5"/>
  <c r="HU25" i="5"/>
  <c r="HT25" i="5"/>
  <c r="HS25" i="5"/>
  <c r="HR25" i="5"/>
  <c r="HQ25" i="5"/>
  <c r="HP25" i="5"/>
  <c r="HO25" i="5"/>
  <c r="HN25" i="5"/>
  <c r="HM25" i="5"/>
  <c r="HL25" i="5"/>
  <c r="HK25" i="5"/>
  <c r="HJ25" i="5"/>
  <c r="HI25" i="5"/>
  <c r="HH25" i="5"/>
  <c r="HG25" i="5"/>
  <c r="HF25" i="5"/>
  <c r="HE25" i="5"/>
  <c r="HD25" i="5"/>
  <c r="HC25" i="5"/>
  <c r="HB25" i="5"/>
  <c r="HA25" i="5"/>
  <c r="GZ25" i="5"/>
  <c r="GY25" i="5"/>
  <c r="GX25" i="5"/>
  <c r="GW25" i="5"/>
  <c r="GV25" i="5"/>
  <c r="GU25" i="5"/>
  <c r="GT25" i="5"/>
  <c r="GS25" i="5"/>
  <c r="GR25" i="5"/>
  <c r="GQ25" i="5"/>
  <c r="GP25" i="5"/>
  <c r="GO25" i="5"/>
  <c r="GN25" i="5"/>
  <c r="GM25" i="5"/>
  <c r="GL25" i="5"/>
  <c r="GK25" i="5"/>
  <c r="GJ25" i="5"/>
  <c r="GI25" i="5"/>
  <c r="GH25" i="5"/>
  <c r="GG25" i="5"/>
  <c r="GF25" i="5"/>
  <c r="GE25" i="5"/>
  <c r="GD25" i="5"/>
  <c r="GC25" i="5"/>
  <c r="GB25" i="5"/>
  <c r="GA25" i="5"/>
  <c r="FZ25" i="5"/>
  <c r="FY25" i="5"/>
  <c r="FX25" i="5"/>
  <c r="FW25" i="5"/>
  <c r="FV25" i="5"/>
  <c r="FU25" i="5"/>
  <c r="FT25" i="5"/>
  <c r="FS25" i="5"/>
  <c r="FR25" i="5"/>
  <c r="FQ25" i="5"/>
  <c r="FP25" i="5"/>
  <c r="FO25" i="5"/>
  <c r="FN25" i="5"/>
  <c r="FM25" i="5"/>
  <c r="FL25" i="5"/>
  <c r="FK25" i="5"/>
  <c r="FJ25" i="5"/>
  <c r="FI25" i="5"/>
  <c r="FH25" i="5"/>
  <c r="FG25" i="5"/>
  <c r="FF25" i="5"/>
  <c r="FE25" i="5"/>
  <c r="FD25" i="5"/>
  <c r="FC25" i="5"/>
  <c r="FB25" i="5"/>
  <c r="FA25" i="5"/>
  <c r="EZ25" i="5"/>
  <c r="EY25" i="5"/>
  <c r="EX25" i="5"/>
  <c r="EW25" i="5"/>
  <c r="EV25" i="5"/>
  <c r="EU25" i="5"/>
  <c r="ET25" i="5"/>
  <c r="ES25" i="5"/>
  <c r="ER25" i="5"/>
  <c r="EQ25" i="5"/>
  <c r="EP25" i="5"/>
  <c r="EO25" i="5"/>
  <c r="EN25" i="5"/>
  <c r="EM25" i="5"/>
  <c r="EL25" i="5"/>
  <c r="EK25" i="5"/>
  <c r="EJ25" i="5"/>
  <c r="EI25" i="5"/>
  <c r="EH25" i="5"/>
  <c r="EG25" i="5"/>
  <c r="EF25" i="5"/>
  <c r="EE25" i="5"/>
  <c r="ED25" i="5"/>
  <c r="EC25" i="5"/>
  <c r="EB25" i="5"/>
  <c r="EA25" i="5"/>
  <c r="DZ25" i="5"/>
  <c r="DV25" i="5"/>
  <c r="DU25" i="5"/>
  <c r="DT25" i="5"/>
  <c r="DS25" i="5"/>
  <c r="DR25" i="5"/>
  <c r="DQ25" i="5"/>
  <c r="DP25" i="5"/>
  <c r="DO25" i="5"/>
  <c r="DN25" i="5"/>
  <c r="DM25" i="5"/>
  <c r="DL25" i="5"/>
  <c r="DK25" i="5"/>
  <c r="DJ25" i="5"/>
  <c r="DI25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K25" i="5"/>
  <c r="CJ25" i="5"/>
  <c r="CI25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E25" i="5"/>
  <c r="D25" i="5"/>
  <c r="C25" i="5"/>
  <c r="B25" i="5"/>
  <c r="IO24" i="5"/>
  <c r="IN24" i="5"/>
  <c r="IM24" i="5"/>
  <c r="IL24" i="5"/>
  <c r="IK24" i="5"/>
  <c r="IJ24" i="5"/>
  <c r="II24" i="5"/>
  <c r="IH24" i="5"/>
  <c r="IG24" i="5"/>
  <c r="IF24" i="5"/>
  <c r="IE24" i="5"/>
  <c r="ID24" i="5"/>
  <c r="IC24" i="5"/>
  <c r="IB24" i="5"/>
  <c r="IA24" i="5"/>
  <c r="HZ24" i="5"/>
  <c r="HY24" i="5"/>
  <c r="HX24" i="5"/>
  <c r="HW24" i="5"/>
  <c r="HV24" i="5"/>
  <c r="HU24" i="5"/>
  <c r="HT24" i="5"/>
  <c r="HS24" i="5"/>
  <c r="HR24" i="5"/>
  <c r="HQ24" i="5"/>
  <c r="HP24" i="5"/>
  <c r="HO24" i="5"/>
  <c r="HN24" i="5"/>
  <c r="HM24" i="5"/>
  <c r="HL24" i="5"/>
  <c r="HK24" i="5"/>
  <c r="HJ24" i="5"/>
  <c r="HI24" i="5"/>
  <c r="HH24" i="5"/>
  <c r="HG24" i="5"/>
  <c r="HF24" i="5"/>
  <c r="HE24" i="5"/>
  <c r="HD24" i="5"/>
  <c r="HC24" i="5"/>
  <c r="HB24" i="5"/>
  <c r="HA24" i="5"/>
  <c r="GZ24" i="5"/>
  <c r="GY24" i="5"/>
  <c r="GX24" i="5"/>
  <c r="GW24" i="5"/>
  <c r="GV24" i="5"/>
  <c r="GU24" i="5"/>
  <c r="GT24" i="5"/>
  <c r="GS24" i="5"/>
  <c r="GR24" i="5"/>
  <c r="GQ24" i="5"/>
  <c r="GP24" i="5"/>
  <c r="GO24" i="5"/>
  <c r="GN24" i="5"/>
  <c r="GM24" i="5"/>
  <c r="GL24" i="5"/>
  <c r="GK24" i="5"/>
  <c r="GJ24" i="5"/>
  <c r="GI24" i="5"/>
  <c r="GH24" i="5"/>
  <c r="GG24" i="5"/>
  <c r="GF24" i="5"/>
  <c r="GE24" i="5"/>
  <c r="GD24" i="5"/>
  <c r="GC24" i="5"/>
  <c r="GB24" i="5"/>
  <c r="GA24" i="5"/>
  <c r="FZ24" i="5"/>
  <c r="FY24" i="5"/>
  <c r="FX24" i="5"/>
  <c r="FW24" i="5"/>
  <c r="FV24" i="5"/>
  <c r="FU24" i="5"/>
  <c r="FT24" i="5"/>
  <c r="FS24" i="5"/>
  <c r="FR24" i="5"/>
  <c r="FQ24" i="5"/>
  <c r="FP24" i="5"/>
  <c r="FO24" i="5"/>
  <c r="FN24" i="5"/>
  <c r="FM24" i="5"/>
  <c r="FL24" i="5"/>
  <c r="FK24" i="5"/>
  <c r="FJ24" i="5"/>
  <c r="FI24" i="5"/>
  <c r="FH24" i="5"/>
  <c r="FG24" i="5"/>
  <c r="FF24" i="5"/>
  <c r="FE24" i="5"/>
  <c r="FD24" i="5"/>
  <c r="FC24" i="5"/>
  <c r="FB24" i="5"/>
  <c r="FA24" i="5"/>
  <c r="EZ24" i="5"/>
  <c r="EY24" i="5"/>
  <c r="EX24" i="5"/>
  <c r="EW24" i="5"/>
  <c r="EV24" i="5"/>
  <c r="EU24" i="5"/>
  <c r="ET24" i="5"/>
  <c r="ES24" i="5"/>
  <c r="ER24" i="5"/>
  <c r="EQ24" i="5"/>
  <c r="EP24" i="5"/>
  <c r="EO24" i="5"/>
  <c r="EN24" i="5"/>
  <c r="EM24" i="5"/>
  <c r="EL24" i="5"/>
  <c r="EK24" i="5"/>
  <c r="EJ24" i="5"/>
  <c r="EI24" i="5"/>
  <c r="EH24" i="5"/>
  <c r="EG24" i="5"/>
  <c r="EF24" i="5"/>
  <c r="EE24" i="5"/>
  <c r="ED24" i="5"/>
  <c r="EC24" i="5"/>
  <c r="EB24" i="5"/>
  <c r="EA24" i="5"/>
  <c r="DZ24" i="5"/>
  <c r="DV24" i="5"/>
  <c r="DU24" i="5"/>
  <c r="DT24" i="5"/>
  <c r="DS24" i="5"/>
  <c r="DR24" i="5"/>
  <c r="DQ24" i="5"/>
  <c r="DP24" i="5"/>
  <c r="DO24" i="5"/>
  <c r="DN24" i="5"/>
  <c r="DM24" i="5"/>
  <c r="DL24" i="5"/>
  <c r="DK24" i="5"/>
  <c r="DJ24" i="5"/>
  <c r="DI24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K24" i="5"/>
  <c r="CJ24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E24" i="5"/>
  <c r="D24" i="5"/>
  <c r="C24" i="5"/>
  <c r="B24" i="5"/>
  <c r="IO23" i="5"/>
  <c r="IN23" i="5"/>
  <c r="IM23" i="5"/>
  <c r="IL23" i="5"/>
  <c r="IK23" i="5"/>
  <c r="IJ23" i="5"/>
  <c r="II23" i="5"/>
  <c r="IH23" i="5"/>
  <c r="IG23" i="5"/>
  <c r="IF23" i="5"/>
  <c r="IE23" i="5"/>
  <c r="ID23" i="5"/>
  <c r="IC23" i="5"/>
  <c r="IB23" i="5"/>
  <c r="IA23" i="5"/>
  <c r="HZ23" i="5"/>
  <c r="HY23" i="5"/>
  <c r="HX23" i="5"/>
  <c r="HW23" i="5"/>
  <c r="HV23" i="5"/>
  <c r="HU23" i="5"/>
  <c r="HT23" i="5"/>
  <c r="HS23" i="5"/>
  <c r="HR23" i="5"/>
  <c r="HQ23" i="5"/>
  <c r="HP23" i="5"/>
  <c r="HO23" i="5"/>
  <c r="HN23" i="5"/>
  <c r="HM23" i="5"/>
  <c r="HL23" i="5"/>
  <c r="HK23" i="5"/>
  <c r="HJ23" i="5"/>
  <c r="HI23" i="5"/>
  <c r="HH23" i="5"/>
  <c r="HG23" i="5"/>
  <c r="HF23" i="5"/>
  <c r="HE23" i="5"/>
  <c r="HD23" i="5"/>
  <c r="HC23" i="5"/>
  <c r="HB23" i="5"/>
  <c r="HA23" i="5"/>
  <c r="GZ23" i="5"/>
  <c r="GY23" i="5"/>
  <c r="GX23" i="5"/>
  <c r="GW23" i="5"/>
  <c r="GV23" i="5"/>
  <c r="GU23" i="5"/>
  <c r="GT23" i="5"/>
  <c r="GS23" i="5"/>
  <c r="GR23" i="5"/>
  <c r="GQ23" i="5"/>
  <c r="GP23" i="5"/>
  <c r="GO23" i="5"/>
  <c r="GN23" i="5"/>
  <c r="GM23" i="5"/>
  <c r="GL23" i="5"/>
  <c r="GK23" i="5"/>
  <c r="GJ23" i="5"/>
  <c r="GI23" i="5"/>
  <c r="GH23" i="5"/>
  <c r="GG23" i="5"/>
  <c r="GF23" i="5"/>
  <c r="GE23" i="5"/>
  <c r="GD23" i="5"/>
  <c r="GC23" i="5"/>
  <c r="GB23" i="5"/>
  <c r="GA23" i="5"/>
  <c r="FZ23" i="5"/>
  <c r="FY23" i="5"/>
  <c r="FX23" i="5"/>
  <c r="FW23" i="5"/>
  <c r="FV23" i="5"/>
  <c r="FU23" i="5"/>
  <c r="FT23" i="5"/>
  <c r="FS23" i="5"/>
  <c r="FR23" i="5"/>
  <c r="FQ23" i="5"/>
  <c r="FP23" i="5"/>
  <c r="FO23" i="5"/>
  <c r="FN23" i="5"/>
  <c r="FM23" i="5"/>
  <c r="FL23" i="5"/>
  <c r="FK23" i="5"/>
  <c r="FJ23" i="5"/>
  <c r="FI23" i="5"/>
  <c r="FH23" i="5"/>
  <c r="FG23" i="5"/>
  <c r="FF23" i="5"/>
  <c r="FE23" i="5"/>
  <c r="FD23" i="5"/>
  <c r="FC23" i="5"/>
  <c r="FB23" i="5"/>
  <c r="FA23" i="5"/>
  <c r="EZ23" i="5"/>
  <c r="EY23" i="5"/>
  <c r="EX23" i="5"/>
  <c r="EW23" i="5"/>
  <c r="EV23" i="5"/>
  <c r="EU23" i="5"/>
  <c r="ET23" i="5"/>
  <c r="ES23" i="5"/>
  <c r="ER23" i="5"/>
  <c r="EQ23" i="5"/>
  <c r="EP23" i="5"/>
  <c r="EO23" i="5"/>
  <c r="EN23" i="5"/>
  <c r="EM23" i="5"/>
  <c r="EL23" i="5"/>
  <c r="EK23" i="5"/>
  <c r="EJ23" i="5"/>
  <c r="EI23" i="5"/>
  <c r="EH23" i="5"/>
  <c r="EG23" i="5"/>
  <c r="EF23" i="5"/>
  <c r="EE23" i="5"/>
  <c r="ED23" i="5"/>
  <c r="EC23" i="5"/>
  <c r="EB23" i="5"/>
  <c r="EA23" i="5"/>
  <c r="DZ23" i="5"/>
  <c r="DV23" i="5"/>
  <c r="DU23" i="5"/>
  <c r="DT23" i="5"/>
  <c r="DS23" i="5"/>
  <c r="DR23" i="5"/>
  <c r="DQ23" i="5"/>
  <c r="DP23" i="5"/>
  <c r="DO23" i="5"/>
  <c r="DN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E23" i="5"/>
  <c r="D23" i="5"/>
  <c r="C23" i="5"/>
  <c r="B23" i="5"/>
  <c r="IO22" i="5"/>
  <c r="IN22" i="5"/>
  <c r="IM22" i="5"/>
  <c r="IL22" i="5"/>
  <c r="IK22" i="5"/>
  <c r="IJ22" i="5"/>
  <c r="II22" i="5"/>
  <c r="IH22" i="5"/>
  <c r="IG22" i="5"/>
  <c r="IF22" i="5"/>
  <c r="IE22" i="5"/>
  <c r="ID22" i="5"/>
  <c r="IC22" i="5"/>
  <c r="IB22" i="5"/>
  <c r="IA22" i="5"/>
  <c r="HZ22" i="5"/>
  <c r="HY22" i="5"/>
  <c r="HX22" i="5"/>
  <c r="HW22" i="5"/>
  <c r="HV22" i="5"/>
  <c r="HU22" i="5"/>
  <c r="HT22" i="5"/>
  <c r="HS22" i="5"/>
  <c r="HR22" i="5"/>
  <c r="HQ22" i="5"/>
  <c r="HP22" i="5"/>
  <c r="HO22" i="5"/>
  <c r="HN22" i="5"/>
  <c r="HM22" i="5"/>
  <c r="HL22" i="5"/>
  <c r="HK22" i="5"/>
  <c r="HJ22" i="5"/>
  <c r="HI22" i="5"/>
  <c r="HH22" i="5"/>
  <c r="HG22" i="5"/>
  <c r="HF22" i="5"/>
  <c r="HE22" i="5"/>
  <c r="HD22" i="5"/>
  <c r="HC22" i="5"/>
  <c r="HB22" i="5"/>
  <c r="HA22" i="5"/>
  <c r="GZ22" i="5"/>
  <c r="GY22" i="5"/>
  <c r="GX22" i="5"/>
  <c r="GW22" i="5"/>
  <c r="GV22" i="5"/>
  <c r="GU22" i="5"/>
  <c r="GT22" i="5"/>
  <c r="GS22" i="5"/>
  <c r="GR22" i="5"/>
  <c r="GQ22" i="5"/>
  <c r="GP22" i="5"/>
  <c r="GO22" i="5"/>
  <c r="GN22" i="5"/>
  <c r="GM22" i="5"/>
  <c r="GL22" i="5"/>
  <c r="GK22" i="5"/>
  <c r="GJ22" i="5"/>
  <c r="GI22" i="5"/>
  <c r="GH22" i="5"/>
  <c r="GG22" i="5"/>
  <c r="GF22" i="5"/>
  <c r="GE22" i="5"/>
  <c r="GD22" i="5"/>
  <c r="GC22" i="5"/>
  <c r="GB22" i="5"/>
  <c r="GA22" i="5"/>
  <c r="FZ22" i="5"/>
  <c r="FY22" i="5"/>
  <c r="FX22" i="5"/>
  <c r="FW22" i="5"/>
  <c r="FV22" i="5"/>
  <c r="FU22" i="5"/>
  <c r="FT22" i="5"/>
  <c r="FS22" i="5"/>
  <c r="FR22" i="5"/>
  <c r="FQ22" i="5"/>
  <c r="FP22" i="5"/>
  <c r="FO22" i="5"/>
  <c r="FN22" i="5"/>
  <c r="FM22" i="5"/>
  <c r="FL22" i="5"/>
  <c r="FK22" i="5"/>
  <c r="FJ22" i="5"/>
  <c r="FI22" i="5"/>
  <c r="FH22" i="5"/>
  <c r="FG22" i="5"/>
  <c r="FF22" i="5"/>
  <c r="FE22" i="5"/>
  <c r="FD22" i="5"/>
  <c r="FC22" i="5"/>
  <c r="FB22" i="5"/>
  <c r="FA22" i="5"/>
  <c r="EZ22" i="5"/>
  <c r="EY22" i="5"/>
  <c r="EX22" i="5"/>
  <c r="EW22" i="5"/>
  <c r="EV22" i="5"/>
  <c r="EU22" i="5"/>
  <c r="ET22" i="5"/>
  <c r="ES22" i="5"/>
  <c r="ER22" i="5"/>
  <c r="EQ22" i="5"/>
  <c r="EP22" i="5"/>
  <c r="EO22" i="5"/>
  <c r="EN22" i="5"/>
  <c r="EM22" i="5"/>
  <c r="EL22" i="5"/>
  <c r="EK22" i="5"/>
  <c r="EJ22" i="5"/>
  <c r="EI22" i="5"/>
  <c r="EH22" i="5"/>
  <c r="EG22" i="5"/>
  <c r="EF22" i="5"/>
  <c r="EE22" i="5"/>
  <c r="ED22" i="5"/>
  <c r="EC22" i="5"/>
  <c r="EB22" i="5"/>
  <c r="EA22" i="5"/>
  <c r="DZ22" i="5"/>
  <c r="DV22" i="5"/>
  <c r="DU22" i="5"/>
  <c r="DT22" i="5"/>
  <c r="DS22" i="5"/>
  <c r="DR22" i="5"/>
  <c r="DQ22" i="5"/>
  <c r="DP22" i="5"/>
  <c r="DO22" i="5"/>
  <c r="DN22" i="5"/>
  <c r="DM22" i="5"/>
  <c r="DL22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E22" i="5"/>
  <c r="D22" i="5"/>
  <c r="C22" i="5"/>
  <c r="B22" i="5"/>
  <c r="IO21" i="5"/>
  <c r="IN21" i="5"/>
  <c r="IM21" i="5"/>
  <c r="IL21" i="5"/>
  <c r="IK21" i="5"/>
  <c r="IJ21" i="5"/>
  <c r="II21" i="5"/>
  <c r="IH21" i="5"/>
  <c r="IG21" i="5"/>
  <c r="IF21" i="5"/>
  <c r="IE21" i="5"/>
  <c r="ID21" i="5"/>
  <c r="IC21" i="5"/>
  <c r="IB21" i="5"/>
  <c r="IA21" i="5"/>
  <c r="HZ21" i="5"/>
  <c r="HY21" i="5"/>
  <c r="HX21" i="5"/>
  <c r="HW21" i="5"/>
  <c r="HV21" i="5"/>
  <c r="HU21" i="5"/>
  <c r="HT21" i="5"/>
  <c r="HS21" i="5"/>
  <c r="HR21" i="5"/>
  <c r="HQ21" i="5"/>
  <c r="HP21" i="5"/>
  <c r="HO21" i="5"/>
  <c r="HN21" i="5"/>
  <c r="HM21" i="5"/>
  <c r="HL21" i="5"/>
  <c r="HK21" i="5"/>
  <c r="HJ21" i="5"/>
  <c r="HI21" i="5"/>
  <c r="HH21" i="5"/>
  <c r="HG21" i="5"/>
  <c r="HF21" i="5"/>
  <c r="HE21" i="5"/>
  <c r="HD21" i="5"/>
  <c r="HC21" i="5"/>
  <c r="HB21" i="5"/>
  <c r="HA21" i="5"/>
  <c r="GZ21" i="5"/>
  <c r="GY21" i="5"/>
  <c r="GX21" i="5"/>
  <c r="GW21" i="5"/>
  <c r="GV21" i="5"/>
  <c r="GU21" i="5"/>
  <c r="GT21" i="5"/>
  <c r="GS21" i="5"/>
  <c r="GR21" i="5"/>
  <c r="GQ21" i="5"/>
  <c r="GP21" i="5"/>
  <c r="GO21" i="5"/>
  <c r="GN21" i="5"/>
  <c r="GM21" i="5"/>
  <c r="GL21" i="5"/>
  <c r="GK21" i="5"/>
  <c r="GJ21" i="5"/>
  <c r="GI21" i="5"/>
  <c r="GH21" i="5"/>
  <c r="GG21" i="5"/>
  <c r="GF21" i="5"/>
  <c r="GE21" i="5"/>
  <c r="GD21" i="5"/>
  <c r="GC21" i="5"/>
  <c r="GB21" i="5"/>
  <c r="GA21" i="5"/>
  <c r="FZ21" i="5"/>
  <c r="FY21" i="5"/>
  <c r="FX21" i="5"/>
  <c r="FW21" i="5"/>
  <c r="FV21" i="5"/>
  <c r="FU21" i="5"/>
  <c r="FT21" i="5"/>
  <c r="FS21" i="5"/>
  <c r="FR21" i="5"/>
  <c r="FQ21" i="5"/>
  <c r="FP21" i="5"/>
  <c r="FO21" i="5"/>
  <c r="FN21" i="5"/>
  <c r="FM21" i="5"/>
  <c r="FL21" i="5"/>
  <c r="FK21" i="5"/>
  <c r="FJ21" i="5"/>
  <c r="FI21" i="5"/>
  <c r="FH21" i="5"/>
  <c r="FG21" i="5"/>
  <c r="FF21" i="5"/>
  <c r="FE21" i="5"/>
  <c r="FD21" i="5"/>
  <c r="FC21" i="5"/>
  <c r="FB21" i="5"/>
  <c r="FA21" i="5"/>
  <c r="EZ21" i="5"/>
  <c r="EY21" i="5"/>
  <c r="EX21" i="5"/>
  <c r="EW21" i="5"/>
  <c r="EV21" i="5"/>
  <c r="EU21" i="5"/>
  <c r="ET21" i="5"/>
  <c r="ES21" i="5"/>
  <c r="ER21" i="5"/>
  <c r="EQ21" i="5"/>
  <c r="EP21" i="5"/>
  <c r="EO21" i="5"/>
  <c r="EN21" i="5"/>
  <c r="EM21" i="5"/>
  <c r="EL21" i="5"/>
  <c r="EK21" i="5"/>
  <c r="EJ21" i="5"/>
  <c r="EI21" i="5"/>
  <c r="EH21" i="5"/>
  <c r="EG21" i="5"/>
  <c r="EF21" i="5"/>
  <c r="EE21" i="5"/>
  <c r="ED21" i="5"/>
  <c r="EC21" i="5"/>
  <c r="EB21" i="5"/>
  <c r="EA21" i="5"/>
  <c r="DZ21" i="5"/>
  <c r="DV21" i="5"/>
  <c r="DU21" i="5"/>
  <c r="DT21" i="5"/>
  <c r="DS21" i="5"/>
  <c r="DR21" i="5"/>
  <c r="DQ21" i="5"/>
  <c r="DP21" i="5"/>
  <c r="DO21" i="5"/>
  <c r="DN21" i="5"/>
  <c r="DM21" i="5"/>
  <c r="DL21" i="5"/>
  <c r="DK21" i="5"/>
  <c r="DJ21" i="5"/>
  <c r="DI21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E21" i="5"/>
  <c r="D21" i="5"/>
  <c r="C21" i="5"/>
  <c r="B21" i="5"/>
  <c r="IO20" i="5"/>
  <c r="IN20" i="5"/>
  <c r="IM20" i="5"/>
  <c r="IL20" i="5"/>
  <c r="IK20" i="5"/>
  <c r="IJ20" i="5"/>
  <c r="II20" i="5"/>
  <c r="IH20" i="5"/>
  <c r="IG20" i="5"/>
  <c r="IF20" i="5"/>
  <c r="IE20" i="5"/>
  <c r="ID20" i="5"/>
  <c r="IC20" i="5"/>
  <c r="IB20" i="5"/>
  <c r="IA20" i="5"/>
  <c r="HZ20" i="5"/>
  <c r="HY20" i="5"/>
  <c r="HX20" i="5"/>
  <c r="HW20" i="5"/>
  <c r="HV20" i="5"/>
  <c r="HU20" i="5"/>
  <c r="HT20" i="5"/>
  <c r="HS20" i="5"/>
  <c r="HR20" i="5"/>
  <c r="HQ20" i="5"/>
  <c r="HP20" i="5"/>
  <c r="HO20" i="5"/>
  <c r="HN20" i="5"/>
  <c r="HM20" i="5"/>
  <c r="HL20" i="5"/>
  <c r="HK20" i="5"/>
  <c r="HJ20" i="5"/>
  <c r="HI20" i="5"/>
  <c r="HH20" i="5"/>
  <c r="HG20" i="5"/>
  <c r="HF20" i="5"/>
  <c r="HE20" i="5"/>
  <c r="HD20" i="5"/>
  <c r="HC20" i="5"/>
  <c r="HB20" i="5"/>
  <c r="HA20" i="5"/>
  <c r="GZ20" i="5"/>
  <c r="GY20" i="5"/>
  <c r="GX20" i="5"/>
  <c r="GW20" i="5"/>
  <c r="GV20" i="5"/>
  <c r="GU20" i="5"/>
  <c r="GT20" i="5"/>
  <c r="GS20" i="5"/>
  <c r="GR20" i="5"/>
  <c r="GQ20" i="5"/>
  <c r="GP20" i="5"/>
  <c r="GO20" i="5"/>
  <c r="GN20" i="5"/>
  <c r="GM20" i="5"/>
  <c r="GL20" i="5"/>
  <c r="GK20" i="5"/>
  <c r="GJ20" i="5"/>
  <c r="GI20" i="5"/>
  <c r="GH20" i="5"/>
  <c r="GG20" i="5"/>
  <c r="GF20" i="5"/>
  <c r="GE20" i="5"/>
  <c r="GD20" i="5"/>
  <c r="GC20" i="5"/>
  <c r="GB20" i="5"/>
  <c r="GA20" i="5"/>
  <c r="FZ20" i="5"/>
  <c r="FY20" i="5"/>
  <c r="FX20" i="5"/>
  <c r="FW20" i="5"/>
  <c r="FV20" i="5"/>
  <c r="FU20" i="5"/>
  <c r="FT20" i="5"/>
  <c r="FS20" i="5"/>
  <c r="FR20" i="5"/>
  <c r="FQ20" i="5"/>
  <c r="FP20" i="5"/>
  <c r="FO20" i="5"/>
  <c r="FN20" i="5"/>
  <c r="FM20" i="5"/>
  <c r="FL20" i="5"/>
  <c r="FK20" i="5"/>
  <c r="FJ20" i="5"/>
  <c r="FI20" i="5"/>
  <c r="FH20" i="5"/>
  <c r="FG20" i="5"/>
  <c r="FF20" i="5"/>
  <c r="FE20" i="5"/>
  <c r="FD20" i="5"/>
  <c r="FC20" i="5"/>
  <c r="FB20" i="5"/>
  <c r="FA20" i="5"/>
  <c r="EZ20" i="5"/>
  <c r="EY20" i="5"/>
  <c r="EX20" i="5"/>
  <c r="EW20" i="5"/>
  <c r="EV20" i="5"/>
  <c r="EU20" i="5"/>
  <c r="ET20" i="5"/>
  <c r="ES20" i="5"/>
  <c r="ER20" i="5"/>
  <c r="EQ20" i="5"/>
  <c r="EP20" i="5"/>
  <c r="EO20" i="5"/>
  <c r="EN20" i="5"/>
  <c r="EM20" i="5"/>
  <c r="EL20" i="5"/>
  <c r="EK20" i="5"/>
  <c r="EJ20" i="5"/>
  <c r="EI20" i="5"/>
  <c r="EH20" i="5"/>
  <c r="EG20" i="5"/>
  <c r="EF20" i="5"/>
  <c r="EE20" i="5"/>
  <c r="ED20" i="5"/>
  <c r="EC20" i="5"/>
  <c r="EB20" i="5"/>
  <c r="EA20" i="5"/>
  <c r="DZ20" i="5"/>
  <c r="DV20" i="5"/>
  <c r="DU20" i="5"/>
  <c r="DT20" i="5"/>
  <c r="DS20" i="5"/>
  <c r="DR20" i="5"/>
  <c r="DQ20" i="5"/>
  <c r="DP20" i="5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E20" i="5"/>
  <c r="D20" i="5"/>
  <c r="C20" i="5"/>
  <c r="B20" i="5"/>
  <c r="IO19" i="5"/>
  <c r="IN19" i="5"/>
  <c r="IM19" i="5"/>
  <c r="IL19" i="5"/>
  <c r="IK19" i="5"/>
  <c r="IJ19" i="5"/>
  <c r="II19" i="5"/>
  <c r="IH19" i="5"/>
  <c r="IG19" i="5"/>
  <c r="IF19" i="5"/>
  <c r="IE19" i="5"/>
  <c r="ID19" i="5"/>
  <c r="IC19" i="5"/>
  <c r="IB19" i="5"/>
  <c r="IA19" i="5"/>
  <c r="HZ19" i="5"/>
  <c r="HY19" i="5"/>
  <c r="HX19" i="5"/>
  <c r="HW19" i="5"/>
  <c r="HV19" i="5"/>
  <c r="HU19" i="5"/>
  <c r="HT19" i="5"/>
  <c r="HS19" i="5"/>
  <c r="HR19" i="5"/>
  <c r="HQ19" i="5"/>
  <c r="HP19" i="5"/>
  <c r="HO19" i="5"/>
  <c r="HN19" i="5"/>
  <c r="HM19" i="5"/>
  <c r="HL19" i="5"/>
  <c r="HK19" i="5"/>
  <c r="HJ19" i="5"/>
  <c r="HI19" i="5"/>
  <c r="HH19" i="5"/>
  <c r="HG19" i="5"/>
  <c r="HF19" i="5"/>
  <c r="HE19" i="5"/>
  <c r="HD19" i="5"/>
  <c r="HC19" i="5"/>
  <c r="HB19" i="5"/>
  <c r="HA19" i="5"/>
  <c r="GZ19" i="5"/>
  <c r="GY19" i="5"/>
  <c r="GX19" i="5"/>
  <c r="GW19" i="5"/>
  <c r="GV19" i="5"/>
  <c r="GU19" i="5"/>
  <c r="GT19" i="5"/>
  <c r="GS19" i="5"/>
  <c r="GR19" i="5"/>
  <c r="GQ19" i="5"/>
  <c r="GP19" i="5"/>
  <c r="GO19" i="5"/>
  <c r="GN19" i="5"/>
  <c r="GM19" i="5"/>
  <c r="GL19" i="5"/>
  <c r="GK19" i="5"/>
  <c r="GJ19" i="5"/>
  <c r="GI19" i="5"/>
  <c r="GH19" i="5"/>
  <c r="GG19" i="5"/>
  <c r="GF19" i="5"/>
  <c r="GE19" i="5"/>
  <c r="GD19" i="5"/>
  <c r="GC19" i="5"/>
  <c r="GB19" i="5"/>
  <c r="GA19" i="5"/>
  <c r="FZ19" i="5"/>
  <c r="FY19" i="5"/>
  <c r="FX19" i="5"/>
  <c r="FW19" i="5"/>
  <c r="FV19" i="5"/>
  <c r="FU19" i="5"/>
  <c r="FT19" i="5"/>
  <c r="FS19" i="5"/>
  <c r="FR19" i="5"/>
  <c r="FQ19" i="5"/>
  <c r="FP19" i="5"/>
  <c r="FO19" i="5"/>
  <c r="FN19" i="5"/>
  <c r="FM19" i="5"/>
  <c r="FL19" i="5"/>
  <c r="FK19" i="5"/>
  <c r="FJ19" i="5"/>
  <c r="FI19" i="5"/>
  <c r="FH19" i="5"/>
  <c r="FG19" i="5"/>
  <c r="FF19" i="5"/>
  <c r="FE19" i="5"/>
  <c r="FD19" i="5"/>
  <c r="FC19" i="5"/>
  <c r="FB19" i="5"/>
  <c r="FA19" i="5"/>
  <c r="EZ19" i="5"/>
  <c r="EY19" i="5"/>
  <c r="EX19" i="5"/>
  <c r="EW19" i="5"/>
  <c r="EV19" i="5"/>
  <c r="EU19" i="5"/>
  <c r="ET19" i="5"/>
  <c r="ES19" i="5"/>
  <c r="ER19" i="5"/>
  <c r="EQ19" i="5"/>
  <c r="EP19" i="5"/>
  <c r="EO19" i="5"/>
  <c r="EN19" i="5"/>
  <c r="EM19" i="5"/>
  <c r="EL19" i="5"/>
  <c r="EK19" i="5"/>
  <c r="EJ19" i="5"/>
  <c r="EI19" i="5"/>
  <c r="EH19" i="5"/>
  <c r="EG19" i="5"/>
  <c r="EF19" i="5"/>
  <c r="EE19" i="5"/>
  <c r="ED19" i="5"/>
  <c r="EC19" i="5"/>
  <c r="EB19" i="5"/>
  <c r="EA19" i="5"/>
  <c r="DZ19" i="5"/>
  <c r="DV19" i="5"/>
  <c r="DU19" i="5"/>
  <c r="DT19" i="5"/>
  <c r="DS19" i="5"/>
  <c r="DR19" i="5"/>
  <c r="DQ19" i="5"/>
  <c r="DP19" i="5"/>
  <c r="DO19" i="5"/>
  <c r="DN19" i="5"/>
  <c r="DM19" i="5"/>
  <c r="DL19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E19" i="5"/>
  <c r="D19" i="5"/>
  <c r="C19" i="5"/>
  <c r="B19" i="5"/>
  <c r="IO18" i="5"/>
  <c r="IN18" i="5"/>
  <c r="IM18" i="5"/>
  <c r="IL18" i="5"/>
  <c r="IK18" i="5"/>
  <c r="IJ18" i="5"/>
  <c r="II18" i="5"/>
  <c r="IH18" i="5"/>
  <c r="IG18" i="5"/>
  <c r="IF18" i="5"/>
  <c r="IE18" i="5"/>
  <c r="ID18" i="5"/>
  <c r="IC18" i="5"/>
  <c r="IB18" i="5"/>
  <c r="IA18" i="5"/>
  <c r="HZ18" i="5"/>
  <c r="HY18" i="5"/>
  <c r="HX18" i="5"/>
  <c r="HW18" i="5"/>
  <c r="HV18" i="5"/>
  <c r="HU18" i="5"/>
  <c r="HT18" i="5"/>
  <c r="HS18" i="5"/>
  <c r="HR18" i="5"/>
  <c r="HQ18" i="5"/>
  <c r="HP18" i="5"/>
  <c r="HO18" i="5"/>
  <c r="HN18" i="5"/>
  <c r="HM18" i="5"/>
  <c r="HL18" i="5"/>
  <c r="HK18" i="5"/>
  <c r="HJ18" i="5"/>
  <c r="HI18" i="5"/>
  <c r="HH18" i="5"/>
  <c r="HG18" i="5"/>
  <c r="HF18" i="5"/>
  <c r="HE18" i="5"/>
  <c r="HD18" i="5"/>
  <c r="HC18" i="5"/>
  <c r="HB18" i="5"/>
  <c r="HA18" i="5"/>
  <c r="GZ18" i="5"/>
  <c r="GY18" i="5"/>
  <c r="GX18" i="5"/>
  <c r="GW18" i="5"/>
  <c r="GV18" i="5"/>
  <c r="GU18" i="5"/>
  <c r="GT18" i="5"/>
  <c r="GS18" i="5"/>
  <c r="GR18" i="5"/>
  <c r="GQ18" i="5"/>
  <c r="GP18" i="5"/>
  <c r="GO18" i="5"/>
  <c r="GN18" i="5"/>
  <c r="GM18" i="5"/>
  <c r="GL18" i="5"/>
  <c r="GK18" i="5"/>
  <c r="GJ18" i="5"/>
  <c r="GI18" i="5"/>
  <c r="GH18" i="5"/>
  <c r="GG18" i="5"/>
  <c r="GF18" i="5"/>
  <c r="GE18" i="5"/>
  <c r="GD18" i="5"/>
  <c r="GC18" i="5"/>
  <c r="GB18" i="5"/>
  <c r="GA18" i="5"/>
  <c r="FZ18" i="5"/>
  <c r="FY18" i="5"/>
  <c r="FX18" i="5"/>
  <c r="FW18" i="5"/>
  <c r="FV18" i="5"/>
  <c r="FU18" i="5"/>
  <c r="FT18" i="5"/>
  <c r="FS18" i="5"/>
  <c r="FR18" i="5"/>
  <c r="FQ18" i="5"/>
  <c r="FP18" i="5"/>
  <c r="FO18" i="5"/>
  <c r="FN18" i="5"/>
  <c r="FM18" i="5"/>
  <c r="FL18" i="5"/>
  <c r="FK18" i="5"/>
  <c r="FJ18" i="5"/>
  <c r="FI18" i="5"/>
  <c r="FH18" i="5"/>
  <c r="FG18" i="5"/>
  <c r="FF18" i="5"/>
  <c r="FE18" i="5"/>
  <c r="FD18" i="5"/>
  <c r="FC18" i="5"/>
  <c r="FB18" i="5"/>
  <c r="FA18" i="5"/>
  <c r="EZ18" i="5"/>
  <c r="EY18" i="5"/>
  <c r="EX18" i="5"/>
  <c r="EW18" i="5"/>
  <c r="EV18" i="5"/>
  <c r="EU18" i="5"/>
  <c r="ET18" i="5"/>
  <c r="ES18" i="5"/>
  <c r="ER18" i="5"/>
  <c r="EQ18" i="5"/>
  <c r="EP18" i="5"/>
  <c r="EO18" i="5"/>
  <c r="EN18" i="5"/>
  <c r="EM18" i="5"/>
  <c r="EL18" i="5"/>
  <c r="EK18" i="5"/>
  <c r="EJ18" i="5"/>
  <c r="EI18" i="5"/>
  <c r="EH18" i="5"/>
  <c r="EG18" i="5"/>
  <c r="EF18" i="5"/>
  <c r="EE18" i="5"/>
  <c r="ED18" i="5"/>
  <c r="EC18" i="5"/>
  <c r="EB18" i="5"/>
  <c r="EA18" i="5"/>
  <c r="DZ18" i="5"/>
  <c r="DV18" i="5"/>
  <c r="DU18" i="5"/>
  <c r="DT18" i="5"/>
  <c r="DS18" i="5"/>
  <c r="DR18" i="5"/>
  <c r="DQ18" i="5"/>
  <c r="DP18" i="5"/>
  <c r="DO18" i="5"/>
  <c r="DN18" i="5"/>
  <c r="DM18" i="5"/>
  <c r="DL18" i="5"/>
  <c r="DK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E18" i="5"/>
  <c r="D18" i="5"/>
  <c r="C18" i="5"/>
  <c r="B18" i="5"/>
  <c r="IO17" i="5"/>
  <c r="IN17" i="5"/>
  <c r="IM17" i="5"/>
  <c r="IL17" i="5"/>
  <c r="IK17" i="5"/>
  <c r="IJ17" i="5"/>
  <c r="II17" i="5"/>
  <c r="IH17" i="5"/>
  <c r="IG17" i="5"/>
  <c r="IF17" i="5"/>
  <c r="IE17" i="5"/>
  <c r="ID17" i="5"/>
  <c r="IC17" i="5"/>
  <c r="IB17" i="5"/>
  <c r="IA17" i="5"/>
  <c r="HZ17" i="5"/>
  <c r="HY17" i="5"/>
  <c r="HX17" i="5"/>
  <c r="HW17" i="5"/>
  <c r="HV17" i="5"/>
  <c r="HU17" i="5"/>
  <c r="HT17" i="5"/>
  <c r="HS17" i="5"/>
  <c r="HR17" i="5"/>
  <c r="HQ17" i="5"/>
  <c r="HP17" i="5"/>
  <c r="HO17" i="5"/>
  <c r="HN17" i="5"/>
  <c r="HM17" i="5"/>
  <c r="HL17" i="5"/>
  <c r="HK17" i="5"/>
  <c r="HJ17" i="5"/>
  <c r="HI17" i="5"/>
  <c r="HH17" i="5"/>
  <c r="HG17" i="5"/>
  <c r="HF17" i="5"/>
  <c r="HE17" i="5"/>
  <c r="HD17" i="5"/>
  <c r="HC17" i="5"/>
  <c r="HB17" i="5"/>
  <c r="HA17" i="5"/>
  <c r="GZ17" i="5"/>
  <c r="GY17" i="5"/>
  <c r="GX17" i="5"/>
  <c r="GW17" i="5"/>
  <c r="GV17" i="5"/>
  <c r="GU17" i="5"/>
  <c r="GT17" i="5"/>
  <c r="GS17" i="5"/>
  <c r="GR17" i="5"/>
  <c r="GQ17" i="5"/>
  <c r="GP17" i="5"/>
  <c r="GO17" i="5"/>
  <c r="GN17" i="5"/>
  <c r="GM17" i="5"/>
  <c r="GL17" i="5"/>
  <c r="GK17" i="5"/>
  <c r="GJ17" i="5"/>
  <c r="GI17" i="5"/>
  <c r="GH17" i="5"/>
  <c r="GG17" i="5"/>
  <c r="GF17" i="5"/>
  <c r="GE17" i="5"/>
  <c r="GD17" i="5"/>
  <c r="GC17" i="5"/>
  <c r="GB17" i="5"/>
  <c r="GA17" i="5"/>
  <c r="FZ17" i="5"/>
  <c r="FY17" i="5"/>
  <c r="FX17" i="5"/>
  <c r="FW17" i="5"/>
  <c r="FV17" i="5"/>
  <c r="FU17" i="5"/>
  <c r="FT17" i="5"/>
  <c r="FS17" i="5"/>
  <c r="FR17" i="5"/>
  <c r="FQ17" i="5"/>
  <c r="FP17" i="5"/>
  <c r="FO17" i="5"/>
  <c r="FN17" i="5"/>
  <c r="FM17" i="5"/>
  <c r="FL17" i="5"/>
  <c r="FK17" i="5"/>
  <c r="FJ17" i="5"/>
  <c r="FI17" i="5"/>
  <c r="FH17" i="5"/>
  <c r="FG17" i="5"/>
  <c r="FF17" i="5"/>
  <c r="FE17" i="5"/>
  <c r="FD17" i="5"/>
  <c r="FC17" i="5"/>
  <c r="FB17" i="5"/>
  <c r="FA17" i="5"/>
  <c r="EZ17" i="5"/>
  <c r="EY17" i="5"/>
  <c r="EX17" i="5"/>
  <c r="EW17" i="5"/>
  <c r="EV17" i="5"/>
  <c r="EU17" i="5"/>
  <c r="ET17" i="5"/>
  <c r="ES17" i="5"/>
  <c r="ER17" i="5"/>
  <c r="EQ17" i="5"/>
  <c r="EP17" i="5"/>
  <c r="EO17" i="5"/>
  <c r="EN17" i="5"/>
  <c r="EM17" i="5"/>
  <c r="EL17" i="5"/>
  <c r="EK17" i="5"/>
  <c r="EJ17" i="5"/>
  <c r="EI17" i="5"/>
  <c r="EH17" i="5"/>
  <c r="EG17" i="5"/>
  <c r="EF17" i="5"/>
  <c r="EE17" i="5"/>
  <c r="ED17" i="5"/>
  <c r="EC17" i="5"/>
  <c r="EB17" i="5"/>
  <c r="EA17" i="5"/>
  <c r="DZ17" i="5"/>
  <c r="DV17" i="5"/>
  <c r="DU17" i="5"/>
  <c r="DT17" i="5"/>
  <c r="DS17" i="5"/>
  <c r="DR17" i="5"/>
  <c r="DQ17" i="5"/>
  <c r="DP17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E17" i="5"/>
  <c r="D17" i="5"/>
  <c r="C17" i="5"/>
  <c r="B17" i="5"/>
  <c r="IO16" i="5"/>
  <c r="IN16" i="5"/>
  <c r="IM16" i="5"/>
  <c r="IL16" i="5"/>
  <c r="IK16" i="5"/>
  <c r="IJ16" i="5"/>
  <c r="II16" i="5"/>
  <c r="IH16" i="5"/>
  <c r="IG16" i="5"/>
  <c r="IF16" i="5"/>
  <c r="IE16" i="5"/>
  <c r="ID16" i="5"/>
  <c r="IC16" i="5"/>
  <c r="IB16" i="5"/>
  <c r="IA16" i="5"/>
  <c r="HZ16" i="5"/>
  <c r="HY16" i="5"/>
  <c r="HX16" i="5"/>
  <c r="HW16" i="5"/>
  <c r="HV16" i="5"/>
  <c r="HU16" i="5"/>
  <c r="HT16" i="5"/>
  <c r="HS16" i="5"/>
  <c r="HR16" i="5"/>
  <c r="HQ16" i="5"/>
  <c r="HP16" i="5"/>
  <c r="HO16" i="5"/>
  <c r="HN16" i="5"/>
  <c r="HM16" i="5"/>
  <c r="HL16" i="5"/>
  <c r="HK16" i="5"/>
  <c r="HJ16" i="5"/>
  <c r="HI16" i="5"/>
  <c r="HH16" i="5"/>
  <c r="HG16" i="5"/>
  <c r="HF16" i="5"/>
  <c r="HE16" i="5"/>
  <c r="HD16" i="5"/>
  <c r="HC16" i="5"/>
  <c r="HB16" i="5"/>
  <c r="HA16" i="5"/>
  <c r="GZ16" i="5"/>
  <c r="GY16" i="5"/>
  <c r="GX16" i="5"/>
  <c r="GW16" i="5"/>
  <c r="GV16" i="5"/>
  <c r="GU16" i="5"/>
  <c r="GT16" i="5"/>
  <c r="GS16" i="5"/>
  <c r="GR16" i="5"/>
  <c r="GQ16" i="5"/>
  <c r="GP16" i="5"/>
  <c r="GO16" i="5"/>
  <c r="GN16" i="5"/>
  <c r="GM16" i="5"/>
  <c r="GL16" i="5"/>
  <c r="GK16" i="5"/>
  <c r="GJ16" i="5"/>
  <c r="GI16" i="5"/>
  <c r="GH16" i="5"/>
  <c r="GG16" i="5"/>
  <c r="GF16" i="5"/>
  <c r="GE16" i="5"/>
  <c r="GD16" i="5"/>
  <c r="GC16" i="5"/>
  <c r="GB16" i="5"/>
  <c r="GA16" i="5"/>
  <c r="FZ16" i="5"/>
  <c r="FY16" i="5"/>
  <c r="FX16" i="5"/>
  <c r="FW16" i="5"/>
  <c r="FV16" i="5"/>
  <c r="FU16" i="5"/>
  <c r="FT16" i="5"/>
  <c r="FS16" i="5"/>
  <c r="FR16" i="5"/>
  <c r="FQ16" i="5"/>
  <c r="FP16" i="5"/>
  <c r="FO16" i="5"/>
  <c r="FN16" i="5"/>
  <c r="FM16" i="5"/>
  <c r="FL16" i="5"/>
  <c r="FK16" i="5"/>
  <c r="FJ16" i="5"/>
  <c r="FI16" i="5"/>
  <c r="FH16" i="5"/>
  <c r="FG16" i="5"/>
  <c r="FF16" i="5"/>
  <c r="FE16" i="5"/>
  <c r="FD16" i="5"/>
  <c r="FC16" i="5"/>
  <c r="FB16" i="5"/>
  <c r="FA16" i="5"/>
  <c r="EZ16" i="5"/>
  <c r="EY16" i="5"/>
  <c r="EX16" i="5"/>
  <c r="EW16" i="5"/>
  <c r="EV16" i="5"/>
  <c r="EU16" i="5"/>
  <c r="ET16" i="5"/>
  <c r="ES16" i="5"/>
  <c r="ER16" i="5"/>
  <c r="EQ16" i="5"/>
  <c r="EP16" i="5"/>
  <c r="EO16" i="5"/>
  <c r="EN16" i="5"/>
  <c r="EM16" i="5"/>
  <c r="EL16" i="5"/>
  <c r="EK16" i="5"/>
  <c r="EJ16" i="5"/>
  <c r="EI16" i="5"/>
  <c r="EH16" i="5"/>
  <c r="EG16" i="5"/>
  <c r="EF16" i="5"/>
  <c r="EE16" i="5"/>
  <c r="ED16" i="5"/>
  <c r="EC16" i="5"/>
  <c r="EB16" i="5"/>
  <c r="EA16" i="5"/>
  <c r="DZ16" i="5"/>
  <c r="DV16" i="5"/>
  <c r="DU16" i="5"/>
  <c r="DT16" i="5"/>
  <c r="DS16" i="5"/>
  <c r="DR16" i="5"/>
  <c r="DQ16" i="5"/>
  <c r="DP16" i="5"/>
  <c r="DO16" i="5"/>
  <c r="DN16" i="5"/>
  <c r="DM16" i="5"/>
  <c r="DL16" i="5"/>
  <c r="DK16" i="5"/>
  <c r="DJ16" i="5"/>
  <c r="DI16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E16" i="5"/>
  <c r="D16" i="5"/>
  <c r="C16" i="5"/>
  <c r="B16" i="5"/>
  <c r="IO15" i="5"/>
  <c r="IN15" i="5"/>
  <c r="IM15" i="5"/>
  <c r="IL15" i="5"/>
  <c r="IK15" i="5"/>
  <c r="IJ15" i="5"/>
  <c r="II15" i="5"/>
  <c r="IH15" i="5"/>
  <c r="IG15" i="5"/>
  <c r="IF15" i="5"/>
  <c r="IE15" i="5"/>
  <c r="ID15" i="5"/>
  <c r="IC15" i="5"/>
  <c r="IB15" i="5"/>
  <c r="IA15" i="5"/>
  <c r="HZ15" i="5"/>
  <c r="HY15" i="5"/>
  <c r="HX15" i="5"/>
  <c r="HW15" i="5"/>
  <c r="HV15" i="5"/>
  <c r="HU15" i="5"/>
  <c r="HT15" i="5"/>
  <c r="HS15" i="5"/>
  <c r="HR15" i="5"/>
  <c r="HQ15" i="5"/>
  <c r="HP15" i="5"/>
  <c r="HO15" i="5"/>
  <c r="HN15" i="5"/>
  <c r="HM15" i="5"/>
  <c r="HL15" i="5"/>
  <c r="HK15" i="5"/>
  <c r="HJ15" i="5"/>
  <c r="HI15" i="5"/>
  <c r="HH15" i="5"/>
  <c r="HG15" i="5"/>
  <c r="HF15" i="5"/>
  <c r="HE15" i="5"/>
  <c r="HD15" i="5"/>
  <c r="HC15" i="5"/>
  <c r="HB15" i="5"/>
  <c r="HA15" i="5"/>
  <c r="GZ15" i="5"/>
  <c r="GY15" i="5"/>
  <c r="GX15" i="5"/>
  <c r="GW15" i="5"/>
  <c r="GV15" i="5"/>
  <c r="GU15" i="5"/>
  <c r="GT15" i="5"/>
  <c r="GS15" i="5"/>
  <c r="GR15" i="5"/>
  <c r="GQ15" i="5"/>
  <c r="GP15" i="5"/>
  <c r="GO15" i="5"/>
  <c r="GN15" i="5"/>
  <c r="GM15" i="5"/>
  <c r="GL15" i="5"/>
  <c r="GK15" i="5"/>
  <c r="GJ15" i="5"/>
  <c r="GI15" i="5"/>
  <c r="GH15" i="5"/>
  <c r="GG15" i="5"/>
  <c r="GF15" i="5"/>
  <c r="GE15" i="5"/>
  <c r="GD15" i="5"/>
  <c r="GC15" i="5"/>
  <c r="GB15" i="5"/>
  <c r="GA15" i="5"/>
  <c r="FZ15" i="5"/>
  <c r="FY15" i="5"/>
  <c r="FX15" i="5"/>
  <c r="FW15" i="5"/>
  <c r="FV15" i="5"/>
  <c r="FU15" i="5"/>
  <c r="FT15" i="5"/>
  <c r="FS15" i="5"/>
  <c r="FR15" i="5"/>
  <c r="FQ15" i="5"/>
  <c r="FP15" i="5"/>
  <c r="FO15" i="5"/>
  <c r="FN15" i="5"/>
  <c r="FM15" i="5"/>
  <c r="FL15" i="5"/>
  <c r="FK15" i="5"/>
  <c r="FJ15" i="5"/>
  <c r="FI15" i="5"/>
  <c r="FH15" i="5"/>
  <c r="FG15" i="5"/>
  <c r="FF15" i="5"/>
  <c r="FE15" i="5"/>
  <c r="FD15" i="5"/>
  <c r="FC15" i="5"/>
  <c r="FB15" i="5"/>
  <c r="FA15" i="5"/>
  <c r="EZ15" i="5"/>
  <c r="EY15" i="5"/>
  <c r="EX15" i="5"/>
  <c r="EW15" i="5"/>
  <c r="EV15" i="5"/>
  <c r="EU15" i="5"/>
  <c r="ET15" i="5"/>
  <c r="ES15" i="5"/>
  <c r="ER15" i="5"/>
  <c r="EQ15" i="5"/>
  <c r="EP15" i="5"/>
  <c r="EO15" i="5"/>
  <c r="EN15" i="5"/>
  <c r="EM15" i="5"/>
  <c r="EL15" i="5"/>
  <c r="EK15" i="5"/>
  <c r="EJ15" i="5"/>
  <c r="EI15" i="5"/>
  <c r="EH15" i="5"/>
  <c r="EG15" i="5"/>
  <c r="EF15" i="5"/>
  <c r="EE15" i="5"/>
  <c r="ED15" i="5"/>
  <c r="EC15" i="5"/>
  <c r="EB15" i="5"/>
  <c r="EA15" i="5"/>
  <c r="DZ15" i="5"/>
  <c r="DV15" i="5"/>
  <c r="DU15" i="5"/>
  <c r="DT15" i="5"/>
  <c r="DS15" i="5"/>
  <c r="DR15" i="5"/>
  <c r="DQ15" i="5"/>
  <c r="DP15" i="5"/>
  <c r="DO15" i="5"/>
  <c r="DN15" i="5"/>
  <c r="DM15" i="5"/>
  <c r="DL15" i="5"/>
  <c r="DK15" i="5"/>
  <c r="DJ15" i="5"/>
  <c r="DI15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E15" i="5"/>
  <c r="D15" i="5"/>
  <c r="C15" i="5"/>
  <c r="B15" i="5"/>
  <c r="IO14" i="5"/>
  <c r="IN14" i="5"/>
  <c r="IM14" i="5"/>
  <c r="IL14" i="5"/>
  <c r="IK14" i="5"/>
  <c r="IJ14" i="5"/>
  <c r="II14" i="5"/>
  <c r="IH14" i="5"/>
  <c r="IG14" i="5"/>
  <c r="IF14" i="5"/>
  <c r="IE14" i="5"/>
  <c r="ID14" i="5"/>
  <c r="IC14" i="5"/>
  <c r="IB14" i="5"/>
  <c r="IA14" i="5"/>
  <c r="HZ14" i="5"/>
  <c r="HY14" i="5"/>
  <c r="HX14" i="5"/>
  <c r="HW14" i="5"/>
  <c r="HV14" i="5"/>
  <c r="HU14" i="5"/>
  <c r="HT14" i="5"/>
  <c r="HS14" i="5"/>
  <c r="HR14" i="5"/>
  <c r="HQ14" i="5"/>
  <c r="HP14" i="5"/>
  <c r="HO14" i="5"/>
  <c r="HN14" i="5"/>
  <c r="HM14" i="5"/>
  <c r="HL14" i="5"/>
  <c r="HK14" i="5"/>
  <c r="HJ14" i="5"/>
  <c r="HI14" i="5"/>
  <c r="HH14" i="5"/>
  <c r="HG14" i="5"/>
  <c r="HF14" i="5"/>
  <c r="HE14" i="5"/>
  <c r="HD14" i="5"/>
  <c r="HC14" i="5"/>
  <c r="HB14" i="5"/>
  <c r="HA14" i="5"/>
  <c r="GZ14" i="5"/>
  <c r="GY14" i="5"/>
  <c r="GX14" i="5"/>
  <c r="GW14" i="5"/>
  <c r="GV14" i="5"/>
  <c r="GU14" i="5"/>
  <c r="GT14" i="5"/>
  <c r="GS14" i="5"/>
  <c r="GR14" i="5"/>
  <c r="GQ14" i="5"/>
  <c r="GP14" i="5"/>
  <c r="GO14" i="5"/>
  <c r="GN14" i="5"/>
  <c r="GM14" i="5"/>
  <c r="GL14" i="5"/>
  <c r="GK14" i="5"/>
  <c r="GJ14" i="5"/>
  <c r="GI14" i="5"/>
  <c r="GH14" i="5"/>
  <c r="GG14" i="5"/>
  <c r="GF14" i="5"/>
  <c r="GE14" i="5"/>
  <c r="GD14" i="5"/>
  <c r="GC14" i="5"/>
  <c r="GB14" i="5"/>
  <c r="GA14" i="5"/>
  <c r="FZ14" i="5"/>
  <c r="FY14" i="5"/>
  <c r="FX14" i="5"/>
  <c r="FW14" i="5"/>
  <c r="FV14" i="5"/>
  <c r="FU14" i="5"/>
  <c r="FT14" i="5"/>
  <c r="FS14" i="5"/>
  <c r="FR14" i="5"/>
  <c r="FQ14" i="5"/>
  <c r="FP14" i="5"/>
  <c r="FO14" i="5"/>
  <c r="FN14" i="5"/>
  <c r="FM14" i="5"/>
  <c r="FL14" i="5"/>
  <c r="FK14" i="5"/>
  <c r="FJ14" i="5"/>
  <c r="FI14" i="5"/>
  <c r="FH14" i="5"/>
  <c r="FG14" i="5"/>
  <c r="FF14" i="5"/>
  <c r="FE14" i="5"/>
  <c r="FD14" i="5"/>
  <c r="FC14" i="5"/>
  <c r="FB14" i="5"/>
  <c r="FA14" i="5"/>
  <c r="EZ14" i="5"/>
  <c r="EY14" i="5"/>
  <c r="EX14" i="5"/>
  <c r="EW14" i="5"/>
  <c r="EV14" i="5"/>
  <c r="EU14" i="5"/>
  <c r="ET14" i="5"/>
  <c r="ES14" i="5"/>
  <c r="ER14" i="5"/>
  <c r="EQ14" i="5"/>
  <c r="EP14" i="5"/>
  <c r="EO14" i="5"/>
  <c r="EN14" i="5"/>
  <c r="EM14" i="5"/>
  <c r="EL14" i="5"/>
  <c r="EK14" i="5"/>
  <c r="EJ14" i="5"/>
  <c r="EI14" i="5"/>
  <c r="EH14" i="5"/>
  <c r="EG14" i="5"/>
  <c r="EF14" i="5"/>
  <c r="EE14" i="5"/>
  <c r="ED14" i="5"/>
  <c r="EC14" i="5"/>
  <c r="EB14" i="5"/>
  <c r="EA14" i="5"/>
  <c r="DZ14" i="5"/>
  <c r="DV14" i="5"/>
  <c r="DU14" i="5"/>
  <c r="DT14" i="5"/>
  <c r="DS14" i="5"/>
  <c r="DR14" i="5"/>
  <c r="DQ14" i="5"/>
  <c r="DP14" i="5"/>
  <c r="DO14" i="5"/>
  <c r="DN14" i="5"/>
  <c r="DM14" i="5"/>
  <c r="DL14" i="5"/>
  <c r="DK14" i="5"/>
  <c r="DJ14" i="5"/>
  <c r="DI14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E14" i="5"/>
  <c r="D14" i="5"/>
  <c r="C14" i="5"/>
  <c r="B14" i="5"/>
  <c r="IO13" i="5"/>
  <c r="IN13" i="5"/>
  <c r="IM13" i="5"/>
  <c r="IL13" i="5"/>
  <c r="IK13" i="5"/>
  <c r="IJ13" i="5"/>
  <c r="II13" i="5"/>
  <c r="IH13" i="5"/>
  <c r="IG13" i="5"/>
  <c r="IF13" i="5"/>
  <c r="IE13" i="5"/>
  <c r="ID13" i="5"/>
  <c r="IC13" i="5"/>
  <c r="IB13" i="5"/>
  <c r="IA13" i="5"/>
  <c r="HZ13" i="5"/>
  <c r="HY13" i="5"/>
  <c r="HX13" i="5"/>
  <c r="HW13" i="5"/>
  <c r="HV13" i="5"/>
  <c r="HU13" i="5"/>
  <c r="HT13" i="5"/>
  <c r="HS13" i="5"/>
  <c r="HR13" i="5"/>
  <c r="HQ13" i="5"/>
  <c r="HP13" i="5"/>
  <c r="HO13" i="5"/>
  <c r="HN13" i="5"/>
  <c r="HM13" i="5"/>
  <c r="HL13" i="5"/>
  <c r="HK13" i="5"/>
  <c r="HJ13" i="5"/>
  <c r="HI13" i="5"/>
  <c r="HH13" i="5"/>
  <c r="HG13" i="5"/>
  <c r="HF13" i="5"/>
  <c r="HE13" i="5"/>
  <c r="HD13" i="5"/>
  <c r="HC13" i="5"/>
  <c r="HB13" i="5"/>
  <c r="HA13" i="5"/>
  <c r="GZ13" i="5"/>
  <c r="GY13" i="5"/>
  <c r="GX13" i="5"/>
  <c r="GW13" i="5"/>
  <c r="GV13" i="5"/>
  <c r="GU13" i="5"/>
  <c r="GT13" i="5"/>
  <c r="GS13" i="5"/>
  <c r="GR13" i="5"/>
  <c r="GQ13" i="5"/>
  <c r="GP13" i="5"/>
  <c r="GO13" i="5"/>
  <c r="GN13" i="5"/>
  <c r="GM13" i="5"/>
  <c r="GL13" i="5"/>
  <c r="GK13" i="5"/>
  <c r="GJ13" i="5"/>
  <c r="GI13" i="5"/>
  <c r="GH13" i="5"/>
  <c r="GG13" i="5"/>
  <c r="GF13" i="5"/>
  <c r="GE13" i="5"/>
  <c r="GD13" i="5"/>
  <c r="GC13" i="5"/>
  <c r="GB13" i="5"/>
  <c r="GA13" i="5"/>
  <c r="FZ13" i="5"/>
  <c r="FY13" i="5"/>
  <c r="FX13" i="5"/>
  <c r="FW13" i="5"/>
  <c r="FV13" i="5"/>
  <c r="FU13" i="5"/>
  <c r="FT13" i="5"/>
  <c r="FS13" i="5"/>
  <c r="FR13" i="5"/>
  <c r="FQ13" i="5"/>
  <c r="FP13" i="5"/>
  <c r="FO13" i="5"/>
  <c r="FN13" i="5"/>
  <c r="FM13" i="5"/>
  <c r="FL13" i="5"/>
  <c r="FK13" i="5"/>
  <c r="FJ13" i="5"/>
  <c r="FI13" i="5"/>
  <c r="FH13" i="5"/>
  <c r="FG13" i="5"/>
  <c r="FF13" i="5"/>
  <c r="FE13" i="5"/>
  <c r="FD13" i="5"/>
  <c r="FC13" i="5"/>
  <c r="FB13" i="5"/>
  <c r="FA13" i="5"/>
  <c r="EZ13" i="5"/>
  <c r="EY13" i="5"/>
  <c r="EX13" i="5"/>
  <c r="EW13" i="5"/>
  <c r="EV13" i="5"/>
  <c r="EU13" i="5"/>
  <c r="ET13" i="5"/>
  <c r="ES13" i="5"/>
  <c r="ER13" i="5"/>
  <c r="EQ13" i="5"/>
  <c r="EP13" i="5"/>
  <c r="EO13" i="5"/>
  <c r="EN13" i="5"/>
  <c r="EM13" i="5"/>
  <c r="EL13" i="5"/>
  <c r="EK13" i="5"/>
  <c r="EJ13" i="5"/>
  <c r="EI13" i="5"/>
  <c r="EH13" i="5"/>
  <c r="EG13" i="5"/>
  <c r="EF13" i="5"/>
  <c r="EE13" i="5"/>
  <c r="ED13" i="5"/>
  <c r="EC13" i="5"/>
  <c r="EB13" i="5"/>
  <c r="EA13" i="5"/>
  <c r="DZ13" i="5"/>
  <c r="DV13" i="5"/>
  <c r="DU13" i="5"/>
  <c r="DT13" i="5"/>
  <c r="DS13" i="5"/>
  <c r="DR13" i="5"/>
  <c r="DQ13" i="5"/>
  <c r="DP13" i="5"/>
  <c r="DO13" i="5"/>
  <c r="DN13" i="5"/>
  <c r="DM13" i="5"/>
  <c r="DL13" i="5"/>
  <c r="DK13" i="5"/>
  <c r="DJ13" i="5"/>
  <c r="DI13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E13" i="5"/>
  <c r="D13" i="5"/>
  <c r="C13" i="5"/>
  <c r="B13" i="5"/>
  <c r="IO12" i="5"/>
  <c r="IN12" i="5"/>
  <c r="IM12" i="5"/>
  <c r="IL12" i="5"/>
  <c r="IK12" i="5"/>
  <c r="IJ12" i="5"/>
  <c r="II12" i="5"/>
  <c r="IH12" i="5"/>
  <c r="IG12" i="5"/>
  <c r="IF12" i="5"/>
  <c r="IE12" i="5"/>
  <c r="ID12" i="5"/>
  <c r="IC12" i="5"/>
  <c r="IB12" i="5"/>
  <c r="IA12" i="5"/>
  <c r="HZ12" i="5"/>
  <c r="HY12" i="5"/>
  <c r="HX12" i="5"/>
  <c r="HW12" i="5"/>
  <c r="HV12" i="5"/>
  <c r="HU12" i="5"/>
  <c r="HT12" i="5"/>
  <c r="HS12" i="5"/>
  <c r="HR12" i="5"/>
  <c r="HQ12" i="5"/>
  <c r="HP12" i="5"/>
  <c r="HO12" i="5"/>
  <c r="HN12" i="5"/>
  <c r="HM12" i="5"/>
  <c r="HL12" i="5"/>
  <c r="HK12" i="5"/>
  <c r="HJ12" i="5"/>
  <c r="HI12" i="5"/>
  <c r="HH12" i="5"/>
  <c r="HG12" i="5"/>
  <c r="HF12" i="5"/>
  <c r="HE12" i="5"/>
  <c r="HD12" i="5"/>
  <c r="HC12" i="5"/>
  <c r="HB12" i="5"/>
  <c r="HA12" i="5"/>
  <c r="GZ12" i="5"/>
  <c r="GY12" i="5"/>
  <c r="GX12" i="5"/>
  <c r="GW12" i="5"/>
  <c r="GV12" i="5"/>
  <c r="GU12" i="5"/>
  <c r="GT12" i="5"/>
  <c r="GS12" i="5"/>
  <c r="GR12" i="5"/>
  <c r="GQ12" i="5"/>
  <c r="GP12" i="5"/>
  <c r="GO12" i="5"/>
  <c r="GN12" i="5"/>
  <c r="GM12" i="5"/>
  <c r="GL12" i="5"/>
  <c r="GK12" i="5"/>
  <c r="GJ12" i="5"/>
  <c r="GI12" i="5"/>
  <c r="GH12" i="5"/>
  <c r="GG12" i="5"/>
  <c r="GF12" i="5"/>
  <c r="GE12" i="5"/>
  <c r="GD12" i="5"/>
  <c r="GC12" i="5"/>
  <c r="GB12" i="5"/>
  <c r="GA12" i="5"/>
  <c r="FZ12" i="5"/>
  <c r="FY12" i="5"/>
  <c r="FX12" i="5"/>
  <c r="FW12" i="5"/>
  <c r="FV12" i="5"/>
  <c r="FU12" i="5"/>
  <c r="FT12" i="5"/>
  <c r="FS12" i="5"/>
  <c r="FR12" i="5"/>
  <c r="FQ12" i="5"/>
  <c r="FP12" i="5"/>
  <c r="FO12" i="5"/>
  <c r="FN12" i="5"/>
  <c r="FM12" i="5"/>
  <c r="FL12" i="5"/>
  <c r="FK12" i="5"/>
  <c r="FJ12" i="5"/>
  <c r="FI12" i="5"/>
  <c r="FH12" i="5"/>
  <c r="FG12" i="5"/>
  <c r="FF12" i="5"/>
  <c r="FE12" i="5"/>
  <c r="FD12" i="5"/>
  <c r="FC12" i="5"/>
  <c r="FB12" i="5"/>
  <c r="FA12" i="5"/>
  <c r="EZ12" i="5"/>
  <c r="EY12" i="5"/>
  <c r="EX12" i="5"/>
  <c r="EW12" i="5"/>
  <c r="EV12" i="5"/>
  <c r="EU12" i="5"/>
  <c r="ET12" i="5"/>
  <c r="ES12" i="5"/>
  <c r="ER12" i="5"/>
  <c r="EQ12" i="5"/>
  <c r="EP12" i="5"/>
  <c r="EO12" i="5"/>
  <c r="EN12" i="5"/>
  <c r="EM12" i="5"/>
  <c r="EL12" i="5"/>
  <c r="EK12" i="5"/>
  <c r="EJ12" i="5"/>
  <c r="EI12" i="5"/>
  <c r="EH12" i="5"/>
  <c r="EG12" i="5"/>
  <c r="EF12" i="5"/>
  <c r="EE12" i="5"/>
  <c r="ED12" i="5"/>
  <c r="EC12" i="5"/>
  <c r="EB12" i="5"/>
  <c r="EA12" i="5"/>
  <c r="DZ12" i="5"/>
  <c r="DV12" i="5"/>
  <c r="DU12" i="5"/>
  <c r="DT12" i="5"/>
  <c r="DS12" i="5"/>
  <c r="DR12" i="5"/>
  <c r="DQ12" i="5"/>
  <c r="DP12" i="5"/>
  <c r="DO12" i="5"/>
  <c r="DN12" i="5"/>
  <c r="DM12" i="5"/>
  <c r="DL12" i="5"/>
  <c r="DK12" i="5"/>
  <c r="DJ12" i="5"/>
  <c r="DI12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K12" i="5"/>
  <c r="CJ12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E12" i="5"/>
  <c r="D12" i="5"/>
  <c r="C12" i="5"/>
  <c r="B12" i="5"/>
  <c r="IO11" i="5"/>
  <c r="IN11" i="5"/>
  <c r="IM11" i="5"/>
  <c r="IL11" i="5"/>
  <c r="IK11" i="5"/>
  <c r="IJ11" i="5"/>
  <c r="II11" i="5"/>
  <c r="IH11" i="5"/>
  <c r="IG11" i="5"/>
  <c r="IF11" i="5"/>
  <c r="IE11" i="5"/>
  <c r="ID11" i="5"/>
  <c r="IC11" i="5"/>
  <c r="IB11" i="5"/>
  <c r="IA11" i="5"/>
  <c r="HZ11" i="5"/>
  <c r="HY11" i="5"/>
  <c r="HX11" i="5"/>
  <c r="HW11" i="5"/>
  <c r="HV11" i="5"/>
  <c r="HU11" i="5"/>
  <c r="HT11" i="5"/>
  <c r="HS11" i="5"/>
  <c r="HR11" i="5"/>
  <c r="HQ11" i="5"/>
  <c r="HP11" i="5"/>
  <c r="HO11" i="5"/>
  <c r="HN11" i="5"/>
  <c r="HM11" i="5"/>
  <c r="HL11" i="5"/>
  <c r="HK11" i="5"/>
  <c r="HJ11" i="5"/>
  <c r="HI11" i="5"/>
  <c r="HH11" i="5"/>
  <c r="HG11" i="5"/>
  <c r="HF11" i="5"/>
  <c r="HE11" i="5"/>
  <c r="HD11" i="5"/>
  <c r="HC11" i="5"/>
  <c r="HB11" i="5"/>
  <c r="HA11" i="5"/>
  <c r="GZ11" i="5"/>
  <c r="GY11" i="5"/>
  <c r="GX11" i="5"/>
  <c r="GW11" i="5"/>
  <c r="GV11" i="5"/>
  <c r="GU11" i="5"/>
  <c r="GT11" i="5"/>
  <c r="GS11" i="5"/>
  <c r="GR11" i="5"/>
  <c r="GQ11" i="5"/>
  <c r="GP11" i="5"/>
  <c r="GO11" i="5"/>
  <c r="GN11" i="5"/>
  <c r="GM11" i="5"/>
  <c r="GL11" i="5"/>
  <c r="GK11" i="5"/>
  <c r="GJ11" i="5"/>
  <c r="GI11" i="5"/>
  <c r="GH11" i="5"/>
  <c r="GG11" i="5"/>
  <c r="GF11" i="5"/>
  <c r="GE11" i="5"/>
  <c r="GD11" i="5"/>
  <c r="GC11" i="5"/>
  <c r="GB11" i="5"/>
  <c r="GA11" i="5"/>
  <c r="FZ11" i="5"/>
  <c r="FY11" i="5"/>
  <c r="FX11" i="5"/>
  <c r="FW11" i="5"/>
  <c r="FV11" i="5"/>
  <c r="FU11" i="5"/>
  <c r="FT11" i="5"/>
  <c r="FS11" i="5"/>
  <c r="FR11" i="5"/>
  <c r="FQ11" i="5"/>
  <c r="FP11" i="5"/>
  <c r="FO11" i="5"/>
  <c r="FN11" i="5"/>
  <c r="FM11" i="5"/>
  <c r="FL11" i="5"/>
  <c r="FK11" i="5"/>
  <c r="FJ11" i="5"/>
  <c r="FI11" i="5"/>
  <c r="FH11" i="5"/>
  <c r="FG11" i="5"/>
  <c r="FF11" i="5"/>
  <c r="FE11" i="5"/>
  <c r="FD11" i="5"/>
  <c r="FC11" i="5"/>
  <c r="FB11" i="5"/>
  <c r="FA11" i="5"/>
  <c r="EZ11" i="5"/>
  <c r="EY11" i="5"/>
  <c r="EX11" i="5"/>
  <c r="EW11" i="5"/>
  <c r="EV11" i="5"/>
  <c r="EU11" i="5"/>
  <c r="ET11" i="5"/>
  <c r="ES11" i="5"/>
  <c r="ER11" i="5"/>
  <c r="EQ11" i="5"/>
  <c r="EP11" i="5"/>
  <c r="EO11" i="5"/>
  <c r="EN11" i="5"/>
  <c r="EM11" i="5"/>
  <c r="EL11" i="5"/>
  <c r="EK11" i="5"/>
  <c r="EJ11" i="5"/>
  <c r="EI11" i="5"/>
  <c r="EH11" i="5"/>
  <c r="EG11" i="5"/>
  <c r="EF11" i="5"/>
  <c r="EE11" i="5"/>
  <c r="ED11" i="5"/>
  <c r="EC11" i="5"/>
  <c r="EB11" i="5"/>
  <c r="EA11" i="5"/>
  <c r="DZ11" i="5"/>
  <c r="DV11" i="5"/>
  <c r="DU11" i="5"/>
  <c r="DT11" i="5"/>
  <c r="DS11" i="5"/>
  <c r="DR11" i="5"/>
  <c r="DQ11" i="5"/>
  <c r="DP11" i="5"/>
  <c r="DO11" i="5"/>
  <c r="DN11" i="5"/>
  <c r="DM11" i="5"/>
  <c r="DL11" i="5"/>
  <c r="DK11" i="5"/>
  <c r="DJ11" i="5"/>
  <c r="DI11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K11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E11" i="5"/>
  <c r="D11" i="5"/>
  <c r="C11" i="5"/>
  <c r="B11" i="5"/>
  <c r="IO10" i="5"/>
  <c r="IN10" i="5"/>
  <c r="IM10" i="5"/>
  <c r="IL10" i="5"/>
  <c r="IK10" i="5"/>
  <c r="IJ10" i="5"/>
  <c r="II10" i="5"/>
  <c r="IH10" i="5"/>
  <c r="IG10" i="5"/>
  <c r="IF10" i="5"/>
  <c r="IE10" i="5"/>
  <c r="ID10" i="5"/>
  <c r="IC10" i="5"/>
  <c r="IB10" i="5"/>
  <c r="IA10" i="5"/>
  <c r="HZ10" i="5"/>
  <c r="HY10" i="5"/>
  <c r="HX10" i="5"/>
  <c r="HW10" i="5"/>
  <c r="HV10" i="5"/>
  <c r="HU10" i="5"/>
  <c r="HT10" i="5"/>
  <c r="HS10" i="5"/>
  <c r="HR10" i="5"/>
  <c r="HQ10" i="5"/>
  <c r="HP10" i="5"/>
  <c r="HO10" i="5"/>
  <c r="HN10" i="5"/>
  <c r="HM10" i="5"/>
  <c r="HL10" i="5"/>
  <c r="HK10" i="5"/>
  <c r="HJ10" i="5"/>
  <c r="HI10" i="5"/>
  <c r="HH10" i="5"/>
  <c r="HG10" i="5"/>
  <c r="HF10" i="5"/>
  <c r="HE10" i="5"/>
  <c r="HD10" i="5"/>
  <c r="HC10" i="5"/>
  <c r="HB10" i="5"/>
  <c r="HA10" i="5"/>
  <c r="GZ10" i="5"/>
  <c r="GY10" i="5"/>
  <c r="GX10" i="5"/>
  <c r="GW10" i="5"/>
  <c r="GV10" i="5"/>
  <c r="GU10" i="5"/>
  <c r="GT10" i="5"/>
  <c r="GS10" i="5"/>
  <c r="GR10" i="5"/>
  <c r="GQ10" i="5"/>
  <c r="GP10" i="5"/>
  <c r="GO10" i="5"/>
  <c r="GN10" i="5"/>
  <c r="GM10" i="5"/>
  <c r="GL10" i="5"/>
  <c r="GK10" i="5"/>
  <c r="GJ10" i="5"/>
  <c r="GI10" i="5"/>
  <c r="GH10" i="5"/>
  <c r="GG10" i="5"/>
  <c r="GF10" i="5"/>
  <c r="GE10" i="5"/>
  <c r="GD10" i="5"/>
  <c r="GC10" i="5"/>
  <c r="GB10" i="5"/>
  <c r="GA10" i="5"/>
  <c r="FZ10" i="5"/>
  <c r="FY10" i="5"/>
  <c r="FX10" i="5"/>
  <c r="FW10" i="5"/>
  <c r="FV10" i="5"/>
  <c r="FU10" i="5"/>
  <c r="FT10" i="5"/>
  <c r="FS10" i="5"/>
  <c r="FR10" i="5"/>
  <c r="FQ10" i="5"/>
  <c r="FP10" i="5"/>
  <c r="FO10" i="5"/>
  <c r="FN10" i="5"/>
  <c r="FM10" i="5"/>
  <c r="FL10" i="5"/>
  <c r="FK10" i="5"/>
  <c r="FJ10" i="5"/>
  <c r="FI10" i="5"/>
  <c r="FH10" i="5"/>
  <c r="FG10" i="5"/>
  <c r="FF10" i="5"/>
  <c r="FE10" i="5"/>
  <c r="FD10" i="5"/>
  <c r="FC10" i="5"/>
  <c r="FB10" i="5"/>
  <c r="FA10" i="5"/>
  <c r="EZ10" i="5"/>
  <c r="EY10" i="5"/>
  <c r="EX10" i="5"/>
  <c r="EW10" i="5"/>
  <c r="EV10" i="5"/>
  <c r="EU10" i="5"/>
  <c r="ET10" i="5"/>
  <c r="ES10" i="5"/>
  <c r="ER10" i="5"/>
  <c r="EQ10" i="5"/>
  <c r="EP10" i="5"/>
  <c r="EO10" i="5"/>
  <c r="EN10" i="5"/>
  <c r="EM10" i="5"/>
  <c r="EL10" i="5"/>
  <c r="EK10" i="5"/>
  <c r="EJ10" i="5"/>
  <c r="EI10" i="5"/>
  <c r="EH10" i="5"/>
  <c r="EG10" i="5"/>
  <c r="EF10" i="5"/>
  <c r="EE10" i="5"/>
  <c r="ED10" i="5"/>
  <c r="EC10" i="5"/>
  <c r="EB10" i="5"/>
  <c r="EA10" i="5"/>
  <c r="DZ10" i="5"/>
  <c r="DV10" i="5"/>
  <c r="DU10" i="5"/>
  <c r="DT10" i="5"/>
  <c r="DS10" i="5"/>
  <c r="DR10" i="5"/>
  <c r="DQ10" i="5"/>
  <c r="DP10" i="5"/>
  <c r="DO10" i="5"/>
  <c r="DN10" i="5"/>
  <c r="DM10" i="5"/>
  <c r="DL10" i="5"/>
  <c r="DK10" i="5"/>
  <c r="DJ10" i="5"/>
  <c r="DI10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J10" i="5"/>
  <c r="CI10" i="5"/>
  <c r="CH10" i="5"/>
  <c r="CG10" i="5"/>
  <c r="CF10" i="5"/>
  <c r="CE10" i="5"/>
  <c r="CD10" i="5"/>
  <c r="CC10" i="5"/>
  <c r="CB10" i="5"/>
  <c r="CA10" i="5"/>
  <c r="BZ10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E10" i="5"/>
  <c r="D10" i="5"/>
  <c r="C10" i="5"/>
  <c r="B10" i="5"/>
  <c r="IO9" i="5"/>
  <c r="IN9" i="5"/>
  <c r="IM9" i="5"/>
  <c r="IL9" i="5"/>
  <c r="IK9" i="5"/>
  <c r="IJ9" i="5"/>
  <c r="II9" i="5"/>
  <c r="IH9" i="5"/>
  <c r="IG9" i="5"/>
  <c r="IF9" i="5"/>
  <c r="IE9" i="5"/>
  <c r="ID9" i="5"/>
  <c r="IC9" i="5"/>
  <c r="IB9" i="5"/>
  <c r="IA9" i="5"/>
  <c r="HZ9" i="5"/>
  <c r="HY9" i="5"/>
  <c r="HX9" i="5"/>
  <c r="HW9" i="5"/>
  <c r="HV9" i="5"/>
  <c r="HU9" i="5"/>
  <c r="HT9" i="5"/>
  <c r="HS9" i="5"/>
  <c r="HR9" i="5"/>
  <c r="HQ9" i="5"/>
  <c r="HP9" i="5"/>
  <c r="HO9" i="5"/>
  <c r="HN9" i="5"/>
  <c r="HM9" i="5"/>
  <c r="HL9" i="5"/>
  <c r="HK9" i="5"/>
  <c r="HJ9" i="5"/>
  <c r="HI9" i="5"/>
  <c r="HH9" i="5"/>
  <c r="HG9" i="5"/>
  <c r="HF9" i="5"/>
  <c r="HE9" i="5"/>
  <c r="HD9" i="5"/>
  <c r="HC9" i="5"/>
  <c r="HB9" i="5"/>
  <c r="HA9" i="5"/>
  <c r="GZ9" i="5"/>
  <c r="GY9" i="5"/>
  <c r="GX9" i="5"/>
  <c r="GW9" i="5"/>
  <c r="GV9" i="5"/>
  <c r="GU9" i="5"/>
  <c r="GT9" i="5"/>
  <c r="GS9" i="5"/>
  <c r="GR9" i="5"/>
  <c r="GQ9" i="5"/>
  <c r="GP9" i="5"/>
  <c r="GO9" i="5"/>
  <c r="GN9" i="5"/>
  <c r="GM9" i="5"/>
  <c r="GL9" i="5"/>
  <c r="GK9" i="5"/>
  <c r="GJ9" i="5"/>
  <c r="GI9" i="5"/>
  <c r="GH9" i="5"/>
  <c r="GG9" i="5"/>
  <c r="GF9" i="5"/>
  <c r="GE9" i="5"/>
  <c r="GD9" i="5"/>
  <c r="GC9" i="5"/>
  <c r="GB9" i="5"/>
  <c r="GA9" i="5"/>
  <c r="FZ9" i="5"/>
  <c r="FY9" i="5"/>
  <c r="FX9" i="5"/>
  <c r="FW9" i="5"/>
  <c r="FV9" i="5"/>
  <c r="FU9" i="5"/>
  <c r="FT9" i="5"/>
  <c r="FS9" i="5"/>
  <c r="FR9" i="5"/>
  <c r="FQ9" i="5"/>
  <c r="FP9" i="5"/>
  <c r="FO9" i="5"/>
  <c r="FN9" i="5"/>
  <c r="FM9" i="5"/>
  <c r="FL9" i="5"/>
  <c r="FK9" i="5"/>
  <c r="FJ9" i="5"/>
  <c r="FI9" i="5"/>
  <c r="FH9" i="5"/>
  <c r="FG9" i="5"/>
  <c r="FF9" i="5"/>
  <c r="FE9" i="5"/>
  <c r="FD9" i="5"/>
  <c r="FC9" i="5"/>
  <c r="FB9" i="5"/>
  <c r="FA9" i="5"/>
  <c r="EZ9" i="5"/>
  <c r="EY9" i="5"/>
  <c r="EX9" i="5"/>
  <c r="EW9" i="5"/>
  <c r="EV9" i="5"/>
  <c r="EU9" i="5"/>
  <c r="ET9" i="5"/>
  <c r="ES9" i="5"/>
  <c r="ER9" i="5"/>
  <c r="EQ9" i="5"/>
  <c r="EP9" i="5"/>
  <c r="EO9" i="5"/>
  <c r="EN9" i="5"/>
  <c r="EM9" i="5"/>
  <c r="EL9" i="5"/>
  <c r="EK9" i="5"/>
  <c r="EJ9" i="5"/>
  <c r="EI9" i="5"/>
  <c r="EH9" i="5"/>
  <c r="EG9" i="5"/>
  <c r="EF9" i="5"/>
  <c r="EE9" i="5"/>
  <c r="ED9" i="5"/>
  <c r="EC9" i="5"/>
  <c r="EB9" i="5"/>
  <c r="EA9" i="5"/>
  <c r="DZ9" i="5"/>
  <c r="DV9" i="5"/>
  <c r="DU9" i="5"/>
  <c r="DT9" i="5"/>
  <c r="DS9" i="5"/>
  <c r="DR9" i="5"/>
  <c r="DQ9" i="5"/>
  <c r="DP9" i="5"/>
  <c r="DO9" i="5"/>
  <c r="DN9" i="5"/>
  <c r="DM9" i="5"/>
  <c r="DL9" i="5"/>
  <c r="DK9" i="5"/>
  <c r="DJ9" i="5"/>
  <c r="DI9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CG9" i="5"/>
  <c r="CF9" i="5"/>
  <c r="CE9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E9" i="5"/>
  <c r="D9" i="5"/>
  <c r="C9" i="5"/>
  <c r="B9" i="5"/>
  <c r="IO8" i="5"/>
  <c r="IN8" i="5"/>
  <c r="IM8" i="5"/>
  <c r="IL8" i="5"/>
  <c r="IK8" i="5"/>
  <c r="IJ8" i="5"/>
  <c r="II8" i="5"/>
  <c r="IH8" i="5"/>
  <c r="IG8" i="5"/>
  <c r="IF8" i="5"/>
  <c r="IE8" i="5"/>
  <c r="ID8" i="5"/>
  <c r="IC8" i="5"/>
  <c r="IB8" i="5"/>
  <c r="IA8" i="5"/>
  <c r="HZ8" i="5"/>
  <c r="HY8" i="5"/>
  <c r="HX8" i="5"/>
  <c r="HW8" i="5"/>
  <c r="HV8" i="5"/>
  <c r="HU8" i="5"/>
  <c r="HT8" i="5"/>
  <c r="HS8" i="5"/>
  <c r="HR8" i="5"/>
  <c r="HQ8" i="5"/>
  <c r="HP8" i="5"/>
  <c r="HO8" i="5"/>
  <c r="HN8" i="5"/>
  <c r="HM8" i="5"/>
  <c r="HL8" i="5"/>
  <c r="HK8" i="5"/>
  <c r="HJ8" i="5"/>
  <c r="HI8" i="5"/>
  <c r="HH8" i="5"/>
  <c r="HG8" i="5"/>
  <c r="HF8" i="5"/>
  <c r="HE8" i="5"/>
  <c r="HD8" i="5"/>
  <c r="HC8" i="5"/>
  <c r="HB8" i="5"/>
  <c r="HA8" i="5"/>
  <c r="GZ8" i="5"/>
  <c r="GY8" i="5"/>
  <c r="GX8" i="5"/>
  <c r="GW8" i="5"/>
  <c r="GV8" i="5"/>
  <c r="GU8" i="5"/>
  <c r="GT8" i="5"/>
  <c r="GS8" i="5"/>
  <c r="GR8" i="5"/>
  <c r="GQ8" i="5"/>
  <c r="GP8" i="5"/>
  <c r="GO8" i="5"/>
  <c r="GN8" i="5"/>
  <c r="GM8" i="5"/>
  <c r="GL8" i="5"/>
  <c r="GK8" i="5"/>
  <c r="GJ8" i="5"/>
  <c r="GI8" i="5"/>
  <c r="GH8" i="5"/>
  <c r="GG8" i="5"/>
  <c r="GF8" i="5"/>
  <c r="GE8" i="5"/>
  <c r="GD8" i="5"/>
  <c r="GC8" i="5"/>
  <c r="GB8" i="5"/>
  <c r="GA8" i="5"/>
  <c r="FZ8" i="5"/>
  <c r="FY8" i="5"/>
  <c r="FX8" i="5"/>
  <c r="FW8" i="5"/>
  <c r="FV8" i="5"/>
  <c r="FU8" i="5"/>
  <c r="FT8" i="5"/>
  <c r="FS8" i="5"/>
  <c r="FR8" i="5"/>
  <c r="FQ8" i="5"/>
  <c r="FP8" i="5"/>
  <c r="FO8" i="5"/>
  <c r="FN8" i="5"/>
  <c r="FM8" i="5"/>
  <c r="FL8" i="5"/>
  <c r="FK8" i="5"/>
  <c r="FJ8" i="5"/>
  <c r="FI8" i="5"/>
  <c r="FH8" i="5"/>
  <c r="FG8" i="5"/>
  <c r="FF8" i="5"/>
  <c r="FE8" i="5"/>
  <c r="FD8" i="5"/>
  <c r="FC8" i="5"/>
  <c r="FB8" i="5"/>
  <c r="FA8" i="5"/>
  <c r="EZ8" i="5"/>
  <c r="EY8" i="5"/>
  <c r="EX8" i="5"/>
  <c r="EW8" i="5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E8" i="5"/>
  <c r="D8" i="5"/>
  <c r="C8" i="5"/>
  <c r="B8" i="5"/>
  <c r="IO7" i="5"/>
  <c r="IN7" i="5"/>
  <c r="IM7" i="5"/>
  <c r="IL7" i="5"/>
  <c r="IK7" i="5"/>
  <c r="IJ7" i="5"/>
  <c r="II7" i="5"/>
  <c r="IH7" i="5"/>
  <c r="IG7" i="5"/>
  <c r="IF7" i="5"/>
  <c r="IE7" i="5"/>
  <c r="ID7" i="5"/>
  <c r="IC7" i="5"/>
  <c r="IB7" i="5"/>
  <c r="IA7" i="5"/>
  <c r="HZ7" i="5"/>
  <c r="HY7" i="5"/>
  <c r="HX7" i="5"/>
  <c r="HW7" i="5"/>
  <c r="HV7" i="5"/>
  <c r="HU7" i="5"/>
  <c r="HT7" i="5"/>
  <c r="HS7" i="5"/>
  <c r="HR7" i="5"/>
  <c r="HQ7" i="5"/>
  <c r="HP7" i="5"/>
  <c r="HO7" i="5"/>
  <c r="HN7" i="5"/>
  <c r="HM7" i="5"/>
  <c r="HL7" i="5"/>
  <c r="HK7" i="5"/>
  <c r="HJ7" i="5"/>
  <c r="HI7" i="5"/>
  <c r="HH7" i="5"/>
  <c r="HG7" i="5"/>
  <c r="HF7" i="5"/>
  <c r="HE7" i="5"/>
  <c r="HD7" i="5"/>
  <c r="HC7" i="5"/>
  <c r="HB7" i="5"/>
  <c r="HA7" i="5"/>
  <c r="GZ7" i="5"/>
  <c r="GY7" i="5"/>
  <c r="GX7" i="5"/>
  <c r="GW7" i="5"/>
  <c r="GV7" i="5"/>
  <c r="GU7" i="5"/>
  <c r="GT7" i="5"/>
  <c r="GS7" i="5"/>
  <c r="GR7" i="5"/>
  <c r="GQ7" i="5"/>
  <c r="GP7" i="5"/>
  <c r="GO7" i="5"/>
  <c r="GN7" i="5"/>
  <c r="GM7" i="5"/>
  <c r="GL7" i="5"/>
  <c r="GK7" i="5"/>
  <c r="GJ7" i="5"/>
  <c r="GI7" i="5"/>
  <c r="GH7" i="5"/>
  <c r="GG7" i="5"/>
  <c r="GF7" i="5"/>
  <c r="GE7" i="5"/>
  <c r="GD7" i="5"/>
  <c r="GC7" i="5"/>
  <c r="GB7" i="5"/>
  <c r="GA7" i="5"/>
  <c r="FZ7" i="5"/>
  <c r="FY7" i="5"/>
  <c r="FX7" i="5"/>
  <c r="FW7" i="5"/>
  <c r="FV7" i="5"/>
  <c r="FU7" i="5"/>
  <c r="FT7" i="5"/>
  <c r="FS7" i="5"/>
  <c r="FR7" i="5"/>
  <c r="FQ7" i="5"/>
  <c r="FP7" i="5"/>
  <c r="FO7" i="5"/>
  <c r="FN7" i="5"/>
  <c r="FM7" i="5"/>
  <c r="FL7" i="5"/>
  <c r="FK7" i="5"/>
  <c r="FJ7" i="5"/>
  <c r="FI7" i="5"/>
  <c r="FH7" i="5"/>
  <c r="FG7" i="5"/>
  <c r="FF7" i="5"/>
  <c r="FE7" i="5"/>
  <c r="FD7" i="5"/>
  <c r="FC7" i="5"/>
  <c r="FB7" i="5"/>
  <c r="FA7" i="5"/>
  <c r="EZ7" i="5"/>
  <c r="EY7" i="5"/>
  <c r="EX7" i="5"/>
  <c r="EW7" i="5"/>
  <c r="EV7" i="5"/>
  <c r="EU7" i="5"/>
  <c r="ET7" i="5"/>
  <c r="ES7" i="5"/>
  <c r="ER7" i="5"/>
  <c r="EQ7" i="5"/>
  <c r="EP7" i="5"/>
  <c r="EO7" i="5"/>
  <c r="EN7" i="5"/>
  <c r="EM7" i="5"/>
  <c r="EL7" i="5"/>
  <c r="EK7" i="5"/>
  <c r="EJ7" i="5"/>
  <c r="EI7" i="5"/>
  <c r="EH7" i="5"/>
  <c r="EG7" i="5"/>
  <c r="EF7" i="5"/>
  <c r="EE7" i="5"/>
  <c r="ED7" i="5"/>
  <c r="EC7" i="5"/>
  <c r="EB7" i="5"/>
  <c r="EA7" i="5"/>
  <c r="DZ7" i="5"/>
  <c r="DV7" i="5"/>
  <c r="DU7" i="5"/>
  <c r="DT7" i="5"/>
  <c r="DS7" i="5"/>
  <c r="DR7" i="5"/>
  <c r="DQ7" i="5"/>
  <c r="DP7" i="5"/>
  <c r="DO7" i="5"/>
  <c r="DN7" i="5"/>
  <c r="DM7" i="5"/>
  <c r="DL7" i="5"/>
  <c r="DK7" i="5"/>
  <c r="DJ7" i="5"/>
  <c r="DI7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E7" i="5"/>
  <c r="D7" i="5"/>
  <c r="C7" i="5"/>
  <c r="B7" i="5"/>
  <c r="IO6" i="5"/>
  <c r="IN6" i="5"/>
  <c r="IM6" i="5"/>
  <c r="IL6" i="5"/>
  <c r="IK6" i="5"/>
  <c r="IJ6" i="5"/>
  <c r="II6" i="5"/>
  <c r="IH6" i="5"/>
  <c r="IG6" i="5"/>
  <c r="IF6" i="5"/>
  <c r="IE6" i="5"/>
  <c r="ID6" i="5"/>
  <c r="IC6" i="5"/>
  <c r="IB6" i="5"/>
  <c r="IA6" i="5"/>
  <c r="HZ6" i="5"/>
  <c r="HY6" i="5"/>
  <c r="HX6" i="5"/>
  <c r="HW6" i="5"/>
  <c r="HV6" i="5"/>
  <c r="HU6" i="5"/>
  <c r="HT6" i="5"/>
  <c r="HS6" i="5"/>
  <c r="HR6" i="5"/>
  <c r="HQ6" i="5"/>
  <c r="HP6" i="5"/>
  <c r="HO6" i="5"/>
  <c r="HN6" i="5"/>
  <c r="HM6" i="5"/>
  <c r="HL6" i="5"/>
  <c r="HK6" i="5"/>
  <c r="HJ6" i="5"/>
  <c r="HI6" i="5"/>
  <c r="HH6" i="5"/>
  <c r="HG6" i="5"/>
  <c r="HF6" i="5"/>
  <c r="HE6" i="5"/>
  <c r="HD6" i="5"/>
  <c r="HC6" i="5"/>
  <c r="HB6" i="5"/>
  <c r="HA6" i="5"/>
  <c r="GZ6" i="5"/>
  <c r="GY6" i="5"/>
  <c r="GX6" i="5"/>
  <c r="GW6" i="5"/>
  <c r="GV6" i="5"/>
  <c r="GU6" i="5"/>
  <c r="GT6" i="5"/>
  <c r="GS6" i="5"/>
  <c r="GR6" i="5"/>
  <c r="GQ6" i="5"/>
  <c r="GP6" i="5"/>
  <c r="GO6" i="5"/>
  <c r="GN6" i="5"/>
  <c r="GM6" i="5"/>
  <c r="GL6" i="5"/>
  <c r="GK6" i="5"/>
  <c r="GJ6" i="5"/>
  <c r="GI6" i="5"/>
  <c r="GH6" i="5"/>
  <c r="GG6" i="5"/>
  <c r="GF6" i="5"/>
  <c r="GE6" i="5"/>
  <c r="GD6" i="5"/>
  <c r="GC6" i="5"/>
  <c r="GB6" i="5"/>
  <c r="GA6" i="5"/>
  <c r="FZ6" i="5"/>
  <c r="FY6" i="5"/>
  <c r="FX6" i="5"/>
  <c r="FW6" i="5"/>
  <c r="FV6" i="5"/>
  <c r="FU6" i="5"/>
  <c r="FT6" i="5"/>
  <c r="FS6" i="5"/>
  <c r="FR6" i="5"/>
  <c r="FQ6" i="5"/>
  <c r="FP6" i="5"/>
  <c r="FO6" i="5"/>
  <c r="FN6" i="5"/>
  <c r="FM6" i="5"/>
  <c r="FL6" i="5"/>
  <c r="FK6" i="5"/>
  <c r="FJ6" i="5"/>
  <c r="FI6" i="5"/>
  <c r="FH6" i="5"/>
  <c r="FG6" i="5"/>
  <c r="FF6" i="5"/>
  <c r="FE6" i="5"/>
  <c r="FD6" i="5"/>
  <c r="FC6" i="5"/>
  <c r="FB6" i="5"/>
  <c r="FA6" i="5"/>
  <c r="EZ6" i="5"/>
  <c r="EY6" i="5"/>
  <c r="EX6" i="5"/>
  <c r="EW6" i="5"/>
  <c r="EV6" i="5"/>
  <c r="EU6" i="5"/>
  <c r="ET6" i="5"/>
  <c r="ES6" i="5"/>
  <c r="ER6" i="5"/>
  <c r="EQ6" i="5"/>
  <c r="EP6" i="5"/>
  <c r="EO6" i="5"/>
  <c r="EN6" i="5"/>
  <c r="EM6" i="5"/>
  <c r="EL6" i="5"/>
  <c r="EK6" i="5"/>
  <c r="EJ6" i="5"/>
  <c r="EI6" i="5"/>
  <c r="EH6" i="5"/>
  <c r="EG6" i="5"/>
  <c r="EF6" i="5"/>
  <c r="EE6" i="5"/>
  <c r="ED6" i="5"/>
  <c r="EC6" i="5"/>
  <c r="EB6" i="5"/>
  <c r="EA6" i="5"/>
  <c r="DZ6" i="5"/>
  <c r="DV6" i="5"/>
  <c r="DU6" i="5"/>
  <c r="DT6" i="5"/>
  <c r="DS6" i="5"/>
  <c r="DR6" i="5"/>
  <c r="DQ6" i="5"/>
  <c r="DP6" i="5"/>
  <c r="DO6" i="5"/>
  <c r="DN6" i="5"/>
  <c r="DM6" i="5"/>
  <c r="DL6" i="5"/>
  <c r="DK6" i="5"/>
  <c r="DJ6" i="5"/>
  <c r="DI6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K6" i="5"/>
  <c r="CJ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E6" i="5"/>
  <c r="D6" i="5"/>
  <c r="C6" i="5"/>
  <c r="B6" i="5"/>
  <c r="E2" i="5"/>
  <c r="B2" i="5"/>
  <c r="T14" i="9"/>
  <c r="S14" i="9"/>
  <c r="R14" i="9"/>
  <c r="Q14" i="9"/>
  <c r="P14" i="9"/>
  <c r="O14" i="9"/>
  <c r="N14" i="9"/>
  <c r="M14" i="9"/>
  <c r="L14" i="9"/>
  <c r="J14" i="9"/>
  <c r="I14" i="9"/>
  <c r="H14" i="9"/>
  <c r="G14" i="9"/>
  <c r="F14" i="9"/>
  <c r="E14" i="9"/>
  <c r="D14" i="9"/>
  <c r="C14" i="9"/>
  <c r="B14" i="9"/>
  <c r="G10" i="9"/>
  <c r="A10" i="9"/>
  <c r="G9" i="9"/>
  <c r="A9" i="9"/>
  <c r="G8" i="9"/>
  <c r="A8" i="9"/>
  <c r="G7" i="9"/>
  <c r="A7" i="9"/>
  <c r="G6" i="9"/>
  <c r="A6" i="9"/>
  <c r="G5" i="9"/>
  <c r="A5" i="9"/>
  <c r="G4" i="9"/>
  <c r="A4" i="9"/>
  <c r="G3" i="9"/>
  <c r="A3" i="9"/>
  <c r="G2" i="9"/>
  <c r="A2" i="9"/>
  <c r="I41" i="10"/>
  <c r="B41" i="10"/>
  <c r="A41" i="10"/>
  <c r="I40" i="10"/>
  <c r="B40" i="10"/>
  <c r="A40" i="10"/>
  <c r="I39" i="10"/>
  <c r="B39" i="10"/>
  <c r="A39" i="10"/>
  <c r="I38" i="10"/>
  <c r="B38" i="10"/>
  <c r="A38" i="10"/>
  <c r="I37" i="10"/>
  <c r="B37" i="10"/>
  <c r="A37" i="10"/>
  <c r="I36" i="10"/>
  <c r="B36" i="10"/>
  <c r="A36" i="10"/>
  <c r="I35" i="10"/>
  <c r="B35" i="10"/>
  <c r="A35" i="10"/>
  <c r="I34" i="10"/>
  <c r="B34" i="10"/>
  <c r="A34" i="10"/>
  <c r="I33" i="10"/>
  <c r="B33" i="10"/>
  <c r="A33" i="10"/>
  <c r="I32" i="10"/>
  <c r="B32" i="10"/>
  <c r="A32" i="10"/>
  <c r="I31" i="10"/>
  <c r="B31" i="10"/>
  <c r="A31" i="10"/>
  <c r="I30" i="10"/>
  <c r="B30" i="10"/>
  <c r="A30" i="10"/>
  <c r="I29" i="10"/>
  <c r="B29" i="10"/>
  <c r="A29" i="10"/>
  <c r="I28" i="10"/>
  <c r="B28" i="10"/>
  <c r="A28" i="10"/>
  <c r="I27" i="10"/>
  <c r="B27" i="10"/>
  <c r="A27" i="10"/>
  <c r="I26" i="10"/>
  <c r="B26" i="10"/>
  <c r="A26" i="10"/>
  <c r="I25" i="10"/>
  <c r="B25" i="10"/>
  <c r="A25" i="10"/>
  <c r="I24" i="10"/>
  <c r="B24" i="10"/>
  <c r="A24" i="10"/>
  <c r="I23" i="10"/>
  <c r="B23" i="10"/>
  <c r="A23" i="10"/>
  <c r="I22" i="10"/>
  <c r="B22" i="10"/>
  <c r="A22" i="10"/>
  <c r="I21" i="10"/>
  <c r="B21" i="10"/>
  <c r="A21" i="10"/>
  <c r="I20" i="10"/>
  <c r="B20" i="10"/>
  <c r="A20" i="10"/>
  <c r="I19" i="10"/>
  <c r="B19" i="10"/>
  <c r="A19" i="10"/>
  <c r="I18" i="10"/>
  <c r="B18" i="10"/>
  <c r="A18" i="10"/>
  <c r="I17" i="10"/>
  <c r="B17" i="10"/>
  <c r="A17" i="10"/>
  <c r="I16" i="10"/>
  <c r="B16" i="10"/>
  <c r="A16" i="10"/>
  <c r="I15" i="10"/>
  <c r="B15" i="10"/>
  <c r="A15" i="10"/>
  <c r="I14" i="10"/>
  <c r="B14" i="10"/>
  <c r="A14" i="10"/>
  <c r="I13" i="10"/>
  <c r="B13" i="10"/>
  <c r="A13" i="10"/>
  <c r="I12" i="10"/>
  <c r="B12" i="10"/>
  <c r="A12" i="10"/>
  <c r="I11" i="10"/>
  <c r="B11" i="10"/>
  <c r="A11" i="10"/>
  <c r="I10" i="10"/>
  <c r="B10" i="10"/>
  <c r="A10" i="10"/>
  <c r="I9" i="10"/>
  <c r="B9" i="10"/>
  <c r="A9" i="10"/>
  <c r="I8" i="10"/>
  <c r="B8" i="10"/>
  <c r="A8" i="10"/>
  <c r="I7" i="10"/>
  <c r="B7" i="10"/>
  <c r="A7" i="10"/>
  <c r="I6" i="10"/>
  <c r="B6" i="10"/>
  <c r="A6" i="10"/>
  <c r="I5" i="10"/>
  <c r="B5" i="10"/>
  <c r="A5" i="10"/>
  <c r="I4" i="10"/>
  <c r="B4" i="10"/>
  <c r="A4" i="10"/>
  <c r="I3" i="10"/>
  <c r="B3" i="10"/>
  <c r="A3" i="10"/>
  <c r="I2" i="10"/>
  <c r="B2" i="10"/>
  <c r="A2" i="10"/>
  <c r="EB250" i="4" a="1"/>
  <c r="EA250" i="4" a="1"/>
  <c r="DZ250" i="4" a="1"/>
  <c r="DY250" i="4" a="1"/>
  <c r="DX250" i="4" a="1"/>
  <c r="DW250" i="4" a="1"/>
  <c r="DV250" i="4" a="1"/>
  <c r="DU250" i="4" a="1"/>
  <c r="DT250" i="4" a="1"/>
  <c r="DS250" i="4" a="1"/>
  <c r="DR250" i="4" a="1"/>
  <c r="DQ250" i="4" a="1"/>
  <c r="DP250" i="4" a="1"/>
  <c r="DO250" i="4" a="1"/>
  <c r="DN250" i="4" a="1"/>
  <c r="DM250" i="4" a="1"/>
  <c r="DL250" i="4" a="1"/>
  <c r="DK250" i="4" a="1"/>
  <c r="DJ250" i="4" a="1"/>
  <c r="DI250" i="4" a="1"/>
  <c r="DH250" i="4" a="1"/>
  <c r="DG250" i="4" a="1"/>
  <c r="DF250" i="4" a="1"/>
  <c r="DE250" i="4" a="1"/>
  <c r="DD250" i="4" a="1"/>
  <c r="DC250" i="4" a="1"/>
  <c r="DB250" i="4" a="1"/>
  <c r="DA250" i="4" a="1"/>
  <c r="CZ250" i="4" a="1"/>
  <c r="CY250" i="4" a="1"/>
  <c r="CX250" i="4" a="1"/>
  <c r="CW250" i="4" a="1"/>
  <c r="CV250" i="4" a="1"/>
  <c r="CU250" i="4" a="1"/>
  <c r="CT250" i="4" a="1"/>
  <c r="CS250" i="4" a="1"/>
  <c r="CR250" i="4" a="1"/>
  <c r="CQ250" i="4" a="1"/>
  <c r="CP250" i="4" a="1"/>
  <c r="CO250" i="4" a="1"/>
  <c r="CN250" i="4" a="1"/>
  <c r="CM250" i="4" a="1"/>
  <c r="CL250" i="4" a="1"/>
  <c r="CK250" i="4" a="1"/>
  <c r="CJ250" i="4" a="1"/>
  <c r="CI250" i="4" a="1"/>
  <c r="CH250" i="4" a="1"/>
  <c r="CG250" i="4" a="1"/>
  <c r="CF250" i="4" a="1"/>
  <c r="CE250" i="4" a="1"/>
  <c r="CD250" i="4" a="1"/>
  <c r="CC250" i="4" a="1"/>
  <c r="CB250" i="4" a="1"/>
  <c r="CA250" i="4" a="1"/>
  <c r="BZ250" i="4" a="1"/>
  <c r="BY250" i="4" a="1"/>
  <c r="BX250" i="4" a="1"/>
  <c r="BW250" i="4" a="1"/>
  <c r="BV250" i="4" a="1"/>
  <c r="BU250" i="4" a="1"/>
  <c r="BT250" i="4" a="1"/>
  <c r="BS250" i="4" a="1"/>
  <c r="BR250" i="4" a="1"/>
  <c r="BQ250" i="4" a="1"/>
  <c r="BP250" i="4" a="1"/>
  <c r="BO250" i="4" a="1"/>
  <c r="BN250" i="4" a="1"/>
  <c r="BM250" i="4" a="1"/>
  <c r="BL250" i="4" a="1"/>
  <c r="BK250" i="4" a="1"/>
  <c r="BJ250" i="4" a="1"/>
  <c r="BI250" i="4" a="1"/>
  <c r="BH250" i="4" a="1"/>
  <c r="BG250" i="4" a="1"/>
  <c r="BF250" i="4" a="1"/>
  <c r="BE250" i="4" a="1"/>
  <c r="BD250" i="4" a="1"/>
  <c r="BC250" i="4" a="1"/>
  <c r="BB250" i="4" a="1"/>
  <c r="BA250" i="4" a="1"/>
  <c r="AZ250" i="4" a="1"/>
  <c r="AY250" i="4" a="1"/>
  <c r="AX250" i="4" a="1"/>
  <c r="AW250" i="4" a="1"/>
  <c r="AV250" i="4" a="1"/>
  <c r="AU250" i="4" a="1"/>
  <c r="AT250" i="4" a="1"/>
  <c r="AS250" i="4" a="1"/>
  <c r="AR250" i="4" a="1"/>
  <c r="AQ250" i="4" a="1"/>
  <c r="AP250" i="4" a="1"/>
  <c r="AO250" i="4" a="1"/>
  <c r="AN250" i="4" a="1"/>
  <c r="AM250" i="4" a="1"/>
  <c r="AL250" i="4" a="1"/>
  <c r="AK250" i="4" a="1"/>
  <c r="AJ250" i="4" a="1"/>
  <c r="AI250" i="4" a="1"/>
  <c r="AH250" i="4" a="1"/>
  <c r="AG250" i="4" a="1"/>
  <c r="AF250" i="4" a="1"/>
  <c r="AE250" i="4" a="1"/>
  <c r="AD250" i="4" a="1"/>
  <c r="AC250" i="4" a="1"/>
  <c r="AB250" i="4" a="1"/>
  <c r="AA250" i="4" a="1"/>
  <c r="Z250" i="4" a="1"/>
  <c r="Y250" i="4" a="1"/>
  <c r="X250" i="4" a="1"/>
  <c r="W250" i="4" a="1"/>
  <c r="V250" i="4" a="1"/>
  <c r="U250" i="4" a="1"/>
  <c r="T250" i="4" a="1"/>
  <c r="S250" i="4" a="1"/>
  <c r="R250" i="4" a="1"/>
  <c r="Q250" i="4" a="1"/>
  <c r="P250" i="4" a="1"/>
  <c r="O250" i="4" a="1"/>
  <c r="N250" i="4" a="1"/>
  <c r="M250" i="4" a="1"/>
  <c r="EB249" i="4" a="1"/>
  <c r="EA249" i="4" a="1"/>
  <c r="DZ249" i="4" a="1"/>
  <c r="DY249" i="4" a="1"/>
  <c r="DX249" i="4" a="1"/>
  <c r="DW249" i="4" a="1"/>
  <c r="DV249" i="4" a="1"/>
  <c r="DU249" i="4" a="1"/>
  <c r="DT249" i="4" a="1"/>
  <c r="DS249" i="4" a="1"/>
  <c r="DR249" i="4" a="1"/>
  <c r="DQ249" i="4" a="1"/>
  <c r="DP249" i="4" a="1"/>
  <c r="DO249" i="4" a="1"/>
  <c r="DN249" i="4" a="1"/>
  <c r="DM249" i="4" a="1"/>
  <c r="DL249" i="4" a="1"/>
  <c r="DK249" i="4" a="1"/>
  <c r="DJ249" i="4" a="1"/>
  <c r="DI249" i="4" a="1"/>
  <c r="DH249" i="4" a="1"/>
  <c r="DG249" i="4" a="1"/>
  <c r="DF249" i="4" a="1"/>
  <c r="DE249" i="4" a="1"/>
  <c r="DD249" i="4" a="1"/>
  <c r="DC249" i="4" a="1"/>
  <c r="DB249" i="4" a="1"/>
  <c r="DA249" i="4" a="1"/>
  <c r="CZ249" i="4" a="1"/>
  <c r="CY249" i="4" a="1"/>
  <c r="CX249" i="4" a="1"/>
  <c r="CW249" i="4" a="1"/>
  <c r="CV249" i="4" a="1"/>
  <c r="CU249" i="4" a="1"/>
  <c r="CT249" i="4" a="1"/>
  <c r="CS249" i="4" a="1"/>
  <c r="CR249" i="4" a="1"/>
  <c r="CQ249" i="4" a="1"/>
  <c r="CP249" i="4" a="1"/>
  <c r="CO249" i="4" a="1"/>
  <c r="CN249" i="4" a="1"/>
  <c r="CM249" i="4" a="1"/>
  <c r="CL249" i="4" a="1"/>
  <c r="CK249" i="4" a="1"/>
  <c r="CJ249" i="4" a="1"/>
  <c r="CI249" i="4" a="1"/>
  <c r="CH249" i="4" a="1"/>
  <c r="CG249" i="4" a="1"/>
  <c r="CF249" i="4" a="1"/>
  <c r="CE249" i="4" a="1"/>
  <c r="CD249" i="4" a="1"/>
  <c r="CC249" i="4" a="1"/>
  <c r="CB249" i="4" a="1"/>
  <c r="CA249" i="4" a="1"/>
  <c r="BZ249" i="4" a="1"/>
  <c r="BY249" i="4" a="1"/>
  <c r="BX249" i="4" a="1"/>
  <c r="BW249" i="4" a="1"/>
  <c r="BV249" i="4" a="1"/>
  <c r="BU249" i="4" a="1"/>
  <c r="BT249" i="4" a="1"/>
  <c r="BS249" i="4" a="1"/>
  <c r="BR249" i="4" a="1"/>
  <c r="BQ249" i="4" a="1"/>
  <c r="BP249" i="4" a="1"/>
  <c r="BO249" i="4" a="1"/>
  <c r="BN249" i="4" a="1"/>
  <c r="BM249" i="4" a="1"/>
  <c r="BL249" i="4" a="1"/>
  <c r="BK249" i="4" a="1"/>
  <c r="BJ249" i="4" a="1"/>
  <c r="BI249" i="4" a="1"/>
  <c r="BH249" i="4" a="1"/>
  <c r="BG249" i="4" a="1"/>
  <c r="BF249" i="4" a="1"/>
  <c r="BE249" i="4" a="1"/>
  <c r="BD249" i="4" a="1"/>
  <c r="BC249" i="4" a="1"/>
  <c r="BB249" i="4" a="1"/>
  <c r="BA249" i="4" a="1"/>
  <c r="AZ249" i="4" a="1"/>
  <c r="AY249" i="4" a="1"/>
  <c r="AX249" i="4" a="1"/>
  <c r="AW249" i="4" a="1"/>
  <c r="AV249" i="4" a="1"/>
  <c r="AU249" i="4" a="1"/>
  <c r="AT249" i="4" a="1"/>
  <c r="AS249" i="4" a="1"/>
  <c r="AR249" i="4" a="1"/>
  <c r="AQ249" i="4" a="1"/>
  <c r="AP249" i="4" a="1"/>
  <c r="AO249" i="4" a="1"/>
  <c r="AN249" i="4" a="1"/>
  <c r="AM249" i="4" a="1"/>
  <c r="AL249" i="4" a="1"/>
  <c r="AK249" i="4" a="1"/>
  <c r="AJ249" i="4" a="1"/>
  <c r="AI249" i="4" a="1"/>
  <c r="AH249" i="4" a="1"/>
  <c r="AG249" i="4" a="1"/>
  <c r="AF249" i="4" a="1"/>
  <c r="AE249" i="4" a="1"/>
  <c r="AD249" i="4" a="1"/>
  <c r="AC249" i="4" a="1"/>
  <c r="AB249" i="4" a="1"/>
  <c r="AA249" i="4" a="1"/>
  <c r="Z249" i="4" a="1"/>
  <c r="Y249" i="4" a="1"/>
  <c r="X249" i="4" a="1"/>
  <c r="W249" i="4" a="1"/>
  <c r="V249" i="4" a="1"/>
  <c r="U249" i="4" a="1"/>
  <c r="T249" i="4" a="1"/>
  <c r="S249" i="4" a="1"/>
  <c r="R249" i="4" a="1"/>
  <c r="Q249" i="4" a="1"/>
  <c r="P249" i="4" a="1"/>
  <c r="O249" i="4" a="1"/>
  <c r="N249" i="4" a="1"/>
  <c r="M249" i="4" a="1"/>
  <c r="EB248" i="4" a="1"/>
  <c r="EA248" i="4" a="1"/>
  <c r="DZ248" i="4" a="1"/>
  <c r="DY248" i="4" a="1"/>
  <c r="DX248" i="4" a="1"/>
  <c r="DW248" i="4" a="1"/>
  <c r="DV248" i="4" a="1"/>
  <c r="DU248" i="4" a="1"/>
  <c r="DT248" i="4" a="1"/>
  <c r="DS248" i="4" a="1"/>
  <c r="DR248" i="4" a="1"/>
  <c r="DQ248" i="4" a="1"/>
  <c r="DP248" i="4" a="1"/>
  <c r="DO248" i="4" a="1"/>
  <c r="DN248" i="4" a="1"/>
  <c r="DM248" i="4" a="1"/>
  <c r="DL248" i="4" a="1"/>
  <c r="DK248" i="4" a="1"/>
  <c r="DJ248" i="4" a="1"/>
  <c r="DI248" i="4" a="1"/>
  <c r="DH248" i="4" a="1"/>
  <c r="DG248" i="4" a="1"/>
  <c r="DF248" i="4" a="1"/>
  <c r="DE248" i="4" a="1"/>
  <c r="DD248" i="4" a="1"/>
  <c r="DC248" i="4" a="1"/>
  <c r="DB248" i="4" a="1"/>
  <c r="DA248" i="4" a="1"/>
  <c r="CZ248" i="4" a="1"/>
  <c r="CY248" i="4" a="1"/>
  <c r="CX248" i="4" a="1"/>
  <c r="CW248" i="4" a="1"/>
  <c r="CV248" i="4" a="1"/>
  <c r="CU248" i="4" a="1"/>
  <c r="CT248" i="4" a="1"/>
  <c r="CS248" i="4" a="1"/>
  <c r="CR248" i="4" a="1"/>
  <c r="CQ248" i="4" a="1"/>
  <c r="CP248" i="4" a="1"/>
  <c r="CO248" i="4" a="1"/>
  <c r="CN248" i="4" a="1"/>
  <c r="CM248" i="4" a="1"/>
  <c r="CL248" i="4" a="1"/>
  <c r="CK248" i="4" a="1"/>
  <c r="CJ248" i="4" a="1"/>
  <c r="CI248" i="4" a="1"/>
  <c r="CH248" i="4" a="1"/>
  <c r="CG248" i="4" a="1"/>
  <c r="CF248" i="4" a="1"/>
  <c r="CE248" i="4" a="1"/>
  <c r="CD248" i="4" a="1"/>
  <c r="CC248" i="4" a="1"/>
  <c r="CB248" i="4" a="1"/>
  <c r="CA248" i="4" a="1"/>
  <c r="BZ248" i="4" a="1"/>
  <c r="BY248" i="4" a="1"/>
  <c r="BX248" i="4" a="1"/>
  <c r="BW248" i="4" a="1"/>
  <c r="BV248" i="4" a="1"/>
  <c r="BU248" i="4" a="1"/>
  <c r="BT248" i="4" a="1"/>
  <c r="BS248" i="4" a="1"/>
  <c r="BR248" i="4" a="1"/>
  <c r="BQ248" i="4" a="1"/>
  <c r="BP248" i="4" a="1"/>
  <c r="BO248" i="4" a="1"/>
  <c r="BN248" i="4" a="1"/>
  <c r="BM248" i="4" a="1"/>
  <c r="BL248" i="4" a="1"/>
  <c r="BK248" i="4" a="1"/>
  <c r="BJ248" i="4" a="1"/>
  <c r="BI248" i="4" a="1"/>
  <c r="BH248" i="4" a="1"/>
  <c r="BG248" i="4" a="1"/>
  <c r="BF248" i="4" a="1"/>
  <c r="BE248" i="4" a="1"/>
  <c r="BD248" i="4" a="1"/>
  <c r="BC248" i="4" a="1"/>
  <c r="BB248" i="4" a="1"/>
  <c r="BA248" i="4" a="1"/>
  <c r="AZ248" i="4" a="1"/>
  <c r="AY248" i="4" a="1"/>
  <c r="AX248" i="4" a="1"/>
  <c r="AW248" i="4" a="1"/>
  <c r="AV248" i="4" a="1"/>
  <c r="AU248" i="4" a="1"/>
  <c r="AT248" i="4" a="1"/>
  <c r="AS248" i="4" a="1"/>
  <c r="AR248" i="4" a="1"/>
  <c r="AQ248" i="4" a="1"/>
  <c r="AP248" i="4" a="1"/>
  <c r="AO248" i="4" a="1"/>
  <c r="AN248" i="4" a="1"/>
  <c r="AM248" i="4" a="1"/>
  <c r="AL248" i="4" a="1"/>
  <c r="AK248" i="4" a="1"/>
  <c r="AJ248" i="4" a="1"/>
  <c r="AI248" i="4" a="1"/>
  <c r="AH248" i="4" a="1"/>
  <c r="AG248" i="4" a="1"/>
  <c r="AF248" i="4" a="1"/>
  <c r="AE248" i="4" a="1"/>
  <c r="AD248" i="4" a="1"/>
  <c r="AC248" i="4" a="1"/>
  <c r="AB248" i="4" a="1"/>
  <c r="AA248" i="4" a="1"/>
  <c r="Z248" i="4" a="1"/>
  <c r="Y248" i="4" a="1"/>
  <c r="X248" i="4" a="1"/>
  <c r="W248" i="4" a="1"/>
  <c r="V248" i="4" a="1"/>
  <c r="U248" i="4" a="1"/>
  <c r="T248" i="4" a="1"/>
  <c r="S248" i="4" a="1"/>
  <c r="R248" i="4" a="1"/>
  <c r="Q248" i="4" a="1"/>
  <c r="P248" i="4" a="1"/>
  <c r="O248" i="4" a="1"/>
  <c r="N248" i="4" a="1"/>
  <c r="M248" i="4" a="1"/>
  <c r="EB247" i="4" a="1"/>
  <c r="EA247" i="4" a="1"/>
  <c r="DZ247" i="4" a="1"/>
  <c r="DY247" i="4" a="1"/>
  <c r="DX247" i="4" a="1"/>
  <c r="DW247" i="4" a="1"/>
  <c r="DV247" i="4" a="1"/>
  <c r="DU247" i="4" a="1"/>
  <c r="DT247" i="4" a="1"/>
  <c r="DS247" i="4" a="1"/>
  <c r="DR247" i="4" a="1"/>
  <c r="DQ247" i="4" a="1"/>
  <c r="DP247" i="4" a="1"/>
  <c r="DO247" i="4" a="1"/>
  <c r="DN247" i="4" a="1"/>
  <c r="DM247" i="4" a="1"/>
  <c r="DL247" i="4" a="1"/>
  <c r="DK247" i="4" a="1"/>
  <c r="DJ247" i="4" a="1"/>
  <c r="DI247" i="4" a="1"/>
  <c r="DH247" i="4" a="1"/>
  <c r="DG247" i="4" a="1"/>
  <c r="DF247" i="4" a="1"/>
  <c r="DE247" i="4" a="1"/>
  <c r="DD247" i="4" a="1"/>
  <c r="DC247" i="4" a="1"/>
  <c r="DB247" i="4" a="1"/>
  <c r="DA247" i="4" a="1"/>
  <c r="CZ247" i="4" a="1"/>
  <c r="CY247" i="4" a="1"/>
  <c r="CX247" i="4" a="1"/>
  <c r="CW247" i="4" a="1"/>
  <c r="CV247" i="4" a="1"/>
  <c r="CU247" i="4" a="1"/>
  <c r="CT247" i="4" a="1"/>
  <c r="CS247" i="4" a="1"/>
  <c r="CR247" i="4" a="1"/>
  <c r="CQ247" i="4" a="1"/>
  <c r="CP247" i="4" a="1"/>
  <c r="CO247" i="4" a="1"/>
  <c r="CN247" i="4" a="1"/>
  <c r="CM247" i="4" a="1"/>
  <c r="CL247" i="4" a="1"/>
  <c r="CK247" i="4" a="1"/>
  <c r="CJ247" i="4" a="1"/>
  <c r="CI247" i="4" a="1"/>
  <c r="CH247" i="4" a="1"/>
  <c r="CG247" i="4" a="1"/>
  <c r="CF247" i="4" a="1"/>
  <c r="CE247" i="4" a="1"/>
  <c r="CD247" i="4" a="1"/>
  <c r="CC247" i="4" a="1"/>
  <c r="CB247" i="4" a="1"/>
  <c r="CA247" i="4" a="1"/>
  <c r="BZ247" i="4" a="1"/>
  <c r="BY247" i="4" a="1"/>
  <c r="BX247" i="4" a="1"/>
  <c r="BW247" i="4" a="1"/>
  <c r="BV247" i="4" a="1"/>
  <c r="BU247" i="4" a="1"/>
  <c r="BT247" i="4" a="1"/>
  <c r="BS247" i="4" a="1"/>
  <c r="BR247" i="4" a="1"/>
  <c r="BQ247" i="4" a="1"/>
  <c r="BP247" i="4" a="1"/>
  <c r="BO247" i="4" a="1"/>
  <c r="BN247" i="4" a="1"/>
  <c r="BM247" i="4" a="1"/>
  <c r="BL247" i="4" a="1"/>
  <c r="BK247" i="4" a="1"/>
  <c r="BJ247" i="4" a="1"/>
  <c r="BI247" i="4" a="1"/>
  <c r="BH247" i="4" a="1"/>
  <c r="BG247" i="4" a="1"/>
  <c r="BF247" i="4" a="1"/>
  <c r="BE247" i="4" a="1"/>
  <c r="BD247" i="4" a="1"/>
  <c r="BC247" i="4" a="1"/>
  <c r="BB247" i="4" a="1"/>
  <c r="BA247" i="4" a="1"/>
  <c r="AZ247" i="4" a="1"/>
  <c r="AY247" i="4" a="1"/>
  <c r="AX247" i="4" a="1"/>
  <c r="AW247" i="4" a="1"/>
  <c r="AV247" i="4" a="1"/>
  <c r="AU247" i="4" a="1"/>
  <c r="AT247" i="4" a="1"/>
  <c r="AS247" i="4" a="1"/>
  <c r="AR247" i="4" a="1"/>
  <c r="AQ247" i="4" a="1"/>
  <c r="AP247" i="4" a="1"/>
  <c r="AO247" i="4" a="1"/>
  <c r="AN247" i="4" a="1"/>
  <c r="AM247" i="4" a="1"/>
  <c r="AL247" i="4" a="1"/>
  <c r="AK247" i="4" a="1"/>
  <c r="AJ247" i="4" a="1"/>
  <c r="AI247" i="4" a="1"/>
  <c r="AH247" i="4" a="1"/>
  <c r="AG247" i="4" a="1"/>
  <c r="AF247" i="4" a="1"/>
  <c r="AE247" i="4" a="1"/>
  <c r="AD247" i="4" a="1"/>
  <c r="AC247" i="4" a="1"/>
  <c r="AB247" i="4" a="1"/>
  <c r="AA247" i="4" a="1"/>
  <c r="Z247" i="4" a="1"/>
  <c r="Y247" i="4" a="1"/>
  <c r="X247" i="4" a="1"/>
  <c r="W247" i="4" a="1"/>
  <c r="V247" i="4" a="1"/>
  <c r="U247" i="4" a="1"/>
  <c r="T247" i="4" a="1"/>
  <c r="S247" i="4" a="1"/>
  <c r="R247" i="4" a="1"/>
  <c r="Q247" i="4" a="1"/>
  <c r="P247" i="4" a="1"/>
  <c r="O247" i="4" a="1"/>
  <c r="N247" i="4" a="1"/>
  <c r="M247" i="4" a="1"/>
  <c r="EB246" i="4" a="1"/>
  <c r="EA246" i="4" a="1"/>
  <c r="DZ246" i="4" a="1"/>
  <c r="DY246" i="4" a="1"/>
  <c r="DX246" i="4" a="1"/>
  <c r="DW246" i="4" a="1"/>
  <c r="DV246" i="4" a="1"/>
  <c r="DU246" i="4" a="1"/>
  <c r="DT246" i="4" a="1"/>
  <c r="DS246" i="4" a="1"/>
  <c r="DR246" i="4" a="1"/>
  <c r="DQ246" i="4" a="1"/>
  <c r="DP246" i="4" a="1"/>
  <c r="DO246" i="4" a="1"/>
  <c r="DN246" i="4" a="1"/>
  <c r="DM246" i="4" a="1"/>
  <c r="DL246" i="4" a="1"/>
  <c r="DK246" i="4" a="1"/>
  <c r="DJ246" i="4" a="1"/>
  <c r="DI246" i="4" a="1"/>
  <c r="DH246" i="4" a="1"/>
  <c r="DG246" i="4" a="1"/>
  <c r="DF246" i="4" a="1"/>
  <c r="DE246" i="4" a="1"/>
  <c r="DD246" i="4" a="1"/>
  <c r="DC246" i="4" a="1"/>
  <c r="DB246" i="4" a="1"/>
  <c r="DA246" i="4" a="1"/>
  <c r="CZ246" i="4" a="1"/>
  <c r="CY246" i="4" a="1"/>
  <c r="CX246" i="4" a="1"/>
  <c r="CW246" i="4" a="1"/>
  <c r="CV246" i="4" a="1"/>
  <c r="CU246" i="4" a="1"/>
  <c r="CT246" i="4" a="1"/>
  <c r="CS246" i="4" a="1"/>
  <c r="CR246" i="4" a="1"/>
  <c r="CQ246" i="4" a="1"/>
  <c r="CP246" i="4" a="1"/>
  <c r="CO246" i="4" a="1"/>
  <c r="CN246" i="4" a="1"/>
  <c r="CM246" i="4" a="1"/>
  <c r="CL246" i="4" a="1"/>
  <c r="CK246" i="4" a="1"/>
  <c r="CJ246" i="4" a="1"/>
  <c r="CI246" i="4" a="1"/>
  <c r="CH246" i="4" a="1"/>
  <c r="CG246" i="4" a="1"/>
  <c r="CF246" i="4" a="1"/>
  <c r="CE246" i="4" a="1"/>
  <c r="CD246" i="4" a="1"/>
  <c r="CC246" i="4" a="1"/>
  <c r="CB246" i="4" a="1"/>
  <c r="CA246" i="4" a="1"/>
  <c r="BZ246" i="4" a="1"/>
  <c r="BY246" i="4" a="1"/>
  <c r="BX246" i="4" a="1"/>
  <c r="BW246" i="4" a="1"/>
  <c r="BV246" i="4" a="1"/>
  <c r="BU246" i="4" a="1"/>
  <c r="BT246" i="4" a="1"/>
  <c r="BS246" i="4" a="1"/>
  <c r="BR246" i="4" a="1"/>
  <c r="BQ246" i="4" a="1"/>
  <c r="BP246" i="4" a="1"/>
  <c r="BO246" i="4" a="1"/>
  <c r="BN246" i="4" a="1"/>
  <c r="BM246" i="4" a="1"/>
  <c r="BL246" i="4" a="1"/>
  <c r="BK246" i="4" a="1"/>
  <c r="BJ246" i="4" a="1"/>
  <c r="BI246" i="4" a="1"/>
  <c r="BH246" i="4" a="1"/>
  <c r="BG246" i="4" a="1"/>
  <c r="BF246" i="4" a="1"/>
  <c r="BE246" i="4" a="1"/>
  <c r="BD246" i="4" a="1"/>
  <c r="BC246" i="4" a="1"/>
  <c r="BB246" i="4" a="1"/>
  <c r="BA246" i="4" a="1"/>
  <c r="AZ246" i="4" a="1"/>
  <c r="AY246" i="4" a="1"/>
  <c r="AX246" i="4" a="1"/>
  <c r="AW246" i="4" a="1"/>
  <c r="AV246" i="4" a="1"/>
  <c r="AU246" i="4" a="1"/>
  <c r="AT246" i="4" a="1"/>
  <c r="AS246" i="4" a="1"/>
  <c r="AR246" i="4" a="1"/>
  <c r="AQ246" i="4" a="1"/>
  <c r="AP246" i="4" a="1"/>
  <c r="AO246" i="4" a="1"/>
  <c r="AN246" i="4" a="1"/>
  <c r="AM246" i="4" a="1"/>
  <c r="AL246" i="4" a="1"/>
  <c r="AK246" i="4" a="1"/>
  <c r="AJ246" i="4" a="1"/>
  <c r="AI246" i="4" a="1"/>
  <c r="AH246" i="4" a="1"/>
  <c r="AG246" i="4" a="1"/>
  <c r="AF246" i="4" a="1"/>
  <c r="AE246" i="4" a="1"/>
  <c r="AD246" i="4" a="1"/>
  <c r="AC246" i="4" a="1"/>
  <c r="AB246" i="4" a="1"/>
  <c r="AA246" i="4" a="1"/>
  <c r="Z246" i="4" a="1"/>
  <c r="Y246" i="4" a="1"/>
  <c r="X246" i="4" a="1"/>
  <c r="W246" i="4" a="1"/>
  <c r="V246" i="4" a="1"/>
  <c r="U246" i="4" a="1"/>
  <c r="T246" i="4" a="1"/>
  <c r="S246" i="4" a="1"/>
  <c r="R246" i="4" a="1"/>
  <c r="Q246" i="4" a="1"/>
  <c r="P246" i="4" a="1"/>
  <c r="O246" i="4" a="1"/>
  <c r="N246" i="4" a="1"/>
  <c r="M246" i="4" a="1"/>
  <c r="EB245" i="4" a="1"/>
  <c r="EA245" i="4" a="1"/>
  <c r="DZ245" i="4" a="1"/>
  <c r="DY245" i="4" a="1"/>
  <c r="DX245" i="4" a="1"/>
  <c r="DW245" i="4" a="1"/>
  <c r="DV245" i="4" a="1"/>
  <c r="DU245" i="4" a="1"/>
  <c r="DT245" i="4" a="1"/>
  <c r="DS245" i="4" a="1"/>
  <c r="DR245" i="4" a="1"/>
  <c r="DQ245" i="4" a="1"/>
  <c r="DP245" i="4" a="1"/>
  <c r="DO245" i="4" a="1"/>
  <c r="DN245" i="4" a="1"/>
  <c r="DM245" i="4" a="1"/>
  <c r="DL245" i="4" a="1"/>
  <c r="DK245" i="4" a="1"/>
  <c r="DJ245" i="4" a="1"/>
  <c r="DI245" i="4" a="1"/>
  <c r="DH245" i="4" a="1"/>
  <c r="DG245" i="4" a="1"/>
  <c r="DF245" i="4" a="1"/>
  <c r="DE245" i="4" a="1"/>
  <c r="DD245" i="4" a="1"/>
  <c r="DC245" i="4" a="1"/>
  <c r="DB245" i="4" a="1"/>
  <c r="DA245" i="4" a="1"/>
  <c r="CZ245" i="4" a="1"/>
  <c r="CY245" i="4" a="1"/>
  <c r="CX245" i="4" a="1"/>
  <c r="CW245" i="4" a="1"/>
  <c r="CV245" i="4" a="1"/>
  <c r="CU245" i="4" a="1"/>
  <c r="CT245" i="4" a="1"/>
  <c r="CS245" i="4" a="1"/>
  <c r="CR245" i="4" a="1"/>
  <c r="CQ245" i="4" a="1"/>
  <c r="CP245" i="4" a="1"/>
  <c r="CO245" i="4" a="1"/>
  <c r="CN245" i="4" a="1"/>
  <c r="CM245" i="4" a="1"/>
  <c r="CL245" i="4" a="1"/>
  <c r="CK245" i="4" a="1"/>
  <c r="CJ245" i="4" a="1"/>
  <c r="CI245" i="4" a="1"/>
  <c r="CH245" i="4" a="1"/>
  <c r="CG245" i="4" a="1"/>
  <c r="CF245" i="4" a="1"/>
  <c r="CE245" i="4" a="1"/>
  <c r="CD245" i="4" a="1"/>
  <c r="CC245" i="4" a="1"/>
  <c r="CB245" i="4" a="1"/>
  <c r="CA245" i="4" a="1"/>
  <c r="BZ245" i="4" a="1"/>
  <c r="BY245" i="4" a="1"/>
  <c r="BX245" i="4" a="1"/>
  <c r="BW245" i="4" a="1"/>
  <c r="BV245" i="4" a="1"/>
  <c r="BU245" i="4" a="1"/>
  <c r="BT245" i="4" a="1"/>
  <c r="BS245" i="4" a="1"/>
  <c r="BR245" i="4" a="1"/>
  <c r="BQ245" i="4" a="1"/>
  <c r="BP245" i="4" a="1"/>
  <c r="BO245" i="4" a="1"/>
  <c r="BN245" i="4" a="1"/>
  <c r="BM245" i="4" a="1"/>
  <c r="BL245" i="4" a="1"/>
  <c r="BK245" i="4" a="1"/>
  <c r="BJ245" i="4" a="1"/>
  <c r="BI245" i="4" a="1"/>
  <c r="BH245" i="4" a="1"/>
  <c r="BG245" i="4" a="1"/>
  <c r="BF245" i="4" a="1"/>
  <c r="BE245" i="4" a="1"/>
  <c r="BD245" i="4" a="1"/>
  <c r="BC245" i="4" a="1"/>
  <c r="BB245" i="4" a="1"/>
  <c r="BA245" i="4" a="1"/>
  <c r="AZ245" i="4" a="1"/>
  <c r="AY245" i="4" a="1"/>
  <c r="AX245" i="4" a="1"/>
  <c r="AW245" i="4" a="1"/>
  <c r="AV245" i="4" a="1"/>
  <c r="AU245" i="4" a="1"/>
  <c r="AT245" i="4" a="1"/>
  <c r="AS245" i="4" a="1"/>
  <c r="AR245" i="4" a="1"/>
  <c r="AQ245" i="4" a="1"/>
  <c r="AP245" i="4" a="1"/>
  <c r="AO245" i="4" a="1"/>
  <c r="AN245" i="4" a="1"/>
  <c r="AM245" i="4" a="1"/>
  <c r="AL245" i="4" a="1"/>
  <c r="AK245" i="4" a="1"/>
  <c r="AJ245" i="4" a="1"/>
  <c r="AI245" i="4" a="1"/>
  <c r="AH245" i="4" a="1"/>
  <c r="AG245" i="4" a="1"/>
  <c r="AF245" i="4" a="1"/>
  <c r="AE245" i="4" a="1"/>
  <c r="AD245" i="4" a="1"/>
  <c r="AC245" i="4" a="1"/>
  <c r="AB245" i="4" a="1"/>
  <c r="AA245" i="4" a="1"/>
  <c r="Z245" i="4" a="1"/>
  <c r="Y245" i="4" a="1"/>
  <c r="X245" i="4" a="1"/>
  <c r="W245" i="4" a="1"/>
  <c r="V245" i="4" a="1"/>
  <c r="U245" i="4" a="1"/>
  <c r="T245" i="4" a="1"/>
  <c r="S245" i="4" a="1"/>
  <c r="R245" i="4" a="1"/>
  <c r="Q245" i="4" a="1"/>
  <c r="P245" i="4" a="1"/>
  <c r="O245" i="4" a="1"/>
  <c r="N245" i="4" a="1"/>
  <c r="M245" i="4" a="1"/>
  <c r="EB244" i="4" a="1"/>
  <c r="EA244" i="4" a="1"/>
  <c r="DZ244" i="4" a="1"/>
  <c r="DY244" i="4" a="1"/>
  <c r="DX244" i="4" a="1"/>
  <c r="DW244" i="4" a="1"/>
  <c r="DV244" i="4" a="1"/>
  <c r="DU244" i="4" a="1"/>
  <c r="DT244" i="4" a="1"/>
  <c r="DS244" i="4" a="1"/>
  <c r="DR244" i="4" a="1"/>
  <c r="DQ244" i="4" a="1"/>
  <c r="DP244" i="4" a="1"/>
  <c r="DO244" i="4" a="1"/>
  <c r="DN244" i="4" a="1"/>
  <c r="DM244" i="4" a="1"/>
  <c r="DL244" i="4" a="1"/>
  <c r="DK244" i="4" a="1"/>
  <c r="DJ244" i="4" a="1"/>
  <c r="DI244" i="4" a="1"/>
  <c r="DH244" i="4" a="1"/>
  <c r="DG244" i="4" a="1"/>
  <c r="DF244" i="4" a="1"/>
  <c r="DE244" i="4" a="1"/>
  <c r="DD244" i="4" a="1"/>
  <c r="DC244" i="4" a="1"/>
  <c r="DB244" i="4" a="1"/>
  <c r="DA244" i="4" a="1"/>
  <c r="CZ244" i="4" a="1"/>
  <c r="CY244" i="4" a="1"/>
  <c r="CX244" i="4" a="1"/>
  <c r="CW244" i="4" a="1"/>
  <c r="CV244" i="4" a="1"/>
  <c r="CU244" i="4" a="1"/>
  <c r="CT244" i="4" a="1"/>
  <c r="CS244" i="4" a="1"/>
  <c r="CR244" i="4" a="1"/>
  <c r="CQ244" i="4" a="1"/>
  <c r="CP244" i="4" a="1"/>
  <c r="CO244" i="4" a="1"/>
  <c r="CN244" i="4" a="1"/>
  <c r="CM244" i="4" a="1"/>
  <c r="CL244" i="4" a="1"/>
  <c r="CK244" i="4" a="1"/>
  <c r="CJ244" i="4" a="1"/>
  <c r="CI244" i="4" a="1"/>
  <c r="CH244" i="4" a="1"/>
  <c r="CG244" i="4" a="1"/>
  <c r="CF244" i="4" a="1"/>
  <c r="CE244" i="4" a="1"/>
  <c r="CD244" i="4" a="1"/>
  <c r="CC244" i="4" a="1"/>
  <c r="CB244" i="4" a="1"/>
  <c r="CA244" i="4" a="1"/>
  <c r="BZ244" i="4" a="1"/>
  <c r="BY244" i="4" a="1"/>
  <c r="BX244" i="4" a="1"/>
  <c r="BW244" i="4" a="1"/>
  <c r="BV244" i="4" a="1"/>
  <c r="BU244" i="4" a="1"/>
  <c r="BT244" i="4" a="1"/>
  <c r="BS244" i="4" a="1"/>
  <c r="BR244" i="4" a="1"/>
  <c r="BQ244" i="4" a="1"/>
  <c r="BP244" i="4" a="1"/>
  <c r="BO244" i="4" a="1"/>
  <c r="BN244" i="4" a="1"/>
  <c r="BM244" i="4" a="1"/>
  <c r="BL244" i="4" a="1"/>
  <c r="BK244" i="4" a="1"/>
  <c r="BJ244" i="4" a="1"/>
  <c r="BI244" i="4" a="1"/>
  <c r="BH244" i="4" a="1"/>
  <c r="BG244" i="4" a="1"/>
  <c r="BF244" i="4" a="1"/>
  <c r="BE244" i="4" a="1"/>
  <c r="BD244" i="4" a="1"/>
  <c r="BC244" i="4" a="1"/>
  <c r="BB244" i="4" a="1"/>
  <c r="BA244" i="4" a="1"/>
  <c r="AZ244" i="4" a="1"/>
  <c r="AY244" i="4" a="1"/>
  <c r="AX244" i="4" a="1"/>
  <c r="AW244" i="4" a="1"/>
  <c r="AV244" i="4" a="1"/>
  <c r="AU244" i="4" a="1"/>
  <c r="AT244" i="4" a="1"/>
  <c r="AS244" i="4" a="1"/>
  <c r="AR244" i="4" a="1"/>
  <c r="AQ244" i="4" a="1"/>
  <c r="AP244" i="4" a="1"/>
  <c r="AO244" i="4" a="1"/>
  <c r="AN244" i="4" a="1"/>
  <c r="AM244" i="4" a="1"/>
  <c r="AL244" i="4" a="1"/>
  <c r="AK244" i="4" a="1"/>
  <c r="AJ244" i="4" a="1"/>
  <c r="AI244" i="4" a="1"/>
  <c r="AH244" i="4" a="1"/>
  <c r="AG244" i="4" a="1"/>
  <c r="AF244" i="4" a="1"/>
  <c r="AE244" i="4" a="1"/>
  <c r="AD244" i="4" a="1"/>
  <c r="AC244" i="4" a="1"/>
  <c r="AB244" i="4" a="1"/>
  <c r="AA244" i="4" a="1"/>
  <c r="Z244" i="4" a="1"/>
  <c r="Y244" i="4" a="1"/>
  <c r="X244" i="4" a="1"/>
  <c r="W244" i="4" a="1"/>
  <c r="V244" i="4" a="1"/>
  <c r="U244" i="4" a="1"/>
  <c r="T244" i="4" a="1"/>
  <c r="S244" i="4" a="1"/>
  <c r="R244" i="4" a="1"/>
  <c r="Q244" i="4" a="1"/>
  <c r="P244" i="4" a="1"/>
  <c r="O244" i="4" a="1"/>
  <c r="N244" i="4" a="1"/>
  <c r="M244" i="4" a="1"/>
  <c r="EB243" i="4" a="1"/>
  <c r="EA243" i="4" a="1"/>
  <c r="DZ243" i="4" a="1"/>
  <c r="DY243" i="4" a="1"/>
  <c r="DX243" i="4" a="1"/>
  <c r="DW243" i="4" a="1"/>
  <c r="DV243" i="4" a="1"/>
  <c r="DU243" i="4" a="1"/>
  <c r="DT243" i="4" a="1"/>
  <c r="DS243" i="4" a="1"/>
  <c r="DR243" i="4" a="1"/>
  <c r="DQ243" i="4" a="1"/>
  <c r="DP243" i="4" a="1"/>
  <c r="DO243" i="4" a="1"/>
  <c r="DN243" i="4" a="1"/>
  <c r="DM243" i="4" a="1"/>
  <c r="DL243" i="4" a="1"/>
  <c r="DK243" i="4" a="1"/>
  <c r="DJ243" i="4" a="1"/>
  <c r="DI243" i="4" a="1"/>
  <c r="DH243" i="4" a="1"/>
  <c r="DG243" i="4" a="1"/>
  <c r="DF243" i="4" a="1"/>
  <c r="DE243" i="4" a="1"/>
  <c r="DD243" i="4" a="1"/>
  <c r="DC243" i="4" a="1"/>
  <c r="DB243" i="4" a="1"/>
  <c r="DA243" i="4" a="1"/>
  <c r="CZ243" i="4" a="1"/>
  <c r="CY243" i="4" a="1"/>
  <c r="CX243" i="4" a="1"/>
  <c r="CW243" i="4" a="1"/>
  <c r="CV243" i="4" a="1"/>
  <c r="CU243" i="4" a="1"/>
  <c r="CT243" i="4" a="1"/>
  <c r="CS243" i="4" a="1"/>
  <c r="CR243" i="4" a="1"/>
  <c r="CQ243" i="4" a="1"/>
  <c r="CP243" i="4" a="1"/>
  <c r="CO243" i="4" a="1"/>
  <c r="CN243" i="4" a="1"/>
  <c r="CM243" i="4" a="1"/>
  <c r="CL243" i="4" a="1"/>
  <c r="CK243" i="4" a="1"/>
  <c r="CJ243" i="4" a="1"/>
  <c r="CI243" i="4" a="1"/>
  <c r="CH243" i="4" a="1"/>
  <c r="CG243" i="4" a="1"/>
  <c r="CF243" i="4" a="1"/>
  <c r="CE243" i="4" a="1"/>
  <c r="CD243" i="4" a="1"/>
  <c r="CC243" i="4" a="1"/>
  <c r="CB243" i="4" a="1"/>
  <c r="CA243" i="4" a="1"/>
  <c r="BZ243" i="4" a="1"/>
  <c r="BY243" i="4" a="1"/>
  <c r="BX243" i="4" a="1"/>
  <c r="BW243" i="4" a="1"/>
  <c r="BV243" i="4" a="1"/>
  <c r="BU243" i="4" a="1"/>
  <c r="BT243" i="4" a="1"/>
  <c r="BS243" i="4" a="1"/>
  <c r="BR243" i="4" a="1"/>
  <c r="BQ243" i="4" a="1"/>
  <c r="BP243" i="4" a="1"/>
  <c r="BO243" i="4" a="1"/>
  <c r="BN243" i="4" a="1"/>
  <c r="BM243" i="4" a="1"/>
  <c r="BL243" i="4" a="1"/>
  <c r="BK243" i="4" a="1"/>
  <c r="BJ243" i="4" a="1"/>
  <c r="BI243" i="4" a="1"/>
  <c r="BH243" i="4" a="1"/>
  <c r="BG243" i="4" a="1"/>
  <c r="BF243" i="4" a="1"/>
  <c r="BE243" i="4" a="1"/>
  <c r="BD243" i="4" a="1"/>
  <c r="BC243" i="4" a="1"/>
  <c r="BB243" i="4" a="1"/>
  <c r="BA243" i="4" a="1"/>
  <c r="AZ243" i="4" a="1"/>
  <c r="AY243" i="4" a="1"/>
  <c r="AX243" i="4" a="1"/>
  <c r="AW243" i="4" a="1"/>
  <c r="AV243" i="4" a="1"/>
  <c r="AU243" i="4" a="1"/>
  <c r="AT243" i="4" a="1"/>
  <c r="AS243" i="4" a="1"/>
  <c r="AR243" i="4" a="1"/>
  <c r="AQ243" i="4" a="1"/>
  <c r="AP243" i="4" a="1"/>
  <c r="AO243" i="4" a="1"/>
  <c r="AN243" i="4" a="1"/>
  <c r="AM243" i="4" a="1"/>
  <c r="AL243" i="4" a="1"/>
  <c r="AK243" i="4" a="1"/>
  <c r="AJ243" i="4" a="1"/>
  <c r="AI243" i="4" a="1"/>
  <c r="AH243" i="4" a="1"/>
  <c r="AG243" i="4" a="1"/>
  <c r="AF243" i="4" a="1"/>
  <c r="AE243" i="4" a="1"/>
  <c r="AD243" i="4" a="1"/>
  <c r="AC243" i="4" a="1"/>
  <c r="AB243" i="4" a="1"/>
  <c r="AA243" i="4" a="1"/>
  <c r="Z243" i="4" a="1"/>
  <c r="Y243" i="4" a="1"/>
  <c r="X243" i="4" a="1"/>
  <c r="W243" i="4" a="1"/>
  <c r="V243" i="4" a="1"/>
  <c r="U243" i="4" a="1"/>
  <c r="T243" i="4" a="1"/>
  <c r="S243" i="4" a="1"/>
  <c r="R243" i="4" a="1"/>
  <c r="Q243" i="4" a="1"/>
  <c r="P243" i="4" a="1"/>
  <c r="O243" i="4" a="1"/>
  <c r="N243" i="4" a="1"/>
  <c r="M243" i="4" a="1"/>
  <c r="EB242" i="4" a="1"/>
  <c r="EA242" i="4" a="1"/>
  <c r="DZ242" i="4" a="1"/>
  <c r="DY242" i="4" a="1"/>
  <c r="DX242" i="4" a="1"/>
  <c r="DW242" i="4" a="1"/>
  <c r="DV242" i="4" a="1"/>
  <c r="DU242" i="4" a="1"/>
  <c r="DT242" i="4" a="1"/>
  <c r="DS242" i="4" a="1"/>
  <c r="DR242" i="4" a="1"/>
  <c r="DQ242" i="4" a="1"/>
  <c r="DP242" i="4" a="1"/>
  <c r="DO242" i="4" a="1"/>
  <c r="DN242" i="4" a="1"/>
  <c r="DM242" i="4" a="1"/>
  <c r="DL242" i="4" a="1"/>
  <c r="DK242" i="4" a="1"/>
  <c r="DJ242" i="4" a="1"/>
  <c r="DI242" i="4" a="1"/>
  <c r="DH242" i="4" a="1"/>
  <c r="DG242" i="4" a="1"/>
  <c r="DF242" i="4" a="1"/>
  <c r="DE242" i="4" a="1"/>
  <c r="DD242" i="4" a="1"/>
  <c r="DC242" i="4" a="1"/>
  <c r="DB242" i="4" a="1"/>
  <c r="DA242" i="4" a="1"/>
  <c r="CZ242" i="4" a="1"/>
  <c r="CY242" i="4" a="1"/>
  <c r="CX242" i="4" a="1"/>
  <c r="CW242" i="4" a="1"/>
  <c r="CV242" i="4" a="1"/>
  <c r="CU242" i="4" a="1"/>
  <c r="CT242" i="4" a="1"/>
  <c r="CS242" i="4" a="1"/>
  <c r="CR242" i="4" a="1"/>
  <c r="CQ242" i="4" a="1"/>
  <c r="CP242" i="4" a="1"/>
  <c r="CO242" i="4" a="1"/>
  <c r="CN242" i="4" a="1"/>
  <c r="CM242" i="4" a="1"/>
  <c r="CL242" i="4" a="1"/>
  <c r="CK242" i="4" a="1"/>
  <c r="CJ242" i="4" a="1"/>
  <c r="CI242" i="4" a="1"/>
  <c r="CH242" i="4" a="1"/>
  <c r="CG242" i="4" a="1"/>
  <c r="CF242" i="4" a="1"/>
  <c r="CE242" i="4" a="1"/>
  <c r="CD242" i="4" a="1"/>
  <c r="CC242" i="4" a="1"/>
  <c r="CB242" i="4" a="1"/>
  <c r="CA242" i="4" a="1"/>
  <c r="BZ242" i="4" a="1"/>
  <c r="BY242" i="4" a="1"/>
  <c r="BX242" i="4" a="1"/>
  <c r="BW242" i="4" a="1"/>
  <c r="BV242" i="4" a="1"/>
  <c r="BU242" i="4" a="1"/>
  <c r="BT242" i="4" a="1"/>
  <c r="BS242" i="4" a="1"/>
  <c r="BR242" i="4" a="1"/>
  <c r="BQ242" i="4" a="1"/>
  <c r="BP242" i="4" a="1"/>
  <c r="BO242" i="4" a="1"/>
  <c r="BN242" i="4" a="1"/>
  <c r="BM242" i="4" a="1"/>
  <c r="BL242" i="4" a="1"/>
  <c r="BK242" i="4" a="1"/>
  <c r="BJ242" i="4" a="1"/>
  <c r="BI242" i="4" a="1"/>
  <c r="BH242" i="4" a="1"/>
  <c r="BG242" i="4" a="1"/>
  <c r="BF242" i="4" a="1"/>
  <c r="BE242" i="4" a="1"/>
  <c r="BD242" i="4" a="1"/>
  <c r="BC242" i="4" a="1"/>
  <c r="BB242" i="4" a="1"/>
  <c r="BA242" i="4" a="1"/>
  <c r="AZ242" i="4" a="1"/>
  <c r="AY242" i="4" a="1"/>
  <c r="AX242" i="4" a="1"/>
  <c r="AW242" i="4" a="1"/>
  <c r="AV242" i="4" a="1"/>
  <c r="AU242" i="4" a="1"/>
  <c r="AT242" i="4" a="1"/>
  <c r="AS242" i="4" a="1"/>
  <c r="AR242" i="4" a="1"/>
  <c r="AQ242" i="4" a="1"/>
  <c r="AP242" i="4" a="1"/>
  <c r="AO242" i="4" a="1"/>
  <c r="AN242" i="4" a="1"/>
  <c r="AM242" i="4" a="1"/>
  <c r="AL242" i="4" a="1"/>
  <c r="AK242" i="4" a="1"/>
  <c r="AJ242" i="4" a="1"/>
  <c r="AI242" i="4" a="1"/>
  <c r="AH242" i="4" a="1"/>
  <c r="AG242" i="4" a="1"/>
  <c r="AF242" i="4" a="1"/>
  <c r="AE242" i="4" a="1"/>
  <c r="AD242" i="4" a="1"/>
  <c r="AC242" i="4" a="1"/>
  <c r="AB242" i="4" a="1"/>
  <c r="AA242" i="4" a="1"/>
  <c r="Z242" i="4" a="1"/>
  <c r="Y242" i="4" a="1"/>
  <c r="X242" i="4" a="1"/>
  <c r="W242" i="4" a="1"/>
  <c r="V242" i="4" a="1"/>
  <c r="U242" i="4" a="1"/>
  <c r="T242" i="4" a="1"/>
  <c r="S242" i="4" a="1"/>
  <c r="R242" i="4" a="1"/>
  <c r="Q242" i="4" a="1"/>
  <c r="P242" i="4" a="1"/>
  <c r="O242" i="4" a="1"/>
  <c r="N242" i="4" a="1"/>
  <c r="M242" i="4" a="1"/>
  <c r="EB241" i="4" a="1"/>
  <c r="EA241" i="4" a="1"/>
  <c r="DZ241" i="4" a="1"/>
  <c r="DY241" i="4" a="1"/>
  <c r="DX241" i="4" a="1"/>
  <c r="DW241" i="4" a="1"/>
  <c r="DV241" i="4" a="1"/>
  <c r="DU241" i="4" a="1"/>
  <c r="DT241" i="4" a="1"/>
  <c r="DS241" i="4" a="1"/>
  <c r="DR241" i="4" a="1"/>
  <c r="DQ241" i="4" a="1"/>
  <c r="DP241" i="4" a="1"/>
  <c r="DO241" i="4" a="1"/>
  <c r="DN241" i="4" a="1"/>
  <c r="DM241" i="4" a="1"/>
  <c r="DL241" i="4" a="1"/>
  <c r="DK241" i="4" a="1"/>
  <c r="DJ241" i="4" a="1"/>
  <c r="DI241" i="4" a="1"/>
  <c r="DH241" i="4" a="1"/>
  <c r="DG241" i="4" a="1"/>
  <c r="DF241" i="4" a="1"/>
  <c r="DE241" i="4" a="1"/>
  <c r="DD241" i="4" a="1"/>
  <c r="DC241" i="4" a="1"/>
  <c r="DB241" i="4" a="1"/>
  <c r="DA241" i="4" a="1"/>
  <c r="CZ241" i="4" a="1"/>
  <c r="CY241" i="4" a="1"/>
  <c r="CX241" i="4" a="1"/>
  <c r="CW241" i="4" a="1"/>
  <c r="CV241" i="4" a="1"/>
  <c r="CU241" i="4" a="1"/>
  <c r="CT241" i="4" a="1"/>
  <c r="CS241" i="4" a="1"/>
  <c r="CR241" i="4" a="1"/>
  <c r="CQ241" i="4" a="1"/>
  <c r="CP241" i="4" a="1"/>
  <c r="CO241" i="4" a="1"/>
  <c r="CN241" i="4" a="1"/>
  <c r="CM241" i="4" a="1"/>
  <c r="CL241" i="4" a="1"/>
  <c r="CK241" i="4" a="1"/>
  <c r="CJ241" i="4" a="1"/>
  <c r="CI241" i="4" a="1"/>
  <c r="CH241" i="4" a="1"/>
  <c r="CG241" i="4" a="1"/>
  <c r="CF241" i="4" a="1"/>
  <c r="CE241" i="4" a="1"/>
  <c r="CD241" i="4" a="1"/>
  <c r="CC241" i="4" a="1"/>
  <c r="CB241" i="4" a="1"/>
  <c r="CA241" i="4" a="1"/>
  <c r="BZ241" i="4" a="1"/>
  <c r="BY241" i="4" a="1"/>
  <c r="BX241" i="4" a="1"/>
  <c r="BW241" i="4" a="1"/>
  <c r="BV241" i="4" a="1"/>
  <c r="BU241" i="4" a="1"/>
  <c r="BT241" i="4" a="1"/>
  <c r="BS241" i="4" a="1"/>
  <c r="BR241" i="4" a="1"/>
  <c r="BQ241" i="4" a="1"/>
  <c r="BP241" i="4" a="1"/>
  <c r="BO241" i="4" a="1"/>
  <c r="BN241" i="4" a="1"/>
  <c r="BM241" i="4" a="1"/>
  <c r="BL241" i="4" a="1"/>
  <c r="BK241" i="4" a="1"/>
  <c r="BJ241" i="4" a="1"/>
  <c r="BI241" i="4" a="1"/>
  <c r="BH241" i="4" a="1"/>
  <c r="BG241" i="4" a="1"/>
  <c r="BF241" i="4" a="1"/>
  <c r="BE241" i="4" a="1"/>
  <c r="BD241" i="4" a="1"/>
  <c r="BC241" i="4" a="1"/>
  <c r="BB241" i="4" a="1"/>
  <c r="BA241" i="4" a="1"/>
  <c r="AZ241" i="4" a="1"/>
  <c r="AY241" i="4" a="1"/>
  <c r="AX241" i="4" a="1"/>
  <c r="AW241" i="4" a="1"/>
  <c r="AV241" i="4" a="1"/>
  <c r="AU241" i="4" a="1"/>
  <c r="AT241" i="4" a="1"/>
  <c r="AS241" i="4" a="1"/>
  <c r="AR241" i="4" a="1"/>
  <c r="AQ241" i="4" a="1"/>
  <c r="AP241" i="4" a="1"/>
  <c r="AO241" i="4" a="1"/>
  <c r="AN241" i="4" a="1"/>
  <c r="AM241" i="4" a="1"/>
  <c r="AL241" i="4" a="1"/>
  <c r="AK241" i="4" a="1"/>
  <c r="AJ241" i="4" a="1"/>
  <c r="AI241" i="4" a="1"/>
  <c r="AH241" i="4" a="1"/>
  <c r="AG241" i="4" a="1"/>
  <c r="AF241" i="4" a="1"/>
  <c r="AE241" i="4" a="1"/>
  <c r="AD241" i="4" a="1"/>
  <c r="AC241" i="4" a="1"/>
  <c r="AB241" i="4" a="1"/>
  <c r="AA241" i="4" a="1"/>
  <c r="Z241" i="4" a="1"/>
  <c r="Y241" i="4" a="1"/>
  <c r="X241" i="4" a="1"/>
  <c r="W241" i="4" a="1"/>
  <c r="V241" i="4" a="1"/>
  <c r="U241" i="4" a="1"/>
  <c r="T241" i="4" a="1"/>
  <c r="S241" i="4" a="1"/>
  <c r="R241" i="4" a="1"/>
  <c r="Q241" i="4" a="1"/>
  <c r="P241" i="4" a="1"/>
  <c r="O241" i="4" a="1"/>
  <c r="N241" i="4" a="1"/>
  <c r="M241" i="4" a="1"/>
  <c r="EB240" i="4" a="1"/>
  <c r="EA240" i="4" a="1"/>
  <c r="DZ240" i="4" a="1"/>
  <c r="DY240" i="4" a="1"/>
  <c r="DX240" i="4" a="1"/>
  <c r="DW240" i="4" a="1"/>
  <c r="DV240" i="4" a="1"/>
  <c r="DU240" i="4" a="1"/>
  <c r="DT240" i="4" a="1"/>
  <c r="DS240" i="4" a="1"/>
  <c r="DR240" i="4" a="1"/>
  <c r="DQ240" i="4" a="1"/>
  <c r="DP240" i="4" a="1"/>
  <c r="DO240" i="4" a="1"/>
  <c r="DN240" i="4" a="1"/>
  <c r="DM240" i="4" a="1"/>
  <c r="DL240" i="4" a="1"/>
  <c r="DK240" i="4" a="1"/>
  <c r="DJ240" i="4" a="1"/>
  <c r="DI240" i="4" a="1"/>
  <c r="DH240" i="4" a="1"/>
  <c r="DG240" i="4" a="1"/>
  <c r="DF240" i="4" a="1"/>
  <c r="DE240" i="4" a="1"/>
  <c r="DD240" i="4" a="1"/>
  <c r="DC240" i="4" a="1"/>
  <c r="DB240" i="4" a="1"/>
  <c r="DA240" i="4" a="1"/>
  <c r="CZ240" i="4" a="1"/>
  <c r="CY240" i="4" a="1"/>
  <c r="CX240" i="4" a="1"/>
  <c r="CW240" i="4" a="1"/>
  <c r="CV240" i="4" a="1"/>
  <c r="CU240" i="4" a="1"/>
  <c r="CT240" i="4" a="1"/>
  <c r="CS240" i="4" a="1"/>
  <c r="CR240" i="4" a="1"/>
  <c r="CQ240" i="4" a="1"/>
  <c r="CP240" i="4" a="1"/>
  <c r="CO240" i="4" a="1"/>
  <c r="CN240" i="4" a="1"/>
  <c r="CM240" i="4" a="1"/>
  <c r="CL240" i="4" a="1"/>
  <c r="CK240" i="4" a="1"/>
  <c r="CJ240" i="4" a="1"/>
  <c r="CI240" i="4" a="1"/>
  <c r="CH240" i="4" a="1"/>
  <c r="CG240" i="4" a="1"/>
  <c r="CF240" i="4" a="1"/>
  <c r="CE240" i="4" a="1"/>
  <c r="CD240" i="4" a="1"/>
  <c r="CC240" i="4" a="1"/>
  <c r="CB240" i="4" a="1"/>
  <c r="CA240" i="4" a="1"/>
  <c r="BZ240" i="4" a="1"/>
  <c r="BY240" i="4" a="1"/>
  <c r="BX240" i="4" a="1"/>
  <c r="BW240" i="4" a="1"/>
  <c r="BV240" i="4" a="1"/>
  <c r="BU240" i="4" a="1"/>
  <c r="BT240" i="4" a="1"/>
  <c r="BS240" i="4" a="1"/>
  <c r="BR240" i="4" a="1"/>
  <c r="BQ240" i="4" a="1"/>
  <c r="BP240" i="4" a="1"/>
  <c r="BO240" i="4" a="1"/>
  <c r="BN240" i="4" a="1"/>
  <c r="BM240" i="4" a="1"/>
  <c r="BL240" i="4" a="1"/>
  <c r="BK240" i="4" a="1"/>
  <c r="BJ240" i="4" a="1"/>
  <c r="BI240" i="4" a="1"/>
  <c r="BH240" i="4" a="1"/>
  <c r="BG240" i="4" a="1"/>
  <c r="BF240" i="4" a="1"/>
  <c r="BE240" i="4" a="1"/>
  <c r="BD240" i="4" a="1"/>
  <c r="BC240" i="4" a="1"/>
  <c r="BB240" i="4" a="1"/>
  <c r="BA240" i="4" a="1"/>
  <c r="AZ240" i="4" a="1"/>
  <c r="AY240" i="4" a="1"/>
  <c r="AX240" i="4" a="1"/>
  <c r="AW240" i="4" a="1"/>
  <c r="AV240" i="4" a="1"/>
  <c r="AU240" i="4" a="1"/>
  <c r="AT240" i="4" a="1"/>
  <c r="AS240" i="4" a="1"/>
  <c r="AR240" i="4" a="1"/>
  <c r="AQ240" i="4" a="1"/>
  <c r="AP240" i="4" a="1"/>
  <c r="AO240" i="4" a="1"/>
  <c r="AN240" i="4" a="1"/>
  <c r="AM240" i="4" a="1"/>
  <c r="AL240" i="4" a="1"/>
  <c r="AK240" i="4" a="1"/>
  <c r="AJ240" i="4" a="1"/>
  <c r="AI240" i="4" a="1"/>
  <c r="AH240" i="4" a="1"/>
  <c r="AG240" i="4" a="1"/>
  <c r="AF240" i="4" a="1"/>
  <c r="AE240" i="4" a="1"/>
  <c r="AD240" i="4" a="1"/>
  <c r="AC240" i="4" a="1"/>
  <c r="AB240" i="4" a="1"/>
  <c r="AA240" i="4" a="1"/>
  <c r="Z240" i="4" a="1"/>
  <c r="Y240" i="4" a="1"/>
  <c r="X240" i="4" a="1"/>
  <c r="W240" i="4" a="1"/>
  <c r="V240" i="4" a="1"/>
  <c r="U240" i="4" a="1"/>
  <c r="T240" i="4" a="1"/>
  <c r="S240" i="4" a="1"/>
  <c r="R240" i="4" a="1"/>
  <c r="Q240" i="4" a="1"/>
  <c r="P240" i="4" a="1"/>
  <c r="O240" i="4" a="1"/>
  <c r="N240" i="4" a="1"/>
  <c r="M240" i="4" a="1"/>
  <c r="EB239" i="4" a="1"/>
  <c r="EA239" i="4" a="1"/>
  <c r="DZ239" i="4" a="1"/>
  <c r="DY239" i="4" a="1"/>
  <c r="DX239" i="4" a="1"/>
  <c r="DW239" i="4" a="1"/>
  <c r="DV239" i="4" a="1"/>
  <c r="DU239" i="4" a="1"/>
  <c r="DT239" i="4" a="1"/>
  <c r="DS239" i="4" a="1"/>
  <c r="DR239" i="4" a="1"/>
  <c r="DQ239" i="4" a="1"/>
  <c r="DP239" i="4" a="1"/>
  <c r="DO239" i="4" a="1"/>
  <c r="DN239" i="4" a="1"/>
  <c r="DM239" i="4" a="1"/>
  <c r="DL239" i="4" a="1"/>
  <c r="DK239" i="4" a="1"/>
  <c r="DJ239" i="4" a="1"/>
  <c r="DI239" i="4" a="1"/>
  <c r="DH239" i="4" a="1"/>
  <c r="DG239" i="4" a="1"/>
  <c r="DF239" i="4" a="1"/>
  <c r="DE239" i="4" a="1"/>
  <c r="DD239" i="4" a="1"/>
  <c r="DC239" i="4" a="1"/>
  <c r="DB239" i="4" a="1"/>
  <c r="DA239" i="4" a="1"/>
  <c r="CZ239" i="4" a="1"/>
  <c r="CY239" i="4" a="1"/>
  <c r="CX239" i="4" a="1"/>
  <c r="CW239" i="4" a="1"/>
  <c r="CV239" i="4" a="1"/>
  <c r="CU239" i="4" a="1"/>
  <c r="CT239" i="4" a="1"/>
  <c r="CS239" i="4" a="1"/>
  <c r="CR239" i="4" a="1"/>
  <c r="CQ239" i="4" a="1"/>
  <c r="CP239" i="4" a="1"/>
  <c r="CO239" i="4" a="1"/>
  <c r="CN239" i="4" a="1"/>
  <c r="CM239" i="4" a="1"/>
  <c r="CL239" i="4" a="1"/>
  <c r="CK239" i="4" a="1"/>
  <c r="CJ239" i="4" a="1"/>
  <c r="CI239" i="4" a="1"/>
  <c r="CH239" i="4" a="1"/>
  <c r="CG239" i="4" a="1"/>
  <c r="CF239" i="4" a="1"/>
  <c r="CE239" i="4" a="1"/>
  <c r="CD239" i="4" a="1"/>
  <c r="CC239" i="4" a="1"/>
  <c r="CB239" i="4" a="1"/>
  <c r="CA239" i="4" a="1"/>
  <c r="BZ239" i="4" a="1"/>
  <c r="BY239" i="4" a="1"/>
  <c r="BX239" i="4" a="1"/>
  <c r="BW239" i="4" a="1"/>
  <c r="BV239" i="4" a="1"/>
  <c r="BU239" i="4" a="1"/>
  <c r="BT239" i="4" a="1"/>
  <c r="BS239" i="4" a="1"/>
  <c r="BR239" i="4" a="1"/>
  <c r="BQ239" i="4" a="1"/>
  <c r="BP239" i="4" a="1"/>
  <c r="BO239" i="4" a="1"/>
  <c r="BN239" i="4" a="1"/>
  <c r="BM239" i="4" a="1"/>
  <c r="BL239" i="4" a="1"/>
  <c r="BK239" i="4" a="1"/>
  <c r="BJ239" i="4" a="1"/>
  <c r="BI239" i="4" a="1"/>
  <c r="BH239" i="4" a="1"/>
  <c r="BG239" i="4" a="1"/>
  <c r="BF239" i="4" a="1"/>
  <c r="BE239" i="4" a="1"/>
  <c r="BD239" i="4" a="1"/>
  <c r="BC239" i="4" a="1"/>
  <c r="BB239" i="4" a="1"/>
  <c r="BA239" i="4" a="1"/>
  <c r="AZ239" i="4" a="1"/>
  <c r="AY239" i="4" a="1"/>
  <c r="AX239" i="4" a="1"/>
  <c r="AW239" i="4" a="1"/>
  <c r="AV239" i="4" a="1"/>
  <c r="AU239" i="4" a="1"/>
  <c r="AT239" i="4" a="1"/>
  <c r="AS239" i="4" a="1"/>
  <c r="AR239" i="4" a="1"/>
  <c r="AQ239" i="4" a="1"/>
  <c r="AP239" i="4" a="1"/>
  <c r="AO239" i="4" a="1"/>
  <c r="AN239" i="4" a="1"/>
  <c r="AM239" i="4" a="1"/>
  <c r="AL239" i="4" a="1"/>
  <c r="AK239" i="4" a="1"/>
  <c r="AJ239" i="4" a="1"/>
  <c r="AI239" i="4" a="1"/>
  <c r="AH239" i="4" a="1"/>
  <c r="AG239" i="4" a="1"/>
  <c r="AF239" i="4" a="1"/>
  <c r="AE239" i="4" a="1"/>
  <c r="AD239" i="4" a="1"/>
  <c r="AC239" i="4" a="1"/>
  <c r="AB239" i="4" a="1"/>
  <c r="AA239" i="4" a="1"/>
  <c r="Z239" i="4" a="1"/>
  <c r="Y239" i="4" a="1"/>
  <c r="X239" i="4" a="1"/>
  <c r="W239" i="4" a="1"/>
  <c r="V239" i="4" a="1"/>
  <c r="U239" i="4" a="1"/>
  <c r="T239" i="4" a="1"/>
  <c r="S239" i="4" a="1"/>
  <c r="R239" i="4" a="1"/>
  <c r="Q239" i="4" a="1"/>
  <c r="P239" i="4" a="1"/>
  <c r="O239" i="4" a="1"/>
  <c r="N239" i="4" a="1"/>
  <c r="M239" i="4" a="1"/>
  <c r="EB238" i="4" a="1"/>
  <c r="EA238" i="4" a="1"/>
  <c r="DZ238" i="4" a="1"/>
  <c r="DY238" i="4" a="1"/>
  <c r="DX238" i="4" a="1"/>
  <c r="DW238" i="4" a="1"/>
  <c r="DV238" i="4" a="1"/>
  <c r="DU238" i="4" a="1"/>
  <c r="DT238" i="4" a="1"/>
  <c r="DS238" i="4" a="1"/>
  <c r="DR238" i="4" a="1"/>
  <c r="DQ238" i="4" a="1"/>
  <c r="DP238" i="4" a="1"/>
  <c r="DO238" i="4" a="1"/>
  <c r="DN238" i="4" a="1"/>
  <c r="DM238" i="4" a="1"/>
  <c r="DL238" i="4" a="1"/>
  <c r="DK238" i="4" a="1"/>
  <c r="DJ238" i="4" a="1"/>
  <c r="DI238" i="4" a="1"/>
  <c r="DH238" i="4" a="1"/>
  <c r="DG238" i="4" a="1"/>
  <c r="DF238" i="4" a="1"/>
  <c r="DE238" i="4" a="1"/>
  <c r="DD238" i="4" a="1"/>
  <c r="DC238" i="4" a="1"/>
  <c r="DB238" i="4" a="1"/>
  <c r="DA238" i="4" a="1"/>
  <c r="CZ238" i="4" a="1"/>
  <c r="CY238" i="4" a="1"/>
  <c r="CX238" i="4" a="1"/>
  <c r="CW238" i="4" a="1"/>
  <c r="CV238" i="4" a="1"/>
  <c r="CU238" i="4" a="1"/>
  <c r="CT238" i="4" a="1"/>
  <c r="CS238" i="4" a="1"/>
  <c r="CR238" i="4" a="1"/>
  <c r="CQ238" i="4" a="1"/>
  <c r="CP238" i="4" a="1"/>
  <c r="CO238" i="4" a="1"/>
  <c r="CN238" i="4" a="1"/>
  <c r="CM238" i="4" a="1"/>
  <c r="CL238" i="4" a="1"/>
  <c r="CK238" i="4" a="1"/>
  <c r="CJ238" i="4" a="1"/>
  <c r="CI238" i="4" a="1"/>
  <c r="CH238" i="4" a="1"/>
  <c r="CG238" i="4" a="1"/>
  <c r="CF238" i="4" a="1"/>
  <c r="CE238" i="4" a="1"/>
  <c r="CD238" i="4" a="1"/>
  <c r="CC238" i="4" a="1"/>
  <c r="CB238" i="4" a="1"/>
  <c r="CA238" i="4" a="1"/>
  <c r="BZ238" i="4" a="1"/>
  <c r="BY238" i="4" a="1"/>
  <c r="BX238" i="4" a="1"/>
  <c r="BW238" i="4" a="1"/>
  <c r="BV238" i="4" a="1"/>
  <c r="BU238" i="4" a="1"/>
  <c r="BT238" i="4" a="1"/>
  <c r="BS238" i="4" a="1"/>
  <c r="BR238" i="4" a="1"/>
  <c r="BQ238" i="4" a="1"/>
  <c r="BP238" i="4" a="1"/>
  <c r="BO238" i="4" a="1"/>
  <c r="BN238" i="4" a="1"/>
  <c r="BM238" i="4" a="1"/>
  <c r="BL238" i="4" a="1"/>
  <c r="BK238" i="4" a="1"/>
  <c r="BJ238" i="4" a="1"/>
  <c r="BI238" i="4" a="1"/>
  <c r="BH238" i="4" a="1"/>
  <c r="BG238" i="4" a="1"/>
  <c r="BF238" i="4" a="1"/>
  <c r="BE238" i="4" a="1"/>
  <c r="BD238" i="4" a="1"/>
  <c r="BC238" i="4" a="1"/>
  <c r="BB238" i="4" a="1"/>
  <c r="BA238" i="4" a="1"/>
  <c r="AZ238" i="4" a="1"/>
  <c r="AY238" i="4" a="1"/>
  <c r="AX238" i="4" a="1"/>
  <c r="AW238" i="4" a="1"/>
  <c r="AV238" i="4" a="1"/>
  <c r="AU238" i="4" a="1"/>
  <c r="AT238" i="4" a="1"/>
  <c r="AS238" i="4" a="1"/>
  <c r="AR238" i="4" a="1"/>
  <c r="AQ238" i="4" a="1"/>
  <c r="AP238" i="4" a="1"/>
  <c r="AO238" i="4" a="1"/>
  <c r="AN238" i="4" a="1"/>
  <c r="AM238" i="4" a="1"/>
  <c r="AL238" i="4" a="1"/>
  <c r="AK238" i="4" a="1"/>
  <c r="AJ238" i="4" a="1"/>
  <c r="AI238" i="4" a="1"/>
  <c r="AH238" i="4" a="1"/>
  <c r="AG238" i="4" a="1"/>
  <c r="AF238" i="4" a="1"/>
  <c r="AE238" i="4" a="1"/>
  <c r="AD238" i="4" a="1"/>
  <c r="AC238" i="4" a="1"/>
  <c r="AB238" i="4" a="1"/>
  <c r="AA238" i="4" a="1"/>
  <c r="Z238" i="4" a="1"/>
  <c r="Y238" i="4" a="1"/>
  <c r="X238" i="4" a="1"/>
  <c r="W238" i="4" a="1"/>
  <c r="V238" i="4" a="1"/>
  <c r="U238" i="4" a="1"/>
  <c r="T238" i="4" a="1"/>
  <c r="S238" i="4" a="1"/>
  <c r="R238" i="4" a="1"/>
  <c r="Q238" i="4" a="1"/>
  <c r="P238" i="4" a="1"/>
  <c r="O238" i="4" a="1"/>
  <c r="N238" i="4" a="1"/>
  <c r="M238" i="4" a="1"/>
  <c r="EB237" i="4" a="1"/>
  <c r="EA237" i="4" a="1"/>
  <c r="DZ237" i="4" a="1"/>
  <c r="DY237" i="4" a="1"/>
  <c r="DX237" i="4" a="1"/>
  <c r="DW237" i="4" a="1"/>
  <c r="DV237" i="4" a="1"/>
  <c r="DU237" i="4" a="1"/>
  <c r="DT237" i="4" a="1"/>
  <c r="DS237" i="4" a="1"/>
  <c r="DR237" i="4" a="1"/>
  <c r="DQ237" i="4" a="1"/>
  <c r="DP237" i="4" a="1"/>
  <c r="DO237" i="4" a="1"/>
  <c r="DN237" i="4" a="1"/>
  <c r="DM237" i="4" a="1"/>
  <c r="DL237" i="4" a="1"/>
  <c r="DK237" i="4" a="1"/>
  <c r="DJ237" i="4" a="1"/>
  <c r="DI237" i="4" a="1"/>
  <c r="DH237" i="4" a="1"/>
  <c r="DG237" i="4" a="1"/>
  <c r="DF237" i="4" a="1"/>
  <c r="DE237" i="4" a="1"/>
  <c r="DD237" i="4" a="1"/>
  <c r="DC237" i="4" a="1"/>
  <c r="DB237" i="4" a="1"/>
  <c r="DA237" i="4" a="1"/>
  <c r="CZ237" i="4" a="1"/>
  <c r="CY237" i="4" a="1"/>
  <c r="CX237" i="4" a="1"/>
  <c r="CW237" i="4" a="1"/>
  <c r="CV237" i="4" a="1"/>
  <c r="CU237" i="4" a="1"/>
  <c r="CT237" i="4" a="1"/>
  <c r="CS237" i="4" a="1"/>
  <c r="CR237" i="4" a="1"/>
  <c r="CQ237" i="4" a="1"/>
  <c r="CP237" i="4" a="1"/>
  <c r="CO237" i="4" a="1"/>
  <c r="CN237" i="4" a="1"/>
  <c r="CM237" i="4" a="1"/>
  <c r="CL237" i="4" a="1"/>
  <c r="CK237" i="4" a="1"/>
  <c r="CJ237" i="4" a="1"/>
  <c r="CI237" i="4" a="1"/>
  <c r="CH237" i="4" a="1"/>
  <c r="CG237" i="4" a="1"/>
  <c r="CF237" i="4" a="1"/>
  <c r="CE237" i="4" a="1"/>
  <c r="CD237" i="4" a="1"/>
  <c r="CC237" i="4" a="1"/>
  <c r="CB237" i="4" a="1"/>
  <c r="CA237" i="4" a="1"/>
  <c r="BZ237" i="4" a="1"/>
  <c r="BY237" i="4" a="1"/>
  <c r="BX237" i="4" a="1"/>
  <c r="BW237" i="4" a="1"/>
  <c r="BV237" i="4" a="1"/>
  <c r="BU237" i="4" a="1"/>
  <c r="BT237" i="4" a="1"/>
  <c r="BS237" i="4" a="1"/>
  <c r="BR237" i="4" a="1"/>
  <c r="BQ237" i="4" a="1"/>
  <c r="BP237" i="4" a="1"/>
  <c r="BO237" i="4" a="1"/>
  <c r="BN237" i="4" a="1"/>
  <c r="BM237" i="4" a="1"/>
  <c r="BL237" i="4" a="1"/>
  <c r="BK237" i="4" a="1"/>
  <c r="BJ237" i="4" a="1"/>
  <c r="BI237" i="4" a="1"/>
  <c r="BH237" i="4" a="1"/>
  <c r="BG237" i="4" a="1"/>
  <c r="BF237" i="4" a="1"/>
  <c r="BE237" i="4" a="1"/>
  <c r="BD237" i="4" a="1"/>
  <c r="BC237" i="4" a="1"/>
  <c r="BB237" i="4" a="1"/>
  <c r="BA237" i="4" a="1"/>
  <c r="AZ237" i="4" a="1"/>
  <c r="AY237" i="4" a="1"/>
  <c r="AX237" i="4" a="1"/>
  <c r="AW237" i="4" a="1"/>
  <c r="AV237" i="4" a="1"/>
  <c r="AU237" i="4" a="1"/>
  <c r="AT237" i="4" a="1"/>
  <c r="AS237" i="4" a="1"/>
  <c r="AR237" i="4" a="1"/>
  <c r="AQ237" i="4" a="1"/>
  <c r="AP237" i="4" a="1"/>
  <c r="AO237" i="4" a="1"/>
  <c r="AN237" i="4" a="1"/>
  <c r="AM237" i="4" a="1"/>
  <c r="AL237" i="4" a="1"/>
  <c r="AK237" i="4" a="1"/>
  <c r="AJ237" i="4" a="1"/>
  <c r="AI237" i="4" a="1"/>
  <c r="AH237" i="4" a="1"/>
  <c r="AG237" i="4" a="1"/>
  <c r="AF237" i="4" a="1"/>
  <c r="AE237" i="4" a="1"/>
  <c r="AD237" i="4" a="1"/>
  <c r="AC237" i="4" a="1"/>
  <c r="AB237" i="4" a="1"/>
  <c r="AA237" i="4" a="1"/>
  <c r="Z237" i="4" a="1"/>
  <c r="Y237" i="4" a="1"/>
  <c r="X237" i="4" a="1"/>
  <c r="W237" i="4" a="1"/>
  <c r="V237" i="4" a="1"/>
  <c r="U237" i="4" a="1"/>
  <c r="T237" i="4" a="1"/>
  <c r="S237" i="4" a="1"/>
  <c r="R237" i="4" a="1"/>
  <c r="Q237" i="4" a="1"/>
  <c r="P237" i="4" a="1"/>
  <c r="O237" i="4" a="1"/>
  <c r="N237" i="4" a="1"/>
  <c r="M237" i="4" a="1"/>
  <c r="EB236" i="4" a="1"/>
  <c r="EA236" i="4" a="1"/>
  <c r="DZ236" i="4" a="1"/>
  <c r="DY236" i="4" a="1"/>
  <c r="DX236" i="4" a="1"/>
  <c r="DW236" i="4" a="1"/>
  <c r="DV236" i="4" a="1"/>
  <c r="DU236" i="4" a="1"/>
  <c r="DT236" i="4" a="1"/>
  <c r="DS236" i="4" a="1"/>
  <c r="DR236" i="4" a="1"/>
  <c r="DQ236" i="4" a="1"/>
  <c r="DP236" i="4" a="1"/>
  <c r="DO236" i="4" a="1"/>
  <c r="DN236" i="4" a="1"/>
  <c r="DM236" i="4" a="1"/>
  <c r="DL236" i="4" a="1"/>
  <c r="DK236" i="4" a="1"/>
  <c r="DJ236" i="4" a="1"/>
  <c r="DI236" i="4" a="1"/>
  <c r="DH236" i="4" a="1"/>
  <c r="DG236" i="4" a="1"/>
  <c r="DF236" i="4" a="1"/>
  <c r="DE236" i="4" a="1"/>
  <c r="DD236" i="4" a="1"/>
  <c r="DC236" i="4" a="1"/>
  <c r="DB236" i="4" a="1"/>
  <c r="DA236" i="4" a="1"/>
  <c r="CZ236" i="4" a="1"/>
  <c r="CY236" i="4" a="1"/>
  <c r="CX236" i="4" a="1"/>
  <c r="CW236" i="4" a="1"/>
  <c r="CV236" i="4" a="1"/>
  <c r="CU236" i="4" a="1"/>
  <c r="CT236" i="4" a="1"/>
  <c r="CS236" i="4" a="1"/>
  <c r="CR236" i="4" a="1"/>
  <c r="CQ236" i="4" a="1"/>
  <c r="CP236" i="4" a="1"/>
  <c r="CO236" i="4" a="1"/>
  <c r="CN236" i="4" a="1"/>
  <c r="CM236" i="4" a="1"/>
  <c r="CL236" i="4" a="1"/>
  <c r="CK236" i="4" a="1"/>
  <c r="CJ236" i="4" a="1"/>
  <c r="CI236" i="4" a="1"/>
  <c r="CH236" i="4" a="1"/>
  <c r="CG236" i="4" a="1"/>
  <c r="CF236" i="4" a="1"/>
  <c r="CE236" i="4" a="1"/>
  <c r="CD236" i="4" a="1"/>
  <c r="CC236" i="4" a="1"/>
  <c r="CB236" i="4" a="1"/>
  <c r="CA236" i="4" a="1"/>
  <c r="BZ236" i="4" a="1"/>
  <c r="BY236" i="4" a="1"/>
  <c r="BX236" i="4" a="1"/>
  <c r="BW236" i="4" a="1"/>
  <c r="BV236" i="4" a="1"/>
  <c r="BU236" i="4" a="1"/>
  <c r="BT236" i="4" a="1"/>
  <c r="BS236" i="4" a="1"/>
  <c r="BR236" i="4" a="1"/>
  <c r="BQ236" i="4" a="1"/>
  <c r="BP236" i="4" a="1"/>
  <c r="BO236" i="4" a="1"/>
  <c r="BN236" i="4" a="1"/>
  <c r="BM236" i="4" a="1"/>
  <c r="BL236" i="4" a="1"/>
  <c r="BK236" i="4" a="1"/>
  <c r="BJ236" i="4" a="1"/>
  <c r="BI236" i="4" a="1"/>
  <c r="BH236" i="4" a="1"/>
  <c r="BG236" i="4" a="1"/>
  <c r="BF236" i="4" a="1"/>
  <c r="BE236" i="4" a="1"/>
  <c r="BD236" i="4" a="1"/>
  <c r="BC236" i="4" a="1"/>
  <c r="BB236" i="4" a="1"/>
  <c r="BA236" i="4" a="1"/>
  <c r="AZ236" i="4" a="1"/>
  <c r="AY236" i="4" a="1"/>
  <c r="AX236" i="4" a="1"/>
  <c r="AW236" i="4" a="1"/>
  <c r="AV236" i="4" a="1"/>
  <c r="AU236" i="4" a="1"/>
  <c r="AT236" i="4" a="1"/>
  <c r="AS236" i="4" a="1"/>
  <c r="AR236" i="4" a="1"/>
  <c r="AQ236" i="4" a="1"/>
  <c r="AP236" i="4" a="1"/>
  <c r="AO236" i="4" a="1"/>
  <c r="AN236" i="4" a="1"/>
  <c r="AM236" i="4" a="1"/>
  <c r="AL236" i="4" a="1"/>
  <c r="AK236" i="4" a="1"/>
  <c r="AJ236" i="4" a="1"/>
  <c r="AI236" i="4" a="1"/>
  <c r="AH236" i="4" a="1"/>
  <c r="AG236" i="4" a="1"/>
  <c r="AF236" i="4" a="1"/>
  <c r="AE236" i="4" a="1"/>
  <c r="AD236" i="4" a="1"/>
  <c r="AC236" i="4" a="1"/>
  <c r="AB236" i="4" a="1"/>
  <c r="AA236" i="4" a="1"/>
  <c r="Z236" i="4" a="1"/>
  <c r="Y236" i="4" a="1"/>
  <c r="X236" i="4" a="1"/>
  <c r="W236" i="4" a="1"/>
  <c r="V236" i="4" a="1"/>
  <c r="U236" i="4" a="1"/>
  <c r="T236" i="4" a="1"/>
  <c r="S236" i="4" a="1"/>
  <c r="R236" i="4" a="1"/>
  <c r="Q236" i="4" a="1"/>
  <c r="P236" i="4" a="1"/>
  <c r="O236" i="4" a="1"/>
  <c r="N236" i="4" a="1"/>
  <c r="M236" i="4" a="1"/>
  <c r="EB235" i="4" a="1"/>
  <c r="EA235" i="4" a="1"/>
  <c r="DZ235" i="4" a="1"/>
  <c r="DY235" i="4" a="1"/>
  <c r="DX235" i="4" a="1"/>
  <c r="DW235" i="4" a="1"/>
  <c r="DV235" i="4" a="1"/>
  <c r="DU235" i="4" a="1"/>
  <c r="DT235" i="4" a="1"/>
  <c r="DS235" i="4" a="1"/>
  <c r="DR235" i="4" a="1"/>
  <c r="DQ235" i="4" a="1"/>
  <c r="DP235" i="4" a="1"/>
  <c r="DO235" i="4" a="1"/>
  <c r="DN235" i="4" a="1"/>
  <c r="DM235" i="4" a="1"/>
  <c r="DL235" i="4" a="1"/>
  <c r="DK235" i="4" a="1"/>
  <c r="DJ235" i="4" a="1"/>
  <c r="DI235" i="4" a="1"/>
  <c r="DH235" i="4" a="1"/>
  <c r="DG235" i="4" a="1"/>
  <c r="DF235" i="4" a="1"/>
  <c r="DE235" i="4" a="1"/>
  <c r="DD235" i="4" a="1"/>
  <c r="DC235" i="4" a="1"/>
  <c r="DB235" i="4" a="1"/>
  <c r="DA235" i="4" a="1"/>
  <c r="CZ235" i="4" a="1"/>
  <c r="CY235" i="4" a="1"/>
  <c r="CX235" i="4" a="1"/>
  <c r="CW235" i="4" a="1"/>
  <c r="CV235" i="4" a="1"/>
  <c r="CU235" i="4" a="1"/>
  <c r="CT235" i="4" a="1"/>
  <c r="CS235" i="4" a="1"/>
  <c r="CR235" i="4" a="1"/>
  <c r="CQ235" i="4" a="1"/>
  <c r="CP235" i="4" a="1"/>
  <c r="CO235" i="4" a="1"/>
  <c r="CN235" i="4" a="1"/>
  <c r="CM235" i="4" a="1"/>
  <c r="CL235" i="4" a="1"/>
  <c r="CK235" i="4" a="1"/>
  <c r="CJ235" i="4" a="1"/>
  <c r="CI235" i="4" a="1"/>
  <c r="CH235" i="4" a="1"/>
  <c r="CG235" i="4" a="1"/>
  <c r="CF235" i="4" a="1"/>
  <c r="CE235" i="4" a="1"/>
  <c r="CD235" i="4" a="1"/>
  <c r="CC235" i="4" a="1"/>
  <c r="CB235" i="4" a="1"/>
  <c r="CA235" i="4" a="1"/>
  <c r="BZ235" i="4" a="1"/>
  <c r="BY235" i="4" a="1"/>
  <c r="BX235" i="4" a="1"/>
  <c r="BW235" i="4" a="1"/>
  <c r="BV235" i="4" a="1"/>
  <c r="BU235" i="4" a="1"/>
  <c r="BT235" i="4" a="1"/>
  <c r="BS235" i="4" a="1"/>
  <c r="BR235" i="4" a="1"/>
  <c r="BQ235" i="4" a="1"/>
  <c r="BP235" i="4" a="1"/>
  <c r="BO235" i="4" a="1"/>
  <c r="BN235" i="4" a="1"/>
  <c r="BM235" i="4" a="1"/>
  <c r="BL235" i="4" a="1"/>
  <c r="BK235" i="4" a="1"/>
  <c r="BJ235" i="4" a="1"/>
  <c r="BI235" i="4" a="1"/>
  <c r="BH235" i="4" a="1"/>
  <c r="BG235" i="4" a="1"/>
  <c r="BF235" i="4" a="1"/>
  <c r="BE235" i="4" a="1"/>
  <c r="BD235" i="4" a="1"/>
  <c r="BC235" i="4" a="1"/>
  <c r="BB235" i="4" a="1"/>
  <c r="BA235" i="4" a="1"/>
  <c r="AZ235" i="4" a="1"/>
  <c r="AY235" i="4" a="1"/>
  <c r="AX235" i="4" a="1"/>
  <c r="AW235" i="4" a="1"/>
  <c r="AV235" i="4" a="1"/>
  <c r="AU235" i="4" a="1"/>
  <c r="AT235" i="4" a="1"/>
  <c r="AS235" i="4" a="1"/>
  <c r="AR235" i="4" a="1"/>
  <c r="AQ235" i="4" a="1"/>
  <c r="AP235" i="4" a="1"/>
  <c r="AO235" i="4" a="1"/>
  <c r="AN235" i="4" a="1"/>
  <c r="AM235" i="4" a="1"/>
  <c r="AL235" i="4" a="1"/>
  <c r="AK235" i="4" a="1"/>
  <c r="AJ235" i="4" a="1"/>
  <c r="AI235" i="4" a="1"/>
  <c r="AH235" i="4" a="1"/>
  <c r="AG235" i="4" a="1"/>
  <c r="AF235" i="4" a="1"/>
  <c r="AE235" i="4" a="1"/>
  <c r="AD235" i="4" a="1"/>
  <c r="AC235" i="4" a="1"/>
  <c r="AB235" i="4" a="1"/>
  <c r="AA235" i="4" a="1"/>
  <c r="Z235" i="4" a="1"/>
  <c r="Y235" i="4" a="1"/>
  <c r="X235" i="4" a="1"/>
  <c r="W235" i="4" a="1"/>
  <c r="V235" i="4" a="1"/>
  <c r="U235" i="4" a="1"/>
  <c r="T235" i="4" a="1"/>
  <c r="S235" i="4" a="1"/>
  <c r="R235" i="4" a="1"/>
  <c r="Q235" i="4" a="1"/>
  <c r="P235" i="4" a="1"/>
  <c r="O235" i="4" a="1"/>
  <c r="N235" i="4" a="1"/>
  <c r="M235" i="4" a="1"/>
  <c r="EB234" i="4" a="1"/>
  <c r="EA234" i="4" a="1"/>
  <c r="DZ234" i="4" a="1"/>
  <c r="DY234" i="4" a="1"/>
  <c r="DX234" i="4" a="1"/>
  <c r="DW234" i="4" a="1"/>
  <c r="DV234" i="4" a="1"/>
  <c r="DU234" i="4" a="1"/>
  <c r="DT234" i="4" a="1"/>
  <c r="DS234" i="4" a="1"/>
  <c r="DR234" i="4" a="1"/>
  <c r="DQ234" i="4" a="1"/>
  <c r="DP234" i="4" a="1"/>
  <c r="DO234" i="4" a="1"/>
  <c r="DN234" i="4" a="1"/>
  <c r="DM234" i="4" a="1"/>
  <c r="DL234" i="4" a="1"/>
  <c r="DK234" i="4" a="1"/>
  <c r="DJ234" i="4" a="1"/>
  <c r="DI234" i="4" a="1"/>
  <c r="DH234" i="4" a="1"/>
  <c r="DG234" i="4" a="1"/>
  <c r="DF234" i="4" a="1"/>
  <c r="DE234" i="4" a="1"/>
  <c r="DD234" i="4" a="1"/>
  <c r="DC234" i="4" a="1"/>
  <c r="DB234" i="4" a="1"/>
  <c r="DA234" i="4" a="1"/>
  <c r="CZ234" i="4" a="1"/>
  <c r="CY234" i="4" a="1"/>
  <c r="CX234" i="4" a="1"/>
  <c r="CW234" i="4" a="1"/>
  <c r="CV234" i="4" a="1"/>
  <c r="CU234" i="4" a="1"/>
  <c r="CT234" i="4" a="1"/>
  <c r="CS234" i="4" a="1"/>
  <c r="CR234" i="4" a="1"/>
  <c r="CQ234" i="4" a="1"/>
  <c r="CP234" i="4" a="1"/>
  <c r="CO234" i="4" a="1"/>
  <c r="CN234" i="4" a="1"/>
  <c r="CM234" i="4" a="1"/>
  <c r="CL234" i="4" a="1"/>
  <c r="CK234" i="4" a="1"/>
  <c r="CJ234" i="4" a="1"/>
  <c r="CI234" i="4" a="1"/>
  <c r="CH234" i="4" a="1"/>
  <c r="CG234" i="4" a="1"/>
  <c r="CF234" i="4" a="1"/>
  <c r="CE234" i="4" a="1"/>
  <c r="CD234" i="4" a="1"/>
  <c r="CC234" i="4" a="1"/>
  <c r="CB234" i="4" a="1"/>
  <c r="CA234" i="4" a="1"/>
  <c r="BZ234" i="4" a="1"/>
  <c r="BY234" i="4" a="1"/>
  <c r="BX234" i="4" a="1"/>
  <c r="BW234" i="4" a="1"/>
  <c r="BV234" i="4" a="1"/>
  <c r="BU234" i="4" a="1"/>
  <c r="BT234" i="4" a="1"/>
  <c r="BS234" i="4" a="1"/>
  <c r="BR234" i="4" a="1"/>
  <c r="BQ234" i="4" a="1"/>
  <c r="BP234" i="4" a="1"/>
  <c r="BO234" i="4" a="1"/>
  <c r="BN234" i="4" a="1"/>
  <c r="BM234" i="4" a="1"/>
  <c r="BL234" i="4" a="1"/>
  <c r="BK234" i="4" a="1"/>
  <c r="BJ234" i="4" a="1"/>
  <c r="BI234" i="4" a="1"/>
  <c r="BH234" i="4" a="1"/>
  <c r="BG234" i="4" a="1"/>
  <c r="BF234" i="4" a="1"/>
  <c r="BE234" i="4" a="1"/>
  <c r="BD234" i="4" a="1"/>
  <c r="BC234" i="4" a="1"/>
  <c r="BB234" i="4" a="1"/>
  <c r="BA234" i="4" a="1"/>
  <c r="AZ234" i="4" a="1"/>
  <c r="AY234" i="4" a="1"/>
  <c r="AX234" i="4" a="1"/>
  <c r="AW234" i="4" a="1"/>
  <c r="AV234" i="4" a="1"/>
  <c r="AU234" i="4" a="1"/>
  <c r="AT234" i="4" a="1"/>
  <c r="AS234" i="4" a="1"/>
  <c r="AR234" i="4" a="1"/>
  <c r="AQ234" i="4" a="1"/>
  <c r="AP234" i="4" a="1"/>
  <c r="AO234" i="4" a="1"/>
  <c r="AN234" i="4" a="1"/>
  <c r="AM234" i="4" a="1"/>
  <c r="AL234" i="4" a="1"/>
  <c r="AK234" i="4" a="1"/>
  <c r="AJ234" i="4" a="1"/>
  <c r="AI234" i="4" a="1"/>
  <c r="AH234" i="4" a="1"/>
  <c r="AG234" i="4" a="1"/>
  <c r="AF234" i="4" a="1"/>
  <c r="AE234" i="4" a="1"/>
  <c r="AD234" i="4" a="1"/>
  <c r="AC234" i="4" a="1"/>
  <c r="AB234" i="4" a="1"/>
  <c r="AA234" i="4" a="1"/>
  <c r="Z234" i="4" a="1"/>
  <c r="Y234" i="4" a="1"/>
  <c r="X234" i="4" a="1"/>
  <c r="W234" i="4" a="1"/>
  <c r="V234" i="4" a="1"/>
  <c r="U234" i="4" a="1"/>
  <c r="T234" i="4" a="1"/>
  <c r="S234" i="4" a="1"/>
  <c r="R234" i="4" a="1"/>
  <c r="Q234" i="4" a="1"/>
  <c r="P234" i="4" a="1"/>
  <c r="O234" i="4" a="1"/>
  <c r="N234" i="4" a="1"/>
  <c r="M234" i="4" a="1"/>
  <c r="EB233" i="4" a="1"/>
  <c r="EA233" i="4" a="1"/>
  <c r="DZ233" i="4" a="1"/>
  <c r="DY233" i="4" a="1"/>
  <c r="DX233" i="4" a="1"/>
  <c r="DW233" i="4" a="1"/>
  <c r="DV233" i="4" a="1"/>
  <c r="DU233" i="4" a="1"/>
  <c r="DT233" i="4" a="1"/>
  <c r="DS233" i="4" a="1"/>
  <c r="DR233" i="4" a="1"/>
  <c r="DQ233" i="4" a="1"/>
  <c r="DP233" i="4" a="1"/>
  <c r="DO233" i="4" a="1"/>
  <c r="DN233" i="4" a="1"/>
  <c r="DM233" i="4" a="1"/>
  <c r="DL233" i="4" a="1"/>
  <c r="DK233" i="4" a="1"/>
  <c r="DJ233" i="4" a="1"/>
  <c r="DI233" i="4" a="1"/>
  <c r="DH233" i="4" a="1"/>
  <c r="DG233" i="4" a="1"/>
  <c r="DF233" i="4" a="1"/>
  <c r="DE233" i="4" a="1"/>
  <c r="DD233" i="4" a="1"/>
  <c r="DC233" i="4" a="1"/>
  <c r="DB233" i="4" a="1"/>
  <c r="DA233" i="4" a="1"/>
  <c r="CZ233" i="4" a="1"/>
  <c r="CY233" i="4" a="1"/>
  <c r="CX233" i="4" a="1"/>
  <c r="CW233" i="4" a="1"/>
  <c r="CV233" i="4" a="1"/>
  <c r="CU233" i="4" a="1"/>
  <c r="CT233" i="4" a="1"/>
  <c r="CS233" i="4" a="1"/>
  <c r="CR233" i="4" a="1"/>
  <c r="CQ233" i="4" a="1"/>
  <c r="CP233" i="4" a="1"/>
  <c r="CO233" i="4" a="1"/>
  <c r="CN233" i="4" a="1"/>
  <c r="CM233" i="4" a="1"/>
  <c r="CL233" i="4" a="1"/>
  <c r="CK233" i="4" a="1"/>
  <c r="CJ233" i="4" a="1"/>
  <c r="CI233" i="4" a="1"/>
  <c r="CH233" i="4" a="1"/>
  <c r="CG233" i="4" a="1"/>
  <c r="CF233" i="4" a="1"/>
  <c r="CE233" i="4" a="1"/>
  <c r="CD233" i="4" a="1"/>
  <c r="CC233" i="4" a="1"/>
  <c r="CB233" i="4" a="1"/>
  <c r="CA233" i="4" a="1"/>
  <c r="BZ233" i="4" a="1"/>
  <c r="BY233" i="4" a="1"/>
  <c r="BX233" i="4" a="1"/>
  <c r="BW233" i="4" a="1"/>
  <c r="BV233" i="4" a="1"/>
  <c r="BU233" i="4" a="1"/>
  <c r="BT233" i="4" a="1"/>
  <c r="BS233" i="4" a="1"/>
  <c r="BR233" i="4" a="1"/>
  <c r="BQ233" i="4" a="1"/>
  <c r="BP233" i="4" a="1"/>
  <c r="BO233" i="4" a="1"/>
  <c r="BN233" i="4" a="1"/>
  <c r="BM233" i="4" a="1"/>
  <c r="BL233" i="4" a="1"/>
  <c r="BK233" i="4" a="1"/>
  <c r="BJ233" i="4" a="1"/>
  <c r="BI233" i="4" a="1"/>
  <c r="BH233" i="4" a="1"/>
  <c r="BG233" i="4" a="1"/>
  <c r="BF233" i="4" a="1"/>
  <c r="BE233" i="4" a="1"/>
  <c r="BD233" i="4" a="1"/>
  <c r="BC233" i="4" a="1"/>
  <c r="BB233" i="4" a="1"/>
  <c r="BA233" i="4" a="1"/>
  <c r="AZ233" i="4" a="1"/>
  <c r="AY233" i="4" a="1"/>
  <c r="AX233" i="4" a="1"/>
  <c r="AW233" i="4" a="1"/>
  <c r="AV233" i="4" a="1"/>
  <c r="AU233" i="4" a="1"/>
  <c r="AT233" i="4" a="1"/>
  <c r="AS233" i="4" a="1"/>
  <c r="AR233" i="4" a="1"/>
  <c r="AQ233" i="4" a="1"/>
  <c r="AP233" i="4" a="1"/>
  <c r="AO233" i="4" a="1"/>
  <c r="AN233" i="4" a="1"/>
  <c r="AM233" i="4" a="1"/>
  <c r="AL233" i="4" a="1"/>
  <c r="AK233" i="4" a="1"/>
  <c r="AJ233" i="4" a="1"/>
  <c r="AI233" i="4" a="1"/>
  <c r="AH233" i="4" a="1"/>
  <c r="AG233" i="4" a="1"/>
  <c r="AF233" i="4" a="1"/>
  <c r="AE233" i="4" a="1"/>
  <c r="AD233" i="4" a="1"/>
  <c r="AC233" i="4" a="1"/>
  <c r="AB233" i="4" a="1"/>
  <c r="AA233" i="4" a="1"/>
  <c r="Z233" i="4" a="1"/>
  <c r="Y233" i="4" a="1"/>
  <c r="X233" i="4" a="1"/>
  <c r="W233" i="4" a="1"/>
  <c r="V233" i="4" a="1"/>
  <c r="U233" i="4" a="1"/>
  <c r="T233" i="4" a="1"/>
  <c r="S233" i="4" a="1"/>
  <c r="R233" i="4" a="1"/>
  <c r="Q233" i="4" a="1"/>
  <c r="P233" i="4" a="1"/>
  <c r="O233" i="4" a="1"/>
  <c r="N233" i="4" a="1"/>
  <c r="M233" i="4" a="1"/>
  <c r="EB232" i="4" a="1"/>
  <c r="EA232" i="4" a="1"/>
  <c r="DZ232" i="4" a="1"/>
  <c r="DY232" i="4" a="1"/>
  <c r="DX232" i="4" a="1"/>
  <c r="DW232" i="4" a="1"/>
  <c r="DV232" i="4" a="1"/>
  <c r="DU232" i="4" a="1"/>
  <c r="DT232" i="4" a="1"/>
  <c r="DS232" i="4" a="1"/>
  <c r="DR232" i="4" a="1"/>
  <c r="DQ232" i="4" a="1"/>
  <c r="DP232" i="4" a="1"/>
  <c r="DO232" i="4" a="1"/>
  <c r="DN232" i="4" a="1"/>
  <c r="DM232" i="4" a="1"/>
  <c r="DL232" i="4" a="1"/>
  <c r="DK232" i="4" a="1"/>
  <c r="DJ232" i="4" a="1"/>
  <c r="DI232" i="4" a="1"/>
  <c r="DH232" i="4" a="1"/>
  <c r="DG232" i="4" a="1"/>
  <c r="DF232" i="4" a="1"/>
  <c r="DE232" i="4" a="1"/>
  <c r="DD232" i="4" a="1"/>
  <c r="DC232" i="4" a="1"/>
  <c r="DB232" i="4" a="1"/>
  <c r="DA232" i="4" a="1"/>
  <c r="CZ232" i="4" a="1"/>
  <c r="CY232" i="4" a="1"/>
  <c r="CX232" i="4" a="1"/>
  <c r="CW232" i="4" a="1"/>
  <c r="CV232" i="4" a="1"/>
  <c r="CU232" i="4" a="1"/>
  <c r="CT232" i="4" a="1"/>
  <c r="CS232" i="4" a="1"/>
  <c r="CR232" i="4" a="1"/>
  <c r="CQ232" i="4" a="1"/>
  <c r="CP232" i="4" a="1"/>
  <c r="CO232" i="4" a="1"/>
  <c r="CN232" i="4" a="1"/>
  <c r="CM232" i="4" a="1"/>
  <c r="CL232" i="4" a="1"/>
  <c r="CK232" i="4" a="1"/>
  <c r="CJ232" i="4" a="1"/>
  <c r="CI232" i="4" a="1"/>
  <c r="CH232" i="4" a="1"/>
  <c r="CG232" i="4" a="1"/>
  <c r="CF232" i="4" a="1"/>
  <c r="CE232" i="4" a="1"/>
  <c r="CD232" i="4" a="1"/>
  <c r="CC232" i="4" a="1"/>
  <c r="CB232" i="4" a="1"/>
  <c r="CA232" i="4" a="1"/>
  <c r="BZ232" i="4" a="1"/>
  <c r="BY232" i="4" a="1"/>
  <c r="BX232" i="4" a="1"/>
  <c r="BW232" i="4" a="1"/>
  <c r="BV232" i="4" a="1"/>
  <c r="BU232" i="4" a="1"/>
  <c r="BT232" i="4" a="1"/>
  <c r="BS232" i="4" a="1"/>
  <c r="BR232" i="4" a="1"/>
  <c r="BQ232" i="4" a="1"/>
  <c r="BP232" i="4" a="1"/>
  <c r="BO232" i="4" a="1"/>
  <c r="BN232" i="4" a="1"/>
  <c r="BM232" i="4" a="1"/>
  <c r="BL232" i="4" a="1"/>
  <c r="BK232" i="4" a="1"/>
  <c r="BJ232" i="4" a="1"/>
  <c r="BI232" i="4" a="1"/>
  <c r="BH232" i="4" a="1"/>
  <c r="BG232" i="4" a="1"/>
  <c r="BF232" i="4" a="1"/>
  <c r="BE232" i="4" a="1"/>
  <c r="BD232" i="4" a="1"/>
  <c r="BC232" i="4" a="1"/>
  <c r="BB232" i="4" a="1"/>
  <c r="BA232" i="4" a="1"/>
  <c r="AZ232" i="4" a="1"/>
  <c r="AY232" i="4" a="1"/>
  <c r="AX232" i="4" a="1"/>
  <c r="AW232" i="4" a="1"/>
  <c r="AV232" i="4" a="1"/>
  <c r="AU232" i="4" a="1"/>
  <c r="AT232" i="4" a="1"/>
  <c r="AS232" i="4" a="1"/>
  <c r="AR232" i="4" a="1"/>
  <c r="AQ232" i="4" a="1"/>
  <c r="AP232" i="4" a="1"/>
  <c r="AO232" i="4" a="1"/>
  <c r="AN232" i="4" a="1"/>
  <c r="AM232" i="4" a="1"/>
  <c r="AL232" i="4" a="1"/>
  <c r="AK232" i="4" a="1"/>
  <c r="AJ232" i="4" a="1"/>
  <c r="AI232" i="4" a="1"/>
  <c r="AH232" i="4" a="1"/>
  <c r="AG232" i="4" a="1"/>
  <c r="AF232" i="4" a="1"/>
  <c r="AE232" i="4" a="1"/>
  <c r="AD232" i="4" a="1"/>
  <c r="AC232" i="4" a="1"/>
  <c r="AB232" i="4" a="1"/>
  <c r="AA232" i="4" a="1"/>
  <c r="Z232" i="4" a="1"/>
  <c r="Y232" i="4" a="1"/>
  <c r="X232" i="4" a="1"/>
  <c r="W232" i="4" a="1"/>
  <c r="V232" i="4" a="1"/>
  <c r="U232" i="4" a="1"/>
  <c r="T232" i="4" a="1"/>
  <c r="S232" i="4" a="1"/>
  <c r="R232" i="4" a="1"/>
  <c r="Q232" i="4" a="1"/>
  <c r="P232" i="4" a="1"/>
  <c r="O232" i="4" a="1"/>
  <c r="N232" i="4" a="1"/>
  <c r="M232" i="4" a="1"/>
  <c r="EB231" i="4" a="1"/>
  <c r="EA231" i="4" a="1"/>
  <c r="DZ231" i="4" a="1"/>
  <c r="DY231" i="4" a="1"/>
  <c r="DX231" i="4" a="1"/>
  <c r="DW231" i="4" a="1"/>
  <c r="DV231" i="4" a="1"/>
  <c r="DU231" i="4" a="1"/>
  <c r="DT231" i="4" a="1"/>
  <c r="DS231" i="4" a="1"/>
  <c r="DR231" i="4" a="1"/>
  <c r="DQ231" i="4" a="1"/>
  <c r="DP231" i="4" a="1"/>
  <c r="DO231" i="4" a="1"/>
  <c r="DN231" i="4" a="1"/>
  <c r="DM231" i="4" a="1"/>
  <c r="DL231" i="4" a="1"/>
  <c r="DK231" i="4" a="1"/>
  <c r="DJ231" i="4" a="1"/>
  <c r="DI231" i="4" a="1"/>
  <c r="DH231" i="4" a="1"/>
  <c r="DG231" i="4" a="1"/>
  <c r="DF231" i="4" a="1"/>
  <c r="DE231" i="4" a="1"/>
  <c r="DD231" i="4" a="1"/>
  <c r="DC231" i="4" a="1"/>
  <c r="DB231" i="4" a="1"/>
  <c r="DA231" i="4" a="1"/>
  <c r="CZ231" i="4" a="1"/>
  <c r="CY231" i="4" a="1"/>
  <c r="CX231" i="4" a="1"/>
  <c r="CW231" i="4" a="1"/>
  <c r="CV231" i="4" a="1"/>
  <c r="CU231" i="4" a="1"/>
  <c r="CT231" i="4" a="1"/>
  <c r="CS231" i="4" a="1"/>
  <c r="CR231" i="4" a="1"/>
  <c r="CQ231" i="4" a="1"/>
  <c r="CP231" i="4" a="1"/>
  <c r="CO231" i="4" a="1"/>
  <c r="CN231" i="4" a="1"/>
  <c r="CM231" i="4" a="1"/>
  <c r="CL231" i="4" a="1"/>
  <c r="CK231" i="4" a="1"/>
  <c r="CJ231" i="4" a="1"/>
  <c r="CI231" i="4" a="1"/>
  <c r="CH231" i="4" a="1"/>
  <c r="CG231" i="4" a="1"/>
  <c r="CF231" i="4" a="1"/>
  <c r="CE231" i="4" a="1"/>
  <c r="CD231" i="4" a="1"/>
  <c r="CC231" i="4" a="1"/>
  <c r="CB231" i="4" a="1"/>
  <c r="CA231" i="4" a="1"/>
  <c r="BZ231" i="4" a="1"/>
  <c r="BY231" i="4" a="1"/>
  <c r="BX231" i="4" a="1"/>
  <c r="BW231" i="4" a="1"/>
  <c r="BV231" i="4" a="1"/>
  <c r="BU231" i="4" a="1"/>
  <c r="BT231" i="4" a="1"/>
  <c r="BS231" i="4" a="1"/>
  <c r="BR231" i="4" a="1"/>
  <c r="BQ231" i="4" a="1"/>
  <c r="BP231" i="4" a="1"/>
  <c r="BO231" i="4" a="1"/>
  <c r="BN231" i="4" a="1"/>
  <c r="BM231" i="4" a="1"/>
  <c r="BL231" i="4" a="1"/>
  <c r="BK231" i="4" a="1"/>
  <c r="BJ231" i="4" a="1"/>
  <c r="BI231" i="4" a="1"/>
  <c r="BH231" i="4" a="1"/>
  <c r="BG231" i="4" a="1"/>
  <c r="BF231" i="4" a="1"/>
  <c r="BE231" i="4" a="1"/>
  <c r="BD231" i="4" a="1"/>
  <c r="BC231" i="4" a="1"/>
  <c r="BB231" i="4" a="1"/>
  <c r="BA231" i="4" a="1"/>
  <c r="AZ231" i="4" a="1"/>
  <c r="AY231" i="4" a="1"/>
  <c r="AX231" i="4" a="1"/>
  <c r="AW231" i="4" a="1"/>
  <c r="AV231" i="4" a="1"/>
  <c r="AU231" i="4" a="1"/>
  <c r="AT231" i="4" a="1"/>
  <c r="AS231" i="4" a="1"/>
  <c r="AR231" i="4" a="1"/>
  <c r="AQ231" i="4" a="1"/>
  <c r="AP231" i="4" a="1"/>
  <c r="AO231" i="4" a="1"/>
  <c r="AN231" i="4" a="1"/>
  <c r="AM231" i="4" a="1"/>
  <c r="AL231" i="4" a="1"/>
  <c r="AK231" i="4" a="1"/>
  <c r="AJ231" i="4" a="1"/>
  <c r="AI231" i="4" a="1"/>
  <c r="AH231" i="4" a="1"/>
  <c r="AG231" i="4" a="1"/>
  <c r="AF231" i="4" a="1"/>
  <c r="AE231" i="4" a="1"/>
  <c r="AD231" i="4" a="1"/>
  <c r="AC231" i="4" a="1"/>
  <c r="AB231" i="4" a="1"/>
  <c r="AA231" i="4" a="1"/>
  <c r="Z231" i="4" a="1"/>
  <c r="Y231" i="4" a="1"/>
  <c r="X231" i="4" a="1"/>
  <c r="W231" i="4" a="1"/>
  <c r="V231" i="4" a="1"/>
  <c r="U231" i="4" a="1"/>
  <c r="T231" i="4" a="1"/>
  <c r="S231" i="4" a="1"/>
  <c r="R231" i="4" a="1"/>
  <c r="Q231" i="4" a="1"/>
  <c r="P231" i="4" a="1"/>
  <c r="O231" i="4" a="1"/>
  <c r="N231" i="4" a="1"/>
  <c r="M231" i="4" a="1"/>
  <c r="EB230" i="4" a="1"/>
  <c r="EA230" i="4" a="1"/>
  <c r="DZ230" i="4" a="1"/>
  <c r="DY230" i="4" a="1"/>
  <c r="DX230" i="4" a="1"/>
  <c r="DW230" i="4" a="1"/>
  <c r="DV230" i="4" a="1"/>
  <c r="DU230" i="4" a="1"/>
  <c r="DT230" i="4" a="1"/>
  <c r="DS230" i="4" a="1"/>
  <c r="DR230" i="4" a="1"/>
  <c r="DQ230" i="4" a="1"/>
  <c r="DP230" i="4" a="1"/>
  <c r="DO230" i="4" a="1"/>
  <c r="DN230" i="4" a="1"/>
  <c r="DM230" i="4" a="1"/>
  <c r="DL230" i="4" a="1"/>
  <c r="DK230" i="4" a="1"/>
  <c r="DJ230" i="4" a="1"/>
  <c r="DI230" i="4" a="1"/>
  <c r="DH230" i="4" a="1"/>
  <c r="DG230" i="4" a="1"/>
  <c r="DF230" i="4" a="1"/>
  <c r="DE230" i="4" a="1"/>
  <c r="DD230" i="4" a="1"/>
  <c r="DC230" i="4" a="1"/>
  <c r="DB230" i="4" a="1"/>
  <c r="DA230" i="4" a="1"/>
  <c r="CZ230" i="4" a="1"/>
  <c r="CY230" i="4" a="1"/>
  <c r="CX230" i="4" a="1"/>
  <c r="CW230" i="4" a="1"/>
  <c r="CV230" i="4" a="1"/>
  <c r="CU230" i="4" a="1"/>
  <c r="CT230" i="4" a="1"/>
  <c r="CS230" i="4" a="1"/>
  <c r="CR230" i="4" a="1"/>
  <c r="CQ230" i="4" a="1"/>
  <c r="CP230" i="4" a="1"/>
  <c r="CO230" i="4" a="1"/>
  <c r="CN230" i="4" a="1"/>
  <c r="CM230" i="4" a="1"/>
  <c r="CL230" i="4" a="1"/>
  <c r="CK230" i="4" a="1"/>
  <c r="CJ230" i="4" a="1"/>
  <c r="CI230" i="4" a="1"/>
  <c r="CH230" i="4" a="1"/>
  <c r="CG230" i="4" a="1"/>
  <c r="CF230" i="4" a="1"/>
  <c r="CE230" i="4" a="1"/>
  <c r="CD230" i="4" a="1"/>
  <c r="CC230" i="4" a="1"/>
  <c r="CB230" i="4" a="1"/>
  <c r="CA230" i="4" a="1"/>
  <c r="BZ230" i="4" a="1"/>
  <c r="BY230" i="4" a="1"/>
  <c r="BX230" i="4" a="1"/>
  <c r="BW230" i="4" a="1"/>
  <c r="BV230" i="4" a="1"/>
  <c r="BU230" i="4" a="1"/>
  <c r="BT230" i="4" a="1"/>
  <c r="BS230" i="4" a="1"/>
  <c r="BR230" i="4" a="1"/>
  <c r="BQ230" i="4" a="1"/>
  <c r="BP230" i="4" a="1"/>
  <c r="BO230" i="4" a="1"/>
  <c r="BN230" i="4" a="1"/>
  <c r="BM230" i="4" a="1"/>
  <c r="BL230" i="4" a="1"/>
  <c r="BK230" i="4" a="1"/>
  <c r="BJ230" i="4" a="1"/>
  <c r="BI230" i="4" a="1"/>
  <c r="BH230" i="4" a="1"/>
  <c r="BG230" i="4" a="1"/>
  <c r="BF230" i="4" a="1"/>
  <c r="BE230" i="4" a="1"/>
  <c r="BD230" i="4" a="1"/>
  <c r="BC230" i="4" a="1"/>
  <c r="BB230" i="4" a="1"/>
  <c r="BA230" i="4" a="1"/>
  <c r="AZ230" i="4" a="1"/>
  <c r="AY230" i="4" a="1"/>
  <c r="AX230" i="4" a="1"/>
  <c r="AW230" i="4" a="1"/>
  <c r="AV230" i="4" a="1"/>
  <c r="AU230" i="4" a="1"/>
  <c r="AT230" i="4" a="1"/>
  <c r="AS230" i="4" a="1"/>
  <c r="AR230" i="4" a="1"/>
  <c r="AQ230" i="4" a="1"/>
  <c r="AP230" i="4" a="1"/>
  <c r="AO230" i="4" a="1"/>
  <c r="AN230" i="4" a="1"/>
  <c r="AM230" i="4" a="1"/>
  <c r="AL230" i="4" a="1"/>
  <c r="AK230" i="4" a="1"/>
  <c r="AJ230" i="4" a="1"/>
  <c r="AI230" i="4" a="1"/>
  <c r="AH230" i="4" a="1"/>
  <c r="AG230" i="4" a="1"/>
  <c r="AF230" i="4" a="1"/>
  <c r="AE230" i="4" a="1"/>
  <c r="AD230" i="4" a="1"/>
  <c r="AC230" i="4" a="1"/>
  <c r="AB230" i="4" a="1"/>
  <c r="AA230" i="4" a="1"/>
  <c r="Z230" i="4" a="1"/>
  <c r="Y230" i="4" a="1"/>
  <c r="X230" i="4" a="1"/>
  <c r="W230" i="4" a="1"/>
  <c r="V230" i="4" a="1"/>
  <c r="U230" i="4" a="1"/>
  <c r="T230" i="4" a="1"/>
  <c r="S230" i="4" a="1"/>
  <c r="R230" i="4" a="1"/>
  <c r="Q230" i="4" a="1"/>
  <c r="P230" i="4" a="1"/>
  <c r="O230" i="4" a="1"/>
  <c r="N230" i="4" a="1"/>
  <c r="M230" i="4" a="1"/>
  <c r="EB229" i="4" a="1"/>
  <c r="EA229" i="4" a="1"/>
  <c r="DZ229" i="4" a="1"/>
  <c r="DY229" i="4" a="1"/>
  <c r="DX229" i="4" a="1"/>
  <c r="DW229" i="4" a="1"/>
  <c r="DV229" i="4" a="1"/>
  <c r="DU229" i="4" a="1"/>
  <c r="DT229" i="4" a="1"/>
  <c r="DS229" i="4" a="1"/>
  <c r="DR229" i="4" a="1"/>
  <c r="DQ229" i="4" a="1"/>
  <c r="DP229" i="4" a="1"/>
  <c r="DO229" i="4" a="1"/>
  <c r="DN229" i="4" a="1"/>
  <c r="DM229" i="4" a="1"/>
  <c r="DL229" i="4" a="1"/>
  <c r="DK229" i="4" a="1"/>
  <c r="DJ229" i="4" a="1"/>
  <c r="DI229" i="4" a="1"/>
  <c r="DH229" i="4" a="1"/>
  <c r="DG229" i="4" a="1"/>
  <c r="DF229" i="4" a="1"/>
  <c r="DE229" i="4" a="1"/>
  <c r="DD229" i="4" a="1"/>
  <c r="DC229" i="4" a="1"/>
  <c r="DB229" i="4" a="1"/>
  <c r="DA229" i="4" a="1"/>
  <c r="CZ229" i="4" a="1"/>
  <c r="CY229" i="4" a="1"/>
  <c r="CX229" i="4" a="1"/>
  <c r="CW229" i="4" a="1"/>
  <c r="CV229" i="4" a="1"/>
  <c r="CU229" i="4" a="1"/>
  <c r="CT229" i="4" a="1"/>
  <c r="CS229" i="4" a="1"/>
  <c r="CR229" i="4" a="1"/>
  <c r="CQ229" i="4" a="1"/>
  <c r="CP229" i="4" a="1"/>
  <c r="CO229" i="4" a="1"/>
  <c r="CN229" i="4" a="1"/>
  <c r="CM229" i="4" a="1"/>
  <c r="CL229" i="4" a="1"/>
  <c r="CK229" i="4" a="1"/>
  <c r="CJ229" i="4" a="1"/>
  <c r="CI229" i="4" a="1"/>
  <c r="CH229" i="4" a="1"/>
  <c r="CG229" i="4" a="1"/>
  <c r="CF229" i="4" a="1"/>
  <c r="CE229" i="4" a="1"/>
  <c r="CD229" i="4" a="1"/>
  <c r="CC229" i="4" a="1"/>
  <c r="CB229" i="4" a="1"/>
  <c r="CA229" i="4" a="1"/>
  <c r="BZ229" i="4" a="1"/>
  <c r="BY229" i="4" a="1"/>
  <c r="BX229" i="4" a="1"/>
  <c r="BW229" i="4" a="1"/>
  <c r="BV229" i="4" a="1"/>
  <c r="BU229" i="4" a="1"/>
  <c r="BT229" i="4" a="1"/>
  <c r="BS229" i="4" a="1"/>
  <c r="BR229" i="4" a="1"/>
  <c r="BQ229" i="4" a="1"/>
  <c r="BP229" i="4" a="1"/>
  <c r="BO229" i="4" a="1"/>
  <c r="BN229" i="4" a="1"/>
  <c r="BM229" i="4" a="1"/>
  <c r="BL229" i="4" a="1"/>
  <c r="BK229" i="4" a="1"/>
  <c r="BJ229" i="4" a="1"/>
  <c r="BI229" i="4" a="1"/>
  <c r="BH229" i="4" a="1"/>
  <c r="BG229" i="4" a="1"/>
  <c r="BF229" i="4" a="1"/>
  <c r="BE229" i="4" a="1"/>
  <c r="BD229" i="4" a="1"/>
  <c r="BC229" i="4" a="1"/>
  <c r="BB229" i="4" a="1"/>
  <c r="BA229" i="4" a="1"/>
  <c r="AZ229" i="4" a="1"/>
  <c r="AY229" i="4" a="1"/>
  <c r="AX229" i="4" a="1"/>
  <c r="AW229" i="4" a="1"/>
  <c r="AV229" i="4" a="1"/>
  <c r="AU229" i="4" a="1"/>
  <c r="AT229" i="4" a="1"/>
  <c r="AS229" i="4" a="1"/>
  <c r="AR229" i="4" a="1"/>
  <c r="AQ229" i="4" a="1"/>
  <c r="AP229" i="4" a="1"/>
  <c r="AO229" i="4" a="1"/>
  <c r="AN229" i="4" a="1"/>
  <c r="AM229" i="4" a="1"/>
  <c r="AL229" i="4" a="1"/>
  <c r="AK229" i="4" a="1"/>
  <c r="AJ229" i="4" a="1"/>
  <c r="AI229" i="4" a="1"/>
  <c r="AH229" i="4" a="1"/>
  <c r="AG229" i="4" a="1"/>
  <c r="AF229" i="4" a="1"/>
  <c r="AE229" i="4" a="1"/>
  <c r="AD229" i="4" a="1"/>
  <c r="AC229" i="4" a="1"/>
  <c r="AB229" i="4" a="1"/>
  <c r="AA229" i="4" a="1"/>
  <c r="Z229" i="4" a="1"/>
  <c r="Y229" i="4" a="1"/>
  <c r="X229" i="4" a="1"/>
  <c r="W229" i="4" a="1"/>
  <c r="V229" i="4" a="1"/>
  <c r="U229" i="4" a="1"/>
  <c r="T229" i="4" a="1"/>
  <c r="S229" i="4" a="1"/>
  <c r="R229" i="4" a="1"/>
  <c r="Q229" i="4" a="1"/>
  <c r="P229" i="4" a="1"/>
  <c r="O229" i="4" a="1"/>
  <c r="N229" i="4" a="1"/>
  <c r="M229" i="4" a="1"/>
  <c r="EB228" i="4" a="1"/>
  <c r="EA228" i="4" a="1"/>
  <c r="DZ228" i="4" a="1"/>
  <c r="DY228" i="4" a="1"/>
  <c r="DX228" i="4" a="1"/>
  <c r="DW228" i="4" a="1"/>
  <c r="DV228" i="4" a="1"/>
  <c r="DU228" i="4" a="1"/>
  <c r="DT228" i="4" a="1"/>
  <c r="DS228" i="4" a="1"/>
  <c r="DR228" i="4" a="1"/>
  <c r="DQ228" i="4" a="1"/>
  <c r="DP228" i="4" a="1"/>
  <c r="DO228" i="4" a="1"/>
  <c r="DN228" i="4" a="1"/>
  <c r="DM228" i="4" a="1"/>
  <c r="DL228" i="4" a="1"/>
  <c r="DK228" i="4" a="1"/>
  <c r="DJ228" i="4" a="1"/>
  <c r="DI228" i="4" a="1"/>
  <c r="DH228" i="4" a="1"/>
  <c r="DG228" i="4" a="1"/>
  <c r="DF228" i="4" a="1"/>
  <c r="DE228" i="4" a="1"/>
  <c r="DD228" i="4" a="1"/>
  <c r="DC228" i="4" a="1"/>
  <c r="DB228" i="4" a="1"/>
  <c r="DA228" i="4" a="1"/>
  <c r="CZ228" i="4" a="1"/>
  <c r="CY228" i="4" a="1"/>
  <c r="CX228" i="4" a="1"/>
  <c r="CW228" i="4" a="1"/>
  <c r="CV228" i="4" a="1"/>
  <c r="CU228" i="4" a="1"/>
  <c r="CT228" i="4" a="1"/>
  <c r="CS228" i="4" a="1"/>
  <c r="CR228" i="4" a="1"/>
  <c r="CQ228" i="4" a="1"/>
  <c r="CP228" i="4" a="1"/>
  <c r="CO228" i="4" a="1"/>
  <c r="CN228" i="4" a="1"/>
  <c r="CM228" i="4" a="1"/>
  <c r="CL228" i="4" a="1"/>
  <c r="CK228" i="4" a="1"/>
  <c r="CJ228" i="4" a="1"/>
  <c r="CI228" i="4" a="1"/>
  <c r="CH228" i="4" a="1"/>
  <c r="CG228" i="4" a="1"/>
  <c r="CF228" i="4" a="1"/>
  <c r="CE228" i="4" a="1"/>
  <c r="CD228" i="4" a="1"/>
  <c r="CC228" i="4" a="1"/>
  <c r="CB228" i="4" a="1"/>
  <c r="CA228" i="4" a="1"/>
  <c r="BZ228" i="4" a="1"/>
  <c r="BY228" i="4" a="1"/>
  <c r="BX228" i="4" a="1"/>
  <c r="BW228" i="4" a="1"/>
  <c r="BV228" i="4" a="1"/>
  <c r="BU228" i="4" a="1"/>
  <c r="BT228" i="4" a="1"/>
  <c r="BS228" i="4" a="1"/>
  <c r="BR228" i="4" a="1"/>
  <c r="BQ228" i="4" a="1"/>
  <c r="BP228" i="4" a="1"/>
  <c r="BO228" i="4" a="1"/>
  <c r="BN228" i="4" a="1"/>
  <c r="BM228" i="4" a="1"/>
  <c r="BL228" i="4" a="1"/>
  <c r="BK228" i="4" a="1"/>
  <c r="BJ228" i="4" a="1"/>
  <c r="BI228" i="4" a="1"/>
  <c r="BH228" i="4" a="1"/>
  <c r="BG228" i="4" a="1"/>
  <c r="BF228" i="4" a="1"/>
  <c r="BE228" i="4" a="1"/>
  <c r="BD228" i="4" a="1"/>
  <c r="BC228" i="4" a="1"/>
  <c r="BB228" i="4" a="1"/>
  <c r="BA228" i="4" a="1"/>
  <c r="AZ228" i="4" a="1"/>
  <c r="AY228" i="4" a="1"/>
  <c r="AX228" i="4" a="1"/>
  <c r="AW228" i="4" a="1"/>
  <c r="AV228" i="4" a="1"/>
  <c r="AU228" i="4" a="1"/>
  <c r="AT228" i="4" a="1"/>
  <c r="AS228" i="4" a="1"/>
  <c r="AR228" i="4" a="1"/>
  <c r="AQ228" i="4" a="1"/>
  <c r="AP228" i="4" a="1"/>
  <c r="AO228" i="4" a="1"/>
  <c r="AN228" i="4" a="1"/>
  <c r="AM228" i="4" a="1"/>
  <c r="AL228" i="4" a="1"/>
  <c r="AK228" i="4" a="1"/>
  <c r="AJ228" i="4" a="1"/>
  <c r="AI228" i="4" a="1"/>
  <c r="AH228" i="4" a="1"/>
  <c r="AG228" i="4" a="1"/>
  <c r="AF228" i="4" a="1"/>
  <c r="AE228" i="4" a="1"/>
  <c r="AD228" i="4" a="1"/>
  <c r="AC228" i="4" a="1"/>
  <c r="AB228" i="4" a="1"/>
  <c r="AA228" i="4" a="1"/>
  <c r="Z228" i="4" a="1"/>
  <c r="Y228" i="4" a="1"/>
  <c r="X228" i="4" a="1"/>
  <c r="W228" i="4" a="1"/>
  <c r="V228" i="4" a="1"/>
  <c r="U228" i="4" a="1"/>
  <c r="T228" i="4" a="1"/>
  <c r="S228" i="4" a="1"/>
  <c r="R228" i="4" a="1"/>
  <c r="Q228" i="4" a="1"/>
  <c r="P228" i="4" a="1"/>
  <c r="O228" i="4" a="1"/>
  <c r="N228" i="4" a="1"/>
  <c r="M228" i="4" a="1"/>
  <c r="EB227" i="4" a="1"/>
  <c r="EA227" i="4" a="1"/>
  <c r="DZ227" i="4" a="1"/>
  <c r="DY227" i="4" a="1"/>
  <c r="DX227" i="4" a="1"/>
  <c r="DW227" i="4" a="1"/>
  <c r="DV227" i="4" a="1"/>
  <c r="DU227" i="4" a="1"/>
  <c r="DT227" i="4" a="1"/>
  <c r="DS227" i="4" a="1"/>
  <c r="DR227" i="4" a="1"/>
  <c r="DQ227" i="4" a="1"/>
  <c r="DP227" i="4" a="1"/>
  <c r="DO227" i="4" a="1"/>
  <c r="DN227" i="4" a="1"/>
  <c r="DM227" i="4" a="1"/>
  <c r="DL227" i="4" a="1"/>
  <c r="DK227" i="4" a="1"/>
  <c r="DJ227" i="4" a="1"/>
  <c r="DI227" i="4" a="1"/>
  <c r="DH227" i="4" a="1"/>
  <c r="DG227" i="4" a="1"/>
  <c r="DF227" i="4" a="1"/>
  <c r="DE227" i="4" a="1"/>
  <c r="DD227" i="4" a="1"/>
  <c r="DC227" i="4" a="1"/>
  <c r="DB227" i="4" a="1"/>
  <c r="DA227" i="4" a="1"/>
  <c r="CZ227" i="4" a="1"/>
  <c r="CY227" i="4" a="1"/>
  <c r="CX227" i="4" a="1"/>
  <c r="CW227" i="4" a="1"/>
  <c r="CV227" i="4" a="1"/>
  <c r="CU227" i="4" a="1"/>
  <c r="CT227" i="4" a="1"/>
  <c r="CS227" i="4" a="1"/>
  <c r="CR227" i="4" a="1"/>
  <c r="CQ227" i="4" a="1"/>
  <c r="CP227" i="4" a="1"/>
  <c r="CO227" i="4" a="1"/>
  <c r="CN227" i="4" a="1"/>
  <c r="CM227" i="4" a="1"/>
  <c r="CL227" i="4" a="1"/>
  <c r="CK227" i="4" a="1"/>
  <c r="CJ227" i="4" a="1"/>
  <c r="CI227" i="4" a="1"/>
  <c r="CH227" i="4" a="1"/>
  <c r="CG227" i="4" a="1"/>
  <c r="CF227" i="4" a="1"/>
  <c r="CE227" i="4" a="1"/>
  <c r="CD227" i="4" a="1"/>
  <c r="CC227" i="4" a="1"/>
  <c r="CB227" i="4" a="1"/>
  <c r="CA227" i="4" a="1"/>
  <c r="BZ227" i="4" a="1"/>
  <c r="BY227" i="4" a="1"/>
  <c r="BX227" i="4" a="1"/>
  <c r="BW227" i="4" a="1"/>
  <c r="BV227" i="4" a="1"/>
  <c r="BU227" i="4" a="1"/>
  <c r="BT227" i="4" a="1"/>
  <c r="BS227" i="4" a="1"/>
  <c r="BR227" i="4" a="1"/>
  <c r="BQ227" i="4" a="1"/>
  <c r="BP227" i="4" a="1"/>
  <c r="BO227" i="4" a="1"/>
  <c r="BN227" i="4" a="1"/>
  <c r="BM227" i="4" a="1"/>
  <c r="BL227" i="4" a="1"/>
  <c r="BK227" i="4" a="1"/>
  <c r="BJ227" i="4" a="1"/>
  <c r="BI227" i="4" a="1"/>
  <c r="BH227" i="4" a="1"/>
  <c r="BG227" i="4" a="1"/>
  <c r="BF227" i="4" a="1"/>
  <c r="BE227" i="4" a="1"/>
  <c r="BD227" i="4" a="1"/>
  <c r="BC227" i="4" a="1"/>
  <c r="BB227" i="4" a="1"/>
  <c r="BA227" i="4" a="1"/>
  <c r="AZ227" i="4" a="1"/>
  <c r="AY227" i="4" a="1"/>
  <c r="AX227" i="4" a="1"/>
  <c r="AW227" i="4" a="1"/>
  <c r="AV227" i="4" a="1"/>
  <c r="AU227" i="4" a="1"/>
  <c r="AT227" i="4" a="1"/>
  <c r="AS227" i="4" a="1"/>
  <c r="AR227" i="4" a="1"/>
  <c r="AQ227" i="4" a="1"/>
  <c r="AP227" i="4" a="1"/>
  <c r="AO227" i="4" a="1"/>
  <c r="AN227" i="4" a="1"/>
  <c r="AM227" i="4" a="1"/>
  <c r="AL227" i="4" a="1"/>
  <c r="AK227" i="4" a="1"/>
  <c r="AJ227" i="4" a="1"/>
  <c r="AI227" i="4" a="1"/>
  <c r="AH227" i="4" a="1"/>
  <c r="AG227" i="4" a="1"/>
  <c r="AF227" i="4" a="1"/>
  <c r="AE227" i="4" a="1"/>
  <c r="AD227" i="4" a="1"/>
  <c r="AC227" i="4" a="1"/>
  <c r="AB227" i="4" a="1"/>
  <c r="AA227" i="4" a="1"/>
  <c r="Z227" i="4" a="1"/>
  <c r="Y227" i="4" a="1"/>
  <c r="X227" i="4" a="1"/>
  <c r="W227" i="4" a="1"/>
  <c r="V227" i="4" a="1"/>
  <c r="U227" i="4" a="1"/>
  <c r="T227" i="4" a="1"/>
  <c r="S227" i="4" a="1"/>
  <c r="R227" i="4" a="1"/>
  <c r="Q227" i="4" a="1"/>
  <c r="P227" i="4" a="1"/>
  <c r="O227" i="4" a="1"/>
  <c r="N227" i="4" a="1"/>
  <c r="M227" i="4" a="1"/>
  <c r="EB226" i="4" a="1"/>
  <c r="EA226" i="4" a="1"/>
  <c r="DZ226" i="4" a="1"/>
  <c r="DY226" i="4" a="1"/>
  <c r="DX226" i="4" a="1"/>
  <c r="DW226" i="4" a="1"/>
  <c r="DV226" i="4" a="1"/>
  <c r="DU226" i="4" a="1"/>
  <c r="DT226" i="4" a="1"/>
  <c r="DS226" i="4" a="1"/>
  <c r="DR226" i="4" a="1"/>
  <c r="DQ226" i="4" a="1"/>
  <c r="DP226" i="4" a="1"/>
  <c r="DO226" i="4" a="1"/>
  <c r="DN226" i="4" a="1"/>
  <c r="DM226" i="4" a="1"/>
  <c r="DL226" i="4" a="1"/>
  <c r="DK226" i="4" a="1"/>
  <c r="DJ226" i="4" a="1"/>
  <c r="DI226" i="4" a="1"/>
  <c r="DH226" i="4" a="1"/>
  <c r="DG226" i="4" a="1"/>
  <c r="DF226" i="4" a="1"/>
  <c r="DE226" i="4" a="1"/>
  <c r="DD226" i="4" a="1"/>
  <c r="DC226" i="4" a="1"/>
  <c r="DB226" i="4" a="1"/>
  <c r="DA226" i="4" a="1"/>
  <c r="CZ226" i="4" a="1"/>
  <c r="CY226" i="4" a="1"/>
  <c r="CX226" i="4" a="1"/>
  <c r="CW226" i="4" a="1"/>
  <c r="CV226" i="4" a="1"/>
  <c r="CU226" i="4" a="1"/>
  <c r="CT226" i="4" a="1"/>
  <c r="CS226" i="4" a="1"/>
  <c r="CR226" i="4" a="1"/>
  <c r="CQ226" i="4" a="1"/>
  <c r="CP226" i="4" a="1"/>
  <c r="CO226" i="4" a="1"/>
  <c r="CN226" i="4" a="1"/>
  <c r="CM226" i="4" a="1"/>
  <c r="CL226" i="4" a="1"/>
  <c r="CK226" i="4" a="1"/>
  <c r="CJ226" i="4" a="1"/>
  <c r="CI226" i="4" a="1"/>
  <c r="CH226" i="4" a="1"/>
  <c r="CG226" i="4" a="1"/>
  <c r="CF226" i="4" a="1"/>
  <c r="CE226" i="4" a="1"/>
  <c r="CD226" i="4" a="1"/>
  <c r="CC226" i="4" a="1"/>
  <c r="CB226" i="4" a="1"/>
  <c r="CA226" i="4" a="1"/>
  <c r="BZ226" i="4" a="1"/>
  <c r="BY226" i="4" a="1"/>
  <c r="BX226" i="4" a="1"/>
  <c r="BW226" i="4" a="1"/>
  <c r="BV226" i="4" a="1"/>
  <c r="BU226" i="4" a="1"/>
  <c r="BT226" i="4" a="1"/>
  <c r="BS226" i="4" a="1"/>
  <c r="BR226" i="4" a="1"/>
  <c r="BQ226" i="4" a="1"/>
  <c r="BP226" i="4" a="1"/>
  <c r="BO226" i="4" a="1"/>
  <c r="BN226" i="4" a="1"/>
  <c r="BM226" i="4" a="1"/>
  <c r="BL226" i="4" a="1"/>
  <c r="BK226" i="4" a="1"/>
  <c r="BJ226" i="4" a="1"/>
  <c r="BI226" i="4" a="1"/>
  <c r="BH226" i="4" a="1"/>
  <c r="BG226" i="4" a="1"/>
  <c r="BF226" i="4" a="1"/>
  <c r="BE226" i="4" a="1"/>
  <c r="BD226" i="4" a="1"/>
  <c r="BC226" i="4" a="1"/>
  <c r="BB226" i="4" a="1"/>
  <c r="BA226" i="4" a="1"/>
  <c r="AZ226" i="4" a="1"/>
  <c r="AY226" i="4" a="1"/>
  <c r="AX226" i="4" a="1"/>
  <c r="AW226" i="4" a="1"/>
  <c r="AV226" i="4" a="1"/>
  <c r="AU226" i="4" a="1"/>
  <c r="AT226" i="4" a="1"/>
  <c r="AS226" i="4" a="1"/>
  <c r="AR226" i="4" a="1"/>
  <c r="AQ226" i="4" a="1"/>
  <c r="AP226" i="4" a="1"/>
  <c r="AO226" i="4" a="1"/>
  <c r="AN226" i="4" a="1"/>
  <c r="AM226" i="4" a="1"/>
  <c r="AL226" i="4" a="1"/>
  <c r="AK226" i="4" a="1"/>
  <c r="AJ226" i="4" a="1"/>
  <c r="AI226" i="4" a="1"/>
  <c r="AH226" i="4" a="1"/>
  <c r="AG226" i="4" a="1"/>
  <c r="AF226" i="4" a="1"/>
  <c r="AE226" i="4" a="1"/>
  <c r="AD226" i="4" a="1"/>
  <c r="AC226" i="4" a="1"/>
  <c r="AB226" i="4" a="1"/>
  <c r="AA226" i="4" a="1"/>
  <c r="Z226" i="4" a="1"/>
  <c r="Y226" i="4" a="1"/>
  <c r="X226" i="4" a="1"/>
  <c r="W226" i="4" a="1"/>
  <c r="V226" i="4" a="1"/>
  <c r="U226" i="4" a="1"/>
  <c r="T226" i="4" a="1"/>
  <c r="S226" i="4" a="1"/>
  <c r="R226" i="4" a="1"/>
  <c r="Q226" i="4" a="1"/>
  <c r="P226" i="4" a="1"/>
  <c r="O226" i="4" a="1"/>
  <c r="N226" i="4" a="1"/>
  <c r="M226" i="4" a="1"/>
  <c r="EB225" i="4" a="1"/>
  <c r="EA225" i="4" a="1"/>
  <c r="DZ225" i="4" a="1"/>
  <c r="DY225" i="4" a="1"/>
  <c r="DX225" i="4" a="1"/>
  <c r="DW225" i="4" a="1"/>
  <c r="DV225" i="4" a="1"/>
  <c r="DU225" i="4" a="1"/>
  <c r="DT225" i="4" a="1"/>
  <c r="DS225" i="4" a="1"/>
  <c r="DR225" i="4" a="1"/>
  <c r="DQ225" i="4" a="1"/>
  <c r="DP225" i="4" a="1"/>
  <c r="DO225" i="4" a="1"/>
  <c r="DN225" i="4" a="1"/>
  <c r="DM225" i="4" a="1"/>
  <c r="DL225" i="4" a="1"/>
  <c r="DK225" i="4" a="1"/>
  <c r="DJ225" i="4" a="1"/>
  <c r="DI225" i="4" a="1"/>
  <c r="DH225" i="4" a="1"/>
  <c r="DG225" i="4" a="1"/>
  <c r="DF225" i="4" a="1"/>
  <c r="DE225" i="4" a="1"/>
  <c r="DD225" i="4" a="1"/>
  <c r="DC225" i="4" a="1"/>
  <c r="DB225" i="4" a="1"/>
  <c r="DA225" i="4" a="1"/>
  <c r="CZ225" i="4" a="1"/>
  <c r="CY225" i="4" a="1"/>
  <c r="CX225" i="4" a="1"/>
  <c r="CW225" i="4" a="1"/>
  <c r="CV225" i="4" a="1"/>
  <c r="CU225" i="4" a="1"/>
  <c r="CT225" i="4" a="1"/>
  <c r="CS225" i="4" a="1"/>
  <c r="CR225" i="4" a="1"/>
  <c r="CQ225" i="4" a="1"/>
  <c r="CP225" i="4" a="1"/>
  <c r="CO225" i="4" a="1"/>
  <c r="CN225" i="4" a="1"/>
  <c r="CM225" i="4" a="1"/>
  <c r="CL225" i="4" a="1"/>
  <c r="CK225" i="4" a="1"/>
  <c r="CJ225" i="4" a="1"/>
  <c r="CI225" i="4" a="1"/>
  <c r="CH225" i="4" a="1"/>
  <c r="CG225" i="4" a="1"/>
  <c r="CF225" i="4" a="1"/>
  <c r="CE225" i="4" a="1"/>
  <c r="CD225" i="4" a="1"/>
  <c r="CC225" i="4" a="1"/>
  <c r="CB225" i="4" a="1"/>
  <c r="CA225" i="4" a="1"/>
  <c r="BZ225" i="4" a="1"/>
  <c r="BY225" i="4" a="1"/>
  <c r="BX225" i="4" a="1"/>
  <c r="BW225" i="4" a="1"/>
  <c r="BV225" i="4" a="1"/>
  <c r="BU225" i="4" a="1"/>
  <c r="BT225" i="4" a="1"/>
  <c r="BS225" i="4" a="1"/>
  <c r="BR225" i="4" a="1"/>
  <c r="BQ225" i="4" a="1"/>
  <c r="BP225" i="4" a="1"/>
  <c r="BO225" i="4" a="1"/>
  <c r="BN225" i="4" a="1"/>
  <c r="BM225" i="4" a="1"/>
  <c r="BL225" i="4" a="1"/>
  <c r="BK225" i="4" a="1"/>
  <c r="BJ225" i="4" a="1"/>
  <c r="BI225" i="4" a="1"/>
  <c r="BH225" i="4" a="1"/>
  <c r="BG225" i="4" a="1"/>
  <c r="BF225" i="4" a="1"/>
  <c r="BE225" i="4" a="1"/>
  <c r="BD225" i="4" a="1"/>
  <c r="BC225" i="4" a="1"/>
  <c r="BB225" i="4" a="1"/>
  <c r="BA225" i="4" a="1"/>
  <c r="AZ225" i="4" a="1"/>
  <c r="AY225" i="4" a="1"/>
  <c r="AX225" i="4" a="1"/>
  <c r="AW225" i="4" a="1"/>
  <c r="AV225" i="4" a="1"/>
  <c r="AU225" i="4" a="1"/>
  <c r="AT225" i="4" a="1"/>
  <c r="AS225" i="4" a="1"/>
  <c r="AR225" i="4" a="1"/>
  <c r="AQ225" i="4" a="1"/>
  <c r="AP225" i="4" a="1"/>
  <c r="AO225" i="4" a="1"/>
  <c r="AN225" i="4" a="1"/>
  <c r="AM225" i="4" a="1"/>
  <c r="AL225" i="4" a="1"/>
  <c r="AK225" i="4" a="1"/>
  <c r="AJ225" i="4" a="1"/>
  <c r="AI225" i="4" a="1"/>
  <c r="AH225" i="4" a="1"/>
  <c r="AG225" i="4" a="1"/>
  <c r="AF225" i="4" a="1"/>
  <c r="AE225" i="4" a="1"/>
  <c r="AD225" i="4" a="1"/>
  <c r="AC225" i="4" a="1"/>
  <c r="AB225" i="4" a="1"/>
  <c r="AA225" i="4" a="1"/>
  <c r="Z225" i="4" a="1"/>
  <c r="Y225" i="4" a="1"/>
  <c r="X225" i="4" a="1"/>
  <c r="W225" i="4" a="1"/>
  <c r="V225" i="4" a="1"/>
  <c r="U225" i="4" a="1"/>
  <c r="T225" i="4" a="1"/>
  <c r="S225" i="4" a="1"/>
  <c r="R225" i="4" a="1"/>
  <c r="Q225" i="4" a="1"/>
  <c r="P225" i="4" a="1"/>
  <c r="O225" i="4" a="1"/>
  <c r="N225" i="4" a="1"/>
  <c r="M225" i="4" a="1"/>
  <c r="EB224" i="4" a="1"/>
  <c r="EA224" i="4" a="1"/>
  <c r="DZ224" i="4" a="1"/>
  <c r="DY224" i="4" a="1"/>
  <c r="DX224" i="4" a="1"/>
  <c r="DW224" i="4" a="1"/>
  <c r="DV224" i="4" a="1"/>
  <c r="DU224" i="4" a="1"/>
  <c r="DT224" i="4" a="1"/>
  <c r="DS224" i="4" a="1"/>
  <c r="DR224" i="4" a="1"/>
  <c r="DQ224" i="4" a="1"/>
  <c r="DP224" i="4" a="1"/>
  <c r="DO224" i="4" a="1"/>
  <c r="DN224" i="4" a="1"/>
  <c r="DM224" i="4" a="1"/>
  <c r="DL224" i="4" a="1"/>
  <c r="DK224" i="4" a="1"/>
  <c r="DJ224" i="4" a="1"/>
  <c r="DI224" i="4" a="1"/>
  <c r="DH224" i="4" a="1"/>
  <c r="DG224" i="4" a="1"/>
  <c r="DF224" i="4" a="1"/>
  <c r="DE224" i="4" a="1"/>
  <c r="DD224" i="4" a="1"/>
  <c r="DC224" i="4" a="1"/>
  <c r="DB224" i="4" a="1"/>
  <c r="DA224" i="4" a="1"/>
  <c r="CZ224" i="4" a="1"/>
  <c r="CY224" i="4" a="1"/>
  <c r="CX224" i="4" a="1"/>
  <c r="CW224" i="4" a="1"/>
  <c r="CV224" i="4" a="1"/>
  <c r="CU224" i="4" a="1"/>
  <c r="CT224" i="4" a="1"/>
  <c r="CS224" i="4" a="1"/>
  <c r="CR224" i="4" a="1"/>
  <c r="CQ224" i="4" a="1"/>
  <c r="CP224" i="4" a="1"/>
  <c r="CO224" i="4" a="1"/>
  <c r="CN224" i="4" a="1"/>
  <c r="CM224" i="4" a="1"/>
  <c r="CL224" i="4" a="1"/>
  <c r="CK224" i="4" a="1"/>
  <c r="CJ224" i="4" a="1"/>
  <c r="CI224" i="4" a="1"/>
  <c r="CH224" i="4" a="1"/>
  <c r="CG224" i="4" a="1"/>
  <c r="CF224" i="4" a="1"/>
  <c r="CE224" i="4" a="1"/>
  <c r="CD224" i="4" a="1"/>
  <c r="CC224" i="4" a="1"/>
  <c r="CB224" i="4" a="1"/>
  <c r="CA224" i="4" a="1"/>
  <c r="BZ224" i="4" a="1"/>
  <c r="BY224" i="4" a="1"/>
  <c r="BX224" i="4" a="1"/>
  <c r="BW224" i="4" a="1"/>
  <c r="BV224" i="4" a="1"/>
  <c r="BU224" i="4" a="1"/>
  <c r="BT224" i="4" a="1"/>
  <c r="BS224" i="4" a="1"/>
  <c r="BR224" i="4" a="1"/>
  <c r="BQ224" i="4" a="1"/>
  <c r="BP224" i="4" a="1"/>
  <c r="BO224" i="4" a="1"/>
  <c r="BN224" i="4" a="1"/>
  <c r="BM224" i="4" a="1"/>
  <c r="BL224" i="4" a="1"/>
  <c r="BK224" i="4" a="1"/>
  <c r="BJ224" i="4" a="1"/>
  <c r="BI224" i="4" a="1"/>
  <c r="BH224" i="4" a="1"/>
  <c r="BG224" i="4" a="1"/>
  <c r="BF224" i="4" a="1"/>
  <c r="BE224" i="4" a="1"/>
  <c r="BD224" i="4" a="1"/>
  <c r="BC224" i="4" a="1"/>
  <c r="BB224" i="4" a="1"/>
  <c r="BA224" i="4" a="1"/>
  <c r="AZ224" i="4" a="1"/>
  <c r="AY224" i="4" a="1"/>
  <c r="AX224" i="4" a="1"/>
  <c r="AW224" i="4" a="1"/>
  <c r="AV224" i="4" a="1"/>
  <c r="AU224" i="4" a="1"/>
  <c r="AT224" i="4" a="1"/>
  <c r="AS224" i="4" a="1"/>
  <c r="AR224" i="4" a="1"/>
  <c r="AQ224" i="4" a="1"/>
  <c r="AP224" i="4" a="1"/>
  <c r="AO224" i="4" a="1"/>
  <c r="AN224" i="4" a="1"/>
  <c r="AM224" i="4" a="1"/>
  <c r="AL224" i="4" a="1"/>
  <c r="AK224" i="4" a="1"/>
  <c r="AJ224" i="4" a="1"/>
  <c r="AI224" i="4" a="1"/>
  <c r="AH224" i="4" a="1"/>
  <c r="AG224" i="4" a="1"/>
  <c r="AF224" i="4" a="1"/>
  <c r="AE224" i="4" a="1"/>
  <c r="AD224" i="4" a="1"/>
  <c r="AC224" i="4" a="1"/>
  <c r="AB224" i="4" a="1"/>
  <c r="AA224" i="4" a="1"/>
  <c r="Z224" i="4" a="1"/>
  <c r="Y224" i="4" a="1"/>
  <c r="X224" i="4" a="1"/>
  <c r="W224" i="4" a="1"/>
  <c r="V224" i="4" a="1"/>
  <c r="U224" i="4" a="1"/>
  <c r="T224" i="4" a="1"/>
  <c r="S224" i="4" a="1"/>
  <c r="R224" i="4" a="1"/>
  <c r="Q224" i="4" a="1"/>
  <c r="P224" i="4" a="1"/>
  <c r="O224" i="4" a="1"/>
  <c r="N224" i="4" a="1"/>
  <c r="M224" i="4" a="1"/>
  <c r="EB223" i="4" a="1"/>
  <c r="EA223" i="4" a="1"/>
  <c r="DZ223" i="4" a="1"/>
  <c r="DY223" i="4" a="1"/>
  <c r="DX223" i="4" a="1"/>
  <c r="DW223" i="4" a="1"/>
  <c r="DV223" i="4" a="1"/>
  <c r="DU223" i="4" a="1"/>
  <c r="DT223" i="4" a="1"/>
  <c r="DS223" i="4" a="1"/>
  <c r="DR223" i="4" a="1"/>
  <c r="DQ223" i="4" a="1"/>
  <c r="DP223" i="4" a="1"/>
  <c r="DO223" i="4" a="1"/>
  <c r="DN223" i="4" a="1"/>
  <c r="DM223" i="4" a="1"/>
  <c r="DL223" i="4" a="1"/>
  <c r="DK223" i="4" a="1"/>
  <c r="DJ223" i="4" a="1"/>
  <c r="DI223" i="4" a="1"/>
  <c r="DH223" i="4" a="1"/>
  <c r="DG223" i="4" a="1"/>
  <c r="DF223" i="4" a="1"/>
  <c r="DE223" i="4" a="1"/>
  <c r="DD223" i="4" a="1"/>
  <c r="DC223" i="4" a="1"/>
  <c r="DB223" i="4" a="1"/>
  <c r="DA223" i="4" a="1"/>
  <c r="CZ223" i="4" a="1"/>
  <c r="CY223" i="4" a="1"/>
  <c r="CX223" i="4" a="1"/>
  <c r="CW223" i="4" a="1"/>
  <c r="CV223" i="4" a="1"/>
  <c r="CU223" i="4" a="1"/>
  <c r="CT223" i="4" a="1"/>
  <c r="CS223" i="4" a="1"/>
  <c r="CR223" i="4" a="1"/>
  <c r="CQ223" i="4" a="1"/>
  <c r="CP223" i="4" a="1"/>
  <c r="CO223" i="4" a="1"/>
  <c r="CN223" i="4" a="1"/>
  <c r="CM223" i="4" a="1"/>
  <c r="CL223" i="4" a="1"/>
  <c r="CK223" i="4" a="1"/>
  <c r="CJ223" i="4" a="1"/>
  <c r="CI223" i="4" a="1"/>
  <c r="CH223" i="4" a="1"/>
  <c r="CG223" i="4" a="1"/>
  <c r="CF223" i="4" a="1"/>
  <c r="CE223" i="4" a="1"/>
  <c r="CD223" i="4" a="1"/>
  <c r="CC223" i="4" a="1"/>
  <c r="CB223" i="4" a="1"/>
  <c r="CA223" i="4" a="1"/>
  <c r="BZ223" i="4" a="1"/>
  <c r="BY223" i="4" a="1"/>
  <c r="BX223" i="4" a="1"/>
  <c r="BW223" i="4" a="1"/>
  <c r="BV223" i="4" a="1"/>
  <c r="BU223" i="4" a="1"/>
  <c r="BT223" i="4" a="1"/>
  <c r="BS223" i="4" a="1"/>
  <c r="BR223" i="4" a="1"/>
  <c r="BQ223" i="4" a="1"/>
  <c r="BP223" i="4" a="1"/>
  <c r="BO223" i="4" a="1"/>
  <c r="BN223" i="4" a="1"/>
  <c r="BM223" i="4" a="1"/>
  <c r="BL223" i="4" a="1"/>
  <c r="BK223" i="4" a="1"/>
  <c r="BJ223" i="4" a="1"/>
  <c r="BI223" i="4" a="1"/>
  <c r="BH223" i="4" a="1"/>
  <c r="BG223" i="4" a="1"/>
  <c r="BF223" i="4" a="1"/>
  <c r="BE223" i="4" a="1"/>
  <c r="BD223" i="4" a="1"/>
  <c r="BC223" i="4" a="1"/>
  <c r="BB223" i="4" a="1"/>
  <c r="BA223" i="4" a="1"/>
  <c r="AZ223" i="4" a="1"/>
  <c r="AY223" i="4" a="1"/>
  <c r="AX223" i="4" a="1"/>
  <c r="AW223" i="4" a="1"/>
  <c r="AV223" i="4" a="1"/>
  <c r="AU223" i="4" a="1"/>
  <c r="AT223" i="4" a="1"/>
  <c r="AS223" i="4" a="1"/>
  <c r="AR223" i="4" a="1"/>
  <c r="AQ223" i="4" a="1"/>
  <c r="AP223" i="4" a="1"/>
  <c r="AO223" i="4" a="1"/>
  <c r="AN223" i="4" a="1"/>
  <c r="AM223" i="4" a="1"/>
  <c r="AL223" i="4" a="1"/>
  <c r="AK223" i="4" a="1"/>
  <c r="AJ223" i="4" a="1"/>
  <c r="AI223" i="4" a="1"/>
  <c r="AH223" i="4" a="1"/>
  <c r="AG223" i="4" a="1"/>
  <c r="AF223" i="4" a="1"/>
  <c r="AE223" i="4" a="1"/>
  <c r="AD223" i="4" a="1"/>
  <c r="AC223" i="4" a="1"/>
  <c r="AB223" i="4" a="1"/>
  <c r="AA223" i="4" a="1"/>
  <c r="Z223" i="4" a="1"/>
  <c r="Y223" i="4" a="1"/>
  <c r="X223" i="4" a="1"/>
  <c r="W223" i="4" a="1"/>
  <c r="V223" i="4" a="1"/>
  <c r="U223" i="4" a="1"/>
  <c r="T223" i="4" a="1"/>
  <c r="S223" i="4" a="1"/>
  <c r="R223" i="4" a="1"/>
  <c r="Q223" i="4" a="1"/>
  <c r="P223" i="4" a="1"/>
  <c r="O223" i="4" a="1"/>
  <c r="N223" i="4" a="1"/>
  <c r="M223" i="4" a="1"/>
  <c r="EB222" i="4" a="1"/>
  <c r="EA222" i="4" a="1"/>
  <c r="DZ222" i="4" a="1"/>
  <c r="DY222" i="4" a="1"/>
  <c r="DX222" i="4" a="1"/>
  <c r="DW222" i="4" a="1"/>
  <c r="DV222" i="4" a="1"/>
  <c r="DU222" i="4" a="1"/>
  <c r="DT222" i="4" a="1"/>
  <c r="DS222" i="4" a="1"/>
  <c r="DR222" i="4" a="1"/>
  <c r="DQ222" i="4" a="1"/>
  <c r="DP222" i="4" a="1"/>
  <c r="DO222" i="4" a="1"/>
  <c r="DN222" i="4" a="1"/>
  <c r="DM222" i="4" a="1"/>
  <c r="DL222" i="4" a="1"/>
  <c r="DK222" i="4" a="1"/>
  <c r="DJ222" i="4" a="1"/>
  <c r="DI222" i="4" a="1"/>
  <c r="DH222" i="4" a="1"/>
  <c r="DG222" i="4" a="1"/>
  <c r="DF222" i="4" a="1"/>
  <c r="DE222" i="4" a="1"/>
  <c r="DD222" i="4" a="1"/>
  <c r="DC222" i="4" a="1"/>
  <c r="DB222" i="4" a="1"/>
  <c r="DA222" i="4" a="1"/>
  <c r="CZ222" i="4" a="1"/>
  <c r="CY222" i="4" a="1"/>
  <c r="CX222" i="4" a="1"/>
  <c r="CW222" i="4" a="1"/>
  <c r="CV222" i="4" a="1"/>
  <c r="CU222" i="4" a="1"/>
  <c r="CT222" i="4" a="1"/>
  <c r="CS222" i="4" a="1"/>
  <c r="CR222" i="4" a="1"/>
  <c r="CQ222" i="4" a="1"/>
  <c r="CP222" i="4" a="1"/>
  <c r="CO222" i="4" a="1"/>
  <c r="CN222" i="4" a="1"/>
  <c r="CM222" i="4" a="1"/>
  <c r="CL222" i="4" a="1"/>
  <c r="CK222" i="4" a="1"/>
  <c r="CJ222" i="4" a="1"/>
  <c r="CI222" i="4" a="1"/>
  <c r="CH222" i="4" a="1"/>
  <c r="CG222" i="4" a="1"/>
  <c r="CF222" i="4" a="1"/>
  <c r="CE222" i="4" a="1"/>
  <c r="CD222" i="4" a="1"/>
  <c r="CC222" i="4" a="1"/>
  <c r="CB222" i="4" a="1"/>
  <c r="CA222" i="4" a="1"/>
  <c r="BZ222" i="4" a="1"/>
  <c r="BY222" i="4" a="1"/>
  <c r="BX222" i="4" a="1"/>
  <c r="BW222" i="4" a="1"/>
  <c r="BV222" i="4" a="1"/>
  <c r="BU222" i="4" a="1"/>
  <c r="BT222" i="4" a="1"/>
  <c r="BS222" i="4" a="1"/>
  <c r="BR222" i="4" a="1"/>
  <c r="BQ222" i="4" a="1"/>
  <c r="BP222" i="4" a="1"/>
  <c r="BO222" i="4" a="1"/>
  <c r="BN222" i="4" a="1"/>
  <c r="BM222" i="4" a="1"/>
  <c r="BL222" i="4" a="1"/>
  <c r="BK222" i="4" a="1"/>
  <c r="BJ222" i="4" a="1"/>
  <c r="BI222" i="4" a="1"/>
  <c r="BH222" i="4" a="1"/>
  <c r="BG222" i="4" a="1"/>
  <c r="BF222" i="4" a="1"/>
  <c r="BE222" i="4" a="1"/>
  <c r="BD222" i="4" a="1"/>
  <c r="BC222" i="4" a="1"/>
  <c r="BB222" i="4" a="1"/>
  <c r="BA222" i="4" a="1"/>
  <c r="AZ222" i="4" a="1"/>
  <c r="AY222" i="4" a="1"/>
  <c r="AX222" i="4" a="1"/>
  <c r="AW222" i="4" a="1"/>
  <c r="AV222" i="4" a="1"/>
  <c r="AU222" i="4" a="1"/>
  <c r="AT222" i="4" a="1"/>
  <c r="AS222" i="4" a="1"/>
  <c r="AR222" i="4" a="1"/>
  <c r="AQ222" i="4" a="1"/>
  <c r="AP222" i="4" a="1"/>
  <c r="AO222" i="4" a="1"/>
  <c r="AN222" i="4" a="1"/>
  <c r="AM222" i="4" a="1"/>
  <c r="AL222" i="4" a="1"/>
  <c r="AK222" i="4" a="1"/>
  <c r="AJ222" i="4" a="1"/>
  <c r="AI222" i="4" a="1"/>
  <c r="AH222" i="4" a="1"/>
  <c r="AG222" i="4" a="1"/>
  <c r="AF222" i="4" a="1"/>
  <c r="AE222" i="4" a="1"/>
  <c r="AD222" i="4" a="1"/>
  <c r="AC222" i="4" a="1"/>
  <c r="AB222" i="4" a="1"/>
  <c r="AA222" i="4" a="1"/>
  <c r="Z222" i="4" a="1"/>
  <c r="Y222" i="4" a="1"/>
  <c r="X222" i="4" a="1"/>
  <c r="W222" i="4" a="1"/>
  <c r="V222" i="4" a="1"/>
  <c r="U222" i="4" a="1"/>
  <c r="T222" i="4" a="1"/>
  <c r="S222" i="4" a="1"/>
  <c r="R222" i="4" a="1"/>
  <c r="Q222" i="4" a="1"/>
  <c r="P222" i="4" a="1"/>
  <c r="O222" i="4" a="1"/>
  <c r="N222" i="4" a="1"/>
  <c r="M222" i="4" a="1"/>
  <c r="EB221" i="4" a="1"/>
  <c r="EA221" i="4" a="1"/>
  <c r="DZ221" i="4" a="1"/>
  <c r="DY221" i="4" a="1"/>
  <c r="DX221" i="4" a="1"/>
  <c r="DW221" i="4" a="1"/>
  <c r="DV221" i="4" a="1"/>
  <c r="DU221" i="4" a="1"/>
  <c r="DT221" i="4" a="1"/>
  <c r="DS221" i="4" a="1"/>
  <c r="DR221" i="4" a="1"/>
  <c r="DQ221" i="4" a="1"/>
  <c r="DP221" i="4" a="1"/>
  <c r="DO221" i="4" a="1"/>
  <c r="DN221" i="4" a="1"/>
  <c r="DM221" i="4" a="1"/>
  <c r="DL221" i="4" a="1"/>
  <c r="DK221" i="4" a="1"/>
  <c r="DJ221" i="4" a="1"/>
  <c r="DI221" i="4" a="1"/>
  <c r="DH221" i="4" a="1"/>
  <c r="DG221" i="4" a="1"/>
  <c r="DF221" i="4" a="1"/>
  <c r="DE221" i="4" a="1"/>
  <c r="DD221" i="4" a="1"/>
  <c r="DC221" i="4" a="1"/>
  <c r="DB221" i="4" a="1"/>
  <c r="DA221" i="4" a="1"/>
  <c r="CZ221" i="4" a="1"/>
  <c r="CY221" i="4" a="1"/>
  <c r="CX221" i="4" a="1"/>
  <c r="CW221" i="4" a="1"/>
  <c r="CV221" i="4" a="1"/>
  <c r="CU221" i="4" a="1"/>
  <c r="CT221" i="4" a="1"/>
  <c r="CS221" i="4" a="1"/>
  <c r="CR221" i="4" a="1"/>
  <c r="CQ221" i="4" a="1"/>
  <c r="CP221" i="4" a="1"/>
  <c r="CO221" i="4" a="1"/>
  <c r="CN221" i="4" a="1"/>
  <c r="CM221" i="4" a="1"/>
  <c r="CL221" i="4" a="1"/>
  <c r="CK221" i="4" a="1"/>
  <c r="CJ221" i="4" a="1"/>
  <c r="CI221" i="4" a="1"/>
  <c r="CH221" i="4" a="1"/>
  <c r="CG221" i="4" a="1"/>
  <c r="CF221" i="4" a="1"/>
  <c r="CE221" i="4" a="1"/>
  <c r="CD221" i="4" a="1"/>
  <c r="CC221" i="4" a="1"/>
  <c r="CB221" i="4" a="1"/>
  <c r="CA221" i="4" a="1"/>
  <c r="BZ221" i="4" a="1"/>
  <c r="BY221" i="4" a="1"/>
  <c r="BX221" i="4" a="1"/>
  <c r="BW221" i="4" a="1"/>
  <c r="BV221" i="4" a="1"/>
  <c r="BU221" i="4" a="1"/>
  <c r="BT221" i="4" a="1"/>
  <c r="BS221" i="4" a="1"/>
  <c r="BR221" i="4" a="1"/>
  <c r="BQ221" i="4" a="1"/>
  <c r="BP221" i="4" a="1"/>
  <c r="BO221" i="4" a="1"/>
  <c r="BN221" i="4" a="1"/>
  <c r="BM221" i="4" a="1"/>
  <c r="BL221" i="4" a="1"/>
  <c r="BK221" i="4" a="1"/>
  <c r="BJ221" i="4" a="1"/>
  <c r="BI221" i="4" a="1"/>
  <c r="BH221" i="4" a="1"/>
  <c r="BG221" i="4" a="1"/>
  <c r="BF221" i="4" a="1"/>
  <c r="BE221" i="4" a="1"/>
  <c r="BD221" i="4" a="1"/>
  <c r="BC221" i="4" a="1"/>
  <c r="BB221" i="4" a="1"/>
  <c r="BA221" i="4" a="1"/>
  <c r="AZ221" i="4" a="1"/>
  <c r="AY221" i="4" a="1"/>
  <c r="AX221" i="4" a="1"/>
  <c r="AW221" i="4" a="1"/>
  <c r="AV221" i="4" a="1"/>
  <c r="AU221" i="4" a="1"/>
  <c r="AT221" i="4" a="1"/>
  <c r="AS221" i="4" a="1"/>
  <c r="AR221" i="4" a="1"/>
  <c r="AQ221" i="4" a="1"/>
  <c r="AP221" i="4" a="1"/>
  <c r="AO221" i="4" a="1"/>
  <c r="AN221" i="4" a="1"/>
  <c r="AM221" i="4" a="1"/>
  <c r="AL221" i="4" a="1"/>
  <c r="AK221" i="4" a="1"/>
  <c r="AJ221" i="4" a="1"/>
  <c r="AI221" i="4" a="1"/>
  <c r="AH221" i="4" a="1"/>
  <c r="AG221" i="4" a="1"/>
  <c r="AF221" i="4" a="1"/>
  <c r="AE221" i="4" a="1"/>
  <c r="AD221" i="4" a="1"/>
  <c r="AC221" i="4" a="1"/>
  <c r="AB221" i="4" a="1"/>
  <c r="AA221" i="4" a="1"/>
  <c r="Z221" i="4" a="1"/>
  <c r="Y221" i="4" a="1"/>
  <c r="X221" i="4" a="1"/>
  <c r="W221" i="4" a="1"/>
  <c r="V221" i="4" a="1"/>
  <c r="U221" i="4" a="1"/>
  <c r="T221" i="4" a="1"/>
  <c r="S221" i="4" a="1"/>
  <c r="R221" i="4" a="1"/>
  <c r="Q221" i="4" a="1"/>
  <c r="P221" i="4" a="1"/>
  <c r="O221" i="4" a="1"/>
  <c r="N221" i="4" a="1"/>
  <c r="M221" i="4" a="1"/>
  <c r="EB220" i="4" a="1"/>
  <c r="EA220" i="4" a="1"/>
  <c r="DZ220" i="4" a="1"/>
  <c r="DY220" i="4" a="1"/>
  <c r="DX220" i="4" a="1"/>
  <c r="DW220" i="4" a="1"/>
  <c r="DV220" i="4" a="1"/>
  <c r="DU220" i="4" a="1"/>
  <c r="DT220" i="4" a="1"/>
  <c r="DS220" i="4" a="1"/>
  <c r="DR220" i="4" a="1"/>
  <c r="DQ220" i="4" a="1"/>
  <c r="DP220" i="4" a="1"/>
  <c r="DO220" i="4" a="1"/>
  <c r="DN220" i="4" a="1"/>
  <c r="DM220" i="4" a="1"/>
  <c r="DL220" i="4" a="1"/>
  <c r="DK220" i="4" a="1"/>
  <c r="DJ220" i="4" a="1"/>
  <c r="DI220" i="4" a="1"/>
  <c r="DH220" i="4" a="1"/>
  <c r="DG220" i="4" a="1"/>
  <c r="DF220" i="4" a="1"/>
  <c r="DE220" i="4" a="1"/>
  <c r="DD220" i="4" a="1"/>
  <c r="DC220" i="4" a="1"/>
  <c r="DB220" i="4" a="1"/>
  <c r="DA220" i="4" a="1"/>
  <c r="CZ220" i="4" a="1"/>
  <c r="CY220" i="4" a="1"/>
  <c r="CX220" i="4" a="1"/>
  <c r="CW220" i="4" a="1"/>
  <c r="CV220" i="4" a="1"/>
  <c r="CU220" i="4" a="1"/>
  <c r="CT220" i="4" a="1"/>
  <c r="CS220" i="4" a="1"/>
  <c r="CR220" i="4" a="1"/>
  <c r="CQ220" i="4" a="1"/>
  <c r="CP220" i="4" a="1"/>
  <c r="CO220" i="4" a="1"/>
  <c r="CN220" i="4" a="1"/>
  <c r="CM220" i="4" a="1"/>
  <c r="CL220" i="4" a="1"/>
  <c r="CK220" i="4" a="1"/>
  <c r="CJ220" i="4" a="1"/>
  <c r="CI220" i="4" a="1"/>
  <c r="CH220" i="4" a="1"/>
  <c r="CG220" i="4" a="1"/>
  <c r="CF220" i="4" a="1"/>
  <c r="CE220" i="4" a="1"/>
  <c r="CD220" i="4" a="1"/>
  <c r="CC220" i="4" a="1"/>
  <c r="CB220" i="4" a="1"/>
  <c r="CA220" i="4" a="1"/>
  <c r="BZ220" i="4" a="1"/>
  <c r="BY220" i="4" a="1"/>
  <c r="BX220" i="4" a="1"/>
  <c r="BW220" i="4" a="1"/>
  <c r="BV220" i="4" a="1"/>
  <c r="BU220" i="4" a="1"/>
  <c r="BT220" i="4" a="1"/>
  <c r="BS220" i="4" a="1"/>
  <c r="BR220" i="4" a="1"/>
  <c r="BQ220" i="4" a="1"/>
  <c r="BP220" i="4" a="1"/>
  <c r="BO220" i="4" a="1"/>
  <c r="BN220" i="4" a="1"/>
  <c r="BM220" i="4" a="1"/>
  <c r="BL220" i="4" a="1"/>
  <c r="BK220" i="4" a="1"/>
  <c r="BJ220" i="4" a="1"/>
  <c r="BI220" i="4" a="1"/>
  <c r="BH220" i="4" a="1"/>
  <c r="BG220" i="4" a="1"/>
  <c r="BF220" i="4" a="1"/>
  <c r="BE220" i="4" a="1"/>
  <c r="BD220" i="4" a="1"/>
  <c r="BC220" i="4" a="1"/>
  <c r="BB220" i="4" a="1"/>
  <c r="BA220" i="4" a="1"/>
  <c r="AZ220" i="4" a="1"/>
  <c r="AY220" i="4" a="1"/>
  <c r="AX220" i="4" a="1"/>
  <c r="AW220" i="4" a="1"/>
  <c r="AV220" i="4" a="1"/>
  <c r="AU220" i="4" a="1"/>
  <c r="AT220" i="4" a="1"/>
  <c r="AS220" i="4" a="1"/>
  <c r="AR220" i="4" a="1"/>
  <c r="AQ220" i="4" a="1"/>
  <c r="AP220" i="4" a="1"/>
  <c r="AO220" i="4" a="1"/>
  <c r="AN220" i="4" a="1"/>
  <c r="AM220" i="4" a="1"/>
  <c r="AL220" i="4" a="1"/>
  <c r="AK220" i="4" a="1"/>
  <c r="AJ220" i="4" a="1"/>
  <c r="AI220" i="4" a="1"/>
  <c r="AH220" i="4" a="1"/>
  <c r="AG220" i="4" a="1"/>
  <c r="AF220" i="4" a="1"/>
  <c r="AE220" i="4" a="1"/>
  <c r="AD220" i="4" a="1"/>
  <c r="AC220" i="4" a="1"/>
  <c r="AB220" i="4" a="1"/>
  <c r="AA220" i="4" a="1"/>
  <c r="Z220" i="4" a="1"/>
  <c r="Y220" i="4" a="1"/>
  <c r="X220" i="4" a="1"/>
  <c r="W220" i="4" a="1"/>
  <c r="V220" i="4" a="1"/>
  <c r="U220" i="4" a="1"/>
  <c r="T220" i="4" a="1"/>
  <c r="S220" i="4" a="1"/>
  <c r="R220" i="4" a="1"/>
  <c r="Q220" i="4" a="1"/>
  <c r="P220" i="4" a="1"/>
  <c r="O220" i="4" a="1"/>
  <c r="N220" i="4" a="1"/>
  <c r="M220" i="4" a="1"/>
  <c r="EB219" i="4" a="1"/>
  <c r="EA219" i="4" a="1"/>
  <c r="DZ219" i="4" a="1"/>
  <c r="DY219" i="4" a="1"/>
  <c r="DX219" i="4" a="1"/>
  <c r="DW219" i="4" a="1"/>
  <c r="DV219" i="4" a="1"/>
  <c r="DU219" i="4" a="1"/>
  <c r="DT219" i="4" a="1"/>
  <c r="DS219" i="4" a="1"/>
  <c r="DR219" i="4" a="1"/>
  <c r="DQ219" i="4" a="1"/>
  <c r="DP219" i="4" a="1"/>
  <c r="DO219" i="4" a="1"/>
  <c r="DN219" i="4" a="1"/>
  <c r="DM219" i="4" a="1"/>
  <c r="DL219" i="4" a="1"/>
  <c r="DK219" i="4" a="1"/>
  <c r="DJ219" i="4" a="1"/>
  <c r="DI219" i="4" a="1"/>
  <c r="DH219" i="4" a="1"/>
  <c r="DG219" i="4" a="1"/>
  <c r="DF219" i="4" a="1"/>
  <c r="DE219" i="4" a="1"/>
  <c r="DD219" i="4" a="1"/>
  <c r="DC219" i="4" a="1"/>
  <c r="DB219" i="4" a="1"/>
  <c r="DA219" i="4" a="1"/>
  <c r="CZ219" i="4" a="1"/>
  <c r="CY219" i="4" a="1"/>
  <c r="CX219" i="4" a="1"/>
  <c r="CW219" i="4" a="1"/>
  <c r="CV219" i="4" a="1"/>
  <c r="CU219" i="4" a="1"/>
  <c r="CT219" i="4" a="1"/>
  <c r="CS219" i="4" a="1"/>
  <c r="CR219" i="4" a="1"/>
  <c r="CQ219" i="4" a="1"/>
  <c r="CP219" i="4" a="1"/>
  <c r="CO219" i="4" a="1"/>
  <c r="CN219" i="4" a="1"/>
  <c r="CM219" i="4" a="1"/>
  <c r="CL219" i="4" a="1"/>
  <c r="CK219" i="4" a="1"/>
  <c r="CJ219" i="4" a="1"/>
  <c r="CI219" i="4" a="1"/>
  <c r="CH219" i="4" a="1"/>
  <c r="CG219" i="4" a="1"/>
  <c r="CF219" i="4" a="1"/>
  <c r="CE219" i="4" a="1"/>
  <c r="CD219" i="4" a="1"/>
  <c r="CC219" i="4" a="1"/>
  <c r="CB219" i="4" a="1"/>
  <c r="CA219" i="4" a="1"/>
  <c r="BZ219" i="4" a="1"/>
  <c r="BY219" i="4" a="1"/>
  <c r="BX219" i="4" a="1"/>
  <c r="BW219" i="4" a="1"/>
  <c r="BV219" i="4" a="1"/>
  <c r="BU219" i="4" a="1"/>
  <c r="BT219" i="4" a="1"/>
  <c r="BS219" i="4" a="1"/>
  <c r="BR219" i="4" a="1"/>
  <c r="BQ219" i="4" a="1"/>
  <c r="BP219" i="4" a="1"/>
  <c r="BO219" i="4" a="1"/>
  <c r="BN219" i="4" a="1"/>
  <c r="BM219" i="4" a="1"/>
  <c r="BL219" i="4" a="1"/>
  <c r="BK219" i="4" a="1"/>
  <c r="BJ219" i="4" a="1"/>
  <c r="BI219" i="4" a="1"/>
  <c r="BH219" i="4" a="1"/>
  <c r="BG219" i="4" a="1"/>
  <c r="BF219" i="4" a="1"/>
  <c r="BE219" i="4" a="1"/>
  <c r="BD219" i="4" a="1"/>
  <c r="BC219" i="4" a="1"/>
  <c r="BB219" i="4" a="1"/>
  <c r="BA219" i="4" a="1"/>
  <c r="AZ219" i="4" a="1"/>
  <c r="AY219" i="4" a="1"/>
  <c r="AX219" i="4" a="1"/>
  <c r="AW219" i="4" a="1"/>
  <c r="AV219" i="4" a="1"/>
  <c r="AU219" i="4" a="1"/>
  <c r="AT219" i="4" a="1"/>
  <c r="AS219" i="4" a="1"/>
  <c r="AR219" i="4" a="1"/>
  <c r="AQ219" i="4" a="1"/>
  <c r="AP219" i="4" a="1"/>
  <c r="AO219" i="4" a="1"/>
  <c r="AN219" i="4" a="1"/>
  <c r="AM219" i="4" a="1"/>
  <c r="AL219" i="4" a="1"/>
  <c r="AK219" i="4" a="1"/>
  <c r="AJ219" i="4" a="1"/>
  <c r="AI219" i="4" a="1"/>
  <c r="AH219" i="4" a="1"/>
  <c r="AG219" i="4" a="1"/>
  <c r="AF219" i="4" a="1"/>
  <c r="AE219" i="4" a="1"/>
  <c r="AD219" i="4" a="1"/>
  <c r="AC219" i="4" a="1"/>
  <c r="AB219" i="4" a="1"/>
  <c r="AA219" i="4" a="1"/>
  <c r="Z219" i="4" a="1"/>
  <c r="Y219" i="4" a="1"/>
  <c r="X219" i="4" a="1"/>
  <c r="W219" i="4" a="1"/>
  <c r="V219" i="4" a="1"/>
  <c r="U219" i="4" a="1"/>
  <c r="T219" i="4" a="1"/>
  <c r="S219" i="4" a="1"/>
  <c r="R219" i="4" a="1"/>
  <c r="Q219" i="4" a="1"/>
  <c r="P219" i="4" a="1"/>
  <c r="O219" i="4" a="1"/>
  <c r="N219" i="4" a="1"/>
  <c r="M219" i="4" a="1"/>
  <c r="EB218" i="4" a="1"/>
  <c r="EA218" i="4" a="1"/>
  <c r="DZ218" i="4" a="1"/>
  <c r="DY218" i="4" a="1"/>
  <c r="DX218" i="4" a="1"/>
  <c r="DW218" i="4" a="1"/>
  <c r="DV218" i="4" a="1"/>
  <c r="DU218" i="4" a="1"/>
  <c r="DT218" i="4" a="1"/>
  <c r="DS218" i="4" a="1"/>
  <c r="DR218" i="4" a="1"/>
  <c r="DQ218" i="4" a="1"/>
  <c r="DP218" i="4" a="1"/>
  <c r="DO218" i="4" a="1"/>
  <c r="DN218" i="4" a="1"/>
  <c r="DM218" i="4" a="1"/>
  <c r="DL218" i="4" a="1"/>
  <c r="DK218" i="4" a="1"/>
  <c r="DJ218" i="4" a="1"/>
  <c r="DI218" i="4" a="1"/>
  <c r="DH218" i="4" a="1"/>
  <c r="DG218" i="4" a="1"/>
  <c r="DF218" i="4" a="1"/>
  <c r="DE218" i="4" a="1"/>
  <c r="DD218" i="4" a="1"/>
  <c r="DC218" i="4" a="1"/>
  <c r="DB218" i="4" a="1"/>
  <c r="DA218" i="4" a="1"/>
  <c r="CZ218" i="4" a="1"/>
  <c r="CY218" i="4" a="1"/>
  <c r="CX218" i="4" a="1"/>
  <c r="CW218" i="4" a="1"/>
  <c r="CV218" i="4" a="1"/>
  <c r="CU218" i="4" a="1"/>
  <c r="CT218" i="4" a="1"/>
  <c r="CS218" i="4" a="1"/>
  <c r="CR218" i="4" a="1"/>
  <c r="CQ218" i="4" a="1"/>
  <c r="CP218" i="4" a="1"/>
  <c r="CO218" i="4" a="1"/>
  <c r="CN218" i="4" a="1"/>
  <c r="CM218" i="4" a="1"/>
  <c r="CL218" i="4" a="1"/>
  <c r="CK218" i="4" a="1"/>
  <c r="CJ218" i="4" a="1"/>
  <c r="CI218" i="4" a="1"/>
  <c r="CH218" i="4" a="1"/>
  <c r="CG218" i="4" a="1"/>
  <c r="CF218" i="4" a="1"/>
  <c r="CE218" i="4" a="1"/>
  <c r="CD218" i="4" a="1"/>
  <c r="CC218" i="4" a="1"/>
  <c r="CB218" i="4" a="1"/>
  <c r="CA218" i="4" a="1"/>
  <c r="BZ218" i="4" a="1"/>
  <c r="BY218" i="4" a="1"/>
  <c r="BX218" i="4" a="1"/>
  <c r="BW218" i="4" a="1"/>
  <c r="BV218" i="4" a="1"/>
  <c r="BU218" i="4" a="1"/>
  <c r="BT218" i="4" a="1"/>
  <c r="BS218" i="4" a="1"/>
  <c r="BR218" i="4" a="1"/>
  <c r="BQ218" i="4" a="1"/>
  <c r="BP218" i="4" a="1"/>
  <c r="BO218" i="4" a="1"/>
  <c r="BN218" i="4" a="1"/>
  <c r="BM218" i="4" a="1"/>
  <c r="BL218" i="4" a="1"/>
  <c r="BK218" i="4" a="1"/>
  <c r="BJ218" i="4" a="1"/>
  <c r="BI218" i="4" a="1"/>
  <c r="BH218" i="4" a="1"/>
  <c r="BG218" i="4" a="1"/>
  <c r="BF218" i="4" a="1"/>
  <c r="BE218" i="4" a="1"/>
  <c r="BD218" i="4" a="1"/>
  <c r="BC218" i="4" a="1"/>
  <c r="BB218" i="4" a="1"/>
  <c r="BA218" i="4" a="1"/>
  <c r="AZ218" i="4" a="1"/>
  <c r="AY218" i="4" a="1"/>
  <c r="AX218" i="4" a="1"/>
  <c r="AW218" i="4" a="1"/>
  <c r="AV218" i="4" a="1"/>
  <c r="AU218" i="4" a="1"/>
  <c r="AT218" i="4" a="1"/>
  <c r="AS218" i="4" a="1"/>
  <c r="AR218" i="4" a="1"/>
  <c r="AQ218" i="4" a="1"/>
  <c r="AP218" i="4" a="1"/>
  <c r="AO218" i="4" a="1"/>
  <c r="AN218" i="4" a="1"/>
  <c r="AM218" i="4" a="1"/>
  <c r="AL218" i="4" a="1"/>
  <c r="AK218" i="4" a="1"/>
  <c r="AJ218" i="4" a="1"/>
  <c r="AI218" i="4" a="1"/>
  <c r="AH218" i="4" a="1"/>
  <c r="AG218" i="4" a="1"/>
  <c r="AF218" i="4" a="1"/>
  <c r="AE218" i="4" a="1"/>
  <c r="AD218" i="4" a="1"/>
  <c r="AC218" i="4" a="1"/>
  <c r="AB218" i="4" a="1"/>
  <c r="AA218" i="4" a="1"/>
  <c r="Z218" i="4" a="1"/>
  <c r="Y218" i="4" a="1"/>
  <c r="X218" i="4" a="1"/>
  <c r="W218" i="4" a="1"/>
  <c r="V218" i="4" a="1"/>
  <c r="U218" i="4" a="1"/>
  <c r="T218" i="4" a="1"/>
  <c r="S218" i="4" a="1"/>
  <c r="R218" i="4" a="1"/>
  <c r="Q218" i="4" a="1"/>
  <c r="P218" i="4" a="1"/>
  <c r="O218" i="4" a="1"/>
  <c r="N218" i="4" a="1"/>
  <c r="M218" i="4" a="1"/>
  <c r="EB217" i="4" a="1"/>
  <c r="EA217" i="4" a="1"/>
  <c r="DZ217" i="4" a="1"/>
  <c r="DY217" i="4" a="1"/>
  <c r="DX217" i="4" a="1"/>
  <c r="DW217" i="4" a="1"/>
  <c r="DV217" i="4" a="1"/>
  <c r="DU217" i="4" a="1"/>
  <c r="DT217" i="4" a="1"/>
  <c r="DS217" i="4" a="1"/>
  <c r="DR217" i="4" a="1"/>
  <c r="DQ217" i="4" a="1"/>
  <c r="DP217" i="4" a="1"/>
  <c r="DO217" i="4" a="1"/>
  <c r="DN217" i="4" a="1"/>
  <c r="DM217" i="4" a="1"/>
  <c r="DL217" i="4" a="1"/>
  <c r="DK217" i="4" a="1"/>
  <c r="DJ217" i="4" a="1"/>
  <c r="DI217" i="4" a="1"/>
  <c r="DH217" i="4" a="1"/>
  <c r="DG217" i="4" a="1"/>
  <c r="DF217" i="4" a="1"/>
  <c r="DE217" i="4" a="1"/>
  <c r="DD217" i="4" a="1"/>
  <c r="DC217" i="4" a="1"/>
  <c r="DB217" i="4" a="1"/>
  <c r="DA217" i="4" a="1"/>
  <c r="CZ217" i="4" a="1"/>
  <c r="CY217" i="4" a="1"/>
  <c r="CX217" i="4" a="1"/>
  <c r="CW217" i="4" a="1"/>
  <c r="CV217" i="4" a="1"/>
  <c r="CU217" i="4" a="1"/>
  <c r="CT217" i="4" a="1"/>
  <c r="CS217" i="4" a="1"/>
  <c r="CR217" i="4" a="1"/>
  <c r="CQ217" i="4" a="1"/>
  <c r="CP217" i="4" a="1"/>
  <c r="CO217" i="4" a="1"/>
  <c r="CN217" i="4" a="1"/>
  <c r="CM217" i="4" a="1"/>
  <c r="CL217" i="4" a="1"/>
  <c r="CK217" i="4" a="1"/>
  <c r="CJ217" i="4" a="1"/>
  <c r="CI217" i="4" a="1"/>
  <c r="CH217" i="4" a="1"/>
  <c r="CG217" i="4" a="1"/>
  <c r="CF217" i="4" a="1"/>
  <c r="CE217" i="4" a="1"/>
  <c r="CD217" i="4" a="1"/>
  <c r="CC217" i="4" a="1"/>
  <c r="CB217" i="4" a="1"/>
  <c r="CA217" i="4" a="1"/>
  <c r="BZ217" i="4" a="1"/>
  <c r="BY217" i="4" a="1"/>
  <c r="BX217" i="4" a="1"/>
  <c r="BW217" i="4" a="1"/>
  <c r="BV217" i="4" a="1"/>
  <c r="BU217" i="4" a="1"/>
  <c r="BT217" i="4" a="1"/>
  <c r="BS217" i="4" a="1"/>
  <c r="BR217" i="4" a="1"/>
  <c r="BQ217" i="4" a="1"/>
  <c r="BP217" i="4" a="1"/>
  <c r="BO217" i="4" a="1"/>
  <c r="BN217" i="4" a="1"/>
  <c r="BM217" i="4" a="1"/>
  <c r="BL217" i="4" a="1"/>
  <c r="BK217" i="4" a="1"/>
  <c r="BJ217" i="4" a="1"/>
  <c r="BI217" i="4" a="1"/>
  <c r="BH217" i="4" a="1"/>
  <c r="BG217" i="4" a="1"/>
  <c r="BF217" i="4" a="1"/>
  <c r="BE217" i="4" a="1"/>
  <c r="BD217" i="4" a="1"/>
  <c r="BC217" i="4" a="1"/>
  <c r="BB217" i="4" a="1"/>
  <c r="BA217" i="4" a="1"/>
  <c r="AZ217" i="4" a="1"/>
  <c r="AY217" i="4" a="1"/>
  <c r="AX217" i="4" a="1"/>
  <c r="AW217" i="4" a="1"/>
  <c r="AV217" i="4" a="1"/>
  <c r="AU217" i="4" a="1"/>
  <c r="AT217" i="4" a="1"/>
  <c r="AS217" i="4" a="1"/>
  <c r="AR217" i="4" a="1"/>
  <c r="AQ217" i="4" a="1"/>
  <c r="AP217" i="4" a="1"/>
  <c r="AO217" i="4" a="1"/>
  <c r="AN217" i="4" a="1"/>
  <c r="AM217" i="4" a="1"/>
  <c r="AL217" i="4" a="1"/>
  <c r="AK217" i="4" a="1"/>
  <c r="AJ217" i="4" a="1"/>
  <c r="AI217" i="4" a="1"/>
  <c r="AH217" i="4" a="1"/>
  <c r="AG217" i="4" a="1"/>
  <c r="AF217" i="4" a="1"/>
  <c r="AE217" i="4" a="1"/>
  <c r="AD217" i="4" a="1"/>
  <c r="AC217" i="4" a="1"/>
  <c r="AB217" i="4" a="1"/>
  <c r="AA217" i="4" a="1"/>
  <c r="Z217" i="4" a="1"/>
  <c r="Y217" i="4" a="1"/>
  <c r="X217" i="4" a="1"/>
  <c r="W217" i="4" a="1"/>
  <c r="V217" i="4" a="1"/>
  <c r="U217" i="4" a="1"/>
  <c r="T217" i="4" a="1"/>
  <c r="S217" i="4" a="1"/>
  <c r="R217" i="4" a="1"/>
  <c r="Q217" i="4" a="1"/>
  <c r="P217" i="4" a="1"/>
  <c r="O217" i="4" a="1"/>
  <c r="N217" i="4" a="1"/>
  <c r="M217" i="4" a="1"/>
  <c r="EB216" i="4" a="1"/>
  <c r="EA216" i="4" a="1"/>
  <c r="DZ216" i="4" a="1"/>
  <c r="DY216" i="4" a="1"/>
  <c r="DX216" i="4" a="1"/>
  <c r="DW216" i="4" a="1"/>
  <c r="DV216" i="4" a="1"/>
  <c r="DU216" i="4" a="1"/>
  <c r="DT216" i="4" a="1"/>
  <c r="DS216" i="4" a="1"/>
  <c r="DR216" i="4" a="1"/>
  <c r="DQ216" i="4" a="1"/>
  <c r="DP216" i="4" a="1"/>
  <c r="DO216" i="4" a="1"/>
  <c r="DN216" i="4" a="1"/>
  <c r="DM216" i="4" a="1"/>
  <c r="DL216" i="4" a="1"/>
  <c r="DK216" i="4" a="1"/>
  <c r="DJ216" i="4" a="1"/>
  <c r="DI216" i="4" a="1"/>
  <c r="DH216" i="4" a="1"/>
  <c r="DG216" i="4" a="1"/>
  <c r="DF216" i="4" a="1"/>
  <c r="DE216" i="4" a="1"/>
  <c r="DD216" i="4" a="1"/>
  <c r="DC216" i="4" a="1"/>
  <c r="DB216" i="4" a="1"/>
  <c r="DA216" i="4" a="1"/>
  <c r="CZ216" i="4" a="1"/>
  <c r="CY216" i="4" a="1"/>
  <c r="CX216" i="4" a="1"/>
  <c r="CW216" i="4" a="1"/>
  <c r="CV216" i="4" a="1"/>
  <c r="CU216" i="4" a="1"/>
  <c r="CT216" i="4" a="1"/>
  <c r="CS216" i="4" a="1"/>
  <c r="CR216" i="4" a="1"/>
  <c r="CQ216" i="4" a="1"/>
  <c r="CP216" i="4" a="1"/>
  <c r="CO216" i="4" a="1"/>
  <c r="CN216" i="4" a="1"/>
  <c r="CM216" i="4" a="1"/>
  <c r="CL216" i="4" a="1"/>
  <c r="CK216" i="4" a="1"/>
  <c r="CJ216" i="4" a="1"/>
  <c r="CI216" i="4" a="1"/>
  <c r="CH216" i="4" a="1"/>
  <c r="CG216" i="4" a="1"/>
  <c r="CF216" i="4" a="1"/>
  <c r="CE216" i="4" a="1"/>
  <c r="CD216" i="4" a="1"/>
  <c r="CC216" i="4" a="1"/>
  <c r="CB216" i="4" a="1"/>
  <c r="CA216" i="4" a="1"/>
  <c r="BZ216" i="4" a="1"/>
  <c r="BY216" i="4" a="1"/>
  <c r="BX216" i="4" a="1"/>
  <c r="BW216" i="4" a="1"/>
  <c r="BV216" i="4" a="1"/>
  <c r="BU216" i="4" a="1"/>
  <c r="BT216" i="4" a="1"/>
  <c r="BS216" i="4" a="1"/>
  <c r="BR216" i="4" a="1"/>
  <c r="BQ216" i="4" a="1"/>
  <c r="BP216" i="4" a="1"/>
  <c r="BO216" i="4" a="1"/>
  <c r="BN216" i="4" a="1"/>
  <c r="BM216" i="4" a="1"/>
  <c r="BL216" i="4" a="1"/>
  <c r="BK216" i="4" a="1"/>
  <c r="BJ216" i="4" a="1"/>
  <c r="BI216" i="4" a="1"/>
  <c r="BH216" i="4" a="1"/>
  <c r="BG216" i="4" a="1"/>
  <c r="BF216" i="4" a="1"/>
  <c r="BE216" i="4" a="1"/>
  <c r="BD216" i="4" a="1"/>
  <c r="BC216" i="4" a="1"/>
  <c r="BB216" i="4" a="1"/>
  <c r="BA216" i="4" a="1"/>
  <c r="AZ216" i="4" a="1"/>
  <c r="AY216" i="4" a="1"/>
  <c r="AX216" i="4" a="1"/>
  <c r="AW216" i="4" a="1"/>
  <c r="AV216" i="4" a="1"/>
  <c r="AU216" i="4" a="1"/>
  <c r="AT216" i="4" a="1"/>
  <c r="AS216" i="4" a="1"/>
  <c r="AR216" i="4" a="1"/>
  <c r="AQ216" i="4" a="1"/>
  <c r="AP216" i="4" a="1"/>
  <c r="AO216" i="4" a="1"/>
  <c r="AN216" i="4" a="1"/>
  <c r="AM216" i="4" a="1"/>
  <c r="AL216" i="4" a="1"/>
  <c r="AK216" i="4" a="1"/>
  <c r="AJ216" i="4" a="1"/>
  <c r="AI216" i="4" a="1"/>
  <c r="AH216" i="4" a="1"/>
  <c r="AG216" i="4" a="1"/>
  <c r="AF216" i="4" a="1"/>
  <c r="AE216" i="4" a="1"/>
  <c r="AD216" i="4" a="1"/>
  <c r="AC216" i="4" a="1"/>
  <c r="AB216" i="4" a="1"/>
  <c r="AA216" i="4" a="1"/>
  <c r="Z216" i="4" a="1"/>
  <c r="Y216" i="4" a="1"/>
  <c r="X216" i="4" a="1"/>
  <c r="W216" i="4" a="1"/>
  <c r="V216" i="4" a="1"/>
  <c r="U216" i="4" a="1"/>
  <c r="T216" i="4" a="1"/>
  <c r="S216" i="4" a="1"/>
  <c r="R216" i="4" a="1"/>
  <c r="Q216" i="4" a="1"/>
  <c r="P216" i="4" a="1"/>
  <c r="O216" i="4" a="1"/>
  <c r="N216" i="4" a="1"/>
  <c r="M216" i="4" a="1"/>
  <c r="EB215" i="4" a="1"/>
  <c r="EA215" i="4" a="1"/>
  <c r="DZ215" i="4" a="1"/>
  <c r="DY215" i="4" a="1"/>
  <c r="DX215" i="4" a="1"/>
  <c r="DW215" i="4" a="1"/>
  <c r="DV215" i="4" a="1"/>
  <c r="DU215" i="4" a="1"/>
  <c r="DT215" i="4" a="1"/>
  <c r="DS215" i="4" a="1"/>
  <c r="DR215" i="4" a="1"/>
  <c r="DQ215" i="4" a="1"/>
  <c r="DP215" i="4" a="1"/>
  <c r="DO215" i="4" a="1"/>
  <c r="DN215" i="4" a="1"/>
  <c r="DM215" i="4" a="1"/>
  <c r="DL215" i="4" a="1"/>
  <c r="DK215" i="4" a="1"/>
  <c r="DJ215" i="4" a="1"/>
  <c r="DI215" i="4" a="1"/>
  <c r="DH215" i="4" a="1"/>
  <c r="DG215" i="4" a="1"/>
  <c r="DF215" i="4" a="1"/>
  <c r="DE215" i="4" a="1"/>
  <c r="DD215" i="4" a="1"/>
  <c r="DC215" i="4" a="1"/>
  <c r="DB215" i="4" a="1"/>
  <c r="DA215" i="4" a="1"/>
  <c r="CZ215" i="4" a="1"/>
  <c r="CY215" i="4" a="1"/>
  <c r="CX215" i="4" a="1"/>
  <c r="CW215" i="4" a="1"/>
  <c r="CV215" i="4" a="1"/>
  <c r="CU215" i="4" a="1"/>
  <c r="CT215" i="4" a="1"/>
  <c r="CS215" i="4" a="1"/>
  <c r="CR215" i="4" a="1"/>
  <c r="CQ215" i="4" a="1"/>
  <c r="CP215" i="4" a="1"/>
  <c r="CO215" i="4" a="1"/>
  <c r="CN215" i="4" a="1"/>
  <c r="CM215" i="4" a="1"/>
  <c r="CL215" i="4" a="1"/>
  <c r="CK215" i="4" a="1"/>
  <c r="CJ215" i="4" a="1"/>
  <c r="CI215" i="4" a="1"/>
  <c r="CH215" i="4" a="1"/>
  <c r="CG215" i="4" a="1"/>
  <c r="CF215" i="4" a="1"/>
  <c r="CE215" i="4" a="1"/>
  <c r="CD215" i="4" a="1"/>
  <c r="CC215" i="4" a="1"/>
  <c r="CB215" i="4" a="1"/>
  <c r="CA215" i="4" a="1"/>
  <c r="BZ215" i="4" a="1"/>
  <c r="BY215" i="4" a="1"/>
  <c r="BX215" i="4" a="1"/>
  <c r="BW215" i="4" a="1"/>
  <c r="BV215" i="4" a="1"/>
  <c r="BU215" i="4" a="1"/>
  <c r="BT215" i="4" a="1"/>
  <c r="BS215" i="4" a="1"/>
  <c r="BR215" i="4" a="1"/>
  <c r="BQ215" i="4" a="1"/>
  <c r="BP215" i="4" a="1"/>
  <c r="BO215" i="4" a="1"/>
  <c r="BN215" i="4" a="1"/>
  <c r="BM215" i="4" a="1"/>
  <c r="BL215" i="4" a="1"/>
  <c r="BK215" i="4" a="1"/>
  <c r="BJ215" i="4" a="1"/>
  <c r="BI215" i="4" a="1"/>
  <c r="BH215" i="4" a="1"/>
  <c r="BG215" i="4" a="1"/>
  <c r="BF215" i="4" a="1"/>
  <c r="BE215" i="4" a="1"/>
  <c r="BD215" i="4" a="1"/>
  <c r="BC215" i="4" a="1"/>
  <c r="BB215" i="4" a="1"/>
  <c r="BA215" i="4" a="1"/>
  <c r="AZ215" i="4" a="1"/>
  <c r="AY215" i="4" a="1"/>
  <c r="AX215" i="4" a="1"/>
  <c r="AW215" i="4" a="1"/>
  <c r="AV215" i="4" a="1"/>
  <c r="AU215" i="4" a="1"/>
  <c r="AT215" i="4" a="1"/>
  <c r="AS215" i="4" a="1"/>
  <c r="AR215" i="4" a="1"/>
  <c r="AQ215" i="4" a="1"/>
  <c r="AP215" i="4" a="1"/>
  <c r="AO215" i="4" a="1"/>
  <c r="AN215" i="4" a="1"/>
  <c r="AM215" i="4" a="1"/>
  <c r="AL215" i="4" a="1"/>
  <c r="AK215" i="4" a="1"/>
  <c r="AJ215" i="4" a="1"/>
  <c r="AI215" i="4" a="1"/>
  <c r="AH215" i="4" a="1"/>
  <c r="AG215" i="4" a="1"/>
  <c r="AF215" i="4" a="1"/>
  <c r="AE215" i="4" a="1"/>
  <c r="AD215" i="4" a="1"/>
  <c r="AC215" i="4" a="1"/>
  <c r="AB215" i="4" a="1"/>
  <c r="AA215" i="4" a="1"/>
  <c r="Z215" i="4" a="1"/>
  <c r="Y215" i="4" a="1"/>
  <c r="X215" i="4" a="1"/>
  <c r="W215" i="4" a="1"/>
  <c r="V215" i="4" a="1"/>
  <c r="U215" i="4" a="1"/>
  <c r="T215" i="4" a="1"/>
  <c r="S215" i="4" a="1"/>
  <c r="R215" i="4" a="1"/>
  <c r="Q215" i="4" a="1"/>
  <c r="P215" i="4" a="1"/>
  <c r="O215" i="4" a="1"/>
  <c r="N215" i="4" a="1"/>
  <c r="M215" i="4" a="1"/>
  <c r="EB214" i="4" a="1"/>
  <c r="EA214" i="4" a="1"/>
  <c r="DZ214" i="4" a="1"/>
  <c r="DY214" i="4" a="1"/>
  <c r="DX214" i="4" a="1"/>
  <c r="DW214" i="4" a="1"/>
  <c r="DV214" i="4" a="1"/>
  <c r="DU214" i="4" a="1"/>
  <c r="DT214" i="4" a="1"/>
  <c r="DS214" i="4" a="1"/>
  <c r="DR214" i="4" a="1"/>
  <c r="DQ214" i="4" a="1"/>
  <c r="DP214" i="4" a="1"/>
  <c r="DO214" i="4" a="1"/>
  <c r="DN214" i="4" a="1"/>
  <c r="DM214" i="4" a="1"/>
  <c r="DL214" i="4" a="1"/>
  <c r="DK214" i="4" a="1"/>
  <c r="DJ214" i="4" a="1"/>
  <c r="DI214" i="4" a="1"/>
  <c r="DH214" i="4" a="1"/>
  <c r="DG214" i="4" a="1"/>
  <c r="DF214" i="4" a="1"/>
  <c r="DE214" i="4" a="1"/>
  <c r="DD214" i="4" a="1"/>
  <c r="DC214" i="4" a="1"/>
  <c r="DB214" i="4" a="1"/>
  <c r="DA214" i="4" a="1"/>
  <c r="CZ214" i="4" a="1"/>
  <c r="CY214" i="4" a="1"/>
  <c r="CX214" i="4" a="1"/>
  <c r="CW214" i="4" a="1"/>
  <c r="CV214" i="4" a="1"/>
  <c r="CU214" i="4" a="1"/>
  <c r="CT214" i="4" a="1"/>
  <c r="CS214" i="4" a="1"/>
  <c r="CR214" i="4" a="1"/>
  <c r="CQ214" i="4" a="1"/>
  <c r="CP214" i="4" a="1"/>
  <c r="CO214" i="4" a="1"/>
  <c r="CN214" i="4" a="1"/>
  <c r="CM214" i="4" a="1"/>
  <c r="CL214" i="4" a="1"/>
  <c r="CK214" i="4" a="1"/>
  <c r="CJ214" i="4" a="1"/>
  <c r="CI214" i="4" a="1"/>
  <c r="CH214" i="4" a="1"/>
  <c r="CG214" i="4" a="1"/>
  <c r="CF214" i="4" a="1"/>
  <c r="CE214" i="4" a="1"/>
  <c r="CD214" i="4" a="1"/>
  <c r="CC214" i="4" a="1"/>
  <c r="CB214" i="4" a="1"/>
  <c r="CA214" i="4" a="1"/>
  <c r="BZ214" i="4" a="1"/>
  <c r="BY214" i="4" a="1"/>
  <c r="BX214" i="4" a="1"/>
  <c r="BW214" i="4" a="1"/>
  <c r="BV214" i="4" a="1"/>
  <c r="BU214" i="4" a="1"/>
  <c r="BT214" i="4" a="1"/>
  <c r="BS214" i="4" a="1"/>
  <c r="BR214" i="4" a="1"/>
  <c r="BQ214" i="4" a="1"/>
  <c r="BP214" i="4" a="1"/>
  <c r="BO214" i="4" a="1"/>
  <c r="BN214" i="4" a="1"/>
  <c r="BM214" i="4" a="1"/>
  <c r="BL214" i="4" a="1"/>
  <c r="BK214" i="4" a="1"/>
  <c r="BJ214" i="4" a="1"/>
  <c r="BI214" i="4" a="1"/>
  <c r="BH214" i="4" a="1"/>
  <c r="BG214" i="4" a="1"/>
  <c r="BF214" i="4" a="1"/>
  <c r="BE214" i="4" a="1"/>
  <c r="BD214" i="4" a="1"/>
  <c r="BC214" i="4" a="1"/>
  <c r="BB214" i="4" a="1"/>
  <c r="BA214" i="4" a="1"/>
  <c r="AZ214" i="4" a="1"/>
  <c r="AY214" i="4" a="1"/>
  <c r="AX214" i="4" a="1"/>
  <c r="AW214" i="4" a="1"/>
  <c r="AV214" i="4" a="1"/>
  <c r="AU214" i="4" a="1"/>
  <c r="AT214" i="4" a="1"/>
  <c r="AS214" i="4" a="1"/>
  <c r="AR214" i="4" a="1"/>
  <c r="AQ214" i="4" a="1"/>
  <c r="AP214" i="4" a="1"/>
  <c r="AO214" i="4" a="1"/>
  <c r="AN214" i="4" a="1"/>
  <c r="AM214" i="4" a="1"/>
  <c r="AL214" i="4" a="1"/>
  <c r="AK214" i="4" a="1"/>
  <c r="AJ214" i="4" a="1"/>
  <c r="AI214" i="4" a="1"/>
  <c r="AH214" i="4" a="1"/>
  <c r="AG214" i="4" a="1"/>
  <c r="AF214" i="4" a="1"/>
  <c r="AE214" i="4" a="1"/>
  <c r="AD214" i="4" a="1"/>
  <c r="AC214" i="4" a="1"/>
  <c r="AB214" i="4" a="1"/>
  <c r="AA214" i="4" a="1"/>
  <c r="Z214" i="4" a="1"/>
  <c r="Y214" i="4" a="1"/>
  <c r="X214" i="4" a="1"/>
  <c r="W214" i="4" a="1"/>
  <c r="V214" i="4" a="1"/>
  <c r="U214" i="4" a="1"/>
  <c r="T214" i="4" a="1"/>
  <c r="S214" i="4" a="1"/>
  <c r="R214" i="4" a="1"/>
  <c r="Q214" i="4" a="1"/>
  <c r="P214" i="4" a="1"/>
  <c r="O214" i="4" a="1"/>
  <c r="N214" i="4" a="1"/>
  <c r="M214" i="4" a="1"/>
  <c r="EB213" i="4" a="1"/>
  <c r="EA213" i="4" a="1"/>
  <c r="DZ213" i="4" a="1"/>
  <c r="DY213" i="4" a="1"/>
  <c r="DX213" i="4" a="1"/>
  <c r="DW213" i="4" a="1"/>
  <c r="DV213" i="4" a="1"/>
  <c r="DU213" i="4" a="1"/>
  <c r="DT213" i="4" a="1"/>
  <c r="DS213" i="4" a="1"/>
  <c r="DR213" i="4" a="1"/>
  <c r="DQ213" i="4" a="1"/>
  <c r="DP213" i="4" a="1"/>
  <c r="DO213" i="4" a="1"/>
  <c r="DN213" i="4" a="1"/>
  <c r="DM213" i="4" a="1"/>
  <c r="DL213" i="4" a="1"/>
  <c r="DK213" i="4" a="1"/>
  <c r="DJ213" i="4" a="1"/>
  <c r="DI213" i="4" a="1"/>
  <c r="DH213" i="4" a="1"/>
  <c r="DG213" i="4" a="1"/>
  <c r="DF213" i="4" a="1"/>
  <c r="DE213" i="4" a="1"/>
  <c r="DD213" i="4" a="1"/>
  <c r="DC213" i="4" a="1"/>
  <c r="DB213" i="4" a="1"/>
  <c r="DA213" i="4" a="1"/>
  <c r="CZ213" i="4" a="1"/>
  <c r="CY213" i="4" a="1"/>
  <c r="CX213" i="4" a="1"/>
  <c r="CW213" i="4" a="1"/>
  <c r="CV213" i="4" a="1"/>
  <c r="CU213" i="4" a="1"/>
  <c r="CT213" i="4" a="1"/>
  <c r="CS213" i="4" a="1"/>
  <c r="CR213" i="4" a="1"/>
  <c r="CQ213" i="4" a="1"/>
  <c r="CP213" i="4" a="1"/>
  <c r="CO213" i="4" a="1"/>
  <c r="CN213" i="4" a="1"/>
  <c r="CM213" i="4" a="1"/>
  <c r="CL213" i="4" a="1"/>
  <c r="CK213" i="4" a="1"/>
  <c r="CJ213" i="4" a="1"/>
  <c r="CI213" i="4" a="1"/>
  <c r="CH213" i="4" a="1"/>
  <c r="CG213" i="4" a="1"/>
  <c r="CF213" i="4" a="1"/>
  <c r="CE213" i="4" a="1"/>
  <c r="CD213" i="4" a="1"/>
  <c r="CC213" i="4" a="1"/>
  <c r="CB213" i="4" a="1"/>
  <c r="CA213" i="4" a="1"/>
  <c r="BZ213" i="4" a="1"/>
  <c r="BY213" i="4" a="1"/>
  <c r="BX213" i="4" a="1"/>
  <c r="BW213" i="4" a="1"/>
  <c r="BV213" i="4" a="1"/>
  <c r="BU213" i="4" a="1"/>
  <c r="BT213" i="4" a="1"/>
  <c r="BS213" i="4" a="1"/>
  <c r="BR213" i="4" a="1"/>
  <c r="BQ213" i="4" a="1"/>
  <c r="BP213" i="4" a="1"/>
  <c r="BO213" i="4" a="1"/>
  <c r="BN213" i="4" a="1"/>
  <c r="BM213" i="4" a="1"/>
  <c r="BL213" i="4" a="1"/>
  <c r="BK213" i="4" a="1"/>
  <c r="BJ213" i="4" a="1"/>
  <c r="BI213" i="4" a="1"/>
  <c r="BH213" i="4" a="1"/>
  <c r="BG213" i="4" a="1"/>
  <c r="BF213" i="4" a="1"/>
  <c r="BE213" i="4" a="1"/>
  <c r="BD213" i="4" a="1"/>
  <c r="BC213" i="4" a="1"/>
  <c r="BB213" i="4" a="1"/>
  <c r="BA213" i="4" a="1"/>
  <c r="AZ213" i="4" a="1"/>
  <c r="AY213" i="4" a="1"/>
  <c r="AX213" i="4" a="1"/>
  <c r="AW213" i="4" a="1"/>
  <c r="AV213" i="4" a="1"/>
  <c r="AU213" i="4" a="1"/>
  <c r="AT213" i="4" a="1"/>
  <c r="AS213" i="4" a="1"/>
  <c r="AR213" i="4" a="1"/>
  <c r="AQ213" i="4" a="1"/>
  <c r="AP213" i="4" a="1"/>
  <c r="AO213" i="4" a="1"/>
  <c r="AN213" i="4" a="1"/>
  <c r="AM213" i="4" a="1"/>
  <c r="AL213" i="4" a="1"/>
  <c r="AK213" i="4" a="1"/>
  <c r="AJ213" i="4" a="1"/>
  <c r="AI213" i="4" a="1"/>
  <c r="AH213" i="4" a="1"/>
  <c r="AG213" i="4" a="1"/>
  <c r="AF213" i="4" a="1"/>
  <c r="AE213" i="4" a="1"/>
  <c r="AD213" i="4" a="1"/>
  <c r="AC213" i="4" a="1"/>
  <c r="AB213" i="4" a="1"/>
  <c r="AA213" i="4" a="1"/>
  <c r="Z213" i="4" a="1"/>
  <c r="Y213" i="4" a="1"/>
  <c r="X213" i="4" a="1"/>
  <c r="W213" i="4" a="1"/>
  <c r="V213" i="4" a="1"/>
  <c r="U213" i="4" a="1"/>
  <c r="T213" i="4" a="1"/>
  <c r="S213" i="4" a="1"/>
  <c r="R213" i="4" a="1"/>
  <c r="Q213" i="4" a="1"/>
  <c r="P213" i="4" a="1"/>
  <c r="O213" i="4" a="1"/>
  <c r="N213" i="4" a="1"/>
  <c r="M213" i="4" a="1"/>
  <c r="EB212" i="4" a="1"/>
  <c r="EA212" i="4" a="1"/>
  <c r="DZ212" i="4" a="1"/>
  <c r="DY212" i="4" a="1"/>
  <c r="DX212" i="4" a="1"/>
  <c r="DW212" i="4" a="1"/>
  <c r="DV212" i="4" a="1"/>
  <c r="DU212" i="4" a="1"/>
  <c r="DT212" i="4" a="1"/>
  <c r="DS212" i="4" a="1"/>
  <c r="DR212" i="4" a="1"/>
  <c r="DQ212" i="4" a="1"/>
  <c r="DP212" i="4" a="1"/>
  <c r="DO212" i="4" a="1"/>
  <c r="DN212" i="4" a="1"/>
  <c r="DM212" i="4" a="1"/>
  <c r="DL212" i="4" a="1"/>
  <c r="DK212" i="4" a="1"/>
  <c r="DJ212" i="4" a="1"/>
  <c r="DI212" i="4" a="1"/>
  <c r="DH212" i="4" a="1"/>
  <c r="DG212" i="4" a="1"/>
  <c r="DF212" i="4" a="1"/>
  <c r="DE212" i="4" a="1"/>
  <c r="DD212" i="4" a="1"/>
  <c r="DC212" i="4" a="1"/>
  <c r="DB212" i="4" a="1"/>
  <c r="DA212" i="4" a="1"/>
  <c r="CZ212" i="4" a="1"/>
  <c r="CY212" i="4" a="1"/>
  <c r="CX212" i="4" a="1"/>
  <c r="CW212" i="4" a="1"/>
  <c r="CV212" i="4" a="1"/>
  <c r="CU212" i="4" a="1"/>
  <c r="CT212" i="4" a="1"/>
  <c r="CS212" i="4" a="1"/>
  <c r="CR212" i="4" a="1"/>
  <c r="CQ212" i="4" a="1"/>
  <c r="CP212" i="4" a="1"/>
  <c r="CO212" i="4" a="1"/>
  <c r="CN212" i="4" a="1"/>
  <c r="CM212" i="4" a="1"/>
  <c r="CL212" i="4" a="1"/>
  <c r="CK212" i="4" a="1"/>
  <c r="CJ212" i="4" a="1"/>
  <c r="CI212" i="4" a="1"/>
  <c r="CH212" i="4" a="1"/>
  <c r="CG212" i="4" a="1"/>
  <c r="CF212" i="4" a="1"/>
  <c r="CE212" i="4" a="1"/>
  <c r="CD212" i="4" a="1"/>
  <c r="CC212" i="4" a="1"/>
  <c r="CB212" i="4" a="1"/>
  <c r="CA212" i="4" a="1"/>
  <c r="BZ212" i="4" a="1"/>
  <c r="BY212" i="4" a="1"/>
  <c r="BX212" i="4" a="1"/>
  <c r="BW212" i="4" a="1"/>
  <c r="BV212" i="4" a="1"/>
  <c r="BU212" i="4" a="1"/>
  <c r="BT212" i="4" a="1"/>
  <c r="BS212" i="4" a="1"/>
  <c r="BR212" i="4" a="1"/>
  <c r="BQ212" i="4" a="1"/>
  <c r="BP212" i="4" a="1"/>
  <c r="BO212" i="4" a="1"/>
  <c r="BN212" i="4" a="1"/>
  <c r="BM212" i="4" a="1"/>
  <c r="BL212" i="4" a="1"/>
  <c r="BK212" i="4" a="1"/>
  <c r="BJ212" i="4" a="1"/>
  <c r="BI212" i="4" a="1"/>
  <c r="BH212" i="4" a="1"/>
  <c r="BG212" i="4" a="1"/>
  <c r="BF212" i="4" a="1"/>
  <c r="BE212" i="4" a="1"/>
  <c r="BD212" i="4" a="1"/>
  <c r="BC212" i="4" a="1"/>
  <c r="BB212" i="4" a="1"/>
  <c r="BA212" i="4" a="1"/>
  <c r="AZ212" i="4" a="1"/>
  <c r="AY212" i="4" a="1"/>
  <c r="AX212" i="4" a="1"/>
  <c r="AW212" i="4" a="1"/>
  <c r="AV212" i="4" a="1"/>
  <c r="AU212" i="4" a="1"/>
  <c r="AT212" i="4" a="1"/>
  <c r="AS212" i="4" a="1"/>
  <c r="AR212" i="4" a="1"/>
  <c r="AQ212" i="4" a="1"/>
  <c r="AP212" i="4" a="1"/>
  <c r="AO212" i="4" a="1"/>
  <c r="AN212" i="4" a="1"/>
  <c r="AM212" i="4" a="1"/>
  <c r="AL212" i="4" a="1"/>
  <c r="AK212" i="4" a="1"/>
  <c r="AJ212" i="4" a="1"/>
  <c r="AI212" i="4" a="1"/>
  <c r="AH212" i="4" a="1"/>
  <c r="AG212" i="4" a="1"/>
  <c r="AF212" i="4" a="1"/>
  <c r="AE212" i="4" a="1"/>
  <c r="AD212" i="4" a="1"/>
  <c r="AC212" i="4" a="1"/>
  <c r="AB212" i="4" a="1"/>
  <c r="AA212" i="4" a="1"/>
  <c r="Z212" i="4" a="1"/>
  <c r="Y212" i="4" a="1"/>
  <c r="X212" i="4" a="1"/>
  <c r="W212" i="4" a="1"/>
  <c r="V212" i="4" a="1"/>
  <c r="U212" i="4" a="1"/>
  <c r="T212" i="4" a="1"/>
  <c r="S212" i="4" a="1"/>
  <c r="R212" i="4" a="1"/>
  <c r="Q212" i="4" a="1"/>
  <c r="P212" i="4" a="1"/>
  <c r="O212" i="4" a="1"/>
  <c r="N212" i="4" a="1"/>
  <c r="M212" i="4" a="1"/>
  <c r="EB211" i="4" a="1"/>
  <c r="EA211" i="4" a="1"/>
  <c r="DZ211" i="4" a="1"/>
  <c r="DY211" i="4" a="1"/>
  <c r="DX211" i="4" a="1"/>
  <c r="DW211" i="4" a="1"/>
  <c r="DV211" i="4" a="1"/>
  <c r="DU211" i="4" a="1"/>
  <c r="DT211" i="4" a="1"/>
  <c r="DS211" i="4" a="1"/>
  <c r="DR211" i="4" a="1"/>
  <c r="DQ211" i="4" a="1"/>
  <c r="DP211" i="4" a="1"/>
  <c r="DO211" i="4" a="1"/>
  <c r="DN211" i="4" a="1"/>
  <c r="DM211" i="4" a="1"/>
  <c r="DL211" i="4" a="1"/>
  <c r="DK211" i="4" a="1"/>
  <c r="DJ211" i="4" a="1"/>
  <c r="DI211" i="4" a="1"/>
  <c r="DH211" i="4" a="1"/>
  <c r="DG211" i="4" a="1"/>
  <c r="DF211" i="4" a="1"/>
  <c r="DE211" i="4" a="1"/>
  <c r="DD211" i="4" a="1"/>
  <c r="DC211" i="4" a="1"/>
  <c r="DB211" i="4" a="1"/>
  <c r="DA211" i="4" a="1"/>
  <c r="CZ211" i="4" a="1"/>
  <c r="CY211" i="4" a="1"/>
  <c r="CX211" i="4" a="1"/>
  <c r="CW211" i="4" a="1"/>
  <c r="CV211" i="4" a="1"/>
  <c r="CU211" i="4" a="1"/>
  <c r="CT211" i="4" a="1"/>
  <c r="CS211" i="4" a="1"/>
  <c r="CR211" i="4" a="1"/>
  <c r="CQ211" i="4" a="1"/>
  <c r="CP211" i="4" a="1"/>
  <c r="CO211" i="4" a="1"/>
  <c r="CN211" i="4" a="1"/>
  <c r="CM211" i="4" a="1"/>
  <c r="CL211" i="4" a="1"/>
  <c r="CK211" i="4" a="1"/>
  <c r="CJ211" i="4" a="1"/>
  <c r="CI211" i="4" a="1"/>
  <c r="CH211" i="4" a="1"/>
  <c r="CG211" i="4" a="1"/>
  <c r="CF211" i="4" a="1"/>
  <c r="CF211" i="4"/>
  <c r="CE211" i="4" a="1"/>
  <c r="CD211" i="4" a="1"/>
  <c r="CC211" i="4" a="1"/>
  <c r="CB211" i="4" a="1"/>
  <c r="CA211" i="4" a="1"/>
  <c r="BZ211" i="4" a="1"/>
  <c r="BY211" i="4" a="1"/>
  <c r="BX211" i="4" a="1"/>
  <c r="BW211" i="4" a="1"/>
  <c r="BV211" i="4" a="1"/>
  <c r="BU211" i="4" a="1"/>
  <c r="BT211" i="4" a="1"/>
  <c r="BS211" i="4" a="1"/>
  <c r="BR211" i="4" a="1"/>
  <c r="BQ211" i="4" a="1"/>
  <c r="BP211" i="4" a="1"/>
  <c r="BO211" i="4" a="1"/>
  <c r="BN211" i="4" a="1"/>
  <c r="BM211" i="4" a="1"/>
  <c r="BL211" i="4" a="1"/>
  <c r="BK211" i="4" a="1"/>
  <c r="BJ211" i="4" a="1"/>
  <c r="BJ211" i="4"/>
  <c r="BI211" i="4" a="1"/>
  <c r="BH211" i="4" a="1"/>
  <c r="BG211" i="4" a="1"/>
  <c r="BF211" i="4" a="1"/>
  <c r="BE211" i="4" a="1"/>
  <c r="BD211" i="4" a="1"/>
  <c r="BC211" i="4" a="1"/>
  <c r="BB211" i="4" a="1"/>
  <c r="BA211" i="4" a="1"/>
  <c r="AZ211" i="4" a="1"/>
  <c r="AY211" i="4" a="1"/>
  <c r="AX211" i="4" a="1"/>
  <c r="AW211" i="4" a="1"/>
  <c r="AV211" i="4" a="1"/>
  <c r="AU211" i="4" a="1"/>
  <c r="AT211" i="4" a="1"/>
  <c r="AS211" i="4" a="1"/>
  <c r="AR211" i="4" a="1"/>
  <c r="AQ211" i="4" a="1"/>
  <c r="AP211" i="4" a="1"/>
  <c r="AO211" i="4" a="1"/>
  <c r="AN211" i="4" a="1"/>
  <c r="AM211" i="4" a="1"/>
  <c r="AL211" i="4" a="1"/>
  <c r="AK211" i="4" a="1"/>
  <c r="AJ211" i="4" a="1"/>
  <c r="AI211" i="4" a="1"/>
  <c r="AH211" i="4" a="1"/>
  <c r="AG211" i="4" a="1"/>
  <c r="AF211" i="4" a="1"/>
  <c r="AE211" i="4" a="1"/>
  <c r="AD211" i="4" a="1"/>
  <c r="AC211" i="4" a="1"/>
  <c r="AB211" i="4" a="1"/>
  <c r="AA211" i="4" a="1"/>
  <c r="Z211" i="4" a="1"/>
  <c r="Y211" i="4" a="1"/>
  <c r="X211" i="4" a="1"/>
  <c r="W211" i="4" a="1"/>
  <c r="V211" i="4" a="1"/>
  <c r="U211" i="4" a="1"/>
  <c r="T211" i="4" a="1"/>
  <c r="S211" i="4" a="1"/>
  <c r="R211" i="4" a="1"/>
  <c r="Q211" i="4" a="1"/>
  <c r="P211" i="4" a="1"/>
  <c r="O211" i="4" a="1"/>
  <c r="N211" i="4" a="1"/>
  <c r="M211" i="4" a="1"/>
  <c r="EB210" i="4" a="1"/>
  <c r="EA210" i="4" a="1"/>
  <c r="DZ210" i="4" a="1"/>
  <c r="DY210" i="4" a="1"/>
  <c r="DX210" i="4" a="1"/>
  <c r="DW210" i="4" a="1"/>
  <c r="DV210" i="4" a="1"/>
  <c r="DU210" i="4" a="1"/>
  <c r="DT210" i="4" a="1"/>
  <c r="DS210" i="4" a="1"/>
  <c r="DR210" i="4" a="1"/>
  <c r="DQ210" i="4" a="1"/>
  <c r="DP210" i="4" a="1"/>
  <c r="DO210" i="4" a="1"/>
  <c r="DN210" i="4" a="1"/>
  <c r="DM210" i="4" a="1"/>
  <c r="DL210" i="4" a="1"/>
  <c r="DK210" i="4" a="1"/>
  <c r="DJ210" i="4" a="1"/>
  <c r="DI210" i="4" a="1"/>
  <c r="DH210" i="4" a="1"/>
  <c r="DG210" i="4" a="1"/>
  <c r="DF210" i="4" a="1"/>
  <c r="DE210" i="4" a="1"/>
  <c r="DD210" i="4" a="1"/>
  <c r="DC210" i="4" a="1"/>
  <c r="DB210" i="4" a="1"/>
  <c r="DA210" i="4" a="1"/>
  <c r="CZ210" i="4" a="1"/>
  <c r="CY210" i="4" a="1"/>
  <c r="CX210" i="4" a="1"/>
  <c r="CW210" i="4" a="1"/>
  <c r="CV210" i="4" a="1"/>
  <c r="CU210" i="4" a="1"/>
  <c r="CT210" i="4" a="1"/>
  <c r="CS210" i="4" a="1"/>
  <c r="CR210" i="4" a="1"/>
  <c r="CQ210" i="4" a="1"/>
  <c r="CP210" i="4" a="1"/>
  <c r="CO210" i="4" a="1"/>
  <c r="CN210" i="4" a="1"/>
  <c r="CM210" i="4" a="1"/>
  <c r="CL210" i="4" a="1"/>
  <c r="CK210" i="4" a="1"/>
  <c r="CJ210" i="4" a="1"/>
  <c r="CI210" i="4" a="1"/>
  <c r="CH210" i="4" a="1"/>
  <c r="CG210" i="4" a="1"/>
  <c r="CF210" i="4" a="1"/>
  <c r="CE210" i="4" a="1"/>
  <c r="CD210" i="4" a="1"/>
  <c r="CC210" i="4" a="1"/>
  <c r="CB210" i="4" a="1"/>
  <c r="CA210" i="4" a="1"/>
  <c r="BZ210" i="4" a="1"/>
  <c r="BY210" i="4" a="1"/>
  <c r="BX210" i="4" a="1"/>
  <c r="BW210" i="4" a="1"/>
  <c r="BV210" i="4" a="1"/>
  <c r="BU210" i="4" a="1"/>
  <c r="BT210" i="4" a="1"/>
  <c r="BS210" i="4" a="1"/>
  <c r="BR210" i="4" a="1"/>
  <c r="BQ210" i="4" a="1"/>
  <c r="BP210" i="4" a="1"/>
  <c r="BO210" i="4" a="1"/>
  <c r="BN210" i="4" a="1"/>
  <c r="BM210" i="4" a="1"/>
  <c r="BL210" i="4" a="1"/>
  <c r="BK210" i="4" a="1"/>
  <c r="BJ210" i="4" a="1"/>
  <c r="BI210" i="4" a="1"/>
  <c r="BH210" i="4" a="1"/>
  <c r="BG210" i="4" a="1"/>
  <c r="BF210" i="4" a="1"/>
  <c r="BE210" i="4" a="1"/>
  <c r="BD210" i="4" a="1"/>
  <c r="BC210" i="4" a="1"/>
  <c r="BB210" i="4" a="1"/>
  <c r="BA210" i="4" a="1"/>
  <c r="AZ210" i="4" a="1"/>
  <c r="AY210" i="4" a="1"/>
  <c r="AX210" i="4" a="1"/>
  <c r="AW210" i="4" a="1"/>
  <c r="AV210" i="4" a="1"/>
  <c r="AU210" i="4" a="1"/>
  <c r="AT210" i="4" a="1"/>
  <c r="AS210" i="4" a="1"/>
  <c r="AR210" i="4" a="1"/>
  <c r="AQ210" i="4" a="1"/>
  <c r="AP210" i="4" a="1"/>
  <c r="AO210" i="4" a="1"/>
  <c r="AN210" i="4" a="1"/>
  <c r="AM210" i="4" a="1"/>
  <c r="AL210" i="4" a="1"/>
  <c r="AK210" i="4" a="1"/>
  <c r="AJ210" i="4" a="1"/>
  <c r="AI210" i="4" a="1"/>
  <c r="AH210" i="4" a="1"/>
  <c r="AG210" i="4" a="1"/>
  <c r="AF210" i="4" a="1"/>
  <c r="AE210" i="4" a="1"/>
  <c r="AD210" i="4" a="1"/>
  <c r="AC210" i="4" a="1"/>
  <c r="AB210" i="4" a="1"/>
  <c r="AA210" i="4" a="1"/>
  <c r="Z210" i="4" a="1"/>
  <c r="Y210" i="4" a="1"/>
  <c r="X210" i="4" a="1"/>
  <c r="W210" i="4" a="1"/>
  <c r="V210" i="4" a="1"/>
  <c r="U210" i="4" a="1"/>
  <c r="T210" i="4" a="1"/>
  <c r="S210" i="4" a="1"/>
  <c r="R210" i="4" a="1"/>
  <c r="Q210" i="4" a="1"/>
  <c r="P210" i="4" a="1"/>
  <c r="O210" i="4" a="1"/>
  <c r="N210" i="4" a="1"/>
  <c r="M210" i="4" a="1"/>
  <c r="EB209" i="4" a="1"/>
  <c r="EA209" i="4" a="1"/>
  <c r="DZ209" i="4" a="1"/>
  <c r="DY209" i="4" a="1"/>
  <c r="DX209" i="4" a="1"/>
  <c r="DW209" i="4" a="1"/>
  <c r="DV209" i="4" a="1"/>
  <c r="DU209" i="4" a="1"/>
  <c r="DT209" i="4" a="1"/>
  <c r="DS209" i="4" a="1"/>
  <c r="DR209" i="4" a="1"/>
  <c r="DQ209" i="4" a="1"/>
  <c r="DP209" i="4" a="1"/>
  <c r="DO209" i="4" a="1"/>
  <c r="DN209" i="4" a="1"/>
  <c r="DM209" i="4" a="1"/>
  <c r="DL209" i="4" a="1"/>
  <c r="DK209" i="4" a="1"/>
  <c r="DJ209" i="4" a="1"/>
  <c r="DI209" i="4" a="1"/>
  <c r="DH209" i="4" a="1"/>
  <c r="DG209" i="4" a="1"/>
  <c r="DF209" i="4" a="1"/>
  <c r="DE209" i="4" a="1"/>
  <c r="DD209" i="4" a="1"/>
  <c r="DC209" i="4" a="1"/>
  <c r="DB209" i="4" a="1"/>
  <c r="DA209" i="4" a="1"/>
  <c r="CZ209" i="4" a="1"/>
  <c r="CY209" i="4" a="1"/>
  <c r="CX209" i="4" a="1"/>
  <c r="CW209" i="4" a="1"/>
  <c r="CV209" i="4" a="1"/>
  <c r="CU209" i="4" a="1"/>
  <c r="CT209" i="4" a="1"/>
  <c r="CS209" i="4" a="1"/>
  <c r="CR209" i="4" a="1"/>
  <c r="CQ209" i="4" a="1"/>
  <c r="CP209" i="4" a="1"/>
  <c r="CO209" i="4" a="1"/>
  <c r="CN209" i="4" a="1"/>
  <c r="CM209" i="4" a="1"/>
  <c r="CL209" i="4" a="1"/>
  <c r="CK209" i="4" a="1"/>
  <c r="CJ209" i="4" a="1"/>
  <c r="CI209" i="4" a="1"/>
  <c r="CH209" i="4" a="1"/>
  <c r="CG209" i="4" a="1"/>
  <c r="CF209" i="4" a="1"/>
  <c r="CE209" i="4" a="1"/>
  <c r="CD209" i="4" a="1"/>
  <c r="CC209" i="4" a="1"/>
  <c r="CB209" i="4" a="1"/>
  <c r="CA209" i="4" a="1"/>
  <c r="BZ209" i="4" a="1"/>
  <c r="BY209" i="4" a="1"/>
  <c r="BX209" i="4" a="1"/>
  <c r="BW209" i="4" a="1"/>
  <c r="BV209" i="4" a="1"/>
  <c r="BU209" i="4" a="1"/>
  <c r="BT209" i="4" a="1"/>
  <c r="BS209" i="4" a="1"/>
  <c r="BR209" i="4" a="1"/>
  <c r="BQ209" i="4" a="1"/>
  <c r="BP209" i="4" a="1"/>
  <c r="BO209" i="4" a="1"/>
  <c r="BN209" i="4" a="1"/>
  <c r="BM209" i="4" a="1"/>
  <c r="BL209" i="4" a="1"/>
  <c r="BK209" i="4" a="1"/>
  <c r="BJ209" i="4" a="1"/>
  <c r="BI209" i="4" a="1"/>
  <c r="BH209" i="4" a="1"/>
  <c r="BG209" i="4" a="1"/>
  <c r="BF209" i="4" a="1"/>
  <c r="BE209" i="4" a="1"/>
  <c r="BD209" i="4" a="1"/>
  <c r="BC209" i="4" a="1"/>
  <c r="BB209" i="4" a="1"/>
  <c r="BA209" i="4" a="1"/>
  <c r="AZ209" i="4" a="1"/>
  <c r="AY209" i="4" a="1"/>
  <c r="AX209" i="4" a="1"/>
  <c r="AW209" i="4" a="1"/>
  <c r="AV209" i="4" a="1"/>
  <c r="AU209" i="4" a="1"/>
  <c r="AT209" i="4" a="1"/>
  <c r="AS209" i="4" a="1"/>
  <c r="AR209" i="4" a="1"/>
  <c r="AQ209" i="4" a="1"/>
  <c r="AP209" i="4" a="1"/>
  <c r="AO209" i="4" a="1"/>
  <c r="AN209" i="4" a="1"/>
  <c r="AM209" i="4" a="1"/>
  <c r="AL209" i="4" a="1"/>
  <c r="AK209" i="4" a="1"/>
  <c r="AJ209" i="4" a="1"/>
  <c r="AI209" i="4" a="1"/>
  <c r="AH209" i="4" a="1"/>
  <c r="AG209" i="4" a="1"/>
  <c r="AF209" i="4" a="1"/>
  <c r="AE209" i="4" a="1"/>
  <c r="AD209" i="4" a="1"/>
  <c r="AC209" i="4" a="1"/>
  <c r="AB209" i="4" a="1"/>
  <c r="AA209" i="4" a="1"/>
  <c r="Z209" i="4" a="1"/>
  <c r="Y209" i="4" a="1"/>
  <c r="X209" i="4" a="1"/>
  <c r="W209" i="4" a="1"/>
  <c r="V209" i="4" a="1"/>
  <c r="U209" i="4" a="1"/>
  <c r="T209" i="4" a="1"/>
  <c r="S209" i="4" a="1"/>
  <c r="R209" i="4" a="1"/>
  <c r="Q209" i="4" a="1"/>
  <c r="P209" i="4" a="1"/>
  <c r="O209" i="4" a="1"/>
  <c r="N209" i="4" a="1"/>
  <c r="M209" i="4" a="1"/>
  <c r="EB208" i="4" a="1"/>
  <c r="EA208" i="4" a="1"/>
  <c r="DZ208" i="4" a="1"/>
  <c r="DY208" i="4" a="1"/>
  <c r="DX208" i="4" a="1"/>
  <c r="DW208" i="4" a="1"/>
  <c r="DV208" i="4" a="1"/>
  <c r="DU208" i="4" a="1"/>
  <c r="DT208" i="4" a="1"/>
  <c r="DS208" i="4" a="1"/>
  <c r="DR208" i="4" a="1"/>
  <c r="DQ208" i="4" a="1"/>
  <c r="DP208" i="4" a="1"/>
  <c r="DO208" i="4" a="1"/>
  <c r="DN208" i="4" a="1"/>
  <c r="DM208" i="4" a="1"/>
  <c r="DL208" i="4" a="1"/>
  <c r="DK208" i="4" a="1"/>
  <c r="DJ208" i="4" a="1"/>
  <c r="DI208" i="4" a="1"/>
  <c r="DH208" i="4" a="1"/>
  <c r="DG208" i="4" a="1"/>
  <c r="DF208" i="4" a="1"/>
  <c r="DE208" i="4" a="1"/>
  <c r="DD208" i="4" a="1"/>
  <c r="DC208" i="4" a="1"/>
  <c r="DB208" i="4" a="1"/>
  <c r="DA208" i="4" a="1"/>
  <c r="CZ208" i="4" a="1"/>
  <c r="CY208" i="4" a="1"/>
  <c r="CX208" i="4" a="1"/>
  <c r="CW208" i="4" a="1"/>
  <c r="CV208" i="4" a="1"/>
  <c r="CU208" i="4" a="1"/>
  <c r="CT208" i="4" a="1"/>
  <c r="CS208" i="4" a="1"/>
  <c r="CR208" i="4" a="1"/>
  <c r="CQ208" i="4" a="1"/>
  <c r="CP208" i="4" a="1"/>
  <c r="CO208" i="4" a="1"/>
  <c r="CN208" i="4" a="1"/>
  <c r="CM208" i="4" a="1"/>
  <c r="CL208" i="4" a="1"/>
  <c r="CK208" i="4" a="1"/>
  <c r="CJ208" i="4" a="1"/>
  <c r="CI208" i="4" a="1"/>
  <c r="CH208" i="4" a="1"/>
  <c r="CG208" i="4" a="1"/>
  <c r="CF208" i="4" a="1"/>
  <c r="CE208" i="4" a="1"/>
  <c r="CD208" i="4" a="1"/>
  <c r="CC208" i="4" a="1"/>
  <c r="CB208" i="4" a="1"/>
  <c r="CA208" i="4" a="1"/>
  <c r="BZ208" i="4" a="1"/>
  <c r="BY208" i="4" a="1"/>
  <c r="BX208" i="4" a="1"/>
  <c r="BW208" i="4" a="1"/>
  <c r="BV208" i="4" a="1"/>
  <c r="BU208" i="4" a="1"/>
  <c r="BT208" i="4" a="1"/>
  <c r="BS208" i="4" a="1"/>
  <c r="BR208" i="4" a="1"/>
  <c r="BQ208" i="4" a="1"/>
  <c r="BP208" i="4" a="1"/>
  <c r="BO208" i="4" a="1"/>
  <c r="BN208" i="4" a="1"/>
  <c r="BM208" i="4" a="1"/>
  <c r="BL208" i="4" a="1"/>
  <c r="BK208" i="4" a="1"/>
  <c r="BJ208" i="4" a="1"/>
  <c r="BI208" i="4" a="1"/>
  <c r="BH208" i="4" a="1"/>
  <c r="BG208" i="4" a="1"/>
  <c r="BF208" i="4" a="1"/>
  <c r="BE208" i="4" a="1"/>
  <c r="BD208" i="4" a="1"/>
  <c r="BC208" i="4" a="1"/>
  <c r="BB208" i="4" a="1"/>
  <c r="BA208" i="4" a="1"/>
  <c r="AZ208" i="4" a="1"/>
  <c r="AY208" i="4" a="1"/>
  <c r="AX208" i="4" a="1"/>
  <c r="AW208" i="4" a="1"/>
  <c r="AV208" i="4" a="1"/>
  <c r="AU208" i="4" a="1"/>
  <c r="AT208" i="4" a="1"/>
  <c r="AS208" i="4" a="1"/>
  <c r="AR208" i="4" a="1"/>
  <c r="AQ208" i="4" a="1"/>
  <c r="AP208" i="4" a="1"/>
  <c r="AO208" i="4" a="1"/>
  <c r="AN208" i="4" a="1"/>
  <c r="AM208" i="4" a="1"/>
  <c r="AL208" i="4" a="1"/>
  <c r="AK208" i="4" a="1"/>
  <c r="AJ208" i="4" a="1"/>
  <c r="AI208" i="4" a="1"/>
  <c r="AH208" i="4" a="1"/>
  <c r="AG208" i="4" a="1"/>
  <c r="AF208" i="4" a="1"/>
  <c r="AE208" i="4" a="1"/>
  <c r="AD208" i="4" a="1"/>
  <c r="AC208" i="4" a="1"/>
  <c r="AB208" i="4" a="1"/>
  <c r="AA208" i="4" a="1"/>
  <c r="Z208" i="4" a="1"/>
  <c r="Y208" i="4" a="1"/>
  <c r="X208" i="4" a="1"/>
  <c r="W208" i="4" a="1"/>
  <c r="V208" i="4" a="1"/>
  <c r="U208" i="4" a="1"/>
  <c r="T208" i="4" a="1"/>
  <c r="S208" i="4" a="1"/>
  <c r="R208" i="4" a="1"/>
  <c r="Q208" i="4" a="1"/>
  <c r="P208" i="4" a="1"/>
  <c r="O208" i="4" a="1"/>
  <c r="N208" i="4" a="1"/>
  <c r="M208" i="4" a="1"/>
  <c r="EB207" i="4" a="1"/>
  <c r="EA207" i="4" a="1"/>
  <c r="DZ207" i="4" a="1"/>
  <c r="DY207" i="4" a="1"/>
  <c r="DX207" i="4" a="1"/>
  <c r="DW207" i="4" a="1"/>
  <c r="DV207" i="4" a="1"/>
  <c r="DU207" i="4" a="1"/>
  <c r="DT207" i="4" a="1"/>
  <c r="DS207" i="4" a="1"/>
  <c r="DR207" i="4" a="1"/>
  <c r="DQ207" i="4" a="1"/>
  <c r="DP207" i="4" a="1"/>
  <c r="DO207" i="4" a="1"/>
  <c r="DN207" i="4" a="1"/>
  <c r="DM207" i="4" a="1"/>
  <c r="DL207" i="4" a="1"/>
  <c r="DK207" i="4" a="1"/>
  <c r="DJ207" i="4" a="1"/>
  <c r="DI207" i="4" a="1"/>
  <c r="DH207" i="4" a="1"/>
  <c r="DG207" i="4" a="1"/>
  <c r="DF207" i="4" a="1"/>
  <c r="DE207" i="4" a="1"/>
  <c r="DD207" i="4" a="1"/>
  <c r="DC207" i="4" a="1"/>
  <c r="DB207" i="4" a="1"/>
  <c r="DA207" i="4" a="1"/>
  <c r="CZ207" i="4" a="1"/>
  <c r="CY207" i="4" a="1"/>
  <c r="CX207" i="4" a="1"/>
  <c r="CW207" i="4" a="1"/>
  <c r="CV207" i="4" a="1"/>
  <c r="CU207" i="4" a="1"/>
  <c r="CT207" i="4" a="1"/>
  <c r="CS207" i="4" a="1"/>
  <c r="CR207" i="4" a="1"/>
  <c r="CQ207" i="4" a="1"/>
  <c r="CP207" i="4" a="1"/>
  <c r="CO207" i="4" a="1"/>
  <c r="CN207" i="4" a="1"/>
  <c r="CM207" i="4" a="1"/>
  <c r="CL207" i="4" a="1"/>
  <c r="CK207" i="4" a="1"/>
  <c r="CJ207" i="4" a="1"/>
  <c r="CI207" i="4" a="1"/>
  <c r="CH207" i="4" a="1"/>
  <c r="CG207" i="4" a="1"/>
  <c r="CF207" i="4" a="1"/>
  <c r="CE207" i="4" a="1"/>
  <c r="CD207" i="4" a="1"/>
  <c r="CC207" i="4" a="1"/>
  <c r="CB207" i="4" a="1"/>
  <c r="CA207" i="4" a="1"/>
  <c r="BZ207" i="4" a="1"/>
  <c r="BY207" i="4" a="1"/>
  <c r="BX207" i="4" a="1"/>
  <c r="BW207" i="4" a="1"/>
  <c r="BV207" i="4" a="1"/>
  <c r="BU207" i="4" a="1"/>
  <c r="BT207" i="4" a="1"/>
  <c r="BS207" i="4" a="1"/>
  <c r="BR207" i="4" a="1"/>
  <c r="BQ207" i="4" a="1"/>
  <c r="BP207" i="4" a="1"/>
  <c r="BO207" i="4" a="1"/>
  <c r="BN207" i="4" a="1"/>
  <c r="BM207" i="4" a="1"/>
  <c r="BL207" i="4" a="1"/>
  <c r="BK207" i="4" a="1"/>
  <c r="BJ207" i="4" a="1"/>
  <c r="BI207" i="4" a="1"/>
  <c r="BH207" i="4" a="1"/>
  <c r="BG207" i="4" a="1"/>
  <c r="BF207" i="4" a="1"/>
  <c r="BE207" i="4" a="1"/>
  <c r="BD207" i="4" a="1"/>
  <c r="BC207" i="4" a="1"/>
  <c r="BB207" i="4" a="1"/>
  <c r="BA207" i="4" a="1"/>
  <c r="AZ207" i="4" a="1"/>
  <c r="AY207" i="4" a="1"/>
  <c r="AX207" i="4" a="1"/>
  <c r="AW207" i="4" a="1"/>
  <c r="AV207" i="4" a="1"/>
  <c r="AU207" i="4" a="1"/>
  <c r="AT207" i="4" a="1"/>
  <c r="AS207" i="4" a="1"/>
  <c r="AR207" i="4" a="1"/>
  <c r="AQ207" i="4" a="1"/>
  <c r="AP207" i="4" a="1"/>
  <c r="AO207" i="4" a="1"/>
  <c r="AN207" i="4" a="1"/>
  <c r="AM207" i="4" a="1"/>
  <c r="AL207" i="4" a="1"/>
  <c r="AK207" i="4" a="1"/>
  <c r="AJ207" i="4" a="1"/>
  <c r="AI207" i="4" a="1"/>
  <c r="AH207" i="4" a="1"/>
  <c r="AG207" i="4" a="1"/>
  <c r="AF207" i="4" a="1"/>
  <c r="AE207" i="4" a="1"/>
  <c r="AD207" i="4" a="1"/>
  <c r="AC207" i="4" a="1"/>
  <c r="AB207" i="4" a="1"/>
  <c r="AA207" i="4" a="1"/>
  <c r="Z207" i="4" a="1"/>
  <c r="Y207" i="4" a="1"/>
  <c r="X207" i="4" a="1"/>
  <c r="W207" i="4" a="1"/>
  <c r="V207" i="4" a="1"/>
  <c r="U207" i="4" a="1"/>
  <c r="T207" i="4" a="1"/>
  <c r="S207" i="4" a="1"/>
  <c r="R207" i="4" a="1"/>
  <c r="Q207" i="4" a="1"/>
  <c r="P207" i="4" a="1"/>
  <c r="O207" i="4" a="1"/>
  <c r="N207" i="4" a="1"/>
  <c r="M207" i="4" a="1"/>
  <c r="EB206" i="4" a="1"/>
  <c r="EA206" i="4" a="1"/>
  <c r="DZ206" i="4" a="1"/>
  <c r="DY206" i="4" a="1"/>
  <c r="DX206" i="4" a="1"/>
  <c r="DW206" i="4" a="1"/>
  <c r="DV206" i="4" a="1"/>
  <c r="DU206" i="4" a="1"/>
  <c r="DT206" i="4" a="1"/>
  <c r="DS206" i="4" a="1"/>
  <c r="DR206" i="4" a="1"/>
  <c r="DQ206" i="4" a="1"/>
  <c r="DP206" i="4" a="1"/>
  <c r="DO206" i="4" a="1"/>
  <c r="DN206" i="4" a="1"/>
  <c r="DM206" i="4" a="1"/>
  <c r="DL206" i="4" a="1"/>
  <c r="DK206" i="4" a="1"/>
  <c r="DJ206" i="4" a="1"/>
  <c r="DI206" i="4" a="1"/>
  <c r="DH206" i="4" a="1"/>
  <c r="DG206" i="4" a="1"/>
  <c r="DF206" i="4" a="1"/>
  <c r="DE206" i="4" a="1"/>
  <c r="DD206" i="4" a="1"/>
  <c r="DC206" i="4" a="1"/>
  <c r="DB206" i="4" a="1"/>
  <c r="DA206" i="4" a="1"/>
  <c r="CZ206" i="4" a="1"/>
  <c r="CY206" i="4" a="1"/>
  <c r="CX206" i="4" a="1"/>
  <c r="CW206" i="4" a="1"/>
  <c r="CV206" i="4" a="1"/>
  <c r="CU206" i="4" a="1"/>
  <c r="CT206" i="4" a="1"/>
  <c r="CS206" i="4" a="1"/>
  <c r="CR206" i="4" a="1"/>
  <c r="CQ206" i="4" a="1"/>
  <c r="CP206" i="4" a="1"/>
  <c r="CO206" i="4" a="1"/>
  <c r="CN206" i="4" a="1"/>
  <c r="CM206" i="4" a="1"/>
  <c r="CL206" i="4" a="1"/>
  <c r="CK206" i="4" a="1"/>
  <c r="CJ206" i="4" a="1"/>
  <c r="CI206" i="4" a="1"/>
  <c r="CH206" i="4" a="1"/>
  <c r="CG206" i="4" a="1"/>
  <c r="CF206" i="4" a="1"/>
  <c r="CE206" i="4" a="1"/>
  <c r="CD206" i="4" a="1"/>
  <c r="CC206" i="4" a="1"/>
  <c r="CB206" i="4" a="1"/>
  <c r="CA206" i="4" a="1"/>
  <c r="BZ206" i="4" a="1"/>
  <c r="BY206" i="4" a="1"/>
  <c r="BX206" i="4" a="1"/>
  <c r="BW206" i="4" a="1"/>
  <c r="BV206" i="4" a="1"/>
  <c r="BU206" i="4" a="1"/>
  <c r="BT206" i="4" a="1"/>
  <c r="BS206" i="4" a="1"/>
  <c r="BR206" i="4" a="1"/>
  <c r="BQ206" i="4" a="1"/>
  <c r="BP206" i="4" a="1"/>
  <c r="BO206" i="4" a="1"/>
  <c r="BN206" i="4" a="1"/>
  <c r="BM206" i="4" a="1"/>
  <c r="BL206" i="4" a="1"/>
  <c r="BK206" i="4" a="1"/>
  <c r="BJ206" i="4" a="1"/>
  <c r="BI206" i="4" a="1"/>
  <c r="BH206" i="4" a="1"/>
  <c r="BG206" i="4" a="1"/>
  <c r="BF206" i="4" a="1"/>
  <c r="BE206" i="4" a="1"/>
  <c r="BD206" i="4" a="1"/>
  <c r="BC206" i="4" a="1"/>
  <c r="BB206" i="4" a="1"/>
  <c r="BA206" i="4" a="1"/>
  <c r="AZ206" i="4" a="1"/>
  <c r="AY206" i="4" a="1"/>
  <c r="AX206" i="4" a="1"/>
  <c r="AW206" i="4" a="1"/>
  <c r="AV206" i="4" a="1"/>
  <c r="AU206" i="4" a="1"/>
  <c r="AT206" i="4" a="1"/>
  <c r="AS206" i="4" a="1"/>
  <c r="AR206" i="4" a="1"/>
  <c r="AQ206" i="4" a="1"/>
  <c r="AP206" i="4" a="1"/>
  <c r="AO206" i="4" a="1"/>
  <c r="AN206" i="4" a="1"/>
  <c r="AM206" i="4" a="1"/>
  <c r="AL206" i="4" a="1"/>
  <c r="AK206" i="4" a="1"/>
  <c r="AJ206" i="4" a="1"/>
  <c r="AI206" i="4" a="1"/>
  <c r="AH206" i="4" a="1"/>
  <c r="AG206" i="4" a="1"/>
  <c r="AF206" i="4" a="1"/>
  <c r="AE206" i="4" a="1"/>
  <c r="AD206" i="4" a="1"/>
  <c r="AC206" i="4" a="1"/>
  <c r="AB206" i="4" a="1"/>
  <c r="AA206" i="4" a="1"/>
  <c r="Z206" i="4" a="1"/>
  <c r="Y206" i="4" a="1"/>
  <c r="X206" i="4" a="1"/>
  <c r="W206" i="4" a="1"/>
  <c r="V206" i="4" a="1"/>
  <c r="U206" i="4" a="1"/>
  <c r="T206" i="4" a="1"/>
  <c r="S206" i="4" a="1"/>
  <c r="R206" i="4" a="1"/>
  <c r="Q206" i="4" a="1"/>
  <c r="P206" i="4" a="1"/>
  <c r="O206" i="4" a="1"/>
  <c r="N206" i="4" a="1"/>
  <c r="M206" i="4" a="1"/>
  <c r="EB205" i="4" a="1"/>
  <c r="EA205" i="4" a="1"/>
  <c r="DZ205" i="4" a="1"/>
  <c r="DY205" i="4" a="1"/>
  <c r="DX205" i="4" a="1"/>
  <c r="DW205" i="4" a="1"/>
  <c r="DV205" i="4" a="1"/>
  <c r="DU205" i="4" a="1"/>
  <c r="DT205" i="4" a="1"/>
  <c r="DS205" i="4" a="1"/>
  <c r="DR205" i="4" a="1"/>
  <c r="DQ205" i="4" a="1"/>
  <c r="DP205" i="4" a="1"/>
  <c r="DO205" i="4" a="1"/>
  <c r="DN205" i="4" a="1"/>
  <c r="DM205" i="4" a="1"/>
  <c r="DL205" i="4" a="1"/>
  <c r="DK205" i="4" a="1"/>
  <c r="DJ205" i="4" a="1"/>
  <c r="DI205" i="4" a="1"/>
  <c r="DH205" i="4" a="1"/>
  <c r="DG205" i="4" a="1"/>
  <c r="DF205" i="4" a="1"/>
  <c r="DE205" i="4" a="1"/>
  <c r="DD205" i="4" a="1"/>
  <c r="DC205" i="4" a="1"/>
  <c r="DB205" i="4" a="1"/>
  <c r="DA205" i="4" a="1"/>
  <c r="CZ205" i="4" a="1"/>
  <c r="CY205" i="4" a="1"/>
  <c r="CX205" i="4" a="1"/>
  <c r="CW205" i="4" a="1"/>
  <c r="CV205" i="4" a="1"/>
  <c r="CU205" i="4" a="1"/>
  <c r="CT205" i="4" a="1"/>
  <c r="CS205" i="4" a="1"/>
  <c r="CR205" i="4" a="1"/>
  <c r="CQ205" i="4" a="1"/>
  <c r="CP205" i="4" a="1"/>
  <c r="CO205" i="4" a="1"/>
  <c r="CN205" i="4" a="1"/>
  <c r="CM205" i="4" a="1"/>
  <c r="CL205" i="4" a="1"/>
  <c r="CK205" i="4" a="1"/>
  <c r="CJ205" i="4" a="1"/>
  <c r="CI205" i="4" a="1"/>
  <c r="CH205" i="4" a="1"/>
  <c r="CG205" i="4" a="1"/>
  <c r="CF205" i="4" a="1"/>
  <c r="CE205" i="4" a="1"/>
  <c r="CD205" i="4" a="1"/>
  <c r="CC205" i="4" a="1"/>
  <c r="CB205" i="4" a="1"/>
  <c r="CA205" i="4" a="1"/>
  <c r="BZ205" i="4" a="1"/>
  <c r="BY205" i="4" a="1"/>
  <c r="BX205" i="4" a="1"/>
  <c r="BW205" i="4" a="1"/>
  <c r="BV205" i="4" a="1"/>
  <c r="BU205" i="4" a="1"/>
  <c r="BT205" i="4" a="1"/>
  <c r="BS205" i="4" a="1"/>
  <c r="BR205" i="4" a="1"/>
  <c r="BQ205" i="4" a="1"/>
  <c r="BP205" i="4" a="1"/>
  <c r="BO205" i="4" a="1"/>
  <c r="BN205" i="4" a="1"/>
  <c r="BM205" i="4" a="1"/>
  <c r="BL205" i="4" a="1"/>
  <c r="BK205" i="4" a="1"/>
  <c r="BJ205" i="4" a="1"/>
  <c r="BI205" i="4" a="1"/>
  <c r="BH205" i="4" a="1"/>
  <c r="BG205" i="4" a="1"/>
  <c r="BF205" i="4" a="1"/>
  <c r="BE205" i="4" a="1"/>
  <c r="BD205" i="4" a="1"/>
  <c r="BC205" i="4" a="1"/>
  <c r="BB205" i="4" a="1"/>
  <c r="BA205" i="4" a="1"/>
  <c r="AZ205" i="4" a="1"/>
  <c r="AY205" i="4" a="1"/>
  <c r="AX205" i="4" a="1"/>
  <c r="AW205" i="4" a="1"/>
  <c r="AV205" i="4" a="1"/>
  <c r="AU205" i="4" a="1"/>
  <c r="AT205" i="4" a="1"/>
  <c r="AS205" i="4" a="1"/>
  <c r="AR205" i="4" a="1"/>
  <c r="AQ205" i="4" a="1"/>
  <c r="AP205" i="4" a="1"/>
  <c r="AO205" i="4" a="1"/>
  <c r="AN205" i="4" a="1"/>
  <c r="AM205" i="4" a="1"/>
  <c r="AL205" i="4" a="1"/>
  <c r="AK205" i="4" a="1"/>
  <c r="AJ205" i="4" a="1"/>
  <c r="AI205" i="4" a="1"/>
  <c r="AH205" i="4" a="1"/>
  <c r="AG205" i="4" a="1"/>
  <c r="AF205" i="4" a="1"/>
  <c r="AE205" i="4" a="1"/>
  <c r="AD205" i="4" a="1"/>
  <c r="AC205" i="4" a="1"/>
  <c r="AB205" i="4" a="1"/>
  <c r="AA205" i="4" a="1"/>
  <c r="Z205" i="4" a="1"/>
  <c r="Y205" i="4" a="1"/>
  <c r="X205" i="4" a="1"/>
  <c r="W205" i="4" a="1"/>
  <c r="V205" i="4" a="1"/>
  <c r="U205" i="4" a="1"/>
  <c r="T205" i="4" a="1"/>
  <c r="S205" i="4" a="1"/>
  <c r="R205" i="4" a="1"/>
  <c r="Q205" i="4" a="1"/>
  <c r="P205" i="4" a="1"/>
  <c r="O205" i="4" a="1"/>
  <c r="N205" i="4" a="1"/>
  <c r="M205" i="4" a="1"/>
  <c r="EB204" i="4" a="1"/>
  <c r="EA204" i="4" a="1"/>
  <c r="DZ204" i="4" a="1"/>
  <c r="DY204" i="4" a="1"/>
  <c r="DX204" i="4" a="1"/>
  <c r="DW204" i="4" a="1"/>
  <c r="DV204" i="4" a="1"/>
  <c r="DU204" i="4" a="1"/>
  <c r="DT204" i="4" a="1"/>
  <c r="DS204" i="4" a="1"/>
  <c r="DR204" i="4" a="1"/>
  <c r="DQ204" i="4" a="1"/>
  <c r="DP204" i="4" a="1"/>
  <c r="DO204" i="4" a="1"/>
  <c r="DN204" i="4" a="1"/>
  <c r="DM204" i="4" a="1"/>
  <c r="DL204" i="4" a="1"/>
  <c r="DK204" i="4" a="1"/>
  <c r="DJ204" i="4" a="1"/>
  <c r="DI204" i="4" a="1"/>
  <c r="DH204" i="4" a="1"/>
  <c r="DG204" i="4" a="1"/>
  <c r="DF204" i="4" a="1"/>
  <c r="DE204" i="4" a="1"/>
  <c r="DD204" i="4" a="1"/>
  <c r="DC204" i="4" a="1"/>
  <c r="DB204" i="4" a="1"/>
  <c r="DA204" i="4" a="1"/>
  <c r="CZ204" i="4" a="1"/>
  <c r="CY204" i="4" a="1"/>
  <c r="CX204" i="4" a="1"/>
  <c r="CW204" i="4" a="1"/>
  <c r="CV204" i="4" a="1"/>
  <c r="CU204" i="4" a="1"/>
  <c r="CT204" i="4" a="1"/>
  <c r="CS204" i="4" a="1"/>
  <c r="CR204" i="4" a="1"/>
  <c r="CQ204" i="4" a="1"/>
  <c r="CP204" i="4" a="1"/>
  <c r="CO204" i="4" a="1"/>
  <c r="CN204" i="4" a="1"/>
  <c r="CM204" i="4" a="1"/>
  <c r="CL204" i="4" a="1"/>
  <c r="CK204" i="4" a="1"/>
  <c r="CJ204" i="4" a="1"/>
  <c r="CI204" i="4" a="1"/>
  <c r="CH204" i="4" a="1"/>
  <c r="CG204" i="4" a="1"/>
  <c r="CF204" i="4" a="1"/>
  <c r="CE204" i="4" a="1"/>
  <c r="CD204" i="4" a="1"/>
  <c r="CC204" i="4" a="1"/>
  <c r="CB204" i="4" a="1"/>
  <c r="CA204" i="4" a="1"/>
  <c r="BZ204" i="4" a="1"/>
  <c r="BY204" i="4" a="1"/>
  <c r="BX204" i="4" a="1"/>
  <c r="BW204" i="4" a="1"/>
  <c r="BV204" i="4" a="1"/>
  <c r="BU204" i="4" a="1"/>
  <c r="BT204" i="4" a="1"/>
  <c r="BS204" i="4" a="1"/>
  <c r="BR204" i="4" a="1"/>
  <c r="BQ204" i="4" a="1"/>
  <c r="BP204" i="4" a="1"/>
  <c r="BO204" i="4" a="1"/>
  <c r="BN204" i="4" a="1"/>
  <c r="BM204" i="4" a="1"/>
  <c r="BL204" i="4" a="1"/>
  <c r="BK204" i="4" a="1"/>
  <c r="BJ204" i="4" a="1"/>
  <c r="BI204" i="4" a="1"/>
  <c r="BH204" i="4" a="1"/>
  <c r="BG204" i="4" a="1"/>
  <c r="BF204" i="4" a="1"/>
  <c r="BE204" i="4" a="1"/>
  <c r="BD204" i="4" a="1"/>
  <c r="BC204" i="4" a="1"/>
  <c r="BB204" i="4" a="1"/>
  <c r="BA204" i="4" a="1"/>
  <c r="AZ204" i="4" a="1"/>
  <c r="AY204" i="4" a="1"/>
  <c r="AX204" i="4" a="1"/>
  <c r="AW204" i="4" a="1"/>
  <c r="AV204" i="4" a="1"/>
  <c r="AU204" i="4" a="1"/>
  <c r="AT204" i="4" a="1"/>
  <c r="AS204" i="4" a="1"/>
  <c r="AR204" i="4" a="1"/>
  <c r="AQ204" i="4" a="1"/>
  <c r="AP204" i="4" a="1"/>
  <c r="AO204" i="4" a="1"/>
  <c r="AN204" i="4" a="1"/>
  <c r="AM204" i="4" a="1"/>
  <c r="AL204" i="4" a="1"/>
  <c r="AK204" i="4" a="1"/>
  <c r="AJ204" i="4" a="1"/>
  <c r="AI204" i="4" a="1"/>
  <c r="AH204" i="4" a="1"/>
  <c r="AG204" i="4" a="1"/>
  <c r="AF204" i="4" a="1"/>
  <c r="AE204" i="4" a="1"/>
  <c r="AD204" i="4" a="1"/>
  <c r="AC204" i="4" a="1"/>
  <c r="AB204" i="4" a="1"/>
  <c r="AA204" i="4" a="1"/>
  <c r="Z204" i="4" a="1"/>
  <c r="Y204" i="4" a="1"/>
  <c r="X204" i="4" a="1"/>
  <c r="W204" i="4" a="1"/>
  <c r="V204" i="4" a="1"/>
  <c r="U204" i="4" a="1"/>
  <c r="T204" i="4" a="1"/>
  <c r="S204" i="4" a="1"/>
  <c r="R204" i="4" a="1"/>
  <c r="Q204" i="4" a="1"/>
  <c r="P204" i="4" a="1"/>
  <c r="O204" i="4" a="1"/>
  <c r="N204" i="4" a="1"/>
  <c r="M204" i="4" a="1"/>
  <c r="EB203" i="4" a="1"/>
  <c r="EA203" i="4" a="1"/>
  <c r="DZ203" i="4" a="1"/>
  <c r="DY203" i="4" a="1"/>
  <c r="DX203" i="4" a="1"/>
  <c r="DW203" i="4" a="1"/>
  <c r="DV203" i="4" a="1"/>
  <c r="DU203" i="4" a="1"/>
  <c r="DT203" i="4" a="1"/>
  <c r="DS203" i="4" a="1"/>
  <c r="DR203" i="4" a="1"/>
  <c r="DQ203" i="4" a="1"/>
  <c r="DP203" i="4" a="1"/>
  <c r="DO203" i="4" a="1"/>
  <c r="DN203" i="4" a="1"/>
  <c r="DM203" i="4" a="1"/>
  <c r="DL203" i="4" a="1"/>
  <c r="DK203" i="4" a="1"/>
  <c r="DJ203" i="4" a="1"/>
  <c r="DI203" i="4" a="1"/>
  <c r="DH203" i="4" a="1"/>
  <c r="DG203" i="4" a="1"/>
  <c r="DF203" i="4" a="1"/>
  <c r="DE203" i="4" a="1"/>
  <c r="DD203" i="4" a="1"/>
  <c r="DC203" i="4" a="1"/>
  <c r="DB203" i="4" a="1"/>
  <c r="DA203" i="4" a="1"/>
  <c r="CZ203" i="4" a="1"/>
  <c r="CY203" i="4" a="1"/>
  <c r="CX203" i="4" a="1"/>
  <c r="CW203" i="4" a="1"/>
  <c r="CV203" i="4" a="1"/>
  <c r="CU203" i="4" a="1"/>
  <c r="CT203" i="4" a="1"/>
  <c r="CS203" i="4" a="1"/>
  <c r="CR203" i="4" a="1"/>
  <c r="CQ203" i="4" a="1"/>
  <c r="CP203" i="4" a="1"/>
  <c r="CO203" i="4" a="1"/>
  <c r="CN203" i="4" a="1"/>
  <c r="CM203" i="4" a="1"/>
  <c r="CL203" i="4" a="1"/>
  <c r="CK203" i="4" a="1"/>
  <c r="CJ203" i="4" a="1"/>
  <c r="CI203" i="4" a="1"/>
  <c r="CH203" i="4" a="1"/>
  <c r="CG203" i="4" a="1"/>
  <c r="CF203" i="4" a="1"/>
  <c r="CE203" i="4" a="1"/>
  <c r="CD203" i="4" a="1"/>
  <c r="CC203" i="4" a="1"/>
  <c r="CB203" i="4" a="1"/>
  <c r="CA203" i="4" a="1"/>
  <c r="BZ203" i="4" a="1"/>
  <c r="BY203" i="4" a="1"/>
  <c r="BX203" i="4" a="1"/>
  <c r="BW203" i="4" a="1"/>
  <c r="BV203" i="4" a="1"/>
  <c r="BU203" i="4" a="1"/>
  <c r="BT203" i="4" a="1"/>
  <c r="BS203" i="4" a="1"/>
  <c r="BR203" i="4" a="1"/>
  <c r="BQ203" i="4" a="1"/>
  <c r="BP203" i="4" a="1"/>
  <c r="BO203" i="4" a="1"/>
  <c r="BN203" i="4" a="1"/>
  <c r="BM203" i="4" a="1"/>
  <c r="BL203" i="4" a="1"/>
  <c r="BK203" i="4" a="1"/>
  <c r="BJ203" i="4" a="1"/>
  <c r="BI203" i="4" a="1"/>
  <c r="BH203" i="4" a="1"/>
  <c r="BG203" i="4" a="1"/>
  <c r="BF203" i="4" a="1"/>
  <c r="BE203" i="4" a="1"/>
  <c r="BD203" i="4" a="1"/>
  <c r="BC203" i="4" a="1"/>
  <c r="BB203" i="4" a="1"/>
  <c r="BA203" i="4" a="1"/>
  <c r="AZ203" i="4" a="1"/>
  <c r="AY203" i="4" a="1"/>
  <c r="AX203" i="4" a="1"/>
  <c r="AW203" i="4" a="1"/>
  <c r="AV203" i="4" a="1"/>
  <c r="AU203" i="4" a="1"/>
  <c r="AT203" i="4" a="1"/>
  <c r="AS203" i="4" a="1"/>
  <c r="AR203" i="4" a="1"/>
  <c r="AQ203" i="4" a="1"/>
  <c r="AP203" i="4" a="1"/>
  <c r="AO203" i="4" a="1"/>
  <c r="AN203" i="4" a="1"/>
  <c r="AM203" i="4" a="1"/>
  <c r="AL203" i="4" a="1"/>
  <c r="AK203" i="4" a="1"/>
  <c r="AJ203" i="4" a="1"/>
  <c r="AI203" i="4" a="1"/>
  <c r="AH203" i="4" a="1"/>
  <c r="AG203" i="4" a="1"/>
  <c r="AF203" i="4" a="1"/>
  <c r="AE203" i="4" a="1"/>
  <c r="AD203" i="4" a="1"/>
  <c r="AC203" i="4" a="1"/>
  <c r="AB203" i="4" a="1"/>
  <c r="AA203" i="4" a="1"/>
  <c r="Z203" i="4" a="1"/>
  <c r="Y203" i="4" a="1"/>
  <c r="X203" i="4" a="1"/>
  <c r="W203" i="4" a="1"/>
  <c r="V203" i="4" a="1"/>
  <c r="U203" i="4" a="1"/>
  <c r="T203" i="4" a="1"/>
  <c r="S203" i="4" a="1"/>
  <c r="R203" i="4" a="1"/>
  <c r="Q203" i="4" a="1"/>
  <c r="P203" i="4" a="1"/>
  <c r="O203" i="4" a="1"/>
  <c r="N203" i="4" a="1"/>
  <c r="M203" i="4" a="1"/>
  <c r="EB202" i="4" a="1"/>
  <c r="EA202" i="4" a="1"/>
  <c r="DZ202" i="4" a="1"/>
  <c r="DY202" i="4" a="1"/>
  <c r="DX202" i="4" a="1"/>
  <c r="DW202" i="4" a="1"/>
  <c r="DV202" i="4" a="1"/>
  <c r="DU202" i="4" a="1"/>
  <c r="DT202" i="4" a="1"/>
  <c r="DS202" i="4" a="1"/>
  <c r="DR202" i="4" a="1"/>
  <c r="DQ202" i="4" a="1"/>
  <c r="DP202" i="4" a="1"/>
  <c r="DO202" i="4" a="1"/>
  <c r="DN202" i="4" a="1"/>
  <c r="DM202" i="4" a="1"/>
  <c r="DL202" i="4" a="1"/>
  <c r="DK202" i="4" a="1"/>
  <c r="DJ202" i="4" a="1"/>
  <c r="DI202" i="4" a="1"/>
  <c r="DH202" i="4" a="1"/>
  <c r="DG202" i="4" a="1"/>
  <c r="DF202" i="4" a="1"/>
  <c r="DE202" i="4" a="1"/>
  <c r="DD202" i="4" a="1"/>
  <c r="DC202" i="4" a="1"/>
  <c r="DB202" i="4" a="1"/>
  <c r="DA202" i="4" a="1"/>
  <c r="CZ202" i="4" a="1"/>
  <c r="CY202" i="4" a="1"/>
  <c r="CX202" i="4" a="1"/>
  <c r="CW202" i="4" a="1"/>
  <c r="CV202" i="4" a="1"/>
  <c r="CU202" i="4" a="1"/>
  <c r="CT202" i="4" a="1"/>
  <c r="CS202" i="4" a="1"/>
  <c r="CR202" i="4" a="1"/>
  <c r="CQ202" i="4" a="1"/>
  <c r="CP202" i="4" a="1"/>
  <c r="CO202" i="4" a="1"/>
  <c r="CN202" i="4" a="1"/>
  <c r="CM202" i="4" a="1"/>
  <c r="CL202" i="4" a="1"/>
  <c r="CK202" i="4" a="1"/>
  <c r="CJ202" i="4" a="1"/>
  <c r="CI202" i="4" a="1"/>
  <c r="CH202" i="4" a="1"/>
  <c r="CG202" i="4" a="1"/>
  <c r="CF202" i="4" a="1"/>
  <c r="CE202" i="4" a="1"/>
  <c r="CD202" i="4" a="1"/>
  <c r="CC202" i="4" a="1"/>
  <c r="CB202" i="4" a="1"/>
  <c r="CA202" i="4" a="1"/>
  <c r="BZ202" i="4" a="1"/>
  <c r="BY202" i="4" a="1"/>
  <c r="BX202" i="4" a="1"/>
  <c r="BW202" i="4" a="1"/>
  <c r="BV202" i="4" a="1"/>
  <c r="BU202" i="4" a="1"/>
  <c r="BT202" i="4" a="1"/>
  <c r="BS202" i="4" a="1"/>
  <c r="BR202" i="4" a="1"/>
  <c r="BQ202" i="4" a="1"/>
  <c r="BP202" i="4" a="1"/>
  <c r="BO202" i="4" a="1"/>
  <c r="BN202" i="4" a="1"/>
  <c r="BM202" i="4" a="1"/>
  <c r="BL202" i="4" a="1"/>
  <c r="BK202" i="4" a="1"/>
  <c r="BJ202" i="4" a="1"/>
  <c r="BI202" i="4" a="1"/>
  <c r="BH202" i="4" a="1"/>
  <c r="BG202" i="4" a="1"/>
  <c r="BF202" i="4" a="1"/>
  <c r="BE202" i="4" a="1"/>
  <c r="BD202" i="4" a="1"/>
  <c r="BC202" i="4" a="1"/>
  <c r="BB202" i="4" a="1"/>
  <c r="BA202" i="4" a="1"/>
  <c r="AZ202" i="4" a="1"/>
  <c r="AY202" i="4" a="1"/>
  <c r="AX202" i="4" a="1"/>
  <c r="AW202" i="4" a="1"/>
  <c r="AV202" i="4" a="1"/>
  <c r="AU202" i="4" a="1"/>
  <c r="AT202" i="4" a="1"/>
  <c r="AS202" i="4" a="1"/>
  <c r="AR202" i="4" a="1"/>
  <c r="AQ202" i="4" a="1"/>
  <c r="AP202" i="4" a="1"/>
  <c r="AO202" i="4" a="1"/>
  <c r="AN202" i="4" a="1"/>
  <c r="AM202" i="4" a="1"/>
  <c r="AL202" i="4" a="1"/>
  <c r="AK202" i="4" a="1"/>
  <c r="AJ202" i="4" a="1"/>
  <c r="AI202" i="4" a="1"/>
  <c r="AH202" i="4" a="1"/>
  <c r="AG202" i="4" a="1"/>
  <c r="AF202" i="4" a="1"/>
  <c r="AE202" i="4" a="1"/>
  <c r="AD202" i="4" a="1"/>
  <c r="AC202" i="4" a="1"/>
  <c r="AB202" i="4" a="1"/>
  <c r="AA202" i="4" a="1"/>
  <c r="Z202" i="4" a="1"/>
  <c r="Y202" i="4" a="1"/>
  <c r="X202" i="4" a="1"/>
  <c r="W202" i="4" a="1"/>
  <c r="V202" i="4" a="1"/>
  <c r="U202" i="4" a="1"/>
  <c r="T202" i="4" a="1"/>
  <c r="S202" i="4" a="1"/>
  <c r="R202" i="4" a="1"/>
  <c r="Q202" i="4" a="1"/>
  <c r="P202" i="4" a="1"/>
  <c r="O202" i="4" a="1"/>
  <c r="N202" i="4" a="1"/>
  <c r="M202" i="4" a="1"/>
  <c r="EB201" i="4" a="1"/>
  <c r="EA201" i="4" a="1"/>
  <c r="DZ201" i="4" a="1"/>
  <c r="DY201" i="4" a="1"/>
  <c r="DX201" i="4" a="1"/>
  <c r="DW201" i="4" a="1"/>
  <c r="DV201" i="4" a="1"/>
  <c r="DU201" i="4" a="1"/>
  <c r="DT201" i="4" a="1"/>
  <c r="DS201" i="4" a="1"/>
  <c r="DR201" i="4" a="1"/>
  <c r="DQ201" i="4" a="1"/>
  <c r="DP201" i="4" a="1"/>
  <c r="DO201" i="4" a="1"/>
  <c r="DN201" i="4" a="1"/>
  <c r="DM201" i="4" a="1"/>
  <c r="DL201" i="4" a="1"/>
  <c r="DK201" i="4" a="1"/>
  <c r="DJ201" i="4" a="1"/>
  <c r="DI201" i="4" a="1"/>
  <c r="DH201" i="4" a="1"/>
  <c r="DG201" i="4" a="1"/>
  <c r="DF201" i="4" a="1"/>
  <c r="DE201" i="4" a="1"/>
  <c r="DD201" i="4" a="1"/>
  <c r="DC201" i="4" a="1"/>
  <c r="DB201" i="4" a="1"/>
  <c r="DA201" i="4" a="1"/>
  <c r="CZ201" i="4" a="1"/>
  <c r="CY201" i="4" a="1"/>
  <c r="CX201" i="4" a="1"/>
  <c r="CW201" i="4" a="1"/>
  <c r="CV201" i="4" a="1"/>
  <c r="CU201" i="4" a="1"/>
  <c r="CT201" i="4" a="1"/>
  <c r="CS201" i="4" a="1"/>
  <c r="CR201" i="4" a="1"/>
  <c r="CQ201" i="4" a="1"/>
  <c r="CP201" i="4" a="1"/>
  <c r="CO201" i="4" a="1"/>
  <c r="CN201" i="4" a="1"/>
  <c r="CM201" i="4" a="1"/>
  <c r="CL201" i="4" a="1"/>
  <c r="CK201" i="4" a="1"/>
  <c r="CJ201" i="4" a="1"/>
  <c r="CI201" i="4" a="1"/>
  <c r="CH201" i="4" a="1"/>
  <c r="CG201" i="4" a="1"/>
  <c r="CF201" i="4" a="1"/>
  <c r="CE201" i="4" a="1"/>
  <c r="CD201" i="4" a="1"/>
  <c r="CC201" i="4" a="1"/>
  <c r="CB201" i="4" a="1"/>
  <c r="CA201" i="4" a="1"/>
  <c r="BZ201" i="4" a="1"/>
  <c r="BY201" i="4" a="1"/>
  <c r="BX201" i="4" a="1"/>
  <c r="BW201" i="4" a="1"/>
  <c r="BV201" i="4" a="1"/>
  <c r="BU201" i="4" a="1"/>
  <c r="BT201" i="4" a="1"/>
  <c r="BS201" i="4" a="1"/>
  <c r="BR201" i="4" a="1"/>
  <c r="BQ201" i="4" a="1"/>
  <c r="BP201" i="4" a="1"/>
  <c r="BO201" i="4" a="1"/>
  <c r="BN201" i="4" a="1"/>
  <c r="BM201" i="4" a="1"/>
  <c r="BL201" i="4" a="1"/>
  <c r="BK201" i="4" a="1"/>
  <c r="BJ201" i="4" a="1"/>
  <c r="BI201" i="4" a="1"/>
  <c r="BH201" i="4" a="1"/>
  <c r="BG201" i="4" a="1"/>
  <c r="BF201" i="4" a="1"/>
  <c r="BE201" i="4" a="1"/>
  <c r="BD201" i="4" a="1"/>
  <c r="BC201" i="4" a="1"/>
  <c r="BB201" i="4" a="1"/>
  <c r="BA201" i="4" a="1"/>
  <c r="AZ201" i="4" a="1"/>
  <c r="AY201" i="4" a="1"/>
  <c r="AX201" i="4" a="1"/>
  <c r="AW201" i="4" a="1"/>
  <c r="AV201" i="4" a="1"/>
  <c r="AU201" i="4" a="1"/>
  <c r="AT201" i="4" a="1"/>
  <c r="AS201" i="4" a="1"/>
  <c r="AR201" i="4" a="1"/>
  <c r="AQ201" i="4" a="1"/>
  <c r="AP201" i="4" a="1"/>
  <c r="AO201" i="4" a="1"/>
  <c r="AN201" i="4" a="1"/>
  <c r="AM201" i="4" a="1"/>
  <c r="AL201" i="4" a="1"/>
  <c r="AK201" i="4" a="1"/>
  <c r="AJ201" i="4" a="1"/>
  <c r="AI201" i="4" a="1"/>
  <c r="AH201" i="4" a="1"/>
  <c r="AG201" i="4" a="1"/>
  <c r="AF201" i="4" a="1"/>
  <c r="AE201" i="4" a="1"/>
  <c r="AD201" i="4" a="1"/>
  <c r="AC201" i="4" a="1"/>
  <c r="AB201" i="4" a="1"/>
  <c r="AA201" i="4" a="1"/>
  <c r="Z201" i="4" a="1"/>
  <c r="Y201" i="4" a="1"/>
  <c r="X201" i="4" a="1"/>
  <c r="W201" i="4" a="1"/>
  <c r="V201" i="4" a="1"/>
  <c r="U201" i="4" a="1"/>
  <c r="T201" i="4" a="1"/>
  <c r="S201" i="4" a="1"/>
  <c r="R201" i="4" a="1"/>
  <c r="Q201" i="4" a="1"/>
  <c r="P201" i="4" a="1"/>
  <c r="O201" i="4" a="1"/>
  <c r="N201" i="4" a="1"/>
  <c r="M201" i="4" a="1"/>
  <c r="EB200" i="4" a="1"/>
  <c r="EA200" i="4" a="1"/>
  <c r="DZ200" i="4" a="1"/>
  <c r="DY200" i="4" a="1"/>
  <c r="DX200" i="4" a="1"/>
  <c r="DW200" i="4" a="1"/>
  <c r="DV200" i="4" a="1"/>
  <c r="DU200" i="4" a="1"/>
  <c r="DT200" i="4" a="1"/>
  <c r="DS200" i="4" a="1"/>
  <c r="DR200" i="4" a="1"/>
  <c r="DQ200" i="4" a="1"/>
  <c r="DP200" i="4" a="1"/>
  <c r="DO200" i="4" a="1"/>
  <c r="DN200" i="4" a="1"/>
  <c r="DM200" i="4" a="1"/>
  <c r="DL200" i="4" a="1"/>
  <c r="DK200" i="4" a="1"/>
  <c r="DJ200" i="4" a="1"/>
  <c r="DI200" i="4" a="1"/>
  <c r="DH200" i="4" a="1"/>
  <c r="DG200" i="4" a="1"/>
  <c r="DF200" i="4" a="1"/>
  <c r="DE200" i="4" a="1"/>
  <c r="DD200" i="4" a="1"/>
  <c r="DC200" i="4" a="1"/>
  <c r="DB200" i="4" a="1"/>
  <c r="DA200" i="4" a="1"/>
  <c r="CZ200" i="4" a="1"/>
  <c r="CY200" i="4" a="1"/>
  <c r="CX200" i="4" a="1"/>
  <c r="CW200" i="4" a="1"/>
  <c r="CV200" i="4" a="1"/>
  <c r="CU200" i="4" a="1"/>
  <c r="CT200" i="4" a="1"/>
  <c r="CS200" i="4" a="1"/>
  <c r="CR200" i="4" a="1"/>
  <c r="CQ200" i="4" a="1"/>
  <c r="CP200" i="4" a="1"/>
  <c r="CO200" i="4" a="1"/>
  <c r="CN200" i="4" a="1"/>
  <c r="CM200" i="4" a="1"/>
  <c r="CL200" i="4" a="1"/>
  <c r="CK200" i="4" a="1"/>
  <c r="CJ200" i="4" a="1"/>
  <c r="CI200" i="4" a="1"/>
  <c r="CH200" i="4" a="1"/>
  <c r="CG200" i="4" a="1"/>
  <c r="CF200" i="4" a="1"/>
  <c r="CE200" i="4" a="1"/>
  <c r="CD200" i="4" a="1"/>
  <c r="CC200" i="4" a="1"/>
  <c r="CB200" i="4" a="1"/>
  <c r="CA200" i="4" a="1"/>
  <c r="BZ200" i="4" a="1"/>
  <c r="BY200" i="4" a="1"/>
  <c r="BX200" i="4" a="1"/>
  <c r="BW200" i="4" a="1"/>
  <c r="BV200" i="4" a="1"/>
  <c r="BU200" i="4" a="1"/>
  <c r="BT200" i="4" a="1"/>
  <c r="BS200" i="4" a="1"/>
  <c r="BR200" i="4" a="1"/>
  <c r="BQ200" i="4" a="1"/>
  <c r="BP200" i="4" a="1"/>
  <c r="BO200" i="4" a="1"/>
  <c r="BN200" i="4" a="1"/>
  <c r="BM200" i="4" a="1"/>
  <c r="BL200" i="4" a="1"/>
  <c r="BK200" i="4" a="1"/>
  <c r="BJ200" i="4" a="1"/>
  <c r="BI200" i="4" a="1"/>
  <c r="BH200" i="4" a="1"/>
  <c r="BG200" i="4" a="1"/>
  <c r="BF200" i="4" a="1"/>
  <c r="BE200" i="4" a="1"/>
  <c r="BD200" i="4" a="1"/>
  <c r="BC200" i="4" a="1"/>
  <c r="BB200" i="4" a="1"/>
  <c r="BA200" i="4" a="1"/>
  <c r="AZ200" i="4" a="1"/>
  <c r="AY200" i="4" a="1"/>
  <c r="AX200" i="4" a="1"/>
  <c r="AW200" i="4" a="1"/>
  <c r="AV200" i="4" a="1"/>
  <c r="AU200" i="4" a="1"/>
  <c r="AT200" i="4" a="1"/>
  <c r="AS200" i="4" a="1"/>
  <c r="AR200" i="4" a="1"/>
  <c r="AQ200" i="4" a="1"/>
  <c r="AP200" i="4" a="1"/>
  <c r="AO200" i="4" a="1"/>
  <c r="AN200" i="4" a="1"/>
  <c r="AM200" i="4" a="1"/>
  <c r="AL200" i="4" a="1"/>
  <c r="AK200" i="4" a="1"/>
  <c r="AJ200" i="4" a="1"/>
  <c r="AI200" i="4" a="1"/>
  <c r="AH200" i="4" a="1"/>
  <c r="AG200" i="4" a="1"/>
  <c r="AF200" i="4" a="1"/>
  <c r="AE200" i="4" a="1"/>
  <c r="AD200" i="4" a="1"/>
  <c r="AC200" i="4" a="1"/>
  <c r="AB200" i="4" a="1"/>
  <c r="AA200" i="4" a="1"/>
  <c r="Z200" i="4" a="1"/>
  <c r="Y200" i="4" a="1"/>
  <c r="X200" i="4" a="1"/>
  <c r="W200" i="4" a="1"/>
  <c r="V200" i="4" a="1"/>
  <c r="U200" i="4" a="1"/>
  <c r="T200" i="4" a="1"/>
  <c r="S200" i="4" a="1"/>
  <c r="R200" i="4" a="1"/>
  <c r="Q200" i="4" a="1"/>
  <c r="P200" i="4" a="1"/>
  <c r="O200" i="4" a="1"/>
  <c r="N200" i="4" a="1"/>
  <c r="M200" i="4" a="1"/>
  <c r="EB199" i="4" a="1"/>
  <c r="EA199" i="4" a="1"/>
  <c r="DZ199" i="4" a="1"/>
  <c r="DY199" i="4" a="1"/>
  <c r="DX199" i="4" a="1"/>
  <c r="DW199" i="4" a="1"/>
  <c r="DV199" i="4" a="1"/>
  <c r="DU199" i="4" a="1"/>
  <c r="DT199" i="4" a="1"/>
  <c r="DS199" i="4" a="1"/>
  <c r="DR199" i="4" a="1"/>
  <c r="DQ199" i="4" a="1"/>
  <c r="DP199" i="4" a="1"/>
  <c r="DO199" i="4" a="1"/>
  <c r="DN199" i="4" a="1"/>
  <c r="DM199" i="4" a="1"/>
  <c r="DL199" i="4" a="1"/>
  <c r="DK199" i="4" a="1"/>
  <c r="DJ199" i="4" a="1"/>
  <c r="DI199" i="4" a="1"/>
  <c r="DH199" i="4" a="1"/>
  <c r="DG199" i="4" a="1"/>
  <c r="DF199" i="4" a="1"/>
  <c r="DE199" i="4" a="1"/>
  <c r="DD199" i="4" a="1"/>
  <c r="DC199" i="4" a="1"/>
  <c r="DB199" i="4" a="1"/>
  <c r="DA199" i="4" a="1"/>
  <c r="CZ199" i="4" a="1"/>
  <c r="CY199" i="4" a="1"/>
  <c r="CX199" i="4" a="1"/>
  <c r="CW199" i="4" a="1"/>
  <c r="CV199" i="4" a="1"/>
  <c r="CU199" i="4" a="1"/>
  <c r="CT199" i="4" a="1"/>
  <c r="CS199" i="4" a="1"/>
  <c r="CR199" i="4" a="1"/>
  <c r="CQ199" i="4" a="1"/>
  <c r="CP199" i="4" a="1"/>
  <c r="CO199" i="4" a="1"/>
  <c r="CN199" i="4" a="1"/>
  <c r="CM199" i="4" a="1"/>
  <c r="CL199" i="4" a="1"/>
  <c r="CK199" i="4" a="1"/>
  <c r="CJ199" i="4" a="1"/>
  <c r="CI199" i="4" a="1"/>
  <c r="CH199" i="4" a="1"/>
  <c r="CG199" i="4" a="1"/>
  <c r="CF199" i="4" a="1"/>
  <c r="CE199" i="4" a="1"/>
  <c r="CD199" i="4" a="1"/>
  <c r="CC199" i="4" a="1"/>
  <c r="CB199" i="4" a="1"/>
  <c r="CA199" i="4" a="1"/>
  <c r="BZ199" i="4" a="1"/>
  <c r="BY199" i="4" a="1"/>
  <c r="BX199" i="4" a="1"/>
  <c r="BW199" i="4" a="1"/>
  <c r="BV199" i="4" a="1"/>
  <c r="BU199" i="4" a="1"/>
  <c r="BT199" i="4" a="1"/>
  <c r="BS199" i="4" a="1"/>
  <c r="BR199" i="4" a="1"/>
  <c r="BQ199" i="4" a="1"/>
  <c r="BP199" i="4" a="1"/>
  <c r="BO199" i="4" a="1"/>
  <c r="BN199" i="4" a="1"/>
  <c r="BM199" i="4" a="1"/>
  <c r="BL199" i="4" a="1"/>
  <c r="BK199" i="4" a="1"/>
  <c r="BJ199" i="4" a="1"/>
  <c r="BI199" i="4" a="1"/>
  <c r="BH199" i="4" a="1"/>
  <c r="BG199" i="4" a="1"/>
  <c r="BF199" i="4" a="1"/>
  <c r="BE199" i="4" a="1"/>
  <c r="BD199" i="4" a="1"/>
  <c r="BC199" i="4" a="1"/>
  <c r="BB199" i="4" a="1"/>
  <c r="BA199" i="4" a="1"/>
  <c r="AZ199" i="4" a="1"/>
  <c r="AY199" i="4" a="1"/>
  <c r="AX199" i="4" a="1"/>
  <c r="AW199" i="4" a="1"/>
  <c r="AV199" i="4" a="1"/>
  <c r="AU199" i="4" a="1"/>
  <c r="AT199" i="4" a="1"/>
  <c r="AS199" i="4" a="1"/>
  <c r="AR199" i="4" a="1"/>
  <c r="AQ199" i="4" a="1"/>
  <c r="AP199" i="4" a="1"/>
  <c r="AO199" i="4" a="1"/>
  <c r="AN199" i="4" a="1"/>
  <c r="AM199" i="4" a="1"/>
  <c r="AL199" i="4" a="1"/>
  <c r="AK199" i="4" a="1"/>
  <c r="AJ199" i="4" a="1"/>
  <c r="AI199" i="4" a="1"/>
  <c r="AH199" i="4" a="1"/>
  <c r="AG199" i="4" a="1"/>
  <c r="AF199" i="4" a="1"/>
  <c r="AE199" i="4" a="1"/>
  <c r="AD199" i="4" a="1"/>
  <c r="AC199" i="4" a="1"/>
  <c r="AB199" i="4" a="1"/>
  <c r="AA199" i="4" a="1"/>
  <c r="Z199" i="4" a="1"/>
  <c r="Y199" i="4" a="1"/>
  <c r="X199" i="4" a="1"/>
  <c r="W199" i="4" a="1"/>
  <c r="V199" i="4" a="1"/>
  <c r="U199" i="4" a="1"/>
  <c r="T199" i="4" a="1"/>
  <c r="S199" i="4" a="1"/>
  <c r="R199" i="4" a="1"/>
  <c r="Q199" i="4" a="1"/>
  <c r="P199" i="4" a="1"/>
  <c r="O199" i="4" a="1"/>
  <c r="N199" i="4" a="1"/>
  <c r="M199" i="4" a="1"/>
  <c r="EB198" i="4" a="1"/>
  <c r="EA198" i="4" a="1"/>
  <c r="DZ198" i="4" a="1"/>
  <c r="DY198" i="4" a="1"/>
  <c r="DX198" i="4" a="1"/>
  <c r="DW198" i="4" a="1"/>
  <c r="DV198" i="4" a="1"/>
  <c r="DU198" i="4" a="1"/>
  <c r="DT198" i="4" a="1"/>
  <c r="DS198" i="4" a="1"/>
  <c r="DR198" i="4" a="1"/>
  <c r="DQ198" i="4" a="1"/>
  <c r="DP198" i="4" a="1"/>
  <c r="DO198" i="4" a="1"/>
  <c r="DN198" i="4" a="1"/>
  <c r="DM198" i="4" a="1"/>
  <c r="DL198" i="4" a="1"/>
  <c r="DK198" i="4" a="1"/>
  <c r="DJ198" i="4" a="1"/>
  <c r="DI198" i="4" a="1"/>
  <c r="DH198" i="4" a="1"/>
  <c r="DG198" i="4" a="1"/>
  <c r="DF198" i="4" a="1"/>
  <c r="DE198" i="4" a="1"/>
  <c r="DD198" i="4" a="1"/>
  <c r="DC198" i="4" a="1"/>
  <c r="DB198" i="4" a="1"/>
  <c r="DA198" i="4" a="1"/>
  <c r="CZ198" i="4" a="1"/>
  <c r="CY198" i="4" a="1"/>
  <c r="CX198" i="4" a="1"/>
  <c r="CW198" i="4" a="1"/>
  <c r="CV198" i="4" a="1"/>
  <c r="CU198" i="4" a="1"/>
  <c r="CT198" i="4" a="1"/>
  <c r="CS198" i="4" a="1"/>
  <c r="CR198" i="4" a="1"/>
  <c r="CQ198" i="4" a="1"/>
  <c r="CP198" i="4" a="1"/>
  <c r="CO198" i="4" a="1"/>
  <c r="CN198" i="4" a="1"/>
  <c r="CM198" i="4" a="1"/>
  <c r="CL198" i="4" a="1"/>
  <c r="CK198" i="4" a="1"/>
  <c r="CJ198" i="4" a="1"/>
  <c r="CI198" i="4" a="1"/>
  <c r="CH198" i="4" a="1"/>
  <c r="CG198" i="4" a="1"/>
  <c r="CF198" i="4" a="1"/>
  <c r="CE198" i="4" a="1"/>
  <c r="CD198" i="4" a="1"/>
  <c r="CC198" i="4" a="1"/>
  <c r="CB198" i="4" a="1"/>
  <c r="CA198" i="4" a="1"/>
  <c r="BZ198" i="4" a="1"/>
  <c r="BY198" i="4" a="1"/>
  <c r="BX198" i="4" a="1"/>
  <c r="BW198" i="4" a="1"/>
  <c r="BV198" i="4" a="1"/>
  <c r="BU198" i="4" a="1"/>
  <c r="BT198" i="4" a="1"/>
  <c r="BS198" i="4" a="1"/>
  <c r="BR198" i="4" a="1"/>
  <c r="BQ198" i="4" a="1"/>
  <c r="BP198" i="4" a="1"/>
  <c r="BO198" i="4" a="1"/>
  <c r="BN198" i="4" a="1"/>
  <c r="BM198" i="4" a="1"/>
  <c r="BL198" i="4" a="1"/>
  <c r="BK198" i="4" a="1"/>
  <c r="BJ198" i="4" a="1"/>
  <c r="BI198" i="4" a="1"/>
  <c r="BH198" i="4" a="1"/>
  <c r="BG198" i="4" a="1"/>
  <c r="BF198" i="4" a="1"/>
  <c r="BE198" i="4" a="1"/>
  <c r="BD198" i="4" a="1"/>
  <c r="BC198" i="4" a="1"/>
  <c r="BB198" i="4" a="1"/>
  <c r="BA198" i="4" a="1"/>
  <c r="AZ198" i="4" a="1"/>
  <c r="AY198" i="4" a="1"/>
  <c r="AX198" i="4" a="1"/>
  <c r="AW198" i="4" a="1"/>
  <c r="AV198" i="4" a="1"/>
  <c r="AU198" i="4" a="1"/>
  <c r="AT198" i="4" a="1"/>
  <c r="AS198" i="4" a="1"/>
  <c r="AR198" i="4" a="1"/>
  <c r="AQ198" i="4" a="1"/>
  <c r="AP198" i="4" a="1"/>
  <c r="AO198" i="4" a="1"/>
  <c r="AN198" i="4" a="1"/>
  <c r="AM198" i="4" a="1"/>
  <c r="AL198" i="4" a="1"/>
  <c r="AK198" i="4" a="1"/>
  <c r="AJ198" i="4" a="1"/>
  <c r="AI198" i="4" a="1"/>
  <c r="AH198" i="4" a="1"/>
  <c r="AG198" i="4" a="1"/>
  <c r="AF198" i="4" a="1"/>
  <c r="AE198" i="4" a="1"/>
  <c r="AD198" i="4" a="1"/>
  <c r="AC198" i="4" a="1"/>
  <c r="AB198" i="4" a="1"/>
  <c r="AA198" i="4" a="1"/>
  <c r="Z198" i="4" a="1"/>
  <c r="Y198" i="4" a="1"/>
  <c r="X198" i="4" a="1"/>
  <c r="W198" i="4" a="1"/>
  <c r="V198" i="4" a="1"/>
  <c r="U198" i="4" a="1"/>
  <c r="T198" i="4" a="1"/>
  <c r="S198" i="4" a="1"/>
  <c r="R198" i="4" a="1"/>
  <c r="Q198" i="4" a="1"/>
  <c r="P198" i="4" a="1"/>
  <c r="O198" i="4" a="1"/>
  <c r="N198" i="4" a="1"/>
  <c r="M198" i="4" a="1"/>
  <c r="EB197" i="4" a="1"/>
  <c r="EA197" i="4" a="1"/>
  <c r="DZ197" i="4" a="1"/>
  <c r="DY197" i="4" a="1"/>
  <c r="DX197" i="4" a="1"/>
  <c r="DW197" i="4" a="1"/>
  <c r="DV197" i="4" a="1"/>
  <c r="DU197" i="4" a="1"/>
  <c r="DT197" i="4" a="1"/>
  <c r="DS197" i="4" a="1"/>
  <c r="DR197" i="4" a="1"/>
  <c r="DQ197" i="4" a="1"/>
  <c r="DP197" i="4" a="1"/>
  <c r="DO197" i="4" a="1"/>
  <c r="DN197" i="4" a="1"/>
  <c r="DM197" i="4" a="1"/>
  <c r="DL197" i="4" a="1"/>
  <c r="DK197" i="4" a="1"/>
  <c r="DJ197" i="4" a="1"/>
  <c r="DI197" i="4" a="1"/>
  <c r="DH197" i="4" a="1"/>
  <c r="DG197" i="4" a="1"/>
  <c r="DF197" i="4" a="1"/>
  <c r="DE197" i="4" a="1"/>
  <c r="DD197" i="4" a="1"/>
  <c r="DC197" i="4" a="1"/>
  <c r="DB197" i="4" a="1"/>
  <c r="DA197" i="4" a="1"/>
  <c r="CZ197" i="4" a="1"/>
  <c r="CY197" i="4" a="1"/>
  <c r="CX197" i="4" a="1"/>
  <c r="CW197" i="4" a="1"/>
  <c r="CV197" i="4" a="1"/>
  <c r="CU197" i="4" a="1"/>
  <c r="CT197" i="4" a="1"/>
  <c r="CS197" i="4" a="1"/>
  <c r="CR197" i="4" a="1"/>
  <c r="CQ197" i="4" a="1"/>
  <c r="CP197" i="4" a="1"/>
  <c r="CO197" i="4" a="1"/>
  <c r="CN197" i="4" a="1"/>
  <c r="CM197" i="4" a="1"/>
  <c r="CL197" i="4" a="1"/>
  <c r="CK197" i="4" a="1"/>
  <c r="CJ197" i="4" a="1"/>
  <c r="CI197" i="4" a="1"/>
  <c r="CH197" i="4" a="1"/>
  <c r="CG197" i="4" a="1"/>
  <c r="CF197" i="4" a="1"/>
  <c r="CE197" i="4" a="1"/>
  <c r="CD197" i="4" a="1"/>
  <c r="CC197" i="4" a="1"/>
  <c r="CB197" i="4" a="1"/>
  <c r="CA197" i="4" a="1"/>
  <c r="BZ197" i="4" a="1"/>
  <c r="BY197" i="4" a="1"/>
  <c r="BX197" i="4" a="1"/>
  <c r="BW197" i="4" a="1"/>
  <c r="BV197" i="4" a="1"/>
  <c r="BU197" i="4" a="1"/>
  <c r="BT197" i="4" a="1"/>
  <c r="BS197" i="4" a="1"/>
  <c r="BR197" i="4" a="1"/>
  <c r="BQ197" i="4" a="1"/>
  <c r="BP197" i="4" a="1"/>
  <c r="BO197" i="4" a="1"/>
  <c r="BN197" i="4" a="1"/>
  <c r="BM197" i="4" a="1"/>
  <c r="BL197" i="4" a="1"/>
  <c r="BK197" i="4" a="1"/>
  <c r="BJ197" i="4" a="1"/>
  <c r="BI197" i="4" a="1"/>
  <c r="BH197" i="4" a="1"/>
  <c r="BG197" i="4" a="1"/>
  <c r="BF197" i="4" a="1"/>
  <c r="BE197" i="4" a="1"/>
  <c r="BD197" i="4" a="1"/>
  <c r="BC197" i="4" a="1"/>
  <c r="BB197" i="4" a="1"/>
  <c r="BA197" i="4" a="1"/>
  <c r="AZ197" i="4" a="1"/>
  <c r="AY197" i="4" a="1"/>
  <c r="AX197" i="4" a="1"/>
  <c r="AW197" i="4" a="1"/>
  <c r="AV197" i="4" a="1"/>
  <c r="AU197" i="4" a="1"/>
  <c r="AT197" i="4" a="1"/>
  <c r="AS197" i="4" a="1"/>
  <c r="AR197" i="4" a="1"/>
  <c r="AQ197" i="4" a="1"/>
  <c r="AP197" i="4" a="1"/>
  <c r="AO197" i="4" a="1"/>
  <c r="AN197" i="4" a="1"/>
  <c r="AM197" i="4" a="1"/>
  <c r="AL197" i="4" a="1"/>
  <c r="AK197" i="4" a="1"/>
  <c r="AJ197" i="4" a="1"/>
  <c r="AI197" i="4" a="1"/>
  <c r="AH197" i="4" a="1"/>
  <c r="AG197" i="4" a="1"/>
  <c r="AF197" i="4" a="1"/>
  <c r="AE197" i="4" a="1"/>
  <c r="AD197" i="4" a="1"/>
  <c r="AC197" i="4" a="1"/>
  <c r="AB197" i="4" a="1"/>
  <c r="AA197" i="4" a="1"/>
  <c r="Z197" i="4" a="1"/>
  <c r="Y197" i="4" a="1"/>
  <c r="X197" i="4" a="1"/>
  <c r="W197" i="4" a="1"/>
  <c r="V197" i="4" a="1"/>
  <c r="U197" i="4" a="1"/>
  <c r="T197" i="4" a="1"/>
  <c r="S197" i="4" a="1"/>
  <c r="R197" i="4" a="1"/>
  <c r="Q197" i="4" a="1"/>
  <c r="P197" i="4" a="1"/>
  <c r="O197" i="4" a="1"/>
  <c r="N197" i="4" a="1"/>
  <c r="M197" i="4" a="1"/>
  <c r="EB196" i="4" a="1"/>
  <c r="EA196" i="4" a="1"/>
  <c r="DZ196" i="4" a="1"/>
  <c r="DY196" i="4" a="1"/>
  <c r="DX196" i="4" a="1"/>
  <c r="DW196" i="4" a="1"/>
  <c r="DV196" i="4" a="1"/>
  <c r="DU196" i="4" a="1"/>
  <c r="DT196" i="4" a="1"/>
  <c r="DS196" i="4" a="1"/>
  <c r="DR196" i="4" a="1"/>
  <c r="DQ196" i="4" a="1"/>
  <c r="DP196" i="4" a="1"/>
  <c r="DO196" i="4" a="1"/>
  <c r="DN196" i="4" a="1"/>
  <c r="DM196" i="4" a="1"/>
  <c r="DL196" i="4" a="1"/>
  <c r="DK196" i="4" a="1"/>
  <c r="DJ196" i="4" a="1"/>
  <c r="DI196" i="4" a="1"/>
  <c r="DH196" i="4" a="1"/>
  <c r="DG196" i="4" a="1"/>
  <c r="DF196" i="4" a="1"/>
  <c r="DE196" i="4" a="1"/>
  <c r="DD196" i="4" a="1"/>
  <c r="DC196" i="4" a="1"/>
  <c r="DB196" i="4" a="1"/>
  <c r="DA196" i="4" a="1"/>
  <c r="CZ196" i="4" a="1"/>
  <c r="CY196" i="4" a="1"/>
  <c r="CX196" i="4" a="1"/>
  <c r="CW196" i="4" a="1"/>
  <c r="CV196" i="4" a="1"/>
  <c r="CU196" i="4" a="1"/>
  <c r="CT196" i="4" a="1"/>
  <c r="CS196" i="4" a="1"/>
  <c r="CR196" i="4" a="1"/>
  <c r="CQ196" i="4" a="1"/>
  <c r="CP196" i="4" a="1"/>
  <c r="CO196" i="4" a="1"/>
  <c r="CN196" i="4" a="1"/>
  <c r="CM196" i="4" a="1"/>
  <c r="CL196" i="4" a="1"/>
  <c r="CK196" i="4" a="1"/>
  <c r="CJ196" i="4" a="1"/>
  <c r="CI196" i="4" a="1"/>
  <c r="CH196" i="4" a="1"/>
  <c r="CG196" i="4" a="1"/>
  <c r="CF196" i="4" a="1"/>
  <c r="CE196" i="4" a="1"/>
  <c r="CD196" i="4" a="1"/>
  <c r="CC196" i="4" a="1"/>
  <c r="CB196" i="4" a="1"/>
  <c r="CA196" i="4" a="1"/>
  <c r="BZ196" i="4" a="1"/>
  <c r="BY196" i="4" a="1"/>
  <c r="BX196" i="4" a="1"/>
  <c r="BW196" i="4" a="1"/>
  <c r="BV196" i="4" a="1"/>
  <c r="BU196" i="4" a="1"/>
  <c r="BT196" i="4" a="1"/>
  <c r="BS196" i="4" a="1"/>
  <c r="BR196" i="4" a="1"/>
  <c r="BQ196" i="4" a="1"/>
  <c r="BP196" i="4" a="1"/>
  <c r="BO196" i="4" a="1"/>
  <c r="BN196" i="4" a="1"/>
  <c r="BM196" i="4" a="1"/>
  <c r="BL196" i="4" a="1"/>
  <c r="BK196" i="4" a="1"/>
  <c r="BJ196" i="4" a="1"/>
  <c r="BI196" i="4" a="1"/>
  <c r="BH196" i="4" a="1"/>
  <c r="BG196" i="4" a="1"/>
  <c r="BF196" i="4" a="1"/>
  <c r="BE196" i="4" a="1"/>
  <c r="BD196" i="4" a="1"/>
  <c r="BC196" i="4" a="1"/>
  <c r="BB196" i="4" a="1"/>
  <c r="BA196" i="4" a="1"/>
  <c r="AZ196" i="4" a="1"/>
  <c r="AY196" i="4" a="1"/>
  <c r="AX196" i="4" a="1"/>
  <c r="AW196" i="4" a="1"/>
  <c r="AV196" i="4" a="1"/>
  <c r="AU196" i="4" a="1"/>
  <c r="AT196" i="4" a="1"/>
  <c r="AS196" i="4" a="1"/>
  <c r="AR196" i="4" a="1"/>
  <c r="AQ196" i="4" a="1"/>
  <c r="AP196" i="4" a="1"/>
  <c r="AO196" i="4" a="1"/>
  <c r="AN196" i="4" a="1"/>
  <c r="AM196" i="4" a="1"/>
  <c r="AL196" i="4" a="1"/>
  <c r="AK196" i="4" a="1"/>
  <c r="AJ196" i="4" a="1"/>
  <c r="AI196" i="4" a="1"/>
  <c r="AH196" i="4" a="1"/>
  <c r="AG196" i="4" a="1"/>
  <c r="AF196" i="4" a="1"/>
  <c r="AE196" i="4" a="1"/>
  <c r="AD196" i="4" a="1"/>
  <c r="AC196" i="4" a="1"/>
  <c r="AB196" i="4" a="1"/>
  <c r="AA196" i="4" a="1"/>
  <c r="Z196" i="4" a="1"/>
  <c r="Y196" i="4" a="1"/>
  <c r="X196" i="4" a="1"/>
  <c r="W196" i="4" a="1"/>
  <c r="V196" i="4" a="1"/>
  <c r="U196" i="4" a="1"/>
  <c r="T196" i="4" a="1"/>
  <c r="S196" i="4" a="1"/>
  <c r="R196" i="4" a="1"/>
  <c r="Q196" i="4" a="1"/>
  <c r="P196" i="4" a="1"/>
  <c r="O196" i="4" a="1"/>
  <c r="N196" i="4" a="1"/>
  <c r="M196" i="4" a="1"/>
  <c r="EB195" i="4" a="1"/>
  <c r="EA195" i="4" a="1"/>
  <c r="DZ195" i="4" a="1"/>
  <c r="DY195" i="4" a="1"/>
  <c r="DX195" i="4" a="1"/>
  <c r="DW195" i="4" a="1"/>
  <c r="DV195" i="4" a="1"/>
  <c r="DU195" i="4" a="1"/>
  <c r="DT195" i="4" a="1"/>
  <c r="DS195" i="4" a="1"/>
  <c r="DR195" i="4" a="1"/>
  <c r="DQ195" i="4" a="1"/>
  <c r="DP195" i="4" a="1"/>
  <c r="DO195" i="4" a="1"/>
  <c r="DN195" i="4" a="1"/>
  <c r="DM195" i="4" a="1"/>
  <c r="DL195" i="4" a="1"/>
  <c r="DK195" i="4" a="1"/>
  <c r="DJ195" i="4" a="1"/>
  <c r="DI195" i="4" a="1"/>
  <c r="DH195" i="4" a="1"/>
  <c r="DG195" i="4" a="1"/>
  <c r="DF195" i="4" a="1"/>
  <c r="DE195" i="4" a="1"/>
  <c r="DD195" i="4" a="1"/>
  <c r="DC195" i="4" a="1"/>
  <c r="DB195" i="4" a="1"/>
  <c r="DA195" i="4" a="1"/>
  <c r="CZ195" i="4" a="1"/>
  <c r="CY195" i="4" a="1"/>
  <c r="CX195" i="4" a="1"/>
  <c r="CW195" i="4" a="1"/>
  <c r="CV195" i="4" a="1"/>
  <c r="CU195" i="4" a="1"/>
  <c r="CT195" i="4" a="1"/>
  <c r="CS195" i="4" a="1"/>
  <c r="CR195" i="4" a="1"/>
  <c r="CQ195" i="4" a="1"/>
  <c r="CP195" i="4" a="1"/>
  <c r="CO195" i="4" a="1"/>
  <c r="CN195" i="4" a="1"/>
  <c r="CM195" i="4" a="1"/>
  <c r="CL195" i="4" a="1"/>
  <c r="CK195" i="4" a="1"/>
  <c r="CJ195" i="4" a="1"/>
  <c r="CI195" i="4" a="1"/>
  <c r="CH195" i="4" a="1"/>
  <c r="CG195" i="4" a="1"/>
  <c r="CF195" i="4" a="1"/>
  <c r="CE195" i="4" a="1"/>
  <c r="CD195" i="4" a="1"/>
  <c r="CC195" i="4" a="1"/>
  <c r="CB195" i="4" a="1"/>
  <c r="CA195" i="4" a="1"/>
  <c r="BZ195" i="4" a="1"/>
  <c r="BY195" i="4" a="1"/>
  <c r="BX195" i="4" a="1"/>
  <c r="BW195" i="4" a="1"/>
  <c r="BV195" i="4" a="1"/>
  <c r="BU195" i="4" a="1"/>
  <c r="BT195" i="4" a="1"/>
  <c r="BS195" i="4" a="1"/>
  <c r="BR195" i="4" a="1"/>
  <c r="BQ195" i="4" a="1"/>
  <c r="BP195" i="4" a="1"/>
  <c r="BO195" i="4" a="1"/>
  <c r="BN195" i="4" a="1"/>
  <c r="BM195" i="4" a="1"/>
  <c r="BL195" i="4" a="1"/>
  <c r="BK195" i="4" a="1"/>
  <c r="BJ195" i="4" a="1"/>
  <c r="BI195" i="4" a="1"/>
  <c r="BH195" i="4" a="1"/>
  <c r="BG195" i="4" a="1"/>
  <c r="BF195" i="4" a="1"/>
  <c r="BE195" i="4" a="1"/>
  <c r="BD195" i="4" a="1"/>
  <c r="BC195" i="4" a="1"/>
  <c r="BB195" i="4" a="1"/>
  <c r="BA195" i="4" a="1"/>
  <c r="AZ195" i="4" a="1"/>
  <c r="AY195" i="4" a="1"/>
  <c r="AX195" i="4" a="1"/>
  <c r="AW195" i="4" a="1"/>
  <c r="AV195" i="4" a="1"/>
  <c r="AU195" i="4" a="1"/>
  <c r="AT195" i="4" a="1"/>
  <c r="AS195" i="4" a="1"/>
  <c r="AR195" i="4" a="1"/>
  <c r="AQ195" i="4" a="1"/>
  <c r="AP195" i="4" a="1"/>
  <c r="AO195" i="4" a="1"/>
  <c r="AN195" i="4" a="1"/>
  <c r="AM195" i="4" a="1"/>
  <c r="AL195" i="4" a="1"/>
  <c r="AK195" i="4" a="1"/>
  <c r="AJ195" i="4" a="1"/>
  <c r="AI195" i="4" a="1"/>
  <c r="AH195" i="4" a="1"/>
  <c r="AG195" i="4" a="1"/>
  <c r="AF195" i="4" a="1"/>
  <c r="AE195" i="4" a="1"/>
  <c r="AD195" i="4" a="1"/>
  <c r="AC195" i="4" a="1"/>
  <c r="AB195" i="4" a="1"/>
  <c r="AA195" i="4" a="1"/>
  <c r="Z195" i="4" a="1"/>
  <c r="Y195" i="4" a="1"/>
  <c r="X195" i="4" a="1"/>
  <c r="W195" i="4" a="1"/>
  <c r="V195" i="4" a="1"/>
  <c r="U195" i="4" a="1"/>
  <c r="T195" i="4" a="1"/>
  <c r="S195" i="4" a="1"/>
  <c r="R195" i="4" a="1"/>
  <c r="Q195" i="4" a="1"/>
  <c r="P195" i="4" a="1"/>
  <c r="O195" i="4" a="1"/>
  <c r="N195" i="4" a="1"/>
  <c r="M195" i="4" a="1"/>
  <c r="EB194" i="4" a="1"/>
  <c r="EA194" i="4" a="1"/>
  <c r="DZ194" i="4" a="1"/>
  <c r="DY194" i="4" a="1"/>
  <c r="DX194" i="4" a="1"/>
  <c r="DW194" i="4" a="1"/>
  <c r="DV194" i="4" a="1"/>
  <c r="DU194" i="4" a="1"/>
  <c r="DT194" i="4" a="1"/>
  <c r="DS194" i="4" a="1"/>
  <c r="DR194" i="4" a="1"/>
  <c r="DQ194" i="4" a="1"/>
  <c r="DP194" i="4" a="1"/>
  <c r="DO194" i="4" a="1"/>
  <c r="DN194" i="4" a="1"/>
  <c r="DM194" i="4" a="1"/>
  <c r="DL194" i="4" a="1"/>
  <c r="DK194" i="4" a="1"/>
  <c r="DJ194" i="4" a="1"/>
  <c r="DI194" i="4" a="1"/>
  <c r="DH194" i="4" a="1"/>
  <c r="DG194" i="4" a="1"/>
  <c r="DF194" i="4" a="1"/>
  <c r="DE194" i="4" a="1"/>
  <c r="DD194" i="4" a="1"/>
  <c r="DC194" i="4" a="1"/>
  <c r="DB194" i="4" a="1"/>
  <c r="DA194" i="4" a="1"/>
  <c r="CZ194" i="4" a="1"/>
  <c r="CY194" i="4" a="1"/>
  <c r="CX194" i="4" a="1"/>
  <c r="CW194" i="4" a="1"/>
  <c r="CV194" i="4" a="1"/>
  <c r="CU194" i="4" a="1"/>
  <c r="CT194" i="4" a="1"/>
  <c r="CS194" i="4" a="1"/>
  <c r="CR194" i="4" a="1"/>
  <c r="CQ194" i="4" a="1"/>
  <c r="CP194" i="4" a="1"/>
  <c r="CO194" i="4" a="1"/>
  <c r="CN194" i="4" a="1"/>
  <c r="CM194" i="4" a="1"/>
  <c r="CL194" i="4" a="1"/>
  <c r="CK194" i="4" a="1"/>
  <c r="CJ194" i="4" a="1"/>
  <c r="CI194" i="4" a="1"/>
  <c r="CH194" i="4" a="1"/>
  <c r="CG194" i="4" a="1"/>
  <c r="CF194" i="4" a="1"/>
  <c r="CE194" i="4" a="1"/>
  <c r="CD194" i="4" a="1"/>
  <c r="CC194" i="4" a="1"/>
  <c r="CB194" i="4" a="1"/>
  <c r="CA194" i="4" a="1"/>
  <c r="BZ194" i="4" a="1"/>
  <c r="BY194" i="4" a="1"/>
  <c r="BX194" i="4" a="1"/>
  <c r="BW194" i="4" a="1"/>
  <c r="BV194" i="4" a="1"/>
  <c r="BU194" i="4" a="1"/>
  <c r="BT194" i="4" a="1"/>
  <c r="BS194" i="4" a="1"/>
  <c r="BR194" i="4" a="1"/>
  <c r="BQ194" i="4" a="1"/>
  <c r="BP194" i="4" a="1"/>
  <c r="BO194" i="4" a="1"/>
  <c r="BN194" i="4" a="1"/>
  <c r="BM194" i="4" a="1"/>
  <c r="BL194" i="4" a="1"/>
  <c r="BK194" i="4" a="1"/>
  <c r="BJ194" i="4" a="1"/>
  <c r="BI194" i="4" a="1"/>
  <c r="BH194" i="4" a="1"/>
  <c r="BG194" i="4" a="1"/>
  <c r="BF194" i="4" a="1"/>
  <c r="BE194" i="4" a="1"/>
  <c r="BD194" i="4" a="1"/>
  <c r="BC194" i="4" a="1"/>
  <c r="BB194" i="4" a="1"/>
  <c r="BA194" i="4" a="1"/>
  <c r="AZ194" i="4" a="1"/>
  <c r="AY194" i="4" a="1"/>
  <c r="AX194" i="4" a="1"/>
  <c r="AW194" i="4" a="1"/>
  <c r="AV194" i="4" a="1"/>
  <c r="AU194" i="4" a="1"/>
  <c r="AT194" i="4" a="1"/>
  <c r="AS194" i="4" a="1"/>
  <c r="AR194" i="4" a="1"/>
  <c r="AQ194" i="4" a="1"/>
  <c r="AP194" i="4" a="1"/>
  <c r="AO194" i="4" a="1"/>
  <c r="AN194" i="4" a="1"/>
  <c r="AM194" i="4" a="1"/>
  <c r="AL194" i="4" a="1"/>
  <c r="AK194" i="4" a="1"/>
  <c r="AJ194" i="4" a="1"/>
  <c r="AI194" i="4" a="1"/>
  <c r="AH194" i="4" a="1"/>
  <c r="AG194" i="4" a="1"/>
  <c r="AF194" i="4" a="1"/>
  <c r="AE194" i="4" a="1"/>
  <c r="AD194" i="4" a="1"/>
  <c r="AC194" i="4" a="1"/>
  <c r="AB194" i="4" a="1"/>
  <c r="AA194" i="4" a="1"/>
  <c r="Z194" i="4" a="1"/>
  <c r="Y194" i="4" a="1"/>
  <c r="X194" i="4" a="1"/>
  <c r="W194" i="4" a="1"/>
  <c r="V194" i="4" a="1"/>
  <c r="U194" i="4" a="1"/>
  <c r="T194" i="4" a="1"/>
  <c r="S194" i="4" a="1"/>
  <c r="R194" i="4" a="1"/>
  <c r="Q194" i="4" a="1"/>
  <c r="P194" i="4" a="1"/>
  <c r="O194" i="4" a="1"/>
  <c r="N194" i="4" a="1"/>
  <c r="M194" i="4" a="1"/>
  <c r="EB193" i="4" a="1"/>
  <c r="EA193" i="4" a="1"/>
  <c r="DZ193" i="4" a="1"/>
  <c r="DY193" i="4" a="1"/>
  <c r="DX193" i="4" a="1"/>
  <c r="DW193" i="4" a="1"/>
  <c r="DV193" i="4" a="1"/>
  <c r="DU193" i="4" a="1"/>
  <c r="DT193" i="4" a="1"/>
  <c r="DS193" i="4" a="1"/>
  <c r="DR193" i="4" a="1"/>
  <c r="DQ193" i="4" a="1"/>
  <c r="DP193" i="4" a="1"/>
  <c r="DO193" i="4" a="1"/>
  <c r="DN193" i="4" a="1"/>
  <c r="DM193" i="4" a="1"/>
  <c r="DL193" i="4" a="1"/>
  <c r="DK193" i="4" a="1"/>
  <c r="DJ193" i="4" a="1"/>
  <c r="DI193" i="4" a="1"/>
  <c r="DH193" i="4" a="1"/>
  <c r="DG193" i="4" a="1"/>
  <c r="DF193" i="4" a="1"/>
  <c r="DE193" i="4" a="1"/>
  <c r="DD193" i="4" a="1"/>
  <c r="DC193" i="4" a="1"/>
  <c r="DB193" i="4" a="1"/>
  <c r="DA193" i="4" a="1"/>
  <c r="CZ193" i="4" a="1"/>
  <c r="CY193" i="4" a="1"/>
  <c r="CX193" i="4" a="1"/>
  <c r="CW193" i="4" a="1"/>
  <c r="CV193" i="4" a="1"/>
  <c r="CU193" i="4" a="1"/>
  <c r="CT193" i="4" a="1"/>
  <c r="CS193" i="4" a="1"/>
  <c r="CR193" i="4" a="1"/>
  <c r="CQ193" i="4" a="1"/>
  <c r="CP193" i="4" a="1"/>
  <c r="CO193" i="4" a="1"/>
  <c r="CN193" i="4" a="1"/>
  <c r="CM193" i="4" a="1"/>
  <c r="CL193" i="4" a="1"/>
  <c r="CK193" i="4" a="1"/>
  <c r="CJ193" i="4" a="1"/>
  <c r="CI193" i="4" a="1"/>
  <c r="CH193" i="4" a="1"/>
  <c r="CG193" i="4" a="1"/>
  <c r="CF193" i="4" a="1"/>
  <c r="CE193" i="4" a="1"/>
  <c r="CD193" i="4" a="1"/>
  <c r="CC193" i="4" a="1"/>
  <c r="CB193" i="4" a="1"/>
  <c r="CA193" i="4" a="1"/>
  <c r="BZ193" i="4" a="1"/>
  <c r="BY193" i="4" a="1"/>
  <c r="BX193" i="4" a="1"/>
  <c r="BW193" i="4" a="1"/>
  <c r="BV193" i="4" a="1"/>
  <c r="BU193" i="4" a="1"/>
  <c r="BT193" i="4" a="1"/>
  <c r="BS193" i="4" a="1"/>
  <c r="BR193" i="4" a="1"/>
  <c r="BQ193" i="4" a="1"/>
  <c r="BP193" i="4" a="1"/>
  <c r="BO193" i="4" a="1"/>
  <c r="BN193" i="4" a="1"/>
  <c r="BM193" i="4" a="1"/>
  <c r="BL193" i="4" a="1"/>
  <c r="BK193" i="4" a="1"/>
  <c r="BJ193" i="4" a="1"/>
  <c r="BI193" i="4" a="1"/>
  <c r="BH193" i="4" a="1"/>
  <c r="BG193" i="4" a="1"/>
  <c r="BF193" i="4" a="1"/>
  <c r="BE193" i="4" a="1"/>
  <c r="BD193" i="4" a="1"/>
  <c r="BC193" i="4" a="1"/>
  <c r="BB193" i="4" a="1"/>
  <c r="BA193" i="4" a="1"/>
  <c r="AZ193" i="4" a="1"/>
  <c r="AY193" i="4" a="1"/>
  <c r="AX193" i="4" a="1"/>
  <c r="AW193" i="4" a="1"/>
  <c r="AV193" i="4" a="1"/>
  <c r="AU193" i="4" a="1"/>
  <c r="AT193" i="4" a="1"/>
  <c r="AS193" i="4" a="1"/>
  <c r="AR193" i="4" a="1"/>
  <c r="AQ193" i="4" a="1"/>
  <c r="AP193" i="4" a="1"/>
  <c r="AO193" i="4" a="1"/>
  <c r="AN193" i="4" a="1"/>
  <c r="AM193" i="4" a="1"/>
  <c r="AL193" i="4" a="1"/>
  <c r="AK193" i="4" a="1"/>
  <c r="AJ193" i="4" a="1"/>
  <c r="AI193" i="4" a="1"/>
  <c r="AH193" i="4" a="1"/>
  <c r="AG193" i="4" a="1"/>
  <c r="AF193" i="4" a="1"/>
  <c r="AE193" i="4" a="1"/>
  <c r="AD193" i="4" a="1"/>
  <c r="AC193" i="4" a="1"/>
  <c r="AB193" i="4" a="1"/>
  <c r="AA193" i="4" a="1"/>
  <c r="Z193" i="4" a="1"/>
  <c r="Y193" i="4" a="1"/>
  <c r="X193" i="4" a="1"/>
  <c r="W193" i="4" a="1"/>
  <c r="V193" i="4" a="1"/>
  <c r="U193" i="4" a="1"/>
  <c r="T193" i="4" a="1"/>
  <c r="S193" i="4" a="1"/>
  <c r="R193" i="4" a="1"/>
  <c r="Q193" i="4" a="1"/>
  <c r="P193" i="4" a="1"/>
  <c r="O193" i="4" a="1"/>
  <c r="N193" i="4" a="1"/>
  <c r="M193" i="4" a="1"/>
  <c r="EB192" i="4" a="1"/>
  <c r="EA192" i="4" a="1"/>
  <c r="DZ192" i="4" a="1"/>
  <c r="DY192" i="4" a="1"/>
  <c r="DX192" i="4" a="1"/>
  <c r="DW192" i="4" a="1"/>
  <c r="DV192" i="4" a="1"/>
  <c r="DU192" i="4" a="1"/>
  <c r="DT192" i="4" a="1"/>
  <c r="DS192" i="4" a="1"/>
  <c r="DR192" i="4" a="1"/>
  <c r="DQ192" i="4" a="1"/>
  <c r="DP192" i="4" a="1"/>
  <c r="DO192" i="4" a="1"/>
  <c r="DN192" i="4" a="1"/>
  <c r="DM192" i="4" a="1"/>
  <c r="DL192" i="4" a="1"/>
  <c r="DK192" i="4" a="1"/>
  <c r="DJ192" i="4" a="1"/>
  <c r="DI192" i="4" a="1"/>
  <c r="DH192" i="4" a="1"/>
  <c r="DG192" i="4" a="1"/>
  <c r="DF192" i="4" a="1"/>
  <c r="DE192" i="4" a="1"/>
  <c r="DD192" i="4" a="1"/>
  <c r="DC192" i="4" a="1"/>
  <c r="DB192" i="4" a="1"/>
  <c r="DA192" i="4" a="1"/>
  <c r="CZ192" i="4" a="1"/>
  <c r="CY192" i="4" a="1"/>
  <c r="CX192" i="4" a="1"/>
  <c r="CW192" i="4" a="1"/>
  <c r="CV192" i="4" a="1"/>
  <c r="CU192" i="4" a="1"/>
  <c r="CT192" i="4" a="1"/>
  <c r="CS192" i="4" a="1"/>
  <c r="CR192" i="4" a="1"/>
  <c r="CQ192" i="4" a="1"/>
  <c r="CP192" i="4" a="1"/>
  <c r="CO192" i="4" a="1"/>
  <c r="CN192" i="4" a="1"/>
  <c r="CM192" i="4" a="1"/>
  <c r="CL192" i="4" a="1"/>
  <c r="CK192" i="4" a="1"/>
  <c r="CJ192" i="4" a="1"/>
  <c r="CI192" i="4" a="1"/>
  <c r="CH192" i="4" a="1"/>
  <c r="CG192" i="4" a="1"/>
  <c r="CF192" i="4" a="1"/>
  <c r="CE192" i="4" a="1"/>
  <c r="CD192" i="4" a="1"/>
  <c r="CC192" i="4" a="1"/>
  <c r="CB192" i="4" a="1"/>
  <c r="CA192" i="4" a="1"/>
  <c r="BZ192" i="4" a="1"/>
  <c r="BY192" i="4" a="1"/>
  <c r="BX192" i="4" a="1"/>
  <c r="BW192" i="4" a="1"/>
  <c r="BV192" i="4" a="1"/>
  <c r="BU192" i="4" a="1"/>
  <c r="BT192" i="4" a="1"/>
  <c r="BS192" i="4" a="1"/>
  <c r="BR192" i="4" a="1"/>
  <c r="BQ192" i="4" a="1"/>
  <c r="BP192" i="4" a="1"/>
  <c r="BO192" i="4" a="1"/>
  <c r="BN192" i="4" a="1"/>
  <c r="BM192" i="4" a="1"/>
  <c r="BL192" i="4" a="1"/>
  <c r="BK192" i="4" a="1"/>
  <c r="BJ192" i="4" a="1"/>
  <c r="BI192" i="4" a="1"/>
  <c r="BH192" i="4" a="1"/>
  <c r="BG192" i="4" a="1"/>
  <c r="BF192" i="4" a="1"/>
  <c r="BE192" i="4" a="1"/>
  <c r="BD192" i="4" a="1"/>
  <c r="BC192" i="4" a="1"/>
  <c r="BB192" i="4" a="1"/>
  <c r="BA192" i="4" a="1"/>
  <c r="AZ192" i="4" a="1"/>
  <c r="AY192" i="4" a="1"/>
  <c r="AX192" i="4" a="1"/>
  <c r="AW192" i="4" a="1"/>
  <c r="AV192" i="4" a="1"/>
  <c r="AU192" i="4" a="1"/>
  <c r="AT192" i="4" a="1"/>
  <c r="AS192" i="4" a="1"/>
  <c r="AR192" i="4" a="1"/>
  <c r="AQ192" i="4" a="1"/>
  <c r="AP192" i="4" a="1"/>
  <c r="AO192" i="4" a="1"/>
  <c r="AN192" i="4" a="1"/>
  <c r="AM192" i="4" a="1"/>
  <c r="AL192" i="4" a="1"/>
  <c r="AK192" i="4" a="1"/>
  <c r="AJ192" i="4" a="1"/>
  <c r="AI192" i="4" a="1"/>
  <c r="AH192" i="4" a="1"/>
  <c r="AG192" i="4" a="1"/>
  <c r="AF192" i="4" a="1"/>
  <c r="AE192" i="4" a="1"/>
  <c r="AD192" i="4" a="1"/>
  <c r="AC192" i="4" a="1"/>
  <c r="AB192" i="4" a="1"/>
  <c r="AA192" i="4" a="1"/>
  <c r="Z192" i="4" a="1"/>
  <c r="Y192" i="4" a="1"/>
  <c r="X192" i="4" a="1"/>
  <c r="W192" i="4" a="1"/>
  <c r="V192" i="4" a="1"/>
  <c r="U192" i="4" a="1"/>
  <c r="T192" i="4" a="1"/>
  <c r="S192" i="4" a="1"/>
  <c r="R192" i="4" a="1"/>
  <c r="Q192" i="4" a="1"/>
  <c r="P192" i="4" a="1"/>
  <c r="O192" i="4" a="1"/>
  <c r="N192" i="4" a="1"/>
  <c r="M192" i="4" a="1"/>
  <c r="EB191" i="4" a="1"/>
  <c r="EA191" i="4" a="1"/>
  <c r="DZ191" i="4" a="1"/>
  <c r="DY191" i="4" a="1"/>
  <c r="DX191" i="4" a="1"/>
  <c r="DW191" i="4" a="1"/>
  <c r="DV191" i="4" a="1"/>
  <c r="DU191" i="4" a="1"/>
  <c r="DT191" i="4" a="1"/>
  <c r="DS191" i="4" a="1"/>
  <c r="DR191" i="4" a="1"/>
  <c r="DQ191" i="4" a="1"/>
  <c r="DP191" i="4" a="1"/>
  <c r="DO191" i="4" a="1"/>
  <c r="DN191" i="4" a="1"/>
  <c r="DM191" i="4" a="1"/>
  <c r="DL191" i="4" a="1"/>
  <c r="DK191" i="4" a="1"/>
  <c r="DJ191" i="4" a="1"/>
  <c r="DI191" i="4" a="1"/>
  <c r="DH191" i="4" a="1"/>
  <c r="DG191" i="4" a="1"/>
  <c r="DF191" i="4" a="1"/>
  <c r="DE191" i="4" a="1"/>
  <c r="DD191" i="4" a="1"/>
  <c r="DC191" i="4" a="1"/>
  <c r="DB191" i="4" a="1"/>
  <c r="DA191" i="4" a="1"/>
  <c r="CZ191" i="4" a="1"/>
  <c r="CY191" i="4" a="1"/>
  <c r="CX191" i="4" a="1"/>
  <c r="CW191" i="4" a="1"/>
  <c r="CV191" i="4" a="1"/>
  <c r="CU191" i="4" a="1"/>
  <c r="CT191" i="4" a="1"/>
  <c r="CS191" i="4" a="1"/>
  <c r="CR191" i="4" a="1"/>
  <c r="CQ191" i="4" a="1"/>
  <c r="CP191" i="4" a="1"/>
  <c r="CO191" i="4" a="1"/>
  <c r="CN191" i="4" a="1"/>
  <c r="CM191" i="4" a="1"/>
  <c r="CL191" i="4" a="1"/>
  <c r="CK191" i="4" a="1"/>
  <c r="CJ191" i="4" a="1"/>
  <c r="CI191" i="4" a="1"/>
  <c r="CH191" i="4" a="1"/>
  <c r="CG191" i="4" a="1"/>
  <c r="CF191" i="4" a="1"/>
  <c r="CE191" i="4" a="1"/>
  <c r="CD191" i="4" a="1"/>
  <c r="CC191" i="4" a="1"/>
  <c r="CB191" i="4" a="1"/>
  <c r="CA191" i="4" a="1"/>
  <c r="BZ191" i="4" a="1"/>
  <c r="BY191" i="4" a="1"/>
  <c r="BX191" i="4" a="1"/>
  <c r="BW191" i="4" a="1"/>
  <c r="BV191" i="4" a="1"/>
  <c r="BU191" i="4" a="1"/>
  <c r="BT191" i="4" a="1"/>
  <c r="BS191" i="4" a="1"/>
  <c r="BR191" i="4" a="1"/>
  <c r="BQ191" i="4" a="1"/>
  <c r="BP191" i="4" a="1"/>
  <c r="BO191" i="4" a="1"/>
  <c r="BN191" i="4" a="1"/>
  <c r="BM191" i="4" a="1"/>
  <c r="BL191" i="4" a="1"/>
  <c r="BK191" i="4" a="1"/>
  <c r="BJ191" i="4" a="1"/>
  <c r="BI191" i="4" a="1"/>
  <c r="BH191" i="4" a="1"/>
  <c r="BG191" i="4" a="1"/>
  <c r="BF191" i="4" a="1"/>
  <c r="BE191" i="4" a="1"/>
  <c r="BD191" i="4" a="1"/>
  <c r="BC191" i="4" a="1"/>
  <c r="BB191" i="4" a="1"/>
  <c r="BA191" i="4" a="1"/>
  <c r="AZ191" i="4" a="1"/>
  <c r="AY191" i="4" a="1"/>
  <c r="AX191" i="4" a="1"/>
  <c r="AW191" i="4" a="1"/>
  <c r="AV191" i="4" a="1"/>
  <c r="AU191" i="4" a="1"/>
  <c r="AT191" i="4" a="1"/>
  <c r="AS191" i="4" a="1"/>
  <c r="AR191" i="4" a="1"/>
  <c r="AQ191" i="4" a="1"/>
  <c r="AP191" i="4" a="1"/>
  <c r="AO191" i="4" a="1"/>
  <c r="AN191" i="4" a="1"/>
  <c r="AM191" i="4" a="1"/>
  <c r="AL191" i="4" a="1"/>
  <c r="AK191" i="4" a="1"/>
  <c r="AJ191" i="4" a="1"/>
  <c r="AI191" i="4" a="1"/>
  <c r="AH191" i="4" a="1"/>
  <c r="AG191" i="4" a="1"/>
  <c r="AF191" i="4" a="1"/>
  <c r="AE191" i="4" a="1"/>
  <c r="AD191" i="4" a="1"/>
  <c r="AC191" i="4" a="1"/>
  <c r="AB191" i="4" a="1"/>
  <c r="AA191" i="4" a="1"/>
  <c r="Z191" i="4" a="1"/>
  <c r="Y191" i="4" a="1"/>
  <c r="X191" i="4" a="1"/>
  <c r="W191" i="4" a="1"/>
  <c r="V191" i="4" a="1"/>
  <c r="U191" i="4" a="1"/>
  <c r="T191" i="4" a="1"/>
  <c r="S191" i="4" a="1"/>
  <c r="R191" i="4" a="1"/>
  <c r="Q191" i="4" a="1"/>
  <c r="P191" i="4" a="1"/>
  <c r="O191" i="4" a="1"/>
  <c r="N191" i="4" a="1"/>
  <c r="M191" i="4" a="1"/>
  <c r="EB190" i="4" a="1"/>
  <c r="EA190" i="4" a="1"/>
  <c r="DZ190" i="4" a="1"/>
  <c r="DY190" i="4" a="1"/>
  <c r="DX190" i="4" a="1"/>
  <c r="DW190" i="4" a="1"/>
  <c r="DV190" i="4" a="1"/>
  <c r="DU190" i="4" a="1"/>
  <c r="DT190" i="4" a="1"/>
  <c r="DS190" i="4" a="1"/>
  <c r="DR190" i="4" a="1"/>
  <c r="DQ190" i="4" a="1"/>
  <c r="DP190" i="4" a="1"/>
  <c r="DO190" i="4" a="1"/>
  <c r="DN190" i="4" a="1"/>
  <c r="DM190" i="4" a="1"/>
  <c r="DL190" i="4" a="1"/>
  <c r="DK190" i="4" a="1"/>
  <c r="DJ190" i="4" a="1"/>
  <c r="DI190" i="4" a="1"/>
  <c r="DH190" i="4" a="1"/>
  <c r="DG190" i="4" a="1"/>
  <c r="DF190" i="4" a="1"/>
  <c r="DE190" i="4" a="1"/>
  <c r="DD190" i="4" a="1"/>
  <c r="DC190" i="4" a="1"/>
  <c r="DB190" i="4" a="1"/>
  <c r="DA190" i="4" a="1"/>
  <c r="CZ190" i="4" a="1"/>
  <c r="CY190" i="4" a="1"/>
  <c r="CX190" i="4" a="1"/>
  <c r="CW190" i="4" a="1"/>
  <c r="CV190" i="4" a="1"/>
  <c r="CU190" i="4" a="1"/>
  <c r="CT190" i="4" a="1"/>
  <c r="CS190" i="4" a="1"/>
  <c r="CR190" i="4" a="1"/>
  <c r="CQ190" i="4" a="1"/>
  <c r="CP190" i="4" a="1"/>
  <c r="CO190" i="4" a="1"/>
  <c r="CN190" i="4" a="1"/>
  <c r="CM190" i="4" a="1"/>
  <c r="CL190" i="4" a="1"/>
  <c r="CK190" i="4" a="1"/>
  <c r="CJ190" i="4" a="1"/>
  <c r="CI190" i="4" a="1"/>
  <c r="CH190" i="4" a="1"/>
  <c r="CG190" i="4" a="1"/>
  <c r="CF190" i="4" a="1"/>
  <c r="CE190" i="4" a="1"/>
  <c r="CD190" i="4" a="1"/>
  <c r="CC190" i="4" a="1"/>
  <c r="CB190" i="4" a="1"/>
  <c r="CA190" i="4" a="1"/>
  <c r="BZ190" i="4" a="1"/>
  <c r="BY190" i="4" a="1"/>
  <c r="BX190" i="4" a="1"/>
  <c r="BW190" i="4" a="1"/>
  <c r="BV190" i="4" a="1"/>
  <c r="BU190" i="4" a="1"/>
  <c r="BT190" i="4" a="1"/>
  <c r="BS190" i="4" a="1"/>
  <c r="BR190" i="4" a="1"/>
  <c r="BQ190" i="4" a="1"/>
  <c r="BP190" i="4" a="1"/>
  <c r="BO190" i="4" a="1"/>
  <c r="BN190" i="4" a="1"/>
  <c r="BM190" i="4" a="1"/>
  <c r="BL190" i="4" a="1"/>
  <c r="BK190" i="4" a="1"/>
  <c r="BJ190" i="4" a="1"/>
  <c r="BI190" i="4" a="1"/>
  <c r="BH190" i="4" a="1"/>
  <c r="BG190" i="4" a="1"/>
  <c r="BF190" i="4" a="1"/>
  <c r="BE190" i="4" a="1"/>
  <c r="BD190" i="4" a="1"/>
  <c r="BC190" i="4" a="1"/>
  <c r="BB190" i="4" a="1"/>
  <c r="BA190" i="4" a="1"/>
  <c r="AZ190" i="4" a="1"/>
  <c r="AY190" i="4" a="1"/>
  <c r="AX190" i="4" a="1"/>
  <c r="AW190" i="4" a="1"/>
  <c r="AV190" i="4" a="1"/>
  <c r="AU190" i="4" a="1"/>
  <c r="AT190" i="4" a="1"/>
  <c r="AS190" i="4" a="1"/>
  <c r="AR190" i="4" a="1"/>
  <c r="AQ190" i="4" a="1"/>
  <c r="AP190" i="4" a="1"/>
  <c r="AO190" i="4" a="1"/>
  <c r="AN190" i="4" a="1"/>
  <c r="AM190" i="4" a="1"/>
  <c r="AL190" i="4" a="1"/>
  <c r="AK190" i="4" a="1"/>
  <c r="AJ190" i="4" a="1"/>
  <c r="AI190" i="4" a="1"/>
  <c r="AH190" i="4" a="1"/>
  <c r="AG190" i="4" a="1"/>
  <c r="AF190" i="4" a="1"/>
  <c r="AE190" i="4" a="1"/>
  <c r="AD190" i="4" a="1"/>
  <c r="AC190" i="4" a="1"/>
  <c r="AB190" i="4" a="1"/>
  <c r="AA190" i="4" a="1"/>
  <c r="Z190" i="4" a="1"/>
  <c r="Y190" i="4" a="1"/>
  <c r="X190" i="4" a="1"/>
  <c r="W190" i="4" a="1"/>
  <c r="V190" i="4" a="1"/>
  <c r="U190" i="4" a="1"/>
  <c r="T190" i="4" a="1"/>
  <c r="S190" i="4" a="1"/>
  <c r="R190" i="4" a="1"/>
  <c r="Q190" i="4" a="1"/>
  <c r="P190" i="4" a="1"/>
  <c r="O190" i="4" a="1"/>
  <c r="N190" i="4" a="1"/>
  <c r="M190" i="4" a="1"/>
  <c r="EB189" i="4" a="1"/>
  <c r="EA189" i="4" a="1"/>
  <c r="DZ189" i="4" a="1"/>
  <c r="DY189" i="4" a="1"/>
  <c r="DX189" i="4" a="1"/>
  <c r="DW189" i="4" a="1"/>
  <c r="DV189" i="4" a="1"/>
  <c r="DU189" i="4" a="1"/>
  <c r="DT189" i="4" a="1"/>
  <c r="DS189" i="4" a="1"/>
  <c r="DR189" i="4" a="1"/>
  <c r="DQ189" i="4" a="1"/>
  <c r="DP189" i="4" a="1"/>
  <c r="DO189" i="4" a="1"/>
  <c r="DN189" i="4" a="1"/>
  <c r="DM189" i="4" a="1"/>
  <c r="DL189" i="4" a="1"/>
  <c r="DK189" i="4" a="1"/>
  <c r="DJ189" i="4" a="1"/>
  <c r="DI189" i="4" a="1"/>
  <c r="DH189" i="4" a="1"/>
  <c r="DG189" i="4" a="1"/>
  <c r="DF189" i="4" a="1"/>
  <c r="DE189" i="4" a="1"/>
  <c r="DD189" i="4" a="1"/>
  <c r="DC189" i="4" a="1"/>
  <c r="DB189" i="4" a="1"/>
  <c r="DA189" i="4" a="1"/>
  <c r="CZ189" i="4" a="1"/>
  <c r="CY189" i="4" a="1"/>
  <c r="CX189" i="4" a="1"/>
  <c r="CW189" i="4" a="1"/>
  <c r="CV189" i="4" a="1"/>
  <c r="CU189" i="4" a="1"/>
  <c r="CT189" i="4" a="1"/>
  <c r="CS189" i="4" a="1"/>
  <c r="CR189" i="4" a="1"/>
  <c r="CQ189" i="4" a="1"/>
  <c r="CP189" i="4" a="1"/>
  <c r="CO189" i="4" a="1"/>
  <c r="CN189" i="4" a="1"/>
  <c r="CM189" i="4" a="1"/>
  <c r="CL189" i="4" a="1"/>
  <c r="CK189" i="4" a="1"/>
  <c r="CJ189" i="4" a="1"/>
  <c r="CI189" i="4" a="1"/>
  <c r="CH189" i="4" a="1"/>
  <c r="CG189" i="4" a="1"/>
  <c r="CF189" i="4" a="1"/>
  <c r="CE189" i="4" a="1"/>
  <c r="CD189" i="4" a="1"/>
  <c r="CC189" i="4" a="1"/>
  <c r="CB189" i="4" a="1"/>
  <c r="CA189" i="4" a="1"/>
  <c r="BZ189" i="4" a="1"/>
  <c r="BY189" i="4" a="1"/>
  <c r="BX189" i="4" a="1"/>
  <c r="BW189" i="4" a="1"/>
  <c r="BV189" i="4" a="1"/>
  <c r="BU189" i="4" a="1"/>
  <c r="BT189" i="4" a="1"/>
  <c r="BS189" i="4" a="1"/>
  <c r="BR189" i="4" a="1"/>
  <c r="BQ189" i="4" a="1"/>
  <c r="BP189" i="4" a="1"/>
  <c r="BO189" i="4" a="1"/>
  <c r="BN189" i="4" a="1"/>
  <c r="BM189" i="4" a="1"/>
  <c r="BL189" i="4" a="1"/>
  <c r="BK189" i="4" a="1"/>
  <c r="BJ189" i="4" a="1"/>
  <c r="BI189" i="4" a="1"/>
  <c r="BH189" i="4" a="1"/>
  <c r="BG189" i="4" a="1"/>
  <c r="BF189" i="4" a="1"/>
  <c r="BE189" i="4" a="1"/>
  <c r="BD189" i="4" a="1"/>
  <c r="BC189" i="4" a="1"/>
  <c r="BB189" i="4" a="1"/>
  <c r="BA189" i="4" a="1"/>
  <c r="AZ189" i="4" a="1"/>
  <c r="AY189" i="4" a="1"/>
  <c r="AX189" i="4" a="1"/>
  <c r="AW189" i="4" a="1"/>
  <c r="AV189" i="4" a="1"/>
  <c r="AU189" i="4" a="1"/>
  <c r="AT189" i="4" a="1"/>
  <c r="AS189" i="4" a="1"/>
  <c r="AR189" i="4" a="1"/>
  <c r="AQ189" i="4" a="1"/>
  <c r="AP189" i="4" a="1"/>
  <c r="AO189" i="4" a="1"/>
  <c r="AN189" i="4" a="1"/>
  <c r="AM189" i="4" a="1"/>
  <c r="AL189" i="4" a="1"/>
  <c r="AK189" i="4" a="1"/>
  <c r="AJ189" i="4" a="1"/>
  <c r="AI189" i="4" a="1"/>
  <c r="AH189" i="4" a="1"/>
  <c r="AG189" i="4" a="1"/>
  <c r="AF189" i="4" a="1"/>
  <c r="AE189" i="4" a="1"/>
  <c r="AD189" i="4" a="1"/>
  <c r="AC189" i="4" a="1"/>
  <c r="AB189" i="4" a="1"/>
  <c r="AA189" i="4" a="1"/>
  <c r="Z189" i="4" a="1"/>
  <c r="Y189" i="4" a="1"/>
  <c r="X189" i="4" a="1"/>
  <c r="W189" i="4" a="1"/>
  <c r="V189" i="4" a="1"/>
  <c r="U189" i="4" a="1"/>
  <c r="T189" i="4" a="1"/>
  <c r="S189" i="4" a="1"/>
  <c r="R189" i="4" a="1"/>
  <c r="Q189" i="4" a="1"/>
  <c r="P189" i="4" a="1"/>
  <c r="O189" i="4" a="1"/>
  <c r="N189" i="4" a="1"/>
  <c r="M189" i="4" a="1"/>
  <c r="EB188" i="4" a="1"/>
  <c r="EA188" i="4" a="1"/>
  <c r="DZ188" i="4" a="1"/>
  <c r="DY188" i="4" a="1"/>
  <c r="DX188" i="4" a="1"/>
  <c r="DW188" i="4" a="1"/>
  <c r="DV188" i="4" a="1"/>
  <c r="DU188" i="4" a="1"/>
  <c r="DT188" i="4" a="1"/>
  <c r="DS188" i="4" a="1"/>
  <c r="DR188" i="4" a="1"/>
  <c r="DQ188" i="4" a="1"/>
  <c r="DP188" i="4" a="1"/>
  <c r="DO188" i="4" a="1"/>
  <c r="DN188" i="4" a="1"/>
  <c r="DM188" i="4" a="1"/>
  <c r="DL188" i="4" a="1"/>
  <c r="DK188" i="4" a="1"/>
  <c r="DJ188" i="4" a="1"/>
  <c r="DI188" i="4" a="1"/>
  <c r="DH188" i="4" a="1"/>
  <c r="DG188" i="4" a="1"/>
  <c r="DF188" i="4" a="1"/>
  <c r="DE188" i="4" a="1"/>
  <c r="DD188" i="4" a="1"/>
  <c r="DC188" i="4" a="1"/>
  <c r="DB188" i="4" a="1"/>
  <c r="DA188" i="4" a="1"/>
  <c r="CZ188" i="4" a="1"/>
  <c r="CY188" i="4" a="1"/>
  <c r="CX188" i="4" a="1"/>
  <c r="CW188" i="4" a="1"/>
  <c r="CV188" i="4" a="1"/>
  <c r="CU188" i="4" a="1"/>
  <c r="CT188" i="4" a="1"/>
  <c r="CS188" i="4" a="1"/>
  <c r="CR188" i="4" a="1"/>
  <c r="CQ188" i="4" a="1"/>
  <c r="CP188" i="4" a="1"/>
  <c r="CO188" i="4" a="1"/>
  <c r="CN188" i="4" a="1"/>
  <c r="CM188" i="4" a="1"/>
  <c r="CL188" i="4" a="1"/>
  <c r="CK188" i="4" a="1"/>
  <c r="CJ188" i="4" a="1"/>
  <c r="CI188" i="4" a="1"/>
  <c r="CH188" i="4" a="1"/>
  <c r="CG188" i="4" a="1"/>
  <c r="CF188" i="4" a="1"/>
  <c r="CE188" i="4" a="1"/>
  <c r="CD188" i="4" a="1"/>
  <c r="CC188" i="4" a="1"/>
  <c r="CB188" i="4" a="1"/>
  <c r="CA188" i="4" a="1"/>
  <c r="BZ188" i="4" a="1"/>
  <c r="BY188" i="4" a="1"/>
  <c r="BX188" i="4" a="1"/>
  <c r="BW188" i="4" a="1"/>
  <c r="BV188" i="4" a="1"/>
  <c r="BU188" i="4" a="1"/>
  <c r="BT188" i="4" a="1"/>
  <c r="BS188" i="4" a="1"/>
  <c r="BR188" i="4" a="1"/>
  <c r="BQ188" i="4" a="1"/>
  <c r="BP188" i="4" a="1"/>
  <c r="BO188" i="4" a="1"/>
  <c r="BN188" i="4" a="1"/>
  <c r="BM188" i="4" a="1"/>
  <c r="BL188" i="4" a="1"/>
  <c r="BK188" i="4" a="1"/>
  <c r="BJ188" i="4" a="1"/>
  <c r="BI188" i="4" a="1"/>
  <c r="BH188" i="4" a="1"/>
  <c r="BG188" i="4" a="1"/>
  <c r="BF188" i="4" a="1"/>
  <c r="BE188" i="4" a="1"/>
  <c r="BD188" i="4" a="1"/>
  <c r="BC188" i="4" a="1"/>
  <c r="BB188" i="4" a="1"/>
  <c r="BA188" i="4" a="1"/>
  <c r="AZ188" i="4" a="1"/>
  <c r="AY188" i="4" a="1"/>
  <c r="AX188" i="4" a="1"/>
  <c r="AW188" i="4" a="1"/>
  <c r="AV188" i="4" a="1"/>
  <c r="AU188" i="4" a="1"/>
  <c r="AT188" i="4" a="1"/>
  <c r="AS188" i="4" a="1"/>
  <c r="AR188" i="4" a="1"/>
  <c r="AQ188" i="4" a="1"/>
  <c r="AP188" i="4" a="1"/>
  <c r="AO188" i="4" a="1"/>
  <c r="AN188" i="4" a="1"/>
  <c r="AM188" i="4" a="1"/>
  <c r="AL188" i="4" a="1"/>
  <c r="AK188" i="4" a="1"/>
  <c r="AJ188" i="4" a="1"/>
  <c r="AI188" i="4" a="1"/>
  <c r="AH188" i="4" a="1"/>
  <c r="AG188" i="4" a="1"/>
  <c r="AF188" i="4" a="1"/>
  <c r="AE188" i="4" a="1"/>
  <c r="AD188" i="4" a="1"/>
  <c r="AC188" i="4" a="1"/>
  <c r="AB188" i="4" a="1"/>
  <c r="AA188" i="4" a="1"/>
  <c r="Z188" i="4" a="1"/>
  <c r="Y188" i="4" a="1"/>
  <c r="X188" i="4" a="1"/>
  <c r="W188" i="4" a="1"/>
  <c r="V188" i="4" a="1"/>
  <c r="U188" i="4" a="1"/>
  <c r="T188" i="4" a="1"/>
  <c r="S188" i="4" a="1"/>
  <c r="R188" i="4" a="1"/>
  <c r="Q188" i="4" a="1"/>
  <c r="P188" i="4" a="1"/>
  <c r="O188" i="4" a="1"/>
  <c r="N188" i="4" a="1"/>
  <c r="M188" i="4" a="1"/>
  <c r="EB187" i="4" a="1"/>
  <c r="EA187" i="4" a="1"/>
  <c r="DZ187" i="4" a="1"/>
  <c r="DY187" i="4" a="1"/>
  <c r="DX187" i="4" a="1"/>
  <c r="DW187" i="4" a="1"/>
  <c r="DV187" i="4" a="1"/>
  <c r="DU187" i="4" a="1"/>
  <c r="DT187" i="4" a="1"/>
  <c r="DS187" i="4" a="1"/>
  <c r="DR187" i="4" a="1"/>
  <c r="DQ187" i="4" a="1"/>
  <c r="DP187" i="4" a="1"/>
  <c r="DO187" i="4" a="1"/>
  <c r="DN187" i="4" a="1"/>
  <c r="DM187" i="4" a="1"/>
  <c r="DL187" i="4" a="1"/>
  <c r="DK187" i="4" a="1"/>
  <c r="DJ187" i="4" a="1"/>
  <c r="DI187" i="4" a="1"/>
  <c r="DH187" i="4" a="1"/>
  <c r="DG187" i="4" a="1"/>
  <c r="DF187" i="4" a="1"/>
  <c r="DE187" i="4" a="1"/>
  <c r="DD187" i="4" a="1"/>
  <c r="DC187" i="4" a="1"/>
  <c r="DB187" i="4" a="1"/>
  <c r="DA187" i="4" a="1"/>
  <c r="CZ187" i="4" a="1"/>
  <c r="CY187" i="4" a="1"/>
  <c r="CX187" i="4" a="1"/>
  <c r="CW187" i="4" a="1"/>
  <c r="CV187" i="4" a="1"/>
  <c r="CU187" i="4" a="1"/>
  <c r="CT187" i="4" a="1"/>
  <c r="CS187" i="4" a="1"/>
  <c r="CR187" i="4" a="1"/>
  <c r="CQ187" i="4" a="1"/>
  <c r="CP187" i="4" a="1"/>
  <c r="CO187" i="4" a="1"/>
  <c r="CN187" i="4" a="1"/>
  <c r="CM187" i="4" a="1"/>
  <c r="CL187" i="4" a="1"/>
  <c r="CK187" i="4" a="1"/>
  <c r="CJ187" i="4" a="1"/>
  <c r="CI187" i="4" a="1"/>
  <c r="CH187" i="4" a="1"/>
  <c r="CG187" i="4" a="1"/>
  <c r="CF187" i="4" a="1"/>
  <c r="CE187" i="4" a="1"/>
  <c r="CD187" i="4" a="1"/>
  <c r="CC187" i="4" a="1"/>
  <c r="CB187" i="4" a="1"/>
  <c r="CA187" i="4" a="1"/>
  <c r="BZ187" i="4" a="1"/>
  <c r="BY187" i="4" a="1"/>
  <c r="BX187" i="4" a="1"/>
  <c r="BW187" i="4" a="1"/>
  <c r="BV187" i="4" a="1"/>
  <c r="BU187" i="4" a="1"/>
  <c r="BT187" i="4" a="1"/>
  <c r="BS187" i="4" a="1"/>
  <c r="BR187" i="4" a="1"/>
  <c r="BQ187" i="4" a="1"/>
  <c r="BP187" i="4" a="1"/>
  <c r="BO187" i="4" a="1"/>
  <c r="BN187" i="4" a="1"/>
  <c r="BM187" i="4" a="1"/>
  <c r="BL187" i="4" a="1"/>
  <c r="BK187" i="4" a="1"/>
  <c r="BJ187" i="4" a="1"/>
  <c r="BI187" i="4" a="1"/>
  <c r="BH187" i="4" a="1"/>
  <c r="BG187" i="4" a="1"/>
  <c r="BF187" i="4" a="1"/>
  <c r="BE187" i="4" a="1"/>
  <c r="BD187" i="4" a="1"/>
  <c r="BC187" i="4" a="1"/>
  <c r="BB187" i="4" a="1"/>
  <c r="BA187" i="4" a="1"/>
  <c r="AZ187" i="4" a="1"/>
  <c r="AY187" i="4" a="1"/>
  <c r="AX187" i="4" a="1"/>
  <c r="AW187" i="4" a="1"/>
  <c r="AV187" i="4" a="1"/>
  <c r="AU187" i="4" a="1"/>
  <c r="AT187" i="4" a="1"/>
  <c r="AS187" i="4" a="1"/>
  <c r="AR187" i="4" a="1"/>
  <c r="AQ187" i="4" a="1"/>
  <c r="AP187" i="4" a="1"/>
  <c r="AO187" i="4" a="1"/>
  <c r="AN187" i="4" a="1"/>
  <c r="AM187" i="4" a="1"/>
  <c r="AL187" i="4" a="1"/>
  <c r="AK187" i="4" a="1"/>
  <c r="AJ187" i="4" a="1"/>
  <c r="AI187" i="4" a="1"/>
  <c r="AH187" i="4" a="1"/>
  <c r="AG187" i="4" a="1"/>
  <c r="AF187" i="4" a="1"/>
  <c r="AE187" i="4" a="1"/>
  <c r="AD187" i="4" a="1"/>
  <c r="AC187" i="4" a="1"/>
  <c r="AB187" i="4" a="1"/>
  <c r="AA187" i="4" a="1"/>
  <c r="Z187" i="4" a="1"/>
  <c r="Y187" i="4" a="1"/>
  <c r="X187" i="4" a="1"/>
  <c r="W187" i="4" a="1"/>
  <c r="V187" i="4" a="1"/>
  <c r="U187" i="4" a="1"/>
  <c r="T187" i="4" a="1"/>
  <c r="S187" i="4" a="1"/>
  <c r="R187" i="4" a="1"/>
  <c r="Q187" i="4" a="1"/>
  <c r="P187" i="4" a="1"/>
  <c r="O187" i="4" a="1"/>
  <c r="N187" i="4" a="1"/>
  <c r="M187" i="4" a="1"/>
  <c r="EB186" i="4" a="1"/>
  <c r="EA186" i="4" a="1"/>
  <c r="DZ186" i="4" a="1"/>
  <c r="DY186" i="4" a="1"/>
  <c r="DX186" i="4" a="1"/>
  <c r="DW186" i="4" a="1"/>
  <c r="DV186" i="4" a="1"/>
  <c r="DU186" i="4" a="1"/>
  <c r="DT186" i="4" a="1"/>
  <c r="DS186" i="4" a="1"/>
  <c r="DR186" i="4" a="1"/>
  <c r="DQ186" i="4" a="1"/>
  <c r="DP186" i="4" a="1"/>
  <c r="DO186" i="4" a="1"/>
  <c r="DN186" i="4" a="1"/>
  <c r="DM186" i="4" a="1"/>
  <c r="DL186" i="4" a="1"/>
  <c r="DK186" i="4" a="1"/>
  <c r="DJ186" i="4" a="1"/>
  <c r="DI186" i="4" a="1"/>
  <c r="DH186" i="4" a="1"/>
  <c r="DG186" i="4" a="1"/>
  <c r="DF186" i="4" a="1"/>
  <c r="DE186" i="4" a="1"/>
  <c r="DD186" i="4" a="1"/>
  <c r="DC186" i="4" a="1"/>
  <c r="DB186" i="4" a="1"/>
  <c r="DA186" i="4" a="1"/>
  <c r="CZ186" i="4" a="1"/>
  <c r="CY186" i="4" a="1"/>
  <c r="CX186" i="4" a="1"/>
  <c r="CW186" i="4" a="1"/>
  <c r="CV186" i="4" a="1"/>
  <c r="CU186" i="4" a="1"/>
  <c r="CT186" i="4" a="1"/>
  <c r="CS186" i="4" a="1"/>
  <c r="CR186" i="4" a="1"/>
  <c r="CQ186" i="4" a="1"/>
  <c r="CP186" i="4" a="1"/>
  <c r="CO186" i="4" a="1"/>
  <c r="CN186" i="4" a="1"/>
  <c r="CM186" i="4" a="1"/>
  <c r="CL186" i="4" a="1"/>
  <c r="CK186" i="4" a="1"/>
  <c r="CJ186" i="4" a="1"/>
  <c r="CI186" i="4" a="1"/>
  <c r="CH186" i="4" a="1"/>
  <c r="CG186" i="4" a="1"/>
  <c r="CF186" i="4" a="1"/>
  <c r="CE186" i="4" a="1"/>
  <c r="CD186" i="4" a="1"/>
  <c r="CC186" i="4" a="1"/>
  <c r="CB186" i="4" a="1"/>
  <c r="CA186" i="4" a="1"/>
  <c r="BZ186" i="4" a="1"/>
  <c r="BY186" i="4" a="1"/>
  <c r="BX186" i="4" a="1"/>
  <c r="BW186" i="4" a="1"/>
  <c r="BV186" i="4" a="1"/>
  <c r="BU186" i="4" a="1"/>
  <c r="BT186" i="4" a="1"/>
  <c r="BS186" i="4" a="1"/>
  <c r="BR186" i="4" a="1"/>
  <c r="BQ186" i="4" a="1"/>
  <c r="BP186" i="4" a="1"/>
  <c r="BO186" i="4" a="1"/>
  <c r="BN186" i="4" a="1"/>
  <c r="BM186" i="4" a="1"/>
  <c r="BL186" i="4" a="1"/>
  <c r="BK186" i="4" a="1"/>
  <c r="BJ186" i="4" a="1"/>
  <c r="BI186" i="4" a="1"/>
  <c r="BH186" i="4" a="1"/>
  <c r="BG186" i="4" a="1"/>
  <c r="BF186" i="4" a="1"/>
  <c r="BE186" i="4" a="1"/>
  <c r="BD186" i="4" a="1"/>
  <c r="BC186" i="4" a="1"/>
  <c r="BB186" i="4" a="1"/>
  <c r="BA186" i="4" a="1"/>
  <c r="AZ186" i="4" a="1"/>
  <c r="AY186" i="4" a="1"/>
  <c r="AX186" i="4" a="1"/>
  <c r="AW186" i="4" a="1"/>
  <c r="AV186" i="4" a="1"/>
  <c r="AU186" i="4" a="1"/>
  <c r="AT186" i="4" a="1"/>
  <c r="AS186" i="4" a="1"/>
  <c r="AR186" i="4" a="1"/>
  <c r="AQ186" i="4" a="1"/>
  <c r="AP186" i="4" a="1"/>
  <c r="AO186" i="4" a="1"/>
  <c r="AN186" i="4" a="1"/>
  <c r="AM186" i="4" a="1"/>
  <c r="AL186" i="4" a="1"/>
  <c r="AK186" i="4" a="1"/>
  <c r="AJ186" i="4" a="1"/>
  <c r="AI186" i="4" a="1"/>
  <c r="AH186" i="4" a="1"/>
  <c r="AG186" i="4" a="1"/>
  <c r="AF186" i="4" a="1"/>
  <c r="AE186" i="4" a="1"/>
  <c r="AD186" i="4" a="1"/>
  <c r="AC186" i="4" a="1"/>
  <c r="AB186" i="4" a="1"/>
  <c r="AA186" i="4" a="1"/>
  <c r="Z186" i="4" a="1"/>
  <c r="Y186" i="4" a="1"/>
  <c r="X186" i="4" a="1"/>
  <c r="W186" i="4" a="1"/>
  <c r="V186" i="4" a="1"/>
  <c r="U186" i="4" a="1"/>
  <c r="T186" i="4" a="1"/>
  <c r="S186" i="4" a="1"/>
  <c r="R186" i="4" a="1"/>
  <c r="Q186" i="4" a="1"/>
  <c r="P186" i="4" a="1"/>
  <c r="O186" i="4" a="1"/>
  <c r="N186" i="4" a="1"/>
  <c r="M186" i="4" a="1"/>
  <c r="EB185" i="4" a="1"/>
  <c r="EA185" i="4" a="1"/>
  <c r="DZ185" i="4" a="1"/>
  <c r="DY185" i="4" a="1"/>
  <c r="DX185" i="4" a="1"/>
  <c r="DW185" i="4" a="1"/>
  <c r="DV185" i="4" a="1"/>
  <c r="DU185" i="4" a="1"/>
  <c r="DT185" i="4" a="1"/>
  <c r="DS185" i="4" a="1"/>
  <c r="DR185" i="4" a="1"/>
  <c r="DQ185" i="4" a="1"/>
  <c r="DP185" i="4" a="1"/>
  <c r="DO185" i="4" a="1"/>
  <c r="DN185" i="4" a="1"/>
  <c r="DM185" i="4" a="1"/>
  <c r="DL185" i="4" a="1"/>
  <c r="DK185" i="4" a="1"/>
  <c r="DJ185" i="4" a="1"/>
  <c r="DI185" i="4" a="1"/>
  <c r="DH185" i="4" a="1"/>
  <c r="DG185" i="4" a="1"/>
  <c r="DF185" i="4" a="1"/>
  <c r="DE185" i="4" a="1"/>
  <c r="DD185" i="4" a="1"/>
  <c r="DC185" i="4" a="1"/>
  <c r="DB185" i="4" a="1"/>
  <c r="DA185" i="4" a="1"/>
  <c r="CZ185" i="4" a="1"/>
  <c r="CY185" i="4" a="1"/>
  <c r="CX185" i="4" a="1"/>
  <c r="CW185" i="4" a="1"/>
  <c r="CV185" i="4" a="1"/>
  <c r="CU185" i="4" a="1"/>
  <c r="CT185" i="4" a="1"/>
  <c r="CS185" i="4" a="1"/>
  <c r="CR185" i="4" a="1"/>
  <c r="CQ185" i="4" a="1"/>
  <c r="CP185" i="4" a="1"/>
  <c r="CO185" i="4" a="1"/>
  <c r="CN185" i="4" a="1"/>
  <c r="CM185" i="4" a="1"/>
  <c r="CL185" i="4" a="1"/>
  <c r="CK185" i="4" a="1"/>
  <c r="CJ185" i="4" a="1"/>
  <c r="CI185" i="4" a="1"/>
  <c r="CH185" i="4" a="1"/>
  <c r="CG185" i="4" a="1"/>
  <c r="CF185" i="4" a="1"/>
  <c r="CE185" i="4" a="1"/>
  <c r="CD185" i="4" a="1"/>
  <c r="CC185" i="4" a="1"/>
  <c r="CB185" i="4" a="1"/>
  <c r="CA185" i="4" a="1"/>
  <c r="BZ185" i="4" a="1"/>
  <c r="BY185" i="4" a="1"/>
  <c r="BX185" i="4" a="1"/>
  <c r="BW185" i="4" a="1"/>
  <c r="BV185" i="4" a="1"/>
  <c r="BU185" i="4" a="1"/>
  <c r="BT185" i="4" a="1"/>
  <c r="BS185" i="4" a="1"/>
  <c r="BR185" i="4" a="1"/>
  <c r="BQ185" i="4" a="1"/>
  <c r="BP185" i="4" a="1"/>
  <c r="BO185" i="4" a="1"/>
  <c r="BN185" i="4" a="1"/>
  <c r="BM185" i="4" a="1"/>
  <c r="BL185" i="4" a="1"/>
  <c r="BK185" i="4" a="1"/>
  <c r="BJ185" i="4" a="1"/>
  <c r="BI185" i="4" a="1"/>
  <c r="BH185" i="4" a="1"/>
  <c r="BG185" i="4" a="1"/>
  <c r="BF185" i="4" a="1"/>
  <c r="BE185" i="4" a="1"/>
  <c r="BD185" i="4" a="1"/>
  <c r="BC185" i="4" a="1"/>
  <c r="BB185" i="4" a="1"/>
  <c r="BA185" i="4" a="1"/>
  <c r="AZ185" i="4" a="1"/>
  <c r="AY185" i="4" a="1"/>
  <c r="AX185" i="4" a="1"/>
  <c r="AW185" i="4" a="1"/>
  <c r="AV185" i="4" a="1"/>
  <c r="AU185" i="4" a="1"/>
  <c r="AT185" i="4" a="1"/>
  <c r="AS185" i="4" a="1"/>
  <c r="AR185" i="4" a="1"/>
  <c r="AQ185" i="4" a="1"/>
  <c r="AP185" i="4" a="1"/>
  <c r="AO185" i="4" a="1"/>
  <c r="AN185" i="4" a="1"/>
  <c r="AM185" i="4" a="1"/>
  <c r="AL185" i="4" a="1"/>
  <c r="AK185" i="4" a="1"/>
  <c r="AJ185" i="4" a="1"/>
  <c r="AI185" i="4" a="1"/>
  <c r="AH185" i="4" a="1"/>
  <c r="AG185" i="4" a="1"/>
  <c r="AF185" i="4" a="1"/>
  <c r="AE185" i="4" a="1"/>
  <c r="AD185" i="4" a="1"/>
  <c r="AC185" i="4" a="1"/>
  <c r="AB185" i="4" a="1"/>
  <c r="AA185" i="4" a="1"/>
  <c r="Z185" i="4" a="1"/>
  <c r="Y185" i="4" a="1"/>
  <c r="X185" i="4" a="1"/>
  <c r="W185" i="4" a="1"/>
  <c r="V185" i="4" a="1"/>
  <c r="U185" i="4" a="1"/>
  <c r="T185" i="4" a="1"/>
  <c r="S185" i="4" a="1"/>
  <c r="R185" i="4" a="1"/>
  <c r="Q185" i="4" a="1"/>
  <c r="P185" i="4" a="1"/>
  <c r="O185" i="4" a="1"/>
  <c r="N185" i="4" a="1"/>
  <c r="M185" i="4" a="1"/>
  <c r="EB184" i="4" a="1"/>
  <c r="EA184" i="4" a="1"/>
  <c r="DZ184" i="4" a="1"/>
  <c r="DY184" i="4" a="1"/>
  <c r="DX184" i="4" a="1"/>
  <c r="DW184" i="4" a="1"/>
  <c r="DV184" i="4" a="1"/>
  <c r="DU184" i="4" a="1"/>
  <c r="DT184" i="4" a="1"/>
  <c r="DS184" i="4" a="1"/>
  <c r="DR184" i="4" a="1"/>
  <c r="DQ184" i="4" a="1"/>
  <c r="DP184" i="4" a="1"/>
  <c r="DO184" i="4" a="1"/>
  <c r="DN184" i="4" a="1"/>
  <c r="DM184" i="4" a="1"/>
  <c r="DL184" i="4" a="1"/>
  <c r="DK184" i="4" a="1"/>
  <c r="DJ184" i="4" a="1"/>
  <c r="DI184" i="4" a="1"/>
  <c r="DH184" i="4" a="1"/>
  <c r="DG184" i="4" a="1"/>
  <c r="DF184" i="4" a="1"/>
  <c r="DE184" i="4" a="1"/>
  <c r="DD184" i="4" a="1"/>
  <c r="DC184" i="4" a="1"/>
  <c r="DB184" i="4" a="1"/>
  <c r="DA184" i="4" a="1"/>
  <c r="CZ184" i="4" a="1"/>
  <c r="CY184" i="4" a="1"/>
  <c r="CX184" i="4" a="1"/>
  <c r="CW184" i="4" a="1"/>
  <c r="CV184" i="4" a="1"/>
  <c r="CU184" i="4" a="1"/>
  <c r="CT184" i="4" a="1"/>
  <c r="CS184" i="4" a="1"/>
  <c r="CR184" i="4" a="1"/>
  <c r="CQ184" i="4" a="1"/>
  <c r="CP184" i="4" a="1"/>
  <c r="CO184" i="4" a="1"/>
  <c r="CN184" i="4" a="1"/>
  <c r="CM184" i="4" a="1"/>
  <c r="CL184" i="4" a="1"/>
  <c r="CK184" i="4" a="1"/>
  <c r="CJ184" i="4" a="1"/>
  <c r="CI184" i="4" a="1"/>
  <c r="CH184" i="4" a="1"/>
  <c r="CG184" i="4" a="1"/>
  <c r="CF184" i="4" a="1"/>
  <c r="CE184" i="4" a="1"/>
  <c r="CD184" i="4" a="1"/>
  <c r="CC184" i="4" a="1"/>
  <c r="CB184" i="4" a="1"/>
  <c r="CA184" i="4" a="1"/>
  <c r="BZ184" i="4" a="1"/>
  <c r="BY184" i="4" a="1"/>
  <c r="BX184" i="4" a="1"/>
  <c r="BW184" i="4" a="1"/>
  <c r="BV184" i="4" a="1"/>
  <c r="BU184" i="4" a="1"/>
  <c r="BT184" i="4" a="1"/>
  <c r="BS184" i="4" a="1"/>
  <c r="BR184" i="4" a="1"/>
  <c r="BQ184" i="4" a="1"/>
  <c r="BP184" i="4" a="1"/>
  <c r="BO184" i="4" a="1"/>
  <c r="BN184" i="4" a="1"/>
  <c r="BM184" i="4" a="1"/>
  <c r="BL184" i="4" a="1"/>
  <c r="BK184" i="4" a="1"/>
  <c r="BJ184" i="4" a="1"/>
  <c r="BI184" i="4" a="1"/>
  <c r="BH184" i="4" a="1"/>
  <c r="BG184" i="4" a="1"/>
  <c r="BF184" i="4" a="1"/>
  <c r="BE184" i="4" a="1"/>
  <c r="BD184" i="4" a="1"/>
  <c r="BC184" i="4" a="1"/>
  <c r="BB184" i="4" a="1"/>
  <c r="BA184" i="4" a="1"/>
  <c r="AZ184" i="4" a="1"/>
  <c r="AY184" i="4" a="1"/>
  <c r="AX184" i="4" a="1"/>
  <c r="AW184" i="4" a="1"/>
  <c r="AV184" i="4" a="1"/>
  <c r="AU184" i="4" a="1"/>
  <c r="AT184" i="4" a="1"/>
  <c r="AS184" i="4" a="1"/>
  <c r="AR184" i="4" a="1"/>
  <c r="AQ184" i="4" a="1"/>
  <c r="AP184" i="4" a="1"/>
  <c r="AO184" i="4" a="1"/>
  <c r="AN184" i="4" a="1"/>
  <c r="AM184" i="4" a="1"/>
  <c r="AL184" i="4" a="1"/>
  <c r="AK184" i="4" a="1"/>
  <c r="AJ184" i="4" a="1"/>
  <c r="AI184" i="4" a="1"/>
  <c r="AH184" i="4" a="1"/>
  <c r="AG184" i="4" a="1"/>
  <c r="AF184" i="4" a="1"/>
  <c r="AE184" i="4" a="1"/>
  <c r="AD184" i="4" a="1"/>
  <c r="AC184" i="4" a="1"/>
  <c r="AB184" i="4" a="1"/>
  <c r="AA184" i="4" a="1"/>
  <c r="Z184" i="4" a="1"/>
  <c r="Y184" i="4" a="1"/>
  <c r="X184" i="4" a="1"/>
  <c r="W184" i="4" a="1"/>
  <c r="V184" i="4" a="1"/>
  <c r="U184" i="4" a="1"/>
  <c r="T184" i="4" a="1"/>
  <c r="S184" i="4" a="1"/>
  <c r="R184" i="4" a="1"/>
  <c r="Q184" i="4" a="1"/>
  <c r="P184" i="4" a="1"/>
  <c r="O184" i="4" a="1"/>
  <c r="N184" i="4" a="1"/>
  <c r="M184" i="4" a="1"/>
  <c r="EB183" i="4" a="1"/>
  <c r="EA183" i="4" a="1"/>
  <c r="DZ183" i="4" a="1"/>
  <c r="DY183" i="4" a="1"/>
  <c r="DX183" i="4" a="1"/>
  <c r="DW183" i="4" a="1"/>
  <c r="DV183" i="4" a="1"/>
  <c r="DU183" i="4" a="1"/>
  <c r="DT183" i="4" a="1"/>
  <c r="DS183" i="4" a="1"/>
  <c r="DR183" i="4" a="1"/>
  <c r="DQ183" i="4" a="1"/>
  <c r="DP183" i="4" a="1"/>
  <c r="DO183" i="4" a="1"/>
  <c r="DN183" i="4" a="1"/>
  <c r="DM183" i="4" a="1"/>
  <c r="DL183" i="4" a="1"/>
  <c r="DK183" i="4" a="1"/>
  <c r="DJ183" i="4" a="1"/>
  <c r="DI183" i="4" a="1"/>
  <c r="DH183" i="4" a="1"/>
  <c r="DG183" i="4" a="1"/>
  <c r="DF183" i="4" a="1"/>
  <c r="DE183" i="4" a="1"/>
  <c r="DD183" i="4" a="1"/>
  <c r="DC183" i="4" a="1"/>
  <c r="DB183" i="4" a="1"/>
  <c r="DA183" i="4" a="1"/>
  <c r="CZ183" i="4" a="1"/>
  <c r="CY183" i="4" a="1"/>
  <c r="CX183" i="4" a="1"/>
  <c r="CW183" i="4" a="1"/>
  <c r="CV183" i="4" a="1"/>
  <c r="CU183" i="4" a="1"/>
  <c r="CT183" i="4" a="1"/>
  <c r="CS183" i="4" a="1"/>
  <c r="CR183" i="4" a="1"/>
  <c r="CQ183" i="4" a="1"/>
  <c r="CP183" i="4" a="1"/>
  <c r="CO183" i="4" a="1"/>
  <c r="CN183" i="4" a="1"/>
  <c r="CM183" i="4" a="1"/>
  <c r="CL183" i="4" a="1"/>
  <c r="CK183" i="4" a="1"/>
  <c r="CJ183" i="4" a="1"/>
  <c r="CI183" i="4" a="1"/>
  <c r="CH183" i="4" a="1"/>
  <c r="CG183" i="4" a="1"/>
  <c r="CF183" i="4" a="1"/>
  <c r="CE183" i="4" a="1"/>
  <c r="CD183" i="4" a="1"/>
  <c r="CC183" i="4" a="1"/>
  <c r="CB183" i="4" a="1"/>
  <c r="CA183" i="4" a="1"/>
  <c r="BZ183" i="4" a="1"/>
  <c r="BY183" i="4" a="1"/>
  <c r="BX183" i="4" a="1"/>
  <c r="BW183" i="4" a="1"/>
  <c r="BV183" i="4" a="1"/>
  <c r="BU183" i="4" a="1"/>
  <c r="BT183" i="4" a="1"/>
  <c r="BS183" i="4" a="1"/>
  <c r="BR183" i="4" a="1"/>
  <c r="BQ183" i="4" a="1"/>
  <c r="BP183" i="4" a="1"/>
  <c r="BO183" i="4" a="1"/>
  <c r="BN183" i="4" a="1"/>
  <c r="BM183" i="4" a="1"/>
  <c r="BL183" i="4" a="1"/>
  <c r="BK183" i="4" a="1"/>
  <c r="BJ183" i="4" a="1"/>
  <c r="BI183" i="4" a="1"/>
  <c r="BH183" i="4" a="1"/>
  <c r="BG183" i="4" a="1"/>
  <c r="BF183" i="4" a="1"/>
  <c r="BE183" i="4" a="1"/>
  <c r="BD183" i="4" a="1"/>
  <c r="BC183" i="4" a="1"/>
  <c r="BB183" i="4" a="1"/>
  <c r="BA183" i="4" a="1"/>
  <c r="AZ183" i="4" a="1"/>
  <c r="AY183" i="4" a="1"/>
  <c r="AX183" i="4" a="1"/>
  <c r="AW183" i="4" a="1"/>
  <c r="AV183" i="4" a="1"/>
  <c r="AU183" i="4" a="1"/>
  <c r="AT183" i="4" a="1"/>
  <c r="AS183" i="4" a="1"/>
  <c r="AR183" i="4" a="1"/>
  <c r="AQ183" i="4" a="1"/>
  <c r="AP183" i="4" a="1"/>
  <c r="AO183" i="4" a="1"/>
  <c r="AN183" i="4" a="1"/>
  <c r="AM183" i="4" a="1"/>
  <c r="AL183" i="4" a="1"/>
  <c r="AK183" i="4" a="1"/>
  <c r="AJ183" i="4" a="1"/>
  <c r="AI183" i="4" a="1"/>
  <c r="AH183" i="4" a="1"/>
  <c r="AG183" i="4" a="1"/>
  <c r="AF183" i="4" a="1"/>
  <c r="AE183" i="4" a="1"/>
  <c r="AD183" i="4" a="1"/>
  <c r="AC183" i="4" a="1"/>
  <c r="AB183" i="4" a="1"/>
  <c r="AA183" i="4" a="1"/>
  <c r="Z183" i="4" a="1"/>
  <c r="Y183" i="4" a="1"/>
  <c r="X183" i="4" a="1"/>
  <c r="W183" i="4" a="1"/>
  <c r="V183" i="4" a="1"/>
  <c r="U183" i="4" a="1"/>
  <c r="T183" i="4" a="1"/>
  <c r="S183" i="4" a="1"/>
  <c r="R183" i="4" a="1"/>
  <c r="Q183" i="4" a="1"/>
  <c r="P183" i="4" a="1"/>
  <c r="O183" i="4" a="1"/>
  <c r="N183" i="4" a="1"/>
  <c r="M183" i="4" a="1"/>
  <c r="EB182" i="4" a="1"/>
  <c r="EA182" i="4" a="1"/>
  <c r="DZ182" i="4" a="1"/>
  <c r="DY182" i="4" a="1"/>
  <c r="DX182" i="4" a="1"/>
  <c r="DW182" i="4" a="1"/>
  <c r="DV182" i="4" a="1"/>
  <c r="DU182" i="4" a="1"/>
  <c r="DT182" i="4" a="1"/>
  <c r="DS182" i="4" a="1"/>
  <c r="DR182" i="4" a="1"/>
  <c r="DQ182" i="4" a="1"/>
  <c r="DP182" i="4" a="1"/>
  <c r="DO182" i="4" a="1"/>
  <c r="DN182" i="4" a="1"/>
  <c r="DM182" i="4" a="1"/>
  <c r="DL182" i="4" a="1"/>
  <c r="DK182" i="4" a="1"/>
  <c r="DJ182" i="4" a="1"/>
  <c r="DI182" i="4" a="1"/>
  <c r="DH182" i="4" a="1"/>
  <c r="DG182" i="4" a="1"/>
  <c r="DF182" i="4" a="1"/>
  <c r="DE182" i="4" a="1"/>
  <c r="DD182" i="4" a="1"/>
  <c r="DC182" i="4" a="1"/>
  <c r="DB182" i="4" a="1"/>
  <c r="DA182" i="4" a="1"/>
  <c r="CZ182" i="4" a="1"/>
  <c r="CY182" i="4" a="1"/>
  <c r="CX182" i="4" a="1"/>
  <c r="CW182" i="4" a="1"/>
  <c r="CV182" i="4" a="1"/>
  <c r="CU182" i="4" a="1"/>
  <c r="CT182" i="4" a="1"/>
  <c r="CS182" i="4" a="1"/>
  <c r="CR182" i="4" a="1"/>
  <c r="CQ182" i="4" a="1"/>
  <c r="CP182" i="4" a="1"/>
  <c r="CO182" i="4" a="1"/>
  <c r="CN182" i="4" a="1"/>
  <c r="CM182" i="4" a="1"/>
  <c r="CL182" i="4" a="1"/>
  <c r="CK182" i="4" a="1"/>
  <c r="CJ182" i="4" a="1"/>
  <c r="CI182" i="4" a="1"/>
  <c r="CH182" i="4" a="1"/>
  <c r="CG182" i="4" a="1"/>
  <c r="CF182" i="4" a="1"/>
  <c r="CE182" i="4" a="1"/>
  <c r="CD182" i="4" a="1"/>
  <c r="CC182" i="4" a="1"/>
  <c r="CB182" i="4" a="1"/>
  <c r="CA182" i="4" a="1"/>
  <c r="BZ182" i="4" a="1"/>
  <c r="BY182" i="4" a="1"/>
  <c r="BX182" i="4" a="1"/>
  <c r="BW182" i="4" a="1"/>
  <c r="BV182" i="4" a="1"/>
  <c r="BU182" i="4" a="1"/>
  <c r="BT182" i="4" a="1"/>
  <c r="BS182" i="4" a="1"/>
  <c r="BR182" i="4" a="1"/>
  <c r="BQ182" i="4" a="1"/>
  <c r="BP182" i="4" a="1"/>
  <c r="BO182" i="4" a="1"/>
  <c r="BN182" i="4" a="1"/>
  <c r="BM182" i="4" a="1"/>
  <c r="BL182" i="4" a="1"/>
  <c r="BK182" i="4" a="1"/>
  <c r="BJ182" i="4" a="1"/>
  <c r="BI182" i="4" a="1"/>
  <c r="BH182" i="4" a="1"/>
  <c r="BG182" i="4" a="1"/>
  <c r="BF182" i="4" a="1"/>
  <c r="BE182" i="4" a="1"/>
  <c r="BD182" i="4" a="1"/>
  <c r="BC182" i="4" a="1"/>
  <c r="BB182" i="4" a="1"/>
  <c r="BA182" i="4" a="1"/>
  <c r="AZ182" i="4" a="1"/>
  <c r="AY182" i="4" a="1"/>
  <c r="AX182" i="4" a="1"/>
  <c r="AW182" i="4" a="1"/>
  <c r="AV182" i="4" a="1"/>
  <c r="AU182" i="4" a="1"/>
  <c r="AT182" i="4" a="1"/>
  <c r="AS182" i="4" a="1"/>
  <c r="AR182" i="4" a="1"/>
  <c r="AQ182" i="4" a="1"/>
  <c r="AP182" i="4" a="1"/>
  <c r="AO182" i="4" a="1"/>
  <c r="AN182" i="4" a="1"/>
  <c r="AM182" i="4" a="1"/>
  <c r="AL182" i="4" a="1"/>
  <c r="AK182" i="4" a="1"/>
  <c r="AJ182" i="4" a="1"/>
  <c r="AI182" i="4" a="1"/>
  <c r="AH182" i="4" a="1"/>
  <c r="AG182" i="4" a="1"/>
  <c r="AF182" i="4" a="1"/>
  <c r="AE182" i="4" a="1"/>
  <c r="AD182" i="4" a="1"/>
  <c r="AC182" i="4" a="1"/>
  <c r="AB182" i="4" a="1"/>
  <c r="AA182" i="4" a="1"/>
  <c r="Z182" i="4" a="1"/>
  <c r="Y182" i="4" a="1"/>
  <c r="X182" i="4" a="1"/>
  <c r="W182" i="4" a="1"/>
  <c r="V182" i="4" a="1"/>
  <c r="U182" i="4" a="1"/>
  <c r="T182" i="4" a="1"/>
  <c r="S182" i="4" a="1"/>
  <c r="R182" i="4" a="1"/>
  <c r="Q182" i="4" a="1"/>
  <c r="P182" i="4" a="1"/>
  <c r="O182" i="4" a="1"/>
  <c r="N182" i="4" a="1"/>
  <c r="M182" i="4" a="1"/>
  <c r="EB181" i="4" a="1"/>
  <c r="EA181" i="4" a="1"/>
  <c r="DZ181" i="4" a="1"/>
  <c r="DY181" i="4" a="1"/>
  <c r="DX181" i="4" a="1"/>
  <c r="DW181" i="4" a="1"/>
  <c r="DV181" i="4" a="1"/>
  <c r="DU181" i="4" a="1"/>
  <c r="DT181" i="4" a="1"/>
  <c r="DS181" i="4" a="1"/>
  <c r="DR181" i="4" a="1"/>
  <c r="DQ181" i="4" a="1"/>
  <c r="DP181" i="4" a="1"/>
  <c r="DO181" i="4" a="1"/>
  <c r="DN181" i="4" a="1"/>
  <c r="DM181" i="4" a="1"/>
  <c r="DL181" i="4" a="1"/>
  <c r="DK181" i="4" a="1"/>
  <c r="DJ181" i="4" a="1"/>
  <c r="DI181" i="4" a="1"/>
  <c r="DH181" i="4" a="1"/>
  <c r="DG181" i="4" a="1"/>
  <c r="DF181" i="4" a="1"/>
  <c r="DE181" i="4" a="1"/>
  <c r="DD181" i="4" a="1"/>
  <c r="DC181" i="4" a="1"/>
  <c r="DB181" i="4" a="1"/>
  <c r="DA181" i="4" a="1"/>
  <c r="CZ181" i="4" a="1"/>
  <c r="CY181" i="4" a="1"/>
  <c r="CX181" i="4" a="1"/>
  <c r="CW181" i="4" a="1"/>
  <c r="CV181" i="4" a="1"/>
  <c r="CU181" i="4" a="1"/>
  <c r="CT181" i="4" a="1"/>
  <c r="CS181" i="4" a="1"/>
  <c r="CR181" i="4" a="1"/>
  <c r="CQ181" i="4" a="1"/>
  <c r="CP181" i="4" a="1"/>
  <c r="CO181" i="4" a="1"/>
  <c r="CN181" i="4" a="1"/>
  <c r="CM181" i="4" a="1"/>
  <c r="CL181" i="4" a="1"/>
  <c r="CK181" i="4" a="1"/>
  <c r="CJ181" i="4" a="1"/>
  <c r="CI181" i="4" a="1"/>
  <c r="CH181" i="4" a="1"/>
  <c r="CG181" i="4" a="1"/>
  <c r="CF181" i="4" a="1"/>
  <c r="CE181" i="4" a="1"/>
  <c r="CD181" i="4" a="1"/>
  <c r="CC181" i="4" a="1"/>
  <c r="CB181" i="4" a="1"/>
  <c r="CA181" i="4" a="1"/>
  <c r="BZ181" i="4" a="1"/>
  <c r="BY181" i="4" a="1"/>
  <c r="BX181" i="4" a="1"/>
  <c r="BW181" i="4" a="1"/>
  <c r="BV181" i="4" a="1"/>
  <c r="BU181" i="4" a="1"/>
  <c r="BT181" i="4" a="1"/>
  <c r="BS181" i="4" a="1"/>
  <c r="BR181" i="4" a="1"/>
  <c r="BQ181" i="4" a="1"/>
  <c r="BP181" i="4" a="1"/>
  <c r="BO181" i="4" a="1"/>
  <c r="BN181" i="4" a="1"/>
  <c r="BM181" i="4" a="1"/>
  <c r="BL181" i="4" a="1"/>
  <c r="BK181" i="4" a="1"/>
  <c r="BJ181" i="4" a="1"/>
  <c r="BI181" i="4" a="1"/>
  <c r="BH181" i="4" a="1"/>
  <c r="BG181" i="4" a="1"/>
  <c r="BF181" i="4" a="1"/>
  <c r="BE181" i="4" a="1"/>
  <c r="BD181" i="4" a="1"/>
  <c r="BC181" i="4" a="1"/>
  <c r="BB181" i="4" a="1"/>
  <c r="BA181" i="4" a="1"/>
  <c r="AZ181" i="4" a="1"/>
  <c r="AY181" i="4" a="1"/>
  <c r="AX181" i="4" a="1"/>
  <c r="AW181" i="4" a="1"/>
  <c r="AV181" i="4" a="1"/>
  <c r="AU181" i="4" a="1"/>
  <c r="AT181" i="4" a="1"/>
  <c r="AS181" i="4" a="1"/>
  <c r="AR181" i="4" a="1"/>
  <c r="AQ181" i="4" a="1"/>
  <c r="AP181" i="4" a="1"/>
  <c r="AO181" i="4" a="1"/>
  <c r="AN181" i="4" a="1"/>
  <c r="AM181" i="4" a="1"/>
  <c r="AL181" i="4" a="1"/>
  <c r="AK181" i="4" a="1"/>
  <c r="AJ181" i="4" a="1"/>
  <c r="AI181" i="4" a="1"/>
  <c r="AH181" i="4" a="1"/>
  <c r="AG181" i="4" a="1"/>
  <c r="AF181" i="4" a="1"/>
  <c r="AE181" i="4" a="1"/>
  <c r="AD181" i="4" a="1"/>
  <c r="AC181" i="4" a="1"/>
  <c r="AB181" i="4" a="1"/>
  <c r="AA181" i="4" a="1"/>
  <c r="Z181" i="4" a="1"/>
  <c r="Y181" i="4" a="1"/>
  <c r="X181" i="4" a="1"/>
  <c r="W181" i="4" a="1"/>
  <c r="V181" i="4" a="1"/>
  <c r="U181" i="4" a="1"/>
  <c r="T181" i="4" a="1"/>
  <c r="S181" i="4" a="1"/>
  <c r="R181" i="4" a="1"/>
  <c r="Q181" i="4" a="1"/>
  <c r="P181" i="4" a="1"/>
  <c r="O181" i="4" a="1"/>
  <c r="N181" i="4" a="1"/>
  <c r="M181" i="4" a="1"/>
  <c r="EB180" i="4" a="1"/>
  <c r="EA180" i="4" a="1"/>
  <c r="DZ180" i="4" a="1"/>
  <c r="DY180" i="4" a="1"/>
  <c r="DX180" i="4" a="1"/>
  <c r="DW180" i="4" a="1"/>
  <c r="DV180" i="4" a="1"/>
  <c r="DU180" i="4" a="1"/>
  <c r="DT180" i="4" a="1"/>
  <c r="DS180" i="4" a="1"/>
  <c r="DR180" i="4" a="1"/>
  <c r="DQ180" i="4" a="1"/>
  <c r="DP180" i="4" a="1"/>
  <c r="DO180" i="4" a="1"/>
  <c r="DN180" i="4" a="1"/>
  <c r="DM180" i="4" a="1"/>
  <c r="DL180" i="4" a="1"/>
  <c r="DK180" i="4" a="1"/>
  <c r="DJ180" i="4" a="1"/>
  <c r="DI180" i="4" a="1"/>
  <c r="DH180" i="4" a="1"/>
  <c r="DG180" i="4" a="1"/>
  <c r="DF180" i="4" a="1"/>
  <c r="DE180" i="4" a="1"/>
  <c r="DD180" i="4" a="1"/>
  <c r="DC180" i="4" a="1"/>
  <c r="DB180" i="4" a="1"/>
  <c r="DA180" i="4" a="1"/>
  <c r="CZ180" i="4" a="1"/>
  <c r="CY180" i="4" a="1"/>
  <c r="CX180" i="4" a="1"/>
  <c r="CW180" i="4" a="1"/>
  <c r="CV180" i="4" a="1"/>
  <c r="CU180" i="4" a="1"/>
  <c r="CT180" i="4" a="1"/>
  <c r="CS180" i="4" a="1"/>
  <c r="CR180" i="4" a="1"/>
  <c r="CQ180" i="4" a="1"/>
  <c r="CP180" i="4" a="1"/>
  <c r="CO180" i="4" a="1"/>
  <c r="CN180" i="4" a="1"/>
  <c r="CM180" i="4" a="1"/>
  <c r="CL180" i="4" a="1"/>
  <c r="CK180" i="4" a="1"/>
  <c r="CJ180" i="4" a="1"/>
  <c r="CI180" i="4" a="1"/>
  <c r="CH180" i="4" a="1"/>
  <c r="CG180" i="4" a="1"/>
  <c r="CF180" i="4" a="1"/>
  <c r="CE180" i="4" a="1"/>
  <c r="CD180" i="4" a="1"/>
  <c r="CC180" i="4" a="1"/>
  <c r="CB180" i="4" a="1"/>
  <c r="CA180" i="4" a="1"/>
  <c r="BZ180" i="4" a="1"/>
  <c r="BY180" i="4" a="1"/>
  <c r="BX180" i="4" a="1"/>
  <c r="BW180" i="4" a="1"/>
  <c r="BV180" i="4" a="1"/>
  <c r="BU180" i="4" a="1"/>
  <c r="BT180" i="4" a="1"/>
  <c r="BS180" i="4" a="1"/>
  <c r="BR180" i="4" a="1"/>
  <c r="BQ180" i="4" a="1"/>
  <c r="BP180" i="4" a="1"/>
  <c r="BO180" i="4" a="1"/>
  <c r="BN180" i="4" a="1"/>
  <c r="BM180" i="4" a="1"/>
  <c r="BL180" i="4" a="1"/>
  <c r="BK180" i="4" a="1"/>
  <c r="BJ180" i="4" a="1"/>
  <c r="BI180" i="4" a="1"/>
  <c r="BH180" i="4" a="1"/>
  <c r="BG180" i="4" a="1"/>
  <c r="BF180" i="4" a="1"/>
  <c r="BE180" i="4" a="1"/>
  <c r="BD180" i="4" a="1"/>
  <c r="BC180" i="4" a="1"/>
  <c r="BB180" i="4" a="1"/>
  <c r="BA180" i="4" a="1"/>
  <c r="AZ180" i="4" a="1"/>
  <c r="AY180" i="4" a="1"/>
  <c r="AX180" i="4" a="1"/>
  <c r="AW180" i="4" a="1"/>
  <c r="AV180" i="4" a="1"/>
  <c r="AU180" i="4" a="1"/>
  <c r="AT180" i="4" a="1"/>
  <c r="AS180" i="4" a="1"/>
  <c r="AR180" i="4" a="1"/>
  <c r="AQ180" i="4" a="1"/>
  <c r="AP180" i="4" a="1"/>
  <c r="AO180" i="4" a="1"/>
  <c r="AN180" i="4" a="1"/>
  <c r="AM180" i="4" a="1"/>
  <c r="AL180" i="4" a="1"/>
  <c r="AK180" i="4" a="1"/>
  <c r="AJ180" i="4" a="1"/>
  <c r="AI180" i="4" a="1"/>
  <c r="AH180" i="4" a="1"/>
  <c r="AG180" i="4" a="1"/>
  <c r="AF180" i="4" a="1"/>
  <c r="AE180" i="4" a="1"/>
  <c r="AD180" i="4" a="1"/>
  <c r="AC180" i="4" a="1"/>
  <c r="AB180" i="4" a="1"/>
  <c r="AA180" i="4" a="1"/>
  <c r="Z180" i="4" a="1"/>
  <c r="Y180" i="4" a="1"/>
  <c r="X180" i="4" a="1"/>
  <c r="W180" i="4" a="1"/>
  <c r="V180" i="4" a="1"/>
  <c r="U180" i="4" a="1"/>
  <c r="T180" i="4" a="1"/>
  <c r="S180" i="4" a="1"/>
  <c r="R180" i="4" a="1"/>
  <c r="Q180" i="4" a="1"/>
  <c r="P180" i="4" a="1"/>
  <c r="O180" i="4" a="1"/>
  <c r="N180" i="4" a="1"/>
  <c r="M180" i="4" a="1"/>
  <c r="EB179" i="4" a="1"/>
  <c r="EA179" i="4" a="1"/>
  <c r="DZ179" i="4" a="1"/>
  <c r="DY179" i="4" a="1"/>
  <c r="DX179" i="4" a="1"/>
  <c r="DW179" i="4" a="1"/>
  <c r="DV179" i="4" a="1"/>
  <c r="DU179" i="4" a="1"/>
  <c r="DT179" i="4" a="1"/>
  <c r="DS179" i="4" a="1"/>
  <c r="DR179" i="4" a="1"/>
  <c r="DQ179" i="4" a="1"/>
  <c r="DP179" i="4" a="1"/>
  <c r="DO179" i="4" a="1"/>
  <c r="DN179" i="4" a="1"/>
  <c r="DM179" i="4" a="1"/>
  <c r="DL179" i="4" a="1"/>
  <c r="DK179" i="4" a="1"/>
  <c r="DJ179" i="4" a="1"/>
  <c r="DI179" i="4" a="1"/>
  <c r="DH179" i="4" a="1"/>
  <c r="DG179" i="4" a="1"/>
  <c r="DF179" i="4" a="1"/>
  <c r="DE179" i="4" a="1"/>
  <c r="DD179" i="4" a="1"/>
  <c r="DC179" i="4" a="1"/>
  <c r="DB179" i="4" a="1"/>
  <c r="DA179" i="4" a="1"/>
  <c r="CZ179" i="4" a="1"/>
  <c r="CY179" i="4" a="1"/>
  <c r="CX179" i="4" a="1"/>
  <c r="CW179" i="4" a="1"/>
  <c r="CV179" i="4" a="1"/>
  <c r="CU179" i="4" a="1"/>
  <c r="CT179" i="4" a="1"/>
  <c r="CS179" i="4" a="1"/>
  <c r="CR179" i="4" a="1"/>
  <c r="CQ179" i="4" a="1"/>
  <c r="CP179" i="4" a="1"/>
  <c r="CO179" i="4" a="1"/>
  <c r="CN179" i="4" a="1"/>
  <c r="CM179" i="4" a="1"/>
  <c r="CL179" i="4" a="1"/>
  <c r="CK179" i="4" a="1"/>
  <c r="CJ179" i="4" a="1"/>
  <c r="CI179" i="4" a="1"/>
  <c r="CH179" i="4" a="1"/>
  <c r="CG179" i="4" a="1"/>
  <c r="CF179" i="4" a="1"/>
  <c r="CE179" i="4" a="1"/>
  <c r="CD179" i="4" a="1"/>
  <c r="CC179" i="4" a="1"/>
  <c r="CB179" i="4" a="1"/>
  <c r="CA179" i="4" a="1"/>
  <c r="BZ179" i="4" a="1"/>
  <c r="BY179" i="4" a="1"/>
  <c r="BX179" i="4" a="1"/>
  <c r="BW179" i="4" a="1"/>
  <c r="BV179" i="4" a="1"/>
  <c r="BU179" i="4" a="1"/>
  <c r="BT179" i="4" a="1"/>
  <c r="BS179" i="4" a="1"/>
  <c r="BR179" i="4" a="1"/>
  <c r="BQ179" i="4" a="1"/>
  <c r="BP179" i="4" a="1"/>
  <c r="BO179" i="4" a="1"/>
  <c r="BN179" i="4" a="1"/>
  <c r="BM179" i="4" a="1"/>
  <c r="BL179" i="4" a="1"/>
  <c r="BK179" i="4" a="1"/>
  <c r="BJ179" i="4" a="1"/>
  <c r="BI179" i="4" a="1"/>
  <c r="BH179" i="4" a="1"/>
  <c r="BG179" i="4" a="1"/>
  <c r="BF179" i="4" a="1"/>
  <c r="BE179" i="4" a="1"/>
  <c r="BD179" i="4" a="1"/>
  <c r="BC179" i="4" a="1"/>
  <c r="BB179" i="4" a="1"/>
  <c r="BA179" i="4" a="1"/>
  <c r="AZ179" i="4" a="1"/>
  <c r="AY179" i="4" a="1"/>
  <c r="AX179" i="4" a="1"/>
  <c r="AW179" i="4" a="1"/>
  <c r="AV179" i="4" a="1"/>
  <c r="AU179" i="4" a="1"/>
  <c r="AT179" i="4" a="1"/>
  <c r="AS179" i="4" a="1"/>
  <c r="AR179" i="4" a="1"/>
  <c r="AQ179" i="4" a="1"/>
  <c r="AP179" i="4" a="1"/>
  <c r="AO179" i="4" a="1"/>
  <c r="AN179" i="4" a="1"/>
  <c r="AM179" i="4" a="1"/>
  <c r="AL179" i="4" a="1"/>
  <c r="AK179" i="4" a="1"/>
  <c r="AJ179" i="4" a="1"/>
  <c r="AI179" i="4" a="1"/>
  <c r="AH179" i="4" a="1"/>
  <c r="AG179" i="4" a="1"/>
  <c r="AF179" i="4" a="1"/>
  <c r="AE179" i="4" a="1"/>
  <c r="AD179" i="4" a="1"/>
  <c r="AC179" i="4" a="1"/>
  <c r="AB179" i="4" a="1"/>
  <c r="AA179" i="4" a="1"/>
  <c r="Z179" i="4" a="1"/>
  <c r="Y179" i="4" a="1"/>
  <c r="X179" i="4" a="1"/>
  <c r="W179" i="4" a="1"/>
  <c r="V179" i="4" a="1"/>
  <c r="U179" i="4" a="1"/>
  <c r="T179" i="4" a="1"/>
  <c r="S179" i="4" a="1"/>
  <c r="R179" i="4" a="1"/>
  <c r="Q179" i="4" a="1"/>
  <c r="P179" i="4" a="1"/>
  <c r="O179" i="4" a="1"/>
  <c r="N179" i="4" a="1"/>
  <c r="M179" i="4" a="1"/>
  <c r="EB178" i="4" a="1"/>
  <c r="EA178" i="4" a="1"/>
  <c r="DZ178" i="4" a="1"/>
  <c r="DY178" i="4" a="1"/>
  <c r="DX178" i="4" a="1"/>
  <c r="DW178" i="4" a="1"/>
  <c r="DV178" i="4" a="1"/>
  <c r="DU178" i="4" a="1"/>
  <c r="DT178" i="4" a="1"/>
  <c r="DS178" i="4" a="1"/>
  <c r="DR178" i="4" a="1"/>
  <c r="DQ178" i="4" a="1"/>
  <c r="DP178" i="4" a="1"/>
  <c r="DO178" i="4" a="1"/>
  <c r="DN178" i="4" a="1"/>
  <c r="DM178" i="4" a="1"/>
  <c r="DL178" i="4" a="1"/>
  <c r="DK178" i="4" a="1"/>
  <c r="DJ178" i="4" a="1"/>
  <c r="DI178" i="4" a="1"/>
  <c r="DH178" i="4" a="1"/>
  <c r="DG178" i="4" a="1"/>
  <c r="DF178" i="4" a="1"/>
  <c r="DE178" i="4" a="1"/>
  <c r="DD178" i="4" a="1"/>
  <c r="DC178" i="4" a="1"/>
  <c r="DB178" i="4" a="1"/>
  <c r="DA178" i="4" a="1"/>
  <c r="CZ178" i="4" a="1"/>
  <c r="CY178" i="4" a="1"/>
  <c r="CX178" i="4" a="1"/>
  <c r="CW178" i="4" a="1"/>
  <c r="CV178" i="4" a="1"/>
  <c r="CU178" i="4" a="1"/>
  <c r="CT178" i="4" a="1"/>
  <c r="CS178" i="4" a="1"/>
  <c r="CR178" i="4" a="1"/>
  <c r="CQ178" i="4" a="1"/>
  <c r="CP178" i="4" a="1"/>
  <c r="CO178" i="4" a="1"/>
  <c r="CN178" i="4" a="1"/>
  <c r="CM178" i="4" a="1"/>
  <c r="CL178" i="4" a="1"/>
  <c r="CK178" i="4" a="1"/>
  <c r="CJ178" i="4" a="1"/>
  <c r="CI178" i="4" a="1"/>
  <c r="CH178" i="4" a="1"/>
  <c r="CG178" i="4" a="1"/>
  <c r="CF178" i="4" a="1"/>
  <c r="CE178" i="4" a="1"/>
  <c r="CD178" i="4" a="1"/>
  <c r="CC178" i="4" a="1"/>
  <c r="CB178" i="4" a="1"/>
  <c r="CA178" i="4" a="1"/>
  <c r="BZ178" i="4" a="1"/>
  <c r="BY178" i="4" a="1"/>
  <c r="BX178" i="4" a="1"/>
  <c r="BW178" i="4" a="1"/>
  <c r="BV178" i="4" a="1"/>
  <c r="BU178" i="4" a="1"/>
  <c r="BT178" i="4" a="1"/>
  <c r="BS178" i="4" a="1"/>
  <c r="BR178" i="4" a="1"/>
  <c r="BQ178" i="4" a="1"/>
  <c r="BP178" i="4" a="1"/>
  <c r="BO178" i="4" a="1"/>
  <c r="BN178" i="4" a="1"/>
  <c r="BM178" i="4" a="1"/>
  <c r="BL178" i="4" a="1"/>
  <c r="BK178" i="4" a="1"/>
  <c r="BJ178" i="4" a="1"/>
  <c r="BI178" i="4" a="1"/>
  <c r="BH178" i="4" a="1"/>
  <c r="BG178" i="4" a="1"/>
  <c r="BF178" i="4" a="1"/>
  <c r="BE178" i="4" a="1"/>
  <c r="BD178" i="4" a="1"/>
  <c r="BC178" i="4" a="1"/>
  <c r="BB178" i="4" a="1"/>
  <c r="BA178" i="4" a="1"/>
  <c r="AZ178" i="4" a="1"/>
  <c r="AY178" i="4" a="1"/>
  <c r="AX178" i="4" a="1"/>
  <c r="AW178" i="4" a="1"/>
  <c r="AV178" i="4" a="1"/>
  <c r="AU178" i="4" a="1"/>
  <c r="AT178" i="4" a="1"/>
  <c r="AS178" i="4" a="1"/>
  <c r="AR178" i="4" a="1"/>
  <c r="AQ178" i="4" a="1"/>
  <c r="AP178" i="4" a="1"/>
  <c r="AO178" i="4" a="1"/>
  <c r="AN178" i="4" a="1"/>
  <c r="AM178" i="4" a="1"/>
  <c r="AL178" i="4" a="1"/>
  <c r="AK178" i="4" a="1"/>
  <c r="AJ178" i="4" a="1"/>
  <c r="AI178" i="4" a="1"/>
  <c r="AH178" i="4" a="1"/>
  <c r="AG178" i="4" a="1"/>
  <c r="AF178" i="4" a="1"/>
  <c r="AE178" i="4" a="1"/>
  <c r="AD178" i="4" a="1"/>
  <c r="AC178" i="4" a="1"/>
  <c r="AB178" i="4" a="1"/>
  <c r="AA178" i="4" a="1"/>
  <c r="Z178" i="4" a="1"/>
  <c r="Y178" i="4" a="1"/>
  <c r="X178" i="4" a="1"/>
  <c r="W178" i="4" a="1"/>
  <c r="V178" i="4" a="1"/>
  <c r="U178" i="4" a="1"/>
  <c r="T178" i="4" a="1"/>
  <c r="S178" i="4" a="1"/>
  <c r="R178" i="4" a="1"/>
  <c r="Q178" i="4" a="1"/>
  <c r="P178" i="4" a="1"/>
  <c r="O178" i="4" a="1"/>
  <c r="N178" i="4" a="1"/>
  <c r="M178" i="4" a="1"/>
  <c r="EB177" i="4" a="1"/>
  <c r="EA177" i="4" a="1"/>
  <c r="DZ177" i="4" a="1"/>
  <c r="DY177" i="4" a="1"/>
  <c r="DX177" i="4" a="1"/>
  <c r="DW177" i="4" a="1"/>
  <c r="DV177" i="4" a="1"/>
  <c r="DU177" i="4" a="1"/>
  <c r="DT177" i="4" a="1"/>
  <c r="DS177" i="4" a="1"/>
  <c r="DR177" i="4" a="1"/>
  <c r="DQ177" i="4" a="1"/>
  <c r="DP177" i="4" a="1"/>
  <c r="DO177" i="4" a="1"/>
  <c r="DN177" i="4" a="1"/>
  <c r="DM177" i="4" a="1"/>
  <c r="DL177" i="4" a="1"/>
  <c r="DK177" i="4" a="1"/>
  <c r="DJ177" i="4" a="1"/>
  <c r="DI177" i="4" a="1"/>
  <c r="DH177" i="4" a="1"/>
  <c r="DG177" i="4" a="1"/>
  <c r="DF177" i="4" a="1"/>
  <c r="DE177" i="4" a="1"/>
  <c r="DD177" i="4" a="1"/>
  <c r="DC177" i="4" a="1"/>
  <c r="DB177" i="4" a="1"/>
  <c r="DA177" i="4" a="1"/>
  <c r="CZ177" i="4" a="1"/>
  <c r="CY177" i="4" a="1"/>
  <c r="CX177" i="4" a="1"/>
  <c r="CW177" i="4" a="1"/>
  <c r="CV177" i="4" a="1"/>
  <c r="CU177" i="4" a="1"/>
  <c r="CT177" i="4" a="1"/>
  <c r="CS177" i="4" a="1"/>
  <c r="CR177" i="4" a="1"/>
  <c r="CQ177" i="4" a="1"/>
  <c r="CP177" i="4" a="1"/>
  <c r="CO177" i="4" a="1"/>
  <c r="CN177" i="4" a="1"/>
  <c r="CM177" i="4" a="1"/>
  <c r="CL177" i="4" a="1"/>
  <c r="CK177" i="4" a="1"/>
  <c r="CJ177" i="4" a="1"/>
  <c r="CI177" i="4" a="1"/>
  <c r="CH177" i="4" a="1"/>
  <c r="CG177" i="4" a="1"/>
  <c r="CF177" i="4" a="1"/>
  <c r="CE177" i="4" a="1"/>
  <c r="CD177" i="4" a="1"/>
  <c r="CC177" i="4" a="1"/>
  <c r="CB177" i="4" a="1"/>
  <c r="CA177" i="4" a="1"/>
  <c r="BZ177" i="4" a="1"/>
  <c r="BY177" i="4" a="1"/>
  <c r="BX177" i="4" a="1"/>
  <c r="BW177" i="4" a="1"/>
  <c r="BV177" i="4" a="1"/>
  <c r="BU177" i="4" a="1"/>
  <c r="BT177" i="4" a="1"/>
  <c r="BS177" i="4" a="1"/>
  <c r="BR177" i="4" a="1"/>
  <c r="BQ177" i="4" a="1"/>
  <c r="BP177" i="4" a="1"/>
  <c r="BO177" i="4" a="1"/>
  <c r="BN177" i="4" a="1"/>
  <c r="BM177" i="4" a="1"/>
  <c r="BL177" i="4" a="1"/>
  <c r="BK177" i="4" a="1"/>
  <c r="BJ177" i="4" a="1"/>
  <c r="BI177" i="4" a="1"/>
  <c r="BH177" i="4" a="1"/>
  <c r="BG177" i="4" a="1"/>
  <c r="BF177" i="4" a="1"/>
  <c r="BE177" i="4" a="1"/>
  <c r="BD177" i="4" a="1"/>
  <c r="BC177" i="4" a="1"/>
  <c r="BB177" i="4" a="1"/>
  <c r="BA177" i="4" a="1"/>
  <c r="AZ177" i="4" a="1"/>
  <c r="AY177" i="4" a="1"/>
  <c r="AX177" i="4" a="1"/>
  <c r="AW177" i="4" a="1"/>
  <c r="AV177" i="4" a="1"/>
  <c r="AU177" i="4" a="1"/>
  <c r="AT177" i="4" a="1"/>
  <c r="AS177" i="4" a="1"/>
  <c r="AR177" i="4" a="1"/>
  <c r="AQ177" i="4" a="1"/>
  <c r="AP177" i="4" a="1"/>
  <c r="AO177" i="4" a="1"/>
  <c r="AN177" i="4" a="1"/>
  <c r="AM177" i="4" a="1"/>
  <c r="AL177" i="4" a="1"/>
  <c r="AK177" i="4" a="1"/>
  <c r="AJ177" i="4" a="1"/>
  <c r="AI177" i="4" a="1"/>
  <c r="AH177" i="4" a="1"/>
  <c r="AG177" i="4" a="1"/>
  <c r="AF177" i="4" a="1"/>
  <c r="AE177" i="4" a="1"/>
  <c r="AD177" i="4" a="1"/>
  <c r="AC177" i="4" a="1"/>
  <c r="AB177" i="4" a="1"/>
  <c r="AA177" i="4" a="1"/>
  <c r="Z177" i="4" a="1"/>
  <c r="Y177" i="4" a="1"/>
  <c r="X177" i="4" a="1"/>
  <c r="W177" i="4" a="1"/>
  <c r="V177" i="4" a="1"/>
  <c r="U177" i="4" a="1"/>
  <c r="T177" i="4" a="1"/>
  <c r="S177" i="4" a="1"/>
  <c r="R177" i="4" a="1"/>
  <c r="Q177" i="4" a="1"/>
  <c r="P177" i="4" a="1"/>
  <c r="O177" i="4" a="1"/>
  <c r="N177" i="4" a="1"/>
  <c r="M177" i="4" a="1"/>
  <c r="EB176" i="4" a="1"/>
  <c r="EA176" i="4" a="1"/>
  <c r="DZ176" i="4" a="1"/>
  <c r="DY176" i="4" a="1"/>
  <c r="DX176" i="4" a="1"/>
  <c r="DW176" i="4" a="1"/>
  <c r="DV176" i="4" a="1"/>
  <c r="DU176" i="4" a="1"/>
  <c r="DT176" i="4" a="1"/>
  <c r="DS176" i="4" a="1"/>
  <c r="DR176" i="4" a="1"/>
  <c r="DQ176" i="4" a="1"/>
  <c r="DP176" i="4" a="1"/>
  <c r="DO176" i="4" a="1"/>
  <c r="DN176" i="4" a="1"/>
  <c r="DM176" i="4" a="1"/>
  <c r="DL176" i="4" a="1"/>
  <c r="DK176" i="4" a="1"/>
  <c r="DJ176" i="4" a="1"/>
  <c r="DI176" i="4" a="1"/>
  <c r="DH176" i="4" a="1"/>
  <c r="DG176" i="4" a="1"/>
  <c r="DF176" i="4" a="1"/>
  <c r="DE176" i="4" a="1"/>
  <c r="DD176" i="4" a="1"/>
  <c r="DC176" i="4" a="1"/>
  <c r="DB176" i="4" a="1"/>
  <c r="DA176" i="4" a="1"/>
  <c r="CZ176" i="4" a="1"/>
  <c r="CY176" i="4" a="1"/>
  <c r="CX176" i="4" a="1"/>
  <c r="CW176" i="4" a="1"/>
  <c r="CV176" i="4" a="1"/>
  <c r="CU176" i="4" a="1"/>
  <c r="CT176" i="4" a="1"/>
  <c r="CS176" i="4" a="1"/>
  <c r="CR176" i="4" a="1"/>
  <c r="CQ176" i="4" a="1"/>
  <c r="CP176" i="4" a="1"/>
  <c r="CO176" i="4" a="1"/>
  <c r="CN176" i="4" a="1"/>
  <c r="CM176" i="4" a="1"/>
  <c r="CL176" i="4" a="1"/>
  <c r="CK176" i="4" a="1"/>
  <c r="CJ176" i="4" a="1"/>
  <c r="CI176" i="4" a="1"/>
  <c r="CH176" i="4" a="1"/>
  <c r="CG176" i="4" a="1"/>
  <c r="CF176" i="4" a="1"/>
  <c r="CE176" i="4" a="1"/>
  <c r="CD176" i="4" a="1"/>
  <c r="CC176" i="4" a="1"/>
  <c r="CB176" i="4" a="1"/>
  <c r="CA176" i="4" a="1"/>
  <c r="BZ176" i="4" a="1"/>
  <c r="BY176" i="4" a="1"/>
  <c r="BX176" i="4" a="1"/>
  <c r="BW176" i="4" a="1"/>
  <c r="BV176" i="4" a="1"/>
  <c r="BU176" i="4" a="1"/>
  <c r="BT176" i="4" a="1"/>
  <c r="BS176" i="4" a="1"/>
  <c r="BR176" i="4" a="1"/>
  <c r="BQ176" i="4" a="1"/>
  <c r="BP176" i="4" a="1"/>
  <c r="BO176" i="4" a="1"/>
  <c r="BN176" i="4" a="1"/>
  <c r="BM176" i="4" a="1"/>
  <c r="BL176" i="4" a="1"/>
  <c r="BK176" i="4" a="1"/>
  <c r="BJ176" i="4" a="1"/>
  <c r="BI176" i="4" a="1"/>
  <c r="BH176" i="4" a="1"/>
  <c r="BG176" i="4" a="1"/>
  <c r="BF176" i="4" a="1"/>
  <c r="BE176" i="4" a="1"/>
  <c r="BD176" i="4" a="1"/>
  <c r="BC176" i="4" a="1"/>
  <c r="BB176" i="4" a="1"/>
  <c r="BA176" i="4" a="1"/>
  <c r="AZ176" i="4" a="1"/>
  <c r="AY176" i="4" a="1"/>
  <c r="AX176" i="4" a="1"/>
  <c r="AW176" i="4" a="1"/>
  <c r="AV176" i="4" a="1"/>
  <c r="AU176" i="4" a="1"/>
  <c r="AT176" i="4" a="1"/>
  <c r="AS176" i="4" a="1"/>
  <c r="AR176" i="4" a="1"/>
  <c r="AQ176" i="4" a="1"/>
  <c r="AP176" i="4" a="1"/>
  <c r="AO176" i="4" a="1"/>
  <c r="AN176" i="4" a="1"/>
  <c r="AM176" i="4" a="1"/>
  <c r="AL176" i="4" a="1"/>
  <c r="AK176" i="4" a="1"/>
  <c r="AJ176" i="4" a="1"/>
  <c r="AI176" i="4" a="1"/>
  <c r="AH176" i="4" a="1"/>
  <c r="AG176" i="4" a="1"/>
  <c r="AF176" i="4" a="1"/>
  <c r="AE176" i="4" a="1"/>
  <c r="AD176" i="4" a="1"/>
  <c r="AC176" i="4" a="1"/>
  <c r="AB176" i="4" a="1"/>
  <c r="AA176" i="4" a="1"/>
  <c r="Z176" i="4" a="1"/>
  <c r="Y176" i="4" a="1"/>
  <c r="X176" i="4" a="1"/>
  <c r="W176" i="4" a="1"/>
  <c r="V176" i="4" a="1"/>
  <c r="U176" i="4" a="1"/>
  <c r="T176" i="4" a="1"/>
  <c r="S176" i="4" a="1"/>
  <c r="R176" i="4" a="1"/>
  <c r="Q176" i="4" a="1"/>
  <c r="P176" i="4" a="1"/>
  <c r="O176" i="4" a="1"/>
  <c r="N176" i="4" a="1"/>
  <c r="M176" i="4" a="1"/>
  <c r="EB175" i="4" a="1"/>
  <c r="EA175" i="4" a="1"/>
  <c r="DZ175" i="4" a="1"/>
  <c r="DY175" i="4" a="1"/>
  <c r="DX175" i="4" a="1"/>
  <c r="DW175" i="4" a="1"/>
  <c r="DV175" i="4" a="1"/>
  <c r="DU175" i="4" a="1"/>
  <c r="DT175" i="4" a="1"/>
  <c r="DS175" i="4" a="1"/>
  <c r="DR175" i="4" a="1"/>
  <c r="DQ175" i="4" a="1"/>
  <c r="DP175" i="4" a="1"/>
  <c r="DO175" i="4" a="1"/>
  <c r="DN175" i="4" a="1"/>
  <c r="DM175" i="4" a="1"/>
  <c r="DL175" i="4" a="1"/>
  <c r="DK175" i="4" a="1"/>
  <c r="DJ175" i="4" a="1"/>
  <c r="DI175" i="4" a="1"/>
  <c r="DH175" i="4" a="1"/>
  <c r="DG175" i="4" a="1"/>
  <c r="DF175" i="4" a="1"/>
  <c r="DE175" i="4" a="1"/>
  <c r="DD175" i="4" a="1"/>
  <c r="DC175" i="4" a="1"/>
  <c r="DB175" i="4" a="1"/>
  <c r="DA175" i="4" a="1"/>
  <c r="CZ175" i="4" a="1"/>
  <c r="CY175" i="4" a="1"/>
  <c r="CX175" i="4" a="1"/>
  <c r="CW175" i="4" a="1"/>
  <c r="CV175" i="4" a="1"/>
  <c r="CU175" i="4" a="1"/>
  <c r="CT175" i="4" a="1"/>
  <c r="CS175" i="4" a="1"/>
  <c r="CR175" i="4" a="1"/>
  <c r="CQ175" i="4" a="1"/>
  <c r="CP175" i="4" a="1"/>
  <c r="CO175" i="4" a="1"/>
  <c r="CN175" i="4" a="1"/>
  <c r="CM175" i="4" a="1"/>
  <c r="CL175" i="4" a="1"/>
  <c r="CK175" i="4" a="1"/>
  <c r="CJ175" i="4" a="1"/>
  <c r="CI175" i="4" a="1"/>
  <c r="CH175" i="4" a="1"/>
  <c r="CG175" i="4" a="1"/>
  <c r="CF175" i="4" a="1"/>
  <c r="CE175" i="4" a="1"/>
  <c r="CD175" i="4" a="1"/>
  <c r="CC175" i="4" a="1"/>
  <c r="CB175" i="4" a="1"/>
  <c r="CA175" i="4" a="1"/>
  <c r="BZ175" i="4" a="1"/>
  <c r="BY175" i="4" a="1"/>
  <c r="BX175" i="4" a="1"/>
  <c r="BW175" i="4" a="1"/>
  <c r="BV175" i="4" a="1"/>
  <c r="BU175" i="4" a="1"/>
  <c r="BT175" i="4" a="1"/>
  <c r="BS175" i="4" a="1"/>
  <c r="BR175" i="4" a="1"/>
  <c r="BQ175" i="4" a="1"/>
  <c r="BP175" i="4" a="1"/>
  <c r="BO175" i="4" a="1"/>
  <c r="BN175" i="4" a="1"/>
  <c r="BM175" i="4" a="1"/>
  <c r="BL175" i="4" a="1"/>
  <c r="BK175" i="4" a="1"/>
  <c r="BJ175" i="4" a="1"/>
  <c r="BI175" i="4" a="1"/>
  <c r="BH175" i="4" a="1"/>
  <c r="BG175" i="4" a="1"/>
  <c r="BF175" i="4" a="1"/>
  <c r="BE175" i="4" a="1"/>
  <c r="BD175" i="4" a="1"/>
  <c r="BC175" i="4" a="1"/>
  <c r="BB175" i="4" a="1"/>
  <c r="BA175" i="4" a="1"/>
  <c r="AZ175" i="4" a="1"/>
  <c r="AY175" i="4" a="1"/>
  <c r="AX175" i="4" a="1"/>
  <c r="AW175" i="4" a="1"/>
  <c r="AV175" i="4" a="1"/>
  <c r="AU175" i="4" a="1"/>
  <c r="AT175" i="4" a="1"/>
  <c r="AS175" i="4" a="1"/>
  <c r="AR175" i="4" a="1"/>
  <c r="AQ175" i="4" a="1"/>
  <c r="AP175" i="4" a="1"/>
  <c r="AO175" i="4" a="1"/>
  <c r="AN175" i="4" a="1"/>
  <c r="AM175" i="4" a="1"/>
  <c r="AL175" i="4" a="1"/>
  <c r="AK175" i="4" a="1"/>
  <c r="AJ175" i="4" a="1"/>
  <c r="AI175" i="4" a="1"/>
  <c r="AH175" i="4" a="1"/>
  <c r="AG175" i="4" a="1"/>
  <c r="AF175" i="4" a="1"/>
  <c r="AE175" i="4" a="1"/>
  <c r="AD175" i="4" a="1"/>
  <c r="AC175" i="4" a="1"/>
  <c r="AB175" i="4" a="1"/>
  <c r="AA175" i="4" a="1"/>
  <c r="Z175" i="4" a="1"/>
  <c r="Y175" i="4" a="1"/>
  <c r="X175" i="4" a="1"/>
  <c r="W175" i="4" a="1"/>
  <c r="V175" i="4" a="1"/>
  <c r="U175" i="4" a="1"/>
  <c r="T175" i="4" a="1"/>
  <c r="S175" i="4" a="1"/>
  <c r="R175" i="4" a="1"/>
  <c r="Q175" i="4" a="1"/>
  <c r="P175" i="4" a="1"/>
  <c r="O175" i="4" a="1"/>
  <c r="N175" i="4" a="1"/>
  <c r="M175" i="4" a="1"/>
  <c r="EB174" i="4" a="1"/>
  <c r="EA174" i="4" a="1"/>
  <c r="DZ174" i="4" a="1"/>
  <c r="DY174" i="4" a="1"/>
  <c r="DX174" i="4" a="1"/>
  <c r="DW174" i="4" a="1"/>
  <c r="DV174" i="4" a="1"/>
  <c r="DU174" i="4" a="1"/>
  <c r="DT174" i="4" a="1"/>
  <c r="DS174" i="4" a="1"/>
  <c r="DR174" i="4" a="1"/>
  <c r="DQ174" i="4" a="1"/>
  <c r="DP174" i="4" a="1"/>
  <c r="DO174" i="4" a="1"/>
  <c r="DN174" i="4" a="1"/>
  <c r="DM174" i="4" a="1"/>
  <c r="DL174" i="4" a="1"/>
  <c r="DK174" i="4" a="1"/>
  <c r="DJ174" i="4" a="1"/>
  <c r="DI174" i="4" a="1"/>
  <c r="DH174" i="4" a="1"/>
  <c r="DG174" i="4" a="1"/>
  <c r="DF174" i="4" a="1"/>
  <c r="DE174" i="4" a="1"/>
  <c r="DD174" i="4" a="1"/>
  <c r="DC174" i="4" a="1"/>
  <c r="DB174" i="4" a="1"/>
  <c r="DA174" i="4" a="1"/>
  <c r="CZ174" i="4" a="1"/>
  <c r="CY174" i="4" a="1"/>
  <c r="CX174" i="4" a="1"/>
  <c r="CW174" i="4" a="1"/>
  <c r="CV174" i="4" a="1"/>
  <c r="CU174" i="4" a="1"/>
  <c r="CT174" i="4" a="1"/>
  <c r="CS174" i="4" a="1"/>
  <c r="CR174" i="4" a="1"/>
  <c r="CQ174" i="4" a="1"/>
  <c r="CP174" i="4" a="1"/>
  <c r="CO174" i="4" a="1"/>
  <c r="CN174" i="4" a="1"/>
  <c r="CM174" i="4" a="1"/>
  <c r="CL174" i="4" a="1"/>
  <c r="CK174" i="4" a="1"/>
  <c r="CJ174" i="4" a="1"/>
  <c r="CI174" i="4" a="1"/>
  <c r="CH174" i="4" a="1"/>
  <c r="CG174" i="4" a="1"/>
  <c r="CF174" i="4" a="1"/>
  <c r="CE174" i="4" a="1"/>
  <c r="CD174" i="4" a="1"/>
  <c r="CC174" i="4" a="1"/>
  <c r="CB174" i="4" a="1"/>
  <c r="CA174" i="4" a="1"/>
  <c r="BZ174" i="4" a="1"/>
  <c r="BY174" i="4" a="1"/>
  <c r="BX174" i="4" a="1"/>
  <c r="BW174" i="4" a="1"/>
  <c r="BV174" i="4" a="1"/>
  <c r="BU174" i="4" a="1"/>
  <c r="BT174" i="4" a="1"/>
  <c r="BS174" i="4" a="1"/>
  <c r="BR174" i="4" a="1"/>
  <c r="BQ174" i="4" a="1"/>
  <c r="BP174" i="4" a="1"/>
  <c r="BO174" i="4" a="1"/>
  <c r="BN174" i="4" a="1"/>
  <c r="BM174" i="4" a="1"/>
  <c r="BL174" i="4" a="1"/>
  <c r="BK174" i="4" a="1"/>
  <c r="BJ174" i="4" a="1"/>
  <c r="BI174" i="4" a="1"/>
  <c r="BH174" i="4" a="1"/>
  <c r="BG174" i="4" a="1"/>
  <c r="BF174" i="4" a="1"/>
  <c r="BE174" i="4" a="1"/>
  <c r="BD174" i="4" a="1"/>
  <c r="BC174" i="4" a="1"/>
  <c r="BB174" i="4" a="1"/>
  <c r="BA174" i="4" a="1"/>
  <c r="AZ174" i="4" a="1"/>
  <c r="AY174" i="4" a="1"/>
  <c r="AX174" i="4" a="1"/>
  <c r="AW174" i="4" a="1"/>
  <c r="AV174" i="4" a="1"/>
  <c r="AU174" i="4" a="1"/>
  <c r="AT174" i="4" a="1"/>
  <c r="AS174" i="4" a="1"/>
  <c r="AR174" i="4" a="1"/>
  <c r="AQ174" i="4" a="1"/>
  <c r="AP174" i="4" a="1"/>
  <c r="AO174" i="4" a="1"/>
  <c r="AN174" i="4" a="1"/>
  <c r="AM174" i="4" a="1"/>
  <c r="AL174" i="4" a="1"/>
  <c r="AK174" i="4" a="1"/>
  <c r="AJ174" i="4" a="1"/>
  <c r="AI174" i="4" a="1"/>
  <c r="AH174" i="4" a="1"/>
  <c r="AG174" i="4" a="1"/>
  <c r="AF174" i="4" a="1"/>
  <c r="AE174" i="4" a="1"/>
  <c r="AD174" i="4" a="1"/>
  <c r="AC174" i="4" a="1"/>
  <c r="AC174" i="4"/>
  <c r="AB174" i="4" a="1"/>
  <c r="AA174" i="4" a="1"/>
  <c r="Z174" i="4" a="1"/>
  <c r="Y174" i="4" a="1"/>
  <c r="X174" i="4" a="1"/>
  <c r="W174" i="4" a="1"/>
  <c r="V174" i="4" a="1"/>
  <c r="U174" i="4" a="1"/>
  <c r="T174" i="4" a="1"/>
  <c r="S174" i="4" a="1"/>
  <c r="R174" i="4" a="1"/>
  <c r="Q174" i="4" a="1"/>
  <c r="P174" i="4" a="1"/>
  <c r="O174" i="4" a="1"/>
  <c r="N174" i="4" a="1"/>
  <c r="M174" i="4" a="1"/>
  <c r="EB173" i="4" a="1"/>
  <c r="EA173" i="4" a="1"/>
  <c r="DZ173" i="4" a="1"/>
  <c r="DY173" i="4" a="1"/>
  <c r="DX173" i="4" a="1"/>
  <c r="DW173" i="4" a="1"/>
  <c r="DV173" i="4" a="1"/>
  <c r="DU173" i="4" a="1"/>
  <c r="DT173" i="4" a="1"/>
  <c r="DS173" i="4" a="1"/>
  <c r="DR173" i="4" a="1"/>
  <c r="DQ173" i="4" a="1"/>
  <c r="DP173" i="4" a="1"/>
  <c r="DO173" i="4" a="1"/>
  <c r="DN173" i="4" a="1"/>
  <c r="DM173" i="4" a="1"/>
  <c r="DL173" i="4" a="1"/>
  <c r="DK173" i="4" a="1"/>
  <c r="DJ173" i="4" a="1"/>
  <c r="DI173" i="4" a="1"/>
  <c r="DH173" i="4" a="1"/>
  <c r="DG173" i="4" a="1"/>
  <c r="DF173" i="4" a="1"/>
  <c r="DE173" i="4" a="1"/>
  <c r="DD173" i="4" a="1"/>
  <c r="DC173" i="4" a="1"/>
  <c r="DB173" i="4" a="1"/>
  <c r="DA173" i="4" a="1"/>
  <c r="CZ173" i="4" a="1"/>
  <c r="CY173" i="4" a="1"/>
  <c r="CX173" i="4" a="1"/>
  <c r="CW173" i="4" a="1"/>
  <c r="CV173" i="4" a="1"/>
  <c r="CU173" i="4" a="1"/>
  <c r="CT173" i="4" a="1"/>
  <c r="CS173" i="4" a="1"/>
  <c r="CR173" i="4" a="1"/>
  <c r="CQ173" i="4" a="1"/>
  <c r="CP173" i="4" a="1"/>
  <c r="CO173" i="4" a="1"/>
  <c r="CN173" i="4" a="1"/>
  <c r="CM173" i="4" a="1"/>
  <c r="CL173" i="4" a="1"/>
  <c r="CK173" i="4" a="1"/>
  <c r="CJ173" i="4" a="1"/>
  <c r="CI173" i="4" a="1"/>
  <c r="CH173" i="4" a="1"/>
  <c r="CG173" i="4" a="1"/>
  <c r="CF173" i="4" a="1"/>
  <c r="CE173" i="4" a="1"/>
  <c r="CD173" i="4" a="1"/>
  <c r="CC173" i="4" a="1"/>
  <c r="CB173" i="4" a="1"/>
  <c r="CA173" i="4" a="1"/>
  <c r="BZ173" i="4" a="1"/>
  <c r="BY173" i="4" a="1"/>
  <c r="BX173" i="4" a="1"/>
  <c r="BW173" i="4" a="1"/>
  <c r="BV173" i="4" a="1"/>
  <c r="BU173" i="4" a="1"/>
  <c r="BT173" i="4" a="1"/>
  <c r="BS173" i="4" a="1"/>
  <c r="BR173" i="4" a="1"/>
  <c r="BQ173" i="4" a="1"/>
  <c r="BP173" i="4" a="1"/>
  <c r="BO173" i="4" a="1"/>
  <c r="BN173" i="4" a="1"/>
  <c r="BM173" i="4" a="1"/>
  <c r="BL173" i="4" a="1"/>
  <c r="BK173" i="4" a="1"/>
  <c r="BJ173" i="4" a="1"/>
  <c r="BI173" i="4" a="1"/>
  <c r="BH173" i="4" a="1"/>
  <c r="BG173" i="4" a="1"/>
  <c r="BF173" i="4" a="1"/>
  <c r="BE173" i="4" a="1"/>
  <c r="BD173" i="4" a="1"/>
  <c r="BC173" i="4" a="1"/>
  <c r="BB173" i="4" a="1"/>
  <c r="BA173" i="4" a="1"/>
  <c r="AZ173" i="4" a="1"/>
  <c r="AY173" i="4" a="1"/>
  <c r="AX173" i="4" a="1"/>
  <c r="AW173" i="4" a="1"/>
  <c r="AV173" i="4" a="1"/>
  <c r="AU173" i="4" a="1"/>
  <c r="AT173" i="4" a="1"/>
  <c r="AS173" i="4" a="1"/>
  <c r="AR173" i="4" a="1"/>
  <c r="AQ173" i="4" a="1"/>
  <c r="AP173" i="4" a="1"/>
  <c r="AO173" i="4" a="1"/>
  <c r="AN173" i="4" a="1"/>
  <c r="AM173" i="4" a="1"/>
  <c r="AL173" i="4" a="1"/>
  <c r="AK173" i="4" a="1"/>
  <c r="AJ173" i="4" a="1"/>
  <c r="AI173" i="4" a="1"/>
  <c r="AH173" i="4" a="1"/>
  <c r="AG173" i="4" a="1"/>
  <c r="AF173" i="4" a="1"/>
  <c r="AE173" i="4" a="1"/>
  <c r="AD173" i="4" a="1"/>
  <c r="AC173" i="4" a="1"/>
  <c r="AB173" i="4" a="1"/>
  <c r="AA173" i="4" a="1"/>
  <c r="Z173" i="4" a="1"/>
  <c r="Y173" i="4" a="1"/>
  <c r="X173" i="4" a="1"/>
  <c r="W173" i="4" a="1"/>
  <c r="V173" i="4" a="1"/>
  <c r="U173" i="4" a="1"/>
  <c r="T173" i="4" a="1"/>
  <c r="S173" i="4" a="1"/>
  <c r="R173" i="4" a="1"/>
  <c r="Q173" i="4" a="1"/>
  <c r="P173" i="4" a="1"/>
  <c r="O173" i="4" a="1"/>
  <c r="N173" i="4" a="1"/>
  <c r="M173" i="4" a="1"/>
  <c r="EB172" i="4" a="1"/>
  <c r="EA172" i="4" a="1"/>
  <c r="DZ172" i="4" a="1"/>
  <c r="DY172" i="4" a="1"/>
  <c r="DX172" i="4" a="1"/>
  <c r="DW172" i="4" a="1"/>
  <c r="DV172" i="4" a="1"/>
  <c r="DU172" i="4" a="1"/>
  <c r="DT172" i="4" a="1"/>
  <c r="DS172" i="4" a="1"/>
  <c r="DR172" i="4" a="1"/>
  <c r="DQ172" i="4" a="1"/>
  <c r="DP172" i="4" a="1"/>
  <c r="DO172" i="4" a="1"/>
  <c r="DN172" i="4" a="1"/>
  <c r="DM172" i="4" a="1"/>
  <c r="DL172" i="4" a="1"/>
  <c r="DK172" i="4" a="1"/>
  <c r="DJ172" i="4" a="1"/>
  <c r="DI172" i="4" a="1"/>
  <c r="DH172" i="4" a="1"/>
  <c r="DG172" i="4" a="1"/>
  <c r="DF172" i="4" a="1"/>
  <c r="DE172" i="4" a="1"/>
  <c r="DD172" i="4" a="1"/>
  <c r="DC172" i="4" a="1"/>
  <c r="DB172" i="4" a="1"/>
  <c r="DA172" i="4" a="1"/>
  <c r="CZ172" i="4" a="1"/>
  <c r="CY172" i="4" a="1"/>
  <c r="CX172" i="4" a="1"/>
  <c r="CW172" i="4" a="1"/>
  <c r="CV172" i="4" a="1"/>
  <c r="CU172" i="4" a="1"/>
  <c r="CT172" i="4" a="1"/>
  <c r="CS172" i="4" a="1"/>
  <c r="CR172" i="4" a="1"/>
  <c r="CQ172" i="4" a="1"/>
  <c r="CP172" i="4" a="1"/>
  <c r="CO172" i="4" a="1"/>
  <c r="CN172" i="4" a="1"/>
  <c r="CM172" i="4" a="1"/>
  <c r="CL172" i="4" a="1"/>
  <c r="CK172" i="4" a="1"/>
  <c r="CJ172" i="4" a="1"/>
  <c r="CI172" i="4" a="1"/>
  <c r="CH172" i="4" a="1"/>
  <c r="CG172" i="4" a="1"/>
  <c r="CF172" i="4" a="1"/>
  <c r="CE172" i="4" a="1"/>
  <c r="CD172" i="4" a="1"/>
  <c r="CC172" i="4" a="1"/>
  <c r="CB172" i="4" a="1"/>
  <c r="CA172" i="4" a="1"/>
  <c r="BZ172" i="4" a="1"/>
  <c r="BY172" i="4" a="1"/>
  <c r="BX172" i="4" a="1"/>
  <c r="BW172" i="4" a="1"/>
  <c r="BV172" i="4" a="1"/>
  <c r="BU172" i="4" a="1"/>
  <c r="BT172" i="4" a="1"/>
  <c r="BS172" i="4" a="1"/>
  <c r="BR172" i="4" a="1"/>
  <c r="BQ172" i="4" a="1"/>
  <c r="BP172" i="4" a="1"/>
  <c r="BO172" i="4" a="1"/>
  <c r="BN172" i="4" a="1"/>
  <c r="BM172" i="4" a="1"/>
  <c r="BL172" i="4" a="1"/>
  <c r="BK172" i="4" a="1"/>
  <c r="BJ172" i="4" a="1"/>
  <c r="BI172" i="4" a="1"/>
  <c r="BH172" i="4" a="1"/>
  <c r="BG172" i="4" a="1"/>
  <c r="BF172" i="4" a="1"/>
  <c r="BE172" i="4" a="1"/>
  <c r="BD172" i="4" a="1"/>
  <c r="BC172" i="4" a="1"/>
  <c r="BB172" i="4" a="1"/>
  <c r="BA172" i="4" a="1"/>
  <c r="AZ172" i="4" a="1"/>
  <c r="AY172" i="4" a="1"/>
  <c r="AX172" i="4" a="1"/>
  <c r="AW172" i="4" a="1"/>
  <c r="AV172" i="4" a="1"/>
  <c r="AU172" i="4" a="1"/>
  <c r="AT172" i="4" a="1"/>
  <c r="AS172" i="4" a="1"/>
  <c r="AR172" i="4" a="1"/>
  <c r="AQ172" i="4" a="1"/>
  <c r="AP172" i="4" a="1"/>
  <c r="AO172" i="4" a="1"/>
  <c r="AN172" i="4" a="1"/>
  <c r="AM172" i="4" a="1"/>
  <c r="AL172" i="4" a="1"/>
  <c r="AK172" i="4" a="1"/>
  <c r="AJ172" i="4" a="1"/>
  <c r="AI172" i="4" a="1"/>
  <c r="AH172" i="4" a="1"/>
  <c r="AG172" i="4" a="1"/>
  <c r="AF172" i="4" a="1"/>
  <c r="AE172" i="4" a="1"/>
  <c r="AD172" i="4" a="1"/>
  <c r="AC172" i="4" a="1"/>
  <c r="AB172" i="4" a="1"/>
  <c r="AA172" i="4" a="1"/>
  <c r="Z172" i="4" a="1"/>
  <c r="Y172" i="4" a="1"/>
  <c r="X172" i="4" a="1"/>
  <c r="W172" i="4" a="1"/>
  <c r="V172" i="4" a="1"/>
  <c r="U172" i="4" a="1"/>
  <c r="T172" i="4" a="1"/>
  <c r="S172" i="4" a="1"/>
  <c r="R172" i="4" a="1"/>
  <c r="Q172" i="4" a="1"/>
  <c r="P172" i="4" a="1"/>
  <c r="O172" i="4" a="1"/>
  <c r="N172" i="4" a="1"/>
  <c r="M172" i="4" a="1"/>
  <c r="EB171" i="4" a="1"/>
  <c r="EA171" i="4" a="1"/>
  <c r="DZ171" i="4" a="1"/>
  <c r="DY171" i="4" a="1"/>
  <c r="DX171" i="4" a="1"/>
  <c r="DW171" i="4" a="1"/>
  <c r="DV171" i="4" a="1"/>
  <c r="DU171" i="4" a="1"/>
  <c r="DT171" i="4" a="1"/>
  <c r="DS171" i="4" a="1"/>
  <c r="DR171" i="4" a="1"/>
  <c r="DQ171" i="4" a="1"/>
  <c r="DP171" i="4" a="1"/>
  <c r="DO171" i="4" a="1"/>
  <c r="DN171" i="4" a="1"/>
  <c r="DM171" i="4" a="1"/>
  <c r="DL171" i="4" a="1"/>
  <c r="DK171" i="4" a="1"/>
  <c r="DJ171" i="4" a="1"/>
  <c r="DI171" i="4" a="1"/>
  <c r="DH171" i="4" a="1"/>
  <c r="DG171" i="4" a="1"/>
  <c r="DF171" i="4" a="1"/>
  <c r="DE171" i="4" a="1"/>
  <c r="DD171" i="4" a="1"/>
  <c r="DC171" i="4" a="1"/>
  <c r="DB171" i="4" a="1"/>
  <c r="DA171" i="4" a="1"/>
  <c r="CZ171" i="4" a="1"/>
  <c r="CY171" i="4" a="1"/>
  <c r="CX171" i="4" a="1"/>
  <c r="CW171" i="4" a="1"/>
  <c r="CV171" i="4" a="1"/>
  <c r="CU171" i="4" a="1"/>
  <c r="CT171" i="4" a="1"/>
  <c r="CS171" i="4" a="1"/>
  <c r="CR171" i="4" a="1"/>
  <c r="CQ171" i="4" a="1"/>
  <c r="CP171" i="4" a="1"/>
  <c r="CO171" i="4" a="1"/>
  <c r="CN171" i="4" a="1"/>
  <c r="CM171" i="4" a="1"/>
  <c r="CL171" i="4" a="1"/>
  <c r="CK171" i="4" a="1"/>
  <c r="CJ171" i="4" a="1"/>
  <c r="CI171" i="4" a="1"/>
  <c r="CH171" i="4" a="1"/>
  <c r="CG171" i="4" a="1"/>
  <c r="CF171" i="4" a="1"/>
  <c r="CE171" i="4" a="1"/>
  <c r="CD171" i="4" a="1"/>
  <c r="CC171" i="4" a="1"/>
  <c r="CB171" i="4" a="1"/>
  <c r="CA171" i="4" a="1"/>
  <c r="BZ171" i="4" a="1"/>
  <c r="BY171" i="4" a="1"/>
  <c r="BX171" i="4" a="1"/>
  <c r="BW171" i="4" a="1"/>
  <c r="BV171" i="4" a="1"/>
  <c r="BU171" i="4" a="1"/>
  <c r="BT171" i="4" a="1"/>
  <c r="BS171" i="4" a="1"/>
  <c r="BR171" i="4" a="1"/>
  <c r="BQ171" i="4" a="1"/>
  <c r="BP171" i="4" a="1"/>
  <c r="BO171" i="4" a="1"/>
  <c r="BN171" i="4" a="1"/>
  <c r="BM171" i="4" a="1"/>
  <c r="BL171" i="4" a="1"/>
  <c r="BK171" i="4" a="1"/>
  <c r="BJ171" i="4" a="1"/>
  <c r="BI171" i="4" a="1"/>
  <c r="BH171" i="4" a="1"/>
  <c r="BG171" i="4" a="1"/>
  <c r="BF171" i="4" a="1"/>
  <c r="BE171" i="4" a="1"/>
  <c r="BD171" i="4" a="1"/>
  <c r="BC171" i="4" a="1"/>
  <c r="BB171" i="4" a="1"/>
  <c r="BA171" i="4" a="1"/>
  <c r="AZ171" i="4" a="1"/>
  <c r="AY171" i="4" a="1"/>
  <c r="AX171" i="4" a="1"/>
  <c r="AW171" i="4" a="1"/>
  <c r="AV171" i="4" a="1"/>
  <c r="AU171" i="4" a="1"/>
  <c r="AT171" i="4" a="1"/>
  <c r="AS171" i="4" a="1"/>
  <c r="AR171" i="4" a="1"/>
  <c r="AQ171" i="4" a="1"/>
  <c r="AP171" i="4" a="1"/>
  <c r="AO171" i="4" a="1"/>
  <c r="AN171" i="4" a="1"/>
  <c r="AM171" i="4" a="1"/>
  <c r="AL171" i="4" a="1"/>
  <c r="AK171" i="4" a="1"/>
  <c r="AJ171" i="4" a="1"/>
  <c r="AI171" i="4" a="1"/>
  <c r="AH171" i="4" a="1"/>
  <c r="AG171" i="4" a="1"/>
  <c r="AF171" i="4" a="1"/>
  <c r="AE171" i="4" a="1"/>
  <c r="AD171" i="4" a="1"/>
  <c r="AC171" i="4" a="1"/>
  <c r="AB171" i="4" a="1"/>
  <c r="AA171" i="4" a="1"/>
  <c r="Z171" i="4" a="1"/>
  <c r="Y171" i="4" a="1"/>
  <c r="X171" i="4" a="1"/>
  <c r="W171" i="4" a="1"/>
  <c r="V171" i="4" a="1"/>
  <c r="U171" i="4" a="1"/>
  <c r="T171" i="4" a="1"/>
  <c r="S171" i="4" a="1"/>
  <c r="R171" i="4" a="1"/>
  <c r="Q171" i="4" a="1"/>
  <c r="P171" i="4" a="1"/>
  <c r="O171" i="4" a="1"/>
  <c r="N171" i="4" a="1"/>
  <c r="M171" i="4" a="1"/>
  <c r="EB170" i="4" a="1"/>
  <c r="EA170" i="4" a="1"/>
  <c r="DZ170" i="4" a="1"/>
  <c r="DY170" i="4" a="1"/>
  <c r="DX170" i="4" a="1"/>
  <c r="DW170" i="4" a="1"/>
  <c r="DV170" i="4" a="1"/>
  <c r="DU170" i="4" a="1"/>
  <c r="DT170" i="4" a="1"/>
  <c r="DS170" i="4" a="1"/>
  <c r="DR170" i="4" a="1"/>
  <c r="DQ170" i="4" a="1"/>
  <c r="DP170" i="4" a="1"/>
  <c r="DO170" i="4" a="1"/>
  <c r="DN170" i="4" a="1"/>
  <c r="DM170" i="4" a="1"/>
  <c r="DL170" i="4" a="1"/>
  <c r="DK170" i="4" a="1"/>
  <c r="DJ170" i="4" a="1"/>
  <c r="DI170" i="4" a="1"/>
  <c r="DH170" i="4" a="1"/>
  <c r="DG170" i="4" a="1"/>
  <c r="DF170" i="4" a="1"/>
  <c r="DE170" i="4" a="1"/>
  <c r="DD170" i="4" a="1"/>
  <c r="DC170" i="4" a="1"/>
  <c r="DB170" i="4" a="1"/>
  <c r="DA170" i="4" a="1"/>
  <c r="CZ170" i="4" a="1"/>
  <c r="CY170" i="4" a="1"/>
  <c r="CX170" i="4" a="1"/>
  <c r="CW170" i="4" a="1"/>
  <c r="CV170" i="4" a="1"/>
  <c r="CU170" i="4" a="1"/>
  <c r="CT170" i="4" a="1"/>
  <c r="CS170" i="4" a="1"/>
  <c r="CR170" i="4" a="1"/>
  <c r="CQ170" i="4" a="1"/>
  <c r="CP170" i="4" a="1"/>
  <c r="CO170" i="4" a="1"/>
  <c r="CN170" i="4" a="1"/>
  <c r="CM170" i="4" a="1"/>
  <c r="CL170" i="4" a="1"/>
  <c r="CK170" i="4" a="1"/>
  <c r="CJ170" i="4" a="1"/>
  <c r="CI170" i="4" a="1"/>
  <c r="CH170" i="4" a="1"/>
  <c r="CG170" i="4" a="1"/>
  <c r="CF170" i="4" a="1"/>
  <c r="CE170" i="4" a="1"/>
  <c r="CD170" i="4" a="1"/>
  <c r="CC170" i="4" a="1"/>
  <c r="CB170" i="4" a="1"/>
  <c r="CA170" i="4" a="1"/>
  <c r="BZ170" i="4" a="1"/>
  <c r="BY170" i="4" a="1"/>
  <c r="BX170" i="4" a="1"/>
  <c r="BW170" i="4" a="1"/>
  <c r="BV170" i="4" a="1"/>
  <c r="BU170" i="4" a="1"/>
  <c r="BT170" i="4" a="1"/>
  <c r="BS170" i="4" a="1"/>
  <c r="BR170" i="4" a="1"/>
  <c r="BQ170" i="4" a="1"/>
  <c r="BP170" i="4" a="1"/>
  <c r="BO170" i="4" a="1"/>
  <c r="BN170" i="4" a="1"/>
  <c r="BM170" i="4" a="1"/>
  <c r="BL170" i="4" a="1"/>
  <c r="BK170" i="4" a="1"/>
  <c r="BJ170" i="4" a="1"/>
  <c r="BI170" i="4" a="1"/>
  <c r="BH170" i="4" a="1"/>
  <c r="BG170" i="4" a="1"/>
  <c r="BF170" i="4" a="1"/>
  <c r="BE170" i="4" a="1"/>
  <c r="BD170" i="4" a="1"/>
  <c r="BC170" i="4" a="1"/>
  <c r="BB170" i="4" a="1"/>
  <c r="BA170" i="4" a="1"/>
  <c r="AZ170" i="4" a="1"/>
  <c r="AY170" i="4" a="1"/>
  <c r="AX170" i="4" a="1"/>
  <c r="AW170" i="4" a="1"/>
  <c r="AV170" i="4" a="1"/>
  <c r="AU170" i="4" a="1"/>
  <c r="AT170" i="4" a="1"/>
  <c r="AS170" i="4" a="1"/>
  <c r="AR170" i="4" a="1"/>
  <c r="AQ170" i="4" a="1"/>
  <c r="AP170" i="4" a="1"/>
  <c r="AO170" i="4" a="1"/>
  <c r="AN170" i="4" a="1"/>
  <c r="AM170" i="4" a="1"/>
  <c r="AL170" i="4" a="1"/>
  <c r="AK170" i="4" a="1"/>
  <c r="AJ170" i="4" a="1"/>
  <c r="AI170" i="4" a="1"/>
  <c r="AH170" i="4" a="1"/>
  <c r="AG170" i="4" a="1"/>
  <c r="AF170" i="4" a="1"/>
  <c r="AE170" i="4" a="1"/>
  <c r="AD170" i="4" a="1"/>
  <c r="AC170" i="4" a="1"/>
  <c r="AB170" i="4" a="1"/>
  <c r="AA170" i="4" a="1"/>
  <c r="Z170" i="4" a="1"/>
  <c r="Y170" i="4" a="1"/>
  <c r="X170" i="4" a="1"/>
  <c r="W170" i="4" a="1"/>
  <c r="V170" i="4" a="1"/>
  <c r="U170" i="4" a="1"/>
  <c r="T170" i="4" a="1"/>
  <c r="S170" i="4" a="1"/>
  <c r="R170" i="4" a="1"/>
  <c r="Q170" i="4" a="1"/>
  <c r="P170" i="4" a="1"/>
  <c r="O170" i="4" a="1"/>
  <c r="N170" i="4" a="1"/>
  <c r="M170" i="4" a="1"/>
  <c r="EB169" i="4" a="1"/>
  <c r="EB169" i="4"/>
  <c r="EA169" i="4" a="1"/>
  <c r="EA169" i="4"/>
  <c r="DZ169" i="4" a="1"/>
  <c r="DZ169" i="4"/>
  <c r="DY169" i="4" a="1"/>
  <c r="DY169" i="4"/>
  <c r="DX169" i="4" a="1"/>
  <c r="DX169" i="4"/>
  <c r="DW169" i="4" a="1"/>
  <c r="DW169" i="4"/>
  <c r="DV169" i="4" a="1"/>
  <c r="DV169" i="4"/>
  <c r="DU169" i="4" a="1"/>
  <c r="DU169" i="4"/>
  <c r="DT169" i="4" a="1"/>
  <c r="DT169" i="4"/>
  <c r="DS169" i="4" a="1"/>
  <c r="DS169" i="4"/>
  <c r="DR169" i="4" a="1"/>
  <c r="DR169" i="4"/>
  <c r="DQ169" i="4" a="1"/>
  <c r="DQ169" i="4"/>
  <c r="DP169" i="4" a="1"/>
  <c r="DP169" i="4"/>
  <c r="DO169" i="4" a="1"/>
  <c r="DO169" i="4"/>
  <c r="DN169" i="4" a="1"/>
  <c r="DN169" i="4"/>
  <c r="DM169" i="4" a="1"/>
  <c r="DM169" i="4"/>
  <c r="DL169" i="4" a="1"/>
  <c r="DL169" i="4"/>
  <c r="DK169" i="4" a="1"/>
  <c r="DK169" i="4"/>
  <c r="DJ169" i="4" a="1"/>
  <c r="DJ169" i="4"/>
  <c r="DI169" i="4" a="1"/>
  <c r="DI169" i="4"/>
  <c r="DH169" i="4" a="1"/>
  <c r="DG169" i="4" a="1"/>
  <c r="DF169" i="4" a="1"/>
  <c r="DF169" i="4"/>
  <c r="DE169" i="4" a="1"/>
  <c r="DD169" i="4" a="1"/>
  <c r="DC169" i="4" a="1"/>
  <c r="DB169" i="4" a="1"/>
  <c r="DA169" i="4" a="1"/>
  <c r="CZ169" i="4" a="1"/>
  <c r="CY169" i="4" a="1"/>
  <c r="CX169" i="4" a="1"/>
  <c r="CW169" i="4" a="1"/>
  <c r="CV169" i="4" a="1"/>
  <c r="CU169" i="4" a="1"/>
  <c r="CT169" i="4" a="1"/>
  <c r="CS169" i="4" a="1"/>
  <c r="CR169" i="4" a="1"/>
  <c r="CQ169" i="4" a="1"/>
  <c r="CP169" i="4" a="1"/>
  <c r="CO169" i="4" a="1"/>
  <c r="CN169" i="4" a="1"/>
  <c r="CM169" i="4" a="1"/>
  <c r="CL169" i="4" a="1"/>
  <c r="CK169" i="4" a="1"/>
  <c r="CJ169" i="4" a="1"/>
  <c r="CI169" i="4" a="1"/>
  <c r="CH169" i="4" a="1"/>
  <c r="CG169" i="4" a="1"/>
  <c r="CF169" i="4" a="1"/>
  <c r="CE169" i="4" a="1"/>
  <c r="CD169" i="4" a="1"/>
  <c r="CC169" i="4" a="1"/>
  <c r="CB169" i="4" a="1"/>
  <c r="CA169" i="4" a="1"/>
  <c r="BZ169" i="4" a="1"/>
  <c r="BY169" i="4" a="1"/>
  <c r="BX169" i="4" a="1"/>
  <c r="BW169" i="4" a="1"/>
  <c r="BV169" i="4" a="1"/>
  <c r="BU169" i="4" a="1"/>
  <c r="BT169" i="4" a="1"/>
  <c r="BS169" i="4" a="1"/>
  <c r="BR169" i="4" a="1"/>
  <c r="BQ169" i="4" a="1"/>
  <c r="BP169" i="4" a="1"/>
  <c r="BO169" i="4" a="1"/>
  <c r="BN169" i="4" a="1"/>
  <c r="BM169" i="4" a="1"/>
  <c r="BL169" i="4" a="1"/>
  <c r="BK169" i="4" a="1"/>
  <c r="BJ169" i="4" a="1"/>
  <c r="BI169" i="4" a="1"/>
  <c r="BH169" i="4" a="1"/>
  <c r="BG169" i="4" a="1"/>
  <c r="BF169" i="4" a="1"/>
  <c r="BE169" i="4" a="1"/>
  <c r="BD169" i="4" a="1"/>
  <c r="BC169" i="4" a="1"/>
  <c r="BB169" i="4" a="1"/>
  <c r="BA169" i="4" a="1"/>
  <c r="AZ169" i="4" a="1"/>
  <c r="AY169" i="4" a="1"/>
  <c r="AX169" i="4" a="1"/>
  <c r="AW169" i="4" a="1"/>
  <c r="AV169" i="4" a="1"/>
  <c r="AU169" i="4" a="1"/>
  <c r="AT169" i="4" a="1"/>
  <c r="AS169" i="4" a="1"/>
  <c r="AR169" i="4" a="1"/>
  <c r="AQ169" i="4" a="1"/>
  <c r="AP169" i="4" a="1"/>
  <c r="AO169" i="4" a="1"/>
  <c r="AN169" i="4" a="1"/>
  <c r="AM169" i="4" a="1"/>
  <c r="AL169" i="4" a="1"/>
  <c r="AK169" i="4" a="1"/>
  <c r="AJ169" i="4" a="1"/>
  <c r="AI169" i="4" a="1"/>
  <c r="AH169" i="4" a="1"/>
  <c r="AG169" i="4" a="1"/>
  <c r="AF169" i="4" a="1"/>
  <c r="AE169" i="4" a="1"/>
  <c r="AD169" i="4" a="1"/>
  <c r="AC169" i="4" a="1"/>
  <c r="AB169" i="4" a="1"/>
  <c r="AA169" i="4" a="1"/>
  <c r="Z169" i="4" a="1"/>
  <c r="Y169" i="4" a="1"/>
  <c r="X169" i="4" a="1"/>
  <c r="W169" i="4" a="1"/>
  <c r="V169" i="4" a="1"/>
  <c r="U169" i="4" a="1"/>
  <c r="T169" i="4" a="1"/>
  <c r="S169" i="4" a="1"/>
  <c r="R169" i="4" a="1"/>
  <c r="Q169" i="4" a="1"/>
  <c r="P169" i="4" a="1"/>
  <c r="O169" i="4" a="1"/>
  <c r="N169" i="4" a="1"/>
  <c r="M169" i="4" a="1"/>
  <c r="EB168" i="4" a="1"/>
  <c r="EB168" i="4"/>
  <c r="EA168" i="4" a="1"/>
  <c r="DZ168" i="4" a="1"/>
  <c r="DY168" i="4" a="1"/>
  <c r="DY168" i="4"/>
  <c r="DX168" i="4" a="1"/>
  <c r="DW168" i="4" a="1"/>
  <c r="DV168" i="4" a="1"/>
  <c r="DU168" i="4" a="1"/>
  <c r="DT168" i="4" a="1"/>
  <c r="DS168" i="4" a="1"/>
  <c r="DR168" i="4" a="1"/>
  <c r="DQ168" i="4" a="1"/>
  <c r="DP168" i="4" a="1"/>
  <c r="DO168" i="4" a="1"/>
  <c r="DN168" i="4" a="1"/>
  <c r="DM168" i="4" a="1"/>
  <c r="DL168" i="4" a="1"/>
  <c r="DK168" i="4" a="1"/>
  <c r="DJ168" i="4" a="1"/>
  <c r="DI168" i="4" a="1"/>
  <c r="DH168" i="4" a="1"/>
  <c r="DG168" i="4" a="1"/>
  <c r="DF168" i="4" a="1"/>
  <c r="DE168" i="4" a="1"/>
  <c r="DD168" i="4" a="1"/>
  <c r="DC168" i="4" a="1"/>
  <c r="DB168" i="4" a="1"/>
  <c r="DA168" i="4" a="1"/>
  <c r="CZ168" i="4" a="1"/>
  <c r="CY168" i="4" a="1"/>
  <c r="CX168" i="4" a="1"/>
  <c r="CW168" i="4" a="1"/>
  <c r="CV168" i="4" a="1"/>
  <c r="CU168" i="4" a="1"/>
  <c r="CT168" i="4" a="1"/>
  <c r="CS168" i="4" a="1"/>
  <c r="CS168" i="4"/>
  <c r="CR168" i="4" a="1"/>
  <c r="CR168" i="4"/>
  <c r="CQ168" i="4" a="1"/>
  <c r="CQ168" i="4"/>
  <c r="CP168" i="4" a="1"/>
  <c r="CP168" i="4"/>
  <c r="CO168" i="4" a="1"/>
  <c r="CO168" i="4"/>
  <c r="CN168" i="4" a="1"/>
  <c r="CM168" i="4" a="1"/>
  <c r="CM168" i="4"/>
  <c r="CL168" i="4" a="1"/>
  <c r="CL168" i="4"/>
  <c r="CK168" i="4" a="1"/>
  <c r="CK168" i="4"/>
  <c r="CJ168" i="4" a="1"/>
  <c r="CJ168" i="4"/>
  <c r="CI168" i="4" a="1"/>
  <c r="CI168" i="4"/>
  <c r="CH168" i="4" a="1"/>
  <c r="CH168" i="4"/>
  <c r="CG168" i="4" a="1"/>
  <c r="CG168" i="4"/>
  <c r="CF168" i="4" a="1"/>
  <c r="CF168" i="4"/>
  <c r="CE168" i="4" a="1"/>
  <c r="CE168" i="4"/>
  <c r="CD168" i="4" a="1"/>
  <c r="CD168" i="4"/>
  <c r="CC168" i="4" a="1"/>
  <c r="CC168" i="4"/>
  <c r="CB168" i="4" a="1"/>
  <c r="CB168" i="4"/>
  <c r="CA168" i="4" a="1"/>
  <c r="CA168" i="4"/>
  <c r="BZ168" i="4" a="1"/>
  <c r="BZ168" i="4"/>
  <c r="BY168" i="4" a="1"/>
  <c r="BY168" i="4"/>
  <c r="BX168" i="4" a="1"/>
  <c r="BW168" i="4" a="1"/>
  <c r="BV168" i="4" a="1"/>
  <c r="BU168" i="4" a="1"/>
  <c r="BT168" i="4" a="1"/>
  <c r="BS168" i="4" a="1"/>
  <c r="BR168" i="4" a="1"/>
  <c r="BQ168" i="4" a="1"/>
  <c r="BP168" i="4" a="1"/>
  <c r="BO168" i="4" a="1"/>
  <c r="BN168" i="4" a="1"/>
  <c r="BM168" i="4" a="1"/>
  <c r="BL168" i="4" a="1"/>
  <c r="BK168" i="4" a="1"/>
  <c r="BJ168" i="4" a="1"/>
  <c r="BI168" i="4" a="1"/>
  <c r="BH168" i="4" a="1"/>
  <c r="BG168" i="4" a="1"/>
  <c r="BF168" i="4" a="1"/>
  <c r="BE168" i="4" a="1"/>
  <c r="BD168" i="4" a="1"/>
  <c r="BC168" i="4" a="1"/>
  <c r="BC168" i="4"/>
  <c r="BB168" i="4" a="1"/>
  <c r="BA168" i="4" a="1"/>
  <c r="AZ168" i="4" a="1"/>
  <c r="AY168" i="4" a="1"/>
  <c r="AX168" i="4" a="1"/>
  <c r="AW168" i="4" a="1"/>
  <c r="AV168" i="4" a="1"/>
  <c r="AU168" i="4" a="1"/>
  <c r="AT168" i="4" a="1"/>
  <c r="AS168" i="4" a="1"/>
  <c r="AR168" i="4" a="1"/>
  <c r="AQ168" i="4" a="1"/>
  <c r="AP168" i="4" a="1"/>
  <c r="AO168" i="4" a="1"/>
  <c r="AN168" i="4" a="1"/>
  <c r="AM168" i="4" a="1"/>
  <c r="AL168" i="4" a="1"/>
  <c r="AK168" i="4" a="1"/>
  <c r="AJ168" i="4" a="1"/>
  <c r="AI168" i="4" a="1"/>
  <c r="AH168" i="4" a="1"/>
  <c r="AG168" i="4" a="1"/>
  <c r="AF168" i="4" a="1"/>
  <c r="AE168" i="4" a="1"/>
  <c r="AD168" i="4" a="1"/>
  <c r="AC168" i="4" a="1"/>
  <c r="AB168" i="4" a="1"/>
  <c r="AA168" i="4" a="1"/>
  <c r="Z168" i="4" a="1"/>
  <c r="Y168" i="4" a="1"/>
  <c r="X168" i="4" a="1"/>
  <c r="W168" i="4" a="1"/>
  <c r="V168" i="4" a="1"/>
  <c r="U168" i="4" a="1"/>
  <c r="T168" i="4" a="1"/>
  <c r="S168" i="4" a="1"/>
  <c r="R168" i="4" a="1"/>
  <c r="Q168" i="4" a="1"/>
  <c r="P168" i="4" a="1"/>
  <c r="O168" i="4" a="1"/>
  <c r="N168" i="4" a="1"/>
  <c r="M168" i="4" a="1"/>
  <c r="EB167" i="4" a="1"/>
  <c r="EB167" i="4"/>
  <c r="EA167" i="4" a="1"/>
  <c r="EA167" i="4"/>
  <c r="DZ167" i="4" a="1"/>
  <c r="DZ167" i="4"/>
  <c r="DY167" i="4" a="1"/>
  <c r="DY167" i="4"/>
  <c r="DX167" i="4" a="1"/>
  <c r="DX167" i="4"/>
  <c r="DW167" i="4" a="1"/>
  <c r="DW167" i="4"/>
  <c r="DV167" i="4" a="1"/>
  <c r="DV167" i="4"/>
  <c r="DU167" i="4" a="1"/>
  <c r="DU167" i="4"/>
  <c r="DT167" i="4" a="1"/>
  <c r="DT167" i="4"/>
  <c r="DS167" i="4" a="1"/>
  <c r="DS167" i="4"/>
  <c r="DR167" i="4" a="1"/>
  <c r="DR167" i="4"/>
  <c r="DQ167" i="4" a="1"/>
  <c r="DQ167" i="4"/>
  <c r="DP167" i="4" a="1"/>
  <c r="DP167" i="4"/>
  <c r="DO167" i="4" a="1"/>
  <c r="DO167" i="4"/>
  <c r="DN167" i="4" a="1"/>
  <c r="DN167" i="4"/>
  <c r="DM167" i="4" a="1"/>
  <c r="DM167" i="4"/>
  <c r="DL167" i="4" a="1"/>
  <c r="DL167" i="4"/>
  <c r="DK167" i="4" a="1"/>
  <c r="DK167" i="4"/>
  <c r="DJ167" i="4" a="1"/>
  <c r="DJ167" i="4"/>
  <c r="DI167" i="4" a="1"/>
  <c r="DI167" i="4"/>
  <c r="DH167" i="4" a="1"/>
  <c r="DH167" i="4"/>
  <c r="DG167" i="4" a="1"/>
  <c r="DG167" i="4"/>
  <c r="DF167" i="4" a="1"/>
  <c r="DF167" i="4"/>
  <c r="DE167" i="4" a="1"/>
  <c r="DE167" i="4"/>
  <c r="DD167" i="4" a="1"/>
  <c r="DD167" i="4"/>
  <c r="DC167" i="4" a="1"/>
  <c r="DC167" i="4"/>
  <c r="DB167" i="4" a="1"/>
  <c r="DB167" i="4"/>
  <c r="DA167" i="4" a="1"/>
  <c r="DA167" i="4"/>
  <c r="CZ167" i="4" a="1"/>
  <c r="CZ167" i="4"/>
  <c r="CY167" i="4" a="1"/>
  <c r="CY167" i="4"/>
  <c r="CX167" i="4" a="1"/>
  <c r="CX167" i="4"/>
  <c r="CW167" i="4" a="1"/>
  <c r="CW167" i="4"/>
  <c r="CV167" i="4" a="1"/>
  <c r="CV167" i="4"/>
  <c r="CU167" i="4" a="1"/>
  <c r="CU167" i="4"/>
  <c r="CT167" i="4" a="1"/>
  <c r="CT167" i="4"/>
  <c r="CS167" i="4" a="1"/>
  <c r="CS167" i="4"/>
  <c r="CR167" i="4" a="1"/>
  <c r="CR167" i="4"/>
  <c r="CQ167" i="4" a="1"/>
  <c r="CQ167" i="4"/>
  <c r="CP167" i="4" a="1"/>
  <c r="CP167" i="4"/>
  <c r="CO167" i="4" a="1"/>
  <c r="CO167" i="4"/>
  <c r="CN167" i="4" a="1"/>
  <c r="CN167" i="4"/>
  <c r="CM167" i="4" a="1"/>
  <c r="CM167" i="4"/>
  <c r="CL167" i="4" a="1"/>
  <c r="CL167" i="4"/>
  <c r="CK167" i="4" a="1"/>
  <c r="CK167" i="4"/>
  <c r="CJ167" i="4" a="1"/>
  <c r="CJ167" i="4"/>
  <c r="CI167" i="4" a="1"/>
  <c r="CI167" i="4"/>
  <c r="CH167" i="4" a="1"/>
  <c r="CH167" i="4"/>
  <c r="CG167" i="4" a="1"/>
  <c r="CG167" i="4"/>
  <c r="CF167" i="4" a="1"/>
  <c r="CF167" i="4"/>
  <c r="CE167" i="4" a="1"/>
  <c r="CE167" i="4"/>
  <c r="CD167" i="4" a="1"/>
  <c r="CD167" i="4"/>
  <c r="CC167" i="4" a="1"/>
  <c r="CC167" i="4"/>
  <c r="CB167" i="4" a="1"/>
  <c r="CB167" i="4"/>
  <c r="CA167" i="4" a="1"/>
  <c r="CA167" i="4"/>
  <c r="BZ167" i="4" a="1"/>
  <c r="BZ167" i="4"/>
  <c r="BY167" i="4" a="1"/>
  <c r="BY167" i="4"/>
  <c r="BX167" i="4" a="1"/>
  <c r="BX167" i="4"/>
  <c r="BW167" i="4" a="1"/>
  <c r="BW167" i="4"/>
  <c r="BV167" i="4" a="1"/>
  <c r="BV167" i="4"/>
  <c r="BU167" i="4" a="1"/>
  <c r="BU167" i="4"/>
  <c r="BT167" i="4" a="1"/>
  <c r="BT167" i="4"/>
  <c r="BS167" i="4" a="1"/>
  <c r="BS167" i="4"/>
  <c r="BR167" i="4" a="1"/>
  <c r="BR167" i="4"/>
  <c r="BQ167" i="4" a="1"/>
  <c r="BQ167" i="4"/>
  <c r="BP167" i="4" a="1"/>
  <c r="BO167" i="4" a="1"/>
  <c r="BN167" i="4" a="1"/>
  <c r="BM167" i="4" a="1"/>
  <c r="BL167" i="4" a="1"/>
  <c r="BK167" i="4" a="1"/>
  <c r="BJ167" i="4" a="1"/>
  <c r="BI167" i="4" a="1"/>
  <c r="BH167" i="4" a="1"/>
  <c r="BG167" i="4" a="1"/>
  <c r="BF167" i="4" a="1"/>
  <c r="BE167" i="4" a="1"/>
  <c r="BD167" i="4" a="1"/>
  <c r="BC167" i="4" a="1"/>
  <c r="BB167" i="4" a="1"/>
  <c r="BA167" i="4" a="1"/>
  <c r="AZ167" i="4" a="1"/>
  <c r="AY167" i="4" a="1"/>
  <c r="AX167" i="4" a="1"/>
  <c r="AW167" i="4" a="1"/>
  <c r="AV167" i="4" a="1"/>
  <c r="AU167" i="4" a="1"/>
  <c r="AT167" i="4" a="1"/>
  <c r="AS167" i="4" a="1"/>
  <c r="AR167" i="4" a="1"/>
  <c r="AQ167" i="4" a="1"/>
  <c r="AP167" i="4" a="1"/>
  <c r="AO167" i="4" a="1"/>
  <c r="AN167" i="4" a="1"/>
  <c r="AM167" i="4" a="1"/>
  <c r="AL167" i="4" a="1"/>
  <c r="AK167" i="4" a="1"/>
  <c r="AJ167" i="4" a="1"/>
  <c r="AI167" i="4" a="1"/>
  <c r="AH167" i="4" a="1"/>
  <c r="AG167" i="4" a="1"/>
  <c r="AF167" i="4" a="1"/>
  <c r="AE167" i="4" a="1"/>
  <c r="AD167" i="4" a="1"/>
  <c r="AC167" i="4" a="1"/>
  <c r="AB167" i="4" a="1"/>
  <c r="AA167" i="4" a="1"/>
  <c r="Z167" i="4" a="1"/>
  <c r="Y167" i="4" a="1"/>
  <c r="X167" i="4" a="1"/>
  <c r="W167" i="4" a="1"/>
  <c r="V167" i="4" a="1"/>
  <c r="U167" i="4" a="1"/>
  <c r="T167" i="4" a="1"/>
  <c r="S167" i="4" a="1"/>
  <c r="R167" i="4" a="1"/>
  <c r="Q167" i="4" a="1"/>
  <c r="P167" i="4" a="1"/>
  <c r="O167" i="4" a="1"/>
  <c r="N167" i="4" a="1"/>
  <c r="M167" i="4" a="1"/>
  <c r="EB166" i="4" a="1"/>
  <c r="EB166" i="4"/>
  <c r="EA166" i="4" a="1"/>
  <c r="DZ166" i="4" a="1"/>
  <c r="DY166" i="4" a="1"/>
  <c r="DX166" i="4" a="1"/>
  <c r="DW166" i="4" a="1"/>
  <c r="DV166" i="4" a="1"/>
  <c r="DU166" i="4" a="1"/>
  <c r="DT166" i="4" a="1"/>
  <c r="DS166" i="4" a="1"/>
  <c r="DS166" i="4"/>
  <c r="DR166" i="4" a="1"/>
  <c r="DQ166" i="4" a="1"/>
  <c r="DP166" i="4" a="1"/>
  <c r="DO166" i="4" a="1"/>
  <c r="DN166" i="4" a="1"/>
  <c r="DM166" i="4" a="1"/>
  <c r="DL166" i="4" a="1"/>
  <c r="DK166" i="4" a="1"/>
  <c r="DJ166" i="4" a="1"/>
  <c r="DI166" i="4" a="1"/>
  <c r="DH166" i="4" a="1"/>
  <c r="DG166" i="4" a="1"/>
  <c r="DF166" i="4" a="1"/>
  <c r="DE166" i="4" a="1"/>
  <c r="DD166" i="4" a="1"/>
  <c r="DC166" i="4" a="1"/>
  <c r="DB166" i="4" a="1"/>
  <c r="DA166" i="4" a="1"/>
  <c r="CZ166" i="4" a="1"/>
  <c r="CY166" i="4" a="1"/>
  <c r="CX166" i="4" a="1"/>
  <c r="CW166" i="4" a="1"/>
  <c r="CV166" i="4" a="1"/>
  <c r="CU166" i="4" a="1"/>
  <c r="CT166" i="4" a="1"/>
  <c r="CS166" i="4" a="1"/>
  <c r="CR166" i="4" a="1"/>
  <c r="CQ166" i="4" a="1"/>
  <c r="CP166" i="4" a="1"/>
  <c r="CO166" i="4" a="1"/>
  <c r="CN166" i="4" a="1"/>
  <c r="CM166" i="4" a="1"/>
  <c r="CL166" i="4" a="1"/>
  <c r="CK166" i="4" a="1"/>
  <c r="CJ166" i="4" a="1"/>
  <c r="CI166" i="4" a="1"/>
  <c r="CH166" i="4" a="1"/>
  <c r="CG166" i="4" a="1"/>
  <c r="CF166" i="4" a="1"/>
  <c r="CE166" i="4" a="1"/>
  <c r="CD166" i="4" a="1"/>
  <c r="CC166" i="4" a="1"/>
  <c r="CB166" i="4" a="1"/>
  <c r="CA166" i="4" a="1"/>
  <c r="BZ166" i="4" a="1"/>
  <c r="BY166" i="4" a="1"/>
  <c r="BX166" i="4" a="1"/>
  <c r="BW166" i="4" a="1"/>
  <c r="BV166" i="4" a="1"/>
  <c r="BU166" i="4" a="1"/>
  <c r="BT166" i="4" a="1"/>
  <c r="BS166" i="4" a="1"/>
  <c r="BR166" i="4" a="1"/>
  <c r="BQ166" i="4" a="1"/>
  <c r="BP166" i="4" a="1"/>
  <c r="BO166" i="4" a="1"/>
  <c r="BN166" i="4" a="1"/>
  <c r="BM166" i="4" a="1"/>
  <c r="BL166" i="4" a="1"/>
  <c r="BK166" i="4" a="1"/>
  <c r="BJ166" i="4" a="1"/>
  <c r="BI166" i="4" a="1"/>
  <c r="BH166" i="4" a="1"/>
  <c r="BG166" i="4" a="1"/>
  <c r="BF166" i="4" a="1"/>
  <c r="BE166" i="4" a="1"/>
  <c r="BD166" i="4" a="1"/>
  <c r="BC166" i="4" a="1"/>
  <c r="BB166" i="4" a="1"/>
  <c r="BA166" i="4" a="1"/>
  <c r="AZ166" i="4" a="1"/>
  <c r="AY166" i="4" a="1"/>
  <c r="AX166" i="4" a="1"/>
  <c r="AW166" i="4" a="1"/>
  <c r="AV166" i="4" a="1"/>
  <c r="AU166" i="4" a="1"/>
  <c r="AT166" i="4" a="1"/>
  <c r="AS166" i="4" a="1"/>
  <c r="AR166" i="4" a="1"/>
  <c r="AQ166" i="4" a="1"/>
  <c r="AP166" i="4" a="1"/>
  <c r="AO166" i="4" a="1"/>
  <c r="AN166" i="4" a="1"/>
  <c r="AM166" i="4" a="1"/>
  <c r="AL166" i="4" a="1"/>
  <c r="AK166" i="4" a="1"/>
  <c r="AJ166" i="4" a="1"/>
  <c r="AI166" i="4" a="1"/>
  <c r="AH166" i="4" a="1"/>
  <c r="AG166" i="4" a="1"/>
  <c r="AF166" i="4" a="1"/>
  <c r="AE166" i="4" a="1"/>
  <c r="AD166" i="4" a="1"/>
  <c r="AC166" i="4" a="1"/>
  <c r="AB166" i="4" a="1"/>
  <c r="AA166" i="4" a="1"/>
  <c r="Z166" i="4" a="1"/>
  <c r="Y166" i="4" a="1"/>
  <c r="X166" i="4" a="1"/>
  <c r="W166" i="4" a="1"/>
  <c r="V166" i="4" a="1"/>
  <c r="U166" i="4" a="1"/>
  <c r="T166" i="4" a="1"/>
  <c r="S166" i="4" a="1"/>
  <c r="R166" i="4" a="1"/>
  <c r="Q166" i="4" a="1"/>
  <c r="P166" i="4" a="1"/>
  <c r="O166" i="4" a="1"/>
  <c r="N166" i="4" a="1"/>
  <c r="M166" i="4" a="1"/>
  <c r="EB165" i="4" a="1"/>
  <c r="EB165" i="4"/>
  <c r="EA165" i="4" a="1"/>
  <c r="EA165" i="4"/>
  <c r="DZ165" i="4" a="1"/>
  <c r="DZ165" i="4"/>
  <c r="DY165" i="4" a="1"/>
  <c r="DX165" i="4" a="1"/>
  <c r="DW165" i="4" a="1"/>
  <c r="DV165" i="4" a="1"/>
  <c r="DU165" i="4" a="1"/>
  <c r="DT165" i="4" a="1"/>
  <c r="DS165" i="4" a="1"/>
  <c r="DR165" i="4" a="1"/>
  <c r="DQ165" i="4" a="1"/>
  <c r="DP165" i="4" a="1"/>
  <c r="DO165" i="4" a="1"/>
  <c r="DN165" i="4" a="1"/>
  <c r="DM165" i="4" a="1"/>
  <c r="DL165" i="4" a="1"/>
  <c r="DK165" i="4" a="1"/>
  <c r="DJ165" i="4" a="1"/>
  <c r="DI165" i="4" a="1"/>
  <c r="DH165" i="4" a="1"/>
  <c r="DG165" i="4" a="1"/>
  <c r="DF165" i="4" a="1"/>
  <c r="DE165" i="4" a="1"/>
  <c r="DD165" i="4" a="1"/>
  <c r="DC165" i="4" a="1"/>
  <c r="DB165" i="4" a="1"/>
  <c r="DA165" i="4" a="1"/>
  <c r="CZ165" i="4" a="1"/>
  <c r="CY165" i="4" a="1"/>
  <c r="CX165" i="4" a="1"/>
  <c r="CW165" i="4" a="1"/>
  <c r="CV165" i="4" a="1"/>
  <c r="CU165" i="4" a="1"/>
  <c r="CT165" i="4" a="1"/>
  <c r="CS165" i="4" a="1"/>
  <c r="CR165" i="4" a="1"/>
  <c r="CQ165" i="4" a="1"/>
  <c r="CP165" i="4" a="1"/>
  <c r="CO165" i="4" a="1"/>
  <c r="CN165" i="4" a="1"/>
  <c r="CM165" i="4" a="1"/>
  <c r="CL165" i="4" a="1"/>
  <c r="CK165" i="4" a="1"/>
  <c r="CJ165" i="4" a="1"/>
  <c r="CI165" i="4" a="1"/>
  <c r="CH165" i="4" a="1"/>
  <c r="CG165" i="4" a="1"/>
  <c r="CF165" i="4" a="1"/>
  <c r="CE165" i="4" a="1"/>
  <c r="CD165" i="4" a="1"/>
  <c r="CC165" i="4" a="1"/>
  <c r="CB165" i="4" a="1"/>
  <c r="CA165" i="4" a="1"/>
  <c r="BZ165" i="4" a="1"/>
  <c r="BY165" i="4" a="1"/>
  <c r="BY165" i="4"/>
  <c r="BX165" i="4" a="1"/>
  <c r="BW165" i="4" a="1"/>
  <c r="BW165" i="4"/>
  <c r="BV165" i="4" a="1"/>
  <c r="BU165" i="4" a="1"/>
  <c r="BT165" i="4" a="1"/>
  <c r="BS165" i="4" a="1"/>
  <c r="BR165" i="4" a="1"/>
  <c r="BQ165" i="4" a="1"/>
  <c r="BP165" i="4" a="1"/>
  <c r="BO165" i="4" a="1"/>
  <c r="BO165" i="4"/>
  <c r="BN165" i="4" a="1"/>
  <c r="BM165" i="4" a="1"/>
  <c r="BL165" i="4" a="1"/>
  <c r="BK165" i="4" a="1"/>
  <c r="BK165" i="4"/>
  <c r="BJ165" i="4" a="1"/>
  <c r="BJ165" i="4"/>
  <c r="BI165" i="4" a="1"/>
  <c r="BH165" i="4" a="1"/>
  <c r="BG165" i="4" a="1"/>
  <c r="BF165" i="4" a="1"/>
  <c r="BF165" i="4"/>
  <c r="BE165" i="4" a="1"/>
  <c r="BE165" i="4"/>
  <c r="BD165" i="4" a="1"/>
  <c r="BC165" i="4" a="1"/>
  <c r="BB165" i="4" a="1"/>
  <c r="BA165" i="4" a="1"/>
  <c r="AZ165" i="4" a="1"/>
  <c r="AY165" i="4" a="1"/>
  <c r="AX165" i="4" a="1"/>
  <c r="AW165" i="4" a="1"/>
  <c r="AV165" i="4" a="1"/>
  <c r="AU165" i="4" a="1"/>
  <c r="AT165" i="4" a="1"/>
  <c r="AS165" i="4" a="1"/>
  <c r="AR165" i="4" a="1"/>
  <c r="AQ165" i="4" a="1"/>
  <c r="AP165" i="4" a="1"/>
  <c r="AO165" i="4" a="1"/>
  <c r="AN165" i="4" a="1"/>
  <c r="AM165" i="4" a="1"/>
  <c r="AL165" i="4" a="1"/>
  <c r="AK165" i="4" a="1"/>
  <c r="AJ165" i="4" a="1"/>
  <c r="AI165" i="4" a="1"/>
  <c r="AH165" i="4" a="1"/>
  <c r="AG165" i="4" a="1"/>
  <c r="AF165" i="4" a="1"/>
  <c r="AE165" i="4" a="1"/>
  <c r="AD165" i="4" a="1"/>
  <c r="AC165" i="4" a="1"/>
  <c r="AB165" i="4" a="1"/>
  <c r="AA165" i="4" a="1"/>
  <c r="Z165" i="4" a="1"/>
  <c r="Y165" i="4" a="1"/>
  <c r="X165" i="4" a="1"/>
  <c r="W165" i="4" a="1"/>
  <c r="V165" i="4" a="1"/>
  <c r="U165" i="4" a="1"/>
  <c r="T165" i="4" a="1"/>
  <c r="S165" i="4" a="1"/>
  <c r="R165" i="4" a="1"/>
  <c r="Q165" i="4" a="1"/>
  <c r="P165" i="4" a="1"/>
  <c r="O165" i="4" a="1"/>
  <c r="N165" i="4" a="1"/>
  <c r="M165" i="4" a="1"/>
  <c r="EB164" i="4" a="1"/>
  <c r="EB164" i="4"/>
  <c r="EA164" i="4" a="1"/>
  <c r="EA164" i="4"/>
  <c r="DZ164" i="4" a="1"/>
  <c r="DZ164" i="4"/>
  <c r="DY164" i="4" a="1"/>
  <c r="DX164" i="4" a="1"/>
  <c r="DW164" i="4" a="1"/>
  <c r="DV164" i="4" a="1"/>
  <c r="DU164" i="4" a="1"/>
  <c r="DT164" i="4" a="1"/>
  <c r="DS164" i="4" a="1"/>
  <c r="DS164" i="4"/>
  <c r="DR164" i="4" a="1"/>
  <c r="DQ164" i="4" a="1"/>
  <c r="DP164" i="4" a="1"/>
  <c r="DO164" i="4" a="1"/>
  <c r="DN164" i="4" a="1"/>
  <c r="DM164" i="4" a="1"/>
  <c r="DL164" i="4" a="1"/>
  <c r="DK164" i="4" a="1"/>
  <c r="DJ164" i="4" a="1"/>
  <c r="DI164" i="4" a="1"/>
  <c r="DH164" i="4" a="1"/>
  <c r="DG164" i="4" a="1"/>
  <c r="DF164" i="4" a="1"/>
  <c r="DE164" i="4" a="1"/>
  <c r="DD164" i="4" a="1"/>
  <c r="DC164" i="4" a="1"/>
  <c r="DB164" i="4" a="1"/>
  <c r="DA164" i="4" a="1"/>
  <c r="CZ164" i="4" a="1"/>
  <c r="CY164" i="4" a="1"/>
  <c r="CX164" i="4" a="1"/>
  <c r="CW164" i="4" a="1"/>
  <c r="CV164" i="4" a="1"/>
  <c r="CU164" i="4" a="1"/>
  <c r="CT164" i="4" a="1"/>
  <c r="CS164" i="4" a="1"/>
  <c r="CR164" i="4" a="1"/>
  <c r="CQ164" i="4" a="1"/>
  <c r="CP164" i="4" a="1"/>
  <c r="CO164" i="4" a="1"/>
  <c r="CN164" i="4" a="1"/>
  <c r="CM164" i="4" a="1"/>
  <c r="CL164" i="4" a="1"/>
  <c r="CK164" i="4" a="1"/>
  <c r="CJ164" i="4" a="1"/>
  <c r="CI164" i="4" a="1"/>
  <c r="CH164" i="4" a="1"/>
  <c r="CG164" i="4" a="1"/>
  <c r="CF164" i="4" a="1"/>
  <c r="CE164" i="4" a="1"/>
  <c r="CD164" i="4" a="1"/>
  <c r="CC164" i="4" a="1"/>
  <c r="CB164" i="4" a="1"/>
  <c r="CA164" i="4" a="1"/>
  <c r="BZ164" i="4" a="1"/>
  <c r="BY164" i="4" a="1"/>
  <c r="BX164" i="4" a="1"/>
  <c r="BW164" i="4" a="1"/>
  <c r="BV164" i="4" a="1"/>
  <c r="BU164" i="4" a="1"/>
  <c r="BT164" i="4" a="1"/>
  <c r="BS164" i="4" a="1"/>
  <c r="BR164" i="4" a="1"/>
  <c r="BQ164" i="4" a="1"/>
  <c r="BP164" i="4" a="1"/>
  <c r="BO164" i="4" a="1"/>
  <c r="BN164" i="4" a="1"/>
  <c r="BM164" i="4" a="1"/>
  <c r="BL164" i="4" a="1"/>
  <c r="BK164" i="4" a="1"/>
  <c r="BJ164" i="4" a="1"/>
  <c r="BI164" i="4" a="1"/>
  <c r="BH164" i="4" a="1"/>
  <c r="BG164" i="4" a="1"/>
  <c r="BF164" i="4" a="1"/>
  <c r="BE164" i="4" a="1"/>
  <c r="BD164" i="4" a="1"/>
  <c r="BC164" i="4" a="1"/>
  <c r="BB164" i="4" a="1"/>
  <c r="BA164" i="4" a="1"/>
  <c r="AZ164" i="4" a="1"/>
  <c r="AY164" i="4" a="1"/>
  <c r="AX164" i="4" a="1"/>
  <c r="AW164" i="4" a="1"/>
  <c r="AV164" i="4" a="1"/>
  <c r="AU164" i="4" a="1"/>
  <c r="AT164" i="4" a="1"/>
  <c r="AS164" i="4" a="1"/>
  <c r="AR164" i="4" a="1"/>
  <c r="AQ164" i="4" a="1"/>
  <c r="AP164" i="4" a="1"/>
  <c r="AO164" i="4" a="1"/>
  <c r="AN164" i="4" a="1"/>
  <c r="AM164" i="4" a="1"/>
  <c r="AL164" i="4" a="1"/>
  <c r="AK164" i="4" a="1"/>
  <c r="AJ164" i="4" a="1"/>
  <c r="AI164" i="4" a="1"/>
  <c r="AH164" i="4" a="1"/>
  <c r="AG164" i="4" a="1"/>
  <c r="AF164" i="4" a="1"/>
  <c r="AE164" i="4" a="1"/>
  <c r="AD164" i="4" a="1"/>
  <c r="AC164" i="4" a="1"/>
  <c r="AB164" i="4" a="1"/>
  <c r="AA164" i="4" a="1"/>
  <c r="Z164" i="4" a="1"/>
  <c r="Y164" i="4" a="1"/>
  <c r="X164" i="4" a="1"/>
  <c r="W164" i="4" a="1"/>
  <c r="V164" i="4" a="1"/>
  <c r="U164" i="4" a="1"/>
  <c r="T164" i="4" a="1"/>
  <c r="S164" i="4" a="1"/>
  <c r="R164" i="4" a="1"/>
  <c r="Q164" i="4" a="1"/>
  <c r="P164" i="4" a="1"/>
  <c r="O164" i="4" a="1"/>
  <c r="N164" i="4" a="1"/>
  <c r="M164" i="4" a="1"/>
  <c r="EB163" i="4" a="1"/>
  <c r="EB163" i="4"/>
  <c r="EA163" i="4" a="1"/>
  <c r="EA163" i="4"/>
  <c r="DZ163" i="4" a="1"/>
  <c r="DZ163" i="4"/>
  <c r="DY163" i="4" a="1"/>
  <c r="DY163" i="4"/>
  <c r="DX163" i="4" a="1"/>
  <c r="DX163" i="4"/>
  <c r="DW163" i="4" a="1"/>
  <c r="DW163" i="4"/>
  <c r="DV163" i="4" a="1"/>
  <c r="DV163" i="4"/>
  <c r="DU163" i="4" a="1"/>
  <c r="DU163" i="4"/>
  <c r="DT163" i="4" a="1"/>
  <c r="DT163" i="4"/>
  <c r="DS163" i="4" a="1"/>
  <c r="DS163" i="4"/>
  <c r="DR163" i="4" a="1"/>
  <c r="DR163" i="4"/>
  <c r="DQ163" i="4" a="1"/>
  <c r="DQ163" i="4"/>
  <c r="DP163" i="4" a="1"/>
  <c r="DP163" i="4"/>
  <c r="DO163" i="4" a="1"/>
  <c r="DO163" i="4"/>
  <c r="DN163" i="4" a="1"/>
  <c r="DN163" i="4"/>
  <c r="DM163" i="4" a="1"/>
  <c r="DM163" i="4"/>
  <c r="DL163" i="4" a="1"/>
  <c r="DL163" i="4"/>
  <c r="DK163" i="4" a="1"/>
  <c r="DK163" i="4"/>
  <c r="DJ163" i="4" a="1"/>
  <c r="DJ163" i="4"/>
  <c r="DI163" i="4" a="1"/>
  <c r="DI163" i="4"/>
  <c r="DH163" i="4" a="1"/>
  <c r="DG163" i="4" a="1"/>
  <c r="DF163" i="4" a="1"/>
  <c r="DE163" i="4" a="1"/>
  <c r="DD163" i="4" a="1"/>
  <c r="DC163" i="4" a="1"/>
  <c r="DB163" i="4" a="1"/>
  <c r="DA163" i="4" a="1"/>
  <c r="CZ163" i="4" a="1"/>
  <c r="CY163" i="4" a="1"/>
  <c r="CX163" i="4" a="1"/>
  <c r="CW163" i="4" a="1"/>
  <c r="CV163" i="4" a="1"/>
  <c r="CU163" i="4" a="1"/>
  <c r="CT163" i="4" a="1"/>
  <c r="CS163" i="4" a="1"/>
  <c r="CR163" i="4" a="1"/>
  <c r="CQ163" i="4" a="1"/>
  <c r="CP163" i="4" a="1"/>
  <c r="CO163" i="4" a="1"/>
  <c r="CN163" i="4" a="1"/>
  <c r="CM163" i="4" a="1"/>
  <c r="CM163" i="4"/>
  <c r="CL163" i="4" a="1"/>
  <c r="CK163" i="4" a="1"/>
  <c r="CJ163" i="4" a="1"/>
  <c r="CI163" i="4" a="1"/>
  <c r="CI163" i="4"/>
  <c r="CH163" i="4" a="1"/>
  <c r="CG163" i="4" a="1"/>
  <c r="CF163" i="4" a="1"/>
  <c r="CE163" i="4" a="1"/>
  <c r="CD163" i="4" a="1"/>
  <c r="CC163" i="4" a="1"/>
  <c r="CB163" i="4" a="1"/>
  <c r="CA163" i="4" a="1"/>
  <c r="BZ163" i="4" a="1"/>
  <c r="BY163" i="4" a="1"/>
  <c r="BX163" i="4" a="1"/>
  <c r="BW163" i="4" a="1"/>
  <c r="BV163" i="4" a="1"/>
  <c r="BU163" i="4" a="1"/>
  <c r="BT163" i="4" a="1"/>
  <c r="BS163" i="4" a="1"/>
  <c r="BR163" i="4" a="1"/>
  <c r="BQ163" i="4" a="1"/>
  <c r="BP163" i="4" a="1"/>
  <c r="BO163" i="4" a="1"/>
  <c r="BN163" i="4" a="1"/>
  <c r="BM163" i="4" a="1"/>
  <c r="BL163" i="4" a="1"/>
  <c r="BK163" i="4" a="1"/>
  <c r="BJ163" i="4" a="1"/>
  <c r="BI163" i="4" a="1"/>
  <c r="BH163" i="4" a="1"/>
  <c r="BG163" i="4" a="1"/>
  <c r="BF163" i="4" a="1"/>
  <c r="BE163" i="4" a="1"/>
  <c r="BD163" i="4" a="1"/>
  <c r="BC163" i="4" a="1"/>
  <c r="BB163" i="4" a="1"/>
  <c r="BA163" i="4" a="1"/>
  <c r="AZ163" i="4" a="1"/>
  <c r="AY163" i="4" a="1"/>
  <c r="AX163" i="4" a="1"/>
  <c r="AW163" i="4" a="1"/>
  <c r="AV163" i="4" a="1"/>
  <c r="AU163" i="4" a="1"/>
  <c r="AT163" i="4" a="1"/>
  <c r="AS163" i="4" a="1"/>
  <c r="AR163" i="4" a="1"/>
  <c r="AQ163" i="4" a="1"/>
  <c r="AP163" i="4" a="1"/>
  <c r="AO163" i="4" a="1"/>
  <c r="AN163" i="4" a="1"/>
  <c r="AM163" i="4" a="1"/>
  <c r="AL163" i="4" a="1"/>
  <c r="AK163" i="4" a="1"/>
  <c r="AJ163" i="4" a="1"/>
  <c r="AI163" i="4" a="1"/>
  <c r="AH163" i="4" a="1"/>
  <c r="AG163" i="4" a="1"/>
  <c r="AF163" i="4" a="1"/>
  <c r="AE163" i="4" a="1"/>
  <c r="AD163" i="4" a="1"/>
  <c r="AC163" i="4" a="1"/>
  <c r="AB163" i="4" a="1"/>
  <c r="AA163" i="4" a="1"/>
  <c r="Z163" i="4" a="1"/>
  <c r="Y163" i="4" a="1"/>
  <c r="X163" i="4" a="1"/>
  <c r="W163" i="4" a="1"/>
  <c r="V163" i="4" a="1"/>
  <c r="U163" i="4" a="1"/>
  <c r="T163" i="4" a="1"/>
  <c r="S163" i="4" a="1"/>
  <c r="R163" i="4" a="1"/>
  <c r="Q163" i="4" a="1"/>
  <c r="P163" i="4" a="1"/>
  <c r="O163" i="4" a="1"/>
  <c r="N163" i="4" a="1"/>
  <c r="M163" i="4" a="1"/>
  <c r="EB162" i="4" a="1"/>
  <c r="EB162" i="4"/>
  <c r="EA162" i="4" a="1"/>
  <c r="EA162" i="4"/>
  <c r="DZ162" i="4" a="1"/>
  <c r="DZ162" i="4"/>
  <c r="DY162" i="4" a="1"/>
  <c r="DY162" i="4"/>
  <c r="DX162" i="4" a="1"/>
  <c r="DX162" i="4"/>
  <c r="DW162" i="4" a="1"/>
  <c r="DW162" i="4"/>
  <c r="DV162" i="4" a="1"/>
  <c r="DV162" i="4"/>
  <c r="DU162" i="4" a="1"/>
  <c r="DU162" i="4"/>
  <c r="DT162" i="4" a="1"/>
  <c r="DT162" i="4"/>
  <c r="DS162" i="4" a="1"/>
  <c r="DS162" i="4"/>
  <c r="DR162" i="4" a="1"/>
  <c r="DR162" i="4"/>
  <c r="DQ162" i="4" a="1"/>
  <c r="DQ162" i="4"/>
  <c r="DP162" i="4" a="1"/>
  <c r="DP162" i="4"/>
  <c r="DO162" i="4" a="1"/>
  <c r="DO162" i="4"/>
  <c r="DN162" i="4" a="1"/>
  <c r="DN162" i="4"/>
  <c r="DM162" i="4" a="1"/>
  <c r="DM162" i="4"/>
  <c r="DL162" i="4" a="1"/>
  <c r="DL162" i="4"/>
  <c r="DK162" i="4" a="1"/>
  <c r="DK162" i="4"/>
  <c r="DJ162" i="4" a="1"/>
  <c r="DJ162" i="4"/>
  <c r="DI162" i="4" a="1"/>
  <c r="DI162" i="4"/>
  <c r="DH162" i="4" a="1"/>
  <c r="DH162" i="4"/>
  <c r="DG162" i="4" a="1"/>
  <c r="DG162" i="4"/>
  <c r="DF162" i="4" a="1"/>
  <c r="DF162" i="4"/>
  <c r="DE162" i="4" a="1"/>
  <c r="DE162" i="4"/>
  <c r="DD162" i="4" a="1"/>
  <c r="DD162" i="4"/>
  <c r="DC162" i="4" a="1"/>
  <c r="DC162" i="4"/>
  <c r="DB162" i="4" a="1"/>
  <c r="DB162" i="4"/>
  <c r="DA162" i="4" a="1"/>
  <c r="DA162" i="4"/>
  <c r="CZ162" i="4" a="1"/>
  <c r="CY162" i="4" a="1"/>
  <c r="CX162" i="4" a="1"/>
  <c r="CW162" i="4" a="1"/>
  <c r="CV162" i="4" a="1"/>
  <c r="CU162" i="4" a="1"/>
  <c r="CT162" i="4" a="1"/>
  <c r="CS162" i="4" a="1"/>
  <c r="CR162" i="4" a="1"/>
  <c r="CQ162" i="4" a="1"/>
  <c r="CP162" i="4" a="1"/>
  <c r="CO162" i="4" a="1"/>
  <c r="CN162" i="4" a="1"/>
  <c r="CM162" i="4" a="1"/>
  <c r="CL162" i="4" a="1"/>
  <c r="CK162" i="4" a="1"/>
  <c r="CJ162" i="4" a="1"/>
  <c r="CI162" i="4" a="1"/>
  <c r="CH162" i="4" a="1"/>
  <c r="CG162" i="4" a="1"/>
  <c r="CF162" i="4" a="1"/>
  <c r="CE162" i="4" a="1"/>
  <c r="CD162" i="4" a="1"/>
  <c r="CC162" i="4" a="1"/>
  <c r="CB162" i="4" a="1"/>
  <c r="CA162" i="4" a="1"/>
  <c r="BZ162" i="4" a="1"/>
  <c r="BY162" i="4" a="1"/>
  <c r="BX162" i="4" a="1"/>
  <c r="BW162" i="4" a="1"/>
  <c r="BW162" i="4"/>
  <c r="BV162" i="4" a="1"/>
  <c r="BU162" i="4" a="1"/>
  <c r="BT162" i="4" a="1"/>
  <c r="BS162" i="4" a="1"/>
  <c r="BR162" i="4" a="1"/>
  <c r="BQ162" i="4" a="1"/>
  <c r="BP162" i="4" a="1"/>
  <c r="BO162" i="4" a="1"/>
  <c r="BN162" i="4" a="1"/>
  <c r="BM162" i="4" a="1"/>
  <c r="BL162" i="4" a="1"/>
  <c r="BK162" i="4" a="1"/>
  <c r="BJ162" i="4" a="1"/>
  <c r="BI162" i="4" a="1"/>
  <c r="BH162" i="4" a="1"/>
  <c r="BG162" i="4" a="1"/>
  <c r="BF162" i="4" a="1"/>
  <c r="BE162" i="4" a="1"/>
  <c r="BD162" i="4" a="1"/>
  <c r="BC162" i="4" a="1"/>
  <c r="BB162" i="4" a="1"/>
  <c r="BA162" i="4" a="1"/>
  <c r="AZ162" i="4" a="1"/>
  <c r="AY162" i="4" a="1"/>
  <c r="AX162" i="4" a="1"/>
  <c r="AW162" i="4" a="1"/>
  <c r="AV162" i="4" a="1"/>
  <c r="AU162" i="4" a="1"/>
  <c r="AT162" i="4" a="1"/>
  <c r="AS162" i="4" a="1"/>
  <c r="AR162" i="4" a="1"/>
  <c r="AQ162" i="4" a="1"/>
  <c r="AP162" i="4" a="1"/>
  <c r="AO162" i="4" a="1"/>
  <c r="AN162" i="4" a="1"/>
  <c r="AM162" i="4" a="1"/>
  <c r="AL162" i="4" a="1"/>
  <c r="AK162" i="4" a="1"/>
  <c r="AJ162" i="4" a="1"/>
  <c r="AI162" i="4" a="1"/>
  <c r="AH162" i="4" a="1"/>
  <c r="AG162" i="4" a="1"/>
  <c r="AF162" i="4" a="1"/>
  <c r="AE162" i="4" a="1"/>
  <c r="AD162" i="4" a="1"/>
  <c r="AC162" i="4" a="1"/>
  <c r="AB162" i="4" a="1"/>
  <c r="AA162" i="4" a="1"/>
  <c r="Z162" i="4" a="1"/>
  <c r="Y162" i="4" a="1"/>
  <c r="X162" i="4" a="1"/>
  <c r="W162" i="4" a="1"/>
  <c r="V162" i="4" a="1"/>
  <c r="U162" i="4" a="1"/>
  <c r="T162" i="4" a="1"/>
  <c r="S162" i="4" a="1"/>
  <c r="R162" i="4" a="1"/>
  <c r="Q162" i="4" a="1"/>
  <c r="P162" i="4" a="1"/>
  <c r="O162" i="4" a="1"/>
  <c r="N162" i="4" a="1"/>
  <c r="M162" i="4" a="1"/>
  <c r="EB161" i="4" a="1"/>
  <c r="EB161" i="4"/>
  <c r="EA161" i="4" a="1"/>
  <c r="EA161" i="4"/>
  <c r="DZ161" i="4" a="1"/>
  <c r="DY161" i="4" a="1"/>
  <c r="DX161" i="4" a="1"/>
  <c r="DW161" i="4" a="1"/>
  <c r="DV161" i="4" a="1"/>
  <c r="DU161" i="4" a="1"/>
  <c r="DT161" i="4" a="1"/>
  <c r="DS161" i="4" a="1"/>
  <c r="DR161" i="4" a="1"/>
  <c r="DQ161" i="4" a="1"/>
  <c r="DP161" i="4" a="1"/>
  <c r="DO161" i="4" a="1"/>
  <c r="DN161" i="4" a="1"/>
  <c r="DM161" i="4" a="1"/>
  <c r="DL161" i="4" a="1"/>
  <c r="DK161" i="4" a="1"/>
  <c r="DJ161" i="4" a="1"/>
  <c r="DI161" i="4" a="1"/>
  <c r="DH161" i="4" a="1"/>
  <c r="DG161" i="4" a="1"/>
  <c r="DF161" i="4" a="1"/>
  <c r="DE161" i="4" a="1"/>
  <c r="DD161" i="4" a="1"/>
  <c r="DC161" i="4" a="1"/>
  <c r="DB161" i="4" a="1"/>
  <c r="DA161" i="4" a="1"/>
  <c r="CZ161" i="4" a="1"/>
  <c r="CY161" i="4" a="1"/>
  <c r="CX161" i="4" a="1"/>
  <c r="CW161" i="4" a="1"/>
  <c r="CV161" i="4" a="1"/>
  <c r="CU161" i="4" a="1"/>
  <c r="CT161" i="4" a="1"/>
  <c r="CS161" i="4" a="1"/>
  <c r="CR161" i="4" a="1"/>
  <c r="CQ161" i="4" a="1"/>
  <c r="CP161" i="4" a="1"/>
  <c r="CO161" i="4" a="1"/>
  <c r="CN161" i="4" a="1"/>
  <c r="CM161" i="4" a="1"/>
  <c r="CL161" i="4" a="1"/>
  <c r="CK161" i="4" a="1"/>
  <c r="CJ161" i="4" a="1"/>
  <c r="CI161" i="4" a="1"/>
  <c r="CH161" i="4" a="1"/>
  <c r="CG161" i="4" a="1"/>
  <c r="CF161" i="4" a="1"/>
  <c r="CE161" i="4" a="1"/>
  <c r="CD161" i="4" a="1"/>
  <c r="CC161" i="4" a="1"/>
  <c r="CB161" i="4" a="1"/>
  <c r="CA161" i="4" a="1"/>
  <c r="BZ161" i="4" a="1"/>
  <c r="BY161" i="4" a="1"/>
  <c r="BX161" i="4" a="1"/>
  <c r="BW161" i="4" a="1"/>
  <c r="BV161" i="4" a="1"/>
  <c r="BU161" i="4" a="1"/>
  <c r="BT161" i="4" a="1"/>
  <c r="BS161" i="4" a="1"/>
  <c r="BR161" i="4" a="1"/>
  <c r="BQ161" i="4" a="1"/>
  <c r="BP161" i="4" a="1"/>
  <c r="BO161" i="4" a="1"/>
  <c r="BN161" i="4" a="1"/>
  <c r="BM161" i="4" a="1"/>
  <c r="BL161" i="4" a="1"/>
  <c r="BK161" i="4" a="1"/>
  <c r="BJ161" i="4" a="1"/>
  <c r="BI161" i="4" a="1"/>
  <c r="BH161" i="4" a="1"/>
  <c r="BG161" i="4" a="1"/>
  <c r="BF161" i="4" a="1"/>
  <c r="BE161" i="4" a="1"/>
  <c r="BD161" i="4" a="1"/>
  <c r="BC161" i="4" a="1"/>
  <c r="BB161" i="4" a="1"/>
  <c r="BA161" i="4" a="1"/>
  <c r="AZ161" i="4" a="1"/>
  <c r="AY161" i="4" a="1"/>
  <c r="AX161" i="4" a="1"/>
  <c r="AW161" i="4" a="1"/>
  <c r="AV161" i="4" a="1"/>
  <c r="AU161" i="4" a="1"/>
  <c r="AT161" i="4" a="1"/>
  <c r="AS161" i="4" a="1"/>
  <c r="AR161" i="4" a="1"/>
  <c r="AQ161" i="4" a="1"/>
  <c r="AP161" i="4" a="1"/>
  <c r="AO161" i="4" a="1"/>
  <c r="AN161" i="4" a="1"/>
  <c r="AM161" i="4" a="1"/>
  <c r="AL161" i="4" a="1"/>
  <c r="AK161" i="4" a="1"/>
  <c r="AJ161" i="4" a="1"/>
  <c r="AI161" i="4" a="1"/>
  <c r="AH161" i="4" a="1"/>
  <c r="AG161" i="4" a="1"/>
  <c r="AF161" i="4" a="1"/>
  <c r="AE161" i="4" a="1"/>
  <c r="AD161" i="4" a="1"/>
  <c r="AC161" i="4" a="1"/>
  <c r="AB161" i="4" a="1"/>
  <c r="AA161" i="4" a="1"/>
  <c r="Z161" i="4" a="1"/>
  <c r="Y161" i="4" a="1"/>
  <c r="X161" i="4" a="1"/>
  <c r="W161" i="4" a="1"/>
  <c r="V161" i="4" a="1"/>
  <c r="U161" i="4" a="1"/>
  <c r="T161" i="4" a="1"/>
  <c r="S161" i="4" a="1"/>
  <c r="R161" i="4" a="1"/>
  <c r="Q161" i="4" a="1"/>
  <c r="P161" i="4" a="1"/>
  <c r="O161" i="4" a="1"/>
  <c r="N161" i="4" a="1"/>
  <c r="M161" i="4" a="1"/>
  <c r="EB160" i="4" a="1"/>
  <c r="EB160" i="4"/>
  <c r="EA160" i="4" a="1"/>
  <c r="EA160" i="4"/>
  <c r="DZ160" i="4" a="1"/>
  <c r="DZ160" i="4"/>
  <c r="DY160" i="4" a="1"/>
  <c r="DY160" i="4"/>
  <c r="DX160" i="4" a="1"/>
  <c r="DW160" i="4" a="1"/>
  <c r="DV160" i="4" a="1"/>
  <c r="DU160" i="4" a="1"/>
  <c r="DT160" i="4" a="1"/>
  <c r="DS160" i="4" a="1"/>
  <c r="DR160" i="4" a="1"/>
  <c r="DQ160" i="4" a="1"/>
  <c r="DP160" i="4" a="1"/>
  <c r="DO160" i="4" a="1"/>
  <c r="DN160" i="4" a="1"/>
  <c r="DM160" i="4" a="1"/>
  <c r="DL160" i="4" a="1"/>
  <c r="DK160" i="4" a="1"/>
  <c r="DJ160" i="4" a="1"/>
  <c r="DI160" i="4" a="1"/>
  <c r="DH160" i="4" a="1"/>
  <c r="DG160" i="4" a="1"/>
  <c r="DF160" i="4" a="1"/>
  <c r="DE160" i="4" a="1"/>
  <c r="DD160" i="4" a="1"/>
  <c r="DC160" i="4" a="1"/>
  <c r="DB160" i="4" a="1"/>
  <c r="DA160" i="4" a="1"/>
  <c r="CZ160" i="4" a="1"/>
  <c r="CY160" i="4" a="1"/>
  <c r="CX160" i="4" a="1"/>
  <c r="CW160" i="4" a="1"/>
  <c r="CV160" i="4" a="1"/>
  <c r="CU160" i="4" a="1"/>
  <c r="CT160" i="4" a="1"/>
  <c r="CS160" i="4" a="1"/>
  <c r="CR160" i="4" a="1"/>
  <c r="CQ160" i="4" a="1"/>
  <c r="CP160" i="4" a="1"/>
  <c r="CO160" i="4" a="1"/>
  <c r="CN160" i="4" a="1"/>
  <c r="CM160" i="4" a="1"/>
  <c r="CL160" i="4" a="1"/>
  <c r="CK160" i="4" a="1"/>
  <c r="CJ160" i="4" a="1"/>
  <c r="CI160" i="4" a="1"/>
  <c r="CH160" i="4" a="1"/>
  <c r="CG160" i="4" a="1"/>
  <c r="CF160" i="4" a="1"/>
  <c r="CE160" i="4" a="1"/>
  <c r="CD160" i="4" a="1"/>
  <c r="CC160" i="4" a="1"/>
  <c r="CB160" i="4" a="1"/>
  <c r="CA160" i="4" a="1"/>
  <c r="BZ160" i="4" a="1"/>
  <c r="BY160" i="4" a="1"/>
  <c r="BX160" i="4" a="1"/>
  <c r="BW160" i="4" a="1"/>
  <c r="BV160" i="4" a="1"/>
  <c r="BU160" i="4" a="1"/>
  <c r="BT160" i="4" a="1"/>
  <c r="BS160" i="4" a="1"/>
  <c r="BR160" i="4" a="1"/>
  <c r="BQ160" i="4" a="1"/>
  <c r="BP160" i="4" a="1"/>
  <c r="BO160" i="4" a="1"/>
  <c r="BN160" i="4" a="1"/>
  <c r="BM160" i="4" a="1"/>
  <c r="BL160" i="4" a="1"/>
  <c r="BK160" i="4" a="1"/>
  <c r="BJ160" i="4" a="1"/>
  <c r="BI160" i="4" a="1"/>
  <c r="BH160" i="4" a="1"/>
  <c r="BG160" i="4" a="1"/>
  <c r="BF160" i="4" a="1"/>
  <c r="BE160" i="4" a="1"/>
  <c r="BD160" i="4" a="1"/>
  <c r="BC160" i="4" a="1"/>
  <c r="BB160" i="4" a="1"/>
  <c r="BA160" i="4" a="1"/>
  <c r="AZ160" i="4" a="1"/>
  <c r="AY160" i="4" a="1"/>
  <c r="AX160" i="4" a="1"/>
  <c r="AW160" i="4" a="1"/>
  <c r="AV160" i="4" a="1"/>
  <c r="AU160" i="4" a="1"/>
  <c r="AT160" i="4" a="1"/>
  <c r="AS160" i="4" a="1"/>
  <c r="AR160" i="4" a="1"/>
  <c r="AQ160" i="4" a="1"/>
  <c r="AP160" i="4" a="1"/>
  <c r="AO160" i="4" a="1"/>
  <c r="AN160" i="4" a="1"/>
  <c r="AM160" i="4" a="1"/>
  <c r="AL160" i="4" a="1"/>
  <c r="AK160" i="4" a="1"/>
  <c r="AJ160" i="4" a="1"/>
  <c r="AI160" i="4" a="1"/>
  <c r="AH160" i="4" a="1"/>
  <c r="AG160" i="4" a="1"/>
  <c r="AF160" i="4" a="1"/>
  <c r="AE160" i="4" a="1"/>
  <c r="AD160" i="4" a="1"/>
  <c r="AC160" i="4" a="1"/>
  <c r="AB160" i="4" a="1"/>
  <c r="AA160" i="4" a="1"/>
  <c r="Z160" i="4" a="1"/>
  <c r="Y160" i="4" a="1"/>
  <c r="X160" i="4" a="1"/>
  <c r="W160" i="4" a="1"/>
  <c r="V160" i="4" a="1"/>
  <c r="U160" i="4" a="1"/>
  <c r="T160" i="4" a="1"/>
  <c r="S160" i="4" a="1"/>
  <c r="R160" i="4" a="1"/>
  <c r="Q160" i="4" a="1"/>
  <c r="P160" i="4" a="1"/>
  <c r="O160" i="4" a="1"/>
  <c r="N160" i="4" a="1"/>
  <c r="M160" i="4" a="1"/>
  <c r="EB159" i="4" a="1"/>
  <c r="EB159" i="4"/>
  <c r="EA159" i="4" a="1"/>
  <c r="EA159" i="4"/>
  <c r="DZ159" i="4" a="1"/>
  <c r="DZ159" i="4"/>
  <c r="DY159" i="4" a="1"/>
  <c r="DY159" i="4"/>
  <c r="DX159" i="4" a="1"/>
  <c r="DX159" i="4"/>
  <c r="DW159" i="4" a="1"/>
  <c r="DW159" i="4"/>
  <c r="DV159" i="4" a="1"/>
  <c r="DV159" i="4"/>
  <c r="DU159" i="4" a="1"/>
  <c r="DU159" i="4"/>
  <c r="DT159" i="4" a="1"/>
  <c r="DT159" i="4"/>
  <c r="DS159" i="4" a="1"/>
  <c r="DS159" i="4"/>
  <c r="DR159" i="4" a="1"/>
  <c r="DR159" i="4"/>
  <c r="DQ159" i="4" a="1"/>
  <c r="DQ159" i="4"/>
  <c r="DP159" i="4" a="1"/>
  <c r="DP159" i="4"/>
  <c r="DO159" i="4" a="1"/>
  <c r="DO159" i="4"/>
  <c r="DN159" i="4" a="1"/>
  <c r="DN159" i="4"/>
  <c r="DM159" i="4" a="1"/>
  <c r="DM159" i="4"/>
  <c r="DL159" i="4" a="1"/>
  <c r="DL159" i="4"/>
  <c r="DK159" i="4" a="1"/>
  <c r="DK159" i="4"/>
  <c r="DJ159" i="4" a="1"/>
  <c r="DJ159" i="4"/>
  <c r="DI159" i="4" a="1"/>
  <c r="DI159" i="4"/>
  <c r="DH159" i="4" a="1"/>
  <c r="DH159" i="4"/>
  <c r="DG159" i="4" a="1"/>
  <c r="DG159" i="4"/>
  <c r="DF159" i="4" a="1"/>
  <c r="DF159" i="4"/>
  <c r="DE159" i="4" a="1"/>
  <c r="DE159" i="4"/>
  <c r="DD159" i="4" a="1"/>
  <c r="DD159" i="4"/>
  <c r="DC159" i="4" a="1"/>
  <c r="DC159" i="4"/>
  <c r="DB159" i="4" a="1"/>
  <c r="DB159" i="4"/>
  <c r="DA159" i="4" a="1"/>
  <c r="DA159" i="4"/>
  <c r="CZ159" i="4" a="1"/>
  <c r="CZ159" i="4"/>
  <c r="CY159" i="4" a="1"/>
  <c r="CY159" i="4"/>
  <c r="CX159" i="4" a="1"/>
  <c r="CX159" i="4"/>
  <c r="CW159" i="4" a="1"/>
  <c r="CW159" i="4"/>
  <c r="CV159" i="4" a="1"/>
  <c r="CV159" i="4"/>
  <c r="CU159" i="4" a="1"/>
  <c r="CU159" i="4"/>
  <c r="CT159" i="4" a="1"/>
  <c r="CT159" i="4"/>
  <c r="CS159" i="4" a="1"/>
  <c r="CS159" i="4"/>
  <c r="CR159" i="4" a="1"/>
  <c r="CR159" i="4"/>
  <c r="CQ159" i="4" a="1"/>
  <c r="CQ159" i="4"/>
  <c r="CP159" i="4" a="1"/>
  <c r="CP159" i="4"/>
  <c r="CO159" i="4" a="1"/>
  <c r="CO159" i="4"/>
  <c r="CN159" i="4" a="1"/>
  <c r="CN159" i="4"/>
  <c r="CM159" i="4" a="1"/>
  <c r="CM159" i="4"/>
  <c r="CL159" i="4" a="1"/>
  <c r="CL159" i="4"/>
  <c r="CK159" i="4" a="1"/>
  <c r="CK159" i="4"/>
  <c r="CJ159" i="4" a="1"/>
  <c r="CJ159" i="4"/>
  <c r="CI159" i="4" a="1"/>
  <c r="CI159" i="4"/>
  <c r="CH159" i="4" a="1"/>
  <c r="CH159" i="4"/>
  <c r="CG159" i="4" a="1"/>
  <c r="CG159" i="4"/>
  <c r="CF159" i="4" a="1"/>
  <c r="CF159" i="4"/>
  <c r="CE159" i="4" a="1"/>
  <c r="CE159" i="4"/>
  <c r="CD159" i="4" a="1"/>
  <c r="CD159" i="4"/>
  <c r="CC159" i="4" a="1"/>
  <c r="CC159" i="4"/>
  <c r="CB159" i="4" a="1"/>
  <c r="CB159" i="4"/>
  <c r="CA159" i="4" a="1"/>
  <c r="CA159" i="4"/>
  <c r="BZ159" i="4" a="1"/>
  <c r="BZ159" i="4"/>
  <c r="BY159" i="4" a="1"/>
  <c r="BY159" i="4"/>
  <c r="BX159" i="4" a="1"/>
  <c r="BX159" i="4"/>
  <c r="BW159" i="4" a="1"/>
  <c r="BW159" i="4"/>
  <c r="BV159" i="4" a="1"/>
  <c r="BV159" i="4"/>
  <c r="BU159" i="4" a="1"/>
  <c r="BU159" i="4"/>
  <c r="BT159" i="4" a="1"/>
  <c r="BT159" i="4"/>
  <c r="BS159" i="4" a="1"/>
  <c r="BR159" i="4" a="1"/>
  <c r="BQ159" i="4" a="1"/>
  <c r="BQ159" i="4"/>
  <c r="BP159" i="4" a="1"/>
  <c r="BO159" i="4" a="1"/>
  <c r="BO159" i="4"/>
  <c r="BN159" i="4" a="1"/>
  <c r="BM159" i="4" a="1"/>
  <c r="BL159" i="4" a="1"/>
  <c r="BK159" i="4" a="1"/>
  <c r="BK159" i="4"/>
  <c r="BJ159" i="4" a="1"/>
  <c r="BI159" i="4" a="1"/>
  <c r="BH159" i="4" a="1"/>
  <c r="BG159" i="4" a="1"/>
  <c r="BF159" i="4" a="1"/>
  <c r="BE159" i="4" a="1"/>
  <c r="BE159" i="4"/>
  <c r="BD159" i="4" a="1"/>
  <c r="BC159" i="4" a="1"/>
  <c r="BB159" i="4" a="1"/>
  <c r="BA159" i="4" a="1"/>
  <c r="AZ159" i="4" a="1"/>
  <c r="AY159" i="4" a="1"/>
  <c r="AX159" i="4" a="1"/>
  <c r="AW159" i="4" a="1"/>
  <c r="AV159" i="4" a="1"/>
  <c r="AU159" i="4" a="1"/>
  <c r="AT159" i="4" a="1"/>
  <c r="AS159" i="4" a="1"/>
  <c r="AR159" i="4" a="1"/>
  <c r="AQ159" i="4" a="1"/>
  <c r="AP159" i="4" a="1"/>
  <c r="AO159" i="4" a="1"/>
  <c r="AN159" i="4" a="1"/>
  <c r="AM159" i="4" a="1"/>
  <c r="AL159" i="4" a="1"/>
  <c r="AK159" i="4" a="1"/>
  <c r="AJ159" i="4" a="1"/>
  <c r="AI159" i="4" a="1"/>
  <c r="AH159" i="4" a="1"/>
  <c r="AG159" i="4" a="1"/>
  <c r="AF159" i="4" a="1"/>
  <c r="AE159" i="4" a="1"/>
  <c r="AD159" i="4" a="1"/>
  <c r="AC159" i="4" a="1"/>
  <c r="AB159" i="4" a="1"/>
  <c r="AA159" i="4" a="1"/>
  <c r="Z159" i="4" a="1"/>
  <c r="Y159" i="4" a="1"/>
  <c r="X159" i="4" a="1"/>
  <c r="W159" i="4" a="1"/>
  <c r="V159" i="4" a="1"/>
  <c r="U159" i="4" a="1"/>
  <c r="T159" i="4" a="1"/>
  <c r="S159" i="4" a="1"/>
  <c r="R159" i="4" a="1"/>
  <c r="Q159" i="4" a="1"/>
  <c r="P159" i="4" a="1"/>
  <c r="O159" i="4" a="1"/>
  <c r="N159" i="4" a="1"/>
  <c r="M159" i="4" a="1"/>
  <c r="EB158" i="4" a="1"/>
  <c r="EB158" i="4"/>
  <c r="EA158" i="4" a="1"/>
  <c r="DZ158" i="4" a="1"/>
  <c r="DY158" i="4" a="1"/>
  <c r="DX158" i="4" a="1"/>
  <c r="DX158" i="4"/>
  <c r="DW158" i="4" a="1"/>
  <c r="DW158" i="4"/>
  <c r="DV158" i="4" a="1"/>
  <c r="DU158" i="4" a="1"/>
  <c r="DT158" i="4" a="1"/>
  <c r="DT158" i="4"/>
  <c r="DS158" i="4" a="1"/>
  <c r="DS158" i="4"/>
  <c r="DR158" i="4" a="1"/>
  <c r="DQ158" i="4" a="1"/>
  <c r="DP158" i="4" a="1"/>
  <c r="DP158" i="4"/>
  <c r="DO158" i="4" a="1"/>
  <c r="DO158" i="4"/>
  <c r="DN158" i="4" a="1"/>
  <c r="DM158" i="4" a="1"/>
  <c r="DL158" i="4" a="1"/>
  <c r="DL158" i="4"/>
  <c r="DK158" i="4" a="1"/>
  <c r="DK158" i="4"/>
  <c r="DJ158" i="4" a="1"/>
  <c r="DI158" i="4" a="1"/>
  <c r="DH158" i="4" a="1"/>
  <c r="DH158" i="4"/>
  <c r="DG158" i="4" a="1"/>
  <c r="DG158" i="4"/>
  <c r="DF158" i="4" a="1"/>
  <c r="DE158" i="4" a="1"/>
  <c r="DD158" i="4" a="1"/>
  <c r="DD158" i="4"/>
  <c r="DC158" i="4" a="1"/>
  <c r="DC158" i="4"/>
  <c r="DB158" i="4" a="1"/>
  <c r="DA158" i="4" a="1"/>
  <c r="CZ158" i="4" a="1"/>
  <c r="CZ158" i="4"/>
  <c r="CY158" i="4" a="1"/>
  <c r="CY158" i="4"/>
  <c r="CX158" i="4" a="1"/>
  <c r="CW158" i="4" a="1"/>
  <c r="CV158" i="4" a="1"/>
  <c r="CV158" i="4"/>
  <c r="CU158" i="4" a="1"/>
  <c r="CU158" i="4"/>
  <c r="CT158" i="4" a="1"/>
  <c r="CS158" i="4" a="1"/>
  <c r="CR158" i="4" a="1"/>
  <c r="CQ158" i="4" a="1"/>
  <c r="CQ158" i="4"/>
  <c r="CP158" i="4" a="1"/>
  <c r="CP158" i="4"/>
  <c r="CO158" i="4" a="1"/>
  <c r="CN158" i="4" a="1"/>
  <c r="CM158" i="4" a="1"/>
  <c r="CM158" i="4"/>
  <c r="CL158" i="4" a="1"/>
  <c r="CL158" i="4"/>
  <c r="CK158" i="4" a="1"/>
  <c r="CJ158" i="4" a="1"/>
  <c r="CI158" i="4" a="1"/>
  <c r="CI158" i="4"/>
  <c r="CH158" i="4" a="1"/>
  <c r="CH158" i="4"/>
  <c r="CG158" i="4" a="1"/>
  <c r="CG158" i="4"/>
  <c r="CF158" i="4" a="1"/>
  <c r="CE158" i="4" a="1"/>
  <c r="CD158" i="4" a="1"/>
  <c r="CD158" i="4"/>
  <c r="CC158" i="4" a="1"/>
  <c r="CC158" i="4"/>
  <c r="CB158" i="4" a="1"/>
  <c r="CA158" i="4" a="1"/>
  <c r="BZ158" i="4" a="1"/>
  <c r="BZ158" i="4"/>
  <c r="BY158" i="4" a="1"/>
  <c r="BY158" i="4"/>
  <c r="BX158" i="4" a="1"/>
  <c r="BW158" i="4" a="1"/>
  <c r="BV158" i="4" a="1"/>
  <c r="BU158" i="4" a="1"/>
  <c r="BU158" i="4"/>
  <c r="BT158" i="4" a="1"/>
  <c r="BT158" i="4"/>
  <c r="BS158" i="4" a="1"/>
  <c r="BR158" i="4" a="1"/>
  <c r="BQ158" i="4" a="1"/>
  <c r="BQ158" i="4"/>
  <c r="BP158" i="4" a="1"/>
  <c r="BP158" i="4"/>
  <c r="BO158" i="4" a="1"/>
  <c r="BO158" i="4"/>
  <c r="BN158" i="4" a="1"/>
  <c r="BM158" i="4" a="1"/>
  <c r="BM158" i="4"/>
  <c r="BL158" i="4" a="1"/>
  <c r="BL158" i="4"/>
  <c r="BK158" i="4" a="1"/>
  <c r="BK158" i="4"/>
  <c r="BJ158" i="4" a="1"/>
  <c r="BI158" i="4" a="1"/>
  <c r="BI158" i="4"/>
  <c r="BH158" i="4" a="1"/>
  <c r="BH158" i="4"/>
  <c r="BG158" i="4" a="1"/>
  <c r="BG158" i="4"/>
  <c r="BF158" i="4" a="1"/>
  <c r="BE158" i="4" a="1"/>
  <c r="BD158" i="4" a="1"/>
  <c r="BD158" i="4"/>
  <c r="BC158" i="4" a="1"/>
  <c r="BC158" i="4"/>
  <c r="BB158" i="4" a="1"/>
  <c r="BA158" i="4" a="1"/>
  <c r="AZ158" i="4" a="1"/>
  <c r="AY158" i="4" a="1"/>
  <c r="AX158" i="4" a="1"/>
  <c r="AW158" i="4" a="1"/>
  <c r="AV158" i="4" a="1"/>
  <c r="AU158" i="4" a="1"/>
  <c r="AT158" i="4" a="1"/>
  <c r="AS158" i="4" a="1"/>
  <c r="AR158" i="4" a="1"/>
  <c r="AQ158" i="4" a="1"/>
  <c r="AP158" i="4" a="1"/>
  <c r="AO158" i="4" a="1"/>
  <c r="AN158" i="4" a="1"/>
  <c r="AM158" i="4" a="1"/>
  <c r="AL158" i="4" a="1"/>
  <c r="AK158" i="4" a="1"/>
  <c r="AJ158" i="4" a="1"/>
  <c r="AI158" i="4" a="1"/>
  <c r="AH158" i="4" a="1"/>
  <c r="AG158" i="4" a="1"/>
  <c r="AF158" i="4" a="1"/>
  <c r="AE158" i="4" a="1"/>
  <c r="AD158" i="4" a="1"/>
  <c r="AC158" i="4" a="1"/>
  <c r="AB158" i="4" a="1"/>
  <c r="AA158" i="4" a="1"/>
  <c r="Z158" i="4" a="1"/>
  <c r="Y158" i="4" a="1"/>
  <c r="X158" i="4" a="1"/>
  <c r="W158" i="4" a="1"/>
  <c r="V158" i="4" a="1"/>
  <c r="U158" i="4" a="1"/>
  <c r="T158" i="4" a="1"/>
  <c r="S158" i="4" a="1"/>
  <c r="R158" i="4" a="1"/>
  <c r="Q158" i="4" a="1"/>
  <c r="P158" i="4" a="1"/>
  <c r="O158" i="4" a="1"/>
  <c r="N158" i="4" a="1"/>
  <c r="M158" i="4" a="1"/>
  <c r="EB157" i="4" a="1"/>
  <c r="EB157" i="4"/>
  <c r="EA157" i="4" a="1"/>
  <c r="EA157" i="4"/>
  <c r="DZ157" i="4" a="1"/>
  <c r="DZ157" i="4"/>
  <c r="DY157" i="4" a="1"/>
  <c r="DY157" i="4"/>
  <c r="DX157" i="4" a="1"/>
  <c r="DX157" i="4"/>
  <c r="DW157" i="4" a="1"/>
  <c r="DW157" i="4"/>
  <c r="DV157" i="4" a="1"/>
  <c r="DV157" i="4"/>
  <c r="DU157" i="4" a="1"/>
  <c r="DT157" i="4" a="1"/>
  <c r="DS157" i="4" a="1"/>
  <c r="DR157" i="4" a="1"/>
  <c r="DR157" i="4"/>
  <c r="DQ157" i="4" a="1"/>
  <c r="DQ157" i="4"/>
  <c r="DP157" i="4" a="1"/>
  <c r="DP157" i="4"/>
  <c r="DO157" i="4" a="1"/>
  <c r="DN157" i="4" a="1"/>
  <c r="DM157" i="4" a="1"/>
  <c r="DM157" i="4"/>
  <c r="DL157" i="4" a="1"/>
  <c r="DL157" i="4"/>
  <c r="DK157" i="4" a="1"/>
  <c r="DJ157" i="4" a="1"/>
  <c r="DI157" i="4" a="1"/>
  <c r="DI157" i="4"/>
  <c r="DH157" i="4" a="1"/>
  <c r="DH157" i="4"/>
  <c r="DG157" i="4" a="1"/>
  <c r="DF157" i="4" a="1"/>
  <c r="DE157" i="4" a="1"/>
  <c r="DE157" i="4"/>
  <c r="DD157" i="4" a="1"/>
  <c r="DD157" i="4"/>
  <c r="DC157" i="4" a="1"/>
  <c r="DB157" i="4" a="1"/>
  <c r="DA157" i="4" a="1"/>
  <c r="DA157" i="4"/>
  <c r="CZ157" i="4" a="1"/>
  <c r="CZ157" i="4"/>
  <c r="CY157" i="4" a="1"/>
  <c r="CX157" i="4" a="1"/>
  <c r="CW157" i="4" a="1"/>
  <c r="CW157" i="4"/>
  <c r="CV157" i="4" a="1"/>
  <c r="CV157" i="4"/>
  <c r="CU157" i="4" a="1"/>
  <c r="CT157" i="4" a="1"/>
  <c r="CS157" i="4" a="1"/>
  <c r="CS157" i="4"/>
  <c r="CR157" i="4" a="1"/>
  <c r="CR157" i="4"/>
  <c r="CQ157" i="4" a="1"/>
  <c r="CP157" i="4" a="1"/>
  <c r="CO157" i="4" a="1"/>
  <c r="CO157" i="4"/>
  <c r="CN157" i="4" a="1"/>
  <c r="CN157" i="4"/>
  <c r="CM157" i="4" a="1"/>
  <c r="CM157" i="4"/>
  <c r="CL157" i="4" a="1"/>
  <c r="CK157" i="4" a="1"/>
  <c r="CJ157" i="4" a="1"/>
  <c r="CJ157" i="4"/>
  <c r="CI157" i="4" a="1"/>
  <c r="CI157" i="4"/>
  <c r="CH157" i="4" a="1"/>
  <c r="CG157" i="4" a="1"/>
  <c r="CF157" i="4" a="1"/>
  <c r="CF157" i="4"/>
  <c r="CE157" i="4" a="1"/>
  <c r="CE157" i="4"/>
  <c r="CD157" i="4" a="1"/>
  <c r="CD157" i="4"/>
  <c r="CC157" i="4" a="1"/>
  <c r="CB157" i="4" a="1"/>
  <c r="CB157" i="4"/>
  <c r="CA157" i="4" a="1"/>
  <c r="CA157" i="4"/>
  <c r="BZ157" i="4" a="1"/>
  <c r="BZ157" i="4"/>
  <c r="BY157" i="4" a="1"/>
  <c r="BX157" i="4" a="1"/>
  <c r="BW157" i="4" a="1"/>
  <c r="BW157" i="4"/>
  <c r="BV157" i="4" a="1"/>
  <c r="BV157" i="4"/>
  <c r="BU157" i="4" a="1"/>
  <c r="BT157" i="4" a="1"/>
  <c r="BS157" i="4" a="1"/>
  <c r="BS157" i="4"/>
  <c r="BR157" i="4" a="1"/>
  <c r="BQ157" i="4" a="1"/>
  <c r="BP157" i="4" a="1"/>
  <c r="BO157" i="4" a="1"/>
  <c r="BN157" i="4" a="1"/>
  <c r="BM157" i="4" a="1"/>
  <c r="BL157" i="4" a="1"/>
  <c r="BK157" i="4" a="1"/>
  <c r="BJ157" i="4" a="1"/>
  <c r="BI157" i="4" a="1"/>
  <c r="BH157" i="4" a="1"/>
  <c r="BG157" i="4" a="1"/>
  <c r="BF157" i="4" a="1"/>
  <c r="BE157" i="4" a="1"/>
  <c r="BD157" i="4" a="1"/>
  <c r="BC157" i="4" a="1"/>
  <c r="BB157" i="4" a="1"/>
  <c r="BB157" i="4"/>
  <c r="BA157" i="4" a="1"/>
  <c r="AZ157" i="4" a="1"/>
  <c r="AY157" i="4" a="1"/>
  <c r="AX157" i="4" a="1"/>
  <c r="AW157" i="4" a="1"/>
  <c r="AV157" i="4" a="1"/>
  <c r="AU157" i="4" a="1"/>
  <c r="AT157" i="4" a="1"/>
  <c r="AS157" i="4" a="1"/>
  <c r="AR157" i="4" a="1"/>
  <c r="AQ157" i="4" a="1"/>
  <c r="AP157" i="4" a="1"/>
  <c r="AO157" i="4" a="1"/>
  <c r="AN157" i="4" a="1"/>
  <c r="AM157" i="4" a="1"/>
  <c r="AL157" i="4" a="1"/>
  <c r="AK157" i="4" a="1"/>
  <c r="AJ157" i="4" a="1"/>
  <c r="AI157" i="4" a="1"/>
  <c r="AH157" i="4" a="1"/>
  <c r="AG157" i="4" a="1"/>
  <c r="AF157" i="4" a="1"/>
  <c r="AE157" i="4" a="1"/>
  <c r="AD157" i="4" a="1"/>
  <c r="AC157" i="4" a="1"/>
  <c r="AB157" i="4" a="1"/>
  <c r="AA157" i="4" a="1"/>
  <c r="Z157" i="4" a="1"/>
  <c r="Y157" i="4" a="1"/>
  <c r="X157" i="4" a="1"/>
  <c r="W157" i="4" a="1"/>
  <c r="V157" i="4" a="1"/>
  <c r="U157" i="4" a="1"/>
  <c r="T157" i="4" a="1"/>
  <c r="S157" i="4" a="1"/>
  <c r="R157" i="4" a="1"/>
  <c r="Q157" i="4" a="1"/>
  <c r="P157" i="4" a="1"/>
  <c r="O157" i="4" a="1"/>
  <c r="N157" i="4" a="1"/>
  <c r="M157" i="4" a="1"/>
  <c r="EB156" i="4" a="1"/>
  <c r="EB156" i="4"/>
  <c r="EA156" i="4" a="1"/>
  <c r="EA156" i="4"/>
  <c r="DZ156" i="4" a="1"/>
  <c r="DZ156" i="4"/>
  <c r="DY156" i="4" a="1"/>
  <c r="DY156" i="4"/>
  <c r="DX156" i="4" a="1"/>
  <c r="DX156" i="4"/>
  <c r="DW156" i="4" a="1"/>
  <c r="DV156" i="4" a="1"/>
  <c r="DU156" i="4" a="1"/>
  <c r="DT156" i="4" a="1"/>
  <c r="DT156" i="4"/>
  <c r="DS156" i="4" a="1"/>
  <c r="DS156" i="4"/>
  <c r="DR156" i="4" a="1"/>
  <c r="DR156" i="4"/>
  <c r="DQ156" i="4" a="1"/>
  <c r="DP156" i="4" a="1"/>
  <c r="DO156" i="4" a="1"/>
  <c r="DN156" i="4" a="1"/>
  <c r="DM156" i="4" a="1"/>
  <c r="DM156" i="4"/>
  <c r="DL156" i="4" a="1"/>
  <c r="DK156" i="4" a="1"/>
  <c r="DJ156" i="4" a="1"/>
  <c r="DJ156" i="4"/>
  <c r="DI156" i="4" a="1"/>
  <c r="DH156" i="4" a="1"/>
  <c r="DG156" i="4" a="1"/>
  <c r="DF156" i="4" a="1"/>
  <c r="DE156" i="4" a="1"/>
  <c r="DD156" i="4" a="1"/>
  <c r="DC156" i="4" a="1"/>
  <c r="DB156" i="4" a="1"/>
  <c r="DA156" i="4" a="1"/>
  <c r="CZ156" i="4" a="1"/>
  <c r="CY156" i="4" a="1"/>
  <c r="CX156" i="4" a="1"/>
  <c r="CW156" i="4" a="1"/>
  <c r="CV156" i="4" a="1"/>
  <c r="CU156" i="4" a="1"/>
  <c r="CT156" i="4" a="1"/>
  <c r="CS156" i="4" a="1"/>
  <c r="CR156" i="4" a="1"/>
  <c r="CQ156" i="4" a="1"/>
  <c r="CP156" i="4" a="1"/>
  <c r="CO156" i="4" a="1"/>
  <c r="CN156" i="4" a="1"/>
  <c r="CM156" i="4" a="1"/>
  <c r="CL156" i="4" a="1"/>
  <c r="CK156" i="4" a="1"/>
  <c r="CJ156" i="4" a="1"/>
  <c r="CI156" i="4" a="1"/>
  <c r="CH156" i="4" a="1"/>
  <c r="CG156" i="4" a="1"/>
  <c r="CF156" i="4" a="1"/>
  <c r="CE156" i="4" a="1"/>
  <c r="CD156" i="4" a="1"/>
  <c r="CC156" i="4" a="1"/>
  <c r="CB156" i="4" a="1"/>
  <c r="CA156" i="4" a="1"/>
  <c r="BZ156" i="4" a="1"/>
  <c r="BY156" i="4" a="1"/>
  <c r="BX156" i="4" a="1"/>
  <c r="BW156" i="4" a="1"/>
  <c r="BV156" i="4" a="1"/>
  <c r="BU156" i="4" a="1"/>
  <c r="BT156" i="4" a="1"/>
  <c r="BS156" i="4" a="1"/>
  <c r="BR156" i="4" a="1"/>
  <c r="BQ156" i="4" a="1"/>
  <c r="BP156" i="4" a="1"/>
  <c r="BO156" i="4" a="1"/>
  <c r="BN156" i="4" a="1"/>
  <c r="BM156" i="4" a="1"/>
  <c r="BL156" i="4" a="1"/>
  <c r="BK156" i="4" a="1"/>
  <c r="BJ156" i="4" a="1"/>
  <c r="BI156" i="4" a="1"/>
  <c r="BH156" i="4" a="1"/>
  <c r="BG156" i="4" a="1"/>
  <c r="BF156" i="4" a="1"/>
  <c r="BE156" i="4" a="1"/>
  <c r="BD156" i="4" a="1"/>
  <c r="BC156" i="4" a="1"/>
  <c r="BB156" i="4" a="1"/>
  <c r="BA156" i="4" a="1"/>
  <c r="AZ156" i="4" a="1"/>
  <c r="AY156" i="4" a="1"/>
  <c r="AX156" i="4" a="1"/>
  <c r="AW156" i="4" a="1"/>
  <c r="AV156" i="4" a="1"/>
  <c r="AU156" i="4" a="1"/>
  <c r="AT156" i="4" a="1"/>
  <c r="AS156" i="4" a="1"/>
  <c r="AR156" i="4" a="1"/>
  <c r="AQ156" i="4" a="1"/>
  <c r="AP156" i="4" a="1"/>
  <c r="AO156" i="4" a="1"/>
  <c r="AN156" i="4" a="1"/>
  <c r="AM156" i="4" a="1"/>
  <c r="AL156" i="4" a="1"/>
  <c r="AK156" i="4" a="1"/>
  <c r="AJ156" i="4" a="1"/>
  <c r="AI156" i="4" a="1"/>
  <c r="AH156" i="4" a="1"/>
  <c r="AG156" i="4" a="1"/>
  <c r="AF156" i="4" a="1"/>
  <c r="AE156" i="4" a="1"/>
  <c r="AD156" i="4" a="1"/>
  <c r="AC156" i="4" a="1"/>
  <c r="AB156" i="4" a="1"/>
  <c r="AA156" i="4" a="1"/>
  <c r="Z156" i="4" a="1"/>
  <c r="Y156" i="4" a="1"/>
  <c r="X156" i="4" a="1"/>
  <c r="W156" i="4" a="1"/>
  <c r="V156" i="4" a="1"/>
  <c r="U156" i="4" a="1"/>
  <c r="T156" i="4" a="1"/>
  <c r="S156" i="4" a="1"/>
  <c r="R156" i="4" a="1"/>
  <c r="Q156" i="4" a="1"/>
  <c r="P156" i="4" a="1"/>
  <c r="O156" i="4" a="1"/>
  <c r="N156" i="4" a="1"/>
  <c r="M156" i="4" a="1"/>
  <c r="EB155" i="4" a="1"/>
  <c r="EB155" i="4"/>
  <c r="EA155" i="4" a="1"/>
  <c r="EA155" i="4"/>
  <c r="DZ155" i="4" a="1"/>
  <c r="DZ155" i="4"/>
  <c r="DY155" i="4" a="1"/>
  <c r="DY155" i="4"/>
  <c r="DX155" i="4" a="1"/>
  <c r="DX155" i="4"/>
  <c r="DW155" i="4" a="1"/>
  <c r="DW155" i="4"/>
  <c r="DV155" i="4" a="1"/>
  <c r="DV155" i="4"/>
  <c r="DU155" i="4" a="1"/>
  <c r="DU155" i="4"/>
  <c r="DT155" i="4" a="1"/>
  <c r="DT155" i="4"/>
  <c r="DS155" i="4" a="1"/>
  <c r="DS155" i="4"/>
  <c r="DR155" i="4" a="1"/>
  <c r="DR155" i="4"/>
  <c r="DQ155" i="4" a="1"/>
  <c r="DQ155" i="4"/>
  <c r="DP155" i="4" a="1"/>
  <c r="DP155" i="4"/>
  <c r="DO155" i="4" a="1"/>
  <c r="DO155" i="4"/>
  <c r="DN155" i="4" a="1"/>
  <c r="DN155" i="4"/>
  <c r="DM155" i="4" a="1"/>
  <c r="DM155" i="4"/>
  <c r="DL155" i="4" a="1"/>
  <c r="DL155" i="4"/>
  <c r="DK155" i="4" a="1"/>
  <c r="DK155" i="4"/>
  <c r="DJ155" i="4" a="1"/>
  <c r="DJ155" i="4"/>
  <c r="DI155" i="4" a="1"/>
  <c r="DI155" i="4"/>
  <c r="DH155" i="4" a="1"/>
  <c r="DH155" i="4"/>
  <c r="DG155" i="4" a="1"/>
  <c r="DG155" i="4"/>
  <c r="DF155" i="4" a="1"/>
  <c r="DF155" i="4"/>
  <c r="DE155" i="4" a="1"/>
  <c r="DE155" i="4"/>
  <c r="DD155" i="4" a="1"/>
  <c r="DD155" i="4"/>
  <c r="DC155" i="4" a="1"/>
  <c r="DC155" i="4"/>
  <c r="DB155" i="4" a="1"/>
  <c r="DB155" i="4"/>
  <c r="DA155" i="4" a="1"/>
  <c r="DA155" i="4"/>
  <c r="CZ155" i="4" a="1"/>
  <c r="CZ155" i="4"/>
  <c r="CY155" i="4" a="1"/>
  <c r="CY155" i="4"/>
  <c r="CX155" i="4" a="1"/>
  <c r="CX155" i="4"/>
  <c r="CW155" i="4" a="1"/>
  <c r="CW155" i="4"/>
  <c r="CV155" i="4" a="1"/>
  <c r="CV155" i="4"/>
  <c r="CU155" i="4" a="1"/>
  <c r="CU155" i="4"/>
  <c r="CT155" i="4" a="1"/>
  <c r="CT155" i="4"/>
  <c r="CS155" i="4" a="1"/>
  <c r="CS155" i="4"/>
  <c r="CR155" i="4" a="1"/>
  <c r="CR155" i="4"/>
  <c r="CQ155" i="4" a="1"/>
  <c r="CQ155" i="4"/>
  <c r="CP155" i="4" a="1"/>
  <c r="CP155" i="4"/>
  <c r="CO155" i="4" a="1"/>
  <c r="CO155" i="4"/>
  <c r="CN155" i="4" a="1"/>
  <c r="CN155" i="4"/>
  <c r="CM155" i="4" a="1"/>
  <c r="CM155" i="4"/>
  <c r="CL155" i="4" a="1"/>
  <c r="CL155" i="4"/>
  <c r="CK155" i="4" a="1"/>
  <c r="CK155" i="4"/>
  <c r="CJ155" i="4" a="1"/>
  <c r="CJ155" i="4"/>
  <c r="CI155" i="4" a="1"/>
  <c r="CI155" i="4"/>
  <c r="CH155" i="4" a="1"/>
  <c r="CH155" i="4"/>
  <c r="CG155" i="4" a="1"/>
  <c r="CG155" i="4"/>
  <c r="CF155" i="4" a="1"/>
  <c r="CF155" i="4"/>
  <c r="CE155" i="4" a="1"/>
  <c r="CE155" i="4"/>
  <c r="CD155" i="4" a="1"/>
  <c r="CD155" i="4"/>
  <c r="CC155" i="4" a="1"/>
  <c r="CC155" i="4"/>
  <c r="CB155" i="4" a="1"/>
  <c r="CB155" i="4"/>
  <c r="CA155" i="4" a="1"/>
  <c r="CA155" i="4"/>
  <c r="BZ155" i="4" a="1"/>
  <c r="BZ155" i="4"/>
  <c r="BY155" i="4" a="1"/>
  <c r="BY155" i="4"/>
  <c r="BX155" i="4" a="1"/>
  <c r="BX155" i="4"/>
  <c r="BW155" i="4" a="1"/>
  <c r="BW155" i="4"/>
  <c r="BV155" i="4" a="1"/>
  <c r="BV155" i="4"/>
  <c r="BU155" i="4" a="1"/>
  <c r="BU155" i="4"/>
  <c r="BT155" i="4" a="1"/>
  <c r="BT155" i="4"/>
  <c r="BS155" i="4" a="1"/>
  <c r="BS155" i="4"/>
  <c r="BR155" i="4" a="1"/>
  <c r="BR155" i="4"/>
  <c r="BQ155" i="4" a="1"/>
  <c r="BQ155" i="4"/>
  <c r="BP155" i="4" a="1"/>
  <c r="BP155" i="4"/>
  <c r="BO155" i="4" a="1"/>
  <c r="BO155" i="4"/>
  <c r="BN155" i="4" a="1"/>
  <c r="BN155" i="4"/>
  <c r="BM155" i="4" a="1"/>
  <c r="BM155" i="4"/>
  <c r="BL155" i="4" a="1"/>
  <c r="BL155" i="4"/>
  <c r="BK155" i="4" a="1"/>
  <c r="BK155" i="4"/>
  <c r="BJ155" i="4" a="1"/>
  <c r="BJ155" i="4"/>
  <c r="BI155" i="4" a="1"/>
  <c r="BI155" i="4"/>
  <c r="BH155" i="4" a="1"/>
  <c r="BH155" i="4"/>
  <c r="BG155" i="4" a="1"/>
  <c r="BG155" i="4"/>
  <c r="BF155" i="4" a="1"/>
  <c r="BF155" i="4"/>
  <c r="BE155" i="4" a="1"/>
  <c r="BE155" i="4"/>
  <c r="BD155" i="4" a="1"/>
  <c r="BD155" i="4"/>
  <c r="BC155" i="4" a="1"/>
  <c r="BC155" i="4"/>
  <c r="BB155" i="4" a="1"/>
  <c r="BB155" i="4"/>
  <c r="BA155" i="4" a="1"/>
  <c r="BA155" i="4"/>
  <c r="AZ155" i="4" a="1"/>
  <c r="AY155" i="4" a="1"/>
  <c r="AX155" i="4" a="1"/>
  <c r="AW155" i="4" a="1"/>
  <c r="AV155" i="4" a="1"/>
  <c r="AU155" i="4" a="1"/>
  <c r="AT155" i="4" a="1"/>
  <c r="AS155" i="4" a="1"/>
  <c r="AR155" i="4" a="1"/>
  <c r="AQ155" i="4" a="1"/>
  <c r="AP155" i="4" a="1"/>
  <c r="AO155" i="4" a="1"/>
  <c r="AN155" i="4" a="1"/>
  <c r="AM155" i="4" a="1"/>
  <c r="AL155" i="4" a="1"/>
  <c r="AK155" i="4" a="1"/>
  <c r="AJ155" i="4" a="1"/>
  <c r="AI155" i="4" a="1"/>
  <c r="AH155" i="4" a="1"/>
  <c r="AG155" i="4" a="1"/>
  <c r="AF155" i="4" a="1"/>
  <c r="AE155" i="4" a="1"/>
  <c r="AD155" i="4" a="1"/>
  <c r="AC155" i="4" a="1"/>
  <c r="AB155" i="4" a="1"/>
  <c r="AA155" i="4" a="1"/>
  <c r="Z155" i="4" a="1"/>
  <c r="Y155" i="4" a="1"/>
  <c r="X155" i="4" a="1"/>
  <c r="W155" i="4" a="1"/>
  <c r="V155" i="4" a="1"/>
  <c r="U155" i="4" a="1"/>
  <c r="T155" i="4" a="1"/>
  <c r="S155" i="4" a="1"/>
  <c r="R155" i="4" a="1"/>
  <c r="Q155" i="4" a="1"/>
  <c r="P155" i="4" a="1"/>
  <c r="O155" i="4" a="1"/>
  <c r="N155" i="4" a="1"/>
  <c r="M155" i="4" a="1"/>
  <c r="EB154" i="4" a="1"/>
  <c r="EB154" i="4"/>
  <c r="EA154" i="4" a="1"/>
  <c r="EA154" i="4"/>
  <c r="DZ154" i="4" a="1"/>
  <c r="DZ154" i="4"/>
  <c r="DY154" i="4" a="1"/>
  <c r="DY154" i="4"/>
  <c r="DX154" i="4" a="1"/>
  <c r="DX154" i="4"/>
  <c r="DW154" i="4" a="1"/>
  <c r="DW154" i="4"/>
  <c r="DV154" i="4" a="1"/>
  <c r="DV154" i="4"/>
  <c r="DU154" i="4" a="1"/>
  <c r="DU154" i="4"/>
  <c r="DT154" i="4" a="1"/>
  <c r="DT154" i="4"/>
  <c r="DS154" i="4" a="1"/>
  <c r="DS154" i="4"/>
  <c r="DR154" i="4" a="1"/>
  <c r="DR154" i="4"/>
  <c r="DQ154" i="4" a="1"/>
  <c r="DQ154" i="4"/>
  <c r="DP154" i="4" a="1"/>
  <c r="DP154" i="4"/>
  <c r="DO154" i="4" a="1"/>
  <c r="DO154" i="4"/>
  <c r="DN154" i="4" a="1"/>
  <c r="DM154" i="4" a="1"/>
  <c r="DM154" i="4"/>
  <c r="DL154" i="4" a="1"/>
  <c r="DL154" i="4"/>
  <c r="DK154" i="4" a="1"/>
  <c r="DK154" i="4"/>
  <c r="DJ154" i="4" a="1"/>
  <c r="DJ154" i="4"/>
  <c r="DI154" i="4" a="1"/>
  <c r="DH154" i="4" a="1"/>
  <c r="DG154" i="4" a="1"/>
  <c r="DG154" i="4"/>
  <c r="DF154" i="4" a="1"/>
  <c r="DF154" i="4"/>
  <c r="DE154" i="4" a="1"/>
  <c r="DE154" i="4"/>
  <c r="DD154" i="4" a="1"/>
  <c r="DC154" i="4" a="1"/>
  <c r="DC154" i="4"/>
  <c r="DB154" i="4" a="1"/>
  <c r="DB154" i="4"/>
  <c r="DA154" i="4" a="1"/>
  <c r="DA154" i="4"/>
  <c r="CZ154" i="4" a="1"/>
  <c r="CY154" i="4" a="1"/>
  <c r="CX154" i="4" a="1"/>
  <c r="CX154" i="4"/>
  <c r="CW154" i="4" a="1"/>
  <c r="CW154" i="4"/>
  <c r="CV154" i="4" a="1"/>
  <c r="CV154" i="4"/>
  <c r="CU154" i="4" a="1"/>
  <c r="CT154" i="4" a="1"/>
  <c r="CS154" i="4" a="1"/>
  <c r="CS154" i="4"/>
  <c r="CR154" i="4" a="1"/>
  <c r="CR154" i="4"/>
  <c r="CQ154" i="4" a="1"/>
  <c r="CQ154" i="4"/>
  <c r="CP154" i="4" a="1"/>
  <c r="CO154" i="4" a="1"/>
  <c r="CN154" i="4" a="1"/>
  <c r="CN154" i="4"/>
  <c r="CM154" i="4" a="1"/>
  <c r="CM154" i="4"/>
  <c r="CL154" i="4" a="1"/>
  <c r="CK154" i="4" a="1"/>
  <c r="CJ154" i="4" a="1"/>
  <c r="CJ154" i="4"/>
  <c r="CI154" i="4" a="1"/>
  <c r="CI154" i="4"/>
  <c r="CH154" i="4" a="1"/>
  <c r="CH154" i="4"/>
  <c r="CG154" i="4" a="1"/>
  <c r="CF154" i="4" a="1"/>
  <c r="CE154" i="4" a="1"/>
  <c r="CE154" i="4"/>
  <c r="CD154" i="4" a="1"/>
  <c r="CD154" i="4"/>
  <c r="CC154" i="4" a="1"/>
  <c r="CC154" i="4"/>
  <c r="CB154" i="4" a="1"/>
  <c r="CA154" i="4" a="1"/>
  <c r="BZ154" i="4" a="1"/>
  <c r="BZ154" i="4"/>
  <c r="BY154" i="4" a="1"/>
  <c r="BY154" i="4"/>
  <c r="BX154" i="4" a="1"/>
  <c r="BX154" i="4"/>
  <c r="BW154" i="4" a="1"/>
  <c r="BV154" i="4" a="1"/>
  <c r="BU154" i="4" a="1"/>
  <c r="BU154" i="4"/>
  <c r="BT154" i="4" a="1"/>
  <c r="BT154" i="4"/>
  <c r="BS154" i="4" a="1"/>
  <c r="BR154" i="4" a="1"/>
  <c r="BQ154" i="4" a="1"/>
  <c r="BQ154" i="4"/>
  <c r="BP154" i="4" a="1"/>
  <c r="BP154" i="4"/>
  <c r="BO154" i="4" a="1"/>
  <c r="BO154" i="4"/>
  <c r="BN154" i="4" a="1"/>
  <c r="BM154" i="4" a="1"/>
  <c r="BL154" i="4" a="1"/>
  <c r="BL154" i="4"/>
  <c r="BK154" i="4" a="1"/>
  <c r="BK154" i="4"/>
  <c r="BJ154" i="4" a="1"/>
  <c r="BJ154" i="4"/>
  <c r="BI154" i="4" a="1"/>
  <c r="BH154" i="4" a="1"/>
  <c r="BG154" i="4" a="1"/>
  <c r="BG154" i="4"/>
  <c r="BF154" i="4" a="1"/>
  <c r="BF154" i="4"/>
  <c r="BE154" i="4" a="1"/>
  <c r="BE154" i="4"/>
  <c r="BD154" i="4" a="1"/>
  <c r="BC154" i="4" a="1"/>
  <c r="BB154" i="4" a="1"/>
  <c r="BB154" i="4"/>
  <c r="BA154" i="4" a="1"/>
  <c r="BA154" i="4"/>
  <c r="AZ154" i="4" a="1"/>
  <c r="AY154" i="4" a="1"/>
  <c r="AX154" i="4" a="1"/>
  <c r="AW154" i="4" a="1"/>
  <c r="AV154" i="4" a="1"/>
  <c r="AU154" i="4" a="1"/>
  <c r="AT154" i="4" a="1"/>
  <c r="AS154" i="4" a="1"/>
  <c r="AR154" i="4" a="1"/>
  <c r="AQ154" i="4" a="1"/>
  <c r="AP154" i="4" a="1"/>
  <c r="AO154" i="4" a="1"/>
  <c r="AN154" i="4" a="1"/>
  <c r="AM154" i="4" a="1"/>
  <c r="AL154" i="4" a="1"/>
  <c r="AK154" i="4" a="1"/>
  <c r="AJ154" i="4" a="1"/>
  <c r="AI154" i="4" a="1"/>
  <c r="AH154" i="4" a="1"/>
  <c r="AG154" i="4" a="1"/>
  <c r="AF154" i="4" a="1"/>
  <c r="AE154" i="4" a="1"/>
  <c r="AD154" i="4" a="1"/>
  <c r="AC154" i="4" a="1"/>
  <c r="AB154" i="4" a="1"/>
  <c r="AA154" i="4" a="1"/>
  <c r="Z154" i="4" a="1"/>
  <c r="Y154" i="4" a="1"/>
  <c r="X154" i="4" a="1"/>
  <c r="W154" i="4" a="1"/>
  <c r="V154" i="4" a="1"/>
  <c r="U154" i="4" a="1"/>
  <c r="T154" i="4" a="1"/>
  <c r="S154" i="4" a="1"/>
  <c r="R154" i="4" a="1"/>
  <c r="Q154" i="4" a="1"/>
  <c r="P154" i="4" a="1"/>
  <c r="O154" i="4" a="1"/>
  <c r="N154" i="4" a="1"/>
  <c r="M154" i="4" a="1"/>
  <c r="EB153" i="4" a="1"/>
  <c r="EB153" i="4"/>
  <c r="EA153" i="4" a="1"/>
  <c r="EA153" i="4"/>
  <c r="DZ153" i="4" a="1"/>
  <c r="DZ153" i="4"/>
  <c r="DY153" i="4" a="1"/>
  <c r="DY153" i="4"/>
  <c r="DX153" i="4" a="1"/>
  <c r="DX153" i="4"/>
  <c r="DW153" i="4" a="1"/>
  <c r="DW153" i="4"/>
  <c r="DV153" i="4" a="1"/>
  <c r="DV153" i="4"/>
  <c r="DU153" i="4" a="1"/>
  <c r="DU153" i="4"/>
  <c r="DT153" i="4" a="1"/>
  <c r="DT153" i="4"/>
  <c r="DS153" i="4" a="1"/>
  <c r="DS153" i="4"/>
  <c r="DR153" i="4" a="1"/>
  <c r="DR153" i="4"/>
  <c r="DQ153" i="4" a="1"/>
  <c r="DQ153" i="4"/>
  <c r="DP153" i="4" a="1"/>
  <c r="DP153" i="4"/>
  <c r="DO153" i="4" a="1"/>
  <c r="DO153" i="4"/>
  <c r="DN153" i="4" a="1"/>
  <c r="DN153" i="4"/>
  <c r="DM153" i="4" a="1"/>
  <c r="DM153" i="4"/>
  <c r="DL153" i="4" a="1"/>
  <c r="DL153" i="4"/>
  <c r="DK153" i="4" a="1"/>
  <c r="DK153" i="4"/>
  <c r="DJ153" i="4" a="1"/>
  <c r="DJ153" i="4"/>
  <c r="DI153" i="4" a="1"/>
  <c r="DI153" i="4"/>
  <c r="DH153" i="4" a="1"/>
  <c r="DH153" i="4"/>
  <c r="DG153" i="4" a="1"/>
  <c r="DG153" i="4"/>
  <c r="DF153" i="4" a="1"/>
  <c r="DF153" i="4"/>
  <c r="DE153" i="4" a="1"/>
  <c r="DE153" i="4"/>
  <c r="DD153" i="4" a="1"/>
  <c r="DD153" i="4"/>
  <c r="DC153" i="4" a="1"/>
  <c r="DC153" i="4"/>
  <c r="DB153" i="4" a="1"/>
  <c r="DB153" i="4"/>
  <c r="DA153" i="4" a="1"/>
  <c r="DA153" i="4"/>
  <c r="CZ153" i="4" a="1"/>
  <c r="CZ153" i="4"/>
  <c r="CY153" i="4" a="1"/>
  <c r="CY153" i="4"/>
  <c r="CX153" i="4" a="1"/>
  <c r="CX153" i="4"/>
  <c r="CW153" i="4" a="1"/>
  <c r="CW153" i="4"/>
  <c r="CV153" i="4" a="1"/>
  <c r="CV153" i="4"/>
  <c r="CU153" i="4" a="1"/>
  <c r="CU153" i="4"/>
  <c r="CT153" i="4" a="1"/>
  <c r="CT153" i="4"/>
  <c r="CS153" i="4" a="1"/>
  <c r="CS153" i="4"/>
  <c r="CR153" i="4" a="1"/>
  <c r="CR153" i="4"/>
  <c r="CQ153" i="4" a="1"/>
  <c r="CQ153" i="4"/>
  <c r="CP153" i="4" a="1"/>
  <c r="CP153" i="4"/>
  <c r="CO153" i="4" a="1"/>
  <c r="CO153" i="4"/>
  <c r="CN153" i="4" a="1"/>
  <c r="CM153" i="4" a="1"/>
  <c r="CL153" i="4" a="1"/>
  <c r="CK153" i="4" a="1"/>
  <c r="CJ153" i="4" a="1"/>
  <c r="CI153" i="4" a="1"/>
  <c r="CH153" i="4" a="1"/>
  <c r="CG153" i="4" a="1"/>
  <c r="CF153" i="4" a="1"/>
  <c r="CE153" i="4" a="1"/>
  <c r="CD153" i="4" a="1"/>
  <c r="CC153" i="4" a="1"/>
  <c r="CB153" i="4" a="1"/>
  <c r="CA153" i="4" a="1"/>
  <c r="BZ153" i="4" a="1"/>
  <c r="BY153" i="4" a="1"/>
  <c r="BX153" i="4" a="1"/>
  <c r="BW153" i="4" a="1"/>
  <c r="BV153" i="4" a="1"/>
  <c r="BU153" i="4" a="1"/>
  <c r="BT153" i="4" a="1"/>
  <c r="BS153" i="4" a="1"/>
  <c r="BR153" i="4" a="1"/>
  <c r="BR153" i="4"/>
  <c r="BQ153" i="4" a="1"/>
  <c r="BP153" i="4" a="1"/>
  <c r="BO153" i="4" a="1"/>
  <c r="BN153" i="4" a="1"/>
  <c r="BM153" i="4" a="1"/>
  <c r="BL153" i="4" a="1"/>
  <c r="BL153" i="4"/>
  <c r="BK153" i="4" a="1"/>
  <c r="BJ153" i="4" a="1"/>
  <c r="BI153" i="4" a="1"/>
  <c r="BH153" i="4" a="1"/>
  <c r="BG153" i="4" a="1"/>
  <c r="BF153" i="4" a="1"/>
  <c r="BF153" i="4"/>
  <c r="BE153" i="4" a="1"/>
  <c r="BD153" i="4" a="1"/>
  <c r="BD153" i="4"/>
  <c r="BC153" i="4" a="1"/>
  <c r="BC153" i="4"/>
  <c r="BB153" i="4" a="1"/>
  <c r="BB153" i="4"/>
  <c r="BA153" i="4" a="1"/>
  <c r="AZ153" i="4" a="1"/>
  <c r="AY153" i="4" a="1"/>
  <c r="AX153" i="4" a="1"/>
  <c r="AW153" i="4" a="1"/>
  <c r="AV153" i="4" a="1"/>
  <c r="AU153" i="4" a="1"/>
  <c r="AT153" i="4" a="1"/>
  <c r="AS153" i="4" a="1"/>
  <c r="AR153" i="4" a="1"/>
  <c r="AQ153" i="4" a="1"/>
  <c r="AP153" i="4" a="1"/>
  <c r="AO153" i="4" a="1"/>
  <c r="AN153" i="4" a="1"/>
  <c r="AM153" i="4" a="1"/>
  <c r="AL153" i="4" a="1"/>
  <c r="AK153" i="4" a="1"/>
  <c r="AJ153" i="4" a="1"/>
  <c r="AI153" i="4" a="1"/>
  <c r="AH153" i="4" a="1"/>
  <c r="AG153" i="4" a="1"/>
  <c r="AF153" i="4" a="1"/>
  <c r="AE153" i="4" a="1"/>
  <c r="AD153" i="4" a="1"/>
  <c r="AC153" i="4" a="1"/>
  <c r="AB153" i="4" a="1"/>
  <c r="AA153" i="4" a="1"/>
  <c r="Z153" i="4" a="1"/>
  <c r="Y153" i="4" a="1"/>
  <c r="X153" i="4" a="1"/>
  <c r="W153" i="4" a="1"/>
  <c r="V153" i="4" a="1"/>
  <c r="U153" i="4" a="1"/>
  <c r="T153" i="4" a="1"/>
  <c r="S153" i="4" a="1"/>
  <c r="R153" i="4" a="1"/>
  <c r="Q153" i="4" a="1"/>
  <c r="P153" i="4" a="1"/>
  <c r="O153" i="4" a="1"/>
  <c r="N153" i="4" a="1"/>
  <c r="M153" i="4" a="1"/>
  <c r="EB152" i="4" a="1"/>
  <c r="EB152" i="4"/>
  <c r="EA152" i="4" a="1"/>
  <c r="EA152" i="4"/>
  <c r="DZ152" i="4" a="1"/>
  <c r="DZ152" i="4"/>
  <c r="DY152" i="4" a="1"/>
  <c r="DY152" i="4"/>
  <c r="DX152" i="4" a="1"/>
  <c r="DX152" i="4"/>
  <c r="DW152" i="4" a="1"/>
  <c r="DW152" i="4"/>
  <c r="DV152" i="4" a="1"/>
  <c r="DV152" i="4"/>
  <c r="DU152" i="4" a="1"/>
  <c r="DU152" i="4"/>
  <c r="DT152" i="4" a="1"/>
  <c r="DT152" i="4"/>
  <c r="DS152" i="4" a="1"/>
  <c r="DS152" i="4"/>
  <c r="DR152" i="4" a="1"/>
  <c r="DR152" i="4"/>
  <c r="DQ152" i="4" a="1"/>
  <c r="DQ152" i="4"/>
  <c r="DP152" i="4" a="1"/>
  <c r="DP152" i="4"/>
  <c r="DO152" i="4" a="1"/>
  <c r="DO152" i="4"/>
  <c r="DN152" i="4" a="1"/>
  <c r="DN152" i="4"/>
  <c r="DM152" i="4" a="1"/>
  <c r="DM152" i="4"/>
  <c r="DL152" i="4" a="1"/>
  <c r="DL152" i="4"/>
  <c r="DK152" i="4" a="1"/>
  <c r="DK152" i="4"/>
  <c r="DJ152" i="4" a="1"/>
  <c r="DJ152" i="4"/>
  <c r="DI152" i="4" a="1"/>
  <c r="DI152" i="4"/>
  <c r="DH152" i="4" a="1"/>
  <c r="DH152" i="4"/>
  <c r="DG152" i="4" a="1"/>
  <c r="DG152" i="4"/>
  <c r="DF152" i="4" a="1"/>
  <c r="DF152" i="4"/>
  <c r="DE152" i="4" a="1"/>
  <c r="DE152" i="4"/>
  <c r="DD152" i="4" a="1"/>
  <c r="DD152" i="4"/>
  <c r="DC152" i="4" a="1"/>
  <c r="DC152" i="4"/>
  <c r="DB152" i="4" a="1"/>
  <c r="DB152" i="4"/>
  <c r="DA152" i="4" a="1"/>
  <c r="DA152" i="4"/>
  <c r="CZ152" i="4" a="1"/>
  <c r="CZ152" i="4"/>
  <c r="CY152" i="4" a="1"/>
  <c r="CY152" i="4"/>
  <c r="CX152" i="4" a="1"/>
  <c r="CX152" i="4"/>
  <c r="CW152" i="4" a="1"/>
  <c r="CW152" i="4"/>
  <c r="CV152" i="4" a="1"/>
  <c r="CV152" i="4"/>
  <c r="CU152" i="4" a="1"/>
  <c r="CU152" i="4"/>
  <c r="CT152" i="4" a="1"/>
  <c r="CT152" i="4"/>
  <c r="CS152" i="4" a="1"/>
  <c r="CS152" i="4"/>
  <c r="CR152" i="4" a="1"/>
  <c r="CR152" i="4"/>
  <c r="CQ152" i="4" a="1"/>
  <c r="CQ152" i="4"/>
  <c r="CP152" i="4" a="1"/>
  <c r="CP152" i="4"/>
  <c r="CO152" i="4" a="1"/>
  <c r="CO152" i="4"/>
  <c r="CN152" i="4" a="1"/>
  <c r="CN152" i="4"/>
  <c r="CM152" i="4" a="1"/>
  <c r="CM152" i="4"/>
  <c r="CL152" i="4" a="1"/>
  <c r="CL152" i="4"/>
  <c r="CK152" i="4" a="1"/>
  <c r="CK152" i="4"/>
  <c r="CJ152" i="4" a="1"/>
  <c r="CJ152" i="4"/>
  <c r="CI152" i="4" a="1"/>
  <c r="CI152" i="4"/>
  <c r="CH152" i="4" a="1"/>
  <c r="CH152" i="4"/>
  <c r="CG152" i="4" a="1"/>
  <c r="CG152" i="4"/>
  <c r="CF152" i="4" a="1"/>
  <c r="CF152" i="4"/>
  <c r="CE152" i="4" a="1"/>
  <c r="CE152" i="4"/>
  <c r="CD152" i="4" a="1"/>
  <c r="CD152" i="4"/>
  <c r="CC152" i="4" a="1"/>
  <c r="CC152" i="4"/>
  <c r="CB152" i="4" a="1"/>
  <c r="CB152" i="4"/>
  <c r="CA152" i="4" a="1"/>
  <c r="CA152" i="4"/>
  <c r="BZ152" i="4" a="1"/>
  <c r="BZ152" i="4"/>
  <c r="BY152" i="4" a="1"/>
  <c r="BY152" i="4"/>
  <c r="BX152" i="4" a="1"/>
  <c r="BX152" i="4"/>
  <c r="BW152" i="4" a="1"/>
  <c r="BW152" i="4"/>
  <c r="BV152" i="4" a="1"/>
  <c r="BV152" i="4"/>
  <c r="BU152" i="4" a="1"/>
  <c r="BU152" i="4"/>
  <c r="BT152" i="4" a="1"/>
  <c r="BT152" i="4"/>
  <c r="BS152" i="4" a="1"/>
  <c r="BS152" i="4"/>
  <c r="BR152" i="4" a="1"/>
  <c r="BR152" i="4"/>
  <c r="BQ152" i="4" a="1"/>
  <c r="BQ152" i="4"/>
  <c r="BP152" i="4" a="1"/>
  <c r="BP152" i="4"/>
  <c r="BO152" i="4" a="1"/>
  <c r="BO152" i="4"/>
  <c r="BN152" i="4" a="1"/>
  <c r="BN152" i="4"/>
  <c r="BM152" i="4" a="1"/>
  <c r="BM152" i="4"/>
  <c r="BL152" i="4" a="1"/>
  <c r="BL152" i="4"/>
  <c r="BK152" i="4" a="1"/>
  <c r="BK152" i="4"/>
  <c r="BJ152" i="4" a="1"/>
  <c r="BJ152" i="4"/>
  <c r="BI152" i="4" a="1"/>
  <c r="BI152" i="4"/>
  <c r="BH152" i="4" a="1"/>
  <c r="BH152" i="4"/>
  <c r="BG152" i="4" a="1"/>
  <c r="BG152" i="4"/>
  <c r="BF152" i="4" a="1"/>
  <c r="BF152" i="4"/>
  <c r="BE152" i="4" a="1"/>
  <c r="BE152" i="4"/>
  <c r="BD152" i="4" a="1"/>
  <c r="BD152" i="4"/>
  <c r="BC152" i="4" a="1"/>
  <c r="BC152" i="4"/>
  <c r="BB152" i="4" a="1"/>
  <c r="BB152" i="4"/>
  <c r="BA152" i="4" a="1"/>
  <c r="BA152" i="4"/>
  <c r="AZ152" i="4" a="1"/>
  <c r="AY152" i="4" a="1"/>
  <c r="AX152" i="4" a="1"/>
  <c r="AW152" i="4" a="1"/>
  <c r="AV152" i="4" a="1"/>
  <c r="AU152" i="4" a="1"/>
  <c r="AT152" i="4" a="1"/>
  <c r="AS152" i="4" a="1"/>
  <c r="AR152" i="4" a="1"/>
  <c r="AQ152" i="4" a="1"/>
  <c r="AP152" i="4" a="1"/>
  <c r="AO152" i="4" a="1"/>
  <c r="AN152" i="4" a="1"/>
  <c r="AM152" i="4" a="1"/>
  <c r="AL152" i="4" a="1"/>
  <c r="AK152" i="4" a="1"/>
  <c r="AJ152" i="4" a="1"/>
  <c r="AI152" i="4" a="1"/>
  <c r="AH152" i="4" a="1"/>
  <c r="AG152" i="4" a="1"/>
  <c r="AF152" i="4" a="1"/>
  <c r="AE152" i="4" a="1"/>
  <c r="AD152" i="4" a="1"/>
  <c r="AC152" i="4" a="1"/>
  <c r="AB152" i="4" a="1"/>
  <c r="AA152" i="4" a="1"/>
  <c r="Z152" i="4" a="1"/>
  <c r="Y152" i="4" a="1"/>
  <c r="X152" i="4" a="1"/>
  <c r="W152" i="4" a="1"/>
  <c r="V152" i="4" a="1"/>
  <c r="U152" i="4" a="1"/>
  <c r="T152" i="4" a="1"/>
  <c r="S152" i="4" a="1"/>
  <c r="R152" i="4" a="1"/>
  <c r="Q152" i="4" a="1"/>
  <c r="P152" i="4" a="1"/>
  <c r="O152" i="4" a="1"/>
  <c r="N152" i="4" a="1"/>
  <c r="M152" i="4" a="1"/>
  <c r="EB151" i="4" a="1"/>
  <c r="EB151" i="4"/>
  <c r="EA151" i="4" a="1"/>
  <c r="EA151" i="4"/>
  <c r="DZ151" i="4" a="1"/>
  <c r="DZ151" i="4"/>
  <c r="DY151" i="4" a="1"/>
  <c r="DY151" i="4"/>
  <c r="DX151" i="4" a="1"/>
  <c r="DX151" i="4"/>
  <c r="DW151" i="4" a="1"/>
  <c r="DW151" i="4"/>
  <c r="DV151" i="4" a="1"/>
  <c r="DV151" i="4"/>
  <c r="DU151" i="4" a="1"/>
  <c r="DU151" i="4"/>
  <c r="DT151" i="4" a="1"/>
  <c r="DT151" i="4"/>
  <c r="DS151" i="4" a="1"/>
  <c r="DS151" i="4"/>
  <c r="DR151" i="4" a="1"/>
  <c r="DR151" i="4"/>
  <c r="DQ151" i="4" a="1"/>
  <c r="DQ151" i="4"/>
  <c r="DP151" i="4" a="1"/>
  <c r="DP151" i="4"/>
  <c r="DO151" i="4" a="1"/>
  <c r="DO151" i="4"/>
  <c r="DN151" i="4" a="1"/>
  <c r="DN151" i="4"/>
  <c r="DM151" i="4" a="1"/>
  <c r="DM151" i="4"/>
  <c r="DL151" i="4" a="1"/>
  <c r="DL151" i="4"/>
  <c r="DK151" i="4" a="1"/>
  <c r="DK151" i="4"/>
  <c r="DJ151" i="4" a="1"/>
  <c r="DJ151" i="4"/>
  <c r="DI151" i="4" a="1"/>
  <c r="DI151" i="4"/>
  <c r="DH151" i="4" a="1"/>
  <c r="DH151" i="4"/>
  <c r="DG151" i="4" a="1"/>
  <c r="DG151" i="4"/>
  <c r="DF151" i="4" a="1"/>
  <c r="DF151" i="4"/>
  <c r="DE151" i="4" a="1"/>
  <c r="DE151" i="4"/>
  <c r="DD151" i="4" a="1"/>
  <c r="DD151" i="4"/>
  <c r="DC151" i="4" a="1"/>
  <c r="DC151" i="4"/>
  <c r="DB151" i="4" a="1"/>
  <c r="DB151" i="4"/>
  <c r="DA151" i="4" a="1"/>
  <c r="DA151" i="4"/>
  <c r="CZ151" i="4" a="1"/>
  <c r="CZ151" i="4"/>
  <c r="CY151" i="4" a="1"/>
  <c r="CY151" i="4"/>
  <c r="CX151" i="4" a="1"/>
  <c r="CX151" i="4"/>
  <c r="CW151" i="4" a="1"/>
  <c r="CW151" i="4"/>
  <c r="CV151" i="4" a="1"/>
  <c r="CV151" i="4"/>
  <c r="CU151" i="4" a="1"/>
  <c r="CU151" i="4"/>
  <c r="CT151" i="4" a="1"/>
  <c r="CT151" i="4"/>
  <c r="CS151" i="4" a="1"/>
  <c r="CR151" i="4" a="1"/>
  <c r="CR151" i="4"/>
  <c r="CQ151" i="4" a="1"/>
  <c r="CP151" i="4" a="1"/>
  <c r="CO151" i="4" a="1"/>
  <c r="CO151" i="4"/>
  <c r="CN151" i="4" a="1"/>
  <c r="CN151" i="4"/>
  <c r="CM151" i="4" a="1"/>
  <c r="CL151" i="4" a="1"/>
  <c r="CK151" i="4" a="1"/>
  <c r="CK151" i="4"/>
  <c r="CJ151" i="4" a="1"/>
  <c r="CJ151" i="4"/>
  <c r="CI151" i="4" a="1"/>
  <c r="CH151" i="4" a="1"/>
  <c r="CG151" i="4" a="1"/>
  <c r="CF151" i="4" a="1"/>
  <c r="CE151" i="4" a="1"/>
  <c r="CD151" i="4" a="1"/>
  <c r="CC151" i="4" a="1"/>
  <c r="CB151" i="4" a="1"/>
  <c r="CA151" i="4" a="1"/>
  <c r="BZ151" i="4" a="1"/>
  <c r="BY151" i="4" a="1"/>
  <c r="BX151" i="4" a="1"/>
  <c r="BW151" i="4" a="1"/>
  <c r="BV151" i="4" a="1"/>
  <c r="BU151" i="4" a="1"/>
  <c r="BT151" i="4" a="1"/>
  <c r="BS151" i="4" a="1"/>
  <c r="BR151" i="4" a="1"/>
  <c r="BQ151" i="4" a="1"/>
  <c r="BP151" i="4" a="1"/>
  <c r="BO151" i="4" a="1"/>
  <c r="BO151" i="4"/>
  <c r="BN151" i="4" a="1"/>
  <c r="BM151" i="4" a="1"/>
  <c r="BL151" i="4" a="1"/>
  <c r="BK151" i="4" a="1"/>
  <c r="BK151" i="4"/>
  <c r="BJ151" i="4" a="1"/>
  <c r="BI151" i="4" a="1"/>
  <c r="BH151" i="4" a="1"/>
  <c r="BG151" i="4" a="1"/>
  <c r="BG151" i="4"/>
  <c r="BF151" i="4" a="1"/>
  <c r="BE151" i="4" a="1"/>
  <c r="BD151" i="4" a="1"/>
  <c r="BC151" i="4" a="1"/>
  <c r="BC151" i="4"/>
  <c r="BB151" i="4" a="1"/>
  <c r="BB151" i="4"/>
  <c r="BA151" i="4" a="1"/>
  <c r="AZ151" i="4" a="1"/>
  <c r="AY151" i="4" a="1"/>
  <c r="AX151" i="4" a="1"/>
  <c r="AW151" i="4" a="1"/>
  <c r="AV151" i="4" a="1"/>
  <c r="AU151" i="4" a="1"/>
  <c r="AT151" i="4" a="1"/>
  <c r="AS151" i="4" a="1"/>
  <c r="AR151" i="4" a="1"/>
  <c r="AQ151" i="4" a="1"/>
  <c r="AP151" i="4" a="1"/>
  <c r="AO151" i="4" a="1"/>
  <c r="AN151" i="4" a="1"/>
  <c r="AM151" i="4" a="1"/>
  <c r="AL151" i="4" a="1"/>
  <c r="AK151" i="4" a="1"/>
  <c r="AJ151" i="4" a="1"/>
  <c r="AI151" i="4" a="1"/>
  <c r="AH151" i="4" a="1"/>
  <c r="AG151" i="4" a="1"/>
  <c r="AF151" i="4" a="1"/>
  <c r="AE151" i="4" a="1"/>
  <c r="AD151" i="4" a="1"/>
  <c r="AC151" i="4" a="1"/>
  <c r="AB151" i="4" a="1"/>
  <c r="AA151" i="4" a="1"/>
  <c r="Z151" i="4" a="1"/>
  <c r="Y151" i="4" a="1"/>
  <c r="X151" i="4" a="1"/>
  <c r="W151" i="4" a="1"/>
  <c r="V151" i="4" a="1"/>
  <c r="U151" i="4" a="1"/>
  <c r="T151" i="4" a="1"/>
  <c r="S151" i="4" a="1"/>
  <c r="R151" i="4" a="1"/>
  <c r="Q151" i="4" a="1"/>
  <c r="P151" i="4" a="1"/>
  <c r="O151" i="4" a="1"/>
  <c r="N151" i="4" a="1"/>
  <c r="M151" i="4" a="1"/>
  <c r="EB150" i="4" a="1"/>
  <c r="EB150" i="4"/>
  <c r="EA150" i="4" a="1"/>
  <c r="EA150" i="4"/>
  <c r="DZ150" i="4" a="1"/>
  <c r="DZ150" i="4"/>
  <c r="DY150" i="4" a="1"/>
  <c r="DX150" i="4" a="1"/>
  <c r="DW150" i="4" a="1"/>
  <c r="DV150" i="4" a="1"/>
  <c r="DU150" i="4" a="1"/>
  <c r="DT150" i="4" a="1"/>
  <c r="DS150" i="4" a="1"/>
  <c r="DR150" i="4" a="1"/>
  <c r="DQ150" i="4" a="1"/>
  <c r="DP150" i="4" a="1"/>
  <c r="DO150" i="4" a="1"/>
  <c r="DN150" i="4" a="1"/>
  <c r="DM150" i="4" a="1"/>
  <c r="DL150" i="4" a="1"/>
  <c r="DK150" i="4" a="1"/>
  <c r="DK150" i="4"/>
  <c r="DJ150" i="4" a="1"/>
  <c r="DI150" i="4" a="1"/>
  <c r="DI150" i="4"/>
  <c r="DH150" i="4" a="1"/>
  <c r="DG150" i="4" a="1"/>
  <c r="DF150" i="4" a="1"/>
  <c r="DE150" i="4" a="1"/>
  <c r="DE150" i="4"/>
  <c r="DD150" i="4" a="1"/>
  <c r="DD150" i="4"/>
  <c r="DC150" i="4" a="1"/>
  <c r="DC150" i="4"/>
  <c r="DB150" i="4" a="1"/>
  <c r="DA150" i="4" a="1"/>
  <c r="CZ150" i="4" a="1"/>
  <c r="CY150" i="4" a="1"/>
  <c r="CX150" i="4" a="1"/>
  <c r="CW150" i="4" a="1"/>
  <c r="CV150" i="4" a="1"/>
  <c r="CU150" i="4" a="1"/>
  <c r="CT150" i="4" a="1"/>
  <c r="CS150" i="4" a="1"/>
  <c r="CR150" i="4" a="1"/>
  <c r="CQ150" i="4" a="1"/>
  <c r="CP150" i="4" a="1"/>
  <c r="CO150" i="4" a="1"/>
  <c r="CN150" i="4" a="1"/>
  <c r="CM150" i="4" a="1"/>
  <c r="CL150" i="4" a="1"/>
  <c r="CK150" i="4" a="1"/>
  <c r="CJ150" i="4" a="1"/>
  <c r="CI150" i="4" a="1"/>
  <c r="CH150" i="4" a="1"/>
  <c r="CG150" i="4" a="1"/>
  <c r="CF150" i="4" a="1"/>
  <c r="CE150" i="4" a="1"/>
  <c r="CD150" i="4" a="1"/>
  <c r="CC150" i="4" a="1"/>
  <c r="CB150" i="4" a="1"/>
  <c r="CA150" i="4" a="1"/>
  <c r="BZ150" i="4" a="1"/>
  <c r="BY150" i="4" a="1"/>
  <c r="BX150" i="4" a="1"/>
  <c r="BW150" i="4" a="1"/>
  <c r="BV150" i="4" a="1"/>
  <c r="BU150" i="4" a="1"/>
  <c r="BT150" i="4" a="1"/>
  <c r="BS150" i="4" a="1"/>
  <c r="BR150" i="4" a="1"/>
  <c r="BQ150" i="4" a="1"/>
  <c r="BP150" i="4" a="1"/>
  <c r="BO150" i="4" a="1"/>
  <c r="BN150" i="4" a="1"/>
  <c r="BM150" i="4" a="1"/>
  <c r="BL150" i="4" a="1"/>
  <c r="BK150" i="4" a="1"/>
  <c r="BJ150" i="4" a="1"/>
  <c r="BI150" i="4" a="1"/>
  <c r="BH150" i="4" a="1"/>
  <c r="BG150" i="4" a="1"/>
  <c r="BF150" i="4" a="1"/>
  <c r="BE150" i="4" a="1"/>
  <c r="BD150" i="4" a="1"/>
  <c r="BC150" i="4" a="1"/>
  <c r="BB150" i="4" a="1"/>
  <c r="BA150" i="4" a="1"/>
  <c r="AZ150" i="4" a="1"/>
  <c r="AY150" i="4" a="1"/>
  <c r="AX150" i="4" a="1"/>
  <c r="AW150" i="4" a="1"/>
  <c r="AV150" i="4" a="1"/>
  <c r="AU150" i="4" a="1"/>
  <c r="AT150" i="4" a="1"/>
  <c r="AS150" i="4" a="1"/>
  <c r="AR150" i="4" a="1"/>
  <c r="AQ150" i="4" a="1"/>
  <c r="AP150" i="4" a="1"/>
  <c r="AO150" i="4" a="1"/>
  <c r="AN150" i="4" a="1"/>
  <c r="AM150" i="4" a="1"/>
  <c r="AL150" i="4" a="1"/>
  <c r="AK150" i="4" a="1"/>
  <c r="AJ150" i="4" a="1"/>
  <c r="AI150" i="4" a="1"/>
  <c r="AH150" i="4" a="1"/>
  <c r="AG150" i="4" a="1"/>
  <c r="AF150" i="4" a="1"/>
  <c r="AE150" i="4" a="1"/>
  <c r="AD150" i="4" a="1"/>
  <c r="AC150" i="4" a="1"/>
  <c r="AB150" i="4" a="1"/>
  <c r="AA150" i="4" a="1"/>
  <c r="Z150" i="4" a="1"/>
  <c r="Y150" i="4" a="1"/>
  <c r="X150" i="4" a="1"/>
  <c r="W150" i="4" a="1"/>
  <c r="V150" i="4" a="1"/>
  <c r="U150" i="4" a="1"/>
  <c r="T150" i="4" a="1"/>
  <c r="S150" i="4" a="1"/>
  <c r="R150" i="4" a="1"/>
  <c r="Q150" i="4" a="1"/>
  <c r="P150" i="4" a="1"/>
  <c r="O150" i="4" a="1"/>
  <c r="N150" i="4" a="1"/>
  <c r="M150" i="4" a="1"/>
  <c r="EB149" i="4" a="1"/>
  <c r="EB149" i="4"/>
  <c r="EA149" i="4" a="1"/>
  <c r="EA149" i="4"/>
  <c r="DZ149" i="4" a="1"/>
  <c r="DZ149" i="4"/>
  <c r="DY149" i="4" a="1"/>
  <c r="DY149" i="4"/>
  <c r="DX149" i="4" a="1"/>
  <c r="DX149" i="4"/>
  <c r="DW149" i="4" a="1"/>
  <c r="DW149" i="4"/>
  <c r="DV149" i="4" a="1"/>
  <c r="DV149" i="4"/>
  <c r="DU149" i="4" a="1"/>
  <c r="DU149" i="4"/>
  <c r="DT149" i="4" a="1"/>
  <c r="DT149" i="4"/>
  <c r="DS149" i="4" a="1"/>
  <c r="DS149" i="4"/>
  <c r="DR149" i="4" a="1"/>
  <c r="DR149" i="4"/>
  <c r="DQ149" i="4" a="1"/>
  <c r="DQ149" i="4"/>
  <c r="DP149" i="4" a="1"/>
  <c r="DP149" i="4"/>
  <c r="DO149" i="4" a="1"/>
  <c r="DO149" i="4"/>
  <c r="DN149" i="4" a="1"/>
  <c r="DN149" i="4"/>
  <c r="DM149" i="4" a="1"/>
  <c r="DM149" i="4"/>
  <c r="DL149" i="4" a="1"/>
  <c r="DL149" i="4"/>
  <c r="DK149" i="4" a="1"/>
  <c r="DK149" i="4"/>
  <c r="DJ149" i="4" a="1"/>
  <c r="DJ149" i="4"/>
  <c r="DI149" i="4" a="1"/>
  <c r="DI149" i="4"/>
  <c r="DH149" i="4" a="1"/>
  <c r="DH149" i="4"/>
  <c r="DG149" i="4" a="1"/>
  <c r="DG149" i="4"/>
  <c r="DF149" i="4" a="1"/>
  <c r="DF149" i="4"/>
  <c r="DE149" i="4" a="1"/>
  <c r="DE149" i="4"/>
  <c r="DD149" i="4" a="1"/>
  <c r="DD149" i="4"/>
  <c r="DC149" i="4" a="1"/>
  <c r="DC149" i="4"/>
  <c r="DB149" i="4" a="1"/>
  <c r="DB149" i="4"/>
  <c r="DA149" i="4" a="1"/>
  <c r="DA149" i="4"/>
  <c r="CZ149" i="4" a="1"/>
  <c r="CZ149" i="4"/>
  <c r="CY149" i="4" a="1"/>
  <c r="CY149" i="4"/>
  <c r="CX149" i="4" a="1"/>
  <c r="CW149" i="4" a="1"/>
  <c r="CV149" i="4" a="1"/>
  <c r="CU149" i="4" a="1"/>
  <c r="CT149" i="4" a="1"/>
  <c r="CS149" i="4" a="1"/>
  <c r="CR149" i="4" a="1"/>
  <c r="CQ149" i="4" a="1"/>
  <c r="CP149" i="4" a="1"/>
  <c r="CO149" i="4" a="1"/>
  <c r="CN149" i="4" a="1"/>
  <c r="CM149" i="4" a="1"/>
  <c r="CL149" i="4" a="1"/>
  <c r="CK149" i="4" a="1"/>
  <c r="CJ149" i="4" a="1"/>
  <c r="CI149" i="4" a="1"/>
  <c r="CH149" i="4" a="1"/>
  <c r="CG149" i="4" a="1"/>
  <c r="CF149" i="4" a="1"/>
  <c r="CE149" i="4" a="1"/>
  <c r="CD149" i="4" a="1"/>
  <c r="CC149" i="4" a="1"/>
  <c r="CB149" i="4" a="1"/>
  <c r="CA149" i="4" a="1"/>
  <c r="BZ149" i="4" a="1"/>
  <c r="BY149" i="4" a="1"/>
  <c r="BX149" i="4" a="1"/>
  <c r="BW149" i="4" a="1"/>
  <c r="BV149" i="4" a="1"/>
  <c r="BU149" i="4" a="1"/>
  <c r="BT149" i="4" a="1"/>
  <c r="BS149" i="4" a="1"/>
  <c r="BR149" i="4" a="1"/>
  <c r="BQ149" i="4" a="1"/>
  <c r="BP149" i="4" a="1"/>
  <c r="BO149" i="4" a="1"/>
  <c r="BN149" i="4" a="1"/>
  <c r="BM149" i="4" a="1"/>
  <c r="BL149" i="4" a="1"/>
  <c r="BK149" i="4" a="1"/>
  <c r="BJ149" i="4" a="1"/>
  <c r="BI149" i="4" a="1"/>
  <c r="BH149" i="4" a="1"/>
  <c r="BG149" i="4" a="1"/>
  <c r="BF149" i="4" a="1"/>
  <c r="BE149" i="4" a="1"/>
  <c r="BD149" i="4" a="1"/>
  <c r="BC149" i="4" a="1"/>
  <c r="BB149" i="4" a="1"/>
  <c r="BA149" i="4" a="1"/>
  <c r="AZ149" i="4" a="1"/>
  <c r="AY149" i="4" a="1"/>
  <c r="AX149" i="4" a="1"/>
  <c r="AW149" i="4" a="1"/>
  <c r="AV149" i="4" a="1"/>
  <c r="AU149" i="4" a="1"/>
  <c r="AT149" i="4" a="1"/>
  <c r="AS149" i="4" a="1"/>
  <c r="AR149" i="4" a="1"/>
  <c r="AQ149" i="4" a="1"/>
  <c r="AP149" i="4" a="1"/>
  <c r="AO149" i="4" a="1"/>
  <c r="AN149" i="4" a="1"/>
  <c r="AM149" i="4" a="1"/>
  <c r="AL149" i="4" a="1"/>
  <c r="AK149" i="4" a="1"/>
  <c r="AJ149" i="4" a="1"/>
  <c r="AI149" i="4" a="1"/>
  <c r="AH149" i="4" a="1"/>
  <c r="AG149" i="4" a="1"/>
  <c r="AF149" i="4" a="1"/>
  <c r="AE149" i="4" a="1"/>
  <c r="AD149" i="4" a="1"/>
  <c r="AC149" i="4" a="1"/>
  <c r="AB149" i="4" a="1"/>
  <c r="AA149" i="4" a="1"/>
  <c r="Z149" i="4" a="1"/>
  <c r="Y149" i="4" a="1"/>
  <c r="X149" i="4" a="1"/>
  <c r="W149" i="4" a="1"/>
  <c r="V149" i="4" a="1"/>
  <c r="U149" i="4" a="1"/>
  <c r="T149" i="4" a="1"/>
  <c r="S149" i="4" a="1"/>
  <c r="R149" i="4" a="1"/>
  <c r="Q149" i="4" a="1"/>
  <c r="P149" i="4" a="1"/>
  <c r="O149" i="4" a="1"/>
  <c r="N149" i="4" a="1"/>
  <c r="M149" i="4" a="1"/>
  <c r="EB148" i="4" a="1"/>
  <c r="EB148" i="4"/>
  <c r="EA148" i="4" a="1"/>
  <c r="EA148" i="4"/>
  <c r="DZ148" i="4" a="1"/>
  <c r="DZ148" i="4"/>
  <c r="DY148" i="4" a="1"/>
  <c r="DY148" i="4"/>
  <c r="DX148" i="4" a="1"/>
  <c r="DX148" i="4"/>
  <c r="DW148" i="4" a="1"/>
  <c r="DW148" i="4"/>
  <c r="DV148" i="4" a="1"/>
  <c r="DV148" i="4"/>
  <c r="DU148" i="4" a="1"/>
  <c r="DU148" i="4"/>
  <c r="DT148" i="4" a="1"/>
  <c r="DT148" i="4"/>
  <c r="DS148" i="4" a="1"/>
  <c r="DS148" i="4"/>
  <c r="DR148" i="4" a="1"/>
  <c r="DR148" i="4"/>
  <c r="DQ148" i="4" a="1"/>
  <c r="DQ148" i="4"/>
  <c r="DP148" i="4" a="1"/>
  <c r="DP148" i="4"/>
  <c r="DO148" i="4" a="1"/>
  <c r="DO148" i="4"/>
  <c r="DN148" i="4" a="1"/>
  <c r="DN148" i="4"/>
  <c r="DM148" i="4" a="1"/>
  <c r="DM148" i="4"/>
  <c r="DL148" i="4" a="1"/>
  <c r="DL148" i="4"/>
  <c r="DK148" i="4" a="1"/>
  <c r="DK148" i="4"/>
  <c r="DJ148" i="4" a="1"/>
  <c r="DJ148" i="4"/>
  <c r="DI148" i="4" a="1"/>
  <c r="DI148" i="4"/>
  <c r="DH148" i="4" a="1"/>
  <c r="DH148" i="4"/>
  <c r="DG148" i="4" a="1"/>
  <c r="DG148" i="4"/>
  <c r="DF148" i="4" a="1"/>
  <c r="DF148" i="4"/>
  <c r="DE148" i="4" a="1"/>
  <c r="DE148" i="4"/>
  <c r="DD148" i="4" a="1"/>
  <c r="DD148" i="4"/>
  <c r="DC148" i="4" a="1"/>
  <c r="DC148" i="4"/>
  <c r="DB148" i="4" a="1"/>
  <c r="DB148" i="4"/>
  <c r="DA148" i="4" a="1"/>
  <c r="DA148" i="4"/>
  <c r="CZ148" i="4" a="1"/>
  <c r="CZ148" i="4"/>
  <c r="CY148" i="4" a="1"/>
  <c r="CY148" i="4"/>
  <c r="CX148" i="4" a="1"/>
  <c r="CX148" i="4"/>
  <c r="CW148" i="4" a="1"/>
  <c r="CW148" i="4"/>
  <c r="CV148" i="4" a="1"/>
  <c r="CV148" i="4"/>
  <c r="CU148" i="4" a="1"/>
  <c r="CU148" i="4"/>
  <c r="CT148" i="4" a="1"/>
  <c r="CT148" i="4"/>
  <c r="CS148" i="4" a="1"/>
  <c r="CS148" i="4"/>
  <c r="CR148" i="4" a="1"/>
  <c r="CR148" i="4"/>
  <c r="CQ148" i="4" a="1"/>
  <c r="CQ148" i="4"/>
  <c r="CP148" i="4" a="1"/>
  <c r="CP148" i="4"/>
  <c r="CO148" i="4" a="1"/>
  <c r="CO148" i="4"/>
  <c r="CN148" i="4" a="1"/>
  <c r="CN148" i="4"/>
  <c r="CM148" i="4" a="1"/>
  <c r="CM148" i="4"/>
  <c r="CL148" i="4" a="1"/>
  <c r="CL148" i="4"/>
  <c r="CK148" i="4" a="1"/>
  <c r="CK148" i="4"/>
  <c r="CJ148" i="4" a="1"/>
  <c r="CJ148" i="4"/>
  <c r="CI148" i="4" a="1"/>
  <c r="CI148" i="4"/>
  <c r="CH148" i="4" a="1"/>
  <c r="CH148" i="4"/>
  <c r="CG148" i="4" a="1"/>
  <c r="CG148" i="4"/>
  <c r="CF148" i="4" a="1"/>
  <c r="CF148" i="4"/>
  <c r="CE148" i="4" a="1"/>
  <c r="CE148" i="4"/>
  <c r="CD148" i="4" a="1"/>
  <c r="CD148" i="4"/>
  <c r="CC148" i="4" a="1"/>
  <c r="CC148" i="4"/>
  <c r="CB148" i="4" a="1"/>
  <c r="CB148" i="4"/>
  <c r="CA148" i="4" a="1"/>
  <c r="CA148" i="4"/>
  <c r="BZ148" i="4" a="1"/>
  <c r="BZ148" i="4"/>
  <c r="BY148" i="4" a="1"/>
  <c r="BY148" i="4"/>
  <c r="BX148" i="4" a="1"/>
  <c r="BX148" i="4"/>
  <c r="BW148" i="4" a="1"/>
  <c r="BW148" i="4"/>
  <c r="BV148" i="4" a="1"/>
  <c r="BV148" i="4"/>
  <c r="BU148" i="4" a="1"/>
  <c r="BU148" i="4"/>
  <c r="BT148" i="4" a="1"/>
  <c r="BT148" i="4"/>
  <c r="BS148" i="4" a="1"/>
  <c r="BS148" i="4"/>
  <c r="BR148" i="4" a="1"/>
  <c r="BR148" i="4"/>
  <c r="BQ148" i="4" a="1"/>
  <c r="BQ148" i="4"/>
  <c r="BP148" i="4" a="1"/>
  <c r="BP148" i="4"/>
  <c r="BO148" i="4" a="1"/>
  <c r="BO148" i="4"/>
  <c r="BN148" i="4" a="1"/>
  <c r="BN148" i="4"/>
  <c r="BM148" i="4" a="1"/>
  <c r="BM148" i="4"/>
  <c r="BL148" i="4" a="1"/>
  <c r="BL148" i="4"/>
  <c r="BK148" i="4" a="1"/>
  <c r="BK148" i="4"/>
  <c r="BJ148" i="4" a="1"/>
  <c r="BJ148" i="4"/>
  <c r="BI148" i="4" a="1"/>
  <c r="BI148" i="4"/>
  <c r="BH148" i="4" a="1"/>
  <c r="BH148" i="4"/>
  <c r="BG148" i="4" a="1"/>
  <c r="BG148" i="4"/>
  <c r="BF148" i="4" a="1"/>
  <c r="BF148" i="4"/>
  <c r="BE148" i="4" a="1"/>
  <c r="BE148" i="4"/>
  <c r="BD148" i="4" a="1"/>
  <c r="BD148" i="4"/>
  <c r="BC148" i="4" a="1"/>
  <c r="BC148" i="4"/>
  <c r="BB148" i="4" a="1"/>
  <c r="BB148" i="4"/>
  <c r="BA148" i="4" a="1"/>
  <c r="BA148" i="4"/>
  <c r="AZ148" i="4" a="1"/>
  <c r="AY148" i="4" a="1"/>
  <c r="AX148" i="4" a="1"/>
  <c r="AW148" i="4" a="1"/>
  <c r="AV148" i="4" a="1"/>
  <c r="AU148" i="4" a="1"/>
  <c r="AT148" i="4" a="1"/>
  <c r="AS148" i="4" a="1"/>
  <c r="AR148" i="4" a="1"/>
  <c r="AQ148" i="4" a="1"/>
  <c r="AP148" i="4" a="1"/>
  <c r="AO148" i="4" a="1"/>
  <c r="AN148" i="4" a="1"/>
  <c r="AM148" i="4" a="1"/>
  <c r="AL148" i="4" a="1"/>
  <c r="AK148" i="4" a="1"/>
  <c r="AJ148" i="4" a="1"/>
  <c r="AI148" i="4" a="1"/>
  <c r="AH148" i="4" a="1"/>
  <c r="AG148" i="4" a="1"/>
  <c r="AF148" i="4" a="1"/>
  <c r="AE148" i="4" a="1"/>
  <c r="AD148" i="4" a="1"/>
  <c r="AC148" i="4" a="1"/>
  <c r="AB148" i="4" a="1"/>
  <c r="AA148" i="4" a="1"/>
  <c r="Z148" i="4" a="1"/>
  <c r="Y148" i="4" a="1"/>
  <c r="X148" i="4" a="1"/>
  <c r="W148" i="4" a="1"/>
  <c r="V148" i="4" a="1"/>
  <c r="U148" i="4" a="1"/>
  <c r="T148" i="4" a="1"/>
  <c r="S148" i="4" a="1"/>
  <c r="R148" i="4" a="1"/>
  <c r="Q148" i="4" a="1"/>
  <c r="P148" i="4" a="1"/>
  <c r="O148" i="4" a="1"/>
  <c r="N148" i="4" a="1"/>
  <c r="M148" i="4" a="1"/>
  <c r="EB147" i="4" a="1"/>
  <c r="EB147" i="4"/>
  <c r="EA147" i="4" a="1"/>
  <c r="EA147" i="4"/>
  <c r="DZ147" i="4" a="1"/>
  <c r="DZ147" i="4"/>
  <c r="DY147" i="4" a="1"/>
  <c r="DY147" i="4"/>
  <c r="DX147" i="4" a="1"/>
  <c r="DX147" i="4"/>
  <c r="DW147" i="4" a="1"/>
  <c r="DW147" i="4"/>
  <c r="DV147" i="4" a="1"/>
  <c r="DV147" i="4"/>
  <c r="DU147" i="4" a="1"/>
  <c r="DU147" i="4"/>
  <c r="DT147" i="4" a="1"/>
  <c r="DT147" i="4"/>
  <c r="DS147" i="4" a="1"/>
  <c r="DS147" i="4"/>
  <c r="DR147" i="4" a="1"/>
  <c r="DR147" i="4"/>
  <c r="DQ147" i="4" a="1"/>
  <c r="DQ147" i="4"/>
  <c r="DP147" i="4" a="1"/>
  <c r="DP147" i="4"/>
  <c r="DO147" i="4" a="1"/>
  <c r="DO147" i="4"/>
  <c r="DN147" i="4" a="1"/>
  <c r="DN147" i="4"/>
  <c r="DM147" i="4" a="1"/>
  <c r="DM147" i="4"/>
  <c r="DL147" i="4" a="1"/>
  <c r="DL147" i="4"/>
  <c r="DK147" i="4" a="1"/>
  <c r="DK147" i="4"/>
  <c r="DJ147" i="4" a="1"/>
  <c r="DJ147" i="4"/>
  <c r="DI147" i="4" a="1"/>
  <c r="DI147" i="4"/>
  <c r="DH147" i="4" a="1"/>
  <c r="DH147" i="4"/>
  <c r="DG147" i="4" a="1"/>
  <c r="DG147" i="4"/>
  <c r="DF147" i="4" a="1"/>
  <c r="DF147" i="4"/>
  <c r="DE147" i="4" a="1"/>
  <c r="DE147" i="4"/>
  <c r="DD147" i="4" a="1"/>
  <c r="DD147" i="4"/>
  <c r="DC147" i="4" a="1"/>
  <c r="DC147" i="4"/>
  <c r="DB147" i="4" a="1"/>
  <c r="DB147" i="4"/>
  <c r="DA147" i="4" a="1"/>
  <c r="DA147" i="4"/>
  <c r="CZ147" i="4" a="1"/>
  <c r="CZ147" i="4"/>
  <c r="CY147" i="4" a="1"/>
  <c r="CY147" i="4"/>
  <c r="CX147" i="4" a="1"/>
  <c r="CX147" i="4"/>
  <c r="CW147" i="4" a="1"/>
  <c r="CW147" i="4"/>
  <c r="CV147" i="4" a="1"/>
  <c r="CV147" i="4"/>
  <c r="CU147" i="4" a="1"/>
  <c r="CU147" i="4"/>
  <c r="CT147" i="4" a="1"/>
  <c r="CT147" i="4"/>
  <c r="CS147" i="4" a="1"/>
  <c r="CS147" i="4"/>
  <c r="CR147" i="4" a="1"/>
  <c r="CR147" i="4"/>
  <c r="CQ147" i="4" a="1"/>
  <c r="CQ147" i="4"/>
  <c r="CP147" i="4" a="1"/>
  <c r="CP147" i="4"/>
  <c r="CO147" i="4" a="1"/>
  <c r="CO147" i="4"/>
  <c r="CN147" i="4" a="1"/>
  <c r="CN147" i="4"/>
  <c r="CM147" i="4" a="1"/>
  <c r="CM147" i="4"/>
  <c r="CL147" i="4" a="1"/>
  <c r="CL147" i="4"/>
  <c r="CK147" i="4" a="1"/>
  <c r="CK147" i="4"/>
  <c r="CJ147" i="4" a="1"/>
  <c r="CJ147" i="4"/>
  <c r="CI147" i="4" a="1"/>
  <c r="CI147" i="4"/>
  <c r="CH147" i="4" a="1"/>
  <c r="CH147" i="4"/>
  <c r="CG147" i="4" a="1"/>
  <c r="CG147" i="4"/>
  <c r="CF147" i="4" a="1"/>
  <c r="CF147" i="4"/>
  <c r="CE147" i="4" a="1"/>
  <c r="CE147" i="4"/>
  <c r="CD147" i="4" a="1"/>
  <c r="CD147" i="4"/>
  <c r="CC147" i="4" a="1"/>
  <c r="CB147" i="4" a="1"/>
  <c r="CA147" i="4" a="1"/>
  <c r="BZ147" i="4" a="1"/>
  <c r="BY147" i="4" a="1"/>
  <c r="BX147" i="4" a="1"/>
  <c r="BW147" i="4" a="1"/>
  <c r="BV147" i="4" a="1"/>
  <c r="BU147" i="4" a="1"/>
  <c r="BT147" i="4" a="1"/>
  <c r="BS147" i="4" a="1"/>
  <c r="BR147" i="4" a="1"/>
  <c r="BQ147" i="4" a="1"/>
  <c r="BP147" i="4" a="1"/>
  <c r="BO147" i="4" a="1"/>
  <c r="BN147" i="4" a="1"/>
  <c r="BM147" i="4" a="1"/>
  <c r="BL147" i="4" a="1"/>
  <c r="BK147" i="4" a="1"/>
  <c r="BJ147" i="4" a="1"/>
  <c r="BI147" i="4" a="1"/>
  <c r="BH147" i="4" a="1"/>
  <c r="BG147" i="4" a="1"/>
  <c r="BF147" i="4" a="1"/>
  <c r="BE147" i="4" a="1"/>
  <c r="BD147" i="4" a="1"/>
  <c r="BC147" i="4" a="1"/>
  <c r="BB147" i="4" a="1"/>
  <c r="BA147" i="4" a="1"/>
  <c r="AZ147" i="4" a="1"/>
  <c r="AY147" i="4" a="1"/>
  <c r="AX147" i="4" a="1"/>
  <c r="AW147" i="4" a="1"/>
  <c r="AV147" i="4" a="1"/>
  <c r="AU147" i="4" a="1"/>
  <c r="AT147" i="4" a="1"/>
  <c r="AS147" i="4" a="1"/>
  <c r="AR147" i="4" a="1"/>
  <c r="AQ147" i="4" a="1"/>
  <c r="AP147" i="4" a="1"/>
  <c r="AO147" i="4" a="1"/>
  <c r="AN147" i="4" a="1"/>
  <c r="AM147" i="4" a="1"/>
  <c r="AL147" i="4" a="1"/>
  <c r="AK147" i="4" a="1"/>
  <c r="AJ147" i="4" a="1"/>
  <c r="AI147" i="4" a="1"/>
  <c r="AH147" i="4" a="1"/>
  <c r="AG147" i="4" a="1"/>
  <c r="AF147" i="4" a="1"/>
  <c r="AE147" i="4" a="1"/>
  <c r="AD147" i="4" a="1"/>
  <c r="AC147" i="4" a="1"/>
  <c r="AB147" i="4" a="1"/>
  <c r="AA147" i="4" a="1"/>
  <c r="Z147" i="4" a="1"/>
  <c r="Y147" i="4" a="1"/>
  <c r="X147" i="4" a="1"/>
  <c r="W147" i="4" a="1"/>
  <c r="V147" i="4" a="1"/>
  <c r="U147" i="4" a="1"/>
  <c r="T147" i="4" a="1"/>
  <c r="S147" i="4" a="1"/>
  <c r="R147" i="4" a="1"/>
  <c r="Q147" i="4" a="1"/>
  <c r="P147" i="4" a="1"/>
  <c r="O147" i="4" a="1"/>
  <c r="N147" i="4" a="1"/>
  <c r="M147" i="4" a="1"/>
  <c r="EB146" i="4" a="1"/>
  <c r="EB146" i="4"/>
  <c r="EA146" i="4" a="1"/>
  <c r="EA146" i="4"/>
  <c r="DZ146" i="4" a="1"/>
  <c r="DZ146" i="4"/>
  <c r="DY146" i="4" a="1"/>
  <c r="DY146" i="4"/>
  <c r="DX146" i="4" a="1"/>
  <c r="DX146" i="4"/>
  <c r="DW146" i="4" a="1"/>
  <c r="DW146" i="4"/>
  <c r="DV146" i="4" a="1"/>
  <c r="DV146" i="4"/>
  <c r="DU146" i="4" a="1"/>
  <c r="DU146" i="4"/>
  <c r="DT146" i="4" a="1"/>
  <c r="DT146" i="4"/>
  <c r="DS146" i="4" a="1"/>
  <c r="DS146" i="4"/>
  <c r="DR146" i="4" a="1"/>
  <c r="DR146" i="4"/>
  <c r="DQ146" i="4" a="1"/>
  <c r="DQ146" i="4"/>
  <c r="DP146" i="4" a="1"/>
  <c r="DP146" i="4"/>
  <c r="DO146" i="4" a="1"/>
  <c r="DO146" i="4"/>
  <c r="DN146" i="4" a="1"/>
  <c r="DN146" i="4"/>
  <c r="DM146" i="4" a="1"/>
  <c r="DM146" i="4"/>
  <c r="DL146" i="4" a="1"/>
  <c r="DL146" i="4"/>
  <c r="DK146" i="4" a="1"/>
  <c r="DK146" i="4"/>
  <c r="DJ146" i="4" a="1"/>
  <c r="DJ146" i="4"/>
  <c r="DI146" i="4" a="1"/>
  <c r="DI146" i="4"/>
  <c r="DH146" i="4" a="1"/>
  <c r="DH146" i="4"/>
  <c r="DG146" i="4" a="1"/>
  <c r="DG146" i="4"/>
  <c r="DF146" i="4" a="1"/>
  <c r="DF146" i="4"/>
  <c r="DE146" i="4" a="1"/>
  <c r="DE146" i="4"/>
  <c r="DD146" i="4" a="1"/>
  <c r="DD146" i="4"/>
  <c r="DC146" i="4" a="1"/>
  <c r="DC146" i="4"/>
  <c r="DB146" i="4" a="1"/>
  <c r="DB146" i="4"/>
  <c r="DA146" i="4" a="1"/>
  <c r="DA146" i="4"/>
  <c r="CZ146" i="4" a="1"/>
  <c r="CY146" i="4" a="1"/>
  <c r="CX146" i="4" a="1"/>
  <c r="CW146" i="4" a="1"/>
  <c r="CW146" i="4"/>
  <c r="CV146" i="4" a="1"/>
  <c r="CV146" i="4"/>
  <c r="CU146" i="4" a="1"/>
  <c r="CU146" i="4"/>
  <c r="CT146" i="4" a="1"/>
  <c r="CS146" i="4" a="1"/>
  <c r="CR146" i="4" a="1"/>
  <c r="CR146" i="4"/>
  <c r="CQ146" i="4" a="1"/>
  <c r="CQ146" i="4"/>
  <c r="CP146" i="4" a="1"/>
  <c r="CO146" i="4" a="1"/>
  <c r="CN146" i="4" a="1"/>
  <c r="CN146" i="4"/>
  <c r="CM146" i="4" a="1"/>
  <c r="CL146" i="4" a="1"/>
  <c r="CK146" i="4" a="1"/>
  <c r="CJ146" i="4" a="1"/>
  <c r="CI146" i="4" a="1"/>
  <c r="CI146" i="4"/>
  <c r="CH146" i="4" a="1"/>
  <c r="CH146" i="4"/>
  <c r="CG146" i="4" a="1"/>
  <c r="CF146" i="4" a="1"/>
  <c r="CE146" i="4" a="1"/>
  <c r="CD146" i="4" a="1"/>
  <c r="CC146" i="4" a="1"/>
  <c r="CC146" i="4"/>
  <c r="CB146" i="4" a="1"/>
  <c r="CB146" i="4"/>
  <c r="CA146" i="4" a="1"/>
  <c r="BZ146" i="4" a="1"/>
  <c r="BZ146" i="4"/>
  <c r="BY146" i="4" a="1"/>
  <c r="BY146" i="4"/>
  <c r="BX146" i="4" a="1"/>
  <c r="BX146" i="4"/>
  <c r="BW146" i="4" a="1"/>
  <c r="BV146" i="4" a="1"/>
  <c r="BV146" i="4"/>
  <c r="BU146" i="4" a="1"/>
  <c r="BU146" i="4"/>
  <c r="BT146" i="4" a="1"/>
  <c r="BS146" i="4" a="1"/>
  <c r="BR146" i="4" a="1"/>
  <c r="BQ146" i="4" a="1"/>
  <c r="BP146" i="4" a="1"/>
  <c r="BP146" i="4"/>
  <c r="BO146" i="4" a="1"/>
  <c r="BN146" i="4" a="1"/>
  <c r="BM146" i="4" a="1"/>
  <c r="BL146" i="4" a="1"/>
  <c r="BK146" i="4" a="1"/>
  <c r="BJ146" i="4" a="1"/>
  <c r="BI146" i="4" a="1"/>
  <c r="BI146" i="4"/>
  <c r="BH146" i="4" a="1"/>
  <c r="BG146" i="4" a="1"/>
  <c r="BF146" i="4" a="1"/>
  <c r="BE146" i="4" a="1"/>
  <c r="BD146" i="4" a="1"/>
  <c r="BD146" i="4"/>
  <c r="BC146" i="4" a="1"/>
  <c r="BC146" i="4"/>
  <c r="BB146" i="4" a="1"/>
  <c r="BA146" i="4" a="1"/>
  <c r="AZ146" i="4" a="1"/>
  <c r="AY146" i="4" a="1"/>
  <c r="AX146" i="4" a="1"/>
  <c r="AW146" i="4" a="1"/>
  <c r="AV146" i="4" a="1"/>
  <c r="AU146" i="4" a="1"/>
  <c r="AT146" i="4" a="1"/>
  <c r="AS146" i="4" a="1"/>
  <c r="AR146" i="4" a="1"/>
  <c r="AQ146" i="4" a="1"/>
  <c r="AP146" i="4" a="1"/>
  <c r="AO146" i="4" a="1"/>
  <c r="AN146" i="4" a="1"/>
  <c r="AM146" i="4" a="1"/>
  <c r="AL146" i="4" a="1"/>
  <c r="AK146" i="4" a="1"/>
  <c r="AJ146" i="4" a="1"/>
  <c r="AI146" i="4" a="1"/>
  <c r="AH146" i="4" a="1"/>
  <c r="AG146" i="4" a="1"/>
  <c r="AF146" i="4" a="1"/>
  <c r="AE146" i="4" a="1"/>
  <c r="AD146" i="4" a="1"/>
  <c r="AC146" i="4" a="1"/>
  <c r="AB146" i="4" a="1"/>
  <c r="AA146" i="4" a="1"/>
  <c r="Z146" i="4" a="1"/>
  <c r="Y146" i="4" a="1"/>
  <c r="X146" i="4" a="1"/>
  <c r="W146" i="4" a="1"/>
  <c r="V146" i="4" a="1"/>
  <c r="U146" i="4" a="1"/>
  <c r="T146" i="4" a="1"/>
  <c r="S146" i="4" a="1"/>
  <c r="R146" i="4" a="1"/>
  <c r="Q146" i="4" a="1"/>
  <c r="P146" i="4" a="1"/>
  <c r="O146" i="4" a="1"/>
  <c r="N146" i="4" a="1"/>
  <c r="M146" i="4" a="1"/>
  <c r="EB145" i="4" a="1"/>
  <c r="EB145" i="4"/>
  <c r="EA145" i="4" a="1"/>
  <c r="EA145" i="4"/>
  <c r="DZ145" i="4" a="1"/>
  <c r="DZ145" i="4"/>
  <c r="DY145" i="4" a="1"/>
  <c r="DY145" i="4"/>
  <c r="DX145" i="4" a="1"/>
  <c r="DX145" i="4"/>
  <c r="DW145" i="4" a="1"/>
  <c r="DW145" i="4"/>
  <c r="DV145" i="4" a="1"/>
  <c r="DV145" i="4"/>
  <c r="DU145" i="4" a="1"/>
  <c r="DU145" i="4"/>
  <c r="DT145" i="4" a="1"/>
  <c r="DT145" i="4"/>
  <c r="DS145" i="4" a="1"/>
  <c r="DS145" i="4"/>
  <c r="DR145" i="4" a="1"/>
  <c r="DR145" i="4"/>
  <c r="DQ145" i="4" a="1"/>
  <c r="DQ145" i="4"/>
  <c r="DP145" i="4" a="1"/>
  <c r="DP145" i="4"/>
  <c r="DO145" i="4" a="1"/>
  <c r="DO145" i="4"/>
  <c r="DN145" i="4" a="1"/>
  <c r="DN145" i="4"/>
  <c r="DM145" i="4" a="1"/>
  <c r="DM145" i="4"/>
  <c r="DL145" i="4" a="1"/>
  <c r="DL145" i="4"/>
  <c r="DK145" i="4" a="1"/>
  <c r="DK145" i="4"/>
  <c r="DJ145" i="4" a="1"/>
  <c r="DJ145" i="4"/>
  <c r="DI145" i="4" a="1"/>
  <c r="DI145" i="4"/>
  <c r="DH145" i="4" a="1"/>
  <c r="DH145" i="4"/>
  <c r="DG145" i="4" a="1"/>
  <c r="DG145" i="4"/>
  <c r="DF145" i="4" a="1"/>
  <c r="DF145" i="4"/>
  <c r="DE145" i="4" a="1"/>
  <c r="DE145" i="4"/>
  <c r="DD145" i="4" a="1"/>
  <c r="DD145" i="4"/>
  <c r="DC145" i="4" a="1"/>
  <c r="DC145" i="4"/>
  <c r="DB145" i="4" a="1"/>
  <c r="DB145" i="4"/>
  <c r="DA145" i="4" a="1"/>
  <c r="DA145" i="4"/>
  <c r="CZ145" i="4" a="1"/>
  <c r="CZ145" i="4"/>
  <c r="CY145" i="4" a="1"/>
  <c r="CY145" i="4"/>
  <c r="CX145" i="4" a="1"/>
  <c r="CX145" i="4"/>
  <c r="CW145" i="4" a="1"/>
  <c r="CW145" i="4"/>
  <c r="CV145" i="4" a="1"/>
  <c r="CV145" i="4"/>
  <c r="CU145" i="4" a="1"/>
  <c r="CU145" i="4"/>
  <c r="CT145" i="4" a="1"/>
  <c r="CT145" i="4"/>
  <c r="CS145" i="4" a="1"/>
  <c r="CS145" i="4"/>
  <c r="CR145" i="4" a="1"/>
  <c r="CR145" i="4"/>
  <c r="CQ145" i="4" a="1"/>
  <c r="CQ145" i="4"/>
  <c r="CP145" i="4" a="1"/>
  <c r="CP145" i="4"/>
  <c r="CO145" i="4" a="1"/>
  <c r="CO145" i="4"/>
  <c r="CN145" i="4" a="1"/>
  <c r="CN145" i="4"/>
  <c r="CM145" i="4" a="1"/>
  <c r="CM145" i="4"/>
  <c r="CL145" i="4" a="1"/>
  <c r="CL145" i="4"/>
  <c r="CK145" i="4" a="1"/>
  <c r="CK145" i="4"/>
  <c r="CJ145" i="4" a="1"/>
  <c r="CJ145" i="4"/>
  <c r="CI145" i="4" a="1"/>
  <c r="CI145" i="4"/>
  <c r="CH145" i="4" a="1"/>
  <c r="CH145" i="4"/>
  <c r="CG145" i="4" a="1"/>
  <c r="CG145" i="4"/>
  <c r="CF145" i="4" a="1"/>
  <c r="CF145" i="4"/>
  <c r="CE145" i="4" a="1"/>
  <c r="CE145" i="4"/>
  <c r="CD145" i="4" a="1"/>
  <c r="CD145" i="4"/>
  <c r="CC145" i="4" a="1"/>
  <c r="CC145" i="4"/>
  <c r="CB145" i="4" a="1"/>
  <c r="CB145" i="4"/>
  <c r="CA145" i="4" a="1"/>
  <c r="CA145" i="4"/>
  <c r="BZ145" i="4" a="1"/>
  <c r="BZ145" i="4"/>
  <c r="BY145" i="4" a="1"/>
  <c r="BY145" i="4"/>
  <c r="BX145" i="4" a="1"/>
  <c r="BX145" i="4"/>
  <c r="BW145" i="4" a="1"/>
  <c r="BW145" i="4"/>
  <c r="BV145" i="4" a="1"/>
  <c r="BV145" i="4"/>
  <c r="BU145" i="4" a="1"/>
  <c r="BT145" i="4" a="1"/>
  <c r="BS145" i="4" a="1"/>
  <c r="BS145" i="4"/>
  <c r="BR145" i="4" a="1"/>
  <c r="BQ145" i="4" a="1"/>
  <c r="BP145" i="4" a="1"/>
  <c r="BO145" i="4" a="1"/>
  <c r="BN145" i="4" a="1"/>
  <c r="BM145" i="4" a="1"/>
  <c r="BL145" i="4" a="1"/>
  <c r="BK145" i="4" a="1"/>
  <c r="BJ145" i="4" a="1"/>
  <c r="BI145" i="4" a="1"/>
  <c r="BH145" i="4" a="1"/>
  <c r="BG145" i="4" a="1"/>
  <c r="BF145" i="4" a="1"/>
  <c r="BE145" i="4" a="1"/>
  <c r="BD145" i="4" a="1"/>
  <c r="BC145" i="4" a="1"/>
  <c r="BB145" i="4" a="1"/>
  <c r="BA145" i="4" a="1"/>
  <c r="AZ145" i="4" a="1"/>
  <c r="AY145" i="4" a="1"/>
  <c r="AX145" i="4" a="1"/>
  <c r="AW145" i="4" a="1"/>
  <c r="AV145" i="4" a="1"/>
  <c r="AU145" i="4" a="1"/>
  <c r="AT145" i="4" a="1"/>
  <c r="AS145" i="4" a="1"/>
  <c r="AR145" i="4" a="1"/>
  <c r="AQ145" i="4" a="1"/>
  <c r="AP145" i="4" a="1"/>
  <c r="AO145" i="4" a="1"/>
  <c r="AN145" i="4" a="1"/>
  <c r="AM145" i="4" a="1"/>
  <c r="AL145" i="4" a="1"/>
  <c r="AK145" i="4" a="1"/>
  <c r="AJ145" i="4" a="1"/>
  <c r="AI145" i="4" a="1"/>
  <c r="AH145" i="4" a="1"/>
  <c r="AG145" i="4" a="1"/>
  <c r="AF145" i="4" a="1"/>
  <c r="AE145" i="4" a="1"/>
  <c r="AD145" i="4" a="1"/>
  <c r="AC145" i="4" a="1"/>
  <c r="AB145" i="4" a="1"/>
  <c r="AA145" i="4" a="1"/>
  <c r="Z145" i="4" a="1"/>
  <c r="Y145" i="4" a="1"/>
  <c r="X145" i="4" a="1"/>
  <c r="W145" i="4" a="1"/>
  <c r="V145" i="4" a="1"/>
  <c r="U145" i="4" a="1"/>
  <c r="T145" i="4" a="1"/>
  <c r="S145" i="4" a="1"/>
  <c r="R145" i="4" a="1"/>
  <c r="Q145" i="4" a="1"/>
  <c r="P145" i="4" a="1"/>
  <c r="O145" i="4" a="1"/>
  <c r="N145" i="4" a="1"/>
  <c r="M145" i="4" a="1"/>
  <c r="EB144" i="4" a="1"/>
  <c r="EB144" i="4"/>
  <c r="EA144" i="4" a="1"/>
  <c r="EA144" i="4"/>
  <c r="DZ144" i="4" a="1"/>
  <c r="DZ144" i="4"/>
  <c r="DY144" i="4" a="1"/>
  <c r="DY144" i="4"/>
  <c r="DX144" i="4" a="1"/>
  <c r="DX144" i="4"/>
  <c r="DW144" i="4" a="1"/>
  <c r="DV144" i="4" a="1"/>
  <c r="DU144" i="4" a="1"/>
  <c r="DU144" i="4"/>
  <c r="DT144" i="4" a="1"/>
  <c r="DS144" i="4" a="1"/>
  <c r="DR144" i="4" a="1"/>
  <c r="DQ144" i="4" a="1"/>
  <c r="DP144" i="4" a="1"/>
  <c r="DO144" i="4" a="1"/>
  <c r="DN144" i="4" a="1"/>
  <c r="DM144" i="4" a="1"/>
  <c r="DL144" i="4" a="1"/>
  <c r="DK144" i="4" a="1"/>
  <c r="DJ144" i="4" a="1"/>
  <c r="DI144" i="4" a="1"/>
  <c r="DH144" i="4" a="1"/>
  <c r="DG144" i="4" a="1"/>
  <c r="DF144" i="4" a="1"/>
  <c r="DE144" i="4" a="1"/>
  <c r="DD144" i="4" a="1"/>
  <c r="DC144" i="4" a="1"/>
  <c r="DB144" i="4" a="1"/>
  <c r="DA144" i="4" a="1"/>
  <c r="CZ144" i="4" a="1"/>
  <c r="CY144" i="4" a="1"/>
  <c r="CX144" i="4" a="1"/>
  <c r="CW144" i="4" a="1"/>
  <c r="CV144" i="4" a="1"/>
  <c r="CU144" i="4" a="1"/>
  <c r="CT144" i="4" a="1"/>
  <c r="CS144" i="4" a="1"/>
  <c r="CR144" i="4" a="1"/>
  <c r="CQ144" i="4" a="1"/>
  <c r="CP144" i="4" a="1"/>
  <c r="CO144" i="4" a="1"/>
  <c r="CN144" i="4" a="1"/>
  <c r="CM144" i="4" a="1"/>
  <c r="CL144" i="4" a="1"/>
  <c r="CK144" i="4" a="1"/>
  <c r="CJ144" i="4" a="1"/>
  <c r="CI144" i="4" a="1"/>
  <c r="CH144" i="4" a="1"/>
  <c r="CG144" i="4" a="1"/>
  <c r="CF144" i="4" a="1"/>
  <c r="CE144" i="4" a="1"/>
  <c r="CD144" i="4" a="1"/>
  <c r="CC144" i="4" a="1"/>
  <c r="CB144" i="4" a="1"/>
  <c r="CA144" i="4" a="1"/>
  <c r="BZ144" i="4" a="1"/>
  <c r="BY144" i="4" a="1"/>
  <c r="BX144" i="4" a="1"/>
  <c r="BW144" i="4" a="1"/>
  <c r="BV144" i="4" a="1"/>
  <c r="BU144" i="4" a="1"/>
  <c r="BT144" i="4" a="1"/>
  <c r="BS144" i="4" a="1"/>
  <c r="BR144" i="4" a="1"/>
  <c r="BQ144" i="4" a="1"/>
  <c r="BP144" i="4" a="1"/>
  <c r="BO144" i="4" a="1"/>
  <c r="BN144" i="4" a="1"/>
  <c r="BM144" i="4" a="1"/>
  <c r="BL144" i="4" a="1"/>
  <c r="BK144" i="4" a="1"/>
  <c r="BJ144" i="4" a="1"/>
  <c r="BI144" i="4" a="1"/>
  <c r="BH144" i="4" a="1"/>
  <c r="BG144" i="4" a="1"/>
  <c r="BF144" i="4" a="1"/>
  <c r="BE144" i="4" a="1"/>
  <c r="BD144" i="4" a="1"/>
  <c r="BC144" i="4" a="1"/>
  <c r="BB144" i="4" a="1"/>
  <c r="BA144" i="4" a="1"/>
  <c r="AZ144" i="4" a="1"/>
  <c r="AY144" i="4" a="1"/>
  <c r="AX144" i="4" a="1"/>
  <c r="AW144" i="4" a="1"/>
  <c r="AV144" i="4" a="1"/>
  <c r="AU144" i="4" a="1"/>
  <c r="AT144" i="4" a="1"/>
  <c r="AS144" i="4" a="1"/>
  <c r="AR144" i="4" a="1"/>
  <c r="AQ144" i="4" a="1"/>
  <c r="AP144" i="4" a="1"/>
  <c r="AO144" i="4" a="1"/>
  <c r="AN144" i="4" a="1"/>
  <c r="AM144" i="4" a="1"/>
  <c r="AL144" i="4" a="1"/>
  <c r="AK144" i="4" a="1"/>
  <c r="AJ144" i="4" a="1"/>
  <c r="AI144" i="4" a="1"/>
  <c r="AH144" i="4" a="1"/>
  <c r="AG144" i="4" a="1"/>
  <c r="AF144" i="4" a="1"/>
  <c r="AE144" i="4" a="1"/>
  <c r="AD144" i="4" a="1"/>
  <c r="AC144" i="4" a="1"/>
  <c r="AB144" i="4" a="1"/>
  <c r="AA144" i="4" a="1"/>
  <c r="Z144" i="4" a="1"/>
  <c r="Y144" i="4" a="1"/>
  <c r="X144" i="4" a="1"/>
  <c r="W144" i="4" a="1"/>
  <c r="V144" i="4" a="1"/>
  <c r="U144" i="4" a="1"/>
  <c r="T144" i="4" a="1"/>
  <c r="S144" i="4" a="1"/>
  <c r="R144" i="4" a="1"/>
  <c r="Q144" i="4" a="1"/>
  <c r="P144" i="4" a="1"/>
  <c r="O144" i="4" a="1"/>
  <c r="N144" i="4" a="1"/>
  <c r="M144" i="4" a="1"/>
  <c r="EB143" i="4" a="1"/>
  <c r="EB143" i="4"/>
  <c r="EA143" i="4" a="1"/>
  <c r="EA143" i="4"/>
  <c r="DZ143" i="4" a="1"/>
  <c r="DZ143" i="4"/>
  <c r="DY143" i="4" a="1"/>
  <c r="DY143" i="4"/>
  <c r="DX143" i="4" a="1"/>
  <c r="DX143" i="4"/>
  <c r="DW143" i="4" a="1"/>
  <c r="DW143" i="4"/>
  <c r="DV143" i="4" a="1"/>
  <c r="DV143" i="4"/>
  <c r="DU143" i="4" a="1"/>
  <c r="DU143" i="4"/>
  <c r="DT143" i="4" a="1"/>
  <c r="DT143" i="4"/>
  <c r="DS143" i="4" a="1"/>
  <c r="DS143" i="4"/>
  <c r="DR143" i="4" a="1"/>
  <c r="DR143" i="4"/>
  <c r="DQ143" i="4" a="1"/>
  <c r="DQ143" i="4"/>
  <c r="DP143" i="4" a="1"/>
  <c r="DP143" i="4"/>
  <c r="DO143" i="4" a="1"/>
  <c r="DO143" i="4"/>
  <c r="DN143" i="4" a="1"/>
  <c r="DN143" i="4"/>
  <c r="DM143" i="4" a="1"/>
  <c r="DM143" i="4"/>
  <c r="DL143" i="4" a="1"/>
  <c r="DL143" i="4"/>
  <c r="DK143" i="4" a="1"/>
  <c r="DK143" i="4"/>
  <c r="DJ143" i="4" a="1"/>
  <c r="DJ143" i="4"/>
  <c r="DI143" i="4" a="1"/>
  <c r="DI143" i="4"/>
  <c r="DH143" i="4" a="1"/>
  <c r="DH143" i="4"/>
  <c r="DG143" i="4" a="1"/>
  <c r="DG143" i="4"/>
  <c r="DF143" i="4" a="1"/>
  <c r="DF143" i="4"/>
  <c r="DE143" i="4" a="1"/>
  <c r="DE143" i="4"/>
  <c r="DD143" i="4" a="1"/>
  <c r="DD143" i="4"/>
  <c r="DC143" i="4" a="1"/>
  <c r="DC143" i="4"/>
  <c r="DB143" i="4" a="1"/>
  <c r="DB143" i="4"/>
  <c r="DA143" i="4" a="1"/>
  <c r="DA143" i="4"/>
  <c r="CZ143" i="4" a="1"/>
  <c r="CZ143" i="4"/>
  <c r="CY143" i="4" a="1"/>
  <c r="CY143" i="4"/>
  <c r="CX143" i="4" a="1"/>
  <c r="CX143" i="4"/>
  <c r="CW143" i="4" a="1"/>
  <c r="CW143" i="4"/>
  <c r="CV143" i="4" a="1"/>
  <c r="CV143" i="4"/>
  <c r="CU143" i="4" a="1"/>
  <c r="CU143" i="4"/>
  <c r="CT143" i="4" a="1"/>
  <c r="CT143" i="4"/>
  <c r="CS143" i="4" a="1"/>
  <c r="CS143" i="4"/>
  <c r="CR143" i="4" a="1"/>
  <c r="CR143" i="4"/>
  <c r="CQ143" i="4" a="1"/>
  <c r="CQ143" i="4"/>
  <c r="CP143" i="4" a="1"/>
  <c r="CP143" i="4"/>
  <c r="CO143" i="4" a="1"/>
  <c r="CO143" i="4"/>
  <c r="CN143" i="4" a="1"/>
  <c r="CN143" i="4"/>
  <c r="CM143" i="4" a="1"/>
  <c r="CM143" i="4"/>
  <c r="CL143" i="4" a="1"/>
  <c r="CL143" i="4"/>
  <c r="CK143" i="4" a="1"/>
  <c r="CK143" i="4"/>
  <c r="CJ143" i="4" a="1"/>
  <c r="CI143" i="4" a="1"/>
  <c r="CH143" i="4" a="1"/>
  <c r="CG143" i="4" a="1"/>
  <c r="CF143" i="4" a="1"/>
  <c r="CE143" i="4" a="1"/>
  <c r="CD143" i="4" a="1"/>
  <c r="CC143" i="4" a="1"/>
  <c r="CB143" i="4" a="1"/>
  <c r="CA143" i="4" a="1"/>
  <c r="BZ143" i="4" a="1"/>
  <c r="BY143" i="4" a="1"/>
  <c r="BX143" i="4" a="1"/>
  <c r="BW143" i="4" a="1"/>
  <c r="BV143" i="4" a="1"/>
  <c r="BU143" i="4" a="1"/>
  <c r="BU143" i="4"/>
  <c r="BT143" i="4" a="1"/>
  <c r="BS143" i="4" a="1"/>
  <c r="BR143" i="4" a="1"/>
  <c r="BQ143" i="4" a="1"/>
  <c r="BP143" i="4" a="1"/>
  <c r="BO143" i="4" a="1"/>
  <c r="BN143" i="4" a="1"/>
  <c r="BM143" i="4" a="1"/>
  <c r="BL143" i="4" a="1"/>
  <c r="BK143" i="4" a="1"/>
  <c r="BJ143" i="4" a="1"/>
  <c r="BI143" i="4" a="1"/>
  <c r="BH143" i="4" a="1"/>
  <c r="BG143" i="4" a="1"/>
  <c r="BF143" i="4" a="1"/>
  <c r="BE143" i="4" a="1"/>
  <c r="BD143" i="4" a="1"/>
  <c r="BC143" i="4" a="1"/>
  <c r="BB143" i="4" a="1"/>
  <c r="BA143" i="4" a="1"/>
  <c r="AZ143" i="4" a="1"/>
  <c r="AY143" i="4" a="1"/>
  <c r="AX143" i="4" a="1"/>
  <c r="AW143" i="4" a="1"/>
  <c r="AV143" i="4" a="1"/>
  <c r="AU143" i="4" a="1"/>
  <c r="AT143" i="4" a="1"/>
  <c r="AS143" i="4" a="1"/>
  <c r="AR143" i="4" a="1"/>
  <c r="AQ143" i="4" a="1"/>
  <c r="AP143" i="4" a="1"/>
  <c r="AO143" i="4" a="1"/>
  <c r="AN143" i="4" a="1"/>
  <c r="AM143" i="4" a="1"/>
  <c r="AL143" i="4" a="1"/>
  <c r="AK143" i="4" a="1"/>
  <c r="AJ143" i="4" a="1"/>
  <c r="AI143" i="4" a="1"/>
  <c r="AH143" i="4" a="1"/>
  <c r="AG143" i="4" a="1"/>
  <c r="AF143" i="4" a="1"/>
  <c r="AE143" i="4" a="1"/>
  <c r="AD143" i="4" a="1"/>
  <c r="AC143" i="4" a="1"/>
  <c r="AB143" i="4" a="1"/>
  <c r="AA143" i="4" a="1"/>
  <c r="Z143" i="4" a="1"/>
  <c r="Y143" i="4" a="1"/>
  <c r="X143" i="4" a="1"/>
  <c r="W143" i="4" a="1"/>
  <c r="V143" i="4" a="1"/>
  <c r="U143" i="4" a="1"/>
  <c r="T143" i="4" a="1"/>
  <c r="S143" i="4" a="1"/>
  <c r="R143" i="4" a="1"/>
  <c r="Q143" i="4" a="1"/>
  <c r="P143" i="4" a="1"/>
  <c r="O143" i="4" a="1"/>
  <c r="N143" i="4" a="1"/>
  <c r="M143" i="4" a="1"/>
  <c r="EB142" i="4" a="1"/>
  <c r="EB142" i="4"/>
  <c r="EA142" i="4" a="1"/>
  <c r="EA142" i="4"/>
  <c r="DZ142" i="4" a="1"/>
  <c r="DZ142" i="4"/>
  <c r="DY142" i="4" a="1"/>
  <c r="DY142" i="4"/>
  <c r="DX142" i="4" a="1"/>
  <c r="DX142" i="4"/>
  <c r="DW142" i="4" a="1"/>
  <c r="DW142" i="4"/>
  <c r="DV142" i="4" a="1"/>
  <c r="DV142" i="4"/>
  <c r="DU142" i="4" a="1"/>
  <c r="DU142" i="4"/>
  <c r="DT142" i="4" a="1"/>
  <c r="DT142" i="4"/>
  <c r="DS142" i="4" a="1"/>
  <c r="DS142" i="4"/>
  <c r="DR142" i="4" a="1"/>
  <c r="DR142" i="4"/>
  <c r="DQ142" i="4" a="1"/>
  <c r="DQ142" i="4"/>
  <c r="DP142" i="4" a="1"/>
  <c r="DP142" i="4"/>
  <c r="DO142" i="4" a="1"/>
  <c r="DO142" i="4"/>
  <c r="DN142" i="4" a="1"/>
  <c r="DN142" i="4"/>
  <c r="DM142" i="4" a="1"/>
  <c r="DM142" i="4"/>
  <c r="DL142" i="4" a="1"/>
  <c r="DL142" i="4"/>
  <c r="DK142" i="4" a="1"/>
  <c r="DK142" i="4"/>
  <c r="DJ142" i="4" a="1"/>
  <c r="DJ142" i="4"/>
  <c r="DI142" i="4" a="1"/>
  <c r="DI142" i="4"/>
  <c r="DH142" i="4" a="1"/>
  <c r="DH142" i="4"/>
  <c r="DG142" i="4" a="1"/>
  <c r="DG142" i="4"/>
  <c r="DF142" i="4" a="1"/>
  <c r="DF142" i="4"/>
  <c r="DE142" i="4" a="1"/>
  <c r="DE142" i="4"/>
  <c r="DD142" i="4" a="1"/>
  <c r="DD142" i="4"/>
  <c r="DC142" i="4" a="1"/>
  <c r="DC142" i="4"/>
  <c r="DB142" i="4" a="1"/>
  <c r="DB142" i="4"/>
  <c r="DA142" i="4" a="1"/>
  <c r="DA142" i="4"/>
  <c r="CZ142" i="4" a="1"/>
  <c r="CZ142" i="4"/>
  <c r="CY142" i="4" a="1"/>
  <c r="CY142" i="4"/>
  <c r="CX142" i="4" a="1"/>
  <c r="CX142" i="4"/>
  <c r="CW142" i="4" a="1"/>
  <c r="CW142" i="4"/>
  <c r="CV142" i="4" a="1"/>
  <c r="CV142" i="4"/>
  <c r="CU142" i="4" a="1"/>
  <c r="CU142" i="4"/>
  <c r="CT142" i="4" a="1"/>
  <c r="CT142" i="4"/>
  <c r="CS142" i="4" a="1"/>
  <c r="CS142" i="4"/>
  <c r="CR142" i="4" a="1"/>
  <c r="CR142" i="4"/>
  <c r="CQ142" i="4" a="1"/>
  <c r="CQ142" i="4"/>
  <c r="CP142" i="4" a="1"/>
  <c r="CP142" i="4"/>
  <c r="CO142" i="4" a="1"/>
  <c r="CO142" i="4"/>
  <c r="CN142" i="4" a="1"/>
  <c r="CN142" i="4"/>
  <c r="CM142" i="4" a="1"/>
  <c r="CM142" i="4"/>
  <c r="CL142" i="4" a="1"/>
  <c r="CL142" i="4"/>
  <c r="CK142" i="4" a="1"/>
  <c r="CK142" i="4"/>
  <c r="CJ142" i="4" a="1"/>
  <c r="CJ142" i="4"/>
  <c r="CI142" i="4" a="1"/>
  <c r="CI142" i="4"/>
  <c r="CH142" i="4" a="1"/>
  <c r="CH142" i="4"/>
  <c r="CG142" i="4" a="1"/>
  <c r="CG142" i="4"/>
  <c r="CF142" i="4" a="1"/>
  <c r="CF142" i="4"/>
  <c r="CE142" i="4" a="1"/>
  <c r="CE142" i="4"/>
  <c r="CD142" i="4" a="1"/>
  <c r="CD142" i="4"/>
  <c r="CC142" i="4" a="1"/>
  <c r="CB142" i="4" a="1"/>
  <c r="CA142" i="4" a="1"/>
  <c r="BZ142" i="4" a="1"/>
  <c r="BZ142" i="4"/>
  <c r="BY142" i="4" a="1"/>
  <c r="BY142" i="4"/>
  <c r="BX142" i="4" a="1"/>
  <c r="BX142" i="4"/>
  <c r="BW142" i="4" a="1"/>
  <c r="BV142" i="4" a="1"/>
  <c r="BU142" i="4" a="1"/>
  <c r="BU142" i="4"/>
  <c r="BT142" i="4" a="1"/>
  <c r="BT142" i="4"/>
  <c r="BS142" i="4" a="1"/>
  <c r="BR142" i="4" a="1"/>
  <c r="BQ142" i="4" a="1"/>
  <c r="BQ142" i="4"/>
  <c r="BP142" i="4" a="1"/>
  <c r="BP142" i="4"/>
  <c r="BO142" i="4" a="1"/>
  <c r="BN142" i="4" a="1"/>
  <c r="BN142" i="4"/>
  <c r="BM142" i="4" a="1"/>
  <c r="BM142" i="4"/>
  <c r="BL142" i="4" a="1"/>
  <c r="BK142" i="4" a="1"/>
  <c r="BJ142" i="4" a="1"/>
  <c r="BJ142" i="4"/>
  <c r="BI142" i="4" a="1"/>
  <c r="BI142" i="4"/>
  <c r="BH142" i="4" a="1"/>
  <c r="BH142" i="4"/>
  <c r="BG142" i="4" a="1"/>
  <c r="BF142" i="4" a="1"/>
  <c r="BF142" i="4"/>
  <c r="BE142" i="4" a="1"/>
  <c r="BE142" i="4"/>
  <c r="BD142" i="4" a="1"/>
  <c r="BC142" i="4" a="1"/>
  <c r="BB142" i="4" a="1"/>
  <c r="BB142" i="4"/>
  <c r="BA142" i="4" a="1"/>
  <c r="BA142" i="4"/>
  <c r="AZ142" i="4" a="1"/>
  <c r="AY142" i="4" a="1"/>
  <c r="AX142" i="4" a="1"/>
  <c r="AW142" i="4" a="1"/>
  <c r="AV142" i="4" a="1"/>
  <c r="AU142" i="4" a="1"/>
  <c r="AT142" i="4" a="1"/>
  <c r="AS142" i="4" a="1"/>
  <c r="AR142" i="4" a="1"/>
  <c r="AQ142" i="4" a="1"/>
  <c r="AP142" i="4" a="1"/>
  <c r="AO142" i="4" a="1"/>
  <c r="AN142" i="4" a="1"/>
  <c r="AM142" i="4" a="1"/>
  <c r="AL142" i="4" a="1"/>
  <c r="AK142" i="4" a="1"/>
  <c r="AJ142" i="4" a="1"/>
  <c r="AI142" i="4" a="1"/>
  <c r="AH142" i="4" a="1"/>
  <c r="AG142" i="4" a="1"/>
  <c r="AF142" i="4" a="1"/>
  <c r="AE142" i="4" a="1"/>
  <c r="AD142" i="4" a="1"/>
  <c r="AC142" i="4" a="1"/>
  <c r="AB142" i="4" a="1"/>
  <c r="AA142" i="4" a="1"/>
  <c r="Z142" i="4" a="1"/>
  <c r="Y142" i="4" a="1"/>
  <c r="X142" i="4" a="1"/>
  <c r="W142" i="4" a="1"/>
  <c r="V142" i="4" a="1"/>
  <c r="U142" i="4" a="1"/>
  <c r="T142" i="4" a="1"/>
  <c r="S142" i="4" a="1"/>
  <c r="R142" i="4" a="1"/>
  <c r="Q142" i="4" a="1"/>
  <c r="P142" i="4" a="1"/>
  <c r="O142" i="4" a="1"/>
  <c r="N142" i="4" a="1"/>
  <c r="M142" i="4" a="1"/>
  <c r="EB141" i="4" a="1"/>
  <c r="EB141" i="4"/>
  <c r="EA141" i="4" a="1"/>
  <c r="DZ141" i="4" a="1"/>
  <c r="DY141" i="4" a="1"/>
  <c r="DX141" i="4" a="1"/>
  <c r="DW141" i="4" a="1"/>
  <c r="DV141" i="4" a="1"/>
  <c r="DU141" i="4" a="1"/>
  <c r="DT141" i="4" a="1"/>
  <c r="DS141" i="4" a="1"/>
  <c r="DS141" i="4"/>
  <c r="DR141" i="4" a="1"/>
  <c r="DQ141" i="4" a="1"/>
  <c r="DP141" i="4" a="1"/>
  <c r="DO141" i="4" a="1"/>
  <c r="DN141" i="4" a="1"/>
  <c r="DM141" i="4" a="1"/>
  <c r="DL141" i="4" a="1"/>
  <c r="DK141" i="4" a="1"/>
  <c r="DJ141" i="4" a="1"/>
  <c r="DI141" i="4" a="1"/>
  <c r="DH141" i="4" a="1"/>
  <c r="DG141" i="4" a="1"/>
  <c r="DF141" i="4" a="1"/>
  <c r="DE141" i="4" a="1"/>
  <c r="DD141" i="4" a="1"/>
  <c r="DC141" i="4" a="1"/>
  <c r="DB141" i="4" a="1"/>
  <c r="DA141" i="4" a="1"/>
  <c r="CZ141" i="4" a="1"/>
  <c r="CY141" i="4" a="1"/>
  <c r="CX141" i="4" a="1"/>
  <c r="CW141" i="4" a="1"/>
  <c r="CV141" i="4" a="1"/>
  <c r="CU141" i="4" a="1"/>
  <c r="CT141" i="4" a="1"/>
  <c r="CS141" i="4" a="1"/>
  <c r="CR141" i="4" a="1"/>
  <c r="CQ141" i="4" a="1"/>
  <c r="CP141" i="4" a="1"/>
  <c r="CO141" i="4" a="1"/>
  <c r="CN141" i="4" a="1"/>
  <c r="CM141" i="4" a="1"/>
  <c r="CL141" i="4" a="1"/>
  <c r="CK141" i="4" a="1"/>
  <c r="CJ141" i="4" a="1"/>
  <c r="CI141" i="4" a="1"/>
  <c r="CH141" i="4" a="1"/>
  <c r="CG141" i="4" a="1"/>
  <c r="CF141" i="4" a="1"/>
  <c r="CE141" i="4" a="1"/>
  <c r="CD141" i="4" a="1"/>
  <c r="CC141" i="4" a="1"/>
  <c r="CB141" i="4" a="1"/>
  <c r="CA141" i="4" a="1"/>
  <c r="BZ141" i="4" a="1"/>
  <c r="BY141" i="4" a="1"/>
  <c r="BX141" i="4" a="1"/>
  <c r="BW141" i="4" a="1"/>
  <c r="BV141" i="4" a="1"/>
  <c r="BU141" i="4" a="1"/>
  <c r="BT141" i="4" a="1"/>
  <c r="BS141" i="4" a="1"/>
  <c r="BR141" i="4" a="1"/>
  <c r="BQ141" i="4" a="1"/>
  <c r="BP141" i="4" a="1"/>
  <c r="BO141" i="4" a="1"/>
  <c r="BN141" i="4" a="1"/>
  <c r="BM141" i="4" a="1"/>
  <c r="BL141" i="4" a="1"/>
  <c r="BL141" i="4"/>
  <c r="BK141" i="4" a="1"/>
  <c r="BJ141" i="4" a="1"/>
  <c r="BI141" i="4" a="1"/>
  <c r="BH141" i="4" a="1"/>
  <c r="BH141" i="4"/>
  <c r="BG141" i="4" a="1"/>
  <c r="BF141" i="4" a="1"/>
  <c r="BF141" i="4"/>
  <c r="BE141" i="4" a="1"/>
  <c r="BD141" i="4" a="1"/>
  <c r="BC141" i="4" a="1"/>
  <c r="BB141" i="4" a="1"/>
  <c r="BA141" i="4" a="1"/>
  <c r="AZ141" i="4" a="1"/>
  <c r="AY141" i="4" a="1"/>
  <c r="AX141" i="4" a="1"/>
  <c r="AW141" i="4" a="1"/>
  <c r="AV141" i="4" a="1"/>
  <c r="AU141" i="4" a="1"/>
  <c r="AT141" i="4" a="1"/>
  <c r="AS141" i="4" a="1"/>
  <c r="AR141" i="4" a="1"/>
  <c r="AQ141" i="4" a="1"/>
  <c r="AP141" i="4" a="1"/>
  <c r="AO141" i="4" a="1"/>
  <c r="AN141" i="4" a="1"/>
  <c r="AM141" i="4" a="1"/>
  <c r="AL141" i="4" a="1"/>
  <c r="AK141" i="4" a="1"/>
  <c r="AJ141" i="4" a="1"/>
  <c r="AI141" i="4" a="1"/>
  <c r="AH141" i="4" a="1"/>
  <c r="AG141" i="4" a="1"/>
  <c r="AF141" i="4" a="1"/>
  <c r="AE141" i="4" a="1"/>
  <c r="AD141" i="4" a="1"/>
  <c r="AC141" i="4" a="1"/>
  <c r="AB141" i="4" a="1"/>
  <c r="AA141" i="4" a="1"/>
  <c r="Z141" i="4" a="1"/>
  <c r="Y141" i="4" a="1"/>
  <c r="X141" i="4" a="1"/>
  <c r="W141" i="4" a="1"/>
  <c r="V141" i="4" a="1"/>
  <c r="U141" i="4" a="1"/>
  <c r="T141" i="4" a="1"/>
  <c r="S141" i="4" a="1"/>
  <c r="R141" i="4" a="1"/>
  <c r="Q141" i="4" a="1"/>
  <c r="P141" i="4" a="1"/>
  <c r="O141" i="4" a="1"/>
  <c r="N141" i="4" a="1"/>
  <c r="M141" i="4" a="1"/>
  <c r="EB140" i="4" a="1"/>
  <c r="EB140" i="4"/>
  <c r="EA140" i="4" a="1"/>
  <c r="EA140" i="4"/>
  <c r="DZ140" i="4" a="1"/>
  <c r="DZ140" i="4"/>
  <c r="DY140" i="4" a="1"/>
  <c r="DY140" i="4"/>
  <c r="DX140" i="4" a="1"/>
  <c r="DX140" i="4"/>
  <c r="DW140" i="4" a="1"/>
  <c r="DW140" i="4"/>
  <c r="DV140" i="4" a="1"/>
  <c r="DV140" i="4"/>
  <c r="DU140" i="4" a="1"/>
  <c r="DU140" i="4"/>
  <c r="DT140" i="4" a="1"/>
  <c r="DT140" i="4"/>
  <c r="DS140" i="4" a="1"/>
  <c r="DS140" i="4"/>
  <c r="DR140" i="4" a="1"/>
  <c r="DR140" i="4"/>
  <c r="DQ140" i="4" a="1"/>
  <c r="DQ140" i="4"/>
  <c r="DP140" i="4" a="1"/>
  <c r="DP140" i="4"/>
  <c r="DO140" i="4" a="1"/>
  <c r="DO140" i="4"/>
  <c r="DN140" i="4" a="1"/>
  <c r="DN140" i="4"/>
  <c r="DM140" i="4" a="1"/>
  <c r="DM140" i="4"/>
  <c r="DL140" i="4" a="1"/>
  <c r="DL140" i="4"/>
  <c r="DK140" i="4" a="1"/>
  <c r="DK140" i="4"/>
  <c r="DJ140" i="4" a="1"/>
  <c r="DJ140" i="4"/>
  <c r="DI140" i="4" a="1"/>
  <c r="DI140" i="4"/>
  <c r="DH140" i="4" a="1"/>
  <c r="DH140" i="4"/>
  <c r="DG140" i="4" a="1"/>
  <c r="DG140" i="4"/>
  <c r="DF140" i="4" a="1"/>
  <c r="DF140" i="4"/>
  <c r="DE140" i="4" a="1"/>
  <c r="DE140" i="4"/>
  <c r="DD140" i="4" a="1"/>
  <c r="DD140" i="4"/>
  <c r="DC140" i="4" a="1"/>
  <c r="DC140" i="4"/>
  <c r="DB140" i="4" a="1"/>
  <c r="DB140" i="4"/>
  <c r="DA140" i="4" a="1"/>
  <c r="DA140" i="4"/>
  <c r="CZ140" i="4" a="1"/>
  <c r="CZ140" i="4"/>
  <c r="CY140" i="4" a="1"/>
  <c r="CY140" i="4"/>
  <c r="CX140" i="4" a="1"/>
  <c r="CX140" i="4"/>
  <c r="CW140" i="4" a="1"/>
  <c r="CW140" i="4"/>
  <c r="CV140" i="4" a="1"/>
  <c r="CV140" i="4"/>
  <c r="CU140" i="4" a="1"/>
  <c r="CT140" i="4" a="1"/>
  <c r="CS140" i="4" a="1"/>
  <c r="CS140" i="4"/>
  <c r="CR140" i="4" a="1"/>
  <c r="CR140" i="4"/>
  <c r="CQ140" i="4" a="1"/>
  <c r="CQ140" i="4"/>
  <c r="CP140" i="4" a="1"/>
  <c r="CO140" i="4" a="1"/>
  <c r="CN140" i="4" a="1"/>
  <c r="CN140" i="4"/>
  <c r="CM140" i="4" a="1"/>
  <c r="CM140" i="4"/>
  <c r="CL140" i="4" a="1"/>
  <c r="CL140" i="4"/>
  <c r="CK140" i="4" a="1"/>
  <c r="CJ140" i="4" a="1"/>
  <c r="CI140" i="4" a="1"/>
  <c r="CI140" i="4"/>
  <c r="CH140" i="4" a="1"/>
  <c r="CH140" i="4"/>
  <c r="CG140" i="4" a="1"/>
  <c r="CG140" i="4"/>
  <c r="CF140" i="4" a="1"/>
  <c r="CE140" i="4" a="1"/>
  <c r="CD140" i="4" a="1"/>
  <c r="CD140" i="4"/>
  <c r="CC140" i="4" a="1"/>
  <c r="CC140" i="4"/>
  <c r="CB140" i="4" a="1"/>
  <c r="CA140" i="4" a="1"/>
  <c r="BZ140" i="4" a="1"/>
  <c r="BZ140" i="4"/>
  <c r="BY140" i="4" a="1"/>
  <c r="BY140" i="4"/>
  <c r="BX140" i="4" a="1"/>
  <c r="BW140" i="4" a="1"/>
  <c r="BV140" i="4" a="1"/>
  <c r="BV140" i="4"/>
  <c r="BU140" i="4" a="1"/>
  <c r="BU140" i="4"/>
  <c r="BT140" i="4" a="1"/>
  <c r="BS140" i="4" a="1"/>
  <c r="BR140" i="4" a="1"/>
  <c r="BR140" i="4"/>
  <c r="BQ140" i="4" a="1"/>
  <c r="BQ140" i="4"/>
  <c r="BP140" i="4" a="1"/>
  <c r="BO140" i="4" a="1"/>
  <c r="BN140" i="4" a="1"/>
  <c r="BN140" i="4"/>
  <c r="BM140" i="4" a="1"/>
  <c r="BM140" i="4"/>
  <c r="BL140" i="4" a="1"/>
  <c r="BK140" i="4" a="1"/>
  <c r="BJ140" i="4" a="1"/>
  <c r="BJ140" i="4"/>
  <c r="BI140" i="4" a="1"/>
  <c r="BI140" i="4"/>
  <c r="BH140" i="4" a="1"/>
  <c r="BH140" i="4"/>
  <c r="BG140" i="4" a="1"/>
  <c r="BF140" i="4" a="1"/>
  <c r="BF140" i="4"/>
  <c r="BE140" i="4" a="1"/>
  <c r="BE140" i="4"/>
  <c r="BD140" i="4" a="1"/>
  <c r="BD140" i="4"/>
  <c r="BC140" i="4" a="1"/>
  <c r="BB140" i="4" a="1"/>
  <c r="BA140" i="4" a="1"/>
  <c r="BA140" i="4"/>
  <c r="AZ140" i="4" a="1"/>
  <c r="AY140" i="4" a="1"/>
  <c r="AX140" i="4" a="1"/>
  <c r="AW140" i="4" a="1"/>
  <c r="AV140" i="4" a="1"/>
  <c r="AU140" i="4" a="1"/>
  <c r="AT140" i="4" a="1"/>
  <c r="AS140" i="4" a="1"/>
  <c r="AR140" i="4" a="1"/>
  <c r="AQ140" i="4" a="1"/>
  <c r="AP140" i="4" a="1"/>
  <c r="AO140" i="4" a="1"/>
  <c r="AN140" i="4" a="1"/>
  <c r="AM140" i="4" a="1"/>
  <c r="AL140" i="4" a="1"/>
  <c r="AK140" i="4" a="1"/>
  <c r="AJ140" i="4" a="1"/>
  <c r="AI140" i="4" a="1"/>
  <c r="AH140" i="4" a="1"/>
  <c r="AG140" i="4" a="1"/>
  <c r="AF140" i="4" a="1"/>
  <c r="AE140" i="4" a="1"/>
  <c r="AD140" i="4" a="1"/>
  <c r="AC140" i="4" a="1"/>
  <c r="AB140" i="4" a="1"/>
  <c r="AA140" i="4" a="1"/>
  <c r="Z140" i="4" a="1"/>
  <c r="Y140" i="4" a="1"/>
  <c r="X140" i="4" a="1"/>
  <c r="W140" i="4" a="1"/>
  <c r="V140" i="4" a="1"/>
  <c r="U140" i="4" a="1"/>
  <c r="T140" i="4" a="1"/>
  <c r="S140" i="4" a="1"/>
  <c r="R140" i="4" a="1"/>
  <c r="Q140" i="4" a="1"/>
  <c r="P140" i="4" a="1"/>
  <c r="O140" i="4" a="1"/>
  <c r="N140" i="4" a="1"/>
  <c r="M140" i="4" a="1"/>
  <c r="EB139" i="4" a="1"/>
  <c r="EB139" i="4"/>
  <c r="EA139" i="4" a="1"/>
  <c r="EA139" i="4"/>
  <c r="DZ139" i="4" a="1"/>
  <c r="DZ139" i="4"/>
  <c r="DY139" i="4" a="1"/>
  <c r="DX139" i="4" a="1"/>
  <c r="DW139" i="4" a="1"/>
  <c r="DV139" i="4" a="1"/>
  <c r="DU139" i="4" a="1"/>
  <c r="DU139" i="4"/>
  <c r="DT139" i="4" a="1"/>
  <c r="DS139" i="4" a="1"/>
  <c r="DR139" i="4" a="1"/>
  <c r="DQ139" i="4" a="1"/>
  <c r="DQ139" i="4"/>
  <c r="DP139" i="4" a="1"/>
  <c r="DO139" i="4" a="1"/>
  <c r="DN139" i="4" a="1"/>
  <c r="DM139" i="4" a="1"/>
  <c r="DM139" i="4"/>
  <c r="DL139" i="4" a="1"/>
  <c r="DL139" i="4"/>
  <c r="DK139" i="4" a="1"/>
  <c r="DJ139" i="4" a="1"/>
  <c r="DI139" i="4" a="1"/>
  <c r="DI139" i="4"/>
  <c r="DH139" i="4" a="1"/>
  <c r="DH139" i="4"/>
  <c r="DG139" i="4" a="1"/>
  <c r="DF139" i="4" a="1"/>
  <c r="DE139" i="4" a="1"/>
  <c r="DE139" i="4"/>
  <c r="DD139" i="4" a="1"/>
  <c r="DC139" i="4" a="1"/>
  <c r="DB139" i="4" a="1"/>
  <c r="DA139" i="4" a="1"/>
  <c r="DA139" i="4"/>
  <c r="CZ139" i="4" a="1"/>
  <c r="CZ139" i="4"/>
  <c r="CY139" i="4" a="1"/>
  <c r="CX139" i="4" a="1"/>
  <c r="CW139" i="4" a="1"/>
  <c r="CW139" i="4"/>
  <c r="CV139" i="4" a="1"/>
  <c r="CU139" i="4" a="1"/>
  <c r="CT139" i="4" a="1"/>
  <c r="CS139" i="4" a="1"/>
  <c r="CS139" i="4"/>
  <c r="CR139" i="4" a="1"/>
  <c r="CR139" i="4"/>
  <c r="CQ139" i="4" a="1"/>
  <c r="CP139" i="4" a="1"/>
  <c r="CO139" i="4" a="1"/>
  <c r="CN139" i="4" a="1"/>
  <c r="CN139" i="4"/>
  <c r="CM139" i="4" a="1"/>
  <c r="CL139" i="4" a="1"/>
  <c r="CK139" i="4" a="1"/>
  <c r="CJ139" i="4" a="1"/>
  <c r="CJ139" i="4"/>
  <c r="CI139" i="4" a="1"/>
  <c r="CI139" i="4"/>
  <c r="CH139" i="4" a="1"/>
  <c r="CG139" i="4" a="1"/>
  <c r="CF139" i="4" a="1"/>
  <c r="CE139" i="4" a="1"/>
  <c r="CD139" i="4" a="1"/>
  <c r="CC139" i="4" a="1"/>
  <c r="CB139" i="4" a="1"/>
  <c r="CA139" i="4" a="1"/>
  <c r="BZ139" i="4" a="1"/>
  <c r="BY139" i="4" a="1"/>
  <c r="BX139" i="4" a="1"/>
  <c r="BW139" i="4" a="1"/>
  <c r="BW139" i="4"/>
  <c r="BV139" i="4" a="1"/>
  <c r="BU139" i="4" a="1"/>
  <c r="BT139" i="4" a="1"/>
  <c r="BS139" i="4" a="1"/>
  <c r="BR139" i="4" a="1"/>
  <c r="BQ139" i="4" a="1"/>
  <c r="BP139" i="4" a="1"/>
  <c r="BO139" i="4" a="1"/>
  <c r="BN139" i="4" a="1"/>
  <c r="BM139" i="4" a="1"/>
  <c r="BL139" i="4" a="1"/>
  <c r="BK139" i="4" a="1"/>
  <c r="BJ139" i="4" a="1"/>
  <c r="BI139" i="4" a="1"/>
  <c r="BH139" i="4" a="1"/>
  <c r="BG139" i="4" a="1"/>
  <c r="BF139" i="4" a="1"/>
  <c r="BE139" i="4" a="1"/>
  <c r="BD139" i="4" a="1"/>
  <c r="BC139" i="4" a="1"/>
  <c r="BB139" i="4" a="1"/>
  <c r="BA139" i="4" a="1"/>
  <c r="AZ139" i="4" a="1"/>
  <c r="AY139" i="4" a="1"/>
  <c r="AX139" i="4" a="1"/>
  <c r="AW139" i="4" a="1"/>
  <c r="AV139" i="4" a="1"/>
  <c r="AU139" i="4" a="1"/>
  <c r="AT139" i="4" a="1"/>
  <c r="AS139" i="4" a="1"/>
  <c r="AR139" i="4" a="1"/>
  <c r="AQ139" i="4" a="1"/>
  <c r="AP139" i="4" a="1"/>
  <c r="AO139" i="4" a="1"/>
  <c r="AN139" i="4" a="1"/>
  <c r="AM139" i="4" a="1"/>
  <c r="AL139" i="4" a="1"/>
  <c r="AK139" i="4" a="1"/>
  <c r="AJ139" i="4" a="1"/>
  <c r="AI139" i="4" a="1"/>
  <c r="AH139" i="4" a="1"/>
  <c r="AG139" i="4" a="1"/>
  <c r="AF139" i="4" a="1"/>
  <c r="AE139" i="4" a="1"/>
  <c r="AD139" i="4" a="1"/>
  <c r="AC139" i="4" a="1"/>
  <c r="AB139" i="4" a="1"/>
  <c r="AA139" i="4" a="1"/>
  <c r="Z139" i="4" a="1"/>
  <c r="Y139" i="4" a="1"/>
  <c r="X139" i="4" a="1"/>
  <c r="W139" i="4" a="1"/>
  <c r="V139" i="4" a="1"/>
  <c r="U139" i="4" a="1"/>
  <c r="T139" i="4" a="1"/>
  <c r="S139" i="4" a="1"/>
  <c r="R139" i="4" a="1"/>
  <c r="Q139" i="4" a="1"/>
  <c r="P139" i="4" a="1"/>
  <c r="O139" i="4" a="1"/>
  <c r="N139" i="4" a="1"/>
  <c r="M139" i="4" a="1"/>
  <c r="EB138" i="4" a="1"/>
  <c r="EB138" i="4"/>
  <c r="EA138" i="4" a="1"/>
  <c r="EA138" i="4"/>
  <c r="DZ138" i="4" a="1"/>
  <c r="DZ138" i="4"/>
  <c r="DY138" i="4" a="1"/>
  <c r="DY138" i="4"/>
  <c r="DX138" i="4" a="1"/>
  <c r="DX138" i="4"/>
  <c r="DW138" i="4" a="1"/>
  <c r="DW138" i="4"/>
  <c r="DV138" i="4" a="1"/>
  <c r="DV138" i="4"/>
  <c r="DU138" i="4" a="1"/>
  <c r="DU138" i="4"/>
  <c r="DT138" i="4" a="1"/>
  <c r="DT138" i="4"/>
  <c r="DS138" i="4" a="1"/>
  <c r="DS138" i="4"/>
  <c r="DR138" i="4" a="1"/>
  <c r="DQ138" i="4" a="1"/>
  <c r="DP138" i="4" a="1"/>
  <c r="DO138" i="4" a="1"/>
  <c r="DN138" i="4" a="1"/>
  <c r="DM138" i="4" a="1"/>
  <c r="DL138" i="4" a="1"/>
  <c r="DL138" i="4"/>
  <c r="DK138" i="4" a="1"/>
  <c r="DJ138" i="4" a="1"/>
  <c r="DJ138" i="4"/>
  <c r="DI138" i="4" a="1"/>
  <c r="DH138" i="4" a="1"/>
  <c r="DG138" i="4" a="1"/>
  <c r="DF138" i="4" a="1"/>
  <c r="DE138" i="4" a="1"/>
  <c r="DD138" i="4" a="1"/>
  <c r="DC138" i="4" a="1"/>
  <c r="DB138" i="4" a="1"/>
  <c r="DA138" i="4" a="1"/>
  <c r="CZ138" i="4" a="1"/>
  <c r="CY138" i="4" a="1"/>
  <c r="CX138" i="4" a="1"/>
  <c r="CW138" i="4" a="1"/>
  <c r="CV138" i="4" a="1"/>
  <c r="CU138" i="4" a="1"/>
  <c r="CT138" i="4" a="1"/>
  <c r="CS138" i="4" a="1"/>
  <c r="CR138" i="4" a="1"/>
  <c r="CQ138" i="4" a="1"/>
  <c r="CQ138" i="4"/>
  <c r="CP138" i="4" a="1"/>
  <c r="CO138" i="4" a="1"/>
  <c r="CN138" i="4" a="1"/>
  <c r="CM138" i="4" a="1"/>
  <c r="CL138" i="4" a="1"/>
  <c r="CK138" i="4" a="1"/>
  <c r="CJ138" i="4" a="1"/>
  <c r="CI138" i="4" a="1"/>
  <c r="CH138" i="4" a="1"/>
  <c r="CG138" i="4" a="1"/>
  <c r="CF138" i="4" a="1"/>
  <c r="CE138" i="4" a="1"/>
  <c r="CD138" i="4" a="1"/>
  <c r="CC138" i="4" a="1"/>
  <c r="CB138" i="4" a="1"/>
  <c r="CA138" i="4" a="1"/>
  <c r="BZ138" i="4" a="1"/>
  <c r="BY138" i="4" a="1"/>
  <c r="BX138" i="4" a="1"/>
  <c r="BW138" i="4" a="1"/>
  <c r="BV138" i="4" a="1"/>
  <c r="BU138" i="4" a="1"/>
  <c r="BT138" i="4" a="1"/>
  <c r="BS138" i="4" a="1"/>
  <c r="BR138" i="4" a="1"/>
  <c r="BQ138" i="4" a="1"/>
  <c r="BQ138" i="4"/>
  <c r="BP138" i="4" a="1"/>
  <c r="BO138" i="4" a="1"/>
  <c r="BN138" i="4" a="1"/>
  <c r="BM138" i="4" a="1"/>
  <c r="BL138" i="4" a="1"/>
  <c r="BK138" i="4" a="1"/>
  <c r="BJ138" i="4" a="1"/>
  <c r="BI138" i="4" a="1"/>
  <c r="BH138" i="4" a="1"/>
  <c r="BG138" i="4" a="1"/>
  <c r="BF138" i="4" a="1"/>
  <c r="BE138" i="4" a="1"/>
  <c r="BD138" i="4" a="1"/>
  <c r="BC138" i="4" a="1"/>
  <c r="BB138" i="4" a="1"/>
  <c r="BA138" i="4" a="1"/>
  <c r="AZ138" i="4" a="1"/>
  <c r="AY138" i="4" a="1"/>
  <c r="AX138" i="4" a="1"/>
  <c r="AW138" i="4" a="1"/>
  <c r="AV138" i="4" a="1"/>
  <c r="AU138" i="4" a="1"/>
  <c r="AT138" i="4" a="1"/>
  <c r="AS138" i="4" a="1"/>
  <c r="AR138" i="4" a="1"/>
  <c r="AQ138" i="4" a="1"/>
  <c r="AP138" i="4" a="1"/>
  <c r="AO138" i="4" a="1"/>
  <c r="AN138" i="4" a="1"/>
  <c r="AM138" i="4" a="1"/>
  <c r="AL138" i="4" a="1"/>
  <c r="AK138" i="4" a="1"/>
  <c r="AJ138" i="4" a="1"/>
  <c r="AI138" i="4" a="1"/>
  <c r="AH138" i="4" a="1"/>
  <c r="AG138" i="4" a="1"/>
  <c r="AF138" i="4" a="1"/>
  <c r="AE138" i="4" a="1"/>
  <c r="AD138" i="4" a="1"/>
  <c r="AC138" i="4" a="1"/>
  <c r="AB138" i="4" a="1"/>
  <c r="AA138" i="4" a="1"/>
  <c r="Z138" i="4" a="1"/>
  <c r="Y138" i="4" a="1"/>
  <c r="X138" i="4" a="1"/>
  <c r="W138" i="4" a="1"/>
  <c r="V138" i="4" a="1"/>
  <c r="U138" i="4" a="1"/>
  <c r="T138" i="4" a="1"/>
  <c r="S138" i="4" a="1"/>
  <c r="R138" i="4" a="1"/>
  <c r="Q138" i="4" a="1"/>
  <c r="P138" i="4" a="1"/>
  <c r="O138" i="4" a="1"/>
  <c r="N138" i="4" a="1"/>
  <c r="M138" i="4" a="1"/>
  <c r="EB137" i="4" a="1"/>
  <c r="EB137" i="4"/>
  <c r="EA137" i="4" a="1"/>
  <c r="EA137" i="4"/>
  <c r="DZ137" i="4" a="1"/>
  <c r="DZ137" i="4"/>
  <c r="DY137" i="4" a="1"/>
  <c r="DY137" i="4"/>
  <c r="DX137" i="4" a="1"/>
  <c r="DX137" i="4"/>
  <c r="DW137" i="4" a="1"/>
  <c r="DW137" i="4"/>
  <c r="DV137" i="4" a="1"/>
  <c r="DV137" i="4"/>
  <c r="DU137" i="4" a="1"/>
  <c r="DU137" i="4"/>
  <c r="DT137" i="4" a="1"/>
  <c r="DS137" i="4" a="1"/>
  <c r="DR137" i="4" a="1"/>
  <c r="DQ137" i="4" a="1"/>
  <c r="DP137" i="4" a="1"/>
  <c r="DO137" i="4" a="1"/>
  <c r="DN137" i="4" a="1"/>
  <c r="DM137" i="4" a="1"/>
  <c r="DL137" i="4" a="1"/>
  <c r="DK137" i="4" a="1"/>
  <c r="DJ137" i="4" a="1"/>
  <c r="DI137" i="4" a="1"/>
  <c r="DH137" i="4" a="1"/>
  <c r="DG137" i="4" a="1"/>
  <c r="DF137" i="4" a="1"/>
  <c r="DE137" i="4" a="1"/>
  <c r="DD137" i="4" a="1"/>
  <c r="DC137" i="4" a="1"/>
  <c r="DB137" i="4" a="1"/>
  <c r="DA137" i="4" a="1"/>
  <c r="CZ137" i="4" a="1"/>
  <c r="CY137" i="4" a="1"/>
  <c r="CX137" i="4" a="1"/>
  <c r="CW137" i="4" a="1"/>
  <c r="CV137" i="4" a="1"/>
  <c r="CU137" i="4" a="1"/>
  <c r="CT137" i="4" a="1"/>
  <c r="CS137" i="4" a="1"/>
  <c r="CR137" i="4" a="1"/>
  <c r="CQ137" i="4" a="1"/>
  <c r="CP137" i="4" a="1"/>
  <c r="CO137" i="4" a="1"/>
  <c r="CN137" i="4" a="1"/>
  <c r="CM137" i="4" a="1"/>
  <c r="CL137" i="4" a="1"/>
  <c r="CK137" i="4" a="1"/>
  <c r="CJ137" i="4" a="1"/>
  <c r="CI137" i="4" a="1"/>
  <c r="CH137" i="4" a="1"/>
  <c r="CG137" i="4" a="1"/>
  <c r="CF137" i="4" a="1"/>
  <c r="CE137" i="4" a="1"/>
  <c r="CD137" i="4" a="1"/>
  <c r="CC137" i="4" a="1"/>
  <c r="CB137" i="4" a="1"/>
  <c r="CA137" i="4" a="1"/>
  <c r="BZ137" i="4" a="1"/>
  <c r="BY137" i="4" a="1"/>
  <c r="BX137" i="4" a="1"/>
  <c r="BW137" i="4" a="1"/>
  <c r="BV137" i="4" a="1"/>
  <c r="BU137" i="4" a="1"/>
  <c r="BT137" i="4" a="1"/>
  <c r="BS137" i="4" a="1"/>
  <c r="BR137" i="4" a="1"/>
  <c r="BQ137" i="4" a="1"/>
  <c r="BP137" i="4" a="1"/>
  <c r="BO137" i="4" a="1"/>
  <c r="BN137" i="4" a="1"/>
  <c r="BM137" i="4" a="1"/>
  <c r="BL137" i="4" a="1"/>
  <c r="BK137" i="4" a="1"/>
  <c r="BJ137" i="4" a="1"/>
  <c r="BI137" i="4" a="1"/>
  <c r="BH137" i="4" a="1"/>
  <c r="BG137" i="4" a="1"/>
  <c r="BF137" i="4" a="1"/>
  <c r="BE137" i="4" a="1"/>
  <c r="BD137" i="4" a="1"/>
  <c r="BC137" i="4" a="1"/>
  <c r="BB137" i="4" a="1"/>
  <c r="BA137" i="4" a="1"/>
  <c r="AZ137" i="4" a="1"/>
  <c r="AY137" i="4" a="1"/>
  <c r="AX137" i="4" a="1"/>
  <c r="AW137" i="4" a="1"/>
  <c r="AV137" i="4" a="1"/>
  <c r="AU137" i="4" a="1"/>
  <c r="AT137" i="4" a="1"/>
  <c r="AS137" i="4" a="1"/>
  <c r="AR137" i="4" a="1"/>
  <c r="AQ137" i="4" a="1"/>
  <c r="AP137" i="4" a="1"/>
  <c r="AO137" i="4" a="1"/>
  <c r="AN137" i="4" a="1"/>
  <c r="AM137" i="4" a="1"/>
  <c r="AL137" i="4" a="1"/>
  <c r="AK137" i="4" a="1"/>
  <c r="AJ137" i="4" a="1"/>
  <c r="AI137" i="4" a="1"/>
  <c r="AH137" i="4" a="1"/>
  <c r="AG137" i="4" a="1"/>
  <c r="AF137" i="4" a="1"/>
  <c r="AE137" i="4" a="1"/>
  <c r="AD137" i="4" a="1"/>
  <c r="AC137" i="4" a="1"/>
  <c r="AB137" i="4" a="1"/>
  <c r="AA137" i="4" a="1"/>
  <c r="Z137" i="4" a="1"/>
  <c r="Y137" i="4" a="1"/>
  <c r="X137" i="4" a="1"/>
  <c r="W137" i="4" a="1"/>
  <c r="V137" i="4" a="1"/>
  <c r="U137" i="4" a="1"/>
  <c r="T137" i="4" a="1"/>
  <c r="S137" i="4" a="1"/>
  <c r="R137" i="4" a="1"/>
  <c r="Q137" i="4" a="1"/>
  <c r="P137" i="4" a="1"/>
  <c r="O137" i="4" a="1"/>
  <c r="N137" i="4" a="1"/>
  <c r="M137" i="4" a="1"/>
  <c r="EB136" i="4" a="1"/>
  <c r="EA136" i="4" a="1"/>
  <c r="DZ136" i="4" a="1"/>
  <c r="DY136" i="4" a="1"/>
  <c r="DX136" i="4" a="1"/>
  <c r="DW136" i="4" a="1"/>
  <c r="DV136" i="4" a="1"/>
  <c r="DU136" i="4" a="1"/>
  <c r="DT136" i="4" a="1"/>
  <c r="DS136" i="4" a="1"/>
  <c r="DR136" i="4" a="1"/>
  <c r="DQ136" i="4" a="1"/>
  <c r="DP136" i="4" a="1"/>
  <c r="DO136" i="4" a="1"/>
  <c r="DN136" i="4" a="1"/>
  <c r="DM136" i="4" a="1"/>
  <c r="DL136" i="4" a="1"/>
  <c r="DK136" i="4" a="1"/>
  <c r="DJ136" i="4" a="1"/>
  <c r="DI136" i="4" a="1"/>
  <c r="DH136" i="4" a="1"/>
  <c r="DG136" i="4" a="1"/>
  <c r="DF136" i="4" a="1"/>
  <c r="DE136" i="4" a="1"/>
  <c r="DD136" i="4" a="1"/>
  <c r="DC136" i="4" a="1"/>
  <c r="DC136" i="4"/>
  <c r="DB136" i="4" a="1"/>
  <c r="DA136" i="4" a="1"/>
  <c r="CZ136" i="4" a="1"/>
  <c r="CY136" i="4" a="1"/>
  <c r="CX136" i="4" a="1"/>
  <c r="CW136" i="4" a="1"/>
  <c r="CV136" i="4" a="1"/>
  <c r="CU136" i="4" a="1"/>
  <c r="CT136" i="4" a="1"/>
  <c r="CS136" i="4" a="1"/>
  <c r="CR136" i="4" a="1"/>
  <c r="CQ136" i="4" a="1"/>
  <c r="CP136" i="4" a="1"/>
  <c r="CO136" i="4" a="1"/>
  <c r="CN136" i="4" a="1"/>
  <c r="CM136" i="4" a="1"/>
  <c r="CL136" i="4" a="1"/>
  <c r="CK136" i="4" a="1"/>
  <c r="CJ136" i="4" a="1"/>
  <c r="CI136" i="4" a="1"/>
  <c r="CH136" i="4" a="1"/>
  <c r="CG136" i="4" a="1"/>
  <c r="CF136" i="4" a="1"/>
  <c r="CE136" i="4" a="1"/>
  <c r="CD136" i="4" a="1"/>
  <c r="CC136" i="4" a="1"/>
  <c r="CB136" i="4" a="1"/>
  <c r="CA136" i="4" a="1"/>
  <c r="BZ136" i="4" a="1"/>
  <c r="BY136" i="4" a="1"/>
  <c r="BX136" i="4" a="1"/>
  <c r="BW136" i="4" a="1"/>
  <c r="BV136" i="4" a="1"/>
  <c r="BU136" i="4" a="1"/>
  <c r="BU136" i="4"/>
  <c r="BT136" i="4" a="1"/>
  <c r="BT136" i="4"/>
  <c r="BS136" i="4" a="1"/>
  <c r="BR136" i="4" a="1"/>
  <c r="BQ136" i="4" a="1"/>
  <c r="BP136" i="4" a="1"/>
  <c r="BO136" i="4" a="1"/>
  <c r="BN136" i="4" a="1"/>
  <c r="BM136" i="4" a="1"/>
  <c r="BL136" i="4" a="1"/>
  <c r="BK136" i="4" a="1"/>
  <c r="BJ136" i="4" a="1"/>
  <c r="BI136" i="4" a="1"/>
  <c r="BH136" i="4" a="1"/>
  <c r="BG136" i="4" a="1"/>
  <c r="BF136" i="4" a="1"/>
  <c r="BE136" i="4" a="1"/>
  <c r="BD136" i="4" a="1"/>
  <c r="BC136" i="4" a="1"/>
  <c r="BB136" i="4" a="1"/>
  <c r="BA136" i="4" a="1"/>
  <c r="AZ136" i="4" a="1"/>
  <c r="AY136" i="4" a="1"/>
  <c r="AX136" i="4" a="1"/>
  <c r="AW136" i="4" a="1"/>
  <c r="AV136" i="4" a="1"/>
  <c r="AU136" i="4" a="1"/>
  <c r="AT136" i="4" a="1"/>
  <c r="AS136" i="4" a="1"/>
  <c r="AR136" i="4" a="1"/>
  <c r="AQ136" i="4" a="1"/>
  <c r="AP136" i="4" a="1"/>
  <c r="AO136" i="4" a="1"/>
  <c r="AN136" i="4" a="1"/>
  <c r="AM136" i="4" a="1"/>
  <c r="AL136" i="4" a="1"/>
  <c r="AK136" i="4" a="1"/>
  <c r="AJ136" i="4" a="1"/>
  <c r="AI136" i="4" a="1"/>
  <c r="AH136" i="4" a="1"/>
  <c r="AG136" i="4" a="1"/>
  <c r="AF136" i="4" a="1"/>
  <c r="AE136" i="4" a="1"/>
  <c r="AD136" i="4" a="1"/>
  <c r="AC136" i="4" a="1"/>
  <c r="AB136" i="4" a="1"/>
  <c r="AA136" i="4" a="1"/>
  <c r="Z136" i="4" a="1"/>
  <c r="Y136" i="4" a="1"/>
  <c r="X136" i="4" a="1"/>
  <c r="W136" i="4" a="1"/>
  <c r="V136" i="4" a="1"/>
  <c r="U136" i="4" a="1"/>
  <c r="T136" i="4" a="1"/>
  <c r="S136" i="4" a="1"/>
  <c r="R136" i="4" a="1"/>
  <c r="Q136" i="4" a="1"/>
  <c r="P136" i="4" a="1"/>
  <c r="O136" i="4" a="1"/>
  <c r="N136" i="4" a="1"/>
  <c r="M136" i="4" a="1"/>
  <c r="EB135" i="4" a="1"/>
  <c r="EB135" i="4"/>
  <c r="EA135" i="4" a="1"/>
  <c r="EA135" i="4"/>
  <c r="DZ135" i="4" a="1"/>
  <c r="DZ135" i="4"/>
  <c r="DY135" i="4" a="1"/>
  <c r="DY135" i="4"/>
  <c r="DX135" i="4" a="1"/>
  <c r="DX135" i="4"/>
  <c r="DW135" i="4" a="1"/>
  <c r="DW135" i="4"/>
  <c r="DV135" i="4" a="1"/>
  <c r="DV135" i="4"/>
  <c r="DU135" i="4" a="1"/>
  <c r="DU135" i="4"/>
  <c r="DT135" i="4" a="1"/>
  <c r="DT135" i="4"/>
  <c r="DS135" i="4" a="1"/>
  <c r="DS135" i="4"/>
  <c r="DR135" i="4" a="1"/>
  <c r="DQ135" i="4" a="1"/>
  <c r="DP135" i="4" a="1"/>
  <c r="DO135" i="4" a="1"/>
  <c r="DN135" i="4" a="1"/>
  <c r="DM135" i="4" a="1"/>
  <c r="DL135" i="4" a="1"/>
  <c r="DK135" i="4" a="1"/>
  <c r="DJ135" i="4" a="1"/>
  <c r="DI135" i="4" a="1"/>
  <c r="DH135" i="4" a="1"/>
  <c r="DG135" i="4" a="1"/>
  <c r="DF135" i="4" a="1"/>
  <c r="DE135" i="4" a="1"/>
  <c r="DD135" i="4" a="1"/>
  <c r="DC135" i="4" a="1"/>
  <c r="DB135" i="4" a="1"/>
  <c r="DA135" i="4" a="1"/>
  <c r="CZ135" i="4" a="1"/>
  <c r="CY135" i="4" a="1"/>
  <c r="CX135" i="4" a="1"/>
  <c r="CW135" i="4" a="1"/>
  <c r="CV135" i="4" a="1"/>
  <c r="CU135" i="4" a="1"/>
  <c r="CT135" i="4" a="1"/>
  <c r="CS135" i="4" a="1"/>
  <c r="CR135" i="4" a="1"/>
  <c r="CQ135" i="4" a="1"/>
  <c r="CP135" i="4" a="1"/>
  <c r="CO135" i="4" a="1"/>
  <c r="CN135" i="4" a="1"/>
  <c r="CM135" i="4" a="1"/>
  <c r="CL135" i="4" a="1"/>
  <c r="CK135" i="4" a="1"/>
  <c r="CJ135" i="4" a="1"/>
  <c r="CI135" i="4" a="1"/>
  <c r="CH135" i="4" a="1"/>
  <c r="CG135" i="4" a="1"/>
  <c r="CF135" i="4" a="1"/>
  <c r="CE135" i="4" a="1"/>
  <c r="CD135" i="4" a="1"/>
  <c r="CC135" i="4" a="1"/>
  <c r="CB135" i="4" a="1"/>
  <c r="CA135" i="4" a="1"/>
  <c r="CA135" i="4"/>
  <c r="BZ135" i="4" a="1"/>
  <c r="BY135" i="4" a="1"/>
  <c r="BY135" i="4"/>
  <c r="BX135" i="4" a="1"/>
  <c r="BX135" i="4"/>
  <c r="BW135" i="4" a="1"/>
  <c r="BW135" i="4"/>
  <c r="BV135" i="4" a="1"/>
  <c r="BV135" i="4"/>
  <c r="BU135" i="4" a="1"/>
  <c r="BU135" i="4"/>
  <c r="BT135" i="4" a="1"/>
  <c r="BS135" i="4" a="1"/>
  <c r="BS135" i="4"/>
  <c r="BR135" i="4" a="1"/>
  <c r="BR135" i="4"/>
  <c r="BQ135" i="4" a="1"/>
  <c r="BQ135" i="4"/>
  <c r="BP135" i="4" a="1"/>
  <c r="BP135" i="4"/>
  <c r="BO135" i="4" a="1"/>
  <c r="BO135" i="4"/>
  <c r="BN135" i="4" a="1"/>
  <c r="BN135" i="4"/>
  <c r="BM135" i="4" a="1"/>
  <c r="BM135" i="4"/>
  <c r="BL135" i="4" a="1"/>
  <c r="BL135" i="4"/>
  <c r="BK135" i="4" a="1"/>
  <c r="BK135" i="4"/>
  <c r="BJ135" i="4" a="1"/>
  <c r="BJ135" i="4"/>
  <c r="BI135" i="4" a="1"/>
  <c r="BI135" i="4"/>
  <c r="BH135" i="4" a="1"/>
  <c r="BH135" i="4"/>
  <c r="BG135" i="4" a="1"/>
  <c r="BG135" i="4"/>
  <c r="BF135" i="4" a="1"/>
  <c r="BF135" i="4"/>
  <c r="BE135" i="4" a="1"/>
  <c r="BE135" i="4"/>
  <c r="BD135" i="4" a="1"/>
  <c r="BD135" i="4"/>
  <c r="BC135" i="4" a="1"/>
  <c r="BC135" i="4"/>
  <c r="BB135" i="4" a="1"/>
  <c r="BB135" i="4"/>
  <c r="BA135" i="4" a="1"/>
  <c r="BA135" i="4"/>
  <c r="AZ135" i="4" a="1"/>
  <c r="AY135" i="4" a="1"/>
  <c r="AX135" i="4" a="1"/>
  <c r="AW135" i="4" a="1"/>
  <c r="AV135" i="4" a="1"/>
  <c r="AU135" i="4" a="1"/>
  <c r="AT135" i="4" a="1"/>
  <c r="AS135" i="4" a="1"/>
  <c r="AR135" i="4" a="1"/>
  <c r="AQ135" i="4" a="1"/>
  <c r="AP135" i="4" a="1"/>
  <c r="AO135" i="4" a="1"/>
  <c r="AN135" i="4" a="1"/>
  <c r="AM135" i="4" a="1"/>
  <c r="AL135" i="4" a="1"/>
  <c r="AK135" i="4" a="1"/>
  <c r="AJ135" i="4" a="1"/>
  <c r="AI135" i="4" a="1"/>
  <c r="AH135" i="4" a="1"/>
  <c r="AG135" i="4" a="1"/>
  <c r="AF135" i="4" a="1"/>
  <c r="AE135" i="4" a="1"/>
  <c r="AD135" i="4" a="1"/>
  <c r="AC135" i="4" a="1"/>
  <c r="AB135" i="4" a="1"/>
  <c r="AA135" i="4" a="1"/>
  <c r="Z135" i="4" a="1"/>
  <c r="Y135" i="4" a="1"/>
  <c r="X135" i="4" a="1"/>
  <c r="W135" i="4" a="1"/>
  <c r="V135" i="4" a="1"/>
  <c r="U135" i="4" a="1"/>
  <c r="T135" i="4" a="1"/>
  <c r="S135" i="4" a="1"/>
  <c r="R135" i="4" a="1"/>
  <c r="Q135" i="4" a="1"/>
  <c r="P135" i="4" a="1"/>
  <c r="O135" i="4" a="1"/>
  <c r="N135" i="4" a="1"/>
  <c r="M135" i="4" a="1"/>
  <c r="EB134" i="4" a="1"/>
  <c r="EB134" i="4"/>
  <c r="EA134" i="4" a="1"/>
  <c r="EA134" i="4"/>
  <c r="DZ134" i="4" a="1"/>
  <c r="DZ134" i="4"/>
  <c r="DY134" i="4" a="1"/>
  <c r="DY134" i="4"/>
  <c r="DX134" i="4" a="1"/>
  <c r="DX134" i="4"/>
  <c r="DW134" i="4" a="1"/>
  <c r="DW134" i="4"/>
  <c r="DV134" i="4" a="1"/>
  <c r="DV134" i="4"/>
  <c r="DU134" i="4" a="1"/>
  <c r="DU134" i="4"/>
  <c r="DT134" i="4" a="1"/>
  <c r="DT134" i="4"/>
  <c r="DS134" i="4" a="1"/>
  <c r="DS134" i="4"/>
  <c r="DR134" i="4" a="1"/>
  <c r="DR134" i="4"/>
  <c r="DQ134" i="4" a="1"/>
  <c r="DQ134" i="4"/>
  <c r="DP134" i="4" a="1"/>
  <c r="DP134" i="4"/>
  <c r="DO134" i="4" a="1"/>
  <c r="DO134" i="4"/>
  <c r="DN134" i="4" a="1"/>
  <c r="DN134" i="4"/>
  <c r="DM134" i="4" a="1"/>
  <c r="DM134" i="4"/>
  <c r="DL134" i="4" a="1"/>
  <c r="DL134" i="4"/>
  <c r="DK134" i="4" a="1"/>
  <c r="DK134" i="4"/>
  <c r="DJ134" i="4" a="1"/>
  <c r="DJ134" i="4"/>
  <c r="DI134" i="4" a="1"/>
  <c r="DI134" i="4"/>
  <c r="DH134" i="4" a="1"/>
  <c r="DH134" i="4"/>
  <c r="DG134" i="4" a="1"/>
  <c r="DG134" i="4"/>
  <c r="DF134" i="4" a="1"/>
  <c r="DF134" i="4"/>
  <c r="DE134" i="4" a="1"/>
  <c r="DE134" i="4"/>
  <c r="DD134" i="4" a="1"/>
  <c r="DD134" i="4"/>
  <c r="DC134" i="4" a="1"/>
  <c r="DC134" i="4"/>
  <c r="DB134" i="4" a="1"/>
  <c r="DB134" i="4"/>
  <c r="DA134" i="4" a="1"/>
  <c r="DA134" i="4"/>
  <c r="CZ134" i="4" a="1"/>
  <c r="CY134" i="4" a="1"/>
  <c r="CX134" i="4" a="1"/>
  <c r="CX134" i="4"/>
  <c r="CW134" i="4" a="1"/>
  <c r="CW134" i="4"/>
  <c r="CV134" i="4" a="1"/>
  <c r="CU134" i="4" a="1"/>
  <c r="CT134" i="4" a="1"/>
  <c r="CT134" i="4"/>
  <c r="CS134" i="4" a="1"/>
  <c r="CS134" i="4"/>
  <c r="CR134" i="4" a="1"/>
  <c r="CQ134" i="4" a="1"/>
  <c r="CQ134" i="4"/>
  <c r="CP134" i="4" a="1"/>
  <c r="CP134" i="4"/>
  <c r="CO134" i="4" a="1"/>
  <c r="CN134" i="4" a="1"/>
  <c r="CM134" i="4" a="1"/>
  <c r="CM134" i="4"/>
  <c r="CL134" i="4" a="1"/>
  <c r="CL134" i="4"/>
  <c r="CK134" i="4" a="1"/>
  <c r="CK134" i="4"/>
  <c r="CJ134" i="4" a="1"/>
  <c r="CI134" i="4" a="1"/>
  <c r="CH134" i="4" a="1"/>
  <c r="CH134" i="4"/>
  <c r="CG134" i="4" a="1"/>
  <c r="CG134" i="4"/>
  <c r="CF134" i="4" a="1"/>
  <c r="CE134" i="4" a="1"/>
  <c r="CD134" i="4" a="1"/>
  <c r="CD134" i="4"/>
  <c r="CC134" i="4" a="1"/>
  <c r="CC134" i="4"/>
  <c r="CB134" i="4" a="1"/>
  <c r="CA134" i="4" a="1"/>
  <c r="BZ134" i="4" a="1"/>
  <c r="BZ134" i="4"/>
  <c r="BY134" i="4" a="1"/>
  <c r="BY134" i="4"/>
  <c r="BX134" i="4" a="1"/>
  <c r="BW134" i="4" a="1"/>
  <c r="BV134" i="4" a="1"/>
  <c r="BV134" i="4"/>
  <c r="BU134" i="4" a="1"/>
  <c r="BU134" i="4"/>
  <c r="BT134" i="4" a="1"/>
  <c r="BS134" i="4" a="1"/>
  <c r="BR134" i="4" a="1"/>
  <c r="BR134" i="4"/>
  <c r="BQ134" i="4" a="1"/>
  <c r="BQ134" i="4"/>
  <c r="BP134" i="4" a="1"/>
  <c r="BO134" i="4" a="1"/>
  <c r="BN134" i="4" a="1"/>
  <c r="BN134" i="4"/>
  <c r="BM134" i="4" a="1"/>
  <c r="BM134" i="4"/>
  <c r="BL134" i="4" a="1"/>
  <c r="BK134" i="4" a="1"/>
  <c r="BJ134" i="4" a="1"/>
  <c r="BJ134" i="4"/>
  <c r="BI134" i="4" a="1"/>
  <c r="BI134" i="4"/>
  <c r="BH134" i="4" a="1"/>
  <c r="BH134" i="4"/>
  <c r="BG134" i="4" a="1"/>
  <c r="BF134" i="4" a="1"/>
  <c r="BF134" i="4"/>
  <c r="BE134" i="4" a="1"/>
  <c r="BE134" i="4"/>
  <c r="BD134" i="4" a="1"/>
  <c r="BD134" i="4"/>
  <c r="BC134" i="4" a="1"/>
  <c r="BB134" i="4" a="1"/>
  <c r="BA134" i="4" a="1"/>
  <c r="BA134" i="4"/>
  <c r="AZ134" i="4" a="1"/>
  <c r="AY134" i="4" a="1"/>
  <c r="AX134" i="4" a="1"/>
  <c r="AW134" i="4" a="1"/>
  <c r="AV134" i="4" a="1"/>
  <c r="AU134" i="4" a="1"/>
  <c r="AT134" i="4" a="1"/>
  <c r="AS134" i="4" a="1"/>
  <c r="AR134" i="4" a="1"/>
  <c r="AQ134" i="4" a="1"/>
  <c r="AP134" i="4" a="1"/>
  <c r="AO134" i="4" a="1"/>
  <c r="AN134" i="4" a="1"/>
  <c r="AM134" i="4" a="1"/>
  <c r="AL134" i="4" a="1"/>
  <c r="AK134" i="4" a="1"/>
  <c r="AJ134" i="4" a="1"/>
  <c r="AI134" i="4" a="1"/>
  <c r="AH134" i="4" a="1"/>
  <c r="AG134" i="4" a="1"/>
  <c r="AF134" i="4" a="1"/>
  <c r="AE134" i="4" a="1"/>
  <c r="AD134" i="4" a="1"/>
  <c r="AC134" i="4" a="1"/>
  <c r="AB134" i="4" a="1"/>
  <c r="AA134" i="4" a="1"/>
  <c r="Z134" i="4" a="1"/>
  <c r="Y134" i="4" a="1"/>
  <c r="X134" i="4" a="1"/>
  <c r="W134" i="4" a="1"/>
  <c r="V134" i="4" a="1"/>
  <c r="U134" i="4" a="1"/>
  <c r="T134" i="4" a="1"/>
  <c r="S134" i="4" a="1"/>
  <c r="R134" i="4" a="1"/>
  <c r="Q134" i="4" a="1"/>
  <c r="P134" i="4" a="1"/>
  <c r="O134" i="4" a="1"/>
  <c r="N134" i="4" a="1"/>
  <c r="M134" i="4" a="1"/>
  <c r="EB133" i="4" a="1"/>
  <c r="EB133" i="4"/>
  <c r="EA133" i="4" a="1"/>
  <c r="EA133" i="4"/>
  <c r="DZ133" i="4" a="1"/>
  <c r="DZ133" i="4"/>
  <c r="DY133" i="4" a="1"/>
  <c r="DY133" i="4"/>
  <c r="DX133" i="4" a="1"/>
  <c r="DX133" i="4"/>
  <c r="DW133" i="4" a="1"/>
  <c r="DW133" i="4"/>
  <c r="DV133" i="4" a="1"/>
  <c r="DV133" i="4"/>
  <c r="DU133" i="4" a="1"/>
  <c r="DU133" i="4"/>
  <c r="DT133" i="4" a="1"/>
  <c r="DT133" i="4"/>
  <c r="DS133" i="4" a="1"/>
  <c r="DS133" i="4"/>
  <c r="DR133" i="4" a="1"/>
  <c r="DR133" i="4"/>
  <c r="DQ133" i="4" a="1"/>
  <c r="DP133" i="4" a="1"/>
  <c r="DO133" i="4" a="1"/>
  <c r="DN133" i="4" a="1"/>
  <c r="DN133" i="4"/>
  <c r="DM133" i="4" a="1"/>
  <c r="DM133" i="4"/>
  <c r="DL133" i="4" a="1"/>
  <c r="DK133" i="4" a="1"/>
  <c r="DJ133" i="4" a="1"/>
  <c r="DJ133" i="4"/>
  <c r="DI133" i="4" a="1"/>
  <c r="DI133" i="4"/>
  <c r="DH133" i="4" a="1"/>
  <c r="DH133" i="4"/>
  <c r="DG133" i="4" a="1"/>
  <c r="DF133" i="4" a="1"/>
  <c r="DE133" i="4" a="1"/>
  <c r="DE133" i="4"/>
  <c r="DD133" i="4" a="1"/>
  <c r="DD133" i="4"/>
  <c r="DC133" i="4" a="1"/>
  <c r="DB133" i="4" a="1"/>
  <c r="DA133" i="4" a="1"/>
  <c r="DA133" i="4"/>
  <c r="CZ133" i="4" a="1"/>
  <c r="CZ133" i="4"/>
  <c r="CY133" i="4" a="1"/>
  <c r="CY133" i="4"/>
  <c r="CX133" i="4" a="1"/>
  <c r="CW133" i="4" a="1"/>
  <c r="CV133" i="4" a="1"/>
  <c r="CV133" i="4"/>
  <c r="CU133" i="4" a="1"/>
  <c r="CU133" i="4"/>
  <c r="CT133" i="4" a="1"/>
  <c r="CS133" i="4" a="1"/>
  <c r="CR133" i="4" a="1"/>
  <c r="CR133" i="4"/>
  <c r="CQ133" i="4" a="1"/>
  <c r="CQ133" i="4"/>
  <c r="CP133" i="4" a="1"/>
  <c r="CP133" i="4"/>
  <c r="CO133" i="4" a="1"/>
  <c r="CN133" i="4" a="1"/>
  <c r="CM133" i="4" a="1"/>
  <c r="CM133" i="4"/>
  <c r="CL133" i="4" a="1"/>
  <c r="CL133" i="4"/>
  <c r="CK133" i="4" a="1"/>
  <c r="CJ133" i="4" a="1"/>
  <c r="CI133" i="4" a="1"/>
  <c r="CI133" i="4"/>
  <c r="CH133" i="4" a="1"/>
  <c r="CH133" i="4"/>
  <c r="CG133" i="4" a="1"/>
  <c r="CF133" i="4" a="1"/>
  <c r="CE133" i="4" a="1"/>
  <c r="CD133" i="4" a="1"/>
  <c r="CD133" i="4"/>
  <c r="CC133" i="4" a="1"/>
  <c r="CC133" i="4"/>
  <c r="CB133" i="4" a="1"/>
  <c r="CA133" i="4" a="1"/>
  <c r="BZ133" i="4" a="1"/>
  <c r="BZ133" i="4"/>
  <c r="BY133" i="4" a="1"/>
  <c r="BY133" i="4"/>
  <c r="BX133" i="4" a="1"/>
  <c r="BX133" i="4"/>
  <c r="BW133" i="4" a="1"/>
  <c r="BV133" i="4" a="1"/>
  <c r="BV133" i="4"/>
  <c r="BU133" i="4" a="1"/>
  <c r="BU133" i="4"/>
  <c r="BT133" i="4" a="1"/>
  <c r="BT133" i="4"/>
  <c r="BS133" i="4" a="1"/>
  <c r="BR133" i="4" a="1"/>
  <c r="BQ133" i="4" a="1"/>
  <c r="BQ133" i="4"/>
  <c r="BP133" i="4" a="1"/>
  <c r="BP133" i="4"/>
  <c r="BO133" i="4" a="1"/>
  <c r="BN133" i="4" a="1"/>
  <c r="BM133" i="4" a="1"/>
  <c r="BL133" i="4" a="1"/>
  <c r="BL133" i="4"/>
  <c r="BK133" i="4" a="1"/>
  <c r="BK133" i="4"/>
  <c r="BJ133" i="4" a="1"/>
  <c r="BI133" i="4" a="1"/>
  <c r="BH133" i="4" a="1"/>
  <c r="BH133" i="4"/>
  <c r="BG133" i="4" a="1"/>
  <c r="BG133" i="4"/>
  <c r="BF133" i="4" a="1"/>
  <c r="BE133" i="4" a="1"/>
  <c r="BD133" i="4" a="1"/>
  <c r="BD133" i="4"/>
  <c r="BC133" i="4" a="1"/>
  <c r="BC133" i="4"/>
  <c r="BB133" i="4" a="1"/>
  <c r="BA133" i="4" a="1"/>
  <c r="AZ133" i="4" a="1"/>
  <c r="AY133" i="4" a="1"/>
  <c r="AX133" i="4" a="1"/>
  <c r="AW133" i="4" a="1"/>
  <c r="AV133" i="4" a="1"/>
  <c r="AU133" i="4" a="1"/>
  <c r="AT133" i="4" a="1"/>
  <c r="AS133" i="4" a="1"/>
  <c r="AR133" i="4" a="1"/>
  <c r="AQ133" i="4" a="1"/>
  <c r="AP133" i="4" a="1"/>
  <c r="AO133" i="4" a="1"/>
  <c r="AN133" i="4" a="1"/>
  <c r="AM133" i="4" a="1"/>
  <c r="AL133" i="4" a="1"/>
  <c r="AK133" i="4" a="1"/>
  <c r="AJ133" i="4" a="1"/>
  <c r="AI133" i="4" a="1"/>
  <c r="AH133" i="4" a="1"/>
  <c r="AG133" i="4" a="1"/>
  <c r="AF133" i="4" a="1"/>
  <c r="AE133" i="4" a="1"/>
  <c r="AD133" i="4" a="1"/>
  <c r="AC133" i="4" a="1"/>
  <c r="AB133" i="4" a="1"/>
  <c r="AA133" i="4" a="1"/>
  <c r="Z133" i="4" a="1"/>
  <c r="Y133" i="4" a="1"/>
  <c r="X133" i="4" a="1"/>
  <c r="W133" i="4" a="1"/>
  <c r="V133" i="4" a="1"/>
  <c r="U133" i="4" a="1"/>
  <c r="T133" i="4" a="1"/>
  <c r="S133" i="4" a="1"/>
  <c r="R133" i="4" a="1"/>
  <c r="Q133" i="4" a="1"/>
  <c r="P133" i="4" a="1"/>
  <c r="O133" i="4" a="1"/>
  <c r="N133" i="4" a="1"/>
  <c r="M133" i="4" a="1"/>
  <c r="EB132" i="4" a="1"/>
  <c r="EB132" i="4"/>
  <c r="EA132" i="4" a="1"/>
  <c r="EA132" i="4"/>
  <c r="DZ132" i="4" a="1"/>
  <c r="DZ132" i="4"/>
  <c r="DY132" i="4" a="1"/>
  <c r="DY132" i="4"/>
  <c r="DX132" i="4" a="1"/>
  <c r="DX132" i="4"/>
  <c r="DW132" i="4" a="1"/>
  <c r="DW132" i="4"/>
  <c r="DV132" i="4" a="1"/>
  <c r="DV132" i="4"/>
  <c r="DU132" i="4" a="1"/>
  <c r="DU132" i="4"/>
  <c r="DT132" i="4" a="1"/>
  <c r="DT132" i="4"/>
  <c r="DS132" i="4" a="1"/>
  <c r="DS132" i="4"/>
  <c r="DR132" i="4" a="1"/>
  <c r="DR132" i="4"/>
  <c r="DQ132" i="4" a="1"/>
  <c r="DQ132" i="4"/>
  <c r="DP132" i="4" a="1"/>
  <c r="DP132" i="4"/>
  <c r="DO132" i="4" a="1"/>
  <c r="DO132" i="4"/>
  <c r="DN132" i="4" a="1"/>
  <c r="DN132" i="4"/>
  <c r="DM132" i="4" a="1"/>
  <c r="DM132" i="4"/>
  <c r="DL132" i="4" a="1"/>
  <c r="DL132" i="4"/>
  <c r="DK132" i="4" a="1"/>
  <c r="DK132" i="4"/>
  <c r="DJ132" i="4" a="1"/>
  <c r="DJ132" i="4"/>
  <c r="DI132" i="4" a="1"/>
  <c r="DI132" i="4"/>
  <c r="DH132" i="4" a="1"/>
  <c r="DH132" i="4"/>
  <c r="DG132" i="4" a="1"/>
  <c r="DG132" i="4"/>
  <c r="DF132" i="4" a="1"/>
  <c r="DF132" i="4"/>
  <c r="DE132" i="4" a="1"/>
  <c r="DE132" i="4"/>
  <c r="DD132" i="4" a="1"/>
  <c r="DD132" i="4"/>
  <c r="DC132" i="4" a="1"/>
  <c r="DC132" i="4"/>
  <c r="DB132" i="4" a="1"/>
  <c r="DB132" i="4"/>
  <c r="DA132" i="4" a="1"/>
  <c r="DA132" i="4"/>
  <c r="CZ132" i="4" a="1"/>
  <c r="CZ132" i="4"/>
  <c r="CY132" i="4" a="1"/>
  <c r="CY132" i="4"/>
  <c r="CX132" i="4" a="1"/>
  <c r="CX132" i="4"/>
  <c r="CW132" i="4" a="1"/>
  <c r="CW132" i="4"/>
  <c r="CV132" i="4" a="1"/>
  <c r="CV132" i="4"/>
  <c r="CU132" i="4" a="1"/>
  <c r="CT132" i="4" a="1"/>
  <c r="CS132" i="4" a="1"/>
  <c r="CS132" i="4"/>
  <c r="CR132" i="4" a="1"/>
  <c r="CR132" i="4"/>
  <c r="CQ132" i="4" a="1"/>
  <c r="CQ132" i="4"/>
  <c r="CP132" i="4" a="1"/>
  <c r="CP132" i="4"/>
  <c r="CO132" i="4" a="1"/>
  <c r="CN132" i="4" a="1"/>
  <c r="CN132" i="4"/>
  <c r="CM132" i="4" a="1"/>
  <c r="CM132" i="4"/>
  <c r="CL132" i="4" a="1"/>
  <c r="CL132" i="4"/>
  <c r="CK132" i="4" a="1"/>
  <c r="CJ132" i="4" a="1"/>
  <c r="CI132" i="4" a="1"/>
  <c r="CI132" i="4"/>
  <c r="CH132" i="4" a="1"/>
  <c r="CH132" i="4"/>
  <c r="CG132" i="4" a="1"/>
  <c r="CF132" i="4" a="1"/>
  <c r="CE132" i="4" a="1"/>
  <c r="CD132" i="4" a="1"/>
  <c r="CC132" i="4" a="1"/>
  <c r="CC132" i="4"/>
  <c r="CB132" i="4" a="1"/>
  <c r="CA132" i="4" a="1"/>
  <c r="BZ132" i="4" a="1"/>
  <c r="BY132" i="4" a="1"/>
  <c r="BY132" i="4"/>
  <c r="BX132" i="4" a="1"/>
  <c r="BX132" i="4"/>
  <c r="BW132" i="4" a="1"/>
  <c r="BV132" i="4" a="1"/>
  <c r="BV132" i="4"/>
  <c r="BU132" i="4" a="1"/>
  <c r="BU132" i="4"/>
  <c r="BT132" i="4" a="1"/>
  <c r="BT132" i="4"/>
  <c r="BS132" i="4" a="1"/>
  <c r="BR132" i="4" a="1"/>
  <c r="BQ132" i="4" a="1"/>
  <c r="BQ132" i="4"/>
  <c r="BP132" i="4" a="1"/>
  <c r="BP132" i="4"/>
  <c r="BO132" i="4" a="1"/>
  <c r="BN132" i="4" a="1"/>
  <c r="BN132" i="4"/>
  <c r="BM132" i="4" a="1"/>
  <c r="BM132" i="4"/>
  <c r="BL132" i="4" a="1"/>
  <c r="BK132" i="4" a="1"/>
  <c r="BJ132" i="4" a="1"/>
  <c r="BJ132" i="4"/>
  <c r="BI132" i="4" a="1"/>
  <c r="BI132" i="4"/>
  <c r="BH132" i="4" a="1"/>
  <c r="BH132" i="4"/>
  <c r="BG132" i="4" a="1"/>
  <c r="BF132" i="4" a="1"/>
  <c r="BF132" i="4"/>
  <c r="BE132" i="4" a="1"/>
  <c r="BE132" i="4"/>
  <c r="BD132" i="4" a="1"/>
  <c r="BD132" i="4"/>
  <c r="BC132" i="4" a="1"/>
  <c r="BB132" i="4" a="1"/>
  <c r="BB132" i="4"/>
  <c r="BA132" i="4" a="1"/>
  <c r="BA132" i="4"/>
  <c r="AZ132" i="4" a="1"/>
  <c r="AY132" i="4" a="1"/>
  <c r="AX132" i="4" a="1"/>
  <c r="AW132" i="4" a="1"/>
  <c r="AV132" i="4" a="1"/>
  <c r="AU132" i="4" a="1"/>
  <c r="AT132" i="4" a="1"/>
  <c r="AS132" i="4" a="1"/>
  <c r="AR132" i="4" a="1"/>
  <c r="AQ132" i="4" a="1"/>
  <c r="AP132" i="4" a="1"/>
  <c r="AO132" i="4" a="1"/>
  <c r="AN132" i="4" a="1"/>
  <c r="AM132" i="4" a="1"/>
  <c r="AL132" i="4" a="1"/>
  <c r="AK132" i="4" a="1"/>
  <c r="AJ132" i="4" a="1"/>
  <c r="AI132" i="4" a="1"/>
  <c r="AH132" i="4" a="1"/>
  <c r="AG132" i="4" a="1"/>
  <c r="AF132" i="4" a="1"/>
  <c r="AE132" i="4" a="1"/>
  <c r="AD132" i="4" a="1"/>
  <c r="AC132" i="4" a="1"/>
  <c r="AB132" i="4" a="1"/>
  <c r="AA132" i="4" a="1"/>
  <c r="Z132" i="4" a="1"/>
  <c r="Y132" i="4" a="1"/>
  <c r="X132" i="4" a="1"/>
  <c r="W132" i="4" a="1"/>
  <c r="V132" i="4" a="1"/>
  <c r="U132" i="4" a="1"/>
  <c r="T132" i="4" a="1"/>
  <c r="S132" i="4" a="1"/>
  <c r="R132" i="4" a="1"/>
  <c r="Q132" i="4" a="1"/>
  <c r="P132" i="4" a="1"/>
  <c r="O132" i="4" a="1"/>
  <c r="N132" i="4" a="1"/>
  <c r="M132" i="4" a="1"/>
  <c r="EB131" i="4" a="1"/>
  <c r="EB131" i="4"/>
  <c r="EA131" i="4" a="1"/>
  <c r="EA131" i="4"/>
  <c r="DZ131" i="4" a="1"/>
  <c r="DZ131" i="4"/>
  <c r="DY131" i="4" a="1"/>
  <c r="DY131" i="4"/>
  <c r="DX131" i="4" a="1"/>
  <c r="DX131" i="4"/>
  <c r="DW131" i="4" a="1"/>
  <c r="DW131" i="4"/>
  <c r="DV131" i="4" a="1"/>
  <c r="DV131" i="4"/>
  <c r="DU131" i="4" a="1"/>
  <c r="DU131" i="4"/>
  <c r="DT131" i="4" a="1"/>
  <c r="DT131" i="4"/>
  <c r="DS131" i="4" a="1"/>
  <c r="DS131" i="4"/>
  <c r="DR131" i="4" a="1"/>
  <c r="DR131" i="4"/>
  <c r="DQ131" i="4" a="1"/>
  <c r="DQ131" i="4"/>
  <c r="DP131" i="4" a="1"/>
  <c r="DP131" i="4"/>
  <c r="DO131" i="4" a="1"/>
  <c r="DO131" i="4"/>
  <c r="DN131" i="4" a="1"/>
  <c r="DN131" i="4"/>
  <c r="DM131" i="4" a="1"/>
  <c r="DM131" i="4"/>
  <c r="DL131" i="4" a="1"/>
  <c r="DL131" i="4"/>
  <c r="DK131" i="4" a="1"/>
  <c r="DK131" i="4"/>
  <c r="DJ131" i="4" a="1"/>
  <c r="DJ131" i="4"/>
  <c r="DI131" i="4" a="1"/>
  <c r="DI131" i="4"/>
  <c r="DH131" i="4" a="1"/>
  <c r="DH131" i="4"/>
  <c r="DG131" i="4" a="1"/>
  <c r="DG131" i="4"/>
  <c r="DF131" i="4" a="1"/>
  <c r="DF131" i="4"/>
  <c r="DE131" i="4" a="1"/>
  <c r="DE131" i="4"/>
  <c r="DD131" i="4" a="1"/>
  <c r="DD131" i="4"/>
  <c r="DC131" i="4" a="1"/>
  <c r="DC131" i="4"/>
  <c r="DB131" i="4" a="1"/>
  <c r="DB131" i="4"/>
  <c r="DA131" i="4" a="1"/>
  <c r="DA131" i="4"/>
  <c r="CZ131" i="4" a="1"/>
  <c r="CZ131" i="4"/>
  <c r="CY131" i="4" a="1"/>
  <c r="CY131" i="4"/>
  <c r="CX131" i="4" a="1"/>
  <c r="CX131" i="4"/>
  <c r="CW131" i="4" a="1"/>
  <c r="CW131" i="4"/>
  <c r="CV131" i="4" a="1"/>
  <c r="CV131" i="4"/>
  <c r="CU131" i="4" a="1"/>
  <c r="CU131" i="4"/>
  <c r="CT131" i="4" a="1"/>
  <c r="CT131" i="4"/>
  <c r="CS131" i="4" a="1"/>
  <c r="CS131" i="4"/>
  <c r="CR131" i="4" a="1"/>
  <c r="CR131" i="4"/>
  <c r="CQ131" i="4" a="1"/>
  <c r="CQ131" i="4"/>
  <c r="CP131" i="4" a="1"/>
  <c r="CP131" i="4"/>
  <c r="CO131" i="4" a="1"/>
  <c r="CO131" i="4"/>
  <c r="CN131" i="4" a="1"/>
  <c r="CN131" i="4"/>
  <c r="CM131" i="4" a="1"/>
  <c r="CM131" i="4"/>
  <c r="CL131" i="4" a="1"/>
  <c r="CL131" i="4"/>
  <c r="CK131" i="4" a="1"/>
  <c r="CK131" i="4"/>
  <c r="CJ131" i="4" a="1"/>
  <c r="CJ131" i="4"/>
  <c r="CI131" i="4" a="1"/>
  <c r="CI131" i="4"/>
  <c r="CH131" i="4" a="1"/>
  <c r="CH131" i="4"/>
  <c r="CG131" i="4" a="1"/>
  <c r="CG131" i="4"/>
  <c r="CF131" i="4" a="1"/>
  <c r="CF131" i="4"/>
  <c r="CE131" i="4" a="1"/>
  <c r="CE131" i="4"/>
  <c r="CD131" i="4" a="1"/>
  <c r="CD131" i="4"/>
  <c r="CC131" i="4" a="1"/>
  <c r="CC131" i="4"/>
  <c r="CB131" i="4" a="1"/>
  <c r="CB131" i="4"/>
  <c r="CA131" i="4" a="1"/>
  <c r="CA131" i="4"/>
  <c r="BZ131" i="4" a="1"/>
  <c r="BZ131" i="4"/>
  <c r="BY131" i="4" a="1"/>
  <c r="BY131" i="4"/>
  <c r="BX131" i="4" a="1"/>
  <c r="BX131" i="4"/>
  <c r="BW131" i="4" a="1"/>
  <c r="BW131" i="4"/>
  <c r="BV131" i="4" a="1"/>
  <c r="BV131" i="4"/>
  <c r="BU131" i="4" a="1"/>
  <c r="BU131" i="4"/>
  <c r="BT131" i="4" a="1"/>
  <c r="BT131" i="4"/>
  <c r="BS131" i="4" a="1"/>
  <c r="BS131" i="4"/>
  <c r="BR131" i="4" a="1"/>
  <c r="BR131" i="4"/>
  <c r="BQ131" i="4" a="1"/>
  <c r="BQ131" i="4"/>
  <c r="BP131" i="4" a="1"/>
  <c r="BP131" i="4"/>
  <c r="BO131" i="4" a="1"/>
  <c r="BO131" i="4"/>
  <c r="BN131" i="4" a="1"/>
  <c r="BN131" i="4"/>
  <c r="BM131" i="4" a="1"/>
  <c r="BM131" i="4"/>
  <c r="BL131" i="4" a="1"/>
  <c r="BL131" i="4"/>
  <c r="BK131" i="4" a="1"/>
  <c r="BK131" i="4"/>
  <c r="BJ131" i="4" a="1"/>
  <c r="BJ131" i="4"/>
  <c r="BI131" i="4" a="1"/>
  <c r="BI131" i="4"/>
  <c r="BH131" i="4" a="1"/>
  <c r="BH131" i="4"/>
  <c r="BG131" i="4" a="1"/>
  <c r="BG131" i="4"/>
  <c r="BF131" i="4" a="1"/>
  <c r="BF131" i="4"/>
  <c r="BE131" i="4" a="1"/>
  <c r="BE131" i="4"/>
  <c r="BD131" i="4" a="1"/>
  <c r="BD131" i="4"/>
  <c r="BC131" i="4" a="1"/>
  <c r="BC131" i="4"/>
  <c r="BB131" i="4" a="1"/>
  <c r="BB131" i="4"/>
  <c r="BA131" i="4" a="1"/>
  <c r="BA131" i="4"/>
  <c r="AZ131" i="4" a="1"/>
  <c r="AY131" i="4" a="1"/>
  <c r="AX131" i="4" a="1"/>
  <c r="AW131" i="4" a="1"/>
  <c r="AV131" i="4" a="1"/>
  <c r="AU131" i="4" a="1"/>
  <c r="AT131" i="4" a="1"/>
  <c r="AS131" i="4" a="1"/>
  <c r="AR131" i="4" a="1"/>
  <c r="AQ131" i="4" a="1"/>
  <c r="AP131" i="4" a="1"/>
  <c r="AO131" i="4" a="1"/>
  <c r="AN131" i="4" a="1"/>
  <c r="AM131" i="4" a="1"/>
  <c r="AL131" i="4" a="1"/>
  <c r="AK131" i="4" a="1"/>
  <c r="AJ131" i="4" a="1"/>
  <c r="AI131" i="4" a="1"/>
  <c r="AH131" i="4" a="1"/>
  <c r="AG131" i="4" a="1"/>
  <c r="AF131" i="4" a="1"/>
  <c r="AE131" i="4" a="1"/>
  <c r="AD131" i="4" a="1"/>
  <c r="AC131" i="4" a="1"/>
  <c r="AB131" i="4" a="1"/>
  <c r="AA131" i="4" a="1"/>
  <c r="Z131" i="4" a="1"/>
  <c r="Y131" i="4" a="1"/>
  <c r="X131" i="4" a="1"/>
  <c r="W131" i="4" a="1"/>
  <c r="V131" i="4" a="1"/>
  <c r="U131" i="4" a="1"/>
  <c r="T131" i="4" a="1"/>
  <c r="S131" i="4" a="1"/>
  <c r="R131" i="4" a="1"/>
  <c r="Q131" i="4" a="1"/>
  <c r="P131" i="4" a="1"/>
  <c r="O131" i="4" a="1"/>
  <c r="N131" i="4" a="1"/>
  <c r="M131" i="4" a="1"/>
  <c r="EB125" i="4"/>
  <c r="EA125" i="4"/>
  <c r="DZ125" i="4"/>
  <c r="DY125" i="4"/>
  <c r="DX125" i="4"/>
  <c r="DW125" i="4"/>
  <c r="DV125" i="4"/>
  <c r="DU125" i="4"/>
  <c r="DT125" i="4"/>
  <c r="DS125" i="4"/>
  <c r="DR125" i="4"/>
  <c r="DQ125" i="4"/>
  <c r="DP125" i="4"/>
  <c r="DO125" i="4"/>
  <c r="DN125" i="4"/>
  <c r="DM125" i="4"/>
  <c r="DL125" i="4"/>
  <c r="DK125" i="4"/>
  <c r="DJ125" i="4"/>
  <c r="DI125" i="4"/>
  <c r="DH125" i="4"/>
  <c r="DG125" i="4"/>
  <c r="DF125" i="4"/>
  <c r="DE125" i="4"/>
  <c r="DD125" i="4"/>
  <c r="DC125" i="4"/>
  <c r="DB125" i="4"/>
  <c r="DA125" i="4"/>
  <c r="CZ125" i="4"/>
  <c r="CY125" i="4"/>
  <c r="CX125" i="4"/>
  <c r="CW125" i="4"/>
  <c r="CV125" i="4"/>
  <c r="CU125" i="4"/>
  <c r="CT125" i="4"/>
  <c r="CS125" i="4"/>
  <c r="CR125" i="4"/>
  <c r="CQ125" i="4"/>
  <c r="CP125" i="4"/>
  <c r="CO125" i="4"/>
  <c r="CN125" i="4"/>
  <c r="CM125" i="4"/>
  <c r="CL125" i="4"/>
  <c r="CK125" i="4"/>
  <c r="CJ125" i="4"/>
  <c r="CI125" i="4"/>
  <c r="CH125" i="4"/>
  <c r="CG125" i="4"/>
  <c r="CF125" i="4"/>
  <c r="CE125" i="4"/>
  <c r="CD125" i="4"/>
  <c r="CC125" i="4"/>
  <c r="CB125" i="4"/>
  <c r="CA125" i="4"/>
  <c r="BZ125" i="4"/>
  <c r="BY125" i="4"/>
  <c r="BX125" i="4"/>
  <c r="BW125" i="4"/>
  <c r="BV125" i="4"/>
  <c r="BU125" i="4"/>
  <c r="BT125" i="4"/>
  <c r="BS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J125" i="4"/>
  <c r="G125" i="4"/>
  <c r="F125" i="4"/>
  <c r="E125" i="4"/>
  <c r="C125" i="4"/>
  <c r="B125" i="4" a="1"/>
  <c r="B125" i="4"/>
  <c r="A125" i="4"/>
  <c r="EB124" i="4"/>
  <c r="EA124" i="4"/>
  <c r="DZ124" i="4"/>
  <c r="DY124" i="4"/>
  <c r="DX124" i="4"/>
  <c r="DW124" i="4"/>
  <c r="DV124" i="4"/>
  <c r="DU124" i="4"/>
  <c r="DT124" i="4"/>
  <c r="DS124" i="4"/>
  <c r="DR124" i="4"/>
  <c r="DQ124" i="4"/>
  <c r="DP124" i="4"/>
  <c r="DO124" i="4"/>
  <c r="DN124" i="4"/>
  <c r="DM124" i="4"/>
  <c r="DL124" i="4"/>
  <c r="DK124" i="4"/>
  <c r="DJ124" i="4"/>
  <c r="DI124" i="4"/>
  <c r="DH124" i="4"/>
  <c r="DG124" i="4"/>
  <c r="DF124" i="4"/>
  <c r="DE124" i="4"/>
  <c r="DD124" i="4"/>
  <c r="DC124" i="4"/>
  <c r="DB124" i="4"/>
  <c r="DA124" i="4"/>
  <c r="CZ124" i="4"/>
  <c r="CY124" i="4"/>
  <c r="CX124" i="4"/>
  <c r="CW124" i="4"/>
  <c r="CV124" i="4"/>
  <c r="CU124" i="4"/>
  <c r="CT124" i="4"/>
  <c r="CS124" i="4"/>
  <c r="CR124" i="4"/>
  <c r="CQ124" i="4"/>
  <c r="CP124" i="4"/>
  <c r="CO124" i="4"/>
  <c r="CN124" i="4"/>
  <c r="CM124" i="4"/>
  <c r="CL124" i="4"/>
  <c r="CK124" i="4"/>
  <c r="CJ124" i="4"/>
  <c r="CI124" i="4"/>
  <c r="CH124" i="4"/>
  <c r="CG124" i="4"/>
  <c r="CF124" i="4"/>
  <c r="CE124" i="4"/>
  <c r="CD124" i="4"/>
  <c r="CC124" i="4"/>
  <c r="CB124" i="4"/>
  <c r="CA124" i="4"/>
  <c r="BZ124" i="4"/>
  <c r="BY124" i="4"/>
  <c r="BX124" i="4"/>
  <c r="BW124" i="4"/>
  <c r="BV124" i="4"/>
  <c r="BU124" i="4"/>
  <c r="BT124" i="4"/>
  <c r="BS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J124" i="4"/>
  <c r="G124" i="4"/>
  <c r="F124" i="4"/>
  <c r="E124" i="4"/>
  <c r="C124" i="4"/>
  <c r="B124" i="4" a="1"/>
  <c r="A124" i="4"/>
  <c r="EB123" i="4"/>
  <c r="EA123" i="4"/>
  <c r="DZ123" i="4"/>
  <c r="DY123" i="4"/>
  <c r="DX123" i="4"/>
  <c r="DW123" i="4"/>
  <c r="DV123" i="4"/>
  <c r="DU123" i="4"/>
  <c r="DT123" i="4"/>
  <c r="DS123" i="4"/>
  <c r="DR123" i="4"/>
  <c r="DQ123" i="4"/>
  <c r="DP123" i="4"/>
  <c r="DO123" i="4"/>
  <c r="DN123" i="4"/>
  <c r="DM123" i="4"/>
  <c r="DL123" i="4"/>
  <c r="DK123" i="4"/>
  <c r="DJ123" i="4"/>
  <c r="DI123" i="4"/>
  <c r="DH123" i="4"/>
  <c r="DG123" i="4"/>
  <c r="DF123" i="4"/>
  <c r="DE123" i="4"/>
  <c r="DD123" i="4"/>
  <c r="DC123" i="4"/>
  <c r="DB123" i="4"/>
  <c r="DA123" i="4"/>
  <c r="CZ123" i="4"/>
  <c r="CY123" i="4"/>
  <c r="CX123" i="4"/>
  <c r="CW123" i="4"/>
  <c r="CV123" i="4"/>
  <c r="CU123" i="4"/>
  <c r="CT123" i="4"/>
  <c r="CS123" i="4"/>
  <c r="CR123" i="4"/>
  <c r="CQ123" i="4"/>
  <c r="CP123" i="4"/>
  <c r="CO123" i="4"/>
  <c r="CN123" i="4"/>
  <c r="CM123" i="4"/>
  <c r="CL123" i="4"/>
  <c r="CK123" i="4"/>
  <c r="CJ123" i="4"/>
  <c r="CI123" i="4"/>
  <c r="CH123" i="4"/>
  <c r="CG123" i="4"/>
  <c r="CF123" i="4"/>
  <c r="CE123" i="4"/>
  <c r="CD123" i="4"/>
  <c r="CC123" i="4"/>
  <c r="CB123" i="4"/>
  <c r="CA123" i="4"/>
  <c r="BZ123" i="4"/>
  <c r="BY123" i="4"/>
  <c r="BX123" i="4"/>
  <c r="BW123" i="4"/>
  <c r="BV123" i="4"/>
  <c r="BU123" i="4"/>
  <c r="BT123" i="4"/>
  <c r="BS123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J123" i="4"/>
  <c r="G123" i="4"/>
  <c r="F123" i="4"/>
  <c r="E123" i="4"/>
  <c r="C123" i="4"/>
  <c r="B123" i="4" a="1"/>
  <c r="A123" i="4"/>
  <c r="EB122" i="4"/>
  <c r="EA122" i="4"/>
  <c r="DZ122" i="4"/>
  <c r="DY122" i="4"/>
  <c r="DX122" i="4"/>
  <c r="DW122" i="4"/>
  <c r="DV122" i="4"/>
  <c r="DU122" i="4"/>
  <c r="DT122" i="4"/>
  <c r="DS122" i="4"/>
  <c r="DR122" i="4"/>
  <c r="DQ122" i="4"/>
  <c r="DP122" i="4"/>
  <c r="DO122" i="4"/>
  <c r="DN122" i="4"/>
  <c r="DM122" i="4"/>
  <c r="DL122" i="4"/>
  <c r="DK122" i="4"/>
  <c r="DJ122" i="4"/>
  <c r="DI122" i="4"/>
  <c r="DH122" i="4"/>
  <c r="DG122" i="4"/>
  <c r="DF122" i="4"/>
  <c r="DE122" i="4"/>
  <c r="DD122" i="4"/>
  <c r="DC122" i="4"/>
  <c r="DB122" i="4"/>
  <c r="DA122" i="4"/>
  <c r="CZ122" i="4"/>
  <c r="CY122" i="4"/>
  <c r="CX122" i="4"/>
  <c r="CW122" i="4"/>
  <c r="CV122" i="4"/>
  <c r="CU122" i="4"/>
  <c r="CT122" i="4"/>
  <c r="CS122" i="4"/>
  <c r="CR122" i="4"/>
  <c r="CQ122" i="4"/>
  <c r="CP122" i="4"/>
  <c r="CO122" i="4"/>
  <c r="CN122" i="4"/>
  <c r="CM122" i="4"/>
  <c r="CL122" i="4"/>
  <c r="CK122" i="4"/>
  <c r="CJ122" i="4"/>
  <c r="CI122" i="4"/>
  <c r="CH122" i="4"/>
  <c r="CG122" i="4"/>
  <c r="CF122" i="4"/>
  <c r="CE122" i="4"/>
  <c r="CD122" i="4"/>
  <c r="CC122" i="4"/>
  <c r="CB122" i="4"/>
  <c r="CA122" i="4"/>
  <c r="BZ122" i="4"/>
  <c r="BY122" i="4"/>
  <c r="BX122" i="4"/>
  <c r="BW122" i="4"/>
  <c r="BV122" i="4"/>
  <c r="BU122" i="4"/>
  <c r="BT122" i="4"/>
  <c r="BS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J122" i="4"/>
  <c r="G122" i="4"/>
  <c r="F122" i="4"/>
  <c r="E122" i="4"/>
  <c r="C122" i="4"/>
  <c r="B122" i="4" a="1"/>
  <c r="A122" i="4"/>
  <c r="EB121" i="4"/>
  <c r="EA121" i="4"/>
  <c r="DZ121" i="4"/>
  <c r="DY121" i="4"/>
  <c r="DX121" i="4"/>
  <c r="DW121" i="4"/>
  <c r="DV121" i="4"/>
  <c r="DU121" i="4"/>
  <c r="DT121" i="4"/>
  <c r="DS121" i="4"/>
  <c r="DR121" i="4"/>
  <c r="DQ121" i="4"/>
  <c r="DP121" i="4"/>
  <c r="DO121" i="4"/>
  <c r="DN121" i="4"/>
  <c r="DM121" i="4"/>
  <c r="DL121" i="4"/>
  <c r="DK121" i="4"/>
  <c r="DJ121" i="4"/>
  <c r="DI121" i="4"/>
  <c r="DH121" i="4"/>
  <c r="DG121" i="4"/>
  <c r="DF121" i="4"/>
  <c r="DE121" i="4"/>
  <c r="DD121" i="4"/>
  <c r="DC121" i="4"/>
  <c r="DB121" i="4"/>
  <c r="DA121" i="4"/>
  <c r="CZ121" i="4"/>
  <c r="CY121" i="4"/>
  <c r="CX121" i="4"/>
  <c r="CW121" i="4"/>
  <c r="CV121" i="4"/>
  <c r="CU121" i="4"/>
  <c r="CT121" i="4"/>
  <c r="CS121" i="4"/>
  <c r="CR121" i="4"/>
  <c r="CQ121" i="4"/>
  <c r="CP121" i="4"/>
  <c r="CO121" i="4"/>
  <c r="CN121" i="4"/>
  <c r="CM121" i="4"/>
  <c r="CL121" i="4"/>
  <c r="CK121" i="4"/>
  <c r="CJ121" i="4"/>
  <c r="CI121" i="4"/>
  <c r="CH121" i="4"/>
  <c r="CG121" i="4"/>
  <c r="CF121" i="4"/>
  <c r="CE121" i="4"/>
  <c r="CD121" i="4"/>
  <c r="CC121" i="4"/>
  <c r="CB121" i="4"/>
  <c r="CA121" i="4"/>
  <c r="BZ121" i="4"/>
  <c r="BY121" i="4"/>
  <c r="BX121" i="4"/>
  <c r="BW121" i="4"/>
  <c r="BV121" i="4"/>
  <c r="BU121" i="4"/>
  <c r="BT121" i="4"/>
  <c r="BS121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J121" i="4"/>
  <c r="G121" i="4"/>
  <c r="F121" i="4"/>
  <c r="E121" i="4"/>
  <c r="C121" i="4"/>
  <c r="B121" i="4" a="1"/>
  <c r="A121" i="4"/>
  <c r="EB120" i="4"/>
  <c r="EA120" i="4"/>
  <c r="DZ120" i="4"/>
  <c r="DY120" i="4"/>
  <c r="DX120" i="4"/>
  <c r="DW120" i="4"/>
  <c r="DV120" i="4"/>
  <c r="DU120" i="4"/>
  <c r="DT120" i="4"/>
  <c r="DS120" i="4"/>
  <c r="DR120" i="4"/>
  <c r="DQ120" i="4"/>
  <c r="DP120" i="4"/>
  <c r="DO120" i="4"/>
  <c r="DN120" i="4"/>
  <c r="DM120" i="4"/>
  <c r="DL120" i="4"/>
  <c r="DK120" i="4"/>
  <c r="DJ120" i="4"/>
  <c r="DI120" i="4"/>
  <c r="DH120" i="4"/>
  <c r="DG120" i="4"/>
  <c r="DF120" i="4"/>
  <c r="DE120" i="4"/>
  <c r="DD120" i="4"/>
  <c r="DC120" i="4"/>
  <c r="DB120" i="4"/>
  <c r="DA120" i="4"/>
  <c r="CZ120" i="4"/>
  <c r="CY120" i="4"/>
  <c r="CX120" i="4"/>
  <c r="CW120" i="4"/>
  <c r="CV120" i="4"/>
  <c r="CU120" i="4"/>
  <c r="CT120" i="4"/>
  <c r="CS120" i="4"/>
  <c r="CR120" i="4"/>
  <c r="CQ120" i="4"/>
  <c r="CP120" i="4"/>
  <c r="CO120" i="4"/>
  <c r="CN120" i="4"/>
  <c r="CM120" i="4"/>
  <c r="CL120" i="4"/>
  <c r="CK120" i="4"/>
  <c r="CJ120" i="4"/>
  <c r="CI120" i="4"/>
  <c r="CH120" i="4"/>
  <c r="CG120" i="4"/>
  <c r="CF120" i="4"/>
  <c r="CE120" i="4"/>
  <c r="CD120" i="4"/>
  <c r="CC120" i="4"/>
  <c r="CB120" i="4"/>
  <c r="CA120" i="4"/>
  <c r="BZ120" i="4"/>
  <c r="BY120" i="4"/>
  <c r="BX120" i="4"/>
  <c r="BW120" i="4"/>
  <c r="BV120" i="4"/>
  <c r="BU120" i="4"/>
  <c r="BT120" i="4"/>
  <c r="BS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J120" i="4"/>
  <c r="G120" i="4"/>
  <c r="F120" i="4"/>
  <c r="E120" i="4"/>
  <c r="C120" i="4"/>
  <c r="B120" i="4" a="1"/>
  <c r="A120" i="4"/>
  <c r="EB119" i="4"/>
  <c r="EA119" i="4"/>
  <c r="DZ119" i="4"/>
  <c r="DY119" i="4"/>
  <c r="DX119" i="4"/>
  <c r="DW119" i="4"/>
  <c r="DV119" i="4"/>
  <c r="DU119" i="4"/>
  <c r="DT119" i="4"/>
  <c r="DS119" i="4"/>
  <c r="DR119" i="4"/>
  <c r="DQ119" i="4"/>
  <c r="DP119" i="4"/>
  <c r="DO119" i="4"/>
  <c r="DN119" i="4"/>
  <c r="DM119" i="4"/>
  <c r="DL119" i="4"/>
  <c r="DK119" i="4"/>
  <c r="DJ119" i="4"/>
  <c r="DI119" i="4"/>
  <c r="DH119" i="4"/>
  <c r="DG119" i="4"/>
  <c r="DF119" i="4"/>
  <c r="DE119" i="4"/>
  <c r="DD119" i="4"/>
  <c r="DC119" i="4"/>
  <c r="DB119" i="4"/>
  <c r="DA119" i="4"/>
  <c r="CZ119" i="4"/>
  <c r="CY119" i="4"/>
  <c r="CX119" i="4"/>
  <c r="CW119" i="4"/>
  <c r="CV119" i="4"/>
  <c r="CU119" i="4"/>
  <c r="CT119" i="4"/>
  <c r="CS119" i="4"/>
  <c r="CR119" i="4"/>
  <c r="CQ119" i="4"/>
  <c r="CP119" i="4"/>
  <c r="CO119" i="4"/>
  <c r="CN119" i="4"/>
  <c r="CM119" i="4"/>
  <c r="CL119" i="4"/>
  <c r="CK119" i="4"/>
  <c r="CJ119" i="4"/>
  <c r="CI119" i="4"/>
  <c r="CH119" i="4"/>
  <c r="CG119" i="4"/>
  <c r="CF119" i="4"/>
  <c r="CE119" i="4"/>
  <c r="CD119" i="4"/>
  <c r="CC119" i="4"/>
  <c r="CB119" i="4"/>
  <c r="CA119" i="4"/>
  <c r="BZ119" i="4"/>
  <c r="BY119" i="4"/>
  <c r="BX119" i="4"/>
  <c r="BW119" i="4"/>
  <c r="BV119" i="4"/>
  <c r="BU119" i="4"/>
  <c r="BT119" i="4"/>
  <c r="BS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J119" i="4"/>
  <c r="G119" i="4"/>
  <c r="F119" i="4"/>
  <c r="E119" i="4"/>
  <c r="C119" i="4"/>
  <c r="B119" i="4" a="1"/>
  <c r="A119" i="4"/>
  <c r="EB118" i="4"/>
  <c r="EA118" i="4"/>
  <c r="DZ118" i="4"/>
  <c r="DY118" i="4"/>
  <c r="DX118" i="4"/>
  <c r="DW118" i="4"/>
  <c r="DV118" i="4"/>
  <c r="DU118" i="4"/>
  <c r="DT118" i="4"/>
  <c r="DS118" i="4"/>
  <c r="DR118" i="4"/>
  <c r="DQ118" i="4"/>
  <c r="DP118" i="4"/>
  <c r="DO118" i="4"/>
  <c r="DN118" i="4"/>
  <c r="DM118" i="4"/>
  <c r="DL118" i="4"/>
  <c r="DK118" i="4"/>
  <c r="DJ118" i="4"/>
  <c r="DI118" i="4"/>
  <c r="DH118" i="4"/>
  <c r="DG118" i="4"/>
  <c r="DF118" i="4"/>
  <c r="DE118" i="4"/>
  <c r="DD118" i="4"/>
  <c r="DC118" i="4"/>
  <c r="DB118" i="4"/>
  <c r="DA118" i="4"/>
  <c r="CZ118" i="4"/>
  <c r="CY118" i="4"/>
  <c r="CX118" i="4"/>
  <c r="CW118" i="4"/>
  <c r="CV118" i="4"/>
  <c r="CU118" i="4"/>
  <c r="CT118" i="4"/>
  <c r="CS118" i="4"/>
  <c r="CR118" i="4"/>
  <c r="CQ118" i="4"/>
  <c r="CP118" i="4"/>
  <c r="CO118" i="4"/>
  <c r="CN118" i="4"/>
  <c r="CM118" i="4"/>
  <c r="CL118" i="4"/>
  <c r="CK118" i="4"/>
  <c r="CJ118" i="4"/>
  <c r="CI118" i="4"/>
  <c r="CH118" i="4"/>
  <c r="CG118" i="4"/>
  <c r="CF118" i="4"/>
  <c r="CE118" i="4"/>
  <c r="CD118" i="4"/>
  <c r="CC118" i="4"/>
  <c r="CB118" i="4"/>
  <c r="CA118" i="4"/>
  <c r="BZ118" i="4"/>
  <c r="BY118" i="4"/>
  <c r="BX118" i="4"/>
  <c r="BW118" i="4"/>
  <c r="BV118" i="4"/>
  <c r="BU118" i="4"/>
  <c r="BT118" i="4"/>
  <c r="BS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J118" i="4"/>
  <c r="G118" i="4"/>
  <c r="F118" i="4"/>
  <c r="E118" i="4"/>
  <c r="C118" i="4"/>
  <c r="B118" i="4" a="1"/>
  <c r="A118" i="4"/>
  <c r="EB117" i="4"/>
  <c r="EA117" i="4"/>
  <c r="DZ117" i="4"/>
  <c r="DY117" i="4"/>
  <c r="DX117" i="4"/>
  <c r="DW117" i="4"/>
  <c r="DV117" i="4"/>
  <c r="DU117" i="4"/>
  <c r="DT117" i="4"/>
  <c r="DS117" i="4"/>
  <c r="DR117" i="4"/>
  <c r="DQ117" i="4"/>
  <c r="DP117" i="4"/>
  <c r="DO117" i="4"/>
  <c r="DN117" i="4"/>
  <c r="DM117" i="4"/>
  <c r="DL117" i="4"/>
  <c r="DK117" i="4"/>
  <c r="DJ117" i="4"/>
  <c r="DI117" i="4"/>
  <c r="DH117" i="4"/>
  <c r="DG117" i="4"/>
  <c r="DF117" i="4"/>
  <c r="DE117" i="4"/>
  <c r="DD117" i="4"/>
  <c r="DC117" i="4"/>
  <c r="DB117" i="4"/>
  <c r="DA117" i="4"/>
  <c r="CZ117" i="4"/>
  <c r="CY117" i="4"/>
  <c r="CX117" i="4"/>
  <c r="CW117" i="4"/>
  <c r="CV117" i="4"/>
  <c r="CU117" i="4"/>
  <c r="CT117" i="4"/>
  <c r="CS117" i="4"/>
  <c r="CR117" i="4"/>
  <c r="CQ117" i="4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V117" i="4"/>
  <c r="BU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J117" i="4"/>
  <c r="G117" i="4"/>
  <c r="F117" i="4"/>
  <c r="E117" i="4"/>
  <c r="C117" i="4"/>
  <c r="B117" i="4" a="1"/>
  <c r="A117" i="4"/>
  <c r="EB116" i="4"/>
  <c r="EA116" i="4"/>
  <c r="DZ116" i="4"/>
  <c r="DY116" i="4"/>
  <c r="DX116" i="4"/>
  <c r="DW116" i="4"/>
  <c r="DV116" i="4"/>
  <c r="DU116" i="4"/>
  <c r="DT116" i="4"/>
  <c r="DS116" i="4"/>
  <c r="DR116" i="4"/>
  <c r="DQ116" i="4"/>
  <c r="DP116" i="4"/>
  <c r="DO116" i="4"/>
  <c r="DN116" i="4"/>
  <c r="DM116" i="4"/>
  <c r="DL116" i="4"/>
  <c r="DK116" i="4"/>
  <c r="DJ116" i="4"/>
  <c r="DI116" i="4"/>
  <c r="DH116" i="4"/>
  <c r="DG116" i="4"/>
  <c r="DF116" i="4"/>
  <c r="DE116" i="4"/>
  <c r="DD116" i="4"/>
  <c r="DC116" i="4"/>
  <c r="DB116" i="4"/>
  <c r="DA116" i="4"/>
  <c r="CZ116" i="4"/>
  <c r="CY116" i="4"/>
  <c r="CX116" i="4"/>
  <c r="CW116" i="4"/>
  <c r="CV116" i="4"/>
  <c r="CU116" i="4"/>
  <c r="CT116" i="4"/>
  <c r="CS116" i="4"/>
  <c r="CR116" i="4"/>
  <c r="CQ116" i="4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V116" i="4"/>
  <c r="BU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J116" i="4"/>
  <c r="G116" i="4"/>
  <c r="F116" i="4"/>
  <c r="E116" i="4"/>
  <c r="C116" i="4"/>
  <c r="B116" i="4" a="1"/>
  <c r="A116" i="4"/>
  <c r="EB115" i="4"/>
  <c r="EA115" i="4"/>
  <c r="DZ115" i="4"/>
  <c r="DY115" i="4"/>
  <c r="DX115" i="4"/>
  <c r="DW115" i="4"/>
  <c r="DV115" i="4"/>
  <c r="DU115" i="4"/>
  <c r="DT115" i="4"/>
  <c r="DS115" i="4"/>
  <c r="DR115" i="4"/>
  <c r="DQ115" i="4"/>
  <c r="DP115" i="4"/>
  <c r="DO115" i="4"/>
  <c r="DN115" i="4"/>
  <c r="DM115" i="4"/>
  <c r="DL115" i="4"/>
  <c r="DK115" i="4"/>
  <c r="DJ115" i="4"/>
  <c r="DI115" i="4"/>
  <c r="DH115" i="4"/>
  <c r="DG115" i="4"/>
  <c r="DF115" i="4"/>
  <c r="DE115" i="4"/>
  <c r="DD115" i="4"/>
  <c r="DC115" i="4"/>
  <c r="DB115" i="4"/>
  <c r="DA115" i="4"/>
  <c r="CZ115" i="4"/>
  <c r="CY115" i="4"/>
  <c r="CX115" i="4"/>
  <c r="CW115" i="4"/>
  <c r="CV115" i="4"/>
  <c r="CU115" i="4"/>
  <c r="CT115" i="4"/>
  <c r="CS115" i="4"/>
  <c r="CR115" i="4"/>
  <c r="CQ115" i="4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V115" i="4"/>
  <c r="BU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J115" i="4"/>
  <c r="G115" i="4"/>
  <c r="F115" i="4"/>
  <c r="E115" i="4"/>
  <c r="C115" i="4"/>
  <c r="B115" i="4" a="1"/>
  <c r="A115" i="4"/>
  <c r="EB114" i="4"/>
  <c r="EA114" i="4"/>
  <c r="DZ114" i="4"/>
  <c r="DY114" i="4"/>
  <c r="DX114" i="4"/>
  <c r="DW114" i="4"/>
  <c r="DV114" i="4"/>
  <c r="DU114" i="4"/>
  <c r="DT114" i="4"/>
  <c r="DS114" i="4"/>
  <c r="DR114" i="4"/>
  <c r="DQ114" i="4"/>
  <c r="DP114" i="4"/>
  <c r="DO114" i="4"/>
  <c r="DN114" i="4"/>
  <c r="DM114" i="4"/>
  <c r="DL114" i="4"/>
  <c r="DK114" i="4"/>
  <c r="DJ114" i="4"/>
  <c r="DI114" i="4"/>
  <c r="DH114" i="4"/>
  <c r="DG114" i="4"/>
  <c r="DF114" i="4"/>
  <c r="DE114" i="4"/>
  <c r="DD114" i="4"/>
  <c r="DC114" i="4"/>
  <c r="DB114" i="4"/>
  <c r="DA114" i="4"/>
  <c r="CZ114" i="4"/>
  <c r="CY114" i="4"/>
  <c r="CX114" i="4"/>
  <c r="CW114" i="4"/>
  <c r="CV114" i="4"/>
  <c r="CU114" i="4"/>
  <c r="CT114" i="4"/>
  <c r="CS114" i="4"/>
  <c r="CR114" i="4"/>
  <c r="CQ114" i="4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V114" i="4"/>
  <c r="BU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J114" i="4"/>
  <c r="G114" i="4"/>
  <c r="F114" i="4"/>
  <c r="E114" i="4"/>
  <c r="C114" i="4"/>
  <c r="B114" i="4" a="1"/>
  <c r="A114" i="4"/>
  <c r="EB113" i="4"/>
  <c r="EA113" i="4"/>
  <c r="DZ113" i="4"/>
  <c r="DY113" i="4"/>
  <c r="DX113" i="4"/>
  <c r="DW113" i="4"/>
  <c r="DV113" i="4"/>
  <c r="DU113" i="4"/>
  <c r="DT113" i="4"/>
  <c r="DS113" i="4"/>
  <c r="DR113" i="4"/>
  <c r="DQ113" i="4"/>
  <c r="DP113" i="4"/>
  <c r="DO113" i="4"/>
  <c r="DN113" i="4"/>
  <c r="DM113" i="4"/>
  <c r="DL113" i="4"/>
  <c r="DK113" i="4"/>
  <c r="DJ113" i="4"/>
  <c r="DI113" i="4"/>
  <c r="DH113" i="4"/>
  <c r="DG113" i="4"/>
  <c r="DF113" i="4"/>
  <c r="DE113" i="4"/>
  <c r="DD113" i="4"/>
  <c r="DC113" i="4"/>
  <c r="DB113" i="4"/>
  <c r="DA113" i="4"/>
  <c r="CZ113" i="4"/>
  <c r="CY113" i="4"/>
  <c r="CX113" i="4"/>
  <c r="CW113" i="4"/>
  <c r="CV113" i="4"/>
  <c r="CU113" i="4"/>
  <c r="CT113" i="4"/>
  <c r="CS113" i="4"/>
  <c r="CR113" i="4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V113" i="4"/>
  <c r="BU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J113" i="4"/>
  <c r="G113" i="4"/>
  <c r="F113" i="4"/>
  <c r="E113" i="4"/>
  <c r="C113" i="4"/>
  <c r="B113" i="4" a="1"/>
  <c r="A113" i="4"/>
  <c r="EB112" i="4"/>
  <c r="EA112" i="4"/>
  <c r="DZ112" i="4"/>
  <c r="DY112" i="4"/>
  <c r="DX112" i="4"/>
  <c r="DW112" i="4"/>
  <c r="DV112" i="4"/>
  <c r="DU112" i="4"/>
  <c r="DT112" i="4"/>
  <c r="DS112" i="4"/>
  <c r="DR112" i="4"/>
  <c r="DQ112" i="4"/>
  <c r="DP112" i="4"/>
  <c r="DO112" i="4"/>
  <c r="DN112" i="4"/>
  <c r="DM112" i="4"/>
  <c r="DL112" i="4"/>
  <c r="DK112" i="4"/>
  <c r="DJ112" i="4"/>
  <c r="DI112" i="4"/>
  <c r="DH112" i="4"/>
  <c r="DG112" i="4"/>
  <c r="DF112" i="4"/>
  <c r="DE112" i="4"/>
  <c r="DD112" i="4"/>
  <c r="DC112" i="4"/>
  <c r="DB112" i="4"/>
  <c r="DA112" i="4"/>
  <c r="CZ112" i="4"/>
  <c r="CY112" i="4"/>
  <c r="CX112" i="4"/>
  <c r="CW112" i="4"/>
  <c r="CV112" i="4"/>
  <c r="CU112" i="4"/>
  <c r="CT112" i="4"/>
  <c r="CS112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J112" i="4"/>
  <c r="G112" i="4"/>
  <c r="F112" i="4"/>
  <c r="E112" i="4"/>
  <c r="C112" i="4"/>
  <c r="B112" i="4" a="1"/>
  <c r="A112" i="4"/>
  <c r="EB111" i="4"/>
  <c r="EA111" i="4"/>
  <c r="DZ111" i="4"/>
  <c r="DY111" i="4"/>
  <c r="DX111" i="4"/>
  <c r="DW111" i="4"/>
  <c r="DV111" i="4"/>
  <c r="DU111" i="4"/>
  <c r="DT111" i="4"/>
  <c r="DS111" i="4"/>
  <c r="DR111" i="4"/>
  <c r="DQ111" i="4"/>
  <c r="DP111" i="4"/>
  <c r="DO111" i="4"/>
  <c r="DN111" i="4"/>
  <c r="DM111" i="4"/>
  <c r="DL111" i="4"/>
  <c r="DK111" i="4"/>
  <c r="DJ111" i="4"/>
  <c r="DI111" i="4"/>
  <c r="DH111" i="4"/>
  <c r="DG111" i="4"/>
  <c r="DF111" i="4"/>
  <c r="DE111" i="4"/>
  <c r="DD111" i="4"/>
  <c r="DC111" i="4"/>
  <c r="DB111" i="4"/>
  <c r="DA111" i="4"/>
  <c r="CZ111" i="4"/>
  <c r="CY111" i="4"/>
  <c r="CX111" i="4"/>
  <c r="CW111" i="4"/>
  <c r="CV111" i="4"/>
  <c r="CU111" i="4"/>
  <c r="CT111" i="4"/>
  <c r="CS111" i="4"/>
  <c r="CR111" i="4"/>
  <c r="CQ111" i="4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V111" i="4"/>
  <c r="BU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J111" i="4"/>
  <c r="G111" i="4"/>
  <c r="F111" i="4"/>
  <c r="E111" i="4"/>
  <c r="C111" i="4"/>
  <c r="B111" i="4" a="1"/>
  <c r="A111" i="4"/>
  <c r="EB110" i="4"/>
  <c r="EA110" i="4"/>
  <c r="DZ110" i="4"/>
  <c r="DY110" i="4"/>
  <c r="DX110" i="4"/>
  <c r="DW110" i="4"/>
  <c r="DV110" i="4"/>
  <c r="DU110" i="4"/>
  <c r="DT110" i="4"/>
  <c r="DS110" i="4"/>
  <c r="DR110" i="4"/>
  <c r="DQ110" i="4"/>
  <c r="DP110" i="4"/>
  <c r="DO110" i="4"/>
  <c r="DN110" i="4"/>
  <c r="DM110" i="4"/>
  <c r="DL110" i="4"/>
  <c r="DK110" i="4"/>
  <c r="DJ110" i="4"/>
  <c r="DI110" i="4"/>
  <c r="DH110" i="4"/>
  <c r="DG110" i="4"/>
  <c r="DF110" i="4"/>
  <c r="DE110" i="4"/>
  <c r="DD110" i="4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J110" i="4"/>
  <c r="G110" i="4"/>
  <c r="F110" i="4"/>
  <c r="E110" i="4"/>
  <c r="C110" i="4"/>
  <c r="B110" i="4" a="1"/>
  <c r="A110" i="4"/>
  <c r="EB109" i="4"/>
  <c r="EA109" i="4"/>
  <c r="DZ109" i="4"/>
  <c r="DY109" i="4"/>
  <c r="DX109" i="4"/>
  <c r="DW109" i="4"/>
  <c r="DV109" i="4"/>
  <c r="DU109" i="4"/>
  <c r="DT109" i="4"/>
  <c r="DS109" i="4"/>
  <c r="DR109" i="4"/>
  <c r="DQ109" i="4"/>
  <c r="DP109" i="4"/>
  <c r="DO109" i="4"/>
  <c r="DN109" i="4"/>
  <c r="DM109" i="4"/>
  <c r="DL109" i="4"/>
  <c r="DK109" i="4"/>
  <c r="DJ109" i="4"/>
  <c r="DI109" i="4"/>
  <c r="DH109" i="4"/>
  <c r="DG109" i="4"/>
  <c r="DF109" i="4"/>
  <c r="DE109" i="4"/>
  <c r="DD109" i="4"/>
  <c r="DC109" i="4"/>
  <c r="DB109" i="4"/>
  <c r="DA109" i="4"/>
  <c r="CZ109" i="4"/>
  <c r="CY109" i="4"/>
  <c r="CX109" i="4"/>
  <c r="CW109" i="4"/>
  <c r="CV109" i="4"/>
  <c r="CU109" i="4"/>
  <c r="CT109" i="4"/>
  <c r="CS109" i="4"/>
  <c r="CR109" i="4"/>
  <c r="CQ109" i="4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V109" i="4"/>
  <c r="BU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J109" i="4"/>
  <c r="G109" i="4"/>
  <c r="F109" i="4"/>
  <c r="E109" i="4"/>
  <c r="C109" i="4"/>
  <c r="B109" i="4" a="1"/>
  <c r="A109" i="4"/>
  <c r="EB108" i="4"/>
  <c r="EA108" i="4"/>
  <c r="DZ108" i="4"/>
  <c r="DY108" i="4"/>
  <c r="DX108" i="4"/>
  <c r="DW108" i="4"/>
  <c r="DV108" i="4"/>
  <c r="DU108" i="4"/>
  <c r="DT108" i="4"/>
  <c r="DS108" i="4"/>
  <c r="DR108" i="4"/>
  <c r="DQ108" i="4"/>
  <c r="DP108" i="4"/>
  <c r="DO108" i="4"/>
  <c r="DN108" i="4"/>
  <c r="DM108" i="4"/>
  <c r="DL108" i="4"/>
  <c r="DK108" i="4"/>
  <c r="DJ108" i="4"/>
  <c r="DI108" i="4"/>
  <c r="DH108" i="4"/>
  <c r="DG108" i="4"/>
  <c r="DF108" i="4"/>
  <c r="DE108" i="4"/>
  <c r="DD108" i="4"/>
  <c r="DC108" i="4"/>
  <c r="DB108" i="4"/>
  <c r="DA108" i="4"/>
  <c r="CZ108" i="4"/>
  <c r="CY108" i="4"/>
  <c r="CX108" i="4"/>
  <c r="CW108" i="4"/>
  <c r="CV108" i="4"/>
  <c r="CU108" i="4"/>
  <c r="CT108" i="4"/>
  <c r="CS108" i="4"/>
  <c r="CR108" i="4"/>
  <c r="CQ108" i="4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J108" i="4"/>
  <c r="G108" i="4"/>
  <c r="F108" i="4"/>
  <c r="E108" i="4"/>
  <c r="C108" i="4"/>
  <c r="B108" i="4" a="1"/>
  <c r="A108" i="4"/>
  <c r="EB107" i="4"/>
  <c r="EA107" i="4"/>
  <c r="DZ107" i="4"/>
  <c r="DY107" i="4"/>
  <c r="DX107" i="4"/>
  <c r="DW107" i="4"/>
  <c r="DV107" i="4"/>
  <c r="DU107" i="4"/>
  <c r="DT107" i="4"/>
  <c r="DS107" i="4"/>
  <c r="DR107" i="4"/>
  <c r="DQ107" i="4"/>
  <c r="DP107" i="4"/>
  <c r="DO107" i="4"/>
  <c r="DN107" i="4"/>
  <c r="DM107" i="4"/>
  <c r="DL107" i="4"/>
  <c r="DK107" i="4"/>
  <c r="DJ107" i="4"/>
  <c r="DI107" i="4"/>
  <c r="DH107" i="4"/>
  <c r="DG107" i="4"/>
  <c r="DF107" i="4"/>
  <c r="DE107" i="4"/>
  <c r="DD107" i="4"/>
  <c r="DC107" i="4"/>
  <c r="DB107" i="4"/>
  <c r="DA107" i="4"/>
  <c r="CZ107" i="4"/>
  <c r="CY107" i="4"/>
  <c r="CX107" i="4"/>
  <c r="CW107" i="4"/>
  <c r="CV107" i="4"/>
  <c r="CU107" i="4"/>
  <c r="CT107" i="4"/>
  <c r="CS107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J107" i="4"/>
  <c r="G107" i="4"/>
  <c r="F107" i="4"/>
  <c r="E107" i="4"/>
  <c r="C107" i="4"/>
  <c r="B107" i="4" a="1"/>
  <c r="A107" i="4"/>
  <c r="EB106" i="4"/>
  <c r="EA106" i="4"/>
  <c r="DZ106" i="4"/>
  <c r="DY106" i="4"/>
  <c r="DX106" i="4"/>
  <c r="DW106" i="4"/>
  <c r="DV106" i="4"/>
  <c r="DU106" i="4"/>
  <c r="DT106" i="4"/>
  <c r="DS106" i="4"/>
  <c r="DR106" i="4"/>
  <c r="DQ106" i="4"/>
  <c r="DP106" i="4"/>
  <c r="DO106" i="4"/>
  <c r="DN106" i="4"/>
  <c r="DM106" i="4"/>
  <c r="DL106" i="4"/>
  <c r="DK106" i="4"/>
  <c r="DJ106" i="4"/>
  <c r="DI106" i="4"/>
  <c r="DH106" i="4"/>
  <c r="DG106" i="4"/>
  <c r="DF106" i="4"/>
  <c r="DE106" i="4"/>
  <c r="DD106" i="4"/>
  <c r="DC106" i="4"/>
  <c r="DB106" i="4"/>
  <c r="DA106" i="4"/>
  <c r="CZ106" i="4"/>
  <c r="CY106" i="4"/>
  <c r="CX106" i="4"/>
  <c r="CW106" i="4"/>
  <c r="CV106" i="4"/>
  <c r="CU106" i="4"/>
  <c r="CT106" i="4"/>
  <c r="CS106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J106" i="4"/>
  <c r="G106" i="4"/>
  <c r="F106" i="4"/>
  <c r="E106" i="4"/>
  <c r="C106" i="4"/>
  <c r="B106" i="4" a="1"/>
  <c r="A106" i="4"/>
  <c r="EB105" i="4"/>
  <c r="EA105" i="4"/>
  <c r="DZ105" i="4"/>
  <c r="DY105" i="4"/>
  <c r="DX105" i="4"/>
  <c r="DW105" i="4"/>
  <c r="DV105" i="4"/>
  <c r="DU105" i="4"/>
  <c r="DT105" i="4"/>
  <c r="DS105" i="4"/>
  <c r="DR105" i="4"/>
  <c r="DQ105" i="4"/>
  <c r="DP105" i="4"/>
  <c r="DO105" i="4"/>
  <c r="DN105" i="4"/>
  <c r="DM105" i="4"/>
  <c r="DL105" i="4"/>
  <c r="DK105" i="4"/>
  <c r="DJ105" i="4"/>
  <c r="DI105" i="4"/>
  <c r="DH105" i="4"/>
  <c r="DG105" i="4"/>
  <c r="DF105" i="4"/>
  <c r="DE105" i="4"/>
  <c r="DD105" i="4"/>
  <c r="DC105" i="4"/>
  <c r="DB105" i="4"/>
  <c r="DA105" i="4"/>
  <c r="CZ105" i="4"/>
  <c r="CY105" i="4"/>
  <c r="CX105" i="4"/>
  <c r="CW105" i="4"/>
  <c r="CV105" i="4"/>
  <c r="CU105" i="4"/>
  <c r="CT105" i="4"/>
  <c r="CS105" i="4"/>
  <c r="CR105" i="4"/>
  <c r="CQ105" i="4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J105" i="4"/>
  <c r="G105" i="4"/>
  <c r="F105" i="4"/>
  <c r="E105" i="4"/>
  <c r="C105" i="4"/>
  <c r="B105" i="4" a="1"/>
  <c r="A105" i="4"/>
  <c r="EB104" i="4"/>
  <c r="EA104" i="4"/>
  <c r="DZ104" i="4"/>
  <c r="DY104" i="4"/>
  <c r="DX104" i="4"/>
  <c r="DW104" i="4"/>
  <c r="DV104" i="4"/>
  <c r="DU104" i="4"/>
  <c r="DT104" i="4"/>
  <c r="DS104" i="4"/>
  <c r="DR104" i="4"/>
  <c r="DQ104" i="4"/>
  <c r="DP104" i="4"/>
  <c r="DO104" i="4"/>
  <c r="DN104" i="4"/>
  <c r="DM104" i="4"/>
  <c r="DL104" i="4"/>
  <c r="DK104" i="4"/>
  <c r="DJ104" i="4"/>
  <c r="DI104" i="4"/>
  <c r="DH104" i="4"/>
  <c r="DG104" i="4"/>
  <c r="DF104" i="4"/>
  <c r="DE104" i="4"/>
  <c r="DD104" i="4"/>
  <c r="DC104" i="4"/>
  <c r="DB104" i="4"/>
  <c r="DA104" i="4"/>
  <c r="CZ104" i="4"/>
  <c r="CY104" i="4"/>
  <c r="CX104" i="4"/>
  <c r="CW104" i="4"/>
  <c r="CV104" i="4"/>
  <c r="CU104" i="4"/>
  <c r="CT104" i="4"/>
  <c r="CS104" i="4"/>
  <c r="CR104" i="4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J104" i="4"/>
  <c r="G104" i="4"/>
  <c r="F104" i="4"/>
  <c r="E104" i="4"/>
  <c r="C104" i="4"/>
  <c r="B104" i="4" a="1"/>
  <c r="A104" i="4"/>
  <c r="EB103" i="4"/>
  <c r="EA103" i="4"/>
  <c r="DZ103" i="4"/>
  <c r="DY103" i="4"/>
  <c r="DX103" i="4"/>
  <c r="DW103" i="4"/>
  <c r="DV103" i="4"/>
  <c r="DU103" i="4"/>
  <c r="DT103" i="4"/>
  <c r="DS103" i="4"/>
  <c r="DR103" i="4"/>
  <c r="DQ103" i="4"/>
  <c r="DP103" i="4"/>
  <c r="DO103" i="4"/>
  <c r="DN103" i="4"/>
  <c r="DM103" i="4"/>
  <c r="DL103" i="4"/>
  <c r="DK103" i="4"/>
  <c r="DJ103" i="4"/>
  <c r="DI103" i="4"/>
  <c r="DH103" i="4"/>
  <c r="DG103" i="4"/>
  <c r="DF103" i="4"/>
  <c r="DE103" i="4"/>
  <c r="DD103" i="4"/>
  <c r="DC103" i="4"/>
  <c r="DB103" i="4"/>
  <c r="DA103" i="4"/>
  <c r="CZ103" i="4"/>
  <c r="CY103" i="4"/>
  <c r="CX103" i="4"/>
  <c r="CW103" i="4"/>
  <c r="CV103" i="4"/>
  <c r="CU103" i="4"/>
  <c r="CT103" i="4"/>
  <c r="CS103" i="4"/>
  <c r="CR103" i="4"/>
  <c r="CQ103" i="4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V103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J103" i="4"/>
  <c r="G103" i="4"/>
  <c r="F103" i="4"/>
  <c r="E103" i="4"/>
  <c r="C103" i="4"/>
  <c r="B103" i="4" a="1"/>
  <c r="A103" i="4"/>
  <c r="EB102" i="4"/>
  <c r="EA102" i="4"/>
  <c r="DZ102" i="4"/>
  <c r="DY102" i="4"/>
  <c r="DX102" i="4"/>
  <c r="DW102" i="4"/>
  <c r="DV102" i="4"/>
  <c r="DU102" i="4"/>
  <c r="DT102" i="4"/>
  <c r="DS102" i="4"/>
  <c r="DR102" i="4"/>
  <c r="DQ102" i="4"/>
  <c r="DP102" i="4"/>
  <c r="DO102" i="4"/>
  <c r="DN102" i="4"/>
  <c r="DM102" i="4"/>
  <c r="DL102" i="4"/>
  <c r="DK102" i="4"/>
  <c r="DJ102" i="4"/>
  <c r="DI102" i="4"/>
  <c r="DH102" i="4"/>
  <c r="DG102" i="4"/>
  <c r="DF102" i="4"/>
  <c r="DE102" i="4"/>
  <c r="DD102" i="4"/>
  <c r="DC102" i="4"/>
  <c r="DB102" i="4"/>
  <c r="DA102" i="4"/>
  <c r="CZ102" i="4"/>
  <c r="CY102" i="4"/>
  <c r="CX102" i="4"/>
  <c r="CW102" i="4"/>
  <c r="CV102" i="4"/>
  <c r="CU102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J102" i="4"/>
  <c r="G102" i="4"/>
  <c r="F102" i="4"/>
  <c r="E102" i="4"/>
  <c r="C102" i="4"/>
  <c r="B102" i="4" a="1"/>
  <c r="A102" i="4"/>
  <c r="EB101" i="4"/>
  <c r="EA101" i="4"/>
  <c r="DZ101" i="4"/>
  <c r="DY101" i="4"/>
  <c r="DX101" i="4"/>
  <c r="DW101" i="4"/>
  <c r="DV101" i="4"/>
  <c r="DU101" i="4"/>
  <c r="DT101" i="4"/>
  <c r="DS101" i="4"/>
  <c r="DR101" i="4"/>
  <c r="DQ101" i="4"/>
  <c r="DP101" i="4"/>
  <c r="DO101" i="4"/>
  <c r="DN101" i="4"/>
  <c r="DM101" i="4"/>
  <c r="DL101" i="4"/>
  <c r="DK101" i="4"/>
  <c r="DJ101" i="4"/>
  <c r="DI101" i="4"/>
  <c r="DH101" i="4"/>
  <c r="DG101" i="4"/>
  <c r="DF101" i="4"/>
  <c r="DE101" i="4"/>
  <c r="DD101" i="4"/>
  <c r="DC101" i="4"/>
  <c r="DB101" i="4"/>
  <c r="DA101" i="4"/>
  <c r="CZ101" i="4"/>
  <c r="CY101" i="4"/>
  <c r="CX101" i="4"/>
  <c r="CW101" i="4"/>
  <c r="CV101" i="4"/>
  <c r="CU101" i="4"/>
  <c r="CT101" i="4"/>
  <c r="CS101" i="4"/>
  <c r="CR101" i="4"/>
  <c r="CQ101" i="4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V101" i="4"/>
  <c r="BU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J101" i="4"/>
  <c r="G101" i="4"/>
  <c r="F101" i="4"/>
  <c r="E101" i="4"/>
  <c r="C101" i="4"/>
  <c r="B101" i="4" a="1"/>
  <c r="A101" i="4"/>
  <c r="EB100" i="4"/>
  <c r="EA100" i="4"/>
  <c r="DZ100" i="4"/>
  <c r="DY100" i="4"/>
  <c r="DX100" i="4"/>
  <c r="DW100" i="4"/>
  <c r="DV100" i="4"/>
  <c r="DU100" i="4"/>
  <c r="DT100" i="4"/>
  <c r="DS100" i="4"/>
  <c r="DR100" i="4"/>
  <c r="DQ100" i="4"/>
  <c r="DP100" i="4"/>
  <c r="DO100" i="4"/>
  <c r="DN100" i="4"/>
  <c r="DM100" i="4"/>
  <c r="DL100" i="4"/>
  <c r="DK100" i="4"/>
  <c r="DJ100" i="4"/>
  <c r="DI100" i="4"/>
  <c r="DH100" i="4"/>
  <c r="DG100" i="4"/>
  <c r="DF100" i="4"/>
  <c r="DE100" i="4"/>
  <c r="DD100" i="4"/>
  <c r="DC100" i="4"/>
  <c r="DB100" i="4"/>
  <c r="DA100" i="4"/>
  <c r="CZ100" i="4"/>
  <c r="CY100" i="4"/>
  <c r="CX100" i="4"/>
  <c r="CW100" i="4"/>
  <c r="CV100" i="4"/>
  <c r="CU100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J100" i="4"/>
  <c r="G100" i="4"/>
  <c r="F100" i="4"/>
  <c r="E100" i="4"/>
  <c r="C100" i="4"/>
  <c r="B100" i="4" a="1"/>
  <c r="A100" i="4"/>
  <c r="EB99" i="4"/>
  <c r="EA99" i="4"/>
  <c r="DZ99" i="4"/>
  <c r="DY99" i="4"/>
  <c r="DX99" i="4"/>
  <c r="DW99" i="4"/>
  <c r="DV99" i="4"/>
  <c r="DU99" i="4"/>
  <c r="DT99" i="4"/>
  <c r="DS99" i="4"/>
  <c r="DR99" i="4"/>
  <c r="DQ99" i="4"/>
  <c r="DP99" i="4"/>
  <c r="DO99" i="4"/>
  <c r="DN99" i="4"/>
  <c r="DM99" i="4"/>
  <c r="DL99" i="4"/>
  <c r="DK99" i="4"/>
  <c r="DJ99" i="4"/>
  <c r="DI99" i="4"/>
  <c r="DH99" i="4"/>
  <c r="DG99" i="4"/>
  <c r="DF99" i="4"/>
  <c r="DE99" i="4"/>
  <c r="DD99" i="4"/>
  <c r="DC99" i="4"/>
  <c r="DB99" i="4"/>
  <c r="DA99" i="4"/>
  <c r="CZ99" i="4"/>
  <c r="CY99" i="4"/>
  <c r="CX99" i="4"/>
  <c r="CW99" i="4"/>
  <c r="CV99" i="4"/>
  <c r="CU99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J99" i="4"/>
  <c r="G99" i="4"/>
  <c r="F99" i="4"/>
  <c r="E99" i="4"/>
  <c r="C99" i="4"/>
  <c r="B99" i="4" a="1"/>
  <c r="A99" i="4"/>
  <c r="EB98" i="4"/>
  <c r="EA98" i="4"/>
  <c r="DZ98" i="4"/>
  <c r="DY98" i="4"/>
  <c r="DX98" i="4"/>
  <c r="DW98" i="4"/>
  <c r="DV98" i="4"/>
  <c r="DU98" i="4"/>
  <c r="DT98" i="4"/>
  <c r="DS98" i="4"/>
  <c r="DR98" i="4"/>
  <c r="DQ98" i="4"/>
  <c r="DP98" i="4"/>
  <c r="DO98" i="4"/>
  <c r="DN98" i="4"/>
  <c r="DM98" i="4"/>
  <c r="DL98" i="4"/>
  <c r="DK98" i="4"/>
  <c r="DJ98" i="4"/>
  <c r="DI98" i="4"/>
  <c r="DH98" i="4"/>
  <c r="DG98" i="4"/>
  <c r="DF98" i="4"/>
  <c r="DE98" i="4"/>
  <c r="DD98" i="4"/>
  <c r="DC98" i="4"/>
  <c r="DB98" i="4"/>
  <c r="DA98" i="4"/>
  <c r="CZ98" i="4"/>
  <c r="CY98" i="4"/>
  <c r="CX98" i="4"/>
  <c r="CW98" i="4"/>
  <c r="CV98" i="4"/>
  <c r="CU98" i="4"/>
  <c r="CT98" i="4"/>
  <c r="CS98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J98" i="4"/>
  <c r="G98" i="4"/>
  <c r="F98" i="4"/>
  <c r="E98" i="4"/>
  <c r="C98" i="4"/>
  <c r="B98" i="4" a="1"/>
  <c r="A98" i="4"/>
  <c r="EB97" i="4"/>
  <c r="EA97" i="4"/>
  <c r="DZ97" i="4"/>
  <c r="DY97" i="4"/>
  <c r="DX97" i="4"/>
  <c r="DW97" i="4"/>
  <c r="DV97" i="4"/>
  <c r="DU97" i="4"/>
  <c r="DT97" i="4"/>
  <c r="DS97" i="4"/>
  <c r="DR97" i="4"/>
  <c r="DQ97" i="4"/>
  <c r="DP97" i="4"/>
  <c r="DO97" i="4"/>
  <c r="DN97" i="4"/>
  <c r="DM97" i="4"/>
  <c r="DL97" i="4"/>
  <c r="DK97" i="4"/>
  <c r="DJ97" i="4"/>
  <c r="DI97" i="4"/>
  <c r="DH97" i="4"/>
  <c r="DG97" i="4"/>
  <c r="DF97" i="4"/>
  <c r="DE97" i="4"/>
  <c r="DD97" i="4"/>
  <c r="DC97" i="4"/>
  <c r="DB97" i="4"/>
  <c r="DA97" i="4"/>
  <c r="CZ97" i="4"/>
  <c r="CY97" i="4"/>
  <c r="CX97" i="4"/>
  <c r="CW97" i="4"/>
  <c r="CV97" i="4"/>
  <c r="CU97" i="4"/>
  <c r="CT97" i="4"/>
  <c r="CS97" i="4"/>
  <c r="CR97" i="4"/>
  <c r="CQ97" i="4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V97" i="4"/>
  <c r="BU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J97" i="4"/>
  <c r="G97" i="4"/>
  <c r="F97" i="4"/>
  <c r="E97" i="4"/>
  <c r="C97" i="4"/>
  <c r="B97" i="4" a="1"/>
  <c r="A97" i="4"/>
  <c r="EB96" i="4"/>
  <c r="EA96" i="4"/>
  <c r="DZ96" i="4"/>
  <c r="DY96" i="4"/>
  <c r="DX96" i="4"/>
  <c r="DW96" i="4"/>
  <c r="DV96" i="4"/>
  <c r="DU96" i="4"/>
  <c r="DT96" i="4"/>
  <c r="DS96" i="4"/>
  <c r="DR96" i="4"/>
  <c r="DQ96" i="4"/>
  <c r="DP96" i="4"/>
  <c r="DO96" i="4"/>
  <c r="DN96" i="4"/>
  <c r="DM96" i="4"/>
  <c r="DL96" i="4"/>
  <c r="DK96" i="4"/>
  <c r="DJ96" i="4"/>
  <c r="DI96" i="4"/>
  <c r="DH96" i="4"/>
  <c r="DG96" i="4"/>
  <c r="DF96" i="4"/>
  <c r="DE96" i="4"/>
  <c r="DD96" i="4"/>
  <c r="DC96" i="4"/>
  <c r="DB96" i="4"/>
  <c r="DA96" i="4"/>
  <c r="CZ96" i="4"/>
  <c r="CY96" i="4"/>
  <c r="CX96" i="4"/>
  <c r="CW96" i="4"/>
  <c r="CV96" i="4"/>
  <c r="CU96" i="4"/>
  <c r="CT96" i="4"/>
  <c r="CS96" i="4"/>
  <c r="CR96" i="4"/>
  <c r="CQ96" i="4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V96" i="4"/>
  <c r="BU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J96" i="4"/>
  <c r="G96" i="4"/>
  <c r="F96" i="4"/>
  <c r="E96" i="4"/>
  <c r="C96" i="4"/>
  <c r="B96" i="4" a="1"/>
  <c r="A96" i="4"/>
  <c r="EB95" i="4"/>
  <c r="EA95" i="4"/>
  <c r="DZ95" i="4"/>
  <c r="DY95" i="4"/>
  <c r="DX95" i="4"/>
  <c r="DW95" i="4"/>
  <c r="DV95" i="4"/>
  <c r="DU95" i="4"/>
  <c r="DT95" i="4"/>
  <c r="DS95" i="4"/>
  <c r="DR95" i="4"/>
  <c r="DQ95" i="4"/>
  <c r="DP95" i="4"/>
  <c r="DO95" i="4"/>
  <c r="DN95" i="4"/>
  <c r="DM95" i="4"/>
  <c r="DL95" i="4"/>
  <c r="DK95" i="4"/>
  <c r="DJ95" i="4"/>
  <c r="DI95" i="4"/>
  <c r="DH95" i="4"/>
  <c r="DG95" i="4"/>
  <c r="DF95" i="4"/>
  <c r="DE95" i="4"/>
  <c r="DD95" i="4"/>
  <c r="DC95" i="4"/>
  <c r="DB95" i="4"/>
  <c r="DA95" i="4"/>
  <c r="CZ95" i="4"/>
  <c r="CY95" i="4"/>
  <c r="CX95" i="4"/>
  <c r="CW95" i="4"/>
  <c r="CV95" i="4"/>
  <c r="CU95" i="4"/>
  <c r="CT95" i="4"/>
  <c r="CS95" i="4"/>
  <c r="CR95" i="4"/>
  <c r="CQ95" i="4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V95" i="4"/>
  <c r="BU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J95" i="4"/>
  <c r="G95" i="4"/>
  <c r="F95" i="4"/>
  <c r="E95" i="4"/>
  <c r="C95" i="4"/>
  <c r="B95" i="4" a="1"/>
  <c r="A95" i="4"/>
  <c r="EB94" i="4"/>
  <c r="EA94" i="4"/>
  <c r="DZ94" i="4"/>
  <c r="DY94" i="4"/>
  <c r="DX94" i="4"/>
  <c r="DW94" i="4"/>
  <c r="DV94" i="4"/>
  <c r="DU94" i="4"/>
  <c r="DT94" i="4"/>
  <c r="DS94" i="4"/>
  <c r="DR94" i="4"/>
  <c r="DQ94" i="4"/>
  <c r="DP94" i="4"/>
  <c r="DO94" i="4"/>
  <c r="DN94" i="4"/>
  <c r="DM94" i="4"/>
  <c r="DL94" i="4"/>
  <c r="DK94" i="4"/>
  <c r="DJ94" i="4"/>
  <c r="DI94" i="4"/>
  <c r="DH94" i="4"/>
  <c r="DG94" i="4"/>
  <c r="DF94" i="4"/>
  <c r="DE94" i="4"/>
  <c r="DD94" i="4"/>
  <c r="DC94" i="4"/>
  <c r="DB94" i="4"/>
  <c r="DA94" i="4"/>
  <c r="CZ94" i="4"/>
  <c r="CY94" i="4"/>
  <c r="CX94" i="4"/>
  <c r="CW94" i="4"/>
  <c r="CV94" i="4"/>
  <c r="CU94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J94" i="4"/>
  <c r="G94" i="4"/>
  <c r="F94" i="4"/>
  <c r="E94" i="4"/>
  <c r="C94" i="4"/>
  <c r="B94" i="4" a="1"/>
  <c r="A94" i="4"/>
  <c r="EB93" i="4"/>
  <c r="EA93" i="4"/>
  <c r="DZ93" i="4"/>
  <c r="DY93" i="4"/>
  <c r="DX93" i="4"/>
  <c r="DW93" i="4"/>
  <c r="DV93" i="4"/>
  <c r="DU93" i="4"/>
  <c r="DT93" i="4"/>
  <c r="DS93" i="4"/>
  <c r="DR93" i="4"/>
  <c r="DQ93" i="4"/>
  <c r="DP93" i="4"/>
  <c r="DO93" i="4"/>
  <c r="DN93" i="4"/>
  <c r="DM93" i="4"/>
  <c r="DL93" i="4"/>
  <c r="DK93" i="4"/>
  <c r="DJ93" i="4"/>
  <c r="DI93" i="4"/>
  <c r="DH93" i="4"/>
  <c r="DG93" i="4"/>
  <c r="DF93" i="4"/>
  <c r="DE93" i="4"/>
  <c r="DD93" i="4"/>
  <c r="DC93" i="4"/>
  <c r="DB93" i="4"/>
  <c r="DA93" i="4"/>
  <c r="CZ93" i="4"/>
  <c r="CY93" i="4"/>
  <c r="CX93" i="4"/>
  <c r="CW93" i="4"/>
  <c r="CV93" i="4"/>
  <c r="CU93" i="4"/>
  <c r="CT93" i="4"/>
  <c r="CS93" i="4"/>
  <c r="CR93" i="4"/>
  <c r="CQ93" i="4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V93" i="4"/>
  <c r="BU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J93" i="4"/>
  <c r="G93" i="4"/>
  <c r="F93" i="4"/>
  <c r="E93" i="4"/>
  <c r="C93" i="4"/>
  <c r="B93" i="4" a="1"/>
  <c r="A93" i="4"/>
  <c r="EB92" i="4"/>
  <c r="EA92" i="4"/>
  <c r="DZ92" i="4"/>
  <c r="DY92" i="4"/>
  <c r="DX92" i="4"/>
  <c r="DW92" i="4"/>
  <c r="DV92" i="4"/>
  <c r="DU92" i="4"/>
  <c r="DT92" i="4"/>
  <c r="DS92" i="4"/>
  <c r="DR92" i="4"/>
  <c r="DQ92" i="4"/>
  <c r="DP92" i="4"/>
  <c r="DO92" i="4"/>
  <c r="DN92" i="4"/>
  <c r="DM92" i="4"/>
  <c r="DL92" i="4"/>
  <c r="DK92" i="4"/>
  <c r="DJ92" i="4"/>
  <c r="DI92" i="4"/>
  <c r="DH92" i="4"/>
  <c r="DG92" i="4"/>
  <c r="DF92" i="4"/>
  <c r="DE92" i="4"/>
  <c r="DD92" i="4"/>
  <c r="DC92" i="4"/>
  <c r="DB92" i="4"/>
  <c r="DA92" i="4"/>
  <c r="CZ92" i="4"/>
  <c r="CY92" i="4"/>
  <c r="CX92" i="4"/>
  <c r="CW92" i="4"/>
  <c r="CV92" i="4"/>
  <c r="CU92" i="4"/>
  <c r="CT92" i="4"/>
  <c r="CS92" i="4"/>
  <c r="CR92" i="4"/>
  <c r="CQ92" i="4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J92" i="4"/>
  <c r="G92" i="4"/>
  <c r="F92" i="4"/>
  <c r="E92" i="4"/>
  <c r="C92" i="4"/>
  <c r="B92" i="4" a="1"/>
  <c r="A92" i="4"/>
  <c r="EB91" i="4"/>
  <c r="EA91" i="4"/>
  <c r="DZ91" i="4"/>
  <c r="DY91" i="4"/>
  <c r="DX91" i="4"/>
  <c r="DW91" i="4"/>
  <c r="DV91" i="4"/>
  <c r="DU91" i="4"/>
  <c r="DT91" i="4"/>
  <c r="DS91" i="4"/>
  <c r="DR91" i="4"/>
  <c r="DQ91" i="4"/>
  <c r="DP91" i="4"/>
  <c r="DO91" i="4"/>
  <c r="DN91" i="4"/>
  <c r="DM91" i="4"/>
  <c r="DL91" i="4"/>
  <c r="DK91" i="4"/>
  <c r="DJ91" i="4"/>
  <c r="DI91" i="4"/>
  <c r="DH91" i="4"/>
  <c r="DG91" i="4"/>
  <c r="DF91" i="4"/>
  <c r="DE91" i="4"/>
  <c r="DD91" i="4"/>
  <c r="DC91" i="4"/>
  <c r="DB91" i="4"/>
  <c r="DA91" i="4"/>
  <c r="CZ91" i="4"/>
  <c r="CY91" i="4"/>
  <c r="CX91" i="4"/>
  <c r="CW91" i="4"/>
  <c r="CV91" i="4"/>
  <c r="CU91" i="4"/>
  <c r="CT91" i="4"/>
  <c r="CS91" i="4"/>
  <c r="CR91" i="4"/>
  <c r="CQ91" i="4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V91" i="4"/>
  <c r="BU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J91" i="4"/>
  <c r="G91" i="4"/>
  <c r="F91" i="4"/>
  <c r="E91" i="4"/>
  <c r="C91" i="4"/>
  <c r="B91" i="4" a="1"/>
  <c r="A91" i="4"/>
  <c r="EB90" i="4"/>
  <c r="EA90" i="4"/>
  <c r="DZ90" i="4"/>
  <c r="DY90" i="4"/>
  <c r="DX90" i="4"/>
  <c r="DW90" i="4"/>
  <c r="DV90" i="4"/>
  <c r="DU90" i="4"/>
  <c r="DT90" i="4"/>
  <c r="DS90" i="4"/>
  <c r="DR90" i="4"/>
  <c r="DQ90" i="4"/>
  <c r="DP90" i="4"/>
  <c r="DO90" i="4"/>
  <c r="DN90" i="4"/>
  <c r="DM90" i="4"/>
  <c r="DL90" i="4"/>
  <c r="DK90" i="4"/>
  <c r="DJ90" i="4"/>
  <c r="DI90" i="4"/>
  <c r="DH90" i="4"/>
  <c r="DG90" i="4"/>
  <c r="DF90" i="4"/>
  <c r="DE90" i="4"/>
  <c r="DD90" i="4"/>
  <c r="DC90" i="4"/>
  <c r="DB90" i="4"/>
  <c r="DA90" i="4"/>
  <c r="CZ90" i="4"/>
  <c r="CY90" i="4"/>
  <c r="CX90" i="4"/>
  <c r="CW90" i="4"/>
  <c r="CV90" i="4"/>
  <c r="CU90" i="4"/>
  <c r="CT90" i="4"/>
  <c r="CS90" i="4"/>
  <c r="CR90" i="4"/>
  <c r="CQ90" i="4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V90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J90" i="4"/>
  <c r="G90" i="4"/>
  <c r="F90" i="4"/>
  <c r="E90" i="4"/>
  <c r="C90" i="4"/>
  <c r="B90" i="4" a="1"/>
  <c r="A90" i="4"/>
  <c r="EB89" i="4"/>
  <c r="EA89" i="4"/>
  <c r="DZ89" i="4"/>
  <c r="DY89" i="4"/>
  <c r="DX89" i="4"/>
  <c r="DW89" i="4"/>
  <c r="DV89" i="4"/>
  <c r="DU89" i="4"/>
  <c r="DT89" i="4"/>
  <c r="DS89" i="4"/>
  <c r="DR89" i="4"/>
  <c r="DQ89" i="4"/>
  <c r="DP89" i="4"/>
  <c r="DO89" i="4"/>
  <c r="DN89" i="4"/>
  <c r="DM89" i="4"/>
  <c r="DL89" i="4"/>
  <c r="DK89" i="4"/>
  <c r="DJ89" i="4"/>
  <c r="DI89" i="4"/>
  <c r="DH89" i="4"/>
  <c r="DG89" i="4"/>
  <c r="DF89" i="4"/>
  <c r="DE89" i="4"/>
  <c r="DD89" i="4"/>
  <c r="DC89" i="4"/>
  <c r="DB89" i="4"/>
  <c r="DA89" i="4"/>
  <c r="CZ89" i="4"/>
  <c r="CY89" i="4"/>
  <c r="CX89" i="4"/>
  <c r="CW89" i="4"/>
  <c r="CV89" i="4"/>
  <c r="CU89" i="4"/>
  <c r="CT89" i="4"/>
  <c r="CS89" i="4"/>
  <c r="CR89" i="4"/>
  <c r="CQ89" i="4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V89" i="4"/>
  <c r="BU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J89" i="4"/>
  <c r="G89" i="4"/>
  <c r="F89" i="4"/>
  <c r="E89" i="4"/>
  <c r="C89" i="4"/>
  <c r="B89" i="4" a="1"/>
  <c r="A89" i="4"/>
  <c r="EB88" i="4"/>
  <c r="EA88" i="4"/>
  <c r="DZ88" i="4"/>
  <c r="DY88" i="4"/>
  <c r="DX88" i="4"/>
  <c r="DW88" i="4"/>
  <c r="DV88" i="4"/>
  <c r="DU88" i="4"/>
  <c r="DT88" i="4"/>
  <c r="DS88" i="4"/>
  <c r="DR88" i="4"/>
  <c r="DQ88" i="4"/>
  <c r="DP88" i="4"/>
  <c r="DO88" i="4"/>
  <c r="DN88" i="4"/>
  <c r="DM88" i="4"/>
  <c r="DL88" i="4"/>
  <c r="DK88" i="4"/>
  <c r="DJ88" i="4"/>
  <c r="DI88" i="4"/>
  <c r="DH88" i="4"/>
  <c r="DG88" i="4"/>
  <c r="DF88" i="4"/>
  <c r="DE88" i="4"/>
  <c r="DD88" i="4"/>
  <c r="DC88" i="4"/>
  <c r="DB88" i="4"/>
  <c r="DA88" i="4"/>
  <c r="CZ88" i="4"/>
  <c r="CY88" i="4"/>
  <c r="CX88" i="4"/>
  <c r="CW88" i="4"/>
  <c r="CV88" i="4"/>
  <c r="CU88" i="4"/>
  <c r="CT88" i="4"/>
  <c r="CS88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V88" i="4"/>
  <c r="BU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J88" i="4"/>
  <c r="G88" i="4"/>
  <c r="F88" i="4"/>
  <c r="E88" i="4"/>
  <c r="C88" i="4"/>
  <c r="B88" i="4" a="1"/>
  <c r="A88" i="4"/>
  <c r="EB87" i="4"/>
  <c r="EA87" i="4"/>
  <c r="DZ87" i="4"/>
  <c r="DY87" i="4"/>
  <c r="DX87" i="4"/>
  <c r="DW87" i="4"/>
  <c r="DV87" i="4"/>
  <c r="DU87" i="4"/>
  <c r="DT87" i="4"/>
  <c r="DS87" i="4"/>
  <c r="DR87" i="4"/>
  <c r="DQ87" i="4"/>
  <c r="DP87" i="4"/>
  <c r="DO87" i="4"/>
  <c r="DN87" i="4"/>
  <c r="DM87" i="4"/>
  <c r="DL87" i="4"/>
  <c r="DK87" i="4"/>
  <c r="DJ87" i="4"/>
  <c r="DI87" i="4"/>
  <c r="DH87" i="4"/>
  <c r="DG87" i="4"/>
  <c r="DF87" i="4"/>
  <c r="DE87" i="4"/>
  <c r="DD87" i="4"/>
  <c r="DC87" i="4"/>
  <c r="DB87" i="4"/>
  <c r="DA87" i="4"/>
  <c r="CZ87" i="4"/>
  <c r="CY87" i="4"/>
  <c r="CX87" i="4"/>
  <c r="CW87" i="4"/>
  <c r="CV87" i="4"/>
  <c r="CU87" i="4"/>
  <c r="CT87" i="4"/>
  <c r="CS87" i="4"/>
  <c r="CR87" i="4"/>
  <c r="CQ87" i="4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V87" i="4"/>
  <c r="BU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J87" i="4"/>
  <c r="G87" i="4"/>
  <c r="F87" i="4"/>
  <c r="E87" i="4"/>
  <c r="C87" i="4"/>
  <c r="B87" i="4" a="1"/>
  <c r="A87" i="4"/>
  <c r="EB86" i="4"/>
  <c r="EA86" i="4"/>
  <c r="DZ86" i="4"/>
  <c r="DY86" i="4"/>
  <c r="DX86" i="4"/>
  <c r="DW86" i="4"/>
  <c r="DV86" i="4"/>
  <c r="DU86" i="4"/>
  <c r="DT86" i="4"/>
  <c r="DS86" i="4"/>
  <c r="DR86" i="4"/>
  <c r="DQ86" i="4"/>
  <c r="DP86" i="4"/>
  <c r="DO86" i="4"/>
  <c r="DN86" i="4"/>
  <c r="DM86" i="4"/>
  <c r="DL86" i="4"/>
  <c r="DK86" i="4"/>
  <c r="DJ86" i="4"/>
  <c r="DI86" i="4"/>
  <c r="DH86" i="4"/>
  <c r="DG86" i="4"/>
  <c r="DF86" i="4"/>
  <c r="DE86" i="4"/>
  <c r="DD86" i="4"/>
  <c r="DC86" i="4"/>
  <c r="DB86" i="4"/>
  <c r="DA86" i="4"/>
  <c r="CZ86" i="4"/>
  <c r="CY86" i="4"/>
  <c r="CX86" i="4"/>
  <c r="CW86" i="4"/>
  <c r="CV86" i="4"/>
  <c r="CU86" i="4"/>
  <c r="CT86" i="4"/>
  <c r="CS86" i="4"/>
  <c r="CR86" i="4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V86" i="4"/>
  <c r="BU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J86" i="4"/>
  <c r="G86" i="4"/>
  <c r="F86" i="4"/>
  <c r="E86" i="4"/>
  <c r="C86" i="4"/>
  <c r="B86" i="4" a="1"/>
  <c r="A86" i="4"/>
  <c r="EB85" i="4"/>
  <c r="EA85" i="4"/>
  <c r="DZ85" i="4"/>
  <c r="DY85" i="4"/>
  <c r="DX85" i="4"/>
  <c r="DW85" i="4"/>
  <c r="DV85" i="4"/>
  <c r="DU85" i="4"/>
  <c r="DT85" i="4"/>
  <c r="DS85" i="4"/>
  <c r="DR85" i="4"/>
  <c r="DQ85" i="4"/>
  <c r="DP85" i="4"/>
  <c r="DO85" i="4"/>
  <c r="DN85" i="4"/>
  <c r="DM85" i="4"/>
  <c r="DL85" i="4"/>
  <c r="DK85" i="4"/>
  <c r="DJ85" i="4"/>
  <c r="DI85" i="4"/>
  <c r="DH85" i="4"/>
  <c r="DG85" i="4"/>
  <c r="DF85" i="4"/>
  <c r="DE85" i="4"/>
  <c r="DD85" i="4"/>
  <c r="DC85" i="4"/>
  <c r="DB85" i="4"/>
  <c r="DA85" i="4"/>
  <c r="CZ85" i="4"/>
  <c r="CY85" i="4"/>
  <c r="CX85" i="4"/>
  <c r="CW85" i="4"/>
  <c r="CV85" i="4"/>
  <c r="CU85" i="4"/>
  <c r="CT85" i="4"/>
  <c r="CS85" i="4"/>
  <c r="CR85" i="4"/>
  <c r="CQ85" i="4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V85" i="4"/>
  <c r="BU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J85" i="4"/>
  <c r="G85" i="4"/>
  <c r="F85" i="4"/>
  <c r="E85" i="4"/>
  <c r="C85" i="4"/>
  <c r="B85" i="4" a="1"/>
  <c r="A85" i="4"/>
  <c r="EB84" i="4"/>
  <c r="EA84" i="4"/>
  <c r="DZ84" i="4"/>
  <c r="DY84" i="4"/>
  <c r="DX84" i="4"/>
  <c r="DW84" i="4"/>
  <c r="DV84" i="4"/>
  <c r="DU84" i="4"/>
  <c r="DT84" i="4"/>
  <c r="DS84" i="4"/>
  <c r="DR84" i="4"/>
  <c r="DQ84" i="4"/>
  <c r="DP84" i="4"/>
  <c r="DO84" i="4"/>
  <c r="DN84" i="4"/>
  <c r="DM84" i="4"/>
  <c r="DL84" i="4"/>
  <c r="DK84" i="4"/>
  <c r="DJ84" i="4"/>
  <c r="DI84" i="4"/>
  <c r="DH84" i="4"/>
  <c r="DG84" i="4"/>
  <c r="DF84" i="4"/>
  <c r="DE84" i="4"/>
  <c r="DD84" i="4"/>
  <c r="DC84" i="4"/>
  <c r="DB84" i="4"/>
  <c r="DA84" i="4"/>
  <c r="CZ84" i="4"/>
  <c r="CY84" i="4"/>
  <c r="CX84" i="4"/>
  <c r="CW84" i="4"/>
  <c r="CV84" i="4"/>
  <c r="CU84" i="4"/>
  <c r="CT84" i="4"/>
  <c r="CS84" i="4"/>
  <c r="CR84" i="4"/>
  <c r="CQ84" i="4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V84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J84" i="4"/>
  <c r="G84" i="4"/>
  <c r="F84" i="4"/>
  <c r="E84" i="4"/>
  <c r="C84" i="4"/>
  <c r="B84" i="4" a="1"/>
  <c r="A84" i="4"/>
  <c r="EB83" i="4"/>
  <c r="EA83" i="4"/>
  <c r="DZ83" i="4"/>
  <c r="DY83" i="4"/>
  <c r="DX83" i="4"/>
  <c r="DW83" i="4"/>
  <c r="DV83" i="4"/>
  <c r="DU83" i="4"/>
  <c r="DT83" i="4"/>
  <c r="DS83" i="4"/>
  <c r="DR83" i="4"/>
  <c r="DQ83" i="4"/>
  <c r="DP83" i="4"/>
  <c r="DO83" i="4"/>
  <c r="DN83" i="4"/>
  <c r="DM83" i="4"/>
  <c r="DL83" i="4"/>
  <c r="DK83" i="4"/>
  <c r="DJ83" i="4"/>
  <c r="DI83" i="4"/>
  <c r="DH83" i="4"/>
  <c r="DG83" i="4"/>
  <c r="DF83" i="4"/>
  <c r="DE83" i="4"/>
  <c r="DD83" i="4"/>
  <c r="DC83" i="4"/>
  <c r="DB83" i="4"/>
  <c r="DA83" i="4"/>
  <c r="CZ83" i="4"/>
  <c r="CY83" i="4"/>
  <c r="CX83" i="4"/>
  <c r="CW83" i="4"/>
  <c r="CV83" i="4"/>
  <c r="CU83" i="4"/>
  <c r="CT83" i="4"/>
  <c r="CS83" i="4"/>
  <c r="CR83" i="4"/>
  <c r="CQ83" i="4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V83" i="4"/>
  <c r="BU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J83" i="4"/>
  <c r="G83" i="4"/>
  <c r="F83" i="4"/>
  <c r="E83" i="4"/>
  <c r="C83" i="4"/>
  <c r="B83" i="4" a="1"/>
  <c r="A83" i="4"/>
  <c r="EB82" i="4"/>
  <c r="EA82" i="4"/>
  <c r="DZ82" i="4"/>
  <c r="DY82" i="4"/>
  <c r="DX82" i="4"/>
  <c r="DW82" i="4"/>
  <c r="DV82" i="4"/>
  <c r="DU82" i="4"/>
  <c r="DT82" i="4"/>
  <c r="DS82" i="4"/>
  <c r="DR82" i="4"/>
  <c r="DQ82" i="4"/>
  <c r="DP82" i="4"/>
  <c r="DO82" i="4"/>
  <c r="DN82" i="4"/>
  <c r="DM82" i="4"/>
  <c r="DL82" i="4"/>
  <c r="DK82" i="4"/>
  <c r="DJ82" i="4"/>
  <c r="DI82" i="4"/>
  <c r="DH82" i="4"/>
  <c r="DG82" i="4"/>
  <c r="DF82" i="4"/>
  <c r="DE82" i="4"/>
  <c r="DD82" i="4"/>
  <c r="DC82" i="4"/>
  <c r="DB82" i="4"/>
  <c r="DA82" i="4"/>
  <c r="CZ82" i="4"/>
  <c r="CY82" i="4"/>
  <c r="CX82" i="4"/>
  <c r="CW82" i="4"/>
  <c r="CV82" i="4"/>
  <c r="CU82" i="4"/>
  <c r="CT82" i="4"/>
  <c r="CS82" i="4"/>
  <c r="CR82" i="4"/>
  <c r="CQ82" i="4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V82" i="4"/>
  <c r="BU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J82" i="4"/>
  <c r="G82" i="4"/>
  <c r="F82" i="4"/>
  <c r="E82" i="4"/>
  <c r="C82" i="4"/>
  <c r="B82" i="4" a="1"/>
  <c r="A82" i="4"/>
  <c r="EB81" i="4"/>
  <c r="EA81" i="4"/>
  <c r="DZ81" i="4"/>
  <c r="DY81" i="4"/>
  <c r="DX81" i="4"/>
  <c r="DW81" i="4"/>
  <c r="DV81" i="4"/>
  <c r="DU81" i="4"/>
  <c r="DT81" i="4"/>
  <c r="DS81" i="4"/>
  <c r="DR81" i="4"/>
  <c r="DQ81" i="4"/>
  <c r="DP81" i="4"/>
  <c r="DO81" i="4"/>
  <c r="DN81" i="4"/>
  <c r="DM81" i="4"/>
  <c r="DL81" i="4"/>
  <c r="DK81" i="4"/>
  <c r="DJ81" i="4"/>
  <c r="DI81" i="4"/>
  <c r="DH81" i="4"/>
  <c r="DG81" i="4"/>
  <c r="DF81" i="4"/>
  <c r="DE81" i="4"/>
  <c r="DD81" i="4"/>
  <c r="DC81" i="4"/>
  <c r="DB81" i="4"/>
  <c r="DA81" i="4"/>
  <c r="CZ81" i="4"/>
  <c r="CY81" i="4"/>
  <c r="CX81" i="4"/>
  <c r="CW81" i="4"/>
  <c r="CV81" i="4"/>
  <c r="CU81" i="4"/>
  <c r="CT81" i="4"/>
  <c r="CS81" i="4"/>
  <c r="CR81" i="4"/>
  <c r="CQ81" i="4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V81" i="4"/>
  <c r="BU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J81" i="4"/>
  <c r="G81" i="4"/>
  <c r="F81" i="4"/>
  <c r="E81" i="4"/>
  <c r="C81" i="4"/>
  <c r="B81" i="4" a="1"/>
  <c r="A81" i="4"/>
  <c r="EB80" i="4"/>
  <c r="EA80" i="4"/>
  <c r="DZ80" i="4"/>
  <c r="DY80" i="4"/>
  <c r="DX80" i="4"/>
  <c r="DW80" i="4"/>
  <c r="DV80" i="4"/>
  <c r="DU80" i="4"/>
  <c r="DT80" i="4"/>
  <c r="DS80" i="4"/>
  <c r="DR80" i="4"/>
  <c r="DQ80" i="4"/>
  <c r="DP80" i="4"/>
  <c r="DO80" i="4"/>
  <c r="DN80" i="4"/>
  <c r="DM80" i="4"/>
  <c r="DL80" i="4"/>
  <c r="DK80" i="4"/>
  <c r="DJ80" i="4"/>
  <c r="DI80" i="4"/>
  <c r="DH80" i="4"/>
  <c r="DG80" i="4"/>
  <c r="DF80" i="4"/>
  <c r="DE80" i="4"/>
  <c r="DD80" i="4"/>
  <c r="DC80" i="4"/>
  <c r="DB80" i="4"/>
  <c r="DA80" i="4"/>
  <c r="CZ80" i="4"/>
  <c r="CY80" i="4"/>
  <c r="CX80" i="4"/>
  <c r="CW80" i="4"/>
  <c r="CV80" i="4"/>
  <c r="CU80" i="4"/>
  <c r="CT80" i="4"/>
  <c r="CS80" i="4"/>
  <c r="CR80" i="4"/>
  <c r="CQ80" i="4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V80" i="4"/>
  <c r="BU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J80" i="4"/>
  <c r="G80" i="4"/>
  <c r="F80" i="4"/>
  <c r="E80" i="4"/>
  <c r="C80" i="4"/>
  <c r="B80" i="4" a="1"/>
  <c r="A80" i="4"/>
  <c r="EB79" i="4"/>
  <c r="EA79" i="4"/>
  <c r="DZ79" i="4"/>
  <c r="DY79" i="4"/>
  <c r="DX79" i="4"/>
  <c r="DW79" i="4"/>
  <c r="DV79" i="4"/>
  <c r="DU79" i="4"/>
  <c r="DT79" i="4"/>
  <c r="DS79" i="4"/>
  <c r="DR79" i="4"/>
  <c r="DQ79" i="4"/>
  <c r="DP79" i="4"/>
  <c r="DO79" i="4"/>
  <c r="DN79" i="4"/>
  <c r="DM79" i="4"/>
  <c r="DL79" i="4"/>
  <c r="DK79" i="4"/>
  <c r="DJ79" i="4"/>
  <c r="DI79" i="4"/>
  <c r="DH79" i="4"/>
  <c r="DG79" i="4"/>
  <c r="DF79" i="4"/>
  <c r="DE79" i="4"/>
  <c r="DD79" i="4"/>
  <c r="DC79" i="4"/>
  <c r="DB79" i="4"/>
  <c r="DA79" i="4"/>
  <c r="CZ79" i="4"/>
  <c r="CY79" i="4"/>
  <c r="CX79" i="4"/>
  <c r="CW79" i="4"/>
  <c r="CV79" i="4"/>
  <c r="CU79" i="4"/>
  <c r="CT79" i="4"/>
  <c r="CS79" i="4"/>
  <c r="CR79" i="4"/>
  <c r="CQ79" i="4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V79" i="4"/>
  <c r="BU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J79" i="4"/>
  <c r="G79" i="4"/>
  <c r="F79" i="4"/>
  <c r="E79" i="4"/>
  <c r="C79" i="4"/>
  <c r="B79" i="4" a="1"/>
  <c r="A79" i="4"/>
  <c r="EB78" i="4"/>
  <c r="EA78" i="4"/>
  <c r="DZ78" i="4"/>
  <c r="DY78" i="4"/>
  <c r="DX78" i="4"/>
  <c r="DW78" i="4"/>
  <c r="DV78" i="4"/>
  <c r="DU78" i="4"/>
  <c r="DT78" i="4"/>
  <c r="DS78" i="4"/>
  <c r="DR78" i="4"/>
  <c r="DQ78" i="4"/>
  <c r="DP78" i="4"/>
  <c r="DO78" i="4"/>
  <c r="DN78" i="4"/>
  <c r="DM78" i="4"/>
  <c r="DL78" i="4"/>
  <c r="DK78" i="4"/>
  <c r="DJ78" i="4"/>
  <c r="DI78" i="4"/>
  <c r="DH78" i="4"/>
  <c r="DG78" i="4"/>
  <c r="DF78" i="4"/>
  <c r="DE78" i="4"/>
  <c r="DD78" i="4"/>
  <c r="DC78" i="4"/>
  <c r="DB78" i="4"/>
  <c r="DA78" i="4"/>
  <c r="CZ78" i="4"/>
  <c r="CY78" i="4"/>
  <c r="CX78" i="4"/>
  <c r="CW78" i="4"/>
  <c r="CV78" i="4"/>
  <c r="CU78" i="4"/>
  <c r="CT78" i="4"/>
  <c r="CS78" i="4"/>
  <c r="CR78" i="4"/>
  <c r="CQ78" i="4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J78" i="4"/>
  <c r="G78" i="4"/>
  <c r="F78" i="4"/>
  <c r="E78" i="4"/>
  <c r="C78" i="4"/>
  <c r="B78" i="4" a="1"/>
  <c r="A78" i="4"/>
  <c r="EB77" i="4"/>
  <c r="EA77" i="4"/>
  <c r="DZ77" i="4"/>
  <c r="DY77" i="4"/>
  <c r="DX77" i="4"/>
  <c r="DW77" i="4"/>
  <c r="DV77" i="4"/>
  <c r="DU77" i="4"/>
  <c r="DT77" i="4"/>
  <c r="DS77" i="4"/>
  <c r="DR77" i="4"/>
  <c r="DQ77" i="4"/>
  <c r="DP77" i="4"/>
  <c r="DO77" i="4"/>
  <c r="DN77" i="4"/>
  <c r="DM77" i="4"/>
  <c r="DL77" i="4"/>
  <c r="DK77" i="4"/>
  <c r="DJ77" i="4"/>
  <c r="DI77" i="4"/>
  <c r="DH77" i="4"/>
  <c r="DG77" i="4"/>
  <c r="DF77" i="4"/>
  <c r="DE77" i="4"/>
  <c r="DD77" i="4"/>
  <c r="DC77" i="4"/>
  <c r="DB77" i="4"/>
  <c r="DA77" i="4"/>
  <c r="CZ77" i="4"/>
  <c r="CY77" i="4"/>
  <c r="CX77" i="4"/>
  <c r="CW77" i="4"/>
  <c r="CV77" i="4"/>
  <c r="CU77" i="4"/>
  <c r="CT77" i="4"/>
  <c r="CS77" i="4"/>
  <c r="CR77" i="4"/>
  <c r="CQ77" i="4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J77" i="4"/>
  <c r="G77" i="4"/>
  <c r="F77" i="4"/>
  <c r="E77" i="4"/>
  <c r="C77" i="4"/>
  <c r="B77" i="4" a="1"/>
  <c r="A77" i="4"/>
  <c r="EB76" i="4"/>
  <c r="EA76" i="4"/>
  <c r="DZ76" i="4"/>
  <c r="DY76" i="4"/>
  <c r="DX76" i="4"/>
  <c r="DW76" i="4"/>
  <c r="DV76" i="4"/>
  <c r="DU76" i="4"/>
  <c r="DT76" i="4"/>
  <c r="DS76" i="4"/>
  <c r="DR76" i="4"/>
  <c r="DQ76" i="4"/>
  <c r="DP76" i="4"/>
  <c r="DO76" i="4"/>
  <c r="DN76" i="4"/>
  <c r="DM76" i="4"/>
  <c r="DL76" i="4"/>
  <c r="DK76" i="4"/>
  <c r="DJ76" i="4"/>
  <c r="DI76" i="4"/>
  <c r="DH76" i="4"/>
  <c r="DG76" i="4"/>
  <c r="DF76" i="4"/>
  <c r="DE76" i="4"/>
  <c r="DD76" i="4"/>
  <c r="DC76" i="4"/>
  <c r="DB76" i="4"/>
  <c r="DA76" i="4"/>
  <c r="CZ76" i="4"/>
  <c r="CY76" i="4"/>
  <c r="CX76" i="4"/>
  <c r="CW76" i="4"/>
  <c r="CV76" i="4"/>
  <c r="CU76" i="4"/>
  <c r="CT76" i="4"/>
  <c r="CS76" i="4"/>
  <c r="CR76" i="4"/>
  <c r="CQ76" i="4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J76" i="4"/>
  <c r="G76" i="4"/>
  <c r="F76" i="4"/>
  <c r="E76" i="4"/>
  <c r="C76" i="4"/>
  <c r="B76" i="4" a="1"/>
  <c r="A76" i="4"/>
  <c r="EB75" i="4"/>
  <c r="EA75" i="4"/>
  <c r="DZ75" i="4"/>
  <c r="DY75" i="4"/>
  <c r="DX75" i="4"/>
  <c r="DW75" i="4"/>
  <c r="DV75" i="4"/>
  <c r="DU75" i="4"/>
  <c r="DT75" i="4"/>
  <c r="DS75" i="4"/>
  <c r="DR75" i="4"/>
  <c r="DQ75" i="4"/>
  <c r="DP75" i="4"/>
  <c r="DO75" i="4"/>
  <c r="DN75" i="4"/>
  <c r="DM75" i="4"/>
  <c r="DL75" i="4"/>
  <c r="DK75" i="4"/>
  <c r="DJ75" i="4"/>
  <c r="DI75" i="4"/>
  <c r="DH75" i="4"/>
  <c r="DG75" i="4"/>
  <c r="DF75" i="4"/>
  <c r="DE75" i="4"/>
  <c r="DD75" i="4"/>
  <c r="DC75" i="4"/>
  <c r="DB75" i="4"/>
  <c r="DA75" i="4"/>
  <c r="CZ75" i="4"/>
  <c r="CY75" i="4"/>
  <c r="CX75" i="4"/>
  <c r="CW75" i="4"/>
  <c r="CV75" i="4"/>
  <c r="CU75" i="4"/>
  <c r="CT75" i="4"/>
  <c r="CS75" i="4"/>
  <c r="CR75" i="4"/>
  <c r="CQ75" i="4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J75" i="4"/>
  <c r="G75" i="4"/>
  <c r="F75" i="4"/>
  <c r="E75" i="4"/>
  <c r="C75" i="4"/>
  <c r="B75" i="4" a="1"/>
  <c r="A75" i="4"/>
  <c r="EB74" i="4"/>
  <c r="EA74" i="4"/>
  <c r="DZ74" i="4"/>
  <c r="DY74" i="4"/>
  <c r="DX74" i="4"/>
  <c r="DW74" i="4"/>
  <c r="DV74" i="4"/>
  <c r="DU74" i="4"/>
  <c r="DT74" i="4"/>
  <c r="DS74" i="4"/>
  <c r="DR74" i="4"/>
  <c r="DQ74" i="4"/>
  <c r="DP74" i="4"/>
  <c r="DO74" i="4"/>
  <c r="DN74" i="4"/>
  <c r="DM74" i="4"/>
  <c r="DL74" i="4"/>
  <c r="DK74" i="4"/>
  <c r="DJ74" i="4"/>
  <c r="DI74" i="4"/>
  <c r="DH74" i="4"/>
  <c r="DG74" i="4"/>
  <c r="DF74" i="4"/>
  <c r="DE74" i="4"/>
  <c r="DD74" i="4"/>
  <c r="DC74" i="4"/>
  <c r="DB74" i="4"/>
  <c r="DA74" i="4"/>
  <c r="CZ74" i="4"/>
  <c r="CY74" i="4"/>
  <c r="CX74" i="4"/>
  <c r="CW74" i="4"/>
  <c r="CV74" i="4"/>
  <c r="CU74" i="4"/>
  <c r="CT74" i="4"/>
  <c r="CS74" i="4"/>
  <c r="CR74" i="4"/>
  <c r="CQ74" i="4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J74" i="4"/>
  <c r="G74" i="4"/>
  <c r="F74" i="4"/>
  <c r="E74" i="4"/>
  <c r="C74" i="4"/>
  <c r="B74" i="4" a="1"/>
  <c r="A74" i="4"/>
  <c r="EB73" i="4"/>
  <c r="EA73" i="4"/>
  <c r="DZ73" i="4"/>
  <c r="DY73" i="4"/>
  <c r="DX73" i="4"/>
  <c r="DW73" i="4"/>
  <c r="DV73" i="4"/>
  <c r="DU73" i="4"/>
  <c r="DT73" i="4"/>
  <c r="DS73" i="4"/>
  <c r="DR73" i="4"/>
  <c r="DQ73" i="4"/>
  <c r="DP73" i="4"/>
  <c r="DO73" i="4"/>
  <c r="DN73" i="4"/>
  <c r="DM73" i="4"/>
  <c r="DL73" i="4"/>
  <c r="DK73" i="4"/>
  <c r="DJ73" i="4"/>
  <c r="DI73" i="4"/>
  <c r="DH73" i="4"/>
  <c r="DG73" i="4"/>
  <c r="DF73" i="4"/>
  <c r="DE73" i="4"/>
  <c r="DD73" i="4"/>
  <c r="DC73" i="4"/>
  <c r="DB73" i="4"/>
  <c r="DA73" i="4"/>
  <c r="CZ73" i="4"/>
  <c r="CY73" i="4"/>
  <c r="CX73" i="4"/>
  <c r="CW73" i="4"/>
  <c r="CV73" i="4"/>
  <c r="CU73" i="4"/>
  <c r="CT73" i="4"/>
  <c r="CS73" i="4"/>
  <c r="CR73" i="4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J73" i="4"/>
  <c r="G73" i="4"/>
  <c r="F73" i="4"/>
  <c r="E73" i="4"/>
  <c r="C73" i="4"/>
  <c r="B73" i="4" a="1"/>
  <c r="A73" i="4"/>
  <c r="EB72" i="4"/>
  <c r="EA72" i="4"/>
  <c r="DZ72" i="4"/>
  <c r="DY72" i="4"/>
  <c r="DX72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K72" i="4"/>
  <c r="DJ72" i="4"/>
  <c r="DI72" i="4"/>
  <c r="DH72" i="4"/>
  <c r="DG72" i="4"/>
  <c r="DF72" i="4"/>
  <c r="DE72" i="4"/>
  <c r="DD72" i="4"/>
  <c r="DC72" i="4"/>
  <c r="DB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J72" i="4"/>
  <c r="G72" i="4"/>
  <c r="F72" i="4"/>
  <c r="E72" i="4"/>
  <c r="C72" i="4"/>
  <c r="B72" i="4" a="1"/>
  <c r="A72" i="4"/>
  <c r="EB71" i="4"/>
  <c r="EA71" i="4"/>
  <c r="DZ71" i="4"/>
  <c r="DY71" i="4"/>
  <c r="DX71" i="4"/>
  <c r="DW71" i="4"/>
  <c r="DV71" i="4"/>
  <c r="DU71" i="4"/>
  <c r="DT71" i="4"/>
  <c r="DS71" i="4"/>
  <c r="DR71" i="4"/>
  <c r="DQ71" i="4"/>
  <c r="DP71" i="4"/>
  <c r="DO71" i="4"/>
  <c r="DN71" i="4"/>
  <c r="DM71" i="4"/>
  <c r="DL71" i="4"/>
  <c r="DK71" i="4"/>
  <c r="DJ71" i="4"/>
  <c r="DI71" i="4"/>
  <c r="DH71" i="4"/>
  <c r="DG71" i="4"/>
  <c r="DF71" i="4"/>
  <c r="DE71" i="4"/>
  <c r="DD71" i="4"/>
  <c r="DC71" i="4"/>
  <c r="DB71" i="4"/>
  <c r="DA71" i="4"/>
  <c r="CZ71" i="4"/>
  <c r="CY71" i="4"/>
  <c r="CX71" i="4"/>
  <c r="CW71" i="4"/>
  <c r="CV71" i="4"/>
  <c r="CU71" i="4"/>
  <c r="CT71" i="4"/>
  <c r="CS71" i="4"/>
  <c r="CR71" i="4"/>
  <c r="CQ71" i="4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J71" i="4"/>
  <c r="G71" i="4"/>
  <c r="F71" i="4"/>
  <c r="E71" i="4"/>
  <c r="C71" i="4"/>
  <c r="B71" i="4" a="1"/>
  <c r="A71" i="4"/>
  <c r="EB70" i="4"/>
  <c r="EA70" i="4"/>
  <c r="DZ70" i="4"/>
  <c r="DY70" i="4"/>
  <c r="DX70" i="4"/>
  <c r="DW70" i="4"/>
  <c r="DV70" i="4"/>
  <c r="DU70" i="4"/>
  <c r="DT70" i="4"/>
  <c r="DS70" i="4"/>
  <c r="DR70" i="4"/>
  <c r="DQ70" i="4"/>
  <c r="DP70" i="4"/>
  <c r="DO70" i="4"/>
  <c r="DN70" i="4"/>
  <c r="DM70" i="4"/>
  <c r="DL70" i="4"/>
  <c r="DK70" i="4"/>
  <c r="DJ70" i="4"/>
  <c r="DI70" i="4"/>
  <c r="DH70" i="4"/>
  <c r="DG70" i="4"/>
  <c r="DF70" i="4"/>
  <c r="DE70" i="4"/>
  <c r="DD70" i="4"/>
  <c r="DC70" i="4"/>
  <c r="DB70" i="4"/>
  <c r="DA70" i="4"/>
  <c r="CZ70" i="4"/>
  <c r="CY70" i="4"/>
  <c r="CX70" i="4"/>
  <c r="CW70" i="4"/>
  <c r="CV70" i="4"/>
  <c r="CU70" i="4"/>
  <c r="CT70" i="4"/>
  <c r="CS70" i="4"/>
  <c r="CR70" i="4"/>
  <c r="CQ70" i="4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J70" i="4"/>
  <c r="G70" i="4"/>
  <c r="F70" i="4"/>
  <c r="E70" i="4"/>
  <c r="C70" i="4"/>
  <c r="B70" i="4" a="1"/>
  <c r="A70" i="4"/>
  <c r="EB69" i="4"/>
  <c r="EA69" i="4"/>
  <c r="DZ69" i="4"/>
  <c r="DY69" i="4"/>
  <c r="DX69" i="4"/>
  <c r="DW69" i="4"/>
  <c r="DV69" i="4"/>
  <c r="DU69" i="4"/>
  <c r="DT69" i="4"/>
  <c r="DS69" i="4"/>
  <c r="DR69" i="4"/>
  <c r="DQ69" i="4"/>
  <c r="DP69" i="4"/>
  <c r="DO69" i="4"/>
  <c r="DN69" i="4"/>
  <c r="DM69" i="4"/>
  <c r="DL69" i="4"/>
  <c r="DK69" i="4"/>
  <c r="DJ69" i="4"/>
  <c r="DI69" i="4"/>
  <c r="DH69" i="4"/>
  <c r="DG69" i="4"/>
  <c r="DF69" i="4"/>
  <c r="DE69" i="4"/>
  <c r="DD69" i="4"/>
  <c r="DC69" i="4"/>
  <c r="DB69" i="4"/>
  <c r="DA69" i="4"/>
  <c r="CZ69" i="4"/>
  <c r="CY69" i="4"/>
  <c r="CX69" i="4"/>
  <c r="CW69" i="4"/>
  <c r="CV69" i="4"/>
  <c r="CU69" i="4"/>
  <c r="CT69" i="4"/>
  <c r="CS69" i="4"/>
  <c r="CR69" i="4"/>
  <c r="CQ69" i="4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J69" i="4"/>
  <c r="G69" i="4"/>
  <c r="F69" i="4"/>
  <c r="E69" i="4"/>
  <c r="C69" i="4"/>
  <c r="B69" i="4" a="1"/>
  <c r="A69" i="4"/>
  <c r="EB68" i="4"/>
  <c r="EA68" i="4"/>
  <c r="DZ68" i="4"/>
  <c r="DY68" i="4"/>
  <c r="DX68" i="4"/>
  <c r="DW68" i="4"/>
  <c r="DV68" i="4"/>
  <c r="DU68" i="4"/>
  <c r="DT68" i="4"/>
  <c r="DS68" i="4"/>
  <c r="DR68" i="4"/>
  <c r="DQ68" i="4"/>
  <c r="DP68" i="4"/>
  <c r="DO68" i="4"/>
  <c r="DN68" i="4"/>
  <c r="DM68" i="4"/>
  <c r="DL68" i="4"/>
  <c r="DK68" i="4"/>
  <c r="DJ68" i="4"/>
  <c r="DI68" i="4"/>
  <c r="DH68" i="4"/>
  <c r="DG68" i="4"/>
  <c r="DF68" i="4"/>
  <c r="DE68" i="4"/>
  <c r="DD68" i="4"/>
  <c r="DC68" i="4"/>
  <c r="DB68" i="4"/>
  <c r="DA68" i="4"/>
  <c r="CZ68" i="4"/>
  <c r="CY68" i="4"/>
  <c r="CX68" i="4"/>
  <c r="CW68" i="4"/>
  <c r="CV68" i="4"/>
  <c r="CU68" i="4"/>
  <c r="CT68" i="4"/>
  <c r="CS68" i="4"/>
  <c r="CR68" i="4"/>
  <c r="CQ68" i="4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J68" i="4"/>
  <c r="G68" i="4"/>
  <c r="F68" i="4"/>
  <c r="E68" i="4"/>
  <c r="C68" i="4"/>
  <c r="B68" i="4" a="1"/>
  <c r="A68" i="4"/>
  <c r="EB67" i="4"/>
  <c r="EA67" i="4"/>
  <c r="DZ67" i="4"/>
  <c r="DY67" i="4"/>
  <c r="DX67" i="4"/>
  <c r="DW67" i="4"/>
  <c r="DV67" i="4"/>
  <c r="DU67" i="4"/>
  <c r="DT67" i="4"/>
  <c r="DS67" i="4"/>
  <c r="DR67" i="4"/>
  <c r="DQ67" i="4"/>
  <c r="DP67" i="4"/>
  <c r="DO67" i="4"/>
  <c r="DN67" i="4"/>
  <c r="DM67" i="4"/>
  <c r="DL67" i="4"/>
  <c r="DK67" i="4"/>
  <c r="DJ67" i="4"/>
  <c r="DI67" i="4"/>
  <c r="DH67" i="4"/>
  <c r="DG67" i="4"/>
  <c r="DF67" i="4"/>
  <c r="DE67" i="4"/>
  <c r="DD67" i="4"/>
  <c r="DC67" i="4"/>
  <c r="DB67" i="4"/>
  <c r="DA67" i="4"/>
  <c r="CZ67" i="4"/>
  <c r="CY67" i="4"/>
  <c r="CX67" i="4"/>
  <c r="CW67" i="4"/>
  <c r="CV67" i="4"/>
  <c r="CU67" i="4"/>
  <c r="CT67" i="4"/>
  <c r="CS67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J67" i="4"/>
  <c r="G67" i="4"/>
  <c r="F67" i="4"/>
  <c r="E67" i="4"/>
  <c r="C67" i="4"/>
  <c r="B67" i="4" a="1"/>
  <c r="A67" i="4"/>
  <c r="EB66" i="4"/>
  <c r="EA66" i="4"/>
  <c r="DZ66" i="4"/>
  <c r="DY66" i="4"/>
  <c r="DX66" i="4"/>
  <c r="DW66" i="4"/>
  <c r="DV66" i="4"/>
  <c r="DU66" i="4"/>
  <c r="DT66" i="4"/>
  <c r="DS66" i="4"/>
  <c r="DR66" i="4"/>
  <c r="DQ66" i="4"/>
  <c r="DP66" i="4"/>
  <c r="DO66" i="4"/>
  <c r="DN66" i="4"/>
  <c r="DM66" i="4"/>
  <c r="DL66" i="4"/>
  <c r="DK66" i="4"/>
  <c r="DJ66" i="4"/>
  <c r="DI66" i="4"/>
  <c r="DH66" i="4"/>
  <c r="DG66" i="4"/>
  <c r="DF66" i="4"/>
  <c r="DE66" i="4"/>
  <c r="DD66" i="4"/>
  <c r="DC66" i="4"/>
  <c r="DB66" i="4"/>
  <c r="DA66" i="4"/>
  <c r="CZ66" i="4"/>
  <c r="CY66" i="4"/>
  <c r="CX66" i="4"/>
  <c r="CW66" i="4"/>
  <c r="CV66" i="4"/>
  <c r="CU66" i="4"/>
  <c r="CT66" i="4"/>
  <c r="CS66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J66" i="4"/>
  <c r="G66" i="4"/>
  <c r="F66" i="4"/>
  <c r="E66" i="4"/>
  <c r="C66" i="4"/>
  <c r="B66" i="4" a="1"/>
  <c r="A66" i="4"/>
  <c r="EB65" i="4"/>
  <c r="EA65" i="4"/>
  <c r="DZ65" i="4"/>
  <c r="DY65" i="4"/>
  <c r="DX65" i="4"/>
  <c r="DW65" i="4"/>
  <c r="DV65" i="4"/>
  <c r="DU65" i="4"/>
  <c r="DT65" i="4"/>
  <c r="DS65" i="4"/>
  <c r="DR65" i="4"/>
  <c r="DQ65" i="4"/>
  <c r="DP65" i="4"/>
  <c r="DO65" i="4"/>
  <c r="DN65" i="4"/>
  <c r="DM65" i="4"/>
  <c r="DL65" i="4"/>
  <c r="DK65" i="4"/>
  <c r="DJ65" i="4"/>
  <c r="DI65" i="4"/>
  <c r="DH65" i="4"/>
  <c r="DG65" i="4"/>
  <c r="DF65" i="4"/>
  <c r="DE65" i="4"/>
  <c r="DD65" i="4"/>
  <c r="DC65" i="4"/>
  <c r="DB65" i="4"/>
  <c r="DA65" i="4"/>
  <c r="CZ65" i="4"/>
  <c r="CY65" i="4"/>
  <c r="CX65" i="4"/>
  <c r="CW65" i="4"/>
  <c r="CV65" i="4"/>
  <c r="CU65" i="4"/>
  <c r="CT65" i="4"/>
  <c r="CS65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J65" i="4"/>
  <c r="G65" i="4"/>
  <c r="F65" i="4"/>
  <c r="E65" i="4"/>
  <c r="C65" i="4"/>
  <c r="B65" i="4" a="1"/>
  <c r="A65" i="4"/>
  <c r="EB64" i="4"/>
  <c r="EA64" i="4"/>
  <c r="DZ64" i="4"/>
  <c r="DY64" i="4"/>
  <c r="DX64" i="4"/>
  <c r="DW64" i="4"/>
  <c r="DV64" i="4"/>
  <c r="DU64" i="4"/>
  <c r="DT64" i="4"/>
  <c r="DS64" i="4"/>
  <c r="DR64" i="4"/>
  <c r="DQ64" i="4"/>
  <c r="DP64" i="4"/>
  <c r="DO64" i="4"/>
  <c r="DN64" i="4"/>
  <c r="DM64" i="4"/>
  <c r="DL64" i="4"/>
  <c r="DK64" i="4"/>
  <c r="DJ64" i="4"/>
  <c r="DI64" i="4"/>
  <c r="DH64" i="4"/>
  <c r="DG64" i="4"/>
  <c r="DF64" i="4"/>
  <c r="DE64" i="4"/>
  <c r="DD64" i="4"/>
  <c r="DC64" i="4"/>
  <c r="DB64" i="4"/>
  <c r="DA64" i="4"/>
  <c r="CZ64" i="4"/>
  <c r="CY64" i="4"/>
  <c r="CX64" i="4"/>
  <c r="CW64" i="4"/>
  <c r="CV64" i="4"/>
  <c r="CU64" i="4"/>
  <c r="CT64" i="4"/>
  <c r="CS64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J64" i="4"/>
  <c r="G64" i="4"/>
  <c r="F64" i="4"/>
  <c r="E64" i="4"/>
  <c r="C64" i="4"/>
  <c r="B64" i="4" a="1"/>
  <c r="B64" i="4"/>
  <c r="A64" i="4"/>
  <c r="EB63" i="4"/>
  <c r="EA63" i="4"/>
  <c r="DZ63" i="4"/>
  <c r="DY63" i="4"/>
  <c r="DX63" i="4"/>
  <c r="DW63" i="4"/>
  <c r="DV63" i="4"/>
  <c r="DU63" i="4"/>
  <c r="DT63" i="4"/>
  <c r="DS63" i="4"/>
  <c r="DR63" i="4"/>
  <c r="DQ63" i="4"/>
  <c r="DP63" i="4"/>
  <c r="DO63" i="4"/>
  <c r="DN63" i="4"/>
  <c r="DM63" i="4"/>
  <c r="DL63" i="4"/>
  <c r="DK63" i="4"/>
  <c r="DJ63" i="4"/>
  <c r="DI63" i="4"/>
  <c r="DH63" i="4"/>
  <c r="DG63" i="4"/>
  <c r="DF63" i="4"/>
  <c r="DE63" i="4"/>
  <c r="DD63" i="4"/>
  <c r="DC63" i="4"/>
  <c r="DB63" i="4"/>
  <c r="DA63" i="4"/>
  <c r="CZ63" i="4"/>
  <c r="CY63" i="4"/>
  <c r="CX63" i="4"/>
  <c r="CW63" i="4"/>
  <c r="CV63" i="4"/>
  <c r="CU63" i="4"/>
  <c r="CT63" i="4"/>
  <c r="CS63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J63" i="4"/>
  <c r="G63" i="4"/>
  <c r="F63" i="4"/>
  <c r="E63" i="4"/>
  <c r="C63" i="4"/>
  <c r="B63" i="4" a="1"/>
  <c r="B63" i="4"/>
  <c r="A63" i="4"/>
  <c r="EB62" i="4"/>
  <c r="EA62" i="4"/>
  <c r="DZ62" i="4"/>
  <c r="DY62" i="4"/>
  <c r="DX62" i="4"/>
  <c r="DW62" i="4"/>
  <c r="DV62" i="4"/>
  <c r="DU62" i="4"/>
  <c r="DT62" i="4"/>
  <c r="DS62" i="4"/>
  <c r="DR62" i="4"/>
  <c r="DQ62" i="4"/>
  <c r="DP62" i="4"/>
  <c r="DO62" i="4"/>
  <c r="DN62" i="4"/>
  <c r="DM62" i="4"/>
  <c r="DL62" i="4"/>
  <c r="DK62" i="4"/>
  <c r="DJ62" i="4"/>
  <c r="DI62" i="4"/>
  <c r="DH62" i="4"/>
  <c r="DG62" i="4"/>
  <c r="DF62" i="4"/>
  <c r="DE62" i="4"/>
  <c r="DD62" i="4"/>
  <c r="DC62" i="4"/>
  <c r="DB62" i="4"/>
  <c r="DA62" i="4"/>
  <c r="CZ62" i="4"/>
  <c r="CY62" i="4"/>
  <c r="CX62" i="4"/>
  <c r="CW62" i="4"/>
  <c r="CV62" i="4"/>
  <c r="CU62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J62" i="4"/>
  <c r="G62" i="4"/>
  <c r="F62" i="4"/>
  <c r="E62" i="4"/>
  <c r="C62" i="4"/>
  <c r="B62" i="4" a="1"/>
  <c r="B62" i="4"/>
  <c r="A62" i="4"/>
  <c r="EB61" i="4"/>
  <c r="EA61" i="4"/>
  <c r="DZ61" i="4"/>
  <c r="DY61" i="4"/>
  <c r="DX61" i="4"/>
  <c r="DW61" i="4"/>
  <c r="DV61" i="4"/>
  <c r="DU61" i="4"/>
  <c r="DT61" i="4"/>
  <c r="DS61" i="4"/>
  <c r="DR61" i="4"/>
  <c r="DQ61" i="4"/>
  <c r="DP61" i="4"/>
  <c r="DO61" i="4"/>
  <c r="DN61" i="4"/>
  <c r="DM61" i="4"/>
  <c r="DL61" i="4"/>
  <c r="DK61" i="4"/>
  <c r="DJ61" i="4"/>
  <c r="DI61" i="4"/>
  <c r="DH61" i="4"/>
  <c r="DG61" i="4"/>
  <c r="DF61" i="4"/>
  <c r="DE61" i="4"/>
  <c r="DD61" i="4"/>
  <c r="DC61" i="4"/>
  <c r="DB61" i="4"/>
  <c r="DA61" i="4"/>
  <c r="CZ61" i="4"/>
  <c r="CY61" i="4"/>
  <c r="CX61" i="4"/>
  <c r="CW61" i="4"/>
  <c r="CV61" i="4"/>
  <c r="CU61" i="4"/>
  <c r="CT61" i="4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J61" i="4"/>
  <c r="G61" i="4"/>
  <c r="F61" i="4"/>
  <c r="E61" i="4"/>
  <c r="C61" i="4"/>
  <c r="B61" i="4" a="1"/>
  <c r="B61" i="4"/>
  <c r="A61" i="4"/>
  <c r="EB60" i="4"/>
  <c r="EA60" i="4"/>
  <c r="DZ60" i="4"/>
  <c r="DY60" i="4"/>
  <c r="DX60" i="4"/>
  <c r="DW60" i="4"/>
  <c r="DV60" i="4"/>
  <c r="DU60" i="4"/>
  <c r="DT60" i="4"/>
  <c r="DS60" i="4"/>
  <c r="DR60" i="4"/>
  <c r="DQ60" i="4"/>
  <c r="DP60" i="4"/>
  <c r="DO60" i="4"/>
  <c r="DN60" i="4"/>
  <c r="DM60" i="4"/>
  <c r="DL60" i="4"/>
  <c r="DK60" i="4"/>
  <c r="DJ60" i="4"/>
  <c r="DI60" i="4"/>
  <c r="DH60" i="4"/>
  <c r="DG60" i="4"/>
  <c r="DF60" i="4"/>
  <c r="DE60" i="4"/>
  <c r="DD60" i="4"/>
  <c r="DC60" i="4"/>
  <c r="DB60" i="4"/>
  <c r="DA60" i="4"/>
  <c r="CZ60" i="4"/>
  <c r="CY60" i="4"/>
  <c r="CX60" i="4"/>
  <c r="CW60" i="4"/>
  <c r="CV60" i="4"/>
  <c r="CU60" i="4"/>
  <c r="CT60" i="4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J60" i="4"/>
  <c r="G60" i="4"/>
  <c r="F60" i="4"/>
  <c r="E60" i="4"/>
  <c r="C60" i="4"/>
  <c r="B60" i="4" a="1"/>
  <c r="B60" i="4"/>
  <c r="A60" i="4"/>
  <c r="EB59" i="4"/>
  <c r="EA59" i="4"/>
  <c r="DZ59" i="4"/>
  <c r="DY59" i="4"/>
  <c r="DX59" i="4"/>
  <c r="DW59" i="4"/>
  <c r="DV59" i="4"/>
  <c r="DU59" i="4"/>
  <c r="DT59" i="4"/>
  <c r="DS59" i="4"/>
  <c r="DR59" i="4"/>
  <c r="DQ59" i="4"/>
  <c r="DP59" i="4"/>
  <c r="DO59" i="4"/>
  <c r="DN59" i="4"/>
  <c r="DM59" i="4"/>
  <c r="DL59" i="4"/>
  <c r="DK59" i="4"/>
  <c r="DJ59" i="4"/>
  <c r="DI59" i="4"/>
  <c r="DH59" i="4"/>
  <c r="DG59" i="4"/>
  <c r="DF59" i="4"/>
  <c r="DE59" i="4"/>
  <c r="DD59" i="4"/>
  <c r="DC59" i="4"/>
  <c r="DB59" i="4"/>
  <c r="DA59" i="4"/>
  <c r="CZ59" i="4"/>
  <c r="CY59" i="4"/>
  <c r="CX59" i="4"/>
  <c r="CW59" i="4"/>
  <c r="CV59" i="4"/>
  <c r="CU59" i="4"/>
  <c r="CT59" i="4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J59" i="4"/>
  <c r="G59" i="4"/>
  <c r="F59" i="4"/>
  <c r="E59" i="4"/>
  <c r="C59" i="4"/>
  <c r="B59" i="4" a="1"/>
  <c r="B59" i="4"/>
  <c r="A59" i="4"/>
  <c r="EB58" i="4"/>
  <c r="EA58" i="4"/>
  <c r="DZ58" i="4"/>
  <c r="DY58" i="4"/>
  <c r="DX58" i="4"/>
  <c r="DW58" i="4"/>
  <c r="DV58" i="4"/>
  <c r="DU58" i="4"/>
  <c r="DT58" i="4"/>
  <c r="DS58" i="4"/>
  <c r="DR58" i="4"/>
  <c r="DQ58" i="4"/>
  <c r="DP58" i="4"/>
  <c r="DO58" i="4"/>
  <c r="DN58" i="4"/>
  <c r="DM58" i="4"/>
  <c r="DL58" i="4"/>
  <c r="DK58" i="4"/>
  <c r="DJ58" i="4"/>
  <c r="DI58" i="4"/>
  <c r="DH58" i="4"/>
  <c r="DG58" i="4"/>
  <c r="DF58" i="4"/>
  <c r="DE58" i="4"/>
  <c r="DD58" i="4"/>
  <c r="DC58" i="4"/>
  <c r="DB58" i="4"/>
  <c r="DA58" i="4"/>
  <c r="CZ58" i="4"/>
  <c r="CY58" i="4"/>
  <c r="CX58" i="4"/>
  <c r="CW58" i="4"/>
  <c r="CV58" i="4"/>
  <c r="CU58" i="4"/>
  <c r="CT58" i="4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J58" i="4"/>
  <c r="G58" i="4"/>
  <c r="F58" i="4"/>
  <c r="E58" i="4"/>
  <c r="C58" i="4"/>
  <c r="B58" i="4" a="1"/>
  <c r="B58" i="4"/>
  <c r="A58" i="4"/>
  <c r="EB57" i="4"/>
  <c r="EA57" i="4"/>
  <c r="DZ57" i="4"/>
  <c r="DY57" i="4"/>
  <c r="DX57" i="4"/>
  <c r="DW57" i="4"/>
  <c r="DV57" i="4"/>
  <c r="DU57" i="4"/>
  <c r="DT57" i="4"/>
  <c r="DS57" i="4"/>
  <c r="DR57" i="4"/>
  <c r="DQ57" i="4"/>
  <c r="DP57" i="4"/>
  <c r="DO57" i="4"/>
  <c r="DN57" i="4"/>
  <c r="DM57" i="4"/>
  <c r="DL57" i="4"/>
  <c r="DK57" i="4"/>
  <c r="DJ57" i="4"/>
  <c r="DI57" i="4"/>
  <c r="DH57" i="4"/>
  <c r="DG57" i="4"/>
  <c r="DF57" i="4"/>
  <c r="DE57" i="4"/>
  <c r="DD57" i="4"/>
  <c r="DC57" i="4"/>
  <c r="DB57" i="4"/>
  <c r="DA57" i="4"/>
  <c r="CZ57" i="4"/>
  <c r="CY57" i="4"/>
  <c r="CX57" i="4"/>
  <c r="CW57" i="4"/>
  <c r="CV57" i="4"/>
  <c r="CU57" i="4"/>
  <c r="CT57" i="4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J57" i="4"/>
  <c r="G57" i="4"/>
  <c r="F57" i="4"/>
  <c r="E57" i="4"/>
  <c r="C57" i="4"/>
  <c r="B57" i="4" a="1"/>
  <c r="B57" i="4"/>
  <c r="A57" i="4"/>
  <c r="EB56" i="4"/>
  <c r="EA56" i="4"/>
  <c r="DZ56" i="4"/>
  <c r="DY56" i="4"/>
  <c r="DX56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K56" i="4"/>
  <c r="DJ56" i="4"/>
  <c r="DI56" i="4"/>
  <c r="DH56" i="4"/>
  <c r="DG56" i="4"/>
  <c r="DF56" i="4"/>
  <c r="DE56" i="4"/>
  <c r="DD56" i="4"/>
  <c r="DC56" i="4"/>
  <c r="DB56" i="4"/>
  <c r="DA56" i="4"/>
  <c r="CZ56" i="4"/>
  <c r="CY56" i="4"/>
  <c r="CX56" i="4"/>
  <c r="CW56" i="4"/>
  <c r="CV56" i="4"/>
  <c r="CU56" i="4"/>
  <c r="CT56" i="4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J56" i="4"/>
  <c r="G56" i="4"/>
  <c r="F56" i="4"/>
  <c r="E56" i="4"/>
  <c r="C56" i="4"/>
  <c r="B56" i="4" a="1"/>
  <c r="B56" i="4"/>
  <c r="A56" i="4"/>
  <c r="EB55" i="4"/>
  <c r="EA55" i="4"/>
  <c r="DZ55" i="4"/>
  <c r="DY55" i="4"/>
  <c r="DX55" i="4"/>
  <c r="DW55" i="4"/>
  <c r="DV55" i="4"/>
  <c r="DU55" i="4"/>
  <c r="DT55" i="4"/>
  <c r="DS55" i="4"/>
  <c r="DR55" i="4"/>
  <c r="DQ55" i="4"/>
  <c r="DP55" i="4"/>
  <c r="DO55" i="4"/>
  <c r="DN55" i="4"/>
  <c r="DM55" i="4"/>
  <c r="DL55" i="4"/>
  <c r="DK55" i="4"/>
  <c r="DJ55" i="4"/>
  <c r="DI55" i="4"/>
  <c r="DH55" i="4"/>
  <c r="DG55" i="4"/>
  <c r="DF55" i="4"/>
  <c r="DE55" i="4"/>
  <c r="DD55" i="4"/>
  <c r="DC55" i="4"/>
  <c r="DB55" i="4"/>
  <c r="DA55" i="4"/>
  <c r="CZ55" i="4"/>
  <c r="CY55" i="4"/>
  <c r="CX55" i="4"/>
  <c r="CW55" i="4"/>
  <c r="CV55" i="4"/>
  <c r="CU55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J55" i="4"/>
  <c r="G55" i="4"/>
  <c r="F55" i="4"/>
  <c r="E55" i="4"/>
  <c r="C55" i="4"/>
  <c r="B55" i="4" a="1"/>
  <c r="B55" i="4"/>
  <c r="A55" i="4"/>
  <c r="EB54" i="4"/>
  <c r="EA54" i="4"/>
  <c r="DZ54" i="4"/>
  <c r="DY54" i="4"/>
  <c r="DX54" i="4"/>
  <c r="DW54" i="4"/>
  <c r="DV54" i="4"/>
  <c r="DU54" i="4"/>
  <c r="DT54" i="4"/>
  <c r="DS54" i="4"/>
  <c r="DR54" i="4"/>
  <c r="DQ54" i="4"/>
  <c r="DP54" i="4"/>
  <c r="DO54" i="4"/>
  <c r="DN54" i="4"/>
  <c r="DM54" i="4"/>
  <c r="DL54" i="4"/>
  <c r="DK54" i="4"/>
  <c r="DJ54" i="4"/>
  <c r="DI54" i="4"/>
  <c r="DH54" i="4"/>
  <c r="DG54" i="4"/>
  <c r="DF54" i="4"/>
  <c r="DE54" i="4"/>
  <c r="DD54" i="4"/>
  <c r="DC54" i="4"/>
  <c r="DB54" i="4"/>
  <c r="DA54" i="4"/>
  <c r="CZ54" i="4"/>
  <c r="CY54" i="4"/>
  <c r="CX54" i="4"/>
  <c r="CW54" i="4"/>
  <c r="CV54" i="4"/>
  <c r="CU54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J54" i="4"/>
  <c r="G54" i="4"/>
  <c r="F54" i="4"/>
  <c r="E54" i="4"/>
  <c r="C54" i="4"/>
  <c r="B54" i="4" a="1"/>
  <c r="A54" i="4"/>
  <c r="EB53" i="4"/>
  <c r="EA53" i="4"/>
  <c r="DZ53" i="4"/>
  <c r="DY53" i="4"/>
  <c r="DX53" i="4"/>
  <c r="DW53" i="4"/>
  <c r="DV53" i="4"/>
  <c r="DU53" i="4"/>
  <c r="DT53" i="4"/>
  <c r="DS53" i="4"/>
  <c r="DR53" i="4"/>
  <c r="DQ53" i="4"/>
  <c r="DP53" i="4"/>
  <c r="DO53" i="4"/>
  <c r="DN53" i="4"/>
  <c r="DM53" i="4"/>
  <c r="DL53" i="4"/>
  <c r="DK53" i="4"/>
  <c r="DJ53" i="4"/>
  <c r="DI53" i="4"/>
  <c r="DH53" i="4"/>
  <c r="DG53" i="4"/>
  <c r="DF53" i="4"/>
  <c r="DE53" i="4"/>
  <c r="DD53" i="4"/>
  <c r="DC53" i="4"/>
  <c r="DB53" i="4"/>
  <c r="DA53" i="4"/>
  <c r="CZ53" i="4"/>
  <c r="CY53" i="4"/>
  <c r="CX53" i="4"/>
  <c r="CW53" i="4"/>
  <c r="CV53" i="4"/>
  <c r="CU53" i="4"/>
  <c r="CT53" i="4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J53" i="4"/>
  <c r="G53" i="4"/>
  <c r="F53" i="4"/>
  <c r="E53" i="4"/>
  <c r="C53" i="4"/>
  <c r="B53" i="4" a="1"/>
  <c r="B53" i="4"/>
  <c r="A53" i="4"/>
  <c r="EB52" i="4"/>
  <c r="EA52" i="4"/>
  <c r="DZ52" i="4"/>
  <c r="DY52" i="4"/>
  <c r="DX52" i="4"/>
  <c r="DW52" i="4"/>
  <c r="DV52" i="4"/>
  <c r="DU52" i="4"/>
  <c r="DT52" i="4"/>
  <c r="DS52" i="4"/>
  <c r="DR52" i="4"/>
  <c r="DQ52" i="4"/>
  <c r="DP52" i="4"/>
  <c r="DO52" i="4"/>
  <c r="DN52" i="4"/>
  <c r="DM52" i="4"/>
  <c r="DL52" i="4"/>
  <c r="DK52" i="4"/>
  <c r="DJ52" i="4"/>
  <c r="DI52" i="4"/>
  <c r="DH52" i="4"/>
  <c r="DG52" i="4"/>
  <c r="DF52" i="4"/>
  <c r="DE52" i="4"/>
  <c r="DD52" i="4"/>
  <c r="DC52" i="4"/>
  <c r="DB52" i="4"/>
  <c r="DA52" i="4"/>
  <c r="CZ52" i="4"/>
  <c r="CY52" i="4"/>
  <c r="CX52" i="4"/>
  <c r="CW52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J52" i="4"/>
  <c r="G52" i="4"/>
  <c r="F52" i="4"/>
  <c r="E52" i="4"/>
  <c r="C52" i="4"/>
  <c r="B52" i="4" a="1"/>
  <c r="A52" i="4"/>
  <c r="EB51" i="4"/>
  <c r="EA51" i="4"/>
  <c r="DZ51" i="4"/>
  <c r="DY51" i="4"/>
  <c r="DX51" i="4"/>
  <c r="DW51" i="4"/>
  <c r="DV51" i="4"/>
  <c r="DU51" i="4"/>
  <c r="DT51" i="4"/>
  <c r="DS51" i="4"/>
  <c r="DR51" i="4"/>
  <c r="DQ51" i="4"/>
  <c r="DP51" i="4"/>
  <c r="DO51" i="4"/>
  <c r="DN51" i="4"/>
  <c r="DM51" i="4"/>
  <c r="DL51" i="4"/>
  <c r="DK51" i="4"/>
  <c r="DJ51" i="4"/>
  <c r="DI51" i="4"/>
  <c r="DH51" i="4"/>
  <c r="DG51" i="4"/>
  <c r="DF51" i="4"/>
  <c r="DE51" i="4"/>
  <c r="DD51" i="4"/>
  <c r="DC51" i="4"/>
  <c r="DB51" i="4"/>
  <c r="DA51" i="4"/>
  <c r="CZ51" i="4"/>
  <c r="CY51" i="4"/>
  <c r="CX51" i="4"/>
  <c r="CW51" i="4"/>
  <c r="CV51" i="4"/>
  <c r="CU51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J51" i="4"/>
  <c r="G51" i="4"/>
  <c r="F51" i="4"/>
  <c r="E51" i="4"/>
  <c r="C51" i="4"/>
  <c r="B51" i="4" a="1"/>
  <c r="B51" i="4"/>
  <c r="A51" i="4"/>
  <c r="EB50" i="4"/>
  <c r="EA50" i="4"/>
  <c r="DZ50" i="4"/>
  <c r="DY50" i="4"/>
  <c r="DX50" i="4"/>
  <c r="DW50" i="4"/>
  <c r="DV50" i="4"/>
  <c r="DU50" i="4"/>
  <c r="DT50" i="4"/>
  <c r="DS50" i="4"/>
  <c r="DR50" i="4"/>
  <c r="DQ50" i="4"/>
  <c r="DP50" i="4"/>
  <c r="DO50" i="4"/>
  <c r="DN50" i="4"/>
  <c r="DM50" i="4"/>
  <c r="DL50" i="4"/>
  <c r="DK50" i="4"/>
  <c r="DJ50" i="4"/>
  <c r="DI50" i="4"/>
  <c r="DH50" i="4"/>
  <c r="DG50" i="4"/>
  <c r="DF50" i="4"/>
  <c r="DE50" i="4"/>
  <c r="DD50" i="4"/>
  <c r="DC50" i="4"/>
  <c r="DB50" i="4"/>
  <c r="DA50" i="4"/>
  <c r="CZ50" i="4"/>
  <c r="CY50" i="4"/>
  <c r="CX50" i="4"/>
  <c r="CW50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J50" i="4"/>
  <c r="G50" i="4"/>
  <c r="F50" i="4"/>
  <c r="E50" i="4"/>
  <c r="C50" i="4"/>
  <c r="B50" i="4" a="1"/>
  <c r="A50" i="4"/>
  <c r="EB49" i="4"/>
  <c r="EA49" i="4"/>
  <c r="DZ49" i="4"/>
  <c r="DY49" i="4"/>
  <c r="DX49" i="4"/>
  <c r="DW49" i="4"/>
  <c r="DV49" i="4"/>
  <c r="DU49" i="4"/>
  <c r="DT49" i="4"/>
  <c r="DS49" i="4"/>
  <c r="DR49" i="4"/>
  <c r="DQ49" i="4"/>
  <c r="DP49" i="4"/>
  <c r="DO49" i="4"/>
  <c r="DN49" i="4"/>
  <c r="DM49" i="4"/>
  <c r="DL49" i="4"/>
  <c r="DK49" i="4"/>
  <c r="DJ49" i="4"/>
  <c r="DI49" i="4"/>
  <c r="DH49" i="4"/>
  <c r="DG49" i="4"/>
  <c r="DF49" i="4"/>
  <c r="DE49" i="4"/>
  <c r="DD49" i="4"/>
  <c r="DC49" i="4"/>
  <c r="DB49" i="4"/>
  <c r="DA49" i="4"/>
  <c r="CZ49" i="4"/>
  <c r="CY49" i="4"/>
  <c r="CX49" i="4"/>
  <c r="CW49" i="4"/>
  <c r="CV49" i="4"/>
  <c r="CU49" i="4"/>
  <c r="CT49" i="4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J49" i="4"/>
  <c r="G49" i="4"/>
  <c r="F49" i="4"/>
  <c r="E49" i="4"/>
  <c r="C49" i="4"/>
  <c r="B49" i="4" a="1"/>
  <c r="B49" i="4"/>
  <c r="A49" i="4"/>
  <c r="EB48" i="4"/>
  <c r="EA48" i="4"/>
  <c r="DZ48" i="4"/>
  <c r="DY48" i="4"/>
  <c r="DX48" i="4"/>
  <c r="DW48" i="4"/>
  <c r="DV48" i="4"/>
  <c r="DU48" i="4"/>
  <c r="DT48" i="4"/>
  <c r="DS48" i="4"/>
  <c r="DR48" i="4"/>
  <c r="DQ48" i="4"/>
  <c r="DP48" i="4"/>
  <c r="DO48" i="4"/>
  <c r="DN48" i="4"/>
  <c r="DM48" i="4"/>
  <c r="DL48" i="4"/>
  <c r="DK48" i="4"/>
  <c r="DJ48" i="4"/>
  <c r="DI48" i="4"/>
  <c r="DH48" i="4"/>
  <c r="DG48" i="4"/>
  <c r="DF48" i="4"/>
  <c r="DE48" i="4"/>
  <c r="DD48" i="4"/>
  <c r="DC48" i="4"/>
  <c r="DB48" i="4"/>
  <c r="DA48" i="4"/>
  <c r="CZ48" i="4"/>
  <c r="CY48" i="4"/>
  <c r="CX48" i="4"/>
  <c r="CW48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J48" i="4"/>
  <c r="G48" i="4"/>
  <c r="F48" i="4"/>
  <c r="E48" i="4"/>
  <c r="C48" i="4"/>
  <c r="B48" i="4" a="1"/>
  <c r="A48" i="4"/>
  <c r="EB47" i="4"/>
  <c r="EA47" i="4"/>
  <c r="DZ47" i="4"/>
  <c r="DY47" i="4"/>
  <c r="DX47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K47" i="4"/>
  <c r="DJ47" i="4"/>
  <c r="DI47" i="4"/>
  <c r="DH47" i="4"/>
  <c r="DG47" i="4"/>
  <c r="DF47" i="4"/>
  <c r="DE47" i="4"/>
  <c r="DD47" i="4"/>
  <c r="DC47" i="4"/>
  <c r="DB47" i="4"/>
  <c r="DA47" i="4"/>
  <c r="CZ47" i="4"/>
  <c r="CY47" i="4"/>
  <c r="CX47" i="4"/>
  <c r="CW47" i="4"/>
  <c r="CV47" i="4"/>
  <c r="CU47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J47" i="4"/>
  <c r="G47" i="4"/>
  <c r="F47" i="4"/>
  <c r="E47" i="4"/>
  <c r="C47" i="4"/>
  <c r="B47" i="4" a="1"/>
  <c r="B47" i="4"/>
  <c r="A47" i="4"/>
  <c r="EB46" i="4"/>
  <c r="EA46" i="4"/>
  <c r="DZ46" i="4"/>
  <c r="DY46" i="4"/>
  <c r="DX46" i="4"/>
  <c r="DW46" i="4"/>
  <c r="DV46" i="4"/>
  <c r="DU46" i="4"/>
  <c r="DT46" i="4"/>
  <c r="DS46" i="4"/>
  <c r="DR46" i="4"/>
  <c r="DQ46" i="4"/>
  <c r="DP46" i="4"/>
  <c r="DO46" i="4"/>
  <c r="DN46" i="4"/>
  <c r="DM46" i="4"/>
  <c r="DL46" i="4"/>
  <c r="DK46" i="4"/>
  <c r="DJ46" i="4"/>
  <c r="DI46" i="4"/>
  <c r="DH46" i="4"/>
  <c r="DG46" i="4"/>
  <c r="DF46" i="4"/>
  <c r="DE46" i="4"/>
  <c r="DD46" i="4"/>
  <c r="DC46" i="4"/>
  <c r="DB46" i="4"/>
  <c r="DA46" i="4"/>
  <c r="CZ46" i="4"/>
  <c r="CY46" i="4"/>
  <c r="CX46" i="4"/>
  <c r="CW46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J46" i="4"/>
  <c r="G46" i="4"/>
  <c r="F46" i="4"/>
  <c r="E46" i="4"/>
  <c r="C46" i="4"/>
  <c r="B46" i="4" a="1"/>
  <c r="A46" i="4"/>
  <c r="EB45" i="4"/>
  <c r="EA45" i="4"/>
  <c r="DZ45" i="4"/>
  <c r="DY45" i="4"/>
  <c r="DX45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K45" i="4"/>
  <c r="DJ45" i="4"/>
  <c r="DI45" i="4"/>
  <c r="DH45" i="4"/>
  <c r="DG45" i="4"/>
  <c r="DF45" i="4"/>
  <c r="DE45" i="4"/>
  <c r="DD45" i="4"/>
  <c r="DC45" i="4"/>
  <c r="DB45" i="4"/>
  <c r="DA45" i="4"/>
  <c r="CZ45" i="4"/>
  <c r="CY45" i="4"/>
  <c r="CX45" i="4"/>
  <c r="CW45" i="4"/>
  <c r="CV45" i="4"/>
  <c r="CU45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J45" i="4"/>
  <c r="F45" i="4"/>
  <c r="E45" i="4"/>
  <c r="A45" i="4"/>
  <c r="EB44" i="4"/>
  <c r="EA44" i="4"/>
  <c r="DZ44" i="4"/>
  <c r="DY44" i="4"/>
  <c r="DX44" i="4"/>
  <c r="DW44" i="4"/>
  <c r="DV44" i="4"/>
  <c r="DU44" i="4"/>
  <c r="DT44" i="4"/>
  <c r="DS44" i="4"/>
  <c r="DR44" i="4"/>
  <c r="DQ44" i="4"/>
  <c r="DP44" i="4"/>
  <c r="DO44" i="4"/>
  <c r="DN44" i="4"/>
  <c r="DM44" i="4"/>
  <c r="DL44" i="4"/>
  <c r="DK44" i="4"/>
  <c r="DJ44" i="4"/>
  <c r="DI44" i="4"/>
  <c r="DH44" i="4"/>
  <c r="DG44" i="4"/>
  <c r="DF44" i="4"/>
  <c r="DE44" i="4"/>
  <c r="DD44" i="4"/>
  <c r="DC44" i="4"/>
  <c r="DB44" i="4"/>
  <c r="DA44" i="4"/>
  <c r="CZ44" i="4"/>
  <c r="CY44" i="4"/>
  <c r="CX44" i="4"/>
  <c r="CW44" i="4"/>
  <c r="CV44" i="4"/>
  <c r="CU44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J44" i="4"/>
  <c r="F44" i="4"/>
  <c r="E44" i="4"/>
  <c r="A44" i="4"/>
  <c r="EB43" i="4"/>
  <c r="EA43" i="4"/>
  <c r="DZ43" i="4"/>
  <c r="DY43" i="4"/>
  <c r="DX43" i="4"/>
  <c r="DW43" i="4"/>
  <c r="DV43" i="4"/>
  <c r="DU43" i="4"/>
  <c r="DT43" i="4"/>
  <c r="DS43" i="4"/>
  <c r="DR43" i="4"/>
  <c r="DQ43" i="4"/>
  <c r="DP43" i="4"/>
  <c r="DO43" i="4"/>
  <c r="DN43" i="4"/>
  <c r="DM43" i="4"/>
  <c r="DL43" i="4"/>
  <c r="DK43" i="4"/>
  <c r="DJ43" i="4"/>
  <c r="DI43" i="4"/>
  <c r="DH43" i="4"/>
  <c r="DG43" i="4"/>
  <c r="DF43" i="4"/>
  <c r="DE43" i="4"/>
  <c r="DD43" i="4"/>
  <c r="DC43" i="4"/>
  <c r="DB43" i="4"/>
  <c r="DA43" i="4"/>
  <c r="CZ43" i="4"/>
  <c r="CY43" i="4"/>
  <c r="CX43" i="4"/>
  <c r="CW43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J43" i="4"/>
  <c r="F43" i="4"/>
  <c r="E43" i="4"/>
  <c r="A43" i="4"/>
  <c r="EB42" i="4"/>
  <c r="EA42" i="4"/>
  <c r="DZ42" i="4"/>
  <c r="DY42" i="4"/>
  <c r="DX42" i="4"/>
  <c r="DW42" i="4"/>
  <c r="DV42" i="4"/>
  <c r="DU42" i="4"/>
  <c r="DT42" i="4"/>
  <c r="DS42" i="4"/>
  <c r="DR42" i="4"/>
  <c r="DQ42" i="4"/>
  <c r="DP42" i="4"/>
  <c r="DO42" i="4"/>
  <c r="DN42" i="4"/>
  <c r="DM42" i="4"/>
  <c r="DL42" i="4"/>
  <c r="DK42" i="4"/>
  <c r="DJ42" i="4"/>
  <c r="DI42" i="4"/>
  <c r="DH42" i="4"/>
  <c r="DG42" i="4"/>
  <c r="DF42" i="4"/>
  <c r="DE42" i="4"/>
  <c r="DD42" i="4"/>
  <c r="DC42" i="4"/>
  <c r="DB42" i="4"/>
  <c r="DA42" i="4"/>
  <c r="CZ42" i="4"/>
  <c r="CY42" i="4"/>
  <c r="CX42" i="4"/>
  <c r="CW42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J42" i="4"/>
  <c r="F42" i="4"/>
  <c r="E42" i="4"/>
  <c r="A42" i="4"/>
  <c r="EB41" i="4"/>
  <c r="EA41" i="4"/>
  <c r="DZ41" i="4"/>
  <c r="DY41" i="4"/>
  <c r="DX41" i="4"/>
  <c r="DW41" i="4"/>
  <c r="DV41" i="4"/>
  <c r="DU41" i="4"/>
  <c r="DT41" i="4"/>
  <c r="DS41" i="4"/>
  <c r="DR41" i="4"/>
  <c r="DQ41" i="4"/>
  <c r="DP41" i="4"/>
  <c r="DO41" i="4"/>
  <c r="DN41" i="4"/>
  <c r="DM41" i="4"/>
  <c r="DL41" i="4"/>
  <c r="DK41" i="4"/>
  <c r="DJ41" i="4"/>
  <c r="DI41" i="4"/>
  <c r="DH41" i="4"/>
  <c r="DG41" i="4"/>
  <c r="DF41" i="4"/>
  <c r="DE41" i="4"/>
  <c r="DD41" i="4"/>
  <c r="DC41" i="4"/>
  <c r="DB41" i="4"/>
  <c r="DA41" i="4"/>
  <c r="CZ41" i="4"/>
  <c r="CY41" i="4"/>
  <c r="CX41" i="4"/>
  <c r="CW41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J41" i="4"/>
  <c r="F41" i="4"/>
  <c r="E41" i="4"/>
  <c r="A41" i="4"/>
  <c r="EB40" i="4"/>
  <c r="EA40" i="4"/>
  <c r="DZ40" i="4"/>
  <c r="DY40" i="4"/>
  <c r="DX40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J40" i="4"/>
  <c r="F40" i="4"/>
  <c r="E40" i="4"/>
  <c r="A40" i="4"/>
  <c r="EB39" i="4"/>
  <c r="EA39" i="4"/>
  <c r="DZ39" i="4"/>
  <c r="DY39" i="4"/>
  <c r="DX39" i="4"/>
  <c r="DW39" i="4"/>
  <c r="DV39" i="4"/>
  <c r="DU39" i="4"/>
  <c r="DT39" i="4"/>
  <c r="DS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J39" i="4"/>
  <c r="F39" i="4"/>
  <c r="E39" i="4"/>
  <c r="A39" i="4"/>
  <c r="EB38" i="4"/>
  <c r="EA38" i="4"/>
  <c r="DZ38" i="4"/>
  <c r="DY38" i="4"/>
  <c r="DX38" i="4"/>
  <c r="DW38" i="4"/>
  <c r="DV38" i="4"/>
  <c r="DU38" i="4"/>
  <c r="DT38" i="4"/>
  <c r="DS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J38" i="4"/>
  <c r="F38" i="4"/>
  <c r="E38" i="4"/>
  <c r="A38" i="4"/>
  <c r="EB37" i="4"/>
  <c r="EA37" i="4"/>
  <c r="DZ37" i="4"/>
  <c r="DY37" i="4"/>
  <c r="DX37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J37" i="4"/>
  <c r="F37" i="4"/>
  <c r="E37" i="4"/>
  <c r="A37" i="4"/>
  <c r="EB36" i="4"/>
  <c r="EA36" i="4"/>
  <c r="DZ36" i="4"/>
  <c r="DY36" i="4"/>
  <c r="DX36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J36" i="4"/>
  <c r="F36" i="4"/>
  <c r="E36" i="4"/>
  <c r="A36" i="4"/>
  <c r="EB35" i="4"/>
  <c r="EA35" i="4"/>
  <c r="DZ35" i="4"/>
  <c r="DY35" i="4"/>
  <c r="DX35" i="4"/>
  <c r="DW35" i="4"/>
  <c r="DV35" i="4"/>
  <c r="DU35" i="4"/>
  <c r="DT35" i="4"/>
  <c r="DS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V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J35" i="4"/>
  <c r="F35" i="4"/>
  <c r="E35" i="4"/>
  <c r="A35" i="4"/>
  <c r="EB34" i="4"/>
  <c r="EA34" i="4"/>
  <c r="DZ34" i="4"/>
  <c r="DY34" i="4"/>
  <c r="DX34" i="4"/>
  <c r="DW34" i="4"/>
  <c r="DV34" i="4"/>
  <c r="DU34" i="4"/>
  <c r="DT34" i="4"/>
  <c r="DS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V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J34" i="4"/>
  <c r="F34" i="4"/>
  <c r="E34" i="4"/>
  <c r="A34" i="4"/>
  <c r="EB33" i="4"/>
  <c r="EA33" i="4"/>
  <c r="DZ33" i="4"/>
  <c r="DY33" i="4"/>
  <c r="DX33" i="4"/>
  <c r="DW33" i="4"/>
  <c r="DV33" i="4"/>
  <c r="DU33" i="4"/>
  <c r="DT33" i="4"/>
  <c r="DS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J33" i="4"/>
  <c r="F33" i="4"/>
  <c r="E33" i="4"/>
  <c r="A33" i="4"/>
  <c r="EB32" i="4"/>
  <c r="EA32" i="4"/>
  <c r="DZ32" i="4"/>
  <c r="DY32" i="4"/>
  <c r="DX32" i="4"/>
  <c r="DW32" i="4"/>
  <c r="DV32" i="4"/>
  <c r="DU32" i="4"/>
  <c r="DT32" i="4"/>
  <c r="DS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J32" i="4"/>
  <c r="F32" i="4"/>
  <c r="E32" i="4"/>
  <c r="A32" i="4"/>
  <c r="EB31" i="4"/>
  <c r="EA31" i="4"/>
  <c r="DZ31" i="4"/>
  <c r="DY31" i="4"/>
  <c r="DX31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J31" i="4"/>
  <c r="F31" i="4"/>
  <c r="E31" i="4"/>
  <c r="A31" i="4"/>
  <c r="EB30" i="4"/>
  <c r="EA30" i="4"/>
  <c r="DZ30" i="4"/>
  <c r="DY30" i="4"/>
  <c r="DX30" i="4"/>
  <c r="DW30" i="4"/>
  <c r="DV30" i="4"/>
  <c r="DU30" i="4"/>
  <c r="DT30" i="4"/>
  <c r="DS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J30" i="4"/>
  <c r="F30" i="4"/>
  <c r="E30" i="4"/>
  <c r="A30" i="4"/>
  <c r="EB29" i="4"/>
  <c r="EA29" i="4"/>
  <c r="DZ29" i="4"/>
  <c r="DY29" i="4"/>
  <c r="DX29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J29" i="4"/>
  <c r="F29" i="4"/>
  <c r="E29" i="4"/>
  <c r="A29" i="4"/>
  <c r="EB28" i="4"/>
  <c r="EA28" i="4"/>
  <c r="DZ28" i="4"/>
  <c r="DY28" i="4"/>
  <c r="DX28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J28" i="4"/>
  <c r="F28" i="4"/>
  <c r="E28" i="4"/>
  <c r="A28" i="4"/>
  <c r="EB27" i="4"/>
  <c r="EA27" i="4"/>
  <c r="DZ27" i="4"/>
  <c r="DY27" i="4"/>
  <c r="DX27" i="4"/>
  <c r="DW27" i="4"/>
  <c r="DV27" i="4"/>
  <c r="DU27" i="4"/>
  <c r="DT27" i="4"/>
  <c r="DS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J27" i="4"/>
  <c r="F27" i="4"/>
  <c r="E27" i="4"/>
  <c r="A27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J26" i="4"/>
  <c r="F26" i="4"/>
  <c r="E26" i="4"/>
  <c r="A26" i="4"/>
  <c r="EB25" i="4"/>
  <c r="EA25" i="4"/>
  <c r="DZ25" i="4"/>
  <c r="DY25" i="4"/>
  <c r="DX25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J25" i="4"/>
  <c r="F25" i="4"/>
  <c r="E25" i="4"/>
  <c r="A25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J24" i="4"/>
  <c r="F24" i="4"/>
  <c r="E24" i="4"/>
  <c r="A24" i="4"/>
  <c r="EB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J23" i="4"/>
  <c r="F23" i="4"/>
  <c r="E23" i="4"/>
  <c r="A23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J22" i="4"/>
  <c r="F22" i="4"/>
  <c r="E22" i="4"/>
  <c r="A22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J21" i="4"/>
  <c r="F21" i="4"/>
  <c r="E21" i="4"/>
  <c r="A21" i="4"/>
  <c r="EB20" i="4"/>
  <c r="EA20" i="4"/>
  <c r="DZ20" i="4"/>
  <c r="DY20" i="4"/>
  <c r="DX20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J20" i="4"/>
  <c r="F20" i="4"/>
  <c r="E20" i="4"/>
  <c r="A20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J19" i="4"/>
  <c r="F19" i="4"/>
  <c r="E19" i="4"/>
  <c r="A19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J18" i="4"/>
  <c r="F18" i="4"/>
  <c r="E18" i="4"/>
  <c r="A18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J17" i="4"/>
  <c r="F17" i="4"/>
  <c r="E17" i="4"/>
  <c r="A17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J16" i="4"/>
  <c r="F16" i="4"/>
  <c r="E16" i="4"/>
  <c r="A16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J15" i="4"/>
  <c r="F15" i="4"/>
  <c r="E15" i="4"/>
  <c r="A15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J14" i="4"/>
  <c r="F14" i="4"/>
  <c r="E14" i="4"/>
  <c r="A14" i="4"/>
  <c r="EB13" i="4"/>
  <c r="EA13" i="4"/>
  <c r="DZ13" i="4"/>
  <c r="DY13" i="4"/>
  <c r="DX13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J13" i="4"/>
  <c r="F13" i="4"/>
  <c r="E13" i="4"/>
  <c r="A13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J12" i="4"/>
  <c r="F12" i="4"/>
  <c r="E12" i="4"/>
  <c r="A12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J11" i="4"/>
  <c r="F11" i="4"/>
  <c r="E11" i="4"/>
  <c r="A11" i="4"/>
  <c r="EB10" i="4"/>
  <c r="EA10" i="4"/>
  <c r="DZ10" i="4"/>
  <c r="DY10" i="4"/>
  <c r="DX10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H10" i="4"/>
  <c r="DG10" i="4"/>
  <c r="DF10" i="4"/>
  <c r="DE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J10" i="4"/>
  <c r="F10" i="4"/>
  <c r="E10" i="4"/>
  <c r="A10" i="4"/>
  <c r="EB9" i="4"/>
  <c r="EA9" i="4"/>
  <c r="DZ9" i="4"/>
  <c r="DY9" i="4"/>
  <c r="DX9" i="4"/>
  <c r="DW9" i="4"/>
  <c r="DV9" i="4"/>
  <c r="DU9" i="4"/>
  <c r="DT9" i="4"/>
  <c r="DS9" i="4"/>
  <c r="DR9" i="4"/>
  <c r="DQ9" i="4"/>
  <c r="DP9" i="4"/>
  <c r="DO9" i="4"/>
  <c r="DN9" i="4"/>
  <c r="DM9" i="4"/>
  <c r="DL9" i="4"/>
  <c r="DK9" i="4"/>
  <c r="DJ9" i="4"/>
  <c r="DI9" i="4"/>
  <c r="DH9" i="4"/>
  <c r="DG9" i="4"/>
  <c r="DF9" i="4"/>
  <c r="DE9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J9" i="4"/>
  <c r="F9" i="4"/>
  <c r="E9" i="4"/>
  <c r="A9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J8" i="4"/>
  <c r="F8" i="4"/>
  <c r="E8" i="4"/>
  <c r="A8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J7" i="4"/>
  <c r="F7" i="4"/>
  <c r="E7" i="4"/>
  <c r="A7" i="4"/>
  <c r="EB6" i="4"/>
  <c r="EA6" i="4"/>
  <c r="DZ6" i="4"/>
  <c r="DY6" i="4"/>
  <c r="DX6" i="4"/>
  <c r="DW6" i="4"/>
  <c r="DV6" i="4"/>
  <c r="DU6" i="4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J6" i="4"/>
  <c r="F6" i="4"/>
  <c r="E6" i="4"/>
  <c r="A6" i="4"/>
  <c r="P2" i="4"/>
  <c r="M2" i="4"/>
  <c r="E2" i="4"/>
  <c r="B2" i="4"/>
  <c r="K125" i="3"/>
  <c r="J125" i="3"/>
  <c r="I125" i="3"/>
  <c r="H125" i="3"/>
  <c r="G125" i="3"/>
  <c r="F125" i="3"/>
  <c r="E125" i="3"/>
  <c r="D125" i="3"/>
  <c r="C125" i="3"/>
  <c r="B125" i="3"/>
  <c r="A125" i="3"/>
  <c r="K124" i="3"/>
  <c r="J124" i="3"/>
  <c r="I124" i="3"/>
  <c r="H124" i="3"/>
  <c r="G124" i="3"/>
  <c r="F124" i="3"/>
  <c r="E124" i="3"/>
  <c r="D124" i="3"/>
  <c r="C124" i="3"/>
  <c r="B124" i="3"/>
  <c r="A124" i="3"/>
  <c r="K123" i="3"/>
  <c r="J123" i="3"/>
  <c r="I123" i="3"/>
  <c r="H123" i="3"/>
  <c r="G123" i="3"/>
  <c r="F123" i="3"/>
  <c r="E123" i="3"/>
  <c r="D123" i="3"/>
  <c r="C123" i="3"/>
  <c r="B123" i="3"/>
  <c r="A123" i="3"/>
  <c r="K122" i="3"/>
  <c r="J122" i="3"/>
  <c r="I122" i="3"/>
  <c r="H122" i="3"/>
  <c r="G122" i="3"/>
  <c r="F122" i="3"/>
  <c r="E122" i="3"/>
  <c r="D122" i="3"/>
  <c r="C122" i="3"/>
  <c r="B122" i="3"/>
  <c r="A122" i="3"/>
  <c r="K121" i="3"/>
  <c r="J121" i="3"/>
  <c r="I121" i="3"/>
  <c r="H121" i="3"/>
  <c r="G121" i="3"/>
  <c r="F121" i="3"/>
  <c r="E121" i="3"/>
  <c r="D121" i="3"/>
  <c r="C121" i="3"/>
  <c r="B121" i="3"/>
  <c r="A121" i="3"/>
  <c r="K120" i="3"/>
  <c r="J120" i="3"/>
  <c r="I120" i="3"/>
  <c r="H120" i="3"/>
  <c r="G120" i="3"/>
  <c r="F120" i="3"/>
  <c r="E120" i="3"/>
  <c r="D120" i="3"/>
  <c r="C120" i="3"/>
  <c r="B120" i="3"/>
  <c r="A120" i="3"/>
  <c r="K119" i="3"/>
  <c r="J119" i="3"/>
  <c r="I119" i="3"/>
  <c r="H119" i="3"/>
  <c r="G119" i="3"/>
  <c r="F119" i="3"/>
  <c r="E119" i="3"/>
  <c r="D119" i="3"/>
  <c r="C119" i="3"/>
  <c r="B119" i="3"/>
  <c r="A119" i="3"/>
  <c r="K118" i="3"/>
  <c r="J118" i="3"/>
  <c r="I118" i="3"/>
  <c r="H118" i="3"/>
  <c r="G118" i="3"/>
  <c r="F118" i="3"/>
  <c r="E118" i="3"/>
  <c r="D118" i="3"/>
  <c r="C118" i="3"/>
  <c r="B118" i="3"/>
  <c r="A118" i="3"/>
  <c r="K117" i="3"/>
  <c r="J117" i="3"/>
  <c r="I117" i="3"/>
  <c r="H117" i="3"/>
  <c r="G117" i="3"/>
  <c r="F117" i="3"/>
  <c r="E117" i="3"/>
  <c r="D117" i="3"/>
  <c r="C117" i="3"/>
  <c r="B117" i="3"/>
  <c r="A117" i="3"/>
  <c r="K116" i="3"/>
  <c r="J116" i="3"/>
  <c r="I116" i="3"/>
  <c r="H116" i="3"/>
  <c r="G116" i="3"/>
  <c r="F116" i="3"/>
  <c r="E116" i="3"/>
  <c r="D116" i="3"/>
  <c r="C116" i="3"/>
  <c r="B116" i="3"/>
  <c r="A116" i="3"/>
  <c r="K115" i="3"/>
  <c r="J115" i="3"/>
  <c r="I115" i="3"/>
  <c r="H115" i="3"/>
  <c r="G115" i="3"/>
  <c r="F115" i="3"/>
  <c r="E115" i="3"/>
  <c r="D115" i="3"/>
  <c r="C115" i="3"/>
  <c r="B115" i="3"/>
  <c r="A115" i="3"/>
  <c r="K114" i="3"/>
  <c r="J114" i="3"/>
  <c r="I114" i="3"/>
  <c r="H114" i="3"/>
  <c r="G114" i="3"/>
  <c r="F114" i="3"/>
  <c r="E114" i="3"/>
  <c r="D114" i="3"/>
  <c r="C114" i="3"/>
  <c r="B114" i="3"/>
  <c r="A114" i="3"/>
  <c r="K113" i="3"/>
  <c r="J113" i="3"/>
  <c r="I113" i="3"/>
  <c r="H113" i="3"/>
  <c r="G113" i="3"/>
  <c r="F113" i="3"/>
  <c r="E113" i="3"/>
  <c r="D113" i="3"/>
  <c r="C113" i="3"/>
  <c r="B113" i="3"/>
  <c r="A113" i="3"/>
  <c r="K112" i="3"/>
  <c r="J112" i="3"/>
  <c r="I112" i="3"/>
  <c r="H112" i="3"/>
  <c r="G112" i="3"/>
  <c r="F112" i="3"/>
  <c r="E112" i="3"/>
  <c r="D112" i="3"/>
  <c r="C112" i="3"/>
  <c r="B112" i="3"/>
  <c r="A112" i="3"/>
  <c r="K111" i="3"/>
  <c r="J111" i="3"/>
  <c r="I111" i="3"/>
  <c r="H111" i="3"/>
  <c r="G111" i="3"/>
  <c r="F111" i="3"/>
  <c r="E111" i="3"/>
  <c r="D111" i="3"/>
  <c r="C111" i="3"/>
  <c r="B111" i="3"/>
  <c r="A111" i="3"/>
  <c r="K110" i="3"/>
  <c r="J110" i="3"/>
  <c r="I110" i="3"/>
  <c r="H110" i="3"/>
  <c r="G110" i="3"/>
  <c r="F110" i="3"/>
  <c r="E110" i="3"/>
  <c r="D110" i="3"/>
  <c r="C110" i="3"/>
  <c r="B110" i="3"/>
  <c r="A110" i="3"/>
  <c r="K109" i="3"/>
  <c r="J109" i="3"/>
  <c r="I109" i="3"/>
  <c r="H109" i="3"/>
  <c r="G109" i="3"/>
  <c r="F109" i="3"/>
  <c r="E109" i="3"/>
  <c r="D109" i="3"/>
  <c r="C109" i="3"/>
  <c r="B109" i="3"/>
  <c r="A109" i="3"/>
  <c r="K108" i="3"/>
  <c r="J108" i="3"/>
  <c r="I108" i="3"/>
  <c r="H108" i="3"/>
  <c r="G108" i="3"/>
  <c r="F108" i="3"/>
  <c r="E108" i="3"/>
  <c r="D108" i="3"/>
  <c r="C108" i="3"/>
  <c r="B108" i="3"/>
  <c r="A108" i="3"/>
  <c r="K107" i="3"/>
  <c r="J107" i="3"/>
  <c r="I107" i="3"/>
  <c r="H107" i="3"/>
  <c r="G107" i="3"/>
  <c r="F107" i="3"/>
  <c r="E107" i="3"/>
  <c r="D107" i="3"/>
  <c r="C107" i="3"/>
  <c r="B107" i="3"/>
  <c r="A107" i="3"/>
  <c r="K106" i="3"/>
  <c r="J106" i="3"/>
  <c r="I106" i="3"/>
  <c r="H106" i="3"/>
  <c r="G106" i="3"/>
  <c r="F106" i="3"/>
  <c r="E106" i="3"/>
  <c r="D106" i="3"/>
  <c r="C106" i="3"/>
  <c r="B106" i="3"/>
  <c r="A106" i="3"/>
  <c r="K105" i="3"/>
  <c r="J105" i="3"/>
  <c r="I105" i="3"/>
  <c r="H105" i="3"/>
  <c r="G105" i="3"/>
  <c r="F105" i="3"/>
  <c r="E105" i="3"/>
  <c r="D105" i="3"/>
  <c r="C105" i="3"/>
  <c r="B105" i="3"/>
  <c r="A105" i="3"/>
  <c r="K104" i="3"/>
  <c r="J104" i="3"/>
  <c r="I104" i="3"/>
  <c r="H104" i="3"/>
  <c r="G104" i="3"/>
  <c r="F104" i="3"/>
  <c r="E104" i="3"/>
  <c r="D104" i="3"/>
  <c r="C104" i="3"/>
  <c r="B104" i="3"/>
  <c r="A104" i="3"/>
  <c r="K103" i="3"/>
  <c r="J103" i="3"/>
  <c r="I103" i="3"/>
  <c r="H103" i="3"/>
  <c r="G103" i="3"/>
  <c r="F103" i="3"/>
  <c r="E103" i="3"/>
  <c r="D103" i="3"/>
  <c r="C103" i="3"/>
  <c r="B103" i="3"/>
  <c r="A103" i="3"/>
  <c r="K102" i="3"/>
  <c r="J102" i="3"/>
  <c r="I102" i="3"/>
  <c r="H102" i="3"/>
  <c r="G102" i="3"/>
  <c r="F102" i="3"/>
  <c r="E102" i="3"/>
  <c r="D102" i="3"/>
  <c r="C102" i="3"/>
  <c r="B102" i="3"/>
  <c r="A102" i="3"/>
  <c r="K101" i="3"/>
  <c r="J101" i="3"/>
  <c r="I101" i="3"/>
  <c r="H101" i="3"/>
  <c r="G101" i="3"/>
  <c r="F101" i="3"/>
  <c r="E101" i="3"/>
  <c r="D101" i="3"/>
  <c r="C101" i="3"/>
  <c r="B101" i="3"/>
  <c r="A101" i="3"/>
  <c r="K100" i="3"/>
  <c r="J100" i="3"/>
  <c r="I100" i="3"/>
  <c r="H100" i="3"/>
  <c r="G100" i="3"/>
  <c r="F100" i="3"/>
  <c r="E100" i="3"/>
  <c r="D100" i="3"/>
  <c r="C100" i="3"/>
  <c r="B100" i="3"/>
  <c r="A100" i="3"/>
  <c r="K99" i="3"/>
  <c r="J99" i="3"/>
  <c r="I99" i="3"/>
  <c r="H99" i="3"/>
  <c r="G99" i="3"/>
  <c r="F99" i="3"/>
  <c r="E99" i="3"/>
  <c r="D99" i="3"/>
  <c r="C99" i="3"/>
  <c r="B99" i="3"/>
  <c r="A99" i="3"/>
  <c r="K98" i="3"/>
  <c r="J98" i="3"/>
  <c r="I98" i="3"/>
  <c r="H98" i="3"/>
  <c r="G98" i="3"/>
  <c r="F98" i="3"/>
  <c r="E98" i="3"/>
  <c r="D98" i="3"/>
  <c r="C98" i="3"/>
  <c r="B98" i="3"/>
  <c r="A98" i="3"/>
  <c r="K97" i="3"/>
  <c r="J97" i="3"/>
  <c r="I97" i="3"/>
  <c r="H97" i="3"/>
  <c r="G97" i="3"/>
  <c r="F97" i="3"/>
  <c r="E97" i="3"/>
  <c r="D97" i="3"/>
  <c r="C97" i="3"/>
  <c r="B97" i="3"/>
  <c r="A97" i="3"/>
  <c r="K96" i="3"/>
  <c r="J96" i="3"/>
  <c r="I96" i="3"/>
  <c r="H96" i="3"/>
  <c r="G96" i="3"/>
  <c r="F96" i="3"/>
  <c r="E96" i="3"/>
  <c r="D96" i="3"/>
  <c r="C96" i="3"/>
  <c r="B96" i="3"/>
  <c r="A96" i="3"/>
  <c r="K95" i="3"/>
  <c r="J95" i="3"/>
  <c r="I95" i="3"/>
  <c r="H95" i="3"/>
  <c r="G95" i="3"/>
  <c r="F95" i="3"/>
  <c r="E95" i="3"/>
  <c r="D95" i="3"/>
  <c r="C95" i="3"/>
  <c r="B95" i="3"/>
  <c r="A95" i="3"/>
  <c r="K94" i="3"/>
  <c r="J94" i="3"/>
  <c r="I94" i="3"/>
  <c r="H94" i="3"/>
  <c r="G94" i="3"/>
  <c r="F94" i="3"/>
  <c r="E94" i="3"/>
  <c r="D94" i="3"/>
  <c r="C94" i="3"/>
  <c r="B94" i="3"/>
  <c r="A94" i="3"/>
  <c r="K93" i="3"/>
  <c r="J93" i="3"/>
  <c r="I93" i="3"/>
  <c r="H93" i="3"/>
  <c r="G93" i="3"/>
  <c r="F93" i="3"/>
  <c r="E93" i="3"/>
  <c r="D93" i="3"/>
  <c r="C93" i="3"/>
  <c r="B93" i="3"/>
  <c r="A93" i="3"/>
  <c r="K92" i="3"/>
  <c r="J92" i="3"/>
  <c r="I92" i="3"/>
  <c r="H92" i="3"/>
  <c r="G92" i="3"/>
  <c r="F92" i="3"/>
  <c r="E92" i="3"/>
  <c r="D92" i="3"/>
  <c r="C92" i="3"/>
  <c r="B92" i="3"/>
  <c r="A92" i="3"/>
  <c r="K91" i="3"/>
  <c r="J91" i="3"/>
  <c r="I91" i="3"/>
  <c r="H91" i="3"/>
  <c r="G91" i="3"/>
  <c r="F91" i="3"/>
  <c r="E91" i="3"/>
  <c r="D91" i="3"/>
  <c r="C91" i="3"/>
  <c r="B91" i="3"/>
  <c r="A91" i="3"/>
  <c r="K90" i="3"/>
  <c r="J90" i="3"/>
  <c r="I90" i="3"/>
  <c r="H90" i="3"/>
  <c r="G90" i="3"/>
  <c r="F90" i="3"/>
  <c r="E90" i="3"/>
  <c r="D90" i="3"/>
  <c r="C90" i="3"/>
  <c r="B90" i="3"/>
  <c r="A90" i="3"/>
  <c r="K89" i="3"/>
  <c r="J89" i="3"/>
  <c r="I89" i="3"/>
  <c r="H89" i="3"/>
  <c r="G89" i="3"/>
  <c r="F89" i="3"/>
  <c r="E89" i="3"/>
  <c r="D89" i="3"/>
  <c r="C89" i="3"/>
  <c r="B89" i="3"/>
  <c r="A89" i="3"/>
  <c r="K88" i="3"/>
  <c r="J88" i="3"/>
  <c r="I88" i="3"/>
  <c r="H88" i="3"/>
  <c r="G88" i="3"/>
  <c r="F88" i="3"/>
  <c r="E88" i="3"/>
  <c r="D88" i="3"/>
  <c r="C88" i="3"/>
  <c r="B88" i="3"/>
  <c r="A88" i="3"/>
  <c r="K87" i="3"/>
  <c r="J87" i="3"/>
  <c r="I87" i="3"/>
  <c r="H87" i="3"/>
  <c r="G87" i="3"/>
  <c r="F87" i="3"/>
  <c r="E87" i="3"/>
  <c r="D87" i="3"/>
  <c r="C87" i="3"/>
  <c r="B87" i="3"/>
  <c r="A87" i="3"/>
  <c r="K86" i="3"/>
  <c r="J86" i="3"/>
  <c r="I86" i="3"/>
  <c r="H86" i="3"/>
  <c r="G86" i="3"/>
  <c r="F86" i="3"/>
  <c r="E86" i="3"/>
  <c r="D86" i="3"/>
  <c r="C86" i="3"/>
  <c r="B86" i="3"/>
  <c r="A86" i="3"/>
  <c r="K85" i="3"/>
  <c r="J85" i="3"/>
  <c r="I85" i="3"/>
  <c r="H85" i="3"/>
  <c r="G85" i="3"/>
  <c r="E85" i="3"/>
  <c r="D85" i="3"/>
  <c r="C85" i="3"/>
  <c r="B85" i="3"/>
  <c r="A85" i="3"/>
  <c r="K84" i="3"/>
  <c r="J84" i="3"/>
  <c r="I84" i="3"/>
  <c r="H84" i="3"/>
  <c r="G84" i="3"/>
  <c r="E84" i="3"/>
  <c r="D84" i="3"/>
  <c r="C84" i="3"/>
  <c r="B84" i="3"/>
  <c r="A84" i="3"/>
  <c r="K83" i="3"/>
  <c r="J83" i="3"/>
  <c r="I83" i="3"/>
  <c r="H83" i="3"/>
  <c r="G83" i="3"/>
  <c r="E83" i="3"/>
  <c r="D83" i="3"/>
  <c r="C83" i="3"/>
  <c r="B83" i="3"/>
  <c r="A83" i="3"/>
  <c r="K82" i="3"/>
  <c r="J82" i="3"/>
  <c r="I82" i="3"/>
  <c r="H82" i="3"/>
  <c r="G82" i="3"/>
  <c r="E82" i="3"/>
  <c r="D82" i="3"/>
  <c r="C82" i="3"/>
  <c r="B82" i="3"/>
  <c r="A82" i="3"/>
  <c r="K81" i="3"/>
  <c r="J81" i="3"/>
  <c r="I81" i="3"/>
  <c r="H81" i="3"/>
  <c r="G81" i="3"/>
  <c r="E81" i="3"/>
  <c r="D81" i="3"/>
  <c r="C81" i="3"/>
  <c r="B81" i="3"/>
  <c r="A81" i="3"/>
  <c r="K80" i="3"/>
  <c r="J80" i="3"/>
  <c r="I80" i="3"/>
  <c r="H80" i="3"/>
  <c r="G80" i="3"/>
  <c r="E80" i="3"/>
  <c r="D80" i="3"/>
  <c r="C80" i="3"/>
  <c r="B80" i="3"/>
  <c r="A80" i="3"/>
  <c r="K79" i="3"/>
  <c r="J79" i="3"/>
  <c r="I79" i="3"/>
  <c r="H79" i="3"/>
  <c r="G79" i="3"/>
  <c r="E79" i="3"/>
  <c r="D79" i="3"/>
  <c r="C79" i="3"/>
  <c r="B79" i="3"/>
  <c r="A79" i="3"/>
  <c r="K78" i="3"/>
  <c r="J78" i="3"/>
  <c r="I78" i="3"/>
  <c r="H78" i="3"/>
  <c r="G78" i="3"/>
  <c r="E78" i="3"/>
  <c r="D78" i="3"/>
  <c r="C78" i="3"/>
  <c r="B78" i="3"/>
  <c r="A78" i="3"/>
  <c r="K77" i="3"/>
  <c r="J77" i="3"/>
  <c r="I77" i="3"/>
  <c r="H77" i="3"/>
  <c r="G77" i="3"/>
  <c r="E77" i="3"/>
  <c r="D77" i="3"/>
  <c r="C77" i="3"/>
  <c r="B77" i="3"/>
  <c r="A77" i="3"/>
  <c r="K76" i="3"/>
  <c r="J76" i="3"/>
  <c r="I76" i="3"/>
  <c r="H76" i="3"/>
  <c r="G76" i="3"/>
  <c r="E76" i="3"/>
  <c r="D76" i="3"/>
  <c r="C76" i="3"/>
  <c r="B76" i="3"/>
  <c r="A76" i="3"/>
  <c r="K75" i="3"/>
  <c r="J75" i="3"/>
  <c r="I75" i="3"/>
  <c r="H75" i="3"/>
  <c r="G75" i="3"/>
  <c r="E75" i="3"/>
  <c r="D75" i="3"/>
  <c r="C75" i="3"/>
  <c r="B75" i="3"/>
  <c r="A75" i="3"/>
  <c r="K74" i="3"/>
  <c r="J74" i="3"/>
  <c r="I74" i="3"/>
  <c r="H74" i="3"/>
  <c r="G74" i="3"/>
  <c r="E74" i="3"/>
  <c r="D74" i="3"/>
  <c r="C74" i="3"/>
  <c r="B74" i="3"/>
  <c r="A74" i="3"/>
  <c r="K73" i="3"/>
  <c r="J73" i="3"/>
  <c r="I73" i="3"/>
  <c r="H73" i="3"/>
  <c r="G73" i="3"/>
  <c r="E73" i="3"/>
  <c r="D73" i="3"/>
  <c r="C73" i="3"/>
  <c r="B73" i="3"/>
  <c r="A73" i="3"/>
  <c r="K72" i="3"/>
  <c r="J72" i="3"/>
  <c r="I72" i="3"/>
  <c r="H72" i="3"/>
  <c r="G72" i="3"/>
  <c r="E72" i="3"/>
  <c r="D72" i="3"/>
  <c r="C72" i="3"/>
  <c r="B72" i="3"/>
  <c r="A72" i="3"/>
  <c r="K71" i="3"/>
  <c r="J71" i="3"/>
  <c r="I71" i="3"/>
  <c r="H71" i="3"/>
  <c r="G71" i="3"/>
  <c r="E71" i="3"/>
  <c r="D71" i="3"/>
  <c r="C71" i="3"/>
  <c r="B71" i="3"/>
  <c r="A71" i="3"/>
  <c r="K70" i="3"/>
  <c r="J70" i="3"/>
  <c r="I70" i="3"/>
  <c r="H70" i="3"/>
  <c r="G70" i="3"/>
  <c r="E70" i="3"/>
  <c r="D70" i="3"/>
  <c r="C70" i="3"/>
  <c r="B70" i="3"/>
  <c r="A70" i="3"/>
  <c r="K69" i="3"/>
  <c r="J69" i="3"/>
  <c r="I69" i="3"/>
  <c r="H69" i="3"/>
  <c r="G69" i="3"/>
  <c r="E69" i="3"/>
  <c r="D69" i="3"/>
  <c r="C69" i="3"/>
  <c r="B69" i="3"/>
  <c r="A69" i="3"/>
  <c r="K68" i="3"/>
  <c r="J68" i="3"/>
  <c r="I68" i="3"/>
  <c r="H68" i="3"/>
  <c r="G68" i="3"/>
  <c r="E68" i="3"/>
  <c r="D68" i="3"/>
  <c r="C68" i="3"/>
  <c r="B68" i="3"/>
  <c r="A68" i="3"/>
  <c r="K67" i="3"/>
  <c r="J67" i="3"/>
  <c r="I67" i="3"/>
  <c r="H67" i="3"/>
  <c r="G67" i="3"/>
  <c r="E67" i="3"/>
  <c r="D67" i="3"/>
  <c r="C67" i="3"/>
  <c r="B67" i="3"/>
  <c r="A67" i="3"/>
  <c r="K66" i="3"/>
  <c r="J66" i="3"/>
  <c r="I66" i="3"/>
  <c r="H66" i="3"/>
  <c r="G66" i="3"/>
  <c r="E66" i="3"/>
  <c r="D66" i="3"/>
  <c r="C66" i="3"/>
  <c r="B66" i="3"/>
  <c r="A66" i="3"/>
  <c r="K65" i="3"/>
  <c r="J65" i="3"/>
  <c r="I65" i="3"/>
  <c r="H65" i="3"/>
  <c r="G65" i="3"/>
  <c r="E65" i="3"/>
  <c r="D65" i="3"/>
  <c r="C65" i="3"/>
  <c r="B65" i="3"/>
  <c r="A65" i="3"/>
  <c r="K64" i="3"/>
  <c r="J64" i="3"/>
  <c r="I64" i="3"/>
  <c r="H64" i="3"/>
  <c r="G64" i="3"/>
  <c r="E64" i="3"/>
  <c r="D64" i="3"/>
  <c r="C64" i="3"/>
  <c r="B64" i="3"/>
  <c r="A64" i="3"/>
  <c r="K63" i="3"/>
  <c r="J63" i="3"/>
  <c r="I63" i="3"/>
  <c r="H63" i="3"/>
  <c r="G63" i="3"/>
  <c r="E63" i="3"/>
  <c r="D63" i="3"/>
  <c r="C63" i="3"/>
  <c r="B63" i="3"/>
  <c r="A63" i="3"/>
  <c r="K62" i="3"/>
  <c r="J62" i="3"/>
  <c r="I62" i="3"/>
  <c r="H62" i="3"/>
  <c r="G62" i="3"/>
  <c r="E62" i="3"/>
  <c r="D62" i="3"/>
  <c r="C62" i="3"/>
  <c r="B62" i="3"/>
  <c r="A62" i="3"/>
  <c r="K61" i="3"/>
  <c r="J61" i="3"/>
  <c r="I61" i="3"/>
  <c r="H61" i="3"/>
  <c r="G61" i="3"/>
  <c r="E61" i="3"/>
  <c r="D61" i="3"/>
  <c r="C61" i="3"/>
  <c r="B61" i="3"/>
  <c r="A61" i="3"/>
  <c r="K60" i="3"/>
  <c r="J60" i="3"/>
  <c r="I60" i="3"/>
  <c r="H60" i="3"/>
  <c r="G60" i="3"/>
  <c r="E60" i="3"/>
  <c r="D60" i="3"/>
  <c r="C60" i="3"/>
  <c r="B60" i="3"/>
  <c r="A60" i="3"/>
  <c r="K59" i="3"/>
  <c r="J59" i="3"/>
  <c r="I59" i="3"/>
  <c r="H59" i="3"/>
  <c r="G59" i="3"/>
  <c r="E59" i="3"/>
  <c r="D59" i="3"/>
  <c r="C59" i="3"/>
  <c r="B59" i="3"/>
  <c r="A59" i="3"/>
  <c r="K58" i="3"/>
  <c r="J58" i="3"/>
  <c r="I58" i="3"/>
  <c r="H58" i="3"/>
  <c r="G58" i="3"/>
  <c r="E58" i="3"/>
  <c r="D58" i="3"/>
  <c r="C58" i="3"/>
  <c r="B58" i="3"/>
  <c r="A58" i="3"/>
  <c r="K57" i="3"/>
  <c r="J57" i="3"/>
  <c r="I57" i="3"/>
  <c r="H57" i="3"/>
  <c r="G57" i="3"/>
  <c r="E57" i="3"/>
  <c r="D57" i="3"/>
  <c r="C57" i="3"/>
  <c r="B57" i="3"/>
  <c r="A57" i="3"/>
  <c r="K56" i="3"/>
  <c r="J56" i="3"/>
  <c r="I56" i="3"/>
  <c r="H56" i="3"/>
  <c r="G56" i="3"/>
  <c r="E56" i="3"/>
  <c r="D56" i="3"/>
  <c r="C56" i="3"/>
  <c r="B56" i="3"/>
  <c r="A56" i="3"/>
  <c r="K55" i="3"/>
  <c r="J55" i="3"/>
  <c r="I55" i="3"/>
  <c r="H55" i="3"/>
  <c r="G55" i="3"/>
  <c r="E55" i="3"/>
  <c r="D55" i="3"/>
  <c r="C55" i="3"/>
  <c r="B55" i="3"/>
  <c r="A55" i="3"/>
  <c r="K54" i="3"/>
  <c r="J54" i="3"/>
  <c r="I54" i="3"/>
  <c r="H54" i="3"/>
  <c r="G54" i="3"/>
  <c r="E54" i="3"/>
  <c r="D54" i="3"/>
  <c r="C54" i="3"/>
  <c r="B54" i="3"/>
  <c r="A54" i="3"/>
  <c r="K53" i="3"/>
  <c r="J53" i="3"/>
  <c r="I53" i="3"/>
  <c r="H53" i="3"/>
  <c r="G53" i="3"/>
  <c r="E53" i="3"/>
  <c r="D53" i="3"/>
  <c r="C53" i="3"/>
  <c r="B53" i="3"/>
  <c r="A53" i="3"/>
  <c r="K52" i="3"/>
  <c r="J52" i="3"/>
  <c r="I52" i="3"/>
  <c r="H52" i="3"/>
  <c r="G52" i="3"/>
  <c r="E52" i="3"/>
  <c r="D52" i="3"/>
  <c r="C52" i="3"/>
  <c r="B52" i="3"/>
  <c r="A52" i="3"/>
  <c r="K51" i="3"/>
  <c r="J51" i="3"/>
  <c r="I51" i="3"/>
  <c r="H51" i="3"/>
  <c r="G51" i="3"/>
  <c r="E51" i="3"/>
  <c r="D51" i="3"/>
  <c r="C51" i="3"/>
  <c r="B51" i="3"/>
  <c r="A51" i="3"/>
  <c r="K50" i="3"/>
  <c r="J50" i="3"/>
  <c r="I50" i="3"/>
  <c r="H50" i="3"/>
  <c r="G50" i="3"/>
  <c r="E50" i="3"/>
  <c r="D50" i="3"/>
  <c r="C50" i="3"/>
  <c r="B50" i="3"/>
  <c r="A50" i="3"/>
  <c r="K49" i="3"/>
  <c r="J49" i="3"/>
  <c r="I49" i="3"/>
  <c r="H49" i="3"/>
  <c r="G49" i="3"/>
  <c r="E49" i="3"/>
  <c r="D49" i="3"/>
  <c r="C49" i="3"/>
  <c r="B49" i="3"/>
  <c r="A49" i="3"/>
  <c r="K48" i="3"/>
  <c r="J48" i="3"/>
  <c r="I48" i="3"/>
  <c r="H48" i="3"/>
  <c r="G48" i="3"/>
  <c r="E48" i="3"/>
  <c r="D48" i="3"/>
  <c r="C48" i="3"/>
  <c r="B48" i="3"/>
  <c r="A48" i="3"/>
  <c r="K47" i="3"/>
  <c r="J47" i="3"/>
  <c r="I47" i="3"/>
  <c r="H47" i="3"/>
  <c r="G47" i="3"/>
  <c r="E47" i="3"/>
  <c r="D47" i="3"/>
  <c r="C47" i="3"/>
  <c r="B47" i="3"/>
  <c r="A47" i="3"/>
  <c r="K46" i="3"/>
  <c r="J46" i="3"/>
  <c r="I46" i="3"/>
  <c r="H46" i="3"/>
  <c r="G46" i="3"/>
  <c r="E46" i="3"/>
  <c r="D46" i="3"/>
  <c r="C46" i="3"/>
  <c r="B46" i="3"/>
  <c r="A46" i="3"/>
  <c r="K45" i="3"/>
  <c r="J45" i="3"/>
  <c r="I45" i="3"/>
  <c r="H45" i="3"/>
  <c r="G45" i="3"/>
  <c r="E45" i="3"/>
  <c r="D45" i="3"/>
  <c r="C45" i="3"/>
  <c r="B45" i="3"/>
  <c r="A45" i="3"/>
  <c r="K44" i="3"/>
  <c r="J44" i="3"/>
  <c r="I44" i="3"/>
  <c r="H44" i="3"/>
  <c r="G44" i="3"/>
  <c r="E44" i="3"/>
  <c r="D44" i="3"/>
  <c r="C44" i="3"/>
  <c r="B44" i="3"/>
  <c r="A44" i="3"/>
  <c r="K43" i="3"/>
  <c r="J43" i="3"/>
  <c r="I43" i="3"/>
  <c r="H43" i="3"/>
  <c r="G43" i="3"/>
  <c r="E43" i="3"/>
  <c r="D43" i="3"/>
  <c r="C43" i="3"/>
  <c r="B43" i="3"/>
  <c r="A43" i="3"/>
  <c r="K42" i="3"/>
  <c r="J42" i="3"/>
  <c r="I42" i="3"/>
  <c r="H42" i="3"/>
  <c r="G42" i="3"/>
  <c r="E42" i="3"/>
  <c r="D42" i="3"/>
  <c r="C42" i="3"/>
  <c r="B42" i="3"/>
  <c r="A42" i="3"/>
  <c r="K41" i="3"/>
  <c r="J41" i="3"/>
  <c r="I41" i="3"/>
  <c r="H41" i="3"/>
  <c r="G41" i="3"/>
  <c r="E41" i="3"/>
  <c r="D41" i="3"/>
  <c r="C41" i="3"/>
  <c r="B41" i="3"/>
  <c r="A41" i="3"/>
  <c r="K40" i="3"/>
  <c r="J40" i="3"/>
  <c r="I40" i="3"/>
  <c r="H40" i="3"/>
  <c r="G40" i="3"/>
  <c r="E40" i="3"/>
  <c r="D40" i="3"/>
  <c r="C40" i="3"/>
  <c r="B40" i="3"/>
  <c r="A40" i="3"/>
  <c r="K39" i="3"/>
  <c r="J39" i="3"/>
  <c r="I39" i="3"/>
  <c r="H39" i="3"/>
  <c r="G39" i="3"/>
  <c r="E39" i="3"/>
  <c r="D39" i="3"/>
  <c r="C39" i="3"/>
  <c r="B39" i="3"/>
  <c r="A39" i="3"/>
  <c r="K38" i="3"/>
  <c r="J38" i="3"/>
  <c r="I38" i="3"/>
  <c r="H38" i="3"/>
  <c r="G38" i="3"/>
  <c r="E38" i="3"/>
  <c r="D38" i="3"/>
  <c r="C38" i="3"/>
  <c r="B38" i="3"/>
  <c r="A38" i="3"/>
  <c r="K37" i="3"/>
  <c r="J37" i="3"/>
  <c r="I37" i="3"/>
  <c r="H37" i="3"/>
  <c r="G37" i="3"/>
  <c r="E37" i="3"/>
  <c r="D37" i="3"/>
  <c r="C37" i="3"/>
  <c r="B37" i="3"/>
  <c r="A37" i="3"/>
  <c r="K36" i="3"/>
  <c r="J36" i="3"/>
  <c r="I36" i="3"/>
  <c r="H36" i="3"/>
  <c r="G36" i="3"/>
  <c r="E36" i="3"/>
  <c r="D36" i="3"/>
  <c r="C36" i="3"/>
  <c r="B36" i="3"/>
  <c r="A36" i="3"/>
  <c r="K35" i="3"/>
  <c r="J35" i="3"/>
  <c r="I35" i="3"/>
  <c r="H35" i="3"/>
  <c r="G35" i="3"/>
  <c r="E35" i="3"/>
  <c r="D35" i="3"/>
  <c r="C35" i="3"/>
  <c r="B35" i="3"/>
  <c r="A35" i="3"/>
  <c r="K34" i="3"/>
  <c r="J34" i="3"/>
  <c r="I34" i="3"/>
  <c r="H34" i="3"/>
  <c r="G34" i="3"/>
  <c r="E34" i="3"/>
  <c r="D34" i="3"/>
  <c r="C34" i="3"/>
  <c r="B34" i="3"/>
  <c r="A34" i="3"/>
  <c r="K33" i="3"/>
  <c r="J33" i="3"/>
  <c r="I33" i="3"/>
  <c r="H33" i="3"/>
  <c r="G33" i="3"/>
  <c r="E33" i="3"/>
  <c r="D33" i="3"/>
  <c r="C33" i="3"/>
  <c r="B33" i="3"/>
  <c r="A33" i="3"/>
  <c r="K32" i="3"/>
  <c r="J32" i="3"/>
  <c r="I32" i="3"/>
  <c r="H32" i="3"/>
  <c r="G32" i="3"/>
  <c r="E32" i="3"/>
  <c r="D32" i="3"/>
  <c r="C32" i="3"/>
  <c r="B32" i="3"/>
  <c r="A32" i="3"/>
  <c r="K31" i="3"/>
  <c r="J31" i="3"/>
  <c r="I31" i="3"/>
  <c r="H31" i="3"/>
  <c r="G31" i="3"/>
  <c r="E31" i="3"/>
  <c r="D31" i="3"/>
  <c r="C31" i="3"/>
  <c r="B31" i="3"/>
  <c r="A31" i="3"/>
  <c r="K30" i="3"/>
  <c r="J30" i="3"/>
  <c r="I30" i="3"/>
  <c r="H30" i="3"/>
  <c r="G30" i="3"/>
  <c r="E30" i="3"/>
  <c r="D30" i="3"/>
  <c r="C30" i="3"/>
  <c r="B30" i="3"/>
  <c r="A30" i="3"/>
  <c r="K29" i="3"/>
  <c r="J29" i="3"/>
  <c r="I29" i="3"/>
  <c r="H29" i="3"/>
  <c r="G29" i="3"/>
  <c r="E29" i="3"/>
  <c r="D29" i="3"/>
  <c r="C29" i="3"/>
  <c r="B29" i="3"/>
  <c r="A29" i="3"/>
  <c r="K28" i="3"/>
  <c r="J28" i="3"/>
  <c r="I28" i="3"/>
  <c r="H28" i="3"/>
  <c r="G28" i="3"/>
  <c r="E28" i="3"/>
  <c r="D28" i="3"/>
  <c r="C28" i="3"/>
  <c r="B28" i="3"/>
  <c r="A28" i="3"/>
  <c r="K27" i="3"/>
  <c r="J27" i="3"/>
  <c r="I27" i="3"/>
  <c r="H27" i="3"/>
  <c r="G27" i="3"/>
  <c r="E27" i="3"/>
  <c r="D27" i="3"/>
  <c r="C27" i="3"/>
  <c r="B27" i="3"/>
  <c r="A27" i="3"/>
  <c r="K26" i="3"/>
  <c r="J26" i="3"/>
  <c r="I26" i="3"/>
  <c r="H26" i="3"/>
  <c r="G26" i="3"/>
  <c r="E26" i="3"/>
  <c r="D26" i="3"/>
  <c r="C26" i="3"/>
  <c r="B26" i="3"/>
  <c r="A26" i="3"/>
  <c r="K25" i="3"/>
  <c r="J25" i="3"/>
  <c r="I25" i="3"/>
  <c r="H25" i="3"/>
  <c r="G25" i="3"/>
  <c r="E25" i="3"/>
  <c r="D25" i="3"/>
  <c r="C25" i="3"/>
  <c r="B25" i="3"/>
  <c r="A25" i="3"/>
  <c r="K24" i="3"/>
  <c r="J24" i="3"/>
  <c r="I24" i="3"/>
  <c r="H24" i="3"/>
  <c r="G24" i="3"/>
  <c r="E24" i="3"/>
  <c r="D24" i="3"/>
  <c r="C24" i="3"/>
  <c r="B24" i="3"/>
  <c r="A24" i="3"/>
  <c r="K23" i="3"/>
  <c r="J23" i="3"/>
  <c r="I23" i="3"/>
  <c r="H23" i="3"/>
  <c r="G23" i="3"/>
  <c r="E23" i="3"/>
  <c r="D23" i="3"/>
  <c r="C23" i="3"/>
  <c r="B23" i="3"/>
  <c r="A23" i="3"/>
  <c r="K22" i="3"/>
  <c r="J22" i="3"/>
  <c r="I22" i="3"/>
  <c r="H22" i="3"/>
  <c r="G22" i="3"/>
  <c r="E22" i="3"/>
  <c r="D22" i="3"/>
  <c r="C22" i="3"/>
  <c r="B22" i="3"/>
  <c r="A22" i="3"/>
  <c r="K21" i="3"/>
  <c r="J21" i="3"/>
  <c r="I21" i="3"/>
  <c r="H21" i="3"/>
  <c r="G21" i="3"/>
  <c r="E21" i="3"/>
  <c r="D21" i="3"/>
  <c r="C21" i="3"/>
  <c r="B21" i="3"/>
  <c r="A21" i="3"/>
  <c r="K20" i="3"/>
  <c r="J20" i="3"/>
  <c r="I20" i="3"/>
  <c r="H20" i="3"/>
  <c r="G20" i="3"/>
  <c r="E20" i="3"/>
  <c r="D20" i="3"/>
  <c r="C20" i="3"/>
  <c r="B20" i="3"/>
  <c r="A20" i="3"/>
  <c r="K19" i="3"/>
  <c r="J19" i="3"/>
  <c r="I19" i="3"/>
  <c r="H19" i="3"/>
  <c r="G19" i="3"/>
  <c r="E19" i="3"/>
  <c r="D19" i="3"/>
  <c r="C19" i="3"/>
  <c r="B19" i="3"/>
  <c r="A19" i="3"/>
  <c r="K18" i="3"/>
  <c r="J18" i="3"/>
  <c r="I18" i="3"/>
  <c r="H18" i="3"/>
  <c r="G18" i="3"/>
  <c r="E18" i="3"/>
  <c r="D18" i="3"/>
  <c r="C18" i="3"/>
  <c r="B18" i="3"/>
  <c r="A18" i="3"/>
  <c r="K17" i="3"/>
  <c r="J17" i="3"/>
  <c r="I17" i="3"/>
  <c r="H17" i="3"/>
  <c r="G17" i="3"/>
  <c r="E17" i="3"/>
  <c r="D17" i="3"/>
  <c r="C17" i="3"/>
  <c r="B17" i="3"/>
  <c r="A17" i="3"/>
  <c r="K16" i="3"/>
  <c r="J16" i="3"/>
  <c r="I16" i="3"/>
  <c r="H16" i="3"/>
  <c r="G16" i="3"/>
  <c r="E16" i="3"/>
  <c r="D16" i="3"/>
  <c r="C16" i="3"/>
  <c r="B16" i="3"/>
  <c r="A16" i="3"/>
  <c r="K15" i="3"/>
  <c r="J15" i="3"/>
  <c r="I15" i="3"/>
  <c r="H15" i="3"/>
  <c r="G15" i="3"/>
  <c r="E15" i="3"/>
  <c r="D15" i="3"/>
  <c r="C15" i="3"/>
  <c r="B15" i="3"/>
  <c r="A15" i="3"/>
  <c r="K14" i="3"/>
  <c r="J14" i="3"/>
  <c r="I14" i="3"/>
  <c r="H14" i="3"/>
  <c r="G14" i="3"/>
  <c r="E14" i="3"/>
  <c r="D14" i="3"/>
  <c r="C14" i="3"/>
  <c r="B14" i="3"/>
  <c r="A14" i="3"/>
  <c r="K13" i="3"/>
  <c r="J13" i="3"/>
  <c r="I13" i="3"/>
  <c r="H13" i="3"/>
  <c r="G13" i="3"/>
  <c r="E13" i="3"/>
  <c r="D13" i="3"/>
  <c r="C13" i="3"/>
  <c r="B13" i="3"/>
  <c r="A13" i="3"/>
  <c r="K12" i="3"/>
  <c r="J12" i="3"/>
  <c r="I12" i="3"/>
  <c r="H12" i="3"/>
  <c r="G12" i="3"/>
  <c r="E12" i="3"/>
  <c r="D12" i="3"/>
  <c r="C12" i="3"/>
  <c r="B12" i="3"/>
  <c r="A12" i="3"/>
  <c r="K11" i="3"/>
  <c r="J11" i="3"/>
  <c r="I11" i="3"/>
  <c r="H11" i="3"/>
  <c r="G11" i="3"/>
  <c r="E11" i="3"/>
  <c r="D11" i="3"/>
  <c r="C11" i="3"/>
  <c r="B11" i="3"/>
  <c r="A11" i="3"/>
  <c r="K10" i="3"/>
  <c r="J10" i="3"/>
  <c r="I10" i="3"/>
  <c r="H10" i="3"/>
  <c r="G10" i="3"/>
  <c r="E10" i="3"/>
  <c r="D10" i="3"/>
  <c r="C10" i="3"/>
  <c r="B10" i="3"/>
  <c r="A10" i="3"/>
  <c r="K9" i="3"/>
  <c r="J9" i="3"/>
  <c r="I9" i="3"/>
  <c r="H9" i="3"/>
  <c r="G9" i="3"/>
  <c r="E9" i="3"/>
  <c r="D9" i="3"/>
  <c r="C9" i="3"/>
  <c r="B9" i="3"/>
  <c r="A9" i="3"/>
  <c r="K8" i="3"/>
  <c r="J8" i="3"/>
  <c r="I8" i="3"/>
  <c r="H8" i="3"/>
  <c r="G8" i="3"/>
  <c r="E8" i="3"/>
  <c r="D8" i="3"/>
  <c r="C8" i="3"/>
  <c r="B8" i="3"/>
  <c r="A8" i="3"/>
  <c r="N7" i="3"/>
  <c r="K7" i="3"/>
  <c r="J7" i="3"/>
  <c r="I7" i="3"/>
  <c r="H7" i="3"/>
  <c r="G7" i="3"/>
  <c r="E7" i="3"/>
  <c r="D7" i="3"/>
  <c r="C7" i="3"/>
  <c r="B7" i="3"/>
  <c r="A7" i="3"/>
  <c r="N6" i="3"/>
  <c r="K6" i="3"/>
  <c r="J6" i="3"/>
  <c r="I6" i="3"/>
  <c r="H6" i="3"/>
  <c r="G6" i="3"/>
  <c r="E6" i="3"/>
  <c r="D6" i="3"/>
  <c r="C6" i="3"/>
  <c r="B6" i="3"/>
  <c r="A6" i="3"/>
  <c r="N5" i="3"/>
  <c r="E2" i="3"/>
  <c r="B2" i="3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E2" i="2"/>
  <c r="B2" i="2"/>
  <c r="R43" i="13"/>
  <c r="Q43" i="13"/>
  <c r="P43" i="13"/>
  <c r="O43" i="13"/>
  <c r="N43" i="13"/>
  <c r="M43" i="13"/>
  <c r="L43" i="13"/>
  <c r="K43" i="13"/>
  <c r="J43" i="13"/>
  <c r="I43" i="13"/>
  <c r="G43" i="13"/>
  <c r="F43" i="13"/>
  <c r="D43" i="13"/>
  <c r="C43" i="13"/>
  <c r="B43" i="13"/>
  <c r="R42" i="13"/>
  <c r="Q42" i="13"/>
  <c r="P42" i="13"/>
  <c r="O42" i="13"/>
  <c r="N42" i="13"/>
  <c r="M42" i="13"/>
  <c r="L42" i="13"/>
  <c r="K42" i="13"/>
  <c r="J42" i="13"/>
  <c r="I42" i="13"/>
  <c r="G42" i="13"/>
  <c r="F42" i="13"/>
  <c r="D42" i="13"/>
  <c r="C42" i="13"/>
  <c r="B42" i="13"/>
  <c r="R41" i="13"/>
  <c r="Q41" i="13"/>
  <c r="P41" i="13"/>
  <c r="O41" i="13"/>
  <c r="N41" i="13"/>
  <c r="M41" i="13"/>
  <c r="L41" i="13"/>
  <c r="K41" i="13"/>
  <c r="J41" i="13"/>
  <c r="I41" i="13"/>
  <c r="G41" i="13"/>
  <c r="F41" i="13"/>
  <c r="D41" i="13"/>
  <c r="C41" i="13"/>
  <c r="B41" i="13"/>
  <c r="R40" i="13"/>
  <c r="Q40" i="13"/>
  <c r="P40" i="13"/>
  <c r="O40" i="13"/>
  <c r="N40" i="13"/>
  <c r="M40" i="13"/>
  <c r="L40" i="13"/>
  <c r="K40" i="13"/>
  <c r="J40" i="13"/>
  <c r="I40" i="13"/>
  <c r="G40" i="13"/>
  <c r="F40" i="13"/>
  <c r="D40" i="13"/>
  <c r="C40" i="13"/>
  <c r="B40" i="13"/>
  <c r="R39" i="13"/>
  <c r="Q39" i="13"/>
  <c r="P39" i="13"/>
  <c r="O39" i="13"/>
  <c r="N39" i="13"/>
  <c r="M39" i="13"/>
  <c r="L39" i="13"/>
  <c r="K39" i="13"/>
  <c r="J39" i="13"/>
  <c r="I39" i="13"/>
  <c r="G39" i="13"/>
  <c r="F39" i="13"/>
  <c r="D39" i="13"/>
  <c r="C39" i="13"/>
  <c r="B39" i="13"/>
  <c r="R38" i="13"/>
  <c r="Q38" i="13"/>
  <c r="P38" i="13"/>
  <c r="O38" i="13"/>
  <c r="N38" i="13"/>
  <c r="M38" i="13"/>
  <c r="L38" i="13"/>
  <c r="K38" i="13"/>
  <c r="J38" i="13"/>
  <c r="I38" i="13"/>
  <c r="G38" i="13"/>
  <c r="F38" i="13"/>
  <c r="D38" i="13"/>
  <c r="C38" i="13"/>
  <c r="B38" i="13"/>
  <c r="R37" i="13"/>
  <c r="Q37" i="13"/>
  <c r="P37" i="13"/>
  <c r="O37" i="13"/>
  <c r="N37" i="13"/>
  <c r="M37" i="13"/>
  <c r="L37" i="13"/>
  <c r="K37" i="13"/>
  <c r="J37" i="13"/>
  <c r="I37" i="13"/>
  <c r="G37" i="13"/>
  <c r="F37" i="13"/>
  <c r="D37" i="13"/>
  <c r="C37" i="13"/>
  <c r="B37" i="13"/>
  <c r="R36" i="13"/>
  <c r="Q36" i="13"/>
  <c r="P36" i="13"/>
  <c r="O36" i="13"/>
  <c r="N36" i="13"/>
  <c r="M36" i="13"/>
  <c r="L36" i="13"/>
  <c r="K36" i="13"/>
  <c r="J36" i="13"/>
  <c r="I36" i="13"/>
  <c r="G36" i="13"/>
  <c r="F36" i="13"/>
  <c r="D36" i="13"/>
  <c r="C36" i="13"/>
  <c r="B36" i="13"/>
  <c r="R35" i="13"/>
  <c r="Q35" i="13"/>
  <c r="P35" i="13"/>
  <c r="O35" i="13"/>
  <c r="N35" i="13"/>
  <c r="M35" i="13"/>
  <c r="L35" i="13"/>
  <c r="K35" i="13"/>
  <c r="J35" i="13"/>
  <c r="I35" i="13"/>
  <c r="G35" i="13"/>
  <c r="F35" i="13"/>
  <c r="D35" i="13"/>
  <c r="C35" i="13"/>
  <c r="B35" i="13"/>
  <c r="R34" i="13"/>
  <c r="Q34" i="13"/>
  <c r="P34" i="13"/>
  <c r="O34" i="13"/>
  <c r="N34" i="13"/>
  <c r="M34" i="13"/>
  <c r="L34" i="13"/>
  <c r="K34" i="13"/>
  <c r="J34" i="13"/>
  <c r="I34" i="13"/>
  <c r="G34" i="13"/>
  <c r="F34" i="13"/>
  <c r="D34" i="13"/>
  <c r="C34" i="13"/>
  <c r="B34" i="13"/>
  <c r="R33" i="13"/>
  <c r="Q33" i="13"/>
  <c r="P33" i="13"/>
  <c r="O33" i="13"/>
  <c r="N33" i="13"/>
  <c r="M33" i="13"/>
  <c r="L33" i="13"/>
  <c r="K33" i="13"/>
  <c r="J33" i="13"/>
  <c r="I33" i="13"/>
  <c r="G33" i="13"/>
  <c r="F33" i="13"/>
  <c r="D33" i="13"/>
  <c r="C33" i="13"/>
  <c r="B33" i="13"/>
  <c r="R32" i="13"/>
  <c r="Q32" i="13"/>
  <c r="P32" i="13"/>
  <c r="O32" i="13"/>
  <c r="N32" i="13"/>
  <c r="M32" i="13"/>
  <c r="L32" i="13"/>
  <c r="K32" i="13"/>
  <c r="J32" i="13"/>
  <c r="I32" i="13"/>
  <c r="G32" i="13"/>
  <c r="F32" i="13"/>
  <c r="D32" i="13"/>
  <c r="C32" i="13"/>
  <c r="B32" i="13"/>
  <c r="R31" i="13"/>
  <c r="Q31" i="13"/>
  <c r="P31" i="13"/>
  <c r="O31" i="13"/>
  <c r="N31" i="13"/>
  <c r="M31" i="13"/>
  <c r="L31" i="13"/>
  <c r="K31" i="13"/>
  <c r="J31" i="13"/>
  <c r="I31" i="13"/>
  <c r="G31" i="13"/>
  <c r="F31" i="13"/>
  <c r="D31" i="13"/>
  <c r="C31" i="13"/>
  <c r="B31" i="13"/>
  <c r="R30" i="13"/>
  <c r="Q30" i="13"/>
  <c r="P30" i="13"/>
  <c r="O30" i="13"/>
  <c r="N30" i="13"/>
  <c r="M30" i="13"/>
  <c r="L30" i="13"/>
  <c r="K30" i="13"/>
  <c r="J30" i="13"/>
  <c r="I30" i="13"/>
  <c r="G30" i="13"/>
  <c r="F30" i="13"/>
  <c r="D30" i="13"/>
  <c r="C30" i="13"/>
  <c r="B30" i="13"/>
  <c r="R29" i="13"/>
  <c r="Q29" i="13"/>
  <c r="P29" i="13"/>
  <c r="O29" i="13"/>
  <c r="N29" i="13"/>
  <c r="M29" i="13"/>
  <c r="L29" i="13"/>
  <c r="K29" i="13"/>
  <c r="J29" i="13"/>
  <c r="I29" i="13"/>
  <c r="G29" i="13"/>
  <c r="F29" i="13"/>
  <c r="D29" i="13"/>
  <c r="C29" i="13"/>
  <c r="B29" i="13"/>
  <c r="R28" i="13"/>
  <c r="Q28" i="13"/>
  <c r="P28" i="13"/>
  <c r="O28" i="13"/>
  <c r="N28" i="13"/>
  <c r="M28" i="13"/>
  <c r="L28" i="13"/>
  <c r="K28" i="13"/>
  <c r="J28" i="13"/>
  <c r="I28" i="13"/>
  <c r="G28" i="13"/>
  <c r="F28" i="13"/>
  <c r="D28" i="13"/>
  <c r="C28" i="13"/>
  <c r="B28" i="13"/>
  <c r="R27" i="13"/>
  <c r="Q27" i="13"/>
  <c r="P27" i="13"/>
  <c r="O27" i="13"/>
  <c r="N27" i="13"/>
  <c r="M27" i="13"/>
  <c r="L27" i="13"/>
  <c r="K27" i="13"/>
  <c r="J27" i="13"/>
  <c r="I27" i="13"/>
  <c r="G27" i="13"/>
  <c r="F27" i="13"/>
  <c r="D27" i="13"/>
  <c r="C27" i="13"/>
  <c r="B27" i="13"/>
  <c r="R26" i="13"/>
  <c r="Q26" i="13"/>
  <c r="P26" i="13"/>
  <c r="O26" i="13"/>
  <c r="N26" i="13"/>
  <c r="M26" i="13"/>
  <c r="L26" i="13"/>
  <c r="K26" i="13"/>
  <c r="J26" i="13"/>
  <c r="I26" i="13"/>
  <c r="G26" i="13"/>
  <c r="F26" i="13"/>
  <c r="D26" i="13"/>
  <c r="C26" i="13"/>
  <c r="B26" i="13"/>
  <c r="R25" i="13"/>
  <c r="Q25" i="13"/>
  <c r="P25" i="13"/>
  <c r="O25" i="13"/>
  <c r="N25" i="13"/>
  <c r="M25" i="13"/>
  <c r="L25" i="13"/>
  <c r="K25" i="13"/>
  <c r="J25" i="13"/>
  <c r="I25" i="13"/>
  <c r="G25" i="13"/>
  <c r="F25" i="13"/>
  <c r="D25" i="13"/>
  <c r="C25" i="13"/>
  <c r="B25" i="13"/>
  <c r="R24" i="13"/>
  <c r="Q24" i="13"/>
  <c r="P24" i="13"/>
  <c r="O24" i="13"/>
  <c r="N24" i="13"/>
  <c r="M24" i="13"/>
  <c r="L24" i="13"/>
  <c r="K24" i="13"/>
  <c r="J24" i="13"/>
  <c r="I24" i="13"/>
  <c r="G24" i="13"/>
  <c r="F24" i="13"/>
  <c r="D24" i="13"/>
  <c r="C24" i="13"/>
  <c r="B24" i="13"/>
  <c r="R23" i="13"/>
  <c r="Q23" i="13"/>
  <c r="P23" i="13"/>
  <c r="O23" i="13"/>
  <c r="N23" i="13"/>
  <c r="M23" i="13"/>
  <c r="L23" i="13"/>
  <c r="K23" i="13"/>
  <c r="J23" i="13"/>
  <c r="I23" i="13"/>
  <c r="G23" i="13"/>
  <c r="F23" i="13"/>
  <c r="D23" i="13"/>
  <c r="C23" i="13"/>
  <c r="B23" i="13"/>
  <c r="R22" i="13"/>
  <c r="Q22" i="13"/>
  <c r="P22" i="13"/>
  <c r="O22" i="13"/>
  <c r="N22" i="13"/>
  <c r="M22" i="13"/>
  <c r="L22" i="13"/>
  <c r="K22" i="13"/>
  <c r="J22" i="13"/>
  <c r="I22" i="13"/>
  <c r="G22" i="13"/>
  <c r="F22" i="13"/>
  <c r="D22" i="13"/>
  <c r="C22" i="13"/>
  <c r="B22" i="13"/>
  <c r="R21" i="13"/>
  <c r="Q21" i="13"/>
  <c r="P21" i="13"/>
  <c r="O21" i="13"/>
  <c r="N21" i="13"/>
  <c r="M21" i="13"/>
  <c r="L21" i="13"/>
  <c r="K21" i="13"/>
  <c r="J21" i="13"/>
  <c r="I21" i="13"/>
  <c r="G21" i="13"/>
  <c r="F21" i="13"/>
  <c r="D21" i="13"/>
  <c r="C21" i="13"/>
  <c r="B21" i="13"/>
  <c r="R20" i="13"/>
  <c r="Q20" i="13"/>
  <c r="P20" i="13"/>
  <c r="O20" i="13"/>
  <c r="N20" i="13"/>
  <c r="M20" i="13"/>
  <c r="L20" i="13"/>
  <c r="K20" i="13"/>
  <c r="J20" i="13"/>
  <c r="I20" i="13"/>
  <c r="G20" i="13"/>
  <c r="F20" i="13"/>
  <c r="D20" i="13"/>
  <c r="C20" i="13"/>
  <c r="B20" i="13"/>
  <c r="R19" i="13"/>
  <c r="Q19" i="13"/>
  <c r="P19" i="13"/>
  <c r="O19" i="13"/>
  <c r="N19" i="13"/>
  <c r="M19" i="13"/>
  <c r="L19" i="13"/>
  <c r="K19" i="13"/>
  <c r="J19" i="13"/>
  <c r="I19" i="13"/>
  <c r="G19" i="13"/>
  <c r="F19" i="13"/>
  <c r="D19" i="13"/>
  <c r="C19" i="13"/>
  <c r="B19" i="13"/>
  <c r="R18" i="13"/>
  <c r="Q18" i="13"/>
  <c r="P18" i="13"/>
  <c r="O18" i="13"/>
  <c r="N18" i="13"/>
  <c r="M18" i="13"/>
  <c r="L18" i="13"/>
  <c r="K18" i="13"/>
  <c r="J18" i="13"/>
  <c r="I18" i="13"/>
  <c r="G18" i="13"/>
  <c r="F18" i="13"/>
  <c r="D18" i="13"/>
  <c r="C18" i="13"/>
  <c r="B18" i="13"/>
  <c r="R17" i="13"/>
  <c r="Q17" i="13"/>
  <c r="P17" i="13"/>
  <c r="O17" i="13"/>
  <c r="N17" i="13"/>
  <c r="M17" i="13"/>
  <c r="L17" i="13"/>
  <c r="K17" i="13"/>
  <c r="J17" i="13"/>
  <c r="I17" i="13"/>
  <c r="G17" i="13"/>
  <c r="F17" i="13"/>
  <c r="D17" i="13"/>
  <c r="C17" i="13"/>
  <c r="B17" i="13"/>
  <c r="R16" i="13"/>
  <c r="Q16" i="13"/>
  <c r="P16" i="13"/>
  <c r="O16" i="13"/>
  <c r="N16" i="13"/>
  <c r="M16" i="13"/>
  <c r="L16" i="13"/>
  <c r="K16" i="13"/>
  <c r="J16" i="13"/>
  <c r="I16" i="13"/>
  <c r="G16" i="13"/>
  <c r="F16" i="13"/>
  <c r="D16" i="13"/>
  <c r="C16" i="13"/>
  <c r="B16" i="13"/>
  <c r="R15" i="13"/>
  <c r="Q15" i="13"/>
  <c r="P15" i="13"/>
  <c r="O15" i="13"/>
  <c r="N15" i="13"/>
  <c r="M15" i="13"/>
  <c r="L15" i="13"/>
  <c r="K15" i="13"/>
  <c r="J15" i="13"/>
  <c r="I15" i="13"/>
  <c r="G15" i="13"/>
  <c r="F15" i="13"/>
  <c r="D15" i="13"/>
  <c r="C15" i="13"/>
  <c r="B15" i="13"/>
  <c r="R14" i="13"/>
  <c r="Q14" i="13"/>
  <c r="P14" i="13"/>
  <c r="O14" i="13"/>
  <c r="N14" i="13"/>
  <c r="M14" i="13"/>
  <c r="L14" i="13"/>
  <c r="K14" i="13"/>
  <c r="J14" i="13"/>
  <c r="I14" i="13"/>
  <c r="G14" i="13"/>
  <c r="F14" i="13"/>
  <c r="D14" i="13"/>
  <c r="C14" i="13"/>
  <c r="B14" i="13"/>
  <c r="R13" i="13"/>
  <c r="Q13" i="13"/>
  <c r="P13" i="13"/>
  <c r="O13" i="13"/>
  <c r="N13" i="13"/>
  <c r="M13" i="13"/>
  <c r="L13" i="13"/>
  <c r="K13" i="13"/>
  <c r="J13" i="13"/>
  <c r="I13" i="13"/>
  <c r="G13" i="13"/>
  <c r="F13" i="13"/>
  <c r="D13" i="13"/>
  <c r="C13" i="13"/>
  <c r="B13" i="13"/>
  <c r="R12" i="13"/>
  <c r="Q12" i="13"/>
  <c r="P12" i="13"/>
  <c r="O12" i="13"/>
  <c r="N12" i="13"/>
  <c r="M12" i="13"/>
  <c r="L12" i="13"/>
  <c r="K12" i="13"/>
  <c r="J12" i="13"/>
  <c r="I12" i="13"/>
  <c r="G12" i="13"/>
  <c r="F12" i="13"/>
  <c r="D12" i="13"/>
  <c r="C12" i="13"/>
  <c r="B12" i="13"/>
  <c r="R11" i="13"/>
  <c r="Q11" i="13"/>
  <c r="P11" i="13"/>
  <c r="O11" i="13"/>
  <c r="N11" i="13"/>
  <c r="M11" i="13"/>
  <c r="L11" i="13"/>
  <c r="K11" i="13"/>
  <c r="J11" i="13"/>
  <c r="I11" i="13"/>
  <c r="G11" i="13"/>
  <c r="F11" i="13"/>
  <c r="D11" i="13"/>
  <c r="C11" i="13"/>
  <c r="B11" i="13"/>
  <c r="R10" i="13"/>
  <c r="Q10" i="13"/>
  <c r="P10" i="13"/>
  <c r="O10" i="13"/>
  <c r="N10" i="13"/>
  <c r="M10" i="13"/>
  <c r="L10" i="13"/>
  <c r="K10" i="13"/>
  <c r="J10" i="13"/>
  <c r="I10" i="13"/>
  <c r="G10" i="13"/>
  <c r="F10" i="13"/>
  <c r="D10" i="13"/>
  <c r="C10" i="13"/>
  <c r="B10" i="13"/>
  <c r="R9" i="13"/>
  <c r="Q9" i="13"/>
  <c r="P9" i="13"/>
  <c r="O9" i="13"/>
  <c r="N9" i="13"/>
  <c r="M9" i="13"/>
  <c r="L9" i="13"/>
  <c r="K9" i="13"/>
  <c r="J9" i="13"/>
  <c r="I9" i="13"/>
  <c r="G9" i="13"/>
  <c r="F9" i="13"/>
  <c r="D9" i="13"/>
  <c r="C9" i="13"/>
  <c r="B9" i="13"/>
  <c r="R8" i="13"/>
  <c r="Q8" i="13"/>
  <c r="P8" i="13"/>
  <c r="O8" i="13"/>
  <c r="N8" i="13"/>
  <c r="M8" i="13"/>
  <c r="L8" i="13"/>
  <c r="K8" i="13"/>
  <c r="J8" i="13"/>
  <c r="I8" i="13"/>
  <c r="G8" i="13"/>
  <c r="F8" i="13"/>
  <c r="D8" i="13"/>
  <c r="C8" i="13"/>
  <c r="B8" i="13"/>
  <c r="Z7" i="13"/>
  <c r="Y7" i="13"/>
  <c r="X7" i="13"/>
  <c r="W7" i="13"/>
  <c r="V7" i="13"/>
  <c r="R7" i="13"/>
  <c r="Q7" i="13"/>
  <c r="P7" i="13"/>
  <c r="O7" i="13"/>
  <c r="N7" i="13"/>
  <c r="M7" i="13"/>
  <c r="L7" i="13"/>
  <c r="K7" i="13"/>
  <c r="J7" i="13"/>
  <c r="I7" i="13"/>
  <c r="G7" i="13"/>
  <c r="F7" i="13"/>
  <c r="D7" i="13"/>
  <c r="C7" i="13"/>
  <c r="B7" i="13"/>
  <c r="Z6" i="13"/>
  <c r="Y6" i="13"/>
  <c r="X6" i="13"/>
  <c r="W6" i="13"/>
  <c r="V6" i="13"/>
  <c r="R6" i="13"/>
  <c r="Q6" i="13"/>
  <c r="P6" i="13"/>
  <c r="O6" i="13"/>
  <c r="N6" i="13"/>
  <c r="M6" i="13"/>
  <c r="L6" i="13"/>
  <c r="K6" i="13"/>
  <c r="J6" i="13"/>
  <c r="I6" i="13"/>
  <c r="G6" i="13"/>
  <c r="F6" i="13"/>
  <c r="D6" i="13"/>
  <c r="C6" i="13"/>
  <c r="B6" i="13"/>
  <c r="Z5" i="13"/>
  <c r="Y5" i="13"/>
  <c r="X5" i="13"/>
  <c r="W5" i="13"/>
  <c r="V5" i="13"/>
  <c r="R5" i="13"/>
  <c r="Q5" i="13"/>
  <c r="P5" i="13"/>
  <c r="O5" i="13"/>
  <c r="N5" i="13"/>
  <c r="M5" i="13"/>
  <c r="L5" i="13"/>
  <c r="K5" i="13"/>
  <c r="J5" i="13"/>
  <c r="I5" i="13"/>
  <c r="G5" i="13"/>
  <c r="F5" i="13"/>
  <c r="D5" i="13"/>
  <c r="C5" i="13"/>
  <c r="B5" i="13"/>
  <c r="Z4" i="13"/>
  <c r="Y4" i="13"/>
  <c r="X4" i="13"/>
  <c r="W4" i="13"/>
  <c r="V4" i="13"/>
  <c r="R4" i="13"/>
  <c r="Q4" i="13"/>
  <c r="P4" i="13"/>
  <c r="O4" i="13"/>
  <c r="N4" i="13"/>
  <c r="M4" i="13"/>
  <c r="L4" i="13"/>
  <c r="K4" i="13"/>
  <c r="J4" i="13"/>
  <c r="I4" i="13"/>
  <c r="G4" i="13"/>
  <c r="F4" i="13"/>
  <c r="D4" i="13"/>
  <c r="C4" i="13"/>
  <c r="B4" i="13"/>
  <c r="Z2" i="13"/>
  <c r="Y2" i="13"/>
  <c r="X2" i="13"/>
  <c r="W2" i="13"/>
  <c r="V2" i="13"/>
  <c r="DK248" i="4" l="1"/>
  <c r="DQ215" i="4"/>
  <c r="DM215" i="4"/>
  <c r="DF215" i="4"/>
  <c r="DB215" i="4"/>
  <c r="CO215" i="4"/>
  <c r="CF215" i="4"/>
  <c r="CB215" i="4"/>
  <c r="BW215" i="4"/>
  <c r="BV215" i="4"/>
  <c r="BR215" i="4"/>
  <c r="BM215" i="4"/>
  <c r="BI215" i="4"/>
  <c r="BD215" i="4"/>
  <c r="AS215" i="4"/>
  <c r="AK215" i="4"/>
  <c r="AG215" i="4"/>
  <c r="AB215" i="4"/>
  <c r="V215" i="4"/>
  <c r="EA214" i="4"/>
  <c r="DV214" i="4"/>
  <c r="DL214" i="4"/>
  <c r="DH214" i="4"/>
  <c r="DE214" i="4"/>
  <c r="DB214" i="4"/>
  <c r="CX214" i="4"/>
  <c r="CN214" i="4"/>
  <c r="CJ214" i="4"/>
  <c r="BS214" i="4"/>
  <c r="BN214" i="4"/>
  <c r="BJ214" i="4"/>
  <c r="AN214" i="4"/>
  <c r="AI214" i="4"/>
  <c r="AG214" i="4"/>
  <c r="AB214" i="4"/>
  <c r="X214" i="4"/>
  <c r="P214" i="4"/>
  <c r="EB213" i="4"/>
  <c r="DX213" i="4"/>
  <c r="DM213" i="4"/>
  <c r="DI213" i="4"/>
  <c r="DB213" i="4"/>
  <c r="CX213" i="4"/>
  <c r="CN213" i="4"/>
  <c r="CJ213" i="4"/>
  <c r="CB213" i="4"/>
  <c r="BT213" i="4"/>
  <c r="BJ213" i="4"/>
  <c r="BE213" i="4"/>
  <c r="BA213" i="4"/>
  <c r="DW212" i="4"/>
  <c r="DS212" i="4"/>
  <c r="DN212" i="4"/>
  <c r="DJ212" i="4"/>
  <c r="DF212" i="4"/>
  <c r="CZ212" i="4"/>
  <c r="CV212" i="4"/>
  <c r="CF212" i="4"/>
  <c r="CB212" i="4"/>
  <c r="BX212" i="4"/>
  <c r="BT212" i="4"/>
  <c r="BG212" i="4"/>
  <c r="BC212" i="4"/>
  <c r="AS212" i="4"/>
  <c r="AO212" i="4"/>
  <c r="AK212" i="4"/>
  <c r="AF212" i="4"/>
  <c r="U212" i="4"/>
  <c r="P212" i="4"/>
  <c r="DZ211" i="4"/>
  <c r="DV211" i="4"/>
  <c r="DR211" i="4"/>
  <c r="DJ211" i="4"/>
  <c r="DF211" i="4"/>
  <c r="DB211" i="4"/>
  <c r="CY211" i="4"/>
  <c r="CT211" i="4"/>
  <c r="CP211" i="4"/>
  <c r="CK211" i="4"/>
  <c r="CG211" i="4"/>
  <c r="CC211" i="4"/>
  <c r="BU211" i="4"/>
  <c r="BQ211" i="4"/>
  <c r="BK211" i="4"/>
  <c r="BC211" i="4"/>
  <c r="DY192" i="4"/>
  <c r="CD176" i="4"/>
  <c r="BY176" i="4"/>
  <c r="BR176" i="4"/>
  <c r="BN176" i="4"/>
  <c r="BJ176" i="4"/>
  <c r="AV176" i="4"/>
  <c r="AO176" i="4"/>
  <c r="AH176" i="4"/>
  <c r="AE176" i="4"/>
  <c r="Z176" i="4"/>
  <c r="U176" i="4"/>
  <c r="O176" i="4"/>
  <c r="DS175" i="4"/>
  <c r="DO175" i="4"/>
  <c r="DI175" i="4"/>
  <c r="DE175" i="4"/>
  <c r="DA175" i="4"/>
  <c r="CX175" i="4"/>
  <c r="CT175" i="4"/>
  <c r="BZ175" i="4"/>
  <c r="BP175" i="4"/>
  <c r="BL175" i="4"/>
  <c r="BH175" i="4"/>
  <c r="BB175" i="4"/>
  <c r="AQ175" i="4"/>
  <c r="AM175" i="4"/>
  <c r="AG175" i="4"/>
  <c r="U175" i="4"/>
  <c r="Q175" i="4"/>
  <c r="DP174" i="4"/>
  <c r="DL174" i="4"/>
  <c r="DH174" i="4"/>
  <c r="DE174" i="4"/>
  <c r="CT174" i="4"/>
  <c r="CN174" i="4"/>
  <c r="BW174" i="4"/>
  <c r="BR174" i="4"/>
  <c r="BM174" i="4"/>
  <c r="BD174" i="4"/>
  <c r="AT174" i="4"/>
  <c r="AL174" i="4"/>
  <c r="AG174" i="4"/>
  <c r="AA174" i="4"/>
  <c r="R174" i="4"/>
  <c r="EB173" i="4"/>
  <c r="DW173" i="4"/>
  <c r="DP173" i="4"/>
  <c r="DJ173" i="4"/>
  <c r="DD173" i="4"/>
  <c r="DC173" i="4"/>
  <c r="CX173" i="4"/>
  <c r="CP173" i="4"/>
  <c r="CE173" i="4"/>
  <c r="BT173" i="4"/>
  <c r="BP173" i="4"/>
  <c r="BG173" i="4"/>
  <c r="BD173" i="4"/>
  <c r="AW173" i="4"/>
  <c r="AT173" i="4"/>
  <c r="AS173" i="4"/>
  <c r="AK173" i="4"/>
  <c r="AG173" i="4"/>
  <c r="AB173" i="4"/>
  <c r="V173" i="4"/>
  <c r="U173" i="4"/>
  <c r="P173" i="4"/>
  <c r="EA172" i="4"/>
  <c r="DW172" i="4"/>
  <c r="DJ172" i="4"/>
  <c r="DF172" i="4"/>
  <c r="DB172" i="4"/>
  <c r="CV172" i="4"/>
  <c r="CO172" i="4"/>
  <c r="CJ172" i="4"/>
  <c r="CG172" i="4"/>
  <c r="CC172" i="4"/>
  <c r="BZ172" i="4"/>
  <c r="BV172" i="4"/>
  <c r="BR172" i="4"/>
  <c r="BM172" i="4"/>
  <c r="BH172" i="4"/>
  <c r="BC172" i="4"/>
  <c r="AX172" i="4"/>
  <c r="AR172" i="4"/>
  <c r="AQ172" i="4"/>
  <c r="AE172" i="4"/>
  <c r="AA172" i="4"/>
  <c r="W172" i="4"/>
  <c r="Q172" i="4"/>
  <c r="P172" i="4"/>
  <c r="DY171" i="4"/>
  <c r="DU171" i="4"/>
  <c r="DQ171" i="4"/>
  <c r="DL171" i="4"/>
  <c r="DG171" i="4"/>
  <c r="DB171" i="4"/>
  <c r="CT171" i="4"/>
  <c r="CO171" i="4"/>
  <c r="CK171" i="4"/>
  <c r="CI171" i="4"/>
  <c r="CH171" i="4"/>
  <c r="BM171" i="4"/>
  <c r="BH171" i="4"/>
  <c r="BD171" i="4"/>
  <c r="AX171" i="4"/>
  <c r="AT171" i="4"/>
  <c r="AP171" i="4"/>
  <c r="AL171" i="4"/>
  <c r="AH171" i="4"/>
  <c r="AD171" i="4"/>
  <c r="T171" i="4"/>
  <c r="O171" i="4"/>
  <c r="EB170" i="4"/>
  <c r="DW170" i="4"/>
  <c r="DM170" i="4"/>
  <c r="DI170" i="4"/>
  <c r="DE170" i="4"/>
  <c r="CX170" i="4"/>
  <c r="CR170" i="4"/>
  <c r="CN170" i="4"/>
  <c r="CH170" i="4"/>
  <c r="CF170" i="4"/>
  <c r="CD170" i="4"/>
  <c r="BT170" i="4"/>
  <c r="BP170" i="4"/>
  <c r="BM170" i="4"/>
  <c r="BH170" i="4"/>
  <c r="BP167" i="4"/>
  <c r="BN167" i="4"/>
  <c r="BL167" i="4"/>
  <c r="BJ167" i="4"/>
  <c r="BH167" i="4"/>
  <c r="BF167" i="4"/>
  <c r="BD167" i="4"/>
  <c r="BB167" i="4"/>
  <c r="DZ166" i="4"/>
  <c r="DX166" i="4"/>
  <c r="DV166" i="4"/>
  <c r="DT166" i="4"/>
  <c r="DQ166" i="4"/>
  <c r="DO166" i="4"/>
  <c r="DM166" i="4"/>
  <c r="DK166" i="4"/>
  <c r="DI166" i="4"/>
  <c r="DG166" i="4"/>
  <c r="DE166" i="4"/>
  <c r="DC166" i="4"/>
  <c r="DA166" i="4"/>
  <c r="CY166" i="4"/>
  <c r="CW166" i="4"/>
  <c r="CU166" i="4"/>
  <c r="CS166" i="4"/>
  <c r="CQ166" i="4"/>
  <c r="CO166" i="4"/>
  <c r="CM166" i="4"/>
  <c r="CK166" i="4"/>
  <c r="CI166" i="4"/>
  <c r="CG166" i="4"/>
  <c r="CE166" i="4"/>
  <c r="CC166" i="4"/>
  <c r="CA166" i="4"/>
  <c r="BY166" i="4"/>
  <c r="BW166" i="4"/>
  <c r="BU166" i="4"/>
  <c r="BS166" i="4"/>
  <c r="BQ166" i="4"/>
  <c r="BO166" i="4"/>
  <c r="BM166" i="4"/>
  <c r="BK166" i="4"/>
  <c r="BI166" i="4"/>
  <c r="BG166" i="4"/>
  <c r="BE166" i="4"/>
  <c r="BC166" i="4"/>
  <c r="BA166" i="4"/>
  <c r="CN153" i="4"/>
  <c r="CL153" i="4"/>
  <c r="CJ153" i="4"/>
  <c r="CH153" i="4"/>
  <c r="CF153" i="4"/>
  <c r="CD153" i="4"/>
  <c r="CB153" i="4"/>
  <c r="BZ153" i="4"/>
  <c r="BX153" i="4"/>
  <c r="BV153" i="4"/>
  <c r="BT153" i="4"/>
  <c r="BP153" i="4"/>
  <c r="BN153" i="4"/>
  <c r="BJ153" i="4"/>
  <c r="BH153" i="4"/>
  <c r="BE153" i="4"/>
  <c r="DZ141" i="4"/>
  <c r="DX141" i="4"/>
  <c r="DV141" i="4"/>
  <c r="DT141" i="4"/>
  <c r="DQ141" i="4"/>
  <c r="DO141" i="4"/>
  <c r="DM141" i="4"/>
  <c r="DK141" i="4"/>
  <c r="DI141" i="4"/>
  <c r="DG141" i="4"/>
  <c r="DE141" i="4"/>
  <c r="DC141" i="4"/>
  <c r="DA141" i="4"/>
  <c r="CY141" i="4"/>
  <c r="CW141" i="4"/>
  <c r="CU141" i="4"/>
  <c r="CS141" i="4"/>
  <c r="CQ141" i="4"/>
  <c r="CO141" i="4"/>
  <c r="CM141" i="4"/>
  <c r="CK141" i="4"/>
  <c r="CI141" i="4"/>
  <c r="CG141" i="4"/>
  <c r="CE141" i="4"/>
  <c r="CC141" i="4"/>
  <c r="CA141" i="4"/>
  <c r="BY141" i="4"/>
  <c r="BW141" i="4"/>
  <c r="BT141" i="4"/>
  <c r="BR141" i="4"/>
  <c r="BP141" i="4"/>
  <c r="BN141" i="4"/>
  <c r="BJ141" i="4"/>
  <c r="BG141" i="4"/>
  <c r="BD141" i="4"/>
  <c r="BB141" i="4"/>
  <c r="AR137" i="4"/>
  <c r="AH137" i="4"/>
  <c r="X137" i="4"/>
  <c r="O137" i="4"/>
  <c r="AQ136" i="4"/>
  <c r="AF136" i="4"/>
  <c r="W136" i="4"/>
  <c r="M136" i="4"/>
  <c r="DQ135" i="4"/>
  <c r="DO135" i="4"/>
  <c r="DM135" i="4"/>
  <c r="DK135" i="4"/>
  <c r="DI135" i="4"/>
  <c r="DG135" i="4"/>
  <c r="DE135" i="4"/>
  <c r="DC135" i="4"/>
  <c r="DA135" i="4"/>
  <c r="CY135" i="4"/>
  <c r="CW135" i="4"/>
  <c r="CU135" i="4"/>
  <c r="CS135" i="4"/>
  <c r="CQ135" i="4"/>
  <c r="CO135" i="4"/>
  <c r="CM135" i="4"/>
  <c r="CK135" i="4"/>
  <c r="CI135" i="4"/>
  <c r="CG135" i="4"/>
  <c r="CE135" i="4"/>
  <c r="CC135" i="4"/>
  <c r="BZ135" i="4"/>
  <c r="AZ135" i="4"/>
  <c r="AP135" i="4"/>
  <c r="AG135" i="4"/>
  <c r="W135" i="4"/>
  <c r="M135" i="4"/>
  <c r="CV134" i="4"/>
  <c r="CO134" i="4"/>
  <c r="CJ134" i="4"/>
  <c r="CF134" i="4"/>
  <c r="CB134" i="4"/>
  <c r="BX134" i="4"/>
  <c r="BT134" i="4"/>
  <c r="BP134" i="4"/>
  <c r="BL134" i="4"/>
  <c r="BC134" i="4"/>
  <c r="AZ134" i="4"/>
  <c r="AP134" i="4"/>
  <c r="AJ134" i="4"/>
  <c r="AC134" i="4"/>
  <c r="V134" i="4"/>
  <c r="P134" i="4"/>
  <c r="AW133" i="4"/>
  <c r="AP133" i="4"/>
  <c r="AJ133" i="4"/>
  <c r="AC133" i="4"/>
  <c r="W133" i="4"/>
  <c r="P133" i="4"/>
  <c r="AY132" i="4"/>
  <c r="DM248" i="4"/>
  <c r="DL248" i="4"/>
  <c r="AL248" i="4"/>
  <c r="BW237" i="4"/>
  <c r="DQ232" i="4"/>
  <c r="DP215" i="4"/>
  <c r="DL215" i="4"/>
  <c r="DD215" i="4"/>
  <c r="DC215" i="4"/>
  <c r="CR215" i="4"/>
  <c r="CK215" i="4"/>
  <c r="CC215" i="4"/>
  <c r="BU215" i="4"/>
  <c r="BQ215" i="4"/>
  <c r="BF215" i="4"/>
  <c r="BA215" i="4"/>
  <c r="AI215" i="4"/>
  <c r="AD215" i="4"/>
  <c r="Y215" i="4"/>
  <c r="S215" i="4"/>
  <c r="R215" i="4"/>
  <c r="M215" i="4"/>
  <c r="DW214" i="4"/>
  <c r="DS214" i="4"/>
  <c r="DJ214" i="4"/>
  <c r="DF214" i="4"/>
  <c r="CY214" i="4"/>
  <c r="CU214" i="4"/>
  <c r="CM214" i="4"/>
  <c r="CI214" i="4"/>
  <c r="BU214" i="4"/>
  <c r="BO214" i="4"/>
  <c r="BF214" i="4"/>
  <c r="AT214" i="4"/>
  <c r="AH214" i="4"/>
  <c r="AA214" i="4"/>
  <c r="DZ213" i="4"/>
  <c r="DV213" i="4"/>
  <c r="DQ213" i="4"/>
  <c r="DN213" i="4"/>
  <c r="DJ213" i="4"/>
  <c r="DA213" i="4"/>
  <c r="CZ213" i="4"/>
  <c r="CQ213" i="4"/>
  <c r="CL213" i="4"/>
  <c r="CA213" i="4"/>
  <c r="BL213" i="4"/>
  <c r="BF213" i="4"/>
  <c r="BB213" i="4"/>
  <c r="AW213" i="4"/>
  <c r="AS213" i="4"/>
  <c r="AM213" i="4"/>
  <c r="AH213" i="4"/>
  <c r="AD213" i="4"/>
  <c r="DM212" i="4"/>
  <c r="DH212" i="4"/>
  <c r="CY212" i="4"/>
  <c r="CU212" i="4"/>
  <c r="CQ212" i="4"/>
  <c r="CK212" i="4"/>
  <c r="CG212" i="4"/>
  <c r="BV212" i="4"/>
  <c r="BO212" i="4"/>
  <c r="BF212" i="4"/>
  <c r="BB212" i="4"/>
  <c r="AM212" i="4"/>
  <c r="W212" i="4"/>
  <c r="O212" i="4"/>
  <c r="EB211" i="4"/>
  <c r="DX211" i="4"/>
  <c r="DM211" i="4"/>
  <c r="DI211" i="4"/>
  <c r="DE211" i="4"/>
  <c r="CU211" i="4"/>
  <c r="CQ211" i="4"/>
  <c r="CM211" i="4"/>
  <c r="CD211" i="4"/>
  <c r="BZ211" i="4"/>
  <c r="BV211" i="4"/>
  <c r="BR211" i="4"/>
  <c r="BN211" i="4"/>
  <c r="BG211" i="4"/>
  <c r="BA211" i="4"/>
  <c r="AY211" i="4"/>
  <c r="AV211" i="4"/>
  <c r="AJ211" i="4"/>
  <c r="CF176" i="4"/>
  <c r="CA176" i="4"/>
  <c r="BV176" i="4"/>
  <c r="BQ176" i="4"/>
  <c r="BL176" i="4"/>
  <c r="BG176" i="4"/>
  <c r="AR176" i="4"/>
  <c r="AJ176" i="4"/>
  <c r="AD176" i="4"/>
  <c r="AC176" i="4"/>
  <c r="Y176" i="4"/>
  <c r="R176" i="4"/>
  <c r="M176" i="4"/>
  <c r="EB175" i="4"/>
  <c r="EA175" i="4"/>
  <c r="DU175" i="4"/>
  <c r="DQ175" i="4"/>
  <c r="DG175" i="4"/>
  <c r="DB175" i="4"/>
  <c r="CK175" i="4"/>
  <c r="BW175" i="4"/>
  <c r="BT175" i="4"/>
  <c r="BJ175" i="4"/>
  <c r="BA175" i="4"/>
  <c r="AX175" i="4"/>
  <c r="AS175" i="4"/>
  <c r="AN175" i="4"/>
  <c r="AK175" i="4"/>
  <c r="AF175" i="4"/>
  <c r="AB175" i="4"/>
  <c r="Y175" i="4"/>
  <c r="T175" i="4"/>
  <c r="O175" i="4"/>
  <c r="DX174" i="4"/>
  <c r="DQ174" i="4"/>
  <c r="DM174" i="4"/>
  <c r="DI174" i="4"/>
  <c r="DD174" i="4"/>
  <c r="CZ174" i="4"/>
  <c r="CY174" i="4"/>
  <c r="CS174" i="4"/>
  <c r="CM174" i="4"/>
  <c r="CJ174" i="4"/>
  <c r="CD174" i="4"/>
  <c r="BO174" i="4"/>
  <c r="BL174" i="4"/>
  <c r="BH174" i="4"/>
  <c r="BC174" i="4"/>
  <c r="AY174" i="4"/>
  <c r="AQ174" i="4"/>
  <c r="AM174" i="4"/>
  <c r="AE174" i="4"/>
  <c r="AB174" i="4"/>
  <c r="W174" i="4"/>
  <c r="S174" i="4"/>
  <c r="N174" i="4"/>
  <c r="M174" i="4"/>
  <c r="DY173" i="4"/>
  <c r="DR173" i="4"/>
  <c r="DN173" i="4"/>
  <c r="DH173" i="4"/>
  <c r="CU173" i="4"/>
  <c r="CS173" i="4"/>
  <c r="CO173" i="4"/>
  <c r="CF173" i="4"/>
  <c r="CB173" i="4"/>
  <c r="BU173" i="4"/>
  <c r="BN173" i="4"/>
  <c r="BJ173" i="4"/>
  <c r="BA173" i="4"/>
  <c r="AU173" i="4"/>
  <c r="AQ173" i="4"/>
  <c r="AN173" i="4"/>
  <c r="AJ173" i="4"/>
  <c r="AI173" i="4"/>
  <c r="AE173" i="4"/>
  <c r="X173" i="4"/>
  <c r="Q173" i="4"/>
  <c r="M173" i="4"/>
  <c r="DY172" i="4"/>
  <c r="DE172" i="4"/>
  <c r="DA172" i="4"/>
  <c r="CZ172" i="4"/>
  <c r="CP172" i="4"/>
  <c r="BU172" i="4"/>
  <c r="BQ172" i="4"/>
  <c r="BI172" i="4"/>
  <c r="BD172" i="4"/>
  <c r="AM172" i="4"/>
  <c r="AF172" i="4"/>
  <c r="AC172" i="4"/>
  <c r="S172" i="4"/>
  <c r="N172" i="4"/>
  <c r="DZ171" i="4"/>
  <c r="DX171" i="4"/>
  <c r="DR171" i="4"/>
  <c r="DN171" i="4"/>
  <c r="DH171" i="4"/>
  <c r="CY171" i="4"/>
  <c r="CV171" i="4"/>
  <c r="CU171" i="4"/>
  <c r="BV171" i="4"/>
  <c r="BR171" i="4"/>
  <c r="BN171" i="4"/>
  <c r="BI171" i="4"/>
  <c r="BE171" i="4"/>
  <c r="BA171" i="4"/>
  <c r="AW171" i="4"/>
  <c r="AS171" i="4"/>
  <c r="AN171" i="4"/>
  <c r="AI171" i="4"/>
  <c r="AE171" i="4"/>
  <c r="R171" i="4"/>
  <c r="DY170" i="4"/>
  <c r="DU170" i="4"/>
  <c r="DN170" i="4"/>
  <c r="DJ170" i="4"/>
  <c r="DB170" i="4"/>
  <c r="CP170" i="4"/>
  <c r="CB170" i="4"/>
  <c r="BV170" i="4"/>
  <c r="BG170" i="4"/>
  <c r="DG169" i="4"/>
  <c r="DD169" i="4"/>
  <c r="DB169" i="4"/>
  <c r="CZ169" i="4"/>
  <c r="BO167" i="4"/>
  <c r="BM167" i="4"/>
  <c r="BK167" i="4"/>
  <c r="BI167" i="4"/>
  <c r="BG167" i="4"/>
  <c r="BE167" i="4"/>
  <c r="BC167" i="4"/>
  <c r="BA167" i="4"/>
  <c r="DZ161" i="4"/>
  <c r="DX161" i="4"/>
  <c r="DV161" i="4"/>
  <c r="DT161" i="4"/>
  <c r="DR161" i="4"/>
  <c r="DP161" i="4"/>
  <c r="DN161" i="4"/>
  <c r="DL161" i="4"/>
  <c r="DJ161" i="4"/>
  <c r="DH161" i="4"/>
  <c r="DF161" i="4"/>
  <c r="DD161" i="4"/>
  <c r="DB161" i="4"/>
  <c r="CZ161" i="4"/>
  <c r="CX161" i="4"/>
  <c r="CV161" i="4"/>
  <c r="CT161" i="4"/>
  <c r="CR161" i="4"/>
  <c r="CP161" i="4"/>
  <c r="CN161" i="4"/>
  <c r="CL161" i="4"/>
  <c r="CJ161" i="4"/>
  <c r="CH161" i="4"/>
  <c r="CF161" i="4"/>
  <c r="CD161" i="4"/>
  <c r="CB161" i="4"/>
  <c r="BZ161" i="4"/>
  <c r="BX161" i="4"/>
  <c r="BV161" i="4"/>
  <c r="BT161" i="4"/>
  <c r="BR161" i="4"/>
  <c r="BP161" i="4"/>
  <c r="BN161" i="4"/>
  <c r="BL161" i="4"/>
  <c r="BJ161" i="4"/>
  <c r="BH161" i="4"/>
  <c r="BF161" i="4"/>
  <c r="BD161" i="4"/>
  <c r="BB161" i="4"/>
  <c r="DW160" i="4"/>
  <c r="DU160" i="4"/>
  <c r="DS160" i="4"/>
  <c r="DQ160" i="4"/>
  <c r="DO160" i="4"/>
  <c r="DM160" i="4"/>
  <c r="DK160" i="4"/>
  <c r="DI160" i="4"/>
  <c r="DG160" i="4"/>
  <c r="DE160" i="4"/>
  <c r="DC160" i="4"/>
  <c r="DA160" i="4"/>
  <c r="CY160" i="4"/>
  <c r="CW160" i="4"/>
  <c r="CU160" i="4"/>
  <c r="CS160" i="4"/>
  <c r="CQ160" i="4"/>
  <c r="CO160" i="4"/>
  <c r="CM160" i="4"/>
  <c r="CK160" i="4"/>
  <c r="CI160" i="4"/>
  <c r="CG160" i="4"/>
  <c r="CE160" i="4"/>
  <c r="CC160" i="4"/>
  <c r="CA160" i="4"/>
  <c r="BY160" i="4"/>
  <c r="BW160" i="4"/>
  <c r="BU160" i="4"/>
  <c r="BS160" i="4"/>
  <c r="BQ160" i="4"/>
  <c r="BO160" i="4"/>
  <c r="BM160" i="4"/>
  <c r="BK160" i="4"/>
  <c r="BI160" i="4"/>
  <c r="BG160" i="4"/>
  <c r="BE160" i="4"/>
  <c r="BC160" i="4"/>
  <c r="BA160" i="4"/>
  <c r="DS157" i="4"/>
  <c r="DN157" i="4"/>
  <c r="DJ157" i="4"/>
  <c r="DF157" i="4"/>
  <c r="DB157" i="4"/>
  <c r="CX157" i="4"/>
  <c r="CT157" i="4"/>
  <c r="CP157" i="4"/>
  <c r="CK157" i="4"/>
  <c r="CG157" i="4"/>
  <c r="CC157" i="4"/>
  <c r="BX157" i="4"/>
  <c r="BT157" i="4"/>
  <c r="BQ157" i="4"/>
  <c r="BO157" i="4"/>
  <c r="BL157" i="4"/>
  <c r="BJ157" i="4"/>
  <c r="BH157" i="4"/>
  <c r="BC157" i="4"/>
  <c r="CM153" i="4"/>
  <c r="CK153" i="4"/>
  <c r="CI153" i="4"/>
  <c r="CG153" i="4"/>
  <c r="CE153" i="4"/>
  <c r="CC153" i="4"/>
  <c r="CA153" i="4"/>
  <c r="BY153" i="4"/>
  <c r="BW153" i="4"/>
  <c r="BU153" i="4"/>
  <c r="BS153" i="4"/>
  <c r="BQ153" i="4"/>
  <c r="BO153" i="4"/>
  <c r="BM153" i="4"/>
  <c r="BK153" i="4"/>
  <c r="BI153" i="4"/>
  <c r="BG153" i="4"/>
  <c r="DX150" i="4"/>
  <c r="DV150" i="4"/>
  <c r="DT150" i="4"/>
  <c r="DR150" i="4"/>
  <c r="DP150" i="4"/>
  <c r="DN150" i="4"/>
  <c r="DL150" i="4"/>
  <c r="DG150" i="4"/>
  <c r="DB150" i="4"/>
  <c r="CZ150" i="4"/>
  <c r="CX150" i="4"/>
  <c r="CV150" i="4"/>
  <c r="CW149" i="4"/>
  <c r="CU149" i="4"/>
  <c r="CS149" i="4"/>
  <c r="CQ149" i="4"/>
  <c r="CO149" i="4"/>
  <c r="CM149" i="4"/>
  <c r="CK149" i="4"/>
  <c r="CI149" i="4"/>
  <c r="CG149" i="4"/>
  <c r="CE149" i="4"/>
  <c r="CC149" i="4"/>
  <c r="CA149" i="4"/>
  <c r="BY149" i="4"/>
  <c r="BW149" i="4"/>
  <c r="BU149" i="4"/>
  <c r="BS149" i="4"/>
  <c r="BQ149" i="4"/>
  <c r="BO149" i="4"/>
  <c r="BM149" i="4"/>
  <c r="BK149" i="4"/>
  <c r="BI149" i="4"/>
  <c r="BG149" i="4"/>
  <c r="BE149" i="4"/>
  <c r="BC149" i="4"/>
  <c r="BA149" i="4"/>
  <c r="CM146" i="4"/>
  <c r="CL146" i="4"/>
  <c r="CG146" i="4"/>
  <c r="CE146" i="4"/>
  <c r="BT146" i="4"/>
  <c r="BO146" i="4"/>
  <c r="BK146" i="4"/>
  <c r="BF146" i="4"/>
  <c r="BA146" i="4"/>
  <c r="CF139" i="4"/>
  <c r="CA139" i="4"/>
  <c r="BX139" i="4"/>
  <c r="BT139" i="4"/>
  <c r="BO139" i="4"/>
  <c r="BL139" i="4"/>
  <c r="BH139" i="4"/>
  <c r="BC139" i="4"/>
  <c r="AP137" i="4"/>
  <c r="AE137" i="4"/>
  <c r="T137" i="4"/>
  <c r="AX136" i="4"/>
  <c r="AL136" i="4"/>
  <c r="AB136" i="4"/>
  <c r="DR135" i="4"/>
  <c r="DP135" i="4"/>
  <c r="DN135" i="4"/>
  <c r="DL135" i="4"/>
  <c r="DJ135" i="4"/>
  <c r="DH135" i="4"/>
  <c r="DF135" i="4"/>
  <c r="DD135" i="4"/>
  <c r="DB135" i="4"/>
  <c r="CZ135" i="4"/>
  <c r="CX135" i="4"/>
  <c r="CV135" i="4"/>
  <c r="CT135" i="4"/>
  <c r="CR135" i="4"/>
  <c r="CP135" i="4"/>
  <c r="CN135" i="4"/>
  <c r="CL135" i="4"/>
  <c r="CJ135" i="4"/>
  <c r="CH135" i="4"/>
  <c r="CF135" i="4"/>
  <c r="CD135" i="4"/>
  <c r="CB135" i="4"/>
  <c r="BT135" i="4"/>
  <c r="AQ135" i="4"/>
  <c r="AH135" i="4"/>
  <c r="Y135" i="4"/>
  <c r="N135" i="4"/>
  <c r="AS134" i="4"/>
  <c r="AI134" i="4"/>
  <c r="AB134" i="4"/>
  <c r="T134" i="4"/>
  <c r="N134" i="4"/>
  <c r="AV133" i="4"/>
  <c r="AN133" i="4"/>
  <c r="AH133" i="4"/>
  <c r="AB133" i="4"/>
  <c r="V133" i="4"/>
  <c r="O133" i="4"/>
  <c r="AX132" i="4"/>
  <c r="BO241" i="4"/>
  <c r="DP232" i="4"/>
  <c r="DO215" i="4"/>
  <c r="CZ215" i="4"/>
  <c r="CY215" i="4"/>
  <c r="CQ215" i="4"/>
  <c r="CM215" i="4"/>
  <c r="CH215" i="4"/>
  <c r="CD215" i="4"/>
  <c r="BS215" i="4"/>
  <c r="BH215" i="4"/>
  <c r="AX215" i="4"/>
  <c r="AT215" i="4"/>
  <c r="AM215" i="4"/>
  <c r="AL215" i="4"/>
  <c r="AH215" i="4"/>
  <c r="X215" i="4"/>
  <c r="T215" i="4"/>
  <c r="P215" i="4"/>
  <c r="EB214" i="4"/>
  <c r="DX214" i="4"/>
  <c r="DT214" i="4"/>
  <c r="DK214" i="4"/>
  <c r="DG214" i="4"/>
  <c r="CZ214" i="4"/>
  <c r="CV214" i="4"/>
  <c r="CO214" i="4"/>
  <c r="CK214" i="4"/>
  <c r="CB214" i="4"/>
  <c r="BW214" i="4"/>
  <c r="BR214" i="4"/>
  <c r="BM214" i="4"/>
  <c r="AY214" i="4"/>
  <c r="Z214" i="4"/>
  <c r="V214" i="4"/>
  <c r="S214" i="4"/>
  <c r="R214" i="4"/>
  <c r="DY213" i="4"/>
  <c r="DU213" i="4"/>
  <c r="DL213" i="4"/>
  <c r="DG213" i="4"/>
  <c r="CY213" i="4"/>
  <c r="CO213" i="4"/>
  <c r="CK213" i="4"/>
  <c r="CI213" i="4"/>
  <c r="CH213" i="4"/>
  <c r="BZ213" i="4"/>
  <c r="BV213" i="4"/>
  <c r="BK213" i="4"/>
  <c r="BD213" i="4"/>
  <c r="AZ213" i="4"/>
  <c r="AI213" i="4"/>
  <c r="AG213" i="4"/>
  <c r="W213" i="4"/>
  <c r="Q213" i="4"/>
  <c r="DU212" i="4"/>
  <c r="DO212" i="4"/>
  <c r="DI212" i="4"/>
  <c r="CX212" i="4"/>
  <c r="CT212" i="4"/>
  <c r="CM212" i="4"/>
  <c r="CH212" i="4"/>
  <c r="CD212" i="4"/>
  <c r="BQ212" i="4"/>
  <c r="BI212" i="4"/>
  <c r="BE212" i="4"/>
  <c r="AY212" i="4"/>
  <c r="AR212" i="4"/>
  <c r="AA212" i="4"/>
  <c r="V212" i="4"/>
  <c r="N212" i="4"/>
  <c r="EA211" i="4"/>
  <c r="DL211" i="4"/>
  <c r="DH211" i="4"/>
  <c r="DD211" i="4"/>
  <c r="CW211" i="4"/>
  <c r="CS211" i="4"/>
  <c r="CN211" i="4"/>
  <c r="CB211" i="4"/>
  <c r="BS211" i="4"/>
  <c r="BP211" i="4"/>
  <c r="AZ211" i="4"/>
  <c r="AW211" i="4"/>
  <c r="AU211" i="4"/>
  <c r="AP211" i="4"/>
  <c r="BT176" i="4"/>
  <c r="BM176" i="4"/>
  <c r="BH176" i="4"/>
  <c r="AW176" i="4"/>
  <c r="AL176" i="4"/>
  <c r="AI176" i="4"/>
  <c r="DZ175" i="4"/>
  <c r="DT175" i="4"/>
  <c r="DR175" i="4"/>
  <c r="DN175" i="4"/>
  <c r="DJ175" i="4"/>
  <c r="DF175" i="4"/>
  <c r="CI175" i="4"/>
  <c r="CC175" i="4"/>
  <c r="BY175" i="4"/>
  <c r="BQ175" i="4"/>
  <c r="BM175" i="4"/>
  <c r="BK175" i="4"/>
  <c r="AZ175" i="4"/>
  <c r="AO175" i="4"/>
  <c r="AJ175" i="4"/>
  <c r="AD175" i="4"/>
  <c r="X175" i="4"/>
  <c r="S175" i="4"/>
  <c r="DY174" i="4"/>
  <c r="DT174" i="4"/>
  <c r="DO174" i="4"/>
  <c r="DK174" i="4"/>
  <c r="DB174" i="4"/>
  <c r="DA174" i="4"/>
  <c r="CV174" i="4"/>
  <c r="CR174" i="4"/>
  <c r="CK174" i="4"/>
  <c r="CG174" i="4"/>
  <c r="CC174" i="4"/>
  <c r="BY174" i="4"/>
  <c r="BU174" i="4"/>
  <c r="BQ174" i="4"/>
  <c r="BJ174" i="4"/>
  <c r="BB174" i="4"/>
  <c r="AV174" i="4"/>
  <c r="AR174" i="4"/>
  <c r="AK174" i="4"/>
  <c r="Z174" i="4"/>
  <c r="Y174" i="4"/>
  <c r="T174" i="4"/>
  <c r="P174" i="4"/>
  <c r="DS173" i="4"/>
  <c r="DG173" i="4"/>
  <c r="DA173" i="4"/>
  <c r="CW173" i="4"/>
  <c r="CR173" i="4"/>
  <c r="CL173" i="4"/>
  <c r="CH173" i="4"/>
  <c r="CC173" i="4"/>
  <c r="BX173" i="4"/>
  <c r="BW173" i="4"/>
  <c r="BS173" i="4"/>
  <c r="BH173" i="4"/>
  <c r="AZ173" i="4"/>
  <c r="AX173" i="4"/>
  <c r="AH173" i="4"/>
  <c r="AD173" i="4"/>
  <c r="W173" i="4"/>
  <c r="S173" i="4"/>
  <c r="EB172" i="4"/>
  <c r="DV172" i="4"/>
  <c r="DR172" i="4"/>
  <c r="DO172" i="4"/>
  <c r="DK172" i="4"/>
  <c r="DG172" i="4"/>
  <c r="CT172" i="4"/>
  <c r="CN172" i="4"/>
  <c r="CI172" i="4"/>
  <c r="CF172" i="4"/>
  <c r="CB172" i="4"/>
  <c r="BW172" i="4"/>
  <c r="BP172" i="4"/>
  <c r="BF172" i="4"/>
  <c r="BB172" i="4"/>
  <c r="AT172" i="4"/>
  <c r="AP172" i="4"/>
  <c r="AJ172" i="4"/>
  <c r="AH172" i="4"/>
  <c r="M172" i="4"/>
  <c r="DS171" i="4"/>
  <c r="DO171" i="4"/>
  <c r="DI171" i="4"/>
  <c r="DE171" i="4"/>
  <c r="DA171" i="4"/>
  <c r="CQ171" i="4"/>
  <c r="CG171" i="4"/>
  <c r="CC171" i="4"/>
  <c r="CB171" i="4"/>
  <c r="BW171" i="4"/>
  <c r="BS171" i="4"/>
  <c r="BO171" i="4"/>
  <c r="BJ171" i="4"/>
  <c r="BF171" i="4"/>
  <c r="AZ171" i="4"/>
  <c r="AU171" i="4"/>
  <c r="AR171" i="4"/>
  <c r="AJ171" i="4"/>
  <c r="AF171" i="4"/>
  <c r="AA171" i="4"/>
  <c r="W171" i="4"/>
  <c r="P171" i="4"/>
  <c r="DZ170" i="4"/>
  <c r="DV170" i="4"/>
  <c r="DL170" i="4"/>
  <c r="DH170" i="4"/>
  <c r="CV170" i="4"/>
  <c r="CS170" i="4"/>
  <c r="CO170" i="4"/>
  <c r="CI170" i="4"/>
  <c r="CE170" i="4"/>
  <c r="BX170" i="4"/>
  <c r="BS170" i="4"/>
  <c r="BN170" i="4"/>
  <c r="BL170" i="4"/>
  <c r="BJ170" i="4"/>
  <c r="BF170" i="4"/>
  <c r="BE170" i="4"/>
  <c r="BB170" i="4"/>
  <c r="DH169" i="4"/>
  <c r="DE169" i="4"/>
  <c r="DC169" i="4"/>
  <c r="DA169" i="4"/>
  <c r="CY169" i="4"/>
  <c r="EA166" i="4"/>
  <c r="DY166" i="4"/>
  <c r="DW166" i="4"/>
  <c r="DU166" i="4"/>
  <c r="DR166" i="4"/>
  <c r="DP166" i="4"/>
  <c r="DN166" i="4"/>
  <c r="DL166" i="4"/>
  <c r="DJ166" i="4"/>
  <c r="DH166" i="4"/>
  <c r="DF166" i="4"/>
  <c r="DD166" i="4"/>
  <c r="DB166" i="4"/>
  <c r="CZ166" i="4"/>
  <c r="CX166" i="4"/>
  <c r="CV166" i="4"/>
  <c r="CT166" i="4"/>
  <c r="CR166" i="4"/>
  <c r="CP166" i="4"/>
  <c r="CN166" i="4"/>
  <c r="CL166" i="4"/>
  <c r="CJ166" i="4"/>
  <c r="CH166" i="4"/>
  <c r="CF166" i="4"/>
  <c r="CD166" i="4"/>
  <c r="CB166" i="4"/>
  <c r="BZ166" i="4"/>
  <c r="BX166" i="4"/>
  <c r="BV166" i="4"/>
  <c r="BT166" i="4"/>
  <c r="BR166" i="4"/>
  <c r="BP166" i="4"/>
  <c r="BN166" i="4"/>
  <c r="BL166" i="4"/>
  <c r="BJ166" i="4"/>
  <c r="BH166" i="4"/>
  <c r="BF166" i="4"/>
  <c r="BD166" i="4"/>
  <c r="BB166" i="4"/>
  <c r="DX160" i="4"/>
  <c r="DV160" i="4"/>
  <c r="DT160" i="4"/>
  <c r="DR160" i="4"/>
  <c r="DP160" i="4"/>
  <c r="DN160" i="4"/>
  <c r="DL160" i="4"/>
  <c r="DJ160" i="4"/>
  <c r="DH160" i="4"/>
  <c r="DF160" i="4"/>
  <c r="DD160" i="4"/>
  <c r="DB160" i="4"/>
  <c r="CZ160" i="4"/>
  <c r="CX160" i="4"/>
  <c r="CV160" i="4"/>
  <c r="CT160" i="4"/>
  <c r="CR160" i="4"/>
  <c r="CP160" i="4"/>
  <c r="CN160" i="4"/>
  <c r="CL160" i="4"/>
  <c r="CJ160" i="4"/>
  <c r="CH160" i="4"/>
  <c r="CF160" i="4"/>
  <c r="CD160" i="4"/>
  <c r="CB160" i="4"/>
  <c r="BZ160" i="4"/>
  <c r="BX160" i="4"/>
  <c r="BV160" i="4"/>
  <c r="BT160" i="4"/>
  <c r="BR160" i="4"/>
  <c r="BP160" i="4"/>
  <c r="BN160" i="4"/>
  <c r="BL160" i="4"/>
  <c r="BJ160" i="4"/>
  <c r="BH160" i="4"/>
  <c r="BF160" i="4"/>
  <c r="BD160" i="4"/>
  <c r="BB160" i="4"/>
  <c r="BR157" i="4"/>
  <c r="BP157" i="4"/>
  <c r="BM157" i="4"/>
  <c r="BK157" i="4"/>
  <c r="BI157" i="4"/>
  <c r="BD157" i="4"/>
  <c r="BA157" i="4"/>
  <c r="DY150" i="4"/>
  <c r="DW150" i="4"/>
  <c r="DU150" i="4"/>
  <c r="DS150" i="4"/>
  <c r="DQ150" i="4"/>
  <c r="DO150" i="4"/>
  <c r="DM150" i="4"/>
  <c r="DJ150" i="4"/>
  <c r="DH150" i="4"/>
  <c r="DF150" i="4"/>
  <c r="DA150" i="4"/>
  <c r="CY150" i="4"/>
  <c r="CW150" i="4"/>
  <c r="CX149" i="4"/>
  <c r="CV149" i="4"/>
  <c r="CT149" i="4"/>
  <c r="CR149" i="4"/>
  <c r="CP149" i="4"/>
  <c r="CN149" i="4"/>
  <c r="CL149" i="4"/>
  <c r="CJ149" i="4"/>
  <c r="CH149" i="4"/>
  <c r="CF149" i="4"/>
  <c r="CD149" i="4"/>
  <c r="CB149" i="4"/>
  <c r="BZ149" i="4"/>
  <c r="BX149" i="4"/>
  <c r="BV149" i="4"/>
  <c r="BT149" i="4"/>
  <c r="BR149" i="4"/>
  <c r="BP149" i="4"/>
  <c r="BN149" i="4"/>
  <c r="BL149" i="4"/>
  <c r="BJ149" i="4"/>
  <c r="BH149" i="4"/>
  <c r="BF149" i="4"/>
  <c r="BD149" i="4"/>
  <c r="BB149" i="4"/>
  <c r="CY146" i="4"/>
  <c r="CT146" i="4"/>
  <c r="CP146" i="4"/>
  <c r="CK146" i="4"/>
  <c r="CF146" i="4"/>
  <c r="BR146" i="4"/>
  <c r="BM146" i="4"/>
  <c r="BH146" i="4"/>
  <c r="BB146" i="4"/>
  <c r="AN137" i="4"/>
  <c r="AD137" i="4"/>
  <c r="V137" i="4"/>
  <c r="AY136" i="4"/>
  <c r="AP136" i="4"/>
  <c r="AE136" i="4"/>
  <c r="S136" i="4"/>
  <c r="AW135" i="4"/>
  <c r="AM135" i="4"/>
  <c r="AC135" i="4"/>
  <c r="R135" i="4"/>
  <c r="AV134" i="4"/>
  <c r="AK134" i="4"/>
  <c r="AA134" i="4"/>
  <c r="O134" i="4"/>
  <c r="AS133" i="4"/>
  <c r="AI133" i="4"/>
  <c r="Z133" i="4"/>
  <c r="S133" i="4"/>
  <c r="N133" i="4"/>
  <c r="DZ250" i="4"/>
  <c r="BM246" i="4"/>
  <c r="DI215" i="4"/>
  <c r="CN215" i="4"/>
  <c r="CA215" i="4"/>
  <c r="AP215" i="4"/>
  <c r="AA215" i="4"/>
  <c r="Z215" i="4"/>
  <c r="DQ214" i="4"/>
  <c r="CR214" i="4"/>
  <c r="CP214" i="4"/>
  <c r="BQ214" i="4"/>
  <c r="BB214" i="4"/>
  <c r="AZ214" i="4"/>
  <c r="AO214" i="4"/>
  <c r="AC214" i="4"/>
  <c r="N214" i="4"/>
  <c r="DD213" i="4"/>
  <c r="DC213" i="4"/>
  <c r="BY213" i="4"/>
  <c r="BX213" i="4"/>
  <c r="BW213" i="4"/>
  <c r="BU213" i="4"/>
  <c r="BS213" i="4"/>
  <c r="BI213" i="4"/>
  <c r="AE213" i="4"/>
  <c r="AC213" i="4"/>
  <c r="AA213" i="4"/>
  <c r="R213" i="4"/>
  <c r="DV212" i="4"/>
  <c r="DT212" i="4"/>
  <c r="DR212" i="4"/>
  <c r="DC212" i="4"/>
  <c r="CN212" i="4"/>
  <c r="CL212" i="4"/>
  <c r="BU212" i="4"/>
  <c r="BA212" i="4"/>
  <c r="AZ212" i="4"/>
  <c r="AN212" i="4"/>
  <c r="AL212" i="4"/>
  <c r="AI212" i="4"/>
  <c r="AH212" i="4"/>
  <c r="AE212" i="4"/>
  <c r="R212" i="4"/>
  <c r="DW211" i="4"/>
  <c r="DU211" i="4"/>
  <c r="DT211" i="4"/>
  <c r="DS211" i="4"/>
  <c r="DQ211" i="4"/>
  <c r="DP211" i="4"/>
  <c r="DO211" i="4"/>
  <c r="DN211" i="4"/>
  <c r="BY211" i="4"/>
  <c r="BX211" i="4"/>
  <c r="BW211" i="4"/>
  <c r="BL211" i="4"/>
  <c r="BI211" i="4"/>
  <c r="BH211" i="4"/>
  <c r="CE176" i="4"/>
  <c r="BS176" i="4"/>
  <c r="AN176" i="4"/>
  <c r="AM176" i="4"/>
  <c r="AA176" i="4"/>
  <c r="X176" i="4"/>
  <c r="V176" i="4"/>
  <c r="DW175" i="4"/>
  <c r="DD175" i="4"/>
  <c r="DC175" i="4"/>
  <c r="CS175" i="4"/>
  <c r="CQ175" i="4"/>
  <c r="CP175" i="4"/>
  <c r="CO175" i="4"/>
  <c r="CM175" i="4"/>
  <c r="BO175" i="4"/>
  <c r="W175" i="4"/>
  <c r="EB174" i="4"/>
  <c r="DZ174" i="4"/>
  <c r="DV174" i="4"/>
  <c r="CX174" i="4"/>
  <c r="CW174" i="4"/>
  <c r="CP174" i="4"/>
  <c r="BI174" i="4"/>
  <c r="BE174" i="4"/>
  <c r="AP174" i="4"/>
  <c r="AD174" i="4"/>
  <c r="DV173" i="4"/>
  <c r="CZ173" i="4"/>
  <c r="CM173" i="4"/>
  <c r="BY173" i="4"/>
  <c r="BQ173" i="4"/>
  <c r="BF173" i="4"/>
  <c r="BE173" i="4"/>
  <c r="BC173" i="4"/>
  <c r="AR173" i="4"/>
  <c r="AL173" i="4"/>
  <c r="O173" i="4"/>
  <c r="DU172" i="4"/>
  <c r="DT172" i="4"/>
  <c r="DS172" i="4"/>
  <c r="DQ172" i="4"/>
  <c r="DM172" i="4"/>
  <c r="DL172" i="4"/>
  <c r="CY172" i="4"/>
  <c r="CX172" i="4"/>
  <c r="CW172" i="4"/>
  <c r="CL172" i="4"/>
  <c r="BN172" i="4"/>
  <c r="AZ172" i="4"/>
  <c r="AY172" i="4"/>
  <c r="AN172" i="4"/>
  <c r="AB172" i="4"/>
  <c r="O172" i="4"/>
  <c r="DV171" i="4"/>
  <c r="BZ171" i="4"/>
  <c r="BY171" i="4"/>
  <c r="BL171" i="4"/>
  <c r="AY171" i="4"/>
  <c r="AM171" i="4"/>
  <c r="Z171" i="4"/>
  <c r="N171" i="4"/>
  <c r="M171" i="4"/>
  <c r="DS170" i="4"/>
  <c r="DR170" i="4"/>
  <c r="DP170" i="4"/>
  <c r="DD170" i="4"/>
  <c r="DA170" i="4"/>
  <c r="CZ170" i="4"/>
  <c r="CW170" i="4"/>
  <c r="CJ170" i="4"/>
  <c r="BW170" i="4"/>
  <c r="BD170" i="4"/>
  <c r="BC170" i="4"/>
  <c r="BA170" i="4"/>
  <c r="BO156" i="4"/>
  <c r="CG151" i="4"/>
  <c r="CC151" i="4"/>
  <c r="BY151" i="4"/>
  <c r="BU151" i="4"/>
  <c r="CZ146" i="4"/>
  <c r="CX146" i="4"/>
  <c r="CS146" i="4"/>
  <c r="CO146" i="4"/>
  <c r="CJ146" i="4"/>
  <c r="CD146" i="4"/>
  <c r="CA146" i="4"/>
  <c r="BW146" i="4"/>
  <c r="BS146" i="4"/>
  <c r="BQ146" i="4"/>
  <c r="BN146" i="4"/>
  <c r="BL146" i="4"/>
  <c r="BJ146" i="4"/>
  <c r="BG146" i="4"/>
  <c r="BE146" i="4"/>
  <c r="DV144" i="4"/>
  <c r="DS144" i="4"/>
  <c r="DQ144" i="4"/>
  <c r="DO144" i="4"/>
  <c r="DL144" i="4"/>
  <c r="DJ144" i="4"/>
  <c r="DH144" i="4"/>
  <c r="DF144" i="4"/>
  <c r="DD144" i="4"/>
  <c r="CZ144" i="4"/>
  <c r="CV144" i="4"/>
  <c r="CR144" i="4"/>
  <c r="CN144" i="4"/>
  <c r="CJ144" i="4"/>
  <c r="CF144" i="4"/>
  <c r="CB144" i="4"/>
  <c r="BX144" i="4"/>
  <c r="BT144" i="4"/>
  <c r="BP144" i="4"/>
  <c r="BK144" i="4"/>
  <c r="BG144" i="4"/>
  <c r="BC144" i="4"/>
  <c r="CI143" i="4"/>
  <c r="CG143" i="4"/>
  <c r="CE143" i="4"/>
  <c r="CC143" i="4"/>
  <c r="CA143" i="4"/>
  <c r="BY143" i="4"/>
  <c r="BW143" i="4"/>
  <c r="BT143" i="4"/>
  <c r="BR143" i="4"/>
  <c r="BP143" i="4"/>
  <c r="BN143" i="4"/>
  <c r="BL143" i="4"/>
  <c r="BJ143" i="4"/>
  <c r="BH143" i="4"/>
  <c r="BF143" i="4"/>
  <c r="BD143" i="4"/>
  <c r="BB143" i="4"/>
  <c r="AQ137" i="4"/>
  <c r="AJ137" i="4"/>
  <c r="AB137" i="4"/>
  <c r="W137" i="4"/>
  <c r="P137" i="4"/>
  <c r="AW136" i="4"/>
  <c r="AR136" i="4"/>
  <c r="AK136" i="4"/>
  <c r="AD136" i="4"/>
  <c r="X136" i="4"/>
  <c r="R136" i="4"/>
  <c r="AY135" i="4"/>
  <c r="AS135" i="4"/>
  <c r="AL135" i="4"/>
  <c r="AE135" i="4"/>
  <c r="Z135" i="4"/>
  <c r="S135" i="4"/>
  <c r="AY134" i="4"/>
  <c r="AT134" i="4"/>
  <c r="AM134" i="4"/>
  <c r="AE134" i="4"/>
  <c r="U134" i="4"/>
  <c r="AY133" i="4"/>
  <c r="AO133" i="4"/>
  <c r="AE133" i="4"/>
  <c r="X133" i="4"/>
  <c r="CU132" i="4"/>
  <c r="CK132" i="4"/>
  <c r="CG132" i="4"/>
  <c r="CE132" i="4"/>
  <c r="CB132" i="4"/>
  <c r="CA132" i="4"/>
  <c r="BS132" i="4"/>
  <c r="BL132" i="4"/>
  <c r="AZ132" i="4"/>
  <c r="DJ215" i="4"/>
  <c r="DH215" i="4"/>
  <c r="DG215" i="4"/>
  <c r="CX215" i="4"/>
  <c r="CL215" i="4"/>
  <c r="CJ215" i="4"/>
  <c r="BZ215" i="4"/>
  <c r="BP215" i="4"/>
  <c r="BO215" i="4"/>
  <c r="BE215" i="4"/>
  <c r="BC215" i="4"/>
  <c r="BB215" i="4"/>
  <c r="AO215" i="4"/>
  <c r="AC215" i="4"/>
  <c r="O215" i="4"/>
  <c r="N215" i="4"/>
  <c r="DR214" i="4"/>
  <c r="DP214" i="4"/>
  <c r="DN214" i="4"/>
  <c r="CT214" i="4"/>
  <c r="CH214" i="4"/>
  <c r="BL214" i="4"/>
  <c r="BK214" i="4"/>
  <c r="BA214" i="4"/>
  <c r="AX214" i="4"/>
  <c r="AW214" i="4"/>
  <c r="AV214" i="4"/>
  <c r="AR214" i="4"/>
  <c r="AP214" i="4"/>
  <c r="AF214" i="4"/>
  <c r="AE214" i="4"/>
  <c r="AD214" i="4"/>
  <c r="T214" i="4"/>
  <c r="Q214" i="4"/>
  <c r="O214" i="4"/>
  <c r="M214" i="4"/>
  <c r="DP213" i="4"/>
  <c r="DO213" i="4"/>
  <c r="CT213" i="4"/>
  <c r="CS213" i="4"/>
  <c r="CR213" i="4"/>
  <c r="CG213" i="4"/>
  <c r="CF213" i="4"/>
  <c r="BH213" i="4"/>
  <c r="AY213" i="4"/>
  <c r="AU213" i="4"/>
  <c r="AT213" i="4"/>
  <c r="AR213" i="4"/>
  <c r="AQ213" i="4"/>
  <c r="AP213" i="4"/>
  <c r="AO213" i="4"/>
  <c r="AN213" i="4"/>
  <c r="Y213" i="4"/>
  <c r="X213" i="4"/>
  <c r="P213" i="4"/>
  <c r="O213" i="4"/>
  <c r="M213" i="4"/>
  <c r="EB212" i="4"/>
  <c r="DY212" i="4"/>
  <c r="DQ212" i="4"/>
  <c r="DE212" i="4"/>
  <c r="DD212" i="4"/>
  <c r="CP212" i="4"/>
  <c r="CO212" i="4"/>
  <c r="CC212" i="4"/>
  <c r="CA212" i="4"/>
  <c r="BY212" i="4"/>
  <c r="BW212" i="4"/>
  <c r="BN212" i="4"/>
  <c r="BM212" i="4"/>
  <c r="BL212" i="4"/>
  <c r="AQ212" i="4"/>
  <c r="AP212" i="4"/>
  <c r="AB212" i="4"/>
  <c r="Z212" i="4"/>
  <c r="Y212" i="4"/>
  <c r="X212" i="4"/>
  <c r="M212" i="4"/>
  <c r="DC211" i="4"/>
  <c r="DA211" i="4"/>
  <c r="CZ211" i="4"/>
  <c r="CX211" i="4"/>
  <c r="CL211" i="4"/>
  <c r="CJ211" i="4"/>
  <c r="CH211" i="4"/>
  <c r="BF211" i="4"/>
  <c r="BE211" i="4"/>
  <c r="BD211" i="4"/>
  <c r="AT211" i="4"/>
  <c r="BZ176" i="4"/>
  <c r="BO176" i="4"/>
  <c r="BE176" i="4"/>
  <c r="BD176" i="4"/>
  <c r="BC176" i="4"/>
  <c r="AU176" i="4"/>
  <c r="AS176" i="4"/>
  <c r="AQ176" i="4"/>
  <c r="AP176" i="4"/>
  <c r="AF176" i="4"/>
  <c r="T176" i="4"/>
  <c r="S176" i="4"/>
  <c r="DX175" i="4"/>
  <c r="DM175" i="4"/>
  <c r="DL175" i="4"/>
  <c r="CZ175" i="4"/>
  <c r="CW175" i="4"/>
  <c r="CV175" i="4"/>
  <c r="CU175" i="4"/>
  <c r="CB175" i="4"/>
  <c r="CA175" i="4"/>
  <c r="BD175" i="4"/>
  <c r="BC175" i="4"/>
  <c r="AT175" i="4"/>
  <c r="AR175" i="4"/>
  <c r="AC175" i="4"/>
  <c r="AA175" i="4"/>
  <c r="Z175" i="4"/>
  <c r="P175" i="4"/>
  <c r="N175" i="4"/>
  <c r="DG174" i="4"/>
  <c r="CU174" i="4"/>
  <c r="CL174" i="4"/>
  <c r="CF174" i="4"/>
  <c r="CE174" i="4"/>
  <c r="CB174" i="4"/>
  <c r="CA174" i="4"/>
  <c r="BP174" i="4"/>
  <c r="BN174" i="4"/>
  <c r="BG174" i="4"/>
  <c r="AU174" i="4"/>
  <c r="AI174" i="4"/>
  <c r="AH174" i="4"/>
  <c r="X174" i="4"/>
  <c r="EA173" i="4"/>
  <c r="DQ173" i="4"/>
  <c r="DO173" i="4"/>
  <c r="DF173" i="4"/>
  <c r="DE173" i="4"/>
  <c r="CT173" i="4"/>
  <c r="CJ173" i="4"/>
  <c r="CI173" i="4"/>
  <c r="BV173" i="4"/>
  <c r="BM173" i="4"/>
  <c r="BL173" i="4"/>
  <c r="BI173" i="4"/>
  <c r="AP173" i="4"/>
  <c r="AO173" i="4"/>
  <c r="T173" i="4"/>
  <c r="DZ172" i="4"/>
  <c r="DX172" i="4"/>
  <c r="DP172" i="4"/>
  <c r="DD172" i="4"/>
  <c r="CK172" i="4"/>
  <c r="CA172" i="4"/>
  <c r="BY172" i="4"/>
  <c r="BL172" i="4"/>
  <c r="BJ172" i="4"/>
  <c r="AW172" i="4"/>
  <c r="AS172" i="4"/>
  <c r="AI172" i="4"/>
  <c r="X172" i="4"/>
  <c r="T172" i="4"/>
  <c r="DM171" i="4"/>
  <c r="DK171" i="4"/>
  <c r="DJ171" i="4"/>
  <c r="CX171" i="4"/>
  <c r="CW171" i="4"/>
  <c r="CM171" i="4"/>
  <c r="CL171" i="4"/>
  <c r="CA171" i="4"/>
  <c r="AQ171" i="4"/>
  <c r="AO171" i="4"/>
  <c r="AB171" i="4"/>
  <c r="S171" i="4"/>
  <c r="DQ170" i="4"/>
  <c r="DF170" i="4"/>
  <c r="CU170" i="4"/>
  <c r="CT170" i="4"/>
  <c r="BZ170" i="4"/>
  <c r="BQ170" i="4"/>
  <c r="BI170" i="4"/>
  <c r="BA165" i="4"/>
  <c r="DG163" i="4"/>
  <c r="DE163" i="4"/>
  <c r="DC163" i="4"/>
  <c r="DA163" i="4"/>
  <c r="CY163" i="4"/>
  <c r="CW163" i="4"/>
  <c r="CU163" i="4"/>
  <c r="CS163" i="4"/>
  <c r="CQ163" i="4"/>
  <c r="CO163" i="4"/>
  <c r="CL163" i="4"/>
  <c r="CJ163" i="4"/>
  <c r="CH163" i="4"/>
  <c r="CF163" i="4"/>
  <c r="CD163" i="4"/>
  <c r="BX163" i="4"/>
  <c r="BT163" i="4"/>
  <c r="BP163" i="4"/>
  <c r="BL163" i="4"/>
  <c r="BH163" i="4"/>
  <c r="BD163" i="4"/>
  <c r="DU157" i="4"/>
  <c r="DT157" i="4"/>
  <c r="DO157" i="4"/>
  <c r="DK157" i="4"/>
  <c r="DG157" i="4"/>
  <c r="DC157" i="4"/>
  <c r="CY157" i="4"/>
  <c r="CU157" i="4"/>
  <c r="CQ157" i="4"/>
  <c r="CL157" i="4"/>
  <c r="CH157" i="4"/>
  <c r="BY157" i="4"/>
  <c r="BU157" i="4"/>
  <c r="BN157" i="4"/>
  <c r="BG157" i="4"/>
  <c r="BF157" i="4"/>
  <c r="BE157" i="4"/>
  <c r="CU140" i="4"/>
  <c r="CP140" i="4"/>
  <c r="CK140" i="4"/>
  <c r="CF140" i="4"/>
  <c r="CB140" i="4"/>
  <c r="BX140" i="4"/>
  <c r="BT140" i="4"/>
  <c r="BP140" i="4"/>
  <c r="BL140" i="4"/>
  <c r="BC140" i="4"/>
  <c r="DD139" i="4"/>
  <c r="CV139" i="4"/>
  <c r="CM139" i="4"/>
  <c r="CB139" i="4"/>
  <c r="BU139" i="4"/>
  <c r="DR138" i="4"/>
  <c r="DP138" i="4"/>
  <c r="DN138" i="4"/>
  <c r="DH138" i="4"/>
  <c r="DF138" i="4"/>
  <c r="DD138" i="4"/>
  <c r="DB138" i="4"/>
  <c r="CZ138" i="4"/>
  <c r="CX138" i="4"/>
  <c r="CV138" i="4"/>
  <c r="CT138" i="4"/>
  <c r="CR138" i="4"/>
  <c r="CO138" i="4"/>
  <c r="CM138" i="4"/>
  <c r="CK138" i="4"/>
  <c r="CI138" i="4"/>
  <c r="CG138" i="4"/>
  <c r="CE138" i="4"/>
  <c r="CC138" i="4"/>
  <c r="CA138" i="4"/>
  <c r="BY138" i="4"/>
  <c r="BW138" i="4"/>
  <c r="BU138" i="4"/>
  <c r="BS138" i="4"/>
  <c r="BP138" i="4"/>
  <c r="BN138" i="4"/>
  <c r="BL138" i="4"/>
  <c r="BJ138" i="4"/>
  <c r="BH138" i="4"/>
  <c r="BF138" i="4"/>
  <c r="BD138" i="4"/>
  <c r="BB138" i="4"/>
  <c r="DT137" i="4"/>
  <c r="DR137" i="4"/>
  <c r="DP137" i="4"/>
  <c r="DN137" i="4"/>
  <c r="DL137" i="4"/>
  <c r="DJ137" i="4"/>
  <c r="DH137" i="4"/>
  <c r="DF137" i="4"/>
  <c r="DD137" i="4"/>
  <c r="DB137" i="4"/>
  <c r="CZ137" i="4"/>
  <c r="CX137" i="4"/>
  <c r="CV137" i="4"/>
  <c r="CT137" i="4"/>
  <c r="CR137" i="4"/>
  <c r="CP137" i="4"/>
  <c r="CN137" i="4"/>
  <c r="CL137" i="4"/>
  <c r="CJ137" i="4"/>
  <c r="CH137" i="4"/>
  <c r="CF137" i="4"/>
  <c r="CD137" i="4"/>
  <c r="BZ137" i="4"/>
  <c r="BX137" i="4"/>
  <c r="BT137" i="4"/>
  <c r="BR137" i="4"/>
  <c r="BN137" i="4"/>
  <c r="BJ137" i="4"/>
  <c r="BH137" i="4"/>
  <c r="BD137" i="4"/>
  <c r="AT137" i="4"/>
  <c r="AL137" i="4"/>
  <c r="AG137" i="4"/>
  <c r="Z137" i="4"/>
  <c r="R137" i="4"/>
  <c r="EB136" i="4"/>
  <c r="DZ136" i="4"/>
  <c r="DX136" i="4"/>
  <c r="DV136" i="4"/>
  <c r="DT136" i="4"/>
  <c r="DR136" i="4"/>
  <c r="DP136" i="4"/>
  <c r="DN136" i="4"/>
  <c r="DL136" i="4"/>
  <c r="DJ136" i="4"/>
  <c r="DH136" i="4"/>
  <c r="DF136" i="4"/>
  <c r="DD136" i="4"/>
  <c r="DB136" i="4"/>
  <c r="CZ136" i="4"/>
  <c r="CX136" i="4"/>
  <c r="CV136" i="4"/>
  <c r="CT136" i="4"/>
  <c r="CR136" i="4"/>
  <c r="CP136" i="4"/>
  <c r="CN136" i="4"/>
  <c r="CL136" i="4"/>
  <c r="CJ136" i="4"/>
  <c r="CH136" i="4"/>
  <c r="CF136" i="4"/>
  <c r="CD136" i="4"/>
  <c r="CB136" i="4"/>
  <c r="BZ136" i="4"/>
  <c r="BX136" i="4"/>
  <c r="BV136" i="4"/>
  <c r="BR136" i="4"/>
  <c r="BP136" i="4"/>
  <c r="BN136" i="4"/>
  <c r="BL136" i="4"/>
  <c r="BJ136" i="4"/>
  <c r="BH136" i="4"/>
  <c r="BF136" i="4"/>
  <c r="BD136" i="4"/>
  <c r="BB136" i="4"/>
  <c r="AZ136" i="4"/>
  <c r="AS136" i="4"/>
  <c r="AN136" i="4"/>
  <c r="AH136" i="4"/>
  <c r="Z136" i="4"/>
  <c r="U136" i="4"/>
  <c r="O136" i="4"/>
  <c r="AV135" i="4"/>
  <c r="AO135" i="4"/>
  <c r="AJ135" i="4"/>
  <c r="AB135" i="4"/>
  <c r="U135" i="4"/>
  <c r="P135" i="4"/>
  <c r="AW134" i="4"/>
  <c r="AO134" i="4"/>
  <c r="AF134" i="4"/>
  <c r="W134" i="4"/>
  <c r="M134" i="4"/>
  <c r="DP133" i="4"/>
  <c r="DL133" i="4"/>
  <c r="DG133" i="4"/>
  <c r="DC133" i="4"/>
  <c r="CX133" i="4"/>
  <c r="CT133" i="4"/>
  <c r="CO133" i="4"/>
  <c r="CK133" i="4"/>
  <c r="CG133" i="4"/>
  <c r="CF133" i="4"/>
  <c r="CB133" i="4"/>
  <c r="BS133" i="4"/>
  <c r="BO133" i="4"/>
  <c r="BN133" i="4"/>
  <c r="BJ133" i="4"/>
  <c r="BF133" i="4"/>
  <c r="BB133" i="4"/>
  <c r="AZ133" i="4"/>
  <c r="AQ133" i="4"/>
  <c r="AG133" i="4"/>
  <c r="T133" i="4"/>
  <c r="CH164" i="4"/>
  <c r="BF164" i="4"/>
  <c r="DH163" i="4"/>
  <c r="DF163" i="4"/>
  <c r="DD163" i="4"/>
  <c r="DB163" i="4"/>
  <c r="CZ163" i="4"/>
  <c r="CX163" i="4"/>
  <c r="CV163" i="4"/>
  <c r="CT163" i="4"/>
  <c r="CR163" i="4"/>
  <c r="CP163" i="4"/>
  <c r="CN163" i="4"/>
  <c r="CK163" i="4"/>
  <c r="CG163" i="4"/>
  <c r="CE163" i="4"/>
  <c r="CC163" i="4"/>
  <c r="BY163" i="4"/>
  <c r="BU163" i="4"/>
  <c r="BQ163" i="4"/>
  <c r="BO163" i="4"/>
  <c r="BM163" i="4"/>
  <c r="BK163" i="4"/>
  <c r="BG163" i="4"/>
  <c r="BC163" i="4"/>
  <c r="CY162" i="4"/>
  <c r="CW162" i="4"/>
  <c r="CU162" i="4"/>
  <c r="CS162" i="4"/>
  <c r="CQ162" i="4"/>
  <c r="CO162" i="4"/>
  <c r="CM162" i="4"/>
  <c r="CK162" i="4"/>
  <c r="CI162" i="4"/>
  <c r="CG162" i="4"/>
  <c r="CE162" i="4"/>
  <c r="CC162" i="4"/>
  <c r="CA162" i="4"/>
  <c r="BY162" i="4"/>
  <c r="BV162" i="4"/>
  <c r="BT162" i="4"/>
  <c r="BR162" i="4"/>
  <c r="BP162" i="4"/>
  <c r="BN162" i="4"/>
  <c r="BH162" i="4"/>
  <c r="BD162" i="4"/>
  <c r="DW156" i="4"/>
  <c r="DU156" i="4"/>
  <c r="DP156" i="4"/>
  <c r="DW144" i="4"/>
  <c r="DT144" i="4"/>
  <c r="DR144" i="4"/>
  <c r="DP144" i="4"/>
  <c r="DN144" i="4"/>
  <c r="DM144" i="4"/>
  <c r="DK144" i="4"/>
  <c r="DI144" i="4"/>
  <c r="DG144" i="4"/>
  <c r="DE144" i="4"/>
  <c r="CY144" i="4"/>
  <c r="CU144" i="4"/>
  <c r="CQ144" i="4"/>
  <c r="CM144" i="4"/>
  <c r="CI144" i="4"/>
  <c r="CE144" i="4"/>
  <c r="CA144" i="4"/>
  <c r="BW144" i="4"/>
  <c r="BS144" i="4"/>
  <c r="BO144" i="4"/>
  <c r="BL144" i="4"/>
  <c r="BH144" i="4"/>
  <c r="BD144" i="4"/>
  <c r="DQ138" i="4"/>
  <c r="DO138" i="4"/>
  <c r="DM138" i="4"/>
  <c r="DK138" i="4"/>
  <c r="DI138" i="4"/>
  <c r="DG138" i="4"/>
  <c r="DE138" i="4"/>
  <c r="DC138" i="4"/>
  <c r="DA138" i="4"/>
  <c r="CY138" i="4"/>
  <c r="CW138" i="4"/>
  <c r="CU138" i="4"/>
  <c r="CS138" i="4"/>
  <c r="CP138" i="4"/>
  <c r="CN138" i="4"/>
  <c r="CL138" i="4"/>
  <c r="CJ138" i="4"/>
  <c r="CH138" i="4"/>
  <c r="CF138" i="4"/>
  <c r="CD138" i="4"/>
  <c r="CB138" i="4"/>
  <c r="BZ138" i="4"/>
  <c r="BX138" i="4"/>
  <c r="BV138" i="4"/>
  <c r="BT138" i="4"/>
  <c r="BR138" i="4"/>
  <c r="BO138" i="4"/>
  <c r="BM138" i="4"/>
  <c r="BK138" i="4"/>
  <c r="BI138" i="4"/>
  <c r="BG138" i="4"/>
  <c r="BE138" i="4"/>
  <c r="BC138" i="4"/>
  <c r="BA138" i="4"/>
  <c r="DS137" i="4"/>
  <c r="DQ137" i="4"/>
  <c r="DO137" i="4"/>
  <c r="DM137" i="4"/>
  <c r="DK137" i="4"/>
  <c r="DI137" i="4"/>
  <c r="DG137" i="4"/>
  <c r="DE137" i="4"/>
  <c r="DC137" i="4"/>
  <c r="DA137" i="4"/>
  <c r="CY137" i="4"/>
  <c r="CW137" i="4"/>
  <c r="CU137" i="4"/>
  <c r="CS137" i="4"/>
  <c r="CQ137" i="4"/>
  <c r="CO137" i="4"/>
  <c r="CM137" i="4"/>
  <c r="CK137" i="4"/>
  <c r="CI137" i="4"/>
  <c r="CG137" i="4"/>
  <c r="CE137" i="4"/>
  <c r="CC137" i="4"/>
  <c r="BY137" i="4"/>
  <c r="BW137" i="4"/>
  <c r="BS137" i="4"/>
  <c r="BO137" i="4"/>
  <c r="BM137" i="4"/>
  <c r="BI137" i="4"/>
  <c r="BE137" i="4"/>
  <c r="BA137" i="4"/>
  <c r="AS137" i="4"/>
  <c r="AK137" i="4"/>
  <c r="AF137" i="4"/>
  <c r="Y137" i="4"/>
  <c r="S137" i="4"/>
  <c r="M137" i="4"/>
  <c r="EA136" i="4"/>
  <c r="DY136" i="4"/>
  <c r="DW136" i="4"/>
  <c r="DU136" i="4"/>
  <c r="DS136" i="4"/>
  <c r="DQ136" i="4"/>
  <c r="DO136" i="4"/>
  <c r="DM136" i="4"/>
  <c r="DK136" i="4"/>
  <c r="DI136" i="4"/>
  <c r="DG136" i="4"/>
  <c r="DE136" i="4"/>
  <c r="DA136" i="4"/>
  <c r="CY136" i="4"/>
  <c r="CW136" i="4"/>
  <c r="CU136" i="4"/>
  <c r="CS136" i="4"/>
  <c r="CQ136" i="4"/>
  <c r="CO136" i="4"/>
  <c r="CM136" i="4"/>
  <c r="CK136" i="4"/>
  <c r="CI136" i="4"/>
  <c r="CG136" i="4"/>
  <c r="CE136" i="4"/>
  <c r="CC136" i="4"/>
  <c r="CA136" i="4"/>
  <c r="BY136" i="4"/>
  <c r="BW136" i="4"/>
  <c r="BS136" i="4"/>
  <c r="BQ136" i="4"/>
  <c r="BO136" i="4"/>
  <c r="BM136" i="4"/>
  <c r="BK136" i="4"/>
  <c r="BI136" i="4"/>
  <c r="BG136" i="4"/>
  <c r="BE136" i="4"/>
  <c r="BC136" i="4"/>
  <c r="BA136" i="4"/>
  <c r="AT136" i="4"/>
  <c r="AM136" i="4"/>
  <c r="AG136" i="4"/>
  <c r="AA136" i="4"/>
  <c r="T136" i="4"/>
  <c r="N136" i="4"/>
  <c r="AU135" i="4"/>
  <c r="AN135" i="4"/>
  <c r="AI135" i="4"/>
  <c r="AA135" i="4"/>
  <c r="T135" i="4"/>
  <c r="O135" i="4"/>
  <c r="AR134" i="4"/>
  <c r="AH134" i="4"/>
  <c r="Y134" i="4"/>
  <c r="Q134" i="4"/>
  <c r="AU133" i="4"/>
  <c r="AK133" i="4"/>
  <c r="AA133" i="4"/>
  <c r="Q133" i="4"/>
  <c r="CU237" i="4"/>
  <c r="DN215" i="4"/>
  <c r="DE215" i="4"/>
  <c r="DA215" i="4"/>
  <c r="CT215" i="4"/>
  <c r="CP215" i="4"/>
  <c r="CI215" i="4"/>
  <c r="CG215" i="4"/>
  <c r="CE215" i="4"/>
  <c r="BX215" i="4"/>
  <c r="BT215" i="4"/>
  <c r="BN215" i="4"/>
  <c r="BG215" i="4"/>
  <c r="AZ215" i="4"/>
  <c r="AV215" i="4"/>
  <c r="AR215" i="4"/>
  <c r="AN215" i="4"/>
  <c r="AJ215" i="4"/>
  <c r="AE215" i="4"/>
  <c r="W215" i="4"/>
  <c r="Q215" i="4"/>
  <c r="DZ214" i="4"/>
  <c r="DU214" i="4"/>
  <c r="DM214" i="4"/>
  <c r="DI214" i="4"/>
  <c r="DA214" i="4"/>
  <c r="CW214" i="4"/>
  <c r="CS214" i="4"/>
  <c r="CQ214" i="4"/>
  <c r="CL214" i="4"/>
  <c r="CG214" i="4"/>
  <c r="CC214" i="4"/>
  <c r="BY214" i="4"/>
  <c r="BT214" i="4"/>
  <c r="BP214" i="4"/>
  <c r="AU214" i="4"/>
  <c r="AL214" i="4"/>
  <c r="EA213" i="4"/>
  <c r="DW213" i="4"/>
  <c r="DK213" i="4"/>
  <c r="CV213" i="4"/>
  <c r="CM213" i="4"/>
  <c r="CE213" i="4"/>
  <c r="CC213" i="4"/>
  <c r="BM213" i="4"/>
  <c r="BC213" i="4"/>
  <c r="AX213" i="4"/>
  <c r="AJ213" i="4"/>
  <c r="AF213" i="4"/>
  <c r="AB213" i="4"/>
  <c r="N213" i="4"/>
  <c r="DP212" i="4"/>
  <c r="DK212" i="4"/>
  <c r="DG212" i="4"/>
  <c r="DA212" i="4"/>
  <c r="CW212" i="4"/>
  <c r="CS212" i="4"/>
  <c r="CR212" i="4"/>
  <c r="CJ212" i="4"/>
  <c r="CI212" i="4"/>
  <c r="CE212" i="4"/>
  <c r="BZ212" i="4"/>
  <c r="BS212" i="4"/>
  <c r="BP212" i="4"/>
  <c r="BH212" i="4"/>
  <c r="BD212" i="4"/>
  <c r="AX212" i="4"/>
  <c r="AT212" i="4"/>
  <c r="AG212" i="4"/>
  <c r="AC212" i="4"/>
  <c r="T212" i="4"/>
  <c r="Q212" i="4"/>
  <c r="DY211" i="4"/>
  <c r="DK211" i="4"/>
  <c r="DG211" i="4"/>
  <c r="CV211" i="4"/>
  <c r="CR211" i="4"/>
  <c r="CO211" i="4"/>
  <c r="CI211" i="4"/>
  <c r="CE211" i="4"/>
  <c r="CA211" i="4"/>
  <c r="BT211" i="4"/>
  <c r="BO211" i="4"/>
  <c r="BB211" i="4"/>
  <c r="AX211" i="4"/>
  <c r="CC176" i="4"/>
  <c r="CB176" i="4"/>
  <c r="BU176" i="4"/>
  <c r="BP176" i="4"/>
  <c r="BF176" i="4"/>
  <c r="BB176" i="4"/>
  <c r="AX176" i="4"/>
  <c r="AT176" i="4"/>
  <c r="AK176" i="4"/>
  <c r="AG176" i="4"/>
  <c r="AB176" i="4"/>
  <c r="W176" i="4"/>
  <c r="Q176" i="4"/>
  <c r="DY175" i="4"/>
  <c r="DP175" i="4"/>
  <c r="DH175" i="4"/>
  <c r="CR175" i="4"/>
  <c r="CL175" i="4"/>
  <c r="CG175" i="4"/>
  <c r="CD175" i="4"/>
  <c r="BX175" i="4"/>
  <c r="BR175" i="4"/>
  <c r="BN175" i="4"/>
  <c r="BE175" i="4"/>
  <c r="AY175" i="4"/>
  <c r="AP175" i="4"/>
  <c r="AL175" i="4"/>
  <c r="AE175" i="4"/>
  <c r="V175" i="4"/>
  <c r="R175" i="4"/>
  <c r="M175" i="4"/>
  <c r="DW174" i="4"/>
  <c r="DU174" i="4"/>
  <c r="DR174" i="4"/>
  <c r="DN174" i="4"/>
  <c r="DJ174" i="4"/>
  <c r="DF174" i="4"/>
  <c r="CO174" i="4"/>
  <c r="BZ174" i="4"/>
  <c r="BF174" i="4"/>
  <c r="BA174" i="4"/>
  <c r="AX174" i="4"/>
  <c r="AW174" i="4"/>
  <c r="AS174" i="4"/>
  <c r="AO174" i="4"/>
  <c r="AJ174" i="4"/>
  <c r="AF174" i="4"/>
  <c r="V174" i="4"/>
  <c r="U174" i="4"/>
  <c r="Q174" i="4"/>
  <c r="DZ173" i="4"/>
  <c r="DX173" i="4"/>
  <c r="DU173" i="4"/>
  <c r="DL173" i="4"/>
  <c r="DB173" i="4"/>
  <c r="CV173" i="4"/>
  <c r="CQ173" i="4"/>
  <c r="CK173" i="4"/>
  <c r="CG173" i="4"/>
  <c r="CD173" i="4"/>
  <c r="BZ173" i="4"/>
  <c r="BK173" i="4"/>
  <c r="AV173" i="4"/>
  <c r="AF173" i="4"/>
  <c r="Z173" i="4"/>
  <c r="R173" i="4"/>
  <c r="DN172" i="4"/>
  <c r="DH172" i="4"/>
  <c r="DC172" i="4"/>
  <c r="CR172" i="4"/>
  <c r="CM172" i="4"/>
  <c r="CH172" i="4"/>
  <c r="CD172" i="4"/>
  <c r="BX172" i="4"/>
  <c r="BS172" i="4"/>
  <c r="BO172" i="4"/>
  <c r="BK172" i="4"/>
  <c r="BE172" i="4"/>
  <c r="BA172" i="4"/>
  <c r="AV172" i="4"/>
  <c r="AO172" i="4"/>
  <c r="AL172" i="4"/>
  <c r="AG172" i="4"/>
  <c r="AD172" i="4"/>
  <c r="Z172" i="4"/>
  <c r="R172" i="4"/>
  <c r="EB171" i="4"/>
  <c r="EA171" i="4"/>
  <c r="DT171" i="4"/>
  <c r="DP171" i="4"/>
  <c r="DF171" i="4"/>
  <c r="CZ171" i="4"/>
  <c r="CS171" i="4"/>
  <c r="CN171" i="4"/>
  <c r="CJ171" i="4"/>
  <c r="CD171" i="4"/>
  <c r="BX171" i="4"/>
  <c r="BT171" i="4"/>
  <c r="BQ171" i="4"/>
  <c r="BP171" i="4"/>
  <c r="BK171" i="4"/>
  <c r="AV171" i="4"/>
  <c r="AK171" i="4"/>
  <c r="AG171" i="4"/>
  <c r="AC171" i="4"/>
  <c r="Y171" i="4"/>
  <c r="Q171" i="4"/>
  <c r="DX170" i="4"/>
  <c r="DT170" i="4"/>
  <c r="DO170" i="4"/>
  <c r="DK170" i="4"/>
  <c r="DC170" i="4"/>
  <c r="CY170" i="4"/>
  <c r="CQ170" i="4"/>
  <c r="CK170" i="4"/>
  <c r="CG170" i="4"/>
  <c r="CC170" i="4"/>
  <c r="BY170" i="4"/>
  <c r="BU170" i="4"/>
  <c r="BR170" i="4"/>
  <c r="BK170" i="4"/>
  <c r="DV156" i="4"/>
  <c r="DQ156" i="4"/>
  <c r="DL156" i="4"/>
  <c r="CJ143" i="4"/>
  <c r="CH143" i="4"/>
  <c r="CF143" i="4"/>
  <c r="CD143" i="4"/>
  <c r="CB143" i="4"/>
  <c r="BZ143" i="4"/>
  <c r="BX143" i="4"/>
  <c r="BV143" i="4"/>
  <c r="BS143" i="4"/>
  <c r="BQ143" i="4"/>
  <c r="BO143" i="4"/>
  <c r="BM143" i="4"/>
  <c r="BK143" i="4"/>
  <c r="BI143" i="4"/>
  <c r="BG143" i="4"/>
  <c r="BE143" i="4"/>
  <c r="BC143" i="4"/>
  <c r="BA143" i="4"/>
  <c r="EA141" i="4"/>
  <c r="DY141" i="4"/>
  <c r="DW141" i="4"/>
  <c r="DU141" i="4"/>
  <c r="DR141" i="4"/>
  <c r="DP141" i="4"/>
  <c r="DN141" i="4"/>
  <c r="DL141" i="4"/>
  <c r="DJ141" i="4"/>
  <c r="DH141" i="4"/>
  <c r="DF141" i="4"/>
  <c r="DD141" i="4"/>
  <c r="DB141" i="4"/>
  <c r="CZ141" i="4"/>
  <c r="CX141" i="4"/>
  <c r="CV141" i="4"/>
  <c r="CT141" i="4"/>
  <c r="CR141" i="4"/>
  <c r="CP141" i="4"/>
  <c r="CN141" i="4"/>
  <c r="CL141" i="4"/>
  <c r="CJ141" i="4"/>
  <c r="CH141" i="4"/>
  <c r="CF141" i="4"/>
  <c r="CD141" i="4"/>
  <c r="CB141" i="4"/>
  <c r="BZ141" i="4"/>
  <c r="BX141" i="4"/>
  <c r="BV141" i="4"/>
  <c r="BU141" i="4"/>
  <c r="BS141" i="4"/>
  <c r="BQ141" i="4"/>
  <c r="BO141" i="4"/>
  <c r="BM141" i="4"/>
  <c r="BK141" i="4"/>
  <c r="BI141" i="4"/>
  <c r="BE141" i="4"/>
  <c r="BC141" i="4"/>
  <c r="BA141" i="4"/>
  <c r="CT140" i="4"/>
  <c r="CO140" i="4"/>
  <c r="CJ140" i="4"/>
  <c r="CE140" i="4"/>
  <c r="CA140" i="4"/>
  <c r="BW140" i="4"/>
  <c r="BS140" i="4"/>
  <c r="BO140" i="4"/>
  <c r="BK140" i="4"/>
  <c r="BG140" i="4"/>
  <c r="BB140" i="4"/>
  <c r="DV139" i="4"/>
  <c r="DR139" i="4"/>
  <c r="CE139" i="4"/>
  <c r="BP139" i="4"/>
  <c r="BK139" i="4"/>
  <c r="BI139" i="4"/>
  <c r="BG139" i="4"/>
  <c r="BD139" i="4"/>
  <c r="AO137" i="4"/>
  <c r="AC137" i="4"/>
  <c r="Q137" i="4"/>
  <c r="AU136" i="4"/>
  <c r="AJ136" i="4"/>
  <c r="Y136" i="4"/>
  <c r="P136" i="4"/>
  <c r="AT135" i="4"/>
  <c r="AF135" i="4"/>
  <c r="V135" i="4"/>
  <c r="CZ134" i="4"/>
  <c r="CY134" i="4"/>
  <c r="CU134" i="4"/>
  <c r="CR134" i="4"/>
  <c r="CN134" i="4"/>
  <c r="CI134" i="4"/>
  <c r="CE134" i="4"/>
  <c r="CA134" i="4"/>
  <c r="BW134" i="4"/>
  <c r="BS134" i="4"/>
  <c r="BO134" i="4"/>
  <c r="BK134" i="4"/>
  <c r="BG134" i="4"/>
  <c r="BB134" i="4"/>
  <c r="AU134" i="4"/>
  <c r="AN134" i="4"/>
  <c r="AG134" i="4"/>
  <c r="Z134" i="4"/>
  <c r="S134" i="4"/>
  <c r="DQ133" i="4"/>
  <c r="DO133" i="4"/>
  <c r="DK133" i="4"/>
  <c r="DF133" i="4"/>
  <c r="DB133" i="4"/>
  <c r="CW133" i="4"/>
  <c r="CS133" i="4"/>
  <c r="CN133" i="4"/>
  <c r="CJ133" i="4"/>
  <c r="CE133" i="4"/>
  <c r="CA133" i="4"/>
  <c r="BW133" i="4"/>
  <c r="BR133" i="4"/>
  <c r="BM133" i="4"/>
  <c r="BI133" i="4"/>
  <c r="BE133" i="4"/>
  <c r="BA133" i="4"/>
  <c r="AT133" i="4"/>
  <c r="AM133" i="4"/>
  <c r="AF133" i="4"/>
  <c r="Y133" i="4"/>
  <c r="R133" i="4"/>
  <c r="M133" i="4"/>
  <c r="CT132" i="4"/>
  <c r="CO132" i="4"/>
  <c r="CJ132" i="4"/>
  <c r="CF132" i="4"/>
  <c r="CD132" i="4"/>
  <c r="BZ132" i="4"/>
  <c r="BW132" i="4"/>
  <c r="BR132" i="4"/>
  <c r="BO132" i="4"/>
  <c r="BK132" i="4"/>
  <c r="BG132" i="4"/>
  <c r="BC132" i="4"/>
  <c r="B54" i="4"/>
  <c r="B52" i="4"/>
  <c r="B50" i="4"/>
  <c r="B48" i="4"/>
  <c r="B46" i="4"/>
  <c r="DO232" i="4"/>
  <c r="DK215" i="4"/>
  <c r="CW215" i="4"/>
  <c r="CV215" i="4"/>
  <c r="CU215" i="4"/>
  <c r="CS215" i="4"/>
  <c r="BY215" i="4"/>
  <c r="BL215" i="4"/>
  <c r="BK215" i="4"/>
  <c r="BJ215" i="4"/>
  <c r="AY215" i="4"/>
  <c r="AW215" i="4"/>
  <c r="AU215" i="4"/>
  <c r="AQ215" i="4"/>
  <c r="AF215" i="4"/>
  <c r="U215" i="4"/>
  <c r="DY214" i="4"/>
  <c r="DO214" i="4"/>
  <c r="DD214" i="4"/>
  <c r="DC214" i="4"/>
  <c r="CF214" i="4"/>
  <c r="CE214" i="4"/>
  <c r="CD214" i="4"/>
  <c r="CA214" i="4"/>
  <c r="BZ214" i="4"/>
  <c r="BX214" i="4"/>
  <c r="BV214" i="4"/>
  <c r="BI214" i="4"/>
  <c r="BH214" i="4"/>
  <c r="BG214" i="4"/>
  <c r="BE214" i="4"/>
  <c r="BD214" i="4"/>
  <c r="BC214" i="4"/>
  <c r="AS214" i="4"/>
  <c r="AQ214" i="4"/>
  <c r="AM214" i="4"/>
  <c r="AK214" i="4"/>
  <c r="AJ214" i="4"/>
  <c r="Y214" i="4"/>
  <c r="W214" i="4"/>
  <c r="U214" i="4"/>
  <c r="DT213" i="4"/>
  <c r="DS213" i="4"/>
  <c r="DR213" i="4"/>
  <c r="DH213" i="4"/>
  <c r="DF213" i="4"/>
  <c r="DE213" i="4"/>
  <c r="CW213" i="4"/>
  <c r="CU213" i="4"/>
  <c r="CP213" i="4"/>
  <c r="CD213" i="4"/>
  <c r="BR213" i="4"/>
  <c r="BQ213" i="4"/>
  <c r="BP213" i="4"/>
  <c r="BO213" i="4"/>
  <c r="BN213" i="4"/>
  <c r="BG213" i="4"/>
  <c r="AV213" i="4"/>
  <c r="AL213" i="4"/>
  <c r="AK213" i="4"/>
  <c r="Z213" i="4"/>
  <c r="V213" i="4"/>
  <c r="U213" i="4"/>
  <c r="T213" i="4"/>
  <c r="S213" i="4"/>
  <c r="EA212" i="4"/>
  <c r="DZ212" i="4"/>
  <c r="DX212" i="4"/>
  <c r="DL212" i="4"/>
  <c r="DB212" i="4"/>
  <c r="BR212" i="4"/>
  <c r="BK212" i="4"/>
  <c r="BJ212" i="4"/>
  <c r="AW212" i="4"/>
  <c r="AV212" i="4"/>
  <c r="AU212" i="4"/>
  <c r="AJ212" i="4"/>
  <c r="AD212" i="4"/>
  <c r="S212" i="4"/>
  <c r="BM211" i="4"/>
  <c r="BX176" i="4"/>
  <c r="BW176" i="4"/>
  <c r="BK176" i="4"/>
  <c r="BI176" i="4"/>
  <c r="BA176" i="4"/>
  <c r="AZ176" i="4"/>
  <c r="AY176" i="4"/>
  <c r="P176" i="4"/>
  <c r="N176" i="4"/>
  <c r="DV175" i="4"/>
  <c r="DK175" i="4"/>
  <c r="CY175" i="4"/>
  <c r="CN175" i="4"/>
  <c r="CJ175" i="4"/>
  <c r="CH175" i="4"/>
  <c r="CF175" i="4"/>
  <c r="CE175" i="4"/>
  <c r="BV175" i="4"/>
  <c r="BU175" i="4"/>
  <c r="BS175" i="4"/>
  <c r="BI175" i="4"/>
  <c r="BG175" i="4"/>
  <c r="BF175" i="4"/>
  <c r="AW175" i="4"/>
  <c r="AV175" i="4"/>
  <c r="AU175" i="4"/>
  <c r="AI175" i="4"/>
  <c r="AH175" i="4"/>
  <c r="EA174" i="4"/>
  <c r="DS174" i="4"/>
  <c r="DC174" i="4"/>
  <c r="CQ174" i="4"/>
  <c r="CI174" i="4"/>
  <c r="CH174" i="4"/>
  <c r="BX174" i="4"/>
  <c r="BV174" i="4"/>
  <c r="BT174" i="4"/>
  <c r="BS174" i="4"/>
  <c r="BK174" i="4"/>
  <c r="AZ174" i="4"/>
  <c r="AN174" i="4"/>
  <c r="O174" i="4"/>
  <c r="DT173" i="4"/>
  <c r="DM173" i="4"/>
  <c r="DK173" i="4"/>
  <c r="DI173" i="4"/>
  <c r="CY173" i="4"/>
  <c r="CN173" i="4"/>
  <c r="CA173" i="4"/>
  <c r="BR173" i="4"/>
  <c r="BO173" i="4"/>
  <c r="BB173" i="4"/>
  <c r="AY173" i="4"/>
  <c r="AM173" i="4"/>
  <c r="AC173" i="4"/>
  <c r="AA173" i="4"/>
  <c r="Y173" i="4"/>
  <c r="N173" i="4"/>
  <c r="DI172" i="4"/>
  <c r="CU172" i="4"/>
  <c r="CS172" i="4"/>
  <c r="CQ172" i="4"/>
  <c r="CE172" i="4"/>
  <c r="BT172" i="4"/>
  <c r="BG172" i="4"/>
  <c r="AU172" i="4"/>
  <c r="AK172" i="4"/>
  <c r="Y172" i="4"/>
  <c r="V172" i="4"/>
  <c r="U172" i="4"/>
  <c r="DW171" i="4"/>
  <c r="DD171" i="4"/>
  <c r="DC171" i="4"/>
  <c r="CR171" i="4"/>
  <c r="CP171" i="4"/>
  <c r="CF171" i="4"/>
  <c r="CE171" i="4"/>
  <c r="BU171" i="4"/>
  <c r="BG171" i="4"/>
  <c r="BC171" i="4"/>
  <c r="BB171" i="4"/>
  <c r="X171" i="4"/>
  <c r="V171" i="4"/>
  <c r="U171" i="4"/>
  <c r="EA170" i="4"/>
  <c r="DG170" i="4"/>
  <c r="CM170" i="4"/>
  <c r="CL170" i="4"/>
  <c r="CA170" i="4"/>
  <c r="BO170" i="4"/>
  <c r="CZ162" i="4"/>
  <c r="CX162" i="4"/>
  <c r="CV162" i="4"/>
  <c r="CT162" i="4"/>
  <c r="CR162" i="4"/>
  <c r="CP162" i="4"/>
  <c r="CN162" i="4"/>
  <c r="CL162" i="4"/>
  <c r="CJ162" i="4"/>
  <c r="CH162" i="4"/>
  <c r="CF162" i="4"/>
  <c r="CD162" i="4"/>
  <c r="CB162" i="4"/>
  <c r="BZ162" i="4"/>
  <c r="BX162" i="4"/>
  <c r="BU162" i="4"/>
  <c r="BS162" i="4"/>
  <c r="BQ162" i="4"/>
  <c r="BO162" i="4"/>
  <c r="BM162" i="4"/>
  <c r="BI162" i="4"/>
  <c r="BG162" i="4"/>
  <c r="BC162" i="4"/>
  <c r="DY161" i="4"/>
  <c r="DW161" i="4"/>
  <c r="DU161" i="4"/>
  <c r="DS161" i="4"/>
  <c r="DQ161" i="4"/>
  <c r="DO161" i="4"/>
  <c r="DM161" i="4"/>
  <c r="DK161" i="4"/>
  <c r="DI161" i="4"/>
  <c r="DG161" i="4"/>
  <c r="DE161" i="4"/>
  <c r="DC161" i="4"/>
  <c r="DA161" i="4"/>
  <c r="CY161" i="4"/>
  <c r="CW161" i="4"/>
  <c r="CU161" i="4"/>
  <c r="CS161" i="4"/>
  <c r="CQ161" i="4"/>
  <c r="CO161" i="4"/>
  <c r="CM161" i="4"/>
  <c r="CK161" i="4"/>
  <c r="CI161" i="4"/>
  <c r="CG161" i="4"/>
  <c r="CE161" i="4"/>
  <c r="CC161" i="4"/>
  <c r="CA161" i="4"/>
  <c r="BY161" i="4"/>
  <c r="BW161" i="4"/>
  <c r="BU161" i="4"/>
  <c r="BS161" i="4"/>
  <c r="BQ161" i="4"/>
  <c r="BO161" i="4"/>
  <c r="BM161" i="4"/>
  <c r="BK161" i="4"/>
  <c r="BI161" i="4"/>
  <c r="BG161" i="4"/>
  <c r="BE161" i="4"/>
  <c r="BC161" i="4"/>
  <c r="BA161" i="4"/>
  <c r="CF151" i="4"/>
  <c r="CB151" i="4"/>
  <c r="BX151" i="4"/>
  <c r="BT151" i="4"/>
  <c r="BP151" i="4"/>
  <c r="BL151" i="4"/>
  <c r="BH151" i="4"/>
  <c r="AU137" i="4"/>
  <c r="AM137" i="4"/>
  <c r="AI137" i="4"/>
  <c r="AA137" i="4"/>
  <c r="U137" i="4"/>
  <c r="N137" i="4"/>
  <c r="AV136" i="4"/>
  <c r="AO136" i="4"/>
  <c r="AI136" i="4"/>
  <c r="AC136" i="4"/>
  <c r="V136" i="4"/>
  <c r="Q136" i="4"/>
  <c r="AX135" i="4"/>
  <c r="AR135" i="4"/>
  <c r="AK135" i="4"/>
  <c r="AD135" i="4"/>
  <c r="X135" i="4"/>
  <c r="Q135" i="4"/>
  <c r="AX134" i="4"/>
  <c r="AQ134" i="4"/>
  <c r="AL134" i="4"/>
  <c r="AD134" i="4"/>
  <c r="X134" i="4"/>
  <c r="R134" i="4"/>
  <c r="AX133" i="4"/>
  <c r="AR133" i="4"/>
  <c r="AL133" i="4"/>
  <c r="AD133" i="4"/>
  <c r="U133" i="4"/>
  <c r="DW250" i="4"/>
  <c r="DU250" i="4"/>
  <c r="DR250" i="4"/>
  <c r="DO250" i="4"/>
  <c r="DL250" i="4"/>
  <c r="DI250" i="4"/>
  <c r="DF250" i="4"/>
  <c r="DC250" i="4"/>
  <c r="CZ250" i="4"/>
  <c r="CW250" i="4"/>
  <c r="CT250" i="4"/>
  <c r="CQ250" i="4"/>
  <c r="CN250" i="4"/>
  <c r="CK250" i="4"/>
  <c r="CG250" i="4"/>
  <c r="CD250" i="4"/>
  <c r="CA250" i="4"/>
  <c r="BX250" i="4"/>
  <c r="BU250" i="4"/>
  <c r="BR250" i="4"/>
  <c r="BO250" i="4"/>
  <c r="BL250" i="4"/>
  <c r="BJ250" i="4"/>
  <c r="BD250" i="4"/>
  <c r="BA250" i="4"/>
  <c r="AX250" i="4"/>
  <c r="AU250" i="4"/>
  <c r="AQ250" i="4"/>
  <c r="AN250" i="4"/>
  <c r="AK250" i="4"/>
  <c r="AH250" i="4"/>
  <c r="AE250" i="4"/>
  <c r="AB250" i="4"/>
  <c r="Y250" i="4"/>
  <c r="V250" i="4"/>
  <c r="S250" i="4"/>
  <c r="P250" i="4"/>
  <c r="EA249" i="4"/>
  <c r="DX249" i="4"/>
  <c r="DU249" i="4"/>
  <c r="DR249" i="4"/>
  <c r="DO249" i="4"/>
  <c r="DL249" i="4"/>
  <c r="DI249" i="4"/>
  <c r="DF249" i="4"/>
  <c r="DC249" i="4"/>
  <c r="CZ249" i="4"/>
  <c r="CW249" i="4"/>
  <c r="CT249" i="4"/>
  <c r="CQ249" i="4"/>
  <c r="CN249" i="4"/>
  <c r="CK249" i="4"/>
  <c r="CH249" i="4"/>
  <c r="CE249" i="4"/>
  <c r="CB249" i="4"/>
  <c r="BY249" i="4"/>
  <c r="BV249" i="4"/>
  <c r="BS249" i="4"/>
  <c r="BP249" i="4"/>
  <c r="BM249" i="4"/>
  <c r="BJ249" i="4"/>
  <c r="BH249" i="4"/>
  <c r="BE249" i="4"/>
  <c r="BB249" i="4"/>
  <c r="AY249" i="4"/>
  <c r="AV249" i="4"/>
  <c r="AS249" i="4"/>
  <c r="AO249" i="4"/>
  <c r="AL249" i="4"/>
  <c r="AI249" i="4"/>
  <c r="AH249" i="4"/>
  <c r="AE249" i="4"/>
  <c r="AB249" i="4"/>
  <c r="Y249" i="4"/>
  <c r="V249" i="4"/>
  <c r="S249" i="4"/>
  <c r="P249" i="4"/>
  <c r="M249" i="4"/>
  <c r="DZ248" i="4"/>
  <c r="DW248" i="4"/>
  <c r="DT248" i="4"/>
  <c r="DQ248" i="4"/>
  <c r="DN248" i="4"/>
  <c r="DI248" i="4"/>
  <c r="DF248" i="4"/>
  <c r="CV248" i="4"/>
  <c r="CS248" i="4"/>
  <c r="CP248" i="4"/>
  <c r="CF248" i="4"/>
  <c r="CD248" i="4"/>
  <c r="CA248" i="4"/>
  <c r="BX248" i="4"/>
  <c r="BU248" i="4"/>
  <c r="BR248" i="4"/>
  <c r="BO248" i="4"/>
  <c r="BL248" i="4"/>
  <c r="BH248" i="4"/>
  <c r="BD248" i="4"/>
  <c r="BA248" i="4"/>
  <c r="AY248" i="4"/>
  <c r="AW248" i="4"/>
  <c r="AT248" i="4"/>
  <c r="AR248" i="4"/>
  <c r="AN248" i="4"/>
  <c r="AK248" i="4"/>
  <c r="AH248" i="4"/>
  <c r="AE248" i="4"/>
  <c r="AB248" i="4"/>
  <c r="Y248" i="4"/>
  <c r="V248" i="4"/>
  <c r="P248" i="4"/>
  <c r="M248" i="4"/>
  <c r="DZ247" i="4"/>
  <c r="DW247" i="4"/>
  <c r="DP247" i="4"/>
  <c r="DM247" i="4"/>
  <c r="DJ247" i="4"/>
  <c r="DG247" i="4"/>
  <c r="DC247" i="4"/>
  <c r="DA247" i="4"/>
  <c r="CX247" i="4"/>
  <c r="CR247" i="4"/>
  <c r="CO247" i="4"/>
  <c r="CL247" i="4"/>
  <c r="CE247" i="4"/>
  <c r="CC247" i="4"/>
  <c r="BZ247" i="4"/>
  <c r="BV247" i="4"/>
  <c r="BS247" i="4"/>
  <c r="BP247" i="4"/>
  <c r="BI247" i="4"/>
  <c r="BF247" i="4"/>
  <c r="BC247" i="4"/>
  <c r="AV247" i="4"/>
  <c r="AS247" i="4"/>
  <c r="AP247" i="4"/>
  <c r="AM247" i="4"/>
  <c r="AI247" i="4"/>
  <c r="AF247" i="4"/>
  <c r="AC247" i="4"/>
  <c r="Z247" i="4"/>
  <c r="X247" i="4"/>
  <c r="U247" i="4"/>
  <c r="Q247" i="4"/>
  <c r="M247" i="4"/>
  <c r="DY246" i="4"/>
  <c r="DV246" i="4"/>
  <c r="DS246" i="4"/>
  <c r="DP246" i="4"/>
  <c r="DL246" i="4"/>
  <c r="DI246" i="4"/>
  <c r="DG246" i="4"/>
  <c r="DD246" i="4"/>
  <c r="CZ246" i="4"/>
  <c r="CV246" i="4"/>
  <c r="CS246" i="4"/>
  <c r="CP246" i="4"/>
  <c r="CL246" i="4"/>
  <c r="CI246" i="4"/>
  <c r="CF246" i="4"/>
  <c r="CC246" i="4"/>
  <c r="BZ246" i="4"/>
  <c r="BW246" i="4"/>
  <c r="BT246" i="4"/>
  <c r="BQ246" i="4"/>
  <c r="BN246" i="4"/>
  <c r="BK246" i="4"/>
  <c r="BH246" i="4"/>
  <c r="BD246" i="4"/>
  <c r="BA246" i="4"/>
  <c r="AT246" i="4"/>
  <c r="AQ246" i="4"/>
  <c r="AN246" i="4"/>
  <c r="AG246" i="4"/>
  <c r="AD246" i="4"/>
  <c r="AA246" i="4"/>
  <c r="Q246" i="4"/>
  <c r="N246" i="4"/>
  <c r="EA245" i="4"/>
  <c r="DW245" i="4"/>
  <c r="DT245" i="4"/>
  <c r="DQ245" i="4"/>
  <c r="DJ245" i="4"/>
  <c r="DH245" i="4"/>
  <c r="DD245" i="4"/>
  <c r="CY245" i="4"/>
  <c r="CV245" i="4"/>
  <c r="CT245" i="4"/>
  <c r="CQ245" i="4"/>
  <c r="CO245" i="4"/>
  <c r="CL245" i="4"/>
  <c r="CJ245" i="4"/>
  <c r="CG245" i="4"/>
  <c r="CC245" i="4"/>
  <c r="CA245" i="4"/>
  <c r="BX245" i="4"/>
  <c r="BR245" i="4"/>
  <c r="BO245" i="4"/>
  <c r="BL245" i="4"/>
  <c r="BJ245" i="4"/>
  <c r="BG245" i="4"/>
  <c r="BC245" i="4"/>
  <c r="AZ245" i="4"/>
  <c r="AW245" i="4"/>
  <c r="AU245" i="4"/>
  <c r="AR245" i="4"/>
  <c r="AO245" i="4"/>
  <c r="AL245" i="4"/>
  <c r="AI245" i="4"/>
  <c r="X245" i="4"/>
  <c r="V245" i="4"/>
  <c r="S245" i="4"/>
  <c r="P245" i="4"/>
  <c r="EA244" i="4"/>
  <c r="DX244" i="4"/>
  <c r="DV244" i="4"/>
  <c r="DS244" i="4"/>
  <c r="DP244" i="4"/>
  <c r="DM244" i="4"/>
  <c r="DJ244" i="4"/>
  <c r="DG244" i="4"/>
  <c r="DD244" i="4"/>
  <c r="DA244" i="4"/>
  <c r="CX244" i="4"/>
  <c r="CU244" i="4"/>
  <c r="CR244" i="4"/>
  <c r="CN244" i="4"/>
  <c r="CK244" i="4"/>
  <c r="CH244" i="4"/>
  <c r="CE244" i="4"/>
  <c r="CB244" i="4"/>
  <c r="BY244" i="4"/>
  <c r="BV244" i="4"/>
  <c r="BS244" i="4"/>
  <c r="BP244" i="4"/>
  <c r="BM244" i="4"/>
  <c r="BJ244" i="4"/>
  <c r="BG244" i="4"/>
  <c r="BD244" i="4"/>
  <c r="AZ244" i="4"/>
  <c r="AW244" i="4"/>
  <c r="AT244" i="4"/>
  <c r="AQ244" i="4"/>
  <c r="AM244" i="4"/>
  <c r="AJ244" i="4"/>
  <c r="AG244" i="4"/>
  <c r="AD244" i="4"/>
  <c r="V244" i="4"/>
  <c r="S244" i="4"/>
  <c r="P244" i="4"/>
  <c r="M244" i="4"/>
  <c r="DY243" i="4"/>
  <c r="DV243" i="4"/>
  <c r="DT243" i="4"/>
  <c r="DO243" i="4"/>
  <c r="DK243" i="4"/>
  <c r="DH243" i="4"/>
  <c r="DE243" i="4"/>
  <c r="DB243" i="4"/>
  <c r="CY243" i="4"/>
  <c r="CV243" i="4"/>
  <c r="CS243" i="4"/>
  <c r="CP243" i="4"/>
  <c r="CM243" i="4"/>
  <c r="CJ243" i="4"/>
  <c r="CG243" i="4"/>
  <c r="CD243" i="4"/>
  <c r="CB243" i="4"/>
  <c r="BY243" i="4"/>
  <c r="BV243" i="4"/>
  <c r="BS243" i="4"/>
  <c r="BL243" i="4"/>
  <c r="BI243" i="4"/>
  <c r="BG243" i="4"/>
  <c r="BC243" i="4"/>
  <c r="AY243" i="4"/>
  <c r="AV243" i="4"/>
  <c r="AT243" i="4"/>
  <c r="AQ243" i="4"/>
  <c r="AM243" i="4"/>
  <c r="AJ243" i="4"/>
  <c r="AG243" i="4"/>
  <c r="AD243" i="4"/>
  <c r="AA243" i="4"/>
  <c r="X243" i="4"/>
  <c r="U243" i="4"/>
  <c r="R243" i="4"/>
  <c r="N243" i="4"/>
  <c r="EA242" i="4"/>
  <c r="DX242" i="4"/>
  <c r="DU242" i="4"/>
  <c r="DQ242" i="4"/>
  <c r="DN242" i="4"/>
  <c r="DK242" i="4"/>
  <c r="DH242" i="4"/>
  <c r="DE242" i="4"/>
  <c r="DB242" i="4"/>
  <c r="CY242" i="4"/>
  <c r="CV242" i="4"/>
  <c r="CS242" i="4"/>
  <c r="CP242" i="4"/>
  <c r="CM242" i="4"/>
  <c r="CF242" i="4"/>
  <c r="CC242" i="4"/>
  <c r="BZ242" i="4"/>
  <c r="BT242" i="4"/>
  <c r="BQ242" i="4"/>
  <c r="BN242" i="4"/>
  <c r="BI242" i="4"/>
  <c r="BF242" i="4"/>
  <c r="BC242" i="4"/>
  <c r="AY242" i="4"/>
  <c r="AV242" i="4"/>
  <c r="AS242" i="4"/>
  <c r="AP242" i="4"/>
  <c r="AK242" i="4"/>
  <c r="AH242" i="4"/>
  <c r="AE242" i="4"/>
  <c r="AB242" i="4"/>
  <c r="X242" i="4"/>
  <c r="U242" i="4"/>
  <c r="R242" i="4"/>
  <c r="O242" i="4"/>
  <c r="EB241" i="4"/>
  <c r="DY241" i="4"/>
  <c r="DV241" i="4"/>
  <c r="DS241" i="4"/>
  <c r="DP241" i="4"/>
  <c r="DM241" i="4"/>
  <c r="DJ241" i="4"/>
  <c r="DG241" i="4"/>
  <c r="DD241" i="4"/>
  <c r="DA241" i="4"/>
  <c r="CQ241" i="4"/>
  <c r="CN241" i="4"/>
  <c r="CI241" i="4"/>
  <c r="CB241" i="4"/>
  <c r="BY241" i="4"/>
  <c r="BV241" i="4"/>
  <c r="BR241" i="4"/>
  <c r="BP241" i="4"/>
  <c r="BK241" i="4"/>
  <c r="BH241" i="4"/>
  <c r="BF241" i="4"/>
  <c r="BD241" i="4"/>
  <c r="BA241" i="4"/>
  <c r="AX241" i="4"/>
  <c r="AU241" i="4"/>
  <c r="AR241" i="4"/>
  <c r="AO241" i="4"/>
  <c r="AL241" i="4"/>
  <c r="AI241" i="4"/>
  <c r="AF241" i="4"/>
  <c r="AC241" i="4"/>
  <c r="Z241" i="4"/>
  <c r="V241" i="4"/>
  <c r="T241" i="4"/>
  <c r="S241" i="4"/>
  <c r="P241" i="4"/>
  <c r="M241" i="4"/>
  <c r="DZ240" i="4"/>
  <c r="DW240" i="4"/>
  <c r="DT240" i="4"/>
  <c r="DR240" i="4"/>
  <c r="DQ240" i="4"/>
  <c r="DN240" i="4"/>
  <c r="DK240" i="4"/>
  <c r="DH240" i="4"/>
  <c r="DE240" i="4"/>
  <c r="DA240" i="4"/>
  <c r="CX240" i="4"/>
  <c r="CU240" i="4"/>
  <c r="CR240" i="4"/>
  <c r="CO240" i="4"/>
  <c r="CL240" i="4"/>
  <c r="CI240" i="4"/>
  <c r="CF240" i="4"/>
  <c r="CC240" i="4"/>
  <c r="BZ240" i="4"/>
  <c r="BX240" i="4"/>
  <c r="BU240" i="4"/>
  <c r="BR240" i="4"/>
  <c r="BO240" i="4"/>
  <c r="BK240" i="4"/>
  <c r="BH240" i="4"/>
  <c r="BE240" i="4"/>
  <c r="BB240" i="4"/>
  <c r="AY240" i="4"/>
  <c r="AV240" i="4"/>
  <c r="AS240" i="4"/>
  <c r="AP240" i="4"/>
  <c r="AM240" i="4"/>
  <c r="AJ240" i="4"/>
  <c r="AG240" i="4"/>
  <c r="AD240" i="4"/>
  <c r="AA240" i="4"/>
  <c r="X240" i="4"/>
  <c r="U240" i="4"/>
  <c r="Q240" i="4"/>
  <c r="N240" i="4"/>
  <c r="EA239" i="4"/>
  <c r="DY239" i="4"/>
  <c r="DV239" i="4"/>
  <c r="DS239" i="4"/>
  <c r="DP239" i="4"/>
  <c r="DM239" i="4"/>
  <c r="DJ239" i="4"/>
  <c r="DI239" i="4"/>
  <c r="DF239" i="4"/>
  <c r="DC239" i="4"/>
  <c r="CZ239" i="4"/>
  <c r="CW239" i="4"/>
  <c r="CU239" i="4"/>
  <c r="CR239" i="4"/>
  <c r="CO239" i="4"/>
  <c r="CL239" i="4"/>
  <c r="CI239" i="4"/>
  <c r="CF239" i="4"/>
  <c r="CC239" i="4"/>
  <c r="BZ239" i="4"/>
  <c r="BW239" i="4"/>
  <c r="BT239" i="4"/>
  <c r="BQ239" i="4"/>
  <c r="BN239" i="4"/>
  <c r="BJ239" i="4"/>
  <c r="BG239" i="4"/>
  <c r="BD239" i="4"/>
  <c r="BA239" i="4"/>
  <c r="AX239" i="4"/>
  <c r="AU239" i="4"/>
  <c r="AS239" i="4"/>
  <c r="AO239" i="4"/>
  <c r="AL239" i="4"/>
  <c r="AI239" i="4"/>
  <c r="AE239" i="4"/>
  <c r="AB239" i="4"/>
  <c r="Y239" i="4"/>
  <c r="V239" i="4"/>
  <c r="S239" i="4"/>
  <c r="P239" i="4"/>
  <c r="M239" i="4"/>
  <c r="DZ238" i="4"/>
  <c r="DW238" i="4"/>
  <c r="DT238" i="4"/>
  <c r="DQ238" i="4"/>
  <c r="DN238" i="4"/>
  <c r="DK238" i="4"/>
  <c r="DH238" i="4"/>
  <c r="DE238" i="4"/>
  <c r="DB238" i="4"/>
  <c r="CY238" i="4"/>
  <c r="CV238" i="4"/>
  <c r="CS238" i="4"/>
  <c r="CP238" i="4"/>
  <c r="CM238" i="4"/>
  <c r="CJ238" i="4"/>
  <c r="CG238" i="4"/>
  <c r="CD238" i="4"/>
  <c r="CA238" i="4"/>
  <c r="BX238" i="4"/>
  <c r="BU238" i="4"/>
  <c r="BS238" i="4"/>
  <c r="BP238" i="4"/>
  <c r="BM238" i="4"/>
  <c r="BI238" i="4"/>
  <c r="BF238" i="4"/>
  <c r="BC238" i="4"/>
  <c r="AY238" i="4"/>
  <c r="AV238" i="4"/>
  <c r="AS238" i="4"/>
  <c r="AP238" i="4"/>
  <c r="AN238" i="4"/>
  <c r="AK238" i="4"/>
  <c r="AH238" i="4"/>
  <c r="AE238" i="4"/>
  <c r="AA238" i="4"/>
  <c r="X238" i="4"/>
  <c r="U238" i="4"/>
  <c r="R238" i="4"/>
  <c r="O238" i="4"/>
  <c r="EB237" i="4"/>
  <c r="DY237" i="4"/>
  <c r="DU237" i="4"/>
  <c r="DS237" i="4"/>
  <c r="DO237" i="4"/>
  <c r="DL237" i="4"/>
  <c r="DI237" i="4"/>
  <c r="DF237" i="4"/>
  <c r="DC237" i="4"/>
  <c r="CZ237" i="4"/>
  <c r="CW237" i="4"/>
  <c r="CT237" i="4"/>
  <c r="CQ237" i="4"/>
  <c r="CN237" i="4"/>
  <c r="CK237" i="4"/>
  <c r="CH237" i="4"/>
  <c r="CE237" i="4"/>
  <c r="CB237" i="4"/>
  <c r="BY237" i="4"/>
  <c r="BS237" i="4"/>
  <c r="BP237" i="4"/>
  <c r="BM237" i="4"/>
  <c r="BJ237" i="4"/>
  <c r="BG237" i="4"/>
  <c r="BD237" i="4"/>
  <c r="AZ237" i="4"/>
  <c r="AW237" i="4"/>
  <c r="AT237" i="4"/>
  <c r="AQ237" i="4"/>
  <c r="AN237" i="4"/>
  <c r="AK237" i="4"/>
  <c r="AH237" i="4"/>
  <c r="AE237" i="4"/>
  <c r="AB237" i="4"/>
  <c r="Y237" i="4"/>
  <c r="U237" i="4"/>
  <c r="R237" i="4"/>
  <c r="O237" i="4"/>
  <c r="EB236" i="4"/>
  <c r="DY236" i="4"/>
  <c r="DV236" i="4"/>
  <c r="DS236" i="4"/>
  <c r="DP236" i="4"/>
  <c r="DM236" i="4"/>
  <c r="DJ236" i="4"/>
  <c r="DG236" i="4"/>
  <c r="DD236" i="4"/>
  <c r="DA236" i="4"/>
  <c r="CX236" i="4"/>
  <c r="CU236" i="4"/>
  <c r="CR236" i="4"/>
  <c r="CO236" i="4"/>
  <c r="CL236" i="4"/>
  <c r="CI236" i="4"/>
  <c r="CE236" i="4"/>
  <c r="CA236" i="4"/>
  <c r="BX236" i="4"/>
  <c r="BU236" i="4"/>
  <c r="BR236" i="4"/>
  <c r="BO236" i="4"/>
  <c r="BL236" i="4"/>
  <c r="BI236" i="4"/>
  <c r="BF236" i="4"/>
  <c r="BC236" i="4"/>
  <c r="AZ236" i="4"/>
  <c r="AW236" i="4"/>
  <c r="AT236" i="4"/>
  <c r="AQ236" i="4"/>
  <c r="AN236" i="4"/>
  <c r="AK236" i="4"/>
  <c r="AH236" i="4"/>
  <c r="AE236" i="4"/>
  <c r="AB236" i="4"/>
  <c r="Y236" i="4"/>
  <c r="V236" i="4"/>
  <c r="S236" i="4"/>
  <c r="P236" i="4"/>
  <c r="M236" i="4"/>
  <c r="DZ235" i="4"/>
  <c r="DW235" i="4"/>
  <c r="DT235" i="4"/>
  <c r="DQ235" i="4"/>
  <c r="DN235" i="4"/>
  <c r="DK235" i="4"/>
  <c r="DH235" i="4"/>
  <c r="DE235" i="4"/>
  <c r="DB235" i="4"/>
  <c r="CY235" i="4"/>
  <c r="CV235" i="4"/>
  <c r="CS235" i="4"/>
  <c r="CQ235" i="4"/>
  <c r="CN235" i="4"/>
  <c r="CK235" i="4"/>
  <c r="CH235" i="4"/>
  <c r="CE235" i="4"/>
  <c r="CB235" i="4"/>
  <c r="BY235" i="4"/>
  <c r="BV235" i="4"/>
  <c r="BS235" i="4"/>
  <c r="BP235" i="4"/>
  <c r="BM235" i="4"/>
  <c r="BJ235" i="4"/>
  <c r="BG235" i="4"/>
  <c r="BD235" i="4"/>
  <c r="BA235" i="4"/>
  <c r="AX235" i="4"/>
  <c r="AU235" i="4"/>
  <c r="AQ235" i="4"/>
  <c r="AN235" i="4"/>
  <c r="AK235" i="4"/>
  <c r="AH235" i="4"/>
  <c r="AF235" i="4"/>
  <c r="AB235" i="4"/>
  <c r="Y235" i="4"/>
  <c r="V235" i="4"/>
  <c r="S235" i="4"/>
  <c r="P235" i="4"/>
  <c r="M235" i="4"/>
  <c r="DZ234" i="4"/>
  <c r="DW234" i="4"/>
  <c r="DT234" i="4"/>
  <c r="DQ234" i="4"/>
  <c r="DN234" i="4"/>
  <c r="DK234" i="4"/>
  <c r="DH234" i="4"/>
  <c r="DE234" i="4"/>
  <c r="DB234" i="4"/>
  <c r="CZ234" i="4"/>
  <c r="CW234" i="4"/>
  <c r="CT234" i="4"/>
  <c r="CQ234" i="4"/>
  <c r="CN234" i="4"/>
  <c r="CK234" i="4"/>
  <c r="CH234" i="4"/>
  <c r="CE234" i="4"/>
  <c r="CB234" i="4"/>
  <c r="BY234" i="4"/>
  <c r="BV234" i="4"/>
  <c r="BS234" i="4"/>
  <c r="BP234" i="4"/>
  <c r="BM234" i="4"/>
  <c r="BJ234" i="4"/>
  <c r="BG234" i="4"/>
  <c r="BD234" i="4"/>
  <c r="BA234" i="4"/>
  <c r="AX234" i="4"/>
  <c r="AU234" i="4"/>
  <c r="AR234" i="4"/>
  <c r="AO234" i="4"/>
  <c r="AL234" i="4"/>
  <c r="AI234" i="4"/>
  <c r="AF234" i="4"/>
  <c r="AC234" i="4"/>
  <c r="Z234" i="4"/>
  <c r="W234" i="4"/>
  <c r="T234" i="4"/>
  <c r="R234" i="4"/>
  <c r="N234" i="4"/>
  <c r="EA233" i="4"/>
  <c r="DX233" i="4"/>
  <c r="DU233" i="4"/>
  <c r="DR233" i="4"/>
  <c r="DP233" i="4"/>
  <c r="DM233" i="4"/>
  <c r="DI233" i="4"/>
  <c r="DF233" i="4"/>
  <c r="DC233" i="4"/>
  <c r="CZ233" i="4"/>
  <c r="CW233" i="4"/>
  <c r="CS233" i="4"/>
  <c r="CP233" i="4"/>
  <c r="CM233" i="4"/>
  <c r="CJ233" i="4"/>
  <c r="CG233" i="4"/>
  <c r="CD233" i="4"/>
  <c r="CA233" i="4"/>
  <c r="BX233" i="4"/>
  <c r="BU233" i="4"/>
  <c r="BR233" i="4"/>
  <c r="BO233" i="4"/>
  <c r="BL233" i="4"/>
  <c r="BI233" i="4"/>
  <c r="BF233" i="4"/>
  <c r="BC233" i="4"/>
  <c r="AZ233" i="4"/>
  <c r="AW233" i="4"/>
  <c r="AT233" i="4"/>
  <c r="AQ233" i="4"/>
  <c r="AN233" i="4"/>
  <c r="AK233" i="4"/>
  <c r="AH233" i="4"/>
  <c r="AE233" i="4"/>
  <c r="AB233" i="4"/>
  <c r="Y233" i="4"/>
  <c r="V233" i="4"/>
  <c r="S233" i="4"/>
  <c r="P233" i="4"/>
  <c r="M233" i="4"/>
  <c r="DZ232" i="4"/>
  <c r="DW232" i="4"/>
  <c r="DU232" i="4"/>
  <c r="DS232" i="4"/>
  <c r="DL232" i="4"/>
  <c r="DI232" i="4"/>
  <c r="DG232" i="4"/>
  <c r="DE232" i="4"/>
  <c r="DC232" i="4"/>
  <c r="CZ232" i="4"/>
  <c r="CW232" i="4"/>
  <c r="CT232" i="4"/>
  <c r="CQ232" i="4"/>
  <c r="CN232" i="4"/>
  <c r="CK232" i="4"/>
  <c r="CH232" i="4"/>
  <c r="CG232" i="4"/>
  <c r="CD232" i="4"/>
  <c r="CA232" i="4"/>
  <c r="BX232" i="4"/>
  <c r="BU232" i="4"/>
  <c r="BR232" i="4"/>
  <c r="BO232" i="4"/>
  <c r="BL232" i="4"/>
  <c r="BJ232" i="4"/>
  <c r="BG232" i="4"/>
  <c r="BD232" i="4"/>
  <c r="BA232" i="4"/>
  <c r="AX232" i="4"/>
  <c r="AU232" i="4"/>
  <c r="AR232" i="4"/>
  <c r="AO232" i="4"/>
  <c r="AL232" i="4"/>
  <c r="AI232" i="4"/>
  <c r="AF232" i="4"/>
  <c r="AC232" i="4"/>
  <c r="Z232" i="4"/>
  <c r="W232" i="4"/>
  <c r="T232" i="4"/>
  <c r="Q232" i="4"/>
  <c r="N232" i="4"/>
  <c r="EA231" i="4"/>
  <c r="DX231" i="4"/>
  <c r="DU231" i="4"/>
  <c r="DR231" i="4"/>
  <c r="DO231" i="4"/>
  <c r="DL231" i="4"/>
  <c r="DI231" i="4"/>
  <c r="DF231" i="4"/>
  <c r="DC231" i="4"/>
  <c r="CZ231" i="4"/>
  <c r="CW231" i="4"/>
  <c r="CT231" i="4"/>
  <c r="CQ231" i="4"/>
  <c r="CM231" i="4"/>
  <c r="CJ231" i="4"/>
  <c r="CG231" i="4"/>
  <c r="CD231" i="4"/>
  <c r="CA231" i="4"/>
  <c r="BX231" i="4"/>
  <c r="BU231" i="4"/>
  <c r="BR231" i="4"/>
  <c r="BO231" i="4"/>
  <c r="BL231" i="4"/>
  <c r="BI231" i="4"/>
  <c r="BF231" i="4"/>
  <c r="BD231" i="4"/>
  <c r="BA231" i="4"/>
  <c r="AX231" i="4"/>
  <c r="AU231" i="4"/>
  <c r="AR231" i="4"/>
  <c r="AO231" i="4"/>
  <c r="AL231" i="4"/>
  <c r="AI231" i="4"/>
  <c r="AF231" i="4"/>
  <c r="AC231" i="4"/>
  <c r="Z231" i="4"/>
  <c r="W231" i="4"/>
  <c r="T231" i="4"/>
  <c r="Q231" i="4"/>
  <c r="N231" i="4"/>
  <c r="EA230" i="4"/>
  <c r="DX230" i="4"/>
  <c r="DU230" i="4"/>
  <c r="DR230" i="4"/>
  <c r="DO230" i="4"/>
  <c r="DL230" i="4"/>
  <c r="DI230" i="4"/>
  <c r="DF230" i="4"/>
  <c r="DC230" i="4"/>
  <c r="CZ230" i="4"/>
  <c r="CW230" i="4"/>
  <c r="CT230" i="4"/>
  <c r="CQ230" i="4"/>
  <c r="CN230" i="4"/>
  <c r="CK230" i="4"/>
  <c r="CH230" i="4"/>
  <c r="CE230" i="4"/>
  <c r="CB230" i="4"/>
  <c r="BY230" i="4"/>
  <c r="BV230" i="4"/>
  <c r="BS230" i="4"/>
  <c r="BP230" i="4"/>
  <c r="BM230" i="4"/>
  <c r="BJ230" i="4"/>
  <c r="BG230" i="4"/>
  <c r="BD230" i="4"/>
  <c r="BA230" i="4"/>
  <c r="AX230" i="4"/>
  <c r="AU230" i="4"/>
  <c r="AR230" i="4"/>
  <c r="AO230" i="4"/>
  <c r="AL230" i="4"/>
  <c r="AJ230" i="4"/>
  <c r="AG230" i="4"/>
  <c r="AD230" i="4"/>
  <c r="AA230" i="4"/>
  <c r="X230" i="4"/>
  <c r="U230" i="4"/>
  <c r="Q230" i="4"/>
  <c r="N230" i="4"/>
  <c r="EA229" i="4"/>
  <c r="DX229" i="4"/>
  <c r="DU229" i="4"/>
  <c r="DR229" i="4"/>
  <c r="DO229" i="4"/>
  <c r="DL229" i="4"/>
  <c r="DI229" i="4"/>
  <c r="DF229" i="4"/>
  <c r="DC229" i="4"/>
  <c r="CZ229" i="4"/>
  <c r="CW229" i="4"/>
  <c r="CT229" i="4"/>
  <c r="CQ229" i="4"/>
  <c r="CN229" i="4"/>
  <c r="CK229" i="4"/>
  <c r="CH229" i="4"/>
  <c r="CE229" i="4"/>
  <c r="CB229" i="4"/>
  <c r="BY229" i="4"/>
  <c r="BV229" i="4"/>
  <c r="BS229" i="4"/>
  <c r="BP229" i="4"/>
  <c r="BM229" i="4"/>
  <c r="BJ229" i="4"/>
  <c r="BG229" i="4"/>
  <c r="BE229" i="4"/>
  <c r="BB229" i="4"/>
  <c r="AX229" i="4"/>
  <c r="AU229" i="4"/>
  <c r="AR229" i="4"/>
  <c r="AO229" i="4"/>
  <c r="AL229" i="4"/>
  <c r="AI229" i="4"/>
  <c r="AF229" i="4"/>
  <c r="AC229" i="4"/>
  <c r="Z229" i="4"/>
  <c r="W229" i="4"/>
  <c r="T229" i="4"/>
  <c r="R229" i="4"/>
  <c r="O229" i="4"/>
  <c r="EB228" i="4"/>
  <c r="DY228" i="4"/>
  <c r="DV228" i="4"/>
  <c r="DS228" i="4"/>
  <c r="DP228" i="4"/>
  <c r="DM228" i="4"/>
  <c r="DJ228" i="4"/>
  <c r="DF228" i="4"/>
  <c r="DC228" i="4"/>
  <c r="CZ228" i="4"/>
  <c r="CW228" i="4"/>
  <c r="CT228" i="4"/>
  <c r="CQ228" i="4"/>
  <c r="CN228" i="4"/>
  <c r="CK228" i="4"/>
  <c r="CH228" i="4"/>
  <c r="CE228" i="4"/>
  <c r="CB228" i="4"/>
  <c r="BY228" i="4"/>
  <c r="BV228" i="4"/>
  <c r="BS228" i="4"/>
  <c r="BP228" i="4"/>
  <c r="BM228" i="4"/>
  <c r="BJ228" i="4"/>
  <c r="BG228" i="4"/>
  <c r="BD228" i="4"/>
  <c r="BB228" i="4"/>
  <c r="AY228" i="4"/>
  <c r="AV228" i="4"/>
  <c r="AS228" i="4"/>
  <c r="AP228" i="4"/>
  <c r="AM228" i="4"/>
  <c r="AJ228" i="4"/>
  <c r="AG228" i="4"/>
  <c r="AF228" i="4"/>
  <c r="AC228" i="4"/>
  <c r="Z228" i="4"/>
  <c r="W228" i="4"/>
  <c r="T228" i="4"/>
  <c r="Q228" i="4"/>
  <c r="N228" i="4"/>
  <c r="EA227" i="4"/>
  <c r="DX227" i="4"/>
  <c r="DU227" i="4"/>
  <c r="DR227" i="4"/>
  <c r="DO227" i="4"/>
  <c r="DL227" i="4"/>
  <c r="DI227" i="4"/>
  <c r="DF227" i="4"/>
  <c r="DC227" i="4"/>
  <c r="CZ227" i="4"/>
  <c r="CW227" i="4"/>
  <c r="CT227" i="4"/>
  <c r="CQ227" i="4"/>
  <c r="CN227" i="4"/>
  <c r="CK227" i="4"/>
  <c r="CH227" i="4"/>
  <c r="CE227" i="4"/>
  <c r="CB227" i="4"/>
  <c r="BZ227" i="4"/>
  <c r="BW227" i="4"/>
  <c r="BT227" i="4"/>
  <c r="BQ227" i="4"/>
  <c r="BN227" i="4"/>
  <c r="BK227" i="4"/>
  <c r="BH227" i="4"/>
  <c r="BE227" i="4"/>
  <c r="BB227" i="4"/>
  <c r="AY227" i="4"/>
  <c r="AV227" i="4"/>
  <c r="AR227" i="4"/>
  <c r="AO227" i="4"/>
  <c r="AL227" i="4"/>
  <c r="AI227" i="4"/>
  <c r="AF227" i="4"/>
  <c r="AC227" i="4"/>
  <c r="Z227" i="4"/>
  <c r="W227" i="4"/>
  <c r="T227" i="4"/>
  <c r="Q227" i="4"/>
  <c r="N227" i="4"/>
  <c r="EA226" i="4"/>
  <c r="DX226" i="4"/>
  <c r="DU226" i="4"/>
  <c r="DR226" i="4"/>
  <c r="DO226" i="4"/>
  <c r="DL226" i="4"/>
  <c r="DI226" i="4"/>
  <c r="DF226" i="4"/>
  <c r="DC226" i="4"/>
  <c r="CZ226" i="4"/>
  <c r="CW226" i="4"/>
  <c r="CT226" i="4"/>
  <c r="CQ226" i="4"/>
  <c r="CN226" i="4"/>
  <c r="CK226" i="4"/>
  <c r="CH226" i="4"/>
  <c r="CE226" i="4"/>
  <c r="CB226" i="4"/>
  <c r="BY226" i="4"/>
  <c r="BV226" i="4"/>
  <c r="BS226" i="4"/>
  <c r="BP226" i="4"/>
  <c r="BM226" i="4"/>
  <c r="BJ226" i="4"/>
  <c r="BG226" i="4"/>
  <c r="BD226" i="4"/>
  <c r="BA226" i="4"/>
  <c r="AV226" i="4"/>
  <c r="AS226" i="4"/>
  <c r="AP226" i="4"/>
  <c r="AM226" i="4"/>
  <c r="AJ226" i="4"/>
  <c r="AG226" i="4"/>
  <c r="AD226" i="4"/>
  <c r="AA226" i="4"/>
  <c r="X226" i="4"/>
  <c r="U226" i="4"/>
  <c r="R226" i="4"/>
  <c r="O226" i="4"/>
  <c r="EB225" i="4"/>
  <c r="DY225" i="4"/>
  <c r="DV225" i="4"/>
  <c r="DS225" i="4"/>
  <c r="DP225" i="4"/>
  <c r="DM225" i="4"/>
  <c r="DJ225" i="4"/>
  <c r="DG225" i="4"/>
  <c r="DD225" i="4"/>
  <c r="DA225" i="4"/>
  <c r="CX225" i="4"/>
  <c r="CT225" i="4"/>
  <c r="CQ225" i="4"/>
  <c r="CN225" i="4"/>
  <c r="CK225" i="4"/>
  <c r="CH225" i="4"/>
  <c r="CE225" i="4"/>
  <c r="CB225" i="4"/>
  <c r="BY225" i="4"/>
  <c r="BV225" i="4"/>
  <c r="BS225" i="4"/>
  <c r="BP225" i="4"/>
  <c r="BM225" i="4"/>
  <c r="BJ225" i="4"/>
  <c r="BG225" i="4"/>
  <c r="BD225" i="4"/>
  <c r="BA225" i="4"/>
  <c r="AX225" i="4"/>
  <c r="AU225" i="4"/>
  <c r="AR225" i="4"/>
  <c r="AO225" i="4"/>
  <c r="AL225" i="4"/>
  <c r="AI225" i="4"/>
  <c r="AF225" i="4"/>
  <c r="AC225" i="4"/>
  <c r="Z225" i="4"/>
  <c r="W225" i="4"/>
  <c r="T225" i="4"/>
  <c r="R225" i="4"/>
  <c r="O225" i="4"/>
  <c r="EB224" i="4"/>
  <c r="DY224" i="4"/>
  <c r="DV224" i="4"/>
  <c r="DS224" i="4"/>
  <c r="DP224" i="4"/>
  <c r="DM224" i="4"/>
  <c r="DJ224" i="4"/>
  <c r="DG224" i="4"/>
  <c r="DD224" i="4"/>
  <c r="DA224" i="4"/>
  <c r="CX224" i="4"/>
  <c r="CU224" i="4"/>
  <c r="CR224" i="4"/>
  <c r="CO224" i="4"/>
  <c r="CL224" i="4"/>
  <c r="CI224" i="4"/>
  <c r="CF224" i="4"/>
  <c r="CC224" i="4"/>
  <c r="BZ224" i="4"/>
  <c r="BW224" i="4"/>
  <c r="BT224" i="4"/>
  <c r="BR224" i="4"/>
  <c r="BO224" i="4"/>
  <c r="BL224" i="4"/>
  <c r="BI224" i="4"/>
  <c r="BF224" i="4"/>
  <c r="BC224" i="4"/>
  <c r="AZ224" i="4"/>
  <c r="AW224" i="4"/>
  <c r="AT224" i="4"/>
  <c r="AQ224" i="4"/>
  <c r="AN224" i="4"/>
  <c r="AK224" i="4"/>
  <c r="AH224" i="4"/>
  <c r="AC224" i="4"/>
  <c r="Z224" i="4"/>
  <c r="W224" i="4"/>
  <c r="T224" i="4"/>
  <c r="Q224" i="4"/>
  <c r="N224" i="4"/>
  <c r="EA223" i="4"/>
  <c r="DX223" i="4"/>
  <c r="DU223" i="4"/>
  <c r="DR223" i="4"/>
  <c r="DO223" i="4"/>
  <c r="DL223" i="4"/>
  <c r="DI223" i="4"/>
  <c r="DF223" i="4"/>
  <c r="DC223" i="4"/>
  <c r="CZ223" i="4"/>
  <c r="CW223" i="4"/>
  <c r="CT223" i="4"/>
  <c r="CQ223" i="4"/>
  <c r="CN223" i="4"/>
  <c r="CK223" i="4"/>
  <c r="CH223" i="4"/>
  <c r="CE223" i="4"/>
  <c r="CB223" i="4"/>
  <c r="BY223" i="4"/>
  <c r="BV223" i="4"/>
  <c r="BS223" i="4"/>
  <c r="BP223" i="4"/>
  <c r="BM223" i="4"/>
  <c r="BJ223" i="4"/>
  <c r="BG223" i="4"/>
  <c r="BD223" i="4"/>
  <c r="BA223" i="4"/>
  <c r="AX223" i="4"/>
  <c r="AU223" i="4"/>
  <c r="AR223" i="4"/>
  <c r="AO223" i="4"/>
  <c r="AL223" i="4"/>
  <c r="AI223" i="4"/>
  <c r="AF223" i="4"/>
  <c r="AC223" i="4"/>
  <c r="Z223" i="4"/>
  <c r="W223" i="4"/>
  <c r="T223" i="4"/>
  <c r="Q223" i="4"/>
  <c r="N223" i="4"/>
  <c r="EA222" i="4"/>
  <c r="DX222" i="4"/>
  <c r="DV222" i="4"/>
  <c r="DR222" i="4"/>
  <c r="DO222" i="4"/>
  <c r="DL222" i="4"/>
  <c r="DI222" i="4"/>
  <c r="DE222" i="4"/>
  <c r="DB222" i="4"/>
  <c r="CY222" i="4"/>
  <c r="CV222" i="4"/>
  <c r="CS222" i="4"/>
  <c r="CP222" i="4"/>
  <c r="CM222" i="4"/>
  <c r="CJ222" i="4"/>
  <c r="CG222" i="4"/>
  <c r="CD222" i="4"/>
  <c r="CA222" i="4"/>
  <c r="BX222" i="4"/>
  <c r="BU222" i="4"/>
  <c r="BR222" i="4"/>
  <c r="BO222" i="4"/>
  <c r="BL222" i="4"/>
  <c r="BI222" i="4"/>
  <c r="BF222" i="4"/>
  <c r="BC222" i="4"/>
  <c r="AZ222" i="4"/>
  <c r="AW222" i="4"/>
  <c r="AT222" i="4"/>
  <c r="AQ222" i="4"/>
  <c r="AN222" i="4"/>
  <c r="AK222" i="4"/>
  <c r="AH222" i="4"/>
  <c r="AE222" i="4"/>
  <c r="AB222" i="4"/>
  <c r="Y222" i="4"/>
  <c r="V222" i="4"/>
  <c r="S222" i="4"/>
  <c r="P222" i="4"/>
  <c r="M222" i="4"/>
  <c r="DZ221" i="4"/>
  <c r="DW221" i="4"/>
  <c r="DT221" i="4"/>
  <c r="DQ221" i="4"/>
  <c r="DN221" i="4"/>
  <c r="DK221" i="4"/>
  <c r="DH221" i="4"/>
  <c r="DE221" i="4"/>
  <c r="DB221" i="4"/>
  <c r="CY221" i="4"/>
  <c r="CV221" i="4"/>
  <c r="CS221" i="4"/>
  <c r="CP221" i="4"/>
  <c r="CM221" i="4"/>
  <c r="CJ221" i="4"/>
  <c r="CG221" i="4"/>
  <c r="CD221" i="4"/>
  <c r="CA221" i="4"/>
  <c r="BX221" i="4"/>
  <c r="BU221" i="4"/>
  <c r="BR221" i="4"/>
  <c r="BO221" i="4"/>
  <c r="BL221" i="4"/>
  <c r="BI221" i="4"/>
  <c r="BF221" i="4"/>
  <c r="BC221" i="4"/>
  <c r="AZ221" i="4"/>
  <c r="AW221" i="4"/>
  <c r="AT221" i="4"/>
  <c r="AQ221" i="4"/>
  <c r="AN221" i="4"/>
  <c r="AK221" i="4"/>
  <c r="AH221" i="4"/>
  <c r="AE221" i="4"/>
  <c r="AB221" i="4"/>
  <c r="Y221" i="4"/>
  <c r="V221" i="4"/>
  <c r="S221" i="4"/>
  <c r="P221" i="4"/>
  <c r="M221" i="4"/>
  <c r="DZ220" i="4"/>
  <c r="DW220" i="4"/>
  <c r="DT220" i="4"/>
  <c r="DQ220" i="4"/>
  <c r="DN220" i="4"/>
  <c r="DK220" i="4"/>
  <c r="DH220" i="4"/>
  <c r="DE220" i="4"/>
  <c r="DB220" i="4"/>
  <c r="CY220" i="4"/>
  <c r="CV220" i="4"/>
  <c r="CS220" i="4"/>
  <c r="CP220" i="4"/>
  <c r="CM220" i="4"/>
  <c r="CJ220" i="4"/>
  <c r="CG220" i="4"/>
  <c r="CD220" i="4"/>
  <c r="CA220" i="4"/>
  <c r="BX220" i="4"/>
  <c r="BV220" i="4"/>
  <c r="BS220" i="4"/>
  <c r="BP220" i="4"/>
  <c r="BM220" i="4"/>
  <c r="BJ220" i="4"/>
  <c r="BG220" i="4"/>
  <c r="BD220" i="4"/>
  <c r="BA220" i="4"/>
  <c r="AX220" i="4"/>
  <c r="AU220" i="4"/>
  <c r="AR220" i="4"/>
  <c r="AO220" i="4"/>
  <c r="AL220" i="4"/>
  <c r="AI220" i="4"/>
  <c r="AF220" i="4"/>
  <c r="AD220" i="4"/>
  <c r="AA220" i="4"/>
  <c r="X220" i="4"/>
  <c r="U220" i="4"/>
  <c r="Q220" i="4"/>
  <c r="N220" i="4"/>
  <c r="EA219" i="4"/>
  <c r="DX219" i="4"/>
  <c r="DU219" i="4"/>
  <c r="DR219" i="4"/>
  <c r="DO219" i="4"/>
  <c r="DL219" i="4"/>
  <c r="DI219" i="4"/>
  <c r="DF219" i="4"/>
  <c r="DC219" i="4"/>
  <c r="CZ219" i="4"/>
  <c r="CW219" i="4"/>
  <c r="CT219" i="4"/>
  <c r="CQ219" i="4"/>
  <c r="CN219" i="4"/>
  <c r="CK219" i="4"/>
  <c r="CH219" i="4"/>
  <c r="CE219" i="4"/>
  <c r="CB219" i="4"/>
  <c r="BY219" i="4"/>
  <c r="BV219" i="4"/>
  <c r="BS219" i="4"/>
  <c r="BP219" i="4"/>
  <c r="BM219" i="4"/>
  <c r="BJ219" i="4"/>
  <c r="BG219" i="4"/>
  <c r="BD219" i="4"/>
  <c r="BA219" i="4"/>
  <c r="AY219" i="4"/>
  <c r="AU219" i="4"/>
  <c r="AR219" i="4"/>
  <c r="AO219" i="4"/>
  <c r="AL219" i="4"/>
  <c r="AI219" i="4"/>
  <c r="AF219" i="4"/>
  <c r="AC219" i="4"/>
  <c r="Z219" i="4"/>
  <c r="W219" i="4"/>
  <c r="T219" i="4"/>
  <c r="R219" i="4"/>
  <c r="O219" i="4"/>
  <c r="EB218" i="4"/>
  <c r="DY218" i="4"/>
  <c r="DV218" i="4"/>
  <c r="DS218" i="4"/>
  <c r="DP218" i="4"/>
  <c r="DM218" i="4"/>
  <c r="DJ218" i="4"/>
  <c r="DG218" i="4"/>
  <c r="DD218" i="4"/>
  <c r="DA218" i="4"/>
  <c r="CX218" i="4"/>
  <c r="CU218" i="4"/>
  <c r="CR218" i="4"/>
  <c r="CO218" i="4"/>
  <c r="CL218" i="4"/>
  <c r="CI218" i="4"/>
  <c r="CF218" i="4"/>
  <c r="CC218" i="4"/>
  <c r="BZ218" i="4"/>
  <c r="BW218" i="4"/>
  <c r="BT218" i="4"/>
  <c r="BQ218" i="4"/>
  <c r="BN218" i="4"/>
  <c r="BL218" i="4"/>
  <c r="BI218" i="4"/>
  <c r="BF218" i="4"/>
  <c r="BC218" i="4"/>
  <c r="AZ218" i="4"/>
  <c r="AW218" i="4"/>
  <c r="AT218" i="4"/>
  <c r="AQ218" i="4"/>
  <c r="AN218" i="4"/>
  <c r="AK218" i="4"/>
  <c r="AH218" i="4"/>
  <c r="AE218" i="4"/>
  <c r="AB218" i="4"/>
  <c r="Y218" i="4"/>
  <c r="V218" i="4"/>
  <c r="S218" i="4"/>
  <c r="P218" i="4"/>
  <c r="M218" i="4"/>
  <c r="DZ217" i="4"/>
  <c r="DW217" i="4"/>
  <c r="DT217" i="4"/>
  <c r="DQ217" i="4"/>
  <c r="DN217" i="4"/>
  <c r="DK217" i="4"/>
  <c r="DH217" i="4"/>
  <c r="DE217" i="4"/>
  <c r="DB217" i="4"/>
  <c r="CY217" i="4"/>
  <c r="CV217" i="4"/>
  <c r="CS217" i="4"/>
  <c r="CP217" i="4"/>
  <c r="CM217" i="4"/>
  <c r="CJ217" i="4"/>
  <c r="CG217" i="4"/>
  <c r="CD217" i="4"/>
  <c r="CA217" i="4"/>
  <c r="BX217" i="4"/>
  <c r="BU217" i="4"/>
  <c r="BR217" i="4"/>
  <c r="BO217" i="4"/>
  <c r="BL217" i="4"/>
  <c r="BI217" i="4"/>
  <c r="BF217" i="4"/>
  <c r="BC217" i="4"/>
  <c r="AZ217" i="4"/>
  <c r="AW217" i="4"/>
  <c r="AT217" i="4"/>
  <c r="AQ217" i="4"/>
  <c r="AN217" i="4"/>
  <c r="AK217" i="4"/>
  <c r="AH217" i="4"/>
  <c r="AE217" i="4"/>
  <c r="AB217" i="4"/>
  <c r="Y217" i="4"/>
  <c r="V217" i="4"/>
  <c r="S217" i="4"/>
  <c r="P217" i="4"/>
  <c r="M217" i="4"/>
  <c r="DZ216" i="4"/>
  <c r="DW216" i="4"/>
  <c r="DT216" i="4"/>
  <c r="DQ216" i="4"/>
  <c r="DN216" i="4"/>
  <c r="DK216" i="4"/>
  <c r="DH216" i="4"/>
  <c r="DE216" i="4"/>
  <c r="DB216" i="4"/>
  <c r="CY216" i="4"/>
  <c r="CV216" i="4"/>
  <c r="CS216" i="4"/>
  <c r="CP216" i="4"/>
  <c r="CM216" i="4"/>
  <c r="CJ216" i="4"/>
  <c r="CG216" i="4"/>
  <c r="CD216" i="4"/>
  <c r="CA216" i="4"/>
  <c r="BY216" i="4"/>
  <c r="BV216" i="4"/>
  <c r="BS216" i="4"/>
  <c r="BP216" i="4"/>
  <c r="BM216" i="4"/>
  <c r="BJ216" i="4"/>
  <c r="BG216" i="4"/>
  <c r="BD216" i="4"/>
  <c r="BA216" i="4"/>
  <c r="AX216" i="4"/>
  <c r="AU216" i="4"/>
  <c r="AR216" i="4"/>
  <c r="AO216" i="4"/>
  <c r="AL216" i="4"/>
  <c r="AI216" i="4"/>
  <c r="AE216" i="4"/>
  <c r="AB216" i="4"/>
  <c r="Y216" i="4"/>
  <c r="V216" i="4"/>
  <c r="S216" i="4"/>
  <c r="P216" i="4"/>
  <c r="M216" i="4"/>
  <c r="DZ215" i="4"/>
  <c r="DW215" i="4"/>
  <c r="DT215" i="4"/>
  <c r="AS211" i="4"/>
  <c r="AN211" i="4"/>
  <c r="Z211" i="4"/>
  <c r="V211" i="4"/>
  <c r="S211" i="4"/>
  <c r="P211" i="4"/>
  <c r="DZ210" i="4"/>
  <c r="DX210" i="4"/>
  <c r="DV210" i="4"/>
  <c r="DT210" i="4"/>
  <c r="DP210" i="4"/>
  <c r="DN210" i="4"/>
  <c r="DK210" i="4"/>
  <c r="DD210" i="4"/>
  <c r="DA210" i="4"/>
  <c r="CX210" i="4"/>
  <c r="CU210" i="4"/>
  <c r="CS210" i="4"/>
  <c r="CP210" i="4"/>
  <c r="CM210" i="4"/>
  <c r="CI210" i="4"/>
  <c r="CE210" i="4"/>
  <c r="CB210" i="4"/>
  <c r="BY210" i="4"/>
  <c r="BU210" i="4"/>
  <c r="BR210" i="4"/>
  <c r="BO210" i="4"/>
  <c r="BH210" i="4"/>
  <c r="BE210" i="4"/>
  <c r="BB210" i="4"/>
  <c r="AX210" i="4"/>
  <c r="AU210" i="4"/>
  <c r="AR210" i="4"/>
  <c r="AN210" i="4"/>
  <c r="AK210" i="4"/>
  <c r="AH210" i="4"/>
  <c r="AD210" i="4"/>
  <c r="AA210" i="4"/>
  <c r="X210" i="4"/>
  <c r="U210" i="4"/>
  <c r="Q210" i="4"/>
  <c r="N210" i="4"/>
  <c r="EA209" i="4"/>
  <c r="DX209" i="4"/>
  <c r="DT209" i="4"/>
  <c r="DQ209" i="4"/>
  <c r="DL209" i="4"/>
  <c r="DI209" i="4"/>
  <c r="DF209" i="4"/>
  <c r="CY209" i="4"/>
  <c r="CV209" i="4"/>
  <c r="CO209" i="4"/>
  <c r="CL209" i="4"/>
  <c r="CI209" i="4"/>
  <c r="CE209" i="4"/>
  <c r="CB209" i="4"/>
  <c r="BY209" i="4"/>
  <c r="BR209" i="4"/>
  <c r="BO209" i="4"/>
  <c r="BL209" i="4"/>
  <c r="BH209" i="4"/>
  <c r="BE209" i="4"/>
  <c r="BB209" i="4"/>
  <c r="AU209" i="4"/>
  <c r="AR209" i="4"/>
  <c r="AN209" i="4"/>
  <c r="AK209" i="4"/>
  <c r="AH209" i="4"/>
  <c r="AB209" i="4"/>
  <c r="Y209" i="4"/>
  <c r="V209" i="4"/>
  <c r="Q209" i="4"/>
  <c r="N209" i="4"/>
  <c r="EA208" i="4"/>
  <c r="DX208" i="4"/>
  <c r="DU208" i="4"/>
  <c r="DR208" i="4"/>
  <c r="DK208" i="4"/>
  <c r="DH208" i="4"/>
  <c r="DE208" i="4"/>
  <c r="CX208" i="4"/>
  <c r="CU208" i="4"/>
  <c r="CR208" i="4"/>
  <c r="CN208" i="4"/>
  <c r="CK208" i="4"/>
  <c r="CH208" i="4"/>
  <c r="CD208" i="4"/>
  <c r="CA208" i="4"/>
  <c r="BX208" i="4"/>
  <c r="BS208" i="4"/>
  <c r="BP208" i="4"/>
  <c r="BL208" i="4"/>
  <c r="BH208" i="4"/>
  <c r="BE208" i="4"/>
  <c r="BB208" i="4"/>
  <c r="AU208" i="4"/>
  <c r="AR208" i="4"/>
  <c r="AO208" i="4"/>
  <c r="AL208" i="4"/>
  <c r="AI208" i="4"/>
  <c r="AF208" i="4"/>
  <c r="Y208" i="4"/>
  <c r="V208" i="4"/>
  <c r="S208" i="4"/>
  <c r="N208" i="4"/>
  <c r="EA207" i="4"/>
  <c r="DX207" i="4"/>
  <c r="DT207" i="4"/>
  <c r="DO207" i="4"/>
  <c r="DK207" i="4"/>
  <c r="DH207" i="4"/>
  <c r="DE207" i="4"/>
  <c r="DB207" i="4"/>
  <c r="CX207" i="4"/>
  <c r="CU207" i="4"/>
  <c r="CR207" i="4"/>
  <c r="CN207" i="4"/>
  <c r="CK207" i="4"/>
  <c r="CH207" i="4"/>
  <c r="CD207" i="4"/>
  <c r="CA207" i="4"/>
  <c r="BW207" i="4"/>
  <c r="BT207" i="4"/>
  <c r="BQ207" i="4"/>
  <c r="BN207" i="4"/>
  <c r="BJ207" i="4"/>
  <c r="BG207" i="4"/>
  <c r="BD207" i="4"/>
  <c r="BA207" i="4"/>
  <c r="AZ207" i="4"/>
  <c r="AW207" i="4"/>
  <c r="AT207" i="4"/>
  <c r="AR207" i="4"/>
  <c r="AQ207" i="4"/>
  <c r="AN207" i="4"/>
  <c r="AK207" i="4"/>
  <c r="AG207" i="4"/>
  <c r="AD207" i="4"/>
  <c r="AA207" i="4"/>
  <c r="W207" i="4"/>
  <c r="T207" i="4"/>
  <c r="Q207" i="4"/>
  <c r="N207" i="4"/>
  <c r="DZ206" i="4"/>
  <c r="DW206" i="4"/>
  <c r="DT206" i="4"/>
  <c r="DP206" i="4"/>
  <c r="DM206" i="4"/>
  <c r="DJ206" i="4"/>
  <c r="DF206" i="4"/>
  <c r="DC206" i="4"/>
  <c r="CZ206" i="4"/>
  <c r="CS206" i="4"/>
  <c r="CP206" i="4"/>
  <c r="CL206" i="4"/>
  <c r="CI206" i="4"/>
  <c r="CF206" i="4"/>
  <c r="CC206" i="4"/>
  <c r="BY206" i="4"/>
  <c r="BV206" i="4"/>
  <c r="BS206" i="4"/>
  <c r="BM206" i="4"/>
  <c r="BJ206" i="4"/>
  <c r="BG206" i="4"/>
  <c r="BC206" i="4"/>
  <c r="AZ206" i="4"/>
  <c r="AW206" i="4"/>
  <c r="AT206" i="4"/>
  <c r="AQ206" i="4"/>
  <c r="AN206" i="4"/>
  <c r="AL206" i="4"/>
  <c r="AH206" i="4"/>
  <c r="AE206" i="4"/>
  <c r="AB206" i="4"/>
  <c r="W206" i="4"/>
  <c r="T206" i="4"/>
  <c r="R206" i="4"/>
  <c r="O206" i="4"/>
  <c r="EB205" i="4"/>
  <c r="DY205" i="4"/>
  <c r="DV205" i="4"/>
  <c r="DS205" i="4"/>
  <c r="DP205" i="4"/>
  <c r="DM205" i="4"/>
  <c r="DJ205" i="4"/>
  <c r="DG205" i="4"/>
  <c r="DD205" i="4"/>
  <c r="DA205" i="4"/>
  <c r="CX205" i="4"/>
  <c r="CT205" i="4"/>
  <c r="CQ205" i="4"/>
  <c r="CN205" i="4"/>
  <c r="CI205" i="4"/>
  <c r="CF205" i="4"/>
  <c r="CC205" i="4"/>
  <c r="BX205" i="4"/>
  <c r="BV205" i="4"/>
  <c r="BS205" i="4"/>
  <c r="BO205" i="4"/>
  <c r="BL205" i="4"/>
  <c r="BI205" i="4"/>
  <c r="BB205" i="4"/>
  <c r="AY205" i="4"/>
  <c r="AU205" i="4"/>
  <c r="AR205" i="4"/>
  <c r="AO205" i="4"/>
  <c r="AK205" i="4"/>
  <c r="AH205" i="4"/>
  <c r="AE205" i="4"/>
  <c r="Z205" i="4"/>
  <c r="W205" i="4"/>
  <c r="T205" i="4"/>
  <c r="Q205" i="4"/>
  <c r="M205" i="4"/>
  <c r="DZ204" i="4"/>
  <c r="DW204" i="4"/>
  <c r="DS204" i="4"/>
  <c r="DP204" i="4"/>
  <c r="DN204" i="4"/>
  <c r="DJ204" i="4"/>
  <c r="DG204" i="4"/>
  <c r="DD204" i="4"/>
  <c r="DA204" i="4"/>
  <c r="CZ204" i="4"/>
  <c r="CW204" i="4"/>
  <c r="CT204" i="4"/>
  <c r="CQ204" i="4"/>
  <c r="CP204" i="4"/>
  <c r="CM204" i="4"/>
  <c r="CJ204" i="4"/>
  <c r="CC204" i="4"/>
  <c r="BZ204" i="4"/>
  <c r="BW204" i="4"/>
  <c r="BS204" i="4"/>
  <c r="BP204" i="4"/>
  <c r="BM204" i="4"/>
  <c r="BI204" i="4"/>
  <c r="BF204" i="4"/>
  <c r="BC204" i="4"/>
  <c r="AY204" i="4"/>
  <c r="AV204" i="4"/>
  <c r="AS204" i="4"/>
  <c r="AO204" i="4"/>
  <c r="AM204" i="4"/>
  <c r="AJ204" i="4"/>
  <c r="AF204" i="4"/>
  <c r="AA204" i="4"/>
  <c r="Y204" i="4"/>
  <c r="U204" i="4"/>
  <c r="Q204" i="4"/>
  <c r="N204" i="4"/>
  <c r="DX203" i="4"/>
  <c r="DU203" i="4"/>
  <c r="DR203" i="4"/>
  <c r="DN203" i="4"/>
  <c r="DJ203" i="4"/>
  <c r="DG203" i="4"/>
  <c r="DD203" i="4"/>
  <c r="DA203" i="4"/>
  <c r="CX203" i="4"/>
  <c r="CQ203" i="4"/>
  <c r="CN203" i="4"/>
  <c r="CK203" i="4"/>
  <c r="CD203" i="4"/>
  <c r="CA203" i="4"/>
  <c r="BX203" i="4"/>
  <c r="BQ203" i="4"/>
  <c r="BN203" i="4"/>
  <c r="BK203" i="4"/>
  <c r="BG203" i="4"/>
  <c r="BD203" i="4"/>
  <c r="AZ203" i="4"/>
  <c r="AW203" i="4"/>
  <c r="AT203" i="4"/>
  <c r="AP203" i="4"/>
  <c r="AM203" i="4"/>
  <c r="AJ203" i="4"/>
  <c r="AC203" i="4"/>
  <c r="Z203" i="4"/>
  <c r="W203" i="4"/>
  <c r="Q203" i="4"/>
  <c r="M203" i="4"/>
  <c r="DX202" i="4"/>
  <c r="DV202" i="4"/>
  <c r="DU202" i="4"/>
  <c r="DR202" i="4"/>
  <c r="DN202" i="4"/>
  <c r="DK202" i="4"/>
  <c r="DH202" i="4"/>
  <c r="DC202" i="4"/>
  <c r="CZ202" i="4"/>
  <c r="CW202" i="4"/>
  <c r="CS202" i="4"/>
  <c r="CP202" i="4"/>
  <c r="CM202" i="4"/>
  <c r="CI202" i="4"/>
  <c r="CF202" i="4"/>
  <c r="CD202" i="4"/>
  <c r="BZ202" i="4"/>
  <c r="BW202" i="4"/>
  <c r="BT202" i="4"/>
  <c r="BQ202" i="4"/>
  <c r="BM202" i="4"/>
  <c r="BJ202" i="4"/>
  <c r="BG202" i="4"/>
  <c r="BC202" i="4"/>
  <c r="AZ202" i="4"/>
  <c r="AW202" i="4"/>
  <c r="AT202" i="4"/>
  <c r="AP202" i="4"/>
  <c r="AM202" i="4"/>
  <c r="AJ202" i="4"/>
  <c r="AG202" i="4"/>
  <c r="AD202" i="4"/>
  <c r="AA202" i="4"/>
  <c r="W202" i="4"/>
  <c r="T202" i="4"/>
  <c r="Q202" i="4"/>
  <c r="N202" i="4"/>
  <c r="DW201" i="4"/>
  <c r="DT201" i="4"/>
  <c r="DQ201" i="4"/>
  <c r="DL201" i="4"/>
  <c r="DI201" i="4"/>
  <c r="DF201" i="4"/>
  <c r="DB201" i="4"/>
  <c r="CY201" i="4"/>
  <c r="CV201" i="4"/>
  <c r="CR201" i="4"/>
  <c r="CO201" i="4"/>
  <c r="CL201" i="4"/>
  <c r="CH201" i="4"/>
  <c r="CE201" i="4"/>
  <c r="CB201" i="4"/>
  <c r="BU201" i="4"/>
  <c r="BR201" i="4"/>
  <c r="BO201" i="4"/>
  <c r="BK201" i="4"/>
  <c r="BH201" i="4"/>
  <c r="BE201" i="4"/>
  <c r="BA201" i="4"/>
  <c r="AY201" i="4"/>
  <c r="AV201" i="4"/>
  <c r="AQ201" i="4"/>
  <c r="AN201" i="4"/>
  <c r="AK201" i="4"/>
  <c r="AJ201" i="4"/>
  <c r="AG201" i="4"/>
  <c r="AD201" i="4"/>
  <c r="AA201" i="4"/>
  <c r="X201" i="4"/>
  <c r="U201" i="4"/>
  <c r="R201" i="4"/>
  <c r="O201" i="4"/>
  <c r="EB200" i="4"/>
  <c r="DW200" i="4"/>
  <c r="DT200" i="4"/>
  <c r="DP200" i="4"/>
  <c r="DN200" i="4"/>
  <c r="DK200" i="4"/>
  <c r="DG200" i="4"/>
  <c r="DD200" i="4"/>
  <c r="DA200" i="4"/>
  <c r="CX200" i="4"/>
  <c r="CU200" i="4"/>
  <c r="CR200" i="4"/>
  <c r="CO200" i="4"/>
  <c r="CH200" i="4"/>
  <c r="CE200" i="4"/>
  <c r="CB200" i="4"/>
  <c r="BX200" i="4"/>
  <c r="BU200" i="4"/>
  <c r="BR200" i="4"/>
  <c r="BO200" i="4"/>
  <c r="BK200" i="4"/>
  <c r="BH200" i="4"/>
  <c r="BD200" i="4"/>
  <c r="BA200" i="4"/>
  <c r="AX200" i="4"/>
  <c r="AR200" i="4"/>
  <c r="AO200" i="4"/>
  <c r="AL200" i="4"/>
  <c r="AC200" i="4"/>
  <c r="Z200" i="4"/>
  <c r="V200" i="4"/>
  <c r="S200" i="4"/>
  <c r="R200" i="4"/>
  <c r="N200" i="4"/>
  <c r="EB199" i="4"/>
  <c r="DZ199" i="4"/>
  <c r="DW199" i="4"/>
  <c r="DT199" i="4"/>
  <c r="DQ199" i="4"/>
  <c r="DN199" i="4"/>
  <c r="DK199" i="4"/>
  <c r="DD199" i="4"/>
  <c r="DA199" i="4"/>
  <c r="CX199" i="4"/>
  <c r="CU199" i="4"/>
  <c r="CR199" i="4"/>
  <c r="CO199" i="4"/>
  <c r="CL199" i="4"/>
  <c r="CH199" i="4"/>
  <c r="CF199" i="4"/>
  <c r="CC199" i="4"/>
  <c r="BY199" i="4"/>
  <c r="BV199" i="4"/>
  <c r="BS199" i="4"/>
  <c r="BO199" i="4"/>
  <c r="BL199" i="4"/>
  <c r="BI199" i="4"/>
  <c r="BE199" i="4"/>
  <c r="BB199" i="4"/>
  <c r="AY199" i="4"/>
  <c r="AU199" i="4"/>
  <c r="AR199" i="4"/>
  <c r="AO199" i="4"/>
  <c r="AL199" i="4"/>
  <c r="AI199" i="4"/>
  <c r="AH199" i="4"/>
  <c r="AE199" i="4"/>
  <c r="AB199" i="4"/>
  <c r="X199" i="4"/>
  <c r="U199" i="4"/>
  <c r="Q199" i="4"/>
  <c r="N199" i="4"/>
  <c r="EA198" i="4"/>
  <c r="DX198" i="4"/>
  <c r="DU198" i="4"/>
  <c r="DQ198" i="4"/>
  <c r="DN198" i="4"/>
  <c r="DK198" i="4"/>
  <c r="DD198" i="4"/>
  <c r="DA198" i="4"/>
  <c r="CX198" i="4"/>
  <c r="CT198" i="4"/>
  <c r="CQ198" i="4"/>
  <c r="CN198" i="4"/>
  <c r="CK198" i="4"/>
  <c r="CH198" i="4"/>
  <c r="CE198" i="4"/>
  <c r="CA198" i="4"/>
  <c r="BX198" i="4"/>
  <c r="BU198" i="4"/>
  <c r="BR198" i="4"/>
  <c r="BN198" i="4"/>
  <c r="BK198" i="4"/>
  <c r="BH198" i="4"/>
  <c r="BD198" i="4"/>
  <c r="BA198" i="4"/>
  <c r="AX198" i="4"/>
  <c r="AW198" i="4"/>
  <c r="AT198" i="4"/>
  <c r="AQ198" i="4"/>
  <c r="AN198" i="4"/>
  <c r="AK198" i="4"/>
  <c r="AH198" i="4"/>
  <c r="AE198" i="4"/>
  <c r="AA198" i="4"/>
  <c r="X198" i="4"/>
  <c r="U198" i="4"/>
  <c r="M198" i="4"/>
  <c r="DZ197" i="4"/>
  <c r="DW197" i="4"/>
  <c r="DS197" i="4"/>
  <c r="DP197" i="4"/>
  <c r="DL197" i="4"/>
  <c r="DI197" i="4"/>
  <c r="DF197" i="4"/>
  <c r="CY197" i="4"/>
  <c r="CV197" i="4"/>
  <c r="CS197" i="4"/>
  <c r="CP197" i="4"/>
  <c r="CN197" i="4"/>
  <c r="CK197" i="4"/>
  <c r="CH197" i="4"/>
  <c r="CD197" i="4"/>
  <c r="CA197" i="4"/>
  <c r="BX197" i="4"/>
  <c r="BQ197" i="4"/>
  <c r="BN197" i="4"/>
  <c r="BK197" i="4"/>
  <c r="BG197" i="4"/>
  <c r="BD197" i="4"/>
  <c r="BA197" i="4"/>
  <c r="AY197" i="4"/>
  <c r="AU197" i="4"/>
  <c r="AR197" i="4"/>
  <c r="AO197" i="4"/>
  <c r="AK197" i="4"/>
  <c r="AE197" i="4"/>
  <c r="AA197" i="4"/>
  <c r="X197" i="4"/>
  <c r="U197" i="4"/>
  <c r="R197" i="4"/>
  <c r="EA196" i="4"/>
  <c r="DX196" i="4"/>
  <c r="DU196" i="4"/>
  <c r="DQ196" i="4"/>
  <c r="DN196" i="4"/>
  <c r="DK196" i="4"/>
  <c r="DH196" i="4"/>
  <c r="DD196" i="4"/>
  <c r="DA196" i="4"/>
  <c r="CX196" i="4"/>
  <c r="CT196" i="4"/>
  <c r="CQ196" i="4"/>
  <c r="CN196" i="4"/>
  <c r="CJ196" i="4"/>
  <c r="CG196" i="4"/>
  <c r="CD196" i="4"/>
  <c r="CA196" i="4"/>
  <c r="BW196" i="4"/>
  <c r="BT196" i="4"/>
  <c r="BQ196" i="4"/>
  <c r="BM196" i="4"/>
  <c r="BJ196" i="4"/>
  <c r="BG196" i="4"/>
  <c r="BD196" i="4"/>
  <c r="BA196" i="4"/>
  <c r="AX196" i="4"/>
  <c r="AT196" i="4"/>
  <c r="AQ196" i="4"/>
  <c r="AN196" i="4"/>
  <c r="AK196" i="4"/>
  <c r="AG196" i="4"/>
  <c r="AD196" i="4"/>
  <c r="AA196" i="4"/>
  <c r="X196" i="4"/>
  <c r="W196" i="4"/>
  <c r="T196" i="4"/>
  <c r="Q196" i="4"/>
  <c r="N196" i="4"/>
  <c r="DW195" i="4"/>
  <c r="DT195" i="4"/>
  <c r="DQ195" i="4"/>
  <c r="DM195" i="4"/>
  <c r="DK195" i="4"/>
  <c r="DH195" i="4"/>
  <c r="DD195" i="4"/>
  <c r="DB195" i="4"/>
  <c r="CY195" i="4"/>
  <c r="CV195" i="4"/>
  <c r="CT195" i="4"/>
  <c r="CS195" i="4"/>
  <c r="CO195" i="4"/>
  <c r="CL195" i="4"/>
  <c r="CH195" i="4"/>
  <c r="CE195" i="4"/>
  <c r="CB195" i="4"/>
  <c r="BX195" i="4"/>
  <c r="BU195" i="4"/>
  <c r="BR195" i="4"/>
  <c r="BN195" i="4"/>
  <c r="BK195" i="4"/>
  <c r="BH195" i="4"/>
  <c r="BC195" i="4"/>
  <c r="AZ195" i="4"/>
  <c r="AW195" i="4"/>
  <c r="AS195" i="4"/>
  <c r="AP195" i="4"/>
  <c r="AM195" i="4"/>
  <c r="AJ195" i="4"/>
  <c r="AG195" i="4"/>
  <c r="AD195" i="4"/>
  <c r="Z195" i="4"/>
  <c r="W195" i="4"/>
  <c r="T195" i="4"/>
  <c r="Q195" i="4"/>
  <c r="EB194" i="4"/>
  <c r="DZ194" i="4"/>
  <c r="DU194" i="4"/>
  <c r="DR194" i="4"/>
  <c r="DO194" i="4"/>
  <c r="DK194" i="4"/>
  <c r="DJ194" i="4"/>
  <c r="DG194" i="4"/>
  <c r="DD194" i="4"/>
  <c r="CZ194" i="4"/>
  <c r="CW194" i="4"/>
  <c r="CT194" i="4"/>
  <c r="CP194" i="4"/>
  <c r="CM194" i="4"/>
  <c r="CJ194" i="4"/>
  <c r="CG194" i="4"/>
  <c r="CF194" i="4"/>
  <c r="CC194" i="4"/>
  <c r="BZ194" i="4"/>
  <c r="BV194" i="4"/>
  <c r="BU194" i="4"/>
  <c r="BR194" i="4"/>
  <c r="BO194" i="4"/>
  <c r="BK194" i="4"/>
  <c r="BG194" i="4"/>
  <c r="BD194" i="4"/>
  <c r="BB194" i="4"/>
  <c r="AX194" i="4"/>
  <c r="AU194" i="4"/>
  <c r="AQ194" i="4"/>
  <c r="AN194" i="4"/>
  <c r="AK194" i="4"/>
  <c r="AH194" i="4"/>
  <c r="AD194" i="4"/>
  <c r="AA194" i="4"/>
  <c r="X194" i="4"/>
  <c r="Q194" i="4"/>
  <c r="N194" i="4"/>
  <c r="DW193" i="4"/>
  <c r="DT193" i="4"/>
  <c r="DQ193" i="4"/>
  <c r="DL193" i="4"/>
  <c r="DI193" i="4"/>
  <c r="DF193" i="4"/>
  <c r="DB193" i="4"/>
  <c r="CY193" i="4"/>
  <c r="CV193" i="4"/>
  <c r="CR193" i="4"/>
  <c r="CO193" i="4"/>
  <c r="CL193" i="4"/>
  <c r="CH193" i="4"/>
  <c r="CE193" i="4"/>
  <c r="CB193" i="4"/>
  <c r="BW193" i="4"/>
  <c r="BT193" i="4"/>
  <c r="BR193" i="4"/>
  <c r="BN193" i="4"/>
  <c r="BK193" i="4"/>
  <c r="BH193" i="4"/>
  <c r="BD193" i="4"/>
  <c r="BA193" i="4"/>
  <c r="AX193" i="4"/>
  <c r="AQ193" i="4"/>
  <c r="AN193" i="4"/>
  <c r="AK193" i="4"/>
  <c r="AF193" i="4"/>
  <c r="AB193" i="4"/>
  <c r="Y193" i="4"/>
  <c r="U193" i="4"/>
  <c r="R193" i="4"/>
  <c r="O193" i="4"/>
  <c r="EB192" i="4"/>
  <c r="EA192" i="4"/>
  <c r="DX192" i="4"/>
  <c r="DU192" i="4"/>
  <c r="DQ192" i="4"/>
  <c r="DM192" i="4"/>
  <c r="DJ192" i="4"/>
  <c r="DF192" i="4"/>
  <c r="DC192" i="4"/>
  <c r="CZ192" i="4"/>
  <c r="CX192" i="4"/>
  <c r="CW192" i="4"/>
  <c r="CT192" i="4"/>
  <c r="CQ192" i="4"/>
  <c r="CM192" i="4"/>
  <c r="CJ192" i="4"/>
  <c r="CG192" i="4"/>
  <c r="BZ192" i="4"/>
  <c r="BW192" i="4"/>
  <c r="BT192" i="4"/>
  <c r="BP192" i="4"/>
  <c r="BM192" i="4"/>
  <c r="BJ192" i="4"/>
  <c r="BF192" i="4"/>
  <c r="BC192" i="4"/>
  <c r="AZ192" i="4"/>
  <c r="AS192" i="4"/>
  <c r="AP192" i="4"/>
  <c r="AM192" i="4"/>
  <c r="AI192" i="4"/>
  <c r="AF192" i="4"/>
  <c r="AC192" i="4"/>
  <c r="Y192" i="4"/>
  <c r="U192" i="4"/>
  <c r="R192" i="4"/>
  <c r="N192" i="4"/>
  <c r="EA191" i="4"/>
  <c r="DX191" i="4"/>
  <c r="DT191" i="4"/>
  <c r="DR191" i="4"/>
  <c r="DO191" i="4"/>
  <c r="DI191" i="4"/>
  <c r="DF191" i="4"/>
  <c r="DC191" i="4"/>
  <c r="CY191" i="4"/>
  <c r="CV191" i="4"/>
  <c r="CS191" i="4"/>
  <c r="CL191" i="4"/>
  <c r="CI191" i="4"/>
  <c r="CF191" i="4"/>
  <c r="CB191" i="4"/>
  <c r="BX191" i="4"/>
  <c r="BU191" i="4"/>
  <c r="BP191" i="4"/>
  <c r="BN191" i="4"/>
  <c r="BK191" i="4"/>
  <c r="BG191" i="4"/>
  <c r="BD191" i="4"/>
  <c r="BA191" i="4"/>
  <c r="AS191" i="4"/>
  <c r="AP191" i="4"/>
  <c r="AL191" i="4"/>
  <c r="AI191" i="4"/>
  <c r="AF191" i="4"/>
  <c r="AB191" i="4"/>
  <c r="X191" i="4"/>
  <c r="U191" i="4"/>
  <c r="N191" i="4"/>
  <c r="DY190" i="4"/>
  <c r="DT190" i="4"/>
  <c r="DQ190" i="4"/>
  <c r="DN190" i="4"/>
  <c r="DH190" i="4"/>
  <c r="DE190" i="4"/>
  <c r="DB190" i="4"/>
  <c r="CX190" i="4"/>
  <c r="CU190" i="4"/>
  <c r="CR190" i="4"/>
  <c r="CM190" i="4"/>
  <c r="CK190" i="4"/>
  <c r="CH190" i="4"/>
  <c r="CD190" i="4"/>
  <c r="CA190" i="4"/>
  <c r="BX190" i="4"/>
  <c r="BU190" i="4"/>
  <c r="BR190" i="4"/>
  <c r="BO190" i="4"/>
  <c r="BK190" i="4"/>
  <c r="BH190" i="4"/>
  <c r="BE190" i="4"/>
  <c r="BB190" i="4"/>
  <c r="AV190" i="4"/>
  <c r="AS190" i="4"/>
  <c r="AN190" i="4"/>
  <c r="AL190" i="4"/>
  <c r="AI190" i="4"/>
  <c r="AE190" i="4"/>
  <c r="AB190" i="4"/>
  <c r="Y190" i="4"/>
  <c r="V190" i="4"/>
  <c r="S190" i="4"/>
  <c r="R190" i="4"/>
  <c r="O190" i="4"/>
  <c r="EB189" i="4"/>
  <c r="DU189" i="4"/>
  <c r="DR189" i="4"/>
  <c r="DO189" i="4"/>
  <c r="DK189" i="4"/>
  <c r="DH189" i="4"/>
  <c r="DE189" i="4"/>
  <c r="CY189" i="4"/>
  <c r="CV189" i="4"/>
  <c r="CT189" i="4"/>
  <c r="CS189" i="4"/>
  <c r="CO189" i="4"/>
  <c r="CL189" i="4"/>
  <c r="CI189" i="4"/>
  <c r="CF189" i="4"/>
  <c r="CC189" i="4"/>
  <c r="BZ189" i="4"/>
  <c r="BU189" i="4"/>
  <c r="BR189" i="4"/>
  <c r="BO189" i="4"/>
  <c r="BL189" i="4"/>
  <c r="BK189" i="4"/>
  <c r="BH189" i="4"/>
  <c r="BE189" i="4"/>
  <c r="BA189" i="4"/>
  <c r="AX189" i="4"/>
  <c r="AU189" i="4"/>
  <c r="AQ189" i="4"/>
  <c r="AM189" i="4"/>
  <c r="AJ189" i="4"/>
  <c r="AG189" i="4"/>
  <c r="AB189" i="4"/>
  <c r="Y189" i="4"/>
  <c r="W189" i="4"/>
  <c r="S189" i="4"/>
  <c r="P189" i="4"/>
  <c r="M189" i="4"/>
  <c r="DZ188" i="4"/>
  <c r="DV188" i="4"/>
  <c r="DS188" i="4"/>
  <c r="DP188" i="4"/>
  <c r="DM188" i="4"/>
  <c r="DJ188" i="4"/>
  <c r="DG188" i="4"/>
  <c r="DC188" i="4"/>
  <c r="CZ188" i="4"/>
  <c r="CW188" i="4"/>
  <c r="CT188" i="4"/>
  <c r="CN188" i="4"/>
  <c r="CK188" i="4"/>
  <c r="CE188" i="4"/>
  <c r="CB188" i="4"/>
  <c r="BY188" i="4"/>
  <c r="BU188" i="4"/>
  <c r="BR188" i="4"/>
  <c r="BO188" i="4"/>
  <c r="BK188" i="4"/>
  <c r="BH188" i="4"/>
  <c r="BE188" i="4"/>
  <c r="BA188" i="4"/>
  <c r="AY188" i="4"/>
  <c r="AV188" i="4"/>
  <c r="AO188" i="4"/>
  <c r="AM188" i="4"/>
  <c r="AJ188" i="4"/>
  <c r="AC188" i="4"/>
  <c r="Z188" i="4"/>
  <c r="W188" i="4"/>
  <c r="S188" i="4"/>
  <c r="P188" i="4"/>
  <c r="M188" i="4"/>
  <c r="DX187" i="4"/>
  <c r="DU187" i="4"/>
  <c r="DR187" i="4"/>
  <c r="DN187" i="4"/>
  <c r="DK187" i="4"/>
  <c r="DH187" i="4"/>
  <c r="DC187" i="4"/>
  <c r="CZ187" i="4"/>
  <c r="CW187" i="4"/>
  <c r="CS187" i="4"/>
  <c r="CP187" i="4"/>
  <c r="CM187" i="4"/>
  <c r="CG187" i="4"/>
  <c r="CD187" i="4"/>
  <c r="BZ187" i="4"/>
  <c r="BW187" i="4"/>
  <c r="BT187" i="4"/>
  <c r="BQ187" i="4"/>
  <c r="BN187" i="4"/>
  <c r="BK187" i="4"/>
  <c r="BH187" i="4"/>
  <c r="BC187" i="4"/>
  <c r="AZ187" i="4"/>
  <c r="AW187" i="4"/>
  <c r="AR187" i="4"/>
  <c r="AO187" i="4"/>
  <c r="AL187" i="4"/>
  <c r="AH187" i="4"/>
  <c r="AE187" i="4"/>
  <c r="AB187" i="4"/>
  <c r="X187" i="4"/>
  <c r="W187" i="4"/>
  <c r="T187" i="4"/>
  <c r="R187" i="4"/>
  <c r="O187" i="4"/>
  <c r="DY186" i="4"/>
  <c r="DV186" i="4"/>
  <c r="DP186" i="4"/>
  <c r="DM186" i="4"/>
  <c r="DJ186" i="4"/>
  <c r="DF186" i="4"/>
  <c r="DC186" i="4"/>
  <c r="CZ186" i="4"/>
  <c r="CU186" i="4"/>
  <c r="CR186" i="4"/>
  <c r="CO186" i="4"/>
  <c r="CL186" i="4"/>
  <c r="CH186" i="4"/>
  <c r="CE186" i="4"/>
  <c r="BX186" i="4"/>
  <c r="BU186" i="4"/>
  <c r="BR186" i="4"/>
  <c r="BO186" i="4"/>
  <c r="BK186" i="4"/>
  <c r="BH186" i="4"/>
  <c r="BE186" i="4"/>
  <c r="BA186" i="4"/>
  <c r="AY186" i="4"/>
  <c r="AV186" i="4"/>
  <c r="AS186" i="4"/>
  <c r="AO186" i="4"/>
  <c r="AL186" i="4"/>
  <c r="AI186" i="4"/>
  <c r="AF186" i="4"/>
  <c r="AC186" i="4"/>
  <c r="Z186" i="4"/>
  <c r="W186" i="4"/>
  <c r="S186" i="4"/>
  <c r="P186" i="4"/>
  <c r="M186" i="4"/>
  <c r="DY185" i="4"/>
  <c r="DV185" i="4"/>
  <c r="DS185" i="4"/>
  <c r="DL185" i="4"/>
  <c r="DI185" i="4"/>
  <c r="DF185" i="4"/>
  <c r="CZ185" i="4"/>
  <c r="CW185" i="4"/>
  <c r="CT185" i="4"/>
  <c r="CO185" i="4"/>
  <c r="CL185" i="4"/>
  <c r="CI185" i="4"/>
  <c r="CA185" i="4"/>
  <c r="BX185" i="4"/>
  <c r="BU185" i="4"/>
  <c r="BQ185" i="4"/>
  <c r="BN185" i="4"/>
  <c r="BI185" i="4"/>
  <c r="BF185" i="4"/>
  <c r="BC185" i="4"/>
  <c r="AY185" i="4"/>
  <c r="AV185" i="4"/>
  <c r="AS185" i="4"/>
  <c r="AO185" i="4"/>
  <c r="AM185" i="4"/>
  <c r="AJ185" i="4"/>
  <c r="AE185" i="4"/>
  <c r="AB185" i="4"/>
  <c r="Y185" i="4"/>
  <c r="V185" i="4"/>
  <c r="R185" i="4"/>
  <c r="O185" i="4"/>
  <c r="EB184" i="4"/>
  <c r="DU184" i="4"/>
  <c r="DR184" i="4"/>
  <c r="DO184" i="4"/>
  <c r="DK184" i="4"/>
  <c r="DH184" i="4"/>
  <c r="DE184" i="4"/>
  <c r="DA184" i="4"/>
  <c r="CX184" i="4"/>
  <c r="CU184" i="4"/>
  <c r="CR184" i="4"/>
  <c r="CN184" i="4"/>
  <c r="CK184" i="4"/>
  <c r="CH184" i="4"/>
  <c r="CD184" i="4"/>
  <c r="CA184" i="4"/>
  <c r="BX184" i="4"/>
  <c r="BT184" i="4"/>
  <c r="BR184" i="4"/>
  <c r="BQ184" i="4"/>
  <c r="BN184" i="4"/>
  <c r="BJ184" i="4"/>
  <c r="BG184" i="4"/>
  <c r="BD184" i="4"/>
  <c r="AZ184" i="4"/>
  <c r="AY184" i="4"/>
  <c r="AV184" i="4"/>
  <c r="AS184" i="4"/>
  <c r="AO184" i="4"/>
  <c r="AK184" i="4"/>
  <c r="AH184" i="4"/>
  <c r="AD184" i="4"/>
  <c r="AA184" i="4"/>
  <c r="X184" i="4"/>
  <c r="V184" i="4"/>
  <c r="R184" i="4"/>
  <c r="O184" i="4"/>
  <c r="EB183" i="4"/>
  <c r="DX183" i="4"/>
  <c r="DT183" i="4"/>
  <c r="DR183" i="4"/>
  <c r="DN183" i="4"/>
  <c r="DK183" i="4"/>
  <c r="DH183" i="4"/>
  <c r="DE183" i="4"/>
  <c r="DA183" i="4"/>
  <c r="CX183" i="4"/>
  <c r="CU183" i="4"/>
  <c r="CR183" i="4"/>
  <c r="CN183" i="4"/>
  <c r="CK183" i="4"/>
  <c r="CH183" i="4"/>
  <c r="CD183" i="4"/>
  <c r="CA183" i="4"/>
  <c r="BX183" i="4"/>
  <c r="BU183" i="4"/>
  <c r="BQ183" i="4"/>
  <c r="BN183" i="4"/>
  <c r="BK183" i="4"/>
  <c r="BG183" i="4"/>
  <c r="BD183" i="4"/>
  <c r="BB183" i="4"/>
  <c r="AX183" i="4"/>
  <c r="AU183" i="4"/>
  <c r="AR183" i="4"/>
  <c r="AO183" i="4"/>
  <c r="AK183" i="4"/>
  <c r="AH183" i="4"/>
  <c r="AE183" i="4"/>
  <c r="AA183" i="4"/>
  <c r="Y183" i="4"/>
  <c r="U183" i="4"/>
  <c r="Q183" i="4"/>
  <c r="N183" i="4"/>
  <c r="DW182" i="4"/>
  <c r="DT182" i="4"/>
  <c r="DQ182" i="4"/>
  <c r="DJ182" i="4"/>
  <c r="DG182" i="4"/>
  <c r="DD182" i="4"/>
  <c r="CZ182" i="4"/>
  <c r="CW182" i="4"/>
  <c r="CT182" i="4"/>
  <c r="CL182" i="4"/>
  <c r="CI182" i="4"/>
  <c r="CF182" i="4"/>
  <c r="CC182" i="4"/>
  <c r="BY182" i="4"/>
  <c r="BV182" i="4"/>
  <c r="BR182" i="4"/>
  <c r="BO182" i="4"/>
  <c r="BL182" i="4"/>
  <c r="BI182" i="4"/>
  <c r="BF182" i="4"/>
  <c r="BC182" i="4"/>
  <c r="AZ182" i="4"/>
  <c r="AV182" i="4"/>
  <c r="AR182" i="4"/>
  <c r="AQ182" i="4"/>
  <c r="AN182" i="4"/>
  <c r="AK182" i="4"/>
  <c r="AH182" i="4"/>
  <c r="AF182" i="4"/>
  <c r="AC182" i="4"/>
  <c r="Z182" i="4"/>
  <c r="S182" i="4"/>
  <c r="P182" i="4"/>
  <c r="M182" i="4"/>
  <c r="DZ181" i="4"/>
  <c r="DV181" i="4"/>
  <c r="DS181" i="4"/>
  <c r="DP181" i="4"/>
  <c r="DL181" i="4"/>
  <c r="DK181" i="4"/>
  <c r="DH181" i="4"/>
  <c r="DE181" i="4"/>
  <c r="CZ181" i="4"/>
  <c r="CY181" i="4"/>
  <c r="CV181" i="4"/>
  <c r="CS181" i="4"/>
  <c r="CO181" i="4"/>
  <c r="CL181" i="4"/>
  <c r="CI181" i="4"/>
  <c r="CE181" i="4"/>
  <c r="CB181" i="4"/>
  <c r="BY181" i="4"/>
  <c r="BU181" i="4"/>
  <c r="BR181" i="4"/>
  <c r="BO181" i="4"/>
  <c r="BK181" i="4"/>
  <c r="BF181" i="4"/>
  <c r="BC181" i="4"/>
  <c r="AY181" i="4"/>
  <c r="AV181" i="4"/>
  <c r="AS181" i="4"/>
  <c r="AO181" i="4"/>
  <c r="AL181" i="4"/>
  <c r="AI181" i="4"/>
  <c r="AF181" i="4"/>
  <c r="AC181" i="4"/>
  <c r="Z181" i="4"/>
  <c r="T181" i="4"/>
  <c r="Q181" i="4"/>
  <c r="P181" i="4"/>
  <c r="M181" i="4"/>
  <c r="DZ180" i="4"/>
  <c r="DW180" i="4"/>
  <c r="DV180" i="4"/>
  <c r="DS180" i="4"/>
  <c r="DP180" i="4"/>
  <c r="DM180" i="4"/>
  <c r="DI180" i="4"/>
  <c r="DF180" i="4"/>
  <c r="DC180" i="4"/>
  <c r="CY180" i="4"/>
  <c r="CV180" i="4"/>
  <c r="CS180" i="4"/>
  <c r="CP180" i="4"/>
  <c r="CM180" i="4"/>
  <c r="CJ180" i="4"/>
  <c r="CE180" i="4"/>
  <c r="CB180" i="4"/>
  <c r="BY180" i="4"/>
  <c r="BU180" i="4"/>
  <c r="BR180" i="4"/>
  <c r="BO180" i="4"/>
  <c r="BK180" i="4"/>
  <c r="BH180" i="4"/>
  <c r="BA180" i="4"/>
  <c r="AY180" i="4"/>
  <c r="AV180" i="4"/>
  <c r="AS180" i="4"/>
  <c r="AL180" i="4"/>
  <c r="AI180" i="4"/>
  <c r="AF180" i="4"/>
  <c r="AC180" i="4"/>
  <c r="Z180" i="4"/>
  <c r="W180" i="4"/>
  <c r="V180" i="4"/>
  <c r="S180" i="4"/>
  <c r="P180" i="4"/>
  <c r="DY179" i="4"/>
  <c r="DV179" i="4"/>
  <c r="DS179" i="4"/>
  <c r="DQ179" i="4"/>
  <c r="DP179" i="4"/>
  <c r="DM179" i="4"/>
  <c r="DJ179" i="4"/>
  <c r="DG179" i="4"/>
  <c r="DC179" i="4"/>
  <c r="CZ179" i="4"/>
  <c r="CW179" i="4"/>
  <c r="CS179" i="4"/>
  <c r="CP179" i="4"/>
  <c r="CM179" i="4"/>
  <c r="CI179" i="4"/>
  <c r="CF179" i="4"/>
  <c r="CC179" i="4"/>
  <c r="BZ179" i="4"/>
  <c r="BV179" i="4"/>
  <c r="BS179" i="4"/>
  <c r="BP179" i="4"/>
  <c r="BL179" i="4"/>
  <c r="BJ179" i="4"/>
  <c r="BG179" i="4"/>
  <c r="BC179" i="4"/>
  <c r="AZ179" i="4"/>
  <c r="AW179" i="4"/>
  <c r="AT179" i="4"/>
  <c r="AP179" i="4"/>
  <c r="AM179" i="4"/>
  <c r="AJ179" i="4"/>
  <c r="AG179" i="4"/>
  <c r="AF179" i="4"/>
  <c r="AC179" i="4"/>
  <c r="Z179" i="4"/>
  <c r="V179" i="4"/>
  <c r="S179" i="4"/>
  <c r="EB178" i="4"/>
  <c r="DU178" i="4"/>
  <c r="DQ178" i="4"/>
  <c r="DN178" i="4"/>
  <c r="DK178" i="4"/>
  <c r="DG178" i="4"/>
  <c r="DD178" i="4"/>
  <c r="DA178" i="4"/>
  <c r="CX178" i="4"/>
  <c r="CU178" i="4"/>
  <c r="CR178" i="4"/>
  <c r="CN178" i="4"/>
  <c r="CK178" i="4"/>
  <c r="CH178" i="4"/>
  <c r="CB178" i="4"/>
  <c r="BY178" i="4"/>
  <c r="BQ178" i="4"/>
  <c r="BI178" i="4"/>
  <c r="BF178" i="4"/>
  <c r="BC178" i="4"/>
  <c r="AX178" i="4"/>
  <c r="AT178" i="4"/>
  <c r="AQ178" i="4"/>
  <c r="AL178" i="4"/>
  <c r="AH178" i="4"/>
  <c r="AD178" i="4"/>
  <c r="AA178" i="4"/>
  <c r="S178" i="4"/>
  <c r="P178" i="4"/>
  <c r="M178" i="4"/>
  <c r="DX177" i="4"/>
  <c r="DU177" i="4"/>
  <c r="DQ177" i="4"/>
  <c r="DM177" i="4"/>
  <c r="DJ177" i="4"/>
  <c r="DF177" i="4"/>
  <c r="DC177" i="4"/>
  <c r="CU177" i="4"/>
  <c r="CR177" i="4"/>
  <c r="CN177" i="4"/>
  <c r="CK177" i="4"/>
  <c r="CH177" i="4"/>
  <c r="CD177" i="4"/>
  <c r="BZ177" i="4"/>
  <c r="BW177" i="4"/>
  <c r="BQ177" i="4"/>
  <c r="BM177" i="4"/>
  <c r="BI177" i="4"/>
  <c r="BB177" i="4"/>
  <c r="AY177" i="4"/>
  <c r="AU177" i="4"/>
  <c r="AQ177" i="4"/>
  <c r="AN177" i="4"/>
  <c r="AH177" i="4"/>
  <c r="AE177" i="4"/>
  <c r="AB177" i="4"/>
  <c r="V177" i="4"/>
  <c r="S177" i="4"/>
  <c r="P177" i="4"/>
  <c r="EB176" i="4"/>
  <c r="DY176" i="4"/>
  <c r="DV176" i="4"/>
  <c r="DP176" i="4"/>
  <c r="DM176" i="4"/>
  <c r="DJ176" i="4"/>
  <c r="DF176" i="4"/>
  <c r="DC176" i="4"/>
  <c r="CX176" i="4"/>
  <c r="CT176" i="4"/>
  <c r="CQ176" i="4"/>
  <c r="CM176" i="4"/>
  <c r="CI176" i="4"/>
  <c r="AZ170" i="4"/>
  <c r="AX170" i="4"/>
  <c r="AR170" i="4"/>
  <c r="AL170" i="4"/>
  <c r="AI170" i="4"/>
  <c r="AF170" i="4"/>
  <c r="Z170" i="4"/>
  <c r="U170" i="4"/>
  <c r="Q170" i="4"/>
  <c r="CX169" i="4"/>
  <c r="CV169" i="4"/>
  <c r="CT169" i="4"/>
  <c r="CR169" i="4"/>
  <c r="CP169" i="4"/>
  <c r="CN169" i="4"/>
  <c r="CL169" i="4"/>
  <c r="CJ169" i="4"/>
  <c r="CH169" i="4"/>
  <c r="CF169" i="4"/>
  <c r="CD169" i="4"/>
  <c r="CB169" i="4"/>
  <c r="BZ169" i="4"/>
  <c r="BX169" i="4"/>
  <c r="BV169" i="4"/>
  <c r="BT169" i="4"/>
  <c r="BR169" i="4"/>
  <c r="BP169" i="4"/>
  <c r="BN169" i="4"/>
  <c r="BL169" i="4"/>
  <c r="BJ169" i="4"/>
  <c r="BH169" i="4"/>
  <c r="BF169" i="4"/>
  <c r="BD169" i="4"/>
  <c r="BB169" i="4"/>
  <c r="AY169" i="4"/>
  <c r="AS169" i="4"/>
  <c r="AN169" i="4"/>
  <c r="AJ169" i="4"/>
  <c r="AE169" i="4"/>
  <c r="Y169" i="4"/>
  <c r="V169" i="4"/>
  <c r="P169" i="4"/>
  <c r="BX168" i="4"/>
  <c r="BV168" i="4"/>
  <c r="BT168" i="4"/>
  <c r="BR168" i="4"/>
  <c r="BP168" i="4"/>
  <c r="BN168" i="4"/>
  <c r="BL168" i="4"/>
  <c r="BJ168" i="4"/>
  <c r="BH168" i="4"/>
  <c r="BF168" i="4"/>
  <c r="BD168" i="4"/>
  <c r="BA168" i="4"/>
  <c r="AU168" i="4"/>
  <c r="AM168" i="4"/>
  <c r="AH168" i="4"/>
  <c r="AC168" i="4"/>
  <c r="X168" i="4"/>
  <c r="S168" i="4"/>
  <c r="M168" i="4"/>
  <c r="AU167" i="4"/>
  <c r="AP167" i="4"/>
  <c r="AJ167" i="4"/>
  <c r="AD167" i="4"/>
  <c r="X167" i="4"/>
  <c r="R167" i="4"/>
  <c r="AW166" i="4"/>
  <c r="AO166" i="4"/>
  <c r="AE166" i="4"/>
  <c r="U166" i="4"/>
  <c r="M166" i="4"/>
  <c r="DX165" i="4"/>
  <c r="DV165" i="4"/>
  <c r="DT165" i="4"/>
  <c r="DR165" i="4"/>
  <c r="DP165" i="4"/>
  <c r="DN165" i="4"/>
  <c r="DL165" i="4"/>
  <c r="DJ165" i="4"/>
  <c r="DH165" i="4"/>
  <c r="DF165" i="4"/>
  <c r="DD165" i="4"/>
  <c r="DB165" i="4"/>
  <c r="CZ165" i="4"/>
  <c r="CX165" i="4"/>
  <c r="CV165" i="4"/>
  <c r="CT165" i="4"/>
  <c r="CR165" i="4"/>
  <c r="CP165" i="4"/>
  <c r="CN165" i="4"/>
  <c r="CL165" i="4"/>
  <c r="CJ165" i="4"/>
  <c r="CH165" i="4"/>
  <c r="CF165" i="4"/>
  <c r="CD165" i="4"/>
  <c r="CB165" i="4"/>
  <c r="BZ165" i="4"/>
  <c r="BV165" i="4"/>
  <c r="BT165" i="4"/>
  <c r="BR165" i="4"/>
  <c r="BN165" i="4"/>
  <c r="BI165" i="4"/>
  <c r="BD165" i="4"/>
  <c r="AZ165" i="4"/>
  <c r="AQ165" i="4"/>
  <c r="AG165" i="4"/>
  <c r="W165" i="4"/>
  <c r="O165" i="4"/>
  <c r="AU164" i="4"/>
  <c r="AL164" i="4"/>
  <c r="AE164" i="4"/>
  <c r="U164" i="4"/>
  <c r="M164" i="4"/>
  <c r="CA163" i="4"/>
  <c r="BW163" i="4"/>
  <c r="BS163" i="4"/>
  <c r="BJ163" i="4"/>
  <c r="BF163" i="4"/>
  <c r="BB163" i="4"/>
  <c r="AZ163" i="4"/>
  <c r="AQ163" i="4"/>
  <c r="AI163" i="4"/>
  <c r="Z163" i="4"/>
  <c r="S163" i="4"/>
  <c r="N163" i="4"/>
  <c r="AU162" i="4"/>
  <c r="AO162" i="4"/>
  <c r="AK162" i="4"/>
  <c r="AD162" i="4"/>
  <c r="X162" i="4"/>
  <c r="T162" i="4"/>
  <c r="M162" i="4"/>
  <c r="AT161" i="4"/>
  <c r="AQ161" i="4"/>
  <c r="AJ161" i="4"/>
  <c r="AD161" i="4"/>
  <c r="Y161" i="4"/>
  <c r="S161" i="4"/>
  <c r="M161" i="4"/>
  <c r="AU160" i="4"/>
  <c r="AP160" i="4"/>
  <c r="AJ160" i="4"/>
  <c r="AF160" i="4"/>
  <c r="Y160" i="4"/>
  <c r="T160" i="4"/>
  <c r="O160" i="4"/>
  <c r="AW159" i="4"/>
  <c r="AS159" i="4"/>
  <c r="AL159" i="4"/>
  <c r="AE159" i="4"/>
  <c r="AA159" i="4"/>
  <c r="U159" i="4"/>
  <c r="P159" i="4"/>
  <c r="AW158" i="4"/>
  <c r="AQ158" i="4"/>
  <c r="AM158" i="4"/>
  <c r="AG158" i="4"/>
  <c r="AB158" i="4"/>
  <c r="W158" i="4"/>
  <c r="Q158" i="4"/>
  <c r="AZ157" i="4"/>
  <c r="AV157" i="4"/>
  <c r="AO157" i="4"/>
  <c r="AK157" i="4"/>
  <c r="AD157" i="4"/>
  <c r="X157" i="4"/>
  <c r="R157" i="4"/>
  <c r="DI156" i="4"/>
  <c r="DG156" i="4"/>
  <c r="DD156" i="4"/>
  <c r="DB156" i="4"/>
  <c r="CZ156" i="4"/>
  <c r="CX156" i="4"/>
  <c r="CU156" i="4"/>
  <c r="CS156" i="4"/>
  <c r="CQ156" i="4"/>
  <c r="CO156" i="4"/>
  <c r="CJ156" i="4"/>
  <c r="CH156" i="4"/>
  <c r="CF156" i="4"/>
  <c r="CC156" i="4"/>
  <c r="CB156" i="4"/>
  <c r="BZ156" i="4"/>
  <c r="BX156" i="4"/>
  <c r="BU156" i="4"/>
  <c r="BS156" i="4"/>
  <c r="BQ156" i="4"/>
  <c r="BL156" i="4"/>
  <c r="BJ156" i="4"/>
  <c r="BH156" i="4"/>
  <c r="BF156" i="4"/>
  <c r="BC156" i="4"/>
  <c r="BA156" i="4"/>
  <c r="AT156" i="4"/>
  <c r="AN156" i="4"/>
  <c r="AH156" i="4"/>
  <c r="AA156" i="4"/>
  <c r="W156" i="4"/>
  <c r="P156" i="4"/>
  <c r="AY155" i="4"/>
  <c r="AT155" i="4"/>
  <c r="AN155" i="4"/>
  <c r="AD155" i="4"/>
  <c r="V155" i="4"/>
  <c r="O155" i="4"/>
  <c r="AT154" i="4"/>
  <c r="AL154" i="4"/>
  <c r="AC154" i="4"/>
  <c r="U154" i="4"/>
  <c r="M154" i="4"/>
  <c r="AZ153" i="4"/>
  <c r="AU153" i="4"/>
  <c r="AM153" i="4"/>
  <c r="AG153" i="4"/>
  <c r="Y153" i="4"/>
  <c r="R153" i="4"/>
  <c r="AW152" i="4"/>
  <c r="AQ152" i="4"/>
  <c r="AH152" i="4"/>
  <c r="AB152" i="4"/>
  <c r="T152" i="4"/>
  <c r="AW151" i="4"/>
  <c r="AR151" i="4"/>
  <c r="AM151" i="4"/>
  <c r="AH151" i="4"/>
  <c r="AC151" i="4"/>
  <c r="W151" i="4"/>
  <c r="R151" i="4"/>
  <c r="M151" i="4"/>
  <c r="CT150" i="4"/>
  <c r="CR150" i="4"/>
  <c r="CP150" i="4"/>
  <c r="CN150" i="4"/>
  <c r="CL150" i="4"/>
  <c r="CJ150" i="4"/>
  <c r="CH150" i="4"/>
  <c r="CF150" i="4"/>
  <c r="CD150" i="4"/>
  <c r="CB150" i="4"/>
  <c r="BZ150" i="4"/>
  <c r="BX150" i="4"/>
  <c r="BV150" i="4"/>
  <c r="BT150" i="4"/>
  <c r="BR150" i="4"/>
  <c r="BP150" i="4"/>
  <c r="BN150" i="4"/>
  <c r="BL150" i="4"/>
  <c r="BJ150" i="4"/>
  <c r="BH150" i="4"/>
  <c r="BF150" i="4"/>
  <c r="BD150" i="4"/>
  <c r="BB150" i="4"/>
  <c r="AZ150" i="4"/>
  <c r="AU150" i="4"/>
  <c r="AO150" i="4"/>
  <c r="AK150" i="4"/>
  <c r="AF150" i="4"/>
  <c r="Z150" i="4"/>
  <c r="U150" i="4"/>
  <c r="P150" i="4"/>
  <c r="AX149" i="4"/>
  <c r="AR149" i="4"/>
  <c r="AL149" i="4"/>
  <c r="AF149" i="4"/>
  <c r="Z149" i="4"/>
  <c r="U149" i="4"/>
  <c r="N149" i="4"/>
  <c r="AW148" i="4"/>
  <c r="AQ148" i="4"/>
  <c r="AK148" i="4"/>
  <c r="AF148" i="4"/>
  <c r="Z148" i="4"/>
  <c r="S148" i="4"/>
  <c r="O148" i="4"/>
  <c r="AV147" i="4"/>
  <c r="AQ147" i="4"/>
  <c r="AL147" i="4"/>
  <c r="AG147" i="4"/>
  <c r="AA147" i="4"/>
  <c r="V147" i="4"/>
  <c r="Q147" i="4"/>
  <c r="AZ146" i="4"/>
  <c r="AU146" i="4"/>
  <c r="AQ146" i="4"/>
  <c r="AC146" i="4"/>
  <c r="V146" i="4"/>
  <c r="P146" i="4"/>
  <c r="AU145" i="4"/>
  <c r="AH145" i="4"/>
  <c r="Y145" i="4"/>
  <c r="R145" i="4"/>
  <c r="AY144" i="4"/>
  <c r="AQ144" i="4"/>
  <c r="AJ144" i="4"/>
  <c r="AD144" i="4"/>
  <c r="X144" i="4"/>
  <c r="P144" i="4"/>
  <c r="AN143" i="4"/>
  <c r="AE143" i="4"/>
  <c r="U143" i="4"/>
  <c r="CC142" i="4"/>
  <c r="CB142" i="4"/>
  <c r="BW142" i="4"/>
  <c r="BS142" i="4"/>
  <c r="BL142" i="4"/>
  <c r="BD142" i="4"/>
  <c r="AZ142" i="4"/>
  <c r="AS142" i="4"/>
  <c r="AM142" i="4"/>
  <c r="AH142" i="4"/>
  <c r="AC142" i="4"/>
  <c r="W142" i="4"/>
  <c r="S142" i="4"/>
  <c r="N142" i="4"/>
  <c r="AV141" i="4"/>
  <c r="AP141" i="4"/>
  <c r="AL141" i="4"/>
  <c r="AF141" i="4"/>
  <c r="Z141" i="4"/>
  <c r="U141" i="4"/>
  <c r="O141" i="4"/>
  <c r="AX140" i="4"/>
  <c r="AS140" i="4"/>
  <c r="AM140" i="4"/>
  <c r="AI140" i="4"/>
  <c r="AD140" i="4"/>
  <c r="Y140" i="4"/>
  <c r="S140" i="4"/>
  <c r="O140" i="4"/>
  <c r="AV139" i="4"/>
  <c r="AQ139" i="4"/>
  <c r="AL139" i="4"/>
  <c r="AF139" i="4"/>
  <c r="AB139" i="4"/>
  <c r="V139" i="4"/>
  <c r="P139" i="4"/>
  <c r="AZ138" i="4"/>
  <c r="AT138" i="4"/>
  <c r="AO138" i="4"/>
  <c r="AJ138" i="4"/>
  <c r="AD138" i="4"/>
  <c r="AA138" i="4"/>
  <c r="V138" i="4"/>
  <c r="Q138" i="4"/>
  <c r="M138" i="4"/>
  <c r="CA137" i="4"/>
  <c r="BU137" i="4"/>
  <c r="BP137" i="4"/>
  <c r="BK137" i="4"/>
  <c r="BF137" i="4"/>
  <c r="BB137" i="4"/>
  <c r="V132" i="4"/>
  <c r="N132" i="4"/>
  <c r="AF131" i="4"/>
  <c r="DY250" i="4"/>
  <c r="DX250" i="4"/>
  <c r="DV250" i="4"/>
  <c r="DS250" i="4"/>
  <c r="DP250" i="4"/>
  <c r="DM250" i="4"/>
  <c r="DJ250" i="4"/>
  <c r="DG250" i="4"/>
  <c r="DD250" i="4"/>
  <c r="DA250" i="4"/>
  <c r="CX250" i="4"/>
  <c r="CU250" i="4"/>
  <c r="CR250" i="4"/>
  <c r="CO250" i="4"/>
  <c r="CL250" i="4"/>
  <c r="CI250" i="4"/>
  <c r="CF250" i="4"/>
  <c r="CC250" i="4"/>
  <c r="BZ250" i="4"/>
  <c r="BW250" i="4"/>
  <c r="BT250" i="4"/>
  <c r="BQ250" i="4"/>
  <c r="BN250" i="4"/>
  <c r="BK250" i="4"/>
  <c r="BH250" i="4"/>
  <c r="BE250" i="4"/>
  <c r="BB250" i="4"/>
  <c r="AY250" i="4"/>
  <c r="AV250" i="4"/>
  <c r="AS250" i="4"/>
  <c r="AP250" i="4"/>
  <c r="AM250" i="4"/>
  <c r="AJ250" i="4"/>
  <c r="AG250" i="4"/>
  <c r="AD250" i="4"/>
  <c r="AA250" i="4"/>
  <c r="X250" i="4"/>
  <c r="U250" i="4"/>
  <c r="R250" i="4"/>
  <c r="O250" i="4"/>
  <c r="M250" i="4"/>
  <c r="DZ249" i="4"/>
  <c r="DW249" i="4"/>
  <c r="DT249" i="4"/>
  <c r="DQ249" i="4"/>
  <c r="DN249" i="4"/>
  <c r="DK249" i="4"/>
  <c r="DH249" i="4"/>
  <c r="DE249" i="4"/>
  <c r="DB249" i="4"/>
  <c r="CY249" i="4"/>
  <c r="CV249" i="4"/>
  <c r="CS249" i="4"/>
  <c r="CP249" i="4"/>
  <c r="CM249" i="4"/>
  <c r="CI249" i="4"/>
  <c r="CF249" i="4"/>
  <c r="CC249" i="4"/>
  <c r="BZ249" i="4"/>
  <c r="BW249" i="4"/>
  <c r="BT249" i="4"/>
  <c r="BQ249" i="4"/>
  <c r="BN249" i="4"/>
  <c r="BK249" i="4"/>
  <c r="BG249" i="4"/>
  <c r="BD249" i="4"/>
  <c r="BA249" i="4"/>
  <c r="AX249" i="4"/>
  <c r="AU249" i="4"/>
  <c r="AR249" i="4"/>
  <c r="AP249" i="4"/>
  <c r="AM249" i="4"/>
  <c r="AJ249" i="4"/>
  <c r="AF249" i="4"/>
  <c r="AC249" i="4"/>
  <c r="Z249" i="4"/>
  <c r="W249" i="4"/>
  <c r="T249" i="4"/>
  <c r="Q249" i="4"/>
  <c r="N249" i="4"/>
  <c r="EA248" i="4"/>
  <c r="DX248" i="4"/>
  <c r="DU248" i="4"/>
  <c r="DR248" i="4"/>
  <c r="DO248" i="4"/>
  <c r="DJ248" i="4"/>
  <c r="DG248" i="4"/>
  <c r="DD248" i="4"/>
  <c r="DB248" i="4"/>
  <c r="CW248" i="4"/>
  <c r="CT248" i="4"/>
  <c r="CQ248" i="4"/>
  <c r="CN248" i="4"/>
  <c r="CG248" i="4"/>
  <c r="CC248" i="4"/>
  <c r="BZ248" i="4"/>
  <c r="BW248" i="4"/>
  <c r="BS248" i="4"/>
  <c r="BP248" i="4"/>
  <c r="BM248" i="4"/>
  <c r="BI248" i="4"/>
  <c r="BF248" i="4"/>
  <c r="BC248" i="4"/>
  <c r="AU248" i="4"/>
  <c r="AQ248" i="4"/>
  <c r="AM248" i="4"/>
  <c r="AJ248" i="4"/>
  <c r="AG248" i="4"/>
  <c r="AC248" i="4"/>
  <c r="Z248" i="4"/>
  <c r="W248" i="4"/>
  <c r="U248" i="4"/>
  <c r="O248" i="4"/>
  <c r="EB247" i="4"/>
  <c r="DY247" i="4"/>
  <c r="DR247" i="4"/>
  <c r="DO247" i="4"/>
  <c r="DL247" i="4"/>
  <c r="DI247" i="4"/>
  <c r="DE247" i="4"/>
  <c r="CZ247" i="4"/>
  <c r="CW247" i="4"/>
  <c r="CU247" i="4"/>
  <c r="CT247" i="4"/>
  <c r="CQ247" i="4"/>
  <c r="CN247" i="4"/>
  <c r="CK247" i="4"/>
  <c r="CG247" i="4"/>
  <c r="CD247" i="4"/>
  <c r="CA247" i="4"/>
  <c r="BX247" i="4"/>
  <c r="BW247" i="4"/>
  <c r="BT247" i="4"/>
  <c r="BQ247" i="4"/>
  <c r="BN247" i="4"/>
  <c r="BJ247" i="4"/>
  <c r="BG247" i="4"/>
  <c r="BD247" i="4"/>
  <c r="AU247" i="4"/>
  <c r="AR247" i="4"/>
  <c r="AO247" i="4"/>
  <c r="AL247" i="4"/>
  <c r="AH247" i="4"/>
  <c r="AE247" i="4"/>
  <c r="AB247" i="4"/>
  <c r="V247" i="4"/>
  <c r="S247" i="4"/>
  <c r="P247" i="4"/>
  <c r="N247" i="4"/>
  <c r="DZ246" i="4"/>
  <c r="DW246" i="4"/>
  <c r="DU246" i="4"/>
  <c r="DR246" i="4"/>
  <c r="DN246" i="4"/>
  <c r="DK246" i="4"/>
  <c r="DH246" i="4"/>
  <c r="DE246" i="4"/>
  <c r="DB246" i="4"/>
  <c r="CX246" i="4"/>
  <c r="CU246" i="4"/>
  <c r="CR246" i="4"/>
  <c r="CO246" i="4"/>
  <c r="CK246" i="4"/>
  <c r="CH246" i="4"/>
  <c r="CE246" i="4"/>
  <c r="CB246" i="4"/>
  <c r="BY246" i="4"/>
  <c r="BU246" i="4"/>
  <c r="BR246" i="4"/>
  <c r="BO246" i="4"/>
  <c r="BJ246" i="4"/>
  <c r="BG246" i="4"/>
  <c r="BC246" i="4"/>
  <c r="AZ246" i="4"/>
  <c r="AX246" i="4"/>
  <c r="AV246" i="4"/>
  <c r="AU246" i="4"/>
  <c r="AR246" i="4"/>
  <c r="AO246" i="4"/>
  <c r="AL246" i="4"/>
  <c r="AE246" i="4"/>
  <c r="AB246" i="4"/>
  <c r="Y246" i="4"/>
  <c r="S246" i="4"/>
  <c r="P246" i="4"/>
  <c r="M246" i="4"/>
  <c r="DZ245" i="4"/>
  <c r="DV245" i="4"/>
  <c r="DS245" i="4"/>
  <c r="DP245" i="4"/>
  <c r="DL245" i="4"/>
  <c r="DI245" i="4"/>
  <c r="DF245" i="4"/>
  <c r="DC245" i="4"/>
  <c r="CX245" i="4"/>
  <c r="CU245" i="4"/>
  <c r="CN245" i="4"/>
  <c r="CK245" i="4"/>
  <c r="CH245" i="4"/>
  <c r="CD245" i="4"/>
  <c r="BZ245" i="4"/>
  <c r="BY245" i="4"/>
  <c r="BV245" i="4"/>
  <c r="BT245" i="4"/>
  <c r="BQ245" i="4"/>
  <c r="BN245" i="4"/>
  <c r="BK245" i="4"/>
  <c r="BD245" i="4"/>
  <c r="BA245" i="4"/>
  <c r="AY245" i="4"/>
  <c r="AV245" i="4"/>
  <c r="AQ245" i="4"/>
  <c r="AN245" i="4"/>
  <c r="AK245" i="4"/>
  <c r="AH245" i="4"/>
  <c r="AB245" i="4"/>
  <c r="Y245" i="4"/>
  <c r="U245" i="4"/>
  <c r="R245" i="4"/>
  <c r="O245" i="4"/>
  <c r="EB244" i="4"/>
  <c r="DY244" i="4"/>
  <c r="DU244" i="4"/>
  <c r="DR244" i="4"/>
  <c r="DL244" i="4"/>
  <c r="DI244" i="4"/>
  <c r="DF244" i="4"/>
  <c r="DC244" i="4"/>
  <c r="CY244" i="4"/>
  <c r="CV244" i="4"/>
  <c r="CT244" i="4"/>
  <c r="CQ244" i="4"/>
  <c r="CM244" i="4"/>
  <c r="CI244" i="4"/>
  <c r="CF244" i="4"/>
  <c r="CA244" i="4"/>
  <c r="BX244" i="4"/>
  <c r="BU244" i="4"/>
  <c r="BL244" i="4"/>
  <c r="BH244" i="4"/>
  <c r="BE244" i="4"/>
  <c r="BA244" i="4"/>
  <c r="AX244" i="4"/>
  <c r="AU244" i="4"/>
  <c r="AR244" i="4"/>
  <c r="AK244" i="4"/>
  <c r="AH244" i="4"/>
  <c r="AE244" i="4"/>
  <c r="U244" i="4"/>
  <c r="R244" i="4"/>
  <c r="O244" i="4"/>
  <c r="EA243" i="4"/>
  <c r="DX243" i="4"/>
  <c r="DU243" i="4"/>
  <c r="DR243" i="4"/>
  <c r="DM243" i="4"/>
  <c r="DJ243" i="4"/>
  <c r="DG243" i="4"/>
  <c r="DD243" i="4"/>
  <c r="DA243" i="4"/>
  <c r="CX243" i="4"/>
  <c r="CU243" i="4"/>
  <c r="CR243" i="4"/>
  <c r="CO243" i="4"/>
  <c r="CL243" i="4"/>
  <c r="CI243" i="4"/>
  <c r="CF243" i="4"/>
  <c r="CA243" i="4"/>
  <c r="BX243" i="4"/>
  <c r="BU243" i="4"/>
  <c r="BN243" i="4"/>
  <c r="BK243" i="4"/>
  <c r="BH243" i="4"/>
  <c r="BE243" i="4"/>
  <c r="BA243" i="4"/>
  <c r="AX243" i="4"/>
  <c r="AU243" i="4"/>
  <c r="AR243" i="4"/>
  <c r="AI243" i="4"/>
  <c r="AF243" i="4"/>
  <c r="AC243" i="4"/>
  <c r="Y243" i="4"/>
  <c r="V243" i="4"/>
  <c r="S243" i="4"/>
  <c r="P243" i="4"/>
  <c r="DZ242" i="4"/>
  <c r="DW242" i="4"/>
  <c r="DS242" i="4"/>
  <c r="DP242" i="4"/>
  <c r="DM242" i="4"/>
  <c r="DJ242" i="4"/>
  <c r="DF242" i="4"/>
  <c r="DC242" i="4"/>
  <c r="CZ242" i="4"/>
  <c r="CU242" i="4"/>
  <c r="CR242" i="4"/>
  <c r="CO242" i="4"/>
  <c r="CL242" i="4"/>
  <c r="CG242" i="4"/>
  <c r="CD242" i="4"/>
  <c r="CA242" i="4"/>
  <c r="BW242" i="4"/>
  <c r="BS242" i="4"/>
  <c r="BP242" i="4"/>
  <c r="BM242" i="4"/>
  <c r="BK242" i="4"/>
  <c r="BJ242" i="4"/>
  <c r="BG242" i="4"/>
  <c r="BD242" i="4"/>
  <c r="BA242" i="4"/>
  <c r="AW242" i="4"/>
  <c r="AT242" i="4"/>
  <c r="AQ242" i="4"/>
  <c r="AM242" i="4"/>
  <c r="AI242" i="4"/>
  <c r="AG242" i="4"/>
  <c r="AD242" i="4"/>
  <c r="AA242" i="4"/>
  <c r="W242" i="4"/>
  <c r="T242" i="4"/>
  <c r="Q242" i="4"/>
  <c r="N242" i="4"/>
  <c r="EA241" i="4"/>
  <c r="DX241" i="4"/>
  <c r="DU241" i="4"/>
  <c r="DR241" i="4"/>
  <c r="DO241" i="4"/>
  <c r="DL241" i="4"/>
  <c r="DI241" i="4"/>
  <c r="DF241" i="4"/>
  <c r="DC241" i="4"/>
  <c r="CZ241" i="4"/>
  <c r="CW241" i="4"/>
  <c r="CT241" i="4"/>
  <c r="CP241" i="4"/>
  <c r="CM241" i="4"/>
  <c r="CJ241" i="4"/>
  <c r="CG241" i="4"/>
  <c r="CC241" i="4"/>
  <c r="BZ241" i="4"/>
  <c r="BW241" i="4"/>
  <c r="BN241" i="4"/>
  <c r="BL241" i="4"/>
  <c r="BI241" i="4"/>
  <c r="BG241" i="4"/>
  <c r="BE241" i="4"/>
  <c r="BB241" i="4"/>
  <c r="AY241" i="4"/>
  <c r="AV241" i="4"/>
  <c r="AS241" i="4"/>
  <c r="AP241" i="4"/>
  <c r="AM241" i="4"/>
  <c r="AJ241" i="4"/>
  <c r="AG241" i="4"/>
  <c r="AD241" i="4"/>
  <c r="AA241" i="4"/>
  <c r="X241" i="4"/>
  <c r="U241" i="4"/>
  <c r="R241" i="4"/>
  <c r="O241" i="4"/>
  <c r="EB240" i="4"/>
  <c r="DY240" i="4"/>
  <c r="DV240" i="4"/>
  <c r="DS240" i="4"/>
  <c r="DO240" i="4"/>
  <c r="DL240" i="4"/>
  <c r="DI240" i="4"/>
  <c r="DF240" i="4"/>
  <c r="DC240" i="4"/>
  <c r="CZ240" i="4"/>
  <c r="CW240" i="4"/>
  <c r="CT240" i="4"/>
  <c r="CQ240" i="4"/>
  <c r="CN240" i="4"/>
  <c r="CK240" i="4"/>
  <c r="CG240" i="4"/>
  <c r="CD240" i="4"/>
  <c r="CA240" i="4"/>
  <c r="BW240" i="4"/>
  <c r="BT240" i="4"/>
  <c r="BQ240" i="4"/>
  <c r="BN240" i="4"/>
  <c r="BL240" i="4"/>
  <c r="BI240" i="4"/>
  <c r="BF240" i="4"/>
  <c r="BC240" i="4"/>
  <c r="AZ240" i="4"/>
  <c r="AW240" i="4"/>
  <c r="AT240" i="4"/>
  <c r="AQ240" i="4"/>
  <c r="AN240" i="4"/>
  <c r="AK240" i="4"/>
  <c r="AH240" i="4"/>
  <c r="AE240" i="4"/>
  <c r="AB240" i="4"/>
  <c r="Y240" i="4"/>
  <c r="V240" i="4"/>
  <c r="S240" i="4"/>
  <c r="P240" i="4"/>
  <c r="M240" i="4"/>
  <c r="DZ239" i="4"/>
  <c r="DW239" i="4"/>
  <c r="DT239" i="4"/>
  <c r="DQ239" i="4"/>
  <c r="DN239" i="4"/>
  <c r="DK239" i="4"/>
  <c r="DH239" i="4"/>
  <c r="DE239" i="4"/>
  <c r="DB239" i="4"/>
  <c r="CY239" i="4"/>
  <c r="CV239" i="4"/>
  <c r="CS239" i="4"/>
  <c r="CP239" i="4"/>
  <c r="CM239" i="4"/>
  <c r="CJ239" i="4"/>
  <c r="CG239" i="4"/>
  <c r="CD239" i="4"/>
  <c r="CA239" i="4"/>
  <c r="BX239" i="4"/>
  <c r="BU239" i="4"/>
  <c r="BR239" i="4"/>
  <c r="BO239" i="4"/>
  <c r="BL239" i="4"/>
  <c r="BI239" i="4"/>
  <c r="BF239" i="4"/>
  <c r="BC239" i="4"/>
  <c r="AZ239" i="4"/>
  <c r="AW239" i="4"/>
  <c r="AT239" i="4"/>
  <c r="AQ239" i="4"/>
  <c r="AN239" i="4"/>
  <c r="AK239" i="4"/>
  <c r="AH239" i="4"/>
  <c r="AF239" i="4"/>
  <c r="AC239" i="4"/>
  <c r="Z239" i="4"/>
  <c r="W239" i="4"/>
  <c r="T239" i="4"/>
  <c r="Q239" i="4"/>
  <c r="N239" i="4"/>
  <c r="EA238" i="4"/>
  <c r="DX238" i="4"/>
  <c r="DU238" i="4"/>
  <c r="DR238" i="4"/>
  <c r="DO238" i="4"/>
  <c r="DL238" i="4"/>
  <c r="DI238" i="4"/>
  <c r="DF238" i="4"/>
  <c r="DC238" i="4"/>
  <c r="CZ238" i="4"/>
  <c r="CW238" i="4"/>
  <c r="CT238" i="4"/>
  <c r="CQ238" i="4"/>
  <c r="CN238" i="4"/>
  <c r="CK238" i="4"/>
  <c r="CH238" i="4"/>
  <c r="CE238" i="4"/>
  <c r="CB238" i="4"/>
  <c r="BY238" i="4"/>
  <c r="BV238" i="4"/>
  <c r="BR238" i="4"/>
  <c r="BO238" i="4"/>
  <c r="BL238" i="4"/>
  <c r="BJ238" i="4"/>
  <c r="BG238" i="4"/>
  <c r="BD238" i="4"/>
  <c r="BA238" i="4"/>
  <c r="AX238" i="4"/>
  <c r="AU238" i="4"/>
  <c r="AR238" i="4"/>
  <c r="AO238" i="4"/>
  <c r="AL238" i="4"/>
  <c r="AI238" i="4"/>
  <c r="AF238" i="4"/>
  <c r="AC238" i="4"/>
  <c r="Z238" i="4"/>
  <c r="W238" i="4"/>
  <c r="T238" i="4"/>
  <c r="Q238" i="4"/>
  <c r="N238" i="4"/>
  <c r="EA237" i="4"/>
  <c r="DX237" i="4"/>
  <c r="DV237" i="4"/>
  <c r="DR237" i="4"/>
  <c r="DP237" i="4"/>
  <c r="DM237" i="4"/>
  <c r="DJ237" i="4"/>
  <c r="DG237" i="4"/>
  <c r="DD237" i="4"/>
  <c r="DA237" i="4"/>
  <c r="CX237" i="4"/>
  <c r="CS237" i="4"/>
  <c r="CP237" i="4"/>
  <c r="CM237" i="4"/>
  <c r="CJ237" i="4"/>
  <c r="CG237" i="4"/>
  <c r="CD237" i="4"/>
  <c r="CA237" i="4"/>
  <c r="BX237" i="4"/>
  <c r="BV237" i="4"/>
  <c r="BT237" i="4"/>
  <c r="BQ237" i="4"/>
  <c r="BN237" i="4"/>
  <c r="BK237" i="4"/>
  <c r="BH237" i="4"/>
  <c r="BE237" i="4"/>
  <c r="BB237" i="4"/>
  <c r="AY237" i="4"/>
  <c r="AV237" i="4"/>
  <c r="AS237" i="4"/>
  <c r="AP237" i="4"/>
  <c r="AM237" i="4"/>
  <c r="AJ237" i="4"/>
  <c r="AG237" i="4"/>
  <c r="AD237" i="4"/>
  <c r="AA237" i="4"/>
  <c r="X237" i="4"/>
  <c r="V237" i="4"/>
  <c r="S237" i="4"/>
  <c r="P237" i="4"/>
  <c r="M237" i="4"/>
  <c r="DZ236" i="4"/>
  <c r="DW236" i="4"/>
  <c r="DT236" i="4"/>
  <c r="DQ236" i="4"/>
  <c r="DN236" i="4"/>
  <c r="DK236" i="4"/>
  <c r="DH236" i="4"/>
  <c r="DE236" i="4"/>
  <c r="DB236" i="4"/>
  <c r="CY236" i="4"/>
  <c r="CV236" i="4"/>
  <c r="CS236" i="4"/>
  <c r="CP236" i="4"/>
  <c r="CM236" i="4"/>
  <c r="CJ236" i="4"/>
  <c r="CG236" i="4"/>
  <c r="CD236" i="4"/>
  <c r="CB236" i="4"/>
  <c r="BY236" i="4"/>
  <c r="BV236" i="4"/>
  <c r="BS236" i="4"/>
  <c r="BP236" i="4"/>
  <c r="BM236" i="4"/>
  <c r="BJ236" i="4"/>
  <c r="BG236" i="4"/>
  <c r="BD236" i="4"/>
  <c r="BA236" i="4"/>
  <c r="AX236" i="4"/>
  <c r="AU236" i="4"/>
  <c r="AR236" i="4"/>
  <c r="AO236" i="4"/>
  <c r="AL236" i="4"/>
  <c r="AI236" i="4"/>
  <c r="AG236" i="4"/>
  <c r="AA236" i="4"/>
  <c r="W236" i="4"/>
  <c r="T236" i="4"/>
  <c r="Q236" i="4"/>
  <c r="N236" i="4"/>
  <c r="EA235" i="4"/>
  <c r="DX235" i="4"/>
  <c r="DU235" i="4"/>
  <c r="DR235" i="4"/>
  <c r="DO235" i="4"/>
  <c r="DL235" i="4"/>
  <c r="DI235" i="4"/>
  <c r="DF235" i="4"/>
  <c r="DC235" i="4"/>
  <c r="CZ235" i="4"/>
  <c r="CW235" i="4"/>
  <c r="CT235" i="4"/>
  <c r="CP235" i="4"/>
  <c r="CM235" i="4"/>
  <c r="CJ235" i="4"/>
  <c r="CG235" i="4"/>
  <c r="CD235" i="4"/>
  <c r="CA235" i="4"/>
  <c r="BX235" i="4"/>
  <c r="BU235" i="4"/>
  <c r="BR235" i="4"/>
  <c r="BO235" i="4"/>
  <c r="BL235" i="4"/>
  <c r="BI235" i="4"/>
  <c r="BF235" i="4"/>
  <c r="BC235" i="4"/>
  <c r="AZ235" i="4"/>
  <c r="AW235" i="4"/>
  <c r="AT235" i="4"/>
  <c r="AR235" i="4"/>
  <c r="AO235" i="4"/>
  <c r="AL235" i="4"/>
  <c r="AI235" i="4"/>
  <c r="AE235" i="4"/>
  <c r="AC235" i="4"/>
  <c r="Z235" i="4"/>
  <c r="W235" i="4"/>
  <c r="T235" i="4"/>
  <c r="Q235" i="4"/>
  <c r="N235" i="4"/>
  <c r="EA234" i="4"/>
  <c r="DX234" i="4"/>
  <c r="DU234" i="4"/>
  <c r="DR234" i="4"/>
  <c r="DO234" i="4"/>
  <c r="DL234" i="4"/>
  <c r="DI234" i="4"/>
  <c r="DF234" i="4"/>
  <c r="DC234" i="4"/>
  <c r="CY234" i="4"/>
  <c r="CU234" i="4"/>
  <c r="CR234" i="4"/>
  <c r="CO234" i="4"/>
  <c r="CL234" i="4"/>
  <c r="CI234" i="4"/>
  <c r="CF234" i="4"/>
  <c r="CC234" i="4"/>
  <c r="BZ234" i="4"/>
  <c r="BW234" i="4"/>
  <c r="BT234" i="4"/>
  <c r="BQ234" i="4"/>
  <c r="BN234" i="4"/>
  <c r="BK234" i="4"/>
  <c r="BH234" i="4"/>
  <c r="BE234" i="4"/>
  <c r="BB234" i="4"/>
  <c r="AY234" i="4"/>
  <c r="AV234" i="4"/>
  <c r="AS234" i="4"/>
  <c r="AP234" i="4"/>
  <c r="AM234" i="4"/>
  <c r="AJ234" i="4"/>
  <c r="AG234" i="4"/>
  <c r="AD234" i="4"/>
  <c r="AA234" i="4"/>
  <c r="X234" i="4"/>
  <c r="U234" i="4"/>
  <c r="Q234" i="4"/>
  <c r="O234" i="4"/>
  <c r="EB233" i="4"/>
  <c r="DY233" i="4"/>
  <c r="DV233" i="4"/>
  <c r="DS233" i="4"/>
  <c r="DO233" i="4"/>
  <c r="DL233" i="4"/>
  <c r="DJ233" i="4"/>
  <c r="DG233" i="4"/>
  <c r="DD233" i="4"/>
  <c r="DA233" i="4"/>
  <c r="CX233" i="4"/>
  <c r="CU233" i="4"/>
  <c r="CR233" i="4"/>
  <c r="CO233" i="4"/>
  <c r="CL233" i="4"/>
  <c r="CI233" i="4"/>
  <c r="CF233" i="4"/>
  <c r="CC233" i="4"/>
  <c r="BZ233" i="4"/>
  <c r="BW233" i="4"/>
  <c r="BT233" i="4"/>
  <c r="BQ233" i="4"/>
  <c r="BN233" i="4"/>
  <c r="BK233" i="4"/>
  <c r="BH233" i="4"/>
  <c r="BE233" i="4"/>
  <c r="BB233" i="4"/>
  <c r="AY233" i="4"/>
  <c r="AV233" i="4"/>
  <c r="AS233" i="4"/>
  <c r="AP233" i="4"/>
  <c r="AM233" i="4"/>
  <c r="AJ233" i="4"/>
  <c r="AG233" i="4"/>
  <c r="AD233" i="4"/>
  <c r="Z233" i="4"/>
  <c r="W233" i="4"/>
  <c r="T233" i="4"/>
  <c r="Q233" i="4"/>
  <c r="N233" i="4"/>
  <c r="EA232" i="4"/>
  <c r="DX232" i="4"/>
  <c r="DV232" i="4"/>
  <c r="DN232" i="4"/>
  <c r="DK232" i="4"/>
  <c r="DH232" i="4"/>
  <c r="DF232" i="4"/>
  <c r="DD232" i="4"/>
  <c r="DA232" i="4"/>
  <c r="CX232" i="4"/>
  <c r="CU232" i="4"/>
  <c r="CR232" i="4"/>
  <c r="CO232" i="4"/>
  <c r="CL232" i="4"/>
  <c r="CI232" i="4"/>
  <c r="CF232" i="4"/>
  <c r="CC232" i="4"/>
  <c r="BZ232" i="4"/>
  <c r="BW232" i="4"/>
  <c r="BT232" i="4"/>
  <c r="BQ232" i="4"/>
  <c r="BN232" i="4"/>
  <c r="BK232" i="4"/>
  <c r="BH232" i="4"/>
  <c r="BE232" i="4"/>
  <c r="BB232" i="4"/>
  <c r="AY232" i="4"/>
  <c r="AV232" i="4"/>
  <c r="AS232" i="4"/>
  <c r="AP232" i="4"/>
  <c r="AN232" i="4"/>
  <c r="AJ232" i="4"/>
  <c r="AG232" i="4"/>
  <c r="AD232" i="4"/>
  <c r="AA232" i="4"/>
  <c r="Y232" i="4"/>
  <c r="V232" i="4"/>
  <c r="S232" i="4"/>
  <c r="P232" i="4"/>
  <c r="M232" i="4"/>
  <c r="DZ231" i="4"/>
  <c r="DW231" i="4"/>
  <c r="DT231" i="4"/>
  <c r="DQ231" i="4"/>
  <c r="DN231" i="4"/>
  <c r="DK231" i="4"/>
  <c r="DH231" i="4"/>
  <c r="DE231" i="4"/>
  <c r="DB231" i="4"/>
  <c r="CY231" i="4"/>
  <c r="CV231" i="4"/>
  <c r="CS231" i="4"/>
  <c r="CP231" i="4"/>
  <c r="CN231" i="4"/>
  <c r="CK231" i="4"/>
  <c r="CH231" i="4"/>
  <c r="CE231" i="4"/>
  <c r="CB231" i="4"/>
  <c r="BZ231" i="4"/>
  <c r="BW231" i="4"/>
  <c r="BT231" i="4"/>
  <c r="BQ231" i="4"/>
  <c r="BN231" i="4"/>
  <c r="BK231" i="4"/>
  <c r="BH231" i="4"/>
  <c r="BE231" i="4"/>
  <c r="BB231" i="4"/>
  <c r="AY231" i="4"/>
  <c r="AV231" i="4"/>
  <c r="AS231" i="4"/>
  <c r="AP231" i="4"/>
  <c r="AM231" i="4"/>
  <c r="AJ231" i="4"/>
  <c r="AG231" i="4"/>
  <c r="AD231" i="4"/>
  <c r="AA231" i="4"/>
  <c r="X231" i="4"/>
  <c r="U231" i="4"/>
  <c r="R231" i="4"/>
  <c r="O231" i="4"/>
  <c r="EB230" i="4"/>
  <c r="DY230" i="4"/>
  <c r="DV230" i="4"/>
  <c r="DS230" i="4"/>
  <c r="DP230" i="4"/>
  <c r="DM230" i="4"/>
  <c r="DJ230" i="4"/>
  <c r="DG230" i="4"/>
  <c r="DD230" i="4"/>
  <c r="DA230" i="4"/>
  <c r="CX230" i="4"/>
  <c r="CU230" i="4"/>
  <c r="CR230" i="4"/>
  <c r="CO230" i="4"/>
  <c r="CL230" i="4"/>
  <c r="CI230" i="4"/>
  <c r="CF230" i="4"/>
  <c r="CC230" i="4"/>
  <c r="BZ230" i="4"/>
  <c r="BW230" i="4"/>
  <c r="BT230" i="4"/>
  <c r="BQ230" i="4"/>
  <c r="BN230" i="4"/>
  <c r="BK230" i="4"/>
  <c r="BH230" i="4"/>
  <c r="BE230" i="4"/>
  <c r="BB230" i="4"/>
  <c r="AY230" i="4"/>
  <c r="AV230" i="4"/>
  <c r="AS230" i="4"/>
  <c r="AP230" i="4"/>
  <c r="AM230" i="4"/>
  <c r="AI230" i="4"/>
  <c r="AF230" i="4"/>
  <c r="AC230" i="4"/>
  <c r="Z230" i="4"/>
  <c r="W230" i="4"/>
  <c r="T230" i="4"/>
  <c r="R230" i="4"/>
  <c r="O230" i="4"/>
  <c r="EB229" i="4"/>
  <c r="DY229" i="4"/>
  <c r="DV229" i="4"/>
  <c r="DS229" i="4"/>
  <c r="DP229" i="4"/>
  <c r="DM229" i="4"/>
  <c r="DJ229" i="4"/>
  <c r="DH229" i="4"/>
  <c r="DG229" i="4"/>
  <c r="DD229" i="4"/>
  <c r="DA229" i="4"/>
  <c r="CX229" i="4"/>
  <c r="CU229" i="4"/>
  <c r="CR229" i="4"/>
  <c r="CO229" i="4"/>
  <c r="CL229" i="4"/>
  <c r="CI229" i="4"/>
  <c r="CF229" i="4"/>
  <c r="CC229" i="4"/>
  <c r="BZ229" i="4"/>
  <c r="BW229" i="4"/>
  <c r="BT229" i="4"/>
  <c r="BQ229" i="4"/>
  <c r="BN229" i="4"/>
  <c r="BK229" i="4"/>
  <c r="BH229" i="4"/>
  <c r="BD229" i="4"/>
  <c r="BA229" i="4"/>
  <c r="AY229" i="4"/>
  <c r="AV229" i="4"/>
  <c r="AS229" i="4"/>
  <c r="AP229" i="4"/>
  <c r="AM229" i="4"/>
  <c r="AJ229" i="4"/>
  <c r="AG229" i="4"/>
  <c r="AD229" i="4"/>
  <c r="AA229" i="4"/>
  <c r="Y229" i="4"/>
  <c r="X229" i="4"/>
  <c r="U229" i="4"/>
  <c r="Q229" i="4"/>
  <c r="N229" i="4"/>
  <c r="EA228" i="4"/>
  <c r="DX228" i="4"/>
  <c r="DU228" i="4"/>
  <c r="DR228" i="4"/>
  <c r="DO228" i="4"/>
  <c r="DL228" i="4"/>
  <c r="DI228" i="4"/>
  <c r="DG228" i="4"/>
  <c r="DD228" i="4"/>
  <c r="DA228" i="4"/>
  <c r="CX228" i="4"/>
  <c r="CU228" i="4"/>
  <c r="CR228" i="4"/>
  <c r="CO228" i="4"/>
  <c r="CL228" i="4"/>
  <c r="CI228" i="4"/>
  <c r="CF228" i="4"/>
  <c r="CC228" i="4"/>
  <c r="BZ228" i="4"/>
  <c r="BW228" i="4"/>
  <c r="BT228" i="4"/>
  <c r="BQ228" i="4"/>
  <c r="BN228" i="4"/>
  <c r="BK228" i="4"/>
  <c r="BH228" i="4"/>
  <c r="BE228" i="4"/>
  <c r="BA228" i="4"/>
  <c r="AX228" i="4"/>
  <c r="AU228" i="4"/>
  <c r="AR228" i="4"/>
  <c r="AO228" i="4"/>
  <c r="AL228" i="4"/>
  <c r="AI228" i="4"/>
  <c r="AD228" i="4"/>
  <c r="AA228" i="4"/>
  <c r="X228" i="4"/>
  <c r="U228" i="4"/>
  <c r="R228" i="4"/>
  <c r="O228" i="4"/>
  <c r="EB227" i="4"/>
  <c r="DY227" i="4"/>
  <c r="DV227" i="4"/>
  <c r="DS227" i="4"/>
  <c r="DP227" i="4"/>
  <c r="DM227" i="4"/>
  <c r="DJ227" i="4"/>
  <c r="DG227" i="4"/>
  <c r="DD227" i="4"/>
  <c r="DA227" i="4"/>
  <c r="CX227" i="4"/>
  <c r="CU227" i="4"/>
  <c r="CR227" i="4"/>
  <c r="CP227" i="4"/>
  <c r="CO227" i="4"/>
  <c r="CM227" i="4"/>
  <c r="CI227" i="4"/>
  <c r="CG227" i="4"/>
  <c r="CD227" i="4"/>
  <c r="CA227" i="4"/>
  <c r="BX227" i="4"/>
  <c r="BU227" i="4"/>
  <c r="BR227" i="4"/>
  <c r="BO227" i="4"/>
  <c r="BL227" i="4"/>
  <c r="BI227" i="4"/>
  <c r="BF227" i="4"/>
  <c r="BC227" i="4"/>
  <c r="AZ227" i="4"/>
  <c r="AW227" i="4"/>
  <c r="AT227" i="4"/>
  <c r="AQ227" i="4"/>
  <c r="AN227" i="4"/>
  <c r="AK227" i="4"/>
  <c r="AH227" i="4"/>
  <c r="AE227" i="4"/>
  <c r="AB227" i="4"/>
  <c r="Y227" i="4"/>
  <c r="V227" i="4"/>
  <c r="S227" i="4"/>
  <c r="P227" i="4"/>
  <c r="M227" i="4"/>
  <c r="DZ226" i="4"/>
  <c r="DW226" i="4"/>
  <c r="DT226" i="4"/>
  <c r="DQ226" i="4"/>
  <c r="DN226" i="4"/>
  <c r="DK226" i="4"/>
  <c r="DH226" i="4"/>
  <c r="DE226" i="4"/>
  <c r="DB226" i="4"/>
  <c r="CY226" i="4"/>
  <c r="CV226" i="4"/>
  <c r="CS226" i="4"/>
  <c r="CP226" i="4"/>
  <c r="CM226" i="4"/>
  <c r="CJ226" i="4"/>
  <c r="CG226" i="4"/>
  <c r="CD226" i="4"/>
  <c r="CA226" i="4"/>
  <c r="BX226" i="4"/>
  <c r="BU226" i="4"/>
  <c r="BR226" i="4"/>
  <c r="BO226" i="4"/>
  <c r="BL226" i="4"/>
  <c r="BI226" i="4"/>
  <c r="BF226" i="4"/>
  <c r="BC226" i="4"/>
  <c r="AZ226" i="4"/>
  <c r="AW226" i="4"/>
  <c r="AT226" i="4"/>
  <c r="AQ226" i="4"/>
  <c r="AN226" i="4"/>
  <c r="AK226" i="4"/>
  <c r="AH226" i="4"/>
  <c r="AE226" i="4"/>
  <c r="AB226" i="4"/>
  <c r="Y226" i="4"/>
  <c r="V226" i="4"/>
  <c r="S226" i="4"/>
  <c r="P226" i="4"/>
  <c r="M226" i="4"/>
  <c r="DZ225" i="4"/>
  <c r="DW225" i="4"/>
  <c r="DT225" i="4"/>
  <c r="DQ225" i="4"/>
  <c r="DN225" i="4"/>
  <c r="DK225" i="4"/>
  <c r="DH225" i="4"/>
  <c r="DE225" i="4"/>
  <c r="DB225" i="4"/>
  <c r="CY225" i="4"/>
  <c r="CV225" i="4"/>
  <c r="CS225" i="4"/>
  <c r="CP225" i="4"/>
  <c r="CM225" i="4"/>
  <c r="CJ225" i="4"/>
  <c r="CG225" i="4"/>
  <c r="CD225" i="4"/>
  <c r="CA225" i="4"/>
  <c r="BX225" i="4"/>
  <c r="BU225" i="4"/>
  <c r="BR225" i="4"/>
  <c r="BO225" i="4"/>
  <c r="BL225" i="4"/>
  <c r="BI225" i="4"/>
  <c r="BF225" i="4"/>
  <c r="BC225" i="4"/>
  <c r="AZ225" i="4"/>
  <c r="AW225" i="4"/>
  <c r="AT225" i="4"/>
  <c r="AQ225" i="4"/>
  <c r="AN225" i="4"/>
  <c r="AK225" i="4"/>
  <c r="AH225" i="4"/>
  <c r="AE225" i="4"/>
  <c r="AB225" i="4"/>
  <c r="Y225" i="4"/>
  <c r="V225" i="4"/>
  <c r="S225" i="4"/>
  <c r="P225" i="4"/>
  <c r="M225" i="4"/>
  <c r="DZ224" i="4"/>
  <c r="DW224" i="4"/>
  <c r="DT224" i="4"/>
  <c r="DQ224" i="4"/>
  <c r="DN224" i="4"/>
  <c r="DK224" i="4"/>
  <c r="DH224" i="4"/>
  <c r="DE224" i="4"/>
  <c r="DB224" i="4"/>
  <c r="CY224" i="4"/>
  <c r="CV224" i="4"/>
  <c r="CS224" i="4"/>
  <c r="CP224" i="4"/>
  <c r="CM224" i="4"/>
  <c r="CJ224" i="4"/>
  <c r="CG224" i="4"/>
  <c r="CD224" i="4"/>
  <c r="CA224" i="4"/>
  <c r="BX224" i="4"/>
  <c r="BU224" i="4"/>
  <c r="BQ224" i="4"/>
  <c r="BN224" i="4"/>
  <c r="BK224" i="4"/>
  <c r="BH224" i="4"/>
  <c r="BE224" i="4"/>
  <c r="BB224" i="4"/>
  <c r="AY224" i="4"/>
  <c r="AV224" i="4"/>
  <c r="AS224" i="4"/>
  <c r="AP224" i="4"/>
  <c r="AL224" i="4"/>
  <c r="AI224" i="4"/>
  <c r="AF224" i="4"/>
  <c r="AD224" i="4"/>
  <c r="AA224" i="4"/>
  <c r="X224" i="4"/>
  <c r="U224" i="4"/>
  <c r="R224" i="4"/>
  <c r="O224" i="4"/>
  <c r="EB223" i="4"/>
  <c r="DY223" i="4"/>
  <c r="DV223" i="4"/>
  <c r="DS223" i="4"/>
  <c r="DP223" i="4"/>
  <c r="DM223" i="4"/>
  <c r="DJ223" i="4"/>
  <c r="DG223" i="4"/>
  <c r="DD223" i="4"/>
  <c r="DA223" i="4"/>
  <c r="CX223" i="4"/>
  <c r="CU223" i="4"/>
  <c r="CR223" i="4"/>
  <c r="CO223" i="4"/>
  <c r="CL223" i="4"/>
  <c r="CI223" i="4"/>
  <c r="CF223" i="4"/>
  <c r="CC223" i="4"/>
  <c r="BZ223" i="4"/>
  <c r="BW223" i="4"/>
  <c r="BT223" i="4"/>
  <c r="BQ223" i="4"/>
  <c r="BN223" i="4"/>
  <c r="BK223" i="4"/>
  <c r="BI223" i="4"/>
  <c r="BF223" i="4"/>
  <c r="BC223" i="4"/>
  <c r="AZ223" i="4"/>
  <c r="AW223" i="4"/>
  <c r="AT223" i="4"/>
  <c r="AQ223" i="4"/>
  <c r="AN223" i="4"/>
  <c r="AK223" i="4"/>
  <c r="AH223" i="4"/>
  <c r="AE223" i="4"/>
  <c r="AB223" i="4"/>
  <c r="Y223" i="4"/>
  <c r="V223" i="4"/>
  <c r="S223" i="4"/>
  <c r="P223" i="4"/>
  <c r="M223" i="4"/>
  <c r="DZ222" i="4"/>
  <c r="DW222" i="4"/>
  <c r="DT222" i="4"/>
  <c r="DQ222" i="4"/>
  <c r="DN222" i="4"/>
  <c r="DK222" i="4"/>
  <c r="DH222" i="4"/>
  <c r="DF222" i="4"/>
  <c r="DC222" i="4"/>
  <c r="CZ222" i="4"/>
  <c r="CW222" i="4"/>
  <c r="CT222" i="4"/>
  <c r="CQ222" i="4"/>
  <c r="CN222" i="4"/>
  <c r="CK222" i="4"/>
  <c r="CH222" i="4"/>
  <c r="CE222" i="4"/>
  <c r="CB222" i="4"/>
  <c r="BY222" i="4"/>
  <c r="BV222" i="4"/>
  <c r="BS222" i="4"/>
  <c r="BP222" i="4"/>
  <c r="BM222" i="4"/>
  <c r="BJ222" i="4"/>
  <c r="BG222" i="4"/>
  <c r="BD222" i="4"/>
  <c r="BA222" i="4"/>
  <c r="AX222" i="4"/>
  <c r="AU222" i="4"/>
  <c r="AR222" i="4"/>
  <c r="AO222" i="4"/>
  <c r="AM222" i="4"/>
  <c r="AJ222" i="4"/>
  <c r="AG222" i="4"/>
  <c r="AD222" i="4"/>
  <c r="AA222" i="4"/>
  <c r="X222" i="4"/>
  <c r="U222" i="4"/>
  <c r="R222" i="4"/>
  <c r="O222" i="4"/>
  <c r="EB221" i="4"/>
  <c r="DY221" i="4"/>
  <c r="DV221" i="4"/>
  <c r="DS221" i="4"/>
  <c r="DP221" i="4"/>
  <c r="DM221" i="4"/>
  <c r="DJ221" i="4"/>
  <c r="DG221" i="4"/>
  <c r="DD221" i="4"/>
  <c r="DA221" i="4"/>
  <c r="CX221" i="4"/>
  <c r="CU221" i="4"/>
  <c r="CR221" i="4"/>
  <c r="CO221" i="4"/>
  <c r="CL221" i="4"/>
  <c r="CI221" i="4"/>
  <c r="CF221" i="4"/>
  <c r="CC221" i="4"/>
  <c r="BZ221" i="4"/>
  <c r="BW221" i="4"/>
  <c r="BT221" i="4"/>
  <c r="BQ221" i="4"/>
  <c r="BN221" i="4"/>
  <c r="BK221" i="4"/>
  <c r="BH221" i="4"/>
  <c r="BE221" i="4"/>
  <c r="BB221" i="4"/>
  <c r="AY221" i="4"/>
  <c r="AV221" i="4"/>
  <c r="AS221" i="4"/>
  <c r="AP221" i="4"/>
  <c r="AM221" i="4"/>
  <c r="AJ221" i="4"/>
  <c r="AG221" i="4"/>
  <c r="AD221" i="4"/>
  <c r="AA221" i="4"/>
  <c r="X221" i="4"/>
  <c r="U221" i="4"/>
  <c r="R221" i="4"/>
  <c r="O221" i="4"/>
  <c r="EB220" i="4"/>
  <c r="DY220" i="4"/>
  <c r="DV220" i="4"/>
  <c r="DS220" i="4"/>
  <c r="DP220" i="4"/>
  <c r="DM220" i="4"/>
  <c r="DJ220" i="4"/>
  <c r="DG220" i="4"/>
  <c r="DC220" i="4"/>
  <c r="CZ220" i="4"/>
  <c r="CW220" i="4"/>
  <c r="CT220" i="4"/>
  <c r="CR220" i="4"/>
  <c r="CO220" i="4"/>
  <c r="CL220" i="4"/>
  <c r="CI220" i="4"/>
  <c r="CE220" i="4"/>
  <c r="CB220" i="4"/>
  <c r="BY220" i="4"/>
  <c r="BU220" i="4"/>
  <c r="BR220" i="4"/>
  <c r="BO220" i="4"/>
  <c r="BL220" i="4"/>
  <c r="BI220" i="4"/>
  <c r="BF220" i="4"/>
  <c r="BC220" i="4"/>
  <c r="AZ220" i="4"/>
  <c r="AW220" i="4"/>
  <c r="AT220" i="4"/>
  <c r="AP220" i="4"/>
  <c r="AM220" i="4"/>
  <c r="AJ220" i="4"/>
  <c r="AG220" i="4"/>
  <c r="AC220" i="4"/>
  <c r="Z220" i="4"/>
  <c r="W220" i="4"/>
  <c r="T220" i="4"/>
  <c r="R220" i="4"/>
  <c r="O220" i="4"/>
  <c r="EB219" i="4"/>
  <c r="DY219" i="4"/>
  <c r="DV219" i="4"/>
  <c r="DS219" i="4"/>
  <c r="DP219" i="4"/>
  <c r="DM219" i="4"/>
  <c r="DJ219" i="4"/>
  <c r="DG219" i="4"/>
  <c r="DD219" i="4"/>
  <c r="DA219" i="4"/>
  <c r="CX219" i="4"/>
  <c r="CU219" i="4"/>
  <c r="CR219" i="4"/>
  <c r="CO219" i="4"/>
  <c r="CL219" i="4"/>
  <c r="CI219" i="4"/>
  <c r="CF219" i="4"/>
  <c r="CC219" i="4"/>
  <c r="BZ219" i="4"/>
  <c r="BW219" i="4"/>
  <c r="BT219" i="4"/>
  <c r="BQ219" i="4"/>
  <c r="BN219" i="4"/>
  <c r="BK219" i="4"/>
  <c r="BH219" i="4"/>
  <c r="BC219" i="4"/>
  <c r="AZ219" i="4"/>
  <c r="AW219" i="4"/>
  <c r="AT219" i="4"/>
  <c r="AQ219" i="4"/>
  <c r="AN219" i="4"/>
  <c r="AK219" i="4"/>
  <c r="AH219" i="4"/>
  <c r="AE219" i="4"/>
  <c r="AB219" i="4"/>
  <c r="Y219" i="4"/>
  <c r="V219" i="4"/>
  <c r="S219" i="4"/>
  <c r="P219" i="4"/>
  <c r="M219" i="4"/>
  <c r="DZ218" i="4"/>
  <c r="DW218" i="4"/>
  <c r="DU218" i="4"/>
  <c r="DR218" i="4"/>
  <c r="DO218" i="4"/>
  <c r="DL218" i="4"/>
  <c r="DI218" i="4"/>
  <c r="DF218" i="4"/>
  <c r="DC218" i="4"/>
  <c r="CZ218" i="4"/>
  <c r="CW218" i="4"/>
  <c r="CT218" i="4"/>
  <c r="CQ218" i="4"/>
  <c r="CN218" i="4"/>
  <c r="CK218" i="4"/>
  <c r="CH218" i="4"/>
  <c r="CE218" i="4"/>
  <c r="CB218" i="4"/>
  <c r="BY218" i="4"/>
  <c r="BV218" i="4"/>
  <c r="BS218" i="4"/>
  <c r="BP218" i="4"/>
  <c r="BM218" i="4"/>
  <c r="BJ218" i="4"/>
  <c r="BG218" i="4"/>
  <c r="BD218" i="4"/>
  <c r="BA218" i="4"/>
  <c r="AY218" i="4"/>
  <c r="AV218" i="4"/>
  <c r="AS218" i="4"/>
  <c r="AP218" i="4"/>
  <c r="AL218" i="4"/>
  <c r="AI218" i="4"/>
  <c r="AF218" i="4"/>
  <c r="AC218" i="4"/>
  <c r="Z218" i="4"/>
  <c r="W218" i="4"/>
  <c r="T218" i="4"/>
  <c r="R218" i="4"/>
  <c r="O218" i="4"/>
  <c r="EB217" i="4"/>
  <c r="DY217" i="4"/>
  <c r="DV217" i="4"/>
  <c r="DS217" i="4"/>
  <c r="DP217" i="4"/>
  <c r="DM217" i="4"/>
  <c r="DJ217" i="4"/>
  <c r="DG217" i="4"/>
  <c r="DD217" i="4"/>
  <c r="DA217" i="4"/>
  <c r="CW217" i="4"/>
  <c r="CT217" i="4"/>
  <c r="CR217" i="4"/>
  <c r="CO217" i="4"/>
  <c r="CL217" i="4"/>
  <c r="CI217" i="4"/>
  <c r="CF217" i="4"/>
  <c r="CC217" i="4"/>
  <c r="BZ217" i="4"/>
  <c r="BW217" i="4"/>
  <c r="BT217" i="4"/>
  <c r="BQ217" i="4"/>
  <c r="BN217" i="4"/>
  <c r="BK217" i="4"/>
  <c r="BH217" i="4"/>
  <c r="BE217" i="4"/>
  <c r="BB217" i="4"/>
  <c r="AY217" i="4"/>
  <c r="AV217" i="4"/>
  <c r="AS217" i="4"/>
  <c r="AP217" i="4"/>
  <c r="AM217" i="4"/>
  <c r="AJ217" i="4"/>
  <c r="AG217" i="4"/>
  <c r="AD217" i="4"/>
  <c r="AA217" i="4"/>
  <c r="X217" i="4"/>
  <c r="U217" i="4"/>
  <c r="R217" i="4"/>
  <c r="O217" i="4"/>
  <c r="EB216" i="4"/>
  <c r="DY216" i="4"/>
  <c r="DV216" i="4"/>
  <c r="DS216" i="4"/>
  <c r="DO216" i="4"/>
  <c r="DL216" i="4"/>
  <c r="DI216" i="4"/>
  <c r="DF216" i="4"/>
  <c r="DC216" i="4"/>
  <c r="CZ216" i="4"/>
  <c r="CW216" i="4"/>
  <c r="CT216" i="4"/>
  <c r="CQ216" i="4"/>
  <c r="CN216" i="4"/>
  <c r="CK216" i="4"/>
  <c r="CH216" i="4"/>
  <c r="CE216" i="4"/>
  <c r="CB216" i="4"/>
  <c r="BX216" i="4"/>
  <c r="BU216" i="4"/>
  <c r="BR216" i="4"/>
  <c r="BO216" i="4"/>
  <c r="BL216" i="4"/>
  <c r="BI216" i="4"/>
  <c r="BF216" i="4"/>
  <c r="BC216" i="4"/>
  <c r="AZ216" i="4"/>
  <c r="AW216" i="4"/>
  <c r="AT216" i="4"/>
  <c r="AQ216" i="4"/>
  <c r="AN216" i="4"/>
  <c r="AK216" i="4"/>
  <c r="AH216" i="4"/>
  <c r="AF216" i="4"/>
  <c r="AC216" i="4"/>
  <c r="Z216" i="4"/>
  <c r="W216" i="4"/>
  <c r="T216" i="4"/>
  <c r="Q216" i="4"/>
  <c r="N216" i="4"/>
  <c r="EA215" i="4"/>
  <c r="DX215" i="4"/>
  <c r="DV215" i="4"/>
  <c r="DS215" i="4"/>
  <c r="AI211" i="4"/>
  <c r="AE211" i="4"/>
  <c r="AC211" i="4"/>
  <c r="AA211" i="4"/>
  <c r="W211" i="4"/>
  <c r="T211" i="4"/>
  <c r="R211" i="4"/>
  <c r="O211" i="4"/>
  <c r="EB210" i="4"/>
  <c r="DY210" i="4"/>
  <c r="DW210" i="4"/>
  <c r="DU210" i="4"/>
  <c r="DR210" i="4"/>
  <c r="DO210" i="4"/>
  <c r="DL210" i="4"/>
  <c r="DI210" i="4"/>
  <c r="DE210" i="4"/>
  <c r="DB210" i="4"/>
  <c r="CY210" i="4"/>
  <c r="CR210" i="4"/>
  <c r="CO210" i="4"/>
  <c r="CL210" i="4"/>
  <c r="CH210" i="4"/>
  <c r="CF210" i="4"/>
  <c r="CC210" i="4"/>
  <c r="BZ210" i="4"/>
  <c r="BV210" i="4"/>
  <c r="BS210" i="4"/>
  <c r="BP210" i="4"/>
  <c r="BI210" i="4"/>
  <c r="BF210" i="4"/>
  <c r="BC210" i="4"/>
  <c r="AZ210" i="4"/>
  <c r="AW210" i="4"/>
  <c r="AT210" i="4"/>
  <c r="AP210" i="4"/>
  <c r="AO210" i="4"/>
  <c r="AL210" i="4"/>
  <c r="AI210" i="4"/>
  <c r="AF210" i="4"/>
  <c r="AE210" i="4"/>
  <c r="AB210" i="4"/>
  <c r="Y210" i="4"/>
  <c r="R210" i="4"/>
  <c r="O210" i="4"/>
  <c r="EB209" i="4"/>
  <c r="DU209" i="4"/>
  <c r="DR209" i="4"/>
  <c r="DO209" i="4"/>
  <c r="DN209" i="4"/>
  <c r="DJ209" i="4"/>
  <c r="DG209" i="4"/>
  <c r="DD209" i="4"/>
  <c r="CZ209" i="4"/>
  <c r="CW209" i="4"/>
  <c r="CT209" i="4"/>
  <c r="CM209" i="4"/>
  <c r="CJ209" i="4"/>
  <c r="CG209" i="4"/>
  <c r="CC209" i="4"/>
  <c r="BZ209" i="4"/>
  <c r="BW209" i="4"/>
  <c r="BT209" i="4"/>
  <c r="BP209" i="4"/>
  <c r="BM209" i="4"/>
  <c r="BJ209" i="4"/>
  <c r="BF209" i="4"/>
  <c r="BC209" i="4"/>
  <c r="AZ209" i="4"/>
  <c r="AX209" i="4"/>
  <c r="AV209" i="4"/>
  <c r="AT209" i="4"/>
  <c r="AQ209" i="4"/>
  <c r="AM209" i="4"/>
  <c r="AI209" i="4"/>
  <c r="AA209" i="4"/>
  <c r="X209" i="4"/>
  <c r="U209" i="4"/>
  <c r="R209" i="4"/>
  <c r="O209" i="4"/>
  <c r="EB208" i="4"/>
  <c r="DW208" i="4"/>
  <c r="DT208" i="4"/>
  <c r="DQ208" i="4"/>
  <c r="DN208" i="4"/>
  <c r="DJ208" i="4"/>
  <c r="DG208" i="4"/>
  <c r="DD208" i="4"/>
  <c r="CZ208" i="4"/>
  <c r="CW208" i="4"/>
  <c r="CT208" i="4"/>
  <c r="CM208" i="4"/>
  <c r="CJ208" i="4"/>
  <c r="CG208" i="4"/>
  <c r="CF208" i="4"/>
  <c r="CC208" i="4"/>
  <c r="CB208" i="4"/>
  <c r="BY208" i="4"/>
  <c r="BV208" i="4"/>
  <c r="BT208" i="4"/>
  <c r="BQ208" i="4"/>
  <c r="BN208" i="4"/>
  <c r="BJ208" i="4"/>
  <c r="BG208" i="4"/>
  <c r="BD208" i="4"/>
  <c r="BA208" i="4"/>
  <c r="AW208" i="4"/>
  <c r="AT208" i="4"/>
  <c r="AQ208" i="4"/>
  <c r="AM208" i="4"/>
  <c r="AJ208" i="4"/>
  <c r="AG208" i="4"/>
  <c r="W208" i="4"/>
  <c r="T208" i="4"/>
  <c r="Q208" i="4"/>
  <c r="M208" i="4"/>
  <c r="DZ207" i="4"/>
  <c r="DW207" i="4"/>
  <c r="DS207" i="4"/>
  <c r="DP207" i="4"/>
  <c r="DM207" i="4"/>
  <c r="DI207" i="4"/>
  <c r="DF207" i="4"/>
  <c r="DC207" i="4"/>
  <c r="CY207" i="4"/>
  <c r="CV207" i="4"/>
  <c r="CT207" i="4"/>
  <c r="CS207" i="4"/>
  <c r="CO207" i="4"/>
  <c r="CL207" i="4"/>
  <c r="CI207" i="4"/>
  <c r="CE207" i="4"/>
  <c r="CB207" i="4"/>
  <c r="BY207" i="4"/>
  <c r="BU207" i="4"/>
  <c r="BR207" i="4"/>
  <c r="BO207" i="4"/>
  <c r="BK207" i="4"/>
  <c r="BH207" i="4"/>
  <c r="BE207" i="4"/>
  <c r="AX207" i="4"/>
  <c r="AU207" i="4"/>
  <c r="AP207" i="4"/>
  <c r="AM207" i="4"/>
  <c r="AJ207" i="4"/>
  <c r="AE207" i="4"/>
  <c r="AB207" i="4"/>
  <c r="Y207" i="4"/>
  <c r="U207" i="4"/>
  <c r="R207" i="4"/>
  <c r="O207" i="4"/>
  <c r="EA206" i="4"/>
  <c r="DX206" i="4"/>
  <c r="DU206" i="4"/>
  <c r="DQ206" i="4"/>
  <c r="DN206" i="4"/>
  <c r="DK206" i="4"/>
  <c r="DG206" i="4"/>
  <c r="DD206" i="4"/>
  <c r="DA206" i="4"/>
  <c r="CX206" i="4"/>
  <c r="CT206" i="4"/>
  <c r="CQ206" i="4"/>
  <c r="CN206" i="4"/>
  <c r="CJ206" i="4"/>
  <c r="CG206" i="4"/>
  <c r="CD206" i="4"/>
  <c r="BZ206" i="4"/>
  <c r="BW206" i="4"/>
  <c r="BT206" i="4"/>
  <c r="BN206" i="4"/>
  <c r="BK206" i="4"/>
  <c r="BH206" i="4"/>
  <c r="BE206" i="4"/>
  <c r="BB206" i="4"/>
  <c r="AX206" i="4"/>
  <c r="AS206" i="4"/>
  <c r="AP206" i="4"/>
  <c r="AM206" i="4"/>
  <c r="AJ206" i="4"/>
  <c r="AF206" i="4"/>
  <c r="AC206" i="4"/>
  <c r="Z206" i="4"/>
  <c r="V206" i="4"/>
  <c r="S206" i="4"/>
  <c r="P206" i="4"/>
  <c r="M206" i="4"/>
  <c r="EA205" i="4"/>
  <c r="DX205" i="4"/>
  <c r="DU205" i="4"/>
  <c r="DR205" i="4"/>
  <c r="DO205" i="4"/>
  <c r="DL205" i="4"/>
  <c r="DI205" i="4"/>
  <c r="DF205" i="4"/>
  <c r="DC205" i="4"/>
  <c r="CZ205" i="4"/>
  <c r="CS205" i="4"/>
  <c r="CP205" i="4"/>
  <c r="CM205" i="4"/>
  <c r="CJ205" i="4"/>
  <c r="CG205" i="4"/>
  <c r="CD205" i="4"/>
  <c r="BY205" i="4"/>
  <c r="BU205" i="4"/>
  <c r="BR205" i="4"/>
  <c r="BN205" i="4"/>
  <c r="BK205" i="4"/>
  <c r="BH205" i="4"/>
  <c r="BE205" i="4"/>
  <c r="BD205" i="4"/>
  <c r="BA205" i="4"/>
  <c r="AX205" i="4"/>
  <c r="AT205" i="4"/>
  <c r="AQ205" i="4"/>
  <c r="AN205" i="4"/>
  <c r="AJ205" i="4"/>
  <c r="AG205" i="4"/>
  <c r="AD205" i="4"/>
  <c r="AA205" i="4"/>
  <c r="X205" i="4"/>
  <c r="U205" i="4"/>
  <c r="R205" i="4"/>
  <c r="N205" i="4"/>
  <c r="EA204" i="4"/>
  <c r="DX204" i="4"/>
  <c r="DT204" i="4"/>
  <c r="DQ204" i="4"/>
  <c r="DM204" i="4"/>
  <c r="DI204" i="4"/>
  <c r="DF204" i="4"/>
  <c r="DC204" i="4"/>
  <c r="CY204" i="4"/>
  <c r="CV204" i="4"/>
  <c r="CS204" i="4"/>
  <c r="CO204" i="4"/>
  <c r="CL204" i="4"/>
  <c r="CI204" i="4"/>
  <c r="CF204" i="4"/>
  <c r="CD204" i="4"/>
  <c r="CA204" i="4"/>
  <c r="BX204" i="4"/>
  <c r="BT204" i="4"/>
  <c r="BQ204" i="4"/>
  <c r="BN204" i="4"/>
  <c r="BJ204" i="4"/>
  <c r="BG204" i="4"/>
  <c r="BD204" i="4"/>
  <c r="AZ204" i="4"/>
  <c r="AW204" i="4"/>
  <c r="AT204" i="4"/>
  <c r="AP204" i="4"/>
  <c r="AL204" i="4"/>
  <c r="AI204" i="4"/>
  <c r="AE204" i="4"/>
  <c r="AC204" i="4"/>
  <c r="Z204" i="4"/>
  <c r="V204" i="4"/>
  <c r="S204" i="4"/>
  <c r="P204" i="4"/>
  <c r="M204" i="4"/>
  <c r="DY203" i="4"/>
  <c r="DV203" i="4"/>
  <c r="DS203" i="4"/>
  <c r="DL203" i="4"/>
  <c r="DI203" i="4"/>
  <c r="DF203" i="4"/>
  <c r="DB203" i="4"/>
  <c r="CY203" i="4"/>
  <c r="CV203" i="4"/>
  <c r="CT203" i="4"/>
  <c r="CP203" i="4"/>
  <c r="CM203" i="4"/>
  <c r="CJ203" i="4"/>
  <c r="CF203" i="4"/>
  <c r="CC203" i="4"/>
  <c r="BZ203" i="4"/>
  <c r="BW203" i="4"/>
  <c r="BS203" i="4"/>
  <c r="BR203" i="4"/>
  <c r="BO203" i="4"/>
  <c r="BL203" i="4"/>
  <c r="BI203" i="4"/>
  <c r="BF203" i="4"/>
  <c r="BC203" i="4"/>
  <c r="AY203" i="4"/>
  <c r="AV203" i="4"/>
  <c r="AS203" i="4"/>
  <c r="AO203" i="4"/>
  <c r="AL203" i="4"/>
  <c r="AI203" i="4"/>
  <c r="AE203" i="4"/>
  <c r="AB203" i="4"/>
  <c r="Y203" i="4"/>
  <c r="U203" i="4"/>
  <c r="P203" i="4"/>
  <c r="N203" i="4"/>
  <c r="DW202" i="4"/>
  <c r="DT202" i="4"/>
  <c r="DQ202" i="4"/>
  <c r="DM202" i="4"/>
  <c r="DJ202" i="4"/>
  <c r="DG202" i="4"/>
  <c r="DD202" i="4"/>
  <c r="DA202" i="4"/>
  <c r="CX202" i="4"/>
  <c r="CT202" i="4"/>
  <c r="CQ202" i="4"/>
  <c r="CN202" i="4"/>
  <c r="CJ202" i="4"/>
  <c r="CG202" i="4"/>
  <c r="CC202" i="4"/>
  <c r="BX202" i="4"/>
  <c r="BU202" i="4"/>
  <c r="BR202" i="4"/>
  <c r="BO202" i="4"/>
  <c r="BL202" i="4"/>
  <c r="BI202" i="4"/>
  <c r="BF202" i="4"/>
  <c r="BB202" i="4"/>
  <c r="AY202" i="4"/>
  <c r="AV202" i="4"/>
  <c r="AS202" i="4"/>
  <c r="AO202" i="4"/>
  <c r="AL202" i="4"/>
  <c r="AI202" i="4"/>
  <c r="AF202" i="4"/>
  <c r="AC202" i="4"/>
  <c r="Z202" i="4"/>
  <c r="V202" i="4"/>
  <c r="S202" i="4"/>
  <c r="P202" i="4"/>
  <c r="M202" i="4"/>
  <c r="DZ201" i="4"/>
  <c r="DV201" i="4"/>
  <c r="DS201" i="4"/>
  <c r="DP201" i="4"/>
  <c r="DM201" i="4"/>
  <c r="DJ201" i="4"/>
  <c r="DG201" i="4"/>
  <c r="DC201" i="4"/>
  <c r="CZ201" i="4"/>
  <c r="CW201" i="4"/>
  <c r="CS201" i="4"/>
  <c r="CP201" i="4"/>
  <c r="CM201" i="4"/>
  <c r="CI201" i="4"/>
  <c r="CF201" i="4"/>
  <c r="CC201" i="4"/>
  <c r="BZ201" i="4"/>
  <c r="BV201" i="4"/>
  <c r="BS201" i="4"/>
  <c r="BP201" i="4"/>
  <c r="BL201" i="4"/>
  <c r="BJ201" i="4"/>
  <c r="BG201" i="4"/>
  <c r="BC201" i="4"/>
  <c r="AZ201" i="4"/>
  <c r="AW201" i="4"/>
  <c r="AS201" i="4"/>
  <c r="AP201" i="4"/>
  <c r="AM201" i="4"/>
  <c r="AL201" i="4"/>
  <c r="AH201" i="4"/>
  <c r="AE201" i="4"/>
  <c r="AB201" i="4"/>
  <c r="Y201" i="4"/>
  <c r="W201" i="4"/>
  <c r="T201" i="4"/>
  <c r="Q201" i="4"/>
  <c r="M201" i="4"/>
  <c r="DZ200" i="4"/>
  <c r="DX200" i="4"/>
  <c r="DQ200" i="4"/>
  <c r="DM200" i="4"/>
  <c r="DJ200" i="4"/>
  <c r="DF200" i="4"/>
  <c r="DC200" i="4"/>
  <c r="CZ200" i="4"/>
  <c r="CS200" i="4"/>
  <c r="CP200" i="4"/>
  <c r="CM200" i="4"/>
  <c r="CK200" i="4"/>
  <c r="CJ200" i="4"/>
  <c r="CG200" i="4"/>
  <c r="CD200" i="4"/>
  <c r="BV200" i="4"/>
  <c r="BS200" i="4"/>
  <c r="BP200" i="4"/>
  <c r="BL200" i="4"/>
  <c r="BI200" i="4"/>
  <c r="BF200" i="4"/>
  <c r="BB200" i="4"/>
  <c r="AY200" i="4"/>
  <c r="AV200" i="4"/>
  <c r="AP200" i="4"/>
  <c r="AM200" i="4"/>
  <c r="AJ200" i="4"/>
  <c r="AH200" i="4"/>
  <c r="AF200" i="4"/>
  <c r="AE200" i="4"/>
  <c r="AB200" i="4"/>
  <c r="Y200" i="4"/>
  <c r="X200" i="4"/>
  <c r="U200" i="4"/>
  <c r="T200" i="4"/>
  <c r="P200" i="4"/>
  <c r="DY199" i="4"/>
  <c r="DV199" i="4"/>
  <c r="DR199" i="4"/>
  <c r="DO199" i="4"/>
  <c r="DL199" i="4"/>
  <c r="DI199" i="4"/>
  <c r="DF199" i="4"/>
  <c r="DB199" i="4"/>
  <c r="CY199" i="4"/>
  <c r="CV199" i="4"/>
  <c r="CS199" i="4"/>
  <c r="CP199" i="4"/>
  <c r="CM199" i="4"/>
  <c r="CI199" i="4"/>
  <c r="CE199" i="4"/>
  <c r="CB199" i="4"/>
  <c r="BX199" i="4"/>
  <c r="BU199" i="4"/>
  <c r="BR199" i="4"/>
  <c r="BN199" i="4"/>
  <c r="BK199" i="4"/>
  <c r="BH199" i="4"/>
  <c r="BD199" i="4"/>
  <c r="BA199" i="4"/>
  <c r="AX199" i="4"/>
  <c r="AT199" i="4"/>
  <c r="AQ199" i="4"/>
  <c r="AN199" i="4"/>
  <c r="AG199" i="4"/>
  <c r="AD199" i="4"/>
  <c r="AA199" i="4"/>
  <c r="W199" i="4"/>
  <c r="T199" i="4"/>
  <c r="R199" i="4"/>
  <c r="EB198" i="4"/>
  <c r="DY198" i="4"/>
  <c r="DV198" i="4"/>
  <c r="DR198" i="4"/>
  <c r="DO198" i="4"/>
  <c r="DL198" i="4"/>
  <c r="DI198" i="4"/>
  <c r="DE198" i="4"/>
  <c r="DB198" i="4"/>
  <c r="CY198" i="4"/>
  <c r="CU198" i="4"/>
  <c r="CR198" i="4"/>
  <c r="CO198" i="4"/>
  <c r="CJ198" i="4"/>
  <c r="CG198" i="4"/>
  <c r="CD198" i="4"/>
  <c r="BZ198" i="4"/>
  <c r="BW198" i="4"/>
  <c r="BT198" i="4"/>
  <c r="BP198" i="4"/>
  <c r="BM198" i="4"/>
  <c r="BI198" i="4"/>
  <c r="BE198" i="4"/>
  <c r="BB198" i="4"/>
  <c r="AU198" i="4"/>
  <c r="AR198" i="4"/>
  <c r="AM198" i="4"/>
  <c r="AJ198" i="4"/>
  <c r="AG198" i="4"/>
  <c r="AD198" i="4"/>
  <c r="AB198" i="4"/>
  <c r="Y198" i="4"/>
  <c r="V198" i="4"/>
  <c r="O198" i="4"/>
  <c r="EB197" i="4"/>
  <c r="DY197" i="4"/>
  <c r="DU197" i="4"/>
  <c r="DR197" i="4"/>
  <c r="DO197" i="4"/>
  <c r="DK197" i="4"/>
  <c r="DH197" i="4"/>
  <c r="DE197" i="4"/>
  <c r="CX197" i="4"/>
  <c r="CU197" i="4"/>
  <c r="CR197" i="4"/>
  <c r="CM197" i="4"/>
  <c r="CJ197" i="4"/>
  <c r="CG197" i="4"/>
  <c r="CC197" i="4"/>
  <c r="BZ197" i="4"/>
  <c r="BW197" i="4"/>
  <c r="BT197" i="4"/>
  <c r="BP197" i="4"/>
  <c r="BM197" i="4"/>
  <c r="BJ197" i="4"/>
  <c r="BF197" i="4"/>
  <c r="BC197" i="4"/>
  <c r="AZ197" i="4"/>
  <c r="AW197" i="4"/>
  <c r="AS197" i="4"/>
  <c r="AP197" i="4"/>
  <c r="AM197" i="4"/>
  <c r="AI197" i="4"/>
  <c r="AF197" i="4"/>
  <c r="AC197" i="4"/>
  <c r="Y197" i="4"/>
  <c r="V197" i="4"/>
  <c r="S197" i="4"/>
  <c r="EB196" i="4"/>
  <c r="DW196" i="4"/>
  <c r="DS196" i="4"/>
  <c r="DP196" i="4"/>
  <c r="DM196" i="4"/>
  <c r="DJ196" i="4"/>
  <c r="DF196" i="4"/>
  <c r="DC196" i="4"/>
  <c r="CZ196" i="4"/>
  <c r="CV196" i="4"/>
  <c r="CS196" i="4"/>
  <c r="CO196" i="4"/>
  <c r="CL196" i="4"/>
  <c r="CH196" i="4"/>
  <c r="CE196" i="4"/>
  <c r="CB196" i="4"/>
  <c r="BX196" i="4"/>
  <c r="BV196" i="4"/>
  <c r="BS196" i="4"/>
  <c r="BO196" i="4"/>
  <c r="BL196" i="4"/>
  <c r="BI196" i="4"/>
  <c r="BF196" i="4"/>
  <c r="BB196" i="4"/>
  <c r="AY196" i="4"/>
  <c r="AV196" i="4"/>
  <c r="AS196" i="4"/>
  <c r="AP196" i="4"/>
  <c r="AL196" i="4"/>
  <c r="AH196" i="4"/>
  <c r="AE196" i="4"/>
  <c r="AB196" i="4"/>
  <c r="U196" i="4"/>
  <c r="R196" i="4"/>
  <c r="O196" i="4"/>
  <c r="EB195" i="4"/>
  <c r="DX195" i="4"/>
  <c r="DU195" i="4"/>
  <c r="DR195" i="4"/>
  <c r="DN195" i="4"/>
  <c r="DJ195" i="4"/>
  <c r="DG195" i="4"/>
  <c r="DA195" i="4"/>
  <c r="CX195" i="4"/>
  <c r="CQ195" i="4"/>
  <c r="CN195" i="4"/>
  <c r="CK195" i="4"/>
  <c r="CG195" i="4"/>
  <c r="CD195" i="4"/>
  <c r="CA195" i="4"/>
  <c r="BW195" i="4"/>
  <c r="BT195" i="4"/>
  <c r="BQ195" i="4"/>
  <c r="BM195" i="4"/>
  <c r="BJ195" i="4"/>
  <c r="BG195" i="4"/>
  <c r="BD195" i="4"/>
  <c r="BA195" i="4"/>
  <c r="AX195" i="4"/>
  <c r="AT195" i="4"/>
  <c r="AQ195" i="4"/>
  <c r="AN195" i="4"/>
  <c r="AI195" i="4"/>
  <c r="AF195" i="4"/>
  <c r="AC195" i="4"/>
  <c r="Y195" i="4"/>
  <c r="V195" i="4"/>
  <c r="S195" i="4"/>
  <c r="M195" i="4"/>
  <c r="DY194" i="4"/>
  <c r="DT194" i="4"/>
  <c r="DQ194" i="4"/>
  <c r="DN194" i="4"/>
  <c r="DH194" i="4"/>
  <c r="DE194" i="4"/>
  <c r="DA194" i="4"/>
  <c r="CX194" i="4"/>
  <c r="CU194" i="4"/>
  <c r="CQ194" i="4"/>
  <c r="CN194" i="4"/>
  <c r="CK194" i="4"/>
  <c r="CH194" i="4"/>
  <c r="CD194" i="4"/>
  <c r="CA194" i="4"/>
  <c r="BX194" i="4"/>
  <c r="BT194" i="4"/>
  <c r="BQ194" i="4"/>
  <c r="BN194" i="4"/>
  <c r="BJ194" i="4"/>
  <c r="BH194" i="4"/>
  <c r="BE194" i="4"/>
  <c r="AZ194" i="4"/>
  <c r="AW194" i="4"/>
  <c r="AT194" i="4"/>
  <c r="AP194" i="4"/>
  <c r="AM194" i="4"/>
  <c r="AJ194" i="4"/>
  <c r="AF194" i="4"/>
  <c r="AC194" i="4"/>
  <c r="Z194" i="4"/>
  <c r="W194" i="4"/>
  <c r="T194" i="4"/>
  <c r="S194" i="4"/>
  <c r="P194" i="4"/>
  <c r="M194" i="4"/>
  <c r="DX193" i="4"/>
  <c r="DU193" i="4"/>
  <c r="DR193" i="4"/>
  <c r="DN193" i="4"/>
  <c r="DK193" i="4"/>
  <c r="DH193" i="4"/>
  <c r="DD193" i="4"/>
  <c r="DA193" i="4"/>
  <c r="CX193" i="4"/>
  <c r="CT193" i="4"/>
  <c r="CQ193" i="4"/>
  <c r="CN193" i="4"/>
  <c r="CG193" i="4"/>
  <c r="CD193" i="4"/>
  <c r="CA193" i="4"/>
  <c r="BX193" i="4"/>
  <c r="BU193" i="4"/>
  <c r="BQ193" i="4"/>
  <c r="BM193" i="4"/>
  <c r="BJ193" i="4"/>
  <c r="BG193" i="4"/>
  <c r="BC193" i="4"/>
  <c r="AZ193" i="4"/>
  <c r="AW193" i="4"/>
  <c r="AT193" i="4"/>
  <c r="AP193" i="4"/>
  <c r="AM193" i="4"/>
  <c r="AJ193" i="4"/>
  <c r="AG193" i="4"/>
  <c r="AD193" i="4"/>
  <c r="AA193" i="4"/>
  <c r="W193" i="4"/>
  <c r="T193" i="4"/>
  <c r="Q193" i="4"/>
  <c r="N193" i="4"/>
  <c r="DZ192" i="4"/>
  <c r="DW192" i="4"/>
  <c r="DT192" i="4"/>
  <c r="DP192" i="4"/>
  <c r="DN192" i="4"/>
  <c r="DK192" i="4"/>
  <c r="DG192" i="4"/>
  <c r="DD192" i="4"/>
  <c r="DA192" i="4"/>
  <c r="CU192" i="4"/>
  <c r="CR192" i="4"/>
  <c r="CN192" i="4"/>
  <c r="CK192" i="4"/>
  <c r="CH192" i="4"/>
  <c r="CE192" i="4"/>
  <c r="BY192" i="4"/>
  <c r="BV192" i="4"/>
  <c r="BR192" i="4"/>
  <c r="BO192" i="4"/>
  <c r="BL192" i="4"/>
  <c r="BH192" i="4"/>
  <c r="BE192" i="4"/>
  <c r="BB192" i="4"/>
  <c r="AU192" i="4"/>
  <c r="AR192" i="4"/>
  <c r="AO192" i="4"/>
  <c r="AL192" i="4"/>
  <c r="AH192" i="4"/>
  <c r="AE192" i="4"/>
  <c r="AB192" i="4"/>
  <c r="W192" i="4"/>
  <c r="T192" i="4"/>
  <c r="O192" i="4"/>
  <c r="EB191" i="4"/>
  <c r="DY191" i="4"/>
  <c r="DU191" i="4"/>
  <c r="DS191" i="4"/>
  <c r="DP191" i="4"/>
  <c r="DM191" i="4"/>
  <c r="DH191" i="4"/>
  <c r="DE191" i="4"/>
  <c r="DB191" i="4"/>
  <c r="CX191" i="4"/>
  <c r="CU191" i="4"/>
  <c r="CR191" i="4"/>
  <c r="CK191" i="4"/>
  <c r="CH191" i="4"/>
  <c r="CE191" i="4"/>
  <c r="CA191" i="4"/>
  <c r="BY191" i="4"/>
  <c r="BV191" i="4"/>
  <c r="BO191" i="4"/>
  <c r="BL191" i="4"/>
  <c r="BI191" i="4"/>
  <c r="BE191" i="4"/>
  <c r="BB191" i="4"/>
  <c r="AY191" i="4"/>
  <c r="AU191" i="4"/>
  <c r="AR191" i="4"/>
  <c r="AO191" i="4"/>
  <c r="AK191" i="4"/>
  <c r="AH191" i="4"/>
  <c r="AD191" i="4"/>
  <c r="Z191" i="4"/>
  <c r="W191" i="4"/>
  <c r="T191" i="4"/>
  <c r="P191" i="4"/>
  <c r="M191" i="4"/>
  <c r="DZ190" i="4"/>
  <c r="DV190" i="4"/>
  <c r="DS190" i="4"/>
  <c r="DP190" i="4"/>
  <c r="DI190" i="4"/>
  <c r="DF190" i="4"/>
  <c r="DC190" i="4"/>
  <c r="CY190" i="4"/>
  <c r="CV190" i="4"/>
  <c r="CS190" i="4"/>
  <c r="CO190" i="4"/>
  <c r="CL190" i="4"/>
  <c r="CI190" i="4"/>
  <c r="CE190" i="4"/>
  <c r="CB190" i="4"/>
  <c r="BY190" i="4"/>
  <c r="BT190" i="4"/>
  <c r="BQ190" i="4"/>
  <c r="BN190" i="4"/>
  <c r="BJ190" i="4"/>
  <c r="BG190" i="4"/>
  <c r="BD190" i="4"/>
  <c r="BA190" i="4"/>
  <c r="AW190" i="4"/>
  <c r="AT190" i="4"/>
  <c r="AQ190" i="4"/>
  <c r="AM190" i="4"/>
  <c r="AJ190" i="4"/>
  <c r="AG190" i="4"/>
  <c r="AC190" i="4"/>
  <c r="Z190" i="4"/>
  <c r="W190" i="4"/>
  <c r="Q190" i="4"/>
  <c r="EA189" i="4"/>
  <c r="DX189" i="4"/>
  <c r="DW189" i="4"/>
  <c r="DT189" i="4"/>
  <c r="DQ189" i="4"/>
  <c r="DJ189" i="4"/>
  <c r="DG189" i="4"/>
  <c r="DD189" i="4"/>
  <c r="CZ189" i="4"/>
  <c r="CX189" i="4"/>
  <c r="CU189" i="4"/>
  <c r="CQ189" i="4"/>
  <c r="CN189" i="4"/>
  <c r="CK189" i="4"/>
  <c r="CH189" i="4"/>
  <c r="CD189" i="4"/>
  <c r="CA189" i="4"/>
  <c r="BX189" i="4"/>
  <c r="BT189" i="4"/>
  <c r="BQ189" i="4"/>
  <c r="BN189" i="4"/>
  <c r="BJ189" i="4"/>
  <c r="BG189" i="4"/>
  <c r="BD189" i="4"/>
  <c r="AZ189" i="4"/>
  <c r="AW189" i="4"/>
  <c r="AV189" i="4"/>
  <c r="AS189" i="4"/>
  <c r="AP189" i="4"/>
  <c r="AL189" i="4"/>
  <c r="AI189" i="4"/>
  <c r="AF189" i="4"/>
  <c r="AC189" i="4"/>
  <c r="Z189" i="4"/>
  <c r="V189" i="4"/>
  <c r="R189" i="4"/>
  <c r="O189" i="4"/>
  <c r="EB188" i="4"/>
  <c r="DU188" i="4"/>
  <c r="DR188" i="4"/>
  <c r="DO188" i="4"/>
  <c r="DL188" i="4"/>
  <c r="DH188" i="4"/>
  <c r="DE188" i="4"/>
  <c r="DA188" i="4"/>
  <c r="CX188" i="4"/>
  <c r="CU188" i="4"/>
  <c r="CQ188" i="4"/>
  <c r="CP188" i="4"/>
  <c r="CM188" i="4"/>
  <c r="CJ188" i="4"/>
  <c r="CG188" i="4"/>
  <c r="CD188" i="4"/>
  <c r="CA188" i="4"/>
  <c r="BW188" i="4"/>
  <c r="BT188" i="4"/>
  <c r="BQ188" i="4"/>
  <c r="BM188" i="4"/>
  <c r="BI188" i="4"/>
  <c r="BF188" i="4"/>
  <c r="BB188" i="4"/>
  <c r="AX188" i="4"/>
  <c r="AU188" i="4"/>
  <c r="AP188" i="4"/>
  <c r="AL188" i="4"/>
  <c r="AI188" i="4"/>
  <c r="AF188" i="4"/>
  <c r="AE188" i="4"/>
  <c r="AB188" i="4"/>
  <c r="Y188" i="4"/>
  <c r="U188" i="4"/>
  <c r="Q188" i="4"/>
  <c r="N188" i="4"/>
  <c r="EA187" i="4"/>
  <c r="DW187" i="4"/>
  <c r="DT187" i="4"/>
  <c r="DQ187" i="4"/>
  <c r="DM187" i="4"/>
  <c r="DJ187" i="4"/>
  <c r="DG187" i="4"/>
  <c r="DD187" i="4"/>
  <c r="DA187" i="4"/>
  <c r="CX187" i="4"/>
  <c r="CT187" i="4"/>
  <c r="CQ187" i="4"/>
  <c r="CN187" i="4"/>
  <c r="CJ187" i="4"/>
  <c r="CI187" i="4"/>
  <c r="CF187" i="4"/>
  <c r="CC187" i="4"/>
  <c r="BY187" i="4"/>
  <c r="BV187" i="4"/>
  <c r="BS187" i="4"/>
  <c r="BP187" i="4"/>
  <c r="BM187" i="4"/>
  <c r="BJ187" i="4"/>
  <c r="BG187" i="4"/>
  <c r="BD187" i="4"/>
  <c r="BA187" i="4"/>
  <c r="AX187" i="4"/>
  <c r="AQ187" i="4"/>
  <c r="AN187" i="4"/>
  <c r="AK187" i="4"/>
  <c r="AG187" i="4"/>
  <c r="AD187" i="4"/>
  <c r="AA187" i="4"/>
  <c r="U187" i="4"/>
  <c r="Q187" i="4"/>
  <c r="DZ186" i="4"/>
  <c r="DW186" i="4"/>
  <c r="DT186" i="4"/>
  <c r="DQ186" i="4"/>
  <c r="DN186" i="4"/>
  <c r="DK186" i="4"/>
  <c r="DG186" i="4"/>
  <c r="DD186" i="4"/>
  <c r="DA186" i="4"/>
  <c r="CX186" i="4"/>
  <c r="CT186" i="4"/>
  <c r="CQ186" i="4"/>
  <c r="CN186" i="4"/>
  <c r="CJ186" i="4"/>
  <c r="CG186" i="4"/>
  <c r="CD186" i="4"/>
  <c r="BZ186" i="4"/>
  <c r="BY186" i="4"/>
  <c r="BV186" i="4"/>
  <c r="BS186" i="4"/>
  <c r="BM186" i="4"/>
  <c r="BJ186" i="4"/>
  <c r="BG186" i="4"/>
  <c r="BC186" i="4"/>
  <c r="AZ186" i="4"/>
  <c r="AW186" i="4"/>
  <c r="AT186" i="4"/>
  <c r="AN186" i="4"/>
  <c r="AK186" i="4"/>
  <c r="AH186" i="4"/>
  <c r="AD186" i="4"/>
  <c r="AA186" i="4"/>
  <c r="X186" i="4"/>
  <c r="T186" i="4"/>
  <c r="R186" i="4"/>
  <c r="Q186" i="4"/>
  <c r="N186" i="4"/>
  <c r="EA185" i="4"/>
  <c r="DW185" i="4"/>
  <c r="DT185" i="4"/>
  <c r="DQ185" i="4"/>
  <c r="DM185" i="4"/>
  <c r="DJ185" i="4"/>
  <c r="DG185" i="4"/>
  <c r="DC185" i="4"/>
  <c r="DB185" i="4"/>
  <c r="CY185" i="4"/>
  <c r="CV185" i="4"/>
  <c r="CN185" i="4"/>
  <c r="CK185" i="4"/>
  <c r="CH185" i="4"/>
  <c r="CB185" i="4"/>
  <c r="BY185" i="4"/>
  <c r="BV185" i="4"/>
  <c r="BR185" i="4"/>
  <c r="BO185" i="4"/>
  <c r="BL185" i="4"/>
  <c r="BH185" i="4"/>
  <c r="BE185" i="4"/>
  <c r="BB185" i="4"/>
  <c r="AX185" i="4"/>
  <c r="AU185" i="4"/>
  <c r="AQ185" i="4"/>
  <c r="AN185" i="4"/>
  <c r="AK185" i="4"/>
  <c r="AH185" i="4"/>
  <c r="AD185" i="4"/>
  <c r="AA185" i="4"/>
  <c r="X185" i="4"/>
  <c r="T185" i="4"/>
  <c r="Q185" i="4"/>
  <c r="N185" i="4"/>
  <c r="EA184" i="4"/>
  <c r="DX184" i="4"/>
  <c r="DW184" i="4"/>
  <c r="DT184" i="4"/>
  <c r="DQ184" i="4"/>
  <c r="DM184" i="4"/>
  <c r="DI184" i="4"/>
  <c r="DF184" i="4"/>
  <c r="DB184" i="4"/>
  <c r="CY184" i="4"/>
  <c r="CV184" i="4"/>
  <c r="CO184" i="4"/>
  <c r="CL184" i="4"/>
  <c r="CI184" i="4"/>
  <c r="CE184" i="4"/>
  <c r="CB184" i="4"/>
  <c r="BY184" i="4"/>
  <c r="BU184" i="4"/>
  <c r="BO184" i="4"/>
  <c r="BK184" i="4"/>
  <c r="BH184" i="4"/>
  <c r="BE184" i="4"/>
  <c r="BB184" i="4"/>
  <c r="AX184" i="4"/>
  <c r="AU184" i="4"/>
  <c r="AR184" i="4"/>
  <c r="AN184" i="4"/>
  <c r="AL184" i="4"/>
  <c r="AI184" i="4"/>
  <c r="AE184" i="4"/>
  <c r="AC184" i="4"/>
  <c r="Z184" i="4"/>
  <c r="S184" i="4"/>
  <c r="P184" i="4"/>
  <c r="M184" i="4"/>
  <c r="DZ183" i="4"/>
  <c r="DV183" i="4"/>
  <c r="DS183" i="4"/>
  <c r="DP183" i="4"/>
  <c r="DJ183" i="4"/>
  <c r="DG183" i="4"/>
  <c r="DC183" i="4"/>
  <c r="CZ183" i="4"/>
  <c r="CW183" i="4"/>
  <c r="CQ183" i="4"/>
  <c r="CM183" i="4"/>
  <c r="CJ183" i="4"/>
  <c r="CG183" i="4"/>
  <c r="CC183" i="4"/>
  <c r="BZ183" i="4"/>
  <c r="BW183" i="4"/>
  <c r="BS183" i="4"/>
  <c r="BP183" i="4"/>
  <c r="BM183" i="4"/>
  <c r="BH183" i="4"/>
  <c r="BE183" i="4"/>
  <c r="AW183" i="4"/>
  <c r="AT183" i="4"/>
  <c r="AQ183" i="4"/>
  <c r="AM183" i="4"/>
  <c r="AJ183" i="4"/>
  <c r="AG183" i="4"/>
  <c r="AC183" i="4"/>
  <c r="Z183" i="4"/>
  <c r="W183" i="4"/>
  <c r="S183" i="4"/>
  <c r="P183" i="4"/>
  <c r="M183" i="4"/>
  <c r="DV182" i="4"/>
  <c r="DS182" i="4"/>
  <c r="DP182" i="4"/>
  <c r="DM182" i="4"/>
  <c r="DI182" i="4"/>
  <c r="DF182" i="4"/>
  <c r="DC182" i="4"/>
  <c r="CY182" i="4"/>
  <c r="CV182" i="4"/>
  <c r="CS182" i="4"/>
  <c r="CM182" i="4"/>
  <c r="CJ182" i="4"/>
  <c r="CG182" i="4"/>
  <c r="CB182" i="4"/>
  <c r="BZ182" i="4"/>
  <c r="BW182" i="4"/>
  <c r="BS182" i="4"/>
  <c r="BP182" i="4"/>
  <c r="BM182" i="4"/>
  <c r="BH182" i="4"/>
  <c r="BE182" i="4"/>
  <c r="AX182" i="4"/>
  <c r="AU182" i="4"/>
  <c r="AS182" i="4"/>
  <c r="AO182" i="4"/>
  <c r="AM182" i="4"/>
  <c r="AJ182" i="4"/>
  <c r="AE182" i="4"/>
  <c r="AB182" i="4"/>
  <c r="Y182" i="4"/>
  <c r="U182" i="4"/>
  <c r="Q182" i="4"/>
  <c r="N182" i="4"/>
  <c r="EA181" i="4"/>
  <c r="DW181" i="4"/>
  <c r="DT181" i="4"/>
  <c r="DQ181" i="4"/>
  <c r="DN181" i="4"/>
  <c r="DJ181" i="4"/>
  <c r="DG181" i="4"/>
  <c r="DD181" i="4"/>
  <c r="CX181" i="4"/>
  <c r="CU181" i="4"/>
  <c r="CR181" i="4"/>
  <c r="CP181" i="4"/>
  <c r="CM181" i="4"/>
  <c r="CJ181" i="4"/>
  <c r="CG181" i="4"/>
  <c r="CC181" i="4"/>
  <c r="BZ181" i="4"/>
  <c r="BW181" i="4"/>
  <c r="BS181" i="4"/>
  <c r="BP181" i="4"/>
  <c r="BM181" i="4"/>
  <c r="BI181" i="4"/>
  <c r="BG181" i="4"/>
  <c r="BD181" i="4"/>
  <c r="AZ181" i="4"/>
  <c r="AW181" i="4"/>
  <c r="AT181" i="4"/>
  <c r="AP181" i="4"/>
  <c r="AM181" i="4"/>
  <c r="AJ181" i="4"/>
  <c r="AE181" i="4"/>
  <c r="AB181" i="4"/>
  <c r="Y181" i="4"/>
  <c r="R181" i="4"/>
  <c r="O181" i="4"/>
  <c r="EB180" i="4"/>
  <c r="DU180" i="4"/>
  <c r="DR180" i="4"/>
  <c r="DO180" i="4"/>
  <c r="DK180" i="4"/>
  <c r="DH180" i="4"/>
  <c r="DE180" i="4"/>
  <c r="DB180" i="4"/>
  <c r="CX180" i="4"/>
  <c r="CU180" i="4"/>
  <c r="CN180" i="4"/>
  <c r="CK180" i="4"/>
  <c r="CH180" i="4"/>
  <c r="CD180" i="4"/>
  <c r="CA180" i="4"/>
  <c r="BX180" i="4"/>
  <c r="BW180" i="4"/>
  <c r="BT180" i="4"/>
  <c r="BQ180" i="4"/>
  <c r="BL180" i="4"/>
  <c r="BI180" i="4"/>
  <c r="BF180" i="4"/>
  <c r="BB180" i="4"/>
  <c r="AX180" i="4"/>
  <c r="AU180" i="4"/>
  <c r="AQ180" i="4"/>
  <c r="AN180" i="4"/>
  <c r="AK180" i="4"/>
  <c r="AH180" i="4"/>
  <c r="AE180" i="4"/>
  <c r="AB180" i="4"/>
  <c r="U180" i="4"/>
  <c r="R180" i="4"/>
  <c r="O180" i="4"/>
  <c r="EB179" i="4"/>
  <c r="EA179" i="4"/>
  <c r="DX179" i="4"/>
  <c r="DU179" i="4"/>
  <c r="DR179" i="4"/>
  <c r="DN179" i="4"/>
  <c r="DK179" i="4"/>
  <c r="DH179" i="4"/>
  <c r="DE179" i="4"/>
  <c r="DB179" i="4"/>
  <c r="CY179" i="4"/>
  <c r="CU179" i="4"/>
  <c r="CR179" i="4"/>
  <c r="CO179" i="4"/>
  <c r="CH179" i="4"/>
  <c r="CE179" i="4"/>
  <c r="CB179" i="4"/>
  <c r="BW179" i="4"/>
  <c r="BT179" i="4"/>
  <c r="BQ179" i="4"/>
  <c r="BM179" i="4"/>
  <c r="BI179" i="4"/>
  <c r="BF179" i="4"/>
  <c r="BB179" i="4"/>
  <c r="AY179" i="4"/>
  <c r="AV179" i="4"/>
  <c r="AS179" i="4"/>
  <c r="AO179" i="4"/>
  <c r="AL179" i="4"/>
  <c r="AI179" i="4"/>
  <c r="AE179" i="4"/>
  <c r="AB179" i="4"/>
  <c r="Y179" i="4"/>
  <c r="U179" i="4"/>
  <c r="Q179" i="4"/>
  <c r="DZ178" i="4"/>
  <c r="DV178" i="4"/>
  <c r="DR178" i="4"/>
  <c r="DO178" i="4"/>
  <c r="DL178" i="4"/>
  <c r="DH178" i="4"/>
  <c r="DE178" i="4"/>
  <c r="DB178" i="4"/>
  <c r="CW178" i="4"/>
  <c r="CT178" i="4"/>
  <c r="CQ178" i="4"/>
  <c r="CM178" i="4"/>
  <c r="CJ178" i="4"/>
  <c r="CD178" i="4"/>
  <c r="CA178" i="4"/>
  <c r="BX178" i="4"/>
  <c r="BT178" i="4"/>
  <c r="BS178" i="4"/>
  <c r="BP178" i="4"/>
  <c r="BN178" i="4"/>
  <c r="BM178" i="4"/>
  <c r="BH178" i="4"/>
  <c r="BE178" i="4"/>
  <c r="BB178" i="4"/>
  <c r="AV178" i="4"/>
  <c r="AS178" i="4"/>
  <c r="AP178" i="4"/>
  <c r="AI178" i="4"/>
  <c r="AE178" i="4"/>
  <c r="AC178" i="4"/>
  <c r="Z178" i="4"/>
  <c r="W178" i="4"/>
  <c r="T178" i="4"/>
  <c r="Q178" i="4"/>
  <c r="N178" i="4"/>
  <c r="EB177" i="4"/>
  <c r="DY177" i="4"/>
  <c r="DW177" i="4"/>
  <c r="DT177" i="4"/>
  <c r="DP177" i="4"/>
  <c r="DL177" i="4"/>
  <c r="DG177" i="4"/>
  <c r="DD177" i="4"/>
  <c r="DA177" i="4"/>
  <c r="CW177" i="4"/>
  <c r="CT177" i="4"/>
  <c r="CP177" i="4"/>
  <c r="CL177" i="4"/>
  <c r="CI177" i="4"/>
  <c r="CE177" i="4"/>
  <c r="CA177" i="4"/>
  <c r="BY177" i="4"/>
  <c r="BV177" i="4"/>
  <c r="BS177" i="4"/>
  <c r="BO177" i="4"/>
  <c r="BL177" i="4"/>
  <c r="BH177" i="4"/>
  <c r="BE177" i="4"/>
  <c r="BA177" i="4"/>
  <c r="AW177" i="4"/>
  <c r="AR177" i="4"/>
  <c r="AO177" i="4"/>
  <c r="AJ177" i="4"/>
  <c r="AG177" i="4"/>
  <c r="AD177" i="4"/>
  <c r="AA177" i="4"/>
  <c r="X177" i="4"/>
  <c r="T177" i="4"/>
  <c r="R177" i="4"/>
  <c r="O177" i="4"/>
  <c r="EA176" i="4"/>
  <c r="DZ176" i="4"/>
  <c r="DW176" i="4"/>
  <c r="DU176" i="4"/>
  <c r="DQ176" i="4"/>
  <c r="DN176" i="4"/>
  <c r="DK176" i="4"/>
  <c r="DH176" i="4"/>
  <c r="DE176" i="4"/>
  <c r="DB176" i="4"/>
  <c r="CZ176" i="4"/>
  <c r="CV176" i="4"/>
  <c r="CS176" i="4"/>
  <c r="CO176" i="4"/>
  <c r="CL176" i="4"/>
  <c r="CH176" i="4"/>
  <c r="AS170" i="4"/>
  <c r="AM170" i="4"/>
  <c r="AH170" i="4"/>
  <c r="AD170" i="4"/>
  <c r="X170" i="4"/>
  <c r="S170" i="4"/>
  <c r="O170" i="4"/>
  <c r="AZ169" i="4"/>
  <c r="AT169" i="4"/>
  <c r="AO169" i="4"/>
  <c r="AL169" i="4"/>
  <c r="AG169" i="4"/>
  <c r="AA169" i="4"/>
  <c r="X169" i="4"/>
  <c r="AV168" i="4"/>
  <c r="AO168" i="4"/>
  <c r="AF168" i="4"/>
  <c r="Z168" i="4"/>
  <c r="Q168" i="4"/>
  <c r="AX167" i="4"/>
  <c r="AR167" i="4"/>
  <c r="AM167" i="4"/>
  <c r="AG167" i="4"/>
  <c r="AB167" i="4"/>
  <c r="U167" i="4"/>
  <c r="O167" i="4"/>
  <c r="AZ166" i="4"/>
  <c r="AS166" i="4"/>
  <c r="AL166" i="4"/>
  <c r="AG166" i="4"/>
  <c r="AA166" i="4"/>
  <c r="T166" i="4"/>
  <c r="O166" i="4"/>
  <c r="AW165" i="4"/>
  <c r="AO165" i="4"/>
  <c r="AK165" i="4"/>
  <c r="AE165" i="4"/>
  <c r="Z165" i="4"/>
  <c r="S165" i="4"/>
  <c r="DY164" i="4"/>
  <c r="DW164" i="4"/>
  <c r="DU164" i="4"/>
  <c r="DR164" i="4"/>
  <c r="DP164" i="4"/>
  <c r="DN164" i="4"/>
  <c r="DL164" i="4"/>
  <c r="DJ164" i="4"/>
  <c r="DH164" i="4"/>
  <c r="DF164" i="4"/>
  <c r="DD164" i="4"/>
  <c r="DB164" i="4"/>
  <c r="CZ164" i="4"/>
  <c r="CX164" i="4"/>
  <c r="CV164" i="4"/>
  <c r="CT164" i="4"/>
  <c r="CR164" i="4"/>
  <c r="CP164" i="4"/>
  <c r="CN164" i="4"/>
  <c r="CL164" i="4"/>
  <c r="CJ164" i="4"/>
  <c r="CF164" i="4"/>
  <c r="CD164" i="4"/>
  <c r="CB164" i="4"/>
  <c r="BZ164" i="4"/>
  <c r="BX164" i="4"/>
  <c r="BV164" i="4"/>
  <c r="BT164" i="4"/>
  <c r="BR164" i="4"/>
  <c r="BP164" i="4"/>
  <c r="BN164" i="4"/>
  <c r="BL164" i="4"/>
  <c r="BJ164" i="4"/>
  <c r="BH164" i="4"/>
  <c r="BE164" i="4"/>
  <c r="BC164" i="4"/>
  <c r="BA164" i="4"/>
  <c r="AS164" i="4"/>
  <c r="AO164" i="4"/>
  <c r="AH164" i="4"/>
  <c r="AC164" i="4"/>
  <c r="W164" i="4"/>
  <c r="P164" i="4"/>
  <c r="AV163" i="4"/>
  <c r="AU163" i="4"/>
  <c r="AL163" i="4"/>
  <c r="AB163" i="4"/>
  <c r="R163" i="4"/>
  <c r="AW162" i="4"/>
  <c r="AP162" i="4"/>
  <c r="AH162" i="4"/>
  <c r="Z162" i="4"/>
  <c r="R162" i="4"/>
  <c r="AX161" i="4"/>
  <c r="AO161" i="4"/>
  <c r="AC161" i="4"/>
  <c r="T161" i="4"/>
  <c r="AY160" i="4"/>
  <c r="AQ160" i="4"/>
  <c r="AH160" i="4"/>
  <c r="AA160" i="4"/>
  <c r="Q160" i="4"/>
  <c r="N160" i="4"/>
  <c r="AU159" i="4"/>
  <c r="AP159" i="4"/>
  <c r="AK159" i="4"/>
  <c r="AD159" i="4"/>
  <c r="W159" i="4"/>
  <c r="V159" i="4"/>
  <c r="N159" i="4"/>
  <c r="AS158" i="4"/>
  <c r="AK158" i="4"/>
  <c r="AC158" i="4"/>
  <c r="U158" i="4"/>
  <c r="M158" i="4"/>
  <c r="AQ157" i="4"/>
  <c r="AE157" i="4"/>
  <c r="U157" i="4"/>
  <c r="M157" i="4"/>
  <c r="DO156" i="4"/>
  <c r="DF156" i="4"/>
  <c r="CW156" i="4"/>
  <c r="CN156" i="4"/>
  <c r="CM156" i="4"/>
  <c r="CL156" i="4"/>
  <c r="CD156" i="4"/>
  <c r="BW156" i="4"/>
  <c r="BV156" i="4"/>
  <c r="BM156" i="4"/>
  <c r="BE156" i="4"/>
  <c r="BD156" i="4"/>
  <c r="AY156" i="4"/>
  <c r="AP156" i="4"/>
  <c r="AE156" i="4"/>
  <c r="V156" i="4"/>
  <c r="AV155" i="4"/>
  <c r="AP155" i="4"/>
  <c r="AK155" i="4"/>
  <c r="AE155" i="4"/>
  <c r="Z155" i="4"/>
  <c r="T155" i="4"/>
  <c r="N155" i="4"/>
  <c r="AX154" i="4"/>
  <c r="AQ154" i="4"/>
  <c r="AK154" i="4"/>
  <c r="AE154" i="4"/>
  <c r="Z154" i="4"/>
  <c r="T154" i="4"/>
  <c r="O154" i="4"/>
  <c r="AY153" i="4"/>
  <c r="AT153" i="4"/>
  <c r="AO153" i="4"/>
  <c r="AJ153" i="4"/>
  <c r="AD153" i="4"/>
  <c r="Z153" i="4"/>
  <c r="T153" i="4"/>
  <c r="O153" i="4"/>
  <c r="AX152" i="4"/>
  <c r="AR152" i="4"/>
  <c r="AM152" i="4"/>
  <c r="AI152" i="4"/>
  <c r="AC152" i="4"/>
  <c r="X152" i="4"/>
  <c r="S152" i="4"/>
  <c r="N152" i="4"/>
  <c r="AV151" i="4"/>
  <c r="AO151" i="4"/>
  <c r="AF151" i="4"/>
  <c r="X151" i="4"/>
  <c r="N151" i="4"/>
  <c r="AT150" i="4"/>
  <c r="AL150" i="4"/>
  <c r="AD150" i="4"/>
  <c r="W150" i="4"/>
  <c r="N150" i="4"/>
  <c r="AT149" i="4"/>
  <c r="AJ149" i="4"/>
  <c r="AB149" i="4"/>
  <c r="R149" i="4"/>
  <c r="AT148" i="4"/>
  <c r="AI148" i="4"/>
  <c r="W148" i="4"/>
  <c r="M148" i="4"/>
  <c r="CB147" i="4"/>
  <c r="BZ147" i="4"/>
  <c r="BX147" i="4"/>
  <c r="BV147" i="4"/>
  <c r="BT147" i="4"/>
  <c r="BR147" i="4"/>
  <c r="BP147" i="4"/>
  <c r="BN147" i="4"/>
  <c r="BL147" i="4"/>
  <c r="BJ147" i="4"/>
  <c r="BH147" i="4"/>
  <c r="BF147" i="4"/>
  <c r="BD147" i="4"/>
  <c r="BB147" i="4"/>
  <c r="AZ147" i="4"/>
  <c r="AP146" i="4"/>
  <c r="AI146" i="4"/>
  <c r="AG146" i="4"/>
  <c r="AA146" i="4"/>
  <c r="U146" i="4"/>
  <c r="Q146" i="4"/>
  <c r="AY145" i="4"/>
  <c r="AT145" i="4"/>
  <c r="AP145" i="4"/>
  <c r="AL145" i="4"/>
  <c r="AG145" i="4"/>
  <c r="AD145" i="4"/>
  <c r="Z145" i="4"/>
  <c r="V145" i="4"/>
  <c r="Q145" i="4"/>
  <c r="DC144" i="4"/>
  <c r="DA144" i="4"/>
  <c r="CW144" i="4"/>
  <c r="CS144" i="4"/>
  <c r="CO144" i="4"/>
  <c r="CK144" i="4"/>
  <c r="CG144" i="4"/>
  <c r="CC144" i="4"/>
  <c r="BY144" i="4"/>
  <c r="BU144" i="4"/>
  <c r="BQ144" i="4"/>
  <c r="BM144" i="4"/>
  <c r="BI144" i="4"/>
  <c r="BE144" i="4"/>
  <c r="BA144" i="4"/>
  <c r="AU144" i="4"/>
  <c r="AP144" i="4"/>
  <c r="AK144" i="4"/>
  <c r="AG144" i="4"/>
  <c r="AA144" i="4"/>
  <c r="V144" i="4"/>
  <c r="R144" i="4"/>
  <c r="M144" i="4"/>
  <c r="AW143" i="4"/>
  <c r="AR143" i="4"/>
  <c r="AL143" i="4"/>
  <c r="AH143" i="4"/>
  <c r="AC143" i="4"/>
  <c r="Q143" i="4"/>
  <c r="AI142" i="4"/>
  <c r="AA142" i="4"/>
  <c r="Q142" i="4"/>
  <c r="AW141" i="4"/>
  <c r="AC141" i="4"/>
  <c r="T141" i="4"/>
  <c r="AZ140" i="4"/>
  <c r="AR140" i="4"/>
  <c r="AC140" i="4"/>
  <c r="U140" i="4"/>
  <c r="N140" i="4"/>
  <c r="AV138" i="4"/>
  <c r="AM138" i="4"/>
  <c r="AF138" i="4"/>
  <c r="Y138" i="4"/>
  <c r="S138" i="4"/>
  <c r="AX137" i="4"/>
  <c r="AT132" i="4"/>
  <c r="AN132" i="4"/>
  <c r="AG132" i="4"/>
  <c r="AC132" i="4"/>
  <c r="W132" i="4"/>
  <c r="Q132" i="4"/>
  <c r="AY131" i="4"/>
  <c r="AR131" i="4"/>
  <c r="AM131" i="4"/>
  <c r="AH131" i="4"/>
  <c r="Z131" i="4"/>
  <c r="U131" i="4"/>
  <c r="O131" i="4"/>
  <c r="EB250" i="4"/>
  <c r="EA250" i="4"/>
  <c r="DT250" i="4"/>
  <c r="DQ250" i="4"/>
  <c r="DN250" i="4"/>
  <c r="DK250" i="4"/>
  <c r="DH250" i="4"/>
  <c r="DE250" i="4"/>
  <c r="DB250" i="4"/>
  <c r="CY250" i="4"/>
  <c r="CV250" i="4"/>
  <c r="CS250" i="4"/>
  <c r="CP250" i="4"/>
  <c r="CM250" i="4"/>
  <c r="CJ250" i="4"/>
  <c r="CH250" i="4"/>
  <c r="CE250" i="4"/>
  <c r="CB250" i="4"/>
  <c r="BY250" i="4"/>
  <c r="BV250" i="4"/>
  <c r="BS250" i="4"/>
  <c r="BP250" i="4"/>
  <c r="BM250" i="4"/>
  <c r="BI250" i="4"/>
  <c r="BG250" i="4"/>
  <c r="BF250" i="4"/>
  <c r="BC250" i="4"/>
  <c r="AZ250" i="4"/>
  <c r="AW250" i="4"/>
  <c r="AT250" i="4"/>
  <c r="AR250" i="4"/>
  <c r="AO250" i="4"/>
  <c r="AL250" i="4"/>
  <c r="AI250" i="4"/>
  <c r="AF250" i="4"/>
  <c r="AC250" i="4"/>
  <c r="Z250" i="4"/>
  <c r="W250" i="4"/>
  <c r="T250" i="4"/>
  <c r="Q250" i="4"/>
  <c r="N250" i="4"/>
  <c r="EB249" i="4"/>
  <c r="DY249" i="4"/>
  <c r="DV249" i="4"/>
  <c r="DS249" i="4"/>
  <c r="DP249" i="4"/>
  <c r="DM249" i="4"/>
  <c r="DJ249" i="4"/>
  <c r="DG249" i="4"/>
  <c r="DD249" i="4"/>
  <c r="DA249" i="4"/>
  <c r="CX249" i="4"/>
  <c r="CU249" i="4"/>
  <c r="CR249" i="4"/>
  <c r="CO249" i="4"/>
  <c r="CL249" i="4"/>
  <c r="CJ249" i="4"/>
  <c r="CG249" i="4"/>
  <c r="CD249" i="4"/>
  <c r="CA249" i="4"/>
  <c r="BX249" i="4"/>
  <c r="BU249" i="4"/>
  <c r="BR249" i="4"/>
  <c r="BO249" i="4"/>
  <c r="BL249" i="4"/>
  <c r="BI249" i="4"/>
  <c r="BF249" i="4"/>
  <c r="BC249" i="4"/>
  <c r="AZ249" i="4"/>
  <c r="AW249" i="4"/>
  <c r="AT249" i="4"/>
  <c r="AN249" i="4"/>
  <c r="AK249" i="4"/>
  <c r="AG249" i="4"/>
  <c r="AD249" i="4"/>
  <c r="AA249" i="4"/>
  <c r="X249" i="4"/>
  <c r="U249" i="4"/>
  <c r="R249" i="4"/>
  <c r="O249" i="4"/>
  <c r="EB248" i="4"/>
  <c r="DY248" i="4"/>
  <c r="DV248" i="4"/>
  <c r="DS248" i="4"/>
  <c r="DP248" i="4"/>
  <c r="DH248" i="4"/>
  <c r="DE248" i="4"/>
  <c r="DC248" i="4"/>
  <c r="DA248" i="4"/>
  <c r="CX248" i="4"/>
  <c r="CU248" i="4"/>
  <c r="CR248" i="4"/>
  <c r="CO248" i="4"/>
  <c r="CL248" i="4"/>
  <c r="CI248" i="4"/>
  <c r="CH248" i="4"/>
  <c r="CE248" i="4"/>
  <c r="CB248" i="4"/>
  <c r="BY248" i="4"/>
  <c r="BT248" i="4"/>
  <c r="BQ248" i="4"/>
  <c r="BN248" i="4"/>
  <c r="BK248" i="4"/>
  <c r="BG248" i="4"/>
  <c r="BE248" i="4"/>
  <c r="BB248" i="4"/>
  <c r="AX248" i="4"/>
  <c r="AV248" i="4"/>
  <c r="AS248" i="4"/>
  <c r="AO248" i="4"/>
  <c r="AI248" i="4"/>
  <c r="AD248" i="4"/>
  <c r="AA248" i="4"/>
  <c r="X248" i="4"/>
  <c r="T248" i="4"/>
  <c r="N248" i="4"/>
  <c r="EA247" i="4"/>
  <c r="DX247" i="4"/>
  <c r="DQ247" i="4"/>
  <c r="DN247" i="4"/>
  <c r="DK247" i="4"/>
  <c r="DH247" i="4"/>
  <c r="DD247" i="4"/>
  <c r="DB247" i="4"/>
  <c r="CY247" i="4"/>
  <c r="CS247" i="4"/>
  <c r="CP247" i="4"/>
  <c r="CM247" i="4"/>
  <c r="CJ247" i="4"/>
  <c r="CF247" i="4"/>
  <c r="CB247" i="4"/>
  <c r="BY247" i="4"/>
  <c r="BU247" i="4"/>
  <c r="BR247" i="4"/>
  <c r="BO247" i="4"/>
  <c r="BK247" i="4"/>
  <c r="BH247" i="4"/>
  <c r="BE247" i="4"/>
  <c r="BB247" i="4"/>
  <c r="BA247" i="4"/>
  <c r="AX247" i="4"/>
  <c r="AT247" i="4"/>
  <c r="AQ247" i="4"/>
  <c r="AN247" i="4"/>
  <c r="AG247" i="4"/>
  <c r="AD247" i="4"/>
  <c r="AA247" i="4"/>
  <c r="W247" i="4"/>
  <c r="T247" i="4"/>
  <c r="R247" i="4"/>
  <c r="O247" i="4"/>
  <c r="EA246" i="4"/>
  <c r="DX246" i="4"/>
  <c r="DT246" i="4"/>
  <c r="DQ246" i="4"/>
  <c r="DM246" i="4"/>
  <c r="DJ246" i="4"/>
  <c r="DF246" i="4"/>
  <c r="DC246" i="4"/>
  <c r="CY246" i="4"/>
  <c r="CW246" i="4"/>
  <c r="CT246" i="4"/>
  <c r="CQ246" i="4"/>
  <c r="CM246" i="4"/>
  <c r="CJ246" i="4"/>
  <c r="CG246" i="4"/>
  <c r="CD246" i="4"/>
  <c r="BX246" i="4"/>
  <c r="BV246" i="4"/>
  <c r="BS246" i="4"/>
  <c r="BL246" i="4"/>
  <c r="BI246" i="4"/>
  <c r="BF246" i="4"/>
  <c r="BB246" i="4"/>
  <c r="AY246" i="4"/>
  <c r="AW246" i="4"/>
  <c r="AS246" i="4"/>
  <c r="AP246" i="4"/>
  <c r="AM246" i="4"/>
  <c r="AJ246" i="4"/>
  <c r="AF246" i="4"/>
  <c r="AC246" i="4"/>
  <c r="Z246" i="4"/>
  <c r="R246" i="4"/>
  <c r="O246" i="4"/>
  <c r="EB245" i="4"/>
  <c r="DX245" i="4"/>
  <c r="DU245" i="4"/>
  <c r="DR245" i="4"/>
  <c r="DO245" i="4"/>
  <c r="DK245" i="4"/>
  <c r="DG245" i="4"/>
  <c r="DE245" i="4"/>
  <c r="DA245" i="4"/>
  <c r="CZ245" i="4"/>
  <c r="CW245" i="4"/>
  <c r="CS245" i="4"/>
  <c r="CP245" i="4"/>
  <c r="CM245" i="4"/>
  <c r="CI245" i="4"/>
  <c r="CF245" i="4"/>
  <c r="CB245" i="4"/>
  <c r="BW245" i="4"/>
  <c r="BS245" i="4"/>
  <c r="BP245" i="4"/>
  <c r="BM245" i="4"/>
  <c r="BE245" i="4"/>
  <c r="BB245" i="4"/>
  <c r="AX245" i="4"/>
  <c r="AT245" i="4"/>
  <c r="AP245" i="4"/>
  <c r="AM245" i="4"/>
  <c r="AJ245" i="4"/>
  <c r="AG245" i="4"/>
  <c r="AD245" i="4"/>
  <c r="W245" i="4"/>
  <c r="T245" i="4"/>
  <c r="Q245" i="4"/>
  <c r="N245" i="4"/>
  <c r="DZ244" i="4"/>
  <c r="DW244" i="4"/>
  <c r="DT244" i="4"/>
  <c r="DK244" i="4"/>
  <c r="DH244" i="4"/>
  <c r="DE244" i="4"/>
  <c r="CZ244" i="4"/>
  <c r="CW244" i="4"/>
  <c r="CS244" i="4"/>
  <c r="CP244" i="4"/>
  <c r="CL244" i="4"/>
  <c r="CJ244" i="4"/>
  <c r="CG244" i="4"/>
  <c r="CD244" i="4"/>
  <c r="BZ244" i="4"/>
  <c r="BW244" i="4"/>
  <c r="BT244" i="4"/>
  <c r="BK244" i="4"/>
  <c r="BI244" i="4"/>
  <c r="BF244" i="4"/>
  <c r="BB244" i="4"/>
  <c r="AY244" i="4"/>
  <c r="AV244" i="4"/>
  <c r="AS244" i="4"/>
  <c r="AL244" i="4"/>
  <c r="AI244" i="4"/>
  <c r="AF244" i="4"/>
  <c r="AC244" i="4"/>
  <c r="W244" i="4"/>
  <c r="T244" i="4"/>
  <c r="Q244" i="4"/>
  <c r="N244" i="4"/>
  <c r="DZ243" i="4"/>
  <c r="DW243" i="4"/>
  <c r="DS243" i="4"/>
  <c r="DL243" i="4"/>
  <c r="DI243" i="4"/>
  <c r="DF243" i="4"/>
  <c r="DC243" i="4"/>
  <c r="CZ243" i="4"/>
  <c r="CW243" i="4"/>
  <c r="CT243" i="4"/>
  <c r="CQ243" i="4"/>
  <c r="CN243" i="4"/>
  <c r="CK243" i="4"/>
  <c r="CH243" i="4"/>
  <c r="CE243" i="4"/>
  <c r="BZ243" i="4"/>
  <c r="BW243" i="4"/>
  <c r="BT243" i="4"/>
  <c r="BQ243" i="4"/>
  <c r="BM243" i="4"/>
  <c r="BJ243" i="4"/>
  <c r="BF243" i="4"/>
  <c r="AZ243" i="4"/>
  <c r="AW243" i="4"/>
  <c r="AS243" i="4"/>
  <c r="AL243" i="4"/>
  <c r="AK243" i="4"/>
  <c r="AH243" i="4"/>
  <c r="AE243" i="4"/>
  <c r="Z243" i="4"/>
  <c r="W243" i="4"/>
  <c r="T243" i="4"/>
  <c r="Q243" i="4"/>
  <c r="M243" i="4"/>
  <c r="EB242" i="4"/>
  <c r="DY242" i="4"/>
  <c r="DV242" i="4"/>
  <c r="DR242" i="4"/>
  <c r="DO242" i="4"/>
  <c r="DL242" i="4"/>
  <c r="DG242" i="4"/>
  <c r="DD242" i="4"/>
  <c r="DA242" i="4"/>
  <c r="CX242" i="4"/>
  <c r="CT242" i="4"/>
  <c r="CQ242" i="4"/>
  <c r="CN242" i="4"/>
  <c r="CK242" i="4"/>
  <c r="CH242" i="4"/>
  <c r="CE242" i="4"/>
  <c r="CB242" i="4"/>
  <c r="BY242" i="4"/>
  <c r="BU242" i="4"/>
  <c r="BR242" i="4"/>
  <c r="BO242" i="4"/>
  <c r="BH242" i="4"/>
  <c r="BE242" i="4"/>
  <c r="BB242" i="4"/>
  <c r="AX242" i="4"/>
  <c r="AU242" i="4"/>
  <c r="AR242" i="4"/>
  <c r="AJ242" i="4"/>
  <c r="AF242" i="4"/>
  <c r="AC242" i="4"/>
  <c r="V242" i="4"/>
  <c r="S242" i="4"/>
  <c r="P242" i="4"/>
  <c r="M242" i="4"/>
  <c r="DZ241" i="4"/>
  <c r="DW241" i="4"/>
  <c r="DT241" i="4"/>
  <c r="DQ241" i="4"/>
  <c r="DN241" i="4"/>
  <c r="DK241" i="4"/>
  <c r="DH241" i="4"/>
  <c r="DE241" i="4"/>
  <c r="DB241" i="4"/>
  <c r="CY241" i="4"/>
  <c r="CR241" i="4"/>
  <c r="CO241" i="4"/>
  <c r="CL241" i="4"/>
  <c r="CK241" i="4"/>
  <c r="CH241" i="4"/>
  <c r="CD241" i="4"/>
  <c r="CA241" i="4"/>
  <c r="BX241" i="4"/>
  <c r="BU241" i="4"/>
  <c r="BQ241" i="4"/>
  <c r="BM241" i="4"/>
  <c r="BJ241" i="4"/>
  <c r="BC241" i="4"/>
  <c r="AZ241" i="4"/>
  <c r="AW241" i="4"/>
  <c r="AT241" i="4"/>
  <c r="AQ241" i="4"/>
  <c r="AN241" i="4"/>
  <c r="AK241" i="4"/>
  <c r="AH241" i="4"/>
  <c r="AE241" i="4"/>
  <c r="AB241" i="4"/>
  <c r="Y241" i="4"/>
  <c r="W241" i="4"/>
  <c r="Q241" i="4"/>
  <c r="N241" i="4"/>
  <c r="EA240" i="4"/>
  <c r="DX240" i="4"/>
  <c r="DU240" i="4"/>
  <c r="DP240" i="4"/>
  <c r="DM240" i="4"/>
  <c r="DJ240" i="4"/>
  <c r="DG240" i="4"/>
  <c r="DD240" i="4"/>
  <c r="DB240" i="4"/>
  <c r="CY240" i="4"/>
  <c r="CV240" i="4"/>
  <c r="CS240" i="4"/>
  <c r="CP240" i="4"/>
  <c r="CM240" i="4"/>
  <c r="CJ240" i="4"/>
  <c r="CH240" i="4"/>
  <c r="CE240" i="4"/>
  <c r="CB240" i="4"/>
  <c r="BY240" i="4"/>
  <c r="BV240" i="4"/>
  <c r="BS240" i="4"/>
  <c r="BP240" i="4"/>
  <c r="BM240" i="4"/>
  <c r="BJ240" i="4"/>
  <c r="BG240" i="4"/>
  <c r="BD240" i="4"/>
  <c r="BA240" i="4"/>
  <c r="AX240" i="4"/>
  <c r="AU240" i="4"/>
  <c r="AR240" i="4"/>
  <c r="AO240" i="4"/>
  <c r="AL240" i="4"/>
  <c r="AI240" i="4"/>
  <c r="AF240" i="4"/>
  <c r="AC240" i="4"/>
  <c r="Z240" i="4"/>
  <c r="W240" i="4"/>
  <c r="T240" i="4"/>
  <c r="R240" i="4"/>
  <c r="O240" i="4"/>
  <c r="EB239" i="4"/>
  <c r="DX239" i="4"/>
  <c r="DU239" i="4"/>
  <c r="DR239" i="4"/>
  <c r="DO239" i="4"/>
  <c r="DL239" i="4"/>
  <c r="DG239" i="4"/>
  <c r="DD239" i="4"/>
  <c r="DA239" i="4"/>
  <c r="CX239" i="4"/>
  <c r="CT239" i="4"/>
  <c r="CQ239" i="4"/>
  <c r="CN239" i="4"/>
  <c r="CK239" i="4"/>
  <c r="CH239" i="4"/>
  <c r="CE239" i="4"/>
  <c r="CB239" i="4"/>
  <c r="BY239" i="4"/>
  <c r="BV239" i="4"/>
  <c r="BS239" i="4"/>
  <c r="BP239" i="4"/>
  <c r="BM239" i="4"/>
  <c r="BK239" i="4"/>
  <c r="BH239" i="4"/>
  <c r="BE239" i="4"/>
  <c r="BB239" i="4"/>
  <c r="AY239" i="4"/>
  <c r="AV239" i="4"/>
  <c r="AR239" i="4"/>
  <c r="AP239" i="4"/>
  <c r="AM239" i="4"/>
  <c r="AJ239" i="4"/>
  <c r="AG239" i="4"/>
  <c r="AD239" i="4"/>
  <c r="AA239" i="4"/>
  <c r="X239" i="4"/>
  <c r="U239" i="4"/>
  <c r="R239" i="4"/>
  <c r="O239" i="4"/>
  <c r="EB238" i="4"/>
  <c r="DY238" i="4"/>
  <c r="DV238" i="4"/>
  <c r="DS238" i="4"/>
  <c r="DP238" i="4"/>
  <c r="DM238" i="4"/>
  <c r="DJ238" i="4"/>
  <c r="DG238" i="4"/>
  <c r="DD238" i="4"/>
  <c r="DA238" i="4"/>
  <c r="CX238" i="4"/>
  <c r="CU238" i="4"/>
  <c r="CR238" i="4"/>
  <c r="CO238" i="4"/>
  <c r="CL238" i="4"/>
  <c r="CI238" i="4"/>
  <c r="CF238" i="4"/>
  <c r="CC238" i="4"/>
  <c r="BZ238" i="4"/>
  <c r="BW238" i="4"/>
  <c r="BT238" i="4"/>
  <c r="BQ238" i="4"/>
  <c r="BN238" i="4"/>
  <c r="BK238" i="4"/>
  <c r="BH238" i="4"/>
  <c r="BE238" i="4"/>
  <c r="BB238" i="4"/>
  <c r="AZ238" i="4"/>
  <c r="AW238" i="4"/>
  <c r="AT238" i="4"/>
  <c r="AQ238" i="4"/>
  <c r="AM238" i="4"/>
  <c r="AJ238" i="4"/>
  <c r="AG238" i="4"/>
  <c r="AD238" i="4"/>
  <c r="AB238" i="4"/>
  <c r="Y238" i="4"/>
  <c r="V238" i="4"/>
  <c r="S238" i="4"/>
  <c r="P238" i="4"/>
  <c r="M238" i="4"/>
  <c r="DZ237" i="4"/>
  <c r="DW237" i="4"/>
  <c r="DT237" i="4"/>
  <c r="DQ237" i="4"/>
  <c r="DN237" i="4"/>
  <c r="DK237" i="4"/>
  <c r="DH237" i="4"/>
  <c r="DE237" i="4"/>
  <c r="DB237" i="4"/>
  <c r="CY237" i="4"/>
  <c r="CV237" i="4"/>
  <c r="CR237" i="4"/>
  <c r="CO237" i="4"/>
  <c r="CL237" i="4"/>
  <c r="CI237" i="4"/>
  <c r="CF237" i="4"/>
  <c r="CC237" i="4"/>
  <c r="BZ237" i="4"/>
  <c r="BU237" i="4"/>
  <c r="BR237" i="4"/>
  <c r="BO237" i="4"/>
  <c r="BL237" i="4"/>
  <c r="BI237" i="4"/>
  <c r="BF237" i="4"/>
  <c r="BC237" i="4"/>
  <c r="BA237" i="4"/>
  <c r="AX237" i="4"/>
  <c r="AU237" i="4"/>
  <c r="AR237" i="4"/>
  <c r="AO237" i="4"/>
  <c r="AL237" i="4"/>
  <c r="AI237" i="4"/>
  <c r="AF237" i="4"/>
  <c r="AC237" i="4"/>
  <c r="Z237" i="4"/>
  <c r="W237" i="4"/>
  <c r="T237" i="4"/>
  <c r="Q237" i="4"/>
  <c r="N237" i="4"/>
  <c r="EA236" i="4"/>
  <c r="DX236" i="4"/>
  <c r="DU236" i="4"/>
  <c r="DR236" i="4"/>
  <c r="DO236" i="4"/>
  <c r="DL236" i="4"/>
  <c r="DI236" i="4"/>
  <c r="DF236" i="4"/>
  <c r="DC236" i="4"/>
  <c r="CZ236" i="4"/>
  <c r="CW236" i="4"/>
  <c r="CT236" i="4"/>
  <c r="CQ236" i="4"/>
  <c r="CN236" i="4"/>
  <c r="CK236" i="4"/>
  <c r="CH236" i="4"/>
  <c r="CF236" i="4"/>
  <c r="CC236" i="4"/>
  <c r="BZ236" i="4"/>
  <c r="BW236" i="4"/>
  <c r="BT236" i="4"/>
  <c r="BQ236" i="4"/>
  <c r="BN236" i="4"/>
  <c r="BK236" i="4"/>
  <c r="BH236" i="4"/>
  <c r="BE236" i="4"/>
  <c r="BB236" i="4"/>
  <c r="AY236" i="4"/>
  <c r="AV236" i="4"/>
  <c r="AS236" i="4"/>
  <c r="AP236" i="4"/>
  <c r="AM236" i="4"/>
  <c r="AJ236" i="4"/>
  <c r="AF236" i="4"/>
  <c r="AD236" i="4"/>
  <c r="AC236" i="4"/>
  <c r="Z236" i="4"/>
  <c r="X236" i="4"/>
  <c r="U236" i="4"/>
  <c r="R236" i="4"/>
  <c r="O236" i="4"/>
  <c r="EB235" i="4"/>
  <c r="DY235" i="4"/>
  <c r="DV235" i="4"/>
  <c r="DS235" i="4"/>
  <c r="DP235" i="4"/>
  <c r="DM235" i="4"/>
  <c r="DJ235" i="4"/>
  <c r="DG235" i="4"/>
  <c r="DD235" i="4"/>
  <c r="DA235" i="4"/>
  <c r="CX235" i="4"/>
  <c r="CU235" i="4"/>
  <c r="CR235" i="4"/>
  <c r="CO235" i="4"/>
  <c r="CL235" i="4"/>
  <c r="CI235" i="4"/>
  <c r="CF235" i="4"/>
  <c r="CC235" i="4"/>
  <c r="BZ235" i="4"/>
  <c r="BW235" i="4"/>
  <c r="BT235" i="4"/>
  <c r="BQ235" i="4"/>
  <c r="BN235" i="4"/>
  <c r="BK235" i="4"/>
  <c r="BH235" i="4"/>
  <c r="BE235" i="4"/>
  <c r="BB235" i="4"/>
  <c r="AY235" i="4"/>
  <c r="AV235" i="4"/>
  <c r="AS235" i="4"/>
  <c r="AP235" i="4"/>
  <c r="AM235" i="4"/>
  <c r="AJ235" i="4"/>
  <c r="AG235" i="4"/>
  <c r="AD235" i="4"/>
  <c r="AA235" i="4"/>
  <c r="X235" i="4"/>
  <c r="U235" i="4"/>
  <c r="R235" i="4"/>
  <c r="O235" i="4"/>
  <c r="EB234" i="4"/>
  <c r="DY234" i="4"/>
  <c r="DV234" i="4"/>
  <c r="DS234" i="4"/>
  <c r="DP234" i="4"/>
  <c r="DM234" i="4"/>
  <c r="DJ234" i="4"/>
  <c r="DG234" i="4"/>
  <c r="DD234" i="4"/>
  <c r="DA234" i="4"/>
  <c r="CX234" i="4"/>
  <c r="CV234" i="4"/>
  <c r="CS234" i="4"/>
  <c r="CP234" i="4"/>
  <c r="CM234" i="4"/>
  <c r="CJ234" i="4"/>
  <c r="CG234" i="4"/>
  <c r="CD234" i="4"/>
  <c r="CA234" i="4"/>
  <c r="BX234" i="4"/>
  <c r="BU234" i="4"/>
  <c r="BR234" i="4"/>
  <c r="BO234" i="4"/>
  <c r="BL234" i="4"/>
  <c r="BI234" i="4"/>
  <c r="BF234" i="4"/>
  <c r="BC234" i="4"/>
  <c r="AZ234" i="4"/>
  <c r="AW234" i="4"/>
  <c r="AT234" i="4"/>
  <c r="AQ234" i="4"/>
  <c r="AN234" i="4"/>
  <c r="AK234" i="4"/>
  <c r="AH234" i="4"/>
  <c r="AE234" i="4"/>
  <c r="AB234" i="4"/>
  <c r="Y234" i="4"/>
  <c r="V234" i="4"/>
  <c r="S234" i="4"/>
  <c r="P234" i="4"/>
  <c r="M234" i="4"/>
  <c r="DZ233" i="4"/>
  <c r="DW233" i="4"/>
  <c r="DT233" i="4"/>
  <c r="DQ233" i="4"/>
  <c r="DN233" i="4"/>
  <c r="DK233" i="4"/>
  <c r="DH233" i="4"/>
  <c r="DE233" i="4"/>
  <c r="DB233" i="4"/>
  <c r="CY233" i="4"/>
  <c r="CV233" i="4"/>
  <c r="CT233" i="4"/>
  <c r="CQ233" i="4"/>
  <c r="CN233" i="4"/>
  <c r="CK233" i="4"/>
  <c r="CH233" i="4"/>
  <c r="CE233" i="4"/>
  <c r="CB233" i="4"/>
  <c r="BY233" i="4"/>
  <c r="BV233" i="4"/>
  <c r="BS233" i="4"/>
  <c r="BP233" i="4"/>
  <c r="BM233" i="4"/>
  <c r="BJ233" i="4"/>
  <c r="BG233" i="4"/>
  <c r="BD233" i="4"/>
  <c r="BA233" i="4"/>
  <c r="AX233" i="4"/>
  <c r="AU233" i="4"/>
  <c r="AR233" i="4"/>
  <c r="AO233" i="4"/>
  <c r="AL233" i="4"/>
  <c r="AI233" i="4"/>
  <c r="AF233" i="4"/>
  <c r="AC233" i="4"/>
  <c r="AA233" i="4"/>
  <c r="X233" i="4"/>
  <c r="U233" i="4"/>
  <c r="R233" i="4"/>
  <c r="O233" i="4"/>
  <c r="EB232" i="4"/>
  <c r="DY232" i="4"/>
  <c r="DT232" i="4"/>
  <c r="DR232" i="4"/>
  <c r="DM232" i="4"/>
  <c r="DJ232" i="4"/>
  <c r="DB232" i="4"/>
  <c r="CY232" i="4"/>
  <c r="CV232" i="4"/>
  <c r="CS232" i="4"/>
  <c r="CP232" i="4"/>
  <c r="CM232" i="4"/>
  <c r="CJ232" i="4"/>
  <c r="CE232" i="4"/>
  <c r="CB232" i="4"/>
  <c r="BY232" i="4"/>
  <c r="BV232" i="4"/>
  <c r="BS232" i="4"/>
  <c r="BP232" i="4"/>
  <c r="BM232" i="4"/>
  <c r="BI232" i="4"/>
  <c r="BF232" i="4"/>
  <c r="BC232" i="4"/>
  <c r="AZ232" i="4"/>
  <c r="AW232" i="4"/>
  <c r="AT232" i="4"/>
  <c r="AQ232" i="4"/>
  <c r="AM232" i="4"/>
  <c r="AK232" i="4"/>
  <c r="AH232" i="4"/>
  <c r="AE232" i="4"/>
  <c r="AB232" i="4"/>
  <c r="X232" i="4"/>
  <c r="U232" i="4"/>
  <c r="R232" i="4"/>
  <c r="O232" i="4"/>
  <c r="EB231" i="4"/>
  <c r="DY231" i="4"/>
  <c r="DV231" i="4"/>
  <c r="DS231" i="4"/>
  <c r="DP231" i="4"/>
  <c r="DM231" i="4"/>
  <c r="DJ231" i="4"/>
  <c r="DG231" i="4"/>
  <c r="DD231" i="4"/>
  <c r="DA231" i="4"/>
  <c r="CX231" i="4"/>
  <c r="CU231" i="4"/>
  <c r="CR231" i="4"/>
  <c r="CO231" i="4"/>
  <c r="CL231" i="4"/>
  <c r="CI231" i="4"/>
  <c r="CF231" i="4"/>
  <c r="CC231" i="4"/>
  <c r="BY231" i="4"/>
  <c r="BV231" i="4"/>
  <c r="BS231" i="4"/>
  <c r="BP231" i="4"/>
  <c r="BM231" i="4"/>
  <c r="BJ231" i="4"/>
  <c r="BG231" i="4"/>
  <c r="BC231" i="4"/>
  <c r="AZ231" i="4"/>
  <c r="AW231" i="4"/>
  <c r="AT231" i="4"/>
  <c r="AQ231" i="4"/>
  <c r="AN231" i="4"/>
  <c r="AK231" i="4"/>
  <c r="AH231" i="4"/>
  <c r="AE231" i="4"/>
  <c r="AB231" i="4"/>
  <c r="Y231" i="4"/>
  <c r="V231" i="4"/>
  <c r="S231" i="4"/>
  <c r="P231" i="4"/>
  <c r="M231" i="4"/>
  <c r="DZ230" i="4"/>
  <c r="DW230" i="4"/>
  <c r="DT230" i="4"/>
  <c r="DQ230" i="4"/>
  <c r="DN230" i="4"/>
  <c r="DK230" i="4"/>
  <c r="DH230" i="4"/>
  <c r="DE230" i="4"/>
  <c r="DB230" i="4"/>
  <c r="CY230" i="4"/>
  <c r="CV230" i="4"/>
  <c r="CS230" i="4"/>
  <c r="CP230" i="4"/>
  <c r="CM230" i="4"/>
  <c r="CJ230" i="4"/>
  <c r="CG230" i="4"/>
  <c r="CD230" i="4"/>
  <c r="CA230" i="4"/>
  <c r="BX230" i="4"/>
  <c r="BU230" i="4"/>
  <c r="BR230" i="4"/>
  <c r="BO230" i="4"/>
  <c r="BL230" i="4"/>
  <c r="BI230" i="4"/>
  <c r="BF230" i="4"/>
  <c r="BC230" i="4"/>
  <c r="AZ230" i="4"/>
  <c r="AW230" i="4"/>
  <c r="AT230" i="4"/>
  <c r="AQ230" i="4"/>
  <c r="AN230" i="4"/>
  <c r="AK230" i="4"/>
  <c r="AH230" i="4"/>
  <c r="AE230" i="4"/>
  <c r="AB230" i="4"/>
  <c r="Y230" i="4"/>
  <c r="V230" i="4"/>
  <c r="S230" i="4"/>
  <c r="P230" i="4"/>
  <c r="M230" i="4"/>
  <c r="DZ229" i="4"/>
  <c r="DW229" i="4"/>
  <c r="DT229" i="4"/>
  <c r="DQ229" i="4"/>
  <c r="DN229" i="4"/>
  <c r="DK229" i="4"/>
  <c r="DE229" i="4"/>
  <c r="DB229" i="4"/>
  <c r="CY229" i="4"/>
  <c r="CV229" i="4"/>
  <c r="CS229" i="4"/>
  <c r="CP229" i="4"/>
  <c r="CM229" i="4"/>
  <c r="CJ229" i="4"/>
  <c r="CG229" i="4"/>
  <c r="CD229" i="4"/>
  <c r="CA229" i="4"/>
  <c r="BX229" i="4"/>
  <c r="BU229" i="4"/>
  <c r="BR229" i="4"/>
  <c r="BO229" i="4"/>
  <c r="BL229" i="4"/>
  <c r="BI229" i="4"/>
  <c r="BF229" i="4"/>
  <c r="BC229" i="4"/>
  <c r="AZ229" i="4"/>
  <c r="AW229" i="4"/>
  <c r="AT229" i="4"/>
  <c r="AQ229" i="4"/>
  <c r="AN229" i="4"/>
  <c r="AK229" i="4"/>
  <c r="AH229" i="4"/>
  <c r="AE229" i="4"/>
  <c r="AB229" i="4"/>
  <c r="V229" i="4"/>
  <c r="S229" i="4"/>
  <c r="P229" i="4"/>
  <c r="M229" i="4"/>
  <c r="DZ228" i="4"/>
  <c r="DW228" i="4"/>
  <c r="DT228" i="4"/>
  <c r="DQ228" i="4"/>
  <c r="DN228" i="4"/>
  <c r="DK228" i="4"/>
  <c r="DH228" i="4"/>
  <c r="DE228" i="4"/>
  <c r="DB228" i="4"/>
  <c r="CY228" i="4"/>
  <c r="CV228" i="4"/>
  <c r="CS228" i="4"/>
  <c r="CP228" i="4"/>
  <c r="CM228" i="4"/>
  <c r="CJ228" i="4"/>
  <c r="CG228" i="4"/>
  <c r="CD228" i="4"/>
  <c r="CA228" i="4"/>
  <c r="BX228" i="4"/>
  <c r="BU228" i="4"/>
  <c r="BR228" i="4"/>
  <c r="BO228" i="4"/>
  <c r="BL228" i="4"/>
  <c r="BI228" i="4"/>
  <c r="BF228" i="4"/>
  <c r="BC228" i="4"/>
  <c r="AZ228" i="4"/>
  <c r="AW228" i="4"/>
  <c r="AT228" i="4"/>
  <c r="AQ228" i="4"/>
  <c r="AN228" i="4"/>
  <c r="AK228" i="4"/>
  <c r="AH228" i="4"/>
  <c r="AE228" i="4"/>
  <c r="AB228" i="4"/>
  <c r="Y228" i="4"/>
  <c r="V228" i="4"/>
  <c r="S228" i="4"/>
  <c r="P228" i="4"/>
  <c r="M228" i="4"/>
  <c r="DZ227" i="4"/>
  <c r="DW227" i="4"/>
  <c r="DT227" i="4"/>
  <c r="DQ227" i="4"/>
  <c r="DN227" i="4"/>
  <c r="DK227" i="4"/>
  <c r="DH227" i="4"/>
  <c r="DE227" i="4"/>
  <c r="DB227" i="4"/>
  <c r="CY227" i="4"/>
  <c r="CV227" i="4"/>
  <c r="CS227" i="4"/>
  <c r="CL227" i="4"/>
  <c r="CJ227" i="4"/>
  <c r="CF227" i="4"/>
  <c r="CC227" i="4"/>
  <c r="BY227" i="4"/>
  <c r="BV227" i="4"/>
  <c r="BS227" i="4"/>
  <c r="BP227" i="4"/>
  <c r="BM227" i="4"/>
  <c r="BJ227" i="4"/>
  <c r="BG227" i="4"/>
  <c r="BD227" i="4"/>
  <c r="BA227" i="4"/>
  <c r="AX227" i="4"/>
  <c r="AU227" i="4"/>
  <c r="AS227" i="4"/>
  <c r="AP227" i="4"/>
  <c r="AM227" i="4"/>
  <c r="AJ227" i="4"/>
  <c r="AG227" i="4"/>
  <c r="AD227" i="4"/>
  <c r="AA227" i="4"/>
  <c r="X227" i="4"/>
  <c r="U227" i="4"/>
  <c r="R227" i="4"/>
  <c r="O227" i="4"/>
  <c r="EB226" i="4"/>
  <c r="DY226" i="4"/>
  <c r="DV226" i="4"/>
  <c r="DS226" i="4"/>
  <c r="DP226" i="4"/>
  <c r="DM226" i="4"/>
  <c r="DJ226" i="4"/>
  <c r="DG226" i="4"/>
  <c r="DD226" i="4"/>
  <c r="DA226" i="4"/>
  <c r="CX226" i="4"/>
  <c r="CU226" i="4"/>
  <c r="CR226" i="4"/>
  <c r="CO226" i="4"/>
  <c r="CL226" i="4"/>
  <c r="CI226" i="4"/>
  <c r="CF226" i="4"/>
  <c r="CC226" i="4"/>
  <c r="BZ226" i="4"/>
  <c r="BW226" i="4"/>
  <c r="BT226" i="4"/>
  <c r="BQ226" i="4"/>
  <c r="BN226" i="4"/>
  <c r="BK226" i="4"/>
  <c r="BH226" i="4"/>
  <c r="BE226" i="4"/>
  <c r="BB226" i="4"/>
  <c r="AY226" i="4"/>
  <c r="AX226" i="4"/>
  <c r="AU226" i="4"/>
  <c r="AR226" i="4"/>
  <c r="AO226" i="4"/>
  <c r="AL226" i="4"/>
  <c r="AI226" i="4"/>
  <c r="AF226" i="4"/>
  <c r="AC226" i="4"/>
  <c r="Z226" i="4"/>
  <c r="W226" i="4"/>
  <c r="T226" i="4"/>
  <c r="Q226" i="4"/>
  <c r="N226" i="4"/>
  <c r="EA225" i="4"/>
  <c r="DX225" i="4"/>
  <c r="DU225" i="4"/>
  <c r="DR225" i="4"/>
  <c r="DO225" i="4"/>
  <c r="DL225" i="4"/>
  <c r="DI225" i="4"/>
  <c r="DF225" i="4"/>
  <c r="DC225" i="4"/>
  <c r="CZ225" i="4"/>
  <c r="CW225" i="4"/>
  <c r="CU225" i="4"/>
  <c r="CR225" i="4"/>
  <c r="CO225" i="4"/>
  <c r="CL225" i="4"/>
  <c r="CI225" i="4"/>
  <c r="CF225" i="4"/>
  <c r="CC225" i="4"/>
  <c r="BZ225" i="4"/>
  <c r="BW225" i="4"/>
  <c r="BT225" i="4"/>
  <c r="BQ225" i="4"/>
  <c r="BN225" i="4"/>
  <c r="BK225" i="4"/>
  <c r="BH225" i="4"/>
  <c r="BE225" i="4"/>
  <c r="BB225" i="4"/>
  <c r="AY225" i="4"/>
  <c r="AV225" i="4"/>
  <c r="AS225" i="4"/>
  <c r="AP225" i="4"/>
  <c r="AM225" i="4"/>
  <c r="AJ225" i="4"/>
  <c r="AG225" i="4"/>
  <c r="AD225" i="4"/>
  <c r="AA225" i="4"/>
  <c r="X225" i="4"/>
  <c r="U225" i="4"/>
  <c r="Q225" i="4"/>
  <c r="N225" i="4"/>
  <c r="EA224" i="4"/>
  <c r="DX224" i="4"/>
  <c r="DU224" i="4"/>
  <c r="DR224" i="4"/>
  <c r="DO224" i="4"/>
  <c r="DL224" i="4"/>
  <c r="DI224" i="4"/>
  <c r="DF224" i="4"/>
  <c r="DC224" i="4"/>
  <c r="CZ224" i="4"/>
  <c r="CW224" i="4"/>
  <c r="CT224" i="4"/>
  <c r="CQ224" i="4"/>
  <c r="CN224" i="4"/>
  <c r="CK224" i="4"/>
  <c r="CH224" i="4"/>
  <c r="CE224" i="4"/>
  <c r="CB224" i="4"/>
  <c r="BY224" i="4"/>
  <c r="BV224" i="4"/>
  <c r="BS224" i="4"/>
  <c r="BP224" i="4"/>
  <c r="BM224" i="4"/>
  <c r="BJ224" i="4"/>
  <c r="BG224" i="4"/>
  <c r="BD224" i="4"/>
  <c r="BA224" i="4"/>
  <c r="AX224" i="4"/>
  <c r="AU224" i="4"/>
  <c r="AR224" i="4"/>
  <c r="AO224" i="4"/>
  <c r="AM224" i="4"/>
  <c r="AJ224" i="4"/>
  <c r="AG224" i="4"/>
  <c r="AE224" i="4"/>
  <c r="AB224" i="4"/>
  <c r="Y224" i="4"/>
  <c r="V224" i="4"/>
  <c r="S224" i="4"/>
  <c r="P224" i="4"/>
  <c r="M224" i="4"/>
  <c r="DZ223" i="4"/>
  <c r="DW223" i="4"/>
  <c r="DT223" i="4"/>
  <c r="DQ223" i="4"/>
  <c r="DN223" i="4"/>
  <c r="DK223" i="4"/>
  <c r="DH223" i="4"/>
  <c r="DE223" i="4"/>
  <c r="DB223" i="4"/>
  <c r="CY223" i="4"/>
  <c r="CV223" i="4"/>
  <c r="CS223" i="4"/>
  <c r="CP223" i="4"/>
  <c r="CM223" i="4"/>
  <c r="CJ223" i="4"/>
  <c r="CG223" i="4"/>
  <c r="CD223" i="4"/>
  <c r="CA223" i="4"/>
  <c r="BX223" i="4"/>
  <c r="BU223" i="4"/>
  <c r="BR223" i="4"/>
  <c r="BO223" i="4"/>
  <c r="BL223" i="4"/>
  <c r="BH223" i="4"/>
  <c r="BE223" i="4"/>
  <c r="BB223" i="4"/>
  <c r="AY223" i="4"/>
  <c r="AV223" i="4"/>
  <c r="AS223" i="4"/>
  <c r="AP223" i="4"/>
  <c r="AM223" i="4"/>
  <c r="AJ223" i="4"/>
  <c r="AG223" i="4"/>
  <c r="AD223" i="4"/>
  <c r="AA223" i="4"/>
  <c r="X223" i="4"/>
  <c r="U223" i="4"/>
  <c r="R223" i="4"/>
  <c r="O223" i="4"/>
  <c r="EB222" i="4"/>
  <c r="DY222" i="4"/>
  <c r="DU222" i="4"/>
  <c r="DS222" i="4"/>
  <c r="DP222" i="4"/>
  <c r="DM222" i="4"/>
  <c r="DJ222" i="4"/>
  <c r="DG222" i="4"/>
  <c r="DD222" i="4"/>
  <c r="DA222" i="4"/>
  <c r="CX222" i="4"/>
  <c r="CU222" i="4"/>
  <c r="CR222" i="4"/>
  <c r="CO222" i="4"/>
  <c r="CL222" i="4"/>
  <c r="CI222" i="4"/>
  <c r="CF222" i="4"/>
  <c r="CC222" i="4"/>
  <c r="BZ222" i="4"/>
  <c r="BW222" i="4"/>
  <c r="BT222" i="4"/>
  <c r="BQ222" i="4"/>
  <c r="BN222" i="4"/>
  <c r="BK222" i="4"/>
  <c r="BH222" i="4"/>
  <c r="BE222" i="4"/>
  <c r="BB222" i="4"/>
  <c r="AY222" i="4"/>
  <c r="AV222" i="4"/>
  <c r="AS222" i="4"/>
  <c r="AP222" i="4"/>
  <c r="AL222" i="4"/>
  <c r="AI222" i="4"/>
  <c r="AF222" i="4"/>
  <c r="AC222" i="4"/>
  <c r="Z222" i="4"/>
  <c r="W222" i="4"/>
  <c r="T222" i="4"/>
  <c r="Q222" i="4"/>
  <c r="N222" i="4"/>
  <c r="EA221" i="4"/>
  <c r="DX221" i="4"/>
  <c r="DU221" i="4"/>
  <c r="DR221" i="4"/>
  <c r="DO221" i="4"/>
  <c r="DL221" i="4"/>
  <c r="DI221" i="4"/>
  <c r="DF221" i="4"/>
  <c r="DC221" i="4"/>
  <c r="CZ221" i="4"/>
  <c r="CW221" i="4"/>
  <c r="CT221" i="4"/>
  <c r="CQ221" i="4"/>
  <c r="CN221" i="4"/>
  <c r="CK221" i="4"/>
  <c r="CH221" i="4"/>
  <c r="CE221" i="4"/>
  <c r="CB221" i="4"/>
  <c r="BY221" i="4"/>
  <c r="BV221" i="4"/>
  <c r="BS221" i="4"/>
  <c r="BP221" i="4"/>
  <c r="BM221" i="4"/>
  <c r="BJ221" i="4"/>
  <c r="BG221" i="4"/>
  <c r="BD221" i="4"/>
  <c r="BA221" i="4"/>
  <c r="AX221" i="4"/>
  <c r="AU221" i="4"/>
  <c r="AR221" i="4"/>
  <c r="AO221" i="4"/>
  <c r="AL221" i="4"/>
  <c r="AI221" i="4"/>
  <c r="AF221" i="4"/>
  <c r="AC221" i="4"/>
  <c r="Z221" i="4"/>
  <c r="W221" i="4"/>
  <c r="T221" i="4"/>
  <c r="Q221" i="4"/>
  <c r="N221" i="4"/>
  <c r="EA220" i="4"/>
  <c r="DX220" i="4"/>
  <c r="DU220" i="4"/>
  <c r="DR220" i="4"/>
  <c r="DO220" i="4"/>
  <c r="DL220" i="4"/>
  <c r="DI220" i="4"/>
  <c r="DF220" i="4"/>
  <c r="DD220" i="4"/>
  <c r="DA220" i="4"/>
  <c r="CX220" i="4"/>
  <c r="CU220" i="4"/>
  <c r="CQ220" i="4"/>
  <c r="CN220" i="4"/>
  <c r="CK220" i="4"/>
  <c r="CH220" i="4"/>
  <c r="CF220" i="4"/>
  <c r="CC220" i="4"/>
  <c r="BZ220" i="4"/>
  <c r="BW220" i="4"/>
  <c r="BT220" i="4"/>
  <c r="BQ220" i="4"/>
  <c r="BN220" i="4"/>
  <c r="BK220" i="4"/>
  <c r="BH220" i="4"/>
  <c r="BE220" i="4"/>
  <c r="BB220" i="4"/>
  <c r="AY220" i="4"/>
  <c r="AV220" i="4"/>
  <c r="AS220" i="4"/>
  <c r="AQ220" i="4"/>
  <c r="AN220" i="4"/>
  <c r="AK220" i="4"/>
  <c r="AH220" i="4"/>
  <c r="AE220" i="4"/>
  <c r="AB220" i="4"/>
  <c r="Y220" i="4"/>
  <c r="V220" i="4"/>
  <c r="S220" i="4"/>
  <c r="P220" i="4"/>
  <c r="M220" i="4"/>
  <c r="DZ219" i="4"/>
  <c r="DW219" i="4"/>
  <c r="DT219" i="4"/>
  <c r="DQ219" i="4"/>
  <c r="DN219" i="4"/>
  <c r="DK219" i="4"/>
  <c r="DH219" i="4"/>
  <c r="DE219" i="4"/>
  <c r="DB219" i="4"/>
  <c r="CY219" i="4"/>
  <c r="CV219" i="4"/>
  <c r="CS219" i="4"/>
  <c r="CP219" i="4"/>
  <c r="CM219" i="4"/>
  <c r="CJ219" i="4"/>
  <c r="CG219" i="4"/>
  <c r="CD219" i="4"/>
  <c r="CA219" i="4"/>
  <c r="BX219" i="4"/>
  <c r="BU219" i="4"/>
  <c r="BR219" i="4"/>
  <c r="BO219" i="4"/>
  <c r="BL219" i="4"/>
  <c r="BI219" i="4"/>
  <c r="BF219" i="4"/>
  <c r="BE219" i="4"/>
  <c r="BB219" i="4"/>
  <c r="AX219" i="4"/>
  <c r="AV219" i="4"/>
  <c r="AS219" i="4"/>
  <c r="AP219" i="4"/>
  <c r="AM219" i="4"/>
  <c r="AJ219" i="4"/>
  <c r="AG219" i="4"/>
  <c r="AD219" i="4"/>
  <c r="AA219" i="4"/>
  <c r="X219" i="4"/>
  <c r="U219" i="4"/>
  <c r="Q219" i="4"/>
  <c r="N219" i="4"/>
  <c r="EA218" i="4"/>
  <c r="DX218" i="4"/>
  <c r="DT218" i="4"/>
  <c r="DQ218" i="4"/>
  <c r="DN218" i="4"/>
  <c r="DK218" i="4"/>
  <c r="DH218" i="4"/>
  <c r="DE218" i="4"/>
  <c r="DB218" i="4"/>
  <c r="CY218" i="4"/>
  <c r="CV218" i="4"/>
  <c r="CS218" i="4"/>
  <c r="CP218" i="4"/>
  <c r="CM218" i="4"/>
  <c r="CJ218" i="4"/>
  <c r="CG218" i="4"/>
  <c r="CD218" i="4"/>
  <c r="CA218" i="4"/>
  <c r="BX218" i="4"/>
  <c r="BU218" i="4"/>
  <c r="BR218" i="4"/>
  <c r="BO218" i="4"/>
  <c r="BK218" i="4"/>
  <c r="BH218" i="4"/>
  <c r="BE218" i="4"/>
  <c r="BB218" i="4"/>
  <c r="AX218" i="4"/>
  <c r="AU218" i="4"/>
  <c r="AR218" i="4"/>
  <c r="AO218" i="4"/>
  <c r="AM218" i="4"/>
  <c r="AJ218" i="4"/>
  <c r="AG218" i="4"/>
  <c r="AD218" i="4"/>
  <c r="AA218" i="4"/>
  <c r="X218" i="4"/>
  <c r="U218" i="4"/>
  <c r="Q218" i="4"/>
  <c r="N218" i="4"/>
  <c r="EA217" i="4"/>
  <c r="DX217" i="4"/>
  <c r="DU217" i="4"/>
  <c r="DR217" i="4"/>
  <c r="DO217" i="4"/>
  <c r="DL217" i="4"/>
  <c r="DI217" i="4"/>
  <c r="DF217" i="4"/>
  <c r="DC217" i="4"/>
  <c r="CZ217" i="4"/>
  <c r="CX217" i="4"/>
  <c r="CU217" i="4"/>
  <c r="CQ217" i="4"/>
  <c r="CN217" i="4"/>
  <c r="CK217" i="4"/>
  <c r="CH217" i="4"/>
  <c r="CE217" i="4"/>
  <c r="CB217" i="4"/>
  <c r="BY217" i="4"/>
  <c r="BV217" i="4"/>
  <c r="BS217" i="4"/>
  <c r="BP217" i="4"/>
  <c r="BM217" i="4"/>
  <c r="BJ217" i="4"/>
  <c r="BG217" i="4"/>
  <c r="BD217" i="4"/>
  <c r="BA217" i="4"/>
  <c r="AX217" i="4"/>
  <c r="AU217" i="4"/>
  <c r="AR217" i="4"/>
  <c r="AO217" i="4"/>
  <c r="AL217" i="4"/>
  <c r="AI217" i="4"/>
  <c r="AF217" i="4"/>
  <c r="AC217" i="4"/>
  <c r="Z217" i="4"/>
  <c r="W217" i="4"/>
  <c r="T217" i="4"/>
  <c r="Q217" i="4"/>
  <c r="N217" i="4"/>
  <c r="EA216" i="4"/>
  <c r="DX216" i="4"/>
  <c r="DU216" i="4"/>
  <c r="DR216" i="4"/>
  <c r="DP216" i="4"/>
  <c r="DM216" i="4"/>
  <c r="DJ216" i="4"/>
  <c r="DG216" i="4"/>
  <c r="DD216" i="4"/>
  <c r="DA216" i="4"/>
  <c r="CX216" i="4"/>
  <c r="CU216" i="4"/>
  <c r="CR216" i="4"/>
  <c r="CO216" i="4"/>
  <c r="CL216" i="4"/>
  <c r="CI216" i="4"/>
  <c r="CF216" i="4"/>
  <c r="CC216" i="4"/>
  <c r="BZ216" i="4"/>
  <c r="BW216" i="4"/>
  <c r="BT216" i="4"/>
  <c r="BQ216" i="4"/>
  <c r="BN216" i="4"/>
  <c r="BK216" i="4"/>
  <c r="BH216" i="4"/>
  <c r="BE216" i="4"/>
  <c r="BB216" i="4"/>
  <c r="AY216" i="4"/>
  <c r="AV216" i="4"/>
  <c r="AS216" i="4"/>
  <c r="AP216" i="4"/>
  <c r="AM216" i="4"/>
  <c r="AJ216" i="4"/>
  <c r="AG216" i="4"/>
  <c r="AD216" i="4"/>
  <c r="AA216" i="4"/>
  <c r="X216" i="4"/>
  <c r="U216" i="4"/>
  <c r="R216" i="4"/>
  <c r="O216" i="4"/>
  <c r="EB215" i="4"/>
  <c r="DY215" i="4"/>
  <c r="DU215" i="4"/>
  <c r="AR211" i="4"/>
  <c r="AQ211" i="4"/>
  <c r="AO211" i="4"/>
  <c r="AM211" i="4"/>
  <c r="AK211" i="4"/>
  <c r="AH211" i="4"/>
  <c r="AF211" i="4"/>
  <c r="AD211" i="4"/>
  <c r="AB211" i="4"/>
  <c r="X211" i="4"/>
  <c r="U211" i="4"/>
  <c r="Q211" i="4"/>
  <c r="N211" i="4"/>
  <c r="DQ210" i="4"/>
  <c r="DM210" i="4"/>
  <c r="DJ210" i="4"/>
  <c r="DG210" i="4"/>
  <c r="DC210" i="4"/>
  <c r="CZ210" i="4"/>
  <c r="CW210" i="4"/>
  <c r="CT210" i="4"/>
  <c r="CQ210" i="4"/>
  <c r="CN210" i="4"/>
  <c r="CK210" i="4"/>
  <c r="CG210" i="4"/>
  <c r="CD210" i="4"/>
  <c r="CA210" i="4"/>
  <c r="BT210" i="4"/>
  <c r="BQ210" i="4"/>
  <c r="BN210" i="4"/>
  <c r="BK210" i="4"/>
  <c r="BJ210" i="4"/>
  <c r="BG210" i="4"/>
  <c r="BD210" i="4"/>
  <c r="AY210" i="4"/>
  <c r="AV210" i="4"/>
  <c r="AS210" i="4"/>
  <c r="AM210" i="4"/>
  <c r="AJ210" i="4"/>
  <c r="AC210" i="4"/>
  <c r="Z210" i="4"/>
  <c r="W210" i="4"/>
  <c r="S210" i="4"/>
  <c r="P210" i="4"/>
  <c r="M210" i="4"/>
  <c r="DV209" i="4"/>
  <c r="DS209" i="4"/>
  <c r="DP209" i="4"/>
  <c r="DK209" i="4"/>
  <c r="DH209" i="4"/>
  <c r="DE209" i="4"/>
  <c r="DB209" i="4"/>
  <c r="DA209" i="4"/>
  <c r="CX209" i="4"/>
  <c r="CU209" i="4"/>
  <c r="CN209" i="4"/>
  <c r="CK209" i="4"/>
  <c r="CH209" i="4"/>
  <c r="CD209" i="4"/>
  <c r="CA209" i="4"/>
  <c r="BX209" i="4"/>
  <c r="BQ209" i="4"/>
  <c r="BN209" i="4"/>
  <c r="BK209" i="4"/>
  <c r="BG209" i="4"/>
  <c r="BD209" i="4"/>
  <c r="BA209" i="4"/>
  <c r="AW209" i="4"/>
  <c r="AS209" i="4"/>
  <c r="AP209" i="4"/>
  <c r="AL209" i="4"/>
  <c r="AJ209" i="4"/>
  <c r="AG209" i="4"/>
  <c r="AC209" i="4"/>
  <c r="Z209" i="4"/>
  <c r="W209" i="4"/>
  <c r="S209" i="4"/>
  <c r="P209" i="4"/>
  <c r="M209" i="4"/>
  <c r="DY208" i="4"/>
  <c r="DV208" i="4"/>
  <c r="DS208" i="4"/>
  <c r="DM208" i="4"/>
  <c r="DI208" i="4"/>
  <c r="DF208" i="4"/>
  <c r="DC208" i="4"/>
  <c r="CY208" i="4"/>
  <c r="CV208" i="4"/>
  <c r="CS208" i="4"/>
  <c r="CL208" i="4"/>
  <c r="CI208" i="4"/>
  <c r="BZ208" i="4"/>
  <c r="BW208" i="4"/>
  <c r="BR208" i="4"/>
  <c r="BO208" i="4"/>
  <c r="BM208" i="4"/>
  <c r="BI208" i="4"/>
  <c r="BF208" i="4"/>
  <c r="BC208" i="4"/>
  <c r="AV208" i="4"/>
  <c r="AS208" i="4"/>
  <c r="AP208" i="4"/>
  <c r="AK208" i="4"/>
  <c r="AH208" i="4"/>
  <c r="AE208" i="4"/>
  <c r="AB208" i="4"/>
  <c r="X208" i="4"/>
  <c r="U208" i="4"/>
  <c r="R208" i="4"/>
  <c r="O208" i="4"/>
  <c r="EB207" i="4"/>
  <c r="DY207" i="4"/>
  <c r="DU207" i="4"/>
  <c r="DR207" i="4"/>
  <c r="DQ207" i="4"/>
  <c r="DN207" i="4"/>
  <c r="DJ207" i="4"/>
  <c r="DG207" i="4"/>
  <c r="DD207" i="4"/>
  <c r="CZ207" i="4"/>
  <c r="CW207" i="4"/>
  <c r="CP207" i="4"/>
  <c r="CM207" i="4"/>
  <c r="CJ207" i="4"/>
  <c r="CF207" i="4"/>
  <c r="CC207" i="4"/>
  <c r="BZ207" i="4"/>
  <c r="BV207" i="4"/>
  <c r="BS207" i="4"/>
  <c r="BP207" i="4"/>
  <c r="BL207" i="4"/>
  <c r="BI207" i="4"/>
  <c r="BF207" i="4"/>
  <c r="BB207" i="4"/>
  <c r="AY207" i="4"/>
  <c r="AV207" i="4"/>
  <c r="AO207" i="4"/>
  <c r="AL207" i="4"/>
  <c r="AI207" i="4"/>
  <c r="AF207" i="4"/>
  <c r="AC207" i="4"/>
  <c r="Z207" i="4"/>
  <c r="V207" i="4"/>
  <c r="S207" i="4"/>
  <c r="P207" i="4"/>
  <c r="EB206" i="4"/>
  <c r="DY206" i="4"/>
  <c r="DV206" i="4"/>
  <c r="DS206" i="4"/>
  <c r="DO206" i="4"/>
  <c r="DL206" i="4"/>
  <c r="DI206" i="4"/>
  <c r="DE206" i="4"/>
  <c r="DB206" i="4"/>
  <c r="CY206" i="4"/>
  <c r="CV206" i="4"/>
  <c r="CU206" i="4"/>
  <c r="CR206" i="4"/>
  <c r="CO206" i="4"/>
  <c r="CK206" i="4"/>
  <c r="CH206" i="4"/>
  <c r="CE206" i="4"/>
  <c r="CA206" i="4"/>
  <c r="BX206" i="4"/>
  <c r="BU206" i="4"/>
  <c r="BR206" i="4"/>
  <c r="BO206" i="4"/>
  <c r="BL206" i="4"/>
  <c r="BI206" i="4"/>
  <c r="BD206" i="4"/>
  <c r="BA206" i="4"/>
  <c r="AY206" i="4"/>
  <c r="AU206" i="4"/>
  <c r="AR206" i="4"/>
  <c r="AO206" i="4"/>
  <c r="AK206" i="4"/>
  <c r="AG206" i="4"/>
  <c r="AD206" i="4"/>
  <c r="AA206" i="4"/>
  <c r="X206" i="4"/>
  <c r="U206" i="4"/>
  <c r="Q206" i="4"/>
  <c r="DZ205" i="4"/>
  <c r="DW205" i="4"/>
  <c r="DT205" i="4"/>
  <c r="DQ205" i="4"/>
  <c r="DN205" i="4"/>
  <c r="DK205" i="4"/>
  <c r="DH205" i="4"/>
  <c r="DE205" i="4"/>
  <c r="DB205" i="4"/>
  <c r="CY205" i="4"/>
  <c r="CV205" i="4"/>
  <c r="CR205" i="4"/>
  <c r="CO205" i="4"/>
  <c r="CL205" i="4"/>
  <c r="CH205" i="4"/>
  <c r="CE205" i="4"/>
  <c r="CB205" i="4"/>
  <c r="BW205" i="4"/>
  <c r="BT205" i="4"/>
  <c r="BQ205" i="4"/>
  <c r="BM205" i="4"/>
  <c r="BJ205" i="4"/>
  <c r="BG205" i="4"/>
  <c r="BC205" i="4"/>
  <c r="AZ205" i="4"/>
  <c r="AW205" i="4"/>
  <c r="AS205" i="4"/>
  <c r="AP205" i="4"/>
  <c r="AM205" i="4"/>
  <c r="AI205" i="4"/>
  <c r="AF205" i="4"/>
  <c r="AC205" i="4"/>
  <c r="Y205" i="4"/>
  <c r="V205" i="4"/>
  <c r="S205" i="4"/>
  <c r="O205" i="4"/>
  <c r="EB204" i="4"/>
  <c r="DY204" i="4"/>
  <c r="DU204" i="4"/>
  <c r="DR204" i="4"/>
  <c r="DO204" i="4"/>
  <c r="DK204" i="4"/>
  <c r="DH204" i="4"/>
  <c r="DE204" i="4"/>
  <c r="CX204" i="4"/>
  <c r="CU204" i="4"/>
  <c r="CN204" i="4"/>
  <c r="CK204" i="4"/>
  <c r="CH204" i="4"/>
  <c r="CE204" i="4"/>
  <c r="CB204" i="4"/>
  <c r="BY204" i="4"/>
  <c r="BU204" i="4"/>
  <c r="BR204" i="4"/>
  <c r="BO204" i="4"/>
  <c r="BK204" i="4"/>
  <c r="BH204" i="4"/>
  <c r="BE204" i="4"/>
  <c r="BA204" i="4"/>
  <c r="AX204" i="4"/>
  <c r="AU204" i="4"/>
  <c r="AQ204" i="4"/>
  <c r="AN204" i="4"/>
  <c r="AK204" i="4"/>
  <c r="AH204" i="4"/>
  <c r="AD204" i="4"/>
  <c r="AB204" i="4"/>
  <c r="X204" i="4"/>
  <c r="T204" i="4"/>
  <c r="R204" i="4"/>
  <c r="O204" i="4"/>
  <c r="EA203" i="4"/>
  <c r="DZ203" i="4"/>
  <c r="DW203" i="4"/>
  <c r="DT203" i="4"/>
  <c r="DQ203" i="4"/>
  <c r="DM203" i="4"/>
  <c r="DK203" i="4"/>
  <c r="DH203" i="4"/>
  <c r="DC203" i="4"/>
  <c r="CZ203" i="4"/>
  <c r="CW203" i="4"/>
  <c r="CR203" i="4"/>
  <c r="CO203" i="4"/>
  <c r="CL203" i="4"/>
  <c r="CI203" i="4"/>
  <c r="CE203" i="4"/>
  <c r="CB203" i="4"/>
  <c r="BY203" i="4"/>
  <c r="BP203" i="4"/>
  <c r="BM203" i="4"/>
  <c r="BH203" i="4"/>
  <c r="BE203" i="4"/>
  <c r="BB203" i="4"/>
  <c r="AX203" i="4"/>
  <c r="AU203" i="4"/>
  <c r="AR203" i="4"/>
  <c r="AQ203" i="4"/>
  <c r="AN203" i="4"/>
  <c r="AK203" i="4"/>
  <c r="AH203" i="4"/>
  <c r="AD203" i="4"/>
  <c r="AA203" i="4"/>
  <c r="X203" i="4"/>
  <c r="V203" i="4"/>
  <c r="R203" i="4"/>
  <c r="O203" i="4"/>
  <c r="EB202" i="4"/>
  <c r="DZ202" i="4"/>
  <c r="DY202" i="4"/>
  <c r="DS202" i="4"/>
  <c r="DO202" i="4"/>
  <c r="DL202" i="4"/>
  <c r="DI202" i="4"/>
  <c r="DF202" i="4"/>
  <c r="DB202" i="4"/>
  <c r="CY202" i="4"/>
  <c r="CV202" i="4"/>
  <c r="CR202" i="4"/>
  <c r="CO202" i="4"/>
  <c r="CL202" i="4"/>
  <c r="CH202" i="4"/>
  <c r="CE202" i="4"/>
  <c r="CB202" i="4"/>
  <c r="BY202" i="4"/>
  <c r="BV202" i="4"/>
  <c r="BS202" i="4"/>
  <c r="BN202" i="4"/>
  <c r="BK202" i="4"/>
  <c r="BH202" i="4"/>
  <c r="BE202" i="4"/>
  <c r="BA202" i="4"/>
  <c r="AX202" i="4"/>
  <c r="AU202" i="4"/>
  <c r="AQ202" i="4"/>
  <c r="AN202" i="4"/>
  <c r="AK202" i="4"/>
  <c r="AE202" i="4"/>
  <c r="AB202" i="4"/>
  <c r="Y202" i="4"/>
  <c r="U202" i="4"/>
  <c r="R202" i="4"/>
  <c r="O202" i="4"/>
  <c r="DX201" i="4"/>
  <c r="DU201" i="4"/>
  <c r="DR201" i="4"/>
  <c r="DN201" i="4"/>
  <c r="DK201" i="4"/>
  <c r="DH201" i="4"/>
  <c r="DD201" i="4"/>
  <c r="DA201" i="4"/>
  <c r="CX201" i="4"/>
  <c r="CT201" i="4"/>
  <c r="CQ201" i="4"/>
  <c r="CN201" i="4"/>
  <c r="CK201" i="4"/>
  <c r="CG201" i="4"/>
  <c r="CD201" i="4"/>
  <c r="CA201" i="4"/>
  <c r="BW201" i="4"/>
  <c r="BT201" i="4"/>
  <c r="BQ201" i="4"/>
  <c r="BM201" i="4"/>
  <c r="BI201" i="4"/>
  <c r="BF201" i="4"/>
  <c r="BB201" i="4"/>
  <c r="AX201" i="4"/>
  <c r="AU201" i="4"/>
  <c r="AR201" i="4"/>
  <c r="AO201" i="4"/>
  <c r="AI201" i="4"/>
  <c r="AF201" i="4"/>
  <c r="AC201" i="4"/>
  <c r="Z201" i="4"/>
  <c r="V201" i="4"/>
  <c r="S201" i="4"/>
  <c r="P201" i="4"/>
  <c r="EA200" i="4"/>
  <c r="DY200" i="4"/>
  <c r="DV200" i="4"/>
  <c r="DO200" i="4"/>
  <c r="DL200" i="4"/>
  <c r="DI200" i="4"/>
  <c r="DE200" i="4"/>
  <c r="DB200" i="4"/>
  <c r="CY200" i="4"/>
  <c r="CT200" i="4"/>
  <c r="CQ200" i="4"/>
  <c r="CN200" i="4"/>
  <c r="CI200" i="4"/>
  <c r="CF200" i="4"/>
  <c r="CC200" i="4"/>
  <c r="BW200" i="4"/>
  <c r="BT200" i="4"/>
  <c r="BQ200" i="4"/>
  <c r="BM200" i="4"/>
  <c r="BJ200" i="4"/>
  <c r="BG200" i="4"/>
  <c r="BC200" i="4"/>
  <c r="AZ200" i="4"/>
  <c r="AW200" i="4"/>
  <c r="AQ200" i="4"/>
  <c r="AN200" i="4"/>
  <c r="AK200" i="4"/>
  <c r="AD200" i="4"/>
  <c r="AA200" i="4"/>
  <c r="Q200" i="4"/>
  <c r="O200" i="4"/>
  <c r="EA199" i="4"/>
  <c r="DX199" i="4"/>
  <c r="DU199" i="4"/>
  <c r="DP199" i="4"/>
  <c r="DM199" i="4"/>
  <c r="DJ199" i="4"/>
  <c r="DG199" i="4"/>
  <c r="DC199" i="4"/>
  <c r="CZ199" i="4"/>
  <c r="CW199" i="4"/>
  <c r="CT199" i="4"/>
  <c r="CQ199" i="4"/>
  <c r="CN199" i="4"/>
  <c r="CK199" i="4"/>
  <c r="CG199" i="4"/>
  <c r="CD199" i="4"/>
  <c r="CA199" i="4"/>
  <c r="BW199" i="4"/>
  <c r="BT199" i="4"/>
  <c r="BQ199" i="4"/>
  <c r="BM199" i="4"/>
  <c r="BJ199" i="4"/>
  <c r="BG199" i="4"/>
  <c r="BC199" i="4"/>
  <c r="AZ199" i="4"/>
  <c r="AW199" i="4"/>
  <c r="AS199" i="4"/>
  <c r="AP199" i="4"/>
  <c r="AM199" i="4"/>
  <c r="AJ199" i="4"/>
  <c r="AF199" i="4"/>
  <c r="AC199" i="4"/>
  <c r="Z199" i="4"/>
  <c r="V199" i="4"/>
  <c r="S199" i="4"/>
  <c r="P199" i="4"/>
  <c r="M199" i="4"/>
  <c r="DZ198" i="4"/>
  <c r="DW198" i="4"/>
  <c r="DS198" i="4"/>
  <c r="DP198" i="4"/>
  <c r="DM198" i="4"/>
  <c r="DJ198" i="4"/>
  <c r="DC198" i="4"/>
  <c r="CZ198" i="4"/>
  <c r="CW198" i="4"/>
  <c r="CS198" i="4"/>
  <c r="CP198" i="4"/>
  <c r="CM198" i="4"/>
  <c r="CI198" i="4"/>
  <c r="CF198" i="4"/>
  <c r="CC198" i="4"/>
  <c r="BY198" i="4"/>
  <c r="BV198" i="4"/>
  <c r="BS198" i="4"/>
  <c r="BO198" i="4"/>
  <c r="BL198" i="4"/>
  <c r="BJ198" i="4"/>
  <c r="BF198" i="4"/>
  <c r="BC198" i="4"/>
  <c r="AZ198" i="4"/>
  <c r="AV198" i="4"/>
  <c r="AS198" i="4"/>
  <c r="AP198" i="4"/>
  <c r="AL198" i="4"/>
  <c r="AI198" i="4"/>
  <c r="AF198" i="4"/>
  <c r="AC198" i="4"/>
  <c r="Z198" i="4"/>
  <c r="W198" i="4"/>
  <c r="N198" i="4"/>
  <c r="EA197" i="4"/>
  <c r="DX197" i="4"/>
  <c r="DT197" i="4"/>
  <c r="DQ197" i="4"/>
  <c r="DN197" i="4"/>
  <c r="DM197" i="4"/>
  <c r="DJ197" i="4"/>
  <c r="DG197" i="4"/>
  <c r="DD197" i="4"/>
  <c r="CZ197" i="4"/>
  <c r="CW197" i="4"/>
  <c r="CT197" i="4"/>
  <c r="CQ197" i="4"/>
  <c r="CO197" i="4"/>
  <c r="CL197" i="4"/>
  <c r="CI197" i="4"/>
  <c r="CE197" i="4"/>
  <c r="CB197" i="4"/>
  <c r="BY197" i="4"/>
  <c r="BV197" i="4"/>
  <c r="BR197" i="4"/>
  <c r="BO197" i="4"/>
  <c r="BL197" i="4"/>
  <c r="BH197" i="4"/>
  <c r="BE197" i="4"/>
  <c r="BB197" i="4"/>
  <c r="AX197" i="4"/>
  <c r="AT197" i="4"/>
  <c r="AQ197" i="4"/>
  <c r="AN197" i="4"/>
  <c r="AJ197" i="4"/>
  <c r="AH197" i="4"/>
  <c r="AG197" i="4"/>
  <c r="AD197" i="4"/>
  <c r="Z197" i="4"/>
  <c r="W197" i="4"/>
  <c r="T197" i="4"/>
  <c r="Q197" i="4"/>
  <c r="M197" i="4"/>
  <c r="DZ196" i="4"/>
  <c r="DY196" i="4"/>
  <c r="DV196" i="4"/>
  <c r="DR196" i="4"/>
  <c r="DO196" i="4"/>
  <c r="DL196" i="4"/>
  <c r="DE196" i="4"/>
  <c r="DB196" i="4"/>
  <c r="CY196" i="4"/>
  <c r="CU196" i="4"/>
  <c r="CR196" i="4"/>
  <c r="CP196" i="4"/>
  <c r="CI196" i="4"/>
  <c r="CF196" i="4"/>
  <c r="CC196" i="4"/>
  <c r="BY196" i="4"/>
  <c r="BU196" i="4"/>
  <c r="BR196" i="4"/>
  <c r="BN196" i="4"/>
  <c r="BK196" i="4"/>
  <c r="BH196" i="4"/>
  <c r="BC196" i="4"/>
  <c r="AZ196" i="4"/>
  <c r="AW196" i="4"/>
  <c r="AR196" i="4"/>
  <c r="AO196" i="4"/>
  <c r="AM196" i="4"/>
  <c r="AI196" i="4"/>
  <c r="AF196" i="4"/>
  <c r="AC196" i="4"/>
  <c r="Z196" i="4"/>
  <c r="V196" i="4"/>
  <c r="S196" i="4"/>
  <c r="P196" i="4"/>
  <c r="DY195" i="4"/>
  <c r="DV195" i="4"/>
  <c r="DS195" i="4"/>
  <c r="DO195" i="4"/>
  <c r="DL195" i="4"/>
  <c r="DI195" i="4"/>
  <c r="DF195" i="4"/>
  <c r="DC195" i="4"/>
  <c r="CZ195" i="4"/>
  <c r="CW195" i="4"/>
  <c r="CR195" i="4"/>
  <c r="CP195" i="4"/>
  <c r="CM195" i="4"/>
  <c r="CI195" i="4"/>
  <c r="CF195" i="4"/>
  <c r="CC195" i="4"/>
  <c r="BY195" i="4"/>
  <c r="BV195" i="4"/>
  <c r="BS195" i="4"/>
  <c r="BO195" i="4"/>
  <c r="BL195" i="4"/>
  <c r="BI195" i="4"/>
  <c r="BE195" i="4"/>
  <c r="BB195" i="4"/>
  <c r="AY195" i="4"/>
  <c r="AU195" i="4"/>
  <c r="AR195" i="4"/>
  <c r="AO195" i="4"/>
  <c r="AK195" i="4"/>
  <c r="AH195" i="4"/>
  <c r="AE195" i="4"/>
  <c r="AA195" i="4"/>
  <c r="X195" i="4"/>
  <c r="U195" i="4"/>
  <c r="R195" i="4"/>
  <c r="O195" i="4"/>
  <c r="N195" i="4"/>
  <c r="EA194" i="4"/>
  <c r="DX194" i="4"/>
  <c r="DV194" i="4"/>
  <c r="DS194" i="4"/>
  <c r="DP194" i="4"/>
  <c r="DM194" i="4"/>
  <c r="DI194" i="4"/>
  <c r="DF194" i="4"/>
  <c r="DC194" i="4"/>
  <c r="CY194" i="4"/>
  <c r="CV194" i="4"/>
  <c r="CS194" i="4"/>
  <c r="CO194" i="4"/>
  <c r="CL194" i="4"/>
  <c r="CI194" i="4"/>
  <c r="CE194" i="4"/>
  <c r="CB194" i="4"/>
  <c r="BY194" i="4"/>
  <c r="BS194" i="4"/>
  <c r="BP194" i="4"/>
  <c r="BL194" i="4"/>
  <c r="BI194" i="4"/>
  <c r="BF194" i="4"/>
  <c r="AY194" i="4"/>
  <c r="AV194" i="4"/>
  <c r="AS194" i="4"/>
  <c r="AO194" i="4"/>
  <c r="AL194" i="4"/>
  <c r="AI194" i="4"/>
  <c r="AE194" i="4"/>
  <c r="AB194" i="4"/>
  <c r="Y194" i="4"/>
  <c r="R194" i="4"/>
  <c r="O194" i="4"/>
  <c r="EB193" i="4"/>
  <c r="DV193" i="4"/>
  <c r="DS193" i="4"/>
  <c r="DP193" i="4"/>
  <c r="DM193" i="4"/>
  <c r="DJ193" i="4"/>
  <c r="DG193" i="4"/>
  <c r="DC193" i="4"/>
  <c r="CZ193" i="4"/>
  <c r="CW193" i="4"/>
  <c r="CS193" i="4"/>
  <c r="CP193" i="4"/>
  <c r="CM193" i="4"/>
  <c r="CI193" i="4"/>
  <c r="CF193" i="4"/>
  <c r="CC193" i="4"/>
  <c r="BY193" i="4"/>
  <c r="BV193" i="4"/>
  <c r="BS193" i="4"/>
  <c r="BO193" i="4"/>
  <c r="BL193" i="4"/>
  <c r="BI193" i="4"/>
  <c r="BF193" i="4"/>
  <c r="BB193" i="4"/>
  <c r="AY193" i="4"/>
  <c r="AV193" i="4"/>
  <c r="AS193" i="4"/>
  <c r="AO193" i="4"/>
  <c r="AL193" i="4"/>
  <c r="AI193" i="4"/>
  <c r="AE193" i="4"/>
  <c r="AC193" i="4"/>
  <c r="Z193" i="4"/>
  <c r="V193" i="4"/>
  <c r="S193" i="4"/>
  <c r="P193" i="4"/>
  <c r="DV192" i="4"/>
  <c r="DR192" i="4"/>
  <c r="DO192" i="4"/>
  <c r="DL192" i="4"/>
  <c r="DH192" i="4"/>
  <c r="DE192" i="4"/>
  <c r="DB192" i="4"/>
  <c r="CV192" i="4"/>
  <c r="CS192" i="4"/>
  <c r="CP192" i="4"/>
  <c r="CL192" i="4"/>
  <c r="CI192" i="4"/>
  <c r="CF192" i="4"/>
  <c r="CB192" i="4"/>
  <c r="CA192" i="4"/>
  <c r="BX192" i="4"/>
  <c r="BU192" i="4"/>
  <c r="BQ192" i="4"/>
  <c r="BN192" i="4"/>
  <c r="BK192" i="4"/>
  <c r="BG192" i="4"/>
  <c r="BD192" i="4"/>
  <c r="BA192" i="4"/>
  <c r="AT192" i="4"/>
  <c r="AQ192" i="4"/>
  <c r="AN192" i="4"/>
  <c r="AK192" i="4"/>
  <c r="AG192" i="4"/>
  <c r="AD192" i="4"/>
  <c r="AA192" i="4"/>
  <c r="X192" i="4"/>
  <c r="V192" i="4"/>
  <c r="S192" i="4"/>
  <c r="Q192" i="4"/>
  <c r="M192" i="4"/>
  <c r="DZ191" i="4"/>
  <c r="DV191" i="4"/>
  <c r="DQ191" i="4"/>
  <c r="DN191" i="4"/>
  <c r="DG191" i="4"/>
  <c r="DD191" i="4"/>
  <c r="DA191" i="4"/>
  <c r="CW191" i="4"/>
  <c r="CT191" i="4"/>
  <c r="CQ191" i="4"/>
  <c r="CM191" i="4"/>
  <c r="CJ191" i="4"/>
  <c r="CG191" i="4"/>
  <c r="CD191" i="4"/>
  <c r="BZ191" i="4"/>
  <c r="BW191" i="4"/>
  <c r="BT191" i="4"/>
  <c r="BQ191" i="4"/>
  <c r="BM191" i="4"/>
  <c r="BJ191" i="4"/>
  <c r="BF191" i="4"/>
  <c r="BC191" i="4"/>
  <c r="AZ191" i="4"/>
  <c r="AW191" i="4"/>
  <c r="AV191" i="4"/>
  <c r="AT191" i="4"/>
  <c r="AQ191" i="4"/>
  <c r="AM191" i="4"/>
  <c r="AJ191" i="4"/>
  <c r="AG191" i="4"/>
  <c r="AE191" i="4"/>
  <c r="AA191" i="4"/>
  <c r="Y191" i="4"/>
  <c r="V191" i="4"/>
  <c r="S191" i="4"/>
  <c r="O191" i="4"/>
  <c r="EB190" i="4"/>
  <c r="EA190" i="4"/>
  <c r="DX190" i="4"/>
  <c r="DU190" i="4"/>
  <c r="DR190" i="4"/>
  <c r="DO190" i="4"/>
  <c r="DK190" i="4"/>
  <c r="DG190" i="4"/>
  <c r="DD190" i="4"/>
  <c r="DA190" i="4"/>
  <c r="CW190" i="4"/>
  <c r="CT190" i="4"/>
  <c r="CQ190" i="4"/>
  <c r="CN190" i="4"/>
  <c r="CJ190" i="4"/>
  <c r="CG190" i="4"/>
  <c r="CC190" i="4"/>
  <c r="BZ190" i="4"/>
  <c r="BW190" i="4"/>
  <c r="BS190" i="4"/>
  <c r="BP190" i="4"/>
  <c r="BM190" i="4"/>
  <c r="BI190" i="4"/>
  <c r="BF190" i="4"/>
  <c r="BC190" i="4"/>
  <c r="AY190" i="4"/>
  <c r="AX190" i="4"/>
  <c r="AU190" i="4"/>
  <c r="AR190" i="4"/>
  <c r="AO190" i="4"/>
  <c r="AK190" i="4"/>
  <c r="AH190" i="4"/>
  <c r="AD190" i="4"/>
  <c r="AA190" i="4"/>
  <c r="X190" i="4"/>
  <c r="U190" i="4"/>
  <c r="P190" i="4"/>
  <c r="N190" i="4"/>
  <c r="M190" i="4"/>
  <c r="DV189" i="4"/>
  <c r="DS189" i="4"/>
  <c r="DP189" i="4"/>
  <c r="DL189" i="4"/>
  <c r="DI189" i="4"/>
  <c r="DF189" i="4"/>
  <c r="DA189" i="4"/>
  <c r="CW189" i="4"/>
  <c r="CP189" i="4"/>
  <c r="CM189" i="4"/>
  <c r="CJ189" i="4"/>
  <c r="CE189" i="4"/>
  <c r="CB189" i="4"/>
  <c r="BY189" i="4"/>
  <c r="BV189" i="4"/>
  <c r="BS189" i="4"/>
  <c r="BP189" i="4"/>
  <c r="BI189" i="4"/>
  <c r="BF189" i="4"/>
  <c r="BC189" i="4"/>
  <c r="AY189" i="4"/>
  <c r="AT189" i="4"/>
  <c r="AR189" i="4"/>
  <c r="AN189" i="4"/>
  <c r="AK189" i="4"/>
  <c r="AH189" i="4"/>
  <c r="AD189" i="4"/>
  <c r="AA189" i="4"/>
  <c r="X189" i="4"/>
  <c r="T189" i="4"/>
  <c r="Q189" i="4"/>
  <c r="N189" i="4"/>
  <c r="EA188" i="4"/>
  <c r="DW188" i="4"/>
  <c r="DT188" i="4"/>
  <c r="DQ188" i="4"/>
  <c r="DK188" i="4"/>
  <c r="DI188" i="4"/>
  <c r="DF188" i="4"/>
  <c r="DB188" i="4"/>
  <c r="CY188" i="4"/>
  <c r="CV188" i="4"/>
  <c r="CO188" i="4"/>
  <c r="CL188" i="4"/>
  <c r="CI188" i="4"/>
  <c r="CF188" i="4"/>
  <c r="CC188" i="4"/>
  <c r="BZ188" i="4"/>
  <c r="BV188" i="4"/>
  <c r="BS188" i="4"/>
  <c r="BP188" i="4"/>
  <c r="BL188" i="4"/>
  <c r="BJ188" i="4"/>
  <c r="BG188" i="4"/>
  <c r="BC188" i="4"/>
  <c r="AZ188" i="4"/>
  <c r="AW188" i="4"/>
  <c r="AT188" i="4"/>
  <c r="AQ188" i="4"/>
  <c r="AN188" i="4"/>
  <c r="AK188" i="4"/>
  <c r="AH188" i="4"/>
  <c r="AD188" i="4"/>
  <c r="AA188" i="4"/>
  <c r="X188" i="4"/>
  <c r="T188" i="4"/>
  <c r="R188" i="4"/>
  <c r="O188" i="4"/>
  <c r="EB187" i="4"/>
  <c r="DY187" i="4"/>
  <c r="DV187" i="4"/>
  <c r="DS187" i="4"/>
  <c r="DO187" i="4"/>
  <c r="DL187" i="4"/>
  <c r="DI187" i="4"/>
  <c r="DE187" i="4"/>
  <c r="DB187" i="4"/>
  <c r="CY187" i="4"/>
  <c r="CU187" i="4"/>
  <c r="CR187" i="4"/>
  <c r="CO187" i="4"/>
  <c r="CL187" i="4"/>
  <c r="CH187" i="4"/>
  <c r="CE187" i="4"/>
  <c r="CB187" i="4"/>
  <c r="BX187" i="4"/>
  <c r="BU187" i="4"/>
  <c r="BR187" i="4"/>
  <c r="BO187" i="4"/>
  <c r="BL187" i="4"/>
  <c r="BI187" i="4"/>
  <c r="BF187" i="4"/>
  <c r="BB187" i="4"/>
  <c r="AY187" i="4"/>
  <c r="AV187" i="4"/>
  <c r="AS187" i="4"/>
  <c r="AP187" i="4"/>
  <c r="AM187" i="4"/>
  <c r="AI187" i="4"/>
  <c r="AF187" i="4"/>
  <c r="AC187" i="4"/>
  <c r="Z187" i="4"/>
  <c r="V187" i="4"/>
  <c r="S187" i="4"/>
  <c r="P187" i="4"/>
  <c r="EB186" i="4"/>
  <c r="EA186" i="4"/>
  <c r="DX186" i="4"/>
  <c r="DU186" i="4"/>
  <c r="DR186" i="4"/>
  <c r="DO186" i="4"/>
  <c r="DL186" i="4"/>
  <c r="DI186" i="4"/>
  <c r="DE186" i="4"/>
  <c r="DB186" i="4"/>
  <c r="CY186" i="4"/>
  <c r="CV186" i="4"/>
  <c r="CS186" i="4"/>
  <c r="CP186" i="4"/>
  <c r="CM186" i="4"/>
  <c r="CI186" i="4"/>
  <c r="CF186" i="4"/>
  <c r="CC186" i="4"/>
  <c r="BW186" i="4"/>
  <c r="BT186" i="4"/>
  <c r="BQ186" i="4"/>
  <c r="BL186" i="4"/>
  <c r="BI186" i="4"/>
  <c r="BF186" i="4"/>
  <c r="BB186" i="4"/>
  <c r="AX186" i="4"/>
  <c r="AU186" i="4"/>
  <c r="AQ186" i="4"/>
  <c r="AP186" i="4"/>
  <c r="AM186" i="4"/>
  <c r="AJ186" i="4"/>
  <c r="AE186" i="4"/>
  <c r="AB186" i="4"/>
  <c r="Y186" i="4"/>
  <c r="U186" i="4"/>
  <c r="O186" i="4"/>
  <c r="DX185" i="4"/>
  <c r="DU185" i="4"/>
  <c r="DR185" i="4"/>
  <c r="DK185" i="4"/>
  <c r="DH185" i="4"/>
  <c r="DE185" i="4"/>
  <c r="DA185" i="4"/>
  <c r="CX185" i="4"/>
  <c r="CU185" i="4"/>
  <c r="CP185" i="4"/>
  <c r="CM185" i="4"/>
  <c r="CJ185" i="4"/>
  <c r="CG185" i="4"/>
  <c r="CC185" i="4"/>
  <c r="BZ185" i="4"/>
  <c r="BW185" i="4"/>
  <c r="BS185" i="4"/>
  <c r="BP185" i="4"/>
  <c r="BM185" i="4"/>
  <c r="BJ185" i="4"/>
  <c r="BG185" i="4"/>
  <c r="BD185" i="4"/>
  <c r="AZ185" i="4"/>
  <c r="AW185" i="4"/>
  <c r="AT185" i="4"/>
  <c r="AP185" i="4"/>
  <c r="AL185" i="4"/>
  <c r="AI185" i="4"/>
  <c r="AF185" i="4"/>
  <c r="AC185" i="4"/>
  <c r="Z185" i="4"/>
  <c r="S185" i="4"/>
  <c r="P185" i="4"/>
  <c r="M185" i="4"/>
  <c r="DZ184" i="4"/>
  <c r="DV184" i="4"/>
  <c r="DS184" i="4"/>
  <c r="DP184" i="4"/>
  <c r="DL184" i="4"/>
  <c r="DJ184" i="4"/>
  <c r="DG184" i="4"/>
  <c r="DC184" i="4"/>
  <c r="CZ184" i="4"/>
  <c r="CW184" i="4"/>
  <c r="CT184" i="4"/>
  <c r="CQ184" i="4"/>
  <c r="CM184" i="4"/>
  <c r="CJ184" i="4"/>
  <c r="CG184" i="4"/>
  <c r="CC184" i="4"/>
  <c r="BZ184" i="4"/>
  <c r="BW184" i="4"/>
  <c r="BS184" i="4"/>
  <c r="BP184" i="4"/>
  <c r="BM184" i="4"/>
  <c r="BI184" i="4"/>
  <c r="BF184" i="4"/>
  <c r="BC184" i="4"/>
  <c r="AW184" i="4"/>
  <c r="AT184" i="4"/>
  <c r="AP184" i="4"/>
  <c r="AM184" i="4"/>
  <c r="AJ184" i="4"/>
  <c r="AF184" i="4"/>
  <c r="AB184" i="4"/>
  <c r="Y184" i="4"/>
  <c r="U184" i="4"/>
  <c r="Q184" i="4"/>
  <c r="N184" i="4"/>
  <c r="EA183" i="4"/>
  <c r="DW183" i="4"/>
  <c r="DU183" i="4"/>
  <c r="DQ183" i="4"/>
  <c r="DM183" i="4"/>
  <c r="DL183" i="4"/>
  <c r="DI183" i="4"/>
  <c r="DF183" i="4"/>
  <c r="DB183" i="4"/>
  <c r="CY183" i="4"/>
  <c r="CV183" i="4"/>
  <c r="CO183" i="4"/>
  <c r="CL183" i="4"/>
  <c r="CI183" i="4"/>
  <c r="CE183" i="4"/>
  <c r="CB183" i="4"/>
  <c r="BY183" i="4"/>
  <c r="BV183" i="4"/>
  <c r="BR183" i="4"/>
  <c r="BO183" i="4"/>
  <c r="BL183" i="4"/>
  <c r="BI183" i="4"/>
  <c r="BF183" i="4"/>
  <c r="BC183" i="4"/>
  <c r="AY183" i="4"/>
  <c r="AV183" i="4"/>
  <c r="AS183" i="4"/>
  <c r="AP183" i="4"/>
  <c r="AL183" i="4"/>
  <c r="AI183" i="4"/>
  <c r="AF183" i="4"/>
  <c r="AB183" i="4"/>
  <c r="X183" i="4"/>
  <c r="V183" i="4"/>
  <c r="R183" i="4"/>
  <c r="O183" i="4"/>
  <c r="EB182" i="4"/>
  <c r="DX182" i="4"/>
  <c r="DU182" i="4"/>
  <c r="DR182" i="4"/>
  <c r="DO182" i="4"/>
  <c r="DK182" i="4"/>
  <c r="DH182" i="4"/>
  <c r="DE182" i="4"/>
  <c r="DB182" i="4"/>
  <c r="CX182" i="4"/>
  <c r="CU182" i="4"/>
  <c r="CR182" i="4"/>
  <c r="CN182" i="4"/>
  <c r="CK182" i="4"/>
  <c r="CH182" i="4"/>
  <c r="CD182" i="4"/>
  <c r="CA182" i="4"/>
  <c r="BX182" i="4"/>
  <c r="BT182" i="4"/>
  <c r="BQ182" i="4"/>
  <c r="BN182" i="4"/>
  <c r="BJ182" i="4"/>
  <c r="BG182" i="4"/>
  <c r="BD182" i="4"/>
  <c r="AY182" i="4"/>
  <c r="AW182" i="4"/>
  <c r="AT182" i="4"/>
  <c r="AP182" i="4"/>
  <c r="AL182" i="4"/>
  <c r="AI182" i="4"/>
  <c r="AD182" i="4"/>
  <c r="AA182" i="4"/>
  <c r="X182" i="4"/>
  <c r="V182" i="4"/>
  <c r="R182" i="4"/>
  <c r="O182" i="4"/>
  <c r="EB181" i="4"/>
  <c r="DY181" i="4"/>
  <c r="DU181" i="4"/>
  <c r="DR181" i="4"/>
  <c r="DO181" i="4"/>
  <c r="DI181" i="4"/>
  <c r="DF181" i="4"/>
  <c r="CW181" i="4"/>
  <c r="CT181" i="4"/>
  <c r="CN181" i="4"/>
  <c r="CK181" i="4"/>
  <c r="CH181" i="4"/>
  <c r="CD181" i="4"/>
  <c r="CA181" i="4"/>
  <c r="BX181" i="4"/>
  <c r="BT181" i="4"/>
  <c r="BQ181" i="4"/>
  <c r="BN181" i="4"/>
  <c r="BJ181" i="4"/>
  <c r="BH181" i="4"/>
  <c r="BE181" i="4"/>
  <c r="BA181" i="4"/>
  <c r="AX181" i="4"/>
  <c r="AU181" i="4"/>
  <c r="AQ181" i="4"/>
  <c r="AN181" i="4"/>
  <c r="AK181" i="4"/>
  <c r="AH181" i="4"/>
  <c r="AD181" i="4"/>
  <c r="AA181" i="4"/>
  <c r="X181" i="4"/>
  <c r="S181" i="4"/>
  <c r="N181" i="4"/>
  <c r="EA180" i="4"/>
  <c r="DT180" i="4"/>
  <c r="DQ180" i="4"/>
  <c r="DN180" i="4"/>
  <c r="DJ180" i="4"/>
  <c r="DG180" i="4"/>
  <c r="DD180" i="4"/>
  <c r="CZ180" i="4"/>
  <c r="CW180" i="4"/>
  <c r="CT180" i="4"/>
  <c r="CQ180" i="4"/>
  <c r="CO180" i="4"/>
  <c r="CL180" i="4"/>
  <c r="CI180" i="4"/>
  <c r="CF180" i="4"/>
  <c r="CC180" i="4"/>
  <c r="BZ180" i="4"/>
  <c r="BV180" i="4"/>
  <c r="BS180" i="4"/>
  <c r="BP180" i="4"/>
  <c r="BM180" i="4"/>
  <c r="BJ180" i="4"/>
  <c r="BG180" i="4"/>
  <c r="BC180" i="4"/>
  <c r="AZ180" i="4"/>
  <c r="AW180" i="4"/>
  <c r="AR180" i="4"/>
  <c r="AP180" i="4"/>
  <c r="AO180" i="4"/>
  <c r="AM180" i="4"/>
  <c r="AG180" i="4"/>
  <c r="AD180" i="4"/>
  <c r="AA180" i="4"/>
  <c r="T180" i="4"/>
  <c r="Q180" i="4"/>
  <c r="N180" i="4"/>
  <c r="DZ179" i="4"/>
  <c r="DW179" i="4"/>
  <c r="DT179" i="4"/>
  <c r="DO179" i="4"/>
  <c r="DL179" i="4"/>
  <c r="DI179" i="4"/>
  <c r="DD179" i="4"/>
  <c r="DA179" i="4"/>
  <c r="CX179" i="4"/>
  <c r="CT179" i="4"/>
  <c r="CQ179" i="4"/>
  <c r="CN179" i="4"/>
  <c r="CK179" i="4"/>
  <c r="CG179" i="4"/>
  <c r="CD179" i="4"/>
  <c r="CA179" i="4"/>
  <c r="BX179" i="4"/>
  <c r="BU179" i="4"/>
  <c r="BR179" i="4"/>
  <c r="BN179" i="4"/>
  <c r="BK179" i="4"/>
  <c r="BH179" i="4"/>
  <c r="BD179" i="4"/>
  <c r="BA179" i="4"/>
  <c r="AX179" i="4"/>
  <c r="AU179" i="4"/>
  <c r="AQ179" i="4"/>
  <c r="AN179" i="4"/>
  <c r="AK179" i="4"/>
  <c r="AD179" i="4"/>
  <c r="AA179" i="4"/>
  <c r="W179" i="4"/>
  <c r="T179" i="4"/>
  <c r="R179" i="4"/>
  <c r="O179" i="4"/>
  <c r="DW178" i="4"/>
  <c r="DS178" i="4"/>
  <c r="DP178" i="4"/>
  <c r="DM178" i="4"/>
  <c r="DI178" i="4"/>
  <c r="DF178" i="4"/>
  <c r="DC178" i="4"/>
  <c r="CY178" i="4"/>
  <c r="CV178" i="4"/>
  <c r="CS178" i="4"/>
  <c r="CO178" i="4"/>
  <c r="CL178" i="4"/>
  <c r="CI178" i="4"/>
  <c r="CE178" i="4"/>
  <c r="CC178" i="4"/>
  <c r="BZ178" i="4"/>
  <c r="BR178" i="4"/>
  <c r="BO178" i="4"/>
  <c r="BG178" i="4"/>
  <c r="BD178" i="4"/>
  <c r="BA178" i="4"/>
  <c r="AW178" i="4"/>
  <c r="AU178" i="4"/>
  <c r="AR178" i="4"/>
  <c r="AN178" i="4"/>
  <c r="AJ178" i="4"/>
  <c r="AF178" i="4"/>
  <c r="AB178" i="4"/>
  <c r="Y178" i="4"/>
  <c r="V178" i="4"/>
  <c r="R178" i="4"/>
  <c r="O178" i="4"/>
  <c r="DZ177" i="4"/>
  <c r="DV177" i="4"/>
  <c r="DS177" i="4"/>
  <c r="DO177" i="4"/>
  <c r="DK177" i="4"/>
  <c r="DI177" i="4"/>
  <c r="DH177" i="4"/>
  <c r="DE177" i="4"/>
  <c r="CZ177" i="4"/>
  <c r="CV177" i="4"/>
  <c r="CS177" i="4"/>
  <c r="CO177" i="4"/>
  <c r="CJ177" i="4"/>
  <c r="CG177" i="4"/>
  <c r="CB177" i="4"/>
  <c r="BX177" i="4"/>
  <c r="BU177" i="4"/>
  <c r="BP177" i="4"/>
  <c r="BN177" i="4"/>
  <c r="BK177" i="4"/>
  <c r="BC177" i="4"/>
  <c r="AZ177" i="4"/>
  <c r="AV177" i="4"/>
  <c r="AS177" i="4"/>
  <c r="AP177" i="4"/>
  <c r="AI177" i="4"/>
  <c r="AF177" i="4"/>
  <c r="AC177" i="4"/>
  <c r="Z177" i="4"/>
  <c r="U177" i="4"/>
  <c r="Q177" i="4"/>
  <c r="DX176" i="4"/>
  <c r="DR176" i="4"/>
  <c r="DO176" i="4"/>
  <c r="DL176" i="4"/>
  <c r="DG176" i="4"/>
  <c r="DD176" i="4"/>
  <c r="CY176" i="4"/>
  <c r="CU176" i="4"/>
  <c r="CR176" i="4"/>
  <c r="CN176" i="4"/>
  <c r="CJ176" i="4"/>
  <c r="AY170" i="4"/>
  <c r="AT170" i="4"/>
  <c r="AN170" i="4"/>
  <c r="AJ170" i="4"/>
  <c r="AE170" i="4"/>
  <c r="AA170" i="4"/>
  <c r="T170" i="4"/>
  <c r="R170" i="4"/>
  <c r="M170" i="4"/>
  <c r="CW169" i="4"/>
  <c r="CU169" i="4"/>
  <c r="CS169" i="4"/>
  <c r="CQ169" i="4"/>
  <c r="CO169" i="4"/>
  <c r="CM169" i="4"/>
  <c r="CK169" i="4"/>
  <c r="CI169" i="4"/>
  <c r="CG169" i="4"/>
  <c r="CE169" i="4"/>
  <c r="CC169" i="4"/>
  <c r="CA169" i="4"/>
  <c r="BY169" i="4"/>
  <c r="BW169" i="4"/>
  <c r="BU169" i="4"/>
  <c r="BS169" i="4"/>
  <c r="BQ169" i="4"/>
  <c r="BO169" i="4"/>
  <c r="BM169" i="4"/>
  <c r="BK169" i="4"/>
  <c r="BI169" i="4"/>
  <c r="BG169" i="4"/>
  <c r="BE169" i="4"/>
  <c r="BC169" i="4"/>
  <c r="BA169" i="4"/>
  <c r="AU169" i="4"/>
  <c r="AP169" i="4"/>
  <c r="AK169" i="4"/>
  <c r="AF169" i="4"/>
  <c r="Z169" i="4"/>
  <c r="W169" i="4"/>
  <c r="Q169" i="4"/>
  <c r="CN168" i="4"/>
  <c r="BW168" i="4"/>
  <c r="BU168" i="4"/>
  <c r="BS168" i="4"/>
  <c r="BQ168" i="4"/>
  <c r="BO168" i="4"/>
  <c r="BM168" i="4"/>
  <c r="BK168" i="4"/>
  <c r="BI168" i="4"/>
  <c r="BG168" i="4"/>
  <c r="BE168" i="4"/>
  <c r="BB168" i="4"/>
  <c r="AZ168" i="4"/>
  <c r="AT168" i="4"/>
  <c r="AN168" i="4"/>
  <c r="AI168" i="4"/>
  <c r="AD168" i="4"/>
  <c r="W168" i="4"/>
  <c r="R168" i="4"/>
  <c r="AY167" i="4"/>
  <c r="AQ167" i="4"/>
  <c r="AI167" i="4"/>
  <c r="Z167" i="4"/>
  <c r="Q167" i="4"/>
  <c r="AV166" i="4"/>
  <c r="AM166" i="4"/>
  <c r="AD166" i="4"/>
  <c r="W166" i="4"/>
  <c r="DY165" i="4"/>
  <c r="DW165" i="4"/>
  <c r="DU165" i="4"/>
  <c r="DS165" i="4"/>
  <c r="DQ165" i="4"/>
  <c r="DO165" i="4"/>
  <c r="DM165" i="4"/>
  <c r="DK165" i="4"/>
  <c r="DI165" i="4"/>
  <c r="DG165" i="4"/>
  <c r="DE165" i="4"/>
  <c r="DC165" i="4"/>
  <c r="DA165" i="4"/>
  <c r="CY165" i="4"/>
  <c r="CW165" i="4"/>
  <c r="CU165" i="4"/>
  <c r="CS165" i="4"/>
  <c r="CQ165" i="4"/>
  <c r="CO165" i="4"/>
  <c r="CM165" i="4"/>
  <c r="CK165" i="4"/>
  <c r="CI165" i="4"/>
  <c r="CG165" i="4"/>
  <c r="CE165" i="4"/>
  <c r="CC165" i="4"/>
  <c r="CA165" i="4"/>
  <c r="BX165" i="4"/>
  <c r="BU165" i="4"/>
  <c r="BS165" i="4"/>
  <c r="BQ165" i="4"/>
  <c r="BM165" i="4"/>
  <c r="BH165" i="4"/>
  <c r="BC165" i="4"/>
  <c r="AY165" i="4"/>
  <c r="AR165" i="4"/>
  <c r="AI165" i="4"/>
  <c r="AB165" i="4"/>
  <c r="R165" i="4"/>
  <c r="AX164" i="4"/>
  <c r="AN164" i="4"/>
  <c r="Z164" i="4"/>
  <c r="R164" i="4"/>
  <c r="AY163" i="4"/>
  <c r="AS163" i="4"/>
  <c r="AM163" i="4"/>
  <c r="AG163" i="4"/>
  <c r="AA163" i="4"/>
  <c r="V163" i="4"/>
  <c r="P163" i="4"/>
  <c r="AY162" i="4"/>
  <c r="AT162" i="4"/>
  <c r="AM162" i="4"/>
  <c r="AI162" i="4"/>
  <c r="AC162" i="4"/>
  <c r="V162" i="4"/>
  <c r="P162" i="4"/>
  <c r="AZ161" i="4"/>
  <c r="AS161" i="4"/>
  <c r="AM161" i="4"/>
  <c r="AI161" i="4"/>
  <c r="AB161" i="4"/>
  <c r="W161" i="4"/>
  <c r="R161" i="4"/>
  <c r="AZ160" i="4"/>
  <c r="AT160" i="4"/>
  <c r="AO160" i="4"/>
  <c r="AI160" i="4"/>
  <c r="AE160" i="4"/>
  <c r="X160" i="4"/>
  <c r="R160" i="4"/>
  <c r="AV159" i="4"/>
  <c r="AN159" i="4"/>
  <c r="AF159" i="4"/>
  <c r="M159" i="4"/>
  <c r="DZ158" i="4"/>
  <c r="DV158" i="4"/>
  <c r="DR158" i="4"/>
  <c r="DN158" i="4"/>
  <c r="DJ158" i="4"/>
  <c r="DF158" i="4"/>
  <c r="DB158" i="4"/>
  <c r="CX158" i="4"/>
  <c r="CT158" i="4"/>
  <c r="CS158" i="4"/>
  <c r="CO158" i="4"/>
  <c r="CK158" i="4"/>
  <c r="CF158" i="4"/>
  <c r="CB158" i="4"/>
  <c r="BX158" i="4"/>
  <c r="BW158" i="4"/>
  <c r="BS158" i="4"/>
  <c r="BF158" i="4"/>
  <c r="BB158" i="4"/>
  <c r="AZ158" i="4"/>
  <c r="AR158" i="4"/>
  <c r="AI158" i="4"/>
  <c r="Z158" i="4"/>
  <c r="R158" i="4"/>
  <c r="AX157" i="4"/>
  <c r="AP157" i="4"/>
  <c r="AG157" i="4"/>
  <c r="Y157" i="4"/>
  <c r="P157" i="4"/>
  <c r="AV156" i="4"/>
  <c r="AK156" i="4"/>
  <c r="AC156" i="4"/>
  <c r="S156" i="4"/>
  <c r="AQ155" i="4"/>
  <c r="AI155" i="4"/>
  <c r="AA155" i="4"/>
  <c r="S155" i="4"/>
  <c r="AW154" i="4"/>
  <c r="AM154" i="4"/>
  <c r="AF154" i="4"/>
  <c r="X154" i="4"/>
  <c r="P154" i="4"/>
  <c r="AN153" i="4"/>
  <c r="AE153" i="4"/>
  <c r="W153" i="4"/>
  <c r="M153" i="4"/>
  <c r="AP152" i="4"/>
  <c r="AG152" i="4"/>
  <c r="Z152" i="4"/>
  <c r="Q152" i="4"/>
  <c r="AG151" i="4"/>
  <c r="AB151" i="4"/>
  <c r="V151" i="4"/>
  <c r="Q151" i="4"/>
  <c r="CU150" i="4"/>
  <c r="CS150" i="4"/>
  <c r="CQ150" i="4"/>
  <c r="CO150" i="4"/>
  <c r="CM150" i="4"/>
  <c r="CK150" i="4"/>
  <c r="CI150" i="4"/>
  <c r="CG150" i="4"/>
  <c r="CE150" i="4"/>
  <c r="CC150" i="4"/>
  <c r="CA150" i="4"/>
  <c r="BY150" i="4"/>
  <c r="BW150" i="4"/>
  <c r="BU150" i="4"/>
  <c r="BS150" i="4"/>
  <c r="BQ150" i="4"/>
  <c r="BO150" i="4"/>
  <c r="BM150" i="4"/>
  <c r="BK150" i="4"/>
  <c r="BI150" i="4"/>
  <c r="BG150" i="4"/>
  <c r="BE150" i="4"/>
  <c r="BC150" i="4"/>
  <c r="BA150" i="4"/>
  <c r="AV150" i="4"/>
  <c r="AP150" i="4"/>
  <c r="AJ150" i="4"/>
  <c r="AE150" i="4"/>
  <c r="Y150" i="4"/>
  <c r="T150" i="4"/>
  <c r="O150" i="4"/>
  <c r="AW149" i="4"/>
  <c r="AQ149" i="4"/>
  <c r="AK149" i="4"/>
  <c r="AE149" i="4"/>
  <c r="Y149" i="4"/>
  <c r="T149" i="4"/>
  <c r="M149" i="4"/>
  <c r="AV148" i="4"/>
  <c r="AP148" i="4"/>
  <c r="AJ148" i="4"/>
  <c r="AE148" i="4"/>
  <c r="Y148" i="4"/>
  <c r="R148" i="4"/>
  <c r="N148" i="4"/>
  <c r="AU147" i="4"/>
  <c r="AP147" i="4"/>
  <c r="AK147" i="4"/>
  <c r="AF147" i="4"/>
  <c r="Z147" i="4"/>
  <c r="U147" i="4"/>
  <c r="P147" i="4"/>
  <c r="AY146" i="4"/>
  <c r="AT146" i="4"/>
  <c r="AO146" i="4"/>
  <c r="AJ146" i="4"/>
  <c r="AF146" i="4"/>
  <c r="Z146" i="4"/>
  <c r="AV145" i="4"/>
  <c r="AN145" i="4"/>
  <c r="P145" i="4"/>
  <c r="AV144" i="4"/>
  <c r="AN144" i="4"/>
  <c r="U144" i="4"/>
  <c r="AZ143" i="4"/>
  <c r="AS143" i="4"/>
  <c r="AI143" i="4"/>
  <c r="Z143" i="4"/>
  <c r="T143" i="4"/>
  <c r="AY142" i="4"/>
  <c r="AR142" i="4"/>
  <c r="X142" i="4"/>
  <c r="AY141" i="4"/>
  <c r="AQ141" i="4"/>
  <c r="AI141" i="4"/>
  <c r="AA141" i="4"/>
  <c r="V141" i="4"/>
  <c r="P141" i="4"/>
  <c r="AY140" i="4"/>
  <c r="AT140" i="4"/>
  <c r="AO140" i="4"/>
  <c r="AJ140" i="4"/>
  <c r="AE140" i="4"/>
  <c r="Z140" i="4"/>
  <c r="T140" i="4"/>
  <c r="P140" i="4"/>
  <c r="AW139" i="4"/>
  <c r="AS139" i="4"/>
  <c r="AM139" i="4"/>
  <c r="AH139" i="4"/>
  <c r="AC139" i="4"/>
  <c r="W139" i="4"/>
  <c r="R139" i="4"/>
  <c r="M139" i="4"/>
  <c r="AU138" i="4"/>
  <c r="AP138" i="4"/>
  <c r="AK138" i="4"/>
  <c r="AE138" i="4"/>
  <c r="AB138" i="4"/>
  <c r="W138" i="4"/>
  <c r="R138" i="4"/>
  <c r="N138" i="4"/>
  <c r="AV137" i="4"/>
  <c r="AW132" i="4"/>
  <c r="AQ132" i="4"/>
  <c r="AL132" i="4"/>
  <c r="AF132" i="4"/>
  <c r="Z132" i="4"/>
  <c r="U132" i="4"/>
  <c r="O132" i="4"/>
  <c r="AW131" i="4"/>
  <c r="AP131" i="4"/>
  <c r="AK131" i="4"/>
  <c r="AD131" i="4"/>
  <c r="X131" i="4"/>
  <c r="R131" i="4"/>
  <c r="B124" i="4"/>
  <c r="B122" i="4"/>
  <c r="B121" i="4"/>
  <c r="B119" i="4"/>
  <c r="B118" i="4"/>
  <c r="B117" i="4"/>
  <c r="B116" i="4"/>
  <c r="B111" i="4"/>
  <c r="B110" i="4"/>
  <c r="B109" i="4"/>
  <c r="B106" i="4"/>
  <c r="B105" i="4"/>
  <c r="B103" i="4"/>
  <c r="B99" i="4"/>
  <c r="B98" i="4"/>
  <c r="B97" i="4"/>
  <c r="B96" i="4"/>
  <c r="B92" i="4"/>
  <c r="B91" i="4"/>
  <c r="B90" i="4"/>
  <c r="B87" i="4"/>
  <c r="B83" i="4"/>
  <c r="B81" i="4"/>
  <c r="B80" i="4"/>
  <c r="B76" i="4"/>
  <c r="B74" i="4"/>
  <c r="B73" i="4"/>
  <c r="B70" i="4"/>
  <c r="B69" i="4"/>
  <c r="B67" i="4"/>
  <c r="B65" i="4"/>
  <c r="AQ249" i="4"/>
  <c r="CZ248" i="4"/>
  <c r="CY248" i="4"/>
  <c r="CM248" i="4"/>
  <c r="CK248" i="4"/>
  <c r="CJ248" i="4"/>
  <c r="BV248" i="4"/>
  <c r="BJ248" i="4"/>
  <c r="AZ248" i="4"/>
  <c r="AP248" i="4"/>
  <c r="AF248" i="4"/>
  <c r="S248" i="4"/>
  <c r="R248" i="4"/>
  <c r="Q248" i="4"/>
  <c r="DV247" i="4"/>
  <c r="DU247" i="4"/>
  <c r="DT247" i="4"/>
  <c r="DS247" i="4"/>
  <c r="DF247" i="4"/>
  <c r="CV247" i="4"/>
  <c r="CI247" i="4"/>
  <c r="CH247" i="4"/>
  <c r="BM247" i="4"/>
  <c r="BL247" i="4"/>
  <c r="AZ247" i="4"/>
  <c r="AY247" i="4"/>
  <c r="AW247" i="4"/>
  <c r="AK247" i="4"/>
  <c r="AJ247" i="4"/>
  <c r="Y247" i="4"/>
  <c r="EB246" i="4"/>
  <c r="DO246" i="4"/>
  <c r="DA246" i="4"/>
  <c r="CN246" i="4"/>
  <c r="CA246" i="4"/>
  <c r="BP246" i="4"/>
  <c r="BE246" i="4"/>
  <c r="AK246" i="4"/>
  <c r="AI246" i="4"/>
  <c r="AH246" i="4"/>
  <c r="X246" i="4"/>
  <c r="W246" i="4"/>
  <c r="V246" i="4"/>
  <c r="U246" i="4"/>
  <c r="T246" i="4"/>
  <c r="DY245" i="4"/>
  <c r="DN245" i="4"/>
  <c r="DM245" i="4"/>
  <c r="DB245" i="4"/>
  <c r="CR245" i="4"/>
  <c r="CE245" i="4"/>
  <c r="BU245" i="4"/>
  <c r="BI245" i="4"/>
  <c r="BH245" i="4"/>
  <c r="BF245" i="4"/>
  <c r="AS245" i="4"/>
  <c r="AF245" i="4"/>
  <c r="AE245" i="4"/>
  <c r="AC245" i="4"/>
  <c r="AA245" i="4"/>
  <c r="Z245" i="4"/>
  <c r="M245" i="4"/>
  <c r="DQ244" i="4"/>
  <c r="DO244" i="4"/>
  <c r="DN244" i="4"/>
  <c r="DB244" i="4"/>
  <c r="CO244" i="4"/>
  <c r="CC244" i="4"/>
  <c r="BR244" i="4"/>
  <c r="BQ244" i="4"/>
  <c r="BO244" i="4"/>
  <c r="BN244" i="4"/>
  <c r="BC244" i="4"/>
  <c r="AP244" i="4"/>
  <c r="AO244" i="4"/>
  <c r="AN244" i="4"/>
  <c r="AB244" i="4"/>
  <c r="AA244" i="4"/>
  <c r="Z244" i="4"/>
  <c r="Y244" i="4"/>
  <c r="X244" i="4"/>
  <c r="EB243" i="4"/>
  <c r="DQ243" i="4"/>
  <c r="DP243" i="4"/>
  <c r="DN243" i="4"/>
  <c r="CC243" i="4"/>
  <c r="BR243" i="4"/>
  <c r="BP243" i="4"/>
  <c r="BO243" i="4"/>
  <c r="BD243" i="4"/>
  <c r="BB243" i="4"/>
  <c r="AP243" i="4"/>
  <c r="AO243" i="4"/>
  <c r="AN243" i="4"/>
  <c r="AB243" i="4"/>
  <c r="O243" i="4"/>
  <c r="DT242" i="4"/>
  <c r="DI242" i="4"/>
  <c r="CW242" i="4"/>
  <c r="CJ242" i="4"/>
  <c r="CI242" i="4"/>
  <c r="BX242" i="4"/>
  <c r="BV242" i="4"/>
  <c r="BL242" i="4"/>
  <c r="AZ242" i="4"/>
  <c r="AO242" i="4"/>
  <c r="AN242" i="4"/>
  <c r="AL242" i="4"/>
  <c r="Z242" i="4"/>
  <c r="Y242" i="4"/>
  <c r="CX241" i="4"/>
  <c r="CV241" i="4"/>
  <c r="CU241" i="4"/>
  <c r="CS241" i="4"/>
  <c r="CF241" i="4"/>
  <c r="CE241" i="4"/>
  <c r="BT241" i="4"/>
  <c r="BS241" i="4"/>
  <c r="P179" i="4"/>
  <c r="M179" i="4"/>
  <c r="EA178" i="4"/>
  <c r="DY178" i="4"/>
  <c r="DX178" i="4"/>
  <c r="BW178" i="4"/>
  <c r="BV178" i="4"/>
  <c r="BJ178" i="4"/>
  <c r="AZ178" i="4"/>
  <c r="AY178" i="4"/>
  <c r="AM178" i="4"/>
  <c r="AK178" i="4"/>
  <c r="X178" i="4"/>
  <c r="DN177" i="4"/>
  <c r="DB177" i="4"/>
  <c r="CQ177" i="4"/>
  <c r="CF177" i="4"/>
  <c r="BT177" i="4"/>
  <c r="AX177" i="4"/>
  <c r="AM177" i="4"/>
  <c r="AL177" i="4"/>
  <c r="DT176" i="4"/>
  <c r="CW176" i="4"/>
  <c r="CK176" i="4"/>
  <c r="AV170" i="4"/>
  <c r="AQ170" i="4"/>
  <c r="W170" i="4"/>
  <c r="P170" i="4"/>
  <c r="AW169" i="4"/>
  <c r="AR169" i="4"/>
  <c r="AH169" i="4"/>
  <c r="AB169" i="4"/>
  <c r="S169" i="4"/>
  <c r="M169" i="4"/>
  <c r="DZ168" i="4"/>
  <c r="DW168" i="4"/>
  <c r="DU168" i="4"/>
  <c r="DS168" i="4"/>
  <c r="DQ168" i="4"/>
  <c r="DO168" i="4"/>
  <c r="DM168" i="4"/>
  <c r="DK168" i="4"/>
  <c r="DI168" i="4"/>
  <c r="DG168" i="4"/>
  <c r="DE168" i="4"/>
  <c r="DC168" i="4"/>
  <c r="DA168" i="4"/>
  <c r="CY168" i="4"/>
  <c r="CW168" i="4"/>
  <c r="CU168" i="4"/>
  <c r="AX168" i="4"/>
  <c r="AP168" i="4"/>
  <c r="AE168" i="4"/>
  <c r="V168" i="4"/>
  <c r="N168" i="4"/>
  <c r="AT167" i="4"/>
  <c r="AK167" i="4"/>
  <c r="AA167" i="4"/>
  <c r="S167" i="4"/>
  <c r="M167" i="4"/>
  <c r="AT166" i="4"/>
  <c r="AN166" i="4"/>
  <c r="AI166" i="4"/>
  <c r="AB166" i="4"/>
  <c r="V166" i="4"/>
  <c r="Q166" i="4"/>
  <c r="AX165" i="4"/>
  <c r="AS165" i="4"/>
  <c r="AM165" i="4"/>
  <c r="AF165" i="4"/>
  <c r="AA165" i="4"/>
  <c r="U165" i="4"/>
  <c r="N165" i="4"/>
  <c r="AW164" i="4"/>
  <c r="AQ164" i="4"/>
  <c r="AJ164" i="4"/>
  <c r="AF164" i="4"/>
  <c r="Y164" i="4"/>
  <c r="S164" i="4"/>
  <c r="N164" i="4"/>
  <c r="AP163" i="4"/>
  <c r="AJ163" i="4"/>
  <c r="AE163" i="4"/>
  <c r="Y163" i="4"/>
  <c r="T163" i="4"/>
  <c r="AX162" i="4"/>
  <c r="AR162" i="4"/>
  <c r="AG162" i="4"/>
  <c r="AA162" i="4"/>
  <c r="Q162" i="4"/>
  <c r="AW161" i="4"/>
  <c r="AN161" i="4"/>
  <c r="AG161" i="4"/>
  <c r="X161" i="4"/>
  <c r="P161" i="4"/>
  <c r="AV160" i="4"/>
  <c r="AM160" i="4"/>
  <c r="AC160" i="4"/>
  <c r="U160" i="4"/>
  <c r="M160" i="4"/>
  <c r="BR159" i="4"/>
  <c r="BP159" i="4"/>
  <c r="BM159" i="4"/>
  <c r="BJ159" i="4"/>
  <c r="BH159" i="4"/>
  <c r="BF159" i="4"/>
  <c r="BD159" i="4"/>
  <c r="BB159" i="4"/>
  <c r="AZ159" i="4"/>
  <c r="AR159" i="4"/>
  <c r="AI159" i="4"/>
  <c r="Z159" i="4"/>
  <c r="T159" i="4"/>
  <c r="O159" i="4"/>
  <c r="AV158" i="4"/>
  <c r="AP158" i="4"/>
  <c r="AL158" i="4"/>
  <c r="AF158" i="4"/>
  <c r="AA158" i="4"/>
  <c r="V158" i="4"/>
  <c r="P158" i="4"/>
  <c r="AY157" i="4"/>
  <c r="AU157" i="4"/>
  <c r="AN157" i="4"/>
  <c r="AJ157" i="4"/>
  <c r="AC157" i="4"/>
  <c r="W157" i="4"/>
  <c r="S157" i="4"/>
  <c r="DN156" i="4"/>
  <c r="DK156" i="4"/>
  <c r="DH156" i="4"/>
  <c r="DE156" i="4"/>
  <c r="DC156" i="4"/>
  <c r="DA156" i="4"/>
  <c r="CY156" i="4"/>
  <c r="CV156" i="4"/>
  <c r="CT156" i="4"/>
  <c r="CR156" i="4"/>
  <c r="CP156" i="4"/>
  <c r="CK156" i="4"/>
  <c r="CI156" i="4"/>
  <c r="CG156" i="4"/>
  <c r="CE156" i="4"/>
  <c r="CA156" i="4"/>
  <c r="BY156" i="4"/>
  <c r="BT156" i="4"/>
  <c r="BR156" i="4"/>
  <c r="BP156" i="4"/>
  <c r="BN156" i="4"/>
  <c r="BK156" i="4"/>
  <c r="BI156" i="4"/>
  <c r="BG156" i="4"/>
  <c r="BB156" i="4"/>
  <c r="AZ156" i="4"/>
  <c r="AS156" i="4"/>
  <c r="AO156" i="4"/>
  <c r="AI156" i="4"/>
  <c r="AB156" i="4"/>
  <c r="X156" i="4"/>
  <c r="Q156" i="4"/>
  <c r="AZ155" i="4"/>
  <c r="AU155" i="4"/>
  <c r="AO155" i="4"/>
  <c r="AH155" i="4"/>
  <c r="AC155" i="4"/>
  <c r="X155" i="4"/>
  <c r="R155" i="4"/>
  <c r="M155" i="4"/>
  <c r="DN154" i="4"/>
  <c r="DH154" i="4"/>
  <c r="DD154" i="4"/>
  <c r="CY154" i="4"/>
  <c r="CT154" i="4"/>
  <c r="CO154" i="4"/>
  <c r="CK154" i="4"/>
  <c r="CF154" i="4"/>
  <c r="CA154" i="4"/>
  <c r="BV154" i="4"/>
  <c r="BR154" i="4"/>
  <c r="BM154" i="4"/>
  <c r="BH154" i="4"/>
  <c r="BC154" i="4"/>
  <c r="AU154" i="4"/>
  <c r="AP154" i="4"/>
  <c r="AI154" i="4"/>
  <c r="AD154" i="4"/>
  <c r="Y154" i="4"/>
  <c r="S154" i="4"/>
  <c r="N154" i="4"/>
  <c r="AX153" i="4"/>
  <c r="AS153" i="4"/>
  <c r="V153" i="4"/>
  <c r="N153" i="4"/>
  <c r="AU152" i="4"/>
  <c r="AL152" i="4"/>
  <c r="AE152" i="4"/>
  <c r="W152" i="4"/>
  <c r="R152" i="4"/>
  <c r="AX151" i="4"/>
  <c r="AQ151" i="4"/>
  <c r="AI151" i="4"/>
  <c r="AA151" i="4"/>
  <c r="S151" i="4"/>
  <c r="AY150" i="4"/>
  <c r="AQ150" i="4"/>
  <c r="AI150" i="4"/>
  <c r="AC150" i="4"/>
  <c r="S150" i="4"/>
  <c r="M150" i="4"/>
  <c r="AU149" i="4"/>
  <c r="AO149" i="4"/>
  <c r="AI149" i="4"/>
  <c r="AC149" i="4"/>
  <c r="W149" i="4"/>
  <c r="Q149" i="4"/>
  <c r="AZ148" i="4"/>
  <c r="AS148" i="4"/>
  <c r="AM148" i="4"/>
  <c r="AH148" i="4"/>
  <c r="AB148" i="4"/>
  <c r="X148" i="4"/>
  <c r="Q148" i="4"/>
  <c r="AX147" i="4"/>
  <c r="AT147" i="4"/>
  <c r="AN147" i="4"/>
  <c r="AI147" i="4"/>
  <c r="AD147" i="4"/>
  <c r="Y147" i="4"/>
  <c r="S147" i="4"/>
  <c r="O147" i="4"/>
  <c r="AW146" i="4"/>
  <c r="AR146" i="4"/>
  <c r="AN146" i="4"/>
  <c r="AH146" i="4"/>
  <c r="AD146" i="4"/>
  <c r="X146" i="4"/>
  <c r="S146" i="4"/>
  <c r="O146" i="4"/>
  <c r="AX145" i="4"/>
  <c r="AS145" i="4"/>
  <c r="AO145" i="4"/>
  <c r="AK145" i="4"/>
  <c r="AF145" i="4"/>
  <c r="AC145" i="4"/>
  <c r="X145" i="4"/>
  <c r="T145" i="4"/>
  <c r="O145" i="4"/>
  <c r="AX144" i="4"/>
  <c r="AT144" i="4"/>
  <c r="AO144" i="4"/>
  <c r="AI144" i="4"/>
  <c r="AF144" i="4"/>
  <c r="Z144" i="4"/>
  <c r="T144" i="4"/>
  <c r="Q144" i="4"/>
  <c r="AY143" i="4"/>
  <c r="AV143" i="4"/>
  <c r="AP143" i="4"/>
  <c r="O143" i="4"/>
  <c r="AU142" i="4"/>
  <c r="AN142" i="4"/>
  <c r="AD142" i="4"/>
  <c r="AS141" i="4"/>
  <c r="AH141" i="4"/>
  <c r="Y141" i="4"/>
  <c r="Q141" i="4"/>
  <c r="AV140" i="4"/>
  <c r="AN140" i="4"/>
  <c r="AF140" i="4"/>
  <c r="X140" i="4"/>
  <c r="AY139" i="4"/>
  <c r="AO139" i="4"/>
  <c r="AG139" i="4"/>
  <c r="Y139" i="4"/>
  <c r="Q139" i="4"/>
  <c r="AY138" i="4"/>
  <c r="AS138" i="4"/>
  <c r="AN138" i="4"/>
  <c r="AI138" i="4"/>
  <c r="AC138" i="4"/>
  <c r="Z138" i="4"/>
  <c r="U138" i="4"/>
  <c r="P138" i="4"/>
  <c r="AY137" i="4"/>
  <c r="AU132" i="4"/>
  <c r="AO132" i="4"/>
  <c r="AJ132" i="4"/>
  <c r="AD132" i="4"/>
  <c r="X132" i="4"/>
  <c r="R132" i="4"/>
  <c r="AZ131" i="4"/>
  <c r="AS131" i="4"/>
  <c r="AN131" i="4"/>
  <c r="AI131" i="4"/>
  <c r="AB131" i="4"/>
  <c r="V131" i="4"/>
  <c r="P131" i="4"/>
  <c r="DR215" i="4"/>
  <c r="AL211" i="4"/>
  <c r="AG211" i="4"/>
  <c r="Y211" i="4"/>
  <c r="M211" i="4"/>
  <c r="EA210" i="4"/>
  <c r="DS210" i="4"/>
  <c r="DH210" i="4"/>
  <c r="DF210" i="4"/>
  <c r="CV210" i="4"/>
  <c r="CJ210" i="4"/>
  <c r="BX210" i="4"/>
  <c r="BW210" i="4"/>
  <c r="BM210" i="4"/>
  <c r="BL210" i="4"/>
  <c r="BA210" i="4"/>
  <c r="AQ210" i="4"/>
  <c r="AG210" i="4"/>
  <c r="V210" i="4"/>
  <c r="T210" i="4"/>
  <c r="DZ209" i="4"/>
  <c r="DY209" i="4"/>
  <c r="DW209" i="4"/>
  <c r="DM209" i="4"/>
  <c r="DC209" i="4"/>
  <c r="CS209" i="4"/>
  <c r="CR209" i="4"/>
  <c r="CQ209" i="4"/>
  <c r="CP209" i="4"/>
  <c r="CF209" i="4"/>
  <c r="BV209" i="4"/>
  <c r="BU209" i="4"/>
  <c r="BS209" i="4"/>
  <c r="BI209" i="4"/>
  <c r="AY209" i="4"/>
  <c r="AO209" i="4"/>
  <c r="AF209" i="4"/>
  <c r="AE209" i="4"/>
  <c r="AD209" i="4"/>
  <c r="T209" i="4"/>
  <c r="DZ208" i="4"/>
  <c r="DP208" i="4"/>
  <c r="DO208" i="4"/>
  <c r="DL208" i="4"/>
  <c r="DB208" i="4"/>
  <c r="DA208" i="4"/>
  <c r="CQ208" i="4"/>
  <c r="CP208" i="4"/>
  <c r="CO208" i="4"/>
  <c r="CE208" i="4"/>
  <c r="BU208" i="4"/>
  <c r="BK208" i="4"/>
  <c r="AZ208" i="4"/>
  <c r="AY208" i="4"/>
  <c r="AX208" i="4"/>
  <c r="AN208" i="4"/>
  <c r="AD208" i="4"/>
  <c r="AC208" i="4"/>
  <c r="AA208" i="4"/>
  <c r="Z208" i="4"/>
  <c r="P208" i="4"/>
  <c r="DV207" i="4"/>
  <c r="DL207" i="4"/>
  <c r="DA207" i="4"/>
  <c r="CQ207" i="4"/>
  <c r="CG207" i="4"/>
  <c r="BX207" i="4"/>
  <c r="BM207" i="4"/>
  <c r="BC207" i="4"/>
  <c r="AS207" i="4"/>
  <c r="AH207" i="4"/>
  <c r="X207" i="4"/>
  <c r="M207" i="4"/>
  <c r="DR206" i="4"/>
  <c r="DH206" i="4"/>
  <c r="CW206" i="4"/>
  <c r="CM206" i="4"/>
  <c r="CB206" i="4"/>
  <c r="BQ206" i="4"/>
  <c r="BP206" i="4"/>
  <c r="BF206" i="4"/>
  <c r="AV206" i="4"/>
  <c r="AI206" i="4"/>
  <c r="Y206" i="4"/>
  <c r="N206" i="4"/>
  <c r="CW205" i="4"/>
  <c r="CU205" i="4"/>
  <c r="CK205" i="4"/>
  <c r="CA205" i="4"/>
  <c r="BZ205" i="4"/>
  <c r="BP205" i="4"/>
  <c r="BF205" i="4"/>
  <c r="AV205" i="4"/>
  <c r="AL205" i="4"/>
  <c r="AB205" i="4"/>
  <c r="P205" i="4"/>
  <c r="DV204" i="4"/>
  <c r="DL204" i="4"/>
  <c r="DB204" i="4"/>
  <c r="CR204" i="4"/>
  <c r="CG204" i="4"/>
  <c r="BV204" i="4"/>
  <c r="BL204" i="4"/>
  <c r="BB204" i="4"/>
  <c r="AR204" i="4"/>
  <c r="AG204" i="4"/>
  <c r="W204" i="4"/>
  <c r="EB203" i="4"/>
  <c r="DP203" i="4"/>
  <c r="DO203" i="4"/>
  <c r="DE203" i="4"/>
  <c r="CU203" i="4"/>
  <c r="CS203" i="4"/>
  <c r="CH203" i="4"/>
  <c r="CG203" i="4"/>
  <c r="BV203" i="4"/>
  <c r="BU203" i="4"/>
  <c r="BT203" i="4"/>
  <c r="BJ203" i="4"/>
  <c r="BA203" i="4"/>
  <c r="AG203" i="4"/>
  <c r="AF203" i="4"/>
  <c r="T203" i="4"/>
  <c r="S203" i="4"/>
  <c r="EA202" i="4"/>
  <c r="DP202" i="4"/>
  <c r="DE202" i="4"/>
  <c r="CU202" i="4"/>
  <c r="CK202" i="4"/>
  <c r="CA202" i="4"/>
  <c r="BP202" i="4"/>
  <c r="BD202" i="4"/>
  <c r="AR202" i="4"/>
  <c r="AH202" i="4"/>
  <c r="X202" i="4"/>
  <c r="EB201" i="4"/>
  <c r="EA201" i="4"/>
  <c r="DY201" i="4"/>
  <c r="DO201" i="4"/>
  <c r="DE201" i="4"/>
  <c r="CU201" i="4"/>
  <c r="CJ201" i="4"/>
  <c r="BY201" i="4"/>
  <c r="BX201" i="4"/>
  <c r="BN201" i="4"/>
  <c r="BD201" i="4"/>
  <c r="AT201" i="4"/>
  <c r="N201" i="4"/>
  <c r="DU200" i="4"/>
  <c r="DS200" i="4"/>
  <c r="DR200" i="4"/>
  <c r="DH200" i="4"/>
  <c r="CW200" i="4"/>
  <c r="CV200" i="4"/>
  <c r="CL200" i="4"/>
  <c r="CA200" i="4"/>
  <c r="BZ200" i="4"/>
  <c r="BY200" i="4"/>
  <c r="BN200" i="4"/>
  <c r="BE200" i="4"/>
  <c r="AU200" i="4"/>
  <c r="AT200" i="4"/>
  <c r="AS200" i="4"/>
  <c r="AI200" i="4"/>
  <c r="AG200" i="4"/>
  <c r="W200" i="4"/>
  <c r="M200" i="4"/>
  <c r="DS199" i="4"/>
  <c r="DH199" i="4"/>
  <c r="DE199" i="4"/>
  <c r="CJ199" i="4"/>
  <c r="BZ199" i="4"/>
  <c r="BP199" i="4"/>
  <c r="BF199" i="4"/>
  <c r="AV199" i="4"/>
  <c r="AK199" i="4"/>
  <c r="Y199" i="4"/>
  <c r="O199" i="4"/>
  <c r="DT198" i="4"/>
  <c r="DH198" i="4"/>
  <c r="DG198" i="4"/>
  <c r="DF198" i="4"/>
  <c r="CV198" i="4"/>
  <c r="CL198" i="4"/>
  <c r="CB198" i="4"/>
  <c r="BQ198" i="4"/>
  <c r="BG198" i="4"/>
  <c r="AY198" i="4"/>
  <c r="AO198" i="4"/>
  <c r="T198" i="4"/>
  <c r="S198" i="4"/>
  <c r="R198" i="4"/>
  <c r="Q198" i="4"/>
  <c r="P198" i="4"/>
  <c r="DV197" i="4"/>
  <c r="DC197" i="4"/>
  <c r="DB197" i="4"/>
  <c r="DA197" i="4"/>
  <c r="CF197" i="4"/>
  <c r="BU197" i="4"/>
  <c r="BS197" i="4"/>
  <c r="BI197" i="4"/>
  <c r="AV197" i="4"/>
  <c r="AL197" i="4"/>
  <c r="AB197" i="4"/>
  <c r="P197" i="4"/>
  <c r="O197" i="4"/>
  <c r="N197" i="4"/>
  <c r="DT196" i="4"/>
  <c r="DI196" i="4"/>
  <c r="DG196" i="4"/>
  <c r="CW196" i="4"/>
  <c r="CM196" i="4"/>
  <c r="CK196" i="4"/>
  <c r="BZ196" i="4"/>
  <c r="BP196" i="4"/>
  <c r="BE196" i="4"/>
  <c r="AU196" i="4"/>
  <c r="AJ196" i="4"/>
  <c r="Y196" i="4"/>
  <c r="M196" i="4"/>
  <c r="EA195" i="4"/>
  <c r="DZ195" i="4"/>
  <c r="DP195" i="4"/>
  <c r="DE195" i="4"/>
  <c r="CU195" i="4"/>
  <c r="CJ195" i="4"/>
  <c r="BZ195" i="4"/>
  <c r="BP195" i="4"/>
  <c r="BF195" i="4"/>
  <c r="AV195" i="4"/>
  <c r="AL195" i="4"/>
  <c r="AB195" i="4"/>
  <c r="P195" i="4"/>
  <c r="DW194" i="4"/>
  <c r="DL194" i="4"/>
  <c r="DB194" i="4"/>
  <c r="CR194" i="4"/>
  <c r="BW194" i="4"/>
  <c r="BM194" i="4"/>
  <c r="BC194" i="4"/>
  <c r="BA194" i="4"/>
  <c r="AR194" i="4"/>
  <c r="AG194" i="4"/>
  <c r="V194" i="4"/>
  <c r="U194" i="4"/>
  <c r="EA193" i="4"/>
  <c r="DZ193" i="4"/>
  <c r="DY193" i="4"/>
  <c r="DO193" i="4"/>
  <c r="DE193" i="4"/>
  <c r="CU193" i="4"/>
  <c r="CK193" i="4"/>
  <c r="CJ193" i="4"/>
  <c r="BZ193" i="4"/>
  <c r="BP193" i="4"/>
  <c r="BE193" i="4"/>
  <c r="AU193" i="4"/>
  <c r="AR193" i="4"/>
  <c r="AH193" i="4"/>
  <c r="X193" i="4"/>
  <c r="M193" i="4"/>
  <c r="DS192" i="4"/>
  <c r="DI192" i="4"/>
  <c r="CY192" i="4"/>
  <c r="CO192" i="4"/>
  <c r="CD192" i="4"/>
  <c r="CC192" i="4"/>
  <c r="BS192" i="4"/>
  <c r="BI192" i="4"/>
  <c r="AY192" i="4"/>
  <c r="AX192" i="4"/>
  <c r="AW192" i="4"/>
  <c r="AV192" i="4"/>
  <c r="AJ192" i="4"/>
  <c r="Z192" i="4"/>
  <c r="P192" i="4"/>
  <c r="DW191" i="4"/>
  <c r="DL191" i="4"/>
  <c r="DK191" i="4"/>
  <c r="DJ191" i="4"/>
  <c r="CZ191" i="4"/>
  <c r="CP191" i="4"/>
  <c r="CO191" i="4"/>
  <c r="CN191" i="4"/>
  <c r="CC191" i="4"/>
  <c r="BS191" i="4"/>
  <c r="BR191" i="4"/>
  <c r="BH191" i="4"/>
  <c r="AX191" i="4"/>
  <c r="AN191" i="4"/>
  <c r="AC191" i="4"/>
  <c r="R191" i="4"/>
  <c r="Q191" i="4"/>
  <c r="DW190" i="4"/>
  <c r="DM190" i="4"/>
  <c r="DL190" i="4"/>
  <c r="DJ190" i="4"/>
  <c r="CZ190" i="4"/>
  <c r="CP190" i="4"/>
  <c r="CF190" i="4"/>
  <c r="BV190" i="4"/>
  <c r="BL190" i="4"/>
  <c r="AZ190" i="4"/>
  <c r="AP190" i="4"/>
  <c r="AF190" i="4"/>
  <c r="T190" i="4"/>
  <c r="DZ189" i="4"/>
  <c r="DY189" i="4"/>
  <c r="DN189" i="4"/>
  <c r="DM189" i="4"/>
  <c r="DC189" i="4"/>
  <c r="DB189" i="4"/>
  <c r="CR189" i="4"/>
  <c r="CG189" i="4"/>
  <c r="BW189" i="4"/>
  <c r="BM189" i="4"/>
  <c r="BB189" i="4"/>
  <c r="AO189" i="4"/>
  <c r="AE189" i="4"/>
  <c r="U189" i="4"/>
  <c r="DY188" i="4"/>
  <c r="DX188" i="4"/>
  <c r="DN188" i="4"/>
  <c r="DD188" i="4"/>
  <c r="CS188" i="4"/>
  <c r="CR188" i="4"/>
  <c r="CH188" i="4"/>
  <c r="BX188" i="4"/>
  <c r="BN188" i="4"/>
  <c r="BD188" i="4"/>
  <c r="AS188" i="4"/>
  <c r="AR188" i="4"/>
  <c r="AG188" i="4"/>
  <c r="V188" i="4"/>
  <c r="DZ187" i="4"/>
  <c r="DP187" i="4"/>
  <c r="DF187" i="4"/>
  <c r="CV187" i="4"/>
  <c r="CK187" i="4"/>
  <c r="CA187" i="4"/>
  <c r="BE187" i="4"/>
  <c r="AU187" i="4"/>
  <c r="AT187" i="4"/>
  <c r="AJ187" i="4"/>
  <c r="Y187" i="4"/>
  <c r="N187" i="4"/>
  <c r="M187" i="4"/>
  <c r="DS186" i="4"/>
  <c r="DH186" i="4"/>
  <c r="CW186" i="4"/>
  <c r="CK186" i="4"/>
  <c r="CB186" i="4"/>
  <c r="CA186" i="4"/>
  <c r="BP186" i="4"/>
  <c r="BN186" i="4"/>
  <c r="BD186" i="4"/>
  <c r="AR186" i="4"/>
  <c r="AG186" i="4"/>
  <c r="V186" i="4"/>
  <c r="EB185" i="4"/>
  <c r="DZ185" i="4"/>
  <c r="DP185" i="4"/>
  <c r="DO185" i="4"/>
  <c r="DN185" i="4"/>
  <c r="DD185" i="4"/>
  <c r="CS185" i="4"/>
  <c r="CR185" i="4"/>
  <c r="CQ185" i="4"/>
  <c r="CF185" i="4"/>
  <c r="CE185" i="4"/>
  <c r="CD185" i="4"/>
  <c r="BT185" i="4"/>
  <c r="BK185" i="4"/>
  <c r="BA185" i="4"/>
  <c r="AR185" i="4"/>
  <c r="AG185" i="4"/>
  <c r="W185" i="4"/>
  <c r="U185" i="4"/>
  <c r="DY184" i="4"/>
  <c r="DN184" i="4"/>
  <c r="DD184" i="4"/>
  <c r="CS184" i="4"/>
  <c r="CP184" i="4"/>
  <c r="CF184" i="4"/>
  <c r="BV184" i="4"/>
  <c r="BL184" i="4"/>
  <c r="BA184" i="4"/>
  <c r="AQ184" i="4"/>
  <c r="AG184" i="4"/>
  <c r="W184" i="4"/>
  <c r="T184" i="4"/>
  <c r="DY183" i="4"/>
  <c r="DO183" i="4"/>
  <c r="DD183" i="4"/>
  <c r="CT183" i="4"/>
  <c r="CS183" i="4"/>
  <c r="CP183" i="4"/>
  <c r="CF183" i="4"/>
  <c r="BT183" i="4"/>
  <c r="BJ183" i="4"/>
  <c r="BA183" i="4"/>
  <c r="AZ183" i="4"/>
  <c r="AN183" i="4"/>
  <c r="AD183" i="4"/>
  <c r="T183" i="4"/>
  <c r="EA182" i="4"/>
  <c r="DZ182" i="4"/>
  <c r="DY182" i="4"/>
  <c r="DN182" i="4"/>
  <c r="DL182" i="4"/>
  <c r="DA182" i="4"/>
  <c r="CQ182" i="4"/>
  <c r="CP182" i="4"/>
  <c r="CO182" i="4"/>
  <c r="CE182" i="4"/>
  <c r="BU182" i="4"/>
  <c r="BK182" i="4"/>
  <c r="BB182" i="4"/>
  <c r="BA182" i="4"/>
  <c r="AG182" i="4"/>
  <c r="W182" i="4"/>
  <c r="T182" i="4"/>
  <c r="DX181" i="4"/>
  <c r="DM181" i="4"/>
  <c r="DC181" i="4"/>
  <c r="DB181" i="4"/>
  <c r="DA181" i="4"/>
  <c r="CQ181" i="4"/>
  <c r="CF181" i="4"/>
  <c r="BV181" i="4"/>
  <c r="BL181" i="4"/>
  <c r="BB181" i="4"/>
  <c r="AR181" i="4"/>
  <c r="AG181" i="4"/>
  <c r="W181" i="4"/>
  <c r="V181" i="4"/>
  <c r="U181" i="4"/>
  <c r="DY180" i="4"/>
  <c r="DX180" i="4"/>
  <c r="DL180" i="4"/>
  <c r="DA180" i="4"/>
  <c r="CR180" i="4"/>
  <c r="CG180" i="4"/>
  <c r="BN180" i="4"/>
  <c r="BE180" i="4"/>
  <c r="BD180" i="4"/>
  <c r="AT180" i="4"/>
  <c r="AJ180" i="4"/>
  <c r="Y180" i="4"/>
  <c r="X180" i="4"/>
  <c r="M180" i="4"/>
  <c r="DF179" i="4"/>
  <c r="CV179" i="4"/>
  <c r="CL179" i="4"/>
  <c r="CJ179" i="4"/>
  <c r="BY179" i="4"/>
  <c r="BO179" i="4"/>
  <c r="BE179" i="4"/>
  <c r="AR179" i="4"/>
  <c r="AH179" i="4"/>
  <c r="X179" i="4"/>
  <c r="N179" i="4"/>
  <c r="DT178" i="4"/>
  <c r="DJ178" i="4"/>
  <c r="CZ178" i="4"/>
  <c r="CP178" i="4"/>
  <c r="CG178" i="4"/>
  <c r="CF178" i="4"/>
  <c r="BU178" i="4"/>
  <c r="BL178" i="4"/>
  <c r="BK178" i="4"/>
  <c r="AO178" i="4"/>
  <c r="AG178" i="4"/>
  <c r="U178" i="4"/>
  <c r="EA177" i="4"/>
  <c r="DR177" i="4"/>
  <c r="CY177" i="4"/>
  <c r="CX177" i="4"/>
  <c r="CM177" i="4"/>
  <c r="CC177" i="4"/>
  <c r="BR177" i="4"/>
  <c r="BJ177" i="4"/>
  <c r="BG177" i="4"/>
  <c r="BF177" i="4"/>
  <c r="BD177" i="4"/>
  <c r="AT177" i="4"/>
  <c r="AK177" i="4"/>
  <c r="Y177" i="4"/>
  <c r="W177" i="4"/>
  <c r="N177" i="4"/>
  <c r="M177" i="4"/>
  <c r="DS176" i="4"/>
  <c r="DI176" i="4"/>
  <c r="DA176" i="4"/>
  <c r="CP176" i="4"/>
  <c r="AW170" i="4"/>
  <c r="AP170" i="4"/>
  <c r="AG170" i="4"/>
  <c r="Y170" i="4"/>
  <c r="AX169" i="4"/>
  <c r="AQ169" i="4"/>
  <c r="AD169" i="4"/>
  <c r="U169" i="4"/>
  <c r="N169" i="4"/>
  <c r="AS168" i="4"/>
  <c r="AK168" i="4"/>
  <c r="Y168" i="4"/>
  <c r="P168" i="4"/>
  <c r="AV167" i="4"/>
  <c r="AL167" i="4"/>
  <c r="AE167" i="4"/>
  <c r="Y167" i="4"/>
  <c r="T167" i="4"/>
  <c r="N167" i="4"/>
  <c r="AU166" i="4"/>
  <c r="AQ166" i="4"/>
  <c r="AJ166" i="4"/>
  <c r="AC166" i="4"/>
  <c r="Y166" i="4"/>
  <c r="R166" i="4"/>
  <c r="BP165" i="4"/>
  <c r="BL165" i="4"/>
  <c r="BG165" i="4"/>
  <c r="BB165" i="4"/>
  <c r="AU165" i="4"/>
  <c r="AN165" i="4"/>
  <c r="AH165" i="4"/>
  <c r="AC165" i="4"/>
  <c r="V165" i="4"/>
  <c r="Q165" i="4"/>
  <c r="AY164" i="4"/>
  <c r="AR164" i="4"/>
  <c r="AM164" i="4"/>
  <c r="AG164" i="4"/>
  <c r="AA164" i="4"/>
  <c r="V164" i="4"/>
  <c r="O164" i="4"/>
  <c r="AX163" i="4"/>
  <c r="AR163" i="4"/>
  <c r="AK163" i="4"/>
  <c r="AD163" i="4"/>
  <c r="U163" i="4"/>
  <c r="BL162" i="4"/>
  <c r="BK162" i="4"/>
  <c r="BF162" i="4"/>
  <c r="BB162" i="4"/>
  <c r="AZ162" i="4"/>
  <c r="AS162" i="4"/>
  <c r="AJ162" i="4"/>
  <c r="AB162" i="4"/>
  <c r="S162" i="4"/>
  <c r="AY161" i="4"/>
  <c r="AP161" i="4"/>
  <c r="AH161" i="4"/>
  <c r="Z161" i="4"/>
  <c r="Q161" i="4"/>
  <c r="AW160" i="4"/>
  <c r="AN160" i="4"/>
  <c r="AB160" i="4"/>
  <c r="S160" i="4"/>
  <c r="BS159" i="4"/>
  <c r="BN159" i="4"/>
  <c r="BL159" i="4"/>
  <c r="BI159" i="4"/>
  <c r="BG159" i="4"/>
  <c r="BC159" i="4"/>
  <c r="BA159" i="4"/>
  <c r="AQ159" i="4"/>
  <c r="AJ159" i="4"/>
  <c r="AC159" i="4"/>
  <c r="Y159" i="4"/>
  <c r="R159" i="4"/>
  <c r="EA158" i="4"/>
  <c r="DY158" i="4"/>
  <c r="DU158" i="4"/>
  <c r="DQ158" i="4"/>
  <c r="DM158" i="4"/>
  <c r="DI158" i="4"/>
  <c r="DE158" i="4"/>
  <c r="DA158" i="4"/>
  <c r="CW158" i="4"/>
  <c r="CR158" i="4"/>
  <c r="CN158" i="4"/>
  <c r="CJ158" i="4"/>
  <c r="CE158" i="4"/>
  <c r="CA158" i="4"/>
  <c r="BV158" i="4"/>
  <c r="BR158" i="4"/>
  <c r="BN158" i="4"/>
  <c r="BJ158" i="4"/>
  <c r="BE158" i="4"/>
  <c r="BA158" i="4"/>
  <c r="AU158" i="4"/>
  <c r="AO158" i="4"/>
  <c r="AJ158" i="4"/>
  <c r="AE158" i="4"/>
  <c r="Y158" i="4"/>
  <c r="T158" i="4"/>
  <c r="O158" i="4"/>
  <c r="AW157" i="4"/>
  <c r="AS157" i="4"/>
  <c r="AL157" i="4"/>
  <c r="AF157" i="4"/>
  <c r="AA157" i="4"/>
  <c r="T157" i="4"/>
  <c r="N157" i="4"/>
  <c r="AW156" i="4"/>
  <c r="AQ156" i="4"/>
  <c r="AJ156" i="4"/>
  <c r="AF156" i="4"/>
  <c r="Y156" i="4"/>
  <c r="R156" i="4"/>
  <c r="N156" i="4"/>
  <c r="AW155" i="4"/>
  <c r="AL155" i="4"/>
  <c r="AF155" i="4"/>
  <c r="U155" i="4"/>
  <c r="DI154" i="4"/>
  <c r="CZ154" i="4"/>
  <c r="CU154" i="4"/>
  <c r="CP154" i="4"/>
  <c r="CL154" i="4"/>
  <c r="CG154" i="4"/>
  <c r="CB154" i="4"/>
  <c r="BW154" i="4"/>
  <c r="BS154" i="4"/>
  <c r="BN154" i="4"/>
  <c r="BI154" i="4"/>
  <c r="BD154" i="4"/>
  <c r="AZ154" i="4"/>
  <c r="AR154" i="4"/>
  <c r="AJ154" i="4"/>
  <c r="AA154" i="4"/>
  <c r="Q154" i="4"/>
  <c r="AV153" i="4"/>
  <c r="AP153" i="4"/>
  <c r="AI153" i="4"/>
  <c r="AA153" i="4"/>
  <c r="S153" i="4"/>
  <c r="AV152" i="4"/>
  <c r="M152" i="4"/>
  <c r="CQ151" i="4"/>
  <c r="CM151" i="4"/>
  <c r="CI151" i="4"/>
  <c r="CE151" i="4"/>
  <c r="CA151" i="4"/>
  <c r="BW151" i="4"/>
  <c r="BS151" i="4"/>
  <c r="BR151" i="4"/>
  <c r="BN151" i="4"/>
  <c r="BJ151" i="4"/>
  <c r="BF151" i="4"/>
  <c r="BE151" i="4"/>
  <c r="BA151" i="4"/>
  <c r="AZ151" i="4"/>
  <c r="AS151" i="4"/>
  <c r="AL151" i="4"/>
  <c r="AA150" i="4"/>
  <c r="V150" i="4"/>
  <c r="Q150" i="4"/>
  <c r="AY149" i="4"/>
  <c r="AS149" i="4"/>
  <c r="AM149" i="4"/>
  <c r="AG149" i="4"/>
  <c r="AA149" i="4"/>
  <c r="V149" i="4"/>
  <c r="O149" i="4"/>
  <c r="AX148" i="4"/>
  <c r="AR148" i="4"/>
  <c r="AL148" i="4"/>
  <c r="AG148" i="4"/>
  <c r="AA148" i="4"/>
  <c r="U148" i="4"/>
  <c r="P148" i="4"/>
  <c r="AW147" i="4"/>
  <c r="AS147" i="4"/>
  <c r="AM147" i="4"/>
  <c r="AH147" i="4"/>
  <c r="AC147" i="4"/>
  <c r="X147" i="4"/>
  <c r="R147" i="4"/>
  <c r="M147" i="4"/>
  <c r="AV146" i="4"/>
  <c r="AK146" i="4"/>
  <c r="AB146" i="4"/>
  <c r="T146" i="4"/>
  <c r="M146" i="4"/>
  <c r="BT145" i="4"/>
  <c r="BQ145" i="4"/>
  <c r="BO145" i="4"/>
  <c r="BM145" i="4"/>
  <c r="BK145" i="4"/>
  <c r="BI145" i="4"/>
  <c r="BG145" i="4"/>
  <c r="BE145" i="4"/>
  <c r="BC145" i="4"/>
  <c r="BA145" i="4"/>
  <c r="AQ145" i="4"/>
  <c r="AJ145" i="4"/>
  <c r="AA145" i="4"/>
  <c r="U145" i="4"/>
  <c r="M145" i="4"/>
  <c r="DB144" i="4"/>
  <c r="CX144" i="4"/>
  <c r="CT144" i="4"/>
  <c r="CP144" i="4"/>
  <c r="CL144" i="4"/>
  <c r="CH144" i="4"/>
  <c r="CD144" i="4"/>
  <c r="BZ144" i="4"/>
  <c r="BV144" i="4"/>
  <c r="BR144" i="4"/>
  <c r="BN144" i="4"/>
  <c r="BJ144" i="4"/>
  <c r="BF144" i="4"/>
  <c r="BB144" i="4"/>
  <c r="AZ144" i="4"/>
  <c r="AR144" i="4"/>
  <c r="AL144" i="4"/>
  <c r="AC144" i="4"/>
  <c r="W144" i="4"/>
  <c r="N144" i="4"/>
  <c r="AT143" i="4"/>
  <c r="AM143" i="4"/>
  <c r="AG143" i="4"/>
  <c r="Y143" i="4"/>
  <c r="V143" i="4"/>
  <c r="P143" i="4"/>
  <c r="AX142" i="4"/>
  <c r="AT142" i="4"/>
  <c r="AO142" i="4"/>
  <c r="AJ142" i="4"/>
  <c r="AE142" i="4"/>
  <c r="Y142" i="4"/>
  <c r="T142" i="4"/>
  <c r="O142" i="4"/>
  <c r="AX141" i="4"/>
  <c r="AR141" i="4"/>
  <c r="AM141" i="4"/>
  <c r="AG141" i="4"/>
  <c r="AB141" i="4"/>
  <c r="W141" i="4"/>
  <c r="R141" i="4"/>
  <c r="M141" i="4"/>
  <c r="AU140" i="4"/>
  <c r="AP140" i="4"/>
  <c r="AK140" i="4"/>
  <c r="AG140" i="4"/>
  <c r="AA140" i="4"/>
  <c r="V140" i="4"/>
  <c r="Q140" i="4"/>
  <c r="AX139" i="4"/>
  <c r="AT139" i="4"/>
  <c r="AN139" i="4"/>
  <c r="AI139" i="4"/>
  <c r="AD139" i="4"/>
  <c r="X139" i="4"/>
  <c r="T139" i="4"/>
  <c r="N139" i="4"/>
  <c r="AW138" i="4"/>
  <c r="AR138" i="4"/>
  <c r="AL138" i="4"/>
  <c r="AG138" i="4"/>
  <c r="AW137" i="4"/>
  <c r="AM132" i="4"/>
  <c r="AB132" i="4"/>
  <c r="T132" i="4"/>
  <c r="AX131" i="4"/>
  <c r="AQ131" i="4"/>
  <c r="AG131" i="4"/>
  <c r="Y131" i="4"/>
  <c r="N131" i="4"/>
  <c r="CG176" i="4"/>
  <c r="AU170" i="4"/>
  <c r="AO170" i="4"/>
  <c r="AC170" i="4"/>
  <c r="AM169" i="4"/>
  <c r="R169" i="4"/>
  <c r="O169" i="4"/>
  <c r="AW168" i="4"/>
  <c r="AR168" i="4"/>
  <c r="AL168" i="4"/>
  <c r="AG168" i="4"/>
  <c r="AB168" i="4"/>
  <c r="U168" i="4"/>
  <c r="O168" i="4"/>
  <c r="AZ167" i="4"/>
  <c r="AS167" i="4"/>
  <c r="AN167" i="4"/>
  <c r="AH167" i="4"/>
  <c r="AC167" i="4"/>
  <c r="V167" i="4"/>
  <c r="P167" i="4"/>
  <c r="AY166" i="4"/>
  <c r="AP166" i="4"/>
  <c r="AH166" i="4"/>
  <c r="X166" i="4"/>
  <c r="P166" i="4"/>
  <c r="AT165" i="4"/>
  <c r="AJ165" i="4"/>
  <c r="X165" i="4"/>
  <c r="P165" i="4"/>
  <c r="AV164" i="4"/>
  <c r="AK164" i="4"/>
  <c r="AB164" i="4"/>
  <c r="T164" i="4"/>
  <c r="AW163" i="4"/>
  <c r="AO163" i="4"/>
  <c r="AF163" i="4"/>
  <c r="X163" i="4"/>
  <c r="O163" i="4"/>
  <c r="AV162" i="4"/>
  <c r="AQ162" i="4"/>
  <c r="AL162" i="4"/>
  <c r="AE162" i="4"/>
  <c r="Y162" i="4"/>
  <c r="U162" i="4"/>
  <c r="N162" i="4"/>
  <c r="AV161" i="4"/>
  <c r="AR161" i="4"/>
  <c r="AK161" i="4"/>
  <c r="AF161" i="4"/>
  <c r="AA161" i="4"/>
  <c r="U161" i="4"/>
  <c r="O161" i="4"/>
  <c r="AX160" i="4"/>
  <c r="AR160" i="4"/>
  <c r="AL160" i="4"/>
  <c r="AG160" i="4"/>
  <c r="Z160" i="4"/>
  <c r="V160" i="4"/>
  <c r="P160" i="4"/>
  <c r="AY159" i="4"/>
  <c r="AT159" i="4"/>
  <c r="AM159" i="4"/>
  <c r="AH159" i="4"/>
  <c r="AB159" i="4"/>
  <c r="X159" i="4"/>
  <c r="Q159" i="4"/>
  <c r="AX158" i="4"/>
  <c r="AT158" i="4"/>
  <c r="AN158" i="4"/>
  <c r="AH158" i="4"/>
  <c r="AD158" i="4"/>
  <c r="X158" i="4"/>
  <c r="S158" i="4"/>
  <c r="N158" i="4"/>
  <c r="AR157" i="4"/>
  <c r="AI157" i="4"/>
  <c r="Z157" i="4"/>
  <c r="O157" i="4"/>
  <c r="AU156" i="4"/>
  <c r="AL156" i="4"/>
  <c r="AD156" i="4"/>
  <c r="U156" i="4"/>
  <c r="M156" i="4"/>
  <c r="AR155" i="4"/>
  <c r="AJ155" i="4"/>
  <c r="Y155" i="4"/>
  <c r="P155" i="4"/>
  <c r="AV154" i="4"/>
  <c r="AN154" i="4"/>
  <c r="AG154" i="4"/>
  <c r="V154" i="4"/>
  <c r="AQ153" i="4"/>
  <c r="AK153" i="4"/>
  <c r="AF153" i="4"/>
  <c r="AB153" i="4"/>
  <c r="U153" i="4"/>
  <c r="P153" i="4"/>
  <c r="AY152" i="4"/>
  <c r="AS152" i="4"/>
  <c r="AN152" i="4"/>
  <c r="AJ152" i="4"/>
  <c r="AD152" i="4"/>
  <c r="Y152" i="4"/>
  <c r="U152" i="4"/>
  <c r="O152" i="4"/>
  <c r="AY151" i="4"/>
  <c r="AT151" i="4"/>
  <c r="AN151" i="4"/>
  <c r="AJ151" i="4"/>
  <c r="AD151" i="4"/>
  <c r="Y151" i="4"/>
  <c r="T151" i="4"/>
  <c r="O151" i="4"/>
  <c r="AW150" i="4"/>
  <c r="AR150" i="4"/>
  <c r="AM150" i="4"/>
  <c r="AG150" i="4"/>
  <c r="AB150" i="4"/>
  <c r="X150" i="4"/>
  <c r="R150" i="4"/>
  <c r="AZ149" i="4"/>
  <c r="AP149" i="4"/>
  <c r="AH149" i="4"/>
  <c r="X149" i="4"/>
  <c r="P149" i="4"/>
  <c r="AU148" i="4"/>
  <c r="AN148" i="4"/>
  <c r="AC148" i="4"/>
  <c r="T148" i="4"/>
  <c r="CC147" i="4"/>
  <c r="CA147" i="4"/>
  <c r="BY147" i="4"/>
  <c r="BW147" i="4"/>
  <c r="BU147" i="4"/>
  <c r="BS147" i="4"/>
  <c r="BQ147" i="4"/>
  <c r="BO147" i="4"/>
  <c r="BM147" i="4"/>
  <c r="BK147" i="4"/>
  <c r="BI147" i="4"/>
  <c r="BG147" i="4"/>
  <c r="BE147" i="4"/>
  <c r="BC147" i="4"/>
  <c r="BA147" i="4"/>
  <c r="AR147" i="4"/>
  <c r="AJ147" i="4"/>
  <c r="AB147" i="4"/>
  <c r="T147" i="4"/>
  <c r="N147" i="4"/>
  <c r="AS146" i="4"/>
  <c r="AM146" i="4"/>
  <c r="AE146" i="4"/>
  <c r="W146" i="4"/>
  <c r="R146" i="4"/>
  <c r="N146" i="4"/>
  <c r="AW145" i="4"/>
  <c r="AR145" i="4"/>
  <c r="AM145" i="4"/>
  <c r="AI145" i="4"/>
  <c r="AE145" i="4"/>
  <c r="AB145" i="4"/>
  <c r="W145" i="4"/>
  <c r="S145" i="4"/>
  <c r="N145" i="4"/>
  <c r="AW144" i="4"/>
  <c r="AS144" i="4"/>
  <c r="AM144" i="4"/>
  <c r="AH144" i="4"/>
  <c r="AE144" i="4"/>
  <c r="Y144" i="4"/>
  <c r="S144" i="4"/>
  <c r="O144" i="4"/>
  <c r="AX143" i="4"/>
  <c r="AU143" i="4"/>
  <c r="AO143" i="4"/>
  <c r="AJ143" i="4"/>
  <c r="AD143" i="4"/>
  <c r="AA143" i="4"/>
  <c r="W143" i="4"/>
  <c r="R143" i="4"/>
  <c r="M143" i="4"/>
  <c r="CA142" i="4"/>
  <c r="BV142" i="4"/>
  <c r="BR142" i="4"/>
  <c r="BO142" i="4"/>
  <c r="BK142" i="4"/>
  <c r="BG142" i="4"/>
  <c r="BC142" i="4"/>
  <c r="AV142" i="4"/>
  <c r="AP142" i="4"/>
  <c r="AK142" i="4"/>
  <c r="AF142" i="4"/>
  <c r="Z142" i="4"/>
  <c r="U142" i="4"/>
  <c r="P142" i="4"/>
  <c r="AZ141" i="4"/>
  <c r="AT141" i="4"/>
  <c r="AN141" i="4"/>
  <c r="AJ141" i="4"/>
  <c r="AD141" i="4"/>
  <c r="M140" i="4"/>
  <c r="DX139" i="4"/>
  <c r="DT139" i="4"/>
  <c r="DP139" i="4"/>
  <c r="DO139" i="4"/>
  <c r="DK139" i="4"/>
  <c r="DG139" i="4"/>
  <c r="DC139" i="4"/>
  <c r="CY139" i="4"/>
  <c r="CU139" i="4"/>
  <c r="CQ139" i="4"/>
  <c r="CP139" i="4"/>
  <c r="CL139" i="4"/>
  <c r="CH139" i="4"/>
  <c r="CD139" i="4"/>
  <c r="BZ139" i="4"/>
  <c r="BS139" i="4"/>
  <c r="BR139" i="4"/>
  <c r="BN139" i="4"/>
  <c r="BF139" i="4"/>
  <c r="BB139" i="4"/>
  <c r="AZ139" i="4"/>
  <c r="AR139" i="4"/>
  <c r="AJ139" i="4"/>
  <c r="AA139" i="4"/>
  <c r="S139" i="4"/>
  <c r="AX138" i="4"/>
  <c r="AQ138" i="4"/>
  <c r="AH138" i="4"/>
  <c r="X138" i="4"/>
  <c r="CB137" i="4"/>
  <c r="BV137" i="4"/>
  <c r="BQ137" i="4"/>
  <c r="BL137" i="4"/>
  <c r="BG137" i="4"/>
  <c r="BC137" i="4"/>
  <c r="AZ137" i="4"/>
  <c r="AR132" i="4"/>
  <c r="AH132" i="4"/>
  <c r="AV131" i="4"/>
  <c r="AL131" i="4"/>
  <c r="AE131" i="4"/>
  <c r="T131" i="4"/>
  <c r="AV132" i="4"/>
  <c r="AP132" i="4"/>
  <c r="AK132" i="4"/>
  <c r="AE132" i="4"/>
  <c r="Y132" i="4"/>
  <c r="S132" i="4"/>
  <c r="M132" i="4"/>
  <c r="AT131" i="4"/>
  <c r="AO131" i="4"/>
  <c r="AJ131" i="4"/>
  <c r="AC131" i="4"/>
  <c r="W131" i="4"/>
  <c r="Q131" i="4"/>
  <c r="M131" i="4"/>
  <c r="B123" i="4"/>
  <c r="B120" i="4"/>
  <c r="B115" i="4"/>
  <c r="B114" i="4"/>
  <c r="B113" i="4"/>
  <c r="B112" i="4"/>
  <c r="B108" i="4"/>
  <c r="B107" i="4"/>
  <c r="B104" i="4"/>
  <c r="B102" i="4"/>
  <c r="B101" i="4"/>
  <c r="B100" i="4"/>
  <c r="B95" i="4"/>
  <c r="B94" i="4"/>
  <c r="B93" i="4"/>
  <c r="B89" i="4"/>
  <c r="B88" i="4"/>
  <c r="B86" i="4"/>
  <c r="B85" i="4"/>
  <c r="B84" i="4"/>
  <c r="B82" i="4"/>
  <c r="B79" i="4"/>
  <c r="B78" i="4"/>
  <c r="B77" i="4"/>
  <c r="B75" i="4"/>
  <c r="B72" i="4"/>
  <c r="B71" i="4"/>
  <c r="B68" i="4"/>
  <c r="B66" i="4"/>
  <c r="B11" i="4" a="1"/>
  <c r="B10" i="4" a="1"/>
  <c r="B9" i="4" a="1"/>
  <c r="B8" i="4" a="1"/>
  <c r="AK170" i="4"/>
  <c r="AB170" i="4"/>
  <c r="V170" i="4"/>
  <c r="N170" i="4"/>
  <c r="AV169" i="4"/>
  <c r="AI169" i="4"/>
  <c r="AC169" i="4"/>
  <c r="T169" i="4"/>
  <c r="EA168" i="4"/>
  <c r="DX168" i="4"/>
  <c r="DV168" i="4"/>
  <c r="DT168" i="4"/>
  <c r="DR168" i="4"/>
  <c r="DP168" i="4"/>
  <c r="DN168" i="4"/>
  <c r="DL168" i="4"/>
  <c r="DJ168" i="4"/>
  <c r="DH168" i="4"/>
  <c r="DF168" i="4"/>
  <c r="DD168" i="4"/>
  <c r="DB168" i="4"/>
  <c r="CZ168" i="4"/>
  <c r="CX168" i="4"/>
  <c r="CV168" i="4"/>
  <c r="CT168" i="4"/>
  <c r="AY168" i="4"/>
  <c r="AQ168" i="4"/>
  <c r="AJ168" i="4"/>
  <c r="AA168" i="4"/>
  <c r="T168" i="4"/>
  <c r="AW167" i="4"/>
  <c r="AO167" i="4"/>
  <c r="AF167" i="4"/>
  <c r="W167" i="4"/>
  <c r="AX166" i="4"/>
  <c r="AR166" i="4"/>
  <c r="AK166" i="4"/>
  <c r="AF166" i="4"/>
  <c r="Z166" i="4"/>
  <c r="S166" i="4"/>
  <c r="N166" i="4"/>
  <c r="AV165" i="4"/>
  <c r="AP165" i="4"/>
  <c r="AL165" i="4"/>
  <c r="AD165" i="4"/>
  <c r="Y165" i="4"/>
  <c r="T165" i="4"/>
  <c r="M165" i="4"/>
  <c r="DX164" i="4"/>
  <c r="DV164" i="4"/>
  <c r="DT164" i="4"/>
  <c r="DQ164" i="4"/>
  <c r="DO164" i="4"/>
  <c r="DM164" i="4"/>
  <c r="DK164" i="4"/>
  <c r="DI164" i="4"/>
  <c r="DG164" i="4"/>
  <c r="DE164" i="4"/>
  <c r="DC164" i="4"/>
  <c r="DA164" i="4"/>
  <c r="CY164" i="4"/>
  <c r="CW164" i="4"/>
  <c r="CU164" i="4"/>
  <c r="CS164" i="4"/>
  <c r="CQ164" i="4"/>
  <c r="CO164" i="4"/>
  <c r="CM164" i="4"/>
  <c r="CK164" i="4"/>
  <c r="CI164" i="4"/>
  <c r="CG164" i="4"/>
  <c r="CE164" i="4"/>
  <c r="CC164" i="4"/>
  <c r="CA164" i="4"/>
  <c r="BY164" i="4"/>
  <c r="BW164" i="4"/>
  <c r="BU164" i="4"/>
  <c r="BS164" i="4"/>
  <c r="BQ164" i="4"/>
  <c r="BO164" i="4"/>
  <c r="BM164" i="4"/>
  <c r="BK164" i="4"/>
  <c r="BI164" i="4"/>
  <c r="BG164" i="4"/>
  <c r="BD164" i="4"/>
  <c r="BB164" i="4"/>
  <c r="AZ164" i="4"/>
  <c r="AT164" i="4"/>
  <c r="AP164" i="4"/>
  <c r="AI164" i="4"/>
  <c r="AD164" i="4"/>
  <c r="X164" i="4"/>
  <c r="Q164" i="4"/>
  <c r="CB163" i="4"/>
  <c r="BZ163" i="4"/>
  <c r="BV163" i="4"/>
  <c r="BR163" i="4"/>
  <c r="BN163" i="4"/>
  <c r="BI163" i="4"/>
  <c r="BE163" i="4"/>
  <c r="BA163" i="4"/>
  <c r="AT163" i="4"/>
  <c r="AN163" i="4"/>
  <c r="AH163" i="4"/>
  <c r="AC163" i="4"/>
  <c r="W163" i="4"/>
  <c r="Q163" i="4"/>
  <c r="M163" i="4"/>
  <c r="BJ162" i="4"/>
  <c r="BE162" i="4"/>
  <c r="BA162" i="4"/>
  <c r="AN162" i="4"/>
  <c r="AF162" i="4"/>
  <c r="W162" i="4"/>
  <c r="O162" i="4"/>
  <c r="AU161" i="4"/>
  <c r="AL161" i="4"/>
  <c r="AE161" i="4"/>
  <c r="V161" i="4"/>
  <c r="N161" i="4"/>
  <c r="AS160" i="4"/>
  <c r="AK160" i="4"/>
  <c r="AD160" i="4"/>
  <c r="W160" i="4"/>
  <c r="AX159" i="4"/>
  <c r="AO159" i="4"/>
  <c r="AG159" i="4"/>
  <c r="S159" i="4"/>
  <c r="AY158" i="4"/>
  <c r="AT157" i="4"/>
  <c r="AM157" i="4"/>
  <c r="AH157" i="4"/>
  <c r="AB157" i="4"/>
  <c r="V157" i="4"/>
  <c r="Q157" i="4"/>
  <c r="AX156" i="4"/>
  <c r="AR156" i="4"/>
  <c r="AM156" i="4"/>
  <c r="AG156" i="4"/>
  <c r="Z156" i="4"/>
  <c r="T156" i="4"/>
  <c r="O156" i="4"/>
  <c r="AX155" i="4"/>
  <c r="AS155" i="4"/>
  <c r="AM155" i="4"/>
  <c r="AG155" i="4"/>
  <c r="AB155" i="4"/>
  <c r="W155" i="4"/>
  <c r="Q155" i="4"/>
  <c r="AY154" i="4"/>
  <c r="AS154" i="4"/>
  <c r="AO154" i="4"/>
  <c r="AH154" i="4"/>
  <c r="AB154" i="4"/>
  <c r="W154" i="4"/>
  <c r="R154" i="4"/>
  <c r="BA153" i="4"/>
  <c r="AW153" i="4"/>
  <c r="AR153" i="4"/>
  <c r="AL153" i="4"/>
  <c r="AH153" i="4"/>
  <c r="AC153" i="4"/>
  <c r="X153" i="4"/>
  <c r="Q153" i="4"/>
  <c r="AZ152" i="4"/>
  <c r="AT152" i="4"/>
  <c r="AO152" i="4"/>
  <c r="AK152" i="4"/>
  <c r="AF152" i="4"/>
  <c r="AA152" i="4"/>
  <c r="V152" i="4"/>
  <c r="P152" i="4"/>
  <c r="CS151" i="4"/>
  <c r="CP151" i="4"/>
  <c r="CL151" i="4"/>
  <c r="CH151" i="4"/>
  <c r="CD151" i="4"/>
  <c r="BZ151" i="4"/>
  <c r="BV151" i="4"/>
  <c r="BQ151" i="4"/>
  <c r="BM151" i="4"/>
  <c r="BI151" i="4"/>
  <c r="BD151" i="4"/>
  <c r="AU151" i="4"/>
  <c r="AP151" i="4"/>
  <c r="AK151" i="4"/>
  <c r="AE151" i="4"/>
  <c r="Z151" i="4"/>
  <c r="U151" i="4"/>
  <c r="P151" i="4"/>
  <c r="AX150" i="4"/>
  <c r="AS150" i="4"/>
  <c r="AN150" i="4"/>
  <c r="AH150" i="4"/>
  <c r="AV149" i="4"/>
  <c r="AN149" i="4"/>
  <c r="AD149" i="4"/>
  <c r="S149" i="4"/>
  <c r="AY148" i="4"/>
  <c r="AO148" i="4"/>
  <c r="AD148" i="4"/>
  <c r="V148" i="4"/>
  <c r="AY147" i="4"/>
  <c r="AO147" i="4"/>
  <c r="AE147" i="4"/>
  <c r="W147" i="4"/>
  <c r="AX146" i="4"/>
  <c r="AL146" i="4"/>
  <c r="Y146" i="4"/>
  <c r="BU145" i="4"/>
  <c r="BR145" i="4"/>
  <c r="BP145" i="4"/>
  <c r="BN145" i="4"/>
  <c r="BL145" i="4"/>
  <c r="BJ145" i="4"/>
  <c r="BH145" i="4"/>
  <c r="BF145" i="4"/>
  <c r="BD145" i="4"/>
  <c r="BB145" i="4"/>
  <c r="AZ145" i="4"/>
  <c r="AB144" i="4"/>
  <c r="AQ143" i="4"/>
  <c r="AK143" i="4"/>
  <c r="AF143" i="4"/>
  <c r="AB143" i="4"/>
  <c r="X143" i="4"/>
  <c r="S143" i="4"/>
  <c r="N143" i="4"/>
  <c r="AW142" i="4"/>
  <c r="AQ142" i="4"/>
  <c r="AL142" i="4"/>
  <c r="AG142" i="4"/>
  <c r="AB142" i="4"/>
  <c r="V142" i="4"/>
  <c r="R142" i="4"/>
  <c r="M142" i="4"/>
  <c r="B17" i="4" s="1" a="1"/>
  <c r="AU141" i="4"/>
  <c r="AO141" i="4"/>
  <c r="AK141" i="4"/>
  <c r="AE141" i="4"/>
  <c r="X141" i="4"/>
  <c r="S141" i="4"/>
  <c r="N141" i="4"/>
  <c r="AW140" i="4"/>
  <c r="AQ140" i="4"/>
  <c r="AL140" i="4"/>
  <c r="AH140" i="4"/>
  <c r="AB140" i="4"/>
  <c r="W140" i="4"/>
  <c r="R140" i="4"/>
  <c r="DY139" i="4"/>
  <c r="DW139" i="4"/>
  <c r="DS139" i="4"/>
  <c r="DN139" i="4"/>
  <c r="DJ139" i="4"/>
  <c r="DF139" i="4"/>
  <c r="DB139" i="4"/>
  <c r="CX139" i="4"/>
  <c r="CT139" i="4"/>
  <c r="CO139" i="4"/>
  <c r="CK139" i="4"/>
  <c r="CG139" i="4"/>
  <c r="CC139" i="4"/>
  <c r="BY139" i="4"/>
  <c r="BV139" i="4"/>
  <c r="BQ139" i="4"/>
  <c r="BM139" i="4"/>
  <c r="BJ139" i="4"/>
  <c r="BE139" i="4"/>
  <c r="BA139" i="4"/>
  <c r="AU139" i="4"/>
  <c r="AP139" i="4"/>
  <c r="AK139" i="4"/>
  <c r="AE139" i="4"/>
  <c r="Z139" i="4"/>
  <c r="U139" i="4"/>
  <c r="O139" i="4"/>
  <c r="T138" i="4"/>
  <c r="O138" i="4"/>
  <c r="AS132" i="4"/>
  <c r="AI132" i="4"/>
  <c r="AA132" i="4"/>
  <c r="P132" i="4"/>
  <c r="AU131" i="4"/>
  <c r="AA131" i="4"/>
  <c r="S131" i="4"/>
  <c r="U17" i="13"/>
  <c r="AB5" i="13"/>
  <c r="AB43" i="13"/>
  <c r="AB42" i="13"/>
  <c r="AB41" i="13"/>
  <c r="AB40" i="13"/>
  <c r="AB39" i="13"/>
  <c r="AB38" i="13"/>
  <c r="AB37" i="13"/>
  <c r="AB36" i="13"/>
  <c r="AB35" i="13"/>
  <c r="AB34" i="13"/>
  <c r="AB33" i="13"/>
  <c r="AB32" i="13"/>
  <c r="AB31" i="13"/>
  <c r="AB30" i="13"/>
  <c r="AB29" i="13"/>
  <c r="AB28" i="13"/>
  <c r="AB27" i="13"/>
  <c r="AB26" i="13"/>
  <c r="AB25" i="13"/>
  <c r="AB24" i="13"/>
  <c r="AB23" i="13"/>
  <c r="AB22" i="13"/>
  <c r="AB21" i="13"/>
  <c r="U21" i="13"/>
  <c r="AB20" i="13"/>
  <c r="U20" i="13"/>
  <c r="AB19" i="13"/>
  <c r="U19" i="13"/>
  <c r="AB18" i="13"/>
  <c r="U18" i="13"/>
  <c r="AB17" i="13"/>
  <c r="AB16" i="13"/>
  <c r="AB15" i="13"/>
  <c r="AB14" i="13"/>
  <c r="AB13" i="13"/>
  <c r="AB12" i="13"/>
  <c r="AB11" i="13"/>
  <c r="AB10" i="13"/>
  <c r="AB9" i="13"/>
  <c r="AB8" i="13"/>
  <c r="AB7" i="13"/>
  <c r="AB6" i="13"/>
  <c r="AB4" i="13"/>
  <c r="B17" i="4"/>
  <c r="G17" i="4" s="1"/>
  <c r="C13" i="10" s="1"/>
  <c r="B11" i="4"/>
  <c r="G11" i="4" s="1"/>
  <c r="C7" i="10" s="1"/>
  <c r="B10" i="4"/>
  <c r="G10" i="4" s="1"/>
  <c r="C6" i="10" s="1"/>
  <c r="B9" i="4"/>
  <c r="G9" i="4" s="1"/>
  <c r="C5" i="10" s="1"/>
  <c r="B8" i="4"/>
  <c r="G8" i="4" s="1"/>
  <c r="C4" i="10" s="1"/>
  <c r="B43" i="4" l="1" a="1"/>
  <c r="B41" i="4" a="1"/>
  <c r="B12" i="4" a="1"/>
  <c r="B12" i="4" s="1"/>
  <c r="G12" i="4" s="1"/>
  <c r="C8" i="10" s="1"/>
  <c r="B40" i="4" a="1"/>
  <c r="B40" i="4" s="1"/>
  <c r="G40" i="4" s="1"/>
  <c r="C36" i="10" s="1"/>
  <c r="B38" i="4" a="1"/>
  <c r="B38" i="4" s="1"/>
  <c r="G38" i="4" s="1"/>
  <c r="C34" i="10" s="1"/>
  <c r="B39" i="4" a="1"/>
  <c r="B39" i="4" s="1"/>
  <c r="G39" i="4" s="1"/>
  <c r="C35" i="10" s="1"/>
  <c r="B37" i="4" a="1"/>
  <c r="B37" i="4" s="1"/>
  <c r="G37" i="4" s="1"/>
  <c r="C33" i="10" s="1"/>
  <c r="B36" i="4" a="1"/>
  <c r="B36" i="4" s="1"/>
  <c r="G36" i="4" s="1"/>
  <c r="C32" i="10" s="1"/>
  <c r="B29" i="4" a="1"/>
  <c r="B29" i="4" s="1"/>
  <c r="G29" i="4" s="1"/>
  <c r="C25" i="10" s="1"/>
  <c r="B26" i="4" a="1"/>
  <c r="B26" i="4" s="1"/>
  <c r="G26" i="4" s="1"/>
  <c r="C22" i="10" s="1"/>
  <c r="B13" i="4" a="1"/>
  <c r="B13" i="4" s="1"/>
  <c r="G13" i="4" s="1"/>
  <c r="C9" i="10" s="1"/>
  <c r="B33" i="4" a="1"/>
  <c r="B33" i="4" s="1"/>
  <c r="G33" i="4" s="1"/>
  <c r="C29" i="10" s="1"/>
  <c r="B32" i="4" a="1"/>
  <c r="B32" i="4" s="1"/>
  <c r="G32" i="4" s="1"/>
  <c r="C28" i="10" s="1"/>
  <c r="B23" i="4" a="1"/>
  <c r="B23" i="4" s="1"/>
  <c r="G23" i="4" s="1"/>
  <c r="C19" i="10" s="1"/>
  <c r="B19" i="4" a="1"/>
  <c r="B19" i="4" s="1"/>
  <c r="G19" i="4" s="1"/>
  <c r="C15" i="10" s="1"/>
  <c r="B45" i="4" a="1"/>
  <c r="B45" i="4" s="1"/>
  <c r="G45" i="4" s="1"/>
  <c r="C41" i="10" s="1"/>
  <c r="B34" i="4" a="1"/>
  <c r="B34" i="4" s="1"/>
  <c r="G34" i="4" s="1"/>
  <c r="C30" i="10" s="1"/>
  <c r="B28" i="4" a="1"/>
  <c r="B28" i="4" s="1"/>
  <c r="G28" i="4" s="1"/>
  <c r="C24" i="10" s="1"/>
  <c r="B24" i="4" a="1"/>
  <c r="B24" i="4" s="1"/>
  <c r="G24" i="4" s="1"/>
  <c r="C20" i="10" s="1"/>
  <c r="B14" i="4" a="1"/>
  <c r="B14" i="4" s="1"/>
  <c r="G14" i="4" s="1"/>
  <c r="C10" i="10" s="1"/>
  <c r="B44" i="4" a="1"/>
  <c r="B44" i="4" s="1"/>
  <c r="G44" i="4" s="1"/>
  <c r="C40" i="10" s="1"/>
  <c r="B42" i="4" a="1"/>
  <c r="B42" i="4" s="1"/>
  <c r="G42" i="4" s="1"/>
  <c r="C38" i="10" s="1"/>
  <c r="B35" i="4" a="1"/>
  <c r="B35" i="4" s="1"/>
  <c r="G35" i="4" s="1"/>
  <c r="C31" i="10" s="1"/>
  <c r="B30" i="4" a="1"/>
  <c r="B30" i="4" s="1"/>
  <c r="G30" i="4" s="1"/>
  <c r="C26" i="10" s="1"/>
  <c r="B25" i="4" a="1"/>
  <c r="B25" i="4" s="1"/>
  <c r="G25" i="4" s="1"/>
  <c r="C21" i="10" s="1"/>
  <c r="B27" i="4" a="1"/>
  <c r="B27" i="4" s="1"/>
  <c r="G27" i="4" s="1"/>
  <c r="C23" i="10" s="1"/>
  <c r="B22" i="4" a="1"/>
  <c r="B22" i="4" s="1"/>
  <c r="G22" i="4" s="1"/>
  <c r="C18" i="10" s="1"/>
  <c r="B21" i="4" a="1"/>
  <c r="B21" i="4" s="1"/>
  <c r="G21" i="4" s="1"/>
  <c r="C17" i="10" s="1"/>
  <c r="B20" i="4" a="1"/>
  <c r="B20" i="4" s="1"/>
  <c r="G20" i="4" s="1"/>
  <c r="C16" i="10" s="1"/>
  <c r="B16" i="4" a="1"/>
  <c r="B16" i="4" s="1"/>
  <c r="G16" i="4" s="1"/>
  <c r="C12" i="10" s="1"/>
  <c r="B31" i="4" a="1"/>
  <c r="B31" i="4" s="1"/>
  <c r="G31" i="4" s="1"/>
  <c r="C27" i="10" s="1"/>
  <c r="B18" i="4" a="1"/>
  <c r="B18" i="4" s="1"/>
  <c r="G18" i="4" s="1"/>
  <c r="C14" i="10" s="1"/>
  <c r="B15" i="4" a="1"/>
  <c r="B15" i="4" s="1"/>
  <c r="G15" i="4" s="1"/>
  <c r="C11" i="10" s="1"/>
  <c r="B7" i="4" a="1"/>
  <c r="B7" i="4" s="1"/>
  <c r="G7" i="4" s="1"/>
  <c r="C3" i="10" s="1"/>
  <c r="B6" i="4" a="1"/>
  <c r="B6" i="4" s="1"/>
  <c r="B43" i="4"/>
  <c r="G43" i="4" s="1"/>
  <c r="C39" i="10" s="1"/>
  <c r="B41" i="4"/>
  <c r="G41" i="4" s="1"/>
  <c r="C37" i="10" s="1"/>
  <c r="AB44" i="13"/>
  <c r="J38" i="10"/>
  <c r="K38" i="10" s="1"/>
  <c r="L38" i="10"/>
  <c r="D37" i="10"/>
  <c r="J37" i="10"/>
  <c r="K37" i="10" s="1"/>
  <c r="L37" i="10"/>
  <c r="D36" i="10"/>
  <c r="J36" i="10"/>
  <c r="K36" i="10" s="1"/>
  <c r="L36" i="10"/>
  <c r="J34" i="10"/>
  <c r="K34" i="10" s="1"/>
  <c r="L34" i="10"/>
  <c r="J31" i="10"/>
  <c r="K31" i="10" s="1"/>
  <c r="L31" i="10"/>
  <c r="J13" i="10"/>
  <c r="K13" i="10" s="1"/>
  <c r="L13" i="10"/>
  <c r="L7" i="10"/>
  <c r="D6" i="10"/>
  <c r="J7" i="10"/>
  <c r="K7" i="10" s="1"/>
  <c r="L6" i="10"/>
  <c r="D5" i="10"/>
  <c r="J6" i="10"/>
  <c r="K6" i="10" s="1"/>
  <c r="L5" i="10"/>
  <c r="D4" i="10"/>
  <c r="J5" i="10"/>
  <c r="K5" i="10" s="1"/>
  <c r="J4" i="10"/>
  <c r="K4" i="10" s="1"/>
  <c r="L4" i="10"/>
  <c r="J41" i="10" l="1"/>
  <c r="K41" i="10" s="1"/>
  <c r="L41" i="10"/>
  <c r="D40" i="10"/>
  <c r="J40" i="10"/>
  <c r="K40" i="10" s="1"/>
  <c r="L40" i="10"/>
  <c r="D30" i="10"/>
  <c r="J30" i="10"/>
  <c r="K30" i="10" s="1"/>
  <c r="L30" i="10"/>
  <c r="J26" i="10"/>
  <c r="K26" i="10" s="1"/>
  <c r="L26" i="10"/>
  <c r="J24" i="10"/>
  <c r="K24" i="10" s="1"/>
  <c r="L24" i="10"/>
  <c r="D23" i="10"/>
  <c r="J23" i="10"/>
  <c r="K23" i="10" s="1"/>
  <c r="L23" i="10"/>
  <c r="J20" i="10"/>
  <c r="K20" i="10" s="1"/>
  <c r="L20" i="10"/>
  <c r="L10" i="10"/>
  <c r="J10" i="10"/>
  <c r="K10" i="10" s="1"/>
  <c r="L8" i="10"/>
  <c r="J8" i="10"/>
  <c r="K8" i="10" s="1"/>
  <c r="D7" i="10"/>
  <c r="D3" i="10"/>
  <c r="J3" i="10"/>
  <c r="K3" i="10" s="1"/>
  <c r="L3" i="10"/>
  <c r="C11" i="4"/>
  <c r="C14" i="4"/>
  <c r="C17" i="4"/>
  <c r="C19" i="4"/>
  <c r="C22" i="4"/>
  <c r="C26" i="4"/>
  <c r="C30" i="4"/>
  <c r="C33" i="4"/>
  <c r="C36" i="4"/>
  <c r="C39" i="4"/>
  <c r="C43" i="4"/>
  <c r="C10" i="4"/>
  <c r="C15" i="4"/>
  <c r="C18" i="4"/>
  <c r="C20" i="4"/>
  <c r="C24" i="4"/>
  <c r="C29" i="4"/>
  <c r="C32" i="4"/>
  <c r="C37" i="4"/>
  <c r="C40" i="4"/>
  <c r="D39" i="10"/>
  <c r="D38" i="10"/>
  <c r="J39" i="10"/>
  <c r="K39" i="10" s="1"/>
  <c r="L39" i="10"/>
  <c r="D35" i="10"/>
  <c r="J35" i="10"/>
  <c r="K35" i="10" s="1"/>
  <c r="L35" i="10"/>
  <c r="D34" i="10"/>
  <c r="D33" i="10"/>
  <c r="D32" i="10"/>
  <c r="J33" i="10"/>
  <c r="K33" i="10" s="1"/>
  <c r="L33" i="10"/>
  <c r="L32" i="10"/>
  <c r="D31" i="10"/>
  <c r="J32" i="10"/>
  <c r="K32" i="10" s="1"/>
  <c r="D29" i="10"/>
  <c r="L29" i="10"/>
  <c r="J29" i="10"/>
  <c r="K29" i="10" s="1"/>
  <c r="D28" i="10"/>
  <c r="J28" i="10"/>
  <c r="K28" i="10" s="1"/>
  <c r="L28" i="10"/>
  <c r="D27" i="10"/>
  <c r="J27" i="10"/>
  <c r="K27" i="10" s="1"/>
  <c r="L27" i="10"/>
  <c r="D26" i="10"/>
  <c r="D25" i="10"/>
  <c r="J25" i="10"/>
  <c r="K25" i="10" s="1"/>
  <c r="D24" i="10"/>
  <c r="L25" i="10"/>
  <c r="D22" i="10"/>
  <c r="L22" i="10"/>
  <c r="C6" i="4"/>
  <c r="C25" i="4"/>
  <c r="C41" i="4"/>
  <c r="C13" i="4"/>
  <c r="C21" i="4"/>
  <c r="C27" i="4"/>
  <c r="C31" i="4"/>
  <c r="C35" i="4"/>
  <c r="C38" i="4"/>
  <c r="C45" i="4"/>
  <c r="J22" i="10"/>
  <c r="K22" i="10" s="1"/>
  <c r="D21" i="10"/>
  <c r="D20" i="10"/>
  <c r="L21" i="10"/>
  <c r="J21" i="10"/>
  <c r="K21" i="10" s="1"/>
  <c r="D19" i="10"/>
  <c r="D18" i="10"/>
  <c r="J19" i="10"/>
  <c r="K19" i="10" s="1"/>
  <c r="L19" i="10"/>
  <c r="L18" i="10"/>
  <c r="J18" i="10"/>
  <c r="K18" i="10" s="1"/>
  <c r="D17" i="10"/>
  <c r="J17" i="10"/>
  <c r="K17" i="10" s="1"/>
  <c r="L17" i="10"/>
  <c r="D16" i="10"/>
  <c r="D15" i="10"/>
  <c r="J16" i="10"/>
  <c r="K16" i="10" s="1"/>
  <c r="L16" i="10"/>
  <c r="J15" i="10"/>
  <c r="K15" i="10" s="1"/>
  <c r="L15" i="10"/>
  <c r="D14" i="10"/>
  <c r="L14" i="10"/>
  <c r="D13" i="10"/>
  <c r="J14" i="10"/>
  <c r="K14" i="10" s="1"/>
  <c r="D12" i="10"/>
  <c r="J12" i="10"/>
  <c r="K12" i="10" s="1"/>
  <c r="L12" i="10"/>
  <c r="D11" i="10"/>
  <c r="J11" i="10"/>
  <c r="K11" i="10" s="1"/>
  <c r="D10" i="10"/>
  <c r="L11" i="10"/>
  <c r="D9" i="10"/>
  <c r="J9" i="10"/>
  <c r="K9" i="10" s="1"/>
  <c r="L9" i="10"/>
  <c r="D8" i="10"/>
  <c r="C12" i="4"/>
  <c r="C28" i="4"/>
  <c r="C42" i="4"/>
  <c r="G6" i="4"/>
  <c r="C2" i="10" s="1"/>
  <c r="C7" i="4"/>
  <c r="C8" i="4"/>
  <c r="C9" i="4"/>
  <c r="C16" i="4"/>
  <c r="C23" i="4"/>
  <c r="C34" i="4"/>
  <c r="C44" i="4"/>
  <c r="M41" i="10"/>
  <c r="N41" i="10" s="1"/>
  <c r="P41" i="10"/>
  <c r="M40" i="10"/>
  <c r="N40" i="10" s="1"/>
  <c r="P40" i="10"/>
  <c r="M38" i="10"/>
  <c r="N38" i="10" s="1"/>
  <c r="P38" i="10"/>
  <c r="M37" i="10"/>
  <c r="N37" i="10" s="1"/>
  <c r="P37" i="10"/>
  <c r="M36" i="10"/>
  <c r="N36" i="10" s="1"/>
  <c r="P36" i="10"/>
  <c r="M34" i="10"/>
  <c r="N34" i="10" s="1"/>
  <c r="P34" i="10"/>
  <c r="P32" i="10"/>
  <c r="M31" i="10"/>
  <c r="N31" i="10" s="1"/>
  <c r="P31" i="10"/>
  <c r="M29" i="10"/>
  <c r="N29" i="10" s="1"/>
  <c r="P29" i="10"/>
  <c r="M28" i="10"/>
  <c r="N28" i="10" s="1"/>
  <c r="P28" i="10"/>
  <c r="P27" i="10"/>
  <c r="M27" i="10"/>
  <c r="N27" i="10" s="1"/>
  <c r="M25" i="10"/>
  <c r="N25" i="10" s="1"/>
  <c r="P25" i="10"/>
  <c r="P13" i="10"/>
  <c r="M13" i="10"/>
  <c r="N13" i="10" s="1"/>
  <c r="M12" i="10"/>
  <c r="N12" i="10" s="1"/>
  <c r="P12" i="10"/>
  <c r="P11" i="10"/>
  <c r="M11" i="10"/>
  <c r="N11" i="10" s="1"/>
  <c r="M9" i="10"/>
  <c r="N9" i="10" s="1"/>
  <c r="P9" i="10"/>
  <c r="M7" i="10"/>
  <c r="N7" i="10" s="1"/>
  <c r="P7" i="10"/>
  <c r="P6" i="10"/>
  <c r="M6" i="10"/>
  <c r="N6" i="10" s="1"/>
  <c r="P5" i="10"/>
  <c r="M5" i="10"/>
  <c r="N5" i="10" s="1"/>
  <c r="P4" i="10"/>
  <c r="M4" i="10"/>
  <c r="N4" i="10" s="1"/>
  <c r="E36" i="10"/>
  <c r="E18" i="10"/>
  <c r="E4" i="10"/>
  <c r="E5" i="10"/>
  <c r="F4" i="10" s="1"/>
  <c r="G4" i="10" s="1"/>
  <c r="E23" i="10" l="1"/>
  <c r="M30" i="10"/>
  <c r="N30" i="10" s="1"/>
  <c r="P30" i="10"/>
  <c r="M26" i="10"/>
  <c r="N26" i="10" s="1"/>
  <c r="P26" i="10"/>
  <c r="M24" i="10"/>
  <c r="N24" i="10" s="1"/>
  <c r="P24" i="10"/>
  <c r="M23" i="10"/>
  <c r="N23" i="10" s="1"/>
  <c r="P23" i="10"/>
  <c r="M21" i="10"/>
  <c r="N21" i="10" s="1"/>
  <c r="P21" i="10"/>
  <c r="M20" i="10"/>
  <c r="N20" i="10" s="1"/>
  <c r="P20" i="10"/>
  <c r="M19" i="10"/>
  <c r="N19" i="10" s="1"/>
  <c r="P19" i="10"/>
  <c r="M18" i="10"/>
  <c r="N18" i="10" s="1"/>
  <c r="P18" i="10"/>
  <c r="M17" i="10"/>
  <c r="N17" i="10" s="1"/>
  <c r="P17" i="10"/>
  <c r="M16" i="10"/>
  <c r="N16" i="10" s="1"/>
  <c r="P16" i="10"/>
  <c r="M15" i="10"/>
  <c r="N15" i="10" s="1"/>
  <c r="P15" i="10"/>
  <c r="M14" i="10"/>
  <c r="N14" i="10" s="1"/>
  <c r="P14" i="10"/>
  <c r="M10" i="10"/>
  <c r="N10" i="10" s="1"/>
  <c r="P10" i="10"/>
  <c r="M8" i="10"/>
  <c r="N8" i="10" s="1"/>
  <c r="P8" i="10"/>
  <c r="M3" i="10"/>
  <c r="N3" i="10" s="1"/>
  <c r="P3" i="10"/>
  <c r="E30" i="10"/>
  <c r="E19" i="10"/>
  <c r="E3" i="10"/>
  <c r="E6" i="10"/>
  <c r="P33" i="10"/>
  <c r="E17" i="10"/>
  <c r="F17" i="10" s="1"/>
  <c r="G17" i="10" s="1"/>
  <c r="E12" i="10"/>
  <c r="M39" i="10"/>
  <c r="N39" i="10" s="1"/>
  <c r="P39" i="10"/>
  <c r="M35" i="10"/>
  <c r="N35" i="10" s="1"/>
  <c r="P35" i="10"/>
  <c r="M33" i="10"/>
  <c r="N33" i="10" s="1"/>
  <c r="M32" i="10"/>
  <c r="N32" i="10" s="1"/>
  <c r="M22" i="10"/>
  <c r="N22" i="10" s="1"/>
  <c r="P22" i="10"/>
  <c r="J2" i="10"/>
  <c r="K2" i="10" s="1"/>
  <c r="L2" i="10"/>
  <c r="E39" i="10"/>
  <c r="E38" i="10"/>
  <c r="E37" i="10"/>
  <c r="E35" i="10"/>
  <c r="E34" i="10"/>
  <c r="E33" i="10"/>
  <c r="E32" i="10"/>
  <c r="E31" i="10"/>
  <c r="E29" i="10"/>
  <c r="E28" i="10"/>
  <c r="E27" i="10"/>
  <c r="E26" i="10"/>
  <c r="E25" i="10"/>
  <c r="E24" i="10"/>
  <c r="F23" i="10" s="1"/>
  <c r="G23" i="10" s="1"/>
  <c r="E22" i="10"/>
  <c r="E21" i="10"/>
  <c r="E20" i="10"/>
  <c r="E16" i="10"/>
  <c r="E15" i="10"/>
  <c r="E14" i="10"/>
  <c r="E13" i="10"/>
  <c r="D2" i="10"/>
  <c r="E2" i="10" s="1"/>
  <c r="E11" i="10"/>
  <c r="E10" i="10"/>
  <c r="E9" i="10"/>
  <c r="E8" i="10"/>
  <c r="E7" i="10"/>
  <c r="F10" i="10"/>
  <c r="G10" i="10" s="1"/>
  <c r="F9" i="10"/>
  <c r="G9" i="10" s="1"/>
  <c r="F8" i="10"/>
  <c r="G8" i="10" s="1"/>
  <c r="F7" i="10"/>
  <c r="G7" i="10" s="1"/>
  <c r="F12" i="10" l="1"/>
  <c r="G12" i="10" s="1"/>
  <c r="P2" i="10"/>
  <c r="P43" i="10" s="1"/>
  <c r="P44" i="10" s="1"/>
  <c r="P45" i="10" s="1"/>
  <c r="M2" i="10"/>
  <c r="N2" i="10" s="1"/>
  <c r="N42" i="10" s="1"/>
  <c r="O42" i="10" s="1"/>
  <c r="F22" i="10"/>
  <c r="G22" i="10" s="1"/>
  <c r="F21" i="10"/>
  <c r="G21" i="10" s="1"/>
  <c r="F16" i="10"/>
  <c r="G16" i="10" s="1"/>
  <c r="F15" i="10"/>
  <c r="G15" i="10" s="1"/>
  <c r="F11" i="10"/>
  <c r="G11" i="10" s="1"/>
  <c r="F3" i="10"/>
  <c r="G3" i="10" s="1"/>
  <c r="F2" i="10"/>
  <c r="G2" i="10" s="1"/>
  <c r="F6" i="10"/>
  <c r="G6" i="10" s="1"/>
  <c r="F5" i="10"/>
  <c r="G5" i="10" s="1"/>
  <c r="F38" i="10"/>
  <c r="G38" i="10" s="1"/>
  <c r="F37" i="10"/>
  <c r="G37" i="10" s="1"/>
  <c r="F36" i="10"/>
  <c r="G36" i="10" s="1"/>
  <c r="F35" i="10"/>
  <c r="G35" i="10" s="1"/>
  <c r="F18" i="10"/>
  <c r="G18" i="10" s="1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F20" i="10"/>
  <c r="G20" i="10" s="1"/>
  <c r="F19" i="10"/>
  <c r="G19" i="10" s="1"/>
  <c r="F14" i="10"/>
  <c r="G14" i="10" s="1"/>
  <c r="F13" i="10"/>
  <c r="G13" i="10" s="1"/>
</calcChain>
</file>

<file path=xl/sharedStrings.xml><?xml version="1.0" encoding="utf-8"?>
<sst xmlns="http://schemas.openxmlformats.org/spreadsheetml/2006/main" count="920" uniqueCount="125">
  <si>
    <t>Whittaker-Henderson Graduation Workbook </t>
  </si>
  <si>
    <t>Inputs sheet: edit K in B2 and data in A6:C125 if needed. Edit the age, deaths and exposure data as needed.</t>
  </si>
  <si>
    <t>Example 2.1 data (ages 35-70) is preloaded.</t>
  </si>
  <si>
    <t>WH_Numeical sheet: Use Solver to find the graduated rates that minimises the total objective Q. </t>
  </si>
  <si>
    <t>WH_Numerical sheet: Trial graduated rates are in column G; initially set equal to crude rates. Adherence term, smoothness term, and total objective Q are computed</t>
  </si>
  <si>
    <t>WH_Analytical sheet: for the preloaded data only, solves (W + K D'D) qdot = W qhat.</t>
  </si>
  <si>
    <t xml:space="preserve">This analytical sheet can accommodate up to 120 ages. </t>
  </si>
  <si>
    <t>WH Graduation Template</t>
  </si>
  <si>
    <t>Smoothing parameter K</t>
  </si>
  <si>
    <t>Active ages n</t>
  </si>
  <si>
    <t>Paste ages, exposures and deaths below (up to 120 ages)</t>
  </si>
  <si>
    <t>Age</t>
  </si>
  <si>
    <t>Exposure E_x</t>
  </si>
  <si>
    <t>Deaths D_x</t>
  </si>
  <si>
    <t>mhat_x = D/E</t>
  </si>
  <si>
    <t>p_x = 1-qhat</t>
  </si>
  <si>
    <t>w_x = E</t>
  </si>
  <si>
    <t>WH Numerical / Objective Illustration</t>
  </si>
  <si>
    <t>K</t>
  </si>
  <si>
    <t>n</t>
  </si>
  <si>
    <t>Set qdot initial value to qhat_x</t>
  </si>
  <si>
    <t>Exposure</t>
  </si>
  <si>
    <t>Deaths</t>
  </si>
  <si>
    <t>mhat_x</t>
  </si>
  <si>
    <t>w_x</t>
  </si>
  <si>
    <t>Trial mdot_x</t>
  </si>
  <si>
    <t>w_x(mdot-mhat)^2</t>
  </si>
  <si>
    <t>Δm</t>
  </si>
  <si>
    <t>Δ²m</t>
  </si>
  <si>
    <t>Δ³m</t>
  </si>
  <si>
    <t>K(Δ³m)^2</t>
  </si>
  <si>
    <t>Adherence part</t>
  </si>
  <si>
    <t>Smoothness part</t>
  </si>
  <si>
    <t>Total Q</t>
  </si>
  <si>
    <t>WH Analytical Solution</t>
  </si>
  <si>
    <t>Note</t>
  </si>
  <si>
    <t>Analytical qdot_x solves (W + K D'D) q = W qhat exactly. WH_Numerical currently shows the trial qdot_x column, not a Solver-optimized result.</t>
  </si>
  <si>
    <t>Active A block (top-left n x n only)</t>
  </si>
  <si>
    <t>b_i</t>
  </si>
  <si>
    <t>mdot_i</t>
  </si>
  <si>
    <t>Residual_i = (A mdot - b)_i</t>
  </si>
  <si>
    <t>mdot_x (analytical)</t>
  </si>
  <si>
    <t>mdot_x (numerical)</t>
  </si>
  <si>
    <t>i\j</t>
  </si>
  <si>
    <t>Active A inverse (zeros outside active block)</t>
  </si>
  <si>
    <t>Exposures</t>
  </si>
  <si>
    <t>First Diff</t>
  </si>
  <si>
    <t>Second Diff</t>
  </si>
  <si>
    <t>Third Diff</t>
  </si>
  <si>
    <t>Barnett</t>
  </si>
  <si>
    <t>Expected
Deaths</t>
  </si>
  <si>
    <t>Deviation</t>
  </si>
  <si>
    <t>Variance</t>
  </si>
  <si>
    <t>Standardised
Deviation</t>
  </si>
  <si>
    <t>Chi-squared</t>
  </si>
  <si>
    <t>#of + devs</t>
  </si>
  <si>
    <t>Total</t>
  </si>
  <si>
    <t>Sign Test
Statistic</t>
  </si>
  <si>
    <t>Sign Test
Result</t>
  </si>
  <si>
    <t>Adherence</t>
  </si>
  <si>
    <t>Smoothness</t>
  </si>
  <si>
    <t>Total objective</t>
  </si>
  <si>
    <t>Chi-square statistic</t>
  </si>
  <si>
    <t>Chi-square decision</t>
  </si>
  <si>
    <t>Barnett pass proportion</t>
  </si>
  <si>
    <t>Barnett decision</t>
  </si>
  <si>
    <t>Accept</t>
  </si>
  <si>
    <t>No</t>
  </si>
  <si>
    <t>Yes</t>
  </si>
  <si>
    <t>Reject</t>
  </si>
  <si>
    <t>Trial qdot_x</t>
  </si>
  <si>
    <t>FALSE</t>
  </si>
  <si>
    <t>TRUE</t>
  </si>
  <si>
    <t>Backend matrices (up to 120 ages)</t>
  </si>
  <si>
    <t>How to use</t>
  </si>
  <si>
    <t>1. Enter/paste Age, Exposure, Deaths into Inputs starting at row 6.</t>
  </si>
  <si>
    <t>2. Enter smoothing parameter K in Inputs!B2.</t>
  </si>
  <si>
    <t>Penalty matrix P = D'D</t>
  </si>
  <si>
    <t>System matrix A = W + K P (full 120x120)</t>
  </si>
  <si>
    <t>Index</t>
  </si>
  <si>
    <t>qhat_x</t>
  </si>
  <si>
    <t>b_i = w_i qhat_i</t>
  </si>
  <si>
    <t>Spline Approximation to log(x)</t>
  </si>
  <si>
    <t>logx</t>
  </si>
  <si>
    <r>
      <rPr>
        <b/>
        <sz val="10"/>
        <rFont val="Symbol"/>
        <charset val="2"/>
      </rPr>
      <t>F</t>
    </r>
    <r>
      <rPr>
        <b/>
        <vertAlign val="subscript"/>
        <sz val="10"/>
        <rFont val="Symbol"/>
        <charset val="2"/>
      </rPr>
      <t>0</t>
    </r>
    <r>
      <rPr>
        <b/>
        <sz val="10"/>
        <rFont val="Arial"/>
        <family val="2"/>
      </rPr>
      <t>(20)</t>
    </r>
  </si>
  <si>
    <r>
      <rPr>
        <b/>
        <sz val="10"/>
        <rFont val="Symbol"/>
        <charset val="2"/>
      </rPr>
      <t>F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</t>
    </r>
  </si>
  <si>
    <r>
      <rPr>
        <b/>
        <sz val="10"/>
        <rFont val="Symbol"/>
        <charset val="2"/>
      </rPr>
      <t>F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</t>
    </r>
  </si>
  <si>
    <r>
      <rPr>
        <b/>
        <sz val="10"/>
        <rFont val="Symbol"/>
        <charset val="2"/>
      </rPr>
      <t>F</t>
    </r>
    <r>
      <rPr>
        <b/>
        <vertAlign val="subscript"/>
        <sz val="10"/>
        <rFont val="Symbol"/>
        <charset val="2"/>
      </rPr>
      <t>3</t>
    </r>
    <r>
      <rPr>
        <b/>
        <sz val="10"/>
        <rFont val="Arial"/>
        <family val="2"/>
      </rPr>
      <t>(x)</t>
    </r>
  </si>
  <si>
    <r>
      <rPr>
        <sz val="11"/>
        <color theme="1"/>
        <rFont val="宋体"/>
        <family val="3"/>
        <charset val="134"/>
        <scheme val="minor"/>
      </rPr>
      <t>Lower boundary(x</t>
    </r>
    <r>
      <rPr>
        <vertAlign val="subscript"/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)</t>
    </r>
  </si>
  <si>
    <t>Crude rate</t>
  </si>
  <si>
    <t>x</t>
  </si>
  <si>
    <t>Grad Value</t>
  </si>
  <si>
    <r>
      <rPr>
        <sz val="10"/>
        <rFont val="Symbol"/>
        <charset val="2"/>
      </rPr>
      <t>f</t>
    </r>
    <r>
      <rPr>
        <vertAlign val="subscript"/>
        <sz val="10"/>
        <rFont val="Symbol"/>
        <charset val="2"/>
      </rPr>
      <t>0</t>
    </r>
    <r>
      <rPr>
        <sz val="10"/>
        <rFont val="Arial"/>
        <family val="2"/>
      </rPr>
      <t>(x)</t>
    </r>
  </si>
  <si>
    <r>
      <rPr>
        <sz val="10"/>
        <rFont val="Symbol"/>
        <charset val="2"/>
      </rPr>
      <t>f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(x)</t>
    </r>
  </si>
  <si>
    <r>
      <rPr>
        <sz val="10"/>
        <rFont val="Symbol"/>
        <charset val="2"/>
      </rPr>
      <t>f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(x)</t>
    </r>
  </si>
  <si>
    <r>
      <rPr>
        <sz val="10"/>
        <rFont val="Symbol"/>
        <charset val="2"/>
      </rPr>
      <t>f</t>
    </r>
    <r>
      <rPr>
        <vertAlign val="subscript"/>
        <sz val="10"/>
        <rFont val="Symbol"/>
        <charset val="2"/>
      </rPr>
      <t>3</t>
    </r>
    <r>
      <rPr>
        <sz val="10"/>
        <rFont val="Arial"/>
        <family val="2"/>
      </rPr>
      <t>(x)</t>
    </r>
  </si>
  <si>
    <r>
      <rPr>
        <sz val="10"/>
        <rFont val="Symbol"/>
        <charset val="2"/>
      </rPr>
      <t>f</t>
    </r>
    <r>
      <rPr>
        <vertAlign val="subscript"/>
        <sz val="10"/>
        <rFont val="Symbol"/>
        <charset val="2"/>
      </rPr>
      <t>4</t>
    </r>
    <r>
      <rPr>
        <sz val="10"/>
        <rFont val="Arial"/>
        <family val="2"/>
      </rPr>
      <t>(x)</t>
    </r>
  </si>
  <si>
    <r>
      <rPr>
        <b/>
        <sz val="10"/>
        <rFont val="Symbol"/>
        <charset val="2"/>
      </rPr>
      <t>F</t>
    </r>
    <r>
      <rPr>
        <b/>
        <vertAlign val="subscript"/>
        <sz val="10"/>
        <rFont val="Symbol"/>
        <charset val="2"/>
      </rPr>
      <t>0</t>
    </r>
    <r>
      <rPr>
        <b/>
        <sz val="10"/>
        <rFont val="Arial"/>
        <family val="2"/>
      </rPr>
      <t>(x)</t>
    </r>
  </si>
  <si>
    <t>Location of interior Knots</t>
  </si>
  <si>
    <t>chi-squared</t>
  </si>
  <si>
    <r>
      <rPr>
        <sz val="11"/>
        <color theme="1"/>
        <rFont val="宋体"/>
        <family val="3"/>
        <charset val="134"/>
        <scheme val="minor"/>
      </rPr>
      <t>x</t>
    </r>
    <r>
      <rPr>
        <vertAlign val="subscript"/>
        <sz val="11"/>
        <color theme="1"/>
        <rFont val="宋体"/>
        <family val="3"/>
        <charset val="134"/>
        <scheme val="minor"/>
      </rPr>
      <t>1</t>
    </r>
  </si>
  <si>
    <r>
      <rPr>
        <sz val="11"/>
        <color theme="1"/>
        <rFont val="宋体"/>
        <family val="3"/>
        <charset val="134"/>
        <scheme val="minor"/>
      </rPr>
      <t>x</t>
    </r>
    <r>
      <rPr>
        <vertAlign val="subscript"/>
        <sz val="11"/>
        <color theme="1"/>
        <rFont val="宋体"/>
        <family val="3"/>
        <charset val="134"/>
        <scheme val="minor"/>
      </rPr>
      <t>2</t>
    </r>
  </si>
  <si>
    <r>
      <rPr>
        <sz val="11"/>
        <color theme="1"/>
        <rFont val="宋体"/>
        <family val="3"/>
        <charset val="134"/>
        <scheme val="minor"/>
      </rPr>
      <t>x</t>
    </r>
    <r>
      <rPr>
        <vertAlign val="subscript"/>
        <sz val="11"/>
        <color theme="1"/>
        <rFont val="宋体"/>
        <family val="3"/>
        <charset val="134"/>
        <scheme val="minor"/>
      </rPr>
      <t>3</t>
    </r>
  </si>
  <si>
    <r>
      <rPr>
        <sz val="11"/>
        <color theme="1"/>
        <rFont val="宋体"/>
        <family val="3"/>
        <charset val="134"/>
        <scheme val="minor"/>
      </rPr>
      <t>x</t>
    </r>
    <r>
      <rPr>
        <vertAlign val="subscript"/>
        <sz val="11"/>
        <color theme="1"/>
        <rFont val="宋体"/>
        <family val="3"/>
        <charset val="134"/>
        <scheme val="minor"/>
      </rPr>
      <t>4</t>
    </r>
  </si>
  <si>
    <r>
      <rPr>
        <sz val="11"/>
        <color theme="1"/>
        <rFont val="宋体"/>
        <family val="3"/>
        <charset val="134"/>
        <scheme val="minor"/>
      </rPr>
      <t>Upper boundary(x</t>
    </r>
    <r>
      <rPr>
        <vertAlign val="subscript"/>
        <sz val="11"/>
        <color theme="1"/>
        <rFont val="宋体"/>
        <family val="3"/>
        <charset val="134"/>
        <scheme val="minor"/>
      </rPr>
      <t>n</t>
    </r>
    <r>
      <rPr>
        <sz val="11"/>
        <color theme="1"/>
        <rFont val="宋体"/>
        <family val="3"/>
        <charset val="134"/>
        <scheme val="minor"/>
      </rPr>
      <t>)</t>
    </r>
  </si>
  <si>
    <r>
      <rPr>
        <sz val="11"/>
        <color theme="1"/>
        <rFont val="宋体"/>
        <family val="3"/>
        <charset val="134"/>
        <scheme val="minor"/>
      </rPr>
      <t>a</t>
    </r>
    <r>
      <rPr>
        <vertAlign val="subscript"/>
        <sz val="11"/>
        <color theme="1"/>
        <rFont val="宋体"/>
        <family val="3"/>
        <charset val="134"/>
        <scheme val="minor"/>
      </rPr>
      <t>0</t>
    </r>
  </si>
  <si>
    <r>
      <rPr>
        <sz val="11"/>
        <color theme="1"/>
        <rFont val="宋体"/>
        <family val="3"/>
        <charset val="134"/>
        <scheme val="minor"/>
      </rPr>
      <t>a</t>
    </r>
    <r>
      <rPr>
        <vertAlign val="subscript"/>
        <sz val="11"/>
        <color theme="1"/>
        <rFont val="宋体"/>
        <family val="3"/>
        <charset val="134"/>
        <scheme val="minor"/>
      </rPr>
      <t>1</t>
    </r>
  </si>
  <si>
    <r>
      <rPr>
        <sz val="11"/>
        <color theme="1"/>
        <rFont val="宋体"/>
        <family val="3"/>
        <charset val="134"/>
        <scheme val="minor"/>
      </rPr>
      <t>b</t>
    </r>
    <r>
      <rPr>
        <vertAlign val="subscript"/>
        <sz val="11"/>
        <color theme="1"/>
        <rFont val="宋体"/>
        <family val="3"/>
        <charset val="134"/>
        <scheme val="minor"/>
      </rPr>
      <t>0</t>
    </r>
  </si>
  <si>
    <r>
      <rPr>
        <sz val="11"/>
        <color theme="1"/>
        <rFont val="宋体"/>
        <family val="3"/>
        <charset val="134"/>
        <scheme val="minor"/>
      </rPr>
      <t>b</t>
    </r>
    <r>
      <rPr>
        <vertAlign val="subscript"/>
        <sz val="11"/>
        <color theme="1"/>
        <rFont val="宋体"/>
        <family val="3"/>
        <charset val="134"/>
        <scheme val="minor"/>
      </rPr>
      <t>1</t>
    </r>
  </si>
  <si>
    <r>
      <rPr>
        <sz val="11"/>
        <color theme="1"/>
        <rFont val="宋体"/>
        <family val="3"/>
        <charset val="134"/>
        <scheme val="minor"/>
      </rPr>
      <t>b</t>
    </r>
    <r>
      <rPr>
        <vertAlign val="subscript"/>
        <sz val="11"/>
        <color theme="1"/>
        <rFont val="宋体"/>
        <family val="3"/>
        <charset val="134"/>
        <scheme val="minor"/>
      </rPr>
      <t>2</t>
    </r>
  </si>
  <si>
    <r>
      <rPr>
        <sz val="11"/>
        <color theme="1"/>
        <rFont val="宋体"/>
        <family val="3"/>
        <charset val="134"/>
        <scheme val="minor"/>
      </rPr>
      <t>b</t>
    </r>
    <r>
      <rPr>
        <vertAlign val="subscript"/>
        <sz val="11"/>
        <color theme="1"/>
        <rFont val="宋体"/>
        <family val="3"/>
        <charset val="134"/>
        <scheme val="minor"/>
      </rPr>
      <t>3</t>
    </r>
  </si>
  <si>
    <t>Eqn0</t>
  </si>
  <si>
    <t>Eqn1</t>
  </si>
  <si>
    <t>Eqn2</t>
  </si>
  <si>
    <t>Eqn3</t>
  </si>
  <si>
    <t>Eqn4</t>
  </si>
  <si>
    <t>chi-squared(sum)</t>
  </si>
  <si>
    <t>Australia, Deaths (periods 1x1)</t>
  </si>
  <si>
    <t>Year</t>
  </si>
  <si>
    <t>Female</t>
  </si>
  <si>
    <t>Male</t>
  </si>
  <si>
    <t>110+</t>
  </si>
  <si>
    <t>Australia, Exposure to risk (period 1x1)</t>
  </si>
  <si>
    <t>United Kingdom, Deaths (period 1x1)</t>
  </si>
  <si>
    <t>United Kingdom, Exposure to risk (period 1x1)</t>
  </si>
</sst>
</file>

<file path=xl/styles.xml><?xml version="1.0" encoding="utf-8"?>
<styleSheet xmlns="http://schemas.openxmlformats.org/spreadsheetml/2006/main">
  <numFmts count="3">
    <numFmt numFmtId="164" formatCode="0.000000_ "/>
    <numFmt numFmtId="165" formatCode="0.000000"/>
    <numFmt numFmtId="166" formatCode="0.000000000000E+00"/>
  </numFmts>
  <fonts count="17">
    <font>
      <name val="宋体"/>
      <charset val="134"/>
      <color theme="1"/>
      <sz val="11"/>
      <scheme val="minor"/>
    </font>
    <font>
      <name val="Symbol"/>
      <charset val="2"/>
      <b val="1"/>
      <sz val="10"/>
    </font>
    <font>
      <name val="Symbol"/>
      <charset val="2"/>
      <sz val="10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宋体"/>
      <charset val="134"/>
      <family val="3"/>
      <color theme="1"/>
      <sz val="11"/>
      <scheme val="minor"/>
    </font>
    <font>
      <name val="Arial"/>
      <family val="2"/>
      <sz val="10"/>
      <vertAlign val="subscript"/>
    </font>
    <font>
      <name val="Arial"/>
      <family val="2"/>
      <sz val="10"/>
    </font>
    <font>
      <name val="Symbol"/>
      <charset val="2"/>
      <sz val="10"/>
      <vertAlign val="subscript"/>
    </font>
    <font>
      <name val="Arial"/>
      <family val="2"/>
      <b val="1"/>
      <sz val="10"/>
      <vertAlign val="subscript"/>
    </font>
    <font>
      <name val="Arial"/>
      <family val="2"/>
      <b val="1"/>
      <sz val="10"/>
    </font>
    <font>
      <name val="Symbol"/>
      <charset val="2"/>
      <b val="1"/>
      <sz val="10"/>
      <vertAlign val="subscript"/>
    </font>
    <font>
      <name val="宋体"/>
      <charset val="134"/>
      <family val="3"/>
      <color theme="1"/>
      <sz val="11"/>
      <vertAlign val="subscript"/>
      <scheme val="minor"/>
    </font>
    <font>
      <name val="宋体"/>
      <charset val="134"/>
      <family val="3"/>
      <sz val="9"/>
      <scheme val="minor"/>
    </font>
    <font>
      <name val="Calibri"/>
      <color rgb="00000000"/>
      <sz val="11"/>
    </font>
    <font>
      <name val="Calibri"/>
      <b val="1"/>
      <color rgb="0000000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3" tint="0.7997985778374584"/>
        <bgColor indexed="64"/>
      </patternFill>
    </fill>
    <fill>
      <patternFill patternType="solid">
        <fgColor theme="8" tint="0.7997985778374584"/>
        <bgColor indexed="64"/>
      </patternFill>
    </fill>
    <fill>
      <patternFill patternType="solid">
        <fgColor theme="5" tint="0.799890133365886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0" fontId="3" fillId="0" borderId="0" pivotButton="0" quotePrefix="0" xfId="0"/>
    <xf numFmtId="0" fontId="4" fillId="3" borderId="2" pivotButton="0" quotePrefix="0" xfId="0"/>
    <xf numFmtId="0" fontId="4" fillId="3" borderId="0" pivotButton="0" quotePrefix="0" xfId="0"/>
    <xf numFmtId="0" fontId="0" fillId="0" borderId="2" pivotButton="0" quotePrefix="0" xfId="0"/>
    <xf numFmtId="11" fontId="0" fillId="0" borderId="0" pivotButton="0" quotePrefix="0" xfId="0"/>
    <xf numFmtId="11" fontId="0" fillId="2" borderId="0" pivotButton="0" quotePrefix="0" xfId="0"/>
    <xf numFmtId="164" fontId="0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6" borderId="0" pivotButton="0" quotePrefix="0" xfId="0"/>
    <xf numFmtId="0" fontId="0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0" fontId="5" fillId="0" borderId="0" pivotButton="0" quotePrefix="0" xfId="0"/>
    <xf numFmtId="165" fontId="0" fillId="0" borderId="2" pivotButton="0" quotePrefix="0" xfId="0"/>
    <xf numFmtId="0" fontId="5" fillId="7" borderId="2" pivotButton="0" quotePrefix="0" xfId="0"/>
    <xf numFmtId="1" fontId="0" fillId="0" borderId="2" pivotButton="0" quotePrefix="0" xfId="0"/>
    <xf numFmtId="0" fontId="0" fillId="0" borderId="0" applyAlignment="1" pivotButton="0" quotePrefix="0" xfId="0">
      <alignment horizontal="left"/>
    </xf>
    <xf numFmtId="165" fontId="0" fillId="0" borderId="2" pivotButton="0" quotePrefix="0" xfId="0"/>
    <xf numFmtId="165" fontId="0" fillId="0" borderId="0" pivotButton="0" quotePrefix="0" xfId="0"/>
    <xf numFmtId="164" fontId="0" fillId="0" borderId="0" pivotButton="0" quotePrefix="0" xfId="0"/>
    <xf numFmtId="0" fontId="15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16" fillId="8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Australia Total Population,2005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5693069306931"/>
          <c:y val="7.7858002406738902E-2"/>
          <c:w val="0.84707920792079205"/>
          <c:h val="0.86587244283995202"/>
        </c:manualLayout>
      </c:layout>
      <c:lineChart>
        <c:grouping val="standard"/>
        <c:varyColors val="0"/>
        <c:ser>
          <c:idx val="0"/>
          <c:order val="0"/>
          <c:tx>
            <c:v>Crude rate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WH_Numerical!$A$6:$A$45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cat>
          <c:val>
            <c:numRef>
              <c:f>WH_Numerical!$D$6:$D$45</c:f>
              <c:numCache>
                <c:formatCode>0.000000</c:formatCode>
                <c:ptCount val="40"/>
                <c:pt idx="0">
                  <c:v>5.7851372307848598E-4</c:v>
                </c:pt>
                <c:pt idx="1">
                  <c:v>6.3174207871586805E-4</c:v>
                </c:pt>
                <c:pt idx="2">
                  <c:v>4.44306604442751E-4</c:v>
                </c:pt>
                <c:pt idx="3">
                  <c:v>5.8989986324438598E-4</c:v>
                </c:pt>
                <c:pt idx="4">
                  <c:v>5.8747154781668102E-4</c:v>
                </c:pt>
                <c:pt idx="5">
                  <c:v>5.83834238658234E-4</c:v>
                </c:pt>
                <c:pt idx="6">
                  <c:v>5.9897411357506E-4</c:v>
                </c:pt>
                <c:pt idx="7">
                  <c:v>6.0530033229881804E-4</c:v>
                </c:pt>
                <c:pt idx="8">
                  <c:v>6.4755076005077296E-4</c:v>
                </c:pt>
                <c:pt idx="9">
                  <c:v>7.2829109418545799E-4</c:v>
                </c:pt>
                <c:pt idx="10">
                  <c:v>6.8595405131350001E-4</c:v>
                </c:pt>
                <c:pt idx="11">
                  <c:v>7.0144224430560996E-4</c:v>
                </c:pt>
                <c:pt idx="12">
                  <c:v>7.7884359664395005E-4</c:v>
                </c:pt>
                <c:pt idx="13">
                  <c:v>7.68584171043885E-4</c:v>
                </c:pt>
                <c:pt idx="14">
                  <c:v>8.0988232886163003E-4</c:v>
                </c:pt>
                <c:pt idx="15">
                  <c:v>8.2185059883509203E-4</c:v>
                </c:pt>
                <c:pt idx="16">
                  <c:v>8.9058067200488205E-4</c:v>
                </c:pt>
                <c:pt idx="17">
                  <c:v>9.2323623439756995E-4</c:v>
                </c:pt>
                <c:pt idx="18">
                  <c:v>8.9741845179166005E-4</c:v>
                </c:pt>
                <c:pt idx="19">
                  <c:v>1.0042761099538799E-3</c:v>
                </c:pt>
                <c:pt idx="20">
                  <c:v>1.17266101672055E-3</c:v>
                </c:pt>
                <c:pt idx="21">
                  <c:v>1.2692901343942999E-3</c:v>
                </c:pt>
                <c:pt idx="22">
                  <c:v>1.3334983391222401E-3</c:v>
                </c:pt>
                <c:pt idx="23">
                  <c:v>1.4003466682040099E-3</c:v>
                </c:pt>
                <c:pt idx="24">
                  <c:v>1.58928542819954E-3</c:v>
                </c:pt>
                <c:pt idx="25">
                  <c:v>1.63821185265358E-3</c:v>
                </c:pt>
                <c:pt idx="26">
                  <c:v>1.7196929004736599E-3</c:v>
                </c:pt>
                <c:pt idx="27">
                  <c:v>1.8615623291415599E-3</c:v>
                </c:pt>
                <c:pt idx="28">
                  <c:v>2.2393923340638501E-3</c:v>
                </c:pt>
                <c:pt idx="29">
                  <c:v>2.3735603733440001E-3</c:v>
                </c:pt>
                <c:pt idx="30">
                  <c:v>2.3258811432743999E-3</c:v>
                </c:pt>
                <c:pt idx="31">
                  <c:v>2.5988698254625501E-3</c:v>
                </c:pt>
                <c:pt idx="32">
                  <c:v>2.8143420277110401E-3</c:v>
                </c:pt>
                <c:pt idx="33">
                  <c:v>3.2163946769338098E-3</c:v>
                </c:pt>
                <c:pt idx="34">
                  <c:v>3.3622121093735999E-3</c:v>
                </c:pt>
                <c:pt idx="35">
                  <c:v>3.8629757968948499E-3</c:v>
                </c:pt>
                <c:pt idx="36">
                  <c:v>3.89086459753539E-3</c:v>
                </c:pt>
                <c:pt idx="37">
                  <c:v>4.1738168310710803E-3</c:v>
                </c:pt>
                <c:pt idx="38">
                  <c:v>4.8844868195149303E-3</c:v>
                </c:pt>
                <c:pt idx="39">
                  <c:v>5.2534209746428204E-3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0-C947-995A-BC3C376CC0EF}"/>
            </c:ext>
          </c:extLst>
        </c:ser>
        <c:ser>
          <c:idx val="1"/>
          <c:order val="1"/>
          <c:tx>
            <c:v>Graduated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WH_Numerical!$A$6:$A$45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cat>
          <c:val>
            <c:numRef>
              <c:f>WH_Numerical!$F$6:$F$45</c:f>
              <c:numCache>
                <c:formatCode>0.000000</c:formatCode>
                <c:ptCount val="40"/>
                <c:pt idx="0">
                  <c:v>5.8293681836579596E-4</c:v>
                </c:pt>
                <c:pt idx="1">
                  <c:v>5.6424096085594204E-4</c:v>
                </c:pt>
                <c:pt idx="2">
                  <c:v>5.5537371159874202E-4</c:v>
                </c:pt>
                <c:pt idx="3">
                  <c:v>5.5643201018124304E-4</c:v>
                </c:pt>
                <c:pt idx="4">
                  <c:v>5.6581628751857505E-4</c:v>
                </c:pt>
                <c:pt idx="5">
                  <c:v>5.8165309523143299E-4</c:v>
                </c:pt>
                <c:pt idx="6">
                  <c:v>6.0229582101625398E-4</c:v>
                </c:pt>
                <c:pt idx="7">
                  <c:v>6.2622607649831996E-4</c:v>
                </c:pt>
                <c:pt idx="8">
                  <c:v>6.5189936524155505E-4</c:v>
                </c:pt>
                <c:pt idx="9">
                  <c:v>6.7769986523180496E-4</c:v>
                </c:pt>
                <c:pt idx="10">
                  <c:v>7.0249135961251204E-4</c:v>
                </c:pt>
                <c:pt idx="11">
                  <c:v>7.2631571825523095E-4</c:v>
                </c:pt>
                <c:pt idx="12">
                  <c:v>7.4972075707101097E-4</c:v>
                </c:pt>
                <c:pt idx="13">
                  <c:v>7.7356670528325405E-4</c:v>
                </c:pt>
                <c:pt idx="14">
                  <c:v>7.9956880338077495E-4</c:v>
                </c:pt>
                <c:pt idx="15">
                  <c:v>8.2998529857250102E-4</c:v>
                </c:pt>
                <c:pt idx="16">
                  <c:v>8.6747616304181697E-4</c:v>
                </c:pt>
                <c:pt idx="17">
                  <c:v>9.1463512661004505E-4</c:v>
                </c:pt>
                <c:pt idx="18">
                  <c:v>9.7375239984616002E-4</c:v>
                </c:pt>
                <c:pt idx="19">
                  <c:v>1.0458626833728601E-3</c:v>
                </c:pt>
                <c:pt idx="20">
                  <c:v>1.1295324524254701E-3</c:v>
                </c:pt>
                <c:pt idx="21">
                  <c:v>1.22187008280848E-3</c:v>
                </c:pt>
                <c:pt idx="22">
                  <c:v>1.3207698645982999E-3</c:v>
                </c:pt>
                <c:pt idx="23">
                  <c:v>1.4259168717364601E-3</c:v>
                </c:pt>
                <c:pt idx="24">
                  <c:v>1.5383814744027099E-3</c:v>
                </c:pt>
                <c:pt idx="25">
                  <c:v>1.6598386997759801E-3</c:v>
                </c:pt>
                <c:pt idx="26">
                  <c:v>1.79259116027737E-3</c:v>
                </c:pt>
                <c:pt idx="27">
                  <c:v>1.93803274334161E-3</c:v>
                </c:pt>
                <c:pt idx="28">
                  <c:v>2.09576711613491E-3</c:v>
                </c:pt>
                <c:pt idx="29">
                  <c:v>2.2648827938550001E-3</c:v>
                </c:pt>
                <c:pt idx="30">
                  <c:v>2.4474420152945701E-3</c:v>
                </c:pt>
                <c:pt idx="31">
                  <c:v>2.6478871821529202E-3</c:v>
                </c:pt>
                <c:pt idx="32">
                  <c:v>2.86940069814996E-3</c:v>
                </c:pt>
                <c:pt idx="33">
                  <c:v>3.1136027003917399E-3</c:v>
                </c:pt>
                <c:pt idx="34">
                  <c:v>3.3815706221389801E-3</c:v>
                </c:pt>
                <c:pt idx="35">
                  <c:v>3.6763254484580201E-3</c:v>
                </c:pt>
                <c:pt idx="36">
                  <c:v>4.0026412370642202E-3</c:v>
                </c:pt>
                <c:pt idx="37">
                  <c:v>4.3673644905370202E-3</c:v>
                </c:pt>
                <c:pt idx="38">
                  <c:v>4.7750188129597002E-3</c:v>
                </c:pt>
                <c:pt idx="39">
                  <c:v>5.2262203789661399E-3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70-C947-995A-BC3C376CC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352192"/>
        <c:axId val="1140800832"/>
      </c:lineChart>
      <c:catAx>
        <c:axId val="12093521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800832"/>
        <c:crosses val="autoZero"/>
        <c:auto val="1"/>
        <c:lblAlgn val="ctr"/>
        <c:lblOffset val="100"/>
        <c:noMultiLvlLbl val="0"/>
      </c:catAx>
      <c:valAx>
        <c:axId val="1140800832"/>
        <c:scaling>
          <c:logBase val="10"/>
          <c:orientation val="minMax"/>
          <c:min val="1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Central death rate(log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935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fb8b88-77b6-4d21-bac5-148607e579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Crude and WH Graduated Rates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03604902667628E-2"/>
          <c:y val="4.8387096774193498E-2"/>
          <c:w val="0.94963950973323696"/>
          <c:h val="0.91129032258064502"/>
        </c:manualLayout>
      </c:layout>
      <c:lineChart>
        <c:grouping val="standard"/>
        <c:varyColors val="1"/>
        <c:ser>
          <c:idx val="2"/>
          <c:order val="0"/>
          <c:tx>
            <c:v>qhat</c:v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WH_Analytical!$E$6:$E$45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cat>
          <c:val>
            <c:numRef>
              <c:f>WH_Analytical!$F$6:$F$45</c:f>
              <c:numCache>
                <c:formatCode>0.000000</c:formatCode>
                <c:ptCount val="40"/>
                <c:pt idx="0">
                  <c:v>5.7851372307848598E-4</c:v>
                </c:pt>
                <c:pt idx="1">
                  <c:v>6.3174207871586805E-4</c:v>
                </c:pt>
                <c:pt idx="2">
                  <c:v>4.44306604442751E-4</c:v>
                </c:pt>
                <c:pt idx="3">
                  <c:v>5.8989986324438598E-4</c:v>
                </c:pt>
                <c:pt idx="4">
                  <c:v>5.8747154781668102E-4</c:v>
                </c:pt>
                <c:pt idx="5">
                  <c:v>5.83834238658234E-4</c:v>
                </c:pt>
                <c:pt idx="6">
                  <c:v>5.9897411357506E-4</c:v>
                </c:pt>
                <c:pt idx="7">
                  <c:v>6.0530033229881804E-4</c:v>
                </c:pt>
                <c:pt idx="8">
                  <c:v>6.4755076005077296E-4</c:v>
                </c:pt>
                <c:pt idx="9">
                  <c:v>7.2829109418545799E-4</c:v>
                </c:pt>
                <c:pt idx="10">
                  <c:v>6.8595405131350001E-4</c:v>
                </c:pt>
                <c:pt idx="11">
                  <c:v>7.0144224430560996E-4</c:v>
                </c:pt>
                <c:pt idx="12">
                  <c:v>7.7884359664395005E-4</c:v>
                </c:pt>
                <c:pt idx="13">
                  <c:v>7.68584171043885E-4</c:v>
                </c:pt>
                <c:pt idx="14">
                  <c:v>8.0988232886163003E-4</c:v>
                </c:pt>
                <c:pt idx="15">
                  <c:v>8.2185059883509203E-4</c:v>
                </c:pt>
                <c:pt idx="16">
                  <c:v>8.9058067200488205E-4</c:v>
                </c:pt>
                <c:pt idx="17">
                  <c:v>9.2323623439756995E-4</c:v>
                </c:pt>
                <c:pt idx="18">
                  <c:v>8.9741845179166005E-4</c:v>
                </c:pt>
                <c:pt idx="19">
                  <c:v>1.0042761099538799E-3</c:v>
                </c:pt>
                <c:pt idx="20">
                  <c:v>1.17266101672055E-3</c:v>
                </c:pt>
                <c:pt idx="21">
                  <c:v>1.2692901343942999E-3</c:v>
                </c:pt>
                <c:pt idx="22">
                  <c:v>1.3334983391222401E-3</c:v>
                </c:pt>
                <c:pt idx="23">
                  <c:v>1.4003466682040099E-3</c:v>
                </c:pt>
                <c:pt idx="24">
                  <c:v>1.58928542819954E-3</c:v>
                </c:pt>
                <c:pt idx="25">
                  <c:v>1.63821185265358E-3</c:v>
                </c:pt>
                <c:pt idx="26">
                  <c:v>1.7196929004736599E-3</c:v>
                </c:pt>
                <c:pt idx="27">
                  <c:v>1.8615623291415599E-3</c:v>
                </c:pt>
                <c:pt idx="28">
                  <c:v>2.2393923340638501E-3</c:v>
                </c:pt>
                <c:pt idx="29">
                  <c:v>2.3735603733440001E-3</c:v>
                </c:pt>
                <c:pt idx="30">
                  <c:v>2.3258811432743999E-3</c:v>
                </c:pt>
                <c:pt idx="31">
                  <c:v>2.5988698254625501E-3</c:v>
                </c:pt>
                <c:pt idx="32">
                  <c:v>2.8143420277110401E-3</c:v>
                </c:pt>
                <c:pt idx="33">
                  <c:v>3.2163946769338098E-3</c:v>
                </c:pt>
                <c:pt idx="34">
                  <c:v>3.3622121093735999E-3</c:v>
                </c:pt>
                <c:pt idx="35">
                  <c:v>3.8629757968948499E-3</c:v>
                </c:pt>
                <c:pt idx="36">
                  <c:v>3.89086459753539E-3</c:v>
                </c:pt>
                <c:pt idx="37">
                  <c:v>4.1738168310710803E-3</c:v>
                </c:pt>
                <c:pt idx="38">
                  <c:v>4.8844868195149303E-3</c:v>
                </c:pt>
                <c:pt idx="39">
                  <c:v>5.2534209746428204E-3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4-324C-B211-A74A015D49AD}"/>
            </c:ext>
          </c:extLst>
        </c:ser>
        <c:ser>
          <c:idx val="0"/>
          <c:order val="1"/>
          <c:tx>
            <c:v>qdot_analytical</c:v>
          </c:tx>
          <c:marker>
            <c:symbol val="none"/>
          </c:marker>
          <c:cat>
            <c:numRef>
              <c:f>WH_Analytical!$E$6:$E$45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cat>
          <c:val>
            <c:numRef>
              <c:f>WH_Analytical!$G$6:$G$45</c:f>
              <c:numCache>
                <c:formatCode>0.000000</c:formatCode>
                <c:ptCount val="40"/>
                <c:pt idx="0">
                  <c:v>5.8266541999850419E-4</c:v>
                </c:pt>
                <c:pt idx="1">
                  <c:v>5.6447069733083258E-4</c:v>
                </c:pt>
                <c:pt idx="2">
                  <c:v>5.5593475182074629E-4</c:v>
                </c:pt>
                <c:pt idx="3">
                  <c:v>5.5717528505157645E-4</c:v>
                </c:pt>
                <c:pt idx="4">
                  <c:v>5.6663909806151905E-4</c:v>
                </c:pt>
                <c:pt idx="5">
                  <c:v>5.8250425311002021E-4</c:v>
                </c:pt>
                <c:pt idx="6">
                  <c:v>6.0315569529890945E-4</c:v>
                </c:pt>
                <c:pt idx="7">
                  <c:v>6.2707923948772751E-4</c:v>
                </c:pt>
                <c:pt idx="8">
                  <c:v>6.5271933214928384E-4</c:v>
                </c:pt>
                <c:pt idx="9">
                  <c:v>6.7844992326713529E-4</c:v>
                </c:pt>
                <c:pt idx="10">
                  <c:v>7.0313188961267559E-4</c:v>
                </c:pt>
                <c:pt idx="11">
                  <c:v>7.2681015417339892E-4</c:v>
                </c:pt>
                <c:pt idx="12">
                  <c:v>7.5004195305960651E-4</c:v>
                </c:pt>
                <c:pt idx="13">
                  <c:v>7.737084680741798E-4</c:v>
                </c:pt>
                <c:pt idx="14">
                  <c:v>7.9956068838007478E-4</c:v>
                </c:pt>
                <c:pt idx="15">
                  <c:v>8.2989986598605223E-4</c:v>
                </c:pt>
                <c:pt idx="16">
                  <c:v>8.6741733708526952E-4</c:v>
                </c:pt>
                <c:pt idx="17">
                  <c:v>9.1470675574627659E-4</c:v>
                </c:pt>
                <c:pt idx="18">
                  <c:v>9.7402021968230742E-4</c:v>
                </c:pt>
                <c:pt idx="19">
                  <c:v>1.0463298450212734E-3</c:v>
                </c:pt>
                <c:pt idx="20">
                  <c:v>1.130141707656215E-3</c:v>
                </c:pt>
                <c:pt idx="21">
                  <c:v>1.2225294318163457E-3</c:v>
                </c:pt>
                <c:pt idx="22">
                  <c:v>1.3213864991605485E-3</c:v>
                </c:pt>
                <c:pt idx="23">
                  <c:v>1.4264238575355671E-3</c:v>
                </c:pt>
                <c:pt idx="24">
                  <c:v>1.5387490407353047E-3</c:v>
                </c:pt>
                <c:pt idx="25">
                  <c:v>1.660071033301575E-3</c:v>
                </c:pt>
                <c:pt idx="26">
                  <c:v>1.792715264752393E-3</c:v>
                </c:pt>
                <c:pt idx="27">
                  <c:v>1.9380866299362309E-3</c:v>
                </c:pt>
                <c:pt idx="28">
                  <c:v>2.0957917626669305E-3</c:v>
                </c:pt>
                <c:pt idx="29">
                  <c:v>2.2649186563119747E-3</c:v>
                </c:pt>
                <c:pt idx="30">
                  <c:v>2.447528118206629E-3</c:v>
                </c:pt>
                <c:pt idx="31">
                  <c:v>2.6480599617121235E-3</c:v>
                </c:pt>
                <c:pt idx="32">
                  <c:v>2.8696904418279074E-3</c:v>
                </c:pt>
                <c:pt idx="33">
                  <c:v>3.1140269422360598E-3</c:v>
                </c:pt>
                <c:pt idx="34">
                  <c:v>3.3821258467588993E-3</c:v>
                </c:pt>
                <c:pt idx="35">
                  <c:v>3.6769796795229075E-3</c:v>
                </c:pt>
                <c:pt idx="36">
                  <c:v>4.003330470833206E-3</c:v>
                </c:pt>
                <c:pt idx="37">
                  <c:v>4.3679955051836999E-3</c:v>
                </c:pt>
                <c:pt idx="38">
                  <c:v>4.7754788109323296E-3</c:v>
                </c:pt>
                <c:pt idx="39">
                  <c:v>5.2263896831212554E-3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4-324C-B211-A74A015D49AD}"/>
            </c:ext>
          </c:extLst>
        </c:ser>
        <c:ser>
          <c:idx val="5"/>
          <c:order val="2"/>
          <c:tx>
            <c:v>qdot_numerical</c:v>
          </c:tx>
          <c:marker>
            <c:symbol val="none"/>
          </c:marker>
          <c:cat>
            <c:numRef>
              <c:f>WH_Analytical!$E$6:$E$45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cat>
          <c:val>
            <c:numRef>
              <c:f>WH_Analytical!$J$6:$J$45</c:f>
              <c:numCache>
                <c:formatCode>General</c:formatCode>
                <c:ptCount val="40"/>
                <c:pt idx="0">
                  <c:v>5.8293681836579596E-4</c:v>
                </c:pt>
                <c:pt idx="1">
                  <c:v>5.6424096085594204E-4</c:v>
                </c:pt>
                <c:pt idx="2">
                  <c:v>5.5537371159874202E-4</c:v>
                </c:pt>
                <c:pt idx="3">
                  <c:v>5.5643201018124304E-4</c:v>
                </c:pt>
                <c:pt idx="4">
                  <c:v>5.6581628751857505E-4</c:v>
                </c:pt>
                <c:pt idx="5">
                  <c:v>5.8165309523143299E-4</c:v>
                </c:pt>
                <c:pt idx="6">
                  <c:v>6.0229582101625398E-4</c:v>
                </c:pt>
                <c:pt idx="7">
                  <c:v>6.2622607649831996E-4</c:v>
                </c:pt>
                <c:pt idx="8">
                  <c:v>6.5189936524155505E-4</c:v>
                </c:pt>
                <c:pt idx="9">
                  <c:v>6.7769986523180496E-4</c:v>
                </c:pt>
                <c:pt idx="10">
                  <c:v>7.0249135961251204E-4</c:v>
                </c:pt>
                <c:pt idx="11">
                  <c:v>7.2631571825523095E-4</c:v>
                </c:pt>
                <c:pt idx="12">
                  <c:v>7.4972075707101097E-4</c:v>
                </c:pt>
                <c:pt idx="13">
                  <c:v>7.7356670528325405E-4</c:v>
                </c:pt>
                <c:pt idx="14">
                  <c:v>7.9956880338077495E-4</c:v>
                </c:pt>
                <c:pt idx="15">
                  <c:v>8.2998529857250102E-4</c:v>
                </c:pt>
                <c:pt idx="16">
                  <c:v>8.6747616304181697E-4</c:v>
                </c:pt>
                <c:pt idx="17">
                  <c:v>9.1463512661004505E-4</c:v>
                </c:pt>
                <c:pt idx="18">
                  <c:v>9.7375239984616002E-4</c:v>
                </c:pt>
                <c:pt idx="19">
                  <c:v>1.0458626833728601E-3</c:v>
                </c:pt>
                <c:pt idx="20">
                  <c:v>1.1295324524254701E-3</c:v>
                </c:pt>
                <c:pt idx="21">
                  <c:v>1.22187008280848E-3</c:v>
                </c:pt>
                <c:pt idx="22">
                  <c:v>1.3207698645982999E-3</c:v>
                </c:pt>
                <c:pt idx="23">
                  <c:v>1.4259168717364601E-3</c:v>
                </c:pt>
                <c:pt idx="24">
                  <c:v>1.5383814744027099E-3</c:v>
                </c:pt>
                <c:pt idx="25">
                  <c:v>1.6598386997759801E-3</c:v>
                </c:pt>
                <c:pt idx="26">
                  <c:v>1.79259116027737E-3</c:v>
                </c:pt>
                <c:pt idx="27">
                  <c:v>1.93803274334161E-3</c:v>
                </c:pt>
                <c:pt idx="28">
                  <c:v>2.09576711613491E-3</c:v>
                </c:pt>
                <c:pt idx="29">
                  <c:v>2.2648827938550001E-3</c:v>
                </c:pt>
                <c:pt idx="30">
                  <c:v>2.4474420152945701E-3</c:v>
                </c:pt>
                <c:pt idx="31">
                  <c:v>2.6478871821529202E-3</c:v>
                </c:pt>
                <c:pt idx="32">
                  <c:v>2.86940069814996E-3</c:v>
                </c:pt>
                <c:pt idx="33">
                  <c:v>3.1136027003917399E-3</c:v>
                </c:pt>
                <c:pt idx="34">
                  <c:v>3.3815706221389801E-3</c:v>
                </c:pt>
                <c:pt idx="35">
                  <c:v>3.6763254484580201E-3</c:v>
                </c:pt>
                <c:pt idx="36">
                  <c:v>4.0026412370642202E-3</c:v>
                </c:pt>
                <c:pt idx="37">
                  <c:v>4.3673644905370202E-3</c:v>
                </c:pt>
                <c:pt idx="38">
                  <c:v>4.7750188129597002E-3</c:v>
                </c:pt>
                <c:pt idx="39">
                  <c:v>5.2262203789661399E-3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A4-324C-B211-A74A015D4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Age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Central death rate(log scale)</a:t>
                </a:r>
              </a:p>
            </c:rich>
          </c:tx>
          <c:overlay val="0"/>
        </c:title>
        <c:numFmt formatCode="0.000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fad60455-852a-4ac1-9dad-02d2df809448}"/>
      </c:ext>
    </c:extLst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S1: crude and natural cubic spline</a:t>
            </a:r>
          </a:p>
        </rich>
      </tx>
    </title>
    <plotArea>
      <scatterChart>
        <ser>
          <idx val="0"/>
          <order val="0"/>
          <tx>
            <v>Crude</v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'Q1(b)Spline'!$A$4:$A$43</f>
            </numRef>
          </xVal>
          <yVal>
            <numRef>
              <f>'Q1(b)Spline'!$D$4:$D$43</f>
            </numRef>
          </yVal>
        </ser>
        <ser>
          <idx val="1"/>
          <order val="1"/>
          <tx>
            <v>S1 spline</v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'Q1(b)Spline'!$A$4:$A$43</f>
            </numRef>
          </xVal>
          <yVal>
            <numRef>
              <f>'Q1(b)Spline'!$H$4:$H$43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Central death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S2: crude and natural cubic spline</a:t>
            </a:r>
          </a:p>
        </rich>
      </tx>
    </title>
    <plotArea>
      <scatterChart>
        <ser>
          <idx val="0"/>
          <order val="0"/>
          <tx>
            <v>Crude</v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'Q1(b)Spline'!$A$64:$A$103</f>
            </numRef>
          </xVal>
          <yVal>
            <numRef>
              <f>'Q1(b)Spline'!$D$64:$D$103</f>
            </numRef>
          </yVal>
        </ser>
        <ser>
          <idx val="1"/>
          <order val="1"/>
          <tx>
            <v>S2 spline</v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'Q1(b)Spline'!$A$64:$A$103</f>
            </numRef>
          </xVal>
          <yVal>
            <numRef>
              <f>'Q1(b)Spline'!$H$64:$H$103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Central death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S3: crude and natural cubic spline</a:t>
            </a:r>
          </a:p>
        </rich>
      </tx>
    </title>
    <plotArea>
      <scatterChart>
        <ser>
          <idx val="0"/>
          <order val="0"/>
          <tx>
            <v>Crude</v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'Q1(b)Spline'!$A$124:$A$163</f>
            </numRef>
          </xVal>
          <yVal>
            <numRef>
              <f>'Q1(b)Spline'!$D$124:$D$163</f>
            </numRef>
          </yVal>
        </ser>
        <ser>
          <idx val="1"/>
          <order val="1"/>
          <tx>
            <v>S3 spline</v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'Q1(b)Spline'!$A$124:$A$163</f>
            </numRef>
          </xVal>
          <yVal>
            <numRef>
              <f>'Q1(b)Spline'!$H$124:$H$163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Central death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omments/comment1.xml><?xml version="1.0" encoding="utf-8"?>
<comments xmlns="http://schemas.openxmlformats.org/spreadsheetml/2006/main">
  <authors>
    <author>Calculation notes</author>
  </authors>
  <commentList>
    <comment ref="U10" authorId="0" shapeId="0">
      <text>
        <t>Excel array formula solves interpolation equations. To rerun Solver, first copy U10:U15 and paste VALUES over the same cells; then use saved equation-solving settings.</t>
      </text>
    </comment>
  </commentList>
</comment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92075</xdr:colOff>
      <xdr:row>7</xdr:row>
      <xdr:rowOff>144145</xdr:rowOff>
    </xdr:from>
    <xdr:to>
      <xdr:col>22</xdr:col>
      <xdr:colOff>384810</xdr:colOff>
      <xdr:row>28</xdr:row>
      <xdr:rowOff>153035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69215</xdr:colOff>
      <xdr:row>45</xdr:row>
      <xdr:rowOff>114935</xdr:rowOff>
    </xdr:from>
    <xdr:ext cx="8368665" cy="890397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wsDr xmlns="http://schemas.openxmlformats.org/drawingml/2006/spreadsheetDrawing">
  <oneCellAnchor>
    <from>
      <col>0</col>
      <colOff>0</colOff>
      <row>299</row>
      <rowOff>0</rowOff>
    </from>
    <ext cx="75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320</row>
      <rowOff>0</rowOff>
    </from>
    <ext cx="75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341</row>
      <rowOff>0</rowOff>
    </from>
    <ext cx="75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HInputData" displayName="WHInputData" ref="A5:F125">
  <autoFilter ref="A5:F125" xr:uid="{00000000-0009-0000-0100-000001000000}"/>
  <tableColumns count="6">
    <tableColumn id="1" xr3:uid="{00000000-0010-0000-0000-000001000000}" name="Age"/>
    <tableColumn id="2" xr3:uid="{00000000-0010-0000-0000-000002000000}" name="Exposure E_x"/>
    <tableColumn id="3" xr3:uid="{00000000-0010-0000-0000-000003000000}" name="Deaths D_x"/>
    <tableColumn id="4" xr3:uid="{00000000-0010-0000-0000-000004000000}" name="mhat_x = D/E"/>
    <tableColumn id="5" xr3:uid="{00000000-0010-0000-0000-000005000000}" name="p_x = 1-qhat"/>
    <tableColumn id="6" xr3:uid="{00000000-0010-0000-0000-000006000000}" name="w_x = E">
      <calculatedColumnFormula>B6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E18" sqref="E18"/>
    </sheetView>
  </sheetViews>
  <sheetFormatPr baseColWidth="10" defaultColWidth="8.83203125" defaultRowHeight="14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5"/>
  <sheetViews>
    <sheetView workbookViewId="0">
      <pane ySplit="5" topLeftCell="A6" activePane="bottomLeft" state="frozen"/>
      <selection pane="bottomLeft" activeCell="B3" sqref="B3"/>
    </sheetView>
  </sheetViews>
  <sheetFormatPr baseColWidth="10" defaultColWidth="8.83203125" defaultRowHeight="14"/>
  <cols>
    <col min="1" max="1" width="10" customWidth="1"/>
    <col min="2" max="2" width="14" customWidth="1"/>
    <col min="3" max="3" width="12" customWidth="1"/>
    <col min="4" max="4" width="14" customWidth="1"/>
    <col min="5" max="5" width="12" customWidth="1"/>
    <col min="6" max="6" width="18" customWidth="1"/>
    <col min="7" max="11" width="12" customWidth="1"/>
  </cols>
  <sheetData>
    <row r="1" spans="1:6" ht="19" customHeight="1">
      <c r="A1" s="8" t="s">
        <v>7</v>
      </c>
    </row>
    <row r="2" spans="1:6" ht="15">
      <c r="A2" s="28" t="s">
        <v>8</v>
      </c>
      <c r="B2">
        <f>10^7</f>
        <v>10000000</v>
      </c>
      <c r="D2" s="28" t="s">
        <v>9</v>
      </c>
      <c r="E2">
        <f>COUNT(A6:A125)</f>
        <v>40</v>
      </c>
    </row>
    <row r="4" spans="1:6">
      <c r="A4" t="s">
        <v>10</v>
      </c>
    </row>
    <row r="5" spans="1:6" ht="15">
      <c r="A5" s="9" t="s">
        <v>11</v>
      </c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</row>
    <row r="6" spans="1:6">
      <c r="A6" s="1">
        <v>20</v>
      </c>
      <c r="B6" s="1">
        <v>283502.34999999998</v>
      </c>
      <c r="C6" s="1">
        <v>164.01</v>
      </c>
      <c r="D6" s="27">
        <f t="shared" ref="D6:D37" si="0">IF(OR(B6="",C6="",B6=0),"",C6/B6)</f>
        <v>5.7851372307848598E-4</v>
      </c>
      <c r="E6" s="27">
        <f t="shared" ref="E6:E37" si="1">IF(D6="","",1-D6)</f>
        <v>0.99942148627692196</v>
      </c>
      <c r="F6" s="27">
        <f>B6</f>
        <v>283502.34999999998</v>
      </c>
    </row>
    <row r="7" spans="1:6">
      <c r="A7" s="1">
        <v>21</v>
      </c>
      <c r="B7" s="1">
        <v>283375.14</v>
      </c>
      <c r="C7" s="1">
        <v>179.02</v>
      </c>
      <c r="D7" s="27">
        <f t="shared" si="0"/>
        <v>6.3174207871586805E-4</v>
      </c>
      <c r="E7" s="27">
        <f t="shared" si="1"/>
        <v>0.99936825792128403</v>
      </c>
      <c r="F7" s="27">
        <f t="shared" ref="F7:F38" si="2">B7</f>
        <v>283375.14</v>
      </c>
    </row>
    <row r="8" spans="1:6">
      <c r="A8" s="1">
        <v>22</v>
      </c>
      <c r="B8" s="1">
        <v>285838.65000000002</v>
      </c>
      <c r="C8" s="1">
        <v>127</v>
      </c>
      <c r="D8" s="27">
        <f t="shared" si="0"/>
        <v>4.44306604442751E-4</v>
      </c>
      <c r="E8" s="27">
        <f t="shared" si="1"/>
        <v>0.99955569339555705</v>
      </c>
      <c r="F8" s="27">
        <f t="shared" si="2"/>
        <v>285838.65000000002</v>
      </c>
    </row>
    <row r="9" spans="1:6">
      <c r="A9" s="1">
        <v>23</v>
      </c>
      <c r="B9" s="1">
        <v>283132.79999999999</v>
      </c>
      <c r="C9" s="1">
        <v>167.02</v>
      </c>
      <c r="D9" s="27">
        <f t="shared" si="0"/>
        <v>5.8989986324438598E-4</v>
      </c>
      <c r="E9" s="27">
        <f t="shared" si="1"/>
        <v>0.99941010013675602</v>
      </c>
      <c r="F9" s="27">
        <f t="shared" si="2"/>
        <v>283132.79999999999</v>
      </c>
    </row>
    <row r="10" spans="1:6">
      <c r="A10" s="1">
        <v>24</v>
      </c>
      <c r="B10" s="1">
        <v>279196.5</v>
      </c>
      <c r="C10" s="1">
        <v>164.02</v>
      </c>
      <c r="D10" s="27">
        <f t="shared" si="0"/>
        <v>5.8747154781668102E-4</v>
      </c>
      <c r="E10" s="27">
        <f t="shared" si="1"/>
        <v>0.99941252845218298</v>
      </c>
      <c r="F10" s="27">
        <f t="shared" si="2"/>
        <v>279196.5</v>
      </c>
    </row>
    <row r="11" spans="1:6">
      <c r="A11" s="1">
        <v>25</v>
      </c>
      <c r="B11" s="1">
        <v>272371.83</v>
      </c>
      <c r="C11" s="1">
        <v>159.02000000000001</v>
      </c>
      <c r="D11" s="27">
        <f t="shared" si="0"/>
        <v>5.83834238658234E-4</v>
      </c>
      <c r="E11" s="27">
        <f t="shared" si="1"/>
        <v>0.99941616576134196</v>
      </c>
      <c r="F11" s="27">
        <f t="shared" si="2"/>
        <v>272371.83</v>
      </c>
    </row>
    <row r="12" spans="1:6">
      <c r="A12" s="1">
        <v>26</v>
      </c>
      <c r="B12" s="1">
        <v>270495.83</v>
      </c>
      <c r="C12" s="1">
        <v>162.02000000000001</v>
      </c>
      <c r="D12" s="27">
        <f t="shared" si="0"/>
        <v>5.9897411357506E-4</v>
      </c>
      <c r="E12" s="27">
        <f t="shared" si="1"/>
        <v>0.99940102588642499</v>
      </c>
      <c r="F12" s="27">
        <f t="shared" si="2"/>
        <v>270495.83</v>
      </c>
    </row>
    <row r="13" spans="1:6">
      <c r="A13" s="1">
        <v>27</v>
      </c>
      <c r="B13" s="1">
        <v>269320.84999999998</v>
      </c>
      <c r="C13" s="1">
        <v>163.02000000000001</v>
      </c>
      <c r="D13" s="27">
        <f t="shared" si="0"/>
        <v>6.0530033229881804E-4</v>
      </c>
      <c r="E13" s="27">
        <f t="shared" si="1"/>
        <v>0.999394699667701</v>
      </c>
      <c r="F13" s="27">
        <f t="shared" si="2"/>
        <v>269320.84999999998</v>
      </c>
    </row>
    <row r="14" spans="1:6">
      <c r="A14" s="1">
        <v>28</v>
      </c>
      <c r="B14" s="1">
        <v>270279.96999999997</v>
      </c>
      <c r="C14" s="1">
        <v>175.02</v>
      </c>
      <c r="D14" s="27">
        <f t="shared" si="0"/>
        <v>6.4755076005077296E-4</v>
      </c>
      <c r="E14" s="27">
        <f t="shared" si="1"/>
        <v>0.99935244923994904</v>
      </c>
      <c r="F14" s="27">
        <f t="shared" si="2"/>
        <v>270279.96999999997</v>
      </c>
    </row>
    <row r="15" spans="1:6">
      <c r="A15" s="1">
        <v>29</v>
      </c>
      <c r="B15" s="1">
        <v>274642.93</v>
      </c>
      <c r="C15" s="1">
        <v>200.02</v>
      </c>
      <c r="D15" s="27">
        <f t="shared" si="0"/>
        <v>7.2829109418545799E-4</v>
      </c>
      <c r="E15" s="27">
        <f t="shared" si="1"/>
        <v>0.99927170890581496</v>
      </c>
      <c r="F15" s="27">
        <f t="shared" si="2"/>
        <v>274642.93</v>
      </c>
    </row>
    <row r="16" spans="1:6">
      <c r="A16" s="1">
        <v>30</v>
      </c>
      <c r="B16" s="1">
        <v>281389.11</v>
      </c>
      <c r="C16" s="1">
        <v>193.02</v>
      </c>
      <c r="D16" s="27">
        <f t="shared" si="0"/>
        <v>6.8595405131350001E-4</v>
      </c>
      <c r="E16" s="27">
        <f t="shared" si="1"/>
        <v>0.999314045948686</v>
      </c>
      <c r="F16" s="27">
        <f t="shared" si="2"/>
        <v>281389.11</v>
      </c>
    </row>
    <row r="17" spans="1:6">
      <c r="A17" s="1">
        <v>31</v>
      </c>
      <c r="B17" s="1">
        <v>289432.24</v>
      </c>
      <c r="C17" s="1">
        <v>203.02</v>
      </c>
      <c r="D17" s="27">
        <f t="shared" si="0"/>
        <v>7.0144224430560996E-4</v>
      </c>
      <c r="E17" s="27">
        <f t="shared" si="1"/>
        <v>0.99929855775569398</v>
      </c>
      <c r="F17" s="27">
        <f t="shared" si="2"/>
        <v>289432.24</v>
      </c>
    </row>
    <row r="18" spans="1:6">
      <c r="A18" s="1">
        <v>32</v>
      </c>
      <c r="B18" s="1">
        <v>300471.11</v>
      </c>
      <c r="C18" s="1">
        <v>234.02</v>
      </c>
      <c r="D18" s="27">
        <f t="shared" si="0"/>
        <v>7.7884359664395005E-4</v>
      </c>
      <c r="E18" s="27">
        <f t="shared" si="1"/>
        <v>0.99922115640335596</v>
      </c>
      <c r="F18" s="27">
        <f t="shared" si="2"/>
        <v>300471.11</v>
      </c>
    </row>
    <row r="19" spans="1:6">
      <c r="A19" s="1">
        <v>33</v>
      </c>
      <c r="B19" s="1">
        <v>311000.42</v>
      </c>
      <c r="C19" s="1">
        <v>239.03</v>
      </c>
      <c r="D19" s="27">
        <f t="shared" si="0"/>
        <v>7.68584171043885E-4</v>
      </c>
      <c r="E19" s="27">
        <f t="shared" si="1"/>
        <v>0.99923141582895603</v>
      </c>
      <c r="F19" s="27">
        <f t="shared" si="2"/>
        <v>311000.42</v>
      </c>
    </row>
    <row r="20" spans="1:6">
      <c r="A20" s="1">
        <v>34</v>
      </c>
      <c r="B20" s="1">
        <v>317379.44</v>
      </c>
      <c r="C20" s="1">
        <v>257.04000000000002</v>
      </c>
      <c r="D20" s="27">
        <f t="shared" si="0"/>
        <v>8.0988232886163003E-4</v>
      </c>
      <c r="E20" s="27">
        <f t="shared" si="1"/>
        <v>0.99919011767113797</v>
      </c>
      <c r="F20" s="27">
        <f t="shared" si="2"/>
        <v>317379.44</v>
      </c>
    </row>
    <row r="21" spans="1:6">
      <c r="A21" s="1">
        <v>35</v>
      </c>
      <c r="B21" s="1">
        <v>302999.11</v>
      </c>
      <c r="C21" s="1">
        <v>249.02</v>
      </c>
      <c r="D21" s="27">
        <f t="shared" si="0"/>
        <v>8.2185059883509203E-4</v>
      </c>
      <c r="E21" s="27">
        <f t="shared" si="1"/>
        <v>0.99917814940116501</v>
      </c>
      <c r="F21" s="27">
        <f t="shared" si="2"/>
        <v>302999.11</v>
      </c>
    </row>
    <row r="22" spans="1:6">
      <c r="A22" s="1">
        <v>36</v>
      </c>
      <c r="B22" s="1">
        <v>299849.31</v>
      </c>
      <c r="C22" s="1">
        <v>267.04000000000002</v>
      </c>
      <c r="D22" s="27">
        <f t="shared" si="0"/>
        <v>8.9058067200488205E-4</v>
      </c>
      <c r="E22" s="27">
        <f t="shared" si="1"/>
        <v>0.99910941932799502</v>
      </c>
      <c r="F22" s="27">
        <f t="shared" si="2"/>
        <v>299849.31</v>
      </c>
    </row>
    <row r="23" spans="1:6">
      <c r="A23" s="1">
        <v>37</v>
      </c>
      <c r="B23" s="1">
        <v>290326.56</v>
      </c>
      <c r="C23" s="1">
        <v>268.04000000000002</v>
      </c>
      <c r="D23" s="27">
        <f t="shared" si="0"/>
        <v>9.2323623439756995E-4</v>
      </c>
      <c r="E23" s="27">
        <f t="shared" si="1"/>
        <v>0.99907676376560195</v>
      </c>
      <c r="F23" s="27">
        <f t="shared" si="2"/>
        <v>290326.56</v>
      </c>
    </row>
    <row r="24" spans="1:6">
      <c r="A24" s="1">
        <v>38</v>
      </c>
      <c r="B24" s="1">
        <v>289764.49</v>
      </c>
      <c r="C24" s="1">
        <v>260.04000000000002</v>
      </c>
      <c r="D24" s="27">
        <f t="shared" si="0"/>
        <v>8.9741845179166005E-4</v>
      </c>
      <c r="E24" s="27">
        <f t="shared" si="1"/>
        <v>0.99910258154820797</v>
      </c>
      <c r="F24" s="27">
        <f t="shared" si="2"/>
        <v>289764.49</v>
      </c>
    </row>
    <row r="25" spans="1:6">
      <c r="A25" s="1">
        <v>39</v>
      </c>
      <c r="B25" s="1">
        <v>289800.78000000003</v>
      </c>
      <c r="C25" s="1">
        <v>291.04000000000002</v>
      </c>
      <c r="D25" s="27">
        <f t="shared" si="0"/>
        <v>1.0042761099538799E-3</v>
      </c>
      <c r="E25" s="27">
        <f t="shared" si="1"/>
        <v>0.99899572389004598</v>
      </c>
      <c r="F25" s="27">
        <f t="shared" si="2"/>
        <v>289800.78000000003</v>
      </c>
    </row>
    <row r="26" spans="1:6">
      <c r="A26" s="1">
        <v>40</v>
      </c>
      <c r="B26" s="1">
        <v>295089.53999999998</v>
      </c>
      <c r="C26" s="1">
        <v>346.04</v>
      </c>
      <c r="D26" s="27">
        <f t="shared" si="0"/>
        <v>1.17266101672055E-3</v>
      </c>
      <c r="E26" s="27">
        <f t="shared" si="1"/>
        <v>0.99882733898327902</v>
      </c>
      <c r="F26" s="27">
        <f t="shared" si="2"/>
        <v>295089.53999999998</v>
      </c>
    </row>
    <row r="27" spans="1:6">
      <c r="A27" s="1">
        <v>41</v>
      </c>
      <c r="B27" s="1">
        <v>303350.65999999997</v>
      </c>
      <c r="C27" s="1">
        <v>385.04</v>
      </c>
      <c r="D27" s="27">
        <f t="shared" si="0"/>
        <v>1.2692901343942999E-3</v>
      </c>
      <c r="E27" s="27">
        <f t="shared" si="1"/>
        <v>0.99873070986560597</v>
      </c>
      <c r="F27" s="27">
        <f t="shared" si="2"/>
        <v>303350.65999999997</v>
      </c>
    </row>
    <row r="28" spans="1:6">
      <c r="A28" s="1">
        <v>42</v>
      </c>
      <c r="B28" s="1">
        <v>308999.26</v>
      </c>
      <c r="C28" s="1">
        <v>412.05</v>
      </c>
      <c r="D28" s="27">
        <f t="shared" si="0"/>
        <v>1.3334983391222401E-3</v>
      </c>
      <c r="E28" s="27">
        <f t="shared" si="1"/>
        <v>0.998666501660878</v>
      </c>
      <c r="F28" s="27">
        <f t="shared" si="2"/>
        <v>308999.26</v>
      </c>
    </row>
    <row r="29" spans="1:6">
      <c r="A29" s="1">
        <v>43</v>
      </c>
      <c r="B29" s="1">
        <v>310665.93</v>
      </c>
      <c r="C29" s="1">
        <v>435.04</v>
      </c>
      <c r="D29" s="27">
        <f t="shared" si="0"/>
        <v>1.4003466682040099E-3</v>
      </c>
      <c r="E29" s="27">
        <f t="shared" si="1"/>
        <v>0.99859965333179601</v>
      </c>
      <c r="F29" s="27">
        <f t="shared" si="2"/>
        <v>310665.93</v>
      </c>
    </row>
    <row r="30" spans="1:6">
      <c r="A30" s="1">
        <v>44</v>
      </c>
      <c r="B30" s="1">
        <v>307100.28000000003</v>
      </c>
      <c r="C30" s="1">
        <v>488.07</v>
      </c>
      <c r="D30" s="27">
        <f t="shared" si="0"/>
        <v>1.58928542819954E-3</v>
      </c>
      <c r="E30" s="27">
        <f t="shared" si="1"/>
        <v>0.99841071457179997</v>
      </c>
      <c r="F30" s="27">
        <f t="shared" si="2"/>
        <v>307100.28000000003</v>
      </c>
    </row>
    <row r="31" spans="1:6">
      <c r="A31" s="1">
        <v>45</v>
      </c>
      <c r="B31" s="1">
        <v>301591.03000000003</v>
      </c>
      <c r="C31" s="1">
        <v>494.07</v>
      </c>
      <c r="D31" s="27">
        <f t="shared" si="0"/>
        <v>1.63821185265358E-3</v>
      </c>
      <c r="E31" s="27">
        <f t="shared" si="1"/>
        <v>0.998361788147346</v>
      </c>
      <c r="F31" s="27">
        <f t="shared" si="2"/>
        <v>301591.03000000003</v>
      </c>
    </row>
    <row r="32" spans="1:6">
      <c r="A32" s="1">
        <v>46</v>
      </c>
      <c r="B32" s="1">
        <v>295436.46999999997</v>
      </c>
      <c r="C32" s="1">
        <v>508.06</v>
      </c>
      <c r="D32" s="27">
        <f t="shared" si="0"/>
        <v>1.7196929004736599E-3</v>
      </c>
      <c r="E32" s="27">
        <f t="shared" si="1"/>
        <v>0.99828030709952598</v>
      </c>
      <c r="F32" s="27">
        <f t="shared" si="2"/>
        <v>295436.46999999997</v>
      </c>
    </row>
    <row r="33" spans="1:6">
      <c r="A33" s="1">
        <v>47</v>
      </c>
      <c r="B33" s="1">
        <v>289036.78999999998</v>
      </c>
      <c r="C33" s="1">
        <v>538.05999999999995</v>
      </c>
      <c r="D33" s="27">
        <f t="shared" si="0"/>
        <v>1.8615623291415599E-3</v>
      </c>
      <c r="E33" s="27">
        <f t="shared" si="1"/>
        <v>0.99813843767085797</v>
      </c>
      <c r="F33" s="27">
        <f t="shared" si="2"/>
        <v>289036.78999999998</v>
      </c>
    </row>
    <row r="34" spans="1:6">
      <c r="A34" s="1">
        <v>48</v>
      </c>
      <c r="B34" s="1">
        <v>284487.89</v>
      </c>
      <c r="C34" s="1">
        <v>637.08000000000004</v>
      </c>
      <c r="D34" s="27">
        <f t="shared" si="0"/>
        <v>2.2393923340638501E-3</v>
      </c>
      <c r="E34" s="27">
        <f t="shared" si="1"/>
        <v>0.99776060766593599</v>
      </c>
      <c r="F34" s="27">
        <f t="shared" si="2"/>
        <v>284487.89</v>
      </c>
    </row>
    <row r="35" spans="1:6">
      <c r="A35" s="1">
        <v>49</v>
      </c>
      <c r="B35" s="1">
        <v>280624.84000000003</v>
      </c>
      <c r="C35" s="1">
        <v>666.08</v>
      </c>
      <c r="D35" s="27">
        <f t="shared" si="0"/>
        <v>2.3735603733440001E-3</v>
      </c>
      <c r="E35" s="27">
        <f t="shared" si="1"/>
        <v>0.99762643962665598</v>
      </c>
      <c r="F35" s="27">
        <f t="shared" si="2"/>
        <v>280624.84000000003</v>
      </c>
    </row>
    <row r="36" spans="1:6">
      <c r="A36" s="1">
        <v>50</v>
      </c>
      <c r="B36" s="1">
        <v>274339.03999999998</v>
      </c>
      <c r="C36" s="1">
        <v>638.08000000000004</v>
      </c>
      <c r="D36" s="27">
        <f t="shared" si="0"/>
        <v>2.3258811432743999E-3</v>
      </c>
      <c r="E36" s="27">
        <f t="shared" si="1"/>
        <v>0.99767411885672597</v>
      </c>
      <c r="F36" s="27">
        <f t="shared" si="2"/>
        <v>274339.03999999998</v>
      </c>
    </row>
    <row r="37" spans="1:6">
      <c r="A37" s="1">
        <v>51</v>
      </c>
      <c r="B37" s="1">
        <v>268993.84999999998</v>
      </c>
      <c r="C37" s="1">
        <v>699.08</v>
      </c>
      <c r="D37" s="27">
        <f t="shared" si="0"/>
        <v>2.5988698254625501E-3</v>
      </c>
      <c r="E37" s="27">
        <f t="shared" si="1"/>
        <v>0.99740113017453702</v>
      </c>
      <c r="F37" s="27">
        <f t="shared" si="2"/>
        <v>268993.84999999998</v>
      </c>
    </row>
    <row r="38" spans="1:6">
      <c r="A38" s="1">
        <v>52</v>
      </c>
      <c r="B38" s="1">
        <v>265458.14</v>
      </c>
      <c r="C38" s="1">
        <v>747.09</v>
      </c>
      <c r="D38" s="27">
        <f t="shared" ref="D38:D45" si="3">IF(OR(B38="",C38="",B38=0),"",C38/B38)</f>
        <v>2.8143420277110401E-3</v>
      </c>
      <c r="E38" s="27">
        <f t="shared" ref="E38:E45" si="4">IF(D38="","",1-D38)</f>
        <v>0.99718565797228897</v>
      </c>
      <c r="F38" s="27">
        <f t="shared" si="2"/>
        <v>265458.14</v>
      </c>
    </row>
    <row r="39" spans="1:6">
      <c r="A39" s="1">
        <v>53</v>
      </c>
      <c r="B39" s="1">
        <v>261193.07</v>
      </c>
      <c r="C39" s="1">
        <v>840.1</v>
      </c>
      <c r="D39" s="27">
        <f t="shared" si="3"/>
        <v>3.2163946769338098E-3</v>
      </c>
      <c r="E39" s="27">
        <f t="shared" si="4"/>
        <v>0.99678360532306598</v>
      </c>
      <c r="F39" s="27">
        <f t="shared" ref="F39:F45" si="5">B39</f>
        <v>261193.07</v>
      </c>
    </row>
    <row r="40" spans="1:6">
      <c r="A40" s="1">
        <v>54</v>
      </c>
      <c r="B40" s="1">
        <v>257300.84</v>
      </c>
      <c r="C40" s="1">
        <v>865.1</v>
      </c>
      <c r="D40" s="27">
        <f t="shared" si="3"/>
        <v>3.3622121093735999E-3</v>
      </c>
      <c r="E40" s="27">
        <f t="shared" si="4"/>
        <v>0.99663778789062596</v>
      </c>
      <c r="F40" s="27">
        <f t="shared" si="5"/>
        <v>257300.84</v>
      </c>
    </row>
    <row r="41" spans="1:6">
      <c r="A41" s="1">
        <v>55</v>
      </c>
      <c r="B41" s="1">
        <v>253460.04</v>
      </c>
      <c r="C41" s="1">
        <v>979.11</v>
      </c>
      <c r="D41" s="27">
        <f t="shared" si="3"/>
        <v>3.8629757968948499E-3</v>
      </c>
      <c r="E41" s="27">
        <f t="shared" si="4"/>
        <v>0.99613702420310501</v>
      </c>
      <c r="F41" s="27">
        <f t="shared" si="5"/>
        <v>253460.04</v>
      </c>
    </row>
    <row r="42" spans="1:6">
      <c r="A42" s="1">
        <v>56</v>
      </c>
      <c r="B42" s="1">
        <v>249589.77</v>
      </c>
      <c r="C42" s="1">
        <v>971.12</v>
      </c>
      <c r="D42" s="27">
        <f t="shared" si="3"/>
        <v>3.89086459753539E-3</v>
      </c>
      <c r="E42" s="27">
        <f t="shared" si="4"/>
        <v>0.99610913540246504</v>
      </c>
      <c r="F42" s="27">
        <f t="shared" si="5"/>
        <v>249589.77</v>
      </c>
    </row>
    <row r="43" spans="1:6">
      <c r="A43" s="1">
        <v>57</v>
      </c>
      <c r="B43" s="1">
        <v>250641.09</v>
      </c>
      <c r="C43" s="1">
        <v>1046.1300000000001</v>
      </c>
      <c r="D43" s="27">
        <f t="shared" si="3"/>
        <v>4.1738168310710803E-3</v>
      </c>
      <c r="E43" s="27">
        <f t="shared" si="4"/>
        <v>0.99582618316892901</v>
      </c>
      <c r="F43" s="27">
        <f t="shared" si="5"/>
        <v>250641.09</v>
      </c>
    </row>
    <row r="44" spans="1:6">
      <c r="A44" s="1">
        <v>58</v>
      </c>
      <c r="B44" s="1">
        <v>245499.69</v>
      </c>
      <c r="C44" s="1">
        <v>1199.1400000000001</v>
      </c>
      <c r="D44" s="27">
        <f t="shared" si="3"/>
        <v>4.8844868195149303E-3</v>
      </c>
      <c r="E44" s="27">
        <f t="shared" si="4"/>
        <v>0.99511551318048497</v>
      </c>
      <c r="F44" s="27">
        <f t="shared" si="5"/>
        <v>245499.69</v>
      </c>
    </row>
    <row r="45" spans="1:6">
      <c r="A45" s="1">
        <v>59</v>
      </c>
      <c r="B45" s="1">
        <v>225403.6</v>
      </c>
      <c r="C45" s="1">
        <v>1184.1400000000001</v>
      </c>
      <c r="D45" s="27">
        <f t="shared" si="3"/>
        <v>5.2534209746428204E-3</v>
      </c>
      <c r="E45" s="27">
        <f t="shared" si="4"/>
        <v>0.99474657902535701</v>
      </c>
      <c r="F45" s="27">
        <f t="shared" si="5"/>
        <v>225403.6</v>
      </c>
    </row>
    <row r="46" spans="1:6">
      <c r="D46" s="27"/>
      <c r="E46" s="27"/>
      <c r="F46" s="27"/>
    </row>
    <row r="47" spans="1:6">
      <c r="D47" s="27"/>
      <c r="E47" s="27"/>
      <c r="F47" s="27"/>
    </row>
    <row r="48" spans="1:6">
      <c r="D48" s="27"/>
      <c r="E48" s="27"/>
      <c r="F48" s="27"/>
    </row>
    <row r="49" spans="4:6">
      <c r="D49" s="27"/>
      <c r="E49" s="27"/>
      <c r="F49" s="27"/>
    </row>
    <row r="50" spans="4:6">
      <c r="D50" s="27"/>
      <c r="E50" s="27"/>
      <c r="F50" s="27"/>
    </row>
    <row r="51" spans="4:6">
      <c r="D51" s="27"/>
      <c r="E51" s="27"/>
      <c r="F51" s="27"/>
    </row>
    <row r="52" spans="4:6">
      <c r="D52" s="27"/>
      <c r="E52" s="27"/>
      <c r="F52" s="27"/>
    </row>
    <row r="53" spans="4:6">
      <c r="D53" s="27"/>
      <c r="E53" s="27"/>
      <c r="F53" s="27"/>
    </row>
    <row r="54" spans="4:6">
      <c r="D54" s="27"/>
      <c r="E54" s="27"/>
      <c r="F54" s="27"/>
    </row>
    <row r="55" spans="4:6">
      <c r="D55" s="27"/>
      <c r="E55" s="27"/>
      <c r="F55" s="27"/>
    </row>
    <row r="56" spans="4:6">
      <c r="D56" s="27"/>
      <c r="E56" s="27"/>
      <c r="F56" s="27"/>
    </row>
    <row r="57" spans="4:6">
      <c r="D57" s="27"/>
      <c r="E57" s="27"/>
      <c r="F57" s="27"/>
    </row>
    <row r="58" spans="4:6">
      <c r="D58" s="27"/>
      <c r="E58" s="27"/>
      <c r="F58" s="27"/>
    </row>
    <row r="59" spans="4:6">
      <c r="D59" s="27"/>
      <c r="E59" s="27"/>
      <c r="F59" s="27"/>
    </row>
    <row r="60" spans="4:6">
      <c r="D60" s="27"/>
      <c r="E60" s="27"/>
      <c r="F60" s="27"/>
    </row>
    <row r="61" spans="4:6">
      <c r="D61" s="27"/>
      <c r="E61" s="27"/>
      <c r="F61" s="27"/>
    </row>
    <row r="62" spans="4:6">
      <c r="D62" s="27"/>
      <c r="E62" s="27"/>
      <c r="F62" s="27"/>
    </row>
    <row r="63" spans="4:6">
      <c r="D63" s="27"/>
      <c r="E63" s="27"/>
      <c r="F63" s="27"/>
    </row>
    <row r="64" spans="4:6">
      <c r="D64" s="27"/>
      <c r="E64" s="27"/>
      <c r="F64" s="27"/>
    </row>
    <row r="65" spans="4:6">
      <c r="D65" s="27"/>
      <c r="E65" s="27"/>
      <c r="F65" s="27"/>
    </row>
    <row r="66" spans="4:6">
      <c r="D66" s="27"/>
      <c r="E66" s="27"/>
      <c r="F66" s="27"/>
    </row>
    <row r="67" spans="4:6">
      <c r="D67" s="27"/>
      <c r="E67" s="27"/>
      <c r="F67" s="27"/>
    </row>
    <row r="68" spans="4:6">
      <c r="D68" s="27"/>
      <c r="E68" s="27"/>
      <c r="F68" s="27"/>
    </row>
    <row r="69" spans="4:6">
      <c r="D69" s="27"/>
      <c r="E69" s="27"/>
      <c r="F69" s="27"/>
    </row>
    <row r="70" spans="4:6">
      <c r="D70" s="27"/>
      <c r="E70" s="27"/>
      <c r="F70" s="27"/>
    </row>
    <row r="71" spans="4:6">
      <c r="D71" s="27"/>
      <c r="E71" s="27"/>
      <c r="F71" s="27"/>
    </row>
    <row r="72" spans="4:6">
      <c r="D72" s="27"/>
      <c r="E72" s="27"/>
      <c r="F72" s="27"/>
    </row>
    <row r="73" spans="4:6">
      <c r="D73" s="27"/>
      <c r="E73" s="27"/>
      <c r="F73" s="27"/>
    </row>
    <row r="74" spans="4:6">
      <c r="D74" s="27"/>
      <c r="E74" s="27"/>
      <c r="F74" s="27"/>
    </row>
    <row r="75" spans="4:6">
      <c r="D75" s="27"/>
      <c r="E75" s="27"/>
      <c r="F75" s="27"/>
    </row>
    <row r="76" spans="4:6">
      <c r="D76" s="27"/>
      <c r="E76" s="27"/>
      <c r="F76" s="27"/>
    </row>
    <row r="77" spans="4:6">
      <c r="D77" s="27"/>
      <c r="E77" s="27"/>
      <c r="F77" s="27"/>
    </row>
    <row r="78" spans="4:6">
      <c r="D78" s="27"/>
      <c r="E78" s="27"/>
      <c r="F78" s="27"/>
    </row>
    <row r="79" spans="4:6">
      <c r="D79" s="27"/>
      <c r="E79" s="27"/>
      <c r="F79" s="27"/>
    </row>
    <row r="80" spans="4:6">
      <c r="D80" s="27"/>
      <c r="E80" s="27"/>
      <c r="F80" s="27"/>
    </row>
    <row r="81" spans="4:6">
      <c r="D81" s="27"/>
      <c r="E81" s="27"/>
      <c r="F81" s="27"/>
    </row>
    <row r="82" spans="4:6">
      <c r="D82" s="27"/>
      <c r="E82" s="27"/>
      <c r="F82" s="27"/>
    </row>
    <row r="83" spans="4:6">
      <c r="D83" s="27"/>
      <c r="E83" s="27"/>
      <c r="F83" s="27"/>
    </row>
    <row r="84" spans="4:6">
      <c r="D84" s="27"/>
      <c r="E84" s="27"/>
      <c r="F84" s="27"/>
    </row>
    <row r="85" spans="4:6">
      <c r="D85" s="27"/>
      <c r="E85" s="27"/>
      <c r="F85" s="27"/>
    </row>
    <row r="86" spans="4:6">
      <c r="D86" s="27"/>
      <c r="E86" s="27"/>
      <c r="F86" s="27"/>
    </row>
    <row r="87" spans="4:6">
      <c r="D87" s="27"/>
      <c r="E87" s="27"/>
      <c r="F87" s="27"/>
    </row>
    <row r="88" spans="4:6">
      <c r="D88" s="27"/>
      <c r="E88" s="27"/>
      <c r="F88" s="27"/>
    </row>
    <row r="89" spans="4:6">
      <c r="D89" s="27"/>
      <c r="E89" s="27"/>
      <c r="F89" s="27"/>
    </row>
    <row r="90" spans="4:6">
      <c r="D90" s="27"/>
      <c r="E90" s="27"/>
      <c r="F90" s="27"/>
    </row>
    <row r="91" spans="4:6">
      <c r="D91" s="27"/>
      <c r="E91" s="27"/>
      <c r="F91" s="27"/>
    </row>
    <row r="92" spans="4:6">
      <c r="D92" s="27"/>
      <c r="E92" s="27"/>
      <c r="F92" s="27"/>
    </row>
    <row r="93" spans="4:6">
      <c r="D93" s="27"/>
      <c r="E93" s="27"/>
      <c r="F93" s="27"/>
    </row>
    <row r="94" spans="4:6">
      <c r="D94" s="27"/>
      <c r="E94" s="27"/>
      <c r="F94" s="27"/>
    </row>
    <row r="95" spans="4:6">
      <c r="D95" s="27"/>
      <c r="E95" s="27"/>
      <c r="F95" s="27"/>
    </row>
    <row r="96" spans="4:6">
      <c r="D96" s="27"/>
      <c r="E96" s="27"/>
      <c r="F96" s="27"/>
    </row>
    <row r="97" spans="4:6">
      <c r="D97" s="27"/>
      <c r="E97" s="27"/>
      <c r="F97" s="27"/>
    </row>
    <row r="98" spans="4:6">
      <c r="D98" s="27"/>
      <c r="E98" s="27"/>
      <c r="F98" s="27"/>
    </row>
    <row r="99" spans="4:6">
      <c r="D99" s="27"/>
      <c r="E99" s="27"/>
      <c r="F99" s="27"/>
    </row>
    <row r="100" spans="4:6">
      <c r="D100" s="27"/>
      <c r="E100" s="27"/>
      <c r="F100" s="27"/>
    </row>
    <row r="101" spans="4:6">
      <c r="D101" s="27"/>
      <c r="E101" s="27"/>
      <c r="F101" s="27"/>
    </row>
    <row r="102" spans="4:6">
      <c r="D102" s="27"/>
      <c r="E102" s="27"/>
      <c r="F102" s="27"/>
    </row>
    <row r="103" spans="4:6">
      <c r="D103" s="27"/>
      <c r="E103" s="27"/>
      <c r="F103" s="27"/>
    </row>
    <row r="104" spans="4:6">
      <c r="D104" s="27"/>
      <c r="E104" s="27"/>
      <c r="F104" s="27"/>
    </row>
    <row r="105" spans="4:6">
      <c r="D105" s="27"/>
      <c r="E105" s="27"/>
      <c r="F105" s="27"/>
    </row>
    <row r="106" spans="4:6">
      <c r="D106" s="27"/>
      <c r="E106" s="27"/>
      <c r="F106" s="27"/>
    </row>
    <row r="107" spans="4:6">
      <c r="D107" s="27"/>
      <c r="E107" s="27"/>
      <c r="F107" s="27"/>
    </row>
    <row r="108" spans="4:6">
      <c r="D108" s="27"/>
      <c r="E108" s="27"/>
      <c r="F108" s="27"/>
    </row>
    <row r="109" spans="4:6">
      <c r="D109" s="27"/>
      <c r="E109" s="27"/>
      <c r="F109" s="27"/>
    </row>
    <row r="110" spans="4:6">
      <c r="D110" s="27"/>
      <c r="E110" s="27"/>
      <c r="F110" s="27"/>
    </row>
    <row r="111" spans="4:6">
      <c r="D111" s="27"/>
      <c r="E111" s="27"/>
      <c r="F111" s="27"/>
    </row>
    <row r="112" spans="4:6">
      <c r="D112" s="27"/>
      <c r="E112" s="27"/>
      <c r="F112" s="27"/>
    </row>
    <row r="113" spans="1:6">
      <c r="D113" s="27"/>
      <c r="E113" s="27"/>
      <c r="F113" s="27"/>
    </row>
    <row r="114" spans="1:6">
      <c r="D114" s="27"/>
      <c r="E114" s="27"/>
      <c r="F114" s="27"/>
    </row>
    <row r="115" spans="1:6">
      <c r="D115" s="27"/>
      <c r="E115" s="27"/>
      <c r="F115" s="27"/>
    </row>
    <row r="116" spans="1:6">
      <c r="A116" s="11"/>
      <c r="B116" s="29"/>
      <c r="C116" s="29"/>
      <c r="D116" s="27"/>
      <c r="E116" s="27"/>
      <c r="F116" s="27"/>
    </row>
    <row r="117" spans="1:6">
      <c r="A117" s="11"/>
      <c r="B117" s="29"/>
      <c r="C117" s="29"/>
      <c r="D117" s="27"/>
      <c r="E117" s="27"/>
      <c r="F117" s="27"/>
    </row>
    <row r="118" spans="1:6">
      <c r="A118" s="11"/>
      <c r="B118" s="29"/>
      <c r="C118" s="29"/>
      <c r="D118" s="27"/>
      <c r="E118" s="27"/>
      <c r="F118" s="27"/>
    </row>
    <row r="119" spans="1:6">
      <c r="A119" s="11"/>
      <c r="B119" s="29"/>
      <c r="C119" s="29"/>
      <c r="D119" s="27"/>
      <c r="E119" s="27"/>
      <c r="F119" s="27"/>
    </row>
    <row r="120" spans="1:6">
      <c r="A120" s="11"/>
      <c r="B120" s="29"/>
      <c r="C120" s="29"/>
      <c r="D120" s="27"/>
      <c r="E120" s="27"/>
      <c r="F120" s="27"/>
    </row>
    <row r="121" spans="1:6">
      <c r="A121" s="11"/>
      <c r="B121" s="29"/>
      <c r="C121" s="29"/>
      <c r="D121" s="27"/>
      <c r="E121" s="27"/>
      <c r="F121" s="27"/>
    </row>
    <row r="122" spans="1:6">
      <c r="A122" s="11"/>
      <c r="B122" s="29"/>
      <c r="C122" s="29"/>
      <c r="D122" s="27"/>
      <c r="E122" s="27"/>
      <c r="F122" s="27"/>
    </row>
    <row r="123" spans="1:6">
      <c r="A123" s="11"/>
      <c r="B123" s="29"/>
      <c r="C123" s="29"/>
      <c r="D123" s="27"/>
      <c r="E123" s="27"/>
      <c r="F123" s="27"/>
    </row>
    <row r="124" spans="1:6">
      <c r="A124" s="11"/>
      <c r="B124" s="29"/>
      <c r="C124" s="29"/>
      <c r="D124" s="27"/>
      <c r="E124" s="27"/>
      <c r="F124" s="27"/>
    </row>
    <row r="125" spans="1:6">
      <c r="A125" s="11"/>
      <c r="B125" s="29"/>
      <c r="C125" s="29"/>
      <c r="D125" s="27"/>
      <c r="E125" s="27"/>
      <c r="F125" s="27"/>
    </row>
  </sheetData>
  <phoneticPr fontId="1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5"/>
  <sheetViews>
    <sheetView zoomScale="81" zoomScaleNormal="81" workbookViewId="0">
      <pane ySplit="5" topLeftCell="A6" activePane="bottomLeft" state="frozen"/>
      <selection pane="bottomLeft" activeCell="N5" sqref="N5:N7"/>
    </sheetView>
  </sheetViews>
  <sheetFormatPr baseColWidth="10" defaultColWidth="8.83203125" defaultRowHeight="14"/>
  <cols>
    <col min="1" max="4" width="12" customWidth="1"/>
    <col min="5" max="5" width="19.83203125" customWidth="1"/>
    <col min="6" max="11" width="12" customWidth="1"/>
    <col min="13" max="13" width="15" customWidth="1"/>
    <col min="14" max="14" width="14" customWidth="1"/>
  </cols>
  <sheetData>
    <row r="1" spans="1:14" ht="19" customHeight="1">
      <c r="A1" s="8" t="s">
        <v>17</v>
      </c>
    </row>
    <row r="2" spans="1:14">
      <c r="A2" t="s">
        <v>18</v>
      </c>
      <c r="B2">
        <f>Inputs!B2</f>
        <v>10000000</v>
      </c>
      <c r="D2" t="s">
        <v>19</v>
      </c>
      <c r="E2">
        <f>Inputs!E2</f>
        <v>40</v>
      </c>
    </row>
    <row r="4" spans="1:14">
      <c r="F4" t="s">
        <v>20</v>
      </c>
    </row>
    <row r="5" spans="1:14" ht="15">
      <c r="A5" s="9" t="s">
        <v>11</v>
      </c>
      <c r="B5" s="9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M5" s="26" t="s">
        <v>31</v>
      </c>
      <c r="N5" s="25">
        <f>SUM(G6:G125)</f>
        <v>5.6716342305754001E-2</v>
      </c>
    </row>
    <row r="6" spans="1:14" ht="15">
      <c r="A6" s="11">
        <f>IF(ROW()-5&lt;=$E$2,Inputs!A6,"")</f>
        <v>20</v>
      </c>
      <c r="B6" s="11">
        <f>IF(A6="","",Inputs!B6)</f>
        <v>283502.34999999998</v>
      </c>
      <c r="C6" s="11">
        <f>IF(A6="","",Inputs!C6)</f>
        <v>164.01</v>
      </c>
      <c r="D6" s="27">
        <f>IF(A6="","",Inputs!D6)</f>
        <v>5.7851372307848598E-4</v>
      </c>
      <c r="E6" s="27">
        <f>IF(A6="","",Inputs!F6)</f>
        <v>283502.34999999998</v>
      </c>
      <c r="F6" s="27">
        <v>5.8293681836579596E-4</v>
      </c>
      <c r="G6" s="27">
        <f t="shared" ref="G6:G37" si="0">IF(A6="","",E6*(F6-D6)^2)</f>
        <v>5.5463753143619304E-6</v>
      </c>
      <c r="H6" s="27">
        <f>IF(OR(A6="",ROW()-5&gt;$E$2-1,F6="",F7=""),"",F7-F6)</f>
        <v>-1.86958575098548E-5</v>
      </c>
      <c r="I6" s="27">
        <f t="shared" ref="I6:I37" si="1">IF(OR(A6="",ROW()-5&gt;$E$2-2,H6="",H7=""),"",H7-H6)</f>
        <v>9.8286082526556298E-6</v>
      </c>
      <c r="J6" s="27">
        <f t="shared" ref="J6:J37" si="2">IF(OR(A6="",ROW()-5&gt;$E$2-3,I6="",I7=""),"",I7-I6)</f>
        <v>9.6939587044229894E-8</v>
      </c>
      <c r="K6" s="27">
        <f t="shared" ref="K6:K37" si="3">IF(OR(J6="",ROW()-5&gt;$E$2-3),"",$B$2*J6^2)</f>
        <v>9.3972835363058293E-8</v>
      </c>
      <c r="M6" s="26" t="s">
        <v>32</v>
      </c>
      <c r="N6">
        <f>SUM(K6:K125)</f>
        <v>2.1125445528744802E-3</v>
      </c>
    </row>
    <row r="7" spans="1:14" ht="15">
      <c r="A7" s="11">
        <f>IF(ROW()-5&lt;=$E$2,Inputs!A7,"")</f>
        <v>21</v>
      </c>
      <c r="B7" s="11">
        <f>IF(A7="","",Inputs!B7)</f>
        <v>283375.14</v>
      </c>
      <c r="C7" s="11">
        <f>IF(A7="","",Inputs!C7)</f>
        <v>179.02</v>
      </c>
      <c r="D7" s="27">
        <f>IF(A7="","",Inputs!D7)</f>
        <v>6.3174207871586805E-4</v>
      </c>
      <c r="E7" s="27">
        <f>IF(A7="","",Inputs!F7)</f>
        <v>283375.14</v>
      </c>
      <c r="F7" s="27">
        <v>5.6424096085594204E-4</v>
      </c>
      <c r="G7" s="27">
        <f t="shared" si="0"/>
        <v>1.2911707464303801E-3</v>
      </c>
      <c r="H7" s="27">
        <f t="shared" ref="H7:H37" si="4">IF(OR(A7="",ROW()-5&gt;$E$2-1,F7="",F8=""),"",F8-F7)</f>
        <v>-8.8672492571991602E-6</v>
      </c>
      <c r="I7" s="27">
        <f t="shared" si="1"/>
        <v>9.9255478396998598E-6</v>
      </c>
      <c r="J7" s="27">
        <f t="shared" si="2"/>
        <v>-1.5995690848684499E-6</v>
      </c>
      <c r="K7" s="27">
        <f t="shared" si="3"/>
        <v>2.5586212572668701E-5</v>
      </c>
      <c r="M7" s="26" t="s">
        <v>33</v>
      </c>
      <c r="N7">
        <f>N5+N6</f>
        <v>5.8828886858628499E-2</v>
      </c>
    </row>
    <row r="8" spans="1:14">
      <c r="A8" s="11">
        <f>IF(ROW()-5&lt;=$E$2,Inputs!A8,"")</f>
        <v>22</v>
      </c>
      <c r="B8" s="11">
        <f>IF(A8="","",Inputs!B8)</f>
        <v>285838.65000000002</v>
      </c>
      <c r="C8" s="11">
        <f>IF(A8="","",Inputs!C8)</f>
        <v>127</v>
      </c>
      <c r="D8" s="27">
        <f>IF(A8="","",Inputs!D8)</f>
        <v>4.44306604442751E-4</v>
      </c>
      <c r="E8" s="27">
        <f>IF(A8="","",Inputs!F8)</f>
        <v>285838.65000000002</v>
      </c>
      <c r="F8" s="27">
        <v>5.5537371159874202E-4</v>
      </c>
      <c r="G8" s="27">
        <f t="shared" si="0"/>
        <v>3.52607765767733E-3</v>
      </c>
      <c r="H8" s="27">
        <f t="shared" si="4"/>
        <v>1.0582985825007001E-6</v>
      </c>
      <c r="I8" s="27">
        <f t="shared" si="1"/>
        <v>8.3259787548314096E-6</v>
      </c>
      <c r="J8" s="27">
        <f t="shared" si="2"/>
        <v>-1.8734483793056899E-6</v>
      </c>
      <c r="K8" s="27">
        <f t="shared" si="3"/>
        <v>3.5098088299231203E-5</v>
      </c>
    </row>
    <row r="9" spans="1:14">
      <c r="A9" s="11">
        <f>IF(ROW()-5&lt;=$E$2,Inputs!A9,"")</f>
        <v>23</v>
      </c>
      <c r="B9" s="11">
        <f>IF(A9="","",Inputs!B9)</f>
        <v>283132.79999999999</v>
      </c>
      <c r="C9" s="11">
        <f>IF(A9="","",Inputs!C9)</f>
        <v>167.02</v>
      </c>
      <c r="D9" s="27">
        <f>IF(A9="","",Inputs!D9)</f>
        <v>5.8989986324438598E-4</v>
      </c>
      <c r="E9" s="27">
        <f>IF(A9="","",Inputs!F9)</f>
        <v>283132.79999999999</v>
      </c>
      <c r="F9" s="27">
        <v>5.5643201018124304E-4</v>
      </c>
      <c r="G9" s="27">
        <f t="shared" si="0"/>
        <v>3.17136253296335E-4</v>
      </c>
      <c r="H9" s="27">
        <f t="shared" si="4"/>
        <v>9.3842773373321093E-6</v>
      </c>
      <c r="I9" s="27">
        <f t="shared" si="1"/>
        <v>6.4525303755257197E-6</v>
      </c>
      <c r="J9" s="27">
        <f t="shared" si="2"/>
        <v>-1.6466123035626701E-6</v>
      </c>
      <c r="K9" s="27">
        <f t="shared" si="3"/>
        <v>2.7113320782439798E-5</v>
      </c>
    </row>
    <row r="10" spans="1:14">
      <c r="A10" s="11">
        <f>IF(ROW()-5&lt;=$E$2,Inputs!A10,"")</f>
        <v>24</v>
      </c>
      <c r="B10" s="11">
        <f>IF(A10="","",Inputs!B10)</f>
        <v>279196.5</v>
      </c>
      <c r="C10" s="11">
        <f>IF(A10="","",Inputs!C10)</f>
        <v>164.02</v>
      </c>
      <c r="D10" s="27">
        <f>IF(A10="","",Inputs!D10)</f>
        <v>5.8747154781668102E-4</v>
      </c>
      <c r="E10" s="27">
        <f>IF(A10="","",Inputs!F10)</f>
        <v>279196.5</v>
      </c>
      <c r="F10" s="27">
        <v>5.6581628751857505E-4</v>
      </c>
      <c r="G10" s="27">
        <f t="shared" si="0"/>
        <v>1.3092928203713199E-4</v>
      </c>
      <c r="H10" s="27">
        <f t="shared" si="4"/>
        <v>1.5836807712857798E-5</v>
      </c>
      <c r="I10" s="27">
        <f t="shared" si="1"/>
        <v>4.8059180719630502E-6</v>
      </c>
      <c r="J10" s="27">
        <f t="shared" si="2"/>
        <v>-1.5183883747176299E-6</v>
      </c>
      <c r="K10" s="27">
        <f t="shared" si="3"/>
        <v>2.3055032564776602E-5</v>
      </c>
    </row>
    <row r="11" spans="1:14">
      <c r="A11" s="11">
        <f>IF(ROW()-5&lt;=$E$2,Inputs!A11,"")</f>
        <v>25</v>
      </c>
      <c r="B11" s="11">
        <f>IF(A11="","",Inputs!B11)</f>
        <v>272371.83</v>
      </c>
      <c r="C11" s="11">
        <f>IF(A11="","",Inputs!C11)</f>
        <v>159.02000000000001</v>
      </c>
      <c r="D11" s="27">
        <f>IF(A11="","",Inputs!D11)</f>
        <v>5.83834238658234E-4</v>
      </c>
      <c r="E11" s="27">
        <f>IF(A11="","",Inputs!F11)</f>
        <v>272371.83</v>
      </c>
      <c r="F11" s="27">
        <v>5.8165309523143299E-4</v>
      </c>
      <c r="G11" s="27">
        <f t="shared" si="0"/>
        <v>1.29577810740871E-6</v>
      </c>
      <c r="H11" s="27">
        <f t="shared" si="4"/>
        <v>2.0642725784820901E-5</v>
      </c>
      <c r="I11" s="27">
        <f t="shared" si="1"/>
        <v>3.2875296972454099E-6</v>
      </c>
      <c r="J11" s="27">
        <f t="shared" si="2"/>
        <v>-1.5444964360774899E-6</v>
      </c>
      <c r="K11" s="27">
        <f t="shared" si="3"/>
        <v>2.38546924105607E-5</v>
      </c>
    </row>
    <row r="12" spans="1:14">
      <c r="A12" s="11">
        <f>IF(ROW()-5&lt;=$E$2,Inputs!A12,"")</f>
        <v>26</v>
      </c>
      <c r="B12" s="11">
        <f>IF(A12="","",Inputs!B12)</f>
        <v>270495.83</v>
      </c>
      <c r="C12" s="11">
        <f>IF(A12="","",Inputs!C12)</f>
        <v>162.02000000000001</v>
      </c>
      <c r="D12" s="27">
        <f>IF(A12="","",Inputs!D12)</f>
        <v>5.9897411357506E-4</v>
      </c>
      <c r="E12" s="27">
        <f>IF(A12="","",Inputs!F12)</f>
        <v>270495.83</v>
      </c>
      <c r="F12" s="27">
        <v>6.0229582101625398E-4</v>
      </c>
      <c r="G12" s="27">
        <f t="shared" si="0"/>
        <v>2.98458074718382E-6</v>
      </c>
      <c r="H12" s="27">
        <f t="shared" si="4"/>
        <v>2.3930255482066298E-5</v>
      </c>
      <c r="I12" s="27">
        <f t="shared" si="1"/>
        <v>1.74303326116792E-6</v>
      </c>
      <c r="J12" s="27">
        <f t="shared" si="2"/>
        <v>-1.61582201415158E-6</v>
      </c>
      <c r="K12" s="27">
        <f t="shared" si="3"/>
        <v>2.6108807814168502E-5</v>
      </c>
    </row>
    <row r="13" spans="1:14">
      <c r="A13" s="11">
        <f>IF(ROW()-5&lt;=$E$2,Inputs!A13,"")</f>
        <v>27</v>
      </c>
      <c r="B13" s="11">
        <f>IF(A13="","",Inputs!B13)</f>
        <v>269320.84999999998</v>
      </c>
      <c r="C13" s="11">
        <f>IF(A13="","",Inputs!C13)</f>
        <v>163.02000000000001</v>
      </c>
      <c r="D13" s="27">
        <f>IF(A13="","",Inputs!D13)</f>
        <v>6.0530033229881804E-4</v>
      </c>
      <c r="E13" s="27">
        <f>IF(A13="","",Inputs!F13)</f>
        <v>269320.84999999998</v>
      </c>
      <c r="F13" s="27">
        <v>6.2622607649831996E-4</v>
      </c>
      <c r="G13" s="27">
        <f t="shared" si="0"/>
        <v>1.17932037181759E-4</v>
      </c>
      <c r="H13" s="27">
        <f t="shared" si="4"/>
        <v>2.56732887432342E-5</v>
      </c>
      <c r="I13" s="27">
        <f t="shared" si="1"/>
        <v>1.27211247016347E-7</v>
      </c>
      <c r="J13" s="27">
        <f t="shared" si="2"/>
        <v>-1.1362168565598301E-6</v>
      </c>
      <c r="K13" s="27">
        <f t="shared" si="3"/>
        <v>1.29098874513071E-5</v>
      </c>
    </row>
    <row r="14" spans="1:14">
      <c r="A14" s="11">
        <f>IF(ROW()-5&lt;=$E$2,Inputs!A14,"")</f>
        <v>28</v>
      </c>
      <c r="B14" s="11">
        <f>IF(A14="","",Inputs!B14)</f>
        <v>270279.96999999997</v>
      </c>
      <c r="C14" s="11">
        <f>IF(A14="","",Inputs!C14)</f>
        <v>175.02</v>
      </c>
      <c r="D14" s="27">
        <f>IF(A14="","",Inputs!D14)</f>
        <v>6.4755076005077296E-4</v>
      </c>
      <c r="E14" s="27">
        <f>IF(A14="","",Inputs!F14)</f>
        <v>270279.96999999997</v>
      </c>
      <c r="F14" s="27">
        <v>6.5189936524155505E-4</v>
      </c>
      <c r="G14" s="27">
        <f t="shared" si="0"/>
        <v>5.1110934539073501E-6</v>
      </c>
      <c r="H14" s="27">
        <f t="shared" si="4"/>
        <v>2.5800499990250601E-5</v>
      </c>
      <c r="I14" s="27">
        <f t="shared" si="1"/>
        <v>-1.0090056095434899E-6</v>
      </c>
      <c r="J14" s="27">
        <f t="shared" si="2"/>
        <v>4.1869871555315699E-8</v>
      </c>
      <c r="K14" s="27">
        <f t="shared" si="3"/>
        <v>1.75308614405863E-8</v>
      </c>
    </row>
    <row r="15" spans="1:14">
      <c r="A15" s="11">
        <f>IF(ROW()-5&lt;=$E$2,Inputs!A15,"")</f>
        <v>29</v>
      </c>
      <c r="B15" s="11">
        <f>IF(A15="","",Inputs!B15)</f>
        <v>274642.93</v>
      </c>
      <c r="C15" s="11">
        <f>IF(A15="","",Inputs!C15)</f>
        <v>200.02</v>
      </c>
      <c r="D15" s="27">
        <f>IF(A15="","",Inputs!D15)</f>
        <v>7.2829109418545799E-4</v>
      </c>
      <c r="E15" s="27">
        <f>IF(A15="","",Inputs!F15)</f>
        <v>274642.93</v>
      </c>
      <c r="F15" s="27">
        <v>6.7769986523180496E-4</v>
      </c>
      <c r="G15" s="27">
        <f t="shared" si="0"/>
        <v>7.02941012109591E-4</v>
      </c>
      <c r="H15" s="27">
        <f t="shared" si="4"/>
        <v>2.4791494380707101E-5</v>
      </c>
      <c r="I15" s="27">
        <f t="shared" si="1"/>
        <v>-9.6713573798817104E-7</v>
      </c>
      <c r="J15" s="27">
        <f t="shared" si="2"/>
        <v>5.4781591104894896E-7</v>
      </c>
      <c r="K15" s="27">
        <f t="shared" si="3"/>
        <v>3.0010227239839E-6</v>
      </c>
    </row>
    <row r="16" spans="1:14">
      <c r="A16" s="11">
        <f>IF(ROW()-5&lt;=$E$2,Inputs!A16,"")</f>
        <v>30</v>
      </c>
      <c r="B16" s="11">
        <f>IF(A16="","",Inputs!B16)</f>
        <v>281389.11</v>
      </c>
      <c r="C16" s="11">
        <f>IF(A16="","",Inputs!C16)</f>
        <v>193.02</v>
      </c>
      <c r="D16" s="27">
        <f>IF(A16="","",Inputs!D16)</f>
        <v>6.8595405131350001E-4</v>
      </c>
      <c r="E16" s="27">
        <f>IF(A16="","",Inputs!F16)</f>
        <v>281389.11</v>
      </c>
      <c r="F16" s="27">
        <v>7.0249135961251204E-4</v>
      </c>
      <c r="G16" s="27">
        <f t="shared" si="0"/>
        <v>7.6955015784387101E-5</v>
      </c>
      <c r="H16" s="27">
        <f t="shared" si="4"/>
        <v>2.38243586427189E-5</v>
      </c>
      <c r="I16" s="27">
        <f t="shared" si="1"/>
        <v>-4.1931982693922198E-7</v>
      </c>
      <c r="J16" s="27">
        <f t="shared" si="2"/>
        <v>8.6022922340229201E-7</v>
      </c>
      <c r="K16" s="27">
        <f t="shared" si="3"/>
        <v>7.3999431679530998E-6</v>
      </c>
    </row>
    <row r="17" spans="1:11">
      <c r="A17" s="11">
        <f>IF(ROW()-5&lt;=$E$2,Inputs!A17,"")</f>
        <v>31</v>
      </c>
      <c r="B17" s="11">
        <f>IF(A17="","",Inputs!B17)</f>
        <v>289432.24</v>
      </c>
      <c r="C17" s="11">
        <f>IF(A17="","",Inputs!C17)</f>
        <v>203.02</v>
      </c>
      <c r="D17" s="27">
        <f>IF(A17="","",Inputs!D17)</f>
        <v>7.0144224430560996E-4</v>
      </c>
      <c r="E17" s="27">
        <f>IF(A17="","",Inputs!F17)</f>
        <v>289432.24</v>
      </c>
      <c r="F17" s="27">
        <v>7.2631571825523095E-4</v>
      </c>
      <c r="G17" s="27">
        <f t="shared" si="0"/>
        <v>1.7906874756585701E-4</v>
      </c>
      <c r="H17" s="27">
        <f t="shared" si="4"/>
        <v>2.3405038815779699E-5</v>
      </c>
      <c r="I17" s="27">
        <f t="shared" si="1"/>
        <v>4.4090939646306998E-7</v>
      </c>
      <c r="J17" s="27">
        <f t="shared" si="2"/>
        <v>1.7152404888153899E-6</v>
      </c>
      <c r="K17" s="27">
        <f t="shared" si="3"/>
        <v>2.94204993447166E-5</v>
      </c>
    </row>
    <row r="18" spans="1:11">
      <c r="A18" s="11">
        <f>IF(ROW()-5&lt;=$E$2,Inputs!A18,"")</f>
        <v>32</v>
      </c>
      <c r="B18" s="11">
        <f>IF(A18="","",Inputs!B18)</f>
        <v>300471.11</v>
      </c>
      <c r="C18" s="11">
        <f>IF(A18="","",Inputs!C18)</f>
        <v>234.02</v>
      </c>
      <c r="D18" s="27">
        <f>IF(A18="","",Inputs!D18)</f>
        <v>7.7884359664395005E-4</v>
      </c>
      <c r="E18" s="27">
        <f>IF(A18="","",Inputs!F18)</f>
        <v>300471.11</v>
      </c>
      <c r="F18" s="27">
        <v>7.4972075707101097E-4</v>
      </c>
      <c r="G18" s="27">
        <f t="shared" si="0"/>
        <v>2.54841502571361E-4</v>
      </c>
      <c r="H18" s="27">
        <f t="shared" si="4"/>
        <v>2.38459482122428E-5</v>
      </c>
      <c r="I18" s="27">
        <f t="shared" si="1"/>
        <v>2.15614988527846E-6</v>
      </c>
      <c r="J18" s="27">
        <f t="shared" si="2"/>
        <v>2.2582472089264999E-6</v>
      </c>
      <c r="K18" s="27">
        <f t="shared" si="3"/>
        <v>5.0996804566243203E-5</v>
      </c>
    </row>
    <row r="19" spans="1:11">
      <c r="A19" s="11">
        <f>IF(ROW()-5&lt;=$E$2,Inputs!A19,"")</f>
        <v>33</v>
      </c>
      <c r="B19" s="11">
        <f>IF(A19="","",Inputs!B19)</f>
        <v>311000.42</v>
      </c>
      <c r="C19" s="11">
        <f>IF(A19="","",Inputs!C19)</f>
        <v>239.03</v>
      </c>
      <c r="D19" s="27">
        <f>IF(A19="","",Inputs!D19)</f>
        <v>7.68584171043885E-4</v>
      </c>
      <c r="E19" s="27">
        <f>IF(A19="","",Inputs!F19)</f>
        <v>311000.42</v>
      </c>
      <c r="F19" s="27">
        <v>7.7356670528325405E-4</v>
      </c>
      <c r="G19" s="27">
        <f t="shared" si="0"/>
        <v>7.7207867826270597E-6</v>
      </c>
      <c r="H19" s="27">
        <f t="shared" si="4"/>
        <v>2.6002098097521201E-5</v>
      </c>
      <c r="I19" s="27">
        <f t="shared" si="1"/>
        <v>4.4143970942049602E-6</v>
      </c>
      <c r="J19" s="27">
        <f t="shared" si="2"/>
        <v>2.6599721833845902E-6</v>
      </c>
      <c r="K19" s="27">
        <f t="shared" si="3"/>
        <v>7.0754520163798001E-5</v>
      </c>
    </row>
    <row r="20" spans="1:11">
      <c r="A20" s="11">
        <f>IF(ROW()-5&lt;=$E$2,Inputs!A20,"")</f>
        <v>34</v>
      </c>
      <c r="B20" s="11">
        <f>IF(A20="","",Inputs!B20)</f>
        <v>317379.44</v>
      </c>
      <c r="C20" s="11">
        <f>IF(A20="","",Inputs!C20)</f>
        <v>257.04000000000002</v>
      </c>
      <c r="D20" s="27">
        <f>IF(A20="","",Inputs!D20)</f>
        <v>8.0988232886163003E-4</v>
      </c>
      <c r="E20" s="27">
        <f>IF(A20="","",Inputs!F20)</f>
        <v>317379.44</v>
      </c>
      <c r="F20" s="27">
        <v>7.9956880338077495E-4</v>
      </c>
      <c r="G20" s="27">
        <f t="shared" si="0"/>
        <v>3.37592726670762E-5</v>
      </c>
      <c r="H20" s="27">
        <f t="shared" si="4"/>
        <v>3.0416495191726201E-5</v>
      </c>
      <c r="I20" s="27">
        <f t="shared" si="1"/>
        <v>7.07436927758955E-6</v>
      </c>
      <c r="J20" s="27">
        <f t="shared" si="2"/>
        <v>2.5937298213232298E-6</v>
      </c>
      <c r="K20" s="27">
        <f t="shared" si="3"/>
        <v>6.7274343860214303E-5</v>
      </c>
    </row>
    <row r="21" spans="1:11">
      <c r="A21" s="11">
        <f>IF(ROW()-5&lt;=$E$2,Inputs!A21,"")</f>
        <v>35</v>
      </c>
      <c r="B21" s="11">
        <f>IF(A21="","",Inputs!B21)</f>
        <v>302999.11</v>
      </c>
      <c r="C21" s="11">
        <f>IF(A21="","",Inputs!C21)</f>
        <v>249.02</v>
      </c>
      <c r="D21" s="27">
        <f>IF(A21="","",Inputs!D21)</f>
        <v>8.2185059883509203E-4</v>
      </c>
      <c r="E21" s="27">
        <f>IF(A21="","",Inputs!F21)</f>
        <v>302999.11</v>
      </c>
      <c r="F21" s="27">
        <v>8.2998529857250102E-4</v>
      </c>
      <c r="G21" s="27">
        <f t="shared" si="0"/>
        <v>2.0050463070521001E-5</v>
      </c>
      <c r="H21" s="27">
        <f t="shared" si="4"/>
        <v>3.74908644693157E-5</v>
      </c>
      <c r="I21" s="27">
        <f t="shared" si="1"/>
        <v>9.6680990989127794E-6</v>
      </c>
      <c r="J21" s="27">
        <f t="shared" si="2"/>
        <v>2.2902105689732302E-6</v>
      </c>
      <c r="K21" s="27">
        <f t="shared" si="3"/>
        <v>5.2450644502367099E-5</v>
      </c>
    </row>
    <row r="22" spans="1:11">
      <c r="A22" s="11">
        <f>IF(ROW()-5&lt;=$E$2,Inputs!A22,"")</f>
        <v>36</v>
      </c>
      <c r="B22" s="11">
        <f>IF(A22="","",Inputs!B22)</f>
        <v>299849.31</v>
      </c>
      <c r="C22" s="11">
        <f>IF(A22="","",Inputs!C22)</f>
        <v>267.04000000000002</v>
      </c>
      <c r="D22" s="27">
        <f>IF(A22="","",Inputs!D22)</f>
        <v>8.9058067200488205E-4</v>
      </c>
      <c r="E22" s="27">
        <f>IF(A22="","",Inputs!F22)</f>
        <v>299849.31</v>
      </c>
      <c r="F22" s="27">
        <v>8.6747616304181697E-4</v>
      </c>
      <c r="G22" s="27">
        <f t="shared" si="0"/>
        <v>1.6006505924249601E-4</v>
      </c>
      <c r="H22" s="27">
        <f t="shared" si="4"/>
        <v>4.7158963568228501E-5</v>
      </c>
      <c r="I22" s="27">
        <f t="shared" si="1"/>
        <v>1.1958309667886001E-5</v>
      </c>
      <c r="J22" s="27">
        <f t="shared" si="2"/>
        <v>1.03470062270202E-6</v>
      </c>
      <c r="K22" s="27">
        <f t="shared" si="3"/>
        <v>1.0706053786199401E-5</v>
      </c>
    </row>
    <row r="23" spans="1:11">
      <c r="A23" s="11">
        <f>IF(ROW()-5&lt;=$E$2,Inputs!A23,"")</f>
        <v>37</v>
      </c>
      <c r="B23" s="11">
        <f>IF(A23="","",Inputs!B23)</f>
        <v>290326.56</v>
      </c>
      <c r="C23" s="11">
        <f>IF(A23="","",Inputs!C23)</f>
        <v>268.04000000000002</v>
      </c>
      <c r="D23" s="27">
        <f>IF(A23="","",Inputs!D23)</f>
        <v>9.2323623439756995E-4</v>
      </c>
      <c r="E23" s="27">
        <f>IF(A23="","",Inputs!F23)</f>
        <v>290326.56</v>
      </c>
      <c r="F23" s="27">
        <v>9.1463512661004505E-4</v>
      </c>
      <c r="G23" s="27">
        <f t="shared" si="0"/>
        <v>2.1478084600316902E-5</v>
      </c>
      <c r="H23" s="27">
        <f t="shared" si="4"/>
        <v>5.9117273236114503E-5</v>
      </c>
      <c r="I23" s="27">
        <f t="shared" si="1"/>
        <v>1.2993010290588E-5</v>
      </c>
      <c r="J23" s="27">
        <f t="shared" si="2"/>
        <v>-1.4335247646843001E-6</v>
      </c>
      <c r="K23" s="27">
        <f t="shared" si="3"/>
        <v>2.0549932509631801E-5</v>
      </c>
    </row>
    <row r="24" spans="1:11">
      <c r="A24" s="11">
        <f>IF(ROW()-5&lt;=$E$2,Inputs!A24,"")</f>
        <v>38</v>
      </c>
      <c r="B24" s="11">
        <f>IF(A24="","",Inputs!B24)</f>
        <v>289764.49</v>
      </c>
      <c r="C24" s="11">
        <f>IF(A24="","",Inputs!C24)</f>
        <v>260.04000000000002</v>
      </c>
      <c r="D24" s="27">
        <f>IF(A24="","",Inputs!D24)</f>
        <v>8.9741845179166005E-4</v>
      </c>
      <c r="E24" s="27">
        <f>IF(A24="","",Inputs!F24)</f>
        <v>289764.49</v>
      </c>
      <c r="F24" s="27">
        <v>9.7375239984616002E-4</v>
      </c>
      <c r="G24" s="27">
        <f t="shared" si="0"/>
        <v>1.6884204848837E-3</v>
      </c>
      <c r="H24" s="27">
        <f t="shared" si="4"/>
        <v>7.2110283526702603E-5</v>
      </c>
      <c r="I24" s="27">
        <f t="shared" si="1"/>
        <v>1.1559485525903699E-5</v>
      </c>
      <c r="J24" s="27">
        <f t="shared" si="2"/>
        <v>-2.8916241955035401E-6</v>
      </c>
      <c r="K24" s="27">
        <f t="shared" si="3"/>
        <v>8.3614904880214706E-5</v>
      </c>
    </row>
    <row r="25" spans="1:11">
      <c r="A25" s="11">
        <f>IF(ROW()-5&lt;=$E$2,Inputs!A25,"")</f>
        <v>39</v>
      </c>
      <c r="B25" s="11">
        <f>IF(A25="","",Inputs!B25)</f>
        <v>289800.78000000003</v>
      </c>
      <c r="C25" s="11">
        <f>IF(A25="","",Inputs!C25)</f>
        <v>291.04000000000002</v>
      </c>
      <c r="D25" s="27">
        <f>IF(A25="","",Inputs!D25)</f>
        <v>1.0042761099538799E-3</v>
      </c>
      <c r="E25" s="27">
        <f>IF(A25="","",Inputs!F25)</f>
        <v>289800.78000000003</v>
      </c>
      <c r="F25" s="27">
        <v>1.0458626833728601E-3</v>
      </c>
      <c r="G25" s="27">
        <f t="shared" si="0"/>
        <v>5.0119395608026198E-4</v>
      </c>
      <c r="H25" s="27">
        <f t="shared" si="4"/>
        <v>8.3669769052606294E-5</v>
      </c>
      <c r="I25" s="27">
        <f t="shared" si="1"/>
        <v>8.6678613304002008E-6</v>
      </c>
      <c r="J25" s="27">
        <f t="shared" si="2"/>
        <v>-2.1057099235846201E-6</v>
      </c>
      <c r="K25" s="27">
        <f t="shared" si="3"/>
        <v>4.4340142822827498E-5</v>
      </c>
    </row>
    <row r="26" spans="1:11">
      <c r="A26" s="11">
        <f>IF(ROW()-5&lt;=$E$2,Inputs!A26,"")</f>
        <v>40</v>
      </c>
      <c r="B26" s="11">
        <f>IF(A26="","",Inputs!B26)</f>
        <v>295089.53999999998</v>
      </c>
      <c r="C26" s="11">
        <f>IF(A26="","",Inputs!C26)</f>
        <v>346.04</v>
      </c>
      <c r="D26" s="27">
        <f>IF(A26="","",Inputs!D26)</f>
        <v>1.17266101672055E-3</v>
      </c>
      <c r="E26" s="27">
        <f>IF(A26="","",Inputs!F26)</f>
        <v>295089.53999999998</v>
      </c>
      <c r="F26" s="27">
        <v>1.1295324524254701E-3</v>
      </c>
      <c r="G26" s="27">
        <f t="shared" si="0"/>
        <v>5.4888810309734596E-4</v>
      </c>
      <c r="H26" s="27">
        <f t="shared" si="4"/>
        <v>9.2337630383006503E-5</v>
      </c>
      <c r="I26" s="27">
        <f t="shared" si="1"/>
        <v>6.5621514068155696E-6</v>
      </c>
      <c r="J26" s="27">
        <f t="shared" si="2"/>
        <v>-3.1492605847682102E-7</v>
      </c>
      <c r="K26" s="27">
        <f t="shared" si="3"/>
        <v>9.9178422307745907E-7</v>
      </c>
    </row>
    <row r="27" spans="1:11">
      <c r="A27" s="11">
        <f>IF(ROW()-5&lt;=$E$2,Inputs!A27,"")</f>
        <v>41</v>
      </c>
      <c r="B27" s="11">
        <f>IF(A27="","",Inputs!B27)</f>
        <v>303350.65999999997</v>
      </c>
      <c r="C27" s="11">
        <f>IF(A27="","",Inputs!C27)</f>
        <v>385.04</v>
      </c>
      <c r="D27" s="27">
        <f>IF(A27="","",Inputs!D27)</f>
        <v>1.2692901343942999E-3</v>
      </c>
      <c r="E27" s="27">
        <f>IF(A27="","",Inputs!F27)</f>
        <v>303350.65999999997</v>
      </c>
      <c r="F27" s="27">
        <v>1.22187008280848E-3</v>
      </c>
      <c r="G27" s="27">
        <f t="shared" si="0"/>
        <v>6.8213288716668799E-4</v>
      </c>
      <c r="H27" s="27">
        <f t="shared" si="4"/>
        <v>9.8899781789822105E-5</v>
      </c>
      <c r="I27" s="27">
        <f t="shared" si="1"/>
        <v>6.2472253483387498E-6</v>
      </c>
      <c r="J27" s="27">
        <f t="shared" si="2"/>
        <v>1.07037017975267E-6</v>
      </c>
      <c r="K27" s="27">
        <f t="shared" si="3"/>
        <v>1.14569232170376E-5</v>
      </c>
    </row>
    <row r="28" spans="1:11">
      <c r="A28" s="11">
        <f>IF(ROW()-5&lt;=$E$2,Inputs!A28,"")</f>
        <v>42</v>
      </c>
      <c r="B28" s="11">
        <f>IF(A28="","",Inputs!B28)</f>
        <v>308999.26</v>
      </c>
      <c r="C28" s="11">
        <f>IF(A28="","",Inputs!C28)</f>
        <v>412.05</v>
      </c>
      <c r="D28" s="27">
        <f>IF(A28="","",Inputs!D28)</f>
        <v>1.3334983391222401E-3</v>
      </c>
      <c r="E28" s="27">
        <f>IF(A28="","",Inputs!F28)</f>
        <v>308999.26</v>
      </c>
      <c r="F28" s="27">
        <v>1.3207698645982999E-3</v>
      </c>
      <c r="G28" s="27">
        <f t="shared" si="0"/>
        <v>5.00622257949524E-5</v>
      </c>
      <c r="H28" s="27">
        <f t="shared" si="4"/>
        <v>1.0514700713816099E-4</v>
      </c>
      <c r="I28" s="27">
        <f t="shared" si="1"/>
        <v>7.3175955280914202E-6</v>
      </c>
      <c r="J28" s="27">
        <f t="shared" si="2"/>
        <v>1.6750271789245E-6</v>
      </c>
      <c r="K28" s="27">
        <f t="shared" si="3"/>
        <v>2.8057160501357799E-5</v>
      </c>
    </row>
    <row r="29" spans="1:11">
      <c r="A29" s="11">
        <f>IF(ROW()-5&lt;=$E$2,Inputs!A29,"")</f>
        <v>43</v>
      </c>
      <c r="B29" s="11">
        <f>IF(A29="","",Inputs!B29)</f>
        <v>310665.93</v>
      </c>
      <c r="C29" s="11">
        <f>IF(A29="","",Inputs!C29)</f>
        <v>435.04</v>
      </c>
      <c r="D29" s="27">
        <f>IF(A29="","",Inputs!D29)</f>
        <v>1.4003466682040099E-3</v>
      </c>
      <c r="E29" s="27">
        <f>IF(A29="","",Inputs!F29)</f>
        <v>310665.93</v>
      </c>
      <c r="F29" s="27">
        <v>1.4259168717364601E-3</v>
      </c>
      <c r="G29" s="27">
        <f t="shared" si="0"/>
        <v>2.03124354241269E-4</v>
      </c>
      <c r="H29" s="27">
        <f t="shared" si="4"/>
        <v>1.12464602666252E-4</v>
      </c>
      <c r="I29" s="27">
        <f t="shared" si="1"/>
        <v>8.9926227070159306E-6</v>
      </c>
      <c r="J29" s="27">
        <f t="shared" si="2"/>
        <v>2.3026124211062699E-6</v>
      </c>
      <c r="K29" s="27">
        <f t="shared" si="3"/>
        <v>5.3020239618328601E-5</v>
      </c>
    </row>
    <row r="30" spans="1:11">
      <c r="A30" s="11">
        <f>IF(ROW()-5&lt;=$E$2,Inputs!A30,"")</f>
        <v>44</v>
      </c>
      <c r="B30" s="11">
        <f>IF(A30="","",Inputs!B30)</f>
        <v>307100.28000000003</v>
      </c>
      <c r="C30" s="11">
        <f>IF(A30="","",Inputs!C30)</f>
        <v>488.07</v>
      </c>
      <c r="D30" s="27">
        <f>IF(A30="","",Inputs!D30)</f>
        <v>1.58928542819954E-3</v>
      </c>
      <c r="E30" s="27">
        <f>IF(A30="","",Inputs!F30)</f>
        <v>307100.28000000003</v>
      </c>
      <c r="F30" s="27">
        <v>1.5383814744027099E-3</v>
      </c>
      <c r="G30" s="27">
        <f t="shared" si="0"/>
        <v>7.95762088020704E-4</v>
      </c>
      <c r="H30" s="27">
        <f t="shared" si="4"/>
        <v>1.2145722537326799E-4</v>
      </c>
      <c r="I30" s="27">
        <f t="shared" si="1"/>
        <v>1.1295235128122201E-5</v>
      </c>
      <c r="J30" s="27">
        <f t="shared" si="2"/>
        <v>1.39388743473066E-6</v>
      </c>
      <c r="K30" s="27">
        <f t="shared" si="3"/>
        <v>1.9429221807000199E-5</v>
      </c>
    </row>
    <row r="31" spans="1:11">
      <c r="A31" s="11">
        <f>IF(ROW()-5&lt;=$E$2,Inputs!A31,"")</f>
        <v>45</v>
      </c>
      <c r="B31" s="11">
        <f>IF(A31="","",Inputs!B31)</f>
        <v>301591.03000000003</v>
      </c>
      <c r="C31" s="11">
        <f>IF(A31="","",Inputs!C31)</f>
        <v>494.07</v>
      </c>
      <c r="D31" s="27">
        <f>IF(A31="","",Inputs!D31)</f>
        <v>1.63821185265358E-3</v>
      </c>
      <c r="E31" s="27">
        <f>IF(A31="","",Inputs!F31)</f>
        <v>301591.03000000003</v>
      </c>
      <c r="F31" s="27">
        <v>1.6598386997759801E-3</v>
      </c>
      <c r="G31" s="27">
        <f t="shared" si="0"/>
        <v>1.41060312309973E-4</v>
      </c>
      <c r="H31" s="27">
        <f t="shared" si="4"/>
        <v>1.3275246050139001E-4</v>
      </c>
      <c r="I31" s="27">
        <f t="shared" si="1"/>
        <v>1.2689122562852899E-5</v>
      </c>
      <c r="J31" s="27">
        <f t="shared" si="2"/>
        <v>-3.9633283379974702E-7</v>
      </c>
      <c r="K31" s="27">
        <f t="shared" si="3"/>
        <v>1.5707971514773799E-6</v>
      </c>
    </row>
    <row r="32" spans="1:11">
      <c r="A32" s="11">
        <f>IF(ROW()-5&lt;=$E$2,Inputs!A32,"")</f>
        <v>46</v>
      </c>
      <c r="B32" s="11">
        <f>IF(A32="","",Inputs!B32)</f>
        <v>295436.46999999997</v>
      </c>
      <c r="C32" s="11">
        <f>IF(A32="","",Inputs!C32)</f>
        <v>508.06</v>
      </c>
      <c r="D32" s="27">
        <f>IF(A32="","",Inputs!D32)</f>
        <v>1.7196929004736599E-3</v>
      </c>
      <c r="E32" s="27">
        <f>IF(A32="","",Inputs!F32)</f>
        <v>295436.46999999997</v>
      </c>
      <c r="F32" s="27">
        <v>1.79259116027737E-3</v>
      </c>
      <c r="G32" s="27">
        <f t="shared" si="0"/>
        <v>1.56999557310324E-3</v>
      </c>
      <c r="H32" s="27">
        <f t="shared" si="4"/>
        <v>1.45441583064243E-4</v>
      </c>
      <c r="I32" s="27">
        <f t="shared" si="1"/>
        <v>1.2292789729053099E-5</v>
      </c>
      <c r="J32" s="27">
        <f t="shared" si="2"/>
        <v>-9.1148480225273696E-7</v>
      </c>
      <c r="K32" s="27">
        <f t="shared" si="3"/>
        <v>8.3080454473771094E-6</v>
      </c>
    </row>
    <row r="33" spans="1:11">
      <c r="A33" s="11">
        <f>IF(ROW()-5&lt;=$E$2,Inputs!A33,"")</f>
        <v>47</v>
      </c>
      <c r="B33" s="11">
        <f>IF(A33="","",Inputs!B33)</f>
        <v>289036.78999999998</v>
      </c>
      <c r="C33" s="11">
        <f>IF(A33="","",Inputs!C33)</f>
        <v>538.05999999999995</v>
      </c>
      <c r="D33" s="27">
        <f>IF(A33="","",Inputs!D33)</f>
        <v>1.8615623291415599E-3</v>
      </c>
      <c r="E33" s="27">
        <f>IF(A33="","",Inputs!F33)</f>
        <v>289036.78999999998</v>
      </c>
      <c r="F33" s="27">
        <v>1.93803274334161E-3</v>
      </c>
      <c r="G33" s="27">
        <f t="shared" si="0"/>
        <v>1.69020744542613E-3</v>
      </c>
      <c r="H33" s="27">
        <f t="shared" si="4"/>
        <v>1.5773437279329599E-4</v>
      </c>
      <c r="I33" s="27">
        <f t="shared" si="1"/>
        <v>1.13813049268004E-5</v>
      </c>
      <c r="J33" s="27">
        <f t="shared" si="2"/>
        <v>2.0622387926663498E-6</v>
      </c>
      <c r="K33" s="27">
        <f t="shared" si="3"/>
        <v>4.2528288379779803E-5</v>
      </c>
    </row>
    <row r="34" spans="1:11">
      <c r="A34" s="11">
        <f>IF(ROW()-5&lt;=$E$2,Inputs!A34,"")</f>
        <v>48</v>
      </c>
      <c r="B34" s="11">
        <f>IF(A34="","",Inputs!B34)</f>
        <v>284487.89</v>
      </c>
      <c r="C34" s="11">
        <f>IF(A34="","",Inputs!C34)</f>
        <v>637.08000000000004</v>
      </c>
      <c r="D34" s="27">
        <f>IF(A34="","",Inputs!D34)</f>
        <v>2.2393923340638501E-3</v>
      </c>
      <c r="E34" s="27">
        <f>IF(A34="","",Inputs!F34)</f>
        <v>284487.89</v>
      </c>
      <c r="F34" s="27">
        <v>2.09576711613491E-3</v>
      </c>
      <c r="G34" s="27">
        <f t="shared" si="0"/>
        <v>5.8684740100101501E-3</v>
      </c>
      <c r="H34" s="27">
        <f t="shared" si="4"/>
        <v>1.6911567772009701E-4</v>
      </c>
      <c r="I34" s="27">
        <f t="shared" si="1"/>
        <v>1.3443543719466701E-5</v>
      </c>
      <c r="J34" s="27">
        <f t="shared" si="2"/>
        <v>4.4424016993221397E-6</v>
      </c>
      <c r="K34" s="27">
        <f t="shared" si="3"/>
        <v>1.9734932858140301E-4</v>
      </c>
    </row>
    <row r="35" spans="1:11">
      <c r="A35" s="11">
        <f>IF(ROW()-5&lt;=$E$2,Inputs!A35,"")</f>
        <v>49</v>
      </c>
      <c r="B35" s="11">
        <f>IF(A35="","",Inputs!B35)</f>
        <v>280624.84000000003</v>
      </c>
      <c r="C35" s="11">
        <f>IF(A35="","",Inputs!C35)</f>
        <v>666.08</v>
      </c>
      <c r="D35" s="27">
        <f>IF(A35="","",Inputs!D35)</f>
        <v>2.3735603733440001E-3</v>
      </c>
      <c r="E35" s="27">
        <f>IF(A35="","",Inputs!F35)</f>
        <v>280624.84000000003</v>
      </c>
      <c r="F35" s="27">
        <v>2.2648827938550001E-3</v>
      </c>
      <c r="G35" s="27">
        <f t="shared" si="0"/>
        <v>3.31440842985096E-3</v>
      </c>
      <c r="H35" s="27">
        <f t="shared" si="4"/>
        <v>1.82559221439563E-4</v>
      </c>
      <c r="I35" s="27">
        <f t="shared" si="1"/>
        <v>1.7885945418788899E-5</v>
      </c>
      <c r="J35" s="27">
        <f t="shared" si="2"/>
        <v>3.18240371990127E-6</v>
      </c>
      <c r="K35" s="27">
        <f t="shared" si="3"/>
        <v>1.01276934364414E-4</v>
      </c>
    </row>
    <row r="36" spans="1:11">
      <c r="A36" s="11">
        <f>IF(ROW()-5&lt;=$E$2,Inputs!A36,"")</f>
        <v>50</v>
      </c>
      <c r="B36" s="11">
        <f>IF(A36="","",Inputs!B36)</f>
        <v>274339.03999999998</v>
      </c>
      <c r="C36" s="11">
        <f>IF(A36="","",Inputs!C36)</f>
        <v>638.08000000000004</v>
      </c>
      <c r="D36" s="27">
        <f>IF(A36="","",Inputs!D36)</f>
        <v>2.3258811432743999E-3</v>
      </c>
      <c r="E36" s="27">
        <f>IF(A36="","",Inputs!F36)</f>
        <v>274339.03999999998</v>
      </c>
      <c r="F36" s="27">
        <v>2.4474420152945701E-3</v>
      </c>
      <c r="G36" s="27">
        <f t="shared" si="0"/>
        <v>4.0539205056695999E-3</v>
      </c>
      <c r="H36" s="27">
        <f t="shared" si="4"/>
        <v>2.00445166858352E-4</v>
      </c>
      <c r="I36" s="27">
        <f t="shared" si="1"/>
        <v>2.1068349138690099E-5</v>
      </c>
      <c r="J36" s="27">
        <f t="shared" si="2"/>
        <v>1.6201371060421499E-6</v>
      </c>
      <c r="K36" s="27">
        <f t="shared" si="3"/>
        <v>2.6248442423746402E-5</v>
      </c>
    </row>
    <row r="37" spans="1:11">
      <c r="A37" s="11">
        <f>IF(ROW()-5&lt;=$E$2,Inputs!A37,"")</f>
        <v>51</v>
      </c>
      <c r="B37" s="11">
        <f>IF(A37="","",Inputs!B37)</f>
        <v>268993.84999999998</v>
      </c>
      <c r="C37" s="11">
        <f>IF(A37="","",Inputs!C37)</f>
        <v>699.08</v>
      </c>
      <c r="D37" s="27">
        <f>IF(A37="","",Inputs!D37)</f>
        <v>2.5988698254625501E-3</v>
      </c>
      <c r="E37" s="27">
        <f>IF(A37="","",Inputs!F37)</f>
        <v>268993.84999999998</v>
      </c>
      <c r="F37" s="27">
        <v>2.6478871821529202E-3</v>
      </c>
      <c r="G37" s="27">
        <f t="shared" si="0"/>
        <v>6.4631186149633195E-4</v>
      </c>
      <c r="H37" s="27">
        <f t="shared" si="4"/>
        <v>2.21513515997042E-4</v>
      </c>
      <c r="I37" s="27">
        <f t="shared" si="1"/>
        <v>2.2688486244732301E-5</v>
      </c>
      <c r="J37" s="27">
        <f t="shared" si="2"/>
        <v>1.0774332607345201E-6</v>
      </c>
      <c r="K37" s="27">
        <f t="shared" si="3"/>
        <v>1.16086243133701E-5</v>
      </c>
    </row>
    <row r="38" spans="1:11">
      <c r="A38" s="11">
        <f>IF(ROW()-5&lt;=$E$2,Inputs!A38,"")</f>
        <v>52</v>
      </c>
      <c r="B38" s="11">
        <f>IF(A38="","",Inputs!B38)</f>
        <v>265458.14</v>
      </c>
      <c r="C38" s="11">
        <f>IF(A38="","",Inputs!C38)</f>
        <v>747.09</v>
      </c>
      <c r="D38" s="27">
        <f>IF(A38="","",Inputs!D38)</f>
        <v>2.8143420277110401E-3</v>
      </c>
      <c r="E38" s="27">
        <f>IF(A38="","",Inputs!F38)</f>
        <v>265458.14</v>
      </c>
      <c r="F38" s="27">
        <v>2.86940069814996E-3</v>
      </c>
      <c r="G38" s="27">
        <f t="shared" ref="G38:G69" si="5">IF(A38="","",E38*(F38-D38)^2)</f>
        <v>8.0472498728026605E-4</v>
      </c>
      <c r="H38" s="27">
        <f t="shared" ref="H38:H69" si="6">IF(OR(A38="",ROW()-5&gt;$E$2-1,F38="",F39=""),"",F39-F38)</f>
        <v>2.4420200224177502E-4</v>
      </c>
      <c r="I38" s="27">
        <f t="shared" ref="I38:I69" si="7">IF(OR(A38="",ROW()-5&gt;$E$2-2,H38="",H39=""),"",H39-H38)</f>
        <v>2.37659195054668E-5</v>
      </c>
      <c r="J38" s="27">
        <f t="shared" ref="J38:J69" si="8">IF(OR(A38="",ROW()-5&gt;$E$2-3,I38="",I39=""),"",I39-I38)</f>
        <v>3.0209850663334699E-6</v>
      </c>
      <c r="K38" s="27">
        <f t="shared" ref="K38:K69" si="9">IF(OR(J38="",ROW()-5&gt;$E$2-3),"",$B$2*J38^2)</f>
        <v>9.1263507710098406E-5</v>
      </c>
    </row>
    <row r="39" spans="1:11">
      <c r="A39" s="11">
        <f>IF(ROW()-5&lt;=$E$2,Inputs!A39,"")</f>
        <v>53</v>
      </c>
      <c r="B39" s="11">
        <f>IF(A39="","",Inputs!B39)</f>
        <v>261193.07</v>
      </c>
      <c r="C39" s="11">
        <f>IF(A39="","",Inputs!C39)</f>
        <v>840.1</v>
      </c>
      <c r="D39" s="27">
        <f>IF(A39="","",Inputs!D39)</f>
        <v>3.2163946769338098E-3</v>
      </c>
      <c r="E39" s="27">
        <f>IF(A39="","",Inputs!F39)</f>
        <v>261193.07</v>
      </c>
      <c r="F39" s="27">
        <v>3.1136027003917399E-3</v>
      </c>
      <c r="G39" s="27">
        <f t="shared" si="5"/>
        <v>2.7598157196006899E-3</v>
      </c>
      <c r="H39" s="27">
        <f t="shared" si="6"/>
        <v>2.6796792174724101E-4</v>
      </c>
      <c r="I39" s="27">
        <f t="shared" si="7"/>
        <v>2.6786904571800301E-5</v>
      </c>
      <c r="J39" s="27">
        <f t="shared" si="8"/>
        <v>4.7740577153588902E-6</v>
      </c>
      <c r="K39" s="27">
        <f t="shared" si="9"/>
        <v>2.2791627069577801E-4</v>
      </c>
    </row>
    <row r="40" spans="1:11">
      <c r="A40" s="11">
        <f>IF(ROW()-5&lt;=$E$2,Inputs!A40,"")</f>
        <v>54</v>
      </c>
      <c r="B40" s="11">
        <f>IF(A40="","",Inputs!B40)</f>
        <v>257300.84</v>
      </c>
      <c r="C40" s="11">
        <f>IF(A40="","",Inputs!C40)</f>
        <v>865.1</v>
      </c>
      <c r="D40" s="27">
        <f>IF(A40="","",Inputs!D40)</f>
        <v>3.3622121093735999E-3</v>
      </c>
      <c r="E40" s="27">
        <f>IF(A40="","",Inputs!F40)</f>
        <v>257300.84</v>
      </c>
      <c r="F40" s="27">
        <v>3.3815706221389801E-3</v>
      </c>
      <c r="G40" s="27">
        <f t="shared" si="5"/>
        <v>9.6424008633890204E-5</v>
      </c>
      <c r="H40" s="27">
        <f t="shared" si="6"/>
        <v>2.9475482631904199E-4</v>
      </c>
      <c r="I40" s="27">
        <f t="shared" si="7"/>
        <v>3.15609622871592E-5</v>
      </c>
      <c r="J40" s="27">
        <f t="shared" si="8"/>
        <v>6.8465025794372898E-6</v>
      </c>
      <c r="K40" s="27">
        <f t="shared" si="9"/>
        <v>4.6874597570241498E-4</v>
      </c>
    </row>
    <row r="41" spans="1:11">
      <c r="A41" s="11">
        <f>IF(ROW()-5&lt;=$E$2,Inputs!A41,"")</f>
        <v>55</v>
      </c>
      <c r="B41" s="11">
        <f>IF(A41="","",Inputs!B41)</f>
        <v>253460.04</v>
      </c>
      <c r="C41" s="11">
        <f>IF(A41="","",Inputs!C41)</f>
        <v>979.11</v>
      </c>
      <c r="D41" s="27">
        <f>IF(A41="","",Inputs!D41)</f>
        <v>3.8629757968948499E-3</v>
      </c>
      <c r="E41" s="27">
        <f>IF(A41="","",Inputs!F41)</f>
        <v>253460.04</v>
      </c>
      <c r="F41" s="27">
        <v>3.6763254484580201E-3</v>
      </c>
      <c r="G41" s="27">
        <f t="shared" si="5"/>
        <v>8.8301302363292099E-3</v>
      </c>
      <c r="H41" s="27">
        <f t="shared" si="6"/>
        <v>3.2631578860620099E-4</v>
      </c>
      <c r="I41" s="27">
        <f t="shared" si="7"/>
        <v>3.8407464866596497E-5</v>
      </c>
      <c r="J41" s="27">
        <f t="shared" si="8"/>
        <v>4.5236040832879301E-6</v>
      </c>
      <c r="K41" s="27">
        <f t="shared" si="9"/>
        <v>2.0462993902339299E-4</v>
      </c>
    </row>
    <row r="42" spans="1:11">
      <c r="A42" s="11">
        <f>IF(ROW()-5&lt;=$E$2,Inputs!A42,"")</f>
        <v>56</v>
      </c>
      <c r="B42" s="11">
        <f>IF(A42="","",Inputs!B42)</f>
        <v>249589.77</v>
      </c>
      <c r="C42" s="11">
        <f>IF(A42="","",Inputs!C42)</f>
        <v>971.12</v>
      </c>
      <c r="D42" s="27">
        <f>IF(A42="","",Inputs!D42)</f>
        <v>3.89086459753539E-3</v>
      </c>
      <c r="E42" s="27">
        <f>IF(A42="","",Inputs!F42)</f>
        <v>249589.77</v>
      </c>
      <c r="F42" s="27">
        <v>4.0026412370642202E-3</v>
      </c>
      <c r="G42" s="27">
        <f t="shared" si="5"/>
        <v>3.1183788654364701E-3</v>
      </c>
      <c r="H42" s="27">
        <f t="shared" si="6"/>
        <v>3.6472325347279702E-4</v>
      </c>
      <c r="I42" s="27">
        <f t="shared" si="7"/>
        <v>4.2931068949884403E-5</v>
      </c>
      <c r="J42" s="27">
        <f t="shared" si="8"/>
        <v>6.1617463387609498E-7</v>
      </c>
      <c r="K42" s="27">
        <f t="shared" si="9"/>
        <v>3.7967117943233902E-6</v>
      </c>
    </row>
    <row r="43" spans="1:11">
      <c r="A43" s="11">
        <f>IF(ROW()-5&lt;=$E$2,Inputs!A43,"")</f>
        <v>57</v>
      </c>
      <c r="B43" s="11">
        <f>IF(A43="","",Inputs!B43)</f>
        <v>250641.09</v>
      </c>
      <c r="C43" s="11">
        <f>IF(A43="","",Inputs!C43)</f>
        <v>1046.1300000000001</v>
      </c>
      <c r="D43" s="27">
        <f>IF(A43="","",Inputs!D43)</f>
        <v>4.1738168310710803E-3</v>
      </c>
      <c r="E43" s="27">
        <f>IF(A43="","",Inputs!F43)</f>
        <v>250641.09</v>
      </c>
      <c r="F43" s="27">
        <v>4.3673644905370202E-3</v>
      </c>
      <c r="G43" s="27">
        <f t="shared" si="5"/>
        <v>9.3891897990951694E-3</v>
      </c>
      <c r="H43" s="27">
        <f t="shared" si="6"/>
        <v>4.07654322422682E-4</v>
      </c>
      <c r="I43" s="27">
        <f t="shared" si="7"/>
        <v>4.3547243583760497E-5</v>
      </c>
      <c r="J43" s="27" t="str">
        <f t="shared" si="8"/>
        <v/>
      </c>
      <c r="K43" s="27" t="str">
        <f t="shared" si="9"/>
        <v/>
      </c>
    </row>
    <row r="44" spans="1:11">
      <c r="A44" s="11">
        <f>IF(ROW()-5&lt;=$E$2,Inputs!A44,"")</f>
        <v>58</v>
      </c>
      <c r="B44" s="11">
        <f>IF(A44="","",Inputs!B44)</f>
        <v>245499.69</v>
      </c>
      <c r="C44" s="11">
        <f>IF(A44="","",Inputs!C44)</f>
        <v>1199.1400000000001</v>
      </c>
      <c r="D44" s="27">
        <f>IF(A44="","",Inputs!D44)</f>
        <v>4.8844868195149303E-3</v>
      </c>
      <c r="E44" s="27">
        <f>IF(A44="","",Inputs!F44)</f>
        <v>245499.69</v>
      </c>
      <c r="F44" s="27">
        <v>4.7750188129597002E-3</v>
      </c>
      <c r="G44" s="27">
        <f t="shared" si="5"/>
        <v>2.9418827999218499E-3</v>
      </c>
      <c r="H44" s="27">
        <f t="shared" si="6"/>
        <v>4.51201566006442E-4</v>
      </c>
      <c r="I44" s="27" t="str">
        <f t="shared" si="7"/>
        <v/>
      </c>
      <c r="J44" s="27" t="str">
        <f t="shared" si="8"/>
        <v/>
      </c>
      <c r="K44" s="27" t="str">
        <f t="shared" si="9"/>
        <v/>
      </c>
    </row>
    <row r="45" spans="1:11">
      <c r="A45" s="11">
        <f>IF(ROW()-5&lt;=$E$2,Inputs!A45,"")</f>
        <v>59</v>
      </c>
      <c r="B45" s="11">
        <f>IF(A45="","",Inputs!B45)</f>
        <v>225403.6</v>
      </c>
      <c r="C45" s="11">
        <f>IF(A45="","",Inputs!C45)</f>
        <v>1184.1400000000001</v>
      </c>
      <c r="D45" s="27">
        <f>IF(A45="","",Inputs!D45)</f>
        <v>5.2534209746428204E-3</v>
      </c>
      <c r="E45" s="27">
        <f>IF(A45="","",Inputs!F45)</f>
        <v>225403.6</v>
      </c>
      <c r="F45" s="27">
        <v>5.2262203789661399E-3</v>
      </c>
      <c r="G45" s="27">
        <f t="shared" si="5"/>
        <v>1.6676990366508901E-4</v>
      </c>
      <c r="H45" s="27" t="str">
        <f t="shared" si="6"/>
        <v/>
      </c>
      <c r="I45" s="27" t="str">
        <f t="shared" si="7"/>
        <v/>
      </c>
      <c r="J45" s="27" t="str">
        <f t="shared" si="8"/>
        <v/>
      </c>
      <c r="K45" s="27" t="str">
        <f t="shared" si="9"/>
        <v/>
      </c>
    </row>
    <row r="46" spans="1:11">
      <c r="A46" s="11" t="str">
        <f>IF(ROW()-5&lt;=$E$2,Inputs!A46,"")</f>
        <v/>
      </c>
      <c r="B46" s="11" t="str">
        <f>IF(A46="","",Inputs!B46)</f>
        <v/>
      </c>
      <c r="C46" s="11" t="str">
        <f>IF(A46="","",Inputs!C46)</f>
        <v/>
      </c>
      <c r="D46" s="27" t="str">
        <f>IF(A46="","",Inputs!D46)</f>
        <v/>
      </c>
      <c r="E46" s="27" t="str">
        <f>IF(A46="","",Inputs!F46)</f>
        <v/>
      </c>
      <c r="F46" s="27"/>
      <c r="G46" s="27" t="str">
        <f t="shared" si="5"/>
        <v/>
      </c>
      <c r="H46" s="27" t="str">
        <f t="shared" si="6"/>
        <v/>
      </c>
      <c r="I46" s="27" t="str">
        <f t="shared" si="7"/>
        <v/>
      </c>
      <c r="J46" s="27" t="str">
        <f t="shared" si="8"/>
        <v/>
      </c>
      <c r="K46" s="27" t="str">
        <f t="shared" si="9"/>
        <v/>
      </c>
    </row>
    <row r="47" spans="1:11">
      <c r="A47" s="11" t="str">
        <f>IF(ROW()-5&lt;=$E$2,Inputs!A47,"")</f>
        <v/>
      </c>
      <c r="B47" s="11" t="str">
        <f>IF(A47="","",Inputs!B47)</f>
        <v/>
      </c>
      <c r="C47" s="11" t="str">
        <f>IF(A47="","",Inputs!C47)</f>
        <v/>
      </c>
      <c r="D47" s="27" t="str">
        <f>IF(A47="","",Inputs!D47)</f>
        <v/>
      </c>
      <c r="E47" s="27" t="str">
        <f>IF(A47="","",Inputs!F47)</f>
        <v/>
      </c>
      <c r="F47" s="27"/>
      <c r="G47" s="27" t="str">
        <f t="shared" si="5"/>
        <v/>
      </c>
      <c r="H47" s="27" t="str">
        <f t="shared" si="6"/>
        <v/>
      </c>
      <c r="I47" s="27" t="str">
        <f t="shared" si="7"/>
        <v/>
      </c>
      <c r="J47" s="27" t="str">
        <f t="shared" si="8"/>
        <v/>
      </c>
      <c r="K47" s="27" t="str">
        <f t="shared" si="9"/>
        <v/>
      </c>
    </row>
    <row r="48" spans="1:11">
      <c r="A48" s="11" t="str">
        <f>IF(ROW()-5&lt;=$E$2,Inputs!A48,"")</f>
        <v/>
      </c>
      <c r="B48" s="11" t="str">
        <f>IF(A48="","",Inputs!B48)</f>
        <v/>
      </c>
      <c r="C48" s="11" t="str">
        <f>IF(A48="","",Inputs!C48)</f>
        <v/>
      </c>
      <c r="D48" s="27" t="str">
        <f>IF(A48="","",Inputs!D48)</f>
        <v/>
      </c>
      <c r="E48" s="27" t="str">
        <f>IF(A48="","",Inputs!F48)</f>
        <v/>
      </c>
      <c r="F48" s="27"/>
      <c r="G48" s="27" t="str">
        <f t="shared" si="5"/>
        <v/>
      </c>
      <c r="H48" s="27" t="str">
        <f t="shared" si="6"/>
        <v/>
      </c>
      <c r="I48" s="27" t="str">
        <f t="shared" si="7"/>
        <v/>
      </c>
      <c r="J48" s="27" t="str">
        <f t="shared" si="8"/>
        <v/>
      </c>
      <c r="K48" s="27" t="str">
        <f t="shared" si="9"/>
        <v/>
      </c>
    </row>
    <row r="49" spans="1:11">
      <c r="A49" s="11" t="str">
        <f>IF(ROW()-5&lt;=$E$2,Inputs!A49,"")</f>
        <v/>
      </c>
      <c r="B49" s="11" t="str">
        <f>IF(A49="","",Inputs!B49)</f>
        <v/>
      </c>
      <c r="C49" s="11" t="str">
        <f>IF(A49="","",Inputs!C49)</f>
        <v/>
      </c>
      <c r="D49" s="27" t="str">
        <f>IF(A49="","",Inputs!D49)</f>
        <v/>
      </c>
      <c r="E49" s="27" t="str">
        <f>IF(A49="","",Inputs!F49)</f>
        <v/>
      </c>
      <c r="F49" s="27"/>
      <c r="G49" s="27" t="str">
        <f t="shared" si="5"/>
        <v/>
      </c>
      <c r="H49" s="27" t="str">
        <f t="shared" si="6"/>
        <v/>
      </c>
      <c r="I49" s="27" t="str">
        <f t="shared" si="7"/>
        <v/>
      </c>
      <c r="J49" s="27" t="str">
        <f t="shared" si="8"/>
        <v/>
      </c>
      <c r="K49" s="27" t="str">
        <f t="shared" si="9"/>
        <v/>
      </c>
    </row>
    <row r="50" spans="1:11">
      <c r="A50" s="11" t="str">
        <f>IF(ROW()-5&lt;=$E$2,Inputs!A50,"")</f>
        <v/>
      </c>
      <c r="B50" s="11" t="str">
        <f>IF(A50="","",Inputs!B50)</f>
        <v/>
      </c>
      <c r="C50" s="11" t="str">
        <f>IF(A50="","",Inputs!C50)</f>
        <v/>
      </c>
      <c r="D50" s="27" t="str">
        <f>IF(A50="","",Inputs!D50)</f>
        <v/>
      </c>
      <c r="E50" s="27" t="str">
        <f>IF(A50="","",Inputs!F50)</f>
        <v/>
      </c>
      <c r="F50" s="27"/>
      <c r="G50" s="27" t="str">
        <f t="shared" si="5"/>
        <v/>
      </c>
      <c r="H50" s="27" t="str">
        <f t="shared" si="6"/>
        <v/>
      </c>
      <c r="I50" s="27" t="str">
        <f t="shared" si="7"/>
        <v/>
      </c>
      <c r="J50" s="27" t="str">
        <f t="shared" si="8"/>
        <v/>
      </c>
      <c r="K50" s="27" t="str">
        <f t="shared" si="9"/>
        <v/>
      </c>
    </row>
    <row r="51" spans="1:11">
      <c r="A51" s="11" t="str">
        <f>IF(ROW()-5&lt;=$E$2,Inputs!A51,"")</f>
        <v/>
      </c>
      <c r="B51" s="11" t="str">
        <f>IF(A51="","",Inputs!B51)</f>
        <v/>
      </c>
      <c r="C51" s="11" t="str">
        <f>IF(A51="","",Inputs!C51)</f>
        <v/>
      </c>
      <c r="D51" s="27" t="str">
        <f>IF(A51="","",Inputs!D51)</f>
        <v/>
      </c>
      <c r="E51" s="27" t="str">
        <f>IF(A51="","",Inputs!F51)</f>
        <v/>
      </c>
      <c r="F51" s="27"/>
      <c r="G51" s="27" t="str">
        <f t="shared" si="5"/>
        <v/>
      </c>
      <c r="H51" s="27" t="str">
        <f t="shared" si="6"/>
        <v/>
      </c>
      <c r="I51" s="27" t="str">
        <f t="shared" si="7"/>
        <v/>
      </c>
      <c r="J51" s="27" t="str">
        <f t="shared" si="8"/>
        <v/>
      </c>
      <c r="K51" s="27" t="str">
        <f t="shared" si="9"/>
        <v/>
      </c>
    </row>
    <row r="52" spans="1:11">
      <c r="A52" s="11" t="str">
        <f>IF(ROW()-5&lt;=$E$2,Inputs!A52,"")</f>
        <v/>
      </c>
      <c r="B52" s="11" t="str">
        <f>IF(A52="","",Inputs!B52)</f>
        <v/>
      </c>
      <c r="C52" s="11" t="str">
        <f>IF(A52="","",Inputs!C52)</f>
        <v/>
      </c>
      <c r="D52" s="27" t="str">
        <f>IF(A52="","",Inputs!D52)</f>
        <v/>
      </c>
      <c r="E52" s="27" t="str">
        <f>IF(A52="","",Inputs!F52)</f>
        <v/>
      </c>
      <c r="F52" s="27"/>
      <c r="G52" s="27" t="str">
        <f t="shared" si="5"/>
        <v/>
      </c>
      <c r="H52" s="27" t="str">
        <f t="shared" si="6"/>
        <v/>
      </c>
      <c r="I52" s="27" t="str">
        <f t="shared" si="7"/>
        <v/>
      </c>
      <c r="J52" s="27" t="str">
        <f t="shared" si="8"/>
        <v/>
      </c>
      <c r="K52" s="27" t="str">
        <f t="shared" si="9"/>
        <v/>
      </c>
    </row>
    <row r="53" spans="1:11">
      <c r="A53" s="11" t="str">
        <f>IF(ROW()-5&lt;=$E$2,Inputs!A53,"")</f>
        <v/>
      </c>
      <c r="B53" s="11" t="str">
        <f>IF(A53="","",Inputs!B53)</f>
        <v/>
      </c>
      <c r="C53" s="11" t="str">
        <f>IF(A53="","",Inputs!C53)</f>
        <v/>
      </c>
      <c r="D53" s="27" t="str">
        <f>IF(A53="","",Inputs!D53)</f>
        <v/>
      </c>
      <c r="E53" s="27" t="str">
        <f>IF(A53="","",Inputs!F53)</f>
        <v/>
      </c>
      <c r="F53" s="27"/>
      <c r="G53" s="27" t="str">
        <f t="shared" si="5"/>
        <v/>
      </c>
      <c r="H53" s="27" t="str">
        <f t="shared" si="6"/>
        <v/>
      </c>
      <c r="I53" s="27" t="str">
        <f t="shared" si="7"/>
        <v/>
      </c>
      <c r="J53" s="27" t="str">
        <f t="shared" si="8"/>
        <v/>
      </c>
      <c r="K53" s="27" t="str">
        <f t="shared" si="9"/>
        <v/>
      </c>
    </row>
    <row r="54" spans="1:11">
      <c r="A54" s="11" t="str">
        <f>IF(ROW()-5&lt;=$E$2,Inputs!A54,"")</f>
        <v/>
      </c>
      <c r="B54" s="11" t="str">
        <f>IF(A54="","",Inputs!B54)</f>
        <v/>
      </c>
      <c r="C54" s="11" t="str">
        <f>IF(A54="","",Inputs!C54)</f>
        <v/>
      </c>
      <c r="D54" s="27" t="str">
        <f>IF(A54="","",Inputs!D54)</f>
        <v/>
      </c>
      <c r="E54" s="27" t="str">
        <f>IF(A54="","",Inputs!F54)</f>
        <v/>
      </c>
      <c r="F54" s="27"/>
      <c r="G54" s="27" t="str">
        <f t="shared" si="5"/>
        <v/>
      </c>
      <c r="H54" s="27" t="str">
        <f t="shared" si="6"/>
        <v/>
      </c>
      <c r="I54" s="27" t="str">
        <f t="shared" si="7"/>
        <v/>
      </c>
      <c r="J54" s="27" t="str">
        <f t="shared" si="8"/>
        <v/>
      </c>
      <c r="K54" s="27" t="str">
        <f t="shared" si="9"/>
        <v/>
      </c>
    </row>
    <row r="55" spans="1:11">
      <c r="A55" s="11" t="str">
        <f>IF(ROW()-5&lt;=$E$2,Inputs!A55,"")</f>
        <v/>
      </c>
      <c r="B55" s="11" t="str">
        <f>IF(A55="","",Inputs!B55)</f>
        <v/>
      </c>
      <c r="C55" s="11" t="str">
        <f>IF(A55="","",Inputs!C55)</f>
        <v/>
      </c>
      <c r="D55" s="27" t="str">
        <f>IF(A55="","",Inputs!D55)</f>
        <v/>
      </c>
      <c r="E55" s="27" t="str">
        <f>IF(A55="","",Inputs!F55)</f>
        <v/>
      </c>
      <c r="F55" s="27"/>
      <c r="G55" s="27" t="str">
        <f t="shared" si="5"/>
        <v/>
      </c>
      <c r="H55" s="27" t="str">
        <f t="shared" si="6"/>
        <v/>
      </c>
      <c r="I55" s="27" t="str">
        <f t="shared" si="7"/>
        <v/>
      </c>
      <c r="J55" s="27" t="str">
        <f t="shared" si="8"/>
        <v/>
      </c>
      <c r="K55" s="27" t="str">
        <f t="shared" si="9"/>
        <v/>
      </c>
    </row>
    <row r="56" spans="1:11">
      <c r="A56" s="11" t="str">
        <f>IF(ROW()-5&lt;=$E$2,Inputs!A56,"")</f>
        <v/>
      </c>
      <c r="B56" s="11" t="str">
        <f>IF(A56="","",Inputs!B56)</f>
        <v/>
      </c>
      <c r="C56" s="11" t="str">
        <f>IF(A56="","",Inputs!C56)</f>
        <v/>
      </c>
      <c r="D56" s="27" t="str">
        <f>IF(A56="","",Inputs!D56)</f>
        <v/>
      </c>
      <c r="E56" s="27" t="str">
        <f>IF(A56="","",Inputs!F56)</f>
        <v/>
      </c>
      <c r="F56" s="27"/>
      <c r="G56" s="27" t="str">
        <f t="shared" si="5"/>
        <v/>
      </c>
      <c r="H56" s="27" t="str">
        <f t="shared" si="6"/>
        <v/>
      </c>
      <c r="I56" s="27" t="str">
        <f t="shared" si="7"/>
        <v/>
      </c>
      <c r="J56" s="27" t="str">
        <f t="shared" si="8"/>
        <v/>
      </c>
      <c r="K56" s="27" t="str">
        <f t="shared" si="9"/>
        <v/>
      </c>
    </row>
    <row r="57" spans="1:11">
      <c r="A57" s="11" t="str">
        <f>IF(ROW()-5&lt;=$E$2,Inputs!A57,"")</f>
        <v/>
      </c>
      <c r="B57" s="11" t="str">
        <f>IF(A57="","",Inputs!B57)</f>
        <v/>
      </c>
      <c r="C57" s="11" t="str">
        <f>IF(A57="","",Inputs!C57)</f>
        <v/>
      </c>
      <c r="D57" s="27" t="str">
        <f>IF(A57="","",Inputs!D57)</f>
        <v/>
      </c>
      <c r="E57" s="27" t="str">
        <f>IF(A57="","",Inputs!F57)</f>
        <v/>
      </c>
      <c r="F57" s="27"/>
      <c r="G57" s="27" t="str">
        <f t="shared" si="5"/>
        <v/>
      </c>
      <c r="H57" s="27" t="str">
        <f t="shared" si="6"/>
        <v/>
      </c>
      <c r="I57" s="27" t="str">
        <f t="shared" si="7"/>
        <v/>
      </c>
      <c r="J57" s="27" t="str">
        <f t="shared" si="8"/>
        <v/>
      </c>
      <c r="K57" s="27" t="str">
        <f t="shared" si="9"/>
        <v/>
      </c>
    </row>
    <row r="58" spans="1:11">
      <c r="A58" s="11" t="str">
        <f>IF(ROW()-5&lt;=$E$2,Inputs!A58,"")</f>
        <v/>
      </c>
      <c r="B58" s="11" t="str">
        <f>IF(A58="","",Inputs!B58)</f>
        <v/>
      </c>
      <c r="C58" s="11" t="str">
        <f>IF(A58="","",Inputs!C58)</f>
        <v/>
      </c>
      <c r="D58" s="27" t="str">
        <f>IF(A58="","",Inputs!D58)</f>
        <v/>
      </c>
      <c r="E58" s="27" t="str">
        <f>IF(A58="","",Inputs!F58)</f>
        <v/>
      </c>
      <c r="F58" s="27"/>
      <c r="G58" s="27" t="str">
        <f t="shared" si="5"/>
        <v/>
      </c>
      <c r="H58" s="27" t="str">
        <f t="shared" si="6"/>
        <v/>
      </c>
      <c r="I58" s="27" t="str">
        <f t="shared" si="7"/>
        <v/>
      </c>
      <c r="J58" s="27" t="str">
        <f t="shared" si="8"/>
        <v/>
      </c>
      <c r="K58" s="27" t="str">
        <f t="shared" si="9"/>
        <v/>
      </c>
    </row>
    <row r="59" spans="1:11">
      <c r="A59" s="11" t="str">
        <f>IF(ROW()-5&lt;=$E$2,Inputs!A59,"")</f>
        <v/>
      </c>
      <c r="B59" s="11" t="str">
        <f>IF(A59="","",Inputs!B59)</f>
        <v/>
      </c>
      <c r="C59" s="11" t="str">
        <f>IF(A59="","",Inputs!C59)</f>
        <v/>
      </c>
      <c r="D59" s="27" t="str">
        <f>IF(A59="","",Inputs!D59)</f>
        <v/>
      </c>
      <c r="E59" s="27" t="str">
        <f>IF(A59="","",Inputs!F59)</f>
        <v/>
      </c>
      <c r="F59" s="27"/>
      <c r="G59" s="27" t="str">
        <f t="shared" si="5"/>
        <v/>
      </c>
      <c r="H59" s="27" t="str">
        <f t="shared" si="6"/>
        <v/>
      </c>
      <c r="I59" s="27" t="str">
        <f t="shared" si="7"/>
        <v/>
      </c>
      <c r="J59" s="27" t="str">
        <f t="shared" si="8"/>
        <v/>
      </c>
      <c r="K59" s="27" t="str">
        <f t="shared" si="9"/>
        <v/>
      </c>
    </row>
    <row r="60" spans="1:11">
      <c r="A60" s="11" t="str">
        <f>IF(ROW()-5&lt;=$E$2,Inputs!A60,"")</f>
        <v/>
      </c>
      <c r="B60" s="11" t="str">
        <f>IF(A60="","",Inputs!B60)</f>
        <v/>
      </c>
      <c r="C60" s="11" t="str">
        <f>IF(A60="","",Inputs!C60)</f>
        <v/>
      </c>
      <c r="D60" s="27" t="str">
        <f>IF(A60="","",Inputs!D60)</f>
        <v/>
      </c>
      <c r="E60" s="27" t="str">
        <f>IF(A60="","",Inputs!F60)</f>
        <v/>
      </c>
      <c r="F60" s="27"/>
      <c r="G60" s="27" t="str">
        <f t="shared" si="5"/>
        <v/>
      </c>
      <c r="H60" s="27" t="str">
        <f t="shared" si="6"/>
        <v/>
      </c>
      <c r="I60" s="27" t="str">
        <f t="shared" si="7"/>
        <v/>
      </c>
      <c r="J60" s="27" t="str">
        <f t="shared" si="8"/>
        <v/>
      </c>
      <c r="K60" s="27" t="str">
        <f t="shared" si="9"/>
        <v/>
      </c>
    </row>
    <row r="61" spans="1:11">
      <c r="A61" s="11" t="str">
        <f>IF(ROW()-5&lt;=$E$2,Inputs!A61,"")</f>
        <v/>
      </c>
      <c r="B61" s="11" t="str">
        <f>IF(A61="","",Inputs!B61)</f>
        <v/>
      </c>
      <c r="C61" s="11" t="str">
        <f>IF(A61="","",Inputs!C61)</f>
        <v/>
      </c>
      <c r="D61" s="27" t="str">
        <f>IF(A61="","",Inputs!D61)</f>
        <v/>
      </c>
      <c r="E61" s="27" t="str">
        <f>IF(A61="","",Inputs!F61)</f>
        <v/>
      </c>
      <c r="F61" s="27"/>
      <c r="G61" s="27" t="str">
        <f t="shared" si="5"/>
        <v/>
      </c>
      <c r="H61" s="27" t="str">
        <f t="shared" si="6"/>
        <v/>
      </c>
      <c r="I61" s="27" t="str">
        <f t="shared" si="7"/>
        <v/>
      </c>
      <c r="J61" s="27" t="str">
        <f t="shared" si="8"/>
        <v/>
      </c>
      <c r="K61" s="27" t="str">
        <f t="shared" si="9"/>
        <v/>
      </c>
    </row>
    <row r="62" spans="1:11">
      <c r="A62" s="11" t="str">
        <f>IF(ROW()-5&lt;=$E$2,Inputs!A62,"")</f>
        <v/>
      </c>
      <c r="B62" s="11" t="str">
        <f>IF(A62="","",Inputs!B62)</f>
        <v/>
      </c>
      <c r="C62" s="11" t="str">
        <f>IF(A62="","",Inputs!C62)</f>
        <v/>
      </c>
      <c r="D62" s="27" t="str">
        <f>IF(A62="","",Inputs!D62)</f>
        <v/>
      </c>
      <c r="E62" s="27" t="str">
        <f>IF(A62="","",Inputs!F62)</f>
        <v/>
      </c>
      <c r="F62" s="27"/>
      <c r="G62" s="27" t="str">
        <f t="shared" si="5"/>
        <v/>
      </c>
      <c r="H62" s="27" t="str">
        <f t="shared" si="6"/>
        <v/>
      </c>
      <c r="I62" s="27" t="str">
        <f t="shared" si="7"/>
        <v/>
      </c>
      <c r="J62" s="27" t="str">
        <f t="shared" si="8"/>
        <v/>
      </c>
      <c r="K62" s="27" t="str">
        <f t="shared" si="9"/>
        <v/>
      </c>
    </row>
    <row r="63" spans="1:11">
      <c r="A63" s="11" t="str">
        <f>IF(ROW()-5&lt;=$E$2,Inputs!A63,"")</f>
        <v/>
      </c>
      <c r="B63" s="11" t="str">
        <f>IF(A63="","",Inputs!B63)</f>
        <v/>
      </c>
      <c r="C63" s="11" t="str">
        <f>IF(A63="","",Inputs!C63)</f>
        <v/>
      </c>
      <c r="D63" s="27" t="str">
        <f>IF(A63="","",Inputs!D63)</f>
        <v/>
      </c>
      <c r="E63" s="27" t="str">
        <f>IF(A63="","",Inputs!F63)</f>
        <v/>
      </c>
      <c r="F63" s="27"/>
      <c r="G63" s="27" t="str">
        <f t="shared" si="5"/>
        <v/>
      </c>
      <c r="H63" s="27" t="str">
        <f t="shared" si="6"/>
        <v/>
      </c>
      <c r="I63" s="27" t="str">
        <f t="shared" si="7"/>
        <v/>
      </c>
      <c r="J63" s="27" t="str">
        <f t="shared" si="8"/>
        <v/>
      </c>
      <c r="K63" s="27" t="str">
        <f t="shared" si="9"/>
        <v/>
      </c>
    </row>
    <row r="64" spans="1:11">
      <c r="A64" s="11" t="str">
        <f>IF(ROW()-5&lt;=$E$2,Inputs!A64,"")</f>
        <v/>
      </c>
      <c r="B64" s="11" t="str">
        <f>IF(A64="","",Inputs!B64)</f>
        <v/>
      </c>
      <c r="C64" s="11" t="str">
        <f>IF(A64="","",Inputs!C64)</f>
        <v/>
      </c>
      <c r="D64" s="27" t="str">
        <f>IF(A64="","",Inputs!D64)</f>
        <v/>
      </c>
      <c r="E64" s="27" t="str">
        <f>IF(A64="","",Inputs!F64)</f>
        <v/>
      </c>
      <c r="F64" s="27"/>
      <c r="G64" s="27" t="str">
        <f t="shared" si="5"/>
        <v/>
      </c>
      <c r="H64" s="27" t="str">
        <f t="shared" si="6"/>
        <v/>
      </c>
      <c r="I64" s="27" t="str">
        <f t="shared" si="7"/>
        <v/>
      </c>
      <c r="J64" s="27" t="str">
        <f t="shared" si="8"/>
        <v/>
      </c>
      <c r="K64" s="27" t="str">
        <f t="shared" si="9"/>
        <v/>
      </c>
    </row>
    <row r="65" spans="1:11">
      <c r="A65" s="11" t="str">
        <f>IF(ROW()-5&lt;=$E$2,Inputs!A65,"")</f>
        <v/>
      </c>
      <c r="B65" s="11" t="str">
        <f>IF(A65="","",Inputs!B65)</f>
        <v/>
      </c>
      <c r="C65" s="11" t="str">
        <f>IF(A65="","",Inputs!C65)</f>
        <v/>
      </c>
      <c r="D65" s="27" t="str">
        <f>IF(A65="","",Inputs!D65)</f>
        <v/>
      </c>
      <c r="E65" s="27" t="str">
        <f>IF(A65="","",Inputs!F65)</f>
        <v/>
      </c>
      <c r="F65" s="27"/>
      <c r="G65" s="27" t="str">
        <f t="shared" si="5"/>
        <v/>
      </c>
      <c r="H65" s="27" t="str">
        <f t="shared" si="6"/>
        <v/>
      </c>
      <c r="I65" s="27" t="str">
        <f t="shared" si="7"/>
        <v/>
      </c>
      <c r="J65" s="27" t="str">
        <f t="shared" si="8"/>
        <v/>
      </c>
      <c r="K65" s="27" t="str">
        <f t="shared" si="9"/>
        <v/>
      </c>
    </row>
    <row r="66" spans="1:11">
      <c r="A66" s="11" t="str">
        <f>IF(ROW()-5&lt;=$E$2,Inputs!A66,"")</f>
        <v/>
      </c>
      <c r="B66" s="11" t="str">
        <f>IF(A66="","",Inputs!B66)</f>
        <v/>
      </c>
      <c r="C66" s="11" t="str">
        <f>IF(A66="","",Inputs!C66)</f>
        <v/>
      </c>
      <c r="D66" s="27" t="str">
        <f>IF(A66="","",Inputs!D66)</f>
        <v/>
      </c>
      <c r="E66" s="27" t="str">
        <f>IF(A66="","",Inputs!F66)</f>
        <v/>
      </c>
      <c r="F66" s="27"/>
      <c r="G66" s="27" t="str">
        <f t="shared" si="5"/>
        <v/>
      </c>
      <c r="H66" s="27" t="str">
        <f t="shared" si="6"/>
        <v/>
      </c>
      <c r="I66" s="27" t="str">
        <f t="shared" si="7"/>
        <v/>
      </c>
      <c r="J66" s="27" t="str">
        <f t="shared" si="8"/>
        <v/>
      </c>
      <c r="K66" s="27" t="str">
        <f t="shared" si="9"/>
        <v/>
      </c>
    </row>
    <row r="67" spans="1:11">
      <c r="A67" s="11" t="str">
        <f>IF(ROW()-5&lt;=$E$2,Inputs!A67,"")</f>
        <v/>
      </c>
      <c r="B67" s="11" t="str">
        <f>IF(A67="","",Inputs!B67)</f>
        <v/>
      </c>
      <c r="C67" s="11" t="str">
        <f>IF(A67="","",Inputs!C67)</f>
        <v/>
      </c>
      <c r="D67" s="27" t="str">
        <f>IF(A67="","",Inputs!D67)</f>
        <v/>
      </c>
      <c r="E67" s="27" t="str">
        <f>IF(A67="","",Inputs!F67)</f>
        <v/>
      </c>
      <c r="F67" s="27"/>
      <c r="G67" s="27" t="str">
        <f t="shared" si="5"/>
        <v/>
      </c>
      <c r="H67" s="27" t="str">
        <f t="shared" si="6"/>
        <v/>
      </c>
      <c r="I67" s="27" t="str">
        <f t="shared" si="7"/>
        <v/>
      </c>
      <c r="J67" s="27" t="str">
        <f t="shared" si="8"/>
        <v/>
      </c>
      <c r="K67" s="27" t="str">
        <f t="shared" si="9"/>
        <v/>
      </c>
    </row>
    <row r="68" spans="1:11">
      <c r="A68" s="11" t="str">
        <f>IF(ROW()-5&lt;=$E$2,Inputs!A68,"")</f>
        <v/>
      </c>
      <c r="B68" s="11" t="str">
        <f>IF(A68="","",Inputs!B68)</f>
        <v/>
      </c>
      <c r="C68" s="11" t="str">
        <f>IF(A68="","",Inputs!C68)</f>
        <v/>
      </c>
      <c r="D68" s="27" t="str">
        <f>IF(A68="","",Inputs!D68)</f>
        <v/>
      </c>
      <c r="E68" s="27" t="str">
        <f>IF(A68="","",Inputs!F68)</f>
        <v/>
      </c>
      <c r="F68" s="27"/>
      <c r="G68" s="27" t="str">
        <f t="shared" si="5"/>
        <v/>
      </c>
      <c r="H68" s="27" t="str">
        <f t="shared" si="6"/>
        <v/>
      </c>
      <c r="I68" s="27" t="str">
        <f t="shared" si="7"/>
        <v/>
      </c>
      <c r="J68" s="27" t="str">
        <f t="shared" si="8"/>
        <v/>
      </c>
      <c r="K68" s="27" t="str">
        <f t="shared" si="9"/>
        <v/>
      </c>
    </row>
    <row r="69" spans="1:11">
      <c r="A69" s="11" t="str">
        <f>IF(ROW()-5&lt;=$E$2,Inputs!A69,"")</f>
        <v/>
      </c>
      <c r="B69" s="11" t="str">
        <f>IF(A69="","",Inputs!B69)</f>
        <v/>
      </c>
      <c r="C69" s="11" t="str">
        <f>IF(A69="","",Inputs!C69)</f>
        <v/>
      </c>
      <c r="D69" s="27" t="str">
        <f>IF(A69="","",Inputs!D69)</f>
        <v/>
      </c>
      <c r="E69" s="27" t="str">
        <f>IF(A69="","",Inputs!F69)</f>
        <v/>
      </c>
      <c r="F69" s="27"/>
      <c r="G69" s="27" t="str">
        <f t="shared" si="5"/>
        <v/>
      </c>
      <c r="H69" s="27" t="str">
        <f t="shared" si="6"/>
        <v/>
      </c>
      <c r="I69" s="27" t="str">
        <f t="shared" si="7"/>
        <v/>
      </c>
      <c r="J69" s="27" t="str">
        <f t="shared" si="8"/>
        <v/>
      </c>
      <c r="K69" s="27" t="str">
        <f t="shared" si="9"/>
        <v/>
      </c>
    </row>
    <row r="70" spans="1:11">
      <c r="A70" s="11" t="str">
        <f>IF(ROW()-5&lt;=$E$2,Inputs!A70,"")</f>
        <v/>
      </c>
      <c r="B70" s="11" t="str">
        <f>IF(A70="","",Inputs!B70)</f>
        <v/>
      </c>
      <c r="C70" s="11" t="str">
        <f>IF(A70="","",Inputs!C70)</f>
        <v/>
      </c>
      <c r="D70" s="27" t="str">
        <f>IF(A70="","",Inputs!D70)</f>
        <v/>
      </c>
      <c r="E70" s="27" t="str">
        <f>IF(A70="","",Inputs!F70)</f>
        <v/>
      </c>
      <c r="F70" s="27"/>
      <c r="G70" s="27" t="str">
        <f t="shared" ref="G70:G101" si="10">IF(A70="","",E70*(F70-D70)^2)</f>
        <v/>
      </c>
      <c r="H70" s="27" t="str">
        <f t="shared" ref="H70:H101" si="11">IF(OR(A70="",ROW()-5&gt;$E$2-1,F70="",F71=""),"",F71-F70)</f>
        <v/>
      </c>
      <c r="I70" s="27" t="str">
        <f t="shared" ref="I70:I101" si="12">IF(OR(A70="",ROW()-5&gt;$E$2-2,H70="",H71=""),"",H71-H70)</f>
        <v/>
      </c>
      <c r="J70" s="27" t="str">
        <f t="shared" ref="J70:J101" si="13">IF(OR(A70="",ROW()-5&gt;$E$2-3,I70="",I71=""),"",I71-I70)</f>
        <v/>
      </c>
      <c r="K70" s="27" t="str">
        <f t="shared" ref="K70:K101" si="14">IF(OR(J70="",ROW()-5&gt;$E$2-3),"",$B$2*J70^2)</f>
        <v/>
      </c>
    </row>
    <row r="71" spans="1:11">
      <c r="A71" s="11" t="str">
        <f>IF(ROW()-5&lt;=$E$2,Inputs!A71,"")</f>
        <v/>
      </c>
      <c r="B71" s="11" t="str">
        <f>IF(A71="","",Inputs!B71)</f>
        <v/>
      </c>
      <c r="C71" s="11" t="str">
        <f>IF(A71="","",Inputs!C71)</f>
        <v/>
      </c>
      <c r="D71" s="27" t="str">
        <f>IF(A71="","",Inputs!D71)</f>
        <v/>
      </c>
      <c r="E71" s="27" t="str">
        <f>IF(A71="","",Inputs!F71)</f>
        <v/>
      </c>
      <c r="F71" s="27"/>
      <c r="G71" s="27" t="str">
        <f t="shared" si="10"/>
        <v/>
      </c>
      <c r="H71" s="27" t="str">
        <f t="shared" si="11"/>
        <v/>
      </c>
      <c r="I71" s="27" t="str">
        <f t="shared" si="12"/>
        <v/>
      </c>
      <c r="J71" s="27" t="str">
        <f t="shared" si="13"/>
        <v/>
      </c>
      <c r="K71" s="27" t="str">
        <f t="shared" si="14"/>
        <v/>
      </c>
    </row>
    <row r="72" spans="1:11">
      <c r="A72" s="11" t="str">
        <f>IF(ROW()-5&lt;=$E$2,Inputs!A72,"")</f>
        <v/>
      </c>
      <c r="B72" s="11" t="str">
        <f>IF(A72="","",Inputs!B72)</f>
        <v/>
      </c>
      <c r="C72" s="11" t="str">
        <f>IF(A72="","",Inputs!C72)</f>
        <v/>
      </c>
      <c r="D72" s="27" t="str">
        <f>IF(A72="","",Inputs!D72)</f>
        <v/>
      </c>
      <c r="E72" s="27" t="str">
        <f>IF(A72="","",Inputs!F72)</f>
        <v/>
      </c>
      <c r="F72" s="27"/>
      <c r="G72" s="27" t="str">
        <f t="shared" si="10"/>
        <v/>
      </c>
      <c r="H72" s="27" t="str">
        <f t="shared" si="11"/>
        <v/>
      </c>
      <c r="I72" s="27" t="str">
        <f t="shared" si="12"/>
        <v/>
      </c>
      <c r="J72" s="27" t="str">
        <f t="shared" si="13"/>
        <v/>
      </c>
      <c r="K72" s="27" t="str">
        <f t="shared" si="14"/>
        <v/>
      </c>
    </row>
    <row r="73" spans="1:11">
      <c r="A73" s="11" t="str">
        <f>IF(ROW()-5&lt;=$E$2,Inputs!A73,"")</f>
        <v/>
      </c>
      <c r="B73" s="11" t="str">
        <f>IF(A73="","",Inputs!B73)</f>
        <v/>
      </c>
      <c r="C73" s="11" t="str">
        <f>IF(A73="","",Inputs!C73)</f>
        <v/>
      </c>
      <c r="D73" s="27" t="str">
        <f>IF(A73="","",Inputs!D73)</f>
        <v/>
      </c>
      <c r="E73" s="27" t="str">
        <f>IF(A73="","",Inputs!F73)</f>
        <v/>
      </c>
      <c r="F73" s="27"/>
      <c r="G73" s="27" t="str">
        <f t="shared" si="10"/>
        <v/>
      </c>
      <c r="H73" s="27" t="str">
        <f t="shared" si="11"/>
        <v/>
      </c>
      <c r="I73" s="27" t="str">
        <f t="shared" si="12"/>
        <v/>
      </c>
      <c r="J73" s="27" t="str">
        <f t="shared" si="13"/>
        <v/>
      </c>
      <c r="K73" s="27" t="str">
        <f t="shared" si="14"/>
        <v/>
      </c>
    </row>
    <row r="74" spans="1:11">
      <c r="A74" s="11" t="str">
        <f>IF(ROW()-5&lt;=$E$2,Inputs!A74,"")</f>
        <v/>
      </c>
      <c r="B74" s="11" t="str">
        <f>IF(A74="","",Inputs!B74)</f>
        <v/>
      </c>
      <c r="C74" s="11" t="str">
        <f>IF(A74="","",Inputs!C74)</f>
        <v/>
      </c>
      <c r="D74" s="27" t="str">
        <f>IF(A74="","",Inputs!D74)</f>
        <v/>
      </c>
      <c r="E74" s="27" t="str">
        <f>IF(A74="","",Inputs!F74)</f>
        <v/>
      </c>
      <c r="F74" s="27"/>
      <c r="G74" s="27" t="str">
        <f t="shared" si="10"/>
        <v/>
      </c>
      <c r="H74" s="27" t="str">
        <f t="shared" si="11"/>
        <v/>
      </c>
      <c r="I74" s="27" t="str">
        <f t="shared" si="12"/>
        <v/>
      </c>
      <c r="J74" s="27" t="str">
        <f t="shared" si="13"/>
        <v/>
      </c>
      <c r="K74" s="27" t="str">
        <f t="shared" si="14"/>
        <v/>
      </c>
    </row>
    <row r="75" spans="1:11">
      <c r="A75" s="11" t="str">
        <f>IF(ROW()-5&lt;=$E$2,Inputs!A75,"")</f>
        <v/>
      </c>
      <c r="B75" s="11" t="str">
        <f>IF(A75="","",Inputs!B75)</f>
        <v/>
      </c>
      <c r="C75" s="11" t="str">
        <f>IF(A75="","",Inputs!C75)</f>
        <v/>
      </c>
      <c r="D75" s="27" t="str">
        <f>IF(A75="","",Inputs!D75)</f>
        <v/>
      </c>
      <c r="E75" s="27" t="str">
        <f>IF(A75="","",Inputs!F75)</f>
        <v/>
      </c>
      <c r="F75" s="27"/>
      <c r="G75" s="27" t="str">
        <f t="shared" si="10"/>
        <v/>
      </c>
      <c r="H75" s="27" t="str">
        <f t="shared" si="11"/>
        <v/>
      </c>
      <c r="I75" s="27" t="str">
        <f t="shared" si="12"/>
        <v/>
      </c>
      <c r="J75" s="27" t="str">
        <f t="shared" si="13"/>
        <v/>
      </c>
      <c r="K75" s="27" t="str">
        <f t="shared" si="14"/>
        <v/>
      </c>
    </row>
    <row r="76" spans="1:11">
      <c r="A76" s="11" t="str">
        <f>IF(ROW()-5&lt;=$E$2,Inputs!A76,"")</f>
        <v/>
      </c>
      <c r="B76" s="11" t="str">
        <f>IF(A76="","",Inputs!B76)</f>
        <v/>
      </c>
      <c r="C76" s="11" t="str">
        <f>IF(A76="","",Inputs!C76)</f>
        <v/>
      </c>
      <c r="D76" s="27" t="str">
        <f>IF(A76="","",Inputs!D76)</f>
        <v/>
      </c>
      <c r="E76" s="27" t="str">
        <f>IF(A76="","",Inputs!F76)</f>
        <v/>
      </c>
      <c r="F76" s="27"/>
      <c r="G76" s="27" t="str">
        <f t="shared" si="10"/>
        <v/>
      </c>
      <c r="H76" s="27" t="str">
        <f t="shared" si="11"/>
        <v/>
      </c>
      <c r="I76" s="27" t="str">
        <f t="shared" si="12"/>
        <v/>
      </c>
      <c r="J76" s="27" t="str">
        <f t="shared" si="13"/>
        <v/>
      </c>
      <c r="K76" s="27" t="str">
        <f t="shared" si="14"/>
        <v/>
      </c>
    </row>
    <row r="77" spans="1:11">
      <c r="A77" s="11" t="str">
        <f>IF(ROW()-5&lt;=$E$2,Inputs!A77,"")</f>
        <v/>
      </c>
      <c r="B77" s="11" t="str">
        <f>IF(A77="","",Inputs!B77)</f>
        <v/>
      </c>
      <c r="C77" s="11" t="str">
        <f>IF(A77="","",Inputs!C77)</f>
        <v/>
      </c>
      <c r="D77" s="27" t="str">
        <f>IF(A77="","",Inputs!D77)</f>
        <v/>
      </c>
      <c r="E77" s="27" t="str">
        <f>IF(A77="","",Inputs!F77)</f>
        <v/>
      </c>
      <c r="F77" s="27"/>
      <c r="G77" s="27" t="str">
        <f t="shared" si="10"/>
        <v/>
      </c>
      <c r="H77" s="27" t="str">
        <f t="shared" si="11"/>
        <v/>
      </c>
      <c r="I77" s="27" t="str">
        <f t="shared" si="12"/>
        <v/>
      </c>
      <c r="J77" s="27" t="str">
        <f t="shared" si="13"/>
        <v/>
      </c>
      <c r="K77" s="27" t="str">
        <f t="shared" si="14"/>
        <v/>
      </c>
    </row>
    <row r="78" spans="1:11">
      <c r="A78" s="11" t="str">
        <f>IF(ROW()-5&lt;=$E$2,Inputs!A78,"")</f>
        <v/>
      </c>
      <c r="B78" s="11" t="str">
        <f>IF(A78="","",Inputs!B78)</f>
        <v/>
      </c>
      <c r="C78" s="11" t="str">
        <f>IF(A78="","",Inputs!C78)</f>
        <v/>
      </c>
      <c r="D78" s="27" t="str">
        <f>IF(A78="","",Inputs!D78)</f>
        <v/>
      </c>
      <c r="E78" s="27" t="str">
        <f>IF(A78="","",Inputs!F78)</f>
        <v/>
      </c>
      <c r="F78" s="27"/>
      <c r="G78" s="27" t="str">
        <f t="shared" si="10"/>
        <v/>
      </c>
      <c r="H78" s="27" t="str">
        <f t="shared" si="11"/>
        <v/>
      </c>
      <c r="I78" s="27" t="str">
        <f t="shared" si="12"/>
        <v/>
      </c>
      <c r="J78" s="27" t="str">
        <f t="shared" si="13"/>
        <v/>
      </c>
      <c r="K78" s="27" t="str">
        <f t="shared" si="14"/>
        <v/>
      </c>
    </row>
    <row r="79" spans="1:11">
      <c r="A79" s="11" t="str">
        <f>IF(ROW()-5&lt;=$E$2,Inputs!A79,"")</f>
        <v/>
      </c>
      <c r="B79" s="11" t="str">
        <f>IF(A79="","",Inputs!B79)</f>
        <v/>
      </c>
      <c r="C79" s="11" t="str">
        <f>IF(A79="","",Inputs!C79)</f>
        <v/>
      </c>
      <c r="D79" s="27" t="str">
        <f>IF(A79="","",Inputs!D79)</f>
        <v/>
      </c>
      <c r="E79" s="27" t="str">
        <f>IF(A79="","",Inputs!F79)</f>
        <v/>
      </c>
      <c r="F79" s="27"/>
      <c r="G79" s="27" t="str">
        <f t="shared" si="10"/>
        <v/>
      </c>
      <c r="H79" s="27" t="str">
        <f t="shared" si="11"/>
        <v/>
      </c>
      <c r="I79" s="27" t="str">
        <f t="shared" si="12"/>
        <v/>
      </c>
      <c r="J79" s="27" t="str">
        <f t="shared" si="13"/>
        <v/>
      </c>
      <c r="K79" s="27" t="str">
        <f t="shared" si="14"/>
        <v/>
      </c>
    </row>
    <row r="80" spans="1:11">
      <c r="A80" s="11" t="str">
        <f>IF(ROW()-5&lt;=$E$2,Inputs!A80,"")</f>
        <v/>
      </c>
      <c r="B80" s="11" t="str">
        <f>IF(A80="","",Inputs!B80)</f>
        <v/>
      </c>
      <c r="C80" s="11" t="str">
        <f>IF(A80="","",Inputs!C80)</f>
        <v/>
      </c>
      <c r="D80" s="27" t="str">
        <f>IF(A80="","",Inputs!D80)</f>
        <v/>
      </c>
      <c r="E80" s="27" t="str">
        <f>IF(A80="","",Inputs!F80)</f>
        <v/>
      </c>
      <c r="F80" s="27"/>
      <c r="G80" s="27" t="str">
        <f t="shared" si="10"/>
        <v/>
      </c>
      <c r="H80" s="27" t="str">
        <f t="shared" si="11"/>
        <v/>
      </c>
      <c r="I80" s="27" t="str">
        <f t="shared" si="12"/>
        <v/>
      </c>
      <c r="J80" s="27" t="str">
        <f t="shared" si="13"/>
        <v/>
      </c>
      <c r="K80" s="27" t="str">
        <f t="shared" si="14"/>
        <v/>
      </c>
    </row>
    <row r="81" spans="1:11">
      <c r="A81" s="11" t="str">
        <f>IF(ROW()-5&lt;=$E$2,Inputs!A81,"")</f>
        <v/>
      </c>
      <c r="B81" s="11" t="str">
        <f>IF(A81="","",Inputs!B81)</f>
        <v/>
      </c>
      <c r="C81" s="11" t="str">
        <f>IF(A81="","",Inputs!C81)</f>
        <v/>
      </c>
      <c r="D81" s="27" t="str">
        <f>IF(A81="","",Inputs!D81)</f>
        <v/>
      </c>
      <c r="E81" s="27" t="str">
        <f>IF(A81="","",Inputs!F81)</f>
        <v/>
      </c>
      <c r="F81" s="27"/>
      <c r="G81" s="27" t="str">
        <f t="shared" si="10"/>
        <v/>
      </c>
      <c r="H81" s="27" t="str">
        <f t="shared" si="11"/>
        <v/>
      </c>
      <c r="I81" s="27" t="str">
        <f t="shared" si="12"/>
        <v/>
      </c>
      <c r="J81" s="27" t="str">
        <f t="shared" si="13"/>
        <v/>
      </c>
      <c r="K81" s="27" t="str">
        <f t="shared" si="14"/>
        <v/>
      </c>
    </row>
    <row r="82" spans="1:11">
      <c r="A82" s="11" t="str">
        <f>IF(ROW()-5&lt;=$E$2,Inputs!A82,"")</f>
        <v/>
      </c>
      <c r="B82" s="11" t="str">
        <f>IF(A82="","",Inputs!B82)</f>
        <v/>
      </c>
      <c r="C82" s="11" t="str">
        <f>IF(A82="","",Inputs!C82)</f>
        <v/>
      </c>
      <c r="D82" s="27" t="str">
        <f>IF(A82="","",Inputs!D82)</f>
        <v/>
      </c>
      <c r="E82" s="27" t="str">
        <f>IF(A82="","",Inputs!F82)</f>
        <v/>
      </c>
      <c r="F82" s="27"/>
      <c r="G82" s="27" t="str">
        <f t="shared" si="10"/>
        <v/>
      </c>
      <c r="H82" s="27" t="str">
        <f t="shared" si="11"/>
        <v/>
      </c>
      <c r="I82" s="27" t="str">
        <f t="shared" si="12"/>
        <v/>
      </c>
      <c r="J82" s="27" t="str">
        <f t="shared" si="13"/>
        <v/>
      </c>
      <c r="K82" s="27" t="str">
        <f t="shared" si="14"/>
        <v/>
      </c>
    </row>
    <row r="83" spans="1:11">
      <c r="A83" s="11" t="str">
        <f>IF(ROW()-5&lt;=$E$2,Inputs!A83,"")</f>
        <v/>
      </c>
      <c r="B83" s="11" t="str">
        <f>IF(A83="","",Inputs!B83)</f>
        <v/>
      </c>
      <c r="C83" s="11" t="str">
        <f>IF(A83="","",Inputs!C83)</f>
        <v/>
      </c>
      <c r="D83" s="27" t="str">
        <f>IF(A83="","",Inputs!D83)</f>
        <v/>
      </c>
      <c r="E83" s="27" t="str">
        <f>IF(A83="","",Inputs!F83)</f>
        <v/>
      </c>
      <c r="F83" s="27"/>
      <c r="G83" s="27" t="str">
        <f t="shared" si="10"/>
        <v/>
      </c>
      <c r="H83" s="27" t="str">
        <f t="shared" si="11"/>
        <v/>
      </c>
      <c r="I83" s="27" t="str">
        <f t="shared" si="12"/>
        <v/>
      </c>
      <c r="J83" s="27" t="str">
        <f t="shared" si="13"/>
        <v/>
      </c>
      <c r="K83" s="27" t="str">
        <f t="shared" si="14"/>
        <v/>
      </c>
    </row>
    <row r="84" spans="1:11">
      <c r="A84" s="11" t="str">
        <f>IF(ROW()-5&lt;=$E$2,Inputs!A84,"")</f>
        <v/>
      </c>
      <c r="B84" s="11" t="str">
        <f>IF(A84="","",Inputs!B84)</f>
        <v/>
      </c>
      <c r="C84" s="11" t="str">
        <f>IF(A84="","",Inputs!C84)</f>
        <v/>
      </c>
      <c r="D84" s="27" t="str">
        <f>IF(A84="","",Inputs!D84)</f>
        <v/>
      </c>
      <c r="E84" s="27" t="str">
        <f>IF(A84="","",Inputs!F84)</f>
        <v/>
      </c>
      <c r="F84" s="27"/>
      <c r="G84" s="27" t="str">
        <f t="shared" si="10"/>
        <v/>
      </c>
      <c r="H84" s="27" t="str">
        <f t="shared" si="11"/>
        <v/>
      </c>
      <c r="I84" s="27" t="str">
        <f t="shared" si="12"/>
        <v/>
      </c>
      <c r="J84" s="27" t="str">
        <f t="shared" si="13"/>
        <v/>
      </c>
      <c r="K84" s="27" t="str">
        <f t="shared" si="14"/>
        <v/>
      </c>
    </row>
    <row r="85" spans="1:11">
      <c r="A85" s="11" t="str">
        <f>IF(ROW()-5&lt;=$E$2,Inputs!A85,"")</f>
        <v/>
      </c>
      <c r="B85" s="11" t="str">
        <f>IF(A85="","",Inputs!B85)</f>
        <v/>
      </c>
      <c r="C85" s="11" t="str">
        <f>IF(A85="","",Inputs!C85)</f>
        <v/>
      </c>
      <c r="D85" s="27" t="str">
        <f>IF(A85="","",Inputs!D85)</f>
        <v/>
      </c>
      <c r="E85" s="27" t="str">
        <f>IF(A85="","",Inputs!F85)</f>
        <v/>
      </c>
      <c r="F85" s="27"/>
      <c r="G85" s="27" t="str">
        <f t="shared" si="10"/>
        <v/>
      </c>
      <c r="H85" s="27" t="str">
        <f t="shared" si="11"/>
        <v/>
      </c>
      <c r="I85" s="27" t="str">
        <f t="shared" si="12"/>
        <v/>
      </c>
      <c r="J85" s="27" t="str">
        <f t="shared" si="13"/>
        <v/>
      </c>
      <c r="K85" s="27" t="str">
        <f t="shared" si="14"/>
        <v/>
      </c>
    </row>
    <row r="86" spans="1:11">
      <c r="A86" s="11" t="str">
        <f>IF(ROW()-5&lt;=$E$2,Inputs!A86,"")</f>
        <v/>
      </c>
      <c r="B86" s="11" t="str">
        <f>IF(A86="","",Inputs!B86)</f>
        <v/>
      </c>
      <c r="C86" s="11" t="str">
        <f>IF(A86="","",Inputs!C86)</f>
        <v/>
      </c>
      <c r="D86" s="27" t="str">
        <f>IF(A86="","",Inputs!D86)</f>
        <v/>
      </c>
      <c r="E86" s="27" t="str">
        <f>IF(A86="","",Inputs!F86)</f>
        <v/>
      </c>
      <c r="F86" s="27" t="str">
        <f t="shared" ref="F86:F125" si="15">IF(A86="","",D86)</f>
        <v/>
      </c>
      <c r="G86" s="27" t="str">
        <f t="shared" si="10"/>
        <v/>
      </c>
      <c r="H86" s="27" t="str">
        <f t="shared" si="11"/>
        <v/>
      </c>
      <c r="I86" s="27" t="str">
        <f t="shared" si="12"/>
        <v/>
      </c>
      <c r="J86" s="27" t="str">
        <f t="shared" si="13"/>
        <v/>
      </c>
      <c r="K86" s="27" t="str">
        <f t="shared" si="14"/>
        <v/>
      </c>
    </row>
    <row r="87" spans="1:11">
      <c r="A87" s="11" t="str">
        <f>IF(ROW()-5&lt;=$E$2,Inputs!A87,"")</f>
        <v/>
      </c>
      <c r="B87" s="11" t="str">
        <f>IF(A87="","",Inputs!B87)</f>
        <v/>
      </c>
      <c r="C87" s="11" t="str">
        <f>IF(A87="","",Inputs!C87)</f>
        <v/>
      </c>
      <c r="D87" s="27" t="str">
        <f>IF(A87="","",Inputs!D87)</f>
        <v/>
      </c>
      <c r="E87" s="27" t="str">
        <f>IF(A87="","",Inputs!F87)</f>
        <v/>
      </c>
      <c r="F87" s="27" t="str">
        <f t="shared" si="15"/>
        <v/>
      </c>
      <c r="G87" s="27" t="str">
        <f t="shared" si="10"/>
        <v/>
      </c>
      <c r="H87" s="27" t="str">
        <f t="shared" si="11"/>
        <v/>
      </c>
      <c r="I87" s="27" t="str">
        <f t="shared" si="12"/>
        <v/>
      </c>
      <c r="J87" s="27" t="str">
        <f t="shared" si="13"/>
        <v/>
      </c>
      <c r="K87" s="27" t="str">
        <f t="shared" si="14"/>
        <v/>
      </c>
    </row>
    <row r="88" spans="1:11">
      <c r="A88" s="11" t="str">
        <f>IF(ROW()-5&lt;=$E$2,Inputs!A88,"")</f>
        <v/>
      </c>
      <c r="B88" s="11" t="str">
        <f>IF(A88="","",Inputs!B88)</f>
        <v/>
      </c>
      <c r="C88" s="11" t="str">
        <f>IF(A88="","",Inputs!C88)</f>
        <v/>
      </c>
      <c r="D88" s="27" t="str">
        <f>IF(A88="","",Inputs!D88)</f>
        <v/>
      </c>
      <c r="E88" s="27" t="str">
        <f>IF(A88="","",Inputs!F88)</f>
        <v/>
      </c>
      <c r="F88" s="27" t="str">
        <f t="shared" si="15"/>
        <v/>
      </c>
      <c r="G88" s="27" t="str">
        <f t="shared" si="10"/>
        <v/>
      </c>
      <c r="H88" s="27" t="str">
        <f t="shared" si="11"/>
        <v/>
      </c>
      <c r="I88" s="27" t="str">
        <f t="shared" si="12"/>
        <v/>
      </c>
      <c r="J88" s="27" t="str">
        <f t="shared" si="13"/>
        <v/>
      </c>
      <c r="K88" s="27" t="str">
        <f t="shared" si="14"/>
        <v/>
      </c>
    </row>
    <row r="89" spans="1:11">
      <c r="A89" s="11" t="str">
        <f>IF(ROW()-5&lt;=$E$2,Inputs!A89,"")</f>
        <v/>
      </c>
      <c r="B89" s="11" t="str">
        <f>IF(A89="","",Inputs!B89)</f>
        <v/>
      </c>
      <c r="C89" s="11" t="str">
        <f>IF(A89="","",Inputs!C89)</f>
        <v/>
      </c>
      <c r="D89" s="27" t="str">
        <f>IF(A89="","",Inputs!D89)</f>
        <v/>
      </c>
      <c r="E89" s="27" t="str">
        <f>IF(A89="","",Inputs!F89)</f>
        <v/>
      </c>
      <c r="F89" s="27" t="str">
        <f t="shared" si="15"/>
        <v/>
      </c>
      <c r="G89" s="27" t="str">
        <f t="shared" si="10"/>
        <v/>
      </c>
      <c r="H89" s="27" t="str">
        <f t="shared" si="11"/>
        <v/>
      </c>
      <c r="I89" s="27" t="str">
        <f t="shared" si="12"/>
        <v/>
      </c>
      <c r="J89" s="27" t="str">
        <f t="shared" si="13"/>
        <v/>
      </c>
      <c r="K89" s="27" t="str">
        <f t="shared" si="14"/>
        <v/>
      </c>
    </row>
    <row r="90" spans="1:11">
      <c r="A90" s="11" t="str">
        <f>IF(ROW()-5&lt;=$E$2,Inputs!A90,"")</f>
        <v/>
      </c>
      <c r="B90" s="11" t="str">
        <f>IF(A90="","",Inputs!B90)</f>
        <v/>
      </c>
      <c r="C90" s="11" t="str">
        <f>IF(A90="","",Inputs!C90)</f>
        <v/>
      </c>
      <c r="D90" s="27" t="str">
        <f>IF(A90="","",Inputs!D90)</f>
        <v/>
      </c>
      <c r="E90" s="27" t="str">
        <f>IF(A90="","",Inputs!F90)</f>
        <v/>
      </c>
      <c r="F90" s="27" t="str">
        <f t="shared" si="15"/>
        <v/>
      </c>
      <c r="G90" s="27" t="str">
        <f t="shared" si="10"/>
        <v/>
      </c>
      <c r="H90" s="27" t="str">
        <f t="shared" si="11"/>
        <v/>
      </c>
      <c r="I90" s="27" t="str">
        <f t="shared" si="12"/>
        <v/>
      </c>
      <c r="J90" s="27" t="str">
        <f t="shared" si="13"/>
        <v/>
      </c>
      <c r="K90" s="27" t="str">
        <f t="shared" si="14"/>
        <v/>
      </c>
    </row>
    <row r="91" spans="1:11">
      <c r="A91" s="11" t="str">
        <f>IF(ROW()-5&lt;=$E$2,Inputs!A91,"")</f>
        <v/>
      </c>
      <c r="B91" s="11" t="str">
        <f>IF(A91="","",Inputs!B91)</f>
        <v/>
      </c>
      <c r="C91" s="11" t="str">
        <f>IF(A91="","",Inputs!C91)</f>
        <v/>
      </c>
      <c r="D91" s="27" t="str">
        <f>IF(A91="","",Inputs!D91)</f>
        <v/>
      </c>
      <c r="E91" s="27" t="str">
        <f>IF(A91="","",Inputs!F91)</f>
        <v/>
      </c>
      <c r="F91" s="27" t="str">
        <f t="shared" si="15"/>
        <v/>
      </c>
      <c r="G91" s="27" t="str">
        <f t="shared" si="10"/>
        <v/>
      </c>
      <c r="H91" s="27" t="str">
        <f t="shared" si="11"/>
        <v/>
      </c>
      <c r="I91" s="27" t="str">
        <f t="shared" si="12"/>
        <v/>
      </c>
      <c r="J91" s="27" t="str">
        <f t="shared" si="13"/>
        <v/>
      </c>
      <c r="K91" s="27" t="str">
        <f t="shared" si="14"/>
        <v/>
      </c>
    </row>
    <row r="92" spans="1:11">
      <c r="A92" s="11" t="str">
        <f>IF(ROW()-5&lt;=$E$2,Inputs!A92,"")</f>
        <v/>
      </c>
      <c r="B92" s="11" t="str">
        <f>IF(A92="","",Inputs!B92)</f>
        <v/>
      </c>
      <c r="C92" s="11" t="str">
        <f>IF(A92="","",Inputs!C92)</f>
        <v/>
      </c>
      <c r="D92" s="27" t="str">
        <f>IF(A92="","",Inputs!D92)</f>
        <v/>
      </c>
      <c r="E92" s="27" t="str">
        <f>IF(A92="","",Inputs!F92)</f>
        <v/>
      </c>
      <c r="F92" s="27" t="str">
        <f t="shared" si="15"/>
        <v/>
      </c>
      <c r="G92" s="27" t="str">
        <f t="shared" si="10"/>
        <v/>
      </c>
      <c r="H92" s="27" t="str">
        <f t="shared" si="11"/>
        <v/>
      </c>
      <c r="I92" s="27" t="str">
        <f t="shared" si="12"/>
        <v/>
      </c>
      <c r="J92" s="27" t="str">
        <f t="shared" si="13"/>
        <v/>
      </c>
      <c r="K92" s="27" t="str">
        <f t="shared" si="14"/>
        <v/>
      </c>
    </row>
    <row r="93" spans="1:11">
      <c r="A93" s="11" t="str">
        <f>IF(ROW()-5&lt;=$E$2,Inputs!A93,"")</f>
        <v/>
      </c>
      <c r="B93" s="11" t="str">
        <f>IF(A93="","",Inputs!B93)</f>
        <v/>
      </c>
      <c r="C93" s="11" t="str">
        <f>IF(A93="","",Inputs!C93)</f>
        <v/>
      </c>
      <c r="D93" s="27" t="str">
        <f>IF(A93="","",Inputs!D93)</f>
        <v/>
      </c>
      <c r="E93" s="27" t="str">
        <f>IF(A93="","",Inputs!F93)</f>
        <v/>
      </c>
      <c r="F93" s="27" t="str">
        <f t="shared" si="15"/>
        <v/>
      </c>
      <c r="G93" s="27" t="str">
        <f t="shared" si="10"/>
        <v/>
      </c>
      <c r="H93" s="27" t="str">
        <f t="shared" si="11"/>
        <v/>
      </c>
      <c r="I93" s="27" t="str">
        <f t="shared" si="12"/>
        <v/>
      </c>
      <c r="J93" s="27" t="str">
        <f t="shared" si="13"/>
        <v/>
      </c>
      <c r="K93" s="27" t="str">
        <f t="shared" si="14"/>
        <v/>
      </c>
    </row>
    <row r="94" spans="1:11">
      <c r="A94" s="11" t="str">
        <f>IF(ROW()-5&lt;=$E$2,Inputs!A94,"")</f>
        <v/>
      </c>
      <c r="B94" s="11" t="str">
        <f>IF(A94="","",Inputs!B94)</f>
        <v/>
      </c>
      <c r="C94" s="11" t="str">
        <f>IF(A94="","",Inputs!C94)</f>
        <v/>
      </c>
      <c r="D94" s="27" t="str">
        <f>IF(A94="","",Inputs!D94)</f>
        <v/>
      </c>
      <c r="E94" s="27" t="str">
        <f>IF(A94="","",Inputs!F94)</f>
        <v/>
      </c>
      <c r="F94" s="27" t="str">
        <f t="shared" si="15"/>
        <v/>
      </c>
      <c r="G94" s="27" t="str">
        <f t="shared" si="10"/>
        <v/>
      </c>
      <c r="H94" s="27" t="str">
        <f t="shared" si="11"/>
        <v/>
      </c>
      <c r="I94" s="27" t="str">
        <f t="shared" si="12"/>
        <v/>
      </c>
      <c r="J94" s="27" t="str">
        <f t="shared" si="13"/>
        <v/>
      </c>
      <c r="K94" s="27" t="str">
        <f t="shared" si="14"/>
        <v/>
      </c>
    </row>
    <row r="95" spans="1:11">
      <c r="A95" s="11" t="str">
        <f>IF(ROW()-5&lt;=$E$2,Inputs!A95,"")</f>
        <v/>
      </c>
      <c r="B95" s="11" t="str">
        <f>IF(A95="","",Inputs!B95)</f>
        <v/>
      </c>
      <c r="C95" s="11" t="str">
        <f>IF(A95="","",Inputs!C95)</f>
        <v/>
      </c>
      <c r="D95" s="27" t="str">
        <f>IF(A95="","",Inputs!D95)</f>
        <v/>
      </c>
      <c r="E95" s="27" t="str">
        <f>IF(A95="","",Inputs!F95)</f>
        <v/>
      </c>
      <c r="F95" s="27" t="str">
        <f t="shared" si="15"/>
        <v/>
      </c>
      <c r="G95" s="27" t="str">
        <f t="shared" si="10"/>
        <v/>
      </c>
      <c r="H95" s="27" t="str">
        <f t="shared" si="11"/>
        <v/>
      </c>
      <c r="I95" s="27" t="str">
        <f t="shared" si="12"/>
        <v/>
      </c>
      <c r="J95" s="27" t="str">
        <f t="shared" si="13"/>
        <v/>
      </c>
      <c r="K95" s="27" t="str">
        <f t="shared" si="14"/>
        <v/>
      </c>
    </row>
    <row r="96" spans="1:11">
      <c r="A96" s="11" t="str">
        <f>IF(ROW()-5&lt;=$E$2,Inputs!A96,"")</f>
        <v/>
      </c>
      <c r="B96" s="11" t="str">
        <f>IF(A96="","",Inputs!B96)</f>
        <v/>
      </c>
      <c r="C96" s="11" t="str">
        <f>IF(A96="","",Inputs!C96)</f>
        <v/>
      </c>
      <c r="D96" s="27" t="str">
        <f>IF(A96="","",Inputs!D96)</f>
        <v/>
      </c>
      <c r="E96" s="27" t="str">
        <f>IF(A96="","",Inputs!F96)</f>
        <v/>
      </c>
      <c r="F96" s="27" t="str">
        <f t="shared" si="15"/>
        <v/>
      </c>
      <c r="G96" s="27" t="str">
        <f t="shared" si="10"/>
        <v/>
      </c>
      <c r="H96" s="27" t="str">
        <f t="shared" si="11"/>
        <v/>
      </c>
      <c r="I96" s="27" t="str">
        <f t="shared" si="12"/>
        <v/>
      </c>
      <c r="J96" s="27" t="str">
        <f t="shared" si="13"/>
        <v/>
      </c>
      <c r="K96" s="27" t="str">
        <f t="shared" si="14"/>
        <v/>
      </c>
    </row>
    <row r="97" spans="1:11">
      <c r="A97" s="11" t="str">
        <f>IF(ROW()-5&lt;=$E$2,Inputs!A97,"")</f>
        <v/>
      </c>
      <c r="B97" s="11" t="str">
        <f>IF(A97="","",Inputs!B97)</f>
        <v/>
      </c>
      <c r="C97" s="11" t="str">
        <f>IF(A97="","",Inputs!C97)</f>
        <v/>
      </c>
      <c r="D97" s="27" t="str">
        <f>IF(A97="","",Inputs!D97)</f>
        <v/>
      </c>
      <c r="E97" s="27" t="str">
        <f>IF(A97="","",Inputs!F97)</f>
        <v/>
      </c>
      <c r="F97" s="27" t="str">
        <f t="shared" si="15"/>
        <v/>
      </c>
      <c r="G97" s="27" t="str">
        <f t="shared" si="10"/>
        <v/>
      </c>
      <c r="H97" s="27" t="str">
        <f t="shared" si="11"/>
        <v/>
      </c>
      <c r="I97" s="27" t="str">
        <f t="shared" si="12"/>
        <v/>
      </c>
      <c r="J97" s="27" t="str">
        <f t="shared" si="13"/>
        <v/>
      </c>
      <c r="K97" s="27" t="str">
        <f t="shared" si="14"/>
        <v/>
      </c>
    </row>
    <row r="98" spans="1:11">
      <c r="A98" s="11" t="str">
        <f>IF(ROW()-5&lt;=$E$2,Inputs!A98,"")</f>
        <v/>
      </c>
      <c r="B98" s="11" t="str">
        <f>IF(A98="","",Inputs!B98)</f>
        <v/>
      </c>
      <c r="C98" s="11" t="str">
        <f>IF(A98="","",Inputs!C98)</f>
        <v/>
      </c>
      <c r="D98" s="27" t="str">
        <f>IF(A98="","",Inputs!D98)</f>
        <v/>
      </c>
      <c r="E98" s="27" t="str">
        <f>IF(A98="","",Inputs!F98)</f>
        <v/>
      </c>
      <c r="F98" s="27" t="str">
        <f t="shared" si="15"/>
        <v/>
      </c>
      <c r="G98" s="27" t="str">
        <f t="shared" si="10"/>
        <v/>
      </c>
      <c r="H98" s="27" t="str">
        <f t="shared" si="11"/>
        <v/>
      </c>
      <c r="I98" s="27" t="str">
        <f t="shared" si="12"/>
        <v/>
      </c>
      <c r="J98" s="27" t="str">
        <f t="shared" si="13"/>
        <v/>
      </c>
      <c r="K98" s="27" t="str">
        <f t="shared" si="14"/>
        <v/>
      </c>
    </row>
    <row r="99" spans="1:11">
      <c r="A99" s="11" t="str">
        <f>IF(ROW()-5&lt;=$E$2,Inputs!A99,"")</f>
        <v/>
      </c>
      <c r="B99" s="11" t="str">
        <f>IF(A99="","",Inputs!B99)</f>
        <v/>
      </c>
      <c r="C99" s="11" t="str">
        <f>IF(A99="","",Inputs!C99)</f>
        <v/>
      </c>
      <c r="D99" s="27" t="str">
        <f>IF(A99="","",Inputs!D99)</f>
        <v/>
      </c>
      <c r="E99" s="27" t="str">
        <f>IF(A99="","",Inputs!F99)</f>
        <v/>
      </c>
      <c r="F99" s="27" t="str">
        <f t="shared" si="15"/>
        <v/>
      </c>
      <c r="G99" s="27" t="str">
        <f t="shared" si="10"/>
        <v/>
      </c>
      <c r="H99" s="27" t="str">
        <f t="shared" si="11"/>
        <v/>
      </c>
      <c r="I99" s="27" t="str">
        <f t="shared" si="12"/>
        <v/>
      </c>
      <c r="J99" s="27" t="str">
        <f t="shared" si="13"/>
        <v/>
      </c>
      <c r="K99" s="27" t="str">
        <f t="shared" si="14"/>
        <v/>
      </c>
    </row>
    <row r="100" spans="1:11">
      <c r="A100" s="11" t="str">
        <f>IF(ROW()-5&lt;=$E$2,Inputs!A100,"")</f>
        <v/>
      </c>
      <c r="B100" s="11" t="str">
        <f>IF(A100="","",Inputs!B100)</f>
        <v/>
      </c>
      <c r="C100" s="11" t="str">
        <f>IF(A100="","",Inputs!C100)</f>
        <v/>
      </c>
      <c r="D100" s="27" t="str">
        <f>IF(A100="","",Inputs!D100)</f>
        <v/>
      </c>
      <c r="E100" s="27" t="str">
        <f>IF(A100="","",Inputs!F100)</f>
        <v/>
      </c>
      <c r="F100" s="27" t="str">
        <f t="shared" si="15"/>
        <v/>
      </c>
      <c r="G100" s="27" t="str">
        <f t="shared" si="10"/>
        <v/>
      </c>
      <c r="H100" s="27" t="str">
        <f t="shared" si="11"/>
        <v/>
      </c>
      <c r="I100" s="27" t="str">
        <f t="shared" si="12"/>
        <v/>
      </c>
      <c r="J100" s="27" t="str">
        <f t="shared" si="13"/>
        <v/>
      </c>
      <c r="K100" s="27" t="str">
        <f t="shared" si="14"/>
        <v/>
      </c>
    </row>
    <row r="101" spans="1:11">
      <c r="A101" s="11" t="str">
        <f>IF(ROW()-5&lt;=$E$2,Inputs!A101,"")</f>
        <v/>
      </c>
      <c r="B101" s="11" t="str">
        <f>IF(A101="","",Inputs!B101)</f>
        <v/>
      </c>
      <c r="C101" s="11" t="str">
        <f>IF(A101="","",Inputs!C101)</f>
        <v/>
      </c>
      <c r="D101" s="27" t="str">
        <f>IF(A101="","",Inputs!D101)</f>
        <v/>
      </c>
      <c r="E101" s="27" t="str">
        <f>IF(A101="","",Inputs!F101)</f>
        <v/>
      </c>
      <c r="F101" s="27" t="str">
        <f t="shared" si="15"/>
        <v/>
      </c>
      <c r="G101" s="27" t="str">
        <f t="shared" si="10"/>
        <v/>
      </c>
      <c r="H101" s="27" t="str">
        <f t="shared" si="11"/>
        <v/>
      </c>
      <c r="I101" s="27" t="str">
        <f t="shared" si="12"/>
        <v/>
      </c>
      <c r="J101" s="27" t="str">
        <f t="shared" si="13"/>
        <v/>
      </c>
      <c r="K101" s="27" t="str">
        <f t="shared" si="14"/>
        <v/>
      </c>
    </row>
    <row r="102" spans="1:11">
      <c r="A102" s="11" t="str">
        <f>IF(ROW()-5&lt;=$E$2,Inputs!A102,"")</f>
        <v/>
      </c>
      <c r="B102" s="11" t="str">
        <f>IF(A102="","",Inputs!B102)</f>
        <v/>
      </c>
      <c r="C102" s="11" t="str">
        <f>IF(A102="","",Inputs!C102)</f>
        <v/>
      </c>
      <c r="D102" s="27" t="str">
        <f>IF(A102="","",Inputs!D102)</f>
        <v/>
      </c>
      <c r="E102" s="27" t="str">
        <f>IF(A102="","",Inputs!F102)</f>
        <v/>
      </c>
      <c r="F102" s="27" t="str">
        <f t="shared" si="15"/>
        <v/>
      </c>
      <c r="G102" s="27" t="str">
        <f t="shared" ref="G102:G125" si="16">IF(A102="","",E102*(F102-D102)^2)</f>
        <v/>
      </c>
      <c r="H102" s="27" t="str">
        <f t="shared" ref="H102:H125" si="17">IF(OR(A102="",ROW()-5&gt;$E$2-1,F102="",F103=""),"",F103-F102)</f>
        <v/>
      </c>
      <c r="I102" s="27" t="str">
        <f t="shared" ref="I102:I125" si="18">IF(OR(A102="",ROW()-5&gt;$E$2-2,H102="",H103=""),"",H103-H102)</f>
        <v/>
      </c>
      <c r="J102" s="27" t="str">
        <f t="shared" ref="J102:J125" si="19">IF(OR(A102="",ROW()-5&gt;$E$2-3,I102="",I103=""),"",I103-I102)</f>
        <v/>
      </c>
      <c r="K102" s="27" t="str">
        <f t="shared" ref="K102:K125" si="20">IF(OR(J102="",ROW()-5&gt;$E$2-3),"",$B$2*J102^2)</f>
        <v/>
      </c>
    </row>
    <row r="103" spans="1:11">
      <c r="A103" s="11" t="str">
        <f>IF(ROW()-5&lt;=$E$2,Inputs!A103,"")</f>
        <v/>
      </c>
      <c r="B103" s="11" t="str">
        <f>IF(A103="","",Inputs!B103)</f>
        <v/>
      </c>
      <c r="C103" s="11" t="str">
        <f>IF(A103="","",Inputs!C103)</f>
        <v/>
      </c>
      <c r="D103" s="27" t="str">
        <f>IF(A103="","",Inputs!D103)</f>
        <v/>
      </c>
      <c r="E103" s="27" t="str">
        <f>IF(A103="","",Inputs!F103)</f>
        <v/>
      </c>
      <c r="F103" s="27" t="str">
        <f t="shared" si="15"/>
        <v/>
      </c>
      <c r="G103" s="27" t="str">
        <f t="shared" si="16"/>
        <v/>
      </c>
      <c r="H103" s="27" t="str">
        <f t="shared" si="17"/>
        <v/>
      </c>
      <c r="I103" s="27" t="str">
        <f t="shared" si="18"/>
        <v/>
      </c>
      <c r="J103" s="27" t="str">
        <f t="shared" si="19"/>
        <v/>
      </c>
      <c r="K103" s="27" t="str">
        <f t="shared" si="20"/>
        <v/>
      </c>
    </row>
    <row r="104" spans="1:11">
      <c r="A104" s="11" t="str">
        <f>IF(ROW()-5&lt;=$E$2,Inputs!A104,"")</f>
        <v/>
      </c>
      <c r="B104" s="11" t="str">
        <f>IF(A104="","",Inputs!B104)</f>
        <v/>
      </c>
      <c r="C104" s="11" t="str">
        <f>IF(A104="","",Inputs!C104)</f>
        <v/>
      </c>
      <c r="D104" s="27" t="str">
        <f>IF(A104="","",Inputs!D104)</f>
        <v/>
      </c>
      <c r="E104" s="27" t="str">
        <f>IF(A104="","",Inputs!F104)</f>
        <v/>
      </c>
      <c r="F104" s="27" t="str">
        <f t="shared" si="15"/>
        <v/>
      </c>
      <c r="G104" s="27" t="str">
        <f t="shared" si="16"/>
        <v/>
      </c>
      <c r="H104" s="27" t="str">
        <f t="shared" si="17"/>
        <v/>
      </c>
      <c r="I104" s="27" t="str">
        <f t="shared" si="18"/>
        <v/>
      </c>
      <c r="J104" s="27" t="str">
        <f t="shared" si="19"/>
        <v/>
      </c>
      <c r="K104" s="27" t="str">
        <f t="shared" si="20"/>
        <v/>
      </c>
    </row>
    <row r="105" spans="1:11">
      <c r="A105" s="11" t="str">
        <f>IF(ROW()-5&lt;=$E$2,Inputs!A105,"")</f>
        <v/>
      </c>
      <c r="B105" s="11" t="str">
        <f>IF(A105="","",Inputs!B105)</f>
        <v/>
      </c>
      <c r="C105" s="11" t="str">
        <f>IF(A105="","",Inputs!C105)</f>
        <v/>
      </c>
      <c r="D105" s="27" t="str">
        <f>IF(A105="","",Inputs!D105)</f>
        <v/>
      </c>
      <c r="E105" s="27" t="str">
        <f>IF(A105="","",Inputs!F105)</f>
        <v/>
      </c>
      <c r="F105" s="27" t="str">
        <f t="shared" si="15"/>
        <v/>
      </c>
      <c r="G105" s="27" t="str">
        <f t="shared" si="16"/>
        <v/>
      </c>
      <c r="H105" s="27" t="str">
        <f t="shared" si="17"/>
        <v/>
      </c>
      <c r="I105" s="27" t="str">
        <f t="shared" si="18"/>
        <v/>
      </c>
      <c r="J105" s="27" t="str">
        <f t="shared" si="19"/>
        <v/>
      </c>
      <c r="K105" s="27" t="str">
        <f t="shared" si="20"/>
        <v/>
      </c>
    </row>
    <row r="106" spans="1:11">
      <c r="A106" s="11" t="str">
        <f>IF(ROW()-5&lt;=$E$2,Inputs!A106,"")</f>
        <v/>
      </c>
      <c r="B106" s="11" t="str">
        <f>IF(A106="","",Inputs!B106)</f>
        <v/>
      </c>
      <c r="C106" s="11" t="str">
        <f>IF(A106="","",Inputs!C106)</f>
        <v/>
      </c>
      <c r="D106" s="27" t="str">
        <f>IF(A106="","",Inputs!D106)</f>
        <v/>
      </c>
      <c r="E106" s="27" t="str">
        <f>IF(A106="","",Inputs!F106)</f>
        <v/>
      </c>
      <c r="F106" s="27" t="str">
        <f t="shared" si="15"/>
        <v/>
      </c>
      <c r="G106" s="27" t="str">
        <f t="shared" si="16"/>
        <v/>
      </c>
      <c r="H106" s="27" t="str">
        <f t="shared" si="17"/>
        <v/>
      </c>
      <c r="I106" s="27" t="str">
        <f t="shared" si="18"/>
        <v/>
      </c>
      <c r="J106" s="27" t="str">
        <f t="shared" si="19"/>
        <v/>
      </c>
      <c r="K106" s="27" t="str">
        <f t="shared" si="20"/>
        <v/>
      </c>
    </row>
    <row r="107" spans="1:11">
      <c r="A107" s="11" t="str">
        <f>IF(ROW()-5&lt;=$E$2,Inputs!A107,"")</f>
        <v/>
      </c>
      <c r="B107" s="11" t="str">
        <f>IF(A107="","",Inputs!B107)</f>
        <v/>
      </c>
      <c r="C107" s="11" t="str">
        <f>IF(A107="","",Inputs!C107)</f>
        <v/>
      </c>
      <c r="D107" s="27" t="str">
        <f>IF(A107="","",Inputs!D107)</f>
        <v/>
      </c>
      <c r="E107" s="27" t="str">
        <f>IF(A107="","",Inputs!F107)</f>
        <v/>
      </c>
      <c r="F107" s="27" t="str">
        <f t="shared" si="15"/>
        <v/>
      </c>
      <c r="G107" s="27" t="str">
        <f t="shared" si="16"/>
        <v/>
      </c>
      <c r="H107" s="27" t="str">
        <f t="shared" si="17"/>
        <v/>
      </c>
      <c r="I107" s="27" t="str">
        <f t="shared" si="18"/>
        <v/>
      </c>
      <c r="J107" s="27" t="str">
        <f t="shared" si="19"/>
        <v/>
      </c>
      <c r="K107" s="27" t="str">
        <f t="shared" si="20"/>
        <v/>
      </c>
    </row>
    <row r="108" spans="1:11">
      <c r="A108" s="11" t="str">
        <f>IF(ROW()-5&lt;=$E$2,Inputs!A108,"")</f>
        <v/>
      </c>
      <c r="B108" s="11" t="str">
        <f>IF(A108="","",Inputs!B108)</f>
        <v/>
      </c>
      <c r="C108" s="11" t="str">
        <f>IF(A108="","",Inputs!C108)</f>
        <v/>
      </c>
      <c r="D108" s="27" t="str">
        <f>IF(A108="","",Inputs!D108)</f>
        <v/>
      </c>
      <c r="E108" s="27" t="str">
        <f>IF(A108="","",Inputs!F108)</f>
        <v/>
      </c>
      <c r="F108" s="27" t="str">
        <f t="shared" si="15"/>
        <v/>
      </c>
      <c r="G108" s="27" t="str">
        <f t="shared" si="16"/>
        <v/>
      </c>
      <c r="H108" s="27" t="str">
        <f t="shared" si="17"/>
        <v/>
      </c>
      <c r="I108" s="27" t="str">
        <f t="shared" si="18"/>
        <v/>
      </c>
      <c r="J108" s="27" t="str">
        <f t="shared" si="19"/>
        <v/>
      </c>
      <c r="K108" s="27" t="str">
        <f t="shared" si="20"/>
        <v/>
      </c>
    </row>
    <row r="109" spans="1:11">
      <c r="A109" s="11" t="str">
        <f>IF(ROW()-5&lt;=$E$2,Inputs!A109,"")</f>
        <v/>
      </c>
      <c r="B109" s="11" t="str">
        <f>IF(A109="","",Inputs!B109)</f>
        <v/>
      </c>
      <c r="C109" s="11" t="str">
        <f>IF(A109="","",Inputs!C109)</f>
        <v/>
      </c>
      <c r="D109" s="27" t="str">
        <f>IF(A109="","",Inputs!D109)</f>
        <v/>
      </c>
      <c r="E109" s="27" t="str">
        <f>IF(A109="","",Inputs!F109)</f>
        <v/>
      </c>
      <c r="F109" s="27" t="str">
        <f t="shared" si="15"/>
        <v/>
      </c>
      <c r="G109" s="27" t="str">
        <f t="shared" si="16"/>
        <v/>
      </c>
      <c r="H109" s="27" t="str">
        <f t="shared" si="17"/>
        <v/>
      </c>
      <c r="I109" s="27" t="str">
        <f t="shared" si="18"/>
        <v/>
      </c>
      <c r="J109" s="27" t="str">
        <f t="shared" si="19"/>
        <v/>
      </c>
      <c r="K109" s="27" t="str">
        <f t="shared" si="20"/>
        <v/>
      </c>
    </row>
    <row r="110" spans="1:11">
      <c r="A110" s="11" t="str">
        <f>IF(ROW()-5&lt;=$E$2,Inputs!A110,"")</f>
        <v/>
      </c>
      <c r="B110" s="11" t="str">
        <f>IF(A110="","",Inputs!B110)</f>
        <v/>
      </c>
      <c r="C110" s="11" t="str">
        <f>IF(A110="","",Inputs!C110)</f>
        <v/>
      </c>
      <c r="D110" s="27" t="str">
        <f>IF(A110="","",Inputs!D110)</f>
        <v/>
      </c>
      <c r="E110" s="27" t="str">
        <f>IF(A110="","",Inputs!F110)</f>
        <v/>
      </c>
      <c r="F110" s="27" t="str">
        <f t="shared" si="15"/>
        <v/>
      </c>
      <c r="G110" s="27" t="str">
        <f t="shared" si="16"/>
        <v/>
      </c>
      <c r="H110" s="27" t="str">
        <f t="shared" si="17"/>
        <v/>
      </c>
      <c r="I110" s="27" t="str">
        <f t="shared" si="18"/>
        <v/>
      </c>
      <c r="J110" s="27" t="str">
        <f t="shared" si="19"/>
        <v/>
      </c>
      <c r="K110" s="27" t="str">
        <f t="shared" si="20"/>
        <v/>
      </c>
    </row>
    <row r="111" spans="1:11">
      <c r="A111" s="11" t="str">
        <f>IF(ROW()-5&lt;=$E$2,Inputs!A111,"")</f>
        <v/>
      </c>
      <c r="B111" s="11" t="str">
        <f>IF(A111="","",Inputs!B111)</f>
        <v/>
      </c>
      <c r="C111" s="11" t="str">
        <f>IF(A111="","",Inputs!C111)</f>
        <v/>
      </c>
      <c r="D111" s="27" t="str">
        <f>IF(A111="","",Inputs!D111)</f>
        <v/>
      </c>
      <c r="E111" s="27" t="str">
        <f>IF(A111="","",Inputs!F111)</f>
        <v/>
      </c>
      <c r="F111" s="27" t="str">
        <f t="shared" si="15"/>
        <v/>
      </c>
      <c r="G111" s="27" t="str">
        <f t="shared" si="16"/>
        <v/>
      </c>
      <c r="H111" s="27" t="str">
        <f t="shared" si="17"/>
        <v/>
      </c>
      <c r="I111" s="27" t="str">
        <f t="shared" si="18"/>
        <v/>
      </c>
      <c r="J111" s="27" t="str">
        <f t="shared" si="19"/>
        <v/>
      </c>
      <c r="K111" s="27" t="str">
        <f t="shared" si="20"/>
        <v/>
      </c>
    </row>
    <row r="112" spans="1:11">
      <c r="A112" s="11" t="str">
        <f>IF(ROW()-5&lt;=$E$2,Inputs!A112,"")</f>
        <v/>
      </c>
      <c r="B112" s="11" t="str">
        <f>IF(A112="","",Inputs!B112)</f>
        <v/>
      </c>
      <c r="C112" s="11" t="str">
        <f>IF(A112="","",Inputs!C112)</f>
        <v/>
      </c>
      <c r="D112" s="27" t="str">
        <f>IF(A112="","",Inputs!D112)</f>
        <v/>
      </c>
      <c r="E112" s="27" t="str">
        <f>IF(A112="","",Inputs!F112)</f>
        <v/>
      </c>
      <c r="F112" s="27" t="str">
        <f t="shared" si="15"/>
        <v/>
      </c>
      <c r="G112" s="27" t="str">
        <f t="shared" si="16"/>
        <v/>
      </c>
      <c r="H112" s="27" t="str">
        <f t="shared" si="17"/>
        <v/>
      </c>
      <c r="I112" s="27" t="str">
        <f t="shared" si="18"/>
        <v/>
      </c>
      <c r="J112" s="27" t="str">
        <f t="shared" si="19"/>
        <v/>
      </c>
      <c r="K112" s="27" t="str">
        <f t="shared" si="20"/>
        <v/>
      </c>
    </row>
    <row r="113" spans="1:11">
      <c r="A113" s="11" t="str">
        <f>IF(ROW()-5&lt;=$E$2,Inputs!A113,"")</f>
        <v/>
      </c>
      <c r="B113" s="11" t="str">
        <f>IF(A113="","",Inputs!B113)</f>
        <v/>
      </c>
      <c r="C113" s="11" t="str">
        <f>IF(A113="","",Inputs!C113)</f>
        <v/>
      </c>
      <c r="D113" s="27" t="str">
        <f>IF(A113="","",Inputs!D113)</f>
        <v/>
      </c>
      <c r="E113" s="27" t="str">
        <f>IF(A113="","",Inputs!F113)</f>
        <v/>
      </c>
      <c r="F113" s="27" t="str">
        <f t="shared" si="15"/>
        <v/>
      </c>
      <c r="G113" s="27" t="str">
        <f t="shared" si="16"/>
        <v/>
      </c>
      <c r="H113" s="27" t="str">
        <f t="shared" si="17"/>
        <v/>
      </c>
      <c r="I113" s="27" t="str">
        <f t="shared" si="18"/>
        <v/>
      </c>
      <c r="J113" s="27" t="str">
        <f t="shared" si="19"/>
        <v/>
      </c>
      <c r="K113" s="27" t="str">
        <f t="shared" si="20"/>
        <v/>
      </c>
    </row>
    <row r="114" spans="1:11">
      <c r="A114" s="11" t="str">
        <f>IF(ROW()-5&lt;=$E$2,Inputs!A114,"")</f>
        <v/>
      </c>
      <c r="B114" s="11" t="str">
        <f>IF(A114="","",Inputs!B114)</f>
        <v/>
      </c>
      <c r="C114" s="11" t="str">
        <f>IF(A114="","",Inputs!C114)</f>
        <v/>
      </c>
      <c r="D114" s="27" t="str">
        <f>IF(A114="","",Inputs!D114)</f>
        <v/>
      </c>
      <c r="E114" s="27" t="str">
        <f>IF(A114="","",Inputs!F114)</f>
        <v/>
      </c>
      <c r="F114" s="27" t="str">
        <f t="shared" si="15"/>
        <v/>
      </c>
      <c r="G114" s="27" t="str">
        <f t="shared" si="16"/>
        <v/>
      </c>
      <c r="H114" s="27" t="str">
        <f t="shared" si="17"/>
        <v/>
      </c>
      <c r="I114" s="27" t="str">
        <f t="shared" si="18"/>
        <v/>
      </c>
      <c r="J114" s="27" t="str">
        <f t="shared" si="19"/>
        <v/>
      </c>
      <c r="K114" s="27" t="str">
        <f t="shared" si="20"/>
        <v/>
      </c>
    </row>
    <row r="115" spans="1:11">
      <c r="A115" s="11" t="str">
        <f>IF(ROW()-5&lt;=$E$2,Inputs!A115,"")</f>
        <v/>
      </c>
      <c r="B115" s="11" t="str">
        <f>IF(A115="","",Inputs!B115)</f>
        <v/>
      </c>
      <c r="C115" s="11" t="str">
        <f>IF(A115="","",Inputs!C115)</f>
        <v/>
      </c>
      <c r="D115" s="27" t="str">
        <f>IF(A115="","",Inputs!D115)</f>
        <v/>
      </c>
      <c r="E115" s="27" t="str">
        <f>IF(A115="","",Inputs!F115)</f>
        <v/>
      </c>
      <c r="F115" s="27" t="str">
        <f t="shared" si="15"/>
        <v/>
      </c>
      <c r="G115" s="27" t="str">
        <f t="shared" si="16"/>
        <v/>
      </c>
      <c r="H115" s="27" t="str">
        <f t="shared" si="17"/>
        <v/>
      </c>
      <c r="I115" s="27" t="str">
        <f t="shared" si="18"/>
        <v/>
      </c>
      <c r="J115" s="27" t="str">
        <f t="shared" si="19"/>
        <v/>
      </c>
      <c r="K115" s="27" t="str">
        <f t="shared" si="20"/>
        <v/>
      </c>
    </row>
    <row r="116" spans="1:11">
      <c r="A116" s="11" t="str">
        <f>IF(ROW()-5&lt;=$E$2,Inputs!A116,"")</f>
        <v/>
      </c>
      <c r="B116" s="11" t="str">
        <f>IF(A116="","",Inputs!B116)</f>
        <v/>
      </c>
      <c r="C116" s="11" t="str">
        <f>IF(A116="","",Inputs!C116)</f>
        <v/>
      </c>
      <c r="D116" s="27" t="str">
        <f>IF(A116="","",Inputs!D116)</f>
        <v/>
      </c>
      <c r="E116" s="27" t="str">
        <f>IF(A116="","",Inputs!F116)</f>
        <v/>
      </c>
      <c r="F116" s="27" t="str">
        <f t="shared" si="15"/>
        <v/>
      </c>
      <c r="G116" s="27" t="str">
        <f t="shared" si="16"/>
        <v/>
      </c>
      <c r="H116" s="27" t="str">
        <f t="shared" si="17"/>
        <v/>
      </c>
      <c r="I116" s="27" t="str">
        <f t="shared" si="18"/>
        <v/>
      </c>
      <c r="J116" s="27" t="str">
        <f t="shared" si="19"/>
        <v/>
      </c>
      <c r="K116" s="27" t="str">
        <f t="shared" si="20"/>
        <v/>
      </c>
    </row>
    <row r="117" spans="1:11">
      <c r="A117" s="11" t="str">
        <f>IF(ROW()-5&lt;=$E$2,Inputs!A117,"")</f>
        <v/>
      </c>
      <c r="B117" s="11" t="str">
        <f>IF(A117="","",Inputs!B117)</f>
        <v/>
      </c>
      <c r="C117" s="11" t="str">
        <f>IF(A117="","",Inputs!C117)</f>
        <v/>
      </c>
      <c r="D117" s="27" t="str">
        <f>IF(A117="","",Inputs!D117)</f>
        <v/>
      </c>
      <c r="E117" s="27" t="str">
        <f>IF(A117="","",Inputs!F117)</f>
        <v/>
      </c>
      <c r="F117" s="27" t="str">
        <f t="shared" si="15"/>
        <v/>
      </c>
      <c r="G117" s="27" t="str">
        <f t="shared" si="16"/>
        <v/>
      </c>
      <c r="H117" s="27" t="str">
        <f t="shared" si="17"/>
        <v/>
      </c>
      <c r="I117" s="27" t="str">
        <f t="shared" si="18"/>
        <v/>
      </c>
      <c r="J117" s="27" t="str">
        <f t="shared" si="19"/>
        <v/>
      </c>
      <c r="K117" s="27" t="str">
        <f t="shared" si="20"/>
        <v/>
      </c>
    </row>
    <row r="118" spans="1:11">
      <c r="A118" s="11" t="str">
        <f>IF(ROW()-5&lt;=$E$2,Inputs!A118,"")</f>
        <v/>
      </c>
      <c r="B118" s="11" t="str">
        <f>IF(A118="","",Inputs!B118)</f>
        <v/>
      </c>
      <c r="C118" s="11" t="str">
        <f>IF(A118="","",Inputs!C118)</f>
        <v/>
      </c>
      <c r="D118" s="27" t="str">
        <f>IF(A118="","",Inputs!D118)</f>
        <v/>
      </c>
      <c r="E118" s="27" t="str">
        <f>IF(A118="","",Inputs!F118)</f>
        <v/>
      </c>
      <c r="F118" s="27" t="str">
        <f t="shared" si="15"/>
        <v/>
      </c>
      <c r="G118" s="27" t="str">
        <f t="shared" si="16"/>
        <v/>
      </c>
      <c r="H118" s="27" t="str">
        <f t="shared" si="17"/>
        <v/>
      </c>
      <c r="I118" s="27" t="str">
        <f t="shared" si="18"/>
        <v/>
      </c>
      <c r="J118" s="27" t="str">
        <f t="shared" si="19"/>
        <v/>
      </c>
      <c r="K118" s="27" t="str">
        <f t="shared" si="20"/>
        <v/>
      </c>
    </row>
    <row r="119" spans="1:11">
      <c r="A119" s="11" t="str">
        <f>IF(ROW()-5&lt;=$E$2,Inputs!A119,"")</f>
        <v/>
      </c>
      <c r="B119" s="11" t="str">
        <f>IF(A119="","",Inputs!B119)</f>
        <v/>
      </c>
      <c r="C119" s="11" t="str">
        <f>IF(A119="","",Inputs!C119)</f>
        <v/>
      </c>
      <c r="D119" s="27" t="str">
        <f>IF(A119="","",Inputs!D119)</f>
        <v/>
      </c>
      <c r="E119" s="27" t="str">
        <f>IF(A119="","",Inputs!F119)</f>
        <v/>
      </c>
      <c r="F119" s="27" t="str">
        <f t="shared" si="15"/>
        <v/>
      </c>
      <c r="G119" s="27" t="str">
        <f t="shared" si="16"/>
        <v/>
      </c>
      <c r="H119" s="27" t="str">
        <f t="shared" si="17"/>
        <v/>
      </c>
      <c r="I119" s="27" t="str">
        <f t="shared" si="18"/>
        <v/>
      </c>
      <c r="J119" s="27" t="str">
        <f t="shared" si="19"/>
        <v/>
      </c>
      <c r="K119" s="27" t="str">
        <f t="shared" si="20"/>
        <v/>
      </c>
    </row>
    <row r="120" spans="1:11">
      <c r="A120" s="11" t="str">
        <f>IF(ROW()-5&lt;=$E$2,Inputs!A120,"")</f>
        <v/>
      </c>
      <c r="B120" s="11" t="str">
        <f>IF(A120="","",Inputs!B120)</f>
        <v/>
      </c>
      <c r="C120" s="11" t="str">
        <f>IF(A120="","",Inputs!C120)</f>
        <v/>
      </c>
      <c r="D120" s="27" t="str">
        <f>IF(A120="","",Inputs!D120)</f>
        <v/>
      </c>
      <c r="E120" s="27" t="str">
        <f>IF(A120="","",Inputs!F120)</f>
        <v/>
      </c>
      <c r="F120" s="27" t="str">
        <f t="shared" si="15"/>
        <v/>
      </c>
      <c r="G120" s="27" t="str">
        <f t="shared" si="16"/>
        <v/>
      </c>
      <c r="H120" s="27" t="str">
        <f t="shared" si="17"/>
        <v/>
      </c>
      <c r="I120" s="27" t="str">
        <f t="shared" si="18"/>
        <v/>
      </c>
      <c r="J120" s="27" t="str">
        <f t="shared" si="19"/>
        <v/>
      </c>
      <c r="K120" s="27" t="str">
        <f t="shared" si="20"/>
        <v/>
      </c>
    </row>
    <row r="121" spans="1:11">
      <c r="A121" s="11" t="str">
        <f>IF(ROW()-5&lt;=$E$2,Inputs!A121,"")</f>
        <v/>
      </c>
      <c r="B121" s="11" t="str">
        <f>IF(A121="","",Inputs!B121)</f>
        <v/>
      </c>
      <c r="C121" s="11" t="str">
        <f>IF(A121="","",Inputs!C121)</f>
        <v/>
      </c>
      <c r="D121" s="27" t="str">
        <f>IF(A121="","",Inputs!D121)</f>
        <v/>
      </c>
      <c r="E121" s="27" t="str">
        <f>IF(A121="","",Inputs!F121)</f>
        <v/>
      </c>
      <c r="F121" s="27" t="str">
        <f t="shared" si="15"/>
        <v/>
      </c>
      <c r="G121" s="27" t="str">
        <f t="shared" si="16"/>
        <v/>
      </c>
      <c r="H121" s="27" t="str">
        <f t="shared" si="17"/>
        <v/>
      </c>
      <c r="I121" s="27" t="str">
        <f t="shared" si="18"/>
        <v/>
      </c>
      <c r="J121" s="27" t="str">
        <f t="shared" si="19"/>
        <v/>
      </c>
      <c r="K121" s="27" t="str">
        <f t="shared" si="20"/>
        <v/>
      </c>
    </row>
    <row r="122" spans="1:11">
      <c r="A122" s="11" t="str">
        <f>IF(ROW()-5&lt;=$E$2,Inputs!A122,"")</f>
        <v/>
      </c>
      <c r="B122" s="11" t="str">
        <f>IF(A122="","",Inputs!B122)</f>
        <v/>
      </c>
      <c r="C122" s="11" t="str">
        <f>IF(A122="","",Inputs!C122)</f>
        <v/>
      </c>
      <c r="D122" s="27" t="str">
        <f>IF(A122="","",Inputs!D122)</f>
        <v/>
      </c>
      <c r="E122" s="27" t="str">
        <f>IF(A122="","",Inputs!F122)</f>
        <v/>
      </c>
      <c r="F122" s="27" t="str">
        <f t="shared" si="15"/>
        <v/>
      </c>
      <c r="G122" s="27" t="str">
        <f t="shared" si="16"/>
        <v/>
      </c>
      <c r="H122" s="27" t="str">
        <f t="shared" si="17"/>
        <v/>
      </c>
      <c r="I122" s="27" t="str">
        <f t="shared" si="18"/>
        <v/>
      </c>
      <c r="J122" s="27" t="str">
        <f t="shared" si="19"/>
        <v/>
      </c>
      <c r="K122" s="27" t="str">
        <f t="shared" si="20"/>
        <v/>
      </c>
    </row>
    <row r="123" spans="1:11">
      <c r="A123" s="11" t="str">
        <f>IF(ROW()-5&lt;=$E$2,Inputs!A123,"")</f>
        <v/>
      </c>
      <c r="B123" s="11" t="str">
        <f>IF(A123="","",Inputs!B123)</f>
        <v/>
      </c>
      <c r="C123" s="11" t="str">
        <f>IF(A123="","",Inputs!C123)</f>
        <v/>
      </c>
      <c r="D123" s="27" t="str">
        <f>IF(A123="","",Inputs!D123)</f>
        <v/>
      </c>
      <c r="E123" s="27" t="str">
        <f>IF(A123="","",Inputs!F123)</f>
        <v/>
      </c>
      <c r="F123" s="27" t="str">
        <f t="shared" si="15"/>
        <v/>
      </c>
      <c r="G123" s="27" t="str">
        <f t="shared" si="16"/>
        <v/>
      </c>
      <c r="H123" s="27" t="str">
        <f t="shared" si="17"/>
        <v/>
      </c>
      <c r="I123" s="27" t="str">
        <f t="shared" si="18"/>
        <v/>
      </c>
      <c r="J123" s="27" t="str">
        <f t="shared" si="19"/>
        <v/>
      </c>
      <c r="K123" s="27" t="str">
        <f t="shared" si="20"/>
        <v/>
      </c>
    </row>
    <row r="124" spans="1:11">
      <c r="A124" s="11" t="str">
        <f>IF(ROW()-5&lt;=$E$2,Inputs!A124,"")</f>
        <v/>
      </c>
      <c r="B124" s="11" t="str">
        <f>IF(A124="","",Inputs!B124)</f>
        <v/>
      </c>
      <c r="C124" s="11" t="str">
        <f>IF(A124="","",Inputs!C124)</f>
        <v/>
      </c>
      <c r="D124" s="27" t="str">
        <f>IF(A124="","",Inputs!D124)</f>
        <v/>
      </c>
      <c r="E124" s="27" t="str">
        <f>IF(A124="","",Inputs!F124)</f>
        <v/>
      </c>
      <c r="F124" s="27" t="str">
        <f t="shared" si="15"/>
        <v/>
      </c>
      <c r="G124" s="27" t="str">
        <f t="shared" si="16"/>
        <v/>
      </c>
      <c r="H124" s="27" t="str">
        <f t="shared" si="17"/>
        <v/>
      </c>
      <c r="I124" s="27" t="str">
        <f t="shared" si="18"/>
        <v/>
      </c>
      <c r="J124" s="27" t="str">
        <f t="shared" si="19"/>
        <v/>
      </c>
      <c r="K124" s="27" t="str">
        <f t="shared" si="20"/>
        <v/>
      </c>
    </row>
    <row r="125" spans="1:11">
      <c r="A125" s="11" t="str">
        <f>IF(ROW()-5&lt;=$E$2,Inputs!A125,"")</f>
        <v/>
      </c>
      <c r="B125" s="11" t="str">
        <f>IF(A125="","",Inputs!B125)</f>
        <v/>
      </c>
      <c r="C125" s="11" t="str">
        <f>IF(A125="","",Inputs!C125)</f>
        <v/>
      </c>
      <c r="D125" s="27" t="str">
        <f>IF(A125="","",Inputs!D125)</f>
        <v/>
      </c>
      <c r="E125" s="27" t="str">
        <f>IF(A125="","",Inputs!F125)</f>
        <v/>
      </c>
      <c r="F125" s="27" t="str">
        <f t="shared" si="15"/>
        <v/>
      </c>
      <c r="G125" s="27" t="str">
        <f t="shared" si="16"/>
        <v/>
      </c>
      <c r="H125" s="27" t="str">
        <f t="shared" si="17"/>
        <v/>
      </c>
      <c r="I125" s="27" t="str">
        <f t="shared" si="18"/>
        <v/>
      </c>
      <c r="J125" s="27" t="str">
        <f t="shared" si="19"/>
        <v/>
      </c>
      <c r="K125" s="27" t="str">
        <f t="shared" si="20"/>
        <v/>
      </c>
    </row>
  </sheetData>
  <phoneticPr fontId="14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250"/>
  <sheetViews>
    <sheetView zoomScale="76" zoomScaleNormal="76" workbookViewId="0">
      <pane xSplit="12" ySplit="5" topLeftCell="M6" activePane="bottomRight" state="frozen"/>
      <selection pane="topRight"/>
      <selection pane="bottomLeft"/>
      <selection pane="bottomRight" activeCell="K6" sqref="K6"/>
    </sheetView>
  </sheetViews>
  <sheetFormatPr baseColWidth="10" defaultColWidth="8.83203125" defaultRowHeight="14"/>
  <cols>
    <col min="1" max="1" width="18" customWidth="1"/>
    <col min="2" max="2" width="21.5" customWidth="1"/>
    <col min="3" max="3" width="18" customWidth="1"/>
    <col min="5" max="5" width="10" customWidth="1"/>
    <col min="6" max="7" width="12" customWidth="1"/>
    <col min="10" max="10" width="39.6640625" customWidth="1"/>
    <col min="11" max="11" width="25.1640625" customWidth="1"/>
    <col min="12" max="12" width="8" customWidth="1"/>
    <col min="13" max="22" width="12" customWidth="1"/>
    <col min="23" max="131" width="8.83203125" customWidth="1"/>
  </cols>
  <sheetData>
    <row r="1" spans="1:132" ht="19" customHeight="1">
      <c r="A1" s="8" t="s">
        <v>34</v>
      </c>
      <c r="L1" s="8" t="s">
        <v>34</v>
      </c>
    </row>
    <row r="2" spans="1:132" ht="62" customHeight="1">
      <c r="A2" t="s">
        <v>18</v>
      </c>
      <c r="B2">
        <f>Inputs!B2</f>
        <v>10000000</v>
      </c>
      <c r="D2" t="s">
        <v>19</v>
      </c>
      <c r="E2">
        <f>Inputs!E2</f>
        <v>40</v>
      </c>
      <c r="I2" t="s">
        <v>35</v>
      </c>
      <c r="J2" s="24" t="s">
        <v>36</v>
      </c>
      <c r="L2" t="s">
        <v>18</v>
      </c>
      <c r="M2">
        <f>Inputs!B2</f>
        <v>10000000</v>
      </c>
      <c r="O2" t="s">
        <v>19</v>
      </c>
      <c r="P2">
        <f>Inputs!E2</f>
        <v>40</v>
      </c>
    </row>
    <row r="4" spans="1:132">
      <c r="L4" t="s">
        <v>37</v>
      </c>
    </row>
    <row r="5" spans="1:132" ht="15">
      <c r="A5" s="10" t="s">
        <v>38</v>
      </c>
      <c r="B5" s="10" t="s">
        <v>39</v>
      </c>
      <c r="C5" s="10" t="s">
        <v>40</v>
      </c>
      <c r="E5" s="10" t="s">
        <v>11</v>
      </c>
      <c r="F5" s="10" t="s">
        <v>23</v>
      </c>
      <c r="G5" s="10" t="s">
        <v>41</v>
      </c>
      <c r="J5" s="10" t="s">
        <v>42</v>
      </c>
      <c r="L5" s="10" t="s">
        <v>43</v>
      </c>
      <c r="M5" s="10">
        <v>1</v>
      </c>
      <c r="N5" s="10">
        <v>2</v>
      </c>
      <c r="O5" s="10">
        <v>3</v>
      </c>
      <c r="P5" s="10">
        <v>4</v>
      </c>
      <c r="Q5" s="10">
        <v>5</v>
      </c>
      <c r="R5" s="10">
        <v>6</v>
      </c>
      <c r="S5" s="10">
        <v>7</v>
      </c>
      <c r="T5" s="10">
        <v>8</v>
      </c>
      <c r="U5" s="10">
        <v>9</v>
      </c>
      <c r="V5" s="10">
        <v>10</v>
      </c>
      <c r="W5" s="10">
        <v>11</v>
      </c>
      <c r="X5" s="10">
        <v>12</v>
      </c>
      <c r="Y5" s="10">
        <v>13</v>
      </c>
      <c r="Z5" s="10">
        <v>14</v>
      </c>
      <c r="AA5" s="10">
        <v>15</v>
      </c>
      <c r="AB5" s="10">
        <v>16</v>
      </c>
      <c r="AC5" s="10">
        <v>17</v>
      </c>
      <c r="AD5" s="10">
        <v>18</v>
      </c>
      <c r="AE5" s="10">
        <v>19</v>
      </c>
      <c r="AF5" s="10">
        <v>20</v>
      </c>
      <c r="AG5" s="10">
        <v>21</v>
      </c>
      <c r="AH5" s="10">
        <v>22</v>
      </c>
      <c r="AI5" s="10">
        <v>23</v>
      </c>
      <c r="AJ5" s="10">
        <v>24</v>
      </c>
      <c r="AK5" s="10">
        <v>25</v>
      </c>
      <c r="AL5" s="10">
        <v>26</v>
      </c>
      <c r="AM5" s="10">
        <v>27</v>
      </c>
      <c r="AN5" s="10">
        <v>28</v>
      </c>
      <c r="AO5" s="10">
        <v>29</v>
      </c>
      <c r="AP5" s="10">
        <v>30</v>
      </c>
      <c r="AQ5" s="10">
        <v>31</v>
      </c>
      <c r="AR5" s="10">
        <v>32</v>
      </c>
      <c r="AS5" s="10">
        <v>33</v>
      </c>
      <c r="AT5" s="10">
        <v>34</v>
      </c>
      <c r="AU5" s="10">
        <v>35</v>
      </c>
      <c r="AV5" s="10">
        <v>36</v>
      </c>
      <c r="AW5" s="10">
        <v>37</v>
      </c>
      <c r="AX5" s="10">
        <v>38</v>
      </c>
      <c r="AY5" s="10">
        <v>39</v>
      </c>
      <c r="AZ5" s="10">
        <v>40</v>
      </c>
      <c r="BA5" s="10">
        <v>41</v>
      </c>
      <c r="BB5" s="10">
        <v>42</v>
      </c>
      <c r="BC5" s="10">
        <v>43</v>
      </c>
      <c r="BD5" s="10">
        <v>44</v>
      </c>
      <c r="BE5" s="10">
        <v>45</v>
      </c>
      <c r="BF5" s="10">
        <v>46</v>
      </c>
      <c r="BG5" s="10">
        <v>47</v>
      </c>
      <c r="BH5" s="10">
        <v>48</v>
      </c>
      <c r="BI5" s="10">
        <v>49</v>
      </c>
      <c r="BJ5" s="10">
        <v>50</v>
      </c>
      <c r="BK5" s="10">
        <v>51</v>
      </c>
      <c r="BL5" s="10">
        <v>52</v>
      </c>
      <c r="BM5" s="10">
        <v>53</v>
      </c>
      <c r="BN5" s="10">
        <v>54</v>
      </c>
      <c r="BO5" s="10">
        <v>55</v>
      </c>
      <c r="BP5" s="10">
        <v>56</v>
      </c>
      <c r="BQ5" s="10">
        <v>57</v>
      </c>
      <c r="BR5" s="10">
        <v>58</v>
      </c>
      <c r="BS5" s="10">
        <v>59</v>
      </c>
      <c r="BT5" s="10">
        <v>60</v>
      </c>
      <c r="BU5" s="10">
        <v>61</v>
      </c>
      <c r="BV5" s="10">
        <v>62</v>
      </c>
      <c r="BW5" s="10">
        <v>63</v>
      </c>
      <c r="BX5" s="10">
        <v>64</v>
      </c>
      <c r="BY5" s="10">
        <v>65</v>
      </c>
      <c r="BZ5" s="10">
        <v>66</v>
      </c>
      <c r="CA5" s="10">
        <v>67</v>
      </c>
      <c r="CB5" s="10">
        <v>68</v>
      </c>
      <c r="CC5" s="10">
        <v>69</v>
      </c>
      <c r="CD5" s="10">
        <v>70</v>
      </c>
      <c r="CE5" s="10">
        <v>71</v>
      </c>
      <c r="CF5" s="10">
        <v>72</v>
      </c>
      <c r="CG5" s="10">
        <v>73</v>
      </c>
      <c r="CH5" s="10">
        <v>74</v>
      </c>
      <c r="CI5" s="10">
        <v>75</v>
      </c>
      <c r="CJ5" s="10">
        <v>76</v>
      </c>
      <c r="CK5" s="10">
        <v>77</v>
      </c>
      <c r="CL5" s="10">
        <v>78</v>
      </c>
      <c r="CM5" s="10">
        <v>79</v>
      </c>
      <c r="CN5" s="10">
        <v>80</v>
      </c>
      <c r="CO5" s="10">
        <v>81</v>
      </c>
      <c r="CP5" s="10">
        <v>82</v>
      </c>
      <c r="CQ5" s="10">
        <v>83</v>
      </c>
      <c r="CR5" s="10">
        <v>84</v>
      </c>
      <c r="CS5" s="10">
        <v>85</v>
      </c>
      <c r="CT5" s="10">
        <v>86</v>
      </c>
      <c r="CU5" s="10">
        <v>87</v>
      </c>
      <c r="CV5" s="10">
        <v>88</v>
      </c>
      <c r="CW5" s="10">
        <v>89</v>
      </c>
      <c r="CX5" s="10">
        <v>90</v>
      </c>
      <c r="CY5" s="10">
        <v>91</v>
      </c>
      <c r="CZ5" s="10">
        <v>92</v>
      </c>
      <c r="DA5" s="10">
        <v>93</v>
      </c>
      <c r="DB5" s="10">
        <v>94</v>
      </c>
      <c r="DC5" s="10">
        <v>95</v>
      </c>
      <c r="DD5" s="10">
        <v>96</v>
      </c>
      <c r="DE5" s="10">
        <v>97</v>
      </c>
      <c r="DF5" s="10">
        <v>98</v>
      </c>
      <c r="DG5" s="10">
        <v>99</v>
      </c>
      <c r="DH5" s="10">
        <v>100</v>
      </c>
      <c r="DI5" s="10">
        <v>101</v>
      </c>
      <c r="DJ5" s="10">
        <v>102</v>
      </c>
      <c r="DK5" s="10">
        <v>103</v>
      </c>
      <c r="DL5" s="10">
        <v>104</v>
      </c>
      <c r="DM5" s="10">
        <v>105</v>
      </c>
      <c r="DN5" s="10">
        <v>106</v>
      </c>
      <c r="DO5" s="10">
        <v>107</v>
      </c>
      <c r="DP5" s="10">
        <v>108</v>
      </c>
      <c r="DQ5" s="10">
        <v>109</v>
      </c>
      <c r="DR5" s="10">
        <v>110</v>
      </c>
      <c r="DS5" s="10">
        <v>111</v>
      </c>
      <c r="DT5" s="10">
        <v>112</v>
      </c>
      <c r="DU5" s="10">
        <v>113</v>
      </c>
      <c r="DV5" s="10">
        <v>114</v>
      </c>
      <c r="DW5" s="10">
        <v>115</v>
      </c>
      <c r="DX5" s="10">
        <v>116</v>
      </c>
      <c r="DY5" s="10">
        <v>117</v>
      </c>
      <c r="DZ5" s="10">
        <v>118</v>
      </c>
      <c r="EA5" s="10">
        <v>119</v>
      </c>
      <c r="EB5" s="10">
        <v>120</v>
      </c>
    </row>
    <row r="6" spans="1:132" ht="15">
      <c r="A6" s="25">
        <f>IF(L6&lt;=$P$2,INDEX(WH_Backend!$E$6:$E$125,L6),0)</f>
        <v>164.01</v>
      </c>
      <c r="B6" s="25">
        <f t="array" ref="B6">IF(L6&lt;=$P$2,MMULT(M131:INDEX(M131:EF131,$P$2),$A$6:INDEX($A$6:$A$125,$P$2)),0)</f>
        <v>5.8266541999850419E-4</v>
      </c>
      <c r="C6" s="25">
        <f t="shared" ref="C6:C69" si="0">IF(L6&lt;=$P$2,MMULT(M6:INDEX(M6:EF6,$P$2),$B$6:INDEX($B$6:$B$125,$P$2))-A6,0)</f>
        <v>2.2737367544323206E-13</v>
      </c>
      <c r="E6">
        <f>IF(L6&lt;=$P$2,Inputs!A6,"")</f>
        <v>20</v>
      </c>
      <c r="F6" s="25">
        <f>IF(L6&lt;=$P$2,Inputs!D6,"")</f>
        <v>5.7851372307848598E-4</v>
      </c>
      <c r="G6" s="25">
        <f t="shared" ref="G6:G37" si="1">IF(L6&lt;=$P$2,B6,"")</f>
        <v>5.8266541999850419E-4</v>
      </c>
      <c r="J6">
        <f>IF($L6&lt;=$E$2,WH_Numerical!$F6,"")</f>
        <v>5.8293681836579596E-4</v>
      </c>
      <c r="L6" s="10">
        <v>1</v>
      </c>
      <c r="M6">
        <f>IF(AND($L6&lt;=$P$2,1&lt;=$P$2),INDEX(WH_Backend!$DZ$6:$IO$125,$L6,1),0)</f>
        <v>10283502.35</v>
      </c>
      <c r="N6">
        <f>IF(AND($L6&lt;=$P$2,2&lt;=$P$2),INDEX(WH_Backend!$DZ$6:$IO$125,$L6,2),0)</f>
        <v>-30000000</v>
      </c>
      <c r="O6">
        <f>IF(AND($L6&lt;=$P$2,3&lt;=$P$2),INDEX(WH_Backend!$DZ$6:$IO$125,$L6,3),0)</f>
        <v>30000000</v>
      </c>
      <c r="P6">
        <f>IF(AND($L6&lt;=$P$2,4&lt;=$P$2),INDEX(WH_Backend!$DZ$6:$IO$125,$L6,4),0)</f>
        <v>-10000000</v>
      </c>
      <c r="Q6">
        <f>IF(AND($L6&lt;=$P$2,5&lt;=$P$2),INDEX(WH_Backend!$DZ$6:$IO$125,$L6,5),0)</f>
        <v>0</v>
      </c>
      <c r="R6">
        <f>IF(AND($L6&lt;=$P$2,6&lt;=$P$2),INDEX(WH_Backend!$DZ$6:$IO$125,$L6,6),0)</f>
        <v>0</v>
      </c>
      <c r="S6">
        <f>IF(AND($L6&lt;=$P$2,7&lt;=$P$2),INDEX(WH_Backend!$DZ$6:$IO$125,$L6,7),0)</f>
        <v>0</v>
      </c>
      <c r="T6">
        <f>IF(AND($L6&lt;=$P$2,8&lt;=$P$2),INDEX(WH_Backend!$DZ$6:$IO$125,$L6,8),0)</f>
        <v>0</v>
      </c>
      <c r="U6">
        <f>IF(AND($L6&lt;=$P$2,9&lt;=$P$2),INDEX(WH_Backend!$DZ$6:$IO$125,$L6,9),0)</f>
        <v>0</v>
      </c>
      <c r="V6">
        <f>IF(AND($L6&lt;=$P$2,10&lt;=$P$2),INDEX(WH_Backend!$DZ$6:$IO$125,$L6,10),0)</f>
        <v>0</v>
      </c>
      <c r="W6">
        <f>IF(AND($L6&lt;=$P$2,11&lt;=$P$2),INDEX(WH_Backend!$DZ$6:$IO$125,$L6,11),0)</f>
        <v>0</v>
      </c>
      <c r="X6">
        <f>IF(AND($L6&lt;=$P$2,12&lt;=$P$2),INDEX(WH_Backend!$DZ$6:$IO$125,$L6,12),0)</f>
        <v>0</v>
      </c>
      <c r="Y6">
        <f>IF(AND($L6&lt;=$P$2,13&lt;=$P$2),INDEX(WH_Backend!$DZ$6:$IO$125,$L6,13),0)</f>
        <v>0</v>
      </c>
      <c r="Z6">
        <f>IF(AND($L6&lt;=$P$2,14&lt;=$P$2),INDEX(WH_Backend!$DZ$6:$IO$125,$L6,14),0)</f>
        <v>0</v>
      </c>
      <c r="AA6">
        <f>IF(AND($L6&lt;=$P$2,15&lt;=$P$2),INDEX(WH_Backend!$DZ$6:$IO$125,$L6,15),0)</f>
        <v>0</v>
      </c>
      <c r="AB6">
        <f>IF(AND($L6&lt;=$P$2,16&lt;=$P$2),INDEX(WH_Backend!$DZ$6:$IO$125,$L6,16),0)</f>
        <v>0</v>
      </c>
      <c r="AC6">
        <f>IF(AND($L6&lt;=$P$2,17&lt;=$P$2),INDEX(WH_Backend!$DZ$6:$IO$125,$L6,17),0)</f>
        <v>0</v>
      </c>
      <c r="AD6">
        <f>IF(AND($L6&lt;=$P$2,18&lt;=$P$2),INDEX(WH_Backend!$DZ$6:$IO$125,$L6,18),0)</f>
        <v>0</v>
      </c>
      <c r="AE6">
        <f>IF(AND($L6&lt;=$P$2,19&lt;=$P$2),INDEX(WH_Backend!$DZ$6:$IO$125,$L6,19),0)</f>
        <v>0</v>
      </c>
      <c r="AF6">
        <f>IF(AND($L6&lt;=$P$2,20&lt;=$P$2),INDEX(WH_Backend!$DZ$6:$IO$125,$L6,20),0)</f>
        <v>0</v>
      </c>
      <c r="AG6">
        <f>IF(AND($L6&lt;=$P$2,21&lt;=$P$2),INDEX(WH_Backend!$DZ$6:$IO$125,$L6,21),0)</f>
        <v>0</v>
      </c>
      <c r="AH6">
        <f>IF(AND($L6&lt;=$P$2,22&lt;=$P$2),INDEX(WH_Backend!$DZ$6:$IO$125,$L6,22),0)</f>
        <v>0</v>
      </c>
      <c r="AI6">
        <f>IF(AND($L6&lt;=$P$2,23&lt;=$P$2),INDEX(WH_Backend!$DZ$6:$IO$125,$L6,23),0)</f>
        <v>0</v>
      </c>
      <c r="AJ6">
        <f>IF(AND($L6&lt;=$P$2,24&lt;=$P$2),INDEX(WH_Backend!$DZ$6:$IO$125,$L6,24),0)</f>
        <v>0</v>
      </c>
      <c r="AK6">
        <f>IF(AND($L6&lt;=$P$2,25&lt;=$P$2),INDEX(WH_Backend!$DZ$6:$IO$125,$L6,25),0)</f>
        <v>0</v>
      </c>
      <c r="AL6">
        <f>IF(AND($L6&lt;=$P$2,26&lt;=$P$2),INDEX(WH_Backend!$DZ$6:$IO$125,$L6,26),0)</f>
        <v>0</v>
      </c>
      <c r="AM6">
        <f>IF(AND($L6&lt;=$P$2,27&lt;=$P$2),INDEX(WH_Backend!$DZ$6:$IO$125,$L6,27),0)</f>
        <v>0</v>
      </c>
      <c r="AN6">
        <f>IF(AND($L6&lt;=$P$2,28&lt;=$P$2),INDEX(WH_Backend!$DZ$6:$IO$125,$L6,28),0)</f>
        <v>0</v>
      </c>
      <c r="AO6">
        <f>IF(AND($L6&lt;=$P$2,29&lt;=$P$2),INDEX(WH_Backend!$DZ$6:$IO$125,$L6,29),0)</f>
        <v>0</v>
      </c>
      <c r="AP6">
        <f>IF(AND($L6&lt;=$P$2,30&lt;=$P$2),INDEX(WH_Backend!$DZ$6:$IO$125,$L6,30),0)</f>
        <v>0</v>
      </c>
      <c r="AQ6">
        <f>IF(AND($L6&lt;=$P$2,31&lt;=$P$2),INDEX(WH_Backend!$DZ$6:$IO$125,$L6,31),0)</f>
        <v>0</v>
      </c>
      <c r="AR6">
        <f>IF(AND($L6&lt;=$P$2,32&lt;=$P$2),INDEX(WH_Backend!$DZ$6:$IO$125,$L6,32),0)</f>
        <v>0</v>
      </c>
      <c r="AS6">
        <f>IF(AND($L6&lt;=$P$2,33&lt;=$P$2),INDEX(WH_Backend!$DZ$6:$IO$125,$L6,33),0)</f>
        <v>0</v>
      </c>
      <c r="AT6">
        <f>IF(AND($L6&lt;=$P$2,34&lt;=$P$2),INDEX(WH_Backend!$DZ$6:$IO$125,$L6,34),0)</f>
        <v>0</v>
      </c>
      <c r="AU6">
        <f>IF(AND($L6&lt;=$P$2,35&lt;=$P$2),INDEX(WH_Backend!$DZ$6:$IO$125,$L6,35),0)</f>
        <v>0</v>
      </c>
      <c r="AV6">
        <f>IF(AND($L6&lt;=$P$2,36&lt;=$P$2),INDEX(WH_Backend!$DZ$6:$IO$125,$L6,36),0)</f>
        <v>0</v>
      </c>
      <c r="AW6">
        <f>IF(AND($L6&lt;=$P$2,37&lt;=$P$2),INDEX(WH_Backend!$DZ$6:$IO$125,$L6,37),0)</f>
        <v>0</v>
      </c>
      <c r="AX6">
        <f>IF(AND($L6&lt;=$P$2,38&lt;=$P$2),INDEX(WH_Backend!$DZ$6:$IO$125,$L6,38),0)</f>
        <v>0</v>
      </c>
      <c r="AY6">
        <f>IF(AND($L6&lt;=$P$2,39&lt;=$P$2),INDEX(WH_Backend!$DZ$6:$IO$125,$L6,39),0)</f>
        <v>0</v>
      </c>
      <c r="AZ6">
        <f>IF(AND($L6&lt;=$P$2,40&lt;=$P$2),INDEX(WH_Backend!$DZ$6:$IO$125,$L6,40),0)</f>
        <v>0</v>
      </c>
      <c r="BA6">
        <f>IF(AND($L6&lt;=$P$2,41&lt;=$P$2),INDEX(WH_Backend!$DZ$6:$IO$125,$L6,41),0)</f>
        <v>0</v>
      </c>
      <c r="BB6">
        <f>IF(AND($L6&lt;=$P$2,42&lt;=$P$2),INDEX(WH_Backend!$DZ$6:$IO$125,$L6,42),0)</f>
        <v>0</v>
      </c>
      <c r="BC6">
        <f>IF(AND($L6&lt;=$P$2,43&lt;=$P$2),INDEX(WH_Backend!$DZ$6:$IO$125,$L6,43),0)</f>
        <v>0</v>
      </c>
      <c r="BD6">
        <f>IF(AND($L6&lt;=$P$2,44&lt;=$P$2),INDEX(WH_Backend!$DZ$6:$IO$125,$L6,44),0)</f>
        <v>0</v>
      </c>
      <c r="BE6">
        <f>IF(AND($L6&lt;=$P$2,45&lt;=$P$2),INDEX(WH_Backend!$DZ$6:$IO$125,$L6,45),0)</f>
        <v>0</v>
      </c>
      <c r="BF6">
        <f>IF(AND($L6&lt;=$P$2,46&lt;=$P$2),INDEX(WH_Backend!$DZ$6:$IO$125,$L6,46),0)</f>
        <v>0</v>
      </c>
      <c r="BG6">
        <f>IF(AND($L6&lt;=$P$2,47&lt;=$P$2),INDEX(WH_Backend!$DZ$6:$IO$125,$L6,47),0)</f>
        <v>0</v>
      </c>
      <c r="BH6">
        <f>IF(AND($L6&lt;=$P$2,48&lt;=$P$2),INDEX(WH_Backend!$DZ$6:$IO$125,$L6,48),0)</f>
        <v>0</v>
      </c>
      <c r="BI6">
        <f>IF(AND($L6&lt;=$P$2,49&lt;=$P$2),INDEX(WH_Backend!$DZ$6:$IO$125,$L6,49),0)</f>
        <v>0</v>
      </c>
      <c r="BJ6">
        <f>IF(AND($L6&lt;=$P$2,50&lt;=$P$2),INDEX(WH_Backend!$DZ$6:$IO$125,$L6,50),0)</f>
        <v>0</v>
      </c>
      <c r="BK6">
        <f>IF(AND($L6&lt;=$P$2,51&lt;=$P$2),INDEX(WH_Backend!$DZ$6:$IO$125,$L6,51),0)</f>
        <v>0</v>
      </c>
      <c r="BL6">
        <f>IF(AND($L6&lt;=$P$2,52&lt;=$P$2),INDEX(WH_Backend!$DZ$6:$IO$125,$L6,52),0)</f>
        <v>0</v>
      </c>
      <c r="BM6">
        <f>IF(AND($L6&lt;=$P$2,53&lt;=$P$2),INDEX(WH_Backend!$DZ$6:$IO$125,$L6,53),0)</f>
        <v>0</v>
      </c>
      <c r="BN6">
        <f>IF(AND($L6&lt;=$P$2,54&lt;=$P$2),INDEX(WH_Backend!$DZ$6:$IO$125,$L6,54),0)</f>
        <v>0</v>
      </c>
      <c r="BO6">
        <f>IF(AND($L6&lt;=$P$2,55&lt;=$P$2),INDEX(WH_Backend!$DZ$6:$IO$125,$L6,55),0)</f>
        <v>0</v>
      </c>
      <c r="BP6">
        <f>IF(AND($L6&lt;=$P$2,56&lt;=$P$2),INDEX(WH_Backend!$DZ$6:$IO$125,$L6,56),0)</f>
        <v>0</v>
      </c>
      <c r="BQ6">
        <f>IF(AND($L6&lt;=$P$2,57&lt;=$P$2),INDEX(WH_Backend!$DZ$6:$IO$125,$L6,57),0)</f>
        <v>0</v>
      </c>
      <c r="BR6">
        <f>IF(AND($L6&lt;=$P$2,58&lt;=$P$2),INDEX(WH_Backend!$DZ$6:$IO$125,$L6,58),0)</f>
        <v>0</v>
      </c>
      <c r="BS6">
        <f>IF(AND($L6&lt;=$P$2,59&lt;=$P$2),INDEX(WH_Backend!$DZ$6:$IO$125,$L6,59),0)</f>
        <v>0</v>
      </c>
      <c r="BT6">
        <f>IF(AND($L6&lt;=$P$2,60&lt;=$P$2),INDEX(WH_Backend!$DZ$6:$IO$125,$L6,60),0)</f>
        <v>0</v>
      </c>
      <c r="BU6">
        <f>IF(AND($L6&lt;=$P$2,61&lt;=$P$2),INDEX(WH_Backend!$DZ$6:$IO$125,$L6,61),0)</f>
        <v>0</v>
      </c>
      <c r="BV6">
        <f>IF(AND($L6&lt;=$P$2,62&lt;=$P$2),INDEX(WH_Backend!$DZ$6:$IO$125,$L6,62),0)</f>
        <v>0</v>
      </c>
      <c r="BW6">
        <f>IF(AND($L6&lt;=$P$2,63&lt;=$P$2),INDEX(WH_Backend!$DZ$6:$IO$125,$L6,63),0)</f>
        <v>0</v>
      </c>
      <c r="BX6">
        <f>IF(AND($L6&lt;=$P$2,64&lt;=$P$2),INDEX(WH_Backend!$DZ$6:$IO$125,$L6,64),0)</f>
        <v>0</v>
      </c>
      <c r="BY6">
        <f>IF(AND($L6&lt;=$P$2,65&lt;=$P$2),INDEX(WH_Backend!$DZ$6:$IO$125,$L6,65),0)</f>
        <v>0</v>
      </c>
      <c r="BZ6">
        <f>IF(AND($L6&lt;=$P$2,66&lt;=$P$2),INDEX(WH_Backend!$DZ$6:$IO$125,$L6,66),0)</f>
        <v>0</v>
      </c>
      <c r="CA6">
        <f>IF(AND($L6&lt;=$P$2,67&lt;=$P$2),INDEX(WH_Backend!$DZ$6:$IO$125,$L6,67),0)</f>
        <v>0</v>
      </c>
      <c r="CB6">
        <f>IF(AND($L6&lt;=$P$2,68&lt;=$P$2),INDEX(WH_Backend!$DZ$6:$IO$125,$L6,68),0)</f>
        <v>0</v>
      </c>
      <c r="CC6">
        <f>IF(AND($L6&lt;=$P$2,69&lt;=$P$2),INDEX(WH_Backend!$DZ$6:$IO$125,$L6,69),0)</f>
        <v>0</v>
      </c>
      <c r="CD6">
        <f>IF(AND($L6&lt;=$P$2,70&lt;=$P$2),INDEX(WH_Backend!$DZ$6:$IO$125,$L6,70),0)</f>
        <v>0</v>
      </c>
      <c r="CE6">
        <f>IF(AND($L6&lt;=$P$2,71&lt;=$P$2),INDEX(WH_Backend!$DZ$6:$IO$125,$L6,71),0)</f>
        <v>0</v>
      </c>
      <c r="CF6">
        <f>IF(AND($L6&lt;=$P$2,72&lt;=$P$2),INDEX(WH_Backend!$DZ$6:$IO$125,$L6,72),0)</f>
        <v>0</v>
      </c>
      <c r="CG6">
        <f>IF(AND($L6&lt;=$P$2,73&lt;=$P$2),INDEX(WH_Backend!$DZ$6:$IO$125,$L6,73),0)</f>
        <v>0</v>
      </c>
      <c r="CH6">
        <f>IF(AND($L6&lt;=$P$2,74&lt;=$P$2),INDEX(WH_Backend!$DZ$6:$IO$125,$L6,74),0)</f>
        <v>0</v>
      </c>
      <c r="CI6">
        <f>IF(AND($L6&lt;=$P$2,75&lt;=$P$2),INDEX(WH_Backend!$DZ$6:$IO$125,$L6,75),0)</f>
        <v>0</v>
      </c>
      <c r="CJ6">
        <f>IF(AND($L6&lt;=$P$2,76&lt;=$P$2),INDEX(WH_Backend!$DZ$6:$IO$125,$L6,76),0)</f>
        <v>0</v>
      </c>
      <c r="CK6">
        <f>IF(AND($L6&lt;=$P$2,77&lt;=$P$2),INDEX(WH_Backend!$DZ$6:$IO$125,$L6,77),0)</f>
        <v>0</v>
      </c>
      <c r="CL6">
        <f>IF(AND($L6&lt;=$P$2,78&lt;=$P$2),INDEX(WH_Backend!$DZ$6:$IO$125,$L6,78),0)</f>
        <v>0</v>
      </c>
      <c r="CM6">
        <f>IF(AND($L6&lt;=$P$2,79&lt;=$P$2),INDEX(WH_Backend!$DZ$6:$IO$125,$L6,79),0)</f>
        <v>0</v>
      </c>
      <c r="CN6">
        <f>IF(AND($L6&lt;=$P$2,80&lt;=$P$2),INDEX(WH_Backend!$DZ$6:$IO$125,$L6,80),0)</f>
        <v>0</v>
      </c>
      <c r="CO6">
        <f>IF(AND($L6&lt;=$P$2,81&lt;=$P$2),INDEX(WH_Backend!$DZ$6:$IO$125,$L6,81),0)</f>
        <v>0</v>
      </c>
      <c r="CP6">
        <f>IF(AND($L6&lt;=$P$2,82&lt;=$P$2),INDEX(WH_Backend!$DZ$6:$IO$125,$L6,82),0)</f>
        <v>0</v>
      </c>
      <c r="CQ6">
        <f>IF(AND($L6&lt;=$P$2,83&lt;=$P$2),INDEX(WH_Backend!$DZ$6:$IO$125,$L6,83),0)</f>
        <v>0</v>
      </c>
      <c r="CR6">
        <f>IF(AND($L6&lt;=$P$2,84&lt;=$P$2),INDEX(WH_Backend!$DZ$6:$IO$125,$L6,84),0)</f>
        <v>0</v>
      </c>
      <c r="CS6">
        <f>IF(AND($L6&lt;=$P$2,85&lt;=$P$2),INDEX(WH_Backend!$DZ$6:$IO$125,$L6,85),0)</f>
        <v>0</v>
      </c>
      <c r="CT6">
        <f>IF(AND($L6&lt;=$P$2,86&lt;=$P$2),INDEX(WH_Backend!$DZ$6:$IO$125,$L6,86),0)</f>
        <v>0</v>
      </c>
      <c r="CU6">
        <f>IF(AND($L6&lt;=$P$2,87&lt;=$P$2),INDEX(WH_Backend!$DZ$6:$IO$125,$L6,87),0)</f>
        <v>0</v>
      </c>
      <c r="CV6">
        <f>IF(AND($L6&lt;=$P$2,88&lt;=$P$2),INDEX(WH_Backend!$DZ$6:$IO$125,$L6,88),0)</f>
        <v>0</v>
      </c>
      <c r="CW6">
        <f>IF(AND($L6&lt;=$P$2,89&lt;=$P$2),INDEX(WH_Backend!$DZ$6:$IO$125,$L6,89),0)</f>
        <v>0</v>
      </c>
      <c r="CX6">
        <f>IF(AND($L6&lt;=$P$2,90&lt;=$P$2),INDEX(WH_Backend!$DZ$6:$IO$125,$L6,90),0)</f>
        <v>0</v>
      </c>
      <c r="CY6">
        <f>IF(AND($L6&lt;=$P$2,91&lt;=$P$2),INDEX(WH_Backend!$DZ$6:$IO$125,$L6,91),0)</f>
        <v>0</v>
      </c>
      <c r="CZ6">
        <f>IF(AND($L6&lt;=$P$2,92&lt;=$P$2),INDEX(WH_Backend!$DZ$6:$IO$125,$L6,92),0)</f>
        <v>0</v>
      </c>
      <c r="DA6">
        <f>IF(AND($L6&lt;=$P$2,93&lt;=$P$2),INDEX(WH_Backend!$DZ$6:$IO$125,$L6,93),0)</f>
        <v>0</v>
      </c>
      <c r="DB6">
        <f>IF(AND($L6&lt;=$P$2,94&lt;=$P$2),INDEX(WH_Backend!$DZ$6:$IO$125,$L6,94),0)</f>
        <v>0</v>
      </c>
      <c r="DC6">
        <f>IF(AND($L6&lt;=$P$2,95&lt;=$P$2),INDEX(WH_Backend!$DZ$6:$IO$125,$L6,95),0)</f>
        <v>0</v>
      </c>
      <c r="DD6">
        <f>IF(AND($L6&lt;=$P$2,96&lt;=$P$2),INDEX(WH_Backend!$DZ$6:$IO$125,$L6,96),0)</f>
        <v>0</v>
      </c>
      <c r="DE6">
        <f>IF(AND($L6&lt;=$P$2,97&lt;=$P$2),INDEX(WH_Backend!$DZ$6:$IO$125,$L6,97),0)</f>
        <v>0</v>
      </c>
      <c r="DF6">
        <f>IF(AND($L6&lt;=$P$2,98&lt;=$P$2),INDEX(WH_Backend!$DZ$6:$IO$125,$L6,98),0)</f>
        <v>0</v>
      </c>
      <c r="DG6">
        <f>IF(AND($L6&lt;=$P$2,99&lt;=$P$2),INDEX(WH_Backend!$DZ$6:$IO$125,$L6,99),0)</f>
        <v>0</v>
      </c>
      <c r="DH6">
        <f>IF(AND($L6&lt;=$P$2,100&lt;=$P$2),INDEX(WH_Backend!$DZ$6:$IO$125,$L6,100),0)</f>
        <v>0</v>
      </c>
      <c r="DI6">
        <f>IF(AND($L6&lt;=$P$2,101&lt;=$P$2),INDEX(WH_Backend!$DZ$6:$IO$125,$L6,101),0)</f>
        <v>0</v>
      </c>
      <c r="DJ6">
        <f>IF(AND($L6&lt;=$P$2,102&lt;=$P$2),INDEX(WH_Backend!$DZ$6:$IO$125,$L6,102),0)</f>
        <v>0</v>
      </c>
      <c r="DK6">
        <f>IF(AND($L6&lt;=$P$2,103&lt;=$P$2),INDEX(WH_Backend!$DZ$6:$IO$125,$L6,103),0)</f>
        <v>0</v>
      </c>
      <c r="DL6">
        <f>IF(AND($L6&lt;=$P$2,104&lt;=$P$2),INDEX(WH_Backend!$DZ$6:$IO$125,$L6,104),0)</f>
        <v>0</v>
      </c>
      <c r="DM6">
        <f>IF(AND($L6&lt;=$P$2,105&lt;=$P$2),INDEX(WH_Backend!$DZ$6:$IO$125,$L6,105),0)</f>
        <v>0</v>
      </c>
      <c r="DN6">
        <f>IF(AND($L6&lt;=$P$2,106&lt;=$P$2),INDEX(WH_Backend!$DZ$6:$IO$125,$L6,106),0)</f>
        <v>0</v>
      </c>
      <c r="DO6">
        <f>IF(AND($L6&lt;=$P$2,107&lt;=$P$2),INDEX(WH_Backend!$DZ$6:$IO$125,$L6,107),0)</f>
        <v>0</v>
      </c>
      <c r="DP6">
        <f>IF(AND($L6&lt;=$P$2,108&lt;=$P$2),INDEX(WH_Backend!$DZ$6:$IO$125,$L6,108),0)</f>
        <v>0</v>
      </c>
      <c r="DQ6">
        <f>IF(AND($L6&lt;=$P$2,109&lt;=$P$2),INDEX(WH_Backend!$DZ$6:$IO$125,$L6,109),0)</f>
        <v>0</v>
      </c>
      <c r="DR6">
        <f>IF(AND($L6&lt;=$P$2,110&lt;=$P$2),INDEX(WH_Backend!$DZ$6:$IO$125,$L6,110),0)</f>
        <v>0</v>
      </c>
      <c r="DS6">
        <f>IF(AND($L6&lt;=$P$2,111&lt;=$P$2),INDEX(WH_Backend!$DZ$6:$IO$125,$L6,111),0)</f>
        <v>0</v>
      </c>
      <c r="DT6">
        <f>IF(AND($L6&lt;=$P$2,112&lt;=$P$2),INDEX(WH_Backend!$DZ$6:$IO$125,$L6,112),0)</f>
        <v>0</v>
      </c>
      <c r="DU6">
        <f>IF(AND($L6&lt;=$P$2,113&lt;=$P$2),INDEX(WH_Backend!$DZ$6:$IO$125,$L6,113),0)</f>
        <v>0</v>
      </c>
      <c r="DV6">
        <f>IF(AND($L6&lt;=$P$2,114&lt;=$P$2),INDEX(WH_Backend!$DZ$6:$IO$125,$L6,114),0)</f>
        <v>0</v>
      </c>
      <c r="DW6">
        <f>IF(AND($L6&lt;=$P$2,115&lt;=$P$2),INDEX(WH_Backend!$DZ$6:$IO$125,$L6,115),0)</f>
        <v>0</v>
      </c>
      <c r="DX6">
        <f>IF(AND($L6&lt;=$P$2,116&lt;=$P$2),INDEX(WH_Backend!$DZ$6:$IO$125,$L6,116),0)</f>
        <v>0</v>
      </c>
      <c r="DY6">
        <f>IF(AND($L6&lt;=$P$2,117&lt;=$P$2),INDEX(WH_Backend!$DZ$6:$IO$125,$L6,117),0)</f>
        <v>0</v>
      </c>
      <c r="DZ6">
        <f>IF(AND($L6&lt;=$P$2,118&lt;=$P$2),INDEX(WH_Backend!$DZ$6:$IO$125,$L6,118),0)</f>
        <v>0</v>
      </c>
      <c r="EA6">
        <f>IF(AND($L6&lt;=$P$2,119&lt;=$P$2),INDEX(WH_Backend!$DZ$6:$IO$125,$L6,119),0)</f>
        <v>0</v>
      </c>
      <c r="EB6">
        <f>IF(AND($L6&lt;=$P$2,120&lt;=$P$2),INDEX(WH_Backend!$DZ$6:$IO$125,$L6,120),0)</f>
        <v>0</v>
      </c>
    </row>
    <row r="7" spans="1:132" ht="15">
      <c r="A7" s="25">
        <f>IF(L7&lt;=$P$2,INDEX(WH_Backend!$E$6:$E$125,L7),0)</f>
        <v>179.02</v>
      </c>
      <c r="B7" s="25">
        <f t="array" ref="B7">IF(L7&lt;=$P$2,MMULT(M132:INDEX(M132:EF132,$P$2),$A$6:INDEX($A$6:$A$125,$P$2)),0)</f>
        <v>5.6447069733083258E-4</v>
      </c>
      <c r="C7" s="25">
        <f t="shared" si="0"/>
        <v>-4.8316906031686813E-13</v>
      </c>
      <c r="E7">
        <f>IF(L7&lt;=$P$2,Inputs!A7,"")</f>
        <v>21</v>
      </c>
      <c r="F7" s="25">
        <f>IF(L7&lt;=$P$2,Inputs!D7,"")</f>
        <v>6.3174207871586805E-4</v>
      </c>
      <c r="G7" s="25">
        <f t="shared" si="1"/>
        <v>5.6447069733083258E-4</v>
      </c>
      <c r="J7">
        <f>IF($L7&lt;=$E$2,WH_Numerical!$F7,"")</f>
        <v>5.6424096085594204E-4</v>
      </c>
      <c r="L7" s="10">
        <v>2</v>
      </c>
      <c r="M7">
        <f>IF(AND($L7&lt;=$P$2,1&lt;=$P$2),INDEX(WH_Backend!$DZ$6:$IO$125,$L7,1),0)</f>
        <v>-30000000</v>
      </c>
      <c r="N7">
        <f>IF(AND($L7&lt;=$P$2,2&lt;=$P$2),INDEX(WH_Backend!$DZ$6:$IO$125,$L7,2),0)</f>
        <v>100283375.14</v>
      </c>
      <c r="O7">
        <f>IF(AND($L7&lt;=$P$2,3&lt;=$P$2),INDEX(WH_Backend!$DZ$6:$IO$125,$L7,3),0)</f>
        <v>-120000000</v>
      </c>
      <c r="P7">
        <f>IF(AND($L7&lt;=$P$2,4&lt;=$P$2),INDEX(WH_Backend!$DZ$6:$IO$125,$L7,4),0)</f>
        <v>60000000</v>
      </c>
      <c r="Q7">
        <f>IF(AND($L7&lt;=$P$2,5&lt;=$P$2),INDEX(WH_Backend!$DZ$6:$IO$125,$L7,5),0)</f>
        <v>-10000000</v>
      </c>
      <c r="R7">
        <f>IF(AND($L7&lt;=$P$2,6&lt;=$P$2),INDEX(WH_Backend!$DZ$6:$IO$125,$L7,6),0)</f>
        <v>0</v>
      </c>
      <c r="S7">
        <f>IF(AND($L7&lt;=$P$2,7&lt;=$P$2),INDEX(WH_Backend!$DZ$6:$IO$125,$L7,7),0)</f>
        <v>0</v>
      </c>
      <c r="T7">
        <f>IF(AND($L7&lt;=$P$2,8&lt;=$P$2),INDEX(WH_Backend!$DZ$6:$IO$125,$L7,8),0)</f>
        <v>0</v>
      </c>
      <c r="U7">
        <f>IF(AND($L7&lt;=$P$2,9&lt;=$P$2),INDEX(WH_Backend!$DZ$6:$IO$125,$L7,9),0)</f>
        <v>0</v>
      </c>
      <c r="V7">
        <f>IF(AND($L7&lt;=$P$2,10&lt;=$P$2),INDEX(WH_Backend!$DZ$6:$IO$125,$L7,10),0)</f>
        <v>0</v>
      </c>
      <c r="W7">
        <f>IF(AND($L7&lt;=$P$2,11&lt;=$P$2),INDEX(WH_Backend!$DZ$6:$IO$125,$L7,11),0)</f>
        <v>0</v>
      </c>
      <c r="X7">
        <f>IF(AND($L7&lt;=$P$2,12&lt;=$P$2),INDEX(WH_Backend!$DZ$6:$IO$125,$L7,12),0)</f>
        <v>0</v>
      </c>
      <c r="Y7">
        <f>IF(AND($L7&lt;=$P$2,13&lt;=$P$2),INDEX(WH_Backend!$DZ$6:$IO$125,$L7,13),0)</f>
        <v>0</v>
      </c>
      <c r="Z7">
        <f>IF(AND($L7&lt;=$P$2,14&lt;=$P$2),INDEX(WH_Backend!$DZ$6:$IO$125,$L7,14),0)</f>
        <v>0</v>
      </c>
      <c r="AA7">
        <f>IF(AND($L7&lt;=$P$2,15&lt;=$P$2),INDEX(WH_Backend!$DZ$6:$IO$125,$L7,15),0)</f>
        <v>0</v>
      </c>
      <c r="AB7">
        <f>IF(AND($L7&lt;=$P$2,16&lt;=$P$2),INDEX(WH_Backend!$DZ$6:$IO$125,$L7,16),0)</f>
        <v>0</v>
      </c>
      <c r="AC7">
        <f>IF(AND($L7&lt;=$P$2,17&lt;=$P$2),INDEX(WH_Backend!$DZ$6:$IO$125,$L7,17),0)</f>
        <v>0</v>
      </c>
      <c r="AD7">
        <f>IF(AND($L7&lt;=$P$2,18&lt;=$P$2),INDEX(WH_Backend!$DZ$6:$IO$125,$L7,18),0)</f>
        <v>0</v>
      </c>
      <c r="AE7">
        <f>IF(AND($L7&lt;=$P$2,19&lt;=$P$2),INDEX(WH_Backend!$DZ$6:$IO$125,$L7,19),0)</f>
        <v>0</v>
      </c>
      <c r="AF7">
        <f>IF(AND($L7&lt;=$P$2,20&lt;=$P$2),INDEX(WH_Backend!$DZ$6:$IO$125,$L7,20),0)</f>
        <v>0</v>
      </c>
      <c r="AG7">
        <f>IF(AND($L7&lt;=$P$2,21&lt;=$P$2),INDEX(WH_Backend!$DZ$6:$IO$125,$L7,21),0)</f>
        <v>0</v>
      </c>
      <c r="AH7">
        <f>IF(AND($L7&lt;=$P$2,22&lt;=$P$2),INDEX(WH_Backend!$DZ$6:$IO$125,$L7,22),0)</f>
        <v>0</v>
      </c>
      <c r="AI7">
        <f>IF(AND($L7&lt;=$P$2,23&lt;=$P$2),INDEX(WH_Backend!$DZ$6:$IO$125,$L7,23),0)</f>
        <v>0</v>
      </c>
      <c r="AJ7">
        <f>IF(AND($L7&lt;=$P$2,24&lt;=$P$2),INDEX(WH_Backend!$DZ$6:$IO$125,$L7,24),0)</f>
        <v>0</v>
      </c>
      <c r="AK7">
        <f>IF(AND($L7&lt;=$P$2,25&lt;=$P$2),INDEX(WH_Backend!$DZ$6:$IO$125,$L7,25),0)</f>
        <v>0</v>
      </c>
      <c r="AL7">
        <f>IF(AND($L7&lt;=$P$2,26&lt;=$P$2),INDEX(WH_Backend!$DZ$6:$IO$125,$L7,26),0)</f>
        <v>0</v>
      </c>
      <c r="AM7">
        <f>IF(AND($L7&lt;=$P$2,27&lt;=$P$2),INDEX(WH_Backend!$DZ$6:$IO$125,$L7,27),0)</f>
        <v>0</v>
      </c>
      <c r="AN7">
        <f>IF(AND($L7&lt;=$P$2,28&lt;=$P$2),INDEX(WH_Backend!$DZ$6:$IO$125,$L7,28),0)</f>
        <v>0</v>
      </c>
      <c r="AO7">
        <f>IF(AND($L7&lt;=$P$2,29&lt;=$P$2),INDEX(WH_Backend!$DZ$6:$IO$125,$L7,29),0)</f>
        <v>0</v>
      </c>
      <c r="AP7">
        <f>IF(AND($L7&lt;=$P$2,30&lt;=$P$2),INDEX(WH_Backend!$DZ$6:$IO$125,$L7,30),0)</f>
        <v>0</v>
      </c>
      <c r="AQ7">
        <f>IF(AND($L7&lt;=$P$2,31&lt;=$P$2),INDEX(WH_Backend!$DZ$6:$IO$125,$L7,31),0)</f>
        <v>0</v>
      </c>
      <c r="AR7">
        <f>IF(AND($L7&lt;=$P$2,32&lt;=$P$2),INDEX(WH_Backend!$DZ$6:$IO$125,$L7,32),0)</f>
        <v>0</v>
      </c>
      <c r="AS7">
        <f>IF(AND($L7&lt;=$P$2,33&lt;=$P$2),INDEX(WH_Backend!$DZ$6:$IO$125,$L7,33),0)</f>
        <v>0</v>
      </c>
      <c r="AT7">
        <f>IF(AND($L7&lt;=$P$2,34&lt;=$P$2),INDEX(WH_Backend!$DZ$6:$IO$125,$L7,34),0)</f>
        <v>0</v>
      </c>
      <c r="AU7">
        <f>IF(AND($L7&lt;=$P$2,35&lt;=$P$2),INDEX(WH_Backend!$DZ$6:$IO$125,$L7,35),0)</f>
        <v>0</v>
      </c>
      <c r="AV7">
        <f>IF(AND($L7&lt;=$P$2,36&lt;=$P$2),INDEX(WH_Backend!$DZ$6:$IO$125,$L7,36),0)</f>
        <v>0</v>
      </c>
      <c r="AW7">
        <f>IF(AND($L7&lt;=$P$2,37&lt;=$P$2),INDEX(WH_Backend!$DZ$6:$IO$125,$L7,37),0)</f>
        <v>0</v>
      </c>
      <c r="AX7">
        <f>IF(AND($L7&lt;=$P$2,38&lt;=$P$2),INDEX(WH_Backend!$DZ$6:$IO$125,$L7,38),0)</f>
        <v>0</v>
      </c>
      <c r="AY7">
        <f>IF(AND($L7&lt;=$P$2,39&lt;=$P$2),INDEX(WH_Backend!$DZ$6:$IO$125,$L7,39),0)</f>
        <v>0</v>
      </c>
      <c r="AZ7">
        <f>IF(AND($L7&lt;=$P$2,40&lt;=$P$2),INDEX(WH_Backend!$DZ$6:$IO$125,$L7,40),0)</f>
        <v>0</v>
      </c>
      <c r="BA7">
        <f>IF(AND($L7&lt;=$P$2,41&lt;=$P$2),INDEX(WH_Backend!$DZ$6:$IO$125,$L7,41),0)</f>
        <v>0</v>
      </c>
      <c r="BB7">
        <f>IF(AND($L7&lt;=$P$2,42&lt;=$P$2),INDEX(WH_Backend!$DZ$6:$IO$125,$L7,42),0)</f>
        <v>0</v>
      </c>
      <c r="BC7">
        <f>IF(AND($L7&lt;=$P$2,43&lt;=$P$2),INDEX(WH_Backend!$DZ$6:$IO$125,$L7,43),0)</f>
        <v>0</v>
      </c>
      <c r="BD7">
        <f>IF(AND($L7&lt;=$P$2,44&lt;=$P$2),INDEX(WH_Backend!$DZ$6:$IO$125,$L7,44),0)</f>
        <v>0</v>
      </c>
      <c r="BE7">
        <f>IF(AND($L7&lt;=$P$2,45&lt;=$P$2),INDEX(WH_Backend!$DZ$6:$IO$125,$L7,45),0)</f>
        <v>0</v>
      </c>
      <c r="BF7">
        <f>IF(AND($L7&lt;=$P$2,46&lt;=$P$2),INDEX(WH_Backend!$DZ$6:$IO$125,$L7,46),0)</f>
        <v>0</v>
      </c>
      <c r="BG7">
        <f>IF(AND($L7&lt;=$P$2,47&lt;=$P$2),INDEX(WH_Backend!$DZ$6:$IO$125,$L7,47),0)</f>
        <v>0</v>
      </c>
      <c r="BH7">
        <f>IF(AND($L7&lt;=$P$2,48&lt;=$P$2),INDEX(WH_Backend!$DZ$6:$IO$125,$L7,48),0)</f>
        <v>0</v>
      </c>
      <c r="BI7">
        <f>IF(AND($L7&lt;=$P$2,49&lt;=$P$2),INDEX(WH_Backend!$DZ$6:$IO$125,$L7,49),0)</f>
        <v>0</v>
      </c>
      <c r="BJ7">
        <f>IF(AND($L7&lt;=$P$2,50&lt;=$P$2),INDEX(WH_Backend!$DZ$6:$IO$125,$L7,50),0)</f>
        <v>0</v>
      </c>
      <c r="BK7">
        <f>IF(AND($L7&lt;=$P$2,51&lt;=$P$2),INDEX(WH_Backend!$DZ$6:$IO$125,$L7,51),0)</f>
        <v>0</v>
      </c>
      <c r="BL7">
        <f>IF(AND($L7&lt;=$P$2,52&lt;=$P$2),INDEX(WH_Backend!$DZ$6:$IO$125,$L7,52),0)</f>
        <v>0</v>
      </c>
      <c r="BM7">
        <f>IF(AND($L7&lt;=$P$2,53&lt;=$P$2),INDEX(WH_Backend!$DZ$6:$IO$125,$L7,53),0)</f>
        <v>0</v>
      </c>
      <c r="BN7">
        <f>IF(AND($L7&lt;=$P$2,54&lt;=$P$2),INDEX(WH_Backend!$DZ$6:$IO$125,$L7,54),0)</f>
        <v>0</v>
      </c>
      <c r="BO7">
        <f>IF(AND($L7&lt;=$P$2,55&lt;=$P$2),INDEX(WH_Backend!$DZ$6:$IO$125,$L7,55),0)</f>
        <v>0</v>
      </c>
      <c r="BP7">
        <f>IF(AND($L7&lt;=$P$2,56&lt;=$P$2),INDEX(WH_Backend!$DZ$6:$IO$125,$L7,56),0)</f>
        <v>0</v>
      </c>
      <c r="BQ7">
        <f>IF(AND($L7&lt;=$P$2,57&lt;=$P$2),INDEX(WH_Backend!$DZ$6:$IO$125,$L7,57),0)</f>
        <v>0</v>
      </c>
      <c r="BR7">
        <f>IF(AND($L7&lt;=$P$2,58&lt;=$P$2),INDEX(WH_Backend!$DZ$6:$IO$125,$L7,58),0)</f>
        <v>0</v>
      </c>
      <c r="BS7">
        <f>IF(AND($L7&lt;=$P$2,59&lt;=$P$2),INDEX(WH_Backend!$DZ$6:$IO$125,$L7,59),0)</f>
        <v>0</v>
      </c>
      <c r="BT7">
        <f>IF(AND($L7&lt;=$P$2,60&lt;=$P$2),INDEX(WH_Backend!$DZ$6:$IO$125,$L7,60),0)</f>
        <v>0</v>
      </c>
      <c r="BU7">
        <f>IF(AND($L7&lt;=$P$2,61&lt;=$P$2),INDEX(WH_Backend!$DZ$6:$IO$125,$L7,61),0)</f>
        <v>0</v>
      </c>
      <c r="BV7">
        <f>IF(AND($L7&lt;=$P$2,62&lt;=$P$2),INDEX(WH_Backend!$DZ$6:$IO$125,$L7,62),0)</f>
        <v>0</v>
      </c>
      <c r="BW7">
        <f>IF(AND($L7&lt;=$P$2,63&lt;=$P$2),INDEX(WH_Backend!$DZ$6:$IO$125,$L7,63),0)</f>
        <v>0</v>
      </c>
      <c r="BX7">
        <f>IF(AND($L7&lt;=$P$2,64&lt;=$P$2),INDEX(WH_Backend!$DZ$6:$IO$125,$L7,64),0)</f>
        <v>0</v>
      </c>
      <c r="BY7">
        <f>IF(AND($L7&lt;=$P$2,65&lt;=$P$2),INDEX(WH_Backend!$DZ$6:$IO$125,$L7,65),0)</f>
        <v>0</v>
      </c>
      <c r="BZ7">
        <f>IF(AND($L7&lt;=$P$2,66&lt;=$P$2),INDEX(WH_Backend!$DZ$6:$IO$125,$L7,66),0)</f>
        <v>0</v>
      </c>
      <c r="CA7">
        <f>IF(AND($L7&lt;=$P$2,67&lt;=$P$2),INDEX(WH_Backend!$DZ$6:$IO$125,$L7,67),0)</f>
        <v>0</v>
      </c>
      <c r="CB7">
        <f>IF(AND($L7&lt;=$P$2,68&lt;=$P$2),INDEX(WH_Backend!$DZ$6:$IO$125,$L7,68),0)</f>
        <v>0</v>
      </c>
      <c r="CC7">
        <f>IF(AND($L7&lt;=$P$2,69&lt;=$P$2),INDEX(WH_Backend!$DZ$6:$IO$125,$L7,69),0)</f>
        <v>0</v>
      </c>
      <c r="CD7">
        <f>IF(AND($L7&lt;=$P$2,70&lt;=$P$2),INDEX(WH_Backend!$DZ$6:$IO$125,$L7,70),0)</f>
        <v>0</v>
      </c>
      <c r="CE7">
        <f>IF(AND($L7&lt;=$P$2,71&lt;=$P$2),INDEX(WH_Backend!$DZ$6:$IO$125,$L7,71),0)</f>
        <v>0</v>
      </c>
      <c r="CF7">
        <f>IF(AND($L7&lt;=$P$2,72&lt;=$P$2),INDEX(WH_Backend!$DZ$6:$IO$125,$L7,72),0)</f>
        <v>0</v>
      </c>
      <c r="CG7">
        <f>IF(AND($L7&lt;=$P$2,73&lt;=$P$2),INDEX(WH_Backend!$DZ$6:$IO$125,$L7,73),0)</f>
        <v>0</v>
      </c>
      <c r="CH7">
        <f>IF(AND($L7&lt;=$P$2,74&lt;=$P$2),INDEX(WH_Backend!$DZ$6:$IO$125,$L7,74),0)</f>
        <v>0</v>
      </c>
      <c r="CI7">
        <f>IF(AND($L7&lt;=$P$2,75&lt;=$P$2),INDEX(WH_Backend!$DZ$6:$IO$125,$L7,75),0)</f>
        <v>0</v>
      </c>
      <c r="CJ7">
        <f>IF(AND($L7&lt;=$P$2,76&lt;=$P$2),INDEX(WH_Backend!$DZ$6:$IO$125,$L7,76),0)</f>
        <v>0</v>
      </c>
      <c r="CK7">
        <f>IF(AND($L7&lt;=$P$2,77&lt;=$P$2),INDEX(WH_Backend!$DZ$6:$IO$125,$L7,77),0)</f>
        <v>0</v>
      </c>
      <c r="CL7">
        <f>IF(AND($L7&lt;=$P$2,78&lt;=$P$2),INDEX(WH_Backend!$DZ$6:$IO$125,$L7,78),0)</f>
        <v>0</v>
      </c>
      <c r="CM7">
        <f>IF(AND($L7&lt;=$P$2,79&lt;=$P$2),INDEX(WH_Backend!$DZ$6:$IO$125,$L7,79),0)</f>
        <v>0</v>
      </c>
      <c r="CN7">
        <f>IF(AND($L7&lt;=$P$2,80&lt;=$P$2),INDEX(WH_Backend!$DZ$6:$IO$125,$L7,80),0)</f>
        <v>0</v>
      </c>
      <c r="CO7">
        <f>IF(AND($L7&lt;=$P$2,81&lt;=$P$2),INDEX(WH_Backend!$DZ$6:$IO$125,$L7,81),0)</f>
        <v>0</v>
      </c>
      <c r="CP7">
        <f>IF(AND($L7&lt;=$P$2,82&lt;=$P$2),INDEX(WH_Backend!$DZ$6:$IO$125,$L7,82),0)</f>
        <v>0</v>
      </c>
      <c r="CQ7">
        <f>IF(AND($L7&lt;=$P$2,83&lt;=$P$2),INDEX(WH_Backend!$DZ$6:$IO$125,$L7,83),0)</f>
        <v>0</v>
      </c>
      <c r="CR7">
        <f>IF(AND($L7&lt;=$P$2,84&lt;=$P$2),INDEX(WH_Backend!$DZ$6:$IO$125,$L7,84),0)</f>
        <v>0</v>
      </c>
      <c r="CS7">
        <f>IF(AND($L7&lt;=$P$2,85&lt;=$P$2),INDEX(WH_Backend!$DZ$6:$IO$125,$L7,85),0)</f>
        <v>0</v>
      </c>
      <c r="CT7">
        <f>IF(AND($L7&lt;=$P$2,86&lt;=$P$2),INDEX(WH_Backend!$DZ$6:$IO$125,$L7,86),0)</f>
        <v>0</v>
      </c>
      <c r="CU7">
        <f>IF(AND($L7&lt;=$P$2,87&lt;=$P$2),INDEX(WH_Backend!$DZ$6:$IO$125,$L7,87),0)</f>
        <v>0</v>
      </c>
      <c r="CV7">
        <f>IF(AND($L7&lt;=$P$2,88&lt;=$P$2),INDEX(WH_Backend!$DZ$6:$IO$125,$L7,88),0)</f>
        <v>0</v>
      </c>
      <c r="CW7">
        <f>IF(AND($L7&lt;=$P$2,89&lt;=$P$2),INDEX(WH_Backend!$DZ$6:$IO$125,$L7,89),0)</f>
        <v>0</v>
      </c>
      <c r="CX7">
        <f>IF(AND($L7&lt;=$P$2,90&lt;=$P$2),INDEX(WH_Backend!$DZ$6:$IO$125,$L7,90),0)</f>
        <v>0</v>
      </c>
      <c r="CY7">
        <f>IF(AND($L7&lt;=$P$2,91&lt;=$P$2),INDEX(WH_Backend!$DZ$6:$IO$125,$L7,91),0)</f>
        <v>0</v>
      </c>
      <c r="CZ7">
        <f>IF(AND($L7&lt;=$P$2,92&lt;=$P$2),INDEX(WH_Backend!$DZ$6:$IO$125,$L7,92),0)</f>
        <v>0</v>
      </c>
      <c r="DA7">
        <f>IF(AND($L7&lt;=$P$2,93&lt;=$P$2),INDEX(WH_Backend!$DZ$6:$IO$125,$L7,93),0)</f>
        <v>0</v>
      </c>
      <c r="DB7">
        <f>IF(AND($L7&lt;=$P$2,94&lt;=$P$2),INDEX(WH_Backend!$DZ$6:$IO$125,$L7,94),0)</f>
        <v>0</v>
      </c>
      <c r="DC7">
        <f>IF(AND($L7&lt;=$P$2,95&lt;=$P$2),INDEX(WH_Backend!$DZ$6:$IO$125,$L7,95),0)</f>
        <v>0</v>
      </c>
      <c r="DD7">
        <f>IF(AND($L7&lt;=$P$2,96&lt;=$P$2),INDEX(WH_Backend!$DZ$6:$IO$125,$L7,96),0)</f>
        <v>0</v>
      </c>
      <c r="DE7">
        <f>IF(AND($L7&lt;=$P$2,97&lt;=$P$2),INDEX(WH_Backend!$DZ$6:$IO$125,$L7,97),0)</f>
        <v>0</v>
      </c>
      <c r="DF7">
        <f>IF(AND($L7&lt;=$P$2,98&lt;=$P$2),INDEX(WH_Backend!$DZ$6:$IO$125,$L7,98),0)</f>
        <v>0</v>
      </c>
      <c r="DG7">
        <f>IF(AND($L7&lt;=$P$2,99&lt;=$P$2),INDEX(WH_Backend!$DZ$6:$IO$125,$L7,99),0)</f>
        <v>0</v>
      </c>
      <c r="DH7">
        <f>IF(AND($L7&lt;=$P$2,100&lt;=$P$2),INDEX(WH_Backend!$DZ$6:$IO$125,$L7,100),0)</f>
        <v>0</v>
      </c>
      <c r="DI7">
        <f>IF(AND($L7&lt;=$P$2,101&lt;=$P$2),INDEX(WH_Backend!$DZ$6:$IO$125,$L7,101),0)</f>
        <v>0</v>
      </c>
      <c r="DJ7">
        <f>IF(AND($L7&lt;=$P$2,102&lt;=$P$2),INDEX(WH_Backend!$DZ$6:$IO$125,$L7,102),0)</f>
        <v>0</v>
      </c>
      <c r="DK7">
        <f>IF(AND($L7&lt;=$P$2,103&lt;=$P$2),INDEX(WH_Backend!$DZ$6:$IO$125,$L7,103),0)</f>
        <v>0</v>
      </c>
      <c r="DL7">
        <f>IF(AND($L7&lt;=$P$2,104&lt;=$P$2),INDEX(WH_Backend!$DZ$6:$IO$125,$L7,104),0)</f>
        <v>0</v>
      </c>
      <c r="DM7">
        <f>IF(AND($L7&lt;=$P$2,105&lt;=$P$2),INDEX(WH_Backend!$DZ$6:$IO$125,$L7,105),0)</f>
        <v>0</v>
      </c>
      <c r="DN7">
        <f>IF(AND($L7&lt;=$P$2,106&lt;=$P$2),INDEX(WH_Backend!$DZ$6:$IO$125,$L7,106),0)</f>
        <v>0</v>
      </c>
      <c r="DO7">
        <f>IF(AND($L7&lt;=$P$2,107&lt;=$P$2),INDEX(WH_Backend!$DZ$6:$IO$125,$L7,107),0)</f>
        <v>0</v>
      </c>
      <c r="DP7">
        <f>IF(AND($L7&lt;=$P$2,108&lt;=$P$2),INDEX(WH_Backend!$DZ$6:$IO$125,$L7,108),0)</f>
        <v>0</v>
      </c>
      <c r="DQ7">
        <f>IF(AND($L7&lt;=$P$2,109&lt;=$P$2),INDEX(WH_Backend!$DZ$6:$IO$125,$L7,109),0)</f>
        <v>0</v>
      </c>
      <c r="DR7">
        <f>IF(AND($L7&lt;=$P$2,110&lt;=$P$2),INDEX(WH_Backend!$DZ$6:$IO$125,$L7,110),0)</f>
        <v>0</v>
      </c>
      <c r="DS7">
        <f>IF(AND($L7&lt;=$P$2,111&lt;=$P$2),INDEX(WH_Backend!$DZ$6:$IO$125,$L7,111),0)</f>
        <v>0</v>
      </c>
      <c r="DT7">
        <f>IF(AND($L7&lt;=$P$2,112&lt;=$P$2),INDEX(WH_Backend!$DZ$6:$IO$125,$L7,112),0)</f>
        <v>0</v>
      </c>
      <c r="DU7">
        <f>IF(AND($L7&lt;=$P$2,113&lt;=$P$2),INDEX(WH_Backend!$DZ$6:$IO$125,$L7,113),0)</f>
        <v>0</v>
      </c>
      <c r="DV7">
        <f>IF(AND($L7&lt;=$P$2,114&lt;=$P$2),INDEX(WH_Backend!$DZ$6:$IO$125,$L7,114),0)</f>
        <v>0</v>
      </c>
      <c r="DW7">
        <f>IF(AND($L7&lt;=$P$2,115&lt;=$P$2),INDEX(WH_Backend!$DZ$6:$IO$125,$L7,115),0)</f>
        <v>0</v>
      </c>
      <c r="DX7">
        <f>IF(AND($L7&lt;=$P$2,116&lt;=$P$2),INDEX(WH_Backend!$DZ$6:$IO$125,$L7,116),0)</f>
        <v>0</v>
      </c>
      <c r="DY7">
        <f>IF(AND($L7&lt;=$P$2,117&lt;=$P$2),INDEX(WH_Backend!$DZ$6:$IO$125,$L7,117),0)</f>
        <v>0</v>
      </c>
      <c r="DZ7">
        <f>IF(AND($L7&lt;=$P$2,118&lt;=$P$2),INDEX(WH_Backend!$DZ$6:$IO$125,$L7,118),0)</f>
        <v>0</v>
      </c>
      <c r="EA7">
        <f>IF(AND($L7&lt;=$P$2,119&lt;=$P$2),INDEX(WH_Backend!$DZ$6:$IO$125,$L7,119),0)</f>
        <v>0</v>
      </c>
      <c r="EB7">
        <f>IF(AND($L7&lt;=$P$2,120&lt;=$P$2),INDEX(WH_Backend!$DZ$6:$IO$125,$L7,120),0)</f>
        <v>0</v>
      </c>
    </row>
    <row r="8" spans="1:132" ht="15">
      <c r="A8" s="25">
        <f>IF(L8&lt;=$P$2,INDEX(WH_Backend!$E$6:$E$125,L8),0)</f>
        <v>127</v>
      </c>
      <c r="B8" s="25">
        <f t="array" ref="B8">IF(L8&lt;=$P$2,MMULT(M133:INDEX(M133:EF133,$P$2),$A$6:INDEX($A$6:$A$125,$P$2)),0)</f>
        <v>5.5593475182074629E-4</v>
      </c>
      <c r="C8" s="25">
        <f t="shared" si="0"/>
        <v>1.6370904631912708E-11</v>
      </c>
      <c r="E8">
        <f>IF(L8&lt;=$P$2,Inputs!A8,"")</f>
        <v>22</v>
      </c>
      <c r="F8" s="25">
        <f>IF(L8&lt;=$P$2,Inputs!D8,"")</f>
        <v>4.44306604442751E-4</v>
      </c>
      <c r="G8" s="25">
        <f t="shared" si="1"/>
        <v>5.5593475182074629E-4</v>
      </c>
      <c r="J8">
        <f>IF($L8&lt;=$E$2,WH_Numerical!$F8,"")</f>
        <v>5.5537371159874202E-4</v>
      </c>
      <c r="L8" s="10">
        <v>3</v>
      </c>
      <c r="M8">
        <f>IF(AND($L8&lt;=$P$2,1&lt;=$P$2),INDEX(WH_Backend!$DZ$6:$IO$125,$L8,1),0)</f>
        <v>30000000</v>
      </c>
      <c r="N8">
        <f>IF(AND($L8&lt;=$P$2,2&lt;=$P$2),INDEX(WH_Backend!$DZ$6:$IO$125,$L8,2),0)</f>
        <v>-120000000</v>
      </c>
      <c r="O8">
        <f>IF(AND($L8&lt;=$P$2,3&lt;=$P$2),INDEX(WH_Backend!$DZ$6:$IO$125,$L8,3),0)</f>
        <v>190285838.65000001</v>
      </c>
      <c r="P8">
        <f>IF(AND($L8&lt;=$P$2,4&lt;=$P$2),INDEX(WH_Backend!$DZ$6:$IO$125,$L8,4),0)</f>
        <v>-150000000</v>
      </c>
      <c r="Q8">
        <f>IF(AND($L8&lt;=$P$2,5&lt;=$P$2),INDEX(WH_Backend!$DZ$6:$IO$125,$L8,5),0)</f>
        <v>60000000</v>
      </c>
      <c r="R8">
        <f>IF(AND($L8&lt;=$P$2,6&lt;=$P$2),INDEX(WH_Backend!$DZ$6:$IO$125,$L8,6),0)</f>
        <v>-10000000</v>
      </c>
      <c r="S8">
        <f>IF(AND($L8&lt;=$P$2,7&lt;=$P$2),INDEX(WH_Backend!$DZ$6:$IO$125,$L8,7),0)</f>
        <v>0</v>
      </c>
      <c r="T8">
        <f>IF(AND($L8&lt;=$P$2,8&lt;=$P$2),INDEX(WH_Backend!$DZ$6:$IO$125,$L8,8),0)</f>
        <v>0</v>
      </c>
      <c r="U8">
        <f>IF(AND($L8&lt;=$P$2,9&lt;=$P$2),INDEX(WH_Backend!$DZ$6:$IO$125,$L8,9),0)</f>
        <v>0</v>
      </c>
      <c r="V8">
        <f>IF(AND($L8&lt;=$P$2,10&lt;=$P$2),INDEX(WH_Backend!$DZ$6:$IO$125,$L8,10),0)</f>
        <v>0</v>
      </c>
      <c r="W8">
        <f>IF(AND($L8&lt;=$P$2,11&lt;=$P$2),INDEX(WH_Backend!$DZ$6:$IO$125,$L8,11),0)</f>
        <v>0</v>
      </c>
      <c r="X8">
        <f>IF(AND($L8&lt;=$P$2,12&lt;=$P$2),INDEX(WH_Backend!$DZ$6:$IO$125,$L8,12),0)</f>
        <v>0</v>
      </c>
      <c r="Y8">
        <f>IF(AND($L8&lt;=$P$2,13&lt;=$P$2),INDEX(WH_Backend!$DZ$6:$IO$125,$L8,13),0)</f>
        <v>0</v>
      </c>
      <c r="Z8">
        <f>IF(AND($L8&lt;=$P$2,14&lt;=$P$2),INDEX(WH_Backend!$DZ$6:$IO$125,$L8,14),0)</f>
        <v>0</v>
      </c>
      <c r="AA8">
        <f>IF(AND($L8&lt;=$P$2,15&lt;=$P$2),INDEX(WH_Backend!$DZ$6:$IO$125,$L8,15),0)</f>
        <v>0</v>
      </c>
      <c r="AB8">
        <f>IF(AND($L8&lt;=$P$2,16&lt;=$P$2),INDEX(WH_Backend!$DZ$6:$IO$125,$L8,16),0)</f>
        <v>0</v>
      </c>
      <c r="AC8">
        <f>IF(AND($L8&lt;=$P$2,17&lt;=$P$2),INDEX(WH_Backend!$DZ$6:$IO$125,$L8,17),0)</f>
        <v>0</v>
      </c>
      <c r="AD8">
        <f>IF(AND($L8&lt;=$P$2,18&lt;=$P$2),INDEX(WH_Backend!$DZ$6:$IO$125,$L8,18),0)</f>
        <v>0</v>
      </c>
      <c r="AE8">
        <f>IF(AND($L8&lt;=$P$2,19&lt;=$P$2),INDEX(WH_Backend!$DZ$6:$IO$125,$L8,19),0)</f>
        <v>0</v>
      </c>
      <c r="AF8">
        <f>IF(AND($L8&lt;=$P$2,20&lt;=$P$2),INDEX(WH_Backend!$DZ$6:$IO$125,$L8,20),0)</f>
        <v>0</v>
      </c>
      <c r="AG8">
        <f>IF(AND($L8&lt;=$P$2,21&lt;=$P$2),INDEX(WH_Backend!$DZ$6:$IO$125,$L8,21),0)</f>
        <v>0</v>
      </c>
      <c r="AH8">
        <f>IF(AND($L8&lt;=$P$2,22&lt;=$P$2),INDEX(WH_Backend!$DZ$6:$IO$125,$L8,22),0)</f>
        <v>0</v>
      </c>
      <c r="AI8">
        <f>IF(AND($L8&lt;=$P$2,23&lt;=$P$2),INDEX(WH_Backend!$DZ$6:$IO$125,$L8,23),0)</f>
        <v>0</v>
      </c>
      <c r="AJ8">
        <f>IF(AND($L8&lt;=$P$2,24&lt;=$P$2),INDEX(WH_Backend!$DZ$6:$IO$125,$L8,24),0)</f>
        <v>0</v>
      </c>
      <c r="AK8">
        <f>IF(AND($L8&lt;=$P$2,25&lt;=$P$2),INDEX(WH_Backend!$DZ$6:$IO$125,$L8,25),0)</f>
        <v>0</v>
      </c>
      <c r="AL8">
        <f>IF(AND($L8&lt;=$P$2,26&lt;=$P$2),INDEX(WH_Backend!$DZ$6:$IO$125,$L8,26),0)</f>
        <v>0</v>
      </c>
      <c r="AM8">
        <f>IF(AND($L8&lt;=$P$2,27&lt;=$P$2),INDEX(WH_Backend!$DZ$6:$IO$125,$L8,27),0)</f>
        <v>0</v>
      </c>
      <c r="AN8">
        <f>IF(AND($L8&lt;=$P$2,28&lt;=$P$2),INDEX(WH_Backend!$DZ$6:$IO$125,$L8,28),0)</f>
        <v>0</v>
      </c>
      <c r="AO8">
        <f>IF(AND($L8&lt;=$P$2,29&lt;=$P$2),INDEX(WH_Backend!$DZ$6:$IO$125,$L8,29),0)</f>
        <v>0</v>
      </c>
      <c r="AP8">
        <f>IF(AND($L8&lt;=$P$2,30&lt;=$P$2),INDEX(WH_Backend!$DZ$6:$IO$125,$L8,30),0)</f>
        <v>0</v>
      </c>
      <c r="AQ8">
        <f>IF(AND($L8&lt;=$P$2,31&lt;=$P$2),INDEX(WH_Backend!$DZ$6:$IO$125,$L8,31),0)</f>
        <v>0</v>
      </c>
      <c r="AR8">
        <f>IF(AND($L8&lt;=$P$2,32&lt;=$P$2),INDEX(WH_Backend!$DZ$6:$IO$125,$L8,32),0)</f>
        <v>0</v>
      </c>
      <c r="AS8">
        <f>IF(AND($L8&lt;=$P$2,33&lt;=$P$2),INDEX(WH_Backend!$DZ$6:$IO$125,$L8,33),0)</f>
        <v>0</v>
      </c>
      <c r="AT8">
        <f>IF(AND($L8&lt;=$P$2,34&lt;=$P$2),INDEX(WH_Backend!$DZ$6:$IO$125,$L8,34),0)</f>
        <v>0</v>
      </c>
      <c r="AU8">
        <f>IF(AND($L8&lt;=$P$2,35&lt;=$P$2),INDEX(WH_Backend!$DZ$6:$IO$125,$L8,35),0)</f>
        <v>0</v>
      </c>
      <c r="AV8">
        <f>IF(AND($L8&lt;=$P$2,36&lt;=$P$2),INDEX(WH_Backend!$DZ$6:$IO$125,$L8,36),0)</f>
        <v>0</v>
      </c>
      <c r="AW8">
        <f>IF(AND($L8&lt;=$P$2,37&lt;=$P$2),INDEX(WH_Backend!$DZ$6:$IO$125,$L8,37),0)</f>
        <v>0</v>
      </c>
      <c r="AX8">
        <f>IF(AND($L8&lt;=$P$2,38&lt;=$P$2),INDEX(WH_Backend!$DZ$6:$IO$125,$L8,38),0)</f>
        <v>0</v>
      </c>
      <c r="AY8">
        <f>IF(AND($L8&lt;=$P$2,39&lt;=$P$2),INDEX(WH_Backend!$DZ$6:$IO$125,$L8,39),0)</f>
        <v>0</v>
      </c>
      <c r="AZ8">
        <f>IF(AND($L8&lt;=$P$2,40&lt;=$P$2),INDEX(WH_Backend!$DZ$6:$IO$125,$L8,40),0)</f>
        <v>0</v>
      </c>
      <c r="BA8">
        <f>IF(AND($L8&lt;=$P$2,41&lt;=$P$2),INDEX(WH_Backend!$DZ$6:$IO$125,$L8,41),0)</f>
        <v>0</v>
      </c>
      <c r="BB8">
        <f>IF(AND($L8&lt;=$P$2,42&lt;=$P$2),INDEX(WH_Backend!$DZ$6:$IO$125,$L8,42),0)</f>
        <v>0</v>
      </c>
      <c r="BC8">
        <f>IF(AND($L8&lt;=$P$2,43&lt;=$P$2),INDEX(WH_Backend!$DZ$6:$IO$125,$L8,43),0)</f>
        <v>0</v>
      </c>
      <c r="BD8">
        <f>IF(AND($L8&lt;=$P$2,44&lt;=$P$2),INDEX(WH_Backend!$DZ$6:$IO$125,$L8,44),0)</f>
        <v>0</v>
      </c>
      <c r="BE8">
        <f>IF(AND($L8&lt;=$P$2,45&lt;=$P$2),INDEX(WH_Backend!$DZ$6:$IO$125,$L8,45),0)</f>
        <v>0</v>
      </c>
      <c r="BF8">
        <f>IF(AND($L8&lt;=$P$2,46&lt;=$P$2),INDEX(WH_Backend!$DZ$6:$IO$125,$L8,46),0)</f>
        <v>0</v>
      </c>
      <c r="BG8">
        <f>IF(AND($L8&lt;=$P$2,47&lt;=$P$2),INDEX(WH_Backend!$DZ$6:$IO$125,$L8,47),0)</f>
        <v>0</v>
      </c>
      <c r="BH8">
        <f>IF(AND($L8&lt;=$P$2,48&lt;=$P$2),INDEX(WH_Backend!$DZ$6:$IO$125,$L8,48),0)</f>
        <v>0</v>
      </c>
      <c r="BI8">
        <f>IF(AND($L8&lt;=$P$2,49&lt;=$P$2),INDEX(WH_Backend!$DZ$6:$IO$125,$L8,49),0)</f>
        <v>0</v>
      </c>
      <c r="BJ8">
        <f>IF(AND($L8&lt;=$P$2,50&lt;=$P$2),INDEX(WH_Backend!$DZ$6:$IO$125,$L8,50),0)</f>
        <v>0</v>
      </c>
      <c r="BK8">
        <f>IF(AND($L8&lt;=$P$2,51&lt;=$P$2),INDEX(WH_Backend!$DZ$6:$IO$125,$L8,51),0)</f>
        <v>0</v>
      </c>
      <c r="BL8">
        <f>IF(AND($L8&lt;=$P$2,52&lt;=$P$2),INDEX(WH_Backend!$DZ$6:$IO$125,$L8,52),0)</f>
        <v>0</v>
      </c>
      <c r="BM8">
        <f>IF(AND($L8&lt;=$P$2,53&lt;=$P$2),INDEX(WH_Backend!$DZ$6:$IO$125,$L8,53),0)</f>
        <v>0</v>
      </c>
      <c r="BN8">
        <f>IF(AND($L8&lt;=$P$2,54&lt;=$P$2),INDEX(WH_Backend!$DZ$6:$IO$125,$L8,54),0)</f>
        <v>0</v>
      </c>
      <c r="BO8">
        <f>IF(AND($L8&lt;=$P$2,55&lt;=$P$2),INDEX(WH_Backend!$DZ$6:$IO$125,$L8,55),0)</f>
        <v>0</v>
      </c>
      <c r="BP8">
        <f>IF(AND($L8&lt;=$P$2,56&lt;=$P$2),INDEX(WH_Backend!$DZ$6:$IO$125,$L8,56),0)</f>
        <v>0</v>
      </c>
      <c r="BQ8">
        <f>IF(AND($L8&lt;=$P$2,57&lt;=$P$2),INDEX(WH_Backend!$DZ$6:$IO$125,$L8,57),0)</f>
        <v>0</v>
      </c>
      <c r="BR8">
        <f>IF(AND($L8&lt;=$P$2,58&lt;=$P$2),INDEX(WH_Backend!$DZ$6:$IO$125,$L8,58),0)</f>
        <v>0</v>
      </c>
      <c r="BS8">
        <f>IF(AND($L8&lt;=$P$2,59&lt;=$P$2),INDEX(WH_Backend!$DZ$6:$IO$125,$L8,59),0)</f>
        <v>0</v>
      </c>
      <c r="BT8">
        <f>IF(AND($L8&lt;=$P$2,60&lt;=$P$2),INDEX(WH_Backend!$DZ$6:$IO$125,$L8,60),0)</f>
        <v>0</v>
      </c>
      <c r="BU8">
        <f>IF(AND($L8&lt;=$P$2,61&lt;=$P$2),INDEX(WH_Backend!$DZ$6:$IO$125,$L8,61),0)</f>
        <v>0</v>
      </c>
      <c r="BV8">
        <f>IF(AND($L8&lt;=$P$2,62&lt;=$P$2),INDEX(WH_Backend!$DZ$6:$IO$125,$L8,62),0)</f>
        <v>0</v>
      </c>
      <c r="BW8">
        <f>IF(AND($L8&lt;=$P$2,63&lt;=$P$2),INDEX(WH_Backend!$DZ$6:$IO$125,$L8,63),0)</f>
        <v>0</v>
      </c>
      <c r="BX8">
        <f>IF(AND($L8&lt;=$P$2,64&lt;=$P$2),INDEX(WH_Backend!$DZ$6:$IO$125,$L8,64),0)</f>
        <v>0</v>
      </c>
      <c r="BY8">
        <f>IF(AND($L8&lt;=$P$2,65&lt;=$P$2),INDEX(WH_Backend!$DZ$6:$IO$125,$L8,65),0)</f>
        <v>0</v>
      </c>
      <c r="BZ8">
        <f>IF(AND($L8&lt;=$P$2,66&lt;=$P$2),INDEX(WH_Backend!$DZ$6:$IO$125,$L8,66),0)</f>
        <v>0</v>
      </c>
      <c r="CA8">
        <f>IF(AND($L8&lt;=$P$2,67&lt;=$P$2),INDEX(WH_Backend!$DZ$6:$IO$125,$L8,67),0)</f>
        <v>0</v>
      </c>
      <c r="CB8">
        <f>IF(AND($L8&lt;=$P$2,68&lt;=$P$2),INDEX(WH_Backend!$DZ$6:$IO$125,$L8,68),0)</f>
        <v>0</v>
      </c>
      <c r="CC8">
        <f>IF(AND($L8&lt;=$P$2,69&lt;=$P$2),INDEX(WH_Backend!$DZ$6:$IO$125,$L8,69),0)</f>
        <v>0</v>
      </c>
      <c r="CD8">
        <f>IF(AND($L8&lt;=$P$2,70&lt;=$P$2),INDEX(WH_Backend!$DZ$6:$IO$125,$L8,70),0)</f>
        <v>0</v>
      </c>
      <c r="CE8">
        <f>IF(AND($L8&lt;=$P$2,71&lt;=$P$2),INDEX(WH_Backend!$DZ$6:$IO$125,$L8,71),0)</f>
        <v>0</v>
      </c>
      <c r="CF8">
        <f>IF(AND($L8&lt;=$P$2,72&lt;=$P$2),INDEX(WH_Backend!$DZ$6:$IO$125,$L8,72),0)</f>
        <v>0</v>
      </c>
      <c r="CG8">
        <f>IF(AND($L8&lt;=$P$2,73&lt;=$P$2),INDEX(WH_Backend!$DZ$6:$IO$125,$L8,73),0)</f>
        <v>0</v>
      </c>
      <c r="CH8">
        <f>IF(AND($L8&lt;=$P$2,74&lt;=$P$2),INDEX(WH_Backend!$DZ$6:$IO$125,$L8,74),0)</f>
        <v>0</v>
      </c>
      <c r="CI8">
        <f>IF(AND($L8&lt;=$P$2,75&lt;=$P$2),INDEX(WH_Backend!$DZ$6:$IO$125,$L8,75),0)</f>
        <v>0</v>
      </c>
      <c r="CJ8">
        <f>IF(AND($L8&lt;=$P$2,76&lt;=$P$2),INDEX(WH_Backend!$DZ$6:$IO$125,$L8,76),0)</f>
        <v>0</v>
      </c>
      <c r="CK8">
        <f>IF(AND($L8&lt;=$P$2,77&lt;=$P$2),INDEX(WH_Backend!$DZ$6:$IO$125,$L8,77),0)</f>
        <v>0</v>
      </c>
      <c r="CL8">
        <f>IF(AND($L8&lt;=$P$2,78&lt;=$P$2),INDEX(WH_Backend!$DZ$6:$IO$125,$L8,78),0)</f>
        <v>0</v>
      </c>
      <c r="CM8">
        <f>IF(AND($L8&lt;=$P$2,79&lt;=$P$2),INDEX(WH_Backend!$DZ$6:$IO$125,$L8,79),0)</f>
        <v>0</v>
      </c>
      <c r="CN8">
        <f>IF(AND($L8&lt;=$P$2,80&lt;=$P$2),INDEX(WH_Backend!$DZ$6:$IO$125,$L8,80),0)</f>
        <v>0</v>
      </c>
      <c r="CO8">
        <f>IF(AND($L8&lt;=$P$2,81&lt;=$P$2),INDEX(WH_Backend!$DZ$6:$IO$125,$L8,81),0)</f>
        <v>0</v>
      </c>
      <c r="CP8">
        <f>IF(AND($L8&lt;=$P$2,82&lt;=$P$2),INDEX(WH_Backend!$DZ$6:$IO$125,$L8,82),0)</f>
        <v>0</v>
      </c>
      <c r="CQ8">
        <f>IF(AND($L8&lt;=$P$2,83&lt;=$P$2),INDEX(WH_Backend!$DZ$6:$IO$125,$L8,83),0)</f>
        <v>0</v>
      </c>
      <c r="CR8">
        <f>IF(AND($L8&lt;=$P$2,84&lt;=$P$2),INDEX(WH_Backend!$DZ$6:$IO$125,$L8,84),0)</f>
        <v>0</v>
      </c>
      <c r="CS8">
        <f>IF(AND($L8&lt;=$P$2,85&lt;=$P$2),INDEX(WH_Backend!$DZ$6:$IO$125,$L8,85),0)</f>
        <v>0</v>
      </c>
      <c r="CT8">
        <f>IF(AND($L8&lt;=$P$2,86&lt;=$P$2),INDEX(WH_Backend!$DZ$6:$IO$125,$L8,86),0)</f>
        <v>0</v>
      </c>
      <c r="CU8">
        <f>IF(AND($L8&lt;=$P$2,87&lt;=$P$2),INDEX(WH_Backend!$DZ$6:$IO$125,$L8,87),0)</f>
        <v>0</v>
      </c>
      <c r="CV8">
        <f>IF(AND($L8&lt;=$P$2,88&lt;=$P$2),INDEX(WH_Backend!$DZ$6:$IO$125,$L8,88),0)</f>
        <v>0</v>
      </c>
      <c r="CW8">
        <f>IF(AND($L8&lt;=$P$2,89&lt;=$P$2),INDEX(WH_Backend!$DZ$6:$IO$125,$L8,89),0)</f>
        <v>0</v>
      </c>
      <c r="CX8">
        <f>IF(AND($L8&lt;=$P$2,90&lt;=$P$2),INDEX(WH_Backend!$DZ$6:$IO$125,$L8,90),0)</f>
        <v>0</v>
      </c>
      <c r="CY8">
        <f>IF(AND($L8&lt;=$P$2,91&lt;=$P$2),INDEX(WH_Backend!$DZ$6:$IO$125,$L8,91),0)</f>
        <v>0</v>
      </c>
      <c r="CZ8">
        <f>IF(AND($L8&lt;=$P$2,92&lt;=$P$2),INDEX(WH_Backend!$DZ$6:$IO$125,$L8,92),0)</f>
        <v>0</v>
      </c>
      <c r="DA8">
        <f>IF(AND($L8&lt;=$P$2,93&lt;=$P$2),INDEX(WH_Backend!$DZ$6:$IO$125,$L8,93),0)</f>
        <v>0</v>
      </c>
      <c r="DB8">
        <f>IF(AND($L8&lt;=$P$2,94&lt;=$P$2),INDEX(WH_Backend!$DZ$6:$IO$125,$L8,94),0)</f>
        <v>0</v>
      </c>
      <c r="DC8">
        <f>IF(AND($L8&lt;=$P$2,95&lt;=$P$2),INDEX(WH_Backend!$DZ$6:$IO$125,$L8,95),0)</f>
        <v>0</v>
      </c>
      <c r="DD8">
        <f>IF(AND($L8&lt;=$P$2,96&lt;=$P$2),INDEX(WH_Backend!$DZ$6:$IO$125,$L8,96),0)</f>
        <v>0</v>
      </c>
      <c r="DE8">
        <f>IF(AND($L8&lt;=$P$2,97&lt;=$P$2),INDEX(WH_Backend!$DZ$6:$IO$125,$L8,97),0)</f>
        <v>0</v>
      </c>
      <c r="DF8">
        <f>IF(AND($L8&lt;=$P$2,98&lt;=$P$2),INDEX(WH_Backend!$DZ$6:$IO$125,$L8,98),0)</f>
        <v>0</v>
      </c>
      <c r="DG8">
        <f>IF(AND($L8&lt;=$P$2,99&lt;=$P$2),INDEX(WH_Backend!$DZ$6:$IO$125,$L8,99),0)</f>
        <v>0</v>
      </c>
      <c r="DH8">
        <f>IF(AND($L8&lt;=$P$2,100&lt;=$P$2),INDEX(WH_Backend!$DZ$6:$IO$125,$L8,100),0)</f>
        <v>0</v>
      </c>
      <c r="DI8">
        <f>IF(AND($L8&lt;=$P$2,101&lt;=$P$2),INDEX(WH_Backend!$DZ$6:$IO$125,$L8,101),0)</f>
        <v>0</v>
      </c>
      <c r="DJ8">
        <f>IF(AND($L8&lt;=$P$2,102&lt;=$P$2),INDEX(WH_Backend!$DZ$6:$IO$125,$L8,102),0)</f>
        <v>0</v>
      </c>
      <c r="DK8">
        <f>IF(AND($L8&lt;=$P$2,103&lt;=$P$2),INDEX(WH_Backend!$DZ$6:$IO$125,$L8,103),0)</f>
        <v>0</v>
      </c>
      <c r="DL8">
        <f>IF(AND($L8&lt;=$P$2,104&lt;=$P$2),INDEX(WH_Backend!$DZ$6:$IO$125,$L8,104),0)</f>
        <v>0</v>
      </c>
      <c r="DM8">
        <f>IF(AND($L8&lt;=$P$2,105&lt;=$P$2),INDEX(WH_Backend!$DZ$6:$IO$125,$L8,105),0)</f>
        <v>0</v>
      </c>
      <c r="DN8">
        <f>IF(AND($L8&lt;=$P$2,106&lt;=$P$2),INDEX(WH_Backend!$DZ$6:$IO$125,$L8,106),0)</f>
        <v>0</v>
      </c>
      <c r="DO8">
        <f>IF(AND($L8&lt;=$P$2,107&lt;=$P$2),INDEX(WH_Backend!$DZ$6:$IO$125,$L8,107),0)</f>
        <v>0</v>
      </c>
      <c r="DP8">
        <f>IF(AND($L8&lt;=$P$2,108&lt;=$P$2),INDEX(WH_Backend!$DZ$6:$IO$125,$L8,108),0)</f>
        <v>0</v>
      </c>
      <c r="DQ8">
        <f>IF(AND($L8&lt;=$P$2,109&lt;=$P$2),INDEX(WH_Backend!$DZ$6:$IO$125,$L8,109),0)</f>
        <v>0</v>
      </c>
      <c r="DR8">
        <f>IF(AND($L8&lt;=$P$2,110&lt;=$P$2),INDEX(WH_Backend!$DZ$6:$IO$125,$L8,110),0)</f>
        <v>0</v>
      </c>
      <c r="DS8">
        <f>IF(AND($L8&lt;=$P$2,111&lt;=$P$2),INDEX(WH_Backend!$DZ$6:$IO$125,$L8,111),0)</f>
        <v>0</v>
      </c>
      <c r="DT8">
        <f>IF(AND($L8&lt;=$P$2,112&lt;=$P$2),INDEX(WH_Backend!$DZ$6:$IO$125,$L8,112),0)</f>
        <v>0</v>
      </c>
      <c r="DU8">
        <f>IF(AND($L8&lt;=$P$2,113&lt;=$P$2),INDEX(WH_Backend!$DZ$6:$IO$125,$L8,113),0)</f>
        <v>0</v>
      </c>
      <c r="DV8">
        <f>IF(AND($L8&lt;=$P$2,114&lt;=$P$2),INDEX(WH_Backend!$DZ$6:$IO$125,$L8,114),0)</f>
        <v>0</v>
      </c>
      <c r="DW8">
        <f>IF(AND($L8&lt;=$P$2,115&lt;=$P$2),INDEX(WH_Backend!$DZ$6:$IO$125,$L8,115),0)</f>
        <v>0</v>
      </c>
      <c r="DX8">
        <f>IF(AND($L8&lt;=$P$2,116&lt;=$P$2),INDEX(WH_Backend!$DZ$6:$IO$125,$L8,116),0)</f>
        <v>0</v>
      </c>
      <c r="DY8">
        <f>IF(AND($L8&lt;=$P$2,117&lt;=$P$2),INDEX(WH_Backend!$DZ$6:$IO$125,$L8,117),0)</f>
        <v>0</v>
      </c>
      <c r="DZ8">
        <f>IF(AND($L8&lt;=$P$2,118&lt;=$P$2),INDEX(WH_Backend!$DZ$6:$IO$125,$L8,118),0)</f>
        <v>0</v>
      </c>
      <c r="EA8">
        <f>IF(AND($L8&lt;=$P$2,119&lt;=$P$2),INDEX(WH_Backend!$DZ$6:$IO$125,$L8,119),0)</f>
        <v>0</v>
      </c>
      <c r="EB8">
        <f>IF(AND($L8&lt;=$P$2,120&lt;=$P$2),INDEX(WH_Backend!$DZ$6:$IO$125,$L8,120),0)</f>
        <v>0</v>
      </c>
    </row>
    <row r="9" spans="1:132" ht="15">
      <c r="A9" s="25">
        <f>IF(L9&lt;=$P$2,INDEX(WH_Backend!$E$6:$E$125,L9),0)</f>
        <v>167.02</v>
      </c>
      <c r="B9" s="25">
        <f t="array" ref="B9">IF(L9&lt;=$P$2,MMULT(M134:INDEX(M134:EF134,$P$2),$A$6:INDEX($A$6:$A$125,$P$2)),0)</f>
        <v>5.5717528505157645E-4</v>
      </c>
      <c r="C9" s="25">
        <f t="shared" si="0"/>
        <v>-1.9582557797548361E-11</v>
      </c>
      <c r="E9">
        <f>IF(L9&lt;=$P$2,Inputs!A9,"")</f>
        <v>23</v>
      </c>
      <c r="F9" s="25">
        <f>IF(L9&lt;=$P$2,Inputs!D9,"")</f>
        <v>5.8989986324438598E-4</v>
      </c>
      <c r="G9" s="25">
        <f t="shared" si="1"/>
        <v>5.5717528505157645E-4</v>
      </c>
      <c r="J9">
        <f>IF($L9&lt;=$E$2,WH_Numerical!$F9,"")</f>
        <v>5.5643201018124304E-4</v>
      </c>
      <c r="L9" s="10">
        <v>4</v>
      </c>
      <c r="M9">
        <f>IF(AND($L9&lt;=$P$2,1&lt;=$P$2),INDEX(WH_Backend!$DZ$6:$IO$125,$L9,1),0)</f>
        <v>-10000000</v>
      </c>
      <c r="N9">
        <f>IF(AND($L9&lt;=$P$2,2&lt;=$P$2),INDEX(WH_Backend!$DZ$6:$IO$125,$L9,2),0)</f>
        <v>60000000</v>
      </c>
      <c r="O9">
        <f>IF(AND($L9&lt;=$P$2,3&lt;=$P$2),INDEX(WH_Backend!$DZ$6:$IO$125,$L9,3),0)</f>
        <v>-150000000</v>
      </c>
      <c r="P9">
        <f>IF(AND($L9&lt;=$P$2,4&lt;=$P$2),INDEX(WH_Backend!$DZ$6:$IO$125,$L9,4),0)</f>
        <v>200283132.80000001</v>
      </c>
      <c r="Q9">
        <f>IF(AND($L9&lt;=$P$2,5&lt;=$P$2),INDEX(WH_Backend!$DZ$6:$IO$125,$L9,5),0)</f>
        <v>-150000000</v>
      </c>
      <c r="R9">
        <f>IF(AND($L9&lt;=$P$2,6&lt;=$P$2),INDEX(WH_Backend!$DZ$6:$IO$125,$L9,6),0)</f>
        <v>60000000</v>
      </c>
      <c r="S9">
        <f>IF(AND($L9&lt;=$P$2,7&lt;=$P$2),INDEX(WH_Backend!$DZ$6:$IO$125,$L9,7),0)</f>
        <v>-10000000</v>
      </c>
      <c r="T9">
        <f>IF(AND($L9&lt;=$P$2,8&lt;=$P$2),INDEX(WH_Backend!$DZ$6:$IO$125,$L9,8),0)</f>
        <v>0</v>
      </c>
      <c r="U9">
        <f>IF(AND($L9&lt;=$P$2,9&lt;=$P$2),INDEX(WH_Backend!$DZ$6:$IO$125,$L9,9),0)</f>
        <v>0</v>
      </c>
      <c r="V9">
        <f>IF(AND($L9&lt;=$P$2,10&lt;=$P$2),INDEX(WH_Backend!$DZ$6:$IO$125,$L9,10),0)</f>
        <v>0</v>
      </c>
      <c r="W9">
        <f>IF(AND($L9&lt;=$P$2,11&lt;=$P$2),INDEX(WH_Backend!$DZ$6:$IO$125,$L9,11),0)</f>
        <v>0</v>
      </c>
      <c r="X9">
        <f>IF(AND($L9&lt;=$P$2,12&lt;=$P$2),INDEX(WH_Backend!$DZ$6:$IO$125,$L9,12),0)</f>
        <v>0</v>
      </c>
      <c r="Y9">
        <f>IF(AND($L9&lt;=$P$2,13&lt;=$P$2),INDEX(WH_Backend!$DZ$6:$IO$125,$L9,13),0)</f>
        <v>0</v>
      </c>
      <c r="Z9">
        <f>IF(AND($L9&lt;=$P$2,14&lt;=$P$2),INDEX(WH_Backend!$DZ$6:$IO$125,$L9,14),0)</f>
        <v>0</v>
      </c>
      <c r="AA9">
        <f>IF(AND($L9&lt;=$P$2,15&lt;=$P$2),INDEX(WH_Backend!$DZ$6:$IO$125,$L9,15),0)</f>
        <v>0</v>
      </c>
      <c r="AB9">
        <f>IF(AND($L9&lt;=$P$2,16&lt;=$P$2),INDEX(WH_Backend!$DZ$6:$IO$125,$L9,16),0)</f>
        <v>0</v>
      </c>
      <c r="AC9">
        <f>IF(AND($L9&lt;=$P$2,17&lt;=$P$2),INDEX(WH_Backend!$DZ$6:$IO$125,$L9,17),0)</f>
        <v>0</v>
      </c>
      <c r="AD9">
        <f>IF(AND($L9&lt;=$P$2,18&lt;=$P$2),INDEX(WH_Backend!$DZ$6:$IO$125,$L9,18),0)</f>
        <v>0</v>
      </c>
      <c r="AE9">
        <f>IF(AND($L9&lt;=$P$2,19&lt;=$P$2),INDEX(WH_Backend!$DZ$6:$IO$125,$L9,19),0)</f>
        <v>0</v>
      </c>
      <c r="AF9">
        <f>IF(AND($L9&lt;=$P$2,20&lt;=$P$2),INDEX(WH_Backend!$DZ$6:$IO$125,$L9,20),0)</f>
        <v>0</v>
      </c>
      <c r="AG9">
        <f>IF(AND($L9&lt;=$P$2,21&lt;=$P$2),INDEX(WH_Backend!$DZ$6:$IO$125,$L9,21),0)</f>
        <v>0</v>
      </c>
      <c r="AH9">
        <f>IF(AND($L9&lt;=$P$2,22&lt;=$P$2),INDEX(WH_Backend!$DZ$6:$IO$125,$L9,22),0)</f>
        <v>0</v>
      </c>
      <c r="AI9">
        <f>IF(AND($L9&lt;=$P$2,23&lt;=$P$2),INDEX(WH_Backend!$DZ$6:$IO$125,$L9,23),0)</f>
        <v>0</v>
      </c>
      <c r="AJ9">
        <f>IF(AND($L9&lt;=$P$2,24&lt;=$P$2),INDEX(WH_Backend!$DZ$6:$IO$125,$L9,24),0)</f>
        <v>0</v>
      </c>
      <c r="AK9">
        <f>IF(AND($L9&lt;=$P$2,25&lt;=$P$2),INDEX(WH_Backend!$DZ$6:$IO$125,$L9,25),0)</f>
        <v>0</v>
      </c>
      <c r="AL9">
        <f>IF(AND($L9&lt;=$P$2,26&lt;=$P$2),INDEX(WH_Backend!$DZ$6:$IO$125,$L9,26),0)</f>
        <v>0</v>
      </c>
      <c r="AM9">
        <f>IF(AND($L9&lt;=$P$2,27&lt;=$P$2),INDEX(WH_Backend!$DZ$6:$IO$125,$L9,27),0)</f>
        <v>0</v>
      </c>
      <c r="AN9">
        <f>IF(AND($L9&lt;=$P$2,28&lt;=$P$2),INDEX(WH_Backend!$DZ$6:$IO$125,$L9,28),0)</f>
        <v>0</v>
      </c>
      <c r="AO9">
        <f>IF(AND($L9&lt;=$P$2,29&lt;=$P$2),INDEX(WH_Backend!$DZ$6:$IO$125,$L9,29),0)</f>
        <v>0</v>
      </c>
      <c r="AP9">
        <f>IF(AND($L9&lt;=$P$2,30&lt;=$P$2),INDEX(WH_Backend!$DZ$6:$IO$125,$L9,30),0)</f>
        <v>0</v>
      </c>
      <c r="AQ9">
        <f>IF(AND($L9&lt;=$P$2,31&lt;=$P$2),INDEX(WH_Backend!$DZ$6:$IO$125,$L9,31),0)</f>
        <v>0</v>
      </c>
      <c r="AR9">
        <f>IF(AND($L9&lt;=$P$2,32&lt;=$P$2),INDEX(WH_Backend!$DZ$6:$IO$125,$L9,32),0)</f>
        <v>0</v>
      </c>
      <c r="AS9">
        <f>IF(AND($L9&lt;=$P$2,33&lt;=$P$2),INDEX(WH_Backend!$DZ$6:$IO$125,$L9,33),0)</f>
        <v>0</v>
      </c>
      <c r="AT9">
        <f>IF(AND($L9&lt;=$P$2,34&lt;=$P$2),INDEX(WH_Backend!$DZ$6:$IO$125,$L9,34),0)</f>
        <v>0</v>
      </c>
      <c r="AU9">
        <f>IF(AND($L9&lt;=$P$2,35&lt;=$P$2),INDEX(WH_Backend!$DZ$6:$IO$125,$L9,35),0)</f>
        <v>0</v>
      </c>
      <c r="AV9">
        <f>IF(AND($L9&lt;=$P$2,36&lt;=$P$2),INDEX(WH_Backend!$DZ$6:$IO$125,$L9,36),0)</f>
        <v>0</v>
      </c>
      <c r="AW9">
        <f>IF(AND($L9&lt;=$P$2,37&lt;=$P$2),INDEX(WH_Backend!$DZ$6:$IO$125,$L9,37),0)</f>
        <v>0</v>
      </c>
      <c r="AX9">
        <f>IF(AND($L9&lt;=$P$2,38&lt;=$P$2),INDEX(WH_Backend!$DZ$6:$IO$125,$L9,38),0)</f>
        <v>0</v>
      </c>
      <c r="AY9">
        <f>IF(AND($L9&lt;=$P$2,39&lt;=$P$2),INDEX(WH_Backend!$DZ$6:$IO$125,$L9,39),0)</f>
        <v>0</v>
      </c>
      <c r="AZ9">
        <f>IF(AND($L9&lt;=$P$2,40&lt;=$P$2),INDEX(WH_Backend!$DZ$6:$IO$125,$L9,40),0)</f>
        <v>0</v>
      </c>
      <c r="BA9">
        <f>IF(AND($L9&lt;=$P$2,41&lt;=$P$2),INDEX(WH_Backend!$DZ$6:$IO$125,$L9,41),0)</f>
        <v>0</v>
      </c>
      <c r="BB9">
        <f>IF(AND($L9&lt;=$P$2,42&lt;=$P$2),INDEX(WH_Backend!$DZ$6:$IO$125,$L9,42),0)</f>
        <v>0</v>
      </c>
      <c r="BC9">
        <f>IF(AND($L9&lt;=$P$2,43&lt;=$P$2),INDEX(WH_Backend!$DZ$6:$IO$125,$L9,43),0)</f>
        <v>0</v>
      </c>
      <c r="BD9">
        <f>IF(AND($L9&lt;=$P$2,44&lt;=$P$2),INDEX(WH_Backend!$DZ$6:$IO$125,$L9,44),0)</f>
        <v>0</v>
      </c>
      <c r="BE9">
        <f>IF(AND($L9&lt;=$P$2,45&lt;=$P$2),INDEX(WH_Backend!$DZ$6:$IO$125,$L9,45),0)</f>
        <v>0</v>
      </c>
      <c r="BF9">
        <f>IF(AND($L9&lt;=$P$2,46&lt;=$P$2),INDEX(WH_Backend!$DZ$6:$IO$125,$L9,46),0)</f>
        <v>0</v>
      </c>
      <c r="BG9">
        <f>IF(AND($L9&lt;=$P$2,47&lt;=$P$2),INDEX(WH_Backend!$DZ$6:$IO$125,$L9,47),0)</f>
        <v>0</v>
      </c>
      <c r="BH9">
        <f>IF(AND($L9&lt;=$P$2,48&lt;=$P$2),INDEX(WH_Backend!$DZ$6:$IO$125,$L9,48),0)</f>
        <v>0</v>
      </c>
      <c r="BI9">
        <f>IF(AND($L9&lt;=$P$2,49&lt;=$P$2),INDEX(WH_Backend!$DZ$6:$IO$125,$L9,49),0)</f>
        <v>0</v>
      </c>
      <c r="BJ9">
        <f>IF(AND($L9&lt;=$P$2,50&lt;=$P$2),INDEX(WH_Backend!$DZ$6:$IO$125,$L9,50),0)</f>
        <v>0</v>
      </c>
      <c r="BK9">
        <f>IF(AND($L9&lt;=$P$2,51&lt;=$P$2),INDEX(WH_Backend!$DZ$6:$IO$125,$L9,51),0)</f>
        <v>0</v>
      </c>
      <c r="BL9">
        <f>IF(AND($L9&lt;=$P$2,52&lt;=$P$2),INDEX(WH_Backend!$DZ$6:$IO$125,$L9,52),0)</f>
        <v>0</v>
      </c>
      <c r="BM9">
        <f>IF(AND($L9&lt;=$P$2,53&lt;=$P$2),INDEX(WH_Backend!$DZ$6:$IO$125,$L9,53),0)</f>
        <v>0</v>
      </c>
      <c r="BN9">
        <f>IF(AND($L9&lt;=$P$2,54&lt;=$P$2),INDEX(WH_Backend!$DZ$6:$IO$125,$L9,54),0)</f>
        <v>0</v>
      </c>
      <c r="BO9">
        <f>IF(AND($L9&lt;=$P$2,55&lt;=$P$2),INDEX(WH_Backend!$DZ$6:$IO$125,$L9,55),0)</f>
        <v>0</v>
      </c>
      <c r="BP9">
        <f>IF(AND($L9&lt;=$P$2,56&lt;=$P$2),INDEX(WH_Backend!$DZ$6:$IO$125,$L9,56),0)</f>
        <v>0</v>
      </c>
      <c r="BQ9">
        <f>IF(AND($L9&lt;=$P$2,57&lt;=$P$2),INDEX(WH_Backend!$DZ$6:$IO$125,$L9,57),0)</f>
        <v>0</v>
      </c>
      <c r="BR9">
        <f>IF(AND($L9&lt;=$P$2,58&lt;=$P$2),INDEX(WH_Backend!$DZ$6:$IO$125,$L9,58),0)</f>
        <v>0</v>
      </c>
      <c r="BS9">
        <f>IF(AND($L9&lt;=$P$2,59&lt;=$P$2),INDEX(WH_Backend!$DZ$6:$IO$125,$L9,59),0)</f>
        <v>0</v>
      </c>
      <c r="BT9">
        <f>IF(AND($L9&lt;=$P$2,60&lt;=$P$2),INDEX(WH_Backend!$DZ$6:$IO$125,$L9,60),0)</f>
        <v>0</v>
      </c>
      <c r="BU9">
        <f>IF(AND($L9&lt;=$P$2,61&lt;=$P$2),INDEX(WH_Backend!$DZ$6:$IO$125,$L9,61),0)</f>
        <v>0</v>
      </c>
      <c r="BV9">
        <f>IF(AND($L9&lt;=$P$2,62&lt;=$P$2),INDEX(WH_Backend!$DZ$6:$IO$125,$L9,62),0)</f>
        <v>0</v>
      </c>
      <c r="BW9">
        <f>IF(AND($L9&lt;=$P$2,63&lt;=$P$2),INDEX(WH_Backend!$DZ$6:$IO$125,$L9,63),0)</f>
        <v>0</v>
      </c>
      <c r="BX9">
        <f>IF(AND($L9&lt;=$P$2,64&lt;=$P$2),INDEX(WH_Backend!$DZ$6:$IO$125,$L9,64),0)</f>
        <v>0</v>
      </c>
      <c r="BY9">
        <f>IF(AND($L9&lt;=$P$2,65&lt;=$P$2),INDEX(WH_Backend!$DZ$6:$IO$125,$L9,65),0)</f>
        <v>0</v>
      </c>
      <c r="BZ9">
        <f>IF(AND($L9&lt;=$P$2,66&lt;=$P$2),INDEX(WH_Backend!$DZ$6:$IO$125,$L9,66),0)</f>
        <v>0</v>
      </c>
      <c r="CA9">
        <f>IF(AND($L9&lt;=$P$2,67&lt;=$P$2),INDEX(WH_Backend!$DZ$6:$IO$125,$L9,67),0)</f>
        <v>0</v>
      </c>
      <c r="CB9">
        <f>IF(AND($L9&lt;=$P$2,68&lt;=$P$2),INDEX(WH_Backend!$DZ$6:$IO$125,$L9,68),0)</f>
        <v>0</v>
      </c>
      <c r="CC9">
        <f>IF(AND($L9&lt;=$P$2,69&lt;=$P$2),INDEX(WH_Backend!$DZ$6:$IO$125,$L9,69),0)</f>
        <v>0</v>
      </c>
      <c r="CD9">
        <f>IF(AND($L9&lt;=$P$2,70&lt;=$P$2),INDEX(WH_Backend!$DZ$6:$IO$125,$L9,70),0)</f>
        <v>0</v>
      </c>
      <c r="CE9">
        <f>IF(AND($L9&lt;=$P$2,71&lt;=$P$2),INDEX(WH_Backend!$DZ$6:$IO$125,$L9,71),0)</f>
        <v>0</v>
      </c>
      <c r="CF9">
        <f>IF(AND($L9&lt;=$P$2,72&lt;=$P$2),INDEX(WH_Backend!$DZ$6:$IO$125,$L9,72),0)</f>
        <v>0</v>
      </c>
      <c r="CG9">
        <f>IF(AND($L9&lt;=$P$2,73&lt;=$P$2),INDEX(WH_Backend!$DZ$6:$IO$125,$L9,73),0)</f>
        <v>0</v>
      </c>
      <c r="CH9">
        <f>IF(AND($L9&lt;=$P$2,74&lt;=$P$2),INDEX(WH_Backend!$DZ$6:$IO$125,$L9,74),0)</f>
        <v>0</v>
      </c>
      <c r="CI9">
        <f>IF(AND($L9&lt;=$P$2,75&lt;=$P$2),INDEX(WH_Backend!$DZ$6:$IO$125,$L9,75),0)</f>
        <v>0</v>
      </c>
      <c r="CJ9">
        <f>IF(AND($L9&lt;=$P$2,76&lt;=$P$2),INDEX(WH_Backend!$DZ$6:$IO$125,$L9,76),0)</f>
        <v>0</v>
      </c>
      <c r="CK9">
        <f>IF(AND($L9&lt;=$P$2,77&lt;=$P$2),INDEX(WH_Backend!$DZ$6:$IO$125,$L9,77),0)</f>
        <v>0</v>
      </c>
      <c r="CL9">
        <f>IF(AND($L9&lt;=$P$2,78&lt;=$P$2),INDEX(WH_Backend!$DZ$6:$IO$125,$L9,78),0)</f>
        <v>0</v>
      </c>
      <c r="CM9">
        <f>IF(AND($L9&lt;=$P$2,79&lt;=$P$2),INDEX(WH_Backend!$DZ$6:$IO$125,$L9,79),0)</f>
        <v>0</v>
      </c>
      <c r="CN9">
        <f>IF(AND($L9&lt;=$P$2,80&lt;=$P$2),INDEX(WH_Backend!$DZ$6:$IO$125,$L9,80),0)</f>
        <v>0</v>
      </c>
      <c r="CO9">
        <f>IF(AND($L9&lt;=$P$2,81&lt;=$P$2),INDEX(WH_Backend!$DZ$6:$IO$125,$L9,81),0)</f>
        <v>0</v>
      </c>
      <c r="CP9">
        <f>IF(AND($L9&lt;=$P$2,82&lt;=$P$2),INDEX(WH_Backend!$DZ$6:$IO$125,$L9,82),0)</f>
        <v>0</v>
      </c>
      <c r="CQ9">
        <f>IF(AND($L9&lt;=$P$2,83&lt;=$P$2),INDEX(WH_Backend!$DZ$6:$IO$125,$L9,83),0)</f>
        <v>0</v>
      </c>
      <c r="CR9">
        <f>IF(AND($L9&lt;=$P$2,84&lt;=$P$2),INDEX(WH_Backend!$DZ$6:$IO$125,$L9,84),0)</f>
        <v>0</v>
      </c>
      <c r="CS9">
        <f>IF(AND($L9&lt;=$P$2,85&lt;=$P$2),INDEX(WH_Backend!$DZ$6:$IO$125,$L9,85),0)</f>
        <v>0</v>
      </c>
      <c r="CT9">
        <f>IF(AND($L9&lt;=$P$2,86&lt;=$P$2),INDEX(WH_Backend!$DZ$6:$IO$125,$L9,86),0)</f>
        <v>0</v>
      </c>
      <c r="CU9">
        <f>IF(AND($L9&lt;=$P$2,87&lt;=$P$2),INDEX(WH_Backend!$DZ$6:$IO$125,$L9,87),0)</f>
        <v>0</v>
      </c>
      <c r="CV9">
        <f>IF(AND($L9&lt;=$P$2,88&lt;=$P$2),INDEX(WH_Backend!$DZ$6:$IO$125,$L9,88),0)</f>
        <v>0</v>
      </c>
      <c r="CW9">
        <f>IF(AND($L9&lt;=$P$2,89&lt;=$P$2),INDEX(WH_Backend!$DZ$6:$IO$125,$L9,89),0)</f>
        <v>0</v>
      </c>
      <c r="CX9">
        <f>IF(AND($L9&lt;=$P$2,90&lt;=$P$2),INDEX(WH_Backend!$DZ$6:$IO$125,$L9,90),0)</f>
        <v>0</v>
      </c>
      <c r="CY9">
        <f>IF(AND($L9&lt;=$P$2,91&lt;=$P$2),INDEX(WH_Backend!$DZ$6:$IO$125,$L9,91),0)</f>
        <v>0</v>
      </c>
      <c r="CZ9">
        <f>IF(AND($L9&lt;=$P$2,92&lt;=$P$2),INDEX(WH_Backend!$DZ$6:$IO$125,$L9,92),0)</f>
        <v>0</v>
      </c>
      <c r="DA9">
        <f>IF(AND($L9&lt;=$P$2,93&lt;=$P$2),INDEX(WH_Backend!$DZ$6:$IO$125,$L9,93),0)</f>
        <v>0</v>
      </c>
      <c r="DB9">
        <f>IF(AND($L9&lt;=$P$2,94&lt;=$P$2),INDEX(WH_Backend!$DZ$6:$IO$125,$L9,94),0)</f>
        <v>0</v>
      </c>
      <c r="DC9">
        <f>IF(AND($L9&lt;=$P$2,95&lt;=$P$2),INDEX(WH_Backend!$DZ$6:$IO$125,$L9,95),0)</f>
        <v>0</v>
      </c>
      <c r="DD9">
        <f>IF(AND($L9&lt;=$P$2,96&lt;=$P$2),INDEX(WH_Backend!$DZ$6:$IO$125,$L9,96),0)</f>
        <v>0</v>
      </c>
      <c r="DE9">
        <f>IF(AND($L9&lt;=$P$2,97&lt;=$P$2),INDEX(WH_Backend!$DZ$6:$IO$125,$L9,97),0)</f>
        <v>0</v>
      </c>
      <c r="DF9">
        <f>IF(AND($L9&lt;=$P$2,98&lt;=$P$2),INDEX(WH_Backend!$DZ$6:$IO$125,$L9,98),0)</f>
        <v>0</v>
      </c>
      <c r="DG9">
        <f>IF(AND($L9&lt;=$P$2,99&lt;=$P$2),INDEX(WH_Backend!$DZ$6:$IO$125,$L9,99),0)</f>
        <v>0</v>
      </c>
      <c r="DH9">
        <f>IF(AND($L9&lt;=$P$2,100&lt;=$P$2),INDEX(WH_Backend!$DZ$6:$IO$125,$L9,100),0)</f>
        <v>0</v>
      </c>
      <c r="DI9">
        <f>IF(AND($L9&lt;=$P$2,101&lt;=$P$2),INDEX(WH_Backend!$DZ$6:$IO$125,$L9,101),0)</f>
        <v>0</v>
      </c>
      <c r="DJ9">
        <f>IF(AND($L9&lt;=$P$2,102&lt;=$P$2),INDEX(WH_Backend!$DZ$6:$IO$125,$L9,102),0)</f>
        <v>0</v>
      </c>
      <c r="DK9">
        <f>IF(AND($L9&lt;=$P$2,103&lt;=$P$2),INDEX(WH_Backend!$DZ$6:$IO$125,$L9,103),0)</f>
        <v>0</v>
      </c>
      <c r="DL9">
        <f>IF(AND($L9&lt;=$P$2,104&lt;=$P$2),INDEX(WH_Backend!$DZ$6:$IO$125,$L9,104),0)</f>
        <v>0</v>
      </c>
      <c r="DM9">
        <f>IF(AND($L9&lt;=$P$2,105&lt;=$P$2),INDEX(WH_Backend!$DZ$6:$IO$125,$L9,105),0)</f>
        <v>0</v>
      </c>
      <c r="DN9">
        <f>IF(AND($L9&lt;=$P$2,106&lt;=$P$2),INDEX(WH_Backend!$DZ$6:$IO$125,$L9,106),0)</f>
        <v>0</v>
      </c>
      <c r="DO9">
        <f>IF(AND($L9&lt;=$P$2,107&lt;=$P$2),INDEX(WH_Backend!$DZ$6:$IO$125,$L9,107),0)</f>
        <v>0</v>
      </c>
      <c r="DP9">
        <f>IF(AND($L9&lt;=$P$2,108&lt;=$P$2),INDEX(WH_Backend!$DZ$6:$IO$125,$L9,108),0)</f>
        <v>0</v>
      </c>
      <c r="DQ9">
        <f>IF(AND($L9&lt;=$P$2,109&lt;=$P$2),INDEX(WH_Backend!$DZ$6:$IO$125,$L9,109),0)</f>
        <v>0</v>
      </c>
      <c r="DR9">
        <f>IF(AND($L9&lt;=$P$2,110&lt;=$P$2),INDEX(WH_Backend!$DZ$6:$IO$125,$L9,110),0)</f>
        <v>0</v>
      </c>
      <c r="DS9">
        <f>IF(AND($L9&lt;=$P$2,111&lt;=$P$2),INDEX(WH_Backend!$DZ$6:$IO$125,$L9,111),0)</f>
        <v>0</v>
      </c>
      <c r="DT9">
        <f>IF(AND($L9&lt;=$P$2,112&lt;=$P$2),INDEX(WH_Backend!$DZ$6:$IO$125,$L9,112),0)</f>
        <v>0</v>
      </c>
      <c r="DU9">
        <f>IF(AND($L9&lt;=$P$2,113&lt;=$P$2),INDEX(WH_Backend!$DZ$6:$IO$125,$L9,113),0)</f>
        <v>0</v>
      </c>
      <c r="DV9">
        <f>IF(AND($L9&lt;=$P$2,114&lt;=$P$2),INDEX(WH_Backend!$DZ$6:$IO$125,$L9,114),0)</f>
        <v>0</v>
      </c>
      <c r="DW9">
        <f>IF(AND($L9&lt;=$P$2,115&lt;=$P$2),INDEX(WH_Backend!$DZ$6:$IO$125,$L9,115),0)</f>
        <v>0</v>
      </c>
      <c r="DX9">
        <f>IF(AND($L9&lt;=$P$2,116&lt;=$P$2),INDEX(WH_Backend!$DZ$6:$IO$125,$L9,116),0)</f>
        <v>0</v>
      </c>
      <c r="DY9">
        <f>IF(AND($L9&lt;=$P$2,117&lt;=$P$2),INDEX(WH_Backend!$DZ$6:$IO$125,$L9,117),0)</f>
        <v>0</v>
      </c>
      <c r="DZ9">
        <f>IF(AND($L9&lt;=$P$2,118&lt;=$P$2),INDEX(WH_Backend!$DZ$6:$IO$125,$L9,118),0)</f>
        <v>0</v>
      </c>
      <c r="EA9">
        <f>IF(AND($L9&lt;=$P$2,119&lt;=$P$2),INDEX(WH_Backend!$DZ$6:$IO$125,$L9,119),0)</f>
        <v>0</v>
      </c>
      <c r="EB9">
        <f>IF(AND($L9&lt;=$P$2,120&lt;=$P$2),INDEX(WH_Backend!$DZ$6:$IO$125,$L9,120),0)</f>
        <v>0</v>
      </c>
    </row>
    <row r="10" spans="1:132" ht="15">
      <c r="A10" s="25">
        <f>IF(L10&lt;=$P$2,INDEX(WH_Backend!$E$6:$E$125,L10),0)</f>
        <v>164.02</v>
      </c>
      <c r="B10" s="25">
        <f t="array" ref="B10">IF(L10&lt;=$P$2,MMULT(M135:INDEX(M135:EF135,$P$2),$A$6:INDEX($A$6:$A$125,$P$2)),0)</f>
        <v>5.6663909806151905E-4</v>
      </c>
      <c r="C10" s="25">
        <f t="shared" si="0"/>
        <v>9.5212726591853425E-12</v>
      </c>
      <c r="E10">
        <f>IF(L10&lt;=$P$2,Inputs!A10,"")</f>
        <v>24</v>
      </c>
      <c r="F10" s="25">
        <f>IF(L10&lt;=$P$2,Inputs!D10,"")</f>
        <v>5.8747154781668102E-4</v>
      </c>
      <c r="G10" s="25">
        <f t="shared" si="1"/>
        <v>5.6663909806151905E-4</v>
      </c>
      <c r="J10">
        <f>IF($L10&lt;=$E$2,WH_Numerical!$F10,"")</f>
        <v>5.6581628751857505E-4</v>
      </c>
      <c r="L10" s="10">
        <v>5</v>
      </c>
      <c r="M10">
        <f>IF(AND($L10&lt;=$P$2,1&lt;=$P$2),INDEX(WH_Backend!$DZ$6:$IO$125,$L10,1),0)</f>
        <v>0</v>
      </c>
      <c r="N10">
        <f>IF(AND($L10&lt;=$P$2,2&lt;=$P$2),INDEX(WH_Backend!$DZ$6:$IO$125,$L10,2),0)</f>
        <v>-10000000</v>
      </c>
      <c r="O10">
        <f>IF(AND($L10&lt;=$P$2,3&lt;=$P$2),INDEX(WH_Backend!$DZ$6:$IO$125,$L10,3),0)</f>
        <v>60000000</v>
      </c>
      <c r="P10">
        <f>IF(AND($L10&lt;=$P$2,4&lt;=$P$2),INDEX(WH_Backend!$DZ$6:$IO$125,$L10,4),0)</f>
        <v>-150000000</v>
      </c>
      <c r="Q10">
        <f>IF(AND($L10&lt;=$P$2,5&lt;=$P$2),INDEX(WH_Backend!$DZ$6:$IO$125,$L10,5),0)</f>
        <v>200279196.5</v>
      </c>
      <c r="R10">
        <f>IF(AND($L10&lt;=$P$2,6&lt;=$P$2),INDEX(WH_Backend!$DZ$6:$IO$125,$L10,6),0)</f>
        <v>-150000000</v>
      </c>
      <c r="S10">
        <f>IF(AND($L10&lt;=$P$2,7&lt;=$P$2),INDEX(WH_Backend!$DZ$6:$IO$125,$L10,7),0)</f>
        <v>60000000</v>
      </c>
      <c r="T10">
        <f>IF(AND($L10&lt;=$P$2,8&lt;=$P$2),INDEX(WH_Backend!$DZ$6:$IO$125,$L10,8),0)</f>
        <v>-10000000</v>
      </c>
      <c r="U10">
        <f>IF(AND($L10&lt;=$P$2,9&lt;=$P$2),INDEX(WH_Backend!$DZ$6:$IO$125,$L10,9),0)</f>
        <v>0</v>
      </c>
      <c r="V10">
        <f>IF(AND($L10&lt;=$P$2,10&lt;=$P$2),INDEX(WH_Backend!$DZ$6:$IO$125,$L10,10),0)</f>
        <v>0</v>
      </c>
      <c r="W10">
        <f>IF(AND($L10&lt;=$P$2,11&lt;=$P$2),INDEX(WH_Backend!$DZ$6:$IO$125,$L10,11),0)</f>
        <v>0</v>
      </c>
      <c r="X10">
        <f>IF(AND($L10&lt;=$P$2,12&lt;=$P$2),INDEX(WH_Backend!$DZ$6:$IO$125,$L10,12),0)</f>
        <v>0</v>
      </c>
      <c r="Y10">
        <f>IF(AND($L10&lt;=$P$2,13&lt;=$P$2),INDEX(WH_Backend!$DZ$6:$IO$125,$L10,13),0)</f>
        <v>0</v>
      </c>
      <c r="Z10">
        <f>IF(AND($L10&lt;=$P$2,14&lt;=$P$2),INDEX(WH_Backend!$DZ$6:$IO$125,$L10,14),0)</f>
        <v>0</v>
      </c>
      <c r="AA10">
        <f>IF(AND($L10&lt;=$P$2,15&lt;=$P$2),INDEX(WH_Backend!$DZ$6:$IO$125,$L10,15),0)</f>
        <v>0</v>
      </c>
      <c r="AB10">
        <f>IF(AND($L10&lt;=$P$2,16&lt;=$P$2),INDEX(WH_Backend!$DZ$6:$IO$125,$L10,16),0)</f>
        <v>0</v>
      </c>
      <c r="AC10">
        <f>IF(AND($L10&lt;=$P$2,17&lt;=$P$2),INDEX(WH_Backend!$DZ$6:$IO$125,$L10,17),0)</f>
        <v>0</v>
      </c>
      <c r="AD10">
        <f>IF(AND($L10&lt;=$P$2,18&lt;=$P$2),INDEX(WH_Backend!$DZ$6:$IO$125,$L10,18),0)</f>
        <v>0</v>
      </c>
      <c r="AE10">
        <f>IF(AND($L10&lt;=$P$2,19&lt;=$P$2),INDEX(WH_Backend!$DZ$6:$IO$125,$L10,19),0)</f>
        <v>0</v>
      </c>
      <c r="AF10">
        <f>IF(AND($L10&lt;=$P$2,20&lt;=$P$2),INDEX(WH_Backend!$DZ$6:$IO$125,$L10,20),0)</f>
        <v>0</v>
      </c>
      <c r="AG10">
        <f>IF(AND($L10&lt;=$P$2,21&lt;=$P$2),INDEX(WH_Backend!$DZ$6:$IO$125,$L10,21),0)</f>
        <v>0</v>
      </c>
      <c r="AH10">
        <f>IF(AND($L10&lt;=$P$2,22&lt;=$P$2),INDEX(WH_Backend!$DZ$6:$IO$125,$L10,22),0)</f>
        <v>0</v>
      </c>
      <c r="AI10">
        <f>IF(AND($L10&lt;=$P$2,23&lt;=$P$2),INDEX(WH_Backend!$DZ$6:$IO$125,$L10,23),0)</f>
        <v>0</v>
      </c>
      <c r="AJ10">
        <f>IF(AND($L10&lt;=$P$2,24&lt;=$P$2),INDEX(WH_Backend!$DZ$6:$IO$125,$L10,24),0)</f>
        <v>0</v>
      </c>
      <c r="AK10">
        <f>IF(AND($L10&lt;=$P$2,25&lt;=$P$2),INDEX(WH_Backend!$DZ$6:$IO$125,$L10,25),0)</f>
        <v>0</v>
      </c>
      <c r="AL10">
        <f>IF(AND($L10&lt;=$P$2,26&lt;=$P$2),INDEX(WH_Backend!$DZ$6:$IO$125,$L10,26),0)</f>
        <v>0</v>
      </c>
      <c r="AM10">
        <f>IF(AND($L10&lt;=$P$2,27&lt;=$P$2),INDEX(WH_Backend!$DZ$6:$IO$125,$L10,27),0)</f>
        <v>0</v>
      </c>
      <c r="AN10">
        <f>IF(AND($L10&lt;=$P$2,28&lt;=$P$2),INDEX(WH_Backend!$DZ$6:$IO$125,$L10,28),0)</f>
        <v>0</v>
      </c>
      <c r="AO10">
        <f>IF(AND($L10&lt;=$P$2,29&lt;=$P$2),INDEX(WH_Backend!$DZ$6:$IO$125,$L10,29),0)</f>
        <v>0</v>
      </c>
      <c r="AP10">
        <f>IF(AND($L10&lt;=$P$2,30&lt;=$P$2),INDEX(WH_Backend!$DZ$6:$IO$125,$L10,30),0)</f>
        <v>0</v>
      </c>
      <c r="AQ10">
        <f>IF(AND($L10&lt;=$P$2,31&lt;=$P$2),INDEX(WH_Backend!$DZ$6:$IO$125,$L10,31),0)</f>
        <v>0</v>
      </c>
      <c r="AR10">
        <f>IF(AND($L10&lt;=$P$2,32&lt;=$P$2),INDEX(WH_Backend!$DZ$6:$IO$125,$L10,32),0)</f>
        <v>0</v>
      </c>
      <c r="AS10">
        <f>IF(AND($L10&lt;=$P$2,33&lt;=$P$2),INDEX(WH_Backend!$DZ$6:$IO$125,$L10,33),0)</f>
        <v>0</v>
      </c>
      <c r="AT10">
        <f>IF(AND($L10&lt;=$P$2,34&lt;=$P$2),INDEX(WH_Backend!$DZ$6:$IO$125,$L10,34),0)</f>
        <v>0</v>
      </c>
      <c r="AU10">
        <f>IF(AND($L10&lt;=$P$2,35&lt;=$P$2),INDEX(WH_Backend!$DZ$6:$IO$125,$L10,35),0)</f>
        <v>0</v>
      </c>
      <c r="AV10">
        <f>IF(AND($L10&lt;=$P$2,36&lt;=$P$2),INDEX(WH_Backend!$DZ$6:$IO$125,$L10,36),0)</f>
        <v>0</v>
      </c>
      <c r="AW10">
        <f>IF(AND($L10&lt;=$P$2,37&lt;=$P$2),INDEX(WH_Backend!$DZ$6:$IO$125,$L10,37),0)</f>
        <v>0</v>
      </c>
      <c r="AX10">
        <f>IF(AND($L10&lt;=$P$2,38&lt;=$P$2),INDEX(WH_Backend!$DZ$6:$IO$125,$L10,38),0)</f>
        <v>0</v>
      </c>
      <c r="AY10">
        <f>IF(AND($L10&lt;=$P$2,39&lt;=$P$2),INDEX(WH_Backend!$DZ$6:$IO$125,$L10,39),0)</f>
        <v>0</v>
      </c>
      <c r="AZ10">
        <f>IF(AND($L10&lt;=$P$2,40&lt;=$P$2),INDEX(WH_Backend!$DZ$6:$IO$125,$L10,40),0)</f>
        <v>0</v>
      </c>
      <c r="BA10">
        <f>IF(AND($L10&lt;=$P$2,41&lt;=$P$2),INDEX(WH_Backend!$DZ$6:$IO$125,$L10,41),0)</f>
        <v>0</v>
      </c>
      <c r="BB10">
        <f>IF(AND($L10&lt;=$P$2,42&lt;=$P$2),INDEX(WH_Backend!$DZ$6:$IO$125,$L10,42),0)</f>
        <v>0</v>
      </c>
      <c r="BC10">
        <f>IF(AND($L10&lt;=$P$2,43&lt;=$P$2),INDEX(WH_Backend!$DZ$6:$IO$125,$L10,43),0)</f>
        <v>0</v>
      </c>
      <c r="BD10">
        <f>IF(AND($L10&lt;=$P$2,44&lt;=$P$2),INDEX(WH_Backend!$DZ$6:$IO$125,$L10,44),0)</f>
        <v>0</v>
      </c>
      <c r="BE10">
        <f>IF(AND($L10&lt;=$P$2,45&lt;=$P$2),INDEX(WH_Backend!$DZ$6:$IO$125,$L10,45),0)</f>
        <v>0</v>
      </c>
      <c r="BF10">
        <f>IF(AND($L10&lt;=$P$2,46&lt;=$P$2),INDEX(WH_Backend!$DZ$6:$IO$125,$L10,46),0)</f>
        <v>0</v>
      </c>
      <c r="BG10">
        <f>IF(AND($L10&lt;=$P$2,47&lt;=$P$2),INDEX(WH_Backend!$DZ$6:$IO$125,$L10,47),0)</f>
        <v>0</v>
      </c>
      <c r="BH10">
        <f>IF(AND($L10&lt;=$P$2,48&lt;=$P$2),INDEX(WH_Backend!$DZ$6:$IO$125,$L10,48),0)</f>
        <v>0</v>
      </c>
      <c r="BI10">
        <f>IF(AND($L10&lt;=$P$2,49&lt;=$P$2),INDEX(WH_Backend!$DZ$6:$IO$125,$L10,49),0)</f>
        <v>0</v>
      </c>
      <c r="BJ10">
        <f>IF(AND($L10&lt;=$P$2,50&lt;=$P$2),INDEX(WH_Backend!$DZ$6:$IO$125,$L10,50),0)</f>
        <v>0</v>
      </c>
      <c r="BK10">
        <f>IF(AND($L10&lt;=$P$2,51&lt;=$P$2),INDEX(WH_Backend!$DZ$6:$IO$125,$L10,51),0)</f>
        <v>0</v>
      </c>
      <c r="BL10">
        <f>IF(AND($L10&lt;=$P$2,52&lt;=$P$2),INDEX(WH_Backend!$DZ$6:$IO$125,$L10,52),0)</f>
        <v>0</v>
      </c>
      <c r="BM10">
        <f>IF(AND($L10&lt;=$P$2,53&lt;=$P$2),INDEX(WH_Backend!$DZ$6:$IO$125,$L10,53),0)</f>
        <v>0</v>
      </c>
      <c r="BN10">
        <f>IF(AND($L10&lt;=$P$2,54&lt;=$P$2),INDEX(WH_Backend!$DZ$6:$IO$125,$L10,54),0)</f>
        <v>0</v>
      </c>
      <c r="BO10">
        <f>IF(AND($L10&lt;=$P$2,55&lt;=$P$2),INDEX(WH_Backend!$DZ$6:$IO$125,$L10,55),0)</f>
        <v>0</v>
      </c>
      <c r="BP10">
        <f>IF(AND($L10&lt;=$P$2,56&lt;=$P$2),INDEX(WH_Backend!$DZ$6:$IO$125,$L10,56),0)</f>
        <v>0</v>
      </c>
      <c r="BQ10">
        <f>IF(AND($L10&lt;=$P$2,57&lt;=$P$2),INDEX(WH_Backend!$DZ$6:$IO$125,$L10,57),0)</f>
        <v>0</v>
      </c>
      <c r="BR10">
        <f>IF(AND($L10&lt;=$P$2,58&lt;=$P$2),INDEX(WH_Backend!$DZ$6:$IO$125,$L10,58),0)</f>
        <v>0</v>
      </c>
      <c r="BS10">
        <f>IF(AND($L10&lt;=$P$2,59&lt;=$P$2),INDEX(WH_Backend!$DZ$6:$IO$125,$L10,59),0)</f>
        <v>0</v>
      </c>
      <c r="BT10">
        <f>IF(AND($L10&lt;=$P$2,60&lt;=$P$2),INDEX(WH_Backend!$DZ$6:$IO$125,$L10,60),0)</f>
        <v>0</v>
      </c>
      <c r="BU10">
        <f>IF(AND($L10&lt;=$P$2,61&lt;=$P$2),INDEX(WH_Backend!$DZ$6:$IO$125,$L10,61),0)</f>
        <v>0</v>
      </c>
      <c r="BV10">
        <f>IF(AND($L10&lt;=$P$2,62&lt;=$P$2),INDEX(WH_Backend!$DZ$6:$IO$125,$L10,62),0)</f>
        <v>0</v>
      </c>
      <c r="BW10">
        <f>IF(AND($L10&lt;=$P$2,63&lt;=$P$2),INDEX(WH_Backend!$DZ$6:$IO$125,$L10,63),0)</f>
        <v>0</v>
      </c>
      <c r="BX10">
        <f>IF(AND($L10&lt;=$P$2,64&lt;=$P$2),INDEX(WH_Backend!$DZ$6:$IO$125,$L10,64),0)</f>
        <v>0</v>
      </c>
      <c r="BY10">
        <f>IF(AND($L10&lt;=$P$2,65&lt;=$P$2),INDEX(WH_Backend!$DZ$6:$IO$125,$L10,65),0)</f>
        <v>0</v>
      </c>
      <c r="BZ10">
        <f>IF(AND($L10&lt;=$P$2,66&lt;=$P$2),INDEX(WH_Backend!$DZ$6:$IO$125,$L10,66),0)</f>
        <v>0</v>
      </c>
      <c r="CA10">
        <f>IF(AND($L10&lt;=$P$2,67&lt;=$P$2),INDEX(WH_Backend!$DZ$6:$IO$125,$L10,67),0)</f>
        <v>0</v>
      </c>
      <c r="CB10">
        <f>IF(AND($L10&lt;=$P$2,68&lt;=$P$2),INDEX(WH_Backend!$DZ$6:$IO$125,$L10,68),0)</f>
        <v>0</v>
      </c>
      <c r="CC10">
        <f>IF(AND($L10&lt;=$P$2,69&lt;=$P$2),INDEX(WH_Backend!$DZ$6:$IO$125,$L10,69),0)</f>
        <v>0</v>
      </c>
      <c r="CD10">
        <f>IF(AND($L10&lt;=$P$2,70&lt;=$P$2),INDEX(WH_Backend!$DZ$6:$IO$125,$L10,70),0)</f>
        <v>0</v>
      </c>
      <c r="CE10">
        <f>IF(AND($L10&lt;=$P$2,71&lt;=$P$2),INDEX(WH_Backend!$DZ$6:$IO$125,$L10,71),0)</f>
        <v>0</v>
      </c>
      <c r="CF10">
        <f>IF(AND($L10&lt;=$P$2,72&lt;=$P$2),INDEX(WH_Backend!$DZ$6:$IO$125,$L10,72),0)</f>
        <v>0</v>
      </c>
      <c r="CG10">
        <f>IF(AND($L10&lt;=$P$2,73&lt;=$P$2),INDEX(WH_Backend!$DZ$6:$IO$125,$L10,73),0)</f>
        <v>0</v>
      </c>
      <c r="CH10">
        <f>IF(AND($L10&lt;=$P$2,74&lt;=$P$2),INDEX(WH_Backend!$DZ$6:$IO$125,$L10,74),0)</f>
        <v>0</v>
      </c>
      <c r="CI10">
        <f>IF(AND($L10&lt;=$P$2,75&lt;=$P$2),INDEX(WH_Backend!$DZ$6:$IO$125,$L10,75),0)</f>
        <v>0</v>
      </c>
      <c r="CJ10">
        <f>IF(AND($L10&lt;=$P$2,76&lt;=$P$2),INDEX(WH_Backend!$DZ$6:$IO$125,$L10,76),0)</f>
        <v>0</v>
      </c>
      <c r="CK10">
        <f>IF(AND($L10&lt;=$P$2,77&lt;=$P$2),INDEX(WH_Backend!$DZ$6:$IO$125,$L10,77),0)</f>
        <v>0</v>
      </c>
      <c r="CL10">
        <f>IF(AND($L10&lt;=$P$2,78&lt;=$P$2),INDEX(WH_Backend!$DZ$6:$IO$125,$L10,78),0)</f>
        <v>0</v>
      </c>
      <c r="CM10">
        <f>IF(AND($L10&lt;=$P$2,79&lt;=$P$2),INDEX(WH_Backend!$DZ$6:$IO$125,$L10,79),0)</f>
        <v>0</v>
      </c>
      <c r="CN10">
        <f>IF(AND($L10&lt;=$P$2,80&lt;=$P$2),INDEX(WH_Backend!$DZ$6:$IO$125,$L10,80),0)</f>
        <v>0</v>
      </c>
      <c r="CO10">
        <f>IF(AND($L10&lt;=$P$2,81&lt;=$P$2),INDEX(WH_Backend!$DZ$6:$IO$125,$L10,81),0)</f>
        <v>0</v>
      </c>
      <c r="CP10">
        <f>IF(AND($L10&lt;=$P$2,82&lt;=$P$2),INDEX(WH_Backend!$DZ$6:$IO$125,$L10,82),0)</f>
        <v>0</v>
      </c>
      <c r="CQ10">
        <f>IF(AND($L10&lt;=$P$2,83&lt;=$P$2),INDEX(WH_Backend!$DZ$6:$IO$125,$L10,83),0)</f>
        <v>0</v>
      </c>
      <c r="CR10">
        <f>IF(AND($L10&lt;=$P$2,84&lt;=$P$2),INDEX(WH_Backend!$DZ$6:$IO$125,$L10,84),0)</f>
        <v>0</v>
      </c>
      <c r="CS10">
        <f>IF(AND($L10&lt;=$P$2,85&lt;=$P$2),INDEX(WH_Backend!$DZ$6:$IO$125,$L10,85),0)</f>
        <v>0</v>
      </c>
      <c r="CT10">
        <f>IF(AND($L10&lt;=$P$2,86&lt;=$P$2),INDEX(WH_Backend!$DZ$6:$IO$125,$L10,86),0)</f>
        <v>0</v>
      </c>
      <c r="CU10">
        <f>IF(AND($L10&lt;=$P$2,87&lt;=$P$2),INDEX(WH_Backend!$DZ$6:$IO$125,$L10,87),0)</f>
        <v>0</v>
      </c>
      <c r="CV10">
        <f>IF(AND($L10&lt;=$P$2,88&lt;=$P$2),INDEX(WH_Backend!$DZ$6:$IO$125,$L10,88),0)</f>
        <v>0</v>
      </c>
      <c r="CW10">
        <f>IF(AND($L10&lt;=$P$2,89&lt;=$P$2),INDEX(WH_Backend!$DZ$6:$IO$125,$L10,89),0)</f>
        <v>0</v>
      </c>
      <c r="CX10">
        <f>IF(AND($L10&lt;=$P$2,90&lt;=$P$2),INDEX(WH_Backend!$DZ$6:$IO$125,$L10,90),0)</f>
        <v>0</v>
      </c>
      <c r="CY10">
        <f>IF(AND($L10&lt;=$P$2,91&lt;=$P$2),INDEX(WH_Backend!$DZ$6:$IO$125,$L10,91),0)</f>
        <v>0</v>
      </c>
      <c r="CZ10">
        <f>IF(AND($L10&lt;=$P$2,92&lt;=$P$2),INDEX(WH_Backend!$DZ$6:$IO$125,$L10,92),0)</f>
        <v>0</v>
      </c>
      <c r="DA10">
        <f>IF(AND($L10&lt;=$P$2,93&lt;=$P$2),INDEX(WH_Backend!$DZ$6:$IO$125,$L10,93),0)</f>
        <v>0</v>
      </c>
      <c r="DB10">
        <f>IF(AND($L10&lt;=$P$2,94&lt;=$P$2),INDEX(WH_Backend!$DZ$6:$IO$125,$L10,94),0)</f>
        <v>0</v>
      </c>
      <c r="DC10">
        <f>IF(AND($L10&lt;=$P$2,95&lt;=$P$2),INDEX(WH_Backend!$DZ$6:$IO$125,$L10,95),0)</f>
        <v>0</v>
      </c>
      <c r="DD10">
        <f>IF(AND($L10&lt;=$P$2,96&lt;=$P$2),INDEX(WH_Backend!$DZ$6:$IO$125,$L10,96),0)</f>
        <v>0</v>
      </c>
      <c r="DE10">
        <f>IF(AND($L10&lt;=$P$2,97&lt;=$P$2),INDEX(WH_Backend!$DZ$6:$IO$125,$L10,97),0)</f>
        <v>0</v>
      </c>
      <c r="DF10">
        <f>IF(AND($L10&lt;=$P$2,98&lt;=$P$2),INDEX(WH_Backend!$DZ$6:$IO$125,$L10,98),0)</f>
        <v>0</v>
      </c>
      <c r="DG10">
        <f>IF(AND($L10&lt;=$P$2,99&lt;=$P$2),INDEX(WH_Backend!$DZ$6:$IO$125,$L10,99),0)</f>
        <v>0</v>
      </c>
      <c r="DH10">
        <f>IF(AND($L10&lt;=$P$2,100&lt;=$P$2),INDEX(WH_Backend!$DZ$6:$IO$125,$L10,100),0)</f>
        <v>0</v>
      </c>
      <c r="DI10">
        <f>IF(AND($L10&lt;=$P$2,101&lt;=$P$2),INDEX(WH_Backend!$DZ$6:$IO$125,$L10,101),0)</f>
        <v>0</v>
      </c>
      <c r="DJ10">
        <f>IF(AND($L10&lt;=$P$2,102&lt;=$P$2),INDEX(WH_Backend!$DZ$6:$IO$125,$L10,102),0)</f>
        <v>0</v>
      </c>
      <c r="DK10">
        <f>IF(AND($L10&lt;=$P$2,103&lt;=$P$2),INDEX(WH_Backend!$DZ$6:$IO$125,$L10,103),0)</f>
        <v>0</v>
      </c>
      <c r="DL10">
        <f>IF(AND($L10&lt;=$P$2,104&lt;=$P$2),INDEX(WH_Backend!$DZ$6:$IO$125,$L10,104),0)</f>
        <v>0</v>
      </c>
      <c r="DM10">
        <f>IF(AND($L10&lt;=$P$2,105&lt;=$P$2),INDEX(WH_Backend!$DZ$6:$IO$125,$L10,105),0)</f>
        <v>0</v>
      </c>
      <c r="DN10">
        <f>IF(AND($L10&lt;=$P$2,106&lt;=$P$2),INDEX(WH_Backend!$DZ$6:$IO$125,$L10,106),0)</f>
        <v>0</v>
      </c>
      <c r="DO10">
        <f>IF(AND($L10&lt;=$P$2,107&lt;=$P$2),INDEX(WH_Backend!$DZ$6:$IO$125,$L10,107),0)</f>
        <v>0</v>
      </c>
      <c r="DP10">
        <f>IF(AND($L10&lt;=$P$2,108&lt;=$P$2),INDEX(WH_Backend!$DZ$6:$IO$125,$L10,108),0)</f>
        <v>0</v>
      </c>
      <c r="DQ10">
        <f>IF(AND($L10&lt;=$P$2,109&lt;=$P$2),INDEX(WH_Backend!$DZ$6:$IO$125,$L10,109),0)</f>
        <v>0</v>
      </c>
      <c r="DR10">
        <f>IF(AND($L10&lt;=$P$2,110&lt;=$P$2),INDEX(WH_Backend!$DZ$6:$IO$125,$L10,110),0)</f>
        <v>0</v>
      </c>
      <c r="DS10">
        <f>IF(AND($L10&lt;=$P$2,111&lt;=$P$2),INDEX(WH_Backend!$DZ$6:$IO$125,$L10,111),0)</f>
        <v>0</v>
      </c>
      <c r="DT10">
        <f>IF(AND($L10&lt;=$P$2,112&lt;=$P$2),INDEX(WH_Backend!$DZ$6:$IO$125,$L10,112),0)</f>
        <v>0</v>
      </c>
      <c r="DU10">
        <f>IF(AND($L10&lt;=$P$2,113&lt;=$P$2),INDEX(WH_Backend!$DZ$6:$IO$125,$L10,113),0)</f>
        <v>0</v>
      </c>
      <c r="DV10">
        <f>IF(AND($L10&lt;=$P$2,114&lt;=$P$2),INDEX(WH_Backend!$DZ$6:$IO$125,$L10,114),0)</f>
        <v>0</v>
      </c>
      <c r="DW10">
        <f>IF(AND($L10&lt;=$P$2,115&lt;=$P$2),INDEX(WH_Backend!$DZ$6:$IO$125,$L10,115),0)</f>
        <v>0</v>
      </c>
      <c r="DX10">
        <f>IF(AND($L10&lt;=$P$2,116&lt;=$P$2),INDEX(WH_Backend!$DZ$6:$IO$125,$L10,116),0)</f>
        <v>0</v>
      </c>
      <c r="DY10">
        <f>IF(AND($L10&lt;=$P$2,117&lt;=$P$2),INDEX(WH_Backend!$DZ$6:$IO$125,$L10,117),0)</f>
        <v>0</v>
      </c>
      <c r="DZ10">
        <f>IF(AND($L10&lt;=$P$2,118&lt;=$P$2),INDEX(WH_Backend!$DZ$6:$IO$125,$L10,118),0)</f>
        <v>0</v>
      </c>
      <c r="EA10">
        <f>IF(AND($L10&lt;=$P$2,119&lt;=$P$2),INDEX(WH_Backend!$DZ$6:$IO$125,$L10,119),0)</f>
        <v>0</v>
      </c>
      <c r="EB10">
        <f>IF(AND($L10&lt;=$P$2,120&lt;=$P$2),INDEX(WH_Backend!$DZ$6:$IO$125,$L10,120),0)</f>
        <v>0</v>
      </c>
    </row>
    <row r="11" spans="1:132" ht="15">
      <c r="A11" s="25">
        <f>IF(L11&lt;=$P$2,INDEX(WH_Backend!$E$6:$E$125,L11),0)</f>
        <v>159.02000000000001</v>
      </c>
      <c r="B11" s="25">
        <f t="array" ref="B11">IF(L11&lt;=$P$2,MMULT(M136:INDEX(M136:EF136,$P$2),$A$6:INDEX($A$6:$A$125,$P$2)),0)</f>
        <v>5.8250425311002021E-4</v>
      </c>
      <c r="C11" s="25">
        <f t="shared" si="0"/>
        <v>7.4095396485063247E-11</v>
      </c>
      <c r="E11">
        <f>IF(L11&lt;=$P$2,Inputs!A11,"")</f>
        <v>25</v>
      </c>
      <c r="F11" s="25">
        <f>IF(L11&lt;=$P$2,Inputs!D11,"")</f>
        <v>5.83834238658234E-4</v>
      </c>
      <c r="G11" s="25">
        <f t="shared" si="1"/>
        <v>5.8250425311002021E-4</v>
      </c>
      <c r="J11">
        <f>IF($L11&lt;=$E$2,WH_Numerical!$F11,"")</f>
        <v>5.8165309523143299E-4</v>
      </c>
      <c r="L11" s="10">
        <v>6</v>
      </c>
      <c r="M11">
        <f>IF(AND($L11&lt;=$P$2,1&lt;=$P$2),INDEX(WH_Backend!$DZ$6:$IO$125,$L11,1),0)</f>
        <v>0</v>
      </c>
      <c r="N11">
        <f>IF(AND($L11&lt;=$P$2,2&lt;=$P$2),INDEX(WH_Backend!$DZ$6:$IO$125,$L11,2),0)</f>
        <v>0</v>
      </c>
      <c r="O11">
        <f>IF(AND($L11&lt;=$P$2,3&lt;=$P$2),INDEX(WH_Backend!$DZ$6:$IO$125,$L11,3),0)</f>
        <v>-10000000</v>
      </c>
      <c r="P11">
        <f>IF(AND($L11&lt;=$P$2,4&lt;=$P$2),INDEX(WH_Backend!$DZ$6:$IO$125,$L11,4),0)</f>
        <v>60000000</v>
      </c>
      <c r="Q11">
        <f>IF(AND($L11&lt;=$P$2,5&lt;=$P$2),INDEX(WH_Backend!$DZ$6:$IO$125,$L11,5),0)</f>
        <v>-150000000</v>
      </c>
      <c r="R11">
        <f>IF(AND($L11&lt;=$P$2,6&lt;=$P$2),INDEX(WH_Backend!$DZ$6:$IO$125,$L11,6),0)</f>
        <v>200272371.83000001</v>
      </c>
      <c r="S11">
        <f>IF(AND($L11&lt;=$P$2,7&lt;=$P$2),INDEX(WH_Backend!$DZ$6:$IO$125,$L11,7),0)</f>
        <v>-150000000</v>
      </c>
      <c r="T11">
        <f>IF(AND($L11&lt;=$P$2,8&lt;=$P$2),INDEX(WH_Backend!$DZ$6:$IO$125,$L11,8),0)</f>
        <v>60000000</v>
      </c>
      <c r="U11">
        <f>IF(AND($L11&lt;=$P$2,9&lt;=$P$2),INDEX(WH_Backend!$DZ$6:$IO$125,$L11,9),0)</f>
        <v>-10000000</v>
      </c>
      <c r="V11">
        <f>IF(AND($L11&lt;=$P$2,10&lt;=$P$2),INDEX(WH_Backend!$DZ$6:$IO$125,$L11,10),0)</f>
        <v>0</v>
      </c>
      <c r="W11">
        <f>IF(AND($L11&lt;=$P$2,11&lt;=$P$2),INDEX(WH_Backend!$DZ$6:$IO$125,$L11,11),0)</f>
        <v>0</v>
      </c>
      <c r="X11">
        <f>IF(AND($L11&lt;=$P$2,12&lt;=$P$2),INDEX(WH_Backend!$DZ$6:$IO$125,$L11,12),0)</f>
        <v>0</v>
      </c>
      <c r="Y11">
        <f>IF(AND($L11&lt;=$P$2,13&lt;=$P$2),INDEX(WH_Backend!$DZ$6:$IO$125,$L11,13),0)</f>
        <v>0</v>
      </c>
      <c r="Z11">
        <f>IF(AND($L11&lt;=$P$2,14&lt;=$P$2),INDEX(WH_Backend!$DZ$6:$IO$125,$L11,14),0)</f>
        <v>0</v>
      </c>
      <c r="AA11">
        <f>IF(AND($L11&lt;=$P$2,15&lt;=$P$2),INDEX(WH_Backend!$DZ$6:$IO$125,$L11,15),0)</f>
        <v>0</v>
      </c>
      <c r="AB11">
        <f>IF(AND($L11&lt;=$P$2,16&lt;=$P$2),INDEX(WH_Backend!$DZ$6:$IO$125,$L11,16),0)</f>
        <v>0</v>
      </c>
      <c r="AC11">
        <f>IF(AND($L11&lt;=$P$2,17&lt;=$P$2),INDEX(WH_Backend!$DZ$6:$IO$125,$L11,17),0)</f>
        <v>0</v>
      </c>
      <c r="AD11">
        <f>IF(AND($L11&lt;=$P$2,18&lt;=$P$2),INDEX(WH_Backend!$DZ$6:$IO$125,$L11,18),0)</f>
        <v>0</v>
      </c>
      <c r="AE11">
        <f>IF(AND($L11&lt;=$P$2,19&lt;=$P$2),INDEX(WH_Backend!$DZ$6:$IO$125,$L11,19),0)</f>
        <v>0</v>
      </c>
      <c r="AF11">
        <f>IF(AND($L11&lt;=$P$2,20&lt;=$P$2),INDEX(WH_Backend!$DZ$6:$IO$125,$L11,20),0)</f>
        <v>0</v>
      </c>
      <c r="AG11">
        <f>IF(AND($L11&lt;=$P$2,21&lt;=$P$2),INDEX(WH_Backend!$DZ$6:$IO$125,$L11,21),0)</f>
        <v>0</v>
      </c>
      <c r="AH11">
        <f>IF(AND($L11&lt;=$P$2,22&lt;=$P$2),INDEX(WH_Backend!$DZ$6:$IO$125,$L11,22),0)</f>
        <v>0</v>
      </c>
      <c r="AI11">
        <f>IF(AND($L11&lt;=$P$2,23&lt;=$P$2),INDEX(WH_Backend!$DZ$6:$IO$125,$L11,23),0)</f>
        <v>0</v>
      </c>
      <c r="AJ11">
        <f>IF(AND($L11&lt;=$P$2,24&lt;=$P$2),INDEX(WH_Backend!$DZ$6:$IO$125,$L11,24),0)</f>
        <v>0</v>
      </c>
      <c r="AK11">
        <f>IF(AND($L11&lt;=$P$2,25&lt;=$P$2),INDEX(WH_Backend!$DZ$6:$IO$125,$L11,25),0)</f>
        <v>0</v>
      </c>
      <c r="AL11">
        <f>IF(AND($L11&lt;=$P$2,26&lt;=$P$2),INDEX(WH_Backend!$DZ$6:$IO$125,$L11,26),0)</f>
        <v>0</v>
      </c>
      <c r="AM11">
        <f>IF(AND($L11&lt;=$P$2,27&lt;=$P$2),INDEX(WH_Backend!$DZ$6:$IO$125,$L11,27),0)</f>
        <v>0</v>
      </c>
      <c r="AN11">
        <f>IF(AND($L11&lt;=$P$2,28&lt;=$P$2),INDEX(WH_Backend!$DZ$6:$IO$125,$L11,28),0)</f>
        <v>0</v>
      </c>
      <c r="AO11">
        <f>IF(AND($L11&lt;=$P$2,29&lt;=$P$2),INDEX(WH_Backend!$DZ$6:$IO$125,$L11,29),0)</f>
        <v>0</v>
      </c>
      <c r="AP11">
        <f>IF(AND($L11&lt;=$P$2,30&lt;=$P$2),INDEX(WH_Backend!$DZ$6:$IO$125,$L11,30),0)</f>
        <v>0</v>
      </c>
      <c r="AQ11">
        <f>IF(AND($L11&lt;=$P$2,31&lt;=$P$2),INDEX(WH_Backend!$DZ$6:$IO$125,$L11,31),0)</f>
        <v>0</v>
      </c>
      <c r="AR11">
        <f>IF(AND($L11&lt;=$P$2,32&lt;=$P$2),INDEX(WH_Backend!$DZ$6:$IO$125,$L11,32),0)</f>
        <v>0</v>
      </c>
      <c r="AS11">
        <f>IF(AND($L11&lt;=$P$2,33&lt;=$P$2),INDEX(WH_Backend!$DZ$6:$IO$125,$L11,33),0)</f>
        <v>0</v>
      </c>
      <c r="AT11">
        <f>IF(AND($L11&lt;=$P$2,34&lt;=$P$2),INDEX(WH_Backend!$DZ$6:$IO$125,$L11,34),0)</f>
        <v>0</v>
      </c>
      <c r="AU11">
        <f>IF(AND($L11&lt;=$P$2,35&lt;=$P$2),INDEX(WH_Backend!$DZ$6:$IO$125,$L11,35),0)</f>
        <v>0</v>
      </c>
      <c r="AV11">
        <f>IF(AND($L11&lt;=$P$2,36&lt;=$P$2),INDEX(WH_Backend!$DZ$6:$IO$125,$L11,36),0)</f>
        <v>0</v>
      </c>
      <c r="AW11">
        <f>IF(AND($L11&lt;=$P$2,37&lt;=$P$2),INDEX(WH_Backend!$DZ$6:$IO$125,$L11,37),0)</f>
        <v>0</v>
      </c>
      <c r="AX11">
        <f>IF(AND($L11&lt;=$P$2,38&lt;=$P$2),INDEX(WH_Backend!$DZ$6:$IO$125,$L11,38),0)</f>
        <v>0</v>
      </c>
      <c r="AY11">
        <f>IF(AND($L11&lt;=$P$2,39&lt;=$P$2),INDEX(WH_Backend!$DZ$6:$IO$125,$L11,39),0)</f>
        <v>0</v>
      </c>
      <c r="AZ11">
        <f>IF(AND($L11&lt;=$P$2,40&lt;=$P$2),INDEX(WH_Backend!$DZ$6:$IO$125,$L11,40),0)</f>
        <v>0</v>
      </c>
      <c r="BA11">
        <f>IF(AND($L11&lt;=$P$2,41&lt;=$P$2),INDEX(WH_Backend!$DZ$6:$IO$125,$L11,41),0)</f>
        <v>0</v>
      </c>
      <c r="BB11">
        <f>IF(AND($L11&lt;=$P$2,42&lt;=$P$2),INDEX(WH_Backend!$DZ$6:$IO$125,$L11,42),0)</f>
        <v>0</v>
      </c>
      <c r="BC11">
        <f>IF(AND($L11&lt;=$P$2,43&lt;=$P$2),INDEX(WH_Backend!$DZ$6:$IO$125,$L11,43),0)</f>
        <v>0</v>
      </c>
      <c r="BD11">
        <f>IF(AND($L11&lt;=$P$2,44&lt;=$P$2),INDEX(WH_Backend!$DZ$6:$IO$125,$L11,44),0)</f>
        <v>0</v>
      </c>
      <c r="BE11">
        <f>IF(AND($L11&lt;=$P$2,45&lt;=$P$2),INDEX(WH_Backend!$DZ$6:$IO$125,$L11,45),0)</f>
        <v>0</v>
      </c>
      <c r="BF11">
        <f>IF(AND($L11&lt;=$P$2,46&lt;=$P$2),INDEX(WH_Backend!$DZ$6:$IO$125,$L11,46),0)</f>
        <v>0</v>
      </c>
      <c r="BG11">
        <f>IF(AND($L11&lt;=$P$2,47&lt;=$P$2),INDEX(WH_Backend!$DZ$6:$IO$125,$L11,47),0)</f>
        <v>0</v>
      </c>
      <c r="BH11">
        <f>IF(AND($L11&lt;=$P$2,48&lt;=$P$2),INDEX(WH_Backend!$DZ$6:$IO$125,$L11,48),0)</f>
        <v>0</v>
      </c>
      <c r="BI11">
        <f>IF(AND($L11&lt;=$P$2,49&lt;=$P$2),INDEX(WH_Backend!$DZ$6:$IO$125,$L11,49),0)</f>
        <v>0</v>
      </c>
      <c r="BJ11">
        <f>IF(AND($L11&lt;=$P$2,50&lt;=$P$2),INDEX(WH_Backend!$DZ$6:$IO$125,$L11,50),0)</f>
        <v>0</v>
      </c>
      <c r="BK11">
        <f>IF(AND($L11&lt;=$P$2,51&lt;=$P$2),INDEX(WH_Backend!$DZ$6:$IO$125,$L11,51),0)</f>
        <v>0</v>
      </c>
      <c r="BL11">
        <f>IF(AND($L11&lt;=$P$2,52&lt;=$P$2),INDEX(WH_Backend!$DZ$6:$IO$125,$L11,52),0)</f>
        <v>0</v>
      </c>
      <c r="BM11">
        <f>IF(AND($L11&lt;=$P$2,53&lt;=$P$2),INDEX(WH_Backend!$DZ$6:$IO$125,$L11,53),0)</f>
        <v>0</v>
      </c>
      <c r="BN11">
        <f>IF(AND($L11&lt;=$P$2,54&lt;=$P$2),INDEX(WH_Backend!$DZ$6:$IO$125,$L11,54),0)</f>
        <v>0</v>
      </c>
      <c r="BO11">
        <f>IF(AND($L11&lt;=$P$2,55&lt;=$P$2),INDEX(WH_Backend!$DZ$6:$IO$125,$L11,55),0)</f>
        <v>0</v>
      </c>
      <c r="BP11">
        <f>IF(AND($L11&lt;=$P$2,56&lt;=$P$2),INDEX(WH_Backend!$DZ$6:$IO$125,$L11,56),0)</f>
        <v>0</v>
      </c>
      <c r="BQ11">
        <f>IF(AND($L11&lt;=$P$2,57&lt;=$P$2),INDEX(WH_Backend!$DZ$6:$IO$125,$L11,57),0)</f>
        <v>0</v>
      </c>
      <c r="BR11">
        <f>IF(AND($L11&lt;=$P$2,58&lt;=$P$2),INDEX(WH_Backend!$DZ$6:$IO$125,$L11,58),0)</f>
        <v>0</v>
      </c>
      <c r="BS11">
        <f>IF(AND($L11&lt;=$P$2,59&lt;=$P$2),INDEX(WH_Backend!$DZ$6:$IO$125,$L11,59),0)</f>
        <v>0</v>
      </c>
      <c r="BT11">
        <f>IF(AND($L11&lt;=$P$2,60&lt;=$P$2),INDEX(WH_Backend!$DZ$6:$IO$125,$L11,60),0)</f>
        <v>0</v>
      </c>
      <c r="BU11">
        <f>IF(AND($L11&lt;=$P$2,61&lt;=$P$2),INDEX(WH_Backend!$DZ$6:$IO$125,$L11,61),0)</f>
        <v>0</v>
      </c>
      <c r="BV11">
        <f>IF(AND($L11&lt;=$P$2,62&lt;=$P$2),INDEX(WH_Backend!$DZ$6:$IO$125,$L11,62),0)</f>
        <v>0</v>
      </c>
      <c r="BW11">
        <f>IF(AND($L11&lt;=$P$2,63&lt;=$P$2),INDEX(WH_Backend!$DZ$6:$IO$125,$L11,63),0)</f>
        <v>0</v>
      </c>
      <c r="BX11">
        <f>IF(AND($L11&lt;=$P$2,64&lt;=$P$2),INDEX(WH_Backend!$DZ$6:$IO$125,$L11,64),0)</f>
        <v>0</v>
      </c>
      <c r="BY11">
        <f>IF(AND($L11&lt;=$P$2,65&lt;=$P$2),INDEX(WH_Backend!$DZ$6:$IO$125,$L11,65),0)</f>
        <v>0</v>
      </c>
      <c r="BZ11">
        <f>IF(AND($L11&lt;=$P$2,66&lt;=$P$2),INDEX(WH_Backend!$DZ$6:$IO$125,$L11,66),0)</f>
        <v>0</v>
      </c>
      <c r="CA11">
        <f>IF(AND($L11&lt;=$P$2,67&lt;=$P$2),INDEX(WH_Backend!$DZ$6:$IO$125,$L11,67),0)</f>
        <v>0</v>
      </c>
      <c r="CB11">
        <f>IF(AND($L11&lt;=$P$2,68&lt;=$P$2),INDEX(WH_Backend!$DZ$6:$IO$125,$L11,68),0)</f>
        <v>0</v>
      </c>
      <c r="CC11">
        <f>IF(AND($L11&lt;=$P$2,69&lt;=$P$2),INDEX(WH_Backend!$DZ$6:$IO$125,$L11,69),0)</f>
        <v>0</v>
      </c>
      <c r="CD11">
        <f>IF(AND($L11&lt;=$P$2,70&lt;=$P$2),INDEX(WH_Backend!$DZ$6:$IO$125,$L11,70),0)</f>
        <v>0</v>
      </c>
      <c r="CE11">
        <f>IF(AND($L11&lt;=$P$2,71&lt;=$P$2),INDEX(WH_Backend!$DZ$6:$IO$125,$L11,71),0)</f>
        <v>0</v>
      </c>
      <c r="CF11">
        <f>IF(AND($L11&lt;=$P$2,72&lt;=$P$2),INDEX(WH_Backend!$DZ$6:$IO$125,$L11,72),0)</f>
        <v>0</v>
      </c>
      <c r="CG11">
        <f>IF(AND($L11&lt;=$P$2,73&lt;=$P$2),INDEX(WH_Backend!$DZ$6:$IO$125,$L11,73),0)</f>
        <v>0</v>
      </c>
      <c r="CH11">
        <f>IF(AND($L11&lt;=$P$2,74&lt;=$P$2),INDEX(WH_Backend!$DZ$6:$IO$125,$L11,74),0)</f>
        <v>0</v>
      </c>
      <c r="CI11">
        <f>IF(AND($L11&lt;=$P$2,75&lt;=$P$2),INDEX(WH_Backend!$DZ$6:$IO$125,$L11,75),0)</f>
        <v>0</v>
      </c>
      <c r="CJ11">
        <f>IF(AND($L11&lt;=$P$2,76&lt;=$P$2),INDEX(WH_Backend!$DZ$6:$IO$125,$L11,76),0)</f>
        <v>0</v>
      </c>
      <c r="CK11">
        <f>IF(AND($L11&lt;=$P$2,77&lt;=$P$2),INDEX(WH_Backend!$DZ$6:$IO$125,$L11,77),0)</f>
        <v>0</v>
      </c>
      <c r="CL11">
        <f>IF(AND($L11&lt;=$P$2,78&lt;=$P$2),INDEX(WH_Backend!$DZ$6:$IO$125,$L11,78),0)</f>
        <v>0</v>
      </c>
      <c r="CM11">
        <f>IF(AND($L11&lt;=$P$2,79&lt;=$P$2),INDEX(WH_Backend!$DZ$6:$IO$125,$L11,79),0)</f>
        <v>0</v>
      </c>
      <c r="CN11">
        <f>IF(AND($L11&lt;=$P$2,80&lt;=$P$2),INDEX(WH_Backend!$DZ$6:$IO$125,$L11,80),0)</f>
        <v>0</v>
      </c>
      <c r="CO11">
        <f>IF(AND($L11&lt;=$P$2,81&lt;=$P$2),INDEX(WH_Backend!$DZ$6:$IO$125,$L11,81),0)</f>
        <v>0</v>
      </c>
      <c r="CP11">
        <f>IF(AND($L11&lt;=$P$2,82&lt;=$P$2),INDEX(WH_Backend!$DZ$6:$IO$125,$L11,82),0)</f>
        <v>0</v>
      </c>
      <c r="CQ11">
        <f>IF(AND($L11&lt;=$P$2,83&lt;=$P$2),INDEX(WH_Backend!$DZ$6:$IO$125,$L11,83),0)</f>
        <v>0</v>
      </c>
      <c r="CR11">
        <f>IF(AND($L11&lt;=$P$2,84&lt;=$P$2),INDEX(WH_Backend!$DZ$6:$IO$125,$L11,84),0)</f>
        <v>0</v>
      </c>
      <c r="CS11">
        <f>IF(AND($L11&lt;=$P$2,85&lt;=$P$2),INDEX(WH_Backend!$DZ$6:$IO$125,$L11,85),0)</f>
        <v>0</v>
      </c>
      <c r="CT11">
        <f>IF(AND($L11&lt;=$P$2,86&lt;=$P$2),INDEX(WH_Backend!$DZ$6:$IO$125,$L11,86),0)</f>
        <v>0</v>
      </c>
      <c r="CU11">
        <f>IF(AND($L11&lt;=$P$2,87&lt;=$P$2),INDEX(WH_Backend!$DZ$6:$IO$125,$L11,87),0)</f>
        <v>0</v>
      </c>
      <c r="CV11">
        <f>IF(AND($L11&lt;=$P$2,88&lt;=$P$2),INDEX(WH_Backend!$DZ$6:$IO$125,$L11,88),0)</f>
        <v>0</v>
      </c>
      <c r="CW11">
        <f>IF(AND($L11&lt;=$P$2,89&lt;=$P$2),INDEX(WH_Backend!$DZ$6:$IO$125,$L11,89),0)</f>
        <v>0</v>
      </c>
      <c r="CX11">
        <f>IF(AND($L11&lt;=$P$2,90&lt;=$P$2),INDEX(WH_Backend!$DZ$6:$IO$125,$L11,90),0)</f>
        <v>0</v>
      </c>
      <c r="CY11">
        <f>IF(AND($L11&lt;=$P$2,91&lt;=$P$2),INDEX(WH_Backend!$DZ$6:$IO$125,$L11,91),0)</f>
        <v>0</v>
      </c>
      <c r="CZ11">
        <f>IF(AND($L11&lt;=$P$2,92&lt;=$P$2),INDEX(WH_Backend!$DZ$6:$IO$125,$L11,92),0)</f>
        <v>0</v>
      </c>
      <c r="DA11">
        <f>IF(AND($L11&lt;=$P$2,93&lt;=$P$2),INDEX(WH_Backend!$DZ$6:$IO$125,$L11,93),0)</f>
        <v>0</v>
      </c>
      <c r="DB11">
        <f>IF(AND($L11&lt;=$P$2,94&lt;=$P$2),INDEX(WH_Backend!$DZ$6:$IO$125,$L11,94),0)</f>
        <v>0</v>
      </c>
      <c r="DC11">
        <f>IF(AND($L11&lt;=$P$2,95&lt;=$P$2),INDEX(WH_Backend!$DZ$6:$IO$125,$L11,95),0)</f>
        <v>0</v>
      </c>
      <c r="DD11">
        <f>IF(AND($L11&lt;=$P$2,96&lt;=$P$2),INDEX(WH_Backend!$DZ$6:$IO$125,$L11,96),0)</f>
        <v>0</v>
      </c>
      <c r="DE11">
        <f>IF(AND($L11&lt;=$P$2,97&lt;=$P$2),INDEX(WH_Backend!$DZ$6:$IO$125,$L11,97),0)</f>
        <v>0</v>
      </c>
      <c r="DF11">
        <f>IF(AND($L11&lt;=$P$2,98&lt;=$P$2),INDEX(WH_Backend!$DZ$6:$IO$125,$L11,98),0)</f>
        <v>0</v>
      </c>
      <c r="DG11">
        <f>IF(AND($L11&lt;=$P$2,99&lt;=$P$2),INDEX(WH_Backend!$DZ$6:$IO$125,$L11,99),0)</f>
        <v>0</v>
      </c>
      <c r="DH11">
        <f>IF(AND($L11&lt;=$P$2,100&lt;=$P$2),INDEX(WH_Backend!$DZ$6:$IO$125,$L11,100),0)</f>
        <v>0</v>
      </c>
      <c r="DI11">
        <f>IF(AND($L11&lt;=$P$2,101&lt;=$P$2),INDEX(WH_Backend!$DZ$6:$IO$125,$L11,101),0)</f>
        <v>0</v>
      </c>
      <c r="DJ11">
        <f>IF(AND($L11&lt;=$P$2,102&lt;=$P$2),INDEX(WH_Backend!$DZ$6:$IO$125,$L11,102),0)</f>
        <v>0</v>
      </c>
      <c r="DK11">
        <f>IF(AND($L11&lt;=$P$2,103&lt;=$P$2),INDEX(WH_Backend!$DZ$6:$IO$125,$L11,103),0)</f>
        <v>0</v>
      </c>
      <c r="DL11">
        <f>IF(AND($L11&lt;=$P$2,104&lt;=$P$2),INDEX(WH_Backend!$DZ$6:$IO$125,$L11,104),0)</f>
        <v>0</v>
      </c>
      <c r="DM11">
        <f>IF(AND($L11&lt;=$P$2,105&lt;=$P$2),INDEX(WH_Backend!$DZ$6:$IO$125,$L11,105),0)</f>
        <v>0</v>
      </c>
      <c r="DN11">
        <f>IF(AND($L11&lt;=$P$2,106&lt;=$P$2),INDEX(WH_Backend!$DZ$6:$IO$125,$L11,106),0)</f>
        <v>0</v>
      </c>
      <c r="DO11">
        <f>IF(AND($L11&lt;=$P$2,107&lt;=$P$2),INDEX(WH_Backend!$DZ$6:$IO$125,$L11,107),0)</f>
        <v>0</v>
      </c>
      <c r="DP11">
        <f>IF(AND($L11&lt;=$P$2,108&lt;=$P$2),INDEX(WH_Backend!$DZ$6:$IO$125,$L11,108),0)</f>
        <v>0</v>
      </c>
      <c r="DQ11">
        <f>IF(AND($L11&lt;=$P$2,109&lt;=$P$2),INDEX(WH_Backend!$DZ$6:$IO$125,$L11,109),0)</f>
        <v>0</v>
      </c>
      <c r="DR11">
        <f>IF(AND($L11&lt;=$P$2,110&lt;=$P$2),INDEX(WH_Backend!$DZ$6:$IO$125,$L11,110),0)</f>
        <v>0</v>
      </c>
      <c r="DS11">
        <f>IF(AND($L11&lt;=$P$2,111&lt;=$P$2),INDEX(WH_Backend!$DZ$6:$IO$125,$L11,111),0)</f>
        <v>0</v>
      </c>
      <c r="DT11">
        <f>IF(AND($L11&lt;=$P$2,112&lt;=$P$2),INDEX(WH_Backend!$DZ$6:$IO$125,$L11,112),0)</f>
        <v>0</v>
      </c>
      <c r="DU11">
        <f>IF(AND($L11&lt;=$P$2,113&lt;=$P$2),INDEX(WH_Backend!$DZ$6:$IO$125,$L11,113),0)</f>
        <v>0</v>
      </c>
      <c r="DV11">
        <f>IF(AND($L11&lt;=$P$2,114&lt;=$P$2),INDEX(WH_Backend!$DZ$6:$IO$125,$L11,114),0)</f>
        <v>0</v>
      </c>
      <c r="DW11">
        <f>IF(AND($L11&lt;=$P$2,115&lt;=$P$2),INDEX(WH_Backend!$DZ$6:$IO$125,$L11,115),0)</f>
        <v>0</v>
      </c>
      <c r="DX11">
        <f>IF(AND($L11&lt;=$P$2,116&lt;=$P$2),INDEX(WH_Backend!$DZ$6:$IO$125,$L11,116),0)</f>
        <v>0</v>
      </c>
      <c r="DY11">
        <f>IF(AND($L11&lt;=$P$2,117&lt;=$P$2),INDEX(WH_Backend!$DZ$6:$IO$125,$L11,117),0)</f>
        <v>0</v>
      </c>
      <c r="DZ11">
        <f>IF(AND($L11&lt;=$P$2,118&lt;=$P$2),INDEX(WH_Backend!$DZ$6:$IO$125,$L11,118),0)</f>
        <v>0</v>
      </c>
      <c r="EA11">
        <f>IF(AND($L11&lt;=$P$2,119&lt;=$P$2),INDEX(WH_Backend!$DZ$6:$IO$125,$L11,119),0)</f>
        <v>0</v>
      </c>
      <c r="EB11">
        <f>IF(AND($L11&lt;=$P$2,120&lt;=$P$2),INDEX(WH_Backend!$DZ$6:$IO$125,$L11,120),0)</f>
        <v>0</v>
      </c>
    </row>
    <row r="12" spans="1:132" ht="15">
      <c r="A12" s="25">
        <f>IF(L12&lt;=$P$2,INDEX(WH_Backend!$E$6:$E$125,L12),0)</f>
        <v>162.02000000000001</v>
      </c>
      <c r="B12" s="25">
        <f t="array" ref="B12">IF(L12&lt;=$P$2,MMULT(M137:INDEX(M137:EF137,$P$2),$A$6:INDEX($A$6:$A$125,$P$2)),0)</f>
        <v>6.0315569529890945E-4</v>
      </c>
      <c r="C12" s="25">
        <f t="shared" si="0"/>
        <v>-8.1428197518107481E-11</v>
      </c>
      <c r="E12">
        <f>IF(L12&lt;=$P$2,Inputs!A12,"")</f>
        <v>26</v>
      </c>
      <c r="F12" s="25">
        <f>IF(L12&lt;=$P$2,Inputs!D12,"")</f>
        <v>5.9897411357506E-4</v>
      </c>
      <c r="G12" s="25">
        <f t="shared" si="1"/>
        <v>6.0315569529890945E-4</v>
      </c>
      <c r="J12">
        <f>IF($L12&lt;=$E$2,WH_Numerical!$F12,"")</f>
        <v>6.0229582101625398E-4</v>
      </c>
      <c r="L12" s="10">
        <v>7</v>
      </c>
      <c r="M12">
        <f>IF(AND($L12&lt;=$P$2,1&lt;=$P$2),INDEX(WH_Backend!$DZ$6:$IO$125,$L12,1),0)</f>
        <v>0</v>
      </c>
      <c r="N12">
        <f>IF(AND($L12&lt;=$P$2,2&lt;=$P$2),INDEX(WH_Backend!$DZ$6:$IO$125,$L12,2),0)</f>
        <v>0</v>
      </c>
      <c r="O12">
        <f>IF(AND($L12&lt;=$P$2,3&lt;=$P$2),INDEX(WH_Backend!$DZ$6:$IO$125,$L12,3),0)</f>
        <v>0</v>
      </c>
      <c r="P12">
        <f>IF(AND($L12&lt;=$P$2,4&lt;=$P$2),INDEX(WH_Backend!$DZ$6:$IO$125,$L12,4),0)</f>
        <v>-10000000</v>
      </c>
      <c r="Q12">
        <f>IF(AND($L12&lt;=$P$2,5&lt;=$P$2),INDEX(WH_Backend!$DZ$6:$IO$125,$L12,5),0)</f>
        <v>60000000</v>
      </c>
      <c r="R12">
        <f>IF(AND($L12&lt;=$P$2,6&lt;=$P$2),INDEX(WH_Backend!$DZ$6:$IO$125,$L12,6),0)</f>
        <v>-150000000</v>
      </c>
      <c r="S12">
        <f>IF(AND($L12&lt;=$P$2,7&lt;=$P$2),INDEX(WH_Backend!$DZ$6:$IO$125,$L12,7),0)</f>
        <v>200270495.83000001</v>
      </c>
      <c r="T12">
        <f>IF(AND($L12&lt;=$P$2,8&lt;=$P$2),INDEX(WH_Backend!$DZ$6:$IO$125,$L12,8),0)</f>
        <v>-150000000</v>
      </c>
      <c r="U12">
        <f>IF(AND($L12&lt;=$P$2,9&lt;=$P$2),INDEX(WH_Backend!$DZ$6:$IO$125,$L12,9),0)</f>
        <v>60000000</v>
      </c>
      <c r="V12">
        <f>IF(AND($L12&lt;=$P$2,10&lt;=$P$2),INDEX(WH_Backend!$DZ$6:$IO$125,$L12,10),0)</f>
        <v>-10000000</v>
      </c>
      <c r="W12">
        <f>IF(AND($L12&lt;=$P$2,11&lt;=$P$2),INDEX(WH_Backend!$DZ$6:$IO$125,$L12,11),0)</f>
        <v>0</v>
      </c>
      <c r="X12">
        <f>IF(AND($L12&lt;=$P$2,12&lt;=$P$2),INDEX(WH_Backend!$DZ$6:$IO$125,$L12,12),0)</f>
        <v>0</v>
      </c>
      <c r="Y12">
        <f>IF(AND($L12&lt;=$P$2,13&lt;=$P$2),INDEX(WH_Backend!$DZ$6:$IO$125,$L12,13),0)</f>
        <v>0</v>
      </c>
      <c r="Z12">
        <f>IF(AND($L12&lt;=$P$2,14&lt;=$P$2),INDEX(WH_Backend!$DZ$6:$IO$125,$L12,14),0)</f>
        <v>0</v>
      </c>
      <c r="AA12">
        <f>IF(AND($L12&lt;=$P$2,15&lt;=$P$2),INDEX(WH_Backend!$DZ$6:$IO$125,$L12,15),0)</f>
        <v>0</v>
      </c>
      <c r="AB12">
        <f>IF(AND($L12&lt;=$P$2,16&lt;=$P$2),INDEX(WH_Backend!$DZ$6:$IO$125,$L12,16),0)</f>
        <v>0</v>
      </c>
      <c r="AC12">
        <f>IF(AND($L12&lt;=$P$2,17&lt;=$P$2),INDEX(WH_Backend!$DZ$6:$IO$125,$L12,17),0)</f>
        <v>0</v>
      </c>
      <c r="AD12">
        <f>IF(AND($L12&lt;=$P$2,18&lt;=$P$2),INDEX(WH_Backend!$DZ$6:$IO$125,$L12,18),0)</f>
        <v>0</v>
      </c>
      <c r="AE12">
        <f>IF(AND($L12&lt;=$P$2,19&lt;=$P$2),INDEX(WH_Backend!$DZ$6:$IO$125,$L12,19),0)</f>
        <v>0</v>
      </c>
      <c r="AF12">
        <f>IF(AND($L12&lt;=$P$2,20&lt;=$P$2),INDEX(WH_Backend!$DZ$6:$IO$125,$L12,20),0)</f>
        <v>0</v>
      </c>
      <c r="AG12">
        <f>IF(AND($L12&lt;=$P$2,21&lt;=$P$2),INDEX(WH_Backend!$DZ$6:$IO$125,$L12,21),0)</f>
        <v>0</v>
      </c>
      <c r="AH12">
        <f>IF(AND($L12&lt;=$P$2,22&lt;=$P$2),INDEX(WH_Backend!$DZ$6:$IO$125,$L12,22),0)</f>
        <v>0</v>
      </c>
      <c r="AI12">
        <f>IF(AND($L12&lt;=$P$2,23&lt;=$P$2),INDEX(WH_Backend!$DZ$6:$IO$125,$L12,23),0)</f>
        <v>0</v>
      </c>
      <c r="AJ12">
        <f>IF(AND($L12&lt;=$P$2,24&lt;=$P$2),INDEX(WH_Backend!$DZ$6:$IO$125,$L12,24),0)</f>
        <v>0</v>
      </c>
      <c r="AK12">
        <f>IF(AND($L12&lt;=$P$2,25&lt;=$P$2),INDEX(WH_Backend!$DZ$6:$IO$125,$L12,25),0)</f>
        <v>0</v>
      </c>
      <c r="AL12">
        <f>IF(AND($L12&lt;=$P$2,26&lt;=$P$2),INDEX(WH_Backend!$DZ$6:$IO$125,$L12,26),0)</f>
        <v>0</v>
      </c>
      <c r="AM12">
        <f>IF(AND($L12&lt;=$P$2,27&lt;=$P$2),INDEX(WH_Backend!$DZ$6:$IO$125,$L12,27),0)</f>
        <v>0</v>
      </c>
      <c r="AN12">
        <f>IF(AND($L12&lt;=$P$2,28&lt;=$P$2),INDEX(WH_Backend!$DZ$6:$IO$125,$L12,28),0)</f>
        <v>0</v>
      </c>
      <c r="AO12">
        <f>IF(AND($L12&lt;=$P$2,29&lt;=$P$2),INDEX(WH_Backend!$DZ$6:$IO$125,$L12,29),0)</f>
        <v>0</v>
      </c>
      <c r="AP12">
        <f>IF(AND($L12&lt;=$P$2,30&lt;=$P$2),INDEX(WH_Backend!$DZ$6:$IO$125,$L12,30),0)</f>
        <v>0</v>
      </c>
      <c r="AQ12">
        <f>IF(AND($L12&lt;=$P$2,31&lt;=$P$2),INDEX(WH_Backend!$DZ$6:$IO$125,$L12,31),0)</f>
        <v>0</v>
      </c>
      <c r="AR12">
        <f>IF(AND($L12&lt;=$P$2,32&lt;=$P$2),INDEX(WH_Backend!$DZ$6:$IO$125,$L12,32),0)</f>
        <v>0</v>
      </c>
      <c r="AS12">
        <f>IF(AND($L12&lt;=$P$2,33&lt;=$P$2),INDEX(WH_Backend!$DZ$6:$IO$125,$L12,33),0)</f>
        <v>0</v>
      </c>
      <c r="AT12">
        <f>IF(AND($L12&lt;=$P$2,34&lt;=$P$2),INDEX(WH_Backend!$DZ$6:$IO$125,$L12,34),0)</f>
        <v>0</v>
      </c>
      <c r="AU12">
        <f>IF(AND($L12&lt;=$P$2,35&lt;=$P$2),INDEX(WH_Backend!$DZ$6:$IO$125,$L12,35),0)</f>
        <v>0</v>
      </c>
      <c r="AV12">
        <f>IF(AND($L12&lt;=$P$2,36&lt;=$P$2),INDEX(WH_Backend!$DZ$6:$IO$125,$L12,36),0)</f>
        <v>0</v>
      </c>
      <c r="AW12">
        <f>IF(AND($L12&lt;=$P$2,37&lt;=$P$2),INDEX(WH_Backend!$DZ$6:$IO$125,$L12,37),0)</f>
        <v>0</v>
      </c>
      <c r="AX12">
        <f>IF(AND($L12&lt;=$P$2,38&lt;=$P$2),INDEX(WH_Backend!$DZ$6:$IO$125,$L12,38),0)</f>
        <v>0</v>
      </c>
      <c r="AY12">
        <f>IF(AND($L12&lt;=$P$2,39&lt;=$P$2),INDEX(WH_Backend!$DZ$6:$IO$125,$L12,39),0)</f>
        <v>0</v>
      </c>
      <c r="AZ12">
        <f>IF(AND($L12&lt;=$P$2,40&lt;=$P$2),INDEX(WH_Backend!$DZ$6:$IO$125,$L12,40),0)</f>
        <v>0</v>
      </c>
      <c r="BA12">
        <f>IF(AND($L12&lt;=$P$2,41&lt;=$P$2),INDEX(WH_Backend!$DZ$6:$IO$125,$L12,41),0)</f>
        <v>0</v>
      </c>
      <c r="BB12">
        <f>IF(AND($L12&lt;=$P$2,42&lt;=$P$2),INDEX(WH_Backend!$DZ$6:$IO$125,$L12,42),0)</f>
        <v>0</v>
      </c>
      <c r="BC12">
        <f>IF(AND($L12&lt;=$P$2,43&lt;=$P$2),INDEX(WH_Backend!$DZ$6:$IO$125,$L12,43),0)</f>
        <v>0</v>
      </c>
      <c r="BD12">
        <f>IF(AND($L12&lt;=$P$2,44&lt;=$P$2),INDEX(WH_Backend!$DZ$6:$IO$125,$L12,44),0)</f>
        <v>0</v>
      </c>
      <c r="BE12">
        <f>IF(AND($L12&lt;=$P$2,45&lt;=$P$2),INDEX(WH_Backend!$DZ$6:$IO$125,$L12,45),0)</f>
        <v>0</v>
      </c>
      <c r="BF12">
        <f>IF(AND($L12&lt;=$P$2,46&lt;=$P$2),INDEX(WH_Backend!$DZ$6:$IO$125,$L12,46),0)</f>
        <v>0</v>
      </c>
      <c r="BG12">
        <f>IF(AND($L12&lt;=$P$2,47&lt;=$P$2),INDEX(WH_Backend!$DZ$6:$IO$125,$L12,47),0)</f>
        <v>0</v>
      </c>
      <c r="BH12">
        <f>IF(AND($L12&lt;=$P$2,48&lt;=$P$2),INDEX(WH_Backend!$DZ$6:$IO$125,$L12,48),0)</f>
        <v>0</v>
      </c>
      <c r="BI12">
        <f>IF(AND($L12&lt;=$P$2,49&lt;=$P$2),INDEX(WH_Backend!$DZ$6:$IO$125,$L12,49),0)</f>
        <v>0</v>
      </c>
      <c r="BJ12">
        <f>IF(AND($L12&lt;=$P$2,50&lt;=$P$2),INDEX(WH_Backend!$DZ$6:$IO$125,$L12,50),0)</f>
        <v>0</v>
      </c>
      <c r="BK12">
        <f>IF(AND($L12&lt;=$P$2,51&lt;=$P$2),INDEX(WH_Backend!$DZ$6:$IO$125,$L12,51),0)</f>
        <v>0</v>
      </c>
      <c r="BL12">
        <f>IF(AND($L12&lt;=$P$2,52&lt;=$P$2),INDEX(WH_Backend!$DZ$6:$IO$125,$L12,52),0)</f>
        <v>0</v>
      </c>
      <c r="BM12">
        <f>IF(AND($L12&lt;=$P$2,53&lt;=$P$2),INDEX(WH_Backend!$DZ$6:$IO$125,$L12,53),0)</f>
        <v>0</v>
      </c>
      <c r="BN12">
        <f>IF(AND($L12&lt;=$P$2,54&lt;=$P$2),INDEX(WH_Backend!$DZ$6:$IO$125,$L12,54),0)</f>
        <v>0</v>
      </c>
      <c r="BO12">
        <f>IF(AND($L12&lt;=$P$2,55&lt;=$P$2),INDEX(WH_Backend!$DZ$6:$IO$125,$L12,55),0)</f>
        <v>0</v>
      </c>
      <c r="BP12">
        <f>IF(AND($L12&lt;=$P$2,56&lt;=$P$2),INDEX(WH_Backend!$DZ$6:$IO$125,$L12,56),0)</f>
        <v>0</v>
      </c>
      <c r="BQ12">
        <f>IF(AND($L12&lt;=$P$2,57&lt;=$P$2),INDEX(WH_Backend!$DZ$6:$IO$125,$L12,57),0)</f>
        <v>0</v>
      </c>
      <c r="BR12">
        <f>IF(AND($L12&lt;=$P$2,58&lt;=$P$2),INDEX(WH_Backend!$DZ$6:$IO$125,$L12,58),0)</f>
        <v>0</v>
      </c>
      <c r="BS12">
        <f>IF(AND($L12&lt;=$P$2,59&lt;=$P$2),INDEX(WH_Backend!$DZ$6:$IO$125,$L12,59),0)</f>
        <v>0</v>
      </c>
      <c r="BT12">
        <f>IF(AND($L12&lt;=$P$2,60&lt;=$P$2),INDEX(WH_Backend!$DZ$6:$IO$125,$L12,60),0)</f>
        <v>0</v>
      </c>
      <c r="BU12">
        <f>IF(AND($L12&lt;=$P$2,61&lt;=$P$2),INDEX(WH_Backend!$DZ$6:$IO$125,$L12,61),0)</f>
        <v>0</v>
      </c>
      <c r="BV12">
        <f>IF(AND($L12&lt;=$P$2,62&lt;=$P$2),INDEX(WH_Backend!$DZ$6:$IO$125,$L12,62),0)</f>
        <v>0</v>
      </c>
      <c r="BW12">
        <f>IF(AND($L12&lt;=$P$2,63&lt;=$P$2),INDEX(WH_Backend!$DZ$6:$IO$125,$L12,63),0)</f>
        <v>0</v>
      </c>
      <c r="BX12">
        <f>IF(AND($L12&lt;=$P$2,64&lt;=$P$2),INDEX(WH_Backend!$DZ$6:$IO$125,$L12,64),0)</f>
        <v>0</v>
      </c>
      <c r="BY12">
        <f>IF(AND($L12&lt;=$P$2,65&lt;=$P$2),INDEX(WH_Backend!$DZ$6:$IO$125,$L12,65),0)</f>
        <v>0</v>
      </c>
      <c r="BZ12">
        <f>IF(AND($L12&lt;=$P$2,66&lt;=$P$2),INDEX(WH_Backend!$DZ$6:$IO$125,$L12,66),0)</f>
        <v>0</v>
      </c>
      <c r="CA12">
        <f>IF(AND($L12&lt;=$P$2,67&lt;=$P$2),INDEX(WH_Backend!$DZ$6:$IO$125,$L12,67),0)</f>
        <v>0</v>
      </c>
      <c r="CB12">
        <f>IF(AND($L12&lt;=$P$2,68&lt;=$P$2),INDEX(WH_Backend!$DZ$6:$IO$125,$L12,68),0)</f>
        <v>0</v>
      </c>
      <c r="CC12">
        <f>IF(AND($L12&lt;=$P$2,69&lt;=$P$2),INDEX(WH_Backend!$DZ$6:$IO$125,$L12,69),0)</f>
        <v>0</v>
      </c>
      <c r="CD12">
        <f>IF(AND($L12&lt;=$P$2,70&lt;=$P$2),INDEX(WH_Backend!$DZ$6:$IO$125,$L12,70),0)</f>
        <v>0</v>
      </c>
      <c r="CE12">
        <f>IF(AND($L12&lt;=$P$2,71&lt;=$P$2),INDEX(WH_Backend!$DZ$6:$IO$125,$L12,71),0)</f>
        <v>0</v>
      </c>
      <c r="CF12">
        <f>IF(AND($L12&lt;=$P$2,72&lt;=$P$2),INDEX(WH_Backend!$DZ$6:$IO$125,$L12,72),0)</f>
        <v>0</v>
      </c>
      <c r="CG12">
        <f>IF(AND($L12&lt;=$P$2,73&lt;=$P$2),INDEX(WH_Backend!$DZ$6:$IO$125,$L12,73),0)</f>
        <v>0</v>
      </c>
      <c r="CH12">
        <f>IF(AND($L12&lt;=$P$2,74&lt;=$P$2),INDEX(WH_Backend!$DZ$6:$IO$125,$L12,74),0)</f>
        <v>0</v>
      </c>
      <c r="CI12">
        <f>IF(AND($L12&lt;=$P$2,75&lt;=$P$2),INDEX(WH_Backend!$DZ$6:$IO$125,$L12,75),0)</f>
        <v>0</v>
      </c>
      <c r="CJ12">
        <f>IF(AND($L12&lt;=$P$2,76&lt;=$P$2),INDEX(WH_Backend!$DZ$6:$IO$125,$L12,76),0)</f>
        <v>0</v>
      </c>
      <c r="CK12">
        <f>IF(AND($L12&lt;=$P$2,77&lt;=$P$2),INDEX(WH_Backend!$DZ$6:$IO$125,$L12,77),0)</f>
        <v>0</v>
      </c>
      <c r="CL12">
        <f>IF(AND($L12&lt;=$P$2,78&lt;=$P$2),INDEX(WH_Backend!$DZ$6:$IO$125,$L12,78),0)</f>
        <v>0</v>
      </c>
      <c r="CM12">
        <f>IF(AND($L12&lt;=$P$2,79&lt;=$P$2),INDEX(WH_Backend!$DZ$6:$IO$125,$L12,79),0)</f>
        <v>0</v>
      </c>
      <c r="CN12">
        <f>IF(AND($L12&lt;=$P$2,80&lt;=$P$2),INDEX(WH_Backend!$DZ$6:$IO$125,$L12,80),0)</f>
        <v>0</v>
      </c>
      <c r="CO12">
        <f>IF(AND($L12&lt;=$P$2,81&lt;=$P$2),INDEX(WH_Backend!$DZ$6:$IO$125,$L12,81),0)</f>
        <v>0</v>
      </c>
      <c r="CP12">
        <f>IF(AND($L12&lt;=$P$2,82&lt;=$P$2),INDEX(WH_Backend!$DZ$6:$IO$125,$L12,82),0)</f>
        <v>0</v>
      </c>
      <c r="CQ12">
        <f>IF(AND($L12&lt;=$P$2,83&lt;=$P$2),INDEX(WH_Backend!$DZ$6:$IO$125,$L12,83),0)</f>
        <v>0</v>
      </c>
      <c r="CR12">
        <f>IF(AND($L12&lt;=$P$2,84&lt;=$P$2),INDEX(WH_Backend!$DZ$6:$IO$125,$L12,84),0)</f>
        <v>0</v>
      </c>
      <c r="CS12">
        <f>IF(AND($L12&lt;=$P$2,85&lt;=$P$2),INDEX(WH_Backend!$DZ$6:$IO$125,$L12,85),0)</f>
        <v>0</v>
      </c>
      <c r="CT12">
        <f>IF(AND($L12&lt;=$P$2,86&lt;=$P$2),INDEX(WH_Backend!$DZ$6:$IO$125,$L12,86),0)</f>
        <v>0</v>
      </c>
      <c r="CU12">
        <f>IF(AND($L12&lt;=$P$2,87&lt;=$P$2),INDEX(WH_Backend!$DZ$6:$IO$125,$L12,87),0)</f>
        <v>0</v>
      </c>
      <c r="CV12">
        <f>IF(AND($L12&lt;=$P$2,88&lt;=$P$2),INDEX(WH_Backend!$DZ$6:$IO$125,$L12,88),0)</f>
        <v>0</v>
      </c>
      <c r="CW12">
        <f>IF(AND($L12&lt;=$P$2,89&lt;=$P$2),INDEX(WH_Backend!$DZ$6:$IO$125,$L12,89),0)</f>
        <v>0</v>
      </c>
      <c r="CX12">
        <f>IF(AND($L12&lt;=$P$2,90&lt;=$P$2),INDEX(WH_Backend!$DZ$6:$IO$125,$L12,90),0)</f>
        <v>0</v>
      </c>
      <c r="CY12">
        <f>IF(AND($L12&lt;=$P$2,91&lt;=$P$2),INDEX(WH_Backend!$DZ$6:$IO$125,$L12,91),0)</f>
        <v>0</v>
      </c>
      <c r="CZ12">
        <f>IF(AND($L12&lt;=$P$2,92&lt;=$P$2),INDEX(WH_Backend!$DZ$6:$IO$125,$L12,92),0)</f>
        <v>0</v>
      </c>
      <c r="DA12">
        <f>IF(AND($L12&lt;=$P$2,93&lt;=$P$2),INDEX(WH_Backend!$DZ$6:$IO$125,$L12,93),0)</f>
        <v>0</v>
      </c>
      <c r="DB12">
        <f>IF(AND($L12&lt;=$P$2,94&lt;=$P$2),INDEX(WH_Backend!$DZ$6:$IO$125,$L12,94),0)</f>
        <v>0</v>
      </c>
      <c r="DC12">
        <f>IF(AND($L12&lt;=$P$2,95&lt;=$P$2),INDEX(WH_Backend!$DZ$6:$IO$125,$L12,95),0)</f>
        <v>0</v>
      </c>
      <c r="DD12">
        <f>IF(AND($L12&lt;=$P$2,96&lt;=$P$2),INDEX(WH_Backend!$DZ$6:$IO$125,$L12,96),0)</f>
        <v>0</v>
      </c>
      <c r="DE12">
        <f>IF(AND($L12&lt;=$P$2,97&lt;=$P$2),INDEX(WH_Backend!$DZ$6:$IO$125,$L12,97),0)</f>
        <v>0</v>
      </c>
      <c r="DF12">
        <f>IF(AND($L12&lt;=$P$2,98&lt;=$P$2),INDEX(WH_Backend!$DZ$6:$IO$125,$L12,98),0)</f>
        <v>0</v>
      </c>
      <c r="DG12">
        <f>IF(AND($L12&lt;=$P$2,99&lt;=$P$2),INDEX(WH_Backend!$DZ$6:$IO$125,$L12,99),0)</f>
        <v>0</v>
      </c>
      <c r="DH12">
        <f>IF(AND($L12&lt;=$P$2,100&lt;=$P$2),INDEX(WH_Backend!$DZ$6:$IO$125,$L12,100),0)</f>
        <v>0</v>
      </c>
      <c r="DI12">
        <f>IF(AND($L12&lt;=$P$2,101&lt;=$P$2),INDEX(WH_Backend!$DZ$6:$IO$125,$L12,101),0)</f>
        <v>0</v>
      </c>
      <c r="DJ12">
        <f>IF(AND($L12&lt;=$P$2,102&lt;=$P$2),INDEX(WH_Backend!$DZ$6:$IO$125,$L12,102),0)</f>
        <v>0</v>
      </c>
      <c r="DK12">
        <f>IF(AND($L12&lt;=$P$2,103&lt;=$P$2),INDEX(WH_Backend!$DZ$6:$IO$125,$L12,103),0)</f>
        <v>0</v>
      </c>
      <c r="DL12">
        <f>IF(AND($L12&lt;=$P$2,104&lt;=$P$2),INDEX(WH_Backend!$DZ$6:$IO$125,$L12,104),0)</f>
        <v>0</v>
      </c>
      <c r="DM12">
        <f>IF(AND($L12&lt;=$P$2,105&lt;=$P$2),INDEX(WH_Backend!$DZ$6:$IO$125,$L12,105),0)</f>
        <v>0</v>
      </c>
      <c r="DN12">
        <f>IF(AND($L12&lt;=$P$2,106&lt;=$P$2),INDEX(WH_Backend!$DZ$6:$IO$125,$L12,106),0)</f>
        <v>0</v>
      </c>
      <c r="DO12">
        <f>IF(AND($L12&lt;=$P$2,107&lt;=$P$2),INDEX(WH_Backend!$DZ$6:$IO$125,$L12,107),0)</f>
        <v>0</v>
      </c>
      <c r="DP12">
        <f>IF(AND($L12&lt;=$P$2,108&lt;=$P$2),INDEX(WH_Backend!$DZ$6:$IO$125,$L12,108),0)</f>
        <v>0</v>
      </c>
      <c r="DQ12">
        <f>IF(AND($L12&lt;=$P$2,109&lt;=$P$2),INDEX(WH_Backend!$DZ$6:$IO$125,$L12,109),0)</f>
        <v>0</v>
      </c>
      <c r="DR12">
        <f>IF(AND($L12&lt;=$P$2,110&lt;=$P$2),INDEX(WH_Backend!$DZ$6:$IO$125,$L12,110),0)</f>
        <v>0</v>
      </c>
      <c r="DS12">
        <f>IF(AND($L12&lt;=$P$2,111&lt;=$P$2),INDEX(WH_Backend!$DZ$6:$IO$125,$L12,111),0)</f>
        <v>0</v>
      </c>
      <c r="DT12">
        <f>IF(AND($L12&lt;=$P$2,112&lt;=$P$2),INDEX(WH_Backend!$DZ$6:$IO$125,$L12,112),0)</f>
        <v>0</v>
      </c>
      <c r="DU12">
        <f>IF(AND($L12&lt;=$P$2,113&lt;=$P$2),INDEX(WH_Backend!$DZ$6:$IO$125,$L12,113),0)</f>
        <v>0</v>
      </c>
      <c r="DV12">
        <f>IF(AND($L12&lt;=$P$2,114&lt;=$P$2),INDEX(WH_Backend!$DZ$6:$IO$125,$L12,114),0)</f>
        <v>0</v>
      </c>
      <c r="DW12">
        <f>IF(AND($L12&lt;=$P$2,115&lt;=$P$2),INDEX(WH_Backend!$DZ$6:$IO$125,$L12,115),0)</f>
        <v>0</v>
      </c>
      <c r="DX12">
        <f>IF(AND($L12&lt;=$P$2,116&lt;=$P$2),INDEX(WH_Backend!$DZ$6:$IO$125,$L12,116),0)</f>
        <v>0</v>
      </c>
      <c r="DY12">
        <f>IF(AND($L12&lt;=$P$2,117&lt;=$P$2),INDEX(WH_Backend!$DZ$6:$IO$125,$L12,117),0)</f>
        <v>0</v>
      </c>
      <c r="DZ12">
        <f>IF(AND($L12&lt;=$P$2,118&lt;=$P$2),INDEX(WH_Backend!$DZ$6:$IO$125,$L12,118),0)</f>
        <v>0</v>
      </c>
      <c r="EA12">
        <f>IF(AND($L12&lt;=$P$2,119&lt;=$P$2),INDEX(WH_Backend!$DZ$6:$IO$125,$L12,119),0)</f>
        <v>0</v>
      </c>
      <c r="EB12">
        <f>IF(AND($L12&lt;=$P$2,120&lt;=$P$2),INDEX(WH_Backend!$DZ$6:$IO$125,$L12,120),0)</f>
        <v>0</v>
      </c>
    </row>
    <row r="13" spans="1:132" ht="15">
      <c r="A13" s="25">
        <f>IF(L13&lt;=$P$2,INDEX(WH_Backend!$E$6:$E$125,L13),0)</f>
        <v>163.02000000000001</v>
      </c>
      <c r="B13" s="25">
        <f t="array" ref="B13">IF(L13&lt;=$P$2,MMULT(M138:INDEX(M138:EF138,$P$2),$A$6:INDEX($A$6:$A$125,$P$2)),0)</f>
        <v>6.2707923948772751E-4</v>
      </c>
      <c r="C13" s="25">
        <f t="shared" si="0"/>
        <v>8.6828322309884243E-11</v>
      </c>
      <c r="E13">
        <f>IF(L13&lt;=$P$2,Inputs!A13,"")</f>
        <v>27</v>
      </c>
      <c r="F13" s="25">
        <f>IF(L13&lt;=$P$2,Inputs!D13,"")</f>
        <v>6.0530033229881804E-4</v>
      </c>
      <c r="G13" s="25">
        <f t="shared" si="1"/>
        <v>6.2707923948772751E-4</v>
      </c>
      <c r="J13">
        <f>IF($L13&lt;=$E$2,WH_Numerical!$F13,"")</f>
        <v>6.2622607649831996E-4</v>
      </c>
      <c r="L13" s="10">
        <v>8</v>
      </c>
      <c r="M13">
        <f>IF(AND($L13&lt;=$P$2,1&lt;=$P$2),INDEX(WH_Backend!$DZ$6:$IO$125,$L13,1),0)</f>
        <v>0</v>
      </c>
      <c r="N13">
        <f>IF(AND($L13&lt;=$P$2,2&lt;=$P$2),INDEX(WH_Backend!$DZ$6:$IO$125,$L13,2),0)</f>
        <v>0</v>
      </c>
      <c r="O13">
        <f>IF(AND($L13&lt;=$P$2,3&lt;=$P$2),INDEX(WH_Backend!$DZ$6:$IO$125,$L13,3),0)</f>
        <v>0</v>
      </c>
      <c r="P13">
        <f>IF(AND($L13&lt;=$P$2,4&lt;=$P$2),INDEX(WH_Backend!$DZ$6:$IO$125,$L13,4),0)</f>
        <v>0</v>
      </c>
      <c r="Q13">
        <f>IF(AND($L13&lt;=$P$2,5&lt;=$P$2),INDEX(WH_Backend!$DZ$6:$IO$125,$L13,5),0)</f>
        <v>-10000000</v>
      </c>
      <c r="R13">
        <f>IF(AND($L13&lt;=$P$2,6&lt;=$P$2),INDEX(WH_Backend!$DZ$6:$IO$125,$L13,6),0)</f>
        <v>60000000</v>
      </c>
      <c r="S13">
        <f>IF(AND($L13&lt;=$P$2,7&lt;=$P$2),INDEX(WH_Backend!$DZ$6:$IO$125,$L13,7),0)</f>
        <v>-150000000</v>
      </c>
      <c r="T13">
        <f>IF(AND($L13&lt;=$P$2,8&lt;=$P$2),INDEX(WH_Backend!$DZ$6:$IO$125,$L13,8),0)</f>
        <v>200269320.84999999</v>
      </c>
      <c r="U13">
        <f>IF(AND($L13&lt;=$P$2,9&lt;=$P$2),INDEX(WH_Backend!$DZ$6:$IO$125,$L13,9),0)</f>
        <v>-150000000</v>
      </c>
      <c r="V13">
        <f>IF(AND($L13&lt;=$P$2,10&lt;=$P$2),INDEX(WH_Backend!$DZ$6:$IO$125,$L13,10),0)</f>
        <v>60000000</v>
      </c>
      <c r="W13">
        <f>IF(AND($L13&lt;=$P$2,11&lt;=$P$2),INDEX(WH_Backend!$DZ$6:$IO$125,$L13,11),0)</f>
        <v>-10000000</v>
      </c>
      <c r="X13">
        <f>IF(AND($L13&lt;=$P$2,12&lt;=$P$2),INDEX(WH_Backend!$DZ$6:$IO$125,$L13,12),0)</f>
        <v>0</v>
      </c>
      <c r="Y13">
        <f>IF(AND($L13&lt;=$P$2,13&lt;=$P$2),INDEX(WH_Backend!$DZ$6:$IO$125,$L13,13),0)</f>
        <v>0</v>
      </c>
      <c r="Z13">
        <f>IF(AND($L13&lt;=$P$2,14&lt;=$P$2),INDEX(WH_Backend!$DZ$6:$IO$125,$L13,14),0)</f>
        <v>0</v>
      </c>
      <c r="AA13">
        <f>IF(AND($L13&lt;=$P$2,15&lt;=$P$2),INDEX(WH_Backend!$DZ$6:$IO$125,$L13,15),0)</f>
        <v>0</v>
      </c>
      <c r="AB13">
        <f>IF(AND($L13&lt;=$P$2,16&lt;=$P$2),INDEX(WH_Backend!$DZ$6:$IO$125,$L13,16),0)</f>
        <v>0</v>
      </c>
      <c r="AC13">
        <f>IF(AND($L13&lt;=$P$2,17&lt;=$P$2),INDEX(WH_Backend!$DZ$6:$IO$125,$L13,17),0)</f>
        <v>0</v>
      </c>
      <c r="AD13">
        <f>IF(AND($L13&lt;=$P$2,18&lt;=$P$2),INDEX(WH_Backend!$DZ$6:$IO$125,$L13,18),0)</f>
        <v>0</v>
      </c>
      <c r="AE13">
        <f>IF(AND($L13&lt;=$P$2,19&lt;=$P$2),INDEX(WH_Backend!$DZ$6:$IO$125,$L13,19),0)</f>
        <v>0</v>
      </c>
      <c r="AF13">
        <f>IF(AND($L13&lt;=$P$2,20&lt;=$P$2),INDEX(WH_Backend!$DZ$6:$IO$125,$L13,20),0)</f>
        <v>0</v>
      </c>
      <c r="AG13">
        <f>IF(AND($L13&lt;=$P$2,21&lt;=$P$2),INDEX(WH_Backend!$DZ$6:$IO$125,$L13,21),0)</f>
        <v>0</v>
      </c>
      <c r="AH13">
        <f>IF(AND($L13&lt;=$P$2,22&lt;=$P$2),INDEX(WH_Backend!$DZ$6:$IO$125,$L13,22),0)</f>
        <v>0</v>
      </c>
      <c r="AI13">
        <f>IF(AND($L13&lt;=$P$2,23&lt;=$P$2),INDEX(WH_Backend!$DZ$6:$IO$125,$L13,23),0)</f>
        <v>0</v>
      </c>
      <c r="AJ13">
        <f>IF(AND($L13&lt;=$P$2,24&lt;=$P$2),INDEX(WH_Backend!$DZ$6:$IO$125,$L13,24),0)</f>
        <v>0</v>
      </c>
      <c r="AK13">
        <f>IF(AND($L13&lt;=$P$2,25&lt;=$P$2),INDEX(WH_Backend!$DZ$6:$IO$125,$L13,25),0)</f>
        <v>0</v>
      </c>
      <c r="AL13">
        <f>IF(AND($L13&lt;=$P$2,26&lt;=$P$2),INDEX(WH_Backend!$DZ$6:$IO$125,$L13,26),0)</f>
        <v>0</v>
      </c>
      <c r="AM13">
        <f>IF(AND($L13&lt;=$P$2,27&lt;=$P$2),INDEX(WH_Backend!$DZ$6:$IO$125,$L13,27),0)</f>
        <v>0</v>
      </c>
      <c r="AN13">
        <f>IF(AND($L13&lt;=$P$2,28&lt;=$P$2),INDEX(WH_Backend!$DZ$6:$IO$125,$L13,28),0)</f>
        <v>0</v>
      </c>
      <c r="AO13">
        <f>IF(AND($L13&lt;=$P$2,29&lt;=$P$2),INDEX(WH_Backend!$DZ$6:$IO$125,$L13,29),0)</f>
        <v>0</v>
      </c>
      <c r="AP13">
        <f>IF(AND($L13&lt;=$P$2,30&lt;=$P$2),INDEX(WH_Backend!$DZ$6:$IO$125,$L13,30),0)</f>
        <v>0</v>
      </c>
      <c r="AQ13">
        <f>IF(AND($L13&lt;=$P$2,31&lt;=$P$2),INDEX(WH_Backend!$DZ$6:$IO$125,$L13,31),0)</f>
        <v>0</v>
      </c>
      <c r="AR13">
        <f>IF(AND($L13&lt;=$P$2,32&lt;=$P$2),INDEX(WH_Backend!$DZ$6:$IO$125,$L13,32),0)</f>
        <v>0</v>
      </c>
      <c r="AS13">
        <f>IF(AND($L13&lt;=$P$2,33&lt;=$P$2),INDEX(WH_Backend!$DZ$6:$IO$125,$L13,33),0)</f>
        <v>0</v>
      </c>
      <c r="AT13">
        <f>IF(AND($L13&lt;=$P$2,34&lt;=$P$2),INDEX(WH_Backend!$DZ$6:$IO$125,$L13,34),0)</f>
        <v>0</v>
      </c>
      <c r="AU13">
        <f>IF(AND($L13&lt;=$P$2,35&lt;=$P$2),INDEX(WH_Backend!$DZ$6:$IO$125,$L13,35),0)</f>
        <v>0</v>
      </c>
      <c r="AV13">
        <f>IF(AND($L13&lt;=$P$2,36&lt;=$P$2),INDEX(WH_Backend!$DZ$6:$IO$125,$L13,36),0)</f>
        <v>0</v>
      </c>
      <c r="AW13">
        <f>IF(AND($L13&lt;=$P$2,37&lt;=$P$2),INDEX(WH_Backend!$DZ$6:$IO$125,$L13,37),0)</f>
        <v>0</v>
      </c>
      <c r="AX13">
        <f>IF(AND($L13&lt;=$P$2,38&lt;=$P$2),INDEX(WH_Backend!$DZ$6:$IO$125,$L13,38),0)</f>
        <v>0</v>
      </c>
      <c r="AY13">
        <f>IF(AND($L13&lt;=$P$2,39&lt;=$P$2),INDEX(WH_Backend!$DZ$6:$IO$125,$L13,39),0)</f>
        <v>0</v>
      </c>
      <c r="AZ13">
        <f>IF(AND($L13&lt;=$P$2,40&lt;=$P$2),INDEX(WH_Backend!$DZ$6:$IO$125,$L13,40),0)</f>
        <v>0</v>
      </c>
      <c r="BA13">
        <f>IF(AND($L13&lt;=$P$2,41&lt;=$P$2),INDEX(WH_Backend!$DZ$6:$IO$125,$L13,41),0)</f>
        <v>0</v>
      </c>
      <c r="BB13">
        <f>IF(AND($L13&lt;=$P$2,42&lt;=$P$2),INDEX(WH_Backend!$DZ$6:$IO$125,$L13,42),0)</f>
        <v>0</v>
      </c>
      <c r="BC13">
        <f>IF(AND($L13&lt;=$P$2,43&lt;=$P$2),INDEX(WH_Backend!$DZ$6:$IO$125,$L13,43),0)</f>
        <v>0</v>
      </c>
      <c r="BD13">
        <f>IF(AND($L13&lt;=$P$2,44&lt;=$P$2),INDEX(WH_Backend!$DZ$6:$IO$125,$L13,44),0)</f>
        <v>0</v>
      </c>
      <c r="BE13">
        <f>IF(AND($L13&lt;=$P$2,45&lt;=$P$2),INDEX(WH_Backend!$DZ$6:$IO$125,$L13,45),0)</f>
        <v>0</v>
      </c>
      <c r="BF13">
        <f>IF(AND($L13&lt;=$P$2,46&lt;=$P$2),INDEX(WH_Backend!$DZ$6:$IO$125,$L13,46),0)</f>
        <v>0</v>
      </c>
      <c r="BG13">
        <f>IF(AND($L13&lt;=$P$2,47&lt;=$P$2),INDEX(WH_Backend!$DZ$6:$IO$125,$L13,47),0)</f>
        <v>0</v>
      </c>
      <c r="BH13">
        <f>IF(AND($L13&lt;=$P$2,48&lt;=$P$2),INDEX(WH_Backend!$DZ$6:$IO$125,$L13,48),0)</f>
        <v>0</v>
      </c>
      <c r="BI13">
        <f>IF(AND($L13&lt;=$P$2,49&lt;=$P$2),INDEX(WH_Backend!$DZ$6:$IO$125,$L13,49),0)</f>
        <v>0</v>
      </c>
      <c r="BJ13">
        <f>IF(AND($L13&lt;=$P$2,50&lt;=$P$2),INDEX(WH_Backend!$DZ$6:$IO$125,$L13,50),0)</f>
        <v>0</v>
      </c>
      <c r="BK13">
        <f>IF(AND($L13&lt;=$P$2,51&lt;=$P$2),INDEX(WH_Backend!$DZ$6:$IO$125,$L13,51),0)</f>
        <v>0</v>
      </c>
      <c r="BL13">
        <f>IF(AND($L13&lt;=$P$2,52&lt;=$P$2),INDEX(WH_Backend!$DZ$6:$IO$125,$L13,52),0)</f>
        <v>0</v>
      </c>
      <c r="BM13">
        <f>IF(AND($L13&lt;=$P$2,53&lt;=$P$2),INDEX(WH_Backend!$DZ$6:$IO$125,$L13,53),0)</f>
        <v>0</v>
      </c>
      <c r="BN13">
        <f>IF(AND($L13&lt;=$P$2,54&lt;=$P$2),INDEX(WH_Backend!$DZ$6:$IO$125,$L13,54),0)</f>
        <v>0</v>
      </c>
      <c r="BO13">
        <f>IF(AND($L13&lt;=$P$2,55&lt;=$P$2),INDEX(WH_Backend!$DZ$6:$IO$125,$L13,55),0)</f>
        <v>0</v>
      </c>
      <c r="BP13">
        <f>IF(AND($L13&lt;=$P$2,56&lt;=$P$2),INDEX(WH_Backend!$DZ$6:$IO$125,$L13,56),0)</f>
        <v>0</v>
      </c>
      <c r="BQ13">
        <f>IF(AND($L13&lt;=$P$2,57&lt;=$P$2),INDEX(WH_Backend!$DZ$6:$IO$125,$L13,57),0)</f>
        <v>0</v>
      </c>
      <c r="BR13">
        <f>IF(AND($L13&lt;=$P$2,58&lt;=$P$2),INDEX(WH_Backend!$DZ$6:$IO$125,$L13,58),0)</f>
        <v>0</v>
      </c>
      <c r="BS13">
        <f>IF(AND($L13&lt;=$P$2,59&lt;=$P$2),INDEX(WH_Backend!$DZ$6:$IO$125,$L13,59),0)</f>
        <v>0</v>
      </c>
      <c r="BT13">
        <f>IF(AND($L13&lt;=$P$2,60&lt;=$P$2),INDEX(WH_Backend!$DZ$6:$IO$125,$L13,60),0)</f>
        <v>0</v>
      </c>
      <c r="BU13">
        <f>IF(AND($L13&lt;=$P$2,61&lt;=$P$2),INDEX(WH_Backend!$DZ$6:$IO$125,$L13,61),0)</f>
        <v>0</v>
      </c>
      <c r="BV13">
        <f>IF(AND($L13&lt;=$P$2,62&lt;=$P$2),INDEX(WH_Backend!$DZ$6:$IO$125,$L13,62),0)</f>
        <v>0</v>
      </c>
      <c r="BW13">
        <f>IF(AND($L13&lt;=$P$2,63&lt;=$P$2),INDEX(WH_Backend!$DZ$6:$IO$125,$L13,63),0)</f>
        <v>0</v>
      </c>
      <c r="BX13">
        <f>IF(AND($L13&lt;=$P$2,64&lt;=$P$2),INDEX(WH_Backend!$DZ$6:$IO$125,$L13,64),0)</f>
        <v>0</v>
      </c>
      <c r="BY13">
        <f>IF(AND($L13&lt;=$P$2,65&lt;=$P$2),INDEX(WH_Backend!$DZ$6:$IO$125,$L13,65),0)</f>
        <v>0</v>
      </c>
      <c r="BZ13">
        <f>IF(AND($L13&lt;=$P$2,66&lt;=$P$2),INDEX(WH_Backend!$DZ$6:$IO$125,$L13,66),0)</f>
        <v>0</v>
      </c>
      <c r="CA13">
        <f>IF(AND($L13&lt;=$P$2,67&lt;=$P$2),INDEX(WH_Backend!$DZ$6:$IO$125,$L13,67),0)</f>
        <v>0</v>
      </c>
      <c r="CB13">
        <f>IF(AND($L13&lt;=$P$2,68&lt;=$P$2),INDEX(WH_Backend!$DZ$6:$IO$125,$L13,68),0)</f>
        <v>0</v>
      </c>
      <c r="CC13">
        <f>IF(AND($L13&lt;=$P$2,69&lt;=$P$2),INDEX(WH_Backend!$DZ$6:$IO$125,$L13,69),0)</f>
        <v>0</v>
      </c>
      <c r="CD13">
        <f>IF(AND($L13&lt;=$P$2,70&lt;=$P$2),INDEX(WH_Backend!$DZ$6:$IO$125,$L13,70),0)</f>
        <v>0</v>
      </c>
      <c r="CE13">
        <f>IF(AND($L13&lt;=$P$2,71&lt;=$P$2),INDEX(WH_Backend!$DZ$6:$IO$125,$L13,71),0)</f>
        <v>0</v>
      </c>
      <c r="CF13">
        <f>IF(AND($L13&lt;=$P$2,72&lt;=$P$2),INDEX(WH_Backend!$DZ$6:$IO$125,$L13,72),0)</f>
        <v>0</v>
      </c>
      <c r="CG13">
        <f>IF(AND($L13&lt;=$P$2,73&lt;=$P$2),INDEX(WH_Backend!$DZ$6:$IO$125,$L13,73),0)</f>
        <v>0</v>
      </c>
      <c r="CH13">
        <f>IF(AND($L13&lt;=$P$2,74&lt;=$P$2),INDEX(WH_Backend!$DZ$6:$IO$125,$L13,74),0)</f>
        <v>0</v>
      </c>
      <c r="CI13">
        <f>IF(AND($L13&lt;=$P$2,75&lt;=$P$2),INDEX(WH_Backend!$DZ$6:$IO$125,$L13,75),0)</f>
        <v>0</v>
      </c>
      <c r="CJ13">
        <f>IF(AND($L13&lt;=$P$2,76&lt;=$P$2),INDEX(WH_Backend!$DZ$6:$IO$125,$L13,76),0)</f>
        <v>0</v>
      </c>
      <c r="CK13">
        <f>IF(AND($L13&lt;=$P$2,77&lt;=$P$2),INDEX(WH_Backend!$DZ$6:$IO$125,$L13,77),0)</f>
        <v>0</v>
      </c>
      <c r="CL13">
        <f>IF(AND($L13&lt;=$P$2,78&lt;=$P$2),INDEX(WH_Backend!$DZ$6:$IO$125,$L13,78),0)</f>
        <v>0</v>
      </c>
      <c r="CM13">
        <f>IF(AND($L13&lt;=$P$2,79&lt;=$P$2),INDEX(WH_Backend!$DZ$6:$IO$125,$L13,79),0)</f>
        <v>0</v>
      </c>
      <c r="CN13">
        <f>IF(AND($L13&lt;=$P$2,80&lt;=$P$2),INDEX(WH_Backend!$DZ$6:$IO$125,$L13,80),0)</f>
        <v>0</v>
      </c>
      <c r="CO13">
        <f>IF(AND($L13&lt;=$P$2,81&lt;=$P$2),INDEX(WH_Backend!$DZ$6:$IO$125,$L13,81),0)</f>
        <v>0</v>
      </c>
      <c r="CP13">
        <f>IF(AND($L13&lt;=$P$2,82&lt;=$P$2),INDEX(WH_Backend!$DZ$6:$IO$125,$L13,82),0)</f>
        <v>0</v>
      </c>
      <c r="CQ13">
        <f>IF(AND($L13&lt;=$P$2,83&lt;=$P$2),INDEX(WH_Backend!$DZ$6:$IO$125,$L13,83),0)</f>
        <v>0</v>
      </c>
      <c r="CR13">
        <f>IF(AND($L13&lt;=$P$2,84&lt;=$P$2),INDEX(WH_Backend!$DZ$6:$IO$125,$L13,84),0)</f>
        <v>0</v>
      </c>
      <c r="CS13">
        <f>IF(AND($L13&lt;=$P$2,85&lt;=$P$2),INDEX(WH_Backend!$DZ$6:$IO$125,$L13,85),0)</f>
        <v>0</v>
      </c>
      <c r="CT13">
        <f>IF(AND($L13&lt;=$P$2,86&lt;=$P$2),INDEX(WH_Backend!$DZ$6:$IO$125,$L13,86),0)</f>
        <v>0</v>
      </c>
      <c r="CU13">
        <f>IF(AND($L13&lt;=$P$2,87&lt;=$P$2),INDEX(WH_Backend!$DZ$6:$IO$125,$L13,87),0)</f>
        <v>0</v>
      </c>
      <c r="CV13">
        <f>IF(AND($L13&lt;=$P$2,88&lt;=$P$2),INDEX(WH_Backend!$DZ$6:$IO$125,$L13,88),0)</f>
        <v>0</v>
      </c>
      <c r="CW13">
        <f>IF(AND($L13&lt;=$P$2,89&lt;=$P$2),INDEX(WH_Backend!$DZ$6:$IO$125,$L13,89),0)</f>
        <v>0</v>
      </c>
      <c r="CX13">
        <f>IF(AND($L13&lt;=$P$2,90&lt;=$P$2),INDEX(WH_Backend!$DZ$6:$IO$125,$L13,90),0)</f>
        <v>0</v>
      </c>
      <c r="CY13">
        <f>IF(AND($L13&lt;=$P$2,91&lt;=$P$2),INDEX(WH_Backend!$DZ$6:$IO$125,$L13,91),0)</f>
        <v>0</v>
      </c>
      <c r="CZ13">
        <f>IF(AND($L13&lt;=$P$2,92&lt;=$P$2),INDEX(WH_Backend!$DZ$6:$IO$125,$L13,92),0)</f>
        <v>0</v>
      </c>
      <c r="DA13">
        <f>IF(AND($L13&lt;=$P$2,93&lt;=$P$2),INDEX(WH_Backend!$DZ$6:$IO$125,$L13,93),0)</f>
        <v>0</v>
      </c>
      <c r="DB13">
        <f>IF(AND($L13&lt;=$P$2,94&lt;=$P$2),INDEX(WH_Backend!$DZ$6:$IO$125,$L13,94),0)</f>
        <v>0</v>
      </c>
      <c r="DC13">
        <f>IF(AND($L13&lt;=$P$2,95&lt;=$P$2),INDEX(WH_Backend!$DZ$6:$IO$125,$L13,95),0)</f>
        <v>0</v>
      </c>
      <c r="DD13">
        <f>IF(AND($L13&lt;=$P$2,96&lt;=$P$2),INDEX(WH_Backend!$DZ$6:$IO$125,$L13,96),0)</f>
        <v>0</v>
      </c>
      <c r="DE13">
        <f>IF(AND($L13&lt;=$P$2,97&lt;=$P$2),INDEX(WH_Backend!$DZ$6:$IO$125,$L13,97),0)</f>
        <v>0</v>
      </c>
      <c r="DF13">
        <f>IF(AND($L13&lt;=$P$2,98&lt;=$P$2),INDEX(WH_Backend!$DZ$6:$IO$125,$L13,98),0)</f>
        <v>0</v>
      </c>
      <c r="DG13">
        <f>IF(AND($L13&lt;=$P$2,99&lt;=$P$2),INDEX(WH_Backend!$DZ$6:$IO$125,$L13,99),0)</f>
        <v>0</v>
      </c>
      <c r="DH13">
        <f>IF(AND($L13&lt;=$P$2,100&lt;=$P$2),INDEX(WH_Backend!$DZ$6:$IO$125,$L13,100),0)</f>
        <v>0</v>
      </c>
      <c r="DI13">
        <f>IF(AND($L13&lt;=$P$2,101&lt;=$P$2),INDEX(WH_Backend!$DZ$6:$IO$125,$L13,101),0)</f>
        <v>0</v>
      </c>
      <c r="DJ13">
        <f>IF(AND($L13&lt;=$P$2,102&lt;=$P$2),INDEX(WH_Backend!$DZ$6:$IO$125,$L13,102),0)</f>
        <v>0</v>
      </c>
      <c r="DK13">
        <f>IF(AND($L13&lt;=$P$2,103&lt;=$P$2),INDEX(WH_Backend!$DZ$6:$IO$125,$L13,103),0)</f>
        <v>0</v>
      </c>
      <c r="DL13">
        <f>IF(AND($L13&lt;=$P$2,104&lt;=$P$2),INDEX(WH_Backend!$DZ$6:$IO$125,$L13,104),0)</f>
        <v>0</v>
      </c>
      <c r="DM13">
        <f>IF(AND($L13&lt;=$P$2,105&lt;=$P$2),INDEX(WH_Backend!$DZ$6:$IO$125,$L13,105),0)</f>
        <v>0</v>
      </c>
      <c r="DN13">
        <f>IF(AND($L13&lt;=$P$2,106&lt;=$P$2),INDEX(WH_Backend!$DZ$6:$IO$125,$L13,106),0)</f>
        <v>0</v>
      </c>
      <c r="DO13">
        <f>IF(AND($L13&lt;=$P$2,107&lt;=$P$2),INDEX(WH_Backend!$DZ$6:$IO$125,$L13,107),0)</f>
        <v>0</v>
      </c>
      <c r="DP13">
        <f>IF(AND($L13&lt;=$P$2,108&lt;=$P$2),INDEX(WH_Backend!$DZ$6:$IO$125,$L13,108),0)</f>
        <v>0</v>
      </c>
      <c r="DQ13">
        <f>IF(AND($L13&lt;=$P$2,109&lt;=$P$2),INDEX(WH_Backend!$DZ$6:$IO$125,$L13,109),0)</f>
        <v>0</v>
      </c>
      <c r="DR13">
        <f>IF(AND($L13&lt;=$P$2,110&lt;=$P$2),INDEX(WH_Backend!$DZ$6:$IO$125,$L13,110),0)</f>
        <v>0</v>
      </c>
      <c r="DS13">
        <f>IF(AND($L13&lt;=$P$2,111&lt;=$P$2),INDEX(WH_Backend!$DZ$6:$IO$125,$L13,111),0)</f>
        <v>0</v>
      </c>
      <c r="DT13">
        <f>IF(AND($L13&lt;=$P$2,112&lt;=$P$2),INDEX(WH_Backend!$DZ$6:$IO$125,$L13,112),0)</f>
        <v>0</v>
      </c>
      <c r="DU13">
        <f>IF(AND($L13&lt;=$P$2,113&lt;=$P$2),INDEX(WH_Backend!$DZ$6:$IO$125,$L13,113),0)</f>
        <v>0</v>
      </c>
      <c r="DV13">
        <f>IF(AND($L13&lt;=$P$2,114&lt;=$P$2),INDEX(WH_Backend!$DZ$6:$IO$125,$L13,114),0)</f>
        <v>0</v>
      </c>
      <c r="DW13">
        <f>IF(AND($L13&lt;=$P$2,115&lt;=$P$2),INDEX(WH_Backend!$DZ$6:$IO$125,$L13,115),0)</f>
        <v>0</v>
      </c>
      <c r="DX13">
        <f>IF(AND($L13&lt;=$P$2,116&lt;=$P$2),INDEX(WH_Backend!$DZ$6:$IO$125,$L13,116),0)</f>
        <v>0</v>
      </c>
      <c r="DY13">
        <f>IF(AND($L13&lt;=$P$2,117&lt;=$P$2),INDEX(WH_Backend!$DZ$6:$IO$125,$L13,117),0)</f>
        <v>0</v>
      </c>
      <c r="DZ13">
        <f>IF(AND($L13&lt;=$P$2,118&lt;=$P$2),INDEX(WH_Backend!$DZ$6:$IO$125,$L13,118),0)</f>
        <v>0</v>
      </c>
      <c r="EA13">
        <f>IF(AND($L13&lt;=$P$2,119&lt;=$P$2),INDEX(WH_Backend!$DZ$6:$IO$125,$L13,119),0)</f>
        <v>0</v>
      </c>
      <c r="EB13">
        <f>IF(AND($L13&lt;=$P$2,120&lt;=$P$2),INDEX(WH_Backend!$DZ$6:$IO$125,$L13,120),0)</f>
        <v>0</v>
      </c>
    </row>
    <row r="14" spans="1:132" ht="15">
      <c r="A14" s="25">
        <f>IF(L14&lt;=$P$2,INDEX(WH_Backend!$E$6:$E$125,L14),0)</f>
        <v>175.02</v>
      </c>
      <c r="B14" s="25">
        <f t="array" ref="B14">IF(L14&lt;=$P$2,MMULT(M139:INDEX(M139:EF139,$P$2),$A$6:INDEX($A$6:$A$125,$P$2)),0)</f>
        <v>6.5271933214928384E-4</v>
      </c>
      <c r="C14" s="25">
        <f t="shared" si="0"/>
        <v>-5.0306425691815093E-12</v>
      </c>
      <c r="E14">
        <f>IF(L14&lt;=$P$2,Inputs!A14,"")</f>
        <v>28</v>
      </c>
      <c r="F14" s="25">
        <f>IF(L14&lt;=$P$2,Inputs!D14,"")</f>
        <v>6.4755076005077296E-4</v>
      </c>
      <c r="G14" s="25">
        <f t="shared" si="1"/>
        <v>6.5271933214928384E-4</v>
      </c>
      <c r="J14">
        <f>IF($L14&lt;=$E$2,WH_Numerical!$F14,"")</f>
        <v>6.5189936524155505E-4</v>
      </c>
      <c r="L14" s="10">
        <v>9</v>
      </c>
      <c r="M14">
        <f>IF(AND($L14&lt;=$P$2,1&lt;=$P$2),INDEX(WH_Backend!$DZ$6:$IO$125,$L14,1),0)</f>
        <v>0</v>
      </c>
      <c r="N14">
        <f>IF(AND($L14&lt;=$P$2,2&lt;=$P$2),INDEX(WH_Backend!$DZ$6:$IO$125,$L14,2),0)</f>
        <v>0</v>
      </c>
      <c r="O14">
        <f>IF(AND($L14&lt;=$P$2,3&lt;=$P$2),INDEX(WH_Backend!$DZ$6:$IO$125,$L14,3),0)</f>
        <v>0</v>
      </c>
      <c r="P14">
        <f>IF(AND($L14&lt;=$P$2,4&lt;=$P$2),INDEX(WH_Backend!$DZ$6:$IO$125,$L14,4),0)</f>
        <v>0</v>
      </c>
      <c r="Q14">
        <f>IF(AND($L14&lt;=$P$2,5&lt;=$P$2),INDEX(WH_Backend!$DZ$6:$IO$125,$L14,5),0)</f>
        <v>0</v>
      </c>
      <c r="R14">
        <f>IF(AND($L14&lt;=$P$2,6&lt;=$P$2),INDEX(WH_Backend!$DZ$6:$IO$125,$L14,6),0)</f>
        <v>-10000000</v>
      </c>
      <c r="S14">
        <f>IF(AND($L14&lt;=$P$2,7&lt;=$P$2),INDEX(WH_Backend!$DZ$6:$IO$125,$L14,7),0)</f>
        <v>60000000</v>
      </c>
      <c r="T14">
        <f>IF(AND($L14&lt;=$P$2,8&lt;=$P$2),INDEX(WH_Backend!$DZ$6:$IO$125,$L14,8),0)</f>
        <v>-150000000</v>
      </c>
      <c r="U14">
        <f>IF(AND($L14&lt;=$P$2,9&lt;=$P$2),INDEX(WH_Backend!$DZ$6:$IO$125,$L14,9),0)</f>
        <v>200270279.97</v>
      </c>
      <c r="V14">
        <f>IF(AND($L14&lt;=$P$2,10&lt;=$P$2),INDEX(WH_Backend!$DZ$6:$IO$125,$L14,10),0)</f>
        <v>-150000000</v>
      </c>
      <c r="W14">
        <f>IF(AND($L14&lt;=$P$2,11&lt;=$P$2),INDEX(WH_Backend!$DZ$6:$IO$125,$L14,11),0)</f>
        <v>60000000</v>
      </c>
      <c r="X14">
        <f>IF(AND($L14&lt;=$P$2,12&lt;=$P$2),INDEX(WH_Backend!$DZ$6:$IO$125,$L14,12),0)</f>
        <v>-10000000</v>
      </c>
      <c r="Y14">
        <f>IF(AND($L14&lt;=$P$2,13&lt;=$P$2),INDEX(WH_Backend!$DZ$6:$IO$125,$L14,13),0)</f>
        <v>0</v>
      </c>
      <c r="Z14">
        <f>IF(AND($L14&lt;=$P$2,14&lt;=$P$2),INDEX(WH_Backend!$DZ$6:$IO$125,$L14,14),0)</f>
        <v>0</v>
      </c>
      <c r="AA14">
        <f>IF(AND($L14&lt;=$P$2,15&lt;=$P$2),INDEX(WH_Backend!$DZ$6:$IO$125,$L14,15),0)</f>
        <v>0</v>
      </c>
      <c r="AB14">
        <f>IF(AND($L14&lt;=$P$2,16&lt;=$P$2),INDEX(WH_Backend!$DZ$6:$IO$125,$L14,16),0)</f>
        <v>0</v>
      </c>
      <c r="AC14">
        <f>IF(AND($L14&lt;=$P$2,17&lt;=$P$2),INDEX(WH_Backend!$DZ$6:$IO$125,$L14,17),0)</f>
        <v>0</v>
      </c>
      <c r="AD14">
        <f>IF(AND($L14&lt;=$P$2,18&lt;=$P$2),INDEX(WH_Backend!$DZ$6:$IO$125,$L14,18),0)</f>
        <v>0</v>
      </c>
      <c r="AE14">
        <f>IF(AND($L14&lt;=$P$2,19&lt;=$P$2),INDEX(WH_Backend!$DZ$6:$IO$125,$L14,19),0)</f>
        <v>0</v>
      </c>
      <c r="AF14">
        <f>IF(AND($L14&lt;=$P$2,20&lt;=$P$2),INDEX(WH_Backend!$DZ$6:$IO$125,$L14,20),0)</f>
        <v>0</v>
      </c>
      <c r="AG14">
        <f>IF(AND($L14&lt;=$P$2,21&lt;=$P$2),INDEX(WH_Backend!$DZ$6:$IO$125,$L14,21),0)</f>
        <v>0</v>
      </c>
      <c r="AH14">
        <f>IF(AND($L14&lt;=$P$2,22&lt;=$P$2),INDEX(WH_Backend!$DZ$6:$IO$125,$L14,22),0)</f>
        <v>0</v>
      </c>
      <c r="AI14">
        <f>IF(AND($L14&lt;=$P$2,23&lt;=$P$2),INDEX(WH_Backend!$DZ$6:$IO$125,$L14,23),0)</f>
        <v>0</v>
      </c>
      <c r="AJ14">
        <f>IF(AND($L14&lt;=$P$2,24&lt;=$P$2),INDEX(WH_Backend!$DZ$6:$IO$125,$L14,24),0)</f>
        <v>0</v>
      </c>
      <c r="AK14">
        <f>IF(AND($L14&lt;=$P$2,25&lt;=$P$2),INDEX(WH_Backend!$DZ$6:$IO$125,$L14,25),0)</f>
        <v>0</v>
      </c>
      <c r="AL14">
        <f>IF(AND($L14&lt;=$P$2,26&lt;=$P$2),INDEX(WH_Backend!$DZ$6:$IO$125,$L14,26),0)</f>
        <v>0</v>
      </c>
      <c r="AM14">
        <f>IF(AND($L14&lt;=$P$2,27&lt;=$P$2),INDEX(WH_Backend!$DZ$6:$IO$125,$L14,27),0)</f>
        <v>0</v>
      </c>
      <c r="AN14">
        <f>IF(AND($L14&lt;=$P$2,28&lt;=$P$2),INDEX(WH_Backend!$DZ$6:$IO$125,$L14,28),0)</f>
        <v>0</v>
      </c>
      <c r="AO14">
        <f>IF(AND($L14&lt;=$P$2,29&lt;=$P$2),INDEX(WH_Backend!$DZ$6:$IO$125,$L14,29),0)</f>
        <v>0</v>
      </c>
      <c r="AP14">
        <f>IF(AND($L14&lt;=$P$2,30&lt;=$P$2),INDEX(WH_Backend!$DZ$6:$IO$125,$L14,30),0)</f>
        <v>0</v>
      </c>
      <c r="AQ14">
        <f>IF(AND($L14&lt;=$P$2,31&lt;=$P$2),INDEX(WH_Backend!$DZ$6:$IO$125,$L14,31),0)</f>
        <v>0</v>
      </c>
      <c r="AR14">
        <f>IF(AND($L14&lt;=$P$2,32&lt;=$P$2),INDEX(WH_Backend!$DZ$6:$IO$125,$L14,32),0)</f>
        <v>0</v>
      </c>
      <c r="AS14">
        <f>IF(AND($L14&lt;=$P$2,33&lt;=$P$2),INDEX(WH_Backend!$DZ$6:$IO$125,$L14,33),0)</f>
        <v>0</v>
      </c>
      <c r="AT14">
        <f>IF(AND($L14&lt;=$P$2,34&lt;=$P$2),INDEX(WH_Backend!$DZ$6:$IO$125,$L14,34),0)</f>
        <v>0</v>
      </c>
      <c r="AU14">
        <f>IF(AND($L14&lt;=$P$2,35&lt;=$P$2),INDEX(WH_Backend!$DZ$6:$IO$125,$L14,35),0)</f>
        <v>0</v>
      </c>
      <c r="AV14">
        <f>IF(AND($L14&lt;=$P$2,36&lt;=$P$2),INDEX(WH_Backend!$DZ$6:$IO$125,$L14,36),0)</f>
        <v>0</v>
      </c>
      <c r="AW14">
        <f>IF(AND($L14&lt;=$P$2,37&lt;=$P$2),INDEX(WH_Backend!$DZ$6:$IO$125,$L14,37),0)</f>
        <v>0</v>
      </c>
      <c r="AX14">
        <f>IF(AND($L14&lt;=$P$2,38&lt;=$P$2),INDEX(WH_Backend!$DZ$6:$IO$125,$L14,38),0)</f>
        <v>0</v>
      </c>
      <c r="AY14">
        <f>IF(AND($L14&lt;=$P$2,39&lt;=$P$2),INDEX(WH_Backend!$DZ$6:$IO$125,$L14,39),0)</f>
        <v>0</v>
      </c>
      <c r="AZ14">
        <f>IF(AND($L14&lt;=$P$2,40&lt;=$P$2),INDEX(WH_Backend!$DZ$6:$IO$125,$L14,40),0)</f>
        <v>0</v>
      </c>
      <c r="BA14">
        <f>IF(AND($L14&lt;=$P$2,41&lt;=$P$2),INDEX(WH_Backend!$DZ$6:$IO$125,$L14,41),0)</f>
        <v>0</v>
      </c>
      <c r="BB14">
        <f>IF(AND($L14&lt;=$P$2,42&lt;=$P$2),INDEX(WH_Backend!$DZ$6:$IO$125,$L14,42),0)</f>
        <v>0</v>
      </c>
      <c r="BC14">
        <f>IF(AND($L14&lt;=$P$2,43&lt;=$P$2),INDEX(WH_Backend!$DZ$6:$IO$125,$L14,43),0)</f>
        <v>0</v>
      </c>
      <c r="BD14">
        <f>IF(AND($L14&lt;=$P$2,44&lt;=$P$2),INDEX(WH_Backend!$DZ$6:$IO$125,$L14,44),0)</f>
        <v>0</v>
      </c>
      <c r="BE14">
        <f>IF(AND($L14&lt;=$P$2,45&lt;=$P$2),INDEX(WH_Backend!$DZ$6:$IO$125,$L14,45),0)</f>
        <v>0</v>
      </c>
      <c r="BF14">
        <f>IF(AND($L14&lt;=$P$2,46&lt;=$P$2),INDEX(WH_Backend!$DZ$6:$IO$125,$L14,46),0)</f>
        <v>0</v>
      </c>
      <c r="BG14">
        <f>IF(AND($L14&lt;=$P$2,47&lt;=$P$2),INDEX(WH_Backend!$DZ$6:$IO$125,$L14,47),0)</f>
        <v>0</v>
      </c>
      <c r="BH14">
        <f>IF(AND($L14&lt;=$P$2,48&lt;=$P$2),INDEX(WH_Backend!$DZ$6:$IO$125,$L14,48),0)</f>
        <v>0</v>
      </c>
      <c r="BI14">
        <f>IF(AND($L14&lt;=$P$2,49&lt;=$P$2),INDEX(WH_Backend!$DZ$6:$IO$125,$L14,49),0)</f>
        <v>0</v>
      </c>
      <c r="BJ14">
        <f>IF(AND($L14&lt;=$P$2,50&lt;=$P$2),INDEX(WH_Backend!$DZ$6:$IO$125,$L14,50),0)</f>
        <v>0</v>
      </c>
      <c r="BK14">
        <f>IF(AND($L14&lt;=$P$2,51&lt;=$P$2),INDEX(WH_Backend!$DZ$6:$IO$125,$L14,51),0)</f>
        <v>0</v>
      </c>
      <c r="BL14">
        <f>IF(AND($L14&lt;=$P$2,52&lt;=$P$2),INDEX(WH_Backend!$DZ$6:$IO$125,$L14,52),0)</f>
        <v>0</v>
      </c>
      <c r="BM14">
        <f>IF(AND($L14&lt;=$P$2,53&lt;=$P$2),INDEX(WH_Backend!$DZ$6:$IO$125,$L14,53),0)</f>
        <v>0</v>
      </c>
      <c r="BN14">
        <f>IF(AND($L14&lt;=$P$2,54&lt;=$P$2),INDEX(WH_Backend!$DZ$6:$IO$125,$L14,54),0)</f>
        <v>0</v>
      </c>
      <c r="BO14">
        <f>IF(AND($L14&lt;=$P$2,55&lt;=$P$2),INDEX(WH_Backend!$DZ$6:$IO$125,$L14,55),0)</f>
        <v>0</v>
      </c>
      <c r="BP14">
        <f>IF(AND($L14&lt;=$P$2,56&lt;=$P$2),INDEX(WH_Backend!$DZ$6:$IO$125,$L14,56),0)</f>
        <v>0</v>
      </c>
      <c r="BQ14">
        <f>IF(AND($L14&lt;=$P$2,57&lt;=$P$2),INDEX(WH_Backend!$DZ$6:$IO$125,$L14,57),0)</f>
        <v>0</v>
      </c>
      <c r="BR14">
        <f>IF(AND($L14&lt;=$P$2,58&lt;=$P$2),INDEX(WH_Backend!$DZ$6:$IO$125,$L14,58),0)</f>
        <v>0</v>
      </c>
      <c r="BS14">
        <f>IF(AND($L14&lt;=$P$2,59&lt;=$P$2),INDEX(WH_Backend!$DZ$6:$IO$125,$L14,59),0)</f>
        <v>0</v>
      </c>
      <c r="BT14">
        <f>IF(AND($L14&lt;=$P$2,60&lt;=$P$2),INDEX(WH_Backend!$DZ$6:$IO$125,$L14,60),0)</f>
        <v>0</v>
      </c>
      <c r="BU14">
        <f>IF(AND($L14&lt;=$P$2,61&lt;=$P$2),INDEX(WH_Backend!$DZ$6:$IO$125,$L14,61),0)</f>
        <v>0</v>
      </c>
      <c r="BV14">
        <f>IF(AND($L14&lt;=$P$2,62&lt;=$P$2),INDEX(WH_Backend!$DZ$6:$IO$125,$L14,62),0)</f>
        <v>0</v>
      </c>
      <c r="BW14">
        <f>IF(AND($L14&lt;=$P$2,63&lt;=$P$2),INDEX(WH_Backend!$DZ$6:$IO$125,$L14,63),0)</f>
        <v>0</v>
      </c>
      <c r="BX14">
        <f>IF(AND($L14&lt;=$P$2,64&lt;=$P$2),INDEX(WH_Backend!$DZ$6:$IO$125,$L14,64),0)</f>
        <v>0</v>
      </c>
      <c r="BY14">
        <f>IF(AND($L14&lt;=$P$2,65&lt;=$P$2),INDEX(WH_Backend!$DZ$6:$IO$125,$L14,65),0)</f>
        <v>0</v>
      </c>
      <c r="BZ14">
        <f>IF(AND($L14&lt;=$P$2,66&lt;=$P$2),INDEX(WH_Backend!$DZ$6:$IO$125,$L14,66),0)</f>
        <v>0</v>
      </c>
      <c r="CA14">
        <f>IF(AND($L14&lt;=$P$2,67&lt;=$P$2),INDEX(WH_Backend!$DZ$6:$IO$125,$L14,67),0)</f>
        <v>0</v>
      </c>
      <c r="CB14">
        <f>IF(AND($L14&lt;=$P$2,68&lt;=$P$2),INDEX(WH_Backend!$DZ$6:$IO$125,$L14,68),0)</f>
        <v>0</v>
      </c>
      <c r="CC14">
        <f>IF(AND($L14&lt;=$P$2,69&lt;=$P$2),INDEX(WH_Backend!$DZ$6:$IO$125,$L14,69),0)</f>
        <v>0</v>
      </c>
      <c r="CD14">
        <f>IF(AND($L14&lt;=$P$2,70&lt;=$P$2),INDEX(WH_Backend!$DZ$6:$IO$125,$L14,70),0)</f>
        <v>0</v>
      </c>
      <c r="CE14">
        <f>IF(AND($L14&lt;=$P$2,71&lt;=$P$2),INDEX(WH_Backend!$DZ$6:$IO$125,$L14,71),0)</f>
        <v>0</v>
      </c>
      <c r="CF14">
        <f>IF(AND($L14&lt;=$P$2,72&lt;=$P$2),INDEX(WH_Backend!$DZ$6:$IO$125,$L14,72),0)</f>
        <v>0</v>
      </c>
      <c r="CG14">
        <f>IF(AND($L14&lt;=$P$2,73&lt;=$P$2),INDEX(WH_Backend!$DZ$6:$IO$125,$L14,73),0)</f>
        <v>0</v>
      </c>
      <c r="CH14">
        <f>IF(AND($L14&lt;=$P$2,74&lt;=$P$2),INDEX(WH_Backend!$DZ$6:$IO$125,$L14,74),0)</f>
        <v>0</v>
      </c>
      <c r="CI14">
        <f>IF(AND($L14&lt;=$P$2,75&lt;=$P$2),INDEX(WH_Backend!$DZ$6:$IO$125,$L14,75),0)</f>
        <v>0</v>
      </c>
      <c r="CJ14">
        <f>IF(AND($L14&lt;=$P$2,76&lt;=$P$2),INDEX(WH_Backend!$DZ$6:$IO$125,$L14,76),0)</f>
        <v>0</v>
      </c>
      <c r="CK14">
        <f>IF(AND($L14&lt;=$P$2,77&lt;=$P$2),INDEX(WH_Backend!$DZ$6:$IO$125,$L14,77),0)</f>
        <v>0</v>
      </c>
      <c r="CL14">
        <f>IF(AND($L14&lt;=$P$2,78&lt;=$P$2),INDEX(WH_Backend!$DZ$6:$IO$125,$L14,78),0)</f>
        <v>0</v>
      </c>
      <c r="CM14">
        <f>IF(AND($L14&lt;=$P$2,79&lt;=$P$2),INDEX(WH_Backend!$DZ$6:$IO$125,$L14,79),0)</f>
        <v>0</v>
      </c>
      <c r="CN14">
        <f>IF(AND($L14&lt;=$P$2,80&lt;=$P$2),INDEX(WH_Backend!$DZ$6:$IO$125,$L14,80),0)</f>
        <v>0</v>
      </c>
      <c r="CO14">
        <f>IF(AND($L14&lt;=$P$2,81&lt;=$P$2),INDEX(WH_Backend!$DZ$6:$IO$125,$L14,81),0)</f>
        <v>0</v>
      </c>
      <c r="CP14">
        <f>IF(AND($L14&lt;=$P$2,82&lt;=$P$2),INDEX(WH_Backend!$DZ$6:$IO$125,$L14,82),0)</f>
        <v>0</v>
      </c>
      <c r="CQ14">
        <f>IF(AND($L14&lt;=$P$2,83&lt;=$P$2),INDEX(WH_Backend!$DZ$6:$IO$125,$L14,83),0)</f>
        <v>0</v>
      </c>
      <c r="CR14">
        <f>IF(AND($L14&lt;=$P$2,84&lt;=$P$2),INDEX(WH_Backend!$DZ$6:$IO$125,$L14,84),0)</f>
        <v>0</v>
      </c>
      <c r="CS14">
        <f>IF(AND($L14&lt;=$P$2,85&lt;=$P$2),INDEX(WH_Backend!$DZ$6:$IO$125,$L14,85),0)</f>
        <v>0</v>
      </c>
      <c r="CT14">
        <f>IF(AND($L14&lt;=$P$2,86&lt;=$P$2),INDEX(WH_Backend!$DZ$6:$IO$125,$L14,86),0)</f>
        <v>0</v>
      </c>
      <c r="CU14">
        <f>IF(AND($L14&lt;=$P$2,87&lt;=$P$2),INDEX(WH_Backend!$DZ$6:$IO$125,$L14,87),0)</f>
        <v>0</v>
      </c>
      <c r="CV14">
        <f>IF(AND($L14&lt;=$P$2,88&lt;=$P$2),INDEX(WH_Backend!$DZ$6:$IO$125,$L14,88),0)</f>
        <v>0</v>
      </c>
      <c r="CW14">
        <f>IF(AND($L14&lt;=$P$2,89&lt;=$P$2),INDEX(WH_Backend!$DZ$6:$IO$125,$L14,89),0)</f>
        <v>0</v>
      </c>
      <c r="CX14">
        <f>IF(AND($L14&lt;=$P$2,90&lt;=$P$2),INDEX(WH_Backend!$DZ$6:$IO$125,$L14,90),0)</f>
        <v>0</v>
      </c>
      <c r="CY14">
        <f>IF(AND($L14&lt;=$P$2,91&lt;=$P$2),INDEX(WH_Backend!$DZ$6:$IO$125,$L14,91),0)</f>
        <v>0</v>
      </c>
      <c r="CZ14">
        <f>IF(AND($L14&lt;=$P$2,92&lt;=$P$2),INDEX(WH_Backend!$DZ$6:$IO$125,$L14,92),0)</f>
        <v>0</v>
      </c>
      <c r="DA14">
        <f>IF(AND($L14&lt;=$P$2,93&lt;=$P$2),INDEX(WH_Backend!$DZ$6:$IO$125,$L14,93),0)</f>
        <v>0</v>
      </c>
      <c r="DB14">
        <f>IF(AND($L14&lt;=$P$2,94&lt;=$P$2),INDEX(WH_Backend!$DZ$6:$IO$125,$L14,94),0)</f>
        <v>0</v>
      </c>
      <c r="DC14">
        <f>IF(AND($L14&lt;=$P$2,95&lt;=$P$2),INDEX(WH_Backend!$DZ$6:$IO$125,$L14,95),0)</f>
        <v>0</v>
      </c>
      <c r="DD14">
        <f>IF(AND($L14&lt;=$P$2,96&lt;=$P$2),INDEX(WH_Backend!$DZ$6:$IO$125,$L14,96),0)</f>
        <v>0</v>
      </c>
      <c r="DE14">
        <f>IF(AND($L14&lt;=$P$2,97&lt;=$P$2),INDEX(WH_Backend!$DZ$6:$IO$125,$L14,97),0)</f>
        <v>0</v>
      </c>
      <c r="DF14">
        <f>IF(AND($L14&lt;=$P$2,98&lt;=$P$2),INDEX(WH_Backend!$DZ$6:$IO$125,$L14,98),0)</f>
        <v>0</v>
      </c>
      <c r="DG14">
        <f>IF(AND($L14&lt;=$P$2,99&lt;=$P$2),INDEX(WH_Backend!$DZ$6:$IO$125,$L14,99),0)</f>
        <v>0</v>
      </c>
      <c r="DH14">
        <f>IF(AND($L14&lt;=$P$2,100&lt;=$P$2),INDEX(WH_Backend!$DZ$6:$IO$125,$L14,100),0)</f>
        <v>0</v>
      </c>
      <c r="DI14">
        <f>IF(AND($L14&lt;=$P$2,101&lt;=$P$2),INDEX(WH_Backend!$DZ$6:$IO$125,$L14,101),0)</f>
        <v>0</v>
      </c>
      <c r="DJ14">
        <f>IF(AND($L14&lt;=$P$2,102&lt;=$P$2),INDEX(WH_Backend!$DZ$6:$IO$125,$L14,102),0)</f>
        <v>0</v>
      </c>
      <c r="DK14">
        <f>IF(AND($L14&lt;=$P$2,103&lt;=$P$2),INDEX(WH_Backend!$DZ$6:$IO$125,$L14,103),0)</f>
        <v>0</v>
      </c>
      <c r="DL14">
        <f>IF(AND($L14&lt;=$P$2,104&lt;=$P$2),INDEX(WH_Backend!$DZ$6:$IO$125,$L14,104),0)</f>
        <v>0</v>
      </c>
      <c r="DM14">
        <f>IF(AND($L14&lt;=$P$2,105&lt;=$P$2),INDEX(WH_Backend!$DZ$6:$IO$125,$L14,105),0)</f>
        <v>0</v>
      </c>
      <c r="DN14">
        <f>IF(AND($L14&lt;=$P$2,106&lt;=$P$2),INDEX(WH_Backend!$DZ$6:$IO$125,$L14,106),0)</f>
        <v>0</v>
      </c>
      <c r="DO14">
        <f>IF(AND($L14&lt;=$P$2,107&lt;=$P$2),INDEX(WH_Backend!$DZ$6:$IO$125,$L14,107),0)</f>
        <v>0</v>
      </c>
      <c r="DP14">
        <f>IF(AND($L14&lt;=$P$2,108&lt;=$P$2),INDEX(WH_Backend!$DZ$6:$IO$125,$L14,108),0)</f>
        <v>0</v>
      </c>
      <c r="DQ14">
        <f>IF(AND($L14&lt;=$P$2,109&lt;=$P$2),INDEX(WH_Backend!$DZ$6:$IO$125,$L14,109),0)</f>
        <v>0</v>
      </c>
      <c r="DR14">
        <f>IF(AND($L14&lt;=$P$2,110&lt;=$P$2),INDEX(WH_Backend!$DZ$6:$IO$125,$L14,110),0)</f>
        <v>0</v>
      </c>
      <c r="DS14">
        <f>IF(AND($L14&lt;=$P$2,111&lt;=$P$2),INDEX(WH_Backend!$DZ$6:$IO$125,$L14,111),0)</f>
        <v>0</v>
      </c>
      <c r="DT14">
        <f>IF(AND($L14&lt;=$P$2,112&lt;=$P$2),INDEX(WH_Backend!$DZ$6:$IO$125,$L14,112),0)</f>
        <v>0</v>
      </c>
      <c r="DU14">
        <f>IF(AND($L14&lt;=$P$2,113&lt;=$P$2),INDEX(WH_Backend!$DZ$6:$IO$125,$L14,113),0)</f>
        <v>0</v>
      </c>
      <c r="DV14">
        <f>IF(AND($L14&lt;=$P$2,114&lt;=$P$2),INDEX(WH_Backend!$DZ$6:$IO$125,$L14,114),0)</f>
        <v>0</v>
      </c>
      <c r="DW14">
        <f>IF(AND($L14&lt;=$P$2,115&lt;=$P$2),INDEX(WH_Backend!$DZ$6:$IO$125,$L14,115),0)</f>
        <v>0</v>
      </c>
      <c r="DX14">
        <f>IF(AND($L14&lt;=$P$2,116&lt;=$P$2),INDEX(WH_Backend!$DZ$6:$IO$125,$L14,116),0)</f>
        <v>0</v>
      </c>
      <c r="DY14">
        <f>IF(AND($L14&lt;=$P$2,117&lt;=$P$2),INDEX(WH_Backend!$DZ$6:$IO$125,$L14,117),0)</f>
        <v>0</v>
      </c>
      <c r="DZ14">
        <f>IF(AND($L14&lt;=$P$2,118&lt;=$P$2),INDEX(WH_Backend!$DZ$6:$IO$125,$L14,118),0)</f>
        <v>0</v>
      </c>
      <c r="EA14">
        <f>IF(AND($L14&lt;=$P$2,119&lt;=$P$2),INDEX(WH_Backend!$DZ$6:$IO$125,$L14,119),0)</f>
        <v>0</v>
      </c>
      <c r="EB14">
        <f>IF(AND($L14&lt;=$P$2,120&lt;=$P$2),INDEX(WH_Backend!$DZ$6:$IO$125,$L14,120),0)</f>
        <v>0</v>
      </c>
    </row>
    <row r="15" spans="1:132" ht="15">
      <c r="A15" s="25">
        <f>IF(L15&lt;=$P$2,INDEX(WH_Backend!$E$6:$E$125,L15),0)</f>
        <v>200.02</v>
      </c>
      <c r="B15" s="25">
        <f t="array" ref="B15">IF(L15&lt;=$P$2,MMULT(M140:INDEX(M140:EF140,$P$2),$A$6:INDEX($A$6:$A$125,$P$2)),0)</f>
        <v>6.7844992326713529E-4</v>
      </c>
      <c r="C15" s="25">
        <f t="shared" si="0"/>
        <v>-6.5966787587967701E-11</v>
      </c>
      <c r="E15">
        <f>IF(L15&lt;=$P$2,Inputs!A15,"")</f>
        <v>29</v>
      </c>
      <c r="F15" s="25">
        <f>IF(L15&lt;=$P$2,Inputs!D15,"")</f>
        <v>7.2829109418545799E-4</v>
      </c>
      <c r="G15" s="25">
        <f t="shared" si="1"/>
        <v>6.7844992326713529E-4</v>
      </c>
      <c r="J15">
        <f>IF($L15&lt;=$E$2,WH_Numerical!$F15,"")</f>
        <v>6.7769986523180496E-4</v>
      </c>
      <c r="L15" s="10">
        <v>10</v>
      </c>
      <c r="M15">
        <f>IF(AND($L15&lt;=$P$2,1&lt;=$P$2),INDEX(WH_Backend!$DZ$6:$IO$125,$L15,1),0)</f>
        <v>0</v>
      </c>
      <c r="N15">
        <f>IF(AND($L15&lt;=$P$2,2&lt;=$P$2),INDEX(WH_Backend!$DZ$6:$IO$125,$L15,2),0)</f>
        <v>0</v>
      </c>
      <c r="O15">
        <f>IF(AND($L15&lt;=$P$2,3&lt;=$P$2),INDEX(WH_Backend!$DZ$6:$IO$125,$L15,3),0)</f>
        <v>0</v>
      </c>
      <c r="P15">
        <f>IF(AND($L15&lt;=$P$2,4&lt;=$P$2),INDEX(WH_Backend!$DZ$6:$IO$125,$L15,4),0)</f>
        <v>0</v>
      </c>
      <c r="Q15">
        <f>IF(AND($L15&lt;=$P$2,5&lt;=$P$2),INDEX(WH_Backend!$DZ$6:$IO$125,$L15,5),0)</f>
        <v>0</v>
      </c>
      <c r="R15">
        <f>IF(AND($L15&lt;=$P$2,6&lt;=$P$2),INDEX(WH_Backend!$DZ$6:$IO$125,$L15,6),0)</f>
        <v>0</v>
      </c>
      <c r="S15">
        <f>IF(AND($L15&lt;=$P$2,7&lt;=$P$2),INDEX(WH_Backend!$DZ$6:$IO$125,$L15,7),0)</f>
        <v>-10000000</v>
      </c>
      <c r="T15">
        <f>IF(AND($L15&lt;=$P$2,8&lt;=$P$2),INDEX(WH_Backend!$DZ$6:$IO$125,$L15,8),0)</f>
        <v>60000000</v>
      </c>
      <c r="U15">
        <f>IF(AND($L15&lt;=$P$2,9&lt;=$P$2),INDEX(WH_Backend!$DZ$6:$IO$125,$L15,9),0)</f>
        <v>-150000000</v>
      </c>
      <c r="V15">
        <f>IF(AND($L15&lt;=$P$2,10&lt;=$P$2),INDEX(WH_Backend!$DZ$6:$IO$125,$L15,10),0)</f>
        <v>200274642.93000001</v>
      </c>
      <c r="W15">
        <f>IF(AND($L15&lt;=$P$2,11&lt;=$P$2),INDEX(WH_Backend!$DZ$6:$IO$125,$L15,11),0)</f>
        <v>-150000000</v>
      </c>
      <c r="X15">
        <f>IF(AND($L15&lt;=$P$2,12&lt;=$P$2),INDEX(WH_Backend!$DZ$6:$IO$125,$L15,12),0)</f>
        <v>60000000</v>
      </c>
      <c r="Y15">
        <f>IF(AND($L15&lt;=$P$2,13&lt;=$P$2),INDEX(WH_Backend!$DZ$6:$IO$125,$L15,13),0)</f>
        <v>-10000000</v>
      </c>
      <c r="Z15">
        <f>IF(AND($L15&lt;=$P$2,14&lt;=$P$2),INDEX(WH_Backend!$DZ$6:$IO$125,$L15,14),0)</f>
        <v>0</v>
      </c>
      <c r="AA15">
        <f>IF(AND($L15&lt;=$P$2,15&lt;=$P$2),INDEX(WH_Backend!$DZ$6:$IO$125,$L15,15),0)</f>
        <v>0</v>
      </c>
      <c r="AB15">
        <f>IF(AND($L15&lt;=$P$2,16&lt;=$P$2),INDEX(WH_Backend!$DZ$6:$IO$125,$L15,16),0)</f>
        <v>0</v>
      </c>
      <c r="AC15">
        <f>IF(AND($L15&lt;=$P$2,17&lt;=$P$2),INDEX(WH_Backend!$DZ$6:$IO$125,$L15,17),0)</f>
        <v>0</v>
      </c>
      <c r="AD15">
        <f>IF(AND($L15&lt;=$P$2,18&lt;=$P$2),INDEX(WH_Backend!$DZ$6:$IO$125,$L15,18),0)</f>
        <v>0</v>
      </c>
      <c r="AE15">
        <f>IF(AND($L15&lt;=$P$2,19&lt;=$P$2),INDEX(WH_Backend!$DZ$6:$IO$125,$L15,19),0)</f>
        <v>0</v>
      </c>
      <c r="AF15">
        <f>IF(AND($L15&lt;=$P$2,20&lt;=$P$2),INDEX(WH_Backend!$DZ$6:$IO$125,$L15,20),0)</f>
        <v>0</v>
      </c>
      <c r="AG15">
        <f>IF(AND($L15&lt;=$P$2,21&lt;=$P$2),INDEX(WH_Backend!$DZ$6:$IO$125,$L15,21),0)</f>
        <v>0</v>
      </c>
      <c r="AH15">
        <f>IF(AND($L15&lt;=$P$2,22&lt;=$P$2),INDEX(WH_Backend!$DZ$6:$IO$125,$L15,22),0)</f>
        <v>0</v>
      </c>
      <c r="AI15">
        <f>IF(AND($L15&lt;=$P$2,23&lt;=$P$2),INDEX(WH_Backend!$DZ$6:$IO$125,$L15,23),0)</f>
        <v>0</v>
      </c>
      <c r="AJ15">
        <f>IF(AND($L15&lt;=$P$2,24&lt;=$P$2),INDEX(WH_Backend!$DZ$6:$IO$125,$L15,24),0)</f>
        <v>0</v>
      </c>
      <c r="AK15">
        <f>IF(AND($L15&lt;=$P$2,25&lt;=$P$2),INDEX(WH_Backend!$DZ$6:$IO$125,$L15,25),0)</f>
        <v>0</v>
      </c>
      <c r="AL15">
        <f>IF(AND($L15&lt;=$P$2,26&lt;=$P$2),INDEX(WH_Backend!$DZ$6:$IO$125,$L15,26),0)</f>
        <v>0</v>
      </c>
      <c r="AM15">
        <f>IF(AND($L15&lt;=$P$2,27&lt;=$P$2),INDEX(WH_Backend!$DZ$6:$IO$125,$L15,27),0)</f>
        <v>0</v>
      </c>
      <c r="AN15">
        <f>IF(AND($L15&lt;=$P$2,28&lt;=$P$2),INDEX(WH_Backend!$DZ$6:$IO$125,$L15,28),0)</f>
        <v>0</v>
      </c>
      <c r="AO15">
        <f>IF(AND($L15&lt;=$P$2,29&lt;=$P$2),INDEX(WH_Backend!$DZ$6:$IO$125,$L15,29),0)</f>
        <v>0</v>
      </c>
      <c r="AP15">
        <f>IF(AND($L15&lt;=$P$2,30&lt;=$P$2),INDEX(WH_Backend!$DZ$6:$IO$125,$L15,30),0)</f>
        <v>0</v>
      </c>
      <c r="AQ15">
        <f>IF(AND($L15&lt;=$P$2,31&lt;=$P$2),INDEX(WH_Backend!$DZ$6:$IO$125,$L15,31),0)</f>
        <v>0</v>
      </c>
      <c r="AR15">
        <f>IF(AND($L15&lt;=$P$2,32&lt;=$P$2),INDEX(WH_Backend!$DZ$6:$IO$125,$L15,32),0)</f>
        <v>0</v>
      </c>
      <c r="AS15">
        <f>IF(AND($L15&lt;=$P$2,33&lt;=$P$2),INDEX(WH_Backend!$DZ$6:$IO$125,$L15,33),0)</f>
        <v>0</v>
      </c>
      <c r="AT15">
        <f>IF(AND($L15&lt;=$P$2,34&lt;=$P$2),INDEX(WH_Backend!$DZ$6:$IO$125,$L15,34),0)</f>
        <v>0</v>
      </c>
      <c r="AU15">
        <f>IF(AND($L15&lt;=$P$2,35&lt;=$P$2),INDEX(WH_Backend!$DZ$6:$IO$125,$L15,35),0)</f>
        <v>0</v>
      </c>
      <c r="AV15">
        <f>IF(AND($L15&lt;=$P$2,36&lt;=$P$2),INDEX(WH_Backend!$DZ$6:$IO$125,$L15,36),0)</f>
        <v>0</v>
      </c>
      <c r="AW15">
        <f>IF(AND($L15&lt;=$P$2,37&lt;=$P$2),INDEX(WH_Backend!$DZ$6:$IO$125,$L15,37),0)</f>
        <v>0</v>
      </c>
      <c r="AX15">
        <f>IF(AND($L15&lt;=$P$2,38&lt;=$P$2),INDEX(WH_Backend!$DZ$6:$IO$125,$L15,38),0)</f>
        <v>0</v>
      </c>
      <c r="AY15">
        <f>IF(AND($L15&lt;=$P$2,39&lt;=$P$2),INDEX(WH_Backend!$DZ$6:$IO$125,$L15,39),0)</f>
        <v>0</v>
      </c>
      <c r="AZ15">
        <f>IF(AND($L15&lt;=$P$2,40&lt;=$P$2),INDEX(WH_Backend!$DZ$6:$IO$125,$L15,40),0)</f>
        <v>0</v>
      </c>
      <c r="BA15">
        <f>IF(AND($L15&lt;=$P$2,41&lt;=$P$2),INDEX(WH_Backend!$DZ$6:$IO$125,$L15,41),0)</f>
        <v>0</v>
      </c>
      <c r="BB15">
        <f>IF(AND($L15&lt;=$P$2,42&lt;=$P$2),INDEX(WH_Backend!$DZ$6:$IO$125,$L15,42),0)</f>
        <v>0</v>
      </c>
      <c r="BC15">
        <f>IF(AND($L15&lt;=$P$2,43&lt;=$P$2),INDEX(WH_Backend!$DZ$6:$IO$125,$L15,43),0)</f>
        <v>0</v>
      </c>
      <c r="BD15">
        <f>IF(AND($L15&lt;=$P$2,44&lt;=$P$2),INDEX(WH_Backend!$DZ$6:$IO$125,$L15,44),0)</f>
        <v>0</v>
      </c>
      <c r="BE15">
        <f>IF(AND($L15&lt;=$P$2,45&lt;=$P$2),INDEX(WH_Backend!$DZ$6:$IO$125,$L15,45),0)</f>
        <v>0</v>
      </c>
      <c r="BF15">
        <f>IF(AND($L15&lt;=$P$2,46&lt;=$P$2),INDEX(WH_Backend!$DZ$6:$IO$125,$L15,46),0)</f>
        <v>0</v>
      </c>
      <c r="BG15">
        <f>IF(AND($L15&lt;=$P$2,47&lt;=$P$2),INDEX(WH_Backend!$DZ$6:$IO$125,$L15,47),0)</f>
        <v>0</v>
      </c>
      <c r="BH15">
        <f>IF(AND($L15&lt;=$P$2,48&lt;=$P$2),INDEX(WH_Backend!$DZ$6:$IO$125,$L15,48),0)</f>
        <v>0</v>
      </c>
      <c r="BI15">
        <f>IF(AND($L15&lt;=$P$2,49&lt;=$P$2),INDEX(WH_Backend!$DZ$6:$IO$125,$L15,49),0)</f>
        <v>0</v>
      </c>
      <c r="BJ15">
        <f>IF(AND($L15&lt;=$P$2,50&lt;=$P$2),INDEX(WH_Backend!$DZ$6:$IO$125,$L15,50),0)</f>
        <v>0</v>
      </c>
      <c r="BK15">
        <f>IF(AND($L15&lt;=$P$2,51&lt;=$P$2),INDEX(WH_Backend!$DZ$6:$IO$125,$L15,51),0)</f>
        <v>0</v>
      </c>
      <c r="BL15">
        <f>IF(AND($L15&lt;=$P$2,52&lt;=$P$2),INDEX(WH_Backend!$DZ$6:$IO$125,$L15,52),0)</f>
        <v>0</v>
      </c>
      <c r="BM15">
        <f>IF(AND($L15&lt;=$P$2,53&lt;=$P$2),INDEX(WH_Backend!$DZ$6:$IO$125,$L15,53),0)</f>
        <v>0</v>
      </c>
      <c r="BN15">
        <f>IF(AND($L15&lt;=$P$2,54&lt;=$P$2),INDEX(WH_Backend!$DZ$6:$IO$125,$L15,54),0)</f>
        <v>0</v>
      </c>
      <c r="BO15">
        <f>IF(AND($L15&lt;=$P$2,55&lt;=$P$2),INDEX(WH_Backend!$DZ$6:$IO$125,$L15,55),0)</f>
        <v>0</v>
      </c>
      <c r="BP15">
        <f>IF(AND($L15&lt;=$P$2,56&lt;=$P$2),INDEX(WH_Backend!$DZ$6:$IO$125,$L15,56),0)</f>
        <v>0</v>
      </c>
      <c r="BQ15">
        <f>IF(AND($L15&lt;=$P$2,57&lt;=$P$2),INDEX(WH_Backend!$DZ$6:$IO$125,$L15,57),0)</f>
        <v>0</v>
      </c>
      <c r="BR15">
        <f>IF(AND($L15&lt;=$P$2,58&lt;=$P$2),INDEX(WH_Backend!$DZ$6:$IO$125,$L15,58),0)</f>
        <v>0</v>
      </c>
      <c r="BS15">
        <f>IF(AND($L15&lt;=$P$2,59&lt;=$P$2),INDEX(WH_Backend!$DZ$6:$IO$125,$L15,59),0)</f>
        <v>0</v>
      </c>
      <c r="BT15">
        <f>IF(AND($L15&lt;=$P$2,60&lt;=$P$2),INDEX(WH_Backend!$DZ$6:$IO$125,$L15,60),0)</f>
        <v>0</v>
      </c>
      <c r="BU15">
        <f>IF(AND($L15&lt;=$P$2,61&lt;=$P$2),INDEX(WH_Backend!$DZ$6:$IO$125,$L15,61),0)</f>
        <v>0</v>
      </c>
      <c r="BV15">
        <f>IF(AND($L15&lt;=$P$2,62&lt;=$P$2),INDEX(WH_Backend!$DZ$6:$IO$125,$L15,62),0)</f>
        <v>0</v>
      </c>
      <c r="BW15">
        <f>IF(AND($L15&lt;=$P$2,63&lt;=$P$2),INDEX(WH_Backend!$DZ$6:$IO$125,$L15,63),0)</f>
        <v>0</v>
      </c>
      <c r="BX15">
        <f>IF(AND($L15&lt;=$P$2,64&lt;=$P$2),INDEX(WH_Backend!$DZ$6:$IO$125,$L15,64),0)</f>
        <v>0</v>
      </c>
      <c r="BY15">
        <f>IF(AND($L15&lt;=$P$2,65&lt;=$P$2),INDEX(WH_Backend!$DZ$6:$IO$125,$L15,65),0)</f>
        <v>0</v>
      </c>
      <c r="BZ15">
        <f>IF(AND($L15&lt;=$P$2,66&lt;=$P$2),INDEX(WH_Backend!$DZ$6:$IO$125,$L15,66),0)</f>
        <v>0</v>
      </c>
      <c r="CA15">
        <f>IF(AND($L15&lt;=$P$2,67&lt;=$P$2),INDEX(WH_Backend!$DZ$6:$IO$125,$L15,67),0)</f>
        <v>0</v>
      </c>
      <c r="CB15">
        <f>IF(AND($L15&lt;=$P$2,68&lt;=$P$2),INDEX(WH_Backend!$DZ$6:$IO$125,$L15,68),0)</f>
        <v>0</v>
      </c>
      <c r="CC15">
        <f>IF(AND($L15&lt;=$P$2,69&lt;=$P$2),INDEX(WH_Backend!$DZ$6:$IO$125,$L15,69),0)</f>
        <v>0</v>
      </c>
      <c r="CD15">
        <f>IF(AND($L15&lt;=$P$2,70&lt;=$P$2),INDEX(WH_Backend!$DZ$6:$IO$125,$L15,70),0)</f>
        <v>0</v>
      </c>
      <c r="CE15">
        <f>IF(AND($L15&lt;=$P$2,71&lt;=$P$2),INDEX(WH_Backend!$DZ$6:$IO$125,$L15,71),0)</f>
        <v>0</v>
      </c>
      <c r="CF15">
        <f>IF(AND($L15&lt;=$P$2,72&lt;=$P$2),INDEX(WH_Backend!$DZ$6:$IO$125,$L15,72),0)</f>
        <v>0</v>
      </c>
      <c r="CG15">
        <f>IF(AND($L15&lt;=$P$2,73&lt;=$P$2),INDEX(WH_Backend!$DZ$6:$IO$125,$L15,73),0)</f>
        <v>0</v>
      </c>
      <c r="CH15">
        <f>IF(AND($L15&lt;=$P$2,74&lt;=$P$2),INDEX(WH_Backend!$DZ$6:$IO$125,$L15,74),0)</f>
        <v>0</v>
      </c>
      <c r="CI15">
        <f>IF(AND($L15&lt;=$P$2,75&lt;=$P$2),INDEX(WH_Backend!$DZ$6:$IO$125,$L15,75),0)</f>
        <v>0</v>
      </c>
      <c r="CJ15">
        <f>IF(AND($L15&lt;=$P$2,76&lt;=$P$2),INDEX(WH_Backend!$DZ$6:$IO$125,$L15,76),0)</f>
        <v>0</v>
      </c>
      <c r="CK15">
        <f>IF(AND($L15&lt;=$P$2,77&lt;=$P$2),INDEX(WH_Backend!$DZ$6:$IO$125,$L15,77),0)</f>
        <v>0</v>
      </c>
      <c r="CL15">
        <f>IF(AND($L15&lt;=$P$2,78&lt;=$P$2),INDEX(WH_Backend!$DZ$6:$IO$125,$L15,78),0)</f>
        <v>0</v>
      </c>
      <c r="CM15">
        <f>IF(AND($L15&lt;=$P$2,79&lt;=$P$2),INDEX(WH_Backend!$DZ$6:$IO$125,$L15,79),0)</f>
        <v>0</v>
      </c>
      <c r="CN15">
        <f>IF(AND($L15&lt;=$P$2,80&lt;=$P$2),INDEX(WH_Backend!$DZ$6:$IO$125,$L15,80),0)</f>
        <v>0</v>
      </c>
      <c r="CO15">
        <f>IF(AND($L15&lt;=$P$2,81&lt;=$P$2),INDEX(WH_Backend!$DZ$6:$IO$125,$L15,81),0)</f>
        <v>0</v>
      </c>
      <c r="CP15">
        <f>IF(AND($L15&lt;=$P$2,82&lt;=$P$2),INDEX(WH_Backend!$DZ$6:$IO$125,$L15,82),0)</f>
        <v>0</v>
      </c>
      <c r="CQ15">
        <f>IF(AND($L15&lt;=$P$2,83&lt;=$P$2),INDEX(WH_Backend!$DZ$6:$IO$125,$L15,83),0)</f>
        <v>0</v>
      </c>
      <c r="CR15">
        <f>IF(AND($L15&lt;=$P$2,84&lt;=$P$2),INDEX(WH_Backend!$DZ$6:$IO$125,$L15,84),0)</f>
        <v>0</v>
      </c>
      <c r="CS15">
        <f>IF(AND($L15&lt;=$P$2,85&lt;=$P$2),INDEX(WH_Backend!$DZ$6:$IO$125,$L15,85),0)</f>
        <v>0</v>
      </c>
      <c r="CT15">
        <f>IF(AND($L15&lt;=$P$2,86&lt;=$P$2),INDEX(WH_Backend!$DZ$6:$IO$125,$L15,86),0)</f>
        <v>0</v>
      </c>
      <c r="CU15">
        <f>IF(AND($L15&lt;=$P$2,87&lt;=$P$2),INDEX(WH_Backend!$DZ$6:$IO$125,$L15,87),0)</f>
        <v>0</v>
      </c>
      <c r="CV15">
        <f>IF(AND($L15&lt;=$P$2,88&lt;=$P$2),INDEX(WH_Backend!$DZ$6:$IO$125,$L15,88),0)</f>
        <v>0</v>
      </c>
      <c r="CW15">
        <f>IF(AND($L15&lt;=$P$2,89&lt;=$P$2),INDEX(WH_Backend!$DZ$6:$IO$125,$L15,89),0)</f>
        <v>0</v>
      </c>
      <c r="CX15">
        <f>IF(AND($L15&lt;=$P$2,90&lt;=$P$2),INDEX(WH_Backend!$DZ$6:$IO$125,$L15,90),0)</f>
        <v>0</v>
      </c>
      <c r="CY15">
        <f>IF(AND($L15&lt;=$P$2,91&lt;=$P$2),INDEX(WH_Backend!$DZ$6:$IO$125,$L15,91),0)</f>
        <v>0</v>
      </c>
      <c r="CZ15">
        <f>IF(AND($L15&lt;=$P$2,92&lt;=$P$2),INDEX(WH_Backend!$DZ$6:$IO$125,$L15,92),0)</f>
        <v>0</v>
      </c>
      <c r="DA15">
        <f>IF(AND($L15&lt;=$P$2,93&lt;=$P$2),INDEX(WH_Backend!$DZ$6:$IO$125,$L15,93),0)</f>
        <v>0</v>
      </c>
      <c r="DB15">
        <f>IF(AND($L15&lt;=$P$2,94&lt;=$P$2),INDEX(WH_Backend!$DZ$6:$IO$125,$L15,94),0)</f>
        <v>0</v>
      </c>
      <c r="DC15">
        <f>IF(AND($L15&lt;=$P$2,95&lt;=$P$2),INDEX(WH_Backend!$DZ$6:$IO$125,$L15,95),0)</f>
        <v>0</v>
      </c>
      <c r="DD15">
        <f>IF(AND($L15&lt;=$P$2,96&lt;=$P$2),INDEX(WH_Backend!$DZ$6:$IO$125,$L15,96),0)</f>
        <v>0</v>
      </c>
      <c r="DE15">
        <f>IF(AND($L15&lt;=$P$2,97&lt;=$P$2),INDEX(WH_Backend!$DZ$6:$IO$125,$L15,97),0)</f>
        <v>0</v>
      </c>
      <c r="DF15">
        <f>IF(AND($L15&lt;=$P$2,98&lt;=$P$2),INDEX(WH_Backend!$DZ$6:$IO$125,$L15,98),0)</f>
        <v>0</v>
      </c>
      <c r="DG15">
        <f>IF(AND($L15&lt;=$P$2,99&lt;=$P$2),INDEX(WH_Backend!$DZ$6:$IO$125,$L15,99),0)</f>
        <v>0</v>
      </c>
      <c r="DH15">
        <f>IF(AND($L15&lt;=$P$2,100&lt;=$P$2),INDEX(WH_Backend!$DZ$6:$IO$125,$L15,100),0)</f>
        <v>0</v>
      </c>
      <c r="DI15">
        <f>IF(AND($L15&lt;=$P$2,101&lt;=$P$2),INDEX(WH_Backend!$DZ$6:$IO$125,$L15,101),0)</f>
        <v>0</v>
      </c>
      <c r="DJ15">
        <f>IF(AND($L15&lt;=$P$2,102&lt;=$P$2),INDEX(WH_Backend!$DZ$6:$IO$125,$L15,102),0)</f>
        <v>0</v>
      </c>
      <c r="DK15">
        <f>IF(AND($L15&lt;=$P$2,103&lt;=$P$2),INDEX(WH_Backend!$DZ$6:$IO$125,$L15,103),0)</f>
        <v>0</v>
      </c>
      <c r="DL15">
        <f>IF(AND($L15&lt;=$P$2,104&lt;=$P$2),INDEX(WH_Backend!$DZ$6:$IO$125,$L15,104),0)</f>
        <v>0</v>
      </c>
      <c r="DM15">
        <f>IF(AND($L15&lt;=$P$2,105&lt;=$P$2),INDEX(WH_Backend!$DZ$6:$IO$125,$L15,105),0)</f>
        <v>0</v>
      </c>
      <c r="DN15">
        <f>IF(AND($L15&lt;=$P$2,106&lt;=$P$2),INDEX(WH_Backend!$DZ$6:$IO$125,$L15,106),0)</f>
        <v>0</v>
      </c>
      <c r="DO15">
        <f>IF(AND($L15&lt;=$P$2,107&lt;=$P$2),INDEX(WH_Backend!$DZ$6:$IO$125,$L15,107),0)</f>
        <v>0</v>
      </c>
      <c r="DP15">
        <f>IF(AND($L15&lt;=$P$2,108&lt;=$P$2),INDEX(WH_Backend!$DZ$6:$IO$125,$L15,108),0)</f>
        <v>0</v>
      </c>
      <c r="DQ15">
        <f>IF(AND($L15&lt;=$P$2,109&lt;=$P$2),INDEX(WH_Backend!$DZ$6:$IO$125,$L15,109),0)</f>
        <v>0</v>
      </c>
      <c r="DR15">
        <f>IF(AND($L15&lt;=$P$2,110&lt;=$P$2),INDEX(WH_Backend!$DZ$6:$IO$125,$L15,110),0)</f>
        <v>0</v>
      </c>
      <c r="DS15">
        <f>IF(AND($L15&lt;=$P$2,111&lt;=$P$2),INDEX(WH_Backend!$DZ$6:$IO$125,$L15,111),0)</f>
        <v>0</v>
      </c>
      <c r="DT15">
        <f>IF(AND($L15&lt;=$P$2,112&lt;=$P$2),INDEX(WH_Backend!$DZ$6:$IO$125,$L15,112),0)</f>
        <v>0</v>
      </c>
      <c r="DU15">
        <f>IF(AND($L15&lt;=$P$2,113&lt;=$P$2),INDEX(WH_Backend!$DZ$6:$IO$125,$L15,113),0)</f>
        <v>0</v>
      </c>
      <c r="DV15">
        <f>IF(AND($L15&lt;=$P$2,114&lt;=$P$2),INDEX(WH_Backend!$DZ$6:$IO$125,$L15,114),0)</f>
        <v>0</v>
      </c>
      <c r="DW15">
        <f>IF(AND($L15&lt;=$P$2,115&lt;=$P$2),INDEX(WH_Backend!$DZ$6:$IO$125,$L15,115),0)</f>
        <v>0</v>
      </c>
      <c r="DX15">
        <f>IF(AND($L15&lt;=$P$2,116&lt;=$P$2),INDEX(WH_Backend!$DZ$6:$IO$125,$L15,116),0)</f>
        <v>0</v>
      </c>
      <c r="DY15">
        <f>IF(AND($L15&lt;=$P$2,117&lt;=$P$2),INDEX(WH_Backend!$DZ$6:$IO$125,$L15,117),0)</f>
        <v>0</v>
      </c>
      <c r="DZ15">
        <f>IF(AND($L15&lt;=$P$2,118&lt;=$P$2),INDEX(WH_Backend!$DZ$6:$IO$125,$L15,118),0)</f>
        <v>0</v>
      </c>
      <c r="EA15">
        <f>IF(AND($L15&lt;=$P$2,119&lt;=$P$2),INDEX(WH_Backend!$DZ$6:$IO$125,$L15,119),0)</f>
        <v>0</v>
      </c>
      <c r="EB15">
        <f>IF(AND($L15&lt;=$P$2,120&lt;=$P$2),INDEX(WH_Backend!$DZ$6:$IO$125,$L15,120),0)</f>
        <v>0</v>
      </c>
    </row>
    <row r="16" spans="1:132" ht="15">
      <c r="A16" s="25">
        <f>IF(L16&lt;=$P$2,INDEX(WH_Backend!$E$6:$E$125,L16),0)</f>
        <v>193.02</v>
      </c>
      <c r="B16" s="25">
        <f t="array" ref="B16">IF(L16&lt;=$P$2,MMULT(M141:INDEX(M141:EF141,$P$2),$A$6:INDEX($A$6:$A$125,$P$2)),0)</f>
        <v>7.0313188961267559E-4</v>
      </c>
      <c r="C16" s="25">
        <f t="shared" si="0"/>
        <v>6.227196536201518E-11</v>
      </c>
      <c r="E16">
        <f>IF(L16&lt;=$P$2,Inputs!A16,"")</f>
        <v>30</v>
      </c>
      <c r="F16" s="25">
        <f>IF(L16&lt;=$P$2,Inputs!D16,"")</f>
        <v>6.8595405131350001E-4</v>
      </c>
      <c r="G16" s="25">
        <f t="shared" si="1"/>
        <v>7.0313188961267559E-4</v>
      </c>
      <c r="J16">
        <f>IF($L16&lt;=$E$2,WH_Numerical!$F16,"")</f>
        <v>7.0249135961251204E-4</v>
      </c>
      <c r="L16" s="10">
        <v>11</v>
      </c>
      <c r="M16">
        <f>IF(AND($L16&lt;=$P$2,1&lt;=$P$2),INDEX(WH_Backend!$DZ$6:$IO$125,$L16,1),0)</f>
        <v>0</v>
      </c>
      <c r="N16">
        <f>IF(AND($L16&lt;=$P$2,2&lt;=$P$2),INDEX(WH_Backend!$DZ$6:$IO$125,$L16,2),0)</f>
        <v>0</v>
      </c>
      <c r="O16">
        <f>IF(AND($L16&lt;=$P$2,3&lt;=$P$2),INDEX(WH_Backend!$DZ$6:$IO$125,$L16,3),0)</f>
        <v>0</v>
      </c>
      <c r="P16">
        <f>IF(AND($L16&lt;=$P$2,4&lt;=$P$2),INDEX(WH_Backend!$DZ$6:$IO$125,$L16,4),0)</f>
        <v>0</v>
      </c>
      <c r="Q16">
        <f>IF(AND($L16&lt;=$P$2,5&lt;=$P$2),INDEX(WH_Backend!$DZ$6:$IO$125,$L16,5),0)</f>
        <v>0</v>
      </c>
      <c r="R16">
        <f>IF(AND($L16&lt;=$P$2,6&lt;=$P$2),INDEX(WH_Backend!$DZ$6:$IO$125,$L16,6),0)</f>
        <v>0</v>
      </c>
      <c r="S16">
        <f>IF(AND($L16&lt;=$P$2,7&lt;=$P$2),INDEX(WH_Backend!$DZ$6:$IO$125,$L16,7),0)</f>
        <v>0</v>
      </c>
      <c r="T16">
        <f>IF(AND($L16&lt;=$P$2,8&lt;=$P$2),INDEX(WH_Backend!$DZ$6:$IO$125,$L16,8),0)</f>
        <v>-10000000</v>
      </c>
      <c r="U16">
        <f>IF(AND($L16&lt;=$P$2,9&lt;=$P$2),INDEX(WH_Backend!$DZ$6:$IO$125,$L16,9),0)</f>
        <v>60000000</v>
      </c>
      <c r="V16">
        <f>IF(AND($L16&lt;=$P$2,10&lt;=$P$2),INDEX(WH_Backend!$DZ$6:$IO$125,$L16,10),0)</f>
        <v>-150000000</v>
      </c>
      <c r="W16">
        <f>IF(AND($L16&lt;=$P$2,11&lt;=$P$2),INDEX(WH_Backend!$DZ$6:$IO$125,$L16,11),0)</f>
        <v>200281389.11000001</v>
      </c>
      <c r="X16">
        <f>IF(AND($L16&lt;=$P$2,12&lt;=$P$2),INDEX(WH_Backend!$DZ$6:$IO$125,$L16,12),0)</f>
        <v>-150000000</v>
      </c>
      <c r="Y16">
        <f>IF(AND($L16&lt;=$P$2,13&lt;=$P$2),INDEX(WH_Backend!$DZ$6:$IO$125,$L16,13),0)</f>
        <v>60000000</v>
      </c>
      <c r="Z16">
        <f>IF(AND($L16&lt;=$P$2,14&lt;=$P$2),INDEX(WH_Backend!$DZ$6:$IO$125,$L16,14),0)</f>
        <v>-10000000</v>
      </c>
      <c r="AA16">
        <f>IF(AND($L16&lt;=$P$2,15&lt;=$P$2),INDEX(WH_Backend!$DZ$6:$IO$125,$L16,15),0)</f>
        <v>0</v>
      </c>
      <c r="AB16">
        <f>IF(AND($L16&lt;=$P$2,16&lt;=$P$2),INDEX(WH_Backend!$DZ$6:$IO$125,$L16,16),0)</f>
        <v>0</v>
      </c>
      <c r="AC16">
        <f>IF(AND($L16&lt;=$P$2,17&lt;=$P$2),INDEX(WH_Backend!$DZ$6:$IO$125,$L16,17),0)</f>
        <v>0</v>
      </c>
      <c r="AD16">
        <f>IF(AND($L16&lt;=$P$2,18&lt;=$P$2),INDEX(WH_Backend!$DZ$6:$IO$125,$L16,18),0)</f>
        <v>0</v>
      </c>
      <c r="AE16">
        <f>IF(AND($L16&lt;=$P$2,19&lt;=$P$2),INDEX(WH_Backend!$DZ$6:$IO$125,$L16,19),0)</f>
        <v>0</v>
      </c>
      <c r="AF16">
        <f>IF(AND($L16&lt;=$P$2,20&lt;=$P$2),INDEX(WH_Backend!$DZ$6:$IO$125,$L16,20),0)</f>
        <v>0</v>
      </c>
      <c r="AG16">
        <f>IF(AND($L16&lt;=$P$2,21&lt;=$P$2),INDEX(WH_Backend!$DZ$6:$IO$125,$L16,21),0)</f>
        <v>0</v>
      </c>
      <c r="AH16">
        <f>IF(AND($L16&lt;=$P$2,22&lt;=$P$2),INDEX(WH_Backend!$DZ$6:$IO$125,$L16,22),0)</f>
        <v>0</v>
      </c>
      <c r="AI16">
        <f>IF(AND($L16&lt;=$P$2,23&lt;=$P$2),INDEX(WH_Backend!$DZ$6:$IO$125,$L16,23),0)</f>
        <v>0</v>
      </c>
      <c r="AJ16">
        <f>IF(AND($L16&lt;=$P$2,24&lt;=$P$2),INDEX(WH_Backend!$DZ$6:$IO$125,$L16,24),0)</f>
        <v>0</v>
      </c>
      <c r="AK16">
        <f>IF(AND($L16&lt;=$P$2,25&lt;=$P$2),INDEX(WH_Backend!$DZ$6:$IO$125,$L16,25),0)</f>
        <v>0</v>
      </c>
      <c r="AL16">
        <f>IF(AND($L16&lt;=$P$2,26&lt;=$P$2),INDEX(WH_Backend!$DZ$6:$IO$125,$L16,26),0)</f>
        <v>0</v>
      </c>
      <c r="AM16">
        <f>IF(AND($L16&lt;=$P$2,27&lt;=$P$2),INDEX(WH_Backend!$DZ$6:$IO$125,$L16,27),0)</f>
        <v>0</v>
      </c>
      <c r="AN16">
        <f>IF(AND($L16&lt;=$P$2,28&lt;=$P$2),INDEX(WH_Backend!$DZ$6:$IO$125,$L16,28),0)</f>
        <v>0</v>
      </c>
      <c r="AO16">
        <f>IF(AND($L16&lt;=$P$2,29&lt;=$P$2),INDEX(WH_Backend!$DZ$6:$IO$125,$L16,29),0)</f>
        <v>0</v>
      </c>
      <c r="AP16">
        <f>IF(AND($L16&lt;=$P$2,30&lt;=$P$2),INDEX(WH_Backend!$DZ$6:$IO$125,$L16,30),0)</f>
        <v>0</v>
      </c>
      <c r="AQ16">
        <f>IF(AND($L16&lt;=$P$2,31&lt;=$P$2),INDEX(WH_Backend!$DZ$6:$IO$125,$L16,31),0)</f>
        <v>0</v>
      </c>
      <c r="AR16">
        <f>IF(AND($L16&lt;=$P$2,32&lt;=$P$2),INDEX(WH_Backend!$DZ$6:$IO$125,$L16,32),0)</f>
        <v>0</v>
      </c>
      <c r="AS16">
        <f>IF(AND($L16&lt;=$P$2,33&lt;=$P$2),INDEX(WH_Backend!$DZ$6:$IO$125,$L16,33),0)</f>
        <v>0</v>
      </c>
      <c r="AT16">
        <f>IF(AND($L16&lt;=$P$2,34&lt;=$P$2),INDEX(WH_Backend!$DZ$6:$IO$125,$L16,34),0)</f>
        <v>0</v>
      </c>
      <c r="AU16">
        <f>IF(AND($L16&lt;=$P$2,35&lt;=$P$2),INDEX(WH_Backend!$DZ$6:$IO$125,$L16,35),0)</f>
        <v>0</v>
      </c>
      <c r="AV16">
        <f>IF(AND($L16&lt;=$P$2,36&lt;=$P$2),INDEX(WH_Backend!$DZ$6:$IO$125,$L16,36),0)</f>
        <v>0</v>
      </c>
      <c r="AW16">
        <f>IF(AND($L16&lt;=$P$2,37&lt;=$P$2),INDEX(WH_Backend!$DZ$6:$IO$125,$L16,37),0)</f>
        <v>0</v>
      </c>
      <c r="AX16">
        <f>IF(AND($L16&lt;=$P$2,38&lt;=$P$2),INDEX(WH_Backend!$DZ$6:$IO$125,$L16,38),0)</f>
        <v>0</v>
      </c>
      <c r="AY16">
        <f>IF(AND($L16&lt;=$P$2,39&lt;=$P$2),INDEX(WH_Backend!$DZ$6:$IO$125,$L16,39),0)</f>
        <v>0</v>
      </c>
      <c r="AZ16">
        <f>IF(AND($L16&lt;=$P$2,40&lt;=$P$2),INDEX(WH_Backend!$DZ$6:$IO$125,$L16,40),0)</f>
        <v>0</v>
      </c>
      <c r="BA16">
        <f>IF(AND($L16&lt;=$P$2,41&lt;=$P$2),INDEX(WH_Backend!$DZ$6:$IO$125,$L16,41),0)</f>
        <v>0</v>
      </c>
      <c r="BB16">
        <f>IF(AND($L16&lt;=$P$2,42&lt;=$P$2),INDEX(WH_Backend!$DZ$6:$IO$125,$L16,42),0)</f>
        <v>0</v>
      </c>
      <c r="BC16">
        <f>IF(AND($L16&lt;=$P$2,43&lt;=$P$2),INDEX(WH_Backend!$DZ$6:$IO$125,$L16,43),0)</f>
        <v>0</v>
      </c>
      <c r="BD16">
        <f>IF(AND($L16&lt;=$P$2,44&lt;=$P$2),INDEX(WH_Backend!$DZ$6:$IO$125,$L16,44),0)</f>
        <v>0</v>
      </c>
      <c r="BE16">
        <f>IF(AND($L16&lt;=$P$2,45&lt;=$P$2),INDEX(WH_Backend!$DZ$6:$IO$125,$L16,45),0)</f>
        <v>0</v>
      </c>
      <c r="BF16">
        <f>IF(AND($L16&lt;=$P$2,46&lt;=$P$2),INDEX(WH_Backend!$DZ$6:$IO$125,$L16,46),0)</f>
        <v>0</v>
      </c>
      <c r="BG16">
        <f>IF(AND($L16&lt;=$P$2,47&lt;=$P$2),INDEX(WH_Backend!$DZ$6:$IO$125,$L16,47),0)</f>
        <v>0</v>
      </c>
      <c r="BH16">
        <f>IF(AND($L16&lt;=$P$2,48&lt;=$P$2),INDEX(WH_Backend!$DZ$6:$IO$125,$L16,48),0)</f>
        <v>0</v>
      </c>
      <c r="BI16">
        <f>IF(AND($L16&lt;=$P$2,49&lt;=$P$2),INDEX(WH_Backend!$DZ$6:$IO$125,$L16,49),0)</f>
        <v>0</v>
      </c>
      <c r="BJ16">
        <f>IF(AND($L16&lt;=$P$2,50&lt;=$P$2),INDEX(WH_Backend!$DZ$6:$IO$125,$L16,50),0)</f>
        <v>0</v>
      </c>
      <c r="BK16">
        <f>IF(AND($L16&lt;=$P$2,51&lt;=$P$2),INDEX(WH_Backend!$DZ$6:$IO$125,$L16,51),0)</f>
        <v>0</v>
      </c>
      <c r="BL16">
        <f>IF(AND($L16&lt;=$P$2,52&lt;=$P$2),INDEX(WH_Backend!$DZ$6:$IO$125,$L16,52),0)</f>
        <v>0</v>
      </c>
      <c r="BM16">
        <f>IF(AND($L16&lt;=$P$2,53&lt;=$P$2),INDEX(WH_Backend!$DZ$6:$IO$125,$L16,53),0)</f>
        <v>0</v>
      </c>
      <c r="BN16">
        <f>IF(AND($L16&lt;=$P$2,54&lt;=$P$2),INDEX(WH_Backend!$DZ$6:$IO$125,$L16,54),0)</f>
        <v>0</v>
      </c>
      <c r="BO16">
        <f>IF(AND($L16&lt;=$P$2,55&lt;=$P$2),INDEX(WH_Backend!$DZ$6:$IO$125,$L16,55),0)</f>
        <v>0</v>
      </c>
      <c r="BP16">
        <f>IF(AND($L16&lt;=$P$2,56&lt;=$P$2),INDEX(WH_Backend!$DZ$6:$IO$125,$L16,56),0)</f>
        <v>0</v>
      </c>
      <c r="BQ16">
        <f>IF(AND($L16&lt;=$P$2,57&lt;=$P$2),INDEX(WH_Backend!$DZ$6:$IO$125,$L16,57),0)</f>
        <v>0</v>
      </c>
      <c r="BR16">
        <f>IF(AND($L16&lt;=$P$2,58&lt;=$P$2),INDEX(WH_Backend!$DZ$6:$IO$125,$L16,58),0)</f>
        <v>0</v>
      </c>
      <c r="BS16">
        <f>IF(AND($L16&lt;=$P$2,59&lt;=$P$2),INDEX(WH_Backend!$DZ$6:$IO$125,$L16,59),0)</f>
        <v>0</v>
      </c>
      <c r="BT16">
        <f>IF(AND($L16&lt;=$P$2,60&lt;=$P$2),INDEX(WH_Backend!$DZ$6:$IO$125,$L16,60),0)</f>
        <v>0</v>
      </c>
      <c r="BU16">
        <f>IF(AND($L16&lt;=$P$2,61&lt;=$P$2),INDEX(WH_Backend!$DZ$6:$IO$125,$L16,61),0)</f>
        <v>0</v>
      </c>
      <c r="BV16">
        <f>IF(AND($L16&lt;=$P$2,62&lt;=$P$2),INDEX(WH_Backend!$DZ$6:$IO$125,$L16,62),0)</f>
        <v>0</v>
      </c>
      <c r="BW16">
        <f>IF(AND($L16&lt;=$P$2,63&lt;=$P$2),INDEX(WH_Backend!$DZ$6:$IO$125,$L16,63),0)</f>
        <v>0</v>
      </c>
      <c r="BX16">
        <f>IF(AND($L16&lt;=$P$2,64&lt;=$P$2),INDEX(WH_Backend!$DZ$6:$IO$125,$L16,64),0)</f>
        <v>0</v>
      </c>
      <c r="BY16">
        <f>IF(AND($L16&lt;=$P$2,65&lt;=$P$2),INDEX(WH_Backend!$DZ$6:$IO$125,$L16,65),0)</f>
        <v>0</v>
      </c>
      <c r="BZ16">
        <f>IF(AND($L16&lt;=$P$2,66&lt;=$P$2),INDEX(WH_Backend!$DZ$6:$IO$125,$L16,66),0)</f>
        <v>0</v>
      </c>
      <c r="CA16">
        <f>IF(AND($L16&lt;=$P$2,67&lt;=$P$2),INDEX(WH_Backend!$DZ$6:$IO$125,$L16,67),0)</f>
        <v>0</v>
      </c>
      <c r="CB16">
        <f>IF(AND($L16&lt;=$P$2,68&lt;=$P$2),INDEX(WH_Backend!$DZ$6:$IO$125,$L16,68),0)</f>
        <v>0</v>
      </c>
      <c r="CC16">
        <f>IF(AND($L16&lt;=$P$2,69&lt;=$P$2),INDEX(WH_Backend!$DZ$6:$IO$125,$L16,69),0)</f>
        <v>0</v>
      </c>
      <c r="CD16">
        <f>IF(AND($L16&lt;=$P$2,70&lt;=$P$2),INDEX(WH_Backend!$DZ$6:$IO$125,$L16,70),0)</f>
        <v>0</v>
      </c>
      <c r="CE16">
        <f>IF(AND($L16&lt;=$P$2,71&lt;=$P$2),INDEX(WH_Backend!$DZ$6:$IO$125,$L16,71),0)</f>
        <v>0</v>
      </c>
      <c r="CF16">
        <f>IF(AND($L16&lt;=$P$2,72&lt;=$P$2),INDEX(WH_Backend!$DZ$6:$IO$125,$L16,72),0)</f>
        <v>0</v>
      </c>
      <c r="CG16">
        <f>IF(AND($L16&lt;=$P$2,73&lt;=$P$2),INDEX(WH_Backend!$DZ$6:$IO$125,$L16,73),0)</f>
        <v>0</v>
      </c>
      <c r="CH16">
        <f>IF(AND($L16&lt;=$P$2,74&lt;=$P$2),INDEX(WH_Backend!$DZ$6:$IO$125,$L16,74),0)</f>
        <v>0</v>
      </c>
      <c r="CI16">
        <f>IF(AND($L16&lt;=$P$2,75&lt;=$P$2),INDEX(WH_Backend!$DZ$6:$IO$125,$L16,75),0)</f>
        <v>0</v>
      </c>
      <c r="CJ16">
        <f>IF(AND($L16&lt;=$P$2,76&lt;=$P$2),INDEX(WH_Backend!$DZ$6:$IO$125,$L16,76),0)</f>
        <v>0</v>
      </c>
      <c r="CK16">
        <f>IF(AND($L16&lt;=$P$2,77&lt;=$P$2),INDEX(WH_Backend!$DZ$6:$IO$125,$L16,77),0)</f>
        <v>0</v>
      </c>
      <c r="CL16">
        <f>IF(AND($L16&lt;=$P$2,78&lt;=$P$2),INDEX(WH_Backend!$DZ$6:$IO$125,$L16,78),0)</f>
        <v>0</v>
      </c>
      <c r="CM16">
        <f>IF(AND($L16&lt;=$P$2,79&lt;=$P$2),INDEX(WH_Backend!$DZ$6:$IO$125,$L16,79),0)</f>
        <v>0</v>
      </c>
      <c r="CN16">
        <f>IF(AND($L16&lt;=$P$2,80&lt;=$P$2),INDEX(WH_Backend!$DZ$6:$IO$125,$L16,80),0)</f>
        <v>0</v>
      </c>
      <c r="CO16">
        <f>IF(AND($L16&lt;=$P$2,81&lt;=$P$2),INDEX(WH_Backend!$DZ$6:$IO$125,$L16,81),0)</f>
        <v>0</v>
      </c>
      <c r="CP16">
        <f>IF(AND($L16&lt;=$P$2,82&lt;=$P$2),INDEX(WH_Backend!$DZ$6:$IO$125,$L16,82),0)</f>
        <v>0</v>
      </c>
      <c r="CQ16">
        <f>IF(AND($L16&lt;=$P$2,83&lt;=$P$2),INDEX(WH_Backend!$DZ$6:$IO$125,$L16,83),0)</f>
        <v>0</v>
      </c>
      <c r="CR16">
        <f>IF(AND($L16&lt;=$P$2,84&lt;=$P$2),INDEX(WH_Backend!$DZ$6:$IO$125,$L16,84),0)</f>
        <v>0</v>
      </c>
      <c r="CS16">
        <f>IF(AND($L16&lt;=$P$2,85&lt;=$P$2),INDEX(WH_Backend!$DZ$6:$IO$125,$L16,85),0)</f>
        <v>0</v>
      </c>
      <c r="CT16">
        <f>IF(AND($L16&lt;=$P$2,86&lt;=$P$2),INDEX(WH_Backend!$DZ$6:$IO$125,$L16,86),0)</f>
        <v>0</v>
      </c>
      <c r="CU16">
        <f>IF(AND($L16&lt;=$P$2,87&lt;=$P$2),INDEX(WH_Backend!$DZ$6:$IO$125,$L16,87),0)</f>
        <v>0</v>
      </c>
      <c r="CV16">
        <f>IF(AND($L16&lt;=$P$2,88&lt;=$P$2),INDEX(WH_Backend!$DZ$6:$IO$125,$L16,88),0)</f>
        <v>0</v>
      </c>
      <c r="CW16">
        <f>IF(AND($L16&lt;=$P$2,89&lt;=$P$2),INDEX(WH_Backend!$DZ$6:$IO$125,$L16,89),0)</f>
        <v>0</v>
      </c>
      <c r="CX16">
        <f>IF(AND($L16&lt;=$P$2,90&lt;=$P$2),INDEX(WH_Backend!$DZ$6:$IO$125,$L16,90),0)</f>
        <v>0</v>
      </c>
      <c r="CY16">
        <f>IF(AND($L16&lt;=$P$2,91&lt;=$P$2),INDEX(WH_Backend!$DZ$6:$IO$125,$L16,91),0)</f>
        <v>0</v>
      </c>
      <c r="CZ16">
        <f>IF(AND($L16&lt;=$P$2,92&lt;=$P$2),INDEX(WH_Backend!$DZ$6:$IO$125,$L16,92),0)</f>
        <v>0</v>
      </c>
      <c r="DA16">
        <f>IF(AND($L16&lt;=$P$2,93&lt;=$P$2),INDEX(WH_Backend!$DZ$6:$IO$125,$L16,93),0)</f>
        <v>0</v>
      </c>
      <c r="DB16">
        <f>IF(AND($L16&lt;=$P$2,94&lt;=$P$2),INDEX(WH_Backend!$DZ$6:$IO$125,$L16,94),0)</f>
        <v>0</v>
      </c>
      <c r="DC16">
        <f>IF(AND($L16&lt;=$P$2,95&lt;=$P$2),INDEX(WH_Backend!$DZ$6:$IO$125,$L16,95),0)</f>
        <v>0</v>
      </c>
      <c r="DD16">
        <f>IF(AND($L16&lt;=$P$2,96&lt;=$P$2),INDEX(WH_Backend!$DZ$6:$IO$125,$L16,96),0)</f>
        <v>0</v>
      </c>
      <c r="DE16">
        <f>IF(AND($L16&lt;=$P$2,97&lt;=$P$2),INDEX(WH_Backend!$DZ$6:$IO$125,$L16,97),0)</f>
        <v>0</v>
      </c>
      <c r="DF16">
        <f>IF(AND($L16&lt;=$P$2,98&lt;=$P$2),INDEX(WH_Backend!$DZ$6:$IO$125,$L16,98),0)</f>
        <v>0</v>
      </c>
      <c r="DG16">
        <f>IF(AND($L16&lt;=$P$2,99&lt;=$P$2),INDEX(WH_Backend!$DZ$6:$IO$125,$L16,99),0)</f>
        <v>0</v>
      </c>
      <c r="DH16">
        <f>IF(AND($L16&lt;=$P$2,100&lt;=$P$2),INDEX(WH_Backend!$DZ$6:$IO$125,$L16,100),0)</f>
        <v>0</v>
      </c>
      <c r="DI16">
        <f>IF(AND($L16&lt;=$P$2,101&lt;=$P$2),INDEX(WH_Backend!$DZ$6:$IO$125,$L16,101),0)</f>
        <v>0</v>
      </c>
      <c r="DJ16">
        <f>IF(AND($L16&lt;=$P$2,102&lt;=$P$2),INDEX(WH_Backend!$DZ$6:$IO$125,$L16,102),0)</f>
        <v>0</v>
      </c>
      <c r="DK16">
        <f>IF(AND($L16&lt;=$P$2,103&lt;=$P$2),INDEX(WH_Backend!$DZ$6:$IO$125,$L16,103),0)</f>
        <v>0</v>
      </c>
      <c r="DL16">
        <f>IF(AND($L16&lt;=$P$2,104&lt;=$P$2),INDEX(WH_Backend!$DZ$6:$IO$125,$L16,104),0)</f>
        <v>0</v>
      </c>
      <c r="DM16">
        <f>IF(AND($L16&lt;=$P$2,105&lt;=$P$2),INDEX(WH_Backend!$DZ$6:$IO$125,$L16,105),0)</f>
        <v>0</v>
      </c>
      <c r="DN16">
        <f>IF(AND($L16&lt;=$P$2,106&lt;=$P$2),INDEX(WH_Backend!$DZ$6:$IO$125,$L16,106),0)</f>
        <v>0</v>
      </c>
      <c r="DO16">
        <f>IF(AND($L16&lt;=$P$2,107&lt;=$P$2),INDEX(WH_Backend!$DZ$6:$IO$125,$L16,107),0)</f>
        <v>0</v>
      </c>
      <c r="DP16">
        <f>IF(AND($L16&lt;=$P$2,108&lt;=$P$2),INDEX(WH_Backend!$DZ$6:$IO$125,$L16,108),0)</f>
        <v>0</v>
      </c>
      <c r="DQ16">
        <f>IF(AND($L16&lt;=$P$2,109&lt;=$P$2),INDEX(WH_Backend!$DZ$6:$IO$125,$L16,109),0)</f>
        <v>0</v>
      </c>
      <c r="DR16">
        <f>IF(AND($L16&lt;=$P$2,110&lt;=$P$2),INDEX(WH_Backend!$DZ$6:$IO$125,$L16,110),0)</f>
        <v>0</v>
      </c>
      <c r="DS16">
        <f>IF(AND($L16&lt;=$P$2,111&lt;=$P$2),INDEX(WH_Backend!$DZ$6:$IO$125,$L16,111),0)</f>
        <v>0</v>
      </c>
      <c r="DT16">
        <f>IF(AND($L16&lt;=$P$2,112&lt;=$P$2),INDEX(WH_Backend!$DZ$6:$IO$125,$L16,112),0)</f>
        <v>0</v>
      </c>
      <c r="DU16">
        <f>IF(AND($L16&lt;=$P$2,113&lt;=$P$2),INDEX(WH_Backend!$DZ$6:$IO$125,$L16,113),0)</f>
        <v>0</v>
      </c>
      <c r="DV16">
        <f>IF(AND($L16&lt;=$P$2,114&lt;=$P$2),INDEX(WH_Backend!$DZ$6:$IO$125,$L16,114),0)</f>
        <v>0</v>
      </c>
      <c r="DW16">
        <f>IF(AND($L16&lt;=$P$2,115&lt;=$P$2),INDEX(WH_Backend!$DZ$6:$IO$125,$L16,115),0)</f>
        <v>0</v>
      </c>
      <c r="DX16">
        <f>IF(AND($L16&lt;=$P$2,116&lt;=$P$2),INDEX(WH_Backend!$DZ$6:$IO$125,$L16,116),0)</f>
        <v>0</v>
      </c>
      <c r="DY16">
        <f>IF(AND($L16&lt;=$P$2,117&lt;=$P$2),INDEX(WH_Backend!$DZ$6:$IO$125,$L16,117),0)</f>
        <v>0</v>
      </c>
      <c r="DZ16">
        <f>IF(AND($L16&lt;=$P$2,118&lt;=$P$2),INDEX(WH_Backend!$DZ$6:$IO$125,$L16,118),0)</f>
        <v>0</v>
      </c>
      <c r="EA16">
        <f>IF(AND($L16&lt;=$P$2,119&lt;=$P$2),INDEX(WH_Backend!$DZ$6:$IO$125,$L16,119),0)</f>
        <v>0</v>
      </c>
      <c r="EB16">
        <f>IF(AND($L16&lt;=$P$2,120&lt;=$P$2),INDEX(WH_Backend!$DZ$6:$IO$125,$L16,120),0)</f>
        <v>0</v>
      </c>
    </row>
    <row r="17" spans="1:132" ht="15">
      <c r="A17" s="25">
        <f>IF(L17&lt;=$P$2,INDEX(WH_Backend!$E$6:$E$125,L17),0)</f>
        <v>203.02</v>
      </c>
      <c r="B17" s="25">
        <f t="array" ref="B17">IF(L17&lt;=$P$2,MMULT(M142:INDEX(M142:EF142,$P$2),$A$6:INDEX($A$6:$A$125,$P$2)),0)</f>
        <v>7.2681015417339892E-4</v>
      </c>
      <c r="C17" s="25">
        <f t="shared" si="0"/>
        <v>-5.3233861763146706E-11</v>
      </c>
      <c r="E17">
        <f>IF(L17&lt;=$P$2,Inputs!A17,"")</f>
        <v>31</v>
      </c>
      <c r="F17" s="25">
        <f>IF(L17&lt;=$P$2,Inputs!D17,"")</f>
        <v>7.0144224430560996E-4</v>
      </c>
      <c r="G17" s="25">
        <f t="shared" si="1"/>
        <v>7.2681015417339892E-4</v>
      </c>
      <c r="J17">
        <f>IF($L17&lt;=$E$2,WH_Numerical!$F17,"")</f>
        <v>7.2631571825523095E-4</v>
      </c>
      <c r="L17" s="10">
        <v>12</v>
      </c>
      <c r="M17">
        <f>IF(AND($L17&lt;=$P$2,1&lt;=$P$2),INDEX(WH_Backend!$DZ$6:$IO$125,$L17,1),0)</f>
        <v>0</v>
      </c>
      <c r="N17">
        <f>IF(AND($L17&lt;=$P$2,2&lt;=$P$2),INDEX(WH_Backend!$DZ$6:$IO$125,$L17,2),0)</f>
        <v>0</v>
      </c>
      <c r="O17">
        <f>IF(AND($L17&lt;=$P$2,3&lt;=$P$2),INDEX(WH_Backend!$DZ$6:$IO$125,$L17,3),0)</f>
        <v>0</v>
      </c>
      <c r="P17">
        <f>IF(AND($L17&lt;=$P$2,4&lt;=$P$2),INDEX(WH_Backend!$DZ$6:$IO$125,$L17,4),0)</f>
        <v>0</v>
      </c>
      <c r="Q17">
        <f>IF(AND($L17&lt;=$P$2,5&lt;=$P$2),INDEX(WH_Backend!$DZ$6:$IO$125,$L17,5),0)</f>
        <v>0</v>
      </c>
      <c r="R17">
        <f>IF(AND($L17&lt;=$P$2,6&lt;=$P$2),INDEX(WH_Backend!$DZ$6:$IO$125,$L17,6),0)</f>
        <v>0</v>
      </c>
      <c r="S17">
        <f>IF(AND($L17&lt;=$P$2,7&lt;=$P$2),INDEX(WH_Backend!$DZ$6:$IO$125,$L17,7),0)</f>
        <v>0</v>
      </c>
      <c r="T17">
        <f>IF(AND($L17&lt;=$P$2,8&lt;=$P$2),INDEX(WH_Backend!$DZ$6:$IO$125,$L17,8),0)</f>
        <v>0</v>
      </c>
      <c r="U17">
        <f>IF(AND($L17&lt;=$P$2,9&lt;=$P$2),INDEX(WH_Backend!$DZ$6:$IO$125,$L17,9),0)</f>
        <v>-10000000</v>
      </c>
      <c r="V17">
        <f>IF(AND($L17&lt;=$P$2,10&lt;=$P$2),INDEX(WH_Backend!$DZ$6:$IO$125,$L17,10),0)</f>
        <v>60000000</v>
      </c>
      <c r="W17">
        <f>IF(AND($L17&lt;=$P$2,11&lt;=$P$2),INDEX(WH_Backend!$DZ$6:$IO$125,$L17,11),0)</f>
        <v>-150000000</v>
      </c>
      <c r="X17">
        <f>IF(AND($L17&lt;=$P$2,12&lt;=$P$2),INDEX(WH_Backend!$DZ$6:$IO$125,$L17,12),0)</f>
        <v>200289432.24000001</v>
      </c>
      <c r="Y17">
        <f>IF(AND($L17&lt;=$P$2,13&lt;=$P$2),INDEX(WH_Backend!$DZ$6:$IO$125,$L17,13),0)</f>
        <v>-150000000</v>
      </c>
      <c r="Z17">
        <f>IF(AND($L17&lt;=$P$2,14&lt;=$P$2),INDEX(WH_Backend!$DZ$6:$IO$125,$L17,14),0)</f>
        <v>60000000</v>
      </c>
      <c r="AA17">
        <f>IF(AND($L17&lt;=$P$2,15&lt;=$P$2),INDEX(WH_Backend!$DZ$6:$IO$125,$L17,15),0)</f>
        <v>-10000000</v>
      </c>
      <c r="AB17">
        <f>IF(AND($L17&lt;=$P$2,16&lt;=$P$2),INDEX(WH_Backend!$DZ$6:$IO$125,$L17,16),0)</f>
        <v>0</v>
      </c>
      <c r="AC17">
        <f>IF(AND($L17&lt;=$P$2,17&lt;=$P$2),INDEX(WH_Backend!$DZ$6:$IO$125,$L17,17),0)</f>
        <v>0</v>
      </c>
      <c r="AD17">
        <f>IF(AND($L17&lt;=$P$2,18&lt;=$P$2),INDEX(WH_Backend!$DZ$6:$IO$125,$L17,18),0)</f>
        <v>0</v>
      </c>
      <c r="AE17">
        <f>IF(AND($L17&lt;=$P$2,19&lt;=$P$2),INDEX(WH_Backend!$DZ$6:$IO$125,$L17,19),0)</f>
        <v>0</v>
      </c>
      <c r="AF17">
        <f>IF(AND($L17&lt;=$P$2,20&lt;=$P$2),INDEX(WH_Backend!$DZ$6:$IO$125,$L17,20),0)</f>
        <v>0</v>
      </c>
      <c r="AG17">
        <f>IF(AND($L17&lt;=$P$2,21&lt;=$P$2),INDEX(WH_Backend!$DZ$6:$IO$125,$L17,21),0)</f>
        <v>0</v>
      </c>
      <c r="AH17">
        <f>IF(AND($L17&lt;=$P$2,22&lt;=$P$2),INDEX(WH_Backend!$DZ$6:$IO$125,$L17,22),0)</f>
        <v>0</v>
      </c>
      <c r="AI17">
        <f>IF(AND($L17&lt;=$P$2,23&lt;=$P$2),INDEX(WH_Backend!$DZ$6:$IO$125,$L17,23),0)</f>
        <v>0</v>
      </c>
      <c r="AJ17">
        <f>IF(AND($L17&lt;=$P$2,24&lt;=$P$2),INDEX(WH_Backend!$DZ$6:$IO$125,$L17,24),0)</f>
        <v>0</v>
      </c>
      <c r="AK17">
        <f>IF(AND($L17&lt;=$P$2,25&lt;=$P$2),INDEX(WH_Backend!$DZ$6:$IO$125,$L17,25),0)</f>
        <v>0</v>
      </c>
      <c r="AL17">
        <f>IF(AND($L17&lt;=$P$2,26&lt;=$P$2),INDEX(WH_Backend!$DZ$6:$IO$125,$L17,26),0)</f>
        <v>0</v>
      </c>
      <c r="AM17">
        <f>IF(AND($L17&lt;=$P$2,27&lt;=$P$2),INDEX(WH_Backend!$DZ$6:$IO$125,$L17,27),0)</f>
        <v>0</v>
      </c>
      <c r="AN17">
        <f>IF(AND($L17&lt;=$P$2,28&lt;=$P$2),INDEX(WH_Backend!$DZ$6:$IO$125,$L17,28),0)</f>
        <v>0</v>
      </c>
      <c r="AO17">
        <f>IF(AND($L17&lt;=$P$2,29&lt;=$P$2),INDEX(WH_Backend!$DZ$6:$IO$125,$L17,29),0)</f>
        <v>0</v>
      </c>
      <c r="AP17">
        <f>IF(AND($L17&lt;=$P$2,30&lt;=$P$2),INDEX(WH_Backend!$DZ$6:$IO$125,$L17,30),0)</f>
        <v>0</v>
      </c>
      <c r="AQ17">
        <f>IF(AND($L17&lt;=$P$2,31&lt;=$P$2),INDEX(WH_Backend!$DZ$6:$IO$125,$L17,31),0)</f>
        <v>0</v>
      </c>
      <c r="AR17">
        <f>IF(AND($L17&lt;=$P$2,32&lt;=$P$2),INDEX(WH_Backend!$DZ$6:$IO$125,$L17,32),0)</f>
        <v>0</v>
      </c>
      <c r="AS17">
        <f>IF(AND($L17&lt;=$P$2,33&lt;=$P$2),INDEX(WH_Backend!$DZ$6:$IO$125,$L17,33),0)</f>
        <v>0</v>
      </c>
      <c r="AT17">
        <f>IF(AND($L17&lt;=$P$2,34&lt;=$P$2),INDEX(WH_Backend!$DZ$6:$IO$125,$L17,34),0)</f>
        <v>0</v>
      </c>
      <c r="AU17">
        <f>IF(AND($L17&lt;=$P$2,35&lt;=$P$2),INDEX(WH_Backend!$DZ$6:$IO$125,$L17,35),0)</f>
        <v>0</v>
      </c>
      <c r="AV17">
        <f>IF(AND($L17&lt;=$P$2,36&lt;=$P$2),INDEX(WH_Backend!$DZ$6:$IO$125,$L17,36),0)</f>
        <v>0</v>
      </c>
      <c r="AW17">
        <f>IF(AND($L17&lt;=$P$2,37&lt;=$P$2),INDEX(WH_Backend!$DZ$6:$IO$125,$L17,37),0)</f>
        <v>0</v>
      </c>
      <c r="AX17">
        <f>IF(AND($L17&lt;=$P$2,38&lt;=$P$2),INDEX(WH_Backend!$DZ$6:$IO$125,$L17,38),0)</f>
        <v>0</v>
      </c>
      <c r="AY17">
        <f>IF(AND($L17&lt;=$P$2,39&lt;=$P$2),INDEX(WH_Backend!$DZ$6:$IO$125,$L17,39),0)</f>
        <v>0</v>
      </c>
      <c r="AZ17">
        <f>IF(AND($L17&lt;=$P$2,40&lt;=$P$2),INDEX(WH_Backend!$DZ$6:$IO$125,$L17,40),0)</f>
        <v>0</v>
      </c>
      <c r="BA17">
        <f>IF(AND($L17&lt;=$P$2,41&lt;=$P$2),INDEX(WH_Backend!$DZ$6:$IO$125,$L17,41),0)</f>
        <v>0</v>
      </c>
      <c r="BB17">
        <f>IF(AND($L17&lt;=$P$2,42&lt;=$P$2),INDEX(WH_Backend!$DZ$6:$IO$125,$L17,42),0)</f>
        <v>0</v>
      </c>
      <c r="BC17">
        <f>IF(AND($L17&lt;=$P$2,43&lt;=$P$2),INDEX(WH_Backend!$DZ$6:$IO$125,$L17,43),0)</f>
        <v>0</v>
      </c>
      <c r="BD17">
        <f>IF(AND($L17&lt;=$P$2,44&lt;=$P$2),INDEX(WH_Backend!$DZ$6:$IO$125,$L17,44),0)</f>
        <v>0</v>
      </c>
      <c r="BE17">
        <f>IF(AND($L17&lt;=$P$2,45&lt;=$P$2),INDEX(WH_Backend!$DZ$6:$IO$125,$L17,45),0)</f>
        <v>0</v>
      </c>
      <c r="BF17">
        <f>IF(AND($L17&lt;=$P$2,46&lt;=$P$2),INDEX(WH_Backend!$DZ$6:$IO$125,$L17,46),0)</f>
        <v>0</v>
      </c>
      <c r="BG17">
        <f>IF(AND($L17&lt;=$P$2,47&lt;=$P$2),INDEX(WH_Backend!$DZ$6:$IO$125,$L17,47),0)</f>
        <v>0</v>
      </c>
      <c r="BH17">
        <f>IF(AND($L17&lt;=$P$2,48&lt;=$P$2),INDEX(WH_Backend!$DZ$6:$IO$125,$L17,48),0)</f>
        <v>0</v>
      </c>
      <c r="BI17">
        <f>IF(AND($L17&lt;=$P$2,49&lt;=$P$2),INDEX(WH_Backend!$DZ$6:$IO$125,$L17,49),0)</f>
        <v>0</v>
      </c>
      <c r="BJ17">
        <f>IF(AND($L17&lt;=$P$2,50&lt;=$P$2),INDEX(WH_Backend!$DZ$6:$IO$125,$L17,50),0)</f>
        <v>0</v>
      </c>
      <c r="BK17">
        <f>IF(AND($L17&lt;=$P$2,51&lt;=$P$2),INDEX(WH_Backend!$DZ$6:$IO$125,$L17,51),0)</f>
        <v>0</v>
      </c>
      <c r="BL17">
        <f>IF(AND($L17&lt;=$P$2,52&lt;=$P$2),INDEX(WH_Backend!$DZ$6:$IO$125,$L17,52),0)</f>
        <v>0</v>
      </c>
      <c r="BM17">
        <f>IF(AND($L17&lt;=$P$2,53&lt;=$P$2),INDEX(WH_Backend!$DZ$6:$IO$125,$L17,53),0)</f>
        <v>0</v>
      </c>
      <c r="BN17">
        <f>IF(AND($L17&lt;=$P$2,54&lt;=$P$2),INDEX(WH_Backend!$DZ$6:$IO$125,$L17,54),0)</f>
        <v>0</v>
      </c>
      <c r="BO17">
        <f>IF(AND($L17&lt;=$P$2,55&lt;=$P$2),INDEX(WH_Backend!$DZ$6:$IO$125,$L17,55),0)</f>
        <v>0</v>
      </c>
      <c r="BP17">
        <f>IF(AND($L17&lt;=$P$2,56&lt;=$P$2),INDEX(WH_Backend!$DZ$6:$IO$125,$L17,56),0)</f>
        <v>0</v>
      </c>
      <c r="BQ17">
        <f>IF(AND($L17&lt;=$P$2,57&lt;=$P$2),INDEX(WH_Backend!$DZ$6:$IO$125,$L17,57),0)</f>
        <v>0</v>
      </c>
      <c r="BR17">
        <f>IF(AND($L17&lt;=$P$2,58&lt;=$P$2),INDEX(WH_Backend!$DZ$6:$IO$125,$L17,58),0)</f>
        <v>0</v>
      </c>
      <c r="BS17">
        <f>IF(AND($L17&lt;=$P$2,59&lt;=$P$2),INDEX(WH_Backend!$DZ$6:$IO$125,$L17,59),0)</f>
        <v>0</v>
      </c>
      <c r="BT17">
        <f>IF(AND($L17&lt;=$P$2,60&lt;=$P$2),INDEX(WH_Backend!$DZ$6:$IO$125,$L17,60),0)</f>
        <v>0</v>
      </c>
      <c r="BU17">
        <f>IF(AND($L17&lt;=$P$2,61&lt;=$P$2),INDEX(WH_Backend!$DZ$6:$IO$125,$L17,61),0)</f>
        <v>0</v>
      </c>
      <c r="BV17">
        <f>IF(AND($L17&lt;=$P$2,62&lt;=$P$2),INDEX(WH_Backend!$DZ$6:$IO$125,$L17,62),0)</f>
        <v>0</v>
      </c>
      <c r="BW17">
        <f>IF(AND($L17&lt;=$P$2,63&lt;=$P$2),INDEX(WH_Backend!$DZ$6:$IO$125,$L17,63),0)</f>
        <v>0</v>
      </c>
      <c r="BX17">
        <f>IF(AND($L17&lt;=$P$2,64&lt;=$P$2),INDEX(WH_Backend!$DZ$6:$IO$125,$L17,64),0)</f>
        <v>0</v>
      </c>
      <c r="BY17">
        <f>IF(AND($L17&lt;=$P$2,65&lt;=$P$2),INDEX(WH_Backend!$DZ$6:$IO$125,$L17,65),0)</f>
        <v>0</v>
      </c>
      <c r="BZ17">
        <f>IF(AND($L17&lt;=$P$2,66&lt;=$P$2),INDEX(WH_Backend!$DZ$6:$IO$125,$L17,66),0)</f>
        <v>0</v>
      </c>
      <c r="CA17">
        <f>IF(AND($L17&lt;=$P$2,67&lt;=$P$2),INDEX(WH_Backend!$DZ$6:$IO$125,$L17,67),0)</f>
        <v>0</v>
      </c>
      <c r="CB17">
        <f>IF(AND($L17&lt;=$P$2,68&lt;=$P$2),INDEX(WH_Backend!$DZ$6:$IO$125,$L17,68),0)</f>
        <v>0</v>
      </c>
      <c r="CC17">
        <f>IF(AND($L17&lt;=$P$2,69&lt;=$P$2),INDEX(WH_Backend!$DZ$6:$IO$125,$L17,69),0)</f>
        <v>0</v>
      </c>
      <c r="CD17">
        <f>IF(AND($L17&lt;=$P$2,70&lt;=$P$2),INDEX(WH_Backend!$DZ$6:$IO$125,$L17,70),0)</f>
        <v>0</v>
      </c>
      <c r="CE17">
        <f>IF(AND($L17&lt;=$P$2,71&lt;=$P$2),INDEX(WH_Backend!$DZ$6:$IO$125,$L17,71),0)</f>
        <v>0</v>
      </c>
      <c r="CF17">
        <f>IF(AND($L17&lt;=$P$2,72&lt;=$P$2),INDEX(WH_Backend!$DZ$6:$IO$125,$L17,72),0)</f>
        <v>0</v>
      </c>
      <c r="CG17">
        <f>IF(AND($L17&lt;=$P$2,73&lt;=$P$2),INDEX(WH_Backend!$DZ$6:$IO$125,$L17,73),0)</f>
        <v>0</v>
      </c>
      <c r="CH17">
        <f>IF(AND($L17&lt;=$P$2,74&lt;=$P$2),INDEX(WH_Backend!$DZ$6:$IO$125,$L17,74),0)</f>
        <v>0</v>
      </c>
      <c r="CI17">
        <f>IF(AND($L17&lt;=$P$2,75&lt;=$P$2),INDEX(WH_Backend!$DZ$6:$IO$125,$L17,75),0)</f>
        <v>0</v>
      </c>
      <c r="CJ17">
        <f>IF(AND($L17&lt;=$P$2,76&lt;=$P$2),INDEX(WH_Backend!$DZ$6:$IO$125,$L17,76),0)</f>
        <v>0</v>
      </c>
      <c r="CK17">
        <f>IF(AND($L17&lt;=$P$2,77&lt;=$P$2),INDEX(WH_Backend!$DZ$6:$IO$125,$L17,77),0)</f>
        <v>0</v>
      </c>
      <c r="CL17">
        <f>IF(AND($L17&lt;=$P$2,78&lt;=$P$2),INDEX(WH_Backend!$DZ$6:$IO$125,$L17,78),0)</f>
        <v>0</v>
      </c>
      <c r="CM17">
        <f>IF(AND($L17&lt;=$P$2,79&lt;=$P$2),INDEX(WH_Backend!$DZ$6:$IO$125,$L17,79),0)</f>
        <v>0</v>
      </c>
      <c r="CN17">
        <f>IF(AND($L17&lt;=$P$2,80&lt;=$P$2),INDEX(WH_Backend!$DZ$6:$IO$125,$L17,80),0)</f>
        <v>0</v>
      </c>
      <c r="CO17">
        <f>IF(AND($L17&lt;=$P$2,81&lt;=$P$2),INDEX(WH_Backend!$DZ$6:$IO$125,$L17,81),0)</f>
        <v>0</v>
      </c>
      <c r="CP17">
        <f>IF(AND($L17&lt;=$P$2,82&lt;=$P$2),INDEX(WH_Backend!$DZ$6:$IO$125,$L17,82),0)</f>
        <v>0</v>
      </c>
      <c r="CQ17">
        <f>IF(AND($L17&lt;=$P$2,83&lt;=$P$2),INDEX(WH_Backend!$DZ$6:$IO$125,$L17,83),0)</f>
        <v>0</v>
      </c>
      <c r="CR17">
        <f>IF(AND($L17&lt;=$P$2,84&lt;=$P$2),INDEX(WH_Backend!$DZ$6:$IO$125,$L17,84),0)</f>
        <v>0</v>
      </c>
      <c r="CS17">
        <f>IF(AND($L17&lt;=$P$2,85&lt;=$P$2),INDEX(WH_Backend!$DZ$6:$IO$125,$L17,85),0)</f>
        <v>0</v>
      </c>
      <c r="CT17">
        <f>IF(AND($L17&lt;=$P$2,86&lt;=$P$2),INDEX(WH_Backend!$DZ$6:$IO$125,$L17,86),0)</f>
        <v>0</v>
      </c>
      <c r="CU17">
        <f>IF(AND($L17&lt;=$P$2,87&lt;=$P$2),INDEX(WH_Backend!$DZ$6:$IO$125,$L17,87),0)</f>
        <v>0</v>
      </c>
      <c r="CV17">
        <f>IF(AND($L17&lt;=$P$2,88&lt;=$P$2),INDEX(WH_Backend!$DZ$6:$IO$125,$L17,88),0)</f>
        <v>0</v>
      </c>
      <c r="CW17">
        <f>IF(AND($L17&lt;=$P$2,89&lt;=$P$2),INDEX(WH_Backend!$DZ$6:$IO$125,$L17,89),0)</f>
        <v>0</v>
      </c>
      <c r="CX17">
        <f>IF(AND($L17&lt;=$P$2,90&lt;=$P$2),INDEX(WH_Backend!$DZ$6:$IO$125,$L17,90),0)</f>
        <v>0</v>
      </c>
      <c r="CY17">
        <f>IF(AND($L17&lt;=$P$2,91&lt;=$P$2),INDEX(WH_Backend!$DZ$6:$IO$125,$L17,91),0)</f>
        <v>0</v>
      </c>
      <c r="CZ17">
        <f>IF(AND($L17&lt;=$P$2,92&lt;=$P$2),INDEX(WH_Backend!$DZ$6:$IO$125,$L17,92),0)</f>
        <v>0</v>
      </c>
      <c r="DA17">
        <f>IF(AND($L17&lt;=$P$2,93&lt;=$P$2),INDEX(WH_Backend!$DZ$6:$IO$125,$L17,93),0)</f>
        <v>0</v>
      </c>
      <c r="DB17">
        <f>IF(AND($L17&lt;=$P$2,94&lt;=$P$2),INDEX(WH_Backend!$DZ$6:$IO$125,$L17,94),0)</f>
        <v>0</v>
      </c>
      <c r="DC17">
        <f>IF(AND($L17&lt;=$P$2,95&lt;=$P$2),INDEX(WH_Backend!$DZ$6:$IO$125,$L17,95),0)</f>
        <v>0</v>
      </c>
      <c r="DD17">
        <f>IF(AND($L17&lt;=$P$2,96&lt;=$P$2),INDEX(WH_Backend!$DZ$6:$IO$125,$L17,96),0)</f>
        <v>0</v>
      </c>
      <c r="DE17">
        <f>IF(AND($L17&lt;=$P$2,97&lt;=$P$2),INDEX(WH_Backend!$DZ$6:$IO$125,$L17,97),0)</f>
        <v>0</v>
      </c>
      <c r="DF17">
        <f>IF(AND($L17&lt;=$P$2,98&lt;=$P$2),INDEX(WH_Backend!$DZ$6:$IO$125,$L17,98),0)</f>
        <v>0</v>
      </c>
      <c r="DG17">
        <f>IF(AND($L17&lt;=$P$2,99&lt;=$P$2),INDEX(WH_Backend!$DZ$6:$IO$125,$L17,99),0)</f>
        <v>0</v>
      </c>
      <c r="DH17">
        <f>IF(AND($L17&lt;=$P$2,100&lt;=$P$2),INDEX(WH_Backend!$DZ$6:$IO$125,$L17,100),0)</f>
        <v>0</v>
      </c>
      <c r="DI17">
        <f>IF(AND($L17&lt;=$P$2,101&lt;=$P$2),INDEX(WH_Backend!$DZ$6:$IO$125,$L17,101),0)</f>
        <v>0</v>
      </c>
      <c r="DJ17">
        <f>IF(AND($L17&lt;=$P$2,102&lt;=$P$2),INDEX(WH_Backend!$DZ$6:$IO$125,$L17,102),0)</f>
        <v>0</v>
      </c>
      <c r="DK17">
        <f>IF(AND($L17&lt;=$P$2,103&lt;=$P$2),INDEX(WH_Backend!$DZ$6:$IO$125,$L17,103),0)</f>
        <v>0</v>
      </c>
      <c r="DL17">
        <f>IF(AND($L17&lt;=$P$2,104&lt;=$P$2),INDEX(WH_Backend!$DZ$6:$IO$125,$L17,104),0)</f>
        <v>0</v>
      </c>
      <c r="DM17">
        <f>IF(AND($L17&lt;=$P$2,105&lt;=$P$2),INDEX(WH_Backend!$DZ$6:$IO$125,$L17,105),0)</f>
        <v>0</v>
      </c>
      <c r="DN17">
        <f>IF(AND($L17&lt;=$P$2,106&lt;=$P$2),INDEX(WH_Backend!$DZ$6:$IO$125,$L17,106),0)</f>
        <v>0</v>
      </c>
      <c r="DO17">
        <f>IF(AND($L17&lt;=$P$2,107&lt;=$P$2),INDEX(WH_Backend!$DZ$6:$IO$125,$L17,107),0)</f>
        <v>0</v>
      </c>
      <c r="DP17">
        <f>IF(AND($L17&lt;=$P$2,108&lt;=$P$2),INDEX(WH_Backend!$DZ$6:$IO$125,$L17,108),0)</f>
        <v>0</v>
      </c>
      <c r="DQ17">
        <f>IF(AND($L17&lt;=$P$2,109&lt;=$P$2),INDEX(WH_Backend!$DZ$6:$IO$125,$L17,109),0)</f>
        <v>0</v>
      </c>
      <c r="DR17">
        <f>IF(AND($L17&lt;=$P$2,110&lt;=$P$2),INDEX(WH_Backend!$DZ$6:$IO$125,$L17,110),0)</f>
        <v>0</v>
      </c>
      <c r="DS17">
        <f>IF(AND($L17&lt;=$P$2,111&lt;=$P$2),INDEX(WH_Backend!$DZ$6:$IO$125,$L17,111),0)</f>
        <v>0</v>
      </c>
      <c r="DT17">
        <f>IF(AND($L17&lt;=$P$2,112&lt;=$P$2),INDEX(WH_Backend!$DZ$6:$IO$125,$L17,112),0)</f>
        <v>0</v>
      </c>
      <c r="DU17">
        <f>IF(AND($L17&lt;=$P$2,113&lt;=$P$2),INDEX(WH_Backend!$DZ$6:$IO$125,$L17,113),0)</f>
        <v>0</v>
      </c>
      <c r="DV17">
        <f>IF(AND($L17&lt;=$P$2,114&lt;=$P$2),INDEX(WH_Backend!$DZ$6:$IO$125,$L17,114),0)</f>
        <v>0</v>
      </c>
      <c r="DW17">
        <f>IF(AND($L17&lt;=$P$2,115&lt;=$P$2),INDEX(WH_Backend!$DZ$6:$IO$125,$L17,115),0)</f>
        <v>0</v>
      </c>
      <c r="DX17">
        <f>IF(AND($L17&lt;=$P$2,116&lt;=$P$2),INDEX(WH_Backend!$DZ$6:$IO$125,$L17,116),0)</f>
        <v>0</v>
      </c>
      <c r="DY17">
        <f>IF(AND($L17&lt;=$P$2,117&lt;=$P$2),INDEX(WH_Backend!$DZ$6:$IO$125,$L17,117),0)</f>
        <v>0</v>
      </c>
      <c r="DZ17">
        <f>IF(AND($L17&lt;=$P$2,118&lt;=$P$2),INDEX(WH_Backend!$DZ$6:$IO$125,$L17,118),0)</f>
        <v>0</v>
      </c>
      <c r="EA17">
        <f>IF(AND($L17&lt;=$P$2,119&lt;=$P$2),INDEX(WH_Backend!$DZ$6:$IO$125,$L17,119),0)</f>
        <v>0</v>
      </c>
      <c r="EB17">
        <f>IF(AND($L17&lt;=$P$2,120&lt;=$P$2),INDEX(WH_Backend!$DZ$6:$IO$125,$L17,120),0)</f>
        <v>0</v>
      </c>
    </row>
    <row r="18" spans="1:132" ht="15">
      <c r="A18" s="25">
        <f>IF(L18&lt;=$P$2,INDEX(WH_Backend!$E$6:$E$125,L18),0)</f>
        <v>234.02</v>
      </c>
      <c r="B18" s="25">
        <f t="array" ref="B18">IF(L18&lt;=$P$2,MMULT(M143:INDEX(M143:EF143,$P$2),$A$6:INDEX($A$6:$A$125,$P$2)),0)</f>
        <v>7.5004195305960651E-4</v>
      </c>
      <c r="C18" s="25">
        <f t="shared" si="0"/>
        <v>2.0435209080460481E-11</v>
      </c>
      <c r="E18">
        <f>IF(L18&lt;=$P$2,Inputs!A18,"")</f>
        <v>32</v>
      </c>
      <c r="F18" s="25">
        <f>IF(L18&lt;=$P$2,Inputs!D18,"")</f>
        <v>7.7884359664395005E-4</v>
      </c>
      <c r="G18" s="25">
        <f t="shared" si="1"/>
        <v>7.5004195305960651E-4</v>
      </c>
      <c r="J18">
        <f>IF($L18&lt;=$E$2,WH_Numerical!$F18,"")</f>
        <v>7.4972075707101097E-4</v>
      </c>
      <c r="L18" s="10">
        <v>13</v>
      </c>
      <c r="M18">
        <f>IF(AND($L18&lt;=$P$2,1&lt;=$P$2),INDEX(WH_Backend!$DZ$6:$IO$125,$L18,1),0)</f>
        <v>0</v>
      </c>
      <c r="N18">
        <f>IF(AND($L18&lt;=$P$2,2&lt;=$P$2),INDEX(WH_Backend!$DZ$6:$IO$125,$L18,2),0)</f>
        <v>0</v>
      </c>
      <c r="O18">
        <f>IF(AND($L18&lt;=$P$2,3&lt;=$P$2),INDEX(WH_Backend!$DZ$6:$IO$125,$L18,3),0)</f>
        <v>0</v>
      </c>
      <c r="P18">
        <f>IF(AND($L18&lt;=$P$2,4&lt;=$P$2),INDEX(WH_Backend!$DZ$6:$IO$125,$L18,4),0)</f>
        <v>0</v>
      </c>
      <c r="Q18">
        <f>IF(AND($L18&lt;=$P$2,5&lt;=$P$2),INDEX(WH_Backend!$DZ$6:$IO$125,$L18,5),0)</f>
        <v>0</v>
      </c>
      <c r="R18">
        <f>IF(AND($L18&lt;=$P$2,6&lt;=$P$2),INDEX(WH_Backend!$DZ$6:$IO$125,$L18,6),0)</f>
        <v>0</v>
      </c>
      <c r="S18">
        <f>IF(AND($L18&lt;=$P$2,7&lt;=$P$2),INDEX(WH_Backend!$DZ$6:$IO$125,$L18,7),0)</f>
        <v>0</v>
      </c>
      <c r="T18">
        <f>IF(AND($L18&lt;=$P$2,8&lt;=$P$2),INDEX(WH_Backend!$DZ$6:$IO$125,$L18,8),0)</f>
        <v>0</v>
      </c>
      <c r="U18">
        <f>IF(AND($L18&lt;=$P$2,9&lt;=$P$2),INDEX(WH_Backend!$DZ$6:$IO$125,$L18,9),0)</f>
        <v>0</v>
      </c>
      <c r="V18">
        <f>IF(AND($L18&lt;=$P$2,10&lt;=$P$2),INDEX(WH_Backend!$DZ$6:$IO$125,$L18,10),0)</f>
        <v>-10000000</v>
      </c>
      <c r="W18">
        <f>IF(AND($L18&lt;=$P$2,11&lt;=$P$2),INDEX(WH_Backend!$DZ$6:$IO$125,$L18,11),0)</f>
        <v>60000000</v>
      </c>
      <c r="X18">
        <f>IF(AND($L18&lt;=$P$2,12&lt;=$P$2),INDEX(WH_Backend!$DZ$6:$IO$125,$L18,12),0)</f>
        <v>-150000000</v>
      </c>
      <c r="Y18">
        <f>IF(AND($L18&lt;=$P$2,13&lt;=$P$2),INDEX(WH_Backend!$DZ$6:$IO$125,$L18,13),0)</f>
        <v>200300471.11000001</v>
      </c>
      <c r="Z18">
        <f>IF(AND($L18&lt;=$P$2,14&lt;=$P$2),INDEX(WH_Backend!$DZ$6:$IO$125,$L18,14),0)</f>
        <v>-150000000</v>
      </c>
      <c r="AA18">
        <f>IF(AND($L18&lt;=$P$2,15&lt;=$P$2),INDEX(WH_Backend!$DZ$6:$IO$125,$L18,15),0)</f>
        <v>60000000</v>
      </c>
      <c r="AB18">
        <f>IF(AND($L18&lt;=$P$2,16&lt;=$P$2),INDEX(WH_Backend!$DZ$6:$IO$125,$L18,16),0)</f>
        <v>-10000000</v>
      </c>
      <c r="AC18">
        <f>IF(AND($L18&lt;=$P$2,17&lt;=$P$2),INDEX(WH_Backend!$DZ$6:$IO$125,$L18,17),0)</f>
        <v>0</v>
      </c>
      <c r="AD18">
        <f>IF(AND($L18&lt;=$P$2,18&lt;=$P$2),INDEX(WH_Backend!$DZ$6:$IO$125,$L18,18),0)</f>
        <v>0</v>
      </c>
      <c r="AE18">
        <f>IF(AND($L18&lt;=$P$2,19&lt;=$P$2),INDEX(WH_Backend!$DZ$6:$IO$125,$L18,19),0)</f>
        <v>0</v>
      </c>
      <c r="AF18">
        <f>IF(AND($L18&lt;=$P$2,20&lt;=$P$2),INDEX(WH_Backend!$DZ$6:$IO$125,$L18,20),0)</f>
        <v>0</v>
      </c>
      <c r="AG18">
        <f>IF(AND($L18&lt;=$P$2,21&lt;=$P$2),INDEX(WH_Backend!$DZ$6:$IO$125,$L18,21),0)</f>
        <v>0</v>
      </c>
      <c r="AH18">
        <f>IF(AND($L18&lt;=$P$2,22&lt;=$P$2),INDEX(WH_Backend!$DZ$6:$IO$125,$L18,22),0)</f>
        <v>0</v>
      </c>
      <c r="AI18">
        <f>IF(AND($L18&lt;=$P$2,23&lt;=$P$2),INDEX(WH_Backend!$DZ$6:$IO$125,$L18,23),0)</f>
        <v>0</v>
      </c>
      <c r="AJ18">
        <f>IF(AND($L18&lt;=$P$2,24&lt;=$P$2),INDEX(WH_Backend!$DZ$6:$IO$125,$L18,24),0)</f>
        <v>0</v>
      </c>
      <c r="AK18">
        <f>IF(AND($L18&lt;=$P$2,25&lt;=$P$2),INDEX(WH_Backend!$DZ$6:$IO$125,$L18,25),0)</f>
        <v>0</v>
      </c>
      <c r="AL18">
        <f>IF(AND($L18&lt;=$P$2,26&lt;=$P$2),INDEX(WH_Backend!$DZ$6:$IO$125,$L18,26),0)</f>
        <v>0</v>
      </c>
      <c r="AM18">
        <f>IF(AND($L18&lt;=$P$2,27&lt;=$P$2),INDEX(WH_Backend!$DZ$6:$IO$125,$L18,27),0)</f>
        <v>0</v>
      </c>
      <c r="AN18">
        <f>IF(AND($L18&lt;=$P$2,28&lt;=$P$2),INDEX(WH_Backend!$DZ$6:$IO$125,$L18,28),0)</f>
        <v>0</v>
      </c>
      <c r="AO18">
        <f>IF(AND($L18&lt;=$P$2,29&lt;=$P$2),INDEX(WH_Backend!$DZ$6:$IO$125,$L18,29),0)</f>
        <v>0</v>
      </c>
      <c r="AP18">
        <f>IF(AND($L18&lt;=$P$2,30&lt;=$P$2),INDEX(WH_Backend!$DZ$6:$IO$125,$L18,30),0)</f>
        <v>0</v>
      </c>
      <c r="AQ18">
        <f>IF(AND($L18&lt;=$P$2,31&lt;=$P$2),INDEX(WH_Backend!$DZ$6:$IO$125,$L18,31),0)</f>
        <v>0</v>
      </c>
      <c r="AR18">
        <f>IF(AND($L18&lt;=$P$2,32&lt;=$P$2),INDEX(WH_Backend!$DZ$6:$IO$125,$L18,32),0)</f>
        <v>0</v>
      </c>
      <c r="AS18">
        <f>IF(AND($L18&lt;=$P$2,33&lt;=$P$2),INDEX(WH_Backend!$DZ$6:$IO$125,$L18,33),0)</f>
        <v>0</v>
      </c>
      <c r="AT18">
        <f>IF(AND($L18&lt;=$P$2,34&lt;=$P$2),INDEX(WH_Backend!$DZ$6:$IO$125,$L18,34),0)</f>
        <v>0</v>
      </c>
      <c r="AU18">
        <f>IF(AND($L18&lt;=$P$2,35&lt;=$P$2),INDEX(WH_Backend!$DZ$6:$IO$125,$L18,35),0)</f>
        <v>0</v>
      </c>
      <c r="AV18">
        <f>IF(AND($L18&lt;=$P$2,36&lt;=$P$2),INDEX(WH_Backend!$DZ$6:$IO$125,$L18,36),0)</f>
        <v>0</v>
      </c>
      <c r="AW18">
        <f>IF(AND($L18&lt;=$P$2,37&lt;=$P$2),INDEX(WH_Backend!$DZ$6:$IO$125,$L18,37),0)</f>
        <v>0</v>
      </c>
      <c r="AX18">
        <f>IF(AND($L18&lt;=$P$2,38&lt;=$P$2),INDEX(WH_Backend!$DZ$6:$IO$125,$L18,38),0)</f>
        <v>0</v>
      </c>
      <c r="AY18">
        <f>IF(AND($L18&lt;=$P$2,39&lt;=$P$2),INDEX(WH_Backend!$DZ$6:$IO$125,$L18,39),0)</f>
        <v>0</v>
      </c>
      <c r="AZ18">
        <f>IF(AND($L18&lt;=$P$2,40&lt;=$P$2),INDEX(WH_Backend!$DZ$6:$IO$125,$L18,40),0)</f>
        <v>0</v>
      </c>
      <c r="BA18">
        <f>IF(AND($L18&lt;=$P$2,41&lt;=$P$2),INDEX(WH_Backend!$DZ$6:$IO$125,$L18,41),0)</f>
        <v>0</v>
      </c>
      <c r="BB18">
        <f>IF(AND($L18&lt;=$P$2,42&lt;=$P$2),INDEX(WH_Backend!$DZ$6:$IO$125,$L18,42),0)</f>
        <v>0</v>
      </c>
      <c r="BC18">
        <f>IF(AND($L18&lt;=$P$2,43&lt;=$P$2),INDEX(WH_Backend!$DZ$6:$IO$125,$L18,43),0)</f>
        <v>0</v>
      </c>
      <c r="BD18">
        <f>IF(AND($L18&lt;=$P$2,44&lt;=$P$2),INDEX(WH_Backend!$DZ$6:$IO$125,$L18,44),0)</f>
        <v>0</v>
      </c>
      <c r="BE18">
        <f>IF(AND($L18&lt;=$P$2,45&lt;=$P$2),INDEX(WH_Backend!$DZ$6:$IO$125,$L18,45),0)</f>
        <v>0</v>
      </c>
      <c r="BF18">
        <f>IF(AND($L18&lt;=$P$2,46&lt;=$P$2),INDEX(WH_Backend!$DZ$6:$IO$125,$L18,46),0)</f>
        <v>0</v>
      </c>
      <c r="BG18">
        <f>IF(AND($L18&lt;=$P$2,47&lt;=$P$2),INDEX(WH_Backend!$DZ$6:$IO$125,$L18,47),0)</f>
        <v>0</v>
      </c>
      <c r="BH18">
        <f>IF(AND($L18&lt;=$P$2,48&lt;=$P$2),INDEX(WH_Backend!$DZ$6:$IO$125,$L18,48),0)</f>
        <v>0</v>
      </c>
      <c r="BI18">
        <f>IF(AND($L18&lt;=$P$2,49&lt;=$P$2),INDEX(WH_Backend!$DZ$6:$IO$125,$L18,49),0)</f>
        <v>0</v>
      </c>
      <c r="BJ18">
        <f>IF(AND($L18&lt;=$P$2,50&lt;=$P$2),INDEX(WH_Backend!$DZ$6:$IO$125,$L18,50),0)</f>
        <v>0</v>
      </c>
      <c r="BK18">
        <f>IF(AND($L18&lt;=$P$2,51&lt;=$P$2),INDEX(WH_Backend!$DZ$6:$IO$125,$L18,51),0)</f>
        <v>0</v>
      </c>
      <c r="BL18">
        <f>IF(AND($L18&lt;=$P$2,52&lt;=$P$2),INDEX(WH_Backend!$DZ$6:$IO$125,$L18,52),0)</f>
        <v>0</v>
      </c>
      <c r="BM18">
        <f>IF(AND($L18&lt;=$P$2,53&lt;=$P$2),INDEX(WH_Backend!$DZ$6:$IO$125,$L18,53),0)</f>
        <v>0</v>
      </c>
      <c r="BN18">
        <f>IF(AND($L18&lt;=$P$2,54&lt;=$P$2),INDEX(WH_Backend!$DZ$6:$IO$125,$L18,54),0)</f>
        <v>0</v>
      </c>
      <c r="BO18">
        <f>IF(AND($L18&lt;=$P$2,55&lt;=$P$2),INDEX(WH_Backend!$DZ$6:$IO$125,$L18,55),0)</f>
        <v>0</v>
      </c>
      <c r="BP18">
        <f>IF(AND($L18&lt;=$P$2,56&lt;=$P$2),INDEX(WH_Backend!$DZ$6:$IO$125,$L18,56),0)</f>
        <v>0</v>
      </c>
      <c r="BQ18">
        <f>IF(AND($L18&lt;=$P$2,57&lt;=$P$2),INDEX(WH_Backend!$DZ$6:$IO$125,$L18,57),0)</f>
        <v>0</v>
      </c>
      <c r="BR18">
        <f>IF(AND($L18&lt;=$P$2,58&lt;=$P$2),INDEX(WH_Backend!$DZ$6:$IO$125,$L18,58),0)</f>
        <v>0</v>
      </c>
      <c r="BS18">
        <f>IF(AND($L18&lt;=$P$2,59&lt;=$P$2),INDEX(WH_Backend!$DZ$6:$IO$125,$L18,59),0)</f>
        <v>0</v>
      </c>
      <c r="BT18">
        <f>IF(AND($L18&lt;=$P$2,60&lt;=$P$2),INDEX(WH_Backend!$DZ$6:$IO$125,$L18,60),0)</f>
        <v>0</v>
      </c>
      <c r="BU18">
        <f>IF(AND($L18&lt;=$P$2,61&lt;=$P$2),INDEX(WH_Backend!$DZ$6:$IO$125,$L18,61),0)</f>
        <v>0</v>
      </c>
      <c r="BV18">
        <f>IF(AND($L18&lt;=$P$2,62&lt;=$P$2),INDEX(WH_Backend!$DZ$6:$IO$125,$L18,62),0)</f>
        <v>0</v>
      </c>
      <c r="BW18">
        <f>IF(AND($L18&lt;=$P$2,63&lt;=$P$2),INDEX(WH_Backend!$DZ$6:$IO$125,$L18,63),0)</f>
        <v>0</v>
      </c>
      <c r="BX18">
        <f>IF(AND($L18&lt;=$P$2,64&lt;=$P$2),INDEX(WH_Backend!$DZ$6:$IO$125,$L18,64),0)</f>
        <v>0</v>
      </c>
      <c r="BY18">
        <f>IF(AND($L18&lt;=$P$2,65&lt;=$P$2),INDEX(WH_Backend!$DZ$6:$IO$125,$L18,65),0)</f>
        <v>0</v>
      </c>
      <c r="BZ18">
        <f>IF(AND($L18&lt;=$P$2,66&lt;=$P$2),INDEX(WH_Backend!$DZ$6:$IO$125,$L18,66),0)</f>
        <v>0</v>
      </c>
      <c r="CA18">
        <f>IF(AND($L18&lt;=$P$2,67&lt;=$P$2),INDEX(WH_Backend!$DZ$6:$IO$125,$L18,67),0)</f>
        <v>0</v>
      </c>
      <c r="CB18">
        <f>IF(AND($L18&lt;=$P$2,68&lt;=$P$2),INDEX(WH_Backend!$DZ$6:$IO$125,$L18,68),0)</f>
        <v>0</v>
      </c>
      <c r="CC18">
        <f>IF(AND($L18&lt;=$P$2,69&lt;=$P$2),INDEX(WH_Backend!$DZ$6:$IO$125,$L18,69),0)</f>
        <v>0</v>
      </c>
      <c r="CD18">
        <f>IF(AND($L18&lt;=$P$2,70&lt;=$P$2),INDEX(WH_Backend!$DZ$6:$IO$125,$L18,70),0)</f>
        <v>0</v>
      </c>
      <c r="CE18">
        <f>IF(AND($L18&lt;=$P$2,71&lt;=$P$2),INDEX(WH_Backend!$DZ$6:$IO$125,$L18,71),0)</f>
        <v>0</v>
      </c>
      <c r="CF18">
        <f>IF(AND($L18&lt;=$P$2,72&lt;=$P$2),INDEX(WH_Backend!$DZ$6:$IO$125,$L18,72),0)</f>
        <v>0</v>
      </c>
      <c r="CG18">
        <f>IF(AND($L18&lt;=$P$2,73&lt;=$P$2),INDEX(WH_Backend!$DZ$6:$IO$125,$L18,73),0)</f>
        <v>0</v>
      </c>
      <c r="CH18">
        <f>IF(AND($L18&lt;=$P$2,74&lt;=$P$2),INDEX(WH_Backend!$DZ$6:$IO$125,$L18,74),0)</f>
        <v>0</v>
      </c>
      <c r="CI18">
        <f>IF(AND($L18&lt;=$P$2,75&lt;=$P$2),INDEX(WH_Backend!$DZ$6:$IO$125,$L18,75),0)</f>
        <v>0</v>
      </c>
      <c r="CJ18">
        <f>IF(AND($L18&lt;=$P$2,76&lt;=$P$2),INDEX(WH_Backend!$DZ$6:$IO$125,$L18,76),0)</f>
        <v>0</v>
      </c>
      <c r="CK18">
        <f>IF(AND($L18&lt;=$P$2,77&lt;=$P$2),INDEX(WH_Backend!$DZ$6:$IO$125,$L18,77),0)</f>
        <v>0</v>
      </c>
      <c r="CL18">
        <f>IF(AND($L18&lt;=$P$2,78&lt;=$P$2),INDEX(WH_Backend!$DZ$6:$IO$125,$L18,78),0)</f>
        <v>0</v>
      </c>
      <c r="CM18">
        <f>IF(AND($L18&lt;=$P$2,79&lt;=$P$2),INDEX(WH_Backend!$DZ$6:$IO$125,$L18,79),0)</f>
        <v>0</v>
      </c>
      <c r="CN18">
        <f>IF(AND($L18&lt;=$P$2,80&lt;=$P$2),INDEX(WH_Backend!$DZ$6:$IO$125,$L18,80),0)</f>
        <v>0</v>
      </c>
      <c r="CO18">
        <f>IF(AND($L18&lt;=$P$2,81&lt;=$P$2),INDEX(WH_Backend!$DZ$6:$IO$125,$L18,81),0)</f>
        <v>0</v>
      </c>
      <c r="CP18">
        <f>IF(AND($L18&lt;=$P$2,82&lt;=$P$2),INDEX(WH_Backend!$DZ$6:$IO$125,$L18,82),0)</f>
        <v>0</v>
      </c>
      <c r="CQ18">
        <f>IF(AND($L18&lt;=$P$2,83&lt;=$P$2),INDEX(WH_Backend!$DZ$6:$IO$125,$L18,83),0)</f>
        <v>0</v>
      </c>
      <c r="CR18">
        <f>IF(AND($L18&lt;=$P$2,84&lt;=$P$2),INDEX(WH_Backend!$DZ$6:$IO$125,$L18,84),0)</f>
        <v>0</v>
      </c>
      <c r="CS18">
        <f>IF(AND($L18&lt;=$P$2,85&lt;=$P$2),INDEX(WH_Backend!$DZ$6:$IO$125,$L18,85),0)</f>
        <v>0</v>
      </c>
      <c r="CT18">
        <f>IF(AND($L18&lt;=$P$2,86&lt;=$P$2),INDEX(WH_Backend!$DZ$6:$IO$125,$L18,86),0)</f>
        <v>0</v>
      </c>
      <c r="CU18">
        <f>IF(AND($L18&lt;=$P$2,87&lt;=$P$2),INDEX(WH_Backend!$DZ$6:$IO$125,$L18,87),0)</f>
        <v>0</v>
      </c>
      <c r="CV18">
        <f>IF(AND($L18&lt;=$P$2,88&lt;=$P$2),INDEX(WH_Backend!$DZ$6:$IO$125,$L18,88),0)</f>
        <v>0</v>
      </c>
      <c r="CW18">
        <f>IF(AND($L18&lt;=$P$2,89&lt;=$P$2),INDEX(WH_Backend!$DZ$6:$IO$125,$L18,89),0)</f>
        <v>0</v>
      </c>
      <c r="CX18">
        <f>IF(AND($L18&lt;=$P$2,90&lt;=$P$2),INDEX(WH_Backend!$DZ$6:$IO$125,$L18,90),0)</f>
        <v>0</v>
      </c>
      <c r="CY18">
        <f>IF(AND($L18&lt;=$P$2,91&lt;=$P$2),INDEX(WH_Backend!$DZ$6:$IO$125,$L18,91),0)</f>
        <v>0</v>
      </c>
      <c r="CZ18">
        <f>IF(AND($L18&lt;=$P$2,92&lt;=$P$2),INDEX(WH_Backend!$DZ$6:$IO$125,$L18,92),0)</f>
        <v>0</v>
      </c>
      <c r="DA18">
        <f>IF(AND($L18&lt;=$P$2,93&lt;=$P$2),INDEX(WH_Backend!$DZ$6:$IO$125,$L18,93),0)</f>
        <v>0</v>
      </c>
      <c r="DB18">
        <f>IF(AND($L18&lt;=$P$2,94&lt;=$P$2),INDEX(WH_Backend!$DZ$6:$IO$125,$L18,94),0)</f>
        <v>0</v>
      </c>
      <c r="DC18">
        <f>IF(AND($L18&lt;=$P$2,95&lt;=$P$2),INDEX(WH_Backend!$DZ$6:$IO$125,$L18,95),0)</f>
        <v>0</v>
      </c>
      <c r="DD18">
        <f>IF(AND($L18&lt;=$P$2,96&lt;=$P$2),INDEX(WH_Backend!$DZ$6:$IO$125,$L18,96),0)</f>
        <v>0</v>
      </c>
      <c r="DE18">
        <f>IF(AND($L18&lt;=$P$2,97&lt;=$P$2),INDEX(WH_Backend!$DZ$6:$IO$125,$L18,97),0)</f>
        <v>0</v>
      </c>
      <c r="DF18">
        <f>IF(AND($L18&lt;=$P$2,98&lt;=$P$2),INDEX(WH_Backend!$DZ$6:$IO$125,$L18,98),0)</f>
        <v>0</v>
      </c>
      <c r="DG18">
        <f>IF(AND($L18&lt;=$P$2,99&lt;=$P$2),INDEX(WH_Backend!$DZ$6:$IO$125,$L18,99),0)</f>
        <v>0</v>
      </c>
      <c r="DH18">
        <f>IF(AND($L18&lt;=$P$2,100&lt;=$P$2),INDEX(WH_Backend!$DZ$6:$IO$125,$L18,100),0)</f>
        <v>0</v>
      </c>
      <c r="DI18">
        <f>IF(AND($L18&lt;=$P$2,101&lt;=$P$2),INDEX(WH_Backend!$DZ$6:$IO$125,$L18,101),0)</f>
        <v>0</v>
      </c>
      <c r="DJ18">
        <f>IF(AND($L18&lt;=$P$2,102&lt;=$P$2),INDEX(WH_Backend!$DZ$6:$IO$125,$L18,102),0)</f>
        <v>0</v>
      </c>
      <c r="DK18">
        <f>IF(AND($L18&lt;=$P$2,103&lt;=$P$2),INDEX(WH_Backend!$DZ$6:$IO$125,$L18,103),0)</f>
        <v>0</v>
      </c>
      <c r="DL18">
        <f>IF(AND($L18&lt;=$P$2,104&lt;=$P$2),INDEX(WH_Backend!$DZ$6:$IO$125,$L18,104),0)</f>
        <v>0</v>
      </c>
      <c r="DM18">
        <f>IF(AND($L18&lt;=$P$2,105&lt;=$P$2),INDEX(WH_Backend!$DZ$6:$IO$125,$L18,105),0)</f>
        <v>0</v>
      </c>
      <c r="DN18">
        <f>IF(AND($L18&lt;=$P$2,106&lt;=$P$2),INDEX(WH_Backend!$DZ$6:$IO$125,$L18,106),0)</f>
        <v>0</v>
      </c>
      <c r="DO18">
        <f>IF(AND($L18&lt;=$P$2,107&lt;=$P$2),INDEX(WH_Backend!$DZ$6:$IO$125,$L18,107),0)</f>
        <v>0</v>
      </c>
      <c r="DP18">
        <f>IF(AND($L18&lt;=$P$2,108&lt;=$P$2),INDEX(WH_Backend!$DZ$6:$IO$125,$L18,108),0)</f>
        <v>0</v>
      </c>
      <c r="DQ18">
        <f>IF(AND($L18&lt;=$P$2,109&lt;=$P$2),INDEX(WH_Backend!$DZ$6:$IO$125,$L18,109),0)</f>
        <v>0</v>
      </c>
      <c r="DR18">
        <f>IF(AND($L18&lt;=$P$2,110&lt;=$P$2),INDEX(WH_Backend!$DZ$6:$IO$125,$L18,110),0)</f>
        <v>0</v>
      </c>
      <c r="DS18">
        <f>IF(AND($L18&lt;=$P$2,111&lt;=$P$2),INDEX(WH_Backend!$DZ$6:$IO$125,$L18,111),0)</f>
        <v>0</v>
      </c>
      <c r="DT18">
        <f>IF(AND($L18&lt;=$P$2,112&lt;=$P$2),INDEX(WH_Backend!$DZ$6:$IO$125,$L18,112),0)</f>
        <v>0</v>
      </c>
      <c r="DU18">
        <f>IF(AND($L18&lt;=$P$2,113&lt;=$P$2),INDEX(WH_Backend!$DZ$6:$IO$125,$L18,113),0)</f>
        <v>0</v>
      </c>
      <c r="DV18">
        <f>IF(AND($L18&lt;=$P$2,114&lt;=$P$2),INDEX(WH_Backend!$DZ$6:$IO$125,$L18,114),0)</f>
        <v>0</v>
      </c>
      <c r="DW18">
        <f>IF(AND($L18&lt;=$P$2,115&lt;=$P$2),INDEX(WH_Backend!$DZ$6:$IO$125,$L18,115),0)</f>
        <v>0</v>
      </c>
      <c r="DX18">
        <f>IF(AND($L18&lt;=$P$2,116&lt;=$P$2),INDEX(WH_Backend!$DZ$6:$IO$125,$L18,116),0)</f>
        <v>0</v>
      </c>
      <c r="DY18">
        <f>IF(AND($L18&lt;=$P$2,117&lt;=$P$2),INDEX(WH_Backend!$DZ$6:$IO$125,$L18,117),0)</f>
        <v>0</v>
      </c>
      <c r="DZ18">
        <f>IF(AND($L18&lt;=$P$2,118&lt;=$P$2),INDEX(WH_Backend!$DZ$6:$IO$125,$L18,118),0)</f>
        <v>0</v>
      </c>
      <c r="EA18">
        <f>IF(AND($L18&lt;=$P$2,119&lt;=$P$2),INDEX(WH_Backend!$DZ$6:$IO$125,$L18,119),0)</f>
        <v>0</v>
      </c>
      <c r="EB18">
        <f>IF(AND($L18&lt;=$P$2,120&lt;=$P$2),INDEX(WH_Backend!$DZ$6:$IO$125,$L18,120),0)</f>
        <v>0</v>
      </c>
    </row>
    <row r="19" spans="1:132" ht="15">
      <c r="A19" s="25">
        <f>IF(L19&lt;=$P$2,INDEX(WH_Backend!$E$6:$E$125,L19),0)</f>
        <v>239.03</v>
      </c>
      <c r="B19" s="25">
        <f t="array" ref="B19">IF(L19&lt;=$P$2,MMULT(M144:INDEX(M144:EF144,$P$2),$A$6:INDEX($A$6:$A$125,$P$2)),0)</f>
        <v>7.737084680741798E-4</v>
      </c>
      <c r="C19" s="25">
        <f t="shared" si="0"/>
        <v>-8.4412477008299902E-12</v>
      </c>
      <c r="E19">
        <f>IF(L19&lt;=$P$2,Inputs!A19,"")</f>
        <v>33</v>
      </c>
      <c r="F19" s="25">
        <f>IF(L19&lt;=$P$2,Inputs!D19,"")</f>
        <v>7.68584171043885E-4</v>
      </c>
      <c r="G19" s="25">
        <f t="shared" si="1"/>
        <v>7.737084680741798E-4</v>
      </c>
      <c r="J19">
        <f>IF($L19&lt;=$E$2,WH_Numerical!$F19,"")</f>
        <v>7.7356670528325405E-4</v>
      </c>
      <c r="L19" s="10">
        <v>14</v>
      </c>
      <c r="M19">
        <f>IF(AND($L19&lt;=$P$2,1&lt;=$P$2),INDEX(WH_Backend!$DZ$6:$IO$125,$L19,1),0)</f>
        <v>0</v>
      </c>
      <c r="N19">
        <f>IF(AND($L19&lt;=$P$2,2&lt;=$P$2),INDEX(WH_Backend!$DZ$6:$IO$125,$L19,2),0)</f>
        <v>0</v>
      </c>
      <c r="O19">
        <f>IF(AND($L19&lt;=$P$2,3&lt;=$P$2),INDEX(WH_Backend!$DZ$6:$IO$125,$L19,3),0)</f>
        <v>0</v>
      </c>
      <c r="P19">
        <f>IF(AND($L19&lt;=$P$2,4&lt;=$P$2),INDEX(WH_Backend!$DZ$6:$IO$125,$L19,4),0)</f>
        <v>0</v>
      </c>
      <c r="Q19">
        <f>IF(AND($L19&lt;=$P$2,5&lt;=$P$2),INDEX(WH_Backend!$DZ$6:$IO$125,$L19,5),0)</f>
        <v>0</v>
      </c>
      <c r="R19">
        <f>IF(AND($L19&lt;=$P$2,6&lt;=$P$2),INDEX(WH_Backend!$DZ$6:$IO$125,$L19,6),0)</f>
        <v>0</v>
      </c>
      <c r="S19">
        <f>IF(AND($L19&lt;=$P$2,7&lt;=$P$2),INDEX(WH_Backend!$DZ$6:$IO$125,$L19,7),0)</f>
        <v>0</v>
      </c>
      <c r="T19">
        <f>IF(AND($L19&lt;=$P$2,8&lt;=$P$2),INDEX(WH_Backend!$DZ$6:$IO$125,$L19,8),0)</f>
        <v>0</v>
      </c>
      <c r="U19">
        <f>IF(AND($L19&lt;=$P$2,9&lt;=$P$2),INDEX(WH_Backend!$DZ$6:$IO$125,$L19,9),0)</f>
        <v>0</v>
      </c>
      <c r="V19">
        <f>IF(AND($L19&lt;=$P$2,10&lt;=$P$2),INDEX(WH_Backend!$DZ$6:$IO$125,$L19,10),0)</f>
        <v>0</v>
      </c>
      <c r="W19">
        <f>IF(AND($L19&lt;=$P$2,11&lt;=$P$2),INDEX(WH_Backend!$DZ$6:$IO$125,$L19,11),0)</f>
        <v>-10000000</v>
      </c>
      <c r="X19">
        <f>IF(AND($L19&lt;=$P$2,12&lt;=$P$2),INDEX(WH_Backend!$DZ$6:$IO$125,$L19,12),0)</f>
        <v>60000000</v>
      </c>
      <c r="Y19">
        <f>IF(AND($L19&lt;=$P$2,13&lt;=$P$2),INDEX(WH_Backend!$DZ$6:$IO$125,$L19,13),0)</f>
        <v>-150000000</v>
      </c>
      <c r="Z19">
        <f>IF(AND($L19&lt;=$P$2,14&lt;=$P$2),INDEX(WH_Backend!$DZ$6:$IO$125,$L19,14),0)</f>
        <v>200311000.41999999</v>
      </c>
      <c r="AA19">
        <f>IF(AND($L19&lt;=$P$2,15&lt;=$P$2),INDEX(WH_Backend!$DZ$6:$IO$125,$L19,15),0)</f>
        <v>-150000000</v>
      </c>
      <c r="AB19">
        <f>IF(AND($L19&lt;=$P$2,16&lt;=$P$2),INDEX(WH_Backend!$DZ$6:$IO$125,$L19,16),0)</f>
        <v>60000000</v>
      </c>
      <c r="AC19">
        <f>IF(AND($L19&lt;=$P$2,17&lt;=$P$2),INDEX(WH_Backend!$DZ$6:$IO$125,$L19,17),0)</f>
        <v>-10000000</v>
      </c>
      <c r="AD19">
        <f>IF(AND($L19&lt;=$P$2,18&lt;=$P$2),INDEX(WH_Backend!$DZ$6:$IO$125,$L19,18),0)</f>
        <v>0</v>
      </c>
      <c r="AE19">
        <f>IF(AND($L19&lt;=$P$2,19&lt;=$P$2),INDEX(WH_Backend!$DZ$6:$IO$125,$L19,19),0)</f>
        <v>0</v>
      </c>
      <c r="AF19">
        <f>IF(AND($L19&lt;=$P$2,20&lt;=$P$2),INDEX(WH_Backend!$DZ$6:$IO$125,$L19,20),0)</f>
        <v>0</v>
      </c>
      <c r="AG19">
        <f>IF(AND($L19&lt;=$P$2,21&lt;=$P$2),INDEX(WH_Backend!$DZ$6:$IO$125,$L19,21),0)</f>
        <v>0</v>
      </c>
      <c r="AH19">
        <f>IF(AND($L19&lt;=$P$2,22&lt;=$P$2),INDEX(WH_Backend!$DZ$6:$IO$125,$L19,22),0)</f>
        <v>0</v>
      </c>
      <c r="AI19">
        <f>IF(AND($L19&lt;=$P$2,23&lt;=$P$2),INDEX(WH_Backend!$DZ$6:$IO$125,$L19,23),0)</f>
        <v>0</v>
      </c>
      <c r="AJ19">
        <f>IF(AND($L19&lt;=$P$2,24&lt;=$P$2),INDEX(WH_Backend!$DZ$6:$IO$125,$L19,24),0)</f>
        <v>0</v>
      </c>
      <c r="AK19">
        <f>IF(AND($L19&lt;=$P$2,25&lt;=$P$2),INDEX(WH_Backend!$DZ$6:$IO$125,$L19,25),0)</f>
        <v>0</v>
      </c>
      <c r="AL19">
        <f>IF(AND($L19&lt;=$P$2,26&lt;=$P$2),INDEX(WH_Backend!$DZ$6:$IO$125,$L19,26),0)</f>
        <v>0</v>
      </c>
      <c r="AM19">
        <f>IF(AND($L19&lt;=$P$2,27&lt;=$P$2),INDEX(WH_Backend!$DZ$6:$IO$125,$L19,27),0)</f>
        <v>0</v>
      </c>
      <c r="AN19">
        <f>IF(AND($L19&lt;=$P$2,28&lt;=$P$2),INDEX(WH_Backend!$DZ$6:$IO$125,$L19,28),0)</f>
        <v>0</v>
      </c>
      <c r="AO19">
        <f>IF(AND($L19&lt;=$P$2,29&lt;=$P$2),INDEX(WH_Backend!$DZ$6:$IO$125,$L19,29),0)</f>
        <v>0</v>
      </c>
      <c r="AP19">
        <f>IF(AND($L19&lt;=$P$2,30&lt;=$P$2),INDEX(WH_Backend!$DZ$6:$IO$125,$L19,30),0)</f>
        <v>0</v>
      </c>
      <c r="AQ19">
        <f>IF(AND($L19&lt;=$P$2,31&lt;=$P$2),INDEX(WH_Backend!$DZ$6:$IO$125,$L19,31),0)</f>
        <v>0</v>
      </c>
      <c r="AR19">
        <f>IF(AND($L19&lt;=$P$2,32&lt;=$P$2),INDEX(WH_Backend!$DZ$6:$IO$125,$L19,32),0)</f>
        <v>0</v>
      </c>
      <c r="AS19">
        <f>IF(AND($L19&lt;=$P$2,33&lt;=$P$2),INDEX(WH_Backend!$DZ$6:$IO$125,$L19,33),0)</f>
        <v>0</v>
      </c>
      <c r="AT19">
        <f>IF(AND($L19&lt;=$P$2,34&lt;=$P$2),INDEX(WH_Backend!$DZ$6:$IO$125,$L19,34),0)</f>
        <v>0</v>
      </c>
      <c r="AU19">
        <f>IF(AND($L19&lt;=$P$2,35&lt;=$P$2),INDEX(WH_Backend!$DZ$6:$IO$125,$L19,35),0)</f>
        <v>0</v>
      </c>
      <c r="AV19">
        <f>IF(AND($L19&lt;=$P$2,36&lt;=$P$2),INDEX(WH_Backend!$DZ$6:$IO$125,$L19,36),0)</f>
        <v>0</v>
      </c>
      <c r="AW19">
        <f>IF(AND($L19&lt;=$P$2,37&lt;=$P$2),INDEX(WH_Backend!$DZ$6:$IO$125,$L19,37),0)</f>
        <v>0</v>
      </c>
      <c r="AX19">
        <f>IF(AND($L19&lt;=$P$2,38&lt;=$P$2),INDEX(WH_Backend!$DZ$6:$IO$125,$L19,38),0)</f>
        <v>0</v>
      </c>
      <c r="AY19">
        <f>IF(AND($L19&lt;=$P$2,39&lt;=$P$2),INDEX(WH_Backend!$DZ$6:$IO$125,$L19,39),0)</f>
        <v>0</v>
      </c>
      <c r="AZ19">
        <f>IF(AND($L19&lt;=$P$2,40&lt;=$P$2),INDEX(WH_Backend!$DZ$6:$IO$125,$L19,40),0)</f>
        <v>0</v>
      </c>
      <c r="BA19">
        <f>IF(AND($L19&lt;=$P$2,41&lt;=$P$2),INDEX(WH_Backend!$DZ$6:$IO$125,$L19,41),0)</f>
        <v>0</v>
      </c>
      <c r="BB19">
        <f>IF(AND($L19&lt;=$P$2,42&lt;=$P$2),INDEX(WH_Backend!$DZ$6:$IO$125,$L19,42),0)</f>
        <v>0</v>
      </c>
      <c r="BC19">
        <f>IF(AND($L19&lt;=$P$2,43&lt;=$P$2),INDEX(WH_Backend!$DZ$6:$IO$125,$L19,43),0)</f>
        <v>0</v>
      </c>
      <c r="BD19">
        <f>IF(AND($L19&lt;=$P$2,44&lt;=$P$2),INDEX(WH_Backend!$DZ$6:$IO$125,$L19,44),0)</f>
        <v>0</v>
      </c>
      <c r="BE19">
        <f>IF(AND($L19&lt;=$P$2,45&lt;=$P$2),INDEX(WH_Backend!$DZ$6:$IO$125,$L19,45),0)</f>
        <v>0</v>
      </c>
      <c r="BF19">
        <f>IF(AND($L19&lt;=$P$2,46&lt;=$P$2),INDEX(WH_Backend!$DZ$6:$IO$125,$L19,46),0)</f>
        <v>0</v>
      </c>
      <c r="BG19">
        <f>IF(AND($L19&lt;=$P$2,47&lt;=$P$2),INDEX(WH_Backend!$DZ$6:$IO$125,$L19,47),0)</f>
        <v>0</v>
      </c>
      <c r="BH19">
        <f>IF(AND($L19&lt;=$P$2,48&lt;=$P$2),INDEX(WH_Backend!$DZ$6:$IO$125,$L19,48),0)</f>
        <v>0</v>
      </c>
      <c r="BI19">
        <f>IF(AND($L19&lt;=$P$2,49&lt;=$P$2),INDEX(WH_Backend!$DZ$6:$IO$125,$L19,49),0)</f>
        <v>0</v>
      </c>
      <c r="BJ19">
        <f>IF(AND($L19&lt;=$P$2,50&lt;=$P$2),INDEX(WH_Backend!$DZ$6:$IO$125,$L19,50),0)</f>
        <v>0</v>
      </c>
      <c r="BK19">
        <f>IF(AND($L19&lt;=$P$2,51&lt;=$P$2),INDEX(WH_Backend!$DZ$6:$IO$125,$L19,51),0)</f>
        <v>0</v>
      </c>
      <c r="BL19">
        <f>IF(AND($L19&lt;=$P$2,52&lt;=$P$2),INDEX(WH_Backend!$DZ$6:$IO$125,$L19,52),0)</f>
        <v>0</v>
      </c>
      <c r="BM19">
        <f>IF(AND($L19&lt;=$P$2,53&lt;=$P$2),INDEX(WH_Backend!$DZ$6:$IO$125,$L19,53),0)</f>
        <v>0</v>
      </c>
      <c r="BN19">
        <f>IF(AND($L19&lt;=$P$2,54&lt;=$P$2),INDEX(WH_Backend!$DZ$6:$IO$125,$L19,54),0)</f>
        <v>0</v>
      </c>
      <c r="BO19">
        <f>IF(AND($L19&lt;=$P$2,55&lt;=$P$2),INDEX(WH_Backend!$DZ$6:$IO$125,$L19,55),0)</f>
        <v>0</v>
      </c>
      <c r="BP19">
        <f>IF(AND($L19&lt;=$P$2,56&lt;=$P$2),INDEX(WH_Backend!$DZ$6:$IO$125,$L19,56),0)</f>
        <v>0</v>
      </c>
      <c r="BQ19">
        <f>IF(AND($L19&lt;=$P$2,57&lt;=$P$2),INDEX(WH_Backend!$DZ$6:$IO$125,$L19,57),0)</f>
        <v>0</v>
      </c>
      <c r="BR19">
        <f>IF(AND($L19&lt;=$P$2,58&lt;=$P$2),INDEX(WH_Backend!$DZ$6:$IO$125,$L19,58),0)</f>
        <v>0</v>
      </c>
      <c r="BS19">
        <f>IF(AND($L19&lt;=$P$2,59&lt;=$P$2),INDEX(WH_Backend!$DZ$6:$IO$125,$L19,59),0)</f>
        <v>0</v>
      </c>
      <c r="BT19">
        <f>IF(AND($L19&lt;=$P$2,60&lt;=$P$2),INDEX(WH_Backend!$DZ$6:$IO$125,$L19,60),0)</f>
        <v>0</v>
      </c>
      <c r="BU19">
        <f>IF(AND($L19&lt;=$P$2,61&lt;=$P$2),INDEX(WH_Backend!$DZ$6:$IO$125,$L19,61),0)</f>
        <v>0</v>
      </c>
      <c r="BV19">
        <f>IF(AND($L19&lt;=$P$2,62&lt;=$P$2),INDEX(WH_Backend!$DZ$6:$IO$125,$L19,62),0)</f>
        <v>0</v>
      </c>
      <c r="BW19">
        <f>IF(AND($L19&lt;=$P$2,63&lt;=$P$2),INDEX(WH_Backend!$DZ$6:$IO$125,$L19,63),0)</f>
        <v>0</v>
      </c>
      <c r="BX19">
        <f>IF(AND($L19&lt;=$P$2,64&lt;=$P$2),INDEX(WH_Backend!$DZ$6:$IO$125,$L19,64),0)</f>
        <v>0</v>
      </c>
      <c r="BY19">
        <f>IF(AND($L19&lt;=$P$2,65&lt;=$P$2),INDEX(WH_Backend!$DZ$6:$IO$125,$L19,65),0)</f>
        <v>0</v>
      </c>
      <c r="BZ19">
        <f>IF(AND($L19&lt;=$P$2,66&lt;=$P$2),INDEX(WH_Backend!$DZ$6:$IO$125,$L19,66),0)</f>
        <v>0</v>
      </c>
      <c r="CA19">
        <f>IF(AND($L19&lt;=$P$2,67&lt;=$P$2),INDEX(WH_Backend!$DZ$6:$IO$125,$L19,67),0)</f>
        <v>0</v>
      </c>
      <c r="CB19">
        <f>IF(AND($L19&lt;=$P$2,68&lt;=$P$2),INDEX(WH_Backend!$DZ$6:$IO$125,$L19,68),0)</f>
        <v>0</v>
      </c>
      <c r="CC19">
        <f>IF(AND($L19&lt;=$P$2,69&lt;=$P$2),INDEX(WH_Backend!$DZ$6:$IO$125,$L19,69),0)</f>
        <v>0</v>
      </c>
      <c r="CD19">
        <f>IF(AND($L19&lt;=$P$2,70&lt;=$P$2),INDEX(WH_Backend!$DZ$6:$IO$125,$L19,70),0)</f>
        <v>0</v>
      </c>
      <c r="CE19">
        <f>IF(AND($L19&lt;=$P$2,71&lt;=$P$2),INDEX(WH_Backend!$DZ$6:$IO$125,$L19,71),0)</f>
        <v>0</v>
      </c>
      <c r="CF19">
        <f>IF(AND($L19&lt;=$P$2,72&lt;=$P$2),INDEX(WH_Backend!$DZ$6:$IO$125,$L19,72),0)</f>
        <v>0</v>
      </c>
      <c r="CG19">
        <f>IF(AND($L19&lt;=$P$2,73&lt;=$P$2),INDEX(WH_Backend!$DZ$6:$IO$125,$L19,73),0)</f>
        <v>0</v>
      </c>
      <c r="CH19">
        <f>IF(AND($L19&lt;=$P$2,74&lt;=$P$2),INDEX(WH_Backend!$DZ$6:$IO$125,$L19,74),0)</f>
        <v>0</v>
      </c>
      <c r="CI19">
        <f>IF(AND($L19&lt;=$P$2,75&lt;=$P$2),INDEX(WH_Backend!$DZ$6:$IO$125,$L19,75),0)</f>
        <v>0</v>
      </c>
      <c r="CJ19">
        <f>IF(AND($L19&lt;=$P$2,76&lt;=$P$2),INDEX(WH_Backend!$DZ$6:$IO$125,$L19,76),0)</f>
        <v>0</v>
      </c>
      <c r="CK19">
        <f>IF(AND($L19&lt;=$P$2,77&lt;=$P$2),INDEX(WH_Backend!$DZ$6:$IO$125,$L19,77),0)</f>
        <v>0</v>
      </c>
      <c r="CL19">
        <f>IF(AND($L19&lt;=$P$2,78&lt;=$P$2),INDEX(WH_Backend!$DZ$6:$IO$125,$L19,78),0)</f>
        <v>0</v>
      </c>
      <c r="CM19">
        <f>IF(AND($L19&lt;=$P$2,79&lt;=$P$2),INDEX(WH_Backend!$DZ$6:$IO$125,$L19,79),0)</f>
        <v>0</v>
      </c>
      <c r="CN19">
        <f>IF(AND($L19&lt;=$P$2,80&lt;=$P$2),INDEX(WH_Backend!$DZ$6:$IO$125,$L19,80),0)</f>
        <v>0</v>
      </c>
      <c r="CO19">
        <f>IF(AND($L19&lt;=$P$2,81&lt;=$P$2),INDEX(WH_Backend!$DZ$6:$IO$125,$L19,81),0)</f>
        <v>0</v>
      </c>
      <c r="CP19">
        <f>IF(AND($L19&lt;=$P$2,82&lt;=$P$2),INDEX(WH_Backend!$DZ$6:$IO$125,$L19,82),0)</f>
        <v>0</v>
      </c>
      <c r="CQ19">
        <f>IF(AND($L19&lt;=$P$2,83&lt;=$P$2),INDEX(WH_Backend!$DZ$6:$IO$125,$L19,83),0)</f>
        <v>0</v>
      </c>
      <c r="CR19">
        <f>IF(AND($L19&lt;=$P$2,84&lt;=$P$2),INDEX(WH_Backend!$DZ$6:$IO$125,$L19,84),0)</f>
        <v>0</v>
      </c>
      <c r="CS19">
        <f>IF(AND($L19&lt;=$P$2,85&lt;=$P$2),INDEX(WH_Backend!$DZ$6:$IO$125,$L19,85),0)</f>
        <v>0</v>
      </c>
      <c r="CT19">
        <f>IF(AND($L19&lt;=$P$2,86&lt;=$P$2),INDEX(WH_Backend!$DZ$6:$IO$125,$L19,86),0)</f>
        <v>0</v>
      </c>
      <c r="CU19">
        <f>IF(AND($L19&lt;=$P$2,87&lt;=$P$2),INDEX(WH_Backend!$DZ$6:$IO$125,$L19,87),0)</f>
        <v>0</v>
      </c>
      <c r="CV19">
        <f>IF(AND($L19&lt;=$P$2,88&lt;=$P$2),INDEX(WH_Backend!$DZ$6:$IO$125,$L19,88),0)</f>
        <v>0</v>
      </c>
      <c r="CW19">
        <f>IF(AND($L19&lt;=$P$2,89&lt;=$P$2),INDEX(WH_Backend!$DZ$6:$IO$125,$L19,89),0)</f>
        <v>0</v>
      </c>
      <c r="CX19">
        <f>IF(AND($L19&lt;=$P$2,90&lt;=$P$2),INDEX(WH_Backend!$DZ$6:$IO$125,$L19,90),0)</f>
        <v>0</v>
      </c>
      <c r="CY19">
        <f>IF(AND($L19&lt;=$P$2,91&lt;=$P$2),INDEX(WH_Backend!$DZ$6:$IO$125,$L19,91),0)</f>
        <v>0</v>
      </c>
      <c r="CZ19">
        <f>IF(AND($L19&lt;=$P$2,92&lt;=$P$2),INDEX(WH_Backend!$DZ$6:$IO$125,$L19,92),0)</f>
        <v>0</v>
      </c>
      <c r="DA19">
        <f>IF(AND($L19&lt;=$P$2,93&lt;=$P$2),INDEX(WH_Backend!$DZ$6:$IO$125,$L19,93),0)</f>
        <v>0</v>
      </c>
      <c r="DB19">
        <f>IF(AND($L19&lt;=$P$2,94&lt;=$P$2),INDEX(WH_Backend!$DZ$6:$IO$125,$L19,94),0)</f>
        <v>0</v>
      </c>
      <c r="DC19">
        <f>IF(AND($L19&lt;=$P$2,95&lt;=$P$2),INDEX(WH_Backend!$DZ$6:$IO$125,$L19,95),0)</f>
        <v>0</v>
      </c>
      <c r="DD19">
        <f>IF(AND($L19&lt;=$P$2,96&lt;=$P$2),INDEX(WH_Backend!$DZ$6:$IO$125,$L19,96),0)</f>
        <v>0</v>
      </c>
      <c r="DE19">
        <f>IF(AND($L19&lt;=$P$2,97&lt;=$P$2),INDEX(WH_Backend!$DZ$6:$IO$125,$L19,97),0)</f>
        <v>0</v>
      </c>
      <c r="DF19">
        <f>IF(AND($L19&lt;=$P$2,98&lt;=$P$2),INDEX(WH_Backend!$DZ$6:$IO$125,$L19,98),0)</f>
        <v>0</v>
      </c>
      <c r="DG19">
        <f>IF(AND($L19&lt;=$P$2,99&lt;=$P$2),INDEX(WH_Backend!$DZ$6:$IO$125,$L19,99),0)</f>
        <v>0</v>
      </c>
      <c r="DH19">
        <f>IF(AND($L19&lt;=$P$2,100&lt;=$P$2),INDEX(WH_Backend!$DZ$6:$IO$125,$L19,100),0)</f>
        <v>0</v>
      </c>
      <c r="DI19">
        <f>IF(AND($L19&lt;=$P$2,101&lt;=$P$2),INDEX(WH_Backend!$DZ$6:$IO$125,$L19,101),0)</f>
        <v>0</v>
      </c>
      <c r="DJ19">
        <f>IF(AND($L19&lt;=$P$2,102&lt;=$P$2),INDEX(WH_Backend!$DZ$6:$IO$125,$L19,102),0)</f>
        <v>0</v>
      </c>
      <c r="DK19">
        <f>IF(AND($L19&lt;=$P$2,103&lt;=$P$2),INDEX(WH_Backend!$DZ$6:$IO$125,$L19,103),0)</f>
        <v>0</v>
      </c>
      <c r="DL19">
        <f>IF(AND($L19&lt;=$P$2,104&lt;=$P$2),INDEX(WH_Backend!$DZ$6:$IO$125,$L19,104),0)</f>
        <v>0</v>
      </c>
      <c r="DM19">
        <f>IF(AND($L19&lt;=$P$2,105&lt;=$P$2),INDEX(WH_Backend!$DZ$6:$IO$125,$L19,105),0)</f>
        <v>0</v>
      </c>
      <c r="DN19">
        <f>IF(AND($L19&lt;=$P$2,106&lt;=$P$2),INDEX(WH_Backend!$DZ$6:$IO$125,$L19,106),0)</f>
        <v>0</v>
      </c>
      <c r="DO19">
        <f>IF(AND($L19&lt;=$P$2,107&lt;=$P$2),INDEX(WH_Backend!$DZ$6:$IO$125,$L19,107),0)</f>
        <v>0</v>
      </c>
      <c r="DP19">
        <f>IF(AND($L19&lt;=$P$2,108&lt;=$P$2),INDEX(WH_Backend!$DZ$6:$IO$125,$L19,108),0)</f>
        <v>0</v>
      </c>
      <c r="DQ19">
        <f>IF(AND($L19&lt;=$P$2,109&lt;=$P$2),INDEX(WH_Backend!$DZ$6:$IO$125,$L19,109),0)</f>
        <v>0</v>
      </c>
      <c r="DR19">
        <f>IF(AND($L19&lt;=$P$2,110&lt;=$P$2),INDEX(WH_Backend!$DZ$6:$IO$125,$L19,110),0)</f>
        <v>0</v>
      </c>
      <c r="DS19">
        <f>IF(AND($L19&lt;=$P$2,111&lt;=$P$2),INDEX(WH_Backend!$DZ$6:$IO$125,$L19,111),0)</f>
        <v>0</v>
      </c>
      <c r="DT19">
        <f>IF(AND($L19&lt;=$P$2,112&lt;=$P$2),INDEX(WH_Backend!$DZ$6:$IO$125,$L19,112),0)</f>
        <v>0</v>
      </c>
      <c r="DU19">
        <f>IF(AND($L19&lt;=$P$2,113&lt;=$P$2),INDEX(WH_Backend!$DZ$6:$IO$125,$L19,113),0)</f>
        <v>0</v>
      </c>
      <c r="DV19">
        <f>IF(AND($L19&lt;=$P$2,114&lt;=$P$2),INDEX(WH_Backend!$DZ$6:$IO$125,$L19,114),0)</f>
        <v>0</v>
      </c>
      <c r="DW19">
        <f>IF(AND($L19&lt;=$P$2,115&lt;=$P$2),INDEX(WH_Backend!$DZ$6:$IO$125,$L19,115),0)</f>
        <v>0</v>
      </c>
      <c r="DX19">
        <f>IF(AND($L19&lt;=$P$2,116&lt;=$P$2),INDEX(WH_Backend!$DZ$6:$IO$125,$L19,116),0)</f>
        <v>0</v>
      </c>
      <c r="DY19">
        <f>IF(AND($L19&lt;=$P$2,117&lt;=$P$2),INDEX(WH_Backend!$DZ$6:$IO$125,$L19,117),0)</f>
        <v>0</v>
      </c>
      <c r="DZ19">
        <f>IF(AND($L19&lt;=$P$2,118&lt;=$P$2),INDEX(WH_Backend!$DZ$6:$IO$125,$L19,118),0)</f>
        <v>0</v>
      </c>
      <c r="EA19">
        <f>IF(AND($L19&lt;=$P$2,119&lt;=$P$2),INDEX(WH_Backend!$DZ$6:$IO$125,$L19,119),0)</f>
        <v>0</v>
      </c>
      <c r="EB19">
        <f>IF(AND($L19&lt;=$P$2,120&lt;=$P$2),INDEX(WH_Backend!$DZ$6:$IO$125,$L19,120),0)</f>
        <v>0</v>
      </c>
    </row>
    <row r="20" spans="1:132" ht="15">
      <c r="A20" s="25">
        <f>IF(L20&lt;=$P$2,INDEX(WH_Backend!$E$6:$E$125,L20),0)</f>
        <v>257.04000000000002</v>
      </c>
      <c r="B20" s="25">
        <f t="array" ref="B20">IF(L20&lt;=$P$2,MMULT(M145:INDEX(M145:EF145,$P$2),$A$6:INDEX($A$6:$A$125,$P$2)),0)</f>
        <v>7.9956068838007478E-4</v>
      </c>
      <c r="C20" s="25">
        <f t="shared" si="0"/>
        <v>5.3603343985741958E-11</v>
      </c>
      <c r="E20">
        <f>IF(L20&lt;=$P$2,Inputs!A20,"")</f>
        <v>34</v>
      </c>
      <c r="F20" s="25">
        <f>IF(L20&lt;=$P$2,Inputs!D20,"")</f>
        <v>8.0988232886163003E-4</v>
      </c>
      <c r="G20" s="25">
        <f t="shared" si="1"/>
        <v>7.9956068838007478E-4</v>
      </c>
      <c r="J20">
        <f>IF($L20&lt;=$E$2,WH_Numerical!$F20,"")</f>
        <v>7.9956880338077495E-4</v>
      </c>
      <c r="L20" s="10">
        <v>15</v>
      </c>
      <c r="M20">
        <f>IF(AND($L20&lt;=$P$2,1&lt;=$P$2),INDEX(WH_Backend!$DZ$6:$IO$125,$L20,1),0)</f>
        <v>0</v>
      </c>
      <c r="N20">
        <f>IF(AND($L20&lt;=$P$2,2&lt;=$P$2),INDEX(WH_Backend!$DZ$6:$IO$125,$L20,2),0)</f>
        <v>0</v>
      </c>
      <c r="O20">
        <f>IF(AND($L20&lt;=$P$2,3&lt;=$P$2),INDEX(WH_Backend!$DZ$6:$IO$125,$L20,3),0)</f>
        <v>0</v>
      </c>
      <c r="P20">
        <f>IF(AND($L20&lt;=$P$2,4&lt;=$P$2),INDEX(WH_Backend!$DZ$6:$IO$125,$L20,4),0)</f>
        <v>0</v>
      </c>
      <c r="Q20">
        <f>IF(AND($L20&lt;=$P$2,5&lt;=$P$2),INDEX(WH_Backend!$DZ$6:$IO$125,$L20,5),0)</f>
        <v>0</v>
      </c>
      <c r="R20">
        <f>IF(AND($L20&lt;=$P$2,6&lt;=$P$2),INDEX(WH_Backend!$DZ$6:$IO$125,$L20,6),0)</f>
        <v>0</v>
      </c>
      <c r="S20">
        <f>IF(AND($L20&lt;=$P$2,7&lt;=$P$2),INDEX(WH_Backend!$DZ$6:$IO$125,$L20,7),0)</f>
        <v>0</v>
      </c>
      <c r="T20">
        <f>IF(AND($L20&lt;=$P$2,8&lt;=$P$2),INDEX(WH_Backend!$DZ$6:$IO$125,$L20,8),0)</f>
        <v>0</v>
      </c>
      <c r="U20">
        <f>IF(AND($L20&lt;=$P$2,9&lt;=$P$2),INDEX(WH_Backend!$DZ$6:$IO$125,$L20,9),0)</f>
        <v>0</v>
      </c>
      <c r="V20">
        <f>IF(AND($L20&lt;=$P$2,10&lt;=$P$2),INDEX(WH_Backend!$DZ$6:$IO$125,$L20,10),0)</f>
        <v>0</v>
      </c>
      <c r="W20">
        <f>IF(AND($L20&lt;=$P$2,11&lt;=$P$2),INDEX(WH_Backend!$DZ$6:$IO$125,$L20,11),0)</f>
        <v>0</v>
      </c>
      <c r="X20">
        <f>IF(AND($L20&lt;=$P$2,12&lt;=$P$2),INDEX(WH_Backend!$DZ$6:$IO$125,$L20,12),0)</f>
        <v>-10000000</v>
      </c>
      <c r="Y20">
        <f>IF(AND($L20&lt;=$P$2,13&lt;=$P$2),INDEX(WH_Backend!$DZ$6:$IO$125,$L20,13),0)</f>
        <v>60000000</v>
      </c>
      <c r="Z20">
        <f>IF(AND($L20&lt;=$P$2,14&lt;=$P$2),INDEX(WH_Backend!$DZ$6:$IO$125,$L20,14),0)</f>
        <v>-150000000</v>
      </c>
      <c r="AA20">
        <f>IF(AND($L20&lt;=$P$2,15&lt;=$P$2),INDEX(WH_Backend!$DZ$6:$IO$125,$L20,15),0)</f>
        <v>200317379.44</v>
      </c>
      <c r="AB20">
        <f>IF(AND($L20&lt;=$P$2,16&lt;=$P$2),INDEX(WH_Backend!$DZ$6:$IO$125,$L20,16),0)</f>
        <v>-150000000</v>
      </c>
      <c r="AC20">
        <f>IF(AND($L20&lt;=$P$2,17&lt;=$P$2),INDEX(WH_Backend!$DZ$6:$IO$125,$L20,17),0)</f>
        <v>60000000</v>
      </c>
      <c r="AD20">
        <f>IF(AND($L20&lt;=$P$2,18&lt;=$P$2),INDEX(WH_Backend!$DZ$6:$IO$125,$L20,18),0)</f>
        <v>-10000000</v>
      </c>
      <c r="AE20">
        <f>IF(AND($L20&lt;=$P$2,19&lt;=$P$2),INDEX(WH_Backend!$DZ$6:$IO$125,$L20,19),0)</f>
        <v>0</v>
      </c>
      <c r="AF20">
        <f>IF(AND($L20&lt;=$P$2,20&lt;=$P$2),INDEX(WH_Backend!$DZ$6:$IO$125,$L20,20),0)</f>
        <v>0</v>
      </c>
      <c r="AG20">
        <f>IF(AND($L20&lt;=$P$2,21&lt;=$P$2),INDEX(WH_Backend!$DZ$6:$IO$125,$L20,21),0)</f>
        <v>0</v>
      </c>
      <c r="AH20">
        <f>IF(AND($L20&lt;=$P$2,22&lt;=$P$2),INDEX(WH_Backend!$DZ$6:$IO$125,$L20,22),0)</f>
        <v>0</v>
      </c>
      <c r="AI20">
        <f>IF(AND($L20&lt;=$P$2,23&lt;=$P$2),INDEX(WH_Backend!$DZ$6:$IO$125,$L20,23),0)</f>
        <v>0</v>
      </c>
      <c r="AJ20">
        <f>IF(AND($L20&lt;=$P$2,24&lt;=$P$2),INDEX(WH_Backend!$DZ$6:$IO$125,$L20,24),0)</f>
        <v>0</v>
      </c>
      <c r="AK20">
        <f>IF(AND($L20&lt;=$P$2,25&lt;=$P$2),INDEX(WH_Backend!$DZ$6:$IO$125,$L20,25),0)</f>
        <v>0</v>
      </c>
      <c r="AL20">
        <f>IF(AND($L20&lt;=$P$2,26&lt;=$P$2),INDEX(WH_Backend!$DZ$6:$IO$125,$L20,26),0)</f>
        <v>0</v>
      </c>
      <c r="AM20">
        <f>IF(AND($L20&lt;=$P$2,27&lt;=$P$2),INDEX(WH_Backend!$DZ$6:$IO$125,$L20,27),0)</f>
        <v>0</v>
      </c>
      <c r="AN20">
        <f>IF(AND($L20&lt;=$P$2,28&lt;=$P$2),INDEX(WH_Backend!$DZ$6:$IO$125,$L20,28),0)</f>
        <v>0</v>
      </c>
      <c r="AO20">
        <f>IF(AND($L20&lt;=$P$2,29&lt;=$P$2),INDEX(WH_Backend!$DZ$6:$IO$125,$L20,29),0)</f>
        <v>0</v>
      </c>
      <c r="AP20">
        <f>IF(AND($L20&lt;=$P$2,30&lt;=$P$2),INDEX(WH_Backend!$DZ$6:$IO$125,$L20,30),0)</f>
        <v>0</v>
      </c>
      <c r="AQ20">
        <f>IF(AND($L20&lt;=$P$2,31&lt;=$P$2),INDEX(WH_Backend!$DZ$6:$IO$125,$L20,31),0)</f>
        <v>0</v>
      </c>
      <c r="AR20">
        <f>IF(AND($L20&lt;=$P$2,32&lt;=$P$2),INDEX(WH_Backend!$DZ$6:$IO$125,$L20,32),0)</f>
        <v>0</v>
      </c>
      <c r="AS20">
        <f>IF(AND($L20&lt;=$P$2,33&lt;=$P$2),INDEX(WH_Backend!$DZ$6:$IO$125,$L20,33),0)</f>
        <v>0</v>
      </c>
      <c r="AT20">
        <f>IF(AND($L20&lt;=$P$2,34&lt;=$P$2),INDEX(WH_Backend!$DZ$6:$IO$125,$L20,34),0)</f>
        <v>0</v>
      </c>
      <c r="AU20">
        <f>IF(AND($L20&lt;=$P$2,35&lt;=$P$2),INDEX(WH_Backend!$DZ$6:$IO$125,$L20,35),0)</f>
        <v>0</v>
      </c>
      <c r="AV20">
        <f>IF(AND($L20&lt;=$P$2,36&lt;=$P$2),INDEX(WH_Backend!$DZ$6:$IO$125,$L20,36),0)</f>
        <v>0</v>
      </c>
      <c r="AW20">
        <f>IF(AND($L20&lt;=$P$2,37&lt;=$P$2),INDEX(WH_Backend!$DZ$6:$IO$125,$L20,37),0)</f>
        <v>0</v>
      </c>
      <c r="AX20">
        <f>IF(AND($L20&lt;=$P$2,38&lt;=$P$2),INDEX(WH_Backend!$DZ$6:$IO$125,$L20,38),0)</f>
        <v>0</v>
      </c>
      <c r="AY20">
        <f>IF(AND($L20&lt;=$P$2,39&lt;=$P$2),INDEX(WH_Backend!$DZ$6:$IO$125,$L20,39),0)</f>
        <v>0</v>
      </c>
      <c r="AZ20">
        <f>IF(AND($L20&lt;=$P$2,40&lt;=$P$2),INDEX(WH_Backend!$DZ$6:$IO$125,$L20,40),0)</f>
        <v>0</v>
      </c>
      <c r="BA20">
        <f>IF(AND($L20&lt;=$P$2,41&lt;=$P$2),INDEX(WH_Backend!$DZ$6:$IO$125,$L20,41),0)</f>
        <v>0</v>
      </c>
      <c r="BB20">
        <f>IF(AND($L20&lt;=$P$2,42&lt;=$P$2),INDEX(WH_Backend!$DZ$6:$IO$125,$L20,42),0)</f>
        <v>0</v>
      </c>
      <c r="BC20">
        <f>IF(AND($L20&lt;=$P$2,43&lt;=$P$2),INDEX(WH_Backend!$DZ$6:$IO$125,$L20,43),0)</f>
        <v>0</v>
      </c>
      <c r="BD20">
        <f>IF(AND($L20&lt;=$P$2,44&lt;=$P$2),INDEX(WH_Backend!$DZ$6:$IO$125,$L20,44),0)</f>
        <v>0</v>
      </c>
      <c r="BE20">
        <f>IF(AND($L20&lt;=$P$2,45&lt;=$P$2),INDEX(WH_Backend!$DZ$6:$IO$125,$L20,45),0)</f>
        <v>0</v>
      </c>
      <c r="BF20">
        <f>IF(AND($L20&lt;=$P$2,46&lt;=$P$2),INDEX(WH_Backend!$DZ$6:$IO$125,$L20,46),0)</f>
        <v>0</v>
      </c>
      <c r="BG20">
        <f>IF(AND($L20&lt;=$P$2,47&lt;=$P$2),INDEX(WH_Backend!$DZ$6:$IO$125,$L20,47),0)</f>
        <v>0</v>
      </c>
      <c r="BH20">
        <f>IF(AND($L20&lt;=$P$2,48&lt;=$P$2),INDEX(WH_Backend!$DZ$6:$IO$125,$L20,48),0)</f>
        <v>0</v>
      </c>
      <c r="BI20">
        <f>IF(AND($L20&lt;=$P$2,49&lt;=$P$2),INDEX(WH_Backend!$DZ$6:$IO$125,$L20,49),0)</f>
        <v>0</v>
      </c>
      <c r="BJ20">
        <f>IF(AND($L20&lt;=$P$2,50&lt;=$P$2),INDEX(WH_Backend!$DZ$6:$IO$125,$L20,50),0)</f>
        <v>0</v>
      </c>
      <c r="BK20">
        <f>IF(AND($L20&lt;=$P$2,51&lt;=$P$2),INDEX(WH_Backend!$DZ$6:$IO$125,$L20,51),0)</f>
        <v>0</v>
      </c>
      <c r="BL20">
        <f>IF(AND($L20&lt;=$P$2,52&lt;=$P$2),INDEX(WH_Backend!$DZ$6:$IO$125,$L20,52),0)</f>
        <v>0</v>
      </c>
      <c r="BM20">
        <f>IF(AND($L20&lt;=$P$2,53&lt;=$P$2),INDEX(WH_Backend!$DZ$6:$IO$125,$L20,53),0)</f>
        <v>0</v>
      </c>
      <c r="BN20">
        <f>IF(AND($L20&lt;=$P$2,54&lt;=$P$2),INDEX(WH_Backend!$DZ$6:$IO$125,$L20,54),0)</f>
        <v>0</v>
      </c>
      <c r="BO20">
        <f>IF(AND($L20&lt;=$P$2,55&lt;=$P$2),INDEX(WH_Backend!$DZ$6:$IO$125,$L20,55),0)</f>
        <v>0</v>
      </c>
      <c r="BP20">
        <f>IF(AND($L20&lt;=$P$2,56&lt;=$P$2),INDEX(WH_Backend!$DZ$6:$IO$125,$L20,56),0)</f>
        <v>0</v>
      </c>
      <c r="BQ20">
        <f>IF(AND($L20&lt;=$P$2,57&lt;=$P$2),INDEX(WH_Backend!$DZ$6:$IO$125,$L20,57),0)</f>
        <v>0</v>
      </c>
      <c r="BR20">
        <f>IF(AND($L20&lt;=$P$2,58&lt;=$P$2),INDEX(WH_Backend!$DZ$6:$IO$125,$L20,58),0)</f>
        <v>0</v>
      </c>
      <c r="BS20">
        <f>IF(AND($L20&lt;=$P$2,59&lt;=$P$2),INDEX(WH_Backend!$DZ$6:$IO$125,$L20,59),0)</f>
        <v>0</v>
      </c>
      <c r="BT20">
        <f>IF(AND($L20&lt;=$P$2,60&lt;=$P$2),INDEX(WH_Backend!$DZ$6:$IO$125,$L20,60),0)</f>
        <v>0</v>
      </c>
      <c r="BU20">
        <f>IF(AND($L20&lt;=$P$2,61&lt;=$P$2),INDEX(WH_Backend!$DZ$6:$IO$125,$L20,61),0)</f>
        <v>0</v>
      </c>
      <c r="BV20">
        <f>IF(AND($L20&lt;=$P$2,62&lt;=$P$2),INDEX(WH_Backend!$DZ$6:$IO$125,$L20,62),0)</f>
        <v>0</v>
      </c>
      <c r="BW20">
        <f>IF(AND($L20&lt;=$P$2,63&lt;=$P$2),INDEX(WH_Backend!$DZ$6:$IO$125,$L20,63),0)</f>
        <v>0</v>
      </c>
      <c r="BX20">
        <f>IF(AND($L20&lt;=$P$2,64&lt;=$P$2),INDEX(WH_Backend!$DZ$6:$IO$125,$L20,64),0)</f>
        <v>0</v>
      </c>
      <c r="BY20">
        <f>IF(AND($L20&lt;=$P$2,65&lt;=$P$2),INDEX(WH_Backend!$DZ$6:$IO$125,$L20,65),0)</f>
        <v>0</v>
      </c>
      <c r="BZ20">
        <f>IF(AND($L20&lt;=$P$2,66&lt;=$P$2),INDEX(WH_Backend!$DZ$6:$IO$125,$L20,66),0)</f>
        <v>0</v>
      </c>
      <c r="CA20">
        <f>IF(AND($L20&lt;=$P$2,67&lt;=$P$2),INDEX(WH_Backend!$DZ$6:$IO$125,$L20,67),0)</f>
        <v>0</v>
      </c>
      <c r="CB20">
        <f>IF(AND($L20&lt;=$P$2,68&lt;=$P$2),INDEX(WH_Backend!$DZ$6:$IO$125,$L20,68),0)</f>
        <v>0</v>
      </c>
      <c r="CC20">
        <f>IF(AND($L20&lt;=$P$2,69&lt;=$P$2),INDEX(WH_Backend!$DZ$6:$IO$125,$L20,69),0)</f>
        <v>0</v>
      </c>
      <c r="CD20">
        <f>IF(AND($L20&lt;=$P$2,70&lt;=$P$2),INDEX(WH_Backend!$DZ$6:$IO$125,$L20,70),0)</f>
        <v>0</v>
      </c>
      <c r="CE20">
        <f>IF(AND($L20&lt;=$P$2,71&lt;=$P$2),INDEX(WH_Backend!$DZ$6:$IO$125,$L20,71),0)</f>
        <v>0</v>
      </c>
      <c r="CF20">
        <f>IF(AND($L20&lt;=$P$2,72&lt;=$P$2),INDEX(WH_Backend!$DZ$6:$IO$125,$L20,72),0)</f>
        <v>0</v>
      </c>
      <c r="CG20">
        <f>IF(AND($L20&lt;=$P$2,73&lt;=$P$2),INDEX(WH_Backend!$DZ$6:$IO$125,$L20,73),0)</f>
        <v>0</v>
      </c>
      <c r="CH20">
        <f>IF(AND($L20&lt;=$P$2,74&lt;=$P$2),INDEX(WH_Backend!$DZ$6:$IO$125,$L20,74),0)</f>
        <v>0</v>
      </c>
      <c r="CI20">
        <f>IF(AND($L20&lt;=$P$2,75&lt;=$P$2),INDEX(WH_Backend!$DZ$6:$IO$125,$L20,75),0)</f>
        <v>0</v>
      </c>
      <c r="CJ20">
        <f>IF(AND($L20&lt;=$P$2,76&lt;=$P$2),INDEX(WH_Backend!$DZ$6:$IO$125,$L20,76),0)</f>
        <v>0</v>
      </c>
      <c r="CK20">
        <f>IF(AND($L20&lt;=$P$2,77&lt;=$P$2),INDEX(WH_Backend!$DZ$6:$IO$125,$L20,77),0)</f>
        <v>0</v>
      </c>
      <c r="CL20">
        <f>IF(AND($L20&lt;=$P$2,78&lt;=$P$2),INDEX(WH_Backend!$DZ$6:$IO$125,$L20,78),0)</f>
        <v>0</v>
      </c>
      <c r="CM20">
        <f>IF(AND($L20&lt;=$P$2,79&lt;=$P$2),INDEX(WH_Backend!$DZ$6:$IO$125,$L20,79),0)</f>
        <v>0</v>
      </c>
      <c r="CN20">
        <f>IF(AND($L20&lt;=$P$2,80&lt;=$P$2),INDEX(WH_Backend!$DZ$6:$IO$125,$L20,80),0)</f>
        <v>0</v>
      </c>
      <c r="CO20">
        <f>IF(AND($L20&lt;=$P$2,81&lt;=$P$2),INDEX(WH_Backend!$DZ$6:$IO$125,$L20,81),0)</f>
        <v>0</v>
      </c>
      <c r="CP20">
        <f>IF(AND($L20&lt;=$P$2,82&lt;=$P$2),INDEX(WH_Backend!$DZ$6:$IO$125,$L20,82),0)</f>
        <v>0</v>
      </c>
      <c r="CQ20">
        <f>IF(AND($L20&lt;=$P$2,83&lt;=$P$2),INDEX(WH_Backend!$DZ$6:$IO$125,$L20,83),0)</f>
        <v>0</v>
      </c>
      <c r="CR20">
        <f>IF(AND($L20&lt;=$P$2,84&lt;=$P$2),INDEX(WH_Backend!$DZ$6:$IO$125,$L20,84),0)</f>
        <v>0</v>
      </c>
      <c r="CS20">
        <f>IF(AND($L20&lt;=$P$2,85&lt;=$P$2),INDEX(WH_Backend!$DZ$6:$IO$125,$L20,85),0)</f>
        <v>0</v>
      </c>
      <c r="CT20">
        <f>IF(AND($L20&lt;=$P$2,86&lt;=$P$2),INDEX(WH_Backend!$DZ$6:$IO$125,$L20,86),0)</f>
        <v>0</v>
      </c>
      <c r="CU20">
        <f>IF(AND($L20&lt;=$P$2,87&lt;=$P$2),INDEX(WH_Backend!$DZ$6:$IO$125,$L20,87),0)</f>
        <v>0</v>
      </c>
      <c r="CV20">
        <f>IF(AND($L20&lt;=$P$2,88&lt;=$P$2),INDEX(WH_Backend!$DZ$6:$IO$125,$L20,88),0)</f>
        <v>0</v>
      </c>
      <c r="CW20">
        <f>IF(AND($L20&lt;=$P$2,89&lt;=$P$2),INDEX(WH_Backend!$DZ$6:$IO$125,$L20,89),0)</f>
        <v>0</v>
      </c>
      <c r="CX20">
        <f>IF(AND($L20&lt;=$P$2,90&lt;=$P$2),INDEX(WH_Backend!$DZ$6:$IO$125,$L20,90),0)</f>
        <v>0</v>
      </c>
      <c r="CY20">
        <f>IF(AND($L20&lt;=$P$2,91&lt;=$P$2),INDEX(WH_Backend!$DZ$6:$IO$125,$L20,91),0)</f>
        <v>0</v>
      </c>
      <c r="CZ20">
        <f>IF(AND($L20&lt;=$P$2,92&lt;=$P$2),INDEX(WH_Backend!$DZ$6:$IO$125,$L20,92),0)</f>
        <v>0</v>
      </c>
      <c r="DA20">
        <f>IF(AND($L20&lt;=$P$2,93&lt;=$P$2),INDEX(WH_Backend!$DZ$6:$IO$125,$L20,93),0)</f>
        <v>0</v>
      </c>
      <c r="DB20">
        <f>IF(AND($L20&lt;=$P$2,94&lt;=$P$2),INDEX(WH_Backend!$DZ$6:$IO$125,$L20,94),0)</f>
        <v>0</v>
      </c>
      <c r="DC20">
        <f>IF(AND($L20&lt;=$P$2,95&lt;=$P$2),INDEX(WH_Backend!$DZ$6:$IO$125,$L20,95),0)</f>
        <v>0</v>
      </c>
      <c r="DD20">
        <f>IF(AND($L20&lt;=$P$2,96&lt;=$P$2),INDEX(WH_Backend!$DZ$6:$IO$125,$L20,96),0)</f>
        <v>0</v>
      </c>
      <c r="DE20">
        <f>IF(AND($L20&lt;=$P$2,97&lt;=$P$2),INDEX(WH_Backend!$DZ$6:$IO$125,$L20,97),0)</f>
        <v>0</v>
      </c>
      <c r="DF20">
        <f>IF(AND($L20&lt;=$P$2,98&lt;=$P$2),INDEX(WH_Backend!$DZ$6:$IO$125,$L20,98),0)</f>
        <v>0</v>
      </c>
      <c r="DG20">
        <f>IF(AND($L20&lt;=$P$2,99&lt;=$P$2),INDEX(WH_Backend!$DZ$6:$IO$125,$L20,99),0)</f>
        <v>0</v>
      </c>
      <c r="DH20">
        <f>IF(AND($L20&lt;=$P$2,100&lt;=$P$2),INDEX(WH_Backend!$DZ$6:$IO$125,$L20,100),0)</f>
        <v>0</v>
      </c>
      <c r="DI20">
        <f>IF(AND($L20&lt;=$P$2,101&lt;=$P$2),INDEX(WH_Backend!$DZ$6:$IO$125,$L20,101),0)</f>
        <v>0</v>
      </c>
      <c r="DJ20">
        <f>IF(AND($L20&lt;=$P$2,102&lt;=$P$2),INDEX(WH_Backend!$DZ$6:$IO$125,$L20,102),0)</f>
        <v>0</v>
      </c>
      <c r="DK20">
        <f>IF(AND($L20&lt;=$P$2,103&lt;=$P$2),INDEX(WH_Backend!$DZ$6:$IO$125,$L20,103),0)</f>
        <v>0</v>
      </c>
      <c r="DL20">
        <f>IF(AND($L20&lt;=$P$2,104&lt;=$P$2),INDEX(WH_Backend!$DZ$6:$IO$125,$L20,104),0)</f>
        <v>0</v>
      </c>
      <c r="DM20">
        <f>IF(AND($L20&lt;=$P$2,105&lt;=$P$2),INDEX(WH_Backend!$DZ$6:$IO$125,$L20,105),0)</f>
        <v>0</v>
      </c>
      <c r="DN20">
        <f>IF(AND($L20&lt;=$P$2,106&lt;=$P$2),INDEX(WH_Backend!$DZ$6:$IO$125,$L20,106),0)</f>
        <v>0</v>
      </c>
      <c r="DO20">
        <f>IF(AND($L20&lt;=$P$2,107&lt;=$P$2),INDEX(WH_Backend!$DZ$6:$IO$125,$L20,107),0)</f>
        <v>0</v>
      </c>
      <c r="DP20">
        <f>IF(AND($L20&lt;=$P$2,108&lt;=$P$2),INDEX(WH_Backend!$DZ$6:$IO$125,$L20,108),0)</f>
        <v>0</v>
      </c>
      <c r="DQ20">
        <f>IF(AND($L20&lt;=$P$2,109&lt;=$P$2),INDEX(WH_Backend!$DZ$6:$IO$125,$L20,109),0)</f>
        <v>0</v>
      </c>
      <c r="DR20">
        <f>IF(AND($L20&lt;=$P$2,110&lt;=$P$2),INDEX(WH_Backend!$DZ$6:$IO$125,$L20,110),0)</f>
        <v>0</v>
      </c>
      <c r="DS20">
        <f>IF(AND($L20&lt;=$P$2,111&lt;=$P$2),INDEX(WH_Backend!$DZ$6:$IO$125,$L20,111),0)</f>
        <v>0</v>
      </c>
      <c r="DT20">
        <f>IF(AND($L20&lt;=$P$2,112&lt;=$P$2),INDEX(WH_Backend!$DZ$6:$IO$125,$L20,112),0)</f>
        <v>0</v>
      </c>
      <c r="DU20">
        <f>IF(AND($L20&lt;=$P$2,113&lt;=$P$2),INDEX(WH_Backend!$DZ$6:$IO$125,$L20,113),0)</f>
        <v>0</v>
      </c>
      <c r="DV20">
        <f>IF(AND($L20&lt;=$P$2,114&lt;=$P$2),INDEX(WH_Backend!$DZ$6:$IO$125,$L20,114),0)</f>
        <v>0</v>
      </c>
      <c r="DW20">
        <f>IF(AND($L20&lt;=$P$2,115&lt;=$P$2),INDEX(WH_Backend!$DZ$6:$IO$125,$L20,115),0)</f>
        <v>0</v>
      </c>
      <c r="DX20">
        <f>IF(AND($L20&lt;=$P$2,116&lt;=$P$2),INDEX(WH_Backend!$DZ$6:$IO$125,$L20,116),0)</f>
        <v>0</v>
      </c>
      <c r="DY20">
        <f>IF(AND($L20&lt;=$P$2,117&lt;=$P$2),INDEX(WH_Backend!$DZ$6:$IO$125,$L20,117),0)</f>
        <v>0</v>
      </c>
      <c r="DZ20">
        <f>IF(AND($L20&lt;=$P$2,118&lt;=$P$2),INDEX(WH_Backend!$DZ$6:$IO$125,$L20,118),0)</f>
        <v>0</v>
      </c>
      <c r="EA20">
        <f>IF(AND($L20&lt;=$P$2,119&lt;=$P$2),INDEX(WH_Backend!$DZ$6:$IO$125,$L20,119),0)</f>
        <v>0</v>
      </c>
      <c r="EB20">
        <f>IF(AND($L20&lt;=$P$2,120&lt;=$P$2),INDEX(WH_Backend!$DZ$6:$IO$125,$L20,120),0)</f>
        <v>0</v>
      </c>
    </row>
    <row r="21" spans="1:132" ht="15">
      <c r="A21" s="25">
        <f>IF(L21&lt;=$P$2,INDEX(WH_Backend!$E$6:$E$125,L21),0)</f>
        <v>249.02</v>
      </c>
      <c r="B21" s="25">
        <f t="array" ref="B21">IF(L21&lt;=$P$2,MMULT(M146:INDEX(M146:EF146,$P$2),$A$6:INDEX($A$6:$A$125,$P$2)),0)</f>
        <v>8.2989986598605223E-4</v>
      </c>
      <c r="C21" s="25">
        <f t="shared" si="0"/>
        <v>-2.3220536604640074E-11</v>
      </c>
      <c r="E21">
        <f>IF(L21&lt;=$P$2,Inputs!A21,"")</f>
        <v>35</v>
      </c>
      <c r="F21" s="25">
        <f>IF(L21&lt;=$P$2,Inputs!D21,"")</f>
        <v>8.2185059883509203E-4</v>
      </c>
      <c r="G21" s="25">
        <f t="shared" si="1"/>
        <v>8.2989986598605223E-4</v>
      </c>
      <c r="J21">
        <f>IF($L21&lt;=$E$2,WH_Numerical!$F21,"")</f>
        <v>8.2998529857250102E-4</v>
      </c>
      <c r="L21" s="10">
        <v>16</v>
      </c>
      <c r="M21">
        <f>IF(AND($L21&lt;=$P$2,1&lt;=$P$2),INDEX(WH_Backend!$DZ$6:$IO$125,$L21,1),0)</f>
        <v>0</v>
      </c>
      <c r="N21">
        <f>IF(AND($L21&lt;=$P$2,2&lt;=$P$2),INDEX(WH_Backend!$DZ$6:$IO$125,$L21,2),0)</f>
        <v>0</v>
      </c>
      <c r="O21">
        <f>IF(AND($L21&lt;=$P$2,3&lt;=$P$2),INDEX(WH_Backend!$DZ$6:$IO$125,$L21,3),0)</f>
        <v>0</v>
      </c>
      <c r="P21">
        <f>IF(AND($L21&lt;=$P$2,4&lt;=$P$2),INDEX(WH_Backend!$DZ$6:$IO$125,$L21,4),0)</f>
        <v>0</v>
      </c>
      <c r="Q21">
        <f>IF(AND($L21&lt;=$P$2,5&lt;=$P$2),INDEX(WH_Backend!$DZ$6:$IO$125,$L21,5),0)</f>
        <v>0</v>
      </c>
      <c r="R21">
        <f>IF(AND($L21&lt;=$P$2,6&lt;=$P$2),INDEX(WH_Backend!$DZ$6:$IO$125,$L21,6),0)</f>
        <v>0</v>
      </c>
      <c r="S21">
        <f>IF(AND($L21&lt;=$P$2,7&lt;=$P$2),INDEX(WH_Backend!$DZ$6:$IO$125,$L21,7),0)</f>
        <v>0</v>
      </c>
      <c r="T21">
        <f>IF(AND($L21&lt;=$P$2,8&lt;=$P$2),INDEX(WH_Backend!$DZ$6:$IO$125,$L21,8),0)</f>
        <v>0</v>
      </c>
      <c r="U21">
        <f>IF(AND($L21&lt;=$P$2,9&lt;=$P$2),INDEX(WH_Backend!$DZ$6:$IO$125,$L21,9),0)</f>
        <v>0</v>
      </c>
      <c r="V21">
        <f>IF(AND($L21&lt;=$P$2,10&lt;=$P$2),INDEX(WH_Backend!$DZ$6:$IO$125,$L21,10),0)</f>
        <v>0</v>
      </c>
      <c r="W21">
        <f>IF(AND($L21&lt;=$P$2,11&lt;=$P$2),INDEX(WH_Backend!$DZ$6:$IO$125,$L21,11),0)</f>
        <v>0</v>
      </c>
      <c r="X21">
        <f>IF(AND($L21&lt;=$P$2,12&lt;=$P$2),INDEX(WH_Backend!$DZ$6:$IO$125,$L21,12),0)</f>
        <v>0</v>
      </c>
      <c r="Y21">
        <f>IF(AND($L21&lt;=$P$2,13&lt;=$P$2),INDEX(WH_Backend!$DZ$6:$IO$125,$L21,13),0)</f>
        <v>-10000000</v>
      </c>
      <c r="Z21">
        <f>IF(AND($L21&lt;=$P$2,14&lt;=$P$2),INDEX(WH_Backend!$DZ$6:$IO$125,$L21,14),0)</f>
        <v>60000000</v>
      </c>
      <c r="AA21">
        <f>IF(AND($L21&lt;=$P$2,15&lt;=$P$2),INDEX(WH_Backend!$DZ$6:$IO$125,$L21,15),0)</f>
        <v>-150000000</v>
      </c>
      <c r="AB21">
        <f>IF(AND($L21&lt;=$P$2,16&lt;=$P$2),INDEX(WH_Backend!$DZ$6:$IO$125,$L21,16),0)</f>
        <v>200302999.11000001</v>
      </c>
      <c r="AC21">
        <f>IF(AND($L21&lt;=$P$2,17&lt;=$P$2),INDEX(WH_Backend!$DZ$6:$IO$125,$L21,17),0)</f>
        <v>-150000000</v>
      </c>
      <c r="AD21">
        <f>IF(AND($L21&lt;=$P$2,18&lt;=$P$2),INDEX(WH_Backend!$DZ$6:$IO$125,$L21,18),0)</f>
        <v>60000000</v>
      </c>
      <c r="AE21">
        <f>IF(AND($L21&lt;=$P$2,19&lt;=$P$2),INDEX(WH_Backend!$DZ$6:$IO$125,$L21,19),0)</f>
        <v>-10000000</v>
      </c>
      <c r="AF21">
        <f>IF(AND($L21&lt;=$P$2,20&lt;=$P$2),INDEX(WH_Backend!$DZ$6:$IO$125,$L21,20),0)</f>
        <v>0</v>
      </c>
      <c r="AG21">
        <f>IF(AND($L21&lt;=$P$2,21&lt;=$P$2),INDEX(WH_Backend!$DZ$6:$IO$125,$L21,21),0)</f>
        <v>0</v>
      </c>
      <c r="AH21">
        <f>IF(AND($L21&lt;=$P$2,22&lt;=$P$2),INDEX(WH_Backend!$DZ$6:$IO$125,$L21,22),0)</f>
        <v>0</v>
      </c>
      <c r="AI21">
        <f>IF(AND($L21&lt;=$P$2,23&lt;=$P$2),INDEX(WH_Backend!$DZ$6:$IO$125,$L21,23),0)</f>
        <v>0</v>
      </c>
      <c r="AJ21">
        <f>IF(AND($L21&lt;=$P$2,24&lt;=$P$2),INDEX(WH_Backend!$DZ$6:$IO$125,$L21,24),0)</f>
        <v>0</v>
      </c>
      <c r="AK21">
        <f>IF(AND($L21&lt;=$P$2,25&lt;=$P$2),INDEX(WH_Backend!$DZ$6:$IO$125,$L21,25),0)</f>
        <v>0</v>
      </c>
      <c r="AL21">
        <f>IF(AND($L21&lt;=$P$2,26&lt;=$P$2),INDEX(WH_Backend!$DZ$6:$IO$125,$L21,26),0)</f>
        <v>0</v>
      </c>
      <c r="AM21">
        <f>IF(AND($L21&lt;=$P$2,27&lt;=$P$2),INDEX(WH_Backend!$DZ$6:$IO$125,$L21,27),0)</f>
        <v>0</v>
      </c>
      <c r="AN21">
        <f>IF(AND($L21&lt;=$P$2,28&lt;=$P$2),INDEX(WH_Backend!$DZ$6:$IO$125,$L21,28),0)</f>
        <v>0</v>
      </c>
      <c r="AO21">
        <f>IF(AND($L21&lt;=$P$2,29&lt;=$P$2),INDEX(WH_Backend!$DZ$6:$IO$125,$L21,29),0)</f>
        <v>0</v>
      </c>
      <c r="AP21">
        <f>IF(AND($L21&lt;=$P$2,30&lt;=$P$2),INDEX(WH_Backend!$DZ$6:$IO$125,$L21,30),0)</f>
        <v>0</v>
      </c>
      <c r="AQ21">
        <f>IF(AND($L21&lt;=$P$2,31&lt;=$P$2),INDEX(WH_Backend!$DZ$6:$IO$125,$L21,31),0)</f>
        <v>0</v>
      </c>
      <c r="AR21">
        <f>IF(AND($L21&lt;=$P$2,32&lt;=$P$2),INDEX(WH_Backend!$DZ$6:$IO$125,$L21,32),0)</f>
        <v>0</v>
      </c>
      <c r="AS21">
        <f>IF(AND($L21&lt;=$P$2,33&lt;=$P$2),INDEX(WH_Backend!$DZ$6:$IO$125,$L21,33),0)</f>
        <v>0</v>
      </c>
      <c r="AT21">
        <f>IF(AND($L21&lt;=$P$2,34&lt;=$P$2),INDEX(WH_Backend!$DZ$6:$IO$125,$L21,34),0)</f>
        <v>0</v>
      </c>
      <c r="AU21">
        <f>IF(AND($L21&lt;=$P$2,35&lt;=$P$2),INDEX(WH_Backend!$DZ$6:$IO$125,$L21,35),0)</f>
        <v>0</v>
      </c>
      <c r="AV21">
        <f>IF(AND($L21&lt;=$P$2,36&lt;=$P$2),INDEX(WH_Backend!$DZ$6:$IO$125,$L21,36),0)</f>
        <v>0</v>
      </c>
      <c r="AW21">
        <f>IF(AND($L21&lt;=$P$2,37&lt;=$P$2),INDEX(WH_Backend!$DZ$6:$IO$125,$L21,37),0)</f>
        <v>0</v>
      </c>
      <c r="AX21">
        <f>IF(AND($L21&lt;=$P$2,38&lt;=$P$2),INDEX(WH_Backend!$DZ$6:$IO$125,$L21,38),0)</f>
        <v>0</v>
      </c>
      <c r="AY21">
        <f>IF(AND($L21&lt;=$P$2,39&lt;=$P$2),INDEX(WH_Backend!$DZ$6:$IO$125,$L21,39),0)</f>
        <v>0</v>
      </c>
      <c r="AZ21">
        <f>IF(AND($L21&lt;=$P$2,40&lt;=$P$2),INDEX(WH_Backend!$DZ$6:$IO$125,$L21,40),0)</f>
        <v>0</v>
      </c>
      <c r="BA21">
        <f>IF(AND($L21&lt;=$P$2,41&lt;=$P$2),INDEX(WH_Backend!$DZ$6:$IO$125,$L21,41),0)</f>
        <v>0</v>
      </c>
      <c r="BB21">
        <f>IF(AND($L21&lt;=$P$2,42&lt;=$P$2),INDEX(WH_Backend!$DZ$6:$IO$125,$L21,42),0)</f>
        <v>0</v>
      </c>
      <c r="BC21">
        <f>IF(AND($L21&lt;=$P$2,43&lt;=$P$2),INDEX(WH_Backend!$DZ$6:$IO$125,$L21,43),0)</f>
        <v>0</v>
      </c>
      <c r="BD21">
        <f>IF(AND($L21&lt;=$P$2,44&lt;=$P$2),INDEX(WH_Backend!$DZ$6:$IO$125,$L21,44),0)</f>
        <v>0</v>
      </c>
      <c r="BE21">
        <f>IF(AND($L21&lt;=$P$2,45&lt;=$P$2),INDEX(WH_Backend!$DZ$6:$IO$125,$L21,45),0)</f>
        <v>0</v>
      </c>
      <c r="BF21">
        <f>IF(AND($L21&lt;=$P$2,46&lt;=$P$2),INDEX(WH_Backend!$DZ$6:$IO$125,$L21,46),0)</f>
        <v>0</v>
      </c>
      <c r="BG21">
        <f>IF(AND($L21&lt;=$P$2,47&lt;=$P$2),INDEX(WH_Backend!$DZ$6:$IO$125,$L21,47),0)</f>
        <v>0</v>
      </c>
      <c r="BH21">
        <f>IF(AND($L21&lt;=$P$2,48&lt;=$P$2),INDEX(WH_Backend!$DZ$6:$IO$125,$L21,48),0)</f>
        <v>0</v>
      </c>
      <c r="BI21">
        <f>IF(AND($L21&lt;=$P$2,49&lt;=$P$2),INDEX(WH_Backend!$DZ$6:$IO$125,$L21,49),0)</f>
        <v>0</v>
      </c>
      <c r="BJ21">
        <f>IF(AND($L21&lt;=$P$2,50&lt;=$P$2),INDEX(WH_Backend!$DZ$6:$IO$125,$L21,50),0)</f>
        <v>0</v>
      </c>
      <c r="BK21">
        <f>IF(AND($L21&lt;=$P$2,51&lt;=$P$2),INDEX(WH_Backend!$DZ$6:$IO$125,$L21,51),0)</f>
        <v>0</v>
      </c>
      <c r="BL21">
        <f>IF(AND($L21&lt;=$P$2,52&lt;=$P$2),INDEX(WH_Backend!$DZ$6:$IO$125,$L21,52),0)</f>
        <v>0</v>
      </c>
      <c r="BM21">
        <f>IF(AND($L21&lt;=$P$2,53&lt;=$P$2),INDEX(WH_Backend!$DZ$6:$IO$125,$L21,53),0)</f>
        <v>0</v>
      </c>
      <c r="BN21">
        <f>IF(AND($L21&lt;=$P$2,54&lt;=$P$2),INDEX(WH_Backend!$DZ$6:$IO$125,$L21,54),0)</f>
        <v>0</v>
      </c>
      <c r="BO21">
        <f>IF(AND($L21&lt;=$P$2,55&lt;=$P$2),INDEX(WH_Backend!$DZ$6:$IO$125,$L21,55),0)</f>
        <v>0</v>
      </c>
      <c r="BP21">
        <f>IF(AND($L21&lt;=$P$2,56&lt;=$P$2),INDEX(WH_Backend!$DZ$6:$IO$125,$L21,56),0)</f>
        <v>0</v>
      </c>
      <c r="BQ21">
        <f>IF(AND($L21&lt;=$P$2,57&lt;=$P$2),INDEX(WH_Backend!$DZ$6:$IO$125,$L21,57),0)</f>
        <v>0</v>
      </c>
      <c r="BR21">
        <f>IF(AND($L21&lt;=$P$2,58&lt;=$P$2),INDEX(WH_Backend!$DZ$6:$IO$125,$L21,58),0)</f>
        <v>0</v>
      </c>
      <c r="BS21">
        <f>IF(AND($L21&lt;=$P$2,59&lt;=$P$2),INDEX(WH_Backend!$DZ$6:$IO$125,$L21,59),0)</f>
        <v>0</v>
      </c>
      <c r="BT21">
        <f>IF(AND($L21&lt;=$P$2,60&lt;=$P$2),INDEX(WH_Backend!$DZ$6:$IO$125,$L21,60),0)</f>
        <v>0</v>
      </c>
      <c r="BU21">
        <f>IF(AND($L21&lt;=$P$2,61&lt;=$P$2),INDEX(WH_Backend!$DZ$6:$IO$125,$L21,61),0)</f>
        <v>0</v>
      </c>
      <c r="BV21">
        <f>IF(AND($L21&lt;=$P$2,62&lt;=$P$2),INDEX(WH_Backend!$DZ$6:$IO$125,$L21,62),0)</f>
        <v>0</v>
      </c>
      <c r="BW21">
        <f>IF(AND($L21&lt;=$P$2,63&lt;=$P$2),INDEX(WH_Backend!$DZ$6:$IO$125,$L21,63),0)</f>
        <v>0</v>
      </c>
      <c r="BX21">
        <f>IF(AND($L21&lt;=$P$2,64&lt;=$P$2),INDEX(WH_Backend!$DZ$6:$IO$125,$L21,64),0)</f>
        <v>0</v>
      </c>
      <c r="BY21">
        <f>IF(AND($L21&lt;=$P$2,65&lt;=$P$2),INDEX(WH_Backend!$DZ$6:$IO$125,$L21,65),0)</f>
        <v>0</v>
      </c>
      <c r="BZ21">
        <f>IF(AND($L21&lt;=$P$2,66&lt;=$P$2),INDEX(WH_Backend!$DZ$6:$IO$125,$L21,66),0)</f>
        <v>0</v>
      </c>
      <c r="CA21">
        <f>IF(AND($L21&lt;=$P$2,67&lt;=$P$2),INDEX(WH_Backend!$DZ$6:$IO$125,$L21,67),0)</f>
        <v>0</v>
      </c>
      <c r="CB21">
        <f>IF(AND($L21&lt;=$P$2,68&lt;=$P$2),INDEX(WH_Backend!$DZ$6:$IO$125,$L21,68),0)</f>
        <v>0</v>
      </c>
      <c r="CC21">
        <f>IF(AND($L21&lt;=$P$2,69&lt;=$P$2),INDEX(WH_Backend!$DZ$6:$IO$125,$L21,69),0)</f>
        <v>0</v>
      </c>
      <c r="CD21">
        <f>IF(AND($L21&lt;=$P$2,70&lt;=$P$2),INDEX(WH_Backend!$DZ$6:$IO$125,$L21,70),0)</f>
        <v>0</v>
      </c>
      <c r="CE21">
        <f>IF(AND($L21&lt;=$P$2,71&lt;=$P$2),INDEX(WH_Backend!$DZ$6:$IO$125,$L21,71),0)</f>
        <v>0</v>
      </c>
      <c r="CF21">
        <f>IF(AND($L21&lt;=$P$2,72&lt;=$P$2),INDEX(WH_Backend!$DZ$6:$IO$125,$L21,72),0)</f>
        <v>0</v>
      </c>
      <c r="CG21">
        <f>IF(AND($L21&lt;=$P$2,73&lt;=$P$2),INDEX(WH_Backend!$DZ$6:$IO$125,$L21,73),0)</f>
        <v>0</v>
      </c>
      <c r="CH21">
        <f>IF(AND($L21&lt;=$P$2,74&lt;=$P$2),INDEX(WH_Backend!$DZ$6:$IO$125,$L21,74),0)</f>
        <v>0</v>
      </c>
      <c r="CI21">
        <f>IF(AND($L21&lt;=$P$2,75&lt;=$P$2),INDEX(WH_Backend!$DZ$6:$IO$125,$L21,75),0)</f>
        <v>0</v>
      </c>
      <c r="CJ21">
        <f>IF(AND($L21&lt;=$P$2,76&lt;=$P$2),INDEX(WH_Backend!$DZ$6:$IO$125,$L21,76),0)</f>
        <v>0</v>
      </c>
      <c r="CK21">
        <f>IF(AND($L21&lt;=$P$2,77&lt;=$P$2),INDEX(WH_Backend!$DZ$6:$IO$125,$L21,77),0)</f>
        <v>0</v>
      </c>
      <c r="CL21">
        <f>IF(AND($L21&lt;=$P$2,78&lt;=$P$2),INDEX(WH_Backend!$DZ$6:$IO$125,$L21,78),0)</f>
        <v>0</v>
      </c>
      <c r="CM21">
        <f>IF(AND($L21&lt;=$P$2,79&lt;=$P$2),INDEX(WH_Backend!$DZ$6:$IO$125,$L21,79),0)</f>
        <v>0</v>
      </c>
      <c r="CN21">
        <f>IF(AND($L21&lt;=$P$2,80&lt;=$P$2),INDEX(WH_Backend!$DZ$6:$IO$125,$L21,80),0)</f>
        <v>0</v>
      </c>
      <c r="CO21">
        <f>IF(AND($L21&lt;=$P$2,81&lt;=$P$2),INDEX(WH_Backend!$DZ$6:$IO$125,$L21,81),0)</f>
        <v>0</v>
      </c>
      <c r="CP21">
        <f>IF(AND($L21&lt;=$P$2,82&lt;=$P$2),INDEX(WH_Backend!$DZ$6:$IO$125,$L21,82),0)</f>
        <v>0</v>
      </c>
      <c r="CQ21">
        <f>IF(AND($L21&lt;=$P$2,83&lt;=$P$2),INDEX(WH_Backend!$DZ$6:$IO$125,$L21,83),0)</f>
        <v>0</v>
      </c>
      <c r="CR21">
        <f>IF(AND($L21&lt;=$P$2,84&lt;=$P$2),INDEX(WH_Backend!$DZ$6:$IO$125,$L21,84),0)</f>
        <v>0</v>
      </c>
      <c r="CS21">
        <f>IF(AND($L21&lt;=$P$2,85&lt;=$P$2),INDEX(WH_Backend!$DZ$6:$IO$125,$L21,85),0)</f>
        <v>0</v>
      </c>
      <c r="CT21">
        <f>IF(AND($L21&lt;=$P$2,86&lt;=$P$2),INDEX(WH_Backend!$DZ$6:$IO$125,$L21,86),0)</f>
        <v>0</v>
      </c>
      <c r="CU21">
        <f>IF(AND($L21&lt;=$P$2,87&lt;=$P$2),INDEX(WH_Backend!$DZ$6:$IO$125,$L21,87),0)</f>
        <v>0</v>
      </c>
      <c r="CV21">
        <f>IF(AND($L21&lt;=$P$2,88&lt;=$P$2),INDEX(WH_Backend!$DZ$6:$IO$125,$L21,88),0)</f>
        <v>0</v>
      </c>
      <c r="CW21">
        <f>IF(AND($L21&lt;=$P$2,89&lt;=$P$2),INDEX(WH_Backend!$DZ$6:$IO$125,$L21,89),0)</f>
        <v>0</v>
      </c>
      <c r="CX21">
        <f>IF(AND($L21&lt;=$P$2,90&lt;=$P$2),INDEX(WH_Backend!$DZ$6:$IO$125,$L21,90),0)</f>
        <v>0</v>
      </c>
      <c r="CY21">
        <f>IF(AND($L21&lt;=$P$2,91&lt;=$P$2),INDEX(WH_Backend!$DZ$6:$IO$125,$L21,91),0)</f>
        <v>0</v>
      </c>
      <c r="CZ21">
        <f>IF(AND($L21&lt;=$P$2,92&lt;=$P$2),INDEX(WH_Backend!$DZ$6:$IO$125,$L21,92),0)</f>
        <v>0</v>
      </c>
      <c r="DA21">
        <f>IF(AND($L21&lt;=$P$2,93&lt;=$P$2),INDEX(WH_Backend!$DZ$6:$IO$125,$L21,93),0)</f>
        <v>0</v>
      </c>
      <c r="DB21">
        <f>IF(AND($L21&lt;=$P$2,94&lt;=$P$2),INDEX(WH_Backend!$DZ$6:$IO$125,$L21,94),0)</f>
        <v>0</v>
      </c>
      <c r="DC21">
        <f>IF(AND($L21&lt;=$P$2,95&lt;=$P$2),INDEX(WH_Backend!$DZ$6:$IO$125,$L21,95),0)</f>
        <v>0</v>
      </c>
      <c r="DD21">
        <f>IF(AND($L21&lt;=$P$2,96&lt;=$P$2),INDEX(WH_Backend!$DZ$6:$IO$125,$L21,96),0)</f>
        <v>0</v>
      </c>
      <c r="DE21">
        <f>IF(AND($L21&lt;=$P$2,97&lt;=$P$2),INDEX(WH_Backend!$DZ$6:$IO$125,$L21,97),0)</f>
        <v>0</v>
      </c>
      <c r="DF21">
        <f>IF(AND($L21&lt;=$P$2,98&lt;=$P$2),INDEX(WH_Backend!$DZ$6:$IO$125,$L21,98),0)</f>
        <v>0</v>
      </c>
      <c r="DG21">
        <f>IF(AND($L21&lt;=$P$2,99&lt;=$P$2),INDEX(WH_Backend!$DZ$6:$IO$125,$L21,99),0)</f>
        <v>0</v>
      </c>
      <c r="DH21">
        <f>IF(AND($L21&lt;=$P$2,100&lt;=$P$2),INDEX(WH_Backend!$DZ$6:$IO$125,$L21,100),0)</f>
        <v>0</v>
      </c>
      <c r="DI21">
        <f>IF(AND($L21&lt;=$P$2,101&lt;=$P$2),INDEX(WH_Backend!$DZ$6:$IO$125,$L21,101),0)</f>
        <v>0</v>
      </c>
      <c r="DJ21">
        <f>IF(AND($L21&lt;=$P$2,102&lt;=$P$2),INDEX(WH_Backend!$DZ$6:$IO$125,$L21,102),0)</f>
        <v>0</v>
      </c>
      <c r="DK21">
        <f>IF(AND($L21&lt;=$P$2,103&lt;=$P$2),INDEX(WH_Backend!$DZ$6:$IO$125,$L21,103),0)</f>
        <v>0</v>
      </c>
      <c r="DL21">
        <f>IF(AND($L21&lt;=$P$2,104&lt;=$P$2),INDEX(WH_Backend!$DZ$6:$IO$125,$L21,104),0)</f>
        <v>0</v>
      </c>
      <c r="DM21">
        <f>IF(AND($L21&lt;=$P$2,105&lt;=$P$2),INDEX(WH_Backend!$DZ$6:$IO$125,$L21,105),0)</f>
        <v>0</v>
      </c>
      <c r="DN21">
        <f>IF(AND($L21&lt;=$P$2,106&lt;=$P$2),INDEX(WH_Backend!$DZ$6:$IO$125,$L21,106),0)</f>
        <v>0</v>
      </c>
      <c r="DO21">
        <f>IF(AND($L21&lt;=$P$2,107&lt;=$P$2),INDEX(WH_Backend!$DZ$6:$IO$125,$L21,107),0)</f>
        <v>0</v>
      </c>
      <c r="DP21">
        <f>IF(AND($L21&lt;=$P$2,108&lt;=$P$2),INDEX(WH_Backend!$DZ$6:$IO$125,$L21,108),0)</f>
        <v>0</v>
      </c>
      <c r="DQ21">
        <f>IF(AND($L21&lt;=$P$2,109&lt;=$P$2),INDEX(WH_Backend!$DZ$6:$IO$125,$L21,109),0)</f>
        <v>0</v>
      </c>
      <c r="DR21">
        <f>IF(AND($L21&lt;=$P$2,110&lt;=$P$2),INDEX(WH_Backend!$DZ$6:$IO$125,$L21,110),0)</f>
        <v>0</v>
      </c>
      <c r="DS21">
        <f>IF(AND($L21&lt;=$P$2,111&lt;=$P$2),INDEX(WH_Backend!$DZ$6:$IO$125,$L21,111),0)</f>
        <v>0</v>
      </c>
      <c r="DT21">
        <f>IF(AND($L21&lt;=$P$2,112&lt;=$P$2),INDEX(WH_Backend!$DZ$6:$IO$125,$L21,112),0)</f>
        <v>0</v>
      </c>
      <c r="DU21">
        <f>IF(AND($L21&lt;=$P$2,113&lt;=$P$2),INDEX(WH_Backend!$DZ$6:$IO$125,$L21,113),0)</f>
        <v>0</v>
      </c>
      <c r="DV21">
        <f>IF(AND($L21&lt;=$P$2,114&lt;=$P$2),INDEX(WH_Backend!$DZ$6:$IO$125,$L21,114),0)</f>
        <v>0</v>
      </c>
      <c r="DW21">
        <f>IF(AND($L21&lt;=$P$2,115&lt;=$P$2),INDEX(WH_Backend!$DZ$6:$IO$125,$L21,115),0)</f>
        <v>0</v>
      </c>
      <c r="DX21">
        <f>IF(AND($L21&lt;=$P$2,116&lt;=$P$2),INDEX(WH_Backend!$DZ$6:$IO$125,$L21,116),0)</f>
        <v>0</v>
      </c>
      <c r="DY21">
        <f>IF(AND($L21&lt;=$P$2,117&lt;=$P$2),INDEX(WH_Backend!$DZ$6:$IO$125,$L21,117),0)</f>
        <v>0</v>
      </c>
      <c r="DZ21">
        <f>IF(AND($L21&lt;=$P$2,118&lt;=$P$2),INDEX(WH_Backend!$DZ$6:$IO$125,$L21,118),0)</f>
        <v>0</v>
      </c>
      <c r="EA21">
        <f>IF(AND($L21&lt;=$P$2,119&lt;=$P$2),INDEX(WH_Backend!$DZ$6:$IO$125,$L21,119),0)</f>
        <v>0</v>
      </c>
      <c r="EB21">
        <f>IF(AND($L21&lt;=$P$2,120&lt;=$P$2),INDEX(WH_Backend!$DZ$6:$IO$125,$L21,120),0)</f>
        <v>0</v>
      </c>
    </row>
    <row r="22" spans="1:132" ht="15">
      <c r="A22" s="25">
        <f>IF(L22&lt;=$P$2,INDEX(WH_Backend!$E$6:$E$125,L22),0)</f>
        <v>267.04000000000002</v>
      </c>
      <c r="B22" s="25">
        <f t="array" ref="B22">IF(L22&lt;=$P$2,MMULT(M147:INDEX(M147:EF147,$P$2),$A$6:INDEX($A$6:$A$125,$P$2)),0)</f>
        <v>8.6741733708526952E-4</v>
      </c>
      <c r="C22" s="25">
        <f t="shared" si="0"/>
        <v>2.6318502932554111E-11</v>
      </c>
      <c r="E22">
        <f>IF(L22&lt;=$P$2,Inputs!A22,"")</f>
        <v>36</v>
      </c>
      <c r="F22" s="25">
        <f>IF(L22&lt;=$P$2,Inputs!D22,"")</f>
        <v>8.9058067200488205E-4</v>
      </c>
      <c r="G22" s="25">
        <f t="shared" si="1"/>
        <v>8.6741733708526952E-4</v>
      </c>
      <c r="J22">
        <f>IF($L22&lt;=$E$2,WH_Numerical!$F22,"")</f>
        <v>8.6747616304181697E-4</v>
      </c>
      <c r="L22" s="10">
        <v>17</v>
      </c>
      <c r="M22">
        <f>IF(AND($L22&lt;=$P$2,1&lt;=$P$2),INDEX(WH_Backend!$DZ$6:$IO$125,$L22,1),0)</f>
        <v>0</v>
      </c>
      <c r="N22">
        <f>IF(AND($L22&lt;=$P$2,2&lt;=$P$2),INDEX(WH_Backend!$DZ$6:$IO$125,$L22,2),0)</f>
        <v>0</v>
      </c>
      <c r="O22">
        <f>IF(AND($L22&lt;=$P$2,3&lt;=$P$2),INDEX(WH_Backend!$DZ$6:$IO$125,$L22,3),0)</f>
        <v>0</v>
      </c>
      <c r="P22">
        <f>IF(AND($L22&lt;=$P$2,4&lt;=$P$2),INDEX(WH_Backend!$DZ$6:$IO$125,$L22,4),0)</f>
        <v>0</v>
      </c>
      <c r="Q22">
        <f>IF(AND($L22&lt;=$P$2,5&lt;=$P$2),INDEX(WH_Backend!$DZ$6:$IO$125,$L22,5),0)</f>
        <v>0</v>
      </c>
      <c r="R22">
        <f>IF(AND($L22&lt;=$P$2,6&lt;=$P$2),INDEX(WH_Backend!$DZ$6:$IO$125,$L22,6),0)</f>
        <v>0</v>
      </c>
      <c r="S22">
        <f>IF(AND($L22&lt;=$P$2,7&lt;=$P$2),INDEX(WH_Backend!$DZ$6:$IO$125,$L22,7),0)</f>
        <v>0</v>
      </c>
      <c r="T22">
        <f>IF(AND($L22&lt;=$P$2,8&lt;=$P$2),INDEX(WH_Backend!$DZ$6:$IO$125,$L22,8),0)</f>
        <v>0</v>
      </c>
      <c r="U22">
        <f>IF(AND($L22&lt;=$P$2,9&lt;=$P$2),INDEX(WH_Backend!$DZ$6:$IO$125,$L22,9),0)</f>
        <v>0</v>
      </c>
      <c r="V22">
        <f>IF(AND($L22&lt;=$P$2,10&lt;=$P$2),INDEX(WH_Backend!$DZ$6:$IO$125,$L22,10),0)</f>
        <v>0</v>
      </c>
      <c r="W22">
        <f>IF(AND($L22&lt;=$P$2,11&lt;=$P$2),INDEX(WH_Backend!$DZ$6:$IO$125,$L22,11),0)</f>
        <v>0</v>
      </c>
      <c r="X22">
        <f>IF(AND($L22&lt;=$P$2,12&lt;=$P$2),INDEX(WH_Backend!$DZ$6:$IO$125,$L22,12),0)</f>
        <v>0</v>
      </c>
      <c r="Y22">
        <f>IF(AND($L22&lt;=$P$2,13&lt;=$P$2),INDEX(WH_Backend!$DZ$6:$IO$125,$L22,13),0)</f>
        <v>0</v>
      </c>
      <c r="Z22">
        <f>IF(AND($L22&lt;=$P$2,14&lt;=$P$2),INDEX(WH_Backend!$DZ$6:$IO$125,$L22,14),0)</f>
        <v>-10000000</v>
      </c>
      <c r="AA22">
        <f>IF(AND($L22&lt;=$P$2,15&lt;=$P$2),INDEX(WH_Backend!$DZ$6:$IO$125,$L22,15),0)</f>
        <v>60000000</v>
      </c>
      <c r="AB22">
        <f>IF(AND($L22&lt;=$P$2,16&lt;=$P$2),INDEX(WH_Backend!$DZ$6:$IO$125,$L22,16),0)</f>
        <v>-150000000</v>
      </c>
      <c r="AC22">
        <f>IF(AND($L22&lt;=$P$2,17&lt;=$P$2),INDEX(WH_Backend!$DZ$6:$IO$125,$L22,17),0)</f>
        <v>200299849.31</v>
      </c>
      <c r="AD22">
        <f>IF(AND($L22&lt;=$P$2,18&lt;=$P$2),INDEX(WH_Backend!$DZ$6:$IO$125,$L22,18),0)</f>
        <v>-150000000</v>
      </c>
      <c r="AE22">
        <f>IF(AND($L22&lt;=$P$2,19&lt;=$P$2),INDEX(WH_Backend!$DZ$6:$IO$125,$L22,19),0)</f>
        <v>60000000</v>
      </c>
      <c r="AF22">
        <f>IF(AND($L22&lt;=$P$2,20&lt;=$P$2),INDEX(WH_Backend!$DZ$6:$IO$125,$L22,20),0)</f>
        <v>-10000000</v>
      </c>
      <c r="AG22">
        <f>IF(AND($L22&lt;=$P$2,21&lt;=$P$2),INDEX(WH_Backend!$DZ$6:$IO$125,$L22,21),0)</f>
        <v>0</v>
      </c>
      <c r="AH22">
        <f>IF(AND($L22&lt;=$P$2,22&lt;=$P$2),INDEX(WH_Backend!$DZ$6:$IO$125,$L22,22),0)</f>
        <v>0</v>
      </c>
      <c r="AI22">
        <f>IF(AND($L22&lt;=$P$2,23&lt;=$P$2),INDEX(WH_Backend!$DZ$6:$IO$125,$L22,23),0)</f>
        <v>0</v>
      </c>
      <c r="AJ22">
        <f>IF(AND($L22&lt;=$P$2,24&lt;=$P$2),INDEX(WH_Backend!$DZ$6:$IO$125,$L22,24),0)</f>
        <v>0</v>
      </c>
      <c r="AK22">
        <f>IF(AND($L22&lt;=$P$2,25&lt;=$P$2),INDEX(WH_Backend!$DZ$6:$IO$125,$L22,25),0)</f>
        <v>0</v>
      </c>
      <c r="AL22">
        <f>IF(AND($L22&lt;=$P$2,26&lt;=$P$2),INDEX(WH_Backend!$DZ$6:$IO$125,$L22,26),0)</f>
        <v>0</v>
      </c>
      <c r="AM22">
        <f>IF(AND($L22&lt;=$P$2,27&lt;=$P$2),INDEX(WH_Backend!$DZ$6:$IO$125,$L22,27),0)</f>
        <v>0</v>
      </c>
      <c r="AN22">
        <f>IF(AND($L22&lt;=$P$2,28&lt;=$P$2),INDEX(WH_Backend!$DZ$6:$IO$125,$L22,28),0)</f>
        <v>0</v>
      </c>
      <c r="AO22">
        <f>IF(AND($L22&lt;=$P$2,29&lt;=$P$2),INDEX(WH_Backend!$DZ$6:$IO$125,$L22,29),0)</f>
        <v>0</v>
      </c>
      <c r="AP22">
        <f>IF(AND($L22&lt;=$P$2,30&lt;=$P$2),INDEX(WH_Backend!$DZ$6:$IO$125,$L22,30),0)</f>
        <v>0</v>
      </c>
      <c r="AQ22">
        <f>IF(AND($L22&lt;=$P$2,31&lt;=$P$2),INDEX(WH_Backend!$DZ$6:$IO$125,$L22,31),0)</f>
        <v>0</v>
      </c>
      <c r="AR22">
        <f>IF(AND($L22&lt;=$P$2,32&lt;=$P$2),INDEX(WH_Backend!$DZ$6:$IO$125,$L22,32),0)</f>
        <v>0</v>
      </c>
      <c r="AS22">
        <f>IF(AND($L22&lt;=$P$2,33&lt;=$P$2),INDEX(WH_Backend!$DZ$6:$IO$125,$L22,33),0)</f>
        <v>0</v>
      </c>
      <c r="AT22">
        <f>IF(AND($L22&lt;=$P$2,34&lt;=$P$2),INDEX(WH_Backend!$DZ$6:$IO$125,$L22,34),0)</f>
        <v>0</v>
      </c>
      <c r="AU22">
        <f>IF(AND($L22&lt;=$P$2,35&lt;=$P$2),INDEX(WH_Backend!$DZ$6:$IO$125,$L22,35),0)</f>
        <v>0</v>
      </c>
      <c r="AV22">
        <f>IF(AND($L22&lt;=$P$2,36&lt;=$P$2),INDEX(WH_Backend!$DZ$6:$IO$125,$L22,36),0)</f>
        <v>0</v>
      </c>
      <c r="AW22">
        <f>IF(AND($L22&lt;=$P$2,37&lt;=$P$2),INDEX(WH_Backend!$DZ$6:$IO$125,$L22,37),0)</f>
        <v>0</v>
      </c>
      <c r="AX22">
        <f>IF(AND($L22&lt;=$P$2,38&lt;=$P$2),INDEX(WH_Backend!$DZ$6:$IO$125,$L22,38),0)</f>
        <v>0</v>
      </c>
      <c r="AY22">
        <f>IF(AND($L22&lt;=$P$2,39&lt;=$P$2),INDEX(WH_Backend!$DZ$6:$IO$125,$L22,39),0)</f>
        <v>0</v>
      </c>
      <c r="AZ22">
        <f>IF(AND($L22&lt;=$P$2,40&lt;=$P$2),INDEX(WH_Backend!$DZ$6:$IO$125,$L22,40),0)</f>
        <v>0</v>
      </c>
      <c r="BA22">
        <f>IF(AND($L22&lt;=$P$2,41&lt;=$P$2),INDEX(WH_Backend!$DZ$6:$IO$125,$L22,41),0)</f>
        <v>0</v>
      </c>
      <c r="BB22">
        <f>IF(AND($L22&lt;=$P$2,42&lt;=$P$2),INDEX(WH_Backend!$DZ$6:$IO$125,$L22,42),0)</f>
        <v>0</v>
      </c>
      <c r="BC22">
        <f>IF(AND($L22&lt;=$P$2,43&lt;=$P$2),INDEX(WH_Backend!$DZ$6:$IO$125,$L22,43),0)</f>
        <v>0</v>
      </c>
      <c r="BD22">
        <f>IF(AND($L22&lt;=$P$2,44&lt;=$P$2),INDEX(WH_Backend!$DZ$6:$IO$125,$L22,44),0)</f>
        <v>0</v>
      </c>
      <c r="BE22">
        <f>IF(AND($L22&lt;=$P$2,45&lt;=$P$2),INDEX(WH_Backend!$DZ$6:$IO$125,$L22,45),0)</f>
        <v>0</v>
      </c>
      <c r="BF22">
        <f>IF(AND($L22&lt;=$P$2,46&lt;=$P$2),INDEX(WH_Backend!$DZ$6:$IO$125,$L22,46),0)</f>
        <v>0</v>
      </c>
      <c r="BG22">
        <f>IF(AND($L22&lt;=$P$2,47&lt;=$P$2),INDEX(WH_Backend!$DZ$6:$IO$125,$L22,47),0)</f>
        <v>0</v>
      </c>
      <c r="BH22">
        <f>IF(AND($L22&lt;=$P$2,48&lt;=$P$2),INDEX(WH_Backend!$DZ$6:$IO$125,$L22,48),0)</f>
        <v>0</v>
      </c>
      <c r="BI22">
        <f>IF(AND($L22&lt;=$P$2,49&lt;=$P$2),INDEX(WH_Backend!$DZ$6:$IO$125,$L22,49),0)</f>
        <v>0</v>
      </c>
      <c r="BJ22">
        <f>IF(AND($L22&lt;=$P$2,50&lt;=$P$2),INDEX(WH_Backend!$DZ$6:$IO$125,$L22,50),0)</f>
        <v>0</v>
      </c>
      <c r="BK22">
        <f>IF(AND($L22&lt;=$P$2,51&lt;=$P$2),INDEX(WH_Backend!$DZ$6:$IO$125,$L22,51),0)</f>
        <v>0</v>
      </c>
      <c r="BL22">
        <f>IF(AND($L22&lt;=$P$2,52&lt;=$P$2),INDEX(WH_Backend!$DZ$6:$IO$125,$L22,52),0)</f>
        <v>0</v>
      </c>
      <c r="BM22">
        <f>IF(AND($L22&lt;=$P$2,53&lt;=$P$2),INDEX(WH_Backend!$DZ$6:$IO$125,$L22,53),0)</f>
        <v>0</v>
      </c>
      <c r="BN22">
        <f>IF(AND($L22&lt;=$P$2,54&lt;=$P$2),INDEX(WH_Backend!$DZ$6:$IO$125,$L22,54),0)</f>
        <v>0</v>
      </c>
      <c r="BO22">
        <f>IF(AND($L22&lt;=$P$2,55&lt;=$P$2),INDEX(WH_Backend!$DZ$6:$IO$125,$L22,55),0)</f>
        <v>0</v>
      </c>
      <c r="BP22">
        <f>IF(AND($L22&lt;=$P$2,56&lt;=$P$2),INDEX(WH_Backend!$DZ$6:$IO$125,$L22,56),0)</f>
        <v>0</v>
      </c>
      <c r="BQ22">
        <f>IF(AND($L22&lt;=$P$2,57&lt;=$P$2),INDEX(WH_Backend!$DZ$6:$IO$125,$L22,57),0)</f>
        <v>0</v>
      </c>
      <c r="BR22">
        <f>IF(AND($L22&lt;=$P$2,58&lt;=$P$2),INDEX(WH_Backend!$DZ$6:$IO$125,$L22,58),0)</f>
        <v>0</v>
      </c>
      <c r="BS22">
        <f>IF(AND($L22&lt;=$P$2,59&lt;=$P$2),INDEX(WH_Backend!$DZ$6:$IO$125,$L22,59),0)</f>
        <v>0</v>
      </c>
      <c r="BT22">
        <f>IF(AND($L22&lt;=$P$2,60&lt;=$P$2),INDEX(WH_Backend!$DZ$6:$IO$125,$L22,60),0)</f>
        <v>0</v>
      </c>
      <c r="BU22">
        <f>IF(AND($L22&lt;=$P$2,61&lt;=$P$2),INDEX(WH_Backend!$DZ$6:$IO$125,$L22,61),0)</f>
        <v>0</v>
      </c>
      <c r="BV22">
        <f>IF(AND($L22&lt;=$P$2,62&lt;=$P$2),INDEX(WH_Backend!$DZ$6:$IO$125,$L22,62),0)</f>
        <v>0</v>
      </c>
      <c r="BW22">
        <f>IF(AND($L22&lt;=$P$2,63&lt;=$P$2),INDEX(WH_Backend!$DZ$6:$IO$125,$L22,63),0)</f>
        <v>0</v>
      </c>
      <c r="BX22">
        <f>IF(AND($L22&lt;=$P$2,64&lt;=$P$2),INDEX(WH_Backend!$DZ$6:$IO$125,$L22,64),0)</f>
        <v>0</v>
      </c>
      <c r="BY22">
        <f>IF(AND($L22&lt;=$P$2,65&lt;=$P$2),INDEX(WH_Backend!$DZ$6:$IO$125,$L22,65),0)</f>
        <v>0</v>
      </c>
      <c r="BZ22">
        <f>IF(AND($L22&lt;=$P$2,66&lt;=$P$2),INDEX(WH_Backend!$DZ$6:$IO$125,$L22,66),0)</f>
        <v>0</v>
      </c>
      <c r="CA22">
        <f>IF(AND($L22&lt;=$P$2,67&lt;=$P$2),INDEX(WH_Backend!$DZ$6:$IO$125,$L22,67),0)</f>
        <v>0</v>
      </c>
      <c r="CB22">
        <f>IF(AND($L22&lt;=$P$2,68&lt;=$P$2),INDEX(WH_Backend!$DZ$6:$IO$125,$L22,68),0)</f>
        <v>0</v>
      </c>
      <c r="CC22">
        <f>IF(AND($L22&lt;=$P$2,69&lt;=$P$2),INDEX(WH_Backend!$DZ$6:$IO$125,$L22,69),0)</f>
        <v>0</v>
      </c>
      <c r="CD22">
        <f>IF(AND($L22&lt;=$P$2,70&lt;=$P$2),INDEX(WH_Backend!$DZ$6:$IO$125,$L22,70),0)</f>
        <v>0</v>
      </c>
      <c r="CE22">
        <f>IF(AND($L22&lt;=$P$2,71&lt;=$P$2),INDEX(WH_Backend!$DZ$6:$IO$125,$L22,71),0)</f>
        <v>0</v>
      </c>
      <c r="CF22">
        <f>IF(AND($L22&lt;=$P$2,72&lt;=$P$2),INDEX(WH_Backend!$DZ$6:$IO$125,$L22,72),0)</f>
        <v>0</v>
      </c>
      <c r="CG22">
        <f>IF(AND($L22&lt;=$P$2,73&lt;=$P$2),INDEX(WH_Backend!$DZ$6:$IO$125,$L22,73),0)</f>
        <v>0</v>
      </c>
      <c r="CH22">
        <f>IF(AND($L22&lt;=$P$2,74&lt;=$P$2),INDEX(WH_Backend!$DZ$6:$IO$125,$L22,74),0)</f>
        <v>0</v>
      </c>
      <c r="CI22">
        <f>IF(AND($L22&lt;=$P$2,75&lt;=$P$2),INDEX(WH_Backend!$DZ$6:$IO$125,$L22,75),0)</f>
        <v>0</v>
      </c>
      <c r="CJ22">
        <f>IF(AND($L22&lt;=$P$2,76&lt;=$P$2),INDEX(WH_Backend!$DZ$6:$IO$125,$L22,76),0)</f>
        <v>0</v>
      </c>
      <c r="CK22">
        <f>IF(AND($L22&lt;=$P$2,77&lt;=$P$2),INDEX(WH_Backend!$DZ$6:$IO$125,$L22,77),0)</f>
        <v>0</v>
      </c>
      <c r="CL22">
        <f>IF(AND($L22&lt;=$P$2,78&lt;=$P$2),INDEX(WH_Backend!$DZ$6:$IO$125,$L22,78),0)</f>
        <v>0</v>
      </c>
      <c r="CM22">
        <f>IF(AND($L22&lt;=$P$2,79&lt;=$P$2),INDEX(WH_Backend!$DZ$6:$IO$125,$L22,79),0)</f>
        <v>0</v>
      </c>
      <c r="CN22">
        <f>IF(AND($L22&lt;=$P$2,80&lt;=$P$2),INDEX(WH_Backend!$DZ$6:$IO$125,$L22,80),0)</f>
        <v>0</v>
      </c>
      <c r="CO22">
        <f>IF(AND($L22&lt;=$P$2,81&lt;=$P$2),INDEX(WH_Backend!$DZ$6:$IO$125,$L22,81),0)</f>
        <v>0</v>
      </c>
      <c r="CP22">
        <f>IF(AND($L22&lt;=$P$2,82&lt;=$P$2),INDEX(WH_Backend!$DZ$6:$IO$125,$L22,82),0)</f>
        <v>0</v>
      </c>
      <c r="CQ22">
        <f>IF(AND($L22&lt;=$P$2,83&lt;=$P$2),INDEX(WH_Backend!$DZ$6:$IO$125,$L22,83),0)</f>
        <v>0</v>
      </c>
      <c r="CR22">
        <f>IF(AND($L22&lt;=$P$2,84&lt;=$P$2),INDEX(WH_Backend!$DZ$6:$IO$125,$L22,84),0)</f>
        <v>0</v>
      </c>
      <c r="CS22">
        <f>IF(AND($L22&lt;=$P$2,85&lt;=$P$2),INDEX(WH_Backend!$DZ$6:$IO$125,$L22,85),0)</f>
        <v>0</v>
      </c>
      <c r="CT22">
        <f>IF(AND($L22&lt;=$P$2,86&lt;=$P$2),INDEX(WH_Backend!$DZ$6:$IO$125,$L22,86),0)</f>
        <v>0</v>
      </c>
      <c r="CU22">
        <f>IF(AND($L22&lt;=$P$2,87&lt;=$P$2),INDEX(WH_Backend!$DZ$6:$IO$125,$L22,87),0)</f>
        <v>0</v>
      </c>
      <c r="CV22">
        <f>IF(AND($L22&lt;=$P$2,88&lt;=$P$2),INDEX(WH_Backend!$DZ$6:$IO$125,$L22,88),0)</f>
        <v>0</v>
      </c>
      <c r="CW22">
        <f>IF(AND($L22&lt;=$P$2,89&lt;=$P$2),INDEX(WH_Backend!$DZ$6:$IO$125,$L22,89),0)</f>
        <v>0</v>
      </c>
      <c r="CX22">
        <f>IF(AND($L22&lt;=$P$2,90&lt;=$P$2),INDEX(WH_Backend!$DZ$6:$IO$125,$L22,90),0)</f>
        <v>0</v>
      </c>
      <c r="CY22">
        <f>IF(AND($L22&lt;=$P$2,91&lt;=$P$2),INDEX(WH_Backend!$DZ$6:$IO$125,$L22,91),0)</f>
        <v>0</v>
      </c>
      <c r="CZ22">
        <f>IF(AND($L22&lt;=$P$2,92&lt;=$P$2),INDEX(WH_Backend!$DZ$6:$IO$125,$L22,92),0)</f>
        <v>0</v>
      </c>
      <c r="DA22">
        <f>IF(AND($L22&lt;=$P$2,93&lt;=$P$2),INDEX(WH_Backend!$DZ$6:$IO$125,$L22,93),0)</f>
        <v>0</v>
      </c>
      <c r="DB22">
        <f>IF(AND($L22&lt;=$P$2,94&lt;=$P$2),INDEX(WH_Backend!$DZ$6:$IO$125,$L22,94),0)</f>
        <v>0</v>
      </c>
      <c r="DC22">
        <f>IF(AND($L22&lt;=$P$2,95&lt;=$P$2),INDEX(WH_Backend!$DZ$6:$IO$125,$L22,95),0)</f>
        <v>0</v>
      </c>
      <c r="DD22">
        <f>IF(AND($L22&lt;=$P$2,96&lt;=$P$2),INDEX(WH_Backend!$DZ$6:$IO$125,$L22,96),0)</f>
        <v>0</v>
      </c>
      <c r="DE22">
        <f>IF(AND($L22&lt;=$P$2,97&lt;=$P$2),INDEX(WH_Backend!$DZ$6:$IO$125,$L22,97),0)</f>
        <v>0</v>
      </c>
      <c r="DF22">
        <f>IF(AND($L22&lt;=$P$2,98&lt;=$P$2),INDEX(WH_Backend!$DZ$6:$IO$125,$L22,98),0)</f>
        <v>0</v>
      </c>
      <c r="DG22">
        <f>IF(AND($L22&lt;=$P$2,99&lt;=$P$2),INDEX(WH_Backend!$DZ$6:$IO$125,$L22,99),0)</f>
        <v>0</v>
      </c>
      <c r="DH22">
        <f>IF(AND($L22&lt;=$P$2,100&lt;=$P$2),INDEX(WH_Backend!$DZ$6:$IO$125,$L22,100),0)</f>
        <v>0</v>
      </c>
      <c r="DI22">
        <f>IF(AND($L22&lt;=$P$2,101&lt;=$P$2),INDEX(WH_Backend!$DZ$6:$IO$125,$L22,101),0)</f>
        <v>0</v>
      </c>
      <c r="DJ22">
        <f>IF(AND($L22&lt;=$P$2,102&lt;=$P$2),INDEX(WH_Backend!$DZ$6:$IO$125,$L22,102),0)</f>
        <v>0</v>
      </c>
      <c r="DK22">
        <f>IF(AND($L22&lt;=$P$2,103&lt;=$P$2),INDEX(WH_Backend!$DZ$6:$IO$125,$L22,103),0)</f>
        <v>0</v>
      </c>
      <c r="DL22">
        <f>IF(AND($L22&lt;=$P$2,104&lt;=$P$2),INDEX(WH_Backend!$DZ$6:$IO$125,$L22,104),0)</f>
        <v>0</v>
      </c>
      <c r="DM22">
        <f>IF(AND($L22&lt;=$P$2,105&lt;=$P$2),INDEX(WH_Backend!$DZ$6:$IO$125,$L22,105),0)</f>
        <v>0</v>
      </c>
      <c r="DN22">
        <f>IF(AND($L22&lt;=$P$2,106&lt;=$P$2),INDEX(WH_Backend!$DZ$6:$IO$125,$L22,106),0)</f>
        <v>0</v>
      </c>
      <c r="DO22">
        <f>IF(AND($L22&lt;=$P$2,107&lt;=$P$2),INDEX(WH_Backend!$DZ$6:$IO$125,$L22,107),0)</f>
        <v>0</v>
      </c>
      <c r="DP22">
        <f>IF(AND($L22&lt;=$P$2,108&lt;=$P$2),INDEX(WH_Backend!$DZ$6:$IO$125,$L22,108),0)</f>
        <v>0</v>
      </c>
      <c r="DQ22">
        <f>IF(AND($L22&lt;=$P$2,109&lt;=$P$2),INDEX(WH_Backend!$DZ$6:$IO$125,$L22,109),0)</f>
        <v>0</v>
      </c>
      <c r="DR22">
        <f>IF(AND($L22&lt;=$P$2,110&lt;=$P$2),INDEX(WH_Backend!$DZ$6:$IO$125,$L22,110),0)</f>
        <v>0</v>
      </c>
      <c r="DS22">
        <f>IF(AND($L22&lt;=$P$2,111&lt;=$P$2),INDEX(WH_Backend!$DZ$6:$IO$125,$L22,111),0)</f>
        <v>0</v>
      </c>
      <c r="DT22">
        <f>IF(AND($L22&lt;=$P$2,112&lt;=$P$2),INDEX(WH_Backend!$DZ$6:$IO$125,$L22,112),0)</f>
        <v>0</v>
      </c>
      <c r="DU22">
        <f>IF(AND($L22&lt;=$P$2,113&lt;=$P$2),INDEX(WH_Backend!$DZ$6:$IO$125,$L22,113),0)</f>
        <v>0</v>
      </c>
      <c r="DV22">
        <f>IF(AND($L22&lt;=$P$2,114&lt;=$P$2),INDEX(WH_Backend!$DZ$6:$IO$125,$L22,114),0)</f>
        <v>0</v>
      </c>
      <c r="DW22">
        <f>IF(AND($L22&lt;=$P$2,115&lt;=$P$2),INDEX(WH_Backend!$DZ$6:$IO$125,$L22,115),0)</f>
        <v>0</v>
      </c>
      <c r="DX22">
        <f>IF(AND($L22&lt;=$P$2,116&lt;=$P$2),INDEX(WH_Backend!$DZ$6:$IO$125,$L22,116),0)</f>
        <v>0</v>
      </c>
      <c r="DY22">
        <f>IF(AND($L22&lt;=$P$2,117&lt;=$P$2),INDEX(WH_Backend!$DZ$6:$IO$125,$L22,117),0)</f>
        <v>0</v>
      </c>
      <c r="DZ22">
        <f>IF(AND($L22&lt;=$P$2,118&lt;=$P$2),INDEX(WH_Backend!$DZ$6:$IO$125,$L22,118),0)</f>
        <v>0</v>
      </c>
      <c r="EA22">
        <f>IF(AND($L22&lt;=$P$2,119&lt;=$P$2),INDEX(WH_Backend!$DZ$6:$IO$125,$L22,119),0)</f>
        <v>0</v>
      </c>
      <c r="EB22">
        <f>IF(AND($L22&lt;=$P$2,120&lt;=$P$2),INDEX(WH_Backend!$DZ$6:$IO$125,$L22,120),0)</f>
        <v>0</v>
      </c>
    </row>
    <row r="23" spans="1:132" ht="15">
      <c r="A23" s="25">
        <f>IF(L23&lt;=$P$2,INDEX(WH_Backend!$E$6:$E$125,L23),0)</f>
        <v>268.04000000000002</v>
      </c>
      <c r="B23" s="25">
        <f t="array" ref="B23">IF(L23&lt;=$P$2,MMULT(M148:INDEX(M148:EF148,$P$2),$A$6:INDEX($A$6:$A$125,$P$2)),0)</f>
        <v>9.1470675574627659E-4</v>
      </c>
      <c r="C23" s="25">
        <f t="shared" si="0"/>
        <v>-2.7853275241795927E-12</v>
      </c>
      <c r="E23">
        <f>IF(L23&lt;=$P$2,Inputs!A23,"")</f>
        <v>37</v>
      </c>
      <c r="F23" s="25">
        <f>IF(L23&lt;=$P$2,Inputs!D23,"")</f>
        <v>9.2323623439756995E-4</v>
      </c>
      <c r="G23" s="25">
        <f t="shared" si="1"/>
        <v>9.1470675574627659E-4</v>
      </c>
      <c r="J23">
        <f>IF($L23&lt;=$E$2,WH_Numerical!$F23,"")</f>
        <v>9.1463512661004505E-4</v>
      </c>
      <c r="L23" s="10">
        <v>18</v>
      </c>
      <c r="M23">
        <f>IF(AND($L23&lt;=$P$2,1&lt;=$P$2),INDEX(WH_Backend!$DZ$6:$IO$125,$L23,1),0)</f>
        <v>0</v>
      </c>
      <c r="N23">
        <f>IF(AND($L23&lt;=$P$2,2&lt;=$P$2),INDEX(WH_Backend!$DZ$6:$IO$125,$L23,2),0)</f>
        <v>0</v>
      </c>
      <c r="O23">
        <f>IF(AND($L23&lt;=$P$2,3&lt;=$P$2),INDEX(WH_Backend!$DZ$6:$IO$125,$L23,3),0)</f>
        <v>0</v>
      </c>
      <c r="P23">
        <f>IF(AND($L23&lt;=$P$2,4&lt;=$P$2),INDEX(WH_Backend!$DZ$6:$IO$125,$L23,4),0)</f>
        <v>0</v>
      </c>
      <c r="Q23">
        <f>IF(AND($L23&lt;=$P$2,5&lt;=$P$2),INDEX(WH_Backend!$DZ$6:$IO$125,$L23,5),0)</f>
        <v>0</v>
      </c>
      <c r="R23">
        <f>IF(AND($L23&lt;=$P$2,6&lt;=$P$2),INDEX(WH_Backend!$DZ$6:$IO$125,$L23,6),0)</f>
        <v>0</v>
      </c>
      <c r="S23">
        <f>IF(AND($L23&lt;=$P$2,7&lt;=$P$2),INDEX(WH_Backend!$DZ$6:$IO$125,$L23,7),0)</f>
        <v>0</v>
      </c>
      <c r="T23">
        <f>IF(AND($L23&lt;=$P$2,8&lt;=$P$2),INDEX(WH_Backend!$DZ$6:$IO$125,$L23,8),0)</f>
        <v>0</v>
      </c>
      <c r="U23">
        <f>IF(AND($L23&lt;=$P$2,9&lt;=$P$2),INDEX(WH_Backend!$DZ$6:$IO$125,$L23,9),0)</f>
        <v>0</v>
      </c>
      <c r="V23">
        <f>IF(AND($L23&lt;=$P$2,10&lt;=$P$2),INDEX(WH_Backend!$DZ$6:$IO$125,$L23,10),0)</f>
        <v>0</v>
      </c>
      <c r="W23">
        <f>IF(AND($L23&lt;=$P$2,11&lt;=$P$2),INDEX(WH_Backend!$DZ$6:$IO$125,$L23,11),0)</f>
        <v>0</v>
      </c>
      <c r="X23">
        <f>IF(AND($L23&lt;=$P$2,12&lt;=$P$2),INDEX(WH_Backend!$DZ$6:$IO$125,$L23,12),0)</f>
        <v>0</v>
      </c>
      <c r="Y23">
        <f>IF(AND($L23&lt;=$P$2,13&lt;=$P$2),INDEX(WH_Backend!$DZ$6:$IO$125,$L23,13),0)</f>
        <v>0</v>
      </c>
      <c r="Z23">
        <f>IF(AND($L23&lt;=$P$2,14&lt;=$P$2),INDEX(WH_Backend!$DZ$6:$IO$125,$L23,14),0)</f>
        <v>0</v>
      </c>
      <c r="AA23">
        <f>IF(AND($L23&lt;=$P$2,15&lt;=$P$2),INDEX(WH_Backend!$DZ$6:$IO$125,$L23,15),0)</f>
        <v>-10000000</v>
      </c>
      <c r="AB23">
        <f>IF(AND($L23&lt;=$P$2,16&lt;=$P$2),INDEX(WH_Backend!$DZ$6:$IO$125,$L23,16),0)</f>
        <v>60000000</v>
      </c>
      <c r="AC23">
        <f>IF(AND($L23&lt;=$P$2,17&lt;=$P$2),INDEX(WH_Backend!$DZ$6:$IO$125,$L23,17),0)</f>
        <v>-150000000</v>
      </c>
      <c r="AD23">
        <f>IF(AND($L23&lt;=$P$2,18&lt;=$P$2),INDEX(WH_Backend!$DZ$6:$IO$125,$L23,18),0)</f>
        <v>200290326.56</v>
      </c>
      <c r="AE23">
        <f>IF(AND($L23&lt;=$P$2,19&lt;=$P$2),INDEX(WH_Backend!$DZ$6:$IO$125,$L23,19),0)</f>
        <v>-150000000</v>
      </c>
      <c r="AF23">
        <f>IF(AND($L23&lt;=$P$2,20&lt;=$P$2),INDEX(WH_Backend!$DZ$6:$IO$125,$L23,20),0)</f>
        <v>60000000</v>
      </c>
      <c r="AG23">
        <f>IF(AND($L23&lt;=$P$2,21&lt;=$P$2),INDEX(WH_Backend!$DZ$6:$IO$125,$L23,21),0)</f>
        <v>-10000000</v>
      </c>
      <c r="AH23">
        <f>IF(AND($L23&lt;=$P$2,22&lt;=$P$2),INDEX(WH_Backend!$DZ$6:$IO$125,$L23,22),0)</f>
        <v>0</v>
      </c>
      <c r="AI23">
        <f>IF(AND($L23&lt;=$P$2,23&lt;=$P$2),INDEX(WH_Backend!$DZ$6:$IO$125,$L23,23),0)</f>
        <v>0</v>
      </c>
      <c r="AJ23">
        <f>IF(AND($L23&lt;=$P$2,24&lt;=$P$2),INDEX(WH_Backend!$DZ$6:$IO$125,$L23,24),0)</f>
        <v>0</v>
      </c>
      <c r="AK23">
        <f>IF(AND($L23&lt;=$P$2,25&lt;=$P$2),INDEX(WH_Backend!$DZ$6:$IO$125,$L23,25),0)</f>
        <v>0</v>
      </c>
      <c r="AL23">
        <f>IF(AND($L23&lt;=$P$2,26&lt;=$P$2),INDEX(WH_Backend!$DZ$6:$IO$125,$L23,26),0)</f>
        <v>0</v>
      </c>
      <c r="AM23">
        <f>IF(AND($L23&lt;=$P$2,27&lt;=$P$2),INDEX(WH_Backend!$DZ$6:$IO$125,$L23,27),0)</f>
        <v>0</v>
      </c>
      <c r="AN23">
        <f>IF(AND($L23&lt;=$P$2,28&lt;=$P$2),INDEX(WH_Backend!$DZ$6:$IO$125,$L23,28),0)</f>
        <v>0</v>
      </c>
      <c r="AO23">
        <f>IF(AND($L23&lt;=$P$2,29&lt;=$P$2),INDEX(WH_Backend!$DZ$6:$IO$125,$L23,29),0)</f>
        <v>0</v>
      </c>
      <c r="AP23">
        <f>IF(AND($L23&lt;=$P$2,30&lt;=$P$2),INDEX(WH_Backend!$DZ$6:$IO$125,$L23,30),0)</f>
        <v>0</v>
      </c>
      <c r="AQ23">
        <f>IF(AND($L23&lt;=$P$2,31&lt;=$P$2),INDEX(WH_Backend!$DZ$6:$IO$125,$L23,31),0)</f>
        <v>0</v>
      </c>
      <c r="AR23">
        <f>IF(AND($L23&lt;=$P$2,32&lt;=$P$2),INDEX(WH_Backend!$DZ$6:$IO$125,$L23,32),0)</f>
        <v>0</v>
      </c>
      <c r="AS23">
        <f>IF(AND($L23&lt;=$P$2,33&lt;=$P$2),INDEX(WH_Backend!$DZ$6:$IO$125,$L23,33),0)</f>
        <v>0</v>
      </c>
      <c r="AT23">
        <f>IF(AND($L23&lt;=$P$2,34&lt;=$P$2),INDEX(WH_Backend!$DZ$6:$IO$125,$L23,34),0)</f>
        <v>0</v>
      </c>
      <c r="AU23">
        <f>IF(AND($L23&lt;=$P$2,35&lt;=$P$2),INDEX(WH_Backend!$DZ$6:$IO$125,$L23,35),0)</f>
        <v>0</v>
      </c>
      <c r="AV23">
        <f>IF(AND($L23&lt;=$P$2,36&lt;=$P$2),INDEX(WH_Backend!$DZ$6:$IO$125,$L23,36),0)</f>
        <v>0</v>
      </c>
      <c r="AW23">
        <f>IF(AND($L23&lt;=$P$2,37&lt;=$P$2),INDEX(WH_Backend!$DZ$6:$IO$125,$L23,37),0)</f>
        <v>0</v>
      </c>
      <c r="AX23">
        <f>IF(AND($L23&lt;=$P$2,38&lt;=$P$2),INDEX(WH_Backend!$DZ$6:$IO$125,$L23,38),0)</f>
        <v>0</v>
      </c>
      <c r="AY23">
        <f>IF(AND($L23&lt;=$P$2,39&lt;=$P$2),INDEX(WH_Backend!$DZ$6:$IO$125,$L23,39),0)</f>
        <v>0</v>
      </c>
      <c r="AZ23">
        <f>IF(AND($L23&lt;=$P$2,40&lt;=$P$2),INDEX(WH_Backend!$DZ$6:$IO$125,$L23,40),0)</f>
        <v>0</v>
      </c>
      <c r="BA23">
        <f>IF(AND($L23&lt;=$P$2,41&lt;=$P$2),INDEX(WH_Backend!$DZ$6:$IO$125,$L23,41),0)</f>
        <v>0</v>
      </c>
      <c r="BB23">
        <f>IF(AND($L23&lt;=$P$2,42&lt;=$P$2),INDEX(WH_Backend!$DZ$6:$IO$125,$L23,42),0)</f>
        <v>0</v>
      </c>
      <c r="BC23">
        <f>IF(AND($L23&lt;=$P$2,43&lt;=$P$2),INDEX(WH_Backend!$DZ$6:$IO$125,$L23,43),0)</f>
        <v>0</v>
      </c>
      <c r="BD23">
        <f>IF(AND($L23&lt;=$P$2,44&lt;=$P$2),INDEX(WH_Backend!$DZ$6:$IO$125,$L23,44),0)</f>
        <v>0</v>
      </c>
      <c r="BE23">
        <f>IF(AND($L23&lt;=$P$2,45&lt;=$P$2),INDEX(WH_Backend!$DZ$6:$IO$125,$L23,45),0)</f>
        <v>0</v>
      </c>
      <c r="BF23">
        <f>IF(AND($L23&lt;=$P$2,46&lt;=$P$2),INDEX(WH_Backend!$DZ$6:$IO$125,$L23,46),0)</f>
        <v>0</v>
      </c>
      <c r="BG23">
        <f>IF(AND($L23&lt;=$P$2,47&lt;=$P$2),INDEX(WH_Backend!$DZ$6:$IO$125,$L23,47),0)</f>
        <v>0</v>
      </c>
      <c r="BH23">
        <f>IF(AND($L23&lt;=$P$2,48&lt;=$P$2),INDEX(WH_Backend!$DZ$6:$IO$125,$L23,48),0)</f>
        <v>0</v>
      </c>
      <c r="BI23">
        <f>IF(AND($L23&lt;=$P$2,49&lt;=$P$2),INDEX(WH_Backend!$DZ$6:$IO$125,$L23,49),0)</f>
        <v>0</v>
      </c>
      <c r="BJ23">
        <f>IF(AND($L23&lt;=$P$2,50&lt;=$P$2),INDEX(WH_Backend!$DZ$6:$IO$125,$L23,50),0)</f>
        <v>0</v>
      </c>
      <c r="BK23">
        <f>IF(AND($L23&lt;=$P$2,51&lt;=$P$2),INDEX(WH_Backend!$DZ$6:$IO$125,$L23,51),0)</f>
        <v>0</v>
      </c>
      <c r="BL23">
        <f>IF(AND($L23&lt;=$P$2,52&lt;=$P$2),INDEX(WH_Backend!$DZ$6:$IO$125,$L23,52),0)</f>
        <v>0</v>
      </c>
      <c r="BM23">
        <f>IF(AND($L23&lt;=$P$2,53&lt;=$P$2),INDEX(WH_Backend!$DZ$6:$IO$125,$L23,53),0)</f>
        <v>0</v>
      </c>
      <c r="BN23">
        <f>IF(AND($L23&lt;=$P$2,54&lt;=$P$2),INDEX(WH_Backend!$DZ$6:$IO$125,$L23,54),0)</f>
        <v>0</v>
      </c>
      <c r="BO23">
        <f>IF(AND($L23&lt;=$P$2,55&lt;=$P$2),INDEX(WH_Backend!$DZ$6:$IO$125,$L23,55),0)</f>
        <v>0</v>
      </c>
      <c r="BP23">
        <f>IF(AND($L23&lt;=$P$2,56&lt;=$P$2),INDEX(WH_Backend!$DZ$6:$IO$125,$L23,56),0)</f>
        <v>0</v>
      </c>
      <c r="BQ23">
        <f>IF(AND($L23&lt;=$P$2,57&lt;=$P$2),INDEX(WH_Backend!$DZ$6:$IO$125,$L23,57),0)</f>
        <v>0</v>
      </c>
      <c r="BR23">
        <f>IF(AND($L23&lt;=$P$2,58&lt;=$P$2),INDEX(WH_Backend!$DZ$6:$IO$125,$L23,58),0)</f>
        <v>0</v>
      </c>
      <c r="BS23">
        <f>IF(AND($L23&lt;=$P$2,59&lt;=$P$2),INDEX(WH_Backend!$DZ$6:$IO$125,$L23,59),0)</f>
        <v>0</v>
      </c>
      <c r="BT23">
        <f>IF(AND($L23&lt;=$P$2,60&lt;=$P$2),INDEX(WH_Backend!$DZ$6:$IO$125,$L23,60),0)</f>
        <v>0</v>
      </c>
      <c r="BU23">
        <f>IF(AND($L23&lt;=$P$2,61&lt;=$P$2),INDEX(WH_Backend!$DZ$6:$IO$125,$L23,61),0)</f>
        <v>0</v>
      </c>
      <c r="BV23">
        <f>IF(AND($L23&lt;=$P$2,62&lt;=$P$2),INDEX(WH_Backend!$DZ$6:$IO$125,$L23,62),0)</f>
        <v>0</v>
      </c>
      <c r="BW23">
        <f>IF(AND($L23&lt;=$P$2,63&lt;=$P$2),INDEX(WH_Backend!$DZ$6:$IO$125,$L23,63),0)</f>
        <v>0</v>
      </c>
      <c r="BX23">
        <f>IF(AND($L23&lt;=$P$2,64&lt;=$P$2),INDEX(WH_Backend!$DZ$6:$IO$125,$L23,64),0)</f>
        <v>0</v>
      </c>
      <c r="BY23">
        <f>IF(AND($L23&lt;=$P$2,65&lt;=$P$2),INDEX(WH_Backend!$DZ$6:$IO$125,$L23,65),0)</f>
        <v>0</v>
      </c>
      <c r="BZ23">
        <f>IF(AND($L23&lt;=$P$2,66&lt;=$P$2),INDEX(WH_Backend!$DZ$6:$IO$125,$L23,66),0)</f>
        <v>0</v>
      </c>
      <c r="CA23">
        <f>IF(AND($L23&lt;=$P$2,67&lt;=$P$2),INDEX(WH_Backend!$DZ$6:$IO$125,$L23,67),0)</f>
        <v>0</v>
      </c>
      <c r="CB23">
        <f>IF(AND($L23&lt;=$P$2,68&lt;=$P$2),INDEX(WH_Backend!$DZ$6:$IO$125,$L23,68),0)</f>
        <v>0</v>
      </c>
      <c r="CC23">
        <f>IF(AND($L23&lt;=$P$2,69&lt;=$P$2),INDEX(WH_Backend!$DZ$6:$IO$125,$L23,69),0)</f>
        <v>0</v>
      </c>
      <c r="CD23">
        <f>IF(AND($L23&lt;=$P$2,70&lt;=$P$2),INDEX(WH_Backend!$DZ$6:$IO$125,$L23,70),0)</f>
        <v>0</v>
      </c>
      <c r="CE23">
        <f>IF(AND($L23&lt;=$P$2,71&lt;=$P$2),INDEX(WH_Backend!$DZ$6:$IO$125,$L23,71),0)</f>
        <v>0</v>
      </c>
      <c r="CF23">
        <f>IF(AND($L23&lt;=$P$2,72&lt;=$P$2),INDEX(WH_Backend!$DZ$6:$IO$125,$L23,72),0)</f>
        <v>0</v>
      </c>
      <c r="CG23">
        <f>IF(AND($L23&lt;=$P$2,73&lt;=$P$2),INDEX(WH_Backend!$DZ$6:$IO$125,$L23,73),0)</f>
        <v>0</v>
      </c>
      <c r="CH23">
        <f>IF(AND($L23&lt;=$P$2,74&lt;=$P$2),INDEX(WH_Backend!$DZ$6:$IO$125,$L23,74),0)</f>
        <v>0</v>
      </c>
      <c r="CI23">
        <f>IF(AND($L23&lt;=$P$2,75&lt;=$P$2),INDEX(WH_Backend!$DZ$6:$IO$125,$L23,75),0)</f>
        <v>0</v>
      </c>
      <c r="CJ23">
        <f>IF(AND($L23&lt;=$P$2,76&lt;=$P$2),INDEX(WH_Backend!$DZ$6:$IO$125,$L23,76),0)</f>
        <v>0</v>
      </c>
      <c r="CK23">
        <f>IF(AND($L23&lt;=$P$2,77&lt;=$P$2),INDEX(WH_Backend!$DZ$6:$IO$125,$L23,77),0)</f>
        <v>0</v>
      </c>
      <c r="CL23">
        <f>IF(AND($L23&lt;=$P$2,78&lt;=$P$2),INDEX(WH_Backend!$DZ$6:$IO$125,$L23,78),0)</f>
        <v>0</v>
      </c>
      <c r="CM23">
        <f>IF(AND($L23&lt;=$P$2,79&lt;=$P$2),INDEX(WH_Backend!$DZ$6:$IO$125,$L23,79),0)</f>
        <v>0</v>
      </c>
      <c r="CN23">
        <f>IF(AND($L23&lt;=$P$2,80&lt;=$P$2),INDEX(WH_Backend!$DZ$6:$IO$125,$L23,80),0)</f>
        <v>0</v>
      </c>
      <c r="CO23">
        <f>IF(AND($L23&lt;=$P$2,81&lt;=$P$2),INDEX(WH_Backend!$DZ$6:$IO$125,$L23,81),0)</f>
        <v>0</v>
      </c>
      <c r="CP23">
        <f>IF(AND($L23&lt;=$P$2,82&lt;=$P$2),INDEX(WH_Backend!$DZ$6:$IO$125,$L23,82),0)</f>
        <v>0</v>
      </c>
      <c r="CQ23">
        <f>IF(AND($L23&lt;=$P$2,83&lt;=$P$2),INDEX(WH_Backend!$DZ$6:$IO$125,$L23,83),0)</f>
        <v>0</v>
      </c>
      <c r="CR23">
        <f>IF(AND($L23&lt;=$P$2,84&lt;=$P$2),INDEX(WH_Backend!$DZ$6:$IO$125,$L23,84),0)</f>
        <v>0</v>
      </c>
      <c r="CS23">
        <f>IF(AND($L23&lt;=$P$2,85&lt;=$P$2),INDEX(WH_Backend!$DZ$6:$IO$125,$L23,85),0)</f>
        <v>0</v>
      </c>
      <c r="CT23">
        <f>IF(AND($L23&lt;=$P$2,86&lt;=$P$2),INDEX(WH_Backend!$DZ$6:$IO$125,$L23,86),0)</f>
        <v>0</v>
      </c>
      <c r="CU23">
        <f>IF(AND($L23&lt;=$P$2,87&lt;=$P$2),INDEX(WH_Backend!$DZ$6:$IO$125,$L23,87),0)</f>
        <v>0</v>
      </c>
      <c r="CV23">
        <f>IF(AND($L23&lt;=$P$2,88&lt;=$P$2),INDEX(WH_Backend!$DZ$6:$IO$125,$L23,88),0)</f>
        <v>0</v>
      </c>
      <c r="CW23">
        <f>IF(AND($L23&lt;=$P$2,89&lt;=$P$2),INDEX(WH_Backend!$DZ$6:$IO$125,$L23,89),0)</f>
        <v>0</v>
      </c>
      <c r="CX23">
        <f>IF(AND($L23&lt;=$P$2,90&lt;=$P$2),INDEX(WH_Backend!$DZ$6:$IO$125,$L23,90),0)</f>
        <v>0</v>
      </c>
      <c r="CY23">
        <f>IF(AND($L23&lt;=$P$2,91&lt;=$P$2),INDEX(WH_Backend!$DZ$6:$IO$125,$L23,91),0)</f>
        <v>0</v>
      </c>
      <c r="CZ23">
        <f>IF(AND($L23&lt;=$P$2,92&lt;=$P$2),INDEX(WH_Backend!$DZ$6:$IO$125,$L23,92),0)</f>
        <v>0</v>
      </c>
      <c r="DA23">
        <f>IF(AND($L23&lt;=$P$2,93&lt;=$P$2),INDEX(WH_Backend!$DZ$6:$IO$125,$L23,93),0)</f>
        <v>0</v>
      </c>
      <c r="DB23">
        <f>IF(AND($L23&lt;=$P$2,94&lt;=$P$2),INDEX(WH_Backend!$DZ$6:$IO$125,$L23,94),0)</f>
        <v>0</v>
      </c>
      <c r="DC23">
        <f>IF(AND($L23&lt;=$P$2,95&lt;=$P$2),INDEX(WH_Backend!$DZ$6:$IO$125,$L23,95),0)</f>
        <v>0</v>
      </c>
      <c r="DD23">
        <f>IF(AND($L23&lt;=$P$2,96&lt;=$P$2),INDEX(WH_Backend!$DZ$6:$IO$125,$L23,96),0)</f>
        <v>0</v>
      </c>
      <c r="DE23">
        <f>IF(AND($L23&lt;=$P$2,97&lt;=$P$2),INDEX(WH_Backend!$DZ$6:$IO$125,$L23,97),0)</f>
        <v>0</v>
      </c>
      <c r="DF23">
        <f>IF(AND($L23&lt;=$P$2,98&lt;=$P$2),INDEX(WH_Backend!$DZ$6:$IO$125,$L23,98),0)</f>
        <v>0</v>
      </c>
      <c r="DG23">
        <f>IF(AND($L23&lt;=$P$2,99&lt;=$P$2),INDEX(WH_Backend!$DZ$6:$IO$125,$L23,99),0)</f>
        <v>0</v>
      </c>
      <c r="DH23">
        <f>IF(AND($L23&lt;=$P$2,100&lt;=$P$2),INDEX(WH_Backend!$DZ$6:$IO$125,$L23,100),0)</f>
        <v>0</v>
      </c>
      <c r="DI23">
        <f>IF(AND($L23&lt;=$P$2,101&lt;=$P$2),INDEX(WH_Backend!$DZ$6:$IO$125,$L23,101),0)</f>
        <v>0</v>
      </c>
      <c r="DJ23">
        <f>IF(AND($L23&lt;=$P$2,102&lt;=$P$2),INDEX(WH_Backend!$DZ$6:$IO$125,$L23,102),0)</f>
        <v>0</v>
      </c>
      <c r="DK23">
        <f>IF(AND($L23&lt;=$P$2,103&lt;=$P$2),INDEX(WH_Backend!$DZ$6:$IO$125,$L23,103),0)</f>
        <v>0</v>
      </c>
      <c r="DL23">
        <f>IF(AND($L23&lt;=$P$2,104&lt;=$P$2),INDEX(WH_Backend!$DZ$6:$IO$125,$L23,104),0)</f>
        <v>0</v>
      </c>
      <c r="DM23">
        <f>IF(AND($L23&lt;=$P$2,105&lt;=$P$2),INDEX(WH_Backend!$DZ$6:$IO$125,$L23,105),0)</f>
        <v>0</v>
      </c>
      <c r="DN23">
        <f>IF(AND($L23&lt;=$P$2,106&lt;=$P$2),INDEX(WH_Backend!$DZ$6:$IO$125,$L23,106),0)</f>
        <v>0</v>
      </c>
      <c r="DO23">
        <f>IF(AND($L23&lt;=$P$2,107&lt;=$P$2),INDEX(WH_Backend!$DZ$6:$IO$125,$L23,107),0)</f>
        <v>0</v>
      </c>
      <c r="DP23">
        <f>IF(AND($L23&lt;=$P$2,108&lt;=$P$2),INDEX(WH_Backend!$DZ$6:$IO$125,$L23,108),0)</f>
        <v>0</v>
      </c>
      <c r="DQ23">
        <f>IF(AND($L23&lt;=$P$2,109&lt;=$P$2),INDEX(WH_Backend!$DZ$6:$IO$125,$L23,109),0)</f>
        <v>0</v>
      </c>
      <c r="DR23">
        <f>IF(AND($L23&lt;=$P$2,110&lt;=$P$2),INDEX(WH_Backend!$DZ$6:$IO$125,$L23,110),0)</f>
        <v>0</v>
      </c>
      <c r="DS23">
        <f>IF(AND($L23&lt;=$P$2,111&lt;=$P$2),INDEX(WH_Backend!$DZ$6:$IO$125,$L23,111),0)</f>
        <v>0</v>
      </c>
      <c r="DT23">
        <f>IF(AND($L23&lt;=$P$2,112&lt;=$P$2),INDEX(WH_Backend!$DZ$6:$IO$125,$L23,112),0)</f>
        <v>0</v>
      </c>
      <c r="DU23">
        <f>IF(AND($L23&lt;=$P$2,113&lt;=$P$2),INDEX(WH_Backend!$DZ$6:$IO$125,$L23,113),0)</f>
        <v>0</v>
      </c>
      <c r="DV23">
        <f>IF(AND($L23&lt;=$P$2,114&lt;=$P$2),INDEX(WH_Backend!$DZ$6:$IO$125,$L23,114),0)</f>
        <v>0</v>
      </c>
      <c r="DW23">
        <f>IF(AND($L23&lt;=$P$2,115&lt;=$P$2),INDEX(WH_Backend!$DZ$6:$IO$125,$L23,115),0)</f>
        <v>0</v>
      </c>
      <c r="DX23">
        <f>IF(AND($L23&lt;=$P$2,116&lt;=$P$2),INDEX(WH_Backend!$DZ$6:$IO$125,$L23,116),0)</f>
        <v>0</v>
      </c>
      <c r="DY23">
        <f>IF(AND($L23&lt;=$P$2,117&lt;=$P$2),INDEX(WH_Backend!$DZ$6:$IO$125,$L23,117),0)</f>
        <v>0</v>
      </c>
      <c r="DZ23">
        <f>IF(AND($L23&lt;=$P$2,118&lt;=$P$2),INDEX(WH_Backend!$DZ$6:$IO$125,$L23,118),0)</f>
        <v>0</v>
      </c>
      <c r="EA23">
        <f>IF(AND($L23&lt;=$P$2,119&lt;=$P$2),INDEX(WH_Backend!$DZ$6:$IO$125,$L23,119),0)</f>
        <v>0</v>
      </c>
      <c r="EB23">
        <f>IF(AND($L23&lt;=$P$2,120&lt;=$P$2),INDEX(WH_Backend!$DZ$6:$IO$125,$L23,120),0)</f>
        <v>0</v>
      </c>
    </row>
    <row r="24" spans="1:132" ht="15">
      <c r="A24" s="25">
        <f>IF(L24&lt;=$P$2,INDEX(WH_Backend!$E$6:$E$125,L24),0)</f>
        <v>260.04000000000002</v>
      </c>
      <c r="B24" s="25">
        <f t="array" ref="B24">IF(L24&lt;=$P$2,MMULT(M149:INDEX(M149:EF149,$P$2),$A$6:INDEX($A$6:$A$125,$P$2)),0)</f>
        <v>9.7402021968230742E-4</v>
      </c>
      <c r="C24" s="25">
        <f t="shared" si="0"/>
        <v>1.3585577107733116E-11</v>
      </c>
      <c r="E24">
        <f>IF(L24&lt;=$P$2,Inputs!A24,"")</f>
        <v>38</v>
      </c>
      <c r="F24" s="25">
        <f>IF(L24&lt;=$P$2,Inputs!D24,"")</f>
        <v>8.9741845179166005E-4</v>
      </c>
      <c r="G24" s="25">
        <f t="shared" si="1"/>
        <v>9.7402021968230742E-4</v>
      </c>
      <c r="J24">
        <f>IF($L24&lt;=$E$2,WH_Numerical!$F24,"")</f>
        <v>9.7375239984616002E-4</v>
      </c>
      <c r="L24" s="10">
        <v>19</v>
      </c>
      <c r="M24">
        <f>IF(AND($L24&lt;=$P$2,1&lt;=$P$2),INDEX(WH_Backend!$DZ$6:$IO$125,$L24,1),0)</f>
        <v>0</v>
      </c>
      <c r="N24">
        <f>IF(AND($L24&lt;=$P$2,2&lt;=$P$2),INDEX(WH_Backend!$DZ$6:$IO$125,$L24,2),0)</f>
        <v>0</v>
      </c>
      <c r="O24">
        <f>IF(AND($L24&lt;=$P$2,3&lt;=$P$2),INDEX(WH_Backend!$DZ$6:$IO$125,$L24,3),0)</f>
        <v>0</v>
      </c>
      <c r="P24">
        <f>IF(AND($L24&lt;=$P$2,4&lt;=$P$2),INDEX(WH_Backend!$DZ$6:$IO$125,$L24,4),0)</f>
        <v>0</v>
      </c>
      <c r="Q24">
        <f>IF(AND($L24&lt;=$P$2,5&lt;=$P$2),INDEX(WH_Backend!$DZ$6:$IO$125,$L24,5),0)</f>
        <v>0</v>
      </c>
      <c r="R24">
        <f>IF(AND($L24&lt;=$P$2,6&lt;=$P$2),INDEX(WH_Backend!$DZ$6:$IO$125,$L24,6),0)</f>
        <v>0</v>
      </c>
      <c r="S24">
        <f>IF(AND($L24&lt;=$P$2,7&lt;=$P$2),INDEX(WH_Backend!$DZ$6:$IO$125,$L24,7),0)</f>
        <v>0</v>
      </c>
      <c r="T24">
        <f>IF(AND($L24&lt;=$P$2,8&lt;=$P$2),INDEX(WH_Backend!$DZ$6:$IO$125,$L24,8),0)</f>
        <v>0</v>
      </c>
      <c r="U24">
        <f>IF(AND($L24&lt;=$P$2,9&lt;=$P$2),INDEX(WH_Backend!$DZ$6:$IO$125,$L24,9),0)</f>
        <v>0</v>
      </c>
      <c r="V24">
        <f>IF(AND($L24&lt;=$P$2,10&lt;=$P$2),INDEX(WH_Backend!$DZ$6:$IO$125,$L24,10),0)</f>
        <v>0</v>
      </c>
      <c r="W24">
        <f>IF(AND($L24&lt;=$P$2,11&lt;=$P$2),INDEX(WH_Backend!$DZ$6:$IO$125,$L24,11),0)</f>
        <v>0</v>
      </c>
      <c r="X24">
        <f>IF(AND($L24&lt;=$P$2,12&lt;=$P$2),INDEX(WH_Backend!$DZ$6:$IO$125,$L24,12),0)</f>
        <v>0</v>
      </c>
      <c r="Y24">
        <f>IF(AND($L24&lt;=$P$2,13&lt;=$P$2),INDEX(WH_Backend!$DZ$6:$IO$125,$L24,13),0)</f>
        <v>0</v>
      </c>
      <c r="Z24">
        <f>IF(AND($L24&lt;=$P$2,14&lt;=$P$2),INDEX(WH_Backend!$DZ$6:$IO$125,$L24,14),0)</f>
        <v>0</v>
      </c>
      <c r="AA24">
        <f>IF(AND($L24&lt;=$P$2,15&lt;=$P$2),INDEX(WH_Backend!$DZ$6:$IO$125,$L24,15),0)</f>
        <v>0</v>
      </c>
      <c r="AB24">
        <f>IF(AND($L24&lt;=$P$2,16&lt;=$P$2),INDEX(WH_Backend!$DZ$6:$IO$125,$L24,16),0)</f>
        <v>-10000000</v>
      </c>
      <c r="AC24">
        <f>IF(AND($L24&lt;=$P$2,17&lt;=$P$2),INDEX(WH_Backend!$DZ$6:$IO$125,$L24,17),0)</f>
        <v>60000000</v>
      </c>
      <c r="AD24">
        <f>IF(AND($L24&lt;=$P$2,18&lt;=$P$2),INDEX(WH_Backend!$DZ$6:$IO$125,$L24,18),0)</f>
        <v>-150000000</v>
      </c>
      <c r="AE24">
        <f>IF(AND($L24&lt;=$P$2,19&lt;=$P$2),INDEX(WH_Backend!$DZ$6:$IO$125,$L24,19),0)</f>
        <v>200289764.49000001</v>
      </c>
      <c r="AF24">
        <f>IF(AND($L24&lt;=$P$2,20&lt;=$P$2),INDEX(WH_Backend!$DZ$6:$IO$125,$L24,20),0)</f>
        <v>-150000000</v>
      </c>
      <c r="AG24">
        <f>IF(AND($L24&lt;=$P$2,21&lt;=$P$2),INDEX(WH_Backend!$DZ$6:$IO$125,$L24,21),0)</f>
        <v>60000000</v>
      </c>
      <c r="AH24">
        <f>IF(AND($L24&lt;=$P$2,22&lt;=$P$2),INDEX(WH_Backend!$DZ$6:$IO$125,$L24,22),0)</f>
        <v>-10000000</v>
      </c>
      <c r="AI24">
        <f>IF(AND($L24&lt;=$P$2,23&lt;=$P$2),INDEX(WH_Backend!$DZ$6:$IO$125,$L24,23),0)</f>
        <v>0</v>
      </c>
      <c r="AJ24">
        <f>IF(AND($L24&lt;=$P$2,24&lt;=$P$2),INDEX(WH_Backend!$DZ$6:$IO$125,$L24,24),0)</f>
        <v>0</v>
      </c>
      <c r="AK24">
        <f>IF(AND($L24&lt;=$P$2,25&lt;=$P$2),INDEX(WH_Backend!$DZ$6:$IO$125,$L24,25),0)</f>
        <v>0</v>
      </c>
      <c r="AL24">
        <f>IF(AND($L24&lt;=$P$2,26&lt;=$P$2),INDEX(WH_Backend!$DZ$6:$IO$125,$L24,26),0)</f>
        <v>0</v>
      </c>
      <c r="AM24">
        <f>IF(AND($L24&lt;=$P$2,27&lt;=$P$2),INDEX(WH_Backend!$DZ$6:$IO$125,$L24,27),0)</f>
        <v>0</v>
      </c>
      <c r="AN24">
        <f>IF(AND($L24&lt;=$P$2,28&lt;=$P$2),INDEX(WH_Backend!$DZ$6:$IO$125,$L24,28),0)</f>
        <v>0</v>
      </c>
      <c r="AO24">
        <f>IF(AND($L24&lt;=$P$2,29&lt;=$P$2),INDEX(WH_Backend!$DZ$6:$IO$125,$L24,29),0)</f>
        <v>0</v>
      </c>
      <c r="AP24">
        <f>IF(AND($L24&lt;=$P$2,30&lt;=$P$2),INDEX(WH_Backend!$DZ$6:$IO$125,$L24,30),0)</f>
        <v>0</v>
      </c>
      <c r="AQ24">
        <f>IF(AND($L24&lt;=$P$2,31&lt;=$P$2),INDEX(WH_Backend!$DZ$6:$IO$125,$L24,31),0)</f>
        <v>0</v>
      </c>
      <c r="AR24">
        <f>IF(AND($L24&lt;=$P$2,32&lt;=$P$2),INDEX(WH_Backend!$DZ$6:$IO$125,$L24,32),0)</f>
        <v>0</v>
      </c>
      <c r="AS24">
        <f>IF(AND($L24&lt;=$P$2,33&lt;=$P$2),INDEX(WH_Backend!$DZ$6:$IO$125,$L24,33),0)</f>
        <v>0</v>
      </c>
      <c r="AT24">
        <f>IF(AND($L24&lt;=$P$2,34&lt;=$P$2),INDEX(WH_Backend!$DZ$6:$IO$125,$L24,34),0)</f>
        <v>0</v>
      </c>
      <c r="AU24">
        <f>IF(AND($L24&lt;=$P$2,35&lt;=$P$2),INDEX(WH_Backend!$DZ$6:$IO$125,$L24,35),0)</f>
        <v>0</v>
      </c>
      <c r="AV24">
        <f>IF(AND($L24&lt;=$P$2,36&lt;=$P$2),INDEX(WH_Backend!$DZ$6:$IO$125,$L24,36),0)</f>
        <v>0</v>
      </c>
      <c r="AW24">
        <f>IF(AND($L24&lt;=$P$2,37&lt;=$P$2),INDEX(WH_Backend!$DZ$6:$IO$125,$L24,37),0)</f>
        <v>0</v>
      </c>
      <c r="AX24">
        <f>IF(AND($L24&lt;=$P$2,38&lt;=$P$2),INDEX(WH_Backend!$DZ$6:$IO$125,$L24,38),0)</f>
        <v>0</v>
      </c>
      <c r="AY24">
        <f>IF(AND($L24&lt;=$P$2,39&lt;=$P$2),INDEX(WH_Backend!$DZ$6:$IO$125,$L24,39),0)</f>
        <v>0</v>
      </c>
      <c r="AZ24">
        <f>IF(AND($L24&lt;=$P$2,40&lt;=$P$2),INDEX(WH_Backend!$DZ$6:$IO$125,$L24,40),0)</f>
        <v>0</v>
      </c>
      <c r="BA24">
        <f>IF(AND($L24&lt;=$P$2,41&lt;=$P$2),INDEX(WH_Backend!$DZ$6:$IO$125,$L24,41),0)</f>
        <v>0</v>
      </c>
      <c r="BB24">
        <f>IF(AND($L24&lt;=$P$2,42&lt;=$P$2),INDEX(WH_Backend!$DZ$6:$IO$125,$L24,42),0)</f>
        <v>0</v>
      </c>
      <c r="BC24">
        <f>IF(AND($L24&lt;=$P$2,43&lt;=$P$2),INDEX(WH_Backend!$DZ$6:$IO$125,$L24,43),0)</f>
        <v>0</v>
      </c>
      <c r="BD24">
        <f>IF(AND($L24&lt;=$P$2,44&lt;=$P$2),INDEX(WH_Backend!$DZ$6:$IO$125,$L24,44),0)</f>
        <v>0</v>
      </c>
      <c r="BE24">
        <f>IF(AND($L24&lt;=$P$2,45&lt;=$P$2),INDEX(WH_Backend!$DZ$6:$IO$125,$L24,45),0)</f>
        <v>0</v>
      </c>
      <c r="BF24">
        <f>IF(AND($L24&lt;=$P$2,46&lt;=$P$2),INDEX(WH_Backend!$DZ$6:$IO$125,$L24,46),0)</f>
        <v>0</v>
      </c>
      <c r="BG24">
        <f>IF(AND($L24&lt;=$P$2,47&lt;=$P$2),INDEX(WH_Backend!$DZ$6:$IO$125,$L24,47),0)</f>
        <v>0</v>
      </c>
      <c r="BH24">
        <f>IF(AND($L24&lt;=$P$2,48&lt;=$P$2),INDEX(WH_Backend!$DZ$6:$IO$125,$L24,48),0)</f>
        <v>0</v>
      </c>
      <c r="BI24">
        <f>IF(AND($L24&lt;=$P$2,49&lt;=$P$2),INDEX(WH_Backend!$DZ$6:$IO$125,$L24,49),0)</f>
        <v>0</v>
      </c>
      <c r="BJ24">
        <f>IF(AND($L24&lt;=$P$2,50&lt;=$P$2),INDEX(WH_Backend!$DZ$6:$IO$125,$L24,50),0)</f>
        <v>0</v>
      </c>
      <c r="BK24">
        <f>IF(AND($L24&lt;=$P$2,51&lt;=$P$2),INDEX(WH_Backend!$DZ$6:$IO$125,$L24,51),0)</f>
        <v>0</v>
      </c>
      <c r="BL24">
        <f>IF(AND($L24&lt;=$P$2,52&lt;=$P$2),INDEX(WH_Backend!$DZ$6:$IO$125,$L24,52),0)</f>
        <v>0</v>
      </c>
      <c r="BM24">
        <f>IF(AND($L24&lt;=$P$2,53&lt;=$P$2),INDEX(WH_Backend!$DZ$6:$IO$125,$L24,53),0)</f>
        <v>0</v>
      </c>
      <c r="BN24">
        <f>IF(AND($L24&lt;=$P$2,54&lt;=$P$2),INDEX(WH_Backend!$DZ$6:$IO$125,$L24,54),0)</f>
        <v>0</v>
      </c>
      <c r="BO24">
        <f>IF(AND($L24&lt;=$P$2,55&lt;=$P$2),INDEX(WH_Backend!$DZ$6:$IO$125,$L24,55),0)</f>
        <v>0</v>
      </c>
      <c r="BP24">
        <f>IF(AND($L24&lt;=$P$2,56&lt;=$P$2),INDEX(WH_Backend!$DZ$6:$IO$125,$L24,56),0)</f>
        <v>0</v>
      </c>
      <c r="BQ24">
        <f>IF(AND($L24&lt;=$P$2,57&lt;=$P$2),INDEX(WH_Backend!$DZ$6:$IO$125,$L24,57),0)</f>
        <v>0</v>
      </c>
      <c r="BR24">
        <f>IF(AND($L24&lt;=$P$2,58&lt;=$P$2),INDEX(WH_Backend!$DZ$6:$IO$125,$L24,58),0)</f>
        <v>0</v>
      </c>
      <c r="BS24">
        <f>IF(AND($L24&lt;=$P$2,59&lt;=$P$2),INDEX(WH_Backend!$DZ$6:$IO$125,$L24,59),0)</f>
        <v>0</v>
      </c>
      <c r="BT24">
        <f>IF(AND($L24&lt;=$P$2,60&lt;=$P$2),INDEX(WH_Backend!$DZ$6:$IO$125,$L24,60),0)</f>
        <v>0</v>
      </c>
      <c r="BU24">
        <f>IF(AND($L24&lt;=$P$2,61&lt;=$P$2),INDEX(WH_Backend!$DZ$6:$IO$125,$L24,61),0)</f>
        <v>0</v>
      </c>
      <c r="BV24">
        <f>IF(AND($L24&lt;=$P$2,62&lt;=$P$2),INDEX(WH_Backend!$DZ$6:$IO$125,$L24,62),0)</f>
        <v>0</v>
      </c>
      <c r="BW24">
        <f>IF(AND($L24&lt;=$P$2,63&lt;=$P$2),INDEX(WH_Backend!$DZ$6:$IO$125,$L24,63),0)</f>
        <v>0</v>
      </c>
      <c r="BX24">
        <f>IF(AND($L24&lt;=$P$2,64&lt;=$P$2),INDEX(WH_Backend!$DZ$6:$IO$125,$L24,64),0)</f>
        <v>0</v>
      </c>
      <c r="BY24">
        <f>IF(AND($L24&lt;=$P$2,65&lt;=$P$2),INDEX(WH_Backend!$DZ$6:$IO$125,$L24,65),0)</f>
        <v>0</v>
      </c>
      <c r="BZ24">
        <f>IF(AND($L24&lt;=$P$2,66&lt;=$P$2),INDEX(WH_Backend!$DZ$6:$IO$125,$L24,66),0)</f>
        <v>0</v>
      </c>
      <c r="CA24">
        <f>IF(AND($L24&lt;=$P$2,67&lt;=$P$2),INDEX(WH_Backend!$DZ$6:$IO$125,$L24,67),0)</f>
        <v>0</v>
      </c>
      <c r="CB24">
        <f>IF(AND($L24&lt;=$P$2,68&lt;=$P$2),INDEX(WH_Backend!$DZ$6:$IO$125,$L24,68),0)</f>
        <v>0</v>
      </c>
      <c r="CC24">
        <f>IF(AND($L24&lt;=$P$2,69&lt;=$P$2),INDEX(WH_Backend!$DZ$6:$IO$125,$L24,69),0)</f>
        <v>0</v>
      </c>
      <c r="CD24">
        <f>IF(AND($L24&lt;=$P$2,70&lt;=$P$2),INDEX(WH_Backend!$DZ$6:$IO$125,$L24,70),0)</f>
        <v>0</v>
      </c>
      <c r="CE24">
        <f>IF(AND($L24&lt;=$P$2,71&lt;=$P$2),INDEX(WH_Backend!$DZ$6:$IO$125,$L24,71),0)</f>
        <v>0</v>
      </c>
      <c r="CF24">
        <f>IF(AND($L24&lt;=$P$2,72&lt;=$P$2),INDEX(WH_Backend!$DZ$6:$IO$125,$L24,72),0)</f>
        <v>0</v>
      </c>
      <c r="CG24">
        <f>IF(AND($L24&lt;=$P$2,73&lt;=$P$2),INDEX(WH_Backend!$DZ$6:$IO$125,$L24,73),0)</f>
        <v>0</v>
      </c>
      <c r="CH24">
        <f>IF(AND($L24&lt;=$P$2,74&lt;=$P$2),INDEX(WH_Backend!$DZ$6:$IO$125,$L24,74),0)</f>
        <v>0</v>
      </c>
      <c r="CI24">
        <f>IF(AND($L24&lt;=$P$2,75&lt;=$P$2),INDEX(WH_Backend!$DZ$6:$IO$125,$L24,75),0)</f>
        <v>0</v>
      </c>
      <c r="CJ24">
        <f>IF(AND($L24&lt;=$P$2,76&lt;=$P$2),INDEX(WH_Backend!$DZ$6:$IO$125,$L24,76),0)</f>
        <v>0</v>
      </c>
      <c r="CK24">
        <f>IF(AND($L24&lt;=$P$2,77&lt;=$P$2),INDEX(WH_Backend!$DZ$6:$IO$125,$L24,77),0)</f>
        <v>0</v>
      </c>
      <c r="CL24">
        <f>IF(AND($L24&lt;=$P$2,78&lt;=$P$2),INDEX(WH_Backend!$DZ$6:$IO$125,$L24,78),0)</f>
        <v>0</v>
      </c>
      <c r="CM24">
        <f>IF(AND($L24&lt;=$P$2,79&lt;=$P$2),INDEX(WH_Backend!$DZ$6:$IO$125,$L24,79),0)</f>
        <v>0</v>
      </c>
      <c r="CN24">
        <f>IF(AND($L24&lt;=$P$2,80&lt;=$P$2),INDEX(WH_Backend!$DZ$6:$IO$125,$L24,80),0)</f>
        <v>0</v>
      </c>
      <c r="CO24">
        <f>IF(AND($L24&lt;=$P$2,81&lt;=$P$2),INDEX(WH_Backend!$DZ$6:$IO$125,$L24,81),0)</f>
        <v>0</v>
      </c>
      <c r="CP24">
        <f>IF(AND($L24&lt;=$P$2,82&lt;=$P$2),INDEX(WH_Backend!$DZ$6:$IO$125,$L24,82),0)</f>
        <v>0</v>
      </c>
      <c r="CQ24">
        <f>IF(AND($L24&lt;=$P$2,83&lt;=$P$2),INDEX(WH_Backend!$DZ$6:$IO$125,$L24,83),0)</f>
        <v>0</v>
      </c>
      <c r="CR24">
        <f>IF(AND($L24&lt;=$P$2,84&lt;=$P$2),INDEX(WH_Backend!$DZ$6:$IO$125,$L24,84),0)</f>
        <v>0</v>
      </c>
      <c r="CS24">
        <f>IF(AND($L24&lt;=$P$2,85&lt;=$P$2),INDEX(WH_Backend!$DZ$6:$IO$125,$L24,85),0)</f>
        <v>0</v>
      </c>
      <c r="CT24">
        <f>IF(AND($L24&lt;=$P$2,86&lt;=$P$2),INDEX(WH_Backend!$DZ$6:$IO$125,$L24,86),0)</f>
        <v>0</v>
      </c>
      <c r="CU24">
        <f>IF(AND($L24&lt;=$P$2,87&lt;=$P$2),INDEX(WH_Backend!$DZ$6:$IO$125,$L24,87),0)</f>
        <v>0</v>
      </c>
      <c r="CV24">
        <f>IF(AND($L24&lt;=$P$2,88&lt;=$P$2),INDEX(WH_Backend!$DZ$6:$IO$125,$L24,88),0)</f>
        <v>0</v>
      </c>
      <c r="CW24">
        <f>IF(AND($L24&lt;=$P$2,89&lt;=$P$2),INDEX(WH_Backend!$DZ$6:$IO$125,$L24,89),0)</f>
        <v>0</v>
      </c>
      <c r="CX24">
        <f>IF(AND($L24&lt;=$P$2,90&lt;=$P$2),INDEX(WH_Backend!$DZ$6:$IO$125,$L24,90),0)</f>
        <v>0</v>
      </c>
      <c r="CY24">
        <f>IF(AND($L24&lt;=$P$2,91&lt;=$P$2),INDEX(WH_Backend!$DZ$6:$IO$125,$L24,91),0)</f>
        <v>0</v>
      </c>
      <c r="CZ24">
        <f>IF(AND($L24&lt;=$P$2,92&lt;=$P$2),INDEX(WH_Backend!$DZ$6:$IO$125,$L24,92),0)</f>
        <v>0</v>
      </c>
      <c r="DA24">
        <f>IF(AND($L24&lt;=$P$2,93&lt;=$P$2),INDEX(WH_Backend!$DZ$6:$IO$125,$L24,93),0)</f>
        <v>0</v>
      </c>
      <c r="DB24">
        <f>IF(AND($L24&lt;=$P$2,94&lt;=$P$2),INDEX(WH_Backend!$DZ$6:$IO$125,$L24,94),0)</f>
        <v>0</v>
      </c>
      <c r="DC24">
        <f>IF(AND($L24&lt;=$P$2,95&lt;=$P$2),INDEX(WH_Backend!$DZ$6:$IO$125,$L24,95),0)</f>
        <v>0</v>
      </c>
      <c r="DD24">
        <f>IF(AND($L24&lt;=$P$2,96&lt;=$P$2),INDEX(WH_Backend!$DZ$6:$IO$125,$L24,96),0)</f>
        <v>0</v>
      </c>
      <c r="DE24">
        <f>IF(AND($L24&lt;=$P$2,97&lt;=$P$2),INDEX(WH_Backend!$DZ$6:$IO$125,$L24,97),0)</f>
        <v>0</v>
      </c>
      <c r="DF24">
        <f>IF(AND($L24&lt;=$P$2,98&lt;=$P$2),INDEX(WH_Backend!$DZ$6:$IO$125,$L24,98),0)</f>
        <v>0</v>
      </c>
      <c r="DG24">
        <f>IF(AND($L24&lt;=$P$2,99&lt;=$P$2),INDEX(WH_Backend!$DZ$6:$IO$125,$L24,99),0)</f>
        <v>0</v>
      </c>
      <c r="DH24">
        <f>IF(AND($L24&lt;=$P$2,100&lt;=$P$2),INDEX(WH_Backend!$DZ$6:$IO$125,$L24,100),0)</f>
        <v>0</v>
      </c>
      <c r="DI24">
        <f>IF(AND($L24&lt;=$P$2,101&lt;=$P$2),INDEX(WH_Backend!$DZ$6:$IO$125,$L24,101),0)</f>
        <v>0</v>
      </c>
      <c r="DJ24">
        <f>IF(AND($L24&lt;=$P$2,102&lt;=$P$2),INDEX(WH_Backend!$DZ$6:$IO$125,$L24,102),0)</f>
        <v>0</v>
      </c>
      <c r="DK24">
        <f>IF(AND($L24&lt;=$P$2,103&lt;=$P$2),INDEX(WH_Backend!$DZ$6:$IO$125,$L24,103),0)</f>
        <v>0</v>
      </c>
      <c r="DL24">
        <f>IF(AND($L24&lt;=$P$2,104&lt;=$P$2),INDEX(WH_Backend!$DZ$6:$IO$125,$L24,104),0)</f>
        <v>0</v>
      </c>
      <c r="DM24">
        <f>IF(AND($L24&lt;=$P$2,105&lt;=$P$2),INDEX(WH_Backend!$DZ$6:$IO$125,$L24,105),0)</f>
        <v>0</v>
      </c>
      <c r="DN24">
        <f>IF(AND($L24&lt;=$P$2,106&lt;=$P$2),INDEX(WH_Backend!$DZ$6:$IO$125,$L24,106),0)</f>
        <v>0</v>
      </c>
      <c r="DO24">
        <f>IF(AND($L24&lt;=$P$2,107&lt;=$P$2),INDEX(WH_Backend!$DZ$6:$IO$125,$L24,107),0)</f>
        <v>0</v>
      </c>
      <c r="DP24">
        <f>IF(AND($L24&lt;=$P$2,108&lt;=$P$2),INDEX(WH_Backend!$DZ$6:$IO$125,$L24,108),0)</f>
        <v>0</v>
      </c>
      <c r="DQ24">
        <f>IF(AND($L24&lt;=$P$2,109&lt;=$P$2),INDEX(WH_Backend!$DZ$6:$IO$125,$L24,109),0)</f>
        <v>0</v>
      </c>
      <c r="DR24">
        <f>IF(AND($L24&lt;=$P$2,110&lt;=$P$2),INDEX(WH_Backend!$DZ$6:$IO$125,$L24,110),0)</f>
        <v>0</v>
      </c>
      <c r="DS24">
        <f>IF(AND($L24&lt;=$P$2,111&lt;=$P$2),INDEX(WH_Backend!$DZ$6:$IO$125,$L24,111),0)</f>
        <v>0</v>
      </c>
      <c r="DT24">
        <f>IF(AND($L24&lt;=$P$2,112&lt;=$P$2),INDEX(WH_Backend!$DZ$6:$IO$125,$L24,112),0)</f>
        <v>0</v>
      </c>
      <c r="DU24">
        <f>IF(AND($L24&lt;=$P$2,113&lt;=$P$2),INDEX(WH_Backend!$DZ$6:$IO$125,$L24,113),0)</f>
        <v>0</v>
      </c>
      <c r="DV24">
        <f>IF(AND($L24&lt;=$P$2,114&lt;=$P$2),INDEX(WH_Backend!$DZ$6:$IO$125,$L24,114),0)</f>
        <v>0</v>
      </c>
      <c r="DW24">
        <f>IF(AND($L24&lt;=$P$2,115&lt;=$P$2),INDEX(WH_Backend!$DZ$6:$IO$125,$L24,115),0)</f>
        <v>0</v>
      </c>
      <c r="DX24">
        <f>IF(AND($L24&lt;=$P$2,116&lt;=$P$2),INDEX(WH_Backend!$DZ$6:$IO$125,$L24,116),0)</f>
        <v>0</v>
      </c>
      <c r="DY24">
        <f>IF(AND($L24&lt;=$P$2,117&lt;=$P$2),INDEX(WH_Backend!$DZ$6:$IO$125,$L24,117),0)</f>
        <v>0</v>
      </c>
      <c r="DZ24">
        <f>IF(AND($L24&lt;=$P$2,118&lt;=$P$2),INDEX(WH_Backend!$DZ$6:$IO$125,$L24,118),0)</f>
        <v>0</v>
      </c>
      <c r="EA24">
        <f>IF(AND($L24&lt;=$P$2,119&lt;=$P$2),INDEX(WH_Backend!$DZ$6:$IO$125,$L24,119),0)</f>
        <v>0</v>
      </c>
      <c r="EB24">
        <f>IF(AND($L24&lt;=$P$2,120&lt;=$P$2),INDEX(WH_Backend!$DZ$6:$IO$125,$L24,120),0)</f>
        <v>0</v>
      </c>
    </row>
    <row r="25" spans="1:132" ht="15">
      <c r="A25" s="25">
        <f>IF(L25&lt;=$P$2,INDEX(WH_Backend!$E$6:$E$125,L25),0)</f>
        <v>291.04000000000002</v>
      </c>
      <c r="B25" s="25">
        <f t="array" ref="B25">IF(L25&lt;=$P$2,MMULT(M150:INDEX(M150:EF150,$P$2),$A$6:INDEX($A$6:$A$125,$P$2)),0)</f>
        <v>1.0463298450212734E-3</v>
      </c>
      <c r="C25" s="25">
        <f t="shared" si="0"/>
        <v>-6.4630967244738713E-11</v>
      </c>
      <c r="E25">
        <f>IF(L25&lt;=$P$2,Inputs!A25,"")</f>
        <v>39</v>
      </c>
      <c r="F25" s="25">
        <f>IF(L25&lt;=$P$2,Inputs!D25,"")</f>
        <v>1.0042761099538799E-3</v>
      </c>
      <c r="G25" s="25">
        <f t="shared" si="1"/>
        <v>1.0463298450212734E-3</v>
      </c>
      <c r="J25">
        <f>IF($L25&lt;=$E$2,WH_Numerical!$F25,"")</f>
        <v>1.0458626833728601E-3</v>
      </c>
      <c r="L25" s="10">
        <v>20</v>
      </c>
      <c r="M25">
        <f>IF(AND($L25&lt;=$P$2,1&lt;=$P$2),INDEX(WH_Backend!$DZ$6:$IO$125,$L25,1),0)</f>
        <v>0</v>
      </c>
      <c r="N25">
        <f>IF(AND($L25&lt;=$P$2,2&lt;=$P$2),INDEX(WH_Backend!$DZ$6:$IO$125,$L25,2),0)</f>
        <v>0</v>
      </c>
      <c r="O25">
        <f>IF(AND($L25&lt;=$P$2,3&lt;=$P$2),INDEX(WH_Backend!$DZ$6:$IO$125,$L25,3),0)</f>
        <v>0</v>
      </c>
      <c r="P25">
        <f>IF(AND($L25&lt;=$P$2,4&lt;=$P$2),INDEX(WH_Backend!$DZ$6:$IO$125,$L25,4),0)</f>
        <v>0</v>
      </c>
      <c r="Q25">
        <f>IF(AND($L25&lt;=$P$2,5&lt;=$P$2),INDEX(WH_Backend!$DZ$6:$IO$125,$L25,5),0)</f>
        <v>0</v>
      </c>
      <c r="R25">
        <f>IF(AND($L25&lt;=$P$2,6&lt;=$P$2),INDEX(WH_Backend!$DZ$6:$IO$125,$L25,6),0)</f>
        <v>0</v>
      </c>
      <c r="S25">
        <f>IF(AND($L25&lt;=$P$2,7&lt;=$P$2),INDEX(WH_Backend!$DZ$6:$IO$125,$L25,7),0)</f>
        <v>0</v>
      </c>
      <c r="T25">
        <f>IF(AND($L25&lt;=$P$2,8&lt;=$P$2),INDEX(WH_Backend!$DZ$6:$IO$125,$L25,8),0)</f>
        <v>0</v>
      </c>
      <c r="U25">
        <f>IF(AND($L25&lt;=$P$2,9&lt;=$P$2),INDEX(WH_Backend!$DZ$6:$IO$125,$L25,9),0)</f>
        <v>0</v>
      </c>
      <c r="V25">
        <f>IF(AND($L25&lt;=$P$2,10&lt;=$P$2),INDEX(WH_Backend!$DZ$6:$IO$125,$L25,10),0)</f>
        <v>0</v>
      </c>
      <c r="W25">
        <f>IF(AND($L25&lt;=$P$2,11&lt;=$P$2),INDEX(WH_Backend!$DZ$6:$IO$125,$L25,11),0)</f>
        <v>0</v>
      </c>
      <c r="X25">
        <f>IF(AND($L25&lt;=$P$2,12&lt;=$P$2),INDEX(WH_Backend!$DZ$6:$IO$125,$L25,12),0)</f>
        <v>0</v>
      </c>
      <c r="Y25">
        <f>IF(AND($L25&lt;=$P$2,13&lt;=$P$2),INDEX(WH_Backend!$DZ$6:$IO$125,$L25,13),0)</f>
        <v>0</v>
      </c>
      <c r="Z25">
        <f>IF(AND($L25&lt;=$P$2,14&lt;=$P$2),INDEX(WH_Backend!$DZ$6:$IO$125,$L25,14),0)</f>
        <v>0</v>
      </c>
      <c r="AA25">
        <f>IF(AND($L25&lt;=$P$2,15&lt;=$P$2),INDEX(WH_Backend!$DZ$6:$IO$125,$L25,15),0)</f>
        <v>0</v>
      </c>
      <c r="AB25">
        <f>IF(AND($L25&lt;=$P$2,16&lt;=$P$2),INDEX(WH_Backend!$DZ$6:$IO$125,$L25,16),0)</f>
        <v>0</v>
      </c>
      <c r="AC25">
        <f>IF(AND($L25&lt;=$P$2,17&lt;=$P$2),INDEX(WH_Backend!$DZ$6:$IO$125,$L25,17),0)</f>
        <v>-10000000</v>
      </c>
      <c r="AD25">
        <f>IF(AND($L25&lt;=$P$2,18&lt;=$P$2),INDEX(WH_Backend!$DZ$6:$IO$125,$L25,18),0)</f>
        <v>60000000</v>
      </c>
      <c r="AE25">
        <f>IF(AND($L25&lt;=$P$2,19&lt;=$P$2),INDEX(WH_Backend!$DZ$6:$IO$125,$L25,19),0)</f>
        <v>-150000000</v>
      </c>
      <c r="AF25">
        <f>IF(AND($L25&lt;=$P$2,20&lt;=$P$2),INDEX(WH_Backend!$DZ$6:$IO$125,$L25,20),0)</f>
        <v>200289800.78</v>
      </c>
      <c r="AG25">
        <f>IF(AND($L25&lt;=$P$2,21&lt;=$P$2),INDEX(WH_Backend!$DZ$6:$IO$125,$L25,21),0)</f>
        <v>-150000000</v>
      </c>
      <c r="AH25">
        <f>IF(AND($L25&lt;=$P$2,22&lt;=$P$2),INDEX(WH_Backend!$DZ$6:$IO$125,$L25,22),0)</f>
        <v>60000000</v>
      </c>
      <c r="AI25">
        <f>IF(AND($L25&lt;=$P$2,23&lt;=$P$2),INDEX(WH_Backend!$DZ$6:$IO$125,$L25,23),0)</f>
        <v>-10000000</v>
      </c>
      <c r="AJ25">
        <f>IF(AND($L25&lt;=$P$2,24&lt;=$P$2),INDEX(WH_Backend!$DZ$6:$IO$125,$L25,24),0)</f>
        <v>0</v>
      </c>
      <c r="AK25">
        <f>IF(AND($L25&lt;=$P$2,25&lt;=$P$2),INDEX(WH_Backend!$DZ$6:$IO$125,$L25,25),0)</f>
        <v>0</v>
      </c>
      <c r="AL25">
        <f>IF(AND($L25&lt;=$P$2,26&lt;=$P$2),INDEX(WH_Backend!$DZ$6:$IO$125,$L25,26),0)</f>
        <v>0</v>
      </c>
      <c r="AM25">
        <f>IF(AND($L25&lt;=$P$2,27&lt;=$P$2),INDEX(WH_Backend!$DZ$6:$IO$125,$L25,27),0)</f>
        <v>0</v>
      </c>
      <c r="AN25">
        <f>IF(AND($L25&lt;=$P$2,28&lt;=$P$2),INDEX(WH_Backend!$DZ$6:$IO$125,$L25,28),0)</f>
        <v>0</v>
      </c>
      <c r="AO25">
        <f>IF(AND($L25&lt;=$P$2,29&lt;=$P$2),INDEX(WH_Backend!$DZ$6:$IO$125,$L25,29),0)</f>
        <v>0</v>
      </c>
      <c r="AP25">
        <f>IF(AND($L25&lt;=$P$2,30&lt;=$P$2),INDEX(WH_Backend!$DZ$6:$IO$125,$L25,30),0)</f>
        <v>0</v>
      </c>
      <c r="AQ25">
        <f>IF(AND($L25&lt;=$P$2,31&lt;=$P$2),INDEX(WH_Backend!$DZ$6:$IO$125,$L25,31),0)</f>
        <v>0</v>
      </c>
      <c r="AR25">
        <f>IF(AND($L25&lt;=$P$2,32&lt;=$P$2),INDEX(WH_Backend!$DZ$6:$IO$125,$L25,32),0)</f>
        <v>0</v>
      </c>
      <c r="AS25">
        <f>IF(AND($L25&lt;=$P$2,33&lt;=$P$2),INDEX(WH_Backend!$DZ$6:$IO$125,$L25,33),0)</f>
        <v>0</v>
      </c>
      <c r="AT25">
        <f>IF(AND($L25&lt;=$P$2,34&lt;=$P$2),INDEX(WH_Backend!$DZ$6:$IO$125,$L25,34),0)</f>
        <v>0</v>
      </c>
      <c r="AU25">
        <f>IF(AND($L25&lt;=$P$2,35&lt;=$P$2),INDEX(WH_Backend!$DZ$6:$IO$125,$L25,35),0)</f>
        <v>0</v>
      </c>
      <c r="AV25">
        <f>IF(AND($L25&lt;=$P$2,36&lt;=$P$2),INDEX(WH_Backend!$DZ$6:$IO$125,$L25,36),0)</f>
        <v>0</v>
      </c>
      <c r="AW25">
        <f>IF(AND($L25&lt;=$P$2,37&lt;=$P$2),INDEX(WH_Backend!$DZ$6:$IO$125,$L25,37),0)</f>
        <v>0</v>
      </c>
      <c r="AX25">
        <f>IF(AND($L25&lt;=$P$2,38&lt;=$P$2),INDEX(WH_Backend!$DZ$6:$IO$125,$L25,38),0)</f>
        <v>0</v>
      </c>
      <c r="AY25">
        <f>IF(AND($L25&lt;=$P$2,39&lt;=$P$2),INDEX(WH_Backend!$DZ$6:$IO$125,$L25,39),0)</f>
        <v>0</v>
      </c>
      <c r="AZ25">
        <f>IF(AND($L25&lt;=$P$2,40&lt;=$P$2),INDEX(WH_Backend!$DZ$6:$IO$125,$L25,40),0)</f>
        <v>0</v>
      </c>
      <c r="BA25">
        <f>IF(AND($L25&lt;=$P$2,41&lt;=$P$2),INDEX(WH_Backend!$DZ$6:$IO$125,$L25,41),0)</f>
        <v>0</v>
      </c>
      <c r="BB25">
        <f>IF(AND($L25&lt;=$P$2,42&lt;=$P$2),INDEX(WH_Backend!$DZ$6:$IO$125,$L25,42),0)</f>
        <v>0</v>
      </c>
      <c r="BC25">
        <f>IF(AND($L25&lt;=$P$2,43&lt;=$P$2),INDEX(WH_Backend!$DZ$6:$IO$125,$L25,43),0)</f>
        <v>0</v>
      </c>
      <c r="BD25">
        <f>IF(AND($L25&lt;=$P$2,44&lt;=$P$2),INDEX(WH_Backend!$DZ$6:$IO$125,$L25,44),0)</f>
        <v>0</v>
      </c>
      <c r="BE25">
        <f>IF(AND($L25&lt;=$P$2,45&lt;=$P$2),INDEX(WH_Backend!$DZ$6:$IO$125,$L25,45),0)</f>
        <v>0</v>
      </c>
      <c r="BF25">
        <f>IF(AND($L25&lt;=$P$2,46&lt;=$P$2),INDEX(WH_Backend!$DZ$6:$IO$125,$L25,46),0)</f>
        <v>0</v>
      </c>
      <c r="BG25">
        <f>IF(AND($L25&lt;=$P$2,47&lt;=$P$2),INDEX(WH_Backend!$DZ$6:$IO$125,$L25,47),0)</f>
        <v>0</v>
      </c>
      <c r="BH25">
        <f>IF(AND($L25&lt;=$P$2,48&lt;=$P$2),INDEX(WH_Backend!$DZ$6:$IO$125,$L25,48),0)</f>
        <v>0</v>
      </c>
      <c r="BI25">
        <f>IF(AND($L25&lt;=$P$2,49&lt;=$P$2),INDEX(WH_Backend!$DZ$6:$IO$125,$L25,49),0)</f>
        <v>0</v>
      </c>
      <c r="BJ25">
        <f>IF(AND($L25&lt;=$P$2,50&lt;=$P$2),INDEX(WH_Backend!$DZ$6:$IO$125,$L25,50),0)</f>
        <v>0</v>
      </c>
      <c r="BK25">
        <f>IF(AND($L25&lt;=$P$2,51&lt;=$P$2),INDEX(WH_Backend!$DZ$6:$IO$125,$L25,51),0)</f>
        <v>0</v>
      </c>
      <c r="BL25">
        <f>IF(AND($L25&lt;=$P$2,52&lt;=$P$2),INDEX(WH_Backend!$DZ$6:$IO$125,$L25,52),0)</f>
        <v>0</v>
      </c>
      <c r="BM25">
        <f>IF(AND($L25&lt;=$P$2,53&lt;=$P$2),INDEX(WH_Backend!$DZ$6:$IO$125,$L25,53),0)</f>
        <v>0</v>
      </c>
      <c r="BN25">
        <f>IF(AND($L25&lt;=$P$2,54&lt;=$P$2),INDEX(WH_Backend!$DZ$6:$IO$125,$L25,54),0)</f>
        <v>0</v>
      </c>
      <c r="BO25">
        <f>IF(AND($L25&lt;=$P$2,55&lt;=$P$2),INDEX(WH_Backend!$DZ$6:$IO$125,$L25,55),0)</f>
        <v>0</v>
      </c>
      <c r="BP25">
        <f>IF(AND($L25&lt;=$P$2,56&lt;=$P$2),INDEX(WH_Backend!$DZ$6:$IO$125,$L25,56),0)</f>
        <v>0</v>
      </c>
      <c r="BQ25">
        <f>IF(AND($L25&lt;=$P$2,57&lt;=$P$2),INDEX(WH_Backend!$DZ$6:$IO$125,$L25,57),0)</f>
        <v>0</v>
      </c>
      <c r="BR25">
        <f>IF(AND($L25&lt;=$P$2,58&lt;=$P$2),INDEX(WH_Backend!$DZ$6:$IO$125,$L25,58),0)</f>
        <v>0</v>
      </c>
      <c r="BS25">
        <f>IF(AND($L25&lt;=$P$2,59&lt;=$P$2),INDEX(WH_Backend!$DZ$6:$IO$125,$L25,59),0)</f>
        <v>0</v>
      </c>
      <c r="BT25">
        <f>IF(AND($L25&lt;=$P$2,60&lt;=$P$2),INDEX(WH_Backend!$DZ$6:$IO$125,$L25,60),0)</f>
        <v>0</v>
      </c>
      <c r="BU25">
        <f>IF(AND($L25&lt;=$P$2,61&lt;=$P$2),INDEX(WH_Backend!$DZ$6:$IO$125,$L25,61),0)</f>
        <v>0</v>
      </c>
      <c r="BV25">
        <f>IF(AND($L25&lt;=$P$2,62&lt;=$P$2),INDEX(WH_Backend!$DZ$6:$IO$125,$L25,62),0)</f>
        <v>0</v>
      </c>
      <c r="BW25">
        <f>IF(AND($L25&lt;=$P$2,63&lt;=$P$2),INDEX(WH_Backend!$DZ$6:$IO$125,$L25,63),0)</f>
        <v>0</v>
      </c>
      <c r="BX25">
        <f>IF(AND($L25&lt;=$P$2,64&lt;=$P$2),INDEX(WH_Backend!$DZ$6:$IO$125,$L25,64),0)</f>
        <v>0</v>
      </c>
      <c r="BY25">
        <f>IF(AND($L25&lt;=$P$2,65&lt;=$P$2),INDEX(WH_Backend!$DZ$6:$IO$125,$L25,65),0)</f>
        <v>0</v>
      </c>
      <c r="BZ25">
        <f>IF(AND($L25&lt;=$P$2,66&lt;=$P$2),INDEX(WH_Backend!$DZ$6:$IO$125,$L25,66),0)</f>
        <v>0</v>
      </c>
      <c r="CA25">
        <f>IF(AND($L25&lt;=$P$2,67&lt;=$P$2),INDEX(WH_Backend!$DZ$6:$IO$125,$L25,67),0)</f>
        <v>0</v>
      </c>
      <c r="CB25">
        <f>IF(AND($L25&lt;=$P$2,68&lt;=$P$2),INDEX(WH_Backend!$DZ$6:$IO$125,$L25,68),0)</f>
        <v>0</v>
      </c>
      <c r="CC25">
        <f>IF(AND($L25&lt;=$P$2,69&lt;=$P$2),INDEX(WH_Backend!$DZ$6:$IO$125,$L25,69),0)</f>
        <v>0</v>
      </c>
      <c r="CD25">
        <f>IF(AND($L25&lt;=$P$2,70&lt;=$P$2),INDEX(WH_Backend!$DZ$6:$IO$125,$L25,70),0)</f>
        <v>0</v>
      </c>
      <c r="CE25">
        <f>IF(AND($L25&lt;=$P$2,71&lt;=$P$2),INDEX(WH_Backend!$DZ$6:$IO$125,$L25,71),0)</f>
        <v>0</v>
      </c>
      <c r="CF25">
        <f>IF(AND($L25&lt;=$P$2,72&lt;=$P$2),INDEX(WH_Backend!$DZ$6:$IO$125,$L25,72),0)</f>
        <v>0</v>
      </c>
      <c r="CG25">
        <f>IF(AND($L25&lt;=$P$2,73&lt;=$P$2),INDEX(WH_Backend!$DZ$6:$IO$125,$L25,73),0)</f>
        <v>0</v>
      </c>
      <c r="CH25">
        <f>IF(AND($L25&lt;=$P$2,74&lt;=$P$2),INDEX(WH_Backend!$DZ$6:$IO$125,$L25,74),0)</f>
        <v>0</v>
      </c>
      <c r="CI25">
        <f>IF(AND($L25&lt;=$P$2,75&lt;=$P$2),INDEX(WH_Backend!$DZ$6:$IO$125,$L25,75),0)</f>
        <v>0</v>
      </c>
      <c r="CJ25">
        <f>IF(AND($L25&lt;=$P$2,76&lt;=$P$2),INDEX(WH_Backend!$DZ$6:$IO$125,$L25,76),0)</f>
        <v>0</v>
      </c>
      <c r="CK25">
        <f>IF(AND($L25&lt;=$P$2,77&lt;=$P$2),INDEX(WH_Backend!$DZ$6:$IO$125,$L25,77),0)</f>
        <v>0</v>
      </c>
      <c r="CL25">
        <f>IF(AND($L25&lt;=$P$2,78&lt;=$P$2),INDEX(WH_Backend!$DZ$6:$IO$125,$L25,78),0)</f>
        <v>0</v>
      </c>
      <c r="CM25">
        <f>IF(AND($L25&lt;=$P$2,79&lt;=$P$2),INDEX(WH_Backend!$DZ$6:$IO$125,$L25,79),0)</f>
        <v>0</v>
      </c>
      <c r="CN25">
        <f>IF(AND($L25&lt;=$P$2,80&lt;=$P$2),INDEX(WH_Backend!$DZ$6:$IO$125,$L25,80),0)</f>
        <v>0</v>
      </c>
      <c r="CO25">
        <f>IF(AND($L25&lt;=$P$2,81&lt;=$P$2),INDEX(WH_Backend!$DZ$6:$IO$125,$L25,81),0)</f>
        <v>0</v>
      </c>
      <c r="CP25">
        <f>IF(AND($L25&lt;=$P$2,82&lt;=$P$2),INDEX(WH_Backend!$DZ$6:$IO$125,$L25,82),0)</f>
        <v>0</v>
      </c>
      <c r="CQ25">
        <f>IF(AND($L25&lt;=$P$2,83&lt;=$P$2),INDEX(WH_Backend!$DZ$6:$IO$125,$L25,83),0)</f>
        <v>0</v>
      </c>
      <c r="CR25">
        <f>IF(AND($L25&lt;=$P$2,84&lt;=$P$2),INDEX(WH_Backend!$DZ$6:$IO$125,$L25,84),0)</f>
        <v>0</v>
      </c>
      <c r="CS25">
        <f>IF(AND($L25&lt;=$P$2,85&lt;=$P$2),INDEX(WH_Backend!$DZ$6:$IO$125,$L25,85),0)</f>
        <v>0</v>
      </c>
      <c r="CT25">
        <f>IF(AND($L25&lt;=$P$2,86&lt;=$P$2),INDEX(WH_Backend!$DZ$6:$IO$125,$L25,86),0)</f>
        <v>0</v>
      </c>
      <c r="CU25">
        <f>IF(AND($L25&lt;=$P$2,87&lt;=$P$2),INDEX(WH_Backend!$DZ$6:$IO$125,$L25,87),0)</f>
        <v>0</v>
      </c>
      <c r="CV25">
        <f>IF(AND($L25&lt;=$P$2,88&lt;=$P$2),INDEX(WH_Backend!$DZ$6:$IO$125,$L25,88),0)</f>
        <v>0</v>
      </c>
      <c r="CW25">
        <f>IF(AND($L25&lt;=$P$2,89&lt;=$P$2),INDEX(WH_Backend!$DZ$6:$IO$125,$L25,89),0)</f>
        <v>0</v>
      </c>
      <c r="CX25">
        <f>IF(AND($L25&lt;=$P$2,90&lt;=$P$2),INDEX(WH_Backend!$DZ$6:$IO$125,$L25,90),0)</f>
        <v>0</v>
      </c>
      <c r="CY25">
        <f>IF(AND($L25&lt;=$P$2,91&lt;=$P$2),INDEX(WH_Backend!$DZ$6:$IO$125,$L25,91),0)</f>
        <v>0</v>
      </c>
      <c r="CZ25">
        <f>IF(AND($L25&lt;=$P$2,92&lt;=$P$2),INDEX(WH_Backend!$DZ$6:$IO$125,$L25,92),0)</f>
        <v>0</v>
      </c>
      <c r="DA25">
        <f>IF(AND($L25&lt;=$P$2,93&lt;=$P$2),INDEX(WH_Backend!$DZ$6:$IO$125,$L25,93),0)</f>
        <v>0</v>
      </c>
      <c r="DB25">
        <f>IF(AND($L25&lt;=$P$2,94&lt;=$P$2),INDEX(WH_Backend!$DZ$6:$IO$125,$L25,94),0)</f>
        <v>0</v>
      </c>
      <c r="DC25">
        <f>IF(AND($L25&lt;=$P$2,95&lt;=$P$2),INDEX(WH_Backend!$DZ$6:$IO$125,$L25,95),0)</f>
        <v>0</v>
      </c>
      <c r="DD25">
        <f>IF(AND($L25&lt;=$P$2,96&lt;=$P$2),INDEX(WH_Backend!$DZ$6:$IO$125,$L25,96),0)</f>
        <v>0</v>
      </c>
      <c r="DE25">
        <f>IF(AND($L25&lt;=$P$2,97&lt;=$P$2),INDEX(WH_Backend!$DZ$6:$IO$125,$L25,97),0)</f>
        <v>0</v>
      </c>
      <c r="DF25">
        <f>IF(AND($L25&lt;=$P$2,98&lt;=$P$2),INDEX(WH_Backend!$DZ$6:$IO$125,$L25,98),0)</f>
        <v>0</v>
      </c>
      <c r="DG25">
        <f>IF(AND($L25&lt;=$P$2,99&lt;=$P$2),INDEX(WH_Backend!$DZ$6:$IO$125,$L25,99),0)</f>
        <v>0</v>
      </c>
      <c r="DH25">
        <f>IF(AND($L25&lt;=$P$2,100&lt;=$P$2),INDEX(WH_Backend!$DZ$6:$IO$125,$L25,100),0)</f>
        <v>0</v>
      </c>
      <c r="DI25">
        <f>IF(AND($L25&lt;=$P$2,101&lt;=$P$2),INDEX(WH_Backend!$DZ$6:$IO$125,$L25,101),0)</f>
        <v>0</v>
      </c>
      <c r="DJ25">
        <f>IF(AND($L25&lt;=$P$2,102&lt;=$P$2),INDEX(WH_Backend!$DZ$6:$IO$125,$L25,102),0)</f>
        <v>0</v>
      </c>
      <c r="DK25">
        <f>IF(AND($L25&lt;=$P$2,103&lt;=$P$2),INDEX(WH_Backend!$DZ$6:$IO$125,$L25,103),0)</f>
        <v>0</v>
      </c>
      <c r="DL25">
        <f>IF(AND($L25&lt;=$P$2,104&lt;=$P$2),INDEX(WH_Backend!$DZ$6:$IO$125,$L25,104),0)</f>
        <v>0</v>
      </c>
      <c r="DM25">
        <f>IF(AND($L25&lt;=$P$2,105&lt;=$P$2),INDEX(WH_Backend!$DZ$6:$IO$125,$L25,105),0)</f>
        <v>0</v>
      </c>
      <c r="DN25">
        <f>IF(AND($L25&lt;=$P$2,106&lt;=$P$2),INDEX(WH_Backend!$DZ$6:$IO$125,$L25,106),0)</f>
        <v>0</v>
      </c>
      <c r="DO25">
        <f>IF(AND($L25&lt;=$P$2,107&lt;=$P$2),INDEX(WH_Backend!$DZ$6:$IO$125,$L25,107),0)</f>
        <v>0</v>
      </c>
      <c r="DP25">
        <f>IF(AND($L25&lt;=$P$2,108&lt;=$P$2),INDEX(WH_Backend!$DZ$6:$IO$125,$L25,108),0)</f>
        <v>0</v>
      </c>
      <c r="DQ25">
        <f>IF(AND($L25&lt;=$P$2,109&lt;=$P$2),INDEX(WH_Backend!$DZ$6:$IO$125,$L25,109),0)</f>
        <v>0</v>
      </c>
      <c r="DR25">
        <f>IF(AND($L25&lt;=$P$2,110&lt;=$P$2),INDEX(WH_Backend!$DZ$6:$IO$125,$L25,110),0)</f>
        <v>0</v>
      </c>
      <c r="DS25">
        <f>IF(AND($L25&lt;=$P$2,111&lt;=$P$2),INDEX(WH_Backend!$DZ$6:$IO$125,$L25,111),0)</f>
        <v>0</v>
      </c>
      <c r="DT25">
        <f>IF(AND($L25&lt;=$P$2,112&lt;=$P$2),INDEX(WH_Backend!$DZ$6:$IO$125,$L25,112),0)</f>
        <v>0</v>
      </c>
      <c r="DU25">
        <f>IF(AND($L25&lt;=$P$2,113&lt;=$P$2),INDEX(WH_Backend!$DZ$6:$IO$125,$L25,113),0)</f>
        <v>0</v>
      </c>
      <c r="DV25">
        <f>IF(AND($L25&lt;=$P$2,114&lt;=$P$2),INDEX(WH_Backend!$DZ$6:$IO$125,$L25,114),0)</f>
        <v>0</v>
      </c>
      <c r="DW25">
        <f>IF(AND($L25&lt;=$P$2,115&lt;=$P$2),INDEX(WH_Backend!$DZ$6:$IO$125,$L25,115),0)</f>
        <v>0</v>
      </c>
      <c r="DX25">
        <f>IF(AND($L25&lt;=$P$2,116&lt;=$P$2),INDEX(WH_Backend!$DZ$6:$IO$125,$L25,116),0)</f>
        <v>0</v>
      </c>
      <c r="DY25">
        <f>IF(AND($L25&lt;=$P$2,117&lt;=$P$2),INDEX(WH_Backend!$DZ$6:$IO$125,$L25,117),0)</f>
        <v>0</v>
      </c>
      <c r="DZ25">
        <f>IF(AND($L25&lt;=$P$2,118&lt;=$P$2),INDEX(WH_Backend!$DZ$6:$IO$125,$L25,118),0)</f>
        <v>0</v>
      </c>
      <c r="EA25">
        <f>IF(AND($L25&lt;=$P$2,119&lt;=$P$2),INDEX(WH_Backend!$DZ$6:$IO$125,$L25,119),0)</f>
        <v>0</v>
      </c>
      <c r="EB25">
        <f>IF(AND($L25&lt;=$P$2,120&lt;=$P$2),INDEX(WH_Backend!$DZ$6:$IO$125,$L25,120),0)</f>
        <v>0</v>
      </c>
    </row>
    <row r="26" spans="1:132" ht="15">
      <c r="A26" s="25">
        <f>IF(L26&lt;=$P$2,INDEX(WH_Backend!$E$6:$E$125,L26),0)</f>
        <v>346.04</v>
      </c>
      <c r="B26" s="25">
        <f t="array" ref="B26">IF(L26&lt;=$P$2,MMULT(M151:INDEX(M151:EF151,$P$2),$A$6:INDEX($A$6:$A$125,$P$2)),0)</f>
        <v>1.130141707656215E-3</v>
      </c>
      <c r="C26" s="25">
        <f t="shared" si="0"/>
        <v>1.4273382475948893E-10</v>
      </c>
      <c r="E26">
        <f>IF(L26&lt;=$P$2,Inputs!A26,"")</f>
        <v>40</v>
      </c>
      <c r="F26" s="25">
        <f>IF(L26&lt;=$P$2,Inputs!D26,"")</f>
        <v>1.17266101672055E-3</v>
      </c>
      <c r="G26" s="25">
        <f t="shared" si="1"/>
        <v>1.130141707656215E-3</v>
      </c>
      <c r="J26">
        <f>IF($L26&lt;=$E$2,WH_Numerical!$F26,"")</f>
        <v>1.1295324524254701E-3</v>
      </c>
      <c r="L26" s="10">
        <v>21</v>
      </c>
      <c r="M26">
        <f>IF(AND($L26&lt;=$P$2,1&lt;=$P$2),INDEX(WH_Backend!$DZ$6:$IO$125,$L26,1),0)</f>
        <v>0</v>
      </c>
      <c r="N26">
        <f>IF(AND($L26&lt;=$P$2,2&lt;=$P$2),INDEX(WH_Backend!$DZ$6:$IO$125,$L26,2),0)</f>
        <v>0</v>
      </c>
      <c r="O26">
        <f>IF(AND($L26&lt;=$P$2,3&lt;=$P$2),INDEX(WH_Backend!$DZ$6:$IO$125,$L26,3),0)</f>
        <v>0</v>
      </c>
      <c r="P26">
        <f>IF(AND($L26&lt;=$P$2,4&lt;=$P$2),INDEX(WH_Backend!$DZ$6:$IO$125,$L26,4),0)</f>
        <v>0</v>
      </c>
      <c r="Q26">
        <f>IF(AND($L26&lt;=$P$2,5&lt;=$P$2),INDEX(WH_Backend!$DZ$6:$IO$125,$L26,5),0)</f>
        <v>0</v>
      </c>
      <c r="R26">
        <f>IF(AND($L26&lt;=$P$2,6&lt;=$P$2),INDEX(WH_Backend!$DZ$6:$IO$125,$L26,6),0)</f>
        <v>0</v>
      </c>
      <c r="S26">
        <f>IF(AND($L26&lt;=$P$2,7&lt;=$P$2),INDEX(WH_Backend!$DZ$6:$IO$125,$L26,7),0)</f>
        <v>0</v>
      </c>
      <c r="T26">
        <f>IF(AND($L26&lt;=$P$2,8&lt;=$P$2),INDEX(WH_Backend!$DZ$6:$IO$125,$L26,8),0)</f>
        <v>0</v>
      </c>
      <c r="U26">
        <f>IF(AND($L26&lt;=$P$2,9&lt;=$P$2),INDEX(WH_Backend!$DZ$6:$IO$125,$L26,9),0)</f>
        <v>0</v>
      </c>
      <c r="V26">
        <f>IF(AND($L26&lt;=$P$2,10&lt;=$P$2),INDEX(WH_Backend!$DZ$6:$IO$125,$L26,10),0)</f>
        <v>0</v>
      </c>
      <c r="W26">
        <f>IF(AND($L26&lt;=$P$2,11&lt;=$P$2),INDEX(WH_Backend!$DZ$6:$IO$125,$L26,11),0)</f>
        <v>0</v>
      </c>
      <c r="X26">
        <f>IF(AND($L26&lt;=$P$2,12&lt;=$P$2),INDEX(WH_Backend!$DZ$6:$IO$125,$L26,12),0)</f>
        <v>0</v>
      </c>
      <c r="Y26">
        <f>IF(AND($L26&lt;=$P$2,13&lt;=$P$2),INDEX(WH_Backend!$DZ$6:$IO$125,$L26,13),0)</f>
        <v>0</v>
      </c>
      <c r="Z26">
        <f>IF(AND($L26&lt;=$P$2,14&lt;=$P$2),INDEX(WH_Backend!$DZ$6:$IO$125,$L26,14),0)</f>
        <v>0</v>
      </c>
      <c r="AA26">
        <f>IF(AND($L26&lt;=$P$2,15&lt;=$P$2),INDEX(WH_Backend!$DZ$6:$IO$125,$L26,15),0)</f>
        <v>0</v>
      </c>
      <c r="AB26">
        <f>IF(AND($L26&lt;=$P$2,16&lt;=$P$2),INDEX(WH_Backend!$DZ$6:$IO$125,$L26,16),0)</f>
        <v>0</v>
      </c>
      <c r="AC26">
        <f>IF(AND($L26&lt;=$P$2,17&lt;=$P$2),INDEX(WH_Backend!$DZ$6:$IO$125,$L26,17),0)</f>
        <v>0</v>
      </c>
      <c r="AD26">
        <f>IF(AND($L26&lt;=$P$2,18&lt;=$P$2),INDEX(WH_Backend!$DZ$6:$IO$125,$L26,18),0)</f>
        <v>-10000000</v>
      </c>
      <c r="AE26">
        <f>IF(AND($L26&lt;=$P$2,19&lt;=$P$2),INDEX(WH_Backend!$DZ$6:$IO$125,$L26,19),0)</f>
        <v>60000000</v>
      </c>
      <c r="AF26">
        <f>IF(AND($L26&lt;=$P$2,20&lt;=$P$2),INDEX(WH_Backend!$DZ$6:$IO$125,$L26,20),0)</f>
        <v>-150000000</v>
      </c>
      <c r="AG26">
        <f>IF(AND($L26&lt;=$P$2,21&lt;=$P$2),INDEX(WH_Backend!$DZ$6:$IO$125,$L26,21),0)</f>
        <v>200295089.53999999</v>
      </c>
      <c r="AH26">
        <f>IF(AND($L26&lt;=$P$2,22&lt;=$P$2),INDEX(WH_Backend!$DZ$6:$IO$125,$L26,22),0)</f>
        <v>-150000000</v>
      </c>
      <c r="AI26">
        <f>IF(AND($L26&lt;=$P$2,23&lt;=$P$2),INDEX(WH_Backend!$DZ$6:$IO$125,$L26,23),0)</f>
        <v>60000000</v>
      </c>
      <c r="AJ26">
        <f>IF(AND($L26&lt;=$P$2,24&lt;=$P$2),INDEX(WH_Backend!$DZ$6:$IO$125,$L26,24),0)</f>
        <v>-10000000</v>
      </c>
      <c r="AK26">
        <f>IF(AND($L26&lt;=$P$2,25&lt;=$P$2),INDEX(WH_Backend!$DZ$6:$IO$125,$L26,25),0)</f>
        <v>0</v>
      </c>
      <c r="AL26">
        <f>IF(AND($L26&lt;=$P$2,26&lt;=$P$2),INDEX(WH_Backend!$DZ$6:$IO$125,$L26,26),0)</f>
        <v>0</v>
      </c>
      <c r="AM26">
        <f>IF(AND($L26&lt;=$P$2,27&lt;=$P$2),INDEX(WH_Backend!$DZ$6:$IO$125,$L26,27),0)</f>
        <v>0</v>
      </c>
      <c r="AN26">
        <f>IF(AND($L26&lt;=$P$2,28&lt;=$P$2),INDEX(WH_Backend!$DZ$6:$IO$125,$L26,28),0)</f>
        <v>0</v>
      </c>
      <c r="AO26">
        <f>IF(AND($L26&lt;=$P$2,29&lt;=$P$2),INDEX(WH_Backend!$DZ$6:$IO$125,$L26,29),0)</f>
        <v>0</v>
      </c>
      <c r="AP26">
        <f>IF(AND($L26&lt;=$P$2,30&lt;=$P$2),INDEX(WH_Backend!$DZ$6:$IO$125,$L26,30),0)</f>
        <v>0</v>
      </c>
      <c r="AQ26">
        <f>IF(AND($L26&lt;=$P$2,31&lt;=$P$2),INDEX(WH_Backend!$DZ$6:$IO$125,$L26,31),0)</f>
        <v>0</v>
      </c>
      <c r="AR26">
        <f>IF(AND($L26&lt;=$P$2,32&lt;=$P$2),INDEX(WH_Backend!$DZ$6:$IO$125,$L26,32),0)</f>
        <v>0</v>
      </c>
      <c r="AS26">
        <f>IF(AND($L26&lt;=$P$2,33&lt;=$P$2),INDEX(WH_Backend!$DZ$6:$IO$125,$L26,33),0)</f>
        <v>0</v>
      </c>
      <c r="AT26">
        <f>IF(AND($L26&lt;=$P$2,34&lt;=$P$2),INDEX(WH_Backend!$DZ$6:$IO$125,$L26,34),0)</f>
        <v>0</v>
      </c>
      <c r="AU26">
        <f>IF(AND($L26&lt;=$P$2,35&lt;=$P$2),INDEX(WH_Backend!$DZ$6:$IO$125,$L26,35),0)</f>
        <v>0</v>
      </c>
      <c r="AV26">
        <f>IF(AND($L26&lt;=$P$2,36&lt;=$P$2),INDEX(WH_Backend!$DZ$6:$IO$125,$L26,36),0)</f>
        <v>0</v>
      </c>
      <c r="AW26">
        <f>IF(AND($L26&lt;=$P$2,37&lt;=$P$2),INDEX(WH_Backend!$DZ$6:$IO$125,$L26,37),0)</f>
        <v>0</v>
      </c>
      <c r="AX26">
        <f>IF(AND($L26&lt;=$P$2,38&lt;=$P$2),INDEX(WH_Backend!$DZ$6:$IO$125,$L26,38),0)</f>
        <v>0</v>
      </c>
      <c r="AY26">
        <f>IF(AND($L26&lt;=$P$2,39&lt;=$P$2),INDEX(WH_Backend!$DZ$6:$IO$125,$L26,39),0)</f>
        <v>0</v>
      </c>
      <c r="AZ26">
        <f>IF(AND($L26&lt;=$P$2,40&lt;=$P$2),INDEX(WH_Backend!$DZ$6:$IO$125,$L26,40),0)</f>
        <v>0</v>
      </c>
      <c r="BA26">
        <f>IF(AND($L26&lt;=$P$2,41&lt;=$P$2),INDEX(WH_Backend!$DZ$6:$IO$125,$L26,41),0)</f>
        <v>0</v>
      </c>
      <c r="BB26">
        <f>IF(AND($L26&lt;=$P$2,42&lt;=$P$2),INDEX(WH_Backend!$DZ$6:$IO$125,$L26,42),0)</f>
        <v>0</v>
      </c>
      <c r="BC26">
        <f>IF(AND($L26&lt;=$P$2,43&lt;=$P$2),INDEX(WH_Backend!$DZ$6:$IO$125,$L26,43),0)</f>
        <v>0</v>
      </c>
      <c r="BD26">
        <f>IF(AND($L26&lt;=$P$2,44&lt;=$P$2),INDEX(WH_Backend!$DZ$6:$IO$125,$L26,44),0)</f>
        <v>0</v>
      </c>
      <c r="BE26">
        <f>IF(AND($L26&lt;=$P$2,45&lt;=$P$2),INDEX(WH_Backend!$DZ$6:$IO$125,$L26,45),0)</f>
        <v>0</v>
      </c>
      <c r="BF26">
        <f>IF(AND($L26&lt;=$P$2,46&lt;=$P$2),INDEX(WH_Backend!$DZ$6:$IO$125,$L26,46),0)</f>
        <v>0</v>
      </c>
      <c r="BG26">
        <f>IF(AND($L26&lt;=$P$2,47&lt;=$P$2),INDEX(WH_Backend!$DZ$6:$IO$125,$L26,47),0)</f>
        <v>0</v>
      </c>
      <c r="BH26">
        <f>IF(AND($L26&lt;=$P$2,48&lt;=$P$2),INDEX(WH_Backend!$DZ$6:$IO$125,$L26,48),0)</f>
        <v>0</v>
      </c>
      <c r="BI26">
        <f>IF(AND($L26&lt;=$P$2,49&lt;=$P$2),INDEX(WH_Backend!$DZ$6:$IO$125,$L26,49),0)</f>
        <v>0</v>
      </c>
      <c r="BJ26">
        <f>IF(AND($L26&lt;=$P$2,50&lt;=$P$2),INDEX(WH_Backend!$DZ$6:$IO$125,$L26,50),0)</f>
        <v>0</v>
      </c>
      <c r="BK26">
        <f>IF(AND($L26&lt;=$P$2,51&lt;=$P$2),INDEX(WH_Backend!$DZ$6:$IO$125,$L26,51),0)</f>
        <v>0</v>
      </c>
      <c r="BL26">
        <f>IF(AND($L26&lt;=$P$2,52&lt;=$P$2),INDEX(WH_Backend!$DZ$6:$IO$125,$L26,52),0)</f>
        <v>0</v>
      </c>
      <c r="BM26">
        <f>IF(AND($L26&lt;=$P$2,53&lt;=$P$2),INDEX(WH_Backend!$DZ$6:$IO$125,$L26,53),0)</f>
        <v>0</v>
      </c>
      <c r="BN26">
        <f>IF(AND($L26&lt;=$P$2,54&lt;=$P$2),INDEX(WH_Backend!$DZ$6:$IO$125,$L26,54),0)</f>
        <v>0</v>
      </c>
      <c r="BO26">
        <f>IF(AND($L26&lt;=$P$2,55&lt;=$P$2),INDEX(WH_Backend!$DZ$6:$IO$125,$L26,55),0)</f>
        <v>0</v>
      </c>
      <c r="BP26">
        <f>IF(AND($L26&lt;=$P$2,56&lt;=$P$2),INDEX(WH_Backend!$DZ$6:$IO$125,$L26,56),0)</f>
        <v>0</v>
      </c>
      <c r="BQ26">
        <f>IF(AND($L26&lt;=$P$2,57&lt;=$P$2),INDEX(WH_Backend!$DZ$6:$IO$125,$L26,57),0)</f>
        <v>0</v>
      </c>
      <c r="BR26">
        <f>IF(AND($L26&lt;=$P$2,58&lt;=$P$2),INDEX(WH_Backend!$DZ$6:$IO$125,$L26,58),0)</f>
        <v>0</v>
      </c>
      <c r="BS26">
        <f>IF(AND($L26&lt;=$P$2,59&lt;=$P$2),INDEX(WH_Backend!$DZ$6:$IO$125,$L26,59),0)</f>
        <v>0</v>
      </c>
      <c r="BT26">
        <f>IF(AND($L26&lt;=$P$2,60&lt;=$P$2),INDEX(WH_Backend!$DZ$6:$IO$125,$L26,60),0)</f>
        <v>0</v>
      </c>
      <c r="BU26">
        <f>IF(AND($L26&lt;=$P$2,61&lt;=$P$2),INDEX(WH_Backend!$DZ$6:$IO$125,$L26,61),0)</f>
        <v>0</v>
      </c>
      <c r="BV26">
        <f>IF(AND($L26&lt;=$P$2,62&lt;=$P$2),INDEX(WH_Backend!$DZ$6:$IO$125,$L26,62),0)</f>
        <v>0</v>
      </c>
      <c r="BW26">
        <f>IF(AND($L26&lt;=$P$2,63&lt;=$P$2),INDEX(WH_Backend!$DZ$6:$IO$125,$L26,63),0)</f>
        <v>0</v>
      </c>
      <c r="BX26">
        <f>IF(AND($L26&lt;=$P$2,64&lt;=$P$2),INDEX(WH_Backend!$DZ$6:$IO$125,$L26,64),0)</f>
        <v>0</v>
      </c>
      <c r="BY26">
        <f>IF(AND($L26&lt;=$P$2,65&lt;=$P$2),INDEX(WH_Backend!$DZ$6:$IO$125,$L26,65),0)</f>
        <v>0</v>
      </c>
      <c r="BZ26">
        <f>IF(AND($L26&lt;=$P$2,66&lt;=$P$2),INDEX(WH_Backend!$DZ$6:$IO$125,$L26,66),0)</f>
        <v>0</v>
      </c>
      <c r="CA26">
        <f>IF(AND($L26&lt;=$P$2,67&lt;=$P$2),INDEX(WH_Backend!$DZ$6:$IO$125,$L26,67),0)</f>
        <v>0</v>
      </c>
      <c r="CB26">
        <f>IF(AND($L26&lt;=$P$2,68&lt;=$P$2),INDEX(WH_Backend!$DZ$6:$IO$125,$L26,68),0)</f>
        <v>0</v>
      </c>
      <c r="CC26">
        <f>IF(AND($L26&lt;=$P$2,69&lt;=$P$2),INDEX(WH_Backend!$DZ$6:$IO$125,$L26,69),0)</f>
        <v>0</v>
      </c>
      <c r="CD26">
        <f>IF(AND($L26&lt;=$P$2,70&lt;=$P$2),INDEX(WH_Backend!$DZ$6:$IO$125,$L26,70),0)</f>
        <v>0</v>
      </c>
      <c r="CE26">
        <f>IF(AND($L26&lt;=$P$2,71&lt;=$P$2),INDEX(WH_Backend!$DZ$6:$IO$125,$L26,71),0)</f>
        <v>0</v>
      </c>
      <c r="CF26">
        <f>IF(AND($L26&lt;=$P$2,72&lt;=$P$2),INDEX(WH_Backend!$DZ$6:$IO$125,$L26,72),0)</f>
        <v>0</v>
      </c>
      <c r="CG26">
        <f>IF(AND($L26&lt;=$P$2,73&lt;=$P$2),INDEX(WH_Backend!$DZ$6:$IO$125,$L26,73),0)</f>
        <v>0</v>
      </c>
      <c r="CH26">
        <f>IF(AND($L26&lt;=$P$2,74&lt;=$P$2),INDEX(WH_Backend!$DZ$6:$IO$125,$L26,74),0)</f>
        <v>0</v>
      </c>
      <c r="CI26">
        <f>IF(AND($L26&lt;=$P$2,75&lt;=$P$2),INDEX(WH_Backend!$DZ$6:$IO$125,$L26,75),0)</f>
        <v>0</v>
      </c>
      <c r="CJ26">
        <f>IF(AND($L26&lt;=$P$2,76&lt;=$P$2),INDEX(WH_Backend!$DZ$6:$IO$125,$L26,76),0)</f>
        <v>0</v>
      </c>
      <c r="CK26">
        <f>IF(AND($L26&lt;=$P$2,77&lt;=$P$2),INDEX(WH_Backend!$DZ$6:$IO$125,$L26,77),0)</f>
        <v>0</v>
      </c>
      <c r="CL26">
        <f>IF(AND($L26&lt;=$P$2,78&lt;=$P$2),INDEX(WH_Backend!$DZ$6:$IO$125,$L26,78),0)</f>
        <v>0</v>
      </c>
      <c r="CM26">
        <f>IF(AND($L26&lt;=$P$2,79&lt;=$P$2),INDEX(WH_Backend!$DZ$6:$IO$125,$L26,79),0)</f>
        <v>0</v>
      </c>
      <c r="CN26">
        <f>IF(AND($L26&lt;=$P$2,80&lt;=$P$2),INDEX(WH_Backend!$DZ$6:$IO$125,$L26,80),0)</f>
        <v>0</v>
      </c>
      <c r="CO26">
        <f>IF(AND($L26&lt;=$P$2,81&lt;=$P$2),INDEX(WH_Backend!$DZ$6:$IO$125,$L26,81),0)</f>
        <v>0</v>
      </c>
      <c r="CP26">
        <f>IF(AND($L26&lt;=$P$2,82&lt;=$P$2),INDEX(WH_Backend!$DZ$6:$IO$125,$L26,82),0)</f>
        <v>0</v>
      </c>
      <c r="CQ26">
        <f>IF(AND($L26&lt;=$P$2,83&lt;=$P$2),INDEX(WH_Backend!$DZ$6:$IO$125,$L26,83),0)</f>
        <v>0</v>
      </c>
      <c r="CR26">
        <f>IF(AND($L26&lt;=$P$2,84&lt;=$P$2),INDEX(WH_Backend!$DZ$6:$IO$125,$L26,84),0)</f>
        <v>0</v>
      </c>
      <c r="CS26">
        <f>IF(AND($L26&lt;=$P$2,85&lt;=$P$2),INDEX(WH_Backend!$DZ$6:$IO$125,$L26,85),0)</f>
        <v>0</v>
      </c>
      <c r="CT26">
        <f>IF(AND($L26&lt;=$P$2,86&lt;=$P$2),INDEX(WH_Backend!$DZ$6:$IO$125,$L26,86),0)</f>
        <v>0</v>
      </c>
      <c r="CU26">
        <f>IF(AND($L26&lt;=$P$2,87&lt;=$P$2),INDEX(WH_Backend!$DZ$6:$IO$125,$L26,87),0)</f>
        <v>0</v>
      </c>
      <c r="CV26">
        <f>IF(AND($L26&lt;=$P$2,88&lt;=$P$2),INDEX(WH_Backend!$DZ$6:$IO$125,$L26,88),0)</f>
        <v>0</v>
      </c>
      <c r="CW26">
        <f>IF(AND($L26&lt;=$P$2,89&lt;=$P$2),INDEX(WH_Backend!$DZ$6:$IO$125,$L26,89),0)</f>
        <v>0</v>
      </c>
      <c r="CX26">
        <f>IF(AND($L26&lt;=$P$2,90&lt;=$P$2),INDEX(WH_Backend!$DZ$6:$IO$125,$L26,90),0)</f>
        <v>0</v>
      </c>
      <c r="CY26">
        <f>IF(AND($L26&lt;=$P$2,91&lt;=$P$2),INDEX(WH_Backend!$DZ$6:$IO$125,$L26,91),0)</f>
        <v>0</v>
      </c>
      <c r="CZ26">
        <f>IF(AND($L26&lt;=$P$2,92&lt;=$P$2),INDEX(WH_Backend!$DZ$6:$IO$125,$L26,92),0)</f>
        <v>0</v>
      </c>
      <c r="DA26">
        <f>IF(AND($L26&lt;=$P$2,93&lt;=$P$2),INDEX(WH_Backend!$DZ$6:$IO$125,$L26,93),0)</f>
        <v>0</v>
      </c>
      <c r="DB26">
        <f>IF(AND($L26&lt;=$P$2,94&lt;=$P$2),INDEX(WH_Backend!$DZ$6:$IO$125,$L26,94),0)</f>
        <v>0</v>
      </c>
      <c r="DC26">
        <f>IF(AND($L26&lt;=$P$2,95&lt;=$P$2),INDEX(WH_Backend!$DZ$6:$IO$125,$L26,95),0)</f>
        <v>0</v>
      </c>
      <c r="DD26">
        <f>IF(AND($L26&lt;=$P$2,96&lt;=$P$2),INDEX(WH_Backend!$DZ$6:$IO$125,$L26,96),0)</f>
        <v>0</v>
      </c>
      <c r="DE26">
        <f>IF(AND($L26&lt;=$P$2,97&lt;=$P$2),INDEX(WH_Backend!$DZ$6:$IO$125,$L26,97),0)</f>
        <v>0</v>
      </c>
      <c r="DF26">
        <f>IF(AND($L26&lt;=$P$2,98&lt;=$P$2),INDEX(WH_Backend!$DZ$6:$IO$125,$L26,98),0)</f>
        <v>0</v>
      </c>
      <c r="DG26">
        <f>IF(AND($L26&lt;=$P$2,99&lt;=$P$2),INDEX(WH_Backend!$DZ$6:$IO$125,$L26,99),0)</f>
        <v>0</v>
      </c>
      <c r="DH26">
        <f>IF(AND($L26&lt;=$P$2,100&lt;=$P$2),INDEX(WH_Backend!$DZ$6:$IO$125,$L26,100),0)</f>
        <v>0</v>
      </c>
      <c r="DI26">
        <f>IF(AND($L26&lt;=$P$2,101&lt;=$P$2),INDEX(WH_Backend!$DZ$6:$IO$125,$L26,101),0)</f>
        <v>0</v>
      </c>
      <c r="DJ26">
        <f>IF(AND($L26&lt;=$P$2,102&lt;=$P$2),INDEX(WH_Backend!$DZ$6:$IO$125,$L26,102),0)</f>
        <v>0</v>
      </c>
      <c r="DK26">
        <f>IF(AND($L26&lt;=$P$2,103&lt;=$P$2),INDEX(WH_Backend!$DZ$6:$IO$125,$L26,103),0)</f>
        <v>0</v>
      </c>
      <c r="DL26">
        <f>IF(AND($L26&lt;=$P$2,104&lt;=$P$2),INDEX(WH_Backend!$DZ$6:$IO$125,$L26,104),0)</f>
        <v>0</v>
      </c>
      <c r="DM26">
        <f>IF(AND($L26&lt;=$P$2,105&lt;=$P$2),INDEX(WH_Backend!$DZ$6:$IO$125,$L26,105),0)</f>
        <v>0</v>
      </c>
      <c r="DN26">
        <f>IF(AND($L26&lt;=$P$2,106&lt;=$P$2),INDEX(WH_Backend!$DZ$6:$IO$125,$L26,106),0)</f>
        <v>0</v>
      </c>
      <c r="DO26">
        <f>IF(AND($L26&lt;=$P$2,107&lt;=$P$2),INDEX(WH_Backend!$DZ$6:$IO$125,$L26,107),0)</f>
        <v>0</v>
      </c>
      <c r="DP26">
        <f>IF(AND($L26&lt;=$P$2,108&lt;=$P$2),INDEX(WH_Backend!$DZ$6:$IO$125,$L26,108),0)</f>
        <v>0</v>
      </c>
      <c r="DQ26">
        <f>IF(AND($L26&lt;=$P$2,109&lt;=$P$2),INDEX(WH_Backend!$DZ$6:$IO$125,$L26,109),0)</f>
        <v>0</v>
      </c>
      <c r="DR26">
        <f>IF(AND($L26&lt;=$P$2,110&lt;=$P$2),INDEX(WH_Backend!$DZ$6:$IO$125,$L26,110),0)</f>
        <v>0</v>
      </c>
      <c r="DS26">
        <f>IF(AND($L26&lt;=$P$2,111&lt;=$P$2),INDEX(WH_Backend!$DZ$6:$IO$125,$L26,111),0)</f>
        <v>0</v>
      </c>
      <c r="DT26">
        <f>IF(AND($L26&lt;=$P$2,112&lt;=$P$2),INDEX(WH_Backend!$DZ$6:$IO$125,$L26,112),0)</f>
        <v>0</v>
      </c>
      <c r="DU26">
        <f>IF(AND($L26&lt;=$P$2,113&lt;=$P$2),INDEX(WH_Backend!$DZ$6:$IO$125,$L26,113),0)</f>
        <v>0</v>
      </c>
      <c r="DV26">
        <f>IF(AND($L26&lt;=$P$2,114&lt;=$P$2),INDEX(WH_Backend!$DZ$6:$IO$125,$L26,114),0)</f>
        <v>0</v>
      </c>
      <c r="DW26">
        <f>IF(AND($L26&lt;=$P$2,115&lt;=$P$2),INDEX(WH_Backend!$DZ$6:$IO$125,$L26,115),0)</f>
        <v>0</v>
      </c>
      <c r="DX26">
        <f>IF(AND($L26&lt;=$P$2,116&lt;=$P$2),INDEX(WH_Backend!$DZ$6:$IO$125,$L26,116),0)</f>
        <v>0</v>
      </c>
      <c r="DY26">
        <f>IF(AND($L26&lt;=$P$2,117&lt;=$P$2),INDEX(WH_Backend!$DZ$6:$IO$125,$L26,117),0)</f>
        <v>0</v>
      </c>
      <c r="DZ26">
        <f>IF(AND($L26&lt;=$P$2,118&lt;=$P$2),INDEX(WH_Backend!$DZ$6:$IO$125,$L26,118),0)</f>
        <v>0</v>
      </c>
      <c r="EA26">
        <f>IF(AND($L26&lt;=$P$2,119&lt;=$P$2),INDEX(WH_Backend!$DZ$6:$IO$125,$L26,119),0)</f>
        <v>0</v>
      </c>
      <c r="EB26">
        <f>IF(AND($L26&lt;=$P$2,120&lt;=$P$2),INDEX(WH_Backend!$DZ$6:$IO$125,$L26,120),0)</f>
        <v>0</v>
      </c>
    </row>
    <row r="27" spans="1:132" ht="15">
      <c r="A27" s="25">
        <f>IF(L27&lt;=$P$2,INDEX(WH_Backend!$E$6:$E$125,L27),0)</f>
        <v>385.04</v>
      </c>
      <c r="B27" s="25">
        <f t="array" ref="B27">IF(L27&lt;=$P$2,MMULT(M152:INDEX(M152:EF152,$P$2),$A$6:INDEX($A$6:$A$125,$P$2)),0)</f>
        <v>1.2225294318163457E-3</v>
      </c>
      <c r="C27" s="25">
        <f t="shared" si="0"/>
        <v>-1.6467538443976082E-10</v>
      </c>
      <c r="E27">
        <f>IF(L27&lt;=$P$2,Inputs!A27,"")</f>
        <v>41</v>
      </c>
      <c r="F27" s="25">
        <f>IF(L27&lt;=$P$2,Inputs!D27,"")</f>
        <v>1.2692901343942999E-3</v>
      </c>
      <c r="G27" s="25">
        <f t="shared" si="1"/>
        <v>1.2225294318163457E-3</v>
      </c>
      <c r="J27">
        <f>IF($L27&lt;=$E$2,WH_Numerical!$F27,"")</f>
        <v>1.22187008280848E-3</v>
      </c>
      <c r="L27" s="10">
        <v>22</v>
      </c>
      <c r="M27">
        <f>IF(AND($L27&lt;=$P$2,1&lt;=$P$2),INDEX(WH_Backend!$DZ$6:$IO$125,$L27,1),0)</f>
        <v>0</v>
      </c>
      <c r="N27">
        <f>IF(AND($L27&lt;=$P$2,2&lt;=$P$2),INDEX(WH_Backend!$DZ$6:$IO$125,$L27,2),0)</f>
        <v>0</v>
      </c>
      <c r="O27">
        <f>IF(AND($L27&lt;=$P$2,3&lt;=$P$2),INDEX(WH_Backend!$DZ$6:$IO$125,$L27,3),0)</f>
        <v>0</v>
      </c>
      <c r="P27">
        <f>IF(AND($L27&lt;=$P$2,4&lt;=$P$2),INDEX(WH_Backend!$DZ$6:$IO$125,$L27,4),0)</f>
        <v>0</v>
      </c>
      <c r="Q27">
        <f>IF(AND($L27&lt;=$P$2,5&lt;=$P$2),INDEX(WH_Backend!$DZ$6:$IO$125,$L27,5),0)</f>
        <v>0</v>
      </c>
      <c r="R27">
        <f>IF(AND($L27&lt;=$P$2,6&lt;=$P$2),INDEX(WH_Backend!$DZ$6:$IO$125,$L27,6),0)</f>
        <v>0</v>
      </c>
      <c r="S27">
        <f>IF(AND($L27&lt;=$P$2,7&lt;=$P$2),INDEX(WH_Backend!$DZ$6:$IO$125,$L27,7),0)</f>
        <v>0</v>
      </c>
      <c r="T27">
        <f>IF(AND($L27&lt;=$P$2,8&lt;=$P$2),INDEX(WH_Backend!$DZ$6:$IO$125,$L27,8),0)</f>
        <v>0</v>
      </c>
      <c r="U27">
        <f>IF(AND($L27&lt;=$P$2,9&lt;=$P$2),INDEX(WH_Backend!$DZ$6:$IO$125,$L27,9),0)</f>
        <v>0</v>
      </c>
      <c r="V27">
        <f>IF(AND($L27&lt;=$P$2,10&lt;=$P$2),INDEX(WH_Backend!$DZ$6:$IO$125,$L27,10),0)</f>
        <v>0</v>
      </c>
      <c r="W27">
        <f>IF(AND($L27&lt;=$P$2,11&lt;=$P$2),INDEX(WH_Backend!$DZ$6:$IO$125,$L27,11),0)</f>
        <v>0</v>
      </c>
      <c r="X27">
        <f>IF(AND($L27&lt;=$P$2,12&lt;=$P$2),INDEX(WH_Backend!$DZ$6:$IO$125,$L27,12),0)</f>
        <v>0</v>
      </c>
      <c r="Y27">
        <f>IF(AND($L27&lt;=$P$2,13&lt;=$P$2),INDEX(WH_Backend!$DZ$6:$IO$125,$L27,13),0)</f>
        <v>0</v>
      </c>
      <c r="Z27">
        <f>IF(AND($L27&lt;=$P$2,14&lt;=$P$2),INDEX(WH_Backend!$DZ$6:$IO$125,$L27,14),0)</f>
        <v>0</v>
      </c>
      <c r="AA27">
        <f>IF(AND($L27&lt;=$P$2,15&lt;=$P$2),INDEX(WH_Backend!$DZ$6:$IO$125,$L27,15),0)</f>
        <v>0</v>
      </c>
      <c r="AB27">
        <f>IF(AND($L27&lt;=$P$2,16&lt;=$P$2),INDEX(WH_Backend!$DZ$6:$IO$125,$L27,16),0)</f>
        <v>0</v>
      </c>
      <c r="AC27">
        <f>IF(AND($L27&lt;=$P$2,17&lt;=$P$2),INDEX(WH_Backend!$DZ$6:$IO$125,$L27,17),0)</f>
        <v>0</v>
      </c>
      <c r="AD27">
        <f>IF(AND($L27&lt;=$P$2,18&lt;=$P$2),INDEX(WH_Backend!$DZ$6:$IO$125,$L27,18),0)</f>
        <v>0</v>
      </c>
      <c r="AE27">
        <f>IF(AND($L27&lt;=$P$2,19&lt;=$P$2),INDEX(WH_Backend!$DZ$6:$IO$125,$L27,19),0)</f>
        <v>-10000000</v>
      </c>
      <c r="AF27">
        <f>IF(AND($L27&lt;=$P$2,20&lt;=$P$2),INDEX(WH_Backend!$DZ$6:$IO$125,$L27,20),0)</f>
        <v>60000000</v>
      </c>
      <c r="AG27">
        <f>IF(AND($L27&lt;=$P$2,21&lt;=$P$2),INDEX(WH_Backend!$DZ$6:$IO$125,$L27,21),0)</f>
        <v>-150000000</v>
      </c>
      <c r="AH27">
        <f>IF(AND($L27&lt;=$P$2,22&lt;=$P$2),INDEX(WH_Backend!$DZ$6:$IO$125,$L27,22),0)</f>
        <v>200303350.66</v>
      </c>
      <c r="AI27">
        <f>IF(AND($L27&lt;=$P$2,23&lt;=$P$2),INDEX(WH_Backend!$DZ$6:$IO$125,$L27,23),0)</f>
        <v>-150000000</v>
      </c>
      <c r="AJ27">
        <f>IF(AND($L27&lt;=$P$2,24&lt;=$P$2),INDEX(WH_Backend!$DZ$6:$IO$125,$L27,24),0)</f>
        <v>60000000</v>
      </c>
      <c r="AK27">
        <f>IF(AND($L27&lt;=$P$2,25&lt;=$P$2),INDEX(WH_Backend!$DZ$6:$IO$125,$L27,25),0)</f>
        <v>-10000000</v>
      </c>
      <c r="AL27">
        <f>IF(AND($L27&lt;=$P$2,26&lt;=$P$2),INDEX(WH_Backend!$DZ$6:$IO$125,$L27,26),0)</f>
        <v>0</v>
      </c>
      <c r="AM27">
        <f>IF(AND($L27&lt;=$P$2,27&lt;=$P$2),INDEX(WH_Backend!$DZ$6:$IO$125,$L27,27),0)</f>
        <v>0</v>
      </c>
      <c r="AN27">
        <f>IF(AND($L27&lt;=$P$2,28&lt;=$P$2),INDEX(WH_Backend!$DZ$6:$IO$125,$L27,28),0)</f>
        <v>0</v>
      </c>
      <c r="AO27">
        <f>IF(AND($L27&lt;=$P$2,29&lt;=$P$2),INDEX(WH_Backend!$DZ$6:$IO$125,$L27,29),0)</f>
        <v>0</v>
      </c>
      <c r="AP27">
        <f>IF(AND($L27&lt;=$P$2,30&lt;=$P$2),INDEX(WH_Backend!$DZ$6:$IO$125,$L27,30),0)</f>
        <v>0</v>
      </c>
      <c r="AQ27">
        <f>IF(AND($L27&lt;=$P$2,31&lt;=$P$2),INDEX(WH_Backend!$DZ$6:$IO$125,$L27,31),0)</f>
        <v>0</v>
      </c>
      <c r="AR27">
        <f>IF(AND($L27&lt;=$P$2,32&lt;=$P$2),INDEX(WH_Backend!$DZ$6:$IO$125,$L27,32),0)</f>
        <v>0</v>
      </c>
      <c r="AS27">
        <f>IF(AND($L27&lt;=$P$2,33&lt;=$P$2),INDEX(WH_Backend!$DZ$6:$IO$125,$L27,33),0)</f>
        <v>0</v>
      </c>
      <c r="AT27">
        <f>IF(AND($L27&lt;=$P$2,34&lt;=$P$2),INDEX(WH_Backend!$DZ$6:$IO$125,$L27,34),0)</f>
        <v>0</v>
      </c>
      <c r="AU27">
        <f>IF(AND($L27&lt;=$P$2,35&lt;=$P$2),INDEX(WH_Backend!$DZ$6:$IO$125,$L27,35),0)</f>
        <v>0</v>
      </c>
      <c r="AV27">
        <f>IF(AND($L27&lt;=$P$2,36&lt;=$P$2),INDEX(WH_Backend!$DZ$6:$IO$125,$L27,36),0)</f>
        <v>0</v>
      </c>
      <c r="AW27">
        <f>IF(AND($L27&lt;=$P$2,37&lt;=$P$2),INDEX(WH_Backend!$DZ$6:$IO$125,$L27,37),0)</f>
        <v>0</v>
      </c>
      <c r="AX27">
        <f>IF(AND($L27&lt;=$P$2,38&lt;=$P$2),INDEX(WH_Backend!$DZ$6:$IO$125,$L27,38),0)</f>
        <v>0</v>
      </c>
      <c r="AY27">
        <f>IF(AND($L27&lt;=$P$2,39&lt;=$P$2),INDEX(WH_Backend!$DZ$6:$IO$125,$L27,39),0)</f>
        <v>0</v>
      </c>
      <c r="AZ27">
        <f>IF(AND($L27&lt;=$P$2,40&lt;=$P$2),INDEX(WH_Backend!$DZ$6:$IO$125,$L27,40),0)</f>
        <v>0</v>
      </c>
      <c r="BA27">
        <f>IF(AND($L27&lt;=$P$2,41&lt;=$P$2),INDEX(WH_Backend!$DZ$6:$IO$125,$L27,41),0)</f>
        <v>0</v>
      </c>
      <c r="BB27">
        <f>IF(AND($L27&lt;=$P$2,42&lt;=$P$2),INDEX(WH_Backend!$DZ$6:$IO$125,$L27,42),0)</f>
        <v>0</v>
      </c>
      <c r="BC27">
        <f>IF(AND($L27&lt;=$P$2,43&lt;=$P$2),INDEX(WH_Backend!$DZ$6:$IO$125,$L27,43),0)</f>
        <v>0</v>
      </c>
      <c r="BD27">
        <f>IF(AND($L27&lt;=$P$2,44&lt;=$P$2),INDEX(WH_Backend!$DZ$6:$IO$125,$L27,44),0)</f>
        <v>0</v>
      </c>
      <c r="BE27">
        <f>IF(AND($L27&lt;=$P$2,45&lt;=$P$2),INDEX(WH_Backend!$DZ$6:$IO$125,$L27,45),0)</f>
        <v>0</v>
      </c>
      <c r="BF27">
        <f>IF(AND($L27&lt;=$P$2,46&lt;=$P$2),INDEX(WH_Backend!$DZ$6:$IO$125,$L27,46),0)</f>
        <v>0</v>
      </c>
      <c r="BG27">
        <f>IF(AND($L27&lt;=$P$2,47&lt;=$P$2),INDEX(WH_Backend!$DZ$6:$IO$125,$L27,47),0)</f>
        <v>0</v>
      </c>
      <c r="BH27">
        <f>IF(AND($L27&lt;=$P$2,48&lt;=$P$2),INDEX(WH_Backend!$DZ$6:$IO$125,$L27,48),0)</f>
        <v>0</v>
      </c>
      <c r="BI27">
        <f>IF(AND($L27&lt;=$P$2,49&lt;=$P$2),INDEX(WH_Backend!$DZ$6:$IO$125,$L27,49),0)</f>
        <v>0</v>
      </c>
      <c r="BJ27">
        <f>IF(AND($L27&lt;=$P$2,50&lt;=$P$2),INDEX(WH_Backend!$DZ$6:$IO$125,$L27,50),0)</f>
        <v>0</v>
      </c>
      <c r="BK27">
        <f>IF(AND($L27&lt;=$P$2,51&lt;=$P$2),INDEX(WH_Backend!$DZ$6:$IO$125,$L27,51),0)</f>
        <v>0</v>
      </c>
      <c r="BL27">
        <f>IF(AND($L27&lt;=$P$2,52&lt;=$P$2),INDEX(WH_Backend!$DZ$6:$IO$125,$L27,52),0)</f>
        <v>0</v>
      </c>
      <c r="BM27">
        <f>IF(AND($L27&lt;=$P$2,53&lt;=$P$2),INDEX(WH_Backend!$DZ$6:$IO$125,$L27,53),0)</f>
        <v>0</v>
      </c>
      <c r="BN27">
        <f>IF(AND($L27&lt;=$P$2,54&lt;=$P$2),INDEX(WH_Backend!$DZ$6:$IO$125,$L27,54),0)</f>
        <v>0</v>
      </c>
      <c r="BO27">
        <f>IF(AND($L27&lt;=$P$2,55&lt;=$P$2),INDEX(WH_Backend!$DZ$6:$IO$125,$L27,55),0)</f>
        <v>0</v>
      </c>
      <c r="BP27">
        <f>IF(AND($L27&lt;=$P$2,56&lt;=$P$2),INDEX(WH_Backend!$DZ$6:$IO$125,$L27,56),0)</f>
        <v>0</v>
      </c>
      <c r="BQ27">
        <f>IF(AND($L27&lt;=$P$2,57&lt;=$P$2),INDEX(WH_Backend!$DZ$6:$IO$125,$L27,57),0)</f>
        <v>0</v>
      </c>
      <c r="BR27">
        <f>IF(AND($L27&lt;=$P$2,58&lt;=$P$2),INDEX(WH_Backend!$DZ$6:$IO$125,$L27,58),0)</f>
        <v>0</v>
      </c>
      <c r="BS27">
        <f>IF(AND($L27&lt;=$P$2,59&lt;=$P$2),INDEX(WH_Backend!$DZ$6:$IO$125,$L27,59),0)</f>
        <v>0</v>
      </c>
      <c r="BT27">
        <f>IF(AND($L27&lt;=$P$2,60&lt;=$P$2),INDEX(WH_Backend!$DZ$6:$IO$125,$L27,60),0)</f>
        <v>0</v>
      </c>
      <c r="BU27">
        <f>IF(AND($L27&lt;=$P$2,61&lt;=$P$2),INDEX(WH_Backend!$DZ$6:$IO$125,$L27,61),0)</f>
        <v>0</v>
      </c>
      <c r="BV27">
        <f>IF(AND($L27&lt;=$P$2,62&lt;=$P$2),INDEX(WH_Backend!$DZ$6:$IO$125,$L27,62),0)</f>
        <v>0</v>
      </c>
      <c r="BW27">
        <f>IF(AND($L27&lt;=$P$2,63&lt;=$P$2),INDEX(WH_Backend!$DZ$6:$IO$125,$L27,63),0)</f>
        <v>0</v>
      </c>
      <c r="BX27">
        <f>IF(AND($L27&lt;=$P$2,64&lt;=$P$2),INDEX(WH_Backend!$DZ$6:$IO$125,$L27,64),0)</f>
        <v>0</v>
      </c>
      <c r="BY27">
        <f>IF(AND($L27&lt;=$P$2,65&lt;=$P$2),INDEX(WH_Backend!$DZ$6:$IO$125,$L27,65),0)</f>
        <v>0</v>
      </c>
      <c r="BZ27">
        <f>IF(AND($L27&lt;=$P$2,66&lt;=$P$2),INDEX(WH_Backend!$DZ$6:$IO$125,$L27,66),0)</f>
        <v>0</v>
      </c>
      <c r="CA27">
        <f>IF(AND($L27&lt;=$P$2,67&lt;=$P$2),INDEX(WH_Backend!$DZ$6:$IO$125,$L27,67),0)</f>
        <v>0</v>
      </c>
      <c r="CB27">
        <f>IF(AND($L27&lt;=$P$2,68&lt;=$P$2),INDEX(WH_Backend!$DZ$6:$IO$125,$L27,68),0)</f>
        <v>0</v>
      </c>
      <c r="CC27">
        <f>IF(AND($L27&lt;=$P$2,69&lt;=$P$2),INDEX(WH_Backend!$DZ$6:$IO$125,$L27,69),0)</f>
        <v>0</v>
      </c>
      <c r="CD27">
        <f>IF(AND($L27&lt;=$P$2,70&lt;=$P$2),INDEX(WH_Backend!$DZ$6:$IO$125,$L27,70),0)</f>
        <v>0</v>
      </c>
      <c r="CE27">
        <f>IF(AND($L27&lt;=$P$2,71&lt;=$P$2),INDEX(WH_Backend!$DZ$6:$IO$125,$L27,71),0)</f>
        <v>0</v>
      </c>
      <c r="CF27">
        <f>IF(AND($L27&lt;=$P$2,72&lt;=$P$2),INDEX(WH_Backend!$DZ$6:$IO$125,$L27,72),0)</f>
        <v>0</v>
      </c>
      <c r="CG27">
        <f>IF(AND($L27&lt;=$P$2,73&lt;=$P$2),INDEX(WH_Backend!$DZ$6:$IO$125,$L27,73),0)</f>
        <v>0</v>
      </c>
      <c r="CH27">
        <f>IF(AND($L27&lt;=$P$2,74&lt;=$P$2),INDEX(WH_Backend!$DZ$6:$IO$125,$L27,74),0)</f>
        <v>0</v>
      </c>
      <c r="CI27">
        <f>IF(AND($L27&lt;=$P$2,75&lt;=$P$2),INDEX(WH_Backend!$DZ$6:$IO$125,$L27,75),0)</f>
        <v>0</v>
      </c>
      <c r="CJ27">
        <f>IF(AND($L27&lt;=$P$2,76&lt;=$P$2),INDEX(WH_Backend!$DZ$6:$IO$125,$L27,76),0)</f>
        <v>0</v>
      </c>
      <c r="CK27">
        <f>IF(AND($L27&lt;=$P$2,77&lt;=$P$2),INDEX(WH_Backend!$DZ$6:$IO$125,$L27,77),0)</f>
        <v>0</v>
      </c>
      <c r="CL27">
        <f>IF(AND($L27&lt;=$P$2,78&lt;=$P$2),INDEX(WH_Backend!$DZ$6:$IO$125,$L27,78),0)</f>
        <v>0</v>
      </c>
      <c r="CM27">
        <f>IF(AND($L27&lt;=$P$2,79&lt;=$P$2),INDEX(WH_Backend!$DZ$6:$IO$125,$L27,79),0)</f>
        <v>0</v>
      </c>
      <c r="CN27">
        <f>IF(AND($L27&lt;=$P$2,80&lt;=$P$2),INDEX(WH_Backend!$DZ$6:$IO$125,$L27,80),0)</f>
        <v>0</v>
      </c>
      <c r="CO27">
        <f>IF(AND($L27&lt;=$P$2,81&lt;=$P$2),INDEX(WH_Backend!$DZ$6:$IO$125,$L27,81),0)</f>
        <v>0</v>
      </c>
      <c r="CP27">
        <f>IF(AND($L27&lt;=$P$2,82&lt;=$P$2),INDEX(WH_Backend!$DZ$6:$IO$125,$L27,82),0)</f>
        <v>0</v>
      </c>
      <c r="CQ27">
        <f>IF(AND($L27&lt;=$P$2,83&lt;=$P$2),INDEX(WH_Backend!$DZ$6:$IO$125,$L27,83),0)</f>
        <v>0</v>
      </c>
      <c r="CR27">
        <f>IF(AND($L27&lt;=$P$2,84&lt;=$P$2),INDEX(WH_Backend!$DZ$6:$IO$125,$L27,84),0)</f>
        <v>0</v>
      </c>
      <c r="CS27">
        <f>IF(AND($L27&lt;=$P$2,85&lt;=$P$2),INDEX(WH_Backend!$DZ$6:$IO$125,$L27,85),0)</f>
        <v>0</v>
      </c>
      <c r="CT27">
        <f>IF(AND($L27&lt;=$P$2,86&lt;=$P$2),INDEX(WH_Backend!$DZ$6:$IO$125,$L27,86),0)</f>
        <v>0</v>
      </c>
      <c r="CU27">
        <f>IF(AND($L27&lt;=$P$2,87&lt;=$P$2),INDEX(WH_Backend!$DZ$6:$IO$125,$L27,87),0)</f>
        <v>0</v>
      </c>
      <c r="CV27">
        <f>IF(AND($L27&lt;=$P$2,88&lt;=$P$2),INDEX(WH_Backend!$DZ$6:$IO$125,$L27,88),0)</f>
        <v>0</v>
      </c>
      <c r="CW27">
        <f>IF(AND($L27&lt;=$P$2,89&lt;=$P$2),INDEX(WH_Backend!$DZ$6:$IO$125,$L27,89),0)</f>
        <v>0</v>
      </c>
      <c r="CX27">
        <f>IF(AND($L27&lt;=$P$2,90&lt;=$P$2),INDEX(WH_Backend!$DZ$6:$IO$125,$L27,90),0)</f>
        <v>0</v>
      </c>
      <c r="CY27">
        <f>IF(AND($L27&lt;=$P$2,91&lt;=$P$2),INDEX(WH_Backend!$DZ$6:$IO$125,$L27,91),0)</f>
        <v>0</v>
      </c>
      <c r="CZ27">
        <f>IF(AND($L27&lt;=$P$2,92&lt;=$P$2),INDEX(WH_Backend!$DZ$6:$IO$125,$L27,92),0)</f>
        <v>0</v>
      </c>
      <c r="DA27">
        <f>IF(AND($L27&lt;=$P$2,93&lt;=$P$2),INDEX(WH_Backend!$DZ$6:$IO$125,$L27,93),0)</f>
        <v>0</v>
      </c>
      <c r="DB27">
        <f>IF(AND($L27&lt;=$P$2,94&lt;=$P$2),INDEX(WH_Backend!$DZ$6:$IO$125,$L27,94),0)</f>
        <v>0</v>
      </c>
      <c r="DC27">
        <f>IF(AND($L27&lt;=$P$2,95&lt;=$P$2),INDEX(WH_Backend!$DZ$6:$IO$125,$L27,95),0)</f>
        <v>0</v>
      </c>
      <c r="DD27">
        <f>IF(AND($L27&lt;=$P$2,96&lt;=$P$2),INDEX(WH_Backend!$DZ$6:$IO$125,$L27,96),0)</f>
        <v>0</v>
      </c>
      <c r="DE27">
        <f>IF(AND($L27&lt;=$P$2,97&lt;=$P$2),INDEX(WH_Backend!$DZ$6:$IO$125,$L27,97),0)</f>
        <v>0</v>
      </c>
      <c r="DF27">
        <f>IF(AND($L27&lt;=$P$2,98&lt;=$P$2),INDEX(WH_Backend!$DZ$6:$IO$125,$L27,98),0)</f>
        <v>0</v>
      </c>
      <c r="DG27">
        <f>IF(AND($L27&lt;=$P$2,99&lt;=$P$2),INDEX(WH_Backend!$DZ$6:$IO$125,$L27,99),0)</f>
        <v>0</v>
      </c>
      <c r="DH27">
        <f>IF(AND($L27&lt;=$P$2,100&lt;=$P$2),INDEX(WH_Backend!$DZ$6:$IO$125,$L27,100),0)</f>
        <v>0</v>
      </c>
      <c r="DI27">
        <f>IF(AND($L27&lt;=$P$2,101&lt;=$P$2),INDEX(WH_Backend!$DZ$6:$IO$125,$L27,101),0)</f>
        <v>0</v>
      </c>
      <c r="DJ27">
        <f>IF(AND($L27&lt;=$P$2,102&lt;=$P$2),INDEX(WH_Backend!$DZ$6:$IO$125,$L27,102),0)</f>
        <v>0</v>
      </c>
      <c r="DK27">
        <f>IF(AND($L27&lt;=$P$2,103&lt;=$P$2),INDEX(WH_Backend!$DZ$6:$IO$125,$L27,103),0)</f>
        <v>0</v>
      </c>
      <c r="DL27">
        <f>IF(AND($L27&lt;=$P$2,104&lt;=$P$2),INDEX(WH_Backend!$DZ$6:$IO$125,$L27,104),0)</f>
        <v>0</v>
      </c>
      <c r="DM27">
        <f>IF(AND($L27&lt;=$P$2,105&lt;=$P$2),INDEX(WH_Backend!$DZ$6:$IO$125,$L27,105),0)</f>
        <v>0</v>
      </c>
      <c r="DN27">
        <f>IF(AND($L27&lt;=$P$2,106&lt;=$P$2),INDEX(WH_Backend!$DZ$6:$IO$125,$L27,106),0)</f>
        <v>0</v>
      </c>
      <c r="DO27">
        <f>IF(AND($L27&lt;=$P$2,107&lt;=$P$2),INDEX(WH_Backend!$DZ$6:$IO$125,$L27,107),0)</f>
        <v>0</v>
      </c>
      <c r="DP27">
        <f>IF(AND($L27&lt;=$P$2,108&lt;=$P$2),INDEX(WH_Backend!$DZ$6:$IO$125,$L27,108),0)</f>
        <v>0</v>
      </c>
      <c r="DQ27">
        <f>IF(AND($L27&lt;=$P$2,109&lt;=$P$2),INDEX(WH_Backend!$DZ$6:$IO$125,$L27,109),0)</f>
        <v>0</v>
      </c>
      <c r="DR27">
        <f>IF(AND($L27&lt;=$P$2,110&lt;=$P$2),INDEX(WH_Backend!$DZ$6:$IO$125,$L27,110),0)</f>
        <v>0</v>
      </c>
      <c r="DS27">
        <f>IF(AND($L27&lt;=$P$2,111&lt;=$P$2),INDEX(WH_Backend!$DZ$6:$IO$125,$L27,111),0)</f>
        <v>0</v>
      </c>
      <c r="DT27">
        <f>IF(AND($L27&lt;=$P$2,112&lt;=$P$2),INDEX(WH_Backend!$DZ$6:$IO$125,$L27,112),0)</f>
        <v>0</v>
      </c>
      <c r="DU27">
        <f>IF(AND($L27&lt;=$P$2,113&lt;=$P$2),INDEX(WH_Backend!$DZ$6:$IO$125,$L27,113),0)</f>
        <v>0</v>
      </c>
      <c r="DV27">
        <f>IF(AND($L27&lt;=$P$2,114&lt;=$P$2),INDEX(WH_Backend!$DZ$6:$IO$125,$L27,114),0)</f>
        <v>0</v>
      </c>
      <c r="DW27">
        <f>IF(AND($L27&lt;=$P$2,115&lt;=$P$2),INDEX(WH_Backend!$DZ$6:$IO$125,$L27,115),0)</f>
        <v>0</v>
      </c>
      <c r="DX27">
        <f>IF(AND($L27&lt;=$P$2,116&lt;=$P$2),INDEX(WH_Backend!$DZ$6:$IO$125,$L27,116),0)</f>
        <v>0</v>
      </c>
      <c r="DY27">
        <f>IF(AND($L27&lt;=$P$2,117&lt;=$P$2),INDEX(WH_Backend!$DZ$6:$IO$125,$L27,117),0)</f>
        <v>0</v>
      </c>
      <c r="DZ27">
        <f>IF(AND($L27&lt;=$P$2,118&lt;=$P$2),INDEX(WH_Backend!$DZ$6:$IO$125,$L27,118),0)</f>
        <v>0</v>
      </c>
      <c r="EA27">
        <f>IF(AND($L27&lt;=$P$2,119&lt;=$P$2),INDEX(WH_Backend!$DZ$6:$IO$125,$L27,119),0)</f>
        <v>0</v>
      </c>
      <c r="EB27">
        <f>IF(AND($L27&lt;=$P$2,120&lt;=$P$2),INDEX(WH_Backend!$DZ$6:$IO$125,$L27,120),0)</f>
        <v>0</v>
      </c>
    </row>
    <row r="28" spans="1:132" ht="15">
      <c r="A28" s="25">
        <f>IF(L28&lt;=$P$2,INDEX(WH_Backend!$E$6:$E$125,L28),0)</f>
        <v>412.05</v>
      </c>
      <c r="B28" s="25">
        <f t="array" ref="B28">IF(L28&lt;=$P$2,MMULT(M153:INDEX(M153:EF153,$P$2),$A$6:INDEX($A$6:$A$125,$P$2)),0)</f>
        <v>1.3213864991605485E-3</v>
      </c>
      <c r="C28" s="25">
        <f t="shared" si="0"/>
        <v>5.0192738854093477E-11</v>
      </c>
      <c r="E28">
        <f>IF(L28&lt;=$P$2,Inputs!A28,"")</f>
        <v>42</v>
      </c>
      <c r="F28" s="25">
        <f>IF(L28&lt;=$P$2,Inputs!D28,"")</f>
        <v>1.3334983391222401E-3</v>
      </c>
      <c r="G28" s="25">
        <f t="shared" si="1"/>
        <v>1.3213864991605485E-3</v>
      </c>
      <c r="J28">
        <f>IF($L28&lt;=$E$2,WH_Numerical!$F28,"")</f>
        <v>1.3207698645982999E-3</v>
      </c>
      <c r="L28" s="10">
        <v>23</v>
      </c>
      <c r="M28">
        <f>IF(AND($L28&lt;=$P$2,1&lt;=$P$2),INDEX(WH_Backend!$DZ$6:$IO$125,$L28,1),0)</f>
        <v>0</v>
      </c>
      <c r="N28">
        <f>IF(AND($L28&lt;=$P$2,2&lt;=$P$2),INDEX(WH_Backend!$DZ$6:$IO$125,$L28,2),0)</f>
        <v>0</v>
      </c>
      <c r="O28">
        <f>IF(AND($L28&lt;=$P$2,3&lt;=$P$2),INDEX(WH_Backend!$DZ$6:$IO$125,$L28,3),0)</f>
        <v>0</v>
      </c>
      <c r="P28">
        <f>IF(AND($L28&lt;=$P$2,4&lt;=$P$2),INDEX(WH_Backend!$DZ$6:$IO$125,$L28,4),0)</f>
        <v>0</v>
      </c>
      <c r="Q28">
        <f>IF(AND($L28&lt;=$P$2,5&lt;=$P$2),INDEX(WH_Backend!$DZ$6:$IO$125,$L28,5),0)</f>
        <v>0</v>
      </c>
      <c r="R28">
        <f>IF(AND($L28&lt;=$P$2,6&lt;=$P$2),INDEX(WH_Backend!$DZ$6:$IO$125,$L28,6),0)</f>
        <v>0</v>
      </c>
      <c r="S28">
        <f>IF(AND($L28&lt;=$P$2,7&lt;=$P$2),INDEX(WH_Backend!$DZ$6:$IO$125,$L28,7),0)</f>
        <v>0</v>
      </c>
      <c r="T28">
        <f>IF(AND($L28&lt;=$P$2,8&lt;=$P$2),INDEX(WH_Backend!$DZ$6:$IO$125,$L28,8),0)</f>
        <v>0</v>
      </c>
      <c r="U28">
        <f>IF(AND($L28&lt;=$P$2,9&lt;=$P$2),INDEX(WH_Backend!$DZ$6:$IO$125,$L28,9),0)</f>
        <v>0</v>
      </c>
      <c r="V28">
        <f>IF(AND($L28&lt;=$P$2,10&lt;=$P$2),INDEX(WH_Backend!$DZ$6:$IO$125,$L28,10),0)</f>
        <v>0</v>
      </c>
      <c r="W28">
        <f>IF(AND($L28&lt;=$P$2,11&lt;=$P$2),INDEX(WH_Backend!$DZ$6:$IO$125,$L28,11),0)</f>
        <v>0</v>
      </c>
      <c r="X28">
        <f>IF(AND($L28&lt;=$P$2,12&lt;=$P$2),INDEX(WH_Backend!$DZ$6:$IO$125,$L28,12),0)</f>
        <v>0</v>
      </c>
      <c r="Y28">
        <f>IF(AND($L28&lt;=$P$2,13&lt;=$P$2),INDEX(WH_Backend!$DZ$6:$IO$125,$L28,13),0)</f>
        <v>0</v>
      </c>
      <c r="Z28">
        <f>IF(AND($L28&lt;=$P$2,14&lt;=$P$2),INDEX(WH_Backend!$DZ$6:$IO$125,$L28,14),0)</f>
        <v>0</v>
      </c>
      <c r="AA28">
        <f>IF(AND($L28&lt;=$P$2,15&lt;=$P$2),INDEX(WH_Backend!$DZ$6:$IO$125,$L28,15),0)</f>
        <v>0</v>
      </c>
      <c r="AB28">
        <f>IF(AND($L28&lt;=$P$2,16&lt;=$P$2),INDEX(WH_Backend!$DZ$6:$IO$125,$L28,16),0)</f>
        <v>0</v>
      </c>
      <c r="AC28">
        <f>IF(AND($L28&lt;=$P$2,17&lt;=$P$2),INDEX(WH_Backend!$DZ$6:$IO$125,$L28,17),0)</f>
        <v>0</v>
      </c>
      <c r="AD28">
        <f>IF(AND($L28&lt;=$P$2,18&lt;=$P$2),INDEX(WH_Backend!$DZ$6:$IO$125,$L28,18),0)</f>
        <v>0</v>
      </c>
      <c r="AE28">
        <f>IF(AND($L28&lt;=$P$2,19&lt;=$P$2),INDEX(WH_Backend!$DZ$6:$IO$125,$L28,19),0)</f>
        <v>0</v>
      </c>
      <c r="AF28">
        <f>IF(AND($L28&lt;=$P$2,20&lt;=$P$2),INDEX(WH_Backend!$DZ$6:$IO$125,$L28,20),0)</f>
        <v>-10000000</v>
      </c>
      <c r="AG28">
        <f>IF(AND($L28&lt;=$P$2,21&lt;=$P$2),INDEX(WH_Backend!$DZ$6:$IO$125,$L28,21),0)</f>
        <v>60000000</v>
      </c>
      <c r="AH28">
        <f>IF(AND($L28&lt;=$P$2,22&lt;=$P$2),INDEX(WH_Backend!$DZ$6:$IO$125,$L28,22),0)</f>
        <v>-150000000</v>
      </c>
      <c r="AI28">
        <f>IF(AND($L28&lt;=$P$2,23&lt;=$P$2),INDEX(WH_Backend!$DZ$6:$IO$125,$L28,23),0)</f>
        <v>200308999.25999999</v>
      </c>
      <c r="AJ28">
        <f>IF(AND($L28&lt;=$P$2,24&lt;=$P$2),INDEX(WH_Backend!$DZ$6:$IO$125,$L28,24),0)</f>
        <v>-150000000</v>
      </c>
      <c r="AK28">
        <f>IF(AND($L28&lt;=$P$2,25&lt;=$P$2),INDEX(WH_Backend!$DZ$6:$IO$125,$L28,25),0)</f>
        <v>60000000</v>
      </c>
      <c r="AL28">
        <f>IF(AND($L28&lt;=$P$2,26&lt;=$P$2),INDEX(WH_Backend!$DZ$6:$IO$125,$L28,26),0)</f>
        <v>-10000000</v>
      </c>
      <c r="AM28">
        <f>IF(AND($L28&lt;=$P$2,27&lt;=$P$2),INDEX(WH_Backend!$DZ$6:$IO$125,$L28,27),0)</f>
        <v>0</v>
      </c>
      <c r="AN28">
        <f>IF(AND($L28&lt;=$P$2,28&lt;=$P$2),INDEX(WH_Backend!$DZ$6:$IO$125,$L28,28),0)</f>
        <v>0</v>
      </c>
      <c r="AO28">
        <f>IF(AND($L28&lt;=$P$2,29&lt;=$P$2),INDEX(WH_Backend!$DZ$6:$IO$125,$L28,29),0)</f>
        <v>0</v>
      </c>
      <c r="AP28">
        <f>IF(AND($L28&lt;=$P$2,30&lt;=$P$2),INDEX(WH_Backend!$DZ$6:$IO$125,$L28,30),0)</f>
        <v>0</v>
      </c>
      <c r="AQ28">
        <f>IF(AND($L28&lt;=$P$2,31&lt;=$P$2),INDEX(WH_Backend!$DZ$6:$IO$125,$L28,31),0)</f>
        <v>0</v>
      </c>
      <c r="AR28">
        <f>IF(AND($L28&lt;=$P$2,32&lt;=$P$2),INDEX(WH_Backend!$DZ$6:$IO$125,$L28,32),0)</f>
        <v>0</v>
      </c>
      <c r="AS28">
        <f>IF(AND($L28&lt;=$P$2,33&lt;=$P$2),INDEX(WH_Backend!$DZ$6:$IO$125,$L28,33),0)</f>
        <v>0</v>
      </c>
      <c r="AT28">
        <f>IF(AND($L28&lt;=$P$2,34&lt;=$P$2),INDEX(WH_Backend!$DZ$6:$IO$125,$L28,34),0)</f>
        <v>0</v>
      </c>
      <c r="AU28">
        <f>IF(AND($L28&lt;=$P$2,35&lt;=$P$2),INDEX(WH_Backend!$DZ$6:$IO$125,$L28,35),0)</f>
        <v>0</v>
      </c>
      <c r="AV28">
        <f>IF(AND($L28&lt;=$P$2,36&lt;=$P$2),INDEX(WH_Backend!$DZ$6:$IO$125,$L28,36),0)</f>
        <v>0</v>
      </c>
      <c r="AW28">
        <f>IF(AND($L28&lt;=$P$2,37&lt;=$P$2),INDEX(WH_Backend!$DZ$6:$IO$125,$L28,37),0)</f>
        <v>0</v>
      </c>
      <c r="AX28">
        <f>IF(AND($L28&lt;=$P$2,38&lt;=$P$2),INDEX(WH_Backend!$DZ$6:$IO$125,$L28,38),0)</f>
        <v>0</v>
      </c>
      <c r="AY28">
        <f>IF(AND($L28&lt;=$P$2,39&lt;=$P$2),INDEX(WH_Backend!$DZ$6:$IO$125,$L28,39),0)</f>
        <v>0</v>
      </c>
      <c r="AZ28">
        <f>IF(AND($L28&lt;=$P$2,40&lt;=$P$2),INDEX(WH_Backend!$DZ$6:$IO$125,$L28,40),0)</f>
        <v>0</v>
      </c>
      <c r="BA28">
        <f>IF(AND($L28&lt;=$P$2,41&lt;=$P$2),INDEX(WH_Backend!$DZ$6:$IO$125,$L28,41),0)</f>
        <v>0</v>
      </c>
      <c r="BB28">
        <f>IF(AND($L28&lt;=$P$2,42&lt;=$P$2),INDEX(WH_Backend!$DZ$6:$IO$125,$L28,42),0)</f>
        <v>0</v>
      </c>
      <c r="BC28">
        <f>IF(AND($L28&lt;=$P$2,43&lt;=$P$2),INDEX(WH_Backend!$DZ$6:$IO$125,$L28,43),0)</f>
        <v>0</v>
      </c>
      <c r="BD28">
        <f>IF(AND($L28&lt;=$P$2,44&lt;=$P$2),INDEX(WH_Backend!$DZ$6:$IO$125,$L28,44),0)</f>
        <v>0</v>
      </c>
      <c r="BE28">
        <f>IF(AND($L28&lt;=$P$2,45&lt;=$P$2),INDEX(WH_Backend!$DZ$6:$IO$125,$L28,45),0)</f>
        <v>0</v>
      </c>
      <c r="BF28">
        <f>IF(AND($L28&lt;=$P$2,46&lt;=$P$2),INDEX(WH_Backend!$DZ$6:$IO$125,$L28,46),0)</f>
        <v>0</v>
      </c>
      <c r="BG28">
        <f>IF(AND($L28&lt;=$P$2,47&lt;=$P$2),INDEX(WH_Backend!$DZ$6:$IO$125,$L28,47),0)</f>
        <v>0</v>
      </c>
      <c r="BH28">
        <f>IF(AND($L28&lt;=$P$2,48&lt;=$P$2),INDEX(WH_Backend!$DZ$6:$IO$125,$L28,48),0)</f>
        <v>0</v>
      </c>
      <c r="BI28">
        <f>IF(AND($L28&lt;=$P$2,49&lt;=$P$2),INDEX(WH_Backend!$DZ$6:$IO$125,$L28,49),0)</f>
        <v>0</v>
      </c>
      <c r="BJ28">
        <f>IF(AND($L28&lt;=$P$2,50&lt;=$P$2),INDEX(WH_Backend!$DZ$6:$IO$125,$L28,50),0)</f>
        <v>0</v>
      </c>
      <c r="BK28">
        <f>IF(AND($L28&lt;=$P$2,51&lt;=$P$2),INDEX(WH_Backend!$DZ$6:$IO$125,$L28,51),0)</f>
        <v>0</v>
      </c>
      <c r="BL28">
        <f>IF(AND($L28&lt;=$P$2,52&lt;=$P$2),INDEX(WH_Backend!$DZ$6:$IO$125,$L28,52),0)</f>
        <v>0</v>
      </c>
      <c r="BM28">
        <f>IF(AND($L28&lt;=$P$2,53&lt;=$P$2),INDEX(WH_Backend!$DZ$6:$IO$125,$L28,53),0)</f>
        <v>0</v>
      </c>
      <c r="BN28">
        <f>IF(AND($L28&lt;=$P$2,54&lt;=$P$2),INDEX(WH_Backend!$DZ$6:$IO$125,$L28,54),0)</f>
        <v>0</v>
      </c>
      <c r="BO28">
        <f>IF(AND($L28&lt;=$P$2,55&lt;=$P$2),INDEX(WH_Backend!$DZ$6:$IO$125,$L28,55),0)</f>
        <v>0</v>
      </c>
      <c r="BP28">
        <f>IF(AND($L28&lt;=$P$2,56&lt;=$P$2),INDEX(WH_Backend!$DZ$6:$IO$125,$L28,56),0)</f>
        <v>0</v>
      </c>
      <c r="BQ28">
        <f>IF(AND($L28&lt;=$P$2,57&lt;=$P$2),INDEX(WH_Backend!$DZ$6:$IO$125,$L28,57),0)</f>
        <v>0</v>
      </c>
      <c r="BR28">
        <f>IF(AND($L28&lt;=$P$2,58&lt;=$P$2),INDEX(WH_Backend!$DZ$6:$IO$125,$L28,58),0)</f>
        <v>0</v>
      </c>
      <c r="BS28">
        <f>IF(AND($L28&lt;=$P$2,59&lt;=$P$2),INDEX(WH_Backend!$DZ$6:$IO$125,$L28,59),0)</f>
        <v>0</v>
      </c>
      <c r="BT28">
        <f>IF(AND($L28&lt;=$P$2,60&lt;=$P$2),INDEX(WH_Backend!$DZ$6:$IO$125,$L28,60),0)</f>
        <v>0</v>
      </c>
      <c r="BU28">
        <f>IF(AND($L28&lt;=$P$2,61&lt;=$P$2),INDEX(WH_Backend!$DZ$6:$IO$125,$L28,61),0)</f>
        <v>0</v>
      </c>
      <c r="BV28">
        <f>IF(AND($L28&lt;=$P$2,62&lt;=$P$2),INDEX(WH_Backend!$DZ$6:$IO$125,$L28,62),0)</f>
        <v>0</v>
      </c>
      <c r="BW28">
        <f>IF(AND($L28&lt;=$P$2,63&lt;=$P$2),INDEX(WH_Backend!$DZ$6:$IO$125,$L28,63),0)</f>
        <v>0</v>
      </c>
      <c r="BX28">
        <f>IF(AND($L28&lt;=$P$2,64&lt;=$P$2),INDEX(WH_Backend!$DZ$6:$IO$125,$L28,64),0)</f>
        <v>0</v>
      </c>
      <c r="BY28">
        <f>IF(AND($L28&lt;=$P$2,65&lt;=$P$2),INDEX(WH_Backend!$DZ$6:$IO$125,$L28,65),0)</f>
        <v>0</v>
      </c>
      <c r="BZ28">
        <f>IF(AND($L28&lt;=$P$2,66&lt;=$P$2),INDEX(WH_Backend!$DZ$6:$IO$125,$L28,66),0)</f>
        <v>0</v>
      </c>
      <c r="CA28">
        <f>IF(AND($L28&lt;=$P$2,67&lt;=$P$2),INDEX(WH_Backend!$DZ$6:$IO$125,$L28,67),0)</f>
        <v>0</v>
      </c>
      <c r="CB28">
        <f>IF(AND($L28&lt;=$P$2,68&lt;=$P$2),INDEX(WH_Backend!$DZ$6:$IO$125,$L28,68),0)</f>
        <v>0</v>
      </c>
      <c r="CC28">
        <f>IF(AND($L28&lt;=$P$2,69&lt;=$P$2),INDEX(WH_Backend!$DZ$6:$IO$125,$L28,69),0)</f>
        <v>0</v>
      </c>
      <c r="CD28">
        <f>IF(AND($L28&lt;=$P$2,70&lt;=$P$2),INDEX(WH_Backend!$DZ$6:$IO$125,$L28,70),0)</f>
        <v>0</v>
      </c>
      <c r="CE28">
        <f>IF(AND($L28&lt;=$P$2,71&lt;=$P$2),INDEX(WH_Backend!$DZ$6:$IO$125,$L28,71),0)</f>
        <v>0</v>
      </c>
      <c r="CF28">
        <f>IF(AND($L28&lt;=$P$2,72&lt;=$P$2),INDEX(WH_Backend!$DZ$6:$IO$125,$L28,72),0)</f>
        <v>0</v>
      </c>
      <c r="CG28">
        <f>IF(AND($L28&lt;=$P$2,73&lt;=$P$2),INDEX(WH_Backend!$DZ$6:$IO$125,$L28,73),0)</f>
        <v>0</v>
      </c>
      <c r="CH28">
        <f>IF(AND($L28&lt;=$P$2,74&lt;=$P$2),INDEX(WH_Backend!$DZ$6:$IO$125,$L28,74),0)</f>
        <v>0</v>
      </c>
      <c r="CI28">
        <f>IF(AND($L28&lt;=$P$2,75&lt;=$P$2),INDEX(WH_Backend!$DZ$6:$IO$125,$L28,75),0)</f>
        <v>0</v>
      </c>
      <c r="CJ28">
        <f>IF(AND($L28&lt;=$P$2,76&lt;=$P$2),INDEX(WH_Backend!$DZ$6:$IO$125,$L28,76),0)</f>
        <v>0</v>
      </c>
      <c r="CK28">
        <f>IF(AND($L28&lt;=$P$2,77&lt;=$P$2),INDEX(WH_Backend!$DZ$6:$IO$125,$L28,77),0)</f>
        <v>0</v>
      </c>
      <c r="CL28">
        <f>IF(AND($L28&lt;=$P$2,78&lt;=$P$2),INDEX(WH_Backend!$DZ$6:$IO$125,$L28,78),0)</f>
        <v>0</v>
      </c>
      <c r="CM28">
        <f>IF(AND($L28&lt;=$P$2,79&lt;=$P$2),INDEX(WH_Backend!$DZ$6:$IO$125,$L28,79),0)</f>
        <v>0</v>
      </c>
      <c r="CN28">
        <f>IF(AND($L28&lt;=$P$2,80&lt;=$P$2),INDEX(WH_Backend!$DZ$6:$IO$125,$L28,80),0)</f>
        <v>0</v>
      </c>
      <c r="CO28">
        <f>IF(AND($L28&lt;=$P$2,81&lt;=$P$2),INDEX(WH_Backend!$DZ$6:$IO$125,$L28,81),0)</f>
        <v>0</v>
      </c>
      <c r="CP28">
        <f>IF(AND($L28&lt;=$P$2,82&lt;=$P$2),INDEX(WH_Backend!$DZ$6:$IO$125,$L28,82),0)</f>
        <v>0</v>
      </c>
      <c r="CQ28">
        <f>IF(AND($L28&lt;=$P$2,83&lt;=$P$2),INDEX(WH_Backend!$DZ$6:$IO$125,$L28,83),0)</f>
        <v>0</v>
      </c>
      <c r="CR28">
        <f>IF(AND($L28&lt;=$P$2,84&lt;=$P$2),INDEX(WH_Backend!$DZ$6:$IO$125,$L28,84),0)</f>
        <v>0</v>
      </c>
      <c r="CS28">
        <f>IF(AND($L28&lt;=$P$2,85&lt;=$P$2),INDEX(WH_Backend!$DZ$6:$IO$125,$L28,85),0)</f>
        <v>0</v>
      </c>
      <c r="CT28">
        <f>IF(AND($L28&lt;=$P$2,86&lt;=$P$2),INDEX(WH_Backend!$DZ$6:$IO$125,$L28,86),0)</f>
        <v>0</v>
      </c>
      <c r="CU28">
        <f>IF(AND($L28&lt;=$P$2,87&lt;=$P$2),INDEX(WH_Backend!$DZ$6:$IO$125,$L28,87),0)</f>
        <v>0</v>
      </c>
      <c r="CV28">
        <f>IF(AND($L28&lt;=$P$2,88&lt;=$P$2),INDEX(WH_Backend!$DZ$6:$IO$125,$L28,88),0)</f>
        <v>0</v>
      </c>
      <c r="CW28">
        <f>IF(AND($L28&lt;=$P$2,89&lt;=$P$2),INDEX(WH_Backend!$DZ$6:$IO$125,$L28,89),0)</f>
        <v>0</v>
      </c>
      <c r="CX28">
        <f>IF(AND($L28&lt;=$P$2,90&lt;=$P$2),INDEX(WH_Backend!$DZ$6:$IO$125,$L28,90),0)</f>
        <v>0</v>
      </c>
      <c r="CY28">
        <f>IF(AND($L28&lt;=$P$2,91&lt;=$P$2),INDEX(WH_Backend!$DZ$6:$IO$125,$L28,91),0)</f>
        <v>0</v>
      </c>
      <c r="CZ28">
        <f>IF(AND($L28&lt;=$P$2,92&lt;=$P$2),INDEX(WH_Backend!$DZ$6:$IO$125,$L28,92),0)</f>
        <v>0</v>
      </c>
      <c r="DA28">
        <f>IF(AND($L28&lt;=$P$2,93&lt;=$P$2),INDEX(WH_Backend!$DZ$6:$IO$125,$L28,93),0)</f>
        <v>0</v>
      </c>
      <c r="DB28">
        <f>IF(AND($L28&lt;=$P$2,94&lt;=$P$2),INDEX(WH_Backend!$DZ$6:$IO$125,$L28,94),0)</f>
        <v>0</v>
      </c>
      <c r="DC28">
        <f>IF(AND($L28&lt;=$P$2,95&lt;=$P$2),INDEX(WH_Backend!$DZ$6:$IO$125,$L28,95),0)</f>
        <v>0</v>
      </c>
      <c r="DD28">
        <f>IF(AND($L28&lt;=$P$2,96&lt;=$P$2),INDEX(WH_Backend!$DZ$6:$IO$125,$L28,96),0)</f>
        <v>0</v>
      </c>
      <c r="DE28">
        <f>IF(AND($L28&lt;=$P$2,97&lt;=$P$2),INDEX(WH_Backend!$DZ$6:$IO$125,$L28,97),0)</f>
        <v>0</v>
      </c>
      <c r="DF28">
        <f>IF(AND($L28&lt;=$P$2,98&lt;=$P$2),INDEX(WH_Backend!$DZ$6:$IO$125,$L28,98),0)</f>
        <v>0</v>
      </c>
      <c r="DG28">
        <f>IF(AND($L28&lt;=$P$2,99&lt;=$P$2),INDEX(WH_Backend!$DZ$6:$IO$125,$L28,99),0)</f>
        <v>0</v>
      </c>
      <c r="DH28">
        <f>IF(AND($L28&lt;=$P$2,100&lt;=$P$2),INDEX(WH_Backend!$DZ$6:$IO$125,$L28,100),0)</f>
        <v>0</v>
      </c>
      <c r="DI28">
        <f>IF(AND($L28&lt;=$P$2,101&lt;=$P$2),INDEX(WH_Backend!$DZ$6:$IO$125,$L28,101),0)</f>
        <v>0</v>
      </c>
      <c r="DJ28">
        <f>IF(AND($L28&lt;=$P$2,102&lt;=$P$2),INDEX(WH_Backend!$DZ$6:$IO$125,$L28,102),0)</f>
        <v>0</v>
      </c>
      <c r="DK28">
        <f>IF(AND($L28&lt;=$P$2,103&lt;=$P$2),INDEX(WH_Backend!$DZ$6:$IO$125,$L28,103),0)</f>
        <v>0</v>
      </c>
      <c r="DL28">
        <f>IF(AND($L28&lt;=$P$2,104&lt;=$P$2),INDEX(WH_Backend!$DZ$6:$IO$125,$L28,104),0)</f>
        <v>0</v>
      </c>
      <c r="DM28">
        <f>IF(AND($L28&lt;=$P$2,105&lt;=$P$2),INDEX(WH_Backend!$DZ$6:$IO$125,$L28,105),0)</f>
        <v>0</v>
      </c>
      <c r="DN28">
        <f>IF(AND($L28&lt;=$P$2,106&lt;=$P$2),INDEX(WH_Backend!$DZ$6:$IO$125,$L28,106),0)</f>
        <v>0</v>
      </c>
      <c r="DO28">
        <f>IF(AND($L28&lt;=$P$2,107&lt;=$P$2),INDEX(WH_Backend!$DZ$6:$IO$125,$L28,107),0)</f>
        <v>0</v>
      </c>
      <c r="DP28">
        <f>IF(AND($L28&lt;=$P$2,108&lt;=$P$2),INDEX(WH_Backend!$DZ$6:$IO$125,$L28,108),0)</f>
        <v>0</v>
      </c>
      <c r="DQ28">
        <f>IF(AND($L28&lt;=$P$2,109&lt;=$P$2),INDEX(WH_Backend!$DZ$6:$IO$125,$L28,109),0)</f>
        <v>0</v>
      </c>
      <c r="DR28">
        <f>IF(AND($L28&lt;=$P$2,110&lt;=$P$2),INDEX(WH_Backend!$DZ$6:$IO$125,$L28,110),0)</f>
        <v>0</v>
      </c>
      <c r="DS28">
        <f>IF(AND($L28&lt;=$P$2,111&lt;=$P$2),INDEX(WH_Backend!$DZ$6:$IO$125,$L28,111),0)</f>
        <v>0</v>
      </c>
      <c r="DT28">
        <f>IF(AND($L28&lt;=$P$2,112&lt;=$P$2),INDEX(WH_Backend!$DZ$6:$IO$125,$L28,112),0)</f>
        <v>0</v>
      </c>
      <c r="DU28">
        <f>IF(AND($L28&lt;=$P$2,113&lt;=$P$2),INDEX(WH_Backend!$DZ$6:$IO$125,$L28,113),0)</f>
        <v>0</v>
      </c>
      <c r="DV28">
        <f>IF(AND($L28&lt;=$P$2,114&lt;=$P$2),INDEX(WH_Backend!$DZ$6:$IO$125,$L28,114),0)</f>
        <v>0</v>
      </c>
      <c r="DW28">
        <f>IF(AND($L28&lt;=$P$2,115&lt;=$P$2),INDEX(WH_Backend!$DZ$6:$IO$125,$L28,115),0)</f>
        <v>0</v>
      </c>
      <c r="DX28">
        <f>IF(AND($L28&lt;=$P$2,116&lt;=$P$2),INDEX(WH_Backend!$DZ$6:$IO$125,$L28,116),0)</f>
        <v>0</v>
      </c>
      <c r="DY28">
        <f>IF(AND($L28&lt;=$P$2,117&lt;=$P$2),INDEX(WH_Backend!$DZ$6:$IO$125,$L28,117),0)</f>
        <v>0</v>
      </c>
      <c r="DZ28">
        <f>IF(AND($L28&lt;=$P$2,118&lt;=$P$2),INDEX(WH_Backend!$DZ$6:$IO$125,$L28,118),0)</f>
        <v>0</v>
      </c>
      <c r="EA28">
        <f>IF(AND($L28&lt;=$P$2,119&lt;=$P$2),INDEX(WH_Backend!$DZ$6:$IO$125,$L28,119),0)</f>
        <v>0</v>
      </c>
      <c r="EB28">
        <f>IF(AND($L28&lt;=$P$2,120&lt;=$P$2),INDEX(WH_Backend!$DZ$6:$IO$125,$L28,120),0)</f>
        <v>0</v>
      </c>
    </row>
    <row r="29" spans="1:132" ht="15">
      <c r="A29" s="25">
        <f>IF(L29&lt;=$P$2,INDEX(WH_Backend!$E$6:$E$125,L29),0)</f>
        <v>435.04</v>
      </c>
      <c r="B29" s="25">
        <f t="array" ref="B29">IF(L29&lt;=$P$2,MMULT(M154:INDEX(M154:EF154,$P$2),$A$6:INDEX($A$6:$A$125,$P$2)),0)</f>
        <v>1.4264238575355671E-3</v>
      </c>
      <c r="C29" s="25">
        <f t="shared" si="0"/>
        <v>4.4508396968012676E-11</v>
      </c>
      <c r="E29">
        <f>IF(L29&lt;=$P$2,Inputs!A29,"")</f>
        <v>43</v>
      </c>
      <c r="F29" s="25">
        <f>IF(L29&lt;=$P$2,Inputs!D29,"")</f>
        <v>1.4003466682040099E-3</v>
      </c>
      <c r="G29" s="25">
        <f t="shared" si="1"/>
        <v>1.4264238575355671E-3</v>
      </c>
      <c r="J29">
        <f>IF($L29&lt;=$E$2,WH_Numerical!$F29,"")</f>
        <v>1.4259168717364601E-3</v>
      </c>
      <c r="L29" s="10">
        <v>24</v>
      </c>
      <c r="M29">
        <f>IF(AND($L29&lt;=$P$2,1&lt;=$P$2),INDEX(WH_Backend!$DZ$6:$IO$125,$L29,1),0)</f>
        <v>0</v>
      </c>
      <c r="N29">
        <f>IF(AND($L29&lt;=$P$2,2&lt;=$P$2),INDEX(WH_Backend!$DZ$6:$IO$125,$L29,2),0)</f>
        <v>0</v>
      </c>
      <c r="O29">
        <f>IF(AND($L29&lt;=$P$2,3&lt;=$P$2),INDEX(WH_Backend!$DZ$6:$IO$125,$L29,3),0)</f>
        <v>0</v>
      </c>
      <c r="P29">
        <f>IF(AND($L29&lt;=$P$2,4&lt;=$P$2),INDEX(WH_Backend!$DZ$6:$IO$125,$L29,4),0)</f>
        <v>0</v>
      </c>
      <c r="Q29">
        <f>IF(AND($L29&lt;=$P$2,5&lt;=$P$2),INDEX(WH_Backend!$DZ$6:$IO$125,$L29,5),0)</f>
        <v>0</v>
      </c>
      <c r="R29">
        <f>IF(AND($L29&lt;=$P$2,6&lt;=$P$2),INDEX(WH_Backend!$DZ$6:$IO$125,$L29,6),0)</f>
        <v>0</v>
      </c>
      <c r="S29">
        <f>IF(AND($L29&lt;=$P$2,7&lt;=$P$2),INDEX(WH_Backend!$DZ$6:$IO$125,$L29,7),0)</f>
        <v>0</v>
      </c>
      <c r="T29">
        <f>IF(AND($L29&lt;=$P$2,8&lt;=$P$2),INDEX(WH_Backend!$DZ$6:$IO$125,$L29,8),0)</f>
        <v>0</v>
      </c>
      <c r="U29">
        <f>IF(AND($L29&lt;=$P$2,9&lt;=$P$2),INDEX(WH_Backend!$DZ$6:$IO$125,$L29,9),0)</f>
        <v>0</v>
      </c>
      <c r="V29">
        <f>IF(AND($L29&lt;=$P$2,10&lt;=$P$2),INDEX(WH_Backend!$DZ$6:$IO$125,$L29,10),0)</f>
        <v>0</v>
      </c>
      <c r="W29">
        <f>IF(AND($L29&lt;=$P$2,11&lt;=$P$2),INDEX(WH_Backend!$DZ$6:$IO$125,$L29,11),0)</f>
        <v>0</v>
      </c>
      <c r="X29">
        <f>IF(AND($L29&lt;=$P$2,12&lt;=$P$2),INDEX(WH_Backend!$DZ$6:$IO$125,$L29,12),0)</f>
        <v>0</v>
      </c>
      <c r="Y29">
        <f>IF(AND($L29&lt;=$P$2,13&lt;=$P$2),INDEX(WH_Backend!$DZ$6:$IO$125,$L29,13),0)</f>
        <v>0</v>
      </c>
      <c r="Z29">
        <f>IF(AND($L29&lt;=$P$2,14&lt;=$P$2),INDEX(WH_Backend!$DZ$6:$IO$125,$L29,14),0)</f>
        <v>0</v>
      </c>
      <c r="AA29">
        <f>IF(AND($L29&lt;=$P$2,15&lt;=$P$2),INDEX(WH_Backend!$DZ$6:$IO$125,$L29,15),0)</f>
        <v>0</v>
      </c>
      <c r="AB29">
        <f>IF(AND($L29&lt;=$P$2,16&lt;=$P$2),INDEX(WH_Backend!$DZ$6:$IO$125,$L29,16),0)</f>
        <v>0</v>
      </c>
      <c r="AC29">
        <f>IF(AND($L29&lt;=$P$2,17&lt;=$P$2),INDEX(WH_Backend!$DZ$6:$IO$125,$L29,17),0)</f>
        <v>0</v>
      </c>
      <c r="AD29">
        <f>IF(AND($L29&lt;=$P$2,18&lt;=$P$2),INDEX(WH_Backend!$DZ$6:$IO$125,$L29,18),0)</f>
        <v>0</v>
      </c>
      <c r="AE29">
        <f>IF(AND($L29&lt;=$P$2,19&lt;=$P$2),INDEX(WH_Backend!$DZ$6:$IO$125,$L29,19),0)</f>
        <v>0</v>
      </c>
      <c r="AF29">
        <f>IF(AND($L29&lt;=$P$2,20&lt;=$P$2),INDEX(WH_Backend!$DZ$6:$IO$125,$L29,20),0)</f>
        <v>0</v>
      </c>
      <c r="AG29">
        <f>IF(AND($L29&lt;=$P$2,21&lt;=$P$2),INDEX(WH_Backend!$DZ$6:$IO$125,$L29,21),0)</f>
        <v>-10000000</v>
      </c>
      <c r="AH29">
        <f>IF(AND($L29&lt;=$P$2,22&lt;=$P$2),INDEX(WH_Backend!$DZ$6:$IO$125,$L29,22),0)</f>
        <v>60000000</v>
      </c>
      <c r="AI29">
        <f>IF(AND($L29&lt;=$P$2,23&lt;=$P$2),INDEX(WH_Backend!$DZ$6:$IO$125,$L29,23),0)</f>
        <v>-150000000</v>
      </c>
      <c r="AJ29">
        <f>IF(AND($L29&lt;=$P$2,24&lt;=$P$2),INDEX(WH_Backend!$DZ$6:$IO$125,$L29,24),0)</f>
        <v>200310665.93000001</v>
      </c>
      <c r="AK29">
        <f>IF(AND($L29&lt;=$P$2,25&lt;=$P$2),INDEX(WH_Backend!$DZ$6:$IO$125,$L29,25),0)</f>
        <v>-150000000</v>
      </c>
      <c r="AL29">
        <f>IF(AND($L29&lt;=$P$2,26&lt;=$P$2),INDEX(WH_Backend!$DZ$6:$IO$125,$L29,26),0)</f>
        <v>60000000</v>
      </c>
      <c r="AM29">
        <f>IF(AND($L29&lt;=$P$2,27&lt;=$P$2),INDEX(WH_Backend!$DZ$6:$IO$125,$L29,27),0)</f>
        <v>-10000000</v>
      </c>
      <c r="AN29">
        <f>IF(AND($L29&lt;=$P$2,28&lt;=$P$2),INDEX(WH_Backend!$DZ$6:$IO$125,$L29,28),0)</f>
        <v>0</v>
      </c>
      <c r="AO29">
        <f>IF(AND($L29&lt;=$P$2,29&lt;=$P$2),INDEX(WH_Backend!$DZ$6:$IO$125,$L29,29),0)</f>
        <v>0</v>
      </c>
      <c r="AP29">
        <f>IF(AND($L29&lt;=$P$2,30&lt;=$P$2),INDEX(WH_Backend!$DZ$6:$IO$125,$L29,30),0)</f>
        <v>0</v>
      </c>
      <c r="AQ29">
        <f>IF(AND($L29&lt;=$P$2,31&lt;=$P$2),INDEX(WH_Backend!$DZ$6:$IO$125,$L29,31),0)</f>
        <v>0</v>
      </c>
      <c r="AR29">
        <f>IF(AND($L29&lt;=$P$2,32&lt;=$P$2),INDEX(WH_Backend!$DZ$6:$IO$125,$L29,32),0)</f>
        <v>0</v>
      </c>
      <c r="AS29">
        <f>IF(AND($L29&lt;=$P$2,33&lt;=$P$2),INDEX(WH_Backend!$DZ$6:$IO$125,$L29,33),0)</f>
        <v>0</v>
      </c>
      <c r="AT29">
        <f>IF(AND($L29&lt;=$P$2,34&lt;=$P$2),INDEX(WH_Backend!$DZ$6:$IO$125,$L29,34),0)</f>
        <v>0</v>
      </c>
      <c r="AU29">
        <f>IF(AND($L29&lt;=$P$2,35&lt;=$P$2),INDEX(WH_Backend!$DZ$6:$IO$125,$L29,35),0)</f>
        <v>0</v>
      </c>
      <c r="AV29">
        <f>IF(AND($L29&lt;=$P$2,36&lt;=$P$2),INDEX(WH_Backend!$DZ$6:$IO$125,$L29,36),0)</f>
        <v>0</v>
      </c>
      <c r="AW29">
        <f>IF(AND($L29&lt;=$P$2,37&lt;=$P$2),INDEX(WH_Backend!$DZ$6:$IO$125,$L29,37),0)</f>
        <v>0</v>
      </c>
      <c r="AX29">
        <f>IF(AND($L29&lt;=$P$2,38&lt;=$P$2),INDEX(WH_Backend!$DZ$6:$IO$125,$L29,38),0)</f>
        <v>0</v>
      </c>
      <c r="AY29">
        <f>IF(AND($L29&lt;=$P$2,39&lt;=$P$2),INDEX(WH_Backend!$DZ$6:$IO$125,$L29,39),0)</f>
        <v>0</v>
      </c>
      <c r="AZ29">
        <f>IF(AND($L29&lt;=$P$2,40&lt;=$P$2),INDEX(WH_Backend!$DZ$6:$IO$125,$L29,40),0)</f>
        <v>0</v>
      </c>
      <c r="BA29">
        <f>IF(AND($L29&lt;=$P$2,41&lt;=$P$2),INDEX(WH_Backend!$DZ$6:$IO$125,$L29,41),0)</f>
        <v>0</v>
      </c>
      <c r="BB29">
        <f>IF(AND($L29&lt;=$P$2,42&lt;=$P$2),INDEX(WH_Backend!$DZ$6:$IO$125,$L29,42),0)</f>
        <v>0</v>
      </c>
      <c r="BC29">
        <f>IF(AND($L29&lt;=$P$2,43&lt;=$P$2),INDEX(WH_Backend!$DZ$6:$IO$125,$L29,43),0)</f>
        <v>0</v>
      </c>
      <c r="BD29">
        <f>IF(AND($L29&lt;=$P$2,44&lt;=$P$2),INDEX(WH_Backend!$DZ$6:$IO$125,$L29,44),0)</f>
        <v>0</v>
      </c>
      <c r="BE29">
        <f>IF(AND($L29&lt;=$P$2,45&lt;=$P$2),INDEX(WH_Backend!$DZ$6:$IO$125,$L29,45),0)</f>
        <v>0</v>
      </c>
      <c r="BF29">
        <f>IF(AND($L29&lt;=$P$2,46&lt;=$P$2),INDEX(WH_Backend!$DZ$6:$IO$125,$L29,46),0)</f>
        <v>0</v>
      </c>
      <c r="BG29">
        <f>IF(AND($L29&lt;=$P$2,47&lt;=$P$2),INDEX(WH_Backend!$DZ$6:$IO$125,$L29,47),0)</f>
        <v>0</v>
      </c>
      <c r="BH29">
        <f>IF(AND($L29&lt;=$P$2,48&lt;=$P$2),INDEX(WH_Backend!$DZ$6:$IO$125,$L29,48),0)</f>
        <v>0</v>
      </c>
      <c r="BI29">
        <f>IF(AND($L29&lt;=$P$2,49&lt;=$P$2),INDEX(WH_Backend!$DZ$6:$IO$125,$L29,49),0)</f>
        <v>0</v>
      </c>
      <c r="BJ29">
        <f>IF(AND($L29&lt;=$P$2,50&lt;=$P$2),INDEX(WH_Backend!$DZ$6:$IO$125,$L29,50),0)</f>
        <v>0</v>
      </c>
      <c r="BK29">
        <f>IF(AND($L29&lt;=$P$2,51&lt;=$P$2),INDEX(WH_Backend!$DZ$6:$IO$125,$L29,51),0)</f>
        <v>0</v>
      </c>
      <c r="BL29">
        <f>IF(AND($L29&lt;=$P$2,52&lt;=$P$2),INDEX(WH_Backend!$DZ$6:$IO$125,$L29,52),0)</f>
        <v>0</v>
      </c>
      <c r="BM29">
        <f>IF(AND($L29&lt;=$P$2,53&lt;=$P$2),INDEX(WH_Backend!$DZ$6:$IO$125,$L29,53),0)</f>
        <v>0</v>
      </c>
      <c r="BN29">
        <f>IF(AND($L29&lt;=$P$2,54&lt;=$P$2),INDEX(WH_Backend!$DZ$6:$IO$125,$L29,54),0)</f>
        <v>0</v>
      </c>
      <c r="BO29">
        <f>IF(AND($L29&lt;=$P$2,55&lt;=$P$2),INDEX(WH_Backend!$DZ$6:$IO$125,$L29,55),0)</f>
        <v>0</v>
      </c>
      <c r="BP29">
        <f>IF(AND($L29&lt;=$P$2,56&lt;=$P$2),INDEX(WH_Backend!$DZ$6:$IO$125,$L29,56),0)</f>
        <v>0</v>
      </c>
      <c r="BQ29">
        <f>IF(AND($L29&lt;=$P$2,57&lt;=$P$2),INDEX(WH_Backend!$DZ$6:$IO$125,$L29,57),0)</f>
        <v>0</v>
      </c>
      <c r="BR29">
        <f>IF(AND($L29&lt;=$P$2,58&lt;=$P$2),INDEX(WH_Backend!$DZ$6:$IO$125,$L29,58),0)</f>
        <v>0</v>
      </c>
      <c r="BS29">
        <f>IF(AND($L29&lt;=$P$2,59&lt;=$P$2),INDEX(WH_Backend!$DZ$6:$IO$125,$L29,59),0)</f>
        <v>0</v>
      </c>
      <c r="BT29">
        <f>IF(AND($L29&lt;=$P$2,60&lt;=$P$2),INDEX(WH_Backend!$DZ$6:$IO$125,$L29,60),0)</f>
        <v>0</v>
      </c>
      <c r="BU29">
        <f>IF(AND($L29&lt;=$P$2,61&lt;=$P$2),INDEX(WH_Backend!$DZ$6:$IO$125,$L29,61),0)</f>
        <v>0</v>
      </c>
      <c r="BV29">
        <f>IF(AND($L29&lt;=$P$2,62&lt;=$P$2),INDEX(WH_Backend!$DZ$6:$IO$125,$L29,62),0)</f>
        <v>0</v>
      </c>
      <c r="BW29">
        <f>IF(AND($L29&lt;=$P$2,63&lt;=$P$2),INDEX(WH_Backend!$DZ$6:$IO$125,$L29,63),0)</f>
        <v>0</v>
      </c>
      <c r="BX29">
        <f>IF(AND($L29&lt;=$P$2,64&lt;=$P$2),INDEX(WH_Backend!$DZ$6:$IO$125,$L29,64),0)</f>
        <v>0</v>
      </c>
      <c r="BY29">
        <f>IF(AND($L29&lt;=$P$2,65&lt;=$P$2),INDEX(WH_Backend!$DZ$6:$IO$125,$L29,65),0)</f>
        <v>0</v>
      </c>
      <c r="BZ29">
        <f>IF(AND($L29&lt;=$P$2,66&lt;=$P$2),INDEX(WH_Backend!$DZ$6:$IO$125,$L29,66),0)</f>
        <v>0</v>
      </c>
      <c r="CA29">
        <f>IF(AND($L29&lt;=$P$2,67&lt;=$P$2),INDEX(WH_Backend!$DZ$6:$IO$125,$L29,67),0)</f>
        <v>0</v>
      </c>
      <c r="CB29">
        <f>IF(AND($L29&lt;=$P$2,68&lt;=$P$2),INDEX(WH_Backend!$DZ$6:$IO$125,$L29,68),0)</f>
        <v>0</v>
      </c>
      <c r="CC29">
        <f>IF(AND($L29&lt;=$P$2,69&lt;=$P$2),INDEX(WH_Backend!$DZ$6:$IO$125,$L29,69),0)</f>
        <v>0</v>
      </c>
      <c r="CD29">
        <f>IF(AND($L29&lt;=$P$2,70&lt;=$P$2),INDEX(WH_Backend!$DZ$6:$IO$125,$L29,70),0)</f>
        <v>0</v>
      </c>
      <c r="CE29">
        <f>IF(AND($L29&lt;=$P$2,71&lt;=$P$2),INDEX(WH_Backend!$DZ$6:$IO$125,$L29,71),0)</f>
        <v>0</v>
      </c>
      <c r="CF29">
        <f>IF(AND($L29&lt;=$P$2,72&lt;=$P$2),INDEX(WH_Backend!$DZ$6:$IO$125,$L29,72),0)</f>
        <v>0</v>
      </c>
      <c r="CG29">
        <f>IF(AND($L29&lt;=$P$2,73&lt;=$P$2),INDEX(WH_Backend!$DZ$6:$IO$125,$L29,73),0)</f>
        <v>0</v>
      </c>
      <c r="CH29">
        <f>IF(AND($L29&lt;=$P$2,74&lt;=$P$2),INDEX(WH_Backend!$DZ$6:$IO$125,$L29,74),0)</f>
        <v>0</v>
      </c>
      <c r="CI29">
        <f>IF(AND($L29&lt;=$P$2,75&lt;=$P$2),INDEX(WH_Backend!$DZ$6:$IO$125,$L29,75),0)</f>
        <v>0</v>
      </c>
      <c r="CJ29">
        <f>IF(AND($L29&lt;=$P$2,76&lt;=$P$2),INDEX(WH_Backend!$DZ$6:$IO$125,$L29,76),0)</f>
        <v>0</v>
      </c>
      <c r="CK29">
        <f>IF(AND($L29&lt;=$P$2,77&lt;=$P$2),INDEX(WH_Backend!$DZ$6:$IO$125,$L29,77),0)</f>
        <v>0</v>
      </c>
      <c r="CL29">
        <f>IF(AND($L29&lt;=$P$2,78&lt;=$P$2),INDEX(WH_Backend!$DZ$6:$IO$125,$L29,78),0)</f>
        <v>0</v>
      </c>
      <c r="CM29">
        <f>IF(AND($L29&lt;=$P$2,79&lt;=$P$2),INDEX(WH_Backend!$DZ$6:$IO$125,$L29,79),0)</f>
        <v>0</v>
      </c>
      <c r="CN29">
        <f>IF(AND($L29&lt;=$P$2,80&lt;=$P$2),INDEX(WH_Backend!$DZ$6:$IO$125,$L29,80),0)</f>
        <v>0</v>
      </c>
      <c r="CO29">
        <f>IF(AND($L29&lt;=$P$2,81&lt;=$P$2),INDEX(WH_Backend!$DZ$6:$IO$125,$L29,81),0)</f>
        <v>0</v>
      </c>
      <c r="CP29">
        <f>IF(AND($L29&lt;=$P$2,82&lt;=$P$2),INDEX(WH_Backend!$DZ$6:$IO$125,$L29,82),0)</f>
        <v>0</v>
      </c>
      <c r="CQ29">
        <f>IF(AND($L29&lt;=$P$2,83&lt;=$P$2),INDEX(WH_Backend!$DZ$6:$IO$125,$L29,83),0)</f>
        <v>0</v>
      </c>
      <c r="CR29">
        <f>IF(AND($L29&lt;=$P$2,84&lt;=$P$2),INDEX(WH_Backend!$DZ$6:$IO$125,$L29,84),0)</f>
        <v>0</v>
      </c>
      <c r="CS29">
        <f>IF(AND($L29&lt;=$P$2,85&lt;=$P$2),INDEX(WH_Backend!$DZ$6:$IO$125,$L29,85),0)</f>
        <v>0</v>
      </c>
      <c r="CT29">
        <f>IF(AND($L29&lt;=$P$2,86&lt;=$P$2),INDEX(WH_Backend!$DZ$6:$IO$125,$L29,86),0)</f>
        <v>0</v>
      </c>
      <c r="CU29">
        <f>IF(AND($L29&lt;=$P$2,87&lt;=$P$2),INDEX(WH_Backend!$DZ$6:$IO$125,$L29,87),0)</f>
        <v>0</v>
      </c>
      <c r="CV29">
        <f>IF(AND($L29&lt;=$P$2,88&lt;=$P$2),INDEX(WH_Backend!$DZ$6:$IO$125,$L29,88),0)</f>
        <v>0</v>
      </c>
      <c r="CW29">
        <f>IF(AND($L29&lt;=$P$2,89&lt;=$P$2),INDEX(WH_Backend!$DZ$6:$IO$125,$L29,89),0)</f>
        <v>0</v>
      </c>
      <c r="CX29">
        <f>IF(AND($L29&lt;=$P$2,90&lt;=$P$2),INDEX(WH_Backend!$DZ$6:$IO$125,$L29,90),0)</f>
        <v>0</v>
      </c>
      <c r="CY29">
        <f>IF(AND($L29&lt;=$P$2,91&lt;=$P$2),INDEX(WH_Backend!$DZ$6:$IO$125,$L29,91),0)</f>
        <v>0</v>
      </c>
      <c r="CZ29">
        <f>IF(AND($L29&lt;=$P$2,92&lt;=$P$2),INDEX(WH_Backend!$DZ$6:$IO$125,$L29,92),0)</f>
        <v>0</v>
      </c>
      <c r="DA29">
        <f>IF(AND($L29&lt;=$P$2,93&lt;=$P$2),INDEX(WH_Backend!$DZ$6:$IO$125,$L29,93),0)</f>
        <v>0</v>
      </c>
      <c r="DB29">
        <f>IF(AND($L29&lt;=$P$2,94&lt;=$P$2),INDEX(WH_Backend!$DZ$6:$IO$125,$L29,94),0)</f>
        <v>0</v>
      </c>
      <c r="DC29">
        <f>IF(AND($L29&lt;=$P$2,95&lt;=$P$2),INDEX(WH_Backend!$DZ$6:$IO$125,$L29,95),0)</f>
        <v>0</v>
      </c>
      <c r="DD29">
        <f>IF(AND($L29&lt;=$P$2,96&lt;=$P$2),INDEX(WH_Backend!$DZ$6:$IO$125,$L29,96),0)</f>
        <v>0</v>
      </c>
      <c r="DE29">
        <f>IF(AND($L29&lt;=$P$2,97&lt;=$P$2),INDEX(WH_Backend!$DZ$6:$IO$125,$L29,97),0)</f>
        <v>0</v>
      </c>
      <c r="DF29">
        <f>IF(AND($L29&lt;=$P$2,98&lt;=$P$2),INDEX(WH_Backend!$DZ$6:$IO$125,$L29,98),0)</f>
        <v>0</v>
      </c>
      <c r="DG29">
        <f>IF(AND($L29&lt;=$P$2,99&lt;=$P$2),INDEX(WH_Backend!$DZ$6:$IO$125,$L29,99),0)</f>
        <v>0</v>
      </c>
      <c r="DH29">
        <f>IF(AND($L29&lt;=$P$2,100&lt;=$P$2),INDEX(WH_Backend!$DZ$6:$IO$125,$L29,100),0)</f>
        <v>0</v>
      </c>
      <c r="DI29">
        <f>IF(AND($L29&lt;=$P$2,101&lt;=$P$2),INDEX(WH_Backend!$DZ$6:$IO$125,$L29,101),0)</f>
        <v>0</v>
      </c>
      <c r="DJ29">
        <f>IF(AND($L29&lt;=$P$2,102&lt;=$P$2),INDEX(WH_Backend!$DZ$6:$IO$125,$L29,102),0)</f>
        <v>0</v>
      </c>
      <c r="DK29">
        <f>IF(AND($L29&lt;=$P$2,103&lt;=$P$2),INDEX(WH_Backend!$DZ$6:$IO$125,$L29,103),0)</f>
        <v>0</v>
      </c>
      <c r="DL29">
        <f>IF(AND($L29&lt;=$P$2,104&lt;=$P$2),INDEX(WH_Backend!$DZ$6:$IO$125,$L29,104),0)</f>
        <v>0</v>
      </c>
      <c r="DM29">
        <f>IF(AND($L29&lt;=$P$2,105&lt;=$P$2),INDEX(WH_Backend!$DZ$6:$IO$125,$L29,105),0)</f>
        <v>0</v>
      </c>
      <c r="DN29">
        <f>IF(AND($L29&lt;=$P$2,106&lt;=$P$2),INDEX(WH_Backend!$DZ$6:$IO$125,$L29,106),0)</f>
        <v>0</v>
      </c>
      <c r="DO29">
        <f>IF(AND($L29&lt;=$P$2,107&lt;=$P$2),INDEX(WH_Backend!$DZ$6:$IO$125,$L29,107),0)</f>
        <v>0</v>
      </c>
      <c r="DP29">
        <f>IF(AND($L29&lt;=$P$2,108&lt;=$P$2),INDEX(WH_Backend!$DZ$6:$IO$125,$L29,108),0)</f>
        <v>0</v>
      </c>
      <c r="DQ29">
        <f>IF(AND($L29&lt;=$P$2,109&lt;=$P$2),INDEX(WH_Backend!$DZ$6:$IO$125,$L29,109),0)</f>
        <v>0</v>
      </c>
      <c r="DR29">
        <f>IF(AND($L29&lt;=$P$2,110&lt;=$P$2),INDEX(WH_Backend!$DZ$6:$IO$125,$L29,110),0)</f>
        <v>0</v>
      </c>
      <c r="DS29">
        <f>IF(AND($L29&lt;=$P$2,111&lt;=$P$2),INDEX(WH_Backend!$DZ$6:$IO$125,$L29,111),0)</f>
        <v>0</v>
      </c>
      <c r="DT29">
        <f>IF(AND($L29&lt;=$P$2,112&lt;=$P$2),INDEX(WH_Backend!$DZ$6:$IO$125,$L29,112),0)</f>
        <v>0</v>
      </c>
      <c r="DU29">
        <f>IF(AND($L29&lt;=$P$2,113&lt;=$P$2),INDEX(WH_Backend!$DZ$6:$IO$125,$L29,113),0)</f>
        <v>0</v>
      </c>
      <c r="DV29">
        <f>IF(AND($L29&lt;=$P$2,114&lt;=$P$2),INDEX(WH_Backend!$DZ$6:$IO$125,$L29,114),0)</f>
        <v>0</v>
      </c>
      <c r="DW29">
        <f>IF(AND($L29&lt;=$P$2,115&lt;=$P$2),INDEX(WH_Backend!$DZ$6:$IO$125,$L29,115),0)</f>
        <v>0</v>
      </c>
      <c r="DX29">
        <f>IF(AND($L29&lt;=$P$2,116&lt;=$P$2),INDEX(WH_Backend!$DZ$6:$IO$125,$L29,116),0)</f>
        <v>0</v>
      </c>
      <c r="DY29">
        <f>IF(AND($L29&lt;=$P$2,117&lt;=$P$2),INDEX(WH_Backend!$DZ$6:$IO$125,$L29,117),0)</f>
        <v>0</v>
      </c>
      <c r="DZ29">
        <f>IF(AND($L29&lt;=$P$2,118&lt;=$P$2),INDEX(WH_Backend!$DZ$6:$IO$125,$L29,118),0)</f>
        <v>0</v>
      </c>
      <c r="EA29">
        <f>IF(AND($L29&lt;=$P$2,119&lt;=$P$2),INDEX(WH_Backend!$DZ$6:$IO$125,$L29,119),0)</f>
        <v>0</v>
      </c>
      <c r="EB29">
        <f>IF(AND($L29&lt;=$P$2,120&lt;=$P$2),INDEX(WH_Backend!$DZ$6:$IO$125,$L29,120),0)</f>
        <v>0</v>
      </c>
    </row>
    <row r="30" spans="1:132" ht="15">
      <c r="A30" s="25">
        <f>IF(L30&lt;=$P$2,INDEX(WH_Backend!$E$6:$E$125,L30),0)</f>
        <v>488.07</v>
      </c>
      <c r="B30" s="25">
        <f t="array" ref="B30">IF(L30&lt;=$P$2,MMULT(M155:INDEX(M155:EF155,$P$2),$A$6:INDEX($A$6:$A$125,$P$2)),0)</f>
        <v>1.5387490407353047E-3</v>
      </c>
      <c r="C30" s="25">
        <f t="shared" si="0"/>
        <v>-7.3043793236138299E-11</v>
      </c>
      <c r="E30">
        <f>IF(L30&lt;=$P$2,Inputs!A30,"")</f>
        <v>44</v>
      </c>
      <c r="F30" s="25">
        <f>IF(L30&lt;=$P$2,Inputs!D30,"")</f>
        <v>1.58928542819954E-3</v>
      </c>
      <c r="G30" s="25">
        <f t="shared" si="1"/>
        <v>1.5387490407353047E-3</v>
      </c>
      <c r="J30">
        <f>IF($L30&lt;=$E$2,WH_Numerical!$F30,"")</f>
        <v>1.5383814744027099E-3</v>
      </c>
      <c r="L30" s="10">
        <v>25</v>
      </c>
      <c r="M30">
        <f>IF(AND($L30&lt;=$P$2,1&lt;=$P$2),INDEX(WH_Backend!$DZ$6:$IO$125,$L30,1),0)</f>
        <v>0</v>
      </c>
      <c r="N30">
        <f>IF(AND($L30&lt;=$P$2,2&lt;=$P$2),INDEX(WH_Backend!$DZ$6:$IO$125,$L30,2),0)</f>
        <v>0</v>
      </c>
      <c r="O30">
        <f>IF(AND($L30&lt;=$P$2,3&lt;=$P$2),INDEX(WH_Backend!$DZ$6:$IO$125,$L30,3),0)</f>
        <v>0</v>
      </c>
      <c r="P30">
        <f>IF(AND($L30&lt;=$P$2,4&lt;=$P$2),INDEX(WH_Backend!$DZ$6:$IO$125,$L30,4),0)</f>
        <v>0</v>
      </c>
      <c r="Q30">
        <f>IF(AND($L30&lt;=$P$2,5&lt;=$P$2),INDEX(WH_Backend!$DZ$6:$IO$125,$L30,5),0)</f>
        <v>0</v>
      </c>
      <c r="R30">
        <f>IF(AND($L30&lt;=$P$2,6&lt;=$P$2),INDEX(WH_Backend!$DZ$6:$IO$125,$L30,6),0)</f>
        <v>0</v>
      </c>
      <c r="S30">
        <f>IF(AND($L30&lt;=$P$2,7&lt;=$P$2),INDEX(WH_Backend!$DZ$6:$IO$125,$L30,7),0)</f>
        <v>0</v>
      </c>
      <c r="T30">
        <f>IF(AND($L30&lt;=$P$2,8&lt;=$P$2),INDEX(WH_Backend!$DZ$6:$IO$125,$L30,8),0)</f>
        <v>0</v>
      </c>
      <c r="U30">
        <f>IF(AND($L30&lt;=$P$2,9&lt;=$P$2),INDEX(WH_Backend!$DZ$6:$IO$125,$L30,9),0)</f>
        <v>0</v>
      </c>
      <c r="V30">
        <f>IF(AND($L30&lt;=$P$2,10&lt;=$P$2),INDEX(WH_Backend!$DZ$6:$IO$125,$L30,10),0)</f>
        <v>0</v>
      </c>
      <c r="W30">
        <f>IF(AND($L30&lt;=$P$2,11&lt;=$P$2),INDEX(WH_Backend!$DZ$6:$IO$125,$L30,11),0)</f>
        <v>0</v>
      </c>
      <c r="X30">
        <f>IF(AND($L30&lt;=$P$2,12&lt;=$P$2),INDEX(WH_Backend!$DZ$6:$IO$125,$L30,12),0)</f>
        <v>0</v>
      </c>
      <c r="Y30">
        <f>IF(AND($L30&lt;=$P$2,13&lt;=$P$2),INDEX(WH_Backend!$DZ$6:$IO$125,$L30,13),0)</f>
        <v>0</v>
      </c>
      <c r="Z30">
        <f>IF(AND($L30&lt;=$P$2,14&lt;=$P$2),INDEX(WH_Backend!$DZ$6:$IO$125,$L30,14),0)</f>
        <v>0</v>
      </c>
      <c r="AA30">
        <f>IF(AND($L30&lt;=$P$2,15&lt;=$P$2),INDEX(WH_Backend!$DZ$6:$IO$125,$L30,15),0)</f>
        <v>0</v>
      </c>
      <c r="AB30">
        <f>IF(AND($L30&lt;=$P$2,16&lt;=$P$2),INDEX(WH_Backend!$DZ$6:$IO$125,$L30,16),0)</f>
        <v>0</v>
      </c>
      <c r="AC30">
        <f>IF(AND($L30&lt;=$P$2,17&lt;=$P$2),INDEX(WH_Backend!$DZ$6:$IO$125,$L30,17),0)</f>
        <v>0</v>
      </c>
      <c r="AD30">
        <f>IF(AND($L30&lt;=$P$2,18&lt;=$P$2),INDEX(WH_Backend!$DZ$6:$IO$125,$L30,18),0)</f>
        <v>0</v>
      </c>
      <c r="AE30">
        <f>IF(AND($L30&lt;=$P$2,19&lt;=$P$2),INDEX(WH_Backend!$DZ$6:$IO$125,$L30,19),0)</f>
        <v>0</v>
      </c>
      <c r="AF30">
        <f>IF(AND($L30&lt;=$P$2,20&lt;=$P$2),INDEX(WH_Backend!$DZ$6:$IO$125,$L30,20),0)</f>
        <v>0</v>
      </c>
      <c r="AG30">
        <f>IF(AND($L30&lt;=$P$2,21&lt;=$P$2),INDEX(WH_Backend!$DZ$6:$IO$125,$L30,21),0)</f>
        <v>0</v>
      </c>
      <c r="AH30">
        <f>IF(AND($L30&lt;=$P$2,22&lt;=$P$2),INDEX(WH_Backend!$DZ$6:$IO$125,$L30,22),0)</f>
        <v>-10000000</v>
      </c>
      <c r="AI30">
        <f>IF(AND($L30&lt;=$P$2,23&lt;=$P$2),INDEX(WH_Backend!$DZ$6:$IO$125,$L30,23),0)</f>
        <v>60000000</v>
      </c>
      <c r="AJ30">
        <f>IF(AND($L30&lt;=$P$2,24&lt;=$P$2),INDEX(WH_Backend!$DZ$6:$IO$125,$L30,24),0)</f>
        <v>-150000000</v>
      </c>
      <c r="AK30">
        <f>IF(AND($L30&lt;=$P$2,25&lt;=$P$2),INDEX(WH_Backend!$DZ$6:$IO$125,$L30,25),0)</f>
        <v>200307100.28</v>
      </c>
      <c r="AL30">
        <f>IF(AND($L30&lt;=$P$2,26&lt;=$P$2),INDEX(WH_Backend!$DZ$6:$IO$125,$L30,26),0)</f>
        <v>-150000000</v>
      </c>
      <c r="AM30">
        <f>IF(AND($L30&lt;=$P$2,27&lt;=$P$2),INDEX(WH_Backend!$DZ$6:$IO$125,$L30,27),0)</f>
        <v>60000000</v>
      </c>
      <c r="AN30">
        <f>IF(AND($L30&lt;=$P$2,28&lt;=$P$2),INDEX(WH_Backend!$DZ$6:$IO$125,$L30,28),0)</f>
        <v>-10000000</v>
      </c>
      <c r="AO30">
        <f>IF(AND($L30&lt;=$P$2,29&lt;=$P$2),INDEX(WH_Backend!$DZ$6:$IO$125,$L30,29),0)</f>
        <v>0</v>
      </c>
      <c r="AP30">
        <f>IF(AND($L30&lt;=$P$2,30&lt;=$P$2),INDEX(WH_Backend!$DZ$6:$IO$125,$L30,30),0)</f>
        <v>0</v>
      </c>
      <c r="AQ30">
        <f>IF(AND($L30&lt;=$P$2,31&lt;=$P$2),INDEX(WH_Backend!$DZ$6:$IO$125,$L30,31),0)</f>
        <v>0</v>
      </c>
      <c r="AR30">
        <f>IF(AND($L30&lt;=$P$2,32&lt;=$P$2),INDEX(WH_Backend!$DZ$6:$IO$125,$L30,32),0)</f>
        <v>0</v>
      </c>
      <c r="AS30">
        <f>IF(AND($L30&lt;=$P$2,33&lt;=$P$2),INDEX(WH_Backend!$DZ$6:$IO$125,$L30,33),0)</f>
        <v>0</v>
      </c>
      <c r="AT30">
        <f>IF(AND($L30&lt;=$P$2,34&lt;=$P$2),INDEX(WH_Backend!$DZ$6:$IO$125,$L30,34),0)</f>
        <v>0</v>
      </c>
      <c r="AU30">
        <f>IF(AND($L30&lt;=$P$2,35&lt;=$P$2),INDEX(WH_Backend!$DZ$6:$IO$125,$L30,35),0)</f>
        <v>0</v>
      </c>
      <c r="AV30">
        <f>IF(AND($L30&lt;=$P$2,36&lt;=$P$2),INDEX(WH_Backend!$DZ$6:$IO$125,$L30,36),0)</f>
        <v>0</v>
      </c>
      <c r="AW30">
        <f>IF(AND($L30&lt;=$P$2,37&lt;=$P$2),INDEX(WH_Backend!$DZ$6:$IO$125,$L30,37),0)</f>
        <v>0</v>
      </c>
      <c r="AX30">
        <f>IF(AND($L30&lt;=$P$2,38&lt;=$P$2),INDEX(WH_Backend!$DZ$6:$IO$125,$L30,38),0)</f>
        <v>0</v>
      </c>
      <c r="AY30">
        <f>IF(AND($L30&lt;=$P$2,39&lt;=$P$2),INDEX(WH_Backend!$DZ$6:$IO$125,$L30,39),0)</f>
        <v>0</v>
      </c>
      <c r="AZ30">
        <f>IF(AND($L30&lt;=$P$2,40&lt;=$P$2),INDEX(WH_Backend!$DZ$6:$IO$125,$L30,40),0)</f>
        <v>0</v>
      </c>
      <c r="BA30">
        <f>IF(AND($L30&lt;=$P$2,41&lt;=$P$2),INDEX(WH_Backend!$DZ$6:$IO$125,$L30,41),0)</f>
        <v>0</v>
      </c>
      <c r="BB30">
        <f>IF(AND($L30&lt;=$P$2,42&lt;=$P$2),INDEX(WH_Backend!$DZ$6:$IO$125,$L30,42),0)</f>
        <v>0</v>
      </c>
      <c r="BC30">
        <f>IF(AND($L30&lt;=$P$2,43&lt;=$P$2),INDEX(WH_Backend!$DZ$6:$IO$125,$L30,43),0)</f>
        <v>0</v>
      </c>
      <c r="BD30">
        <f>IF(AND($L30&lt;=$P$2,44&lt;=$P$2),INDEX(WH_Backend!$DZ$6:$IO$125,$L30,44),0)</f>
        <v>0</v>
      </c>
      <c r="BE30">
        <f>IF(AND($L30&lt;=$P$2,45&lt;=$P$2),INDEX(WH_Backend!$DZ$6:$IO$125,$L30,45),0)</f>
        <v>0</v>
      </c>
      <c r="BF30">
        <f>IF(AND($L30&lt;=$P$2,46&lt;=$P$2),INDEX(WH_Backend!$DZ$6:$IO$125,$L30,46),0)</f>
        <v>0</v>
      </c>
      <c r="BG30">
        <f>IF(AND($L30&lt;=$P$2,47&lt;=$P$2),INDEX(WH_Backend!$DZ$6:$IO$125,$L30,47),0)</f>
        <v>0</v>
      </c>
      <c r="BH30">
        <f>IF(AND($L30&lt;=$P$2,48&lt;=$P$2),INDEX(WH_Backend!$DZ$6:$IO$125,$L30,48),0)</f>
        <v>0</v>
      </c>
      <c r="BI30">
        <f>IF(AND($L30&lt;=$P$2,49&lt;=$P$2),INDEX(WH_Backend!$DZ$6:$IO$125,$L30,49),0)</f>
        <v>0</v>
      </c>
      <c r="BJ30">
        <f>IF(AND($L30&lt;=$P$2,50&lt;=$P$2),INDEX(WH_Backend!$DZ$6:$IO$125,$L30,50),0)</f>
        <v>0</v>
      </c>
      <c r="BK30">
        <f>IF(AND($L30&lt;=$P$2,51&lt;=$P$2),INDEX(WH_Backend!$DZ$6:$IO$125,$L30,51),0)</f>
        <v>0</v>
      </c>
      <c r="BL30">
        <f>IF(AND($L30&lt;=$P$2,52&lt;=$P$2),INDEX(WH_Backend!$DZ$6:$IO$125,$L30,52),0)</f>
        <v>0</v>
      </c>
      <c r="BM30">
        <f>IF(AND($L30&lt;=$P$2,53&lt;=$P$2),INDEX(WH_Backend!$DZ$6:$IO$125,$L30,53),0)</f>
        <v>0</v>
      </c>
      <c r="BN30">
        <f>IF(AND($L30&lt;=$P$2,54&lt;=$P$2),INDEX(WH_Backend!$DZ$6:$IO$125,$L30,54),0)</f>
        <v>0</v>
      </c>
      <c r="BO30">
        <f>IF(AND($L30&lt;=$P$2,55&lt;=$P$2),INDEX(WH_Backend!$DZ$6:$IO$125,$L30,55),0)</f>
        <v>0</v>
      </c>
      <c r="BP30">
        <f>IF(AND($L30&lt;=$P$2,56&lt;=$P$2),INDEX(WH_Backend!$DZ$6:$IO$125,$L30,56),0)</f>
        <v>0</v>
      </c>
      <c r="BQ30">
        <f>IF(AND($L30&lt;=$P$2,57&lt;=$P$2),INDEX(WH_Backend!$DZ$6:$IO$125,$L30,57),0)</f>
        <v>0</v>
      </c>
      <c r="BR30">
        <f>IF(AND($L30&lt;=$P$2,58&lt;=$P$2),INDEX(WH_Backend!$DZ$6:$IO$125,$L30,58),0)</f>
        <v>0</v>
      </c>
      <c r="BS30">
        <f>IF(AND($L30&lt;=$P$2,59&lt;=$P$2),INDEX(WH_Backend!$DZ$6:$IO$125,$L30,59),0)</f>
        <v>0</v>
      </c>
      <c r="BT30">
        <f>IF(AND($L30&lt;=$P$2,60&lt;=$P$2),INDEX(WH_Backend!$DZ$6:$IO$125,$L30,60),0)</f>
        <v>0</v>
      </c>
      <c r="BU30">
        <f>IF(AND($L30&lt;=$P$2,61&lt;=$P$2),INDEX(WH_Backend!$DZ$6:$IO$125,$L30,61),0)</f>
        <v>0</v>
      </c>
      <c r="BV30">
        <f>IF(AND($L30&lt;=$P$2,62&lt;=$P$2),INDEX(WH_Backend!$DZ$6:$IO$125,$L30,62),0)</f>
        <v>0</v>
      </c>
      <c r="BW30">
        <f>IF(AND($L30&lt;=$P$2,63&lt;=$P$2),INDEX(WH_Backend!$DZ$6:$IO$125,$L30,63),0)</f>
        <v>0</v>
      </c>
      <c r="BX30">
        <f>IF(AND($L30&lt;=$P$2,64&lt;=$P$2),INDEX(WH_Backend!$DZ$6:$IO$125,$L30,64),0)</f>
        <v>0</v>
      </c>
      <c r="BY30">
        <f>IF(AND($L30&lt;=$P$2,65&lt;=$P$2),INDEX(WH_Backend!$DZ$6:$IO$125,$L30,65),0)</f>
        <v>0</v>
      </c>
      <c r="BZ30">
        <f>IF(AND($L30&lt;=$P$2,66&lt;=$P$2),INDEX(WH_Backend!$DZ$6:$IO$125,$L30,66),0)</f>
        <v>0</v>
      </c>
      <c r="CA30">
        <f>IF(AND($L30&lt;=$P$2,67&lt;=$P$2),INDEX(WH_Backend!$DZ$6:$IO$125,$L30,67),0)</f>
        <v>0</v>
      </c>
      <c r="CB30">
        <f>IF(AND($L30&lt;=$P$2,68&lt;=$P$2),INDEX(WH_Backend!$DZ$6:$IO$125,$L30,68),0)</f>
        <v>0</v>
      </c>
      <c r="CC30">
        <f>IF(AND($L30&lt;=$P$2,69&lt;=$P$2),INDEX(WH_Backend!$DZ$6:$IO$125,$L30,69),0)</f>
        <v>0</v>
      </c>
      <c r="CD30">
        <f>IF(AND($L30&lt;=$P$2,70&lt;=$P$2),INDEX(WH_Backend!$DZ$6:$IO$125,$L30,70),0)</f>
        <v>0</v>
      </c>
      <c r="CE30">
        <f>IF(AND($L30&lt;=$P$2,71&lt;=$P$2),INDEX(WH_Backend!$DZ$6:$IO$125,$L30,71),0)</f>
        <v>0</v>
      </c>
      <c r="CF30">
        <f>IF(AND($L30&lt;=$P$2,72&lt;=$P$2),INDEX(WH_Backend!$DZ$6:$IO$125,$L30,72),0)</f>
        <v>0</v>
      </c>
      <c r="CG30">
        <f>IF(AND($L30&lt;=$P$2,73&lt;=$P$2),INDEX(WH_Backend!$DZ$6:$IO$125,$L30,73),0)</f>
        <v>0</v>
      </c>
      <c r="CH30">
        <f>IF(AND($L30&lt;=$P$2,74&lt;=$P$2),INDEX(WH_Backend!$DZ$6:$IO$125,$L30,74),0)</f>
        <v>0</v>
      </c>
      <c r="CI30">
        <f>IF(AND($L30&lt;=$P$2,75&lt;=$P$2),INDEX(WH_Backend!$DZ$6:$IO$125,$L30,75),0)</f>
        <v>0</v>
      </c>
      <c r="CJ30">
        <f>IF(AND($L30&lt;=$P$2,76&lt;=$P$2),INDEX(WH_Backend!$DZ$6:$IO$125,$L30,76),0)</f>
        <v>0</v>
      </c>
      <c r="CK30">
        <f>IF(AND($L30&lt;=$P$2,77&lt;=$P$2),INDEX(WH_Backend!$DZ$6:$IO$125,$L30,77),0)</f>
        <v>0</v>
      </c>
      <c r="CL30">
        <f>IF(AND($L30&lt;=$P$2,78&lt;=$P$2),INDEX(WH_Backend!$DZ$6:$IO$125,$L30,78),0)</f>
        <v>0</v>
      </c>
      <c r="CM30">
        <f>IF(AND($L30&lt;=$P$2,79&lt;=$P$2),INDEX(WH_Backend!$DZ$6:$IO$125,$L30,79),0)</f>
        <v>0</v>
      </c>
      <c r="CN30">
        <f>IF(AND($L30&lt;=$P$2,80&lt;=$P$2),INDEX(WH_Backend!$DZ$6:$IO$125,$L30,80),0)</f>
        <v>0</v>
      </c>
      <c r="CO30">
        <f>IF(AND($L30&lt;=$P$2,81&lt;=$P$2),INDEX(WH_Backend!$DZ$6:$IO$125,$L30,81),0)</f>
        <v>0</v>
      </c>
      <c r="CP30">
        <f>IF(AND($L30&lt;=$P$2,82&lt;=$P$2),INDEX(WH_Backend!$DZ$6:$IO$125,$L30,82),0)</f>
        <v>0</v>
      </c>
      <c r="CQ30">
        <f>IF(AND($L30&lt;=$P$2,83&lt;=$P$2),INDEX(WH_Backend!$DZ$6:$IO$125,$L30,83),0)</f>
        <v>0</v>
      </c>
      <c r="CR30">
        <f>IF(AND($L30&lt;=$P$2,84&lt;=$P$2),INDEX(WH_Backend!$DZ$6:$IO$125,$L30,84),0)</f>
        <v>0</v>
      </c>
      <c r="CS30">
        <f>IF(AND($L30&lt;=$P$2,85&lt;=$P$2),INDEX(WH_Backend!$DZ$6:$IO$125,$L30,85),0)</f>
        <v>0</v>
      </c>
      <c r="CT30">
        <f>IF(AND($L30&lt;=$P$2,86&lt;=$P$2),INDEX(WH_Backend!$DZ$6:$IO$125,$L30,86),0)</f>
        <v>0</v>
      </c>
      <c r="CU30">
        <f>IF(AND($L30&lt;=$P$2,87&lt;=$P$2),INDEX(WH_Backend!$DZ$6:$IO$125,$L30,87),0)</f>
        <v>0</v>
      </c>
      <c r="CV30">
        <f>IF(AND($L30&lt;=$P$2,88&lt;=$P$2),INDEX(WH_Backend!$DZ$6:$IO$125,$L30,88),0)</f>
        <v>0</v>
      </c>
      <c r="CW30">
        <f>IF(AND($L30&lt;=$P$2,89&lt;=$P$2),INDEX(WH_Backend!$DZ$6:$IO$125,$L30,89),0)</f>
        <v>0</v>
      </c>
      <c r="CX30">
        <f>IF(AND($L30&lt;=$P$2,90&lt;=$P$2),INDEX(WH_Backend!$DZ$6:$IO$125,$L30,90),0)</f>
        <v>0</v>
      </c>
      <c r="CY30">
        <f>IF(AND($L30&lt;=$P$2,91&lt;=$P$2),INDEX(WH_Backend!$DZ$6:$IO$125,$L30,91),0)</f>
        <v>0</v>
      </c>
      <c r="CZ30">
        <f>IF(AND($L30&lt;=$P$2,92&lt;=$P$2),INDEX(WH_Backend!$DZ$6:$IO$125,$L30,92),0)</f>
        <v>0</v>
      </c>
      <c r="DA30">
        <f>IF(AND($L30&lt;=$P$2,93&lt;=$P$2),INDEX(WH_Backend!$DZ$6:$IO$125,$L30,93),0)</f>
        <v>0</v>
      </c>
      <c r="DB30">
        <f>IF(AND($L30&lt;=$P$2,94&lt;=$P$2),INDEX(WH_Backend!$DZ$6:$IO$125,$L30,94),0)</f>
        <v>0</v>
      </c>
      <c r="DC30">
        <f>IF(AND($L30&lt;=$P$2,95&lt;=$P$2),INDEX(WH_Backend!$DZ$6:$IO$125,$L30,95),0)</f>
        <v>0</v>
      </c>
      <c r="DD30">
        <f>IF(AND($L30&lt;=$P$2,96&lt;=$P$2),INDEX(WH_Backend!$DZ$6:$IO$125,$L30,96),0)</f>
        <v>0</v>
      </c>
      <c r="DE30">
        <f>IF(AND($L30&lt;=$P$2,97&lt;=$P$2),INDEX(WH_Backend!$DZ$6:$IO$125,$L30,97),0)</f>
        <v>0</v>
      </c>
      <c r="DF30">
        <f>IF(AND($L30&lt;=$P$2,98&lt;=$P$2),INDEX(WH_Backend!$DZ$6:$IO$125,$L30,98),0)</f>
        <v>0</v>
      </c>
      <c r="DG30">
        <f>IF(AND($L30&lt;=$P$2,99&lt;=$P$2),INDEX(WH_Backend!$DZ$6:$IO$125,$L30,99),0)</f>
        <v>0</v>
      </c>
      <c r="DH30">
        <f>IF(AND($L30&lt;=$P$2,100&lt;=$P$2),INDEX(WH_Backend!$DZ$6:$IO$125,$L30,100),0)</f>
        <v>0</v>
      </c>
      <c r="DI30">
        <f>IF(AND($L30&lt;=$P$2,101&lt;=$P$2),INDEX(WH_Backend!$DZ$6:$IO$125,$L30,101),0)</f>
        <v>0</v>
      </c>
      <c r="DJ30">
        <f>IF(AND($L30&lt;=$P$2,102&lt;=$P$2),INDEX(WH_Backend!$DZ$6:$IO$125,$L30,102),0)</f>
        <v>0</v>
      </c>
      <c r="DK30">
        <f>IF(AND($L30&lt;=$P$2,103&lt;=$P$2),INDEX(WH_Backend!$DZ$6:$IO$125,$L30,103),0)</f>
        <v>0</v>
      </c>
      <c r="DL30">
        <f>IF(AND($L30&lt;=$P$2,104&lt;=$P$2),INDEX(WH_Backend!$DZ$6:$IO$125,$L30,104),0)</f>
        <v>0</v>
      </c>
      <c r="DM30">
        <f>IF(AND($L30&lt;=$P$2,105&lt;=$P$2),INDEX(WH_Backend!$DZ$6:$IO$125,$L30,105),0)</f>
        <v>0</v>
      </c>
      <c r="DN30">
        <f>IF(AND($L30&lt;=$P$2,106&lt;=$P$2),INDEX(WH_Backend!$DZ$6:$IO$125,$L30,106),0)</f>
        <v>0</v>
      </c>
      <c r="DO30">
        <f>IF(AND($L30&lt;=$P$2,107&lt;=$P$2),INDEX(WH_Backend!$DZ$6:$IO$125,$L30,107),0)</f>
        <v>0</v>
      </c>
      <c r="DP30">
        <f>IF(AND($L30&lt;=$P$2,108&lt;=$P$2),INDEX(WH_Backend!$DZ$6:$IO$125,$L30,108),0)</f>
        <v>0</v>
      </c>
      <c r="DQ30">
        <f>IF(AND($L30&lt;=$P$2,109&lt;=$P$2),INDEX(WH_Backend!$DZ$6:$IO$125,$L30,109),0)</f>
        <v>0</v>
      </c>
      <c r="DR30">
        <f>IF(AND($L30&lt;=$P$2,110&lt;=$P$2),INDEX(WH_Backend!$DZ$6:$IO$125,$L30,110),0)</f>
        <v>0</v>
      </c>
      <c r="DS30">
        <f>IF(AND($L30&lt;=$P$2,111&lt;=$P$2),INDEX(WH_Backend!$DZ$6:$IO$125,$L30,111),0)</f>
        <v>0</v>
      </c>
      <c r="DT30">
        <f>IF(AND($L30&lt;=$P$2,112&lt;=$P$2),INDEX(WH_Backend!$DZ$6:$IO$125,$L30,112),0)</f>
        <v>0</v>
      </c>
      <c r="DU30">
        <f>IF(AND($L30&lt;=$P$2,113&lt;=$P$2),INDEX(WH_Backend!$DZ$6:$IO$125,$L30,113),0)</f>
        <v>0</v>
      </c>
      <c r="DV30">
        <f>IF(AND($L30&lt;=$P$2,114&lt;=$P$2),INDEX(WH_Backend!$DZ$6:$IO$125,$L30,114),0)</f>
        <v>0</v>
      </c>
      <c r="DW30">
        <f>IF(AND($L30&lt;=$P$2,115&lt;=$P$2),INDEX(WH_Backend!$DZ$6:$IO$125,$L30,115),0)</f>
        <v>0</v>
      </c>
      <c r="DX30">
        <f>IF(AND($L30&lt;=$P$2,116&lt;=$P$2),INDEX(WH_Backend!$DZ$6:$IO$125,$L30,116),0)</f>
        <v>0</v>
      </c>
      <c r="DY30">
        <f>IF(AND($L30&lt;=$P$2,117&lt;=$P$2),INDEX(WH_Backend!$DZ$6:$IO$125,$L30,117),0)</f>
        <v>0</v>
      </c>
      <c r="DZ30">
        <f>IF(AND($L30&lt;=$P$2,118&lt;=$P$2),INDEX(WH_Backend!$DZ$6:$IO$125,$L30,118),0)</f>
        <v>0</v>
      </c>
      <c r="EA30">
        <f>IF(AND($L30&lt;=$P$2,119&lt;=$P$2),INDEX(WH_Backend!$DZ$6:$IO$125,$L30,119),0)</f>
        <v>0</v>
      </c>
      <c r="EB30">
        <f>IF(AND($L30&lt;=$P$2,120&lt;=$P$2),INDEX(WH_Backend!$DZ$6:$IO$125,$L30,120),0)</f>
        <v>0</v>
      </c>
    </row>
    <row r="31" spans="1:132" ht="15">
      <c r="A31" s="25">
        <f>IF(L31&lt;=$P$2,INDEX(WH_Backend!$E$6:$E$125,L31),0)</f>
        <v>494.07</v>
      </c>
      <c r="B31" s="25">
        <f t="array" ref="B31">IF(L31&lt;=$P$2,MMULT(M156:INDEX(M156:EF156,$P$2),$A$6:INDEX($A$6:$A$125,$P$2)),0)</f>
        <v>1.660071033301575E-3</v>
      </c>
      <c r="C31" s="25">
        <f t="shared" si="0"/>
        <v>-1.8474111129762605E-11</v>
      </c>
      <c r="E31">
        <f>IF(L31&lt;=$P$2,Inputs!A31,"")</f>
        <v>45</v>
      </c>
      <c r="F31" s="25">
        <f>IF(L31&lt;=$P$2,Inputs!D31,"")</f>
        <v>1.63821185265358E-3</v>
      </c>
      <c r="G31" s="25">
        <f t="shared" si="1"/>
        <v>1.660071033301575E-3</v>
      </c>
      <c r="J31">
        <f>IF($L31&lt;=$E$2,WH_Numerical!$F31,"")</f>
        <v>1.6598386997759801E-3</v>
      </c>
      <c r="L31" s="10">
        <v>26</v>
      </c>
      <c r="M31">
        <f>IF(AND($L31&lt;=$P$2,1&lt;=$P$2),INDEX(WH_Backend!$DZ$6:$IO$125,$L31,1),0)</f>
        <v>0</v>
      </c>
      <c r="N31">
        <f>IF(AND($L31&lt;=$P$2,2&lt;=$P$2),INDEX(WH_Backend!$DZ$6:$IO$125,$L31,2),0)</f>
        <v>0</v>
      </c>
      <c r="O31">
        <f>IF(AND($L31&lt;=$P$2,3&lt;=$P$2),INDEX(WH_Backend!$DZ$6:$IO$125,$L31,3),0)</f>
        <v>0</v>
      </c>
      <c r="P31">
        <f>IF(AND($L31&lt;=$P$2,4&lt;=$P$2),INDEX(WH_Backend!$DZ$6:$IO$125,$L31,4),0)</f>
        <v>0</v>
      </c>
      <c r="Q31">
        <f>IF(AND($L31&lt;=$P$2,5&lt;=$P$2),INDEX(WH_Backend!$DZ$6:$IO$125,$L31,5),0)</f>
        <v>0</v>
      </c>
      <c r="R31">
        <f>IF(AND($L31&lt;=$P$2,6&lt;=$P$2),INDEX(WH_Backend!$DZ$6:$IO$125,$L31,6),0)</f>
        <v>0</v>
      </c>
      <c r="S31">
        <f>IF(AND($L31&lt;=$P$2,7&lt;=$P$2),INDEX(WH_Backend!$DZ$6:$IO$125,$L31,7),0)</f>
        <v>0</v>
      </c>
      <c r="T31">
        <f>IF(AND($L31&lt;=$P$2,8&lt;=$P$2),INDEX(WH_Backend!$DZ$6:$IO$125,$L31,8),0)</f>
        <v>0</v>
      </c>
      <c r="U31">
        <f>IF(AND($L31&lt;=$P$2,9&lt;=$P$2),INDEX(WH_Backend!$DZ$6:$IO$125,$L31,9),0)</f>
        <v>0</v>
      </c>
      <c r="V31">
        <f>IF(AND($L31&lt;=$P$2,10&lt;=$P$2),INDEX(WH_Backend!$DZ$6:$IO$125,$L31,10),0)</f>
        <v>0</v>
      </c>
      <c r="W31">
        <f>IF(AND($L31&lt;=$P$2,11&lt;=$P$2),INDEX(WH_Backend!$DZ$6:$IO$125,$L31,11),0)</f>
        <v>0</v>
      </c>
      <c r="X31">
        <f>IF(AND($L31&lt;=$P$2,12&lt;=$P$2),INDEX(WH_Backend!$DZ$6:$IO$125,$L31,12),0)</f>
        <v>0</v>
      </c>
      <c r="Y31">
        <f>IF(AND($L31&lt;=$P$2,13&lt;=$P$2),INDEX(WH_Backend!$DZ$6:$IO$125,$L31,13),0)</f>
        <v>0</v>
      </c>
      <c r="Z31">
        <f>IF(AND($L31&lt;=$P$2,14&lt;=$P$2),INDEX(WH_Backend!$DZ$6:$IO$125,$L31,14),0)</f>
        <v>0</v>
      </c>
      <c r="AA31">
        <f>IF(AND($L31&lt;=$P$2,15&lt;=$P$2),INDEX(WH_Backend!$DZ$6:$IO$125,$L31,15),0)</f>
        <v>0</v>
      </c>
      <c r="AB31">
        <f>IF(AND($L31&lt;=$P$2,16&lt;=$P$2),INDEX(WH_Backend!$DZ$6:$IO$125,$L31,16),0)</f>
        <v>0</v>
      </c>
      <c r="AC31">
        <f>IF(AND($L31&lt;=$P$2,17&lt;=$P$2),INDEX(WH_Backend!$DZ$6:$IO$125,$L31,17),0)</f>
        <v>0</v>
      </c>
      <c r="AD31">
        <f>IF(AND($L31&lt;=$P$2,18&lt;=$P$2),INDEX(WH_Backend!$DZ$6:$IO$125,$L31,18),0)</f>
        <v>0</v>
      </c>
      <c r="AE31">
        <f>IF(AND($L31&lt;=$P$2,19&lt;=$P$2),INDEX(WH_Backend!$DZ$6:$IO$125,$L31,19),0)</f>
        <v>0</v>
      </c>
      <c r="AF31">
        <f>IF(AND($L31&lt;=$P$2,20&lt;=$P$2),INDEX(WH_Backend!$DZ$6:$IO$125,$L31,20),0)</f>
        <v>0</v>
      </c>
      <c r="AG31">
        <f>IF(AND($L31&lt;=$P$2,21&lt;=$P$2),INDEX(WH_Backend!$DZ$6:$IO$125,$L31,21),0)</f>
        <v>0</v>
      </c>
      <c r="AH31">
        <f>IF(AND($L31&lt;=$P$2,22&lt;=$P$2),INDEX(WH_Backend!$DZ$6:$IO$125,$L31,22),0)</f>
        <v>0</v>
      </c>
      <c r="AI31">
        <f>IF(AND($L31&lt;=$P$2,23&lt;=$P$2),INDEX(WH_Backend!$DZ$6:$IO$125,$L31,23),0)</f>
        <v>-10000000</v>
      </c>
      <c r="AJ31">
        <f>IF(AND($L31&lt;=$P$2,24&lt;=$P$2),INDEX(WH_Backend!$DZ$6:$IO$125,$L31,24),0)</f>
        <v>60000000</v>
      </c>
      <c r="AK31">
        <f>IF(AND($L31&lt;=$P$2,25&lt;=$P$2),INDEX(WH_Backend!$DZ$6:$IO$125,$L31,25),0)</f>
        <v>-150000000</v>
      </c>
      <c r="AL31">
        <f>IF(AND($L31&lt;=$P$2,26&lt;=$P$2),INDEX(WH_Backend!$DZ$6:$IO$125,$L31,26),0)</f>
        <v>200301591.03</v>
      </c>
      <c r="AM31">
        <f>IF(AND($L31&lt;=$P$2,27&lt;=$P$2),INDEX(WH_Backend!$DZ$6:$IO$125,$L31,27),0)</f>
        <v>-150000000</v>
      </c>
      <c r="AN31">
        <f>IF(AND($L31&lt;=$P$2,28&lt;=$P$2),INDEX(WH_Backend!$DZ$6:$IO$125,$L31,28),0)</f>
        <v>60000000</v>
      </c>
      <c r="AO31">
        <f>IF(AND($L31&lt;=$P$2,29&lt;=$P$2),INDEX(WH_Backend!$DZ$6:$IO$125,$L31,29),0)</f>
        <v>-10000000</v>
      </c>
      <c r="AP31">
        <f>IF(AND($L31&lt;=$P$2,30&lt;=$P$2),INDEX(WH_Backend!$DZ$6:$IO$125,$L31,30),0)</f>
        <v>0</v>
      </c>
      <c r="AQ31">
        <f>IF(AND($L31&lt;=$P$2,31&lt;=$P$2),INDEX(WH_Backend!$DZ$6:$IO$125,$L31,31),0)</f>
        <v>0</v>
      </c>
      <c r="AR31">
        <f>IF(AND($L31&lt;=$P$2,32&lt;=$P$2),INDEX(WH_Backend!$DZ$6:$IO$125,$L31,32),0)</f>
        <v>0</v>
      </c>
      <c r="AS31">
        <f>IF(AND($L31&lt;=$P$2,33&lt;=$P$2),INDEX(WH_Backend!$DZ$6:$IO$125,$L31,33),0)</f>
        <v>0</v>
      </c>
      <c r="AT31">
        <f>IF(AND($L31&lt;=$P$2,34&lt;=$P$2),INDEX(WH_Backend!$DZ$6:$IO$125,$L31,34),0)</f>
        <v>0</v>
      </c>
      <c r="AU31">
        <f>IF(AND($L31&lt;=$P$2,35&lt;=$P$2),INDEX(WH_Backend!$DZ$6:$IO$125,$L31,35),0)</f>
        <v>0</v>
      </c>
      <c r="AV31">
        <f>IF(AND($L31&lt;=$P$2,36&lt;=$P$2),INDEX(WH_Backend!$DZ$6:$IO$125,$L31,36),0)</f>
        <v>0</v>
      </c>
      <c r="AW31">
        <f>IF(AND($L31&lt;=$P$2,37&lt;=$P$2),INDEX(WH_Backend!$DZ$6:$IO$125,$L31,37),0)</f>
        <v>0</v>
      </c>
      <c r="AX31">
        <f>IF(AND($L31&lt;=$P$2,38&lt;=$P$2),INDEX(WH_Backend!$DZ$6:$IO$125,$L31,38),0)</f>
        <v>0</v>
      </c>
      <c r="AY31">
        <f>IF(AND($L31&lt;=$P$2,39&lt;=$P$2),INDEX(WH_Backend!$DZ$6:$IO$125,$L31,39),0)</f>
        <v>0</v>
      </c>
      <c r="AZ31">
        <f>IF(AND($L31&lt;=$P$2,40&lt;=$P$2),INDEX(WH_Backend!$DZ$6:$IO$125,$L31,40),0)</f>
        <v>0</v>
      </c>
      <c r="BA31">
        <f>IF(AND($L31&lt;=$P$2,41&lt;=$P$2),INDEX(WH_Backend!$DZ$6:$IO$125,$L31,41),0)</f>
        <v>0</v>
      </c>
      <c r="BB31">
        <f>IF(AND($L31&lt;=$P$2,42&lt;=$P$2),INDEX(WH_Backend!$DZ$6:$IO$125,$L31,42),0)</f>
        <v>0</v>
      </c>
      <c r="BC31">
        <f>IF(AND($L31&lt;=$P$2,43&lt;=$P$2),INDEX(WH_Backend!$DZ$6:$IO$125,$L31,43),0)</f>
        <v>0</v>
      </c>
      <c r="BD31">
        <f>IF(AND($L31&lt;=$P$2,44&lt;=$P$2),INDEX(WH_Backend!$DZ$6:$IO$125,$L31,44),0)</f>
        <v>0</v>
      </c>
      <c r="BE31">
        <f>IF(AND($L31&lt;=$P$2,45&lt;=$P$2),INDEX(WH_Backend!$DZ$6:$IO$125,$L31,45),0)</f>
        <v>0</v>
      </c>
      <c r="BF31">
        <f>IF(AND($L31&lt;=$P$2,46&lt;=$P$2),INDEX(WH_Backend!$DZ$6:$IO$125,$L31,46),0)</f>
        <v>0</v>
      </c>
      <c r="BG31">
        <f>IF(AND($L31&lt;=$P$2,47&lt;=$P$2),INDEX(WH_Backend!$DZ$6:$IO$125,$L31,47),0)</f>
        <v>0</v>
      </c>
      <c r="BH31">
        <f>IF(AND($L31&lt;=$P$2,48&lt;=$P$2),INDEX(WH_Backend!$DZ$6:$IO$125,$L31,48),0)</f>
        <v>0</v>
      </c>
      <c r="BI31">
        <f>IF(AND($L31&lt;=$P$2,49&lt;=$P$2),INDEX(WH_Backend!$DZ$6:$IO$125,$L31,49),0)</f>
        <v>0</v>
      </c>
      <c r="BJ31">
        <f>IF(AND($L31&lt;=$P$2,50&lt;=$P$2),INDEX(WH_Backend!$DZ$6:$IO$125,$L31,50),0)</f>
        <v>0</v>
      </c>
      <c r="BK31">
        <f>IF(AND($L31&lt;=$P$2,51&lt;=$P$2),INDEX(WH_Backend!$DZ$6:$IO$125,$L31,51),0)</f>
        <v>0</v>
      </c>
      <c r="BL31">
        <f>IF(AND($L31&lt;=$P$2,52&lt;=$P$2),INDEX(WH_Backend!$DZ$6:$IO$125,$L31,52),0)</f>
        <v>0</v>
      </c>
      <c r="BM31">
        <f>IF(AND($L31&lt;=$P$2,53&lt;=$P$2),INDEX(WH_Backend!$DZ$6:$IO$125,$L31,53),0)</f>
        <v>0</v>
      </c>
      <c r="BN31">
        <f>IF(AND($L31&lt;=$P$2,54&lt;=$P$2),INDEX(WH_Backend!$DZ$6:$IO$125,$L31,54),0)</f>
        <v>0</v>
      </c>
      <c r="BO31">
        <f>IF(AND($L31&lt;=$P$2,55&lt;=$P$2),INDEX(WH_Backend!$DZ$6:$IO$125,$L31,55),0)</f>
        <v>0</v>
      </c>
      <c r="BP31">
        <f>IF(AND($L31&lt;=$P$2,56&lt;=$P$2),INDEX(WH_Backend!$DZ$6:$IO$125,$L31,56),0)</f>
        <v>0</v>
      </c>
      <c r="BQ31">
        <f>IF(AND($L31&lt;=$P$2,57&lt;=$P$2),INDEX(WH_Backend!$DZ$6:$IO$125,$L31,57),0)</f>
        <v>0</v>
      </c>
      <c r="BR31">
        <f>IF(AND($L31&lt;=$P$2,58&lt;=$P$2),INDEX(WH_Backend!$DZ$6:$IO$125,$L31,58),0)</f>
        <v>0</v>
      </c>
      <c r="BS31">
        <f>IF(AND($L31&lt;=$P$2,59&lt;=$P$2),INDEX(WH_Backend!$DZ$6:$IO$125,$L31,59),0)</f>
        <v>0</v>
      </c>
      <c r="BT31">
        <f>IF(AND($L31&lt;=$P$2,60&lt;=$P$2),INDEX(WH_Backend!$DZ$6:$IO$125,$L31,60),0)</f>
        <v>0</v>
      </c>
      <c r="BU31">
        <f>IF(AND($L31&lt;=$P$2,61&lt;=$P$2),INDEX(WH_Backend!$DZ$6:$IO$125,$L31,61),0)</f>
        <v>0</v>
      </c>
      <c r="BV31">
        <f>IF(AND($L31&lt;=$P$2,62&lt;=$P$2),INDEX(WH_Backend!$DZ$6:$IO$125,$L31,62),0)</f>
        <v>0</v>
      </c>
      <c r="BW31">
        <f>IF(AND($L31&lt;=$P$2,63&lt;=$P$2),INDEX(WH_Backend!$DZ$6:$IO$125,$L31,63),0)</f>
        <v>0</v>
      </c>
      <c r="BX31">
        <f>IF(AND($L31&lt;=$P$2,64&lt;=$P$2),INDEX(WH_Backend!$DZ$6:$IO$125,$L31,64),0)</f>
        <v>0</v>
      </c>
      <c r="BY31">
        <f>IF(AND($L31&lt;=$P$2,65&lt;=$P$2),INDEX(WH_Backend!$DZ$6:$IO$125,$L31,65),0)</f>
        <v>0</v>
      </c>
      <c r="BZ31">
        <f>IF(AND($L31&lt;=$P$2,66&lt;=$P$2),INDEX(WH_Backend!$DZ$6:$IO$125,$L31,66),0)</f>
        <v>0</v>
      </c>
      <c r="CA31">
        <f>IF(AND($L31&lt;=$P$2,67&lt;=$P$2),INDEX(WH_Backend!$DZ$6:$IO$125,$L31,67),0)</f>
        <v>0</v>
      </c>
      <c r="CB31">
        <f>IF(AND($L31&lt;=$P$2,68&lt;=$P$2),INDEX(WH_Backend!$DZ$6:$IO$125,$L31,68),0)</f>
        <v>0</v>
      </c>
      <c r="CC31">
        <f>IF(AND($L31&lt;=$P$2,69&lt;=$P$2),INDEX(WH_Backend!$DZ$6:$IO$125,$L31,69),0)</f>
        <v>0</v>
      </c>
      <c r="CD31">
        <f>IF(AND($L31&lt;=$P$2,70&lt;=$P$2),INDEX(WH_Backend!$DZ$6:$IO$125,$L31,70),0)</f>
        <v>0</v>
      </c>
      <c r="CE31">
        <f>IF(AND($L31&lt;=$P$2,71&lt;=$P$2),INDEX(WH_Backend!$DZ$6:$IO$125,$L31,71),0)</f>
        <v>0</v>
      </c>
      <c r="CF31">
        <f>IF(AND($L31&lt;=$P$2,72&lt;=$P$2),INDEX(WH_Backend!$DZ$6:$IO$125,$L31,72),0)</f>
        <v>0</v>
      </c>
      <c r="CG31">
        <f>IF(AND($L31&lt;=$P$2,73&lt;=$P$2),INDEX(WH_Backend!$DZ$6:$IO$125,$L31,73),0)</f>
        <v>0</v>
      </c>
      <c r="CH31">
        <f>IF(AND($L31&lt;=$P$2,74&lt;=$P$2),INDEX(WH_Backend!$DZ$6:$IO$125,$L31,74),0)</f>
        <v>0</v>
      </c>
      <c r="CI31">
        <f>IF(AND($L31&lt;=$P$2,75&lt;=$P$2),INDEX(WH_Backend!$DZ$6:$IO$125,$L31,75),0)</f>
        <v>0</v>
      </c>
      <c r="CJ31">
        <f>IF(AND($L31&lt;=$P$2,76&lt;=$P$2),INDEX(WH_Backend!$DZ$6:$IO$125,$L31,76),0)</f>
        <v>0</v>
      </c>
      <c r="CK31">
        <f>IF(AND($L31&lt;=$P$2,77&lt;=$P$2),INDEX(WH_Backend!$DZ$6:$IO$125,$L31,77),0)</f>
        <v>0</v>
      </c>
      <c r="CL31">
        <f>IF(AND($L31&lt;=$P$2,78&lt;=$P$2),INDEX(WH_Backend!$DZ$6:$IO$125,$L31,78),0)</f>
        <v>0</v>
      </c>
      <c r="CM31">
        <f>IF(AND($L31&lt;=$P$2,79&lt;=$P$2),INDEX(WH_Backend!$DZ$6:$IO$125,$L31,79),0)</f>
        <v>0</v>
      </c>
      <c r="CN31">
        <f>IF(AND($L31&lt;=$P$2,80&lt;=$P$2),INDEX(WH_Backend!$DZ$6:$IO$125,$L31,80),0)</f>
        <v>0</v>
      </c>
      <c r="CO31">
        <f>IF(AND($L31&lt;=$P$2,81&lt;=$P$2),INDEX(WH_Backend!$DZ$6:$IO$125,$L31,81),0)</f>
        <v>0</v>
      </c>
      <c r="CP31">
        <f>IF(AND($L31&lt;=$P$2,82&lt;=$P$2),INDEX(WH_Backend!$DZ$6:$IO$125,$L31,82),0)</f>
        <v>0</v>
      </c>
      <c r="CQ31">
        <f>IF(AND($L31&lt;=$P$2,83&lt;=$P$2),INDEX(WH_Backend!$DZ$6:$IO$125,$L31,83),0)</f>
        <v>0</v>
      </c>
      <c r="CR31">
        <f>IF(AND($L31&lt;=$P$2,84&lt;=$P$2),INDEX(WH_Backend!$DZ$6:$IO$125,$L31,84),0)</f>
        <v>0</v>
      </c>
      <c r="CS31">
        <f>IF(AND($L31&lt;=$P$2,85&lt;=$P$2),INDEX(WH_Backend!$DZ$6:$IO$125,$L31,85),0)</f>
        <v>0</v>
      </c>
      <c r="CT31">
        <f>IF(AND($L31&lt;=$P$2,86&lt;=$P$2),INDEX(WH_Backend!$DZ$6:$IO$125,$L31,86),0)</f>
        <v>0</v>
      </c>
      <c r="CU31">
        <f>IF(AND($L31&lt;=$P$2,87&lt;=$P$2),INDEX(WH_Backend!$DZ$6:$IO$125,$L31,87),0)</f>
        <v>0</v>
      </c>
      <c r="CV31">
        <f>IF(AND($L31&lt;=$P$2,88&lt;=$P$2),INDEX(WH_Backend!$DZ$6:$IO$125,$L31,88),0)</f>
        <v>0</v>
      </c>
      <c r="CW31">
        <f>IF(AND($L31&lt;=$P$2,89&lt;=$P$2),INDEX(WH_Backend!$DZ$6:$IO$125,$L31,89),0)</f>
        <v>0</v>
      </c>
      <c r="CX31">
        <f>IF(AND($L31&lt;=$P$2,90&lt;=$P$2),INDEX(WH_Backend!$DZ$6:$IO$125,$L31,90),0)</f>
        <v>0</v>
      </c>
      <c r="CY31">
        <f>IF(AND($L31&lt;=$P$2,91&lt;=$P$2),INDEX(WH_Backend!$DZ$6:$IO$125,$L31,91),0)</f>
        <v>0</v>
      </c>
      <c r="CZ31">
        <f>IF(AND($L31&lt;=$P$2,92&lt;=$P$2),INDEX(WH_Backend!$DZ$6:$IO$125,$L31,92),0)</f>
        <v>0</v>
      </c>
      <c r="DA31">
        <f>IF(AND($L31&lt;=$P$2,93&lt;=$P$2),INDEX(WH_Backend!$DZ$6:$IO$125,$L31,93),0)</f>
        <v>0</v>
      </c>
      <c r="DB31">
        <f>IF(AND($L31&lt;=$P$2,94&lt;=$P$2),INDEX(WH_Backend!$DZ$6:$IO$125,$L31,94),0)</f>
        <v>0</v>
      </c>
      <c r="DC31">
        <f>IF(AND($L31&lt;=$P$2,95&lt;=$P$2),INDEX(WH_Backend!$DZ$6:$IO$125,$L31,95),0)</f>
        <v>0</v>
      </c>
      <c r="DD31">
        <f>IF(AND($L31&lt;=$P$2,96&lt;=$P$2),INDEX(WH_Backend!$DZ$6:$IO$125,$L31,96),0)</f>
        <v>0</v>
      </c>
      <c r="DE31">
        <f>IF(AND($L31&lt;=$P$2,97&lt;=$P$2),INDEX(WH_Backend!$DZ$6:$IO$125,$L31,97),0)</f>
        <v>0</v>
      </c>
      <c r="DF31">
        <f>IF(AND($L31&lt;=$P$2,98&lt;=$P$2),INDEX(WH_Backend!$DZ$6:$IO$125,$L31,98),0)</f>
        <v>0</v>
      </c>
      <c r="DG31">
        <f>IF(AND($L31&lt;=$P$2,99&lt;=$P$2),INDEX(WH_Backend!$DZ$6:$IO$125,$L31,99),0)</f>
        <v>0</v>
      </c>
      <c r="DH31">
        <f>IF(AND($L31&lt;=$P$2,100&lt;=$P$2),INDEX(WH_Backend!$DZ$6:$IO$125,$L31,100),0)</f>
        <v>0</v>
      </c>
      <c r="DI31">
        <f>IF(AND($L31&lt;=$P$2,101&lt;=$P$2),INDEX(WH_Backend!$DZ$6:$IO$125,$L31,101),0)</f>
        <v>0</v>
      </c>
      <c r="DJ31">
        <f>IF(AND($L31&lt;=$P$2,102&lt;=$P$2),INDEX(WH_Backend!$DZ$6:$IO$125,$L31,102),0)</f>
        <v>0</v>
      </c>
      <c r="DK31">
        <f>IF(AND($L31&lt;=$P$2,103&lt;=$P$2),INDEX(WH_Backend!$DZ$6:$IO$125,$L31,103),0)</f>
        <v>0</v>
      </c>
      <c r="DL31">
        <f>IF(AND($L31&lt;=$P$2,104&lt;=$P$2),INDEX(WH_Backend!$DZ$6:$IO$125,$L31,104),0)</f>
        <v>0</v>
      </c>
      <c r="DM31">
        <f>IF(AND($L31&lt;=$P$2,105&lt;=$P$2),INDEX(WH_Backend!$DZ$6:$IO$125,$L31,105),0)</f>
        <v>0</v>
      </c>
      <c r="DN31">
        <f>IF(AND($L31&lt;=$P$2,106&lt;=$P$2),INDEX(WH_Backend!$DZ$6:$IO$125,$L31,106),0)</f>
        <v>0</v>
      </c>
      <c r="DO31">
        <f>IF(AND($L31&lt;=$P$2,107&lt;=$P$2),INDEX(WH_Backend!$DZ$6:$IO$125,$L31,107),0)</f>
        <v>0</v>
      </c>
      <c r="DP31">
        <f>IF(AND($L31&lt;=$P$2,108&lt;=$P$2),INDEX(WH_Backend!$DZ$6:$IO$125,$L31,108),0)</f>
        <v>0</v>
      </c>
      <c r="DQ31">
        <f>IF(AND($L31&lt;=$P$2,109&lt;=$P$2),INDEX(WH_Backend!$DZ$6:$IO$125,$L31,109),0)</f>
        <v>0</v>
      </c>
      <c r="DR31">
        <f>IF(AND($L31&lt;=$P$2,110&lt;=$P$2),INDEX(WH_Backend!$DZ$6:$IO$125,$L31,110),0)</f>
        <v>0</v>
      </c>
      <c r="DS31">
        <f>IF(AND($L31&lt;=$P$2,111&lt;=$P$2),INDEX(WH_Backend!$DZ$6:$IO$125,$L31,111),0)</f>
        <v>0</v>
      </c>
      <c r="DT31">
        <f>IF(AND($L31&lt;=$P$2,112&lt;=$P$2),INDEX(WH_Backend!$DZ$6:$IO$125,$L31,112),0)</f>
        <v>0</v>
      </c>
      <c r="DU31">
        <f>IF(AND($L31&lt;=$P$2,113&lt;=$P$2),INDEX(WH_Backend!$DZ$6:$IO$125,$L31,113),0)</f>
        <v>0</v>
      </c>
      <c r="DV31">
        <f>IF(AND($L31&lt;=$P$2,114&lt;=$P$2),INDEX(WH_Backend!$DZ$6:$IO$125,$L31,114),0)</f>
        <v>0</v>
      </c>
      <c r="DW31">
        <f>IF(AND($L31&lt;=$P$2,115&lt;=$P$2),INDEX(WH_Backend!$DZ$6:$IO$125,$L31,115),0)</f>
        <v>0</v>
      </c>
      <c r="DX31">
        <f>IF(AND($L31&lt;=$P$2,116&lt;=$P$2),INDEX(WH_Backend!$DZ$6:$IO$125,$L31,116),0)</f>
        <v>0</v>
      </c>
      <c r="DY31">
        <f>IF(AND($L31&lt;=$P$2,117&lt;=$P$2),INDEX(WH_Backend!$DZ$6:$IO$125,$L31,117),0)</f>
        <v>0</v>
      </c>
      <c r="DZ31">
        <f>IF(AND($L31&lt;=$P$2,118&lt;=$P$2),INDEX(WH_Backend!$DZ$6:$IO$125,$L31,118),0)</f>
        <v>0</v>
      </c>
      <c r="EA31">
        <f>IF(AND($L31&lt;=$P$2,119&lt;=$P$2),INDEX(WH_Backend!$DZ$6:$IO$125,$L31,119),0)</f>
        <v>0</v>
      </c>
      <c r="EB31">
        <f>IF(AND($L31&lt;=$P$2,120&lt;=$P$2),INDEX(WH_Backend!$DZ$6:$IO$125,$L31,120),0)</f>
        <v>0</v>
      </c>
    </row>
    <row r="32" spans="1:132" ht="15">
      <c r="A32" s="25">
        <f>IF(L32&lt;=$P$2,INDEX(WH_Backend!$E$6:$E$125,L32),0)</f>
        <v>508.06</v>
      </c>
      <c r="B32" s="25">
        <f t="array" ref="B32">IF(L32&lt;=$P$2,MMULT(M157:INDEX(M157:EF157,$P$2),$A$6:INDEX($A$6:$A$125,$P$2)),0)</f>
        <v>1.792715264752393E-3</v>
      </c>
      <c r="C32" s="25">
        <f t="shared" si="0"/>
        <v>-7.8728135122219101E-11</v>
      </c>
      <c r="E32">
        <f>IF(L32&lt;=$P$2,Inputs!A32,"")</f>
        <v>46</v>
      </c>
      <c r="F32" s="25">
        <f>IF(L32&lt;=$P$2,Inputs!D32,"")</f>
        <v>1.7196929004736599E-3</v>
      </c>
      <c r="G32" s="25">
        <f t="shared" si="1"/>
        <v>1.792715264752393E-3</v>
      </c>
      <c r="J32">
        <f>IF($L32&lt;=$E$2,WH_Numerical!$F32,"")</f>
        <v>1.79259116027737E-3</v>
      </c>
      <c r="L32" s="10">
        <v>27</v>
      </c>
      <c r="M32">
        <f>IF(AND($L32&lt;=$P$2,1&lt;=$P$2),INDEX(WH_Backend!$DZ$6:$IO$125,$L32,1),0)</f>
        <v>0</v>
      </c>
      <c r="N32">
        <f>IF(AND($L32&lt;=$P$2,2&lt;=$P$2),INDEX(WH_Backend!$DZ$6:$IO$125,$L32,2),0)</f>
        <v>0</v>
      </c>
      <c r="O32">
        <f>IF(AND($L32&lt;=$P$2,3&lt;=$P$2),INDEX(WH_Backend!$DZ$6:$IO$125,$L32,3),0)</f>
        <v>0</v>
      </c>
      <c r="P32">
        <f>IF(AND($L32&lt;=$P$2,4&lt;=$P$2),INDEX(WH_Backend!$DZ$6:$IO$125,$L32,4),0)</f>
        <v>0</v>
      </c>
      <c r="Q32">
        <f>IF(AND($L32&lt;=$P$2,5&lt;=$P$2),INDEX(WH_Backend!$DZ$6:$IO$125,$L32,5),0)</f>
        <v>0</v>
      </c>
      <c r="R32">
        <f>IF(AND($L32&lt;=$P$2,6&lt;=$P$2),INDEX(WH_Backend!$DZ$6:$IO$125,$L32,6),0)</f>
        <v>0</v>
      </c>
      <c r="S32">
        <f>IF(AND($L32&lt;=$P$2,7&lt;=$P$2),INDEX(WH_Backend!$DZ$6:$IO$125,$L32,7),0)</f>
        <v>0</v>
      </c>
      <c r="T32">
        <f>IF(AND($L32&lt;=$P$2,8&lt;=$P$2),INDEX(WH_Backend!$DZ$6:$IO$125,$L32,8),0)</f>
        <v>0</v>
      </c>
      <c r="U32">
        <f>IF(AND($L32&lt;=$P$2,9&lt;=$P$2),INDEX(WH_Backend!$DZ$6:$IO$125,$L32,9),0)</f>
        <v>0</v>
      </c>
      <c r="V32">
        <f>IF(AND($L32&lt;=$P$2,10&lt;=$P$2),INDEX(WH_Backend!$DZ$6:$IO$125,$L32,10),0)</f>
        <v>0</v>
      </c>
      <c r="W32">
        <f>IF(AND($L32&lt;=$P$2,11&lt;=$P$2),INDEX(WH_Backend!$DZ$6:$IO$125,$L32,11),0)</f>
        <v>0</v>
      </c>
      <c r="X32">
        <f>IF(AND($L32&lt;=$P$2,12&lt;=$P$2),INDEX(WH_Backend!$DZ$6:$IO$125,$L32,12),0)</f>
        <v>0</v>
      </c>
      <c r="Y32">
        <f>IF(AND($L32&lt;=$P$2,13&lt;=$P$2),INDEX(WH_Backend!$DZ$6:$IO$125,$L32,13),0)</f>
        <v>0</v>
      </c>
      <c r="Z32">
        <f>IF(AND($L32&lt;=$P$2,14&lt;=$P$2),INDEX(WH_Backend!$DZ$6:$IO$125,$L32,14),0)</f>
        <v>0</v>
      </c>
      <c r="AA32">
        <f>IF(AND($L32&lt;=$P$2,15&lt;=$P$2),INDEX(WH_Backend!$DZ$6:$IO$125,$L32,15),0)</f>
        <v>0</v>
      </c>
      <c r="AB32">
        <f>IF(AND($L32&lt;=$P$2,16&lt;=$P$2),INDEX(WH_Backend!$DZ$6:$IO$125,$L32,16),0)</f>
        <v>0</v>
      </c>
      <c r="AC32">
        <f>IF(AND($L32&lt;=$P$2,17&lt;=$P$2),INDEX(WH_Backend!$DZ$6:$IO$125,$L32,17),0)</f>
        <v>0</v>
      </c>
      <c r="AD32">
        <f>IF(AND($L32&lt;=$P$2,18&lt;=$P$2),INDEX(WH_Backend!$DZ$6:$IO$125,$L32,18),0)</f>
        <v>0</v>
      </c>
      <c r="AE32">
        <f>IF(AND($L32&lt;=$P$2,19&lt;=$P$2),INDEX(WH_Backend!$DZ$6:$IO$125,$L32,19),0)</f>
        <v>0</v>
      </c>
      <c r="AF32">
        <f>IF(AND($L32&lt;=$P$2,20&lt;=$P$2),INDEX(WH_Backend!$DZ$6:$IO$125,$L32,20),0)</f>
        <v>0</v>
      </c>
      <c r="AG32">
        <f>IF(AND($L32&lt;=$P$2,21&lt;=$P$2),INDEX(WH_Backend!$DZ$6:$IO$125,$L32,21),0)</f>
        <v>0</v>
      </c>
      <c r="AH32">
        <f>IF(AND($L32&lt;=$P$2,22&lt;=$P$2),INDEX(WH_Backend!$DZ$6:$IO$125,$L32,22),0)</f>
        <v>0</v>
      </c>
      <c r="AI32">
        <f>IF(AND($L32&lt;=$P$2,23&lt;=$P$2),INDEX(WH_Backend!$DZ$6:$IO$125,$L32,23),0)</f>
        <v>0</v>
      </c>
      <c r="AJ32">
        <f>IF(AND($L32&lt;=$P$2,24&lt;=$P$2),INDEX(WH_Backend!$DZ$6:$IO$125,$L32,24),0)</f>
        <v>-10000000</v>
      </c>
      <c r="AK32">
        <f>IF(AND($L32&lt;=$P$2,25&lt;=$P$2),INDEX(WH_Backend!$DZ$6:$IO$125,$L32,25),0)</f>
        <v>60000000</v>
      </c>
      <c r="AL32">
        <f>IF(AND($L32&lt;=$P$2,26&lt;=$P$2),INDEX(WH_Backend!$DZ$6:$IO$125,$L32,26),0)</f>
        <v>-150000000</v>
      </c>
      <c r="AM32">
        <f>IF(AND($L32&lt;=$P$2,27&lt;=$P$2),INDEX(WH_Backend!$DZ$6:$IO$125,$L32,27),0)</f>
        <v>200295436.47</v>
      </c>
      <c r="AN32">
        <f>IF(AND($L32&lt;=$P$2,28&lt;=$P$2),INDEX(WH_Backend!$DZ$6:$IO$125,$L32,28),0)</f>
        <v>-150000000</v>
      </c>
      <c r="AO32">
        <f>IF(AND($L32&lt;=$P$2,29&lt;=$P$2),INDEX(WH_Backend!$DZ$6:$IO$125,$L32,29),0)</f>
        <v>60000000</v>
      </c>
      <c r="AP32">
        <f>IF(AND($L32&lt;=$P$2,30&lt;=$P$2),INDEX(WH_Backend!$DZ$6:$IO$125,$L32,30),0)</f>
        <v>-10000000</v>
      </c>
      <c r="AQ32">
        <f>IF(AND($L32&lt;=$P$2,31&lt;=$P$2),INDEX(WH_Backend!$DZ$6:$IO$125,$L32,31),0)</f>
        <v>0</v>
      </c>
      <c r="AR32">
        <f>IF(AND($L32&lt;=$P$2,32&lt;=$P$2),INDEX(WH_Backend!$DZ$6:$IO$125,$L32,32),0)</f>
        <v>0</v>
      </c>
      <c r="AS32">
        <f>IF(AND($L32&lt;=$P$2,33&lt;=$P$2),INDEX(WH_Backend!$DZ$6:$IO$125,$L32,33),0)</f>
        <v>0</v>
      </c>
      <c r="AT32">
        <f>IF(AND($L32&lt;=$P$2,34&lt;=$P$2),INDEX(WH_Backend!$DZ$6:$IO$125,$L32,34),0)</f>
        <v>0</v>
      </c>
      <c r="AU32">
        <f>IF(AND($L32&lt;=$P$2,35&lt;=$P$2),INDEX(WH_Backend!$DZ$6:$IO$125,$L32,35),0)</f>
        <v>0</v>
      </c>
      <c r="AV32">
        <f>IF(AND($L32&lt;=$P$2,36&lt;=$P$2),INDEX(WH_Backend!$DZ$6:$IO$125,$L32,36),0)</f>
        <v>0</v>
      </c>
      <c r="AW32">
        <f>IF(AND($L32&lt;=$P$2,37&lt;=$P$2),INDEX(WH_Backend!$DZ$6:$IO$125,$L32,37),0)</f>
        <v>0</v>
      </c>
      <c r="AX32">
        <f>IF(AND($L32&lt;=$P$2,38&lt;=$P$2),INDEX(WH_Backend!$DZ$6:$IO$125,$L32,38),0)</f>
        <v>0</v>
      </c>
      <c r="AY32">
        <f>IF(AND($L32&lt;=$P$2,39&lt;=$P$2),INDEX(WH_Backend!$DZ$6:$IO$125,$L32,39),0)</f>
        <v>0</v>
      </c>
      <c r="AZ32">
        <f>IF(AND($L32&lt;=$P$2,40&lt;=$P$2),INDEX(WH_Backend!$DZ$6:$IO$125,$L32,40),0)</f>
        <v>0</v>
      </c>
      <c r="BA32">
        <f>IF(AND($L32&lt;=$P$2,41&lt;=$P$2),INDEX(WH_Backend!$DZ$6:$IO$125,$L32,41),0)</f>
        <v>0</v>
      </c>
      <c r="BB32">
        <f>IF(AND($L32&lt;=$P$2,42&lt;=$P$2),INDEX(WH_Backend!$DZ$6:$IO$125,$L32,42),0)</f>
        <v>0</v>
      </c>
      <c r="BC32">
        <f>IF(AND($L32&lt;=$P$2,43&lt;=$P$2),INDEX(WH_Backend!$DZ$6:$IO$125,$L32,43),0)</f>
        <v>0</v>
      </c>
      <c r="BD32">
        <f>IF(AND($L32&lt;=$P$2,44&lt;=$P$2),INDEX(WH_Backend!$DZ$6:$IO$125,$L32,44),0)</f>
        <v>0</v>
      </c>
      <c r="BE32">
        <f>IF(AND($L32&lt;=$P$2,45&lt;=$P$2),INDEX(WH_Backend!$DZ$6:$IO$125,$L32,45),0)</f>
        <v>0</v>
      </c>
      <c r="BF32">
        <f>IF(AND($L32&lt;=$P$2,46&lt;=$P$2),INDEX(WH_Backend!$DZ$6:$IO$125,$L32,46),0)</f>
        <v>0</v>
      </c>
      <c r="BG32">
        <f>IF(AND($L32&lt;=$P$2,47&lt;=$P$2),INDEX(WH_Backend!$DZ$6:$IO$125,$L32,47),0)</f>
        <v>0</v>
      </c>
      <c r="BH32">
        <f>IF(AND($L32&lt;=$P$2,48&lt;=$P$2),INDEX(WH_Backend!$DZ$6:$IO$125,$L32,48),0)</f>
        <v>0</v>
      </c>
      <c r="BI32">
        <f>IF(AND($L32&lt;=$P$2,49&lt;=$P$2),INDEX(WH_Backend!$DZ$6:$IO$125,$L32,49),0)</f>
        <v>0</v>
      </c>
      <c r="BJ32">
        <f>IF(AND($L32&lt;=$P$2,50&lt;=$P$2),INDEX(WH_Backend!$DZ$6:$IO$125,$L32,50),0)</f>
        <v>0</v>
      </c>
      <c r="BK32">
        <f>IF(AND($L32&lt;=$P$2,51&lt;=$P$2),INDEX(WH_Backend!$DZ$6:$IO$125,$L32,51),0)</f>
        <v>0</v>
      </c>
      <c r="BL32">
        <f>IF(AND($L32&lt;=$P$2,52&lt;=$P$2),INDEX(WH_Backend!$DZ$6:$IO$125,$L32,52),0)</f>
        <v>0</v>
      </c>
      <c r="BM32">
        <f>IF(AND($L32&lt;=$P$2,53&lt;=$P$2),INDEX(WH_Backend!$DZ$6:$IO$125,$L32,53),0)</f>
        <v>0</v>
      </c>
      <c r="BN32">
        <f>IF(AND($L32&lt;=$P$2,54&lt;=$P$2),INDEX(WH_Backend!$DZ$6:$IO$125,$L32,54),0)</f>
        <v>0</v>
      </c>
      <c r="BO32">
        <f>IF(AND($L32&lt;=$P$2,55&lt;=$P$2),INDEX(WH_Backend!$DZ$6:$IO$125,$L32,55),0)</f>
        <v>0</v>
      </c>
      <c r="BP32">
        <f>IF(AND($L32&lt;=$P$2,56&lt;=$P$2),INDEX(WH_Backend!$DZ$6:$IO$125,$L32,56),0)</f>
        <v>0</v>
      </c>
      <c r="BQ32">
        <f>IF(AND($L32&lt;=$P$2,57&lt;=$P$2),INDEX(WH_Backend!$DZ$6:$IO$125,$L32,57),0)</f>
        <v>0</v>
      </c>
      <c r="BR32">
        <f>IF(AND($L32&lt;=$P$2,58&lt;=$P$2),INDEX(WH_Backend!$DZ$6:$IO$125,$L32,58),0)</f>
        <v>0</v>
      </c>
      <c r="BS32">
        <f>IF(AND($L32&lt;=$P$2,59&lt;=$P$2),INDEX(WH_Backend!$DZ$6:$IO$125,$L32,59),0)</f>
        <v>0</v>
      </c>
      <c r="BT32">
        <f>IF(AND($L32&lt;=$P$2,60&lt;=$P$2),INDEX(WH_Backend!$DZ$6:$IO$125,$L32,60),0)</f>
        <v>0</v>
      </c>
      <c r="BU32">
        <f>IF(AND($L32&lt;=$P$2,61&lt;=$P$2),INDEX(WH_Backend!$DZ$6:$IO$125,$L32,61),0)</f>
        <v>0</v>
      </c>
      <c r="BV32">
        <f>IF(AND($L32&lt;=$P$2,62&lt;=$P$2),INDEX(WH_Backend!$DZ$6:$IO$125,$L32,62),0)</f>
        <v>0</v>
      </c>
      <c r="BW32">
        <f>IF(AND($L32&lt;=$P$2,63&lt;=$P$2),INDEX(WH_Backend!$DZ$6:$IO$125,$L32,63),0)</f>
        <v>0</v>
      </c>
      <c r="BX32">
        <f>IF(AND($L32&lt;=$P$2,64&lt;=$P$2),INDEX(WH_Backend!$DZ$6:$IO$125,$L32,64),0)</f>
        <v>0</v>
      </c>
      <c r="BY32">
        <f>IF(AND($L32&lt;=$P$2,65&lt;=$P$2),INDEX(WH_Backend!$DZ$6:$IO$125,$L32,65),0)</f>
        <v>0</v>
      </c>
      <c r="BZ32">
        <f>IF(AND($L32&lt;=$P$2,66&lt;=$P$2),INDEX(WH_Backend!$DZ$6:$IO$125,$L32,66),0)</f>
        <v>0</v>
      </c>
      <c r="CA32">
        <f>IF(AND($L32&lt;=$P$2,67&lt;=$P$2),INDEX(WH_Backend!$DZ$6:$IO$125,$L32,67),0)</f>
        <v>0</v>
      </c>
      <c r="CB32">
        <f>IF(AND($L32&lt;=$P$2,68&lt;=$P$2),INDEX(WH_Backend!$DZ$6:$IO$125,$L32,68),0)</f>
        <v>0</v>
      </c>
      <c r="CC32">
        <f>IF(AND($L32&lt;=$P$2,69&lt;=$P$2),INDEX(WH_Backend!$DZ$6:$IO$125,$L32,69),0)</f>
        <v>0</v>
      </c>
      <c r="CD32">
        <f>IF(AND($L32&lt;=$P$2,70&lt;=$P$2),INDEX(WH_Backend!$DZ$6:$IO$125,$L32,70),0)</f>
        <v>0</v>
      </c>
      <c r="CE32">
        <f>IF(AND($L32&lt;=$P$2,71&lt;=$P$2),INDEX(WH_Backend!$DZ$6:$IO$125,$L32,71),0)</f>
        <v>0</v>
      </c>
      <c r="CF32">
        <f>IF(AND($L32&lt;=$P$2,72&lt;=$P$2),INDEX(WH_Backend!$DZ$6:$IO$125,$L32,72),0)</f>
        <v>0</v>
      </c>
      <c r="CG32">
        <f>IF(AND($L32&lt;=$P$2,73&lt;=$P$2),INDEX(WH_Backend!$DZ$6:$IO$125,$L32,73),0)</f>
        <v>0</v>
      </c>
      <c r="CH32">
        <f>IF(AND($L32&lt;=$P$2,74&lt;=$P$2),INDEX(WH_Backend!$DZ$6:$IO$125,$L32,74),0)</f>
        <v>0</v>
      </c>
      <c r="CI32">
        <f>IF(AND($L32&lt;=$P$2,75&lt;=$P$2),INDEX(WH_Backend!$DZ$6:$IO$125,$L32,75),0)</f>
        <v>0</v>
      </c>
      <c r="CJ32">
        <f>IF(AND($L32&lt;=$P$2,76&lt;=$P$2),INDEX(WH_Backend!$DZ$6:$IO$125,$L32,76),0)</f>
        <v>0</v>
      </c>
      <c r="CK32">
        <f>IF(AND($L32&lt;=$P$2,77&lt;=$P$2),INDEX(WH_Backend!$DZ$6:$IO$125,$L32,77),0)</f>
        <v>0</v>
      </c>
      <c r="CL32">
        <f>IF(AND($L32&lt;=$P$2,78&lt;=$P$2),INDEX(WH_Backend!$DZ$6:$IO$125,$L32,78),0)</f>
        <v>0</v>
      </c>
      <c r="CM32">
        <f>IF(AND($L32&lt;=$P$2,79&lt;=$P$2),INDEX(WH_Backend!$DZ$6:$IO$125,$L32,79),0)</f>
        <v>0</v>
      </c>
      <c r="CN32">
        <f>IF(AND($L32&lt;=$P$2,80&lt;=$P$2),INDEX(WH_Backend!$DZ$6:$IO$125,$L32,80),0)</f>
        <v>0</v>
      </c>
      <c r="CO32">
        <f>IF(AND($L32&lt;=$P$2,81&lt;=$P$2),INDEX(WH_Backend!$DZ$6:$IO$125,$L32,81),0)</f>
        <v>0</v>
      </c>
      <c r="CP32">
        <f>IF(AND($L32&lt;=$P$2,82&lt;=$P$2),INDEX(WH_Backend!$DZ$6:$IO$125,$L32,82),0)</f>
        <v>0</v>
      </c>
      <c r="CQ32">
        <f>IF(AND($L32&lt;=$P$2,83&lt;=$P$2),INDEX(WH_Backend!$DZ$6:$IO$125,$L32,83),0)</f>
        <v>0</v>
      </c>
      <c r="CR32">
        <f>IF(AND($L32&lt;=$P$2,84&lt;=$P$2),INDEX(WH_Backend!$DZ$6:$IO$125,$L32,84),0)</f>
        <v>0</v>
      </c>
      <c r="CS32">
        <f>IF(AND($L32&lt;=$P$2,85&lt;=$P$2),INDEX(WH_Backend!$DZ$6:$IO$125,$L32,85),0)</f>
        <v>0</v>
      </c>
      <c r="CT32">
        <f>IF(AND($L32&lt;=$P$2,86&lt;=$P$2),INDEX(WH_Backend!$DZ$6:$IO$125,$L32,86),0)</f>
        <v>0</v>
      </c>
      <c r="CU32">
        <f>IF(AND($L32&lt;=$P$2,87&lt;=$P$2),INDEX(WH_Backend!$DZ$6:$IO$125,$L32,87),0)</f>
        <v>0</v>
      </c>
      <c r="CV32">
        <f>IF(AND($L32&lt;=$P$2,88&lt;=$P$2),INDEX(WH_Backend!$DZ$6:$IO$125,$L32,88),0)</f>
        <v>0</v>
      </c>
      <c r="CW32">
        <f>IF(AND($L32&lt;=$P$2,89&lt;=$P$2),INDEX(WH_Backend!$DZ$6:$IO$125,$L32,89),0)</f>
        <v>0</v>
      </c>
      <c r="CX32">
        <f>IF(AND($L32&lt;=$P$2,90&lt;=$P$2),INDEX(WH_Backend!$DZ$6:$IO$125,$L32,90),0)</f>
        <v>0</v>
      </c>
      <c r="CY32">
        <f>IF(AND($L32&lt;=$P$2,91&lt;=$P$2),INDEX(WH_Backend!$DZ$6:$IO$125,$L32,91),0)</f>
        <v>0</v>
      </c>
      <c r="CZ32">
        <f>IF(AND($L32&lt;=$P$2,92&lt;=$P$2),INDEX(WH_Backend!$DZ$6:$IO$125,$L32,92),0)</f>
        <v>0</v>
      </c>
      <c r="DA32">
        <f>IF(AND($L32&lt;=$P$2,93&lt;=$P$2),INDEX(WH_Backend!$DZ$6:$IO$125,$L32,93),0)</f>
        <v>0</v>
      </c>
      <c r="DB32">
        <f>IF(AND($L32&lt;=$P$2,94&lt;=$P$2),INDEX(WH_Backend!$DZ$6:$IO$125,$L32,94),0)</f>
        <v>0</v>
      </c>
      <c r="DC32">
        <f>IF(AND($L32&lt;=$P$2,95&lt;=$P$2),INDEX(WH_Backend!$DZ$6:$IO$125,$L32,95),0)</f>
        <v>0</v>
      </c>
      <c r="DD32">
        <f>IF(AND($L32&lt;=$P$2,96&lt;=$P$2),INDEX(WH_Backend!$DZ$6:$IO$125,$L32,96),0)</f>
        <v>0</v>
      </c>
      <c r="DE32">
        <f>IF(AND($L32&lt;=$P$2,97&lt;=$P$2),INDEX(WH_Backend!$DZ$6:$IO$125,$L32,97),0)</f>
        <v>0</v>
      </c>
      <c r="DF32">
        <f>IF(AND($L32&lt;=$P$2,98&lt;=$P$2),INDEX(WH_Backend!$DZ$6:$IO$125,$L32,98),0)</f>
        <v>0</v>
      </c>
      <c r="DG32">
        <f>IF(AND($L32&lt;=$P$2,99&lt;=$P$2),INDEX(WH_Backend!$DZ$6:$IO$125,$L32,99),0)</f>
        <v>0</v>
      </c>
      <c r="DH32">
        <f>IF(AND($L32&lt;=$P$2,100&lt;=$P$2),INDEX(WH_Backend!$DZ$6:$IO$125,$L32,100),0)</f>
        <v>0</v>
      </c>
      <c r="DI32">
        <f>IF(AND($L32&lt;=$P$2,101&lt;=$P$2),INDEX(WH_Backend!$DZ$6:$IO$125,$L32,101),0)</f>
        <v>0</v>
      </c>
      <c r="DJ32">
        <f>IF(AND($L32&lt;=$P$2,102&lt;=$P$2),INDEX(WH_Backend!$DZ$6:$IO$125,$L32,102),0)</f>
        <v>0</v>
      </c>
      <c r="DK32">
        <f>IF(AND($L32&lt;=$P$2,103&lt;=$P$2),INDEX(WH_Backend!$DZ$6:$IO$125,$L32,103),0)</f>
        <v>0</v>
      </c>
      <c r="DL32">
        <f>IF(AND($L32&lt;=$P$2,104&lt;=$P$2),INDEX(WH_Backend!$DZ$6:$IO$125,$L32,104),0)</f>
        <v>0</v>
      </c>
      <c r="DM32">
        <f>IF(AND($L32&lt;=$P$2,105&lt;=$P$2),INDEX(WH_Backend!$DZ$6:$IO$125,$L32,105),0)</f>
        <v>0</v>
      </c>
      <c r="DN32">
        <f>IF(AND($L32&lt;=$P$2,106&lt;=$P$2),INDEX(WH_Backend!$DZ$6:$IO$125,$L32,106),0)</f>
        <v>0</v>
      </c>
      <c r="DO32">
        <f>IF(AND($L32&lt;=$P$2,107&lt;=$P$2),INDEX(WH_Backend!$DZ$6:$IO$125,$L32,107),0)</f>
        <v>0</v>
      </c>
      <c r="DP32">
        <f>IF(AND($L32&lt;=$P$2,108&lt;=$P$2),INDEX(WH_Backend!$DZ$6:$IO$125,$L32,108),0)</f>
        <v>0</v>
      </c>
      <c r="DQ32">
        <f>IF(AND($L32&lt;=$P$2,109&lt;=$P$2),INDEX(WH_Backend!$DZ$6:$IO$125,$L32,109),0)</f>
        <v>0</v>
      </c>
      <c r="DR32">
        <f>IF(AND($L32&lt;=$P$2,110&lt;=$P$2),INDEX(WH_Backend!$DZ$6:$IO$125,$L32,110),0)</f>
        <v>0</v>
      </c>
      <c r="DS32">
        <f>IF(AND($L32&lt;=$P$2,111&lt;=$P$2),INDEX(WH_Backend!$DZ$6:$IO$125,$L32,111),0)</f>
        <v>0</v>
      </c>
      <c r="DT32">
        <f>IF(AND($L32&lt;=$P$2,112&lt;=$P$2),INDEX(WH_Backend!$DZ$6:$IO$125,$L32,112),0)</f>
        <v>0</v>
      </c>
      <c r="DU32">
        <f>IF(AND($L32&lt;=$P$2,113&lt;=$P$2),INDEX(WH_Backend!$DZ$6:$IO$125,$L32,113),0)</f>
        <v>0</v>
      </c>
      <c r="DV32">
        <f>IF(AND($L32&lt;=$P$2,114&lt;=$P$2),INDEX(WH_Backend!$DZ$6:$IO$125,$L32,114),0)</f>
        <v>0</v>
      </c>
      <c r="DW32">
        <f>IF(AND($L32&lt;=$P$2,115&lt;=$P$2),INDEX(WH_Backend!$DZ$6:$IO$125,$L32,115),0)</f>
        <v>0</v>
      </c>
      <c r="DX32">
        <f>IF(AND($L32&lt;=$P$2,116&lt;=$P$2),INDEX(WH_Backend!$DZ$6:$IO$125,$L32,116),0)</f>
        <v>0</v>
      </c>
      <c r="DY32">
        <f>IF(AND($L32&lt;=$P$2,117&lt;=$P$2),INDEX(WH_Backend!$DZ$6:$IO$125,$L32,117),0)</f>
        <v>0</v>
      </c>
      <c r="DZ32">
        <f>IF(AND($L32&lt;=$P$2,118&lt;=$P$2),INDEX(WH_Backend!$DZ$6:$IO$125,$L32,118),0)</f>
        <v>0</v>
      </c>
      <c r="EA32">
        <f>IF(AND($L32&lt;=$P$2,119&lt;=$P$2),INDEX(WH_Backend!$DZ$6:$IO$125,$L32,119),0)</f>
        <v>0</v>
      </c>
      <c r="EB32">
        <f>IF(AND($L32&lt;=$P$2,120&lt;=$P$2),INDEX(WH_Backend!$DZ$6:$IO$125,$L32,120),0)</f>
        <v>0</v>
      </c>
    </row>
    <row r="33" spans="1:132" ht="15">
      <c r="A33" s="25">
        <f>IF(L33&lt;=$P$2,INDEX(WH_Backend!$E$6:$E$125,L33),0)</f>
        <v>538.05999999999995</v>
      </c>
      <c r="B33" s="25">
        <f t="array" ref="B33">IF(L33&lt;=$P$2,MMULT(M158:INDEX(M158:EF158,$P$2),$A$6:INDEX($A$6:$A$125,$P$2)),0)</f>
        <v>1.9380866299362309E-3</v>
      </c>
      <c r="C33" s="25">
        <f t="shared" si="0"/>
        <v>-4.5929482439532876E-11</v>
      </c>
      <c r="E33">
        <f>IF(L33&lt;=$P$2,Inputs!A33,"")</f>
        <v>47</v>
      </c>
      <c r="F33" s="25">
        <f>IF(L33&lt;=$P$2,Inputs!D33,"")</f>
        <v>1.8615623291415599E-3</v>
      </c>
      <c r="G33" s="25">
        <f t="shared" si="1"/>
        <v>1.9380866299362309E-3</v>
      </c>
      <c r="J33">
        <f>IF($L33&lt;=$E$2,WH_Numerical!$F33,"")</f>
        <v>1.93803274334161E-3</v>
      </c>
      <c r="L33" s="10">
        <v>28</v>
      </c>
      <c r="M33">
        <f>IF(AND($L33&lt;=$P$2,1&lt;=$P$2),INDEX(WH_Backend!$DZ$6:$IO$125,$L33,1),0)</f>
        <v>0</v>
      </c>
      <c r="N33">
        <f>IF(AND($L33&lt;=$P$2,2&lt;=$P$2),INDEX(WH_Backend!$DZ$6:$IO$125,$L33,2),0)</f>
        <v>0</v>
      </c>
      <c r="O33">
        <f>IF(AND($L33&lt;=$P$2,3&lt;=$P$2),INDEX(WH_Backend!$DZ$6:$IO$125,$L33,3),0)</f>
        <v>0</v>
      </c>
      <c r="P33">
        <f>IF(AND($L33&lt;=$P$2,4&lt;=$P$2),INDEX(WH_Backend!$DZ$6:$IO$125,$L33,4),0)</f>
        <v>0</v>
      </c>
      <c r="Q33">
        <f>IF(AND($L33&lt;=$P$2,5&lt;=$P$2),INDEX(WH_Backend!$DZ$6:$IO$125,$L33,5),0)</f>
        <v>0</v>
      </c>
      <c r="R33">
        <f>IF(AND($L33&lt;=$P$2,6&lt;=$P$2),INDEX(WH_Backend!$DZ$6:$IO$125,$L33,6),0)</f>
        <v>0</v>
      </c>
      <c r="S33">
        <f>IF(AND($L33&lt;=$P$2,7&lt;=$P$2),INDEX(WH_Backend!$DZ$6:$IO$125,$L33,7),0)</f>
        <v>0</v>
      </c>
      <c r="T33">
        <f>IF(AND($L33&lt;=$P$2,8&lt;=$P$2),INDEX(WH_Backend!$DZ$6:$IO$125,$L33,8),0)</f>
        <v>0</v>
      </c>
      <c r="U33">
        <f>IF(AND($L33&lt;=$P$2,9&lt;=$P$2),INDEX(WH_Backend!$DZ$6:$IO$125,$L33,9),0)</f>
        <v>0</v>
      </c>
      <c r="V33">
        <f>IF(AND($L33&lt;=$P$2,10&lt;=$P$2),INDEX(WH_Backend!$DZ$6:$IO$125,$L33,10),0)</f>
        <v>0</v>
      </c>
      <c r="W33">
        <f>IF(AND($L33&lt;=$P$2,11&lt;=$P$2),INDEX(WH_Backend!$DZ$6:$IO$125,$L33,11),0)</f>
        <v>0</v>
      </c>
      <c r="X33">
        <f>IF(AND($L33&lt;=$P$2,12&lt;=$P$2),INDEX(WH_Backend!$DZ$6:$IO$125,$L33,12),0)</f>
        <v>0</v>
      </c>
      <c r="Y33">
        <f>IF(AND($L33&lt;=$P$2,13&lt;=$P$2),INDEX(WH_Backend!$DZ$6:$IO$125,$L33,13),0)</f>
        <v>0</v>
      </c>
      <c r="Z33">
        <f>IF(AND($L33&lt;=$P$2,14&lt;=$P$2),INDEX(WH_Backend!$DZ$6:$IO$125,$L33,14),0)</f>
        <v>0</v>
      </c>
      <c r="AA33">
        <f>IF(AND($L33&lt;=$P$2,15&lt;=$P$2),INDEX(WH_Backend!$DZ$6:$IO$125,$L33,15),0)</f>
        <v>0</v>
      </c>
      <c r="AB33">
        <f>IF(AND($L33&lt;=$P$2,16&lt;=$P$2),INDEX(WH_Backend!$DZ$6:$IO$125,$L33,16),0)</f>
        <v>0</v>
      </c>
      <c r="AC33">
        <f>IF(AND($L33&lt;=$P$2,17&lt;=$P$2),INDEX(WH_Backend!$DZ$6:$IO$125,$L33,17),0)</f>
        <v>0</v>
      </c>
      <c r="AD33">
        <f>IF(AND($L33&lt;=$P$2,18&lt;=$P$2),INDEX(WH_Backend!$DZ$6:$IO$125,$L33,18),0)</f>
        <v>0</v>
      </c>
      <c r="AE33">
        <f>IF(AND($L33&lt;=$P$2,19&lt;=$P$2),INDEX(WH_Backend!$DZ$6:$IO$125,$L33,19),0)</f>
        <v>0</v>
      </c>
      <c r="AF33">
        <f>IF(AND($L33&lt;=$P$2,20&lt;=$P$2),INDEX(WH_Backend!$DZ$6:$IO$125,$L33,20),0)</f>
        <v>0</v>
      </c>
      <c r="AG33">
        <f>IF(AND($L33&lt;=$P$2,21&lt;=$P$2),INDEX(WH_Backend!$DZ$6:$IO$125,$L33,21),0)</f>
        <v>0</v>
      </c>
      <c r="AH33">
        <f>IF(AND($L33&lt;=$P$2,22&lt;=$P$2),INDEX(WH_Backend!$DZ$6:$IO$125,$L33,22),0)</f>
        <v>0</v>
      </c>
      <c r="AI33">
        <f>IF(AND($L33&lt;=$P$2,23&lt;=$P$2),INDEX(WH_Backend!$DZ$6:$IO$125,$L33,23),0)</f>
        <v>0</v>
      </c>
      <c r="AJ33">
        <f>IF(AND($L33&lt;=$P$2,24&lt;=$P$2),INDEX(WH_Backend!$DZ$6:$IO$125,$L33,24),0)</f>
        <v>0</v>
      </c>
      <c r="AK33">
        <f>IF(AND($L33&lt;=$P$2,25&lt;=$P$2),INDEX(WH_Backend!$DZ$6:$IO$125,$L33,25),0)</f>
        <v>-10000000</v>
      </c>
      <c r="AL33">
        <f>IF(AND($L33&lt;=$P$2,26&lt;=$P$2),INDEX(WH_Backend!$DZ$6:$IO$125,$L33,26),0)</f>
        <v>60000000</v>
      </c>
      <c r="AM33">
        <f>IF(AND($L33&lt;=$P$2,27&lt;=$P$2),INDEX(WH_Backend!$DZ$6:$IO$125,$L33,27),0)</f>
        <v>-150000000</v>
      </c>
      <c r="AN33">
        <f>IF(AND($L33&lt;=$P$2,28&lt;=$P$2),INDEX(WH_Backend!$DZ$6:$IO$125,$L33,28),0)</f>
        <v>200289036.78999999</v>
      </c>
      <c r="AO33">
        <f>IF(AND($L33&lt;=$P$2,29&lt;=$P$2),INDEX(WH_Backend!$DZ$6:$IO$125,$L33,29),0)</f>
        <v>-150000000</v>
      </c>
      <c r="AP33">
        <f>IF(AND($L33&lt;=$P$2,30&lt;=$P$2),INDEX(WH_Backend!$DZ$6:$IO$125,$L33,30),0)</f>
        <v>60000000</v>
      </c>
      <c r="AQ33">
        <f>IF(AND($L33&lt;=$P$2,31&lt;=$P$2),INDEX(WH_Backend!$DZ$6:$IO$125,$L33,31),0)</f>
        <v>-10000000</v>
      </c>
      <c r="AR33">
        <f>IF(AND($L33&lt;=$P$2,32&lt;=$P$2),INDEX(WH_Backend!$DZ$6:$IO$125,$L33,32),0)</f>
        <v>0</v>
      </c>
      <c r="AS33">
        <f>IF(AND($L33&lt;=$P$2,33&lt;=$P$2),INDEX(WH_Backend!$DZ$6:$IO$125,$L33,33),0)</f>
        <v>0</v>
      </c>
      <c r="AT33">
        <f>IF(AND($L33&lt;=$P$2,34&lt;=$P$2),INDEX(WH_Backend!$DZ$6:$IO$125,$L33,34),0)</f>
        <v>0</v>
      </c>
      <c r="AU33">
        <f>IF(AND($L33&lt;=$P$2,35&lt;=$P$2),INDEX(WH_Backend!$DZ$6:$IO$125,$L33,35),0)</f>
        <v>0</v>
      </c>
      <c r="AV33">
        <f>IF(AND($L33&lt;=$P$2,36&lt;=$P$2),INDEX(WH_Backend!$DZ$6:$IO$125,$L33,36),0)</f>
        <v>0</v>
      </c>
      <c r="AW33">
        <f>IF(AND($L33&lt;=$P$2,37&lt;=$P$2),INDEX(WH_Backend!$DZ$6:$IO$125,$L33,37),0)</f>
        <v>0</v>
      </c>
      <c r="AX33">
        <f>IF(AND($L33&lt;=$P$2,38&lt;=$P$2),INDEX(WH_Backend!$DZ$6:$IO$125,$L33,38),0)</f>
        <v>0</v>
      </c>
      <c r="AY33">
        <f>IF(AND($L33&lt;=$P$2,39&lt;=$P$2),INDEX(WH_Backend!$DZ$6:$IO$125,$L33,39),0)</f>
        <v>0</v>
      </c>
      <c r="AZ33">
        <f>IF(AND($L33&lt;=$P$2,40&lt;=$P$2),INDEX(WH_Backend!$DZ$6:$IO$125,$L33,40),0)</f>
        <v>0</v>
      </c>
      <c r="BA33">
        <f>IF(AND($L33&lt;=$P$2,41&lt;=$P$2),INDEX(WH_Backend!$DZ$6:$IO$125,$L33,41),0)</f>
        <v>0</v>
      </c>
      <c r="BB33">
        <f>IF(AND($L33&lt;=$P$2,42&lt;=$P$2),INDEX(WH_Backend!$DZ$6:$IO$125,$L33,42),0)</f>
        <v>0</v>
      </c>
      <c r="BC33">
        <f>IF(AND($L33&lt;=$P$2,43&lt;=$P$2),INDEX(WH_Backend!$DZ$6:$IO$125,$L33,43),0)</f>
        <v>0</v>
      </c>
      <c r="BD33">
        <f>IF(AND($L33&lt;=$P$2,44&lt;=$P$2),INDEX(WH_Backend!$DZ$6:$IO$125,$L33,44),0)</f>
        <v>0</v>
      </c>
      <c r="BE33">
        <f>IF(AND($L33&lt;=$P$2,45&lt;=$P$2),INDEX(WH_Backend!$DZ$6:$IO$125,$L33,45),0)</f>
        <v>0</v>
      </c>
      <c r="BF33">
        <f>IF(AND($L33&lt;=$P$2,46&lt;=$P$2),INDEX(WH_Backend!$DZ$6:$IO$125,$L33,46),0)</f>
        <v>0</v>
      </c>
      <c r="BG33">
        <f>IF(AND($L33&lt;=$P$2,47&lt;=$P$2),INDEX(WH_Backend!$DZ$6:$IO$125,$L33,47),0)</f>
        <v>0</v>
      </c>
      <c r="BH33">
        <f>IF(AND($L33&lt;=$P$2,48&lt;=$P$2),INDEX(WH_Backend!$DZ$6:$IO$125,$L33,48),0)</f>
        <v>0</v>
      </c>
      <c r="BI33">
        <f>IF(AND($L33&lt;=$P$2,49&lt;=$P$2),INDEX(WH_Backend!$DZ$6:$IO$125,$L33,49),0)</f>
        <v>0</v>
      </c>
      <c r="BJ33">
        <f>IF(AND($L33&lt;=$P$2,50&lt;=$P$2),INDEX(WH_Backend!$DZ$6:$IO$125,$L33,50),0)</f>
        <v>0</v>
      </c>
      <c r="BK33">
        <f>IF(AND($L33&lt;=$P$2,51&lt;=$P$2),INDEX(WH_Backend!$DZ$6:$IO$125,$L33,51),0)</f>
        <v>0</v>
      </c>
      <c r="BL33">
        <f>IF(AND($L33&lt;=$P$2,52&lt;=$P$2),INDEX(WH_Backend!$DZ$6:$IO$125,$L33,52),0)</f>
        <v>0</v>
      </c>
      <c r="BM33">
        <f>IF(AND($L33&lt;=$P$2,53&lt;=$P$2),INDEX(WH_Backend!$DZ$6:$IO$125,$L33,53),0)</f>
        <v>0</v>
      </c>
      <c r="BN33">
        <f>IF(AND($L33&lt;=$P$2,54&lt;=$P$2),INDEX(WH_Backend!$DZ$6:$IO$125,$L33,54),0)</f>
        <v>0</v>
      </c>
      <c r="BO33">
        <f>IF(AND($L33&lt;=$P$2,55&lt;=$P$2),INDEX(WH_Backend!$DZ$6:$IO$125,$L33,55),0)</f>
        <v>0</v>
      </c>
      <c r="BP33">
        <f>IF(AND($L33&lt;=$P$2,56&lt;=$P$2),INDEX(WH_Backend!$DZ$6:$IO$125,$L33,56),0)</f>
        <v>0</v>
      </c>
      <c r="BQ33">
        <f>IF(AND($L33&lt;=$P$2,57&lt;=$P$2),INDEX(WH_Backend!$DZ$6:$IO$125,$L33,57),0)</f>
        <v>0</v>
      </c>
      <c r="BR33">
        <f>IF(AND($L33&lt;=$P$2,58&lt;=$P$2),INDEX(WH_Backend!$DZ$6:$IO$125,$L33,58),0)</f>
        <v>0</v>
      </c>
      <c r="BS33">
        <f>IF(AND($L33&lt;=$P$2,59&lt;=$P$2),INDEX(WH_Backend!$DZ$6:$IO$125,$L33,59),0)</f>
        <v>0</v>
      </c>
      <c r="BT33">
        <f>IF(AND($L33&lt;=$P$2,60&lt;=$P$2),INDEX(WH_Backend!$DZ$6:$IO$125,$L33,60),0)</f>
        <v>0</v>
      </c>
      <c r="BU33">
        <f>IF(AND($L33&lt;=$P$2,61&lt;=$P$2),INDEX(WH_Backend!$DZ$6:$IO$125,$L33,61),0)</f>
        <v>0</v>
      </c>
      <c r="BV33">
        <f>IF(AND($L33&lt;=$P$2,62&lt;=$P$2),INDEX(WH_Backend!$DZ$6:$IO$125,$L33,62),0)</f>
        <v>0</v>
      </c>
      <c r="BW33">
        <f>IF(AND($L33&lt;=$P$2,63&lt;=$P$2),INDEX(WH_Backend!$DZ$6:$IO$125,$L33,63),0)</f>
        <v>0</v>
      </c>
      <c r="BX33">
        <f>IF(AND($L33&lt;=$P$2,64&lt;=$P$2),INDEX(WH_Backend!$DZ$6:$IO$125,$L33,64),0)</f>
        <v>0</v>
      </c>
      <c r="BY33">
        <f>IF(AND($L33&lt;=$P$2,65&lt;=$P$2),INDEX(WH_Backend!$DZ$6:$IO$125,$L33,65),0)</f>
        <v>0</v>
      </c>
      <c r="BZ33">
        <f>IF(AND($L33&lt;=$P$2,66&lt;=$P$2),INDEX(WH_Backend!$DZ$6:$IO$125,$L33,66),0)</f>
        <v>0</v>
      </c>
      <c r="CA33">
        <f>IF(AND($L33&lt;=$P$2,67&lt;=$P$2),INDEX(WH_Backend!$DZ$6:$IO$125,$L33,67),0)</f>
        <v>0</v>
      </c>
      <c r="CB33">
        <f>IF(AND($L33&lt;=$P$2,68&lt;=$P$2),INDEX(WH_Backend!$DZ$6:$IO$125,$L33,68),0)</f>
        <v>0</v>
      </c>
      <c r="CC33">
        <f>IF(AND($L33&lt;=$P$2,69&lt;=$P$2),INDEX(WH_Backend!$DZ$6:$IO$125,$L33,69),0)</f>
        <v>0</v>
      </c>
      <c r="CD33">
        <f>IF(AND($L33&lt;=$P$2,70&lt;=$P$2),INDEX(WH_Backend!$DZ$6:$IO$125,$L33,70),0)</f>
        <v>0</v>
      </c>
      <c r="CE33">
        <f>IF(AND($L33&lt;=$P$2,71&lt;=$P$2),INDEX(WH_Backend!$DZ$6:$IO$125,$L33,71),0)</f>
        <v>0</v>
      </c>
      <c r="CF33">
        <f>IF(AND($L33&lt;=$P$2,72&lt;=$P$2),INDEX(WH_Backend!$DZ$6:$IO$125,$L33,72),0)</f>
        <v>0</v>
      </c>
      <c r="CG33">
        <f>IF(AND($L33&lt;=$P$2,73&lt;=$P$2),INDEX(WH_Backend!$DZ$6:$IO$125,$L33,73),0)</f>
        <v>0</v>
      </c>
      <c r="CH33">
        <f>IF(AND($L33&lt;=$P$2,74&lt;=$P$2),INDEX(WH_Backend!$DZ$6:$IO$125,$L33,74),0)</f>
        <v>0</v>
      </c>
      <c r="CI33">
        <f>IF(AND($L33&lt;=$P$2,75&lt;=$P$2),INDEX(WH_Backend!$DZ$6:$IO$125,$L33,75),0)</f>
        <v>0</v>
      </c>
      <c r="CJ33">
        <f>IF(AND($L33&lt;=$P$2,76&lt;=$P$2),INDEX(WH_Backend!$DZ$6:$IO$125,$L33,76),0)</f>
        <v>0</v>
      </c>
      <c r="CK33">
        <f>IF(AND($L33&lt;=$P$2,77&lt;=$P$2),INDEX(WH_Backend!$DZ$6:$IO$125,$L33,77),0)</f>
        <v>0</v>
      </c>
      <c r="CL33">
        <f>IF(AND($L33&lt;=$P$2,78&lt;=$P$2),INDEX(WH_Backend!$DZ$6:$IO$125,$L33,78),0)</f>
        <v>0</v>
      </c>
      <c r="CM33">
        <f>IF(AND($L33&lt;=$P$2,79&lt;=$P$2),INDEX(WH_Backend!$DZ$6:$IO$125,$L33,79),0)</f>
        <v>0</v>
      </c>
      <c r="CN33">
        <f>IF(AND($L33&lt;=$P$2,80&lt;=$P$2),INDEX(WH_Backend!$DZ$6:$IO$125,$L33,80),0)</f>
        <v>0</v>
      </c>
      <c r="CO33">
        <f>IF(AND($L33&lt;=$P$2,81&lt;=$P$2),INDEX(WH_Backend!$DZ$6:$IO$125,$L33,81),0)</f>
        <v>0</v>
      </c>
      <c r="CP33">
        <f>IF(AND($L33&lt;=$P$2,82&lt;=$P$2),INDEX(WH_Backend!$DZ$6:$IO$125,$L33,82),0)</f>
        <v>0</v>
      </c>
      <c r="CQ33">
        <f>IF(AND($L33&lt;=$P$2,83&lt;=$P$2),INDEX(WH_Backend!$DZ$6:$IO$125,$L33,83),0)</f>
        <v>0</v>
      </c>
      <c r="CR33">
        <f>IF(AND($L33&lt;=$P$2,84&lt;=$P$2),INDEX(WH_Backend!$DZ$6:$IO$125,$L33,84),0)</f>
        <v>0</v>
      </c>
      <c r="CS33">
        <f>IF(AND($L33&lt;=$P$2,85&lt;=$P$2),INDEX(WH_Backend!$DZ$6:$IO$125,$L33,85),0)</f>
        <v>0</v>
      </c>
      <c r="CT33">
        <f>IF(AND($L33&lt;=$P$2,86&lt;=$P$2),INDEX(WH_Backend!$DZ$6:$IO$125,$L33,86),0)</f>
        <v>0</v>
      </c>
      <c r="CU33">
        <f>IF(AND($L33&lt;=$P$2,87&lt;=$P$2),INDEX(WH_Backend!$DZ$6:$IO$125,$L33,87),0)</f>
        <v>0</v>
      </c>
      <c r="CV33">
        <f>IF(AND($L33&lt;=$P$2,88&lt;=$P$2),INDEX(WH_Backend!$DZ$6:$IO$125,$L33,88),0)</f>
        <v>0</v>
      </c>
      <c r="CW33">
        <f>IF(AND($L33&lt;=$P$2,89&lt;=$P$2),INDEX(WH_Backend!$DZ$6:$IO$125,$L33,89),0)</f>
        <v>0</v>
      </c>
      <c r="CX33">
        <f>IF(AND($L33&lt;=$P$2,90&lt;=$P$2),INDEX(WH_Backend!$DZ$6:$IO$125,$L33,90),0)</f>
        <v>0</v>
      </c>
      <c r="CY33">
        <f>IF(AND($L33&lt;=$P$2,91&lt;=$P$2),INDEX(WH_Backend!$DZ$6:$IO$125,$L33,91),0)</f>
        <v>0</v>
      </c>
      <c r="CZ33">
        <f>IF(AND($L33&lt;=$P$2,92&lt;=$P$2),INDEX(WH_Backend!$DZ$6:$IO$125,$L33,92),0)</f>
        <v>0</v>
      </c>
      <c r="DA33">
        <f>IF(AND($L33&lt;=$P$2,93&lt;=$P$2),INDEX(WH_Backend!$DZ$6:$IO$125,$L33,93),0)</f>
        <v>0</v>
      </c>
      <c r="DB33">
        <f>IF(AND($L33&lt;=$P$2,94&lt;=$P$2),INDEX(WH_Backend!$DZ$6:$IO$125,$L33,94),0)</f>
        <v>0</v>
      </c>
      <c r="DC33">
        <f>IF(AND($L33&lt;=$P$2,95&lt;=$P$2),INDEX(WH_Backend!$DZ$6:$IO$125,$L33,95),0)</f>
        <v>0</v>
      </c>
      <c r="DD33">
        <f>IF(AND($L33&lt;=$P$2,96&lt;=$P$2),INDEX(WH_Backend!$DZ$6:$IO$125,$L33,96),0)</f>
        <v>0</v>
      </c>
      <c r="DE33">
        <f>IF(AND($L33&lt;=$P$2,97&lt;=$P$2),INDEX(WH_Backend!$DZ$6:$IO$125,$L33,97),0)</f>
        <v>0</v>
      </c>
      <c r="DF33">
        <f>IF(AND($L33&lt;=$P$2,98&lt;=$P$2),INDEX(WH_Backend!$DZ$6:$IO$125,$L33,98),0)</f>
        <v>0</v>
      </c>
      <c r="DG33">
        <f>IF(AND($L33&lt;=$P$2,99&lt;=$P$2),INDEX(WH_Backend!$DZ$6:$IO$125,$L33,99),0)</f>
        <v>0</v>
      </c>
      <c r="DH33">
        <f>IF(AND($L33&lt;=$P$2,100&lt;=$P$2),INDEX(WH_Backend!$DZ$6:$IO$125,$L33,100),0)</f>
        <v>0</v>
      </c>
      <c r="DI33">
        <f>IF(AND($L33&lt;=$P$2,101&lt;=$P$2),INDEX(WH_Backend!$DZ$6:$IO$125,$L33,101),0)</f>
        <v>0</v>
      </c>
      <c r="DJ33">
        <f>IF(AND($L33&lt;=$P$2,102&lt;=$P$2),INDEX(WH_Backend!$DZ$6:$IO$125,$L33,102),0)</f>
        <v>0</v>
      </c>
      <c r="DK33">
        <f>IF(AND($L33&lt;=$P$2,103&lt;=$P$2),INDEX(WH_Backend!$DZ$6:$IO$125,$L33,103),0)</f>
        <v>0</v>
      </c>
      <c r="DL33">
        <f>IF(AND($L33&lt;=$P$2,104&lt;=$P$2),INDEX(WH_Backend!$DZ$6:$IO$125,$L33,104),0)</f>
        <v>0</v>
      </c>
      <c r="DM33">
        <f>IF(AND($L33&lt;=$P$2,105&lt;=$P$2),INDEX(WH_Backend!$DZ$6:$IO$125,$L33,105),0)</f>
        <v>0</v>
      </c>
      <c r="DN33">
        <f>IF(AND($L33&lt;=$P$2,106&lt;=$P$2),INDEX(WH_Backend!$DZ$6:$IO$125,$L33,106),0)</f>
        <v>0</v>
      </c>
      <c r="DO33">
        <f>IF(AND($L33&lt;=$P$2,107&lt;=$P$2),INDEX(WH_Backend!$DZ$6:$IO$125,$L33,107),0)</f>
        <v>0</v>
      </c>
      <c r="DP33">
        <f>IF(AND($L33&lt;=$P$2,108&lt;=$P$2),INDEX(WH_Backend!$DZ$6:$IO$125,$L33,108),0)</f>
        <v>0</v>
      </c>
      <c r="DQ33">
        <f>IF(AND($L33&lt;=$P$2,109&lt;=$P$2),INDEX(WH_Backend!$DZ$6:$IO$125,$L33,109),0)</f>
        <v>0</v>
      </c>
      <c r="DR33">
        <f>IF(AND($L33&lt;=$P$2,110&lt;=$P$2),INDEX(WH_Backend!$DZ$6:$IO$125,$L33,110),0)</f>
        <v>0</v>
      </c>
      <c r="DS33">
        <f>IF(AND($L33&lt;=$P$2,111&lt;=$P$2),INDEX(WH_Backend!$DZ$6:$IO$125,$L33,111),0)</f>
        <v>0</v>
      </c>
      <c r="DT33">
        <f>IF(AND($L33&lt;=$P$2,112&lt;=$P$2),INDEX(WH_Backend!$DZ$6:$IO$125,$L33,112),0)</f>
        <v>0</v>
      </c>
      <c r="DU33">
        <f>IF(AND($L33&lt;=$P$2,113&lt;=$P$2),INDEX(WH_Backend!$DZ$6:$IO$125,$L33,113),0)</f>
        <v>0</v>
      </c>
      <c r="DV33">
        <f>IF(AND($L33&lt;=$P$2,114&lt;=$P$2),INDEX(WH_Backend!$DZ$6:$IO$125,$L33,114),0)</f>
        <v>0</v>
      </c>
      <c r="DW33">
        <f>IF(AND($L33&lt;=$P$2,115&lt;=$P$2),INDEX(WH_Backend!$DZ$6:$IO$125,$L33,115),0)</f>
        <v>0</v>
      </c>
      <c r="DX33">
        <f>IF(AND($L33&lt;=$P$2,116&lt;=$P$2),INDEX(WH_Backend!$DZ$6:$IO$125,$L33,116),0)</f>
        <v>0</v>
      </c>
      <c r="DY33">
        <f>IF(AND($L33&lt;=$P$2,117&lt;=$P$2),INDEX(WH_Backend!$DZ$6:$IO$125,$L33,117),0)</f>
        <v>0</v>
      </c>
      <c r="DZ33">
        <f>IF(AND($L33&lt;=$P$2,118&lt;=$P$2),INDEX(WH_Backend!$DZ$6:$IO$125,$L33,118),0)</f>
        <v>0</v>
      </c>
      <c r="EA33">
        <f>IF(AND($L33&lt;=$P$2,119&lt;=$P$2),INDEX(WH_Backend!$DZ$6:$IO$125,$L33,119),0)</f>
        <v>0</v>
      </c>
      <c r="EB33">
        <f>IF(AND($L33&lt;=$P$2,120&lt;=$P$2),INDEX(WH_Backend!$DZ$6:$IO$125,$L33,120),0)</f>
        <v>0</v>
      </c>
    </row>
    <row r="34" spans="1:132" ht="15">
      <c r="A34" s="25">
        <f>IF(L34&lt;=$P$2,INDEX(WH_Backend!$E$6:$E$125,L34),0)</f>
        <v>637.08000000000004</v>
      </c>
      <c r="B34" s="25">
        <f t="array" ref="B34">IF(L34&lt;=$P$2,MMULT(M159:INDEX(M159:EF159,$P$2),$A$6:INDEX($A$6:$A$125,$P$2)),0)</f>
        <v>2.0957917626669305E-3</v>
      </c>
      <c r="C34" s="25">
        <f t="shared" si="0"/>
        <v>5.6274984672199935E-11</v>
      </c>
      <c r="E34">
        <f>IF(L34&lt;=$P$2,Inputs!A34,"")</f>
        <v>48</v>
      </c>
      <c r="F34" s="25">
        <f>IF(L34&lt;=$P$2,Inputs!D34,"")</f>
        <v>2.2393923340638501E-3</v>
      </c>
      <c r="G34" s="25">
        <f t="shared" si="1"/>
        <v>2.0957917626669305E-3</v>
      </c>
      <c r="J34">
        <f>IF($L34&lt;=$E$2,WH_Numerical!$F34,"")</f>
        <v>2.09576711613491E-3</v>
      </c>
      <c r="L34" s="10">
        <v>29</v>
      </c>
      <c r="M34">
        <f>IF(AND($L34&lt;=$P$2,1&lt;=$P$2),INDEX(WH_Backend!$DZ$6:$IO$125,$L34,1),0)</f>
        <v>0</v>
      </c>
      <c r="N34">
        <f>IF(AND($L34&lt;=$P$2,2&lt;=$P$2),INDEX(WH_Backend!$DZ$6:$IO$125,$L34,2),0)</f>
        <v>0</v>
      </c>
      <c r="O34">
        <f>IF(AND($L34&lt;=$P$2,3&lt;=$P$2),INDEX(WH_Backend!$DZ$6:$IO$125,$L34,3),0)</f>
        <v>0</v>
      </c>
      <c r="P34">
        <f>IF(AND($L34&lt;=$P$2,4&lt;=$P$2),INDEX(WH_Backend!$DZ$6:$IO$125,$L34,4),0)</f>
        <v>0</v>
      </c>
      <c r="Q34">
        <f>IF(AND($L34&lt;=$P$2,5&lt;=$P$2),INDEX(WH_Backend!$DZ$6:$IO$125,$L34,5),0)</f>
        <v>0</v>
      </c>
      <c r="R34">
        <f>IF(AND($L34&lt;=$P$2,6&lt;=$P$2),INDEX(WH_Backend!$DZ$6:$IO$125,$L34,6),0)</f>
        <v>0</v>
      </c>
      <c r="S34">
        <f>IF(AND($L34&lt;=$P$2,7&lt;=$P$2),INDEX(WH_Backend!$DZ$6:$IO$125,$L34,7),0)</f>
        <v>0</v>
      </c>
      <c r="T34">
        <f>IF(AND($L34&lt;=$P$2,8&lt;=$P$2),INDEX(WH_Backend!$DZ$6:$IO$125,$L34,8),0)</f>
        <v>0</v>
      </c>
      <c r="U34">
        <f>IF(AND($L34&lt;=$P$2,9&lt;=$P$2),INDEX(WH_Backend!$DZ$6:$IO$125,$L34,9),0)</f>
        <v>0</v>
      </c>
      <c r="V34">
        <f>IF(AND($L34&lt;=$P$2,10&lt;=$P$2),INDEX(WH_Backend!$DZ$6:$IO$125,$L34,10),0)</f>
        <v>0</v>
      </c>
      <c r="W34">
        <f>IF(AND($L34&lt;=$P$2,11&lt;=$P$2),INDEX(WH_Backend!$DZ$6:$IO$125,$L34,11),0)</f>
        <v>0</v>
      </c>
      <c r="X34">
        <f>IF(AND($L34&lt;=$P$2,12&lt;=$P$2),INDEX(WH_Backend!$DZ$6:$IO$125,$L34,12),0)</f>
        <v>0</v>
      </c>
      <c r="Y34">
        <f>IF(AND($L34&lt;=$P$2,13&lt;=$P$2),INDEX(WH_Backend!$DZ$6:$IO$125,$L34,13),0)</f>
        <v>0</v>
      </c>
      <c r="Z34">
        <f>IF(AND($L34&lt;=$P$2,14&lt;=$P$2),INDEX(WH_Backend!$DZ$6:$IO$125,$L34,14),0)</f>
        <v>0</v>
      </c>
      <c r="AA34">
        <f>IF(AND($L34&lt;=$P$2,15&lt;=$P$2),INDEX(WH_Backend!$DZ$6:$IO$125,$L34,15),0)</f>
        <v>0</v>
      </c>
      <c r="AB34">
        <f>IF(AND($L34&lt;=$P$2,16&lt;=$P$2),INDEX(WH_Backend!$DZ$6:$IO$125,$L34,16),0)</f>
        <v>0</v>
      </c>
      <c r="AC34">
        <f>IF(AND($L34&lt;=$P$2,17&lt;=$P$2),INDEX(WH_Backend!$DZ$6:$IO$125,$L34,17),0)</f>
        <v>0</v>
      </c>
      <c r="AD34">
        <f>IF(AND($L34&lt;=$P$2,18&lt;=$P$2),INDEX(WH_Backend!$DZ$6:$IO$125,$L34,18),0)</f>
        <v>0</v>
      </c>
      <c r="AE34">
        <f>IF(AND($L34&lt;=$P$2,19&lt;=$P$2),INDEX(WH_Backend!$DZ$6:$IO$125,$L34,19),0)</f>
        <v>0</v>
      </c>
      <c r="AF34">
        <f>IF(AND($L34&lt;=$P$2,20&lt;=$P$2),INDEX(WH_Backend!$DZ$6:$IO$125,$L34,20),0)</f>
        <v>0</v>
      </c>
      <c r="AG34">
        <f>IF(AND($L34&lt;=$P$2,21&lt;=$P$2),INDEX(WH_Backend!$DZ$6:$IO$125,$L34,21),0)</f>
        <v>0</v>
      </c>
      <c r="AH34">
        <f>IF(AND($L34&lt;=$P$2,22&lt;=$P$2),INDEX(WH_Backend!$DZ$6:$IO$125,$L34,22),0)</f>
        <v>0</v>
      </c>
      <c r="AI34">
        <f>IF(AND($L34&lt;=$P$2,23&lt;=$P$2),INDEX(WH_Backend!$DZ$6:$IO$125,$L34,23),0)</f>
        <v>0</v>
      </c>
      <c r="AJ34">
        <f>IF(AND($L34&lt;=$P$2,24&lt;=$P$2),INDEX(WH_Backend!$DZ$6:$IO$125,$L34,24),0)</f>
        <v>0</v>
      </c>
      <c r="AK34">
        <f>IF(AND($L34&lt;=$P$2,25&lt;=$P$2),INDEX(WH_Backend!$DZ$6:$IO$125,$L34,25),0)</f>
        <v>0</v>
      </c>
      <c r="AL34">
        <f>IF(AND($L34&lt;=$P$2,26&lt;=$P$2),INDEX(WH_Backend!$DZ$6:$IO$125,$L34,26),0)</f>
        <v>-10000000</v>
      </c>
      <c r="AM34">
        <f>IF(AND($L34&lt;=$P$2,27&lt;=$P$2),INDEX(WH_Backend!$DZ$6:$IO$125,$L34,27),0)</f>
        <v>60000000</v>
      </c>
      <c r="AN34">
        <f>IF(AND($L34&lt;=$P$2,28&lt;=$P$2),INDEX(WH_Backend!$DZ$6:$IO$125,$L34,28),0)</f>
        <v>-150000000</v>
      </c>
      <c r="AO34">
        <f>IF(AND($L34&lt;=$P$2,29&lt;=$P$2),INDEX(WH_Backend!$DZ$6:$IO$125,$L34,29),0)</f>
        <v>200284487.88999999</v>
      </c>
      <c r="AP34">
        <f>IF(AND($L34&lt;=$P$2,30&lt;=$P$2),INDEX(WH_Backend!$DZ$6:$IO$125,$L34,30),0)</f>
        <v>-150000000</v>
      </c>
      <c r="AQ34">
        <f>IF(AND($L34&lt;=$P$2,31&lt;=$P$2),INDEX(WH_Backend!$DZ$6:$IO$125,$L34,31),0)</f>
        <v>60000000</v>
      </c>
      <c r="AR34">
        <f>IF(AND($L34&lt;=$P$2,32&lt;=$P$2),INDEX(WH_Backend!$DZ$6:$IO$125,$L34,32),0)</f>
        <v>-10000000</v>
      </c>
      <c r="AS34">
        <f>IF(AND($L34&lt;=$P$2,33&lt;=$P$2),INDEX(WH_Backend!$DZ$6:$IO$125,$L34,33),0)</f>
        <v>0</v>
      </c>
      <c r="AT34">
        <f>IF(AND($L34&lt;=$P$2,34&lt;=$P$2),INDEX(WH_Backend!$DZ$6:$IO$125,$L34,34),0)</f>
        <v>0</v>
      </c>
      <c r="AU34">
        <f>IF(AND($L34&lt;=$P$2,35&lt;=$P$2),INDEX(WH_Backend!$DZ$6:$IO$125,$L34,35),0)</f>
        <v>0</v>
      </c>
      <c r="AV34">
        <f>IF(AND($L34&lt;=$P$2,36&lt;=$P$2),INDEX(WH_Backend!$DZ$6:$IO$125,$L34,36),0)</f>
        <v>0</v>
      </c>
      <c r="AW34">
        <f>IF(AND($L34&lt;=$P$2,37&lt;=$P$2),INDEX(WH_Backend!$DZ$6:$IO$125,$L34,37),0)</f>
        <v>0</v>
      </c>
      <c r="AX34">
        <f>IF(AND($L34&lt;=$P$2,38&lt;=$P$2),INDEX(WH_Backend!$DZ$6:$IO$125,$L34,38),0)</f>
        <v>0</v>
      </c>
      <c r="AY34">
        <f>IF(AND($L34&lt;=$P$2,39&lt;=$P$2),INDEX(WH_Backend!$DZ$6:$IO$125,$L34,39),0)</f>
        <v>0</v>
      </c>
      <c r="AZ34">
        <f>IF(AND($L34&lt;=$P$2,40&lt;=$P$2),INDEX(WH_Backend!$DZ$6:$IO$125,$L34,40),0)</f>
        <v>0</v>
      </c>
      <c r="BA34">
        <f>IF(AND($L34&lt;=$P$2,41&lt;=$P$2),INDEX(WH_Backend!$DZ$6:$IO$125,$L34,41),0)</f>
        <v>0</v>
      </c>
      <c r="BB34">
        <f>IF(AND($L34&lt;=$P$2,42&lt;=$P$2),INDEX(WH_Backend!$DZ$6:$IO$125,$L34,42),0)</f>
        <v>0</v>
      </c>
      <c r="BC34">
        <f>IF(AND($L34&lt;=$P$2,43&lt;=$P$2),INDEX(WH_Backend!$DZ$6:$IO$125,$L34,43),0)</f>
        <v>0</v>
      </c>
      <c r="BD34">
        <f>IF(AND($L34&lt;=$P$2,44&lt;=$P$2),INDEX(WH_Backend!$DZ$6:$IO$125,$L34,44),0)</f>
        <v>0</v>
      </c>
      <c r="BE34">
        <f>IF(AND($L34&lt;=$P$2,45&lt;=$P$2),INDEX(WH_Backend!$DZ$6:$IO$125,$L34,45),0)</f>
        <v>0</v>
      </c>
      <c r="BF34">
        <f>IF(AND($L34&lt;=$P$2,46&lt;=$P$2),INDEX(WH_Backend!$DZ$6:$IO$125,$L34,46),0)</f>
        <v>0</v>
      </c>
      <c r="BG34">
        <f>IF(AND($L34&lt;=$P$2,47&lt;=$P$2),INDEX(WH_Backend!$DZ$6:$IO$125,$L34,47),0)</f>
        <v>0</v>
      </c>
      <c r="BH34">
        <f>IF(AND($L34&lt;=$P$2,48&lt;=$P$2),INDEX(WH_Backend!$DZ$6:$IO$125,$L34,48),0)</f>
        <v>0</v>
      </c>
      <c r="BI34">
        <f>IF(AND($L34&lt;=$P$2,49&lt;=$P$2),INDEX(WH_Backend!$DZ$6:$IO$125,$L34,49),0)</f>
        <v>0</v>
      </c>
      <c r="BJ34">
        <f>IF(AND($L34&lt;=$P$2,50&lt;=$P$2),INDEX(WH_Backend!$DZ$6:$IO$125,$L34,50),0)</f>
        <v>0</v>
      </c>
      <c r="BK34">
        <f>IF(AND($L34&lt;=$P$2,51&lt;=$P$2),INDEX(WH_Backend!$DZ$6:$IO$125,$L34,51),0)</f>
        <v>0</v>
      </c>
      <c r="BL34">
        <f>IF(AND($L34&lt;=$P$2,52&lt;=$P$2),INDEX(WH_Backend!$DZ$6:$IO$125,$L34,52),0)</f>
        <v>0</v>
      </c>
      <c r="BM34">
        <f>IF(AND($L34&lt;=$P$2,53&lt;=$P$2),INDEX(WH_Backend!$DZ$6:$IO$125,$L34,53),0)</f>
        <v>0</v>
      </c>
      <c r="BN34">
        <f>IF(AND($L34&lt;=$P$2,54&lt;=$P$2),INDEX(WH_Backend!$DZ$6:$IO$125,$L34,54),0)</f>
        <v>0</v>
      </c>
      <c r="BO34">
        <f>IF(AND($L34&lt;=$P$2,55&lt;=$P$2),INDEX(WH_Backend!$DZ$6:$IO$125,$L34,55),0)</f>
        <v>0</v>
      </c>
      <c r="BP34">
        <f>IF(AND($L34&lt;=$P$2,56&lt;=$P$2),INDEX(WH_Backend!$DZ$6:$IO$125,$L34,56),0)</f>
        <v>0</v>
      </c>
      <c r="BQ34">
        <f>IF(AND($L34&lt;=$P$2,57&lt;=$P$2),INDEX(WH_Backend!$DZ$6:$IO$125,$L34,57),0)</f>
        <v>0</v>
      </c>
      <c r="BR34">
        <f>IF(AND($L34&lt;=$P$2,58&lt;=$P$2),INDEX(WH_Backend!$DZ$6:$IO$125,$L34,58),0)</f>
        <v>0</v>
      </c>
      <c r="BS34">
        <f>IF(AND($L34&lt;=$P$2,59&lt;=$P$2),INDEX(WH_Backend!$DZ$6:$IO$125,$L34,59),0)</f>
        <v>0</v>
      </c>
      <c r="BT34">
        <f>IF(AND($L34&lt;=$P$2,60&lt;=$P$2),INDEX(WH_Backend!$DZ$6:$IO$125,$L34,60),0)</f>
        <v>0</v>
      </c>
      <c r="BU34">
        <f>IF(AND($L34&lt;=$P$2,61&lt;=$P$2),INDEX(WH_Backend!$DZ$6:$IO$125,$L34,61),0)</f>
        <v>0</v>
      </c>
      <c r="BV34">
        <f>IF(AND($L34&lt;=$P$2,62&lt;=$P$2),INDEX(WH_Backend!$DZ$6:$IO$125,$L34,62),0)</f>
        <v>0</v>
      </c>
      <c r="BW34">
        <f>IF(AND($L34&lt;=$P$2,63&lt;=$P$2),INDEX(WH_Backend!$DZ$6:$IO$125,$L34,63),0)</f>
        <v>0</v>
      </c>
      <c r="BX34">
        <f>IF(AND($L34&lt;=$P$2,64&lt;=$P$2),INDEX(WH_Backend!$DZ$6:$IO$125,$L34,64),0)</f>
        <v>0</v>
      </c>
      <c r="BY34">
        <f>IF(AND($L34&lt;=$P$2,65&lt;=$P$2),INDEX(WH_Backend!$DZ$6:$IO$125,$L34,65),0)</f>
        <v>0</v>
      </c>
      <c r="BZ34">
        <f>IF(AND($L34&lt;=$P$2,66&lt;=$P$2),INDEX(WH_Backend!$DZ$6:$IO$125,$L34,66),0)</f>
        <v>0</v>
      </c>
      <c r="CA34">
        <f>IF(AND($L34&lt;=$P$2,67&lt;=$P$2),INDEX(WH_Backend!$DZ$6:$IO$125,$L34,67),0)</f>
        <v>0</v>
      </c>
      <c r="CB34">
        <f>IF(AND($L34&lt;=$P$2,68&lt;=$P$2),INDEX(WH_Backend!$DZ$6:$IO$125,$L34,68),0)</f>
        <v>0</v>
      </c>
      <c r="CC34">
        <f>IF(AND($L34&lt;=$P$2,69&lt;=$P$2),INDEX(WH_Backend!$DZ$6:$IO$125,$L34,69),0)</f>
        <v>0</v>
      </c>
      <c r="CD34">
        <f>IF(AND($L34&lt;=$P$2,70&lt;=$P$2),INDEX(WH_Backend!$DZ$6:$IO$125,$L34,70),0)</f>
        <v>0</v>
      </c>
      <c r="CE34">
        <f>IF(AND($L34&lt;=$P$2,71&lt;=$P$2),INDEX(WH_Backend!$DZ$6:$IO$125,$L34,71),0)</f>
        <v>0</v>
      </c>
      <c r="CF34">
        <f>IF(AND($L34&lt;=$P$2,72&lt;=$P$2),INDEX(WH_Backend!$DZ$6:$IO$125,$L34,72),0)</f>
        <v>0</v>
      </c>
      <c r="CG34">
        <f>IF(AND($L34&lt;=$P$2,73&lt;=$P$2),INDEX(WH_Backend!$DZ$6:$IO$125,$L34,73),0)</f>
        <v>0</v>
      </c>
      <c r="CH34">
        <f>IF(AND($L34&lt;=$P$2,74&lt;=$P$2),INDEX(WH_Backend!$DZ$6:$IO$125,$L34,74),0)</f>
        <v>0</v>
      </c>
      <c r="CI34">
        <f>IF(AND($L34&lt;=$P$2,75&lt;=$P$2),INDEX(WH_Backend!$DZ$6:$IO$125,$L34,75),0)</f>
        <v>0</v>
      </c>
      <c r="CJ34">
        <f>IF(AND($L34&lt;=$P$2,76&lt;=$P$2),INDEX(WH_Backend!$DZ$6:$IO$125,$L34,76),0)</f>
        <v>0</v>
      </c>
      <c r="CK34">
        <f>IF(AND($L34&lt;=$P$2,77&lt;=$P$2),INDEX(WH_Backend!$DZ$6:$IO$125,$L34,77),0)</f>
        <v>0</v>
      </c>
      <c r="CL34">
        <f>IF(AND($L34&lt;=$P$2,78&lt;=$P$2),INDEX(WH_Backend!$DZ$6:$IO$125,$L34,78),0)</f>
        <v>0</v>
      </c>
      <c r="CM34">
        <f>IF(AND($L34&lt;=$P$2,79&lt;=$P$2),INDEX(WH_Backend!$DZ$6:$IO$125,$L34,79),0)</f>
        <v>0</v>
      </c>
      <c r="CN34">
        <f>IF(AND($L34&lt;=$P$2,80&lt;=$P$2),INDEX(WH_Backend!$DZ$6:$IO$125,$L34,80),0)</f>
        <v>0</v>
      </c>
      <c r="CO34">
        <f>IF(AND($L34&lt;=$P$2,81&lt;=$P$2),INDEX(WH_Backend!$DZ$6:$IO$125,$L34,81),0)</f>
        <v>0</v>
      </c>
      <c r="CP34">
        <f>IF(AND($L34&lt;=$P$2,82&lt;=$P$2),INDEX(WH_Backend!$DZ$6:$IO$125,$L34,82),0)</f>
        <v>0</v>
      </c>
      <c r="CQ34">
        <f>IF(AND($L34&lt;=$P$2,83&lt;=$P$2),INDEX(WH_Backend!$DZ$6:$IO$125,$L34,83),0)</f>
        <v>0</v>
      </c>
      <c r="CR34">
        <f>IF(AND($L34&lt;=$P$2,84&lt;=$P$2),INDEX(WH_Backend!$DZ$6:$IO$125,$L34,84),0)</f>
        <v>0</v>
      </c>
      <c r="CS34">
        <f>IF(AND($L34&lt;=$P$2,85&lt;=$P$2),INDEX(WH_Backend!$DZ$6:$IO$125,$L34,85),0)</f>
        <v>0</v>
      </c>
      <c r="CT34">
        <f>IF(AND($L34&lt;=$P$2,86&lt;=$P$2),INDEX(WH_Backend!$DZ$6:$IO$125,$L34,86),0)</f>
        <v>0</v>
      </c>
      <c r="CU34">
        <f>IF(AND($L34&lt;=$P$2,87&lt;=$P$2),INDEX(WH_Backend!$DZ$6:$IO$125,$L34,87),0)</f>
        <v>0</v>
      </c>
      <c r="CV34">
        <f>IF(AND($L34&lt;=$P$2,88&lt;=$P$2),INDEX(WH_Backend!$DZ$6:$IO$125,$L34,88),0)</f>
        <v>0</v>
      </c>
      <c r="CW34">
        <f>IF(AND($L34&lt;=$P$2,89&lt;=$P$2),INDEX(WH_Backend!$DZ$6:$IO$125,$L34,89),0)</f>
        <v>0</v>
      </c>
      <c r="CX34">
        <f>IF(AND($L34&lt;=$P$2,90&lt;=$P$2),INDEX(WH_Backend!$DZ$6:$IO$125,$L34,90),0)</f>
        <v>0</v>
      </c>
      <c r="CY34">
        <f>IF(AND($L34&lt;=$P$2,91&lt;=$P$2),INDEX(WH_Backend!$DZ$6:$IO$125,$L34,91),0)</f>
        <v>0</v>
      </c>
      <c r="CZ34">
        <f>IF(AND($L34&lt;=$P$2,92&lt;=$P$2),INDEX(WH_Backend!$DZ$6:$IO$125,$L34,92),0)</f>
        <v>0</v>
      </c>
      <c r="DA34">
        <f>IF(AND($L34&lt;=$P$2,93&lt;=$P$2),INDEX(WH_Backend!$DZ$6:$IO$125,$L34,93),0)</f>
        <v>0</v>
      </c>
      <c r="DB34">
        <f>IF(AND($L34&lt;=$P$2,94&lt;=$P$2),INDEX(WH_Backend!$DZ$6:$IO$125,$L34,94),0)</f>
        <v>0</v>
      </c>
      <c r="DC34">
        <f>IF(AND($L34&lt;=$P$2,95&lt;=$P$2),INDEX(WH_Backend!$DZ$6:$IO$125,$L34,95),0)</f>
        <v>0</v>
      </c>
      <c r="DD34">
        <f>IF(AND($L34&lt;=$P$2,96&lt;=$P$2),INDEX(WH_Backend!$DZ$6:$IO$125,$L34,96),0)</f>
        <v>0</v>
      </c>
      <c r="DE34">
        <f>IF(AND($L34&lt;=$P$2,97&lt;=$P$2),INDEX(WH_Backend!$DZ$6:$IO$125,$L34,97),0)</f>
        <v>0</v>
      </c>
      <c r="DF34">
        <f>IF(AND($L34&lt;=$P$2,98&lt;=$P$2),INDEX(WH_Backend!$DZ$6:$IO$125,$L34,98),0)</f>
        <v>0</v>
      </c>
      <c r="DG34">
        <f>IF(AND($L34&lt;=$P$2,99&lt;=$P$2),INDEX(WH_Backend!$DZ$6:$IO$125,$L34,99),0)</f>
        <v>0</v>
      </c>
      <c r="DH34">
        <f>IF(AND($L34&lt;=$P$2,100&lt;=$P$2),INDEX(WH_Backend!$DZ$6:$IO$125,$L34,100),0)</f>
        <v>0</v>
      </c>
      <c r="DI34">
        <f>IF(AND($L34&lt;=$P$2,101&lt;=$P$2),INDEX(WH_Backend!$DZ$6:$IO$125,$L34,101),0)</f>
        <v>0</v>
      </c>
      <c r="DJ34">
        <f>IF(AND($L34&lt;=$P$2,102&lt;=$P$2),INDEX(WH_Backend!$DZ$6:$IO$125,$L34,102),0)</f>
        <v>0</v>
      </c>
      <c r="DK34">
        <f>IF(AND($L34&lt;=$P$2,103&lt;=$P$2),INDEX(WH_Backend!$DZ$6:$IO$125,$L34,103),0)</f>
        <v>0</v>
      </c>
      <c r="DL34">
        <f>IF(AND($L34&lt;=$P$2,104&lt;=$P$2),INDEX(WH_Backend!$DZ$6:$IO$125,$L34,104),0)</f>
        <v>0</v>
      </c>
      <c r="DM34">
        <f>IF(AND($L34&lt;=$P$2,105&lt;=$P$2),INDEX(WH_Backend!$DZ$6:$IO$125,$L34,105),0)</f>
        <v>0</v>
      </c>
      <c r="DN34">
        <f>IF(AND($L34&lt;=$P$2,106&lt;=$P$2),INDEX(WH_Backend!$DZ$6:$IO$125,$L34,106),0)</f>
        <v>0</v>
      </c>
      <c r="DO34">
        <f>IF(AND($L34&lt;=$P$2,107&lt;=$P$2),INDEX(WH_Backend!$DZ$6:$IO$125,$L34,107),0)</f>
        <v>0</v>
      </c>
      <c r="DP34">
        <f>IF(AND($L34&lt;=$P$2,108&lt;=$P$2),INDEX(WH_Backend!$DZ$6:$IO$125,$L34,108),0)</f>
        <v>0</v>
      </c>
      <c r="DQ34">
        <f>IF(AND($L34&lt;=$P$2,109&lt;=$P$2),INDEX(WH_Backend!$DZ$6:$IO$125,$L34,109),0)</f>
        <v>0</v>
      </c>
      <c r="DR34">
        <f>IF(AND($L34&lt;=$P$2,110&lt;=$P$2),INDEX(WH_Backend!$DZ$6:$IO$125,$L34,110),0)</f>
        <v>0</v>
      </c>
      <c r="DS34">
        <f>IF(AND($L34&lt;=$P$2,111&lt;=$P$2),INDEX(WH_Backend!$DZ$6:$IO$125,$L34,111),0)</f>
        <v>0</v>
      </c>
      <c r="DT34">
        <f>IF(AND($L34&lt;=$P$2,112&lt;=$P$2),INDEX(WH_Backend!$DZ$6:$IO$125,$L34,112),0)</f>
        <v>0</v>
      </c>
      <c r="DU34">
        <f>IF(AND($L34&lt;=$P$2,113&lt;=$P$2),INDEX(WH_Backend!$DZ$6:$IO$125,$L34,113),0)</f>
        <v>0</v>
      </c>
      <c r="DV34">
        <f>IF(AND($L34&lt;=$P$2,114&lt;=$P$2),INDEX(WH_Backend!$DZ$6:$IO$125,$L34,114),0)</f>
        <v>0</v>
      </c>
      <c r="DW34">
        <f>IF(AND($L34&lt;=$P$2,115&lt;=$P$2),INDEX(WH_Backend!$DZ$6:$IO$125,$L34,115),0)</f>
        <v>0</v>
      </c>
      <c r="DX34">
        <f>IF(AND($L34&lt;=$P$2,116&lt;=$P$2),INDEX(WH_Backend!$DZ$6:$IO$125,$L34,116),0)</f>
        <v>0</v>
      </c>
      <c r="DY34">
        <f>IF(AND($L34&lt;=$P$2,117&lt;=$P$2),INDEX(WH_Backend!$DZ$6:$IO$125,$L34,117),0)</f>
        <v>0</v>
      </c>
      <c r="DZ34">
        <f>IF(AND($L34&lt;=$P$2,118&lt;=$P$2),INDEX(WH_Backend!$DZ$6:$IO$125,$L34,118),0)</f>
        <v>0</v>
      </c>
      <c r="EA34">
        <f>IF(AND($L34&lt;=$P$2,119&lt;=$P$2),INDEX(WH_Backend!$DZ$6:$IO$125,$L34,119),0)</f>
        <v>0</v>
      </c>
      <c r="EB34">
        <f>IF(AND($L34&lt;=$P$2,120&lt;=$P$2),INDEX(WH_Backend!$DZ$6:$IO$125,$L34,120),0)</f>
        <v>0</v>
      </c>
    </row>
    <row r="35" spans="1:132" ht="15">
      <c r="A35" s="25">
        <f>IF(L35&lt;=$P$2,INDEX(WH_Backend!$E$6:$E$125,L35),0)</f>
        <v>666.08</v>
      </c>
      <c r="B35" s="25">
        <f t="array" ref="B35">IF(L35&lt;=$P$2,MMULT(M160:INDEX(M160:EF160,$P$2),$A$6:INDEX($A$6:$A$125,$P$2)),0)</f>
        <v>2.2649186563119747E-3</v>
      </c>
      <c r="C35" s="25">
        <f t="shared" si="0"/>
        <v>-1.3653789210366085E-10</v>
      </c>
      <c r="E35">
        <f>IF(L35&lt;=$P$2,Inputs!A35,"")</f>
        <v>49</v>
      </c>
      <c r="F35" s="25">
        <f>IF(L35&lt;=$P$2,Inputs!D35,"")</f>
        <v>2.3735603733440001E-3</v>
      </c>
      <c r="G35" s="25">
        <f t="shared" si="1"/>
        <v>2.2649186563119747E-3</v>
      </c>
      <c r="J35">
        <f>IF($L35&lt;=$E$2,WH_Numerical!$F35,"")</f>
        <v>2.2648827938550001E-3</v>
      </c>
      <c r="L35" s="10">
        <v>30</v>
      </c>
      <c r="M35">
        <f>IF(AND($L35&lt;=$P$2,1&lt;=$P$2),INDEX(WH_Backend!$DZ$6:$IO$125,$L35,1),0)</f>
        <v>0</v>
      </c>
      <c r="N35">
        <f>IF(AND($L35&lt;=$P$2,2&lt;=$P$2),INDEX(WH_Backend!$DZ$6:$IO$125,$L35,2),0)</f>
        <v>0</v>
      </c>
      <c r="O35">
        <f>IF(AND($L35&lt;=$P$2,3&lt;=$P$2),INDEX(WH_Backend!$DZ$6:$IO$125,$L35,3),0)</f>
        <v>0</v>
      </c>
      <c r="P35">
        <f>IF(AND($L35&lt;=$P$2,4&lt;=$P$2),INDEX(WH_Backend!$DZ$6:$IO$125,$L35,4),0)</f>
        <v>0</v>
      </c>
      <c r="Q35">
        <f>IF(AND($L35&lt;=$P$2,5&lt;=$P$2),INDEX(WH_Backend!$DZ$6:$IO$125,$L35,5),0)</f>
        <v>0</v>
      </c>
      <c r="R35">
        <f>IF(AND($L35&lt;=$P$2,6&lt;=$P$2),INDEX(WH_Backend!$DZ$6:$IO$125,$L35,6),0)</f>
        <v>0</v>
      </c>
      <c r="S35">
        <f>IF(AND($L35&lt;=$P$2,7&lt;=$P$2),INDEX(WH_Backend!$DZ$6:$IO$125,$L35,7),0)</f>
        <v>0</v>
      </c>
      <c r="T35">
        <f>IF(AND($L35&lt;=$P$2,8&lt;=$P$2),INDEX(WH_Backend!$DZ$6:$IO$125,$L35,8),0)</f>
        <v>0</v>
      </c>
      <c r="U35">
        <f>IF(AND($L35&lt;=$P$2,9&lt;=$P$2),INDEX(WH_Backend!$DZ$6:$IO$125,$L35,9),0)</f>
        <v>0</v>
      </c>
      <c r="V35">
        <f>IF(AND($L35&lt;=$P$2,10&lt;=$P$2),INDEX(WH_Backend!$DZ$6:$IO$125,$L35,10),0)</f>
        <v>0</v>
      </c>
      <c r="W35">
        <f>IF(AND($L35&lt;=$P$2,11&lt;=$P$2),INDEX(WH_Backend!$DZ$6:$IO$125,$L35,11),0)</f>
        <v>0</v>
      </c>
      <c r="X35">
        <f>IF(AND($L35&lt;=$P$2,12&lt;=$P$2),INDEX(WH_Backend!$DZ$6:$IO$125,$L35,12),0)</f>
        <v>0</v>
      </c>
      <c r="Y35">
        <f>IF(AND($L35&lt;=$P$2,13&lt;=$P$2),INDEX(WH_Backend!$DZ$6:$IO$125,$L35,13),0)</f>
        <v>0</v>
      </c>
      <c r="Z35">
        <f>IF(AND($L35&lt;=$P$2,14&lt;=$P$2),INDEX(WH_Backend!$DZ$6:$IO$125,$L35,14),0)</f>
        <v>0</v>
      </c>
      <c r="AA35">
        <f>IF(AND($L35&lt;=$P$2,15&lt;=$P$2),INDEX(WH_Backend!$DZ$6:$IO$125,$L35,15),0)</f>
        <v>0</v>
      </c>
      <c r="AB35">
        <f>IF(AND($L35&lt;=$P$2,16&lt;=$P$2),INDEX(WH_Backend!$DZ$6:$IO$125,$L35,16),0)</f>
        <v>0</v>
      </c>
      <c r="AC35">
        <f>IF(AND($L35&lt;=$P$2,17&lt;=$P$2),INDEX(WH_Backend!$DZ$6:$IO$125,$L35,17),0)</f>
        <v>0</v>
      </c>
      <c r="AD35">
        <f>IF(AND($L35&lt;=$P$2,18&lt;=$P$2),INDEX(WH_Backend!$DZ$6:$IO$125,$L35,18),0)</f>
        <v>0</v>
      </c>
      <c r="AE35">
        <f>IF(AND($L35&lt;=$P$2,19&lt;=$P$2),INDEX(WH_Backend!$DZ$6:$IO$125,$L35,19),0)</f>
        <v>0</v>
      </c>
      <c r="AF35">
        <f>IF(AND($L35&lt;=$P$2,20&lt;=$P$2),INDEX(WH_Backend!$DZ$6:$IO$125,$L35,20),0)</f>
        <v>0</v>
      </c>
      <c r="AG35">
        <f>IF(AND($L35&lt;=$P$2,21&lt;=$P$2),INDEX(WH_Backend!$DZ$6:$IO$125,$L35,21),0)</f>
        <v>0</v>
      </c>
      <c r="AH35">
        <f>IF(AND($L35&lt;=$P$2,22&lt;=$P$2),INDEX(WH_Backend!$DZ$6:$IO$125,$L35,22),0)</f>
        <v>0</v>
      </c>
      <c r="AI35">
        <f>IF(AND($L35&lt;=$P$2,23&lt;=$P$2),INDEX(WH_Backend!$DZ$6:$IO$125,$L35,23),0)</f>
        <v>0</v>
      </c>
      <c r="AJ35">
        <f>IF(AND($L35&lt;=$P$2,24&lt;=$P$2),INDEX(WH_Backend!$DZ$6:$IO$125,$L35,24),0)</f>
        <v>0</v>
      </c>
      <c r="AK35">
        <f>IF(AND($L35&lt;=$P$2,25&lt;=$P$2),INDEX(WH_Backend!$DZ$6:$IO$125,$L35,25),0)</f>
        <v>0</v>
      </c>
      <c r="AL35">
        <f>IF(AND($L35&lt;=$P$2,26&lt;=$P$2),INDEX(WH_Backend!$DZ$6:$IO$125,$L35,26),0)</f>
        <v>0</v>
      </c>
      <c r="AM35">
        <f>IF(AND($L35&lt;=$P$2,27&lt;=$P$2),INDEX(WH_Backend!$DZ$6:$IO$125,$L35,27),0)</f>
        <v>-10000000</v>
      </c>
      <c r="AN35">
        <f>IF(AND($L35&lt;=$P$2,28&lt;=$P$2),INDEX(WH_Backend!$DZ$6:$IO$125,$L35,28),0)</f>
        <v>60000000</v>
      </c>
      <c r="AO35">
        <f>IF(AND($L35&lt;=$P$2,29&lt;=$P$2),INDEX(WH_Backend!$DZ$6:$IO$125,$L35,29),0)</f>
        <v>-150000000</v>
      </c>
      <c r="AP35">
        <f>IF(AND($L35&lt;=$P$2,30&lt;=$P$2),INDEX(WH_Backend!$DZ$6:$IO$125,$L35,30),0)</f>
        <v>200280624.84</v>
      </c>
      <c r="AQ35">
        <f>IF(AND($L35&lt;=$P$2,31&lt;=$P$2),INDEX(WH_Backend!$DZ$6:$IO$125,$L35,31),0)</f>
        <v>-150000000</v>
      </c>
      <c r="AR35">
        <f>IF(AND($L35&lt;=$P$2,32&lt;=$P$2),INDEX(WH_Backend!$DZ$6:$IO$125,$L35,32),0)</f>
        <v>60000000</v>
      </c>
      <c r="AS35">
        <f>IF(AND($L35&lt;=$P$2,33&lt;=$P$2),INDEX(WH_Backend!$DZ$6:$IO$125,$L35,33),0)</f>
        <v>-10000000</v>
      </c>
      <c r="AT35">
        <f>IF(AND($L35&lt;=$P$2,34&lt;=$P$2),INDEX(WH_Backend!$DZ$6:$IO$125,$L35,34),0)</f>
        <v>0</v>
      </c>
      <c r="AU35">
        <f>IF(AND($L35&lt;=$P$2,35&lt;=$P$2),INDEX(WH_Backend!$DZ$6:$IO$125,$L35,35),0)</f>
        <v>0</v>
      </c>
      <c r="AV35">
        <f>IF(AND($L35&lt;=$P$2,36&lt;=$P$2),INDEX(WH_Backend!$DZ$6:$IO$125,$L35,36),0)</f>
        <v>0</v>
      </c>
      <c r="AW35">
        <f>IF(AND($L35&lt;=$P$2,37&lt;=$P$2),INDEX(WH_Backend!$DZ$6:$IO$125,$L35,37),0)</f>
        <v>0</v>
      </c>
      <c r="AX35">
        <f>IF(AND($L35&lt;=$P$2,38&lt;=$P$2),INDEX(WH_Backend!$DZ$6:$IO$125,$L35,38),0)</f>
        <v>0</v>
      </c>
      <c r="AY35">
        <f>IF(AND($L35&lt;=$P$2,39&lt;=$P$2),INDEX(WH_Backend!$DZ$6:$IO$125,$L35,39),0)</f>
        <v>0</v>
      </c>
      <c r="AZ35">
        <f>IF(AND($L35&lt;=$P$2,40&lt;=$P$2),INDEX(WH_Backend!$DZ$6:$IO$125,$L35,40),0)</f>
        <v>0</v>
      </c>
      <c r="BA35">
        <f>IF(AND($L35&lt;=$P$2,41&lt;=$P$2),INDEX(WH_Backend!$DZ$6:$IO$125,$L35,41),0)</f>
        <v>0</v>
      </c>
      <c r="BB35">
        <f>IF(AND($L35&lt;=$P$2,42&lt;=$P$2),INDEX(WH_Backend!$DZ$6:$IO$125,$L35,42),0)</f>
        <v>0</v>
      </c>
      <c r="BC35">
        <f>IF(AND($L35&lt;=$P$2,43&lt;=$P$2),INDEX(WH_Backend!$DZ$6:$IO$125,$L35,43),0)</f>
        <v>0</v>
      </c>
      <c r="BD35">
        <f>IF(AND($L35&lt;=$P$2,44&lt;=$P$2),INDEX(WH_Backend!$DZ$6:$IO$125,$L35,44),0)</f>
        <v>0</v>
      </c>
      <c r="BE35">
        <f>IF(AND($L35&lt;=$P$2,45&lt;=$P$2),INDEX(WH_Backend!$DZ$6:$IO$125,$L35,45),0)</f>
        <v>0</v>
      </c>
      <c r="BF35">
        <f>IF(AND($L35&lt;=$P$2,46&lt;=$P$2),INDEX(WH_Backend!$DZ$6:$IO$125,$L35,46),0)</f>
        <v>0</v>
      </c>
      <c r="BG35">
        <f>IF(AND($L35&lt;=$P$2,47&lt;=$P$2),INDEX(WH_Backend!$DZ$6:$IO$125,$L35,47),0)</f>
        <v>0</v>
      </c>
      <c r="BH35">
        <f>IF(AND($L35&lt;=$P$2,48&lt;=$P$2),INDEX(WH_Backend!$DZ$6:$IO$125,$L35,48),0)</f>
        <v>0</v>
      </c>
      <c r="BI35">
        <f>IF(AND($L35&lt;=$P$2,49&lt;=$P$2),INDEX(WH_Backend!$DZ$6:$IO$125,$L35,49),0)</f>
        <v>0</v>
      </c>
      <c r="BJ35">
        <f>IF(AND($L35&lt;=$P$2,50&lt;=$P$2),INDEX(WH_Backend!$DZ$6:$IO$125,$L35,50),0)</f>
        <v>0</v>
      </c>
      <c r="BK35">
        <f>IF(AND($L35&lt;=$P$2,51&lt;=$P$2),INDEX(WH_Backend!$DZ$6:$IO$125,$L35,51),0)</f>
        <v>0</v>
      </c>
      <c r="BL35">
        <f>IF(AND($L35&lt;=$P$2,52&lt;=$P$2),INDEX(WH_Backend!$DZ$6:$IO$125,$L35,52),0)</f>
        <v>0</v>
      </c>
      <c r="BM35">
        <f>IF(AND($L35&lt;=$P$2,53&lt;=$P$2),INDEX(WH_Backend!$DZ$6:$IO$125,$L35,53),0)</f>
        <v>0</v>
      </c>
      <c r="BN35">
        <f>IF(AND($L35&lt;=$P$2,54&lt;=$P$2),INDEX(WH_Backend!$DZ$6:$IO$125,$L35,54),0)</f>
        <v>0</v>
      </c>
      <c r="BO35">
        <f>IF(AND($L35&lt;=$P$2,55&lt;=$P$2),INDEX(WH_Backend!$DZ$6:$IO$125,$L35,55),0)</f>
        <v>0</v>
      </c>
      <c r="BP35">
        <f>IF(AND($L35&lt;=$P$2,56&lt;=$P$2),INDEX(WH_Backend!$DZ$6:$IO$125,$L35,56),0)</f>
        <v>0</v>
      </c>
      <c r="BQ35">
        <f>IF(AND($L35&lt;=$P$2,57&lt;=$P$2),INDEX(WH_Backend!$DZ$6:$IO$125,$L35,57),0)</f>
        <v>0</v>
      </c>
      <c r="BR35">
        <f>IF(AND($L35&lt;=$P$2,58&lt;=$P$2),INDEX(WH_Backend!$DZ$6:$IO$125,$L35,58),0)</f>
        <v>0</v>
      </c>
      <c r="BS35">
        <f>IF(AND($L35&lt;=$P$2,59&lt;=$P$2),INDEX(WH_Backend!$DZ$6:$IO$125,$L35,59),0)</f>
        <v>0</v>
      </c>
      <c r="BT35">
        <f>IF(AND($L35&lt;=$P$2,60&lt;=$P$2),INDEX(WH_Backend!$DZ$6:$IO$125,$L35,60),0)</f>
        <v>0</v>
      </c>
      <c r="BU35">
        <f>IF(AND($L35&lt;=$P$2,61&lt;=$P$2),INDEX(WH_Backend!$DZ$6:$IO$125,$L35,61),0)</f>
        <v>0</v>
      </c>
      <c r="BV35">
        <f>IF(AND($L35&lt;=$P$2,62&lt;=$P$2),INDEX(WH_Backend!$DZ$6:$IO$125,$L35,62),0)</f>
        <v>0</v>
      </c>
      <c r="BW35">
        <f>IF(AND($L35&lt;=$P$2,63&lt;=$P$2),INDEX(WH_Backend!$DZ$6:$IO$125,$L35,63),0)</f>
        <v>0</v>
      </c>
      <c r="BX35">
        <f>IF(AND($L35&lt;=$P$2,64&lt;=$P$2),INDEX(WH_Backend!$DZ$6:$IO$125,$L35,64),0)</f>
        <v>0</v>
      </c>
      <c r="BY35">
        <f>IF(AND($L35&lt;=$P$2,65&lt;=$P$2),INDEX(WH_Backend!$DZ$6:$IO$125,$L35,65),0)</f>
        <v>0</v>
      </c>
      <c r="BZ35">
        <f>IF(AND($L35&lt;=$P$2,66&lt;=$P$2),INDEX(WH_Backend!$DZ$6:$IO$125,$L35,66),0)</f>
        <v>0</v>
      </c>
      <c r="CA35">
        <f>IF(AND($L35&lt;=$P$2,67&lt;=$P$2),INDEX(WH_Backend!$DZ$6:$IO$125,$L35,67),0)</f>
        <v>0</v>
      </c>
      <c r="CB35">
        <f>IF(AND($L35&lt;=$P$2,68&lt;=$P$2),INDEX(WH_Backend!$DZ$6:$IO$125,$L35,68),0)</f>
        <v>0</v>
      </c>
      <c r="CC35">
        <f>IF(AND($L35&lt;=$P$2,69&lt;=$P$2),INDEX(WH_Backend!$DZ$6:$IO$125,$L35,69),0)</f>
        <v>0</v>
      </c>
      <c r="CD35">
        <f>IF(AND($L35&lt;=$P$2,70&lt;=$P$2),INDEX(WH_Backend!$DZ$6:$IO$125,$L35,70),0)</f>
        <v>0</v>
      </c>
      <c r="CE35">
        <f>IF(AND($L35&lt;=$P$2,71&lt;=$P$2),INDEX(WH_Backend!$DZ$6:$IO$125,$L35,71),0)</f>
        <v>0</v>
      </c>
      <c r="CF35">
        <f>IF(AND($L35&lt;=$P$2,72&lt;=$P$2),INDEX(WH_Backend!$DZ$6:$IO$125,$L35,72),0)</f>
        <v>0</v>
      </c>
      <c r="CG35">
        <f>IF(AND($L35&lt;=$P$2,73&lt;=$P$2),INDEX(WH_Backend!$DZ$6:$IO$125,$L35,73),0)</f>
        <v>0</v>
      </c>
      <c r="CH35">
        <f>IF(AND($L35&lt;=$P$2,74&lt;=$P$2),INDEX(WH_Backend!$DZ$6:$IO$125,$L35,74),0)</f>
        <v>0</v>
      </c>
      <c r="CI35">
        <f>IF(AND($L35&lt;=$P$2,75&lt;=$P$2),INDEX(WH_Backend!$DZ$6:$IO$125,$L35,75),0)</f>
        <v>0</v>
      </c>
      <c r="CJ35">
        <f>IF(AND($L35&lt;=$P$2,76&lt;=$P$2),INDEX(WH_Backend!$DZ$6:$IO$125,$L35,76),0)</f>
        <v>0</v>
      </c>
      <c r="CK35">
        <f>IF(AND($L35&lt;=$P$2,77&lt;=$P$2),INDEX(WH_Backend!$DZ$6:$IO$125,$L35,77),0)</f>
        <v>0</v>
      </c>
      <c r="CL35">
        <f>IF(AND($L35&lt;=$P$2,78&lt;=$P$2),INDEX(WH_Backend!$DZ$6:$IO$125,$L35,78),0)</f>
        <v>0</v>
      </c>
      <c r="CM35">
        <f>IF(AND($L35&lt;=$P$2,79&lt;=$P$2),INDEX(WH_Backend!$DZ$6:$IO$125,$L35,79),0)</f>
        <v>0</v>
      </c>
      <c r="CN35">
        <f>IF(AND($L35&lt;=$P$2,80&lt;=$P$2),INDEX(WH_Backend!$DZ$6:$IO$125,$L35,80),0)</f>
        <v>0</v>
      </c>
      <c r="CO35">
        <f>IF(AND($L35&lt;=$P$2,81&lt;=$P$2),INDEX(WH_Backend!$DZ$6:$IO$125,$L35,81),0)</f>
        <v>0</v>
      </c>
      <c r="CP35">
        <f>IF(AND($L35&lt;=$P$2,82&lt;=$P$2),INDEX(WH_Backend!$DZ$6:$IO$125,$L35,82),0)</f>
        <v>0</v>
      </c>
      <c r="CQ35">
        <f>IF(AND($L35&lt;=$P$2,83&lt;=$P$2),INDEX(WH_Backend!$DZ$6:$IO$125,$L35,83),0)</f>
        <v>0</v>
      </c>
      <c r="CR35">
        <f>IF(AND($L35&lt;=$P$2,84&lt;=$P$2),INDEX(WH_Backend!$DZ$6:$IO$125,$L35,84),0)</f>
        <v>0</v>
      </c>
      <c r="CS35">
        <f>IF(AND($L35&lt;=$P$2,85&lt;=$P$2),INDEX(WH_Backend!$DZ$6:$IO$125,$L35,85),0)</f>
        <v>0</v>
      </c>
      <c r="CT35">
        <f>IF(AND($L35&lt;=$P$2,86&lt;=$P$2),INDEX(WH_Backend!$DZ$6:$IO$125,$L35,86),0)</f>
        <v>0</v>
      </c>
      <c r="CU35">
        <f>IF(AND($L35&lt;=$P$2,87&lt;=$P$2),INDEX(WH_Backend!$DZ$6:$IO$125,$L35,87),0)</f>
        <v>0</v>
      </c>
      <c r="CV35">
        <f>IF(AND($L35&lt;=$P$2,88&lt;=$P$2),INDEX(WH_Backend!$DZ$6:$IO$125,$L35,88),0)</f>
        <v>0</v>
      </c>
      <c r="CW35">
        <f>IF(AND($L35&lt;=$P$2,89&lt;=$P$2),INDEX(WH_Backend!$DZ$6:$IO$125,$L35,89),0)</f>
        <v>0</v>
      </c>
      <c r="CX35">
        <f>IF(AND($L35&lt;=$P$2,90&lt;=$P$2),INDEX(WH_Backend!$DZ$6:$IO$125,$L35,90),0)</f>
        <v>0</v>
      </c>
      <c r="CY35">
        <f>IF(AND($L35&lt;=$P$2,91&lt;=$P$2),INDEX(WH_Backend!$DZ$6:$IO$125,$L35,91),0)</f>
        <v>0</v>
      </c>
      <c r="CZ35">
        <f>IF(AND($L35&lt;=$P$2,92&lt;=$P$2),INDEX(WH_Backend!$DZ$6:$IO$125,$L35,92),0)</f>
        <v>0</v>
      </c>
      <c r="DA35">
        <f>IF(AND($L35&lt;=$P$2,93&lt;=$P$2),INDEX(WH_Backend!$DZ$6:$IO$125,$L35,93),0)</f>
        <v>0</v>
      </c>
      <c r="DB35">
        <f>IF(AND($L35&lt;=$P$2,94&lt;=$P$2),INDEX(WH_Backend!$DZ$6:$IO$125,$L35,94),0)</f>
        <v>0</v>
      </c>
      <c r="DC35">
        <f>IF(AND($L35&lt;=$P$2,95&lt;=$P$2),INDEX(WH_Backend!$DZ$6:$IO$125,$L35,95),0)</f>
        <v>0</v>
      </c>
      <c r="DD35">
        <f>IF(AND($L35&lt;=$P$2,96&lt;=$P$2),INDEX(WH_Backend!$DZ$6:$IO$125,$L35,96),0)</f>
        <v>0</v>
      </c>
      <c r="DE35">
        <f>IF(AND($L35&lt;=$P$2,97&lt;=$P$2),INDEX(WH_Backend!$DZ$6:$IO$125,$L35,97),0)</f>
        <v>0</v>
      </c>
      <c r="DF35">
        <f>IF(AND($L35&lt;=$P$2,98&lt;=$P$2),INDEX(WH_Backend!$DZ$6:$IO$125,$L35,98),0)</f>
        <v>0</v>
      </c>
      <c r="DG35">
        <f>IF(AND($L35&lt;=$P$2,99&lt;=$P$2),INDEX(WH_Backend!$DZ$6:$IO$125,$L35,99),0)</f>
        <v>0</v>
      </c>
      <c r="DH35">
        <f>IF(AND($L35&lt;=$P$2,100&lt;=$P$2),INDEX(WH_Backend!$DZ$6:$IO$125,$L35,100),0)</f>
        <v>0</v>
      </c>
      <c r="DI35">
        <f>IF(AND($L35&lt;=$P$2,101&lt;=$P$2),INDEX(WH_Backend!$DZ$6:$IO$125,$L35,101),0)</f>
        <v>0</v>
      </c>
      <c r="DJ35">
        <f>IF(AND($L35&lt;=$P$2,102&lt;=$P$2),INDEX(WH_Backend!$DZ$6:$IO$125,$L35,102),0)</f>
        <v>0</v>
      </c>
      <c r="DK35">
        <f>IF(AND($L35&lt;=$P$2,103&lt;=$P$2),INDEX(WH_Backend!$DZ$6:$IO$125,$L35,103),0)</f>
        <v>0</v>
      </c>
      <c r="DL35">
        <f>IF(AND($L35&lt;=$P$2,104&lt;=$P$2),INDEX(WH_Backend!$DZ$6:$IO$125,$L35,104),0)</f>
        <v>0</v>
      </c>
      <c r="DM35">
        <f>IF(AND($L35&lt;=$P$2,105&lt;=$P$2),INDEX(WH_Backend!$DZ$6:$IO$125,$L35,105),0)</f>
        <v>0</v>
      </c>
      <c r="DN35">
        <f>IF(AND($L35&lt;=$P$2,106&lt;=$P$2),INDEX(WH_Backend!$DZ$6:$IO$125,$L35,106),0)</f>
        <v>0</v>
      </c>
      <c r="DO35">
        <f>IF(AND($L35&lt;=$P$2,107&lt;=$P$2),INDEX(WH_Backend!$DZ$6:$IO$125,$L35,107),0)</f>
        <v>0</v>
      </c>
      <c r="DP35">
        <f>IF(AND($L35&lt;=$P$2,108&lt;=$P$2),INDEX(WH_Backend!$DZ$6:$IO$125,$L35,108),0)</f>
        <v>0</v>
      </c>
      <c r="DQ35">
        <f>IF(AND($L35&lt;=$P$2,109&lt;=$P$2),INDEX(WH_Backend!$DZ$6:$IO$125,$L35,109),0)</f>
        <v>0</v>
      </c>
      <c r="DR35">
        <f>IF(AND($L35&lt;=$P$2,110&lt;=$P$2),INDEX(WH_Backend!$DZ$6:$IO$125,$L35,110),0)</f>
        <v>0</v>
      </c>
      <c r="DS35">
        <f>IF(AND($L35&lt;=$P$2,111&lt;=$P$2),INDEX(WH_Backend!$DZ$6:$IO$125,$L35,111),0)</f>
        <v>0</v>
      </c>
      <c r="DT35">
        <f>IF(AND($L35&lt;=$P$2,112&lt;=$P$2),INDEX(WH_Backend!$DZ$6:$IO$125,$L35,112),0)</f>
        <v>0</v>
      </c>
      <c r="DU35">
        <f>IF(AND($L35&lt;=$P$2,113&lt;=$P$2),INDEX(WH_Backend!$DZ$6:$IO$125,$L35,113),0)</f>
        <v>0</v>
      </c>
      <c r="DV35">
        <f>IF(AND($L35&lt;=$P$2,114&lt;=$P$2),INDEX(WH_Backend!$DZ$6:$IO$125,$L35,114),0)</f>
        <v>0</v>
      </c>
      <c r="DW35">
        <f>IF(AND($L35&lt;=$P$2,115&lt;=$P$2),INDEX(WH_Backend!$DZ$6:$IO$125,$L35,115),0)</f>
        <v>0</v>
      </c>
      <c r="DX35">
        <f>IF(AND($L35&lt;=$P$2,116&lt;=$P$2),INDEX(WH_Backend!$DZ$6:$IO$125,$L35,116),0)</f>
        <v>0</v>
      </c>
      <c r="DY35">
        <f>IF(AND($L35&lt;=$P$2,117&lt;=$P$2),INDEX(WH_Backend!$DZ$6:$IO$125,$L35,117),0)</f>
        <v>0</v>
      </c>
      <c r="DZ35">
        <f>IF(AND($L35&lt;=$P$2,118&lt;=$P$2),INDEX(WH_Backend!$DZ$6:$IO$125,$L35,118),0)</f>
        <v>0</v>
      </c>
      <c r="EA35">
        <f>IF(AND($L35&lt;=$P$2,119&lt;=$P$2),INDEX(WH_Backend!$DZ$6:$IO$125,$L35,119),0)</f>
        <v>0</v>
      </c>
      <c r="EB35">
        <f>IF(AND($L35&lt;=$P$2,120&lt;=$P$2),INDEX(WH_Backend!$DZ$6:$IO$125,$L35,120),0)</f>
        <v>0</v>
      </c>
    </row>
    <row r="36" spans="1:132" ht="15">
      <c r="A36" s="25">
        <f>IF(L36&lt;=$P$2,INDEX(WH_Backend!$E$6:$E$125,L36),0)</f>
        <v>638.08000000000004</v>
      </c>
      <c r="B36" s="25">
        <f t="array" ref="B36">IF(L36&lt;=$P$2,MMULT(M161:INDEX(M161:EF161,$P$2),$A$6:INDEX($A$6:$A$125,$P$2)),0)</f>
        <v>2.447528118206629E-3</v>
      </c>
      <c r="C36" s="25">
        <f t="shared" si="0"/>
        <v>2.0179413695586845E-10</v>
      </c>
      <c r="E36">
        <f>IF(L36&lt;=$P$2,Inputs!A36,"")</f>
        <v>50</v>
      </c>
      <c r="F36" s="25">
        <f>IF(L36&lt;=$P$2,Inputs!D36,"")</f>
        <v>2.3258811432743999E-3</v>
      </c>
      <c r="G36" s="25">
        <f t="shared" si="1"/>
        <v>2.447528118206629E-3</v>
      </c>
      <c r="J36">
        <f>IF($L36&lt;=$E$2,WH_Numerical!$F36,"")</f>
        <v>2.4474420152945701E-3</v>
      </c>
      <c r="L36" s="10">
        <v>31</v>
      </c>
      <c r="M36">
        <f>IF(AND($L36&lt;=$P$2,1&lt;=$P$2),INDEX(WH_Backend!$DZ$6:$IO$125,$L36,1),0)</f>
        <v>0</v>
      </c>
      <c r="N36">
        <f>IF(AND($L36&lt;=$P$2,2&lt;=$P$2),INDEX(WH_Backend!$DZ$6:$IO$125,$L36,2),0)</f>
        <v>0</v>
      </c>
      <c r="O36">
        <f>IF(AND($L36&lt;=$P$2,3&lt;=$P$2),INDEX(WH_Backend!$DZ$6:$IO$125,$L36,3),0)</f>
        <v>0</v>
      </c>
      <c r="P36">
        <f>IF(AND($L36&lt;=$P$2,4&lt;=$P$2),INDEX(WH_Backend!$DZ$6:$IO$125,$L36,4),0)</f>
        <v>0</v>
      </c>
      <c r="Q36">
        <f>IF(AND($L36&lt;=$P$2,5&lt;=$P$2),INDEX(WH_Backend!$DZ$6:$IO$125,$L36,5),0)</f>
        <v>0</v>
      </c>
      <c r="R36">
        <f>IF(AND($L36&lt;=$P$2,6&lt;=$P$2),INDEX(WH_Backend!$DZ$6:$IO$125,$L36,6),0)</f>
        <v>0</v>
      </c>
      <c r="S36">
        <f>IF(AND($L36&lt;=$P$2,7&lt;=$P$2),INDEX(WH_Backend!$DZ$6:$IO$125,$L36,7),0)</f>
        <v>0</v>
      </c>
      <c r="T36">
        <f>IF(AND($L36&lt;=$P$2,8&lt;=$P$2),INDEX(WH_Backend!$DZ$6:$IO$125,$L36,8),0)</f>
        <v>0</v>
      </c>
      <c r="U36">
        <f>IF(AND($L36&lt;=$P$2,9&lt;=$P$2),INDEX(WH_Backend!$DZ$6:$IO$125,$L36,9),0)</f>
        <v>0</v>
      </c>
      <c r="V36">
        <f>IF(AND($L36&lt;=$P$2,10&lt;=$P$2),INDEX(WH_Backend!$DZ$6:$IO$125,$L36,10),0)</f>
        <v>0</v>
      </c>
      <c r="W36">
        <f>IF(AND($L36&lt;=$P$2,11&lt;=$P$2),INDEX(WH_Backend!$DZ$6:$IO$125,$L36,11),0)</f>
        <v>0</v>
      </c>
      <c r="X36">
        <f>IF(AND($L36&lt;=$P$2,12&lt;=$P$2),INDEX(WH_Backend!$DZ$6:$IO$125,$L36,12),0)</f>
        <v>0</v>
      </c>
      <c r="Y36">
        <f>IF(AND($L36&lt;=$P$2,13&lt;=$P$2),INDEX(WH_Backend!$DZ$6:$IO$125,$L36,13),0)</f>
        <v>0</v>
      </c>
      <c r="Z36">
        <f>IF(AND($L36&lt;=$P$2,14&lt;=$P$2),INDEX(WH_Backend!$DZ$6:$IO$125,$L36,14),0)</f>
        <v>0</v>
      </c>
      <c r="AA36">
        <f>IF(AND($L36&lt;=$P$2,15&lt;=$P$2),INDEX(WH_Backend!$DZ$6:$IO$125,$L36,15),0)</f>
        <v>0</v>
      </c>
      <c r="AB36">
        <f>IF(AND($L36&lt;=$P$2,16&lt;=$P$2),INDEX(WH_Backend!$DZ$6:$IO$125,$L36,16),0)</f>
        <v>0</v>
      </c>
      <c r="AC36">
        <f>IF(AND($L36&lt;=$P$2,17&lt;=$P$2),INDEX(WH_Backend!$DZ$6:$IO$125,$L36,17),0)</f>
        <v>0</v>
      </c>
      <c r="AD36">
        <f>IF(AND($L36&lt;=$P$2,18&lt;=$P$2),INDEX(WH_Backend!$DZ$6:$IO$125,$L36,18),0)</f>
        <v>0</v>
      </c>
      <c r="AE36">
        <f>IF(AND($L36&lt;=$P$2,19&lt;=$P$2),INDEX(WH_Backend!$DZ$6:$IO$125,$L36,19),0)</f>
        <v>0</v>
      </c>
      <c r="AF36">
        <f>IF(AND($L36&lt;=$P$2,20&lt;=$P$2),INDEX(WH_Backend!$DZ$6:$IO$125,$L36,20),0)</f>
        <v>0</v>
      </c>
      <c r="AG36">
        <f>IF(AND($L36&lt;=$P$2,21&lt;=$P$2),INDEX(WH_Backend!$DZ$6:$IO$125,$L36,21),0)</f>
        <v>0</v>
      </c>
      <c r="AH36">
        <f>IF(AND($L36&lt;=$P$2,22&lt;=$P$2),INDEX(WH_Backend!$DZ$6:$IO$125,$L36,22),0)</f>
        <v>0</v>
      </c>
      <c r="AI36">
        <f>IF(AND($L36&lt;=$P$2,23&lt;=$P$2),INDEX(WH_Backend!$DZ$6:$IO$125,$L36,23),0)</f>
        <v>0</v>
      </c>
      <c r="AJ36">
        <f>IF(AND($L36&lt;=$P$2,24&lt;=$P$2),INDEX(WH_Backend!$DZ$6:$IO$125,$L36,24),0)</f>
        <v>0</v>
      </c>
      <c r="AK36">
        <f>IF(AND($L36&lt;=$P$2,25&lt;=$P$2),INDEX(WH_Backend!$DZ$6:$IO$125,$L36,25),0)</f>
        <v>0</v>
      </c>
      <c r="AL36">
        <f>IF(AND($L36&lt;=$P$2,26&lt;=$P$2),INDEX(WH_Backend!$DZ$6:$IO$125,$L36,26),0)</f>
        <v>0</v>
      </c>
      <c r="AM36">
        <f>IF(AND($L36&lt;=$P$2,27&lt;=$P$2),INDEX(WH_Backend!$DZ$6:$IO$125,$L36,27),0)</f>
        <v>0</v>
      </c>
      <c r="AN36">
        <f>IF(AND($L36&lt;=$P$2,28&lt;=$P$2),INDEX(WH_Backend!$DZ$6:$IO$125,$L36,28),0)</f>
        <v>-10000000</v>
      </c>
      <c r="AO36">
        <f>IF(AND($L36&lt;=$P$2,29&lt;=$P$2),INDEX(WH_Backend!$DZ$6:$IO$125,$L36,29),0)</f>
        <v>60000000</v>
      </c>
      <c r="AP36">
        <f>IF(AND($L36&lt;=$P$2,30&lt;=$P$2),INDEX(WH_Backend!$DZ$6:$IO$125,$L36,30),0)</f>
        <v>-150000000</v>
      </c>
      <c r="AQ36">
        <f>IF(AND($L36&lt;=$P$2,31&lt;=$P$2),INDEX(WH_Backend!$DZ$6:$IO$125,$L36,31),0)</f>
        <v>200274339.03999999</v>
      </c>
      <c r="AR36">
        <f>IF(AND($L36&lt;=$P$2,32&lt;=$P$2),INDEX(WH_Backend!$DZ$6:$IO$125,$L36,32),0)</f>
        <v>-150000000</v>
      </c>
      <c r="AS36">
        <f>IF(AND($L36&lt;=$P$2,33&lt;=$P$2),INDEX(WH_Backend!$DZ$6:$IO$125,$L36,33),0)</f>
        <v>60000000</v>
      </c>
      <c r="AT36">
        <f>IF(AND($L36&lt;=$P$2,34&lt;=$P$2),INDEX(WH_Backend!$DZ$6:$IO$125,$L36,34),0)</f>
        <v>-10000000</v>
      </c>
      <c r="AU36">
        <f>IF(AND($L36&lt;=$P$2,35&lt;=$P$2),INDEX(WH_Backend!$DZ$6:$IO$125,$L36,35),0)</f>
        <v>0</v>
      </c>
      <c r="AV36">
        <f>IF(AND($L36&lt;=$P$2,36&lt;=$P$2),INDEX(WH_Backend!$DZ$6:$IO$125,$L36,36),0)</f>
        <v>0</v>
      </c>
      <c r="AW36">
        <f>IF(AND($L36&lt;=$P$2,37&lt;=$P$2),INDEX(WH_Backend!$DZ$6:$IO$125,$L36,37),0)</f>
        <v>0</v>
      </c>
      <c r="AX36">
        <f>IF(AND($L36&lt;=$P$2,38&lt;=$P$2),INDEX(WH_Backend!$DZ$6:$IO$125,$L36,38),0)</f>
        <v>0</v>
      </c>
      <c r="AY36">
        <f>IF(AND($L36&lt;=$P$2,39&lt;=$P$2),INDEX(WH_Backend!$DZ$6:$IO$125,$L36,39),0)</f>
        <v>0</v>
      </c>
      <c r="AZ36">
        <f>IF(AND($L36&lt;=$P$2,40&lt;=$P$2),INDEX(WH_Backend!$DZ$6:$IO$125,$L36,40),0)</f>
        <v>0</v>
      </c>
      <c r="BA36">
        <f>IF(AND($L36&lt;=$P$2,41&lt;=$P$2),INDEX(WH_Backend!$DZ$6:$IO$125,$L36,41),0)</f>
        <v>0</v>
      </c>
      <c r="BB36">
        <f>IF(AND($L36&lt;=$P$2,42&lt;=$P$2),INDEX(WH_Backend!$DZ$6:$IO$125,$L36,42),0)</f>
        <v>0</v>
      </c>
      <c r="BC36">
        <f>IF(AND($L36&lt;=$P$2,43&lt;=$P$2),INDEX(WH_Backend!$DZ$6:$IO$125,$L36,43),0)</f>
        <v>0</v>
      </c>
      <c r="BD36">
        <f>IF(AND($L36&lt;=$P$2,44&lt;=$P$2),INDEX(WH_Backend!$DZ$6:$IO$125,$L36,44),0)</f>
        <v>0</v>
      </c>
      <c r="BE36">
        <f>IF(AND($L36&lt;=$P$2,45&lt;=$P$2),INDEX(WH_Backend!$DZ$6:$IO$125,$L36,45),0)</f>
        <v>0</v>
      </c>
      <c r="BF36">
        <f>IF(AND($L36&lt;=$P$2,46&lt;=$P$2),INDEX(WH_Backend!$DZ$6:$IO$125,$L36,46),0)</f>
        <v>0</v>
      </c>
      <c r="BG36">
        <f>IF(AND($L36&lt;=$P$2,47&lt;=$P$2),INDEX(WH_Backend!$DZ$6:$IO$125,$L36,47),0)</f>
        <v>0</v>
      </c>
      <c r="BH36">
        <f>IF(AND($L36&lt;=$P$2,48&lt;=$P$2),INDEX(WH_Backend!$DZ$6:$IO$125,$L36,48),0)</f>
        <v>0</v>
      </c>
      <c r="BI36">
        <f>IF(AND($L36&lt;=$P$2,49&lt;=$P$2),INDEX(WH_Backend!$DZ$6:$IO$125,$L36,49),0)</f>
        <v>0</v>
      </c>
      <c r="BJ36">
        <f>IF(AND($L36&lt;=$P$2,50&lt;=$P$2),INDEX(WH_Backend!$DZ$6:$IO$125,$L36,50),0)</f>
        <v>0</v>
      </c>
      <c r="BK36">
        <f>IF(AND($L36&lt;=$P$2,51&lt;=$P$2),INDEX(WH_Backend!$DZ$6:$IO$125,$L36,51),0)</f>
        <v>0</v>
      </c>
      <c r="BL36">
        <f>IF(AND($L36&lt;=$P$2,52&lt;=$P$2),INDEX(WH_Backend!$DZ$6:$IO$125,$L36,52),0)</f>
        <v>0</v>
      </c>
      <c r="BM36">
        <f>IF(AND($L36&lt;=$P$2,53&lt;=$P$2),INDEX(WH_Backend!$DZ$6:$IO$125,$L36,53),0)</f>
        <v>0</v>
      </c>
      <c r="BN36">
        <f>IF(AND($L36&lt;=$P$2,54&lt;=$P$2),INDEX(WH_Backend!$DZ$6:$IO$125,$L36,54),0)</f>
        <v>0</v>
      </c>
      <c r="BO36">
        <f>IF(AND($L36&lt;=$P$2,55&lt;=$P$2),INDEX(WH_Backend!$DZ$6:$IO$125,$L36,55),0)</f>
        <v>0</v>
      </c>
      <c r="BP36">
        <f>IF(AND($L36&lt;=$P$2,56&lt;=$P$2),INDEX(WH_Backend!$DZ$6:$IO$125,$L36,56),0)</f>
        <v>0</v>
      </c>
      <c r="BQ36">
        <f>IF(AND($L36&lt;=$P$2,57&lt;=$P$2),INDEX(WH_Backend!$DZ$6:$IO$125,$L36,57),0)</f>
        <v>0</v>
      </c>
      <c r="BR36">
        <f>IF(AND($L36&lt;=$P$2,58&lt;=$P$2),INDEX(WH_Backend!$DZ$6:$IO$125,$L36,58),0)</f>
        <v>0</v>
      </c>
      <c r="BS36">
        <f>IF(AND($L36&lt;=$P$2,59&lt;=$P$2),INDEX(WH_Backend!$DZ$6:$IO$125,$L36,59),0)</f>
        <v>0</v>
      </c>
      <c r="BT36">
        <f>IF(AND($L36&lt;=$P$2,60&lt;=$P$2),INDEX(WH_Backend!$DZ$6:$IO$125,$L36,60),0)</f>
        <v>0</v>
      </c>
      <c r="BU36">
        <f>IF(AND($L36&lt;=$P$2,61&lt;=$P$2),INDEX(WH_Backend!$DZ$6:$IO$125,$L36,61),0)</f>
        <v>0</v>
      </c>
      <c r="BV36">
        <f>IF(AND($L36&lt;=$P$2,62&lt;=$P$2),INDEX(WH_Backend!$DZ$6:$IO$125,$L36,62),0)</f>
        <v>0</v>
      </c>
      <c r="BW36">
        <f>IF(AND($L36&lt;=$P$2,63&lt;=$P$2),INDEX(WH_Backend!$DZ$6:$IO$125,$L36,63),0)</f>
        <v>0</v>
      </c>
      <c r="BX36">
        <f>IF(AND($L36&lt;=$P$2,64&lt;=$P$2),INDEX(WH_Backend!$DZ$6:$IO$125,$L36,64),0)</f>
        <v>0</v>
      </c>
      <c r="BY36">
        <f>IF(AND($L36&lt;=$P$2,65&lt;=$P$2),INDEX(WH_Backend!$DZ$6:$IO$125,$L36,65),0)</f>
        <v>0</v>
      </c>
      <c r="BZ36">
        <f>IF(AND($L36&lt;=$P$2,66&lt;=$P$2),INDEX(WH_Backend!$DZ$6:$IO$125,$L36,66),0)</f>
        <v>0</v>
      </c>
      <c r="CA36">
        <f>IF(AND($L36&lt;=$P$2,67&lt;=$P$2),INDEX(WH_Backend!$DZ$6:$IO$125,$L36,67),0)</f>
        <v>0</v>
      </c>
      <c r="CB36">
        <f>IF(AND($L36&lt;=$P$2,68&lt;=$P$2),INDEX(WH_Backend!$DZ$6:$IO$125,$L36,68),0)</f>
        <v>0</v>
      </c>
      <c r="CC36">
        <f>IF(AND($L36&lt;=$P$2,69&lt;=$P$2),INDEX(WH_Backend!$DZ$6:$IO$125,$L36,69),0)</f>
        <v>0</v>
      </c>
      <c r="CD36">
        <f>IF(AND($L36&lt;=$P$2,70&lt;=$P$2),INDEX(WH_Backend!$DZ$6:$IO$125,$L36,70),0)</f>
        <v>0</v>
      </c>
      <c r="CE36">
        <f>IF(AND($L36&lt;=$P$2,71&lt;=$P$2),INDEX(WH_Backend!$DZ$6:$IO$125,$L36,71),0)</f>
        <v>0</v>
      </c>
      <c r="CF36">
        <f>IF(AND($L36&lt;=$P$2,72&lt;=$P$2),INDEX(WH_Backend!$DZ$6:$IO$125,$L36,72),0)</f>
        <v>0</v>
      </c>
      <c r="CG36">
        <f>IF(AND($L36&lt;=$P$2,73&lt;=$P$2),INDEX(WH_Backend!$DZ$6:$IO$125,$L36,73),0)</f>
        <v>0</v>
      </c>
      <c r="CH36">
        <f>IF(AND($L36&lt;=$P$2,74&lt;=$P$2),INDEX(WH_Backend!$DZ$6:$IO$125,$L36,74),0)</f>
        <v>0</v>
      </c>
      <c r="CI36">
        <f>IF(AND($L36&lt;=$P$2,75&lt;=$P$2),INDEX(WH_Backend!$DZ$6:$IO$125,$L36,75),0)</f>
        <v>0</v>
      </c>
      <c r="CJ36">
        <f>IF(AND($L36&lt;=$P$2,76&lt;=$P$2),INDEX(WH_Backend!$DZ$6:$IO$125,$L36,76),0)</f>
        <v>0</v>
      </c>
      <c r="CK36">
        <f>IF(AND($L36&lt;=$P$2,77&lt;=$P$2),INDEX(WH_Backend!$DZ$6:$IO$125,$L36,77),0)</f>
        <v>0</v>
      </c>
      <c r="CL36">
        <f>IF(AND($L36&lt;=$P$2,78&lt;=$P$2),INDEX(WH_Backend!$DZ$6:$IO$125,$L36,78),0)</f>
        <v>0</v>
      </c>
      <c r="CM36">
        <f>IF(AND($L36&lt;=$P$2,79&lt;=$P$2),INDEX(WH_Backend!$DZ$6:$IO$125,$L36,79),0)</f>
        <v>0</v>
      </c>
      <c r="CN36">
        <f>IF(AND($L36&lt;=$P$2,80&lt;=$P$2),INDEX(WH_Backend!$DZ$6:$IO$125,$L36,80),0)</f>
        <v>0</v>
      </c>
      <c r="CO36">
        <f>IF(AND($L36&lt;=$P$2,81&lt;=$P$2),INDEX(WH_Backend!$DZ$6:$IO$125,$L36,81),0)</f>
        <v>0</v>
      </c>
      <c r="CP36">
        <f>IF(AND($L36&lt;=$P$2,82&lt;=$P$2),INDEX(WH_Backend!$DZ$6:$IO$125,$L36,82),0)</f>
        <v>0</v>
      </c>
      <c r="CQ36">
        <f>IF(AND($L36&lt;=$P$2,83&lt;=$P$2),INDEX(WH_Backend!$DZ$6:$IO$125,$L36,83),0)</f>
        <v>0</v>
      </c>
      <c r="CR36">
        <f>IF(AND($L36&lt;=$P$2,84&lt;=$P$2),INDEX(WH_Backend!$DZ$6:$IO$125,$L36,84),0)</f>
        <v>0</v>
      </c>
      <c r="CS36">
        <f>IF(AND($L36&lt;=$P$2,85&lt;=$P$2),INDEX(WH_Backend!$DZ$6:$IO$125,$L36,85),0)</f>
        <v>0</v>
      </c>
      <c r="CT36">
        <f>IF(AND($L36&lt;=$P$2,86&lt;=$P$2),INDEX(WH_Backend!$DZ$6:$IO$125,$L36,86),0)</f>
        <v>0</v>
      </c>
      <c r="CU36">
        <f>IF(AND($L36&lt;=$P$2,87&lt;=$P$2),INDEX(WH_Backend!$DZ$6:$IO$125,$L36,87),0)</f>
        <v>0</v>
      </c>
      <c r="CV36">
        <f>IF(AND($L36&lt;=$P$2,88&lt;=$P$2),INDEX(WH_Backend!$DZ$6:$IO$125,$L36,88),0)</f>
        <v>0</v>
      </c>
      <c r="CW36">
        <f>IF(AND($L36&lt;=$P$2,89&lt;=$P$2),INDEX(WH_Backend!$DZ$6:$IO$125,$L36,89),0)</f>
        <v>0</v>
      </c>
      <c r="CX36">
        <f>IF(AND($L36&lt;=$P$2,90&lt;=$P$2),INDEX(WH_Backend!$DZ$6:$IO$125,$L36,90),0)</f>
        <v>0</v>
      </c>
      <c r="CY36">
        <f>IF(AND($L36&lt;=$P$2,91&lt;=$P$2),INDEX(WH_Backend!$DZ$6:$IO$125,$L36,91),0)</f>
        <v>0</v>
      </c>
      <c r="CZ36">
        <f>IF(AND($L36&lt;=$P$2,92&lt;=$P$2),INDEX(WH_Backend!$DZ$6:$IO$125,$L36,92),0)</f>
        <v>0</v>
      </c>
      <c r="DA36">
        <f>IF(AND($L36&lt;=$P$2,93&lt;=$P$2),INDEX(WH_Backend!$DZ$6:$IO$125,$L36,93),0)</f>
        <v>0</v>
      </c>
      <c r="DB36">
        <f>IF(AND($L36&lt;=$P$2,94&lt;=$P$2),INDEX(WH_Backend!$DZ$6:$IO$125,$L36,94),0)</f>
        <v>0</v>
      </c>
      <c r="DC36">
        <f>IF(AND($L36&lt;=$P$2,95&lt;=$P$2),INDEX(WH_Backend!$DZ$6:$IO$125,$L36,95),0)</f>
        <v>0</v>
      </c>
      <c r="DD36">
        <f>IF(AND($L36&lt;=$P$2,96&lt;=$P$2),INDEX(WH_Backend!$DZ$6:$IO$125,$L36,96),0)</f>
        <v>0</v>
      </c>
      <c r="DE36">
        <f>IF(AND($L36&lt;=$P$2,97&lt;=$P$2),INDEX(WH_Backend!$DZ$6:$IO$125,$L36,97),0)</f>
        <v>0</v>
      </c>
      <c r="DF36">
        <f>IF(AND($L36&lt;=$P$2,98&lt;=$P$2),INDEX(WH_Backend!$DZ$6:$IO$125,$L36,98),0)</f>
        <v>0</v>
      </c>
      <c r="DG36">
        <f>IF(AND($L36&lt;=$P$2,99&lt;=$P$2),INDEX(WH_Backend!$DZ$6:$IO$125,$L36,99),0)</f>
        <v>0</v>
      </c>
      <c r="DH36">
        <f>IF(AND($L36&lt;=$P$2,100&lt;=$P$2),INDEX(WH_Backend!$DZ$6:$IO$125,$L36,100),0)</f>
        <v>0</v>
      </c>
      <c r="DI36">
        <f>IF(AND($L36&lt;=$P$2,101&lt;=$P$2),INDEX(WH_Backend!$DZ$6:$IO$125,$L36,101),0)</f>
        <v>0</v>
      </c>
      <c r="DJ36">
        <f>IF(AND($L36&lt;=$P$2,102&lt;=$P$2),INDEX(WH_Backend!$DZ$6:$IO$125,$L36,102),0)</f>
        <v>0</v>
      </c>
      <c r="DK36">
        <f>IF(AND($L36&lt;=$P$2,103&lt;=$P$2),INDEX(WH_Backend!$DZ$6:$IO$125,$L36,103),0)</f>
        <v>0</v>
      </c>
      <c r="DL36">
        <f>IF(AND($L36&lt;=$P$2,104&lt;=$P$2),INDEX(WH_Backend!$DZ$6:$IO$125,$L36,104),0)</f>
        <v>0</v>
      </c>
      <c r="DM36">
        <f>IF(AND($L36&lt;=$P$2,105&lt;=$P$2),INDEX(WH_Backend!$DZ$6:$IO$125,$L36,105),0)</f>
        <v>0</v>
      </c>
      <c r="DN36">
        <f>IF(AND($L36&lt;=$P$2,106&lt;=$P$2),INDEX(WH_Backend!$DZ$6:$IO$125,$L36,106),0)</f>
        <v>0</v>
      </c>
      <c r="DO36">
        <f>IF(AND($L36&lt;=$P$2,107&lt;=$P$2),INDEX(WH_Backend!$DZ$6:$IO$125,$L36,107),0)</f>
        <v>0</v>
      </c>
      <c r="DP36">
        <f>IF(AND($L36&lt;=$P$2,108&lt;=$P$2),INDEX(WH_Backend!$DZ$6:$IO$125,$L36,108),0)</f>
        <v>0</v>
      </c>
      <c r="DQ36">
        <f>IF(AND($L36&lt;=$P$2,109&lt;=$P$2),INDEX(WH_Backend!$DZ$6:$IO$125,$L36,109),0)</f>
        <v>0</v>
      </c>
      <c r="DR36">
        <f>IF(AND($L36&lt;=$P$2,110&lt;=$P$2),INDEX(WH_Backend!$DZ$6:$IO$125,$L36,110),0)</f>
        <v>0</v>
      </c>
      <c r="DS36">
        <f>IF(AND($L36&lt;=$P$2,111&lt;=$P$2),INDEX(WH_Backend!$DZ$6:$IO$125,$L36,111),0)</f>
        <v>0</v>
      </c>
      <c r="DT36">
        <f>IF(AND($L36&lt;=$P$2,112&lt;=$P$2),INDEX(WH_Backend!$DZ$6:$IO$125,$L36,112),0)</f>
        <v>0</v>
      </c>
      <c r="DU36">
        <f>IF(AND($L36&lt;=$P$2,113&lt;=$P$2),INDEX(WH_Backend!$DZ$6:$IO$125,$L36,113),0)</f>
        <v>0</v>
      </c>
      <c r="DV36">
        <f>IF(AND($L36&lt;=$P$2,114&lt;=$P$2),INDEX(WH_Backend!$DZ$6:$IO$125,$L36,114),0)</f>
        <v>0</v>
      </c>
      <c r="DW36">
        <f>IF(AND($L36&lt;=$P$2,115&lt;=$P$2),INDEX(WH_Backend!$DZ$6:$IO$125,$L36,115),0)</f>
        <v>0</v>
      </c>
      <c r="DX36">
        <f>IF(AND($L36&lt;=$P$2,116&lt;=$P$2),INDEX(WH_Backend!$DZ$6:$IO$125,$L36,116),0)</f>
        <v>0</v>
      </c>
      <c r="DY36">
        <f>IF(AND($L36&lt;=$P$2,117&lt;=$P$2),INDEX(WH_Backend!$DZ$6:$IO$125,$L36,117),0)</f>
        <v>0</v>
      </c>
      <c r="DZ36">
        <f>IF(AND($L36&lt;=$P$2,118&lt;=$P$2),INDEX(WH_Backend!$DZ$6:$IO$125,$L36,118),0)</f>
        <v>0</v>
      </c>
      <c r="EA36">
        <f>IF(AND($L36&lt;=$P$2,119&lt;=$P$2),INDEX(WH_Backend!$DZ$6:$IO$125,$L36,119),0)</f>
        <v>0</v>
      </c>
      <c r="EB36">
        <f>IF(AND($L36&lt;=$P$2,120&lt;=$P$2),INDEX(WH_Backend!$DZ$6:$IO$125,$L36,120),0)</f>
        <v>0</v>
      </c>
    </row>
    <row r="37" spans="1:132" ht="15">
      <c r="A37" s="25">
        <f>IF(L37&lt;=$P$2,INDEX(WH_Backend!$E$6:$E$125,L37),0)</f>
        <v>699.08</v>
      </c>
      <c r="B37" s="25">
        <f t="array" ref="B37">IF(L37&lt;=$P$2,MMULT(M162:INDEX(M162:EF162,$P$2),$A$6:INDEX($A$6:$A$125,$P$2)),0)</f>
        <v>2.6480599617121235E-3</v>
      </c>
      <c r="C37" s="25">
        <f t="shared" si="0"/>
        <v>-2.3112534108804539E-10</v>
      </c>
      <c r="E37">
        <f>IF(L37&lt;=$P$2,Inputs!A37,"")</f>
        <v>51</v>
      </c>
      <c r="F37" s="25">
        <f>IF(L37&lt;=$P$2,Inputs!D37,"")</f>
        <v>2.5988698254625501E-3</v>
      </c>
      <c r="G37" s="25">
        <f t="shared" si="1"/>
        <v>2.6480599617121235E-3</v>
      </c>
      <c r="J37">
        <f>IF($L37&lt;=$E$2,WH_Numerical!$F37,"")</f>
        <v>2.6478871821529202E-3</v>
      </c>
      <c r="L37" s="10">
        <v>32</v>
      </c>
      <c r="M37">
        <f>IF(AND($L37&lt;=$P$2,1&lt;=$P$2),INDEX(WH_Backend!$DZ$6:$IO$125,$L37,1),0)</f>
        <v>0</v>
      </c>
      <c r="N37">
        <f>IF(AND($L37&lt;=$P$2,2&lt;=$P$2),INDEX(WH_Backend!$DZ$6:$IO$125,$L37,2),0)</f>
        <v>0</v>
      </c>
      <c r="O37">
        <f>IF(AND($L37&lt;=$P$2,3&lt;=$P$2),INDEX(WH_Backend!$DZ$6:$IO$125,$L37,3),0)</f>
        <v>0</v>
      </c>
      <c r="P37">
        <f>IF(AND($L37&lt;=$P$2,4&lt;=$P$2),INDEX(WH_Backend!$DZ$6:$IO$125,$L37,4),0)</f>
        <v>0</v>
      </c>
      <c r="Q37">
        <f>IF(AND($L37&lt;=$P$2,5&lt;=$P$2),INDEX(WH_Backend!$DZ$6:$IO$125,$L37,5),0)</f>
        <v>0</v>
      </c>
      <c r="R37">
        <f>IF(AND($L37&lt;=$P$2,6&lt;=$P$2),INDEX(WH_Backend!$DZ$6:$IO$125,$L37,6),0)</f>
        <v>0</v>
      </c>
      <c r="S37">
        <f>IF(AND($L37&lt;=$P$2,7&lt;=$P$2),INDEX(WH_Backend!$DZ$6:$IO$125,$L37,7),0)</f>
        <v>0</v>
      </c>
      <c r="T37">
        <f>IF(AND($L37&lt;=$P$2,8&lt;=$P$2),INDEX(WH_Backend!$DZ$6:$IO$125,$L37,8),0)</f>
        <v>0</v>
      </c>
      <c r="U37">
        <f>IF(AND($L37&lt;=$P$2,9&lt;=$P$2),INDEX(WH_Backend!$DZ$6:$IO$125,$L37,9),0)</f>
        <v>0</v>
      </c>
      <c r="V37">
        <f>IF(AND($L37&lt;=$P$2,10&lt;=$P$2),INDEX(WH_Backend!$DZ$6:$IO$125,$L37,10),0)</f>
        <v>0</v>
      </c>
      <c r="W37">
        <f>IF(AND($L37&lt;=$P$2,11&lt;=$P$2),INDEX(WH_Backend!$DZ$6:$IO$125,$L37,11),0)</f>
        <v>0</v>
      </c>
      <c r="X37">
        <f>IF(AND($L37&lt;=$P$2,12&lt;=$P$2),INDEX(WH_Backend!$DZ$6:$IO$125,$L37,12),0)</f>
        <v>0</v>
      </c>
      <c r="Y37">
        <f>IF(AND($L37&lt;=$P$2,13&lt;=$P$2),INDEX(WH_Backend!$DZ$6:$IO$125,$L37,13),0)</f>
        <v>0</v>
      </c>
      <c r="Z37">
        <f>IF(AND($L37&lt;=$P$2,14&lt;=$P$2),INDEX(WH_Backend!$DZ$6:$IO$125,$L37,14),0)</f>
        <v>0</v>
      </c>
      <c r="AA37">
        <f>IF(AND($L37&lt;=$P$2,15&lt;=$P$2),INDEX(WH_Backend!$DZ$6:$IO$125,$L37,15),0)</f>
        <v>0</v>
      </c>
      <c r="AB37">
        <f>IF(AND($L37&lt;=$P$2,16&lt;=$P$2),INDEX(WH_Backend!$DZ$6:$IO$125,$L37,16),0)</f>
        <v>0</v>
      </c>
      <c r="AC37">
        <f>IF(AND($L37&lt;=$P$2,17&lt;=$P$2),INDEX(WH_Backend!$DZ$6:$IO$125,$L37,17),0)</f>
        <v>0</v>
      </c>
      <c r="AD37">
        <f>IF(AND($L37&lt;=$P$2,18&lt;=$P$2),INDEX(WH_Backend!$DZ$6:$IO$125,$L37,18),0)</f>
        <v>0</v>
      </c>
      <c r="AE37">
        <f>IF(AND($L37&lt;=$P$2,19&lt;=$P$2),INDEX(WH_Backend!$DZ$6:$IO$125,$L37,19),0)</f>
        <v>0</v>
      </c>
      <c r="AF37">
        <f>IF(AND($L37&lt;=$P$2,20&lt;=$P$2),INDEX(WH_Backend!$DZ$6:$IO$125,$L37,20),0)</f>
        <v>0</v>
      </c>
      <c r="AG37">
        <f>IF(AND($L37&lt;=$P$2,21&lt;=$P$2),INDEX(WH_Backend!$DZ$6:$IO$125,$L37,21),0)</f>
        <v>0</v>
      </c>
      <c r="AH37">
        <f>IF(AND($L37&lt;=$P$2,22&lt;=$P$2),INDEX(WH_Backend!$DZ$6:$IO$125,$L37,22),0)</f>
        <v>0</v>
      </c>
      <c r="AI37">
        <f>IF(AND($L37&lt;=$P$2,23&lt;=$P$2),INDEX(WH_Backend!$DZ$6:$IO$125,$L37,23),0)</f>
        <v>0</v>
      </c>
      <c r="AJ37">
        <f>IF(AND($L37&lt;=$P$2,24&lt;=$P$2),INDEX(WH_Backend!$DZ$6:$IO$125,$L37,24),0)</f>
        <v>0</v>
      </c>
      <c r="AK37">
        <f>IF(AND($L37&lt;=$P$2,25&lt;=$P$2),INDEX(WH_Backend!$DZ$6:$IO$125,$L37,25),0)</f>
        <v>0</v>
      </c>
      <c r="AL37">
        <f>IF(AND($L37&lt;=$P$2,26&lt;=$P$2),INDEX(WH_Backend!$DZ$6:$IO$125,$L37,26),0)</f>
        <v>0</v>
      </c>
      <c r="AM37">
        <f>IF(AND($L37&lt;=$P$2,27&lt;=$P$2),INDEX(WH_Backend!$DZ$6:$IO$125,$L37,27),0)</f>
        <v>0</v>
      </c>
      <c r="AN37">
        <f>IF(AND($L37&lt;=$P$2,28&lt;=$P$2),INDEX(WH_Backend!$DZ$6:$IO$125,$L37,28),0)</f>
        <v>0</v>
      </c>
      <c r="AO37">
        <f>IF(AND($L37&lt;=$P$2,29&lt;=$P$2),INDEX(WH_Backend!$DZ$6:$IO$125,$L37,29),0)</f>
        <v>-10000000</v>
      </c>
      <c r="AP37">
        <f>IF(AND($L37&lt;=$P$2,30&lt;=$P$2),INDEX(WH_Backend!$DZ$6:$IO$125,$L37,30),0)</f>
        <v>60000000</v>
      </c>
      <c r="AQ37">
        <f>IF(AND($L37&lt;=$P$2,31&lt;=$P$2),INDEX(WH_Backend!$DZ$6:$IO$125,$L37,31),0)</f>
        <v>-150000000</v>
      </c>
      <c r="AR37">
        <f>IF(AND($L37&lt;=$P$2,32&lt;=$P$2),INDEX(WH_Backend!$DZ$6:$IO$125,$L37,32),0)</f>
        <v>200268993.84999999</v>
      </c>
      <c r="AS37">
        <f>IF(AND($L37&lt;=$P$2,33&lt;=$P$2),INDEX(WH_Backend!$DZ$6:$IO$125,$L37,33),0)</f>
        <v>-150000000</v>
      </c>
      <c r="AT37">
        <f>IF(AND($L37&lt;=$P$2,34&lt;=$P$2),INDEX(WH_Backend!$DZ$6:$IO$125,$L37,34),0)</f>
        <v>60000000</v>
      </c>
      <c r="AU37">
        <f>IF(AND($L37&lt;=$P$2,35&lt;=$P$2),INDEX(WH_Backend!$DZ$6:$IO$125,$L37,35),0)</f>
        <v>-10000000</v>
      </c>
      <c r="AV37">
        <f>IF(AND($L37&lt;=$P$2,36&lt;=$P$2),INDEX(WH_Backend!$DZ$6:$IO$125,$L37,36),0)</f>
        <v>0</v>
      </c>
      <c r="AW37">
        <f>IF(AND($L37&lt;=$P$2,37&lt;=$P$2),INDEX(WH_Backend!$DZ$6:$IO$125,$L37,37),0)</f>
        <v>0</v>
      </c>
      <c r="AX37">
        <f>IF(AND($L37&lt;=$P$2,38&lt;=$P$2),INDEX(WH_Backend!$DZ$6:$IO$125,$L37,38),0)</f>
        <v>0</v>
      </c>
      <c r="AY37">
        <f>IF(AND($L37&lt;=$P$2,39&lt;=$P$2),INDEX(WH_Backend!$DZ$6:$IO$125,$L37,39),0)</f>
        <v>0</v>
      </c>
      <c r="AZ37">
        <f>IF(AND($L37&lt;=$P$2,40&lt;=$P$2),INDEX(WH_Backend!$DZ$6:$IO$125,$L37,40),0)</f>
        <v>0</v>
      </c>
      <c r="BA37">
        <f>IF(AND($L37&lt;=$P$2,41&lt;=$P$2),INDEX(WH_Backend!$DZ$6:$IO$125,$L37,41),0)</f>
        <v>0</v>
      </c>
      <c r="BB37">
        <f>IF(AND($L37&lt;=$P$2,42&lt;=$P$2),INDEX(WH_Backend!$DZ$6:$IO$125,$L37,42),0)</f>
        <v>0</v>
      </c>
      <c r="BC37">
        <f>IF(AND($L37&lt;=$P$2,43&lt;=$P$2),INDEX(WH_Backend!$DZ$6:$IO$125,$L37,43),0)</f>
        <v>0</v>
      </c>
      <c r="BD37">
        <f>IF(AND($L37&lt;=$P$2,44&lt;=$P$2),INDEX(WH_Backend!$DZ$6:$IO$125,$L37,44),0)</f>
        <v>0</v>
      </c>
      <c r="BE37">
        <f>IF(AND($L37&lt;=$P$2,45&lt;=$P$2),INDEX(WH_Backend!$DZ$6:$IO$125,$L37,45),0)</f>
        <v>0</v>
      </c>
      <c r="BF37">
        <f>IF(AND($L37&lt;=$P$2,46&lt;=$P$2),INDEX(WH_Backend!$DZ$6:$IO$125,$L37,46),0)</f>
        <v>0</v>
      </c>
      <c r="BG37">
        <f>IF(AND($L37&lt;=$P$2,47&lt;=$P$2),INDEX(WH_Backend!$DZ$6:$IO$125,$L37,47),0)</f>
        <v>0</v>
      </c>
      <c r="BH37">
        <f>IF(AND($L37&lt;=$P$2,48&lt;=$P$2),INDEX(WH_Backend!$DZ$6:$IO$125,$L37,48),0)</f>
        <v>0</v>
      </c>
      <c r="BI37">
        <f>IF(AND($L37&lt;=$P$2,49&lt;=$P$2),INDEX(WH_Backend!$DZ$6:$IO$125,$L37,49),0)</f>
        <v>0</v>
      </c>
      <c r="BJ37">
        <f>IF(AND($L37&lt;=$P$2,50&lt;=$P$2),INDEX(WH_Backend!$DZ$6:$IO$125,$L37,50),0)</f>
        <v>0</v>
      </c>
      <c r="BK37">
        <f>IF(AND($L37&lt;=$P$2,51&lt;=$P$2),INDEX(WH_Backend!$DZ$6:$IO$125,$L37,51),0)</f>
        <v>0</v>
      </c>
      <c r="BL37">
        <f>IF(AND($L37&lt;=$P$2,52&lt;=$P$2),INDEX(WH_Backend!$DZ$6:$IO$125,$L37,52),0)</f>
        <v>0</v>
      </c>
      <c r="BM37">
        <f>IF(AND($L37&lt;=$P$2,53&lt;=$P$2),INDEX(WH_Backend!$DZ$6:$IO$125,$L37,53),0)</f>
        <v>0</v>
      </c>
      <c r="BN37">
        <f>IF(AND($L37&lt;=$P$2,54&lt;=$P$2),INDEX(WH_Backend!$DZ$6:$IO$125,$L37,54),0)</f>
        <v>0</v>
      </c>
      <c r="BO37">
        <f>IF(AND($L37&lt;=$P$2,55&lt;=$P$2),INDEX(WH_Backend!$DZ$6:$IO$125,$L37,55),0)</f>
        <v>0</v>
      </c>
      <c r="BP37">
        <f>IF(AND($L37&lt;=$P$2,56&lt;=$P$2),INDEX(WH_Backend!$DZ$6:$IO$125,$L37,56),0)</f>
        <v>0</v>
      </c>
      <c r="BQ37">
        <f>IF(AND($L37&lt;=$P$2,57&lt;=$P$2),INDEX(WH_Backend!$DZ$6:$IO$125,$L37,57),0)</f>
        <v>0</v>
      </c>
      <c r="BR37">
        <f>IF(AND($L37&lt;=$P$2,58&lt;=$P$2),INDEX(WH_Backend!$DZ$6:$IO$125,$L37,58),0)</f>
        <v>0</v>
      </c>
      <c r="BS37">
        <f>IF(AND($L37&lt;=$P$2,59&lt;=$P$2),INDEX(WH_Backend!$DZ$6:$IO$125,$L37,59),0)</f>
        <v>0</v>
      </c>
      <c r="BT37">
        <f>IF(AND($L37&lt;=$P$2,60&lt;=$P$2),INDEX(WH_Backend!$DZ$6:$IO$125,$L37,60),0)</f>
        <v>0</v>
      </c>
      <c r="BU37">
        <f>IF(AND($L37&lt;=$P$2,61&lt;=$P$2),INDEX(WH_Backend!$DZ$6:$IO$125,$L37,61),0)</f>
        <v>0</v>
      </c>
      <c r="BV37">
        <f>IF(AND($L37&lt;=$P$2,62&lt;=$P$2),INDEX(WH_Backend!$DZ$6:$IO$125,$L37,62),0)</f>
        <v>0</v>
      </c>
      <c r="BW37">
        <f>IF(AND($L37&lt;=$P$2,63&lt;=$P$2),INDEX(WH_Backend!$DZ$6:$IO$125,$L37,63),0)</f>
        <v>0</v>
      </c>
      <c r="BX37">
        <f>IF(AND($L37&lt;=$P$2,64&lt;=$P$2),INDEX(WH_Backend!$DZ$6:$IO$125,$L37,64),0)</f>
        <v>0</v>
      </c>
      <c r="BY37">
        <f>IF(AND($L37&lt;=$P$2,65&lt;=$P$2),INDEX(WH_Backend!$DZ$6:$IO$125,$L37,65),0)</f>
        <v>0</v>
      </c>
      <c r="BZ37">
        <f>IF(AND($L37&lt;=$P$2,66&lt;=$P$2),INDEX(WH_Backend!$DZ$6:$IO$125,$L37,66),0)</f>
        <v>0</v>
      </c>
      <c r="CA37">
        <f>IF(AND($L37&lt;=$P$2,67&lt;=$P$2),INDEX(WH_Backend!$DZ$6:$IO$125,$L37,67),0)</f>
        <v>0</v>
      </c>
      <c r="CB37">
        <f>IF(AND($L37&lt;=$P$2,68&lt;=$P$2),INDEX(WH_Backend!$DZ$6:$IO$125,$L37,68),0)</f>
        <v>0</v>
      </c>
      <c r="CC37">
        <f>IF(AND($L37&lt;=$P$2,69&lt;=$P$2),INDEX(WH_Backend!$DZ$6:$IO$125,$L37,69),0)</f>
        <v>0</v>
      </c>
      <c r="CD37">
        <f>IF(AND($L37&lt;=$P$2,70&lt;=$P$2),INDEX(WH_Backend!$DZ$6:$IO$125,$L37,70),0)</f>
        <v>0</v>
      </c>
      <c r="CE37">
        <f>IF(AND($L37&lt;=$P$2,71&lt;=$P$2),INDEX(WH_Backend!$DZ$6:$IO$125,$L37,71),0)</f>
        <v>0</v>
      </c>
      <c r="CF37">
        <f>IF(AND($L37&lt;=$P$2,72&lt;=$P$2),INDEX(WH_Backend!$DZ$6:$IO$125,$L37,72),0)</f>
        <v>0</v>
      </c>
      <c r="CG37">
        <f>IF(AND($L37&lt;=$P$2,73&lt;=$P$2),INDEX(WH_Backend!$DZ$6:$IO$125,$L37,73),0)</f>
        <v>0</v>
      </c>
      <c r="CH37">
        <f>IF(AND($L37&lt;=$P$2,74&lt;=$P$2),INDEX(WH_Backend!$DZ$6:$IO$125,$L37,74),0)</f>
        <v>0</v>
      </c>
      <c r="CI37">
        <f>IF(AND($L37&lt;=$P$2,75&lt;=$P$2),INDEX(WH_Backend!$DZ$6:$IO$125,$L37,75),0)</f>
        <v>0</v>
      </c>
      <c r="CJ37">
        <f>IF(AND($L37&lt;=$P$2,76&lt;=$P$2),INDEX(WH_Backend!$DZ$6:$IO$125,$L37,76),0)</f>
        <v>0</v>
      </c>
      <c r="CK37">
        <f>IF(AND($L37&lt;=$P$2,77&lt;=$P$2),INDEX(WH_Backend!$DZ$6:$IO$125,$L37,77),0)</f>
        <v>0</v>
      </c>
      <c r="CL37">
        <f>IF(AND($L37&lt;=$P$2,78&lt;=$P$2),INDEX(WH_Backend!$DZ$6:$IO$125,$L37,78),0)</f>
        <v>0</v>
      </c>
      <c r="CM37">
        <f>IF(AND($L37&lt;=$P$2,79&lt;=$P$2),INDEX(WH_Backend!$DZ$6:$IO$125,$L37,79),0)</f>
        <v>0</v>
      </c>
      <c r="CN37">
        <f>IF(AND($L37&lt;=$P$2,80&lt;=$P$2),INDEX(WH_Backend!$DZ$6:$IO$125,$L37,80),0)</f>
        <v>0</v>
      </c>
      <c r="CO37">
        <f>IF(AND($L37&lt;=$P$2,81&lt;=$P$2),INDEX(WH_Backend!$DZ$6:$IO$125,$L37,81),0)</f>
        <v>0</v>
      </c>
      <c r="CP37">
        <f>IF(AND($L37&lt;=$P$2,82&lt;=$P$2),INDEX(WH_Backend!$DZ$6:$IO$125,$L37,82),0)</f>
        <v>0</v>
      </c>
      <c r="CQ37">
        <f>IF(AND($L37&lt;=$P$2,83&lt;=$P$2),INDEX(WH_Backend!$DZ$6:$IO$125,$L37,83),0)</f>
        <v>0</v>
      </c>
      <c r="CR37">
        <f>IF(AND($L37&lt;=$P$2,84&lt;=$P$2),INDEX(WH_Backend!$DZ$6:$IO$125,$L37,84),0)</f>
        <v>0</v>
      </c>
      <c r="CS37">
        <f>IF(AND($L37&lt;=$P$2,85&lt;=$P$2),INDEX(WH_Backend!$DZ$6:$IO$125,$L37,85),0)</f>
        <v>0</v>
      </c>
      <c r="CT37">
        <f>IF(AND($L37&lt;=$P$2,86&lt;=$P$2),INDEX(WH_Backend!$DZ$6:$IO$125,$L37,86),0)</f>
        <v>0</v>
      </c>
      <c r="CU37">
        <f>IF(AND($L37&lt;=$P$2,87&lt;=$P$2),INDEX(WH_Backend!$DZ$6:$IO$125,$L37,87),0)</f>
        <v>0</v>
      </c>
      <c r="CV37">
        <f>IF(AND($L37&lt;=$P$2,88&lt;=$P$2),INDEX(WH_Backend!$DZ$6:$IO$125,$L37,88),0)</f>
        <v>0</v>
      </c>
      <c r="CW37">
        <f>IF(AND($L37&lt;=$P$2,89&lt;=$P$2),INDEX(WH_Backend!$DZ$6:$IO$125,$L37,89),0)</f>
        <v>0</v>
      </c>
      <c r="CX37">
        <f>IF(AND($L37&lt;=$P$2,90&lt;=$P$2),INDEX(WH_Backend!$DZ$6:$IO$125,$L37,90),0)</f>
        <v>0</v>
      </c>
      <c r="CY37">
        <f>IF(AND($L37&lt;=$P$2,91&lt;=$P$2),INDEX(WH_Backend!$DZ$6:$IO$125,$L37,91),0)</f>
        <v>0</v>
      </c>
      <c r="CZ37">
        <f>IF(AND($L37&lt;=$P$2,92&lt;=$P$2),INDEX(WH_Backend!$DZ$6:$IO$125,$L37,92),0)</f>
        <v>0</v>
      </c>
      <c r="DA37">
        <f>IF(AND($L37&lt;=$P$2,93&lt;=$P$2),INDEX(WH_Backend!$DZ$6:$IO$125,$L37,93),0)</f>
        <v>0</v>
      </c>
      <c r="DB37">
        <f>IF(AND($L37&lt;=$P$2,94&lt;=$P$2),INDEX(WH_Backend!$DZ$6:$IO$125,$L37,94),0)</f>
        <v>0</v>
      </c>
      <c r="DC37">
        <f>IF(AND($L37&lt;=$P$2,95&lt;=$P$2),INDEX(WH_Backend!$DZ$6:$IO$125,$L37,95),0)</f>
        <v>0</v>
      </c>
      <c r="DD37">
        <f>IF(AND($L37&lt;=$P$2,96&lt;=$P$2),INDEX(WH_Backend!$DZ$6:$IO$125,$L37,96),0)</f>
        <v>0</v>
      </c>
      <c r="DE37">
        <f>IF(AND($L37&lt;=$P$2,97&lt;=$P$2),INDEX(WH_Backend!$DZ$6:$IO$125,$L37,97),0)</f>
        <v>0</v>
      </c>
      <c r="DF37">
        <f>IF(AND($L37&lt;=$P$2,98&lt;=$P$2),INDEX(WH_Backend!$DZ$6:$IO$125,$L37,98),0)</f>
        <v>0</v>
      </c>
      <c r="DG37">
        <f>IF(AND($L37&lt;=$P$2,99&lt;=$P$2),INDEX(WH_Backend!$DZ$6:$IO$125,$L37,99),0)</f>
        <v>0</v>
      </c>
      <c r="DH37">
        <f>IF(AND($L37&lt;=$P$2,100&lt;=$P$2),INDEX(WH_Backend!$DZ$6:$IO$125,$L37,100),0)</f>
        <v>0</v>
      </c>
      <c r="DI37">
        <f>IF(AND($L37&lt;=$P$2,101&lt;=$P$2),INDEX(WH_Backend!$DZ$6:$IO$125,$L37,101),0)</f>
        <v>0</v>
      </c>
      <c r="DJ37">
        <f>IF(AND($L37&lt;=$P$2,102&lt;=$P$2),INDEX(WH_Backend!$DZ$6:$IO$125,$L37,102),0)</f>
        <v>0</v>
      </c>
      <c r="DK37">
        <f>IF(AND($L37&lt;=$P$2,103&lt;=$P$2),INDEX(WH_Backend!$DZ$6:$IO$125,$L37,103),0)</f>
        <v>0</v>
      </c>
      <c r="DL37">
        <f>IF(AND($L37&lt;=$P$2,104&lt;=$P$2),INDEX(WH_Backend!$DZ$6:$IO$125,$L37,104),0)</f>
        <v>0</v>
      </c>
      <c r="DM37">
        <f>IF(AND($L37&lt;=$P$2,105&lt;=$P$2),INDEX(WH_Backend!$DZ$6:$IO$125,$L37,105),0)</f>
        <v>0</v>
      </c>
      <c r="DN37">
        <f>IF(AND($L37&lt;=$P$2,106&lt;=$P$2),INDEX(WH_Backend!$DZ$6:$IO$125,$L37,106),0)</f>
        <v>0</v>
      </c>
      <c r="DO37">
        <f>IF(AND($L37&lt;=$P$2,107&lt;=$P$2),INDEX(WH_Backend!$DZ$6:$IO$125,$L37,107),0)</f>
        <v>0</v>
      </c>
      <c r="DP37">
        <f>IF(AND($L37&lt;=$P$2,108&lt;=$P$2),INDEX(WH_Backend!$DZ$6:$IO$125,$L37,108),0)</f>
        <v>0</v>
      </c>
      <c r="DQ37">
        <f>IF(AND($L37&lt;=$P$2,109&lt;=$P$2),INDEX(WH_Backend!$DZ$6:$IO$125,$L37,109),0)</f>
        <v>0</v>
      </c>
      <c r="DR37">
        <f>IF(AND($L37&lt;=$P$2,110&lt;=$P$2),INDEX(WH_Backend!$DZ$6:$IO$125,$L37,110),0)</f>
        <v>0</v>
      </c>
      <c r="DS37">
        <f>IF(AND($L37&lt;=$P$2,111&lt;=$P$2),INDEX(WH_Backend!$DZ$6:$IO$125,$L37,111),0)</f>
        <v>0</v>
      </c>
      <c r="DT37">
        <f>IF(AND($L37&lt;=$P$2,112&lt;=$P$2),INDEX(WH_Backend!$DZ$6:$IO$125,$L37,112),0)</f>
        <v>0</v>
      </c>
      <c r="DU37">
        <f>IF(AND($L37&lt;=$P$2,113&lt;=$P$2),INDEX(WH_Backend!$DZ$6:$IO$125,$L37,113),0)</f>
        <v>0</v>
      </c>
      <c r="DV37">
        <f>IF(AND($L37&lt;=$P$2,114&lt;=$P$2),INDEX(WH_Backend!$DZ$6:$IO$125,$L37,114),0)</f>
        <v>0</v>
      </c>
      <c r="DW37">
        <f>IF(AND($L37&lt;=$P$2,115&lt;=$P$2),INDEX(WH_Backend!$DZ$6:$IO$125,$L37,115),0)</f>
        <v>0</v>
      </c>
      <c r="DX37">
        <f>IF(AND($L37&lt;=$P$2,116&lt;=$P$2),INDEX(WH_Backend!$DZ$6:$IO$125,$L37,116),0)</f>
        <v>0</v>
      </c>
      <c r="DY37">
        <f>IF(AND($L37&lt;=$P$2,117&lt;=$P$2),INDEX(WH_Backend!$DZ$6:$IO$125,$L37,117),0)</f>
        <v>0</v>
      </c>
      <c r="DZ37">
        <f>IF(AND($L37&lt;=$P$2,118&lt;=$P$2),INDEX(WH_Backend!$DZ$6:$IO$125,$L37,118),0)</f>
        <v>0</v>
      </c>
      <c r="EA37">
        <f>IF(AND($L37&lt;=$P$2,119&lt;=$P$2),INDEX(WH_Backend!$DZ$6:$IO$125,$L37,119),0)</f>
        <v>0</v>
      </c>
      <c r="EB37">
        <f>IF(AND($L37&lt;=$P$2,120&lt;=$P$2),INDEX(WH_Backend!$DZ$6:$IO$125,$L37,120),0)</f>
        <v>0</v>
      </c>
    </row>
    <row r="38" spans="1:132" ht="15">
      <c r="A38" s="25">
        <f>IF(L38&lt;=$P$2,INDEX(WH_Backend!$E$6:$E$125,L38),0)</f>
        <v>747.09</v>
      </c>
      <c r="B38" s="25">
        <f t="array" ref="B38">IF(L38&lt;=$P$2,MMULT(M163:INDEX(M163:EF163,$P$2),$A$6:INDEX($A$6:$A$125,$P$2)),0)</f>
        <v>2.8696904418279074E-3</v>
      </c>
      <c r="C38" s="25">
        <f t="shared" si="0"/>
        <v>2.5841018214123324E-10</v>
      </c>
      <c r="E38">
        <f>IF(L38&lt;=$P$2,Inputs!A38,"")</f>
        <v>52</v>
      </c>
      <c r="F38" s="25">
        <f>IF(L38&lt;=$P$2,Inputs!D38,"")</f>
        <v>2.8143420277110401E-3</v>
      </c>
      <c r="G38" s="25">
        <f t="shared" ref="G38:G69" si="2">IF(L38&lt;=$P$2,B38,"")</f>
        <v>2.8696904418279074E-3</v>
      </c>
      <c r="J38">
        <f>IF($L38&lt;=$E$2,WH_Numerical!$F38,"")</f>
        <v>2.86940069814996E-3</v>
      </c>
      <c r="L38" s="10">
        <v>33</v>
      </c>
      <c r="M38">
        <f>IF(AND($L38&lt;=$P$2,1&lt;=$P$2),INDEX(WH_Backend!$DZ$6:$IO$125,$L38,1),0)</f>
        <v>0</v>
      </c>
      <c r="N38">
        <f>IF(AND($L38&lt;=$P$2,2&lt;=$P$2),INDEX(WH_Backend!$DZ$6:$IO$125,$L38,2),0)</f>
        <v>0</v>
      </c>
      <c r="O38">
        <f>IF(AND($L38&lt;=$P$2,3&lt;=$P$2),INDEX(WH_Backend!$DZ$6:$IO$125,$L38,3),0)</f>
        <v>0</v>
      </c>
      <c r="P38">
        <f>IF(AND($L38&lt;=$P$2,4&lt;=$P$2),INDEX(WH_Backend!$DZ$6:$IO$125,$L38,4),0)</f>
        <v>0</v>
      </c>
      <c r="Q38">
        <f>IF(AND($L38&lt;=$P$2,5&lt;=$P$2),INDEX(WH_Backend!$DZ$6:$IO$125,$L38,5),0)</f>
        <v>0</v>
      </c>
      <c r="R38">
        <f>IF(AND($L38&lt;=$P$2,6&lt;=$P$2),INDEX(WH_Backend!$DZ$6:$IO$125,$L38,6),0)</f>
        <v>0</v>
      </c>
      <c r="S38">
        <f>IF(AND($L38&lt;=$P$2,7&lt;=$P$2),INDEX(WH_Backend!$DZ$6:$IO$125,$L38,7),0)</f>
        <v>0</v>
      </c>
      <c r="T38">
        <f>IF(AND($L38&lt;=$P$2,8&lt;=$P$2),INDEX(WH_Backend!$DZ$6:$IO$125,$L38,8),0)</f>
        <v>0</v>
      </c>
      <c r="U38">
        <f>IF(AND($L38&lt;=$P$2,9&lt;=$P$2),INDEX(WH_Backend!$DZ$6:$IO$125,$L38,9),0)</f>
        <v>0</v>
      </c>
      <c r="V38">
        <f>IF(AND($L38&lt;=$P$2,10&lt;=$P$2),INDEX(WH_Backend!$DZ$6:$IO$125,$L38,10),0)</f>
        <v>0</v>
      </c>
      <c r="W38">
        <f>IF(AND($L38&lt;=$P$2,11&lt;=$P$2),INDEX(WH_Backend!$DZ$6:$IO$125,$L38,11),0)</f>
        <v>0</v>
      </c>
      <c r="X38">
        <f>IF(AND($L38&lt;=$P$2,12&lt;=$P$2),INDEX(WH_Backend!$DZ$6:$IO$125,$L38,12),0)</f>
        <v>0</v>
      </c>
      <c r="Y38">
        <f>IF(AND($L38&lt;=$P$2,13&lt;=$P$2),INDEX(WH_Backend!$DZ$6:$IO$125,$L38,13),0)</f>
        <v>0</v>
      </c>
      <c r="Z38">
        <f>IF(AND($L38&lt;=$P$2,14&lt;=$P$2),INDEX(WH_Backend!$DZ$6:$IO$125,$L38,14),0)</f>
        <v>0</v>
      </c>
      <c r="AA38">
        <f>IF(AND($L38&lt;=$P$2,15&lt;=$P$2),INDEX(WH_Backend!$DZ$6:$IO$125,$L38,15),0)</f>
        <v>0</v>
      </c>
      <c r="AB38">
        <f>IF(AND($L38&lt;=$P$2,16&lt;=$P$2),INDEX(WH_Backend!$DZ$6:$IO$125,$L38,16),0)</f>
        <v>0</v>
      </c>
      <c r="AC38">
        <f>IF(AND($L38&lt;=$P$2,17&lt;=$P$2),INDEX(WH_Backend!$DZ$6:$IO$125,$L38,17),0)</f>
        <v>0</v>
      </c>
      <c r="AD38">
        <f>IF(AND($L38&lt;=$P$2,18&lt;=$P$2),INDEX(WH_Backend!$DZ$6:$IO$125,$L38,18),0)</f>
        <v>0</v>
      </c>
      <c r="AE38">
        <f>IF(AND($L38&lt;=$P$2,19&lt;=$P$2),INDEX(WH_Backend!$DZ$6:$IO$125,$L38,19),0)</f>
        <v>0</v>
      </c>
      <c r="AF38">
        <f>IF(AND($L38&lt;=$P$2,20&lt;=$P$2),INDEX(WH_Backend!$DZ$6:$IO$125,$L38,20),0)</f>
        <v>0</v>
      </c>
      <c r="AG38">
        <f>IF(AND($L38&lt;=$P$2,21&lt;=$P$2),INDEX(WH_Backend!$DZ$6:$IO$125,$L38,21),0)</f>
        <v>0</v>
      </c>
      <c r="AH38">
        <f>IF(AND($L38&lt;=$P$2,22&lt;=$P$2),INDEX(WH_Backend!$DZ$6:$IO$125,$L38,22),0)</f>
        <v>0</v>
      </c>
      <c r="AI38">
        <f>IF(AND($L38&lt;=$P$2,23&lt;=$P$2),INDEX(WH_Backend!$DZ$6:$IO$125,$L38,23),0)</f>
        <v>0</v>
      </c>
      <c r="AJ38">
        <f>IF(AND($L38&lt;=$P$2,24&lt;=$P$2),INDEX(WH_Backend!$DZ$6:$IO$125,$L38,24),0)</f>
        <v>0</v>
      </c>
      <c r="AK38">
        <f>IF(AND($L38&lt;=$P$2,25&lt;=$P$2),INDEX(WH_Backend!$DZ$6:$IO$125,$L38,25),0)</f>
        <v>0</v>
      </c>
      <c r="AL38">
        <f>IF(AND($L38&lt;=$P$2,26&lt;=$P$2),INDEX(WH_Backend!$DZ$6:$IO$125,$L38,26),0)</f>
        <v>0</v>
      </c>
      <c r="AM38">
        <f>IF(AND($L38&lt;=$P$2,27&lt;=$P$2),INDEX(WH_Backend!$DZ$6:$IO$125,$L38,27),0)</f>
        <v>0</v>
      </c>
      <c r="AN38">
        <f>IF(AND($L38&lt;=$P$2,28&lt;=$P$2),INDEX(WH_Backend!$DZ$6:$IO$125,$L38,28),0)</f>
        <v>0</v>
      </c>
      <c r="AO38">
        <f>IF(AND($L38&lt;=$P$2,29&lt;=$P$2),INDEX(WH_Backend!$DZ$6:$IO$125,$L38,29),0)</f>
        <v>0</v>
      </c>
      <c r="AP38">
        <f>IF(AND($L38&lt;=$P$2,30&lt;=$P$2),INDEX(WH_Backend!$DZ$6:$IO$125,$L38,30),0)</f>
        <v>-10000000</v>
      </c>
      <c r="AQ38">
        <f>IF(AND($L38&lt;=$P$2,31&lt;=$P$2),INDEX(WH_Backend!$DZ$6:$IO$125,$L38,31),0)</f>
        <v>60000000</v>
      </c>
      <c r="AR38">
        <f>IF(AND($L38&lt;=$P$2,32&lt;=$P$2),INDEX(WH_Backend!$DZ$6:$IO$125,$L38,32),0)</f>
        <v>-150000000</v>
      </c>
      <c r="AS38">
        <f>IF(AND($L38&lt;=$P$2,33&lt;=$P$2),INDEX(WH_Backend!$DZ$6:$IO$125,$L38,33),0)</f>
        <v>200265458.13999999</v>
      </c>
      <c r="AT38">
        <f>IF(AND($L38&lt;=$P$2,34&lt;=$P$2),INDEX(WH_Backend!$DZ$6:$IO$125,$L38,34),0)</f>
        <v>-150000000</v>
      </c>
      <c r="AU38">
        <f>IF(AND($L38&lt;=$P$2,35&lt;=$P$2),INDEX(WH_Backend!$DZ$6:$IO$125,$L38,35),0)</f>
        <v>60000000</v>
      </c>
      <c r="AV38">
        <f>IF(AND($L38&lt;=$P$2,36&lt;=$P$2),INDEX(WH_Backend!$DZ$6:$IO$125,$L38,36),0)</f>
        <v>-10000000</v>
      </c>
      <c r="AW38">
        <f>IF(AND($L38&lt;=$P$2,37&lt;=$P$2),INDEX(WH_Backend!$DZ$6:$IO$125,$L38,37),0)</f>
        <v>0</v>
      </c>
      <c r="AX38">
        <f>IF(AND($L38&lt;=$P$2,38&lt;=$P$2),INDEX(WH_Backend!$DZ$6:$IO$125,$L38,38),0)</f>
        <v>0</v>
      </c>
      <c r="AY38">
        <f>IF(AND($L38&lt;=$P$2,39&lt;=$P$2),INDEX(WH_Backend!$DZ$6:$IO$125,$L38,39),0)</f>
        <v>0</v>
      </c>
      <c r="AZ38">
        <f>IF(AND($L38&lt;=$P$2,40&lt;=$P$2),INDEX(WH_Backend!$DZ$6:$IO$125,$L38,40),0)</f>
        <v>0</v>
      </c>
      <c r="BA38">
        <f>IF(AND($L38&lt;=$P$2,41&lt;=$P$2),INDEX(WH_Backend!$DZ$6:$IO$125,$L38,41),0)</f>
        <v>0</v>
      </c>
      <c r="BB38">
        <f>IF(AND($L38&lt;=$P$2,42&lt;=$P$2),INDEX(WH_Backend!$DZ$6:$IO$125,$L38,42),0)</f>
        <v>0</v>
      </c>
      <c r="BC38">
        <f>IF(AND($L38&lt;=$P$2,43&lt;=$P$2),INDEX(WH_Backend!$DZ$6:$IO$125,$L38,43),0)</f>
        <v>0</v>
      </c>
      <c r="BD38">
        <f>IF(AND($L38&lt;=$P$2,44&lt;=$P$2),INDEX(WH_Backend!$DZ$6:$IO$125,$L38,44),0)</f>
        <v>0</v>
      </c>
      <c r="BE38">
        <f>IF(AND($L38&lt;=$P$2,45&lt;=$P$2),INDEX(WH_Backend!$DZ$6:$IO$125,$L38,45),0)</f>
        <v>0</v>
      </c>
      <c r="BF38">
        <f>IF(AND($L38&lt;=$P$2,46&lt;=$P$2),INDEX(WH_Backend!$DZ$6:$IO$125,$L38,46),0)</f>
        <v>0</v>
      </c>
      <c r="BG38">
        <f>IF(AND($L38&lt;=$P$2,47&lt;=$P$2),INDEX(WH_Backend!$DZ$6:$IO$125,$L38,47),0)</f>
        <v>0</v>
      </c>
      <c r="BH38">
        <f>IF(AND($L38&lt;=$P$2,48&lt;=$P$2),INDEX(WH_Backend!$DZ$6:$IO$125,$L38,48),0)</f>
        <v>0</v>
      </c>
      <c r="BI38">
        <f>IF(AND($L38&lt;=$P$2,49&lt;=$P$2),INDEX(WH_Backend!$DZ$6:$IO$125,$L38,49),0)</f>
        <v>0</v>
      </c>
      <c r="BJ38">
        <f>IF(AND($L38&lt;=$P$2,50&lt;=$P$2),INDEX(WH_Backend!$DZ$6:$IO$125,$L38,50),0)</f>
        <v>0</v>
      </c>
      <c r="BK38">
        <f>IF(AND($L38&lt;=$P$2,51&lt;=$P$2),INDEX(WH_Backend!$DZ$6:$IO$125,$L38,51),0)</f>
        <v>0</v>
      </c>
      <c r="BL38">
        <f>IF(AND($L38&lt;=$P$2,52&lt;=$P$2),INDEX(WH_Backend!$DZ$6:$IO$125,$L38,52),0)</f>
        <v>0</v>
      </c>
      <c r="BM38">
        <f>IF(AND($L38&lt;=$P$2,53&lt;=$P$2),INDEX(WH_Backend!$DZ$6:$IO$125,$L38,53),0)</f>
        <v>0</v>
      </c>
      <c r="BN38">
        <f>IF(AND($L38&lt;=$P$2,54&lt;=$P$2),INDEX(WH_Backend!$DZ$6:$IO$125,$L38,54),0)</f>
        <v>0</v>
      </c>
      <c r="BO38">
        <f>IF(AND($L38&lt;=$P$2,55&lt;=$P$2),INDEX(WH_Backend!$DZ$6:$IO$125,$L38,55),0)</f>
        <v>0</v>
      </c>
      <c r="BP38">
        <f>IF(AND($L38&lt;=$P$2,56&lt;=$P$2),INDEX(WH_Backend!$DZ$6:$IO$125,$L38,56),0)</f>
        <v>0</v>
      </c>
      <c r="BQ38">
        <f>IF(AND($L38&lt;=$P$2,57&lt;=$P$2),INDEX(WH_Backend!$DZ$6:$IO$125,$L38,57),0)</f>
        <v>0</v>
      </c>
      <c r="BR38">
        <f>IF(AND($L38&lt;=$P$2,58&lt;=$P$2),INDEX(WH_Backend!$DZ$6:$IO$125,$L38,58),0)</f>
        <v>0</v>
      </c>
      <c r="BS38">
        <f>IF(AND($L38&lt;=$P$2,59&lt;=$P$2),INDEX(WH_Backend!$DZ$6:$IO$125,$L38,59),0)</f>
        <v>0</v>
      </c>
      <c r="BT38">
        <f>IF(AND($L38&lt;=$P$2,60&lt;=$P$2),INDEX(WH_Backend!$DZ$6:$IO$125,$L38,60),0)</f>
        <v>0</v>
      </c>
      <c r="BU38">
        <f>IF(AND($L38&lt;=$P$2,61&lt;=$P$2),INDEX(WH_Backend!$DZ$6:$IO$125,$L38,61),0)</f>
        <v>0</v>
      </c>
      <c r="BV38">
        <f>IF(AND($L38&lt;=$P$2,62&lt;=$P$2),INDEX(WH_Backend!$DZ$6:$IO$125,$L38,62),0)</f>
        <v>0</v>
      </c>
      <c r="BW38">
        <f>IF(AND($L38&lt;=$P$2,63&lt;=$P$2),INDEX(WH_Backend!$DZ$6:$IO$125,$L38,63),0)</f>
        <v>0</v>
      </c>
      <c r="BX38">
        <f>IF(AND($L38&lt;=$P$2,64&lt;=$P$2),INDEX(WH_Backend!$DZ$6:$IO$125,$L38,64),0)</f>
        <v>0</v>
      </c>
      <c r="BY38">
        <f>IF(AND($L38&lt;=$P$2,65&lt;=$P$2),INDEX(WH_Backend!$DZ$6:$IO$125,$L38,65),0)</f>
        <v>0</v>
      </c>
      <c r="BZ38">
        <f>IF(AND($L38&lt;=$P$2,66&lt;=$P$2),INDEX(WH_Backend!$DZ$6:$IO$125,$L38,66),0)</f>
        <v>0</v>
      </c>
      <c r="CA38">
        <f>IF(AND($L38&lt;=$P$2,67&lt;=$P$2),INDEX(WH_Backend!$DZ$6:$IO$125,$L38,67),0)</f>
        <v>0</v>
      </c>
      <c r="CB38">
        <f>IF(AND($L38&lt;=$P$2,68&lt;=$P$2),INDEX(WH_Backend!$DZ$6:$IO$125,$L38,68),0)</f>
        <v>0</v>
      </c>
      <c r="CC38">
        <f>IF(AND($L38&lt;=$P$2,69&lt;=$P$2),INDEX(WH_Backend!$DZ$6:$IO$125,$L38,69),0)</f>
        <v>0</v>
      </c>
      <c r="CD38">
        <f>IF(AND($L38&lt;=$P$2,70&lt;=$P$2),INDEX(WH_Backend!$DZ$6:$IO$125,$L38,70),0)</f>
        <v>0</v>
      </c>
      <c r="CE38">
        <f>IF(AND($L38&lt;=$P$2,71&lt;=$P$2),INDEX(WH_Backend!$DZ$6:$IO$125,$L38,71),0)</f>
        <v>0</v>
      </c>
      <c r="CF38">
        <f>IF(AND($L38&lt;=$P$2,72&lt;=$P$2),INDEX(WH_Backend!$DZ$6:$IO$125,$L38,72),0)</f>
        <v>0</v>
      </c>
      <c r="CG38">
        <f>IF(AND($L38&lt;=$P$2,73&lt;=$P$2),INDEX(WH_Backend!$DZ$6:$IO$125,$L38,73),0)</f>
        <v>0</v>
      </c>
      <c r="CH38">
        <f>IF(AND($L38&lt;=$P$2,74&lt;=$P$2),INDEX(WH_Backend!$DZ$6:$IO$125,$L38,74),0)</f>
        <v>0</v>
      </c>
      <c r="CI38">
        <f>IF(AND($L38&lt;=$P$2,75&lt;=$P$2),INDEX(WH_Backend!$DZ$6:$IO$125,$L38,75),0)</f>
        <v>0</v>
      </c>
      <c r="CJ38">
        <f>IF(AND($L38&lt;=$P$2,76&lt;=$P$2),INDEX(WH_Backend!$DZ$6:$IO$125,$L38,76),0)</f>
        <v>0</v>
      </c>
      <c r="CK38">
        <f>IF(AND($L38&lt;=$P$2,77&lt;=$P$2),INDEX(WH_Backend!$DZ$6:$IO$125,$L38,77),0)</f>
        <v>0</v>
      </c>
      <c r="CL38">
        <f>IF(AND($L38&lt;=$P$2,78&lt;=$P$2),INDEX(WH_Backend!$DZ$6:$IO$125,$L38,78),0)</f>
        <v>0</v>
      </c>
      <c r="CM38">
        <f>IF(AND($L38&lt;=$P$2,79&lt;=$P$2),INDEX(WH_Backend!$DZ$6:$IO$125,$L38,79),0)</f>
        <v>0</v>
      </c>
      <c r="CN38">
        <f>IF(AND($L38&lt;=$P$2,80&lt;=$P$2),INDEX(WH_Backend!$DZ$6:$IO$125,$L38,80),0)</f>
        <v>0</v>
      </c>
      <c r="CO38">
        <f>IF(AND($L38&lt;=$P$2,81&lt;=$P$2),INDEX(WH_Backend!$DZ$6:$IO$125,$L38,81),0)</f>
        <v>0</v>
      </c>
      <c r="CP38">
        <f>IF(AND($L38&lt;=$P$2,82&lt;=$P$2),INDEX(WH_Backend!$DZ$6:$IO$125,$L38,82),0)</f>
        <v>0</v>
      </c>
      <c r="CQ38">
        <f>IF(AND($L38&lt;=$P$2,83&lt;=$P$2),INDEX(WH_Backend!$DZ$6:$IO$125,$L38,83),0)</f>
        <v>0</v>
      </c>
      <c r="CR38">
        <f>IF(AND($L38&lt;=$P$2,84&lt;=$P$2),INDEX(WH_Backend!$DZ$6:$IO$125,$L38,84),0)</f>
        <v>0</v>
      </c>
      <c r="CS38">
        <f>IF(AND($L38&lt;=$P$2,85&lt;=$P$2),INDEX(WH_Backend!$DZ$6:$IO$125,$L38,85),0)</f>
        <v>0</v>
      </c>
      <c r="CT38">
        <f>IF(AND($L38&lt;=$P$2,86&lt;=$P$2),INDEX(WH_Backend!$DZ$6:$IO$125,$L38,86),0)</f>
        <v>0</v>
      </c>
      <c r="CU38">
        <f>IF(AND($L38&lt;=$P$2,87&lt;=$P$2),INDEX(WH_Backend!$DZ$6:$IO$125,$L38,87),0)</f>
        <v>0</v>
      </c>
      <c r="CV38">
        <f>IF(AND($L38&lt;=$P$2,88&lt;=$P$2),INDEX(WH_Backend!$DZ$6:$IO$125,$L38,88),0)</f>
        <v>0</v>
      </c>
      <c r="CW38">
        <f>IF(AND($L38&lt;=$P$2,89&lt;=$P$2),INDEX(WH_Backend!$DZ$6:$IO$125,$L38,89),0)</f>
        <v>0</v>
      </c>
      <c r="CX38">
        <f>IF(AND($L38&lt;=$P$2,90&lt;=$P$2),INDEX(WH_Backend!$DZ$6:$IO$125,$L38,90),0)</f>
        <v>0</v>
      </c>
      <c r="CY38">
        <f>IF(AND($L38&lt;=$P$2,91&lt;=$P$2),INDEX(WH_Backend!$DZ$6:$IO$125,$L38,91),0)</f>
        <v>0</v>
      </c>
      <c r="CZ38">
        <f>IF(AND($L38&lt;=$P$2,92&lt;=$P$2),INDEX(WH_Backend!$DZ$6:$IO$125,$L38,92),0)</f>
        <v>0</v>
      </c>
      <c r="DA38">
        <f>IF(AND($L38&lt;=$P$2,93&lt;=$P$2),INDEX(WH_Backend!$DZ$6:$IO$125,$L38,93),0)</f>
        <v>0</v>
      </c>
      <c r="DB38">
        <f>IF(AND($L38&lt;=$P$2,94&lt;=$P$2),INDEX(WH_Backend!$DZ$6:$IO$125,$L38,94),0)</f>
        <v>0</v>
      </c>
      <c r="DC38">
        <f>IF(AND($L38&lt;=$P$2,95&lt;=$P$2),INDEX(WH_Backend!$DZ$6:$IO$125,$L38,95),0)</f>
        <v>0</v>
      </c>
      <c r="DD38">
        <f>IF(AND($L38&lt;=$P$2,96&lt;=$P$2),INDEX(WH_Backend!$DZ$6:$IO$125,$L38,96),0)</f>
        <v>0</v>
      </c>
      <c r="DE38">
        <f>IF(AND($L38&lt;=$P$2,97&lt;=$P$2),INDEX(WH_Backend!$DZ$6:$IO$125,$L38,97),0)</f>
        <v>0</v>
      </c>
      <c r="DF38">
        <f>IF(AND($L38&lt;=$P$2,98&lt;=$P$2),INDEX(WH_Backend!$DZ$6:$IO$125,$L38,98),0)</f>
        <v>0</v>
      </c>
      <c r="DG38">
        <f>IF(AND($L38&lt;=$P$2,99&lt;=$P$2),INDEX(WH_Backend!$DZ$6:$IO$125,$L38,99),0)</f>
        <v>0</v>
      </c>
      <c r="DH38">
        <f>IF(AND($L38&lt;=$P$2,100&lt;=$P$2),INDEX(WH_Backend!$DZ$6:$IO$125,$L38,100),0)</f>
        <v>0</v>
      </c>
      <c r="DI38">
        <f>IF(AND($L38&lt;=$P$2,101&lt;=$P$2),INDEX(WH_Backend!$DZ$6:$IO$125,$L38,101),0)</f>
        <v>0</v>
      </c>
      <c r="DJ38">
        <f>IF(AND($L38&lt;=$P$2,102&lt;=$P$2),INDEX(WH_Backend!$DZ$6:$IO$125,$L38,102),0)</f>
        <v>0</v>
      </c>
      <c r="DK38">
        <f>IF(AND($L38&lt;=$P$2,103&lt;=$P$2),INDEX(WH_Backend!$DZ$6:$IO$125,$L38,103),0)</f>
        <v>0</v>
      </c>
      <c r="DL38">
        <f>IF(AND($L38&lt;=$P$2,104&lt;=$P$2),INDEX(WH_Backend!$DZ$6:$IO$125,$L38,104),0)</f>
        <v>0</v>
      </c>
      <c r="DM38">
        <f>IF(AND($L38&lt;=$P$2,105&lt;=$P$2),INDEX(WH_Backend!$DZ$6:$IO$125,$L38,105),0)</f>
        <v>0</v>
      </c>
      <c r="DN38">
        <f>IF(AND($L38&lt;=$P$2,106&lt;=$P$2),INDEX(WH_Backend!$DZ$6:$IO$125,$L38,106),0)</f>
        <v>0</v>
      </c>
      <c r="DO38">
        <f>IF(AND($L38&lt;=$P$2,107&lt;=$P$2),INDEX(WH_Backend!$DZ$6:$IO$125,$L38,107),0)</f>
        <v>0</v>
      </c>
      <c r="DP38">
        <f>IF(AND($L38&lt;=$P$2,108&lt;=$P$2),INDEX(WH_Backend!$DZ$6:$IO$125,$L38,108),0)</f>
        <v>0</v>
      </c>
      <c r="DQ38">
        <f>IF(AND($L38&lt;=$P$2,109&lt;=$P$2),INDEX(WH_Backend!$DZ$6:$IO$125,$L38,109),0)</f>
        <v>0</v>
      </c>
      <c r="DR38">
        <f>IF(AND($L38&lt;=$P$2,110&lt;=$P$2),INDEX(WH_Backend!$DZ$6:$IO$125,$L38,110),0)</f>
        <v>0</v>
      </c>
      <c r="DS38">
        <f>IF(AND($L38&lt;=$P$2,111&lt;=$P$2),INDEX(WH_Backend!$DZ$6:$IO$125,$L38,111),0)</f>
        <v>0</v>
      </c>
      <c r="DT38">
        <f>IF(AND($L38&lt;=$P$2,112&lt;=$P$2),INDEX(WH_Backend!$DZ$6:$IO$125,$L38,112),0)</f>
        <v>0</v>
      </c>
      <c r="DU38">
        <f>IF(AND($L38&lt;=$P$2,113&lt;=$P$2),INDEX(WH_Backend!$DZ$6:$IO$125,$L38,113),0)</f>
        <v>0</v>
      </c>
      <c r="DV38">
        <f>IF(AND($L38&lt;=$P$2,114&lt;=$P$2),INDEX(WH_Backend!$DZ$6:$IO$125,$L38,114),0)</f>
        <v>0</v>
      </c>
      <c r="DW38">
        <f>IF(AND($L38&lt;=$P$2,115&lt;=$P$2),INDEX(WH_Backend!$DZ$6:$IO$125,$L38,115),0)</f>
        <v>0</v>
      </c>
      <c r="DX38">
        <f>IF(AND($L38&lt;=$P$2,116&lt;=$P$2),INDEX(WH_Backend!$DZ$6:$IO$125,$L38,116),0)</f>
        <v>0</v>
      </c>
      <c r="DY38">
        <f>IF(AND($L38&lt;=$P$2,117&lt;=$P$2),INDEX(WH_Backend!$DZ$6:$IO$125,$L38,117),0)</f>
        <v>0</v>
      </c>
      <c r="DZ38">
        <f>IF(AND($L38&lt;=$P$2,118&lt;=$P$2),INDEX(WH_Backend!$DZ$6:$IO$125,$L38,118),0)</f>
        <v>0</v>
      </c>
      <c r="EA38">
        <f>IF(AND($L38&lt;=$P$2,119&lt;=$P$2),INDEX(WH_Backend!$DZ$6:$IO$125,$L38,119),0)</f>
        <v>0</v>
      </c>
      <c r="EB38">
        <f>IF(AND($L38&lt;=$P$2,120&lt;=$P$2),INDEX(WH_Backend!$DZ$6:$IO$125,$L38,120),0)</f>
        <v>0</v>
      </c>
    </row>
    <row r="39" spans="1:132" ht="15">
      <c r="A39" s="25">
        <f>IF(L39&lt;=$P$2,INDEX(WH_Backend!$E$6:$E$125,L39),0)</f>
        <v>840.1</v>
      </c>
      <c r="B39" s="25">
        <f t="array" ref="B39">IF(L39&lt;=$P$2,MMULT(M164:INDEX(M164:EF164,$P$2),$A$6:INDEX($A$6:$A$125,$P$2)),0)</f>
        <v>3.1140269422360598E-3</v>
      </c>
      <c r="C39" s="25">
        <f t="shared" si="0"/>
        <v>-2.9251623345771804E-10</v>
      </c>
      <c r="E39">
        <f>IF(L39&lt;=$P$2,Inputs!A39,"")</f>
        <v>53</v>
      </c>
      <c r="F39" s="25">
        <f>IF(L39&lt;=$P$2,Inputs!D39,"")</f>
        <v>3.2163946769338098E-3</v>
      </c>
      <c r="G39" s="25">
        <f t="shared" si="2"/>
        <v>3.1140269422360598E-3</v>
      </c>
      <c r="J39">
        <f>IF($L39&lt;=$E$2,WH_Numerical!$F39,"")</f>
        <v>3.1136027003917399E-3</v>
      </c>
      <c r="L39" s="10">
        <v>34</v>
      </c>
      <c r="M39">
        <f>IF(AND($L39&lt;=$P$2,1&lt;=$P$2),INDEX(WH_Backend!$DZ$6:$IO$125,$L39,1),0)</f>
        <v>0</v>
      </c>
      <c r="N39">
        <f>IF(AND($L39&lt;=$P$2,2&lt;=$P$2),INDEX(WH_Backend!$DZ$6:$IO$125,$L39,2),0)</f>
        <v>0</v>
      </c>
      <c r="O39">
        <f>IF(AND($L39&lt;=$P$2,3&lt;=$P$2),INDEX(WH_Backend!$DZ$6:$IO$125,$L39,3),0)</f>
        <v>0</v>
      </c>
      <c r="P39">
        <f>IF(AND($L39&lt;=$P$2,4&lt;=$P$2),INDEX(WH_Backend!$DZ$6:$IO$125,$L39,4),0)</f>
        <v>0</v>
      </c>
      <c r="Q39">
        <f>IF(AND($L39&lt;=$P$2,5&lt;=$P$2),INDEX(WH_Backend!$DZ$6:$IO$125,$L39,5),0)</f>
        <v>0</v>
      </c>
      <c r="R39">
        <f>IF(AND($L39&lt;=$P$2,6&lt;=$P$2),INDEX(WH_Backend!$DZ$6:$IO$125,$L39,6),0)</f>
        <v>0</v>
      </c>
      <c r="S39">
        <f>IF(AND($L39&lt;=$P$2,7&lt;=$P$2),INDEX(WH_Backend!$DZ$6:$IO$125,$L39,7),0)</f>
        <v>0</v>
      </c>
      <c r="T39">
        <f>IF(AND($L39&lt;=$P$2,8&lt;=$P$2),INDEX(WH_Backend!$DZ$6:$IO$125,$L39,8),0)</f>
        <v>0</v>
      </c>
      <c r="U39">
        <f>IF(AND($L39&lt;=$P$2,9&lt;=$P$2),INDEX(WH_Backend!$DZ$6:$IO$125,$L39,9),0)</f>
        <v>0</v>
      </c>
      <c r="V39">
        <f>IF(AND($L39&lt;=$P$2,10&lt;=$P$2),INDEX(WH_Backend!$DZ$6:$IO$125,$L39,10),0)</f>
        <v>0</v>
      </c>
      <c r="W39">
        <f>IF(AND($L39&lt;=$P$2,11&lt;=$P$2),INDEX(WH_Backend!$DZ$6:$IO$125,$L39,11),0)</f>
        <v>0</v>
      </c>
      <c r="X39">
        <f>IF(AND($L39&lt;=$P$2,12&lt;=$P$2),INDEX(WH_Backend!$DZ$6:$IO$125,$L39,12),0)</f>
        <v>0</v>
      </c>
      <c r="Y39">
        <f>IF(AND($L39&lt;=$P$2,13&lt;=$P$2),INDEX(WH_Backend!$DZ$6:$IO$125,$L39,13),0)</f>
        <v>0</v>
      </c>
      <c r="Z39">
        <f>IF(AND($L39&lt;=$P$2,14&lt;=$P$2),INDEX(WH_Backend!$DZ$6:$IO$125,$L39,14),0)</f>
        <v>0</v>
      </c>
      <c r="AA39">
        <f>IF(AND($L39&lt;=$P$2,15&lt;=$P$2),INDEX(WH_Backend!$DZ$6:$IO$125,$L39,15),0)</f>
        <v>0</v>
      </c>
      <c r="AB39">
        <f>IF(AND($L39&lt;=$P$2,16&lt;=$P$2),INDEX(WH_Backend!$DZ$6:$IO$125,$L39,16),0)</f>
        <v>0</v>
      </c>
      <c r="AC39">
        <f>IF(AND($L39&lt;=$P$2,17&lt;=$P$2),INDEX(WH_Backend!$DZ$6:$IO$125,$L39,17),0)</f>
        <v>0</v>
      </c>
      <c r="AD39">
        <f>IF(AND($L39&lt;=$P$2,18&lt;=$P$2),INDEX(WH_Backend!$DZ$6:$IO$125,$L39,18),0)</f>
        <v>0</v>
      </c>
      <c r="AE39">
        <f>IF(AND($L39&lt;=$P$2,19&lt;=$P$2),INDEX(WH_Backend!$DZ$6:$IO$125,$L39,19),0)</f>
        <v>0</v>
      </c>
      <c r="AF39">
        <f>IF(AND($L39&lt;=$P$2,20&lt;=$P$2),INDEX(WH_Backend!$DZ$6:$IO$125,$L39,20),0)</f>
        <v>0</v>
      </c>
      <c r="AG39">
        <f>IF(AND($L39&lt;=$P$2,21&lt;=$P$2),INDEX(WH_Backend!$DZ$6:$IO$125,$L39,21),0)</f>
        <v>0</v>
      </c>
      <c r="AH39">
        <f>IF(AND($L39&lt;=$P$2,22&lt;=$P$2),INDEX(WH_Backend!$DZ$6:$IO$125,$L39,22),0)</f>
        <v>0</v>
      </c>
      <c r="AI39">
        <f>IF(AND($L39&lt;=$P$2,23&lt;=$P$2),INDEX(WH_Backend!$DZ$6:$IO$125,$L39,23),0)</f>
        <v>0</v>
      </c>
      <c r="AJ39">
        <f>IF(AND($L39&lt;=$P$2,24&lt;=$P$2),INDEX(WH_Backend!$DZ$6:$IO$125,$L39,24),0)</f>
        <v>0</v>
      </c>
      <c r="AK39">
        <f>IF(AND($L39&lt;=$P$2,25&lt;=$P$2),INDEX(WH_Backend!$DZ$6:$IO$125,$L39,25),0)</f>
        <v>0</v>
      </c>
      <c r="AL39">
        <f>IF(AND($L39&lt;=$P$2,26&lt;=$P$2),INDEX(WH_Backend!$DZ$6:$IO$125,$L39,26),0)</f>
        <v>0</v>
      </c>
      <c r="AM39">
        <f>IF(AND($L39&lt;=$P$2,27&lt;=$P$2),INDEX(WH_Backend!$DZ$6:$IO$125,$L39,27),0)</f>
        <v>0</v>
      </c>
      <c r="AN39">
        <f>IF(AND($L39&lt;=$P$2,28&lt;=$P$2),INDEX(WH_Backend!$DZ$6:$IO$125,$L39,28),0)</f>
        <v>0</v>
      </c>
      <c r="AO39">
        <f>IF(AND($L39&lt;=$P$2,29&lt;=$P$2),INDEX(WH_Backend!$DZ$6:$IO$125,$L39,29),0)</f>
        <v>0</v>
      </c>
      <c r="AP39">
        <f>IF(AND($L39&lt;=$P$2,30&lt;=$P$2),INDEX(WH_Backend!$DZ$6:$IO$125,$L39,30),0)</f>
        <v>0</v>
      </c>
      <c r="AQ39">
        <f>IF(AND($L39&lt;=$P$2,31&lt;=$P$2),INDEX(WH_Backend!$DZ$6:$IO$125,$L39,31),0)</f>
        <v>-10000000</v>
      </c>
      <c r="AR39">
        <f>IF(AND($L39&lt;=$P$2,32&lt;=$P$2),INDEX(WH_Backend!$DZ$6:$IO$125,$L39,32),0)</f>
        <v>60000000</v>
      </c>
      <c r="AS39">
        <f>IF(AND($L39&lt;=$P$2,33&lt;=$P$2),INDEX(WH_Backend!$DZ$6:$IO$125,$L39,33),0)</f>
        <v>-150000000</v>
      </c>
      <c r="AT39">
        <f>IF(AND($L39&lt;=$P$2,34&lt;=$P$2),INDEX(WH_Backend!$DZ$6:$IO$125,$L39,34),0)</f>
        <v>200261193.06999999</v>
      </c>
      <c r="AU39">
        <f>IF(AND($L39&lt;=$P$2,35&lt;=$P$2),INDEX(WH_Backend!$DZ$6:$IO$125,$L39,35),0)</f>
        <v>-150000000</v>
      </c>
      <c r="AV39">
        <f>IF(AND($L39&lt;=$P$2,36&lt;=$P$2),INDEX(WH_Backend!$DZ$6:$IO$125,$L39,36),0)</f>
        <v>60000000</v>
      </c>
      <c r="AW39">
        <f>IF(AND($L39&lt;=$P$2,37&lt;=$P$2),INDEX(WH_Backend!$DZ$6:$IO$125,$L39,37),0)</f>
        <v>-10000000</v>
      </c>
      <c r="AX39">
        <f>IF(AND($L39&lt;=$P$2,38&lt;=$P$2),INDEX(WH_Backend!$DZ$6:$IO$125,$L39,38),0)</f>
        <v>0</v>
      </c>
      <c r="AY39">
        <f>IF(AND($L39&lt;=$P$2,39&lt;=$P$2),INDEX(WH_Backend!$DZ$6:$IO$125,$L39,39),0)</f>
        <v>0</v>
      </c>
      <c r="AZ39">
        <f>IF(AND($L39&lt;=$P$2,40&lt;=$P$2),INDEX(WH_Backend!$DZ$6:$IO$125,$L39,40),0)</f>
        <v>0</v>
      </c>
      <c r="BA39">
        <f>IF(AND($L39&lt;=$P$2,41&lt;=$P$2),INDEX(WH_Backend!$DZ$6:$IO$125,$L39,41),0)</f>
        <v>0</v>
      </c>
      <c r="BB39">
        <f>IF(AND($L39&lt;=$P$2,42&lt;=$P$2),INDEX(WH_Backend!$DZ$6:$IO$125,$L39,42),0)</f>
        <v>0</v>
      </c>
      <c r="BC39">
        <f>IF(AND($L39&lt;=$P$2,43&lt;=$P$2),INDEX(WH_Backend!$DZ$6:$IO$125,$L39,43),0)</f>
        <v>0</v>
      </c>
      <c r="BD39">
        <f>IF(AND($L39&lt;=$P$2,44&lt;=$P$2),INDEX(WH_Backend!$DZ$6:$IO$125,$L39,44),0)</f>
        <v>0</v>
      </c>
      <c r="BE39">
        <f>IF(AND($L39&lt;=$P$2,45&lt;=$P$2),INDEX(WH_Backend!$DZ$6:$IO$125,$L39,45),0)</f>
        <v>0</v>
      </c>
      <c r="BF39">
        <f>IF(AND($L39&lt;=$P$2,46&lt;=$P$2),INDEX(WH_Backend!$DZ$6:$IO$125,$L39,46),0)</f>
        <v>0</v>
      </c>
      <c r="BG39">
        <f>IF(AND($L39&lt;=$P$2,47&lt;=$P$2),INDEX(WH_Backend!$DZ$6:$IO$125,$L39,47),0)</f>
        <v>0</v>
      </c>
      <c r="BH39">
        <f>IF(AND($L39&lt;=$P$2,48&lt;=$P$2),INDEX(WH_Backend!$DZ$6:$IO$125,$L39,48),0)</f>
        <v>0</v>
      </c>
      <c r="BI39">
        <f>IF(AND($L39&lt;=$P$2,49&lt;=$P$2),INDEX(WH_Backend!$DZ$6:$IO$125,$L39,49),0)</f>
        <v>0</v>
      </c>
      <c r="BJ39">
        <f>IF(AND($L39&lt;=$P$2,50&lt;=$P$2),INDEX(WH_Backend!$DZ$6:$IO$125,$L39,50),0)</f>
        <v>0</v>
      </c>
      <c r="BK39">
        <f>IF(AND($L39&lt;=$P$2,51&lt;=$P$2),INDEX(WH_Backend!$DZ$6:$IO$125,$L39,51),0)</f>
        <v>0</v>
      </c>
      <c r="BL39">
        <f>IF(AND($L39&lt;=$P$2,52&lt;=$P$2),INDEX(WH_Backend!$DZ$6:$IO$125,$L39,52),0)</f>
        <v>0</v>
      </c>
      <c r="BM39">
        <f>IF(AND($L39&lt;=$P$2,53&lt;=$P$2),INDEX(WH_Backend!$DZ$6:$IO$125,$L39,53),0)</f>
        <v>0</v>
      </c>
      <c r="BN39">
        <f>IF(AND($L39&lt;=$P$2,54&lt;=$P$2),INDEX(WH_Backend!$DZ$6:$IO$125,$L39,54),0)</f>
        <v>0</v>
      </c>
      <c r="BO39">
        <f>IF(AND($L39&lt;=$P$2,55&lt;=$P$2),INDEX(WH_Backend!$DZ$6:$IO$125,$L39,55),0)</f>
        <v>0</v>
      </c>
      <c r="BP39">
        <f>IF(AND($L39&lt;=$P$2,56&lt;=$P$2),INDEX(WH_Backend!$DZ$6:$IO$125,$L39,56),0)</f>
        <v>0</v>
      </c>
      <c r="BQ39">
        <f>IF(AND($L39&lt;=$P$2,57&lt;=$P$2),INDEX(WH_Backend!$DZ$6:$IO$125,$L39,57),0)</f>
        <v>0</v>
      </c>
      <c r="BR39">
        <f>IF(AND($L39&lt;=$P$2,58&lt;=$P$2),INDEX(WH_Backend!$DZ$6:$IO$125,$L39,58),0)</f>
        <v>0</v>
      </c>
      <c r="BS39">
        <f>IF(AND($L39&lt;=$P$2,59&lt;=$P$2),INDEX(WH_Backend!$DZ$6:$IO$125,$L39,59),0)</f>
        <v>0</v>
      </c>
      <c r="BT39">
        <f>IF(AND($L39&lt;=$P$2,60&lt;=$P$2),INDEX(WH_Backend!$DZ$6:$IO$125,$L39,60),0)</f>
        <v>0</v>
      </c>
      <c r="BU39">
        <f>IF(AND($L39&lt;=$P$2,61&lt;=$P$2),INDEX(WH_Backend!$DZ$6:$IO$125,$L39,61),0)</f>
        <v>0</v>
      </c>
      <c r="BV39">
        <f>IF(AND($L39&lt;=$P$2,62&lt;=$P$2),INDEX(WH_Backend!$DZ$6:$IO$125,$L39,62),0)</f>
        <v>0</v>
      </c>
      <c r="BW39">
        <f>IF(AND($L39&lt;=$P$2,63&lt;=$P$2),INDEX(WH_Backend!$DZ$6:$IO$125,$L39,63),0)</f>
        <v>0</v>
      </c>
      <c r="BX39">
        <f>IF(AND($L39&lt;=$P$2,64&lt;=$P$2),INDEX(WH_Backend!$DZ$6:$IO$125,$L39,64),0)</f>
        <v>0</v>
      </c>
      <c r="BY39">
        <f>IF(AND($L39&lt;=$P$2,65&lt;=$P$2),INDEX(WH_Backend!$DZ$6:$IO$125,$L39,65),0)</f>
        <v>0</v>
      </c>
      <c r="BZ39">
        <f>IF(AND($L39&lt;=$P$2,66&lt;=$P$2),INDEX(WH_Backend!$DZ$6:$IO$125,$L39,66),0)</f>
        <v>0</v>
      </c>
      <c r="CA39">
        <f>IF(AND($L39&lt;=$P$2,67&lt;=$P$2),INDEX(WH_Backend!$DZ$6:$IO$125,$L39,67),0)</f>
        <v>0</v>
      </c>
      <c r="CB39">
        <f>IF(AND($L39&lt;=$P$2,68&lt;=$P$2),INDEX(WH_Backend!$DZ$6:$IO$125,$L39,68),0)</f>
        <v>0</v>
      </c>
      <c r="CC39">
        <f>IF(AND($L39&lt;=$P$2,69&lt;=$P$2),INDEX(WH_Backend!$DZ$6:$IO$125,$L39,69),0)</f>
        <v>0</v>
      </c>
      <c r="CD39">
        <f>IF(AND($L39&lt;=$P$2,70&lt;=$P$2),INDEX(WH_Backend!$DZ$6:$IO$125,$L39,70),0)</f>
        <v>0</v>
      </c>
      <c r="CE39">
        <f>IF(AND($L39&lt;=$P$2,71&lt;=$P$2),INDEX(WH_Backend!$DZ$6:$IO$125,$L39,71),0)</f>
        <v>0</v>
      </c>
      <c r="CF39">
        <f>IF(AND($L39&lt;=$P$2,72&lt;=$P$2),INDEX(WH_Backend!$DZ$6:$IO$125,$L39,72),0)</f>
        <v>0</v>
      </c>
      <c r="CG39">
        <f>IF(AND($L39&lt;=$P$2,73&lt;=$P$2),INDEX(WH_Backend!$DZ$6:$IO$125,$L39,73),0)</f>
        <v>0</v>
      </c>
      <c r="CH39">
        <f>IF(AND($L39&lt;=$P$2,74&lt;=$P$2),INDEX(WH_Backend!$DZ$6:$IO$125,$L39,74),0)</f>
        <v>0</v>
      </c>
      <c r="CI39">
        <f>IF(AND($L39&lt;=$P$2,75&lt;=$P$2),INDEX(WH_Backend!$DZ$6:$IO$125,$L39,75),0)</f>
        <v>0</v>
      </c>
      <c r="CJ39">
        <f>IF(AND($L39&lt;=$P$2,76&lt;=$P$2),INDEX(WH_Backend!$DZ$6:$IO$125,$L39,76),0)</f>
        <v>0</v>
      </c>
      <c r="CK39">
        <f>IF(AND($L39&lt;=$P$2,77&lt;=$P$2),INDEX(WH_Backend!$DZ$6:$IO$125,$L39,77),0)</f>
        <v>0</v>
      </c>
      <c r="CL39">
        <f>IF(AND($L39&lt;=$P$2,78&lt;=$P$2),INDEX(WH_Backend!$DZ$6:$IO$125,$L39,78),0)</f>
        <v>0</v>
      </c>
      <c r="CM39">
        <f>IF(AND($L39&lt;=$P$2,79&lt;=$P$2),INDEX(WH_Backend!$DZ$6:$IO$125,$L39,79),0)</f>
        <v>0</v>
      </c>
      <c r="CN39">
        <f>IF(AND($L39&lt;=$P$2,80&lt;=$P$2),INDEX(WH_Backend!$DZ$6:$IO$125,$L39,80),0)</f>
        <v>0</v>
      </c>
      <c r="CO39">
        <f>IF(AND($L39&lt;=$P$2,81&lt;=$P$2),INDEX(WH_Backend!$DZ$6:$IO$125,$L39,81),0)</f>
        <v>0</v>
      </c>
      <c r="CP39">
        <f>IF(AND($L39&lt;=$P$2,82&lt;=$P$2),INDEX(WH_Backend!$DZ$6:$IO$125,$L39,82),0)</f>
        <v>0</v>
      </c>
      <c r="CQ39">
        <f>IF(AND($L39&lt;=$P$2,83&lt;=$P$2),INDEX(WH_Backend!$DZ$6:$IO$125,$L39,83),0)</f>
        <v>0</v>
      </c>
      <c r="CR39">
        <f>IF(AND($L39&lt;=$P$2,84&lt;=$P$2),INDEX(WH_Backend!$DZ$6:$IO$125,$L39,84),0)</f>
        <v>0</v>
      </c>
      <c r="CS39">
        <f>IF(AND($L39&lt;=$P$2,85&lt;=$P$2),INDEX(WH_Backend!$DZ$6:$IO$125,$L39,85),0)</f>
        <v>0</v>
      </c>
      <c r="CT39">
        <f>IF(AND($L39&lt;=$P$2,86&lt;=$P$2),INDEX(WH_Backend!$DZ$6:$IO$125,$L39,86),0)</f>
        <v>0</v>
      </c>
      <c r="CU39">
        <f>IF(AND($L39&lt;=$P$2,87&lt;=$P$2),INDEX(WH_Backend!$DZ$6:$IO$125,$L39,87),0)</f>
        <v>0</v>
      </c>
      <c r="CV39">
        <f>IF(AND($L39&lt;=$P$2,88&lt;=$P$2),INDEX(WH_Backend!$DZ$6:$IO$125,$L39,88),0)</f>
        <v>0</v>
      </c>
      <c r="CW39">
        <f>IF(AND($L39&lt;=$P$2,89&lt;=$P$2),INDEX(WH_Backend!$DZ$6:$IO$125,$L39,89),0)</f>
        <v>0</v>
      </c>
      <c r="CX39">
        <f>IF(AND($L39&lt;=$P$2,90&lt;=$P$2),INDEX(WH_Backend!$DZ$6:$IO$125,$L39,90),0)</f>
        <v>0</v>
      </c>
      <c r="CY39">
        <f>IF(AND($L39&lt;=$P$2,91&lt;=$P$2),INDEX(WH_Backend!$DZ$6:$IO$125,$L39,91),0)</f>
        <v>0</v>
      </c>
      <c r="CZ39">
        <f>IF(AND($L39&lt;=$P$2,92&lt;=$P$2),INDEX(WH_Backend!$DZ$6:$IO$125,$L39,92),0)</f>
        <v>0</v>
      </c>
      <c r="DA39">
        <f>IF(AND($L39&lt;=$P$2,93&lt;=$P$2),INDEX(WH_Backend!$DZ$6:$IO$125,$L39,93),0)</f>
        <v>0</v>
      </c>
      <c r="DB39">
        <f>IF(AND($L39&lt;=$P$2,94&lt;=$P$2),INDEX(WH_Backend!$DZ$6:$IO$125,$L39,94),0)</f>
        <v>0</v>
      </c>
      <c r="DC39">
        <f>IF(AND($L39&lt;=$P$2,95&lt;=$P$2),INDEX(WH_Backend!$DZ$6:$IO$125,$L39,95),0)</f>
        <v>0</v>
      </c>
      <c r="DD39">
        <f>IF(AND($L39&lt;=$P$2,96&lt;=$P$2),INDEX(WH_Backend!$DZ$6:$IO$125,$L39,96),0)</f>
        <v>0</v>
      </c>
      <c r="DE39">
        <f>IF(AND($L39&lt;=$P$2,97&lt;=$P$2),INDEX(WH_Backend!$DZ$6:$IO$125,$L39,97),0)</f>
        <v>0</v>
      </c>
      <c r="DF39">
        <f>IF(AND($L39&lt;=$P$2,98&lt;=$P$2),INDEX(WH_Backend!$DZ$6:$IO$125,$L39,98),0)</f>
        <v>0</v>
      </c>
      <c r="DG39">
        <f>IF(AND($L39&lt;=$P$2,99&lt;=$P$2),INDEX(WH_Backend!$DZ$6:$IO$125,$L39,99),0)</f>
        <v>0</v>
      </c>
      <c r="DH39">
        <f>IF(AND($L39&lt;=$P$2,100&lt;=$P$2),INDEX(WH_Backend!$DZ$6:$IO$125,$L39,100),0)</f>
        <v>0</v>
      </c>
      <c r="DI39">
        <f>IF(AND($L39&lt;=$P$2,101&lt;=$P$2),INDEX(WH_Backend!$DZ$6:$IO$125,$L39,101),0)</f>
        <v>0</v>
      </c>
      <c r="DJ39">
        <f>IF(AND($L39&lt;=$P$2,102&lt;=$P$2),INDEX(WH_Backend!$DZ$6:$IO$125,$L39,102),0)</f>
        <v>0</v>
      </c>
      <c r="DK39">
        <f>IF(AND($L39&lt;=$P$2,103&lt;=$P$2),INDEX(WH_Backend!$DZ$6:$IO$125,$L39,103),0)</f>
        <v>0</v>
      </c>
      <c r="DL39">
        <f>IF(AND($L39&lt;=$P$2,104&lt;=$P$2),INDEX(WH_Backend!$DZ$6:$IO$125,$L39,104),0)</f>
        <v>0</v>
      </c>
      <c r="DM39">
        <f>IF(AND($L39&lt;=$P$2,105&lt;=$P$2),INDEX(WH_Backend!$DZ$6:$IO$125,$L39,105),0)</f>
        <v>0</v>
      </c>
      <c r="DN39">
        <f>IF(AND($L39&lt;=$P$2,106&lt;=$P$2),INDEX(WH_Backend!$DZ$6:$IO$125,$L39,106),0)</f>
        <v>0</v>
      </c>
      <c r="DO39">
        <f>IF(AND($L39&lt;=$P$2,107&lt;=$P$2),INDEX(WH_Backend!$DZ$6:$IO$125,$L39,107),0)</f>
        <v>0</v>
      </c>
      <c r="DP39">
        <f>IF(AND($L39&lt;=$P$2,108&lt;=$P$2),INDEX(WH_Backend!$DZ$6:$IO$125,$L39,108),0)</f>
        <v>0</v>
      </c>
      <c r="DQ39">
        <f>IF(AND($L39&lt;=$P$2,109&lt;=$P$2),INDEX(WH_Backend!$DZ$6:$IO$125,$L39,109),0)</f>
        <v>0</v>
      </c>
      <c r="DR39">
        <f>IF(AND($L39&lt;=$P$2,110&lt;=$P$2),INDEX(WH_Backend!$DZ$6:$IO$125,$L39,110),0)</f>
        <v>0</v>
      </c>
      <c r="DS39">
        <f>IF(AND($L39&lt;=$P$2,111&lt;=$P$2),INDEX(WH_Backend!$DZ$6:$IO$125,$L39,111),0)</f>
        <v>0</v>
      </c>
      <c r="DT39">
        <f>IF(AND($L39&lt;=$P$2,112&lt;=$P$2),INDEX(WH_Backend!$DZ$6:$IO$125,$L39,112),0)</f>
        <v>0</v>
      </c>
      <c r="DU39">
        <f>IF(AND($L39&lt;=$P$2,113&lt;=$P$2),INDEX(WH_Backend!$DZ$6:$IO$125,$L39,113),0)</f>
        <v>0</v>
      </c>
      <c r="DV39">
        <f>IF(AND($L39&lt;=$P$2,114&lt;=$P$2),INDEX(WH_Backend!$DZ$6:$IO$125,$L39,114),0)</f>
        <v>0</v>
      </c>
      <c r="DW39">
        <f>IF(AND($L39&lt;=$P$2,115&lt;=$P$2),INDEX(WH_Backend!$DZ$6:$IO$125,$L39,115),0)</f>
        <v>0</v>
      </c>
      <c r="DX39">
        <f>IF(AND($L39&lt;=$P$2,116&lt;=$P$2),INDEX(WH_Backend!$DZ$6:$IO$125,$L39,116),0)</f>
        <v>0</v>
      </c>
      <c r="DY39">
        <f>IF(AND($L39&lt;=$P$2,117&lt;=$P$2),INDEX(WH_Backend!$DZ$6:$IO$125,$L39,117),0)</f>
        <v>0</v>
      </c>
      <c r="DZ39">
        <f>IF(AND($L39&lt;=$P$2,118&lt;=$P$2),INDEX(WH_Backend!$DZ$6:$IO$125,$L39,118),0)</f>
        <v>0</v>
      </c>
      <c r="EA39">
        <f>IF(AND($L39&lt;=$P$2,119&lt;=$P$2),INDEX(WH_Backend!$DZ$6:$IO$125,$L39,119),0)</f>
        <v>0</v>
      </c>
      <c r="EB39">
        <f>IF(AND($L39&lt;=$P$2,120&lt;=$P$2),INDEX(WH_Backend!$DZ$6:$IO$125,$L39,120),0)</f>
        <v>0</v>
      </c>
    </row>
    <row r="40" spans="1:132" ht="15">
      <c r="A40" s="25">
        <f>IF(L40&lt;=$P$2,INDEX(WH_Backend!$E$6:$E$125,L40),0)</f>
        <v>865.1</v>
      </c>
      <c r="B40" s="25">
        <f t="array" ref="B40">IF(L40&lt;=$P$2,MMULT(M165:INDEX(M165:EF165,$P$2),$A$6:INDEX($A$6:$A$125,$P$2)),0)</f>
        <v>3.3821258467588993E-3</v>
      </c>
      <c r="C40" s="25">
        <f t="shared" si="0"/>
        <v>2.7625901566352695E-11</v>
      </c>
      <c r="E40">
        <f>IF(L40&lt;=$P$2,Inputs!A40,"")</f>
        <v>54</v>
      </c>
      <c r="F40" s="25">
        <f>IF(L40&lt;=$P$2,Inputs!D40,"")</f>
        <v>3.3622121093735999E-3</v>
      </c>
      <c r="G40" s="25">
        <f t="shared" si="2"/>
        <v>3.3821258467588993E-3</v>
      </c>
      <c r="J40">
        <f>IF($L40&lt;=$E$2,WH_Numerical!$F40,"")</f>
        <v>3.3815706221389801E-3</v>
      </c>
      <c r="L40" s="10">
        <v>35</v>
      </c>
      <c r="M40">
        <f>IF(AND($L40&lt;=$P$2,1&lt;=$P$2),INDEX(WH_Backend!$DZ$6:$IO$125,$L40,1),0)</f>
        <v>0</v>
      </c>
      <c r="N40">
        <f>IF(AND($L40&lt;=$P$2,2&lt;=$P$2),INDEX(WH_Backend!$DZ$6:$IO$125,$L40,2),0)</f>
        <v>0</v>
      </c>
      <c r="O40">
        <f>IF(AND($L40&lt;=$P$2,3&lt;=$P$2),INDEX(WH_Backend!$DZ$6:$IO$125,$L40,3),0)</f>
        <v>0</v>
      </c>
      <c r="P40">
        <f>IF(AND($L40&lt;=$P$2,4&lt;=$P$2),INDEX(WH_Backend!$DZ$6:$IO$125,$L40,4),0)</f>
        <v>0</v>
      </c>
      <c r="Q40">
        <f>IF(AND($L40&lt;=$P$2,5&lt;=$P$2),INDEX(WH_Backend!$DZ$6:$IO$125,$L40,5),0)</f>
        <v>0</v>
      </c>
      <c r="R40">
        <f>IF(AND($L40&lt;=$P$2,6&lt;=$P$2),INDEX(WH_Backend!$DZ$6:$IO$125,$L40,6),0)</f>
        <v>0</v>
      </c>
      <c r="S40">
        <f>IF(AND($L40&lt;=$P$2,7&lt;=$P$2),INDEX(WH_Backend!$DZ$6:$IO$125,$L40,7),0)</f>
        <v>0</v>
      </c>
      <c r="T40">
        <f>IF(AND($L40&lt;=$P$2,8&lt;=$P$2),INDEX(WH_Backend!$DZ$6:$IO$125,$L40,8),0)</f>
        <v>0</v>
      </c>
      <c r="U40">
        <f>IF(AND($L40&lt;=$P$2,9&lt;=$P$2),INDEX(WH_Backend!$DZ$6:$IO$125,$L40,9),0)</f>
        <v>0</v>
      </c>
      <c r="V40">
        <f>IF(AND($L40&lt;=$P$2,10&lt;=$P$2),INDEX(WH_Backend!$DZ$6:$IO$125,$L40,10),0)</f>
        <v>0</v>
      </c>
      <c r="W40">
        <f>IF(AND($L40&lt;=$P$2,11&lt;=$P$2),INDEX(WH_Backend!$DZ$6:$IO$125,$L40,11),0)</f>
        <v>0</v>
      </c>
      <c r="X40">
        <f>IF(AND($L40&lt;=$P$2,12&lt;=$P$2),INDEX(WH_Backend!$DZ$6:$IO$125,$L40,12),0)</f>
        <v>0</v>
      </c>
      <c r="Y40">
        <f>IF(AND($L40&lt;=$P$2,13&lt;=$P$2),INDEX(WH_Backend!$DZ$6:$IO$125,$L40,13),0)</f>
        <v>0</v>
      </c>
      <c r="Z40">
        <f>IF(AND($L40&lt;=$P$2,14&lt;=$P$2),INDEX(WH_Backend!$DZ$6:$IO$125,$L40,14),0)</f>
        <v>0</v>
      </c>
      <c r="AA40">
        <f>IF(AND($L40&lt;=$P$2,15&lt;=$P$2),INDEX(WH_Backend!$DZ$6:$IO$125,$L40,15),0)</f>
        <v>0</v>
      </c>
      <c r="AB40">
        <f>IF(AND($L40&lt;=$P$2,16&lt;=$P$2),INDEX(WH_Backend!$DZ$6:$IO$125,$L40,16),0)</f>
        <v>0</v>
      </c>
      <c r="AC40">
        <f>IF(AND($L40&lt;=$P$2,17&lt;=$P$2),INDEX(WH_Backend!$DZ$6:$IO$125,$L40,17),0)</f>
        <v>0</v>
      </c>
      <c r="AD40">
        <f>IF(AND($L40&lt;=$P$2,18&lt;=$P$2),INDEX(WH_Backend!$DZ$6:$IO$125,$L40,18),0)</f>
        <v>0</v>
      </c>
      <c r="AE40">
        <f>IF(AND($L40&lt;=$P$2,19&lt;=$P$2),INDEX(WH_Backend!$DZ$6:$IO$125,$L40,19),0)</f>
        <v>0</v>
      </c>
      <c r="AF40">
        <f>IF(AND($L40&lt;=$P$2,20&lt;=$P$2),INDEX(WH_Backend!$DZ$6:$IO$125,$L40,20),0)</f>
        <v>0</v>
      </c>
      <c r="AG40">
        <f>IF(AND($L40&lt;=$P$2,21&lt;=$P$2),INDEX(WH_Backend!$DZ$6:$IO$125,$L40,21),0)</f>
        <v>0</v>
      </c>
      <c r="AH40">
        <f>IF(AND($L40&lt;=$P$2,22&lt;=$P$2),INDEX(WH_Backend!$DZ$6:$IO$125,$L40,22),0)</f>
        <v>0</v>
      </c>
      <c r="AI40">
        <f>IF(AND($L40&lt;=$P$2,23&lt;=$P$2),INDEX(WH_Backend!$DZ$6:$IO$125,$L40,23),0)</f>
        <v>0</v>
      </c>
      <c r="AJ40">
        <f>IF(AND($L40&lt;=$P$2,24&lt;=$P$2),INDEX(WH_Backend!$DZ$6:$IO$125,$L40,24),0)</f>
        <v>0</v>
      </c>
      <c r="AK40">
        <f>IF(AND($L40&lt;=$P$2,25&lt;=$P$2),INDEX(WH_Backend!$DZ$6:$IO$125,$L40,25),0)</f>
        <v>0</v>
      </c>
      <c r="AL40">
        <f>IF(AND($L40&lt;=$P$2,26&lt;=$P$2),INDEX(WH_Backend!$DZ$6:$IO$125,$L40,26),0)</f>
        <v>0</v>
      </c>
      <c r="AM40">
        <f>IF(AND($L40&lt;=$P$2,27&lt;=$P$2),INDEX(WH_Backend!$DZ$6:$IO$125,$L40,27),0)</f>
        <v>0</v>
      </c>
      <c r="AN40">
        <f>IF(AND($L40&lt;=$P$2,28&lt;=$P$2),INDEX(WH_Backend!$DZ$6:$IO$125,$L40,28),0)</f>
        <v>0</v>
      </c>
      <c r="AO40">
        <f>IF(AND($L40&lt;=$P$2,29&lt;=$P$2),INDEX(WH_Backend!$DZ$6:$IO$125,$L40,29),0)</f>
        <v>0</v>
      </c>
      <c r="AP40">
        <f>IF(AND($L40&lt;=$P$2,30&lt;=$P$2),INDEX(WH_Backend!$DZ$6:$IO$125,$L40,30),0)</f>
        <v>0</v>
      </c>
      <c r="AQ40">
        <f>IF(AND($L40&lt;=$P$2,31&lt;=$P$2),INDEX(WH_Backend!$DZ$6:$IO$125,$L40,31),0)</f>
        <v>0</v>
      </c>
      <c r="AR40">
        <f>IF(AND($L40&lt;=$P$2,32&lt;=$P$2),INDEX(WH_Backend!$DZ$6:$IO$125,$L40,32),0)</f>
        <v>-10000000</v>
      </c>
      <c r="AS40">
        <f>IF(AND($L40&lt;=$P$2,33&lt;=$P$2),INDEX(WH_Backend!$DZ$6:$IO$125,$L40,33),0)</f>
        <v>60000000</v>
      </c>
      <c r="AT40">
        <f>IF(AND($L40&lt;=$P$2,34&lt;=$P$2),INDEX(WH_Backend!$DZ$6:$IO$125,$L40,34),0)</f>
        <v>-150000000</v>
      </c>
      <c r="AU40">
        <f>IF(AND($L40&lt;=$P$2,35&lt;=$P$2),INDEX(WH_Backend!$DZ$6:$IO$125,$L40,35),0)</f>
        <v>200257300.84</v>
      </c>
      <c r="AV40">
        <f>IF(AND($L40&lt;=$P$2,36&lt;=$P$2),INDEX(WH_Backend!$DZ$6:$IO$125,$L40,36),0)</f>
        <v>-150000000</v>
      </c>
      <c r="AW40">
        <f>IF(AND($L40&lt;=$P$2,37&lt;=$P$2),INDEX(WH_Backend!$DZ$6:$IO$125,$L40,37),0)</f>
        <v>60000000</v>
      </c>
      <c r="AX40">
        <f>IF(AND($L40&lt;=$P$2,38&lt;=$P$2),INDEX(WH_Backend!$DZ$6:$IO$125,$L40,38),0)</f>
        <v>-10000000</v>
      </c>
      <c r="AY40">
        <f>IF(AND($L40&lt;=$P$2,39&lt;=$P$2),INDEX(WH_Backend!$DZ$6:$IO$125,$L40,39),0)</f>
        <v>0</v>
      </c>
      <c r="AZ40">
        <f>IF(AND($L40&lt;=$P$2,40&lt;=$P$2),INDEX(WH_Backend!$DZ$6:$IO$125,$L40,40),0)</f>
        <v>0</v>
      </c>
      <c r="BA40">
        <f>IF(AND($L40&lt;=$P$2,41&lt;=$P$2),INDEX(WH_Backend!$DZ$6:$IO$125,$L40,41),0)</f>
        <v>0</v>
      </c>
      <c r="BB40">
        <f>IF(AND($L40&lt;=$P$2,42&lt;=$P$2),INDEX(WH_Backend!$DZ$6:$IO$125,$L40,42),0)</f>
        <v>0</v>
      </c>
      <c r="BC40">
        <f>IF(AND($L40&lt;=$P$2,43&lt;=$P$2),INDEX(WH_Backend!$DZ$6:$IO$125,$L40,43),0)</f>
        <v>0</v>
      </c>
      <c r="BD40">
        <f>IF(AND($L40&lt;=$P$2,44&lt;=$P$2),INDEX(WH_Backend!$DZ$6:$IO$125,$L40,44),0)</f>
        <v>0</v>
      </c>
      <c r="BE40">
        <f>IF(AND($L40&lt;=$P$2,45&lt;=$P$2),INDEX(WH_Backend!$DZ$6:$IO$125,$L40,45),0)</f>
        <v>0</v>
      </c>
      <c r="BF40">
        <f>IF(AND($L40&lt;=$P$2,46&lt;=$P$2),INDEX(WH_Backend!$DZ$6:$IO$125,$L40,46),0)</f>
        <v>0</v>
      </c>
      <c r="BG40">
        <f>IF(AND($L40&lt;=$P$2,47&lt;=$P$2),INDEX(WH_Backend!$DZ$6:$IO$125,$L40,47),0)</f>
        <v>0</v>
      </c>
      <c r="BH40">
        <f>IF(AND($L40&lt;=$P$2,48&lt;=$P$2),INDEX(WH_Backend!$DZ$6:$IO$125,$L40,48),0)</f>
        <v>0</v>
      </c>
      <c r="BI40">
        <f>IF(AND($L40&lt;=$P$2,49&lt;=$P$2),INDEX(WH_Backend!$DZ$6:$IO$125,$L40,49),0)</f>
        <v>0</v>
      </c>
      <c r="BJ40">
        <f>IF(AND($L40&lt;=$P$2,50&lt;=$P$2),INDEX(WH_Backend!$DZ$6:$IO$125,$L40,50),0)</f>
        <v>0</v>
      </c>
      <c r="BK40">
        <f>IF(AND($L40&lt;=$P$2,51&lt;=$P$2),INDEX(WH_Backend!$DZ$6:$IO$125,$L40,51),0)</f>
        <v>0</v>
      </c>
      <c r="BL40">
        <f>IF(AND($L40&lt;=$P$2,52&lt;=$P$2),INDEX(WH_Backend!$DZ$6:$IO$125,$L40,52),0)</f>
        <v>0</v>
      </c>
      <c r="BM40">
        <f>IF(AND($L40&lt;=$P$2,53&lt;=$P$2),INDEX(WH_Backend!$DZ$6:$IO$125,$L40,53),0)</f>
        <v>0</v>
      </c>
      <c r="BN40">
        <f>IF(AND($L40&lt;=$P$2,54&lt;=$P$2),INDEX(WH_Backend!$DZ$6:$IO$125,$L40,54),0)</f>
        <v>0</v>
      </c>
      <c r="BO40">
        <f>IF(AND($L40&lt;=$P$2,55&lt;=$P$2),INDEX(WH_Backend!$DZ$6:$IO$125,$L40,55),0)</f>
        <v>0</v>
      </c>
      <c r="BP40">
        <f>IF(AND($L40&lt;=$P$2,56&lt;=$P$2),INDEX(WH_Backend!$DZ$6:$IO$125,$L40,56),0)</f>
        <v>0</v>
      </c>
      <c r="BQ40">
        <f>IF(AND($L40&lt;=$P$2,57&lt;=$P$2),INDEX(WH_Backend!$DZ$6:$IO$125,$L40,57),0)</f>
        <v>0</v>
      </c>
      <c r="BR40">
        <f>IF(AND($L40&lt;=$P$2,58&lt;=$P$2),INDEX(WH_Backend!$DZ$6:$IO$125,$L40,58),0)</f>
        <v>0</v>
      </c>
      <c r="BS40">
        <f>IF(AND($L40&lt;=$P$2,59&lt;=$P$2),INDEX(WH_Backend!$DZ$6:$IO$125,$L40,59),0)</f>
        <v>0</v>
      </c>
      <c r="BT40">
        <f>IF(AND($L40&lt;=$P$2,60&lt;=$P$2),INDEX(WH_Backend!$DZ$6:$IO$125,$L40,60),0)</f>
        <v>0</v>
      </c>
      <c r="BU40">
        <f>IF(AND($L40&lt;=$P$2,61&lt;=$P$2),INDEX(WH_Backend!$DZ$6:$IO$125,$L40,61),0)</f>
        <v>0</v>
      </c>
      <c r="BV40">
        <f>IF(AND($L40&lt;=$P$2,62&lt;=$P$2),INDEX(WH_Backend!$DZ$6:$IO$125,$L40,62),0)</f>
        <v>0</v>
      </c>
      <c r="BW40">
        <f>IF(AND($L40&lt;=$P$2,63&lt;=$P$2),INDEX(WH_Backend!$DZ$6:$IO$125,$L40,63),0)</f>
        <v>0</v>
      </c>
      <c r="BX40">
        <f>IF(AND($L40&lt;=$P$2,64&lt;=$P$2),INDEX(WH_Backend!$DZ$6:$IO$125,$L40,64),0)</f>
        <v>0</v>
      </c>
      <c r="BY40">
        <f>IF(AND($L40&lt;=$P$2,65&lt;=$P$2),INDEX(WH_Backend!$DZ$6:$IO$125,$L40,65),0)</f>
        <v>0</v>
      </c>
      <c r="BZ40">
        <f>IF(AND($L40&lt;=$P$2,66&lt;=$P$2),INDEX(WH_Backend!$DZ$6:$IO$125,$L40,66),0)</f>
        <v>0</v>
      </c>
      <c r="CA40">
        <f>IF(AND($L40&lt;=$P$2,67&lt;=$P$2),INDEX(WH_Backend!$DZ$6:$IO$125,$L40,67),0)</f>
        <v>0</v>
      </c>
      <c r="CB40">
        <f>IF(AND($L40&lt;=$P$2,68&lt;=$P$2),INDEX(WH_Backend!$DZ$6:$IO$125,$L40,68),0)</f>
        <v>0</v>
      </c>
      <c r="CC40">
        <f>IF(AND($L40&lt;=$P$2,69&lt;=$P$2),INDEX(WH_Backend!$DZ$6:$IO$125,$L40,69),0)</f>
        <v>0</v>
      </c>
      <c r="CD40">
        <f>IF(AND($L40&lt;=$P$2,70&lt;=$P$2),INDEX(WH_Backend!$DZ$6:$IO$125,$L40,70),0)</f>
        <v>0</v>
      </c>
      <c r="CE40">
        <f>IF(AND($L40&lt;=$P$2,71&lt;=$P$2),INDEX(WH_Backend!$DZ$6:$IO$125,$L40,71),0)</f>
        <v>0</v>
      </c>
      <c r="CF40">
        <f>IF(AND($L40&lt;=$P$2,72&lt;=$P$2),INDEX(WH_Backend!$DZ$6:$IO$125,$L40,72),0)</f>
        <v>0</v>
      </c>
      <c r="CG40">
        <f>IF(AND($L40&lt;=$P$2,73&lt;=$P$2),INDEX(WH_Backend!$DZ$6:$IO$125,$L40,73),0)</f>
        <v>0</v>
      </c>
      <c r="CH40">
        <f>IF(AND($L40&lt;=$P$2,74&lt;=$P$2),INDEX(WH_Backend!$DZ$6:$IO$125,$L40,74),0)</f>
        <v>0</v>
      </c>
      <c r="CI40">
        <f>IF(AND($L40&lt;=$P$2,75&lt;=$P$2),INDEX(WH_Backend!$DZ$6:$IO$125,$L40,75),0)</f>
        <v>0</v>
      </c>
      <c r="CJ40">
        <f>IF(AND($L40&lt;=$P$2,76&lt;=$P$2),INDEX(WH_Backend!$DZ$6:$IO$125,$L40,76),0)</f>
        <v>0</v>
      </c>
      <c r="CK40">
        <f>IF(AND($L40&lt;=$P$2,77&lt;=$P$2),INDEX(WH_Backend!$DZ$6:$IO$125,$L40,77),0)</f>
        <v>0</v>
      </c>
      <c r="CL40">
        <f>IF(AND($L40&lt;=$P$2,78&lt;=$P$2),INDEX(WH_Backend!$DZ$6:$IO$125,$L40,78),0)</f>
        <v>0</v>
      </c>
      <c r="CM40">
        <f>IF(AND($L40&lt;=$P$2,79&lt;=$P$2),INDEX(WH_Backend!$DZ$6:$IO$125,$L40,79),0)</f>
        <v>0</v>
      </c>
      <c r="CN40">
        <f>IF(AND($L40&lt;=$P$2,80&lt;=$P$2),INDEX(WH_Backend!$DZ$6:$IO$125,$L40,80),0)</f>
        <v>0</v>
      </c>
      <c r="CO40">
        <f>IF(AND($L40&lt;=$P$2,81&lt;=$P$2),INDEX(WH_Backend!$DZ$6:$IO$125,$L40,81),0)</f>
        <v>0</v>
      </c>
      <c r="CP40">
        <f>IF(AND($L40&lt;=$P$2,82&lt;=$P$2),INDEX(WH_Backend!$DZ$6:$IO$125,$L40,82),0)</f>
        <v>0</v>
      </c>
      <c r="CQ40">
        <f>IF(AND($L40&lt;=$P$2,83&lt;=$P$2),INDEX(WH_Backend!$DZ$6:$IO$125,$L40,83),0)</f>
        <v>0</v>
      </c>
      <c r="CR40">
        <f>IF(AND($L40&lt;=$P$2,84&lt;=$P$2),INDEX(WH_Backend!$DZ$6:$IO$125,$L40,84),0)</f>
        <v>0</v>
      </c>
      <c r="CS40">
        <f>IF(AND($L40&lt;=$P$2,85&lt;=$P$2),INDEX(WH_Backend!$DZ$6:$IO$125,$L40,85),0)</f>
        <v>0</v>
      </c>
      <c r="CT40">
        <f>IF(AND($L40&lt;=$P$2,86&lt;=$P$2),INDEX(WH_Backend!$DZ$6:$IO$125,$L40,86),0)</f>
        <v>0</v>
      </c>
      <c r="CU40">
        <f>IF(AND($L40&lt;=$P$2,87&lt;=$P$2),INDEX(WH_Backend!$DZ$6:$IO$125,$L40,87),0)</f>
        <v>0</v>
      </c>
      <c r="CV40">
        <f>IF(AND($L40&lt;=$P$2,88&lt;=$P$2),INDEX(WH_Backend!$DZ$6:$IO$125,$L40,88),0)</f>
        <v>0</v>
      </c>
      <c r="CW40">
        <f>IF(AND($L40&lt;=$P$2,89&lt;=$P$2),INDEX(WH_Backend!$DZ$6:$IO$125,$L40,89),0)</f>
        <v>0</v>
      </c>
      <c r="CX40">
        <f>IF(AND($L40&lt;=$P$2,90&lt;=$P$2),INDEX(WH_Backend!$DZ$6:$IO$125,$L40,90),0)</f>
        <v>0</v>
      </c>
      <c r="CY40">
        <f>IF(AND($L40&lt;=$P$2,91&lt;=$P$2),INDEX(WH_Backend!$DZ$6:$IO$125,$L40,91),0)</f>
        <v>0</v>
      </c>
      <c r="CZ40">
        <f>IF(AND($L40&lt;=$P$2,92&lt;=$P$2),INDEX(WH_Backend!$DZ$6:$IO$125,$L40,92),0)</f>
        <v>0</v>
      </c>
      <c r="DA40">
        <f>IF(AND($L40&lt;=$P$2,93&lt;=$P$2),INDEX(WH_Backend!$DZ$6:$IO$125,$L40,93),0)</f>
        <v>0</v>
      </c>
      <c r="DB40">
        <f>IF(AND($L40&lt;=$P$2,94&lt;=$P$2),INDEX(WH_Backend!$DZ$6:$IO$125,$L40,94),0)</f>
        <v>0</v>
      </c>
      <c r="DC40">
        <f>IF(AND($L40&lt;=$P$2,95&lt;=$P$2),INDEX(WH_Backend!$DZ$6:$IO$125,$L40,95),0)</f>
        <v>0</v>
      </c>
      <c r="DD40">
        <f>IF(AND($L40&lt;=$P$2,96&lt;=$P$2),INDEX(WH_Backend!$DZ$6:$IO$125,$L40,96),0)</f>
        <v>0</v>
      </c>
      <c r="DE40">
        <f>IF(AND($L40&lt;=$P$2,97&lt;=$P$2),INDEX(WH_Backend!$DZ$6:$IO$125,$L40,97),0)</f>
        <v>0</v>
      </c>
      <c r="DF40">
        <f>IF(AND($L40&lt;=$P$2,98&lt;=$P$2),INDEX(WH_Backend!$DZ$6:$IO$125,$L40,98),0)</f>
        <v>0</v>
      </c>
      <c r="DG40">
        <f>IF(AND($L40&lt;=$P$2,99&lt;=$P$2),INDEX(WH_Backend!$DZ$6:$IO$125,$L40,99),0)</f>
        <v>0</v>
      </c>
      <c r="DH40">
        <f>IF(AND($L40&lt;=$P$2,100&lt;=$P$2),INDEX(WH_Backend!$DZ$6:$IO$125,$L40,100),0)</f>
        <v>0</v>
      </c>
      <c r="DI40">
        <f>IF(AND($L40&lt;=$P$2,101&lt;=$P$2),INDEX(WH_Backend!$DZ$6:$IO$125,$L40,101),0)</f>
        <v>0</v>
      </c>
      <c r="DJ40">
        <f>IF(AND($L40&lt;=$P$2,102&lt;=$P$2),INDEX(WH_Backend!$DZ$6:$IO$125,$L40,102),0)</f>
        <v>0</v>
      </c>
      <c r="DK40">
        <f>IF(AND($L40&lt;=$P$2,103&lt;=$P$2),INDEX(WH_Backend!$DZ$6:$IO$125,$L40,103),0)</f>
        <v>0</v>
      </c>
      <c r="DL40">
        <f>IF(AND($L40&lt;=$P$2,104&lt;=$P$2),INDEX(WH_Backend!$DZ$6:$IO$125,$L40,104),0)</f>
        <v>0</v>
      </c>
      <c r="DM40">
        <f>IF(AND($L40&lt;=$P$2,105&lt;=$P$2),INDEX(WH_Backend!$DZ$6:$IO$125,$L40,105),0)</f>
        <v>0</v>
      </c>
      <c r="DN40">
        <f>IF(AND($L40&lt;=$P$2,106&lt;=$P$2),INDEX(WH_Backend!$DZ$6:$IO$125,$L40,106),0)</f>
        <v>0</v>
      </c>
      <c r="DO40">
        <f>IF(AND($L40&lt;=$P$2,107&lt;=$P$2),INDEX(WH_Backend!$DZ$6:$IO$125,$L40,107),0)</f>
        <v>0</v>
      </c>
      <c r="DP40">
        <f>IF(AND($L40&lt;=$P$2,108&lt;=$P$2),INDEX(WH_Backend!$DZ$6:$IO$125,$L40,108),0)</f>
        <v>0</v>
      </c>
      <c r="DQ40">
        <f>IF(AND($L40&lt;=$P$2,109&lt;=$P$2),INDEX(WH_Backend!$DZ$6:$IO$125,$L40,109),0)</f>
        <v>0</v>
      </c>
      <c r="DR40">
        <f>IF(AND($L40&lt;=$P$2,110&lt;=$P$2),INDEX(WH_Backend!$DZ$6:$IO$125,$L40,110),0)</f>
        <v>0</v>
      </c>
      <c r="DS40">
        <f>IF(AND($L40&lt;=$P$2,111&lt;=$P$2),INDEX(WH_Backend!$DZ$6:$IO$125,$L40,111),0)</f>
        <v>0</v>
      </c>
      <c r="DT40">
        <f>IF(AND($L40&lt;=$P$2,112&lt;=$P$2),INDEX(WH_Backend!$DZ$6:$IO$125,$L40,112),0)</f>
        <v>0</v>
      </c>
      <c r="DU40">
        <f>IF(AND($L40&lt;=$P$2,113&lt;=$P$2),INDEX(WH_Backend!$DZ$6:$IO$125,$L40,113),0)</f>
        <v>0</v>
      </c>
      <c r="DV40">
        <f>IF(AND($L40&lt;=$P$2,114&lt;=$P$2),INDEX(WH_Backend!$DZ$6:$IO$125,$L40,114),0)</f>
        <v>0</v>
      </c>
      <c r="DW40">
        <f>IF(AND($L40&lt;=$P$2,115&lt;=$P$2),INDEX(WH_Backend!$DZ$6:$IO$125,$L40,115),0)</f>
        <v>0</v>
      </c>
      <c r="DX40">
        <f>IF(AND($L40&lt;=$P$2,116&lt;=$P$2),INDEX(WH_Backend!$DZ$6:$IO$125,$L40,116),0)</f>
        <v>0</v>
      </c>
      <c r="DY40">
        <f>IF(AND($L40&lt;=$P$2,117&lt;=$P$2),INDEX(WH_Backend!$DZ$6:$IO$125,$L40,117),0)</f>
        <v>0</v>
      </c>
      <c r="DZ40">
        <f>IF(AND($L40&lt;=$P$2,118&lt;=$P$2),INDEX(WH_Backend!$DZ$6:$IO$125,$L40,118),0)</f>
        <v>0</v>
      </c>
      <c r="EA40">
        <f>IF(AND($L40&lt;=$P$2,119&lt;=$P$2),INDEX(WH_Backend!$DZ$6:$IO$125,$L40,119),0)</f>
        <v>0</v>
      </c>
      <c r="EB40">
        <f>IF(AND($L40&lt;=$P$2,120&lt;=$P$2),INDEX(WH_Backend!$DZ$6:$IO$125,$L40,120),0)</f>
        <v>0</v>
      </c>
    </row>
    <row r="41" spans="1:132" ht="15">
      <c r="A41" s="25">
        <f>IF(L41&lt;=$P$2,INDEX(WH_Backend!$E$6:$E$125,L41),0)</f>
        <v>979.11</v>
      </c>
      <c r="B41" s="25">
        <f t="array" ref="B41">IF(L41&lt;=$P$2,MMULT(M166:INDEX(M166:EF166,$P$2),$A$6:INDEX($A$6:$A$125,$P$2)),0)</f>
        <v>3.6769796795229075E-3</v>
      </c>
      <c r="C41" s="25">
        <f t="shared" si="0"/>
        <v>-9.4019014795776457E-11</v>
      </c>
      <c r="E41">
        <f>IF(L41&lt;=$P$2,Inputs!A41,"")</f>
        <v>55</v>
      </c>
      <c r="F41" s="25">
        <f>IF(L41&lt;=$P$2,Inputs!D41,"")</f>
        <v>3.8629757968948499E-3</v>
      </c>
      <c r="G41" s="25">
        <f t="shared" si="2"/>
        <v>3.6769796795229075E-3</v>
      </c>
      <c r="J41">
        <f>IF($L41&lt;=$E$2,WH_Numerical!$F41,"")</f>
        <v>3.6763254484580201E-3</v>
      </c>
      <c r="L41" s="10">
        <v>36</v>
      </c>
      <c r="M41">
        <f>IF(AND($L41&lt;=$P$2,1&lt;=$P$2),INDEX(WH_Backend!$DZ$6:$IO$125,$L41,1),0)</f>
        <v>0</v>
      </c>
      <c r="N41">
        <f>IF(AND($L41&lt;=$P$2,2&lt;=$P$2),INDEX(WH_Backend!$DZ$6:$IO$125,$L41,2),0)</f>
        <v>0</v>
      </c>
      <c r="O41">
        <f>IF(AND($L41&lt;=$P$2,3&lt;=$P$2),INDEX(WH_Backend!$DZ$6:$IO$125,$L41,3),0)</f>
        <v>0</v>
      </c>
      <c r="P41">
        <f>IF(AND($L41&lt;=$P$2,4&lt;=$P$2),INDEX(WH_Backend!$DZ$6:$IO$125,$L41,4),0)</f>
        <v>0</v>
      </c>
      <c r="Q41">
        <f>IF(AND($L41&lt;=$P$2,5&lt;=$P$2),INDEX(WH_Backend!$DZ$6:$IO$125,$L41,5),0)</f>
        <v>0</v>
      </c>
      <c r="R41">
        <f>IF(AND($L41&lt;=$P$2,6&lt;=$P$2),INDEX(WH_Backend!$DZ$6:$IO$125,$L41,6),0)</f>
        <v>0</v>
      </c>
      <c r="S41">
        <f>IF(AND($L41&lt;=$P$2,7&lt;=$P$2),INDEX(WH_Backend!$DZ$6:$IO$125,$L41,7),0)</f>
        <v>0</v>
      </c>
      <c r="T41">
        <f>IF(AND($L41&lt;=$P$2,8&lt;=$P$2),INDEX(WH_Backend!$DZ$6:$IO$125,$L41,8),0)</f>
        <v>0</v>
      </c>
      <c r="U41">
        <f>IF(AND($L41&lt;=$P$2,9&lt;=$P$2),INDEX(WH_Backend!$DZ$6:$IO$125,$L41,9),0)</f>
        <v>0</v>
      </c>
      <c r="V41">
        <f>IF(AND($L41&lt;=$P$2,10&lt;=$P$2),INDEX(WH_Backend!$DZ$6:$IO$125,$L41,10),0)</f>
        <v>0</v>
      </c>
      <c r="W41">
        <f>IF(AND($L41&lt;=$P$2,11&lt;=$P$2),INDEX(WH_Backend!$DZ$6:$IO$125,$L41,11),0)</f>
        <v>0</v>
      </c>
      <c r="X41">
        <f>IF(AND($L41&lt;=$P$2,12&lt;=$P$2),INDEX(WH_Backend!$DZ$6:$IO$125,$L41,12),0)</f>
        <v>0</v>
      </c>
      <c r="Y41">
        <f>IF(AND($L41&lt;=$P$2,13&lt;=$P$2),INDEX(WH_Backend!$DZ$6:$IO$125,$L41,13),0)</f>
        <v>0</v>
      </c>
      <c r="Z41">
        <f>IF(AND($L41&lt;=$P$2,14&lt;=$P$2),INDEX(WH_Backend!$DZ$6:$IO$125,$L41,14),0)</f>
        <v>0</v>
      </c>
      <c r="AA41">
        <f>IF(AND($L41&lt;=$P$2,15&lt;=$P$2),INDEX(WH_Backend!$DZ$6:$IO$125,$L41,15),0)</f>
        <v>0</v>
      </c>
      <c r="AB41">
        <f>IF(AND($L41&lt;=$P$2,16&lt;=$P$2),INDEX(WH_Backend!$DZ$6:$IO$125,$L41,16),0)</f>
        <v>0</v>
      </c>
      <c r="AC41">
        <f>IF(AND($L41&lt;=$P$2,17&lt;=$P$2),INDEX(WH_Backend!$DZ$6:$IO$125,$L41,17),0)</f>
        <v>0</v>
      </c>
      <c r="AD41">
        <f>IF(AND($L41&lt;=$P$2,18&lt;=$P$2),INDEX(WH_Backend!$DZ$6:$IO$125,$L41,18),0)</f>
        <v>0</v>
      </c>
      <c r="AE41">
        <f>IF(AND($L41&lt;=$P$2,19&lt;=$P$2),INDEX(WH_Backend!$DZ$6:$IO$125,$L41,19),0)</f>
        <v>0</v>
      </c>
      <c r="AF41">
        <f>IF(AND($L41&lt;=$P$2,20&lt;=$P$2),INDEX(WH_Backend!$DZ$6:$IO$125,$L41,20),0)</f>
        <v>0</v>
      </c>
      <c r="AG41">
        <f>IF(AND($L41&lt;=$P$2,21&lt;=$P$2),INDEX(WH_Backend!$DZ$6:$IO$125,$L41,21),0)</f>
        <v>0</v>
      </c>
      <c r="AH41">
        <f>IF(AND($L41&lt;=$P$2,22&lt;=$P$2),INDEX(WH_Backend!$DZ$6:$IO$125,$L41,22),0)</f>
        <v>0</v>
      </c>
      <c r="AI41">
        <f>IF(AND($L41&lt;=$P$2,23&lt;=$P$2),INDEX(WH_Backend!$DZ$6:$IO$125,$L41,23),0)</f>
        <v>0</v>
      </c>
      <c r="AJ41">
        <f>IF(AND($L41&lt;=$P$2,24&lt;=$P$2),INDEX(WH_Backend!$DZ$6:$IO$125,$L41,24),0)</f>
        <v>0</v>
      </c>
      <c r="AK41">
        <f>IF(AND($L41&lt;=$P$2,25&lt;=$P$2),INDEX(WH_Backend!$DZ$6:$IO$125,$L41,25),0)</f>
        <v>0</v>
      </c>
      <c r="AL41">
        <f>IF(AND($L41&lt;=$P$2,26&lt;=$P$2),INDEX(WH_Backend!$DZ$6:$IO$125,$L41,26),0)</f>
        <v>0</v>
      </c>
      <c r="AM41">
        <f>IF(AND($L41&lt;=$P$2,27&lt;=$P$2),INDEX(WH_Backend!$DZ$6:$IO$125,$L41,27),0)</f>
        <v>0</v>
      </c>
      <c r="AN41">
        <f>IF(AND($L41&lt;=$P$2,28&lt;=$P$2),INDEX(WH_Backend!$DZ$6:$IO$125,$L41,28),0)</f>
        <v>0</v>
      </c>
      <c r="AO41">
        <f>IF(AND($L41&lt;=$P$2,29&lt;=$P$2),INDEX(WH_Backend!$DZ$6:$IO$125,$L41,29),0)</f>
        <v>0</v>
      </c>
      <c r="AP41">
        <f>IF(AND($L41&lt;=$P$2,30&lt;=$P$2),INDEX(WH_Backend!$DZ$6:$IO$125,$L41,30),0)</f>
        <v>0</v>
      </c>
      <c r="AQ41">
        <f>IF(AND($L41&lt;=$P$2,31&lt;=$P$2),INDEX(WH_Backend!$DZ$6:$IO$125,$L41,31),0)</f>
        <v>0</v>
      </c>
      <c r="AR41">
        <f>IF(AND($L41&lt;=$P$2,32&lt;=$P$2),INDEX(WH_Backend!$DZ$6:$IO$125,$L41,32),0)</f>
        <v>0</v>
      </c>
      <c r="AS41">
        <f>IF(AND($L41&lt;=$P$2,33&lt;=$P$2),INDEX(WH_Backend!$DZ$6:$IO$125,$L41,33),0)</f>
        <v>-10000000</v>
      </c>
      <c r="AT41">
        <f>IF(AND($L41&lt;=$P$2,34&lt;=$P$2),INDEX(WH_Backend!$DZ$6:$IO$125,$L41,34),0)</f>
        <v>60000000</v>
      </c>
      <c r="AU41">
        <f>IF(AND($L41&lt;=$P$2,35&lt;=$P$2),INDEX(WH_Backend!$DZ$6:$IO$125,$L41,35),0)</f>
        <v>-150000000</v>
      </c>
      <c r="AV41">
        <f>IF(AND($L41&lt;=$P$2,36&lt;=$P$2),INDEX(WH_Backend!$DZ$6:$IO$125,$L41,36),0)</f>
        <v>200253460.03999999</v>
      </c>
      <c r="AW41">
        <f>IF(AND($L41&lt;=$P$2,37&lt;=$P$2),INDEX(WH_Backend!$DZ$6:$IO$125,$L41,37),0)</f>
        <v>-150000000</v>
      </c>
      <c r="AX41">
        <f>IF(AND($L41&lt;=$P$2,38&lt;=$P$2),INDEX(WH_Backend!$DZ$6:$IO$125,$L41,38),0)</f>
        <v>60000000</v>
      </c>
      <c r="AY41">
        <f>IF(AND($L41&lt;=$P$2,39&lt;=$P$2),INDEX(WH_Backend!$DZ$6:$IO$125,$L41,39),0)</f>
        <v>-10000000</v>
      </c>
      <c r="AZ41">
        <f>IF(AND($L41&lt;=$P$2,40&lt;=$P$2),INDEX(WH_Backend!$DZ$6:$IO$125,$L41,40),0)</f>
        <v>0</v>
      </c>
      <c r="BA41">
        <f>IF(AND($L41&lt;=$P$2,41&lt;=$P$2),INDEX(WH_Backend!$DZ$6:$IO$125,$L41,41),0)</f>
        <v>0</v>
      </c>
      <c r="BB41">
        <f>IF(AND($L41&lt;=$P$2,42&lt;=$P$2),INDEX(WH_Backend!$DZ$6:$IO$125,$L41,42),0)</f>
        <v>0</v>
      </c>
      <c r="BC41">
        <f>IF(AND($L41&lt;=$P$2,43&lt;=$P$2),INDEX(WH_Backend!$DZ$6:$IO$125,$L41,43),0)</f>
        <v>0</v>
      </c>
      <c r="BD41">
        <f>IF(AND($L41&lt;=$P$2,44&lt;=$P$2),INDEX(WH_Backend!$DZ$6:$IO$125,$L41,44),0)</f>
        <v>0</v>
      </c>
      <c r="BE41">
        <f>IF(AND($L41&lt;=$P$2,45&lt;=$P$2),INDEX(WH_Backend!$DZ$6:$IO$125,$L41,45),0)</f>
        <v>0</v>
      </c>
      <c r="BF41">
        <f>IF(AND($L41&lt;=$P$2,46&lt;=$P$2),INDEX(WH_Backend!$DZ$6:$IO$125,$L41,46),0)</f>
        <v>0</v>
      </c>
      <c r="BG41">
        <f>IF(AND($L41&lt;=$P$2,47&lt;=$P$2),INDEX(WH_Backend!$DZ$6:$IO$125,$L41,47),0)</f>
        <v>0</v>
      </c>
      <c r="BH41">
        <f>IF(AND($L41&lt;=$P$2,48&lt;=$P$2),INDEX(WH_Backend!$DZ$6:$IO$125,$L41,48),0)</f>
        <v>0</v>
      </c>
      <c r="BI41">
        <f>IF(AND($L41&lt;=$P$2,49&lt;=$P$2),INDEX(WH_Backend!$DZ$6:$IO$125,$L41,49),0)</f>
        <v>0</v>
      </c>
      <c r="BJ41">
        <f>IF(AND($L41&lt;=$P$2,50&lt;=$P$2),INDEX(WH_Backend!$DZ$6:$IO$125,$L41,50),0)</f>
        <v>0</v>
      </c>
      <c r="BK41">
        <f>IF(AND($L41&lt;=$P$2,51&lt;=$P$2),INDEX(WH_Backend!$DZ$6:$IO$125,$L41,51),0)</f>
        <v>0</v>
      </c>
      <c r="BL41">
        <f>IF(AND($L41&lt;=$P$2,52&lt;=$P$2),INDEX(WH_Backend!$DZ$6:$IO$125,$L41,52),0)</f>
        <v>0</v>
      </c>
      <c r="BM41">
        <f>IF(AND($L41&lt;=$P$2,53&lt;=$P$2),INDEX(WH_Backend!$DZ$6:$IO$125,$L41,53),0)</f>
        <v>0</v>
      </c>
      <c r="BN41">
        <f>IF(AND($L41&lt;=$P$2,54&lt;=$P$2),INDEX(WH_Backend!$DZ$6:$IO$125,$L41,54),0)</f>
        <v>0</v>
      </c>
      <c r="BO41">
        <f>IF(AND($L41&lt;=$P$2,55&lt;=$P$2),INDEX(WH_Backend!$DZ$6:$IO$125,$L41,55),0)</f>
        <v>0</v>
      </c>
      <c r="BP41">
        <f>IF(AND($L41&lt;=$P$2,56&lt;=$P$2),INDEX(WH_Backend!$DZ$6:$IO$125,$L41,56),0)</f>
        <v>0</v>
      </c>
      <c r="BQ41">
        <f>IF(AND($L41&lt;=$P$2,57&lt;=$P$2),INDEX(WH_Backend!$DZ$6:$IO$125,$L41,57),0)</f>
        <v>0</v>
      </c>
      <c r="BR41">
        <f>IF(AND($L41&lt;=$P$2,58&lt;=$P$2),INDEX(WH_Backend!$DZ$6:$IO$125,$L41,58),0)</f>
        <v>0</v>
      </c>
      <c r="BS41">
        <f>IF(AND($L41&lt;=$P$2,59&lt;=$P$2),INDEX(WH_Backend!$DZ$6:$IO$125,$L41,59),0)</f>
        <v>0</v>
      </c>
      <c r="BT41">
        <f>IF(AND($L41&lt;=$P$2,60&lt;=$P$2),INDEX(WH_Backend!$DZ$6:$IO$125,$L41,60),0)</f>
        <v>0</v>
      </c>
      <c r="BU41">
        <f>IF(AND($L41&lt;=$P$2,61&lt;=$P$2),INDEX(WH_Backend!$DZ$6:$IO$125,$L41,61),0)</f>
        <v>0</v>
      </c>
      <c r="BV41">
        <f>IF(AND($L41&lt;=$P$2,62&lt;=$P$2),INDEX(WH_Backend!$DZ$6:$IO$125,$L41,62),0)</f>
        <v>0</v>
      </c>
      <c r="BW41">
        <f>IF(AND($L41&lt;=$P$2,63&lt;=$P$2),INDEX(WH_Backend!$DZ$6:$IO$125,$L41,63),0)</f>
        <v>0</v>
      </c>
      <c r="BX41">
        <f>IF(AND($L41&lt;=$P$2,64&lt;=$P$2),INDEX(WH_Backend!$DZ$6:$IO$125,$L41,64),0)</f>
        <v>0</v>
      </c>
      <c r="BY41">
        <f>IF(AND($L41&lt;=$P$2,65&lt;=$P$2),INDEX(WH_Backend!$DZ$6:$IO$125,$L41,65),0)</f>
        <v>0</v>
      </c>
      <c r="BZ41">
        <f>IF(AND($L41&lt;=$P$2,66&lt;=$P$2),INDEX(WH_Backend!$DZ$6:$IO$125,$L41,66),0)</f>
        <v>0</v>
      </c>
      <c r="CA41">
        <f>IF(AND($L41&lt;=$P$2,67&lt;=$P$2),INDEX(WH_Backend!$DZ$6:$IO$125,$L41,67),0)</f>
        <v>0</v>
      </c>
      <c r="CB41">
        <f>IF(AND($L41&lt;=$P$2,68&lt;=$P$2),INDEX(WH_Backend!$DZ$6:$IO$125,$L41,68),0)</f>
        <v>0</v>
      </c>
      <c r="CC41">
        <f>IF(AND($L41&lt;=$P$2,69&lt;=$P$2),INDEX(WH_Backend!$DZ$6:$IO$125,$L41,69),0)</f>
        <v>0</v>
      </c>
      <c r="CD41">
        <f>IF(AND($L41&lt;=$P$2,70&lt;=$P$2),INDEX(WH_Backend!$DZ$6:$IO$125,$L41,70),0)</f>
        <v>0</v>
      </c>
      <c r="CE41">
        <f>IF(AND($L41&lt;=$P$2,71&lt;=$P$2),INDEX(WH_Backend!$DZ$6:$IO$125,$L41,71),0)</f>
        <v>0</v>
      </c>
      <c r="CF41">
        <f>IF(AND($L41&lt;=$P$2,72&lt;=$P$2),INDEX(WH_Backend!$DZ$6:$IO$125,$L41,72),0)</f>
        <v>0</v>
      </c>
      <c r="CG41">
        <f>IF(AND($L41&lt;=$P$2,73&lt;=$P$2),INDEX(WH_Backend!$DZ$6:$IO$125,$L41,73),0)</f>
        <v>0</v>
      </c>
      <c r="CH41">
        <f>IF(AND($L41&lt;=$P$2,74&lt;=$P$2),INDEX(WH_Backend!$DZ$6:$IO$125,$L41,74),0)</f>
        <v>0</v>
      </c>
      <c r="CI41">
        <f>IF(AND($L41&lt;=$P$2,75&lt;=$P$2),INDEX(WH_Backend!$DZ$6:$IO$125,$L41,75),0)</f>
        <v>0</v>
      </c>
      <c r="CJ41">
        <f>IF(AND($L41&lt;=$P$2,76&lt;=$P$2),INDEX(WH_Backend!$DZ$6:$IO$125,$L41,76),0)</f>
        <v>0</v>
      </c>
      <c r="CK41">
        <f>IF(AND($L41&lt;=$P$2,77&lt;=$P$2),INDEX(WH_Backend!$DZ$6:$IO$125,$L41,77),0)</f>
        <v>0</v>
      </c>
      <c r="CL41">
        <f>IF(AND($L41&lt;=$P$2,78&lt;=$P$2),INDEX(WH_Backend!$DZ$6:$IO$125,$L41,78),0)</f>
        <v>0</v>
      </c>
      <c r="CM41">
        <f>IF(AND($L41&lt;=$P$2,79&lt;=$P$2),INDEX(WH_Backend!$DZ$6:$IO$125,$L41,79),0)</f>
        <v>0</v>
      </c>
      <c r="CN41">
        <f>IF(AND($L41&lt;=$P$2,80&lt;=$P$2),INDEX(WH_Backend!$DZ$6:$IO$125,$L41,80),0)</f>
        <v>0</v>
      </c>
      <c r="CO41">
        <f>IF(AND($L41&lt;=$P$2,81&lt;=$P$2),INDEX(WH_Backend!$DZ$6:$IO$125,$L41,81),0)</f>
        <v>0</v>
      </c>
      <c r="CP41">
        <f>IF(AND($L41&lt;=$P$2,82&lt;=$P$2),INDEX(WH_Backend!$DZ$6:$IO$125,$L41,82),0)</f>
        <v>0</v>
      </c>
      <c r="CQ41">
        <f>IF(AND($L41&lt;=$P$2,83&lt;=$P$2),INDEX(WH_Backend!$DZ$6:$IO$125,$L41,83),0)</f>
        <v>0</v>
      </c>
      <c r="CR41">
        <f>IF(AND($L41&lt;=$P$2,84&lt;=$P$2),INDEX(WH_Backend!$DZ$6:$IO$125,$L41,84),0)</f>
        <v>0</v>
      </c>
      <c r="CS41">
        <f>IF(AND($L41&lt;=$P$2,85&lt;=$P$2),INDEX(WH_Backend!$DZ$6:$IO$125,$L41,85),0)</f>
        <v>0</v>
      </c>
      <c r="CT41">
        <f>IF(AND($L41&lt;=$P$2,86&lt;=$P$2),INDEX(WH_Backend!$DZ$6:$IO$125,$L41,86),0)</f>
        <v>0</v>
      </c>
      <c r="CU41">
        <f>IF(AND($L41&lt;=$P$2,87&lt;=$P$2),INDEX(WH_Backend!$DZ$6:$IO$125,$L41,87),0)</f>
        <v>0</v>
      </c>
      <c r="CV41">
        <f>IF(AND($L41&lt;=$P$2,88&lt;=$P$2),INDEX(WH_Backend!$DZ$6:$IO$125,$L41,88),0)</f>
        <v>0</v>
      </c>
      <c r="CW41">
        <f>IF(AND($L41&lt;=$P$2,89&lt;=$P$2),INDEX(WH_Backend!$DZ$6:$IO$125,$L41,89),0)</f>
        <v>0</v>
      </c>
      <c r="CX41">
        <f>IF(AND($L41&lt;=$P$2,90&lt;=$P$2),INDEX(WH_Backend!$DZ$6:$IO$125,$L41,90),0)</f>
        <v>0</v>
      </c>
      <c r="CY41">
        <f>IF(AND($L41&lt;=$P$2,91&lt;=$P$2),INDEX(WH_Backend!$DZ$6:$IO$125,$L41,91),0)</f>
        <v>0</v>
      </c>
      <c r="CZ41">
        <f>IF(AND($L41&lt;=$P$2,92&lt;=$P$2),INDEX(WH_Backend!$DZ$6:$IO$125,$L41,92),0)</f>
        <v>0</v>
      </c>
      <c r="DA41">
        <f>IF(AND($L41&lt;=$P$2,93&lt;=$P$2),INDEX(WH_Backend!$DZ$6:$IO$125,$L41,93),0)</f>
        <v>0</v>
      </c>
      <c r="DB41">
        <f>IF(AND($L41&lt;=$P$2,94&lt;=$P$2),INDEX(WH_Backend!$DZ$6:$IO$125,$L41,94),0)</f>
        <v>0</v>
      </c>
      <c r="DC41">
        <f>IF(AND($L41&lt;=$P$2,95&lt;=$P$2),INDEX(WH_Backend!$DZ$6:$IO$125,$L41,95),0)</f>
        <v>0</v>
      </c>
      <c r="DD41">
        <f>IF(AND($L41&lt;=$P$2,96&lt;=$P$2),INDEX(WH_Backend!$DZ$6:$IO$125,$L41,96),0)</f>
        <v>0</v>
      </c>
      <c r="DE41">
        <f>IF(AND($L41&lt;=$P$2,97&lt;=$P$2),INDEX(WH_Backend!$DZ$6:$IO$125,$L41,97),0)</f>
        <v>0</v>
      </c>
      <c r="DF41">
        <f>IF(AND($L41&lt;=$P$2,98&lt;=$P$2),INDEX(WH_Backend!$DZ$6:$IO$125,$L41,98),0)</f>
        <v>0</v>
      </c>
      <c r="DG41">
        <f>IF(AND($L41&lt;=$P$2,99&lt;=$P$2),INDEX(WH_Backend!$DZ$6:$IO$125,$L41,99),0)</f>
        <v>0</v>
      </c>
      <c r="DH41">
        <f>IF(AND($L41&lt;=$P$2,100&lt;=$P$2),INDEX(WH_Backend!$DZ$6:$IO$125,$L41,100),0)</f>
        <v>0</v>
      </c>
      <c r="DI41">
        <f>IF(AND($L41&lt;=$P$2,101&lt;=$P$2),INDEX(WH_Backend!$DZ$6:$IO$125,$L41,101),0)</f>
        <v>0</v>
      </c>
      <c r="DJ41">
        <f>IF(AND($L41&lt;=$P$2,102&lt;=$P$2),INDEX(WH_Backend!$DZ$6:$IO$125,$L41,102),0)</f>
        <v>0</v>
      </c>
      <c r="DK41">
        <f>IF(AND($L41&lt;=$P$2,103&lt;=$P$2),INDEX(WH_Backend!$DZ$6:$IO$125,$L41,103),0)</f>
        <v>0</v>
      </c>
      <c r="DL41">
        <f>IF(AND($L41&lt;=$P$2,104&lt;=$P$2),INDEX(WH_Backend!$DZ$6:$IO$125,$L41,104),0)</f>
        <v>0</v>
      </c>
      <c r="DM41">
        <f>IF(AND($L41&lt;=$P$2,105&lt;=$P$2),INDEX(WH_Backend!$DZ$6:$IO$125,$L41,105),0)</f>
        <v>0</v>
      </c>
      <c r="DN41">
        <f>IF(AND($L41&lt;=$P$2,106&lt;=$P$2),INDEX(WH_Backend!$DZ$6:$IO$125,$L41,106),0)</f>
        <v>0</v>
      </c>
      <c r="DO41">
        <f>IF(AND($L41&lt;=$P$2,107&lt;=$P$2),INDEX(WH_Backend!$DZ$6:$IO$125,$L41,107),0)</f>
        <v>0</v>
      </c>
      <c r="DP41">
        <f>IF(AND($L41&lt;=$P$2,108&lt;=$P$2),INDEX(WH_Backend!$DZ$6:$IO$125,$L41,108),0)</f>
        <v>0</v>
      </c>
      <c r="DQ41">
        <f>IF(AND($L41&lt;=$P$2,109&lt;=$P$2),INDEX(WH_Backend!$DZ$6:$IO$125,$L41,109),0)</f>
        <v>0</v>
      </c>
      <c r="DR41">
        <f>IF(AND($L41&lt;=$P$2,110&lt;=$P$2),INDEX(WH_Backend!$DZ$6:$IO$125,$L41,110),0)</f>
        <v>0</v>
      </c>
      <c r="DS41">
        <f>IF(AND($L41&lt;=$P$2,111&lt;=$P$2),INDEX(WH_Backend!$DZ$6:$IO$125,$L41,111),0)</f>
        <v>0</v>
      </c>
      <c r="DT41">
        <f>IF(AND($L41&lt;=$P$2,112&lt;=$P$2),INDEX(WH_Backend!$DZ$6:$IO$125,$L41,112),0)</f>
        <v>0</v>
      </c>
      <c r="DU41">
        <f>IF(AND($L41&lt;=$P$2,113&lt;=$P$2),INDEX(WH_Backend!$DZ$6:$IO$125,$L41,113),0)</f>
        <v>0</v>
      </c>
      <c r="DV41">
        <f>IF(AND($L41&lt;=$P$2,114&lt;=$P$2),INDEX(WH_Backend!$DZ$6:$IO$125,$L41,114),0)</f>
        <v>0</v>
      </c>
      <c r="DW41">
        <f>IF(AND($L41&lt;=$P$2,115&lt;=$P$2),INDEX(WH_Backend!$DZ$6:$IO$125,$L41,115),0)</f>
        <v>0</v>
      </c>
      <c r="DX41">
        <f>IF(AND($L41&lt;=$P$2,116&lt;=$P$2),INDEX(WH_Backend!$DZ$6:$IO$125,$L41,116),0)</f>
        <v>0</v>
      </c>
      <c r="DY41">
        <f>IF(AND($L41&lt;=$P$2,117&lt;=$P$2),INDEX(WH_Backend!$DZ$6:$IO$125,$L41,117),0)</f>
        <v>0</v>
      </c>
      <c r="DZ41">
        <f>IF(AND($L41&lt;=$P$2,118&lt;=$P$2),INDEX(WH_Backend!$DZ$6:$IO$125,$L41,118),0)</f>
        <v>0</v>
      </c>
      <c r="EA41">
        <f>IF(AND($L41&lt;=$P$2,119&lt;=$P$2),INDEX(WH_Backend!$DZ$6:$IO$125,$L41,119),0)</f>
        <v>0</v>
      </c>
      <c r="EB41">
        <f>IF(AND($L41&lt;=$P$2,120&lt;=$P$2),INDEX(WH_Backend!$DZ$6:$IO$125,$L41,120),0)</f>
        <v>0</v>
      </c>
    </row>
    <row r="42" spans="1:132" ht="15">
      <c r="A42" s="25">
        <f>IF(L42&lt;=$P$2,INDEX(WH_Backend!$E$6:$E$125,L42),0)</f>
        <v>971.12</v>
      </c>
      <c r="B42" s="25">
        <f t="array" ref="B42">IF(L42&lt;=$P$2,MMULT(M167:INDEX(M167:EF167,$P$2),$A$6:INDEX($A$6:$A$125,$P$2)),0)</f>
        <v>4.003330470833206E-3</v>
      </c>
      <c r="C42" s="25">
        <f t="shared" si="0"/>
        <v>-1.0652456694515422E-10</v>
      </c>
      <c r="E42">
        <f>IF(L42&lt;=$P$2,Inputs!A42,"")</f>
        <v>56</v>
      </c>
      <c r="F42" s="25">
        <f>IF(L42&lt;=$P$2,Inputs!D42,"")</f>
        <v>3.89086459753539E-3</v>
      </c>
      <c r="G42" s="25">
        <f t="shared" si="2"/>
        <v>4.003330470833206E-3</v>
      </c>
      <c r="J42">
        <f>IF($L42&lt;=$E$2,WH_Numerical!$F42,"")</f>
        <v>4.0026412370642202E-3</v>
      </c>
      <c r="L42" s="10">
        <v>37</v>
      </c>
      <c r="M42">
        <f>IF(AND($L42&lt;=$P$2,1&lt;=$P$2),INDEX(WH_Backend!$DZ$6:$IO$125,$L42,1),0)</f>
        <v>0</v>
      </c>
      <c r="N42">
        <f>IF(AND($L42&lt;=$P$2,2&lt;=$P$2),INDEX(WH_Backend!$DZ$6:$IO$125,$L42,2),0)</f>
        <v>0</v>
      </c>
      <c r="O42">
        <f>IF(AND($L42&lt;=$P$2,3&lt;=$P$2),INDEX(WH_Backend!$DZ$6:$IO$125,$L42,3),0)</f>
        <v>0</v>
      </c>
      <c r="P42">
        <f>IF(AND($L42&lt;=$P$2,4&lt;=$P$2),INDEX(WH_Backend!$DZ$6:$IO$125,$L42,4),0)</f>
        <v>0</v>
      </c>
      <c r="Q42">
        <f>IF(AND($L42&lt;=$P$2,5&lt;=$P$2),INDEX(WH_Backend!$DZ$6:$IO$125,$L42,5),0)</f>
        <v>0</v>
      </c>
      <c r="R42">
        <f>IF(AND($L42&lt;=$P$2,6&lt;=$P$2),INDEX(WH_Backend!$DZ$6:$IO$125,$L42,6),0)</f>
        <v>0</v>
      </c>
      <c r="S42">
        <f>IF(AND($L42&lt;=$P$2,7&lt;=$P$2),INDEX(WH_Backend!$DZ$6:$IO$125,$L42,7),0)</f>
        <v>0</v>
      </c>
      <c r="T42">
        <f>IF(AND($L42&lt;=$P$2,8&lt;=$P$2),INDEX(WH_Backend!$DZ$6:$IO$125,$L42,8),0)</f>
        <v>0</v>
      </c>
      <c r="U42">
        <f>IF(AND($L42&lt;=$P$2,9&lt;=$P$2),INDEX(WH_Backend!$DZ$6:$IO$125,$L42,9),0)</f>
        <v>0</v>
      </c>
      <c r="V42">
        <f>IF(AND($L42&lt;=$P$2,10&lt;=$P$2),INDEX(WH_Backend!$DZ$6:$IO$125,$L42,10),0)</f>
        <v>0</v>
      </c>
      <c r="W42">
        <f>IF(AND($L42&lt;=$P$2,11&lt;=$P$2),INDEX(WH_Backend!$DZ$6:$IO$125,$L42,11),0)</f>
        <v>0</v>
      </c>
      <c r="X42">
        <f>IF(AND($L42&lt;=$P$2,12&lt;=$P$2),INDEX(WH_Backend!$DZ$6:$IO$125,$L42,12),0)</f>
        <v>0</v>
      </c>
      <c r="Y42">
        <f>IF(AND($L42&lt;=$P$2,13&lt;=$P$2),INDEX(WH_Backend!$DZ$6:$IO$125,$L42,13),0)</f>
        <v>0</v>
      </c>
      <c r="Z42">
        <f>IF(AND($L42&lt;=$P$2,14&lt;=$P$2),INDEX(WH_Backend!$DZ$6:$IO$125,$L42,14),0)</f>
        <v>0</v>
      </c>
      <c r="AA42">
        <f>IF(AND($L42&lt;=$P$2,15&lt;=$P$2),INDEX(WH_Backend!$DZ$6:$IO$125,$L42,15),0)</f>
        <v>0</v>
      </c>
      <c r="AB42">
        <f>IF(AND($L42&lt;=$P$2,16&lt;=$P$2),INDEX(WH_Backend!$DZ$6:$IO$125,$L42,16),0)</f>
        <v>0</v>
      </c>
      <c r="AC42">
        <f>IF(AND($L42&lt;=$P$2,17&lt;=$P$2),INDEX(WH_Backend!$DZ$6:$IO$125,$L42,17),0)</f>
        <v>0</v>
      </c>
      <c r="AD42">
        <f>IF(AND($L42&lt;=$P$2,18&lt;=$P$2),INDEX(WH_Backend!$DZ$6:$IO$125,$L42,18),0)</f>
        <v>0</v>
      </c>
      <c r="AE42">
        <f>IF(AND($L42&lt;=$P$2,19&lt;=$P$2),INDEX(WH_Backend!$DZ$6:$IO$125,$L42,19),0)</f>
        <v>0</v>
      </c>
      <c r="AF42">
        <f>IF(AND($L42&lt;=$P$2,20&lt;=$P$2),INDEX(WH_Backend!$DZ$6:$IO$125,$L42,20),0)</f>
        <v>0</v>
      </c>
      <c r="AG42">
        <f>IF(AND($L42&lt;=$P$2,21&lt;=$P$2),INDEX(WH_Backend!$DZ$6:$IO$125,$L42,21),0)</f>
        <v>0</v>
      </c>
      <c r="AH42">
        <f>IF(AND($L42&lt;=$P$2,22&lt;=$P$2),INDEX(WH_Backend!$DZ$6:$IO$125,$L42,22),0)</f>
        <v>0</v>
      </c>
      <c r="AI42">
        <f>IF(AND($L42&lt;=$P$2,23&lt;=$P$2),INDEX(WH_Backend!$DZ$6:$IO$125,$L42,23),0)</f>
        <v>0</v>
      </c>
      <c r="AJ42">
        <f>IF(AND($L42&lt;=$P$2,24&lt;=$P$2),INDEX(WH_Backend!$DZ$6:$IO$125,$L42,24),0)</f>
        <v>0</v>
      </c>
      <c r="AK42">
        <f>IF(AND($L42&lt;=$P$2,25&lt;=$P$2),INDEX(WH_Backend!$DZ$6:$IO$125,$L42,25),0)</f>
        <v>0</v>
      </c>
      <c r="AL42">
        <f>IF(AND($L42&lt;=$P$2,26&lt;=$P$2),INDEX(WH_Backend!$DZ$6:$IO$125,$L42,26),0)</f>
        <v>0</v>
      </c>
      <c r="AM42">
        <f>IF(AND($L42&lt;=$P$2,27&lt;=$P$2),INDEX(WH_Backend!$DZ$6:$IO$125,$L42,27),0)</f>
        <v>0</v>
      </c>
      <c r="AN42">
        <f>IF(AND($L42&lt;=$P$2,28&lt;=$P$2),INDEX(WH_Backend!$DZ$6:$IO$125,$L42,28),0)</f>
        <v>0</v>
      </c>
      <c r="AO42">
        <f>IF(AND($L42&lt;=$P$2,29&lt;=$P$2),INDEX(WH_Backend!$DZ$6:$IO$125,$L42,29),0)</f>
        <v>0</v>
      </c>
      <c r="AP42">
        <f>IF(AND($L42&lt;=$P$2,30&lt;=$P$2),INDEX(WH_Backend!$DZ$6:$IO$125,$L42,30),0)</f>
        <v>0</v>
      </c>
      <c r="AQ42">
        <f>IF(AND($L42&lt;=$P$2,31&lt;=$P$2),INDEX(WH_Backend!$DZ$6:$IO$125,$L42,31),0)</f>
        <v>0</v>
      </c>
      <c r="AR42">
        <f>IF(AND($L42&lt;=$P$2,32&lt;=$P$2),INDEX(WH_Backend!$DZ$6:$IO$125,$L42,32),0)</f>
        <v>0</v>
      </c>
      <c r="AS42">
        <f>IF(AND($L42&lt;=$P$2,33&lt;=$P$2),INDEX(WH_Backend!$DZ$6:$IO$125,$L42,33),0)</f>
        <v>0</v>
      </c>
      <c r="AT42">
        <f>IF(AND($L42&lt;=$P$2,34&lt;=$P$2),INDEX(WH_Backend!$DZ$6:$IO$125,$L42,34),0)</f>
        <v>-10000000</v>
      </c>
      <c r="AU42">
        <f>IF(AND($L42&lt;=$P$2,35&lt;=$P$2),INDEX(WH_Backend!$DZ$6:$IO$125,$L42,35),0)</f>
        <v>60000000</v>
      </c>
      <c r="AV42">
        <f>IF(AND($L42&lt;=$P$2,36&lt;=$P$2),INDEX(WH_Backend!$DZ$6:$IO$125,$L42,36),0)</f>
        <v>-150000000</v>
      </c>
      <c r="AW42">
        <f>IF(AND($L42&lt;=$P$2,37&lt;=$P$2),INDEX(WH_Backend!$DZ$6:$IO$125,$L42,37),0)</f>
        <v>200249589.77000001</v>
      </c>
      <c r="AX42">
        <f>IF(AND($L42&lt;=$P$2,38&lt;=$P$2),INDEX(WH_Backend!$DZ$6:$IO$125,$L42,38),0)</f>
        <v>-150000000</v>
      </c>
      <c r="AY42">
        <f>IF(AND($L42&lt;=$P$2,39&lt;=$P$2),INDEX(WH_Backend!$DZ$6:$IO$125,$L42,39),0)</f>
        <v>60000000</v>
      </c>
      <c r="AZ42">
        <f>IF(AND($L42&lt;=$P$2,40&lt;=$P$2),INDEX(WH_Backend!$DZ$6:$IO$125,$L42,40),0)</f>
        <v>-10000000</v>
      </c>
      <c r="BA42">
        <f>IF(AND($L42&lt;=$P$2,41&lt;=$P$2),INDEX(WH_Backend!$DZ$6:$IO$125,$L42,41),0)</f>
        <v>0</v>
      </c>
      <c r="BB42">
        <f>IF(AND($L42&lt;=$P$2,42&lt;=$P$2),INDEX(WH_Backend!$DZ$6:$IO$125,$L42,42),0)</f>
        <v>0</v>
      </c>
      <c r="BC42">
        <f>IF(AND($L42&lt;=$P$2,43&lt;=$P$2),INDEX(WH_Backend!$DZ$6:$IO$125,$L42,43),0)</f>
        <v>0</v>
      </c>
      <c r="BD42">
        <f>IF(AND($L42&lt;=$P$2,44&lt;=$P$2),INDEX(WH_Backend!$DZ$6:$IO$125,$L42,44),0)</f>
        <v>0</v>
      </c>
      <c r="BE42">
        <f>IF(AND($L42&lt;=$P$2,45&lt;=$P$2),INDEX(WH_Backend!$DZ$6:$IO$125,$L42,45),0)</f>
        <v>0</v>
      </c>
      <c r="BF42">
        <f>IF(AND($L42&lt;=$P$2,46&lt;=$P$2),INDEX(WH_Backend!$DZ$6:$IO$125,$L42,46),0)</f>
        <v>0</v>
      </c>
      <c r="BG42">
        <f>IF(AND($L42&lt;=$P$2,47&lt;=$P$2),INDEX(WH_Backend!$DZ$6:$IO$125,$L42,47),0)</f>
        <v>0</v>
      </c>
      <c r="BH42">
        <f>IF(AND($L42&lt;=$P$2,48&lt;=$P$2),INDEX(WH_Backend!$DZ$6:$IO$125,$L42,48),0)</f>
        <v>0</v>
      </c>
      <c r="BI42">
        <f>IF(AND($L42&lt;=$P$2,49&lt;=$P$2),INDEX(WH_Backend!$DZ$6:$IO$125,$L42,49),0)</f>
        <v>0</v>
      </c>
      <c r="BJ42">
        <f>IF(AND($L42&lt;=$P$2,50&lt;=$P$2),INDEX(WH_Backend!$DZ$6:$IO$125,$L42,50),0)</f>
        <v>0</v>
      </c>
      <c r="BK42">
        <f>IF(AND($L42&lt;=$P$2,51&lt;=$P$2),INDEX(WH_Backend!$DZ$6:$IO$125,$L42,51),0)</f>
        <v>0</v>
      </c>
      <c r="BL42">
        <f>IF(AND($L42&lt;=$P$2,52&lt;=$P$2),INDEX(WH_Backend!$DZ$6:$IO$125,$L42,52),0)</f>
        <v>0</v>
      </c>
      <c r="BM42">
        <f>IF(AND($L42&lt;=$P$2,53&lt;=$P$2),INDEX(WH_Backend!$DZ$6:$IO$125,$L42,53),0)</f>
        <v>0</v>
      </c>
      <c r="BN42">
        <f>IF(AND($L42&lt;=$P$2,54&lt;=$P$2),INDEX(WH_Backend!$DZ$6:$IO$125,$L42,54),0)</f>
        <v>0</v>
      </c>
      <c r="BO42">
        <f>IF(AND($L42&lt;=$P$2,55&lt;=$P$2),INDEX(WH_Backend!$DZ$6:$IO$125,$L42,55),0)</f>
        <v>0</v>
      </c>
      <c r="BP42">
        <f>IF(AND($L42&lt;=$P$2,56&lt;=$P$2),INDEX(WH_Backend!$DZ$6:$IO$125,$L42,56),0)</f>
        <v>0</v>
      </c>
      <c r="BQ42">
        <f>IF(AND($L42&lt;=$P$2,57&lt;=$P$2),INDEX(WH_Backend!$DZ$6:$IO$125,$L42,57),0)</f>
        <v>0</v>
      </c>
      <c r="BR42">
        <f>IF(AND($L42&lt;=$P$2,58&lt;=$P$2),INDEX(WH_Backend!$DZ$6:$IO$125,$L42,58),0)</f>
        <v>0</v>
      </c>
      <c r="BS42">
        <f>IF(AND($L42&lt;=$P$2,59&lt;=$P$2),INDEX(WH_Backend!$DZ$6:$IO$125,$L42,59),0)</f>
        <v>0</v>
      </c>
      <c r="BT42">
        <f>IF(AND($L42&lt;=$P$2,60&lt;=$P$2),INDEX(WH_Backend!$DZ$6:$IO$125,$L42,60),0)</f>
        <v>0</v>
      </c>
      <c r="BU42">
        <f>IF(AND($L42&lt;=$P$2,61&lt;=$P$2),INDEX(WH_Backend!$DZ$6:$IO$125,$L42,61),0)</f>
        <v>0</v>
      </c>
      <c r="BV42">
        <f>IF(AND($L42&lt;=$P$2,62&lt;=$P$2),INDEX(WH_Backend!$DZ$6:$IO$125,$L42,62),0)</f>
        <v>0</v>
      </c>
      <c r="BW42">
        <f>IF(AND($L42&lt;=$P$2,63&lt;=$P$2),INDEX(WH_Backend!$DZ$6:$IO$125,$L42,63),0)</f>
        <v>0</v>
      </c>
      <c r="BX42">
        <f>IF(AND($L42&lt;=$P$2,64&lt;=$P$2),INDEX(WH_Backend!$DZ$6:$IO$125,$L42,64),0)</f>
        <v>0</v>
      </c>
      <c r="BY42">
        <f>IF(AND($L42&lt;=$P$2,65&lt;=$P$2),INDEX(WH_Backend!$DZ$6:$IO$125,$L42,65),0)</f>
        <v>0</v>
      </c>
      <c r="BZ42">
        <f>IF(AND($L42&lt;=$P$2,66&lt;=$P$2),INDEX(WH_Backend!$DZ$6:$IO$125,$L42,66),0)</f>
        <v>0</v>
      </c>
      <c r="CA42">
        <f>IF(AND($L42&lt;=$P$2,67&lt;=$P$2),INDEX(WH_Backend!$DZ$6:$IO$125,$L42,67),0)</f>
        <v>0</v>
      </c>
      <c r="CB42">
        <f>IF(AND($L42&lt;=$P$2,68&lt;=$P$2),INDEX(WH_Backend!$DZ$6:$IO$125,$L42,68),0)</f>
        <v>0</v>
      </c>
      <c r="CC42">
        <f>IF(AND($L42&lt;=$P$2,69&lt;=$P$2),INDEX(WH_Backend!$DZ$6:$IO$125,$L42,69),0)</f>
        <v>0</v>
      </c>
      <c r="CD42">
        <f>IF(AND($L42&lt;=$P$2,70&lt;=$P$2),INDEX(WH_Backend!$DZ$6:$IO$125,$L42,70),0)</f>
        <v>0</v>
      </c>
      <c r="CE42">
        <f>IF(AND($L42&lt;=$P$2,71&lt;=$P$2),INDEX(WH_Backend!$DZ$6:$IO$125,$L42,71),0)</f>
        <v>0</v>
      </c>
      <c r="CF42">
        <f>IF(AND($L42&lt;=$P$2,72&lt;=$P$2),INDEX(WH_Backend!$DZ$6:$IO$125,$L42,72),0)</f>
        <v>0</v>
      </c>
      <c r="CG42">
        <f>IF(AND($L42&lt;=$P$2,73&lt;=$P$2),INDEX(WH_Backend!$DZ$6:$IO$125,$L42,73),0)</f>
        <v>0</v>
      </c>
      <c r="CH42">
        <f>IF(AND($L42&lt;=$P$2,74&lt;=$P$2),INDEX(WH_Backend!$DZ$6:$IO$125,$L42,74),0)</f>
        <v>0</v>
      </c>
      <c r="CI42">
        <f>IF(AND($L42&lt;=$P$2,75&lt;=$P$2),INDEX(WH_Backend!$DZ$6:$IO$125,$L42,75),0)</f>
        <v>0</v>
      </c>
      <c r="CJ42">
        <f>IF(AND($L42&lt;=$P$2,76&lt;=$P$2),INDEX(WH_Backend!$DZ$6:$IO$125,$L42,76),0)</f>
        <v>0</v>
      </c>
      <c r="CK42">
        <f>IF(AND($L42&lt;=$P$2,77&lt;=$P$2),INDEX(WH_Backend!$DZ$6:$IO$125,$L42,77),0)</f>
        <v>0</v>
      </c>
      <c r="CL42">
        <f>IF(AND($L42&lt;=$P$2,78&lt;=$P$2),INDEX(WH_Backend!$DZ$6:$IO$125,$L42,78),0)</f>
        <v>0</v>
      </c>
      <c r="CM42">
        <f>IF(AND($L42&lt;=$P$2,79&lt;=$P$2),INDEX(WH_Backend!$DZ$6:$IO$125,$L42,79),0)</f>
        <v>0</v>
      </c>
      <c r="CN42">
        <f>IF(AND($L42&lt;=$P$2,80&lt;=$P$2),INDEX(WH_Backend!$DZ$6:$IO$125,$L42,80),0)</f>
        <v>0</v>
      </c>
      <c r="CO42">
        <f>IF(AND($L42&lt;=$P$2,81&lt;=$P$2),INDEX(WH_Backend!$DZ$6:$IO$125,$L42,81),0)</f>
        <v>0</v>
      </c>
      <c r="CP42">
        <f>IF(AND($L42&lt;=$P$2,82&lt;=$P$2),INDEX(WH_Backend!$DZ$6:$IO$125,$L42,82),0)</f>
        <v>0</v>
      </c>
      <c r="CQ42">
        <f>IF(AND($L42&lt;=$P$2,83&lt;=$P$2),INDEX(WH_Backend!$DZ$6:$IO$125,$L42,83),0)</f>
        <v>0</v>
      </c>
      <c r="CR42">
        <f>IF(AND($L42&lt;=$P$2,84&lt;=$P$2),INDEX(WH_Backend!$DZ$6:$IO$125,$L42,84),0)</f>
        <v>0</v>
      </c>
      <c r="CS42">
        <f>IF(AND($L42&lt;=$P$2,85&lt;=$P$2),INDEX(WH_Backend!$DZ$6:$IO$125,$L42,85),0)</f>
        <v>0</v>
      </c>
      <c r="CT42">
        <f>IF(AND($L42&lt;=$P$2,86&lt;=$P$2),INDEX(WH_Backend!$DZ$6:$IO$125,$L42,86),0)</f>
        <v>0</v>
      </c>
      <c r="CU42">
        <f>IF(AND($L42&lt;=$P$2,87&lt;=$P$2),INDEX(WH_Backend!$DZ$6:$IO$125,$L42,87),0)</f>
        <v>0</v>
      </c>
      <c r="CV42">
        <f>IF(AND($L42&lt;=$P$2,88&lt;=$P$2),INDEX(WH_Backend!$DZ$6:$IO$125,$L42,88),0)</f>
        <v>0</v>
      </c>
      <c r="CW42">
        <f>IF(AND($L42&lt;=$P$2,89&lt;=$P$2),INDEX(WH_Backend!$DZ$6:$IO$125,$L42,89),0)</f>
        <v>0</v>
      </c>
      <c r="CX42">
        <f>IF(AND($L42&lt;=$P$2,90&lt;=$P$2),INDEX(WH_Backend!$DZ$6:$IO$125,$L42,90),0)</f>
        <v>0</v>
      </c>
      <c r="CY42">
        <f>IF(AND($L42&lt;=$P$2,91&lt;=$P$2),INDEX(WH_Backend!$DZ$6:$IO$125,$L42,91),0)</f>
        <v>0</v>
      </c>
      <c r="CZ42">
        <f>IF(AND($L42&lt;=$P$2,92&lt;=$P$2),INDEX(WH_Backend!$DZ$6:$IO$125,$L42,92),0)</f>
        <v>0</v>
      </c>
      <c r="DA42">
        <f>IF(AND($L42&lt;=$P$2,93&lt;=$P$2),INDEX(WH_Backend!$DZ$6:$IO$125,$L42,93),0)</f>
        <v>0</v>
      </c>
      <c r="DB42">
        <f>IF(AND($L42&lt;=$P$2,94&lt;=$P$2),INDEX(WH_Backend!$DZ$6:$IO$125,$L42,94),0)</f>
        <v>0</v>
      </c>
      <c r="DC42">
        <f>IF(AND($L42&lt;=$P$2,95&lt;=$P$2),INDEX(WH_Backend!$DZ$6:$IO$125,$L42,95),0)</f>
        <v>0</v>
      </c>
      <c r="DD42">
        <f>IF(AND($L42&lt;=$P$2,96&lt;=$P$2),INDEX(WH_Backend!$DZ$6:$IO$125,$L42,96),0)</f>
        <v>0</v>
      </c>
      <c r="DE42">
        <f>IF(AND($L42&lt;=$P$2,97&lt;=$P$2),INDEX(WH_Backend!$DZ$6:$IO$125,$L42,97),0)</f>
        <v>0</v>
      </c>
      <c r="DF42">
        <f>IF(AND($L42&lt;=$P$2,98&lt;=$P$2),INDEX(WH_Backend!$DZ$6:$IO$125,$L42,98),0)</f>
        <v>0</v>
      </c>
      <c r="DG42">
        <f>IF(AND($L42&lt;=$P$2,99&lt;=$P$2),INDEX(WH_Backend!$DZ$6:$IO$125,$L42,99),0)</f>
        <v>0</v>
      </c>
      <c r="DH42">
        <f>IF(AND($L42&lt;=$P$2,100&lt;=$P$2),INDEX(WH_Backend!$DZ$6:$IO$125,$L42,100),0)</f>
        <v>0</v>
      </c>
      <c r="DI42">
        <f>IF(AND($L42&lt;=$P$2,101&lt;=$P$2),INDEX(WH_Backend!$DZ$6:$IO$125,$L42,101),0)</f>
        <v>0</v>
      </c>
      <c r="DJ42">
        <f>IF(AND($L42&lt;=$P$2,102&lt;=$P$2),INDEX(WH_Backend!$DZ$6:$IO$125,$L42,102),0)</f>
        <v>0</v>
      </c>
      <c r="DK42">
        <f>IF(AND($L42&lt;=$P$2,103&lt;=$P$2),INDEX(WH_Backend!$DZ$6:$IO$125,$L42,103),0)</f>
        <v>0</v>
      </c>
      <c r="DL42">
        <f>IF(AND($L42&lt;=$P$2,104&lt;=$P$2),INDEX(WH_Backend!$DZ$6:$IO$125,$L42,104),0)</f>
        <v>0</v>
      </c>
      <c r="DM42">
        <f>IF(AND($L42&lt;=$P$2,105&lt;=$P$2),INDEX(WH_Backend!$DZ$6:$IO$125,$L42,105),0)</f>
        <v>0</v>
      </c>
      <c r="DN42">
        <f>IF(AND($L42&lt;=$P$2,106&lt;=$P$2),INDEX(WH_Backend!$DZ$6:$IO$125,$L42,106),0)</f>
        <v>0</v>
      </c>
      <c r="DO42">
        <f>IF(AND($L42&lt;=$P$2,107&lt;=$P$2),INDEX(WH_Backend!$DZ$6:$IO$125,$L42,107),0)</f>
        <v>0</v>
      </c>
      <c r="DP42">
        <f>IF(AND($L42&lt;=$P$2,108&lt;=$P$2),INDEX(WH_Backend!$DZ$6:$IO$125,$L42,108),0)</f>
        <v>0</v>
      </c>
      <c r="DQ42">
        <f>IF(AND($L42&lt;=$P$2,109&lt;=$P$2),INDEX(WH_Backend!$DZ$6:$IO$125,$L42,109),0)</f>
        <v>0</v>
      </c>
      <c r="DR42">
        <f>IF(AND($L42&lt;=$P$2,110&lt;=$P$2),INDEX(WH_Backend!$DZ$6:$IO$125,$L42,110),0)</f>
        <v>0</v>
      </c>
      <c r="DS42">
        <f>IF(AND($L42&lt;=$P$2,111&lt;=$P$2),INDEX(WH_Backend!$DZ$6:$IO$125,$L42,111),0)</f>
        <v>0</v>
      </c>
      <c r="DT42">
        <f>IF(AND($L42&lt;=$P$2,112&lt;=$P$2),INDEX(WH_Backend!$DZ$6:$IO$125,$L42,112),0)</f>
        <v>0</v>
      </c>
      <c r="DU42">
        <f>IF(AND($L42&lt;=$P$2,113&lt;=$P$2),INDEX(WH_Backend!$DZ$6:$IO$125,$L42,113),0)</f>
        <v>0</v>
      </c>
      <c r="DV42">
        <f>IF(AND($L42&lt;=$P$2,114&lt;=$P$2),INDEX(WH_Backend!$DZ$6:$IO$125,$L42,114),0)</f>
        <v>0</v>
      </c>
      <c r="DW42">
        <f>IF(AND($L42&lt;=$P$2,115&lt;=$P$2),INDEX(WH_Backend!$DZ$6:$IO$125,$L42,115),0)</f>
        <v>0</v>
      </c>
      <c r="DX42">
        <f>IF(AND($L42&lt;=$P$2,116&lt;=$P$2),INDEX(WH_Backend!$DZ$6:$IO$125,$L42,116),0)</f>
        <v>0</v>
      </c>
      <c r="DY42">
        <f>IF(AND($L42&lt;=$P$2,117&lt;=$P$2),INDEX(WH_Backend!$DZ$6:$IO$125,$L42,117),0)</f>
        <v>0</v>
      </c>
      <c r="DZ42">
        <f>IF(AND($L42&lt;=$P$2,118&lt;=$P$2),INDEX(WH_Backend!$DZ$6:$IO$125,$L42,118),0)</f>
        <v>0</v>
      </c>
      <c r="EA42">
        <f>IF(AND($L42&lt;=$P$2,119&lt;=$P$2),INDEX(WH_Backend!$DZ$6:$IO$125,$L42,119),0)</f>
        <v>0</v>
      </c>
      <c r="EB42">
        <f>IF(AND($L42&lt;=$P$2,120&lt;=$P$2),INDEX(WH_Backend!$DZ$6:$IO$125,$L42,120),0)</f>
        <v>0</v>
      </c>
    </row>
    <row r="43" spans="1:132" ht="15">
      <c r="A43" s="25">
        <f>IF(L43&lt;=$P$2,INDEX(WH_Backend!$E$6:$E$125,L43),0)</f>
        <v>1046.1300000000001</v>
      </c>
      <c r="B43" s="25">
        <f t="array" ref="B43">IF(L43&lt;=$P$2,MMULT(M168:INDEX(M168:EF168,$P$2),$A$6:INDEX($A$6:$A$125,$P$2)),0)</f>
        <v>4.3679955051836999E-3</v>
      </c>
      <c r="C43" s="25">
        <f t="shared" si="0"/>
        <v>-1.4097167877480388E-10</v>
      </c>
      <c r="E43">
        <f>IF(L43&lt;=$P$2,Inputs!A43,"")</f>
        <v>57</v>
      </c>
      <c r="F43" s="25">
        <f>IF(L43&lt;=$P$2,Inputs!D43,"")</f>
        <v>4.1738168310710803E-3</v>
      </c>
      <c r="G43" s="25">
        <f t="shared" si="2"/>
        <v>4.3679955051836999E-3</v>
      </c>
      <c r="J43">
        <f>IF($L43&lt;=$E$2,WH_Numerical!$F43,"")</f>
        <v>4.3673644905370202E-3</v>
      </c>
      <c r="L43" s="10">
        <v>38</v>
      </c>
      <c r="M43">
        <f>IF(AND($L43&lt;=$P$2,1&lt;=$P$2),INDEX(WH_Backend!$DZ$6:$IO$125,$L43,1),0)</f>
        <v>0</v>
      </c>
      <c r="N43">
        <f>IF(AND($L43&lt;=$P$2,2&lt;=$P$2),INDEX(WH_Backend!$DZ$6:$IO$125,$L43,2),0)</f>
        <v>0</v>
      </c>
      <c r="O43">
        <f>IF(AND($L43&lt;=$P$2,3&lt;=$P$2),INDEX(WH_Backend!$DZ$6:$IO$125,$L43,3),0)</f>
        <v>0</v>
      </c>
      <c r="P43">
        <f>IF(AND($L43&lt;=$P$2,4&lt;=$P$2),INDEX(WH_Backend!$DZ$6:$IO$125,$L43,4),0)</f>
        <v>0</v>
      </c>
      <c r="Q43">
        <f>IF(AND($L43&lt;=$P$2,5&lt;=$P$2),INDEX(WH_Backend!$DZ$6:$IO$125,$L43,5),0)</f>
        <v>0</v>
      </c>
      <c r="R43">
        <f>IF(AND($L43&lt;=$P$2,6&lt;=$P$2),INDEX(WH_Backend!$DZ$6:$IO$125,$L43,6),0)</f>
        <v>0</v>
      </c>
      <c r="S43">
        <f>IF(AND($L43&lt;=$P$2,7&lt;=$P$2),INDEX(WH_Backend!$DZ$6:$IO$125,$L43,7),0)</f>
        <v>0</v>
      </c>
      <c r="T43">
        <f>IF(AND($L43&lt;=$P$2,8&lt;=$P$2),INDEX(WH_Backend!$DZ$6:$IO$125,$L43,8),0)</f>
        <v>0</v>
      </c>
      <c r="U43">
        <f>IF(AND($L43&lt;=$P$2,9&lt;=$P$2),INDEX(WH_Backend!$DZ$6:$IO$125,$L43,9),0)</f>
        <v>0</v>
      </c>
      <c r="V43">
        <f>IF(AND($L43&lt;=$P$2,10&lt;=$P$2),INDEX(WH_Backend!$DZ$6:$IO$125,$L43,10),0)</f>
        <v>0</v>
      </c>
      <c r="W43">
        <f>IF(AND($L43&lt;=$P$2,11&lt;=$P$2),INDEX(WH_Backend!$DZ$6:$IO$125,$L43,11),0)</f>
        <v>0</v>
      </c>
      <c r="X43">
        <f>IF(AND($L43&lt;=$P$2,12&lt;=$P$2),INDEX(WH_Backend!$DZ$6:$IO$125,$L43,12),0)</f>
        <v>0</v>
      </c>
      <c r="Y43">
        <f>IF(AND($L43&lt;=$P$2,13&lt;=$P$2),INDEX(WH_Backend!$DZ$6:$IO$125,$L43,13),0)</f>
        <v>0</v>
      </c>
      <c r="Z43">
        <f>IF(AND($L43&lt;=$P$2,14&lt;=$P$2),INDEX(WH_Backend!$DZ$6:$IO$125,$L43,14),0)</f>
        <v>0</v>
      </c>
      <c r="AA43">
        <f>IF(AND($L43&lt;=$P$2,15&lt;=$P$2),INDEX(WH_Backend!$DZ$6:$IO$125,$L43,15),0)</f>
        <v>0</v>
      </c>
      <c r="AB43">
        <f>IF(AND($L43&lt;=$P$2,16&lt;=$P$2),INDEX(WH_Backend!$DZ$6:$IO$125,$L43,16),0)</f>
        <v>0</v>
      </c>
      <c r="AC43">
        <f>IF(AND($L43&lt;=$P$2,17&lt;=$P$2),INDEX(WH_Backend!$DZ$6:$IO$125,$L43,17),0)</f>
        <v>0</v>
      </c>
      <c r="AD43">
        <f>IF(AND($L43&lt;=$P$2,18&lt;=$P$2),INDEX(WH_Backend!$DZ$6:$IO$125,$L43,18),0)</f>
        <v>0</v>
      </c>
      <c r="AE43">
        <f>IF(AND($L43&lt;=$P$2,19&lt;=$P$2),INDEX(WH_Backend!$DZ$6:$IO$125,$L43,19),0)</f>
        <v>0</v>
      </c>
      <c r="AF43">
        <f>IF(AND($L43&lt;=$P$2,20&lt;=$P$2),INDEX(WH_Backend!$DZ$6:$IO$125,$L43,20),0)</f>
        <v>0</v>
      </c>
      <c r="AG43">
        <f>IF(AND($L43&lt;=$P$2,21&lt;=$P$2),INDEX(WH_Backend!$DZ$6:$IO$125,$L43,21),0)</f>
        <v>0</v>
      </c>
      <c r="AH43">
        <f>IF(AND($L43&lt;=$P$2,22&lt;=$P$2),INDEX(WH_Backend!$DZ$6:$IO$125,$L43,22),0)</f>
        <v>0</v>
      </c>
      <c r="AI43">
        <f>IF(AND($L43&lt;=$P$2,23&lt;=$P$2),INDEX(WH_Backend!$DZ$6:$IO$125,$L43,23),0)</f>
        <v>0</v>
      </c>
      <c r="AJ43">
        <f>IF(AND($L43&lt;=$P$2,24&lt;=$P$2),INDEX(WH_Backend!$DZ$6:$IO$125,$L43,24),0)</f>
        <v>0</v>
      </c>
      <c r="AK43">
        <f>IF(AND($L43&lt;=$P$2,25&lt;=$P$2),INDEX(WH_Backend!$DZ$6:$IO$125,$L43,25),0)</f>
        <v>0</v>
      </c>
      <c r="AL43">
        <f>IF(AND($L43&lt;=$P$2,26&lt;=$P$2),INDEX(WH_Backend!$DZ$6:$IO$125,$L43,26),0)</f>
        <v>0</v>
      </c>
      <c r="AM43">
        <f>IF(AND($L43&lt;=$P$2,27&lt;=$P$2),INDEX(WH_Backend!$DZ$6:$IO$125,$L43,27),0)</f>
        <v>0</v>
      </c>
      <c r="AN43">
        <f>IF(AND($L43&lt;=$P$2,28&lt;=$P$2),INDEX(WH_Backend!$DZ$6:$IO$125,$L43,28),0)</f>
        <v>0</v>
      </c>
      <c r="AO43">
        <f>IF(AND($L43&lt;=$P$2,29&lt;=$P$2),INDEX(WH_Backend!$DZ$6:$IO$125,$L43,29),0)</f>
        <v>0</v>
      </c>
      <c r="AP43">
        <f>IF(AND($L43&lt;=$P$2,30&lt;=$P$2),INDEX(WH_Backend!$DZ$6:$IO$125,$L43,30),0)</f>
        <v>0</v>
      </c>
      <c r="AQ43">
        <f>IF(AND($L43&lt;=$P$2,31&lt;=$P$2),INDEX(WH_Backend!$DZ$6:$IO$125,$L43,31),0)</f>
        <v>0</v>
      </c>
      <c r="AR43">
        <f>IF(AND($L43&lt;=$P$2,32&lt;=$P$2),INDEX(WH_Backend!$DZ$6:$IO$125,$L43,32),0)</f>
        <v>0</v>
      </c>
      <c r="AS43">
        <f>IF(AND($L43&lt;=$P$2,33&lt;=$P$2),INDEX(WH_Backend!$DZ$6:$IO$125,$L43,33),0)</f>
        <v>0</v>
      </c>
      <c r="AT43">
        <f>IF(AND($L43&lt;=$P$2,34&lt;=$P$2),INDEX(WH_Backend!$DZ$6:$IO$125,$L43,34),0)</f>
        <v>0</v>
      </c>
      <c r="AU43">
        <f>IF(AND($L43&lt;=$P$2,35&lt;=$P$2),INDEX(WH_Backend!$DZ$6:$IO$125,$L43,35),0)</f>
        <v>-10000000</v>
      </c>
      <c r="AV43">
        <f>IF(AND($L43&lt;=$P$2,36&lt;=$P$2),INDEX(WH_Backend!$DZ$6:$IO$125,$L43,36),0)</f>
        <v>60000000</v>
      </c>
      <c r="AW43">
        <f>IF(AND($L43&lt;=$P$2,37&lt;=$P$2),INDEX(WH_Backend!$DZ$6:$IO$125,$L43,37),0)</f>
        <v>-150000000</v>
      </c>
      <c r="AX43">
        <f>IF(AND($L43&lt;=$P$2,38&lt;=$P$2),INDEX(WH_Backend!$DZ$6:$IO$125,$L43,38),0)</f>
        <v>190250641.09</v>
      </c>
      <c r="AY43">
        <f>IF(AND($L43&lt;=$P$2,39&lt;=$P$2),INDEX(WH_Backend!$DZ$6:$IO$125,$L43,39),0)</f>
        <v>-120000000</v>
      </c>
      <c r="AZ43">
        <f>IF(AND($L43&lt;=$P$2,40&lt;=$P$2),INDEX(WH_Backend!$DZ$6:$IO$125,$L43,40),0)</f>
        <v>30000000</v>
      </c>
      <c r="BA43">
        <f>IF(AND($L43&lt;=$P$2,41&lt;=$P$2),INDEX(WH_Backend!$DZ$6:$IO$125,$L43,41),0)</f>
        <v>0</v>
      </c>
      <c r="BB43">
        <f>IF(AND($L43&lt;=$P$2,42&lt;=$P$2),INDEX(WH_Backend!$DZ$6:$IO$125,$L43,42),0)</f>
        <v>0</v>
      </c>
      <c r="BC43">
        <f>IF(AND($L43&lt;=$P$2,43&lt;=$P$2),INDEX(WH_Backend!$DZ$6:$IO$125,$L43,43),0)</f>
        <v>0</v>
      </c>
      <c r="BD43">
        <f>IF(AND($L43&lt;=$P$2,44&lt;=$P$2),INDEX(WH_Backend!$DZ$6:$IO$125,$L43,44),0)</f>
        <v>0</v>
      </c>
      <c r="BE43">
        <f>IF(AND($L43&lt;=$P$2,45&lt;=$P$2),INDEX(WH_Backend!$DZ$6:$IO$125,$L43,45),0)</f>
        <v>0</v>
      </c>
      <c r="BF43">
        <f>IF(AND($L43&lt;=$P$2,46&lt;=$P$2),INDEX(WH_Backend!$DZ$6:$IO$125,$L43,46),0)</f>
        <v>0</v>
      </c>
      <c r="BG43">
        <f>IF(AND($L43&lt;=$P$2,47&lt;=$P$2),INDEX(WH_Backend!$DZ$6:$IO$125,$L43,47),0)</f>
        <v>0</v>
      </c>
      <c r="BH43">
        <f>IF(AND($L43&lt;=$P$2,48&lt;=$P$2),INDEX(WH_Backend!$DZ$6:$IO$125,$L43,48),0)</f>
        <v>0</v>
      </c>
      <c r="BI43">
        <f>IF(AND($L43&lt;=$P$2,49&lt;=$P$2),INDEX(WH_Backend!$DZ$6:$IO$125,$L43,49),0)</f>
        <v>0</v>
      </c>
      <c r="BJ43">
        <f>IF(AND($L43&lt;=$P$2,50&lt;=$P$2),INDEX(WH_Backend!$DZ$6:$IO$125,$L43,50),0)</f>
        <v>0</v>
      </c>
      <c r="BK43">
        <f>IF(AND($L43&lt;=$P$2,51&lt;=$P$2),INDEX(WH_Backend!$DZ$6:$IO$125,$L43,51),0)</f>
        <v>0</v>
      </c>
      <c r="BL43">
        <f>IF(AND($L43&lt;=$P$2,52&lt;=$P$2),INDEX(WH_Backend!$DZ$6:$IO$125,$L43,52),0)</f>
        <v>0</v>
      </c>
      <c r="BM43">
        <f>IF(AND($L43&lt;=$P$2,53&lt;=$P$2),INDEX(WH_Backend!$DZ$6:$IO$125,$L43,53),0)</f>
        <v>0</v>
      </c>
      <c r="BN43">
        <f>IF(AND($L43&lt;=$P$2,54&lt;=$P$2),INDEX(WH_Backend!$DZ$6:$IO$125,$L43,54),0)</f>
        <v>0</v>
      </c>
      <c r="BO43">
        <f>IF(AND($L43&lt;=$P$2,55&lt;=$P$2),INDEX(WH_Backend!$DZ$6:$IO$125,$L43,55),0)</f>
        <v>0</v>
      </c>
      <c r="BP43">
        <f>IF(AND($L43&lt;=$P$2,56&lt;=$P$2),INDEX(WH_Backend!$DZ$6:$IO$125,$L43,56),0)</f>
        <v>0</v>
      </c>
      <c r="BQ43">
        <f>IF(AND($L43&lt;=$P$2,57&lt;=$P$2),INDEX(WH_Backend!$DZ$6:$IO$125,$L43,57),0)</f>
        <v>0</v>
      </c>
      <c r="BR43">
        <f>IF(AND($L43&lt;=$P$2,58&lt;=$P$2),INDEX(WH_Backend!$DZ$6:$IO$125,$L43,58),0)</f>
        <v>0</v>
      </c>
      <c r="BS43">
        <f>IF(AND($L43&lt;=$P$2,59&lt;=$P$2),INDEX(WH_Backend!$DZ$6:$IO$125,$L43,59),0)</f>
        <v>0</v>
      </c>
      <c r="BT43">
        <f>IF(AND($L43&lt;=$P$2,60&lt;=$P$2),INDEX(WH_Backend!$DZ$6:$IO$125,$L43,60),0)</f>
        <v>0</v>
      </c>
      <c r="BU43">
        <f>IF(AND($L43&lt;=$P$2,61&lt;=$P$2),INDEX(WH_Backend!$DZ$6:$IO$125,$L43,61),0)</f>
        <v>0</v>
      </c>
      <c r="BV43">
        <f>IF(AND($L43&lt;=$P$2,62&lt;=$P$2),INDEX(WH_Backend!$DZ$6:$IO$125,$L43,62),0)</f>
        <v>0</v>
      </c>
      <c r="BW43">
        <f>IF(AND($L43&lt;=$P$2,63&lt;=$P$2),INDEX(WH_Backend!$DZ$6:$IO$125,$L43,63),0)</f>
        <v>0</v>
      </c>
      <c r="BX43">
        <f>IF(AND($L43&lt;=$P$2,64&lt;=$P$2),INDEX(WH_Backend!$DZ$6:$IO$125,$L43,64),0)</f>
        <v>0</v>
      </c>
      <c r="BY43">
        <f>IF(AND($L43&lt;=$P$2,65&lt;=$P$2),INDEX(WH_Backend!$DZ$6:$IO$125,$L43,65),0)</f>
        <v>0</v>
      </c>
      <c r="BZ43">
        <f>IF(AND($L43&lt;=$P$2,66&lt;=$P$2),INDEX(WH_Backend!$DZ$6:$IO$125,$L43,66),0)</f>
        <v>0</v>
      </c>
      <c r="CA43">
        <f>IF(AND($L43&lt;=$P$2,67&lt;=$P$2),INDEX(WH_Backend!$DZ$6:$IO$125,$L43,67),0)</f>
        <v>0</v>
      </c>
      <c r="CB43">
        <f>IF(AND($L43&lt;=$P$2,68&lt;=$P$2),INDEX(WH_Backend!$DZ$6:$IO$125,$L43,68),0)</f>
        <v>0</v>
      </c>
      <c r="CC43">
        <f>IF(AND($L43&lt;=$P$2,69&lt;=$P$2),INDEX(WH_Backend!$DZ$6:$IO$125,$L43,69),0)</f>
        <v>0</v>
      </c>
      <c r="CD43">
        <f>IF(AND($L43&lt;=$P$2,70&lt;=$P$2),INDEX(WH_Backend!$DZ$6:$IO$125,$L43,70),0)</f>
        <v>0</v>
      </c>
      <c r="CE43">
        <f>IF(AND($L43&lt;=$P$2,71&lt;=$P$2),INDEX(WH_Backend!$DZ$6:$IO$125,$L43,71),0)</f>
        <v>0</v>
      </c>
      <c r="CF43">
        <f>IF(AND($L43&lt;=$P$2,72&lt;=$P$2),INDEX(WH_Backend!$DZ$6:$IO$125,$L43,72),0)</f>
        <v>0</v>
      </c>
      <c r="CG43">
        <f>IF(AND($L43&lt;=$P$2,73&lt;=$P$2),INDEX(WH_Backend!$DZ$6:$IO$125,$L43,73),0)</f>
        <v>0</v>
      </c>
      <c r="CH43">
        <f>IF(AND($L43&lt;=$P$2,74&lt;=$P$2),INDEX(WH_Backend!$DZ$6:$IO$125,$L43,74),0)</f>
        <v>0</v>
      </c>
      <c r="CI43">
        <f>IF(AND($L43&lt;=$P$2,75&lt;=$P$2),INDEX(WH_Backend!$DZ$6:$IO$125,$L43,75),0)</f>
        <v>0</v>
      </c>
      <c r="CJ43">
        <f>IF(AND($L43&lt;=$P$2,76&lt;=$P$2),INDEX(WH_Backend!$DZ$6:$IO$125,$L43,76),0)</f>
        <v>0</v>
      </c>
      <c r="CK43">
        <f>IF(AND($L43&lt;=$P$2,77&lt;=$P$2),INDEX(WH_Backend!$DZ$6:$IO$125,$L43,77),0)</f>
        <v>0</v>
      </c>
      <c r="CL43">
        <f>IF(AND($L43&lt;=$P$2,78&lt;=$P$2),INDEX(WH_Backend!$DZ$6:$IO$125,$L43,78),0)</f>
        <v>0</v>
      </c>
      <c r="CM43">
        <f>IF(AND($L43&lt;=$P$2,79&lt;=$P$2),INDEX(WH_Backend!$DZ$6:$IO$125,$L43,79),0)</f>
        <v>0</v>
      </c>
      <c r="CN43">
        <f>IF(AND($L43&lt;=$P$2,80&lt;=$P$2),INDEX(WH_Backend!$DZ$6:$IO$125,$L43,80),0)</f>
        <v>0</v>
      </c>
      <c r="CO43">
        <f>IF(AND($L43&lt;=$P$2,81&lt;=$P$2),INDEX(WH_Backend!$DZ$6:$IO$125,$L43,81),0)</f>
        <v>0</v>
      </c>
      <c r="CP43">
        <f>IF(AND($L43&lt;=$P$2,82&lt;=$P$2),INDEX(WH_Backend!$DZ$6:$IO$125,$L43,82),0)</f>
        <v>0</v>
      </c>
      <c r="CQ43">
        <f>IF(AND($L43&lt;=$P$2,83&lt;=$P$2),INDEX(WH_Backend!$DZ$6:$IO$125,$L43,83),0)</f>
        <v>0</v>
      </c>
      <c r="CR43">
        <f>IF(AND($L43&lt;=$P$2,84&lt;=$P$2),INDEX(WH_Backend!$DZ$6:$IO$125,$L43,84),0)</f>
        <v>0</v>
      </c>
      <c r="CS43">
        <f>IF(AND($L43&lt;=$P$2,85&lt;=$P$2),INDEX(WH_Backend!$DZ$6:$IO$125,$L43,85),0)</f>
        <v>0</v>
      </c>
      <c r="CT43">
        <f>IF(AND($L43&lt;=$P$2,86&lt;=$P$2),INDEX(WH_Backend!$DZ$6:$IO$125,$L43,86),0)</f>
        <v>0</v>
      </c>
      <c r="CU43">
        <f>IF(AND($L43&lt;=$P$2,87&lt;=$P$2),INDEX(WH_Backend!$DZ$6:$IO$125,$L43,87),0)</f>
        <v>0</v>
      </c>
      <c r="CV43">
        <f>IF(AND($L43&lt;=$P$2,88&lt;=$P$2),INDEX(WH_Backend!$DZ$6:$IO$125,$L43,88),0)</f>
        <v>0</v>
      </c>
      <c r="CW43">
        <f>IF(AND($L43&lt;=$P$2,89&lt;=$P$2),INDEX(WH_Backend!$DZ$6:$IO$125,$L43,89),0)</f>
        <v>0</v>
      </c>
      <c r="CX43">
        <f>IF(AND($L43&lt;=$P$2,90&lt;=$P$2),INDEX(WH_Backend!$DZ$6:$IO$125,$L43,90),0)</f>
        <v>0</v>
      </c>
      <c r="CY43">
        <f>IF(AND($L43&lt;=$P$2,91&lt;=$P$2),INDEX(WH_Backend!$DZ$6:$IO$125,$L43,91),0)</f>
        <v>0</v>
      </c>
      <c r="CZ43">
        <f>IF(AND($L43&lt;=$P$2,92&lt;=$P$2),INDEX(WH_Backend!$DZ$6:$IO$125,$L43,92),0)</f>
        <v>0</v>
      </c>
      <c r="DA43">
        <f>IF(AND($L43&lt;=$P$2,93&lt;=$P$2),INDEX(WH_Backend!$DZ$6:$IO$125,$L43,93),0)</f>
        <v>0</v>
      </c>
      <c r="DB43">
        <f>IF(AND($L43&lt;=$P$2,94&lt;=$P$2),INDEX(WH_Backend!$DZ$6:$IO$125,$L43,94),0)</f>
        <v>0</v>
      </c>
      <c r="DC43">
        <f>IF(AND($L43&lt;=$P$2,95&lt;=$P$2),INDEX(WH_Backend!$DZ$6:$IO$125,$L43,95),0)</f>
        <v>0</v>
      </c>
      <c r="DD43">
        <f>IF(AND($L43&lt;=$P$2,96&lt;=$P$2),INDEX(WH_Backend!$DZ$6:$IO$125,$L43,96),0)</f>
        <v>0</v>
      </c>
      <c r="DE43">
        <f>IF(AND($L43&lt;=$P$2,97&lt;=$P$2),INDEX(WH_Backend!$DZ$6:$IO$125,$L43,97),0)</f>
        <v>0</v>
      </c>
      <c r="DF43">
        <f>IF(AND($L43&lt;=$P$2,98&lt;=$P$2),INDEX(WH_Backend!$DZ$6:$IO$125,$L43,98),0)</f>
        <v>0</v>
      </c>
      <c r="DG43">
        <f>IF(AND($L43&lt;=$P$2,99&lt;=$P$2),INDEX(WH_Backend!$DZ$6:$IO$125,$L43,99),0)</f>
        <v>0</v>
      </c>
      <c r="DH43">
        <f>IF(AND($L43&lt;=$P$2,100&lt;=$P$2),INDEX(WH_Backend!$DZ$6:$IO$125,$L43,100),0)</f>
        <v>0</v>
      </c>
      <c r="DI43">
        <f>IF(AND($L43&lt;=$P$2,101&lt;=$P$2),INDEX(WH_Backend!$DZ$6:$IO$125,$L43,101),0)</f>
        <v>0</v>
      </c>
      <c r="DJ43">
        <f>IF(AND($L43&lt;=$P$2,102&lt;=$P$2),INDEX(WH_Backend!$DZ$6:$IO$125,$L43,102),0)</f>
        <v>0</v>
      </c>
      <c r="DK43">
        <f>IF(AND($L43&lt;=$P$2,103&lt;=$P$2),INDEX(WH_Backend!$DZ$6:$IO$125,$L43,103),0)</f>
        <v>0</v>
      </c>
      <c r="DL43">
        <f>IF(AND($L43&lt;=$P$2,104&lt;=$P$2),INDEX(WH_Backend!$DZ$6:$IO$125,$L43,104),0)</f>
        <v>0</v>
      </c>
      <c r="DM43">
        <f>IF(AND($L43&lt;=$P$2,105&lt;=$P$2),INDEX(WH_Backend!$DZ$6:$IO$125,$L43,105),0)</f>
        <v>0</v>
      </c>
      <c r="DN43">
        <f>IF(AND($L43&lt;=$P$2,106&lt;=$P$2),INDEX(WH_Backend!$DZ$6:$IO$125,$L43,106),0)</f>
        <v>0</v>
      </c>
      <c r="DO43">
        <f>IF(AND($L43&lt;=$P$2,107&lt;=$P$2),INDEX(WH_Backend!$DZ$6:$IO$125,$L43,107),0)</f>
        <v>0</v>
      </c>
      <c r="DP43">
        <f>IF(AND($L43&lt;=$P$2,108&lt;=$P$2),INDEX(WH_Backend!$DZ$6:$IO$125,$L43,108),0)</f>
        <v>0</v>
      </c>
      <c r="DQ43">
        <f>IF(AND($L43&lt;=$P$2,109&lt;=$P$2),INDEX(WH_Backend!$DZ$6:$IO$125,$L43,109),0)</f>
        <v>0</v>
      </c>
      <c r="DR43">
        <f>IF(AND($L43&lt;=$P$2,110&lt;=$P$2),INDEX(WH_Backend!$DZ$6:$IO$125,$L43,110),0)</f>
        <v>0</v>
      </c>
      <c r="DS43">
        <f>IF(AND($L43&lt;=$P$2,111&lt;=$P$2),INDEX(WH_Backend!$DZ$6:$IO$125,$L43,111),0)</f>
        <v>0</v>
      </c>
      <c r="DT43">
        <f>IF(AND($L43&lt;=$P$2,112&lt;=$P$2),INDEX(WH_Backend!$DZ$6:$IO$125,$L43,112),0)</f>
        <v>0</v>
      </c>
      <c r="DU43">
        <f>IF(AND($L43&lt;=$P$2,113&lt;=$P$2),INDEX(WH_Backend!$DZ$6:$IO$125,$L43,113),0)</f>
        <v>0</v>
      </c>
      <c r="DV43">
        <f>IF(AND($L43&lt;=$P$2,114&lt;=$P$2),INDEX(WH_Backend!$DZ$6:$IO$125,$L43,114),0)</f>
        <v>0</v>
      </c>
      <c r="DW43">
        <f>IF(AND($L43&lt;=$P$2,115&lt;=$P$2),INDEX(WH_Backend!$DZ$6:$IO$125,$L43,115),0)</f>
        <v>0</v>
      </c>
      <c r="DX43">
        <f>IF(AND($L43&lt;=$P$2,116&lt;=$P$2),INDEX(WH_Backend!$DZ$6:$IO$125,$L43,116),0)</f>
        <v>0</v>
      </c>
      <c r="DY43">
        <f>IF(AND($L43&lt;=$P$2,117&lt;=$P$2),INDEX(WH_Backend!$DZ$6:$IO$125,$L43,117),0)</f>
        <v>0</v>
      </c>
      <c r="DZ43">
        <f>IF(AND($L43&lt;=$P$2,118&lt;=$P$2),INDEX(WH_Backend!$DZ$6:$IO$125,$L43,118),0)</f>
        <v>0</v>
      </c>
      <c r="EA43">
        <f>IF(AND($L43&lt;=$P$2,119&lt;=$P$2),INDEX(WH_Backend!$DZ$6:$IO$125,$L43,119),0)</f>
        <v>0</v>
      </c>
      <c r="EB43">
        <f>IF(AND($L43&lt;=$P$2,120&lt;=$P$2),INDEX(WH_Backend!$DZ$6:$IO$125,$L43,120),0)</f>
        <v>0</v>
      </c>
    </row>
    <row r="44" spans="1:132" ht="15">
      <c r="A44" s="25">
        <f>IF(L44&lt;=$P$2,INDEX(WH_Backend!$E$6:$E$125,L44),0)</f>
        <v>1199.1400000000001</v>
      </c>
      <c r="B44" s="25">
        <f t="array" ref="B44">IF(L44&lt;=$P$2,MMULT(M169:INDEX(M169:EF169,$P$2),$A$6:INDEX($A$6:$A$125,$P$2)),0)</f>
        <v>4.7754788109323296E-3</v>
      </c>
      <c r="C44" s="25">
        <f t="shared" si="0"/>
        <v>4.2973624658770859E-11</v>
      </c>
      <c r="E44">
        <f>IF(L44&lt;=$P$2,Inputs!A44,"")</f>
        <v>58</v>
      </c>
      <c r="F44" s="25">
        <f>IF(L44&lt;=$P$2,Inputs!D44,"")</f>
        <v>4.8844868195149303E-3</v>
      </c>
      <c r="G44" s="25">
        <f t="shared" si="2"/>
        <v>4.7754788109323296E-3</v>
      </c>
      <c r="J44">
        <f>IF($L44&lt;=$E$2,WH_Numerical!$F44,"")</f>
        <v>4.7750188129597002E-3</v>
      </c>
      <c r="L44" s="10">
        <v>39</v>
      </c>
      <c r="M44">
        <f>IF(AND($L44&lt;=$P$2,1&lt;=$P$2),INDEX(WH_Backend!$DZ$6:$IO$125,$L44,1),0)</f>
        <v>0</v>
      </c>
      <c r="N44">
        <f>IF(AND($L44&lt;=$P$2,2&lt;=$P$2),INDEX(WH_Backend!$DZ$6:$IO$125,$L44,2),0)</f>
        <v>0</v>
      </c>
      <c r="O44">
        <f>IF(AND($L44&lt;=$P$2,3&lt;=$P$2),INDEX(WH_Backend!$DZ$6:$IO$125,$L44,3),0)</f>
        <v>0</v>
      </c>
      <c r="P44">
        <f>IF(AND($L44&lt;=$P$2,4&lt;=$P$2),INDEX(WH_Backend!$DZ$6:$IO$125,$L44,4),0)</f>
        <v>0</v>
      </c>
      <c r="Q44">
        <f>IF(AND($L44&lt;=$P$2,5&lt;=$P$2),INDEX(WH_Backend!$DZ$6:$IO$125,$L44,5),0)</f>
        <v>0</v>
      </c>
      <c r="R44">
        <f>IF(AND($L44&lt;=$P$2,6&lt;=$P$2),INDEX(WH_Backend!$DZ$6:$IO$125,$L44,6),0)</f>
        <v>0</v>
      </c>
      <c r="S44">
        <f>IF(AND($L44&lt;=$P$2,7&lt;=$P$2),INDEX(WH_Backend!$DZ$6:$IO$125,$L44,7),0)</f>
        <v>0</v>
      </c>
      <c r="T44">
        <f>IF(AND($L44&lt;=$P$2,8&lt;=$P$2),INDEX(WH_Backend!$DZ$6:$IO$125,$L44,8),0)</f>
        <v>0</v>
      </c>
      <c r="U44">
        <f>IF(AND($L44&lt;=$P$2,9&lt;=$P$2),INDEX(WH_Backend!$DZ$6:$IO$125,$L44,9),0)</f>
        <v>0</v>
      </c>
      <c r="V44">
        <f>IF(AND($L44&lt;=$P$2,10&lt;=$P$2),INDEX(WH_Backend!$DZ$6:$IO$125,$L44,10),0)</f>
        <v>0</v>
      </c>
      <c r="W44">
        <f>IF(AND($L44&lt;=$P$2,11&lt;=$P$2),INDEX(WH_Backend!$DZ$6:$IO$125,$L44,11),0)</f>
        <v>0</v>
      </c>
      <c r="X44">
        <f>IF(AND($L44&lt;=$P$2,12&lt;=$P$2),INDEX(WH_Backend!$DZ$6:$IO$125,$L44,12),0)</f>
        <v>0</v>
      </c>
      <c r="Y44">
        <f>IF(AND($L44&lt;=$P$2,13&lt;=$P$2),INDEX(WH_Backend!$DZ$6:$IO$125,$L44,13),0)</f>
        <v>0</v>
      </c>
      <c r="Z44">
        <f>IF(AND($L44&lt;=$P$2,14&lt;=$P$2),INDEX(WH_Backend!$DZ$6:$IO$125,$L44,14),0)</f>
        <v>0</v>
      </c>
      <c r="AA44">
        <f>IF(AND($L44&lt;=$P$2,15&lt;=$P$2),INDEX(WH_Backend!$DZ$6:$IO$125,$L44,15),0)</f>
        <v>0</v>
      </c>
      <c r="AB44">
        <f>IF(AND($L44&lt;=$P$2,16&lt;=$P$2),INDEX(WH_Backend!$DZ$6:$IO$125,$L44,16),0)</f>
        <v>0</v>
      </c>
      <c r="AC44">
        <f>IF(AND($L44&lt;=$P$2,17&lt;=$P$2),INDEX(WH_Backend!$DZ$6:$IO$125,$L44,17),0)</f>
        <v>0</v>
      </c>
      <c r="AD44">
        <f>IF(AND($L44&lt;=$P$2,18&lt;=$P$2),INDEX(WH_Backend!$DZ$6:$IO$125,$L44,18),0)</f>
        <v>0</v>
      </c>
      <c r="AE44">
        <f>IF(AND($L44&lt;=$P$2,19&lt;=$P$2),INDEX(WH_Backend!$DZ$6:$IO$125,$L44,19),0)</f>
        <v>0</v>
      </c>
      <c r="AF44">
        <f>IF(AND($L44&lt;=$P$2,20&lt;=$P$2),INDEX(WH_Backend!$DZ$6:$IO$125,$L44,20),0)</f>
        <v>0</v>
      </c>
      <c r="AG44">
        <f>IF(AND($L44&lt;=$P$2,21&lt;=$P$2),INDEX(WH_Backend!$DZ$6:$IO$125,$L44,21),0)</f>
        <v>0</v>
      </c>
      <c r="AH44">
        <f>IF(AND($L44&lt;=$P$2,22&lt;=$P$2),INDEX(WH_Backend!$DZ$6:$IO$125,$L44,22),0)</f>
        <v>0</v>
      </c>
      <c r="AI44">
        <f>IF(AND($L44&lt;=$P$2,23&lt;=$P$2),INDEX(WH_Backend!$DZ$6:$IO$125,$L44,23),0)</f>
        <v>0</v>
      </c>
      <c r="AJ44">
        <f>IF(AND($L44&lt;=$P$2,24&lt;=$P$2),INDEX(WH_Backend!$DZ$6:$IO$125,$L44,24),0)</f>
        <v>0</v>
      </c>
      <c r="AK44">
        <f>IF(AND($L44&lt;=$P$2,25&lt;=$P$2),INDEX(WH_Backend!$DZ$6:$IO$125,$L44,25),0)</f>
        <v>0</v>
      </c>
      <c r="AL44">
        <f>IF(AND($L44&lt;=$P$2,26&lt;=$P$2),INDEX(WH_Backend!$DZ$6:$IO$125,$L44,26),0)</f>
        <v>0</v>
      </c>
      <c r="AM44">
        <f>IF(AND($L44&lt;=$P$2,27&lt;=$P$2),INDEX(WH_Backend!$DZ$6:$IO$125,$L44,27),0)</f>
        <v>0</v>
      </c>
      <c r="AN44">
        <f>IF(AND($L44&lt;=$P$2,28&lt;=$P$2),INDEX(WH_Backend!$DZ$6:$IO$125,$L44,28),0)</f>
        <v>0</v>
      </c>
      <c r="AO44">
        <f>IF(AND($L44&lt;=$P$2,29&lt;=$P$2),INDEX(WH_Backend!$DZ$6:$IO$125,$L44,29),0)</f>
        <v>0</v>
      </c>
      <c r="AP44">
        <f>IF(AND($L44&lt;=$P$2,30&lt;=$P$2),INDEX(WH_Backend!$DZ$6:$IO$125,$L44,30),0)</f>
        <v>0</v>
      </c>
      <c r="AQ44">
        <f>IF(AND($L44&lt;=$P$2,31&lt;=$P$2),INDEX(WH_Backend!$DZ$6:$IO$125,$L44,31),0)</f>
        <v>0</v>
      </c>
      <c r="AR44">
        <f>IF(AND($L44&lt;=$P$2,32&lt;=$P$2),INDEX(WH_Backend!$DZ$6:$IO$125,$L44,32),0)</f>
        <v>0</v>
      </c>
      <c r="AS44">
        <f>IF(AND($L44&lt;=$P$2,33&lt;=$P$2),INDEX(WH_Backend!$DZ$6:$IO$125,$L44,33),0)</f>
        <v>0</v>
      </c>
      <c r="AT44">
        <f>IF(AND($L44&lt;=$P$2,34&lt;=$P$2),INDEX(WH_Backend!$DZ$6:$IO$125,$L44,34),0)</f>
        <v>0</v>
      </c>
      <c r="AU44">
        <f>IF(AND($L44&lt;=$P$2,35&lt;=$P$2),INDEX(WH_Backend!$DZ$6:$IO$125,$L44,35),0)</f>
        <v>0</v>
      </c>
      <c r="AV44">
        <f>IF(AND($L44&lt;=$P$2,36&lt;=$P$2),INDEX(WH_Backend!$DZ$6:$IO$125,$L44,36),0)</f>
        <v>-10000000</v>
      </c>
      <c r="AW44">
        <f>IF(AND($L44&lt;=$P$2,37&lt;=$P$2),INDEX(WH_Backend!$DZ$6:$IO$125,$L44,37),0)</f>
        <v>60000000</v>
      </c>
      <c r="AX44">
        <f>IF(AND($L44&lt;=$P$2,38&lt;=$P$2),INDEX(WH_Backend!$DZ$6:$IO$125,$L44,38),0)</f>
        <v>-120000000</v>
      </c>
      <c r="AY44">
        <f>IF(AND($L44&lt;=$P$2,39&lt;=$P$2),INDEX(WH_Backend!$DZ$6:$IO$125,$L44,39),0)</f>
        <v>100245499.69</v>
      </c>
      <c r="AZ44">
        <f>IF(AND($L44&lt;=$P$2,40&lt;=$P$2),INDEX(WH_Backend!$DZ$6:$IO$125,$L44,40),0)</f>
        <v>-30000000</v>
      </c>
      <c r="BA44">
        <f>IF(AND($L44&lt;=$P$2,41&lt;=$P$2),INDEX(WH_Backend!$DZ$6:$IO$125,$L44,41),0)</f>
        <v>0</v>
      </c>
      <c r="BB44">
        <f>IF(AND($L44&lt;=$P$2,42&lt;=$P$2),INDEX(WH_Backend!$DZ$6:$IO$125,$L44,42),0)</f>
        <v>0</v>
      </c>
      <c r="BC44">
        <f>IF(AND($L44&lt;=$P$2,43&lt;=$P$2),INDEX(WH_Backend!$DZ$6:$IO$125,$L44,43),0)</f>
        <v>0</v>
      </c>
      <c r="BD44">
        <f>IF(AND($L44&lt;=$P$2,44&lt;=$P$2),INDEX(WH_Backend!$DZ$6:$IO$125,$L44,44),0)</f>
        <v>0</v>
      </c>
      <c r="BE44">
        <f>IF(AND($L44&lt;=$P$2,45&lt;=$P$2),INDEX(WH_Backend!$DZ$6:$IO$125,$L44,45),0)</f>
        <v>0</v>
      </c>
      <c r="BF44">
        <f>IF(AND($L44&lt;=$P$2,46&lt;=$P$2),INDEX(WH_Backend!$DZ$6:$IO$125,$L44,46),0)</f>
        <v>0</v>
      </c>
      <c r="BG44">
        <f>IF(AND($L44&lt;=$P$2,47&lt;=$P$2),INDEX(WH_Backend!$DZ$6:$IO$125,$L44,47),0)</f>
        <v>0</v>
      </c>
      <c r="BH44">
        <f>IF(AND($L44&lt;=$P$2,48&lt;=$P$2),INDEX(WH_Backend!$DZ$6:$IO$125,$L44,48),0)</f>
        <v>0</v>
      </c>
      <c r="BI44">
        <f>IF(AND($L44&lt;=$P$2,49&lt;=$P$2),INDEX(WH_Backend!$DZ$6:$IO$125,$L44,49),0)</f>
        <v>0</v>
      </c>
      <c r="BJ44">
        <f>IF(AND($L44&lt;=$P$2,50&lt;=$P$2),INDEX(WH_Backend!$DZ$6:$IO$125,$L44,50),0)</f>
        <v>0</v>
      </c>
      <c r="BK44">
        <f>IF(AND($L44&lt;=$P$2,51&lt;=$P$2),INDEX(WH_Backend!$DZ$6:$IO$125,$L44,51),0)</f>
        <v>0</v>
      </c>
      <c r="BL44">
        <f>IF(AND($L44&lt;=$P$2,52&lt;=$P$2),INDEX(WH_Backend!$DZ$6:$IO$125,$L44,52),0)</f>
        <v>0</v>
      </c>
      <c r="BM44">
        <f>IF(AND($L44&lt;=$P$2,53&lt;=$P$2),INDEX(WH_Backend!$DZ$6:$IO$125,$L44,53),0)</f>
        <v>0</v>
      </c>
      <c r="BN44">
        <f>IF(AND($L44&lt;=$P$2,54&lt;=$P$2),INDEX(WH_Backend!$DZ$6:$IO$125,$L44,54),0)</f>
        <v>0</v>
      </c>
      <c r="BO44">
        <f>IF(AND($L44&lt;=$P$2,55&lt;=$P$2),INDEX(WH_Backend!$DZ$6:$IO$125,$L44,55),0)</f>
        <v>0</v>
      </c>
      <c r="BP44">
        <f>IF(AND($L44&lt;=$P$2,56&lt;=$P$2),INDEX(WH_Backend!$DZ$6:$IO$125,$L44,56),0)</f>
        <v>0</v>
      </c>
      <c r="BQ44">
        <f>IF(AND($L44&lt;=$P$2,57&lt;=$P$2),INDEX(WH_Backend!$DZ$6:$IO$125,$L44,57),0)</f>
        <v>0</v>
      </c>
      <c r="BR44">
        <f>IF(AND($L44&lt;=$P$2,58&lt;=$P$2),INDEX(WH_Backend!$DZ$6:$IO$125,$L44,58),0)</f>
        <v>0</v>
      </c>
      <c r="BS44">
        <f>IF(AND($L44&lt;=$P$2,59&lt;=$P$2),INDEX(WH_Backend!$DZ$6:$IO$125,$L44,59),0)</f>
        <v>0</v>
      </c>
      <c r="BT44">
        <f>IF(AND($L44&lt;=$P$2,60&lt;=$P$2),INDEX(WH_Backend!$DZ$6:$IO$125,$L44,60),0)</f>
        <v>0</v>
      </c>
      <c r="BU44">
        <f>IF(AND($L44&lt;=$P$2,61&lt;=$P$2),INDEX(WH_Backend!$DZ$6:$IO$125,$L44,61),0)</f>
        <v>0</v>
      </c>
      <c r="BV44">
        <f>IF(AND($L44&lt;=$P$2,62&lt;=$P$2),INDEX(WH_Backend!$DZ$6:$IO$125,$L44,62),0)</f>
        <v>0</v>
      </c>
      <c r="BW44">
        <f>IF(AND($L44&lt;=$P$2,63&lt;=$P$2),INDEX(WH_Backend!$DZ$6:$IO$125,$L44,63),0)</f>
        <v>0</v>
      </c>
      <c r="BX44">
        <f>IF(AND($L44&lt;=$P$2,64&lt;=$P$2),INDEX(WH_Backend!$DZ$6:$IO$125,$L44,64),0)</f>
        <v>0</v>
      </c>
      <c r="BY44">
        <f>IF(AND($L44&lt;=$P$2,65&lt;=$P$2),INDEX(WH_Backend!$DZ$6:$IO$125,$L44,65),0)</f>
        <v>0</v>
      </c>
      <c r="BZ44">
        <f>IF(AND($L44&lt;=$P$2,66&lt;=$P$2),INDEX(WH_Backend!$DZ$6:$IO$125,$L44,66),0)</f>
        <v>0</v>
      </c>
      <c r="CA44">
        <f>IF(AND($L44&lt;=$P$2,67&lt;=$P$2),INDEX(WH_Backend!$DZ$6:$IO$125,$L44,67),0)</f>
        <v>0</v>
      </c>
      <c r="CB44">
        <f>IF(AND($L44&lt;=$P$2,68&lt;=$P$2),INDEX(WH_Backend!$DZ$6:$IO$125,$L44,68),0)</f>
        <v>0</v>
      </c>
      <c r="CC44">
        <f>IF(AND($L44&lt;=$P$2,69&lt;=$P$2),INDEX(WH_Backend!$DZ$6:$IO$125,$L44,69),0)</f>
        <v>0</v>
      </c>
      <c r="CD44">
        <f>IF(AND($L44&lt;=$P$2,70&lt;=$P$2),INDEX(WH_Backend!$DZ$6:$IO$125,$L44,70),0)</f>
        <v>0</v>
      </c>
      <c r="CE44">
        <f>IF(AND($L44&lt;=$P$2,71&lt;=$P$2),INDEX(WH_Backend!$DZ$6:$IO$125,$L44,71),0)</f>
        <v>0</v>
      </c>
      <c r="CF44">
        <f>IF(AND($L44&lt;=$P$2,72&lt;=$P$2),INDEX(WH_Backend!$DZ$6:$IO$125,$L44,72),0)</f>
        <v>0</v>
      </c>
      <c r="CG44">
        <f>IF(AND($L44&lt;=$P$2,73&lt;=$P$2),INDEX(WH_Backend!$DZ$6:$IO$125,$L44,73),0)</f>
        <v>0</v>
      </c>
      <c r="CH44">
        <f>IF(AND($L44&lt;=$P$2,74&lt;=$P$2),INDEX(WH_Backend!$DZ$6:$IO$125,$L44,74),0)</f>
        <v>0</v>
      </c>
      <c r="CI44">
        <f>IF(AND($L44&lt;=$P$2,75&lt;=$P$2),INDEX(WH_Backend!$DZ$6:$IO$125,$L44,75),0)</f>
        <v>0</v>
      </c>
      <c r="CJ44">
        <f>IF(AND($L44&lt;=$P$2,76&lt;=$P$2),INDEX(WH_Backend!$DZ$6:$IO$125,$L44,76),0)</f>
        <v>0</v>
      </c>
      <c r="CK44">
        <f>IF(AND($L44&lt;=$P$2,77&lt;=$P$2),INDEX(WH_Backend!$DZ$6:$IO$125,$L44,77),0)</f>
        <v>0</v>
      </c>
      <c r="CL44">
        <f>IF(AND($L44&lt;=$P$2,78&lt;=$P$2),INDEX(WH_Backend!$DZ$6:$IO$125,$L44,78),0)</f>
        <v>0</v>
      </c>
      <c r="CM44">
        <f>IF(AND($L44&lt;=$P$2,79&lt;=$P$2),INDEX(WH_Backend!$DZ$6:$IO$125,$L44,79),0)</f>
        <v>0</v>
      </c>
      <c r="CN44">
        <f>IF(AND($L44&lt;=$P$2,80&lt;=$P$2),INDEX(WH_Backend!$DZ$6:$IO$125,$L44,80),0)</f>
        <v>0</v>
      </c>
      <c r="CO44">
        <f>IF(AND($L44&lt;=$P$2,81&lt;=$P$2),INDEX(WH_Backend!$DZ$6:$IO$125,$L44,81),0)</f>
        <v>0</v>
      </c>
      <c r="CP44">
        <f>IF(AND($L44&lt;=$P$2,82&lt;=$P$2),INDEX(WH_Backend!$DZ$6:$IO$125,$L44,82),0)</f>
        <v>0</v>
      </c>
      <c r="CQ44">
        <f>IF(AND($L44&lt;=$P$2,83&lt;=$P$2),INDEX(WH_Backend!$DZ$6:$IO$125,$L44,83),0)</f>
        <v>0</v>
      </c>
      <c r="CR44">
        <f>IF(AND($L44&lt;=$P$2,84&lt;=$P$2),INDEX(WH_Backend!$DZ$6:$IO$125,$L44,84),0)</f>
        <v>0</v>
      </c>
      <c r="CS44">
        <f>IF(AND($L44&lt;=$P$2,85&lt;=$P$2),INDEX(WH_Backend!$DZ$6:$IO$125,$L44,85),0)</f>
        <v>0</v>
      </c>
      <c r="CT44">
        <f>IF(AND($L44&lt;=$P$2,86&lt;=$P$2),INDEX(WH_Backend!$DZ$6:$IO$125,$L44,86),0)</f>
        <v>0</v>
      </c>
      <c r="CU44">
        <f>IF(AND($L44&lt;=$P$2,87&lt;=$P$2),INDEX(WH_Backend!$DZ$6:$IO$125,$L44,87),0)</f>
        <v>0</v>
      </c>
      <c r="CV44">
        <f>IF(AND($L44&lt;=$P$2,88&lt;=$P$2),INDEX(WH_Backend!$DZ$6:$IO$125,$L44,88),0)</f>
        <v>0</v>
      </c>
      <c r="CW44">
        <f>IF(AND($L44&lt;=$P$2,89&lt;=$P$2),INDEX(WH_Backend!$DZ$6:$IO$125,$L44,89),0)</f>
        <v>0</v>
      </c>
      <c r="CX44">
        <f>IF(AND($L44&lt;=$P$2,90&lt;=$P$2),INDEX(WH_Backend!$DZ$6:$IO$125,$L44,90),0)</f>
        <v>0</v>
      </c>
      <c r="CY44">
        <f>IF(AND($L44&lt;=$P$2,91&lt;=$P$2),INDEX(WH_Backend!$DZ$6:$IO$125,$L44,91),0)</f>
        <v>0</v>
      </c>
      <c r="CZ44">
        <f>IF(AND($L44&lt;=$P$2,92&lt;=$P$2),INDEX(WH_Backend!$DZ$6:$IO$125,$L44,92),0)</f>
        <v>0</v>
      </c>
      <c r="DA44">
        <f>IF(AND($L44&lt;=$P$2,93&lt;=$P$2),INDEX(WH_Backend!$DZ$6:$IO$125,$L44,93),0)</f>
        <v>0</v>
      </c>
      <c r="DB44">
        <f>IF(AND($L44&lt;=$P$2,94&lt;=$P$2),INDEX(WH_Backend!$DZ$6:$IO$125,$L44,94),0)</f>
        <v>0</v>
      </c>
      <c r="DC44">
        <f>IF(AND($L44&lt;=$P$2,95&lt;=$P$2),INDEX(WH_Backend!$DZ$6:$IO$125,$L44,95),0)</f>
        <v>0</v>
      </c>
      <c r="DD44">
        <f>IF(AND($L44&lt;=$P$2,96&lt;=$P$2),INDEX(WH_Backend!$DZ$6:$IO$125,$L44,96),0)</f>
        <v>0</v>
      </c>
      <c r="DE44">
        <f>IF(AND($L44&lt;=$P$2,97&lt;=$P$2),INDEX(WH_Backend!$DZ$6:$IO$125,$L44,97),0)</f>
        <v>0</v>
      </c>
      <c r="DF44">
        <f>IF(AND($L44&lt;=$P$2,98&lt;=$P$2),INDEX(WH_Backend!$DZ$6:$IO$125,$L44,98),0)</f>
        <v>0</v>
      </c>
      <c r="DG44">
        <f>IF(AND($L44&lt;=$P$2,99&lt;=$P$2),INDEX(WH_Backend!$DZ$6:$IO$125,$L44,99),0)</f>
        <v>0</v>
      </c>
      <c r="DH44">
        <f>IF(AND($L44&lt;=$P$2,100&lt;=$P$2),INDEX(WH_Backend!$DZ$6:$IO$125,$L44,100),0)</f>
        <v>0</v>
      </c>
      <c r="DI44">
        <f>IF(AND($L44&lt;=$P$2,101&lt;=$P$2),INDEX(WH_Backend!$DZ$6:$IO$125,$L44,101),0)</f>
        <v>0</v>
      </c>
      <c r="DJ44">
        <f>IF(AND($L44&lt;=$P$2,102&lt;=$P$2),INDEX(WH_Backend!$DZ$6:$IO$125,$L44,102),0)</f>
        <v>0</v>
      </c>
      <c r="DK44">
        <f>IF(AND($L44&lt;=$P$2,103&lt;=$P$2),INDEX(WH_Backend!$DZ$6:$IO$125,$L44,103),0)</f>
        <v>0</v>
      </c>
      <c r="DL44">
        <f>IF(AND($L44&lt;=$P$2,104&lt;=$P$2),INDEX(WH_Backend!$DZ$6:$IO$125,$L44,104),0)</f>
        <v>0</v>
      </c>
      <c r="DM44">
        <f>IF(AND($L44&lt;=$P$2,105&lt;=$P$2),INDEX(WH_Backend!$DZ$6:$IO$125,$L44,105),0)</f>
        <v>0</v>
      </c>
      <c r="DN44">
        <f>IF(AND($L44&lt;=$P$2,106&lt;=$P$2),INDEX(WH_Backend!$DZ$6:$IO$125,$L44,106),0)</f>
        <v>0</v>
      </c>
      <c r="DO44">
        <f>IF(AND($L44&lt;=$P$2,107&lt;=$P$2),INDEX(WH_Backend!$DZ$6:$IO$125,$L44,107),0)</f>
        <v>0</v>
      </c>
      <c r="DP44">
        <f>IF(AND($L44&lt;=$P$2,108&lt;=$P$2),INDEX(WH_Backend!$DZ$6:$IO$125,$L44,108),0)</f>
        <v>0</v>
      </c>
      <c r="DQ44">
        <f>IF(AND($L44&lt;=$P$2,109&lt;=$P$2),INDEX(WH_Backend!$DZ$6:$IO$125,$L44,109),0)</f>
        <v>0</v>
      </c>
      <c r="DR44">
        <f>IF(AND($L44&lt;=$P$2,110&lt;=$P$2),INDEX(WH_Backend!$DZ$6:$IO$125,$L44,110),0)</f>
        <v>0</v>
      </c>
      <c r="DS44">
        <f>IF(AND($L44&lt;=$P$2,111&lt;=$P$2),INDEX(WH_Backend!$DZ$6:$IO$125,$L44,111),0)</f>
        <v>0</v>
      </c>
      <c r="DT44">
        <f>IF(AND($L44&lt;=$P$2,112&lt;=$P$2),INDEX(WH_Backend!$DZ$6:$IO$125,$L44,112),0)</f>
        <v>0</v>
      </c>
      <c r="DU44">
        <f>IF(AND($L44&lt;=$P$2,113&lt;=$P$2),INDEX(WH_Backend!$DZ$6:$IO$125,$L44,113),0)</f>
        <v>0</v>
      </c>
      <c r="DV44">
        <f>IF(AND($L44&lt;=$P$2,114&lt;=$P$2),INDEX(WH_Backend!$DZ$6:$IO$125,$L44,114),0)</f>
        <v>0</v>
      </c>
      <c r="DW44">
        <f>IF(AND($L44&lt;=$P$2,115&lt;=$P$2),INDEX(WH_Backend!$DZ$6:$IO$125,$L44,115),0)</f>
        <v>0</v>
      </c>
      <c r="DX44">
        <f>IF(AND($L44&lt;=$P$2,116&lt;=$P$2),INDEX(WH_Backend!$DZ$6:$IO$125,$L44,116),0)</f>
        <v>0</v>
      </c>
      <c r="DY44">
        <f>IF(AND($L44&lt;=$P$2,117&lt;=$P$2),INDEX(WH_Backend!$DZ$6:$IO$125,$L44,117),0)</f>
        <v>0</v>
      </c>
      <c r="DZ44">
        <f>IF(AND($L44&lt;=$P$2,118&lt;=$P$2),INDEX(WH_Backend!$DZ$6:$IO$125,$L44,118),0)</f>
        <v>0</v>
      </c>
      <c r="EA44">
        <f>IF(AND($L44&lt;=$P$2,119&lt;=$P$2),INDEX(WH_Backend!$DZ$6:$IO$125,$L44,119),0)</f>
        <v>0</v>
      </c>
      <c r="EB44">
        <f>IF(AND($L44&lt;=$P$2,120&lt;=$P$2),INDEX(WH_Backend!$DZ$6:$IO$125,$L44,120),0)</f>
        <v>0</v>
      </c>
    </row>
    <row r="45" spans="1:132" ht="15">
      <c r="A45" s="25">
        <f>IF(L45&lt;=$P$2,INDEX(WH_Backend!$E$6:$E$125,L45),0)</f>
        <v>1184.1400000000001</v>
      </c>
      <c r="B45" s="25">
        <f t="array" ref="B45">IF(L45&lt;=$P$2,MMULT(M170:INDEX(M170:EF170,$P$2),$A$6:INDEX($A$6:$A$125,$P$2)),0)</f>
        <v>5.2263896831212554E-3</v>
      </c>
      <c r="C45" s="25">
        <f t="shared" si="0"/>
        <v>-3.7061909097246826E-11</v>
      </c>
      <c r="E45">
        <f>IF(L45&lt;=$P$2,Inputs!A45,"")</f>
        <v>59</v>
      </c>
      <c r="F45" s="25">
        <f>IF(L45&lt;=$P$2,Inputs!D45,"")</f>
        <v>5.2534209746428204E-3</v>
      </c>
      <c r="G45" s="25">
        <f t="shared" si="2"/>
        <v>5.2263896831212554E-3</v>
      </c>
      <c r="J45">
        <f>IF($L45&lt;=$E$2,WH_Numerical!$F45,"")</f>
        <v>5.2262203789661399E-3</v>
      </c>
      <c r="L45" s="10">
        <v>40</v>
      </c>
      <c r="M45">
        <f>IF(AND($L45&lt;=$P$2,1&lt;=$P$2),INDEX(WH_Backend!$DZ$6:$IO$125,$L45,1),0)</f>
        <v>0</v>
      </c>
      <c r="N45">
        <f>IF(AND($L45&lt;=$P$2,2&lt;=$P$2),INDEX(WH_Backend!$DZ$6:$IO$125,$L45,2),0)</f>
        <v>0</v>
      </c>
      <c r="O45">
        <f>IF(AND($L45&lt;=$P$2,3&lt;=$P$2),INDEX(WH_Backend!$DZ$6:$IO$125,$L45,3),0)</f>
        <v>0</v>
      </c>
      <c r="P45">
        <f>IF(AND($L45&lt;=$P$2,4&lt;=$P$2),INDEX(WH_Backend!$DZ$6:$IO$125,$L45,4),0)</f>
        <v>0</v>
      </c>
      <c r="Q45">
        <f>IF(AND($L45&lt;=$P$2,5&lt;=$P$2),INDEX(WH_Backend!$DZ$6:$IO$125,$L45,5),0)</f>
        <v>0</v>
      </c>
      <c r="R45">
        <f>IF(AND($L45&lt;=$P$2,6&lt;=$P$2),INDEX(WH_Backend!$DZ$6:$IO$125,$L45,6),0)</f>
        <v>0</v>
      </c>
      <c r="S45">
        <f>IF(AND($L45&lt;=$P$2,7&lt;=$P$2),INDEX(WH_Backend!$DZ$6:$IO$125,$L45,7),0)</f>
        <v>0</v>
      </c>
      <c r="T45">
        <f>IF(AND($L45&lt;=$P$2,8&lt;=$P$2),INDEX(WH_Backend!$DZ$6:$IO$125,$L45,8),0)</f>
        <v>0</v>
      </c>
      <c r="U45">
        <f>IF(AND($L45&lt;=$P$2,9&lt;=$P$2),INDEX(WH_Backend!$DZ$6:$IO$125,$L45,9),0)</f>
        <v>0</v>
      </c>
      <c r="V45">
        <f>IF(AND($L45&lt;=$P$2,10&lt;=$P$2),INDEX(WH_Backend!$DZ$6:$IO$125,$L45,10),0)</f>
        <v>0</v>
      </c>
      <c r="W45">
        <f>IF(AND($L45&lt;=$P$2,11&lt;=$P$2),INDEX(WH_Backend!$DZ$6:$IO$125,$L45,11),0)</f>
        <v>0</v>
      </c>
      <c r="X45">
        <f>IF(AND($L45&lt;=$P$2,12&lt;=$P$2),INDEX(WH_Backend!$DZ$6:$IO$125,$L45,12),0)</f>
        <v>0</v>
      </c>
      <c r="Y45">
        <f>IF(AND($L45&lt;=$P$2,13&lt;=$P$2),INDEX(WH_Backend!$DZ$6:$IO$125,$L45,13),0)</f>
        <v>0</v>
      </c>
      <c r="Z45">
        <f>IF(AND($L45&lt;=$P$2,14&lt;=$P$2),INDEX(WH_Backend!$DZ$6:$IO$125,$L45,14),0)</f>
        <v>0</v>
      </c>
      <c r="AA45">
        <f>IF(AND($L45&lt;=$P$2,15&lt;=$P$2),INDEX(WH_Backend!$DZ$6:$IO$125,$L45,15),0)</f>
        <v>0</v>
      </c>
      <c r="AB45">
        <f>IF(AND($L45&lt;=$P$2,16&lt;=$P$2),INDEX(WH_Backend!$DZ$6:$IO$125,$L45,16),0)</f>
        <v>0</v>
      </c>
      <c r="AC45">
        <f>IF(AND($L45&lt;=$P$2,17&lt;=$P$2),INDEX(WH_Backend!$DZ$6:$IO$125,$L45,17),0)</f>
        <v>0</v>
      </c>
      <c r="AD45">
        <f>IF(AND($L45&lt;=$P$2,18&lt;=$P$2),INDEX(WH_Backend!$DZ$6:$IO$125,$L45,18),0)</f>
        <v>0</v>
      </c>
      <c r="AE45">
        <f>IF(AND($L45&lt;=$P$2,19&lt;=$P$2),INDEX(WH_Backend!$DZ$6:$IO$125,$L45,19),0)</f>
        <v>0</v>
      </c>
      <c r="AF45">
        <f>IF(AND($L45&lt;=$P$2,20&lt;=$P$2),INDEX(WH_Backend!$DZ$6:$IO$125,$L45,20),0)</f>
        <v>0</v>
      </c>
      <c r="AG45">
        <f>IF(AND($L45&lt;=$P$2,21&lt;=$P$2),INDEX(WH_Backend!$DZ$6:$IO$125,$L45,21),0)</f>
        <v>0</v>
      </c>
      <c r="AH45">
        <f>IF(AND($L45&lt;=$P$2,22&lt;=$P$2),INDEX(WH_Backend!$DZ$6:$IO$125,$L45,22),0)</f>
        <v>0</v>
      </c>
      <c r="AI45">
        <f>IF(AND($L45&lt;=$P$2,23&lt;=$P$2),INDEX(WH_Backend!$DZ$6:$IO$125,$L45,23),0)</f>
        <v>0</v>
      </c>
      <c r="AJ45">
        <f>IF(AND($L45&lt;=$P$2,24&lt;=$P$2),INDEX(WH_Backend!$DZ$6:$IO$125,$L45,24),0)</f>
        <v>0</v>
      </c>
      <c r="AK45">
        <f>IF(AND($L45&lt;=$P$2,25&lt;=$P$2),INDEX(WH_Backend!$DZ$6:$IO$125,$L45,25),0)</f>
        <v>0</v>
      </c>
      <c r="AL45">
        <f>IF(AND($L45&lt;=$P$2,26&lt;=$P$2),INDEX(WH_Backend!$DZ$6:$IO$125,$L45,26),0)</f>
        <v>0</v>
      </c>
      <c r="AM45">
        <f>IF(AND($L45&lt;=$P$2,27&lt;=$P$2),INDEX(WH_Backend!$DZ$6:$IO$125,$L45,27),0)</f>
        <v>0</v>
      </c>
      <c r="AN45">
        <f>IF(AND($L45&lt;=$P$2,28&lt;=$P$2),INDEX(WH_Backend!$DZ$6:$IO$125,$L45,28),0)</f>
        <v>0</v>
      </c>
      <c r="AO45">
        <f>IF(AND($L45&lt;=$P$2,29&lt;=$P$2),INDEX(WH_Backend!$DZ$6:$IO$125,$L45,29),0)</f>
        <v>0</v>
      </c>
      <c r="AP45">
        <f>IF(AND($L45&lt;=$P$2,30&lt;=$P$2),INDEX(WH_Backend!$DZ$6:$IO$125,$L45,30),0)</f>
        <v>0</v>
      </c>
      <c r="AQ45">
        <f>IF(AND($L45&lt;=$P$2,31&lt;=$P$2),INDEX(WH_Backend!$DZ$6:$IO$125,$L45,31),0)</f>
        <v>0</v>
      </c>
      <c r="AR45">
        <f>IF(AND($L45&lt;=$P$2,32&lt;=$P$2),INDEX(WH_Backend!$DZ$6:$IO$125,$L45,32),0)</f>
        <v>0</v>
      </c>
      <c r="AS45">
        <f>IF(AND($L45&lt;=$P$2,33&lt;=$P$2),INDEX(WH_Backend!$DZ$6:$IO$125,$L45,33),0)</f>
        <v>0</v>
      </c>
      <c r="AT45">
        <f>IF(AND($L45&lt;=$P$2,34&lt;=$P$2),INDEX(WH_Backend!$DZ$6:$IO$125,$L45,34),0)</f>
        <v>0</v>
      </c>
      <c r="AU45">
        <f>IF(AND($L45&lt;=$P$2,35&lt;=$P$2),INDEX(WH_Backend!$DZ$6:$IO$125,$L45,35),0)</f>
        <v>0</v>
      </c>
      <c r="AV45">
        <f>IF(AND($L45&lt;=$P$2,36&lt;=$P$2),INDEX(WH_Backend!$DZ$6:$IO$125,$L45,36),0)</f>
        <v>0</v>
      </c>
      <c r="AW45">
        <f>IF(AND($L45&lt;=$P$2,37&lt;=$P$2),INDEX(WH_Backend!$DZ$6:$IO$125,$L45,37),0)</f>
        <v>-10000000</v>
      </c>
      <c r="AX45">
        <f>IF(AND($L45&lt;=$P$2,38&lt;=$P$2),INDEX(WH_Backend!$DZ$6:$IO$125,$L45,38),0)</f>
        <v>30000000</v>
      </c>
      <c r="AY45">
        <f>IF(AND($L45&lt;=$P$2,39&lt;=$P$2),INDEX(WH_Backend!$DZ$6:$IO$125,$L45,39),0)</f>
        <v>-30000000</v>
      </c>
      <c r="AZ45">
        <f>IF(AND($L45&lt;=$P$2,40&lt;=$P$2),INDEX(WH_Backend!$DZ$6:$IO$125,$L45,40),0)</f>
        <v>10225403.6</v>
      </c>
      <c r="BA45">
        <f>IF(AND($L45&lt;=$P$2,41&lt;=$P$2),INDEX(WH_Backend!$DZ$6:$IO$125,$L45,41),0)</f>
        <v>0</v>
      </c>
      <c r="BB45">
        <f>IF(AND($L45&lt;=$P$2,42&lt;=$P$2),INDEX(WH_Backend!$DZ$6:$IO$125,$L45,42),0)</f>
        <v>0</v>
      </c>
      <c r="BC45">
        <f>IF(AND($L45&lt;=$P$2,43&lt;=$P$2),INDEX(WH_Backend!$DZ$6:$IO$125,$L45,43),0)</f>
        <v>0</v>
      </c>
      <c r="BD45">
        <f>IF(AND($L45&lt;=$P$2,44&lt;=$P$2),INDEX(WH_Backend!$DZ$6:$IO$125,$L45,44),0)</f>
        <v>0</v>
      </c>
      <c r="BE45">
        <f>IF(AND($L45&lt;=$P$2,45&lt;=$P$2),INDEX(WH_Backend!$DZ$6:$IO$125,$L45,45),0)</f>
        <v>0</v>
      </c>
      <c r="BF45">
        <f>IF(AND($L45&lt;=$P$2,46&lt;=$P$2),INDEX(WH_Backend!$DZ$6:$IO$125,$L45,46),0)</f>
        <v>0</v>
      </c>
      <c r="BG45">
        <f>IF(AND($L45&lt;=$P$2,47&lt;=$P$2),INDEX(WH_Backend!$DZ$6:$IO$125,$L45,47),0)</f>
        <v>0</v>
      </c>
      <c r="BH45">
        <f>IF(AND($L45&lt;=$P$2,48&lt;=$P$2),INDEX(WH_Backend!$DZ$6:$IO$125,$L45,48),0)</f>
        <v>0</v>
      </c>
      <c r="BI45">
        <f>IF(AND($L45&lt;=$P$2,49&lt;=$P$2),INDEX(WH_Backend!$DZ$6:$IO$125,$L45,49),0)</f>
        <v>0</v>
      </c>
      <c r="BJ45">
        <f>IF(AND($L45&lt;=$P$2,50&lt;=$P$2),INDEX(WH_Backend!$DZ$6:$IO$125,$L45,50),0)</f>
        <v>0</v>
      </c>
      <c r="BK45">
        <f>IF(AND($L45&lt;=$P$2,51&lt;=$P$2),INDEX(WH_Backend!$DZ$6:$IO$125,$L45,51),0)</f>
        <v>0</v>
      </c>
      <c r="BL45">
        <f>IF(AND($L45&lt;=$P$2,52&lt;=$P$2),INDEX(WH_Backend!$DZ$6:$IO$125,$L45,52),0)</f>
        <v>0</v>
      </c>
      <c r="BM45">
        <f>IF(AND($L45&lt;=$P$2,53&lt;=$P$2),INDEX(WH_Backend!$DZ$6:$IO$125,$L45,53),0)</f>
        <v>0</v>
      </c>
      <c r="BN45">
        <f>IF(AND($L45&lt;=$P$2,54&lt;=$P$2),INDEX(WH_Backend!$DZ$6:$IO$125,$L45,54),0)</f>
        <v>0</v>
      </c>
      <c r="BO45">
        <f>IF(AND($L45&lt;=$P$2,55&lt;=$P$2),INDEX(WH_Backend!$DZ$6:$IO$125,$L45,55),0)</f>
        <v>0</v>
      </c>
      <c r="BP45">
        <f>IF(AND($L45&lt;=$P$2,56&lt;=$P$2),INDEX(WH_Backend!$DZ$6:$IO$125,$L45,56),0)</f>
        <v>0</v>
      </c>
      <c r="BQ45">
        <f>IF(AND($L45&lt;=$P$2,57&lt;=$P$2),INDEX(WH_Backend!$DZ$6:$IO$125,$L45,57),0)</f>
        <v>0</v>
      </c>
      <c r="BR45">
        <f>IF(AND($L45&lt;=$P$2,58&lt;=$P$2),INDEX(WH_Backend!$DZ$6:$IO$125,$L45,58),0)</f>
        <v>0</v>
      </c>
      <c r="BS45">
        <f>IF(AND($L45&lt;=$P$2,59&lt;=$P$2),INDEX(WH_Backend!$DZ$6:$IO$125,$L45,59),0)</f>
        <v>0</v>
      </c>
      <c r="BT45">
        <f>IF(AND($L45&lt;=$P$2,60&lt;=$P$2),INDEX(WH_Backend!$DZ$6:$IO$125,$L45,60),0)</f>
        <v>0</v>
      </c>
      <c r="BU45">
        <f>IF(AND($L45&lt;=$P$2,61&lt;=$P$2),INDEX(WH_Backend!$DZ$6:$IO$125,$L45,61),0)</f>
        <v>0</v>
      </c>
      <c r="BV45">
        <f>IF(AND($L45&lt;=$P$2,62&lt;=$P$2),INDEX(WH_Backend!$DZ$6:$IO$125,$L45,62),0)</f>
        <v>0</v>
      </c>
      <c r="BW45">
        <f>IF(AND($L45&lt;=$P$2,63&lt;=$P$2),INDEX(WH_Backend!$DZ$6:$IO$125,$L45,63),0)</f>
        <v>0</v>
      </c>
      <c r="BX45">
        <f>IF(AND($L45&lt;=$P$2,64&lt;=$P$2),INDEX(WH_Backend!$DZ$6:$IO$125,$L45,64),0)</f>
        <v>0</v>
      </c>
      <c r="BY45">
        <f>IF(AND($L45&lt;=$P$2,65&lt;=$P$2),INDEX(WH_Backend!$DZ$6:$IO$125,$L45,65),0)</f>
        <v>0</v>
      </c>
      <c r="BZ45">
        <f>IF(AND($L45&lt;=$P$2,66&lt;=$P$2),INDEX(WH_Backend!$DZ$6:$IO$125,$L45,66),0)</f>
        <v>0</v>
      </c>
      <c r="CA45">
        <f>IF(AND($L45&lt;=$P$2,67&lt;=$P$2),INDEX(WH_Backend!$DZ$6:$IO$125,$L45,67),0)</f>
        <v>0</v>
      </c>
      <c r="CB45">
        <f>IF(AND($L45&lt;=$P$2,68&lt;=$P$2),INDEX(WH_Backend!$DZ$6:$IO$125,$L45,68),0)</f>
        <v>0</v>
      </c>
      <c r="CC45">
        <f>IF(AND($L45&lt;=$P$2,69&lt;=$P$2),INDEX(WH_Backend!$DZ$6:$IO$125,$L45,69),0)</f>
        <v>0</v>
      </c>
      <c r="CD45">
        <f>IF(AND($L45&lt;=$P$2,70&lt;=$P$2),INDEX(WH_Backend!$DZ$6:$IO$125,$L45,70),0)</f>
        <v>0</v>
      </c>
      <c r="CE45">
        <f>IF(AND($L45&lt;=$P$2,71&lt;=$P$2),INDEX(WH_Backend!$DZ$6:$IO$125,$L45,71),0)</f>
        <v>0</v>
      </c>
      <c r="CF45">
        <f>IF(AND($L45&lt;=$P$2,72&lt;=$P$2),INDEX(WH_Backend!$DZ$6:$IO$125,$L45,72),0)</f>
        <v>0</v>
      </c>
      <c r="CG45">
        <f>IF(AND($L45&lt;=$P$2,73&lt;=$P$2),INDEX(WH_Backend!$DZ$6:$IO$125,$L45,73),0)</f>
        <v>0</v>
      </c>
      <c r="CH45">
        <f>IF(AND($L45&lt;=$P$2,74&lt;=$P$2),INDEX(WH_Backend!$DZ$6:$IO$125,$L45,74),0)</f>
        <v>0</v>
      </c>
      <c r="CI45">
        <f>IF(AND($L45&lt;=$P$2,75&lt;=$P$2),INDEX(WH_Backend!$DZ$6:$IO$125,$L45,75),0)</f>
        <v>0</v>
      </c>
      <c r="CJ45">
        <f>IF(AND($L45&lt;=$P$2,76&lt;=$P$2),INDEX(WH_Backend!$DZ$6:$IO$125,$L45,76),0)</f>
        <v>0</v>
      </c>
      <c r="CK45">
        <f>IF(AND($L45&lt;=$P$2,77&lt;=$P$2),INDEX(WH_Backend!$DZ$6:$IO$125,$L45,77),0)</f>
        <v>0</v>
      </c>
      <c r="CL45">
        <f>IF(AND($L45&lt;=$P$2,78&lt;=$P$2),INDEX(WH_Backend!$DZ$6:$IO$125,$L45,78),0)</f>
        <v>0</v>
      </c>
      <c r="CM45">
        <f>IF(AND($L45&lt;=$P$2,79&lt;=$P$2),INDEX(WH_Backend!$DZ$6:$IO$125,$L45,79),0)</f>
        <v>0</v>
      </c>
      <c r="CN45">
        <f>IF(AND($L45&lt;=$P$2,80&lt;=$P$2),INDEX(WH_Backend!$DZ$6:$IO$125,$L45,80),0)</f>
        <v>0</v>
      </c>
      <c r="CO45">
        <f>IF(AND($L45&lt;=$P$2,81&lt;=$P$2),INDEX(WH_Backend!$DZ$6:$IO$125,$L45,81),0)</f>
        <v>0</v>
      </c>
      <c r="CP45">
        <f>IF(AND($L45&lt;=$P$2,82&lt;=$P$2),INDEX(WH_Backend!$DZ$6:$IO$125,$L45,82),0)</f>
        <v>0</v>
      </c>
      <c r="CQ45">
        <f>IF(AND($L45&lt;=$P$2,83&lt;=$P$2),INDEX(WH_Backend!$DZ$6:$IO$125,$L45,83),0)</f>
        <v>0</v>
      </c>
      <c r="CR45">
        <f>IF(AND($L45&lt;=$P$2,84&lt;=$P$2),INDEX(WH_Backend!$DZ$6:$IO$125,$L45,84),0)</f>
        <v>0</v>
      </c>
      <c r="CS45">
        <f>IF(AND($L45&lt;=$P$2,85&lt;=$P$2),INDEX(WH_Backend!$DZ$6:$IO$125,$L45,85),0)</f>
        <v>0</v>
      </c>
      <c r="CT45">
        <f>IF(AND($L45&lt;=$P$2,86&lt;=$P$2),INDEX(WH_Backend!$DZ$6:$IO$125,$L45,86),0)</f>
        <v>0</v>
      </c>
      <c r="CU45">
        <f>IF(AND($L45&lt;=$P$2,87&lt;=$P$2),INDEX(WH_Backend!$DZ$6:$IO$125,$L45,87),0)</f>
        <v>0</v>
      </c>
      <c r="CV45">
        <f>IF(AND($L45&lt;=$P$2,88&lt;=$P$2),INDEX(WH_Backend!$DZ$6:$IO$125,$L45,88),0)</f>
        <v>0</v>
      </c>
      <c r="CW45">
        <f>IF(AND($L45&lt;=$P$2,89&lt;=$P$2),INDEX(WH_Backend!$DZ$6:$IO$125,$L45,89),0)</f>
        <v>0</v>
      </c>
      <c r="CX45">
        <f>IF(AND($L45&lt;=$P$2,90&lt;=$P$2),INDEX(WH_Backend!$DZ$6:$IO$125,$L45,90),0)</f>
        <v>0</v>
      </c>
      <c r="CY45">
        <f>IF(AND($L45&lt;=$P$2,91&lt;=$P$2),INDEX(WH_Backend!$DZ$6:$IO$125,$L45,91),0)</f>
        <v>0</v>
      </c>
      <c r="CZ45">
        <f>IF(AND($L45&lt;=$P$2,92&lt;=$P$2),INDEX(WH_Backend!$DZ$6:$IO$125,$L45,92),0)</f>
        <v>0</v>
      </c>
      <c r="DA45">
        <f>IF(AND($L45&lt;=$P$2,93&lt;=$P$2),INDEX(WH_Backend!$DZ$6:$IO$125,$L45,93),0)</f>
        <v>0</v>
      </c>
      <c r="DB45">
        <f>IF(AND($L45&lt;=$P$2,94&lt;=$P$2),INDEX(WH_Backend!$DZ$6:$IO$125,$L45,94),0)</f>
        <v>0</v>
      </c>
      <c r="DC45">
        <f>IF(AND($L45&lt;=$P$2,95&lt;=$P$2),INDEX(WH_Backend!$DZ$6:$IO$125,$L45,95),0)</f>
        <v>0</v>
      </c>
      <c r="DD45">
        <f>IF(AND($L45&lt;=$P$2,96&lt;=$P$2),INDEX(WH_Backend!$DZ$6:$IO$125,$L45,96),0)</f>
        <v>0</v>
      </c>
      <c r="DE45">
        <f>IF(AND($L45&lt;=$P$2,97&lt;=$P$2),INDEX(WH_Backend!$DZ$6:$IO$125,$L45,97),0)</f>
        <v>0</v>
      </c>
      <c r="DF45">
        <f>IF(AND($L45&lt;=$P$2,98&lt;=$P$2),INDEX(WH_Backend!$DZ$6:$IO$125,$L45,98),0)</f>
        <v>0</v>
      </c>
      <c r="DG45">
        <f>IF(AND($L45&lt;=$P$2,99&lt;=$P$2),INDEX(WH_Backend!$DZ$6:$IO$125,$L45,99),0)</f>
        <v>0</v>
      </c>
      <c r="DH45">
        <f>IF(AND($L45&lt;=$P$2,100&lt;=$P$2),INDEX(WH_Backend!$DZ$6:$IO$125,$L45,100),0)</f>
        <v>0</v>
      </c>
      <c r="DI45">
        <f>IF(AND($L45&lt;=$P$2,101&lt;=$P$2),INDEX(WH_Backend!$DZ$6:$IO$125,$L45,101),0)</f>
        <v>0</v>
      </c>
      <c r="DJ45">
        <f>IF(AND($L45&lt;=$P$2,102&lt;=$P$2),INDEX(WH_Backend!$DZ$6:$IO$125,$L45,102),0)</f>
        <v>0</v>
      </c>
      <c r="DK45">
        <f>IF(AND($L45&lt;=$P$2,103&lt;=$P$2),INDEX(WH_Backend!$DZ$6:$IO$125,$L45,103),0)</f>
        <v>0</v>
      </c>
      <c r="DL45">
        <f>IF(AND($L45&lt;=$P$2,104&lt;=$P$2),INDEX(WH_Backend!$DZ$6:$IO$125,$L45,104),0)</f>
        <v>0</v>
      </c>
      <c r="DM45">
        <f>IF(AND($L45&lt;=$P$2,105&lt;=$P$2),INDEX(WH_Backend!$DZ$6:$IO$125,$L45,105),0)</f>
        <v>0</v>
      </c>
      <c r="DN45">
        <f>IF(AND($L45&lt;=$P$2,106&lt;=$P$2),INDEX(WH_Backend!$DZ$6:$IO$125,$L45,106),0)</f>
        <v>0</v>
      </c>
      <c r="DO45">
        <f>IF(AND($L45&lt;=$P$2,107&lt;=$P$2),INDEX(WH_Backend!$DZ$6:$IO$125,$L45,107),0)</f>
        <v>0</v>
      </c>
      <c r="DP45">
        <f>IF(AND($L45&lt;=$P$2,108&lt;=$P$2),INDEX(WH_Backend!$DZ$6:$IO$125,$L45,108),0)</f>
        <v>0</v>
      </c>
      <c r="DQ45">
        <f>IF(AND($L45&lt;=$P$2,109&lt;=$P$2),INDEX(WH_Backend!$DZ$6:$IO$125,$L45,109),0)</f>
        <v>0</v>
      </c>
      <c r="DR45">
        <f>IF(AND($L45&lt;=$P$2,110&lt;=$P$2),INDEX(WH_Backend!$DZ$6:$IO$125,$L45,110),0)</f>
        <v>0</v>
      </c>
      <c r="DS45">
        <f>IF(AND($L45&lt;=$P$2,111&lt;=$P$2),INDEX(WH_Backend!$DZ$6:$IO$125,$L45,111),0)</f>
        <v>0</v>
      </c>
      <c r="DT45">
        <f>IF(AND($L45&lt;=$P$2,112&lt;=$P$2),INDEX(WH_Backend!$DZ$6:$IO$125,$L45,112),0)</f>
        <v>0</v>
      </c>
      <c r="DU45">
        <f>IF(AND($L45&lt;=$P$2,113&lt;=$P$2),INDEX(WH_Backend!$DZ$6:$IO$125,$L45,113),0)</f>
        <v>0</v>
      </c>
      <c r="DV45">
        <f>IF(AND($L45&lt;=$P$2,114&lt;=$P$2),INDEX(WH_Backend!$DZ$6:$IO$125,$L45,114),0)</f>
        <v>0</v>
      </c>
      <c r="DW45">
        <f>IF(AND($L45&lt;=$P$2,115&lt;=$P$2),INDEX(WH_Backend!$DZ$6:$IO$125,$L45,115),0)</f>
        <v>0</v>
      </c>
      <c r="DX45">
        <f>IF(AND($L45&lt;=$P$2,116&lt;=$P$2),INDEX(WH_Backend!$DZ$6:$IO$125,$L45,116),0)</f>
        <v>0</v>
      </c>
      <c r="DY45">
        <f>IF(AND($L45&lt;=$P$2,117&lt;=$P$2),INDEX(WH_Backend!$DZ$6:$IO$125,$L45,117),0)</f>
        <v>0</v>
      </c>
      <c r="DZ45">
        <f>IF(AND($L45&lt;=$P$2,118&lt;=$P$2),INDEX(WH_Backend!$DZ$6:$IO$125,$L45,118),0)</f>
        <v>0</v>
      </c>
      <c r="EA45">
        <f>IF(AND($L45&lt;=$P$2,119&lt;=$P$2),INDEX(WH_Backend!$DZ$6:$IO$125,$L45,119),0)</f>
        <v>0</v>
      </c>
      <c r="EB45">
        <f>IF(AND($L45&lt;=$P$2,120&lt;=$P$2),INDEX(WH_Backend!$DZ$6:$IO$125,$L45,120),0)</f>
        <v>0</v>
      </c>
    </row>
    <row r="46" spans="1:132" ht="15">
      <c r="A46" s="25">
        <f>IF(L46&lt;=$P$2,INDEX(WH_Backend!$E$6:$E$125,L46),0)</f>
        <v>0</v>
      </c>
      <c r="B46" s="25">
        <f t="array" ref="B46">IF(L46&lt;=$P$2,MMULT(M171:INDEX(M171:EF171,$P$2),$A$6:INDEX($A$6:$A$125,$P$2)),0)</f>
        <v>0</v>
      </c>
      <c r="C46" s="25">
        <f t="shared" si="0"/>
        <v>0</v>
      </c>
      <c r="E46" t="str">
        <f>IF(L46&lt;=$P$2,Inputs!A46,"")</f>
        <v/>
      </c>
      <c r="F46" s="25" t="str">
        <f>IF(L46&lt;=$P$2,Inputs!D46,"")</f>
        <v/>
      </c>
      <c r="G46" s="25" t="str">
        <f t="shared" si="2"/>
        <v/>
      </c>
      <c r="J46" t="str">
        <f>IF($L46&lt;=$E$2,WH_Numerical!$F46,"")</f>
        <v/>
      </c>
      <c r="L46" s="10">
        <v>41</v>
      </c>
      <c r="M46">
        <f>IF(AND($L46&lt;=$P$2,1&lt;=$P$2),INDEX(WH_Backend!$DZ$6:$IO$125,$L46,1),0)</f>
        <v>0</v>
      </c>
      <c r="N46">
        <f>IF(AND($L46&lt;=$P$2,2&lt;=$P$2),INDEX(WH_Backend!$DZ$6:$IO$125,$L46,2),0)</f>
        <v>0</v>
      </c>
      <c r="O46">
        <f>IF(AND($L46&lt;=$P$2,3&lt;=$P$2),INDEX(WH_Backend!$DZ$6:$IO$125,$L46,3),0)</f>
        <v>0</v>
      </c>
      <c r="P46">
        <f>IF(AND($L46&lt;=$P$2,4&lt;=$P$2),INDEX(WH_Backend!$DZ$6:$IO$125,$L46,4),0)</f>
        <v>0</v>
      </c>
      <c r="Q46">
        <f>IF(AND($L46&lt;=$P$2,5&lt;=$P$2),INDEX(WH_Backend!$DZ$6:$IO$125,$L46,5),0)</f>
        <v>0</v>
      </c>
      <c r="R46">
        <f>IF(AND($L46&lt;=$P$2,6&lt;=$P$2),INDEX(WH_Backend!$DZ$6:$IO$125,$L46,6),0)</f>
        <v>0</v>
      </c>
      <c r="S46">
        <f>IF(AND($L46&lt;=$P$2,7&lt;=$P$2),INDEX(WH_Backend!$DZ$6:$IO$125,$L46,7),0)</f>
        <v>0</v>
      </c>
      <c r="T46">
        <f>IF(AND($L46&lt;=$P$2,8&lt;=$P$2),INDEX(WH_Backend!$DZ$6:$IO$125,$L46,8),0)</f>
        <v>0</v>
      </c>
      <c r="U46">
        <f>IF(AND($L46&lt;=$P$2,9&lt;=$P$2),INDEX(WH_Backend!$DZ$6:$IO$125,$L46,9),0)</f>
        <v>0</v>
      </c>
      <c r="V46">
        <f>IF(AND($L46&lt;=$P$2,10&lt;=$P$2),INDEX(WH_Backend!$DZ$6:$IO$125,$L46,10),0)</f>
        <v>0</v>
      </c>
      <c r="W46">
        <f>IF(AND($L46&lt;=$P$2,11&lt;=$P$2),INDEX(WH_Backend!$DZ$6:$IO$125,$L46,11),0)</f>
        <v>0</v>
      </c>
      <c r="X46">
        <f>IF(AND($L46&lt;=$P$2,12&lt;=$P$2),INDEX(WH_Backend!$DZ$6:$IO$125,$L46,12),0)</f>
        <v>0</v>
      </c>
      <c r="Y46">
        <f>IF(AND($L46&lt;=$P$2,13&lt;=$P$2),INDEX(WH_Backend!$DZ$6:$IO$125,$L46,13),0)</f>
        <v>0</v>
      </c>
      <c r="Z46">
        <f>IF(AND($L46&lt;=$P$2,14&lt;=$P$2),INDEX(WH_Backend!$DZ$6:$IO$125,$L46,14),0)</f>
        <v>0</v>
      </c>
      <c r="AA46">
        <f>IF(AND($L46&lt;=$P$2,15&lt;=$P$2),INDEX(WH_Backend!$DZ$6:$IO$125,$L46,15),0)</f>
        <v>0</v>
      </c>
      <c r="AB46">
        <f>IF(AND($L46&lt;=$P$2,16&lt;=$P$2),INDEX(WH_Backend!$DZ$6:$IO$125,$L46,16),0)</f>
        <v>0</v>
      </c>
      <c r="AC46">
        <f>IF(AND($L46&lt;=$P$2,17&lt;=$P$2),INDEX(WH_Backend!$DZ$6:$IO$125,$L46,17),0)</f>
        <v>0</v>
      </c>
      <c r="AD46">
        <f>IF(AND($L46&lt;=$P$2,18&lt;=$P$2),INDEX(WH_Backend!$DZ$6:$IO$125,$L46,18),0)</f>
        <v>0</v>
      </c>
      <c r="AE46">
        <f>IF(AND($L46&lt;=$P$2,19&lt;=$P$2),INDEX(WH_Backend!$DZ$6:$IO$125,$L46,19),0)</f>
        <v>0</v>
      </c>
      <c r="AF46">
        <f>IF(AND($L46&lt;=$P$2,20&lt;=$P$2),INDEX(WH_Backend!$DZ$6:$IO$125,$L46,20),0)</f>
        <v>0</v>
      </c>
      <c r="AG46">
        <f>IF(AND($L46&lt;=$P$2,21&lt;=$P$2),INDEX(WH_Backend!$DZ$6:$IO$125,$L46,21),0)</f>
        <v>0</v>
      </c>
      <c r="AH46">
        <f>IF(AND($L46&lt;=$P$2,22&lt;=$P$2),INDEX(WH_Backend!$DZ$6:$IO$125,$L46,22),0)</f>
        <v>0</v>
      </c>
      <c r="AI46">
        <f>IF(AND($L46&lt;=$P$2,23&lt;=$P$2),INDEX(WH_Backend!$DZ$6:$IO$125,$L46,23),0)</f>
        <v>0</v>
      </c>
      <c r="AJ46">
        <f>IF(AND($L46&lt;=$P$2,24&lt;=$P$2),INDEX(WH_Backend!$DZ$6:$IO$125,$L46,24),0)</f>
        <v>0</v>
      </c>
      <c r="AK46">
        <f>IF(AND($L46&lt;=$P$2,25&lt;=$P$2),INDEX(WH_Backend!$DZ$6:$IO$125,$L46,25),0)</f>
        <v>0</v>
      </c>
      <c r="AL46">
        <f>IF(AND($L46&lt;=$P$2,26&lt;=$P$2),INDEX(WH_Backend!$DZ$6:$IO$125,$L46,26),0)</f>
        <v>0</v>
      </c>
      <c r="AM46">
        <f>IF(AND($L46&lt;=$P$2,27&lt;=$P$2),INDEX(WH_Backend!$DZ$6:$IO$125,$L46,27),0)</f>
        <v>0</v>
      </c>
      <c r="AN46">
        <f>IF(AND($L46&lt;=$P$2,28&lt;=$P$2),INDEX(WH_Backend!$DZ$6:$IO$125,$L46,28),0)</f>
        <v>0</v>
      </c>
      <c r="AO46">
        <f>IF(AND($L46&lt;=$P$2,29&lt;=$P$2),INDEX(WH_Backend!$DZ$6:$IO$125,$L46,29),0)</f>
        <v>0</v>
      </c>
      <c r="AP46">
        <f>IF(AND($L46&lt;=$P$2,30&lt;=$P$2),INDEX(WH_Backend!$DZ$6:$IO$125,$L46,30),0)</f>
        <v>0</v>
      </c>
      <c r="AQ46">
        <f>IF(AND($L46&lt;=$P$2,31&lt;=$P$2),INDEX(WH_Backend!$DZ$6:$IO$125,$L46,31),0)</f>
        <v>0</v>
      </c>
      <c r="AR46">
        <f>IF(AND($L46&lt;=$P$2,32&lt;=$P$2),INDEX(WH_Backend!$DZ$6:$IO$125,$L46,32),0)</f>
        <v>0</v>
      </c>
      <c r="AS46">
        <f>IF(AND($L46&lt;=$P$2,33&lt;=$P$2),INDEX(WH_Backend!$DZ$6:$IO$125,$L46,33),0)</f>
        <v>0</v>
      </c>
      <c r="AT46">
        <f>IF(AND($L46&lt;=$P$2,34&lt;=$P$2),INDEX(WH_Backend!$DZ$6:$IO$125,$L46,34),0)</f>
        <v>0</v>
      </c>
      <c r="AU46">
        <f>IF(AND($L46&lt;=$P$2,35&lt;=$P$2),INDEX(WH_Backend!$DZ$6:$IO$125,$L46,35),0)</f>
        <v>0</v>
      </c>
      <c r="AV46">
        <f>IF(AND($L46&lt;=$P$2,36&lt;=$P$2),INDEX(WH_Backend!$DZ$6:$IO$125,$L46,36),0)</f>
        <v>0</v>
      </c>
      <c r="AW46">
        <f>IF(AND($L46&lt;=$P$2,37&lt;=$P$2),INDEX(WH_Backend!$DZ$6:$IO$125,$L46,37),0)</f>
        <v>0</v>
      </c>
      <c r="AX46">
        <f>IF(AND($L46&lt;=$P$2,38&lt;=$P$2),INDEX(WH_Backend!$DZ$6:$IO$125,$L46,38),0)</f>
        <v>0</v>
      </c>
      <c r="AY46">
        <f>IF(AND($L46&lt;=$P$2,39&lt;=$P$2),INDEX(WH_Backend!$DZ$6:$IO$125,$L46,39),0)</f>
        <v>0</v>
      </c>
      <c r="AZ46">
        <f>IF(AND($L46&lt;=$P$2,40&lt;=$P$2),INDEX(WH_Backend!$DZ$6:$IO$125,$L46,40),0)</f>
        <v>0</v>
      </c>
      <c r="BA46">
        <f>IF(AND($L46&lt;=$P$2,41&lt;=$P$2),INDEX(WH_Backend!$DZ$6:$IO$125,$L46,41),0)</f>
        <v>0</v>
      </c>
      <c r="BB46">
        <f>IF(AND($L46&lt;=$P$2,42&lt;=$P$2),INDEX(WH_Backend!$DZ$6:$IO$125,$L46,42),0)</f>
        <v>0</v>
      </c>
      <c r="BC46">
        <f>IF(AND($L46&lt;=$P$2,43&lt;=$P$2),INDEX(WH_Backend!$DZ$6:$IO$125,$L46,43),0)</f>
        <v>0</v>
      </c>
      <c r="BD46">
        <f>IF(AND($L46&lt;=$P$2,44&lt;=$P$2),INDEX(WH_Backend!$DZ$6:$IO$125,$L46,44),0)</f>
        <v>0</v>
      </c>
      <c r="BE46">
        <f>IF(AND($L46&lt;=$P$2,45&lt;=$P$2),INDEX(WH_Backend!$DZ$6:$IO$125,$L46,45),0)</f>
        <v>0</v>
      </c>
      <c r="BF46">
        <f>IF(AND($L46&lt;=$P$2,46&lt;=$P$2),INDEX(WH_Backend!$DZ$6:$IO$125,$L46,46),0)</f>
        <v>0</v>
      </c>
      <c r="BG46">
        <f>IF(AND($L46&lt;=$P$2,47&lt;=$P$2),INDEX(WH_Backend!$DZ$6:$IO$125,$L46,47),0)</f>
        <v>0</v>
      </c>
      <c r="BH46">
        <f>IF(AND($L46&lt;=$P$2,48&lt;=$P$2),INDEX(WH_Backend!$DZ$6:$IO$125,$L46,48),0)</f>
        <v>0</v>
      </c>
      <c r="BI46">
        <f>IF(AND($L46&lt;=$P$2,49&lt;=$P$2),INDEX(WH_Backend!$DZ$6:$IO$125,$L46,49),0)</f>
        <v>0</v>
      </c>
      <c r="BJ46">
        <f>IF(AND($L46&lt;=$P$2,50&lt;=$P$2),INDEX(WH_Backend!$DZ$6:$IO$125,$L46,50),0)</f>
        <v>0</v>
      </c>
      <c r="BK46">
        <f>IF(AND($L46&lt;=$P$2,51&lt;=$P$2),INDEX(WH_Backend!$DZ$6:$IO$125,$L46,51),0)</f>
        <v>0</v>
      </c>
      <c r="BL46">
        <f>IF(AND($L46&lt;=$P$2,52&lt;=$P$2),INDEX(WH_Backend!$DZ$6:$IO$125,$L46,52),0)</f>
        <v>0</v>
      </c>
      <c r="BM46">
        <f>IF(AND($L46&lt;=$P$2,53&lt;=$P$2),INDEX(WH_Backend!$DZ$6:$IO$125,$L46,53),0)</f>
        <v>0</v>
      </c>
      <c r="BN46">
        <f>IF(AND($L46&lt;=$P$2,54&lt;=$P$2),INDEX(WH_Backend!$DZ$6:$IO$125,$L46,54),0)</f>
        <v>0</v>
      </c>
      <c r="BO46">
        <f>IF(AND($L46&lt;=$P$2,55&lt;=$P$2),INDEX(WH_Backend!$DZ$6:$IO$125,$L46,55),0)</f>
        <v>0</v>
      </c>
      <c r="BP46">
        <f>IF(AND($L46&lt;=$P$2,56&lt;=$P$2),INDEX(WH_Backend!$DZ$6:$IO$125,$L46,56),0)</f>
        <v>0</v>
      </c>
      <c r="BQ46">
        <f>IF(AND($L46&lt;=$P$2,57&lt;=$P$2),INDEX(WH_Backend!$DZ$6:$IO$125,$L46,57),0)</f>
        <v>0</v>
      </c>
      <c r="BR46">
        <f>IF(AND($L46&lt;=$P$2,58&lt;=$P$2),INDEX(WH_Backend!$DZ$6:$IO$125,$L46,58),0)</f>
        <v>0</v>
      </c>
      <c r="BS46">
        <f>IF(AND($L46&lt;=$P$2,59&lt;=$P$2),INDEX(WH_Backend!$DZ$6:$IO$125,$L46,59),0)</f>
        <v>0</v>
      </c>
      <c r="BT46">
        <f>IF(AND($L46&lt;=$P$2,60&lt;=$P$2),INDEX(WH_Backend!$DZ$6:$IO$125,$L46,60),0)</f>
        <v>0</v>
      </c>
      <c r="BU46">
        <f>IF(AND($L46&lt;=$P$2,61&lt;=$P$2),INDEX(WH_Backend!$DZ$6:$IO$125,$L46,61),0)</f>
        <v>0</v>
      </c>
      <c r="BV46">
        <f>IF(AND($L46&lt;=$P$2,62&lt;=$P$2),INDEX(WH_Backend!$DZ$6:$IO$125,$L46,62),0)</f>
        <v>0</v>
      </c>
      <c r="BW46">
        <f>IF(AND($L46&lt;=$P$2,63&lt;=$P$2),INDEX(WH_Backend!$DZ$6:$IO$125,$L46,63),0)</f>
        <v>0</v>
      </c>
      <c r="BX46">
        <f>IF(AND($L46&lt;=$P$2,64&lt;=$P$2),INDEX(WH_Backend!$DZ$6:$IO$125,$L46,64),0)</f>
        <v>0</v>
      </c>
      <c r="BY46">
        <f>IF(AND($L46&lt;=$P$2,65&lt;=$P$2),INDEX(WH_Backend!$DZ$6:$IO$125,$L46,65),0)</f>
        <v>0</v>
      </c>
      <c r="BZ46">
        <f>IF(AND($L46&lt;=$P$2,66&lt;=$P$2),INDEX(WH_Backend!$DZ$6:$IO$125,$L46,66),0)</f>
        <v>0</v>
      </c>
      <c r="CA46">
        <f>IF(AND($L46&lt;=$P$2,67&lt;=$P$2),INDEX(WH_Backend!$DZ$6:$IO$125,$L46,67),0)</f>
        <v>0</v>
      </c>
      <c r="CB46">
        <f>IF(AND($L46&lt;=$P$2,68&lt;=$P$2),INDEX(WH_Backend!$DZ$6:$IO$125,$L46,68),0)</f>
        <v>0</v>
      </c>
      <c r="CC46">
        <f>IF(AND($L46&lt;=$P$2,69&lt;=$P$2),INDEX(WH_Backend!$DZ$6:$IO$125,$L46,69),0)</f>
        <v>0</v>
      </c>
      <c r="CD46">
        <f>IF(AND($L46&lt;=$P$2,70&lt;=$P$2),INDEX(WH_Backend!$DZ$6:$IO$125,$L46,70),0)</f>
        <v>0</v>
      </c>
      <c r="CE46">
        <f>IF(AND($L46&lt;=$P$2,71&lt;=$P$2),INDEX(WH_Backend!$DZ$6:$IO$125,$L46,71),0)</f>
        <v>0</v>
      </c>
      <c r="CF46">
        <f>IF(AND($L46&lt;=$P$2,72&lt;=$P$2),INDEX(WH_Backend!$DZ$6:$IO$125,$L46,72),0)</f>
        <v>0</v>
      </c>
      <c r="CG46">
        <f>IF(AND($L46&lt;=$P$2,73&lt;=$P$2),INDEX(WH_Backend!$DZ$6:$IO$125,$L46,73),0)</f>
        <v>0</v>
      </c>
      <c r="CH46">
        <f>IF(AND($L46&lt;=$P$2,74&lt;=$P$2),INDEX(WH_Backend!$DZ$6:$IO$125,$L46,74),0)</f>
        <v>0</v>
      </c>
      <c r="CI46">
        <f>IF(AND($L46&lt;=$P$2,75&lt;=$P$2),INDEX(WH_Backend!$DZ$6:$IO$125,$L46,75),0)</f>
        <v>0</v>
      </c>
      <c r="CJ46">
        <f>IF(AND($L46&lt;=$P$2,76&lt;=$P$2),INDEX(WH_Backend!$DZ$6:$IO$125,$L46,76),0)</f>
        <v>0</v>
      </c>
      <c r="CK46">
        <f>IF(AND($L46&lt;=$P$2,77&lt;=$P$2),INDEX(WH_Backend!$DZ$6:$IO$125,$L46,77),0)</f>
        <v>0</v>
      </c>
      <c r="CL46">
        <f>IF(AND($L46&lt;=$P$2,78&lt;=$P$2),INDEX(WH_Backend!$DZ$6:$IO$125,$L46,78),0)</f>
        <v>0</v>
      </c>
      <c r="CM46">
        <f>IF(AND($L46&lt;=$P$2,79&lt;=$P$2),INDEX(WH_Backend!$DZ$6:$IO$125,$L46,79),0)</f>
        <v>0</v>
      </c>
      <c r="CN46">
        <f>IF(AND($L46&lt;=$P$2,80&lt;=$P$2),INDEX(WH_Backend!$DZ$6:$IO$125,$L46,80),0)</f>
        <v>0</v>
      </c>
      <c r="CO46">
        <f>IF(AND($L46&lt;=$P$2,81&lt;=$P$2),INDEX(WH_Backend!$DZ$6:$IO$125,$L46,81),0)</f>
        <v>0</v>
      </c>
      <c r="CP46">
        <f>IF(AND($L46&lt;=$P$2,82&lt;=$P$2),INDEX(WH_Backend!$DZ$6:$IO$125,$L46,82),0)</f>
        <v>0</v>
      </c>
      <c r="CQ46">
        <f>IF(AND($L46&lt;=$P$2,83&lt;=$P$2),INDEX(WH_Backend!$DZ$6:$IO$125,$L46,83),0)</f>
        <v>0</v>
      </c>
      <c r="CR46">
        <f>IF(AND($L46&lt;=$P$2,84&lt;=$P$2),INDEX(WH_Backend!$DZ$6:$IO$125,$L46,84),0)</f>
        <v>0</v>
      </c>
      <c r="CS46">
        <f>IF(AND($L46&lt;=$P$2,85&lt;=$P$2),INDEX(WH_Backend!$DZ$6:$IO$125,$L46,85),0)</f>
        <v>0</v>
      </c>
      <c r="CT46">
        <f>IF(AND($L46&lt;=$P$2,86&lt;=$P$2),INDEX(WH_Backend!$DZ$6:$IO$125,$L46,86),0)</f>
        <v>0</v>
      </c>
      <c r="CU46">
        <f>IF(AND($L46&lt;=$P$2,87&lt;=$P$2),INDEX(WH_Backend!$DZ$6:$IO$125,$L46,87),0)</f>
        <v>0</v>
      </c>
      <c r="CV46">
        <f>IF(AND($L46&lt;=$P$2,88&lt;=$P$2),INDEX(WH_Backend!$DZ$6:$IO$125,$L46,88),0)</f>
        <v>0</v>
      </c>
      <c r="CW46">
        <f>IF(AND($L46&lt;=$P$2,89&lt;=$P$2),INDEX(WH_Backend!$DZ$6:$IO$125,$L46,89),0)</f>
        <v>0</v>
      </c>
      <c r="CX46">
        <f>IF(AND($L46&lt;=$P$2,90&lt;=$P$2),INDEX(WH_Backend!$DZ$6:$IO$125,$L46,90),0)</f>
        <v>0</v>
      </c>
      <c r="CY46">
        <f>IF(AND($L46&lt;=$P$2,91&lt;=$P$2),INDEX(WH_Backend!$DZ$6:$IO$125,$L46,91),0)</f>
        <v>0</v>
      </c>
      <c r="CZ46">
        <f>IF(AND($L46&lt;=$P$2,92&lt;=$P$2),INDEX(WH_Backend!$DZ$6:$IO$125,$L46,92),0)</f>
        <v>0</v>
      </c>
      <c r="DA46">
        <f>IF(AND($L46&lt;=$P$2,93&lt;=$P$2),INDEX(WH_Backend!$DZ$6:$IO$125,$L46,93),0)</f>
        <v>0</v>
      </c>
      <c r="DB46">
        <f>IF(AND($L46&lt;=$P$2,94&lt;=$P$2),INDEX(WH_Backend!$DZ$6:$IO$125,$L46,94),0)</f>
        <v>0</v>
      </c>
      <c r="DC46">
        <f>IF(AND($L46&lt;=$P$2,95&lt;=$P$2),INDEX(WH_Backend!$DZ$6:$IO$125,$L46,95),0)</f>
        <v>0</v>
      </c>
      <c r="DD46">
        <f>IF(AND($L46&lt;=$P$2,96&lt;=$P$2),INDEX(WH_Backend!$DZ$6:$IO$125,$L46,96),0)</f>
        <v>0</v>
      </c>
      <c r="DE46">
        <f>IF(AND($L46&lt;=$P$2,97&lt;=$P$2),INDEX(WH_Backend!$DZ$6:$IO$125,$L46,97),0)</f>
        <v>0</v>
      </c>
      <c r="DF46">
        <f>IF(AND($L46&lt;=$P$2,98&lt;=$P$2),INDEX(WH_Backend!$DZ$6:$IO$125,$L46,98),0)</f>
        <v>0</v>
      </c>
      <c r="DG46">
        <f>IF(AND($L46&lt;=$P$2,99&lt;=$P$2),INDEX(WH_Backend!$DZ$6:$IO$125,$L46,99),0)</f>
        <v>0</v>
      </c>
      <c r="DH46">
        <f>IF(AND($L46&lt;=$P$2,100&lt;=$P$2),INDEX(WH_Backend!$DZ$6:$IO$125,$L46,100),0)</f>
        <v>0</v>
      </c>
      <c r="DI46">
        <f>IF(AND($L46&lt;=$P$2,101&lt;=$P$2),INDEX(WH_Backend!$DZ$6:$IO$125,$L46,101),0)</f>
        <v>0</v>
      </c>
      <c r="DJ46">
        <f>IF(AND($L46&lt;=$P$2,102&lt;=$P$2),INDEX(WH_Backend!$DZ$6:$IO$125,$L46,102),0)</f>
        <v>0</v>
      </c>
      <c r="DK46">
        <f>IF(AND($L46&lt;=$P$2,103&lt;=$P$2),INDEX(WH_Backend!$DZ$6:$IO$125,$L46,103),0)</f>
        <v>0</v>
      </c>
      <c r="DL46">
        <f>IF(AND($L46&lt;=$P$2,104&lt;=$P$2),INDEX(WH_Backend!$DZ$6:$IO$125,$L46,104),0)</f>
        <v>0</v>
      </c>
      <c r="DM46">
        <f>IF(AND($L46&lt;=$P$2,105&lt;=$P$2),INDEX(WH_Backend!$DZ$6:$IO$125,$L46,105),0)</f>
        <v>0</v>
      </c>
      <c r="DN46">
        <f>IF(AND($L46&lt;=$P$2,106&lt;=$P$2),INDEX(WH_Backend!$DZ$6:$IO$125,$L46,106),0)</f>
        <v>0</v>
      </c>
      <c r="DO46">
        <f>IF(AND($L46&lt;=$P$2,107&lt;=$P$2),INDEX(WH_Backend!$DZ$6:$IO$125,$L46,107),0)</f>
        <v>0</v>
      </c>
      <c r="DP46">
        <f>IF(AND($L46&lt;=$P$2,108&lt;=$P$2),INDEX(WH_Backend!$DZ$6:$IO$125,$L46,108),0)</f>
        <v>0</v>
      </c>
      <c r="DQ46">
        <f>IF(AND($L46&lt;=$P$2,109&lt;=$P$2),INDEX(WH_Backend!$DZ$6:$IO$125,$L46,109),0)</f>
        <v>0</v>
      </c>
      <c r="DR46">
        <f>IF(AND($L46&lt;=$P$2,110&lt;=$P$2),INDEX(WH_Backend!$DZ$6:$IO$125,$L46,110),0)</f>
        <v>0</v>
      </c>
      <c r="DS46">
        <f>IF(AND($L46&lt;=$P$2,111&lt;=$P$2),INDEX(WH_Backend!$DZ$6:$IO$125,$L46,111),0)</f>
        <v>0</v>
      </c>
      <c r="DT46">
        <f>IF(AND($L46&lt;=$P$2,112&lt;=$P$2),INDEX(WH_Backend!$DZ$6:$IO$125,$L46,112),0)</f>
        <v>0</v>
      </c>
      <c r="DU46">
        <f>IF(AND($L46&lt;=$P$2,113&lt;=$P$2),INDEX(WH_Backend!$DZ$6:$IO$125,$L46,113),0)</f>
        <v>0</v>
      </c>
      <c r="DV46">
        <f>IF(AND($L46&lt;=$P$2,114&lt;=$P$2),INDEX(WH_Backend!$DZ$6:$IO$125,$L46,114),0)</f>
        <v>0</v>
      </c>
      <c r="DW46">
        <f>IF(AND($L46&lt;=$P$2,115&lt;=$P$2),INDEX(WH_Backend!$DZ$6:$IO$125,$L46,115),0)</f>
        <v>0</v>
      </c>
      <c r="DX46">
        <f>IF(AND($L46&lt;=$P$2,116&lt;=$P$2),INDEX(WH_Backend!$DZ$6:$IO$125,$L46,116),0)</f>
        <v>0</v>
      </c>
      <c r="DY46">
        <f>IF(AND($L46&lt;=$P$2,117&lt;=$P$2),INDEX(WH_Backend!$DZ$6:$IO$125,$L46,117),0)</f>
        <v>0</v>
      </c>
      <c r="DZ46">
        <f>IF(AND($L46&lt;=$P$2,118&lt;=$P$2),INDEX(WH_Backend!$DZ$6:$IO$125,$L46,118),0)</f>
        <v>0</v>
      </c>
      <c r="EA46">
        <f>IF(AND($L46&lt;=$P$2,119&lt;=$P$2),INDEX(WH_Backend!$DZ$6:$IO$125,$L46,119),0)</f>
        <v>0</v>
      </c>
      <c r="EB46">
        <f>IF(AND($L46&lt;=$P$2,120&lt;=$P$2),INDEX(WH_Backend!$DZ$6:$IO$125,$L46,120),0)</f>
        <v>0</v>
      </c>
    </row>
    <row r="47" spans="1:132" ht="15">
      <c r="A47" s="25">
        <f>IF(L47&lt;=$P$2,INDEX(WH_Backend!$E$6:$E$125,L47),0)</f>
        <v>0</v>
      </c>
      <c r="B47" s="25">
        <f t="array" ref="B47">IF(L47&lt;=$P$2,MMULT(M172:INDEX(M172:EF172,$P$2),$A$6:INDEX($A$6:$A$125,$P$2)),0)</f>
        <v>0</v>
      </c>
      <c r="C47" s="25">
        <f t="shared" si="0"/>
        <v>0</v>
      </c>
      <c r="E47" t="str">
        <f>IF(L47&lt;=$P$2,Inputs!A47,"")</f>
        <v/>
      </c>
      <c r="F47" s="25" t="str">
        <f>IF(L47&lt;=$P$2,Inputs!D47,"")</f>
        <v/>
      </c>
      <c r="G47" s="25" t="str">
        <f t="shared" si="2"/>
        <v/>
      </c>
      <c r="J47" t="str">
        <f>IF($L47&lt;=$E$2,WH_Numerical!$F47,"")</f>
        <v/>
      </c>
      <c r="L47" s="10">
        <v>42</v>
      </c>
      <c r="M47">
        <f>IF(AND($L47&lt;=$P$2,1&lt;=$P$2),INDEX(WH_Backend!$DZ$6:$IO$125,$L47,1),0)</f>
        <v>0</v>
      </c>
      <c r="N47">
        <f>IF(AND($L47&lt;=$P$2,2&lt;=$P$2),INDEX(WH_Backend!$DZ$6:$IO$125,$L47,2),0)</f>
        <v>0</v>
      </c>
      <c r="O47">
        <f>IF(AND($L47&lt;=$P$2,3&lt;=$P$2),INDEX(WH_Backend!$DZ$6:$IO$125,$L47,3),0)</f>
        <v>0</v>
      </c>
      <c r="P47">
        <f>IF(AND($L47&lt;=$P$2,4&lt;=$P$2),INDEX(WH_Backend!$DZ$6:$IO$125,$L47,4),0)</f>
        <v>0</v>
      </c>
      <c r="Q47">
        <f>IF(AND($L47&lt;=$P$2,5&lt;=$P$2),INDEX(WH_Backend!$DZ$6:$IO$125,$L47,5),0)</f>
        <v>0</v>
      </c>
      <c r="R47">
        <f>IF(AND($L47&lt;=$P$2,6&lt;=$P$2),INDEX(WH_Backend!$DZ$6:$IO$125,$L47,6),0)</f>
        <v>0</v>
      </c>
      <c r="S47">
        <f>IF(AND($L47&lt;=$P$2,7&lt;=$P$2),INDEX(WH_Backend!$DZ$6:$IO$125,$L47,7),0)</f>
        <v>0</v>
      </c>
      <c r="T47">
        <f>IF(AND($L47&lt;=$P$2,8&lt;=$P$2),INDEX(WH_Backend!$DZ$6:$IO$125,$L47,8),0)</f>
        <v>0</v>
      </c>
      <c r="U47">
        <f>IF(AND($L47&lt;=$P$2,9&lt;=$P$2),INDEX(WH_Backend!$DZ$6:$IO$125,$L47,9),0)</f>
        <v>0</v>
      </c>
      <c r="V47">
        <f>IF(AND($L47&lt;=$P$2,10&lt;=$P$2),INDEX(WH_Backend!$DZ$6:$IO$125,$L47,10),0)</f>
        <v>0</v>
      </c>
      <c r="W47">
        <f>IF(AND($L47&lt;=$P$2,11&lt;=$P$2),INDEX(WH_Backend!$DZ$6:$IO$125,$L47,11),0)</f>
        <v>0</v>
      </c>
      <c r="X47">
        <f>IF(AND($L47&lt;=$P$2,12&lt;=$P$2),INDEX(WH_Backend!$DZ$6:$IO$125,$L47,12),0)</f>
        <v>0</v>
      </c>
      <c r="Y47">
        <f>IF(AND($L47&lt;=$P$2,13&lt;=$P$2),INDEX(WH_Backend!$DZ$6:$IO$125,$L47,13),0)</f>
        <v>0</v>
      </c>
      <c r="Z47">
        <f>IF(AND($L47&lt;=$P$2,14&lt;=$P$2),INDEX(WH_Backend!$DZ$6:$IO$125,$L47,14),0)</f>
        <v>0</v>
      </c>
      <c r="AA47">
        <f>IF(AND($L47&lt;=$P$2,15&lt;=$P$2),INDEX(WH_Backend!$DZ$6:$IO$125,$L47,15),0)</f>
        <v>0</v>
      </c>
      <c r="AB47">
        <f>IF(AND($L47&lt;=$P$2,16&lt;=$P$2),INDEX(WH_Backend!$DZ$6:$IO$125,$L47,16),0)</f>
        <v>0</v>
      </c>
      <c r="AC47">
        <f>IF(AND($L47&lt;=$P$2,17&lt;=$P$2),INDEX(WH_Backend!$DZ$6:$IO$125,$L47,17),0)</f>
        <v>0</v>
      </c>
      <c r="AD47">
        <f>IF(AND($L47&lt;=$P$2,18&lt;=$P$2),INDEX(WH_Backend!$DZ$6:$IO$125,$L47,18),0)</f>
        <v>0</v>
      </c>
      <c r="AE47">
        <f>IF(AND($L47&lt;=$P$2,19&lt;=$P$2),INDEX(WH_Backend!$DZ$6:$IO$125,$L47,19),0)</f>
        <v>0</v>
      </c>
      <c r="AF47">
        <f>IF(AND($L47&lt;=$P$2,20&lt;=$P$2),INDEX(WH_Backend!$DZ$6:$IO$125,$L47,20),0)</f>
        <v>0</v>
      </c>
      <c r="AG47">
        <f>IF(AND($L47&lt;=$P$2,21&lt;=$P$2),INDEX(WH_Backend!$DZ$6:$IO$125,$L47,21),0)</f>
        <v>0</v>
      </c>
      <c r="AH47">
        <f>IF(AND($L47&lt;=$P$2,22&lt;=$P$2),INDEX(WH_Backend!$DZ$6:$IO$125,$L47,22),0)</f>
        <v>0</v>
      </c>
      <c r="AI47">
        <f>IF(AND($L47&lt;=$P$2,23&lt;=$P$2),INDEX(WH_Backend!$DZ$6:$IO$125,$L47,23),0)</f>
        <v>0</v>
      </c>
      <c r="AJ47">
        <f>IF(AND($L47&lt;=$P$2,24&lt;=$P$2),INDEX(WH_Backend!$DZ$6:$IO$125,$L47,24),0)</f>
        <v>0</v>
      </c>
      <c r="AK47">
        <f>IF(AND($L47&lt;=$P$2,25&lt;=$P$2),INDEX(WH_Backend!$DZ$6:$IO$125,$L47,25),0)</f>
        <v>0</v>
      </c>
      <c r="AL47">
        <f>IF(AND($L47&lt;=$P$2,26&lt;=$P$2),INDEX(WH_Backend!$DZ$6:$IO$125,$L47,26),0)</f>
        <v>0</v>
      </c>
      <c r="AM47">
        <f>IF(AND($L47&lt;=$P$2,27&lt;=$P$2),INDEX(WH_Backend!$DZ$6:$IO$125,$L47,27),0)</f>
        <v>0</v>
      </c>
      <c r="AN47">
        <f>IF(AND($L47&lt;=$P$2,28&lt;=$P$2),INDEX(WH_Backend!$DZ$6:$IO$125,$L47,28),0)</f>
        <v>0</v>
      </c>
      <c r="AO47">
        <f>IF(AND($L47&lt;=$P$2,29&lt;=$P$2),INDEX(WH_Backend!$DZ$6:$IO$125,$L47,29),0)</f>
        <v>0</v>
      </c>
      <c r="AP47">
        <f>IF(AND($L47&lt;=$P$2,30&lt;=$P$2),INDEX(WH_Backend!$DZ$6:$IO$125,$L47,30),0)</f>
        <v>0</v>
      </c>
      <c r="AQ47">
        <f>IF(AND($L47&lt;=$P$2,31&lt;=$P$2),INDEX(WH_Backend!$DZ$6:$IO$125,$L47,31),0)</f>
        <v>0</v>
      </c>
      <c r="AR47">
        <f>IF(AND($L47&lt;=$P$2,32&lt;=$P$2),INDEX(WH_Backend!$DZ$6:$IO$125,$L47,32),0)</f>
        <v>0</v>
      </c>
      <c r="AS47">
        <f>IF(AND($L47&lt;=$P$2,33&lt;=$P$2),INDEX(WH_Backend!$DZ$6:$IO$125,$L47,33),0)</f>
        <v>0</v>
      </c>
      <c r="AT47">
        <f>IF(AND($L47&lt;=$P$2,34&lt;=$P$2),INDEX(WH_Backend!$DZ$6:$IO$125,$L47,34),0)</f>
        <v>0</v>
      </c>
      <c r="AU47">
        <f>IF(AND($L47&lt;=$P$2,35&lt;=$P$2),INDEX(WH_Backend!$DZ$6:$IO$125,$L47,35),0)</f>
        <v>0</v>
      </c>
      <c r="AV47">
        <f>IF(AND($L47&lt;=$P$2,36&lt;=$P$2),INDEX(WH_Backend!$DZ$6:$IO$125,$L47,36),0)</f>
        <v>0</v>
      </c>
      <c r="AW47">
        <f>IF(AND($L47&lt;=$P$2,37&lt;=$P$2),INDEX(WH_Backend!$DZ$6:$IO$125,$L47,37),0)</f>
        <v>0</v>
      </c>
      <c r="AX47">
        <f>IF(AND($L47&lt;=$P$2,38&lt;=$P$2),INDEX(WH_Backend!$DZ$6:$IO$125,$L47,38),0)</f>
        <v>0</v>
      </c>
      <c r="AY47">
        <f>IF(AND($L47&lt;=$P$2,39&lt;=$P$2),INDEX(WH_Backend!$DZ$6:$IO$125,$L47,39),0)</f>
        <v>0</v>
      </c>
      <c r="AZ47">
        <f>IF(AND($L47&lt;=$P$2,40&lt;=$P$2),INDEX(WH_Backend!$DZ$6:$IO$125,$L47,40),0)</f>
        <v>0</v>
      </c>
      <c r="BA47">
        <f>IF(AND($L47&lt;=$P$2,41&lt;=$P$2),INDEX(WH_Backend!$DZ$6:$IO$125,$L47,41),0)</f>
        <v>0</v>
      </c>
      <c r="BB47">
        <f>IF(AND($L47&lt;=$P$2,42&lt;=$P$2),INDEX(WH_Backend!$DZ$6:$IO$125,$L47,42),0)</f>
        <v>0</v>
      </c>
      <c r="BC47">
        <f>IF(AND($L47&lt;=$P$2,43&lt;=$P$2),INDEX(WH_Backend!$DZ$6:$IO$125,$L47,43),0)</f>
        <v>0</v>
      </c>
      <c r="BD47">
        <f>IF(AND($L47&lt;=$P$2,44&lt;=$P$2),INDEX(WH_Backend!$DZ$6:$IO$125,$L47,44),0)</f>
        <v>0</v>
      </c>
      <c r="BE47">
        <f>IF(AND($L47&lt;=$P$2,45&lt;=$P$2),INDEX(WH_Backend!$DZ$6:$IO$125,$L47,45),0)</f>
        <v>0</v>
      </c>
      <c r="BF47">
        <f>IF(AND($L47&lt;=$P$2,46&lt;=$P$2),INDEX(WH_Backend!$DZ$6:$IO$125,$L47,46),0)</f>
        <v>0</v>
      </c>
      <c r="BG47">
        <f>IF(AND($L47&lt;=$P$2,47&lt;=$P$2),INDEX(WH_Backend!$DZ$6:$IO$125,$L47,47),0)</f>
        <v>0</v>
      </c>
      <c r="BH47">
        <f>IF(AND($L47&lt;=$P$2,48&lt;=$P$2),INDEX(WH_Backend!$DZ$6:$IO$125,$L47,48),0)</f>
        <v>0</v>
      </c>
      <c r="BI47">
        <f>IF(AND($L47&lt;=$P$2,49&lt;=$P$2),INDEX(WH_Backend!$DZ$6:$IO$125,$L47,49),0)</f>
        <v>0</v>
      </c>
      <c r="BJ47">
        <f>IF(AND($L47&lt;=$P$2,50&lt;=$P$2),INDEX(WH_Backend!$DZ$6:$IO$125,$L47,50),0)</f>
        <v>0</v>
      </c>
      <c r="BK47">
        <f>IF(AND($L47&lt;=$P$2,51&lt;=$P$2),INDEX(WH_Backend!$DZ$6:$IO$125,$L47,51),0)</f>
        <v>0</v>
      </c>
      <c r="BL47">
        <f>IF(AND($L47&lt;=$P$2,52&lt;=$P$2),INDEX(WH_Backend!$DZ$6:$IO$125,$L47,52),0)</f>
        <v>0</v>
      </c>
      <c r="BM47">
        <f>IF(AND($L47&lt;=$P$2,53&lt;=$P$2),INDEX(WH_Backend!$DZ$6:$IO$125,$L47,53),0)</f>
        <v>0</v>
      </c>
      <c r="BN47">
        <f>IF(AND($L47&lt;=$P$2,54&lt;=$P$2),INDEX(WH_Backend!$DZ$6:$IO$125,$L47,54),0)</f>
        <v>0</v>
      </c>
      <c r="BO47">
        <f>IF(AND($L47&lt;=$P$2,55&lt;=$P$2),INDEX(WH_Backend!$DZ$6:$IO$125,$L47,55),0)</f>
        <v>0</v>
      </c>
      <c r="BP47">
        <f>IF(AND($L47&lt;=$P$2,56&lt;=$P$2),INDEX(WH_Backend!$DZ$6:$IO$125,$L47,56),0)</f>
        <v>0</v>
      </c>
      <c r="BQ47">
        <f>IF(AND($L47&lt;=$P$2,57&lt;=$P$2),INDEX(WH_Backend!$DZ$6:$IO$125,$L47,57),0)</f>
        <v>0</v>
      </c>
      <c r="BR47">
        <f>IF(AND($L47&lt;=$P$2,58&lt;=$P$2),INDEX(WH_Backend!$DZ$6:$IO$125,$L47,58),0)</f>
        <v>0</v>
      </c>
      <c r="BS47">
        <f>IF(AND($L47&lt;=$P$2,59&lt;=$P$2),INDEX(WH_Backend!$DZ$6:$IO$125,$L47,59),0)</f>
        <v>0</v>
      </c>
      <c r="BT47">
        <f>IF(AND($L47&lt;=$P$2,60&lt;=$P$2),INDEX(WH_Backend!$DZ$6:$IO$125,$L47,60),0)</f>
        <v>0</v>
      </c>
      <c r="BU47">
        <f>IF(AND($L47&lt;=$P$2,61&lt;=$P$2),INDEX(WH_Backend!$DZ$6:$IO$125,$L47,61),0)</f>
        <v>0</v>
      </c>
      <c r="BV47">
        <f>IF(AND($L47&lt;=$P$2,62&lt;=$P$2),INDEX(WH_Backend!$DZ$6:$IO$125,$L47,62),0)</f>
        <v>0</v>
      </c>
      <c r="BW47">
        <f>IF(AND($L47&lt;=$P$2,63&lt;=$P$2),INDEX(WH_Backend!$DZ$6:$IO$125,$L47,63),0)</f>
        <v>0</v>
      </c>
      <c r="BX47">
        <f>IF(AND($L47&lt;=$P$2,64&lt;=$P$2),INDEX(WH_Backend!$DZ$6:$IO$125,$L47,64),0)</f>
        <v>0</v>
      </c>
      <c r="BY47">
        <f>IF(AND($L47&lt;=$P$2,65&lt;=$P$2),INDEX(WH_Backend!$DZ$6:$IO$125,$L47,65),0)</f>
        <v>0</v>
      </c>
      <c r="BZ47">
        <f>IF(AND($L47&lt;=$P$2,66&lt;=$P$2),INDEX(WH_Backend!$DZ$6:$IO$125,$L47,66),0)</f>
        <v>0</v>
      </c>
      <c r="CA47">
        <f>IF(AND($L47&lt;=$P$2,67&lt;=$P$2),INDEX(WH_Backend!$DZ$6:$IO$125,$L47,67),0)</f>
        <v>0</v>
      </c>
      <c r="CB47">
        <f>IF(AND($L47&lt;=$P$2,68&lt;=$P$2),INDEX(WH_Backend!$DZ$6:$IO$125,$L47,68),0)</f>
        <v>0</v>
      </c>
      <c r="CC47">
        <f>IF(AND($L47&lt;=$P$2,69&lt;=$P$2),INDEX(WH_Backend!$DZ$6:$IO$125,$L47,69),0)</f>
        <v>0</v>
      </c>
      <c r="CD47">
        <f>IF(AND($L47&lt;=$P$2,70&lt;=$P$2),INDEX(WH_Backend!$DZ$6:$IO$125,$L47,70),0)</f>
        <v>0</v>
      </c>
      <c r="CE47">
        <f>IF(AND($L47&lt;=$P$2,71&lt;=$P$2),INDEX(WH_Backend!$DZ$6:$IO$125,$L47,71),0)</f>
        <v>0</v>
      </c>
      <c r="CF47">
        <f>IF(AND($L47&lt;=$P$2,72&lt;=$P$2),INDEX(WH_Backend!$DZ$6:$IO$125,$L47,72),0)</f>
        <v>0</v>
      </c>
      <c r="CG47">
        <f>IF(AND($L47&lt;=$P$2,73&lt;=$P$2),INDEX(WH_Backend!$DZ$6:$IO$125,$L47,73),0)</f>
        <v>0</v>
      </c>
      <c r="CH47">
        <f>IF(AND($L47&lt;=$P$2,74&lt;=$P$2),INDEX(WH_Backend!$DZ$6:$IO$125,$L47,74),0)</f>
        <v>0</v>
      </c>
      <c r="CI47">
        <f>IF(AND($L47&lt;=$P$2,75&lt;=$P$2),INDEX(WH_Backend!$DZ$6:$IO$125,$L47,75),0)</f>
        <v>0</v>
      </c>
      <c r="CJ47">
        <f>IF(AND($L47&lt;=$P$2,76&lt;=$P$2),INDEX(WH_Backend!$DZ$6:$IO$125,$L47,76),0)</f>
        <v>0</v>
      </c>
      <c r="CK47">
        <f>IF(AND($L47&lt;=$P$2,77&lt;=$P$2),INDEX(WH_Backend!$DZ$6:$IO$125,$L47,77),0)</f>
        <v>0</v>
      </c>
      <c r="CL47">
        <f>IF(AND($L47&lt;=$P$2,78&lt;=$P$2),INDEX(WH_Backend!$DZ$6:$IO$125,$L47,78),0)</f>
        <v>0</v>
      </c>
      <c r="CM47">
        <f>IF(AND($L47&lt;=$P$2,79&lt;=$P$2),INDEX(WH_Backend!$DZ$6:$IO$125,$L47,79),0)</f>
        <v>0</v>
      </c>
      <c r="CN47">
        <f>IF(AND($L47&lt;=$P$2,80&lt;=$P$2),INDEX(WH_Backend!$DZ$6:$IO$125,$L47,80),0)</f>
        <v>0</v>
      </c>
      <c r="CO47">
        <f>IF(AND($L47&lt;=$P$2,81&lt;=$P$2),INDEX(WH_Backend!$DZ$6:$IO$125,$L47,81),0)</f>
        <v>0</v>
      </c>
      <c r="CP47">
        <f>IF(AND($L47&lt;=$P$2,82&lt;=$P$2),INDEX(WH_Backend!$DZ$6:$IO$125,$L47,82),0)</f>
        <v>0</v>
      </c>
      <c r="CQ47">
        <f>IF(AND($L47&lt;=$P$2,83&lt;=$P$2),INDEX(WH_Backend!$DZ$6:$IO$125,$L47,83),0)</f>
        <v>0</v>
      </c>
      <c r="CR47">
        <f>IF(AND($L47&lt;=$P$2,84&lt;=$P$2),INDEX(WH_Backend!$DZ$6:$IO$125,$L47,84),0)</f>
        <v>0</v>
      </c>
      <c r="CS47">
        <f>IF(AND($L47&lt;=$P$2,85&lt;=$P$2),INDEX(WH_Backend!$DZ$6:$IO$125,$L47,85),0)</f>
        <v>0</v>
      </c>
      <c r="CT47">
        <f>IF(AND($L47&lt;=$P$2,86&lt;=$P$2),INDEX(WH_Backend!$DZ$6:$IO$125,$L47,86),0)</f>
        <v>0</v>
      </c>
      <c r="CU47">
        <f>IF(AND($L47&lt;=$P$2,87&lt;=$P$2),INDEX(WH_Backend!$DZ$6:$IO$125,$L47,87),0)</f>
        <v>0</v>
      </c>
      <c r="CV47">
        <f>IF(AND($L47&lt;=$P$2,88&lt;=$P$2),INDEX(WH_Backend!$DZ$6:$IO$125,$L47,88),0)</f>
        <v>0</v>
      </c>
      <c r="CW47">
        <f>IF(AND($L47&lt;=$P$2,89&lt;=$P$2),INDEX(WH_Backend!$DZ$6:$IO$125,$L47,89),0)</f>
        <v>0</v>
      </c>
      <c r="CX47">
        <f>IF(AND($L47&lt;=$P$2,90&lt;=$P$2),INDEX(WH_Backend!$DZ$6:$IO$125,$L47,90),0)</f>
        <v>0</v>
      </c>
      <c r="CY47">
        <f>IF(AND($L47&lt;=$P$2,91&lt;=$P$2),INDEX(WH_Backend!$DZ$6:$IO$125,$L47,91),0)</f>
        <v>0</v>
      </c>
      <c r="CZ47">
        <f>IF(AND($L47&lt;=$P$2,92&lt;=$P$2),INDEX(WH_Backend!$DZ$6:$IO$125,$L47,92),0)</f>
        <v>0</v>
      </c>
      <c r="DA47">
        <f>IF(AND($L47&lt;=$P$2,93&lt;=$P$2),INDEX(WH_Backend!$DZ$6:$IO$125,$L47,93),0)</f>
        <v>0</v>
      </c>
      <c r="DB47">
        <f>IF(AND($L47&lt;=$P$2,94&lt;=$P$2),INDEX(WH_Backend!$DZ$6:$IO$125,$L47,94),0)</f>
        <v>0</v>
      </c>
      <c r="DC47">
        <f>IF(AND($L47&lt;=$P$2,95&lt;=$P$2),INDEX(WH_Backend!$DZ$6:$IO$125,$L47,95),0)</f>
        <v>0</v>
      </c>
      <c r="DD47">
        <f>IF(AND($L47&lt;=$P$2,96&lt;=$P$2),INDEX(WH_Backend!$DZ$6:$IO$125,$L47,96),0)</f>
        <v>0</v>
      </c>
      <c r="DE47">
        <f>IF(AND($L47&lt;=$P$2,97&lt;=$P$2),INDEX(WH_Backend!$DZ$6:$IO$125,$L47,97),0)</f>
        <v>0</v>
      </c>
      <c r="DF47">
        <f>IF(AND($L47&lt;=$P$2,98&lt;=$P$2),INDEX(WH_Backend!$DZ$6:$IO$125,$L47,98),0)</f>
        <v>0</v>
      </c>
      <c r="DG47">
        <f>IF(AND($L47&lt;=$P$2,99&lt;=$P$2),INDEX(WH_Backend!$DZ$6:$IO$125,$L47,99),0)</f>
        <v>0</v>
      </c>
      <c r="DH47">
        <f>IF(AND($L47&lt;=$P$2,100&lt;=$P$2),INDEX(WH_Backend!$DZ$6:$IO$125,$L47,100),0)</f>
        <v>0</v>
      </c>
      <c r="DI47">
        <f>IF(AND($L47&lt;=$P$2,101&lt;=$P$2),INDEX(WH_Backend!$DZ$6:$IO$125,$L47,101),0)</f>
        <v>0</v>
      </c>
      <c r="DJ47">
        <f>IF(AND($L47&lt;=$P$2,102&lt;=$P$2),INDEX(WH_Backend!$DZ$6:$IO$125,$L47,102),0)</f>
        <v>0</v>
      </c>
      <c r="DK47">
        <f>IF(AND($L47&lt;=$P$2,103&lt;=$P$2),INDEX(WH_Backend!$DZ$6:$IO$125,$L47,103),0)</f>
        <v>0</v>
      </c>
      <c r="DL47">
        <f>IF(AND($L47&lt;=$P$2,104&lt;=$P$2),INDEX(WH_Backend!$DZ$6:$IO$125,$L47,104),0)</f>
        <v>0</v>
      </c>
      <c r="DM47">
        <f>IF(AND($L47&lt;=$P$2,105&lt;=$P$2),INDEX(WH_Backend!$DZ$6:$IO$125,$L47,105),0)</f>
        <v>0</v>
      </c>
      <c r="DN47">
        <f>IF(AND($L47&lt;=$P$2,106&lt;=$P$2),INDEX(WH_Backend!$DZ$6:$IO$125,$L47,106),0)</f>
        <v>0</v>
      </c>
      <c r="DO47">
        <f>IF(AND($L47&lt;=$P$2,107&lt;=$P$2),INDEX(WH_Backend!$DZ$6:$IO$125,$L47,107),0)</f>
        <v>0</v>
      </c>
      <c r="DP47">
        <f>IF(AND($L47&lt;=$P$2,108&lt;=$P$2),INDEX(WH_Backend!$DZ$6:$IO$125,$L47,108),0)</f>
        <v>0</v>
      </c>
      <c r="DQ47">
        <f>IF(AND($L47&lt;=$P$2,109&lt;=$P$2),INDEX(WH_Backend!$DZ$6:$IO$125,$L47,109),0)</f>
        <v>0</v>
      </c>
      <c r="DR47">
        <f>IF(AND($L47&lt;=$P$2,110&lt;=$P$2),INDEX(WH_Backend!$DZ$6:$IO$125,$L47,110),0)</f>
        <v>0</v>
      </c>
      <c r="DS47">
        <f>IF(AND($L47&lt;=$P$2,111&lt;=$P$2),INDEX(WH_Backend!$DZ$6:$IO$125,$L47,111),0)</f>
        <v>0</v>
      </c>
      <c r="DT47">
        <f>IF(AND($L47&lt;=$P$2,112&lt;=$P$2),INDEX(WH_Backend!$DZ$6:$IO$125,$L47,112),0)</f>
        <v>0</v>
      </c>
      <c r="DU47">
        <f>IF(AND($L47&lt;=$P$2,113&lt;=$P$2),INDEX(WH_Backend!$DZ$6:$IO$125,$L47,113),0)</f>
        <v>0</v>
      </c>
      <c r="DV47">
        <f>IF(AND($L47&lt;=$P$2,114&lt;=$P$2),INDEX(WH_Backend!$DZ$6:$IO$125,$L47,114),0)</f>
        <v>0</v>
      </c>
      <c r="DW47">
        <f>IF(AND($L47&lt;=$P$2,115&lt;=$P$2),INDEX(WH_Backend!$DZ$6:$IO$125,$L47,115),0)</f>
        <v>0</v>
      </c>
      <c r="DX47">
        <f>IF(AND($L47&lt;=$P$2,116&lt;=$P$2),INDEX(WH_Backend!$DZ$6:$IO$125,$L47,116),0)</f>
        <v>0</v>
      </c>
      <c r="DY47">
        <f>IF(AND($L47&lt;=$P$2,117&lt;=$P$2),INDEX(WH_Backend!$DZ$6:$IO$125,$L47,117),0)</f>
        <v>0</v>
      </c>
      <c r="DZ47">
        <f>IF(AND($L47&lt;=$P$2,118&lt;=$P$2),INDEX(WH_Backend!$DZ$6:$IO$125,$L47,118),0)</f>
        <v>0</v>
      </c>
      <c r="EA47">
        <f>IF(AND($L47&lt;=$P$2,119&lt;=$P$2),INDEX(WH_Backend!$DZ$6:$IO$125,$L47,119),0)</f>
        <v>0</v>
      </c>
      <c r="EB47">
        <f>IF(AND($L47&lt;=$P$2,120&lt;=$P$2),INDEX(WH_Backend!$DZ$6:$IO$125,$L47,120),0)</f>
        <v>0</v>
      </c>
    </row>
    <row r="48" spans="1:132" ht="15">
      <c r="A48" s="25">
        <f>IF(L48&lt;=$P$2,INDEX(WH_Backend!$E$6:$E$125,L48),0)</f>
        <v>0</v>
      </c>
      <c r="B48" s="25">
        <f t="array" ref="B48">IF(L48&lt;=$P$2,MMULT(M173:INDEX(M173:EF173,$P$2),$A$6:INDEX($A$6:$A$125,$P$2)),0)</f>
        <v>0</v>
      </c>
      <c r="C48" s="25">
        <f t="shared" si="0"/>
        <v>0</v>
      </c>
      <c r="E48" t="str">
        <f>IF(L48&lt;=$P$2,Inputs!A48,"")</f>
        <v/>
      </c>
      <c r="F48" s="25" t="str">
        <f>IF(L48&lt;=$P$2,Inputs!D48,"")</f>
        <v/>
      </c>
      <c r="G48" s="25" t="str">
        <f t="shared" si="2"/>
        <v/>
      </c>
      <c r="J48" t="str">
        <f>IF($L48&lt;=$E$2,WH_Numerical!$F48,"")</f>
        <v/>
      </c>
      <c r="L48" s="10">
        <v>43</v>
      </c>
      <c r="M48">
        <f>IF(AND($L48&lt;=$P$2,1&lt;=$P$2),INDEX(WH_Backend!$DZ$6:$IO$125,$L48,1),0)</f>
        <v>0</v>
      </c>
      <c r="N48">
        <f>IF(AND($L48&lt;=$P$2,2&lt;=$P$2),INDEX(WH_Backend!$DZ$6:$IO$125,$L48,2),0)</f>
        <v>0</v>
      </c>
      <c r="O48">
        <f>IF(AND($L48&lt;=$P$2,3&lt;=$P$2),INDEX(WH_Backend!$DZ$6:$IO$125,$L48,3),0)</f>
        <v>0</v>
      </c>
      <c r="P48">
        <f>IF(AND($L48&lt;=$P$2,4&lt;=$P$2),INDEX(WH_Backend!$DZ$6:$IO$125,$L48,4),0)</f>
        <v>0</v>
      </c>
      <c r="Q48">
        <f>IF(AND($L48&lt;=$P$2,5&lt;=$P$2),INDEX(WH_Backend!$DZ$6:$IO$125,$L48,5),0)</f>
        <v>0</v>
      </c>
      <c r="R48">
        <f>IF(AND($L48&lt;=$P$2,6&lt;=$P$2),INDEX(WH_Backend!$DZ$6:$IO$125,$L48,6),0)</f>
        <v>0</v>
      </c>
      <c r="S48">
        <f>IF(AND($L48&lt;=$P$2,7&lt;=$P$2),INDEX(WH_Backend!$DZ$6:$IO$125,$L48,7),0)</f>
        <v>0</v>
      </c>
      <c r="T48">
        <f>IF(AND($L48&lt;=$P$2,8&lt;=$P$2),INDEX(WH_Backend!$DZ$6:$IO$125,$L48,8),0)</f>
        <v>0</v>
      </c>
      <c r="U48">
        <f>IF(AND($L48&lt;=$P$2,9&lt;=$P$2),INDEX(WH_Backend!$DZ$6:$IO$125,$L48,9),0)</f>
        <v>0</v>
      </c>
      <c r="V48">
        <f>IF(AND($L48&lt;=$P$2,10&lt;=$P$2),INDEX(WH_Backend!$DZ$6:$IO$125,$L48,10),0)</f>
        <v>0</v>
      </c>
      <c r="W48">
        <f>IF(AND($L48&lt;=$P$2,11&lt;=$P$2),INDEX(WH_Backend!$DZ$6:$IO$125,$L48,11),0)</f>
        <v>0</v>
      </c>
      <c r="X48">
        <f>IF(AND($L48&lt;=$P$2,12&lt;=$P$2),INDEX(WH_Backend!$DZ$6:$IO$125,$L48,12),0)</f>
        <v>0</v>
      </c>
      <c r="Y48">
        <f>IF(AND($L48&lt;=$P$2,13&lt;=$P$2),INDEX(WH_Backend!$DZ$6:$IO$125,$L48,13),0)</f>
        <v>0</v>
      </c>
      <c r="Z48">
        <f>IF(AND($L48&lt;=$P$2,14&lt;=$P$2),INDEX(WH_Backend!$DZ$6:$IO$125,$L48,14),0)</f>
        <v>0</v>
      </c>
      <c r="AA48">
        <f>IF(AND($L48&lt;=$P$2,15&lt;=$P$2),INDEX(WH_Backend!$DZ$6:$IO$125,$L48,15),0)</f>
        <v>0</v>
      </c>
      <c r="AB48">
        <f>IF(AND($L48&lt;=$P$2,16&lt;=$P$2),INDEX(WH_Backend!$DZ$6:$IO$125,$L48,16),0)</f>
        <v>0</v>
      </c>
      <c r="AC48">
        <f>IF(AND($L48&lt;=$P$2,17&lt;=$P$2),INDEX(WH_Backend!$DZ$6:$IO$125,$L48,17),0)</f>
        <v>0</v>
      </c>
      <c r="AD48">
        <f>IF(AND($L48&lt;=$P$2,18&lt;=$P$2),INDEX(WH_Backend!$DZ$6:$IO$125,$L48,18),0)</f>
        <v>0</v>
      </c>
      <c r="AE48">
        <f>IF(AND($L48&lt;=$P$2,19&lt;=$P$2),INDEX(WH_Backend!$DZ$6:$IO$125,$L48,19),0)</f>
        <v>0</v>
      </c>
      <c r="AF48">
        <f>IF(AND($L48&lt;=$P$2,20&lt;=$P$2),INDEX(WH_Backend!$DZ$6:$IO$125,$L48,20),0)</f>
        <v>0</v>
      </c>
      <c r="AG48">
        <f>IF(AND($L48&lt;=$P$2,21&lt;=$P$2),INDEX(WH_Backend!$DZ$6:$IO$125,$L48,21),0)</f>
        <v>0</v>
      </c>
      <c r="AH48">
        <f>IF(AND($L48&lt;=$P$2,22&lt;=$P$2),INDEX(WH_Backend!$DZ$6:$IO$125,$L48,22),0)</f>
        <v>0</v>
      </c>
      <c r="AI48">
        <f>IF(AND($L48&lt;=$P$2,23&lt;=$P$2),INDEX(WH_Backend!$DZ$6:$IO$125,$L48,23),0)</f>
        <v>0</v>
      </c>
      <c r="AJ48">
        <f>IF(AND($L48&lt;=$P$2,24&lt;=$P$2),INDEX(WH_Backend!$DZ$6:$IO$125,$L48,24),0)</f>
        <v>0</v>
      </c>
      <c r="AK48">
        <f>IF(AND($L48&lt;=$P$2,25&lt;=$P$2),INDEX(WH_Backend!$DZ$6:$IO$125,$L48,25),0)</f>
        <v>0</v>
      </c>
      <c r="AL48">
        <f>IF(AND($L48&lt;=$P$2,26&lt;=$P$2),INDEX(WH_Backend!$DZ$6:$IO$125,$L48,26),0)</f>
        <v>0</v>
      </c>
      <c r="AM48">
        <f>IF(AND($L48&lt;=$P$2,27&lt;=$P$2),INDEX(WH_Backend!$DZ$6:$IO$125,$L48,27),0)</f>
        <v>0</v>
      </c>
      <c r="AN48">
        <f>IF(AND($L48&lt;=$P$2,28&lt;=$P$2),INDEX(WH_Backend!$DZ$6:$IO$125,$L48,28),0)</f>
        <v>0</v>
      </c>
      <c r="AO48">
        <f>IF(AND($L48&lt;=$P$2,29&lt;=$P$2),INDEX(WH_Backend!$DZ$6:$IO$125,$L48,29),0)</f>
        <v>0</v>
      </c>
      <c r="AP48">
        <f>IF(AND($L48&lt;=$P$2,30&lt;=$P$2),INDEX(WH_Backend!$DZ$6:$IO$125,$L48,30),0)</f>
        <v>0</v>
      </c>
      <c r="AQ48">
        <f>IF(AND($L48&lt;=$P$2,31&lt;=$P$2),INDEX(WH_Backend!$DZ$6:$IO$125,$L48,31),0)</f>
        <v>0</v>
      </c>
      <c r="AR48">
        <f>IF(AND($L48&lt;=$P$2,32&lt;=$P$2),INDEX(WH_Backend!$DZ$6:$IO$125,$L48,32),0)</f>
        <v>0</v>
      </c>
      <c r="AS48">
        <f>IF(AND($L48&lt;=$P$2,33&lt;=$P$2),INDEX(WH_Backend!$DZ$6:$IO$125,$L48,33),0)</f>
        <v>0</v>
      </c>
      <c r="AT48">
        <f>IF(AND($L48&lt;=$P$2,34&lt;=$P$2),INDEX(WH_Backend!$DZ$6:$IO$125,$L48,34),0)</f>
        <v>0</v>
      </c>
      <c r="AU48">
        <f>IF(AND($L48&lt;=$P$2,35&lt;=$P$2),INDEX(WH_Backend!$DZ$6:$IO$125,$L48,35),0)</f>
        <v>0</v>
      </c>
      <c r="AV48">
        <f>IF(AND($L48&lt;=$P$2,36&lt;=$P$2),INDEX(WH_Backend!$DZ$6:$IO$125,$L48,36),0)</f>
        <v>0</v>
      </c>
      <c r="AW48">
        <f>IF(AND($L48&lt;=$P$2,37&lt;=$P$2),INDEX(WH_Backend!$DZ$6:$IO$125,$L48,37),0)</f>
        <v>0</v>
      </c>
      <c r="AX48">
        <f>IF(AND($L48&lt;=$P$2,38&lt;=$P$2),INDEX(WH_Backend!$DZ$6:$IO$125,$L48,38),0)</f>
        <v>0</v>
      </c>
      <c r="AY48">
        <f>IF(AND($L48&lt;=$P$2,39&lt;=$P$2),INDEX(WH_Backend!$DZ$6:$IO$125,$L48,39),0)</f>
        <v>0</v>
      </c>
      <c r="AZ48">
        <f>IF(AND($L48&lt;=$P$2,40&lt;=$P$2),INDEX(WH_Backend!$DZ$6:$IO$125,$L48,40),0)</f>
        <v>0</v>
      </c>
      <c r="BA48">
        <f>IF(AND($L48&lt;=$P$2,41&lt;=$P$2),INDEX(WH_Backend!$DZ$6:$IO$125,$L48,41),0)</f>
        <v>0</v>
      </c>
      <c r="BB48">
        <f>IF(AND($L48&lt;=$P$2,42&lt;=$P$2),INDEX(WH_Backend!$DZ$6:$IO$125,$L48,42),0)</f>
        <v>0</v>
      </c>
      <c r="BC48">
        <f>IF(AND($L48&lt;=$P$2,43&lt;=$P$2),INDEX(WH_Backend!$DZ$6:$IO$125,$L48,43),0)</f>
        <v>0</v>
      </c>
      <c r="BD48">
        <f>IF(AND($L48&lt;=$P$2,44&lt;=$P$2),INDEX(WH_Backend!$DZ$6:$IO$125,$L48,44),0)</f>
        <v>0</v>
      </c>
      <c r="BE48">
        <f>IF(AND($L48&lt;=$P$2,45&lt;=$P$2),INDEX(WH_Backend!$DZ$6:$IO$125,$L48,45),0)</f>
        <v>0</v>
      </c>
      <c r="BF48">
        <f>IF(AND($L48&lt;=$P$2,46&lt;=$P$2),INDEX(WH_Backend!$DZ$6:$IO$125,$L48,46),0)</f>
        <v>0</v>
      </c>
      <c r="BG48">
        <f>IF(AND($L48&lt;=$P$2,47&lt;=$P$2),INDEX(WH_Backend!$DZ$6:$IO$125,$L48,47),0)</f>
        <v>0</v>
      </c>
      <c r="BH48">
        <f>IF(AND($L48&lt;=$P$2,48&lt;=$P$2),INDEX(WH_Backend!$DZ$6:$IO$125,$L48,48),0)</f>
        <v>0</v>
      </c>
      <c r="BI48">
        <f>IF(AND($L48&lt;=$P$2,49&lt;=$P$2),INDEX(WH_Backend!$DZ$6:$IO$125,$L48,49),0)</f>
        <v>0</v>
      </c>
      <c r="BJ48">
        <f>IF(AND($L48&lt;=$P$2,50&lt;=$P$2),INDEX(WH_Backend!$DZ$6:$IO$125,$L48,50),0)</f>
        <v>0</v>
      </c>
      <c r="BK48">
        <f>IF(AND($L48&lt;=$P$2,51&lt;=$P$2),INDEX(WH_Backend!$DZ$6:$IO$125,$L48,51),0)</f>
        <v>0</v>
      </c>
      <c r="BL48">
        <f>IF(AND($L48&lt;=$P$2,52&lt;=$P$2),INDEX(WH_Backend!$DZ$6:$IO$125,$L48,52),0)</f>
        <v>0</v>
      </c>
      <c r="BM48">
        <f>IF(AND($L48&lt;=$P$2,53&lt;=$P$2),INDEX(WH_Backend!$DZ$6:$IO$125,$L48,53),0)</f>
        <v>0</v>
      </c>
      <c r="BN48">
        <f>IF(AND($L48&lt;=$P$2,54&lt;=$P$2),INDEX(WH_Backend!$DZ$6:$IO$125,$L48,54),0)</f>
        <v>0</v>
      </c>
      <c r="BO48">
        <f>IF(AND($L48&lt;=$P$2,55&lt;=$P$2),INDEX(WH_Backend!$DZ$6:$IO$125,$L48,55),0)</f>
        <v>0</v>
      </c>
      <c r="BP48">
        <f>IF(AND($L48&lt;=$P$2,56&lt;=$P$2),INDEX(WH_Backend!$DZ$6:$IO$125,$L48,56),0)</f>
        <v>0</v>
      </c>
      <c r="BQ48">
        <f>IF(AND($L48&lt;=$P$2,57&lt;=$P$2),INDEX(WH_Backend!$DZ$6:$IO$125,$L48,57),0)</f>
        <v>0</v>
      </c>
      <c r="BR48">
        <f>IF(AND($L48&lt;=$P$2,58&lt;=$P$2),INDEX(WH_Backend!$DZ$6:$IO$125,$L48,58),0)</f>
        <v>0</v>
      </c>
      <c r="BS48">
        <f>IF(AND($L48&lt;=$P$2,59&lt;=$P$2),INDEX(WH_Backend!$DZ$6:$IO$125,$L48,59),0)</f>
        <v>0</v>
      </c>
      <c r="BT48">
        <f>IF(AND($L48&lt;=$P$2,60&lt;=$P$2),INDEX(WH_Backend!$DZ$6:$IO$125,$L48,60),0)</f>
        <v>0</v>
      </c>
      <c r="BU48">
        <f>IF(AND($L48&lt;=$P$2,61&lt;=$P$2),INDEX(WH_Backend!$DZ$6:$IO$125,$L48,61),0)</f>
        <v>0</v>
      </c>
      <c r="BV48">
        <f>IF(AND($L48&lt;=$P$2,62&lt;=$P$2),INDEX(WH_Backend!$DZ$6:$IO$125,$L48,62),0)</f>
        <v>0</v>
      </c>
      <c r="BW48">
        <f>IF(AND($L48&lt;=$P$2,63&lt;=$P$2),INDEX(WH_Backend!$DZ$6:$IO$125,$L48,63),0)</f>
        <v>0</v>
      </c>
      <c r="BX48">
        <f>IF(AND($L48&lt;=$P$2,64&lt;=$P$2),INDEX(WH_Backend!$DZ$6:$IO$125,$L48,64),0)</f>
        <v>0</v>
      </c>
      <c r="BY48">
        <f>IF(AND($L48&lt;=$P$2,65&lt;=$P$2),INDEX(WH_Backend!$DZ$6:$IO$125,$L48,65),0)</f>
        <v>0</v>
      </c>
      <c r="BZ48">
        <f>IF(AND($L48&lt;=$P$2,66&lt;=$P$2),INDEX(WH_Backend!$DZ$6:$IO$125,$L48,66),0)</f>
        <v>0</v>
      </c>
      <c r="CA48">
        <f>IF(AND($L48&lt;=$P$2,67&lt;=$P$2),INDEX(WH_Backend!$DZ$6:$IO$125,$L48,67),0)</f>
        <v>0</v>
      </c>
      <c r="CB48">
        <f>IF(AND($L48&lt;=$P$2,68&lt;=$P$2),INDEX(WH_Backend!$DZ$6:$IO$125,$L48,68),0)</f>
        <v>0</v>
      </c>
      <c r="CC48">
        <f>IF(AND($L48&lt;=$P$2,69&lt;=$P$2),INDEX(WH_Backend!$DZ$6:$IO$125,$L48,69),0)</f>
        <v>0</v>
      </c>
      <c r="CD48">
        <f>IF(AND($L48&lt;=$P$2,70&lt;=$P$2),INDEX(WH_Backend!$DZ$6:$IO$125,$L48,70),0)</f>
        <v>0</v>
      </c>
      <c r="CE48">
        <f>IF(AND($L48&lt;=$P$2,71&lt;=$P$2),INDEX(WH_Backend!$DZ$6:$IO$125,$L48,71),0)</f>
        <v>0</v>
      </c>
      <c r="CF48">
        <f>IF(AND($L48&lt;=$P$2,72&lt;=$P$2),INDEX(WH_Backend!$DZ$6:$IO$125,$L48,72),0)</f>
        <v>0</v>
      </c>
      <c r="CG48">
        <f>IF(AND($L48&lt;=$P$2,73&lt;=$P$2),INDEX(WH_Backend!$DZ$6:$IO$125,$L48,73),0)</f>
        <v>0</v>
      </c>
      <c r="CH48">
        <f>IF(AND($L48&lt;=$P$2,74&lt;=$P$2),INDEX(WH_Backend!$DZ$6:$IO$125,$L48,74),0)</f>
        <v>0</v>
      </c>
      <c r="CI48">
        <f>IF(AND($L48&lt;=$P$2,75&lt;=$P$2),INDEX(WH_Backend!$DZ$6:$IO$125,$L48,75),0)</f>
        <v>0</v>
      </c>
      <c r="CJ48">
        <f>IF(AND($L48&lt;=$P$2,76&lt;=$P$2),INDEX(WH_Backend!$DZ$6:$IO$125,$L48,76),0)</f>
        <v>0</v>
      </c>
      <c r="CK48">
        <f>IF(AND($L48&lt;=$P$2,77&lt;=$P$2),INDEX(WH_Backend!$DZ$6:$IO$125,$L48,77),0)</f>
        <v>0</v>
      </c>
      <c r="CL48">
        <f>IF(AND($L48&lt;=$P$2,78&lt;=$P$2),INDEX(WH_Backend!$DZ$6:$IO$125,$L48,78),0)</f>
        <v>0</v>
      </c>
      <c r="CM48">
        <f>IF(AND($L48&lt;=$P$2,79&lt;=$P$2),INDEX(WH_Backend!$DZ$6:$IO$125,$L48,79),0)</f>
        <v>0</v>
      </c>
      <c r="CN48">
        <f>IF(AND($L48&lt;=$P$2,80&lt;=$P$2),INDEX(WH_Backend!$DZ$6:$IO$125,$L48,80),0)</f>
        <v>0</v>
      </c>
      <c r="CO48">
        <f>IF(AND($L48&lt;=$P$2,81&lt;=$P$2),INDEX(WH_Backend!$DZ$6:$IO$125,$L48,81),0)</f>
        <v>0</v>
      </c>
      <c r="CP48">
        <f>IF(AND($L48&lt;=$P$2,82&lt;=$P$2),INDEX(WH_Backend!$DZ$6:$IO$125,$L48,82),0)</f>
        <v>0</v>
      </c>
      <c r="CQ48">
        <f>IF(AND($L48&lt;=$P$2,83&lt;=$P$2),INDEX(WH_Backend!$DZ$6:$IO$125,$L48,83),0)</f>
        <v>0</v>
      </c>
      <c r="CR48">
        <f>IF(AND($L48&lt;=$P$2,84&lt;=$P$2),INDEX(WH_Backend!$DZ$6:$IO$125,$L48,84),0)</f>
        <v>0</v>
      </c>
      <c r="CS48">
        <f>IF(AND($L48&lt;=$P$2,85&lt;=$P$2),INDEX(WH_Backend!$DZ$6:$IO$125,$L48,85),0)</f>
        <v>0</v>
      </c>
      <c r="CT48">
        <f>IF(AND($L48&lt;=$P$2,86&lt;=$P$2),INDEX(WH_Backend!$DZ$6:$IO$125,$L48,86),0)</f>
        <v>0</v>
      </c>
      <c r="CU48">
        <f>IF(AND($L48&lt;=$P$2,87&lt;=$P$2),INDEX(WH_Backend!$DZ$6:$IO$125,$L48,87),0)</f>
        <v>0</v>
      </c>
      <c r="CV48">
        <f>IF(AND($L48&lt;=$P$2,88&lt;=$P$2),INDEX(WH_Backend!$DZ$6:$IO$125,$L48,88),0)</f>
        <v>0</v>
      </c>
      <c r="CW48">
        <f>IF(AND($L48&lt;=$P$2,89&lt;=$P$2),INDEX(WH_Backend!$DZ$6:$IO$125,$L48,89),0)</f>
        <v>0</v>
      </c>
      <c r="CX48">
        <f>IF(AND($L48&lt;=$P$2,90&lt;=$P$2),INDEX(WH_Backend!$DZ$6:$IO$125,$L48,90),0)</f>
        <v>0</v>
      </c>
      <c r="CY48">
        <f>IF(AND($L48&lt;=$P$2,91&lt;=$P$2),INDEX(WH_Backend!$DZ$6:$IO$125,$L48,91),0)</f>
        <v>0</v>
      </c>
      <c r="CZ48">
        <f>IF(AND($L48&lt;=$P$2,92&lt;=$P$2),INDEX(WH_Backend!$DZ$6:$IO$125,$L48,92),0)</f>
        <v>0</v>
      </c>
      <c r="DA48">
        <f>IF(AND($L48&lt;=$P$2,93&lt;=$P$2),INDEX(WH_Backend!$DZ$6:$IO$125,$L48,93),0)</f>
        <v>0</v>
      </c>
      <c r="DB48">
        <f>IF(AND($L48&lt;=$P$2,94&lt;=$P$2),INDEX(WH_Backend!$DZ$6:$IO$125,$L48,94),0)</f>
        <v>0</v>
      </c>
      <c r="DC48">
        <f>IF(AND($L48&lt;=$P$2,95&lt;=$P$2),INDEX(WH_Backend!$DZ$6:$IO$125,$L48,95),0)</f>
        <v>0</v>
      </c>
      <c r="DD48">
        <f>IF(AND($L48&lt;=$P$2,96&lt;=$P$2),INDEX(WH_Backend!$DZ$6:$IO$125,$L48,96),0)</f>
        <v>0</v>
      </c>
      <c r="DE48">
        <f>IF(AND($L48&lt;=$P$2,97&lt;=$P$2),INDEX(WH_Backend!$DZ$6:$IO$125,$L48,97),0)</f>
        <v>0</v>
      </c>
      <c r="DF48">
        <f>IF(AND($L48&lt;=$P$2,98&lt;=$P$2),INDEX(WH_Backend!$DZ$6:$IO$125,$L48,98),0)</f>
        <v>0</v>
      </c>
      <c r="DG48">
        <f>IF(AND($L48&lt;=$P$2,99&lt;=$P$2),INDEX(WH_Backend!$DZ$6:$IO$125,$L48,99),0)</f>
        <v>0</v>
      </c>
      <c r="DH48">
        <f>IF(AND($L48&lt;=$P$2,100&lt;=$P$2),INDEX(WH_Backend!$DZ$6:$IO$125,$L48,100),0)</f>
        <v>0</v>
      </c>
      <c r="DI48">
        <f>IF(AND($L48&lt;=$P$2,101&lt;=$P$2),INDEX(WH_Backend!$DZ$6:$IO$125,$L48,101),0)</f>
        <v>0</v>
      </c>
      <c r="DJ48">
        <f>IF(AND($L48&lt;=$P$2,102&lt;=$P$2),INDEX(WH_Backend!$DZ$6:$IO$125,$L48,102),0)</f>
        <v>0</v>
      </c>
      <c r="DK48">
        <f>IF(AND($L48&lt;=$P$2,103&lt;=$P$2),INDEX(WH_Backend!$DZ$6:$IO$125,$L48,103),0)</f>
        <v>0</v>
      </c>
      <c r="DL48">
        <f>IF(AND($L48&lt;=$P$2,104&lt;=$P$2),INDEX(WH_Backend!$DZ$6:$IO$125,$L48,104),0)</f>
        <v>0</v>
      </c>
      <c r="DM48">
        <f>IF(AND($L48&lt;=$P$2,105&lt;=$P$2),INDEX(WH_Backend!$DZ$6:$IO$125,$L48,105),0)</f>
        <v>0</v>
      </c>
      <c r="DN48">
        <f>IF(AND($L48&lt;=$P$2,106&lt;=$P$2),INDEX(WH_Backend!$DZ$6:$IO$125,$L48,106),0)</f>
        <v>0</v>
      </c>
      <c r="DO48">
        <f>IF(AND($L48&lt;=$P$2,107&lt;=$P$2),INDEX(WH_Backend!$DZ$6:$IO$125,$L48,107),0)</f>
        <v>0</v>
      </c>
      <c r="DP48">
        <f>IF(AND($L48&lt;=$P$2,108&lt;=$P$2),INDEX(WH_Backend!$DZ$6:$IO$125,$L48,108),0)</f>
        <v>0</v>
      </c>
      <c r="DQ48">
        <f>IF(AND($L48&lt;=$P$2,109&lt;=$P$2),INDEX(WH_Backend!$DZ$6:$IO$125,$L48,109),0)</f>
        <v>0</v>
      </c>
      <c r="DR48">
        <f>IF(AND($L48&lt;=$P$2,110&lt;=$P$2),INDEX(WH_Backend!$DZ$6:$IO$125,$L48,110),0)</f>
        <v>0</v>
      </c>
      <c r="DS48">
        <f>IF(AND($L48&lt;=$P$2,111&lt;=$P$2),INDEX(WH_Backend!$DZ$6:$IO$125,$L48,111),0)</f>
        <v>0</v>
      </c>
      <c r="DT48">
        <f>IF(AND($L48&lt;=$P$2,112&lt;=$P$2),INDEX(WH_Backend!$DZ$6:$IO$125,$L48,112),0)</f>
        <v>0</v>
      </c>
      <c r="DU48">
        <f>IF(AND($L48&lt;=$P$2,113&lt;=$P$2),INDEX(WH_Backend!$DZ$6:$IO$125,$L48,113),0)</f>
        <v>0</v>
      </c>
      <c r="DV48">
        <f>IF(AND($L48&lt;=$P$2,114&lt;=$P$2),INDEX(WH_Backend!$DZ$6:$IO$125,$L48,114),0)</f>
        <v>0</v>
      </c>
      <c r="DW48">
        <f>IF(AND($L48&lt;=$P$2,115&lt;=$P$2),INDEX(WH_Backend!$DZ$6:$IO$125,$L48,115),0)</f>
        <v>0</v>
      </c>
      <c r="DX48">
        <f>IF(AND($L48&lt;=$P$2,116&lt;=$P$2),INDEX(WH_Backend!$DZ$6:$IO$125,$L48,116),0)</f>
        <v>0</v>
      </c>
      <c r="DY48">
        <f>IF(AND($L48&lt;=$P$2,117&lt;=$P$2),INDEX(WH_Backend!$DZ$6:$IO$125,$L48,117),0)</f>
        <v>0</v>
      </c>
      <c r="DZ48">
        <f>IF(AND($L48&lt;=$P$2,118&lt;=$P$2),INDEX(WH_Backend!$DZ$6:$IO$125,$L48,118),0)</f>
        <v>0</v>
      </c>
      <c r="EA48">
        <f>IF(AND($L48&lt;=$P$2,119&lt;=$P$2),INDEX(WH_Backend!$DZ$6:$IO$125,$L48,119),0)</f>
        <v>0</v>
      </c>
      <c r="EB48">
        <f>IF(AND($L48&lt;=$P$2,120&lt;=$P$2),INDEX(WH_Backend!$DZ$6:$IO$125,$L48,120),0)</f>
        <v>0</v>
      </c>
    </row>
    <row r="49" spans="1:132" ht="15">
      <c r="A49" s="25">
        <f>IF(L49&lt;=$P$2,INDEX(WH_Backend!$E$6:$E$125,L49),0)</f>
        <v>0</v>
      </c>
      <c r="B49" s="25">
        <f t="array" ref="B49">IF(L49&lt;=$P$2,MMULT(M174:INDEX(M174:EF174,$P$2),$A$6:INDEX($A$6:$A$125,$P$2)),0)</f>
        <v>0</v>
      </c>
      <c r="C49" s="25">
        <f t="shared" si="0"/>
        <v>0</v>
      </c>
      <c r="E49" t="str">
        <f>IF(L49&lt;=$P$2,Inputs!A49,"")</f>
        <v/>
      </c>
      <c r="F49" s="25" t="str">
        <f>IF(L49&lt;=$P$2,Inputs!D49,"")</f>
        <v/>
      </c>
      <c r="G49" s="25" t="str">
        <f t="shared" si="2"/>
        <v/>
      </c>
      <c r="J49" t="str">
        <f>IF($L49&lt;=$E$2,WH_Numerical!$F49,"")</f>
        <v/>
      </c>
      <c r="L49" s="10">
        <v>44</v>
      </c>
      <c r="M49">
        <f>IF(AND($L49&lt;=$P$2,1&lt;=$P$2),INDEX(WH_Backend!$DZ$6:$IO$125,$L49,1),0)</f>
        <v>0</v>
      </c>
      <c r="N49">
        <f>IF(AND($L49&lt;=$P$2,2&lt;=$P$2),INDEX(WH_Backend!$DZ$6:$IO$125,$L49,2),0)</f>
        <v>0</v>
      </c>
      <c r="O49">
        <f>IF(AND($L49&lt;=$P$2,3&lt;=$P$2),INDEX(WH_Backend!$DZ$6:$IO$125,$L49,3),0)</f>
        <v>0</v>
      </c>
      <c r="P49">
        <f>IF(AND($L49&lt;=$P$2,4&lt;=$P$2),INDEX(WH_Backend!$DZ$6:$IO$125,$L49,4),0)</f>
        <v>0</v>
      </c>
      <c r="Q49">
        <f>IF(AND($L49&lt;=$P$2,5&lt;=$P$2),INDEX(WH_Backend!$DZ$6:$IO$125,$L49,5),0)</f>
        <v>0</v>
      </c>
      <c r="R49">
        <f>IF(AND($L49&lt;=$P$2,6&lt;=$P$2),INDEX(WH_Backend!$DZ$6:$IO$125,$L49,6),0)</f>
        <v>0</v>
      </c>
      <c r="S49">
        <f>IF(AND($L49&lt;=$P$2,7&lt;=$P$2),INDEX(WH_Backend!$DZ$6:$IO$125,$L49,7),0)</f>
        <v>0</v>
      </c>
      <c r="T49">
        <f>IF(AND($L49&lt;=$P$2,8&lt;=$P$2),INDEX(WH_Backend!$DZ$6:$IO$125,$L49,8),0)</f>
        <v>0</v>
      </c>
      <c r="U49">
        <f>IF(AND($L49&lt;=$P$2,9&lt;=$P$2),INDEX(WH_Backend!$DZ$6:$IO$125,$L49,9),0)</f>
        <v>0</v>
      </c>
      <c r="V49">
        <f>IF(AND($L49&lt;=$P$2,10&lt;=$P$2),INDEX(WH_Backend!$DZ$6:$IO$125,$L49,10),0)</f>
        <v>0</v>
      </c>
      <c r="W49">
        <f>IF(AND($L49&lt;=$P$2,11&lt;=$P$2),INDEX(WH_Backend!$DZ$6:$IO$125,$L49,11),0)</f>
        <v>0</v>
      </c>
      <c r="X49">
        <f>IF(AND($L49&lt;=$P$2,12&lt;=$P$2),INDEX(WH_Backend!$DZ$6:$IO$125,$L49,12),0)</f>
        <v>0</v>
      </c>
      <c r="Y49">
        <f>IF(AND($L49&lt;=$P$2,13&lt;=$P$2),INDEX(WH_Backend!$DZ$6:$IO$125,$L49,13),0)</f>
        <v>0</v>
      </c>
      <c r="Z49">
        <f>IF(AND($L49&lt;=$P$2,14&lt;=$P$2),INDEX(WH_Backend!$DZ$6:$IO$125,$L49,14),0)</f>
        <v>0</v>
      </c>
      <c r="AA49">
        <f>IF(AND($L49&lt;=$P$2,15&lt;=$P$2),INDEX(WH_Backend!$DZ$6:$IO$125,$L49,15),0)</f>
        <v>0</v>
      </c>
      <c r="AB49">
        <f>IF(AND($L49&lt;=$P$2,16&lt;=$P$2),INDEX(WH_Backend!$DZ$6:$IO$125,$L49,16),0)</f>
        <v>0</v>
      </c>
      <c r="AC49">
        <f>IF(AND($L49&lt;=$P$2,17&lt;=$P$2),INDEX(WH_Backend!$DZ$6:$IO$125,$L49,17),0)</f>
        <v>0</v>
      </c>
      <c r="AD49">
        <f>IF(AND($L49&lt;=$P$2,18&lt;=$P$2),INDEX(WH_Backend!$DZ$6:$IO$125,$L49,18),0)</f>
        <v>0</v>
      </c>
      <c r="AE49">
        <f>IF(AND($L49&lt;=$P$2,19&lt;=$P$2),INDEX(WH_Backend!$DZ$6:$IO$125,$L49,19),0)</f>
        <v>0</v>
      </c>
      <c r="AF49">
        <f>IF(AND($L49&lt;=$P$2,20&lt;=$P$2),INDEX(WH_Backend!$DZ$6:$IO$125,$L49,20),0)</f>
        <v>0</v>
      </c>
      <c r="AG49">
        <f>IF(AND($L49&lt;=$P$2,21&lt;=$P$2),INDEX(WH_Backend!$DZ$6:$IO$125,$L49,21),0)</f>
        <v>0</v>
      </c>
      <c r="AH49">
        <f>IF(AND($L49&lt;=$P$2,22&lt;=$P$2),INDEX(WH_Backend!$DZ$6:$IO$125,$L49,22),0)</f>
        <v>0</v>
      </c>
      <c r="AI49">
        <f>IF(AND($L49&lt;=$P$2,23&lt;=$P$2),INDEX(WH_Backend!$DZ$6:$IO$125,$L49,23),0)</f>
        <v>0</v>
      </c>
      <c r="AJ49">
        <f>IF(AND($L49&lt;=$P$2,24&lt;=$P$2),INDEX(WH_Backend!$DZ$6:$IO$125,$L49,24),0)</f>
        <v>0</v>
      </c>
      <c r="AK49">
        <f>IF(AND($L49&lt;=$P$2,25&lt;=$P$2),INDEX(WH_Backend!$DZ$6:$IO$125,$L49,25),0)</f>
        <v>0</v>
      </c>
      <c r="AL49">
        <f>IF(AND($L49&lt;=$P$2,26&lt;=$P$2),INDEX(WH_Backend!$DZ$6:$IO$125,$L49,26),0)</f>
        <v>0</v>
      </c>
      <c r="AM49">
        <f>IF(AND($L49&lt;=$P$2,27&lt;=$P$2),INDEX(WH_Backend!$DZ$6:$IO$125,$L49,27),0)</f>
        <v>0</v>
      </c>
      <c r="AN49">
        <f>IF(AND($L49&lt;=$P$2,28&lt;=$P$2),INDEX(WH_Backend!$DZ$6:$IO$125,$L49,28),0)</f>
        <v>0</v>
      </c>
      <c r="AO49">
        <f>IF(AND($L49&lt;=$P$2,29&lt;=$P$2),INDEX(WH_Backend!$DZ$6:$IO$125,$L49,29),0)</f>
        <v>0</v>
      </c>
      <c r="AP49">
        <f>IF(AND($L49&lt;=$P$2,30&lt;=$P$2),INDEX(WH_Backend!$DZ$6:$IO$125,$L49,30),0)</f>
        <v>0</v>
      </c>
      <c r="AQ49">
        <f>IF(AND($L49&lt;=$P$2,31&lt;=$P$2),INDEX(WH_Backend!$DZ$6:$IO$125,$L49,31),0)</f>
        <v>0</v>
      </c>
      <c r="AR49">
        <f>IF(AND($L49&lt;=$P$2,32&lt;=$P$2),INDEX(WH_Backend!$DZ$6:$IO$125,$L49,32),0)</f>
        <v>0</v>
      </c>
      <c r="AS49">
        <f>IF(AND($L49&lt;=$P$2,33&lt;=$P$2),INDEX(WH_Backend!$DZ$6:$IO$125,$L49,33),0)</f>
        <v>0</v>
      </c>
      <c r="AT49">
        <f>IF(AND($L49&lt;=$P$2,34&lt;=$P$2),INDEX(WH_Backend!$DZ$6:$IO$125,$L49,34),0)</f>
        <v>0</v>
      </c>
      <c r="AU49">
        <f>IF(AND($L49&lt;=$P$2,35&lt;=$P$2),INDEX(WH_Backend!$DZ$6:$IO$125,$L49,35),0)</f>
        <v>0</v>
      </c>
      <c r="AV49">
        <f>IF(AND($L49&lt;=$P$2,36&lt;=$P$2),INDEX(WH_Backend!$DZ$6:$IO$125,$L49,36),0)</f>
        <v>0</v>
      </c>
      <c r="AW49">
        <f>IF(AND($L49&lt;=$P$2,37&lt;=$P$2),INDEX(WH_Backend!$DZ$6:$IO$125,$L49,37),0)</f>
        <v>0</v>
      </c>
      <c r="AX49">
        <f>IF(AND($L49&lt;=$P$2,38&lt;=$P$2),INDEX(WH_Backend!$DZ$6:$IO$125,$L49,38),0)</f>
        <v>0</v>
      </c>
      <c r="AY49">
        <f>IF(AND($L49&lt;=$P$2,39&lt;=$P$2),INDEX(WH_Backend!$DZ$6:$IO$125,$L49,39),0)</f>
        <v>0</v>
      </c>
      <c r="AZ49">
        <f>IF(AND($L49&lt;=$P$2,40&lt;=$P$2),INDEX(WH_Backend!$DZ$6:$IO$125,$L49,40),0)</f>
        <v>0</v>
      </c>
      <c r="BA49">
        <f>IF(AND($L49&lt;=$P$2,41&lt;=$P$2),INDEX(WH_Backend!$DZ$6:$IO$125,$L49,41),0)</f>
        <v>0</v>
      </c>
      <c r="BB49">
        <f>IF(AND($L49&lt;=$P$2,42&lt;=$P$2),INDEX(WH_Backend!$DZ$6:$IO$125,$L49,42),0)</f>
        <v>0</v>
      </c>
      <c r="BC49">
        <f>IF(AND($L49&lt;=$P$2,43&lt;=$P$2),INDEX(WH_Backend!$DZ$6:$IO$125,$L49,43),0)</f>
        <v>0</v>
      </c>
      <c r="BD49">
        <f>IF(AND($L49&lt;=$P$2,44&lt;=$P$2),INDEX(WH_Backend!$DZ$6:$IO$125,$L49,44),0)</f>
        <v>0</v>
      </c>
      <c r="BE49">
        <f>IF(AND($L49&lt;=$P$2,45&lt;=$P$2),INDEX(WH_Backend!$DZ$6:$IO$125,$L49,45),0)</f>
        <v>0</v>
      </c>
      <c r="BF49">
        <f>IF(AND($L49&lt;=$P$2,46&lt;=$P$2),INDEX(WH_Backend!$DZ$6:$IO$125,$L49,46),0)</f>
        <v>0</v>
      </c>
      <c r="BG49">
        <f>IF(AND($L49&lt;=$P$2,47&lt;=$P$2),INDEX(WH_Backend!$DZ$6:$IO$125,$L49,47),0)</f>
        <v>0</v>
      </c>
      <c r="BH49">
        <f>IF(AND($L49&lt;=$P$2,48&lt;=$P$2),INDEX(WH_Backend!$DZ$6:$IO$125,$L49,48),0)</f>
        <v>0</v>
      </c>
      <c r="BI49">
        <f>IF(AND($L49&lt;=$P$2,49&lt;=$P$2),INDEX(WH_Backend!$DZ$6:$IO$125,$L49,49),0)</f>
        <v>0</v>
      </c>
      <c r="BJ49">
        <f>IF(AND($L49&lt;=$P$2,50&lt;=$P$2),INDEX(WH_Backend!$DZ$6:$IO$125,$L49,50),0)</f>
        <v>0</v>
      </c>
      <c r="BK49">
        <f>IF(AND($L49&lt;=$P$2,51&lt;=$P$2),INDEX(WH_Backend!$DZ$6:$IO$125,$L49,51),0)</f>
        <v>0</v>
      </c>
      <c r="BL49">
        <f>IF(AND($L49&lt;=$P$2,52&lt;=$P$2),INDEX(WH_Backend!$DZ$6:$IO$125,$L49,52),0)</f>
        <v>0</v>
      </c>
      <c r="BM49">
        <f>IF(AND($L49&lt;=$P$2,53&lt;=$P$2),INDEX(WH_Backend!$DZ$6:$IO$125,$L49,53),0)</f>
        <v>0</v>
      </c>
      <c r="BN49">
        <f>IF(AND($L49&lt;=$P$2,54&lt;=$P$2),INDEX(WH_Backend!$DZ$6:$IO$125,$L49,54),0)</f>
        <v>0</v>
      </c>
      <c r="BO49">
        <f>IF(AND($L49&lt;=$P$2,55&lt;=$P$2),INDEX(WH_Backend!$DZ$6:$IO$125,$L49,55),0)</f>
        <v>0</v>
      </c>
      <c r="BP49">
        <f>IF(AND($L49&lt;=$P$2,56&lt;=$P$2),INDEX(WH_Backend!$DZ$6:$IO$125,$L49,56),0)</f>
        <v>0</v>
      </c>
      <c r="BQ49">
        <f>IF(AND($L49&lt;=$P$2,57&lt;=$P$2),INDEX(WH_Backend!$DZ$6:$IO$125,$L49,57),0)</f>
        <v>0</v>
      </c>
      <c r="BR49">
        <f>IF(AND($L49&lt;=$P$2,58&lt;=$P$2),INDEX(WH_Backend!$DZ$6:$IO$125,$L49,58),0)</f>
        <v>0</v>
      </c>
      <c r="BS49">
        <f>IF(AND($L49&lt;=$P$2,59&lt;=$P$2),INDEX(WH_Backend!$DZ$6:$IO$125,$L49,59),0)</f>
        <v>0</v>
      </c>
      <c r="BT49">
        <f>IF(AND($L49&lt;=$P$2,60&lt;=$P$2),INDEX(WH_Backend!$DZ$6:$IO$125,$L49,60),0)</f>
        <v>0</v>
      </c>
      <c r="BU49">
        <f>IF(AND($L49&lt;=$P$2,61&lt;=$P$2),INDEX(WH_Backend!$DZ$6:$IO$125,$L49,61),0)</f>
        <v>0</v>
      </c>
      <c r="BV49">
        <f>IF(AND($L49&lt;=$P$2,62&lt;=$P$2),INDEX(WH_Backend!$DZ$6:$IO$125,$L49,62),0)</f>
        <v>0</v>
      </c>
      <c r="BW49">
        <f>IF(AND($L49&lt;=$P$2,63&lt;=$P$2),INDEX(WH_Backend!$DZ$6:$IO$125,$L49,63),0)</f>
        <v>0</v>
      </c>
      <c r="BX49">
        <f>IF(AND($L49&lt;=$P$2,64&lt;=$P$2),INDEX(WH_Backend!$DZ$6:$IO$125,$L49,64),0)</f>
        <v>0</v>
      </c>
      <c r="BY49">
        <f>IF(AND($L49&lt;=$P$2,65&lt;=$P$2),INDEX(WH_Backend!$DZ$6:$IO$125,$L49,65),0)</f>
        <v>0</v>
      </c>
      <c r="BZ49">
        <f>IF(AND($L49&lt;=$P$2,66&lt;=$P$2),INDEX(WH_Backend!$DZ$6:$IO$125,$L49,66),0)</f>
        <v>0</v>
      </c>
      <c r="CA49">
        <f>IF(AND($L49&lt;=$P$2,67&lt;=$P$2),INDEX(WH_Backend!$DZ$6:$IO$125,$L49,67),0)</f>
        <v>0</v>
      </c>
      <c r="CB49">
        <f>IF(AND($L49&lt;=$P$2,68&lt;=$P$2),INDEX(WH_Backend!$DZ$6:$IO$125,$L49,68),0)</f>
        <v>0</v>
      </c>
      <c r="CC49">
        <f>IF(AND($L49&lt;=$P$2,69&lt;=$P$2),INDEX(WH_Backend!$DZ$6:$IO$125,$L49,69),0)</f>
        <v>0</v>
      </c>
      <c r="CD49">
        <f>IF(AND($L49&lt;=$P$2,70&lt;=$P$2),INDEX(WH_Backend!$DZ$6:$IO$125,$L49,70),0)</f>
        <v>0</v>
      </c>
      <c r="CE49">
        <f>IF(AND($L49&lt;=$P$2,71&lt;=$P$2),INDEX(WH_Backend!$DZ$6:$IO$125,$L49,71),0)</f>
        <v>0</v>
      </c>
      <c r="CF49">
        <f>IF(AND($L49&lt;=$P$2,72&lt;=$P$2),INDEX(WH_Backend!$DZ$6:$IO$125,$L49,72),0)</f>
        <v>0</v>
      </c>
      <c r="CG49">
        <f>IF(AND($L49&lt;=$P$2,73&lt;=$P$2),INDEX(WH_Backend!$DZ$6:$IO$125,$L49,73),0)</f>
        <v>0</v>
      </c>
      <c r="CH49">
        <f>IF(AND($L49&lt;=$P$2,74&lt;=$P$2),INDEX(WH_Backend!$DZ$6:$IO$125,$L49,74),0)</f>
        <v>0</v>
      </c>
      <c r="CI49">
        <f>IF(AND($L49&lt;=$P$2,75&lt;=$P$2),INDEX(WH_Backend!$DZ$6:$IO$125,$L49,75),0)</f>
        <v>0</v>
      </c>
      <c r="CJ49">
        <f>IF(AND($L49&lt;=$P$2,76&lt;=$P$2),INDEX(WH_Backend!$DZ$6:$IO$125,$L49,76),0)</f>
        <v>0</v>
      </c>
      <c r="CK49">
        <f>IF(AND($L49&lt;=$P$2,77&lt;=$P$2),INDEX(WH_Backend!$DZ$6:$IO$125,$L49,77),0)</f>
        <v>0</v>
      </c>
      <c r="CL49">
        <f>IF(AND($L49&lt;=$P$2,78&lt;=$P$2),INDEX(WH_Backend!$DZ$6:$IO$125,$L49,78),0)</f>
        <v>0</v>
      </c>
      <c r="CM49">
        <f>IF(AND($L49&lt;=$P$2,79&lt;=$P$2),INDEX(WH_Backend!$DZ$6:$IO$125,$L49,79),0)</f>
        <v>0</v>
      </c>
      <c r="CN49">
        <f>IF(AND($L49&lt;=$P$2,80&lt;=$P$2),INDEX(WH_Backend!$DZ$6:$IO$125,$L49,80),0)</f>
        <v>0</v>
      </c>
      <c r="CO49">
        <f>IF(AND($L49&lt;=$P$2,81&lt;=$P$2),INDEX(WH_Backend!$DZ$6:$IO$125,$L49,81),0)</f>
        <v>0</v>
      </c>
      <c r="CP49">
        <f>IF(AND($L49&lt;=$P$2,82&lt;=$P$2),INDEX(WH_Backend!$DZ$6:$IO$125,$L49,82),0)</f>
        <v>0</v>
      </c>
      <c r="CQ49">
        <f>IF(AND($L49&lt;=$P$2,83&lt;=$P$2),INDEX(WH_Backend!$DZ$6:$IO$125,$L49,83),0)</f>
        <v>0</v>
      </c>
      <c r="CR49">
        <f>IF(AND($L49&lt;=$P$2,84&lt;=$P$2),INDEX(WH_Backend!$DZ$6:$IO$125,$L49,84),0)</f>
        <v>0</v>
      </c>
      <c r="CS49">
        <f>IF(AND($L49&lt;=$P$2,85&lt;=$P$2),INDEX(WH_Backend!$DZ$6:$IO$125,$L49,85),0)</f>
        <v>0</v>
      </c>
      <c r="CT49">
        <f>IF(AND($L49&lt;=$P$2,86&lt;=$P$2),INDEX(WH_Backend!$DZ$6:$IO$125,$L49,86),0)</f>
        <v>0</v>
      </c>
      <c r="CU49">
        <f>IF(AND($L49&lt;=$P$2,87&lt;=$P$2),INDEX(WH_Backend!$DZ$6:$IO$125,$L49,87),0)</f>
        <v>0</v>
      </c>
      <c r="CV49">
        <f>IF(AND($L49&lt;=$P$2,88&lt;=$P$2),INDEX(WH_Backend!$DZ$6:$IO$125,$L49,88),0)</f>
        <v>0</v>
      </c>
      <c r="CW49">
        <f>IF(AND($L49&lt;=$P$2,89&lt;=$P$2),INDEX(WH_Backend!$DZ$6:$IO$125,$L49,89),0)</f>
        <v>0</v>
      </c>
      <c r="CX49">
        <f>IF(AND($L49&lt;=$P$2,90&lt;=$P$2),INDEX(WH_Backend!$DZ$6:$IO$125,$L49,90),0)</f>
        <v>0</v>
      </c>
      <c r="CY49">
        <f>IF(AND($L49&lt;=$P$2,91&lt;=$P$2),INDEX(WH_Backend!$DZ$6:$IO$125,$L49,91),0)</f>
        <v>0</v>
      </c>
      <c r="CZ49">
        <f>IF(AND($L49&lt;=$P$2,92&lt;=$P$2),INDEX(WH_Backend!$DZ$6:$IO$125,$L49,92),0)</f>
        <v>0</v>
      </c>
      <c r="DA49">
        <f>IF(AND($L49&lt;=$P$2,93&lt;=$P$2),INDEX(WH_Backend!$DZ$6:$IO$125,$L49,93),0)</f>
        <v>0</v>
      </c>
      <c r="DB49">
        <f>IF(AND($L49&lt;=$P$2,94&lt;=$P$2),INDEX(WH_Backend!$DZ$6:$IO$125,$L49,94),0)</f>
        <v>0</v>
      </c>
      <c r="DC49">
        <f>IF(AND($L49&lt;=$P$2,95&lt;=$P$2),INDEX(WH_Backend!$DZ$6:$IO$125,$L49,95),0)</f>
        <v>0</v>
      </c>
      <c r="DD49">
        <f>IF(AND($L49&lt;=$P$2,96&lt;=$P$2),INDEX(WH_Backend!$DZ$6:$IO$125,$L49,96),0)</f>
        <v>0</v>
      </c>
      <c r="DE49">
        <f>IF(AND($L49&lt;=$P$2,97&lt;=$P$2),INDEX(WH_Backend!$DZ$6:$IO$125,$L49,97),0)</f>
        <v>0</v>
      </c>
      <c r="DF49">
        <f>IF(AND($L49&lt;=$P$2,98&lt;=$P$2),INDEX(WH_Backend!$DZ$6:$IO$125,$L49,98),0)</f>
        <v>0</v>
      </c>
      <c r="DG49">
        <f>IF(AND($L49&lt;=$P$2,99&lt;=$P$2),INDEX(WH_Backend!$DZ$6:$IO$125,$L49,99),0)</f>
        <v>0</v>
      </c>
      <c r="DH49">
        <f>IF(AND($L49&lt;=$P$2,100&lt;=$P$2),INDEX(WH_Backend!$DZ$6:$IO$125,$L49,100),0)</f>
        <v>0</v>
      </c>
      <c r="DI49">
        <f>IF(AND($L49&lt;=$P$2,101&lt;=$P$2),INDEX(WH_Backend!$DZ$6:$IO$125,$L49,101),0)</f>
        <v>0</v>
      </c>
      <c r="DJ49">
        <f>IF(AND($L49&lt;=$P$2,102&lt;=$P$2),INDEX(WH_Backend!$DZ$6:$IO$125,$L49,102),0)</f>
        <v>0</v>
      </c>
      <c r="DK49">
        <f>IF(AND($L49&lt;=$P$2,103&lt;=$P$2),INDEX(WH_Backend!$DZ$6:$IO$125,$L49,103),0)</f>
        <v>0</v>
      </c>
      <c r="DL49">
        <f>IF(AND($L49&lt;=$P$2,104&lt;=$P$2),INDEX(WH_Backend!$DZ$6:$IO$125,$L49,104),0)</f>
        <v>0</v>
      </c>
      <c r="DM49">
        <f>IF(AND($L49&lt;=$P$2,105&lt;=$P$2),INDEX(WH_Backend!$DZ$6:$IO$125,$L49,105),0)</f>
        <v>0</v>
      </c>
      <c r="DN49">
        <f>IF(AND($L49&lt;=$P$2,106&lt;=$P$2),INDEX(WH_Backend!$DZ$6:$IO$125,$L49,106),0)</f>
        <v>0</v>
      </c>
      <c r="DO49">
        <f>IF(AND($L49&lt;=$P$2,107&lt;=$P$2),INDEX(WH_Backend!$DZ$6:$IO$125,$L49,107),0)</f>
        <v>0</v>
      </c>
      <c r="DP49">
        <f>IF(AND($L49&lt;=$P$2,108&lt;=$P$2),INDEX(WH_Backend!$DZ$6:$IO$125,$L49,108),0)</f>
        <v>0</v>
      </c>
      <c r="DQ49">
        <f>IF(AND($L49&lt;=$P$2,109&lt;=$P$2),INDEX(WH_Backend!$DZ$6:$IO$125,$L49,109),0)</f>
        <v>0</v>
      </c>
      <c r="DR49">
        <f>IF(AND($L49&lt;=$P$2,110&lt;=$P$2),INDEX(WH_Backend!$DZ$6:$IO$125,$L49,110),0)</f>
        <v>0</v>
      </c>
      <c r="DS49">
        <f>IF(AND($L49&lt;=$P$2,111&lt;=$P$2),INDEX(WH_Backend!$DZ$6:$IO$125,$L49,111),0)</f>
        <v>0</v>
      </c>
      <c r="DT49">
        <f>IF(AND($L49&lt;=$P$2,112&lt;=$P$2),INDEX(WH_Backend!$DZ$6:$IO$125,$L49,112),0)</f>
        <v>0</v>
      </c>
      <c r="DU49">
        <f>IF(AND($L49&lt;=$P$2,113&lt;=$P$2),INDEX(WH_Backend!$DZ$6:$IO$125,$L49,113),0)</f>
        <v>0</v>
      </c>
      <c r="DV49">
        <f>IF(AND($L49&lt;=$P$2,114&lt;=$P$2),INDEX(WH_Backend!$DZ$6:$IO$125,$L49,114),0)</f>
        <v>0</v>
      </c>
      <c r="DW49">
        <f>IF(AND($L49&lt;=$P$2,115&lt;=$P$2),INDEX(WH_Backend!$DZ$6:$IO$125,$L49,115),0)</f>
        <v>0</v>
      </c>
      <c r="DX49">
        <f>IF(AND($L49&lt;=$P$2,116&lt;=$P$2),INDEX(WH_Backend!$DZ$6:$IO$125,$L49,116),0)</f>
        <v>0</v>
      </c>
      <c r="DY49">
        <f>IF(AND($L49&lt;=$P$2,117&lt;=$P$2),INDEX(WH_Backend!$DZ$6:$IO$125,$L49,117),0)</f>
        <v>0</v>
      </c>
      <c r="DZ49">
        <f>IF(AND($L49&lt;=$P$2,118&lt;=$P$2),INDEX(WH_Backend!$DZ$6:$IO$125,$L49,118),0)</f>
        <v>0</v>
      </c>
      <c r="EA49">
        <f>IF(AND($L49&lt;=$P$2,119&lt;=$P$2),INDEX(WH_Backend!$DZ$6:$IO$125,$L49,119),0)</f>
        <v>0</v>
      </c>
      <c r="EB49">
        <f>IF(AND($L49&lt;=$P$2,120&lt;=$P$2),INDEX(WH_Backend!$DZ$6:$IO$125,$L49,120),0)</f>
        <v>0</v>
      </c>
    </row>
    <row r="50" spans="1:132" ht="15">
      <c r="A50" s="25">
        <f>IF(L50&lt;=$P$2,INDEX(WH_Backend!$E$6:$E$125,L50),0)</f>
        <v>0</v>
      </c>
      <c r="B50" s="25">
        <f t="array" ref="B50">IF(L50&lt;=$P$2,MMULT(M175:INDEX(M175:EF175,$P$2),$A$6:INDEX($A$6:$A$125,$P$2)),0)</f>
        <v>0</v>
      </c>
      <c r="C50" s="25">
        <f t="shared" si="0"/>
        <v>0</v>
      </c>
      <c r="E50" t="str">
        <f>IF(L50&lt;=$P$2,Inputs!A50,"")</f>
        <v/>
      </c>
      <c r="F50" s="25" t="str">
        <f>IF(L50&lt;=$P$2,Inputs!D50,"")</f>
        <v/>
      </c>
      <c r="G50" s="25" t="str">
        <f t="shared" si="2"/>
        <v/>
      </c>
      <c r="J50" t="str">
        <f>IF($L50&lt;=$E$2,WH_Numerical!$F50,"")</f>
        <v/>
      </c>
      <c r="L50" s="10">
        <v>45</v>
      </c>
      <c r="M50">
        <f>IF(AND($L50&lt;=$P$2,1&lt;=$P$2),INDEX(WH_Backend!$DZ$6:$IO$125,$L50,1),0)</f>
        <v>0</v>
      </c>
      <c r="N50">
        <f>IF(AND($L50&lt;=$P$2,2&lt;=$P$2),INDEX(WH_Backend!$DZ$6:$IO$125,$L50,2),0)</f>
        <v>0</v>
      </c>
      <c r="O50">
        <f>IF(AND($L50&lt;=$P$2,3&lt;=$P$2),INDEX(WH_Backend!$DZ$6:$IO$125,$L50,3),0)</f>
        <v>0</v>
      </c>
      <c r="P50">
        <f>IF(AND($L50&lt;=$P$2,4&lt;=$P$2),INDEX(WH_Backend!$DZ$6:$IO$125,$L50,4),0)</f>
        <v>0</v>
      </c>
      <c r="Q50">
        <f>IF(AND($L50&lt;=$P$2,5&lt;=$P$2),INDEX(WH_Backend!$DZ$6:$IO$125,$L50,5),0)</f>
        <v>0</v>
      </c>
      <c r="R50">
        <f>IF(AND($L50&lt;=$P$2,6&lt;=$P$2),INDEX(WH_Backend!$DZ$6:$IO$125,$L50,6),0)</f>
        <v>0</v>
      </c>
      <c r="S50">
        <f>IF(AND($L50&lt;=$P$2,7&lt;=$P$2),INDEX(WH_Backend!$DZ$6:$IO$125,$L50,7),0)</f>
        <v>0</v>
      </c>
      <c r="T50">
        <f>IF(AND($L50&lt;=$P$2,8&lt;=$P$2),INDEX(WH_Backend!$DZ$6:$IO$125,$L50,8),0)</f>
        <v>0</v>
      </c>
      <c r="U50">
        <f>IF(AND($L50&lt;=$P$2,9&lt;=$P$2),INDEX(WH_Backend!$DZ$6:$IO$125,$L50,9),0)</f>
        <v>0</v>
      </c>
      <c r="V50">
        <f>IF(AND($L50&lt;=$P$2,10&lt;=$P$2),INDEX(WH_Backend!$DZ$6:$IO$125,$L50,10),0)</f>
        <v>0</v>
      </c>
      <c r="W50">
        <f>IF(AND($L50&lt;=$P$2,11&lt;=$P$2),INDEX(WH_Backend!$DZ$6:$IO$125,$L50,11),0)</f>
        <v>0</v>
      </c>
      <c r="X50">
        <f>IF(AND($L50&lt;=$P$2,12&lt;=$P$2),INDEX(WH_Backend!$DZ$6:$IO$125,$L50,12),0)</f>
        <v>0</v>
      </c>
      <c r="Y50">
        <f>IF(AND($L50&lt;=$P$2,13&lt;=$P$2),INDEX(WH_Backend!$DZ$6:$IO$125,$L50,13),0)</f>
        <v>0</v>
      </c>
      <c r="Z50">
        <f>IF(AND($L50&lt;=$P$2,14&lt;=$P$2),INDEX(WH_Backend!$DZ$6:$IO$125,$L50,14),0)</f>
        <v>0</v>
      </c>
      <c r="AA50">
        <f>IF(AND($L50&lt;=$P$2,15&lt;=$P$2),INDEX(WH_Backend!$DZ$6:$IO$125,$L50,15),0)</f>
        <v>0</v>
      </c>
      <c r="AB50">
        <f>IF(AND($L50&lt;=$P$2,16&lt;=$P$2),INDEX(WH_Backend!$DZ$6:$IO$125,$L50,16),0)</f>
        <v>0</v>
      </c>
      <c r="AC50">
        <f>IF(AND($L50&lt;=$P$2,17&lt;=$P$2),INDEX(WH_Backend!$DZ$6:$IO$125,$L50,17),0)</f>
        <v>0</v>
      </c>
      <c r="AD50">
        <f>IF(AND($L50&lt;=$P$2,18&lt;=$P$2),INDEX(WH_Backend!$DZ$6:$IO$125,$L50,18),0)</f>
        <v>0</v>
      </c>
      <c r="AE50">
        <f>IF(AND($L50&lt;=$P$2,19&lt;=$P$2),INDEX(WH_Backend!$DZ$6:$IO$125,$L50,19),0)</f>
        <v>0</v>
      </c>
      <c r="AF50">
        <f>IF(AND($L50&lt;=$P$2,20&lt;=$P$2),INDEX(WH_Backend!$DZ$6:$IO$125,$L50,20),0)</f>
        <v>0</v>
      </c>
      <c r="AG50">
        <f>IF(AND($L50&lt;=$P$2,21&lt;=$P$2),INDEX(WH_Backend!$DZ$6:$IO$125,$L50,21),0)</f>
        <v>0</v>
      </c>
      <c r="AH50">
        <f>IF(AND($L50&lt;=$P$2,22&lt;=$P$2),INDEX(WH_Backend!$DZ$6:$IO$125,$L50,22),0)</f>
        <v>0</v>
      </c>
      <c r="AI50">
        <f>IF(AND($L50&lt;=$P$2,23&lt;=$P$2),INDEX(WH_Backend!$DZ$6:$IO$125,$L50,23),0)</f>
        <v>0</v>
      </c>
      <c r="AJ50">
        <f>IF(AND($L50&lt;=$P$2,24&lt;=$P$2),INDEX(WH_Backend!$DZ$6:$IO$125,$L50,24),0)</f>
        <v>0</v>
      </c>
      <c r="AK50">
        <f>IF(AND($L50&lt;=$P$2,25&lt;=$P$2),INDEX(WH_Backend!$DZ$6:$IO$125,$L50,25),0)</f>
        <v>0</v>
      </c>
      <c r="AL50">
        <f>IF(AND($L50&lt;=$P$2,26&lt;=$P$2),INDEX(WH_Backend!$DZ$6:$IO$125,$L50,26),0)</f>
        <v>0</v>
      </c>
      <c r="AM50">
        <f>IF(AND($L50&lt;=$P$2,27&lt;=$P$2),INDEX(WH_Backend!$DZ$6:$IO$125,$L50,27),0)</f>
        <v>0</v>
      </c>
      <c r="AN50">
        <f>IF(AND($L50&lt;=$P$2,28&lt;=$P$2),INDEX(WH_Backend!$DZ$6:$IO$125,$L50,28),0)</f>
        <v>0</v>
      </c>
      <c r="AO50">
        <f>IF(AND($L50&lt;=$P$2,29&lt;=$P$2),INDEX(WH_Backend!$DZ$6:$IO$125,$L50,29),0)</f>
        <v>0</v>
      </c>
      <c r="AP50">
        <f>IF(AND($L50&lt;=$P$2,30&lt;=$P$2),INDEX(WH_Backend!$DZ$6:$IO$125,$L50,30),0)</f>
        <v>0</v>
      </c>
      <c r="AQ50">
        <f>IF(AND($L50&lt;=$P$2,31&lt;=$P$2),INDEX(WH_Backend!$DZ$6:$IO$125,$L50,31),0)</f>
        <v>0</v>
      </c>
      <c r="AR50">
        <f>IF(AND($L50&lt;=$P$2,32&lt;=$P$2),INDEX(WH_Backend!$DZ$6:$IO$125,$L50,32),0)</f>
        <v>0</v>
      </c>
      <c r="AS50">
        <f>IF(AND($L50&lt;=$P$2,33&lt;=$P$2),INDEX(WH_Backend!$DZ$6:$IO$125,$L50,33),0)</f>
        <v>0</v>
      </c>
      <c r="AT50">
        <f>IF(AND($L50&lt;=$P$2,34&lt;=$P$2),INDEX(WH_Backend!$DZ$6:$IO$125,$L50,34),0)</f>
        <v>0</v>
      </c>
      <c r="AU50">
        <f>IF(AND($L50&lt;=$P$2,35&lt;=$P$2),INDEX(WH_Backend!$DZ$6:$IO$125,$L50,35),0)</f>
        <v>0</v>
      </c>
      <c r="AV50">
        <f>IF(AND($L50&lt;=$P$2,36&lt;=$P$2),INDEX(WH_Backend!$DZ$6:$IO$125,$L50,36),0)</f>
        <v>0</v>
      </c>
      <c r="AW50">
        <f>IF(AND($L50&lt;=$P$2,37&lt;=$P$2),INDEX(WH_Backend!$DZ$6:$IO$125,$L50,37),0)</f>
        <v>0</v>
      </c>
      <c r="AX50">
        <f>IF(AND($L50&lt;=$P$2,38&lt;=$P$2),INDEX(WH_Backend!$DZ$6:$IO$125,$L50,38),0)</f>
        <v>0</v>
      </c>
      <c r="AY50">
        <f>IF(AND($L50&lt;=$P$2,39&lt;=$P$2),INDEX(WH_Backend!$DZ$6:$IO$125,$L50,39),0)</f>
        <v>0</v>
      </c>
      <c r="AZ50">
        <f>IF(AND($L50&lt;=$P$2,40&lt;=$P$2),INDEX(WH_Backend!$DZ$6:$IO$125,$L50,40),0)</f>
        <v>0</v>
      </c>
      <c r="BA50">
        <f>IF(AND($L50&lt;=$P$2,41&lt;=$P$2),INDEX(WH_Backend!$DZ$6:$IO$125,$L50,41),0)</f>
        <v>0</v>
      </c>
      <c r="BB50">
        <f>IF(AND($L50&lt;=$P$2,42&lt;=$P$2),INDEX(WH_Backend!$DZ$6:$IO$125,$L50,42),0)</f>
        <v>0</v>
      </c>
      <c r="BC50">
        <f>IF(AND($L50&lt;=$P$2,43&lt;=$P$2),INDEX(WH_Backend!$DZ$6:$IO$125,$L50,43),0)</f>
        <v>0</v>
      </c>
      <c r="BD50">
        <f>IF(AND($L50&lt;=$P$2,44&lt;=$P$2),INDEX(WH_Backend!$DZ$6:$IO$125,$L50,44),0)</f>
        <v>0</v>
      </c>
      <c r="BE50">
        <f>IF(AND($L50&lt;=$P$2,45&lt;=$P$2),INDEX(WH_Backend!$DZ$6:$IO$125,$L50,45),0)</f>
        <v>0</v>
      </c>
      <c r="BF50">
        <f>IF(AND($L50&lt;=$P$2,46&lt;=$P$2),INDEX(WH_Backend!$DZ$6:$IO$125,$L50,46),0)</f>
        <v>0</v>
      </c>
      <c r="BG50">
        <f>IF(AND($L50&lt;=$P$2,47&lt;=$P$2),INDEX(WH_Backend!$DZ$6:$IO$125,$L50,47),0)</f>
        <v>0</v>
      </c>
      <c r="BH50">
        <f>IF(AND($L50&lt;=$P$2,48&lt;=$P$2),INDEX(WH_Backend!$DZ$6:$IO$125,$L50,48),0)</f>
        <v>0</v>
      </c>
      <c r="BI50">
        <f>IF(AND($L50&lt;=$P$2,49&lt;=$P$2),INDEX(WH_Backend!$DZ$6:$IO$125,$L50,49),0)</f>
        <v>0</v>
      </c>
      <c r="BJ50">
        <f>IF(AND($L50&lt;=$P$2,50&lt;=$P$2),INDEX(WH_Backend!$DZ$6:$IO$125,$L50,50),0)</f>
        <v>0</v>
      </c>
      <c r="BK50">
        <f>IF(AND($L50&lt;=$P$2,51&lt;=$P$2),INDEX(WH_Backend!$DZ$6:$IO$125,$L50,51),0)</f>
        <v>0</v>
      </c>
      <c r="BL50">
        <f>IF(AND($L50&lt;=$P$2,52&lt;=$P$2),INDEX(WH_Backend!$DZ$6:$IO$125,$L50,52),0)</f>
        <v>0</v>
      </c>
      <c r="BM50">
        <f>IF(AND($L50&lt;=$P$2,53&lt;=$P$2),INDEX(WH_Backend!$DZ$6:$IO$125,$L50,53),0)</f>
        <v>0</v>
      </c>
      <c r="BN50">
        <f>IF(AND($L50&lt;=$P$2,54&lt;=$P$2),INDEX(WH_Backend!$DZ$6:$IO$125,$L50,54),0)</f>
        <v>0</v>
      </c>
      <c r="BO50">
        <f>IF(AND($L50&lt;=$P$2,55&lt;=$P$2),INDEX(WH_Backend!$DZ$6:$IO$125,$L50,55),0)</f>
        <v>0</v>
      </c>
      <c r="BP50">
        <f>IF(AND($L50&lt;=$P$2,56&lt;=$P$2),INDEX(WH_Backend!$DZ$6:$IO$125,$L50,56),0)</f>
        <v>0</v>
      </c>
      <c r="BQ50">
        <f>IF(AND($L50&lt;=$P$2,57&lt;=$P$2),INDEX(WH_Backend!$DZ$6:$IO$125,$L50,57),0)</f>
        <v>0</v>
      </c>
      <c r="BR50">
        <f>IF(AND($L50&lt;=$P$2,58&lt;=$P$2),INDEX(WH_Backend!$DZ$6:$IO$125,$L50,58),0)</f>
        <v>0</v>
      </c>
      <c r="BS50">
        <f>IF(AND($L50&lt;=$P$2,59&lt;=$P$2),INDEX(WH_Backend!$DZ$6:$IO$125,$L50,59),0)</f>
        <v>0</v>
      </c>
      <c r="BT50">
        <f>IF(AND($L50&lt;=$P$2,60&lt;=$P$2),INDEX(WH_Backend!$DZ$6:$IO$125,$L50,60),0)</f>
        <v>0</v>
      </c>
      <c r="BU50">
        <f>IF(AND($L50&lt;=$P$2,61&lt;=$P$2),INDEX(WH_Backend!$DZ$6:$IO$125,$L50,61),0)</f>
        <v>0</v>
      </c>
      <c r="BV50">
        <f>IF(AND($L50&lt;=$P$2,62&lt;=$P$2),INDEX(WH_Backend!$DZ$6:$IO$125,$L50,62),0)</f>
        <v>0</v>
      </c>
      <c r="BW50">
        <f>IF(AND($L50&lt;=$P$2,63&lt;=$P$2),INDEX(WH_Backend!$DZ$6:$IO$125,$L50,63),0)</f>
        <v>0</v>
      </c>
      <c r="BX50">
        <f>IF(AND($L50&lt;=$P$2,64&lt;=$P$2),INDEX(WH_Backend!$DZ$6:$IO$125,$L50,64),0)</f>
        <v>0</v>
      </c>
      <c r="BY50">
        <f>IF(AND($L50&lt;=$P$2,65&lt;=$P$2),INDEX(WH_Backend!$DZ$6:$IO$125,$L50,65),0)</f>
        <v>0</v>
      </c>
      <c r="BZ50">
        <f>IF(AND($L50&lt;=$P$2,66&lt;=$P$2),INDEX(WH_Backend!$DZ$6:$IO$125,$L50,66),0)</f>
        <v>0</v>
      </c>
      <c r="CA50">
        <f>IF(AND($L50&lt;=$P$2,67&lt;=$P$2),INDEX(WH_Backend!$DZ$6:$IO$125,$L50,67),0)</f>
        <v>0</v>
      </c>
      <c r="CB50">
        <f>IF(AND($L50&lt;=$P$2,68&lt;=$P$2),INDEX(WH_Backend!$DZ$6:$IO$125,$L50,68),0)</f>
        <v>0</v>
      </c>
      <c r="CC50">
        <f>IF(AND($L50&lt;=$P$2,69&lt;=$P$2),INDEX(WH_Backend!$DZ$6:$IO$125,$L50,69),0)</f>
        <v>0</v>
      </c>
      <c r="CD50">
        <f>IF(AND($L50&lt;=$P$2,70&lt;=$P$2),INDEX(WH_Backend!$DZ$6:$IO$125,$L50,70),0)</f>
        <v>0</v>
      </c>
      <c r="CE50">
        <f>IF(AND($L50&lt;=$P$2,71&lt;=$P$2),INDEX(WH_Backend!$DZ$6:$IO$125,$L50,71),0)</f>
        <v>0</v>
      </c>
      <c r="CF50">
        <f>IF(AND($L50&lt;=$P$2,72&lt;=$P$2),INDEX(WH_Backend!$DZ$6:$IO$125,$L50,72),0)</f>
        <v>0</v>
      </c>
      <c r="CG50">
        <f>IF(AND($L50&lt;=$P$2,73&lt;=$P$2),INDEX(WH_Backend!$DZ$6:$IO$125,$L50,73),0)</f>
        <v>0</v>
      </c>
      <c r="CH50">
        <f>IF(AND($L50&lt;=$P$2,74&lt;=$P$2),INDEX(WH_Backend!$DZ$6:$IO$125,$L50,74),0)</f>
        <v>0</v>
      </c>
      <c r="CI50">
        <f>IF(AND($L50&lt;=$P$2,75&lt;=$P$2),INDEX(WH_Backend!$DZ$6:$IO$125,$L50,75),0)</f>
        <v>0</v>
      </c>
      <c r="CJ50">
        <f>IF(AND($L50&lt;=$P$2,76&lt;=$P$2),INDEX(WH_Backend!$DZ$6:$IO$125,$L50,76),0)</f>
        <v>0</v>
      </c>
      <c r="CK50">
        <f>IF(AND($L50&lt;=$P$2,77&lt;=$P$2),INDEX(WH_Backend!$DZ$6:$IO$125,$L50,77),0)</f>
        <v>0</v>
      </c>
      <c r="CL50">
        <f>IF(AND($L50&lt;=$P$2,78&lt;=$P$2),INDEX(WH_Backend!$DZ$6:$IO$125,$L50,78),0)</f>
        <v>0</v>
      </c>
      <c r="CM50">
        <f>IF(AND($L50&lt;=$P$2,79&lt;=$P$2),INDEX(WH_Backend!$DZ$6:$IO$125,$L50,79),0)</f>
        <v>0</v>
      </c>
      <c r="CN50">
        <f>IF(AND($L50&lt;=$P$2,80&lt;=$P$2),INDEX(WH_Backend!$DZ$6:$IO$125,$L50,80),0)</f>
        <v>0</v>
      </c>
      <c r="CO50">
        <f>IF(AND($L50&lt;=$P$2,81&lt;=$P$2),INDEX(WH_Backend!$DZ$6:$IO$125,$L50,81),0)</f>
        <v>0</v>
      </c>
      <c r="CP50">
        <f>IF(AND($L50&lt;=$P$2,82&lt;=$P$2),INDEX(WH_Backend!$DZ$6:$IO$125,$L50,82),0)</f>
        <v>0</v>
      </c>
      <c r="CQ50">
        <f>IF(AND($L50&lt;=$P$2,83&lt;=$P$2),INDEX(WH_Backend!$DZ$6:$IO$125,$L50,83),0)</f>
        <v>0</v>
      </c>
      <c r="CR50">
        <f>IF(AND($L50&lt;=$P$2,84&lt;=$P$2),INDEX(WH_Backend!$DZ$6:$IO$125,$L50,84),0)</f>
        <v>0</v>
      </c>
      <c r="CS50">
        <f>IF(AND($L50&lt;=$P$2,85&lt;=$P$2),INDEX(WH_Backend!$DZ$6:$IO$125,$L50,85),0)</f>
        <v>0</v>
      </c>
      <c r="CT50">
        <f>IF(AND($L50&lt;=$P$2,86&lt;=$P$2),INDEX(WH_Backend!$DZ$6:$IO$125,$L50,86),0)</f>
        <v>0</v>
      </c>
      <c r="CU50">
        <f>IF(AND($L50&lt;=$P$2,87&lt;=$P$2),INDEX(WH_Backend!$DZ$6:$IO$125,$L50,87),0)</f>
        <v>0</v>
      </c>
      <c r="CV50">
        <f>IF(AND($L50&lt;=$P$2,88&lt;=$P$2),INDEX(WH_Backend!$DZ$6:$IO$125,$L50,88),0)</f>
        <v>0</v>
      </c>
      <c r="CW50">
        <f>IF(AND($L50&lt;=$P$2,89&lt;=$P$2),INDEX(WH_Backend!$DZ$6:$IO$125,$L50,89),0)</f>
        <v>0</v>
      </c>
      <c r="CX50">
        <f>IF(AND($L50&lt;=$P$2,90&lt;=$P$2),INDEX(WH_Backend!$DZ$6:$IO$125,$L50,90),0)</f>
        <v>0</v>
      </c>
      <c r="CY50">
        <f>IF(AND($L50&lt;=$P$2,91&lt;=$P$2),INDEX(WH_Backend!$DZ$6:$IO$125,$L50,91),0)</f>
        <v>0</v>
      </c>
      <c r="CZ50">
        <f>IF(AND($L50&lt;=$P$2,92&lt;=$P$2),INDEX(WH_Backend!$DZ$6:$IO$125,$L50,92),0)</f>
        <v>0</v>
      </c>
      <c r="DA50">
        <f>IF(AND($L50&lt;=$P$2,93&lt;=$P$2),INDEX(WH_Backend!$DZ$6:$IO$125,$L50,93),0)</f>
        <v>0</v>
      </c>
      <c r="DB50">
        <f>IF(AND($L50&lt;=$P$2,94&lt;=$P$2),INDEX(WH_Backend!$DZ$6:$IO$125,$L50,94),0)</f>
        <v>0</v>
      </c>
      <c r="DC50">
        <f>IF(AND($L50&lt;=$P$2,95&lt;=$P$2),INDEX(WH_Backend!$DZ$6:$IO$125,$L50,95),0)</f>
        <v>0</v>
      </c>
      <c r="DD50">
        <f>IF(AND($L50&lt;=$P$2,96&lt;=$P$2),INDEX(WH_Backend!$DZ$6:$IO$125,$L50,96),0)</f>
        <v>0</v>
      </c>
      <c r="DE50">
        <f>IF(AND($L50&lt;=$P$2,97&lt;=$P$2),INDEX(WH_Backend!$DZ$6:$IO$125,$L50,97),0)</f>
        <v>0</v>
      </c>
      <c r="DF50">
        <f>IF(AND($L50&lt;=$P$2,98&lt;=$P$2),INDEX(WH_Backend!$DZ$6:$IO$125,$L50,98),0)</f>
        <v>0</v>
      </c>
      <c r="DG50">
        <f>IF(AND($L50&lt;=$P$2,99&lt;=$P$2),INDEX(WH_Backend!$DZ$6:$IO$125,$L50,99),0)</f>
        <v>0</v>
      </c>
      <c r="DH50">
        <f>IF(AND($L50&lt;=$P$2,100&lt;=$P$2),INDEX(WH_Backend!$DZ$6:$IO$125,$L50,100),0)</f>
        <v>0</v>
      </c>
      <c r="DI50">
        <f>IF(AND($L50&lt;=$P$2,101&lt;=$P$2),INDEX(WH_Backend!$DZ$6:$IO$125,$L50,101),0)</f>
        <v>0</v>
      </c>
      <c r="DJ50">
        <f>IF(AND($L50&lt;=$P$2,102&lt;=$P$2),INDEX(WH_Backend!$DZ$6:$IO$125,$L50,102),0)</f>
        <v>0</v>
      </c>
      <c r="DK50">
        <f>IF(AND($L50&lt;=$P$2,103&lt;=$P$2),INDEX(WH_Backend!$DZ$6:$IO$125,$L50,103),0)</f>
        <v>0</v>
      </c>
      <c r="DL50">
        <f>IF(AND($L50&lt;=$P$2,104&lt;=$P$2),INDEX(WH_Backend!$DZ$6:$IO$125,$L50,104),0)</f>
        <v>0</v>
      </c>
      <c r="DM50">
        <f>IF(AND($L50&lt;=$P$2,105&lt;=$P$2),INDEX(WH_Backend!$DZ$6:$IO$125,$L50,105),0)</f>
        <v>0</v>
      </c>
      <c r="DN50">
        <f>IF(AND($L50&lt;=$P$2,106&lt;=$P$2),INDEX(WH_Backend!$DZ$6:$IO$125,$L50,106),0)</f>
        <v>0</v>
      </c>
      <c r="DO50">
        <f>IF(AND($L50&lt;=$P$2,107&lt;=$P$2),INDEX(WH_Backend!$DZ$6:$IO$125,$L50,107),0)</f>
        <v>0</v>
      </c>
      <c r="DP50">
        <f>IF(AND($L50&lt;=$P$2,108&lt;=$P$2),INDEX(WH_Backend!$DZ$6:$IO$125,$L50,108),0)</f>
        <v>0</v>
      </c>
      <c r="DQ50">
        <f>IF(AND($L50&lt;=$P$2,109&lt;=$P$2),INDEX(WH_Backend!$DZ$6:$IO$125,$L50,109),0)</f>
        <v>0</v>
      </c>
      <c r="DR50">
        <f>IF(AND($L50&lt;=$P$2,110&lt;=$P$2),INDEX(WH_Backend!$DZ$6:$IO$125,$L50,110),0)</f>
        <v>0</v>
      </c>
      <c r="DS50">
        <f>IF(AND($L50&lt;=$P$2,111&lt;=$P$2),INDEX(WH_Backend!$DZ$6:$IO$125,$L50,111),0)</f>
        <v>0</v>
      </c>
      <c r="DT50">
        <f>IF(AND($L50&lt;=$P$2,112&lt;=$P$2),INDEX(WH_Backend!$DZ$6:$IO$125,$L50,112),0)</f>
        <v>0</v>
      </c>
      <c r="DU50">
        <f>IF(AND($L50&lt;=$P$2,113&lt;=$P$2),INDEX(WH_Backend!$DZ$6:$IO$125,$L50,113),0)</f>
        <v>0</v>
      </c>
      <c r="DV50">
        <f>IF(AND($L50&lt;=$P$2,114&lt;=$P$2),INDEX(WH_Backend!$DZ$6:$IO$125,$L50,114),0)</f>
        <v>0</v>
      </c>
      <c r="DW50">
        <f>IF(AND($L50&lt;=$P$2,115&lt;=$P$2),INDEX(WH_Backend!$DZ$6:$IO$125,$L50,115),0)</f>
        <v>0</v>
      </c>
      <c r="DX50">
        <f>IF(AND($L50&lt;=$P$2,116&lt;=$P$2),INDEX(WH_Backend!$DZ$6:$IO$125,$L50,116),0)</f>
        <v>0</v>
      </c>
      <c r="DY50">
        <f>IF(AND($L50&lt;=$P$2,117&lt;=$P$2),INDEX(WH_Backend!$DZ$6:$IO$125,$L50,117),0)</f>
        <v>0</v>
      </c>
      <c r="DZ50">
        <f>IF(AND($L50&lt;=$P$2,118&lt;=$P$2),INDEX(WH_Backend!$DZ$6:$IO$125,$L50,118),0)</f>
        <v>0</v>
      </c>
      <c r="EA50">
        <f>IF(AND($L50&lt;=$P$2,119&lt;=$P$2),INDEX(WH_Backend!$DZ$6:$IO$125,$L50,119),0)</f>
        <v>0</v>
      </c>
      <c r="EB50">
        <f>IF(AND($L50&lt;=$P$2,120&lt;=$P$2),INDEX(WH_Backend!$DZ$6:$IO$125,$L50,120),0)</f>
        <v>0</v>
      </c>
    </row>
    <row r="51" spans="1:132" ht="15">
      <c r="A51" s="25">
        <f>IF(L51&lt;=$P$2,INDEX(WH_Backend!$E$6:$E$125,L51),0)</f>
        <v>0</v>
      </c>
      <c r="B51" s="25">
        <f t="array" ref="B51">IF(L51&lt;=$P$2,MMULT(M176:INDEX(M176:EF176,$P$2),$A$6:INDEX($A$6:$A$125,$P$2)),0)</f>
        <v>0</v>
      </c>
      <c r="C51" s="25">
        <f t="shared" si="0"/>
        <v>0</v>
      </c>
      <c r="E51" t="str">
        <f>IF(L51&lt;=$P$2,Inputs!A51,"")</f>
        <v/>
      </c>
      <c r="F51" s="25" t="str">
        <f>IF(L51&lt;=$P$2,Inputs!D51,"")</f>
        <v/>
      </c>
      <c r="G51" s="25" t="str">
        <f t="shared" si="2"/>
        <v/>
      </c>
      <c r="J51" t="str">
        <f>IF($L51&lt;=$E$2,WH_Numerical!$F51,"")</f>
        <v/>
      </c>
      <c r="L51" s="10">
        <v>46</v>
      </c>
      <c r="M51">
        <f>IF(AND($L51&lt;=$P$2,1&lt;=$P$2),INDEX(WH_Backend!$DZ$6:$IO$125,$L51,1),0)</f>
        <v>0</v>
      </c>
      <c r="N51">
        <f>IF(AND($L51&lt;=$P$2,2&lt;=$P$2),INDEX(WH_Backend!$DZ$6:$IO$125,$L51,2),0)</f>
        <v>0</v>
      </c>
      <c r="O51">
        <f>IF(AND($L51&lt;=$P$2,3&lt;=$P$2),INDEX(WH_Backend!$DZ$6:$IO$125,$L51,3),0)</f>
        <v>0</v>
      </c>
      <c r="P51">
        <f>IF(AND($L51&lt;=$P$2,4&lt;=$P$2),INDEX(WH_Backend!$DZ$6:$IO$125,$L51,4),0)</f>
        <v>0</v>
      </c>
      <c r="Q51">
        <f>IF(AND($L51&lt;=$P$2,5&lt;=$P$2),INDEX(WH_Backend!$DZ$6:$IO$125,$L51,5),0)</f>
        <v>0</v>
      </c>
      <c r="R51">
        <f>IF(AND($L51&lt;=$P$2,6&lt;=$P$2),INDEX(WH_Backend!$DZ$6:$IO$125,$L51,6),0)</f>
        <v>0</v>
      </c>
      <c r="S51">
        <f>IF(AND($L51&lt;=$P$2,7&lt;=$P$2),INDEX(WH_Backend!$DZ$6:$IO$125,$L51,7),0)</f>
        <v>0</v>
      </c>
      <c r="T51">
        <f>IF(AND($L51&lt;=$P$2,8&lt;=$P$2),INDEX(WH_Backend!$DZ$6:$IO$125,$L51,8),0)</f>
        <v>0</v>
      </c>
      <c r="U51">
        <f>IF(AND($L51&lt;=$P$2,9&lt;=$P$2),INDEX(WH_Backend!$DZ$6:$IO$125,$L51,9),0)</f>
        <v>0</v>
      </c>
      <c r="V51">
        <f>IF(AND($L51&lt;=$P$2,10&lt;=$P$2),INDEX(WH_Backend!$DZ$6:$IO$125,$L51,10),0)</f>
        <v>0</v>
      </c>
      <c r="W51">
        <f>IF(AND($L51&lt;=$P$2,11&lt;=$P$2),INDEX(WH_Backend!$DZ$6:$IO$125,$L51,11),0)</f>
        <v>0</v>
      </c>
      <c r="X51">
        <f>IF(AND($L51&lt;=$P$2,12&lt;=$P$2),INDEX(WH_Backend!$DZ$6:$IO$125,$L51,12),0)</f>
        <v>0</v>
      </c>
      <c r="Y51">
        <f>IF(AND($L51&lt;=$P$2,13&lt;=$P$2),INDEX(WH_Backend!$DZ$6:$IO$125,$L51,13),0)</f>
        <v>0</v>
      </c>
      <c r="Z51">
        <f>IF(AND($L51&lt;=$P$2,14&lt;=$P$2),INDEX(WH_Backend!$DZ$6:$IO$125,$L51,14),0)</f>
        <v>0</v>
      </c>
      <c r="AA51">
        <f>IF(AND($L51&lt;=$P$2,15&lt;=$P$2),INDEX(WH_Backend!$DZ$6:$IO$125,$L51,15),0)</f>
        <v>0</v>
      </c>
      <c r="AB51">
        <f>IF(AND($L51&lt;=$P$2,16&lt;=$P$2),INDEX(WH_Backend!$DZ$6:$IO$125,$L51,16),0)</f>
        <v>0</v>
      </c>
      <c r="AC51">
        <f>IF(AND($L51&lt;=$P$2,17&lt;=$P$2),INDEX(WH_Backend!$DZ$6:$IO$125,$L51,17),0)</f>
        <v>0</v>
      </c>
      <c r="AD51">
        <f>IF(AND($L51&lt;=$P$2,18&lt;=$P$2),INDEX(WH_Backend!$DZ$6:$IO$125,$L51,18),0)</f>
        <v>0</v>
      </c>
      <c r="AE51">
        <f>IF(AND($L51&lt;=$P$2,19&lt;=$P$2),INDEX(WH_Backend!$DZ$6:$IO$125,$L51,19),0)</f>
        <v>0</v>
      </c>
      <c r="AF51">
        <f>IF(AND($L51&lt;=$P$2,20&lt;=$P$2),INDEX(WH_Backend!$DZ$6:$IO$125,$L51,20),0)</f>
        <v>0</v>
      </c>
      <c r="AG51">
        <f>IF(AND($L51&lt;=$P$2,21&lt;=$P$2),INDEX(WH_Backend!$DZ$6:$IO$125,$L51,21),0)</f>
        <v>0</v>
      </c>
      <c r="AH51">
        <f>IF(AND($L51&lt;=$P$2,22&lt;=$P$2),INDEX(WH_Backend!$DZ$6:$IO$125,$L51,22),0)</f>
        <v>0</v>
      </c>
      <c r="AI51">
        <f>IF(AND($L51&lt;=$P$2,23&lt;=$P$2),INDEX(WH_Backend!$DZ$6:$IO$125,$L51,23),0)</f>
        <v>0</v>
      </c>
      <c r="AJ51">
        <f>IF(AND($L51&lt;=$P$2,24&lt;=$P$2),INDEX(WH_Backend!$DZ$6:$IO$125,$L51,24),0)</f>
        <v>0</v>
      </c>
      <c r="AK51">
        <f>IF(AND($L51&lt;=$P$2,25&lt;=$P$2),INDEX(WH_Backend!$DZ$6:$IO$125,$L51,25),0)</f>
        <v>0</v>
      </c>
      <c r="AL51">
        <f>IF(AND($L51&lt;=$P$2,26&lt;=$P$2),INDEX(WH_Backend!$DZ$6:$IO$125,$L51,26),0)</f>
        <v>0</v>
      </c>
      <c r="AM51">
        <f>IF(AND($L51&lt;=$P$2,27&lt;=$P$2),INDEX(WH_Backend!$DZ$6:$IO$125,$L51,27),0)</f>
        <v>0</v>
      </c>
      <c r="AN51">
        <f>IF(AND($L51&lt;=$P$2,28&lt;=$P$2),INDEX(WH_Backend!$DZ$6:$IO$125,$L51,28),0)</f>
        <v>0</v>
      </c>
      <c r="AO51">
        <f>IF(AND($L51&lt;=$P$2,29&lt;=$P$2),INDEX(WH_Backend!$DZ$6:$IO$125,$L51,29),0)</f>
        <v>0</v>
      </c>
      <c r="AP51">
        <f>IF(AND($L51&lt;=$P$2,30&lt;=$P$2),INDEX(WH_Backend!$DZ$6:$IO$125,$L51,30),0)</f>
        <v>0</v>
      </c>
      <c r="AQ51">
        <f>IF(AND($L51&lt;=$P$2,31&lt;=$P$2),INDEX(WH_Backend!$DZ$6:$IO$125,$L51,31),0)</f>
        <v>0</v>
      </c>
      <c r="AR51">
        <f>IF(AND($L51&lt;=$P$2,32&lt;=$P$2),INDEX(WH_Backend!$DZ$6:$IO$125,$L51,32),0)</f>
        <v>0</v>
      </c>
      <c r="AS51">
        <f>IF(AND($L51&lt;=$P$2,33&lt;=$P$2),INDEX(WH_Backend!$DZ$6:$IO$125,$L51,33),0)</f>
        <v>0</v>
      </c>
      <c r="AT51">
        <f>IF(AND($L51&lt;=$P$2,34&lt;=$P$2),INDEX(WH_Backend!$DZ$6:$IO$125,$L51,34),0)</f>
        <v>0</v>
      </c>
      <c r="AU51">
        <f>IF(AND($L51&lt;=$P$2,35&lt;=$P$2),INDEX(WH_Backend!$DZ$6:$IO$125,$L51,35),0)</f>
        <v>0</v>
      </c>
      <c r="AV51">
        <f>IF(AND($L51&lt;=$P$2,36&lt;=$P$2),INDEX(WH_Backend!$DZ$6:$IO$125,$L51,36),0)</f>
        <v>0</v>
      </c>
      <c r="AW51">
        <f>IF(AND($L51&lt;=$P$2,37&lt;=$P$2),INDEX(WH_Backend!$DZ$6:$IO$125,$L51,37),0)</f>
        <v>0</v>
      </c>
      <c r="AX51">
        <f>IF(AND($L51&lt;=$P$2,38&lt;=$P$2),INDEX(WH_Backend!$DZ$6:$IO$125,$L51,38),0)</f>
        <v>0</v>
      </c>
      <c r="AY51">
        <f>IF(AND($L51&lt;=$P$2,39&lt;=$P$2),INDEX(WH_Backend!$DZ$6:$IO$125,$L51,39),0)</f>
        <v>0</v>
      </c>
      <c r="AZ51">
        <f>IF(AND($L51&lt;=$P$2,40&lt;=$P$2),INDEX(WH_Backend!$DZ$6:$IO$125,$L51,40),0)</f>
        <v>0</v>
      </c>
      <c r="BA51">
        <f>IF(AND($L51&lt;=$P$2,41&lt;=$P$2),INDEX(WH_Backend!$DZ$6:$IO$125,$L51,41),0)</f>
        <v>0</v>
      </c>
      <c r="BB51">
        <f>IF(AND($L51&lt;=$P$2,42&lt;=$P$2),INDEX(WH_Backend!$DZ$6:$IO$125,$L51,42),0)</f>
        <v>0</v>
      </c>
      <c r="BC51">
        <f>IF(AND($L51&lt;=$P$2,43&lt;=$P$2),INDEX(WH_Backend!$DZ$6:$IO$125,$L51,43),0)</f>
        <v>0</v>
      </c>
      <c r="BD51">
        <f>IF(AND($L51&lt;=$P$2,44&lt;=$P$2),INDEX(WH_Backend!$DZ$6:$IO$125,$L51,44),0)</f>
        <v>0</v>
      </c>
      <c r="BE51">
        <f>IF(AND($L51&lt;=$P$2,45&lt;=$P$2),INDEX(WH_Backend!$DZ$6:$IO$125,$L51,45),0)</f>
        <v>0</v>
      </c>
      <c r="BF51">
        <f>IF(AND($L51&lt;=$P$2,46&lt;=$P$2),INDEX(WH_Backend!$DZ$6:$IO$125,$L51,46),0)</f>
        <v>0</v>
      </c>
      <c r="BG51">
        <f>IF(AND($L51&lt;=$P$2,47&lt;=$P$2),INDEX(WH_Backend!$DZ$6:$IO$125,$L51,47),0)</f>
        <v>0</v>
      </c>
      <c r="BH51">
        <f>IF(AND($L51&lt;=$P$2,48&lt;=$P$2),INDEX(WH_Backend!$DZ$6:$IO$125,$L51,48),0)</f>
        <v>0</v>
      </c>
      <c r="BI51">
        <f>IF(AND($L51&lt;=$P$2,49&lt;=$P$2),INDEX(WH_Backend!$DZ$6:$IO$125,$L51,49),0)</f>
        <v>0</v>
      </c>
      <c r="BJ51">
        <f>IF(AND($L51&lt;=$P$2,50&lt;=$P$2),INDEX(WH_Backend!$DZ$6:$IO$125,$L51,50),0)</f>
        <v>0</v>
      </c>
      <c r="BK51">
        <f>IF(AND($L51&lt;=$P$2,51&lt;=$P$2),INDEX(WH_Backend!$DZ$6:$IO$125,$L51,51),0)</f>
        <v>0</v>
      </c>
      <c r="BL51">
        <f>IF(AND($L51&lt;=$P$2,52&lt;=$P$2),INDEX(WH_Backend!$DZ$6:$IO$125,$L51,52),0)</f>
        <v>0</v>
      </c>
      <c r="BM51">
        <f>IF(AND($L51&lt;=$P$2,53&lt;=$P$2),INDEX(WH_Backend!$DZ$6:$IO$125,$L51,53),0)</f>
        <v>0</v>
      </c>
      <c r="BN51">
        <f>IF(AND($L51&lt;=$P$2,54&lt;=$P$2),INDEX(WH_Backend!$DZ$6:$IO$125,$L51,54),0)</f>
        <v>0</v>
      </c>
      <c r="BO51">
        <f>IF(AND($L51&lt;=$P$2,55&lt;=$P$2),INDEX(WH_Backend!$DZ$6:$IO$125,$L51,55),0)</f>
        <v>0</v>
      </c>
      <c r="BP51">
        <f>IF(AND($L51&lt;=$P$2,56&lt;=$P$2),INDEX(WH_Backend!$DZ$6:$IO$125,$L51,56),0)</f>
        <v>0</v>
      </c>
      <c r="BQ51">
        <f>IF(AND($L51&lt;=$P$2,57&lt;=$P$2),INDEX(WH_Backend!$DZ$6:$IO$125,$L51,57),0)</f>
        <v>0</v>
      </c>
      <c r="BR51">
        <f>IF(AND($L51&lt;=$P$2,58&lt;=$P$2),INDEX(WH_Backend!$DZ$6:$IO$125,$L51,58),0)</f>
        <v>0</v>
      </c>
      <c r="BS51">
        <f>IF(AND($L51&lt;=$P$2,59&lt;=$P$2),INDEX(WH_Backend!$DZ$6:$IO$125,$L51,59),0)</f>
        <v>0</v>
      </c>
      <c r="BT51">
        <f>IF(AND($L51&lt;=$P$2,60&lt;=$P$2),INDEX(WH_Backend!$DZ$6:$IO$125,$L51,60),0)</f>
        <v>0</v>
      </c>
      <c r="BU51">
        <f>IF(AND($L51&lt;=$P$2,61&lt;=$P$2),INDEX(WH_Backend!$DZ$6:$IO$125,$L51,61),0)</f>
        <v>0</v>
      </c>
      <c r="BV51">
        <f>IF(AND($L51&lt;=$P$2,62&lt;=$P$2),INDEX(WH_Backend!$DZ$6:$IO$125,$L51,62),0)</f>
        <v>0</v>
      </c>
      <c r="BW51">
        <f>IF(AND($L51&lt;=$P$2,63&lt;=$P$2),INDEX(WH_Backend!$DZ$6:$IO$125,$L51,63),0)</f>
        <v>0</v>
      </c>
      <c r="BX51">
        <f>IF(AND($L51&lt;=$P$2,64&lt;=$P$2),INDEX(WH_Backend!$DZ$6:$IO$125,$L51,64),0)</f>
        <v>0</v>
      </c>
      <c r="BY51">
        <f>IF(AND($L51&lt;=$P$2,65&lt;=$P$2),INDEX(WH_Backend!$DZ$6:$IO$125,$L51,65),0)</f>
        <v>0</v>
      </c>
      <c r="BZ51">
        <f>IF(AND($L51&lt;=$P$2,66&lt;=$P$2),INDEX(WH_Backend!$DZ$6:$IO$125,$L51,66),0)</f>
        <v>0</v>
      </c>
      <c r="CA51">
        <f>IF(AND($L51&lt;=$P$2,67&lt;=$P$2),INDEX(WH_Backend!$DZ$6:$IO$125,$L51,67),0)</f>
        <v>0</v>
      </c>
      <c r="CB51">
        <f>IF(AND($L51&lt;=$P$2,68&lt;=$P$2),INDEX(WH_Backend!$DZ$6:$IO$125,$L51,68),0)</f>
        <v>0</v>
      </c>
      <c r="CC51">
        <f>IF(AND($L51&lt;=$P$2,69&lt;=$P$2),INDEX(WH_Backend!$DZ$6:$IO$125,$L51,69),0)</f>
        <v>0</v>
      </c>
      <c r="CD51">
        <f>IF(AND($L51&lt;=$P$2,70&lt;=$P$2),INDEX(WH_Backend!$DZ$6:$IO$125,$L51,70),0)</f>
        <v>0</v>
      </c>
      <c r="CE51">
        <f>IF(AND($L51&lt;=$P$2,71&lt;=$P$2),INDEX(WH_Backend!$DZ$6:$IO$125,$L51,71),0)</f>
        <v>0</v>
      </c>
      <c r="CF51">
        <f>IF(AND($L51&lt;=$P$2,72&lt;=$P$2),INDEX(WH_Backend!$DZ$6:$IO$125,$L51,72),0)</f>
        <v>0</v>
      </c>
      <c r="CG51">
        <f>IF(AND($L51&lt;=$P$2,73&lt;=$P$2),INDEX(WH_Backend!$DZ$6:$IO$125,$L51,73),0)</f>
        <v>0</v>
      </c>
      <c r="CH51">
        <f>IF(AND($L51&lt;=$P$2,74&lt;=$P$2),INDEX(WH_Backend!$DZ$6:$IO$125,$L51,74),0)</f>
        <v>0</v>
      </c>
      <c r="CI51">
        <f>IF(AND($L51&lt;=$P$2,75&lt;=$P$2),INDEX(WH_Backend!$DZ$6:$IO$125,$L51,75),0)</f>
        <v>0</v>
      </c>
      <c r="CJ51">
        <f>IF(AND($L51&lt;=$P$2,76&lt;=$P$2),INDEX(WH_Backend!$DZ$6:$IO$125,$L51,76),0)</f>
        <v>0</v>
      </c>
      <c r="CK51">
        <f>IF(AND($L51&lt;=$P$2,77&lt;=$P$2),INDEX(WH_Backend!$DZ$6:$IO$125,$L51,77),0)</f>
        <v>0</v>
      </c>
      <c r="CL51">
        <f>IF(AND($L51&lt;=$P$2,78&lt;=$P$2),INDEX(WH_Backend!$DZ$6:$IO$125,$L51,78),0)</f>
        <v>0</v>
      </c>
      <c r="CM51">
        <f>IF(AND($L51&lt;=$P$2,79&lt;=$P$2),INDEX(WH_Backend!$DZ$6:$IO$125,$L51,79),0)</f>
        <v>0</v>
      </c>
      <c r="CN51">
        <f>IF(AND($L51&lt;=$P$2,80&lt;=$P$2),INDEX(WH_Backend!$DZ$6:$IO$125,$L51,80),0)</f>
        <v>0</v>
      </c>
      <c r="CO51">
        <f>IF(AND($L51&lt;=$P$2,81&lt;=$P$2),INDEX(WH_Backend!$DZ$6:$IO$125,$L51,81),0)</f>
        <v>0</v>
      </c>
      <c r="CP51">
        <f>IF(AND($L51&lt;=$P$2,82&lt;=$P$2),INDEX(WH_Backend!$DZ$6:$IO$125,$L51,82),0)</f>
        <v>0</v>
      </c>
      <c r="CQ51">
        <f>IF(AND($L51&lt;=$P$2,83&lt;=$P$2),INDEX(WH_Backend!$DZ$6:$IO$125,$L51,83),0)</f>
        <v>0</v>
      </c>
      <c r="CR51">
        <f>IF(AND($L51&lt;=$P$2,84&lt;=$P$2),INDEX(WH_Backend!$DZ$6:$IO$125,$L51,84),0)</f>
        <v>0</v>
      </c>
      <c r="CS51">
        <f>IF(AND($L51&lt;=$P$2,85&lt;=$P$2),INDEX(WH_Backend!$DZ$6:$IO$125,$L51,85),0)</f>
        <v>0</v>
      </c>
      <c r="CT51">
        <f>IF(AND($L51&lt;=$P$2,86&lt;=$P$2),INDEX(WH_Backend!$DZ$6:$IO$125,$L51,86),0)</f>
        <v>0</v>
      </c>
      <c r="CU51">
        <f>IF(AND($L51&lt;=$P$2,87&lt;=$P$2),INDEX(WH_Backend!$DZ$6:$IO$125,$L51,87),0)</f>
        <v>0</v>
      </c>
      <c r="CV51">
        <f>IF(AND($L51&lt;=$P$2,88&lt;=$P$2),INDEX(WH_Backend!$DZ$6:$IO$125,$L51,88),0)</f>
        <v>0</v>
      </c>
      <c r="CW51">
        <f>IF(AND($L51&lt;=$P$2,89&lt;=$P$2),INDEX(WH_Backend!$DZ$6:$IO$125,$L51,89),0)</f>
        <v>0</v>
      </c>
      <c r="CX51">
        <f>IF(AND($L51&lt;=$P$2,90&lt;=$P$2),INDEX(WH_Backend!$DZ$6:$IO$125,$L51,90),0)</f>
        <v>0</v>
      </c>
      <c r="CY51">
        <f>IF(AND($L51&lt;=$P$2,91&lt;=$P$2),INDEX(WH_Backend!$DZ$6:$IO$125,$L51,91),0)</f>
        <v>0</v>
      </c>
      <c r="CZ51">
        <f>IF(AND($L51&lt;=$P$2,92&lt;=$P$2),INDEX(WH_Backend!$DZ$6:$IO$125,$L51,92),0)</f>
        <v>0</v>
      </c>
      <c r="DA51">
        <f>IF(AND($L51&lt;=$P$2,93&lt;=$P$2),INDEX(WH_Backend!$DZ$6:$IO$125,$L51,93),0)</f>
        <v>0</v>
      </c>
      <c r="DB51">
        <f>IF(AND($L51&lt;=$P$2,94&lt;=$P$2),INDEX(WH_Backend!$DZ$6:$IO$125,$L51,94),0)</f>
        <v>0</v>
      </c>
      <c r="DC51">
        <f>IF(AND($L51&lt;=$P$2,95&lt;=$P$2),INDEX(WH_Backend!$DZ$6:$IO$125,$L51,95),0)</f>
        <v>0</v>
      </c>
      <c r="DD51">
        <f>IF(AND($L51&lt;=$P$2,96&lt;=$P$2),INDEX(WH_Backend!$DZ$6:$IO$125,$L51,96),0)</f>
        <v>0</v>
      </c>
      <c r="DE51">
        <f>IF(AND($L51&lt;=$P$2,97&lt;=$P$2),INDEX(WH_Backend!$DZ$6:$IO$125,$L51,97),0)</f>
        <v>0</v>
      </c>
      <c r="DF51">
        <f>IF(AND($L51&lt;=$P$2,98&lt;=$P$2),INDEX(WH_Backend!$DZ$6:$IO$125,$L51,98),0)</f>
        <v>0</v>
      </c>
      <c r="DG51">
        <f>IF(AND($L51&lt;=$P$2,99&lt;=$P$2),INDEX(WH_Backend!$DZ$6:$IO$125,$L51,99),0)</f>
        <v>0</v>
      </c>
      <c r="DH51">
        <f>IF(AND($L51&lt;=$P$2,100&lt;=$P$2),INDEX(WH_Backend!$DZ$6:$IO$125,$L51,100),0)</f>
        <v>0</v>
      </c>
      <c r="DI51">
        <f>IF(AND($L51&lt;=$P$2,101&lt;=$P$2),INDEX(WH_Backend!$DZ$6:$IO$125,$L51,101),0)</f>
        <v>0</v>
      </c>
      <c r="DJ51">
        <f>IF(AND($L51&lt;=$P$2,102&lt;=$P$2),INDEX(WH_Backend!$DZ$6:$IO$125,$L51,102),0)</f>
        <v>0</v>
      </c>
      <c r="DK51">
        <f>IF(AND($L51&lt;=$P$2,103&lt;=$P$2),INDEX(WH_Backend!$DZ$6:$IO$125,$L51,103),0)</f>
        <v>0</v>
      </c>
      <c r="DL51">
        <f>IF(AND($L51&lt;=$P$2,104&lt;=$P$2),INDEX(WH_Backend!$DZ$6:$IO$125,$L51,104),0)</f>
        <v>0</v>
      </c>
      <c r="DM51">
        <f>IF(AND($L51&lt;=$P$2,105&lt;=$P$2),INDEX(WH_Backend!$DZ$6:$IO$125,$L51,105),0)</f>
        <v>0</v>
      </c>
      <c r="DN51">
        <f>IF(AND($L51&lt;=$P$2,106&lt;=$P$2),INDEX(WH_Backend!$DZ$6:$IO$125,$L51,106),0)</f>
        <v>0</v>
      </c>
      <c r="DO51">
        <f>IF(AND($L51&lt;=$P$2,107&lt;=$P$2),INDEX(WH_Backend!$DZ$6:$IO$125,$L51,107),0)</f>
        <v>0</v>
      </c>
      <c r="DP51">
        <f>IF(AND($L51&lt;=$P$2,108&lt;=$P$2),INDEX(WH_Backend!$DZ$6:$IO$125,$L51,108),0)</f>
        <v>0</v>
      </c>
      <c r="DQ51">
        <f>IF(AND($L51&lt;=$P$2,109&lt;=$P$2),INDEX(WH_Backend!$DZ$6:$IO$125,$L51,109),0)</f>
        <v>0</v>
      </c>
      <c r="DR51">
        <f>IF(AND($L51&lt;=$P$2,110&lt;=$P$2),INDEX(WH_Backend!$DZ$6:$IO$125,$L51,110),0)</f>
        <v>0</v>
      </c>
      <c r="DS51">
        <f>IF(AND($L51&lt;=$P$2,111&lt;=$P$2),INDEX(WH_Backend!$DZ$6:$IO$125,$L51,111),0)</f>
        <v>0</v>
      </c>
      <c r="DT51">
        <f>IF(AND($L51&lt;=$P$2,112&lt;=$P$2),INDEX(WH_Backend!$DZ$6:$IO$125,$L51,112),0)</f>
        <v>0</v>
      </c>
      <c r="DU51">
        <f>IF(AND($L51&lt;=$P$2,113&lt;=$P$2),INDEX(WH_Backend!$DZ$6:$IO$125,$L51,113),0)</f>
        <v>0</v>
      </c>
      <c r="DV51">
        <f>IF(AND($L51&lt;=$P$2,114&lt;=$P$2),INDEX(WH_Backend!$DZ$6:$IO$125,$L51,114),0)</f>
        <v>0</v>
      </c>
      <c r="DW51">
        <f>IF(AND($L51&lt;=$P$2,115&lt;=$P$2),INDEX(WH_Backend!$DZ$6:$IO$125,$L51,115),0)</f>
        <v>0</v>
      </c>
      <c r="DX51">
        <f>IF(AND($L51&lt;=$P$2,116&lt;=$P$2),INDEX(WH_Backend!$DZ$6:$IO$125,$L51,116),0)</f>
        <v>0</v>
      </c>
      <c r="DY51">
        <f>IF(AND($L51&lt;=$P$2,117&lt;=$P$2),INDEX(WH_Backend!$DZ$6:$IO$125,$L51,117),0)</f>
        <v>0</v>
      </c>
      <c r="DZ51">
        <f>IF(AND($L51&lt;=$P$2,118&lt;=$P$2),INDEX(WH_Backend!$DZ$6:$IO$125,$L51,118),0)</f>
        <v>0</v>
      </c>
      <c r="EA51">
        <f>IF(AND($L51&lt;=$P$2,119&lt;=$P$2),INDEX(WH_Backend!$DZ$6:$IO$125,$L51,119),0)</f>
        <v>0</v>
      </c>
      <c r="EB51">
        <f>IF(AND($L51&lt;=$P$2,120&lt;=$P$2),INDEX(WH_Backend!$DZ$6:$IO$125,$L51,120),0)</f>
        <v>0</v>
      </c>
    </row>
    <row r="52" spans="1:132" ht="15">
      <c r="A52" s="25">
        <f>IF(L52&lt;=$P$2,INDEX(WH_Backend!$E$6:$E$125,L52),0)</f>
        <v>0</v>
      </c>
      <c r="B52" s="25">
        <f t="array" ref="B52">IF(L52&lt;=$P$2,MMULT(M177:INDEX(M177:EF177,$P$2),$A$6:INDEX($A$6:$A$125,$P$2)),0)</f>
        <v>0</v>
      </c>
      <c r="C52" s="25">
        <f t="shared" si="0"/>
        <v>0</v>
      </c>
      <c r="E52" t="str">
        <f>IF(L52&lt;=$P$2,Inputs!A52,"")</f>
        <v/>
      </c>
      <c r="F52" s="25" t="str">
        <f>IF(L52&lt;=$P$2,Inputs!D52,"")</f>
        <v/>
      </c>
      <c r="G52" s="25" t="str">
        <f t="shared" si="2"/>
        <v/>
      </c>
      <c r="J52" t="str">
        <f>IF($L52&lt;=$E$2,WH_Numerical!$F52,"")</f>
        <v/>
      </c>
      <c r="L52" s="10">
        <v>47</v>
      </c>
      <c r="M52">
        <f>IF(AND($L52&lt;=$P$2,1&lt;=$P$2),INDEX(WH_Backend!$DZ$6:$IO$125,$L52,1),0)</f>
        <v>0</v>
      </c>
      <c r="N52">
        <f>IF(AND($L52&lt;=$P$2,2&lt;=$P$2),INDEX(WH_Backend!$DZ$6:$IO$125,$L52,2),0)</f>
        <v>0</v>
      </c>
      <c r="O52">
        <f>IF(AND($L52&lt;=$P$2,3&lt;=$P$2),INDEX(WH_Backend!$DZ$6:$IO$125,$L52,3),0)</f>
        <v>0</v>
      </c>
      <c r="P52">
        <f>IF(AND($L52&lt;=$P$2,4&lt;=$P$2),INDEX(WH_Backend!$DZ$6:$IO$125,$L52,4),0)</f>
        <v>0</v>
      </c>
      <c r="Q52">
        <f>IF(AND($L52&lt;=$P$2,5&lt;=$P$2),INDEX(WH_Backend!$DZ$6:$IO$125,$L52,5),0)</f>
        <v>0</v>
      </c>
      <c r="R52">
        <f>IF(AND($L52&lt;=$P$2,6&lt;=$P$2),INDEX(WH_Backend!$DZ$6:$IO$125,$L52,6),0)</f>
        <v>0</v>
      </c>
      <c r="S52">
        <f>IF(AND($L52&lt;=$P$2,7&lt;=$P$2),INDEX(WH_Backend!$DZ$6:$IO$125,$L52,7),0)</f>
        <v>0</v>
      </c>
      <c r="T52">
        <f>IF(AND($L52&lt;=$P$2,8&lt;=$P$2),INDEX(WH_Backend!$DZ$6:$IO$125,$L52,8),0)</f>
        <v>0</v>
      </c>
      <c r="U52">
        <f>IF(AND($L52&lt;=$P$2,9&lt;=$P$2),INDEX(WH_Backend!$DZ$6:$IO$125,$L52,9),0)</f>
        <v>0</v>
      </c>
      <c r="V52">
        <f>IF(AND($L52&lt;=$P$2,10&lt;=$P$2),INDEX(WH_Backend!$DZ$6:$IO$125,$L52,10),0)</f>
        <v>0</v>
      </c>
      <c r="W52">
        <f>IF(AND($L52&lt;=$P$2,11&lt;=$P$2),INDEX(WH_Backend!$DZ$6:$IO$125,$L52,11),0)</f>
        <v>0</v>
      </c>
      <c r="X52">
        <f>IF(AND($L52&lt;=$P$2,12&lt;=$P$2),INDEX(WH_Backend!$DZ$6:$IO$125,$L52,12),0)</f>
        <v>0</v>
      </c>
      <c r="Y52">
        <f>IF(AND($L52&lt;=$P$2,13&lt;=$P$2),INDEX(WH_Backend!$DZ$6:$IO$125,$L52,13),0)</f>
        <v>0</v>
      </c>
      <c r="Z52">
        <f>IF(AND($L52&lt;=$P$2,14&lt;=$P$2),INDEX(WH_Backend!$DZ$6:$IO$125,$L52,14),0)</f>
        <v>0</v>
      </c>
      <c r="AA52">
        <f>IF(AND($L52&lt;=$P$2,15&lt;=$P$2),INDEX(WH_Backend!$DZ$6:$IO$125,$L52,15),0)</f>
        <v>0</v>
      </c>
      <c r="AB52">
        <f>IF(AND($L52&lt;=$P$2,16&lt;=$P$2),INDEX(WH_Backend!$DZ$6:$IO$125,$L52,16),0)</f>
        <v>0</v>
      </c>
      <c r="AC52">
        <f>IF(AND($L52&lt;=$P$2,17&lt;=$P$2),INDEX(WH_Backend!$DZ$6:$IO$125,$L52,17),0)</f>
        <v>0</v>
      </c>
      <c r="AD52">
        <f>IF(AND($L52&lt;=$P$2,18&lt;=$P$2),INDEX(WH_Backend!$DZ$6:$IO$125,$L52,18),0)</f>
        <v>0</v>
      </c>
      <c r="AE52">
        <f>IF(AND($L52&lt;=$P$2,19&lt;=$P$2),INDEX(WH_Backend!$DZ$6:$IO$125,$L52,19),0)</f>
        <v>0</v>
      </c>
      <c r="AF52">
        <f>IF(AND($L52&lt;=$P$2,20&lt;=$P$2),INDEX(WH_Backend!$DZ$6:$IO$125,$L52,20),0)</f>
        <v>0</v>
      </c>
      <c r="AG52">
        <f>IF(AND($L52&lt;=$P$2,21&lt;=$P$2),INDEX(WH_Backend!$DZ$6:$IO$125,$L52,21),0)</f>
        <v>0</v>
      </c>
      <c r="AH52">
        <f>IF(AND($L52&lt;=$P$2,22&lt;=$P$2),INDEX(WH_Backend!$DZ$6:$IO$125,$L52,22),0)</f>
        <v>0</v>
      </c>
      <c r="AI52">
        <f>IF(AND($L52&lt;=$P$2,23&lt;=$P$2),INDEX(WH_Backend!$DZ$6:$IO$125,$L52,23),0)</f>
        <v>0</v>
      </c>
      <c r="AJ52">
        <f>IF(AND($L52&lt;=$P$2,24&lt;=$P$2),INDEX(WH_Backend!$DZ$6:$IO$125,$L52,24),0)</f>
        <v>0</v>
      </c>
      <c r="AK52">
        <f>IF(AND($L52&lt;=$P$2,25&lt;=$P$2),INDEX(WH_Backend!$DZ$6:$IO$125,$L52,25),0)</f>
        <v>0</v>
      </c>
      <c r="AL52">
        <f>IF(AND($L52&lt;=$P$2,26&lt;=$P$2),INDEX(WH_Backend!$DZ$6:$IO$125,$L52,26),0)</f>
        <v>0</v>
      </c>
      <c r="AM52">
        <f>IF(AND($L52&lt;=$P$2,27&lt;=$P$2),INDEX(WH_Backend!$DZ$6:$IO$125,$L52,27),0)</f>
        <v>0</v>
      </c>
      <c r="AN52">
        <f>IF(AND($L52&lt;=$P$2,28&lt;=$P$2),INDEX(WH_Backend!$DZ$6:$IO$125,$L52,28),0)</f>
        <v>0</v>
      </c>
      <c r="AO52">
        <f>IF(AND($L52&lt;=$P$2,29&lt;=$P$2),INDEX(WH_Backend!$DZ$6:$IO$125,$L52,29),0)</f>
        <v>0</v>
      </c>
      <c r="AP52">
        <f>IF(AND($L52&lt;=$P$2,30&lt;=$P$2),INDEX(WH_Backend!$DZ$6:$IO$125,$L52,30),0)</f>
        <v>0</v>
      </c>
      <c r="AQ52">
        <f>IF(AND($L52&lt;=$P$2,31&lt;=$P$2),INDEX(WH_Backend!$DZ$6:$IO$125,$L52,31),0)</f>
        <v>0</v>
      </c>
      <c r="AR52">
        <f>IF(AND($L52&lt;=$P$2,32&lt;=$P$2),INDEX(WH_Backend!$DZ$6:$IO$125,$L52,32),0)</f>
        <v>0</v>
      </c>
      <c r="AS52">
        <f>IF(AND($L52&lt;=$P$2,33&lt;=$P$2),INDEX(WH_Backend!$DZ$6:$IO$125,$L52,33),0)</f>
        <v>0</v>
      </c>
      <c r="AT52">
        <f>IF(AND($L52&lt;=$P$2,34&lt;=$P$2),INDEX(WH_Backend!$DZ$6:$IO$125,$L52,34),0)</f>
        <v>0</v>
      </c>
      <c r="AU52">
        <f>IF(AND($L52&lt;=$P$2,35&lt;=$P$2),INDEX(WH_Backend!$DZ$6:$IO$125,$L52,35),0)</f>
        <v>0</v>
      </c>
      <c r="AV52">
        <f>IF(AND($L52&lt;=$P$2,36&lt;=$P$2),INDEX(WH_Backend!$DZ$6:$IO$125,$L52,36),0)</f>
        <v>0</v>
      </c>
      <c r="AW52">
        <f>IF(AND($L52&lt;=$P$2,37&lt;=$P$2),INDEX(WH_Backend!$DZ$6:$IO$125,$L52,37),0)</f>
        <v>0</v>
      </c>
      <c r="AX52">
        <f>IF(AND($L52&lt;=$P$2,38&lt;=$P$2),INDEX(WH_Backend!$DZ$6:$IO$125,$L52,38),0)</f>
        <v>0</v>
      </c>
      <c r="AY52">
        <f>IF(AND($L52&lt;=$P$2,39&lt;=$P$2),INDEX(WH_Backend!$DZ$6:$IO$125,$L52,39),0)</f>
        <v>0</v>
      </c>
      <c r="AZ52">
        <f>IF(AND($L52&lt;=$P$2,40&lt;=$P$2),INDEX(WH_Backend!$DZ$6:$IO$125,$L52,40),0)</f>
        <v>0</v>
      </c>
      <c r="BA52">
        <f>IF(AND($L52&lt;=$P$2,41&lt;=$P$2),INDEX(WH_Backend!$DZ$6:$IO$125,$L52,41),0)</f>
        <v>0</v>
      </c>
      <c r="BB52">
        <f>IF(AND($L52&lt;=$P$2,42&lt;=$P$2),INDEX(WH_Backend!$DZ$6:$IO$125,$L52,42),0)</f>
        <v>0</v>
      </c>
      <c r="BC52">
        <f>IF(AND($L52&lt;=$P$2,43&lt;=$P$2),INDEX(WH_Backend!$DZ$6:$IO$125,$L52,43),0)</f>
        <v>0</v>
      </c>
      <c r="BD52">
        <f>IF(AND($L52&lt;=$P$2,44&lt;=$P$2),INDEX(WH_Backend!$DZ$6:$IO$125,$L52,44),0)</f>
        <v>0</v>
      </c>
      <c r="BE52">
        <f>IF(AND($L52&lt;=$P$2,45&lt;=$P$2),INDEX(WH_Backend!$DZ$6:$IO$125,$L52,45),0)</f>
        <v>0</v>
      </c>
      <c r="BF52">
        <f>IF(AND($L52&lt;=$P$2,46&lt;=$P$2),INDEX(WH_Backend!$DZ$6:$IO$125,$L52,46),0)</f>
        <v>0</v>
      </c>
      <c r="BG52">
        <f>IF(AND($L52&lt;=$P$2,47&lt;=$P$2),INDEX(WH_Backend!$DZ$6:$IO$125,$L52,47),0)</f>
        <v>0</v>
      </c>
      <c r="BH52">
        <f>IF(AND($L52&lt;=$P$2,48&lt;=$P$2),INDEX(WH_Backend!$DZ$6:$IO$125,$L52,48),0)</f>
        <v>0</v>
      </c>
      <c r="BI52">
        <f>IF(AND($L52&lt;=$P$2,49&lt;=$P$2),INDEX(WH_Backend!$DZ$6:$IO$125,$L52,49),0)</f>
        <v>0</v>
      </c>
      <c r="BJ52">
        <f>IF(AND($L52&lt;=$P$2,50&lt;=$P$2),INDEX(WH_Backend!$DZ$6:$IO$125,$L52,50),0)</f>
        <v>0</v>
      </c>
      <c r="BK52">
        <f>IF(AND($L52&lt;=$P$2,51&lt;=$P$2),INDEX(WH_Backend!$DZ$6:$IO$125,$L52,51),0)</f>
        <v>0</v>
      </c>
      <c r="BL52">
        <f>IF(AND($L52&lt;=$P$2,52&lt;=$P$2),INDEX(WH_Backend!$DZ$6:$IO$125,$L52,52),0)</f>
        <v>0</v>
      </c>
      <c r="BM52">
        <f>IF(AND($L52&lt;=$P$2,53&lt;=$P$2),INDEX(WH_Backend!$DZ$6:$IO$125,$L52,53),0)</f>
        <v>0</v>
      </c>
      <c r="BN52">
        <f>IF(AND($L52&lt;=$P$2,54&lt;=$P$2),INDEX(WH_Backend!$DZ$6:$IO$125,$L52,54),0)</f>
        <v>0</v>
      </c>
      <c r="BO52">
        <f>IF(AND($L52&lt;=$P$2,55&lt;=$P$2),INDEX(WH_Backend!$DZ$6:$IO$125,$L52,55),0)</f>
        <v>0</v>
      </c>
      <c r="BP52">
        <f>IF(AND($L52&lt;=$P$2,56&lt;=$P$2),INDEX(WH_Backend!$DZ$6:$IO$125,$L52,56),0)</f>
        <v>0</v>
      </c>
      <c r="BQ52">
        <f>IF(AND($L52&lt;=$P$2,57&lt;=$P$2),INDEX(WH_Backend!$DZ$6:$IO$125,$L52,57),0)</f>
        <v>0</v>
      </c>
      <c r="BR52">
        <f>IF(AND($L52&lt;=$P$2,58&lt;=$P$2),INDEX(WH_Backend!$DZ$6:$IO$125,$L52,58),0)</f>
        <v>0</v>
      </c>
      <c r="BS52">
        <f>IF(AND($L52&lt;=$P$2,59&lt;=$P$2),INDEX(WH_Backend!$DZ$6:$IO$125,$L52,59),0)</f>
        <v>0</v>
      </c>
      <c r="BT52">
        <f>IF(AND($L52&lt;=$P$2,60&lt;=$P$2),INDEX(WH_Backend!$DZ$6:$IO$125,$L52,60),0)</f>
        <v>0</v>
      </c>
      <c r="BU52">
        <f>IF(AND($L52&lt;=$P$2,61&lt;=$P$2),INDEX(WH_Backend!$DZ$6:$IO$125,$L52,61),0)</f>
        <v>0</v>
      </c>
      <c r="BV52">
        <f>IF(AND($L52&lt;=$P$2,62&lt;=$P$2),INDEX(WH_Backend!$DZ$6:$IO$125,$L52,62),0)</f>
        <v>0</v>
      </c>
      <c r="BW52">
        <f>IF(AND($L52&lt;=$P$2,63&lt;=$P$2),INDEX(WH_Backend!$DZ$6:$IO$125,$L52,63),0)</f>
        <v>0</v>
      </c>
      <c r="BX52">
        <f>IF(AND($L52&lt;=$P$2,64&lt;=$P$2),INDEX(WH_Backend!$DZ$6:$IO$125,$L52,64),0)</f>
        <v>0</v>
      </c>
      <c r="BY52">
        <f>IF(AND($L52&lt;=$P$2,65&lt;=$P$2),INDEX(WH_Backend!$DZ$6:$IO$125,$L52,65),0)</f>
        <v>0</v>
      </c>
      <c r="BZ52">
        <f>IF(AND($L52&lt;=$P$2,66&lt;=$P$2),INDEX(WH_Backend!$DZ$6:$IO$125,$L52,66),0)</f>
        <v>0</v>
      </c>
      <c r="CA52">
        <f>IF(AND($L52&lt;=$P$2,67&lt;=$P$2),INDEX(WH_Backend!$DZ$6:$IO$125,$L52,67),0)</f>
        <v>0</v>
      </c>
      <c r="CB52">
        <f>IF(AND($L52&lt;=$P$2,68&lt;=$P$2),INDEX(WH_Backend!$DZ$6:$IO$125,$L52,68),0)</f>
        <v>0</v>
      </c>
      <c r="CC52">
        <f>IF(AND($L52&lt;=$P$2,69&lt;=$P$2),INDEX(WH_Backend!$DZ$6:$IO$125,$L52,69),0)</f>
        <v>0</v>
      </c>
      <c r="CD52">
        <f>IF(AND($L52&lt;=$P$2,70&lt;=$P$2),INDEX(WH_Backend!$DZ$6:$IO$125,$L52,70),0)</f>
        <v>0</v>
      </c>
      <c r="CE52">
        <f>IF(AND($L52&lt;=$P$2,71&lt;=$P$2),INDEX(WH_Backend!$DZ$6:$IO$125,$L52,71),0)</f>
        <v>0</v>
      </c>
      <c r="CF52">
        <f>IF(AND($L52&lt;=$P$2,72&lt;=$P$2),INDEX(WH_Backend!$DZ$6:$IO$125,$L52,72),0)</f>
        <v>0</v>
      </c>
      <c r="CG52">
        <f>IF(AND($L52&lt;=$P$2,73&lt;=$P$2),INDEX(WH_Backend!$DZ$6:$IO$125,$L52,73),0)</f>
        <v>0</v>
      </c>
      <c r="CH52">
        <f>IF(AND($L52&lt;=$P$2,74&lt;=$P$2),INDEX(WH_Backend!$DZ$6:$IO$125,$L52,74),0)</f>
        <v>0</v>
      </c>
      <c r="CI52">
        <f>IF(AND($L52&lt;=$P$2,75&lt;=$P$2),INDEX(WH_Backend!$DZ$6:$IO$125,$L52,75),0)</f>
        <v>0</v>
      </c>
      <c r="CJ52">
        <f>IF(AND($L52&lt;=$P$2,76&lt;=$P$2),INDEX(WH_Backend!$DZ$6:$IO$125,$L52,76),0)</f>
        <v>0</v>
      </c>
      <c r="CK52">
        <f>IF(AND($L52&lt;=$P$2,77&lt;=$P$2),INDEX(WH_Backend!$DZ$6:$IO$125,$L52,77),0)</f>
        <v>0</v>
      </c>
      <c r="CL52">
        <f>IF(AND($L52&lt;=$P$2,78&lt;=$P$2),INDEX(WH_Backend!$DZ$6:$IO$125,$L52,78),0)</f>
        <v>0</v>
      </c>
      <c r="CM52">
        <f>IF(AND($L52&lt;=$P$2,79&lt;=$P$2),INDEX(WH_Backend!$DZ$6:$IO$125,$L52,79),0)</f>
        <v>0</v>
      </c>
      <c r="CN52">
        <f>IF(AND($L52&lt;=$P$2,80&lt;=$P$2),INDEX(WH_Backend!$DZ$6:$IO$125,$L52,80),0)</f>
        <v>0</v>
      </c>
      <c r="CO52">
        <f>IF(AND($L52&lt;=$P$2,81&lt;=$P$2),INDEX(WH_Backend!$DZ$6:$IO$125,$L52,81),0)</f>
        <v>0</v>
      </c>
      <c r="CP52">
        <f>IF(AND($L52&lt;=$P$2,82&lt;=$P$2),INDEX(WH_Backend!$DZ$6:$IO$125,$L52,82),0)</f>
        <v>0</v>
      </c>
      <c r="CQ52">
        <f>IF(AND($L52&lt;=$P$2,83&lt;=$P$2),INDEX(WH_Backend!$DZ$6:$IO$125,$L52,83),0)</f>
        <v>0</v>
      </c>
      <c r="CR52">
        <f>IF(AND($L52&lt;=$P$2,84&lt;=$P$2),INDEX(WH_Backend!$DZ$6:$IO$125,$L52,84),0)</f>
        <v>0</v>
      </c>
      <c r="CS52">
        <f>IF(AND($L52&lt;=$P$2,85&lt;=$P$2),INDEX(WH_Backend!$DZ$6:$IO$125,$L52,85),0)</f>
        <v>0</v>
      </c>
      <c r="CT52">
        <f>IF(AND($L52&lt;=$P$2,86&lt;=$P$2),INDEX(WH_Backend!$DZ$6:$IO$125,$L52,86),0)</f>
        <v>0</v>
      </c>
      <c r="CU52">
        <f>IF(AND($L52&lt;=$P$2,87&lt;=$P$2),INDEX(WH_Backend!$DZ$6:$IO$125,$L52,87),0)</f>
        <v>0</v>
      </c>
      <c r="CV52">
        <f>IF(AND($L52&lt;=$P$2,88&lt;=$P$2),INDEX(WH_Backend!$DZ$6:$IO$125,$L52,88),0)</f>
        <v>0</v>
      </c>
      <c r="CW52">
        <f>IF(AND($L52&lt;=$P$2,89&lt;=$P$2),INDEX(WH_Backend!$DZ$6:$IO$125,$L52,89),0)</f>
        <v>0</v>
      </c>
      <c r="CX52">
        <f>IF(AND($L52&lt;=$P$2,90&lt;=$P$2),INDEX(WH_Backend!$DZ$6:$IO$125,$L52,90),0)</f>
        <v>0</v>
      </c>
      <c r="CY52">
        <f>IF(AND($L52&lt;=$P$2,91&lt;=$P$2),INDEX(WH_Backend!$DZ$6:$IO$125,$L52,91),0)</f>
        <v>0</v>
      </c>
      <c r="CZ52">
        <f>IF(AND($L52&lt;=$P$2,92&lt;=$P$2),INDEX(WH_Backend!$DZ$6:$IO$125,$L52,92),0)</f>
        <v>0</v>
      </c>
      <c r="DA52">
        <f>IF(AND($L52&lt;=$P$2,93&lt;=$P$2),INDEX(WH_Backend!$DZ$6:$IO$125,$L52,93),0)</f>
        <v>0</v>
      </c>
      <c r="DB52">
        <f>IF(AND($L52&lt;=$P$2,94&lt;=$P$2),INDEX(WH_Backend!$DZ$6:$IO$125,$L52,94),0)</f>
        <v>0</v>
      </c>
      <c r="DC52">
        <f>IF(AND($L52&lt;=$P$2,95&lt;=$P$2),INDEX(WH_Backend!$DZ$6:$IO$125,$L52,95),0)</f>
        <v>0</v>
      </c>
      <c r="DD52">
        <f>IF(AND($L52&lt;=$P$2,96&lt;=$P$2),INDEX(WH_Backend!$DZ$6:$IO$125,$L52,96),0)</f>
        <v>0</v>
      </c>
      <c r="DE52">
        <f>IF(AND($L52&lt;=$P$2,97&lt;=$P$2),INDEX(WH_Backend!$DZ$6:$IO$125,$L52,97),0)</f>
        <v>0</v>
      </c>
      <c r="DF52">
        <f>IF(AND($L52&lt;=$P$2,98&lt;=$P$2),INDEX(WH_Backend!$DZ$6:$IO$125,$L52,98),0)</f>
        <v>0</v>
      </c>
      <c r="DG52">
        <f>IF(AND($L52&lt;=$P$2,99&lt;=$P$2),INDEX(WH_Backend!$DZ$6:$IO$125,$L52,99),0)</f>
        <v>0</v>
      </c>
      <c r="DH52">
        <f>IF(AND($L52&lt;=$P$2,100&lt;=$P$2),INDEX(WH_Backend!$DZ$6:$IO$125,$L52,100),0)</f>
        <v>0</v>
      </c>
      <c r="DI52">
        <f>IF(AND($L52&lt;=$P$2,101&lt;=$P$2),INDEX(WH_Backend!$DZ$6:$IO$125,$L52,101),0)</f>
        <v>0</v>
      </c>
      <c r="DJ52">
        <f>IF(AND($L52&lt;=$P$2,102&lt;=$P$2),INDEX(WH_Backend!$DZ$6:$IO$125,$L52,102),0)</f>
        <v>0</v>
      </c>
      <c r="DK52">
        <f>IF(AND($L52&lt;=$P$2,103&lt;=$P$2),INDEX(WH_Backend!$DZ$6:$IO$125,$L52,103),0)</f>
        <v>0</v>
      </c>
      <c r="DL52">
        <f>IF(AND($L52&lt;=$P$2,104&lt;=$P$2),INDEX(WH_Backend!$DZ$6:$IO$125,$L52,104),0)</f>
        <v>0</v>
      </c>
      <c r="DM52">
        <f>IF(AND($L52&lt;=$P$2,105&lt;=$P$2),INDEX(WH_Backend!$DZ$6:$IO$125,$L52,105),0)</f>
        <v>0</v>
      </c>
      <c r="DN52">
        <f>IF(AND($L52&lt;=$P$2,106&lt;=$P$2),INDEX(WH_Backend!$DZ$6:$IO$125,$L52,106),0)</f>
        <v>0</v>
      </c>
      <c r="DO52">
        <f>IF(AND($L52&lt;=$P$2,107&lt;=$P$2),INDEX(WH_Backend!$DZ$6:$IO$125,$L52,107),0)</f>
        <v>0</v>
      </c>
      <c r="DP52">
        <f>IF(AND($L52&lt;=$P$2,108&lt;=$P$2),INDEX(WH_Backend!$DZ$6:$IO$125,$L52,108),0)</f>
        <v>0</v>
      </c>
      <c r="DQ52">
        <f>IF(AND($L52&lt;=$P$2,109&lt;=$P$2),INDEX(WH_Backend!$DZ$6:$IO$125,$L52,109),0)</f>
        <v>0</v>
      </c>
      <c r="DR52">
        <f>IF(AND($L52&lt;=$P$2,110&lt;=$P$2),INDEX(WH_Backend!$DZ$6:$IO$125,$L52,110),0)</f>
        <v>0</v>
      </c>
      <c r="DS52">
        <f>IF(AND($L52&lt;=$P$2,111&lt;=$P$2),INDEX(WH_Backend!$DZ$6:$IO$125,$L52,111),0)</f>
        <v>0</v>
      </c>
      <c r="DT52">
        <f>IF(AND($L52&lt;=$P$2,112&lt;=$P$2),INDEX(WH_Backend!$DZ$6:$IO$125,$L52,112),0)</f>
        <v>0</v>
      </c>
      <c r="DU52">
        <f>IF(AND($L52&lt;=$P$2,113&lt;=$P$2),INDEX(WH_Backend!$DZ$6:$IO$125,$L52,113),0)</f>
        <v>0</v>
      </c>
      <c r="DV52">
        <f>IF(AND($L52&lt;=$P$2,114&lt;=$P$2),INDEX(WH_Backend!$DZ$6:$IO$125,$L52,114),0)</f>
        <v>0</v>
      </c>
      <c r="DW52">
        <f>IF(AND($L52&lt;=$P$2,115&lt;=$P$2),INDEX(WH_Backend!$DZ$6:$IO$125,$L52,115),0)</f>
        <v>0</v>
      </c>
      <c r="DX52">
        <f>IF(AND($L52&lt;=$P$2,116&lt;=$P$2),INDEX(WH_Backend!$DZ$6:$IO$125,$L52,116),0)</f>
        <v>0</v>
      </c>
      <c r="DY52">
        <f>IF(AND($L52&lt;=$P$2,117&lt;=$P$2),INDEX(WH_Backend!$DZ$6:$IO$125,$L52,117),0)</f>
        <v>0</v>
      </c>
      <c r="DZ52">
        <f>IF(AND($L52&lt;=$P$2,118&lt;=$P$2),INDEX(WH_Backend!$DZ$6:$IO$125,$L52,118),0)</f>
        <v>0</v>
      </c>
      <c r="EA52">
        <f>IF(AND($L52&lt;=$P$2,119&lt;=$P$2),INDEX(WH_Backend!$DZ$6:$IO$125,$L52,119),0)</f>
        <v>0</v>
      </c>
      <c r="EB52">
        <f>IF(AND($L52&lt;=$P$2,120&lt;=$P$2),INDEX(WH_Backend!$DZ$6:$IO$125,$L52,120),0)</f>
        <v>0</v>
      </c>
    </row>
    <row r="53" spans="1:132" ht="15">
      <c r="A53" s="25">
        <f>IF(L53&lt;=$P$2,INDEX(WH_Backend!$E$6:$E$125,L53),0)</f>
        <v>0</v>
      </c>
      <c r="B53" s="25">
        <f t="array" ref="B53">IF(L53&lt;=$P$2,MMULT(M178:INDEX(M178:EF178,$P$2),$A$6:INDEX($A$6:$A$125,$P$2)),0)</f>
        <v>0</v>
      </c>
      <c r="C53" s="25">
        <f t="shared" si="0"/>
        <v>0</v>
      </c>
      <c r="E53" t="str">
        <f>IF(L53&lt;=$P$2,Inputs!A53,"")</f>
        <v/>
      </c>
      <c r="F53" s="25" t="str">
        <f>IF(L53&lt;=$P$2,Inputs!D53,"")</f>
        <v/>
      </c>
      <c r="G53" s="25" t="str">
        <f t="shared" si="2"/>
        <v/>
      </c>
      <c r="J53" t="str">
        <f>IF($L53&lt;=$E$2,WH_Numerical!$F53,"")</f>
        <v/>
      </c>
      <c r="L53" s="10">
        <v>48</v>
      </c>
      <c r="M53">
        <f>IF(AND($L53&lt;=$P$2,1&lt;=$P$2),INDEX(WH_Backend!$DZ$6:$IO$125,$L53,1),0)</f>
        <v>0</v>
      </c>
      <c r="N53">
        <f>IF(AND($L53&lt;=$P$2,2&lt;=$P$2),INDEX(WH_Backend!$DZ$6:$IO$125,$L53,2),0)</f>
        <v>0</v>
      </c>
      <c r="O53">
        <f>IF(AND($L53&lt;=$P$2,3&lt;=$P$2),INDEX(WH_Backend!$DZ$6:$IO$125,$L53,3),0)</f>
        <v>0</v>
      </c>
      <c r="P53">
        <f>IF(AND($L53&lt;=$P$2,4&lt;=$P$2),INDEX(WH_Backend!$DZ$6:$IO$125,$L53,4),0)</f>
        <v>0</v>
      </c>
      <c r="Q53">
        <f>IF(AND($L53&lt;=$P$2,5&lt;=$P$2),INDEX(WH_Backend!$DZ$6:$IO$125,$L53,5),0)</f>
        <v>0</v>
      </c>
      <c r="R53">
        <f>IF(AND($L53&lt;=$P$2,6&lt;=$P$2),INDEX(WH_Backend!$DZ$6:$IO$125,$L53,6),0)</f>
        <v>0</v>
      </c>
      <c r="S53">
        <f>IF(AND($L53&lt;=$P$2,7&lt;=$P$2),INDEX(WH_Backend!$DZ$6:$IO$125,$L53,7),0)</f>
        <v>0</v>
      </c>
      <c r="T53">
        <f>IF(AND($L53&lt;=$P$2,8&lt;=$P$2),INDEX(WH_Backend!$DZ$6:$IO$125,$L53,8),0)</f>
        <v>0</v>
      </c>
      <c r="U53">
        <f>IF(AND($L53&lt;=$P$2,9&lt;=$P$2),INDEX(WH_Backend!$DZ$6:$IO$125,$L53,9),0)</f>
        <v>0</v>
      </c>
      <c r="V53">
        <f>IF(AND($L53&lt;=$P$2,10&lt;=$P$2),INDEX(WH_Backend!$DZ$6:$IO$125,$L53,10),0)</f>
        <v>0</v>
      </c>
      <c r="W53">
        <f>IF(AND($L53&lt;=$P$2,11&lt;=$P$2),INDEX(WH_Backend!$DZ$6:$IO$125,$L53,11),0)</f>
        <v>0</v>
      </c>
      <c r="X53">
        <f>IF(AND($L53&lt;=$P$2,12&lt;=$P$2),INDEX(WH_Backend!$DZ$6:$IO$125,$L53,12),0)</f>
        <v>0</v>
      </c>
      <c r="Y53">
        <f>IF(AND($L53&lt;=$P$2,13&lt;=$P$2),INDEX(WH_Backend!$DZ$6:$IO$125,$L53,13),0)</f>
        <v>0</v>
      </c>
      <c r="Z53">
        <f>IF(AND($L53&lt;=$P$2,14&lt;=$P$2),INDEX(WH_Backend!$DZ$6:$IO$125,$L53,14),0)</f>
        <v>0</v>
      </c>
      <c r="AA53">
        <f>IF(AND($L53&lt;=$P$2,15&lt;=$P$2),INDEX(WH_Backend!$DZ$6:$IO$125,$L53,15),0)</f>
        <v>0</v>
      </c>
      <c r="AB53">
        <f>IF(AND($L53&lt;=$P$2,16&lt;=$P$2),INDEX(WH_Backend!$DZ$6:$IO$125,$L53,16),0)</f>
        <v>0</v>
      </c>
      <c r="AC53">
        <f>IF(AND($L53&lt;=$P$2,17&lt;=$P$2),INDEX(WH_Backend!$DZ$6:$IO$125,$L53,17),0)</f>
        <v>0</v>
      </c>
      <c r="AD53">
        <f>IF(AND($L53&lt;=$P$2,18&lt;=$P$2),INDEX(WH_Backend!$DZ$6:$IO$125,$L53,18),0)</f>
        <v>0</v>
      </c>
      <c r="AE53">
        <f>IF(AND($L53&lt;=$P$2,19&lt;=$P$2),INDEX(WH_Backend!$DZ$6:$IO$125,$L53,19),0)</f>
        <v>0</v>
      </c>
      <c r="AF53">
        <f>IF(AND($L53&lt;=$P$2,20&lt;=$P$2),INDEX(WH_Backend!$DZ$6:$IO$125,$L53,20),0)</f>
        <v>0</v>
      </c>
      <c r="AG53">
        <f>IF(AND($L53&lt;=$P$2,21&lt;=$P$2),INDEX(WH_Backend!$DZ$6:$IO$125,$L53,21),0)</f>
        <v>0</v>
      </c>
      <c r="AH53">
        <f>IF(AND($L53&lt;=$P$2,22&lt;=$P$2),INDEX(WH_Backend!$DZ$6:$IO$125,$L53,22),0)</f>
        <v>0</v>
      </c>
      <c r="AI53">
        <f>IF(AND($L53&lt;=$P$2,23&lt;=$P$2),INDEX(WH_Backend!$DZ$6:$IO$125,$L53,23),0)</f>
        <v>0</v>
      </c>
      <c r="AJ53">
        <f>IF(AND($L53&lt;=$P$2,24&lt;=$P$2),INDEX(WH_Backend!$DZ$6:$IO$125,$L53,24),0)</f>
        <v>0</v>
      </c>
      <c r="AK53">
        <f>IF(AND($L53&lt;=$P$2,25&lt;=$P$2),INDEX(WH_Backend!$DZ$6:$IO$125,$L53,25),0)</f>
        <v>0</v>
      </c>
      <c r="AL53">
        <f>IF(AND($L53&lt;=$P$2,26&lt;=$P$2),INDEX(WH_Backend!$DZ$6:$IO$125,$L53,26),0)</f>
        <v>0</v>
      </c>
      <c r="AM53">
        <f>IF(AND($L53&lt;=$P$2,27&lt;=$P$2),INDEX(WH_Backend!$DZ$6:$IO$125,$L53,27),0)</f>
        <v>0</v>
      </c>
      <c r="AN53">
        <f>IF(AND($L53&lt;=$P$2,28&lt;=$P$2),INDEX(WH_Backend!$DZ$6:$IO$125,$L53,28),0)</f>
        <v>0</v>
      </c>
      <c r="AO53">
        <f>IF(AND($L53&lt;=$P$2,29&lt;=$P$2),INDEX(WH_Backend!$DZ$6:$IO$125,$L53,29),0)</f>
        <v>0</v>
      </c>
      <c r="AP53">
        <f>IF(AND($L53&lt;=$P$2,30&lt;=$P$2),INDEX(WH_Backend!$DZ$6:$IO$125,$L53,30),0)</f>
        <v>0</v>
      </c>
      <c r="AQ53">
        <f>IF(AND($L53&lt;=$P$2,31&lt;=$P$2),INDEX(WH_Backend!$DZ$6:$IO$125,$L53,31),0)</f>
        <v>0</v>
      </c>
      <c r="AR53">
        <f>IF(AND($L53&lt;=$P$2,32&lt;=$P$2),INDEX(WH_Backend!$DZ$6:$IO$125,$L53,32),0)</f>
        <v>0</v>
      </c>
      <c r="AS53">
        <f>IF(AND($L53&lt;=$P$2,33&lt;=$P$2),INDEX(WH_Backend!$DZ$6:$IO$125,$L53,33),0)</f>
        <v>0</v>
      </c>
      <c r="AT53">
        <f>IF(AND($L53&lt;=$P$2,34&lt;=$P$2),INDEX(WH_Backend!$DZ$6:$IO$125,$L53,34),0)</f>
        <v>0</v>
      </c>
      <c r="AU53">
        <f>IF(AND($L53&lt;=$P$2,35&lt;=$P$2),INDEX(WH_Backend!$DZ$6:$IO$125,$L53,35),0)</f>
        <v>0</v>
      </c>
      <c r="AV53">
        <f>IF(AND($L53&lt;=$P$2,36&lt;=$P$2),INDEX(WH_Backend!$DZ$6:$IO$125,$L53,36),0)</f>
        <v>0</v>
      </c>
      <c r="AW53">
        <f>IF(AND($L53&lt;=$P$2,37&lt;=$P$2),INDEX(WH_Backend!$DZ$6:$IO$125,$L53,37),0)</f>
        <v>0</v>
      </c>
      <c r="AX53">
        <f>IF(AND($L53&lt;=$P$2,38&lt;=$P$2),INDEX(WH_Backend!$DZ$6:$IO$125,$L53,38),0)</f>
        <v>0</v>
      </c>
      <c r="AY53">
        <f>IF(AND($L53&lt;=$P$2,39&lt;=$P$2),INDEX(WH_Backend!$DZ$6:$IO$125,$L53,39),0)</f>
        <v>0</v>
      </c>
      <c r="AZ53">
        <f>IF(AND($L53&lt;=$P$2,40&lt;=$P$2),INDEX(WH_Backend!$DZ$6:$IO$125,$L53,40),0)</f>
        <v>0</v>
      </c>
      <c r="BA53">
        <f>IF(AND($L53&lt;=$P$2,41&lt;=$P$2),INDEX(WH_Backend!$DZ$6:$IO$125,$L53,41),0)</f>
        <v>0</v>
      </c>
      <c r="BB53">
        <f>IF(AND($L53&lt;=$P$2,42&lt;=$P$2),INDEX(WH_Backend!$DZ$6:$IO$125,$L53,42),0)</f>
        <v>0</v>
      </c>
      <c r="BC53">
        <f>IF(AND($L53&lt;=$P$2,43&lt;=$P$2),INDEX(WH_Backend!$DZ$6:$IO$125,$L53,43),0)</f>
        <v>0</v>
      </c>
      <c r="BD53">
        <f>IF(AND($L53&lt;=$P$2,44&lt;=$P$2),INDEX(WH_Backend!$DZ$6:$IO$125,$L53,44),0)</f>
        <v>0</v>
      </c>
      <c r="BE53">
        <f>IF(AND($L53&lt;=$P$2,45&lt;=$P$2),INDEX(WH_Backend!$DZ$6:$IO$125,$L53,45),0)</f>
        <v>0</v>
      </c>
      <c r="BF53">
        <f>IF(AND($L53&lt;=$P$2,46&lt;=$P$2),INDEX(WH_Backend!$DZ$6:$IO$125,$L53,46),0)</f>
        <v>0</v>
      </c>
      <c r="BG53">
        <f>IF(AND($L53&lt;=$P$2,47&lt;=$P$2),INDEX(WH_Backend!$DZ$6:$IO$125,$L53,47),0)</f>
        <v>0</v>
      </c>
      <c r="BH53">
        <f>IF(AND($L53&lt;=$P$2,48&lt;=$P$2),INDEX(WH_Backend!$DZ$6:$IO$125,$L53,48),0)</f>
        <v>0</v>
      </c>
      <c r="BI53">
        <f>IF(AND($L53&lt;=$P$2,49&lt;=$P$2),INDEX(WH_Backend!$DZ$6:$IO$125,$L53,49),0)</f>
        <v>0</v>
      </c>
      <c r="BJ53">
        <f>IF(AND($L53&lt;=$P$2,50&lt;=$P$2),INDEX(WH_Backend!$DZ$6:$IO$125,$L53,50),0)</f>
        <v>0</v>
      </c>
      <c r="BK53">
        <f>IF(AND($L53&lt;=$P$2,51&lt;=$P$2),INDEX(WH_Backend!$DZ$6:$IO$125,$L53,51),0)</f>
        <v>0</v>
      </c>
      <c r="BL53">
        <f>IF(AND($L53&lt;=$P$2,52&lt;=$P$2),INDEX(WH_Backend!$DZ$6:$IO$125,$L53,52),0)</f>
        <v>0</v>
      </c>
      <c r="BM53">
        <f>IF(AND($L53&lt;=$P$2,53&lt;=$P$2),INDEX(WH_Backend!$DZ$6:$IO$125,$L53,53),0)</f>
        <v>0</v>
      </c>
      <c r="BN53">
        <f>IF(AND($L53&lt;=$P$2,54&lt;=$P$2),INDEX(WH_Backend!$DZ$6:$IO$125,$L53,54),0)</f>
        <v>0</v>
      </c>
      <c r="BO53">
        <f>IF(AND($L53&lt;=$P$2,55&lt;=$P$2),INDEX(WH_Backend!$DZ$6:$IO$125,$L53,55),0)</f>
        <v>0</v>
      </c>
      <c r="BP53">
        <f>IF(AND($L53&lt;=$P$2,56&lt;=$P$2),INDEX(WH_Backend!$DZ$6:$IO$125,$L53,56),0)</f>
        <v>0</v>
      </c>
      <c r="BQ53">
        <f>IF(AND($L53&lt;=$P$2,57&lt;=$P$2),INDEX(WH_Backend!$DZ$6:$IO$125,$L53,57),0)</f>
        <v>0</v>
      </c>
      <c r="BR53">
        <f>IF(AND($L53&lt;=$P$2,58&lt;=$P$2),INDEX(WH_Backend!$DZ$6:$IO$125,$L53,58),0)</f>
        <v>0</v>
      </c>
      <c r="BS53">
        <f>IF(AND($L53&lt;=$P$2,59&lt;=$P$2),INDEX(WH_Backend!$DZ$6:$IO$125,$L53,59),0)</f>
        <v>0</v>
      </c>
      <c r="BT53">
        <f>IF(AND($L53&lt;=$P$2,60&lt;=$P$2),INDEX(WH_Backend!$DZ$6:$IO$125,$L53,60),0)</f>
        <v>0</v>
      </c>
      <c r="BU53">
        <f>IF(AND($L53&lt;=$P$2,61&lt;=$P$2),INDEX(WH_Backend!$DZ$6:$IO$125,$L53,61),0)</f>
        <v>0</v>
      </c>
      <c r="BV53">
        <f>IF(AND($L53&lt;=$P$2,62&lt;=$P$2),INDEX(WH_Backend!$DZ$6:$IO$125,$L53,62),0)</f>
        <v>0</v>
      </c>
      <c r="BW53">
        <f>IF(AND($L53&lt;=$P$2,63&lt;=$P$2),INDEX(WH_Backend!$DZ$6:$IO$125,$L53,63),0)</f>
        <v>0</v>
      </c>
      <c r="BX53">
        <f>IF(AND($L53&lt;=$P$2,64&lt;=$P$2),INDEX(WH_Backend!$DZ$6:$IO$125,$L53,64),0)</f>
        <v>0</v>
      </c>
      <c r="BY53">
        <f>IF(AND($L53&lt;=$P$2,65&lt;=$P$2),INDEX(WH_Backend!$DZ$6:$IO$125,$L53,65),0)</f>
        <v>0</v>
      </c>
      <c r="BZ53">
        <f>IF(AND($L53&lt;=$P$2,66&lt;=$P$2),INDEX(WH_Backend!$DZ$6:$IO$125,$L53,66),0)</f>
        <v>0</v>
      </c>
      <c r="CA53">
        <f>IF(AND($L53&lt;=$P$2,67&lt;=$P$2),INDEX(WH_Backend!$DZ$6:$IO$125,$L53,67),0)</f>
        <v>0</v>
      </c>
      <c r="CB53">
        <f>IF(AND($L53&lt;=$P$2,68&lt;=$P$2),INDEX(WH_Backend!$DZ$6:$IO$125,$L53,68),0)</f>
        <v>0</v>
      </c>
      <c r="CC53">
        <f>IF(AND($L53&lt;=$P$2,69&lt;=$P$2),INDEX(WH_Backend!$DZ$6:$IO$125,$L53,69),0)</f>
        <v>0</v>
      </c>
      <c r="CD53">
        <f>IF(AND($L53&lt;=$P$2,70&lt;=$P$2),INDEX(WH_Backend!$DZ$6:$IO$125,$L53,70),0)</f>
        <v>0</v>
      </c>
      <c r="CE53">
        <f>IF(AND($L53&lt;=$P$2,71&lt;=$P$2),INDEX(WH_Backend!$DZ$6:$IO$125,$L53,71),0)</f>
        <v>0</v>
      </c>
      <c r="CF53">
        <f>IF(AND($L53&lt;=$P$2,72&lt;=$P$2),INDEX(WH_Backend!$DZ$6:$IO$125,$L53,72),0)</f>
        <v>0</v>
      </c>
      <c r="CG53">
        <f>IF(AND($L53&lt;=$P$2,73&lt;=$P$2),INDEX(WH_Backend!$DZ$6:$IO$125,$L53,73),0)</f>
        <v>0</v>
      </c>
      <c r="CH53">
        <f>IF(AND($L53&lt;=$P$2,74&lt;=$P$2),INDEX(WH_Backend!$DZ$6:$IO$125,$L53,74),0)</f>
        <v>0</v>
      </c>
      <c r="CI53">
        <f>IF(AND($L53&lt;=$P$2,75&lt;=$P$2),INDEX(WH_Backend!$DZ$6:$IO$125,$L53,75),0)</f>
        <v>0</v>
      </c>
      <c r="CJ53">
        <f>IF(AND($L53&lt;=$P$2,76&lt;=$P$2),INDEX(WH_Backend!$DZ$6:$IO$125,$L53,76),0)</f>
        <v>0</v>
      </c>
      <c r="CK53">
        <f>IF(AND($L53&lt;=$P$2,77&lt;=$P$2),INDEX(WH_Backend!$DZ$6:$IO$125,$L53,77),0)</f>
        <v>0</v>
      </c>
      <c r="CL53">
        <f>IF(AND($L53&lt;=$P$2,78&lt;=$P$2),INDEX(WH_Backend!$DZ$6:$IO$125,$L53,78),0)</f>
        <v>0</v>
      </c>
      <c r="CM53">
        <f>IF(AND($L53&lt;=$P$2,79&lt;=$P$2),INDEX(WH_Backend!$DZ$6:$IO$125,$L53,79),0)</f>
        <v>0</v>
      </c>
      <c r="CN53">
        <f>IF(AND($L53&lt;=$P$2,80&lt;=$P$2),INDEX(WH_Backend!$DZ$6:$IO$125,$L53,80),0)</f>
        <v>0</v>
      </c>
      <c r="CO53">
        <f>IF(AND($L53&lt;=$P$2,81&lt;=$P$2),INDEX(WH_Backend!$DZ$6:$IO$125,$L53,81),0)</f>
        <v>0</v>
      </c>
      <c r="CP53">
        <f>IF(AND($L53&lt;=$P$2,82&lt;=$P$2),INDEX(WH_Backend!$DZ$6:$IO$125,$L53,82),0)</f>
        <v>0</v>
      </c>
      <c r="CQ53">
        <f>IF(AND($L53&lt;=$P$2,83&lt;=$P$2),INDEX(WH_Backend!$DZ$6:$IO$125,$L53,83),0)</f>
        <v>0</v>
      </c>
      <c r="CR53">
        <f>IF(AND($L53&lt;=$P$2,84&lt;=$P$2),INDEX(WH_Backend!$DZ$6:$IO$125,$L53,84),0)</f>
        <v>0</v>
      </c>
      <c r="CS53">
        <f>IF(AND($L53&lt;=$P$2,85&lt;=$P$2),INDEX(WH_Backend!$DZ$6:$IO$125,$L53,85),0)</f>
        <v>0</v>
      </c>
      <c r="CT53">
        <f>IF(AND($L53&lt;=$P$2,86&lt;=$P$2),INDEX(WH_Backend!$DZ$6:$IO$125,$L53,86),0)</f>
        <v>0</v>
      </c>
      <c r="CU53">
        <f>IF(AND($L53&lt;=$P$2,87&lt;=$P$2),INDEX(WH_Backend!$DZ$6:$IO$125,$L53,87),0)</f>
        <v>0</v>
      </c>
      <c r="CV53">
        <f>IF(AND($L53&lt;=$P$2,88&lt;=$P$2),INDEX(WH_Backend!$DZ$6:$IO$125,$L53,88),0)</f>
        <v>0</v>
      </c>
      <c r="CW53">
        <f>IF(AND($L53&lt;=$P$2,89&lt;=$P$2),INDEX(WH_Backend!$DZ$6:$IO$125,$L53,89),0)</f>
        <v>0</v>
      </c>
      <c r="CX53">
        <f>IF(AND($L53&lt;=$P$2,90&lt;=$P$2),INDEX(WH_Backend!$DZ$6:$IO$125,$L53,90),0)</f>
        <v>0</v>
      </c>
      <c r="CY53">
        <f>IF(AND($L53&lt;=$P$2,91&lt;=$P$2),INDEX(WH_Backend!$DZ$6:$IO$125,$L53,91),0)</f>
        <v>0</v>
      </c>
      <c r="CZ53">
        <f>IF(AND($L53&lt;=$P$2,92&lt;=$P$2),INDEX(WH_Backend!$DZ$6:$IO$125,$L53,92),0)</f>
        <v>0</v>
      </c>
      <c r="DA53">
        <f>IF(AND($L53&lt;=$P$2,93&lt;=$P$2),INDEX(WH_Backend!$DZ$6:$IO$125,$L53,93),0)</f>
        <v>0</v>
      </c>
      <c r="DB53">
        <f>IF(AND($L53&lt;=$P$2,94&lt;=$P$2),INDEX(WH_Backend!$DZ$6:$IO$125,$L53,94),0)</f>
        <v>0</v>
      </c>
      <c r="DC53">
        <f>IF(AND($L53&lt;=$P$2,95&lt;=$P$2),INDEX(WH_Backend!$DZ$6:$IO$125,$L53,95),0)</f>
        <v>0</v>
      </c>
      <c r="DD53">
        <f>IF(AND($L53&lt;=$P$2,96&lt;=$P$2),INDEX(WH_Backend!$DZ$6:$IO$125,$L53,96),0)</f>
        <v>0</v>
      </c>
      <c r="DE53">
        <f>IF(AND($L53&lt;=$P$2,97&lt;=$P$2),INDEX(WH_Backend!$DZ$6:$IO$125,$L53,97),0)</f>
        <v>0</v>
      </c>
      <c r="DF53">
        <f>IF(AND($L53&lt;=$P$2,98&lt;=$P$2),INDEX(WH_Backend!$DZ$6:$IO$125,$L53,98),0)</f>
        <v>0</v>
      </c>
      <c r="DG53">
        <f>IF(AND($L53&lt;=$P$2,99&lt;=$P$2),INDEX(WH_Backend!$DZ$6:$IO$125,$L53,99),0)</f>
        <v>0</v>
      </c>
      <c r="DH53">
        <f>IF(AND($L53&lt;=$P$2,100&lt;=$P$2),INDEX(WH_Backend!$DZ$6:$IO$125,$L53,100),0)</f>
        <v>0</v>
      </c>
      <c r="DI53">
        <f>IF(AND($L53&lt;=$P$2,101&lt;=$P$2),INDEX(WH_Backend!$DZ$6:$IO$125,$L53,101),0)</f>
        <v>0</v>
      </c>
      <c r="DJ53">
        <f>IF(AND($L53&lt;=$P$2,102&lt;=$P$2),INDEX(WH_Backend!$DZ$6:$IO$125,$L53,102),0)</f>
        <v>0</v>
      </c>
      <c r="DK53">
        <f>IF(AND($L53&lt;=$P$2,103&lt;=$P$2),INDEX(WH_Backend!$DZ$6:$IO$125,$L53,103),0)</f>
        <v>0</v>
      </c>
      <c r="DL53">
        <f>IF(AND($L53&lt;=$P$2,104&lt;=$P$2),INDEX(WH_Backend!$DZ$6:$IO$125,$L53,104),0)</f>
        <v>0</v>
      </c>
      <c r="DM53">
        <f>IF(AND($L53&lt;=$P$2,105&lt;=$P$2),INDEX(WH_Backend!$DZ$6:$IO$125,$L53,105),0)</f>
        <v>0</v>
      </c>
      <c r="DN53">
        <f>IF(AND($L53&lt;=$P$2,106&lt;=$P$2),INDEX(WH_Backend!$DZ$6:$IO$125,$L53,106),0)</f>
        <v>0</v>
      </c>
      <c r="DO53">
        <f>IF(AND($L53&lt;=$P$2,107&lt;=$P$2),INDEX(WH_Backend!$DZ$6:$IO$125,$L53,107),0)</f>
        <v>0</v>
      </c>
      <c r="DP53">
        <f>IF(AND($L53&lt;=$P$2,108&lt;=$P$2),INDEX(WH_Backend!$DZ$6:$IO$125,$L53,108),0)</f>
        <v>0</v>
      </c>
      <c r="DQ53">
        <f>IF(AND($L53&lt;=$P$2,109&lt;=$P$2),INDEX(WH_Backend!$DZ$6:$IO$125,$L53,109),0)</f>
        <v>0</v>
      </c>
      <c r="DR53">
        <f>IF(AND($L53&lt;=$P$2,110&lt;=$P$2),INDEX(WH_Backend!$DZ$6:$IO$125,$L53,110),0)</f>
        <v>0</v>
      </c>
      <c r="DS53">
        <f>IF(AND($L53&lt;=$P$2,111&lt;=$P$2),INDEX(WH_Backend!$DZ$6:$IO$125,$L53,111),0)</f>
        <v>0</v>
      </c>
      <c r="DT53">
        <f>IF(AND($L53&lt;=$P$2,112&lt;=$P$2),INDEX(WH_Backend!$DZ$6:$IO$125,$L53,112),0)</f>
        <v>0</v>
      </c>
      <c r="DU53">
        <f>IF(AND($L53&lt;=$P$2,113&lt;=$P$2),INDEX(WH_Backend!$DZ$6:$IO$125,$L53,113),0)</f>
        <v>0</v>
      </c>
      <c r="DV53">
        <f>IF(AND($L53&lt;=$P$2,114&lt;=$P$2),INDEX(WH_Backend!$DZ$6:$IO$125,$L53,114),0)</f>
        <v>0</v>
      </c>
      <c r="DW53">
        <f>IF(AND($L53&lt;=$P$2,115&lt;=$P$2),INDEX(WH_Backend!$DZ$6:$IO$125,$L53,115),0)</f>
        <v>0</v>
      </c>
      <c r="DX53">
        <f>IF(AND($L53&lt;=$P$2,116&lt;=$P$2),INDEX(WH_Backend!$DZ$6:$IO$125,$L53,116),0)</f>
        <v>0</v>
      </c>
      <c r="DY53">
        <f>IF(AND($L53&lt;=$P$2,117&lt;=$P$2),INDEX(WH_Backend!$DZ$6:$IO$125,$L53,117),0)</f>
        <v>0</v>
      </c>
      <c r="DZ53">
        <f>IF(AND($L53&lt;=$P$2,118&lt;=$P$2),INDEX(WH_Backend!$DZ$6:$IO$125,$L53,118),0)</f>
        <v>0</v>
      </c>
      <c r="EA53">
        <f>IF(AND($L53&lt;=$P$2,119&lt;=$P$2),INDEX(WH_Backend!$DZ$6:$IO$125,$L53,119),0)</f>
        <v>0</v>
      </c>
      <c r="EB53">
        <f>IF(AND($L53&lt;=$P$2,120&lt;=$P$2),INDEX(WH_Backend!$DZ$6:$IO$125,$L53,120),0)</f>
        <v>0</v>
      </c>
    </row>
    <row r="54" spans="1:132" ht="15">
      <c r="A54" s="25">
        <f>IF(L54&lt;=$P$2,INDEX(WH_Backend!$E$6:$E$125,L54),0)</f>
        <v>0</v>
      </c>
      <c r="B54" s="25">
        <f t="array" ref="B54">IF(L54&lt;=$P$2,MMULT(M179:INDEX(M179:EF179,$P$2),$A$6:INDEX($A$6:$A$125,$P$2)),0)</f>
        <v>0</v>
      </c>
      <c r="C54" s="25">
        <f t="shared" si="0"/>
        <v>0</v>
      </c>
      <c r="E54" t="str">
        <f>IF(L54&lt;=$P$2,Inputs!A54,"")</f>
        <v/>
      </c>
      <c r="F54" s="25" t="str">
        <f>IF(L54&lt;=$P$2,Inputs!D54,"")</f>
        <v/>
      </c>
      <c r="G54" s="25" t="str">
        <f t="shared" si="2"/>
        <v/>
      </c>
      <c r="J54" t="str">
        <f>IF($L54&lt;=$E$2,WH_Numerical!$F54,"")</f>
        <v/>
      </c>
      <c r="L54" s="10">
        <v>49</v>
      </c>
      <c r="M54">
        <f>IF(AND($L54&lt;=$P$2,1&lt;=$P$2),INDEX(WH_Backend!$DZ$6:$IO$125,$L54,1),0)</f>
        <v>0</v>
      </c>
      <c r="N54">
        <f>IF(AND($L54&lt;=$P$2,2&lt;=$P$2),INDEX(WH_Backend!$DZ$6:$IO$125,$L54,2),0)</f>
        <v>0</v>
      </c>
      <c r="O54">
        <f>IF(AND($L54&lt;=$P$2,3&lt;=$P$2),INDEX(WH_Backend!$DZ$6:$IO$125,$L54,3),0)</f>
        <v>0</v>
      </c>
      <c r="P54">
        <f>IF(AND($L54&lt;=$P$2,4&lt;=$P$2),INDEX(WH_Backend!$DZ$6:$IO$125,$L54,4),0)</f>
        <v>0</v>
      </c>
      <c r="Q54">
        <f>IF(AND($L54&lt;=$P$2,5&lt;=$P$2),INDEX(WH_Backend!$DZ$6:$IO$125,$L54,5),0)</f>
        <v>0</v>
      </c>
      <c r="R54">
        <f>IF(AND($L54&lt;=$P$2,6&lt;=$P$2),INDEX(WH_Backend!$DZ$6:$IO$125,$L54,6),0)</f>
        <v>0</v>
      </c>
      <c r="S54">
        <f>IF(AND($L54&lt;=$P$2,7&lt;=$P$2),INDEX(WH_Backend!$DZ$6:$IO$125,$L54,7),0)</f>
        <v>0</v>
      </c>
      <c r="T54">
        <f>IF(AND($L54&lt;=$P$2,8&lt;=$P$2),INDEX(WH_Backend!$DZ$6:$IO$125,$L54,8),0)</f>
        <v>0</v>
      </c>
      <c r="U54">
        <f>IF(AND($L54&lt;=$P$2,9&lt;=$P$2),INDEX(WH_Backend!$DZ$6:$IO$125,$L54,9),0)</f>
        <v>0</v>
      </c>
      <c r="V54">
        <f>IF(AND($L54&lt;=$P$2,10&lt;=$P$2),INDEX(WH_Backend!$DZ$6:$IO$125,$L54,10),0)</f>
        <v>0</v>
      </c>
      <c r="W54">
        <f>IF(AND($L54&lt;=$P$2,11&lt;=$P$2),INDEX(WH_Backend!$DZ$6:$IO$125,$L54,11),0)</f>
        <v>0</v>
      </c>
      <c r="X54">
        <f>IF(AND($L54&lt;=$P$2,12&lt;=$P$2),INDEX(WH_Backend!$DZ$6:$IO$125,$L54,12),0)</f>
        <v>0</v>
      </c>
      <c r="Y54">
        <f>IF(AND($L54&lt;=$P$2,13&lt;=$P$2),INDEX(WH_Backend!$DZ$6:$IO$125,$L54,13),0)</f>
        <v>0</v>
      </c>
      <c r="Z54">
        <f>IF(AND($L54&lt;=$P$2,14&lt;=$P$2),INDEX(WH_Backend!$DZ$6:$IO$125,$L54,14),0)</f>
        <v>0</v>
      </c>
      <c r="AA54">
        <f>IF(AND($L54&lt;=$P$2,15&lt;=$P$2),INDEX(WH_Backend!$DZ$6:$IO$125,$L54,15),0)</f>
        <v>0</v>
      </c>
      <c r="AB54">
        <f>IF(AND($L54&lt;=$P$2,16&lt;=$P$2),INDEX(WH_Backend!$DZ$6:$IO$125,$L54,16),0)</f>
        <v>0</v>
      </c>
      <c r="AC54">
        <f>IF(AND($L54&lt;=$P$2,17&lt;=$P$2),INDEX(WH_Backend!$DZ$6:$IO$125,$L54,17),0)</f>
        <v>0</v>
      </c>
      <c r="AD54">
        <f>IF(AND($L54&lt;=$P$2,18&lt;=$P$2),INDEX(WH_Backend!$DZ$6:$IO$125,$L54,18),0)</f>
        <v>0</v>
      </c>
      <c r="AE54">
        <f>IF(AND($L54&lt;=$P$2,19&lt;=$P$2),INDEX(WH_Backend!$DZ$6:$IO$125,$L54,19),0)</f>
        <v>0</v>
      </c>
      <c r="AF54">
        <f>IF(AND($L54&lt;=$P$2,20&lt;=$P$2),INDEX(WH_Backend!$DZ$6:$IO$125,$L54,20),0)</f>
        <v>0</v>
      </c>
      <c r="AG54">
        <f>IF(AND($L54&lt;=$P$2,21&lt;=$P$2),INDEX(WH_Backend!$DZ$6:$IO$125,$L54,21),0)</f>
        <v>0</v>
      </c>
      <c r="AH54">
        <f>IF(AND($L54&lt;=$P$2,22&lt;=$P$2),INDEX(WH_Backend!$DZ$6:$IO$125,$L54,22),0)</f>
        <v>0</v>
      </c>
      <c r="AI54">
        <f>IF(AND($L54&lt;=$P$2,23&lt;=$P$2),INDEX(WH_Backend!$DZ$6:$IO$125,$L54,23),0)</f>
        <v>0</v>
      </c>
      <c r="AJ54">
        <f>IF(AND($L54&lt;=$P$2,24&lt;=$P$2),INDEX(WH_Backend!$DZ$6:$IO$125,$L54,24),0)</f>
        <v>0</v>
      </c>
      <c r="AK54">
        <f>IF(AND($L54&lt;=$P$2,25&lt;=$P$2),INDEX(WH_Backend!$DZ$6:$IO$125,$L54,25),0)</f>
        <v>0</v>
      </c>
      <c r="AL54">
        <f>IF(AND($L54&lt;=$P$2,26&lt;=$P$2),INDEX(WH_Backend!$DZ$6:$IO$125,$L54,26),0)</f>
        <v>0</v>
      </c>
      <c r="AM54">
        <f>IF(AND($L54&lt;=$P$2,27&lt;=$P$2),INDEX(WH_Backend!$DZ$6:$IO$125,$L54,27),0)</f>
        <v>0</v>
      </c>
      <c r="AN54">
        <f>IF(AND($L54&lt;=$P$2,28&lt;=$P$2),INDEX(WH_Backend!$DZ$6:$IO$125,$L54,28),0)</f>
        <v>0</v>
      </c>
      <c r="AO54">
        <f>IF(AND($L54&lt;=$P$2,29&lt;=$P$2),INDEX(WH_Backend!$DZ$6:$IO$125,$L54,29),0)</f>
        <v>0</v>
      </c>
      <c r="AP54">
        <f>IF(AND($L54&lt;=$P$2,30&lt;=$P$2),INDEX(WH_Backend!$DZ$6:$IO$125,$L54,30),0)</f>
        <v>0</v>
      </c>
      <c r="AQ54">
        <f>IF(AND($L54&lt;=$P$2,31&lt;=$P$2),INDEX(WH_Backend!$DZ$6:$IO$125,$L54,31),0)</f>
        <v>0</v>
      </c>
      <c r="AR54">
        <f>IF(AND($L54&lt;=$P$2,32&lt;=$P$2),INDEX(WH_Backend!$DZ$6:$IO$125,$L54,32),0)</f>
        <v>0</v>
      </c>
      <c r="AS54">
        <f>IF(AND($L54&lt;=$P$2,33&lt;=$P$2),INDEX(WH_Backend!$DZ$6:$IO$125,$L54,33),0)</f>
        <v>0</v>
      </c>
      <c r="AT54">
        <f>IF(AND($L54&lt;=$P$2,34&lt;=$P$2),INDEX(WH_Backend!$DZ$6:$IO$125,$L54,34),0)</f>
        <v>0</v>
      </c>
      <c r="AU54">
        <f>IF(AND($L54&lt;=$P$2,35&lt;=$P$2),INDEX(WH_Backend!$DZ$6:$IO$125,$L54,35),0)</f>
        <v>0</v>
      </c>
      <c r="AV54">
        <f>IF(AND($L54&lt;=$P$2,36&lt;=$P$2),INDEX(WH_Backend!$DZ$6:$IO$125,$L54,36),0)</f>
        <v>0</v>
      </c>
      <c r="AW54">
        <f>IF(AND($L54&lt;=$P$2,37&lt;=$P$2),INDEX(WH_Backend!$DZ$6:$IO$125,$L54,37),0)</f>
        <v>0</v>
      </c>
      <c r="AX54">
        <f>IF(AND($L54&lt;=$P$2,38&lt;=$P$2),INDEX(WH_Backend!$DZ$6:$IO$125,$L54,38),0)</f>
        <v>0</v>
      </c>
      <c r="AY54">
        <f>IF(AND($L54&lt;=$P$2,39&lt;=$P$2),INDEX(WH_Backend!$DZ$6:$IO$125,$L54,39),0)</f>
        <v>0</v>
      </c>
      <c r="AZ54">
        <f>IF(AND($L54&lt;=$P$2,40&lt;=$P$2),INDEX(WH_Backend!$DZ$6:$IO$125,$L54,40),0)</f>
        <v>0</v>
      </c>
      <c r="BA54">
        <f>IF(AND($L54&lt;=$P$2,41&lt;=$P$2),INDEX(WH_Backend!$DZ$6:$IO$125,$L54,41),0)</f>
        <v>0</v>
      </c>
      <c r="BB54">
        <f>IF(AND($L54&lt;=$P$2,42&lt;=$P$2),INDEX(WH_Backend!$DZ$6:$IO$125,$L54,42),0)</f>
        <v>0</v>
      </c>
      <c r="BC54">
        <f>IF(AND($L54&lt;=$P$2,43&lt;=$P$2),INDEX(WH_Backend!$DZ$6:$IO$125,$L54,43),0)</f>
        <v>0</v>
      </c>
      <c r="BD54">
        <f>IF(AND($L54&lt;=$P$2,44&lt;=$P$2),INDEX(WH_Backend!$DZ$6:$IO$125,$L54,44),0)</f>
        <v>0</v>
      </c>
      <c r="BE54">
        <f>IF(AND($L54&lt;=$P$2,45&lt;=$P$2),INDEX(WH_Backend!$DZ$6:$IO$125,$L54,45),0)</f>
        <v>0</v>
      </c>
      <c r="BF54">
        <f>IF(AND($L54&lt;=$P$2,46&lt;=$P$2),INDEX(WH_Backend!$DZ$6:$IO$125,$L54,46),0)</f>
        <v>0</v>
      </c>
      <c r="BG54">
        <f>IF(AND($L54&lt;=$P$2,47&lt;=$P$2),INDEX(WH_Backend!$DZ$6:$IO$125,$L54,47),0)</f>
        <v>0</v>
      </c>
      <c r="BH54">
        <f>IF(AND($L54&lt;=$P$2,48&lt;=$P$2),INDEX(WH_Backend!$DZ$6:$IO$125,$L54,48),0)</f>
        <v>0</v>
      </c>
      <c r="BI54">
        <f>IF(AND($L54&lt;=$P$2,49&lt;=$P$2),INDEX(WH_Backend!$DZ$6:$IO$125,$L54,49),0)</f>
        <v>0</v>
      </c>
      <c r="BJ54">
        <f>IF(AND($L54&lt;=$P$2,50&lt;=$P$2),INDEX(WH_Backend!$DZ$6:$IO$125,$L54,50),0)</f>
        <v>0</v>
      </c>
      <c r="BK54">
        <f>IF(AND($L54&lt;=$P$2,51&lt;=$P$2),INDEX(WH_Backend!$DZ$6:$IO$125,$L54,51),0)</f>
        <v>0</v>
      </c>
      <c r="BL54">
        <f>IF(AND($L54&lt;=$P$2,52&lt;=$P$2),INDEX(WH_Backend!$DZ$6:$IO$125,$L54,52),0)</f>
        <v>0</v>
      </c>
      <c r="BM54">
        <f>IF(AND($L54&lt;=$P$2,53&lt;=$P$2),INDEX(WH_Backend!$DZ$6:$IO$125,$L54,53),0)</f>
        <v>0</v>
      </c>
      <c r="BN54">
        <f>IF(AND($L54&lt;=$P$2,54&lt;=$P$2),INDEX(WH_Backend!$DZ$6:$IO$125,$L54,54),0)</f>
        <v>0</v>
      </c>
      <c r="BO54">
        <f>IF(AND($L54&lt;=$P$2,55&lt;=$P$2),INDEX(WH_Backend!$DZ$6:$IO$125,$L54,55),0)</f>
        <v>0</v>
      </c>
      <c r="BP54">
        <f>IF(AND($L54&lt;=$P$2,56&lt;=$P$2),INDEX(WH_Backend!$DZ$6:$IO$125,$L54,56),0)</f>
        <v>0</v>
      </c>
      <c r="BQ54">
        <f>IF(AND($L54&lt;=$P$2,57&lt;=$P$2),INDEX(WH_Backend!$DZ$6:$IO$125,$L54,57),0)</f>
        <v>0</v>
      </c>
      <c r="BR54">
        <f>IF(AND($L54&lt;=$P$2,58&lt;=$P$2),INDEX(WH_Backend!$DZ$6:$IO$125,$L54,58),0)</f>
        <v>0</v>
      </c>
      <c r="BS54">
        <f>IF(AND($L54&lt;=$P$2,59&lt;=$P$2),INDEX(WH_Backend!$DZ$6:$IO$125,$L54,59),0)</f>
        <v>0</v>
      </c>
      <c r="BT54">
        <f>IF(AND($L54&lt;=$P$2,60&lt;=$P$2),INDEX(WH_Backend!$DZ$6:$IO$125,$L54,60),0)</f>
        <v>0</v>
      </c>
      <c r="BU54">
        <f>IF(AND($L54&lt;=$P$2,61&lt;=$P$2),INDEX(WH_Backend!$DZ$6:$IO$125,$L54,61),0)</f>
        <v>0</v>
      </c>
      <c r="BV54">
        <f>IF(AND($L54&lt;=$P$2,62&lt;=$P$2),INDEX(WH_Backend!$DZ$6:$IO$125,$L54,62),0)</f>
        <v>0</v>
      </c>
      <c r="BW54">
        <f>IF(AND($L54&lt;=$P$2,63&lt;=$P$2),INDEX(WH_Backend!$DZ$6:$IO$125,$L54,63),0)</f>
        <v>0</v>
      </c>
      <c r="BX54">
        <f>IF(AND($L54&lt;=$P$2,64&lt;=$P$2),INDEX(WH_Backend!$DZ$6:$IO$125,$L54,64),0)</f>
        <v>0</v>
      </c>
      <c r="BY54">
        <f>IF(AND($L54&lt;=$P$2,65&lt;=$P$2),INDEX(WH_Backend!$DZ$6:$IO$125,$L54,65),0)</f>
        <v>0</v>
      </c>
      <c r="BZ54">
        <f>IF(AND($L54&lt;=$P$2,66&lt;=$P$2),INDEX(WH_Backend!$DZ$6:$IO$125,$L54,66),0)</f>
        <v>0</v>
      </c>
      <c r="CA54">
        <f>IF(AND($L54&lt;=$P$2,67&lt;=$P$2),INDEX(WH_Backend!$DZ$6:$IO$125,$L54,67),0)</f>
        <v>0</v>
      </c>
      <c r="CB54">
        <f>IF(AND($L54&lt;=$P$2,68&lt;=$P$2),INDEX(WH_Backend!$DZ$6:$IO$125,$L54,68),0)</f>
        <v>0</v>
      </c>
      <c r="CC54">
        <f>IF(AND($L54&lt;=$P$2,69&lt;=$P$2),INDEX(WH_Backend!$DZ$6:$IO$125,$L54,69),0)</f>
        <v>0</v>
      </c>
      <c r="CD54">
        <f>IF(AND($L54&lt;=$P$2,70&lt;=$P$2),INDEX(WH_Backend!$DZ$6:$IO$125,$L54,70),0)</f>
        <v>0</v>
      </c>
      <c r="CE54">
        <f>IF(AND($L54&lt;=$P$2,71&lt;=$P$2),INDEX(WH_Backend!$DZ$6:$IO$125,$L54,71),0)</f>
        <v>0</v>
      </c>
      <c r="CF54">
        <f>IF(AND($L54&lt;=$P$2,72&lt;=$P$2),INDEX(WH_Backend!$DZ$6:$IO$125,$L54,72),0)</f>
        <v>0</v>
      </c>
      <c r="CG54">
        <f>IF(AND($L54&lt;=$P$2,73&lt;=$P$2),INDEX(WH_Backend!$DZ$6:$IO$125,$L54,73),0)</f>
        <v>0</v>
      </c>
      <c r="CH54">
        <f>IF(AND($L54&lt;=$P$2,74&lt;=$P$2),INDEX(WH_Backend!$DZ$6:$IO$125,$L54,74),0)</f>
        <v>0</v>
      </c>
      <c r="CI54">
        <f>IF(AND($L54&lt;=$P$2,75&lt;=$P$2),INDEX(WH_Backend!$DZ$6:$IO$125,$L54,75),0)</f>
        <v>0</v>
      </c>
      <c r="CJ54">
        <f>IF(AND($L54&lt;=$P$2,76&lt;=$P$2),INDEX(WH_Backend!$DZ$6:$IO$125,$L54,76),0)</f>
        <v>0</v>
      </c>
      <c r="CK54">
        <f>IF(AND($L54&lt;=$P$2,77&lt;=$P$2),INDEX(WH_Backend!$DZ$6:$IO$125,$L54,77),0)</f>
        <v>0</v>
      </c>
      <c r="CL54">
        <f>IF(AND($L54&lt;=$P$2,78&lt;=$P$2),INDEX(WH_Backend!$DZ$6:$IO$125,$L54,78),0)</f>
        <v>0</v>
      </c>
      <c r="CM54">
        <f>IF(AND($L54&lt;=$P$2,79&lt;=$P$2),INDEX(WH_Backend!$DZ$6:$IO$125,$L54,79),0)</f>
        <v>0</v>
      </c>
      <c r="CN54">
        <f>IF(AND($L54&lt;=$P$2,80&lt;=$P$2),INDEX(WH_Backend!$DZ$6:$IO$125,$L54,80),0)</f>
        <v>0</v>
      </c>
      <c r="CO54">
        <f>IF(AND($L54&lt;=$P$2,81&lt;=$P$2),INDEX(WH_Backend!$DZ$6:$IO$125,$L54,81),0)</f>
        <v>0</v>
      </c>
      <c r="CP54">
        <f>IF(AND($L54&lt;=$P$2,82&lt;=$P$2),INDEX(WH_Backend!$DZ$6:$IO$125,$L54,82),0)</f>
        <v>0</v>
      </c>
      <c r="CQ54">
        <f>IF(AND($L54&lt;=$P$2,83&lt;=$P$2),INDEX(WH_Backend!$DZ$6:$IO$125,$L54,83),0)</f>
        <v>0</v>
      </c>
      <c r="CR54">
        <f>IF(AND($L54&lt;=$P$2,84&lt;=$P$2),INDEX(WH_Backend!$DZ$6:$IO$125,$L54,84),0)</f>
        <v>0</v>
      </c>
      <c r="CS54">
        <f>IF(AND($L54&lt;=$P$2,85&lt;=$P$2),INDEX(WH_Backend!$DZ$6:$IO$125,$L54,85),0)</f>
        <v>0</v>
      </c>
      <c r="CT54">
        <f>IF(AND($L54&lt;=$P$2,86&lt;=$P$2),INDEX(WH_Backend!$DZ$6:$IO$125,$L54,86),0)</f>
        <v>0</v>
      </c>
      <c r="CU54">
        <f>IF(AND($L54&lt;=$P$2,87&lt;=$P$2),INDEX(WH_Backend!$DZ$6:$IO$125,$L54,87),0)</f>
        <v>0</v>
      </c>
      <c r="CV54">
        <f>IF(AND($L54&lt;=$P$2,88&lt;=$P$2),INDEX(WH_Backend!$DZ$6:$IO$125,$L54,88),0)</f>
        <v>0</v>
      </c>
      <c r="CW54">
        <f>IF(AND($L54&lt;=$P$2,89&lt;=$P$2),INDEX(WH_Backend!$DZ$6:$IO$125,$L54,89),0)</f>
        <v>0</v>
      </c>
      <c r="CX54">
        <f>IF(AND($L54&lt;=$P$2,90&lt;=$P$2),INDEX(WH_Backend!$DZ$6:$IO$125,$L54,90),0)</f>
        <v>0</v>
      </c>
      <c r="CY54">
        <f>IF(AND($L54&lt;=$P$2,91&lt;=$P$2),INDEX(WH_Backend!$DZ$6:$IO$125,$L54,91),0)</f>
        <v>0</v>
      </c>
      <c r="CZ54">
        <f>IF(AND($L54&lt;=$P$2,92&lt;=$P$2),INDEX(WH_Backend!$DZ$6:$IO$125,$L54,92),0)</f>
        <v>0</v>
      </c>
      <c r="DA54">
        <f>IF(AND($L54&lt;=$P$2,93&lt;=$P$2),INDEX(WH_Backend!$DZ$6:$IO$125,$L54,93),0)</f>
        <v>0</v>
      </c>
      <c r="DB54">
        <f>IF(AND($L54&lt;=$P$2,94&lt;=$P$2),INDEX(WH_Backend!$DZ$6:$IO$125,$L54,94),0)</f>
        <v>0</v>
      </c>
      <c r="DC54">
        <f>IF(AND($L54&lt;=$P$2,95&lt;=$P$2),INDEX(WH_Backend!$DZ$6:$IO$125,$L54,95),0)</f>
        <v>0</v>
      </c>
      <c r="DD54">
        <f>IF(AND($L54&lt;=$P$2,96&lt;=$P$2),INDEX(WH_Backend!$DZ$6:$IO$125,$L54,96),0)</f>
        <v>0</v>
      </c>
      <c r="DE54">
        <f>IF(AND($L54&lt;=$P$2,97&lt;=$P$2),INDEX(WH_Backend!$DZ$6:$IO$125,$L54,97),0)</f>
        <v>0</v>
      </c>
      <c r="DF54">
        <f>IF(AND($L54&lt;=$P$2,98&lt;=$P$2),INDEX(WH_Backend!$DZ$6:$IO$125,$L54,98),0)</f>
        <v>0</v>
      </c>
      <c r="DG54">
        <f>IF(AND($L54&lt;=$P$2,99&lt;=$P$2),INDEX(WH_Backend!$DZ$6:$IO$125,$L54,99),0)</f>
        <v>0</v>
      </c>
      <c r="DH54">
        <f>IF(AND($L54&lt;=$P$2,100&lt;=$P$2),INDEX(WH_Backend!$DZ$6:$IO$125,$L54,100),0)</f>
        <v>0</v>
      </c>
      <c r="DI54">
        <f>IF(AND($L54&lt;=$P$2,101&lt;=$P$2),INDEX(WH_Backend!$DZ$6:$IO$125,$L54,101),0)</f>
        <v>0</v>
      </c>
      <c r="DJ54">
        <f>IF(AND($L54&lt;=$P$2,102&lt;=$P$2),INDEX(WH_Backend!$DZ$6:$IO$125,$L54,102),0)</f>
        <v>0</v>
      </c>
      <c r="DK54">
        <f>IF(AND($L54&lt;=$P$2,103&lt;=$P$2),INDEX(WH_Backend!$DZ$6:$IO$125,$L54,103),0)</f>
        <v>0</v>
      </c>
      <c r="DL54">
        <f>IF(AND($L54&lt;=$P$2,104&lt;=$P$2),INDEX(WH_Backend!$DZ$6:$IO$125,$L54,104),0)</f>
        <v>0</v>
      </c>
      <c r="DM54">
        <f>IF(AND($L54&lt;=$P$2,105&lt;=$P$2),INDEX(WH_Backend!$DZ$6:$IO$125,$L54,105),0)</f>
        <v>0</v>
      </c>
      <c r="DN54">
        <f>IF(AND($L54&lt;=$P$2,106&lt;=$P$2),INDEX(WH_Backend!$DZ$6:$IO$125,$L54,106),0)</f>
        <v>0</v>
      </c>
      <c r="DO54">
        <f>IF(AND($L54&lt;=$P$2,107&lt;=$P$2),INDEX(WH_Backend!$DZ$6:$IO$125,$L54,107),0)</f>
        <v>0</v>
      </c>
      <c r="DP54">
        <f>IF(AND($L54&lt;=$P$2,108&lt;=$P$2),INDEX(WH_Backend!$DZ$6:$IO$125,$L54,108),0)</f>
        <v>0</v>
      </c>
      <c r="DQ54">
        <f>IF(AND($L54&lt;=$P$2,109&lt;=$P$2),INDEX(WH_Backend!$DZ$6:$IO$125,$L54,109),0)</f>
        <v>0</v>
      </c>
      <c r="DR54">
        <f>IF(AND($L54&lt;=$P$2,110&lt;=$P$2),INDEX(WH_Backend!$DZ$6:$IO$125,$L54,110),0)</f>
        <v>0</v>
      </c>
      <c r="DS54">
        <f>IF(AND($L54&lt;=$P$2,111&lt;=$P$2),INDEX(WH_Backend!$DZ$6:$IO$125,$L54,111),0)</f>
        <v>0</v>
      </c>
      <c r="DT54">
        <f>IF(AND($L54&lt;=$P$2,112&lt;=$P$2),INDEX(WH_Backend!$DZ$6:$IO$125,$L54,112),0)</f>
        <v>0</v>
      </c>
      <c r="DU54">
        <f>IF(AND($L54&lt;=$P$2,113&lt;=$P$2),INDEX(WH_Backend!$DZ$6:$IO$125,$L54,113),0)</f>
        <v>0</v>
      </c>
      <c r="DV54">
        <f>IF(AND($L54&lt;=$P$2,114&lt;=$P$2),INDEX(WH_Backend!$DZ$6:$IO$125,$L54,114),0)</f>
        <v>0</v>
      </c>
      <c r="DW54">
        <f>IF(AND($L54&lt;=$P$2,115&lt;=$P$2),INDEX(WH_Backend!$DZ$6:$IO$125,$L54,115),0)</f>
        <v>0</v>
      </c>
      <c r="DX54">
        <f>IF(AND($L54&lt;=$P$2,116&lt;=$P$2),INDEX(WH_Backend!$DZ$6:$IO$125,$L54,116),0)</f>
        <v>0</v>
      </c>
      <c r="DY54">
        <f>IF(AND($L54&lt;=$P$2,117&lt;=$P$2),INDEX(WH_Backend!$DZ$6:$IO$125,$L54,117),0)</f>
        <v>0</v>
      </c>
      <c r="DZ54">
        <f>IF(AND($L54&lt;=$P$2,118&lt;=$P$2),INDEX(WH_Backend!$DZ$6:$IO$125,$L54,118),0)</f>
        <v>0</v>
      </c>
      <c r="EA54">
        <f>IF(AND($L54&lt;=$P$2,119&lt;=$P$2),INDEX(WH_Backend!$DZ$6:$IO$125,$L54,119),0)</f>
        <v>0</v>
      </c>
      <c r="EB54">
        <f>IF(AND($L54&lt;=$P$2,120&lt;=$P$2),INDEX(WH_Backend!$DZ$6:$IO$125,$L54,120),0)</f>
        <v>0</v>
      </c>
    </row>
    <row r="55" spans="1:132" ht="15">
      <c r="A55" s="25">
        <f>IF(L55&lt;=$P$2,INDEX(WH_Backend!$E$6:$E$125,L55),0)</f>
        <v>0</v>
      </c>
      <c r="B55" s="25">
        <f t="array" ref="B55">IF(L55&lt;=$P$2,MMULT(M180:INDEX(M180:EF180,$P$2),$A$6:INDEX($A$6:$A$125,$P$2)),0)</f>
        <v>0</v>
      </c>
      <c r="C55" s="25">
        <f t="shared" si="0"/>
        <v>0</v>
      </c>
      <c r="E55" t="str">
        <f>IF(L55&lt;=$P$2,Inputs!A55,"")</f>
        <v/>
      </c>
      <c r="F55" s="25" t="str">
        <f>IF(L55&lt;=$P$2,Inputs!D55,"")</f>
        <v/>
      </c>
      <c r="G55" s="25" t="str">
        <f t="shared" si="2"/>
        <v/>
      </c>
      <c r="J55" t="str">
        <f>IF($L55&lt;=$E$2,WH_Numerical!$F55,"")</f>
        <v/>
      </c>
      <c r="L55" s="10">
        <v>50</v>
      </c>
      <c r="M55">
        <f>IF(AND($L55&lt;=$P$2,1&lt;=$P$2),INDEX(WH_Backend!$DZ$6:$IO$125,$L55,1),0)</f>
        <v>0</v>
      </c>
      <c r="N55">
        <f>IF(AND($L55&lt;=$P$2,2&lt;=$P$2),INDEX(WH_Backend!$DZ$6:$IO$125,$L55,2),0)</f>
        <v>0</v>
      </c>
      <c r="O55">
        <f>IF(AND($L55&lt;=$P$2,3&lt;=$P$2),INDEX(WH_Backend!$DZ$6:$IO$125,$L55,3),0)</f>
        <v>0</v>
      </c>
      <c r="P55">
        <f>IF(AND($L55&lt;=$P$2,4&lt;=$P$2),INDEX(WH_Backend!$DZ$6:$IO$125,$L55,4),0)</f>
        <v>0</v>
      </c>
      <c r="Q55">
        <f>IF(AND($L55&lt;=$P$2,5&lt;=$P$2),INDEX(WH_Backend!$DZ$6:$IO$125,$L55,5),0)</f>
        <v>0</v>
      </c>
      <c r="R55">
        <f>IF(AND($L55&lt;=$P$2,6&lt;=$P$2),INDEX(WH_Backend!$DZ$6:$IO$125,$L55,6),0)</f>
        <v>0</v>
      </c>
      <c r="S55">
        <f>IF(AND($L55&lt;=$P$2,7&lt;=$P$2),INDEX(WH_Backend!$DZ$6:$IO$125,$L55,7),0)</f>
        <v>0</v>
      </c>
      <c r="T55">
        <f>IF(AND($L55&lt;=$P$2,8&lt;=$P$2),INDEX(WH_Backend!$DZ$6:$IO$125,$L55,8),0)</f>
        <v>0</v>
      </c>
      <c r="U55">
        <f>IF(AND($L55&lt;=$P$2,9&lt;=$P$2),INDEX(WH_Backend!$DZ$6:$IO$125,$L55,9),0)</f>
        <v>0</v>
      </c>
      <c r="V55">
        <f>IF(AND($L55&lt;=$P$2,10&lt;=$P$2),INDEX(WH_Backend!$DZ$6:$IO$125,$L55,10),0)</f>
        <v>0</v>
      </c>
      <c r="W55">
        <f>IF(AND($L55&lt;=$P$2,11&lt;=$P$2),INDEX(WH_Backend!$DZ$6:$IO$125,$L55,11),0)</f>
        <v>0</v>
      </c>
      <c r="X55">
        <f>IF(AND($L55&lt;=$P$2,12&lt;=$P$2),INDEX(WH_Backend!$DZ$6:$IO$125,$L55,12),0)</f>
        <v>0</v>
      </c>
      <c r="Y55">
        <f>IF(AND($L55&lt;=$P$2,13&lt;=$P$2),INDEX(WH_Backend!$DZ$6:$IO$125,$L55,13),0)</f>
        <v>0</v>
      </c>
      <c r="Z55">
        <f>IF(AND($L55&lt;=$P$2,14&lt;=$P$2),INDEX(WH_Backend!$DZ$6:$IO$125,$L55,14),0)</f>
        <v>0</v>
      </c>
      <c r="AA55">
        <f>IF(AND($L55&lt;=$P$2,15&lt;=$P$2),INDEX(WH_Backend!$DZ$6:$IO$125,$L55,15),0)</f>
        <v>0</v>
      </c>
      <c r="AB55">
        <f>IF(AND($L55&lt;=$P$2,16&lt;=$P$2),INDEX(WH_Backend!$DZ$6:$IO$125,$L55,16),0)</f>
        <v>0</v>
      </c>
      <c r="AC55">
        <f>IF(AND($L55&lt;=$P$2,17&lt;=$P$2),INDEX(WH_Backend!$DZ$6:$IO$125,$L55,17),0)</f>
        <v>0</v>
      </c>
      <c r="AD55">
        <f>IF(AND($L55&lt;=$P$2,18&lt;=$P$2),INDEX(WH_Backend!$DZ$6:$IO$125,$L55,18),0)</f>
        <v>0</v>
      </c>
      <c r="AE55">
        <f>IF(AND($L55&lt;=$P$2,19&lt;=$P$2),INDEX(WH_Backend!$DZ$6:$IO$125,$L55,19),0)</f>
        <v>0</v>
      </c>
      <c r="AF55">
        <f>IF(AND($L55&lt;=$P$2,20&lt;=$P$2),INDEX(WH_Backend!$DZ$6:$IO$125,$L55,20),0)</f>
        <v>0</v>
      </c>
      <c r="AG55">
        <f>IF(AND($L55&lt;=$P$2,21&lt;=$P$2),INDEX(WH_Backend!$DZ$6:$IO$125,$L55,21),0)</f>
        <v>0</v>
      </c>
      <c r="AH55">
        <f>IF(AND($L55&lt;=$P$2,22&lt;=$P$2),INDEX(WH_Backend!$DZ$6:$IO$125,$L55,22),0)</f>
        <v>0</v>
      </c>
      <c r="AI55">
        <f>IF(AND($L55&lt;=$P$2,23&lt;=$P$2),INDEX(WH_Backend!$DZ$6:$IO$125,$L55,23),0)</f>
        <v>0</v>
      </c>
      <c r="AJ55">
        <f>IF(AND($L55&lt;=$P$2,24&lt;=$P$2),INDEX(WH_Backend!$DZ$6:$IO$125,$L55,24),0)</f>
        <v>0</v>
      </c>
      <c r="AK55">
        <f>IF(AND($L55&lt;=$P$2,25&lt;=$P$2),INDEX(WH_Backend!$DZ$6:$IO$125,$L55,25),0)</f>
        <v>0</v>
      </c>
      <c r="AL55">
        <f>IF(AND($L55&lt;=$P$2,26&lt;=$P$2),INDEX(WH_Backend!$DZ$6:$IO$125,$L55,26),0)</f>
        <v>0</v>
      </c>
      <c r="AM55">
        <f>IF(AND($L55&lt;=$P$2,27&lt;=$P$2),INDEX(WH_Backend!$DZ$6:$IO$125,$L55,27),0)</f>
        <v>0</v>
      </c>
      <c r="AN55">
        <f>IF(AND($L55&lt;=$P$2,28&lt;=$P$2),INDEX(WH_Backend!$DZ$6:$IO$125,$L55,28),0)</f>
        <v>0</v>
      </c>
      <c r="AO55">
        <f>IF(AND($L55&lt;=$P$2,29&lt;=$P$2),INDEX(WH_Backend!$DZ$6:$IO$125,$L55,29),0)</f>
        <v>0</v>
      </c>
      <c r="AP55">
        <f>IF(AND($L55&lt;=$P$2,30&lt;=$P$2),INDEX(WH_Backend!$DZ$6:$IO$125,$L55,30),0)</f>
        <v>0</v>
      </c>
      <c r="AQ55">
        <f>IF(AND($L55&lt;=$P$2,31&lt;=$P$2),INDEX(WH_Backend!$DZ$6:$IO$125,$L55,31),0)</f>
        <v>0</v>
      </c>
      <c r="AR55">
        <f>IF(AND($L55&lt;=$P$2,32&lt;=$P$2),INDEX(WH_Backend!$DZ$6:$IO$125,$L55,32),0)</f>
        <v>0</v>
      </c>
      <c r="AS55">
        <f>IF(AND($L55&lt;=$P$2,33&lt;=$P$2),INDEX(WH_Backend!$DZ$6:$IO$125,$L55,33),0)</f>
        <v>0</v>
      </c>
      <c r="AT55">
        <f>IF(AND($L55&lt;=$P$2,34&lt;=$P$2),INDEX(WH_Backend!$DZ$6:$IO$125,$L55,34),0)</f>
        <v>0</v>
      </c>
      <c r="AU55">
        <f>IF(AND($L55&lt;=$P$2,35&lt;=$P$2),INDEX(WH_Backend!$DZ$6:$IO$125,$L55,35),0)</f>
        <v>0</v>
      </c>
      <c r="AV55">
        <f>IF(AND($L55&lt;=$P$2,36&lt;=$P$2),INDEX(WH_Backend!$DZ$6:$IO$125,$L55,36),0)</f>
        <v>0</v>
      </c>
      <c r="AW55">
        <f>IF(AND($L55&lt;=$P$2,37&lt;=$P$2),INDEX(WH_Backend!$DZ$6:$IO$125,$L55,37),0)</f>
        <v>0</v>
      </c>
      <c r="AX55">
        <f>IF(AND($L55&lt;=$P$2,38&lt;=$P$2),INDEX(WH_Backend!$DZ$6:$IO$125,$L55,38),0)</f>
        <v>0</v>
      </c>
      <c r="AY55">
        <f>IF(AND($L55&lt;=$P$2,39&lt;=$P$2),INDEX(WH_Backend!$DZ$6:$IO$125,$L55,39),0)</f>
        <v>0</v>
      </c>
      <c r="AZ55">
        <f>IF(AND($L55&lt;=$P$2,40&lt;=$P$2),INDEX(WH_Backend!$DZ$6:$IO$125,$L55,40),0)</f>
        <v>0</v>
      </c>
      <c r="BA55">
        <f>IF(AND($L55&lt;=$P$2,41&lt;=$P$2),INDEX(WH_Backend!$DZ$6:$IO$125,$L55,41),0)</f>
        <v>0</v>
      </c>
      <c r="BB55">
        <f>IF(AND($L55&lt;=$P$2,42&lt;=$P$2),INDEX(WH_Backend!$DZ$6:$IO$125,$L55,42),0)</f>
        <v>0</v>
      </c>
      <c r="BC55">
        <f>IF(AND($L55&lt;=$P$2,43&lt;=$P$2),INDEX(WH_Backend!$DZ$6:$IO$125,$L55,43),0)</f>
        <v>0</v>
      </c>
      <c r="BD55">
        <f>IF(AND($L55&lt;=$P$2,44&lt;=$P$2),INDEX(WH_Backend!$DZ$6:$IO$125,$L55,44),0)</f>
        <v>0</v>
      </c>
      <c r="BE55">
        <f>IF(AND($L55&lt;=$P$2,45&lt;=$P$2),INDEX(WH_Backend!$DZ$6:$IO$125,$L55,45),0)</f>
        <v>0</v>
      </c>
      <c r="BF55">
        <f>IF(AND($L55&lt;=$P$2,46&lt;=$P$2),INDEX(WH_Backend!$DZ$6:$IO$125,$L55,46),0)</f>
        <v>0</v>
      </c>
      <c r="BG55">
        <f>IF(AND($L55&lt;=$P$2,47&lt;=$P$2),INDEX(WH_Backend!$DZ$6:$IO$125,$L55,47),0)</f>
        <v>0</v>
      </c>
      <c r="BH55">
        <f>IF(AND($L55&lt;=$P$2,48&lt;=$P$2),INDEX(WH_Backend!$DZ$6:$IO$125,$L55,48),0)</f>
        <v>0</v>
      </c>
      <c r="BI55">
        <f>IF(AND($L55&lt;=$P$2,49&lt;=$P$2),INDEX(WH_Backend!$DZ$6:$IO$125,$L55,49),0)</f>
        <v>0</v>
      </c>
      <c r="BJ55">
        <f>IF(AND($L55&lt;=$P$2,50&lt;=$P$2),INDEX(WH_Backend!$DZ$6:$IO$125,$L55,50),0)</f>
        <v>0</v>
      </c>
      <c r="BK55">
        <f>IF(AND($L55&lt;=$P$2,51&lt;=$P$2),INDEX(WH_Backend!$DZ$6:$IO$125,$L55,51),0)</f>
        <v>0</v>
      </c>
      <c r="BL55">
        <f>IF(AND($L55&lt;=$P$2,52&lt;=$P$2),INDEX(WH_Backend!$DZ$6:$IO$125,$L55,52),0)</f>
        <v>0</v>
      </c>
      <c r="BM55">
        <f>IF(AND($L55&lt;=$P$2,53&lt;=$P$2),INDEX(WH_Backend!$DZ$6:$IO$125,$L55,53),0)</f>
        <v>0</v>
      </c>
      <c r="BN55">
        <f>IF(AND($L55&lt;=$P$2,54&lt;=$P$2),INDEX(WH_Backend!$DZ$6:$IO$125,$L55,54),0)</f>
        <v>0</v>
      </c>
      <c r="BO55">
        <f>IF(AND($L55&lt;=$P$2,55&lt;=$P$2),INDEX(WH_Backend!$DZ$6:$IO$125,$L55,55),0)</f>
        <v>0</v>
      </c>
      <c r="BP55">
        <f>IF(AND($L55&lt;=$P$2,56&lt;=$P$2),INDEX(WH_Backend!$DZ$6:$IO$125,$L55,56),0)</f>
        <v>0</v>
      </c>
      <c r="BQ55">
        <f>IF(AND($L55&lt;=$P$2,57&lt;=$P$2),INDEX(WH_Backend!$DZ$6:$IO$125,$L55,57),0)</f>
        <v>0</v>
      </c>
      <c r="BR55">
        <f>IF(AND($L55&lt;=$P$2,58&lt;=$P$2),INDEX(WH_Backend!$DZ$6:$IO$125,$L55,58),0)</f>
        <v>0</v>
      </c>
      <c r="BS55">
        <f>IF(AND($L55&lt;=$P$2,59&lt;=$P$2),INDEX(WH_Backend!$DZ$6:$IO$125,$L55,59),0)</f>
        <v>0</v>
      </c>
      <c r="BT55">
        <f>IF(AND($L55&lt;=$P$2,60&lt;=$P$2),INDEX(WH_Backend!$DZ$6:$IO$125,$L55,60),0)</f>
        <v>0</v>
      </c>
      <c r="BU55">
        <f>IF(AND($L55&lt;=$P$2,61&lt;=$P$2),INDEX(WH_Backend!$DZ$6:$IO$125,$L55,61),0)</f>
        <v>0</v>
      </c>
      <c r="BV55">
        <f>IF(AND($L55&lt;=$P$2,62&lt;=$P$2),INDEX(WH_Backend!$DZ$6:$IO$125,$L55,62),0)</f>
        <v>0</v>
      </c>
      <c r="BW55">
        <f>IF(AND($L55&lt;=$P$2,63&lt;=$P$2),INDEX(WH_Backend!$DZ$6:$IO$125,$L55,63),0)</f>
        <v>0</v>
      </c>
      <c r="BX55">
        <f>IF(AND($L55&lt;=$P$2,64&lt;=$P$2),INDEX(WH_Backend!$DZ$6:$IO$125,$L55,64),0)</f>
        <v>0</v>
      </c>
      <c r="BY55">
        <f>IF(AND($L55&lt;=$P$2,65&lt;=$P$2),INDEX(WH_Backend!$DZ$6:$IO$125,$L55,65),0)</f>
        <v>0</v>
      </c>
      <c r="BZ55">
        <f>IF(AND($L55&lt;=$P$2,66&lt;=$P$2),INDEX(WH_Backend!$DZ$6:$IO$125,$L55,66),0)</f>
        <v>0</v>
      </c>
      <c r="CA55">
        <f>IF(AND($L55&lt;=$P$2,67&lt;=$P$2),INDEX(WH_Backend!$DZ$6:$IO$125,$L55,67),0)</f>
        <v>0</v>
      </c>
      <c r="CB55">
        <f>IF(AND($L55&lt;=$P$2,68&lt;=$P$2),INDEX(WH_Backend!$DZ$6:$IO$125,$L55,68),0)</f>
        <v>0</v>
      </c>
      <c r="CC55">
        <f>IF(AND($L55&lt;=$P$2,69&lt;=$P$2),INDEX(WH_Backend!$DZ$6:$IO$125,$L55,69),0)</f>
        <v>0</v>
      </c>
      <c r="CD55">
        <f>IF(AND($L55&lt;=$P$2,70&lt;=$P$2),INDEX(WH_Backend!$DZ$6:$IO$125,$L55,70),0)</f>
        <v>0</v>
      </c>
      <c r="CE55">
        <f>IF(AND($L55&lt;=$P$2,71&lt;=$P$2),INDEX(WH_Backend!$DZ$6:$IO$125,$L55,71),0)</f>
        <v>0</v>
      </c>
      <c r="CF55">
        <f>IF(AND($L55&lt;=$P$2,72&lt;=$P$2),INDEX(WH_Backend!$DZ$6:$IO$125,$L55,72),0)</f>
        <v>0</v>
      </c>
      <c r="CG55">
        <f>IF(AND($L55&lt;=$P$2,73&lt;=$P$2),INDEX(WH_Backend!$DZ$6:$IO$125,$L55,73),0)</f>
        <v>0</v>
      </c>
      <c r="CH55">
        <f>IF(AND($L55&lt;=$P$2,74&lt;=$P$2),INDEX(WH_Backend!$DZ$6:$IO$125,$L55,74),0)</f>
        <v>0</v>
      </c>
      <c r="CI55">
        <f>IF(AND($L55&lt;=$P$2,75&lt;=$P$2),INDEX(WH_Backend!$DZ$6:$IO$125,$L55,75),0)</f>
        <v>0</v>
      </c>
      <c r="CJ55">
        <f>IF(AND($L55&lt;=$P$2,76&lt;=$P$2),INDEX(WH_Backend!$DZ$6:$IO$125,$L55,76),0)</f>
        <v>0</v>
      </c>
      <c r="CK55">
        <f>IF(AND($L55&lt;=$P$2,77&lt;=$P$2),INDEX(WH_Backend!$DZ$6:$IO$125,$L55,77),0)</f>
        <v>0</v>
      </c>
      <c r="CL55">
        <f>IF(AND($L55&lt;=$P$2,78&lt;=$P$2),INDEX(WH_Backend!$DZ$6:$IO$125,$L55,78),0)</f>
        <v>0</v>
      </c>
      <c r="CM55">
        <f>IF(AND($L55&lt;=$P$2,79&lt;=$P$2),INDEX(WH_Backend!$DZ$6:$IO$125,$L55,79),0)</f>
        <v>0</v>
      </c>
      <c r="CN55">
        <f>IF(AND($L55&lt;=$P$2,80&lt;=$P$2),INDEX(WH_Backend!$DZ$6:$IO$125,$L55,80),0)</f>
        <v>0</v>
      </c>
      <c r="CO55">
        <f>IF(AND($L55&lt;=$P$2,81&lt;=$P$2),INDEX(WH_Backend!$DZ$6:$IO$125,$L55,81),0)</f>
        <v>0</v>
      </c>
      <c r="CP55">
        <f>IF(AND($L55&lt;=$P$2,82&lt;=$P$2),INDEX(WH_Backend!$DZ$6:$IO$125,$L55,82),0)</f>
        <v>0</v>
      </c>
      <c r="CQ55">
        <f>IF(AND($L55&lt;=$P$2,83&lt;=$P$2),INDEX(WH_Backend!$DZ$6:$IO$125,$L55,83),0)</f>
        <v>0</v>
      </c>
      <c r="CR55">
        <f>IF(AND($L55&lt;=$P$2,84&lt;=$P$2),INDEX(WH_Backend!$DZ$6:$IO$125,$L55,84),0)</f>
        <v>0</v>
      </c>
      <c r="CS55">
        <f>IF(AND($L55&lt;=$P$2,85&lt;=$P$2),INDEX(WH_Backend!$DZ$6:$IO$125,$L55,85),0)</f>
        <v>0</v>
      </c>
      <c r="CT55">
        <f>IF(AND($L55&lt;=$P$2,86&lt;=$P$2),INDEX(WH_Backend!$DZ$6:$IO$125,$L55,86),0)</f>
        <v>0</v>
      </c>
      <c r="CU55">
        <f>IF(AND($L55&lt;=$P$2,87&lt;=$P$2),INDEX(WH_Backend!$DZ$6:$IO$125,$L55,87),0)</f>
        <v>0</v>
      </c>
      <c r="CV55">
        <f>IF(AND($L55&lt;=$P$2,88&lt;=$P$2),INDEX(WH_Backend!$DZ$6:$IO$125,$L55,88),0)</f>
        <v>0</v>
      </c>
      <c r="CW55">
        <f>IF(AND($L55&lt;=$P$2,89&lt;=$P$2),INDEX(WH_Backend!$DZ$6:$IO$125,$L55,89),0)</f>
        <v>0</v>
      </c>
      <c r="CX55">
        <f>IF(AND($L55&lt;=$P$2,90&lt;=$P$2),INDEX(WH_Backend!$DZ$6:$IO$125,$L55,90),0)</f>
        <v>0</v>
      </c>
      <c r="CY55">
        <f>IF(AND($L55&lt;=$P$2,91&lt;=$P$2),INDEX(WH_Backend!$DZ$6:$IO$125,$L55,91),0)</f>
        <v>0</v>
      </c>
      <c r="CZ55">
        <f>IF(AND($L55&lt;=$P$2,92&lt;=$P$2),INDEX(WH_Backend!$DZ$6:$IO$125,$L55,92),0)</f>
        <v>0</v>
      </c>
      <c r="DA55">
        <f>IF(AND($L55&lt;=$P$2,93&lt;=$P$2),INDEX(WH_Backend!$DZ$6:$IO$125,$L55,93),0)</f>
        <v>0</v>
      </c>
      <c r="DB55">
        <f>IF(AND($L55&lt;=$P$2,94&lt;=$P$2),INDEX(WH_Backend!$DZ$6:$IO$125,$L55,94),0)</f>
        <v>0</v>
      </c>
      <c r="DC55">
        <f>IF(AND($L55&lt;=$P$2,95&lt;=$P$2),INDEX(WH_Backend!$DZ$6:$IO$125,$L55,95),0)</f>
        <v>0</v>
      </c>
      <c r="DD55">
        <f>IF(AND($L55&lt;=$P$2,96&lt;=$P$2),INDEX(WH_Backend!$DZ$6:$IO$125,$L55,96),0)</f>
        <v>0</v>
      </c>
      <c r="DE55">
        <f>IF(AND($L55&lt;=$P$2,97&lt;=$P$2),INDEX(WH_Backend!$DZ$6:$IO$125,$L55,97),0)</f>
        <v>0</v>
      </c>
      <c r="DF55">
        <f>IF(AND($L55&lt;=$P$2,98&lt;=$P$2),INDEX(WH_Backend!$DZ$6:$IO$125,$L55,98),0)</f>
        <v>0</v>
      </c>
      <c r="DG55">
        <f>IF(AND($L55&lt;=$P$2,99&lt;=$P$2),INDEX(WH_Backend!$DZ$6:$IO$125,$L55,99),0)</f>
        <v>0</v>
      </c>
      <c r="DH55">
        <f>IF(AND($L55&lt;=$P$2,100&lt;=$P$2),INDEX(WH_Backend!$DZ$6:$IO$125,$L55,100),0)</f>
        <v>0</v>
      </c>
      <c r="DI55">
        <f>IF(AND($L55&lt;=$P$2,101&lt;=$P$2),INDEX(WH_Backend!$DZ$6:$IO$125,$L55,101),0)</f>
        <v>0</v>
      </c>
      <c r="DJ55">
        <f>IF(AND($L55&lt;=$P$2,102&lt;=$P$2),INDEX(WH_Backend!$DZ$6:$IO$125,$L55,102),0)</f>
        <v>0</v>
      </c>
      <c r="DK55">
        <f>IF(AND($L55&lt;=$P$2,103&lt;=$P$2),INDEX(WH_Backend!$DZ$6:$IO$125,$L55,103),0)</f>
        <v>0</v>
      </c>
      <c r="DL55">
        <f>IF(AND($L55&lt;=$P$2,104&lt;=$P$2),INDEX(WH_Backend!$DZ$6:$IO$125,$L55,104),0)</f>
        <v>0</v>
      </c>
      <c r="DM55">
        <f>IF(AND($L55&lt;=$P$2,105&lt;=$P$2),INDEX(WH_Backend!$DZ$6:$IO$125,$L55,105),0)</f>
        <v>0</v>
      </c>
      <c r="DN55">
        <f>IF(AND($L55&lt;=$P$2,106&lt;=$P$2),INDEX(WH_Backend!$DZ$6:$IO$125,$L55,106),0)</f>
        <v>0</v>
      </c>
      <c r="DO55">
        <f>IF(AND($L55&lt;=$P$2,107&lt;=$P$2),INDEX(WH_Backend!$DZ$6:$IO$125,$L55,107),0)</f>
        <v>0</v>
      </c>
      <c r="DP55">
        <f>IF(AND($L55&lt;=$P$2,108&lt;=$P$2),INDEX(WH_Backend!$DZ$6:$IO$125,$L55,108),0)</f>
        <v>0</v>
      </c>
      <c r="DQ55">
        <f>IF(AND($L55&lt;=$P$2,109&lt;=$P$2),INDEX(WH_Backend!$DZ$6:$IO$125,$L55,109),0)</f>
        <v>0</v>
      </c>
      <c r="DR55">
        <f>IF(AND($L55&lt;=$P$2,110&lt;=$P$2),INDEX(WH_Backend!$DZ$6:$IO$125,$L55,110),0)</f>
        <v>0</v>
      </c>
      <c r="DS55">
        <f>IF(AND($L55&lt;=$P$2,111&lt;=$P$2),INDEX(WH_Backend!$DZ$6:$IO$125,$L55,111),0)</f>
        <v>0</v>
      </c>
      <c r="DT55">
        <f>IF(AND($L55&lt;=$P$2,112&lt;=$P$2),INDEX(WH_Backend!$DZ$6:$IO$125,$L55,112),0)</f>
        <v>0</v>
      </c>
      <c r="DU55">
        <f>IF(AND($L55&lt;=$P$2,113&lt;=$P$2),INDEX(WH_Backend!$DZ$6:$IO$125,$L55,113),0)</f>
        <v>0</v>
      </c>
      <c r="DV55">
        <f>IF(AND($L55&lt;=$P$2,114&lt;=$P$2),INDEX(WH_Backend!$DZ$6:$IO$125,$L55,114),0)</f>
        <v>0</v>
      </c>
      <c r="DW55">
        <f>IF(AND($L55&lt;=$P$2,115&lt;=$P$2),INDEX(WH_Backend!$DZ$6:$IO$125,$L55,115),0)</f>
        <v>0</v>
      </c>
      <c r="DX55">
        <f>IF(AND($L55&lt;=$P$2,116&lt;=$P$2),INDEX(WH_Backend!$DZ$6:$IO$125,$L55,116),0)</f>
        <v>0</v>
      </c>
      <c r="DY55">
        <f>IF(AND($L55&lt;=$P$2,117&lt;=$P$2),INDEX(WH_Backend!$DZ$6:$IO$125,$L55,117),0)</f>
        <v>0</v>
      </c>
      <c r="DZ55">
        <f>IF(AND($L55&lt;=$P$2,118&lt;=$P$2),INDEX(WH_Backend!$DZ$6:$IO$125,$L55,118),0)</f>
        <v>0</v>
      </c>
      <c r="EA55">
        <f>IF(AND($L55&lt;=$P$2,119&lt;=$P$2),INDEX(WH_Backend!$DZ$6:$IO$125,$L55,119),0)</f>
        <v>0</v>
      </c>
      <c r="EB55">
        <f>IF(AND($L55&lt;=$P$2,120&lt;=$P$2),INDEX(WH_Backend!$DZ$6:$IO$125,$L55,120),0)</f>
        <v>0</v>
      </c>
    </row>
    <row r="56" spans="1:132" ht="15">
      <c r="A56" s="25">
        <f>IF(L56&lt;=$P$2,INDEX(WH_Backend!$E$6:$E$125,L56),0)</f>
        <v>0</v>
      </c>
      <c r="B56" s="25">
        <f t="array" ref="B56">IF(L56&lt;=$P$2,MMULT(M181:INDEX(M181:EF181,$P$2),$A$6:INDEX($A$6:$A$125,$P$2)),0)</f>
        <v>0</v>
      </c>
      <c r="C56" s="25">
        <f t="shared" si="0"/>
        <v>0</v>
      </c>
      <c r="E56" t="str">
        <f>IF(L56&lt;=$P$2,Inputs!A56,"")</f>
        <v/>
      </c>
      <c r="F56" s="25" t="str">
        <f>IF(L56&lt;=$P$2,Inputs!D56,"")</f>
        <v/>
      </c>
      <c r="G56" s="25" t="str">
        <f t="shared" si="2"/>
        <v/>
      </c>
      <c r="J56" t="str">
        <f>IF($L56&lt;=$E$2,WH_Numerical!$F56,"")</f>
        <v/>
      </c>
      <c r="L56" s="10">
        <v>51</v>
      </c>
      <c r="M56">
        <f>IF(AND($L56&lt;=$P$2,1&lt;=$P$2),INDEX(WH_Backend!$DZ$6:$IO$125,$L56,1),0)</f>
        <v>0</v>
      </c>
      <c r="N56">
        <f>IF(AND($L56&lt;=$P$2,2&lt;=$P$2),INDEX(WH_Backend!$DZ$6:$IO$125,$L56,2),0)</f>
        <v>0</v>
      </c>
      <c r="O56">
        <f>IF(AND($L56&lt;=$P$2,3&lt;=$P$2),INDEX(WH_Backend!$DZ$6:$IO$125,$L56,3),0)</f>
        <v>0</v>
      </c>
      <c r="P56">
        <f>IF(AND($L56&lt;=$P$2,4&lt;=$P$2),INDEX(WH_Backend!$DZ$6:$IO$125,$L56,4),0)</f>
        <v>0</v>
      </c>
      <c r="Q56">
        <f>IF(AND($L56&lt;=$P$2,5&lt;=$P$2),INDEX(WH_Backend!$DZ$6:$IO$125,$L56,5),0)</f>
        <v>0</v>
      </c>
      <c r="R56">
        <f>IF(AND($L56&lt;=$P$2,6&lt;=$P$2),INDEX(WH_Backend!$DZ$6:$IO$125,$L56,6),0)</f>
        <v>0</v>
      </c>
      <c r="S56">
        <f>IF(AND($L56&lt;=$P$2,7&lt;=$P$2),INDEX(WH_Backend!$DZ$6:$IO$125,$L56,7),0)</f>
        <v>0</v>
      </c>
      <c r="T56">
        <f>IF(AND($L56&lt;=$P$2,8&lt;=$P$2),INDEX(WH_Backend!$DZ$6:$IO$125,$L56,8),0)</f>
        <v>0</v>
      </c>
      <c r="U56">
        <f>IF(AND($L56&lt;=$P$2,9&lt;=$P$2),INDEX(WH_Backend!$DZ$6:$IO$125,$L56,9),0)</f>
        <v>0</v>
      </c>
      <c r="V56">
        <f>IF(AND($L56&lt;=$P$2,10&lt;=$P$2),INDEX(WH_Backend!$DZ$6:$IO$125,$L56,10),0)</f>
        <v>0</v>
      </c>
      <c r="W56">
        <f>IF(AND($L56&lt;=$P$2,11&lt;=$P$2),INDEX(WH_Backend!$DZ$6:$IO$125,$L56,11),0)</f>
        <v>0</v>
      </c>
      <c r="X56">
        <f>IF(AND($L56&lt;=$P$2,12&lt;=$P$2),INDEX(WH_Backend!$DZ$6:$IO$125,$L56,12),0)</f>
        <v>0</v>
      </c>
      <c r="Y56">
        <f>IF(AND($L56&lt;=$P$2,13&lt;=$P$2),INDEX(WH_Backend!$DZ$6:$IO$125,$L56,13),0)</f>
        <v>0</v>
      </c>
      <c r="Z56">
        <f>IF(AND($L56&lt;=$P$2,14&lt;=$P$2),INDEX(WH_Backend!$DZ$6:$IO$125,$L56,14),0)</f>
        <v>0</v>
      </c>
      <c r="AA56">
        <f>IF(AND($L56&lt;=$P$2,15&lt;=$P$2),INDEX(WH_Backend!$DZ$6:$IO$125,$L56,15),0)</f>
        <v>0</v>
      </c>
      <c r="AB56">
        <f>IF(AND($L56&lt;=$P$2,16&lt;=$P$2),INDEX(WH_Backend!$DZ$6:$IO$125,$L56,16),0)</f>
        <v>0</v>
      </c>
      <c r="AC56">
        <f>IF(AND($L56&lt;=$P$2,17&lt;=$P$2),INDEX(WH_Backend!$DZ$6:$IO$125,$L56,17),0)</f>
        <v>0</v>
      </c>
      <c r="AD56">
        <f>IF(AND($L56&lt;=$P$2,18&lt;=$P$2),INDEX(WH_Backend!$DZ$6:$IO$125,$L56,18),0)</f>
        <v>0</v>
      </c>
      <c r="AE56">
        <f>IF(AND($L56&lt;=$P$2,19&lt;=$P$2),INDEX(WH_Backend!$DZ$6:$IO$125,$L56,19),0)</f>
        <v>0</v>
      </c>
      <c r="AF56">
        <f>IF(AND($L56&lt;=$P$2,20&lt;=$P$2),INDEX(WH_Backend!$DZ$6:$IO$125,$L56,20),0)</f>
        <v>0</v>
      </c>
      <c r="AG56">
        <f>IF(AND($L56&lt;=$P$2,21&lt;=$P$2),INDEX(WH_Backend!$DZ$6:$IO$125,$L56,21),0)</f>
        <v>0</v>
      </c>
      <c r="AH56">
        <f>IF(AND($L56&lt;=$P$2,22&lt;=$P$2),INDEX(WH_Backend!$DZ$6:$IO$125,$L56,22),0)</f>
        <v>0</v>
      </c>
      <c r="AI56">
        <f>IF(AND($L56&lt;=$P$2,23&lt;=$P$2),INDEX(WH_Backend!$DZ$6:$IO$125,$L56,23),0)</f>
        <v>0</v>
      </c>
      <c r="AJ56">
        <f>IF(AND($L56&lt;=$P$2,24&lt;=$P$2),INDEX(WH_Backend!$DZ$6:$IO$125,$L56,24),0)</f>
        <v>0</v>
      </c>
      <c r="AK56">
        <f>IF(AND($L56&lt;=$P$2,25&lt;=$P$2),INDEX(WH_Backend!$DZ$6:$IO$125,$L56,25),0)</f>
        <v>0</v>
      </c>
      <c r="AL56">
        <f>IF(AND($L56&lt;=$P$2,26&lt;=$P$2),INDEX(WH_Backend!$DZ$6:$IO$125,$L56,26),0)</f>
        <v>0</v>
      </c>
      <c r="AM56">
        <f>IF(AND($L56&lt;=$P$2,27&lt;=$P$2),INDEX(WH_Backend!$DZ$6:$IO$125,$L56,27),0)</f>
        <v>0</v>
      </c>
      <c r="AN56">
        <f>IF(AND($L56&lt;=$P$2,28&lt;=$P$2),INDEX(WH_Backend!$DZ$6:$IO$125,$L56,28),0)</f>
        <v>0</v>
      </c>
      <c r="AO56">
        <f>IF(AND($L56&lt;=$P$2,29&lt;=$P$2),INDEX(WH_Backend!$DZ$6:$IO$125,$L56,29),0)</f>
        <v>0</v>
      </c>
      <c r="AP56">
        <f>IF(AND($L56&lt;=$P$2,30&lt;=$P$2),INDEX(WH_Backend!$DZ$6:$IO$125,$L56,30),0)</f>
        <v>0</v>
      </c>
      <c r="AQ56">
        <f>IF(AND($L56&lt;=$P$2,31&lt;=$P$2),INDEX(WH_Backend!$DZ$6:$IO$125,$L56,31),0)</f>
        <v>0</v>
      </c>
      <c r="AR56">
        <f>IF(AND($L56&lt;=$P$2,32&lt;=$P$2),INDEX(WH_Backend!$DZ$6:$IO$125,$L56,32),0)</f>
        <v>0</v>
      </c>
      <c r="AS56">
        <f>IF(AND($L56&lt;=$P$2,33&lt;=$P$2),INDEX(WH_Backend!$DZ$6:$IO$125,$L56,33),0)</f>
        <v>0</v>
      </c>
      <c r="AT56">
        <f>IF(AND($L56&lt;=$P$2,34&lt;=$P$2),INDEX(WH_Backend!$DZ$6:$IO$125,$L56,34),0)</f>
        <v>0</v>
      </c>
      <c r="AU56">
        <f>IF(AND($L56&lt;=$P$2,35&lt;=$P$2),INDEX(WH_Backend!$DZ$6:$IO$125,$L56,35),0)</f>
        <v>0</v>
      </c>
      <c r="AV56">
        <f>IF(AND($L56&lt;=$P$2,36&lt;=$P$2),INDEX(WH_Backend!$DZ$6:$IO$125,$L56,36),0)</f>
        <v>0</v>
      </c>
      <c r="AW56">
        <f>IF(AND($L56&lt;=$P$2,37&lt;=$P$2),INDEX(WH_Backend!$DZ$6:$IO$125,$L56,37),0)</f>
        <v>0</v>
      </c>
      <c r="AX56">
        <f>IF(AND($L56&lt;=$P$2,38&lt;=$P$2),INDEX(WH_Backend!$DZ$6:$IO$125,$L56,38),0)</f>
        <v>0</v>
      </c>
      <c r="AY56">
        <f>IF(AND($L56&lt;=$P$2,39&lt;=$P$2),INDEX(WH_Backend!$DZ$6:$IO$125,$L56,39),0)</f>
        <v>0</v>
      </c>
      <c r="AZ56">
        <f>IF(AND($L56&lt;=$P$2,40&lt;=$P$2),INDEX(WH_Backend!$DZ$6:$IO$125,$L56,40),0)</f>
        <v>0</v>
      </c>
      <c r="BA56">
        <f>IF(AND($L56&lt;=$P$2,41&lt;=$P$2),INDEX(WH_Backend!$DZ$6:$IO$125,$L56,41),0)</f>
        <v>0</v>
      </c>
      <c r="BB56">
        <f>IF(AND($L56&lt;=$P$2,42&lt;=$P$2),INDEX(WH_Backend!$DZ$6:$IO$125,$L56,42),0)</f>
        <v>0</v>
      </c>
      <c r="BC56">
        <f>IF(AND($L56&lt;=$P$2,43&lt;=$P$2),INDEX(WH_Backend!$DZ$6:$IO$125,$L56,43),0)</f>
        <v>0</v>
      </c>
      <c r="BD56">
        <f>IF(AND($L56&lt;=$P$2,44&lt;=$P$2),INDEX(WH_Backend!$DZ$6:$IO$125,$L56,44),0)</f>
        <v>0</v>
      </c>
      <c r="BE56">
        <f>IF(AND($L56&lt;=$P$2,45&lt;=$P$2),INDEX(WH_Backend!$DZ$6:$IO$125,$L56,45),0)</f>
        <v>0</v>
      </c>
      <c r="BF56">
        <f>IF(AND($L56&lt;=$P$2,46&lt;=$P$2),INDEX(WH_Backend!$DZ$6:$IO$125,$L56,46),0)</f>
        <v>0</v>
      </c>
      <c r="BG56">
        <f>IF(AND($L56&lt;=$P$2,47&lt;=$P$2),INDEX(WH_Backend!$DZ$6:$IO$125,$L56,47),0)</f>
        <v>0</v>
      </c>
      <c r="BH56">
        <f>IF(AND($L56&lt;=$P$2,48&lt;=$P$2),INDEX(WH_Backend!$DZ$6:$IO$125,$L56,48),0)</f>
        <v>0</v>
      </c>
      <c r="BI56">
        <f>IF(AND($L56&lt;=$P$2,49&lt;=$P$2),INDEX(WH_Backend!$DZ$6:$IO$125,$L56,49),0)</f>
        <v>0</v>
      </c>
      <c r="BJ56">
        <f>IF(AND($L56&lt;=$P$2,50&lt;=$P$2),INDEX(WH_Backend!$DZ$6:$IO$125,$L56,50),0)</f>
        <v>0</v>
      </c>
      <c r="BK56">
        <f>IF(AND($L56&lt;=$P$2,51&lt;=$P$2),INDEX(WH_Backend!$DZ$6:$IO$125,$L56,51),0)</f>
        <v>0</v>
      </c>
      <c r="BL56">
        <f>IF(AND($L56&lt;=$P$2,52&lt;=$P$2),INDEX(WH_Backend!$DZ$6:$IO$125,$L56,52),0)</f>
        <v>0</v>
      </c>
      <c r="BM56">
        <f>IF(AND($L56&lt;=$P$2,53&lt;=$P$2),INDEX(WH_Backend!$DZ$6:$IO$125,$L56,53),0)</f>
        <v>0</v>
      </c>
      <c r="BN56">
        <f>IF(AND($L56&lt;=$P$2,54&lt;=$P$2),INDEX(WH_Backend!$DZ$6:$IO$125,$L56,54),0)</f>
        <v>0</v>
      </c>
      <c r="BO56">
        <f>IF(AND($L56&lt;=$P$2,55&lt;=$P$2),INDEX(WH_Backend!$DZ$6:$IO$125,$L56,55),0)</f>
        <v>0</v>
      </c>
      <c r="BP56">
        <f>IF(AND($L56&lt;=$P$2,56&lt;=$P$2),INDEX(WH_Backend!$DZ$6:$IO$125,$L56,56),0)</f>
        <v>0</v>
      </c>
      <c r="BQ56">
        <f>IF(AND($L56&lt;=$P$2,57&lt;=$P$2),INDEX(WH_Backend!$DZ$6:$IO$125,$L56,57),0)</f>
        <v>0</v>
      </c>
      <c r="BR56">
        <f>IF(AND($L56&lt;=$P$2,58&lt;=$P$2),INDEX(WH_Backend!$DZ$6:$IO$125,$L56,58),0)</f>
        <v>0</v>
      </c>
      <c r="BS56">
        <f>IF(AND($L56&lt;=$P$2,59&lt;=$P$2),INDEX(WH_Backend!$DZ$6:$IO$125,$L56,59),0)</f>
        <v>0</v>
      </c>
      <c r="BT56">
        <f>IF(AND($L56&lt;=$P$2,60&lt;=$P$2),INDEX(WH_Backend!$DZ$6:$IO$125,$L56,60),0)</f>
        <v>0</v>
      </c>
      <c r="BU56">
        <f>IF(AND($L56&lt;=$P$2,61&lt;=$P$2),INDEX(WH_Backend!$DZ$6:$IO$125,$L56,61),0)</f>
        <v>0</v>
      </c>
      <c r="BV56">
        <f>IF(AND($L56&lt;=$P$2,62&lt;=$P$2),INDEX(WH_Backend!$DZ$6:$IO$125,$L56,62),0)</f>
        <v>0</v>
      </c>
      <c r="BW56">
        <f>IF(AND($L56&lt;=$P$2,63&lt;=$P$2),INDEX(WH_Backend!$DZ$6:$IO$125,$L56,63),0)</f>
        <v>0</v>
      </c>
      <c r="BX56">
        <f>IF(AND($L56&lt;=$P$2,64&lt;=$P$2),INDEX(WH_Backend!$DZ$6:$IO$125,$L56,64),0)</f>
        <v>0</v>
      </c>
      <c r="BY56">
        <f>IF(AND($L56&lt;=$P$2,65&lt;=$P$2),INDEX(WH_Backend!$DZ$6:$IO$125,$L56,65),0)</f>
        <v>0</v>
      </c>
      <c r="BZ56">
        <f>IF(AND($L56&lt;=$P$2,66&lt;=$P$2),INDEX(WH_Backend!$DZ$6:$IO$125,$L56,66),0)</f>
        <v>0</v>
      </c>
      <c r="CA56">
        <f>IF(AND($L56&lt;=$P$2,67&lt;=$P$2),INDEX(WH_Backend!$DZ$6:$IO$125,$L56,67),0)</f>
        <v>0</v>
      </c>
      <c r="CB56">
        <f>IF(AND($L56&lt;=$P$2,68&lt;=$P$2),INDEX(WH_Backend!$DZ$6:$IO$125,$L56,68),0)</f>
        <v>0</v>
      </c>
      <c r="CC56">
        <f>IF(AND($L56&lt;=$P$2,69&lt;=$P$2),INDEX(WH_Backend!$DZ$6:$IO$125,$L56,69),0)</f>
        <v>0</v>
      </c>
      <c r="CD56">
        <f>IF(AND($L56&lt;=$P$2,70&lt;=$P$2),INDEX(WH_Backend!$DZ$6:$IO$125,$L56,70),0)</f>
        <v>0</v>
      </c>
      <c r="CE56">
        <f>IF(AND($L56&lt;=$P$2,71&lt;=$P$2),INDEX(WH_Backend!$DZ$6:$IO$125,$L56,71),0)</f>
        <v>0</v>
      </c>
      <c r="CF56">
        <f>IF(AND($L56&lt;=$P$2,72&lt;=$P$2),INDEX(WH_Backend!$DZ$6:$IO$125,$L56,72),0)</f>
        <v>0</v>
      </c>
      <c r="CG56">
        <f>IF(AND($L56&lt;=$P$2,73&lt;=$P$2),INDEX(WH_Backend!$DZ$6:$IO$125,$L56,73),0)</f>
        <v>0</v>
      </c>
      <c r="CH56">
        <f>IF(AND($L56&lt;=$P$2,74&lt;=$P$2),INDEX(WH_Backend!$DZ$6:$IO$125,$L56,74),0)</f>
        <v>0</v>
      </c>
      <c r="CI56">
        <f>IF(AND($L56&lt;=$P$2,75&lt;=$P$2),INDEX(WH_Backend!$DZ$6:$IO$125,$L56,75),0)</f>
        <v>0</v>
      </c>
      <c r="CJ56">
        <f>IF(AND($L56&lt;=$P$2,76&lt;=$P$2),INDEX(WH_Backend!$DZ$6:$IO$125,$L56,76),0)</f>
        <v>0</v>
      </c>
      <c r="CK56">
        <f>IF(AND($L56&lt;=$P$2,77&lt;=$P$2),INDEX(WH_Backend!$DZ$6:$IO$125,$L56,77),0)</f>
        <v>0</v>
      </c>
      <c r="CL56">
        <f>IF(AND($L56&lt;=$P$2,78&lt;=$P$2),INDEX(WH_Backend!$DZ$6:$IO$125,$L56,78),0)</f>
        <v>0</v>
      </c>
      <c r="CM56">
        <f>IF(AND($L56&lt;=$P$2,79&lt;=$P$2),INDEX(WH_Backend!$DZ$6:$IO$125,$L56,79),0)</f>
        <v>0</v>
      </c>
      <c r="CN56">
        <f>IF(AND($L56&lt;=$P$2,80&lt;=$P$2),INDEX(WH_Backend!$DZ$6:$IO$125,$L56,80),0)</f>
        <v>0</v>
      </c>
      <c r="CO56">
        <f>IF(AND($L56&lt;=$P$2,81&lt;=$P$2),INDEX(WH_Backend!$DZ$6:$IO$125,$L56,81),0)</f>
        <v>0</v>
      </c>
      <c r="CP56">
        <f>IF(AND($L56&lt;=$P$2,82&lt;=$P$2),INDEX(WH_Backend!$DZ$6:$IO$125,$L56,82),0)</f>
        <v>0</v>
      </c>
      <c r="CQ56">
        <f>IF(AND($L56&lt;=$P$2,83&lt;=$P$2),INDEX(WH_Backend!$DZ$6:$IO$125,$L56,83),0)</f>
        <v>0</v>
      </c>
      <c r="CR56">
        <f>IF(AND($L56&lt;=$P$2,84&lt;=$P$2),INDEX(WH_Backend!$DZ$6:$IO$125,$L56,84),0)</f>
        <v>0</v>
      </c>
      <c r="CS56">
        <f>IF(AND($L56&lt;=$P$2,85&lt;=$P$2),INDEX(WH_Backend!$DZ$6:$IO$125,$L56,85),0)</f>
        <v>0</v>
      </c>
      <c r="CT56">
        <f>IF(AND($L56&lt;=$P$2,86&lt;=$P$2),INDEX(WH_Backend!$DZ$6:$IO$125,$L56,86),0)</f>
        <v>0</v>
      </c>
      <c r="CU56">
        <f>IF(AND($L56&lt;=$P$2,87&lt;=$P$2),INDEX(WH_Backend!$DZ$6:$IO$125,$L56,87),0)</f>
        <v>0</v>
      </c>
      <c r="CV56">
        <f>IF(AND($L56&lt;=$P$2,88&lt;=$P$2),INDEX(WH_Backend!$DZ$6:$IO$125,$L56,88),0)</f>
        <v>0</v>
      </c>
      <c r="CW56">
        <f>IF(AND($L56&lt;=$P$2,89&lt;=$P$2),INDEX(WH_Backend!$DZ$6:$IO$125,$L56,89),0)</f>
        <v>0</v>
      </c>
      <c r="CX56">
        <f>IF(AND($L56&lt;=$P$2,90&lt;=$P$2),INDEX(WH_Backend!$DZ$6:$IO$125,$L56,90),0)</f>
        <v>0</v>
      </c>
      <c r="CY56">
        <f>IF(AND($L56&lt;=$P$2,91&lt;=$P$2),INDEX(WH_Backend!$DZ$6:$IO$125,$L56,91),0)</f>
        <v>0</v>
      </c>
      <c r="CZ56">
        <f>IF(AND($L56&lt;=$P$2,92&lt;=$P$2),INDEX(WH_Backend!$DZ$6:$IO$125,$L56,92),0)</f>
        <v>0</v>
      </c>
      <c r="DA56">
        <f>IF(AND($L56&lt;=$P$2,93&lt;=$P$2),INDEX(WH_Backend!$DZ$6:$IO$125,$L56,93),0)</f>
        <v>0</v>
      </c>
      <c r="DB56">
        <f>IF(AND($L56&lt;=$P$2,94&lt;=$P$2),INDEX(WH_Backend!$DZ$6:$IO$125,$L56,94),0)</f>
        <v>0</v>
      </c>
      <c r="DC56">
        <f>IF(AND($L56&lt;=$P$2,95&lt;=$P$2),INDEX(WH_Backend!$DZ$6:$IO$125,$L56,95),0)</f>
        <v>0</v>
      </c>
      <c r="DD56">
        <f>IF(AND($L56&lt;=$P$2,96&lt;=$P$2),INDEX(WH_Backend!$DZ$6:$IO$125,$L56,96),0)</f>
        <v>0</v>
      </c>
      <c r="DE56">
        <f>IF(AND($L56&lt;=$P$2,97&lt;=$P$2),INDEX(WH_Backend!$DZ$6:$IO$125,$L56,97),0)</f>
        <v>0</v>
      </c>
      <c r="DF56">
        <f>IF(AND($L56&lt;=$P$2,98&lt;=$P$2),INDEX(WH_Backend!$DZ$6:$IO$125,$L56,98),0)</f>
        <v>0</v>
      </c>
      <c r="DG56">
        <f>IF(AND($L56&lt;=$P$2,99&lt;=$P$2),INDEX(WH_Backend!$DZ$6:$IO$125,$L56,99),0)</f>
        <v>0</v>
      </c>
      <c r="DH56">
        <f>IF(AND($L56&lt;=$P$2,100&lt;=$P$2),INDEX(WH_Backend!$DZ$6:$IO$125,$L56,100),0)</f>
        <v>0</v>
      </c>
      <c r="DI56">
        <f>IF(AND($L56&lt;=$P$2,101&lt;=$P$2),INDEX(WH_Backend!$DZ$6:$IO$125,$L56,101),0)</f>
        <v>0</v>
      </c>
      <c r="DJ56">
        <f>IF(AND($L56&lt;=$P$2,102&lt;=$P$2),INDEX(WH_Backend!$DZ$6:$IO$125,$L56,102),0)</f>
        <v>0</v>
      </c>
      <c r="DK56">
        <f>IF(AND($L56&lt;=$P$2,103&lt;=$P$2),INDEX(WH_Backend!$DZ$6:$IO$125,$L56,103),0)</f>
        <v>0</v>
      </c>
      <c r="DL56">
        <f>IF(AND($L56&lt;=$P$2,104&lt;=$P$2),INDEX(WH_Backend!$DZ$6:$IO$125,$L56,104),0)</f>
        <v>0</v>
      </c>
      <c r="DM56">
        <f>IF(AND($L56&lt;=$P$2,105&lt;=$P$2),INDEX(WH_Backend!$DZ$6:$IO$125,$L56,105),0)</f>
        <v>0</v>
      </c>
      <c r="DN56">
        <f>IF(AND($L56&lt;=$P$2,106&lt;=$P$2),INDEX(WH_Backend!$DZ$6:$IO$125,$L56,106),0)</f>
        <v>0</v>
      </c>
      <c r="DO56">
        <f>IF(AND($L56&lt;=$P$2,107&lt;=$P$2),INDEX(WH_Backend!$DZ$6:$IO$125,$L56,107),0)</f>
        <v>0</v>
      </c>
      <c r="DP56">
        <f>IF(AND($L56&lt;=$P$2,108&lt;=$P$2),INDEX(WH_Backend!$DZ$6:$IO$125,$L56,108),0)</f>
        <v>0</v>
      </c>
      <c r="DQ56">
        <f>IF(AND($L56&lt;=$P$2,109&lt;=$P$2),INDEX(WH_Backend!$DZ$6:$IO$125,$L56,109),0)</f>
        <v>0</v>
      </c>
      <c r="DR56">
        <f>IF(AND($L56&lt;=$P$2,110&lt;=$P$2),INDEX(WH_Backend!$DZ$6:$IO$125,$L56,110),0)</f>
        <v>0</v>
      </c>
      <c r="DS56">
        <f>IF(AND($L56&lt;=$P$2,111&lt;=$P$2),INDEX(WH_Backend!$DZ$6:$IO$125,$L56,111),0)</f>
        <v>0</v>
      </c>
      <c r="DT56">
        <f>IF(AND($L56&lt;=$P$2,112&lt;=$P$2),INDEX(WH_Backend!$DZ$6:$IO$125,$L56,112),0)</f>
        <v>0</v>
      </c>
      <c r="DU56">
        <f>IF(AND($L56&lt;=$P$2,113&lt;=$P$2),INDEX(WH_Backend!$DZ$6:$IO$125,$L56,113),0)</f>
        <v>0</v>
      </c>
      <c r="DV56">
        <f>IF(AND($L56&lt;=$P$2,114&lt;=$P$2),INDEX(WH_Backend!$DZ$6:$IO$125,$L56,114),0)</f>
        <v>0</v>
      </c>
      <c r="DW56">
        <f>IF(AND($L56&lt;=$P$2,115&lt;=$P$2),INDEX(WH_Backend!$DZ$6:$IO$125,$L56,115),0)</f>
        <v>0</v>
      </c>
      <c r="DX56">
        <f>IF(AND($L56&lt;=$P$2,116&lt;=$P$2),INDEX(WH_Backend!$DZ$6:$IO$125,$L56,116),0)</f>
        <v>0</v>
      </c>
      <c r="DY56">
        <f>IF(AND($L56&lt;=$P$2,117&lt;=$P$2),INDEX(WH_Backend!$DZ$6:$IO$125,$L56,117),0)</f>
        <v>0</v>
      </c>
      <c r="DZ56">
        <f>IF(AND($L56&lt;=$P$2,118&lt;=$P$2),INDEX(WH_Backend!$DZ$6:$IO$125,$L56,118),0)</f>
        <v>0</v>
      </c>
      <c r="EA56">
        <f>IF(AND($L56&lt;=$P$2,119&lt;=$P$2),INDEX(WH_Backend!$DZ$6:$IO$125,$L56,119),0)</f>
        <v>0</v>
      </c>
      <c r="EB56">
        <f>IF(AND($L56&lt;=$P$2,120&lt;=$P$2),INDEX(WH_Backend!$DZ$6:$IO$125,$L56,120),0)</f>
        <v>0</v>
      </c>
    </row>
    <row r="57" spans="1:132" ht="15">
      <c r="A57" s="25">
        <f>IF(L57&lt;=$P$2,INDEX(WH_Backend!$E$6:$E$125,L57),0)</f>
        <v>0</v>
      </c>
      <c r="B57" s="25">
        <f t="array" ref="B57">IF(L57&lt;=$P$2,MMULT(M182:INDEX(M182:EF182,$P$2),$A$6:INDEX($A$6:$A$125,$P$2)),0)</f>
        <v>0</v>
      </c>
      <c r="C57" s="25">
        <f t="shared" si="0"/>
        <v>0</v>
      </c>
      <c r="E57" t="str">
        <f>IF(L57&lt;=$P$2,Inputs!A57,"")</f>
        <v/>
      </c>
      <c r="F57" s="25" t="str">
        <f>IF(L57&lt;=$P$2,Inputs!D57,"")</f>
        <v/>
      </c>
      <c r="G57" s="25" t="str">
        <f t="shared" si="2"/>
        <v/>
      </c>
      <c r="J57" t="str">
        <f>IF($L57&lt;=$E$2,WH_Numerical!$F57,"")</f>
        <v/>
      </c>
      <c r="L57" s="10">
        <v>52</v>
      </c>
      <c r="M57">
        <f>IF(AND($L57&lt;=$P$2,1&lt;=$P$2),INDEX(WH_Backend!$DZ$6:$IO$125,$L57,1),0)</f>
        <v>0</v>
      </c>
      <c r="N57">
        <f>IF(AND($L57&lt;=$P$2,2&lt;=$P$2),INDEX(WH_Backend!$DZ$6:$IO$125,$L57,2),0)</f>
        <v>0</v>
      </c>
      <c r="O57">
        <f>IF(AND($L57&lt;=$P$2,3&lt;=$P$2),INDEX(WH_Backend!$DZ$6:$IO$125,$L57,3),0)</f>
        <v>0</v>
      </c>
      <c r="P57">
        <f>IF(AND($L57&lt;=$P$2,4&lt;=$P$2),INDEX(WH_Backend!$DZ$6:$IO$125,$L57,4),0)</f>
        <v>0</v>
      </c>
      <c r="Q57">
        <f>IF(AND($L57&lt;=$P$2,5&lt;=$P$2),INDEX(WH_Backend!$DZ$6:$IO$125,$L57,5),0)</f>
        <v>0</v>
      </c>
      <c r="R57">
        <f>IF(AND($L57&lt;=$P$2,6&lt;=$P$2),INDEX(WH_Backend!$DZ$6:$IO$125,$L57,6),0)</f>
        <v>0</v>
      </c>
      <c r="S57">
        <f>IF(AND($L57&lt;=$P$2,7&lt;=$P$2),INDEX(WH_Backend!$DZ$6:$IO$125,$L57,7),0)</f>
        <v>0</v>
      </c>
      <c r="T57">
        <f>IF(AND($L57&lt;=$P$2,8&lt;=$P$2),INDEX(WH_Backend!$DZ$6:$IO$125,$L57,8),0)</f>
        <v>0</v>
      </c>
      <c r="U57">
        <f>IF(AND($L57&lt;=$P$2,9&lt;=$P$2),INDEX(WH_Backend!$DZ$6:$IO$125,$L57,9),0)</f>
        <v>0</v>
      </c>
      <c r="V57">
        <f>IF(AND($L57&lt;=$P$2,10&lt;=$P$2),INDEX(WH_Backend!$DZ$6:$IO$125,$L57,10),0)</f>
        <v>0</v>
      </c>
      <c r="W57">
        <f>IF(AND($L57&lt;=$P$2,11&lt;=$P$2),INDEX(WH_Backend!$DZ$6:$IO$125,$L57,11),0)</f>
        <v>0</v>
      </c>
      <c r="X57">
        <f>IF(AND($L57&lt;=$P$2,12&lt;=$P$2),INDEX(WH_Backend!$DZ$6:$IO$125,$L57,12),0)</f>
        <v>0</v>
      </c>
      <c r="Y57">
        <f>IF(AND($L57&lt;=$P$2,13&lt;=$P$2),INDEX(WH_Backend!$DZ$6:$IO$125,$L57,13),0)</f>
        <v>0</v>
      </c>
      <c r="Z57">
        <f>IF(AND($L57&lt;=$P$2,14&lt;=$P$2),INDEX(WH_Backend!$DZ$6:$IO$125,$L57,14),0)</f>
        <v>0</v>
      </c>
      <c r="AA57">
        <f>IF(AND($L57&lt;=$P$2,15&lt;=$P$2),INDEX(WH_Backend!$DZ$6:$IO$125,$L57,15),0)</f>
        <v>0</v>
      </c>
      <c r="AB57">
        <f>IF(AND($L57&lt;=$P$2,16&lt;=$P$2),INDEX(WH_Backend!$DZ$6:$IO$125,$L57,16),0)</f>
        <v>0</v>
      </c>
      <c r="AC57">
        <f>IF(AND($L57&lt;=$P$2,17&lt;=$P$2),INDEX(WH_Backend!$DZ$6:$IO$125,$L57,17),0)</f>
        <v>0</v>
      </c>
      <c r="AD57">
        <f>IF(AND($L57&lt;=$P$2,18&lt;=$P$2),INDEX(WH_Backend!$DZ$6:$IO$125,$L57,18),0)</f>
        <v>0</v>
      </c>
      <c r="AE57">
        <f>IF(AND($L57&lt;=$P$2,19&lt;=$P$2),INDEX(WH_Backend!$DZ$6:$IO$125,$L57,19),0)</f>
        <v>0</v>
      </c>
      <c r="AF57">
        <f>IF(AND($L57&lt;=$P$2,20&lt;=$P$2),INDEX(WH_Backend!$DZ$6:$IO$125,$L57,20),0)</f>
        <v>0</v>
      </c>
      <c r="AG57">
        <f>IF(AND($L57&lt;=$P$2,21&lt;=$P$2),INDEX(WH_Backend!$DZ$6:$IO$125,$L57,21),0)</f>
        <v>0</v>
      </c>
      <c r="AH57">
        <f>IF(AND($L57&lt;=$P$2,22&lt;=$P$2),INDEX(WH_Backend!$DZ$6:$IO$125,$L57,22),0)</f>
        <v>0</v>
      </c>
      <c r="AI57">
        <f>IF(AND($L57&lt;=$P$2,23&lt;=$P$2),INDEX(WH_Backend!$DZ$6:$IO$125,$L57,23),0)</f>
        <v>0</v>
      </c>
      <c r="AJ57">
        <f>IF(AND($L57&lt;=$P$2,24&lt;=$P$2),INDEX(WH_Backend!$DZ$6:$IO$125,$L57,24),0)</f>
        <v>0</v>
      </c>
      <c r="AK57">
        <f>IF(AND($L57&lt;=$P$2,25&lt;=$P$2),INDEX(WH_Backend!$DZ$6:$IO$125,$L57,25),0)</f>
        <v>0</v>
      </c>
      <c r="AL57">
        <f>IF(AND($L57&lt;=$P$2,26&lt;=$P$2),INDEX(WH_Backend!$DZ$6:$IO$125,$L57,26),0)</f>
        <v>0</v>
      </c>
      <c r="AM57">
        <f>IF(AND($L57&lt;=$P$2,27&lt;=$P$2),INDEX(WH_Backend!$DZ$6:$IO$125,$L57,27),0)</f>
        <v>0</v>
      </c>
      <c r="AN57">
        <f>IF(AND($L57&lt;=$P$2,28&lt;=$P$2),INDEX(WH_Backend!$DZ$6:$IO$125,$L57,28),0)</f>
        <v>0</v>
      </c>
      <c r="AO57">
        <f>IF(AND($L57&lt;=$P$2,29&lt;=$P$2),INDEX(WH_Backend!$DZ$6:$IO$125,$L57,29),0)</f>
        <v>0</v>
      </c>
      <c r="AP57">
        <f>IF(AND($L57&lt;=$P$2,30&lt;=$P$2),INDEX(WH_Backend!$DZ$6:$IO$125,$L57,30),0)</f>
        <v>0</v>
      </c>
      <c r="AQ57">
        <f>IF(AND($L57&lt;=$P$2,31&lt;=$P$2),INDEX(WH_Backend!$DZ$6:$IO$125,$L57,31),0)</f>
        <v>0</v>
      </c>
      <c r="AR57">
        <f>IF(AND($L57&lt;=$P$2,32&lt;=$P$2),INDEX(WH_Backend!$DZ$6:$IO$125,$L57,32),0)</f>
        <v>0</v>
      </c>
      <c r="AS57">
        <f>IF(AND($L57&lt;=$P$2,33&lt;=$P$2),INDEX(WH_Backend!$DZ$6:$IO$125,$L57,33),0)</f>
        <v>0</v>
      </c>
      <c r="AT57">
        <f>IF(AND($L57&lt;=$P$2,34&lt;=$P$2),INDEX(WH_Backend!$DZ$6:$IO$125,$L57,34),0)</f>
        <v>0</v>
      </c>
      <c r="AU57">
        <f>IF(AND($L57&lt;=$P$2,35&lt;=$P$2),INDEX(WH_Backend!$DZ$6:$IO$125,$L57,35),0)</f>
        <v>0</v>
      </c>
      <c r="AV57">
        <f>IF(AND($L57&lt;=$P$2,36&lt;=$P$2),INDEX(WH_Backend!$DZ$6:$IO$125,$L57,36),0)</f>
        <v>0</v>
      </c>
      <c r="AW57">
        <f>IF(AND($L57&lt;=$P$2,37&lt;=$P$2),INDEX(WH_Backend!$DZ$6:$IO$125,$L57,37),0)</f>
        <v>0</v>
      </c>
      <c r="AX57">
        <f>IF(AND($L57&lt;=$P$2,38&lt;=$P$2),INDEX(WH_Backend!$DZ$6:$IO$125,$L57,38),0)</f>
        <v>0</v>
      </c>
      <c r="AY57">
        <f>IF(AND($L57&lt;=$P$2,39&lt;=$P$2),INDEX(WH_Backend!$DZ$6:$IO$125,$L57,39),0)</f>
        <v>0</v>
      </c>
      <c r="AZ57">
        <f>IF(AND($L57&lt;=$P$2,40&lt;=$P$2),INDEX(WH_Backend!$DZ$6:$IO$125,$L57,40),0)</f>
        <v>0</v>
      </c>
      <c r="BA57">
        <f>IF(AND($L57&lt;=$P$2,41&lt;=$P$2),INDEX(WH_Backend!$DZ$6:$IO$125,$L57,41),0)</f>
        <v>0</v>
      </c>
      <c r="BB57">
        <f>IF(AND($L57&lt;=$P$2,42&lt;=$P$2),INDEX(WH_Backend!$DZ$6:$IO$125,$L57,42),0)</f>
        <v>0</v>
      </c>
      <c r="BC57">
        <f>IF(AND($L57&lt;=$P$2,43&lt;=$P$2),INDEX(WH_Backend!$DZ$6:$IO$125,$L57,43),0)</f>
        <v>0</v>
      </c>
      <c r="BD57">
        <f>IF(AND($L57&lt;=$P$2,44&lt;=$P$2),INDEX(WH_Backend!$DZ$6:$IO$125,$L57,44),0)</f>
        <v>0</v>
      </c>
      <c r="BE57">
        <f>IF(AND($L57&lt;=$P$2,45&lt;=$P$2),INDEX(WH_Backend!$DZ$6:$IO$125,$L57,45),0)</f>
        <v>0</v>
      </c>
      <c r="BF57">
        <f>IF(AND($L57&lt;=$P$2,46&lt;=$P$2),INDEX(WH_Backend!$DZ$6:$IO$125,$L57,46),0)</f>
        <v>0</v>
      </c>
      <c r="BG57">
        <f>IF(AND($L57&lt;=$P$2,47&lt;=$P$2),INDEX(WH_Backend!$DZ$6:$IO$125,$L57,47),0)</f>
        <v>0</v>
      </c>
      <c r="BH57">
        <f>IF(AND($L57&lt;=$P$2,48&lt;=$P$2),INDEX(WH_Backend!$DZ$6:$IO$125,$L57,48),0)</f>
        <v>0</v>
      </c>
      <c r="BI57">
        <f>IF(AND($L57&lt;=$P$2,49&lt;=$P$2),INDEX(WH_Backend!$DZ$6:$IO$125,$L57,49),0)</f>
        <v>0</v>
      </c>
      <c r="BJ57">
        <f>IF(AND($L57&lt;=$P$2,50&lt;=$P$2),INDEX(WH_Backend!$DZ$6:$IO$125,$L57,50),0)</f>
        <v>0</v>
      </c>
      <c r="BK57">
        <f>IF(AND($L57&lt;=$P$2,51&lt;=$P$2),INDEX(WH_Backend!$DZ$6:$IO$125,$L57,51),0)</f>
        <v>0</v>
      </c>
      <c r="BL57">
        <f>IF(AND($L57&lt;=$P$2,52&lt;=$P$2),INDEX(WH_Backend!$DZ$6:$IO$125,$L57,52),0)</f>
        <v>0</v>
      </c>
      <c r="BM57">
        <f>IF(AND($L57&lt;=$P$2,53&lt;=$P$2),INDEX(WH_Backend!$DZ$6:$IO$125,$L57,53),0)</f>
        <v>0</v>
      </c>
      <c r="BN57">
        <f>IF(AND($L57&lt;=$P$2,54&lt;=$P$2),INDEX(WH_Backend!$DZ$6:$IO$125,$L57,54),0)</f>
        <v>0</v>
      </c>
      <c r="BO57">
        <f>IF(AND($L57&lt;=$P$2,55&lt;=$P$2),INDEX(WH_Backend!$DZ$6:$IO$125,$L57,55),0)</f>
        <v>0</v>
      </c>
      <c r="BP57">
        <f>IF(AND($L57&lt;=$P$2,56&lt;=$P$2),INDEX(WH_Backend!$DZ$6:$IO$125,$L57,56),0)</f>
        <v>0</v>
      </c>
      <c r="BQ57">
        <f>IF(AND($L57&lt;=$P$2,57&lt;=$P$2),INDEX(WH_Backend!$DZ$6:$IO$125,$L57,57),0)</f>
        <v>0</v>
      </c>
      <c r="BR57">
        <f>IF(AND($L57&lt;=$P$2,58&lt;=$P$2),INDEX(WH_Backend!$DZ$6:$IO$125,$L57,58),0)</f>
        <v>0</v>
      </c>
      <c r="BS57">
        <f>IF(AND($L57&lt;=$P$2,59&lt;=$P$2),INDEX(WH_Backend!$DZ$6:$IO$125,$L57,59),0)</f>
        <v>0</v>
      </c>
      <c r="BT57">
        <f>IF(AND($L57&lt;=$P$2,60&lt;=$P$2),INDEX(WH_Backend!$DZ$6:$IO$125,$L57,60),0)</f>
        <v>0</v>
      </c>
      <c r="BU57">
        <f>IF(AND($L57&lt;=$P$2,61&lt;=$P$2),INDEX(WH_Backend!$DZ$6:$IO$125,$L57,61),0)</f>
        <v>0</v>
      </c>
      <c r="BV57">
        <f>IF(AND($L57&lt;=$P$2,62&lt;=$P$2),INDEX(WH_Backend!$DZ$6:$IO$125,$L57,62),0)</f>
        <v>0</v>
      </c>
      <c r="BW57">
        <f>IF(AND($L57&lt;=$P$2,63&lt;=$P$2),INDEX(WH_Backend!$DZ$6:$IO$125,$L57,63),0)</f>
        <v>0</v>
      </c>
      <c r="BX57">
        <f>IF(AND($L57&lt;=$P$2,64&lt;=$P$2),INDEX(WH_Backend!$DZ$6:$IO$125,$L57,64),0)</f>
        <v>0</v>
      </c>
      <c r="BY57">
        <f>IF(AND($L57&lt;=$P$2,65&lt;=$P$2),INDEX(WH_Backend!$DZ$6:$IO$125,$L57,65),0)</f>
        <v>0</v>
      </c>
      <c r="BZ57">
        <f>IF(AND($L57&lt;=$P$2,66&lt;=$P$2),INDEX(WH_Backend!$DZ$6:$IO$125,$L57,66),0)</f>
        <v>0</v>
      </c>
      <c r="CA57">
        <f>IF(AND($L57&lt;=$P$2,67&lt;=$P$2),INDEX(WH_Backend!$DZ$6:$IO$125,$L57,67),0)</f>
        <v>0</v>
      </c>
      <c r="CB57">
        <f>IF(AND($L57&lt;=$P$2,68&lt;=$P$2),INDEX(WH_Backend!$DZ$6:$IO$125,$L57,68),0)</f>
        <v>0</v>
      </c>
      <c r="CC57">
        <f>IF(AND($L57&lt;=$P$2,69&lt;=$P$2),INDEX(WH_Backend!$DZ$6:$IO$125,$L57,69),0)</f>
        <v>0</v>
      </c>
      <c r="CD57">
        <f>IF(AND($L57&lt;=$P$2,70&lt;=$P$2),INDEX(WH_Backend!$DZ$6:$IO$125,$L57,70),0)</f>
        <v>0</v>
      </c>
      <c r="CE57">
        <f>IF(AND($L57&lt;=$P$2,71&lt;=$P$2),INDEX(WH_Backend!$DZ$6:$IO$125,$L57,71),0)</f>
        <v>0</v>
      </c>
      <c r="CF57">
        <f>IF(AND($L57&lt;=$P$2,72&lt;=$P$2),INDEX(WH_Backend!$DZ$6:$IO$125,$L57,72),0)</f>
        <v>0</v>
      </c>
      <c r="CG57">
        <f>IF(AND($L57&lt;=$P$2,73&lt;=$P$2),INDEX(WH_Backend!$DZ$6:$IO$125,$L57,73),0)</f>
        <v>0</v>
      </c>
      <c r="CH57">
        <f>IF(AND($L57&lt;=$P$2,74&lt;=$P$2),INDEX(WH_Backend!$DZ$6:$IO$125,$L57,74),0)</f>
        <v>0</v>
      </c>
      <c r="CI57">
        <f>IF(AND($L57&lt;=$P$2,75&lt;=$P$2),INDEX(WH_Backend!$DZ$6:$IO$125,$L57,75),0)</f>
        <v>0</v>
      </c>
      <c r="CJ57">
        <f>IF(AND($L57&lt;=$P$2,76&lt;=$P$2),INDEX(WH_Backend!$DZ$6:$IO$125,$L57,76),0)</f>
        <v>0</v>
      </c>
      <c r="CK57">
        <f>IF(AND($L57&lt;=$P$2,77&lt;=$P$2),INDEX(WH_Backend!$DZ$6:$IO$125,$L57,77),0)</f>
        <v>0</v>
      </c>
      <c r="CL57">
        <f>IF(AND($L57&lt;=$P$2,78&lt;=$P$2),INDEX(WH_Backend!$DZ$6:$IO$125,$L57,78),0)</f>
        <v>0</v>
      </c>
      <c r="CM57">
        <f>IF(AND($L57&lt;=$P$2,79&lt;=$P$2),INDEX(WH_Backend!$DZ$6:$IO$125,$L57,79),0)</f>
        <v>0</v>
      </c>
      <c r="CN57">
        <f>IF(AND($L57&lt;=$P$2,80&lt;=$P$2),INDEX(WH_Backend!$DZ$6:$IO$125,$L57,80),0)</f>
        <v>0</v>
      </c>
      <c r="CO57">
        <f>IF(AND($L57&lt;=$P$2,81&lt;=$P$2),INDEX(WH_Backend!$DZ$6:$IO$125,$L57,81),0)</f>
        <v>0</v>
      </c>
      <c r="CP57">
        <f>IF(AND($L57&lt;=$P$2,82&lt;=$P$2),INDEX(WH_Backend!$DZ$6:$IO$125,$L57,82),0)</f>
        <v>0</v>
      </c>
      <c r="CQ57">
        <f>IF(AND($L57&lt;=$P$2,83&lt;=$P$2),INDEX(WH_Backend!$DZ$6:$IO$125,$L57,83),0)</f>
        <v>0</v>
      </c>
      <c r="CR57">
        <f>IF(AND($L57&lt;=$P$2,84&lt;=$P$2),INDEX(WH_Backend!$DZ$6:$IO$125,$L57,84),0)</f>
        <v>0</v>
      </c>
      <c r="CS57">
        <f>IF(AND($L57&lt;=$P$2,85&lt;=$P$2),INDEX(WH_Backend!$DZ$6:$IO$125,$L57,85),0)</f>
        <v>0</v>
      </c>
      <c r="CT57">
        <f>IF(AND($L57&lt;=$P$2,86&lt;=$P$2),INDEX(WH_Backend!$DZ$6:$IO$125,$L57,86),0)</f>
        <v>0</v>
      </c>
      <c r="CU57">
        <f>IF(AND($L57&lt;=$P$2,87&lt;=$P$2),INDEX(WH_Backend!$DZ$6:$IO$125,$L57,87),0)</f>
        <v>0</v>
      </c>
      <c r="CV57">
        <f>IF(AND($L57&lt;=$P$2,88&lt;=$P$2),INDEX(WH_Backend!$DZ$6:$IO$125,$L57,88),0)</f>
        <v>0</v>
      </c>
      <c r="CW57">
        <f>IF(AND($L57&lt;=$P$2,89&lt;=$P$2),INDEX(WH_Backend!$DZ$6:$IO$125,$L57,89),0)</f>
        <v>0</v>
      </c>
      <c r="CX57">
        <f>IF(AND($L57&lt;=$P$2,90&lt;=$P$2),INDEX(WH_Backend!$DZ$6:$IO$125,$L57,90),0)</f>
        <v>0</v>
      </c>
      <c r="CY57">
        <f>IF(AND($L57&lt;=$P$2,91&lt;=$P$2),INDEX(WH_Backend!$DZ$6:$IO$125,$L57,91),0)</f>
        <v>0</v>
      </c>
      <c r="CZ57">
        <f>IF(AND($L57&lt;=$P$2,92&lt;=$P$2),INDEX(WH_Backend!$DZ$6:$IO$125,$L57,92),0)</f>
        <v>0</v>
      </c>
      <c r="DA57">
        <f>IF(AND($L57&lt;=$P$2,93&lt;=$P$2),INDEX(WH_Backend!$DZ$6:$IO$125,$L57,93),0)</f>
        <v>0</v>
      </c>
      <c r="DB57">
        <f>IF(AND($L57&lt;=$P$2,94&lt;=$P$2),INDEX(WH_Backend!$DZ$6:$IO$125,$L57,94),0)</f>
        <v>0</v>
      </c>
      <c r="DC57">
        <f>IF(AND($L57&lt;=$P$2,95&lt;=$P$2),INDEX(WH_Backend!$DZ$6:$IO$125,$L57,95),0)</f>
        <v>0</v>
      </c>
      <c r="DD57">
        <f>IF(AND($L57&lt;=$P$2,96&lt;=$P$2),INDEX(WH_Backend!$DZ$6:$IO$125,$L57,96),0)</f>
        <v>0</v>
      </c>
      <c r="DE57">
        <f>IF(AND($L57&lt;=$P$2,97&lt;=$P$2),INDEX(WH_Backend!$DZ$6:$IO$125,$L57,97),0)</f>
        <v>0</v>
      </c>
      <c r="DF57">
        <f>IF(AND($L57&lt;=$P$2,98&lt;=$P$2),INDEX(WH_Backend!$DZ$6:$IO$125,$L57,98),0)</f>
        <v>0</v>
      </c>
      <c r="DG57">
        <f>IF(AND($L57&lt;=$P$2,99&lt;=$P$2),INDEX(WH_Backend!$DZ$6:$IO$125,$L57,99),0)</f>
        <v>0</v>
      </c>
      <c r="DH57">
        <f>IF(AND($L57&lt;=$P$2,100&lt;=$P$2),INDEX(WH_Backend!$DZ$6:$IO$125,$L57,100),0)</f>
        <v>0</v>
      </c>
      <c r="DI57">
        <f>IF(AND($L57&lt;=$P$2,101&lt;=$P$2),INDEX(WH_Backend!$DZ$6:$IO$125,$L57,101),0)</f>
        <v>0</v>
      </c>
      <c r="DJ57">
        <f>IF(AND($L57&lt;=$P$2,102&lt;=$P$2),INDEX(WH_Backend!$DZ$6:$IO$125,$L57,102),0)</f>
        <v>0</v>
      </c>
      <c r="DK57">
        <f>IF(AND($L57&lt;=$P$2,103&lt;=$P$2),INDEX(WH_Backend!$DZ$6:$IO$125,$L57,103),0)</f>
        <v>0</v>
      </c>
      <c r="DL57">
        <f>IF(AND($L57&lt;=$P$2,104&lt;=$P$2),INDEX(WH_Backend!$DZ$6:$IO$125,$L57,104),0)</f>
        <v>0</v>
      </c>
      <c r="DM57">
        <f>IF(AND($L57&lt;=$P$2,105&lt;=$P$2),INDEX(WH_Backend!$DZ$6:$IO$125,$L57,105),0)</f>
        <v>0</v>
      </c>
      <c r="DN57">
        <f>IF(AND($L57&lt;=$P$2,106&lt;=$P$2),INDEX(WH_Backend!$DZ$6:$IO$125,$L57,106),0)</f>
        <v>0</v>
      </c>
      <c r="DO57">
        <f>IF(AND($L57&lt;=$P$2,107&lt;=$P$2),INDEX(WH_Backend!$DZ$6:$IO$125,$L57,107),0)</f>
        <v>0</v>
      </c>
      <c r="DP57">
        <f>IF(AND($L57&lt;=$P$2,108&lt;=$P$2),INDEX(WH_Backend!$DZ$6:$IO$125,$L57,108),0)</f>
        <v>0</v>
      </c>
      <c r="DQ57">
        <f>IF(AND($L57&lt;=$P$2,109&lt;=$P$2),INDEX(WH_Backend!$DZ$6:$IO$125,$L57,109),0)</f>
        <v>0</v>
      </c>
      <c r="DR57">
        <f>IF(AND($L57&lt;=$P$2,110&lt;=$P$2),INDEX(WH_Backend!$DZ$6:$IO$125,$L57,110),0)</f>
        <v>0</v>
      </c>
      <c r="DS57">
        <f>IF(AND($L57&lt;=$P$2,111&lt;=$P$2),INDEX(WH_Backend!$DZ$6:$IO$125,$L57,111),0)</f>
        <v>0</v>
      </c>
      <c r="DT57">
        <f>IF(AND($L57&lt;=$P$2,112&lt;=$P$2),INDEX(WH_Backend!$DZ$6:$IO$125,$L57,112),0)</f>
        <v>0</v>
      </c>
      <c r="DU57">
        <f>IF(AND($L57&lt;=$P$2,113&lt;=$P$2),INDEX(WH_Backend!$DZ$6:$IO$125,$L57,113),0)</f>
        <v>0</v>
      </c>
      <c r="DV57">
        <f>IF(AND($L57&lt;=$P$2,114&lt;=$P$2),INDEX(WH_Backend!$DZ$6:$IO$125,$L57,114),0)</f>
        <v>0</v>
      </c>
      <c r="DW57">
        <f>IF(AND($L57&lt;=$P$2,115&lt;=$P$2),INDEX(WH_Backend!$DZ$6:$IO$125,$L57,115),0)</f>
        <v>0</v>
      </c>
      <c r="DX57">
        <f>IF(AND($L57&lt;=$P$2,116&lt;=$P$2),INDEX(WH_Backend!$DZ$6:$IO$125,$L57,116),0)</f>
        <v>0</v>
      </c>
      <c r="DY57">
        <f>IF(AND($L57&lt;=$P$2,117&lt;=$P$2),INDEX(WH_Backend!$DZ$6:$IO$125,$L57,117),0)</f>
        <v>0</v>
      </c>
      <c r="DZ57">
        <f>IF(AND($L57&lt;=$P$2,118&lt;=$P$2),INDEX(WH_Backend!$DZ$6:$IO$125,$L57,118),0)</f>
        <v>0</v>
      </c>
      <c r="EA57">
        <f>IF(AND($L57&lt;=$P$2,119&lt;=$P$2),INDEX(WH_Backend!$DZ$6:$IO$125,$L57,119),0)</f>
        <v>0</v>
      </c>
      <c r="EB57">
        <f>IF(AND($L57&lt;=$P$2,120&lt;=$P$2),INDEX(WH_Backend!$DZ$6:$IO$125,$L57,120),0)</f>
        <v>0</v>
      </c>
    </row>
    <row r="58" spans="1:132" ht="15">
      <c r="A58" s="25">
        <f>IF(L58&lt;=$P$2,INDEX(WH_Backend!$E$6:$E$125,L58),0)</f>
        <v>0</v>
      </c>
      <c r="B58" s="25">
        <f t="array" ref="B58">IF(L58&lt;=$P$2,MMULT(M183:INDEX(M183:EF183,$P$2),$A$6:INDEX($A$6:$A$125,$P$2)),0)</f>
        <v>0</v>
      </c>
      <c r="C58" s="25">
        <f t="shared" si="0"/>
        <v>0</v>
      </c>
      <c r="E58" t="str">
        <f>IF(L58&lt;=$P$2,Inputs!A58,"")</f>
        <v/>
      </c>
      <c r="F58" s="25" t="str">
        <f>IF(L58&lt;=$P$2,Inputs!D58,"")</f>
        <v/>
      </c>
      <c r="G58" s="25" t="str">
        <f t="shared" si="2"/>
        <v/>
      </c>
      <c r="J58" t="str">
        <f>IF($L58&lt;=$E$2,WH_Numerical!$F58,"")</f>
        <v/>
      </c>
      <c r="L58" s="10">
        <v>53</v>
      </c>
      <c r="M58">
        <f>IF(AND($L58&lt;=$P$2,1&lt;=$P$2),INDEX(WH_Backend!$DZ$6:$IO$125,$L58,1),0)</f>
        <v>0</v>
      </c>
      <c r="N58">
        <f>IF(AND($L58&lt;=$P$2,2&lt;=$P$2),INDEX(WH_Backend!$DZ$6:$IO$125,$L58,2),0)</f>
        <v>0</v>
      </c>
      <c r="O58">
        <f>IF(AND($L58&lt;=$P$2,3&lt;=$P$2),INDEX(WH_Backend!$DZ$6:$IO$125,$L58,3),0)</f>
        <v>0</v>
      </c>
      <c r="P58">
        <f>IF(AND($L58&lt;=$P$2,4&lt;=$P$2),INDEX(WH_Backend!$DZ$6:$IO$125,$L58,4),0)</f>
        <v>0</v>
      </c>
      <c r="Q58">
        <f>IF(AND($L58&lt;=$P$2,5&lt;=$P$2),INDEX(WH_Backend!$DZ$6:$IO$125,$L58,5),0)</f>
        <v>0</v>
      </c>
      <c r="R58">
        <f>IF(AND($L58&lt;=$P$2,6&lt;=$P$2),INDEX(WH_Backend!$DZ$6:$IO$125,$L58,6),0)</f>
        <v>0</v>
      </c>
      <c r="S58">
        <f>IF(AND($L58&lt;=$P$2,7&lt;=$P$2),INDEX(WH_Backend!$DZ$6:$IO$125,$L58,7),0)</f>
        <v>0</v>
      </c>
      <c r="T58">
        <f>IF(AND($L58&lt;=$P$2,8&lt;=$P$2),INDEX(WH_Backend!$DZ$6:$IO$125,$L58,8),0)</f>
        <v>0</v>
      </c>
      <c r="U58">
        <f>IF(AND($L58&lt;=$P$2,9&lt;=$P$2),INDEX(WH_Backend!$DZ$6:$IO$125,$L58,9),0)</f>
        <v>0</v>
      </c>
      <c r="V58">
        <f>IF(AND($L58&lt;=$P$2,10&lt;=$P$2),INDEX(WH_Backend!$DZ$6:$IO$125,$L58,10),0)</f>
        <v>0</v>
      </c>
      <c r="W58">
        <f>IF(AND($L58&lt;=$P$2,11&lt;=$P$2),INDEX(WH_Backend!$DZ$6:$IO$125,$L58,11),0)</f>
        <v>0</v>
      </c>
      <c r="X58">
        <f>IF(AND($L58&lt;=$P$2,12&lt;=$P$2),INDEX(WH_Backend!$DZ$6:$IO$125,$L58,12),0)</f>
        <v>0</v>
      </c>
      <c r="Y58">
        <f>IF(AND($L58&lt;=$P$2,13&lt;=$P$2),INDEX(WH_Backend!$DZ$6:$IO$125,$L58,13),0)</f>
        <v>0</v>
      </c>
      <c r="Z58">
        <f>IF(AND($L58&lt;=$P$2,14&lt;=$P$2),INDEX(WH_Backend!$DZ$6:$IO$125,$L58,14),0)</f>
        <v>0</v>
      </c>
      <c r="AA58">
        <f>IF(AND($L58&lt;=$P$2,15&lt;=$P$2),INDEX(WH_Backend!$DZ$6:$IO$125,$L58,15),0)</f>
        <v>0</v>
      </c>
      <c r="AB58">
        <f>IF(AND($L58&lt;=$P$2,16&lt;=$P$2),INDEX(WH_Backend!$DZ$6:$IO$125,$L58,16),0)</f>
        <v>0</v>
      </c>
      <c r="AC58">
        <f>IF(AND($L58&lt;=$P$2,17&lt;=$P$2),INDEX(WH_Backend!$DZ$6:$IO$125,$L58,17),0)</f>
        <v>0</v>
      </c>
      <c r="AD58">
        <f>IF(AND($L58&lt;=$P$2,18&lt;=$P$2),INDEX(WH_Backend!$DZ$6:$IO$125,$L58,18),0)</f>
        <v>0</v>
      </c>
      <c r="AE58">
        <f>IF(AND($L58&lt;=$P$2,19&lt;=$P$2),INDEX(WH_Backend!$DZ$6:$IO$125,$L58,19),0)</f>
        <v>0</v>
      </c>
      <c r="AF58">
        <f>IF(AND($L58&lt;=$P$2,20&lt;=$P$2),INDEX(WH_Backend!$DZ$6:$IO$125,$L58,20),0)</f>
        <v>0</v>
      </c>
      <c r="AG58">
        <f>IF(AND($L58&lt;=$P$2,21&lt;=$P$2),INDEX(WH_Backend!$DZ$6:$IO$125,$L58,21),0)</f>
        <v>0</v>
      </c>
      <c r="AH58">
        <f>IF(AND($L58&lt;=$P$2,22&lt;=$P$2),INDEX(WH_Backend!$DZ$6:$IO$125,$L58,22),0)</f>
        <v>0</v>
      </c>
      <c r="AI58">
        <f>IF(AND($L58&lt;=$P$2,23&lt;=$P$2),INDEX(WH_Backend!$DZ$6:$IO$125,$L58,23),0)</f>
        <v>0</v>
      </c>
      <c r="AJ58">
        <f>IF(AND($L58&lt;=$P$2,24&lt;=$P$2),INDEX(WH_Backend!$DZ$6:$IO$125,$L58,24),0)</f>
        <v>0</v>
      </c>
      <c r="AK58">
        <f>IF(AND($L58&lt;=$P$2,25&lt;=$P$2),INDEX(WH_Backend!$DZ$6:$IO$125,$L58,25),0)</f>
        <v>0</v>
      </c>
      <c r="AL58">
        <f>IF(AND($L58&lt;=$P$2,26&lt;=$P$2),INDEX(WH_Backend!$DZ$6:$IO$125,$L58,26),0)</f>
        <v>0</v>
      </c>
      <c r="AM58">
        <f>IF(AND($L58&lt;=$P$2,27&lt;=$P$2),INDEX(WH_Backend!$DZ$6:$IO$125,$L58,27),0)</f>
        <v>0</v>
      </c>
      <c r="AN58">
        <f>IF(AND($L58&lt;=$P$2,28&lt;=$P$2),INDEX(WH_Backend!$DZ$6:$IO$125,$L58,28),0)</f>
        <v>0</v>
      </c>
      <c r="AO58">
        <f>IF(AND($L58&lt;=$P$2,29&lt;=$P$2),INDEX(WH_Backend!$DZ$6:$IO$125,$L58,29),0)</f>
        <v>0</v>
      </c>
      <c r="AP58">
        <f>IF(AND($L58&lt;=$P$2,30&lt;=$P$2),INDEX(WH_Backend!$DZ$6:$IO$125,$L58,30),0)</f>
        <v>0</v>
      </c>
      <c r="AQ58">
        <f>IF(AND($L58&lt;=$P$2,31&lt;=$P$2),INDEX(WH_Backend!$DZ$6:$IO$125,$L58,31),0)</f>
        <v>0</v>
      </c>
      <c r="AR58">
        <f>IF(AND($L58&lt;=$P$2,32&lt;=$P$2),INDEX(WH_Backend!$DZ$6:$IO$125,$L58,32),0)</f>
        <v>0</v>
      </c>
      <c r="AS58">
        <f>IF(AND($L58&lt;=$P$2,33&lt;=$P$2),INDEX(WH_Backend!$DZ$6:$IO$125,$L58,33),0)</f>
        <v>0</v>
      </c>
      <c r="AT58">
        <f>IF(AND($L58&lt;=$P$2,34&lt;=$P$2),INDEX(WH_Backend!$DZ$6:$IO$125,$L58,34),0)</f>
        <v>0</v>
      </c>
      <c r="AU58">
        <f>IF(AND($L58&lt;=$P$2,35&lt;=$P$2),INDEX(WH_Backend!$DZ$6:$IO$125,$L58,35),0)</f>
        <v>0</v>
      </c>
      <c r="AV58">
        <f>IF(AND($L58&lt;=$P$2,36&lt;=$P$2),INDEX(WH_Backend!$DZ$6:$IO$125,$L58,36),0)</f>
        <v>0</v>
      </c>
      <c r="AW58">
        <f>IF(AND($L58&lt;=$P$2,37&lt;=$P$2),INDEX(WH_Backend!$DZ$6:$IO$125,$L58,37),0)</f>
        <v>0</v>
      </c>
      <c r="AX58">
        <f>IF(AND($L58&lt;=$P$2,38&lt;=$P$2),INDEX(WH_Backend!$DZ$6:$IO$125,$L58,38),0)</f>
        <v>0</v>
      </c>
      <c r="AY58">
        <f>IF(AND($L58&lt;=$P$2,39&lt;=$P$2),INDEX(WH_Backend!$DZ$6:$IO$125,$L58,39),0)</f>
        <v>0</v>
      </c>
      <c r="AZ58">
        <f>IF(AND($L58&lt;=$P$2,40&lt;=$P$2),INDEX(WH_Backend!$DZ$6:$IO$125,$L58,40),0)</f>
        <v>0</v>
      </c>
      <c r="BA58">
        <f>IF(AND($L58&lt;=$P$2,41&lt;=$P$2),INDEX(WH_Backend!$DZ$6:$IO$125,$L58,41),0)</f>
        <v>0</v>
      </c>
      <c r="BB58">
        <f>IF(AND($L58&lt;=$P$2,42&lt;=$P$2),INDEX(WH_Backend!$DZ$6:$IO$125,$L58,42),0)</f>
        <v>0</v>
      </c>
      <c r="BC58">
        <f>IF(AND($L58&lt;=$P$2,43&lt;=$P$2),INDEX(WH_Backend!$DZ$6:$IO$125,$L58,43),0)</f>
        <v>0</v>
      </c>
      <c r="BD58">
        <f>IF(AND($L58&lt;=$P$2,44&lt;=$P$2),INDEX(WH_Backend!$DZ$6:$IO$125,$L58,44),0)</f>
        <v>0</v>
      </c>
      <c r="BE58">
        <f>IF(AND($L58&lt;=$P$2,45&lt;=$P$2),INDEX(WH_Backend!$DZ$6:$IO$125,$L58,45),0)</f>
        <v>0</v>
      </c>
      <c r="BF58">
        <f>IF(AND($L58&lt;=$P$2,46&lt;=$P$2),INDEX(WH_Backend!$DZ$6:$IO$125,$L58,46),0)</f>
        <v>0</v>
      </c>
      <c r="BG58">
        <f>IF(AND($L58&lt;=$P$2,47&lt;=$P$2),INDEX(WH_Backend!$DZ$6:$IO$125,$L58,47),0)</f>
        <v>0</v>
      </c>
      <c r="BH58">
        <f>IF(AND($L58&lt;=$P$2,48&lt;=$P$2),INDEX(WH_Backend!$DZ$6:$IO$125,$L58,48),0)</f>
        <v>0</v>
      </c>
      <c r="BI58">
        <f>IF(AND($L58&lt;=$P$2,49&lt;=$P$2),INDEX(WH_Backend!$DZ$6:$IO$125,$L58,49),0)</f>
        <v>0</v>
      </c>
      <c r="BJ58">
        <f>IF(AND($L58&lt;=$P$2,50&lt;=$P$2),INDEX(WH_Backend!$DZ$6:$IO$125,$L58,50),0)</f>
        <v>0</v>
      </c>
      <c r="BK58">
        <f>IF(AND($L58&lt;=$P$2,51&lt;=$P$2),INDEX(WH_Backend!$DZ$6:$IO$125,$L58,51),0)</f>
        <v>0</v>
      </c>
      <c r="BL58">
        <f>IF(AND($L58&lt;=$P$2,52&lt;=$P$2),INDEX(WH_Backend!$DZ$6:$IO$125,$L58,52),0)</f>
        <v>0</v>
      </c>
      <c r="BM58">
        <f>IF(AND($L58&lt;=$P$2,53&lt;=$P$2),INDEX(WH_Backend!$DZ$6:$IO$125,$L58,53),0)</f>
        <v>0</v>
      </c>
      <c r="BN58">
        <f>IF(AND($L58&lt;=$P$2,54&lt;=$P$2),INDEX(WH_Backend!$DZ$6:$IO$125,$L58,54),0)</f>
        <v>0</v>
      </c>
      <c r="BO58">
        <f>IF(AND($L58&lt;=$P$2,55&lt;=$P$2),INDEX(WH_Backend!$DZ$6:$IO$125,$L58,55),0)</f>
        <v>0</v>
      </c>
      <c r="BP58">
        <f>IF(AND($L58&lt;=$P$2,56&lt;=$P$2),INDEX(WH_Backend!$DZ$6:$IO$125,$L58,56),0)</f>
        <v>0</v>
      </c>
      <c r="BQ58">
        <f>IF(AND($L58&lt;=$P$2,57&lt;=$P$2),INDEX(WH_Backend!$DZ$6:$IO$125,$L58,57),0)</f>
        <v>0</v>
      </c>
      <c r="BR58">
        <f>IF(AND($L58&lt;=$P$2,58&lt;=$P$2),INDEX(WH_Backend!$DZ$6:$IO$125,$L58,58),0)</f>
        <v>0</v>
      </c>
      <c r="BS58">
        <f>IF(AND($L58&lt;=$P$2,59&lt;=$P$2),INDEX(WH_Backend!$DZ$6:$IO$125,$L58,59),0)</f>
        <v>0</v>
      </c>
      <c r="BT58">
        <f>IF(AND($L58&lt;=$P$2,60&lt;=$P$2),INDEX(WH_Backend!$DZ$6:$IO$125,$L58,60),0)</f>
        <v>0</v>
      </c>
      <c r="BU58">
        <f>IF(AND($L58&lt;=$P$2,61&lt;=$P$2),INDEX(WH_Backend!$DZ$6:$IO$125,$L58,61),0)</f>
        <v>0</v>
      </c>
      <c r="BV58">
        <f>IF(AND($L58&lt;=$P$2,62&lt;=$P$2),INDEX(WH_Backend!$DZ$6:$IO$125,$L58,62),0)</f>
        <v>0</v>
      </c>
      <c r="BW58">
        <f>IF(AND($L58&lt;=$P$2,63&lt;=$P$2),INDEX(WH_Backend!$DZ$6:$IO$125,$L58,63),0)</f>
        <v>0</v>
      </c>
      <c r="BX58">
        <f>IF(AND($L58&lt;=$P$2,64&lt;=$P$2),INDEX(WH_Backend!$DZ$6:$IO$125,$L58,64),0)</f>
        <v>0</v>
      </c>
      <c r="BY58">
        <f>IF(AND($L58&lt;=$P$2,65&lt;=$P$2),INDEX(WH_Backend!$DZ$6:$IO$125,$L58,65),0)</f>
        <v>0</v>
      </c>
      <c r="BZ58">
        <f>IF(AND($L58&lt;=$P$2,66&lt;=$P$2),INDEX(WH_Backend!$DZ$6:$IO$125,$L58,66),0)</f>
        <v>0</v>
      </c>
      <c r="CA58">
        <f>IF(AND($L58&lt;=$P$2,67&lt;=$P$2),INDEX(WH_Backend!$DZ$6:$IO$125,$L58,67),0)</f>
        <v>0</v>
      </c>
      <c r="CB58">
        <f>IF(AND($L58&lt;=$P$2,68&lt;=$P$2),INDEX(WH_Backend!$DZ$6:$IO$125,$L58,68),0)</f>
        <v>0</v>
      </c>
      <c r="CC58">
        <f>IF(AND($L58&lt;=$P$2,69&lt;=$P$2),INDEX(WH_Backend!$DZ$6:$IO$125,$L58,69),0)</f>
        <v>0</v>
      </c>
      <c r="CD58">
        <f>IF(AND($L58&lt;=$P$2,70&lt;=$P$2),INDEX(WH_Backend!$DZ$6:$IO$125,$L58,70),0)</f>
        <v>0</v>
      </c>
      <c r="CE58">
        <f>IF(AND($L58&lt;=$P$2,71&lt;=$P$2),INDEX(WH_Backend!$DZ$6:$IO$125,$L58,71),0)</f>
        <v>0</v>
      </c>
      <c r="CF58">
        <f>IF(AND($L58&lt;=$P$2,72&lt;=$P$2),INDEX(WH_Backend!$DZ$6:$IO$125,$L58,72),0)</f>
        <v>0</v>
      </c>
      <c r="CG58">
        <f>IF(AND($L58&lt;=$P$2,73&lt;=$P$2),INDEX(WH_Backend!$DZ$6:$IO$125,$L58,73),0)</f>
        <v>0</v>
      </c>
      <c r="CH58">
        <f>IF(AND($L58&lt;=$P$2,74&lt;=$P$2),INDEX(WH_Backend!$DZ$6:$IO$125,$L58,74),0)</f>
        <v>0</v>
      </c>
      <c r="CI58">
        <f>IF(AND($L58&lt;=$P$2,75&lt;=$P$2),INDEX(WH_Backend!$DZ$6:$IO$125,$L58,75),0)</f>
        <v>0</v>
      </c>
      <c r="CJ58">
        <f>IF(AND($L58&lt;=$P$2,76&lt;=$P$2),INDEX(WH_Backend!$DZ$6:$IO$125,$L58,76),0)</f>
        <v>0</v>
      </c>
      <c r="CK58">
        <f>IF(AND($L58&lt;=$P$2,77&lt;=$P$2),INDEX(WH_Backend!$DZ$6:$IO$125,$L58,77),0)</f>
        <v>0</v>
      </c>
      <c r="CL58">
        <f>IF(AND($L58&lt;=$P$2,78&lt;=$P$2),INDEX(WH_Backend!$DZ$6:$IO$125,$L58,78),0)</f>
        <v>0</v>
      </c>
      <c r="CM58">
        <f>IF(AND($L58&lt;=$P$2,79&lt;=$P$2),INDEX(WH_Backend!$DZ$6:$IO$125,$L58,79),0)</f>
        <v>0</v>
      </c>
      <c r="CN58">
        <f>IF(AND($L58&lt;=$P$2,80&lt;=$P$2),INDEX(WH_Backend!$DZ$6:$IO$125,$L58,80),0)</f>
        <v>0</v>
      </c>
      <c r="CO58">
        <f>IF(AND($L58&lt;=$P$2,81&lt;=$P$2),INDEX(WH_Backend!$DZ$6:$IO$125,$L58,81),0)</f>
        <v>0</v>
      </c>
      <c r="CP58">
        <f>IF(AND($L58&lt;=$P$2,82&lt;=$P$2),INDEX(WH_Backend!$DZ$6:$IO$125,$L58,82),0)</f>
        <v>0</v>
      </c>
      <c r="CQ58">
        <f>IF(AND($L58&lt;=$P$2,83&lt;=$P$2),INDEX(WH_Backend!$DZ$6:$IO$125,$L58,83),0)</f>
        <v>0</v>
      </c>
      <c r="CR58">
        <f>IF(AND($L58&lt;=$P$2,84&lt;=$P$2),INDEX(WH_Backend!$DZ$6:$IO$125,$L58,84),0)</f>
        <v>0</v>
      </c>
      <c r="CS58">
        <f>IF(AND($L58&lt;=$P$2,85&lt;=$P$2),INDEX(WH_Backend!$DZ$6:$IO$125,$L58,85),0)</f>
        <v>0</v>
      </c>
      <c r="CT58">
        <f>IF(AND($L58&lt;=$P$2,86&lt;=$P$2),INDEX(WH_Backend!$DZ$6:$IO$125,$L58,86),0)</f>
        <v>0</v>
      </c>
      <c r="CU58">
        <f>IF(AND($L58&lt;=$P$2,87&lt;=$P$2),INDEX(WH_Backend!$DZ$6:$IO$125,$L58,87),0)</f>
        <v>0</v>
      </c>
      <c r="CV58">
        <f>IF(AND($L58&lt;=$P$2,88&lt;=$P$2),INDEX(WH_Backend!$DZ$6:$IO$125,$L58,88),0)</f>
        <v>0</v>
      </c>
      <c r="CW58">
        <f>IF(AND($L58&lt;=$P$2,89&lt;=$P$2),INDEX(WH_Backend!$DZ$6:$IO$125,$L58,89),0)</f>
        <v>0</v>
      </c>
      <c r="CX58">
        <f>IF(AND($L58&lt;=$P$2,90&lt;=$P$2),INDEX(WH_Backend!$DZ$6:$IO$125,$L58,90),0)</f>
        <v>0</v>
      </c>
      <c r="CY58">
        <f>IF(AND($L58&lt;=$P$2,91&lt;=$P$2),INDEX(WH_Backend!$DZ$6:$IO$125,$L58,91),0)</f>
        <v>0</v>
      </c>
      <c r="CZ58">
        <f>IF(AND($L58&lt;=$P$2,92&lt;=$P$2),INDEX(WH_Backend!$DZ$6:$IO$125,$L58,92),0)</f>
        <v>0</v>
      </c>
      <c r="DA58">
        <f>IF(AND($L58&lt;=$P$2,93&lt;=$P$2),INDEX(WH_Backend!$DZ$6:$IO$125,$L58,93),0)</f>
        <v>0</v>
      </c>
      <c r="DB58">
        <f>IF(AND($L58&lt;=$P$2,94&lt;=$P$2),INDEX(WH_Backend!$DZ$6:$IO$125,$L58,94),0)</f>
        <v>0</v>
      </c>
      <c r="DC58">
        <f>IF(AND($L58&lt;=$P$2,95&lt;=$P$2),INDEX(WH_Backend!$DZ$6:$IO$125,$L58,95),0)</f>
        <v>0</v>
      </c>
      <c r="DD58">
        <f>IF(AND($L58&lt;=$P$2,96&lt;=$P$2),INDEX(WH_Backend!$DZ$6:$IO$125,$L58,96),0)</f>
        <v>0</v>
      </c>
      <c r="DE58">
        <f>IF(AND($L58&lt;=$P$2,97&lt;=$P$2),INDEX(WH_Backend!$DZ$6:$IO$125,$L58,97),0)</f>
        <v>0</v>
      </c>
      <c r="DF58">
        <f>IF(AND($L58&lt;=$P$2,98&lt;=$P$2),INDEX(WH_Backend!$DZ$6:$IO$125,$L58,98),0)</f>
        <v>0</v>
      </c>
      <c r="DG58">
        <f>IF(AND($L58&lt;=$P$2,99&lt;=$P$2),INDEX(WH_Backend!$DZ$6:$IO$125,$L58,99),0)</f>
        <v>0</v>
      </c>
      <c r="DH58">
        <f>IF(AND($L58&lt;=$P$2,100&lt;=$P$2),INDEX(WH_Backend!$DZ$6:$IO$125,$L58,100),0)</f>
        <v>0</v>
      </c>
      <c r="DI58">
        <f>IF(AND($L58&lt;=$P$2,101&lt;=$P$2),INDEX(WH_Backend!$DZ$6:$IO$125,$L58,101),0)</f>
        <v>0</v>
      </c>
      <c r="DJ58">
        <f>IF(AND($L58&lt;=$P$2,102&lt;=$P$2),INDEX(WH_Backend!$DZ$6:$IO$125,$L58,102),0)</f>
        <v>0</v>
      </c>
      <c r="DK58">
        <f>IF(AND($L58&lt;=$P$2,103&lt;=$P$2),INDEX(WH_Backend!$DZ$6:$IO$125,$L58,103),0)</f>
        <v>0</v>
      </c>
      <c r="DL58">
        <f>IF(AND($L58&lt;=$P$2,104&lt;=$P$2),INDEX(WH_Backend!$DZ$6:$IO$125,$L58,104),0)</f>
        <v>0</v>
      </c>
      <c r="DM58">
        <f>IF(AND($L58&lt;=$P$2,105&lt;=$P$2),INDEX(WH_Backend!$DZ$6:$IO$125,$L58,105),0)</f>
        <v>0</v>
      </c>
      <c r="DN58">
        <f>IF(AND($L58&lt;=$P$2,106&lt;=$P$2),INDEX(WH_Backend!$DZ$6:$IO$125,$L58,106),0)</f>
        <v>0</v>
      </c>
      <c r="DO58">
        <f>IF(AND($L58&lt;=$P$2,107&lt;=$P$2),INDEX(WH_Backend!$DZ$6:$IO$125,$L58,107),0)</f>
        <v>0</v>
      </c>
      <c r="DP58">
        <f>IF(AND($L58&lt;=$P$2,108&lt;=$P$2),INDEX(WH_Backend!$DZ$6:$IO$125,$L58,108),0)</f>
        <v>0</v>
      </c>
      <c r="DQ58">
        <f>IF(AND($L58&lt;=$P$2,109&lt;=$P$2),INDEX(WH_Backend!$DZ$6:$IO$125,$L58,109),0)</f>
        <v>0</v>
      </c>
      <c r="DR58">
        <f>IF(AND($L58&lt;=$P$2,110&lt;=$P$2),INDEX(WH_Backend!$DZ$6:$IO$125,$L58,110),0)</f>
        <v>0</v>
      </c>
      <c r="DS58">
        <f>IF(AND($L58&lt;=$P$2,111&lt;=$P$2),INDEX(WH_Backend!$DZ$6:$IO$125,$L58,111),0)</f>
        <v>0</v>
      </c>
      <c r="DT58">
        <f>IF(AND($L58&lt;=$P$2,112&lt;=$P$2),INDEX(WH_Backend!$DZ$6:$IO$125,$L58,112),0)</f>
        <v>0</v>
      </c>
      <c r="DU58">
        <f>IF(AND($L58&lt;=$P$2,113&lt;=$P$2),INDEX(WH_Backend!$DZ$6:$IO$125,$L58,113),0)</f>
        <v>0</v>
      </c>
      <c r="DV58">
        <f>IF(AND($L58&lt;=$P$2,114&lt;=$P$2),INDEX(WH_Backend!$DZ$6:$IO$125,$L58,114),0)</f>
        <v>0</v>
      </c>
      <c r="DW58">
        <f>IF(AND($L58&lt;=$P$2,115&lt;=$P$2),INDEX(WH_Backend!$DZ$6:$IO$125,$L58,115),0)</f>
        <v>0</v>
      </c>
      <c r="DX58">
        <f>IF(AND($L58&lt;=$P$2,116&lt;=$P$2),INDEX(WH_Backend!$DZ$6:$IO$125,$L58,116),0)</f>
        <v>0</v>
      </c>
      <c r="DY58">
        <f>IF(AND($L58&lt;=$P$2,117&lt;=$P$2),INDEX(WH_Backend!$DZ$6:$IO$125,$L58,117),0)</f>
        <v>0</v>
      </c>
      <c r="DZ58">
        <f>IF(AND($L58&lt;=$P$2,118&lt;=$P$2),INDEX(WH_Backend!$DZ$6:$IO$125,$L58,118),0)</f>
        <v>0</v>
      </c>
      <c r="EA58">
        <f>IF(AND($L58&lt;=$P$2,119&lt;=$P$2),INDEX(WH_Backend!$DZ$6:$IO$125,$L58,119),0)</f>
        <v>0</v>
      </c>
      <c r="EB58">
        <f>IF(AND($L58&lt;=$P$2,120&lt;=$P$2),INDEX(WH_Backend!$DZ$6:$IO$125,$L58,120),0)</f>
        <v>0</v>
      </c>
    </row>
    <row r="59" spans="1:132" ht="15">
      <c r="A59" s="25">
        <f>IF(L59&lt;=$P$2,INDEX(WH_Backend!$E$6:$E$125,L59),0)</f>
        <v>0</v>
      </c>
      <c r="B59" s="25">
        <f t="array" ref="B59">IF(L59&lt;=$P$2,MMULT(M184:INDEX(M184:EF184,$P$2),$A$6:INDEX($A$6:$A$125,$P$2)),0)</f>
        <v>0</v>
      </c>
      <c r="C59" s="25">
        <f t="shared" si="0"/>
        <v>0</v>
      </c>
      <c r="E59" t="str">
        <f>IF(L59&lt;=$P$2,Inputs!A59,"")</f>
        <v/>
      </c>
      <c r="F59" s="25" t="str">
        <f>IF(L59&lt;=$P$2,Inputs!D59,"")</f>
        <v/>
      </c>
      <c r="G59" s="25" t="str">
        <f t="shared" si="2"/>
        <v/>
      </c>
      <c r="J59" t="str">
        <f>IF($L59&lt;=$E$2,WH_Numerical!$F59,"")</f>
        <v/>
      </c>
      <c r="L59" s="10">
        <v>54</v>
      </c>
      <c r="M59">
        <f>IF(AND($L59&lt;=$P$2,1&lt;=$P$2),INDEX(WH_Backend!$DZ$6:$IO$125,$L59,1),0)</f>
        <v>0</v>
      </c>
      <c r="N59">
        <f>IF(AND($L59&lt;=$P$2,2&lt;=$P$2),INDEX(WH_Backend!$DZ$6:$IO$125,$L59,2),0)</f>
        <v>0</v>
      </c>
      <c r="O59">
        <f>IF(AND($L59&lt;=$P$2,3&lt;=$P$2),INDEX(WH_Backend!$DZ$6:$IO$125,$L59,3),0)</f>
        <v>0</v>
      </c>
      <c r="P59">
        <f>IF(AND($L59&lt;=$P$2,4&lt;=$P$2),INDEX(WH_Backend!$DZ$6:$IO$125,$L59,4),0)</f>
        <v>0</v>
      </c>
      <c r="Q59">
        <f>IF(AND($L59&lt;=$P$2,5&lt;=$P$2),INDEX(WH_Backend!$DZ$6:$IO$125,$L59,5),0)</f>
        <v>0</v>
      </c>
      <c r="R59">
        <f>IF(AND($L59&lt;=$P$2,6&lt;=$P$2),INDEX(WH_Backend!$DZ$6:$IO$125,$L59,6),0)</f>
        <v>0</v>
      </c>
      <c r="S59">
        <f>IF(AND($L59&lt;=$P$2,7&lt;=$P$2),INDEX(WH_Backend!$DZ$6:$IO$125,$L59,7),0)</f>
        <v>0</v>
      </c>
      <c r="T59">
        <f>IF(AND($L59&lt;=$P$2,8&lt;=$P$2),INDEX(WH_Backend!$DZ$6:$IO$125,$L59,8),0)</f>
        <v>0</v>
      </c>
      <c r="U59">
        <f>IF(AND($L59&lt;=$P$2,9&lt;=$P$2),INDEX(WH_Backend!$DZ$6:$IO$125,$L59,9),0)</f>
        <v>0</v>
      </c>
      <c r="V59">
        <f>IF(AND($L59&lt;=$P$2,10&lt;=$P$2),INDEX(WH_Backend!$DZ$6:$IO$125,$L59,10),0)</f>
        <v>0</v>
      </c>
      <c r="W59">
        <f>IF(AND($L59&lt;=$P$2,11&lt;=$P$2),INDEX(WH_Backend!$DZ$6:$IO$125,$L59,11),0)</f>
        <v>0</v>
      </c>
      <c r="X59">
        <f>IF(AND($L59&lt;=$P$2,12&lt;=$P$2),INDEX(WH_Backend!$DZ$6:$IO$125,$L59,12),0)</f>
        <v>0</v>
      </c>
      <c r="Y59">
        <f>IF(AND($L59&lt;=$P$2,13&lt;=$P$2),INDEX(WH_Backend!$DZ$6:$IO$125,$L59,13),0)</f>
        <v>0</v>
      </c>
      <c r="Z59">
        <f>IF(AND($L59&lt;=$P$2,14&lt;=$P$2),INDEX(WH_Backend!$DZ$6:$IO$125,$L59,14),0)</f>
        <v>0</v>
      </c>
      <c r="AA59">
        <f>IF(AND($L59&lt;=$P$2,15&lt;=$P$2),INDEX(WH_Backend!$DZ$6:$IO$125,$L59,15),0)</f>
        <v>0</v>
      </c>
      <c r="AB59">
        <f>IF(AND($L59&lt;=$P$2,16&lt;=$P$2),INDEX(WH_Backend!$DZ$6:$IO$125,$L59,16),0)</f>
        <v>0</v>
      </c>
      <c r="AC59">
        <f>IF(AND($L59&lt;=$P$2,17&lt;=$P$2),INDEX(WH_Backend!$DZ$6:$IO$125,$L59,17),0)</f>
        <v>0</v>
      </c>
      <c r="AD59">
        <f>IF(AND($L59&lt;=$P$2,18&lt;=$P$2),INDEX(WH_Backend!$DZ$6:$IO$125,$L59,18),0)</f>
        <v>0</v>
      </c>
      <c r="AE59">
        <f>IF(AND($L59&lt;=$P$2,19&lt;=$P$2),INDEX(WH_Backend!$DZ$6:$IO$125,$L59,19),0)</f>
        <v>0</v>
      </c>
      <c r="AF59">
        <f>IF(AND($L59&lt;=$P$2,20&lt;=$P$2),INDEX(WH_Backend!$DZ$6:$IO$125,$L59,20),0)</f>
        <v>0</v>
      </c>
      <c r="AG59">
        <f>IF(AND($L59&lt;=$P$2,21&lt;=$P$2),INDEX(WH_Backend!$DZ$6:$IO$125,$L59,21),0)</f>
        <v>0</v>
      </c>
      <c r="AH59">
        <f>IF(AND($L59&lt;=$P$2,22&lt;=$P$2),INDEX(WH_Backend!$DZ$6:$IO$125,$L59,22),0)</f>
        <v>0</v>
      </c>
      <c r="AI59">
        <f>IF(AND($L59&lt;=$P$2,23&lt;=$P$2),INDEX(WH_Backend!$DZ$6:$IO$125,$L59,23),0)</f>
        <v>0</v>
      </c>
      <c r="AJ59">
        <f>IF(AND($L59&lt;=$P$2,24&lt;=$P$2),INDEX(WH_Backend!$DZ$6:$IO$125,$L59,24),0)</f>
        <v>0</v>
      </c>
      <c r="AK59">
        <f>IF(AND($L59&lt;=$P$2,25&lt;=$P$2),INDEX(WH_Backend!$DZ$6:$IO$125,$L59,25),0)</f>
        <v>0</v>
      </c>
      <c r="AL59">
        <f>IF(AND($L59&lt;=$P$2,26&lt;=$P$2),INDEX(WH_Backend!$DZ$6:$IO$125,$L59,26),0)</f>
        <v>0</v>
      </c>
      <c r="AM59">
        <f>IF(AND($L59&lt;=$P$2,27&lt;=$P$2),INDEX(WH_Backend!$DZ$6:$IO$125,$L59,27),0)</f>
        <v>0</v>
      </c>
      <c r="AN59">
        <f>IF(AND($L59&lt;=$P$2,28&lt;=$P$2),INDEX(WH_Backend!$DZ$6:$IO$125,$L59,28),0)</f>
        <v>0</v>
      </c>
      <c r="AO59">
        <f>IF(AND($L59&lt;=$P$2,29&lt;=$P$2),INDEX(WH_Backend!$DZ$6:$IO$125,$L59,29),0)</f>
        <v>0</v>
      </c>
      <c r="AP59">
        <f>IF(AND($L59&lt;=$P$2,30&lt;=$P$2),INDEX(WH_Backend!$DZ$6:$IO$125,$L59,30),0)</f>
        <v>0</v>
      </c>
      <c r="AQ59">
        <f>IF(AND($L59&lt;=$P$2,31&lt;=$P$2),INDEX(WH_Backend!$DZ$6:$IO$125,$L59,31),0)</f>
        <v>0</v>
      </c>
      <c r="AR59">
        <f>IF(AND($L59&lt;=$P$2,32&lt;=$P$2),INDEX(WH_Backend!$DZ$6:$IO$125,$L59,32),0)</f>
        <v>0</v>
      </c>
      <c r="AS59">
        <f>IF(AND($L59&lt;=$P$2,33&lt;=$P$2),INDEX(WH_Backend!$DZ$6:$IO$125,$L59,33),0)</f>
        <v>0</v>
      </c>
      <c r="AT59">
        <f>IF(AND($L59&lt;=$P$2,34&lt;=$P$2),INDEX(WH_Backend!$DZ$6:$IO$125,$L59,34),0)</f>
        <v>0</v>
      </c>
      <c r="AU59">
        <f>IF(AND($L59&lt;=$P$2,35&lt;=$P$2),INDEX(WH_Backend!$DZ$6:$IO$125,$L59,35),0)</f>
        <v>0</v>
      </c>
      <c r="AV59">
        <f>IF(AND($L59&lt;=$P$2,36&lt;=$P$2),INDEX(WH_Backend!$DZ$6:$IO$125,$L59,36),0)</f>
        <v>0</v>
      </c>
      <c r="AW59">
        <f>IF(AND($L59&lt;=$P$2,37&lt;=$P$2),INDEX(WH_Backend!$DZ$6:$IO$125,$L59,37),0)</f>
        <v>0</v>
      </c>
      <c r="AX59">
        <f>IF(AND($L59&lt;=$P$2,38&lt;=$P$2),INDEX(WH_Backend!$DZ$6:$IO$125,$L59,38),0)</f>
        <v>0</v>
      </c>
      <c r="AY59">
        <f>IF(AND($L59&lt;=$P$2,39&lt;=$P$2),INDEX(WH_Backend!$DZ$6:$IO$125,$L59,39),0)</f>
        <v>0</v>
      </c>
      <c r="AZ59">
        <f>IF(AND($L59&lt;=$P$2,40&lt;=$P$2),INDEX(WH_Backend!$DZ$6:$IO$125,$L59,40),0)</f>
        <v>0</v>
      </c>
      <c r="BA59">
        <f>IF(AND($L59&lt;=$P$2,41&lt;=$P$2),INDEX(WH_Backend!$DZ$6:$IO$125,$L59,41),0)</f>
        <v>0</v>
      </c>
      <c r="BB59">
        <f>IF(AND($L59&lt;=$P$2,42&lt;=$P$2),INDEX(WH_Backend!$DZ$6:$IO$125,$L59,42),0)</f>
        <v>0</v>
      </c>
      <c r="BC59">
        <f>IF(AND($L59&lt;=$P$2,43&lt;=$P$2),INDEX(WH_Backend!$DZ$6:$IO$125,$L59,43),0)</f>
        <v>0</v>
      </c>
      <c r="BD59">
        <f>IF(AND($L59&lt;=$P$2,44&lt;=$P$2),INDEX(WH_Backend!$DZ$6:$IO$125,$L59,44),0)</f>
        <v>0</v>
      </c>
      <c r="BE59">
        <f>IF(AND($L59&lt;=$P$2,45&lt;=$P$2),INDEX(WH_Backend!$DZ$6:$IO$125,$L59,45),0)</f>
        <v>0</v>
      </c>
      <c r="BF59">
        <f>IF(AND($L59&lt;=$P$2,46&lt;=$P$2),INDEX(WH_Backend!$DZ$6:$IO$125,$L59,46),0)</f>
        <v>0</v>
      </c>
      <c r="BG59">
        <f>IF(AND($L59&lt;=$P$2,47&lt;=$P$2),INDEX(WH_Backend!$DZ$6:$IO$125,$L59,47),0)</f>
        <v>0</v>
      </c>
      <c r="BH59">
        <f>IF(AND($L59&lt;=$P$2,48&lt;=$P$2),INDEX(WH_Backend!$DZ$6:$IO$125,$L59,48),0)</f>
        <v>0</v>
      </c>
      <c r="BI59">
        <f>IF(AND($L59&lt;=$P$2,49&lt;=$P$2),INDEX(WH_Backend!$DZ$6:$IO$125,$L59,49),0)</f>
        <v>0</v>
      </c>
      <c r="BJ59">
        <f>IF(AND($L59&lt;=$P$2,50&lt;=$P$2),INDEX(WH_Backend!$DZ$6:$IO$125,$L59,50),0)</f>
        <v>0</v>
      </c>
      <c r="BK59">
        <f>IF(AND($L59&lt;=$P$2,51&lt;=$P$2),INDEX(WH_Backend!$DZ$6:$IO$125,$L59,51),0)</f>
        <v>0</v>
      </c>
      <c r="BL59">
        <f>IF(AND($L59&lt;=$P$2,52&lt;=$P$2),INDEX(WH_Backend!$DZ$6:$IO$125,$L59,52),0)</f>
        <v>0</v>
      </c>
      <c r="BM59">
        <f>IF(AND($L59&lt;=$P$2,53&lt;=$P$2),INDEX(WH_Backend!$DZ$6:$IO$125,$L59,53),0)</f>
        <v>0</v>
      </c>
      <c r="BN59">
        <f>IF(AND($L59&lt;=$P$2,54&lt;=$P$2),INDEX(WH_Backend!$DZ$6:$IO$125,$L59,54),0)</f>
        <v>0</v>
      </c>
      <c r="BO59">
        <f>IF(AND($L59&lt;=$P$2,55&lt;=$P$2),INDEX(WH_Backend!$DZ$6:$IO$125,$L59,55),0)</f>
        <v>0</v>
      </c>
      <c r="BP59">
        <f>IF(AND($L59&lt;=$P$2,56&lt;=$P$2),INDEX(WH_Backend!$DZ$6:$IO$125,$L59,56),0)</f>
        <v>0</v>
      </c>
      <c r="BQ59">
        <f>IF(AND($L59&lt;=$P$2,57&lt;=$P$2),INDEX(WH_Backend!$DZ$6:$IO$125,$L59,57),0)</f>
        <v>0</v>
      </c>
      <c r="BR59">
        <f>IF(AND($L59&lt;=$P$2,58&lt;=$P$2),INDEX(WH_Backend!$DZ$6:$IO$125,$L59,58),0)</f>
        <v>0</v>
      </c>
      <c r="BS59">
        <f>IF(AND($L59&lt;=$P$2,59&lt;=$P$2),INDEX(WH_Backend!$DZ$6:$IO$125,$L59,59),0)</f>
        <v>0</v>
      </c>
      <c r="BT59">
        <f>IF(AND($L59&lt;=$P$2,60&lt;=$P$2),INDEX(WH_Backend!$DZ$6:$IO$125,$L59,60),0)</f>
        <v>0</v>
      </c>
      <c r="BU59">
        <f>IF(AND($L59&lt;=$P$2,61&lt;=$P$2),INDEX(WH_Backend!$DZ$6:$IO$125,$L59,61),0)</f>
        <v>0</v>
      </c>
      <c r="BV59">
        <f>IF(AND($L59&lt;=$P$2,62&lt;=$P$2),INDEX(WH_Backend!$DZ$6:$IO$125,$L59,62),0)</f>
        <v>0</v>
      </c>
      <c r="BW59">
        <f>IF(AND($L59&lt;=$P$2,63&lt;=$P$2),INDEX(WH_Backend!$DZ$6:$IO$125,$L59,63),0)</f>
        <v>0</v>
      </c>
      <c r="BX59">
        <f>IF(AND($L59&lt;=$P$2,64&lt;=$P$2),INDEX(WH_Backend!$DZ$6:$IO$125,$L59,64),0)</f>
        <v>0</v>
      </c>
      <c r="BY59">
        <f>IF(AND($L59&lt;=$P$2,65&lt;=$P$2),INDEX(WH_Backend!$DZ$6:$IO$125,$L59,65),0)</f>
        <v>0</v>
      </c>
      <c r="BZ59">
        <f>IF(AND($L59&lt;=$P$2,66&lt;=$P$2),INDEX(WH_Backend!$DZ$6:$IO$125,$L59,66),0)</f>
        <v>0</v>
      </c>
      <c r="CA59">
        <f>IF(AND($L59&lt;=$P$2,67&lt;=$P$2),INDEX(WH_Backend!$DZ$6:$IO$125,$L59,67),0)</f>
        <v>0</v>
      </c>
      <c r="CB59">
        <f>IF(AND($L59&lt;=$P$2,68&lt;=$P$2),INDEX(WH_Backend!$DZ$6:$IO$125,$L59,68),0)</f>
        <v>0</v>
      </c>
      <c r="CC59">
        <f>IF(AND($L59&lt;=$P$2,69&lt;=$P$2),INDEX(WH_Backend!$DZ$6:$IO$125,$L59,69),0)</f>
        <v>0</v>
      </c>
      <c r="CD59">
        <f>IF(AND($L59&lt;=$P$2,70&lt;=$P$2),INDEX(WH_Backend!$DZ$6:$IO$125,$L59,70),0)</f>
        <v>0</v>
      </c>
      <c r="CE59">
        <f>IF(AND($L59&lt;=$P$2,71&lt;=$P$2),INDEX(WH_Backend!$DZ$6:$IO$125,$L59,71),0)</f>
        <v>0</v>
      </c>
      <c r="CF59">
        <f>IF(AND($L59&lt;=$P$2,72&lt;=$P$2),INDEX(WH_Backend!$DZ$6:$IO$125,$L59,72),0)</f>
        <v>0</v>
      </c>
      <c r="CG59">
        <f>IF(AND($L59&lt;=$P$2,73&lt;=$P$2),INDEX(WH_Backend!$DZ$6:$IO$125,$L59,73),0)</f>
        <v>0</v>
      </c>
      <c r="CH59">
        <f>IF(AND($L59&lt;=$P$2,74&lt;=$P$2),INDEX(WH_Backend!$DZ$6:$IO$125,$L59,74),0)</f>
        <v>0</v>
      </c>
      <c r="CI59">
        <f>IF(AND($L59&lt;=$P$2,75&lt;=$P$2),INDEX(WH_Backend!$DZ$6:$IO$125,$L59,75),0)</f>
        <v>0</v>
      </c>
      <c r="CJ59">
        <f>IF(AND($L59&lt;=$P$2,76&lt;=$P$2),INDEX(WH_Backend!$DZ$6:$IO$125,$L59,76),0)</f>
        <v>0</v>
      </c>
      <c r="CK59">
        <f>IF(AND($L59&lt;=$P$2,77&lt;=$P$2),INDEX(WH_Backend!$DZ$6:$IO$125,$L59,77),0)</f>
        <v>0</v>
      </c>
      <c r="CL59">
        <f>IF(AND($L59&lt;=$P$2,78&lt;=$P$2),INDEX(WH_Backend!$DZ$6:$IO$125,$L59,78),0)</f>
        <v>0</v>
      </c>
      <c r="CM59">
        <f>IF(AND($L59&lt;=$P$2,79&lt;=$P$2),INDEX(WH_Backend!$DZ$6:$IO$125,$L59,79),0)</f>
        <v>0</v>
      </c>
      <c r="CN59">
        <f>IF(AND($L59&lt;=$P$2,80&lt;=$P$2),INDEX(WH_Backend!$DZ$6:$IO$125,$L59,80),0)</f>
        <v>0</v>
      </c>
      <c r="CO59">
        <f>IF(AND($L59&lt;=$P$2,81&lt;=$P$2),INDEX(WH_Backend!$DZ$6:$IO$125,$L59,81),0)</f>
        <v>0</v>
      </c>
      <c r="CP59">
        <f>IF(AND($L59&lt;=$P$2,82&lt;=$P$2),INDEX(WH_Backend!$DZ$6:$IO$125,$L59,82),0)</f>
        <v>0</v>
      </c>
      <c r="CQ59">
        <f>IF(AND($L59&lt;=$P$2,83&lt;=$P$2),INDEX(WH_Backend!$DZ$6:$IO$125,$L59,83),0)</f>
        <v>0</v>
      </c>
      <c r="CR59">
        <f>IF(AND($L59&lt;=$P$2,84&lt;=$P$2),INDEX(WH_Backend!$DZ$6:$IO$125,$L59,84),0)</f>
        <v>0</v>
      </c>
      <c r="CS59">
        <f>IF(AND($L59&lt;=$P$2,85&lt;=$P$2),INDEX(WH_Backend!$DZ$6:$IO$125,$L59,85),0)</f>
        <v>0</v>
      </c>
      <c r="CT59">
        <f>IF(AND($L59&lt;=$P$2,86&lt;=$P$2),INDEX(WH_Backend!$DZ$6:$IO$125,$L59,86),0)</f>
        <v>0</v>
      </c>
      <c r="CU59">
        <f>IF(AND($L59&lt;=$P$2,87&lt;=$P$2),INDEX(WH_Backend!$DZ$6:$IO$125,$L59,87),0)</f>
        <v>0</v>
      </c>
      <c r="CV59">
        <f>IF(AND($L59&lt;=$P$2,88&lt;=$P$2),INDEX(WH_Backend!$DZ$6:$IO$125,$L59,88),0)</f>
        <v>0</v>
      </c>
      <c r="CW59">
        <f>IF(AND($L59&lt;=$P$2,89&lt;=$P$2),INDEX(WH_Backend!$DZ$6:$IO$125,$L59,89),0)</f>
        <v>0</v>
      </c>
      <c r="CX59">
        <f>IF(AND($L59&lt;=$P$2,90&lt;=$P$2),INDEX(WH_Backend!$DZ$6:$IO$125,$L59,90),0)</f>
        <v>0</v>
      </c>
      <c r="CY59">
        <f>IF(AND($L59&lt;=$P$2,91&lt;=$P$2),INDEX(WH_Backend!$DZ$6:$IO$125,$L59,91),0)</f>
        <v>0</v>
      </c>
      <c r="CZ59">
        <f>IF(AND($L59&lt;=$P$2,92&lt;=$P$2),INDEX(WH_Backend!$DZ$6:$IO$125,$L59,92),0)</f>
        <v>0</v>
      </c>
      <c r="DA59">
        <f>IF(AND($L59&lt;=$P$2,93&lt;=$P$2),INDEX(WH_Backend!$DZ$6:$IO$125,$L59,93),0)</f>
        <v>0</v>
      </c>
      <c r="DB59">
        <f>IF(AND($L59&lt;=$P$2,94&lt;=$P$2),INDEX(WH_Backend!$DZ$6:$IO$125,$L59,94),0)</f>
        <v>0</v>
      </c>
      <c r="DC59">
        <f>IF(AND($L59&lt;=$P$2,95&lt;=$P$2),INDEX(WH_Backend!$DZ$6:$IO$125,$L59,95),0)</f>
        <v>0</v>
      </c>
      <c r="DD59">
        <f>IF(AND($L59&lt;=$P$2,96&lt;=$P$2),INDEX(WH_Backend!$DZ$6:$IO$125,$L59,96),0)</f>
        <v>0</v>
      </c>
      <c r="DE59">
        <f>IF(AND($L59&lt;=$P$2,97&lt;=$P$2),INDEX(WH_Backend!$DZ$6:$IO$125,$L59,97),0)</f>
        <v>0</v>
      </c>
      <c r="DF59">
        <f>IF(AND($L59&lt;=$P$2,98&lt;=$P$2),INDEX(WH_Backend!$DZ$6:$IO$125,$L59,98),0)</f>
        <v>0</v>
      </c>
      <c r="DG59">
        <f>IF(AND($L59&lt;=$P$2,99&lt;=$P$2),INDEX(WH_Backend!$DZ$6:$IO$125,$L59,99),0)</f>
        <v>0</v>
      </c>
      <c r="DH59">
        <f>IF(AND($L59&lt;=$P$2,100&lt;=$P$2),INDEX(WH_Backend!$DZ$6:$IO$125,$L59,100),0)</f>
        <v>0</v>
      </c>
      <c r="DI59">
        <f>IF(AND($L59&lt;=$P$2,101&lt;=$P$2),INDEX(WH_Backend!$DZ$6:$IO$125,$L59,101),0)</f>
        <v>0</v>
      </c>
      <c r="DJ59">
        <f>IF(AND($L59&lt;=$P$2,102&lt;=$P$2),INDEX(WH_Backend!$DZ$6:$IO$125,$L59,102),0)</f>
        <v>0</v>
      </c>
      <c r="DK59">
        <f>IF(AND($L59&lt;=$P$2,103&lt;=$P$2),INDEX(WH_Backend!$DZ$6:$IO$125,$L59,103),0)</f>
        <v>0</v>
      </c>
      <c r="DL59">
        <f>IF(AND($L59&lt;=$P$2,104&lt;=$P$2),INDEX(WH_Backend!$DZ$6:$IO$125,$L59,104),0)</f>
        <v>0</v>
      </c>
      <c r="DM59">
        <f>IF(AND($L59&lt;=$P$2,105&lt;=$P$2),INDEX(WH_Backend!$DZ$6:$IO$125,$L59,105),0)</f>
        <v>0</v>
      </c>
      <c r="DN59">
        <f>IF(AND($L59&lt;=$P$2,106&lt;=$P$2),INDEX(WH_Backend!$DZ$6:$IO$125,$L59,106),0)</f>
        <v>0</v>
      </c>
      <c r="DO59">
        <f>IF(AND($L59&lt;=$P$2,107&lt;=$P$2),INDEX(WH_Backend!$DZ$6:$IO$125,$L59,107),0)</f>
        <v>0</v>
      </c>
      <c r="DP59">
        <f>IF(AND($L59&lt;=$P$2,108&lt;=$P$2),INDEX(WH_Backend!$DZ$6:$IO$125,$L59,108),0)</f>
        <v>0</v>
      </c>
      <c r="DQ59">
        <f>IF(AND($L59&lt;=$P$2,109&lt;=$P$2),INDEX(WH_Backend!$DZ$6:$IO$125,$L59,109),0)</f>
        <v>0</v>
      </c>
      <c r="DR59">
        <f>IF(AND($L59&lt;=$P$2,110&lt;=$P$2),INDEX(WH_Backend!$DZ$6:$IO$125,$L59,110),0)</f>
        <v>0</v>
      </c>
      <c r="DS59">
        <f>IF(AND($L59&lt;=$P$2,111&lt;=$P$2),INDEX(WH_Backend!$DZ$6:$IO$125,$L59,111),0)</f>
        <v>0</v>
      </c>
      <c r="DT59">
        <f>IF(AND($L59&lt;=$P$2,112&lt;=$P$2),INDEX(WH_Backend!$DZ$6:$IO$125,$L59,112),0)</f>
        <v>0</v>
      </c>
      <c r="DU59">
        <f>IF(AND($L59&lt;=$P$2,113&lt;=$P$2),INDEX(WH_Backend!$DZ$6:$IO$125,$L59,113),0)</f>
        <v>0</v>
      </c>
      <c r="DV59">
        <f>IF(AND($L59&lt;=$P$2,114&lt;=$P$2),INDEX(WH_Backend!$DZ$6:$IO$125,$L59,114),0)</f>
        <v>0</v>
      </c>
      <c r="DW59">
        <f>IF(AND($L59&lt;=$P$2,115&lt;=$P$2),INDEX(WH_Backend!$DZ$6:$IO$125,$L59,115),0)</f>
        <v>0</v>
      </c>
      <c r="DX59">
        <f>IF(AND($L59&lt;=$P$2,116&lt;=$P$2),INDEX(WH_Backend!$DZ$6:$IO$125,$L59,116),0)</f>
        <v>0</v>
      </c>
      <c r="DY59">
        <f>IF(AND($L59&lt;=$P$2,117&lt;=$P$2),INDEX(WH_Backend!$DZ$6:$IO$125,$L59,117),0)</f>
        <v>0</v>
      </c>
      <c r="DZ59">
        <f>IF(AND($L59&lt;=$P$2,118&lt;=$P$2),INDEX(WH_Backend!$DZ$6:$IO$125,$L59,118),0)</f>
        <v>0</v>
      </c>
      <c r="EA59">
        <f>IF(AND($L59&lt;=$P$2,119&lt;=$P$2),INDEX(WH_Backend!$DZ$6:$IO$125,$L59,119),0)</f>
        <v>0</v>
      </c>
      <c r="EB59">
        <f>IF(AND($L59&lt;=$P$2,120&lt;=$P$2),INDEX(WH_Backend!$DZ$6:$IO$125,$L59,120),0)</f>
        <v>0</v>
      </c>
    </row>
    <row r="60" spans="1:132" ht="15">
      <c r="A60" s="25">
        <f>IF(L60&lt;=$P$2,INDEX(WH_Backend!$E$6:$E$125,L60),0)</f>
        <v>0</v>
      </c>
      <c r="B60" s="25">
        <f t="array" ref="B60">IF(L60&lt;=$P$2,MMULT(M185:INDEX(M185:EF185,$P$2),$A$6:INDEX($A$6:$A$125,$P$2)),0)</f>
        <v>0</v>
      </c>
      <c r="C60" s="25">
        <f t="shared" si="0"/>
        <v>0</v>
      </c>
      <c r="E60" t="str">
        <f>IF(L60&lt;=$P$2,Inputs!A60,"")</f>
        <v/>
      </c>
      <c r="F60" s="25" t="str">
        <f>IF(L60&lt;=$P$2,Inputs!D60,"")</f>
        <v/>
      </c>
      <c r="G60" s="25" t="str">
        <f t="shared" si="2"/>
        <v/>
      </c>
      <c r="J60" t="str">
        <f>IF($L60&lt;=$E$2,WH_Numerical!$F60,"")</f>
        <v/>
      </c>
      <c r="L60" s="10">
        <v>55</v>
      </c>
      <c r="M60">
        <f>IF(AND($L60&lt;=$P$2,1&lt;=$P$2),INDEX(WH_Backend!$DZ$6:$IO$125,$L60,1),0)</f>
        <v>0</v>
      </c>
      <c r="N60">
        <f>IF(AND($L60&lt;=$P$2,2&lt;=$P$2),INDEX(WH_Backend!$DZ$6:$IO$125,$L60,2),0)</f>
        <v>0</v>
      </c>
      <c r="O60">
        <f>IF(AND($L60&lt;=$P$2,3&lt;=$P$2),INDEX(WH_Backend!$DZ$6:$IO$125,$L60,3),0)</f>
        <v>0</v>
      </c>
      <c r="P60">
        <f>IF(AND($L60&lt;=$P$2,4&lt;=$P$2),INDEX(WH_Backend!$DZ$6:$IO$125,$L60,4),0)</f>
        <v>0</v>
      </c>
      <c r="Q60">
        <f>IF(AND($L60&lt;=$P$2,5&lt;=$P$2),INDEX(WH_Backend!$DZ$6:$IO$125,$L60,5),0)</f>
        <v>0</v>
      </c>
      <c r="R60">
        <f>IF(AND($L60&lt;=$P$2,6&lt;=$P$2),INDEX(WH_Backend!$DZ$6:$IO$125,$L60,6),0)</f>
        <v>0</v>
      </c>
      <c r="S60">
        <f>IF(AND($L60&lt;=$P$2,7&lt;=$P$2),INDEX(WH_Backend!$DZ$6:$IO$125,$L60,7),0)</f>
        <v>0</v>
      </c>
      <c r="T60">
        <f>IF(AND($L60&lt;=$P$2,8&lt;=$P$2),INDEX(WH_Backend!$DZ$6:$IO$125,$L60,8),0)</f>
        <v>0</v>
      </c>
      <c r="U60">
        <f>IF(AND($L60&lt;=$P$2,9&lt;=$P$2),INDEX(WH_Backend!$DZ$6:$IO$125,$L60,9),0)</f>
        <v>0</v>
      </c>
      <c r="V60">
        <f>IF(AND($L60&lt;=$P$2,10&lt;=$P$2),INDEX(WH_Backend!$DZ$6:$IO$125,$L60,10),0)</f>
        <v>0</v>
      </c>
      <c r="W60">
        <f>IF(AND($L60&lt;=$P$2,11&lt;=$P$2),INDEX(WH_Backend!$DZ$6:$IO$125,$L60,11),0)</f>
        <v>0</v>
      </c>
      <c r="X60">
        <f>IF(AND($L60&lt;=$P$2,12&lt;=$P$2),INDEX(WH_Backend!$DZ$6:$IO$125,$L60,12),0)</f>
        <v>0</v>
      </c>
      <c r="Y60">
        <f>IF(AND($L60&lt;=$P$2,13&lt;=$P$2),INDEX(WH_Backend!$DZ$6:$IO$125,$L60,13),0)</f>
        <v>0</v>
      </c>
      <c r="Z60">
        <f>IF(AND($L60&lt;=$P$2,14&lt;=$P$2),INDEX(WH_Backend!$DZ$6:$IO$125,$L60,14),0)</f>
        <v>0</v>
      </c>
      <c r="AA60">
        <f>IF(AND($L60&lt;=$P$2,15&lt;=$P$2),INDEX(WH_Backend!$DZ$6:$IO$125,$L60,15),0)</f>
        <v>0</v>
      </c>
      <c r="AB60">
        <f>IF(AND($L60&lt;=$P$2,16&lt;=$P$2),INDEX(WH_Backend!$DZ$6:$IO$125,$L60,16),0)</f>
        <v>0</v>
      </c>
      <c r="AC60">
        <f>IF(AND($L60&lt;=$P$2,17&lt;=$P$2),INDEX(WH_Backend!$DZ$6:$IO$125,$L60,17),0)</f>
        <v>0</v>
      </c>
      <c r="AD60">
        <f>IF(AND($L60&lt;=$P$2,18&lt;=$P$2),INDEX(WH_Backend!$DZ$6:$IO$125,$L60,18),0)</f>
        <v>0</v>
      </c>
      <c r="AE60">
        <f>IF(AND($L60&lt;=$P$2,19&lt;=$P$2),INDEX(WH_Backend!$DZ$6:$IO$125,$L60,19),0)</f>
        <v>0</v>
      </c>
      <c r="AF60">
        <f>IF(AND($L60&lt;=$P$2,20&lt;=$P$2),INDEX(WH_Backend!$DZ$6:$IO$125,$L60,20),0)</f>
        <v>0</v>
      </c>
      <c r="AG60">
        <f>IF(AND($L60&lt;=$P$2,21&lt;=$P$2),INDEX(WH_Backend!$DZ$6:$IO$125,$L60,21),0)</f>
        <v>0</v>
      </c>
      <c r="AH60">
        <f>IF(AND($L60&lt;=$P$2,22&lt;=$P$2),INDEX(WH_Backend!$DZ$6:$IO$125,$L60,22),0)</f>
        <v>0</v>
      </c>
      <c r="AI60">
        <f>IF(AND($L60&lt;=$P$2,23&lt;=$P$2),INDEX(WH_Backend!$DZ$6:$IO$125,$L60,23),0)</f>
        <v>0</v>
      </c>
      <c r="AJ60">
        <f>IF(AND($L60&lt;=$P$2,24&lt;=$P$2),INDEX(WH_Backend!$DZ$6:$IO$125,$L60,24),0)</f>
        <v>0</v>
      </c>
      <c r="AK60">
        <f>IF(AND($L60&lt;=$P$2,25&lt;=$P$2),INDEX(WH_Backend!$DZ$6:$IO$125,$L60,25),0)</f>
        <v>0</v>
      </c>
      <c r="AL60">
        <f>IF(AND($L60&lt;=$P$2,26&lt;=$P$2),INDEX(WH_Backend!$DZ$6:$IO$125,$L60,26),0)</f>
        <v>0</v>
      </c>
      <c r="AM60">
        <f>IF(AND($L60&lt;=$P$2,27&lt;=$P$2),INDEX(WH_Backend!$DZ$6:$IO$125,$L60,27),0)</f>
        <v>0</v>
      </c>
      <c r="AN60">
        <f>IF(AND($L60&lt;=$P$2,28&lt;=$P$2),INDEX(WH_Backend!$DZ$6:$IO$125,$L60,28),0)</f>
        <v>0</v>
      </c>
      <c r="AO60">
        <f>IF(AND($L60&lt;=$P$2,29&lt;=$P$2),INDEX(WH_Backend!$DZ$6:$IO$125,$L60,29),0)</f>
        <v>0</v>
      </c>
      <c r="AP60">
        <f>IF(AND($L60&lt;=$P$2,30&lt;=$P$2),INDEX(WH_Backend!$DZ$6:$IO$125,$L60,30),0)</f>
        <v>0</v>
      </c>
      <c r="AQ60">
        <f>IF(AND($L60&lt;=$P$2,31&lt;=$P$2),INDEX(WH_Backend!$DZ$6:$IO$125,$L60,31),0)</f>
        <v>0</v>
      </c>
      <c r="AR60">
        <f>IF(AND($L60&lt;=$P$2,32&lt;=$P$2),INDEX(WH_Backend!$DZ$6:$IO$125,$L60,32),0)</f>
        <v>0</v>
      </c>
      <c r="AS60">
        <f>IF(AND($L60&lt;=$P$2,33&lt;=$P$2),INDEX(WH_Backend!$DZ$6:$IO$125,$L60,33),0)</f>
        <v>0</v>
      </c>
      <c r="AT60">
        <f>IF(AND($L60&lt;=$P$2,34&lt;=$P$2),INDEX(WH_Backend!$DZ$6:$IO$125,$L60,34),0)</f>
        <v>0</v>
      </c>
      <c r="AU60">
        <f>IF(AND($L60&lt;=$P$2,35&lt;=$P$2),INDEX(WH_Backend!$DZ$6:$IO$125,$L60,35),0)</f>
        <v>0</v>
      </c>
      <c r="AV60">
        <f>IF(AND($L60&lt;=$P$2,36&lt;=$P$2),INDEX(WH_Backend!$DZ$6:$IO$125,$L60,36),0)</f>
        <v>0</v>
      </c>
      <c r="AW60">
        <f>IF(AND($L60&lt;=$P$2,37&lt;=$P$2),INDEX(WH_Backend!$DZ$6:$IO$125,$L60,37),0)</f>
        <v>0</v>
      </c>
      <c r="AX60">
        <f>IF(AND($L60&lt;=$P$2,38&lt;=$P$2),INDEX(WH_Backend!$DZ$6:$IO$125,$L60,38),0)</f>
        <v>0</v>
      </c>
      <c r="AY60">
        <f>IF(AND($L60&lt;=$P$2,39&lt;=$P$2),INDEX(WH_Backend!$DZ$6:$IO$125,$L60,39),0)</f>
        <v>0</v>
      </c>
      <c r="AZ60">
        <f>IF(AND($L60&lt;=$P$2,40&lt;=$P$2),INDEX(WH_Backend!$DZ$6:$IO$125,$L60,40),0)</f>
        <v>0</v>
      </c>
      <c r="BA60">
        <f>IF(AND($L60&lt;=$P$2,41&lt;=$P$2),INDEX(WH_Backend!$DZ$6:$IO$125,$L60,41),0)</f>
        <v>0</v>
      </c>
      <c r="BB60">
        <f>IF(AND($L60&lt;=$P$2,42&lt;=$P$2),INDEX(WH_Backend!$DZ$6:$IO$125,$L60,42),0)</f>
        <v>0</v>
      </c>
      <c r="BC60">
        <f>IF(AND($L60&lt;=$P$2,43&lt;=$P$2),INDEX(WH_Backend!$DZ$6:$IO$125,$L60,43),0)</f>
        <v>0</v>
      </c>
      <c r="BD60">
        <f>IF(AND($L60&lt;=$P$2,44&lt;=$P$2),INDEX(WH_Backend!$DZ$6:$IO$125,$L60,44),0)</f>
        <v>0</v>
      </c>
      <c r="BE60">
        <f>IF(AND($L60&lt;=$P$2,45&lt;=$P$2),INDEX(WH_Backend!$DZ$6:$IO$125,$L60,45),0)</f>
        <v>0</v>
      </c>
      <c r="BF60">
        <f>IF(AND($L60&lt;=$P$2,46&lt;=$P$2),INDEX(WH_Backend!$DZ$6:$IO$125,$L60,46),0)</f>
        <v>0</v>
      </c>
      <c r="BG60">
        <f>IF(AND($L60&lt;=$P$2,47&lt;=$P$2),INDEX(WH_Backend!$DZ$6:$IO$125,$L60,47),0)</f>
        <v>0</v>
      </c>
      <c r="BH60">
        <f>IF(AND($L60&lt;=$P$2,48&lt;=$P$2),INDEX(WH_Backend!$DZ$6:$IO$125,$L60,48),0)</f>
        <v>0</v>
      </c>
      <c r="BI60">
        <f>IF(AND($L60&lt;=$P$2,49&lt;=$P$2),INDEX(WH_Backend!$DZ$6:$IO$125,$L60,49),0)</f>
        <v>0</v>
      </c>
      <c r="BJ60">
        <f>IF(AND($L60&lt;=$P$2,50&lt;=$P$2),INDEX(WH_Backend!$DZ$6:$IO$125,$L60,50),0)</f>
        <v>0</v>
      </c>
      <c r="BK60">
        <f>IF(AND($L60&lt;=$P$2,51&lt;=$P$2),INDEX(WH_Backend!$DZ$6:$IO$125,$L60,51),0)</f>
        <v>0</v>
      </c>
      <c r="BL60">
        <f>IF(AND($L60&lt;=$P$2,52&lt;=$P$2),INDEX(WH_Backend!$DZ$6:$IO$125,$L60,52),0)</f>
        <v>0</v>
      </c>
      <c r="BM60">
        <f>IF(AND($L60&lt;=$P$2,53&lt;=$P$2),INDEX(WH_Backend!$DZ$6:$IO$125,$L60,53),0)</f>
        <v>0</v>
      </c>
      <c r="BN60">
        <f>IF(AND($L60&lt;=$P$2,54&lt;=$P$2),INDEX(WH_Backend!$DZ$6:$IO$125,$L60,54),0)</f>
        <v>0</v>
      </c>
      <c r="BO60">
        <f>IF(AND($L60&lt;=$P$2,55&lt;=$P$2),INDEX(WH_Backend!$DZ$6:$IO$125,$L60,55),0)</f>
        <v>0</v>
      </c>
      <c r="BP60">
        <f>IF(AND($L60&lt;=$P$2,56&lt;=$P$2),INDEX(WH_Backend!$DZ$6:$IO$125,$L60,56),0)</f>
        <v>0</v>
      </c>
      <c r="BQ60">
        <f>IF(AND($L60&lt;=$P$2,57&lt;=$P$2),INDEX(WH_Backend!$DZ$6:$IO$125,$L60,57),0)</f>
        <v>0</v>
      </c>
      <c r="BR60">
        <f>IF(AND($L60&lt;=$P$2,58&lt;=$P$2),INDEX(WH_Backend!$DZ$6:$IO$125,$L60,58),0)</f>
        <v>0</v>
      </c>
      <c r="BS60">
        <f>IF(AND($L60&lt;=$P$2,59&lt;=$P$2),INDEX(WH_Backend!$DZ$6:$IO$125,$L60,59),0)</f>
        <v>0</v>
      </c>
      <c r="BT60">
        <f>IF(AND($L60&lt;=$P$2,60&lt;=$P$2),INDEX(WH_Backend!$DZ$6:$IO$125,$L60,60),0)</f>
        <v>0</v>
      </c>
      <c r="BU60">
        <f>IF(AND($L60&lt;=$P$2,61&lt;=$P$2),INDEX(WH_Backend!$DZ$6:$IO$125,$L60,61),0)</f>
        <v>0</v>
      </c>
      <c r="BV60">
        <f>IF(AND($L60&lt;=$P$2,62&lt;=$P$2),INDEX(WH_Backend!$DZ$6:$IO$125,$L60,62),0)</f>
        <v>0</v>
      </c>
      <c r="BW60">
        <f>IF(AND($L60&lt;=$P$2,63&lt;=$P$2),INDEX(WH_Backend!$DZ$6:$IO$125,$L60,63),0)</f>
        <v>0</v>
      </c>
      <c r="BX60">
        <f>IF(AND($L60&lt;=$P$2,64&lt;=$P$2),INDEX(WH_Backend!$DZ$6:$IO$125,$L60,64),0)</f>
        <v>0</v>
      </c>
      <c r="BY60">
        <f>IF(AND($L60&lt;=$P$2,65&lt;=$P$2),INDEX(WH_Backend!$DZ$6:$IO$125,$L60,65),0)</f>
        <v>0</v>
      </c>
      <c r="BZ60">
        <f>IF(AND($L60&lt;=$P$2,66&lt;=$P$2),INDEX(WH_Backend!$DZ$6:$IO$125,$L60,66),0)</f>
        <v>0</v>
      </c>
      <c r="CA60">
        <f>IF(AND($L60&lt;=$P$2,67&lt;=$P$2),INDEX(WH_Backend!$DZ$6:$IO$125,$L60,67),0)</f>
        <v>0</v>
      </c>
      <c r="CB60">
        <f>IF(AND($L60&lt;=$P$2,68&lt;=$P$2),INDEX(WH_Backend!$DZ$6:$IO$125,$L60,68),0)</f>
        <v>0</v>
      </c>
      <c r="CC60">
        <f>IF(AND($L60&lt;=$P$2,69&lt;=$P$2),INDEX(WH_Backend!$DZ$6:$IO$125,$L60,69),0)</f>
        <v>0</v>
      </c>
      <c r="CD60">
        <f>IF(AND($L60&lt;=$P$2,70&lt;=$P$2),INDEX(WH_Backend!$DZ$6:$IO$125,$L60,70),0)</f>
        <v>0</v>
      </c>
      <c r="CE60">
        <f>IF(AND($L60&lt;=$P$2,71&lt;=$P$2),INDEX(WH_Backend!$DZ$6:$IO$125,$L60,71),0)</f>
        <v>0</v>
      </c>
      <c r="CF60">
        <f>IF(AND($L60&lt;=$P$2,72&lt;=$P$2),INDEX(WH_Backend!$DZ$6:$IO$125,$L60,72),0)</f>
        <v>0</v>
      </c>
      <c r="CG60">
        <f>IF(AND($L60&lt;=$P$2,73&lt;=$P$2),INDEX(WH_Backend!$DZ$6:$IO$125,$L60,73),0)</f>
        <v>0</v>
      </c>
      <c r="CH60">
        <f>IF(AND($L60&lt;=$P$2,74&lt;=$P$2),INDEX(WH_Backend!$DZ$6:$IO$125,$L60,74),0)</f>
        <v>0</v>
      </c>
      <c r="CI60">
        <f>IF(AND($L60&lt;=$P$2,75&lt;=$P$2),INDEX(WH_Backend!$DZ$6:$IO$125,$L60,75),0)</f>
        <v>0</v>
      </c>
      <c r="CJ60">
        <f>IF(AND($L60&lt;=$P$2,76&lt;=$P$2),INDEX(WH_Backend!$DZ$6:$IO$125,$L60,76),0)</f>
        <v>0</v>
      </c>
      <c r="CK60">
        <f>IF(AND($L60&lt;=$P$2,77&lt;=$P$2),INDEX(WH_Backend!$DZ$6:$IO$125,$L60,77),0)</f>
        <v>0</v>
      </c>
      <c r="CL60">
        <f>IF(AND($L60&lt;=$P$2,78&lt;=$P$2),INDEX(WH_Backend!$DZ$6:$IO$125,$L60,78),0)</f>
        <v>0</v>
      </c>
      <c r="CM60">
        <f>IF(AND($L60&lt;=$P$2,79&lt;=$P$2),INDEX(WH_Backend!$DZ$6:$IO$125,$L60,79),0)</f>
        <v>0</v>
      </c>
      <c r="CN60">
        <f>IF(AND($L60&lt;=$P$2,80&lt;=$P$2),INDEX(WH_Backend!$DZ$6:$IO$125,$L60,80),0)</f>
        <v>0</v>
      </c>
      <c r="CO60">
        <f>IF(AND($L60&lt;=$P$2,81&lt;=$P$2),INDEX(WH_Backend!$DZ$6:$IO$125,$L60,81),0)</f>
        <v>0</v>
      </c>
      <c r="CP60">
        <f>IF(AND($L60&lt;=$P$2,82&lt;=$P$2),INDEX(WH_Backend!$DZ$6:$IO$125,$L60,82),0)</f>
        <v>0</v>
      </c>
      <c r="CQ60">
        <f>IF(AND($L60&lt;=$P$2,83&lt;=$P$2),INDEX(WH_Backend!$DZ$6:$IO$125,$L60,83),0)</f>
        <v>0</v>
      </c>
      <c r="CR60">
        <f>IF(AND($L60&lt;=$P$2,84&lt;=$P$2),INDEX(WH_Backend!$DZ$6:$IO$125,$L60,84),0)</f>
        <v>0</v>
      </c>
      <c r="CS60">
        <f>IF(AND($L60&lt;=$P$2,85&lt;=$P$2),INDEX(WH_Backend!$DZ$6:$IO$125,$L60,85),0)</f>
        <v>0</v>
      </c>
      <c r="CT60">
        <f>IF(AND($L60&lt;=$P$2,86&lt;=$P$2),INDEX(WH_Backend!$DZ$6:$IO$125,$L60,86),0)</f>
        <v>0</v>
      </c>
      <c r="CU60">
        <f>IF(AND($L60&lt;=$P$2,87&lt;=$P$2),INDEX(WH_Backend!$DZ$6:$IO$125,$L60,87),0)</f>
        <v>0</v>
      </c>
      <c r="CV60">
        <f>IF(AND($L60&lt;=$P$2,88&lt;=$P$2),INDEX(WH_Backend!$DZ$6:$IO$125,$L60,88),0)</f>
        <v>0</v>
      </c>
      <c r="CW60">
        <f>IF(AND($L60&lt;=$P$2,89&lt;=$P$2),INDEX(WH_Backend!$DZ$6:$IO$125,$L60,89),0)</f>
        <v>0</v>
      </c>
      <c r="CX60">
        <f>IF(AND($L60&lt;=$P$2,90&lt;=$P$2),INDEX(WH_Backend!$DZ$6:$IO$125,$L60,90),0)</f>
        <v>0</v>
      </c>
      <c r="CY60">
        <f>IF(AND($L60&lt;=$P$2,91&lt;=$P$2),INDEX(WH_Backend!$DZ$6:$IO$125,$L60,91),0)</f>
        <v>0</v>
      </c>
      <c r="CZ60">
        <f>IF(AND($L60&lt;=$P$2,92&lt;=$P$2),INDEX(WH_Backend!$DZ$6:$IO$125,$L60,92),0)</f>
        <v>0</v>
      </c>
      <c r="DA60">
        <f>IF(AND($L60&lt;=$P$2,93&lt;=$P$2),INDEX(WH_Backend!$DZ$6:$IO$125,$L60,93),0)</f>
        <v>0</v>
      </c>
      <c r="DB60">
        <f>IF(AND($L60&lt;=$P$2,94&lt;=$P$2),INDEX(WH_Backend!$DZ$6:$IO$125,$L60,94),0)</f>
        <v>0</v>
      </c>
      <c r="DC60">
        <f>IF(AND($L60&lt;=$P$2,95&lt;=$P$2),INDEX(WH_Backend!$DZ$6:$IO$125,$L60,95),0)</f>
        <v>0</v>
      </c>
      <c r="DD60">
        <f>IF(AND($L60&lt;=$P$2,96&lt;=$P$2),INDEX(WH_Backend!$DZ$6:$IO$125,$L60,96),0)</f>
        <v>0</v>
      </c>
      <c r="DE60">
        <f>IF(AND($L60&lt;=$P$2,97&lt;=$P$2),INDEX(WH_Backend!$DZ$6:$IO$125,$L60,97),0)</f>
        <v>0</v>
      </c>
      <c r="DF60">
        <f>IF(AND($L60&lt;=$P$2,98&lt;=$P$2),INDEX(WH_Backend!$DZ$6:$IO$125,$L60,98),0)</f>
        <v>0</v>
      </c>
      <c r="DG60">
        <f>IF(AND($L60&lt;=$P$2,99&lt;=$P$2),INDEX(WH_Backend!$DZ$6:$IO$125,$L60,99),0)</f>
        <v>0</v>
      </c>
      <c r="DH60">
        <f>IF(AND($L60&lt;=$P$2,100&lt;=$P$2),INDEX(WH_Backend!$DZ$6:$IO$125,$L60,100),0)</f>
        <v>0</v>
      </c>
      <c r="DI60">
        <f>IF(AND($L60&lt;=$P$2,101&lt;=$P$2),INDEX(WH_Backend!$DZ$6:$IO$125,$L60,101),0)</f>
        <v>0</v>
      </c>
      <c r="DJ60">
        <f>IF(AND($L60&lt;=$P$2,102&lt;=$P$2),INDEX(WH_Backend!$DZ$6:$IO$125,$L60,102),0)</f>
        <v>0</v>
      </c>
      <c r="DK60">
        <f>IF(AND($L60&lt;=$P$2,103&lt;=$P$2),INDEX(WH_Backend!$DZ$6:$IO$125,$L60,103),0)</f>
        <v>0</v>
      </c>
      <c r="DL60">
        <f>IF(AND($L60&lt;=$P$2,104&lt;=$P$2),INDEX(WH_Backend!$DZ$6:$IO$125,$L60,104),0)</f>
        <v>0</v>
      </c>
      <c r="DM60">
        <f>IF(AND($L60&lt;=$P$2,105&lt;=$P$2),INDEX(WH_Backend!$DZ$6:$IO$125,$L60,105),0)</f>
        <v>0</v>
      </c>
      <c r="DN60">
        <f>IF(AND($L60&lt;=$P$2,106&lt;=$P$2),INDEX(WH_Backend!$DZ$6:$IO$125,$L60,106),0)</f>
        <v>0</v>
      </c>
      <c r="DO60">
        <f>IF(AND($L60&lt;=$P$2,107&lt;=$P$2),INDEX(WH_Backend!$DZ$6:$IO$125,$L60,107),0)</f>
        <v>0</v>
      </c>
      <c r="DP60">
        <f>IF(AND($L60&lt;=$P$2,108&lt;=$P$2),INDEX(WH_Backend!$DZ$6:$IO$125,$L60,108),0)</f>
        <v>0</v>
      </c>
      <c r="DQ60">
        <f>IF(AND($L60&lt;=$P$2,109&lt;=$P$2),INDEX(WH_Backend!$DZ$6:$IO$125,$L60,109),0)</f>
        <v>0</v>
      </c>
      <c r="DR60">
        <f>IF(AND($L60&lt;=$P$2,110&lt;=$P$2),INDEX(WH_Backend!$DZ$6:$IO$125,$L60,110),0)</f>
        <v>0</v>
      </c>
      <c r="DS60">
        <f>IF(AND($L60&lt;=$P$2,111&lt;=$P$2),INDEX(WH_Backend!$DZ$6:$IO$125,$L60,111),0)</f>
        <v>0</v>
      </c>
      <c r="DT60">
        <f>IF(AND($L60&lt;=$P$2,112&lt;=$P$2),INDEX(WH_Backend!$DZ$6:$IO$125,$L60,112),0)</f>
        <v>0</v>
      </c>
      <c r="DU60">
        <f>IF(AND($L60&lt;=$P$2,113&lt;=$P$2),INDEX(WH_Backend!$DZ$6:$IO$125,$L60,113),0)</f>
        <v>0</v>
      </c>
      <c r="DV60">
        <f>IF(AND($L60&lt;=$P$2,114&lt;=$P$2),INDEX(WH_Backend!$DZ$6:$IO$125,$L60,114),0)</f>
        <v>0</v>
      </c>
      <c r="DW60">
        <f>IF(AND($L60&lt;=$P$2,115&lt;=$P$2),INDEX(WH_Backend!$DZ$6:$IO$125,$L60,115),0)</f>
        <v>0</v>
      </c>
      <c r="DX60">
        <f>IF(AND($L60&lt;=$P$2,116&lt;=$P$2),INDEX(WH_Backend!$DZ$6:$IO$125,$L60,116),0)</f>
        <v>0</v>
      </c>
      <c r="DY60">
        <f>IF(AND($L60&lt;=$P$2,117&lt;=$P$2),INDEX(WH_Backend!$DZ$6:$IO$125,$L60,117),0)</f>
        <v>0</v>
      </c>
      <c r="DZ60">
        <f>IF(AND($L60&lt;=$P$2,118&lt;=$P$2),INDEX(WH_Backend!$DZ$6:$IO$125,$L60,118),0)</f>
        <v>0</v>
      </c>
      <c r="EA60">
        <f>IF(AND($L60&lt;=$P$2,119&lt;=$P$2),INDEX(WH_Backend!$DZ$6:$IO$125,$L60,119),0)</f>
        <v>0</v>
      </c>
      <c r="EB60">
        <f>IF(AND($L60&lt;=$P$2,120&lt;=$P$2),INDEX(WH_Backend!$DZ$6:$IO$125,$L60,120),0)</f>
        <v>0</v>
      </c>
    </row>
    <row r="61" spans="1:132" ht="15">
      <c r="A61" s="25">
        <f>IF(L61&lt;=$P$2,INDEX(WH_Backend!$E$6:$E$125,L61),0)</f>
        <v>0</v>
      </c>
      <c r="B61" s="25">
        <f t="array" ref="B61">IF(L61&lt;=$P$2,MMULT(M186:INDEX(M186:EF186,$P$2),$A$6:INDEX($A$6:$A$125,$P$2)),0)</f>
        <v>0</v>
      </c>
      <c r="C61" s="25">
        <f t="shared" si="0"/>
        <v>0</v>
      </c>
      <c r="E61" t="str">
        <f>IF(L61&lt;=$P$2,Inputs!A61,"")</f>
        <v/>
      </c>
      <c r="F61" s="25" t="str">
        <f>IF(L61&lt;=$P$2,Inputs!D61,"")</f>
        <v/>
      </c>
      <c r="G61" s="25" t="str">
        <f t="shared" si="2"/>
        <v/>
      </c>
      <c r="J61" t="str">
        <f>IF($L61&lt;=$E$2,WH_Numerical!$F61,"")</f>
        <v/>
      </c>
      <c r="L61" s="10">
        <v>56</v>
      </c>
      <c r="M61">
        <f>IF(AND($L61&lt;=$P$2,1&lt;=$P$2),INDEX(WH_Backend!$DZ$6:$IO$125,$L61,1),0)</f>
        <v>0</v>
      </c>
      <c r="N61">
        <f>IF(AND($L61&lt;=$P$2,2&lt;=$P$2),INDEX(WH_Backend!$DZ$6:$IO$125,$L61,2),0)</f>
        <v>0</v>
      </c>
      <c r="O61">
        <f>IF(AND($L61&lt;=$P$2,3&lt;=$P$2),INDEX(WH_Backend!$DZ$6:$IO$125,$L61,3),0)</f>
        <v>0</v>
      </c>
      <c r="P61">
        <f>IF(AND($L61&lt;=$P$2,4&lt;=$P$2),INDEX(WH_Backend!$DZ$6:$IO$125,$L61,4),0)</f>
        <v>0</v>
      </c>
      <c r="Q61">
        <f>IF(AND($L61&lt;=$P$2,5&lt;=$P$2),INDEX(WH_Backend!$DZ$6:$IO$125,$L61,5),0)</f>
        <v>0</v>
      </c>
      <c r="R61">
        <f>IF(AND($L61&lt;=$P$2,6&lt;=$P$2),INDEX(WH_Backend!$DZ$6:$IO$125,$L61,6),0)</f>
        <v>0</v>
      </c>
      <c r="S61">
        <f>IF(AND($L61&lt;=$P$2,7&lt;=$P$2),INDEX(WH_Backend!$DZ$6:$IO$125,$L61,7),0)</f>
        <v>0</v>
      </c>
      <c r="T61">
        <f>IF(AND($L61&lt;=$P$2,8&lt;=$P$2),INDEX(WH_Backend!$DZ$6:$IO$125,$L61,8),0)</f>
        <v>0</v>
      </c>
      <c r="U61">
        <f>IF(AND($L61&lt;=$P$2,9&lt;=$P$2),INDEX(WH_Backend!$DZ$6:$IO$125,$L61,9),0)</f>
        <v>0</v>
      </c>
      <c r="V61">
        <f>IF(AND($L61&lt;=$P$2,10&lt;=$P$2),INDEX(WH_Backend!$DZ$6:$IO$125,$L61,10),0)</f>
        <v>0</v>
      </c>
      <c r="W61">
        <f>IF(AND($L61&lt;=$P$2,11&lt;=$P$2),INDEX(WH_Backend!$DZ$6:$IO$125,$L61,11),0)</f>
        <v>0</v>
      </c>
      <c r="X61">
        <f>IF(AND($L61&lt;=$P$2,12&lt;=$P$2),INDEX(WH_Backend!$DZ$6:$IO$125,$L61,12),0)</f>
        <v>0</v>
      </c>
      <c r="Y61">
        <f>IF(AND($L61&lt;=$P$2,13&lt;=$P$2),INDEX(WH_Backend!$DZ$6:$IO$125,$L61,13),0)</f>
        <v>0</v>
      </c>
      <c r="Z61">
        <f>IF(AND($L61&lt;=$P$2,14&lt;=$P$2),INDEX(WH_Backend!$DZ$6:$IO$125,$L61,14),0)</f>
        <v>0</v>
      </c>
      <c r="AA61">
        <f>IF(AND($L61&lt;=$P$2,15&lt;=$P$2),INDEX(WH_Backend!$DZ$6:$IO$125,$L61,15),0)</f>
        <v>0</v>
      </c>
      <c r="AB61">
        <f>IF(AND($L61&lt;=$P$2,16&lt;=$P$2),INDEX(WH_Backend!$DZ$6:$IO$125,$L61,16),0)</f>
        <v>0</v>
      </c>
      <c r="AC61">
        <f>IF(AND($L61&lt;=$P$2,17&lt;=$P$2),INDEX(WH_Backend!$DZ$6:$IO$125,$L61,17),0)</f>
        <v>0</v>
      </c>
      <c r="AD61">
        <f>IF(AND($L61&lt;=$P$2,18&lt;=$P$2),INDEX(WH_Backend!$DZ$6:$IO$125,$L61,18),0)</f>
        <v>0</v>
      </c>
      <c r="AE61">
        <f>IF(AND($L61&lt;=$P$2,19&lt;=$P$2),INDEX(WH_Backend!$DZ$6:$IO$125,$L61,19),0)</f>
        <v>0</v>
      </c>
      <c r="AF61">
        <f>IF(AND($L61&lt;=$P$2,20&lt;=$P$2),INDEX(WH_Backend!$DZ$6:$IO$125,$L61,20),0)</f>
        <v>0</v>
      </c>
      <c r="AG61">
        <f>IF(AND($L61&lt;=$P$2,21&lt;=$P$2),INDEX(WH_Backend!$DZ$6:$IO$125,$L61,21),0)</f>
        <v>0</v>
      </c>
      <c r="AH61">
        <f>IF(AND($L61&lt;=$P$2,22&lt;=$P$2),INDEX(WH_Backend!$DZ$6:$IO$125,$L61,22),0)</f>
        <v>0</v>
      </c>
      <c r="AI61">
        <f>IF(AND($L61&lt;=$P$2,23&lt;=$P$2),INDEX(WH_Backend!$DZ$6:$IO$125,$L61,23),0)</f>
        <v>0</v>
      </c>
      <c r="AJ61">
        <f>IF(AND($L61&lt;=$P$2,24&lt;=$P$2),INDEX(WH_Backend!$DZ$6:$IO$125,$L61,24),0)</f>
        <v>0</v>
      </c>
      <c r="AK61">
        <f>IF(AND($L61&lt;=$P$2,25&lt;=$P$2),INDEX(WH_Backend!$DZ$6:$IO$125,$L61,25),0)</f>
        <v>0</v>
      </c>
      <c r="AL61">
        <f>IF(AND($L61&lt;=$P$2,26&lt;=$P$2),INDEX(WH_Backend!$DZ$6:$IO$125,$L61,26),0)</f>
        <v>0</v>
      </c>
      <c r="AM61">
        <f>IF(AND($L61&lt;=$P$2,27&lt;=$P$2),INDEX(WH_Backend!$DZ$6:$IO$125,$L61,27),0)</f>
        <v>0</v>
      </c>
      <c r="AN61">
        <f>IF(AND($L61&lt;=$P$2,28&lt;=$P$2),INDEX(WH_Backend!$DZ$6:$IO$125,$L61,28),0)</f>
        <v>0</v>
      </c>
      <c r="AO61">
        <f>IF(AND($L61&lt;=$P$2,29&lt;=$P$2),INDEX(WH_Backend!$DZ$6:$IO$125,$L61,29),0)</f>
        <v>0</v>
      </c>
      <c r="AP61">
        <f>IF(AND($L61&lt;=$P$2,30&lt;=$P$2),INDEX(WH_Backend!$DZ$6:$IO$125,$L61,30),0)</f>
        <v>0</v>
      </c>
      <c r="AQ61">
        <f>IF(AND($L61&lt;=$P$2,31&lt;=$P$2),INDEX(WH_Backend!$DZ$6:$IO$125,$L61,31),0)</f>
        <v>0</v>
      </c>
      <c r="AR61">
        <f>IF(AND($L61&lt;=$P$2,32&lt;=$P$2),INDEX(WH_Backend!$DZ$6:$IO$125,$L61,32),0)</f>
        <v>0</v>
      </c>
      <c r="AS61">
        <f>IF(AND($L61&lt;=$P$2,33&lt;=$P$2),INDEX(WH_Backend!$DZ$6:$IO$125,$L61,33),0)</f>
        <v>0</v>
      </c>
      <c r="AT61">
        <f>IF(AND($L61&lt;=$P$2,34&lt;=$P$2),INDEX(WH_Backend!$DZ$6:$IO$125,$L61,34),0)</f>
        <v>0</v>
      </c>
      <c r="AU61">
        <f>IF(AND($L61&lt;=$P$2,35&lt;=$P$2),INDEX(WH_Backend!$DZ$6:$IO$125,$L61,35),0)</f>
        <v>0</v>
      </c>
      <c r="AV61">
        <f>IF(AND($L61&lt;=$P$2,36&lt;=$P$2),INDEX(WH_Backend!$DZ$6:$IO$125,$L61,36),0)</f>
        <v>0</v>
      </c>
      <c r="AW61">
        <f>IF(AND($L61&lt;=$P$2,37&lt;=$P$2),INDEX(WH_Backend!$DZ$6:$IO$125,$L61,37),0)</f>
        <v>0</v>
      </c>
      <c r="AX61">
        <f>IF(AND($L61&lt;=$P$2,38&lt;=$P$2),INDEX(WH_Backend!$DZ$6:$IO$125,$L61,38),0)</f>
        <v>0</v>
      </c>
      <c r="AY61">
        <f>IF(AND($L61&lt;=$P$2,39&lt;=$P$2),INDEX(WH_Backend!$DZ$6:$IO$125,$L61,39),0)</f>
        <v>0</v>
      </c>
      <c r="AZ61">
        <f>IF(AND($L61&lt;=$P$2,40&lt;=$P$2),INDEX(WH_Backend!$DZ$6:$IO$125,$L61,40),0)</f>
        <v>0</v>
      </c>
      <c r="BA61">
        <f>IF(AND($L61&lt;=$P$2,41&lt;=$P$2),INDEX(WH_Backend!$DZ$6:$IO$125,$L61,41),0)</f>
        <v>0</v>
      </c>
      <c r="BB61">
        <f>IF(AND($L61&lt;=$P$2,42&lt;=$P$2),INDEX(WH_Backend!$DZ$6:$IO$125,$L61,42),0)</f>
        <v>0</v>
      </c>
      <c r="BC61">
        <f>IF(AND($L61&lt;=$P$2,43&lt;=$P$2),INDEX(WH_Backend!$DZ$6:$IO$125,$L61,43),0)</f>
        <v>0</v>
      </c>
      <c r="BD61">
        <f>IF(AND($L61&lt;=$P$2,44&lt;=$P$2),INDEX(WH_Backend!$DZ$6:$IO$125,$L61,44),0)</f>
        <v>0</v>
      </c>
      <c r="BE61">
        <f>IF(AND($L61&lt;=$P$2,45&lt;=$P$2),INDEX(WH_Backend!$DZ$6:$IO$125,$L61,45),0)</f>
        <v>0</v>
      </c>
      <c r="BF61">
        <f>IF(AND($L61&lt;=$P$2,46&lt;=$P$2),INDEX(WH_Backend!$DZ$6:$IO$125,$L61,46),0)</f>
        <v>0</v>
      </c>
      <c r="BG61">
        <f>IF(AND($L61&lt;=$P$2,47&lt;=$P$2),INDEX(WH_Backend!$DZ$6:$IO$125,$L61,47),0)</f>
        <v>0</v>
      </c>
      <c r="BH61">
        <f>IF(AND($L61&lt;=$P$2,48&lt;=$P$2),INDEX(WH_Backend!$DZ$6:$IO$125,$L61,48),0)</f>
        <v>0</v>
      </c>
      <c r="BI61">
        <f>IF(AND($L61&lt;=$P$2,49&lt;=$P$2),INDEX(WH_Backend!$DZ$6:$IO$125,$L61,49),0)</f>
        <v>0</v>
      </c>
      <c r="BJ61">
        <f>IF(AND($L61&lt;=$P$2,50&lt;=$P$2),INDEX(WH_Backend!$DZ$6:$IO$125,$L61,50),0)</f>
        <v>0</v>
      </c>
      <c r="BK61">
        <f>IF(AND($L61&lt;=$P$2,51&lt;=$P$2),INDEX(WH_Backend!$DZ$6:$IO$125,$L61,51),0)</f>
        <v>0</v>
      </c>
      <c r="BL61">
        <f>IF(AND($L61&lt;=$P$2,52&lt;=$P$2),INDEX(WH_Backend!$DZ$6:$IO$125,$L61,52),0)</f>
        <v>0</v>
      </c>
      <c r="BM61">
        <f>IF(AND($L61&lt;=$P$2,53&lt;=$P$2),INDEX(WH_Backend!$DZ$6:$IO$125,$L61,53),0)</f>
        <v>0</v>
      </c>
      <c r="BN61">
        <f>IF(AND($L61&lt;=$P$2,54&lt;=$P$2),INDEX(WH_Backend!$DZ$6:$IO$125,$L61,54),0)</f>
        <v>0</v>
      </c>
      <c r="BO61">
        <f>IF(AND($L61&lt;=$P$2,55&lt;=$P$2),INDEX(WH_Backend!$DZ$6:$IO$125,$L61,55),0)</f>
        <v>0</v>
      </c>
      <c r="BP61">
        <f>IF(AND($L61&lt;=$P$2,56&lt;=$P$2),INDEX(WH_Backend!$DZ$6:$IO$125,$L61,56),0)</f>
        <v>0</v>
      </c>
      <c r="BQ61">
        <f>IF(AND($L61&lt;=$P$2,57&lt;=$P$2),INDEX(WH_Backend!$DZ$6:$IO$125,$L61,57),0)</f>
        <v>0</v>
      </c>
      <c r="BR61">
        <f>IF(AND($L61&lt;=$P$2,58&lt;=$P$2),INDEX(WH_Backend!$DZ$6:$IO$125,$L61,58),0)</f>
        <v>0</v>
      </c>
      <c r="BS61">
        <f>IF(AND($L61&lt;=$P$2,59&lt;=$P$2),INDEX(WH_Backend!$DZ$6:$IO$125,$L61,59),0)</f>
        <v>0</v>
      </c>
      <c r="BT61">
        <f>IF(AND($L61&lt;=$P$2,60&lt;=$P$2),INDEX(WH_Backend!$DZ$6:$IO$125,$L61,60),0)</f>
        <v>0</v>
      </c>
      <c r="BU61">
        <f>IF(AND($L61&lt;=$P$2,61&lt;=$P$2),INDEX(WH_Backend!$DZ$6:$IO$125,$L61,61),0)</f>
        <v>0</v>
      </c>
      <c r="BV61">
        <f>IF(AND($L61&lt;=$P$2,62&lt;=$P$2),INDEX(WH_Backend!$DZ$6:$IO$125,$L61,62),0)</f>
        <v>0</v>
      </c>
      <c r="BW61">
        <f>IF(AND($L61&lt;=$P$2,63&lt;=$P$2),INDEX(WH_Backend!$DZ$6:$IO$125,$L61,63),0)</f>
        <v>0</v>
      </c>
      <c r="BX61">
        <f>IF(AND($L61&lt;=$P$2,64&lt;=$P$2),INDEX(WH_Backend!$DZ$6:$IO$125,$L61,64),0)</f>
        <v>0</v>
      </c>
      <c r="BY61">
        <f>IF(AND($L61&lt;=$P$2,65&lt;=$P$2),INDEX(WH_Backend!$DZ$6:$IO$125,$L61,65),0)</f>
        <v>0</v>
      </c>
      <c r="BZ61">
        <f>IF(AND($L61&lt;=$P$2,66&lt;=$P$2),INDEX(WH_Backend!$DZ$6:$IO$125,$L61,66),0)</f>
        <v>0</v>
      </c>
      <c r="CA61">
        <f>IF(AND($L61&lt;=$P$2,67&lt;=$P$2),INDEX(WH_Backend!$DZ$6:$IO$125,$L61,67),0)</f>
        <v>0</v>
      </c>
      <c r="CB61">
        <f>IF(AND($L61&lt;=$P$2,68&lt;=$P$2),INDEX(WH_Backend!$DZ$6:$IO$125,$L61,68),0)</f>
        <v>0</v>
      </c>
      <c r="CC61">
        <f>IF(AND($L61&lt;=$P$2,69&lt;=$P$2),INDEX(WH_Backend!$DZ$6:$IO$125,$L61,69),0)</f>
        <v>0</v>
      </c>
      <c r="CD61">
        <f>IF(AND($L61&lt;=$P$2,70&lt;=$P$2),INDEX(WH_Backend!$DZ$6:$IO$125,$L61,70),0)</f>
        <v>0</v>
      </c>
      <c r="CE61">
        <f>IF(AND($L61&lt;=$P$2,71&lt;=$P$2),INDEX(WH_Backend!$DZ$6:$IO$125,$L61,71),0)</f>
        <v>0</v>
      </c>
      <c r="CF61">
        <f>IF(AND($L61&lt;=$P$2,72&lt;=$P$2),INDEX(WH_Backend!$DZ$6:$IO$125,$L61,72),0)</f>
        <v>0</v>
      </c>
      <c r="CG61">
        <f>IF(AND($L61&lt;=$P$2,73&lt;=$P$2),INDEX(WH_Backend!$DZ$6:$IO$125,$L61,73),0)</f>
        <v>0</v>
      </c>
      <c r="CH61">
        <f>IF(AND($L61&lt;=$P$2,74&lt;=$P$2),INDEX(WH_Backend!$DZ$6:$IO$125,$L61,74),0)</f>
        <v>0</v>
      </c>
      <c r="CI61">
        <f>IF(AND($L61&lt;=$P$2,75&lt;=$P$2),INDEX(WH_Backend!$DZ$6:$IO$125,$L61,75),0)</f>
        <v>0</v>
      </c>
      <c r="CJ61">
        <f>IF(AND($L61&lt;=$P$2,76&lt;=$P$2),INDEX(WH_Backend!$DZ$6:$IO$125,$L61,76),0)</f>
        <v>0</v>
      </c>
      <c r="CK61">
        <f>IF(AND($L61&lt;=$P$2,77&lt;=$P$2),INDEX(WH_Backend!$DZ$6:$IO$125,$L61,77),0)</f>
        <v>0</v>
      </c>
      <c r="CL61">
        <f>IF(AND($L61&lt;=$P$2,78&lt;=$P$2),INDEX(WH_Backend!$DZ$6:$IO$125,$L61,78),0)</f>
        <v>0</v>
      </c>
      <c r="CM61">
        <f>IF(AND($L61&lt;=$P$2,79&lt;=$P$2),INDEX(WH_Backend!$DZ$6:$IO$125,$L61,79),0)</f>
        <v>0</v>
      </c>
      <c r="CN61">
        <f>IF(AND($L61&lt;=$P$2,80&lt;=$P$2),INDEX(WH_Backend!$DZ$6:$IO$125,$L61,80),0)</f>
        <v>0</v>
      </c>
      <c r="CO61">
        <f>IF(AND($L61&lt;=$P$2,81&lt;=$P$2),INDEX(WH_Backend!$DZ$6:$IO$125,$L61,81),0)</f>
        <v>0</v>
      </c>
      <c r="CP61">
        <f>IF(AND($L61&lt;=$P$2,82&lt;=$P$2),INDEX(WH_Backend!$DZ$6:$IO$125,$L61,82),0)</f>
        <v>0</v>
      </c>
      <c r="CQ61">
        <f>IF(AND($L61&lt;=$P$2,83&lt;=$P$2),INDEX(WH_Backend!$DZ$6:$IO$125,$L61,83),0)</f>
        <v>0</v>
      </c>
      <c r="CR61">
        <f>IF(AND($L61&lt;=$P$2,84&lt;=$P$2),INDEX(WH_Backend!$DZ$6:$IO$125,$L61,84),0)</f>
        <v>0</v>
      </c>
      <c r="CS61">
        <f>IF(AND($L61&lt;=$P$2,85&lt;=$P$2),INDEX(WH_Backend!$DZ$6:$IO$125,$L61,85),0)</f>
        <v>0</v>
      </c>
      <c r="CT61">
        <f>IF(AND($L61&lt;=$P$2,86&lt;=$P$2),INDEX(WH_Backend!$DZ$6:$IO$125,$L61,86),0)</f>
        <v>0</v>
      </c>
      <c r="CU61">
        <f>IF(AND($L61&lt;=$P$2,87&lt;=$P$2),INDEX(WH_Backend!$DZ$6:$IO$125,$L61,87),0)</f>
        <v>0</v>
      </c>
      <c r="CV61">
        <f>IF(AND($L61&lt;=$P$2,88&lt;=$P$2),INDEX(WH_Backend!$DZ$6:$IO$125,$L61,88),0)</f>
        <v>0</v>
      </c>
      <c r="CW61">
        <f>IF(AND($L61&lt;=$P$2,89&lt;=$P$2),INDEX(WH_Backend!$DZ$6:$IO$125,$L61,89),0)</f>
        <v>0</v>
      </c>
      <c r="CX61">
        <f>IF(AND($L61&lt;=$P$2,90&lt;=$P$2),INDEX(WH_Backend!$DZ$6:$IO$125,$L61,90),0)</f>
        <v>0</v>
      </c>
      <c r="CY61">
        <f>IF(AND($L61&lt;=$P$2,91&lt;=$P$2),INDEX(WH_Backend!$DZ$6:$IO$125,$L61,91),0)</f>
        <v>0</v>
      </c>
      <c r="CZ61">
        <f>IF(AND($L61&lt;=$P$2,92&lt;=$P$2),INDEX(WH_Backend!$DZ$6:$IO$125,$L61,92),0)</f>
        <v>0</v>
      </c>
      <c r="DA61">
        <f>IF(AND($L61&lt;=$P$2,93&lt;=$P$2),INDEX(WH_Backend!$DZ$6:$IO$125,$L61,93),0)</f>
        <v>0</v>
      </c>
      <c r="DB61">
        <f>IF(AND($L61&lt;=$P$2,94&lt;=$P$2),INDEX(WH_Backend!$DZ$6:$IO$125,$L61,94),0)</f>
        <v>0</v>
      </c>
      <c r="DC61">
        <f>IF(AND($L61&lt;=$P$2,95&lt;=$P$2),INDEX(WH_Backend!$DZ$6:$IO$125,$L61,95),0)</f>
        <v>0</v>
      </c>
      <c r="DD61">
        <f>IF(AND($L61&lt;=$P$2,96&lt;=$P$2),INDEX(WH_Backend!$DZ$6:$IO$125,$L61,96),0)</f>
        <v>0</v>
      </c>
      <c r="DE61">
        <f>IF(AND($L61&lt;=$P$2,97&lt;=$P$2),INDEX(WH_Backend!$DZ$6:$IO$125,$L61,97),0)</f>
        <v>0</v>
      </c>
      <c r="DF61">
        <f>IF(AND($L61&lt;=$P$2,98&lt;=$P$2),INDEX(WH_Backend!$DZ$6:$IO$125,$L61,98),0)</f>
        <v>0</v>
      </c>
      <c r="DG61">
        <f>IF(AND($L61&lt;=$P$2,99&lt;=$P$2),INDEX(WH_Backend!$DZ$6:$IO$125,$L61,99),0)</f>
        <v>0</v>
      </c>
      <c r="DH61">
        <f>IF(AND($L61&lt;=$P$2,100&lt;=$P$2),INDEX(WH_Backend!$DZ$6:$IO$125,$L61,100),0)</f>
        <v>0</v>
      </c>
      <c r="DI61">
        <f>IF(AND($L61&lt;=$P$2,101&lt;=$P$2),INDEX(WH_Backend!$DZ$6:$IO$125,$L61,101),0)</f>
        <v>0</v>
      </c>
      <c r="DJ61">
        <f>IF(AND($L61&lt;=$P$2,102&lt;=$P$2),INDEX(WH_Backend!$DZ$6:$IO$125,$L61,102),0)</f>
        <v>0</v>
      </c>
      <c r="DK61">
        <f>IF(AND($L61&lt;=$P$2,103&lt;=$P$2),INDEX(WH_Backend!$DZ$6:$IO$125,$L61,103),0)</f>
        <v>0</v>
      </c>
      <c r="DL61">
        <f>IF(AND($L61&lt;=$P$2,104&lt;=$P$2),INDEX(WH_Backend!$DZ$6:$IO$125,$L61,104),0)</f>
        <v>0</v>
      </c>
      <c r="DM61">
        <f>IF(AND($L61&lt;=$P$2,105&lt;=$P$2),INDEX(WH_Backend!$DZ$6:$IO$125,$L61,105),0)</f>
        <v>0</v>
      </c>
      <c r="DN61">
        <f>IF(AND($L61&lt;=$P$2,106&lt;=$P$2),INDEX(WH_Backend!$DZ$6:$IO$125,$L61,106),0)</f>
        <v>0</v>
      </c>
      <c r="DO61">
        <f>IF(AND($L61&lt;=$P$2,107&lt;=$P$2),INDEX(WH_Backend!$DZ$6:$IO$125,$L61,107),0)</f>
        <v>0</v>
      </c>
      <c r="DP61">
        <f>IF(AND($L61&lt;=$P$2,108&lt;=$P$2),INDEX(WH_Backend!$DZ$6:$IO$125,$L61,108),0)</f>
        <v>0</v>
      </c>
      <c r="DQ61">
        <f>IF(AND($L61&lt;=$P$2,109&lt;=$P$2),INDEX(WH_Backend!$DZ$6:$IO$125,$L61,109),0)</f>
        <v>0</v>
      </c>
      <c r="DR61">
        <f>IF(AND($L61&lt;=$P$2,110&lt;=$P$2),INDEX(WH_Backend!$DZ$6:$IO$125,$L61,110),0)</f>
        <v>0</v>
      </c>
      <c r="DS61">
        <f>IF(AND($L61&lt;=$P$2,111&lt;=$P$2),INDEX(WH_Backend!$DZ$6:$IO$125,$L61,111),0)</f>
        <v>0</v>
      </c>
      <c r="DT61">
        <f>IF(AND($L61&lt;=$P$2,112&lt;=$P$2),INDEX(WH_Backend!$DZ$6:$IO$125,$L61,112),0)</f>
        <v>0</v>
      </c>
      <c r="DU61">
        <f>IF(AND($L61&lt;=$P$2,113&lt;=$P$2),INDEX(WH_Backend!$DZ$6:$IO$125,$L61,113),0)</f>
        <v>0</v>
      </c>
      <c r="DV61">
        <f>IF(AND($L61&lt;=$P$2,114&lt;=$P$2),INDEX(WH_Backend!$DZ$6:$IO$125,$L61,114),0)</f>
        <v>0</v>
      </c>
      <c r="DW61">
        <f>IF(AND($L61&lt;=$P$2,115&lt;=$P$2),INDEX(WH_Backend!$DZ$6:$IO$125,$L61,115),0)</f>
        <v>0</v>
      </c>
      <c r="DX61">
        <f>IF(AND($L61&lt;=$P$2,116&lt;=$P$2),INDEX(WH_Backend!$DZ$6:$IO$125,$L61,116),0)</f>
        <v>0</v>
      </c>
      <c r="DY61">
        <f>IF(AND($L61&lt;=$P$2,117&lt;=$P$2),INDEX(WH_Backend!$DZ$6:$IO$125,$L61,117),0)</f>
        <v>0</v>
      </c>
      <c r="DZ61">
        <f>IF(AND($L61&lt;=$P$2,118&lt;=$P$2),INDEX(WH_Backend!$DZ$6:$IO$125,$L61,118),0)</f>
        <v>0</v>
      </c>
      <c r="EA61">
        <f>IF(AND($L61&lt;=$P$2,119&lt;=$P$2),INDEX(WH_Backend!$DZ$6:$IO$125,$L61,119),0)</f>
        <v>0</v>
      </c>
      <c r="EB61">
        <f>IF(AND($L61&lt;=$P$2,120&lt;=$P$2),INDEX(WH_Backend!$DZ$6:$IO$125,$L61,120),0)</f>
        <v>0</v>
      </c>
    </row>
    <row r="62" spans="1:132" ht="15">
      <c r="A62" s="25">
        <f>IF(L62&lt;=$P$2,INDEX(WH_Backend!$E$6:$E$125,L62),0)</f>
        <v>0</v>
      </c>
      <c r="B62" s="25">
        <f t="array" ref="B62">IF(L62&lt;=$P$2,MMULT(M187:INDEX(M187:EF187,$P$2),$A$6:INDEX($A$6:$A$125,$P$2)),0)</f>
        <v>0</v>
      </c>
      <c r="C62" s="25">
        <f t="shared" si="0"/>
        <v>0</v>
      </c>
      <c r="E62" t="str">
        <f>IF(L62&lt;=$P$2,Inputs!A62,"")</f>
        <v/>
      </c>
      <c r="F62" s="25" t="str">
        <f>IF(L62&lt;=$P$2,Inputs!D62,"")</f>
        <v/>
      </c>
      <c r="G62" s="25" t="str">
        <f t="shared" si="2"/>
        <v/>
      </c>
      <c r="J62" t="str">
        <f>IF($L62&lt;=$E$2,WH_Numerical!$F62,"")</f>
        <v/>
      </c>
      <c r="L62" s="10">
        <v>57</v>
      </c>
      <c r="M62">
        <f>IF(AND($L62&lt;=$P$2,1&lt;=$P$2),INDEX(WH_Backend!$DZ$6:$IO$125,$L62,1),0)</f>
        <v>0</v>
      </c>
      <c r="N62">
        <f>IF(AND($L62&lt;=$P$2,2&lt;=$P$2),INDEX(WH_Backend!$DZ$6:$IO$125,$L62,2),0)</f>
        <v>0</v>
      </c>
      <c r="O62">
        <f>IF(AND($L62&lt;=$P$2,3&lt;=$P$2),INDEX(WH_Backend!$DZ$6:$IO$125,$L62,3),0)</f>
        <v>0</v>
      </c>
      <c r="P62">
        <f>IF(AND($L62&lt;=$P$2,4&lt;=$P$2),INDEX(WH_Backend!$DZ$6:$IO$125,$L62,4),0)</f>
        <v>0</v>
      </c>
      <c r="Q62">
        <f>IF(AND($L62&lt;=$P$2,5&lt;=$P$2),INDEX(WH_Backend!$DZ$6:$IO$125,$L62,5),0)</f>
        <v>0</v>
      </c>
      <c r="R62">
        <f>IF(AND($L62&lt;=$P$2,6&lt;=$P$2),INDEX(WH_Backend!$DZ$6:$IO$125,$L62,6),0)</f>
        <v>0</v>
      </c>
      <c r="S62">
        <f>IF(AND($L62&lt;=$P$2,7&lt;=$P$2),INDEX(WH_Backend!$DZ$6:$IO$125,$L62,7),0)</f>
        <v>0</v>
      </c>
      <c r="T62">
        <f>IF(AND($L62&lt;=$P$2,8&lt;=$P$2),INDEX(WH_Backend!$DZ$6:$IO$125,$L62,8),0)</f>
        <v>0</v>
      </c>
      <c r="U62">
        <f>IF(AND($L62&lt;=$P$2,9&lt;=$P$2),INDEX(WH_Backend!$DZ$6:$IO$125,$L62,9),0)</f>
        <v>0</v>
      </c>
      <c r="V62">
        <f>IF(AND($L62&lt;=$P$2,10&lt;=$P$2),INDEX(WH_Backend!$DZ$6:$IO$125,$L62,10),0)</f>
        <v>0</v>
      </c>
      <c r="W62">
        <f>IF(AND($L62&lt;=$P$2,11&lt;=$P$2),INDEX(WH_Backend!$DZ$6:$IO$125,$L62,11),0)</f>
        <v>0</v>
      </c>
      <c r="X62">
        <f>IF(AND($L62&lt;=$P$2,12&lt;=$P$2),INDEX(WH_Backend!$DZ$6:$IO$125,$L62,12),0)</f>
        <v>0</v>
      </c>
      <c r="Y62">
        <f>IF(AND($L62&lt;=$P$2,13&lt;=$P$2),INDEX(WH_Backend!$DZ$6:$IO$125,$L62,13),0)</f>
        <v>0</v>
      </c>
      <c r="Z62">
        <f>IF(AND($L62&lt;=$P$2,14&lt;=$P$2),INDEX(WH_Backend!$DZ$6:$IO$125,$L62,14),0)</f>
        <v>0</v>
      </c>
      <c r="AA62">
        <f>IF(AND($L62&lt;=$P$2,15&lt;=$P$2),INDEX(WH_Backend!$DZ$6:$IO$125,$L62,15),0)</f>
        <v>0</v>
      </c>
      <c r="AB62">
        <f>IF(AND($L62&lt;=$P$2,16&lt;=$P$2),INDEX(WH_Backend!$DZ$6:$IO$125,$L62,16),0)</f>
        <v>0</v>
      </c>
      <c r="AC62">
        <f>IF(AND($L62&lt;=$P$2,17&lt;=$P$2),INDEX(WH_Backend!$DZ$6:$IO$125,$L62,17),0)</f>
        <v>0</v>
      </c>
      <c r="AD62">
        <f>IF(AND($L62&lt;=$P$2,18&lt;=$P$2),INDEX(WH_Backend!$DZ$6:$IO$125,$L62,18),0)</f>
        <v>0</v>
      </c>
      <c r="AE62">
        <f>IF(AND($L62&lt;=$P$2,19&lt;=$P$2),INDEX(WH_Backend!$DZ$6:$IO$125,$L62,19),0)</f>
        <v>0</v>
      </c>
      <c r="AF62">
        <f>IF(AND($L62&lt;=$P$2,20&lt;=$P$2),INDEX(WH_Backend!$DZ$6:$IO$125,$L62,20),0)</f>
        <v>0</v>
      </c>
      <c r="AG62">
        <f>IF(AND($L62&lt;=$P$2,21&lt;=$P$2),INDEX(WH_Backend!$DZ$6:$IO$125,$L62,21),0)</f>
        <v>0</v>
      </c>
      <c r="AH62">
        <f>IF(AND($L62&lt;=$P$2,22&lt;=$P$2),INDEX(WH_Backend!$DZ$6:$IO$125,$L62,22),0)</f>
        <v>0</v>
      </c>
      <c r="AI62">
        <f>IF(AND($L62&lt;=$P$2,23&lt;=$P$2),INDEX(WH_Backend!$DZ$6:$IO$125,$L62,23),0)</f>
        <v>0</v>
      </c>
      <c r="AJ62">
        <f>IF(AND($L62&lt;=$P$2,24&lt;=$P$2),INDEX(WH_Backend!$DZ$6:$IO$125,$L62,24),0)</f>
        <v>0</v>
      </c>
      <c r="AK62">
        <f>IF(AND($L62&lt;=$P$2,25&lt;=$P$2),INDEX(WH_Backend!$DZ$6:$IO$125,$L62,25),0)</f>
        <v>0</v>
      </c>
      <c r="AL62">
        <f>IF(AND($L62&lt;=$P$2,26&lt;=$P$2),INDEX(WH_Backend!$DZ$6:$IO$125,$L62,26),0)</f>
        <v>0</v>
      </c>
      <c r="AM62">
        <f>IF(AND($L62&lt;=$P$2,27&lt;=$P$2),INDEX(WH_Backend!$DZ$6:$IO$125,$L62,27),0)</f>
        <v>0</v>
      </c>
      <c r="AN62">
        <f>IF(AND($L62&lt;=$P$2,28&lt;=$P$2),INDEX(WH_Backend!$DZ$6:$IO$125,$L62,28),0)</f>
        <v>0</v>
      </c>
      <c r="AO62">
        <f>IF(AND($L62&lt;=$P$2,29&lt;=$P$2),INDEX(WH_Backend!$DZ$6:$IO$125,$L62,29),0)</f>
        <v>0</v>
      </c>
      <c r="AP62">
        <f>IF(AND($L62&lt;=$P$2,30&lt;=$P$2),INDEX(WH_Backend!$DZ$6:$IO$125,$L62,30),0)</f>
        <v>0</v>
      </c>
      <c r="AQ62">
        <f>IF(AND($L62&lt;=$P$2,31&lt;=$P$2),INDEX(WH_Backend!$DZ$6:$IO$125,$L62,31),0)</f>
        <v>0</v>
      </c>
      <c r="AR62">
        <f>IF(AND($L62&lt;=$P$2,32&lt;=$P$2),INDEX(WH_Backend!$DZ$6:$IO$125,$L62,32),0)</f>
        <v>0</v>
      </c>
      <c r="AS62">
        <f>IF(AND($L62&lt;=$P$2,33&lt;=$P$2),INDEX(WH_Backend!$DZ$6:$IO$125,$L62,33),0)</f>
        <v>0</v>
      </c>
      <c r="AT62">
        <f>IF(AND($L62&lt;=$P$2,34&lt;=$P$2),INDEX(WH_Backend!$DZ$6:$IO$125,$L62,34),0)</f>
        <v>0</v>
      </c>
      <c r="AU62">
        <f>IF(AND($L62&lt;=$P$2,35&lt;=$P$2),INDEX(WH_Backend!$DZ$6:$IO$125,$L62,35),0)</f>
        <v>0</v>
      </c>
      <c r="AV62">
        <f>IF(AND($L62&lt;=$P$2,36&lt;=$P$2),INDEX(WH_Backend!$DZ$6:$IO$125,$L62,36),0)</f>
        <v>0</v>
      </c>
      <c r="AW62">
        <f>IF(AND($L62&lt;=$P$2,37&lt;=$P$2),INDEX(WH_Backend!$DZ$6:$IO$125,$L62,37),0)</f>
        <v>0</v>
      </c>
      <c r="AX62">
        <f>IF(AND($L62&lt;=$P$2,38&lt;=$P$2),INDEX(WH_Backend!$DZ$6:$IO$125,$L62,38),0)</f>
        <v>0</v>
      </c>
      <c r="AY62">
        <f>IF(AND($L62&lt;=$P$2,39&lt;=$P$2),INDEX(WH_Backend!$DZ$6:$IO$125,$L62,39),0)</f>
        <v>0</v>
      </c>
      <c r="AZ62">
        <f>IF(AND($L62&lt;=$P$2,40&lt;=$P$2),INDEX(WH_Backend!$DZ$6:$IO$125,$L62,40),0)</f>
        <v>0</v>
      </c>
      <c r="BA62">
        <f>IF(AND($L62&lt;=$P$2,41&lt;=$P$2),INDEX(WH_Backend!$DZ$6:$IO$125,$L62,41),0)</f>
        <v>0</v>
      </c>
      <c r="BB62">
        <f>IF(AND($L62&lt;=$P$2,42&lt;=$P$2),INDEX(WH_Backend!$DZ$6:$IO$125,$L62,42),0)</f>
        <v>0</v>
      </c>
      <c r="BC62">
        <f>IF(AND($L62&lt;=$P$2,43&lt;=$P$2),INDEX(WH_Backend!$DZ$6:$IO$125,$L62,43),0)</f>
        <v>0</v>
      </c>
      <c r="BD62">
        <f>IF(AND($L62&lt;=$P$2,44&lt;=$P$2),INDEX(WH_Backend!$DZ$6:$IO$125,$L62,44),0)</f>
        <v>0</v>
      </c>
      <c r="BE62">
        <f>IF(AND($L62&lt;=$P$2,45&lt;=$P$2),INDEX(WH_Backend!$DZ$6:$IO$125,$L62,45),0)</f>
        <v>0</v>
      </c>
      <c r="BF62">
        <f>IF(AND($L62&lt;=$P$2,46&lt;=$P$2),INDEX(WH_Backend!$DZ$6:$IO$125,$L62,46),0)</f>
        <v>0</v>
      </c>
      <c r="BG62">
        <f>IF(AND($L62&lt;=$P$2,47&lt;=$P$2),INDEX(WH_Backend!$DZ$6:$IO$125,$L62,47),0)</f>
        <v>0</v>
      </c>
      <c r="BH62">
        <f>IF(AND($L62&lt;=$P$2,48&lt;=$P$2),INDEX(WH_Backend!$DZ$6:$IO$125,$L62,48),0)</f>
        <v>0</v>
      </c>
      <c r="BI62">
        <f>IF(AND($L62&lt;=$P$2,49&lt;=$P$2),INDEX(WH_Backend!$DZ$6:$IO$125,$L62,49),0)</f>
        <v>0</v>
      </c>
      <c r="BJ62">
        <f>IF(AND($L62&lt;=$P$2,50&lt;=$P$2),INDEX(WH_Backend!$DZ$6:$IO$125,$L62,50),0)</f>
        <v>0</v>
      </c>
      <c r="BK62">
        <f>IF(AND($L62&lt;=$P$2,51&lt;=$P$2),INDEX(WH_Backend!$DZ$6:$IO$125,$L62,51),0)</f>
        <v>0</v>
      </c>
      <c r="BL62">
        <f>IF(AND($L62&lt;=$P$2,52&lt;=$P$2),INDEX(WH_Backend!$DZ$6:$IO$125,$L62,52),0)</f>
        <v>0</v>
      </c>
      <c r="BM62">
        <f>IF(AND($L62&lt;=$P$2,53&lt;=$P$2),INDEX(WH_Backend!$DZ$6:$IO$125,$L62,53),0)</f>
        <v>0</v>
      </c>
      <c r="BN62">
        <f>IF(AND($L62&lt;=$P$2,54&lt;=$P$2),INDEX(WH_Backend!$DZ$6:$IO$125,$L62,54),0)</f>
        <v>0</v>
      </c>
      <c r="BO62">
        <f>IF(AND($L62&lt;=$P$2,55&lt;=$P$2),INDEX(WH_Backend!$DZ$6:$IO$125,$L62,55),0)</f>
        <v>0</v>
      </c>
      <c r="BP62">
        <f>IF(AND($L62&lt;=$P$2,56&lt;=$P$2),INDEX(WH_Backend!$DZ$6:$IO$125,$L62,56),0)</f>
        <v>0</v>
      </c>
      <c r="BQ62">
        <f>IF(AND($L62&lt;=$P$2,57&lt;=$P$2),INDEX(WH_Backend!$DZ$6:$IO$125,$L62,57),0)</f>
        <v>0</v>
      </c>
      <c r="BR62">
        <f>IF(AND($L62&lt;=$P$2,58&lt;=$P$2),INDEX(WH_Backend!$DZ$6:$IO$125,$L62,58),0)</f>
        <v>0</v>
      </c>
      <c r="BS62">
        <f>IF(AND($L62&lt;=$P$2,59&lt;=$P$2),INDEX(WH_Backend!$DZ$6:$IO$125,$L62,59),0)</f>
        <v>0</v>
      </c>
      <c r="BT62">
        <f>IF(AND($L62&lt;=$P$2,60&lt;=$P$2),INDEX(WH_Backend!$DZ$6:$IO$125,$L62,60),0)</f>
        <v>0</v>
      </c>
      <c r="BU62">
        <f>IF(AND($L62&lt;=$P$2,61&lt;=$P$2),INDEX(WH_Backend!$DZ$6:$IO$125,$L62,61),0)</f>
        <v>0</v>
      </c>
      <c r="BV62">
        <f>IF(AND($L62&lt;=$P$2,62&lt;=$P$2),INDEX(WH_Backend!$DZ$6:$IO$125,$L62,62),0)</f>
        <v>0</v>
      </c>
      <c r="BW62">
        <f>IF(AND($L62&lt;=$P$2,63&lt;=$P$2),INDEX(WH_Backend!$DZ$6:$IO$125,$L62,63),0)</f>
        <v>0</v>
      </c>
      <c r="BX62">
        <f>IF(AND($L62&lt;=$P$2,64&lt;=$P$2),INDEX(WH_Backend!$DZ$6:$IO$125,$L62,64),0)</f>
        <v>0</v>
      </c>
      <c r="BY62">
        <f>IF(AND($L62&lt;=$P$2,65&lt;=$P$2),INDEX(WH_Backend!$DZ$6:$IO$125,$L62,65),0)</f>
        <v>0</v>
      </c>
      <c r="BZ62">
        <f>IF(AND($L62&lt;=$P$2,66&lt;=$P$2),INDEX(WH_Backend!$DZ$6:$IO$125,$L62,66),0)</f>
        <v>0</v>
      </c>
      <c r="CA62">
        <f>IF(AND($L62&lt;=$P$2,67&lt;=$P$2),INDEX(WH_Backend!$DZ$6:$IO$125,$L62,67),0)</f>
        <v>0</v>
      </c>
      <c r="CB62">
        <f>IF(AND($L62&lt;=$P$2,68&lt;=$P$2),INDEX(WH_Backend!$DZ$6:$IO$125,$L62,68),0)</f>
        <v>0</v>
      </c>
      <c r="CC62">
        <f>IF(AND($L62&lt;=$P$2,69&lt;=$P$2),INDEX(WH_Backend!$DZ$6:$IO$125,$L62,69),0)</f>
        <v>0</v>
      </c>
      <c r="CD62">
        <f>IF(AND($L62&lt;=$P$2,70&lt;=$P$2),INDEX(WH_Backend!$DZ$6:$IO$125,$L62,70),0)</f>
        <v>0</v>
      </c>
      <c r="CE62">
        <f>IF(AND($L62&lt;=$P$2,71&lt;=$P$2),INDEX(WH_Backend!$DZ$6:$IO$125,$L62,71),0)</f>
        <v>0</v>
      </c>
      <c r="CF62">
        <f>IF(AND($L62&lt;=$P$2,72&lt;=$P$2),INDEX(WH_Backend!$DZ$6:$IO$125,$L62,72),0)</f>
        <v>0</v>
      </c>
      <c r="CG62">
        <f>IF(AND($L62&lt;=$P$2,73&lt;=$P$2),INDEX(WH_Backend!$DZ$6:$IO$125,$L62,73),0)</f>
        <v>0</v>
      </c>
      <c r="CH62">
        <f>IF(AND($L62&lt;=$P$2,74&lt;=$P$2),INDEX(WH_Backend!$DZ$6:$IO$125,$L62,74),0)</f>
        <v>0</v>
      </c>
      <c r="CI62">
        <f>IF(AND($L62&lt;=$P$2,75&lt;=$P$2),INDEX(WH_Backend!$DZ$6:$IO$125,$L62,75),0)</f>
        <v>0</v>
      </c>
      <c r="CJ62">
        <f>IF(AND($L62&lt;=$P$2,76&lt;=$P$2),INDEX(WH_Backend!$DZ$6:$IO$125,$L62,76),0)</f>
        <v>0</v>
      </c>
      <c r="CK62">
        <f>IF(AND($L62&lt;=$P$2,77&lt;=$P$2),INDEX(WH_Backend!$DZ$6:$IO$125,$L62,77),0)</f>
        <v>0</v>
      </c>
      <c r="CL62">
        <f>IF(AND($L62&lt;=$P$2,78&lt;=$P$2),INDEX(WH_Backend!$DZ$6:$IO$125,$L62,78),0)</f>
        <v>0</v>
      </c>
      <c r="CM62">
        <f>IF(AND($L62&lt;=$P$2,79&lt;=$P$2),INDEX(WH_Backend!$DZ$6:$IO$125,$L62,79),0)</f>
        <v>0</v>
      </c>
      <c r="CN62">
        <f>IF(AND($L62&lt;=$P$2,80&lt;=$P$2),INDEX(WH_Backend!$DZ$6:$IO$125,$L62,80),0)</f>
        <v>0</v>
      </c>
      <c r="CO62">
        <f>IF(AND($L62&lt;=$P$2,81&lt;=$P$2),INDEX(WH_Backend!$DZ$6:$IO$125,$L62,81),0)</f>
        <v>0</v>
      </c>
      <c r="CP62">
        <f>IF(AND($L62&lt;=$P$2,82&lt;=$P$2),INDEX(WH_Backend!$DZ$6:$IO$125,$L62,82),0)</f>
        <v>0</v>
      </c>
      <c r="CQ62">
        <f>IF(AND($L62&lt;=$P$2,83&lt;=$P$2),INDEX(WH_Backend!$DZ$6:$IO$125,$L62,83),0)</f>
        <v>0</v>
      </c>
      <c r="CR62">
        <f>IF(AND($L62&lt;=$P$2,84&lt;=$P$2),INDEX(WH_Backend!$DZ$6:$IO$125,$L62,84),0)</f>
        <v>0</v>
      </c>
      <c r="CS62">
        <f>IF(AND($L62&lt;=$P$2,85&lt;=$P$2),INDEX(WH_Backend!$DZ$6:$IO$125,$L62,85),0)</f>
        <v>0</v>
      </c>
      <c r="CT62">
        <f>IF(AND($L62&lt;=$P$2,86&lt;=$P$2),INDEX(WH_Backend!$DZ$6:$IO$125,$L62,86),0)</f>
        <v>0</v>
      </c>
      <c r="CU62">
        <f>IF(AND($L62&lt;=$P$2,87&lt;=$P$2),INDEX(WH_Backend!$DZ$6:$IO$125,$L62,87),0)</f>
        <v>0</v>
      </c>
      <c r="CV62">
        <f>IF(AND($L62&lt;=$P$2,88&lt;=$P$2),INDEX(WH_Backend!$DZ$6:$IO$125,$L62,88),0)</f>
        <v>0</v>
      </c>
      <c r="CW62">
        <f>IF(AND($L62&lt;=$P$2,89&lt;=$P$2),INDEX(WH_Backend!$DZ$6:$IO$125,$L62,89),0)</f>
        <v>0</v>
      </c>
      <c r="CX62">
        <f>IF(AND($L62&lt;=$P$2,90&lt;=$P$2),INDEX(WH_Backend!$DZ$6:$IO$125,$L62,90),0)</f>
        <v>0</v>
      </c>
      <c r="CY62">
        <f>IF(AND($L62&lt;=$P$2,91&lt;=$P$2),INDEX(WH_Backend!$DZ$6:$IO$125,$L62,91),0)</f>
        <v>0</v>
      </c>
      <c r="CZ62">
        <f>IF(AND($L62&lt;=$P$2,92&lt;=$P$2),INDEX(WH_Backend!$DZ$6:$IO$125,$L62,92),0)</f>
        <v>0</v>
      </c>
      <c r="DA62">
        <f>IF(AND($L62&lt;=$P$2,93&lt;=$P$2),INDEX(WH_Backend!$DZ$6:$IO$125,$L62,93),0)</f>
        <v>0</v>
      </c>
      <c r="DB62">
        <f>IF(AND($L62&lt;=$P$2,94&lt;=$P$2),INDEX(WH_Backend!$DZ$6:$IO$125,$L62,94),0)</f>
        <v>0</v>
      </c>
      <c r="DC62">
        <f>IF(AND($L62&lt;=$P$2,95&lt;=$P$2),INDEX(WH_Backend!$DZ$6:$IO$125,$L62,95),0)</f>
        <v>0</v>
      </c>
      <c r="DD62">
        <f>IF(AND($L62&lt;=$P$2,96&lt;=$P$2),INDEX(WH_Backend!$DZ$6:$IO$125,$L62,96),0)</f>
        <v>0</v>
      </c>
      <c r="DE62">
        <f>IF(AND($L62&lt;=$P$2,97&lt;=$P$2),INDEX(WH_Backend!$DZ$6:$IO$125,$L62,97),0)</f>
        <v>0</v>
      </c>
      <c r="DF62">
        <f>IF(AND($L62&lt;=$P$2,98&lt;=$P$2),INDEX(WH_Backend!$DZ$6:$IO$125,$L62,98),0)</f>
        <v>0</v>
      </c>
      <c r="DG62">
        <f>IF(AND($L62&lt;=$P$2,99&lt;=$P$2),INDEX(WH_Backend!$DZ$6:$IO$125,$L62,99),0)</f>
        <v>0</v>
      </c>
      <c r="DH62">
        <f>IF(AND($L62&lt;=$P$2,100&lt;=$P$2),INDEX(WH_Backend!$DZ$6:$IO$125,$L62,100),0)</f>
        <v>0</v>
      </c>
      <c r="DI62">
        <f>IF(AND($L62&lt;=$P$2,101&lt;=$P$2),INDEX(WH_Backend!$DZ$6:$IO$125,$L62,101),0)</f>
        <v>0</v>
      </c>
      <c r="DJ62">
        <f>IF(AND($L62&lt;=$P$2,102&lt;=$P$2),INDEX(WH_Backend!$DZ$6:$IO$125,$L62,102),0)</f>
        <v>0</v>
      </c>
      <c r="DK62">
        <f>IF(AND($L62&lt;=$P$2,103&lt;=$P$2),INDEX(WH_Backend!$DZ$6:$IO$125,$L62,103),0)</f>
        <v>0</v>
      </c>
      <c r="DL62">
        <f>IF(AND($L62&lt;=$P$2,104&lt;=$P$2),INDEX(WH_Backend!$DZ$6:$IO$125,$L62,104),0)</f>
        <v>0</v>
      </c>
      <c r="DM62">
        <f>IF(AND($L62&lt;=$P$2,105&lt;=$P$2),INDEX(WH_Backend!$DZ$6:$IO$125,$L62,105),0)</f>
        <v>0</v>
      </c>
      <c r="DN62">
        <f>IF(AND($L62&lt;=$P$2,106&lt;=$P$2),INDEX(WH_Backend!$DZ$6:$IO$125,$L62,106),0)</f>
        <v>0</v>
      </c>
      <c r="DO62">
        <f>IF(AND($L62&lt;=$P$2,107&lt;=$P$2),INDEX(WH_Backend!$DZ$6:$IO$125,$L62,107),0)</f>
        <v>0</v>
      </c>
      <c r="DP62">
        <f>IF(AND($L62&lt;=$P$2,108&lt;=$P$2),INDEX(WH_Backend!$DZ$6:$IO$125,$L62,108),0)</f>
        <v>0</v>
      </c>
      <c r="DQ62">
        <f>IF(AND($L62&lt;=$P$2,109&lt;=$P$2),INDEX(WH_Backend!$DZ$6:$IO$125,$L62,109),0)</f>
        <v>0</v>
      </c>
      <c r="DR62">
        <f>IF(AND($L62&lt;=$P$2,110&lt;=$P$2),INDEX(WH_Backend!$DZ$6:$IO$125,$L62,110),0)</f>
        <v>0</v>
      </c>
      <c r="DS62">
        <f>IF(AND($L62&lt;=$P$2,111&lt;=$P$2),INDEX(WH_Backend!$DZ$6:$IO$125,$L62,111),0)</f>
        <v>0</v>
      </c>
      <c r="DT62">
        <f>IF(AND($L62&lt;=$P$2,112&lt;=$P$2),INDEX(WH_Backend!$DZ$6:$IO$125,$L62,112),0)</f>
        <v>0</v>
      </c>
      <c r="DU62">
        <f>IF(AND($L62&lt;=$P$2,113&lt;=$P$2),INDEX(WH_Backend!$DZ$6:$IO$125,$L62,113),0)</f>
        <v>0</v>
      </c>
      <c r="DV62">
        <f>IF(AND($L62&lt;=$P$2,114&lt;=$P$2),INDEX(WH_Backend!$DZ$6:$IO$125,$L62,114),0)</f>
        <v>0</v>
      </c>
      <c r="DW62">
        <f>IF(AND($L62&lt;=$P$2,115&lt;=$P$2),INDEX(WH_Backend!$DZ$6:$IO$125,$L62,115),0)</f>
        <v>0</v>
      </c>
      <c r="DX62">
        <f>IF(AND($L62&lt;=$P$2,116&lt;=$P$2),INDEX(WH_Backend!$DZ$6:$IO$125,$L62,116),0)</f>
        <v>0</v>
      </c>
      <c r="DY62">
        <f>IF(AND($L62&lt;=$P$2,117&lt;=$P$2),INDEX(WH_Backend!$DZ$6:$IO$125,$L62,117),0)</f>
        <v>0</v>
      </c>
      <c r="DZ62">
        <f>IF(AND($L62&lt;=$P$2,118&lt;=$P$2),INDEX(WH_Backend!$DZ$6:$IO$125,$L62,118),0)</f>
        <v>0</v>
      </c>
      <c r="EA62">
        <f>IF(AND($L62&lt;=$P$2,119&lt;=$P$2),INDEX(WH_Backend!$DZ$6:$IO$125,$L62,119),0)</f>
        <v>0</v>
      </c>
      <c r="EB62">
        <f>IF(AND($L62&lt;=$P$2,120&lt;=$P$2),INDEX(WH_Backend!$DZ$6:$IO$125,$L62,120),0)</f>
        <v>0</v>
      </c>
    </row>
    <row r="63" spans="1:132" ht="15">
      <c r="A63" s="25">
        <f>IF(L63&lt;=$P$2,INDEX(WH_Backend!$E$6:$E$125,L63),0)</f>
        <v>0</v>
      </c>
      <c r="B63" s="25">
        <f t="array" ref="B63">IF(L63&lt;=$P$2,MMULT(M188:INDEX(M188:EF188,$P$2),$A$6:INDEX($A$6:$A$125,$P$2)),0)</f>
        <v>0</v>
      </c>
      <c r="C63" s="25">
        <f t="shared" si="0"/>
        <v>0</v>
      </c>
      <c r="E63" t="str">
        <f>IF(L63&lt;=$P$2,Inputs!A63,"")</f>
        <v/>
      </c>
      <c r="F63" s="25" t="str">
        <f>IF(L63&lt;=$P$2,Inputs!D63,"")</f>
        <v/>
      </c>
      <c r="G63" s="25" t="str">
        <f t="shared" si="2"/>
        <v/>
      </c>
      <c r="J63" t="str">
        <f>IF($L63&lt;=$E$2,WH_Numerical!$F63,"")</f>
        <v/>
      </c>
      <c r="L63" s="10">
        <v>58</v>
      </c>
      <c r="M63">
        <f>IF(AND($L63&lt;=$P$2,1&lt;=$P$2),INDEX(WH_Backend!$DZ$6:$IO$125,$L63,1),0)</f>
        <v>0</v>
      </c>
      <c r="N63">
        <f>IF(AND($L63&lt;=$P$2,2&lt;=$P$2),INDEX(WH_Backend!$DZ$6:$IO$125,$L63,2),0)</f>
        <v>0</v>
      </c>
      <c r="O63">
        <f>IF(AND($L63&lt;=$P$2,3&lt;=$P$2),INDEX(WH_Backend!$DZ$6:$IO$125,$L63,3),0)</f>
        <v>0</v>
      </c>
      <c r="P63">
        <f>IF(AND($L63&lt;=$P$2,4&lt;=$P$2),INDEX(WH_Backend!$DZ$6:$IO$125,$L63,4),0)</f>
        <v>0</v>
      </c>
      <c r="Q63">
        <f>IF(AND($L63&lt;=$P$2,5&lt;=$P$2),INDEX(WH_Backend!$DZ$6:$IO$125,$L63,5),0)</f>
        <v>0</v>
      </c>
      <c r="R63">
        <f>IF(AND($L63&lt;=$P$2,6&lt;=$P$2),INDEX(WH_Backend!$DZ$6:$IO$125,$L63,6),0)</f>
        <v>0</v>
      </c>
      <c r="S63">
        <f>IF(AND($L63&lt;=$P$2,7&lt;=$P$2),INDEX(WH_Backend!$DZ$6:$IO$125,$L63,7),0)</f>
        <v>0</v>
      </c>
      <c r="T63">
        <f>IF(AND($L63&lt;=$P$2,8&lt;=$P$2),INDEX(WH_Backend!$DZ$6:$IO$125,$L63,8),0)</f>
        <v>0</v>
      </c>
      <c r="U63">
        <f>IF(AND($L63&lt;=$P$2,9&lt;=$P$2),INDEX(WH_Backend!$DZ$6:$IO$125,$L63,9),0)</f>
        <v>0</v>
      </c>
      <c r="V63">
        <f>IF(AND($L63&lt;=$P$2,10&lt;=$P$2),INDEX(WH_Backend!$DZ$6:$IO$125,$L63,10),0)</f>
        <v>0</v>
      </c>
      <c r="W63">
        <f>IF(AND($L63&lt;=$P$2,11&lt;=$P$2),INDEX(WH_Backend!$DZ$6:$IO$125,$L63,11),0)</f>
        <v>0</v>
      </c>
      <c r="X63">
        <f>IF(AND($L63&lt;=$P$2,12&lt;=$P$2),INDEX(WH_Backend!$DZ$6:$IO$125,$L63,12),0)</f>
        <v>0</v>
      </c>
      <c r="Y63">
        <f>IF(AND($L63&lt;=$P$2,13&lt;=$P$2),INDEX(WH_Backend!$DZ$6:$IO$125,$L63,13),0)</f>
        <v>0</v>
      </c>
      <c r="Z63">
        <f>IF(AND($L63&lt;=$P$2,14&lt;=$P$2),INDEX(WH_Backend!$DZ$6:$IO$125,$L63,14),0)</f>
        <v>0</v>
      </c>
      <c r="AA63">
        <f>IF(AND($L63&lt;=$P$2,15&lt;=$P$2),INDEX(WH_Backend!$DZ$6:$IO$125,$L63,15),0)</f>
        <v>0</v>
      </c>
      <c r="AB63">
        <f>IF(AND($L63&lt;=$P$2,16&lt;=$P$2),INDEX(WH_Backend!$DZ$6:$IO$125,$L63,16),0)</f>
        <v>0</v>
      </c>
      <c r="AC63">
        <f>IF(AND($L63&lt;=$P$2,17&lt;=$P$2),INDEX(WH_Backend!$DZ$6:$IO$125,$L63,17),0)</f>
        <v>0</v>
      </c>
      <c r="AD63">
        <f>IF(AND($L63&lt;=$P$2,18&lt;=$P$2),INDEX(WH_Backend!$DZ$6:$IO$125,$L63,18),0)</f>
        <v>0</v>
      </c>
      <c r="AE63">
        <f>IF(AND($L63&lt;=$P$2,19&lt;=$P$2),INDEX(WH_Backend!$DZ$6:$IO$125,$L63,19),0)</f>
        <v>0</v>
      </c>
      <c r="AF63">
        <f>IF(AND($L63&lt;=$P$2,20&lt;=$P$2),INDEX(WH_Backend!$DZ$6:$IO$125,$L63,20),0)</f>
        <v>0</v>
      </c>
      <c r="AG63">
        <f>IF(AND($L63&lt;=$P$2,21&lt;=$P$2),INDEX(WH_Backend!$DZ$6:$IO$125,$L63,21),0)</f>
        <v>0</v>
      </c>
      <c r="AH63">
        <f>IF(AND($L63&lt;=$P$2,22&lt;=$P$2),INDEX(WH_Backend!$DZ$6:$IO$125,$L63,22),0)</f>
        <v>0</v>
      </c>
      <c r="AI63">
        <f>IF(AND($L63&lt;=$P$2,23&lt;=$P$2),INDEX(WH_Backend!$DZ$6:$IO$125,$L63,23),0)</f>
        <v>0</v>
      </c>
      <c r="AJ63">
        <f>IF(AND($L63&lt;=$P$2,24&lt;=$P$2),INDEX(WH_Backend!$DZ$6:$IO$125,$L63,24),0)</f>
        <v>0</v>
      </c>
      <c r="AK63">
        <f>IF(AND($L63&lt;=$P$2,25&lt;=$P$2),INDEX(WH_Backend!$DZ$6:$IO$125,$L63,25),0)</f>
        <v>0</v>
      </c>
      <c r="AL63">
        <f>IF(AND($L63&lt;=$P$2,26&lt;=$P$2),INDEX(WH_Backend!$DZ$6:$IO$125,$L63,26),0)</f>
        <v>0</v>
      </c>
      <c r="AM63">
        <f>IF(AND($L63&lt;=$P$2,27&lt;=$P$2),INDEX(WH_Backend!$DZ$6:$IO$125,$L63,27),0)</f>
        <v>0</v>
      </c>
      <c r="AN63">
        <f>IF(AND($L63&lt;=$P$2,28&lt;=$P$2),INDEX(WH_Backend!$DZ$6:$IO$125,$L63,28),0)</f>
        <v>0</v>
      </c>
      <c r="AO63">
        <f>IF(AND($L63&lt;=$P$2,29&lt;=$P$2),INDEX(WH_Backend!$DZ$6:$IO$125,$L63,29),0)</f>
        <v>0</v>
      </c>
      <c r="AP63">
        <f>IF(AND($L63&lt;=$P$2,30&lt;=$P$2),INDEX(WH_Backend!$DZ$6:$IO$125,$L63,30),0)</f>
        <v>0</v>
      </c>
      <c r="AQ63">
        <f>IF(AND($L63&lt;=$P$2,31&lt;=$P$2),INDEX(WH_Backend!$DZ$6:$IO$125,$L63,31),0)</f>
        <v>0</v>
      </c>
      <c r="AR63">
        <f>IF(AND($L63&lt;=$P$2,32&lt;=$P$2),INDEX(WH_Backend!$DZ$6:$IO$125,$L63,32),0)</f>
        <v>0</v>
      </c>
      <c r="AS63">
        <f>IF(AND($L63&lt;=$P$2,33&lt;=$P$2),INDEX(WH_Backend!$DZ$6:$IO$125,$L63,33),0)</f>
        <v>0</v>
      </c>
      <c r="AT63">
        <f>IF(AND($L63&lt;=$P$2,34&lt;=$P$2),INDEX(WH_Backend!$DZ$6:$IO$125,$L63,34),0)</f>
        <v>0</v>
      </c>
      <c r="AU63">
        <f>IF(AND($L63&lt;=$P$2,35&lt;=$P$2),INDEX(WH_Backend!$DZ$6:$IO$125,$L63,35),0)</f>
        <v>0</v>
      </c>
      <c r="AV63">
        <f>IF(AND($L63&lt;=$P$2,36&lt;=$P$2),INDEX(WH_Backend!$DZ$6:$IO$125,$L63,36),0)</f>
        <v>0</v>
      </c>
      <c r="AW63">
        <f>IF(AND($L63&lt;=$P$2,37&lt;=$P$2),INDEX(WH_Backend!$DZ$6:$IO$125,$L63,37),0)</f>
        <v>0</v>
      </c>
      <c r="AX63">
        <f>IF(AND($L63&lt;=$P$2,38&lt;=$P$2),INDEX(WH_Backend!$DZ$6:$IO$125,$L63,38),0)</f>
        <v>0</v>
      </c>
      <c r="AY63">
        <f>IF(AND($L63&lt;=$P$2,39&lt;=$P$2),INDEX(WH_Backend!$DZ$6:$IO$125,$L63,39),0)</f>
        <v>0</v>
      </c>
      <c r="AZ63">
        <f>IF(AND($L63&lt;=$P$2,40&lt;=$P$2),INDEX(WH_Backend!$DZ$6:$IO$125,$L63,40),0)</f>
        <v>0</v>
      </c>
      <c r="BA63">
        <f>IF(AND($L63&lt;=$P$2,41&lt;=$P$2),INDEX(WH_Backend!$DZ$6:$IO$125,$L63,41),0)</f>
        <v>0</v>
      </c>
      <c r="BB63">
        <f>IF(AND($L63&lt;=$P$2,42&lt;=$P$2),INDEX(WH_Backend!$DZ$6:$IO$125,$L63,42),0)</f>
        <v>0</v>
      </c>
      <c r="BC63">
        <f>IF(AND($L63&lt;=$P$2,43&lt;=$P$2),INDEX(WH_Backend!$DZ$6:$IO$125,$L63,43),0)</f>
        <v>0</v>
      </c>
      <c r="BD63">
        <f>IF(AND($L63&lt;=$P$2,44&lt;=$P$2),INDEX(WH_Backend!$DZ$6:$IO$125,$L63,44),0)</f>
        <v>0</v>
      </c>
      <c r="BE63">
        <f>IF(AND($L63&lt;=$P$2,45&lt;=$P$2),INDEX(WH_Backend!$DZ$6:$IO$125,$L63,45),0)</f>
        <v>0</v>
      </c>
      <c r="BF63">
        <f>IF(AND($L63&lt;=$P$2,46&lt;=$P$2),INDEX(WH_Backend!$DZ$6:$IO$125,$L63,46),0)</f>
        <v>0</v>
      </c>
      <c r="BG63">
        <f>IF(AND($L63&lt;=$P$2,47&lt;=$P$2),INDEX(WH_Backend!$DZ$6:$IO$125,$L63,47),0)</f>
        <v>0</v>
      </c>
      <c r="BH63">
        <f>IF(AND($L63&lt;=$P$2,48&lt;=$P$2),INDEX(WH_Backend!$DZ$6:$IO$125,$L63,48),0)</f>
        <v>0</v>
      </c>
      <c r="BI63">
        <f>IF(AND($L63&lt;=$P$2,49&lt;=$P$2),INDEX(WH_Backend!$DZ$6:$IO$125,$L63,49),0)</f>
        <v>0</v>
      </c>
      <c r="BJ63">
        <f>IF(AND($L63&lt;=$P$2,50&lt;=$P$2),INDEX(WH_Backend!$DZ$6:$IO$125,$L63,50),0)</f>
        <v>0</v>
      </c>
      <c r="BK63">
        <f>IF(AND($L63&lt;=$P$2,51&lt;=$P$2),INDEX(WH_Backend!$DZ$6:$IO$125,$L63,51),0)</f>
        <v>0</v>
      </c>
      <c r="BL63">
        <f>IF(AND($L63&lt;=$P$2,52&lt;=$P$2),INDEX(WH_Backend!$DZ$6:$IO$125,$L63,52),0)</f>
        <v>0</v>
      </c>
      <c r="BM63">
        <f>IF(AND($L63&lt;=$P$2,53&lt;=$P$2),INDEX(WH_Backend!$DZ$6:$IO$125,$L63,53),0)</f>
        <v>0</v>
      </c>
      <c r="BN63">
        <f>IF(AND($L63&lt;=$P$2,54&lt;=$P$2),INDEX(WH_Backend!$DZ$6:$IO$125,$L63,54),0)</f>
        <v>0</v>
      </c>
      <c r="BO63">
        <f>IF(AND($L63&lt;=$P$2,55&lt;=$P$2),INDEX(WH_Backend!$DZ$6:$IO$125,$L63,55),0)</f>
        <v>0</v>
      </c>
      <c r="BP63">
        <f>IF(AND($L63&lt;=$P$2,56&lt;=$P$2),INDEX(WH_Backend!$DZ$6:$IO$125,$L63,56),0)</f>
        <v>0</v>
      </c>
      <c r="BQ63">
        <f>IF(AND($L63&lt;=$P$2,57&lt;=$P$2),INDEX(WH_Backend!$DZ$6:$IO$125,$L63,57),0)</f>
        <v>0</v>
      </c>
      <c r="BR63">
        <f>IF(AND($L63&lt;=$P$2,58&lt;=$P$2),INDEX(WH_Backend!$DZ$6:$IO$125,$L63,58),0)</f>
        <v>0</v>
      </c>
      <c r="BS63">
        <f>IF(AND($L63&lt;=$P$2,59&lt;=$P$2),INDEX(WH_Backend!$DZ$6:$IO$125,$L63,59),0)</f>
        <v>0</v>
      </c>
      <c r="BT63">
        <f>IF(AND($L63&lt;=$P$2,60&lt;=$P$2),INDEX(WH_Backend!$DZ$6:$IO$125,$L63,60),0)</f>
        <v>0</v>
      </c>
      <c r="BU63">
        <f>IF(AND($L63&lt;=$P$2,61&lt;=$P$2),INDEX(WH_Backend!$DZ$6:$IO$125,$L63,61),0)</f>
        <v>0</v>
      </c>
      <c r="BV63">
        <f>IF(AND($L63&lt;=$P$2,62&lt;=$P$2),INDEX(WH_Backend!$DZ$6:$IO$125,$L63,62),0)</f>
        <v>0</v>
      </c>
      <c r="BW63">
        <f>IF(AND($L63&lt;=$P$2,63&lt;=$P$2),INDEX(WH_Backend!$DZ$6:$IO$125,$L63,63),0)</f>
        <v>0</v>
      </c>
      <c r="BX63">
        <f>IF(AND($L63&lt;=$P$2,64&lt;=$P$2),INDEX(WH_Backend!$DZ$6:$IO$125,$L63,64),0)</f>
        <v>0</v>
      </c>
      <c r="BY63">
        <f>IF(AND($L63&lt;=$P$2,65&lt;=$P$2),INDEX(WH_Backend!$DZ$6:$IO$125,$L63,65),0)</f>
        <v>0</v>
      </c>
      <c r="BZ63">
        <f>IF(AND($L63&lt;=$P$2,66&lt;=$P$2),INDEX(WH_Backend!$DZ$6:$IO$125,$L63,66),0)</f>
        <v>0</v>
      </c>
      <c r="CA63">
        <f>IF(AND($L63&lt;=$P$2,67&lt;=$P$2),INDEX(WH_Backend!$DZ$6:$IO$125,$L63,67),0)</f>
        <v>0</v>
      </c>
      <c r="CB63">
        <f>IF(AND($L63&lt;=$P$2,68&lt;=$P$2),INDEX(WH_Backend!$DZ$6:$IO$125,$L63,68),0)</f>
        <v>0</v>
      </c>
      <c r="CC63">
        <f>IF(AND($L63&lt;=$P$2,69&lt;=$P$2),INDEX(WH_Backend!$DZ$6:$IO$125,$L63,69),0)</f>
        <v>0</v>
      </c>
      <c r="CD63">
        <f>IF(AND($L63&lt;=$P$2,70&lt;=$P$2),INDEX(WH_Backend!$DZ$6:$IO$125,$L63,70),0)</f>
        <v>0</v>
      </c>
      <c r="CE63">
        <f>IF(AND($L63&lt;=$P$2,71&lt;=$P$2),INDEX(WH_Backend!$DZ$6:$IO$125,$L63,71),0)</f>
        <v>0</v>
      </c>
      <c r="CF63">
        <f>IF(AND($L63&lt;=$P$2,72&lt;=$P$2),INDEX(WH_Backend!$DZ$6:$IO$125,$L63,72),0)</f>
        <v>0</v>
      </c>
      <c r="CG63">
        <f>IF(AND($L63&lt;=$P$2,73&lt;=$P$2),INDEX(WH_Backend!$DZ$6:$IO$125,$L63,73),0)</f>
        <v>0</v>
      </c>
      <c r="CH63">
        <f>IF(AND($L63&lt;=$P$2,74&lt;=$P$2),INDEX(WH_Backend!$DZ$6:$IO$125,$L63,74),0)</f>
        <v>0</v>
      </c>
      <c r="CI63">
        <f>IF(AND($L63&lt;=$P$2,75&lt;=$P$2),INDEX(WH_Backend!$DZ$6:$IO$125,$L63,75),0)</f>
        <v>0</v>
      </c>
      <c r="CJ63">
        <f>IF(AND($L63&lt;=$P$2,76&lt;=$P$2),INDEX(WH_Backend!$DZ$6:$IO$125,$L63,76),0)</f>
        <v>0</v>
      </c>
      <c r="CK63">
        <f>IF(AND($L63&lt;=$P$2,77&lt;=$P$2),INDEX(WH_Backend!$DZ$6:$IO$125,$L63,77),0)</f>
        <v>0</v>
      </c>
      <c r="CL63">
        <f>IF(AND($L63&lt;=$P$2,78&lt;=$P$2),INDEX(WH_Backend!$DZ$6:$IO$125,$L63,78),0)</f>
        <v>0</v>
      </c>
      <c r="CM63">
        <f>IF(AND($L63&lt;=$P$2,79&lt;=$P$2),INDEX(WH_Backend!$DZ$6:$IO$125,$L63,79),0)</f>
        <v>0</v>
      </c>
      <c r="CN63">
        <f>IF(AND($L63&lt;=$P$2,80&lt;=$P$2),INDEX(WH_Backend!$DZ$6:$IO$125,$L63,80),0)</f>
        <v>0</v>
      </c>
      <c r="CO63">
        <f>IF(AND($L63&lt;=$P$2,81&lt;=$P$2),INDEX(WH_Backend!$DZ$6:$IO$125,$L63,81),0)</f>
        <v>0</v>
      </c>
      <c r="CP63">
        <f>IF(AND($L63&lt;=$P$2,82&lt;=$P$2),INDEX(WH_Backend!$DZ$6:$IO$125,$L63,82),0)</f>
        <v>0</v>
      </c>
      <c r="CQ63">
        <f>IF(AND($L63&lt;=$P$2,83&lt;=$P$2),INDEX(WH_Backend!$DZ$6:$IO$125,$L63,83),0)</f>
        <v>0</v>
      </c>
      <c r="CR63">
        <f>IF(AND($L63&lt;=$P$2,84&lt;=$P$2),INDEX(WH_Backend!$DZ$6:$IO$125,$L63,84),0)</f>
        <v>0</v>
      </c>
      <c r="CS63">
        <f>IF(AND($L63&lt;=$P$2,85&lt;=$P$2),INDEX(WH_Backend!$DZ$6:$IO$125,$L63,85),0)</f>
        <v>0</v>
      </c>
      <c r="CT63">
        <f>IF(AND($L63&lt;=$P$2,86&lt;=$P$2),INDEX(WH_Backend!$DZ$6:$IO$125,$L63,86),0)</f>
        <v>0</v>
      </c>
      <c r="CU63">
        <f>IF(AND($L63&lt;=$P$2,87&lt;=$P$2),INDEX(WH_Backend!$DZ$6:$IO$125,$L63,87),0)</f>
        <v>0</v>
      </c>
      <c r="CV63">
        <f>IF(AND($L63&lt;=$P$2,88&lt;=$P$2),INDEX(WH_Backend!$DZ$6:$IO$125,$L63,88),0)</f>
        <v>0</v>
      </c>
      <c r="CW63">
        <f>IF(AND($L63&lt;=$P$2,89&lt;=$P$2),INDEX(WH_Backend!$DZ$6:$IO$125,$L63,89),0)</f>
        <v>0</v>
      </c>
      <c r="CX63">
        <f>IF(AND($L63&lt;=$P$2,90&lt;=$P$2),INDEX(WH_Backend!$DZ$6:$IO$125,$L63,90),0)</f>
        <v>0</v>
      </c>
      <c r="CY63">
        <f>IF(AND($L63&lt;=$P$2,91&lt;=$P$2),INDEX(WH_Backend!$DZ$6:$IO$125,$L63,91),0)</f>
        <v>0</v>
      </c>
      <c r="CZ63">
        <f>IF(AND($L63&lt;=$P$2,92&lt;=$P$2),INDEX(WH_Backend!$DZ$6:$IO$125,$L63,92),0)</f>
        <v>0</v>
      </c>
      <c r="DA63">
        <f>IF(AND($L63&lt;=$P$2,93&lt;=$P$2),INDEX(WH_Backend!$DZ$6:$IO$125,$L63,93),0)</f>
        <v>0</v>
      </c>
      <c r="DB63">
        <f>IF(AND($L63&lt;=$P$2,94&lt;=$P$2),INDEX(WH_Backend!$DZ$6:$IO$125,$L63,94),0)</f>
        <v>0</v>
      </c>
      <c r="DC63">
        <f>IF(AND($L63&lt;=$P$2,95&lt;=$P$2),INDEX(WH_Backend!$DZ$6:$IO$125,$L63,95),0)</f>
        <v>0</v>
      </c>
      <c r="DD63">
        <f>IF(AND($L63&lt;=$P$2,96&lt;=$P$2),INDEX(WH_Backend!$DZ$6:$IO$125,$L63,96),0)</f>
        <v>0</v>
      </c>
      <c r="DE63">
        <f>IF(AND($L63&lt;=$P$2,97&lt;=$P$2),INDEX(WH_Backend!$DZ$6:$IO$125,$L63,97),0)</f>
        <v>0</v>
      </c>
      <c r="DF63">
        <f>IF(AND($L63&lt;=$P$2,98&lt;=$P$2),INDEX(WH_Backend!$DZ$6:$IO$125,$L63,98),0)</f>
        <v>0</v>
      </c>
      <c r="DG63">
        <f>IF(AND($L63&lt;=$P$2,99&lt;=$P$2),INDEX(WH_Backend!$DZ$6:$IO$125,$L63,99),0)</f>
        <v>0</v>
      </c>
      <c r="DH63">
        <f>IF(AND($L63&lt;=$P$2,100&lt;=$P$2),INDEX(WH_Backend!$DZ$6:$IO$125,$L63,100),0)</f>
        <v>0</v>
      </c>
      <c r="DI63">
        <f>IF(AND($L63&lt;=$P$2,101&lt;=$P$2),INDEX(WH_Backend!$DZ$6:$IO$125,$L63,101),0)</f>
        <v>0</v>
      </c>
      <c r="DJ63">
        <f>IF(AND($L63&lt;=$P$2,102&lt;=$P$2),INDEX(WH_Backend!$DZ$6:$IO$125,$L63,102),0)</f>
        <v>0</v>
      </c>
      <c r="DK63">
        <f>IF(AND($L63&lt;=$P$2,103&lt;=$P$2),INDEX(WH_Backend!$DZ$6:$IO$125,$L63,103),0)</f>
        <v>0</v>
      </c>
      <c r="DL63">
        <f>IF(AND($L63&lt;=$P$2,104&lt;=$P$2),INDEX(WH_Backend!$DZ$6:$IO$125,$L63,104),0)</f>
        <v>0</v>
      </c>
      <c r="DM63">
        <f>IF(AND($L63&lt;=$P$2,105&lt;=$P$2),INDEX(WH_Backend!$DZ$6:$IO$125,$L63,105),0)</f>
        <v>0</v>
      </c>
      <c r="DN63">
        <f>IF(AND($L63&lt;=$P$2,106&lt;=$P$2),INDEX(WH_Backend!$DZ$6:$IO$125,$L63,106),0)</f>
        <v>0</v>
      </c>
      <c r="DO63">
        <f>IF(AND($L63&lt;=$P$2,107&lt;=$P$2),INDEX(WH_Backend!$DZ$6:$IO$125,$L63,107),0)</f>
        <v>0</v>
      </c>
      <c r="DP63">
        <f>IF(AND($L63&lt;=$P$2,108&lt;=$P$2),INDEX(WH_Backend!$DZ$6:$IO$125,$L63,108),0)</f>
        <v>0</v>
      </c>
      <c r="DQ63">
        <f>IF(AND($L63&lt;=$P$2,109&lt;=$P$2),INDEX(WH_Backend!$DZ$6:$IO$125,$L63,109),0)</f>
        <v>0</v>
      </c>
      <c r="DR63">
        <f>IF(AND($L63&lt;=$P$2,110&lt;=$P$2),INDEX(WH_Backend!$DZ$6:$IO$125,$L63,110),0)</f>
        <v>0</v>
      </c>
      <c r="DS63">
        <f>IF(AND($L63&lt;=$P$2,111&lt;=$P$2),INDEX(WH_Backend!$DZ$6:$IO$125,$L63,111),0)</f>
        <v>0</v>
      </c>
      <c r="DT63">
        <f>IF(AND($L63&lt;=$P$2,112&lt;=$P$2),INDEX(WH_Backend!$DZ$6:$IO$125,$L63,112),0)</f>
        <v>0</v>
      </c>
      <c r="DU63">
        <f>IF(AND($L63&lt;=$P$2,113&lt;=$P$2),INDEX(WH_Backend!$DZ$6:$IO$125,$L63,113),0)</f>
        <v>0</v>
      </c>
      <c r="DV63">
        <f>IF(AND($L63&lt;=$P$2,114&lt;=$P$2),INDEX(WH_Backend!$DZ$6:$IO$125,$L63,114),0)</f>
        <v>0</v>
      </c>
      <c r="DW63">
        <f>IF(AND($L63&lt;=$P$2,115&lt;=$P$2),INDEX(WH_Backend!$DZ$6:$IO$125,$L63,115),0)</f>
        <v>0</v>
      </c>
      <c r="DX63">
        <f>IF(AND($L63&lt;=$P$2,116&lt;=$P$2),INDEX(WH_Backend!$DZ$6:$IO$125,$L63,116),0)</f>
        <v>0</v>
      </c>
      <c r="DY63">
        <f>IF(AND($L63&lt;=$P$2,117&lt;=$P$2),INDEX(WH_Backend!$DZ$6:$IO$125,$L63,117),0)</f>
        <v>0</v>
      </c>
      <c r="DZ63">
        <f>IF(AND($L63&lt;=$P$2,118&lt;=$P$2),INDEX(WH_Backend!$DZ$6:$IO$125,$L63,118),0)</f>
        <v>0</v>
      </c>
      <c r="EA63">
        <f>IF(AND($L63&lt;=$P$2,119&lt;=$P$2),INDEX(WH_Backend!$DZ$6:$IO$125,$L63,119),0)</f>
        <v>0</v>
      </c>
      <c r="EB63">
        <f>IF(AND($L63&lt;=$P$2,120&lt;=$P$2),INDEX(WH_Backend!$DZ$6:$IO$125,$L63,120),0)</f>
        <v>0</v>
      </c>
    </row>
    <row r="64" spans="1:132" ht="15">
      <c r="A64" s="25">
        <f>IF(L64&lt;=$P$2,INDEX(WH_Backend!$E$6:$E$125,L64),0)</f>
        <v>0</v>
      </c>
      <c r="B64" s="25">
        <f t="array" ref="B64">IF(L64&lt;=$P$2,MMULT(M189:INDEX(M189:EF189,$P$2),$A$6:INDEX($A$6:$A$125,$P$2)),0)</f>
        <v>0</v>
      </c>
      <c r="C64" s="25">
        <f t="shared" si="0"/>
        <v>0</v>
      </c>
      <c r="E64" t="str">
        <f>IF(L64&lt;=$P$2,Inputs!A64,"")</f>
        <v/>
      </c>
      <c r="F64" s="25" t="str">
        <f>IF(L64&lt;=$P$2,Inputs!D64,"")</f>
        <v/>
      </c>
      <c r="G64" s="25" t="str">
        <f t="shared" si="2"/>
        <v/>
      </c>
      <c r="J64" t="str">
        <f>IF($L64&lt;=$E$2,WH_Numerical!$F64,"")</f>
        <v/>
      </c>
      <c r="L64" s="10">
        <v>59</v>
      </c>
      <c r="M64">
        <f>IF(AND($L64&lt;=$P$2,1&lt;=$P$2),INDEX(WH_Backend!$DZ$6:$IO$125,$L64,1),0)</f>
        <v>0</v>
      </c>
      <c r="N64">
        <f>IF(AND($L64&lt;=$P$2,2&lt;=$P$2),INDEX(WH_Backend!$DZ$6:$IO$125,$L64,2),0)</f>
        <v>0</v>
      </c>
      <c r="O64">
        <f>IF(AND($L64&lt;=$P$2,3&lt;=$P$2),INDEX(WH_Backend!$DZ$6:$IO$125,$L64,3),0)</f>
        <v>0</v>
      </c>
      <c r="P64">
        <f>IF(AND($L64&lt;=$P$2,4&lt;=$P$2),INDEX(WH_Backend!$DZ$6:$IO$125,$L64,4),0)</f>
        <v>0</v>
      </c>
      <c r="Q64">
        <f>IF(AND($L64&lt;=$P$2,5&lt;=$P$2),INDEX(WH_Backend!$DZ$6:$IO$125,$L64,5),0)</f>
        <v>0</v>
      </c>
      <c r="R64">
        <f>IF(AND($L64&lt;=$P$2,6&lt;=$P$2),INDEX(WH_Backend!$DZ$6:$IO$125,$L64,6),0)</f>
        <v>0</v>
      </c>
      <c r="S64">
        <f>IF(AND($L64&lt;=$P$2,7&lt;=$P$2),INDEX(WH_Backend!$DZ$6:$IO$125,$L64,7),0)</f>
        <v>0</v>
      </c>
      <c r="T64">
        <f>IF(AND($L64&lt;=$P$2,8&lt;=$P$2),INDEX(WH_Backend!$DZ$6:$IO$125,$L64,8),0)</f>
        <v>0</v>
      </c>
      <c r="U64">
        <f>IF(AND($L64&lt;=$P$2,9&lt;=$P$2),INDEX(WH_Backend!$DZ$6:$IO$125,$L64,9),0)</f>
        <v>0</v>
      </c>
      <c r="V64">
        <f>IF(AND($L64&lt;=$P$2,10&lt;=$P$2),INDEX(WH_Backend!$DZ$6:$IO$125,$L64,10),0)</f>
        <v>0</v>
      </c>
      <c r="W64">
        <f>IF(AND($L64&lt;=$P$2,11&lt;=$P$2),INDEX(WH_Backend!$DZ$6:$IO$125,$L64,11),0)</f>
        <v>0</v>
      </c>
      <c r="X64">
        <f>IF(AND($L64&lt;=$P$2,12&lt;=$P$2),INDEX(WH_Backend!$DZ$6:$IO$125,$L64,12),0)</f>
        <v>0</v>
      </c>
      <c r="Y64">
        <f>IF(AND($L64&lt;=$P$2,13&lt;=$P$2),INDEX(WH_Backend!$DZ$6:$IO$125,$L64,13),0)</f>
        <v>0</v>
      </c>
      <c r="Z64">
        <f>IF(AND($L64&lt;=$P$2,14&lt;=$P$2),INDEX(WH_Backend!$DZ$6:$IO$125,$L64,14),0)</f>
        <v>0</v>
      </c>
      <c r="AA64">
        <f>IF(AND($L64&lt;=$P$2,15&lt;=$P$2),INDEX(WH_Backend!$DZ$6:$IO$125,$L64,15),0)</f>
        <v>0</v>
      </c>
      <c r="AB64">
        <f>IF(AND($L64&lt;=$P$2,16&lt;=$P$2),INDEX(WH_Backend!$DZ$6:$IO$125,$L64,16),0)</f>
        <v>0</v>
      </c>
      <c r="AC64">
        <f>IF(AND($L64&lt;=$P$2,17&lt;=$P$2),INDEX(WH_Backend!$DZ$6:$IO$125,$L64,17),0)</f>
        <v>0</v>
      </c>
      <c r="AD64">
        <f>IF(AND($L64&lt;=$P$2,18&lt;=$P$2),INDEX(WH_Backend!$DZ$6:$IO$125,$L64,18),0)</f>
        <v>0</v>
      </c>
      <c r="AE64">
        <f>IF(AND($L64&lt;=$P$2,19&lt;=$P$2),INDEX(WH_Backend!$DZ$6:$IO$125,$L64,19),0)</f>
        <v>0</v>
      </c>
      <c r="AF64">
        <f>IF(AND($L64&lt;=$P$2,20&lt;=$P$2),INDEX(WH_Backend!$DZ$6:$IO$125,$L64,20),0)</f>
        <v>0</v>
      </c>
      <c r="AG64">
        <f>IF(AND($L64&lt;=$P$2,21&lt;=$P$2),INDEX(WH_Backend!$DZ$6:$IO$125,$L64,21),0)</f>
        <v>0</v>
      </c>
      <c r="AH64">
        <f>IF(AND($L64&lt;=$P$2,22&lt;=$P$2),INDEX(WH_Backend!$DZ$6:$IO$125,$L64,22),0)</f>
        <v>0</v>
      </c>
      <c r="AI64">
        <f>IF(AND($L64&lt;=$P$2,23&lt;=$P$2),INDEX(WH_Backend!$DZ$6:$IO$125,$L64,23),0)</f>
        <v>0</v>
      </c>
      <c r="AJ64">
        <f>IF(AND($L64&lt;=$P$2,24&lt;=$P$2),INDEX(WH_Backend!$DZ$6:$IO$125,$L64,24),0)</f>
        <v>0</v>
      </c>
      <c r="AK64">
        <f>IF(AND($L64&lt;=$P$2,25&lt;=$P$2),INDEX(WH_Backend!$DZ$6:$IO$125,$L64,25),0)</f>
        <v>0</v>
      </c>
      <c r="AL64">
        <f>IF(AND($L64&lt;=$P$2,26&lt;=$P$2),INDEX(WH_Backend!$DZ$6:$IO$125,$L64,26),0)</f>
        <v>0</v>
      </c>
      <c r="AM64">
        <f>IF(AND($L64&lt;=$P$2,27&lt;=$P$2),INDEX(WH_Backend!$DZ$6:$IO$125,$L64,27),0)</f>
        <v>0</v>
      </c>
      <c r="AN64">
        <f>IF(AND($L64&lt;=$P$2,28&lt;=$P$2),INDEX(WH_Backend!$DZ$6:$IO$125,$L64,28),0)</f>
        <v>0</v>
      </c>
      <c r="AO64">
        <f>IF(AND($L64&lt;=$P$2,29&lt;=$P$2),INDEX(WH_Backend!$DZ$6:$IO$125,$L64,29),0)</f>
        <v>0</v>
      </c>
      <c r="AP64">
        <f>IF(AND($L64&lt;=$P$2,30&lt;=$P$2),INDEX(WH_Backend!$DZ$6:$IO$125,$L64,30),0)</f>
        <v>0</v>
      </c>
      <c r="AQ64">
        <f>IF(AND($L64&lt;=$P$2,31&lt;=$P$2),INDEX(WH_Backend!$DZ$6:$IO$125,$L64,31),0)</f>
        <v>0</v>
      </c>
      <c r="AR64">
        <f>IF(AND($L64&lt;=$P$2,32&lt;=$P$2),INDEX(WH_Backend!$DZ$6:$IO$125,$L64,32),0)</f>
        <v>0</v>
      </c>
      <c r="AS64">
        <f>IF(AND($L64&lt;=$P$2,33&lt;=$P$2),INDEX(WH_Backend!$DZ$6:$IO$125,$L64,33),0)</f>
        <v>0</v>
      </c>
      <c r="AT64">
        <f>IF(AND($L64&lt;=$P$2,34&lt;=$P$2),INDEX(WH_Backend!$DZ$6:$IO$125,$L64,34),0)</f>
        <v>0</v>
      </c>
      <c r="AU64">
        <f>IF(AND($L64&lt;=$P$2,35&lt;=$P$2),INDEX(WH_Backend!$DZ$6:$IO$125,$L64,35),0)</f>
        <v>0</v>
      </c>
      <c r="AV64">
        <f>IF(AND($L64&lt;=$P$2,36&lt;=$P$2),INDEX(WH_Backend!$DZ$6:$IO$125,$L64,36),0)</f>
        <v>0</v>
      </c>
      <c r="AW64">
        <f>IF(AND($L64&lt;=$P$2,37&lt;=$P$2),INDEX(WH_Backend!$DZ$6:$IO$125,$L64,37),0)</f>
        <v>0</v>
      </c>
      <c r="AX64">
        <f>IF(AND($L64&lt;=$P$2,38&lt;=$P$2),INDEX(WH_Backend!$DZ$6:$IO$125,$L64,38),0)</f>
        <v>0</v>
      </c>
      <c r="AY64">
        <f>IF(AND($L64&lt;=$P$2,39&lt;=$P$2),INDEX(WH_Backend!$DZ$6:$IO$125,$L64,39),0)</f>
        <v>0</v>
      </c>
      <c r="AZ64">
        <f>IF(AND($L64&lt;=$P$2,40&lt;=$P$2),INDEX(WH_Backend!$DZ$6:$IO$125,$L64,40),0)</f>
        <v>0</v>
      </c>
      <c r="BA64">
        <f>IF(AND($L64&lt;=$P$2,41&lt;=$P$2),INDEX(WH_Backend!$DZ$6:$IO$125,$L64,41),0)</f>
        <v>0</v>
      </c>
      <c r="BB64">
        <f>IF(AND($L64&lt;=$P$2,42&lt;=$P$2),INDEX(WH_Backend!$DZ$6:$IO$125,$L64,42),0)</f>
        <v>0</v>
      </c>
      <c r="BC64">
        <f>IF(AND($L64&lt;=$P$2,43&lt;=$P$2),INDEX(WH_Backend!$DZ$6:$IO$125,$L64,43),0)</f>
        <v>0</v>
      </c>
      <c r="BD64">
        <f>IF(AND($L64&lt;=$P$2,44&lt;=$P$2),INDEX(WH_Backend!$DZ$6:$IO$125,$L64,44),0)</f>
        <v>0</v>
      </c>
      <c r="BE64">
        <f>IF(AND($L64&lt;=$P$2,45&lt;=$P$2),INDEX(WH_Backend!$DZ$6:$IO$125,$L64,45),0)</f>
        <v>0</v>
      </c>
      <c r="BF64">
        <f>IF(AND($L64&lt;=$P$2,46&lt;=$P$2),INDEX(WH_Backend!$DZ$6:$IO$125,$L64,46),0)</f>
        <v>0</v>
      </c>
      <c r="BG64">
        <f>IF(AND($L64&lt;=$P$2,47&lt;=$P$2),INDEX(WH_Backend!$DZ$6:$IO$125,$L64,47),0)</f>
        <v>0</v>
      </c>
      <c r="BH64">
        <f>IF(AND($L64&lt;=$P$2,48&lt;=$P$2),INDEX(WH_Backend!$DZ$6:$IO$125,$L64,48),0)</f>
        <v>0</v>
      </c>
      <c r="BI64">
        <f>IF(AND($L64&lt;=$P$2,49&lt;=$P$2),INDEX(WH_Backend!$DZ$6:$IO$125,$L64,49),0)</f>
        <v>0</v>
      </c>
      <c r="BJ64">
        <f>IF(AND($L64&lt;=$P$2,50&lt;=$P$2),INDEX(WH_Backend!$DZ$6:$IO$125,$L64,50),0)</f>
        <v>0</v>
      </c>
      <c r="BK64">
        <f>IF(AND($L64&lt;=$P$2,51&lt;=$P$2),INDEX(WH_Backend!$DZ$6:$IO$125,$L64,51),0)</f>
        <v>0</v>
      </c>
      <c r="BL64">
        <f>IF(AND($L64&lt;=$P$2,52&lt;=$P$2),INDEX(WH_Backend!$DZ$6:$IO$125,$L64,52),0)</f>
        <v>0</v>
      </c>
      <c r="BM64">
        <f>IF(AND($L64&lt;=$P$2,53&lt;=$P$2),INDEX(WH_Backend!$DZ$6:$IO$125,$L64,53),0)</f>
        <v>0</v>
      </c>
      <c r="BN64">
        <f>IF(AND($L64&lt;=$P$2,54&lt;=$P$2),INDEX(WH_Backend!$DZ$6:$IO$125,$L64,54),0)</f>
        <v>0</v>
      </c>
      <c r="BO64">
        <f>IF(AND($L64&lt;=$P$2,55&lt;=$P$2),INDEX(WH_Backend!$DZ$6:$IO$125,$L64,55),0)</f>
        <v>0</v>
      </c>
      <c r="BP64">
        <f>IF(AND($L64&lt;=$P$2,56&lt;=$P$2),INDEX(WH_Backend!$DZ$6:$IO$125,$L64,56),0)</f>
        <v>0</v>
      </c>
      <c r="BQ64">
        <f>IF(AND($L64&lt;=$P$2,57&lt;=$P$2),INDEX(WH_Backend!$DZ$6:$IO$125,$L64,57),0)</f>
        <v>0</v>
      </c>
      <c r="BR64">
        <f>IF(AND($L64&lt;=$P$2,58&lt;=$P$2),INDEX(WH_Backend!$DZ$6:$IO$125,$L64,58),0)</f>
        <v>0</v>
      </c>
      <c r="BS64">
        <f>IF(AND($L64&lt;=$P$2,59&lt;=$P$2),INDEX(WH_Backend!$DZ$6:$IO$125,$L64,59),0)</f>
        <v>0</v>
      </c>
      <c r="BT64">
        <f>IF(AND($L64&lt;=$P$2,60&lt;=$P$2),INDEX(WH_Backend!$DZ$6:$IO$125,$L64,60),0)</f>
        <v>0</v>
      </c>
      <c r="BU64">
        <f>IF(AND($L64&lt;=$P$2,61&lt;=$P$2),INDEX(WH_Backend!$DZ$6:$IO$125,$L64,61),0)</f>
        <v>0</v>
      </c>
      <c r="BV64">
        <f>IF(AND($L64&lt;=$P$2,62&lt;=$P$2),INDEX(WH_Backend!$DZ$6:$IO$125,$L64,62),0)</f>
        <v>0</v>
      </c>
      <c r="BW64">
        <f>IF(AND($L64&lt;=$P$2,63&lt;=$P$2),INDEX(WH_Backend!$DZ$6:$IO$125,$L64,63),0)</f>
        <v>0</v>
      </c>
      <c r="BX64">
        <f>IF(AND($L64&lt;=$P$2,64&lt;=$P$2),INDEX(WH_Backend!$DZ$6:$IO$125,$L64,64),0)</f>
        <v>0</v>
      </c>
      <c r="BY64">
        <f>IF(AND($L64&lt;=$P$2,65&lt;=$P$2),INDEX(WH_Backend!$DZ$6:$IO$125,$L64,65),0)</f>
        <v>0</v>
      </c>
      <c r="BZ64">
        <f>IF(AND($L64&lt;=$P$2,66&lt;=$P$2),INDEX(WH_Backend!$DZ$6:$IO$125,$L64,66),0)</f>
        <v>0</v>
      </c>
      <c r="CA64">
        <f>IF(AND($L64&lt;=$P$2,67&lt;=$P$2),INDEX(WH_Backend!$DZ$6:$IO$125,$L64,67),0)</f>
        <v>0</v>
      </c>
      <c r="CB64">
        <f>IF(AND($L64&lt;=$P$2,68&lt;=$P$2),INDEX(WH_Backend!$DZ$6:$IO$125,$L64,68),0)</f>
        <v>0</v>
      </c>
      <c r="CC64">
        <f>IF(AND($L64&lt;=$P$2,69&lt;=$P$2),INDEX(WH_Backend!$DZ$6:$IO$125,$L64,69),0)</f>
        <v>0</v>
      </c>
      <c r="CD64">
        <f>IF(AND($L64&lt;=$P$2,70&lt;=$P$2),INDEX(WH_Backend!$DZ$6:$IO$125,$L64,70),0)</f>
        <v>0</v>
      </c>
      <c r="CE64">
        <f>IF(AND($L64&lt;=$P$2,71&lt;=$P$2),INDEX(WH_Backend!$DZ$6:$IO$125,$L64,71),0)</f>
        <v>0</v>
      </c>
      <c r="CF64">
        <f>IF(AND($L64&lt;=$P$2,72&lt;=$P$2),INDEX(WH_Backend!$DZ$6:$IO$125,$L64,72),0)</f>
        <v>0</v>
      </c>
      <c r="CG64">
        <f>IF(AND($L64&lt;=$P$2,73&lt;=$P$2),INDEX(WH_Backend!$DZ$6:$IO$125,$L64,73),0)</f>
        <v>0</v>
      </c>
      <c r="CH64">
        <f>IF(AND($L64&lt;=$P$2,74&lt;=$P$2),INDEX(WH_Backend!$DZ$6:$IO$125,$L64,74),0)</f>
        <v>0</v>
      </c>
      <c r="CI64">
        <f>IF(AND($L64&lt;=$P$2,75&lt;=$P$2),INDEX(WH_Backend!$DZ$6:$IO$125,$L64,75),0)</f>
        <v>0</v>
      </c>
      <c r="CJ64">
        <f>IF(AND($L64&lt;=$P$2,76&lt;=$P$2),INDEX(WH_Backend!$DZ$6:$IO$125,$L64,76),0)</f>
        <v>0</v>
      </c>
      <c r="CK64">
        <f>IF(AND($L64&lt;=$P$2,77&lt;=$P$2),INDEX(WH_Backend!$DZ$6:$IO$125,$L64,77),0)</f>
        <v>0</v>
      </c>
      <c r="CL64">
        <f>IF(AND($L64&lt;=$P$2,78&lt;=$P$2),INDEX(WH_Backend!$DZ$6:$IO$125,$L64,78),0)</f>
        <v>0</v>
      </c>
      <c r="CM64">
        <f>IF(AND($L64&lt;=$P$2,79&lt;=$P$2),INDEX(WH_Backend!$DZ$6:$IO$125,$L64,79),0)</f>
        <v>0</v>
      </c>
      <c r="CN64">
        <f>IF(AND($L64&lt;=$P$2,80&lt;=$P$2),INDEX(WH_Backend!$DZ$6:$IO$125,$L64,80),0)</f>
        <v>0</v>
      </c>
      <c r="CO64">
        <f>IF(AND($L64&lt;=$P$2,81&lt;=$P$2),INDEX(WH_Backend!$DZ$6:$IO$125,$L64,81),0)</f>
        <v>0</v>
      </c>
      <c r="CP64">
        <f>IF(AND($L64&lt;=$P$2,82&lt;=$P$2),INDEX(WH_Backend!$DZ$6:$IO$125,$L64,82),0)</f>
        <v>0</v>
      </c>
      <c r="CQ64">
        <f>IF(AND($L64&lt;=$P$2,83&lt;=$P$2),INDEX(WH_Backend!$DZ$6:$IO$125,$L64,83),0)</f>
        <v>0</v>
      </c>
      <c r="CR64">
        <f>IF(AND($L64&lt;=$P$2,84&lt;=$P$2),INDEX(WH_Backend!$DZ$6:$IO$125,$L64,84),0)</f>
        <v>0</v>
      </c>
      <c r="CS64">
        <f>IF(AND($L64&lt;=$P$2,85&lt;=$P$2),INDEX(WH_Backend!$DZ$6:$IO$125,$L64,85),0)</f>
        <v>0</v>
      </c>
      <c r="CT64">
        <f>IF(AND($L64&lt;=$P$2,86&lt;=$P$2),INDEX(WH_Backend!$DZ$6:$IO$125,$L64,86),0)</f>
        <v>0</v>
      </c>
      <c r="CU64">
        <f>IF(AND($L64&lt;=$P$2,87&lt;=$P$2),INDEX(WH_Backend!$DZ$6:$IO$125,$L64,87),0)</f>
        <v>0</v>
      </c>
      <c r="CV64">
        <f>IF(AND($L64&lt;=$P$2,88&lt;=$P$2),INDEX(WH_Backend!$DZ$6:$IO$125,$L64,88),0)</f>
        <v>0</v>
      </c>
      <c r="CW64">
        <f>IF(AND($L64&lt;=$P$2,89&lt;=$P$2),INDEX(WH_Backend!$DZ$6:$IO$125,$L64,89),0)</f>
        <v>0</v>
      </c>
      <c r="CX64">
        <f>IF(AND($L64&lt;=$P$2,90&lt;=$P$2),INDEX(WH_Backend!$DZ$6:$IO$125,$L64,90),0)</f>
        <v>0</v>
      </c>
      <c r="CY64">
        <f>IF(AND($L64&lt;=$P$2,91&lt;=$P$2),INDEX(WH_Backend!$DZ$6:$IO$125,$L64,91),0)</f>
        <v>0</v>
      </c>
      <c r="CZ64">
        <f>IF(AND($L64&lt;=$P$2,92&lt;=$P$2),INDEX(WH_Backend!$DZ$6:$IO$125,$L64,92),0)</f>
        <v>0</v>
      </c>
      <c r="DA64">
        <f>IF(AND($L64&lt;=$P$2,93&lt;=$P$2),INDEX(WH_Backend!$DZ$6:$IO$125,$L64,93),0)</f>
        <v>0</v>
      </c>
      <c r="DB64">
        <f>IF(AND($L64&lt;=$P$2,94&lt;=$P$2),INDEX(WH_Backend!$DZ$6:$IO$125,$L64,94),0)</f>
        <v>0</v>
      </c>
      <c r="DC64">
        <f>IF(AND($L64&lt;=$P$2,95&lt;=$P$2),INDEX(WH_Backend!$DZ$6:$IO$125,$L64,95),0)</f>
        <v>0</v>
      </c>
      <c r="DD64">
        <f>IF(AND($L64&lt;=$P$2,96&lt;=$P$2),INDEX(WH_Backend!$DZ$6:$IO$125,$L64,96),0)</f>
        <v>0</v>
      </c>
      <c r="DE64">
        <f>IF(AND($L64&lt;=$P$2,97&lt;=$P$2),INDEX(WH_Backend!$DZ$6:$IO$125,$L64,97),0)</f>
        <v>0</v>
      </c>
      <c r="DF64">
        <f>IF(AND($L64&lt;=$P$2,98&lt;=$P$2),INDEX(WH_Backend!$DZ$6:$IO$125,$L64,98),0)</f>
        <v>0</v>
      </c>
      <c r="DG64">
        <f>IF(AND($L64&lt;=$P$2,99&lt;=$P$2),INDEX(WH_Backend!$DZ$6:$IO$125,$L64,99),0)</f>
        <v>0</v>
      </c>
      <c r="DH64">
        <f>IF(AND($L64&lt;=$P$2,100&lt;=$P$2),INDEX(WH_Backend!$DZ$6:$IO$125,$L64,100),0)</f>
        <v>0</v>
      </c>
      <c r="DI64">
        <f>IF(AND($L64&lt;=$P$2,101&lt;=$P$2),INDEX(WH_Backend!$DZ$6:$IO$125,$L64,101),0)</f>
        <v>0</v>
      </c>
      <c r="DJ64">
        <f>IF(AND($L64&lt;=$P$2,102&lt;=$P$2),INDEX(WH_Backend!$DZ$6:$IO$125,$L64,102),0)</f>
        <v>0</v>
      </c>
      <c r="DK64">
        <f>IF(AND($L64&lt;=$P$2,103&lt;=$P$2),INDEX(WH_Backend!$DZ$6:$IO$125,$L64,103),0)</f>
        <v>0</v>
      </c>
      <c r="DL64">
        <f>IF(AND($L64&lt;=$P$2,104&lt;=$P$2),INDEX(WH_Backend!$DZ$6:$IO$125,$L64,104),0)</f>
        <v>0</v>
      </c>
      <c r="DM64">
        <f>IF(AND($L64&lt;=$P$2,105&lt;=$P$2),INDEX(WH_Backend!$DZ$6:$IO$125,$L64,105),0)</f>
        <v>0</v>
      </c>
      <c r="DN64">
        <f>IF(AND($L64&lt;=$P$2,106&lt;=$P$2),INDEX(WH_Backend!$DZ$6:$IO$125,$L64,106),0)</f>
        <v>0</v>
      </c>
      <c r="DO64">
        <f>IF(AND($L64&lt;=$P$2,107&lt;=$P$2),INDEX(WH_Backend!$DZ$6:$IO$125,$L64,107),0)</f>
        <v>0</v>
      </c>
      <c r="DP64">
        <f>IF(AND($L64&lt;=$P$2,108&lt;=$P$2),INDEX(WH_Backend!$DZ$6:$IO$125,$L64,108),0)</f>
        <v>0</v>
      </c>
      <c r="DQ64">
        <f>IF(AND($L64&lt;=$P$2,109&lt;=$P$2),INDEX(WH_Backend!$DZ$6:$IO$125,$L64,109),0)</f>
        <v>0</v>
      </c>
      <c r="DR64">
        <f>IF(AND($L64&lt;=$P$2,110&lt;=$P$2),INDEX(WH_Backend!$DZ$6:$IO$125,$L64,110),0)</f>
        <v>0</v>
      </c>
      <c r="DS64">
        <f>IF(AND($L64&lt;=$P$2,111&lt;=$P$2),INDEX(WH_Backend!$DZ$6:$IO$125,$L64,111),0)</f>
        <v>0</v>
      </c>
      <c r="DT64">
        <f>IF(AND($L64&lt;=$P$2,112&lt;=$P$2),INDEX(WH_Backend!$DZ$6:$IO$125,$L64,112),0)</f>
        <v>0</v>
      </c>
      <c r="DU64">
        <f>IF(AND($L64&lt;=$P$2,113&lt;=$P$2),INDEX(WH_Backend!$DZ$6:$IO$125,$L64,113),0)</f>
        <v>0</v>
      </c>
      <c r="DV64">
        <f>IF(AND($L64&lt;=$P$2,114&lt;=$P$2),INDEX(WH_Backend!$DZ$6:$IO$125,$L64,114),0)</f>
        <v>0</v>
      </c>
      <c r="DW64">
        <f>IF(AND($L64&lt;=$P$2,115&lt;=$P$2),INDEX(WH_Backend!$DZ$6:$IO$125,$L64,115),0)</f>
        <v>0</v>
      </c>
      <c r="DX64">
        <f>IF(AND($L64&lt;=$P$2,116&lt;=$P$2),INDEX(WH_Backend!$DZ$6:$IO$125,$L64,116),0)</f>
        <v>0</v>
      </c>
      <c r="DY64">
        <f>IF(AND($L64&lt;=$P$2,117&lt;=$P$2),INDEX(WH_Backend!$DZ$6:$IO$125,$L64,117),0)</f>
        <v>0</v>
      </c>
      <c r="DZ64">
        <f>IF(AND($L64&lt;=$P$2,118&lt;=$P$2),INDEX(WH_Backend!$DZ$6:$IO$125,$L64,118),0)</f>
        <v>0</v>
      </c>
      <c r="EA64">
        <f>IF(AND($L64&lt;=$P$2,119&lt;=$P$2),INDEX(WH_Backend!$DZ$6:$IO$125,$L64,119),0)</f>
        <v>0</v>
      </c>
      <c r="EB64">
        <f>IF(AND($L64&lt;=$P$2,120&lt;=$P$2),INDEX(WH_Backend!$DZ$6:$IO$125,$L64,120),0)</f>
        <v>0</v>
      </c>
    </row>
    <row r="65" spans="1:132" ht="15">
      <c r="A65" s="25">
        <f>IF(L65&lt;=$P$2,INDEX(WH_Backend!$E$6:$E$125,L65),0)</f>
        <v>0</v>
      </c>
      <c r="B65" s="25">
        <f t="array" ref="B65">IF(L65&lt;=$P$2,MMULT(M190:INDEX(M190:EF190,$P$2),$A$6:INDEX($A$6:$A$125,$P$2)),0)</f>
        <v>0</v>
      </c>
      <c r="C65" s="25">
        <f t="shared" si="0"/>
        <v>0</v>
      </c>
      <c r="E65" t="str">
        <f>IF(L65&lt;=$P$2,Inputs!A65,"")</f>
        <v/>
      </c>
      <c r="F65" s="25" t="str">
        <f>IF(L65&lt;=$P$2,Inputs!D65,"")</f>
        <v/>
      </c>
      <c r="G65" s="25" t="str">
        <f t="shared" si="2"/>
        <v/>
      </c>
      <c r="J65" t="str">
        <f>IF($L65&lt;=$E$2,WH_Numerical!$F65,"")</f>
        <v/>
      </c>
      <c r="L65" s="10">
        <v>60</v>
      </c>
      <c r="M65">
        <f>IF(AND($L65&lt;=$P$2,1&lt;=$P$2),INDEX(WH_Backend!$DZ$6:$IO$125,$L65,1),0)</f>
        <v>0</v>
      </c>
      <c r="N65">
        <f>IF(AND($L65&lt;=$P$2,2&lt;=$P$2),INDEX(WH_Backend!$DZ$6:$IO$125,$L65,2),0)</f>
        <v>0</v>
      </c>
      <c r="O65">
        <f>IF(AND($L65&lt;=$P$2,3&lt;=$P$2),INDEX(WH_Backend!$DZ$6:$IO$125,$L65,3),0)</f>
        <v>0</v>
      </c>
      <c r="P65">
        <f>IF(AND($L65&lt;=$P$2,4&lt;=$P$2),INDEX(WH_Backend!$DZ$6:$IO$125,$L65,4),0)</f>
        <v>0</v>
      </c>
      <c r="Q65">
        <f>IF(AND($L65&lt;=$P$2,5&lt;=$P$2),INDEX(WH_Backend!$DZ$6:$IO$125,$L65,5),0)</f>
        <v>0</v>
      </c>
      <c r="R65">
        <f>IF(AND($L65&lt;=$P$2,6&lt;=$P$2),INDEX(WH_Backend!$DZ$6:$IO$125,$L65,6),0)</f>
        <v>0</v>
      </c>
      <c r="S65">
        <f>IF(AND($L65&lt;=$P$2,7&lt;=$P$2),INDEX(WH_Backend!$DZ$6:$IO$125,$L65,7),0)</f>
        <v>0</v>
      </c>
      <c r="T65">
        <f>IF(AND($L65&lt;=$P$2,8&lt;=$P$2),INDEX(WH_Backend!$DZ$6:$IO$125,$L65,8),0)</f>
        <v>0</v>
      </c>
      <c r="U65">
        <f>IF(AND($L65&lt;=$P$2,9&lt;=$P$2),INDEX(WH_Backend!$DZ$6:$IO$125,$L65,9),0)</f>
        <v>0</v>
      </c>
      <c r="V65">
        <f>IF(AND($L65&lt;=$P$2,10&lt;=$P$2),INDEX(WH_Backend!$DZ$6:$IO$125,$L65,10),0)</f>
        <v>0</v>
      </c>
      <c r="W65">
        <f>IF(AND($L65&lt;=$P$2,11&lt;=$P$2),INDEX(WH_Backend!$DZ$6:$IO$125,$L65,11),0)</f>
        <v>0</v>
      </c>
      <c r="X65">
        <f>IF(AND($L65&lt;=$P$2,12&lt;=$P$2),INDEX(WH_Backend!$DZ$6:$IO$125,$L65,12),0)</f>
        <v>0</v>
      </c>
      <c r="Y65">
        <f>IF(AND($L65&lt;=$P$2,13&lt;=$P$2),INDEX(WH_Backend!$DZ$6:$IO$125,$L65,13),0)</f>
        <v>0</v>
      </c>
      <c r="Z65">
        <f>IF(AND($L65&lt;=$P$2,14&lt;=$P$2),INDEX(WH_Backend!$DZ$6:$IO$125,$L65,14),0)</f>
        <v>0</v>
      </c>
      <c r="AA65">
        <f>IF(AND($L65&lt;=$P$2,15&lt;=$P$2),INDEX(WH_Backend!$DZ$6:$IO$125,$L65,15),0)</f>
        <v>0</v>
      </c>
      <c r="AB65">
        <f>IF(AND($L65&lt;=$P$2,16&lt;=$P$2),INDEX(WH_Backend!$DZ$6:$IO$125,$L65,16),0)</f>
        <v>0</v>
      </c>
      <c r="AC65">
        <f>IF(AND($L65&lt;=$P$2,17&lt;=$P$2),INDEX(WH_Backend!$DZ$6:$IO$125,$L65,17),0)</f>
        <v>0</v>
      </c>
      <c r="AD65">
        <f>IF(AND($L65&lt;=$P$2,18&lt;=$P$2),INDEX(WH_Backend!$DZ$6:$IO$125,$L65,18),0)</f>
        <v>0</v>
      </c>
      <c r="AE65">
        <f>IF(AND($L65&lt;=$P$2,19&lt;=$P$2),INDEX(WH_Backend!$DZ$6:$IO$125,$L65,19),0)</f>
        <v>0</v>
      </c>
      <c r="AF65">
        <f>IF(AND($L65&lt;=$P$2,20&lt;=$P$2),INDEX(WH_Backend!$DZ$6:$IO$125,$L65,20),0)</f>
        <v>0</v>
      </c>
      <c r="AG65">
        <f>IF(AND($L65&lt;=$P$2,21&lt;=$P$2),INDEX(WH_Backend!$DZ$6:$IO$125,$L65,21),0)</f>
        <v>0</v>
      </c>
      <c r="AH65">
        <f>IF(AND($L65&lt;=$P$2,22&lt;=$P$2),INDEX(WH_Backend!$DZ$6:$IO$125,$L65,22),0)</f>
        <v>0</v>
      </c>
      <c r="AI65">
        <f>IF(AND($L65&lt;=$P$2,23&lt;=$P$2),INDEX(WH_Backend!$DZ$6:$IO$125,$L65,23),0)</f>
        <v>0</v>
      </c>
      <c r="AJ65">
        <f>IF(AND($L65&lt;=$P$2,24&lt;=$P$2),INDEX(WH_Backend!$DZ$6:$IO$125,$L65,24),0)</f>
        <v>0</v>
      </c>
      <c r="AK65">
        <f>IF(AND($L65&lt;=$P$2,25&lt;=$P$2),INDEX(WH_Backend!$DZ$6:$IO$125,$L65,25),0)</f>
        <v>0</v>
      </c>
      <c r="AL65">
        <f>IF(AND($L65&lt;=$P$2,26&lt;=$P$2),INDEX(WH_Backend!$DZ$6:$IO$125,$L65,26),0)</f>
        <v>0</v>
      </c>
      <c r="AM65">
        <f>IF(AND($L65&lt;=$P$2,27&lt;=$P$2),INDEX(WH_Backend!$DZ$6:$IO$125,$L65,27),0)</f>
        <v>0</v>
      </c>
      <c r="AN65">
        <f>IF(AND($L65&lt;=$P$2,28&lt;=$P$2),INDEX(WH_Backend!$DZ$6:$IO$125,$L65,28),0)</f>
        <v>0</v>
      </c>
      <c r="AO65">
        <f>IF(AND($L65&lt;=$P$2,29&lt;=$P$2),INDEX(WH_Backend!$DZ$6:$IO$125,$L65,29),0)</f>
        <v>0</v>
      </c>
      <c r="AP65">
        <f>IF(AND($L65&lt;=$P$2,30&lt;=$P$2),INDEX(WH_Backend!$DZ$6:$IO$125,$L65,30),0)</f>
        <v>0</v>
      </c>
      <c r="AQ65">
        <f>IF(AND($L65&lt;=$P$2,31&lt;=$P$2),INDEX(WH_Backend!$DZ$6:$IO$125,$L65,31),0)</f>
        <v>0</v>
      </c>
      <c r="AR65">
        <f>IF(AND($L65&lt;=$P$2,32&lt;=$P$2),INDEX(WH_Backend!$DZ$6:$IO$125,$L65,32),0)</f>
        <v>0</v>
      </c>
      <c r="AS65">
        <f>IF(AND($L65&lt;=$P$2,33&lt;=$P$2),INDEX(WH_Backend!$DZ$6:$IO$125,$L65,33),0)</f>
        <v>0</v>
      </c>
      <c r="AT65">
        <f>IF(AND($L65&lt;=$P$2,34&lt;=$P$2),INDEX(WH_Backend!$DZ$6:$IO$125,$L65,34),0)</f>
        <v>0</v>
      </c>
      <c r="AU65">
        <f>IF(AND($L65&lt;=$P$2,35&lt;=$P$2),INDEX(WH_Backend!$DZ$6:$IO$125,$L65,35),0)</f>
        <v>0</v>
      </c>
      <c r="AV65">
        <f>IF(AND($L65&lt;=$P$2,36&lt;=$P$2),INDEX(WH_Backend!$DZ$6:$IO$125,$L65,36),0)</f>
        <v>0</v>
      </c>
      <c r="AW65">
        <f>IF(AND($L65&lt;=$P$2,37&lt;=$P$2),INDEX(WH_Backend!$DZ$6:$IO$125,$L65,37),0)</f>
        <v>0</v>
      </c>
      <c r="AX65">
        <f>IF(AND($L65&lt;=$P$2,38&lt;=$P$2),INDEX(WH_Backend!$DZ$6:$IO$125,$L65,38),0)</f>
        <v>0</v>
      </c>
      <c r="AY65">
        <f>IF(AND($L65&lt;=$P$2,39&lt;=$P$2),INDEX(WH_Backend!$DZ$6:$IO$125,$L65,39),0)</f>
        <v>0</v>
      </c>
      <c r="AZ65">
        <f>IF(AND($L65&lt;=$P$2,40&lt;=$P$2),INDEX(WH_Backend!$DZ$6:$IO$125,$L65,40),0)</f>
        <v>0</v>
      </c>
      <c r="BA65">
        <f>IF(AND($L65&lt;=$P$2,41&lt;=$P$2),INDEX(WH_Backend!$DZ$6:$IO$125,$L65,41),0)</f>
        <v>0</v>
      </c>
      <c r="BB65">
        <f>IF(AND($L65&lt;=$P$2,42&lt;=$P$2),INDEX(WH_Backend!$DZ$6:$IO$125,$L65,42),0)</f>
        <v>0</v>
      </c>
      <c r="BC65">
        <f>IF(AND($L65&lt;=$P$2,43&lt;=$P$2),INDEX(WH_Backend!$DZ$6:$IO$125,$L65,43),0)</f>
        <v>0</v>
      </c>
      <c r="BD65">
        <f>IF(AND($L65&lt;=$P$2,44&lt;=$P$2),INDEX(WH_Backend!$DZ$6:$IO$125,$L65,44),0)</f>
        <v>0</v>
      </c>
      <c r="BE65">
        <f>IF(AND($L65&lt;=$P$2,45&lt;=$P$2),INDEX(WH_Backend!$DZ$6:$IO$125,$L65,45),0)</f>
        <v>0</v>
      </c>
      <c r="BF65">
        <f>IF(AND($L65&lt;=$P$2,46&lt;=$P$2),INDEX(WH_Backend!$DZ$6:$IO$125,$L65,46),0)</f>
        <v>0</v>
      </c>
      <c r="BG65">
        <f>IF(AND($L65&lt;=$P$2,47&lt;=$P$2),INDEX(WH_Backend!$DZ$6:$IO$125,$L65,47),0)</f>
        <v>0</v>
      </c>
      <c r="BH65">
        <f>IF(AND($L65&lt;=$P$2,48&lt;=$P$2),INDEX(WH_Backend!$DZ$6:$IO$125,$L65,48),0)</f>
        <v>0</v>
      </c>
      <c r="BI65">
        <f>IF(AND($L65&lt;=$P$2,49&lt;=$P$2),INDEX(WH_Backend!$DZ$6:$IO$125,$L65,49),0)</f>
        <v>0</v>
      </c>
      <c r="BJ65">
        <f>IF(AND($L65&lt;=$P$2,50&lt;=$P$2),INDEX(WH_Backend!$DZ$6:$IO$125,$L65,50),0)</f>
        <v>0</v>
      </c>
      <c r="BK65">
        <f>IF(AND($L65&lt;=$P$2,51&lt;=$P$2),INDEX(WH_Backend!$DZ$6:$IO$125,$L65,51),0)</f>
        <v>0</v>
      </c>
      <c r="BL65">
        <f>IF(AND($L65&lt;=$P$2,52&lt;=$P$2),INDEX(WH_Backend!$DZ$6:$IO$125,$L65,52),0)</f>
        <v>0</v>
      </c>
      <c r="BM65">
        <f>IF(AND($L65&lt;=$P$2,53&lt;=$P$2),INDEX(WH_Backend!$DZ$6:$IO$125,$L65,53),0)</f>
        <v>0</v>
      </c>
      <c r="BN65">
        <f>IF(AND($L65&lt;=$P$2,54&lt;=$P$2),INDEX(WH_Backend!$DZ$6:$IO$125,$L65,54),0)</f>
        <v>0</v>
      </c>
      <c r="BO65">
        <f>IF(AND($L65&lt;=$P$2,55&lt;=$P$2),INDEX(WH_Backend!$DZ$6:$IO$125,$L65,55),0)</f>
        <v>0</v>
      </c>
      <c r="BP65">
        <f>IF(AND($L65&lt;=$P$2,56&lt;=$P$2),INDEX(WH_Backend!$DZ$6:$IO$125,$L65,56),0)</f>
        <v>0</v>
      </c>
      <c r="BQ65">
        <f>IF(AND($L65&lt;=$P$2,57&lt;=$P$2),INDEX(WH_Backend!$DZ$6:$IO$125,$L65,57),0)</f>
        <v>0</v>
      </c>
      <c r="BR65">
        <f>IF(AND($L65&lt;=$P$2,58&lt;=$P$2),INDEX(WH_Backend!$DZ$6:$IO$125,$L65,58),0)</f>
        <v>0</v>
      </c>
      <c r="BS65">
        <f>IF(AND($L65&lt;=$P$2,59&lt;=$P$2),INDEX(WH_Backend!$DZ$6:$IO$125,$L65,59),0)</f>
        <v>0</v>
      </c>
      <c r="BT65">
        <f>IF(AND($L65&lt;=$P$2,60&lt;=$P$2),INDEX(WH_Backend!$DZ$6:$IO$125,$L65,60),0)</f>
        <v>0</v>
      </c>
      <c r="BU65">
        <f>IF(AND($L65&lt;=$P$2,61&lt;=$P$2),INDEX(WH_Backend!$DZ$6:$IO$125,$L65,61),0)</f>
        <v>0</v>
      </c>
      <c r="BV65">
        <f>IF(AND($L65&lt;=$P$2,62&lt;=$P$2),INDEX(WH_Backend!$DZ$6:$IO$125,$L65,62),0)</f>
        <v>0</v>
      </c>
      <c r="BW65">
        <f>IF(AND($L65&lt;=$P$2,63&lt;=$P$2),INDEX(WH_Backend!$DZ$6:$IO$125,$L65,63),0)</f>
        <v>0</v>
      </c>
      <c r="BX65">
        <f>IF(AND($L65&lt;=$P$2,64&lt;=$P$2),INDEX(WH_Backend!$DZ$6:$IO$125,$L65,64),0)</f>
        <v>0</v>
      </c>
      <c r="BY65">
        <f>IF(AND($L65&lt;=$P$2,65&lt;=$P$2),INDEX(WH_Backend!$DZ$6:$IO$125,$L65,65),0)</f>
        <v>0</v>
      </c>
      <c r="BZ65">
        <f>IF(AND($L65&lt;=$P$2,66&lt;=$P$2),INDEX(WH_Backend!$DZ$6:$IO$125,$L65,66),0)</f>
        <v>0</v>
      </c>
      <c r="CA65">
        <f>IF(AND($L65&lt;=$P$2,67&lt;=$P$2),INDEX(WH_Backend!$DZ$6:$IO$125,$L65,67),0)</f>
        <v>0</v>
      </c>
      <c r="CB65">
        <f>IF(AND($L65&lt;=$P$2,68&lt;=$P$2),INDEX(WH_Backend!$DZ$6:$IO$125,$L65,68),0)</f>
        <v>0</v>
      </c>
      <c r="CC65">
        <f>IF(AND($L65&lt;=$P$2,69&lt;=$P$2),INDEX(WH_Backend!$DZ$6:$IO$125,$L65,69),0)</f>
        <v>0</v>
      </c>
      <c r="CD65">
        <f>IF(AND($L65&lt;=$P$2,70&lt;=$P$2),INDEX(WH_Backend!$DZ$6:$IO$125,$L65,70),0)</f>
        <v>0</v>
      </c>
      <c r="CE65">
        <f>IF(AND($L65&lt;=$P$2,71&lt;=$P$2),INDEX(WH_Backend!$DZ$6:$IO$125,$L65,71),0)</f>
        <v>0</v>
      </c>
      <c r="CF65">
        <f>IF(AND($L65&lt;=$P$2,72&lt;=$P$2),INDEX(WH_Backend!$DZ$6:$IO$125,$L65,72),0)</f>
        <v>0</v>
      </c>
      <c r="CG65">
        <f>IF(AND($L65&lt;=$P$2,73&lt;=$P$2),INDEX(WH_Backend!$DZ$6:$IO$125,$L65,73),0)</f>
        <v>0</v>
      </c>
      <c r="CH65">
        <f>IF(AND($L65&lt;=$P$2,74&lt;=$P$2),INDEX(WH_Backend!$DZ$6:$IO$125,$L65,74),0)</f>
        <v>0</v>
      </c>
      <c r="CI65">
        <f>IF(AND($L65&lt;=$P$2,75&lt;=$P$2),INDEX(WH_Backend!$DZ$6:$IO$125,$L65,75),0)</f>
        <v>0</v>
      </c>
      <c r="CJ65">
        <f>IF(AND($L65&lt;=$P$2,76&lt;=$P$2),INDEX(WH_Backend!$DZ$6:$IO$125,$L65,76),0)</f>
        <v>0</v>
      </c>
      <c r="CK65">
        <f>IF(AND($L65&lt;=$P$2,77&lt;=$P$2),INDEX(WH_Backend!$DZ$6:$IO$125,$L65,77),0)</f>
        <v>0</v>
      </c>
      <c r="CL65">
        <f>IF(AND($L65&lt;=$P$2,78&lt;=$P$2),INDEX(WH_Backend!$DZ$6:$IO$125,$L65,78),0)</f>
        <v>0</v>
      </c>
      <c r="CM65">
        <f>IF(AND($L65&lt;=$P$2,79&lt;=$P$2),INDEX(WH_Backend!$DZ$6:$IO$125,$L65,79),0)</f>
        <v>0</v>
      </c>
      <c r="CN65">
        <f>IF(AND($L65&lt;=$P$2,80&lt;=$P$2),INDEX(WH_Backend!$DZ$6:$IO$125,$L65,80),0)</f>
        <v>0</v>
      </c>
      <c r="CO65">
        <f>IF(AND($L65&lt;=$P$2,81&lt;=$P$2),INDEX(WH_Backend!$DZ$6:$IO$125,$L65,81),0)</f>
        <v>0</v>
      </c>
      <c r="CP65">
        <f>IF(AND($L65&lt;=$P$2,82&lt;=$P$2),INDEX(WH_Backend!$DZ$6:$IO$125,$L65,82),0)</f>
        <v>0</v>
      </c>
      <c r="CQ65">
        <f>IF(AND($L65&lt;=$P$2,83&lt;=$P$2),INDEX(WH_Backend!$DZ$6:$IO$125,$L65,83),0)</f>
        <v>0</v>
      </c>
      <c r="CR65">
        <f>IF(AND($L65&lt;=$P$2,84&lt;=$P$2),INDEX(WH_Backend!$DZ$6:$IO$125,$L65,84),0)</f>
        <v>0</v>
      </c>
      <c r="CS65">
        <f>IF(AND($L65&lt;=$P$2,85&lt;=$P$2),INDEX(WH_Backend!$DZ$6:$IO$125,$L65,85),0)</f>
        <v>0</v>
      </c>
      <c r="CT65">
        <f>IF(AND($L65&lt;=$P$2,86&lt;=$P$2),INDEX(WH_Backend!$DZ$6:$IO$125,$L65,86),0)</f>
        <v>0</v>
      </c>
      <c r="CU65">
        <f>IF(AND($L65&lt;=$P$2,87&lt;=$P$2),INDEX(WH_Backend!$DZ$6:$IO$125,$L65,87),0)</f>
        <v>0</v>
      </c>
      <c r="CV65">
        <f>IF(AND($L65&lt;=$P$2,88&lt;=$P$2),INDEX(WH_Backend!$DZ$6:$IO$125,$L65,88),0)</f>
        <v>0</v>
      </c>
      <c r="CW65">
        <f>IF(AND($L65&lt;=$P$2,89&lt;=$P$2),INDEX(WH_Backend!$DZ$6:$IO$125,$L65,89),0)</f>
        <v>0</v>
      </c>
      <c r="CX65">
        <f>IF(AND($L65&lt;=$P$2,90&lt;=$P$2),INDEX(WH_Backend!$DZ$6:$IO$125,$L65,90),0)</f>
        <v>0</v>
      </c>
      <c r="CY65">
        <f>IF(AND($L65&lt;=$P$2,91&lt;=$P$2),INDEX(WH_Backend!$DZ$6:$IO$125,$L65,91),0)</f>
        <v>0</v>
      </c>
      <c r="CZ65">
        <f>IF(AND($L65&lt;=$P$2,92&lt;=$P$2),INDEX(WH_Backend!$DZ$6:$IO$125,$L65,92),0)</f>
        <v>0</v>
      </c>
      <c r="DA65">
        <f>IF(AND($L65&lt;=$P$2,93&lt;=$P$2),INDEX(WH_Backend!$DZ$6:$IO$125,$L65,93),0)</f>
        <v>0</v>
      </c>
      <c r="DB65">
        <f>IF(AND($L65&lt;=$P$2,94&lt;=$P$2),INDEX(WH_Backend!$DZ$6:$IO$125,$L65,94),0)</f>
        <v>0</v>
      </c>
      <c r="DC65">
        <f>IF(AND($L65&lt;=$P$2,95&lt;=$P$2),INDEX(WH_Backend!$DZ$6:$IO$125,$L65,95),0)</f>
        <v>0</v>
      </c>
      <c r="DD65">
        <f>IF(AND($L65&lt;=$P$2,96&lt;=$P$2),INDEX(WH_Backend!$DZ$6:$IO$125,$L65,96),0)</f>
        <v>0</v>
      </c>
      <c r="DE65">
        <f>IF(AND($L65&lt;=$P$2,97&lt;=$P$2),INDEX(WH_Backend!$DZ$6:$IO$125,$L65,97),0)</f>
        <v>0</v>
      </c>
      <c r="DF65">
        <f>IF(AND($L65&lt;=$P$2,98&lt;=$P$2),INDEX(WH_Backend!$DZ$6:$IO$125,$L65,98),0)</f>
        <v>0</v>
      </c>
      <c r="DG65">
        <f>IF(AND($L65&lt;=$P$2,99&lt;=$P$2),INDEX(WH_Backend!$DZ$6:$IO$125,$L65,99),0)</f>
        <v>0</v>
      </c>
      <c r="DH65">
        <f>IF(AND($L65&lt;=$P$2,100&lt;=$P$2),INDEX(WH_Backend!$DZ$6:$IO$125,$L65,100),0)</f>
        <v>0</v>
      </c>
      <c r="DI65">
        <f>IF(AND($L65&lt;=$P$2,101&lt;=$P$2),INDEX(WH_Backend!$DZ$6:$IO$125,$L65,101),0)</f>
        <v>0</v>
      </c>
      <c r="DJ65">
        <f>IF(AND($L65&lt;=$P$2,102&lt;=$P$2),INDEX(WH_Backend!$DZ$6:$IO$125,$L65,102),0)</f>
        <v>0</v>
      </c>
      <c r="DK65">
        <f>IF(AND($L65&lt;=$P$2,103&lt;=$P$2),INDEX(WH_Backend!$DZ$6:$IO$125,$L65,103),0)</f>
        <v>0</v>
      </c>
      <c r="DL65">
        <f>IF(AND($L65&lt;=$P$2,104&lt;=$P$2),INDEX(WH_Backend!$DZ$6:$IO$125,$L65,104),0)</f>
        <v>0</v>
      </c>
      <c r="DM65">
        <f>IF(AND($L65&lt;=$P$2,105&lt;=$P$2),INDEX(WH_Backend!$DZ$6:$IO$125,$L65,105),0)</f>
        <v>0</v>
      </c>
      <c r="DN65">
        <f>IF(AND($L65&lt;=$P$2,106&lt;=$P$2),INDEX(WH_Backend!$DZ$6:$IO$125,$L65,106),0)</f>
        <v>0</v>
      </c>
      <c r="DO65">
        <f>IF(AND($L65&lt;=$P$2,107&lt;=$P$2),INDEX(WH_Backend!$DZ$6:$IO$125,$L65,107),0)</f>
        <v>0</v>
      </c>
      <c r="DP65">
        <f>IF(AND($L65&lt;=$P$2,108&lt;=$P$2),INDEX(WH_Backend!$DZ$6:$IO$125,$L65,108),0)</f>
        <v>0</v>
      </c>
      <c r="DQ65">
        <f>IF(AND($L65&lt;=$P$2,109&lt;=$P$2),INDEX(WH_Backend!$DZ$6:$IO$125,$L65,109),0)</f>
        <v>0</v>
      </c>
      <c r="DR65">
        <f>IF(AND($L65&lt;=$P$2,110&lt;=$P$2),INDEX(WH_Backend!$DZ$6:$IO$125,$L65,110),0)</f>
        <v>0</v>
      </c>
      <c r="DS65">
        <f>IF(AND($L65&lt;=$P$2,111&lt;=$P$2),INDEX(WH_Backend!$DZ$6:$IO$125,$L65,111),0)</f>
        <v>0</v>
      </c>
      <c r="DT65">
        <f>IF(AND($L65&lt;=$P$2,112&lt;=$P$2),INDEX(WH_Backend!$DZ$6:$IO$125,$L65,112),0)</f>
        <v>0</v>
      </c>
      <c r="DU65">
        <f>IF(AND($L65&lt;=$P$2,113&lt;=$P$2),INDEX(WH_Backend!$DZ$6:$IO$125,$L65,113),0)</f>
        <v>0</v>
      </c>
      <c r="DV65">
        <f>IF(AND($L65&lt;=$P$2,114&lt;=$P$2),INDEX(WH_Backend!$DZ$6:$IO$125,$L65,114),0)</f>
        <v>0</v>
      </c>
      <c r="DW65">
        <f>IF(AND($L65&lt;=$P$2,115&lt;=$P$2),INDEX(WH_Backend!$DZ$6:$IO$125,$L65,115),0)</f>
        <v>0</v>
      </c>
      <c r="DX65">
        <f>IF(AND($L65&lt;=$P$2,116&lt;=$P$2),INDEX(WH_Backend!$DZ$6:$IO$125,$L65,116),0)</f>
        <v>0</v>
      </c>
      <c r="DY65">
        <f>IF(AND($L65&lt;=$P$2,117&lt;=$P$2),INDEX(WH_Backend!$DZ$6:$IO$125,$L65,117),0)</f>
        <v>0</v>
      </c>
      <c r="DZ65">
        <f>IF(AND($L65&lt;=$P$2,118&lt;=$P$2),INDEX(WH_Backend!$DZ$6:$IO$125,$L65,118),0)</f>
        <v>0</v>
      </c>
      <c r="EA65">
        <f>IF(AND($L65&lt;=$P$2,119&lt;=$P$2),INDEX(WH_Backend!$DZ$6:$IO$125,$L65,119),0)</f>
        <v>0</v>
      </c>
      <c r="EB65">
        <f>IF(AND($L65&lt;=$P$2,120&lt;=$P$2),INDEX(WH_Backend!$DZ$6:$IO$125,$L65,120),0)</f>
        <v>0</v>
      </c>
    </row>
    <row r="66" spans="1:132" ht="15">
      <c r="A66" s="25">
        <f>IF(L66&lt;=$P$2,INDEX(WH_Backend!$E$6:$E$125,L66),0)</f>
        <v>0</v>
      </c>
      <c r="B66" s="25">
        <f t="array" ref="B66">IF(L66&lt;=$P$2,MMULT(M191:INDEX(M191:EF191,$P$2),$A$6:INDEX($A$6:$A$125,$P$2)),0)</f>
        <v>0</v>
      </c>
      <c r="C66" s="25">
        <f t="shared" si="0"/>
        <v>0</v>
      </c>
      <c r="E66" t="str">
        <f>IF(L66&lt;=$P$2,Inputs!A66,"")</f>
        <v/>
      </c>
      <c r="F66" s="25" t="str">
        <f>IF(L66&lt;=$P$2,Inputs!D66,"")</f>
        <v/>
      </c>
      <c r="G66" s="25" t="str">
        <f t="shared" si="2"/>
        <v/>
      </c>
      <c r="J66" t="str">
        <f>IF($L66&lt;=$E$2,WH_Numerical!$F66,"")</f>
        <v/>
      </c>
      <c r="L66" s="10">
        <v>61</v>
      </c>
      <c r="M66">
        <f>IF(AND($L66&lt;=$P$2,1&lt;=$P$2),INDEX(WH_Backend!$DZ$6:$IO$125,$L66,1),0)</f>
        <v>0</v>
      </c>
      <c r="N66">
        <f>IF(AND($L66&lt;=$P$2,2&lt;=$P$2),INDEX(WH_Backend!$DZ$6:$IO$125,$L66,2),0)</f>
        <v>0</v>
      </c>
      <c r="O66">
        <f>IF(AND($L66&lt;=$P$2,3&lt;=$P$2),INDEX(WH_Backend!$DZ$6:$IO$125,$L66,3),0)</f>
        <v>0</v>
      </c>
      <c r="P66">
        <f>IF(AND($L66&lt;=$P$2,4&lt;=$P$2),INDEX(WH_Backend!$DZ$6:$IO$125,$L66,4),0)</f>
        <v>0</v>
      </c>
      <c r="Q66">
        <f>IF(AND($L66&lt;=$P$2,5&lt;=$P$2),INDEX(WH_Backend!$DZ$6:$IO$125,$L66,5),0)</f>
        <v>0</v>
      </c>
      <c r="R66">
        <f>IF(AND($L66&lt;=$P$2,6&lt;=$P$2),INDEX(WH_Backend!$DZ$6:$IO$125,$L66,6),0)</f>
        <v>0</v>
      </c>
      <c r="S66">
        <f>IF(AND($L66&lt;=$P$2,7&lt;=$P$2),INDEX(WH_Backend!$DZ$6:$IO$125,$L66,7),0)</f>
        <v>0</v>
      </c>
      <c r="T66">
        <f>IF(AND($L66&lt;=$P$2,8&lt;=$P$2),INDEX(WH_Backend!$DZ$6:$IO$125,$L66,8),0)</f>
        <v>0</v>
      </c>
      <c r="U66">
        <f>IF(AND($L66&lt;=$P$2,9&lt;=$P$2),INDEX(WH_Backend!$DZ$6:$IO$125,$L66,9),0)</f>
        <v>0</v>
      </c>
      <c r="V66">
        <f>IF(AND($L66&lt;=$P$2,10&lt;=$P$2),INDEX(WH_Backend!$DZ$6:$IO$125,$L66,10),0)</f>
        <v>0</v>
      </c>
      <c r="W66">
        <f>IF(AND($L66&lt;=$P$2,11&lt;=$P$2),INDEX(WH_Backend!$DZ$6:$IO$125,$L66,11),0)</f>
        <v>0</v>
      </c>
      <c r="X66">
        <f>IF(AND($L66&lt;=$P$2,12&lt;=$P$2),INDEX(WH_Backend!$DZ$6:$IO$125,$L66,12),0)</f>
        <v>0</v>
      </c>
      <c r="Y66">
        <f>IF(AND($L66&lt;=$P$2,13&lt;=$P$2),INDEX(WH_Backend!$DZ$6:$IO$125,$L66,13),0)</f>
        <v>0</v>
      </c>
      <c r="Z66">
        <f>IF(AND($L66&lt;=$P$2,14&lt;=$P$2),INDEX(WH_Backend!$DZ$6:$IO$125,$L66,14),0)</f>
        <v>0</v>
      </c>
      <c r="AA66">
        <f>IF(AND($L66&lt;=$P$2,15&lt;=$P$2),INDEX(WH_Backend!$DZ$6:$IO$125,$L66,15),0)</f>
        <v>0</v>
      </c>
      <c r="AB66">
        <f>IF(AND($L66&lt;=$P$2,16&lt;=$P$2),INDEX(WH_Backend!$DZ$6:$IO$125,$L66,16),0)</f>
        <v>0</v>
      </c>
      <c r="AC66">
        <f>IF(AND($L66&lt;=$P$2,17&lt;=$P$2),INDEX(WH_Backend!$DZ$6:$IO$125,$L66,17),0)</f>
        <v>0</v>
      </c>
      <c r="AD66">
        <f>IF(AND($L66&lt;=$P$2,18&lt;=$P$2),INDEX(WH_Backend!$DZ$6:$IO$125,$L66,18),0)</f>
        <v>0</v>
      </c>
      <c r="AE66">
        <f>IF(AND($L66&lt;=$P$2,19&lt;=$P$2),INDEX(WH_Backend!$DZ$6:$IO$125,$L66,19),0)</f>
        <v>0</v>
      </c>
      <c r="AF66">
        <f>IF(AND($L66&lt;=$P$2,20&lt;=$P$2),INDEX(WH_Backend!$DZ$6:$IO$125,$L66,20),0)</f>
        <v>0</v>
      </c>
      <c r="AG66">
        <f>IF(AND($L66&lt;=$P$2,21&lt;=$P$2),INDEX(WH_Backend!$DZ$6:$IO$125,$L66,21),0)</f>
        <v>0</v>
      </c>
      <c r="AH66">
        <f>IF(AND($L66&lt;=$P$2,22&lt;=$P$2),INDEX(WH_Backend!$DZ$6:$IO$125,$L66,22),0)</f>
        <v>0</v>
      </c>
      <c r="AI66">
        <f>IF(AND($L66&lt;=$P$2,23&lt;=$P$2),INDEX(WH_Backend!$DZ$6:$IO$125,$L66,23),0)</f>
        <v>0</v>
      </c>
      <c r="AJ66">
        <f>IF(AND($L66&lt;=$P$2,24&lt;=$P$2),INDEX(WH_Backend!$DZ$6:$IO$125,$L66,24),0)</f>
        <v>0</v>
      </c>
      <c r="AK66">
        <f>IF(AND($L66&lt;=$P$2,25&lt;=$P$2),INDEX(WH_Backend!$DZ$6:$IO$125,$L66,25),0)</f>
        <v>0</v>
      </c>
      <c r="AL66">
        <f>IF(AND($L66&lt;=$P$2,26&lt;=$P$2),INDEX(WH_Backend!$DZ$6:$IO$125,$L66,26),0)</f>
        <v>0</v>
      </c>
      <c r="AM66">
        <f>IF(AND($L66&lt;=$P$2,27&lt;=$P$2),INDEX(WH_Backend!$DZ$6:$IO$125,$L66,27),0)</f>
        <v>0</v>
      </c>
      <c r="AN66">
        <f>IF(AND($L66&lt;=$P$2,28&lt;=$P$2),INDEX(WH_Backend!$DZ$6:$IO$125,$L66,28),0)</f>
        <v>0</v>
      </c>
      <c r="AO66">
        <f>IF(AND($L66&lt;=$P$2,29&lt;=$P$2),INDEX(WH_Backend!$DZ$6:$IO$125,$L66,29),0)</f>
        <v>0</v>
      </c>
      <c r="AP66">
        <f>IF(AND($L66&lt;=$P$2,30&lt;=$P$2),INDEX(WH_Backend!$DZ$6:$IO$125,$L66,30),0)</f>
        <v>0</v>
      </c>
      <c r="AQ66">
        <f>IF(AND($L66&lt;=$P$2,31&lt;=$P$2),INDEX(WH_Backend!$DZ$6:$IO$125,$L66,31),0)</f>
        <v>0</v>
      </c>
      <c r="AR66">
        <f>IF(AND($L66&lt;=$P$2,32&lt;=$P$2),INDEX(WH_Backend!$DZ$6:$IO$125,$L66,32),0)</f>
        <v>0</v>
      </c>
      <c r="AS66">
        <f>IF(AND($L66&lt;=$P$2,33&lt;=$P$2),INDEX(WH_Backend!$DZ$6:$IO$125,$L66,33),0)</f>
        <v>0</v>
      </c>
      <c r="AT66">
        <f>IF(AND($L66&lt;=$P$2,34&lt;=$P$2),INDEX(WH_Backend!$DZ$6:$IO$125,$L66,34),0)</f>
        <v>0</v>
      </c>
      <c r="AU66">
        <f>IF(AND($L66&lt;=$P$2,35&lt;=$P$2),INDEX(WH_Backend!$DZ$6:$IO$125,$L66,35),0)</f>
        <v>0</v>
      </c>
      <c r="AV66">
        <f>IF(AND($L66&lt;=$P$2,36&lt;=$P$2),INDEX(WH_Backend!$DZ$6:$IO$125,$L66,36),0)</f>
        <v>0</v>
      </c>
      <c r="AW66">
        <f>IF(AND($L66&lt;=$P$2,37&lt;=$P$2),INDEX(WH_Backend!$DZ$6:$IO$125,$L66,37),0)</f>
        <v>0</v>
      </c>
      <c r="AX66">
        <f>IF(AND($L66&lt;=$P$2,38&lt;=$P$2),INDEX(WH_Backend!$DZ$6:$IO$125,$L66,38),0)</f>
        <v>0</v>
      </c>
      <c r="AY66">
        <f>IF(AND($L66&lt;=$P$2,39&lt;=$P$2),INDEX(WH_Backend!$DZ$6:$IO$125,$L66,39),0)</f>
        <v>0</v>
      </c>
      <c r="AZ66">
        <f>IF(AND($L66&lt;=$P$2,40&lt;=$P$2),INDEX(WH_Backend!$DZ$6:$IO$125,$L66,40),0)</f>
        <v>0</v>
      </c>
      <c r="BA66">
        <f>IF(AND($L66&lt;=$P$2,41&lt;=$P$2),INDEX(WH_Backend!$DZ$6:$IO$125,$L66,41),0)</f>
        <v>0</v>
      </c>
      <c r="BB66">
        <f>IF(AND($L66&lt;=$P$2,42&lt;=$P$2),INDEX(WH_Backend!$DZ$6:$IO$125,$L66,42),0)</f>
        <v>0</v>
      </c>
      <c r="BC66">
        <f>IF(AND($L66&lt;=$P$2,43&lt;=$P$2),INDEX(WH_Backend!$DZ$6:$IO$125,$L66,43),0)</f>
        <v>0</v>
      </c>
      <c r="BD66">
        <f>IF(AND($L66&lt;=$P$2,44&lt;=$P$2),INDEX(WH_Backend!$DZ$6:$IO$125,$L66,44),0)</f>
        <v>0</v>
      </c>
      <c r="BE66">
        <f>IF(AND($L66&lt;=$P$2,45&lt;=$P$2),INDEX(WH_Backend!$DZ$6:$IO$125,$L66,45),0)</f>
        <v>0</v>
      </c>
      <c r="BF66">
        <f>IF(AND($L66&lt;=$P$2,46&lt;=$P$2),INDEX(WH_Backend!$DZ$6:$IO$125,$L66,46),0)</f>
        <v>0</v>
      </c>
      <c r="BG66">
        <f>IF(AND($L66&lt;=$P$2,47&lt;=$P$2),INDEX(WH_Backend!$DZ$6:$IO$125,$L66,47),0)</f>
        <v>0</v>
      </c>
      <c r="BH66">
        <f>IF(AND($L66&lt;=$P$2,48&lt;=$P$2),INDEX(WH_Backend!$DZ$6:$IO$125,$L66,48),0)</f>
        <v>0</v>
      </c>
      <c r="BI66">
        <f>IF(AND($L66&lt;=$P$2,49&lt;=$P$2),INDEX(WH_Backend!$DZ$6:$IO$125,$L66,49),0)</f>
        <v>0</v>
      </c>
      <c r="BJ66">
        <f>IF(AND($L66&lt;=$P$2,50&lt;=$P$2),INDEX(WH_Backend!$DZ$6:$IO$125,$L66,50),0)</f>
        <v>0</v>
      </c>
      <c r="BK66">
        <f>IF(AND($L66&lt;=$P$2,51&lt;=$P$2),INDEX(WH_Backend!$DZ$6:$IO$125,$L66,51),0)</f>
        <v>0</v>
      </c>
      <c r="BL66">
        <f>IF(AND($L66&lt;=$P$2,52&lt;=$P$2),INDEX(WH_Backend!$DZ$6:$IO$125,$L66,52),0)</f>
        <v>0</v>
      </c>
      <c r="BM66">
        <f>IF(AND($L66&lt;=$P$2,53&lt;=$P$2),INDEX(WH_Backend!$DZ$6:$IO$125,$L66,53),0)</f>
        <v>0</v>
      </c>
      <c r="BN66">
        <f>IF(AND($L66&lt;=$P$2,54&lt;=$P$2),INDEX(WH_Backend!$DZ$6:$IO$125,$L66,54),0)</f>
        <v>0</v>
      </c>
      <c r="BO66">
        <f>IF(AND($L66&lt;=$P$2,55&lt;=$P$2),INDEX(WH_Backend!$DZ$6:$IO$125,$L66,55),0)</f>
        <v>0</v>
      </c>
      <c r="BP66">
        <f>IF(AND($L66&lt;=$P$2,56&lt;=$P$2),INDEX(WH_Backend!$DZ$6:$IO$125,$L66,56),0)</f>
        <v>0</v>
      </c>
      <c r="BQ66">
        <f>IF(AND($L66&lt;=$P$2,57&lt;=$P$2),INDEX(WH_Backend!$DZ$6:$IO$125,$L66,57),0)</f>
        <v>0</v>
      </c>
      <c r="BR66">
        <f>IF(AND($L66&lt;=$P$2,58&lt;=$P$2),INDEX(WH_Backend!$DZ$6:$IO$125,$L66,58),0)</f>
        <v>0</v>
      </c>
      <c r="BS66">
        <f>IF(AND($L66&lt;=$P$2,59&lt;=$P$2),INDEX(WH_Backend!$DZ$6:$IO$125,$L66,59),0)</f>
        <v>0</v>
      </c>
      <c r="BT66">
        <f>IF(AND($L66&lt;=$P$2,60&lt;=$P$2),INDEX(WH_Backend!$DZ$6:$IO$125,$L66,60),0)</f>
        <v>0</v>
      </c>
      <c r="BU66">
        <f>IF(AND($L66&lt;=$P$2,61&lt;=$P$2),INDEX(WH_Backend!$DZ$6:$IO$125,$L66,61),0)</f>
        <v>0</v>
      </c>
      <c r="BV66">
        <f>IF(AND($L66&lt;=$P$2,62&lt;=$P$2),INDEX(WH_Backend!$DZ$6:$IO$125,$L66,62),0)</f>
        <v>0</v>
      </c>
      <c r="BW66">
        <f>IF(AND($L66&lt;=$P$2,63&lt;=$P$2),INDEX(WH_Backend!$DZ$6:$IO$125,$L66,63),0)</f>
        <v>0</v>
      </c>
      <c r="BX66">
        <f>IF(AND($L66&lt;=$P$2,64&lt;=$P$2),INDEX(WH_Backend!$DZ$6:$IO$125,$L66,64),0)</f>
        <v>0</v>
      </c>
      <c r="BY66">
        <f>IF(AND($L66&lt;=$P$2,65&lt;=$P$2),INDEX(WH_Backend!$DZ$6:$IO$125,$L66,65),0)</f>
        <v>0</v>
      </c>
      <c r="BZ66">
        <f>IF(AND($L66&lt;=$P$2,66&lt;=$P$2),INDEX(WH_Backend!$DZ$6:$IO$125,$L66,66),0)</f>
        <v>0</v>
      </c>
      <c r="CA66">
        <f>IF(AND($L66&lt;=$P$2,67&lt;=$P$2),INDEX(WH_Backend!$DZ$6:$IO$125,$L66,67),0)</f>
        <v>0</v>
      </c>
      <c r="CB66">
        <f>IF(AND($L66&lt;=$P$2,68&lt;=$P$2),INDEX(WH_Backend!$DZ$6:$IO$125,$L66,68),0)</f>
        <v>0</v>
      </c>
      <c r="CC66">
        <f>IF(AND($L66&lt;=$P$2,69&lt;=$P$2),INDEX(WH_Backend!$DZ$6:$IO$125,$L66,69),0)</f>
        <v>0</v>
      </c>
      <c r="CD66">
        <f>IF(AND($L66&lt;=$P$2,70&lt;=$P$2),INDEX(WH_Backend!$DZ$6:$IO$125,$L66,70),0)</f>
        <v>0</v>
      </c>
      <c r="CE66">
        <f>IF(AND($L66&lt;=$P$2,71&lt;=$P$2),INDEX(WH_Backend!$DZ$6:$IO$125,$L66,71),0)</f>
        <v>0</v>
      </c>
      <c r="CF66">
        <f>IF(AND($L66&lt;=$P$2,72&lt;=$P$2),INDEX(WH_Backend!$DZ$6:$IO$125,$L66,72),0)</f>
        <v>0</v>
      </c>
      <c r="CG66">
        <f>IF(AND($L66&lt;=$P$2,73&lt;=$P$2),INDEX(WH_Backend!$DZ$6:$IO$125,$L66,73),0)</f>
        <v>0</v>
      </c>
      <c r="CH66">
        <f>IF(AND($L66&lt;=$P$2,74&lt;=$P$2),INDEX(WH_Backend!$DZ$6:$IO$125,$L66,74),0)</f>
        <v>0</v>
      </c>
      <c r="CI66">
        <f>IF(AND($L66&lt;=$P$2,75&lt;=$P$2),INDEX(WH_Backend!$DZ$6:$IO$125,$L66,75),0)</f>
        <v>0</v>
      </c>
      <c r="CJ66">
        <f>IF(AND($L66&lt;=$P$2,76&lt;=$P$2),INDEX(WH_Backend!$DZ$6:$IO$125,$L66,76),0)</f>
        <v>0</v>
      </c>
      <c r="CK66">
        <f>IF(AND($L66&lt;=$P$2,77&lt;=$P$2),INDEX(WH_Backend!$DZ$6:$IO$125,$L66,77),0)</f>
        <v>0</v>
      </c>
      <c r="CL66">
        <f>IF(AND($L66&lt;=$P$2,78&lt;=$P$2),INDEX(WH_Backend!$DZ$6:$IO$125,$L66,78),0)</f>
        <v>0</v>
      </c>
      <c r="CM66">
        <f>IF(AND($L66&lt;=$P$2,79&lt;=$P$2),INDEX(WH_Backend!$DZ$6:$IO$125,$L66,79),0)</f>
        <v>0</v>
      </c>
      <c r="CN66">
        <f>IF(AND($L66&lt;=$P$2,80&lt;=$P$2),INDEX(WH_Backend!$DZ$6:$IO$125,$L66,80),0)</f>
        <v>0</v>
      </c>
      <c r="CO66">
        <f>IF(AND($L66&lt;=$P$2,81&lt;=$P$2),INDEX(WH_Backend!$DZ$6:$IO$125,$L66,81),0)</f>
        <v>0</v>
      </c>
      <c r="CP66">
        <f>IF(AND($L66&lt;=$P$2,82&lt;=$P$2),INDEX(WH_Backend!$DZ$6:$IO$125,$L66,82),0)</f>
        <v>0</v>
      </c>
      <c r="CQ66">
        <f>IF(AND($L66&lt;=$P$2,83&lt;=$P$2),INDEX(WH_Backend!$DZ$6:$IO$125,$L66,83),0)</f>
        <v>0</v>
      </c>
      <c r="CR66">
        <f>IF(AND($L66&lt;=$P$2,84&lt;=$P$2),INDEX(WH_Backend!$DZ$6:$IO$125,$L66,84),0)</f>
        <v>0</v>
      </c>
      <c r="CS66">
        <f>IF(AND($L66&lt;=$P$2,85&lt;=$P$2),INDEX(WH_Backend!$DZ$6:$IO$125,$L66,85),0)</f>
        <v>0</v>
      </c>
      <c r="CT66">
        <f>IF(AND($L66&lt;=$P$2,86&lt;=$P$2),INDEX(WH_Backend!$DZ$6:$IO$125,$L66,86),0)</f>
        <v>0</v>
      </c>
      <c r="CU66">
        <f>IF(AND($L66&lt;=$P$2,87&lt;=$P$2),INDEX(WH_Backend!$DZ$6:$IO$125,$L66,87),0)</f>
        <v>0</v>
      </c>
      <c r="CV66">
        <f>IF(AND($L66&lt;=$P$2,88&lt;=$P$2),INDEX(WH_Backend!$DZ$6:$IO$125,$L66,88),0)</f>
        <v>0</v>
      </c>
      <c r="CW66">
        <f>IF(AND($L66&lt;=$P$2,89&lt;=$P$2),INDEX(WH_Backend!$DZ$6:$IO$125,$L66,89),0)</f>
        <v>0</v>
      </c>
      <c r="CX66">
        <f>IF(AND($L66&lt;=$P$2,90&lt;=$P$2),INDEX(WH_Backend!$DZ$6:$IO$125,$L66,90),0)</f>
        <v>0</v>
      </c>
      <c r="CY66">
        <f>IF(AND($L66&lt;=$P$2,91&lt;=$P$2),INDEX(WH_Backend!$DZ$6:$IO$125,$L66,91),0)</f>
        <v>0</v>
      </c>
      <c r="CZ66">
        <f>IF(AND($L66&lt;=$P$2,92&lt;=$P$2),INDEX(WH_Backend!$DZ$6:$IO$125,$L66,92),0)</f>
        <v>0</v>
      </c>
      <c r="DA66">
        <f>IF(AND($L66&lt;=$P$2,93&lt;=$P$2),INDEX(WH_Backend!$DZ$6:$IO$125,$L66,93),0)</f>
        <v>0</v>
      </c>
      <c r="DB66">
        <f>IF(AND($L66&lt;=$P$2,94&lt;=$P$2),INDEX(WH_Backend!$DZ$6:$IO$125,$L66,94),0)</f>
        <v>0</v>
      </c>
      <c r="DC66">
        <f>IF(AND($L66&lt;=$P$2,95&lt;=$P$2),INDEX(WH_Backend!$DZ$6:$IO$125,$L66,95),0)</f>
        <v>0</v>
      </c>
      <c r="DD66">
        <f>IF(AND($L66&lt;=$P$2,96&lt;=$P$2),INDEX(WH_Backend!$DZ$6:$IO$125,$L66,96),0)</f>
        <v>0</v>
      </c>
      <c r="DE66">
        <f>IF(AND($L66&lt;=$P$2,97&lt;=$P$2),INDEX(WH_Backend!$DZ$6:$IO$125,$L66,97),0)</f>
        <v>0</v>
      </c>
      <c r="DF66">
        <f>IF(AND($L66&lt;=$P$2,98&lt;=$P$2),INDEX(WH_Backend!$DZ$6:$IO$125,$L66,98),0)</f>
        <v>0</v>
      </c>
      <c r="DG66">
        <f>IF(AND($L66&lt;=$P$2,99&lt;=$P$2),INDEX(WH_Backend!$DZ$6:$IO$125,$L66,99),0)</f>
        <v>0</v>
      </c>
      <c r="DH66">
        <f>IF(AND($L66&lt;=$P$2,100&lt;=$P$2),INDEX(WH_Backend!$DZ$6:$IO$125,$L66,100),0)</f>
        <v>0</v>
      </c>
      <c r="DI66">
        <f>IF(AND($L66&lt;=$P$2,101&lt;=$P$2),INDEX(WH_Backend!$DZ$6:$IO$125,$L66,101),0)</f>
        <v>0</v>
      </c>
      <c r="DJ66">
        <f>IF(AND($L66&lt;=$P$2,102&lt;=$P$2),INDEX(WH_Backend!$DZ$6:$IO$125,$L66,102),0)</f>
        <v>0</v>
      </c>
      <c r="DK66">
        <f>IF(AND($L66&lt;=$P$2,103&lt;=$P$2),INDEX(WH_Backend!$DZ$6:$IO$125,$L66,103),0)</f>
        <v>0</v>
      </c>
      <c r="DL66">
        <f>IF(AND($L66&lt;=$P$2,104&lt;=$P$2),INDEX(WH_Backend!$DZ$6:$IO$125,$L66,104),0)</f>
        <v>0</v>
      </c>
      <c r="DM66">
        <f>IF(AND($L66&lt;=$P$2,105&lt;=$P$2),INDEX(WH_Backend!$DZ$6:$IO$125,$L66,105),0)</f>
        <v>0</v>
      </c>
      <c r="DN66">
        <f>IF(AND($L66&lt;=$P$2,106&lt;=$P$2),INDEX(WH_Backend!$DZ$6:$IO$125,$L66,106),0)</f>
        <v>0</v>
      </c>
      <c r="DO66">
        <f>IF(AND($L66&lt;=$P$2,107&lt;=$P$2),INDEX(WH_Backend!$DZ$6:$IO$125,$L66,107),0)</f>
        <v>0</v>
      </c>
      <c r="DP66">
        <f>IF(AND($L66&lt;=$P$2,108&lt;=$P$2),INDEX(WH_Backend!$DZ$6:$IO$125,$L66,108),0)</f>
        <v>0</v>
      </c>
      <c r="DQ66">
        <f>IF(AND($L66&lt;=$P$2,109&lt;=$P$2),INDEX(WH_Backend!$DZ$6:$IO$125,$L66,109),0)</f>
        <v>0</v>
      </c>
      <c r="DR66">
        <f>IF(AND($L66&lt;=$P$2,110&lt;=$P$2),INDEX(WH_Backend!$DZ$6:$IO$125,$L66,110),0)</f>
        <v>0</v>
      </c>
      <c r="DS66">
        <f>IF(AND($L66&lt;=$P$2,111&lt;=$P$2),INDEX(WH_Backend!$DZ$6:$IO$125,$L66,111),0)</f>
        <v>0</v>
      </c>
      <c r="DT66">
        <f>IF(AND($L66&lt;=$P$2,112&lt;=$P$2),INDEX(WH_Backend!$DZ$6:$IO$125,$L66,112),0)</f>
        <v>0</v>
      </c>
      <c r="DU66">
        <f>IF(AND($L66&lt;=$P$2,113&lt;=$P$2),INDEX(WH_Backend!$DZ$6:$IO$125,$L66,113),0)</f>
        <v>0</v>
      </c>
      <c r="DV66">
        <f>IF(AND($L66&lt;=$P$2,114&lt;=$P$2),INDEX(WH_Backend!$DZ$6:$IO$125,$L66,114),0)</f>
        <v>0</v>
      </c>
      <c r="DW66">
        <f>IF(AND($L66&lt;=$P$2,115&lt;=$P$2),INDEX(WH_Backend!$DZ$6:$IO$125,$L66,115),0)</f>
        <v>0</v>
      </c>
      <c r="DX66">
        <f>IF(AND($L66&lt;=$P$2,116&lt;=$P$2),INDEX(WH_Backend!$DZ$6:$IO$125,$L66,116),0)</f>
        <v>0</v>
      </c>
      <c r="DY66">
        <f>IF(AND($L66&lt;=$P$2,117&lt;=$P$2),INDEX(WH_Backend!$DZ$6:$IO$125,$L66,117),0)</f>
        <v>0</v>
      </c>
      <c r="DZ66">
        <f>IF(AND($L66&lt;=$P$2,118&lt;=$P$2),INDEX(WH_Backend!$DZ$6:$IO$125,$L66,118),0)</f>
        <v>0</v>
      </c>
      <c r="EA66">
        <f>IF(AND($L66&lt;=$P$2,119&lt;=$P$2),INDEX(WH_Backend!$DZ$6:$IO$125,$L66,119),0)</f>
        <v>0</v>
      </c>
      <c r="EB66">
        <f>IF(AND($L66&lt;=$P$2,120&lt;=$P$2),INDEX(WH_Backend!$DZ$6:$IO$125,$L66,120),0)</f>
        <v>0</v>
      </c>
    </row>
    <row r="67" spans="1:132" ht="15">
      <c r="A67" s="25">
        <f>IF(L67&lt;=$P$2,INDEX(WH_Backend!$E$6:$E$125,L67),0)</f>
        <v>0</v>
      </c>
      <c r="B67" s="25">
        <f t="array" ref="B67">IF(L67&lt;=$P$2,MMULT(M192:INDEX(M192:EF192,$P$2),$A$6:INDEX($A$6:$A$125,$P$2)),0)</f>
        <v>0</v>
      </c>
      <c r="C67" s="25">
        <f t="shared" si="0"/>
        <v>0</v>
      </c>
      <c r="E67" t="str">
        <f>IF(L67&lt;=$P$2,Inputs!A67,"")</f>
        <v/>
      </c>
      <c r="F67" s="25" t="str">
        <f>IF(L67&lt;=$P$2,Inputs!D67,"")</f>
        <v/>
      </c>
      <c r="G67" s="25" t="str">
        <f t="shared" si="2"/>
        <v/>
      </c>
      <c r="J67" t="str">
        <f>IF($L67&lt;=$E$2,WH_Numerical!$F67,"")</f>
        <v/>
      </c>
      <c r="L67" s="10">
        <v>62</v>
      </c>
      <c r="M67">
        <f>IF(AND($L67&lt;=$P$2,1&lt;=$P$2),INDEX(WH_Backend!$DZ$6:$IO$125,$L67,1),0)</f>
        <v>0</v>
      </c>
      <c r="N67">
        <f>IF(AND($L67&lt;=$P$2,2&lt;=$P$2),INDEX(WH_Backend!$DZ$6:$IO$125,$L67,2),0)</f>
        <v>0</v>
      </c>
      <c r="O67">
        <f>IF(AND($L67&lt;=$P$2,3&lt;=$P$2),INDEX(WH_Backend!$DZ$6:$IO$125,$L67,3),0)</f>
        <v>0</v>
      </c>
      <c r="P67">
        <f>IF(AND($L67&lt;=$P$2,4&lt;=$P$2),INDEX(WH_Backend!$DZ$6:$IO$125,$L67,4),0)</f>
        <v>0</v>
      </c>
      <c r="Q67">
        <f>IF(AND($L67&lt;=$P$2,5&lt;=$P$2),INDEX(WH_Backend!$DZ$6:$IO$125,$L67,5),0)</f>
        <v>0</v>
      </c>
      <c r="R67">
        <f>IF(AND($L67&lt;=$P$2,6&lt;=$P$2),INDEX(WH_Backend!$DZ$6:$IO$125,$L67,6),0)</f>
        <v>0</v>
      </c>
      <c r="S67">
        <f>IF(AND($L67&lt;=$P$2,7&lt;=$P$2),INDEX(WH_Backend!$DZ$6:$IO$125,$L67,7),0)</f>
        <v>0</v>
      </c>
      <c r="T67">
        <f>IF(AND($L67&lt;=$P$2,8&lt;=$P$2),INDEX(WH_Backend!$DZ$6:$IO$125,$L67,8),0)</f>
        <v>0</v>
      </c>
      <c r="U67">
        <f>IF(AND($L67&lt;=$P$2,9&lt;=$P$2),INDEX(WH_Backend!$DZ$6:$IO$125,$L67,9),0)</f>
        <v>0</v>
      </c>
      <c r="V67">
        <f>IF(AND($L67&lt;=$P$2,10&lt;=$P$2),INDEX(WH_Backend!$DZ$6:$IO$125,$L67,10),0)</f>
        <v>0</v>
      </c>
      <c r="W67">
        <f>IF(AND($L67&lt;=$P$2,11&lt;=$P$2),INDEX(WH_Backend!$DZ$6:$IO$125,$L67,11),0)</f>
        <v>0</v>
      </c>
      <c r="X67">
        <f>IF(AND($L67&lt;=$P$2,12&lt;=$P$2),INDEX(WH_Backend!$DZ$6:$IO$125,$L67,12),0)</f>
        <v>0</v>
      </c>
      <c r="Y67">
        <f>IF(AND($L67&lt;=$P$2,13&lt;=$P$2),INDEX(WH_Backend!$DZ$6:$IO$125,$L67,13),0)</f>
        <v>0</v>
      </c>
      <c r="Z67">
        <f>IF(AND($L67&lt;=$P$2,14&lt;=$P$2),INDEX(WH_Backend!$DZ$6:$IO$125,$L67,14),0)</f>
        <v>0</v>
      </c>
      <c r="AA67">
        <f>IF(AND($L67&lt;=$P$2,15&lt;=$P$2),INDEX(WH_Backend!$DZ$6:$IO$125,$L67,15),0)</f>
        <v>0</v>
      </c>
      <c r="AB67">
        <f>IF(AND($L67&lt;=$P$2,16&lt;=$P$2),INDEX(WH_Backend!$DZ$6:$IO$125,$L67,16),0)</f>
        <v>0</v>
      </c>
      <c r="AC67">
        <f>IF(AND($L67&lt;=$P$2,17&lt;=$P$2),INDEX(WH_Backend!$DZ$6:$IO$125,$L67,17),0)</f>
        <v>0</v>
      </c>
      <c r="AD67">
        <f>IF(AND($L67&lt;=$P$2,18&lt;=$P$2),INDEX(WH_Backend!$DZ$6:$IO$125,$L67,18),0)</f>
        <v>0</v>
      </c>
      <c r="AE67">
        <f>IF(AND($L67&lt;=$P$2,19&lt;=$P$2),INDEX(WH_Backend!$DZ$6:$IO$125,$L67,19),0)</f>
        <v>0</v>
      </c>
      <c r="AF67">
        <f>IF(AND($L67&lt;=$P$2,20&lt;=$P$2),INDEX(WH_Backend!$DZ$6:$IO$125,$L67,20),0)</f>
        <v>0</v>
      </c>
      <c r="AG67">
        <f>IF(AND($L67&lt;=$P$2,21&lt;=$P$2),INDEX(WH_Backend!$DZ$6:$IO$125,$L67,21),0)</f>
        <v>0</v>
      </c>
      <c r="AH67">
        <f>IF(AND($L67&lt;=$P$2,22&lt;=$P$2),INDEX(WH_Backend!$DZ$6:$IO$125,$L67,22),0)</f>
        <v>0</v>
      </c>
      <c r="AI67">
        <f>IF(AND($L67&lt;=$P$2,23&lt;=$P$2),INDEX(WH_Backend!$DZ$6:$IO$125,$L67,23),0)</f>
        <v>0</v>
      </c>
      <c r="AJ67">
        <f>IF(AND($L67&lt;=$P$2,24&lt;=$P$2),INDEX(WH_Backend!$DZ$6:$IO$125,$L67,24),0)</f>
        <v>0</v>
      </c>
      <c r="AK67">
        <f>IF(AND($L67&lt;=$P$2,25&lt;=$P$2),INDEX(WH_Backend!$DZ$6:$IO$125,$L67,25),0)</f>
        <v>0</v>
      </c>
      <c r="AL67">
        <f>IF(AND($L67&lt;=$P$2,26&lt;=$P$2),INDEX(WH_Backend!$DZ$6:$IO$125,$L67,26),0)</f>
        <v>0</v>
      </c>
      <c r="AM67">
        <f>IF(AND($L67&lt;=$P$2,27&lt;=$P$2),INDEX(WH_Backend!$DZ$6:$IO$125,$L67,27),0)</f>
        <v>0</v>
      </c>
      <c r="AN67">
        <f>IF(AND($L67&lt;=$P$2,28&lt;=$P$2),INDEX(WH_Backend!$DZ$6:$IO$125,$L67,28),0)</f>
        <v>0</v>
      </c>
      <c r="AO67">
        <f>IF(AND($L67&lt;=$P$2,29&lt;=$P$2),INDEX(WH_Backend!$DZ$6:$IO$125,$L67,29),0)</f>
        <v>0</v>
      </c>
      <c r="AP67">
        <f>IF(AND($L67&lt;=$P$2,30&lt;=$P$2),INDEX(WH_Backend!$DZ$6:$IO$125,$L67,30),0)</f>
        <v>0</v>
      </c>
      <c r="AQ67">
        <f>IF(AND($L67&lt;=$P$2,31&lt;=$P$2),INDEX(WH_Backend!$DZ$6:$IO$125,$L67,31),0)</f>
        <v>0</v>
      </c>
      <c r="AR67">
        <f>IF(AND($L67&lt;=$P$2,32&lt;=$P$2),INDEX(WH_Backend!$DZ$6:$IO$125,$L67,32),0)</f>
        <v>0</v>
      </c>
      <c r="AS67">
        <f>IF(AND($L67&lt;=$P$2,33&lt;=$P$2),INDEX(WH_Backend!$DZ$6:$IO$125,$L67,33),0)</f>
        <v>0</v>
      </c>
      <c r="AT67">
        <f>IF(AND($L67&lt;=$P$2,34&lt;=$P$2),INDEX(WH_Backend!$DZ$6:$IO$125,$L67,34),0)</f>
        <v>0</v>
      </c>
      <c r="AU67">
        <f>IF(AND($L67&lt;=$P$2,35&lt;=$P$2),INDEX(WH_Backend!$DZ$6:$IO$125,$L67,35),0)</f>
        <v>0</v>
      </c>
      <c r="AV67">
        <f>IF(AND($L67&lt;=$P$2,36&lt;=$P$2),INDEX(WH_Backend!$DZ$6:$IO$125,$L67,36),0)</f>
        <v>0</v>
      </c>
      <c r="AW67">
        <f>IF(AND($L67&lt;=$P$2,37&lt;=$P$2),INDEX(WH_Backend!$DZ$6:$IO$125,$L67,37),0)</f>
        <v>0</v>
      </c>
      <c r="AX67">
        <f>IF(AND($L67&lt;=$P$2,38&lt;=$P$2),INDEX(WH_Backend!$DZ$6:$IO$125,$L67,38),0)</f>
        <v>0</v>
      </c>
      <c r="AY67">
        <f>IF(AND($L67&lt;=$P$2,39&lt;=$P$2),INDEX(WH_Backend!$DZ$6:$IO$125,$L67,39),0)</f>
        <v>0</v>
      </c>
      <c r="AZ67">
        <f>IF(AND($L67&lt;=$P$2,40&lt;=$P$2),INDEX(WH_Backend!$DZ$6:$IO$125,$L67,40),0)</f>
        <v>0</v>
      </c>
      <c r="BA67">
        <f>IF(AND($L67&lt;=$P$2,41&lt;=$P$2),INDEX(WH_Backend!$DZ$6:$IO$125,$L67,41),0)</f>
        <v>0</v>
      </c>
      <c r="BB67">
        <f>IF(AND($L67&lt;=$P$2,42&lt;=$P$2),INDEX(WH_Backend!$DZ$6:$IO$125,$L67,42),0)</f>
        <v>0</v>
      </c>
      <c r="BC67">
        <f>IF(AND($L67&lt;=$P$2,43&lt;=$P$2),INDEX(WH_Backend!$DZ$6:$IO$125,$L67,43),0)</f>
        <v>0</v>
      </c>
      <c r="BD67">
        <f>IF(AND($L67&lt;=$P$2,44&lt;=$P$2),INDEX(WH_Backend!$DZ$6:$IO$125,$L67,44),0)</f>
        <v>0</v>
      </c>
      <c r="BE67">
        <f>IF(AND($L67&lt;=$P$2,45&lt;=$P$2),INDEX(WH_Backend!$DZ$6:$IO$125,$L67,45),0)</f>
        <v>0</v>
      </c>
      <c r="BF67">
        <f>IF(AND($L67&lt;=$P$2,46&lt;=$P$2),INDEX(WH_Backend!$DZ$6:$IO$125,$L67,46),0)</f>
        <v>0</v>
      </c>
      <c r="BG67">
        <f>IF(AND($L67&lt;=$P$2,47&lt;=$P$2),INDEX(WH_Backend!$DZ$6:$IO$125,$L67,47),0)</f>
        <v>0</v>
      </c>
      <c r="BH67">
        <f>IF(AND($L67&lt;=$P$2,48&lt;=$P$2),INDEX(WH_Backend!$DZ$6:$IO$125,$L67,48),0)</f>
        <v>0</v>
      </c>
      <c r="BI67">
        <f>IF(AND($L67&lt;=$P$2,49&lt;=$P$2),INDEX(WH_Backend!$DZ$6:$IO$125,$L67,49),0)</f>
        <v>0</v>
      </c>
      <c r="BJ67">
        <f>IF(AND($L67&lt;=$P$2,50&lt;=$P$2),INDEX(WH_Backend!$DZ$6:$IO$125,$L67,50),0)</f>
        <v>0</v>
      </c>
      <c r="BK67">
        <f>IF(AND($L67&lt;=$P$2,51&lt;=$P$2),INDEX(WH_Backend!$DZ$6:$IO$125,$L67,51),0)</f>
        <v>0</v>
      </c>
      <c r="BL67">
        <f>IF(AND($L67&lt;=$P$2,52&lt;=$P$2),INDEX(WH_Backend!$DZ$6:$IO$125,$L67,52),0)</f>
        <v>0</v>
      </c>
      <c r="BM67">
        <f>IF(AND($L67&lt;=$P$2,53&lt;=$P$2),INDEX(WH_Backend!$DZ$6:$IO$125,$L67,53),0)</f>
        <v>0</v>
      </c>
      <c r="BN67">
        <f>IF(AND($L67&lt;=$P$2,54&lt;=$P$2),INDEX(WH_Backend!$DZ$6:$IO$125,$L67,54),0)</f>
        <v>0</v>
      </c>
      <c r="BO67">
        <f>IF(AND($L67&lt;=$P$2,55&lt;=$P$2),INDEX(WH_Backend!$DZ$6:$IO$125,$L67,55),0)</f>
        <v>0</v>
      </c>
      <c r="BP67">
        <f>IF(AND($L67&lt;=$P$2,56&lt;=$P$2),INDEX(WH_Backend!$DZ$6:$IO$125,$L67,56),0)</f>
        <v>0</v>
      </c>
      <c r="BQ67">
        <f>IF(AND($L67&lt;=$P$2,57&lt;=$P$2),INDEX(WH_Backend!$DZ$6:$IO$125,$L67,57),0)</f>
        <v>0</v>
      </c>
      <c r="BR67">
        <f>IF(AND($L67&lt;=$P$2,58&lt;=$P$2),INDEX(WH_Backend!$DZ$6:$IO$125,$L67,58),0)</f>
        <v>0</v>
      </c>
      <c r="BS67">
        <f>IF(AND($L67&lt;=$P$2,59&lt;=$P$2),INDEX(WH_Backend!$DZ$6:$IO$125,$L67,59),0)</f>
        <v>0</v>
      </c>
      <c r="BT67">
        <f>IF(AND($L67&lt;=$P$2,60&lt;=$P$2),INDEX(WH_Backend!$DZ$6:$IO$125,$L67,60),0)</f>
        <v>0</v>
      </c>
      <c r="BU67">
        <f>IF(AND($L67&lt;=$P$2,61&lt;=$P$2),INDEX(WH_Backend!$DZ$6:$IO$125,$L67,61),0)</f>
        <v>0</v>
      </c>
      <c r="BV67">
        <f>IF(AND($L67&lt;=$P$2,62&lt;=$P$2),INDEX(WH_Backend!$DZ$6:$IO$125,$L67,62),0)</f>
        <v>0</v>
      </c>
      <c r="BW67">
        <f>IF(AND($L67&lt;=$P$2,63&lt;=$P$2),INDEX(WH_Backend!$DZ$6:$IO$125,$L67,63),0)</f>
        <v>0</v>
      </c>
      <c r="BX67">
        <f>IF(AND($L67&lt;=$P$2,64&lt;=$P$2),INDEX(WH_Backend!$DZ$6:$IO$125,$L67,64),0)</f>
        <v>0</v>
      </c>
      <c r="BY67">
        <f>IF(AND($L67&lt;=$P$2,65&lt;=$P$2),INDEX(WH_Backend!$DZ$6:$IO$125,$L67,65),0)</f>
        <v>0</v>
      </c>
      <c r="BZ67">
        <f>IF(AND($L67&lt;=$P$2,66&lt;=$P$2),INDEX(WH_Backend!$DZ$6:$IO$125,$L67,66),0)</f>
        <v>0</v>
      </c>
      <c r="CA67">
        <f>IF(AND($L67&lt;=$P$2,67&lt;=$P$2),INDEX(WH_Backend!$DZ$6:$IO$125,$L67,67),0)</f>
        <v>0</v>
      </c>
      <c r="CB67">
        <f>IF(AND($L67&lt;=$P$2,68&lt;=$P$2),INDEX(WH_Backend!$DZ$6:$IO$125,$L67,68),0)</f>
        <v>0</v>
      </c>
      <c r="CC67">
        <f>IF(AND($L67&lt;=$P$2,69&lt;=$P$2),INDEX(WH_Backend!$DZ$6:$IO$125,$L67,69),0)</f>
        <v>0</v>
      </c>
      <c r="CD67">
        <f>IF(AND($L67&lt;=$P$2,70&lt;=$P$2),INDEX(WH_Backend!$DZ$6:$IO$125,$L67,70),0)</f>
        <v>0</v>
      </c>
      <c r="CE67">
        <f>IF(AND($L67&lt;=$P$2,71&lt;=$P$2),INDEX(WH_Backend!$DZ$6:$IO$125,$L67,71),0)</f>
        <v>0</v>
      </c>
      <c r="CF67">
        <f>IF(AND($L67&lt;=$P$2,72&lt;=$P$2),INDEX(WH_Backend!$DZ$6:$IO$125,$L67,72),0)</f>
        <v>0</v>
      </c>
      <c r="CG67">
        <f>IF(AND($L67&lt;=$P$2,73&lt;=$P$2),INDEX(WH_Backend!$DZ$6:$IO$125,$L67,73),0)</f>
        <v>0</v>
      </c>
      <c r="CH67">
        <f>IF(AND($L67&lt;=$P$2,74&lt;=$P$2),INDEX(WH_Backend!$DZ$6:$IO$125,$L67,74),0)</f>
        <v>0</v>
      </c>
      <c r="CI67">
        <f>IF(AND($L67&lt;=$P$2,75&lt;=$P$2),INDEX(WH_Backend!$DZ$6:$IO$125,$L67,75),0)</f>
        <v>0</v>
      </c>
      <c r="CJ67">
        <f>IF(AND($L67&lt;=$P$2,76&lt;=$P$2),INDEX(WH_Backend!$DZ$6:$IO$125,$L67,76),0)</f>
        <v>0</v>
      </c>
      <c r="CK67">
        <f>IF(AND($L67&lt;=$P$2,77&lt;=$P$2),INDEX(WH_Backend!$DZ$6:$IO$125,$L67,77),0)</f>
        <v>0</v>
      </c>
      <c r="CL67">
        <f>IF(AND($L67&lt;=$P$2,78&lt;=$P$2),INDEX(WH_Backend!$DZ$6:$IO$125,$L67,78),0)</f>
        <v>0</v>
      </c>
      <c r="CM67">
        <f>IF(AND($L67&lt;=$P$2,79&lt;=$P$2),INDEX(WH_Backend!$DZ$6:$IO$125,$L67,79),0)</f>
        <v>0</v>
      </c>
      <c r="CN67">
        <f>IF(AND($L67&lt;=$P$2,80&lt;=$P$2),INDEX(WH_Backend!$DZ$6:$IO$125,$L67,80),0)</f>
        <v>0</v>
      </c>
      <c r="CO67">
        <f>IF(AND($L67&lt;=$P$2,81&lt;=$P$2),INDEX(WH_Backend!$DZ$6:$IO$125,$L67,81),0)</f>
        <v>0</v>
      </c>
      <c r="CP67">
        <f>IF(AND($L67&lt;=$P$2,82&lt;=$P$2),INDEX(WH_Backend!$DZ$6:$IO$125,$L67,82),0)</f>
        <v>0</v>
      </c>
      <c r="CQ67">
        <f>IF(AND($L67&lt;=$P$2,83&lt;=$P$2),INDEX(WH_Backend!$DZ$6:$IO$125,$L67,83),0)</f>
        <v>0</v>
      </c>
      <c r="CR67">
        <f>IF(AND($L67&lt;=$P$2,84&lt;=$P$2),INDEX(WH_Backend!$DZ$6:$IO$125,$L67,84),0)</f>
        <v>0</v>
      </c>
      <c r="CS67">
        <f>IF(AND($L67&lt;=$P$2,85&lt;=$P$2),INDEX(WH_Backend!$DZ$6:$IO$125,$L67,85),0)</f>
        <v>0</v>
      </c>
      <c r="CT67">
        <f>IF(AND($L67&lt;=$P$2,86&lt;=$P$2),INDEX(WH_Backend!$DZ$6:$IO$125,$L67,86),0)</f>
        <v>0</v>
      </c>
      <c r="CU67">
        <f>IF(AND($L67&lt;=$P$2,87&lt;=$P$2),INDEX(WH_Backend!$DZ$6:$IO$125,$L67,87),0)</f>
        <v>0</v>
      </c>
      <c r="CV67">
        <f>IF(AND($L67&lt;=$P$2,88&lt;=$P$2),INDEX(WH_Backend!$DZ$6:$IO$125,$L67,88),0)</f>
        <v>0</v>
      </c>
      <c r="CW67">
        <f>IF(AND($L67&lt;=$P$2,89&lt;=$P$2),INDEX(WH_Backend!$DZ$6:$IO$125,$L67,89),0)</f>
        <v>0</v>
      </c>
      <c r="CX67">
        <f>IF(AND($L67&lt;=$P$2,90&lt;=$P$2),INDEX(WH_Backend!$DZ$6:$IO$125,$L67,90),0)</f>
        <v>0</v>
      </c>
      <c r="CY67">
        <f>IF(AND($L67&lt;=$P$2,91&lt;=$P$2),INDEX(WH_Backend!$DZ$6:$IO$125,$L67,91),0)</f>
        <v>0</v>
      </c>
      <c r="CZ67">
        <f>IF(AND($L67&lt;=$P$2,92&lt;=$P$2),INDEX(WH_Backend!$DZ$6:$IO$125,$L67,92),0)</f>
        <v>0</v>
      </c>
      <c r="DA67">
        <f>IF(AND($L67&lt;=$P$2,93&lt;=$P$2),INDEX(WH_Backend!$DZ$6:$IO$125,$L67,93),0)</f>
        <v>0</v>
      </c>
      <c r="DB67">
        <f>IF(AND($L67&lt;=$P$2,94&lt;=$P$2),INDEX(WH_Backend!$DZ$6:$IO$125,$L67,94),0)</f>
        <v>0</v>
      </c>
      <c r="DC67">
        <f>IF(AND($L67&lt;=$P$2,95&lt;=$P$2),INDEX(WH_Backend!$DZ$6:$IO$125,$L67,95),0)</f>
        <v>0</v>
      </c>
      <c r="DD67">
        <f>IF(AND($L67&lt;=$P$2,96&lt;=$P$2),INDEX(WH_Backend!$DZ$6:$IO$125,$L67,96),0)</f>
        <v>0</v>
      </c>
      <c r="DE67">
        <f>IF(AND($L67&lt;=$P$2,97&lt;=$P$2),INDEX(WH_Backend!$DZ$6:$IO$125,$L67,97),0)</f>
        <v>0</v>
      </c>
      <c r="DF67">
        <f>IF(AND($L67&lt;=$P$2,98&lt;=$P$2),INDEX(WH_Backend!$DZ$6:$IO$125,$L67,98),0)</f>
        <v>0</v>
      </c>
      <c r="DG67">
        <f>IF(AND($L67&lt;=$P$2,99&lt;=$P$2),INDEX(WH_Backend!$DZ$6:$IO$125,$L67,99),0)</f>
        <v>0</v>
      </c>
      <c r="DH67">
        <f>IF(AND($L67&lt;=$P$2,100&lt;=$P$2),INDEX(WH_Backend!$DZ$6:$IO$125,$L67,100),0)</f>
        <v>0</v>
      </c>
      <c r="DI67">
        <f>IF(AND($L67&lt;=$P$2,101&lt;=$P$2),INDEX(WH_Backend!$DZ$6:$IO$125,$L67,101),0)</f>
        <v>0</v>
      </c>
      <c r="DJ67">
        <f>IF(AND($L67&lt;=$P$2,102&lt;=$P$2),INDEX(WH_Backend!$DZ$6:$IO$125,$L67,102),0)</f>
        <v>0</v>
      </c>
      <c r="DK67">
        <f>IF(AND($L67&lt;=$P$2,103&lt;=$P$2),INDEX(WH_Backend!$DZ$6:$IO$125,$L67,103),0)</f>
        <v>0</v>
      </c>
      <c r="DL67">
        <f>IF(AND($L67&lt;=$P$2,104&lt;=$P$2),INDEX(WH_Backend!$DZ$6:$IO$125,$L67,104),0)</f>
        <v>0</v>
      </c>
      <c r="DM67">
        <f>IF(AND($L67&lt;=$P$2,105&lt;=$P$2),INDEX(WH_Backend!$DZ$6:$IO$125,$L67,105),0)</f>
        <v>0</v>
      </c>
      <c r="DN67">
        <f>IF(AND($L67&lt;=$P$2,106&lt;=$P$2),INDEX(WH_Backend!$DZ$6:$IO$125,$L67,106),0)</f>
        <v>0</v>
      </c>
      <c r="DO67">
        <f>IF(AND($L67&lt;=$P$2,107&lt;=$P$2),INDEX(WH_Backend!$DZ$6:$IO$125,$L67,107),0)</f>
        <v>0</v>
      </c>
      <c r="DP67">
        <f>IF(AND($L67&lt;=$P$2,108&lt;=$P$2),INDEX(WH_Backend!$DZ$6:$IO$125,$L67,108),0)</f>
        <v>0</v>
      </c>
      <c r="DQ67">
        <f>IF(AND($L67&lt;=$P$2,109&lt;=$P$2),INDEX(WH_Backend!$DZ$6:$IO$125,$L67,109),0)</f>
        <v>0</v>
      </c>
      <c r="DR67">
        <f>IF(AND($L67&lt;=$P$2,110&lt;=$P$2),INDEX(WH_Backend!$DZ$6:$IO$125,$L67,110),0)</f>
        <v>0</v>
      </c>
      <c r="DS67">
        <f>IF(AND($L67&lt;=$P$2,111&lt;=$P$2),INDEX(WH_Backend!$DZ$6:$IO$125,$L67,111),0)</f>
        <v>0</v>
      </c>
      <c r="DT67">
        <f>IF(AND($L67&lt;=$P$2,112&lt;=$P$2),INDEX(WH_Backend!$DZ$6:$IO$125,$L67,112),0)</f>
        <v>0</v>
      </c>
      <c r="DU67">
        <f>IF(AND($L67&lt;=$P$2,113&lt;=$P$2),INDEX(WH_Backend!$DZ$6:$IO$125,$L67,113),0)</f>
        <v>0</v>
      </c>
      <c r="DV67">
        <f>IF(AND($L67&lt;=$P$2,114&lt;=$P$2),INDEX(WH_Backend!$DZ$6:$IO$125,$L67,114),0)</f>
        <v>0</v>
      </c>
      <c r="DW67">
        <f>IF(AND($L67&lt;=$P$2,115&lt;=$P$2),INDEX(WH_Backend!$DZ$6:$IO$125,$L67,115),0)</f>
        <v>0</v>
      </c>
      <c r="DX67">
        <f>IF(AND($L67&lt;=$P$2,116&lt;=$P$2),INDEX(WH_Backend!$DZ$6:$IO$125,$L67,116),0)</f>
        <v>0</v>
      </c>
      <c r="DY67">
        <f>IF(AND($L67&lt;=$P$2,117&lt;=$P$2),INDEX(WH_Backend!$DZ$6:$IO$125,$L67,117),0)</f>
        <v>0</v>
      </c>
      <c r="DZ67">
        <f>IF(AND($L67&lt;=$P$2,118&lt;=$P$2),INDEX(WH_Backend!$DZ$6:$IO$125,$L67,118),0)</f>
        <v>0</v>
      </c>
      <c r="EA67">
        <f>IF(AND($L67&lt;=$P$2,119&lt;=$P$2),INDEX(WH_Backend!$DZ$6:$IO$125,$L67,119),0)</f>
        <v>0</v>
      </c>
      <c r="EB67">
        <f>IF(AND($L67&lt;=$P$2,120&lt;=$P$2),INDEX(WH_Backend!$DZ$6:$IO$125,$L67,120),0)</f>
        <v>0</v>
      </c>
    </row>
    <row r="68" spans="1:132" ht="15">
      <c r="A68" s="25">
        <f>IF(L68&lt;=$P$2,INDEX(WH_Backend!$E$6:$E$125,L68),0)</f>
        <v>0</v>
      </c>
      <c r="B68" s="25">
        <f t="array" ref="B68">IF(L68&lt;=$P$2,MMULT(M193:INDEX(M193:EF193,$P$2),$A$6:INDEX($A$6:$A$125,$P$2)),0)</f>
        <v>0</v>
      </c>
      <c r="C68" s="25">
        <f t="shared" si="0"/>
        <v>0</v>
      </c>
      <c r="E68" t="str">
        <f>IF(L68&lt;=$P$2,Inputs!A68,"")</f>
        <v/>
      </c>
      <c r="F68" s="25" t="str">
        <f>IF(L68&lt;=$P$2,Inputs!D68,"")</f>
        <v/>
      </c>
      <c r="G68" s="25" t="str">
        <f t="shared" si="2"/>
        <v/>
      </c>
      <c r="J68" t="str">
        <f>IF($L68&lt;=$E$2,WH_Numerical!$F68,"")</f>
        <v/>
      </c>
      <c r="L68" s="10">
        <v>63</v>
      </c>
      <c r="M68">
        <f>IF(AND($L68&lt;=$P$2,1&lt;=$P$2),INDEX(WH_Backend!$DZ$6:$IO$125,$L68,1),0)</f>
        <v>0</v>
      </c>
      <c r="N68">
        <f>IF(AND($L68&lt;=$P$2,2&lt;=$P$2),INDEX(WH_Backend!$DZ$6:$IO$125,$L68,2),0)</f>
        <v>0</v>
      </c>
      <c r="O68">
        <f>IF(AND($L68&lt;=$P$2,3&lt;=$P$2),INDEX(WH_Backend!$DZ$6:$IO$125,$L68,3),0)</f>
        <v>0</v>
      </c>
      <c r="P68">
        <f>IF(AND($L68&lt;=$P$2,4&lt;=$P$2),INDEX(WH_Backend!$DZ$6:$IO$125,$L68,4),0)</f>
        <v>0</v>
      </c>
      <c r="Q68">
        <f>IF(AND($L68&lt;=$P$2,5&lt;=$P$2),INDEX(WH_Backend!$DZ$6:$IO$125,$L68,5),0)</f>
        <v>0</v>
      </c>
      <c r="R68">
        <f>IF(AND($L68&lt;=$P$2,6&lt;=$P$2),INDEX(WH_Backend!$DZ$6:$IO$125,$L68,6),0)</f>
        <v>0</v>
      </c>
      <c r="S68">
        <f>IF(AND($L68&lt;=$P$2,7&lt;=$P$2),INDEX(WH_Backend!$DZ$6:$IO$125,$L68,7),0)</f>
        <v>0</v>
      </c>
      <c r="T68">
        <f>IF(AND($L68&lt;=$P$2,8&lt;=$P$2),INDEX(WH_Backend!$DZ$6:$IO$125,$L68,8),0)</f>
        <v>0</v>
      </c>
      <c r="U68">
        <f>IF(AND($L68&lt;=$P$2,9&lt;=$P$2),INDEX(WH_Backend!$DZ$6:$IO$125,$L68,9),0)</f>
        <v>0</v>
      </c>
      <c r="V68">
        <f>IF(AND($L68&lt;=$P$2,10&lt;=$P$2),INDEX(WH_Backend!$DZ$6:$IO$125,$L68,10),0)</f>
        <v>0</v>
      </c>
      <c r="W68">
        <f>IF(AND($L68&lt;=$P$2,11&lt;=$P$2),INDEX(WH_Backend!$DZ$6:$IO$125,$L68,11),0)</f>
        <v>0</v>
      </c>
      <c r="X68">
        <f>IF(AND($L68&lt;=$P$2,12&lt;=$P$2),INDEX(WH_Backend!$DZ$6:$IO$125,$L68,12),0)</f>
        <v>0</v>
      </c>
      <c r="Y68">
        <f>IF(AND($L68&lt;=$P$2,13&lt;=$P$2),INDEX(WH_Backend!$DZ$6:$IO$125,$L68,13),0)</f>
        <v>0</v>
      </c>
      <c r="Z68">
        <f>IF(AND($L68&lt;=$P$2,14&lt;=$P$2),INDEX(WH_Backend!$DZ$6:$IO$125,$L68,14),0)</f>
        <v>0</v>
      </c>
      <c r="AA68">
        <f>IF(AND($L68&lt;=$P$2,15&lt;=$P$2),INDEX(WH_Backend!$DZ$6:$IO$125,$L68,15),0)</f>
        <v>0</v>
      </c>
      <c r="AB68">
        <f>IF(AND($L68&lt;=$P$2,16&lt;=$P$2),INDEX(WH_Backend!$DZ$6:$IO$125,$L68,16),0)</f>
        <v>0</v>
      </c>
      <c r="AC68">
        <f>IF(AND($L68&lt;=$P$2,17&lt;=$P$2),INDEX(WH_Backend!$DZ$6:$IO$125,$L68,17),0)</f>
        <v>0</v>
      </c>
      <c r="AD68">
        <f>IF(AND($L68&lt;=$P$2,18&lt;=$P$2),INDEX(WH_Backend!$DZ$6:$IO$125,$L68,18),0)</f>
        <v>0</v>
      </c>
      <c r="AE68">
        <f>IF(AND($L68&lt;=$P$2,19&lt;=$P$2),INDEX(WH_Backend!$DZ$6:$IO$125,$L68,19),0)</f>
        <v>0</v>
      </c>
      <c r="AF68">
        <f>IF(AND($L68&lt;=$P$2,20&lt;=$P$2),INDEX(WH_Backend!$DZ$6:$IO$125,$L68,20),0)</f>
        <v>0</v>
      </c>
      <c r="AG68">
        <f>IF(AND($L68&lt;=$P$2,21&lt;=$P$2),INDEX(WH_Backend!$DZ$6:$IO$125,$L68,21),0)</f>
        <v>0</v>
      </c>
      <c r="AH68">
        <f>IF(AND($L68&lt;=$P$2,22&lt;=$P$2),INDEX(WH_Backend!$DZ$6:$IO$125,$L68,22),0)</f>
        <v>0</v>
      </c>
      <c r="AI68">
        <f>IF(AND($L68&lt;=$P$2,23&lt;=$P$2),INDEX(WH_Backend!$DZ$6:$IO$125,$L68,23),0)</f>
        <v>0</v>
      </c>
      <c r="AJ68">
        <f>IF(AND($L68&lt;=$P$2,24&lt;=$P$2),INDEX(WH_Backend!$DZ$6:$IO$125,$L68,24),0)</f>
        <v>0</v>
      </c>
      <c r="AK68">
        <f>IF(AND($L68&lt;=$P$2,25&lt;=$P$2),INDEX(WH_Backend!$DZ$6:$IO$125,$L68,25),0)</f>
        <v>0</v>
      </c>
      <c r="AL68">
        <f>IF(AND($L68&lt;=$P$2,26&lt;=$P$2),INDEX(WH_Backend!$DZ$6:$IO$125,$L68,26),0)</f>
        <v>0</v>
      </c>
      <c r="AM68">
        <f>IF(AND($L68&lt;=$P$2,27&lt;=$P$2),INDEX(WH_Backend!$DZ$6:$IO$125,$L68,27),0)</f>
        <v>0</v>
      </c>
      <c r="AN68">
        <f>IF(AND($L68&lt;=$P$2,28&lt;=$P$2),INDEX(WH_Backend!$DZ$6:$IO$125,$L68,28),0)</f>
        <v>0</v>
      </c>
      <c r="AO68">
        <f>IF(AND($L68&lt;=$P$2,29&lt;=$P$2),INDEX(WH_Backend!$DZ$6:$IO$125,$L68,29),0)</f>
        <v>0</v>
      </c>
      <c r="AP68">
        <f>IF(AND($L68&lt;=$P$2,30&lt;=$P$2),INDEX(WH_Backend!$DZ$6:$IO$125,$L68,30),0)</f>
        <v>0</v>
      </c>
      <c r="AQ68">
        <f>IF(AND($L68&lt;=$P$2,31&lt;=$P$2),INDEX(WH_Backend!$DZ$6:$IO$125,$L68,31),0)</f>
        <v>0</v>
      </c>
      <c r="AR68">
        <f>IF(AND($L68&lt;=$P$2,32&lt;=$P$2),INDEX(WH_Backend!$DZ$6:$IO$125,$L68,32),0)</f>
        <v>0</v>
      </c>
      <c r="AS68">
        <f>IF(AND($L68&lt;=$P$2,33&lt;=$P$2),INDEX(WH_Backend!$DZ$6:$IO$125,$L68,33),0)</f>
        <v>0</v>
      </c>
      <c r="AT68">
        <f>IF(AND($L68&lt;=$P$2,34&lt;=$P$2),INDEX(WH_Backend!$DZ$6:$IO$125,$L68,34),0)</f>
        <v>0</v>
      </c>
      <c r="AU68">
        <f>IF(AND($L68&lt;=$P$2,35&lt;=$P$2),INDEX(WH_Backend!$DZ$6:$IO$125,$L68,35),0)</f>
        <v>0</v>
      </c>
      <c r="AV68">
        <f>IF(AND($L68&lt;=$P$2,36&lt;=$P$2),INDEX(WH_Backend!$DZ$6:$IO$125,$L68,36),0)</f>
        <v>0</v>
      </c>
      <c r="AW68">
        <f>IF(AND($L68&lt;=$P$2,37&lt;=$P$2),INDEX(WH_Backend!$DZ$6:$IO$125,$L68,37),0)</f>
        <v>0</v>
      </c>
      <c r="AX68">
        <f>IF(AND($L68&lt;=$P$2,38&lt;=$P$2),INDEX(WH_Backend!$DZ$6:$IO$125,$L68,38),0)</f>
        <v>0</v>
      </c>
      <c r="AY68">
        <f>IF(AND($L68&lt;=$P$2,39&lt;=$P$2),INDEX(WH_Backend!$DZ$6:$IO$125,$L68,39),0)</f>
        <v>0</v>
      </c>
      <c r="AZ68">
        <f>IF(AND($L68&lt;=$P$2,40&lt;=$P$2),INDEX(WH_Backend!$DZ$6:$IO$125,$L68,40),0)</f>
        <v>0</v>
      </c>
      <c r="BA68">
        <f>IF(AND($L68&lt;=$P$2,41&lt;=$P$2),INDEX(WH_Backend!$DZ$6:$IO$125,$L68,41),0)</f>
        <v>0</v>
      </c>
      <c r="BB68">
        <f>IF(AND($L68&lt;=$P$2,42&lt;=$P$2),INDEX(WH_Backend!$DZ$6:$IO$125,$L68,42),0)</f>
        <v>0</v>
      </c>
      <c r="BC68">
        <f>IF(AND($L68&lt;=$P$2,43&lt;=$P$2),INDEX(WH_Backend!$DZ$6:$IO$125,$L68,43),0)</f>
        <v>0</v>
      </c>
      <c r="BD68">
        <f>IF(AND($L68&lt;=$P$2,44&lt;=$P$2),INDEX(WH_Backend!$DZ$6:$IO$125,$L68,44),0)</f>
        <v>0</v>
      </c>
      <c r="BE68">
        <f>IF(AND($L68&lt;=$P$2,45&lt;=$P$2),INDEX(WH_Backend!$DZ$6:$IO$125,$L68,45),0)</f>
        <v>0</v>
      </c>
      <c r="BF68">
        <f>IF(AND($L68&lt;=$P$2,46&lt;=$P$2),INDEX(WH_Backend!$DZ$6:$IO$125,$L68,46),0)</f>
        <v>0</v>
      </c>
      <c r="BG68">
        <f>IF(AND($L68&lt;=$P$2,47&lt;=$P$2),INDEX(WH_Backend!$DZ$6:$IO$125,$L68,47),0)</f>
        <v>0</v>
      </c>
      <c r="BH68">
        <f>IF(AND($L68&lt;=$P$2,48&lt;=$P$2),INDEX(WH_Backend!$DZ$6:$IO$125,$L68,48),0)</f>
        <v>0</v>
      </c>
      <c r="BI68">
        <f>IF(AND($L68&lt;=$P$2,49&lt;=$P$2),INDEX(WH_Backend!$DZ$6:$IO$125,$L68,49),0)</f>
        <v>0</v>
      </c>
      <c r="BJ68">
        <f>IF(AND($L68&lt;=$P$2,50&lt;=$P$2),INDEX(WH_Backend!$DZ$6:$IO$125,$L68,50),0)</f>
        <v>0</v>
      </c>
      <c r="BK68">
        <f>IF(AND($L68&lt;=$P$2,51&lt;=$P$2),INDEX(WH_Backend!$DZ$6:$IO$125,$L68,51),0)</f>
        <v>0</v>
      </c>
      <c r="BL68">
        <f>IF(AND($L68&lt;=$P$2,52&lt;=$P$2),INDEX(WH_Backend!$DZ$6:$IO$125,$L68,52),0)</f>
        <v>0</v>
      </c>
      <c r="BM68">
        <f>IF(AND($L68&lt;=$P$2,53&lt;=$P$2),INDEX(WH_Backend!$DZ$6:$IO$125,$L68,53),0)</f>
        <v>0</v>
      </c>
      <c r="BN68">
        <f>IF(AND($L68&lt;=$P$2,54&lt;=$P$2),INDEX(WH_Backend!$DZ$6:$IO$125,$L68,54),0)</f>
        <v>0</v>
      </c>
      <c r="BO68">
        <f>IF(AND($L68&lt;=$P$2,55&lt;=$P$2),INDEX(WH_Backend!$DZ$6:$IO$125,$L68,55),0)</f>
        <v>0</v>
      </c>
      <c r="BP68">
        <f>IF(AND($L68&lt;=$P$2,56&lt;=$P$2),INDEX(WH_Backend!$DZ$6:$IO$125,$L68,56),0)</f>
        <v>0</v>
      </c>
      <c r="BQ68">
        <f>IF(AND($L68&lt;=$P$2,57&lt;=$P$2),INDEX(WH_Backend!$DZ$6:$IO$125,$L68,57),0)</f>
        <v>0</v>
      </c>
      <c r="BR68">
        <f>IF(AND($L68&lt;=$P$2,58&lt;=$P$2),INDEX(WH_Backend!$DZ$6:$IO$125,$L68,58),0)</f>
        <v>0</v>
      </c>
      <c r="BS68">
        <f>IF(AND($L68&lt;=$P$2,59&lt;=$P$2),INDEX(WH_Backend!$DZ$6:$IO$125,$L68,59),0)</f>
        <v>0</v>
      </c>
      <c r="BT68">
        <f>IF(AND($L68&lt;=$P$2,60&lt;=$P$2),INDEX(WH_Backend!$DZ$6:$IO$125,$L68,60),0)</f>
        <v>0</v>
      </c>
      <c r="BU68">
        <f>IF(AND($L68&lt;=$P$2,61&lt;=$P$2),INDEX(WH_Backend!$DZ$6:$IO$125,$L68,61),0)</f>
        <v>0</v>
      </c>
      <c r="BV68">
        <f>IF(AND($L68&lt;=$P$2,62&lt;=$P$2),INDEX(WH_Backend!$DZ$6:$IO$125,$L68,62),0)</f>
        <v>0</v>
      </c>
      <c r="BW68">
        <f>IF(AND($L68&lt;=$P$2,63&lt;=$P$2),INDEX(WH_Backend!$DZ$6:$IO$125,$L68,63),0)</f>
        <v>0</v>
      </c>
      <c r="BX68">
        <f>IF(AND($L68&lt;=$P$2,64&lt;=$P$2),INDEX(WH_Backend!$DZ$6:$IO$125,$L68,64),0)</f>
        <v>0</v>
      </c>
      <c r="BY68">
        <f>IF(AND($L68&lt;=$P$2,65&lt;=$P$2),INDEX(WH_Backend!$DZ$6:$IO$125,$L68,65),0)</f>
        <v>0</v>
      </c>
      <c r="BZ68">
        <f>IF(AND($L68&lt;=$P$2,66&lt;=$P$2),INDEX(WH_Backend!$DZ$6:$IO$125,$L68,66),0)</f>
        <v>0</v>
      </c>
      <c r="CA68">
        <f>IF(AND($L68&lt;=$P$2,67&lt;=$P$2),INDEX(WH_Backend!$DZ$6:$IO$125,$L68,67),0)</f>
        <v>0</v>
      </c>
      <c r="CB68">
        <f>IF(AND($L68&lt;=$P$2,68&lt;=$P$2),INDEX(WH_Backend!$DZ$6:$IO$125,$L68,68),0)</f>
        <v>0</v>
      </c>
      <c r="CC68">
        <f>IF(AND($L68&lt;=$P$2,69&lt;=$P$2),INDEX(WH_Backend!$DZ$6:$IO$125,$L68,69),0)</f>
        <v>0</v>
      </c>
      <c r="CD68">
        <f>IF(AND($L68&lt;=$P$2,70&lt;=$P$2),INDEX(WH_Backend!$DZ$6:$IO$125,$L68,70),0)</f>
        <v>0</v>
      </c>
      <c r="CE68">
        <f>IF(AND($L68&lt;=$P$2,71&lt;=$P$2),INDEX(WH_Backend!$DZ$6:$IO$125,$L68,71),0)</f>
        <v>0</v>
      </c>
      <c r="CF68">
        <f>IF(AND($L68&lt;=$P$2,72&lt;=$P$2),INDEX(WH_Backend!$DZ$6:$IO$125,$L68,72),0)</f>
        <v>0</v>
      </c>
      <c r="CG68">
        <f>IF(AND($L68&lt;=$P$2,73&lt;=$P$2),INDEX(WH_Backend!$DZ$6:$IO$125,$L68,73),0)</f>
        <v>0</v>
      </c>
      <c r="CH68">
        <f>IF(AND($L68&lt;=$P$2,74&lt;=$P$2),INDEX(WH_Backend!$DZ$6:$IO$125,$L68,74),0)</f>
        <v>0</v>
      </c>
      <c r="CI68">
        <f>IF(AND($L68&lt;=$P$2,75&lt;=$P$2),INDEX(WH_Backend!$DZ$6:$IO$125,$L68,75),0)</f>
        <v>0</v>
      </c>
      <c r="CJ68">
        <f>IF(AND($L68&lt;=$P$2,76&lt;=$P$2),INDEX(WH_Backend!$DZ$6:$IO$125,$L68,76),0)</f>
        <v>0</v>
      </c>
      <c r="CK68">
        <f>IF(AND($L68&lt;=$P$2,77&lt;=$P$2),INDEX(WH_Backend!$DZ$6:$IO$125,$L68,77),0)</f>
        <v>0</v>
      </c>
      <c r="CL68">
        <f>IF(AND($L68&lt;=$P$2,78&lt;=$P$2),INDEX(WH_Backend!$DZ$6:$IO$125,$L68,78),0)</f>
        <v>0</v>
      </c>
      <c r="CM68">
        <f>IF(AND($L68&lt;=$P$2,79&lt;=$P$2),INDEX(WH_Backend!$DZ$6:$IO$125,$L68,79),0)</f>
        <v>0</v>
      </c>
      <c r="CN68">
        <f>IF(AND($L68&lt;=$P$2,80&lt;=$P$2),INDEX(WH_Backend!$DZ$6:$IO$125,$L68,80),0)</f>
        <v>0</v>
      </c>
      <c r="CO68">
        <f>IF(AND($L68&lt;=$P$2,81&lt;=$P$2),INDEX(WH_Backend!$DZ$6:$IO$125,$L68,81),0)</f>
        <v>0</v>
      </c>
      <c r="CP68">
        <f>IF(AND($L68&lt;=$P$2,82&lt;=$P$2),INDEX(WH_Backend!$DZ$6:$IO$125,$L68,82),0)</f>
        <v>0</v>
      </c>
      <c r="CQ68">
        <f>IF(AND($L68&lt;=$P$2,83&lt;=$P$2),INDEX(WH_Backend!$DZ$6:$IO$125,$L68,83),0)</f>
        <v>0</v>
      </c>
      <c r="CR68">
        <f>IF(AND($L68&lt;=$P$2,84&lt;=$P$2),INDEX(WH_Backend!$DZ$6:$IO$125,$L68,84),0)</f>
        <v>0</v>
      </c>
      <c r="CS68">
        <f>IF(AND($L68&lt;=$P$2,85&lt;=$P$2),INDEX(WH_Backend!$DZ$6:$IO$125,$L68,85),0)</f>
        <v>0</v>
      </c>
      <c r="CT68">
        <f>IF(AND($L68&lt;=$P$2,86&lt;=$P$2),INDEX(WH_Backend!$DZ$6:$IO$125,$L68,86),0)</f>
        <v>0</v>
      </c>
      <c r="CU68">
        <f>IF(AND($L68&lt;=$P$2,87&lt;=$P$2),INDEX(WH_Backend!$DZ$6:$IO$125,$L68,87),0)</f>
        <v>0</v>
      </c>
      <c r="CV68">
        <f>IF(AND($L68&lt;=$P$2,88&lt;=$P$2),INDEX(WH_Backend!$DZ$6:$IO$125,$L68,88),0)</f>
        <v>0</v>
      </c>
      <c r="CW68">
        <f>IF(AND($L68&lt;=$P$2,89&lt;=$P$2),INDEX(WH_Backend!$DZ$6:$IO$125,$L68,89),0)</f>
        <v>0</v>
      </c>
      <c r="CX68">
        <f>IF(AND($L68&lt;=$P$2,90&lt;=$P$2),INDEX(WH_Backend!$DZ$6:$IO$125,$L68,90),0)</f>
        <v>0</v>
      </c>
      <c r="CY68">
        <f>IF(AND($L68&lt;=$P$2,91&lt;=$P$2),INDEX(WH_Backend!$DZ$6:$IO$125,$L68,91),0)</f>
        <v>0</v>
      </c>
      <c r="CZ68">
        <f>IF(AND($L68&lt;=$P$2,92&lt;=$P$2),INDEX(WH_Backend!$DZ$6:$IO$125,$L68,92),0)</f>
        <v>0</v>
      </c>
      <c r="DA68">
        <f>IF(AND($L68&lt;=$P$2,93&lt;=$P$2),INDEX(WH_Backend!$DZ$6:$IO$125,$L68,93),0)</f>
        <v>0</v>
      </c>
      <c r="DB68">
        <f>IF(AND($L68&lt;=$P$2,94&lt;=$P$2),INDEX(WH_Backend!$DZ$6:$IO$125,$L68,94),0)</f>
        <v>0</v>
      </c>
      <c r="DC68">
        <f>IF(AND($L68&lt;=$P$2,95&lt;=$P$2),INDEX(WH_Backend!$DZ$6:$IO$125,$L68,95),0)</f>
        <v>0</v>
      </c>
      <c r="DD68">
        <f>IF(AND($L68&lt;=$P$2,96&lt;=$P$2),INDEX(WH_Backend!$DZ$6:$IO$125,$L68,96),0)</f>
        <v>0</v>
      </c>
      <c r="DE68">
        <f>IF(AND($L68&lt;=$P$2,97&lt;=$P$2),INDEX(WH_Backend!$DZ$6:$IO$125,$L68,97),0)</f>
        <v>0</v>
      </c>
      <c r="DF68">
        <f>IF(AND($L68&lt;=$P$2,98&lt;=$P$2),INDEX(WH_Backend!$DZ$6:$IO$125,$L68,98),0)</f>
        <v>0</v>
      </c>
      <c r="DG68">
        <f>IF(AND($L68&lt;=$P$2,99&lt;=$P$2),INDEX(WH_Backend!$DZ$6:$IO$125,$L68,99),0)</f>
        <v>0</v>
      </c>
      <c r="DH68">
        <f>IF(AND($L68&lt;=$P$2,100&lt;=$P$2),INDEX(WH_Backend!$DZ$6:$IO$125,$L68,100),0)</f>
        <v>0</v>
      </c>
      <c r="DI68">
        <f>IF(AND($L68&lt;=$P$2,101&lt;=$P$2),INDEX(WH_Backend!$DZ$6:$IO$125,$L68,101),0)</f>
        <v>0</v>
      </c>
      <c r="DJ68">
        <f>IF(AND($L68&lt;=$P$2,102&lt;=$P$2),INDEX(WH_Backend!$DZ$6:$IO$125,$L68,102),0)</f>
        <v>0</v>
      </c>
      <c r="DK68">
        <f>IF(AND($L68&lt;=$P$2,103&lt;=$P$2),INDEX(WH_Backend!$DZ$6:$IO$125,$L68,103),0)</f>
        <v>0</v>
      </c>
      <c r="DL68">
        <f>IF(AND($L68&lt;=$P$2,104&lt;=$P$2),INDEX(WH_Backend!$DZ$6:$IO$125,$L68,104),0)</f>
        <v>0</v>
      </c>
      <c r="DM68">
        <f>IF(AND($L68&lt;=$P$2,105&lt;=$P$2),INDEX(WH_Backend!$DZ$6:$IO$125,$L68,105),0)</f>
        <v>0</v>
      </c>
      <c r="DN68">
        <f>IF(AND($L68&lt;=$P$2,106&lt;=$P$2),INDEX(WH_Backend!$DZ$6:$IO$125,$L68,106),0)</f>
        <v>0</v>
      </c>
      <c r="DO68">
        <f>IF(AND($L68&lt;=$P$2,107&lt;=$P$2),INDEX(WH_Backend!$DZ$6:$IO$125,$L68,107),0)</f>
        <v>0</v>
      </c>
      <c r="DP68">
        <f>IF(AND($L68&lt;=$P$2,108&lt;=$P$2),INDEX(WH_Backend!$DZ$6:$IO$125,$L68,108),0)</f>
        <v>0</v>
      </c>
      <c r="DQ68">
        <f>IF(AND($L68&lt;=$P$2,109&lt;=$P$2),INDEX(WH_Backend!$DZ$6:$IO$125,$L68,109),0)</f>
        <v>0</v>
      </c>
      <c r="DR68">
        <f>IF(AND($L68&lt;=$P$2,110&lt;=$P$2),INDEX(WH_Backend!$DZ$6:$IO$125,$L68,110),0)</f>
        <v>0</v>
      </c>
      <c r="DS68">
        <f>IF(AND($L68&lt;=$P$2,111&lt;=$P$2),INDEX(WH_Backend!$DZ$6:$IO$125,$L68,111),0)</f>
        <v>0</v>
      </c>
      <c r="DT68">
        <f>IF(AND($L68&lt;=$P$2,112&lt;=$P$2),INDEX(WH_Backend!$DZ$6:$IO$125,$L68,112),0)</f>
        <v>0</v>
      </c>
      <c r="DU68">
        <f>IF(AND($L68&lt;=$P$2,113&lt;=$P$2),INDEX(WH_Backend!$DZ$6:$IO$125,$L68,113),0)</f>
        <v>0</v>
      </c>
      <c r="DV68">
        <f>IF(AND($L68&lt;=$P$2,114&lt;=$P$2),INDEX(WH_Backend!$DZ$6:$IO$125,$L68,114),0)</f>
        <v>0</v>
      </c>
      <c r="DW68">
        <f>IF(AND($L68&lt;=$P$2,115&lt;=$P$2),INDEX(WH_Backend!$DZ$6:$IO$125,$L68,115),0)</f>
        <v>0</v>
      </c>
      <c r="DX68">
        <f>IF(AND($L68&lt;=$P$2,116&lt;=$P$2),INDEX(WH_Backend!$DZ$6:$IO$125,$L68,116),0)</f>
        <v>0</v>
      </c>
      <c r="DY68">
        <f>IF(AND($L68&lt;=$P$2,117&lt;=$P$2),INDEX(WH_Backend!$DZ$6:$IO$125,$L68,117),0)</f>
        <v>0</v>
      </c>
      <c r="DZ68">
        <f>IF(AND($L68&lt;=$P$2,118&lt;=$P$2),INDEX(WH_Backend!$DZ$6:$IO$125,$L68,118),0)</f>
        <v>0</v>
      </c>
      <c r="EA68">
        <f>IF(AND($L68&lt;=$P$2,119&lt;=$P$2),INDEX(WH_Backend!$DZ$6:$IO$125,$L68,119),0)</f>
        <v>0</v>
      </c>
      <c r="EB68">
        <f>IF(AND($L68&lt;=$P$2,120&lt;=$P$2),INDEX(WH_Backend!$DZ$6:$IO$125,$L68,120),0)</f>
        <v>0</v>
      </c>
    </row>
    <row r="69" spans="1:132" ht="15">
      <c r="A69" s="25">
        <f>IF(L69&lt;=$P$2,INDEX(WH_Backend!$E$6:$E$125,L69),0)</f>
        <v>0</v>
      </c>
      <c r="B69" s="25">
        <f t="array" ref="B69">IF(L69&lt;=$P$2,MMULT(M194:INDEX(M194:EF194,$P$2),$A$6:INDEX($A$6:$A$125,$P$2)),0)</f>
        <v>0</v>
      </c>
      <c r="C69" s="25">
        <f t="shared" si="0"/>
        <v>0</v>
      </c>
      <c r="E69" t="str">
        <f>IF(L69&lt;=$P$2,Inputs!A69,"")</f>
        <v/>
      </c>
      <c r="F69" s="25" t="str">
        <f>IF(L69&lt;=$P$2,Inputs!D69,"")</f>
        <v/>
      </c>
      <c r="G69" s="25" t="str">
        <f t="shared" si="2"/>
        <v/>
      </c>
      <c r="J69" t="str">
        <f>IF($L69&lt;=$E$2,WH_Numerical!$F69,"")</f>
        <v/>
      </c>
      <c r="L69" s="10">
        <v>64</v>
      </c>
      <c r="M69">
        <f>IF(AND($L69&lt;=$P$2,1&lt;=$P$2),INDEX(WH_Backend!$DZ$6:$IO$125,$L69,1),0)</f>
        <v>0</v>
      </c>
      <c r="N69">
        <f>IF(AND($L69&lt;=$P$2,2&lt;=$P$2),INDEX(WH_Backend!$DZ$6:$IO$125,$L69,2),0)</f>
        <v>0</v>
      </c>
      <c r="O69">
        <f>IF(AND($L69&lt;=$P$2,3&lt;=$P$2),INDEX(WH_Backend!$DZ$6:$IO$125,$L69,3),0)</f>
        <v>0</v>
      </c>
      <c r="P69">
        <f>IF(AND($L69&lt;=$P$2,4&lt;=$P$2),INDEX(WH_Backend!$DZ$6:$IO$125,$L69,4),0)</f>
        <v>0</v>
      </c>
      <c r="Q69">
        <f>IF(AND($L69&lt;=$P$2,5&lt;=$P$2),INDEX(WH_Backend!$DZ$6:$IO$125,$L69,5),0)</f>
        <v>0</v>
      </c>
      <c r="R69">
        <f>IF(AND($L69&lt;=$P$2,6&lt;=$P$2),INDEX(WH_Backend!$DZ$6:$IO$125,$L69,6),0)</f>
        <v>0</v>
      </c>
      <c r="S69">
        <f>IF(AND($L69&lt;=$P$2,7&lt;=$P$2),INDEX(WH_Backend!$DZ$6:$IO$125,$L69,7),0)</f>
        <v>0</v>
      </c>
      <c r="T69">
        <f>IF(AND($L69&lt;=$P$2,8&lt;=$P$2),INDEX(WH_Backend!$DZ$6:$IO$125,$L69,8),0)</f>
        <v>0</v>
      </c>
      <c r="U69">
        <f>IF(AND($L69&lt;=$P$2,9&lt;=$P$2),INDEX(WH_Backend!$DZ$6:$IO$125,$L69,9),0)</f>
        <v>0</v>
      </c>
      <c r="V69">
        <f>IF(AND($L69&lt;=$P$2,10&lt;=$P$2),INDEX(WH_Backend!$DZ$6:$IO$125,$L69,10),0)</f>
        <v>0</v>
      </c>
      <c r="W69">
        <f>IF(AND($L69&lt;=$P$2,11&lt;=$P$2),INDEX(WH_Backend!$DZ$6:$IO$125,$L69,11),0)</f>
        <v>0</v>
      </c>
      <c r="X69">
        <f>IF(AND($L69&lt;=$P$2,12&lt;=$P$2),INDEX(WH_Backend!$DZ$6:$IO$125,$L69,12),0)</f>
        <v>0</v>
      </c>
      <c r="Y69">
        <f>IF(AND($L69&lt;=$P$2,13&lt;=$P$2),INDEX(WH_Backend!$DZ$6:$IO$125,$L69,13),0)</f>
        <v>0</v>
      </c>
      <c r="Z69">
        <f>IF(AND($L69&lt;=$P$2,14&lt;=$P$2),INDEX(WH_Backend!$DZ$6:$IO$125,$L69,14),0)</f>
        <v>0</v>
      </c>
      <c r="AA69">
        <f>IF(AND($L69&lt;=$P$2,15&lt;=$P$2),INDEX(WH_Backend!$DZ$6:$IO$125,$L69,15),0)</f>
        <v>0</v>
      </c>
      <c r="AB69">
        <f>IF(AND($L69&lt;=$P$2,16&lt;=$P$2),INDEX(WH_Backend!$DZ$6:$IO$125,$L69,16),0)</f>
        <v>0</v>
      </c>
      <c r="AC69">
        <f>IF(AND($L69&lt;=$P$2,17&lt;=$P$2),INDEX(WH_Backend!$DZ$6:$IO$125,$L69,17),0)</f>
        <v>0</v>
      </c>
      <c r="AD69">
        <f>IF(AND($L69&lt;=$P$2,18&lt;=$P$2),INDEX(WH_Backend!$DZ$6:$IO$125,$L69,18),0)</f>
        <v>0</v>
      </c>
      <c r="AE69">
        <f>IF(AND($L69&lt;=$P$2,19&lt;=$P$2),INDEX(WH_Backend!$DZ$6:$IO$125,$L69,19),0)</f>
        <v>0</v>
      </c>
      <c r="AF69">
        <f>IF(AND($L69&lt;=$P$2,20&lt;=$P$2),INDEX(WH_Backend!$DZ$6:$IO$125,$L69,20),0)</f>
        <v>0</v>
      </c>
      <c r="AG69">
        <f>IF(AND($L69&lt;=$P$2,21&lt;=$P$2),INDEX(WH_Backend!$DZ$6:$IO$125,$L69,21),0)</f>
        <v>0</v>
      </c>
      <c r="AH69">
        <f>IF(AND($L69&lt;=$P$2,22&lt;=$P$2),INDEX(WH_Backend!$DZ$6:$IO$125,$L69,22),0)</f>
        <v>0</v>
      </c>
      <c r="AI69">
        <f>IF(AND($L69&lt;=$P$2,23&lt;=$P$2),INDEX(WH_Backend!$DZ$6:$IO$125,$L69,23),0)</f>
        <v>0</v>
      </c>
      <c r="AJ69">
        <f>IF(AND($L69&lt;=$P$2,24&lt;=$P$2),INDEX(WH_Backend!$DZ$6:$IO$125,$L69,24),0)</f>
        <v>0</v>
      </c>
      <c r="AK69">
        <f>IF(AND($L69&lt;=$P$2,25&lt;=$P$2),INDEX(WH_Backend!$DZ$6:$IO$125,$L69,25),0)</f>
        <v>0</v>
      </c>
      <c r="AL69">
        <f>IF(AND($L69&lt;=$P$2,26&lt;=$P$2),INDEX(WH_Backend!$DZ$6:$IO$125,$L69,26),0)</f>
        <v>0</v>
      </c>
      <c r="AM69">
        <f>IF(AND($L69&lt;=$P$2,27&lt;=$P$2),INDEX(WH_Backend!$DZ$6:$IO$125,$L69,27),0)</f>
        <v>0</v>
      </c>
      <c r="AN69">
        <f>IF(AND($L69&lt;=$P$2,28&lt;=$P$2),INDEX(WH_Backend!$DZ$6:$IO$125,$L69,28),0)</f>
        <v>0</v>
      </c>
      <c r="AO69">
        <f>IF(AND($L69&lt;=$P$2,29&lt;=$P$2),INDEX(WH_Backend!$DZ$6:$IO$125,$L69,29),0)</f>
        <v>0</v>
      </c>
      <c r="AP69">
        <f>IF(AND($L69&lt;=$P$2,30&lt;=$P$2),INDEX(WH_Backend!$DZ$6:$IO$125,$L69,30),0)</f>
        <v>0</v>
      </c>
      <c r="AQ69">
        <f>IF(AND($L69&lt;=$P$2,31&lt;=$P$2),INDEX(WH_Backend!$DZ$6:$IO$125,$L69,31),0)</f>
        <v>0</v>
      </c>
      <c r="AR69">
        <f>IF(AND($L69&lt;=$P$2,32&lt;=$P$2),INDEX(WH_Backend!$DZ$6:$IO$125,$L69,32),0)</f>
        <v>0</v>
      </c>
      <c r="AS69">
        <f>IF(AND($L69&lt;=$P$2,33&lt;=$P$2),INDEX(WH_Backend!$DZ$6:$IO$125,$L69,33),0)</f>
        <v>0</v>
      </c>
      <c r="AT69">
        <f>IF(AND($L69&lt;=$P$2,34&lt;=$P$2),INDEX(WH_Backend!$DZ$6:$IO$125,$L69,34),0)</f>
        <v>0</v>
      </c>
      <c r="AU69">
        <f>IF(AND($L69&lt;=$P$2,35&lt;=$P$2),INDEX(WH_Backend!$DZ$6:$IO$125,$L69,35),0)</f>
        <v>0</v>
      </c>
      <c r="AV69">
        <f>IF(AND($L69&lt;=$P$2,36&lt;=$P$2),INDEX(WH_Backend!$DZ$6:$IO$125,$L69,36),0)</f>
        <v>0</v>
      </c>
      <c r="AW69">
        <f>IF(AND($L69&lt;=$P$2,37&lt;=$P$2),INDEX(WH_Backend!$DZ$6:$IO$125,$L69,37),0)</f>
        <v>0</v>
      </c>
      <c r="AX69">
        <f>IF(AND($L69&lt;=$P$2,38&lt;=$P$2),INDEX(WH_Backend!$DZ$6:$IO$125,$L69,38),0)</f>
        <v>0</v>
      </c>
      <c r="AY69">
        <f>IF(AND($L69&lt;=$P$2,39&lt;=$P$2),INDEX(WH_Backend!$DZ$6:$IO$125,$L69,39),0)</f>
        <v>0</v>
      </c>
      <c r="AZ69">
        <f>IF(AND($L69&lt;=$P$2,40&lt;=$P$2),INDEX(WH_Backend!$DZ$6:$IO$125,$L69,40),0)</f>
        <v>0</v>
      </c>
      <c r="BA69">
        <f>IF(AND($L69&lt;=$P$2,41&lt;=$P$2),INDEX(WH_Backend!$DZ$6:$IO$125,$L69,41),0)</f>
        <v>0</v>
      </c>
      <c r="BB69">
        <f>IF(AND($L69&lt;=$P$2,42&lt;=$P$2),INDEX(WH_Backend!$DZ$6:$IO$125,$L69,42),0)</f>
        <v>0</v>
      </c>
      <c r="BC69">
        <f>IF(AND($L69&lt;=$P$2,43&lt;=$P$2),INDEX(WH_Backend!$DZ$6:$IO$125,$L69,43),0)</f>
        <v>0</v>
      </c>
      <c r="BD69">
        <f>IF(AND($L69&lt;=$P$2,44&lt;=$P$2),INDEX(WH_Backend!$DZ$6:$IO$125,$L69,44),0)</f>
        <v>0</v>
      </c>
      <c r="BE69">
        <f>IF(AND($L69&lt;=$P$2,45&lt;=$P$2),INDEX(WH_Backend!$DZ$6:$IO$125,$L69,45),0)</f>
        <v>0</v>
      </c>
      <c r="BF69">
        <f>IF(AND($L69&lt;=$P$2,46&lt;=$P$2),INDEX(WH_Backend!$DZ$6:$IO$125,$L69,46),0)</f>
        <v>0</v>
      </c>
      <c r="BG69">
        <f>IF(AND($L69&lt;=$P$2,47&lt;=$P$2),INDEX(WH_Backend!$DZ$6:$IO$125,$L69,47),0)</f>
        <v>0</v>
      </c>
      <c r="BH69">
        <f>IF(AND($L69&lt;=$P$2,48&lt;=$P$2),INDEX(WH_Backend!$DZ$6:$IO$125,$L69,48),0)</f>
        <v>0</v>
      </c>
      <c r="BI69">
        <f>IF(AND($L69&lt;=$P$2,49&lt;=$P$2),INDEX(WH_Backend!$DZ$6:$IO$125,$L69,49),0)</f>
        <v>0</v>
      </c>
      <c r="BJ69">
        <f>IF(AND($L69&lt;=$P$2,50&lt;=$P$2),INDEX(WH_Backend!$DZ$6:$IO$125,$L69,50),0)</f>
        <v>0</v>
      </c>
      <c r="BK69">
        <f>IF(AND($L69&lt;=$P$2,51&lt;=$P$2),INDEX(WH_Backend!$DZ$6:$IO$125,$L69,51),0)</f>
        <v>0</v>
      </c>
      <c r="BL69">
        <f>IF(AND($L69&lt;=$P$2,52&lt;=$P$2),INDEX(WH_Backend!$DZ$6:$IO$125,$L69,52),0)</f>
        <v>0</v>
      </c>
      <c r="BM69">
        <f>IF(AND($L69&lt;=$P$2,53&lt;=$P$2),INDEX(WH_Backend!$DZ$6:$IO$125,$L69,53),0)</f>
        <v>0</v>
      </c>
      <c r="BN69">
        <f>IF(AND($L69&lt;=$P$2,54&lt;=$P$2),INDEX(WH_Backend!$DZ$6:$IO$125,$L69,54),0)</f>
        <v>0</v>
      </c>
      <c r="BO69">
        <f>IF(AND($L69&lt;=$P$2,55&lt;=$P$2),INDEX(WH_Backend!$DZ$6:$IO$125,$L69,55),0)</f>
        <v>0</v>
      </c>
      <c r="BP69">
        <f>IF(AND($L69&lt;=$P$2,56&lt;=$P$2),INDEX(WH_Backend!$DZ$6:$IO$125,$L69,56),0)</f>
        <v>0</v>
      </c>
      <c r="BQ69">
        <f>IF(AND($L69&lt;=$P$2,57&lt;=$P$2),INDEX(WH_Backend!$DZ$6:$IO$125,$L69,57),0)</f>
        <v>0</v>
      </c>
      <c r="BR69">
        <f>IF(AND($L69&lt;=$P$2,58&lt;=$P$2),INDEX(WH_Backend!$DZ$6:$IO$125,$L69,58),0)</f>
        <v>0</v>
      </c>
      <c r="BS69">
        <f>IF(AND($L69&lt;=$P$2,59&lt;=$P$2),INDEX(WH_Backend!$DZ$6:$IO$125,$L69,59),0)</f>
        <v>0</v>
      </c>
      <c r="BT69">
        <f>IF(AND($L69&lt;=$P$2,60&lt;=$P$2),INDEX(WH_Backend!$DZ$6:$IO$125,$L69,60),0)</f>
        <v>0</v>
      </c>
      <c r="BU69">
        <f>IF(AND($L69&lt;=$P$2,61&lt;=$P$2),INDEX(WH_Backend!$DZ$6:$IO$125,$L69,61),0)</f>
        <v>0</v>
      </c>
      <c r="BV69">
        <f>IF(AND($L69&lt;=$P$2,62&lt;=$P$2),INDEX(WH_Backend!$DZ$6:$IO$125,$L69,62),0)</f>
        <v>0</v>
      </c>
      <c r="BW69">
        <f>IF(AND($L69&lt;=$P$2,63&lt;=$P$2),INDEX(WH_Backend!$DZ$6:$IO$125,$L69,63),0)</f>
        <v>0</v>
      </c>
      <c r="BX69">
        <f>IF(AND($L69&lt;=$P$2,64&lt;=$P$2),INDEX(WH_Backend!$DZ$6:$IO$125,$L69,64),0)</f>
        <v>0</v>
      </c>
      <c r="BY69">
        <f>IF(AND($L69&lt;=$P$2,65&lt;=$P$2),INDEX(WH_Backend!$DZ$6:$IO$125,$L69,65),0)</f>
        <v>0</v>
      </c>
      <c r="BZ69">
        <f>IF(AND($L69&lt;=$P$2,66&lt;=$P$2),INDEX(WH_Backend!$DZ$6:$IO$125,$L69,66),0)</f>
        <v>0</v>
      </c>
      <c r="CA69">
        <f>IF(AND($L69&lt;=$P$2,67&lt;=$P$2),INDEX(WH_Backend!$DZ$6:$IO$125,$L69,67),0)</f>
        <v>0</v>
      </c>
      <c r="CB69">
        <f>IF(AND($L69&lt;=$P$2,68&lt;=$P$2),INDEX(WH_Backend!$DZ$6:$IO$125,$L69,68),0)</f>
        <v>0</v>
      </c>
      <c r="CC69">
        <f>IF(AND($L69&lt;=$P$2,69&lt;=$P$2),INDEX(WH_Backend!$DZ$6:$IO$125,$L69,69),0)</f>
        <v>0</v>
      </c>
      <c r="CD69">
        <f>IF(AND($L69&lt;=$P$2,70&lt;=$P$2),INDEX(WH_Backend!$DZ$6:$IO$125,$L69,70),0)</f>
        <v>0</v>
      </c>
      <c r="CE69">
        <f>IF(AND($L69&lt;=$P$2,71&lt;=$P$2),INDEX(WH_Backend!$DZ$6:$IO$125,$L69,71),0)</f>
        <v>0</v>
      </c>
      <c r="CF69">
        <f>IF(AND($L69&lt;=$P$2,72&lt;=$P$2),INDEX(WH_Backend!$DZ$6:$IO$125,$L69,72),0)</f>
        <v>0</v>
      </c>
      <c r="CG69">
        <f>IF(AND($L69&lt;=$P$2,73&lt;=$P$2),INDEX(WH_Backend!$DZ$6:$IO$125,$L69,73),0)</f>
        <v>0</v>
      </c>
      <c r="CH69">
        <f>IF(AND($L69&lt;=$P$2,74&lt;=$P$2),INDEX(WH_Backend!$DZ$6:$IO$125,$L69,74),0)</f>
        <v>0</v>
      </c>
      <c r="CI69">
        <f>IF(AND($L69&lt;=$P$2,75&lt;=$P$2),INDEX(WH_Backend!$DZ$6:$IO$125,$L69,75),0)</f>
        <v>0</v>
      </c>
      <c r="CJ69">
        <f>IF(AND($L69&lt;=$P$2,76&lt;=$P$2),INDEX(WH_Backend!$DZ$6:$IO$125,$L69,76),0)</f>
        <v>0</v>
      </c>
      <c r="CK69">
        <f>IF(AND($L69&lt;=$P$2,77&lt;=$P$2),INDEX(WH_Backend!$DZ$6:$IO$125,$L69,77),0)</f>
        <v>0</v>
      </c>
      <c r="CL69">
        <f>IF(AND($L69&lt;=$P$2,78&lt;=$P$2),INDEX(WH_Backend!$DZ$6:$IO$125,$L69,78),0)</f>
        <v>0</v>
      </c>
      <c r="CM69">
        <f>IF(AND($L69&lt;=$P$2,79&lt;=$P$2),INDEX(WH_Backend!$DZ$6:$IO$125,$L69,79),0)</f>
        <v>0</v>
      </c>
      <c r="CN69">
        <f>IF(AND($L69&lt;=$P$2,80&lt;=$P$2),INDEX(WH_Backend!$DZ$6:$IO$125,$L69,80),0)</f>
        <v>0</v>
      </c>
      <c r="CO69">
        <f>IF(AND($L69&lt;=$P$2,81&lt;=$P$2),INDEX(WH_Backend!$DZ$6:$IO$125,$L69,81),0)</f>
        <v>0</v>
      </c>
      <c r="CP69">
        <f>IF(AND($L69&lt;=$P$2,82&lt;=$P$2),INDEX(WH_Backend!$DZ$6:$IO$125,$L69,82),0)</f>
        <v>0</v>
      </c>
      <c r="CQ69">
        <f>IF(AND($L69&lt;=$P$2,83&lt;=$P$2),INDEX(WH_Backend!$DZ$6:$IO$125,$L69,83),0)</f>
        <v>0</v>
      </c>
      <c r="CR69">
        <f>IF(AND($L69&lt;=$P$2,84&lt;=$P$2),INDEX(WH_Backend!$DZ$6:$IO$125,$L69,84),0)</f>
        <v>0</v>
      </c>
      <c r="CS69">
        <f>IF(AND($L69&lt;=$P$2,85&lt;=$P$2),INDEX(WH_Backend!$DZ$6:$IO$125,$L69,85),0)</f>
        <v>0</v>
      </c>
      <c r="CT69">
        <f>IF(AND($L69&lt;=$P$2,86&lt;=$P$2),INDEX(WH_Backend!$DZ$6:$IO$125,$L69,86),0)</f>
        <v>0</v>
      </c>
      <c r="CU69">
        <f>IF(AND($L69&lt;=$P$2,87&lt;=$P$2),INDEX(WH_Backend!$DZ$6:$IO$125,$L69,87),0)</f>
        <v>0</v>
      </c>
      <c r="CV69">
        <f>IF(AND($L69&lt;=$P$2,88&lt;=$P$2),INDEX(WH_Backend!$DZ$6:$IO$125,$L69,88),0)</f>
        <v>0</v>
      </c>
      <c r="CW69">
        <f>IF(AND($L69&lt;=$P$2,89&lt;=$P$2),INDEX(WH_Backend!$DZ$6:$IO$125,$L69,89),0)</f>
        <v>0</v>
      </c>
      <c r="CX69">
        <f>IF(AND($L69&lt;=$P$2,90&lt;=$P$2),INDEX(WH_Backend!$DZ$6:$IO$125,$L69,90),0)</f>
        <v>0</v>
      </c>
      <c r="CY69">
        <f>IF(AND($L69&lt;=$P$2,91&lt;=$P$2),INDEX(WH_Backend!$DZ$6:$IO$125,$L69,91),0)</f>
        <v>0</v>
      </c>
      <c r="CZ69">
        <f>IF(AND($L69&lt;=$P$2,92&lt;=$P$2),INDEX(WH_Backend!$DZ$6:$IO$125,$L69,92),0)</f>
        <v>0</v>
      </c>
      <c r="DA69">
        <f>IF(AND($L69&lt;=$P$2,93&lt;=$P$2),INDEX(WH_Backend!$DZ$6:$IO$125,$L69,93),0)</f>
        <v>0</v>
      </c>
      <c r="DB69">
        <f>IF(AND($L69&lt;=$P$2,94&lt;=$P$2),INDEX(WH_Backend!$DZ$6:$IO$125,$L69,94),0)</f>
        <v>0</v>
      </c>
      <c r="DC69">
        <f>IF(AND($L69&lt;=$P$2,95&lt;=$P$2),INDEX(WH_Backend!$DZ$6:$IO$125,$L69,95),0)</f>
        <v>0</v>
      </c>
      <c r="DD69">
        <f>IF(AND($L69&lt;=$P$2,96&lt;=$P$2),INDEX(WH_Backend!$DZ$6:$IO$125,$L69,96),0)</f>
        <v>0</v>
      </c>
      <c r="DE69">
        <f>IF(AND($L69&lt;=$P$2,97&lt;=$P$2),INDEX(WH_Backend!$DZ$6:$IO$125,$L69,97),0)</f>
        <v>0</v>
      </c>
      <c r="DF69">
        <f>IF(AND($L69&lt;=$P$2,98&lt;=$P$2),INDEX(WH_Backend!$DZ$6:$IO$125,$L69,98),0)</f>
        <v>0</v>
      </c>
      <c r="DG69">
        <f>IF(AND($L69&lt;=$P$2,99&lt;=$P$2),INDEX(WH_Backend!$DZ$6:$IO$125,$L69,99),0)</f>
        <v>0</v>
      </c>
      <c r="DH69">
        <f>IF(AND($L69&lt;=$P$2,100&lt;=$P$2),INDEX(WH_Backend!$DZ$6:$IO$125,$L69,100),0)</f>
        <v>0</v>
      </c>
      <c r="DI69">
        <f>IF(AND($L69&lt;=$P$2,101&lt;=$P$2),INDEX(WH_Backend!$DZ$6:$IO$125,$L69,101),0)</f>
        <v>0</v>
      </c>
      <c r="DJ69">
        <f>IF(AND($L69&lt;=$P$2,102&lt;=$P$2),INDEX(WH_Backend!$DZ$6:$IO$125,$L69,102),0)</f>
        <v>0</v>
      </c>
      <c r="DK69">
        <f>IF(AND($L69&lt;=$P$2,103&lt;=$P$2),INDEX(WH_Backend!$DZ$6:$IO$125,$L69,103),0)</f>
        <v>0</v>
      </c>
      <c r="DL69">
        <f>IF(AND($L69&lt;=$P$2,104&lt;=$P$2),INDEX(WH_Backend!$DZ$6:$IO$125,$L69,104),0)</f>
        <v>0</v>
      </c>
      <c r="DM69">
        <f>IF(AND($L69&lt;=$P$2,105&lt;=$P$2),INDEX(WH_Backend!$DZ$6:$IO$125,$L69,105),0)</f>
        <v>0</v>
      </c>
      <c r="DN69">
        <f>IF(AND($L69&lt;=$P$2,106&lt;=$P$2),INDEX(WH_Backend!$DZ$6:$IO$125,$L69,106),0)</f>
        <v>0</v>
      </c>
      <c r="DO69">
        <f>IF(AND($L69&lt;=$P$2,107&lt;=$P$2),INDEX(WH_Backend!$DZ$6:$IO$125,$L69,107),0)</f>
        <v>0</v>
      </c>
      <c r="DP69">
        <f>IF(AND($L69&lt;=$P$2,108&lt;=$P$2),INDEX(WH_Backend!$DZ$6:$IO$125,$L69,108),0)</f>
        <v>0</v>
      </c>
      <c r="DQ69">
        <f>IF(AND($L69&lt;=$P$2,109&lt;=$P$2),INDEX(WH_Backend!$DZ$6:$IO$125,$L69,109),0)</f>
        <v>0</v>
      </c>
      <c r="DR69">
        <f>IF(AND($L69&lt;=$P$2,110&lt;=$P$2),INDEX(WH_Backend!$DZ$6:$IO$125,$L69,110),0)</f>
        <v>0</v>
      </c>
      <c r="DS69">
        <f>IF(AND($L69&lt;=$P$2,111&lt;=$P$2),INDEX(WH_Backend!$DZ$6:$IO$125,$L69,111),0)</f>
        <v>0</v>
      </c>
      <c r="DT69">
        <f>IF(AND($L69&lt;=$P$2,112&lt;=$P$2),INDEX(WH_Backend!$DZ$6:$IO$125,$L69,112),0)</f>
        <v>0</v>
      </c>
      <c r="DU69">
        <f>IF(AND($L69&lt;=$P$2,113&lt;=$P$2),INDEX(WH_Backend!$DZ$6:$IO$125,$L69,113),0)</f>
        <v>0</v>
      </c>
      <c r="DV69">
        <f>IF(AND($L69&lt;=$P$2,114&lt;=$P$2),INDEX(WH_Backend!$DZ$6:$IO$125,$L69,114),0)</f>
        <v>0</v>
      </c>
      <c r="DW69">
        <f>IF(AND($L69&lt;=$P$2,115&lt;=$P$2),INDEX(WH_Backend!$DZ$6:$IO$125,$L69,115),0)</f>
        <v>0</v>
      </c>
      <c r="DX69">
        <f>IF(AND($L69&lt;=$P$2,116&lt;=$P$2),INDEX(WH_Backend!$DZ$6:$IO$125,$L69,116),0)</f>
        <v>0</v>
      </c>
      <c r="DY69">
        <f>IF(AND($L69&lt;=$P$2,117&lt;=$P$2),INDEX(WH_Backend!$DZ$6:$IO$125,$L69,117),0)</f>
        <v>0</v>
      </c>
      <c r="DZ69">
        <f>IF(AND($L69&lt;=$P$2,118&lt;=$P$2),INDEX(WH_Backend!$DZ$6:$IO$125,$L69,118),0)</f>
        <v>0</v>
      </c>
      <c r="EA69">
        <f>IF(AND($L69&lt;=$P$2,119&lt;=$P$2),INDEX(WH_Backend!$DZ$6:$IO$125,$L69,119),0)</f>
        <v>0</v>
      </c>
      <c r="EB69">
        <f>IF(AND($L69&lt;=$P$2,120&lt;=$P$2),INDEX(WH_Backend!$DZ$6:$IO$125,$L69,120),0)</f>
        <v>0</v>
      </c>
    </row>
    <row r="70" spans="1:132" ht="15">
      <c r="A70" s="25">
        <f>IF(L70&lt;=$P$2,INDEX(WH_Backend!$E$6:$E$125,L70),0)</f>
        <v>0</v>
      </c>
      <c r="B70" s="25">
        <f t="array" ref="B70">IF(L70&lt;=$P$2,MMULT(M195:INDEX(M195:EF195,$P$2),$A$6:INDEX($A$6:$A$125,$P$2)),0)</f>
        <v>0</v>
      </c>
      <c r="C70" s="25">
        <f t="shared" ref="C70:C125" si="3">IF(L70&lt;=$P$2,MMULT(M70:INDEX(M70:EF70,$P$2),$B$6:INDEX($B$6:$B$125,$P$2))-A70,0)</f>
        <v>0</v>
      </c>
      <c r="E70" t="str">
        <f>IF(L70&lt;=$P$2,Inputs!A70,"")</f>
        <v/>
      </c>
      <c r="F70" s="25" t="str">
        <f>IF(L70&lt;=$P$2,Inputs!D70,"")</f>
        <v/>
      </c>
      <c r="G70" s="25" t="str">
        <f t="shared" ref="G70:G101" si="4">IF(L70&lt;=$P$2,B70,"")</f>
        <v/>
      </c>
      <c r="J70" t="str">
        <f>IF($L70&lt;=$E$2,WH_Numerical!$F70,"")</f>
        <v/>
      </c>
      <c r="L70" s="10">
        <v>65</v>
      </c>
      <c r="M70">
        <f>IF(AND($L70&lt;=$P$2,1&lt;=$P$2),INDEX(WH_Backend!$DZ$6:$IO$125,$L70,1),0)</f>
        <v>0</v>
      </c>
      <c r="N70">
        <f>IF(AND($L70&lt;=$P$2,2&lt;=$P$2),INDEX(WH_Backend!$DZ$6:$IO$125,$L70,2),0)</f>
        <v>0</v>
      </c>
      <c r="O70">
        <f>IF(AND($L70&lt;=$P$2,3&lt;=$P$2),INDEX(WH_Backend!$DZ$6:$IO$125,$L70,3),0)</f>
        <v>0</v>
      </c>
      <c r="P70">
        <f>IF(AND($L70&lt;=$P$2,4&lt;=$P$2),INDEX(WH_Backend!$DZ$6:$IO$125,$L70,4),0)</f>
        <v>0</v>
      </c>
      <c r="Q70">
        <f>IF(AND($L70&lt;=$P$2,5&lt;=$P$2),INDEX(WH_Backend!$DZ$6:$IO$125,$L70,5),0)</f>
        <v>0</v>
      </c>
      <c r="R70">
        <f>IF(AND($L70&lt;=$P$2,6&lt;=$P$2),INDEX(WH_Backend!$DZ$6:$IO$125,$L70,6),0)</f>
        <v>0</v>
      </c>
      <c r="S70">
        <f>IF(AND($L70&lt;=$P$2,7&lt;=$P$2),INDEX(WH_Backend!$DZ$6:$IO$125,$L70,7),0)</f>
        <v>0</v>
      </c>
      <c r="T70">
        <f>IF(AND($L70&lt;=$P$2,8&lt;=$P$2),INDEX(WH_Backend!$DZ$6:$IO$125,$L70,8),0)</f>
        <v>0</v>
      </c>
      <c r="U70">
        <f>IF(AND($L70&lt;=$P$2,9&lt;=$P$2),INDEX(WH_Backend!$DZ$6:$IO$125,$L70,9),0)</f>
        <v>0</v>
      </c>
      <c r="V70">
        <f>IF(AND($L70&lt;=$P$2,10&lt;=$P$2),INDEX(WH_Backend!$DZ$6:$IO$125,$L70,10),0)</f>
        <v>0</v>
      </c>
      <c r="W70">
        <f>IF(AND($L70&lt;=$P$2,11&lt;=$P$2),INDEX(WH_Backend!$DZ$6:$IO$125,$L70,11),0)</f>
        <v>0</v>
      </c>
      <c r="X70">
        <f>IF(AND($L70&lt;=$P$2,12&lt;=$P$2),INDEX(WH_Backend!$DZ$6:$IO$125,$L70,12),0)</f>
        <v>0</v>
      </c>
      <c r="Y70">
        <f>IF(AND($L70&lt;=$P$2,13&lt;=$P$2),INDEX(WH_Backend!$DZ$6:$IO$125,$L70,13),0)</f>
        <v>0</v>
      </c>
      <c r="Z70">
        <f>IF(AND($L70&lt;=$P$2,14&lt;=$P$2),INDEX(WH_Backend!$DZ$6:$IO$125,$L70,14),0)</f>
        <v>0</v>
      </c>
      <c r="AA70">
        <f>IF(AND($L70&lt;=$P$2,15&lt;=$P$2),INDEX(WH_Backend!$DZ$6:$IO$125,$L70,15),0)</f>
        <v>0</v>
      </c>
      <c r="AB70">
        <f>IF(AND($L70&lt;=$P$2,16&lt;=$P$2),INDEX(WH_Backend!$DZ$6:$IO$125,$L70,16),0)</f>
        <v>0</v>
      </c>
      <c r="AC70">
        <f>IF(AND($L70&lt;=$P$2,17&lt;=$P$2),INDEX(WH_Backend!$DZ$6:$IO$125,$L70,17),0)</f>
        <v>0</v>
      </c>
      <c r="AD70">
        <f>IF(AND($L70&lt;=$P$2,18&lt;=$P$2),INDEX(WH_Backend!$DZ$6:$IO$125,$L70,18),0)</f>
        <v>0</v>
      </c>
      <c r="AE70">
        <f>IF(AND($L70&lt;=$P$2,19&lt;=$P$2),INDEX(WH_Backend!$DZ$6:$IO$125,$L70,19),0)</f>
        <v>0</v>
      </c>
      <c r="AF70">
        <f>IF(AND($L70&lt;=$P$2,20&lt;=$P$2),INDEX(WH_Backend!$DZ$6:$IO$125,$L70,20),0)</f>
        <v>0</v>
      </c>
      <c r="AG70">
        <f>IF(AND($L70&lt;=$P$2,21&lt;=$P$2),INDEX(WH_Backend!$DZ$6:$IO$125,$L70,21),0)</f>
        <v>0</v>
      </c>
      <c r="AH70">
        <f>IF(AND($L70&lt;=$P$2,22&lt;=$P$2),INDEX(WH_Backend!$DZ$6:$IO$125,$L70,22),0)</f>
        <v>0</v>
      </c>
      <c r="AI70">
        <f>IF(AND($L70&lt;=$P$2,23&lt;=$P$2),INDEX(WH_Backend!$DZ$6:$IO$125,$L70,23),0)</f>
        <v>0</v>
      </c>
      <c r="AJ70">
        <f>IF(AND($L70&lt;=$P$2,24&lt;=$P$2),INDEX(WH_Backend!$DZ$6:$IO$125,$L70,24),0)</f>
        <v>0</v>
      </c>
      <c r="AK70">
        <f>IF(AND($L70&lt;=$P$2,25&lt;=$P$2),INDEX(WH_Backend!$DZ$6:$IO$125,$L70,25),0)</f>
        <v>0</v>
      </c>
      <c r="AL70">
        <f>IF(AND($L70&lt;=$P$2,26&lt;=$P$2),INDEX(WH_Backend!$DZ$6:$IO$125,$L70,26),0)</f>
        <v>0</v>
      </c>
      <c r="AM70">
        <f>IF(AND($L70&lt;=$P$2,27&lt;=$P$2),INDEX(WH_Backend!$DZ$6:$IO$125,$L70,27),0)</f>
        <v>0</v>
      </c>
      <c r="AN70">
        <f>IF(AND($L70&lt;=$P$2,28&lt;=$P$2),INDEX(WH_Backend!$DZ$6:$IO$125,$L70,28),0)</f>
        <v>0</v>
      </c>
      <c r="AO70">
        <f>IF(AND($L70&lt;=$P$2,29&lt;=$P$2),INDEX(WH_Backend!$DZ$6:$IO$125,$L70,29),0)</f>
        <v>0</v>
      </c>
      <c r="AP70">
        <f>IF(AND($L70&lt;=$P$2,30&lt;=$P$2),INDEX(WH_Backend!$DZ$6:$IO$125,$L70,30),0)</f>
        <v>0</v>
      </c>
      <c r="AQ70">
        <f>IF(AND($L70&lt;=$P$2,31&lt;=$P$2),INDEX(WH_Backend!$DZ$6:$IO$125,$L70,31),0)</f>
        <v>0</v>
      </c>
      <c r="AR70">
        <f>IF(AND($L70&lt;=$P$2,32&lt;=$P$2),INDEX(WH_Backend!$DZ$6:$IO$125,$L70,32),0)</f>
        <v>0</v>
      </c>
      <c r="AS70">
        <f>IF(AND($L70&lt;=$P$2,33&lt;=$P$2),INDEX(WH_Backend!$DZ$6:$IO$125,$L70,33),0)</f>
        <v>0</v>
      </c>
      <c r="AT70">
        <f>IF(AND($L70&lt;=$P$2,34&lt;=$P$2),INDEX(WH_Backend!$DZ$6:$IO$125,$L70,34),0)</f>
        <v>0</v>
      </c>
      <c r="AU70">
        <f>IF(AND($L70&lt;=$P$2,35&lt;=$P$2),INDEX(WH_Backend!$DZ$6:$IO$125,$L70,35),0)</f>
        <v>0</v>
      </c>
      <c r="AV70">
        <f>IF(AND($L70&lt;=$P$2,36&lt;=$P$2),INDEX(WH_Backend!$DZ$6:$IO$125,$L70,36),0)</f>
        <v>0</v>
      </c>
      <c r="AW70">
        <f>IF(AND($L70&lt;=$P$2,37&lt;=$P$2),INDEX(WH_Backend!$DZ$6:$IO$125,$L70,37),0)</f>
        <v>0</v>
      </c>
      <c r="AX70">
        <f>IF(AND($L70&lt;=$P$2,38&lt;=$P$2),INDEX(WH_Backend!$DZ$6:$IO$125,$L70,38),0)</f>
        <v>0</v>
      </c>
      <c r="AY70">
        <f>IF(AND($L70&lt;=$P$2,39&lt;=$P$2),INDEX(WH_Backend!$DZ$6:$IO$125,$L70,39),0)</f>
        <v>0</v>
      </c>
      <c r="AZ70">
        <f>IF(AND($L70&lt;=$P$2,40&lt;=$P$2),INDEX(WH_Backend!$DZ$6:$IO$125,$L70,40),0)</f>
        <v>0</v>
      </c>
      <c r="BA70">
        <f>IF(AND($L70&lt;=$P$2,41&lt;=$P$2),INDEX(WH_Backend!$DZ$6:$IO$125,$L70,41),0)</f>
        <v>0</v>
      </c>
      <c r="BB70">
        <f>IF(AND($L70&lt;=$P$2,42&lt;=$P$2),INDEX(WH_Backend!$DZ$6:$IO$125,$L70,42),0)</f>
        <v>0</v>
      </c>
      <c r="BC70">
        <f>IF(AND($L70&lt;=$P$2,43&lt;=$P$2),INDEX(WH_Backend!$DZ$6:$IO$125,$L70,43),0)</f>
        <v>0</v>
      </c>
      <c r="BD70">
        <f>IF(AND($L70&lt;=$P$2,44&lt;=$P$2),INDEX(WH_Backend!$DZ$6:$IO$125,$L70,44),0)</f>
        <v>0</v>
      </c>
      <c r="BE70">
        <f>IF(AND($L70&lt;=$P$2,45&lt;=$P$2),INDEX(WH_Backend!$DZ$6:$IO$125,$L70,45),0)</f>
        <v>0</v>
      </c>
      <c r="BF70">
        <f>IF(AND($L70&lt;=$P$2,46&lt;=$P$2),INDEX(WH_Backend!$DZ$6:$IO$125,$L70,46),0)</f>
        <v>0</v>
      </c>
      <c r="BG70">
        <f>IF(AND($L70&lt;=$P$2,47&lt;=$P$2),INDEX(WH_Backend!$DZ$6:$IO$125,$L70,47),0)</f>
        <v>0</v>
      </c>
      <c r="BH70">
        <f>IF(AND($L70&lt;=$P$2,48&lt;=$P$2),INDEX(WH_Backend!$DZ$6:$IO$125,$L70,48),0)</f>
        <v>0</v>
      </c>
      <c r="BI70">
        <f>IF(AND($L70&lt;=$P$2,49&lt;=$P$2),INDEX(WH_Backend!$DZ$6:$IO$125,$L70,49),0)</f>
        <v>0</v>
      </c>
      <c r="BJ70">
        <f>IF(AND($L70&lt;=$P$2,50&lt;=$P$2),INDEX(WH_Backend!$DZ$6:$IO$125,$L70,50),0)</f>
        <v>0</v>
      </c>
      <c r="BK70">
        <f>IF(AND($L70&lt;=$P$2,51&lt;=$P$2),INDEX(WH_Backend!$DZ$6:$IO$125,$L70,51),0)</f>
        <v>0</v>
      </c>
      <c r="BL70">
        <f>IF(AND($L70&lt;=$P$2,52&lt;=$P$2),INDEX(WH_Backend!$DZ$6:$IO$125,$L70,52),0)</f>
        <v>0</v>
      </c>
      <c r="BM70">
        <f>IF(AND($L70&lt;=$P$2,53&lt;=$P$2),INDEX(WH_Backend!$DZ$6:$IO$125,$L70,53),0)</f>
        <v>0</v>
      </c>
      <c r="BN70">
        <f>IF(AND($L70&lt;=$P$2,54&lt;=$P$2),INDEX(WH_Backend!$DZ$6:$IO$125,$L70,54),0)</f>
        <v>0</v>
      </c>
      <c r="BO70">
        <f>IF(AND($L70&lt;=$P$2,55&lt;=$P$2),INDEX(WH_Backend!$DZ$6:$IO$125,$L70,55),0)</f>
        <v>0</v>
      </c>
      <c r="BP70">
        <f>IF(AND($L70&lt;=$P$2,56&lt;=$P$2),INDEX(WH_Backend!$DZ$6:$IO$125,$L70,56),0)</f>
        <v>0</v>
      </c>
      <c r="BQ70">
        <f>IF(AND($L70&lt;=$P$2,57&lt;=$P$2),INDEX(WH_Backend!$DZ$6:$IO$125,$L70,57),0)</f>
        <v>0</v>
      </c>
      <c r="BR70">
        <f>IF(AND($L70&lt;=$P$2,58&lt;=$P$2),INDEX(WH_Backend!$DZ$6:$IO$125,$L70,58),0)</f>
        <v>0</v>
      </c>
      <c r="BS70">
        <f>IF(AND($L70&lt;=$P$2,59&lt;=$P$2),INDEX(WH_Backend!$DZ$6:$IO$125,$L70,59),0)</f>
        <v>0</v>
      </c>
      <c r="BT70">
        <f>IF(AND($L70&lt;=$P$2,60&lt;=$P$2),INDEX(WH_Backend!$DZ$6:$IO$125,$L70,60),0)</f>
        <v>0</v>
      </c>
      <c r="BU70">
        <f>IF(AND($L70&lt;=$P$2,61&lt;=$P$2),INDEX(WH_Backend!$DZ$6:$IO$125,$L70,61),0)</f>
        <v>0</v>
      </c>
      <c r="BV70">
        <f>IF(AND($L70&lt;=$P$2,62&lt;=$P$2),INDEX(WH_Backend!$DZ$6:$IO$125,$L70,62),0)</f>
        <v>0</v>
      </c>
      <c r="BW70">
        <f>IF(AND($L70&lt;=$P$2,63&lt;=$P$2),INDEX(WH_Backend!$DZ$6:$IO$125,$L70,63),0)</f>
        <v>0</v>
      </c>
      <c r="BX70">
        <f>IF(AND($L70&lt;=$P$2,64&lt;=$P$2),INDEX(WH_Backend!$DZ$6:$IO$125,$L70,64),0)</f>
        <v>0</v>
      </c>
      <c r="BY70">
        <f>IF(AND($L70&lt;=$P$2,65&lt;=$P$2),INDEX(WH_Backend!$DZ$6:$IO$125,$L70,65),0)</f>
        <v>0</v>
      </c>
      <c r="BZ70">
        <f>IF(AND($L70&lt;=$P$2,66&lt;=$P$2),INDEX(WH_Backend!$DZ$6:$IO$125,$L70,66),0)</f>
        <v>0</v>
      </c>
      <c r="CA70">
        <f>IF(AND($L70&lt;=$P$2,67&lt;=$P$2),INDEX(WH_Backend!$DZ$6:$IO$125,$L70,67),0)</f>
        <v>0</v>
      </c>
      <c r="CB70">
        <f>IF(AND($L70&lt;=$P$2,68&lt;=$P$2),INDEX(WH_Backend!$DZ$6:$IO$125,$L70,68),0)</f>
        <v>0</v>
      </c>
      <c r="CC70">
        <f>IF(AND($L70&lt;=$P$2,69&lt;=$P$2),INDEX(WH_Backend!$DZ$6:$IO$125,$L70,69),0)</f>
        <v>0</v>
      </c>
      <c r="CD70">
        <f>IF(AND($L70&lt;=$P$2,70&lt;=$P$2),INDEX(WH_Backend!$DZ$6:$IO$125,$L70,70),0)</f>
        <v>0</v>
      </c>
      <c r="CE70">
        <f>IF(AND($L70&lt;=$P$2,71&lt;=$P$2),INDEX(WH_Backend!$DZ$6:$IO$125,$L70,71),0)</f>
        <v>0</v>
      </c>
      <c r="CF70">
        <f>IF(AND($L70&lt;=$P$2,72&lt;=$P$2),INDEX(WH_Backend!$DZ$6:$IO$125,$L70,72),0)</f>
        <v>0</v>
      </c>
      <c r="CG70">
        <f>IF(AND($L70&lt;=$P$2,73&lt;=$P$2),INDEX(WH_Backend!$DZ$6:$IO$125,$L70,73),0)</f>
        <v>0</v>
      </c>
      <c r="CH70">
        <f>IF(AND($L70&lt;=$P$2,74&lt;=$P$2),INDEX(WH_Backend!$DZ$6:$IO$125,$L70,74),0)</f>
        <v>0</v>
      </c>
      <c r="CI70">
        <f>IF(AND($L70&lt;=$P$2,75&lt;=$P$2),INDEX(WH_Backend!$DZ$6:$IO$125,$L70,75),0)</f>
        <v>0</v>
      </c>
      <c r="CJ70">
        <f>IF(AND($L70&lt;=$P$2,76&lt;=$P$2),INDEX(WH_Backend!$DZ$6:$IO$125,$L70,76),0)</f>
        <v>0</v>
      </c>
      <c r="CK70">
        <f>IF(AND($L70&lt;=$P$2,77&lt;=$P$2),INDEX(WH_Backend!$DZ$6:$IO$125,$L70,77),0)</f>
        <v>0</v>
      </c>
      <c r="CL70">
        <f>IF(AND($L70&lt;=$P$2,78&lt;=$P$2),INDEX(WH_Backend!$DZ$6:$IO$125,$L70,78),0)</f>
        <v>0</v>
      </c>
      <c r="CM70">
        <f>IF(AND($L70&lt;=$P$2,79&lt;=$P$2),INDEX(WH_Backend!$DZ$6:$IO$125,$L70,79),0)</f>
        <v>0</v>
      </c>
      <c r="CN70">
        <f>IF(AND($L70&lt;=$P$2,80&lt;=$P$2),INDEX(WH_Backend!$DZ$6:$IO$125,$L70,80),0)</f>
        <v>0</v>
      </c>
      <c r="CO70">
        <f>IF(AND($L70&lt;=$P$2,81&lt;=$P$2),INDEX(WH_Backend!$DZ$6:$IO$125,$L70,81),0)</f>
        <v>0</v>
      </c>
      <c r="CP70">
        <f>IF(AND($L70&lt;=$P$2,82&lt;=$P$2),INDEX(WH_Backend!$DZ$6:$IO$125,$L70,82),0)</f>
        <v>0</v>
      </c>
      <c r="CQ70">
        <f>IF(AND($L70&lt;=$P$2,83&lt;=$P$2),INDEX(WH_Backend!$DZ$6:$IO$125,$L70,83),0)</f>
        <v>0</v>
      </c>
      <c r="CR70">
        <f>IF(AND($L70&lt;=$P$2,84&lt;=$P$2),INDEX(WH_Backend!$DZ$6:$IO$125,$L70,84),0)</f>
        <v>0</v>
      </c>
      <c r="CS70">
        <f>IF(AND($L70&lt;=$P$2,85&lt;=$P$2),INDEX(WH_Backend!$DZ$6:$IO$125,$L70,85),0)</f>
        <v>0</v>
      </c>
      <c r="CT70">
        <f>IF(AND($L70&lt;=$P$2,86&lt;=$P$2),INDEX(WH_Backend!$DZ$6:$IO$125,$L70,86),0)</f>
        <v>0</v>
      </c>
      <c r="CU70">
        <f>IF(AND($L70&lt;=$P$2,87&lt;=$P$2),INDEX(WH_Backend!$DZ$6:$IO$125,$L70,87),0)</f>
        <v>0</v>
      </c>
      <c r="CV70">
        <f>IF(AND($L70&lt;=$P$2,88&lt;=$P$2),INDEX(WH_Backend!$DZ$6:$IO$125,$L70,88),0)</f>
        <v>0</v>
      </c>
      <c r="CW70">
        <f>IF(AND($L70&lt;=$P$2,89&lt;=$P$2),INDEX(WH_Backend!$DZ$6:$IO$125,$L70,89),0)</f>
        <v>0</v>
      </c>
      <c r="CX70">
        <f>IF(AND($L70&lt;=$P$2,90&lt;=$P$2),INDEX(WH_Backend!$DZ$6:$IO$125,$L70,90),0)</f>
        <v>0</v>
      </c>
      <c r="CY70">
        <f>IF(AND($L70&lt;=$P$2,91&lt;=$P$2),INDEX(WH_Backend!$DZ$6:$IO$125,$L70,91),0)</f>
        <v>0</v>
      </c>
      <c r="CZ70">
        <f>IF(AND($L70&lt;=$P$2,92&lt;=$P$2),INDEX(WH_Backend!$DZ$6:$IO$125,$L70,92),0)</f>
        <v>0</v>
      </c>
      <c r="DA70">
        <f>IF(AND($L70&lt;=$P$2,93&lt;=$P$2),INDEX(WH_Backend!$DZ$6:$IO$125,$L70,93),0)</f>
        <v>0</v>
      </c>
      <c r="DB70">
        <f>IF(AND($L70&lt;=$P$2,94&lt;=$P$2),INDEX(WH_Backend!$DZ$6:$IO$125,$L70,94),0)</f>
        <v>0</v>
      </c>
      <c r="DC70">
        <f>IF(AND($L70&lt;=$P$2,95&lt;=$P$2),INDEX(WH_Backend!$DZ$6:$IO$125,$L70,95),0)</f>
        <v>0</v>
      </c>
      <c r="DD70">
        <f>IF(AND($L70&lt;=$P$2,96&lt;=$P$2),INDEX(WH_Backend!$DZ$6:$IO$125,$L70,96),0)</f>
        <v>0</v>
      </c>
      <c r="DE70">
        <f>IF(AND($L70&lt;=$P$2,97&lt;=$P$2),INDEX(WH_Backend!$DZ$6:$IO$125,$L70,97),0)</f>
        <v>0</v>
      </c>
      <c r="DF70">
        <f>IF(AND($L70&lt;=$P$2,98&lt;=$P$2),INDEX(WH_Backend!$DZ$6:$IO$125,$L70,98),0)</f>
        <v>0</v>
      </c>
      <c r="DG70">
        <f>IF(AND($L70&lt;=$P$2,99&lt;=$P$2),INDEX(WH_Backend!$DZ$6:$IO$125,$L70,99),0)</f>
        <v>0</v>
      </c>
      <c r="DH70">
        <f>IF(AND($L70&lt;=$P$2,100&lt;=$P$2),INDEX(WH_Backend!$DZ$6:$IO$125,$L70,100),0)</f>
        <v>0</v>
      </c>
      <c r="DI70">
        <f>IF(AND($L70&lt;=$P$2,101&lt;=$P$2),INDEX(WH_Backend!$DZ$6:$IO$125,$L70,101),0)</f>
        <v>0</v>
      </c>
      <c r="DJ70">
        <f>IF(AND($L70&lt;=$P$2,102&lt;=$P$2),INDEX(WH_Backend!$DZ$6:$IO$125,$L70,102),0)</f>
        <v>0</v>
      </c>
      <c r="DK70">
        <f>IF(AND($L70&lt;=$P$2,103&lt;=$P$2),INDEX(WH_Backend!$DZ$6:$IO$125,$L70,103),0)</f>
        <v>0</v>
      </c>
      <c r="DL70">
        <f>IF(AND($L70&lt;=$P$2,104&lt;=$P$2),INDEX(WH_Backend!$DZ$6:$IO$125,$L70,104),0)</f>
        <v>0</v>
      </c>
      <c r="DM70">
        <f>IF(AND($L70&lt;=$P$2,105&lt;=$P$2),INDEX(WH_Backend!$DZ$6:$IO$125,$L70,105),0)</f>
        <v>0</v>
      </c>
      <c r="DN70">
        <f>IF(AND($L70&lt;=$P$2,106&lt;=$P$2),INDEX(WH_Backend!$DZ$6:$IO$125,$L70,106),0)</f>
        <v>0</v>
      </c>
      <c r="DO70">
        <f>IF(AND($L70&lt;=$P$2,107&lt;=$P$2),INDEX(WH_Backend!$DZ$6:$IO$125,$L70,107),0)</f>
        <v>0</v>
      </c>
      <c r="DP70">
        <f>IF(AND($L70&lt;=$P$2,108&lt;=$P$2),INDEX(WH_Backend!$DZ$6:$IO$125,$L70,108),0)</f>
        <v>0</v>
      </c>
      <c r="DQ70">
        <f>IF(AND($L70&lt;=$P$2,109&lt;=$P$2),INDEX(WH_Backend!$DZ$6:$IO$125,$L70,109),0)</f>
        <v>0</v>
      </c>
      <c r="DR70">
        <f>IF(AND($L70&lt;=$P$2,110&lt;=$P$2),INDEX(WH_Backend!$DZ$6:$IO$125,$L70,110),0)</f>
        <v>0</v>
      </c>
      <c r="DS70">
        <f>IF(AND($L70&lt;=$P$2,111&lt;=$P$2),INDEX(WH_Backend!$DZ$6:$IO$125,$L70,111),0)</f>
        <v>0</v>
      </c>
      <c r="DT70">
        <f>IF(AND($L70&lt;=$P$2,112&lt;=$P$2),INDEX(WH_Backend!$DZ$6:$IO$125,$L70,112),0)</f>
        <v>0</v>
      </c>
      <c r="DU70">
        <f>IF(AND($L70&lt;=$P$2,113&lt;=$P$2),INDEX(WH_Backend!$DZ$6:$IO$125,$L70,113),0)</f>
        <v>0</v>
      </c>
      <c r="DV70">
        <f>IF(AND($L70&lt;=$P$2,114&lt;=$P$2),INDEX(WH_Backend!$DZ$6:$IO$125,$L70,114),0)</f>
        <v>0</v>
      </c>
      <c r="DW70">
        <f>IF(AND($L70&lt;=$P$2,115&lt;=$P$2),INDEX(WH_Backend!$DZ$6:$IO$125,$L70,115),0)</f>
        <v>0</v>
      </c>
      <c r="DX70">
        <f>IF(AND($L70&lt;=$P$2,116&lt;=$P$2),INDEX(WH_Backend!$DZ$6:$IO$125,$L70,116),0)</f>
        <v>0</v>
      </c>
      <c r="DY70">
        <f>IF(AND($L70&lt;=$P$2,117&lt;=$P$2),INDEX(WH_Backend!$DZ$6:$IO$125,$L70,117),0)</f>
        <v>0</v>
      </c>
      <c r="DZ70">
        <f>IF(AND($L70&lt;=$P$2,118&lt;=$P$2),INDEX(WH_Backend!$DZ$6:$IO$125,$L70,118),0)</f>
        <v>0</v>
      </c>
      <c r="EA70">
        <f>IF(AND($L70&lt;=$P$2,119&lt;=$P$2),INDEX(WH_Backend!$DZ$6:$IO$125,$L70,119),0)</f>
        <v>0</v>
      </c>
      <c r="EB70">
        <f>IF(AND($L70&lt;=$P$2,120&lt;=$P$2),INDEX(WH_Backend!$DZ$6:$IO$125,$L70,120),0)</f>
        <v>0</v>
      </c>
    </row>
    <row r="71" spans="1:132" ht="15">
      <c r="A71" s="25">
        <f>IF(L71&lt;=$P$2,INDEX(WH_Backend!$E$6:$E$125,L71),0)</f>
        <v>0</v>
      </c>
      <c r="B71" s="25">
        <f t="array" ref="B71">IF(L71&lt;=$P$2,MMULT(M196:INDEX(M196:EF196,$P$2),$A$6:INDEX($A$6:$A$125,$P$2)),0)</f>
        <v>0</v>
      </c>
      <c r="C71" s="25">
        <f t="shared" si="3"/>
        <v>0</v>
      </c>
      <c r="E71" t="str">
        <f>IF(L71&lt;=$P$2,Inputs!A71,"")</f>
        <v/>
      </c>
      <c r="F71" s="25" t="str">
        <f>IF(L71&lt;=$P$2,Inputs!D71,"")</f>
        <v/>
      </c>
      <c r="G71" s="25" t="str">
        <f t="shared" si="4"/>
        <v/>
      </c>
      <c r="J71" t="str">
        <f>IF($L71&lt;=$E$2,WH_Numerical!$F71,"")</f>
        <v/>
      </c>
      <c r="L71" s="10">
        <v>66</v>
      </c>
      <c r="M71">
        <f>IF(AND($L71&lt;=$P$2,1&lt;=$P$2),INDEX(WH_Backend!$DZ$6:$IO$125,$L71,1),0)</f>
        <v>0</v>
      </c>
      <c r="N71">
        <f>IF(AND($L71&lt;=$P$2,2&lt;=$P$2),INDEX(WH_Backend!$DZ$6:$IO$125,$L71,2),0)</f>
        <v>0</v>
      </c>
      <c r="O71">
        <f>IF(AND($L71&lt;=$P$2,3&lt;=$P$2),INDEX(WH_Backend!$DZ$6:$IO$125,$L71,3),0)</f>
        <v>0</v>
      </c>
      <c r="P71">
        <f>IF(AND($L71&lt;=$P$2,4&lt;=$P$2),INDEX(WH_Backend!$DZ$6:$IO$125,$L71,4),0)</f>
        <v>0</v>
      </c>
      <c r="Q71">
        <f>IF(AND($L71&lt;=$P$2,5&lt;=$P$2),INDEX(WH_Backend!$DZ$6:$IO$125,$L71,5),0)</f>
        <v>0</v>
      </c>
      <c r="R71">
        <f>IF(AND($L71&lt;=$P$2,6&lt;=$P$2),INDEX(WH_Backend!$DZ$6:$IO$125,$L71,6),0)</f>
        <v>0</v>
      </c>
      <c r="S71">
        <f>IF(AND($L71&lt;=$P$2,7&lt;=$P$2),INDEX(WH_Backend!$DZ$6:$IO$125,$L71,7),0)</f>
        <v>0</v>
      </c>
      <c r="T71">
        <f>IF(AND($L71&lt;=$P$2,8&lt;=$P$2),INDEX(WH_Backend!$DZ$6:$IO$125,$L71,8),0)</f>
        <v>0</v>
      </c>
      <c r="U71">
        <f>IF(AND($L71&lt;=$P$2,9&lt;=$P$2),INDEX(WH_Backend!$DZ$6:$IO$125,$L71,9),0)</f>
        <v>0</v>
      </c>
      <c r="V71">
        <f>IF(AND($L71&lt;=$P$2,10&lt;=$P$2),INDEX(WH_Backend!$DZ$6:$IO$125,$L71,10),0)</f>
        <v>0</v>
      </c>
      <c r="W71">
        <f>IF(AND($L71&lt;=$P$2,11&lt;=$P$2),INDEX(WH_Backend!$DZ$6:$IO$125,$L71,11),0)</f>
        <v>0</v>
      </c>
      <c r="X71">
        <f>IF(AND($L71&lt;=$P$2,12&lt;=$P$2),INDEX(WH_Backend!$DZ$6:$IO$125,$L71,12),0)</f>
        <v>0</v>
      </c>
      <c r="Y71">
        <f>IF(AND($L71&lt;=$P$2,13&lt;=$P$2),INDEX(WH_Backend!$DZ$6:$IO$125,$L71,13),0)</f>
        <v>0</v>
      </c>
      <c r="Z71">
        <f>IF(AND($L71&lt;=$P$2,14&lt;=$P$2),INDEX(WH_Backend!$DZ$6:$IO$125,$L71,14),0)</f>
        <v>0</v>
      </c>
      <c r="AA71">
        <f>IF(AND($L71&lt;=$P$2,15&lt;=$P$2),INDEX(WH_Backend!$DZ$6:$IO$125,$L71,15),0)</f>
        <v>0</v>
      </c>
      <c r="AB71">
        <f>IF(AND($L71&lt;=$P$2,16&lt;=$P$2),INDEX(WH_Backend!$DZ$6:$IO$125,$L71,16),0)</f>
        <v>0</v>
      </c>
      <c r="AC71">
        <f>IF(AND($L71&lt;=$P$2,17&lt;=$P$2),INDEX(WH_Backend!$DZ$6:$IO$125,$L71,17),0)</f>
        <v>0</v>
      </c>
      <c r="AD71">
        <f>IF(AND($L71&lt;=$P$2,18&lt;=$P$2),INDEX(WH_Backend!$DZ$6:$IO$125,$L71,18),0)</f>
        <v>0</v>
      </c>
      <c r="AE71">
        <f>IF(AND($L71&lt;=$P$2,19&lt;=$P$2),INDEX(WH_Backend!$DZ$6:$IO$125,$L71,19),0)</f>
        <v>0</v>
      </c>
      <c r="AF71">
        <f>IF(AND($L71&lt;=$P$2,20&lt;=$P$2),INDEX(WH_Backend!$DZ$6:$IO$125,$L71,20),0)</f>
        <v>0</v>
      </c>
      <c r="AG71">
        <f>IF(AND($L71&lt;=$P$2,21&lt;=$P$2),INDEX(WH_Backend!$DZ$6:$IO$125,$L71,21),0)</f>
        <v>0</v>
      </c>
      <c r="AH71">
        <f>IF(AND($L71&lt;=$P$2,22&lt;=$P$2),INDEX(WH_Backend!$DZ$6:$IO$125,$L71,22),0)</f>
        <v>0</v>
      </c>
      <c r="AI71">
        <f>IF(AND($L71&lt;=$P$2,23&lt;=$P$2),INDEX(WH_Backend!$DZ$6:$IO$125,$L71,23),0)</f>
        <v>0</v>
      </c>
      <c r="AJ71">
        <f>IF(AND($L71&lt;=$P$2,24&lt;=$P$2),INDEX(WH_Backend!$DZ$6:$IO$125,$L71,24),0)</f>
        <v>0</v>
      </c>
      <c r="AK71">
        <f>IF(AND($L71&lt;=$P$2,25&lt;=$P$2),INDEX(WH_Backend!$DZ$6:$IO$125,$L71,25),0)</f>
        <v>0</v>
      </c>
      <c r="AL71">
        <f>IF(AND($L71&lt;=$P$2,26&lt;=$P$2),INDEX(WH_Backend!$DZ$6:$IO$125,$L71,26),0)</f>
        <v>0</v>
      </c>
      <c r="AM71">
        <f>IF(AND($L71&lt;=$P$2,27&lt;=$P$2),INDEX(WH_Backend!$DZ$6:$IO$125,$L71,27),0)</f>
        <v>0</v>
      </c>
      <c r="AN71">
        <f>IF(AND($L71&lt;=$P$2,28&lt;=$P$2),INDEX(WH_Backend!$DZ$6:$IO$125,$L71,28),0)</f>
        <v>0</v>
      </c>
      <c r="AO71">
        <f>IF(AND($L71&lt;=$P$2,29&lt;=$P$2),INDEX(WH_Backend!$DZ$6:$IO$125,$L71,29),0)</f>
        <v>0</v>
      </c>
      <c r="AP71">
        <f>IF(AND($L71&lt;=$P$2,30&lt;=$P$2),INDEX(WH_Backend!$DZ$6:$IO$125,$L71,30),0)</f>
        <v>0</v>
      </c>
      <c r="AQ71">
        <f>IF(AND($L71&lt;=$P$2,31&lt;=$P$2),INDEX(WH_Backend!$DZ$6:$IO$125,$L71,31),0)</f>
        <v>0</v>
      </c>
      <c r="AR71">
        <f>IF(AND($L71&lt;=$P$2,32&lt;=$P$2),INDEX(WH_Backend!$DZ$6:$IO$125,$L71,32),0)</f>
        <v>0</v>
      </c>
      <c r="AS71">
        <f>IF(AND($L71&lt;=$P$2,33&lt;=$P$2),INDEX(WH_Backend!$DZ$6:$IO$125,$L71,33),0)</f>
        <v>0</v>
      </c>
      <c r="AT71">
        <f>IF(AND($L71&lt;=$P$2,34&lt;=$P$2),INDEX(WH_Backend!$DZ$6:$IO$125,$L71,34),0)</f>
        <v>0</v>
      </c>
      <c r="AU71">
        <f>IF(AND($L71&lt;=$P$2,35&lt;=$P$2),INDEX(WH_Backend!$DZ$6:$IO$125,$L71,35),0)</f>
        <v>0</v>
      </c>
      <c r="AV71">
        <f>IF(AND($L71&lt;=$P$2,36&lt;=$P$2),INDEX(WH_Backend!$DZ$6:$IO$125,$L71,36),0)</f>
        <v>0</v>
      </c>
      <c r="AW71">
        <f>IF(AND($L71&lt;=$P$2,37&lt;=$P$2),INDEX(WH_Backend!$DZ$6:$IO$125,$L71,37),0)</f>
        <v>0</v>
      </c>
      <c r="AX71">
        <f>IF(AND($L71&lt;=$P$2,38&lt;=$P$2),INDEX(WH_Backend!$DZ$6:$IO$125,$L71,38),0)</f>
        <v>0</v>
      </c>
      <c r="AY71">
        <f>IF(AND($L71&lt;=$P$2,39&lt;=$P$2),INDEX(WH_Backend!$DZ$6:$IO$125,$L71,39),0)</f>
        <v>0</v>
      </c>
      <c r="AZ71">
        <f>IF(AND($L71&lt;=$P$2,40&lt;=$P$2),INDEX(WH_Backend!$DZ$6:$IO$125,$L71,40),0)</f>
        <v>0</v>
      </c>
      <c r="BA71">
        <f>IF(AND($L71&lt;=$P$2,41&lt;=$P$2),INDEX(WH_Backend!$DZ$6:$IO$125,$L71,41),0)</f>
        <v>0</v>
      </c>
      <c r="BB71">
        <f>IF(AND($L71&lt;=$P$2,42&lt;=$P$2),INDEX(WH_Backend!$DZ$6:$IO$125,$L71,42),0)</f>
        <v>0</v>
      </c>
      <c r="BC71">
        <f>IF(AND($L71&lt;=$P$2,43&lt;=$P$2),INDEX(WH_Backend!$DZ$6:$IO$125,$L71,43),0)</f>
        <v>0</v>
      </c>
      <c r="BD71">
        <f>IF(AND($L71&lt;=$P$2,44&lt;=$P$2),INDEX(WH_Backend!$DZ$6:$IO$125,$L71,44),0)</f>
        <v>0</v>
      </c>
      <c r="BE71">
        <f>IF(AND($L71&lt;=$P$2,45&lt;=$P$2),INDEX(WH_Backend!$DZ$6:$IO$125,$L71,45),0)</f>
        <v>0</v>
      </c>
      <c r="BF71">
        <f>IF(AND($L71&lt;=$P$2,46&lt;=$P$2),INDEX(WH_Backend!$DZ$6:$IO$125,$L71,46),0)</f>
        <v>0</v>
      </c>
      <c r="BG71">
        <f>IF(AND($L71&lt;=$P$2,47&lt;=$P$2),INDEX(WH_Backend!$DZ$6:$IO$125,$L71,47),0)</f>
        <v>0</v>
      </c>
      <c r="BH71">
        <f>IF(AND($L71&lt;=$P$2,48&lt;=$P$2),INDEX(WH_Backend!$DZ$6:$IO$125,$L71,48),0)</f>
        <v>0</v>
      </c>
      <c r="BI71">
        <f>IF(AND($L71&lt;=$P$2,49&lt;=$P$2),INDEX(WH_Backend!$DZ$6:$IO$125,$L71,49),0)</f>
        <v>0</v>
      </c>
      <c r="BJ71">
        <f>IF(AND($L71&lt;=$P$2,50&lt;=$P$2),INDEX(WH_Backend!$DZ$6:$IO$125,$L71,50),0)</f>
        <v>0</v>
      </c>
      <c r="BK71">
        <f>IF(AND($L71&lt;=$P$2,51&lt;=$P$2),INDEX(WH_Backend!$DZ$6:$IO$125,$L71,51),0)</f>
        <v>0</v>
      </c>
      <c r="BL71">
        <f>IF(AND($L71&lt;=$P$2,52&lt;=$P$2),INDEX(WH_Backend!$DZ$6:$IO$125,$L71,52),0)</f>
        <v>0</v>
      </c>
      <c r="BM71">
        <f>IF(AND($L71&lt;=$P$2,53&lt;=$P$2),INDEX(WH_Backend!$DZ$6:$IO$125,$L71,53),0)</f>
        <v>0</v>
      </c>
      <c r="BN71">
        <f>IF(AND($L71&lt;=$P$2,54&lt;=$P$2),INDEX(WH_Backend!$DZ$6:$IO$125,$L71,54),0)</f>
        <v>0</v>
      </c>
      <c r="BO71">
        <f>IF(AND($L71&lt;=$P$2,55&lt;=$P$2),INDEX(WH_Backend!$DZ$6:$IO$125,$L71,55),0)</f>
        <v>0</v>
      </c>
      <c r="BP71">
        <f>IF(AND($L71&lt;=$P$2,56&lt;=$P$2),INDEX(WH_Backend!$DZ$6:$IO$125,$L71,56),0)</f>
        <v>0</v>
      </c>
      <c r="BQ71">
        <f>IF(AND($L71&lt;=$P$2,57&lt;=$P$2),INDEX(WH_Backend!$DZ$6:$IO$125,$L71,57),0)</f>
        <v>0</v>
      </c>
      <c r="BR71">
        <f>IF(AND($L71&lt;=$P$2,58&lt;=$P$2),INDEX(WH_Backend!$DZ$6:$IO$125,$L71,58),0)</f>
        <v>0</v>
      </c>
      <c r="BS71">
        <f>IF(AND($L71&lt;=$P$2,59&lt;=$P$2),INDEX(WH_Backend!$DZ$6:$IO$125,$L71,59),0)</f>
        <v>0</v>
      </c>
      <c r="BT71">
        <f>IF(AND($L71&lt;=$P$2,60&lt;=$P$2),INDEX(WH_Backend!$DZ$6:$IO$125,$L71,60),0)</f>
        <v>0</v>
      </c>
      <c r="BU71">
        <f>IF(AND($L71&lt;=$P$2,61&lt;=$P$2),INDEX(WH_Backend!$DZ$6:$IO$125,$L71,61),0)</f>
        <v>0</v>
      </c>
      <c r="BV71">
        <f>IF(AND($L71&lt;=$P$2,62&lt;=$P$2),INDEX(WH_Backend!$DZ$6:$IO$125,$L71,62),0)</f>
        <v>0</v>
      </c>
      <c r="BW71">
        <f>IF(AND($L71&lt;=$P$2,63&lt;=$P$2),INDEX(WH_Backend!$DZ$6:$IO$125,$L71,63),0)</f>
        <v>0</v>
      </c>
      <c r="BX71">
        <f>IF(AND($L71&lt;=$P$2,64&lt;=$P$2),INDEX(WH_Backend!$DZ$6:$IO$125,$L71,64),0)</f>
        <v>0</v>
      </c>
      <c r="BY71">
        <f>IF(AND($L71&lt;=$P$2,65&lt;=$P$2),INDEX(WH_Backend!$DZ$6:$IO$125,$L71,65),0)</f>
        <v>0</v>
      </c>
      <c r="BZ71">
        <f>IF(AND($L71&lt;=$P$2,66&lt;=$P$2),INDEX(WH_Backend!$DZ$6:$IO$125,$L71,66),0)</f>
        <v>0</v>
      </c>
      <c r="CA71">
        <f>IF(AND($L71&lt;=$P$2,67&lt;=$P$2),INDEX(WH_Backend!$DZ$6:$IO$125,$L71,67),0)</f>
        <v>0</v>
      </c>
      <c r="CB71">
        <f>IF(AND($L71&lt;=$P$2,68&lt;=$P$2),INDEX(WH_Backend!$DZ$6:$IO$125,$L71,68),0)</f>
        <v>0</v>
      </c>
      <c r="CC71">
        <f>IF(AND($L71&lt;=$P$2,69&lt;=$P$2),INDEX(WH_Backend!$DZ$6:$IO$125,$L71,69),0)</f>
        <v>0</v>
      </c>
      <c r="CD71">
        <f>IF(AND($L71&lt;=$P$2,70&lt;=$P$2),INDEX(WH_Backend!$DZ$6:$IO$125,$L71,70),0)</f>
        <v>0</v>
      </c>
      <c r="CE71">
        <f>IF(AND($L71&lt;=$P$2,71&lt;=$P$2),INDEX(WH_Backend!$DZ$6:$IO$125,$L71,71),0)</f>
        <v>0</v>
      </c>
      <c r="CF71">
        <f>IF(AND($L71&lt;=$P$2,72&lt;=$P$2),INDEX(WH_Backend!$DZ$6:$IO$125,$L71,72),0)</f>
        <v>0</v>
      </c>
      <c r="CG71">
        <f>IF(AND($L71&lt;=$P$2,73&lt;=$P$2),INDEX(WH_Backend!$DZ$6:$IO$125,$L71,73),0)</f>
        <v>0</v>
      </c>
      <c r="CH71">
        <f>IF(AND($L71&lt;=$P$2,74&lt;=$P$2),INDEX(WH_Backend!$DZ$6:$IO$125,$L71,74),0)</f>
        <v>0</v>
      </c>
      <c r="CI71">
        <f>IF(AND($L71&lt;=$P$2,75&lt;=$P$2),INDEX(WH_Backend!$DZ$6:$IO$125,$L71,75),0)</f>
        <v>0</v>
      </c>
      <c r="CJ71">
        <f>IF(AND($L71&lt;=$P$2,76&lt;=$P$2),INDEX(WH_Backend!$DZ$6:$IO$125,$L71,76),0)</f>
        <v>0</v>
      </c>
      <c r="CK71">
        <f>IF(AND($L71&lt;=$P$2,77&lt;=$P$2),INDEX(WH_Backend!$DZ$6:$IO$125,$L71,77),0)</f>
        <v>0</v>
      </c>
      <c r="CL71">
        <f>IF(AND($L71&lt;=$P$2,78&lt;=$P$2),INDEX(WH_Backend!$DZ$6:$IO$125,$L71,78),0)</f>
        <v>0</v>
      </c>
      <c r="CM71">
        <f>IF(AND($L71&lt;=$P$2,79&lt;=$P$2),INDEX(WH_Backend!$DZ$6:$IO$125,$L71,79),0)</f>
        <v>0</v>
      </c>
      <c r="CN71">
        <f>IF(AND($L71&lt;=$P$2,80&lt;=$P$2),INDEX(WH_Backend!$DZ$6:$IO$125,$L71,80),0)</f>
        <v>0</v>
      </c>
      <c r="CO71">
        <f>IF(AND($L71&lt;=$P$2,81&lt;=$P$2),INDEX(WH_Backend!$DZ$6:$IO$125,$L71,81),0)</f>
        <v>0</v>
      </c>
      <c r="CP71">
        <f>IF(AND($L71&lt;=$P$2,82&lt;=$P$2),INDEX(WH_Backend!$DZ$6:$IO$125,$L71,82),0)</f>
        <v>0</v>
      </c>
      <c r="CQ71">
        <f>IF(AND($L71&lt;=$P$2,83&lt;=$P$2),INDEX(WH_Backend!$DZ$6:$IO$125,$L71,83),0)</f>
        <v>0</v>
      </c>
      <c r="CR71">
        <f>IF(AND($L71&lt;=$P$2,84&lt;=$P$2),INDEX(WH_Backend!$DZ$6:$IO$125,$L71,84),0)</f>
        <v>0</v>
      </c>
      <c r="CS71">
        <f>IF(AND($L71&lt;=$P$2,85&lt;=$P$2),INDEX(WH_Backend!$DZ$6:$IO$125,$L71,85),0)</f>
        <v>0</v>
      </c>
      <c r="CT71">
        <f>IF(AND($L71&lt;=$P$2,86&lt;=$P$2),INDEX(WH_Backend!$DZ$6:$IO$125,$L71,86),0)</f>
        <v>0</v>
      </c>
      <c r="CU71">
        <f>IF(AND($L71&lt;=$P$2,87&lt;=$P$2),INDEX(WH_Backend!$DZ$6:$IO$125,$L71,87),0)</f>
        <v>0</v>
      </c>
      <c r="CV71">
        <f>IF(AND($L71&lt;=$P$2,88&lt;=$P$2),INDEX(WH_Backend!$DZ$6:$IO$125,$L71,88),0)</f>
        <v>0</v>
      </c>
      <c r="CW71">
        <f>IF(AND($L71&lt;=$P$2,89&lt;=$P$2),INDEX(WH_Backend!$DZ$6:$IO$125,$L71,89),0)</f>
        <v>0</v>
      </c>
      <c r="CX71">
        <f>IF(AND($L71&lt;=$P$2,90&lt;=$P$2),INDEX(WH_Backend!$DZ$6:$IO$125,$L71,90),0)</f>
        <v>0</v>
      </c>
      <c r="CY71">
        <f>IF(AND($L71&lt;=$P$2,91&lt;=$P$2),INDEX(WH_Backend!$DZ$6:$IO$125,$L71,91),0)</f>
        <v>0</v>
      </c>
      <c r="CZ71">
        <f>IF(AND($L71&lt;=$P$2,92&lt;=$P$2),INDEX(WH_Backend!$DZ$6:$IO$125,$L71,92),0)</f>
        <v>0</v>
      </c>
      <c r="DA71">
        <f>IF(AND($L71&lt;=$P$2,93&lt;=$P$2),INDEX(WH_Backend!$DZ$6:$IO$125,$L71,93),0)</f>
        <v>0</v>
      </c>
      <c r="DB71">
        <f>IF(AND($L71&lt;=$P$2,94&lt;=$P$2),INDEX(WH_Backend!$DZ$6:$IO$125,$L71,94),0)</f>
        <v>0</v>
      </c>
      <c r="DC71">
        <f>IF(AND($L71&lt;=$P$2,95&lt;=$P$2),INDEX(WH_Backend!$DZ$6:$IO$125,$L71,95),0)</f>
        <v>0</v>
      </c>
      <c r="DD71">
        <f>IF(AND($L71&lt;=$P$2,96&lt;=$P$2),INDEX(WH_Backend!$DZ$6:$IO$125,$L71,96),0)</f>
        <v>0</v>
      </c>
      <c r="DE71">
        <f>IF(AND($L71&lt;=$P$2,97&lt;=$P$2),INDEX(WH_Backend!$DZ$6:$IO$125,$L71,97),0)</f>
        <v>0</v>
      </c>
      <c r="DF71">
        <f>IF(AND($L71&lt;=$P$2,98&lt;=$P$2),INDEX(WH_Backend!$DZ$6:$IO$125,$L71,98),0)</f>
        <v>0</v>
      </c>
      <c r="DG71">
        <f>IF(AND($L71&lt;=$P$2,99&lt;=$P$2),INDEX(WH_Backend!$DZ$6:$IO$125,$L71,99),0)</f>
        <v>0</v>
      </c>
      <c r="DH71">
        <f>IF(AND($L71&lt;=$P$2,100&lt;=$P$2),INDEX(WH_Backend!$DZ$6:$IO$125,$L71,100),0)</f>
        <v>0</v>
      </c>
      <c r="DI71">
        <f>IF(AND($L71&lt;=$P$2,101&lt;=$P$2),INDEX(WH_Backend!$DZ$6:$IO$125,$L71,101),0)</f>
        <v>0</v>
      </c>
      <c r="DJ71">
        <f>IF(AND($L71&lt;=$P$2,102&lt;=$P$2),INDEX(WH_Backend!$DZ$6:$IO$125,$L71,102),0)</f>
        <v>0</v>
      </c>
      <c r="DK71">
        <f>IF(AND($L71&lt;=$P$2,103&lt;=$P$2),INDEX(WH_Backend!$DZ$6:$IO$125,$L71,103),0)</f>
        <v>0</v>
      </c>
      <c r="DL71">
        <f>IF(AND($L71&lt;=$P$2,104&lt;=$P$2),INDEX(WH_Backend!$DZ$6:$IO$125,$L71,104),0)</f>
        <v>0</v>
      </c>
      <c r="DM71">
        <f>IF(AND($L71&lt;=$P$2,105&lt;=$P$2),INDEX(WH_Backend!$DZ$6:$IO$125,$L71,105),0)</f>
        <v>0</v>
      </c>
      <c r="DN71">
        <f>IF(AND($L71&lt;=$P$2,106&lt;=$P$2),INDEX(WH_Backend!$DZ$6:$IO$125,$L71,106),0)</f>
        <v>0</v>
      </c>
      <c r="DO71">
        <f>IF(AND($L71&lt;=$P$2,107&lt;=$P$2),INDEX(WH_Backend!$DZ$6:$IO$125,$L71,107),0)</f>
        <v>0</v>
      </c>
      <c r="DP71">
        <f>IF(AND($L71&lt;=$P$2,108&lt;=$P$2),INDEX(WH_Backend!$DZ$6:$IO$125,$L71,108),0)</f>
        <v>0</v>
      </c>
      <c r="DQ71">
        <f>IF(AND($L71&lt;=$P$2,109&lt;=$P$2),INDEX(WH_Backend!$DZ$6:$IO$125,$L71,109),0)</f>
        <v>0</v>
      </c>
      <c r="DR71">
        <f>IF(AND($L71&lt;=$P$2,110&lt;=$P$2),INDEX(WH_Backend!$DZ$6:$IO$125,$L71,110),0)</f>
        <v>0</v>
      </c>
      <c r="DS71">
        <f>IF(AND($L71&lt;=$P$2,111&lt;=$P$2),INDEX(WH_Backend!$DZ$6:$IO$125,$L71,111),0)</f>
        <v>0</v>
      </c>
      <c r="DT71">
        <f>IF(AND($L71&lt;=$P$2,112&lt;=$P$2),INDEX(WH_Backend!$DZ$6:$IO$125,$L71,112),0)</f>
        <v>0</v>
      </c>
      <c r="DU71">
        <f>IF(AND($L71&lt;=$P$2,113&lt;=$P$2),INDEX(WH_Backend!$DZ$6:$IO$125,$L71,113),0)</f>
        <v>0</v>
      </c>
      <c r="DV71">
        <f>IF(AND($L71&lt;=$P$2,114&lt;=$P$2),INDEX(WH_Backend!$DZ$6:$IO$125,$L71,114),0)</f>
        <v>0</v>
      </c>
      <c r="DW71">
        <f>IF(AND($L71&lt;=$P$2,115&lt;=$P$2),INDEX(WH_Backend!$DZ$6:$IO$125,$L71,115),0)</f>
        <v>0</v>
      </c>
      <c r="DX71">
        <f>IF(AND($L71&lt;=$P$2,116&lt;=$P$2),INDEX(WH_Backend!$DZ$6:$IO$125,$L71,116),0)</f>
        <v>0</v>
      </c>
      <c r="DY71">
        <f>IF(AND($L71&lt;=$P$2,117&lt;=$P$2),INDEX(WH_Backend!$DZ$6:$IO$125,$L71,117),0)</f>
        <v>0</v>
      </c>
      <c r="DZ71">
        <f>IF(AND($L71&lt;=$P$2,118&lt;=$P$2),INDEX(WH_Backend!$DZ$6:$IO$125,$L71,118),0)</f>
        <v>0</v>
      </c>
      <c r="EA71">
        <f>IF(AND($L71&lt;=$P$2,119&lt;=$P$2),INDEX(WH_Backend!$DZ$6:$IO$125,$L71,119),0)</f>
        <v>0</v>
      </c>
      <c r="EB71">
        <f>IF(AND($L71&lt;=$P$2,120&lt;=$P$2),INDEX(WH_Backend!$DZ$6:$IO$125,$L71,120),0)</f>
        <v>0</v>
      </c>
    </row>
    <row r="72" spans="1:132" ht="15">
      <c r="A72" s="25">
        <f>IF(L72&lt;=$P$2,INDEX(WH_Backend!$E$6:$E$125,L72),0)</f>
        <v>0</v>
      </c>
      <c r="B72" s="25">
        <f t="array" ref="B72">IF(L72&lt;=$P$2,MMULT(M197:INDEX(M197:EF197,$P$2),$A$6:INDEX($A$6:$A$125,$P$2)),0)</f>
        <v>0</v>
      </c>
      <c r="C72" s="25">
        <f t="shared" si="3"/>
        <v>0</v>
      </c>
      <c r="E72" t="str">
        <f>IF(L72&lt;=$P$2,Inputs!A72,"")</f>
        <v/>
      </c>
      <c r="F72" s="25" t="str">
        <f>IF(L72&lt;=$P$2,Inputs!D72,"")</f>
        <v/>
      </c>
      <c r="G72" s="25" t="str">
        <f t="shared" si="4"/>
        <v/>
      </c>
      <c r="J72" t="str">
        <f>IF($L72&lt;=$E$2,WH_Numerical!$F72,"")</f>
        <v/>
      </c>
      <c r="L72" s="10">
        <v>67</v>
      </c>
      <c r="M72">
        <f>IF(AND($L72&lt;=$P$2,1&lt;=$P$2),INDEX(WH_Backend!$DZ$6:$IO$125,$L72,1),0)</f>
        <v>0</v>
      </c>
      <c r="N72">
        <f>IF(AND($L72&lt;=$P$2,2&lt;=$P$2),INDEX(WH_Backend!$DZ$6:$IO$125,$L72,2),0)</f>
        <v>0</v>
      </c>
      <c r="O72">
        <f>IF(AND($L72&lt;=$P$2,3&lt;=$P$2),INDEX(WH_Backend!$DZ$6:$IO$125,$L72,3),0)</f>
        <v>0</v>
      </c>
      <c r="P72">
        <f>IF(AND($L72&lt;=$P$2,4&lt;=$P$2),INDEX(WH_Backend!$DZ$6:$IO$125,$L72,4),0)</f>
        <v>0</v>
      </c>
      <c r="Q72">
        <f>IF(AND($L72&lt;=$P$2,5&lt;=$P$2),INDEX(WH_Backend!$DZ$6:$IO$125,$L72,5),0)</f>
        <v>0</v>
      </c>
      <c r="R72">
        <f>IF(AND($L72&lt;=$P$2,6&lt;=$P$2),INDEX(WH_Backend!$DZ$6:$IO$125,$L72,6),0)</f>
        <v>0</v>
      </c>
      <c r="S72">
        <f>IF(AND($L72&lt;=$P$2,7&lt;=$P$2),INDEX(WH_Backend!$DZ$6:$IO$125,$L72,7),0)</f>
        <v>0</v>
      </c>
      <c r="T72">
        <f>IF(AND($L72&lt;=$P$2,8&lt;=$P$2),INDEX(WH_Backend!$DZ$6:$IO$125,$L72,8),0)</f>
        <v>0</v>
      </c>
      <c r="U72">
        <f>IF(AND($L72&lt;=$P$2,9&lt;=$P$2),INDEX(WH_Backend!$DZ$6:$IO$125,$L72,9),0)</f>
        <v>0</v>
      </c>
      <c r="V72">
        <f>IF(AND($L72&lt;=$P$2,10&lt;=$P$2),INDEX(WH_Backend!$DZ$6:$IO$125,$L72,10),0)</f>
        <v>0</v>
      </c>
      <c r="W72">
        <f>IF(AND($L72&lt;=$P$2,11&lt;=$P$2),INDEX(WH_Backend!$DZ$6:$IO$125,$L72,11),0)</f>
        <v>0</v>
      </c>
      <c r="X72">
        <f>IF(AND($L72&lt;=$P$2,12&lt;=$P$2),INDEX(WH_Backend!$DZ$6:$IO$125,$L72,12),0)</f>
        <v>0</v>
      </c>
      <c r="Y72">
        <f>IF(AND($L72&lt;=$P$2,13&lt;=$P$2),INDEX(WH_Backend!$DZ$6:$IO$125,$L72,13),0)</f>
        <v>0</v>
      </c>
      <c r="Z72">
        <f>IF(AND($L72&lt;=$P$2,14&lt;=$P$2),INDEX(WH_Backend!$DZ$6:$IO$125,$L72,14),0)</f>
        <v>0</v>
      </c>
      <c r="AA72">
        <f>IF(AND($L72&lt;=$P$2,15&lt;=$P$2),INDEX(WH_Backend!$DZ$6:$IO$125,$L72,15),0)</f>
        <v>0</v>
      </c>
      <c r="AB72">
        <f>IF(AND($L72&lt;=$P$2,16&lt;=$P$2),INDEX(WH_Backend!$DZ$6:$IO$125,$L72,16),0)</f>
        <v>0</v>
      </c>
      <c r="AC72">
        <f>IF(AND($L72&lt;=$P$2,17&lt;=$P$2),INDEX(WH_Backend!$DZ$6:$IO$125,$L72,17),0)</f>
        <v>0</v>
      </c>
      <c r="AD72">
        <f>IF(AND($L72&lt;=$P$2,18&lt;=$P$2),INDEX(WH_Backend!$DZ$6:$IO$125,$L72,18),0)</f>
        <v>0</v>
      </c>
      <c r="AE72">
        <f>IF(AND($L72&lt;=$P$2,19&lt;=$P$2),INDEX(WH_Backend!$DZ$6:$IO$125,$L72,19),0)</f>
        <v>0</v>
      </c>
      <c r="AF72">
        <f>IF(AND($L72&lt;=$P$2,20&lt;=$P$2),INDEX(WH_Backend!$DZ$6:$IO$125,$L72,20),0)</f>
        <v>0</v>
      </c>
      <c r="AG72">
        <f>IF(AND($L72&lt;=$P$2,21&lt;=$P$2),INDEX(WH_Backend!$DZ$6:$IO$125,$L72,21),0)</f>
        <v>0</v>
      </c>
      <c r="AH72">
        <f>IF(AND($L72&lt;=$P$2,22&lt;=$P$2),INDEX(WH_Backend!$DZ$6:$IO$125,$L72,22),0)</f>
        <v>0</v>
      </c>
      <c r="AI72">
        <f>IF(AND($L72&lt;=$P$2,23&lt;=$P$2),INDEX(WH_Backend!$DZ$6:$IO$125,$L72,23),0)</f>
        <v>0</v>
      </c>
      <c r="AJ72">
        <f>IF(AND($L72&lt;=$P$2,24&lt;=$P$2),INDEX(WH_Backend!$DZ$6:$IO$125,$L72,24),0)</f>
        <v>0</v>
      </c>
      <c r="AK72">
        <f>IF(AND($L72&lt;=$P$2,25&lt;=$P$2),INDEX(WH_Backend!$DZ$6:$IO$125,$L72,25),0)</f>
        <v>0</v>
      </c>
      <c r="AL72">
        <f>IF(AND($L72&lt;=$P$2,26&lt;=$P$2),INDEX(WH_Backend!$DZ$6:$IO$125,$L72,26),0)</f>
        <v>0</v>
      </c>
      <c r="AM72">
        <f>IF(AND($L72&lt;=$P$2,27&lt;=$P$2),INDEX(WH_Backend!$DZ$6:$IO$125,$L72,27),0)</f>
        <v>0</v>
      </c>
      <c r="AN72">
        <f>IF(AND($L72&lt;=$P$2,28&lt;=$P$2),INDEX(WH_Backend!$DZ$6:$IO$125,$L72,28),0)</f>
        <v>0</v>
      </c>
      <c r="AO72">
        <f>IF(AND($L72&lt;=$P$2,29&lt;=$P$2),INDEX(WH_Backend!$DZ$6:$IO$125,$L72,29),0)</f>
        <v>0</v>
      </c>
      <c r="AP72">
        <f>IF(AND($L72&lt;=$P$2,30&lt;=$P$2),INDEX(WH_Backend!$DZ$6:$IO$125,$L72,30),0)</f>
        <v>0</v>
      </c>
      <c r="AQ72">
        <f>IF(AND($L72&lt;=$P$2,31&lt;=$P$2),INDEX(WH_Backend!$DZ$6:$IO$125,$L72,31),0)</f>
        <v>0</v>
      </c>
      <c r="AR72">
        <f>IF(AND($L72&lt;=$P$2,32&lt;=$P$2),INDEX(WH_Backend!$DZ$6:$IO$125,$L72,32),0)</f>
        <v>0</v>
      </c>
      <c r="AS72">
        <f>IF(AND($L72&lt;=$P$2,33&lt;=$P$2),INDEX(WH_Backend!$DZ$6:$IO$125,$L72,33),0)</f>
        <v>0</v>
      </c>
      <c r="AT72">
        <f>IF(AND($L72&lt;=$P$2,34&lt;=$P$2),INDEX(WH_Backend!$DZ$6:$IO$125,$L72,34),0)</f>
        <v>0</v>
      </c>
      <c r="AU72">
        <f>IF(AND($L72&lt;=$P$2,35&lt;=$P$2),INDEX(WH_Backend!$DZ$6:$IO$125,$L72,35),0)</f>
        <v>0</v>
      </c>
      <c r="AV72">
        <f>IF(AND($L72&lt;=$P$2,36&lt;=$P$2),INDEX(WH_Backend!$DZ$6:$IO$125,$L72,36),0)</f>
        <v>0</v>
      </c>
      <c r="AW72">
        <f>IF(AND($L72&lt;=$P$2,37&lt;=$P$2),INDEX(WH_Backend!$DZ$6:$IO$125,$L72,37),0)</f>
        <v>0</v>
      </c>
      <c r="AX72">
        <f>IF(AND($L72&lt;=$P$2,38&lt;=$P$2),INDEX(WH_Backend!$DZ$6:$IO$125,$L72,38),0)</f>
        <v>0</v>
      </c>
      <c r="AY72">
        <f>IF(AND($L72&lt;=$P$2,39&lt;=$P$2),INDEX(WH_Backend!$DZ$6:$IO$125,$L72,39),0)</f>
        <v>0</v>
      </c>
      <c r="AZ72">
        <f>IF(AND($L72&lt;=$P$2,40&lt;=$P$2),INDEX(WH_Backend!$DZ$6:$IO$125,$L72,40),0)</f>
        <v>0</v>
      </c>
      <c r="BA72">
        <f>IF(AND($L72&lt;=$P$2,41&lt;=$P$2),INDEX(WH_Backend!$DZ$6:$IO$125,$L72,41),0)</f>
        <v>0</v>
      </c>
      <c r="BB72">
        <f>IF(AND($L72&lt;=$P$2,42&lt;=$P$2),INDEX(WH_Backend!$DZ$6:$IO$125,$L72,42),0)</f>
        <v>0</v>
      </c>
      <c r="BC72">
        <f>IF(AND($L72&lt;=$P$2,43&lt;=$P$2),INDEX(WH_Backend!$DZ$6:$IO$125,$L72,43),0)</f>
        <v>0</v>
      </c>
      <c r="BD72">
        <f>IF(AND($L72&lt;=$P$2,44&lt;=$P$2),INDEX(WH_Backend!$DZ$6:$IO$125,$L72,44),0)</f>
        <v>0</v>
      </c>
      <c r="BE72">
        <f>IF(AND($L72&lt;=$P$2,45&lt;=$P$2),INDEX(WH_Backend!$DZ$6:$IO$125,$L72,45),0)</f>
        <v>0</v>
      </c>
      <c r="BF72">
        <f>IF(AND($L72&lt;=$P$2,46&lt;=$P$2),INDEX(WH_Backend!$DZ$6:$IO$125,$L72,46),0)</f>
        <v>0</v>
      </c>
      <c r="BG72">
        <f>IF(AND($L72&lt;=$P$2,47&lt;=$P$2),INDEX(WH_Backend!$DZ$6:$IO$125,$L72,47),0)</f>
        <v>0</v>
      </c>
      <c r="BH72">
        <f>IF(AND($L72&lt;=$P$2,48&lt;=$P$2),INDEX(WH_Backend!$DZ$6:$IO$125,$L72,48),0)</f>
        <v>0</v>
      </c>
      <c r="BI72">
        <f>IF(AND($L72&lt;=$P$2,49&lt;=$P$2),INDEX(WH_Backend!$DZ$6:$IO$125,$L72,49),0)</f>
        <v>0</v>
      </c>
      <c r="BJ72">
        <f>IF(AND($L72&lt;=$P$2,50&lt;=$P$2),INDEX(WH_Backend!$DZ$6:$IO$125,$L72,50),0)</f>
        <v>0</v>
      </c>
      <c r="BK72">
        <f>IF(AND($L72&lt;=$P$2,51&lt;=$P$2),INDEX(WH_Backend!$DZ$6:$IO$125,$L72,51),0)</f>
        <v>0</v>
      </c>
      <c r="BL72">
        <f>IF(AND($L72&lt;=$P$2,52&lt;=$P$2),INDEX(WH_Backend!$DZ$6:$IO$125,$L72,52),0)</f>
        <v>0</v>
      </c>
      <c r="BM72">
        <f>IF(AND($L72&lt;=$P$2,53&lt;=$P$2),INDEX(WH_Backend!$DZ$6:$IO$125,$L72,53),0)</f>
        <v>0</v>
      </c>
      <c r="BN72">
        <f>IF(AND($L72&lt;=$P$2,54&lt;=$P$2),INDEX(WH_Backend!$DZ$6:$IO$125,$L72,54),0)</f>
        <v>0</v>
      </c>
      <c r="BO72">
        <f>IF(AND($L72&lt;=$P$2,55&lt;=$P$2),INDEX(WH_Backend!$DZ$6:$IO$125,$L72,55),0)</f>
        <v>0</v>
      </c>
      <c r="BP72">
        <f>IF(AND($L72&lt;=$P$2,56&lt;=$P$2),INDEX(WH_Backend!$DZ$6:$IO$125,$L72,56),0)</f>
        <v>0</v>
      </c>
      <c r="BQ72">
        <f>IF(AND($L72&lt;=$P$2,57&lt;=$P$2),INDEX(WH_Backend!$DZ$6:$IO$125,$L72,57),0)</f>
        <v>0</v>
      </c>
      <c r="BR72">
        <f>IF(AND($L72&lt;=$P$2,58&lt;=$P$2),INDEX(WH_Backend!$DZ$6:$IO$125,$L72,58),0)</f>
        <v>0</v>
      </c>
      <c r="BS72">
        <f>IF(AND($L72&lt;=$P$2,59&lt;=$P$2),INDEX(WH_Backend!$DZ$6:$IO$125,$L72,59),0)</f>
        <v>0</v>
      </c>
      <c r="BT72">
        <f>IF(AND($L72&lt;=$P$2,60&lt;=$P$2),INDEX(WH_Backend!$DZ$6:$IO$125,$L72,60),0)</f>
        <v>0</v>
      </c>
      <c r="BU72">
        <f>IF(AND($L72&lt;=$P$2,61&lt;=$P$2),INDEX(WH_Backend!$DZ$6:$IO$125,$L72,61),0)</f>
        <v>0</v>
      </c>
      <c r="BV72">
        <f>IF(AND($L72&lt;=$P$2,62&lt;=$P$2),INDEX(WH_Backend!$DZ$6:$IO$125,$L72,62),0)</f>
        <v>0</v>
      </c>
      <c r="BW72">
        <f>IF(AND($L72&lt;=$P$2,63&lt;=$P$2),INDEX(WH_Backend!$DZ$6:$IO$125,$L72,63),0)</f>
        <v>0</v>
      </c>
      <c r="BX72">
        <f>IF(AND($L72&lt;=$P$2,64&lt;=$P$2),INDEX(WH_Backend!$DZ$6:$IO$125,$L72,64),0)</f>
        <v>0</v>
      </c>
      <c r="BY72">
        <f>IF(AND($L72&lt;=$P$2,65&lt;=$P$2),INDEX(WH_Backend!$DZ$6:$IO$125,$L72,65),0)</f>
        <v>0</v>
      </c>
      <c r="BZ72">
        <f>IF(AND($L72&lt;=$P$2,66&lt;=$P$2),INDEX(WH_Backend!$DZ$6:$IO$125,$L72,66),0)</f>
        <v>0</v>
      </c>
      <c r="CA72">
        <f>IF(AND($L72&lt;=$P$2,67&lt;=$P$2),INDEX(WH_Backend!$DZ$6:$IO$125,$L72,67),0)</f>
        <v>0</v>
      </c>
      <c r="CB72">
        <f>IF(AND($L72&lt;=$P$2,68&lt;=$P$2),INDEX(WH_Backend!$DZ$6:$IO$125,$L72,68),0)</f>
        <v>0</v>
      </c>
      <c r="CC72">
        <f>IF(AND($L72&lt;=$P$2,69&lt;=$P$2),INDEX(WH_Backend!$DZ$6:$IO$125,$L72,69),0)</f>
        <v>0</v>
      </c>
      <c r="CD72">
        <f>IF(AND($L72&lt;=$P$2,70&lt;=$P$2),INDEX(WH_Backend!$DZ$6:$IO$125,$L72,70),0)</f>
        <v>0</v>
      </c>
      <c r="CE72">
        <f>IF(AND($L72&lt;=$P$2,71&lt;=$P$2),INDEX(WH_Backend!$DZ$6:$IO$125,$L72,71),0)</f>
        <v>0</v>
      </c>
      <c r="CF72">
        <f>IF(AND($L72&lt;=$P$2,72&lt;=$P$2),INDEX(WH_Backend!$DZ$6:$IO$125,$L72,72),0)</f>
        <v>0</v>
      </c>
      <c r="CG72">
        <f>IF(AND($L72&lt;=$P$2,73&lt;=$P$2),INDEX(WH_Backend!$DZ$6:$IO$125,$L72,73),0)</f>
        <v>0</v>
      </c>
      <c r="CH72">
        <f>IF(AND($L72&lt;=$P$2,74&lt;=$P$2),INDEX(WH_Backend!$DZ$6:$IO$125,$L72,74),0)</f>
        <v>0</v>
      </c>
      <c r="CI72">
        <f>IF(AND($L72&lt;=$P$2,75&lt;=$P$2),INDEX(WH_Backend!$DZ$6:$IO$125,$L72,75),0)</f>
        <v>0</v>
      </c>
      <c r="CJ72">
        <f>IF(AND($L72&lt;=$P$2,76&lt;=$P$2),INDEX(WH_Backend!$DZ$6:$IO$125,$L72,76),0)</f>
        <v>0</v>
      </c>
      <c r="CK72">
        <f>IF(AND($L72&lt;=$P$2,77&lt;=$P$2),INDEX(WH_Backend!$DZ$6:$IO$125,$L72,77),0)</f>
        <v>0</v>
      </c>
      <c r="CL72">
        <f>IF(AND($L72&lt;=$P$2,78&lt;=$P$2),INDEX(WH_Backend!$DZ$6:$IO$125,$L72,78),0)</f>
        <v>0</v>
      </c>
      <c r="CM72">
        <f>IF(AND($L72&lt;=$P$2,79&lt;=$P$2),INDEX(WH_Backend!$DZ$6:$IO$125,$L72,79),0)</f>
        <v>0</v>
      </c>
      <c r="CN72">
        <f>IF(AND($L72&lt;=$P$2,80&lt;=$P$2),INDEX(WH_Backend!$DZ$6:$IO$125,$L72,80),0)</f>
        <v>0</v>
      </c>
      <c r="CO72">
        <f>IF(AND($L72&lt;=$P$2,81&lt;=$P$2),INDEX(WH_Backend!$DZ$6:$IO$125,$L72,81),0)</f>
        <v>0</v>
      </c>
      <c r="CP72">
        <f>IF(AND($L72&lt;=$P$2,82&lt;=$P$2),INDEX(WH_Backend!$DZ$6:$IO$125,$L72,82),0)</f>
        <v>0</v>
      </c>
      <c r="CQ72">
        <f>IF(AND($L72&lt;=$P$2,83&lt;=$P$2),INDEX(WH_Backend!$DZ$6:$IO$125,$L72,83),0)</f>
        <v>0</v>
      </c>
      <c r="CR72">
        <f>IF(AND($L72&lt;=$P$2,84&lt;=$P$2),INDEX(WH_Backend!$DZ$6:$IO$125,$L72,84),0)</f>
        <v>0</v>
      </c>
      <c r="CS72">
        <f>IF(AND($L72&lt;=$P$2,85&lt;=$P$2),INDEX(WH_Backend!$DZ$6:$IO$125,$L72,85),0)</f>
        <v>0</v>
      </c>
      <c r="CT72">
        <f>IF(AND($L72&lt;=$P$2,86&lt;=$P$2),INDEX(WH_Backend!$DZ$6:$IO$125,$L72,86),0)</f>
        <v>0</v>
      </c>
      <c r="CU72">
        <f>IF(AND($L72&lt;=$P$2,87&lt;=$P$2),INDEX(WH_Backend!$DZ$6:$IO$125,$L72,87),0)</f>
        <v>0</v>
      </c>
      <c r="CV72">
        <f>IF(AND($L72&lt;=$P$2,88&lt;=$P$2),INDEX(WH_Backend!$DZ$6:$IO$125,$L72,88),0)</f>
        <v>0</v>
      </c>
      <c r="CW72">
        <f>IF(AND($L72&lt;=$P$2,89&lt;=$P$2),INDEX(WH_Backend!$DZ$6:$IO$125,$L72,89),0)</f>
        <v>0</v>
      </c>
      <c r="CX72">
        <f>IF(AND($L72&lt;=$P$2,90&lt;=$P$2),INDEX(WH_Backend!$DZ$6:$IO$125,$L72,90),0)</f>
        <v>0</v>
      </c>
      <c r="CY72">
        <f>IF(AND($L72&lt;=$P$2,91&lt;=$P$2),INDEX(WH_Backend!$DZ$6:$IO$125,$L72,91),0)</f>
        <v>0</v>
      </c>
      <c r="CZ72">
        <f>IF(AND($L72&lt;=$P$2,92&lt;=$P$2),INDEX(WH_Backend!$DZ$6:$IO$125,$L72,92),0)</f>
        <v>0</v>
      </c>
      <c r="DA72">
        <f>IF(AND($L72&lt;=$P$2,93&lt;=$P$2),INDEX(WH_Backend!$DZ$6:$IO$125,$L72,93),0)</f>
        <v>0</v>
      </c>
      <c r="DB72">
        <f>IF(AND($L72&lt;=$P$2,94&lt;=$P$2),INDEX(WH_Backend!$DZ$6:$IO$125,$L72,94),0)</f>
        <v>0</v>
      </c>
      <c r="DC72">
        <f>IF(AND($L72&lt;=$P$2,95&lt;=$P$2),INDEX(WH_Backend!$DZ$6:$IO$125,$L72,95),0)</f>
        <v>0</v>
      </c>
      <c r="DD72">
        <f>IF(AND($L72&lt;=$P$2,96&lt;=$P$2),INDEX(WH_Backend!$DZ$6:$IO$125,$L72,96),0)</f>
        <v>0</v>
      </c>
      <c r="DE72">
        <f>IF(AND($L72&lt;=$P$2,97&lt;=$P$2),INDEX(WH_Backend!$DZ$6:$IO$125,$L72,97),0)</f>
        <v>0</v>
      </c>
      <c r="DF72">
        <f>IF(AND($L72&lt;=$P$2,98&lt;=$P$2),INDEX(WH_Backend!$DZ$6:$IO$125,$L72,98),0)</f>
        <v>0</v>
      </c>
      <c r="DG72">
        <f>IF(AND($L72&lt;=$P$2,99&lt;=$P$2),INDEX(WH_Backend!$DZ$6:$IO$125,$L72,99),0)</f>
        <v>0</v>
      </c>
      <c r="DH72">
        <f>IF(AND($L72&lt;=$P$2,100&lt;=$P$2),INDEX(WH_Backend!$DZ$6:$IO$125,$L72,100),0)</f>
        <v>0</v>
      </c>
      <c r="DI72">
        <f>IF(AND($L72&lt;=$P$2,101&lt;=$P$2),INDEX(WH_Backend!$DZ$6:$IO$125,$L72,101),0)</f>
        <v>0</v>
      </c>
      <c r="DJ72">
        <f>IF(AND($L72&lt;=$P$2,102&lt;=$P$2),INDEX(WH_Backend!$DZ$6:$IO$125,$L72,102),0)</f>
        <v>0</v>
      </c>
      <c r="DK72">
        <f>IF(AND($L72&lt;=$P$2,103&lt;=$P$2),INDEX(WH_Backend!$DZ$6:$IO$125,$L72,103),0)</f>
        <v>0</v>
      </c>
      <c r="DL72">
        <f>IF(AND($L72&lt;=$P$2,104&lt;=$P$2),INDEX(WH_Backend!$DZ$6:$IO$125,$L72,104),0)</f>
        <v>0</v>
      </c>
      <c r="DM72">
        <f>IF(AND($L72&lt;=$P$2,105&lt;=$P$2),INDEX(WH_Backend!$DZ$6:$IO$125,$L72,105),0)</f>
        <v>0</v>
      </c>
      <c r="DN72">
        <f>IF(AND($L72&lt;=$P$2,106&lt;=$P$2),INDEX(WH_Backend!$DZ$6:$IO$125,$L72,106),0)</f>
        <v>0</v>
      </c>
      <c r="DO72">
        <f>IF(AND($L72&lt;=$P$2,107&lt;=$P$2),INDEX(WH_Backend!$DZ$6:$IO$125,$L72,107),0)</f>
        <v>0</v>
      </c>
      <c r="DP72">
        <f>IF(AND($L72&lt;=$P$2,108&lt;=$P$2),INDEX(WH_Backend!$DZ$6:$IO$125,$L72,108),0)</f>
        <v>0</v>
      </c>
      <c r="DQ72">
        <f>IF(AND($L72&lt;=$P$2,109&lt;=$P$2),INDEX(WH_Backend!$DZ$6:$IO$125,$L72,109),0)</f>
        <v>0</v>
      </c>
      <c r="DR72">
        <f>IF(AND($L72&lt;=$P$2,110&lt;=$P$2),INDEX(WH_Backend!$DZ$6:$IO$125,$L72,110),0)</f>
        <v>0</v>
      </c>
      <c r="DS72">
        <f>IF(AND($L72&lt;=$P$2,111&lt;=$P$2),INDEX(WH_Backend!$DZ$6:$IO$125,$L72,111),0)</f>
        <v>0</v>
      </c>
      <c r="DT72">
        <f>IF(AND($L72&lt;=$P$2,112&lt;=$P$2),INDEX(WH_Backend!$DZ$6:$IO$125,$L72,112),0)</f>
        <v>0</v>
      </c>
      <c r="DU72">
        <f>IF(AND($L72&lt;=$P$2,113&lt;=$P$2),INDEX(WH_Backend!$DZ$6:$IO$125,$L72,113),0)</f>
        <v>0</v>
      </c>
      <c r="DV72">
        <f>IF(AND($L72&lt;=$P$2,114&lt;=$P$2),INDEX(WH_Backend!$DZ$6:$IO$125,$L72,114),0)</f>
        <v>0</v>
      </c>
      <c r="DW72">
        <f>IF(AND($L72&lt;=$P$2,115&lt;=$P$2),INDEX(WH_Backend!$DZ$6:$IO$125,$L72,115),0)</f>
        <v>0</v>
      </c>
      <c r="DX72">
        <f>IF(AND($L72&lt;=$P$2,116&lt;=$P$2),INDEX(WH_Backend!$DZ$6:$IO$125,$L72,116),0)</f>
        <v>0</v>
      </c>
      <c r="DY72">
        <f>IF(AND($L72&lt;=$P$2,117&lt;=$P$2),INDEX(WH_Backend!$DZ$6:$IO$125,$L72,117),0)</f>
        <v>0</v>
      </c>
      <c r="DZ72">
        <f>IF(AND($L72&lt;=$P$2,118&lt;=$P$2),INDEX(WH_Backend!$DZ$6:$IO$125,$L72,118),0)</f>
        <v>0</v>
      </c>
      <c r="EA72">
        <f>IF(AND($L72&lt;=$P$2,119&lt;=$P$2),INDEX(WH_Backend!$DZ$6:$IO$125,$L72,119),0)</f>
        <v>0</v>
      </c>
      <c r="EB72">
        <f>IF(AND($L72&lt;=$P$2,120&lt;=$P$2),INDEX(WH_Backend!$DZ$6:$IO$125,$L72,120),0)</f>
        <v>0</v>
      </c>
    </row>
    <row r="73" spans="1:132" ht="15">
      <c r="A73" s="25">
        <f>IF(L73&lt;=$P$2,INDEX(WH_Backend!$E$6:$E$125,L73),0)</f>
        <v>0</v>
      </c>
      <c r="B73" s="25">
        <f t="array" ref="B73">IF(L73&lt;=$P$2,MMULT(M198:INDEX(M198:EF198,$P$2),$A$6:INDEX($A$6:$A$125,$P$2)),0)</f>
        <v>0</v>
      </c>
      <c r="C73" s="25">
        <f t="shared" si="3"/>
        <v>0</v>
      </c>
      <c r="E73" t="str">
        <f>IF(L73&lt;=$P$2,Inputs!A73,"")</f>
        <v/>
      </c>
      <c r="F73" s="25" t="str">
        <f>IF(L73&lt;=$P$2,Inputs!D73,"")</f>
        <v/>
      </c>
      <c r="G73" s="25" t="str">
        <f t="shared" si="4"/>
        <v/>
      </c>
      <c r="J73" t="str">
        <f>IF($L73&lt;=$E$2,WH_Numerical!$F73,"")</f>
        <v/>
      </c>
      <c r="L73" s="10">
        <v>68</v>
      </c>
      <c r="M73">
        <f>IF(AND($L73&lt;=$P$2,1&lt;=$P$2),INDEX(WH_Backend!$DZ$6:$IO$125,$L73,1),0)</f>
        <v>0</v>
      </c>
      <c r="N73">
        <f>IF(AND($L73&lt;=$P$2,2&lt;=$P$2),INDEX(WH_Backend!$DZ$6:$IO$125,$L73,2),0)</f>
        <v>0</v>
      </c>
      <c r="O73">
        <f>IF(AND($L73&lt;=$P$2,3&lt;=$P$2),INDEX(WH_Backend!$DZ$6:$IO$125,$L73,3),0)</f>
        <v>0</v>
      </c>
      <c r="P73">
        <f>IF(AND($L73&lt;=$P$2,4&lt;=$P$2),INDEX(WH_Backend!$DZ$6:$IO$125,$L73,4),0)</f>
        <v>0</v>
      </c>
      <c r="Q73">
        <f>IF(AND($L73&lt;=$P$2,5&lt;=$P$2),INDEX(WH_Backend!$DZ$6:$IO$125,$L73,5),0)</f>
        <v>0</v>
      </c>
      <c r="R73">
        <f>IF(AND($L73&lt;=$P$2,6&lt;=$P$2),INDEX(WH_Backend!$DZ$6:$IO$125,$L73,6),0)</f>
        <v>0</v>
      </c>
      <c r="S73">
        <f>IF(AND($L73&lt;=$P$2,7&lt;=$P$2),INDEX(WH_Backend!$DZ$6:$IO$125,$L73,7),0)</f>
        <v>0</v>
      </c>
      <c r="T73">
        <f>IF(AND($L73&lt;=$P$2,8&lt;=$P$2),INDEX(WH_Backend!$DZ$6:$IO$125,$L73,8),0)</f>
        <v>0</v>
      </c>
      <c r="U73">
        <f>IF(AND($L73&lt;=$P$2,9&lt;=$P$2),INDEX(WH_Backend!$DZ$6:$IO$125,$L73,9),0)</f>
        <v>0</v>
      </c>
      <c r="V73">
        <f>IF(AND($L73&lt;=$P$2,10&lt;=$P$2),INDEX(WH_Backend!$DZ$6:$IO$125,$L73,10),0)</f>
        <v>0</v>
      </c>
      <c r="W73">
        <f>IF(AND($L73&lt;=$P$2,11&lt;=$P$2),INDEX(WH_Backend!$DZ$6:$IO$125,$L73,11),0)</f>
        <v>0</v>
      </c>
      <c r="X73">
        <f>IF(AND($L73&lt;=$P$2,12&lt;=$P$2),INDEX(WH_Backend!$DZ$6:$IO$125,$L73,12),0)</f>
        <v>0</v>
      </c>
      <c r="Y73">
        <f>IF(AND($L73&lt;=$P$2,13&lt;=$P$2),INDEX(WH_Backend!$DZ$6:$IO$125,$L73,13),0)</f>
        <v>0</v>
      </c>
      <c r="Z73">
        <f>IF(AND($L73&lt;=$P$2,14&lt;=$P$2),INDEX(WH_Backend!$DZ$6:$IO$125,$L73,14),0)</f>
        <v>0</v>
      </c>
      <c r="AA73">
        <f>IF(AND($L73&lt;=$P$2,15&lt;=$P$2),INDEX(WH_Backend!$DZ$6:$IO$125,$L73,15),0)</f>
        <v>0</v>
      </c>
      <c r="AB73">
        <f>IF(AND($L73&lt;=$P$2,16&lt;=$P$2),INDEX(WH_Backend!$DZ$6:$IO$125,$L73,16),0)</f>
        <v>0</v>
      </c>
      <c r="AC73">
        <f>IF(AND($L73&lt;=$P$2,17&lt;=$P$2),INDEX(WH_Backend!$DZ$6:$IO$125,$L73,17),0)</f>
        <v>0</v>
      </c>
      <c r="AD73">
        <f>IF(AND($L73&lt;=$P$2,18&lt;=$P$2),INDEX(WH_Backend!$DZ$6:$IO$125,$L73,18),0)</f>
        <v>0</v>
      </c>
      <c r="AE73">
        <f>IF(AND($L73&lt;=$P$2,19&lt;=$P$2),INDEX(WH_Backend!$DZ$6:$IO$125,$L73,19),0)</f>
        <v>0</v>
      </c>
      <c r="AF73">
        <f>IF(AND($L73&lt;=$P$2,20&lt;=$P$2),INDEX(WH_Backend!$DZ$6:$IO$125,$L73,20),0)</f>
        <v>0</v>
      </c>
      <c r="AG73">
        <f>IF(AND($L73&lt;=$P$2,21&lt;=$P$2),INDEX(WH_Backend!$DZ$6:$IO$125,$L73,21),0)</f>
        <v>0</v>
      </c>
      <c r="AH73">
        <f>IF(AND($L73&lt;=$P$2,22&lt;=$P$2),INDEX(WH_Backend!$DZ$6:$IO$125,$L73,22),0)</f>
        <v>0</v>
      </c>
      <c r="AI73">
        <f>IF(AND($L73&lt;=$P$2,23&lt;=$P$2),INDEX(WH_Backend!$DZ$6:$IO$125,$L73,23),0)</f>
        <v>0</v>
      </c>
      <c r="AJ73">
        <f>IF(AND($L73&lt;=$P$2,24&lt;=$P$2),INDEX(WH_Backend!$DZ$6:$IO$125,$L73,24),0)</f>
        <v>0</v>
      </c>
      <c r="AK73">
        <f>IF(AND($L73&lt;=$P$2,25&lt;=$P$2),INDEX(WH_Backend!$DZ$6:$IO$125,$L73,25),0)</f>
        <v>0</v>
      </c>
      <c r="AL73">
        <f>IF(AND($L73&lt;=$P$2,26&lt;=$P$2),INDEX(WH_Backend!$DZ$6:$IO$125,$L73,26),0)</f>
        <v>0</v>
      </c>
      <c r="AM73">
        <f>IF(AND($L73&lt;=$P$2,27&lt;=$P$2),INDEX(WH_Backend!$DZ$6:$IO$125,$L73,27),0)</f>
        <v>0</v>
      </c>
      <c r="AN73">
        <f>IF(AND($L73&lt;=$P$2,28&lt;=$P$2),INDEX(WH_Backend!$DZ$6:$IO$125,$L73,28),0)</f>
        <v>0</v>
      </c>
      <c r="AO73">
        <f>IF(AND($L73&lt;=$P$2,29&lt;=$P$2),INDEX(WH_Backend!$DZ$6:$IO$125,$L73,29),0)</f>
        <v>0</v>
      </c>
      <c r="AP73">
        <f>IF(AND($L73&lt;=$P$2,30&lt;=$P$2),INDEX(WH_Backend!$DZ$6:$IO$125,$L73,30),0)</f>
        <v>0</v>
      </c>
      <c r="AQ73">
        <f>IF(AND($L73&lt;=$P$2,31&lt;=$P$2),INDEX(WH_Backend!$DZ$6:$IO$125,$L73,31),0)</f>
        <v>0</v>
      </c>
      <c r="AR73">
        <f>IF(AND($L73&lt;=$P$2,32&lt;=$P$2),INDEX(WH_Backend!$DZ$6:$IO$125,$L73,32),0)</f>
        <v>0</v>
      </c>
      <c r="AS73">
        <f>IF(AND($L73&lt;=$P$2,33&lt;=$P$2),INDEX(WH_Backend!$DZ$6:$IO$125,$L73,33),0)</f>
        <v>0</v>
      </c>
      <c r="AT73">
        <f>IF(AND($L73&lt;=$P$2,34&lt;=$P$2),INDEX(WH_Backend!$DZ$6:$IO$125,$L73,34),0)</f>
        <v>0</v>
      </c>
      <c r="AU73">
        <f>IF(AND($L73&lt;=$P$2,35&lt;=$P$2),INDEX(WH_Backend!$DZ$6:$IO$125,$L73,35),0)</f>
        <v>0</v>
      </c>
      <c r="AV73">
        <f>IF(AND($L73&lt;=$P$2,36&lt;=$P$2),INDEX(WH_Backend!$DZ$6:$IO$125,$L73,36),0)</f>
        <v>0</v>
      </c>
      <c r="AW73">
        <f>IF(AND($L73&lt;=$P$2,37&lt;=$P$2),INDEX(WH_Backend!$DZ$6:$IO$125,$L73,37),0)</f>
        <v>0</v>
      </c>
      <c r="AX73">
        <f>IF(AND($L73&lt;=$P$2,38&lt;=$P$2),INDEX(WH_Backend!$DZ$6:$IO$125,$L73,38),0)</f>
        <v>0</v>
      </c>
      <c r="AY73">
        <f>IF(AND($L73&lt;=$P$2,39&lt;=$P$2),INDEX(WH_Backend!$DZ$6:$IO$125,$L73,39),0)</f>
        <v>0</v>
      </c>
      <c r="AZ73">
        <f>IF(AND($L73&lt;=$P$2,40&lt;=$P$2),INDEX(WH_Backend!$DZ$6:$IO$125,$L73,40),0)</f>
        <v>0</v>
      </c>
      <c r="BA73">
        <f>IF(AND($L73&lt;=$P$2,41&lt;=$P$2),INDEX(WH_Backend!$DZ$6:$IO$125,$L73,41),0)</f>
        <v>0</v>
      </c>
      <c r="BB73">
        <f>IF(AND($L73&lt;=$P$2,42&lt;=$P$2),INDEX(WH_Backend!$DZ$6:$IO$125,$L73,42),0)</f>
        <v>0</v>
      </c>
      <c r="BC73">
        <f>IF(AND($L73&lt;=$P$2,43&lt;=$P$2),INDEX(WH_Backend!$DZ$6:$IO$125,$L73,43),0)</f>
        <v>0</v>
      </c>
      <c r="BD73">
        <f>IF(AND($L73&lt;=$P$2,44&lt;=$P$2),INDEX(WH_Backend!$DZ$6:$IO$125,$L73,44),0)</f>
        <v>0</v>
      </c>
      <c r="BE73">
        <f>IF(AND($L73&lt;=$P$2,45&lt;=$P$2),INDEX(WH_Backend!$DZ$6:$IO$125,$L73,45),0)</f>
        <v>0</v>
      </c>
      <c r="BF73">
        <f>IF(AND($L73&lt;=$P$2,46&lt;=$P$2),INDEX(WH_Backend!$DZ$6:$IO$125,$L73,46),0)</f>
        <v>0</v>
      </c>
      <c r="BG73">
        <f>IF(AND($L73&lt;=$P$2,47&lt;=$P$2),INDEX(WH_Backend!$DZ$6:$IO$125,$L73,47),0)</f>
        <v>0</v>
      </c>
      <c r="BH73">
        <f>IF(AND($L73&lt;=$P$2,48&lt;=$P$2),INDEX(WH_Backend!$DZ$6:$IO$125,$L73,48),0)</f>
        <v>0</v>
      </c>
      <c r="BI73">
        <f>IF(AND($L73&lt;=$P$2,49&lt;=$P$2),INDEX(WH_Backend!$DZ$6:$IO$125,$L73,49),0)</f>
        <v>0</v>
      </c>
      <c r="BJ73">
        <f>IF(AND($L73&lt;=$P$2,50&lt;=$P$2),INDEX(WH_Backend!$DZ$6:$IO$125,$L73,50),0)</f>
        <v>0</v>
      </c>
      <c r="BK73">
        <f>IF(AND($L73&lt;=$P$2,51&lt;=$P$2),INDEX(WH_Backend!$DZ$6:$IO$125,$L73,51),0)</f>
        <v>0</v>
      </c>
      <c r="BL73">
        <f>IF(AND($L73&lt;=$P$2,52&lt;=$P$2),INDEX(WH_Backend!$DZ$6:$IO$125,$L73,52),0)</f>
        <v>0</v>
      </c>
      <c r="BM73">
        <f>IF(AND($L73&lt;=$P$2,53&lt;=$P$2),INDEX(WH_Backend!$DZ$6:$IO$125,$L73,53),0)</f>
        <v>0</v>
      </c>
      <c r="BN73">
        <f>IF(AND($L73&lt;=$P$2,54&lt;=$P$2),INDEX(WH_Backend!$DZ$6:$IO$125,$L73,54),0)</f>
        <v>0</v>
      </c>
      <c r="BO73">
        <f>IF(AND($L73&lt;=$P$2,55&lt;=$P$2),INDEX(WH_Backend!$DZ$6:$IO$125,$L73,55),0)</f>
        <v>0</v>
      </c>
      <c r="BP73">
        <f>IF(AND($L73&lt;=$P$2,56&lt;=$P$2),INDEX(WH_Backend!$DZ$6:$IO$125,$L73,56),0)</f>
        <v>0</v>
      </c>
      <c r="BQ73">
        <f>IF(AND($L73&lt;=$P$2,57&lt;=$P$2),INDEX(WH_Backend!$DZ$6:$IO$125,$L73,57),0)</f>
        <v>0</v>
      </c>
      <c r="BR73">
        <f>IF(AND($L73&lt;=$P$2,58&lt;=$P$2),INDEX(WH_Backend!$DZ$6:$IO$125,$L73,58),0)</f>
        <v>0</v>
      </c>
      <c r="BS73">
        <f>IF(AND($L73&lt;=$P$2,59&lt;=$P$2),INDEX(WH_Backend!$DZ$6:$IO$125,$L73,59),0)</f>
        <v>0</v>
      </c>
      <c r="BT73">
        <f>IF(AND($L73&lt;=$P$2,60&lt;=$P$2),INDEX(WH_Backend!$DZ$6:$IO$125,$L73,60),0)</f>
        <v>0</v>
      </c>
      <c r="BU73">
        <f>IF(AND($L73&lt;=$P$2,61&lt;=$P$2),INDEX(WH_Backend!$DZ$6:$IO$125,$L73,61),0)</f>
        <v>0</v>
      </c>
      <c r="BV73">
        <f>IF(AND($L73&lt;=$P$2,62&lt;=$P$2),INDEX(WH_Backend!$DZ$6:$IO$125,$L73,62),0)</f>
        <v>0</v>
      </c>
      <c r="BW73">
        <f>IF(AND($L73&lt;=$P$2,63&lt;=$P$2),INDEX(WH_Backend!$DZ$6:$IO$125,$L73,63),0)</f>
        <v>0</v>
      </c>
      <c r="BX73">
        <f>IF(AND($L73&lt;=$P$2,64&lt;=$P$2),INDEX(WH_Backend!$DZ$6:$IO$125,$L73,64),0)</f>
        <v>0</v>
      </c>
      <c r="BY73">
        <f>IF(AND($L73&lt;=$P$2,65&lt;=$P$2),INDEX(WH_Backend!$DZ$6:$IO$125,$L73,65),0)</f>
        <v>0</v>
      </c>
      <c r="BZ73">
        <f>IF(AND($L73&lt;=$P$2,66&lt;=$P$2),INDEX(WH_Backend!$DZ$6:$IO$125,$L73,66),0)</f>
        <v>0</v>
      </c>
      <c r="CA73">
        <f>IF(AND($L73&lt;=$P$2,67&lt;=$P$2),INDEX(WH_Backend!$DZ$6:$IO$125,$L73,67),0)</f>
        <v>0</v>
      </c>
      <c r="CB73">
        <f>IF(AND($L73&lt;=$P$2,68&lt;=$P$2),INDEX(WH_Backend!$DZ$6:$IO$125,$L73,68),0)</f>
        <v>0</v>
      </c>
      <c r="CC73">
        <f>IF(AND($L73&lt;=$P$2,69&lt;=$P$2),INDEX(WH_Backend!$DZ$6:$IO$125,$L73,69),0)</f>
        <v>0</v>
      </c>
      <c r="CD73">
        <f>IF(AND($L73&lt;=$P$2,70&lt;=$P$2),INDEX(WH_Backend!$DZ$6:$IO$125,$L73,70),0)</f>
        <v>0</v>
      </c>
      <c r="CE73">
        <f>IF(AND($L73&lt;=$P$2,71&lt;=$P$2),INDEX(WH_Backend!$DZ$6:$IO$125,$L73,71),0)</f>
        <v>0</v>
      </c>
      <c r="CF73">
        <f>IF(AND($L73&lt;=$P$2,72&lt;=$P$2),INDEX(WH_Backend!$DZ$6:$IO$125,$L73,72),0)</f>
        <v>0</v>
      </c>
      <c r="CG73">
        <f>IF(AND($L73&lt;=$P$2,73&lt;=$P$2),INDEX(WH_Backend!$DZ$6:$IO$125,$L73,73),0)</f>
        <v>0</v>
      </c>
      <c r="CH73">
        <f>IF(AND($L73&lt;=$P$2,74&lt;=$P$2),INDEX(WH_Backend!$DZ$6:$IO$125,$L73,74),0)</f>
        <v>0</v>
      </c>
      <c r="CI73">
        <f>IF(AND($L73&lt;=$P$2,75&lt;=$P$2),INDEX(WH_Backend!$DZ$6:$IO$125,$L73,75),0)</f>
        <v>0</v>
      </c>
      <c r="CJ73">
        <f>IF(AND($L73&lt;=$P$2,76&lt;=$P$2),INDEX(WH_Backend!$DZ$6:$IO$125,$L73,76),0)</f>
        <v>0</v>
      </c>
      <c r="CK73">
        <f>IF(AND($L73&lt;=$P$2,77&lt;=$P$2),INDEX(WH_Backend!$DZ$6:$IO$125,$L73,77),0)</f>
        <v>0</v>
      </c>
      <c r="CL73">
        <f>IF(AND($L73&lt;=$P$2,78&lt;=$P$2),INDEX(WH_Backend!$DZ$6:$IO$125,$L73,78),0)</f>
        <v>0</v>
      </c>
      <c r="CM73">
        <f>IF(AND($L73&lt;=$P$2,79&lt;=$P$2),INDEX(WH_Backend!$DZ$6:$IO$125,$L73,79),0)</f>
        <v>0</v>
      </c>
      <c r="CN73">
        <f>IF(AND($L73&lt;=$P$2,80&lt;=$P$2),INDEX(WH_Backend!$DZ$6:$IO$125,$L73,80),0)</f>
        <v>0</v>
      </c>
      <c r="CO73">
        <f>IF(AND($L73&lt;=$P$2,81&lt;=$P$2),INDEX(WH_Backend!$DZ$6:$IO$125,$L73,81),0)</f>
        <v>0</v>
      </c>
      <c r="CP73">
        <f>IF(AND($L73&lt;=$P$2,82&lt;=$P$2),INDEX(WH_Backend!$DZ$6:$IO$125,$L73,82),0)</f>
        <v>0</v>
      </c>
      <c r="CQ73">
        <f>IF(AND($L73&lt;=$P$2,83&lt;=$P$2),INDEX(WH_Backend!$DZ$6:$IO$125,$L73,83),0)</f>
        <v>0</v>
      </c>
      <c r="CR73">
        <f>IF(AND($L73&lt;=$P$2,84&lt;=$P$2),INDEX(WH_Backend!$DZ$6:$IO$125,$L73,84),0)</f>
        <v>0</v>
      </c>
      <c r="CS73">
        <f>IF(AND($L73&lt;=$P$2,85&lt;=$P$2),INDEX(WH_Backend!$DZ$6:$IO$125,$L73,85),0)</f>
        <v>0</v>
      </c>
      <c r="CT73">
        <f>IF(AND($L73&lt;=$P$2,86&lt;=$P$2),INDEX(WH_Backend!$DZ$6:$IO$125,$L73,86),0)</f>
        <v>0</v>
      </c>
      <c r="CU73">
        <f>IF(AND($L73&lt;=$P$2,87&lt;=$P$2),INDEX(WH_Backend!$DZ$6:$IO$125,$L73,87),0)</f>
        <v>0</v>
      </c>
      <c r="CV73">
        <f>IF(AND($L73&lt;=$P$2,88&lt;=$P$2),INDEX(WH_Backend!$DZ$6:$IO$125,$L73,88),0)</f>
        <v>0</v>
      </c>
      <c r="CW73">
        <f>IF(AND($L73&lt;=$P$2,89&lt;=$P$2),INDEX(WH_Backend!$DZ$6:$IO$125,$L73,89),0)</f>
        <v>0</v>
      </c>
      <c r="CX73">
        <f>IF(AND($L73&lt;=$P$2,90&lt;=$P$2),INDEX(WH_Backend!$DZ$6:$IO$125,$L73,90),0)</f>
        <v>0</v>
      </c>
      <c r="CY73">
        <f>IF(AND($L73&lt;=$P$2,91&lt;=$P$2),INDEX(WH_Backend!$DZ$6:$IO$125,$L73,91),0)</f>
        <v>0</v>
      </c>
      <c r="CZ73">
        <f>IF(AND($L73&lt;=$P$2,92&lt;=$P$2),INDEX(WH_Backend!$DZ$6:$IO$125,$L73,92),0)</f>
        <v>0</v>
      </c>
      <c r="DA73">
        <f>IF(AND($L73&lt;=$P$2,93&lt;=$P$2),INDEX(WH_Backend!$DZ$6:$IO$125,$L73,93),0)</f>
        <v>0</v>
      </c>
      <c r="DB73">
        <f>IF(AND($L73&lt;=$P$2,94&lt;=$P$2),INDEX(WH_Backend!$DZ$6:$IO$125,$L73,94),0)</f>
        <v>0</v>
      </c>
      <c r="DC73">
        <f>IF(AND($L73&lt;=$P$2,95&lt;=$P$2),INDEX(WH_Backend!$DZ$6:$IO$125,$L73,95),0)</f>
        <v>0</v>
      </c>
      <c r="DD73">
        <f>IF(AND($L73&lt;=$P$2,96&lt;=$P$2),INDEX(WH_Backend!$DZ$6:$IO$125,$L73,96),0)</f>
        <v>0</v>
      </c>
      <c r="DE73">
        <f>IF(AND($L73&lt;=$P$2,97&lt;=$P$2),INDEX(WH_Backend!$DZ$6:$IO$125,$L73,97),0)</f>
        <v>0</v>
      </c>
      <c r="DF73">
        <f>IF(AND($L73&lt;=$P$2,98&lt;=$P$2),INDEX(WH_Backend!$DZ$6:$IO$125,$L73,98),0)</f>
        <v>0</v>
      </c>
      <c r="DG73">
        <f>IF(AND($L73&lt;=$P$2,99&lt;=$P$2),INDEX(WH_Backend!$DZ$6:$IO$125,$L73,99),0)</f>
        <v>0</v>
      </c>
      <c r="DH73">
        <f>IF(AND($L73&lt;=$P$2,100&lt;=$P$2),INDEX(WH_Backend!$DZ$6:$IO$125,$L73,100),0)</f>
        <v>0</v>
      </c>
      <c r="DI73">
        <f>IF(AND($L73&lt;=$P$2,101&lt;=$P$2),INDEX(WH_Backend!$DZ$6:$IO$125,$L73,101),0)</f>
        <v>0</v>
      </c>
      <c r="DJ73">
        <f>IF(AND($L73&lt;=$P$2,102&lt;=$P$2),INDEX(WH_Backend!$DZ$6:$IO$125,$L73,102),0)</f>
        <v>0</v>
      </c>
      <c r="DK73">
        <f>IF(AND($L73&lt;=$P$2,103&lt;=$P$2),INDEX(WH_Backend!$DZ$6:$IO$125,$L73,103),0)</f>
        <v>0</v>
      </c>
      <c r="DL73">
        <f>IF(AND($L73&lt;=$P$2,104&lt;=$P$2),INDEX(WH_Backend!$DZ$6:$IO$125,$L73,104),0)</f>
        <v>0</v>
      </c>
      <c r="DM73">
        <f>IF(AND($L73&lt;=$P$2,105&lt;=$P$2),INDEX(WH_Backend!$DZ$6:$IO$125,$L73,105),0)</f>
        <v>0</v>
      </c>
      <c r="DN73">
        <f>IF(AND($L73&lt;=$P$2,106&lt;=$P$2),INDEX(WH_Backend!$DZ$6:$IO$125,$L73,106),0)</f>
        <v>0</v>
      </c>
      <c r="DO73">
        <f>IF(AND($L73&lt;=$P$2,107&lt;=$P$2),INDEX(WH_Backend!$DZ$6:$IO$125,$L73,107),0)</f>
        <v>0</v>
      </c>
      <c r="DP73">
        <f>IF(AND($L73&lt;=$P$2,108&lt;=$P$2),INDEX(WH_Backend!$DZ$6:$IO$125,$L73,108),0)</f>
        <v>0</v>
      </c>
      <c r="DQ73">
        <f>IF(AND($L73&lt;=$P$2,109&lt;=$P$2),INDEX(WH_Backend!$DZ$6:$IO$125,$L73,109),0)</f>
        <v>0</v>
      </c>
      <c r="DR73">
        <f>IF(AND($L73&lt;=$P$2,110&lt;=$P$2),INDEX(WH_Backend!$DZ$6:$IO$125,$L73,110),0)</f>
        <v>0</v>
      </c>
      <c r="DS73">
        <f>IF(AND($L73&lt;=$P$2,111&lt;=$P$2),INDEX(WH_Backend!$DZ$6:$IO$125,$L73,111),0)</f>
        <v>0</v>
      </c>
      <c r="DT73">
        <f>IF(AND($L73&lt;=$P$2,112&lt;=$P$2),INDEX(WH_Backend!$DZ$6:$IO$125,$L73,112),0)</f>
        <v>0</v>
      </c>
      <c r="DU73">
        <f>IF(AND($L73&lt;=$P$2,113&lt;=$P$2),INDEX(WH_Backend!$DZ$6:$IO$125,$L73,113),0)</f>
        <v>0</v>
      </c>
      <c r="DV73">
        <f>IF(AND($L73&lt;=$P$2,114&lt;=$P$2),INDEX(WH_Backend!$DZ$6:$IO$125,$L73,114),0)</f>
        <v>0</v>
      </c>
      <c r="DW73">
        <f>IF(AND($L73&lt;=$P$2,115&lt;=$P$2),INDEX(WH_Backend!$DZ$6:$IO$125,$L73,115),0)</f>
        <v>0</v>
      </c>
      <c r="DX73">
        <f>IF(AND($L73&lt;=$P$2,116&lt;=$P$2),INDEX(WH_Backend!$DZ$6:$IO$125,$L73,116),0)</f>
        <v>0</v>
      </c>
      <c r="DY73">
        <f>IF(AND($L73&lt;=$P$2,117&lt;=$P$2),INDEX(WH_Backend!$DZ$6:$IO$125,$L73,117),0)</f>
        <v>0</v>
      </c>
      <c r="DZ73">
        <f>IF(AND($L73&lt;=$P$2,118&lt;=$P$2),INDEX(WH_Backend!$DZ$6:$IO$125,$L73,118),0)</f>
        <v>0</v>
      </c>
      <c r="EA73">
        <f>IF(AND($L73&lt;=$P$2,119&lt;=$P$2),INDEX(WH_Backend!$DZ$6:$IO$125,$L73,119),0)</f>
        <v>0</v>
      </c>
      <c r="EB73">
        <f>IF(AND($L73&lt;=$P$2,120&lt;=$P$2),INDEX(WH_Backend!$DZ$6:$IO$125,$L73,120),0)</f>
        <v>0</v>
      </c>
    </row>
    <row r="74" spans="1:132" ht="15">
      <c r="A74" s="25">
        <f>IF(L74&lt;=$P$2,INDEX(WH_Backend!$E$6:$E$125,L74),0)</f>
        <v>0</v>
      </c>
      <c r="B74" s="25">
        <f t="array" ref="B74">IF(L74&lt;=$P$2,MMULT(M199:INDEX(M199:EF199,$P$2),$A$6:INDEX($A$6:$A$125,$P$2)),0)</f>
        <v>0</v>
      </c>
      <c r="C74" s="25">
        <f t="shared" si="3"/>
        <v>0</v>
      </c>
      <c r="E74" t="str">
        <f>IF(L74&lt;=$P$2,Inputs!A74,"")</f>
        <v/>
      </c>
      <c r="F74" s="25" t="str">
        <f>IF(L74&lt;=$P$2,Inputs!D74,"")</f>
        <v/>
      </c>
      <c r="G74" s="25" t="str">
        <f t="shared" si="4"/>
        <v/>
      </c>
      <c r="J74" t="str">
        <f>IF($L74&lt;=$E$2,WH_Numerical!$F74,"")</f>
        <v/>
      </c>
      <c r="L74" s="10">
        <v>69</v>
      </c>
      <c r="M74">
        <f>IF(AND($L74&lt;=$P$2,1&lt;=$P$2),INDEX(WH_Backend!$DZ$6:$IO$125,$L74,1),0)</f>
        <v>0</v>
      </c>
      <c r="N74">
        <f>IF(AND($L74&lt;=$P$2,2&lt;=$P$2),INDEX(WH_Backend!$DZ$6:$IO$125,$L74,2),0)</f>
        <v>0</v>
      </c>
      <c r="O74">
        <f>IF(AND($L74&lt;=$P$2,3&lt;=$P$2),INDEX(WH_Backend!$DZ$6:$IO$125,$L74,3),0)</f>
        <v>0</v>
      </c>
      <c r="P74">
        <f>IF(AND($L74&lt;=$P$2,4&lt;=$P$2),INDEX(WH_Backend!$DZ$6:$IO$125,$L74,4),0)</f>
        <v>0</v>
      </c>
      <c r="Q74">
        <f>IF(AND($L74&lt;=$P$2,5&lt;=$P$2),INDEX(WH_Backend!$DZ$6:$IO$125,$L74,5),0)</f>
        <v>0</v>
      </c>
      <c r="R74">
        <f>IF(AND($L74&lt;=$P$2,6&lt;=$P$2),INDEX(WH_Backend!$DZ$6:$IO$125,$L74,6),0)</f>
        <v>0</v>
      </c>
      <c r="S74">
        <f>IF(AND($L74&lt;=$P$2,7&lt;=$P$2),INDEX(WH_Backend!$DZ$6:$IO$125,$L74,7),0)</f>
        <v>0</v>
      </c>
      <c r="T74">
        <f>IF(AND($L74&lt;=$P$2,8&lt;=$P$2),INDEX(WH_Backend!$DZ$6:$IO$125,$L74,8),0)</f>
        <v>0</v>
      </c>
      <c r="U74">
        <f>IF(AND($L74&lt;=$P$2,9&lt;=$P$2),INDEX(WH_Backend!$DZ$6:$IO$125,$L74,9),0)</f>
        <v>0</v>
      </c>
      <c r="V74">
        <f>IF(AND($L74&lt;=$P$2,10&lt;=$P$2),INDEX(WH_Backend!$DZ$6:$IO$125,$L74,10),0)</f>
        <v>0</v>
      </c>
      <c r="W74">
        <f>IF(AND($L74&lt;=$P$2,11&lt;=$P$2),INDEX(WH_Backend!$DZ$6:$IO$125,$L74,11),0)</f>
        <v>0</v>
      </c>
      <c r="X74">
        <f>IF(AND($L74&lt;=$P$2,12&lt;=$P$2),INDEX(WH_Backend!$DZ$6:$IO$125,$L74,12),0)</f>
        <v>0</v>
      </c>
      <c r="Y74">
        <f>IF(AND($L74&lt;=$P$2,13&lt;=$P$2),INDEX(WH_Backend!$DZ$6:$IO$125,$L74,13),0)</f>
        <v>0</v>
      </c>
      <c r="Z74">
        <f>IF(AND($L74&lt;=$P$2,14&lt;=$P$2),INDEX(WH_Backend!$DZ$6:$IO$125,$L74,14),0)</f>
        <v>0</v>
      </c>
      <c r="AA74">
        <f>IF(AND($L74&lt;=$P$2,15&lt;=$P$2),INDEX(WH_Backend!$DZ$6:$IO$125,$L74,15),0)</f>
        <v>0</v>
      </c>
      <c r="AB74">
        <f>IF(AND($L74&lt;=$P$2,16&lt;=$P$2),INDEX(WH_Backend!$DZ$6:$IO$125,$L74,16),0)</f>
        <v>0</v>
      </c>
      <c r="AC74">
        <f>IF(AND($L74&lt;=$P$2,17&lt;=$P$2),INDEX(WH_Backend!$DZ$6:$IO$125,$L74,17),0)</f>
        <v>0</v>
      </c>
      <c r="AD74">
        <f>IF(AND($L74&lt;=$P$2,18&lt;=$P$2),INDEX(WH_Backend!$DZ$6:$IO$125,$L74,18),0)</f>
        <v>0</v>
      </c>
      <c r="AE74">
        <f>IF(AND($L74&lt;=$P$2,19&lt;=$P$2),INDEX(WH_Backend!$DZ$6:$IO$125,$L74,19),0)</f>
        <v>0</v>
      </c>
      <c r="AF74">
        <f>IF(AND($L74&lt;=$P$2,20&lt;=$P$2),INDEX(WH_Backend!$DZ$6:$IO$125,$L74,20),0)</f>
        <v>0</v>
      </c>
      <c r="AG74">
        <f>IF(AND($L74&lt;=$P$2,21&lt;=$P$2),INDEX(WH_Backend!$DZ$6:$IO$125,$L74,21),0)</f>
        <v>0</v>
      </c>
      <c r="AH74">
        <f>IF(AND($L74&lt;=$P$2,22&lt;=$P$2),INDEX(WH_Backend!$DZ$6:$IO$125,$L74,22),0)</f>
        <v>0</v>
      </c>
      <c r="AI74">
        <f>IF(AND($L74&lt;=$P$2,23&lt;=$P$2),INDEX(WH_Backend!$DZ$6:$IO$125,$L74,23),0)</f>
        <v>0</v>
      </c>
      <c r="AJ74">
        <f>IF(AND($L74&lt;=$P$2,24&lt;=$P$2),INDEX(WH_Backend!$DZ$6:$IO$125,$L74,24),0)</f>
        <v>0</v>
      </c>
      <c r="AK74">
        <f>IF(AND($L74&lt;=$P$2,25&lt;=$P$2),INDEX(WH_Backend!$DZ$6:$IO$125,$L74,25),0)</f>
        <v>0</v>
      </c>
      <c r="AL74">
        <f>IF(AND($L74&lt;=$P$2,26&lt;=$P$2),INDEX(WH_Backend!$DZ$6:$IO$125,$L74,26),0)</f>
        <v>0</v>
      </c>
      <c r="AM74">
        <f>IF(AND($L74&lt;=$P$2,27&lt;=$P$2),INDEX(WH_Backend!$DZ$6:$IO$125,$L74,27),0)</f>
        <v>0</v>
      </c>
      <c r="AN74">
        <f>IF(AND($L74&lt;=$P$2,28&lt;=$P$2),INDEX(WH_Backend!$DZ$6:$IO$125,$L74,28),0)</f>
        <v>0</v>
      </c>
      <c r="AO74">
        <f>IF(AND($L74&lt;=$P$2,29&lt;=$P$2),INDEX(WH_Backend!$DZ$6:$IO$125,$L74,29),0)</f>
        <v>0</v>
      </c>
      <c r="AP74">
        <f>IF(AND($L74&lt;=$P$2,30&lt;=$P$2),INDEX(WH_Backend!$DZ$6:$IO$125,$L74,30),0)</f>
        <v>0</v>
      </c>
      <c r="AQ74">
        <f>IF(AND($L74&lt;=$P$2,31&lt;=$P$2),INDEX(WH_Backend!$DZ$6:$IO$125,$L74,31),0)</f>
        <v>0</v>
      </c>
      <c r="AR74">
        <f>IF(AND($L74&lt;=$P$2,32&lt;=$P$2),INDEX(WH_Backend!$DZ$6:$IO$125,$L74,32),0)</f>
        <v>0</v>
      </c>
      <c r="AS74">
        <f>IF(AND($L74&lt;=$P$2,33&lt;=$P$2),INDEX(WH_Backend!$DZ$6:$IO$125,$L74,33),0)</f>
        <v>0</v>
      </c>
      <c r="AT74">
        <f>IF(AND($L74&lt;=$P$2,34&lt;=$P$2),INDEX(WH_Backend!$DZ$6:$IO$125,$L74,34),0)</f>
        <v>0</v>
      </c>
      <c r="AU74">
        <f>IF(AND($L74&lt;=$P$2,35&lt;=$P$2),INDEX(WH_Backend!$DZ$6:$IO$125,$L74,35),0)</f>
        <v>0</v>
      </c>
      <c r="AV74">
        <f>IF(AND($L74&lt;=$P$2,36&lt;=$P$2),INDEX(WH_Backend!$DZ$6:$IO$125,$L74,36),0)</f>
        <v>0</v>
      </c>
      <c r="AW74">
        <f>IF(AND($L74&lt;=$P$2,37&lt;=$P$2),INDEX(WH_Backend!$DZ$6:$IO$125,$L74,37),0)</f>
        <v>0</v>
      </c>
      <c r="AX74">
        <f>IF(AND($L74&lt;=$P$2,38&lt;=$P$2),INDEX(WH_Backend!$DZ$6:$IO$125,$L74,38),0)</f>
        <v>0</v>
      </c>
      <c r="AY74">
        <f>IF(AND($L74&lt;=$P$2,39&lt;=$P$2),INDEX(WH_Backend!$DZ$6:$IO$125,$L74,39),0)</f>
        <v>0</v>
      </c>
      <c r="AZ74">
        <f>IF(AND($L74&lt;=$P$2,40&lt;=$P$2),INDEX(WH_Backend!$DZ$6:$IO$125,$L74,40),0)</f>
        <v>0</v>
      </c>
      <c r="BA74">
        <f>IF(AND($L74&lt;=$P$2,41&lt;=$P$2),INDEX(WH_Backend!$DZ$6:$IO$125,$L74,41),0)</f>
        <v>0</v>
      </c>
      <c r="BB74">
        <f>IF(AND($L74&lt;=$P$2,42&lt;=$P$2),INDEX(WH_Backend!$DZ$6:$IO$125,$L74,42),0)</f>
        <v>0</v>
      </c>
      <c r="BC74">
        <f>IF(AND($L74&lt;=$P$2,43&lt;=$P$2),INDEX(WH_Backend!$DZ$6:$IO$125,$L74,43),0)</f>
        <v>0</v>
      </c>
      <c r="BD74">
        <f>IF(AND($L74&lt;=$P$2,44&lt;=$P$2),INDEX(WH_Backend!$DZ$6:$IO$125,$L74,44),0)</f>
        <v>0</v>
      </c>
      <c r="BE74">
        <f>IF(AND($L74&lt;=$P$2,45&lt;=$P$2),INDEX(WH_Backend!$DZ$6:$IO$125,$L74,45),0)</f>
        <v>0</v>
      </c>
      <c r="BF74">
        <f>IF(AND($L74&lt;=$P$2,46&lt;=$P$2),INDEX(WH_Backend!$DZ$6:$IO$125,$L74,46),0)</f>
        <v>0</v>
      </c>
      <c r="BG74">
        <f>IF(AND($L74&lt;=$P$2,47&lt;=$P$2),INDEX(WH_Backend!$DZ$6:$IO$125,$L74,47),0)</f>
        <v>0</v>
      </c>
      <c r="BH74">
        <f>IF(AND($L74&lt;=$P$2,48&lt;=$P$2),INDEX(WH_Backend!$DZ$6:$IO$125,$L74,48),0)</f>
        <v>0</v>
      </c>
      <c r="BI74">
        <f>IF(AND($L74&lt;=$P$2,49&lt;=$P$2),INDEX(WH_Backend!$DZ$6:$IO$125,$L74,49),0)</f>
        <v>0</v>
      </c>
      <c r="BJ74">
        <f>IF(AND($L74&lt;=$P$2,50&lt;=$P$2),INDEX(WH_Backend!$DZ$6:$IO$125,$L74,50),0)</f>
        <v>0</v>
      </c>
      <c r="BK74">
        <f>IF(AND($L74&lt;=$P$2,51&lt;=$P$2),INDEX(WH_Backend!$DZ$6:$IO$125,$L74,51),0)</f>
        <v>0</v>
      </c>
      <c r="BL74">
        <f>IF(AND($L74&lt;=$P$2,52&lt;=$P$2),INDEX(WH_Backend!$DZ$6:$IO$125,$L74,52),0)</f>
        <v>0</v>
      </c>
      <c r="BM74">
        <f>IF(AND($L74&lt;=$P$2,53&lt;=$P$2),INDEX(WH_Backend!$DZ$6:$IO$125,$L74,53),0)</f>
        <v>0</v>
      </c>
      <c r="BN74">
        <f>IF(AND($L74&lt;=$P$2,54&lt;=$P$2),INDEX(WH_Backend!$DZ$6:$IO$125,$L74,54),0)</f>
        <v>0</v>
      </c>
      <c r="BO74">
        <f>IF(AND($L74&lt;=$P$2,55&lt;=$P$2),INDEX(WH_Backend!$DZ$6:$IO$125,$L74,55),0)</f>
        <v>0</v>
      </c>
      <c r="BP74">
        <f>IF(AND($L74&lt;=$P$2,56&lt;=$P$2),INDEX(WH_Backend!$DZ$6:$IO$125,$L74,56),0)</f>
        <v>0</v>
      </c>
      <c r="BQ74">
        <f>IF(AND($L74&lt;=$P$2,57&lt;=$P$2),INDEX(WH_Backend!$DZ$6:$IO$125,$L74,57),0)</f>
        <v>0</v>
      </c>
      <c r="BR74">
        <f>IF(AND($L74&lt;=$P$2,58&lt;=$P$2),INDEX(WH_Backend!$DZ$6:$IO$125,$L74,58),0)</f>
        <v>0</v>
      </c>
      <c r="BS74">
        <f>IF(AND($L74&lt;=$P$2,59&lt;=$P$2),INDEX(WH_Backend!$DZ$6:$IO$125,$L74,59),0)</f>
        <v>0</v>
      </c>
      <c r="BT74">
        <f>IF(AND($L74&lt;=$P$2,60&lt;=$P$2),INDEX(WH_Backend!$DZ$6:$IO$125,$L74,60),0)</f>
        <v>0</v>
      </c>
      <c r="BU74">
        <f>IF(AND($L74&lt;=$P$2,61&lt;=$P$2),INDEX(WH_Backend!$DZ$6:$IO$125,$L74,61),0)</f>
        <v>0</v>
      </c>
      <c r="BV74">
        <f>IF(AND($L74&lt;=$P$2,62&lt;=$P$2),INDEX(WH_Backend!$DZ$6:$IO$125,$L74,62),0)</f>
        <v>0</v>
      </c>
      <c r="BW74">
        <f>IF(AND($L74&lt;=$P$2,63&lt;=$P$2),INDEX(WH_Backend!$DZ$6:$IO$125,$L74,63),0)</f>
        <v>0</v>
      </c>
      <c r="BX74">
        <f>IF(AND($L74&lt;=$P$2,64&lt;=$P$2),INDEX(WH_Backend!$DZ$6:$IO$125,$L74,64),0)</f>
        <v>0</v>
      </c>
      <c r="BY74">
        <f>IF(AND($L74&lt;=$P$2,65&lt;=$P$2),INDEX(WH_Backend!$DZ$6:$IO$125,$L74,65),0)</f>
        <v>0</v>
      </c>
      <c r="BZ74">
        <f>IF(AND($L74&lt;=$P$2,66&lt;=$P$2),INDEX(WH_Backend!$DZ$6:$IO$125,$L74,66),0)</f>
        <v>0</v>
      </c>
      <c r="CA74">
        <f>IF(AND($L74&lt;=$P$2,67&lt;=$P$2),INDEX(WH_Backend!$DZ$6:$IO$125,$L74,67),0)</f>
        <v>0</v>
      </c>
      <c r="CB74">
        <f>IF(AND($L74&lt;=$P$2,68&lt;=$P$2),INDEX(WH_Backend!$DZ$6:$IO$125,$L74,68),0)</f>
        <v>0</v>
      </c>
      <c r="CC74">
        <f>IF(AND($L74&lt;=$P$2,69&lt;=$P$2),INDEX(WH_Backend!$DZ$6:$IO$125,$L74,69),0)</f>
        <v>0</v>
      </c>
      <c r="CD74">
        <f>IF(AND($L74&lt;=$P$2,70&lt;=$P$2),INDEX(WH_Backend!$DZ$6:$IO$125,$L74,70),0)</f>
        <v>0</v>
      </c>
      <c r="CE74">
        <f>IF(AND($L74&lt;=$P$2,71&lt;=$P$2),INDEX(WH_Backend!$DZ$6:$IO$125,$L74,71),0)</f>
        <v>0</v>
      </c>
      <c r="CF74">
        <f>IF(AND($L74&lt;=$P$2,72&lt;=$P$2),INDEX(WH_Backend!$DZ$6:$IO$125,$L74,72),0)</f>
        <v>0</v>
      </c>
      <c r="CG74">
        <f>IF(AND($L74&lt;=$P$2,73&lt;=$P$2),INDEX(WH_Backend!$DZ$6:$IO$125,$L74,73),0)</f>
        <v>0</v>
      </c>
      <c r="CH74">
        <f>IF(AND($L74&lt;=$P$2,74&lt;=$P$2),INDEX(WH_Backend!$DZ$6:$IO$125,$L74,74),0)</f>
        <v>0</v>
      </c>
      <c r="CI74">
        <f>IF(AND($L74&lt;=$P$2,75&lt;=$P$2),INDEX(WH_Backend!$DZ$6:$IO$125,$L74,75),0)</f>
        <v>0</v>
      </c>
      <c r="CJ74">
        <f>IF(AND($L74&lt;=$P$2,76&lt;=$P$2),INDEX(WH_Backend!$DZ$6:$IO$125,$L74,76),0)</f>
        <v>0</v>
      </c>
      <c r="CK74">
        <f>IF(AND($L74&lt;=$P$2,77&lt;=$P$2),INDEX(WH_Backend!$DZ$6:$IO$125,$L74,77),0)</f>
        <v>0</v>
      </c>
      <c r="CL74">
        <f>IF(AND($L74&lt;=$P$2,78&lt;=$P$2),INDEX(WH_Backend!$DZ$6:$IO$125,$L74,78),0)</f>
        <v>0</v>
      </c>
      <c r="CM74">
        <f>IF(AND($L74&lt;=$P$2,79&lt;=$P$2),INDEX(WH_Backend!$DZ$6:$IO$125,$L74,79),0)</f>
        <v>0</v>
      </c>
      <c r="CN74">
        <f>IF(AND($L74&lt;=$P$2,80&lt;=$P$2),INDEX(WH_Backend!$DZ$6:$IO$125,$L74,80),0)</f>
        <v>0</v>
      </c>
      <c r="CO74">
        <f>IF(AND($L74&lt;=$P$2,81&lt;=$P$2),INDEX(WH_Backend!$DZ$6:$IO$125,$L74,81),0)</f>
        <v>0</v>
      </c>
      <c r="CP74">
        <f>IF(AND($L74&lt;=$P$2,82&lt;=$P$2),INDEX(WH_Backend!$DZ$6:$IO$125,$L74,82),0)</f>
        <v>0</v>
      </c>
      <c r="CQ74">
        <f>IF(AND($L74&lt;=$P$2,83&lt;=$P$2),INDEX(WH_Backend!$DZ$6:$IO$125,$L74,83),0)</f>
        <v>0</v>
      </c>
      <c r="CR74">
        <f>IF(AND($L74&lt;=$P$2,84&lt;=$P$2),INDEX(WH_Backend!$DZ$6:$IO$125,$L74,84),0)</f>
        <v>0</v>
      </c>
      <c r="CS74">
        <f>IF(AND($L74&lt;=$P$2,85&lt;=$P$2),INDEX(WH_Backend!$DZ$6:$IO$125,$L74,85),0)</f>
        <v>0</v>
      </c>
      <c r="CT74">
        <f>IF(AND($L74&lt;=$P$2,86&lt;=$P$2),INDEX(WH_Backend!$DZ$6:$IO$125,$L74,86),0)</f>
        <v>0</v>
      </c>
      <c r="CU74">
        <f>IF(AND($L74&lt;=$P$2,87&lt;=$P$2),INDEX(WH_Backend!$DZ$6:$IO$125,$L74,87),0)</f>
        <v>0</v>
      </c>
      <c r="CV74">
        <f>IF(AND($L74&lt;=$P$2,88&lt;=$P$2),INDEX(WH_Backend!$DZ$6:$IO$125,$L74,88),0)</f>
        <v>0</v>
      </c>
      <c r="CW74">
        <f>IF(AND($L74&lt;=$P$2,89&lt;=$P$2),INDEX(WH_Backend!$DZ$6:$IO$125,$L74,89),0)</f>
        <v>0</v>
      </c>
      <c r="CX74">
        <f>IF(AND($L74&lt;=$P$2,90&lt;=$P$2),INDEX(WH_Backend!$DZ$6:$IO$125,$L74,90),0)</f>
        <v>0</v>
      </c>
      <c r="CY74">
        <f>IF(AND($L74&lt;=$P$2,91&lt;=$P$2),INDEX(WH_Backend!$DZ$6:$IO$125,$L74,91),0)</f>
        <v>0</v>
      </c>
      <c r="CZ74">
        <f>IF(AND($L74&lt;=$P$2,92&lt;=$P$2),INDEX(WH_Backend!$DZ$6:$IO$125,$L74,92),0)</f>
        <v>0</v>
      </c>
      <c r="DA74">
        <f>IF(AND($L74&lt;=$P$2,93&lt;=$P$2),INDEX(WH_Backend!$DZ$6:$IO$125,$L74,93),0)</f>
        <v>0</v>
      </c>
      <c r="DB74">
        <f>IF(AND($L74&lt;=$P$2,94&lt;=$P$2),INDEX(WH_Backend!$DZ$6:$IO$125,$L74,94),0)</f>
        <v>0</v>
      </c>
      <c r="DC74">
        <f>IF(AND($L74&lt;=$P$2,95&lt;=$P$2),INDEX(WH_Backend!$DZ$6:$IO$125,$L74,95),0)</f>
        <v>0</v>
      </c>
      <c r="DD74">
        <f>IF(AND($L74&lt;=$P$2,96&lt;=$P$2),INDEX(WH_Backend!$DZ$6:$IO$125,$L74,96),0)</f>
        <v>0</v>
      </c>
      <c r="DE74">
        <f>IF(AND($L74&lt;=$P$2,97&lt;=$P$2),INDEX(WH_Backend!$DZ$6:$IO$125,$L74,97),0)</f>
        <v>0</v>
      </c>
      <c r="DF74">
        <f>IF(AND($L74&lt;=$P$2,98&lt;=$P$2),INDEX(WH_Backend!$DZ$6:$IO$125,$L74,98),0)</f>
        <v>0</v>
      </c>
      <c r="DG74">
        <f>IF(AND($L74&lt;=$P$2,99&lt;=$P$2),INDEX(WH_Backend!$DZ$6:$IO$125,$L74,99),0)</f>
        <v>0</v>
      </c>
      <c r="DH74">
        <f>IF(AND($L74&lt;=$P$2,100&lt;=$P$2),INDEX(WH_Backend!$DZ$6:$IO$125,$L74,100),0)</f>
        <v>0</v>
      </c>
      <c r="DI74">
        <f>IF(AND($L74&lt;=$P$2,101&lt;=$P$2),INDEX(WH_Backend!$DZ$6:$IO$125,$L74,101),0)</f>
        <v>0</v>
      </c>
      <c r="DJ74">
        <f>IF(AND($L74&lt;=$P$2,102&lt;=$P$2),INDEX(WH_Backend!$DZ$6:$IO$125,$L74,102),0)</f>
        <v>0</v>
      </c>
      <c r="DK74">
        <f>IF(AND($L74&lt;=$P$2,103&lt;=$P$2),INDEX(WH_Backend!$DZ$6:$IO$125,$L74,103),0)</f>
        <v>0</v>
      </c>
      <c r="DL74">
        <f>IF(AND($L74&lt;=$P$2,104&lt;=$P$2),INDEX(WH_Backend!$DZ$6:$IO$125,$L74,104),0)</f>
        <v>0</v>
      </c>
      <c r="DM74">
        <f>IF(AND($L74&lt;=$P$2,105&lt;=$P$2),INDEX(WH_Backend!$DZ$6:$IO$125,$L74,105),0)</f>
        <v>0</v>
      </c>
      <c r="DN74">
        <f>IF(AND($L74&lt;=$P$2,106&lt;=$P$2),INDEX(WH_Backend!$DZ$6:$IO$125,$L74,106),0)</f>
        <v>0</v>
      </c>
      <c r="DO74">
        <f>IF(AND($L74&lt;=$P$2,107&lt;=$P$2),INDEX(WH_Backend!$DZ$6:$IO$125,$L74,107),0)</f>
        <v>0</v>
      </c>
      <c r="DP74">
        <f>IF(AND($L74&lt;=$P$2,108&lt;=$P$2),INDEX(WH_Backend!$DZ$6:$IO$125,$L74,108),0)</f>
        <v>0</v>
      </c>
      <c r="DQ74">
        <f>IF(AND($L74&lt;=$P$2,109&lt;=$P$2),INDEX(WH_Backend!$DZ$6:$IO$125,$L74,109),0)</f>
        <v>0</v>
      </c>
      <c r="DR74">
        <f>IF(AND($L74&lt;=$P$2,110&lt;=$P$2),INDEX(WH_Backend!$DZ$6:$IO$125,$L74,110),0)</f>
        <v>0</v>
      </c>
      <c r="DS74">
        <f>IF(AND($L74&lt;=$P$2,111&lt;=$P$2),INDEX(WH_Backend!$DZ$6:$IO$125,$L74,111),0)</f>
        <v>0</v>
      </c>
      <c r="DT74">
        <f>IF(AND($L74&lt;=$P$2,112&lt;=$P$2),INDEX(WH_Backend!$DZ$6:$IO$125,$L74,112),0)</f>
        <v>0</v>
      </c>
      <c r="DU74">
        <f>IF(AND($L74&lt;=$P$2,113&lt;=$P$2),INDEX(WH_Backend!$DZ$6:$IO$125,$L74,113),0)</f>
        <v>0</v>
      </c>
      <c r="DV74">
        <f>IF(AND($L74&lt;=$P$2,114&lt;=$P$2),INDEX(WH_Backend!$DZ$6:$IO$125,$L74,114),0)</f>
        <v>0</v>
      </c>
      <c r="DW74">
        <f>IF(AND($L74&lt;=$P$2,115&lt;=$P$2),INDEX(WH_Backend!$DZ$6:$IO$125,$L74,115),0)</f>
        <v>0</v>
      </c>
      <c r="DX74">
        <f>IF(AND($L74&lt;=$P$2,116&lt;=$P$2),INDEX(WH_Backend!$DZ$6:$IO$125,$L74,116),0)</f>
        <v>0</v>
      </c>
      <c r="DY74">
        <f>IF(AND($L74&lt;=$P$2,117&lt;=$P$2),INDEX(WH_Backend!$DZ$6:$IO$125,$L74,117),0)</f>
        <v>0</v>
      </c>
      <c r="DZ74">
        <f>IF(AND($L74&lt;=$P$2,118&lt;=$P$2),INDEX(WH_Backend!$DZ$6:$IO$125,$L74,118),0)</f>
        <v>0</v>
      </c>
      <c r="EA74">
        <f>IF(AND($L74&lt;=$P$2,119&lt;=$P$2),INDEX(WH_Backend!$DZ$6:$IO$125,$L74,119),0)</f>
        <v>0</v>
      </c>
      <c r="EB74">
        <f>IF(AND($L74&lt;=$P$2,120&lt;=$P$2),INDEX(WH_Backend!$DZ$6:$IO$125,$L74,120),0)</f>
        <v>0</v>
      </c>
    </row>
    <row r="75" spans="1:132" ht="15">
      <c r="A75" s="25">
        <f>IF(L75&lt;=$P$2,INDEX(WH_Backend!$E$6:$E$125,L75),0)</f>
        <v>0</v>
      </c>
      <c r="B75" s="25">
        <f t="array" ref="B75">IF(L75&lt;=$P$2,MMULT(M200:INDEX(M200:EF200,$P$2),$A$6:INDEX($A$6:$A$125,$P$2)),0)</f>
        <v>0</v>
      </c>
      <c r="C75" s="25">
        <f t="shared" si="3"/>
        <v>0</v>
      </c>
      <c r="E75" t="str">
        <f>IF(L75&lt;=$P$2,Inputs!A75,"")</f>
        <v/>
      </c>
      <c r="F75" s="25" t="str">
        <f>IF(L75&lt;=$P$2,Inputs!D75,"")</f>
        <v/>
      </c>
      <c r="G75" s="25" t="str">
        <f t="shared" si="4"/>
        <v/>
      </c>
      <c r="J75" t="str">
        <f>IF($L75&lt;=$E$2,WH_Numerical!$F75,"")</f>
        <v/>
      </c>
      <c r="L75" s="10">
        <v>70</v>
      </c>
      <c r="M75">
        <f>IF(AND($L75&lt;=$P$2,1&lt;=$P$2),INDEX(WH_Backend!$DZ$6:$IO$125,$L75,1),0)</f>
        <v>0</v>
      </c>
      <c r="N75">
        <f>IF(AND($L75&lt;=$P$2,2&lt;=$P$2),INDEX(WH_Backend!$DZ$6:$IO$125,$L75,2),0)</f>
        <v>0</v>
      </c>
      <c r="O75">
        <f>IF(AND($L75&lt;=$P$2,3&lt;=$P$2),INDEX(WH_Backend!$DZ$6:$IO$125,$L75,3),0)</f>
        <v>0</v>
      </c>
      <c r="P75">
        <f>IF(AND($L75&lt;=$P$2,4&lt;=$P$2),INDEX(WH_Backend!$DZ$6:$IO$125,$L75,4),0)</f>
        <v>0</v>
      </c>
      <c r="Q75">
        <f>IF(AND($L75&lt;=$P$2,5&lt;=$P$2),INDEX(WH_Backend!$DZ$6:$IO$125,$L75,5),0)</f>
        <v>0</v>
      </c>
      <c r="R75">
        <f>IF(AND($L75&lt;=$P$2,6&lt;=$P$2),INDEX(WH_Backend!$DZ$6:$IO$125,$L75,6),0)</f>
        <v>0</v>
      </c>
      <c r="S75">
        <f>IF(AND($L75&lt;=$P$2,7&lt;=$P$2),INDEX(WH_Backend!$DZ$6:$IO$125,$L75,7),0)</f>
        <v>0</v>
      </c>
      <c r="T75">
        <f>IF(AND($L75&lt;=$P$2,8&lt;=$P$2),INDEX(WH_Backend!$DZ$6:$IO$125,$L75,8),0)</f>
        <v>0</v>
      </c>
      <c r="U75">
        <f>IF(AND($L75&lt;=$P$2,9&lt;=$P$2),INDEX(WH_Backend!$DZ$6:$IO$125,$L75,9),0)</f>
        <v>0</v>
      </c>
      <c r="V75">
        <f>IF(AND($L75&lt;=$P$2,10&lt;=$P$2),INDEX(WH_Backend!$DZ$6:$IO$125,$L75,10),0)</f>
        <v>0</v>
      </c>
      <c r="W75">
        <f>IF(AND($L75&lt;=$P$2,11&lt;=$P$2),INDEX(WH_Backend!$DZ$6:$IO$125,$L75,11),0)</f>
        <v>0</v>
      </c>
      <c r="X75">
        <f>IF(AND($L75&lt;=$P$2,12&lt;=$P$2),INDEX(WH_Backend!$DZ$6:$IO$125,$L75,12),0)</f>
        <v>0</v>
      </c>
      <c r="Y75">
        <f>IF(AND($L75&lt;=$P$2,13&lt;=$P$2),INDEX(WH_Backend!$DZ$6:$IO$125,$L75,13),0)</f>
        <v>0</v>
      </c>
      <c r="Z75">
        <f>IF(AND($L75&lt;=$P$2,14&lt;=$P$2),INDEX(WH_Backend!$DZ$6:$IO$125,$L75,14),0)</f>
        <v>0</v>
      </c>
      <c r="AA75">
        <f>IF(AND($L75&lt;=$P$2,15&lt;=$P$2),INDEX(WH_Backend!$DZ$6:$IO$125,$L75,15),0)</f>
        <v>0</v>
      </c>
      <c r="AB75">
        <f>IF(AND($L75&lt;=$P$2,16&lt;=$P$2),INDEX(WH_Backend!$DZ$6:$IO$125,$L75,16),0)</f>
        <v>0</v>
      </c>
      <c r="AC75">
        <f>IF(AND($L75&lt;=$P$2,17&lt;=$P$2),INDEX(WH_Backend!$DZ$6:$IO$125,$L75,17),0)</f>
        <v>0</v>
      </c>
      <c r="AD75">
        <f>IF(AND($L75&lt;=$P$2,18&lt;=$P$2),INDEX(WH_Backend!$DZ$6:$IO$125,$L75,18),0)</f>
        <v>0</v>
      </c>
      <c r="AE75">
        <f>IF(AND($L75&lt;=$P$2,19&lt;=$P$2),INDEX(WH_Backend!$DZ$6:$IO$125,$L75,19),0)</f>
        <v>0</v>
      </c>
      <c r="AF75">
        <f>IF(AND($L75&lt;=$P$2,20&lt;=$P$2),INDEX(WH_Backend!$DZ$6:$IO$125,$L75,20),0)</f>
        <v>0</v>
      </c>
      <c r="AG75">
        <f>IF(AND($L75&lt;=$P$2,21&lt;=$P$2),INDEX(WH_Backend!$DZ$6:$IO$125,$L75,21),0)</f>
        <v>0</v>
      </c>
      <c r="AH75">
        <f>IF(AND($L75&lt;=$P$2,22&lt;=$P$2),INDEX(WH_Backend!$DZ$6:$IO$125,$L75,22),0)</f>
        <v>0</v>
      </c>
      <c r="AI75">
        <f>IF(AND($L75&lt;=$P$2,23&lt;=$P$2),INDEX(WH_Backend!$DZ$6:$IO$125,$L75,23),0)</f>
        <v>0</v>
      </c>
      <c r="AJ75">
        <f>IF(AND($L75&lt;=$P$2,24&lt;=$P$2),INDEX(WH_Backend!$DZ$6:$IO$125,$L75,24),0)</f>
        <v>0</v>
      </c>
      <c r="AK75">
        <f>IF(AND($L75&lt;=$P$2,25&lt;=$P$2),INDEX(WH_Backend!$DZ$6:$IO$125,$L75,25),0)</f>
        <v>0</v>
      </c>
      <c r="AL75">
        <f>IF(AND($L75&lt;=$P$2,26&lt;=$P$2),INDEX(WH_Backend!$DZ$6:$IO$125,$L75,26),0)</f>
        <v>0</v>
      </c>
      <c r="AM75">
        <f>IF(AND($L75&lt;=$P$2,27&lt;=$P$2),INDEX(WH_Backend!$DZ$6:$IO$125,$L75,27),0)</f>
        <v>0</v>
      </c>
      <c r="AN75">
        <f>IF(AND($L75&lt;=$P$2,28&lt;=$P$2),INDEX(WH_Backend!$DZ$6:$IO$125,$L75,28),0)</f>
        <v>0</v>
      </c>
      <c r="AO75">
        <f>IF(AND($L75&lt;=$P$2,29&lt;=$P$2),INDEX(WH_Backend!$DZ$6:$IO$125,$L75,29),0)</f>
        <v>0</v>
      </c>
      <c r="AP75">
        <f>IF(AND($L75&lt;=$P$2,30&lt;=$P$2),INDEX(WH_Backend!$DZ$6:$IO$125,$L75,30),0)</f>
        <v>0</v>
      </c>
      <c r="AQ75">
        <f>IF(AND($L75&lt;=$P$2,31&lt;=$P$2),INDEX(WH_Backend!$DZ$6:$IO$125,$L75,31),0)</f>
        <v>0</v>
      </c>
      <c r="AR75">
        <f>IF(AND($L75&lt;=$P$2,32&lt;=$P$2),INDEX(WH_Backend!$DZ$6:$IO$125,$L75,32),0)</f>
        <v>0</v>
      </c>
      <c r="AS75">
        <f>IF(AND($L75&lt;=$P$2,33&lt;=$P$2),INDEX(WH_Backend!$DZ$6:$IO$125,$L75,33),0)</f>
        <v>0</v>
      </c>
      <c r="AT75">
        <f>IF(AND($L75&lt;=$P$2,34&lt;=$P$2),INDEX(WH_Backend!$DZ$6:$IO$125,$L75,34),0)</f>
        <v>0</v>
      </c>
      <c r="AU75">
        <f>IF(AND($L75&lt;=$P$2,35&lt;=$P$2),INDEX(WH_Backend!$DZ$6:$IO$125,$L75,35),0)</f>
        <v>0</v>
      </c>
      <c r="AV75">
        <f>IF(AND($L75&lt;=$P$2,36&lt;=$P$2),INDEX(WH_Backend!$DZ$6:$IO$125,$L75,36),0)</f>
        <v>0</v>
      </c>
      <c r="AW75">
        <f>IF(AND($L75&lt;=$P$2,37&lt;=$P$2),INDEX(WH_Backend!$DZ$6:$IO$125,$L75,37),0)</f>
        <v>0</v>
      </c>
      <c r="AX75">
        <f>IF(AND($L75&lt;=$P$2,38&lt;=$P$2),INDEX(WH_Backend!$DZ$6:$IO$125,$L75,38),0)</f>
        <v>0</v>
      </c>
      <c r="AY75">
        <f>IF(AND($L75&lt;=$P$2,39&lt;=$P$2),INDEX(WH_Backend!$DZ$6:$IO$125,$L75,39),0)</f>
        <v>0</v>
      </c>
      <c r="AZ75">
        <f>IF(AND($L75&lt;=$P$2,40&lt;=$P$2),INDEX(WH_Backend!$DZ$6:$IO$125,$L75,40),0)</f>
        <v>0</v>
      </c>
      <c r="BA75">
        <f>IF(AND($L75&lt;=$P$2,41&lt;=$P$2),INDEX(WH_Backend!$DZ$6:$IO$125,$L75,41),0)</f>
        <v>0</v>
      </c>
      <c r="BB75">
        <f>IF(AND($L75&lt;=$P$2,42&lt;=$P$2),INDEX(WH_Backend!$DZ$6:$IO$125,$L75,42),0)</f>
        <v>0</v>
      </c>
      <c r="BC75">
        <f>IF(AND($L75&lt;=$P$2,43&lt;=$P$2),INDEX(WH_Backend!$DZ$6:$IO$125,$L75,43),0)</f>
        <v>0</v>
      </c>
      <c r="BD75">
        <f>IF(AND($L75&lt;=$P$2,44&lt;=$P$2),INDEX(WH_Backend!$DZ$6:$IO$125,$L75,44),0)</f>
        <v>0</v>
      </c>
      <c r="BE75">
        <f>IF(AND($L75&lt;=$P$2,45&lt;=$P$2),INDEX(WH_Backend!$DZ$6:$IO$125,$L75,45),0)</f>
        <v>0</v>
      </c>
      <c r="BF75">
        <f>IF(AND($L75&lt;=$P$2,46&lt;=$P$2),INDEX(WH_Backend!$DZ$6:$IO$125,$L75,46),0)</f>
        <v>0</v>
      </c>
      <c r="BG75">
        <f>IF(AND($L75&lt;=$P$2,47&lt;=$P$2),INDEX(WH_Backend!$DZ$6:$IO$125,$L75,47),0)</f>
        <v>0</v>
      </c>
      <c r="BH75">
        <f>IF(AND($L75&lt;=$P$2,48&lt;=$P$2),INDEX(WH_Backend!$DZ$6:$IO$125,$L75,48),0)</f>
        <v>0</v>
      </c>
      <c r="BI75">
        <f>IF(AND($L75&lt;=$P$2,49&lt;=$P$2),INDEX(WH_Backend!$DZ$6:$IO$125,$L75,49),0)</f>
        <v>0</v>
      </c>
      <c r="BJ75">
        <f>IF(AND($L75&lt;=$P$2,50&lt;=$P$2),INDEX(WH_Backend!$DZ$6:$IO$125,$L75,50),0)</f>
        <v>0</v>
      </c>
      <c r="BK75">
        <f>IF(AND($L75&lt;=$P$2,51&lt;=$P$2),INDEX(WH_Backend!$DZ$6:$IO$125,$L75,51),0)</f>
        <v>0</v>
      </c>
      <c r="BL75">
        <f>IF(AND($L75&lt;=$P$2,52&lt;=$P$2),INDEX(WH_Backend!$DZ$6:$IO$125,$L75,52),0)</f>
        <v>0</v>
      </c>
      <c r="BM75">
        <f>IF(AND($L75&lt;=$P$2,53&lt;=$P$2),INDEX(WH_Backend!$DZ$6:$IO$125,$L75,53),0)</f>
        <v>0</v>
      </c>
      <c r="BN75">
        <f>IF(AND($L75&lt;=$P$2,54&lt;=$P$2),INDEX(WH_Backend!$DZ$6:$IO$125,$L75,54),0)</f>
        <v>0</v>
      </c>
      <c r="BO75">
        <f>IF(AND($L75&lt;=$P$2,55&lt;=$P$2),INDEX(WH_Backend!$DZ$6:$IO$125,$L75,55),0)</f>
        <v>0</v>
      </c>
      <c r="BP75">
        <f>IF(AND($L75&lt;=$P$2,56&lt;=$P$2),INDEX(WH_Backend!$DZ$6:$IO$125,$L75,56),0)</f>
        <v>0</v>
      </c>
      <c r="BQ75">
        <f>IF(AND($L75&lt;=$P$2,57&lt;=$P$2),INDEX(WH_Backend!$DZ$6:$IO$125,$L75,57),0)</f>
        <v>0</v>
      </c>
      <c r="BR75">
        <f>IF(AND($L75&lt;=$P$2,58&lt;=$P$2),INDEX(WH_Backend!$DZ$6:$IO$125,$L75,58),0)</f>
        <v>0</v>
      </c>
      <c r="BS75">
        <f>IF(AND($L75&lt;=$P$2,59&lt;=$P$2),INDEX(WH_Backend!$DZ$6:$IO$125,$L75,59),0)</f>
        <v>0</v>
      </c>
      <c r="BT75">
        <f>IF(AND($L75&lt;=$P$2,60&lt;=$P$2),INDEX(WH_Backend!$DZ$6:$IO$125,$L75,60),0)</f>
        <v>0</v>
      </c>
      <c r="BU75">
        <f>IF(AND($L75&lt;=$P$2,61&lt;=$P$2),INDEX(WH_Backend!$DZ$6:$IO$125,$L75,61),0)</f>
        <v>0</v>
      </c>
      <c r="BV75">
        <f>IF(AND($L75&lt;=$P$2,62&lt;=$P$2),INDEX(WH_Backend!$DZ$6:$IO$125,$L75,62),0)</f>
        <v>0</v>
      </c>
      <c r="BW75">
        <f>IF(AND($L75&lt;=$P$2,63&lt;=$P$2),INDEX(WH_Backend!$DZ$6:$IO$125,$L75,63),0)</f>
        <v>0</v>
      </c>
      <c r="BX75">
        <f>IF(AND($L75&lt;=$P$2,64&lt;=$P$2),INDEX(WH_Backend!$DZ$6:$IO$125,$L75,64),0)</f>
        <v>0</v>
      </c>
      <c r="BY75">
        <f>IF(AND($L75&lt;=$P$2,65&lt;=$P$2),INDEX(WH_Backend!$DZ$6:$IO$125,$L75,65),0)</f>
        <v>0</v>
      </c>
      <c r="BZ75">
        <f>IF(AND($L75&lt;=$P$2,66&lt;=$P$2),INDEX(WH_Backend!$DZ$6:$IO$125,$L75,66),0)</f>
        <v>0</v>
      </c>
      <c r="CA75">
        <f>IF(AND($L75&lt;=$P$2,67&lt;=$P$2),INDEX(WH_Backend!$DZ$6:$IO$125,$L75,67),0)</f>
        <v>0</v>
      </c>
      <c r="CB75">
        <f>IF(AND($L75&lt;=$P$2,68&lt;=$P$2),INDEX(WH_Backend!$DZ$6:$IO$125,$L75,68),0)</f>
        <v>0</v>
      </c>
      <c r="CC75">
        <f>IF(AND($L75&lt;=$P$2,69&lt;=$P$2),INDEX(WH_Backend!$DZ$6:$IO$125,$L75,69),0)</f>
        <v>0</v>
      </c>
      <c r="CD75">
        <f>IF(AND($L75&lt;=$P$2,70&lt;=$P$2),INDEX(WH_Backend!$DZ$6:$IO$125,$L75,70),0)</f>
        <v>0</v>
      </c>
      <c r="CE75">
        <f>IF(AND($L75&lt;=$P$2,71&lt;=$P$2),INDEX(WH_Backend!$DZ$6:$IO$125,$L75,71),0)</f>
        <v>0</v>
      </c>
      <c r="CF75">
        <f>IF(AND($L75&lt;=$P$2,72&lt;=$P$2),INDEX(WH_Backend!$DZ$6:$IO$125,$L75,72),0)</f>
        <v>0</v>
      </c>
      <c r="CG75">
        <f>IF(AND($L75&lt;=$P$2,73&lt;=$P$2),INDEX(WH_Backend!$DZ$6:$IO$125,$L75,73),0)</f>
        <v>0</v>
      </c>
      <c r="CH75">
        <f>IF(AND($L75&lt;=$P$2,74&lt;=$P$2),INDEX(WH_Backend!$DZ$6:$IO$125,$L75,74),0)</f>
        <v>0</v>
      </c>
      <c r="CI75">
        <f>IF(AND($L75&lt;=$P$2,75&lt;=$P$2),INDEX(WH_Backend!$DZ$6:$IO$125,$L75,75),0)</f>
        <v>0</v>
      </c>
      <c r="CJ75">
        <f>IF(AND($L75&lt;=$P$2,76&lt;=$P$2),INDEX(WH_Backend!$DZ$6:$IO$125,$L75,76),0)</f>
        <v>0</v>
      </c>
      <c r="CK75">
        <f>IF(AND($L75&lt;=$P$2,77&lt;=$P$2),INDEX(WH_Backend!$DZ$6:$IO$125,$L75,77),0)</f>
        <v>0</v>
      </c>
      <c r="CL75">
        <f>IF(AND($L75&lt;=$P$2,78&lt;=$P$2),INDEX(WH_Backend!$DZ$6:$IO$125,$L75,78),0)</f>
        <v>0</v>
      </c>
      <c r="CM75">
        <f>IF(AND($L75&lt;=$P$2,79&lt;=$P$2),INDEX(WH_Backend!$DZ$6:$IO$125,$L75,79),0)</f>
        <v>0</v>
      </c>
      <c r="CN75">
        <f>IF(AND($L75&lt;=$P$2,80&lt;=$P$2),INDEX(WH_Backend!$DZ$6:$IO$125,$L75,80),0)</f>
        <v>0</v>
      </c>
      <c r="CO75">
        <f>IF(AND($L75&lt;=$P$2,81&lt;=$P$2),INDEX(WH_Backend!$DZ$6:$IO$125,$L75,81),0)</f>
        <v>0</v>
      </c>
      <c r="CP75">
        <f>IF(AND($L75&lt;=$P$2,82&lt;=$P$2),INDEX(WH_Backend!$DZ$6:$IO$125,$L75,82),0)</f>
        <v>0</v>
      </c>
      <c r="CQ75">
        <f>IF(AND($L75&lt;=$P$2,83&lt;=$P$2),INDEX(WH_Backend!$DZ$6:$IO$125,$L75,83),0)</f>
        <v>0</v>
      </c>
      <c r="CR75">
        <f>IF(AND($L75&lt;=$P$2,84&lt;=$P$2),INDEX(WH_Backend!$DZ$6:$IO$125,$L75,84),0)</f>
        <v>0</v>
      </c>
      <c r="CS75">
        <f>IF(AND($L75&lt;=$P$2,85&lt;=$P$2),INDEX(WH_Backend!$DZ$6:$IO$125,$L75,85),0)</f>
        <v>0</v>
      </c>
      <c r="CT75">
        <f>IF(AND($L75&lt;=$P$2,86&lt;=$P$2),INDEX(WH_Backend!$DZ$6:$IO$125,$L75,86),0)</f>
        <v>0</v>
      </c>
      <c r="CU75">
        <f>IF(AND($L75&lt;=$P$2,87&lt;=$P$2),INDEX(WH_Backend!$DZ$6:$IO$125,$L75,87),0)</f>
        <v>0</v>
      </c>
      <c r="CV75">
        <f>IF(AND($L75&lt;=$P$2,88&lt;=$P$2),INDEX(WH_Backend!$DZ$6:$IO$125,$L75,88),0)</f>
        <v>0</v>
      </c>
      <c r="CW75">
        <f>IF(AND($L75&lt;=$P$2,89&lt;=$P$2),INDEX(WH_Backend!$DZ$6:$IO$125,$L75,89),0)</f>
        <v>0</v>
      </c>
      <c r="CX75">
        <f>IF(AND($L75&lt;=$P$2,90&lt;=$P$2),INDEX(WH_Backend!$DZ$6:$IO$125,$L75,90),0)</f>
        <v>0</v>
      </c>
      <c r="CY75">
        <f>IF(AND($L75&lt;=$P$2,91&lt;=$P$2),INDEX(WH_Backend!$DZ$6:$IO$125,$L75,91),0)</f>
        <v>0</v>
      </c>
      <c r="CZ75">
        <f>IF(AND($L75&lt;=$P$2,92&lt;=$P$2),INDEX(WH_Backend!$DZ$6:$IO$125,$L75,92),0)</f>
        <v>0</v>
      </c>
      <c r="DA75">
        <f>IF(AND($L75&lt;=$P$2,93&lt;=$P$2),INDEX(WH_Backend!$DZ$6:$IO$125,$L75,93),0)</f>
        <v>0</v>
      </c>
      <c r="DB75">
        <f>IF(AND($L75&lt;=$P$2,94&lt;=$P$2),INDEX(WH_Backend!$DZ$6:$IO$125,$L75,94),0)</f>
        <v>0</v>
      </c>
      <c r="DC75">
        <f>IF(AND($L75&lt;=$P$2,95&lt;=$P$2),INDEX(WH_Backend!$DZ$6:$IO$125,$L75,95),0)</f>
        <v>0</v>
      </c>
      <c r="DD75">
        <f>IF(AND($L75&lt;=$P$2,96&lt;=$P$2),INDEX(WH_Backend!$DZ$6:$IO$125,$L75,96),0)</f>
        <v>0</v>
      </c>
      <c r="DE75">
        <f>IF(AND($L75&lt;=$P$2,97&lt;=$P$2),INDEX(WH_Backend!$DZ$6:$IO$125,$L75,97),0)</f>
        <v>0</v>
      </c>
      <c r="DF75">
        <f>IF(AND($L75&lt;=$P$2,98&lt;=$P$2),INDEX(WH_Backend!$DZ$6:$IO$125,$L75,98),0)</f>
        <v>0</v>
      </c>
      <c r="DG75">
        <f>IF(AND($L75&lt;=$P$2,99&lt;=$P$2),INDEX(WH_Backend!$DZ$6:$IO$125,$L75,99),0)</f>
        <v>0</v>
      </c>
      <c r="DH75">
        <f>IF(AND($L75&lt;=$P$2,100&lt;=$P$2),INDEX(WH_Backend!$DZ$6:$IO$125,$L75,100),0)</f>
        <v>0</v>
      </c>
      <c r="DI75">
        <f>IF(AND($L75&lt;=$P$2,101&lt;=$P$2),INDEX(WH_Backend!$DZ$6:$IO$125,$L75,101),0)</f>
        <v>0</v>
      </c>
      <c r="DJ75">
        <f>IF(AND($L75&lt;=$P$2,102&lt;=$P$2),INDEX(WH_Backend!$DZ$6:$IO$125,$L75,102),0)</f>
        <v>0</v>
      </c>
      <c r="DK75">
        <f>IF(AND($L75&lt;=$P$2,103&lt;=$P$2),INDEX(WH_Backend!$DZ$6:$IO$125,$L75,103),0)</f>
        <v>0</v>
      </c>
      <c r="DL75">
        <f>IF(AND($L75&lt;=$P$2,104&lt;=$P$2),INDEX(WH_Backend!$DZ$6:$IO$125,$L75,104),0)</f>
        <v>0</v>
      </c>
      <c r="DM75">
        <f>IF(AND($L75&lt;=$P$2,105&lt;=$P$2),INDEX(WH_Backend!$DZ$6:$IO$125,$L75,105),0)</f>
        <v>0</v>
      </c>
      <c r="DN75">
        <f>IF(AND($L75&lt;=$P$2,106&lt;=$P$2),INDEX(WH_Backend!$DZ$6:$IO$125,$L75,106),0)</f>
        <v>0</v>
      </c>
      <c r="DO75">
        <f>IF(AND($L75&lt;=$P$2,107&lt;=$P$2),INDEX(WH_Backend!$DZ$6:$IO$125,$L75,107),0)</f>
        <v>0</v>
      </c>
      <c r="DP75">
        <f>IF(AND($L75&lt;=$P$2,108&lt;=$P$2),INDEX(WH_Backend!$DZ$6:$IO$125,$L75,108),0)</f>
        <v>0</v>
      </c>
      <c r="DQ75">
        <f>IF(AND($L75&lt;=$P$2,109&lt;=$P$2),INDEX(WH_Backend!$DZ$6:$IO$125,$L75,109),0)</f>
        <v>0</v>
      </c>
      <c r="DR75">
        <f>IF(AND($L75&lt;=$P$2,110&lt;=$P$2),INDEX(WH_Backend!$DZ$6:$IO$125,$L75,110),0)</f>
        <v>0</v>
      </c>
      <c r="DS75">
        <f>IF(AND($L75&lt;=$P$2,111&lt;=$P$2),INDEX(WH_Backend!$DZ$6:$IO$125,$L75,111),0)</f>
        <v>0</v>
      </c>
      <c r="DT75">
        <f>IF(AND($L75&lt;=$P$2,112&lt;=$P$2),INDEX(WH_Backend!$DZ$6:$IO$125,$L75,112),0)</f>
        <v>0</v>
      </c>
      <c r="DU75">
        <f>IF(AND($L75&lt;=$P$2,113&lt;=$P$2),INDEX(WH_Backend!$DZ$6:$IO$125,$L75,113),0)</f>
        <v>0</v>
      </c>
      <c r="DV75">
        <f>IF(AND($L75&lt;=$P$2,114&lt;=$P$2),INDEX(WH_Backend!$DZ$6:$IO$125,$L75,114),0)</f>
        <v>0</v>
      </c>
      <c r="DW75">
        <f>IF(AND($L75&lt;=$P$2,115&lt;=$P$2),INDEX(WH_Backend!$DZ$6:$IO$125,$L75,115),0)</f>
        <v>0</v>
      </c>
      <c r="DX75">
        <f>IF(AND($L75&lt;=$P$2,116&lt;=$P$2),INDEX(WH_Backend!$DZ$6:$IO$125,$L75,116),0)</f>
        <v>0</v>
      </c>
      <c r="DY75">
        <f>IF(AND($L75&lt;=$P$2,117&lt;=$P$2),INDEX(WH_Backend!$DZ$6:$IO$125,$L75,117),0)</f>
        <v>0</v>
      </c>
      <c r="DZ75">
        <f>IF(AND($L75&lt;=$P$2,118&lt;=$P$2),INDEX(WH_Backend!$DZ$6:$IO$125,$L75,118),0)</f>
        <v>0</v>
      </c>
      <c r="EA75">
        <f>IF(AND($L75&lt;=$P$2,119&lt;=$P$2),INDEX(WH_Backend!$DZ$6:$IO$125,$L75,119),0)</f>
        <v>0</v>
      </c>
      <c r="EB75">
        <f>IF(AND($L75&lt;=$P$2,120&lt;=$P$2),INDEX(WH_Backend!$DZ$6:$IO$125,$L75,120),0)</f>
        <v>0</v>
      </c>
    </row>
    <row r="76" spans="1:132" ht="15">
      <c r="A76" s="25">
        <f>IF(L76&lt;=$P$2,INDEX(WH_Backend!$E$6:$E$125,L76),0)</f>
        <v>0</v>
      </c>
      <c r="B76" s="25">
        <f t="array" ref="B76">IF(L76&lt;=$P$2,MMULT(M201:INDEX(M201:EF201,$P$2),$A$6:INDEX($A$6:$A$125,$P$2)),0)</f>
        <v>0</v>
      </c>
      <c r="C76" s="25">
        <f t="shared" si="3"/>
        <v>0</v>
      </c>
      <c r="E76" t="str">
        <f>IF(L76&lt;=$P$2,Inputs!A76,"")</f>
        <v/>
      </c>
      <c r="F76" s="25" t="str">
        <f>IF(L76&lt;=$P$2,Inputs!D76,"")</f>
        <v/>
      </c>
      <c r="G76" s="25" t="str">
        <f t="shared" si="4"/>
        <v/>
      </c>
      <c r="J76" t="str">
        <f>IF($L76&lt;=$E$2,WH_Numerical!$F76,"")</f>
        <v/>
      </c>
      <c r="L76" s="10">
        <v>71</v>
      </c>
      <c r="M76">
        <f>IF(AND($L76&lt;=$P$2,1&lt;=$P$2),INDEX(WH_Backend!$DZ$6:$IO$125,$L76,1),0)</f>
        <v>0</v>
      </c>
      <c r="N76">
        <f>IF(AND($L76&lt;=$P$2,2&lt;=$P$2),INDEX(WH_Backend!$DZ$6:$IO$125,$L76,2),0)</f>
        <v>0</v>
      </c>
      <c r="O76">
        <f>IF(AND($L76&lt;=$P$2,3&lt;=$P$2),INDEX(WH_Backend!$DZ$6:$IO$125,$L76,3),0)</f>
        <v>0</v>
      </c>
      <c r="P76">
        <f>IF(AND($L76&lt;=$P$2,4&lt;=$P$2),INDEX(WH_Backend!$DZ$6:$IO$125,$L76,4),0)</f>
        <v>0</v>
      </c>
      <c r="Q76">
        <f>IF(AND($L76&lt;=$P$2,5&lt;=$P$2),INDEX(WH_Backend!$DZ$6:$IO$125,$L76,5),0)</f>
        <v>0</v>
      </c>
      <c r="R76">
        <f>IF(AND($L76&lt;=$P$2,6&lt;=$P$2),INDEX(WH_Backend!$DZ$6:$IO$125,$L76,6),0)</f>
        <v>0</v>
      </c>
      <c r="S76">
        <f>IF(AND($L76&lt;=$P$2,7&lt;=$P$2),INDEX(WH_Backend!$DZ$6:$IO$125,$L76,7),0)</f>
        <v>0</v>
      </c>
      <c r="T76">
        <f>IF(AND($L76&lt;=$P$2,8&lt;=$P$2),INDEX(WH_Backend!$DZ$6:$IO$125,$L76,8),0)</f>
        <v>0</v>
      </c>
      <c r="U76">
        <f>IF(AND($L76&lt;=$P$2,9&lt;=$P$2),INDEX(WH_Backend!$DZ$6:$IO$125,$L76,9),0)</f>
        <v>0</v>
      </c>
      <c r="V76">
        <f>IF(AND($L76&lt;=$P$2,10&lt;=$P$2),INDEX(WH_Backend!$DZ$6:$IO$125,$L76,10),0)</f>
        <v>0</v>
      </c>
      <c r="W76">
        <f>IF(AND($L76&lt;=$P$2,11&lt;=$P$2),INDEX(WH_Backend!$DZ$6:$IO$125,$L76,11),0)</f>
        <v>0</v>
      </c>
      <c r="X76">
        <f>IF(AND($L76&lt;=$P$2,12&lt;=$P$2),INDEX(WH_Backend!$DZ$6:$IO$125,$L76,12),0)</f>
        <v>0</v>
      </c>
      <c r="Y76">
        <f>IF(AND($L76&lt;=$P$2,13&lt;=$P$2),INDEX(WH_Backend!$DZ$6:$IO$125,$L76,13),0)</f>
        <v>0</v>
      </c>
      <c r="Z76">
        <f>IF(AND($L76&lt;=$P$2,14&lt;=$P$2),INDEX(WH_Backend!$DZ$6:$IO$125,$L76,14),0)</f>
        <v>0</v>
      </c>
      <c r="AA76">
        <f>IF(AND($L76&lt;=$P$2,15&lt;=$P$2),INDEX(WH_Backend!$DZ$6:$IO$125,$L76,15),0)</f>
        <v>0</v>
      </c>
      <c r="AB76">
        <f>IF(AND($L76&lt;=$P$2,16&lt;=$P$2),INDEX(WH_Backend!$DZ$6:$IO$125,$L76,16),0)</f>
        <v>0</v>
      </c>
      <c r="AC76">
        <f>IF(AND($L76&lt;=$P$2,17&lt;=$P$2),INDEX(WH_Backend!$DZ$6:$IO$125,$L76,17),0)</f>
        <v>0</v>
      </c>
      <c r="AD76">
        <f>IF(AND($L76&lt;=$P$2,18&lt;=$P$2),INDEX(WH_Backend!$DZ$6:$IO$125,$L76,18),0)</f>
        <v>0</v>
      </c>
      <c r="AE76">
        <f>IF(AND($L76&lt;=$P$2,19&lt;=$P$2),INDEX(WH_Backend!$DZ$6:$IO$125,$L76,19),0)</f>
        <v>0</v>
      </c>
      <c r="AF76">
        <f>IF(AND($L76&lt;=$P$2,20&lt;=$P$2),INDEX(WH_Backend!$DZ$6:$IO$125,$L76,20),0)</f>
        <v>0</v>
      </c>
      <c r="AG76">
        <f>IF(AND($L76&lt;=$P$2,21&lt;=$P$2),INDEX(WH_Backend!$DZ$6:$IO$125,$L76,21),0)</f>
        <v>0</v>
      </c>
      <c r="AH76">
        <f>IF(AND($L76&lt;=$P$2,22&lt;=$P$2),INDEX(WH_Backend!$DZ$6:$IO$125,$L76,22),0)</f>
        <v>0</v>
      </c>
      <c r="AI76">
        <f>IF(AND($L76&lt;=$P$2,23&lt;=$P$2),INDEX(WH_Backend!$DZ$6:$IO$125,$L76,23),0)</f>
        <v>0</v>
      </c>
      <c r="AJ76">
        <f>IF(AND($L76&lt;=$P$2,24&lt;=$P$2),INDEX(WH_Backend!$DZ$6:$IO$125,$L76,24),0)</f>
        <v>0</v>
      </c>
      <c r="AK76">
        <f>IF(AND($L76&lt;=$P$2,25&lt;=$P$2),INDEX(WH_Backend!$DZ$6:$IO$125,$L76,25),0)</f>
        <v>0</v>
      </c>
      <c r="AL76">
        <f>IF(AND($L76&lt;=$P$2,26&lt;=$P$2),INDEX(WH_Backend!$DZ$6:$IO$125,$L76,26),0)</f>
        <v>0</v>
      </c>
      <c r="AM76">
        <f>IF(AND($L76&lt;=$P$2,27&lt;=$P$2),INDEX(WH_Backend!$DZ$6:$IO$125,$L76,27),0)</f>
        <v>0</v>
      </c>
      <c r="AN76">
        <f>IF(AND($L76&lt;=$P$2,28&lt;=$P$2),INDEX(WH_Backend!$DZ$6:$IO$125,$L76,28),0)</f>
        <v>0</v>
      </c>
      <c r="AO76">
        <f>IF(AND($L76&lt;=$P$2,29&lt;=$P$2),INDEX(WH_Backend!$DZ$6:$IO$125,$L76,29),0)</f>
        <v>0</v>
      </c>
      <c r="AP76">
        <f>IF(AND($L76&lt;=$P$2,30&lt;=$P$2),INDEX(WH_Backend!$DZ$6:$IO$125,$L76,30),0)</f>
        <v>0</v>
      </c>
      <c r="AQ76">
        <f>IF(AND($L76&lt;=$P$2,31&lt;=$P$2),INDEX(WH_Backend!$DZ$6:$IO$125,$L76,31),0)</f>
        <v>0</v>
      </c>
      <c r="AR76">
        <f>IF(AND($L76&lt;=$P$2,32&lt;=$P$2),INDEX(WH_Backend!$DZ$6:$IO$125,$L76,32),0)</f>
        <v>0</v>
      </c>
      <c r="AS76">
        <f>IF(AND($L76&lt;=$P$2,33&lt;=$P$2),INDEX(WH_Backend!$DZ$6:$IO$125,$L76,33),0)</f>
        <v>0</v>
      </c>
      <c r="AT76">
        <f>IF(AND($L76&lt;=$P$2,34&lt;=$P$2),INDEX(WH_Backend!$DZ$6:$IO$125,$L76,34),0)</f>
        <v>0</v>
      </c>
      <c r="AU76">
        <f>IF(AND($L76&lt;=$P$2,35&lt;=$P$2),INDEX(WH_Backend!$DZ$6:$IO$125,$L76,35),0)</f>
        <v>0</v>
      </c>
      <c r="AV76">
        <f>IF(AND($L76&lt;=$P$2,36&lt;=$P$2),INDEX(WH_Backend!$DZ$6:$IO$125,$L76,36),0)</f>
        <v>0</v>
      </c>
      <c r="AW76">
        <f>IF(AND($L76&lt;=$P$2,37&lt;=$P$2),INDEX(WH_Backend!$DZ$6:$IO$125,$L76,37),0)</f>
        <v>0</v>
      </c>
      <c r="AX76">
        <f>IF(AND($L76&lt;=$P$2,38&lt;=$P$2),INDEX(WH_Backend!$DZ$6:$IO$125,$L76,38),0)</f>
        <v>0</v>
      </c>
      <c r="AY76">
        <f>IF(AND($L76&lt;=$P$2,39&lt;=$P$2),INDEX(WH_Backend!$DZ$6:$IO$125,$L76,39),0)</f>
        <v>0</v>
      </c>
      <c r="AZ76">
        <f>IF(AND($L76&lt;=$P$2,40&lt;=$P$2),INDEX(WH_Backend!$DZ$6:$IO$125,$L76,40),0)</f>
        <v>0</v>
      </c>
      <c r="BA76">
        <f>IF(AND($L76&lt;=$P$2,41&lt;=$P$2),INDEX(WH_Backend!$DZ$6:$IO$125,$L76,41),0)</f>
        <v>0</v>
      </c>
      <c r="BB76">
        <f>IF(AND($L76&lt;=$P$2,42&lt;=$P$2),INDEX(WH_Backend!$DZ$6:$IO$125,$L76,42),0)</f>
        <v>0</v>
      </c>
      <c r="BC76">
        <f>IF(AND($L76&lt;=$P$2,43&lt;=$P$2),INDEX(WH_Backend!$DZ$6:$IO$125,$L76,43),0)</f>
        <v>0</v>
      </c>
      <c r="BD76">
        <f>IF(AND($L76&lt;=$P$2,44&lt;=$P$2),INDEX(WH_Backend!$DZ$6:$IO$125,$L76,44),0)</f>
        <v>0</v>
      </c>
      <c r="BE76">
        <f>IF(AND($L76&lt;=$P$2,45&lt;=$P$2),INDEX(WH_Backend!$DZ$6:$IO$125,$L76,45),0)</f>
        <v>0</v>
      </c>
      <c r="BF76">
        <f>IF(AND($L76&lt;=$P$2,46&lt;=$P$2),INDEX(WH_Backend!$DZ$6:$IO$125,$L76,46),0)</f>
        <v>0</v>
      </c>
      <c r="BG76">
        <f>IF(AND($L76&lt;=$P$2,47&lt;=$P$2),INDEX(WH_Backend!$DZ$6:$IO$125,$L76,47),0)</f>
        <v>0</v>
      </c>
      <c r="BH76">
        <f>IF(AND($L76&lt;=$P$2,48&lt;=$P$2),INDEX(WH_Backend!$DZ$6:$IO$125,$L76,48),0)</f>
        <v>0</v>
      </c>
      <c r="BI76">
        <f>IF(AND($L76&lt;=$P$2,49&lt;=$P$2),INDEX(WH_Backend!$DZ$6:$IO$125,$L76,49),0)</f>
        <v>0</v>
      </c>
      <c r="BJ76">
        <f>IF(AND($L76&lt;=$P$2,50&lt;=$P$2),INDEX(WH_Backend!$DZ$6:$IO$125,$L76,50),0)</f>
        <v>0</v>
      </c>
      <c r="BK76">
        <f>IF(AND($L76&lt;=$P$2,51&lt;=$P$2),INDEX(WH_Backend!$DZ$6:$IO$125,$L76,51),0)</f>
        <v>0</v>
      </c>
      <c r="BL76">
        <f>IF(AND($L76&lt;=$P$2,52&lt;=$P$2),INDEX(WH_Backend!$DZ$6:$IO$125,$L76,52),0)</f>
        <v>0</v>
      </c>
      <c r="BM76">
        <f>IF(AND($L76&lt;=$P$2,53&lt;=$P$2),INDEX(WH_Backend!$DZ$6:$IO$125,$L76,53),0)</f>
        <v>0</v>
      </c>
      <c r="BN76">
        <f>IF(AND($L76&lt;=$P$2,54&lt;=$P$2),INDEX(WH_Backend!$DZ$6:$IO$125,$L76,54),0)</f>
        <v>0</v>
      </c>
      <c r="BO76">
        <f>IF(AND($L76&lt;=$P$2,55&lt;=$P$2),INDEX(WH_Backend!$DZ$6:$IO$125,$L76,55),0)</f>
        <v>0</v>
      </c>
      <c r="BP76">
        <f>IF(AND($L76&lt;=$P$2,56&lt;=$P$2),INDEX(WH_Backend!$DZ$6:$IO$125,$L76,56),0)</f>
        <v>0</v>
      </c>
      <c r="BQ76">
        <f>IF(AND($L76&lt;=$P$2,57&lt;=$P$2),INDEX(WH_Backend!$DZ$6:$IO$125,$L76,57),0)</f>
        <v>0</v>
      </c>
      <c r="BR76">
        <f>IF(AND($L76&lt;=$P$2,58&lt;=$P$2),INDEX(WH_Backend!$DZ$6:$IO$125,$L76,58),0)</f>
        <v>0</v>
      </c>
      <c r="BS76">
        <f>IF(AND($L76&lt;=$P$2,59&lt;=$P$2),INDEX(WH_Backend!$DZ$6:$IO$125,$L76,59),0)</f>
        <v>0</v>
      </c>
      <c r="BT76">
        <f>IF(AND($L76&lt;=$P$2,60&lt;=$P$2),INDEX(WH_Backend!$DZ$6:$IO$125,$L76,60),0)</f>
        <v>0</v>
      </c>
      <c r="BU76">
        <f>IF(AND($L76&lt;=$P$2,61&lt;=$P$2),INDEX(WH_Backend!$DZ$6:$IO$125,$L76,61),0)</f>
        <v>0</v>
      </c>
      <c r="BV76">
        <f>IF(AND($L76&lt;=$P$2,62&lt;=$P$2),INDEX(WH_Backend!$DZ$6:$IO$125,$L76,62),0)</f>
        <v>0</v>
      </c>
      <c r="BW76">
        <f>IF(AND($L76&lt;=$P$2,63&lt;=$P$2),INDEX(WH_Backend!$DZ$6:$IO$125,$L76,63),0)</f>
        <v>0</v>
      </c>
      <c r="BX76">
        <f>IF(AND($L76&lt;=$P$2,64&lt;=$P$2),INDEX(WH_Backend!$DZ$6:$IO$125,$L76,64),0)</f>
        <v>0</v>
      </c>
      <c r="BY76">
        <f>IF(AND($L76&lt;=$P$2,65&lt;=$P$2),INDEX(WH_Backend!$DZ$6:$IO$125,$L76,65),0)</f>
        <v>0</v>
      </c>
      <c r="BZ76">
        <f>IF(AND($L76&lt;=$P$2,66&lt;=$P$2),INDEX(WH_Backend!$DZ$6:$IO$125,$L76,66),0)</f>
        <v>0</v>
      </c>
      <c r="CA76">
        <f>IF(AND($L76&lt;=$P$2,67&lt;=$P$2),INDEX(WH_Backend!$DZ$6:$IO$125,$L76,67),0)</f>
        <v>0</v>
      </c>
      <c r="CB76">
        <f>IF(AND($L76&lt;=$P$2,68&lt;=$P$2),INDEX(WH_Backend!$DZ$6:$IO$125,$L76,68),0)</f>
        <v>0</v>
      </c>
      <c r="CC76">
        <f>IF(AND($L76&lt;=$P$2,69&lt;=$P$2),INDEX(WH_Backend!$DZ$6:$IO$125,$L76,69),0)</f>
        <v>0</v>
      </c>
      <c r="CD76">
        <f>IF(AND($L76&lt;=$P$2,70&lt;=$P$2),INDEX(WH_Backend!$DZ$6:$IO$125,$L76,70),0)</f>
        <v>0</v>
      </c>
      <c r="CE76">
        <f>IF(AND($L76&lt;=$P$2,71&lt;=$P$2),INDEX(WH_Backend!$DZ$6:$IO$125,$L76,71),0)</f>
        <v>0</v>
      </c>
      <c r="CF76">
        <f>IF(AND($L76&lt;=$P$2,72&lt;=$P$2),INDEX(WH_Backend!$DZ$6:$IO$125,$L76,72),0)</f>
        <v>0</v>
      </c>
      <c r="CG76">
        <f>IF(AND($L76&lt;=$P$2,73&lt;=$P$2),INDEX(WH_Backend!$DZ$6:$IO$125,$L76,73),0)</f>
        <v>0</v>
      </c>
      <c r="CH76">
        <f>IF(AND($L76&lt;=$P$2,74&lt;=$P$2),INDEX(WH_Backend!$DZ$6:$IO$125,$L76,74),0)</f>
        <v>0</v>
      </c>
      <c r="CI76">
        <f>IF(AND($L76&lt;=$P$2,75&lt;=$P$2),INDEX(WH_Backend!$DZ$6:$IO$125,$L76,75),0)</f>
        <v>0</v>
      </c>
      <c r="CJ76">
        <f>IF(AND($L76&lt;=$P$2,76&lt;=$P$2),INDEX(WH_Backend!$DZ$6:$IO$125,$L76,76),0)</f>
        <v>0</v>
      </c>
      <c r="CK76">
        <f>IF(AND($L76&lt;=$P$2,77&lt;=$P$2),INDEX(WH_Backend!$DZ$6:$IO$125,$L76,77),0)</f>
        <v>0</v>
      </c>
      <c r="CL76">
        <f>IF(AND($L76&lt;=$P$2,78&lt;=$P$2),INDEX(WH_Backend!$DZ$6:$IO$125,$L76,78),0)</f>
        <v>0</v>
      </c>
      <c r="CM76">
        <f>IF(AND($L76&lt;=$P$2,79&lt;=$P$2),INDEX(WH_Backend!$DZ$6:$IO$125,$L76,79),0)</f>
        <v>0</v>
      </c>
      <c r="CN76">
        <f>IF(AND($L76&lt;=$P$2,80&lt;=$P$2),INDEX(WH_Backend!$DZ$6:$IO$125,$L76,80),0)</f>
        <v>0</v>
      </c>
      <c r="CO76">
        <f>IF(AND($L76&lt;=$P$2,81&lt;=$P$2),INDEX(WH_Backend!$DZ$6:$IO$125,$L76,81),0)</f>
        <v>0</v>
      </c>
      <c r="CP76">
        <f>IF(AND($L76&lt;=$P$2,82&lt;=$P$2),INDEX(WH_Backend!$DZ$6:$IO$125,$L76,82),0)</f>
        <v>0</v>
      </c>
      <c r="CQ76">
        <f>IF(AND($L76&lt;=$P$2,83&lt;=$P$2),INDEX(WH_Backend!$DZ$6:$IO$125,$L76,83),0)</f>
        <v>0</v>
      </c>
      <c r="CR76">
        <f>IF(AND($L76&lt;=$P$2,84&lt;=$P$2),INDEX(WH_Backend!$DZ$6:$IO$125,$L76,84),0)</f>
        <v>0</v>
      </c>
      <c r="CS76">
        <f>IF(AND($L76&lt;=$P$2,85&lt;=$P$2),INDEX(WH_Backend!$DZ$6:$IO$125,$L76,85),0)</f>
        <v>0</v>
      </c>
      <c r="CT76">
        <f>IF(AND($L76&lt;=$P$2,86&lt;=$P$2),INDEX(WH_Backend!$DZ$6:$IO$125,$L76,86),0)</f>
        <v>0</v>
      </c>
      <c r="CU76">
        <f>IF(AND($L76&lt;=$P$2,87&lt;=$P$2),INDEX(WH_Backend!$DZ$6:$IO$125,$L76,87),0)</f>
        <v>0</v>
      </c>
      <c r="CV76">
        <f>IF(AND($L76&lt;=$P$2,88&lt;=$P$2),INDEX(WH_Backend!$DZ$6:$IO$125,$L76,88),0)</f>
        <v>0</v>
      </c>
      <c r="CW76">
        <f>IF(AND($L76&lt;=$P$2,89&lt;=$P$2),INDEX(WH_Backend!$DZ$6:$IO$125,$L76,89),0)</f>
        <v>0</v>
      </c>
      <c r="CX76">
        <f>IF(AND($L76&lt;=$P$2,90&lt;=$P$2),INDEX(WH_Backend!$DZ$6:$IO$125,$L76,90),0)</f>
        <v>0</v>
      </c>
      <c r="CY76">
        <f>IF(AND($L76&lt;=$P$2,91&lt;=$P$2),INDEX(WH_Backend!$DZ$6:$IO$125,$L76,91),0)</f>
        <v>0</v>
      </c>
      <c r="CZ76">
        <f>IF(AND($L76&lt;=$P$2,92&lt;=$P$2),INDEX(WH_Backend!$DZ$6:$IO$125,$L76,92),0)</f>
        <v>0</v>
      </c>
      <c r="DA76">
        <f>IF(AND($L76&lt;=$P$2,93&lt;=$P$2),INDEX(WH_Backend!$DZ$6:$IO$125,$L76,93),0)</f>
        <v>0</v>
      </c>
      <c r="DB76">
        <f>IF(AND($L76&lt;=$P$2,94&lt;=$P$2),INDEX(WH_Backend!$DZ$6:$IO$125,$L76,94),0)</f>
        <v>0</v>
      </c>
      <c r="DC76">
        <f>IF(AND($L76&lt;=$P$2,95&lt;=$P$2),INDEX(WH_Backend!$DZ$6:$IO$125,$L76,95),0)</f>
        <v>0</v>
      </c>
      <c r="DD76">
        <f>IF(AND($L76&lt;=$P$2,96&lt;=$P$2),INDEX(WH_Backend!$DZ$6:$IO$125,$L76,96),0)</f>
        <v>0</v>
      </c>
      <c r="DE76">
        <f>IF(AND($L76&lt;=$P$2,97&lt;=$P$2),INDEX(WH_Backend!$DZ$6:$IO$125,$L76,97),0)</f>
        <v>0</v>
      </c>
      <c r="DF76">
        <f>IF(AND($L76&lt;=$P$2,98&lt;=$P$2),INDEX(WH_Backend!$DZ$6:$IO$125,$L76,98),0)</f>
        <v>0</v>
      </c>
      <c r="DG76">
        <f>IF(AND($L76&lt;=$P$2,99&lt;=$P$2),INDEX(WH_Backend!$DZ$6:$IO$125,$L76,99),0)</f>
        <v>0</v>
      </c>
      <c r="DH76">
        <f>IF(AND($L76&lt;=$P$2,100&lt;=$P$2),INDEX(WH_Backend!$DZ$6:$IO$125,$L76,100),0)</f>
        <v>0</v>
      </c>
      <c r="DI76">
        <f>IF(AND($L76&lt;=$P$2,101&lt;=$P$2),INDEX(WH_Backend!$DZ$6:$IO$125,$L76,101),0)</f>
        <v>0</v>
      </c>
      <c r="DJ76">
        <f>IF(AND($L76&lt;=$P$2,102&lt;=$P$2),INDEX(WH_Backend!$DZ$6:$IO$125,$L76,102),0)</f>
        <v>0</v>
      </c>
      <c r="DK76">
        <f>IF(AND($L76&lt;=$P$2,103&lt;=$P$2),INDEX(WH_Backend!$DZ$6:$IO$125,$L76,103),0)</f>
        <v>0</v>
      </c>
      <c r="DL76">
        <f>IF(AND($L76&lt;=$P$2,104&lt;=$P$2),INDEX(WH_Backend!$DZ$6:$IO$125,$L76,104),0)</f>
        <v>0</v>
      </c>
      <c r="DM76">
        <f>IF(AND($L76&lt;=$P$2,105&lt;=$P$2),INDEX(WH_Backend!$DZ$6:$IO$125,$L76,105),0)</f>
        <v>0</v>
      </c>
      <c r="DN76">
        <f>IF(AND($L76&lt;=$P$2,106&lt;=$P$2),INDEX(WH_Backend!$DZ$6:$IO$125,$L76,106),0)</f>
        <v>0</v>
      </c>
      <c r="DO76">
        <f>IF(AND($L76&lt;=$P$2,107&lt;=$P$2),INDEX(WH_Backend!$DZ$6:$IO$125,$L76,107),0)</f>
        <v>0</v>
      </c>
      <c r="DP76">
        <f>IF(AND($L76&lt;=$P$2,108&lt;=$P$2),INDEX(WH_Backend!$DZ$6:$IO$125,$L76,108),0)</f>
        <v>0</v>
      </c>
      <c r="DQ76">
        <f>IF(AND($L76&lt;=$P$2,109&lt;=$P$2),INDEX(WH_Backend!$DZ$6:$IO$125,$L76,109),0)</f>
        <v>0</v>
      </c>
      <c r="DR76">
        <f>IF(AND($L76&lt;=$P$2,110&lt;=$P$2),INDEX(WH_Backend!$DZ$6:$IO$125,$L76,110),0)</f>
        <v>0</v>
      </c>
      <c r="DS76">
        <f>IF(AND($L76&lt;=$P$2,111&lt;=$P$2),INDEX(WH_Backend!$DZ$6:$IO$125,$L76,111),0)</f>
        <v>0</v>
      </c>
      <c r="DT76">
        <f>IF(AND($L76&lt;=$P$2,112&lt;=$P$2),INDEX(WH_Backend!$DZ$6:$IO$125,$L76,112),0)</f>
        <v>0</v>
      </c>
      <c r="DU76">
        <f>IF(AND($L76&lt;=$P$2,113&lt;=$P$2),INDEX(WH_Backend!$DZ$6:$IO$125,$L76,113),0)</f>
        <v>0</v>
      </c>
      <c r="DV76">
        <f>IF(AND($L76&lt;=$P$2,114&lt;=$P$2),INDEX(WH_Backend!$DZ$6:$IO$125,$L76,114),0)</f>
        <v>0</v>
      </c>
      <c r="DW76">
        <f>IF(AND($L76&lt;=$P$2,115&lt;=$P$2),INDEX(WH_Backend!$DZ$6:$IO$125,$L76,115),0)</f>
        <v>0</v>
      </c>
      <c r="DX76">
        <f>IF(AND($L76&lt;=$P$2,116&lt;=$P$2),INDEX(WH_Backend!$DZ$6:$IO$125,$L76,116),0)</f>
        <v>0</v>
      </c>
      <c r="DY76">
        <f>IF(AND($L76&lt;=$P$2,117&lt;=$P$2),INDEX(WH_Backend!$DZ$6:$IO$125,$L76,117),0)</f>
        <v>0</v>
      </c>
      <c r="DZ76">
        <f>IF(AND($L76&lt;=$P$2,118&lt;=$P$2),INDEX(WH_Backend!$DZ$6:$IO$125,$L76,118),0)</f>
        <v>0</v>
      </c>
      <c r="EA76">
        <f>IF(AND($L76&lt;=$P$2,119&lt;=$P$2),INDEX(WH_Backend!$DZ$6:$IO$125,$L76,119),0)</f>
        <v>0</v>
      </c>
      <c r="EB76">
        <f>IF(AND($L76&lt;=$P$2,120&lt;=$P$2),INDEX(WH_Backend!$DZ$6:$IO$125,$L76,120),0)</f>
        <v>0</v>
      </c>
    </row>
    <row r="77" spans="1:132" ht="15">
      <c r="A77" s="25">
        <f>IF(L77&lt;=$P$2,INDEX(WH_Backend!$E$6:$E$125,L77),0)</f>
        <v>0</v>
      </c>
      <c r="B77" s="25">
        <f t="array" ref="B77">IF(L77&lt;=$P$2,MMULT(M202:INDEX(M202:EF202,$P$2),$A$6:INDEX($A$6:$A$125,$P$2)),0)</f>
        <v>0</v>
      </c>
      <c r="C77" s="25">
        <f t="shared" si="3"/>
        <v>0</v>
      </c>
      <c r="E77" t="str">
        <f>IF(L77&lt;=$P$2,Inputs!A77,"")</f>
        <v/>
      </c>
      <c r="F77" s="25" t="str">
        <f>IF(L77&lt;=$P$2,Inputs!D77,"")</f>
        <v/>
      </c>
      <c r="G77" s="25" t="str">
        <f t="shared" si="4"/>
        <v/>
      </c>
      <c r="J77" t="str">
        <f>IF($L77&lt;=$E$2,WH_Numerical!$F77,"")</f>
        <v/>
      </c>
      <c r="L77" s="10">
        <v>72</v>
      </c>
      <c r="M77">
        <f>IF(AND($L77&lt;=$P$2,1&lt;=$P$2),INDEX(WH_Backend!$DZ$6:$IO$125,$L77,1),0)</f>
        <v>0</v>
      </c>
      <c r="N77">
        <f>IF(AND($L77&lt;=$P$2,2&lt;=$P$2),INDEX(WH_Backend!$DZ$6:$IO$125,$L77,2),0)</f>
        <v>0</v>
      </c>
      <c r="O77">
        <f>IF(AND($L77&lt;=$P$2,3&lt;=$P$2),INDEX(WH_Backend!$DZ$6:$IO$125,$L77,3),0)</f>
        <v>0</v>
      </c>
      <c r="P77">
        <f>IF(AND($L77&lt;=$P$2,4&lt;=$P$2),INDEX(WH_Backend!$DZ$6:$IO$125,$L77,4),0)</f>
        <v>0</v>
      </c>
      <c r="Q77">
        <f>IF(AND($L77&lt;=$P$2,5&lt;=$P$2),INDEX(WH_Backend!$DZ$6:$IO$125,$L77,5),0)</f>
        <v>0</v>
      </c>
      <c r="R77">
        <f>IF(AND($L77&lt;=$P$2,6&lt;=$P$2),INDEX(WH_Backend!$DZ$6:$IO$125,$L77,6),0)</f>
        <v>0</v>
      </c>
      <c r="S77">
        <f>IF(AND($L77&lt;=$P$2,7&lt;=$P$2),INDEX(WH_Backend!$DZ$6:$IO$125,$L77,7),0)</f>
        <v>0</v>
      </c>
      <c r="T77">
        <f>IF(AND($L77&lt;=$P$2,8&lt;=$P$2),INDEX(WH_Backend!$DZ$6:$IO$125,$L77,8),0)</f>
        <v>0</v>
      </c>
      <c r="U77">
        <f>IF(AND($L77&lt;=$P$2,9&lt;=$P$2),INDEX(WH_Backend!$DZ$6:$IO$125,$L77,9),0)</f>
        <v>0</v>
      </c>
      <c r="V77">
        <f>IF(AND($L77&lt;=$P$2,10&lt;=$P$2),INDEX(WH_Backend!$DZ$6:$IO$125,$L77,10),0)</f>
        <v>0</v>
      </c>
      <c r="W77">
        <f>IF(AND($L77&lt;=$P$2,11&lt;=$P$2),INDEX(WH_Backend!$DZ$6:$IO$125,$L77,11),0)</f>
        <v>0</v>
      </c>
      <c r="X77">
        <f>IF(AND($L77&lt;=$P$2,12&lt;=$P$2),INDEX(WH_Backend!$DZ$6:$IO$125,$L77,12),0)</f>
        <v>0</v>
      </c>
      <c r="Y77">
        <f>IF(AND($L77&lt;=$P$2,13&lt;=$P$2),INDEX(WH_Backend!$DZ$6:$IO$125,$L77,13),0)</f>
        <v>0</v>
      </c>
      <c r="Z77">
        <f>IF(AND($L77&lt;=$P$2,14&lt;=$P$2),INDEX(WH_Backend!$DZ$6:$IO$125,$L77,14),0)</f>
        <v>0</v>
      </c>
      <c r="AA77">
        <f>IF(AND($L77&lt;=$P$2,15&lt;=$P$2),INDEX(WH_Backend!$DZ$6:$IO$125,$L77,15),0)</f>
        <v>0</v>
      </c>
      <c r="AB77">
        <f>IF(AND($L77&lt;=$P$2,16&lt;=$P$2),INDEX(WH_Backend!$DZ$6:$IO$125,$L77,16),0)</f>
        <v>0</v>
      </c>
      <c r="AC77">
        <f>IF(AND($L77&lt;=$P$2,17&lt;=$P$2),INDEX(WH_Backend!$DZ$6:$IO$125,$L77,17),0)</f>
        <v>0</v>
      </c>
      <c r="AD77">
        <f>IF(AND($L77&lt;=$P$2,18&lt;=$P$2),INDEX(WH_Backend!$DZ$6:$IO$125,$L77,18),0)</f>
        <v>0</v>
      </c>
      <c r="AE77">
        <f>IF(AND($L77&lt;=$P$2,19&lt;=$P$2),INDEX(WH_Backend!$DZ$6:$IO$125,$L77,19),0)</f>
        <v>0</v>
      </c>
      <c r="AF77">
        <f>IF(AND($L77&lt;=$P$2,20&lt;=$P$2),INDEX(WH_Backend!$DZ$6:$IO$125,$L77,20),0)</f>
        <v>0</v>
      </c>
      <c r="AG77">
        <f>IF(AND($L77&lt;=$P$2,21&lt;=$P$2),INDEX(WH_Backend!$DZ$6:$IO$125,$L77,21),0)</f>
        <v>0</v>
      </c>
      <c r="AH77">
        <f>IF(AND($L77&lt;=$P$2,22&lt;=$P$2),INDEX(WH_Backend!$DZ$6:$IO$125,$L77,22),0)</f>
        <v>0</v>
      </c>
      <c r="AI77">
        <f>IF(AND($L77&lt;=$P$2,23&lt;=$P$2),INDEX(WH_Backend!$DZ$6:$IO$125,$L77,23),0)</f>
        <v>0</v>
      </c>
      <c r="AJ77">
        <f>IF(AND($L77&lt;=$P$2,24&lt;=$P$2),INDEX(WH_Backend!$DZ$6:$IO$125,$L77,24),0)</f>
        <v>0</v>
      </c>
      <c r="AK77">
        <f>IF(AND($L77&lt;=$P$2,25&lt;=$P$2),INDEX(WH_Backend!$DZ$6:$IO$125,$L77,25),0)</f>
        <v>0</v>
      </c>
      <c r="AL77">
        <f>IF(AND($L77&lt;=$P$2,26&lt;=$P$2),INDEX(WH_Backend!$DZ$6:$IO$125,$L77,26),0)</f>
        <v>0</v>
      </c>
      <c r="AM77">
        <f>IF(AND($L77&lt;=$P$2,27&lt;=$P$2),INDEX(WH_Backend!$DZ$6:$IO$125,$L77,27),0)</f>
        <v>0</v>
      </c>
      <c r="AN77">
        <f>IF(AND($L77&lt;=$P$2,28&lt;=$P$2),INDEX(WH_Backend!$DZ$6:$IO$125,$L77,28),0)</f>
        <v>0</v>
      </c>
      <c r="AO77">
        <f>IF(AND($L77&lt;=$P$2,29&lt;=$P$2),INDEX(WH_Backend!$DZ$6:$IO$125,$L77,29),0)</f>
        <v>0</v>
      </c>
      <c r="AP77">
        <f>IF(AND($L77&lt;=$P$2,30&lt;=$P$2),INDEX(WH_Backend!$DZ$6:$IO$125,$L77,30),0)</f>
        <v>0</v>
      </c>
      <c r="AQ77">
        <f>IF(AND($L77&lt;=$P$2,31&lt;=$P$2),INDEX(WH_Backend!$DZ$6:$IO$125,$L77,31),0)</f>
        <v>0</v>
      </c>
      <c r="AR77">
        <f>IF(AND($L77&lt;=$P$2,32&lt;=$P$2),INDEX(WH_Backend!$DZ$6:$IO$125,$L77,32),0)</f>
        <v>0</v>
      </c>
      <c r="AS77">
        <f>IF(AND($L77&lt;=$P$2,33&lt;=$P$2),INDEX(WH_Backend!$DZ$6:$IO$125,$L77,33),0)</f>
        <v>0</v>
      </c>
      <c r="AT77">
        <f>IF(AND($L77&lt;=$P$2,34&lt;=$P$2),INDEX(WH_Backend!$DZ$6:$IO$125,$L77,34),0)</f>
        <v>0</v>
      </c>
      <c r="AU77">
        <f>IF(AND($L77&lt;=$P$2,35&lt;=$P$2),INDEX(WH_Backend!$DZ$6:$IO$125,$L77,35),0)</f>
        <v>0</v>
      </c>
      <c r="AV77">
        <f>IF(AND($L77&lt;=$P$2,36&lt;=$P$2),INDEX(WH_Backend!$DZ$6:$IO$125,$L77,36),0)</f>
        <v>0</v>
      </c>
      <c r="AW77">
        <f>IF(AND($L77&lt;=$P$2,37&lt;=$P$2),INDEX(WH_Backend!$DZ$6:$IO$125,$L77,37),0)</f>
        <v>0</v>
      </c>
      <c r="AX77">
        <f>IF(AND($L77&lt;=$P$2,38&lt;=$P$2),INDEX(WH_Backend!$DZ$6:$IO$125,$L77,38),0)</f>
        <v>0</v>
      </c>
      <c r="AY77">
        <f>IF(AND($L77&lt;=$P$2,39&lt;=$P$2),INDEX(WH_Backend!$DZ$6:$IO$125,$L77,39),0)</f>
        <v>0</v>
      </c>
      <c r="AZ77">
        <f>IF(AND($L77&lt;=$P$2,40&lt;=$P$2),INDEX(WH_Backend!$DZ$6:$IO$125,$L77,40),0)</f>
        <v>0</v>
      </c>
      <c r="BA77">
        <f>IF(AND($L77&lt;=$P$2,41&lt;=$P$2),INDEX(WH_Backend!$DZ$6:$IO$125,$L77,41),0)</f>
        <v>0</v>
      </c>
      <c r="BB77">
        <f>IF(AND($L77&lt;=$P$2,42&lt;=$P$2),INDEX(WH_Backend!$DZ$6:$IO$125,$L77,42),0)</f>
        <v>0</v>
      </c>
      <c r="BC77">
        <f>IF(AND($L77&lt;=$P$2,43&lt;=$P$2),INDEX(WH_Backend!$DZ$6:$IO$125,$L77,43),0)</f>
        <v>0</v>
      </c>
      <c r="BD77">
        <f>IF(AND($L77&lt;=$P$2,44&lt;=$P$2),INDEX(WH_Backend!$DZ$6:$IO$125,$L77,44),0)</f>
        <v>0</v>
      </c>
      <c r="BE77">
        <f>IF(AND($L77&lt;=$P$2,45&lt;=$P$2),INDEX(WH_Backend!$DZ$6:$IO$125,$L77,45),0)</f>
        <v>0</v>
      </c>
      <c r="BF77">
        <f>IF(AND($L77&lt;=$P$2,46&lt;=$P$2),INDEX(WH_Backend!$DZ$6:$IO$125,$L77,46),0)</f>
        <v>0</v>
      </c>
      <c r="BG77">
        <f>IF(AND($L77&lt;=$P$2,47&lt;=$P$2),INDEX(WH_Backend!$DZ$6:$IO$125,$L77,47),0)</f>
        <v>0</v>
      </c>
      <c r="BH77">
        <f>IF(AND($L77&lt;=$P$2,48&lt;=$P$2),INDEX(WH_Backend!$DZ$6:$IO$125,$L77,48),0)</f>
        <v>0</v>
      </c>
      <c r="BI77">
        <f>IF(AND($L77&lt;=$P$2,49&lt;=$P$2),INDEX(WH_Backend!$DZ$6:$IO$125,$L77,49),0)</f>
        <v>0</v>
      </c>
      <c r="BJ77">
        <f>IF(AND($L77&lt;=$P$2,50&lt;=$P$2),INDEX(WH_Backend!$DZ$6:$IO$125,$L77,50),0)</f>
        <v>0</v>
      </c>
      <c r="BK77">
        <f>IF(AND($L77&lt;=$P$2,51&lt;=$P$2),INDEX(WH_Backend!$DZ$6:$IO$125,$L77,51),0)</f>
        <v>0</v>
      </c>
      <c r="BL77">
        <f>IF(AND($L77&lt;=$P$2,52&lt;=$P$2),INDEX(WH_Backend!$DZ$6:$IO$125,$L77,52),0)</f>
        <v>0</v>
      </c>
      <c r="BM77">
        <f>IF(AND($L77&lt;=$P$2,53&lt;=$P$2),INDEX(WH_Backend!$DZ$6:$IO$125,$L77,53),0)</f>
        <v>0</v>
      </c>
      <c r="BN77">
        <f>IF(AND($L77&lt;=$P$2,54&lt;=$P$2),INDEX(WH_Backend!$DZ$6:$IO$125,$L77,54),0)</f>
        <v>0</v>
      </c>
      <c r="BO77">
        <f>IF(AND($L77&lt;=$P$2,55&lt;=$P$2),INDEX(WH_Backend!$DZ$6:$IO$125,$L77,55),0)</f>
        <v>0</v>
      </c>
      <c r="BP77">
        <f>IF(AND($L77&lt;=$P$2,56&lt;=$P$2),INDEX(WH_Backend!$DZ$6:$IO$125,$L77,56),0)</f>
        <v>0</v>
      </c>
      <c r="BQ77">
        <f>IF(AND($L77&lt;=$P$2,57&lt;=$P$2),INDEX(WH_Backend!$DZ$6:$IO$125,$L77,57),0)</f>
        <v>0</v>
      </c>
      <c r="BR77">
        <f>IF(AND($L77&lt;=$P$2,58&lt;=$P$2),INDEX(WH_Backend!$DZ$6:$IO$125,$L77,58),0)</f>
        <v>0</v>
      </c>
      <c r="BS77">
        <f>IF(AND($L77&lt;=$P$2,59&lt;=$P$2),INDEX(WH_Backend!$DZ$6:$IO$125,$L77,59),0)</f>
        <v>0</v>
      </c>
      <c r="BT77">
        <f>IF(AND($L77&lt;=$P$2,60&lt;=$P$2),INDEX(WH_Backend!$DZ$6:$IO$125,$L77,60),0)</f>
        <v>0</v>
      </c>
      <c r="BU77">
        <f>IF(AND($L77&lt;=$P$2,61&lt;=$P$2),INDEX(WH_Backend!$DZ$6:$IO$125,$L77,61),0)</f>
        <v>0</v>
      </c>
      <c r="BV77">
        <f>IF(AND($L77&lt;=$P$2,62&lt;=$P$2),INDEX(WH_Backend!$DZ$6:$IO$125,$L77,62),0)</f>
        <v>0</v>
      </c>
      <c r="BW77">
        <f>IF(AND($L77&lt;=$P$2,63&lt;=$P$2),INDEX(WH_Backend!$DZ$6:$IO$125,$L77,63),0)</f>
        <v>0</v>
      </c>
      <c r="BX77">
        <f>IF(AND($L77&lt;=$P$2,64&lt;=$P$2),INDEX(WH_Backend!$DZ$6:$IO$125,$L77,64),0)</f>
        <v>0</v>
      </c>
      <c r="BY77">
        <f>IF(AND($L77&lt;=$P$2,65&lt;=$P$2),INDEX(WH_Backend!$DZ$6:$IO$125,$L77,65),0)</f>
        <v>0</v>
      </c>
      <c r="BZ77">
        <f>IF(AND($L77&lt;=$P$2,66&lt;=$P$2),INDEX(WH_Backend!$DZ$6:$IO$125,$L77,66),0)</f>
        <v>0</v>
      </c>
      <c r="CA77">
        <f>IF(AND($L77&lt;=$P$2,67&lt;=$P$2),INDEX(WH_Backend!$DZ$6:$IO$125,$L77,67),0)</f>
        <v>0</v>
      </c>
      <c r="CB77">
        <f>IF(AND($L77&lt;=$P$2,68&lt;=$P$2),INDEX(WH_Backend!$DZ$6:$IO$125,$L77,68),0)</f>
        <v>0</v>
      </c>
      <c r="CC77">
        <f>IF(AND($L77&lt;=$P$2,69&lt;=$P$2),INDEX(WH_Backend!$DZ$6:$IO$125,$L77,69),0)</f>
        <v>0</v>
      </c>
      <c r="CD77">
        <f>IF(AND($L77&lt;=$P$2,70&lt;=$P$2),INDEX(WH_Backend!$DZ$6:$IO$125,$L77,70),0)</f>
        <v>0</v>
      </c>
      <c r="CE77">
        <f>IF(AND($L77&lt;=$P$2,71&lt;=$P$2),INDEX(WH_Backend!$DZ$6:$IO$125,$L77,71),0)</f>
        <v>0</v>
      </c>
      <c r="CF77">
        <f>IF(AND($L77&lt;=$P$2,72&lt;=$P$2),INDEX(WH_Backend!$DZ$6:$IO$125,$L77,72),0)</f>
        <v>0</v>
      </c>
      <c r="CG77">
        <f>IF(AND($L77&lt;=$P$2,73&lt;=$P$2),INDEX(WH_Backend!$DZ$6:$IO$125,$L77,73),0)</f>
        <v>0</v>
      </c>
      <c r="CH77">
        <f>IF(AND($L77&lt;=$P$2,74&lt;=$P$2),INDEX(WH_Backend!$DZ$6:$IO$125,$L77,74),0)</f>
        <v>0</v>
      </c>
      <c r="CI77">
        <f>IF(AND($L77&lt;=$P$2,75&lt;=$P$2),INDEX(WH_Backend!$DZ$6:$IO$125,$L77,75),0)</f>
        <v>0</v>
      </c>
      <c r="CJ77">
        <f>IF(AND($L77&lt;=$P$2,76&lt;=$P$2),INDEX(WH_Backend!$DZ$6:$IO$125,$L77,76),0)</f>
        <v>0</v>
      </c>
      <c r="CK77">
        <f>IF(AND($L77&lt;=$P$2,77&lt;=$P$2),INDEX(WH_Backend!$DZ$6:$IO$125,$L77,77),0)</f>
        <v>0</v>
      </c>
      <c r="CL77">
        <f>IF(AND($L77&lt;=$P$2,78&lt;=$P$2),INDEX(WH_Backend!$DZ$6:$IO$125,$L77,78),0)</f>
        <v>0</v>
      </c>
      <c r="CM77">
        <f>IF(AND($L77&lt;=$P$2,79&lt;=$P$2),INDEX(WH_Backend!$DZ$6:$IO$125,$L77,79),0)</f>
        <v>0</v>
      </c>
      <c r="CN77">
        <f>IF(AND($L77&lt;=$P$2,80&lt;=$P$2),INDEX(WH_Backend!$DZ$6:$IO$125,$L77,80),0)</f>
        <v>0</v>
      </c>
      <c r="CO77">
        <f>IF(AND($L77&lt;=$P$2,81&lt;=$P$2),INDEX(WH_Backend!$DZ$6:$IO$125,$L77,81),0)</f>
        <v>0</v>
      </c>
      <c r="CP77">
        <f>IF(AND($L77&lt;=$P$2,82&lt;=$P$2),INDEX(WH_Backend!$DZ$6:$IO$125,$L77,82),0)</f>
        <v>0</v>
      </c>
      <c r="CQ77">
        <f>IF(AND($L77&lt;=$P$2,83&lt;=$P$2),INDEX(WH_Backend!$DZ$6:$IO$125,$L77,83),0)</f>
        <v>0</v>
      </c>
      <c r="CR77">
        <f>IF(AND($L77&lt;=$P$2,84&lt;=$P$2),INDEX(WH_Backend!$DZ$6:$IO$125,$L77,84),0)</f>
        <v>0</v>
      </c>
      <c r="CS77">
        <f>IF(AND($L77&lt;=$P$2,85&lt;=$P$2),INDEX(WH_Backend!$DZ$6:$IO$125,$L77,85),0)</f>
        <v>0</v>
      </c>
      <c r="CT77">
        <f>IF(AND($L77&lt;=$P$2,86&lt;=$P$2),INDEX(WH_Backend!$DZ$6:$IO$125,$L77,86),0)</f>
        <v>0</v>
      </c>
      <c r="CU77">
        <f>IF(AND($L77&lt;=$P$2,87&lt;=$P$2),INDEX(WH_Backend!$DZ$6:$IO$125,$L77,87),0)</f>
        <v>0</v>
      </c>
      <c r="CV77">
        <f>IF(AND($L77&lt;=$P$2,88&lt;=$P$2),INDEX(WH_Backend!$DZ$6:$IO$125,$L77,88),0)</f>
        <v>0</v>
      </c>
      <c r="CW77">
        <f>IF(AND($L77&lt;=$P$2,89&lt;=$P$2),INDEX(WH_Backend!$DZ$6:$IO$125,$L77,89),0)</f>
        <v>0</v>
      </c>
      <c r="CX77">
        <f>IF(AND($L77&lt;=$P$2,90&lt;=$P$2),INDEX(WH_Backend!$DZ$6:$IO$125,$L77,90),0)</f>
        <v>0</v>
      </c>
      <c r="CY77">
        <f>IF(AND($L77&lt;=$P$2,91&lt;=$P$2),INDEX(WH_Backend!$DZ$6:$IO$125,$L77,91),0)</f>
        <v>0</v>
      </c>
      <c r="CZ77">
        <f>IF(AND($L77&lt;=$P$2,92&lt;=$P$2),INDEX(WH_Backend!$DZ$6:$IO$125,$L77,92),0)</f>
        <v>0</v>
      </c>
      <c r="DA77">
        <f>IF(AND($L77&lt;=$P$2,93&lt;=$P$2),INDEX(WH_Backend!$DZ$6:$IO$125,$L77,93),0)</f>
        <v>0</v>
      </c>
      <c r="DB77">
        <f>IF(AND($L77&lt;=$P$2,94&lt;=$P$2),INDEX(WH_Backend!$DZ$6:$IO$125,$L77,94),0)</f>
        <v>0</v>
      </c>
      <c r="DC77">
        <f>IF(AND($L77&lt;=$P$2,95&lt;=$P$2),INDEX(WH_Backend!$DZ$6:$IO$125,$L77,95),0)</f>
        <v>0</v>
      </c>
      <c r="DD77">
        <f>IF(AND($L77&lt;=$P$2,96&lt;=$P$2),INDEX(WH_Backend!$DZ$6:$IO$125,$L77,96),0)</f>
        <v>0</v>
      </c>
      <c r="DE77">
        <f>IF(AND($L77&lt;=$P$2,97&lt;=$P$2),INDEX(WH_Backend!$DZ$6:$IO$125,$L77,97),0)</f>
        <v>0</v>
      </c>
      <c r="DF77">
        <f>IF(AND($L77&lt;=$P$2,98&lt;=$P$2),INDEX(WH_Backend!$DZ$6:$IO$125,$L77,98),0)</f>
        <v>0</v>
      </c>
      <c r="DG77">
        <f>IF(AND($L77&lt;=$P$2,99&lt;=$P$2),INDEX(WH_Backend!$DZ$6:$IO$125,$L77,99),0)</f>
        <v>0</v>
      </c>
      <c r="DH77">
        <f>IF(AND($L77&lt;=$P$2,100&lt;=$P$2),INDEX(WH_Backend!$DZ$6:$IO$125,$L77,100),0)</f>
        <v>0</v>
      </c>
      <c r="DI77">
        <f>IF(AND($L77&lt;=$P$2,101&lt;=$P$2),INDEX(WH_Backend!$DZ$6:$IO$125,$L77,101),0)</f>
        <v>0</v>
      </c>
      <c r="DJ77">
        <f>IF(AND($L77&lt;=$P$2,102&lt;=$P$2),INDEX(WH_Backend!$DZ$6:$IO$125,$L77,102),0)</f>
        <v>0</v>
      </c>
      <c r="DK77">
        <f>IF(AND($L77&lt;=$P$2,103&lt;=$P$2),INDEX(WH_Backend!$DZ$6:$IO$125,$L77,103),0)</f>
        <v>0</v>
      </c>
      <c r="DL77">
        <f>IF(AND($L77&lt;=$P$2,104&lt;=$P$2),INDEX(WH_Backend!$DZ$6:$IO$125,$L77,104),0)</f>
        <v>0</v>
      </c>
      <c r="DM77">
        <f>IF(AND($L77&lt;=$P$2,105&lt;=$P$2),INDEX(WH_Backend!$DZ$6:$IO$125,$L77,105),0)</f>
        <v>0</v>
      </c>
      <c r="DN77">
        <f>IF(AND($L77&lt;=$P$2,106&lt;=$P$2),INDEX(WH_Backend!$DZ$6:$IO$125,$L77,106),0)</f>
        <v>0</v>
      </c>
      <c r="DO77">
        <f>IF(AND($L77&lt;=$P$2,107&lt;=$P$2),INDEX(WH_Backend!$DZ$6:$IO$125,$L77,107),0)</f>
        <v>0</v>
      </c>
      <c r="DP77">
        <f>IF(AND($L77&lt;=$P$2,108&lt;=$P$2),INDEX(WH_Backend!$DZ$6:$IO$125,$L77,108),0)</f>
        <v>0</v>
      </c>
      <c r="DQ77">
        <f>IF(AND($L77&lt;=$P$2,109&lt;=$P$2),INDEX(WH_Backend!$DZ$6:$IO$125,$L77,109),0)</f>
        <v>0</v>
      </c>
      <c r="DR77">
        <f>IF(AND($L77&lt;=$P$2,110&lt;=$P$2),INDEX(WH_Backend!$DZ$6:$IO$125,$L77,110),0)</f>
        <v>0</v>
      </c>
      <c r="DS77">
        <f>IF(AND($L77&lt;=$P$2,111&lt;=$P$2),INDEX(WH_Backend!$DZ$6:$IO$125,$L77,111),0)</f>
        <v>0</v>
      </c>
      <c r="DT77">
        <f>IF(AND($L77&lt;=$P$2,112&lt;=$P$2),INDEX(WH_Backend!$DZ$6:$IO$125,$L77,112),0)</f>
        <v>0</v>
      </c>
      <c r="DU77">
        <f>IF(AND($L77&lt;=$P$2,113&lt;=$P$2),INDEX(WH_Backend!$DZ$6:$IO$125,$L77,113),0)</f>
        <v>0</v>
      </c>
      <c r="DV77">
        <f>IF(AND($L77&lt;=$P$2,114&lt;=$P$2),INDEX(WH_Backend!$DZ$6:$IO$125,$L77,114),0)</f>
        <v>0</v>
      </c>
      <c r="DW77">
        <f>IF(AND($L77&lt;=$P$2,115&lt;=$P$2),INDEX(WH_Backend!$DZ$6:$IO$125,$L77,115),0)</f>
        <v>0</v>
      </c>
      <c r="DX77">
        <f>IF(AND($L77&lt;=$P$2,116&lt;=$P$2),INDEX(WH_Backend!$DZ$6:$IO$125,$L77,116),0)</f>
        <v>0</v>
      </c>
      <c r="DY77">
        <f>IF(AND($L77&lt;=$P$2,117&lt;=$P$2),INDEX(WH_Backend!$DZ$6:$IO$125,$L77,117),0)</f>
        <v>0</v>
      </c>
      <c r="DZ77">
        <f>IF(AND($L77&lt;=$P$2,118&lt;=$P$2),INDEX(WH_Backend!$DZ$6:$IO$125,$L77,118),0)</f>
        <v>0</v>
      </c>
      <c r="EA77">
        <f>IF(AND($L77&lt;=$P$2,119&lt;=$P$2),INDEX(WH_Backend!$DZ$6:$IO$125,$L77,119),0)</f>
        <v>0</v>
      </c>
      <c r="EB77">
        <f>IF(AND($L77&lt;=$P$2,120&lt;=$P$2),INDEX(WH_Backend!$DZ$6:$IO$125,$L77,120),0)</f>
        <v>0</v>
      </c>
    </row>
    <row r="78" spans="1:132" ht="15">
      <c r="A78" s="25">
        <f>IF(L78&lt;=$P$2,INDEX(WH_Backend!$E$6:$E$125,L78),0)</f>
        <v>0</v>
      </c>
      <c r="B78" s="25">
        <f t="array" ref="B78">IF(L78&lt;=$P$2,MMULT(M203:INDEX(M203:EF203,$P$2),$A$6:INDEX($A$6:$A$125,$P$2)),0)</f>
        <v>0</v>
      </c>
      <c r="C78" s="25">
        <f t="shared" si="3"/>
        <v>0</v>
      </c>
      <c r="E78" t="str">
        <f>IF(L78&lt;=$P$2,Inputs!A78,"")</f>
        <v/>
      </c>
      <c r="F78" s="25" t="str">
        <f>IF(L78&lt;=$P$2,Inputs!D78,"")</f>
        <v/>
      </c>
      <c r="G78" s="25" t="str">
        <f t="shared" si="4"/>
        <v/>
      </c>
      <c r="J78" t="str">
        <f>IF($L78&lt;=$E$2,WH_Numerical!$F78,"")</f>
        <v/>
      </c>
      <c r="L78" s="10">
        <v>73</v>
      </c>
      <c r="M78">
        <f>IF(AND($L78&lt;=$P$2,1&lt;=$P$2),INDEX(WH_Backend!$DZ$6:$IO$125,$L78,1),0)</f>
        <v>0</v>
      </c>
      <c r="N78">
        <f>IF(AND($L78&lt;=$P$2,2&lt;=$P$2),INDEX(WH_Backend!$DZ$6:$IO$125,$L78,2),0)</f>
        <v>0</v>
      </c>
      <c r="O78">
        <f>IF(AND($L78&lt;=$P$2,3&lt;=$P$2),INDEX(WH_Backend!$DZ$6:$IO$125,$L78,3),0)</f>
        <v>0</v>
      </c>
      <c r="P78">
        <f>IF(AND($L78&lt;=$P$2,4&lt;=$P$2),INDEX(WH_Backend!$DZ$6:$IO$125,$L78,4),0)</f>
        <v>0</v>
      </c>
      <c r="Q78">
        <f>IF(AND($L78&lt;=$P$2,5&lt;=$P$2),INDEX(WH_Backend!$DZ$6:$IO$125,$L78,5),0)</f>
        <v>0</v>
      </c>
      <c r="R78">
        <f>IF(AND($L78&lt;=$P$2,6&lt;=$P$2),INDEX(WH_Backend!$DZ$6:$IO$125,$L78,6),0)</f>
        <v>0</v>
      </c>
      <c r="S78">
        <f>IF(AND($L78&lt;=$P$2,7&lt;=$P$2),INDEX(WH_Backend!$DZ$6:$IO$125,$L78,7),0)</f>
        <v>0</v>
      </c>
      <c r="T78">
        <f>IF(AND($L78&lt;=$P$2,8&lt;=$P$2),INDEX(WH_Backend!$DZ$6:$IO$125,$L78,8),0)</f>
        <v>0</v>
      </c>
      <c r="U78">
        <f>IF(AND($L78&lt;=$P$2,9&lt;=$P$2),INDEX(WH_Backend!$DZ$6:$IO$125,$L78,9),0)</f>
        <v>0</v>
      </c>
      <c r="V78">
        <f>IF(AND($L78&lt;=$P$2,10&lt;=$P$2),INDEX(WH_Backend!$DZ$6:$IO$125,$L78,10),0)</f>
        <v>0</v>
      </c>
      <c r="W78">
        <f>IF(AND($L78&lt;=$P$2,11&lt;=$P$2),INDEX(WH_Backend!$DZ$6:$IO$125,$L78,11),0)</f>
        <v>0</v>
      </c>
      <c r="X78">
        <f>IF(AND($L78&lt;=$P$2,12&lt;=$P$2),INDEX(WH_Backend!$DZ$6:$IO$125,$L78,12),0)</f>
        <v>0</v>
      </c>
      <c r="Y78">
        <f>IF(AND($L78&lt;=$P$2,13&lt;=$P$2),INDEX(WH_Backend!$DZ$6:$IO$125,$L78,13),0)</f>
        <v>0</v>
      </c>
      <c r="Z78">
        <f>IF(AND($L78&lt;=$P$2,14&lt;=$P$2),INDEX(WH_Backend!$DZ$6:$IO$125,$L78,14),0)</f>
        <v>0</v>
      </c>
      <c r="AA78">
        <f>IF(AND($L78&lt;=$P$2,15&lt;=$P$2),INDEX(WH_Backend!$DZ$6:$IO$125,$L78,15),0)</f>
        <v>0</v>
      </c>
      <c r="AB78">
        <f>IF(AND($L78&lt;=$P$2,16&lt;=$P$2),INDEX(WH_Backend!$DZ$6:$IO$125,$L78,16),0)</f>
        <v>0</v>
      </c>
      <c r="AC78">
        <f>IF(AND($L78&lt;=$P$2,17&lt;=$P$2),INDEX(WH_Backend!$DZ$6:$IO$125,$L78,17),0)</f>
        <v>0</v>
      </c>
      <c r="AD78">
        <f>IF(AND($L78&lt;=$P$2,18&lt;=$P$2),INDEX(WH_Backend!$DZ$6:$IO$125,$L78,18),0)</f>
        <v>0</v>
      </c>
      <c r="AE78">
        <f>IF(AND($L78&lt;=$P$2,19&lt;=$P$2),INDEX(WH_Backend!$DZ$6:$IO$125,$L78,19),0)</f>
        <v>0</v>
      </c>
      <c r="AF78">
        <f>IF(AND($L78&lt;=$P$2,20&lt;=$P$2),INDEX(WH_Backend!$DZ$6:$IO$125,$L78,20),0)</f>
        <v>0</v>
      </c>
      <c r="AG78">
        <f>IF(AND($L78&lt;=$P$2,21&lt;=$P$2),INDEX(WH_Backend!$DZ$6:$IO$125,$L78,21),0)</f>
        <v>0</v>
      </c>
      <c r="AH78">
        <f>IF(AND($L78&lt;=$P$2,22&lt;=$P$2),INDEX(WH_Backend!$DZ$6:$IO$125,$L78,22),0)</f>
        <v>0</v>
      </c>
      <c r="AI78">
        <f>IF(AND($L78&lt;=$P$2,23&lt;=$P$2),INDEX(WH_Backend!$DZ$6:$IO$125,$L78,23),0)</f>
        <v>0</v>
      </c>
      <c r="AJ78">
        <f>IF(AND($L78&lt;=$P$2,24&lt;=$P$2),INDEX(WH_Backend!$DZ$6:$IO$125,$L78,24),0)</f>
        <v>0</v>
      </c>
      <c r="AK78">
        <f>IF(AND($L78&lt;=$P$2,25&lt;=$P$2),INDEX(WH_Backend!$DZ$6:$IO$125,$L78,25),0)</f>
        <v>0</v>
      </c>
      <c r="AL78">
        <f>IF(AND($L78&lt;=$P$2,26&lt;=$P$2),INDEX(WH_Backend!$DZ$6:$IO$125,$L78,26),0)</f>
        <v>0</v>
      </c>
      <c r="AM78">
        <f>IF(AND($L78&lt;=$P$2,27&lt;=$P$2),INDEX(WH_Backend!$DZ$6:$IO$125,$L78,27),0)</f>
        <v>0</v>
      </c>
      <c r="AN78">
        <f>IF(AND($L78&lt;=$P$2,28&lt;=$P$2),INDEX(WH_Backend!$DZ$6:$IO$125,$L78,28),0)</f>
        <v>0</v>
      </c>
      <c r="AO78">
        <f>IF(AND($L78&lt;=$P$2,29&lt;=$P$2),INDEX(WH_Backend!$DZ$6:$IO$125,$L78,29),0)</f>
        <v>0</v>
      </c>
      <c r="AP78">
        <f>IF(AND($L78&lt;=$P$2,30&lt;=$P$2),INDEX(WH_Backend!$DZ$6:$IO$125,$L78,30),0)</f>
        <v>0</v>
      </c>
      <c r="AQ78">
        <f>IF(AND($L78&lt;=$P$2,31&lt;=$P$2),INDEX(WH_Backend!$DZ$6:$IO$125,$L78,31),0)</f>
        <v>0</v>
      </c>
      <c r="AR78">
        <f>IF(AND($L78&lt;=$P$2,32&lt;=$P$2),INDEX(WH_Backend!$DZ$6:$IO$125,$L78,32),0)</f>
        <v>0</v>
      </c>
      <c r="AS78">
        <f>IF(AND($L78&lt;=$P$2,33&lt;=$P$2),INDEX(WH_Backend!$DZ$6:$IO$125,$L78,33),0)</f>
        <v>0</v>
      </c>
      <c r="AT78">
        <f>IF(AND($L78&lt;=$P$2,34&lt;=$P$2),INDEX(WH_Backend!$DZ$6:$IO$125,$L78,34),0)</f>
        <v>0</v>
      </c>
      <c r="AU78">
        <f>IF(AND($L78&lt;=$P$2,35&lt;=$P$2),INDEX(WH_Backend!$DZ$6:$IO$125,$L78,35),0)</f>
        <v>0</v>
      </c>
      <c r="AV78">
        <f>IF(AND($L78&lt;=$P$2,36&lt;=$P$2),INDEX(WH_Backend!$DZ$6:$IO$125,$L78,36),0)</f>
        <v>0</v>
      </c>
      <c r="AW78">
        <f>IF(AND($L78&lt;=$P$2,37&lt;=$P$2),INDEX(WH_Backend!$DZ$6:$IO$125,$L78,37),0)</f>
        <v>0</v>
      </c>
      <c r="AX78">
        <f>IF(AND($L78&lt;=$P$2,38&lt;=$P$2),INDEX(WH_Backend!$DZ$6:$IO$125,$L78,38),0)</f>
        <v>0</v>
      </c>
      <c r="AY78">
        <f>IF(AND($L78&lt;=$P$2,39&lt;=$P$2),INDEX(WH_Backend!$DZ$6:$IO$125,$L78,39),0)</f>
        <v>0</v>
      </c>
      <c r="AZ78">
        <f>IF(AND($L78&lt;=$P$2,40&lt;=$P$2),INDEX(WH_Backend!$DZ$6:$IO$125,$L78,40),0)</f>
        <v>0</v>
      </c>
      <c r="BA78">
        <f>IF(AND($L78&lt;=$P$2,41&lt;=$P$2),INDEX(WH_Backend!$DZ$6:$IO$125,$L78,41),0)</f>
        <v>0</v>
      </c>
      <c r="BB78">
        <f>IF(AND($L78&lt;=$P$2,42&lt;=$P$2),INDEX(WH_Backend!$DZ$6:$IO$125,$L78,42),0)</f>
        <v>0</v>
      </c>
      <c r="BC78">
        <f>IF(AND($L78&lt;=$P$2,43&lt;=$P$2),INDEX(WH_Backend!$DZ$6:$IO$125,$L78,43),0)</f>
        <v>0</v>
      </c>
      <c r="BD78">
        <f>IF(AND($L78&lt;=$P$2,44&lt;=$P$2),INDEX(WH_Backend!$DZ$6:$IO$125,$L78,44),0)</f>
        <v>0</v>
      </c>
      <c r="BE78">
        <f>IF(AND($L78&lt;=$P$2,45&lt;=$P$2),INDEX(WH_Backend!$DZ$6:$IO$125,$L78,45),0)</f>
        <v>0</v>
      </c>
      <c r="BF78">
        <f>IF(AND($L78&lt;=$P$2,46&lt;=$P$2),INDEX(WH_Backend!$DZ$6:$IO$125,$L78,46),0)</f>
        <v>0</v>
      </c>
      <c r="BG78">
        <f>IF(AND($L78&lt;=$P$2,47&lt;=$P$2),INDEX(WH_Backend!$DZ$6:$IO$125,$L78,47),0)</f>
        <v>0</v>
      </c>
      <c r="BH78">
        <f>IF(AND($L78&lt;=$P$2,48&lt;=$P$2),INDEX(WH_Backend!$DZ$6:$IO$125,$L78,48),0)</f>
        <v>0</v>
      </c>
      <c r="BI78">
        <f>IF(AND($L78&lt;=$P$2,49&lt;=$P$2),INDEX(WH_Backend!$DZ$6:$IO$125,$L78,49),0)</f>
        <v>0</v>
      </c>
      <c r="BJ78">
        <f>IF(AND($L78&lt;=$P$2,50&lt;=$P$2),INDEX(WH_Backend!$DZ$6:$IO$125,$L78,50),0)</f>
        <v>0</v>
      </c>
      <c r="BK78">
        <f>IF(AND($L78&lt;=$P$2,51&lt;=$P$2),INDEX(WH_Backend!$DZ$6:$IO$125,$L78,51),0)</f>
        <v>0</v>
      </c>
      <c r="BL78">
        <f>IF(AND($L78&lt;=$P$2,52&lt;=$P$2),INDEX(WH_Backend!$DZ$6:$IO$125,$L78,52),0)</f>
        <v>0</v>
      </c>
      <c r="BM78">
        <f>IF(AND($L78&lt;=$P$2,53&lt;=$P$2),INDEX(WH_Backend!$DZ$6:$IO$125,$L78,53),0)</f>
        <v>0</v>
      </c>
      <c r="BN78">
        <f>IF(AND($L78&lt;=$P$2,54&lt;=$P$2),INDEX(WH_Backend!$DZ$6:$IO$125,$L78,54),0)</f>
        <v>0</v>
      </c>
      <c r="BO78">
        <f>IF(AND($L78&lt;=$P$2,55&lt;=$P$2),INDEX(WH_Backend!$DZ$6:$IO$125,$L78,55),0)</f>
        <v>0</v>
      </c>
      <c r="BP78">
        <f>IF(AND($L78&lt;=$P$2,56&lt;=$P$2),INDEX(WH_Backend!$DZ$6:$IO$125,$L78,56),0)</f>
        <v>0</v>
      </c>
      <c r="BQ78">
        <f>IF(AND($L78&lt;=$P$2,57&lt;=$P$2),INDEX(WH_Backend!$DZ$6:$IO$125,$L78,57),0)</f>
        <v>0</v>
      </c>
      <c r="BR78">
        <f>IF(AND($L78&lt;=$P$2,58&lt;=$P$2),INDEX(WH_Backend!$DZ$6:$IO$125,$L78,58),0)</f>
        <v>0</v>
      </c>
      <c r="BS78">
        <f>IF(AND($L78&lt;=$P$2,59&lt;=$P$2),INDEX(WH_Backend!$DZ$6:$IO$125,$L78,59),0)</f>
        <v>0</v>
      </c>
      <c r="BT78">
        <f>IF(AND($L78&lt;=$P$2,60&lt;=$P$2),INDEX(WH_Backend!$DZ$6:$IO$125,$L78,60),0)</f>
        <v>0</v>
      </c>
      <c r="BU78">
        <f>IF(AND($L78&lt;=$P$2,61&lt;=$P$2),INDEX(WH_Backend!$DZ$6:$IO$125,$L78,61),0)</f>
        <v>0</v>
      </c>
      <c r="BV78">
        <f>IF(AND($L78&lt;=$P$2,62&lt;=$P$2),INDEX(WH_Backend!$DZ$6:$IO$125,$L78,62),0)</f>
        <v>0</v>
      </c>
      <c r="BW78">
        <f>IF(AND($L78&lt;=$P$2,63&lt;=$P$2),INDEX(WH_Backend!$DZ$6:$IO$125,$L78,63),0)</f>
        <v>0</v>
      </c>
      <c r="BX78">
        <f>IF(AND($L78&lt;=$P$2,64&lt;=$P$2),INDEX(WH_Backend!$DZ$6:$IO$125,$L78,64),0)</f>
        <v>0</v>
      </c>
      <c r="BY78">
        <f>IF(AND($L78&lt;=$P$2,65&lt;=$P$2),INDEX(WH_Backend!$DZ$6:$IO$125,$L78,65),0)</f>
        <v>0</v>
      </c>
      <c r="BZ78">
        <f>IF(AND($L78&lt;=$P$2,66&lt;=$P$2),INDEX(WH_Backend!$DZ$6:$IO$125,$L78,66),0)</f>
        <v>0</v>
      </c>
      <c r="CA78">
        <f>IF(AND($L78&lt;=$P$2,67&lt;=$P$2),INDEX(WH_Backend!$DZ$6:$IO$125,$L78,67),0)</f>
        <v>0</v>
      </c>
      <c r="CB78">
        <f>IF(AND($L78&lt;=$P$2,68&lt;=$P$2),INDEX(WH_Backend!$DZ$6:$IO$125,$L78,68),0)</f>
        <v>0</v>
      </c>
      <c r="CC78">
        <f>IF(AND($L78&lt;=$P$2,69&lt;=$P$2),INDEX(WH_Backend!$DZ$6:$IO$125,$L78,69),0)</f>
        <v>0</v>
      </c>
      <c r="CD78">
        <f>IF(AND($L78&lt;=$P$2,70&lt;=$P$2),INDEX(WH_Backend!$DZ$6:$IO$125,$L78,70),0)</f>
        <v>0</v>
      </c>
      <c r="CE78">
        <f>IF(AND($L78&lt;=$P$2,71&lt;=$P$2),INDEX(WH_Backend!$DZ$6:$IO$125,$L78,71),0)</f>
        <v>0</v>
      </c>
      <c r="CF78">
        <f>IF(AND($L78&lt;=$P$2,72&lt;=$P$2),INDEX(WH_Backend!$DZ$6:$IO$125,$L78,72),0)</f>
        <v>0</v>
      </c>
      <c r="CG78">
        <f>IF(AND($L78&lt;=$P$2,73&lt;=$P$2),INDEX(WH_Backend!$DZ$6:$IO$125,$L78,73),0)</f>
        <v>0</v>
      </c>
      <c r="CH78">
        <f>IF(AND($L78&lt;=$P$2,74&lt;=$P$2),INDEX(WH_Backend!$DZ$6:$IO$125,$L78,74),0)</f>
        <v>0</v>
      </c>
      <c r="CI78">
        <f>IF(AND($L78&lt;=$P$2,75&lt;=$P$2),INDEX(WH_Backend!$DZ$6:$IO$125,$L78,75),0)</f>
        <v>0</v>
      </c>
      <c r="CJ78">
        <f>IF(AND($L78&lt;=$P$2,76&lt;=$P$2),INDEX(WH_Backend!$DZ$6:$IO$125,$L78,76),0)</f>
        <v>0</v>
      </c>
      <c r="CK78">
        <f>IF(AND($L78&lt;=$P$2,77&lt;=$P$2),INDEX(WH_Backend!$DZ$6:$IO$125,$L78,77),0)</f>
        <v>0</v>
      </c>
      <c r="CL78">
        <f>IF(AND($L78&lt;=$P$2,78&lt;=$P$2),INDEX(WH_Backend!$DZ$6:$IO$125,$L78,78),0)</f>
        <v>0</v>
      </c>
      <c r="CM78">
        <f>IF(AND($L78&lt;=$P$2,79&lt;=$P$2),INDEX(WH_Backend!$DZ$6:$IO$125,$L78,79),0)</f>
        <v>0</v>
      </c>
      <c r="CN78">
        <f>IF(AND($L78&lt;=$P$2,80&lt;=$P$2),INDEX(WH_Backend!$DZ$6:$IO$125,$L78,80),0)</f>
        <v>0</v>
      </c>
      <c r="CO78">
        <f>IF(AND($L78&lt;=$P$2,81&lt;=$P$2),INDEX(WH_Backend!$DZ$6:$IO$125,$L78,81),0)</f>
        <v>0</v>
      </c>
      <c r="CP78">
        <f>IF(AND($L78&lt;=$P$2,82&lt;=$P$2),INDEX(WH_Backend!$DZ$6:$IO$125,$L78,82),0)</f>
        <v>0</v>
      </c>
      <c r="CQ78">
        <f>IF(AND($L78&lt;=$P$2,83&lt;=$P$2),INDEX(WH_Backend!$DZ$6:$IO$125,$L78,83),0)</f>
        <v>0</v>
      </c>
      <c r="CR78">
        <f>IF(AND($L78&lt;=$P$2,84&lt;=$P$2),INDEX(WH_Backend!$DZ$6:$IO$125,$L78,84),0)</f>
        <v>0</v>
      </c>
      <c r="CS78">
        <f>IF(AND($L78&lt;=$P$2,85&lt;=$P$2),INDEX(WH_Backend!$DZ$6:$IO$125,$L78,85),0)</f>
        <v>0</v>
      </c>
      <c r="CT78">
        <f>IF(AND($L78&lt;=$P$2,86&lt;=$P$2),INDEX(WH_Backend!$DZ$6:$IO$125,$L78,86),0)</f>
        <v>0</v>
      </c>
      <c r="CU78">
        <f>IF(AND($L78&lt;=$P$2,87&lt;=$P$2),INDEX(WH_Backend!$DZ$6:$IO$125,$L78,87),0)</f>
        <v>0</v>
      </c>
      <c r="CV78">
        <f>IF(AND($L78&lt;=$P$2,88&lt;=$P$2),INDEX(WH_Backend!$DZ$6:$IO$125,$L78,88),0)</f>
        <v>0</v>
      </c>
      <c r="CW78">
        <f>IF(AND($L78&lt;=$P$2,89&lt;=$P$2),INDEX(WH_Backend!$DZ$6:$IO$125,$L78,89),0)</f>
        <v>0</v>
      </c>
      <c r="CX78">
        <f>IF(AND($L78&lt;=$P$2,90&lt;=$P$2),INDEX(WH_Backend!$DZ$6:$IO$125,$L78,90),0)</f>
        <v>0</v>
      </c>
      <c r="CY78">
        <f>IF(AND($L78&lt;=$P$2,91&lt;=$P$2),INDEX(WH_Backend!$DZ$6:$IO$125,$L78,91),0)</f>
        <v>0</v>
      </c>
      <c r="CZ78">
        <f>IF(AND($L78&lt;=$P$2,92&lt;=$P$2),INDEX(WH_Backend!$DZ$6:$IO$125,$L78,92),0)</f>
        <v>0</v>
      </c>
      <c r="DA78">
        <f>IF(AND($L78&lt;=$P$2,93&lt;=$P$2),INDEX(WH_Backend!$DZ$6:$IO$125,$L78,93),0)</f>
        <v>0</v>
      </c>
      <c r="DB78">
        <f>IF(AND($L78&lt;=$P$2,94&lt;=$P$2),INDEX(WH_Backend!$DZ$6:$IO$125,$L78,94),0)</f>
        <v>0</v>
      </c>
      <c r="DC78">
        <f>IF(AND($L78&lt;=$P$2,95&lt;=$P$2),INDEX(WH_Backend!$DZ$6:$IO$125,$L78,95),0)</f>
        <v>0</v>
      </c>
      <c r="DD78">
        <f>IF(AND($L78&lt;=$P$2,96&lt;=$P$2),INDEX(WH_Backend!$DZ$6:$IO$125,$L78,96),0)</f>
        <v>0</v>
      </c>
      <c r="DE78">
        <f>IF(AND($L78&lt;=$P$2,97&lt;=$P$2),INDEX(WH_Backend!$DZ$6:$IO$125,$L78,97),0)</f>
        <v>0</v>
      </c>
      <c r="DF78">
        <f>IF(AND($L78&lt;=$P$2,98&lt;=$P$2),INDEX(WH_Backend!$DZ$6:$IO$125,$L78,98),0)</f>
        <v>0</v>
      </c>
      <c r="DG78">
        <f>IF(AND($L78&lt;=$P$2,99&lt;=$P$2),INDEX(WH_Backend!$DZ$6:$IO$125,$L78,99),0)</f>
        <v>0</v>
      </c>
      <c r="DH78">
        <f>IF(AND($L78&lt;=$P$2,100&lt;=$P$2),INDEX(WH_Backend!$DZ$6:$IO$125,$L78,100),0)</f>
        <v>0</v>
      </c>
      <c r="DI78">
        <f>IF(AND($L78&lt;=$P$2,101&lt;=$P$2),INDEX(WH_Backend!$DZ$6:$IO$125,$L78,101),0)</f>
        <v>0</v>
      </c>
      <c r="DJ78">
        <f>IF(AND($L78&lt;=$P$2,102&lt;=$P$2),INDEX(WH_Backend!$DZ$6:$IO$125,$L78,102),0)</f>
        <v>0</v>
      </c>
      <c r="DK78">
        <f>IF(AND($L78&lt;=$P$2,103&lt;=$P$2),INDEX(WH_Backend!$DZ$6:$IO$125,$L78,103),0)</f>
        <v>0</v>
      </c>
      <c r="DL78">
        <f>IF(AND($L78&lt;=$P$2,104&lt;=$P$2),INDEX(WH_Backend!$DZ$6:$IO$125,$L78,104),0)</f>
        <v>0</v>
      </c>
      <c r="DM78">
        <f>IF(AND($L78&lt;=$P$2,105&lt;=$P$2),INDEX(WH_Backend!$DZ$6:$IO$125,$L78,105),0)</f>
        <v>0</v>
      </c>
      <c r="DN78">
        <f>IF(AND($L78&lt;=$P$2,106&lt;=$P$2),INDEX(WH_Backend!$DZ$6:$IO$125,$L78,106),0)</f>
        <v>0</v>
      </c>
      <c r="DO78">
        <f>IF(AND($L78&lt;=$P$2,107&lt;=$P$2),INDEX(WH_Backend!$DZ$6:$IO$125,$L78,107),0)</f>
        <v>0</v>
      </c>
      <c r="DP78">
        <f>IF(AND($L78&lt;=$P$2,108&lt;=$P$2),INDEX(WH_Backend!$DZ$6:$IO$125,$L78,108),0)</f>
        <v>0</v>
      </c>
      <c r="DQ78">
        <f>IF(AND($L78&lt;=$P$2,109&lt;=$P$2),INDEX(WH_Backend!$DZ$6:$IO$125,$L78,109),0)</f>
        <v>0</v>
      </c>
      <c r="DR78">
        <f>IF(AND($L78&lt;=$P$2,110&lt;=$P$2),INDEX(WH_Backend!$DZ$6:$IO$125,$L78,110),0)</f>
        <v>0</v>
      </c>
      <c r="DS78">
        <f>IF(AND($L78&lt;=$P$2,111&lt;=$P$2),INDEX(WH_Backend!$DZ$6:$IO$125,$L78,111),0)</f>
        <v>0</v>
      </c>
      <c r="DT78">
        <f>IF(AND($L78&lt;=$P$2,112&lt;=$P$2),INDEX(WH_Backend!$DZ$6:$IO$125,$L78,112),0)</f>
        <v>0</v>
      </c>
      <c r="DU78">
        <f>IF(AND($L78&lt;=$P$2,113&lt;=$P$2),INDEX(WH_Backend!$DZ$6:$IO$125,$L78,113),0)</f>
        <v>0</v>
      </c>
      <c r="DV78">
        <f>IF(AND($L78&lt;=$P$2,114&lt;=$P$2),INDEX(WH_Backend!$DZ$6:$IO$125,$L78,114),0)</f>
        <v>0</v>
      </c>
      <c r="DW78">
        <f>IF(AND($L78&lt;=$P$2,115&lt;=$P$2),INDEX(WH_Backend!$DZ$6:$IO$125,$L78,115),0)</f>
        <v>0</v>
      </c>
      <c r="DX78">
        <f>IF(AND($L78&lt;=$P$2,116&lt;=$P$2),INDEX(WH_Backend!$DZ$6:$IO$125,$L78,116),0)</f>
        <v>0</v>
      </c>
      <c r="DY78">
        <f>IF(AND($L78&lt;=$P$2,117&lt;=$P$2),INDEX(WH_Backend!$DZ$6:$IO$125,$L78,117),0)</f>
        <v>0</v>
      </c>
      <c r="DZ78">
        <f>IF(AND($L78&lt;=$P$2,118&lt;=$P$2),INDEX(WH_Backend!$DZ$6:$IO$125,$L78,118),0)</f>
        <v>0</v>
      </c>
      <c r="EA78">
        <f>IF(AND($L78&lt;=$P$2,119&lt;=$P$2),INDEX(WH_Backend!$DZ$6:$IO$125,$L78,119),0)</f>
        <v>0</v>
      </c>
      <c r="EB78">
        <f>IF(AND($L78&lt;=$P$2,120&lt;=$P$2),INDEX(WH_Backend!$DZ$6:$IO$125,$L78,120),0)</f>
        <v>0</v>
      </c>
    </row>
    <row r="79" spans="1:132" ht="15">
      <c r="A79" s="25">
        <f>IF(L79&lt;=$P$2,INDEX(WH_Backend!$E$6:$E$125,L79),0)</f>
        <v>0</v>
      </c>
      <c r="B79" s="25">
        <f t="array" ref="B79">IF(L79&lt;=$P$2,MMULT(M204:INDEX(M204:EF204,$P$2),$A$6:INDEX($A$6:$A$125,$P$2)),0)</f>
        <v>0</v>
      </c>
      <c r="C79" s="25">
        <f t="shared" si="3"/>
        <v>0</v>
      </c>
      <c r="E79" t="str">
        <f>IF(L79&lt;=$P$2,Inputs!A79,"")</f>
        <v/>
      </c>
      <c r="F79" s="25" t="str">
        <f>IF(L79&lt;=$P$2,Inputs!D79,"")</f>
        <v/>
      </c>
      <c r="G79" s="25" t="str">
        <f t="shared" si="4"/>
        <v/>
      </c>
      <c r="J79" t="str">
        <f>IF($L79&lt;=$E$2,WH_Numerical!$F79,"")</f>
        <v/>
      </c>
      <c r="L79" s="10">
        <v>74</v>
      </c>
      <c r="M79">
        <f>IF(AND($L79&lt;=$P$2,1&lt;=$P$2),INDEX(WH_Backend!$DZ$6:$IO$125,$L79,1),0)</f>
        <v>0</v>
      </c>
      <c r="N79">
        <f>IF(AND($L79&lt;=$P$2,2&lt;=$P$2),INDEX(WH_Backend!$DZ$6:$IO$125,$L79,2),0)</f>
        <v>0</v>
      </c>
      <c r="O79">
        <f>IF(AND($L79&lt;=$P$2,3&lt;=$P$2),INDEX(WH_Backend!$DZ$6:$IO$125,$L79,3),0)</f>
        <v>0</v>
      </c>
      <c r="P79">
        <f>IF(AND($L79&lt;=$P$2,4&lt;=$P$2),INDEX(WH_Backend!$DZ$6:$IO$125,$L79,4),0)</f>
        <v>0</v>
      </c>
      <c r="Q79">
        <f>IF(AND($L79&lt;=$P$2,5&lt;=$P$2),INDEX(WH_Backend!$DZ$6:$IO$125,$L79,5),0)</f>
        <v>0</v>
      </c>
      <c r="R79">
        <f>IF(AND($L79&lt;=$P$2,6&lt;=$P$2),INDEX(WH_Backend!$DZ$6:$IO$125,$L79,6),0)</f>
        <v>0</v>
      </c>
      <c r="S79">
        <f>IF(AND($L79&lt;=$P$2,7&lt;=$P$2),INDEX(WH_Backend!$DZ$6:$IO$125,$L79,7),0)</f>
        <v>0</v>
      </c>
      <c r="T79">
        <f>IF(AND($L79&lt;=$P$2,8&lt;=$P$2),INDEX(WH_Backend!$DZ$6:$IO$125,$L79,8),0)</f>
        <v>0</v>
      </c>
      <c r="U79">
        <f>IF(AND($L79&lt;=$P$2,9&lt;=$P$2),INDEX(WH_Backend!$DZ$6:$IO$125,$L79,9),0)</f>
        <v>0</v>
      </c>
      <c r="V79">
        <f>IF(AND($L79&lt;=$P$2,10&lt;=$P$2),INDEX(WH_Backend!$DZ$6:$IO$125,$L79,10),0)</f>
        <v>0</v>
      </c>
      <c r="W79">
        <f>IF(AND($L79&lt;=$P$2,11&lt;=$P$2),INDEX(WH_Backend!$DZ$6:$IO$125,$L79,11),0)</f>
        <v>0</v>
      </c>
      <c r="X79">
        <f>IF(AND($L79&lt;=$P$2,12&lt;=$P$2),INDEX(WH_Backend!$DZ$6:$IO$125,$L79,12),0)</f>
        <v>0</v>
      </c>
      <c r="Y79">
        <f>IF(AND($L79&lt;=$P$2,13&lt;=$P$2),INDEX(WH_Backend!$DZ$6:$IO$125,$L79,13),0)</f>
        <v>0</v>
      </c>
      <c r="Z79">
        <f>IF(AND($L79&lt;=$P$2,14&lt;=$P$2),INDEX(WH_Backend!$DZ$6:$IO$125,$L79,14),0)</f>
        <v>0</v>
      </c>
      <c r="AA79">
        <f>IF(AND($L79&lt;=$P$2,15&lt;=$P$2),INDEX(WH_Backend!$DZ$6:$IO$125,$L79,15),0)</f>
        <v>0</v>
      </c>
      <c r="AB79">
        <f>IF(AND($L79&lt;=$P$2,16&lt;=$P$2),INDEX(WH_Backend!$DZ$6:$IO$125,$L79,16),0)</f>
        <v>0</v>
      </c>
      <c r="AC79">
        <f>IF(AND($L79&lt;=$P$2,17&lt;=$P$2),INDEX(WH_Backend!$DZ$6:$IO$125,$L79,17),0)</f>
        <v>0</v>
      </c>
      <c r="AD79">
        <f>IF(AND($L79&lt;=$P$2,18&lt;=$P$2),INDEX(WH_Backend!$DZ$6:$IO$125,$L79,18),0)</f>
        <v>0</v>
      </c>
      <c r="AE79">
        <f>IF(AND($L79&lt;=$P$2,19&lt;=$P$2),INDEX(WH_Backend!$DZ$6:$IO$125,$L79,19),0)</f>
        <v>0</v>
      </c>
      <c r="AF79">
        <f>IF(AND($L79&lt;=$P$2,20&lt;=$P$2),INDEX(WH_Backend!$DZ$6:$IO$125,$L79,20),0)</f>
        <v>0</v>
      </c>
      <c r="AG79">
        <f>IF(AND($L79&lt;=$P$2,21&lt;=$P$2),INDEX(WH_Backend!$DZ$6:$IO$125,$L79,21),0)</f>
        <v>0</v>
      </c>
      <c r="AH79">
        <f>IF(AND($L79&lt;=$P$2,22&lt;=$P$2),INDEX(WH_Backend!$DZ$6:$IO$125,$L79,22),0)</f>
        <v>0</v>
      </c>
      <c r="AI79">
        <f>IF(AND($L79&lt;=$P$2,23&lt;=$P$2),INDEX(WH_Backend!$DZ$6:$IO$125,$L79,23),0)</f>
        <v>0</v>
      </c>
      <c r="AJ79">
        <f>IF(AND($L79&lt;=$P$2,24&lt;=$P$2),INDEX(WH_Backend!$DZ$6:$IO$125,$L79,24),0)</f>
        <v>0</v>
      </c>
      <c r="AK79">
        <f>IF(AND($L79&lt;=$P$2,25&lt;=$P$2),INDEX(WH_Backend!$DZ$6:$IO$125,$L79,25),0)</f>
        <v>0</v>
      </c>
      <c r="AL79">
        <f>IF(AND($L79&lt;=$P$2,26&lt;=$P$2),INDEX(WH_Backend!$DZ$6:$IO$125,$L79,26),0)</f>
        <v>0</v>
      </c>
      <c r="AM79">
        <f>IF(AND($L79&lt;=$P$2,27&lt;=$P$2),INDEX(WH_Backend!$DZ$6:$IO$125,$L79,27),0)</f>
        <v>0</v>
      </c>
      <c r="AN79">
        <f>IF(AND($L79&lt;=$P$2,28&lt;=$P$2),INDEX(WH_Backend!$DZ$6:$IO$125,$L79,28),0)</f>
        <v>0</v>
      </c>
      <c r="AO79">
        <f>IF(AND($L79&lt;=$P$2,29&lt;=$P$2),INDEX(WH_Backend!$DZ$6:$IO$125,$L79,29),0)</f>
        <v>0</v>
      </c>
      <c r="AP79">
        <f>IF(AND($L79&lt;=$P$2,30&lt;=$P$2),INDEX(WH_Backend!$DZ$6:$IO$125,$L79,30),0)</f>
        <v>0</v>
      </c>
      <c r="AQ79">
        <f>IF(AND($L79&lt;=$P$2,31&lt;=$P$2),INDEX(WH_Backend!$DZ$6:$IO$125,$L79,31),0)</f>
        <v>0</v>
      </c>
      <c r="AR79">
        <f>IF(AND($L79&lt;=$P$2,32&lt;=$P$2),INDEX(WH_Backend!$DZ$6:$IO$125,$L79,32),0)</f>
        <v>0</v>
      </c>
      <c r="AS79">
        <f>IF(AND($L79&lt;=$P$2,33&lt;=$P$2),INDEX(WH_Backend!$DZ$6:$IO$125,$L79,33),0)</f>
        <v>0</v>
      </c>
      <c r="AT79">
        <f>IF(AND($L79&lt;=$P$2,34&lt;=$P$2),INDEX(WH_Backend!$DZ$6:$IO$125,$L79,34),0)</f>
        <v>0</v>
      </c>
      <c r="AU79">
        <f>IF(AND($L79&lt;=$P$2,35&lt;=$P$2),INDEX(WH_Backend!$DZ$6:$IO$125,$L79,35),0)</f>
        <v>0</v>
      </c>
      <c r="AV79">
        <f>IF(AND($L79&lt;=$P$2,36&lt;=$P$2),INDEX(WH_Backend!$DZ$6:$IO$125,$L79,36),0)</f>
        <v>0</v>
      </c>
      <c r="AW79">
        <f>IF(AND($L79&lt;=$P$2,37&lt;=$P$2),INDEX(WH_Backend!$DZ$6:$IO$125,$L79,37),0)</f>
        <v>0</v>
      </c>
      <c r="AX79">
        <f>IF(AND($L79&lt;=$P$2,38&lt;=$P$2),INDEX(WH_Backend!$DZ$6:$IO$125,$L79,38),0)</f>
        <v>0</v>
      </c>
      <c r="AY79">
        <f>IF(AND($L79&lt;=$P$2,39&lt;=$P$2),INDEX(WH_Backend!$DZ$6:$IO$125,$L79,39),0)</f>
        <v>0</v>
      </c>
      <c r="AZ79">
        <f>IF(AND($L79&lt;=$P$2,40&lt;=$P$2),INDEX(WH_Backend!$DZ$6:$IO$125,$L79,40),0)</f>
        <v>0</v>
      </c>
      <c r="BA79">
        <f>IF(AND($L79&lt;=$P$2,41&lt;=$P$2),INDEX(WH_Backend!$DZ$6:$IO$125,$L79,41),0)</f>
        <v>0</v>
      </c>
      <c r="BB79">
        <f>IF(AND($L79&lt;=$P$2,42&lt;=$P$2),INDEX(WH_Backend!$DZ$6:$IO$125,$L79,42),0)</f>
        <v>0</v>
      </c>
      <c r="BC79">
        <f>IF(AND($L79&lt;=$P$2,43&lt;=$P$2),INDEX(WH_Backend!$DZ$6:$IO$125,$L79,43),0)</f>
        <v>0</v>
      </c>
      <c r="BD79">
        <f>IF(AND($L79&lt;=$P$2,44&lt;=$P$2),INDEX(WH_Backend!$DZ$6:$IO$125,$L79,44),0)</f>
        <v>0</v>
      </c>
      <c r="BE79">
        <f>IF(AND($L79&lt;=$P$2,45&lt;=$P$2),INDEX(WH_Backend!$DZ$6:$IO$125,$L79,45),0)</f>
        <v>0</v>
      </c>
      <c r="BF79">
        <f>IF(AND($L79&lt;=$P$2,46&lt;=$P$2),INDEX(WH_Backend!$DZ$6:$IO$125,$L79,46),0)</f>
        <v>0</v>
      </c>
      <c r="BG79">
        <f>IF(AND($L79&lt;=$P$2,47&lt;=$P$2),INDEX(WH_Backend!$DZ$6:$IO$125,$L79,47),0)</f>
        <v>0</v>
      </c>
      <c r="BH79">
        <f>IF(AND($L79&lt;=$P$2,48&lt;=$P$2),INDEX(WH_Backend!$DZ$6:$IO$125,$L79,48),0)</f>
        <v>0</v>
      </c>
      <c r="BI79">
        <f>IF(AND($L79&lt;=$P$2,49&lt;=$P$2),INDEX(WH_Backend!$DZ$6:$IO$125,$L79,49),0)</f>
        <v>0</v>
      </c>
      <c r="BJ79">
        <f>IF(AND($L79&lt;=$P$2,50&lt;=$P$2),INDEX(WH_Backend!$DZ$6:$IO$125,$L79,50),0)</f>
        <v>0</v>
      </c>
      <c r="BK79">
        <f>IF(AND($L79&lt;=$P$2,51&lt;=$P$2),INDEX(WH_Backend!$DZ$6:$IO$125,$L79,51),0)</f>
        <v>0</v>
      </c>
      <c r="BL79">
        <f>IF(AND($L79&lt;=$P$2,52&lt;=$P$2),INDEX(WH_Backend!$DZ$6:$IO$125,$L79,52),0)</f>
        <v>0</v>
      </c>
      <c r="BM79">
        <f>IF(AND($L79&lt;=$P$2,53&lt;=$P$2),INDEX(WH_Backend!$DZ$6:$IO$125,$L79,53),0)</f>
        <v>0</v>
      </c>
      <c r="BN79">
        <f>IF(AND($L79&lt;=$P$2,54&lt;=$P$2),INDEX(WH_Backend!$DZ$6:$IO$125,$L79,54),0)</f>
        <v>0</v>
      </c>
      <c r="BO79">
        <f>IF(AND($L79&lt;=$P$2,55&lt;=$P$2),INDEX(WH_Backend!$DZ$6:$IO$125,$L79,55),0)</f>
        <v>0</v>
      </c>
      <c r="BP79">
        <f>IF(AND($L79&lt;=$P$2,56&lt;=$P$2),INDEX(WH_Backend!$DZ$6:$IO$125,$L79,56),0)</f>
        <v>0</v>
      </c>
      <c r="BQ79">
        <f>IF(AND($L79&lt;=$P$2,57&lt;=$P$2),INDEX(WH_Backend!$DZ$6:$IO$125,$L79,57),0)</f>
        <v>0</v>
      </c>
      <c r="BR79">
        <f>IF(AND($L79&lt;=$P$2,58&lt;=$P$2),INDEX(WH_Backend!$DZ$6:$IO$125,$L79,58),0)</f>
        <v>0</v>
      </c>
      <c r="BS79">
        <f>IF(AND($L79&lt;=$P$2,59&lt;=$P$2),INDEX(WH_Backend!$DZ$6:$IO$125,$L79,59),0)</f>
        <v>0</v>
      </c>
      <c r="BT79">
        <f>IF(AND($L79&lt;=$P$2,60&lt;=$P$2),INDEX(WH_Backend!$DZ$6:$IO$125,$L79,60),0)</f>
        <v>0</v>
      </c>
      <c r="BU79">
        <f>IF(AND($L79&lt;=$P$2,61&lt;=$P$2),INDEX(WH_Backend!$DZ$6:$IO$125,$L79,61),0)</f>
        <v>0</v>
      </c>
      <c r="BV79">
        <f>IF(AND($L79&lt;=$P$2,62&lt;=$P$2),INDEX(WH_Backend!$DZ$6:$IO$125,$L79,62),0)</f>
        <v>0</v>
      </c>
      <c r="BW79">
        <f>IF(AND($L79&lt;=$P$2,63&lt;=$P$2),INDEX(WH_Backend!$DZ$6:$IO$125,$L79,63),0)</f>
        <v>0</v>
      </c>
      <c r="BX79">
        <f>IF(AND($L79&lt;=$P$2,64&lt;=$P$2),INDEX(WH_Backend!$DZ$6:$IO$125,$L79,64),0)</f>
        <v>0</v>
      </c>
      <c r="BY79">
        <f>IF(AND($L79&lt;=$P$2,65&lt;=$P$2),INDEX(WH_Backend!$DZ$6:$IO$125,$L79,65),0)</f>
        <v>0</v>
      </c>
      <c r="BZ79">
        <f>IF(AND($L79&lt;=$P$2,66&lt;=$P$2),INDEX(WH_Backend!$DZ$6:$IO$125,$L79,66),0)</f>
        <v>0</v>
      </c>
      <c r="CA79">
        <f>IF(AND($L79&lt;=$P$2,67&lt;=$P$2),INDEX(WH_Backend!$DZ$6:$IO$125,$L79,67),0)</f>
        <v>0</v>
      </c>
      <c r="CB79">
        <f>IF(AND($L79&lt;=$P$2,68&lt;=$P$2),INDEX(WH_Backend!$DZ$6:$IO$125,$L79,68),0)</f>
        <v>0</v>
      </c>
      <c r="CC79">
        <f>IF(AND($L79&lt;=$P$2,69&lt;=$P$2),INDEX(WH_Backend!$DZ$6:$IO$125,$L79,69),0)</f>
        <v>0</v>
      </c>
      <c r="CD79">
        <f>IF(AND($L79&lt;=$P$2,70&lt;=$P$2),INDEX(WH_Backend!$DZ$6:$IO$125,$L79,70),0)</f>
        <v>0</v>
      </c>
      <c r="CE79">
        <f>IF(AND($L79&lt;=$P$2,71&lt;=$P$2),INDEX(WH_Backend!$DZ$6:$IO$125,$L79,71),0)</f>
        <v>0</v>
      </c>
      <c r="CF79">
        <f>IF(AND($L79&lt;=$P$2,72&lt;=$P$2),INDEX(WH_Backend!$DZ$6:$IO$125,$L79,72),0)</f>
        <v>0</v>
      </c>
      <c r="CG79">
        <f>IF(AND($L79&lt;=$P$2,73&lt;=$P$2),INDEX(WH_Backend!$DZ$6:$IO$125,$L79,73),0)</f>
        <v>0</v>
      </c>
      <c r="CH79">
        <f>IF(AND($L79&lt;=$P$2,74&lt;=$P$2),INDEX(WH_Backend!$DZ$6:$IO$125,$L79,74),0)</f>
        <v>0</v>
      </c>
      <c r="CI79">
        <f>IF(AND($L79&lt;=$P$2,75&lt;=$P$2),INDEX(WH_Backend!$DZ$6:$IO$125,$L79,75),0)</f>
        <v>0</v>
      </c>
      <c r="CJ79">
        <f>IF(AND($L79&lt;=$P$2,76&lt;=$P$2),INDEX(WH_Backend!$DZ$6:$IO$125,$L79,76),0)</f>
        <v>0</v>
      </c>
      <c r="CK79">
        <f>IF(AND($L79&lt;=$P$2,77&lt;=$P$2),INDEX(WH_Backend!$DZ$6:$IO$125,$L79,77),0)</f>
        <v>0</v>
      </c>
      <c r="CL79">
        <f>IF(AND($L79&lt;=$P$2,78&lt;=$P$2),INDEX(WH_Backend!$DZ$6:$IO$125,$L79,78),0)</f>
        <v>0</v>
      </c>
      <c r="CM79">
        <f>IF(AND($L79&lt;=$P$2,79&lt;=$P$2),INDEX(WH_Backend!$DZ$6:$IO$125,$L79,79),0)</f>
        <v>0</v>
      </c>
      <c r="CN79">
        <f>IF(AND($L79&lt;=$P$2,80&lt;=$P$2),INDEX(WH_Backend!$DZ$6:$IO$125,$L79,80),0)</f>
        <v>0</v>
      </c>
      <c r="CO79">
        <f>IF(AND($L79&lt;=$P$2,81&lt;=$P$2),INDEX(WH_Backend!$DZ$6:$IO$125,$L79,81),0)</f>
        <v>0</v>
      </c>
      <c r="CP79">
        <f>IF(AND($L79&lt;=$P$2,82&lt;=$P$2),INDEX(WH_Backend!$DZ$6:$IO$125,$L79,82),0)</f>
        <v>0</v>
      </c>
      <c r="CQ79">
        <f>IF(AND($L79&lt;=$P$2,83&lt;=$P$2),INDEX(WH_Backend!$DZ$6:$IO$125,$L79,83),0)</f>
        <v>0</v>
      </c>
      <c r="CR79">
        <f>IF(AND($L79&lt;=$P$2,84&lt;=$P$2),INDEX(WH_Backend!$DZ$6:$IO$125,$L79,84),0)</f>
        <v>0</v>
      </c>
      <c r="CS79">
        <f>IF(AND($L79&lt;=$P$2,85&lt;=$P$2),INDEX(WH_Backend!$DZ$6:$IO$125,$L79,85),0)</f>
        <v>0</v>
      </c>
      <c r="CT79">
        <f>IF(AND($L79&lt;=$P$2,86&lt;=$P$2),INDEX(WH_Backend!$DZ$6:$IO$125,$L79,86),0)</f>
        <v>0</v>
      </c>
      <c r="CU79">
        <f>IF(AND($L79&lt;=$P$2,87&lt;=$P$2),INDEX(WH_Backend!$DZ$6:$IO$125,$L79,87),0)</f>
        <v>0</v>
      </c>
      <c r="CV79">
        <f>IF(AND($L79&lt;=$P$2,88&lt;=$P$2),INDEX(WH_Backend!$DZ$6:$IO$125,$L79,88),0)</f>
        <v>0</v>
      </c>
      <c r="CW79">
        <f>IF(AND($L79&lt;=$P$2,89&lt;=$P$2),INDEX(WH_Backend!$DZ$6:$IO$125,$L79,89),0)</f>
        <v>0</v>
      </c>
      <c r="CX79">
        <f>IF(AND($L79&lt;=$P$2,90&lt;=$P$2),INDEX(WH_Backend!$DZ$6:$IO$125,$L79,90),0)</f>
        <v>0</v>
      </c>
      <c r="CY79">
        <f>IF(AND($L79&lt;=$P$2,91&lt;=$P$2),INDEX(WH_Backend!$DZ$6:$IO$125,$L79,91),0)</f>
        <v>0</v>
      </c>
      <c r="CZ79">
        <f>IF(AND($L79&lt;=$P$2,92&lt;=$P$2),INDEX(WH_Backend!$DZ$6:$IO$125,$L79,92),0)</f>
        <v>0</v>
      </c>
      <c r="DA79">
        <f>IF(AND($L79&lt;=$P$2,93&lt;=$P$2),INDEX(WH_Backend!$DZ$6:$IO$125,$L79,93),0)</f>
        <v>0</v>
      </c>
      <c r="DB79">
        <f>IF(AND($L79&lt;=$P$2,94&lt;=$P$2),INDEX(WH_Backend!$DZ$6:$IO$125,$L79,94),0)</f>
        <v>0</v>
      </c>
      <c r="DC79">
        <f>IF(AND($L79&lt;=$P$2,95&lt;=$P$2),INDEX(WH_Backend!$DZ$6:$IO$125,$L79,95),0)</f>
        <v>0</v>
      </c>
      <c r="DD79">
        <f>IF(AND($L79&lt;=$P$2,96&lt;=$P$2),INDEX(WH_Backend!$DZ$6:$IO$125,$L79,96),0)</f>
        <v>0</v>
      </c>
      <c r="DE79">
        <f>IF(AND($L79&lt;=$P$2,97&lt;=$P$2),INDEX(WH_Backend!$DZ$6:$IO$125,$L79,97),0)</f>
        <v>0</v>
      </c>
      <c r="DF79">
        <f>IF(AND($L79&lt;=$P$2,98&lt;=$P$2),INDEX(WH_Backend!$DZ$6:$IO$125,$L79,98),0)</f>
        <v>0</v>
      </c>
      <c r="DG79">
        <f>IF(AND($L79&lt;=$P$2,99&lt;=$P$2),INDEX(WH_Backend!$DZ$6:$IO$125,$L79,99),0)</f>
        <v>0</v>
      </c>
      <c r="DH79">
        <f>IF(AND($L79&lt;=$P$2,100&lt;=$P$2),INDEX(WH_Backend!$DZ$6:$IO$125,$L79,100),0)</f>
        <v>0</v>
      </c>
      <c r="DI79">
        <f>IF(AND($L79&lt;=$P$2,101&lt;=$P$2),INDEX(WH_Backend!$DZ$6:$IO$125,$L79,101),0)</f>
        <v>0</v>
      </c>
      <c r="DJ79">
        <f>IF(AND($L79&lt;=$P$2,102&lt;=$P$2),INDEX(WH_Backend!$DZ$6:$IO$125,$L79,102),0)</f>
        <v>0</v>
      </c>
      <c r="DK79">
        <f>IF(AND($L79&lt;=$P$2,103&lt;=$P$2),INDEX(WH_Backend!$DZ$6:$IO$125,$L79,103),0)</f>
        <v>0</v>
      </c>
      <c r="DL79">
        <f>IF(AND($L79&lt;=$P$2,104&lt;=$P$2),INDEX(WH_Backend!$DZ$6:$IO$125,$L79,104),0)</f>
        <v>0</v>
      </c>
      <c r="DM79">
        <f>IF(AND($L79&lt;=$P$2,105&lt;=$P$2),INDEX(WH_Backend!$DZ$6:$IO$125,$L79,105),0)</f>
        <v>0</v>
      </c>
      <c r="DN79">
        <f>IF(AND($L79&lt;=$P$2,106&lt;=$P$2),INDEX(WH_Backend!$DZ$6:$IO$125,$L79,106),0)</f>
        <v>0</v>
      </c>
      <c r="DO79">
        <f>IF(AND($L79&lt;=$P$2,107&lt;=$P$2),INDEX(WH_Backend!$DZ$6:$IO$125,$L79,107),0)</f>
        <v>0</v>
      </c>
      <c r="DP79">
        <f>IF(AND($L79&lt;=$P$2,108&lt;=$P$2),INDEX(WH_Backend!$DZ$6:$IO$125,$L79,108),0)</f>
        <v>0</v>
      </c>
      <c r="DQ79">
        <f>IF(AND($L79&lt;=$P$2,109&lt;=$P$2),INDEX(WH_Backend!$DZ$6:$IO$125,$L79,109),0)</f>
        <v>0</v>
      </c>
      <c r="DR79">
        <f>IF(AND($L79&lt;=$P$2,110&lt;=$P$2),INDEX(WH_Backend!$DZ$6:$IO$125,$L79,110),0)</f>
        <v>0</v>
      </c>
      <c r="DS79">
        <f>IF(AND($L79&lt;=$P$2,111&lt;=$P$2),INDEX(WH_Backend!$DZ$6:$IO$125,$L79,111),0)</f>
        <v>0</v>
      </c>
      <c r="DT79">
        <f>IF(AND($L79&lt;=$P$2,112&lt;=$P$2),INDEX(WH_Backend!$DZ$6:$IO$125,$L79,112),0)</f>
        <v>0</v>
      </c>
      <c r="DU79">
        <f>IF(AND($L79&lt;=$P$2,113&lt;=$P$2),INDEX(WH_Backend!$DZ$6:$IO$125,$L79,113),0)</f>
        <v>0</v>
      </c>
      <c r="DV79">
        <f>IF(AND($L79&lt;=$P$2,114&lt;=$P$2),INDEX(WH_Backend!$DZ$6:$IO$125,$L79,114),0)</f>
        <v>0</v>
      </c>
      <c r="DW79">
        <f>IF(AND($L79&lt;=$P$2,115&lt;=$P$2),INDEX(WH_Backend!$DZ$6:$IO$125,$L79,115),0)</f>
        <v>0</v>
      </c>
      <c r="DX79">
        <f>IF(AND($L79&lt;=$P$2,116&lt;=$P$2),INDEX(WH_Backend!$DZ$6:$IO$125,$L79,116),0)</f>
        <v>0</v>
      </c>
      <c r="DY79">
        <f>IF(AND($L79&lt;=$P$2,117&lt;=$P$2),INDEX(WH_Backend!$DZ$6:$IO$125,$L79,117),0)</f>
        <v>0</v>
      </c>
      <c r="DZ79">
        <f>IF(AND($L79&lt;=$P$2,118&lt;=$P$2),INDEX(WH_Backend!$DZ$6:$IO$125,$L79,118),0)</f>
        <v>0</v>
      </c>
      <c r="EA79">
        <f>IF(AND($L79&lt;=$P$2,119&lt;=$P$2),INDEX(WH_Backend!$DZ$6:$IO$125,$L79,119),0)</f>
        <v>0</v>
      </c>
      <c r="EB79">
        <f>IF(AND($L79&lt;=$P$2,120&lt;=$P$2),INDEX(WH_Backend!$DZ$6:$IO$125,$L79,120),0)</f>
        <v>0</v>
      </c>
    </row>
    <row r="80" spans="1:132" ht="15">
      <c r="A80" s="25">
        <f>IF(L80&lt;=$P$2,INDEX(WH_Backend!$E$6:$E$125,L80),0)</f>
        <v>0</v>
      </c>
      <c r="B80" s="25">
        <f t="array" ref="B80">IF(L80&lt;=$P$2,MMULT(M205:INDEX(M205:EF205,$P$2),$A$6:INDEX($A$6:$A$125,$P$2)),0)</f>
        <v>0</v>
      </c>
      <c r="C80" s="25">
        <f t="shared" si="3"/>
        <v>0</v>
      </c>
      <c r="E80" t="str">
        <f>IF(L80&lt;=$P$2,Inputs!A80,"")</f>
        <v/>
      </c>
      <c r="F80" s="25" t="str">
        <f>IF(L80&lt;=$P$2,Inputs!D80,"")</f>
        <v/>
      </c>
      <c r="G80" s="25" t="str">
        <f t="shared" si="4"/>
        <v/>
      </c>
      <c r="J80" t="str">
        <f>IF($L80&lt;=$E$2,WH_Numerical!$F80,"")</f>
        <v/>
      </c>
      <c r="L80" s="10">
        <v>75</v>
      </c>
      <c r="M80">
        <f>IF(AND($L80&lt;=$P$2,1&lt;=$P$2),INDEX(WH_Backend!$DZ$6:$IO$125,$L80,1),0)</f>
        <v>0</v>
      </c>
      <c r="N80">
        <f>IF(AND($L80&lt;=$P$2,2&lt;=$P$2),INDEX(WH_Backend!$DZ$6:$IO$125,$L80,2),0)</f>
        <v>0</v>
      </c>
      <c r="O80">
        <f>IF(AND($L80&lt;=$P$2,3&lt;=$P$2),INDEX(WH_Backend!$DZ$6:$IO$125,$L80,3),0)</f>
        <v>0</v>
      </c>
      <c r="P80">
        <f>IF(AND($L80&lt;=$P$2,4&lt;=$P$2),INDEX(WH_Backend!$DZ$6:$IO$125,$L80,4),0)</f>
        <v>0</v>
      </c>
      <c r="Q80">
        <f>IF(AND($L80&lt;=$P$2,5&lt;=$P$2),INDEX(WH_Backend!$DZ$6:$IO$125,$L80,5),0)</f>
        <v>0</v>
      </c>
      <c r="R80">
        <f>IF(AND($L80&lt;=$P$2,6&lt;=$P$2),INDEX(WH_Backend!$DZ$6:$IO$125,$L80,6),0)</f>
        <v>0</v>
      </c>
      <c r="S80">
        <f>IF(AND($L80&lt;=$P$2,7&lt;=$P$2),INDEX(WH_Backend!$DZ$6:$IO$125,$L80,7),0)</f>
        <v>0</v>
      </c>
      <c r="T80">
        <f>IF(AND($L80&lt;=$P$2,8&lt;=$P$2),INDEX(WH_Backend!$DZ$6:$IO$125,$L80,8),0)</f>
        <v>0</v>
      </c>
      <c r="U80">
        <f>IF(AND($L80&lt;=$P$2,9&lt;=$P$2),INDEX(WH_Backend!$DZ$6:$IO$125,$L80,9),0)</f>
        <v>0</v>
      </c>
      <c r="V80">
        <f>IF(AND($L80&lt;=$P$2,10&lt;=$P$2),INDEX(WH_Backend!$DZ$6:$IO$125,$L80,10),0)</f>
        <v>0</v>
      </c>
      <c r="W80">
        <f>IF(AND($L80&lt;=$P$2,11&lt;=$P$2),INDEX(WH_Backend!$DZ$6:$IO$125,$L80,11),0)</f>
        <v>0</v>
      </c>
      <c r="X80">
        <f>IF(AND($L80&lt;=$P$2,12&lt;=$P$2),INDEX(WH_Backend!$DZ$6:$IO$125,$L80,12),0)</f>
        <v>0</v>
      </c>
      <c r="Y80">
        <f>IF(AND($L80&lt;=$P$2,13&lt;=$P$2),INDEX(WH_Backend!$DZ$6:$IO$125,$L80,13),0)</f>
        <v>0</v>
      </c>
      <c r="Z80">
        <f>IF(AND($L80&lt;=$P$2,14&lt;=$P$2),INDEX(WH_Backend!$DZ$6:$IO$125,$L80,14),0)</f>
        <v>0</v>
      </c>
      <c r="AA80">
        <f>IF(AND($L80&lt;=$P$2,15&lt;=$P$2),INDEX(WH_Backend!$DZ$6:$IO$125,$L80,15),0)</f>
        <v>0</v>
      </c>
      <c r="AB80">
        <f>IF(AND($L80&lt;=$P$2,16&lt;=$P$2),INDEX(WH_Backend!$DZ$6:$IO$125,$L80,16),0)</f>
        <v>0</v>
      </c>
      <c r="AC80">
        <f>IF(AND($L80&lt;=$P$2,17&lt;=$P$2),INDEX(WH_Backend!$DZ$6:$IO$125,$L80,17),0)</f>
        <v>0</v>
      </c>
      <c r="AD80">
        <f>IF(AND($L80&lt;=$P$2,18&lt;=$P$2),INDEX(WH_Backend!$DZ$6:$IO$125,$L80,18),0)</f>
        <v>0</v>
      </c>
      <c r="AE80">
        <f>IF(AND($L80&lt;=$P$2,19&lt;=$P$2),INDEX(WH_Backend!$DZ$6:$IO$125,$L80,19),0)</f>
        <v>0</v>
      </c>
      <c r="AF80">
        <f>IF(AND($L80&lt;=$P$2,20&lt;=$P$2),INDEX(WH_Backend!$DZ$6:$IO$125,$L80,20),0)</f>
        <v>0</v>
      </c>
      <c r="AG80">
        <f>IF(AND($L80&lt;=$P$2,21&lt;=$P$2),INDEX(WH_Backend!$DZ$6:$IO$125,$L80,21),0)</f>
        <v>0</v>
      </c>
      <c r="AH80">
        <f>IF(AND($L80&lt;=$P$2,22&lt;=$P$2),INDEX(WH_Backend!$DZ$6:$IO$125,$L80,22),0)</f>
        <v>0</v>
      </c>
      <c r="AI80">
        <f>IF(AND($L80&lt;=$P$2,23&lt;=$P$2),INDEX(WH_Backend!$DZ$6:$IO$125,$L80,23),0)</f>
        <v>0</v>
      </c>
      <c r="AJ80">
        <f>IF(AND($L80&lt;=$P$2,24&lt;=$P$2),INDEX(WH_Backend!$DZ$6:$IO$125,$L80,24),0)</f>
        <v>0</v>
      </c>
      <c r="AK80">
        <f>IF(AND($L80&lt;=$P$2,25&lt;=$P$2),INDEX(WH_Backend!$DZ$6:$IO$125,$L80,25),0)</f>
        <v>0</v>
      </c>
      <c r="AL80">
        <f>IF(AND($L80&lt;=$P$2,26&lt;=$P$2),INDEX(WH_Backend!$DZ$6:$IO$125,$L80,26),0)</f>
        <v>0</v>
      </c>
      <c r="AM80">
        <f>IF(AND($L80&lt;=$P$2,27&lt;=$P$2),INDEX(WH_Backend!$DZ$6:$IO$125,$L80,27),0)</f>
        <v>0</v>
      </c>
      <c r="AN80">
        <f>IF(AND($L80&lt;=$P$2,28&lt;=$P$2),INDEX(WH_Backend!$DZ$6:$IO$125,$L80,28),0)</f>
        <v>0</v>
      </c>
      <c r="AO80">
        <f>IF(AND($L80&lt;=$P$2,29&lt;=$P$2),INDEX(WH_Backend!$DZ$6:$IO$125,$L80,29),0)</f>
        <v>0</v>
      </c>
      <c r="AP80">
        <f>IF(AND($L80&lt;=$P$2,30&lt;=$P$2),INDEX(WH_Backend!$DZ$6:$IO$125,$L80,30),0)</f>
        <v>0</v>
      </c>
      <c r="AQ80">
        <f>IF(AND($L80&lt;=$P$2,31&lt;=$P$2),INDEX(WH_Backend!$DZ$6:$IO$125,$L80,31),0)</f>
        <v>0</v>
      </c>
      <c r="AR80">
        <f>IF(AND($L80&lt;=$P$2,32&lt;=$P$2),INDEX(WH_Backend!$DZ$6:$IO$125,$L80,32),0)</f>
        <v>0</v>
      </c>
      <c r="AS80">
        <f>IF(AND($L80&lt;=$P$2,33&lt;=$P$2),INDEX(WH_Backend!$DZ$6:$IO$125,$L80,33),0)</f>
        <v>0</v>
      </c>
      <c r="AT80">
        <f>IF(AND($L80&lt;=$P$2,34&lt;=$P$2),INDEX(WH_Backend!$DZ$6:$IO$125,$L80,34),0)</f>
        <v>0</v>
      </c>
      <c r="AU80">
        <f>IF(AND($L80&lt;=$P$2,35&lt;=$P$2),INDEX(WH_Backend!$DZ$6:$IO$125,$L80,35),0)</f>
        <v>0</v>
      </c>
      <c r="AV80">
        <f>IF(AND($L80&lt;=$P$2,36&lt;=$P$2),INDEX(WH_Backend!$DZ$6:$IO$125,$L80,36),0)</f>
        <v>0</v>
      </c>
      <c r="AW80">
        <f>IF(AND($L80&lt;=$P$2,37&lt;=$P$2),INDEX(WH_Backend!$DZ$6:$IO$125,$L80,37),0)</f>
        <v>0</v>
      </c>
      <c r="AX80">
        <f>IF(AND($L80&lt;=$P$2,38&lt;=$P$2),INDEX(WH_Backend!$DZ$6:$IO$125,$L80,38),0)</f>
        <v>0</v>
      </c>
      <c r="AY80">
        <f>IF(AND($L80&lt;=$P$2,39&lt;=$P$2),INDEX(WH_Backend!$DZ$6:$IO$125,$L80,39),0)</f>
        <v>0</v>
      </c>
      <c r="AZ80">
        <f>IF(AND($L80&lt;=$P$2,40&lt;=$P$2),INDEX(WH_Backend!$DZ$6:$IO$125,$L80,40),0)</f>
        <v>0</v>
      </c>
      <c r="BA80">
        <f>IF(AND($L80&lt;=$P$2,41&lt;=$P$2),INDEX(WH_Backend!$DZ$6:$IO$125,$L80,41),0)</f>
        <v>0</v>
      </c>
      <c r="BB80">
        <f>IF(AND($L80&lt;=$P$2,42&lt;=$P$2),INDEX(WH_Backend!$DZ$6:$IO$125,$L80,42),0)</f>
        <v>0</v>
      </c>
      <c r="BC80">
        <f>IF(AND($L80&lt;=$P$2,43&lt;=$P$2),INDEX(WH_Backend!$DZ$6:$IO$125,$L80,43),0)</f>
        <v>0</v>
      </c>
      <c r="BD80">
        <f>IF(AND($L80&lt;=$P$2,44&lt;=$P$2),INDEX(WH_Backend!$DZ$6:$IO$125,$L80,44),0)</f>
        <v>0</v>
      </c>
      <c r="BE80">
        <f>IF(AND($L80&lt;=$P$2,45&lt;=$P$2),INDEX(WH_Backend!$DZ$6:$IO$125,$L80,45),0)</f>
        <v>0</v>
      </c>
      <c r="BF80">
        <f>IF(AND($L80&lt;=$P$2,46&lt;=$P$2),INDEX(WH_Backend!$DZ$6:$IO$125,$L80,46),0)</f>
        <v>0</v>
      </c>
      <c r="BG80">
        <f>IF(AND($L80&lt;=$P$2,47&lt;=$P$2),INDEX(WH_Backend!$DZ$6:$IO$125,$L80,47),0)</f>
        <v>0</v>
      </c>
      <c r="BH80">
        <f>IF(AND($L80&lt;=$P$2,48&lt;=$P$2),INDEX(WH_Backend!$DZ$6:$IO$125,$L80,48),0)</f>
        <v>0</v>
      </c>
      <c r="BI80">
        <f>IF(AND($L80&lt;=$P$2,49&lt;=$P$2),INDEX(WH_Backend!$DZ$6:$IO$125,$L80,49),0)</f>
        <v>0</v>
      </c>
      <c r="BJ80">
        <f>IF(AND($L80&lt;=$P$2,50&lt;=$P$2),INDEX(WH_Backend!$DZ$6:$IO$125,$L80,50),0)</f>
        <v>0</v>
      </c>
      <c r="BK80">
        <f>IF(AND($L80&lt;=$P$2,51&lt;=$P$2),INDEX(WH_Backend!$DZ$6:$IO$125,$L80,51),0)</f>
        <v>0</v>
      </c>
      <c r="BL80">
        <f>IF(AND($L80&lt;=$P$2,52&lt;=$P$2),INDEX(WH_Backend!$DZ$6:$IO$125,$L80,52),0)</f>
        <v>0</v>
      </c>
      <c r="BM80">
        <f>IF(AND($L80&lt;=$P$2,53&lt;=$P$2),INDEX(WH_Backend!$DZ$6:$IO$125,$L80,53),0)</f>
        <v>0</v>
      </c>
      <c r="BN80">
        <f>IF(AND($L80&lt;=$P$2,54&lt;=$P$2),INDEX(WH_Backend!$DZ$6:$IO$125,$L80,54),0)</f>
        <v>0</v>
      </c>
      <c r="BO80">
        <f>IF(AND($L80&lt;=$P$2,55&lt;=$P$2),INDEX(WH_Backend!$DZ$6:$IO$125,$L80,55),0)</f>
        <v>0</v>
      </c>
      <c r="BP80">
        <f>IF(AND($L80&lt;=$P$2,56&lt;=$P$2),INDEX(WH_Backend!$DZ$6:$IO$125,$L80,56),0)</f>
        <v>0</v>
      </c>
      <c r="BQ80">
        <f>IF(AND($L80&lt;=$P$2,57&lt;=$P$2),INDEX(WH_Backend!$DZ$6:$IO$125,$L80,57),0)</f>
        <v>0</v>
      </c>
      <c r="BR80">
        <f>IF(AND($L80&lt;=$P$2,58&lt;=$P$2),INDEX(WH_Backend!$DZ$6:$IO$125,$L80,58),0)</f>
        <v>0</v>
      </c>
      <c r="BS80">
        <f>IF(AND($L80&lt;=$P$2,59&lt;=$P$2),INDEX(WH_Backend!$DZ$6:$IO$125,$L80,59),0)</f>
        <v>0</v>
      </c>
      <c r="BT80">
        <f>IF(AND($L80&lt;=$P$2,60&lt;=$P$2),INDEX(WH_Backend!$DZ$6:$IO$125,$L80,60),0)</f>
        <v>0</v>
      </c>
      <c r="BU80">
        <f>IF(AND($L80&lt;=$P$2,61&lt;=$P$2),INDEX(WH_Backend!$DZ$6:$IO$125,$L80,61),0)</f>
        <v>0</v>
      </c>
      <c r="BV80">
        <f>IF(AND($L80&lt;=$P$2,62&lt;=$P$2),INDEX(WH_Backend!$DZ$6:$IO$125,$L80,62),0)</f>
        <v>0</v>
      </c>
      <c r="BW80">
        <f>IF(AND($L80&lt;=$P$2,63&lt;=$P$2),INDEX(WH_Backend!$DZ$6:$IO$125,$L80,63),0)</f>
        <v>0</v>
      </c>
      <c r="BX80">
        <f>IF(AND($L80&lt;=$P$2,64&lt;=$P$2),INDEX(WH_Backend!$DZ$6:$IO$125,$L80,64),0)</f>
        <v>0</v>
      </c>
      <c r="BY80">
        <f>IF(AND($L80&lt;=$P$2,65&lt;=$P$2),INDEX(WH_Backend!$DZ$6:$IO$125,$L80,65),0)</f>
        <v>0</v>
      </c>
      <c r="BZ80">
        <f>IF(AND($L80&lt;=$P$2,66&lt;=$P$2),INDEX(WH_Backend!$DZ$6:$IO$125,$L80,66),0)</f>
        <v>0</v>
      </c>
      <c r="CA80">
        <f>IF(AND($L80&lt;=$P$2,67&lt;=$P$2),INDEX(WH_Backend!$DZ$6:$IO$125,$L80,67),0)</f>
        <v>0</v>
      </c>
      <c r="CB80">
        <f>IF(AND($L80&lt;=$P$2,68&lt;=$P$2),INDEX(WH_Backend!$DZ$6:$IO$125,$L80,68),0)</f>
        <v>0</v>
      </c>
      <c r="CC80">
        <f>IF(AND($L80&lt;=$P$2,69&lt;=$P$2),INDEX(WH_Backend!$DZ$6:$IO$125,$L80,69),0)</f>
        <v>0</v>
      </c>
      <c r="CD80">
        <f>IF(AND($L80&lt;=$P$2,70&lt;=$P$2),INDEX(WH_Backend!$DZ$6:$IO$125,$L80,70),0)</f>
        <v>0</v>
      </c>
      <c r="CE80">
        <f>IF(AND($L80&lt;=$P$2,71&lt;=$P$2),INDEX(WH_Backend!$DZ$6:$IO$125,$L80,71),0)</f>
        <v>0</v>
      </c>
      <c r="CF80">
        <f>IF(AND($L80&lt;=$P$2,72&lt;=$P$2),INDEX(WH_Backend!$DZ$6:$IO$125,$L80,72),0)</f>
        <v>0</v>
      </c>
      <c r="CG80">
        <f>IF(AND($L80&lt;=$P$2,73&lt;=$P$2),INDEX(WH_Backend!$DZ$6:$IO$125,$L80,73),0)</f>
        <v>0</v>
      </c>
      <c r="CH80">
        <f>IF(AND($L80&lt;=$P$2,74&lt;=$P$2),INDEX(WH_Backend!$DZ$6:$IO$125,$L80,74),0)</f>
        <v>0</v>
      </c>
      <c r="CI80">
        <f>IF(AND($L80&lt;=$P$2,75&lt;=$P$2),INDEX(WH_Backend!$DZ$6:$IO$125,$L80,75),0)</f>
        <v>0</v>
      </c>
      <c r="CJ80">
        <f>IF(AND($L80&lt;=$P$2,76&lt;=$P$2),INDEX(WH_Backend!$DZ$6:$IO$125,$L80,76),0)</f>
        <v>0</v>
      </c>
      <c r="CK80">
        <f>IF(AND($L80&lt;=$P$2,77&lt;=$P$2),INDEX(WH_Backend!$DZ$6:$IO$125,$L80,77),0)</f>
        <v>0</v>
      </c>
      <c r="CL80">
        <f>IF(AND($L80&lt;=$P$2,78&lt;=$P$2),INDEX(WH_Backend!$DZ$6:$IO$125,$L80,78),0)</f>
        <v>0</v>
      </c>
      <c r="CM80">
        <f>IF(AND($L80&lt;=$P$2,79&lt;=$P$2),INDEX(WH_Backend!$DZ$6:$IO$125,$L80,79),0)</f>
        <v>0</v>
      </c>
      <c r="CN80">
        <f>IF(AND($L80&lt;=$P$2,80&lt;=$P$2),INDEX(WH_Backend!$DZ$6:$IO$125,$L80,80),0)</f>
        <v>0</v>
      </c>
      <c r="CO80">
        <f>IF(AND($L80&lt;=$P$2,81&lt;=$P$2),INDEX(WH_Backend!$DZ$6:$IO$125,$L80,81),0)</f>
        <v>0</v>
      </c>
      <c r="CP80">
        <f>IF(AND($L80&lt;=$P$2,82&lt;=$P$2),INDEX(WH_Backend!$DZ$6:$IO$125,$L80,82),0)</f>
        <v>0</v>
      </c>
      <c r="CQ80">
        <f>IF(AND($L80&lt;=$P$2,83&lt;=$P$2),INDEX(WH_Backend!$DZ$6:$IO$125,$L80,83),0)</f>
        <v>0</v>
      </c>
      <c r="CR80">
        <f>IF(AND($L80&lt;=$P$2,84&lt;=$P$2),INDEX(WH_Backend!$DZ$6:$IO$125,$L80,84),0)</f>
        <v>0</v>
      </c>
      <c r="CS80">
        <f>IF(AND($L80&lt;=$P$2,85&lt;=$P$2),INDEX(WH_Backend!$DZ$6:$IO$125,$L80,85),0)</f>
        <v>0</v>
      </c>
      <c r="CT80">
        <f>IF(AND($L80&lt;=$P$2,86&lt;=$P$2),INDEX(WH_Backend!$DZ$6:$IO$125,$L80,86),0)</f>
        <v>0</v>
      </c>
      <c r="CU80">
        <f>IF(AND($L80&lt;=$P$2,87&lt;=$P$2),INDEX(WH_Backend!$DZ$6:$IO$125,$L80,87),0)</f>
        <v>0</v>
      </c>
      <c r="CV80">
        <f>IF(AND($L80&lt;=$P$2,88&lt;=$P$2),INDEX(WH_Backend!$DZ$6:$IO$125,$L80,88),0)</f>
        <v>0</v>
      </c>
      <c r="CW80">
        <f>IF(AND($L80&lt;=$P$2,89&lt;=$P$2),INDEX(WH_Backend!$DZ$6:$IO$125,$L80,89),0)</f>
        <v>0</v>
      </c>
      <c r="CX80">
        <f>IF(AND($L80&lt;=$P$2,90&lt;=$P$2),INDEX(WH_Backend!$DZ$6:$IO$125,$L80,90),0)</f>
        <v>0</v>
      </c>
      <c r="CY80">
        <f>IF(AND($L80&lt;=$P$2,91&lt;=$P$2),INDEX(WH_Backend!$DZ$6:$IO$125,$L80,91),0)</f>
        <v>0</v>
      </c>
      <c r="CZ80">
        <f>IF(AND($L80&lt;=$P$2,92&lt;=$P$2),INDEX(WH_Backend!$DZ$6:$IO$125,$L80,92),0)</f>
        <v>0</v>
      </c>
      <c r="DA80">
        <f>IF(AND($L80&lt;=$P$2,93&lt;=$P$2),INDEX(WH_Backend!$DZ$6:$IO$125,$L80,93),0)</f>
        <v>0</v>
      </c>
      <c r="DB80">
        <f>IF(AND($L80&lt;=$P$2,94&lt;=$P$2),INDEX(WH_Backend!$DZ$6:$IO$125,$L80,94),0)</f>
        <v>0</v>
      </c>
      <c r="DC80">
        <f>IF(AND($L80&lt;=$P$2,95&lt;=$P$2),INDEX(WH_Backend!$DZ$6:$IO$125,$L80,95),0)</f>
        <v>0</v>
      </c>
      <c r="DD80">
        <f>IF(AND($L80&lt;=$P$2,96&lt;=$P$2),INDEX(WH_Backend!$DZ$6:$IO$125,$L80,96),0)</f>
        <v>0</v>
      </c>
      <c r="DE80">
        <f>IF(AND($L80&lt;=$P$2,97&lt;=$P$2),INDEX(WH_Backend!$DZ$6:$IO$125,$L80,97),0)</f>
        <v>0</v>
      </c>
      <c r="DF80">
        <f>IF(AND($L80&lt;=$P$2,98&lt;=$P$2),INDEX(WH_Backend!$DZ$6:$IO$125,$L80,98),0)</f>
        <v>0</v>
      </c>
      <c r="DG80">
        <f>IF(AND($L80&lt;=$P$2,99&lt;=$P$2),INDEX(WH_Backend!$DZ$6:$IO$125,$L80,99),0)</f>
        <v>0</v>
      </c>
      <c r="DH80">
        <f>IF(AND($L80&lt;=$P$2,100&lt;=$P$2),INDEX(WH_Backend!$DZ$6:$IO$125,$L80,100),0)</f>
        <v>0</v>
      </c>
      <c r="DI80">
        <f>IF(AND($L80&lt;=$P$2,101&lt;=$P$2),INDEX(WH_Backend!$DZ$6:$IO$125,$L80,101),0)</f>
        <v>0</v>
      </c>
      <c r="DJ80">
        <f>IF(AND($L80&lt;=$P$2,102&lt;=$P$2),INDEX(WH_Backend!$DZ$6:$IO$125,$L80,102),0)</f>
        <v>0</v>
      </c>
      <c r="DK80">
        <f>IF(AND($L80&lt;=$P$2,103&lt;=$P$2),INDEX(WH_Backend!$DZ$6:$IO$125,$L80,103),0)</f>
        <v>0</v>
      </c>
      <c r="DL80">
        <f>IF(AND($L80&lt;=$P$2,104&lt;=$P$2),INDEX(WH_Backend!$DZ$6:$IO$125,$L80,104),0)</f>
        <v>0</v>
      </c>
      <c r="DM80">
        <f>IF(AND($L80&lt;=$P$2,105&lt;=$P$2),INDEX(WH_Backend!$DZ$6:$IO$125,$L80,105),0)</f>
        <v>0</v>
      </c>
      <c r="DN80">
        <f>IF(AND($L80&lt;=$P$2,106&lt;=$P$2),INDEX(WH_Backend!$DZ$6:$IO$125,$L80,106),0)</f>
        <v>0</v>
      </c>
      <c r="DO80">
        <f>IF(AND($L80&lt;=$P$2,107&lt;=$P$2),INDEX(WH_Backend!$DZ$6:$IO$125,$L80,107),0)</f>
        <v>0</v>
      </c>
      <c r="DP80">
        <f>IF(AND($L80&lt;=$P$2,108&lt;=$P$2),INDEX(WH_Backend!$DZ$6:$IO$125,$L80,108),0)</f>
        <v>0</v>
      </c>
      <c r="DQ80">
        <f>IF(AND($L80&lt;=$P$2,109&lt;=$P$2),INDEX(WH_Backend!$DZ$6:$IO$125,$L80,109),0)</f>
        <v>0</v>
      </c>
      <c r="DR80">
        <f>IF(AND($L80&lt;=$P$2,110&lt;=$P$2),INDEX(WH_Backend!$DZ$6:$IO$125,$L80,110),0)</f>
        <v>0</v>
      </c>
      <c r="DS80">
        <f>IF(AND($L80&lt;=$P$2,111&lt;=$P$2),INDEX(WH_Backend!$DZ$6:$IO$125,$L80,111),0)</f>
        <v>0</v>
      </c>
      <c r="DT80">
        <f>IF(AND($L80&lt;=$P$2,112&lt;=$P$2),INDEX(WH_Backend!$DZ$6:$IO$125,$L80,112),0)</f>
        <v>0</v>
      </c>
      <c r="DU80">
        <f>IF(AND($L80&lt;=$P$2,113&lt;=$P$2),INDEX(WH_Backend!$DZ$6:$IO$125,$L80,113),0)</f>
        <v>0</v>
      </c>
      <c r="DV80">
        <f>IF(AND($L80&lt;=$P$2,114&lt;=$P$2),INDEX(WH_Backend!$DZ$6:$IO$125,$L80,114),0)</f>
        <v>0</v>
      </c>
      <c r="DW80">
        <f>IF(AND($L80&lt;=$P$2,115&lt;=$P$2),INDEX(WH_Backend!$DZ$6:$IO$125,$L80,115),0)</f>
        <v>0</v>
      </c>
      <c r="DX80">
        <f>IF(AND($L80&lt;=$P$2,116&lt;=$P$2),INDEX(WH_Backend!$DZ$6:$IO$125,$L80,116),0)</f>
        <v>0</v>
      </c>
      <c r="DY80">
        <f>IF(AND($L80&lt;=$P$2,117&lt;=$P$2),INDEX(WH_Backend!$DZ$6:$IO$125,$L80,117),0)</f>
        <v>0</v>
      </c>
      <c r="DZ80">
        <f>IF(AND($L80&lt;=$P$2,118&lt;=$P$2),INDEX(WH_Backend!$DZ$6:$IO$125,$L80,118),0)</f>
        <v>0</v>
      </c>
      <c r="EA80">
        <f>IF(AND($L80&lt;=$P$2,119&lt;=$P$2),INDEX(WH_Backend!$DZ$6:$IO$125,$L80,119),0)</f>
        <v>0</v>
      </c>
      <c r="EB80">
        <f>IF(AND($L80&lt;=$P$2,120&lt;=$P$2),INDEX(WH_Backend!$DZ$6:$IO$125,$L80,120),0)</f>
        <v>0</v>
      </c>
    </row>
    <row r="81" spans="1:132" ht="15">
      <c r="A81" s="25">
        <f>IF(L81&lt;=$P$2,INDEX(WH_Backend!$E$6:$E$125,L81),0)</f>
        <v>0</v>
      </c>
      <c r="B81" s="25">
        <f t="array" ref="B81">IF(L81&lt;=$P$2,MMULT(M206:INDEX(M206:EF206,$P$2),$A$6:INDEX($A$6:$A$125,$P$2)),0)</f>
        <v>0</v>
      </c>
      <c r="C81" s="25">
        <f t="shared" si="3"/>
        <v>0</v>
      </c>
      <c r="E81" t="str">
        <f>IF(L81&lt;=$P$2,Inputs!A81,"")</f>
        <v/>
      </c>
      <c r="F81" s="25" t="str">
        <f>IF(L81&lt;=$P$2,Inputs!D81,"")</f>
        <v/>
      </c>
      <c r="G81" s="25" t="str">
        <f t="shared" si="4"/>
        <v/>
      </c>
      <c r="J81" t="str">
        <f>IF($L81&lt;=$E$2,WH_Numerical!$F81,"")</f>
        <v/>
      </c>
      <c r="L81" s="10">
        <v>76</v>
      </c>
      <c r="M81">
        <f>IF(AND($L81&lt;=$P$2,1&lt;=$P$2),INDEX(WH_Backend!$DZ$6:$IO$125,$L81,1),0)</f>
        <v>0</v>
      </c>
      <c r="N81">
        <f>IF(AND($L81&lt;=$P$2,2&lt;=$P$2),INDEX(WH_Backend!$DZ$6:$IO$125,$L81,2),0)</f>
        <v>0</v>
      </c>
      <c r="O81">
        <f>IF(AND($L81&lt;=$P$2,3&lt;=$P$2),INDEX(WH_Backend!$DZ$6:$IO$125,$L81,3),0)</f>
        <v>0</v>
      </c>
      <c r="P81">
        <f>IF(AND($L81&lt;=$P$2,4&lt;=$P$2),INDEX(WH_Backend!$DZ$6:$IO$125,$L81,4),0)</f>
        <v>0</v>
      </c>
      <c r="Q81">
        <f>IF(AND($L81&lt;=$P$2,5&lt;=$P$2),INDEX(WH_Backend!$DZ$6:$IO$125,$L81,5),0)</f>
        <v>0</v>
      </c>
      <c r="R81">
        <f>IF(AND($L81&lt;=$P$2,6&lt;=$P$2),INDEX(WH_Backend!$DZ$6:$IO$125,$L81,6),0)</f>
        <v>0</v>
      </c>
      <c r="S81">
        <f>IF(AND($L81&lt;=$P$2,7&lt;=$P$2),INDEX(WH_Backend!$DZ$6:$IO$125,$L81,7),0)</f>
        <v>0</v>
      </c>
      <c r="T81">
        <f>IF(AND($L81&lt;=$P$2,8&lt;=$P$2),INDEX(WH_Backend!$DZ$6:$IO$125,$L81,8),0)</f>
        <v>0</v>
      </c>
      <c r="U81">
        <f>IF(AND($L81&lt;=$P$2,9&lt;=$P$2),INDEX(WH_Backend!$DZ$6:$IO$125,$L81,9),0)</f>
        <v>0</v>
      </c>
      <c r="V81">
        <f>IF(AND($L81&lt;=$P$2,10&lt;=$P$2),INDEX(WH_Backend!$DZ$6:$IO$125,$L81,10),0)</f>
        <v>0</v>
      </c>
      <c r="W81">
        <f>IF(AND($L81&lt;=$P$2,11&lt;=$P$2),INDEX(WH_Backend!$DZ$6:$IO$125,$L81,11),0)</f>
        <v>0</v>
      </c>
      <c r="X81">
        <f>IF(AND($L81&lt;=$P$2,12&lt;=$P$2),INDEX(WH_Backend!$DZ$6:$IO$125,$L81,12),0)</f>
        <v>0</v>
      </c>
      <c r="Y81">
        <f>IF(AND($L81&lt;=$P$2,13&lt;=$P$2),INDEX(WH_Backend!$DZ$6:$IO$125,$L81,13),0)</f>
        <v>0</v>
      </c>
      <c r="Z81">
        <f>IF(AND($L81&lt;=$P$2,14&lt;=$P$2),INDEX(WH_Backend!$DZ$6:$IO$125,$L81,14),0)</f>
        <v>0</v>
      </c>
      <c r="AA81">
        <f>IF(AND($L81&lt;=$P$2,15&lt;=$P$2),INDEX(WH_Backend!$DZ$6:$IO$125,$L81,15),0)</f>
        <v>0</v>
      </c>
      <c r="AB81">
        <f>IF(AND($L81&lt;=$P$2,16&lt;=$P$2),INDEX(WH_Backend!$DZ$6:$IO$125,$L81,16),0)</f>
        <v>0</v>
      </c>
      <c r="AC81">
        <f>IF(AND($L81&lt;=$P$2,17&lt;=$P$2),INDEX(WH_Backend!$DZ$6:$IO$125,$L81,17),0)</f>
        <v>0</v>
      </c>
      <c r="AD81">
        <f>IF(AND($L81&lt;=$P$2,18&lt;=$P$2),INDEX(WH_Backend!$DZ$6:$IO$125,$L81,18),0)</f>
        <v>0</v>
      </c>
      <c r="AE81">
        <f>IF(AND($L81&lt;=$P$2,19&lt;=$P$2),INDEX(WH_Backend!$DZ$6:$IO$125,$L81,19),0)</f>
        <v>0</v>
      </c>
      <c r="AF81">
        <f>IF(AND($L81&lt;=$P$2,20&lt;=$P$2),INDEX(WH_Backend!$DZ$6:$IO$125,$L81,20),0)</f>
        <v>0</v>
      </c>
      <c r="AG81">
        <f>IF(AND($L81&lt;=$P$2,21&lt;=$P$2),INDEX(WH_Backend!$DZ$6:$IO$125,$L81,21),0)</f>
        <v>0</v>
      </c>
      <c r="AH81">
        <f>IF(AND($L81&lt;=$P$2,22&lt;=$P$2),INDEX(WH_Backend!$DZ$6:$IO$125,$L81,22),0)</f>
        <v>0</v>
      </c>
      <c r="AI81">
        <f>IF(AND($L81&lt;=$P$2,23&lt;=$P$2),INDEX(WH_Backend!$DZ$6:$IO$125,$L81,23),0)</f>
        <v>0</v>
      </c>
      <c r="AJ81">
        <f>IF(AND($L81&lt;=$P$2,24&lt;=$P$2),INDEX(WH_Backend!$DZ$6:$IO$125,$L81,24),0)</f>
        <v>0</v>
      </c>
      <c r="AK81">
        <f>IF(AND($L81&lt;=$P$2,25&lt;=$P$2),INDEX(WH_Backend!$DZ$6:$IO$125,$L81,25),0)</f>
        <v>0</v>
      </c>
      <c r="AL81">
        <f>IF(AND($L81&lt;=$P$2,26&lt;=$P$2),INDEX(WH_Backend!$DZ$6:$IO$125,$L81,26),0)</f>
        <v>0</v>
      </c>
      <c r="AM81">
        <f>IF(AND($L81&lt;=$P$2,27&lt;=$P$2),INDEX(WH_Backend!$DZ$6:$IO$125,$L81,27),0)</f>
        <v>0</v>
      </c>
      <c r="AN81">
        <f>IF(AND($L81&lt;=$P$2,28&lt;=$P$2),INDEX(WH_Backend!$DZ$6:$IO$125,$L81,28),0)</f>
        <v>0</v>
      </c>
      <c r="AO81">
        <f>IF(AND($L81&lt;=$P$2,29&lt;=$P$2),INDEX(WH_Backend!$DZ$6:$IO$125,$L81,29),0)</f>
        <v>0</v>
      </c>
      <c r="AP81">
        <f>IF(AND($L81&lt;=$P$2,30&lt;=$P$2),INDEX(WH_Backend!$DZ$6:$IO$125,$L81,30),0)</f>
        <v>0</v>
      </c>
      <c r="AQ81">
        <f>IF(AND($L81&lt;=$P$2,31&lt;=$P$2),INDEX(WH_Backend!$DZ$6:$IO$125,$L81,31),0)</f>
        <v>0</v>
      </c>
      <c r="AR81">
        <f>IF(AND($L81&lt;=$P$2,32&lt;=$P$2),INDEX(WH_Backend!$DZ$6:$IO$125,$L81,32),0)</f>
        <v>0</v>
      </c>
      <c r="AS81">
        <f>IF(AND($L81&lt;=$P$2,33&lt;=$P$2),INDEX(WH_Backend!$DZ$6:$IO$125,$L81,33),0)</f>
        <v>0</v>
      </c>
      <c r="AT81">
        <f>IF(AND($L81&lt;=$P$2,34&lt;=$P$2),INDEX(WH_Backend!$DZ$6:$IO$125,$L81,34),0)</f>
        <v>0</v>
      </c>
      <c r="AU81">
        <f>IF(AND($L81&lt;=$P$2,35&lt;=$P$2),INDEX(WH_Backend!$DZ$6:$IO$125,$L81,35),0)</f>
        <v>0</v>
      </c>
      <c r="AV81">
        <f>IF(AND($L81&lt;=$P$2,36&lt;=$P$2),INDEX(WH_Backend!$DZ$6:$IO$125,$L81,36),0)</f>
        <v>0</v>
      </c>
      <c r="AW81">
        <f>IF(AND($L81&lt;=$P$2,37&lt;=$P$2),INDEX(WH_Backend!$DZ$6:$IO$125,$L81,37),0)</f>
        <v>0</v>
      </c>
      <c r="AX81">
        <f>IF(AND($L81&lt;=$P$2,38&lt;=$P$2),INDEX(WH_Backend!$DZ$6:$IO$125,$L81,38),0)</f>
        <v>0</v>
      </c>
      <c r="AY81">
        <f>IF(AND($L81&lt;=$P$2,39&lt;=$P$2),INDEX(WH_Backend!$DZ$6:$IO$125,$L81,39),0)</f>
        <v>0</v>
      </c>
      <c r="AZ81">
        <f>IF(AND($L81&lt;=$P$2,40&lt;=$P$2),INDEX(WH_Backend!$DZ$6:$IO$125,$L81,40),0)</f>
        <v>0</v>
      </c>
      <c r="BA81">
        <f>IF(AND($L81&lt;=$P$2,41&lt;=$P$2),INDEX(WH_Backend!$DZ$6:$IO$125,$L81,41),0)</f>
        <v>0</v>
      </c>
      <c r="BB81">
        <f>IF(AND($L81&lt;=$P$2,42&lt;=$P$2),INDEX(WH_Backend!$DZ$6:$IO$125,$L81,42),0)</f>
        <v>0</v>
      </c>
      <c r="BC81">
        <f>IF(AND($L81&lt;=$P$2,43&lt;=$P$2),INDEX(WH_Backend!$DZ$6:$IO$125,$L81,43),0)</f>
        <v>0</v>
      </c>
      <c r="BD81">
        <f>IF(AND($L81&lt;=$P$2,44&lt;=$P$2),INDEX(WH_Backend!$DZ$6:$IO$125,$L81,44),0)</f>
        <v>0</v>
      </c>
      <c r="BE81">
        <f>IF(AND($L81&lt;=$P$2,45&lt;=$P$2),INDEX(WH_Backend!$DZ$6:$IO$125,$L81,45),0)</f>
        <v>0</v>
      </c>
      <c r="BF81">
        <f>IF(AND($L81&lt;=$P$2,46&lt;=$P$2),INDEX(WH_Backend!$DZ$6:$IO$125,$L81,46),0)</f>
        <v>0</v>
      </c>
      <c r="BG81">
        <f>IF(AND($L81&lt;=$P$2,47&lt;=$P$2),INDEX(WH_Backend!$DZ$6:$IO$125,$L81,47),0)</f>
        <v>0</v>
      </c>
      <c r="BH81">
        <f>IF(AND($L81&lt;=$P$2,48&lt;=$P$2),INDEX(WH_Backend!$DZ$6:$IO$125,$L81,48),0)</f>
        <v>0</v>
      </c>
      <c r="BI81">
        <f>IF(AND($L81&lt;=$P$2,49&lt;=$P$2),INDEX(WH_Backend!$DZ$6:$IO$125,$L81,49),0)</f>
        <v>0</v>
      </c>
      <c r="BJ81">
        <f>IF(AND($L81&lt;=$P$2,50&lt;=$P$2),INDEX(WH_Backend!$DZ$6:$IO$125,$L81,50),0)</f>
        <v>0</v>
      </c>
      <c r="BK81">
        <f>IF(AND($L81&lt;=$P$2,51&lt;=$P$2),INDEX(WH_Backend!$DZ$6:$IO$125,$L81,51),0)</f>
        <v>0</v>
      </c>
      <c r="BL81">
        <f>IF(AND($L81&lt;=$P$2,52&lt;=$P$2),INDEX(WH_Backend!$DZ$6:$IO$125,$L81,52),0)</f>
        <v>0</v>
      </c>
      <c r="BM81">
        <f>IF(AND($L81&lt;=$P$2,53&lt;=$P$2),INDEX(WH_Backend!$DZ$6:$IO$125,$L81,53),0)</f>
        <v>0</v>
      </c>
      <c r="BN81">
        <f>IF(AND($L81&lt;=$P$2,54&lt;=$P$2),INDEX(WH_Backend!$DZ$6:$IO$125,$L81,54),0)</f>
        <v>0</v>
      </c>
      <c r="BO81">
        <f>IF(AND($L81&lt;=$P$2,55&lt;=$P$2),INDEX(WH_Backend!$DZ$6:$IO$125,$L81,55),0)</f>
        <v>0</v>
      </c>
      <c r="BP81">
        <f>IF(AND($L81&lt;=$P$2,56&lt;=$P$2),INDEX(WH_Backend!$DZ$6:$IO$125,$L81,56),0)</f>
        <v>0</v>
      </c>
      <c r="BQ81">
        <f>IF(AND($L81&lt;=$P$2,57&lt;=$P$2),INDEX(WH_Backend!$DZ$6:$IO$125,$L81,57),0)</f>
        <v>0</v>
      </c>
      <c r="BR81">
        <f>IF(AND($L81&lt;=$P$2,58&lt;=$P$2),INDEX(WH_Backend!$DZ$6:$IO$125,$L81,58),0)</f>
        <v>0</v>
      </c>
      <c r="BS81">
        <f>IF(AND($L81&lt;=$P$2,59&lt;=$P$2),INDEX(WH_Backend!$DZ$6:$IO$125,$L81,59),0)</f>
        <v>0</v>
      </c>
      <c r="BT81">
        <f>IF(AND($L81&lt;=$P$2,60&lt;=$P$2),INDEX(WH_Backend!$DZ$6:$IO$125,$L81,60),0)</f>
        <v>0</v>
      </c>
      <c r="BU81">
        <f>IF(AND($L81&lt;=$P$2,61&lt;=$P$2),INDEX(WH_Backend!$DZ$6:$IO$125,$L81,61),0)</f>
        <v>0</v>
      </c>
      <c r="BV81">
        <f>IF(AND($L81&lt;=$P$2,62&lt;=$P$2),INDEX(WH_Backend!$DZ$6:$IO$125,$L81,62),0)</f>
        <v>0</v>
      </c>
      <c r="BW81">
        <f>IF(AND($L81&lt;=$P$2,63&lt;=$P$2),INDEX(WH_Backend!$DZ$6:$IO$125,$L81,63),0)</f>
        <v>0</v>
      </c>
      <c r="BX81">
        <f>IF(AND($L81&lt;=$P$2,64&lt;=$P$2),INDEX(WH_Backend!$DZ$6:$IO$125,$L81,64),0)</f>
        <v>0</v>
      </c>
      <c r="BY81">
        <f>IF(AND($L81&lt;=$P$2,65&lt;=$P$2),INDEX(WH_Backend!$DZ$6:$IO$125,$L81,65),0)</f>
        <v>0</v>
      </c>
      <c r="BZ81">
        <f>IF(AND($L81&lt;=$P$2,66&lt;=$P$2),INDEX(WH_Backend!$DZ$6:$IO$125,$L81,66),0)</f>
        <v>0</v>
      </c>
      <c r="CA81">
        <f>IF(AND($L81&lt;=$P$2,67&lt;=$P$2),INDEX(WH_Backend!$DZ$6:$IO$125,$L81,67),0)</f>
        <v>0</v>
      </c>
      <c r="CB81">
        <f>IF(AND($L81&lt;=$P$2,68&lt;=$P$2),INDEX(WH_Backend!$DZ$6:$IO$125,$L81,68),0)</f>
        <v>0</v>
      </c>
      <c r="CC81">
        <f>IF(AND($L81&lt;=$P$2,69&lt;=$P$2),INDEX(WH_Backend!$DZ$6:$IO$125,$L81,69),0)</f>
        <v>0</v>
      </c>
      <c r="CD81">
        <f>IF(AND($L81&lt;=$P$2,70&lt;=$P$2),INDEX(WH_Backend!$DZ$6:$IO$125,$L81,70),0)</f>
        <v>0</v>
      </c>
      <c r="CE81">
        <f>IF(AND($L81&lt;=$P$2,71&lt;=$P$2),INDEX(WH_Backend!$DZ$6:$IO$125,$L81,71),0)</f>
        <v>0</v>
      </c>
      <c r="CF81">
        <f>IF(AND($L81&lt;=$P$2,72&lt;=$P$2),INDEX(WH_Backend!$DZ$6:$IO$125,$L81,72),0)</f>
        <v>0</v>
      </c>
      <c r="CG81">
        <f>IF(AND($L81&lt;=$P$2,73&lt;=$P$2),INDEX(WH_Backend!$DZ$6:$IO$125,$L81,73),0)</f>
        <v>0</v>
      </c>
      <c r="CH81">
        <f>IF(AND($L81&lt;=$P$2,74&lt;=$P$2),INDEX(WH_Backend!$DZ$6:$IO$125,$L81,74),0)</f>
        <v>0</v>
      </c>
      <c r="CI81">
        <f>IF(AND($L81&lt;=$P$2,75&lt;=$P$2),INDEX(WH_Backend!$DZ$6:$IO$125,$L81,75),0)</f>
        <v>0</v>
      </c>
      <c r="CJ81">
        <f>IF(AND($L81&lt;=$P$2,76&lt;=$P$2),INDEX(WH_Backend!$DZ$6:$IO$125,$L81,76),0)</f>
        <v>0</v>
      </c>
      <c r="CK81">
        <f>IF(AND($L81&lt;=$P$2,77&lt;=$P$2),INDEX(WH_Backend!$DZ$6:$IO$125,$L81,77),0)</f>
        <v>0</v>
      </c>
      <c r="CL81">
        <f>IF(AND($L81&lt;=$P$2,78&lt;=$P$2),INDEX(WH_Backend!$DZ$6:$IO$125,$L81,78),0)</f>
        <v>0</v>
      </c>
      <c r="CM81">
        <f>IF(AND($L81&lt;=$P$2,79&lt;=$P$2),INDEX(WH_Backend!$DZ$6:$IO$125,$L81,79),0)</f>
        <v>0</v>
      </c>
      <c r="CN81">
        <f>IF(AND($L81&lt;=$P$2,80&lt;=$P$2),INDEX(WH_Backend!$DZ$6:$IO$125,$L81,80),0)</f>
        <v>0</v>
      </c>
      <c r="CO81">
        <f>IF(AND($L81&lt;=$P$2,81&lt;=$P$2),INDEX(WH_Backend!$DZ$6:$IO$125,$L81,81),0)</f>
        <v>0</v>
      </c>
      <c r="CP81">
        <f>IF(AND($L81&lt;=$P$2,82&lt;=$P$2),INDEX(WH_Backend!$DZ$6:$IO$125,$L81,82),0)</f>
        <v>0</v>
      </c>
      <c r="CQ81">
        <f>IF(AND($L81&lt;=$P$2,83&lt;=$P$2),INDEX(WH_Backend!$DZ$6:$IO$125,$L81,83),0)</f>
        <v>0</v>
      </c>
      <c r="CR81">
        <f>IF(AND($L81&lt;=$P$2,84&lt;=$P$2),INDEX(WH_Backend!$DZ$6:$IO$125,$L81,84),0)</f>
        <v>0</v>
      </c>
      <c r="CS81">
        <f>IF(AND($L81&lt;=$P$2,85&lt;=$P$2),INDEX(WH_Backend!$DZ$6:$IO$125,$L81,85),0)</f>
        <v>0</v>
      </c>
      <c r="CT81">
        <f>IF(AND($L81&lt;=$P$2,86&lt;=$P$2),INDEX(WH_Backend!$DZ$6:$IO$125,$L81,86),0)</f>
        <v>0</v>
      </c>
      <c r="CU81">
        <f>IF(AND($L81&lt;=$P$2,87&lt;=$P$2),INDEX(WH_Backend!$DZ$6:$IO$125,$L81,87),0)</f>
        <v>0</v>
      </c>
      <c r="CV81">
        <f>IF(AND($L81&lt;=$P$2,88&lt;=$P$2),INDEX(WH_Backend!$DZ$6:$IO$125,$L81,88),0)</f>
        <v>0</v>
      </c>
      <c r="CW81">
        <f>IF(AND($L81&lt;=$P$2,89&lt;=$P$2),INDEX(WH_Backend!$DZ$6:$IO$125,$L81,89),0)</f>
        <v>0</v>
      </c>
      <c r="CX81">
        <f>IF(AND($L81&lt;=$P$2,90&lt;=$P$2),INDEX(WH_Backend!$DZ$6:$IO$125,$L81,90),0)</f>
        <v>0</v>
      </c>
      <c r="CY81">
        <f>IF(AND($L81&lt;=$P$2,91&lt;=$P$2),INDEX(WH_Backend!$DZ$6:$IO$125,$L81,91),0)</f>
        <v>0</v>
      </c>
      <c r="CZ81">
        <f>IF(AND($L81&lt;=$P$2,92&lt;=$P$2),INDEX(WH_Backend!$DZ$6:$IO$125,$L81,92),0)</f>
        <v>0</v>
      </c>
      <c r="DA81">
        <f>IF(AND($L81&lt;=$P$2,93&lt;=$P$2),INDEX(WH_Backend!$DZ$6:$IO$125,$L81,93),0)</f>
        <v>0</v>
      </c>
      <c r="DB81">
        <f>IF(AND($L81&lt;=$P$2,94&lt;=$P$2),INDEX(WH_Backend!$DZ$6:$IO$125,$L81,94),0)</f>
        <v>0</v>
      </c>
      <c r="DC81">
        <f>IF(AND($L81&lt;=$P$2,95&lt;=$P$2),INDEX(WH_Backend!$DZ$6:$IO$125,$L81,95),0)</f>
        <v>0</v>
      </c>
      <c r="DD81">
        <f>IF(AND($L81&lt;=$P$2,96&lt;=$P$2),INDEX(WH_Backend!$DZ$6:$IO$125,$L81,96),0)</f>
        <v>0</v>
      </c>
      <c r="DE81">
        <f>IF(AND($L81&lt;=$P$2,97&lt;=$P$2),INDEX(WH_Backend!$DZ$6:$IO$125,$L81,97),0)</f>
        <v>0</v>
      </c>
      <c r="DF81">
        <f>IF(AND($L81&lt;=$P$2,98&lt;=$P$2),INDEX(WH_Backend!$DZ$6:$IO$125,$L81,98),0)</f>
        <v>0</v>
      </c>
      <c r="DG81">
        <f>IF(AND($L81&lt;=$P$2,99&lt;=$P$2),INDEX(WH_Backend!$DZ$6:$IO$125,$L81,99),0)</f>
        <v>0</v>
      </c>
      <c r="DH81">
        <f>IF(AND($L81&lt;=$P$2,100&lt;=$P$2),INDEX(WH_Backend!$DZ$6:$IO$125,$L81,100),0)</f>
        <v>0</v>
      </c>
      <c r="DI81">
        <f>IF(AND($L81&lt;=$P$2,101&lt;=$P$2),INDEX(WH_Backend!$DZ$6:$IO$125,$L81,101),0)</f>
        <v>0</v>
      </c>
      <c r="DJ81">
        <f>IF(AND($L81&lt;=$P$2,102&lt;=$P$2),INDEX(WH_Backend!$DZ$6:$IO$125,$L81,102),0)</f>
        <v>0</v>
      </c>
      <c r="DK81">
        <f>IF(AND($L81&lt;=$P$2,103&lt;=$P$2),INDEX(WH_Backend!$DZ$6:$IO$125,$L81,103),0)</f>
        <v>0</v>
      </c>
      <c r="DL81">
        <f>IF(AND($L81&lt;=$P$2,104&lt;=$P$2),INDEX(WH_Backend!$DZ$6:$IO$125,$L81,104),0)</f>
        <v>0</v>
      </c>
      <c r="DM81">
        <f>IF(AND($L81&lt;=$P$2,105&lt;=$P$2),INDEX(WH_Backend!$DZ$6:$IO$125,$L81,105),0)</f>
        <v>0</v>
      </c>
      <c r="DN81">
        <f>IF(AND($L81&lt;=$P$2,106&lt;=$P$2),INDEX(WH_Backend!$DZ$6:$IO$125,$L81,106),0)</f>
        <v>0</v>
      </c>
      <c r="DO81">
        <f>IF(AND($L81&lt;=$P$2,107&lt;=$P$2),INDEX(WH_Backend!$DZ$6:$IO$125,$L81,107),0)</f>
        <v>0</v>
      </c>
      <c r="DP81">
        <f>IF(AND($L81&lt;=$P$2,108&lt;=$P$2),INDEX(WH_Backend!$DZ$6:$IO$125,$L81,108),0)</f>
        <v>0</v>
      </c>
      <c r="DQ81">
        <f>IF(AND($L81&lt;=$P$2,109&lt;=$P$2),INDEX(WH_Backend!$DZ$6:$IO$125,$L81,109),0)</f>
        <v>0</v>
      </c>
      <c r="DR81">
        <f>IF(AND($L81&lt;=$P$2,110&lt;=$P$2),INDEX(WH_Backend!$DZ$6:$IO$125,$L81,110),0)</f>
        <v>0</v>
      </c>
      <c r="DS81">
        <f>IF(AND($L81&lt;=$P$2,111&lt;=$P$2),INDEX(WH_Backend!$DZ$6:$IO$125,$L81,111),0)</f>
        <v>0</v>
      </c>
      <c r="DT81">
        <f>IF(AND($L81&lt;=$P$2,112&lt;=$P$2),INDEX(WH_Backend!$DZ$6:$IO$125,$L81,112),0)</f>
        <v>0</v>
      </c>
      <c r="DU81">
        <f>IF(AND($L81&lt;=$P$2,113&lt;=$P$2),INDEX(WH_Backend!$DZ$6:$IO$125,$L81,113),0)</f>
        <v>0</v>
      </c>
      <c r="DV81">
        <f>IF(AND($L81&lt;=$P$2,114&lt;=$P$2),INDEX(WH_Backend!$DZ$6:$IO$125,$L81,114),0)</f>
        <v>0</v>
      </c>
      <c r="DW81">
        <f>IF(AND($L81&lt;=$P$2,115&lt;=$P$2),INDEX(WH_Backend!$DZ$6:$IO$125,$L81,115),0)</f>
        <v>0</v>
      </c>
      <c r="DX81">
        <f>IF(AND($L81&lt;=$P$2,116&lt;=$P$2),INDEX(WH_Backend!$DZ$6:$IO$125,$L81,116),0)</f>
        <v>0</v>
      </c>
      <c r="DY81">
        <f>IF(AND($L81&lt;=$P$2,117&lt;=$P$2),INDEX(WH_Backend!$DZ$6:$IO$125,$L81,117),0)</f>
        <v>0</v>
      </c>
      <c r="DZ81">
        <f>IF(AND($L81&lt;=$P$2,118&lt;=$P$2),INDEX(WH_Backend!$DZ$6:$IO$125,$L81,118),0)</f>
        <v>0</v>
      </c>
      <c r="EA81">
        <f>IF(AND($L81&lt;=$P$2,119&lt;=$P$2),INDEX(WH_Backend!$DZ$6:$IO$125,$L81,119),0)</f>
        <v>0</v>
      </c>
      <c r="EB81">
        <f>IF(AND($L81&lt;=$P$2,120&lt;=$P$2),INDEX(WH_Backend!$DZ$6:$IO$125,$L81,120),0)</f>
        <v>0</v>
      </c>
    </row>
    <row r="82" spans="1:132" ht="15">
      <c r="A82" s="25">
        <f>IF(L82&lt;=$P$2,INDEX(WH_Backend!$E$6:$E$125,L82),0)</f>
        <v>0</v>
      </c>
      <c r="B82" s="25">
        <f t="array" ref="B82">IF(L82&lt;=$P$2,MMULT(M207:INDEX(M207:EF207,$P$2),$A$6:INDEX($A$6:$A$125,$P$2)),0)</f>
        <v>0</v>
      </c>
      <c r="C82" s="25">
        <f t="shared" si="3"/>
        <v>0</v>
      </c>
      <c r="E82" t="str">
        <f>IF(L82&lt;=$P$2,Inputs!A82,"")</f>
        <v/>
      </c>
      <c r="F82" s="25" t="str">
        <f>IF(L82&lt;=$P$2,Inputs!D82,"")</f>
        <v/>
      </c>
      <c r="G82" s="25" t="str">
        <f t="shared" si="4"/>
        <v/>
      </c>
      <c r="J82" t="str">
        <f>IF($L82&lt;=$E$2,WH_Numerical!$F82,"")</f>
        <v/>
      </c>
      <c r="L82" s="10">
        <v>77</v>
      </c>
      <c r="M82">
        <f>IF(AND($L82&lt;=$P$2,1&lt;=$P$2),INDEX(WH_Backend!$DZ$6:$IO$125,$L82,1),0)</f>
        <v>0</v>
      </c>
      <c r="N82">
        <f>IF(AND($L82&lt;=$P$2,2&lt;=$P$2),INDEX(WH_Backend!$DZ$6:$IO$125,$L82,2),0)</f>
        <v>0</v>
      </c>
      <c r="O82">
        <f>IF(AND($L82&lt;=$P$2,3&lt;=$P$2),INDEX(WH_Backend!$DZ$6:$IO$125,$L82,3),0)</f>
        <v>0</v>
      </c>
      <c r="P82">
        <f>IF(AND($L82&lt;=$P$2,4&lt;=$P$2),INDEX(WH_Backend!$DZ$6:$IO$125,$L82,4),0)</f>
        <v>0</v>
      </c>
      <c r="Q82">
        <f>IF(AND($L82&lt;=$P$2,5&lt;=$P$2),INDEX(WH_Backend!$DZ$6:$IO$125,$L82,5),0)</f>
        <v>0</v>
      </c>
      <c r="R82">
        <f>IF(AND($L82&lt;=$P$2,6&lt;=$P$2),INDEX(WH_Backend!$DZ$6:$IO$125,$L82,6),0)</f>
        <v>0</v>
      </c>
      <c r="S82">
        <f>IF(AND($L82&lt;=$P$2,7&lt;=$P$2),INDEX(WH_Backend!$DZ$6:$IO$125,$L82,7),0)</f>
        <v>0</v>
      </c>
      <c r="T82">
        <f>IF(AND($L82&lt;=$P$2,8&lt;=$P$2),INDEX(WH_Backend!$DZ$6:$IO$125,$L82,8),0)</f>
        <v>0</v>
      </c>
      <c r="U82">
        <f>IF(AND($L82&lt;=$P$2,9&lt;=$P$2),INDEX(WH_Backend!$DZ$6:$IO$125,$L82,9),0)</f>
        <v>0</v>
      </c>
      <c r="V82">
        <f>IF(AND($L82&lt;=$P$2,10&lt;=$P$2),INDEX(WH_Backend!$DZ$6:$IO$125,$L82,10),0)</f>
        <v>0</v>
      </c>
      <c r="W82">
        <f>IF(AND($L82&lt;=$P$2,11&lt;=$P$2),INDEX(WH_Backend!$DZ$6:$IO$125,$L82,11),0)</f>
        <v>0</v>
      </c>
      <c r="X82">
        <f>IF(AND($L82&lt;=$P$2,12&lt;=$P$2),INDEX(WH_Backend!$DZ$6:$IO$125,$L82,12),0)</f>
        <v>0</v>
      </c>
      <c r="Y82">
        <f>IF(AND($L82&lt;=$P$2,13&lt;=$P$2),INDEX(WH_Backend!$DZ$6:$IO$125,$L82,13),0)</f>
        <v>0</v>
      </c>
      <c r="Z82">
        <f>IF(AND($L82&lt;=$P$2,14&lt;=$P$2),INDEX(WH_Backend!$DZ$6:$IO$125,$L82,14),0)</f>
        <v>0</v>
      </c>
      <c r="AA82">
        <f>IF(AND($L82&lt;=$P$2,15&lt;=$P$2),INDEX(WH_Backend!$DZ$6:$IO$125,$L82,15),0)</f>
        <v>0</v>
      </c>
      <c r="AB82">
        <f>IF(AND($L82&lt;=$P$2,16&lt;=$P$2),INDEX(WH_Backend!$DZ$6:$IO$125,$L82,16),0)</f>
        <v>0</v>
      </c>
      <c r="AC82">
        <f>IF(AND($L82&lt;=$P$2,17&lt;=$P$2),INDEX(WH_Backend!$DZ$6:$IO$125,$L82,17),0)</f>
        <v>0</v>
      </c>
      <c r="AD82">
        <f>IF(AND($L82&lt;=$P$2,18&lt;=$P$2),INDEX(WH_Backend!$DZ$6:$IO$125,$L82,18),0)</f>
        <v>0</v>
      </c>
      <c r="AE82">
        <f>IF(AND($L82&lt;=$P$2,19&lt;=$P$2),INDEX(WH_Backend!$DZ$6:$IO$125,$L82,19),0)</f>
        <v>0</v>
      </c>
      <c r="AF82">
        <f>IF(AND($L82&lt;=$P$2,20&lt;=$P$2),INDEX(WH_Backend!$DZ$6:$IO$125,$L82,20),0)</f>
        <v>0</v>
      </c>
      <c r="AG82">
        <f>IF(AND($L82&lt;=$P$2,21&lt;=$P$2),INDEX(WH_Backend!$DZ$6:$IO$125,$L82,21),0)</f>
        <v>0</v>
      </c>
      <c r="AH82">
        <f>IF(AND($L82&lt;=$P$2,22&lt;=$P$2),INDEX(WH_Backend!$DZ$6:$IO$125,$L82,22),0)</f>
        <v>0</v>
      </c>
      <c r="AI82">
        <f>IF(AND($L82&lt;=$P$2,23&lt;=$P$2),INDEX(WH_Backend!$DZ$6:$IO$125,$L82,23),0)</f>
        <v>0</v>
      </c>
      <c r="AJ82">
        <f>IF(AND($L82&lt;=$P$2,24&lt;=$P$2),INDEX(WH_Backend!$DZ$6:$IO$125,$L82,24),0)</f>
        <v>0</v>
      </c>
      <c r="AK82">
        <f>IF(AND($L82&lt;=$P$2,25&lt;=$P$2),INDEX(WH_Backend!$DZ$6:$IO$125,$L82,25),0)</f>
        <v>0</v>
      </c>
      <c r="AL82">
        <f>IF(AND($L82&lt;=$P$2,26&lt;=$P$2),INDEX(WH_Backend!$DZ$6:$IO$125,$L82,26),0)</f>
        <v>0</v>
      </c>
      <c r="AM82">
        <f>IF(AND($L82&lt;=$P$2,27&lt;=$P$2),INDEX(WH_Backend!$DZ$6:$IO$125,$L82,27),0)</f>
        <v>0</v>
      </c>
      <c r="AN82">
        <f>IF(AND($L82&lt;=$P$2,28&lt;=$P$2),INDEX(WH_Backend!$DZ$6:$IO$125,$L82,28),0)</f>
        <v>0</v>
      </c>
      <c r="AO82">
        <f>IF(AND($L82&lt;=$P$2,29&lt;=$P$2),INDEX(WH_Backend!$DZ$6:$IO$125,$L82,29),0)</f>
        <v>0</v>
      </c>
      <c r="AP82">
        <f>IF(AND($L82&lt;=$P$2,30&lt;=$P$2),INDEX(WH_Backend!$DZ$6:$IO$125,$L82,30),0)</f>
        <v>0</v>
      </c>
      <c r="AQ82">
        <f>IF(AND($L82&lt;=$P$2,31&lt;=$P$2),INDEX(WH_Backend!$DZ$6:$IO$125,$L82,31),0)</f>
        <v>0</v>
      </c>
      <c r="AR82">
        <f>IF(AND($L82&lt;=$P$2,32&lt;=$P$2),INDEX(WH_Backend!$DZ$6:$IO$125,$L82,32),0)</f>
        <v>0</v>
      </c>
      <c r="AS82">
        <f>IF(AND($L82&lt;=$P$2,33&lt;=$P$2),INDEX(WH_Backend!$DZ$6:$IO$125,$L82,33),0)</f>
        <v>0</v>
      </c>
      <c r="AT82">
        <f>IF(AND($L82&lt;=$P$2,34&lt;=$P$2),INDEX(WH_Backend!$DZ$6:$IO$125,$L82,34),0)</f>
        <v>0</v>
      </c>
      <c r="AU82">
        <f>IF(AND($L82&lt;=$P$2,35&lt;=$P$2),INDEX(WH_Backend!$DZ$6:$IO$125,$L82,35),0)</f>
        <v>0</v>
      </c>
      <c r="AV82">
        <f>IF(AND($L82&lt;=$P$2,36&lt;=$P$2),INDEX(WH_Backend!$DZ$6:$IO$125,$L82,36),0)</f>
        <v>0</v>
      </c>
      <c r="AW82">
        <f>IF(AND($L82&lt;=$P$2,37&lt;=$P$2),INDEX(WH_Backend!$DZ$6:$IO$125,$L82,37),0)</f>
        <v>0</v>
      </c>
      <c r="AX82">
        <f>IF(AND($L82&lt;=$P$2,38&lt;=$P$2),INDEX(WH_Backend!$DZ$6:$IO$125,$L82,38),0)</f>
        <v>0</v>
      </c>
      <c r="AY82">
        <f>IF(AND($L82&lt;=$P$2,39&lt;=$P$2),INDEX(WH_Backend!$DZ$6:$IO$125,$L82,39),0)</f>
        <v>0</v>
      </c>
      <c r="AZ82">
        <f>IF(AND($L82&lt;=$P$2,40&lt;=$P$2),INDEX(WH_Backend!$DZ$6:$IO$125,$L82,40),0)</f>
        <v>0</v>
      </c>
      <c r="BA82">
        <f>IF(AND($L82&lt;=$P$2,41&lt;=$P$2),INDEX(WH_Backend!$DZ$6:$IO$125,$L82,41),0)</f>
        <v>0</v>
      </c>
      <c r="BB82">
        <f>IF(AND($L82&lt;=$P$2,42&lt;=$P$2),INDEX(WH_Backend!$DZ$6:$IO$125,$L82,42),0)</f>
        <v>0</v>
      </c>
      <c r="BC82">
        <f>IF(AND($L82&lt;=$P$2,43&lt;=$P$2),INDEX(WH_Backend!$DZ$6:$IO$125,$L82,43),0)</f>
        <v>0</v>
      </c>
      <c r="BD82">
        <f>IF(AND($L82&lt;=$P$2,44&lt;=$P$2),INDEX(WH_Backend!$DZ$6:$IO$125,$L82,44),0)</f>
        <v>0</v>
      </c>
      <c r="BE82">
        <f>IF(AND($L82&lt;=$P$2,45&lt;=$P$2),INDEX(WH_Backend!$DZ$6:$IO$125,$L82,45),0)</f>
        <v>0</v>
      </c>
      <c r="BF82">
        <f>IF(AND($L82&lt;=$P$2,46&lt;=$P$2),INDEX(WH_Backend!$DZ$6:$IO$125,$L82,46),0)</f>
        <v>0</v>
      </c>
      <c r="BG82">
        <f>IF(AND($L82&lt;=$P$2,47&lt;=$P$2),INDEX(WH_Backend!$DZ$6:$IO$125,$L82,47),0)</f>
        <v>0</v>
      </c>
      <c r="BH82">
        <f>IF(AND($L82&lt;=$P$2,48&lt;=$P$2),INDEX(WH_Backend!$DZ$6:$IO$125,$L82,48),0)</f>
        <v>0</v>
      </c>
      <c r="BI82">
        <f>IF(AND($L82&lt;=$P$2,49&lt;=$P$2),INDEX(WH_Backend!$DZ$6:$IO$125,$L82,49),0)</f>
        <v>0</v>
      </c>
      <c r="BJ82">
        <f>IF(AND($L82&lt;=$P$2,50&lt;=$P$2),INDEX(WH_Backend!$DZ$6:$IO$125,$L82,50),0)</f>
        <v>0</v>
      </c>
      <c r="BK82">
        <f>IF(AND($L82&lt;=$P$2,51&lt;=$P$2),INDEX(WH_Backend!$DZ$6:$IO$125,$L82,51),0)</f>
        <v>0</v>
      </c>
      <c r="BL82">
        <f>IF(AND($L82&lt;=$P$2,52&lt;=$P$2),INDEX(WH_Backend!$DZ$6:$IO$125,$L82,52),0)</f>
        <v>0</v>
      </c>
      <c r="BM82">
        <f>IF(AND($L82&lt;=$P$2,53&lt;=$P$2),INDEX(WH_Backend!$DZ$6:$IO$125,$L82,53),0)</f>
        <v>0</v>
      </c>
      <c r="BN82">
        <f>IF(AND($L82&lt;=$P$2,54&lt;=$P$2),INDEX(WH_Backend!$DZ$6:$IO$125,$L82,54),0)</f>
        <v>0</v>
      </c>
      <c r="BO82">
        <f>IF(AND($L82&lt;=$P$2,55&lt;=$P$2),INDEX(WH_Backend!$DZ$6:$IO$125,$L82,55),0)</f>
        <v>0</v>
      </c>
      <c r="BP82">
        <f>IF(AND($L82&lt;=$P$2,56&lt;=$P$2),INDEX(WH_Backend!$DZ$6:$IO$125,$L82,56),0)</f>
        <v>0</v>
      </c>
      <c r="BQ82">
        <f>IF(AND($L82&lt;=$P$2,57&lt;=$P$2),INDEX(WH_Backend!$DZ$6:$IO$125,$L82,57),0)</f>
        <v>0</v>
      </c>
      <c r="BR82">
        <f>IF(AND($L82&lt;=$P$2,58&lt;=$P$2),INDEX(WH_Backend!$DZ$6:$IO$125,$L82,58),0)</f>
        <v>0</v>
      </c>
      <c r="BS82">
        <f>IF(AND($L82&lt;=$P$2,59&lt;=$P$2),INDEX(WH_Backend!$DZ$6:$IO$125,$L82,59),0)</f>
        <v>0</v>
      </c>
      <c r="BT82">
        <f>IF(AND($L82&lt;=$P$2,60&lt;=$P$2),INDEX(WH_Backend!$DZ$6:$IO$125,$L82,60),0)</f>
        <v>0</v>
      </c>
      <c r="BU82">
        <f>IF(AND($L82&lt;=$P$2,61&lt;=$P$2),INDEX(WH_Backend!$DZ$6:$IO$125,$L82,61),0)</f>
        <v>0</v>
      </c>
      <c r="BV82">
        <f>IF(AND($L82&lt;=$P$2,62&lt;=$P$2),INDEX(WH_Backend!$DZ$6:$IO$125,$L82,62),0)</f>
        <v>0</v>
      </c>
      <c r="BW82">
        <f>IF(AND($L82&lt;=$P$2,63&lt;=$P$2),INDEX(WH_Backend!$DZ$6:$IO$125,$L82,63),0)</f>
        <v>0</v>
      </c>
      <c r="BX82">
        <f>IF(AND($L82&lt;=$P$2,64&lt;=$P$2),INDEX(WH_Backend!$DZ$6:$IO$125,$L82,64),0)</f>
        <v>0</v>
      </c>
      <c r="BY82">
        <f>IF(AND($L82&lt;=$P$2,65&lt;=$P$2),INDEX(WH_Backend!$DZ$6:$IO$125,$L82,65),0)</f>
        <v>0</v>
      </c>
      <c r="BZ82">
        <f>IF(AND($L82&lt;=$P$2,66&lt;=$P$2),INDEX(WH_Backend!$DZ$6:$IO$125,$L82,66),0)</f>
        <v>0</v>
      </c>
      <c r="CA82">
        <f>IF(AND($L82&lt;=$P$2,67&lt;=$P$2),INDEX(WH_Backend!$DZ$6:$IO$125,$L82,67),0)</f>
        <v>0</v>
      </c>
      <c r="CB82">
        <f>IF(AND($L82&lt;=$P$2,68&lt;=$P$2),INDEX(WH_Backend!$DZ$6:$IO$125,$L82,68),0)</f>
        <v>0</v>
      </c>
      <c r="CC82">
        <f>IF(AND($L82&lt;=$P$2,69&lt;=$P$2),INDEX(WH_Backend!$DZ$6:$IO$125,$L82,69),0)</f>
        <v>0</v>
      </c>
      <c r="CD82">
        <f>IF(AND($L82&lt;=$P$2,70&lt;=$P$2),INDEX(WH_Backend!$DZ$6:$IO$125,$L82,70),0)</f>
        <v>0</v>
      </c>
      <c r="CE82">
        <f>IF(AND($L82&lt;=$P$2,71&lt;=$P$2),INDEX(WH_Backend!$DZ$6:$IO$125,$L82,71),0)</f>
        <v>0</v>
      </c>
      <c r="CF82">
        <f>IF(AND($L82&lt;=$P$2,72&lt;=$P$2),INDEX(WH_Backend!$DZ$6:$IO$125,$L82,72),0)</f>
        <v>0</v>
      </c>
      <c r="CG82">
        <f>IF(AND($L82&lt;=$P$2,73&lt;=$P$2),INDEX(WH_Backend!$DZ$6:$IO$125,$L82,73),0)</f>
        <v>0</v>
      </c>
      <c r="CH82">
        <f>IF(AND($L82&lt;=$P$2,74&lt;=$P$2),INDEX(WH_Backend!$DZ$6:$IO$125,$L82,74),0)</f>
        <v>0</v>
      </c>
      <c r="CI82">
        <f>IF(AND($L82&lt;=$P$2,75&lt;=$P$2),INDEX(WH_Backend!$DZ$6:$IO$125,$L82,75),0)</f>
        <v>0</v>
      </c>
      <c r="CJ82">
        <f>IF(AND($L82&lt;=$P$2,76&lt;=$P$2),INDEX(WH_Backend!$DZ$6:$IO$125,$L82,76),0)</f>
        <v>0</v>
      </c>
      <c r="CK82">
        <f>IF(AND($L82&lt;=$P$2,77&lt;=$P$2),INDEX(WH_Backend!$DZ$6:$IO$125,$L82,77),0)</f>
        <v>0</v>
      </c>
      <c r="CL82">
        <f>IF(AND($L82&lt;=$P$2,78&lt;=$P$2),INDEX(WH_Backend!$DZ$6:$IO$125,$L82,78),0)</f>
        <v>0</v>
      </c>
      <c r="CM82">
        <f>IF(AND($L82&lt;=$P$2,79&lt;=$P$2),INDEX(WH_Backend!$DZ$6:$IO$125,$L82,79),0)</f>
        <v>0</v>
      </c>
      <c r="CN82">
        <f>IF(AND($L82&lt;=$P$2,80&lt;=$P$2),INDEX(WH_Backend!$DZ$6:$IO$125,$L82,80),0)</f>
        <v>0</v>
      </c>
      <c r="CO82">
        <f>IF(AND($L82&lt;=$P$2,81&lt;=$P$2),INDEX(WH_Backend!$DZ$6:$IO$125,$L82,81),0)</f>
        <v>0</v>
      </c>
      <c r="CP82">
        <f>IF(AND($L82&lt;=$P$2,82&lt;=$P$2),INDEX(WH_Backend!$DZ$6:$IO$125,$L82,82),0)</f>
        <v>0</v>
      </c>
      <c r="CQ82">
        <f>IF(AND($L82&lt;=$P$2,83&lt;=$P$2),INDEX(WH_Backend!$DZ$6:$IO$125,$L82,83),0)</f>
        <v>0</v>
      </c>
      <c r="CR82">
        <f>IF(AND($L82&lt;=$P$2,84&lt;=$P$2),INDEX(WH_Backend!$DZ$6:$IO$125,$L82,84),0)</f>
        <v>0</v>
      </c>
      <c r="CS82">
        <f>IF(AND($L82&lt;=$P$2,85&lt;=$P$2),INDEX(WH_Backend!$DZ$6:$IO$125,$L82,85),0)</f>
        <v>0</v>
      </c>
      <c r="CT82">
        <f>IF(AND($L82&lt;=$P$2,86&lt;=$P$2),INDEX(WH_Backend!$DZ$6:$IO$125,$L82,86),0)</f>
        <v>0</v>
      </c>
      <c r="CU82">
        <f>IF(AND($L82&lt;=$P$2,87&lt;=$P$2),INDEX(WH_Backend!$DZ$6:$IO$125,$L82,87),0)</f>
        <v>0</v>
      </c>
      <c r="CV82">
        <f>IF(AND($L82&lt;=$P$2,88&lt;=$P$2),INDEX(WH_Backend!$DZ$6:$IO$125,$L82,88),0)</f>
        <v>0</v>
      </c>
      <c r="CW82">
        <f>IF(AND($L82&lt;=$P$2,89&lt;=$P$2),INDEX(WH_Backend!$DZ$6:$IO$125,$L82,89),0)</f>
        <v>0</v>
      </c>
      <c r="CX82">
        <f>IF(AND($L82&lt;=$P$2,90&lt;=$P$2),INDEX(WH_Backend!$DZ$6:$IO$125,$L82,90),0)</f>
        <v>0</v>
      </c>
      <c r="CY82">
        <f>IF(AND($L82&lt;=$P$2,91&lt;=$P$2),INDEX(WH_Backend!$DZ$6:$IO$125,$L82,91),0)</f>
        <v>0</v>
      </c>
      <c r="CZ82">
        <f>IF(AND($L82&lt;=$P$2,92&lt;=$P$2),INDEX(WH_Backend!$DZ$6:$IO$125,$L82,92),0)</f>
        <v>0</v>
      </c>
      <c r="DA82">
        <f>IF(AND($L82&lt;=$P$2,93&lt;=$P$2),INDEX(WH_Backend!$DZ$6:$IO$125,$L82,93),0)</f>
        <v>0</v>
      </c>
      <c r="DB82">
        <f>IF(AND($L82&lt;=$P$2,94&lt;=$P$2),INDEX(WH_Backend!$DZ$6:$IO$125,$L82,94),0)</f>
        <v>0</v>
      </c>
      <c r="DC82">
        <f>IF(AND($L82&lt;=$P$2,95&lt;=$P$2),INDEX(WH_Backend!$DZ$6:$IO$125,$L82,95),0)</f>
        <v>0</v>
      </c>
      <c r="DD82">
        <f>IF(AND($L82&lt;=$P$2,96&lt;=$P$2),INDEX(WH_Backend!$DZ$6:$IO$125,$L82,96),0)</f>
        <v>0</v>
      </c>
      <c r="DE82">
        <f>IF(AND($L82&lt;=$P$2,97&lt;=$P$2),INDEX(WH_Backend!$DZ$6:$IO$125,$L82,97),0)</f>
        <v>0</v>
      </c>
      <c r="DF82">
        <f>IF(AND($L82&lt;=$P$2,98&lt;=$P$2),INDEX(WH_Backend!$DZ$6:$IO$125,$L82,98),0)</f>
        <v>0</v>
      </c>
      <c r="DG82">
        <f>IF(AND($L82&lt;=$P$2,99&lt;=$P$2),INDEX(WH_Backend!$DZ$6:$IO$125,$L82,99),0)</f>
        <v>0</v>
      </c>
      <c r="DH82">
        <f>IF(AND($L82&lt;=$P$2,100&lt;=$P$2),INDEX(WH_Backend!$DZ$6:$IO$125,$L82,100),0)</f>
        <v>0</v>
      </c>
      <c r="DI82">
        <f>IF(AND($L82&lt;=$P$2,101&lt;=$P$2),INDEX(WH_Backend!$DZ$6:$IO$125,$L82,101),0)</f>
        <v>0</v>
      </c>
      <c r="DJ82">
        <f>IF(AND($L82&lt;=$P$2,102&lt;=$P$2),INDEX(WH_Backend!$DZ$6:$IO$125,$L82,102),0)</f>
        <v>0</v>
      </c>
      <c r="DK82">
        <f>IF(AND($L82&lt;=$P$2,103&lt;=$P$2),INDEX(WH_Backend!$DZ$6:$IO$125,$L82,103),0)</f>
        <v>0</v>
      </c>
      <c r="DL82">
        <f>IF(AND($L82&lt;=$P$2,104&lt;=$P$2),INDEX(WH_Backend!$DZ$6:$IO$125,$L82,104),0)</f>
        <v>0</v>
      </c>
      <c r="DM82">
        <f>IF(AND($L82&lt;=$P$2,105&lt;=$P$2),INDEX(WH_Backend!$DZ$6:$IO$125,$L82,105),0)</f>
        <v>0</v>
      </c>
      <c r="DN82">
        <f>IF(AND($L82&lt;=$P$2,106&lt;=$P$2),INDEX(WH_Backend!$DZ$6:$IO$125,$L82,106),0)</f>
        <v>0</v>
      </c>
      <c r="DO82">
        <f>IF(AND($L82&lt;=$P$2,107&lt;=$P$2),INDEX(WH_Backend!$DZ$6:$IO$125,$L82,107),0)</f>
        <v>0</v>
      </c>
      <c r="DP82">
        <f>IF(AND($L82&lt;=$P$2,108&lt;=$P$2),INDEX(WH_Backend!$DZ$6:$IO$125,$L82,108),0)</f>
        <v>0</v>
      </c>
      <c r="DQ82">
        <f>IF(AND($L82&lt;=$P$2,109&lt;=$P$2),INDEX(WH_Backend!$DZ$6:$IO$125,$L82,109),0)</f>
        <v>0</v>
      </c>
      <c r="DR82">
        <f>IF(AND($L82&lt;=$P$2,110&lt;=$P$2),INDEX(WH_Backend!$DZ$6:$IO$125,$L82,110),0)</f>
        <v>0</v>
      </c>
      <c r="DS82">
        <f>IF(AND($L82&lt;=$P$2,111&lt;=$P$2),INDEX(WH_Backend!$DZ$6:$IO$125,$L82,111),0)</f>
        <v>0</v>
      </c>
      <c r="DT82">
        <f>IF(AND($L82&lt;=$P$2,112&lt;=$P$2),INDEX(WH_Backend!$DZ$6:$IO$125,$L82,112),0)</f>
        <v>0</v>
      </c>
      <c r="DU82">
        <f>IF(AND($L82&lt;=$P$2,113&lt;=$P$2),INDEX(WH_Backend!$DZ$6:$IO$125,$L82,113),0)</f>
        <v>0</v>
      </c>
      <c r="DV82">
        <f>IF(AND($L82&lt;=$P$2,114&lt;=$P$2),INDEX(WH_Backend!$DZ$6:$IO$125,$L82,114),0)</f>
        <v>0</v>
      </c>
      <c r="DW82">
        <f>IF(AND($L82&lt;=$P$2,115&lt;=$P$2),INDEX(WH_Backend!$DZ$6:$IO$125,$L82,115),0)</f>
        <v>0</v>
      </c>
      <c r="DX82">
        <f>IF(AND($L82&lt;=$P$2,116&lt;=$P$2),INDEX(WH_Backend!$DZ$6:$IO$125,$L82,116),0)</f>
        <v>0</v>
      </c>
      <c r="DY82">
        <f>IF(AND($L82&lt;=$P$2,117&lt;=$P$2),INDEX(WH_Backend!$DZ$6:$IO$125,$L82,117),0)</f>
        <v>0</v>
      </c>
      <c r="DZ82">
        <f>IF(AND($L82&lt;=$P$2,118&lt;=$P$2),INDEX(WH_Backend!$DZ$6:$IO$125,$L82,118),0)</f>
        <v>0</v>
      </c>
      <c r="EA82">
        <f>IF(AND($L82&lt;=$P$2,119&lt;=$P$2),INDEX(WH_Backend!$DZ$6:$IO$125,$L82,119),0)</f>
        <v>0</v>
      </c>
      <c r="EB82">
        <f>IF(AND($L82&lt;=$P$2,120&lt;=$P$2),INDEX(WH_Backend!$DZ$6:$IO$125,$L82,120),0)</f>
        <v>0</v>
      </c>
    </row>
    <row r="83" spans="1:132" ht="15">
      <c r="A83" s="25">
        <f>IF(L83&lt;=$P$2,INDEX(WH_Backend!$E$6:$E$125,L83),0)</f>
        <v>0</v>
      </c>
      <c r="B83" s="25">
        <f t="array" ref="B83">IF(L83&lt;=$P$2,MMULT(M208:INDEX(M208:EF208,$P$2),$A$6:INDEX($A$6:$A$125,$P$2)),0)</f>
        <v>0</v>
      </c>
      <c r="C83" s="25">
        <f t="shared" si="3"/>
        <v>0</v>
      </c>
      <c r="E83" t="str">
        <f>IF(L83&lt;=$P$2,Inputs!A83,"")</f>
        <v/>
      </c>
      <c r="F83" s="25" t="str">
        <f>IF(L83&lt;=$P$2,Inputs!D83,"")</f>
        <v/>
      </c>
      <c r="G83" s="25" t="str">
        <f t="shared" si="4"/>
        <v/>
      </c>
      <c r="J83" t="str">
        <f>IF($L83&lt;=$E$2,WH_Numerical!$F83,"")</f>
        <v/>
      </c>
      <c r="L83" s="10">
        <v>78</v>
      </c>
      <c r="M83">
        <f>IF(AND($L83&lt;=$P$2,1&lt;=$P$2),INDEX(WH_Backend!$DZ$6:$IO$125,$L83,1),0)</f>
        <v>0</v>
      </c>
      <c r="N83">
        <f>IF(AND($L83&lt;=$P$2,2&lt;=$P$2),INDEX(WH_Backend!$DZ$6:$IO$125,$L83,2),0)</f>
        <v>0</v>
      </c>
      <c r="O83">
        <f>IF(AND($L83&lt;=$P$2,3&lt;=$P$2),INDEX(WH_Backend!$DZ$6:$IO$125,$L83,3),0)</f>
        <v>0</v>
      </c>
      <c r="P83">
        <f>IF(AND($L83&lt;=$P$2,4&lt;=$P$2),INDEX(WH_Backend!$DZ$6:$IO$125,$L83,4),0)</f>
        <v>0</v>
      </c>
      <c r="Q83">
        <f>IF(AND($L83&lt;=$P$2,5&lt;=$P$2),INDEX(WH_Backend!$DZ$6:$IO$125,$L83,5),0)</f>
        <v>0</v>
      </c>
      <c r="R83">
        <f>IF(AND($L83&lt;=$P$2,6&lt;=$P$2),INDEX(WH_Backend!$DZ$6:$IO$125,$L83,6),0)</f>
        <v>0</v>
      </c>
      <c r="S83">
        <f>IF(AND($L83&lt;=$P$2,7&lt;=$P$2),INDEX(WH_Backend!$DZ$6:$IO$125,$L83,7),0)</f>
        <v>0</v>
      </c>
      <c r="T83">
        <f>IF(AND($L83&lt;=$P$2,8&lt;=$P$2),INDEX(WH_Backend!$DZ$6:$IO$125,$L83,8),0)</f>
        <v>0</v>
      </c>
      <c r="U83">
        <f>IF(AND($L83&lt;=$P$2,9&lt;=$P$2),INDEX(WH_Backend!$DZ$6:$IO$125,$L83,9),0)</f>
        <v>0</v>
      </c>
      <c r="V83">
        <f>IF(AND($L83&lt;=$P$2,10&lt;=$P$2),INDEX(WH_Backend!$DZ$6:$IO$125,$L83,10),0)</f>
        <v>0</v>
      </c>
      <c r="W83">
        <f>IF(AND($L83&lt;=$P$2,11&lt;=$P$2),INDEX(WH_Backend!$DZ$6:$IO$125,$L83,11),0)</f>
        <v>0</v>
      </c>
      <c r="X83">
        <f>IF(AND($L83&lt;=$P$2,12&lt;=$P$2),INDEX(WH_Backend!$DZ$6:$IO$125,$L83,12),0)</f>
        <v>0</v>
      </c>
      <c r="Y83">
        <f>IF(AND($L83&lt;=$P$2,13&lt;=$P$2),INDEX(WH_Backend!$DZ$6:$IO$125,$L83,13),0)</f>
        <v>0</v>
      </c>
      <c r="Z83">
        <f>IF(AND($L83&lt;=$P$2,14&lt;=$P$2),INDEX(WH_Backend!$DZ$6:$IO$125,$L83,14),0)</f>
        <v>0</v>
      </c>
      <c r="AA83">
        <f>IF(AND($L83&lt;=$P$2,15&lt;=$P$2),INDEX(WH_Backend!$DZ$6:$IO$125,$L83,15),0)</f>
        <v>0</v>
      </c>
      <c r="AB83">
        <f>IF(AND($L83&lt;=$P$2,16&lt;=$P$2),INDEX(WH_Backend!$DZ$6:$IO$125,$L83,16),0)</f>
        <v>0</v>
      </c>
      <c r="AC83">
        <f>IF(AND($L83&lt;=$P$2,17&lt;=$P$2),INDEX(WH_Backend!$DZ$6:$IO$125,$L83,17),0)</f>
        <v>0</v>
      </c>
      <c r="AD83">
        <f>IF(AND($L83&lt;=$P$2,18&lt;=$P$2),INDEX(WH_Backend!$DZ$6:$IO$125,$L83,18),0)</f>
        <v>0</v>
      </c>
      <c r="AE83">
        <f>IF(AND($L83&lt;=$P$2,19&lt;=$P$2),INDEX(WH_Backend!$DZ$6:$IO$125,$L83,19),0)</f>
        <v>0</v>
      </c>
      <c r="AF83">
        <f>IF(AND($L83&lt;=$P$2,20&lt;=$P$2),INDEX(WH_Backend!$DZ$6:$IO$125,$L83,20),0)</f>
        <v>0</v>
      </c>
      <c r="AG83">
        <f>IF(AND($L83&lt;=$P$2,21&lt;=$P$2),INDEX(WH_Backend!$DZ$6:$IO$125,$L83,21),0)</f>
        <v>0</v>
      </c>
      <c r="AH83">
        <f>IF(AND($L83&lt;=$P$2,22&lt;=$P$2),INDEX(WH_Backend!$DZ$6:$IO$125,$L83,22),0)</f>
        <v>0</v>
      </c>
      <c r="AI83">
        <f>IF(AND($L83&lt;=$P$2,23&lt;=$P$2),INDEX(WH_Backend!$DZ$6:$IO$125,$L83,23),0)</f>
        <v>0</v>
      </c>
      <c r="AJ83">
        <f>IF(AND($L83&lt;=$P$2,24&lt;=$P$2),INDEX(WH_Backend!$DZ$6:$IO$125,$L83,24),0)</f>
        <v>0</v>
      </c>
      <c r="AK83">
        <f>IF(AND($L83&lt;=$P$2,25&lt;=$P$2),INDEX(WH_Backend!$DZ$6:$IO$125,$L83,25),0)</f>
        <v>0</v>
      </c>
      <c r="AL83">
        <f>IF(AND($L83&lt;=$P$2,26&lt;=$P$2),INDEX(WH_Backend!$DZ$6:$IO$125,$L83,26),0)</f>
        <v>0</v>
      </c>
      <c r="AM83">
        <f>IF(AND($L83&lt;=$P$2,27&lt;=$P$2),INDEX(WH_Backend!$DZ$6:$IO$125,$L83,27),0)</f>
        <v>0</v>
      </c>
      <c r="AN83">
        <f>IF(AND($L83&lt;=$P$2,28&lt;=$P$2),INDEX(WH_Backend!$DZ$6:$IO$125,$L83,28),0)</f>
        <v>0</v>
      </c>
      <c r="AO83">
        <f>IF(AND($L83&lt;=$P$2,29&lt;=$P$2),INDEX(WH_Backend!$DZ$6:$IO$125,$L83,29),0)</f>
        <v>0</v>
      </c>
      <c r="AP83">
        <f>IF(AND($L83&lt;=$P$2,30&lt;=$P$2),INDEX(WH_Backend!$DZ$6:$IO$125,$L83,30),0)</f>
        <v>0</v>
      </c>
      <c r="AQ83">
        <f>IF(AND($L83&lt;=$P$2,31&lt;=$P$2),INDEX(WH_Backend!$DZ$6:$IO$125,$L83,31),0)</f>
        <v>0</v>
      </c>
      <c r="AR83">
        <f>IF(AND($L83&lt;=$P$2,32&lt;=$P$2),INDEX(WH_Backend!$DZ$6:$IO$125,$L83,32),0)</f>
        <v>0</v>
      </c>
      <c r="AS83">
        <f>IF(AND($L83&lt;=$P$2,33&lt;=$P$2),INDEX(WH_Backend!$DZ$6:$IO$125,$L83,33),0)</f>
        <v>0</v>
      </c>
      <c r="AT83">
        <f>IF(AND($L83&lt;=$P$2,34&lt;=$P$2),INDEX(WH_Backend!$DZ$6:$IO$125,$L83,34),0)</f>
        <v>0</v>
      </c>
      <c r="AU83">
        <f>IF(AND($L83&lt;=$P$2,35&lt;=$P$2),INDEX(WH_Backend!$DZ$6:$IO$125,$L83,35),0)</f>
        <v>0</v>
      </c>
      <c r="AV83">
        <f>IF(AND($L83&lt;=$P$2,36&lt;=$P$2),INDEX(WH_Backend!$DZ$6:$IO$125,$L83,36),0)</f>
        <v>0</v>
      </c>
      <c r="AW83">
        <f>IF(AND($L83&lt;=$P$2,37&lt;=$P$2),INDEX(WH_Backend!$DZ$6:$IO$125,$L83,37),0)</f>
        <v>0</v>
      </c>
      <c r="AX83">
        <f>IF(AND($L83&lt;=$P$2,38&lt;=$P$2),INDEX(WH_Backend!$DZ$6:$IO$125,$L83,38),0)</f>
        <v>0</v>
      </c>
      <c r="AY83">
        <f>IF(AND($L83&lt;=$P$2,39&lt;=$P$2),INDEX(WH_Backend!$DZ$6:$IO$125,$L83,39),0)</f>
        <v>0</v>
      </c>
      <c r="AZ83">
        <f>IF(AND($L83&lt;=$P$2,40&lt;=$P$2),INDEX(WH_Backend!$DZ$6:$IO$125,$L83,40),0)</f>
        <v>0</v>
      </c>
      <c r="BA83">
        <f>IF(AND($L83&lt;=$P$2,41&lt;=$P$2),INDEX(WH_Backend!$DZ$6:$IO$125,$L83,41),0)</f>
        <v>0</v>
      </c>
      <c r="BB83">
        <f>IF(AND($L83&lt;=$P$2,42&lt;=$P$2),INDEX(WH_Backend!$DZ$6:$IO$125,$L83,42),0)</f>
        <v>0</v>
      </c>
      <c r="BC83">
        <f>IF(AND($L83&lt;=$P$2,43&lt;=$P$2),INDEX(WH_Backend!$DZ$6:$IO$125,$L83,43),0)</f>
        <v>0</v>
      </c>
      <c r="BD83">
        <f>IF(AND($L83&lt;=$P$2,44&lt;=$P$2),INDEX(WH_Backend!$DZ$6:$IO$125,$L83,44),0)</f>
        <v>0</v>
      </c>
      <c r="BE83">
        <f>IF(AND($L83&lt;=$P$2,45&lt;=$P$2),INDEX(WH_Backend!$DZ$6:$IO$125,$L83,45),0)</f>
        <v>0</v>
      </c>
      <c r="BF83">
        <f>IF(AND($L83&lt;=$P$2,46&lt;=$P$2),INDEX(WH_Backend!$DZ$6:$IO$125,$L83,46),0)</f>
        <v>0</v>
      </c>
      <c r="BG83">
        <f>IF(AND($L83&lt;=$P$2,47&lt;=$P$2),INDEX(WH_Backend!$DZ$6:$IO$125,$L83,47),0)</f>
        <v>0</v>
      </c>
      <c r="BH83">
        <f>IF(AND($L83&lt;=$P$2,48&lt;=$P$2),INDEX(WH_Backend!$DZ$6:$IO$125,$L83,48),0)</f>
        <v>0</v>
      </c>
      <c r="BI83">
        <f>IF(AND($L83&lt;=$P$2,49&lt;=$P$2),INDEX(WH_Backend!$DZ$6:$IO$125,$L83,49),0)</f>
        <v>0</v>
      </c>
      <c r="BJ83">
        <f>IF(AND($L83&lt;=$P$2,50&lt;=$P$2),INDEX(WH_Backend!$DZ$6:$IO$125,$L83,50),0)</f>
        <v>0</v>
      </c>
      <c r="BK83">
        <f>IF(AND($L83&lt;=$P$2,51&lt;=$P$2),INDEX(WH_Backend!$DZ$6:$IO$125,$L83,51),0)</f>
        <v>0</v>
      </c>
      <c r="BL83">
        <f>IF(AND($L83&lt;=$P$2,52&lt;=$P$2),INDEX(WH_Backend!$DZ$6:$IO$125,$L83,52),0)</f>
        <v>0</v>
      </c>
      <c r="BM83">
        <f>IF(AND($L83&lt;=$P$2,53&lt;=$P$2),INDEX(WH_Backend!$DZ$6:$IO$125,$L83,53),0)</f>
        <v>0</v>
      </c>
      <c r="BN83">
        <f>IF(AND($L83&lt;=$P$2,54&lt;=$P$2),INDEX(WH_Backend!$DZ$6:$IO$125,$L83,54),0)</f>
        <v>0</v>
      </c>
      <c r="BO83">
        <f>IF(AND($L83&lt;=$P$2,55&lt;=$P$2),INDEX(WH_Backend!$DZ$6:$IO$125,$L83,55),0)</f>
        <v>0</v>
      </c>
      <c r="BP83">
        <f>IF(AND($L83&lt;=$P$2,56&lt;=$P$2),INDEX(WH_Backend!$DZ$6:$IO$125,$L83,56),0)</f>
        <v>0</v>
      </c>
      <c r="BQ83">
        <f>IF(AND($L83&lt;=$P$2,57&lt;=$P$2),INDEX(WH_Backend!$DZ$6:$IO$125,$L83,57),0)</f>
        <v>0</v>
      </c>
      <c r="BR83">
        <f>IF(AND($L83&lt;=$P$2,58&lt;=$P$2),INDEX(WH_Backend!$DZ$6:$IO$125,$L83,58),0)</f>
        <v>0</v>
      </c>
      <c r="BS83">
        <f>IF(AND($L83&lt;=$P$2,59&lt;=$P$2),INDEX(WH_Backend!$DZ$6:$IO$125,$L83,59),0)</f>
        <v>0</v>
      </c>
      <c r="BT83">
        <f>IF(AND($L83&lt;=$P$2,60&lt;=$P$2),INDEX(WH_Backend!$DZ$6:$IO$125,$L83,60),0)</f>
        <v>0</v>
      </c>
      <c r="BU83">
        <f>IF(AND($L83&lt;=$P$2,61&lt;=$P$2),INDEX(WH_Backend!$DZ$6:$IO$125,$L83,61),0)</f>
        <v>0</v>
      </c>
      <c r="BV83">
        <f>IF(AND($L83&lt;=$P$2,62&lt;=$P$2),INDEX(WH_Backend!$DZ$6:$IO$125,$L83,62),0)</f>
        <v>0</v>
      </c>
      <c r="BW83">
        <f>IF(AND($L83&lt;=$P$2,63&lt;=$P$2),INDEX(WH_Backend!$DZ$6:$IO$125,$L83,63),0)</f>
        <v>0</v>
      </c>
      <c r="BX83">
        <f>IF(AND($L83&lt;=$P$2,64&lt;=$P$2),INDEX(WH_Backend!$DZ$6:$IO$125,$L83,64),0)</f>
        <v>0</v>
      </c>
      <c r="BY83">
        <f>IF(AND($L83&lt;=$P$2,65&lt;=$P$2),INDEX(WH_Backend!$DZ$6:$IO$125,$L83,65),0)</f>
        <v>0</v>
      </c>
      <c r="BZ83">
        <f>IF(AND($L83&lt;=$P$2,66&lt;=$P$2),INDEX(WH_Backend!$DZ$6:$IO$125,$L83,66),0)</f>
        <v>0</v>
      </c>
      <c r="CA83">
        <f>IF(AND($L83&lt;=$P$2,67&lt;=$P$2),INDEX(WH_Backend!$DZ$6:$IO$125,$L83,67),0)</f>
        <v>0</v>
      </c>
      <c r="CB83">
        <f>IF(AND($L83&lt;=$P$2,68&lt;=$P$2),INDEX(WH_Backend!$DZ$6:$IO$125,$L83,68),0)</f>
        <v>0</v>
      </c>
      <c r="CC83">
        <f>IF(AND($L83&lt;=$P$2,69&lt;=$P$2),INDEX(WH_Backend!$DZ$6:$IO$125,$L83,69),0)</f>
        <v>0</v>
      </c>
      <c r="CD83">
        <f>IF(AND($L83&lt;=$P$2,70&lt;=$P$2),INDEX(WH_Backend!$DZ$6:$IO$125,$L83,70),0)</f>
        <v>0</v>
      </c>
      <c r="CE83">
        <f>IF(AND($L83&lt;=$P$2,71&lt;=$P$2),INDEX(WH_Backend!$DZ$6:$IO$125,$L83,71),0)</f>
        <v>0</v>
      </c>
      <c r="CF83">
        <f>IF(AND($L83&lt;=$P$2,72&lt;=$P$2),INDEX(WH_Backend!$DZ$6:$IO$125,$L83,72),0)</f>
        <v>0</v>
      </c>
      <c r="CG83">
        <f>IF(AND($L83&lt;=$P$2,73&lt;=$P$2),INDEX(WH_Backend!$DZ$6:$IO$125,$L83,73),0)</f>
        <v>0</v>
      </c>
      <c r="CH83">
        <f>IF(AND($L83&lt;=$P$2,74&lt;=$P$2),INDEX(WH_Backend!$DZ$6:$IO$125,$L83,74),0)</f>
        <v>0</v>
      </c>
      <c r="CI83">
        <f>IF(AND($L83&lt;=$P$2,75&lt;=$P$2),INDEX(WH_Backend!$DZ$6:$IO$125,$L83,75),0)</f>
        <v>0</v>
      </c>
      <c r="CJ83">
        <f>IF(AND($L83&lt;=$P$2,76&lt;=$P$2),INDEX(WH_Backend!$DZ$6:$IO$125,$L83,76),0)</f>
        <v>0</v>
      </c>
      <c r="CK83">
        <f>IF(AND($L83&lt;=$P$2,77&lt;=$P$2),INDEX(WH_Backend!$DZ$6:$IO$125,$L83,77),0)</f>
        <v>0</v>
      </c>
      <c r="CL83">
        <f>IF(AND($L83&lt;=$P$2,78&lt;=$P$2),INDEX(WH_Backend!$DZ$6:$IO$125,$L83,78),0)</f>
        <v>0</v>
      </c>
      <c r="CM83">
        <f>IF(AND($L83&lt;=$P$2,79&lt;=$P$2),INDEX(WH_Backend!$DZ$6:$IO$125,$L83,79),0)</f>
        <v>0</v>
      </c>
      <c r="CN83">
        <f>IF(AND($L83&lt;=$P$2,80&lt;=$P$2),INDEX(WH_Backend!$DZ$6:$IO$125,$L83,80),0)</f>
        <v>0</v>
      </c>
      <c r="CO83">
        <f>IF(AND($L83&lt;=$P$2,81&lt;=$P$2),INDEX(WH_Backend!$DZ$6:$IO$125,$L83,81),0)</f>
        <v>0</v>
      </c>
      <c r="CP83">
        <f>IF(AND($L83&lt;=$P$2,82&lt;=$P$2),INDEX(WH_Backend!$DZ$6:$IO$125,$L83,82),0)</f>
        <v>0</v>
      </c>
      <c r="CQ83">
        <f>IF(AND($L83&lt;=$P$2,83&lt;=$P$2),INDEX(WH_Backend!$DZ$6:$IO$125,$L83,83),0)</f>
        <v>0</v>
      </c>
      <c r="CR83">
        <f>IF(AND($L83&lt;=$P$2,84&lt;=$P$2),INDEX(WH_Backend!$DZ$6:$IO$125,$L83,84),0)</f>
        <v>0</v>
      </c>
      <c r="CS83">
        <f>IF(AND($L83&lt;=$P$2,85&lt;=$P$2),INDEX(WH_Backend!$DZ$6:$IO$125,$L83,85),0)</f>
        <v>0</v>
      </c>
      <c r="CT83">
        <f>IF(AND($L83&lt;=$P$2,86&lt;=$P$2),INDEX(WH_Backend!$DZ$6:$IO$125,$L83,86),0)</f>
        <v>0</v>
      </c>
      <c r="CU83">
        <f>IF(AND($L83&lt;=$P$2,87&lt;=$P$2),INDEX(WH_Backend!$DZ$6:$IO$125,$L83,87),0)</f>
        <v>0</v>
      </c>
      <c r="CV83">
        <f>IF(AND($L83&lt;=$P$2,88&lt;=$P$2),INDEX(WH_Backend!$DZ$6:$IO$125,$L83,88),0)</f>
        <v>0</v>
      </c>
      <c r="CW83">
        <f>IF(AND($L83&lt;=$P$2,89&lt;=$P$2),INDEX(WH_Backend!$DZ$6:$IO$125,$L83,89),0)</f>
        <v>0</v>
      </c>
      <c r="CX83">
        <f>IF(AND($L83&lt;=$P$2,90&lt;=$P$2),INDEX(WH_Backend!$DZ$6:$IO$125,$L83,90),0)</f>
        <v>0</v>
      </c>
      <c r="CY83">
        <f>IF(AND($L83&lt;=$P$2,91&lt;=$P$2),INDEX(WH_Backend!$DZ$6:$IO$125,$L83,91),0)</f>
        <v>0</v>
      </c>
      <c r="CZ83">
        <f>IF(AND($L83&lt;=$P$2,92&lt;=$P$2),INDEX(WH_Backend!$DZ$6:$IO$125,$L83,92),0)</f>
        <v>0</v>
      </c>
      <c r="DA83">
        <f>IF(AND($L83&lt;=$P$2,93&lt;=$P$2),INDEX(WH_Backend!$DZ$6:$IO$125,$L83,93),0)</f>
        <v>0</v>
      </c>
      <c r="DB83">
        <f>IF(AND($L83&lt;=$P$2,94&lt;=$P$2),INDEX(WH_Backend!$DZ$6:$IO$125,$L83,94),0)</f>
        <v>0</v>
      </c>
      <c r="DC83">
        <f>IF(AND($L83&lt;=$P$2,95&lt;=$P$2),INDEX(WH_Backend!$DZ$6:$IO$125,$L83,95),0)</f>
        <v>0</v>
      </c>
      <c r="DD83">
        <f>IF(AND($L83&lt;=$P$2,96&lt;=$P$2),INDEX(WH_Backend!$DZ$6:$IO$125,$L83,96),0)</f>
        <v>0</v>
      </c>
      <c r="DE83">
        <f>IF(AND($L83&lt;=$P$2,97&lt;=$P$2),INDEX(WH_Backend!$DZ$6:$IO$125,$L83,97),0)</f>
        <v>0</v>
      </c>
      <c r="DF83">
        <f>IF(AND($L83&lt;=$P$2,98&lt;=$P$2),INDEX(WH_Backend!$DZ$6:$IO$125,$L83,98),0)</f>
        <v>0</v>
      </c>
      <c r="DG83">
        <f>IF(AND($L83&lt;=$P$2,99&lt;=$P$2),INDEX(WH_Backend!$DZ$6:$IO$125,$L83,99),0)</f>
        <v>0</v>
      </c>
      <c r="DH83">
        <f>IF(AND($L83&lt;=$P$2,100&lt;=$P$2),INDEX(WH_Backend!$DZ$6:$IO$125,$L83,100),0)</f>
        <v>0</v>
      </c>
      <c r="DI83">
        <f>IF(AND($L83&lt;=$P$2,101&lt;=$P$2),INDEX(WH_Backend!$DZ$6:$IO$125,$L83,101),0)</f>
        <v>0</v>
      </c>
      <c r="DJ83">
        <f>IF(AND($L83&lt;=$P$2,102&lt;=$P$2),INDEX(WH_Backend!$DZ$6:$IO$125,$L83,102),0)</f>
        <v>0</v>
      </c>
      <c r="DK83">
        <f>IF(AND($L83&lt;=$P$2,103&lt;=$P$2),INDEX(WH_Backend!$DZ$6:$IO$125,$L83,103),0)</f>
        <v>0</v>
      </c>
      <c r="DL83">
        <f>IF(AND($L83&lt;=$P$2,104&lt;=$P$2),INDEX(WH_Backend!$DZ$6:$IO$125,$L83,104),0)</f>
        <v>0</v>
      </c>
      <c r="DM83">
        <f>IF(AND($L83&lt;=$P$2,105&lt;=$P$2),INDEX(WH_Backend!$DZ$6:$IO$125,$L83,105),0)</f>
        <v>0</v>
      </c>
      <c r="DN83">
        <f>IF(AND($L83&lt;=$P$2,106&lt;=$P$2),INDEX(WH_Backend!$DZ$6:$IO$125,$L83,106),0)</f>
        <v>0</v>
      </c>
      <c r="DO83">
        <f>IF(AND($L83&lt;=$P$2,107&lt;=$P$2),INDEX(WH_Backend!$DZ$6:$IO$125,$L83,107),0)</f>
        <v>0</v>
      </c>
      <c r="DP83">
        <f>IF(AND($L83&lt;=$P$2,108&lt;=$P$2),INDEX(WH_Backend!$DZ$6:$IO$125,$L83,108),0)</f>
        <v>0</v>
      </c>
      <c r="DQ83">
        <f>IF(AND($L83&lt;=$P$2,109&lt;=$P$2),INDEX(WH_Backend!$DZ$6:$IO$125,$L83,109),0)</f>
        <v>0</v>
      </c>
      <c r="DR83">
        <f>IF(AND($L83&lt;=$P$2,110&lt;=$P$2),INDEX(WH_Backend!$DZ$6:$IO$125,$L83,110),0)</f>
        <v>0</v>
      </c>
      <c r="DS83">
        <f>IF(AND($L83&lt;=$P$2,111&lt;=$P$2),INDEX(WH_Backend!$DZ$6:$IO$125,$L83,111),0)</f>
        <v>0</v>
      </c>
      <c r="DT83">
        <f>IF(AND($L83&lt;=$P$2,112&lt;=$P$2),INDEX(WH_Backend!$DZ$6:$IO$125,$L83,112),0)</f>
        <v>0</v>
      </c>
      <c r="DU83">
        <f>IF(AND($L83&lt;=$P$2,113&lt;=$P$2),INDEX(WH_Backend!$DZ$6:$IO$125,$L83,113),0)</f>
        <v>0</v>
      </c>
      <c r="DV83">
        <f>IF(AND($L83&lt;=$P$2,114&lt;=$P$2),INDEX(WH_Backend!$DZ$6:$IO$125,$L83,114),0)</f>
        <v>0</v>
      </c>
      <c r="DW83">
        <f>IF(AND($L83&lt;=$P$2,115&lt;=$P$2),INDEX(WH_Backend!$DZ$6:$IO$125,$L83,115),0)</f>
        <v>0</v>
      </c>
      <c r="DX83">
        <f>IF(AND($L83&lt;=$P$2,116&lt;=$P$2),INDEX(WH_Backend!$DZ$6:$IO$125,$L83,116),0)</f>
        <v>0</v>
      </c>
      <c r="DY83">
        <f>IF(AND($L83&lt;=$P$2,117&lt;=$P$2),INDEX(WH_Backend!$DZ$6:$IO$125,$L83,117),0)</f>
        <v>0</v>
      </c>
      <c r="DZ83">
        <f>IF(AND($L83&lt;=$P$2,118&lt;=$P$2),INDEX(WH_Backend!$DZ$6:$IO$125,$L83,118),0)</f>
        <v>0</v>
      </c>
      <c r="EA83">
        <f>IF(AND($L83&lt;=$P$2,119&lt;=$P$2),INDEX(WH_Backend!$DZ$6:$IO$125,$L83,119),0)</f>
        <v>0</v>
      </c>
      <c r="EB83">
        <f>IF(AND($L83&lt;=$P$2,120&lt;=$P$2),INDEX(WH_Backend!$DZ$6:$IO$125,$L83,120),0)</f>
        <v>0</v>
      </c>
    </row>
    <row r="84" spans="1:132" ht="15">
      <c r="A84" s="25">
        <f>IF(L84&lt;=$P$2,INDEX(WH_Backend!$E$6:$E$125,L84),0)</f>
        <v>0</v>
      </c>
      <c r="B84" s="25">
        <f t="array" ref="B84">IF(L84&lt;=$P$2,MMULT(M209:INDEX(M209:EF209,$P$2),$A$6:INDEX($A$6:$A$125,$P$2)),0)</f>
        <v>0</v>
      </c>
      <c r="C84" s="25">
        <f t="shared" si="3"/>
        <v>0</v>
      </c>
      <c r="E84" t="str">
        <f>IF(L84&lt;=$P$2,Inputs!A84,"")</f>
        <v/>
      </c>
      <c r="F84" s="25" t="str">
        <f>IF(L84&lt;=$P$2,Inputs!D84,"")</f>
        <v/>
      </c>
      <c r="G84" s="25" t="str">
        <f t="shared" si="4"/>
        <v/>
      </c>
      <c r="J84" t="str">
        <f>IF($L84&lt;=$E$2,WH_Numerical!$F84,"")</f>
        <v/>
      </c>
      <c r="L84" s="10">
        <v>79</v>
      </c>
      <c r="M84">
        <f>IF(AND($L84&lt;=$P$2,1&lt;=$P$2),INDEX(WH_Backend!$DZ$6:$IO$125,$L84,1),0)</f>
        <v>0</v>
      </c>
      <c r="N84">
        <f>IF(AND($L84&lt;=$P$2,2&lt;=$P$2),INDEX(WH_Backend!$DZ$6:$IO$125,$L84,2),0)</f>
        <v>0</v>
      </c>
      <c r="O84">
        <f>IF(AND($L84&lt;=$P$2,3&lt;=$P$2),INDEX(WH_Backend!$DZ$6:$IO$125,$L84,3),0)</f>
        <v>0</v>
      </c>
      <c r="P84">
        <f>IF(AND($L84&lt;=$P$2,4&lt;=$P$2),INDEX(WH_Backend!$DZ$6:$IO$125,$L84,4),0)</f>
        <v>0</v>
      </c>
      <c r="Q84">
        <f>IF(AND($L84&lt;=$P$2,5&lt;=$P$2),INDEX(WH_Backend!$DZ$6:$IO$125,$L84,5),0)</f>
        <v>0</v>
      </c>
      <c r="R84">
        <f>IF(AND($L84&lt;=$P$2,6&lt;=$P$2),INDEX(WH_Backend!$DZ$6:$IO$125,$L84,6),0)</f>
        <v>0</v>
      </c>
      <c r="S84">
        <f>IF(AND($L84&lt;=$P$2,7&lt;=$P$2),INDEX(WH_Backend!$DZ$6:$IO$125,$L84,7),0)</f>
        <v>0</v>
      </c>
      <c r="T84">
        <f>IF(AND($L84&lt;=$P$2,8&lt;=$P$2),INDEX(WH_Backend!$DZ$6:$IO$125,$L84,8),0)</f>
        <v>0</v>
      </c>
      <c r="U84">
        <f>IF(AND($L84&lt;=$P$2,9&lt;=$P$2),INDEX(WH_Backend!$DZ$6:$IO$125,$L84,9),0)</f>
        <v>0</v>
      </c>
      <c r="V84">
        <f>IF(AND($L84&lt;=$P$2,10&lt;=$P$2),INDEX(WH_Backend!$DZ$6:$IO$125,$L84,10),0)</f>
        <v>0</v>
      </c>
      <c r="W84">
        <f>IF(AND($L84&lt;=$P$2,11&lt;=$P$2),INDEX(WH_Backend!$DZ$6:$IO$125,$L84,11),0)</f>
        <v>0</v>
      </c>
      <c r="X84">
        <f>IF(AND($L84&lt;=$P$2,12&lt;=$P$2),INDEX(WH_Backend!$DZ$6:$IO$125,$L84,12),0)</f>
        <v>0</v>
      </c>
      <c r="Y84">
        <f>IF(AND($L84&lt;=$P$2,13&lt;=$P$2),INDEX(WH_Backend!$DZ$6:$IO$125,$L84,13),0)</f>
        <v>0</v>
      </c>
      <c r="Z84">
        <f>IF(AND($L84&lt;=$P$2,14&lt;=$P$2),INDEX(WH_Backend!$DZ$6:$IO$125,$L84,14),0)</f>
        <v>0</v>
      </c>
      <c r="AA84">
        <f>IF(AND($L84&lt;=$P$2,15&lt;=$P$2),INDEX(WH_Backend!$DZ$6:$IO$125,$L84,15),0)</f>
        <v>0</v>
      </c>
      <c r="AB84">
        <f>IF(AND($L84&lt;=$P$2,16&lt;=$P$2),INDEX(WH_Backend!$DZ$6:$IO$125,$L84,16),0)</f>
        <v>0</v>
      </c>
      <c r="AC84">
        <f>IF(AND($L84&lt;=$P$2,17&lt;=$P$2),INDEX(WH_Backend!$DZ$6:$IO$125,$L84,17),0)</f>
        <v>0</v>
      </c>
      <c r="AD84">
        <f>IF(AND($L84&lt;=$P$2,18&lt;=$P$2),INDEX(WH_Backend!$DZ$6:$IO$125,$L84,18),0)</f>
        <v>0</v>
      </c>
      <c r="AE84">
        <f>IF(AND($L84&lt;=$P$2,19&lt;=$P$2),INDEX(WH_Backend!$DZ$6:$IO$125,$L84,19),0)</f>
        <v>0</v>
      </c>
      <c r="AF84">
        <f>IF(AND($L84&lt;=$P$2,20&lt;=$P$2),INDEX(WH_Backend!$DZ$6:$IO$125,$L84,20),0)</f>
        <v>0</v>
      </c>
      <c r="AG84">
        <f>IF(AND($L84&lt;=$P$2,21&lt;=$P$2),INDEX(WH_Backend!$DZ$6:$IO$125,$L84,21),0)</f>
        <v>0</v>
      </c>
      <c r="AH84">
        <f>IF(AND($L84&lt;=$P$2,22&lt;=$P$2),INDEX(WH_Backend!$DZ$6:$IO$125,$L84,22),0)</f>
        <v>0</v>
      </c>
      <c r="AI84">
        <f>IF(AND($L84&lt;=$P$2,23&lt;=$P$2),INDEX(WH_Backend!$DZ$6:$IO$125,$L84,23),0)</f>
        <v>0</v>
      </c>
      <c r="AJ84">
        <f>IF(AND($L84&lt;=$P$2,24&lt;=$P$2),INDEX(WH_Backend!$DZ$6:$IO$125,$L84,24),0)</f>
        <v>0</v>
      </c>
      <c r="AK84">
        <f>IF(AND($L84&lt;=$P$2,25&lt;=$P$2),INDEX(WH_Backend!$DZ$6:$IO$125,$L84,25),0)</f>
        <v>0</v>
      </c>
      <c r="AL84">
        <f>IF(AND($L84&lt;=$P$2,26&lt;=$P$2),INDEX(WH_Backend!$DZ$6:$IO$125,$L84,26),0)</f>
        <v>0</v>
      </c>
      <c r="AM84">
        <f>IF(AND($L84&lt;=$P$2,27&lt;=$P$2),INDEX(WH_Backend!$DZ$6:$IO$125,$L84,27),0)</f>
        <v>0</v>
      </c>
      <c r="AN84">
        <f>IF(AND($L84&lt;=$P$2,28&lt;=$P$2),INDEX(WH_Backend!$DZ$6:$IO$125,$L84,28),0)</f>
        <v>0</v>
      </c>
      <c r="AO84">
        <f>IF(AND($L84&lt;=$P$2,29&lt;=$P$2),INDEX(WH_Backend!$DZ$6:$IO$125,$L84,29),0)</f>
        <v>0</v>
      </c>
      <c r="AP84">
        <f>IF(AND($L84&lt;=$P$2,30&lt;=$P$2),INDEX(WH_Backend!$DZ$6:$IO$125,$L84,30),0)</f>
        <v>0</v>
      </c>
      <c r="AQ84">
        <f>IF(AND($L84&lt;=$P$2,31&lt;=$P$2),INDEX(WH_Backend!$DZ$6:$IO$125,$L84,31),0)</f>
        <v>0</v>
      </c>
      <c r="AR84">
        <f>IF(AND($L84&lt;=$P$2,32&lt;=$P$2),INDEX(WH_Backend!$DZ$6:$IO$125,$L84,32),0)</f>
        <v>0</v>
      </c>
      <c r="AS84">
        <f>IF(AND($L84&lt;=$P$2,33&lt;=$P$2),INDEX(WH_Backend!$DZ$6:$IO$125,$L84,33),0)</f>
        <v>0</v>
      </c>
      <c r="AT84">
        <f>IF(AND($L84&lt;=$P$2,34&lt;=$P$2),INDEX(WH_Backend!$DZ$6:$IO$125,$L84,34),0)</f>
        <v>0</v>
      </c>
      <c r="AU84">
        <f>IF(AND($L84&lt;=$P$2,35&lt;=$P$2),INDEX(WH_Backend!$DZ$6:$IO$125,$L84,35),0)</f>
        <v>0</v>
      </c>
      <c r="AV84">
        <f>IF(AND($L84&lt;=$P$2,36&lt;=$P$2),INDEX(WH_Backend!$DZ$6:$IO$125,$L84,36),0)</f>
        <v>0</v>
      </c>
      <c r="AW84">
        <f>IF(AND($L84&lt;=$P$2,37&lt;=$P$2),INDEX(WH_Backend!$DZ$6:$IO$125,$L84,37),0)</f>
        <v>0</v>
      </c>
      <c r="AX84">
        <f>IF(AND($L84&lt;=$P$2,38&lt;=$P$2),INDEX(WH_Backend!$DZ$6:$IO$125,$L84,38),0)</f>
        <v>0</v>
      </c>
      <c r="AY84">
        <f>IF(AND($L84&lt;=$P$2,39&lt;=$P$2),INDEX(WH_Backend!$DZ$6:$IO$125,$L84,39),0)</f>
        <v>0</v>
      </c>
      <c r="AZ84">
        <f>IF(AND($L84&lt;=$P$2,40&lt;=$P$2),INDEX(WH_Backend!$DZ$6:$IO$125,$L84,40),0)</f>
        <v>0</v>
      </c>
      <c r="BA84">
        <f>IF(AND($L84&lt;=$P$2,41&lt;=$P$2),INDEX(WH_Backend!$DZ$6:$IO$125,$L84,41),0)</f>
        <v>0</v>
      </c>
      <c r="BB84">
        <f>IF(AND($L84&lt;=$P$2,42&lt;=$P$2),INDEX(WH_Backend!$DZ$6:$IO$125,$L84,42),0)</f>
        <v>0</v>
      </c>
      <c r="BC84">
        <f>IF(AND($L84&lt;=$P$2,43&lt;=$P$2),INDEX(WH_Backend!$DZ$6:$IO$125,$L84,43),0)</f>
        <v>0</v>
      </c>
      <c r="BD84">
        <f>IF(AND($L84&lt;=$P$2,44&lt;=$P$2),INDEX(WH_Backend!$DZ$6:$IO$125,$L84,44),0)</f>
        <v>0</v>
      </c>
      <c r="BE84">
        <f>IF(AND($L84&lt;=$P$2,45&lt;=$P$2),INDEX(WH_Backend!$DZ$6:$IO$125,$L84,45),0)</f>
        <v>0</v>
      </c>
      <c r="BF84">
        <f>IF(AND($L84&lt;=$P$2,46&lt;=$P$2),INDEX(WH_Backend!$DZ$6:$IO$125,$L84,46),0)</f>
        <v>0</v>
      </c>
      <c r="BG84">
        <f>IF(AND($L84&lt;=$P$2,47&lt;=$P$2),INDEX(WH_Backend!$DZ$6:$IO$125,$L84,47),0)</f>
        <v>0</v>
      </c>
      <c r="BH84">
        <f>IF(AND($L84&lt;=$P$2,48&lt;=$P$2),INDEX(WH_Backend!$DZ$6:$IO$125,$L84,48),0)</f>
        <v>0</v>
      </c>
      <c r="BI84">
        <f>IF(AND($L84&lt;=$P$2,49&lt;=$P$2),INDEX(WH_Backend!$DZ$6:$IO$125,$L84,49),0)</f>
        <v>0</v>
      </c>
      <c r="BJ84">
        <f>IF(AND($L84&lt;=$P$2,50&lt;=$P$2),INDEX(WH_Backend!$DZ$6:$IO$125,$L84,50),0)</f>
        <v>0</v>
      </c>
      <c r="BK84">
        <f>IF(AND($L84&lt;=$P$2,51&lt;=$P$2),INDEX(WH_Backend!$DZ$6:$IO$125,$L84,51),0)</f>
        <v>0</v>
      </c>
      <c r="BL84">
        <f>IF(AND($L84&lt;=$P$2,52&lt;=$P$2),INDEX(WH_Backend!$DZ$6:$IO$125,$L84,52),0)</f>
        <v>0</v>
      </c>
      <c r="BM84">
        <f>IF(AND($L84&lt;=$P$2,53&lt;=$P$2),INDEX(WH_Backend!$DZ$6:$IO$125,$L84,53),0)</f>
        <v>0</v>
      </c>
      <c r="BN84">
        <f>IF(AND($L84&lt;=$P$2,54&lt;=$P$2),INDEX(WH_Backend!$DZ$6:$IO$125,$L84,54),0)</f>
        <v>0</v>
      </c>
      <c r="BO84">
        <f>IF(AND($L84&lt;=$P$2,55&lt;=$P$2),INDEX(WH_Backend!$DZ$6:$IO$125,$L84,55),0)</f>
        <v>0</v>
      </c>
      <c r="BP84">
        <f>IF(AND($L84&lt;=$P$2,56&lt;=$P$2),INDEX(WH_Backend!$DZ$6:$IO$125,$L84,56),0)</f>
        <v>0</v>
      </c>
      <c r="BQ84">
        <f>IF(AND($L84&lt;=$P$2,57&lt;=$P$2),INDEX(WH_Backend!$DZ$6:$IO$125,$L84,57),0)</f>
        <v>0</v>
      </c>
      <c r="BR84">
        <f>IF(AND($L84&lt;=$P$2,58&lt;=$P$2),INDEX(WH_Backend!$DZ$6:$IO$125,$L84,58),0)</f>
        <v>0</v>
      </c>
      <c r="BS84">
        <f>IF(AND($L84&lt;=$P$2,59&lt;=$P$2),INDEX(WH_Backend!$DZ$6:$IO$125,$L84,59),0)</f>
        <v>0</v>
      </c>
      <c r="BT84">
        <f>IF(AND($L84&lt;=$P$2,60&lt;=$P$2),INDEX(WH_Backend!$DZ$6:$IO$125,$L84,60),0)</f>
        <v>0</v>
      </c>
      <c r="BU84">
        <f>IF(AND($L84&lt;=$P$2,61&lt;=$P$2),INDEX(WH_Backend!$DZ$6:$IO$125,$L84,61),0)</f>
        <v>0</v>
      </c>
      <c r="BV84">
        <f>IF(AND($L84&lt;=$P$2,62&lt;=$P$2),INDEX(WH_Backend!$DZ$6:$IO$125,$L84,62),0)</f>
        <v>0</v>
      </c>
      <c r="BW84">
        <f>IF(AND($L84&lt;=$P$2,63&lt;=$P$2),INDEX(WH_Backend!$DZ$6:$IO$125,$L84,63),0)</f>
        <v>0</v>
      </c>
      <c r="BX84">
        <f>IF(AND($L84&lt;=$P$2,64&lt;=$P$2),INDEX(WH_Backend!$DZ$6:$IO$125,$L84,64),0)</f>
        <v>0</v>
      </c>
      <c r="BY84">
        <f>IF(AND($L84&lt;=$P$2,65&lt;=$P$2),INDEX(WH_Backend!$DZ$6:$IO$125,$L84,65),0)</f>
        <v>0</v>
      </c>
      <c r="BZ84">
        <f>IF(AND($L84&lt;=$P$2,66&lt;=$P$2),INDEX(WH_Backend!$DZ$6:$IO$125,$L84,66),0)</f>
        <v>0</v>
      </c>
      <c r="CA84">
        <f>IF(AND($L84&lt;=$P$2,67&lt;=$P$2),INDEX(WH_Backend!$DZ$6:$IO$125,$L84,67),0)</f>
        <v>0</v>
      </c>
      <c r="CB84">
        <f>IF(AND($L84&lt;=$P$2,68&lt;=$P$2),INDEX(WH_Backend!$DZ$6:$IO$125,$L84,68),0)</f>
        <v>0</v>
      </c>
      <c r="CC84">
        <f>IF(AND($L84&lt;=$P$2,69&lt;=$P$2),INDEX(WH_Backend!$DZ$6:$IO$125,$L84,69),0)</f>
        <v>0</v>
      </c>
      <c r="CD84">
        <f>IF(AND($L84&lt;=$P$2,70&lt;=$P$2),INDEX(WH_Backend!$DZ$6:$IO$125,$L84,70),0)</f>
        <v>0</v>
      </c>
      <c r="CE84">
        <f>IF(AND($L84&lt;=$P$2,71&lt;=$P$2),INDEX(WH_Backend!$DZ$6:$IO$125,$L84,71),0)</f>
        <v>0</v>
      </c>
      <c r="CF84">
        <f>IF(AND($L84&lt;=$P$2,72&lt;=$P$2),INDEX(WH_Backend!$DZ$6:$IO$125,$L84,72),0)</f>
        <v>0</v>
      </c>
      <c r="CG84">
        <f>IF(AND($L84&lt;=$P$2,73&lt;=$P$2),INDEX(WH_Backend!$DZ$6:$IO$125,$L84,73),0)</f>
        <v>0</v>
      </c>
      <c r="CH84">
        <f>IF(AND($L84&lt;=$P$2,74&lt;=$P$2),INDEX(WH_Backend!$DZ$6:$IO$125,$L84,74),0)</f>
        <v>0</v>
      </c>
      <c r="CI84">
        <f>IF(AND($L84&lt;=$P$2,75&lt;=$P$2),INDEX(WH_Backend!$DZ$6:$IO$125,$L84,75),0)</f>
        <v>0</v>
      </c>
      <c r="CJ84">
        <f>IF(AND($L84&lt;=$P$2,76&lt;=$P$2),INDEX(WH_Backend!$DZ$6:$IO$125,$L84,76),0)</f>
        <v>0</v>
      </c>
      <c r="CK84">
        <f>IF(AND($L84&lt;=$P$2,77&lt;=$P$2),INDEX(WH_Backend!$DZ$6:$IO$125,$L84,77),0)</f>
        <v>0</v>
      </c>
      <c r="CL84">
        <f>IF(AND($L84&lt;=$P$2,78&lt;=$P$2),INDEX(WH_Backend!$DZ$6:$IO$125,$L84,78),0)</f>
        <v>0</v>
      </c>
      <c r="CM84">
        <f>IF(AND($L84&lt;=$P$2,79&lt;=$P$2),INDEX(WH_Backend!$DZ$6:$IO$125,$L84,79),0)</f>
        <v>0</v>
      </c>
      <c r="CN84">
        <f>IF(AND($L84&lt;=$P$2,80&lt;=$P$2),INDEX(WH_Backend!$DZ$6:$IO$125,$L84,80),0)</f>
        <v>0</v>
      </c>
      <c r="CO84">
        <f>IF(AND($L84&lt;=$P$2,81&lt;=$P$2),INDEX(WH_Backend!$DZ$6:$IO$125,$L84,81),0)</f>
        <v>0</v>
      </c>
      <c r="CP84">
        <f>IF(AND($L84&lt;=$P$2,82&lt;=$P$2),INDEX(WH_Backend!$DZ$6:$IO$125,$L84,82),0)</f>
        <v>0</v>
      </c>
      <c r="CQ84">
        <f>IF(AND($L84&lt;=$P$2,83&lt;=$P$2),INDEX(WH_Backend!$DZ$6:$IO$125,$L84,83),0)</f>
        <v>0</v>
      </c>
      <c r="CR84">
        <f>IF(AND($L84&lt;=$P$2,84&lt;=$P$2),INDEX(WH_Backend!$DZ$6:$IO$125,$L84,84),0)</f>
        <v>0</v>
      </c>
      <c r="CS84">
        <f>IF(AND($L84&lt;=$P$2,85&lt;=$P$2),INDEX(WH_Backend!$DZ$6:$IO$125,$L84,85),0)</f>
        <v>0</v>
      </c>
      <c r="CT84">
        <f>IF(AND($L84&lt;=$P$2,86&lt;=$P$2),INDEX(WH_Backend!$DZ$6:$IO$125,$L84,86),0)</f>
        <v>0</v>
      </c>
      <c r="CU84">
        <f>IF(AND($L84&lt;=$P$2,87&lt;=$P$2),INDEX(WH_Backend!$DZ$6:$IO$125,$L84,87),0)</f>
        <v>0</v>
      </c>
      <c r="CV84">
        <f>IF(AND($L84&lt;=$P$2,88&lt;=$P$2),INDEX(WH_Backend!$DZ$6:$IO$125,$L84,88),0)</f>
        <v>0</v>
      </c>
      <c r="CW84">
        <f>IF(AND($L84&lt;=$P$2,89&lt;=$P$2),INDEX(WH_Backend!$DZ$6:$IO$125,$L84,89),0)</f>
        <v>0</v>
      </c>
      <c r="CX84">
        <f>IF(AND($L84&lt;=$P$2,90&lt;=$P$2),INDEX(WH_Backend!$DZ$6:$IO$125,$L84,90),0)</f>
        <v>0</v>
      </c>
      <c r="CY84">
        <f>IF(AND($L84&lt;=$P$2,91&lt;=$P$2),INDEX(WH_Backend!$DZ$6:$IO$125,$L84,91),0)</f>
        <v>0</v>
      </c>
      <c r="CZ84">
        <f>IF(AND($L84&lt;=$P$2,92&lt;=$P$2),INDEX(WH_Backend!$DZ$6:$IO$125,$L84,92),0)</f>
        <v>0</v>
      </c>
      <c r="DA84">
        <f>IF(AND($L84&lt;=$P$2,93&lt;=$P$2),INDEX(WH_Backend!$DZ$6:$IO$125,$L84,93),0)</f>
        <v>0</v>
      </c>
      <c r="DB84">
        <f>IF(AND($L84&lt;=$P$2,94&lt;=$P$2),INDEX(WH_Backend!$DZ$6:$IO$125,$L84,94),0)</f>
        <v>0</v>
      </c>
      <c r="DC84">
        <f>IF(AND($L84&lt;=$P$2,95&lt;=$P$2),INDEX(WH_Backend!$DZ$6:$IO$125,$L84,95),0)</f>
        <v>0</v>
      </c>
      <c r="DD84">
        <f>IF(AND($L84&lt;=$P$2,96&lt;=$P$2),INDEX(WH_Backend!$DZ$6:$IO$125,$L84,96),0)</f>
        <v>0</v>
      </c>
      <c r="DE84">
        <f>IF(AND($L84&lt;=$P$2,97&lt;=$P$2),INDEX(WH_Backend!$DZ$6:$IO$125,$L84,97),0)</f>
        <v>0</v>
      </c>
      <c r="DF84">
        <f>IF(AND($L84&lt;=$P$2,98&lt;=$P$2),INDEX(WH_Backend!$DZ$6:$IO$125,$L84,98),0)</f>
        <v>0</v>
      </c>
      <c r="DG84">
        <f>IF(AND($L84&lt;=$P$2,99&lt;=$P$2),INDEX(WH_Backend!$DZ$6:$IO$125,$L84,99),0)</f>
        <v>0</v>
      </c>
      <c r="DH84">
        <f>IF(AND($L84&lt;=$P$2,100&lt;=$P$2),INDEX(WH_Backend!$DZ$6:$IO$125,$L84,100),0)</f>
        <v>0</v>
      </c>
      <c r="DI84">
        <f>IF(AND($L84&lt;=$P$2,101&lt;=$P$2),INDEX(WH_Backend!$DZ$6:$IO$125,$L84,101),0)</f>
        <v>0</v>
      </c>
      <c r="DJ84">
        <f>IF(AND($L84&lt;=$P$2,102&lt;=$P$2),INDEX(WH_Backend!$DZ$6:$IO$125,$L84,102),0)</f>
        <v>0</v>
      </c>
      <c r="DK84">
        <f>IF(AND($L84&lt;=$P$2,103&lt;=$P$2),INDEX(WH_Backend!$DZ$6:$IO$125,$L84,103),0)</f>
        <v>0</v>
      </c>
      <c r="DL84">
        <f>IF(AND($L84&lt;=$P$2,104&lt;=$P$2),INDEX(WH_Backend!$DZ$6:$IO$125,$L84,104),0)</f>
        <v>0</v>
      </c>
      <c r="DM84">
        <f>IF(AND($L84&lt;=$P$2,105&lt;=$P$2),INDEX(WH_Backend!$DZ$6:$IO$125,$L84,105),0)</f>
        <v>0</v>
      </c>
      <c r="DN84">
        <f>IF(AND($L84&lt;=$P$2,106&lt;=$P$2),INDEX(WH_Backend!$DZ$6:$IO$125,$L84,106),0)</f>
        <v>0</v>
      </c>
      <c r="DO84">
        <f>IF(AND($L84&lt;=$P$2,107&lt;=$P$2),INDEX(WH_Backend!$DZ$6:$IO$125,$L84,107),0)</f>
        <v>0</v>
      </c>
      <c r="DP84">
        <f>IF(AND($L84&lt;=$P$2,108&lt;=$P$2),INDEX(WH_Backend!$DZ$6:$IO$125,$L84,108),0)</f>
        <v>0</v>
      </c>
      <c r="DQ84">
        <f>IF(AND($L84&lt;=$P$2,109&lt;=$P$2),INDEX(WH_Backend!$DZ$6:$IO$125,$L84,109),0)</f>
        <v>0</v>
      </c>
      <c r="DR84">
        <f>IF(AND($L84&lt;=$P$2,110&lt;=$P$2),INDEX(WH_Backend!$DZ$6:$IO$125,$L84,110),0)</f>
        <v>0</v>
      </c>
      <c r="DS84">
        <f>IF(AND($L84&lt;=$P$2,111&lt;=$P$2),INDEX(WH_Backend!$DZ$6:$IO$125,$L84,111),0)</f>
        <v>0</v>
      </c>
      <c r="DT84">
        <f>IF(AND($L84&lt;=$P$2,112&lt;=$P$2),INDEX(WH_Backend!$DZ$6:$IO$125,$L84,112),0)</f>
        <v>0</v>
      </c>
      <c r="DU84">
        <f>IF(AND($L84&lt;=$P$2,113&lt;=$P$2),INDEX(WH_Backend!$DZ$6:$IO$125,$L84,113),0)</f>
        <v>0</v>
      </c>
      <c r="DV84">
        <f>IF(AND($L84&lt;=$P$2,114&lt;=$P$2),INDEX(WH_Backend!$DZ$6:$IO$125,$L84,114),0)</f>
        <v>0</v>
      </c>
      <c r="DW84">
        <f>IF(AND($L84&lt;=$P$2,115&lt;=$P$2),INDEX(WH_Backend!$DZ$6:$IO$125,$L84,115),0)</f>
        <v>0</v>
      </c>
      <c r="DX84">
        <f>IF(AND($L84&lt;=$P$2,116&lt;=$P$2),INDEX(WH_Backend!$DZ$6:$IO$125,$L84,116),0)</f>
        <v>0</v>
      </c>
      <c r="DY84">
        <f>IF(AND($L84&lt;=$P$2,117&lt;=$P$2),INDEX(WH_Backend!$DZ$6:$IO$125,$L84,117),0)</f>
        <v>0</v>
      </c>
      <c r="DZ84">
        <f>IF(AND($L84&lt;=$P$2,118&lt;=$P$2),INDEX(WH_Backend!$DZ$6:$IO$125,$L84,118),0)</f>
        <v>0</v>
      </c>
      <c r="EA84">
        <f>IF(AND($L84&lt;=$P$2,119&lt;=$P$2),INDEX(WH_Backend!$DZ$6:$IO$125,$L84,119),0)</f>
        <v>0</v>
      </c>
      <c r="EB84">
        <f>IF(AND($L84&lt;=$P$2,120&lt;=$P$2),INDEX(WH_Backend!$DZ$6:$IO$125,$L84,120),0)</f>
        <v>0</v>
      </c>
    </row>
    <row r="85" spans="1:132" ht="15">
      <c r="A85" s="25">
        <f>IF(L85&lt;=$P$2,INDEX(WH_Backend!$E$6:$E$125,L85),0)</f>
        <v>0</v>
      </c>
      <c r="B85" s="25">
        <f t="array" ref="B85">IF(L85&lt;=$P$2,MMULT(M210:INDEX(M210:EF210,$P$2),$A$6:INDEX($A$6:$A$125,$P$2)),0)</f>
        <v>0</v>
      </c>
      <c r="C85" s="25">
        <f t="shared" si="3"/>
        <v>0</v>
      </c>
      <c r="E85" t="str">
        <f>IF(L85&lt;=$P$2,Inputs!A85,"")</f>
        <v/>
      </c>
      <c r="F85" s="25" t="str">
        <f>IF(L85&lt;=$P$2,Inputs!D85,"")</f>
        <v/>
      </c>
      <c r="G85" s="25" t="str">
        <f t="shared" si="4"/>
        <v/>
      </c>
      <c r="J85" t="str">
        <f>IF($L85&lt;=$E$2,WH_Numerical!$F85,"")</f>
        <v/>
      </c>
      <c r="L85" s="10">
        <v>80</v>
      </c>
      <c r="M85">
        <f>IF(AND($L85&lt;=$P$2,1&lt;=$P$2),INDEX(WH_Backend!$DZ$6:$IO$125,$L85,1),0)</f>
        <v>0</v>
      </c>
      <c r="N85">
        <f>IF(AND($L85&lt;=$P$2,2&lt;=$P$2),INDEX(WH_Backend!$DZ$6:$IO$125,$L85,2),0)</f>
        <v>0</v>
      </c>
      <c r="O85">
        <f>IF(AND($L85&lt;=$P$2,3&lt;=$P$2),INDEX(WH_Backend!$DZ$6:$IO$125,$L85,3),0)</f>
        <v>0</v>
      </c>
      <c r="P85">
        <f>IF(AND($L85&lt;=$P$2,4&lt;=$P$2),INDEX(WH_Backend!$DZ$6:$IO$125,$L85,4),0)</f>
        <v>0</v>
      </c>
      <c r="Q85">
        <f>IF(AND($L85&lt;=$P$2,5&lt;=$P$2),INDEX(WH_Backend!$DZ$6:$IO$125,$L85,5),0)</f>
        <v>0</v>
      </c>
      <c r="R85">
        <f>IF(AND($L85&lt;=$P$2,6&lt;=$P$2),INDEX(WH_Backend!$DZ$6:$IO$125,$L85,6),0)</f>
        <v>0</v>
      </c>
      <c r="S85">
        <f>IF(AND($L85&lt;=$P$2,7&lt;=$P$2),INDEX(WH_Backend!$DZ$6:$IO$125,$L85,7),0)</f>
        <v>0</v>
      </c>
      <c r="T85">
        <f>IF(AND($L85&lt;=$P$2,8&lt;=$P$2),INDEX(WH_Backend!$DZ$6:$IO$125,$L85,8),0)</f>
        <v>0</v>
      </c>
      <c r="U85">
        <f>IF(AND($L85&lt;=$P$2,9&lt;=$P$2),INDEX(WH_Backend!$DZ$6:$IO$125,$L85,9),0)</f>
        <v>0</v>
      </c>
      <c r="V85">
        <f>IF(AND($L85&lt;=$P$2,10&lt;=$P$2),INDEX(WH_Backend!$DZ$6:$IO$125,$L85,10),0)</f>
        <v>0</v>
      </c>
      <c r="W85">
        <f>IF(AND($L85&lt;=$P$2,11&lt;=$P$2),INDEX(WH_Backend!$DZ$6:$IO$125,$L85,11),0)</f>
        <v>0</v>
      </c>
      <c r="X85">
        <f>IF(AND($L85&lt;=$P$2,12&lt;=$P$2),INDEX(WH_Backend!$DZ$6:$IO$125,$L85,12),0)</f>
        <v>0</v>
      </c>
      <c r="Y85">
        <f>IF(AND($L85&lt;=$P$2,13&lt;=$P$2),INDEX(WH_Backend!$DZ$6:$IO$125,$L85,13),0)</f>
        <v>0</v>
      </c>
      <c r="Z85">
        <f>IF(AND($L85&lt;=$P$2,14&lt;=$P$2),INDEX(WH_Backend!$DZ$6:$IO$125,$L85,14),0)</f>
        <v>0</v>
      </c>
      <c r="AA85">
        <f>IF(AND($L85&lt;=$P$2,15&lt;=$P$2),INDEX(WH_Backend!$DZ$6:$IO$125,$L85,15),0)</f>
        <v>0</v>
      </c>
      <c r="AB85">
        <f>IF(AND($L85&lt;=$P$2,16&lt;=$P$2),INDEX(WH_Backend!$DZ$6:$IO$125,$L85,16),0)</f>
        <v>0</v>
      </c>
      <c r="AC85">
        <f>IF(AND($L85&lt;=$P$2,17&lt;=$P$2),INDEX(WH_Backend!$DZ$6:$IO$125,$L85,17),0)</f>
        <v>0</v>
      </c>
      <c r="AD85">
        <f>IF(AND($L85&lt;=$P$2,18&lt;=$P$2),INDEX(WH_Backend!$DZ$6:$IO$125,$L85,18),0)</f>
        <v>0</v>
      </c>
      <c r="AE85">
        <f>IF(AND($L85&lt;=$P$2,19&lt;=$P$2),INDEX(WH_Backend!$DZ$6:$IO$125,$L85,19),0)</f>
        <v>0</v>
      </c>
      <c r="AF85">
        <f>IF(AND($L85&lt;=$P$2,20&lt;=$P$2),INDEX(WH_Backend!$DZ$6:$IO$125,$L85,20),0)</f>
        <v>0</v>
      </c>
      <c r="AG85">
        <f>IF(AND($L85&lt;=$P$2,21&lt;=$P$2),INDEX(WH_Backend!$DZ$6:$IO$125,$L85,21),0)</f>
        <v>0</v>
      </c>
      <c r="AH85">
        <f>IF(AND($L85&lt;=$P$2,22&lt;=$P$2),INDEX(WH_Backend!$DZ$6:$IO$125,$L85,22),0)</f>
        <v>0</v>
      </c>
      <c r="AI85">
        <f>IF(AND($L85&lt;=$P$2,23&lt;=$P$2),INDEX(WH_Backend!$DZ$6:$IO$125,$L85,23),0)</f>
        <v>0</v>
      </c>
      <c r="AJ85">
        <f>IF(AND($L85&lt;=$P$2,24&lt;=$P$2),INDEX(WH_Backend!$DZ$6:$IO$125,$L85,24),0)</f>
        <v>0</v>
      </c>
      <c r="AK85">
        <f>IF(AND($L85&lt;=$P$2,25&lt;=$P$2),INDEX(WH_Backend!$DZ$6:$IO$125,$L85,25),0)</f>
        <v>0</v>
      </c>
      <c r="AL85">
        <f>IF(AND($L85&lt;=$P$2,26&lt;=$P$2),INDEX(WH_Backend!$DZ$6:$IO$125,$L85,26),0)</f>
        <v>0</v>
      </c>
      <c r="AM85">
        <f>IF(AND($L85&lt;=$P$2,27&lt;=$P$2),INDEX(WH_Backend!$DZ$6:$IO$125,$L85,27),0)</f>
        <v>0</v>
      </c>
      <c r="AN85">
        <f>IF(AND($L85&lt;=$P$2,28&lt;=$P$2),INDEX(WH_Backend!$DZ$6:$IO$125,$L85,28),0)</f>
        <v>0</v>
      </c>
      <c r="AO85">
        <f>IF(AND($L85&lt;=$P$2,29&lt;=$P$2),INDEX(WH_Backend!$DZ$6:$IO$125,$L85,29),0)</f>
        <v>0</v>
      </c>
      <c r="AP85">
        <f>IF(AND($L85&lt;=$P$2,30&lt;=$P$2),INDEX(WH_Backend!$DZ$6:$IO$125,$L85,30),0)</f>
        <v>0</v>
      </c>
      <c r="AQ85">
        <f>IF(AND($L85&lt;=$P$2,31&lt;=$P$2),INDEX(WH_Backend!$DZ$6:$IO$125,$L85,31),0)</f>
        <v>0</v>
      </c>
      <c r="AR85">
        <f>IF(AND($L85&lt;=$P$2,32&lt;=$P$2),INDEX(WH_Backend!$DZ$6:$IO$125,$L85,32),0)</f>
        <v>0</v>
      </c>
      <c r="AS85">
        <f>IF(AND($L85&lt;=$P$2,33&lt;=$P$2),INDEX(WH_Backend!$DZ$6:$IO$125,$L85,33),0)</f>
        <v>0</v>
      </c>
      <c r="AT85">
        <f>IF(AND($L85&lt;=$P$2,34&lt;=$P$2),INDEX(WH_Backend!$DZ$6:$IO$125,$L85,34),0)</f>
        <v>0</v>
      </c>
      <c r="AU85">
        <f>IF(AND($L85&lt;=$P$2,35&lt;=$P$2),INDEX(WH_Backend!$DZ$6:$IO$125,$L85,35),0)</f>
        <v>0</v>
      </c>
      <c r="AV85">
        <f>IF(AND($L85&lt;=$P$2,36&lt;=$P$2),INDEX(WH_Backend!$DZ$6:$IO$125,$L85,36),0)</f>
        <v>0</v>
      </c>
      <c r="AW85">
        <f>IF(AND($L85&lt;=$P$2,37&lt;=$P$2),INDEX(WH_Backend!$DZ$6:$IO$125,$L85,37),0)</f>
        <v>0</v>
      </c>
      <c r="AX85">
        <f>IF(AND($L85&lt;=$P$2,38&lt;=$P$2),INDEX(WH_Backend!$DZ$6:$IO$125,$L85,38),0)</f>
        <v>0</v>
      </c>
      <c r="AY85">
        <f>IF(AND($L85&lt;=$P$2,39&lt;=$P$2),INDEX(WH_Backend!$DZ$6:$IO$125,$L85,39),0)</f>
        <v>0</v>
      </c>
      <c r="AZ85">
        <f>IF(AND($L85&lt;=$P$2,40&lt;=$P$2),INDEX(WH_Backend!$DZ$6:$IO$125,$L85,40),0)</f>
        <v>0</v>
      </c>
      <c r="BA85">
        <f>IF(AND($L85&lt;=$P$2,41&lt;=$P$2),INDEX(WH_Backend!$DZ$6:$IO$125,$L85,41),0)</f>
        <v>0</v>
      </c>
      <c r="BB85">
        <f>IF(AND($L85&lt;=$P$2,42&lt;=$P$2),INDEX(WH_Backend!$DZ$6:$IO$125,$L85,42),0)</f>
        <v>0</v>
      </c>
      <c r="BC85">
        <f>IF(AND($L85&lt;=$P$2,43&lt;=$P$2),INDEX(WH_Backend!$DZ$6:$IO$125,$L85,43),0)</f>
        <v>0</v>
      </c>
      <c r="BD85">
        <f>IF(AND($L85&lt;=$P$2,44&lt;=$P$2),INDEX(WH_Backend!$DZ$6:$IO$125,$L85,44),0)</f>
        <v>0</v>
      </c>
      <c r="BE85">
        <f>IF(AND($L85&lt;=$P$2,45&lt;=$P$2),INDEX(WH_Backend!$DZ$6:$IO$125,$L85,45),0)</f>
        <v>0</v>
      </c>
      <c r="BF85">
        <f>IF(AND($L85&lt;=$P$2,46&lt;=$P$2),INDEX(WH_Backend!$DZ$6:$IO$125,$L85,46),0)</f>
        <v>0</v>
      </c>
      <c r="BG85">
        <f>IF(AND($L85&lt;=$P$2,47&lt;=$P$2),INDEX(WH_Backend!$DZ$6:$IO$125,$L85,47),0)</f>
        <v>0</v>
      </c>
      <c r="BH85">
        <f>IF(AND($L85&lt;=$P$2,48&lt;=$P$2),INDEX(WH_Backend!$DZ$6:$IO$125,$L85,48),0)</f>
        <v>0</v>
      </c>
      <c r="BI85">
        <f>IF(AND($L85&lt;=$P$2,49&lt;=$P$2),INDEX(WH_Backend!$DZ$6:$IO$125,$L85,49),0)</f>
        <v>0</v>
      </c>
      <c r="BJ85">
        <f>IF(AND($L85&lt;=$P$2,50&lt;=$P$2),INDEX(WH_Backend!$DZ$6:$IO$125,$L85,50),0)</f>
        <v>0</v>
      </c>
      <c r="BK85">
        <f>IF(AND($L85&lt;=$P$2,51&lt;=$P$2),INDEX(WH_Backend!$DZ$6:$IO$125,$L85,51),0)</f>
        <v>0</v>
      </c>
      <c r="BL85">
        <f>IF(AND($L85&lt;=$P$2,52&lt;=$P$2),INDEX(WH_Backend!$DZ$6:$IO$125,$L85,52),0)</f>
        <v>0</v>
      </c>
      <c r="BM85">
        <f>IF(AND($L85&lt;=$P$2,53&lt;=$P$2),INDEX(WH_Backend!$DZ$6:$IO$125,$L85,53),0)</f>
        <v>0</v>
      </c>
      <c r="BN85">
        <f>IF(AND($L85&lt;=$P$2,54&lt;=$P$2),INDEX(WH_Backend!$DZ$6:$IO$125,$L85,54),0)</f>
        <v>0</v>
      </c>
      <c r="BO85">
        <f>IF(AND($L85&lt;=$P$2,55&lt;=$P$2),INDEX(WH_Backend!$DZ$6:$IO$125,$L85,55),0)</f>
        <v>0</v>
      </c>
      <c r="BP85">
        <f>IF(AND($L85&lt;=$P$2,56&lt;=$P$2),INDEX(WH_Backend!$DZ$6:$IO$125,$L85,56),0)</f>
        <v>0</v>
      </c>
      <c r="BQ85">
        <f>IF(AND($L85&lt;=$P$2,57&lt;=$P$2),INDEX(WH_Backend!$DZ$6:$IO$125,$L85,57),0)</f>
        <v>0</v>
      </c>
      <c r="BR85">
        <f>IF(AND($L85&lt;=$P$2,58&lt;=$P$2),INDEX(WH_Backend!$DZ$6:$IO$125,$L85,58),0)</f>
        <v>0</v>
      </c>
      <c r="BS85">
        <f>IF(AND($L85&lt;=$P$2,59&lt;=$P$2),INDEX(WH_Backend!$DZ$6:$IO$125,$L85,59),0)</f>
        <v>0</v>
      </c>
      <c r="BT85">
        <f>IF(AND($L85&lt;=$P$2,60&lt;=$P$2),INDEX(WH_Backend!$DZ$6:$IO$125,$L85,60),0)</f>
        <v>0</v>
      </c>
      <c r="BU85">
        <f>IF(AND($L85&lt;=$P$2,61&lt;=$P$2),INDEX(WH_Backend!$DZ$6:$IO$125,$L85,61),0)</f>
        <v>0</v>
      </c>
      <c r="BV85">
        <f>IF(AND($L85&lt;=$P$2,62&lt;=$P$2),INDEX(WH_Backend!$DZ$6:$IO$125,$L85,62),0)</f>
        <v>0</v>
      </c>
      <c r="BW85">
        <f>IF(AND($L85&lt;=$P$2,63&lt;=$P$2),INDEX(WH_Backend!$DZ$6:$IO$125,$L85,63),0)</f>
        <v>0</v>
      </c>
      <c r="BX85">
        <f>IF(AND($L85&lt;=$P$2,64&lt;=$P$2),INDEX(WH_Backend!$DZ$6:$IO$125,$L85,64),0)</f>
        <v>0</v>
      </c>
      <c r="BY85">
        <f>IF(AND($L85&lt;=$P$2,65&lt;=$P$2),INDEX(WH_Backend!$DZ$6:$IO$125,$L85,65),0)</f>
        <v>0</v>
      </c>
      <c r="BZ85">
        <f>IF(AND($L85&lt;=$P$2,66&lt;=$P$2),INDEX(WH_Backend!$DZ$6:$IO$125,$L85,66),0)</f>
        <v>0</v>
      </c>
      <c r="CA85">
        <f>IF(AND($L85&lt;=$P$2,67&lt;=$P$2),INDEX(WH_Backend!$DZ$6:$IO$125,$L85,67),0)</f>
        <v>0</v>
      </c>
      <c r="CB85">
        <f>IF(AND($L85&lt;=$P$2,68&lt;=$P$2),INDEX(WH_Backend!$DZ$6:$IO$125,$L85,68),0)</f>
        <v>0</v>
      </c>
      <c r="CC85">
        <f>IF(AND($L85&lt;=$P$2,69&lt;=$P$2),INDEX(WH_Backend!$DZ$6:$IO$125,$L85,69),0)</f>
        <v>0</v>
      </c>
      <c r="CD85">
        <f>IF(AND($L85&lt;=$P$2,70&lt;=$P$2),INDEX(WH_Backend!$DZ$6:$IO$125,$L85,70),0)</f>
        <v>0</v>
      </c>
      <c r="CE85">
        <f>IF(AND($L85&lt;=$P$2,71&lt;=$P$2),INDEX(WH_Backend!$DZ$6:$IO$125,$L85,71),0)</f>
        <v>0</v>
      </c>
      <c r="CF85">
        <f>IF(AND($L85&lt;=$P$2,72&lt;=$P$2),INDEX(WH_Backend!$DZ$6:$IO$125,$L85,72),0)</f>
        <v>0</v>
      </c>
      <c r="CG85">
        <f>IF(AND($L85&lt;=$P$2,73&lt;=$P$2),INDEX(WH_Backend!$DZ$6:$IO$125,$L85,73),0)</f>
        <v>0</v>
      </c>
      <c r="CH85">
        <f>IF(AND($L85&lt;=$P$2,74&lt;=$P$2),INDEX(WH_Backend!$DZ$6:$IO$125,$L85,74),0)</f>
        <v>0</v>
      </c>
      <c r="CI85">
        <f>IF(AND($L85&lt;=$P$2,75&lt;=$P$2),INDEX(WH_Backend!$DZ$6:$IO$125,$L85,75),0)</f>
        <v>0</v>
      </c>
      <c r="CJ85">
        <f>IF(AND($L85&lt;=$P$2,76&lt;=$P$2),INDEX(WH_Backend!$DZ$6:$IO$125,$L85,76),0)</f>
        <v>0</v>
      </c>
      <c r="CK85">
        <f>IF(AND($L85&lt;=$P$2,77&lt;=$P$2),INDEX(WH_Backend!$DZ$6:$IO$125,$L85,77),0)</f>
        <v>0</v>
      </c>
      <c r="CL85">
        <f>IF(AND($L85&lt;=$P$2,78&lt;=$P$2),INDEX(WH_Backend!$DZ$6:$IO$125,$L85,78),0)</f>
        <v>0</v>
      </c>
      <c r="CM85">
        <f>IF(AND($L85&lt;=$P$2,79&lt;=$P$2),INDEX(WH_Backend!$DZ$6:$IO$125,$L85,79),0)</f>
        <v>0</v>
      </c>
      <c r="CN85">
        <f>IF(AND($L85&lt;=$P$2,80&lt;=$P$2),INDEX(WH_Backend!$DZ$6:$IO$125,$L85,80),0)</f>
        <v>0</v>
      </c>
      <c r="CO85">
        <f>IF(AND($L85&lt;=$P$2,81&lt;=$P$2),INDEX(WH_Backend!$DZ$6:$IO$125,$L85,81),0)</f>
        <v>0</v>
      </c>
      <c r="CP85">
        <f>IF(AND($L85&lt;=$P$2,82&lt;=$P$2),INDEX(WH_Backend!$DZ$6:$IO$125,$L85,82),0)</f>
        <v>0</v>
      </c>
      <c r="CQ85">
        <f>IF(AND($L85&lt;=$P$2,83&lt;=$P$2),INDEX(WH_Backend!$DZ$6:$IO$125,$L85,83),0)</f>
        <v>0</v>
      </c>
      <c r="CR85">
        <f>IF(AND($L85&lt;=$P$2,84&lt;=$P$2),INDEX(WH_Backend!$DZ$6:$IO$125,$L85,84),0)</f>
        <v>0</v>
      </c>
      <c r="CS85">
        <f>IF(AND($L85&lt;=$P$2,85&lt;=$P$2),INDEX(WH_Backend!$DZ$6:$IO$125,$L85,85),0)</f>
        <v>0</v>
      </c>
      <c r="CT85">
        <f>IF(AND($L85&lt;=$P$2,86&lt;=$P$2),INDEX(WH_Backend!$DZ$6:$IO$125,$L85,86),0)</f>
        <v>0</v>
      </c>
      <c r="CU85">
        <f>IF(AND($L85&lt;=$P$2,87&lt;=$P$2),INDEX(WH_Backend!$DZ$6:$IO$125,$L85,87),0)</f>
        <v>0</v>
      </c>
      <c r="CV85">
        <f>IF(AND($L85&lt;=$P$2,88&lt;=$P$2),INDEX(WH_Backend!$DZ$6:$IO$125,$L85,88),0)</f>
        <v>0</v>
      </c>
      <c r="CW85">
        <f>IF(AND($L85&lt;=$P$2,89&lt;=$P$2),INDEX(WH_Backend!$DZ$6:$IO$125,$L85,89),0)</f>
        <v>0</v>
      </c>
      <c r="CX85">
        <f>IF(AND($L85&lt;=$P$2,90&lt;=$P$2),INDEX(WH_Backend!$DZ$6:$IO$125,$L85,90),0)</f>
        <v>0</v>
      </c>
      <c r="CY85">
        <f>IF(AND($L85&lt;=$P$2,91&lt;=$P$2),INDEX(WH_Backend!$DZ$6:$IO$125,$L85,91),0)</f>
        <v>0</v>
      </c>
      <c r="CZ85">
        <f>IF(AND($L85&lt;=$P$2,92&lt;=$P$2),INDEX(WH_Backend!$DZ$6:$IO$125,$L85,92),0)</f>
        <v>0</v>
      </c>
      <c r="DA85">
        <f>IF(AND($L85&lt;=$P$2,93&lt;=$P$2),INDEX(WH_Backend!$DZ$6:$IO$125,$L85,93),0)</f>
        <v>0</v>
      </c>
      <c r="DB85">
        <f>IF(AND($L85&lt;=$P$2,94&lt;=$P$2),INDEX(WH_Backend!$DZ$6:$IO$125,$L85,94),0)</f>
        <v>0</v>
      </c>
      <c r="DC85">
        <f>IF(AND($L85&lt;=$P$2,95&lt;=$P$2),INDEX(WH_Backend!$DZ$6:$IO$125,$L85,95),0)</f>
        <v>0</v>
      </c>
      <c r="DD85">
        <f>IF(AND($L85&lt;=$P$2,96&lt;=$P$2),INDEX(WH_Backend!$DZ$6:$IO$125,$L85,96),0)</f>
        <v>0</v>
      </c>
      <c r="DE85">
        <f>IF(AND($L85&lt;=$P$2,97&lt;=$P$2),INDEX(WH_Backend!$DZ$6:$IO$125,$L85,97),0)</f>
        <v>0</v>
      </c>
      <c r="DF85">
        <f>IF(AND($L85&lt;=$P$2,98&lt;=$P$2),INDEX(WH_Backend!$DZ$6:$IO$125,$L85,98),0)</f>
        <v>0</v>
      </c>
      <c r="DG85">
        <f>IF(AND($L85&lt;=$P$2,99&lt;=$P$2),INDEX(WH_Backend!$DZ$6:$IO$125,$L85,99),0)</f>
        <v>0</v>
      </c>
      <c r="DH85">
        <f>IF(AND($L85&lt;=$P$2,100&lt;=$P$2),INDEX(WH_Backend!$DZ$6:$IO$125,$L85,100),0)</f>
        <v>0</v>
      </c>
      <c r="DI85">
        <f>IF(AND($L85&lt;=$P$2,101&lt;=$P$2),INDEX(WH_Backend!$DZ$6:$IO$125,$L85,101),0)</f>
        <v>0</v>
      </c>
      <c r="DJ85">
        <f>IF(AND($L85&lt;=$P$2,102&lt;=$P$2),INDEX(WH_Backend!$DZ$6:$IO$125,$L85,102),0)</f>
        <v>0</v>
      </c>
      <c r="DK85">
        <f>IF(AND($L85&lt;=$P$2,103&lt;=$P$2),INDEX(WH_Backend!$DZ$6:$IO$125,$L85,103),0)</f>
        <v>0</v>
      </c>
      <c r="DL85">
        <f>IF(AND($L85&lt;=$P$2,104&lt;=$P$2),INDEX(WH_Backend!$DZ$6:$IO$125,$L85,104),0)</f>
        <v>0</v>
      </c>
      <c r="DM85">
        <f>IF(AND($L85&lt;=$P$2,105&lt;=$P$2),INDEX(WH_Backend!$DZ$6:$IO$125,$L85,105),0)</f>
        <v>0</v>
      </c>
      <c r="DN85">
        <f>IF(AND($L85&lt;=$P$2,106&lt;=$P$2),INDEX(WH_Backend!$DZ$6:$IO$125,$L85,106),0)</f>
        <v>0</v>
      </c>
      <c r="DO85">
        <f>IF(AND($L85&lt;=$P$2,107&lt;=$P$2),INDEX(WH_Backend!$DZ$6:$IO$125,$L85,107),0)</f>
        <v>0</v>
      </c>
      <c r="DP85">
        <f>IF(AND($L85&lt;=$P$2,108&lt;=$P$2),INDEX(WH_Backend!$DZ$6:$IO$125,$L85,108),0)</f>
        <v>0</v>
      </c>
      <c r="DQ85">
        <f>IF(AND($L85&lt;=$P$2,109&lt;=$P$2),INDEX(WH_Backend!$DZ$6:$IO$125,$L85,109),0)</f>
        <v>0</v>
      </c>
      <c r="DR85">
        <f>IF(AND($L85&lt;=$P$2,110&lt;=$P$2),INDEX(WH_Backend!$DZ$6:$IO$125,$L85,110),0)</f>
        <v>0</v>
      </c>
      <c r="DS85">
        <f>IF(AND($L85&lt;=$P$2,111&lt;=$P$2),INDEX(WH_Backend!$DZ$6:$IO$125,$L85,111),0)</f>
        <v>0</v>
      </c>
      <c r="DT85">
        <f>IF(AND($L85&lt;=$P$2,112&lt;=$P$2),INDEX(WH_Backend!$DZ$6:$IO$125,$L85,112),0)</f>
        <v>0</v>
      </c>
      <c r="DU85">
        <f>IF(AND($L85&lt;=$P$2,113&lt;=$P$2),INDEX(WH_Backend!$DZ$6:$IO$125,$L85,113),0)</f>
        <v>0</v>
      </c>
      <c r="DV85">
        <f>IF(AND($L85&lt;=$P$2,114&lt;=$P$2),INDEX(WH_Backend!$DZ$6:$IO$125,$L85,114),0)</f>
        <v>0</v>
      </c>
      <c r="DW85">
        <f>IF(AND($L85&lt;=$P$2,115&lt;=$P$2),INDEX(WH_Backend!$DZ$6:$IO$125,$L85,115),0)</f>
        <v>0</v>
      </c>
      <c r="DX85">
        <f>IF(AND($L85&lt;=$P$2,116&lt;=$P$2),INDEX(WH_Backend!$DZ$6:$IO$125,$L85,116),0)</f>
        <v>0</v>
      </c>
      <c r="DY85">
        <f>IF(AND($L85&lt;=$P$2,117&lt;=$P$2),INDEX(WH_Backend!$DZ$6:$IO$125,$L85,117),0)</f>
        <v>0</v>
      </c>
      <c r="DZ85">
        <f>IF(AND($L85&lt;=$P$2,118&lt;=$P$2),INDEX(WH_Backend!$DZ$6:$IO$125,$L85,118),0)</f>
        <v>0</v>
      </c>
      <c r="EA85">
        <f>IF(AND($L85&lt;=$P$2,119&lt;=$P$2),INDEX(WH_Backend!$DZ$6:$IO$125,$L85,119),0)</f>
        <v>0</v>
      </c>
      <c r="EB85">
        <f>IF(AND($L85&lt;=$P$2,120&lt;=$P$2),INDEX(WH_Backend!$DZ$6:$IO$125,$L85,120),0)</f>
        <v>0</v>
      </c>
    </row>
    <row r="86" spans="1:132" ht="15">
      <c r="A86" s="25">
        <f>IF(L86&lt;=$P$2,INDEX(WH_Backend!$E$6:$E$125,L86),0)</f>
        <v>0</v>
      </c>
      <c r="B86" s="25">
        <f t="array" ref="B86">IF(L86&lt;=$P$2,MMULT(M211:INDEX(M211:EF211,$P$2),$A$6:INDEX($A$6:$A$125,$P$2)),0)</f>
        <v>0</v>
      </c>
      <c r="C86" s="25">
        <f t="shared" si="3"/>
        <v>0</v>
      </c>
      <c r="E86" t="str">
        <f>IF(L86&lt;=$P$2,Inputs!A86,"")</f>
        <v/>
      </c>
      <c r="F86" s="25" t="str">
        <f>IF(L86&lt;=$P$2,Inputs!D86,"")</f>
        <v/>
      </c>
      <c r="G86" s="25" t="str">
        <f t="shared" si="4"/>
        <v/>
      </c>
      <c r="J86" t="str">
        <f>IF($L86&lt;=$E$2,WH_Numerical!$F86,"")</f>
        <v/>
      </c>
      <c r="L86" s="10">
        <v>81</v>
      </c>
      <c r="M86">
        <f>IF(AND($L86&lt;=$P$2,1&lt;=$P$2),INDEX(WH_Backend!$DZ$6:$IO$125,$L86,1),0)</f>
        <v>0</v>
      </c>
      <c r="N86">
        <f>IF(AND($L86&lt;=$P$2,2&lt;=$P$2),INDEX(WH_Backend!$DZ$6:$IO$125,$L86,2),0)</f>
        <v>0</v>
      </c>
      <c r="O86">
        <f>IF(AND($L86&lt;=$P$2,3&lt;=$P$2),INDEX(WH_Backend!$DZ$6:$IO$125,$L86,3),0)</f>
        <v>0</v>
      </c>
      <c r="P86">
        <f>IF(AND($L86&lt;=$P$2,4&lt;=$P$2),INDEX(WH_Backend!$DZ$6:$IO$125,$L86,4),0)</f>
        <v>0</v>
      </c>
      <c r="Q86">
        <f>IF(AND($L86&lt;=$P$2,5&lt;=$P$2),INDEX(WH_Backend!$DZ$6:$IO$125,$L86,5),0)</f>
        <v>0</v>
      </c>
      <c r="R86">
        <f>IF(AND($L86&lt;=$P$2,6&lt;=$P$2),INDEX(WH_Backend!$DZ$6:$IO$125,$L86,6),0)</f>
        <v>0</v>
      </c>
      <c r="S86">
        <f>IF(AND($L86&lt;=$P$2,7&lt;=$P$2),INDEX(WH_Backend!$DZ$6:$IO$125,$L86,7),0)</f>
        <v>0</v>
      </c>
      <c r="T86">
        <f>IF(AND($L86&lt;=$P$2,8&lt;=$P$2),INDEX(WH_Backend!$DZ$6:$IO$125,$L86,8),0)</f>
        <v>0</v>
      </c>
      <c r="U86">
        <f>IF(AND($L86&lt;=$P$2,9&lt;=$P$2),INDEX(WH_Backend!$DZ$6:$IO$125,$L86,9),0)</f>
        <v>0</v>
      </c>
      <c r="V86">
        <f>IF(AND($L86&lt;=$P$2,10&lt;=$P$2),INDEX(WH_Backend!$DZ$6:$IO$125,$L86,10),0)</f>
        <v>0</v>
      </c>
      <c r="W86">
        <f>IF(AND($L86&lt;=$P$2,11&lt;=$P$2),INDEX(WH_Backend!$DZ$6:$IO$125,$L86,11),0)</f>
        <v>0</v>
      </c>
      <c r="X86">
        <f>IF(AND($L86&lt;=$P$2,12&lt;=$P$2),INDEX(WH_Backend!$DZ$6:$IO$125,$L86,12),0)</f>
        <v>0</v>
      </c>
      <c r="Y86">
        <f>IF(AND($L86&lt;=$P$2,13&lt;=$P$2),INDEX(WH_Backend!$DZ$6:$IO$125,$L86,13),0)</f>
        <v>0</v>
      </c>
      <c r="Z86">
        <f>IF(AND($L86&lt;=$P$2,14&lt;=$P$2),INDEX(WH_Backend!$DZ$6:$IO$125,$L86,14),0)</f>
        <v>0</v>
      </c>
      <c r="AA86">
        <f>IF(AND($L86&lt;=$P$2,15&lt;=$P$2),INDEX(WH_Backend!$DZ$6:$IO$125,$L86,15),0)</f>
        <v>0</v>
      </c>
      <c r="AB86">
        <f>IF(AND($L86&lt;=$P$2,16&lt;=$P$2),INDEX(WH_Backend!$DZ$6:$IO$125,$L86,16),0)</f>
        <v>0</v>
      </c>
      <c r="AC86">
        <f>IF(AND($L86&lt;=$P$2,17&lt;=$P$2),INDEX(WH_Backend!$DZ$6:$IO$125,$L86,17),0)</f>
        <v>0</v>
      </c>
      <c r="AD86">
        <f>IF(AND($L86&lt;=$P$2,18&lt;=$P$2),INDEX(WH_Backend!$DZ$6:$IO$125,$L86,18),0)</f>
        <v>0</v>
      </c>
      <c r="AE86">
        <f>IF(AND($L86&lt;=$P$2,19&lt;=$P$2),INDEX(WH_Backend!$DZ$6:$IO$125,$L86,19),0)</f>
        <v>0</v>
      </c>
      <c r="AF86">
        <f>IF(AND($L86&lt;=$P$2,20&lt;=$P$2),INDEX(WH_Backend!$DZ$6:$IO$125,$L86,20),0)</f>
        <v>0</v>
      </c>
      <c r="AG86">
        <f>IF(AND($L86&lt;=$P$2,21&lt;=$P$2),INDEX(WH_Backend!$DZ$6:$IO$125,$L86,21),0)</f>
        <v>0</v>
      </c>
      <c r="AH86">
        <f>IF(AND($L86&lt;=$P$2,22&lt;=$P$2),INDEX(WH_Backend!$DZ$6:$IO$125,$L86,22),0)</f>
        <v>0</v>
      </c>
      <c r="AI86">
        <f>IF(AND($L86&lt;=$P$2,23&lt;=$P$2),INDEX(WH_Backend!$DZ$6:$IO$125,$L86,23),0)</f>
        <v>0</v>
      </c>
      <c r="AJ86">
        <f>IF(AND($L86&lt;=$P$2,24&lt;=$P$2),INDEX(WH_Backend!$DZ$6:$IO$125,$L86,24),0)</f>
        <v>0</v>
      </c>
      <c r="AK86">
        <f>IF(AND($L86&lt;=$P$2,25&lt;=$P$2),INDEX(WH_Backend!$DZ$6:$IO$125,$L86,25),0)</f>
        <v>0</v>
      </c>
      <c r="AL86">
        <f>IF(AND($L86&lt;=$P$2,26&lt;=$P$2),INDEX(WH_Backend!$DZ$6:$IO$125,$L86,26),0)</f>
        <v>0</v>
      </c>
      <c r="AM86">
        <f>IF(AND($L86&lt;=$P$2,27&lt;=$P$2),INDEX(WH_Backend!$DZ$6:$IO$125,$L86,27),0)</f>
        <v>0</v>
      </c>
      <c r="AN86">
        <f>IF(AND($L86&lt;=$P$2,28&lt;=$P$2),INDEX(WH_Backend!$DZ$6:$IO$125,$L86,28),0)</f>
        <v>0</v>
      </c>
      <c r="AO86">
        <f>IF(AND($L86&lt;=$P$2,29&lt;=$P$2),INDEX(WH_Backend!$DZ$6:$IO$125,$L86,29),0)</f>
        <v>0</v>
      </c>
      <c r="AP86">
        <f>IF(AND($L86&lt;=$P$2,30&lt;=$P$2),INDEX(WH_Backend!$DZ$6:$IO$125,$L86,30),0)</f>
        <v>0</v>
      </c>
      <c r="AQ86">
        <f>IF(AND($L86&lt;=$P$2,31&lt;=$P$2),INDEX(WH_Backend!$DZ$6:$IO$125,$L86,31),0)</f>
        <v>0</v>
      </c>
      <c r="AR86">
        <f>IF(AND($L86&lt;=$P$2,32&lt;=$P$2),INDEX(WH_Backend!$DZ$6:$IO$125,$L86,32),0)</f>
        <v>0</v>
      </c>
      <c r="AS86">
        <f>IF(AND($L86&lt;=$P$2,33&lt;=$P$2),INDEX(WH_Backend!$DZ$6:$IO$125,$L86,33),0)</f>
        <v>0</v>
      </c>
      <c r="AT86">
        <f>IF(AND($L86&lt;=$P$2,34&lt;=$P$2),INDEX(WH_Backend!$DZ$6:$IO$125,$L86,34),0)</f>
        <v>0</v>
      </c>
      <c r="AU86">
        <f>IF(AND($L86&lt;=$P$2,35&lt;=$P$2),INDEX(WH_Backend!$DZ$6:$IO$125,$L86,35),0)</f>
        <v>0</v>
      </c>
      <c r="AV86">
        <f>IF(AND($L86&lt;=$P$2,36&lt;=$P$2),INDEX(WH_Backend!$DZ$6:$IO$125,$L86,36),0)</f>
        <v>0</v>
      </c>
      <c r="AW86">
        <f>IF(AND($L86&lt;=$P$2,37&lt;=$P$2),INDEX(WH_Backend!$DZ$6:$IO$125,$L86,37),0)</f>
        <v>0</v>
      </c>
      <c r="AX86">
        <f>IF(AND($L86&lt;=$P$2,38&lt;=$P$2),INDEX(WH_Backend!$DZ$6:$IO$125,$L86,38),0)</f>
        <v>0</v>
      </c>
      <c r="AY86">
        <f>IF(AND($L86&lt;=$P$2,39&lt;=$P$2),INDEX(WH_Backend!$DZ$6:$IO$125,$L86,39),0)</f>
        <v>0</v>
      </c>
      <c r="AZ86">
        <f>IF(AND($L86&lt;=$P$2,40&lt;=$P$2),INDEX(WH_Backend!$DZ$6:$IO$125,$L86,40),0)</f>
        <v>0</v>
      </c>
      <c r="BA86">
        <f>IF(AND($L86&lt;=$P$2,41&lt;=$P$2),INDEX(WH_Backend!$DZ$6:$IO$125,$L86,41),0)</f>
        <v>0</v>
      </c>
      <c r="BB86">
        <f>IF(AND($L86&lt;=$P$2,42&lt;=$P$2),INDEX(WH_Backend!$DZ$6:$IO$125,$L86,42),0)</f>
        <v>0</v>
      </c>
      <c r="BC86">
        <f>IF(AND($L86&lt;=$P$2,43&lt;=$P$2),INDEX(WH_Backend!$DZ$6:$IO$125,$L86,43),0)</f>
        <v>0</v>
      </c>
      <c r="BD86">
        <f>IF(AND($L86&lt;=$P$2,44&lt;=$P$2),INDEX(WH_Backend!$DZ$6:$IO$125,$L86,44),0)</f>
        <v>0</v>
      </c>
      <c r="BE86">
        <f>IF(AND($L86&lt;=$P$2,45&lt;=$P$2),INDEX(WH_Backend!$DZ$6:$IO$125,$L86,45),0)</f>
        <v>0</v>
      </c>
      <c r="BF86">
        <f>IF(AND($L86&lt;=$P$2,46&lt;=$P$2),INDEX(WH_Backend!$DZ$6:$IO$125,$L86,46),0)</f>
        <v>0</v>
      </c>
      <c r="BG86">
        <f>IF(AND($L86&lt;=$P$2,47&lt;=$P$2),INDEX(WH_Backend!$DZ$6:$IO$125,$L86,47),0)</f>
        <v>0</v>
      </c>
      <c r="BH86">
        <f>IF(AND($L86&lt;=$P$2,48&lt;=$P$2),INDEX(WH_Backend!$DZ$6:$IO$125,$L86,48),0)</f>
        <v>0</v>
      </c>
      <c r="BI86">
        <f>IF(AND($L86&lt;=$P$2,49&lt;=$P$2),INDEX(WH_Backend!$DZ$6:$IO$125,$L86,49),0)</f>
        <v>0</v>
      </c>
      <c r="BJ86">
        <f>IF(AND($L86&lt;=$P$2,50&lt;=$P$2),INDEX(WH_Backend!$DZ$6:$IO$125,$L86,50),0)</f>
        <v>0</v>
      </c>
      <c r="BK86">
        <f>IF(AND($L86&lt;=$P$2,51&lt;=$P$2),INDEX(WH_Backend!$DZ$6:$IO$125,$L86,51),0)</f>
        <v>0</v>
      </c>
      <c r="BL86">
        <f>IF(AND($L86&lt;=$P$2,52&lt;=$P$2),INDEX(WH_Backend!$DZ$6:$IO$125,$L86,52),0)</f>
        <v>0</v>
      </c>
      <c r="BM86">
        <f>IF(AND($L86&lt;=$P$2,53&lt;=$P$2),INDEX(WH_Backend!$DZ$6:$IO$125,$L86,53),0)</f>
        <v>0</v>
      </c>
      <c r="BN86">
        <f>IF(AND($L86&lt;=$P$2,54&lt;=$P$2),INDEX(WH_Backend!$DZ$6:$IO$125,$L86,54),0)</f>
        <v>0</v>
      </c>
      <c r="BO86">
        <f>IF(AND($L86&lt;=$P$2,55&lt;=$P$2),INDEX(WH_Backend!$DZ$6:$IO$125,$L86,55),0)</f>
        <v>0</v>
      </c>
      <c r="BP86">
        <f>IF(AND($L86&lt;=$P$2,56&lt;=$P$2),INDEX(WH_Backend!$DZ$6:$IO$125,$L86,56),0)</f>
        <v>0</v>
      </c>
      <c r="BQ86">
        <f>IF(AND($L86&lt;=$P$2,57&lt;=$P$2),INDEX(WH_Backend!$DZ$6:$IO$125,$L86,57),0)</f>
        <v>0</v>
      </c>
      <c r="BR86">
        <f>IF(AND($L86&lt;=$P$2,58&lt;=$P$2),INDEX(WH_Backend!$DZ$6:$IO$125,$L86,58),0)</f>
        <v>0</v>
      </c>
      <c r="BS86">
        <f>IF(AND($L86&lt;=$P$2,59&lt;=$P$2),INDEX(WH_Backend!$DZ$6:$IO$125,$L86,59),0)</f>
        <v>0</v>
      </c>
      <c r="BT86">
        <f>IF(AND($L86&lt;=$P$2,60&lt;=$P$2),INDEX(WH_Backend!$DZ$6:$IO$125,$L86,60),0)</f>
        <v>0</v>
      </c>
      <c r="BU86">
        <f>IF(AND($L86&lt;=$P$2,61&lt;=$P$2),INDEX(WH_Backend!$DZ$6:$IO$125,$L86,61),0)</f>
        <v>0</v>
      </c>
      <c r="BV86">
        <f>IF(AND($L86&lt;=$P$2,62&lt;=$P$2),INDEX(WH_Backend!$DZ$6:$IO$125,$L86,62),0)</f>
        <v>0</v>
      </c>
      <c r="BW86">
        <f>IF(AND($L86&lt;=$P$2,63&lt;=$P$2),INDEX(WH_Backend!$DZ$6:$IO$125,$L86,63),0)</f>
        <v>0</v>
      </c>
      <c r="BX86">
        <f>IF(AND($L86&lt;=$P$2,64&lt;=$P$2),INDEX(WH_Backend!$DZ$6:$IO$125,$L86,64),0)</f>
        <v>0</v>
      </c>
      <c r="BY86">
        <f>IF(AND($L86&lt;=$P$2,65&lt;=$P$2),INDEX(WH_Backend!$DZ$6:$IO$125,$L86,65),0)</f>
        <v>0</v>
      </c>
      <c r="BZ86">
        <f>IF(AND($L86&lt;=$P$2,66&lt;=$P$2),INDEX(WH_Backend!$DZ$6:$IO$125,$L86,66),0)</f>
        <v>0</v>
      </c>
      <c r="CA86">
        <f>IF(AND($L86&lt;=$P$2,67&lt;=$P$2),INDEX(WH_Backend!$DZ$6:$IO$125,$L86,67),0)</f>
        <v>0</v>
      </c>
      <c r="CB86">
        <f>IF(AND($L86&lt;=$P$2,68&lt;=$P$2),INDEX(WH_Backend!$DZ$6:$IO$125,$L86,68),0)</f>
        <v>0</v>
      </c>
      <c r="CC86">
        <f>IF(AND($L86&lt;=$P$2,69&lt;=$P$2),INDEX(WH_Backend!$DZ$6:$IO$125,$L86,69),0)</f>
        <v>0</v>
      </c>
      <c r="CD86">
        <f>IF(AND($L86&lt;=$P$2,70&lt;=$P$2),INDEX(WH_Backend!$DZ$6:$IO$125,$L86,70),0)</f>
        <v>0</v>
      </c>
      <c r="CE86">
        <f>IF(AND($L86&lt;=$P$2,71&lt;=$P$2),INDEX(WH_Backend!$DZ$6:$IO$125,$L86,71),0)</f>
        <v>0</v>
      </c>
      <c r="CF86">
        <f>IF(AND($L86&lt;=$P$2,72&lt;=$P$2),INDEX(WH_Backend!$DZ$6:$IO$125,$L86,72),0)</f>
        <v>0</v>
      </c>
      <c r="CG86">
        <f>IF(AND($L86&lt;=$P$2,73&lt;=$P$2),INDEX(WH_Backend!$DZ$6:$IO$125,$L86,73),0)</f>
        <v>0</v>
      </c>
      <c r="CH86">
        <f>IF(AND($L86&lt;=$P$2,74&lt;=$P$2),INDEX(WH_Backend!$DZ$6:$IO$125,$L86,74),0)</f>
        <v>0</v>
      </c>
      <c r="CI86">
        <f>IF(AND($L86&lt;=$P$2,75&lt;=$P$2),INDEX(WH_Backend!$DZ$6:$IO$125,$L86,75),0)</f>
        <v>0</v>
      </c>
      <c r="CJ86">
        <f>IF(AND($L86&lt;=$P$2,76&lt;=$P$2),INDEX(WH_Backend!$DZ$6:$IO$125,$L86,76),0)</f>
        <v>0</v>
      </c>
      <c r="CK86">
        <f>IF(AND($L86&lt;=$P$2,77&lt;=$P$2),INDEX(WH_Backend!$DZ$6:$IO$125,$L86,77),0)</f>
        <v>0</v>
      </c>
      <c r="CL86">
        <f>IF(AND($L86&lt;=$P$2,78&lt;=$P$2),INDEX(WH_Backend!$DZ$6:$IO$125,$L86,78),0)</f>
        <v>0</v>
      </c>
      <c r="CM86">
        <f>IF(AND($L86&lt;=$P$2,79&lt;=$P$2),INDEX(WH_Backend!$DZ$6:$IO$125,$L86,79),0)</f>
        <v>0</v>
      </c>
      <c r="CN86">
        <f>IF(AND($L86&lt;=$P$2,80&lt;=$P$2),INDEX(WH_Backend!$DZ$6:$IO$125,$L86,80),0)</f>
        <v>0</v>
      </c>
      <c r="CO86">
        <f>IF(AND($L86&lt;=$P$2,81&lt;=$P$2),INDEX(WH_Backend!$DZ$6:$IO$125,$L86,81),0)</f>
        <v>0</v>
      </c>
      <c r="CP86">
        <f>IF(AND($L86&lt;=$P$2,82&lt;=$P$2),INDEX(WH_Backend!$DZ$6:$IO$125,$L86,82),0)</f>
        <v>0</v>
      </c>
      <c r="CQ86">
        <f>IF(AND($L86&lt;=$P$2,83&lt;=$P$2),INDEX(WH_Backend!$DZ$6:$IO$125,$L86,83),0)</f>
        <v>0</v>
      </c>
      <c r="CR86">
        <f>IF(AND($L86&lt;=$P$2,84&lt;=$P$2),INDEX(WH_Backend!$DZ$6:$IO$125,$L86,84),0)</f>
        <v>0</v>
      </c>
      <c r="CS86">
        <f>IF(AND($L86&lt;=$P$2,85&lt;=$P$2),INDEX(WH_Backend!$DZ$6:$IO$125,$L86,85),0)</f>
        <v>0</v>
      </c>
      <c r="CT86">
        <f>IF(AND($L86&lt;=$P$2,86&lt;=$P$2),INDEX(WH_Backend!$DZ$6:$IO$125,$L86,86),0)</f>
        <v>0</v>
      </c>
      <c r="CU86">
        <f>IF(AND($L86&lt;=$P$2,87&lt;=$P$2),INDEX(WH_Backend!$DZ$6:$IO$125,$L86,87),0)</f>
        <v>0</v>
      </c>
      <c r="CV86">
        <f>IF(AND($L86&lt;=$P$2,88&lt;=$P$2),INDEX(WH_Backend!$DZ$6:$IO$125,$L86,88),0)</f>
        <v>0</v>
      </c>
      <c r="CW86">
        <f>IF(AND($L86&lt;=$P$2,89&lt;=$P$2),INDEX(WH_Backend!$DZ$6:$IO$125,$L86,89),0)</f>
        <v>0</v>
      </c>
      <c r="CX86">
        <f>IF(AND($L86&lt;=$P$2,90&lt;=$P$2),INDEX(WH_Backend!$DZ$6:$IO$125,$L86,90),0)</f>
        <v>0</v>
      </c>
      <c r="CY86">
        <f>IF(AND($L86&lt;=$P$2,91&lt;=$P$2),INDEX(WH_Backend!$DZ$6:$IO$125,$L86,91),0)</f>
        <v>0</v>
      </c>
      <c r="CZ86">
        <f>IF(AND($L86&lt;=$P$2,92&lt;=$P$2),INDEX(WH_Backend!$DZ$6:$IO$125,$L86,92),0)</f>
        <v>0</v>
      </c>
      <c r="DA86">
        <f>IF(AND($L86&lt;=$P$2,93&lt;=$P$2),INDEX(WH_Backend!$DZ$6:$IO$125,$L86,93),0)</f>
        <v>0</v>
      </c>
      <c r="DB86">
        <f>IF(AND($L86&lt;=$P$2,94&lt;=$P$2),INDEX(WH_Backend!$DZ$6:$IO$125,$L86,94),0)</f>
        <v>0</v>
      </c>
      <c r="DC86">
        <f>IF(AND($L86&lt;=$P$2,95&lt;=$P$2),INDEX(WH_Backend!$DZ$6:$IO$125,$L86,95),0)</f>
        <v>0</v>
      </c>
      <c r="DD86">
        <f>IF(AND($L86&lt;=$P$2,96&lt;=$P$2),INDEX(WH_Backend!$DZ$6:$IO$125,$L86,96),0)</f>
        <v>0</v>
      </c>
      <c r="DE86">
        <f>IF(AND($L86&lt;=$P$2,97&lt;=$P$2),INDEX(WH_Backend!$DZ$6:$IO$125,$L86,97),0)</f>
        <v>0</v>
      </c>
      <c r="DF86">
        <f>IF(AND($L86&lt;=$P$2,98&lt;=$P$2),INDEX(WH_Backend!$DZ$6:$IO$125,$L86,98),0)</f>
        <v>0</v>
      </c>
      <c r="DG86">
        <f>IF(AND($L86&lt;=$P$2,99&lt;=$P$2),INDEX(WH_Backend!$DZ$6:$IO$125,$L86,99),0)</f>
        <v>0</v>
      </c>
      <c r="DH86">
        <f>IF(AND($L86&lt;=$P$2,100&lt;=$P$2),INDEX(WH_Backend!$DZ$6:$IO$125,$L86,100),0)</f>
        <v>0</v>
      </c>
      <c r="DI86">
        <f>IF(AND($L86&lt;=$P$2,101&lt;=$P$2),INDEX(WH_Backend!$DZ$6:$IO$125,$L86,101),0)</f>
        <v>0</v>
      </c>
      <c r="DJ86">
        <f>IF(AND($L86&lt;=$P$2,102&lt;=$P$2),INDEX(WH_Backend!$DZ$6:$IO$125,$L86,102),0)</f>
        <v>0</v>
      </c>
      <c r="DK86">
        <f>IF(AND($L86&lt;=$P$2,103&lt;=$P$2),INDEX(WH_Backend!$DZ$6:$IO$125,$L86,103),0)</f>
        <v>0</v>
      </c>
      <c r="DL86">
        <f>IF(AND($L86&lt;=$P$2,104&lt;=$P$2),INDEX(WH_Backend!$DZ$6:$IO$125,$L86,104),0)</f>
        <v>0</v>
      </c>
      <c r="DM86">
        <f>IF(AND($L86&lt;=$P$2,105&lt;=$P$2),INDEX(WH_Backend!$DZ$6:$IO$125,$L86,105),0)</f>
        <v>0</v>
      </c>
      <c r="DN86">
        <f>IF(AND($L86&lt;=$P$2,106&lt;=$P$2),INDEX(WH_Backend!$DZ$6:$IO$125,$L86,106),0)</f>
        <v>0</v>
      </c>
      <c r="DO86">
        <f>IF(AND($L86&lt;=$P$2,107&lt;=$P$2),INDEX(WH_Backend!$DZ$6:$IO$125,$L86,107),0)</f>
        <v>0</v>
      </c>
      <c r="DP86">
        <f>IF(AND($L86&lt;=$P$2,108&lt;=$P$2),INDEX(WH_Backend!$DZ$6:$IO$125,$L86,108),0)</f>
        <v>0</v>
      </c>
      <c r="DQ86">
        <f>IF(AND($L86&lt;=$P$2,109&lt;=$P$2),INDEX(WH_Backend!$DZ$6:$IO$125,$L86,109),0)</f>
        <v>0</v>
      </c>
      <c r="DR86">
        <f>IF(AND($L86&lt;=$P$2,110&lt;=$P$2),INDEX(WH_Backend!$DZ$6:$IO$125,$L86,110),0)</f>
        <v>0</v>
      </c>
      <c r="DS86">
        <f>IF(AND($L86&lt;=$P$2,111&lt;=$P$2),INDEX(WH_Backend!$DZ$6:$IO$125,$L86,111),0)</f>
        <v>0</v>
      </c>
      <c r="DT86">
        <f>IF(AND($L86&lt;=$P$2,112&lt;=$P$2),INDEX(WH_Backend!$DZ$6:$IO$125,$L86,112),0)</f>
        <v>0</v>
      </c>
      <c r="DU86">
        <f>IF(AND($L86&lt;=$P$2,113&lt;=$P$2),INDEX(WH_Backend!$DZ$6:$IO$125,$L86,113),0)</f>
        <v>0</v>
      </c>
      <c r="DV86">
        <f>IF(AND($L86&lt;=$P$2,114&lt;=$P$2),INDEX(WH_Backend!$DZ$6:$IO$125,$L86,114),0)</f>
        <v>0</v>
      </c>
      <c r="DW86">
        <f>IF(AND($L86&lt;=$P$2,115&lt;=$P$2),INDEX(WH_Backend!$DZ$6:$IO$125,$L86,115),0)</f>
        <v>0</v>
      </c>
      <c r="DX86">
        <f>IF(AND($L86&lt;=$P$2,116&lt;=$P$2),INDEX(WH_Backend!$DZ$6:$IO$125,$L86,116),0)</f>
        <v>0</v>
      </c>
      <c r="DY86">
        <f>IF(AND($L86&lt;=$P$2,117&lt;=$P$2),INDEX(WH_Backend!$DZ$6:$IO$125,$L86,117),0)</f>
        <v>0</v>
      </c>
      <c r="DZ86">
        <f>IF(AND($L86&lt;=$P$2,118&lt;=$P$2),INDEX(WH_Backend!$DZ$6:$IO$125,$L86,118),0)</f>
        <v>0</v>
      </c>
      <c r="EA86">
        <f>IF(AND($L86&lt;=$P$2,119&lt;=$P$2),INDEX(WH_Backend!$DZ$6:$IO$125,$L86,119),0)</f>
        <v>0</v>
      </c>
      <c r="EB86">
        <f>IF(AND($L86&lt;=$P$2,120&lt;=$P$2),INDEX(WH_Backend!$DZ$6:$IO$125,$L86,120),0)</f>
        <v>0</v>
      </c>
    </row>
    <row r="87" spans="1:132" ht="15">
      <c r="A87" s="25">
        <f>IF(L87&lt;=$P$2,INDEX(WH_Backend!$E$6:$E$125,L87),0)</f>
        <v>0</v>
      </c>
      <c r="B87" s="25">
        <f t="array" ref="B87">IF(L87&lt;=$P$2,MMULT(M212:INDEX(M212:EF212,$P$2),$A$6:INDEX($A$6:$A$125,$P$2)),0)</f>
        <v>0</v>
      </c>
      <c r="C87" s="25">
        <f t="shared" si="3"/>
        <v>0</v>
      </c>
      <c r="E87" t="str">
        <f>IF(L87&lt;=$P$2,Inputs!A87,"")</f>
        <v/>
      </c>
      <c r="F87" s="25" t="str">
        <f>IF(L87&lt;=$P$2,Inputs!D87,"")</f>
        <v/>
      </c>
      <c r="G87" s="25" t="str">
        <f t="shared" si="4"/>
        <v/>
      </c>
      <c r="J87" t="str">
        <f>IF($L87&lt;=$E$2,WH_Numerical!$F87,"")</f>
        <v/>
      </c>
      <c r="L87" s="10">
        <v>82</v>
      </c>
      <c r="M87">
        <f>IF(AND($L87&lt;=$P$2,1&lt;=$P$2),INDEX(WH_Backend!$DZ$6:$IO$125,$L87,1),0)</f>
        <v>0</v>
      </c>
      <c r="N87">
        <f>IF(AND($L87&lt;=$P$2,2&lt;=$P$2),INDEX(WH_Backend!$DZ$6:$IO$125,$L87,2),0)</f>
        <v>0</v>
      </c>
      <c r="O87">
        <f>IF(AND($L87&lt;=$P$2,3&lt;=$P$2),INDEX(WH_Backend!$DZ$6:$IO$125,$L87,3),0)</f>
        <v>0</v>
      </c>
      <c r="P87">
        <f>IF(AND($L87&lt;=$P$2,4&lt;=$P$2),INDEX(WH_Backend!$DZ$6:$IO$125,$L87,4),0)</f>
        <v>0</v>
      </c>
      <c r="Q87">
        <f>IF(AND($L87&lt;=$P$2,5&lt;=$P$2),INDEX(WH_Backend!$DZ$6:$IO$125,$L87,5),0)</f>
        <v>0</v>
      </c>
      <c r="R87">
        <f>IF(AND($L87&lt;=$P$2,6&lt;=$P$2),INDEX(WH_Backend!$DZ$6:$IO$125,$L87,6),0)</f>
        <v>0</v>
      </c>
      <c r="S87">
        <f>IF(AND($L87&lt;=$P$2,7&lt;=$P$2),INDEX(WH_Backend!$DZ$6:$IO$125,$L87,7),0)</f>
        <v>0</v>
      </c>
      <c r="T87">
        <f>IF(AND($L87&lt;=$P$2,8&lt;=$P$2),INDEX(WH_Backend!$DZ$6:$IO$125,$L87,8),0)</f>
        <v>0</v>
      </c>
      <c r="U87">
        <f>IF(AND($L87&lt;=$P$2,9&lt;=$P$2),INDEX(WH_Backend!$DZ$6:$IO$125,$L87,9),0)</f>
        <v>0</v>
      </c>
      <c r="V87">
        <f>IF(AND($L87&lt;=$P$2,10&lt;=$P$2),INDEX(WH_Backend!$DZ$6:$IO$125,$L87,10),0)</f>
        <v>0</v>
      </c>
      <c r="W87">
        <f>IF(AND($L87&lt;=$P$2,11&lt;=$P$2),INDEX(WH_Backend!$DZ$6:$IO$125,$L87,11),0)</f>
        <v>0</v>
      </c>
      <c r="X87">
        <f>IF(AND($L87&lt;=$P$2,12&lt;=$P$2),INDEX(WH_Backend!$DZ$6:$IO$125,$L87,12),0)</f>
        <v>0</v>
      </c>
      <c r="Y87">
        <f>IF(AND($L87&lt;=$P$2,13&lt;=$P$2),INDEX(WH_Backend!$DZ$6:$IO$125,$L87,13),0)</f>
        <v>0</v>
      </c>
      <c r="Z87">
        <f>IF(AND($L87&lt;=$P$2,14&lt;=$P$2),INDEX(WH_Backend!$DZ$6:$IO$125,$L87,14),0)</f>
        <v>0</v>
      </c>
      <c r="AA87">
        <f>IF(AND($L87&lt;=$P$2,15&lt;=$P$2),INDEX(WH_Backend!$DZ$6:$IO$125,$L87,15),0)</f>
        <v>0</v>
      </c>
      <c r="AB87">
        <f>IF(AND($L87&lt;=$P$2,16&lt;=$P$2),INDEX(WH_Backend!$DZ$6:$IO$125,$L87,16),0)</f>
        <v>0</v>
      </c>
      <c r="AC87">
        <f>IF(AND($L87&lt;=$P$2,17&lt;=$P$2),INDEX(WH_Backend!$DZ$6:$IO$125,$L87,17),0)</f>
        <v>0</v>
      </c>
      <c r="AD87">
        <f>IF(AND($L87&lt;=$P$2,18&lt;=$P$2),INDEX(WH_Backend!$DZ$6:$IO$125,$L87,18),0)</f>
        <v>0</v>
      </c>
      <c r="AE87">
        <f>IF(AND($L87&lt;=$P$2,19&lt;=$P$2),INDEX(WH_Backend!$DZ$6:$IO$125,$L87,19),0)</f>
        <v>0</v>
      </c>
      <c r="AF87">
        <f>IF(AND($L87&lt;=$P$2,20&lt;=$P$2),INDEX(WH_Backend!$DZ$6:$IO$125,$L87,20),0)</f>
        <v>0</v>
      </c>
      <c r="AG87">
        <f>IF(AND($L87&lt;=$P$2,21&lt;=$P$2),INDEX(WH_Backend!$DZ$6:$IO$125,$L87,21),0)</f>
        <v>0</v>
      </c>
      <c r="AH87">
        <f>IF(AND($L87&lt;=$P$2,22&lt;=$P$2),INDEX(WH_Backend!$DZ$6:$IO$125,$L87,22),0)</f>
        <v>0</v>
      </c>
      <c r="AI87">
        <f>IF(AND($L87&lt;=$P$2,23&lt;=$P$2),INDEX(WH_Backend!$DZ$6:$IO$125,$L87,23),0)</f>
        <v>0</v>
      </c>
      <c r="AJ87">
        <f>IF(AND($L87&lt;=$P$2,24&lt;=$P$2),INDEX(WH_Backend!$DZ$6:$IO$125,$L87,24),0)</f>
        <v>0</v>
      </c>
      <c r="AK87">
        <f>IF(AND($L87&lt;=$P$2,25&lt;=$P$2),INDEX(WH_Backend!$DZ$6:$IO$125,$L87,25),0)</f>
        <v>0</v>
      </c>
      <c r="AL87">
        <f>IF(AND($L87&lt;=$P$2,26&lt;=$P$2),INDEX(WH_Backend!$DZ$6:$IO$125,$L87,26),0)</f>
        <v>0</v>
      </c>
      <c r="AM87">
        <f>IF(AND($L87&lt;=$P$2,27&lt;=$P$2),INDEX(WH_Backend!$DZ$6:$IO$125,$L87,27),0)</f>
        <v>0</v>
      </c>
      <c r="AN87">
        <f>IF(AND($L87&lt;=$P$2,28&lt;=$P$2),INDEX(WH_Backend!$DZ$6:$IO$125,$L87,28),0)</f>
        <v>0</v>
      </c>
      <c r="AO87">
        <f>IF(AND($L87&lt;=$P$2,29&lt;=$P$2),INDEX(WH_Backend!$DZ$6:$IO$125,$L87,29),0)</f>
        <v>0</v>
      </c>
      <c r="AP87">
        <f>IF(AND($L87&lt;=$P$2,30&lt;=$P$2),INDEX(WH_Backend!$DZ$6:$IO$125,$L87,30),0)</f>
        <v>0</v>
      </c>
      <c r="AQ87">
        <f>IF(AND($L87&lt;=$P$2,31&lt;=$P$2),INDEX(WH_Backend!$DZ$6:$IO$125,$L87,31),0)</f>
        <v>0</v>
      </c>
      <c r="AR87">
        <f>IF(AND($L87&lt;=$P$2,32&lt;=$P$2),INDEX(WH_Backend!$DZ$6:$IO$125,$L87,32),0)</f>
        <v>0</v>
      </c>
      <c r="AS87">
        <f>IF(AND($L87&lt;=$P$2,33&lt;=$P$2),INDEX(WH_Backend!$DZ$6:$IO$125,$L87,33),0)</f>
        <v>0</v>
      </c>
      <c r="AT87">
        <f>IF(AND($L87&lt;=$P$2,34&lt;=$P$2),INDEX(WH_Backend!$DZ$6:$IO$125,$L87,34),0)</f>
        <v>0</v>
      </c>
      <c r="AU87">
        <f>IF(AND($L87&lt;=$P$2,35&lt;=$P$2),INDEX(WH_Backend!$DZ$6:$IO$125,$L87,35),0)</f>
        <v>0</v>
      </c>
      <c r="AV87">
        <f>IF(AND($L87&lt;=$P$2,36&lt;=$P$2),INDEX(WH_Backend!$DZ$6:$IO$125,$L87,36),0)</f>
        <v>0</v>
      </c>
      <c r="AW87">
        <f>IF(AND($L87&lt;=$P$2,37&lt;=$P$2),INDEX(WH_Backend!$DZ$6:$IO$125,$L87,37),0)</f>
        <v>0</v>
      </c>
      <c r="AX87">
        <f>IF(AND($L87&lt;=$P$2,38&lt;=$P$2),INDEX(WH_Backend!$DZ$6:$IO$125,$L87,38),0)</f>
        <v>0</v>
      </c>
      <c r="AY87">
        <f>IF(AND($L87&lt;=$P$2,39&lt;=$P$2),INDEX(WH_Backend!$DZ$6:$IO$125,$L87,39),0)</f>
        <v>0</v>
      </c>
      <c r="AZ87">
        <f>IF(AND($L87&lt;=$P$2,40&lt;=$P$2),INDEX(WH_Backend!$DZ$6:$IO$125,$L87,40),0)</f>
        <v>0</v>
      </c>
      <c r="BA87">
        <f>IF(AND($L87&lt;=$P$2,41&lt;=$P$2),INDEX(WH_Backend!$DZ$6:$IO$125,$L87,41),0)</f>
        <v>0</v>
      </c>
      <c r="BB87">
        <f>IF(AND($L87&lt;=$P$2,42&lt;=$P$2),INDEX(WH_Backend!$DZ$6:$IO$125,$L87,42),0)</f>
        <v>0</v>
      </c>
      <c r="BC87">
        <f>IF(AND($L87&lt;=$P$2,43&lt;=$P$2),INDEX(WH_Backend!$DZ$6:$IO$125,$L87,43),0)</f>
        <v>0</v>
      </c>
      <c r="BD87">
        <f>IF(AND($L87&lt;=$P$2,44&lt;=$P$2),INDEX(WH_Backend!$DZ$6:$IO$125,$L87,44),0)</f>
        <v>0</v>
      </c>
      <c r="BE87">
        <f>IF(AND($L87&lt;=$P$2,45&lt;=$P$2),INDEX(WH_Backend!$DZ$6:$IO$125,$L87,45),0)</f>
        <v>0</v>
      </c>
      <c r="BF87">
        <f>IF(AND($L87&lt;=$P$2,46&lt;=$P$2),INDEX(WH_Backend!$DZ$6:$IO$125,$L87,46),0)</f>
        <v>0</v>
      </c>
      <c r="BG87">
        <f>IF(AND($L87&lt;=$P$2,47&lt;=$P$2),INDEX(WH_Backend!$DZ$6:$IO$125,$L87,47),0)</f>
        <v>0</v>
      </c>
      <c r="BH87">
        <f>IF(AND($L87&lt;=$P$2,48&lt;=$P$2),INDEX(WH_Backend!$DZ$6:$IO$125,$L87,48),0)</f>
        <v>0</v>
      </c>
      <c r="BI87">
        <f>IF(AND($L87&lt;=$P$2,49&lt;=$P$2),INDEX(WH_Backend!$DZ$6:$IO$125,$L87,49),0)</f>
        <v>0</v>
      </c>
      <c r="BJ87">
        <f>IF(AND($L87&lt;=$P$2,50&lt;=$P$2),INDEX(WH_Backend!$DZ$6:$IO$125,$L87,50),0)</f>
        <v>0</v>
      </c>
      <c r="BK87">
        <f>IF(AND($L87&lt;=$P$2,51&lt;=$P$2),INDEX(WH_Backend!$DZ$6:$IO$125,$L87,51),0)</f>
        <v>0</v>
      </c>
      <c r="BL87">
        <f>IF(AND($L87&lt;=$P$2,52&lt;=$P$2),INDEX(WH_Backend!$DZ$6:$IO$125,$L87,52),0)</f>
        <v>0</v>
      </c>
      <c r="BM87">
        <f>IF(AND($L87&lt;=$P$2,53&lt;=$P$2),INDEX(WH_Backend!$DZ$6:$IO$125,$L87,53),0)</f>
        <v>0</v>
      </c>
      <c r="BN87">
        <f>IF(AND($L87&lt;=$P$2,54&lt;=$P$2),INDEX(WH_Backend!$DZ$6:$IO$125,$L87,54),0)</f>
        <v>0</v>
      </c>
      <c r="BO87">
        <f>IF(AND($L87&lt;=$P$2,55&lt;=$P$2),INDEX(WH_Backend!$DZ$6:$IO$125,$L87,55),0)</f>
        <v>0</v>
      </c>
      <c r="BP87">
        <f>IF(AND($L87&lt;=$P$2,56&lt;=$P$2),INDEX(WH_Backend!$DZ$6:$IO$125,$L87,56),0)</f>
        <v>0</v>
      </c>
      <c r="BQ87">
        <f>IF(AND($L87&lt;=$P$2,57&lt;=$P$2),INDEX(WH_Backend!$DZ$6:$IO$125,$L87,57),0)</f>
        <v>0</v>
      </c>
      <c r="BR87">
        <f>IF(AND($L87&lt;=$P$2,58&lt;=$P$2),INDEX(WH_Backend!$DZ$6:$IO$125,$L87,58),0)</f>
        <v>0</v>
      </c>
      <c r="BS87">
        <f>IF(AND($L87&lt;=$P$2,59&lt;=$P$2),INDEX(WH_Backend!$DZ$6:$IO$125,$L87,59),0)</f>
        <v>0</v>
      </c>
      <c r="BT87">
        <f>IF(AND($L87&lt;=$P$2,60&lt;=$P$2),INDEX(WH_Backend!$DZ$6:$IO$125,$L87,60),0)</f>
        <v>0</v>
      </c>
      <c r="BU87">
        <f>IF(AND($L87&lt;=$P$2,61&lt;=$P$2),INDEX(WH_Backend!$DZ$6:$IO$125,$L87,61),0)</f>
        <v>0</v>
      </c>
      <c r="BV87">
        <f>IF(AND($L87&lt;=$P$2,62&lt;=$P$2),INDEX(WH_Backend!$DZ$6:$IO$125,$L87,62),0)</f>
        <v>0</v>
      </c>
      <c r="BW87">
        <f>IF(AND($L87&lt;=$P$2,63&lt;=$P$2),INDEX(WH_Backend!$DZ$6:$IO$125,$L87,63),0)</f>
        <v>0</v>
      </c>
      <c r="BX87">
        <f>IF(AND($L87&lt;=$P$2,64&lt;=$P$2),INDEX(WH_Backend!$DZ$6:$IO$125,$L87,64),0)</f>
        <v>0</v>
      </c>
      <c r="BY87">
        <f>IF(AND($L87&lt;=$P$2,65&lt;=$P$2),INDEX(WH_Backend!$DZ$6:$IO$125,$L87,65),0)</f>
        <v>0</v>
      </c>
      <c r="BZ87">
        <f>IF(AND($L87&lt;=$P$2,66&lt;=$P$2),INDEX(WH_Backend!$DZ$6:$IO$125,$L87,66),0)</f>
        <v>0</v>
      </c>
      <c r="CA87">
        <f>IF(AND($L87&lt;=$P$2,67&lt;=$P$2),INDEX(WH_Backend!$DZ$6:$IO$125,$L87,67),0)</f>
        <v>0</v>
      </c>
      <c r="CB87">
        <f>IF(AND($L87&lt;=$P$2,68&lt;=$P$2),INDEX(WH_Backend!$DZ$6:$IO$125,$L87,68),0)</f>
        <v>0</v>
      </c>
      <c r="CC87">
        <f>IF(AND($L87&lt;=$P$2,69&lt;=$P$2),INDEX(WH_Backend!$DZ$6:$IO$125,$L87,69),0)</f>
        <v>0</v>
      </c>
      <c r="CD87">
        <f>IF(AND($L87&lt;=$P$2,70&lt;=$P$2),INDEX(WH_Backend!$DZ$6:$IO$125,$L87,70),0)</f>
        <v>0</v>
      </c>
      <c r="CE87">
        <f>IF(AND($L87&lt;=$P$2,71&lt;=$P$2),INDEX(WH_Backend!$DZ$6:$IO$125,$L87,71),0)</f>
        <v>0</v>
      </c>
      <c r="CF87">
        <f>IF(AND($L87&lt;=$P$2,72&lt;=$P$2),INDEX(WH_Backend!$DZ$6:$IO$125,$L87,72),0)</f>
        <v>0</v>
      </c>
      <c r="CG87">
        <f>IF(AND($L87&lt;=$P$2,73&lt;=$P$2),INDEX(WH_Backend!$DZ$6:$IO$125,$L87,73),0)</f>
        <v>0</v>
      </c>
      <c r="CH87">
        <f>IF(AND($L87&lt;=$P$2,74&lt;=$P$2),INDEX(WH_Backend!$DZ$6:$IO$125,$L87,74),0)</f>
        <v>0</v>
      </c>
      <c r="CI87">
        <f>IF(AND($L87&lt;=$P$2,75&lt;=$P$2),INDEX(WH_Backend!$DZ$6:$IO$125,$L87,75),0)</f>
        <v>0</v>
      </c>
      <c r="CJ87">
        <f>IF(AND($L87&lt;=$P$2,76&lt;=$P$2),INDEX(WH_Backend!$DZ$6:$IO$125,$L87,76),0)</f>
        <v>0</v>
      </c>
      <c r="CK87">
        <f>IF(AND($L87&lt;=$P$2,77&lt;=$P$2),INDEX(WH_Backend!$DZ$6:$IO$125,$L87,77),0)</f>
        <v>0</v>
      </c>
      <c r="CL87">
        <f>IF(AND($L87&lt;=$P$2,78&lt;=$P$2),INDEX(WH_Backend!$DZ$6:$IO$125,$L87,78),0)</f>
        <v>0</v>
      </c>
      <c r="CM87">
        <f>IF(AND($L87&lt;=$P$2,79&lt;=$P$2),INDEX(WH_Backend!$DZ$6:$IO$125,$L87,79),0)</f>
        <v>0</v>
      </c>
      <c r="CN87">
        <f>IF(AND($L87&lt;=$P$2,80&lt;=$P$2),INDEX(WH_Backend!$DZ$6:$IO$125,$L87,80),0)</f>
        <v>0</v>
      </c>
      <c r="CO87">
        <f>IF(AND($L87&lt;=$P$2,81&lt;=$P$2),INDEX(WH_Backend!$DZ$6:$IO$125,$L87,81),0)</f>
        <v>0</v>
      </c>
      <c r="CP87">
        <f>IF(AND($L87&lt;=$P$2,82&lt;=$P$2),INDEX(WH_Backend!$DZ$6:$IO$125,$L87,82),0)</f>
        <v>0</v>
      </c>
      <c r="CQ87">
        <f>IF(AND($L87&lt;=$P$2,83&lt;=$P$2),INDEX(WH_Backend!$DZ$6:$IO$125,$L87,83),0)</f>
        <v>0</v>
      </c>
      <c r="CR87">
        <f>IF(AND($L87&lt;=$P$2,84&lt;=$P$2),INDEX(WH_Backend!$DZ$6:$IO$125,$L87,84),0)</f>
        <v>0</v>
      </c>
      <c r="CS87">
        <f>IF(AND($L87&lt;=$P$2,85&lt;=$P$2),INDEX(WH_Backend!$DZ$6:$IO$125,$L87,85),0)</f>
        <v>0</v>
      </c>
      <c r="CT87">
        <f>IF(AND($L87&lt;=$P$2,86&lt;=$P$2),INDEX(WH_Backend!$DZ$6:$IO$125,$L87,86),0)</f>
        <v>0</v>
      </c>
      <c r="CU87">
        <f>IF(AND($L87&lt;=$P$2,87&lt;=$P$2),INDEX(WH_Backend!$DZ$6:$IO$125,$L87,87),0)</f>
        <v>0</v>
      </c>
      <c r="CV87">
        <f>IF(AND($L87&lt;=$P$2,88&lt;=$P$2),INDEX(WH_Backend!$DZ$6:$IO$125,$L87,88),0)</f>
        <v>0</v>
      </c>
      <c r="CW87">
        <f>IF(AND($L87&lt;=$P$2,89&lt;=$P$2),INDEX(WH_Backend!$DZ$6:$IO$125,$L87,89),0)</f>
        <v>0</v>
      </c>
      <c r="CX87">
        <f>IF(AND($L87&lt;=$P$2,90&lt;=$P$2),INDEX(WH_Backend!$DZ$6:$IO$125,$L87,90),0)</f>
        <v>0</v>
      </c>
      <c r="CY87">
        <f>IF(AND($L87&lt;=$P$2,91&lt;=$P$2),INDEX(WH_Backend!$DZ$6:$IO$125,$L87,91),0)</f>
        <v>0</v>
      </c>
      <c r="CZ87">
        <f>IF(AND($L87&lt;=$P$2,92&lt;=$P$2),INDEX(WH_Backend!$DZ$6:$IO$125,$L87,92),0)</f>
        <v>0</v>
      </c>
      <c r="DA87">
        <f>IF(AND($L87&lt;=$P$2,93&lt;=$P$2),INDEX(WH_Backend!$DZ$6:$IO$125,$L87,93),0)</f>
        <v>0</v>
      </c>
      <c r="DB87">
        <f>IF(AND($L87&lt;=$P$2,94&lt;=$P$2),INDEX(WH_Backend!$DZ$6:$IO$125,$L87,94),0)</f>
        <v>0</v>
      </c>
      <c r="DC87">
        <f>IF(AND($L87&lt;=$P$2,95&lt;=$P$2),INDEX(WH_Backend!$DZ$6:$IO$125,$L87,95),0)</f>
        <v>0</v>
      </c>
      <c r="DD87">
        <f>IF(AND($L87&lt;=$P$2,96&lt;=$P$2),INDEX(WH_Backend!$DZ$6:$IO$125,$L87,96),0)</f>
        <v>0</v>
      </c>
      <c r="DE87">
        <f>IF(AND($L87&lt;=$P$2,97&lt;=$P$2),INDEX(WH_Backend!$DZ$6:$IO$125,$L87,97),0)</f>
        <v>0</v>
      </c>
      <c r="DF87">
        <f>IF(AND($L87&lt;=$P$2,98&lt;=$P$2),INDEX(WH_Backend!$DZ$6:$IO$125,$L87,98),0)</f>
        <v>0</v>
      </c>
      <c r="DG87">
        <f>IF(AND($L87&lt;=$P$2,99&lt;=$P$2),INDEX(WH_Backend!$DZ$6:$IO$125,$L87,99),0)</f>
        <v>0</v>
      </c>
      <c r="DH87">
        <f>IF(AND($L87&lt;=$P$2,100&lt;=$P$2),INDEX(WH_Backend!$DZ$6:$IO$125,$L87,100),0)</f>
        <v>0</v>
      </c>
      <c r="DI87">
        <f>IF(AND($L87&lt;=$P$2,101&lt;=$P$2),INDEX(WH_Backend!$DZ$6:$IO$125,$L87,101),0)</f>
        <v>0</v>
      </c>
      <c r="DJ87">
        <f>IF(AND($L87&lt;=$P$2,102&lt;=$P$2),INDEX(WH_Backend!$DZ$6:$IO$125,$L87,102),0)</f>
        <v>0</v>
      </c>
      <c r="DK87">
        <f>IF(AND($L87&lt;=$P$2,103&lt;=$P$2),INDEX(WH_Backend!$DZ$6:$IO$125,$L87,103),0)</f>
        <v>0</v>
      </c>
      <c r="DL87">
        <f>IF(AND($L87&lt;=$P$2,104&lt;=$P$2),INDEX(WH_Backend!$DZ$6:$IO$125,$L87,104),0)</f>
        <v>0</v>
      </c>
      <c r="DM87">
        <f>IF(AND($L87&lt;=$P$2,105&lt;=$P$2),INDEX(WH_Backend!$DZ$6:$IO$125,$L87,105),0)</f>
        <v>0</v>
      </c>
      <c r="DN87">
        <f>IF(AND($L87&lt;=$P$2,106&lt;=$P$2),INDEX(WH_Backend!$DZ$6:$IO$125,$L87,106),0)</f>
        <v>0</v>
      </c>
      <c r="DO87">
        <f>IF(AND($L87&lt;=$P$2,107&lt;=$P$2),INDEX(WH_Backend!$DZ$6:$IO$125,$L87,107),0)</f>
        <v>0</v>
      </c>
      <c r="DP87">
        <f>IF(AND($L87&lt;=$P$2,108&lt;=$P$2),INDEX(WH_Backend!$DZ$6:$IO$125,$L87,108),0)</f>
        <v>0</v>
      </c>
      <c r="DQ87">
        <f>IF(AND($L87&lt;=$P$2,109&lt;=$P$2),INDEX(WH_Backend!$DZ$6:$IO$125,$L87,109),0)</f>
        <v>0</v>
      </c>
      <c r="DR87">
        <f>IF(AND($L87&lt;=$P$2,110&lt;=$P$2),INDEX(WH_Backend!$DZ$6:$IO$125,$L87,110),0)</f>
        <v>0</v>
      </c>
      <c r="DS87">
        <f>IF(AND($L87&lt;=$P$2,111&lt;=$P$2),INDEX(WH_Backend!$DZ$6:$IO$125,$L87,111),0)</f>
        <v>0</v>
      </c>
      <c r="DT87">
        <f>IF(AND($L87&lt;=$P$2,112&lt;=$P$2),INDEX(WH_Backend!$DZ$6:$IO$125,$L87,112),0)</f>
        <v>0</v>
      </c>
      <c r="DU87">
        <f>IF(AND($L87&lt;=$P$2,113&lt;=$P$2),INDEX(WH_Backend!$DZ$6:$IO$125,$L87,113),0)</f>
        <v>0</v>
      </c>
      <c r="DV87">
        <f>IF(AND($L87&lt;=$P$2,114&lt;=$P$2),INDEX(WH_Backend!$DZ$6:$IO$125,$L87,114),0)</f>
        <v>0</v>
      </c>
      <c r="DW87">
        <f>IF(AND($L87&lt;=$P$2,115&lt;=$P$2),INDEX(WH_Backend!$DZ$6:$IO$125,$L87,115),0)</f>
        <v>0</v>
      </c>
      <c r="DX87">
        <f>IF(AND($L87&lt;=$P$2,116&lt;=$P$2),INDEX(WH_Backend!$DZ$6:$IO$125,$L87,116),0)</f>
        <v>0</v>
      </c>
      <c r="DY87">
        <f>IF(AND($L87&lt;=$P$2,117&lt;=$P$2),INDEX(WH_Backend!$DZ$6:$IO$125,$L87,117),0)</f>
        <v>0</v>
      </c>
      <c r="DZ87">
        <f>IF(AND($L87&lt;=$P$2,118&lt;=$P$2),INDEX(WH_Backend!$DZ$6:$IO$125,$L87,118),0)</f>
        <v>0</v>
      </c>
      <c r="EA87">
        <f>IF(AND($L87&lt;=$P$2,119&lt;=$P$2),INDEX(WH_Backend!$DZ$6:$IO$125,$L87,119),0)</f>
        <v>0</v>
      </c>
      <c r="EB87">
        <f>IF(AND($L87&lt;=$P$2,120&lt;=$P$2),INDEX(WH_Backend!$DZ$6:$IO$125,$L87,120),0)</f>
        <v>0</v>
      </c>
    </row>
    <row r="88" spans="1:132" ht="15">
      <c r="A88" s="25">
        <f>IF(L88&lt;=$P$2,INDEX(WH_Backend!$E$6:$E$125,L88),0)</f>
        <v>0</v>
      </c>
      <c r="B88" s="25">
        <f t="array" ref="B88">IF(L88&lt;=$P$2,MMULT(M213:INDEX(M213:EF213,$P$2),$A$6:INDEX($A$6:$A$125,$P$2)),0)</f>
        <v>0</v>
      </c>
      <c r="C88" s="25">
        <f t="shared" si="3"/>
        <v>0</v>
      </c>
      <c r="E88" t="str">
        <f>IF(L88&lt;=$P$2,Inputs!A88,"")</f>
        <v/>
      </c>
      <c r="F88" s="25" t="str">
        <f>IF(L88&lt;=$P$2,Inputs!D88,"")</f>
        <v/>
      </c>
      <c r="G88" s="25" t="str">
        <f t="shared" si="4"/>
        <v/>
      </c>
      <c r="J88" t="str">
        <f>IF($L88&lt;=$E$2,WH_Numerical!$F88,"")</f>
        <v/>
      </c>
      <c r="L88" s="10">
        <v>83</v>
      </c>
      <c r="M88">
        <f>IF(AND($L88&lt;=$P$2,1&lt;=$P$2),INDEX(WH_Backend!$DZ$6:$IO$125,$L88,1),0)</f>
        <v>0</v>
      </c>
      <c r="N88">
        <f>IF(AND($L88&lt;=$P$2,2&lt;=$P$2),INDEX(WH_Backend!$DZ$6:$IO$125,$L88,2),0)</f>
        <v>0</v>
      </c>
      <c r="O88">
        <f>IF(AND($L88&lt;=$P$2,3&lt;=$P$2),INDEX(WH_Backend!$DZ$6:$IO$125,$L88,3),0)</f>
        <v>0</v>
      </c>
      <c r="P88">
        <f>IF(AND($L88&lt;=$P$2,4&lt;=$P$2),INDEX(WH_Backend!$DZ$6:$IO$125,$L88,4),0)</f>
        <v>0</v>
      </c>
      <c r="Q88">
        <f>IF(AND($L88&lt;=$P$2,5&lt;=$P$2),INDEX(WH_Backend!$DZ$6:$IO$125,$L88,5),0)</f>
        <v>0</v>
      </c>
      <c r="R88">
        <f>IF(AND($L88&lt;=$P$2,6&lt;=$P$2),INDEX(WH_Backend!$DZ$6:$IO$125,$L88,6),0)</f>
        <v>0</v>
      </c>
      <c r="S88">
        <f>IF(AND($L88&lt;=$P$2,7&lt;=$P$2),INDEX(WH_Backend!$DZ$6:$IO$125,$L88,7),0)</f>
        <v>0</v>
      </c>
      <c r="T88">
        <f>IF(AND($L88&lt;=$P$2,8&lt;=$P$2),INDEX(WH_Backend!$DZ$6:$IO$125,$L88,8),0)</f>
        <v>0</v>
      </c>
      <c r="U88">
        <f>IF(AND($L88&lt;=$P$2,9&lt;=$P$2),INDEX(WH_Backend!$DZ$6:$IO$125,$L88,9),0)</f>
        <v>0</v>
      </c>
      <c r="V88">
        <f>IF(AND($L88&lt;=$P$2,10&lt;=$P$2),INDEX(WH_Backend!$DZ$6:$IO$125,$L88,10),0)</f>
        <v>0</v>
      </c>
      <c r="W88">
        <f>IF(AND($L88&lt;=$P$2,11&lt;=$P$2),INDEX(WH_Backend!$DZ$6:$IO$125,$L88,11),0)</f>
        <v>0</v>
      </c>
      <c r="X88">
        <f>IF(AND($L88&lt;=$P$2,12&lt;=$P$2),INDEX(WH_Backend!$DZ$6:$IO$125,$L88,12),0)</f>
        <v>0</v>
      </c>
      <c r="Y88">
        <f>IF(AND($L88&lt;=$P$2,13&lt;=$P$2),INDEX(WH_Backend!$DZ$6:$IO$125,$L88,13),0)</f>
        <v>0</v>
      </c>
      <c r="Z88">
        <f>IF(AND($L88&lt;=$P$2,14&lt;=$P$2),INDEX(WH_Backend!$DZ$6:$IO$125,$L88,14),0)</f>
        <v>0</v>
      </c>
      <c r="AA88">
        <f>IF(AND($L88&lt;=$P$2,15&lt;=$P$2),INDEX(WH_Backend!$DZ$6:$IO$125,$L88,15),0)</f>
        <v>0</v>
      </c>
      <c r="AB88">
        <f>IF(AND($L88&lt;=$P$2,16&lt;=$P$2),INDEX(WH_Backend!$DZ$6:$IO$125,$L88,16),0)</f>
        <v>0</v>
      </c>
      <c r="AC88">
        <f>IF(AND($L88&lt;=$P$2,17&lt;=$P$2),INDEX(WH_Backend!$DZ$6:$IO$125,$L88,17),0)</f>
        <v>0</v>
      </c>
      <c r="AD88">
        <f>IF(AND($L88&lt;=$P$2,18&lt;=$P$2),INDEX(WH_Backend!$DZ$6:$IO$125,$L88,18),0)</f>
        <v>0</v>
      </c>
      <c r="AE88">
        <f>IF(AND($L88&lt;=$P$2,19&lt;=$P$2),INDEX(WH_Backend!$DZ$6:$IO$125,$L88,19),0)</f>
        <v>0</v>
      </c>
      <c r="AF88">
        <f>IF(AND($L88&lt;=$P$2,20&lt;=$P$2),INDEX(WH_Backend!$DZ$6:$IO$125,$L88,20),0)</f>
        <v>0</v>
      </c>
      <c r="AG88">
        <f>IF(AND($L88&lt;=$P$2,21&lt;=$P$2),INDEX(WH_Backend!$DZ$6:$IO$125,$L88,21),0)</f>
        <v>0</v>
      </c>
      <c r="AH88">
        <f>IF(AND($L88&lt;=$P$2,22&lt;=$P$2),INDEX(WH_Backend!$DZ$6:$IO$125,$L88,22),0)</f>
        <v>0</v>
      </c>
      <c r="AI88">
        <f>IF(AND($L88&lt;=$P$2,23&lt;=$P$2),INDEX(WH_Backend!$DZ$6:$IO$125,$L88,23),0)</f>
        <v>0</v>
      </c>
      <c r="AJ88">
        <f>IF(AND($L88&lt;=$P$2,24&lt;=$P$2),INDEX(WH_Backend!$DZ$6:$IO$125,$L88,24),0)</f>
        <v>0</v>
      </c>
      <c r="AK88">
        <f>IF(AND($L88&lt;=$P$2,25&lt;=$P$2),INDEX(WH_Backend!$DZ$6:$IO$125,$L88,25),0)</f>
        <v>0</v>
      </c>
      <c r="AL88">
        <f>IF(AND($L88&lt;=$P$2,26&lt;=$P$2),INDEX(WH_Backend!$DZ$6:$IO$125,$L88,26),0)</f>
        <v>0</v>
      </c>
      <c r="AM88">
        <f>IF(AND($L88&lt;=$P$2,27&lt;=$P$2),INDEX(WH_Backend!$DZ$6:$IO$125,$L88,27),0)</f>
        <v>0</v>
      </c>
      <c r="AN88">
        <f>IF(AND($L88&lt;=$P$2,28&lt;=$P$2),INDEX(WH_Backend!$DZ$6:$IO$125,$L88,28),0)</f>
        <v>0</v>
      </c>
      <c r="AO88">
        <f>IF(AND($L88&lt;=$P$2,29&lt;=$P$2),INDEX(WH_Backend!$DZ$6:$IO$125,$L88,29),0)</f>
        <v>0</v>
      </c>
      <c r="AP88">
        <f>IF(AND($L88&lt;=$P$2,30&lt;=$P$2),INDEX(WH_Backend!$DZ$6:$IO$125,$L88,30),0)</f>
        <v>0</v>
      </c>
      <c r="AQ88">
        <f>IF(AND($L88&lt;=$P$2,31&lt;=$P$2),INDEX(WH_Backend!$DZ$6:$IO$125,$L88,31),0)</f>
        <v>0</v>
      </c>
      <c r="AR88">
        <f>IF(AND($L88&lt;=$P$2,32&lt;=$P$2),INDEX(WH_Backend!$DZ$6:$IO$125,$L88,32),0)</f>
        <v>0</v>
      </c>
      <c r="AS88">
        <f>IF(AND($L88&lt;=$P$2,33&lt;=$P$2),INDEX(WH_Backend!$DZ$6:$IO$125,$L88,33),0)</f>
        <v>0</v>
      </c>
      <c r="AT88">
        <f>IF(AND($L88&lt;=$P$2,34&lt;=$P$2),INDEX(WH_Backend!$DZ$6:$IO$125,$L88,34),0)</f>
        <v>0</v>
      </c>
      <c r="AU88">
        <f>IF(AND($L88&lt;=$P$2,35&lt;=$P$2),INDEX(WH_Backend!$DZ$6:$IO$125,$L88,35),0)</f>
        <v>0</v>
      </c>
      <c r="AV88">
        <f>IF(AND($L88&lt;=$P$2,36&lt;=$P$2),INDEX(WH_Backend!$DZ$6:$IO$125,$L88,36),0)</f>
        <v>0</v>
      </c>
      <c r="AW88">
        <f>IF(AND($L88&lt;=$P$2,37&lt;=$P$2),INDEX(WH_Backend!$DZ$6:$IO$125,$L88,37),0)</f>
        <v>0</v>
      </c>
      <c r="AX88">
        <f>IF(AND($L88&lt;=$P$2,38&lt;=$P$2),INDEX(WH_Backend!$DZ$6:$IO$125,$L88,38),0)</f>
        <v>0</v>
      </c>
      <c r="AY88">
        <f>IF(AND($L88&lt;=$P$2,39&lt;=$P$2),INDEX(WH_Backend!$DZ$6:$IO$125,$L88,39),0)</f>
        <v>0</v>
      </c>
      <c r="AZ88">
        <f>IF(AND($L88&lt;=$P$2,40&lt;=$P$2),INDEX(WH_Backend!$DZ$6:$IO$125,$L88,40),0)</f>
        <v>0</v>
      </c>
      <c r="BA88">
        <f>IF(AND($L88&lt;=$P$2,41&lt;=$P$2),INDEX(WH_Backend!$DZ$6:$IO$125,$L88,41),0)</f>
        <v>0</v>
      </c>
      <c r="BB88">
        <f>IF(AND($L88&lt;=$P$2,42&lt;=$P$2),INDEX(WH_Backend!$DZ$6:$IO$125,$L88,42),0)</f>
        <v>0</v>
      </c>
      <c r="BC88">
        <f>IF(AND($L88&lt;=$P$2,43&lt;=$P$2),INDEX(WH_Backend!$DZ$6:$IO$125,$L88,43),0)</f>
        <v>0</v>
      </c>
      <c r="BD88">
        <f>IF(AND($L88&lt;=$P$2,44&lt;=$P$2),INDEX(WH_Backend!$DZ$6:$IO$125,$L88,44),0)</f>
        <v>0</v>
      </c>
      <c r="BE88">
        <f>IF(AND($L88&lt;=$P$2,45&lt;=$P$2),INDEX(WH_Backend!$DZ$6:$IO$125,$L88,45),0)</f>
        <v>0</v>
      </c>
      <c r="BF88">
        <f>IF(AND($L88&lt;=$P$2,46&lt;=$P$2),INDEX(WH_Backend!$DZ$6:$IO$125,$L88,46),0)</f>
        <v>0</v>
      </c>
      <c r="BG88">
        <f>IF(AND($L88&lt;=$P$2,47&lt;=$P$2),INDEX(WH_Backend!$DZ$6:$IO$125,$L88,47),0)</f>
        <v>0</v>
      </c>
      <c r="BH88">
        <f>IF(AND($L88&lt;=$P$2,48&lt;=$P$2),INDEX(WH_Backend!$DZ$6:$IO$125,$L88,48),0)</f>
        <v>0</v>
      </c>
      <c r="BI88">
        <f>IF(AND($L88&lt;=$P$2,49&lt;=$P$2),INDEX(WH_Backend!$DZ$6:$IO$125,$L88,49),0)</f>
        <v>0</v>
      </c>
      <c r="BJ88">
        <f>IF(AND($L88&lt;=$P$2,50&lt;=$P$2),INDEX(WH_Backend!$DZ$6:$IO$125,$L88,50),0)</f>
        <v>0</v>
      </c>
      <c r="BK88">
        <f>IF(AND($L88&lt;=$P$2,51&lt;=$P$2),INDEX(WH_Backend!$DZ$6:$IO$125,$L88,51),0)</f>
        <v>0</v>
      </c>
      <c r="BL88">
        <f>IF(AND($L88&lt;=$P$2,52&lt;=$P$2),INDEX(WH_Backend!$DZ$6:$IO$125,$L88,52),0)</f>
        <v>0</v>
      </c>
      <c r="BM88">
        <f>IF(AND($L88&lt;=$P$2,53&lt;=$P$2),INDEX(WH_Backend!$DZ$6:$IO$125,$L88,53),0)</f>
        <v>0</v>
      </c>
      <c r="BN88">
        <f>IF(AND($L88&lt;=$P$2,54&lt;=$P$2),INDEX(WH_Backend!$DZ$6:$IO$125,$L88,54),0)</f>
        <v>0</v>
      </c>
      <c r="BO88">
        <f>IF(AND($L88&lt;=$P$2,55&lt;=$P$2),INDEX(WH_Backend!$DZ$6:$IO$125,$L88,55),0)</f>
        <v>0</v>
      </c>
      <c r="BP88">
        <f>IF(AND($L88&lt;=$P$2,56&lt;=$P$2),INDEX(WH_Backend!$DZ$6:$IO$125,$L88,56),0)</f>
        <v>0</v>
      </c>
      <c r="BQ88">
        <f>IF(AND($L88&lt;=$P$2,57&lt;=$P$2),INDEX(WH_Backend!$DZ$6:$IO$125,$L88,57),0)</f>
        <v>0</v>
      </c>
      <c r="BR88">
        <f>IF(AND($L88&lt;=$P$2,58&lt;=$P$2),INDEX(WH_Backend!$DZ$6:$IO$125,$L88,58),0)</f>
        <v>0</v>
      </c>
      <c r="BS88">
        <f>IF(AND($L88&lt;=$P$2,59&lt;=$P$2),INDEX(WH_Backend!$DZ$6:$IO$125,$L88,59),0)</f>
        <v>0</v>
      </c>
      <c r="BT88">
        <f>IF(AND($L88&lt;=$P$2,60&lt;=$P$2),INDEX(WH_Backend!$DZ$6:$IO$125,$L88,60),0)</f>
        <v>0</v>
      </c>
      <c r="BU88">
        <f>IF(AND($L88&lt;=$P$2,61&lt;=$P$2),INDEX(WH_Backend!$DZ$6:$IO$125,$L88,61),0)</f>
        <v>0</v>
      </c>
      <c r="BV88">
        <f>IF(AND($L88&lt;=$P$2,62&lt;=$P$2),INDEX(WH_Backend!$DZ$6:$IO$125,$L88,62),0)</f>
        <v>0</v>
      </c>
      <c r="BW88">
        <f>IF(AND($L88&lt;=$P$2,63&lt;=$P$2),INDEX(WH_Backend!$DZ$6:$IO$125,$L88,63),0)</f>
        <v>0</v>
      </c>
      <c r="BX88">
        <f>IF(AND($L88&lt;=$P$2,64&lt;=$P$2),INDEX(WH_Backend!$DZ$6:$IO$125,$L88,64),0)</f>
        <v>0</v>
      </c>
      <c r="BY88">
        <f>IF(AND($L88&lt;=$P$2,65&lt;=$P$2),INDEX(WH_Backend!$DZ$6:$IO$125,$L88,65),0)</f>
        <v>0</v>
      </c>
      <c r="BZ88">
        <f>IF(AND($L88&lt;=$P$2,66&lt;=$P$2),INDEX(WH_Backend!$DZ$6:$IO$125,$L88,66),0)</f>
        <v>0</v>
      </c>
      <c r="CA88">
        <f>IF(AND($L88&lt;=$P$2,67&lt;=$P$2),INDEX(WH_Backend!$DZ$6:$IO$125,$L88,67),0)</f>
        <v>0</v>
      </c>
      <c r="CB88">
        <f>IF(AND($L88&lt;=$P$2,68&lt;=$P$2),INDEX(WH_Backend!$DZ$6:$IO$125,$L88,68),0)</f>
        <v>0</v>
      </c>
      <c r="CC88">
        <f>IF(AND($L88&lt;=$P$2,69&lt;=$P$2),INDEX(WH_Backend!$DZ$6:$IO$125,$L88,69),0)</f>
        <v>0</v>
      </c>
      <c r="CD88">
        <f>IF(AND($L88&lt;=$P$2,70&lt;=$P$2),INDEX(WH_Backend!$DZ$6:$IO$125,$L88,70),0)</f>
        <v>0</v>
      </c>
      <c r="CE88">
        <f>IF(AND($L88&lt;=$P$2,71&lt;=$P$2),INDEX(WH_Backend!$DZ$6:$IO$125,$L88,71),0)</f>
        <v>0</v>
      </c>
      <c r="CF88">
        <f>IF(AND($L88&lt;=$P$2,72&lt;=$P$2),INDEX(WH_Backend!$DZ$6:$IO$125,$L88,72),0)</f>
        <v>0</v>
      </c>
      <c r="CG88">
        <f>IF(AND($L88&lt;=$P$2,73&lt;=$P$2),INDEX(WH_Backend!$DZ$6:$IO$125,$L88,73),0)</f>
        <v>0</v>
      </c>
      <c r="CH88">
        <f>IF(AND($L88&lt;=$P$2,74&lt;=$P$2),INDEX(WH_Backend!$DZ$6:$IO$125,$L88,74),0)</f>
        <v>0</v>
      </c>
      <c r="CI88">
        <f>IF(AND($L88&lt;=$P$2,75&lt;=$P$2),INDEX(WH_Backend!$DZ$6:$IO$125,$L88,75),0)</f>
        <v>0</v>
      </c>
      <c r="CJ88">
        <f>IF(AND($L88&lt;=$P$2,76&lt;=$P$2),INDEX(WH_Backend!$DZ$6:$IO$125,$L88,76),0)</f>
        <v>0</v>
      </c>
      <c r="CK88">
        <f>IF(AND($L88&lt;=$P$2,77&lt;=$P$2),INDEX(WH_Backend!$DZ$6:$IO$125,$L88,77),0)</f>
        <v>0</v>
      </c>
      <c r="CL88">
        <f>IF(AND($L88&lt;=$P$2,78&lt;=$P$2),INDEX(WH_Backend!$DZ$6:$IO$125,$L88,78),0)</f>
        <v>0</v>
      </c>
      <c r="CM88">
        <f>IF(AND($L88&lt;=$P$2,79&lt;=$P$2),INDEX(WH_Backend!$DZ$6:$IO$125,$L88,79),0)</f>
        <v>0</v>
      </c>
      <c r="CN88">
        <f>IF(AND($L88&lt;=$P$2,80&lt;=$P$2),INDEX(WH_Backend!$DZ$6:$IO$125,$L88,80),0)</f>
        <v>0</v>
      </c>
      <c r="CO88">
        <f>IF(AND($L88&lt;=$P$2,81&lt;=$P$2),INDEX(WH_Backend!$DZ$6:$IO$125,$L88,81),0)</f>
        <v>0</v>
      </c>
      <c r="CP88">
        <f>IF(AND($L88&lt;=$P$2,82&lt;=$P$2),INDEX(WH_Backend!$DZ$6:$IO$125,$L88,82),0)</f>
        <v>0</v>
      </c>
      <c r="CQ88">
        <f>IF(AND($L88&lt;=$P$2,83&lt;=$P$2),INDEX(WH_Backend!$DZ$6:$IO$125,$L88,83),0)</f>
        <v>0</v>
      </c>
      <c r="CR88">
        <f>IF(AND($L88&lt;=$P$2,84&lt;=$P$2),INDEX(WH_Backend!$DZ$6:$IO$125,$L88,84),0)</f>
        <v>0</v>
      </c>
      <c r="CS88">
        <f>IF(AND($L88&lt;=$P$2,85&lt;=$P$2),INDEX(WH_Backend!$DZ$6:$IO$125,$L88,85),0)</f>
        <v>0</v>
      </c>
      <c r="CT88">
        <f>IF(AND($L88&lt;=$P$2,86&lt;=$P$2),INDEX(WH_Backend!$DZ$6:$IO$125,$L88,86),0)</f>
        <v>0</v>
      </c>
      <c r="CU88">
        <f>IF(AND($L88&lt;=$P$2,87&lt;=$P$2),INDEX(WH_Backend!$DZ$6:$IO$125,$L88,87),0)</f>
        <v>0</v>
      </c>
      <c r="CV88">
        <f>IF(AND($L88&lt;=$P$2,88&lt;=$P$2),INDEX(WH_Backend!$DZ$6:$IO$125,$L88,88),0)</f>
        <v>0</v>
      </c>
      <c r="CW88">
        <f>IF(AND($L88&lt;=$P$2,89&lt;=$P$2),INDEX(WH_Backend!$DZ$6:$IO$125,$L88,89),0)</f>
        <v>0</v>
      </c>
      <c r="CX88">
        <f>IF(AND($L88&lt;=$P$2,90&lt;=$P$2),INDEX(WH_Backend!$DZ$6:$IO$125,$L88,90),0)</f>
        <v>0</v>
      </c>
      <c r="CY88">
        <f>IF(AND($L88&lt;=$P$2,91&lt;=$P$2),INDEX(WH_Backend!$DZ$6:$IO$125,$L88,91),0)</f>
        <v>0</v>
      </c>
      <c r="CZ88">
        <f>IF(AND($L88&lt;=$P$2,92&lt;=$P$2),INDEX(WH_Backend!$DZ$6:$IO$125,$L88,92),0)</f>
        <v>0</v>
      </c>
      <c r="DA88">
        <f>IF(AND($L88&lt;=$P$2,93&lt;=$P$2),INDEX(WH_Backend!$DZ$6:$IO$125,$L88,93),0)</f>
        <v>0</v>
      </c>
      <c r="DB88">
        <f>IF(AND($L88&lt;=$P$2,94&lt;=$P$2),INDEX(WH_Backend!$DZ$6:$IO$125,$L88,94),0)</f>
        <v>0</v>
      </c>
      <c r="DC88">
        <f>IF(AND($L88&lt;=$P$2,95&lt;=$P$2),INDEX(WH_Backend!$DZ$6:$IO$125,$L88,95),0)</f>
        <v>0</v>
      </c>
      <c r="DD88">
        <f>IF(AND($L88&lt;=$P$2,96&lt;=$P$2),INDEX(WH_Backend!$DZ$6:$IO$125,$L88,96),0)</f>
        <v>0</v>
      </c>
      <c r="DE88">
        <f>IF(AND($L88&lt;=$P$2,97&lt;=$P$2),INDEX(WH_Backend!$DZ$6:$IO$125,$L88,97),0)</f>
        <v>0</v>
      </c>
      <c r="DF88">
        <f>IF(AND($L88&lt;=$P$2,98&lt;=$P$2),INDEX(WH_Backend!$DZ$6:$IO$125,$L88,98),0)</f>
        <v>0</v>
      </c>
      <c r="DG88">
        <f>IF(AND($L88&lt;=$P$2,99&lt;=$P$2),INDEX(WH_Backend!$DZ$6:$IO$125,$L88,99),0)</f>
        <v>0</v>
      </c>
      <c r="DH88">
        <f>IF(AND($L88&lt;=$P$2,100&lt;=$P$2),INDEX(WH_Backend!$DZ$6:$IO$125,$L88,100),0)</f>
        <v>0</v>
      </c>
      <c r="DI88">
        <f>IF(AND($L88&lt;=$P$2,101&lt;=$P$2),INDEX(WH_Backend!$DZ$6:$IO$125,$L88,101),0)</f>
        <v>0</v>
      </c>
      <c r="DJ88">
        <f>IF(AND($L88&lt;=$P$2,102&lt;=$P$2),INDEX(WH_Backend!$DZ$6:$IO$125,$L88,102),0)</f>
        <v>0</v>
      </c>
      <c r="DK88">
        <f>IF(AND($L88&lt;=$P$2,103&lt;=$P$2),INDEX(WH_Backend!$DZ$6:$IO$125,$L88,103),0)</f>
        <v>0</v>
      </c>
      <c r="DL88">
        <f>IF(AND($L88&lt;=$P$2,104&lt;=$P$2),INDEX(WH_Backend!$DZ$6:$IO$125,$L88,104),0)</f>
        <v>0</v>
      </c>
      <c r="DM88">
        <f>IF(AND($L88&lt;=$P$2,105&lt;=$P$2),INDEX(WH_Backend!$DZ$6:$IO$125,$L88,105),0)</f>
        <v>0</v>
      </c>
      <c r="DN88">
        <f>IF(AND($L88&lt;=$P$2,106&lt;=$P$2),INDEX(WH_Backend!$DZ$6:$IO$125,$L88,106),0)</f>
        <v>0</v>
      </c>
      <c r="DO88">
        <f>IF(AND($L88&lt;=$P$2,107&lt;=$P$2),INDEX(WH_Backend!$DZ$6:$IO$125,$L88,107),0)</f>
        <v>0</v>
      </c>
      <c r="DP88">
        <f>IF(AND($L88&lt;=$P$2,108&lt;=$P$2),INDEX(WH_Backend!$DZ$6:$IO$125,$L88,108),0)</f>
        <v>0</v>
      </c>
      <c r="DQ88">
        <f>IF(AND($L88&lt;=$P$2,109&lt;=$P$2),INDEX(WH_Backend!$DZ$6:$IO$125,$L88,109),0)</f>
        <v>0</v>
      </c>
      <c r="DR88">
        <f>IF(AND($L88&lt;=$P$2,110&lt;=$P$2),INDEX(WH_Backend!$DZ$6:$IO$125,$L88,110),0)</f>
        <v>0</v>
      </c>
      <c r="DS88">
        <f>IF(AND($L88&lt;=$P$2,111&lt;=$P$2),INDEX(WH_Backend!$DZ$6:$IO$125,$L88,111),0)</f>
        <v>0</v>
      </c>
      <c r="DT88">
        <f>IF(AND($L88&lt;=$P$2,112&lt;=$P$2),INDEX(WH_Backend!$DZ$6:$IO$125,$L88,112),0)</f>
        <v>0</v>
      </c>
      <c r="DU88">
        <f>IF(AND($L88&lt;=$P$2,113&lt;=$P$2),INDEX(WH_Backend!$DZ$6:$IO$125,$L88,113),0)</f>
        <v>0</v>
      </c>
      <c r="DV88">
        <f>IF(AND($L88&lt;=$P$2,114&lt;=$P$2),INDEX(WH_Backend!$DZ$6:$IO$125,$L88,114),0)</f>
        <v>0</v>
      </c>
      <c r="DW88">
        <f>IF(AND($L88&lt;=$P$2,115&lt;=$P$2),INDEX(WH_Backend!$DZ$6:$IO$125,$L88,115),0)</f>
        <v>0</v>
      </c>
      <c r="DX88">
        <f>IF(AND($L88&lt;=$P$2,116&lt;=$P$2),INDEX(WH_Backend!$DZ$6:$IO$125,$L88,116),0)</f>
        <v>0</v>
      </c>
      <c r="DY88">
        <f>IF(AND($L88&lt;=$P$2,117&lt;=$P$2),INDEX(WH_Backend!$DZ$6:$IO$125,$L88,117),0)</f>
        <v>0</v>
      </c>
      <c r="DZ88">
        <f>IF(AND($L88&lt;=$P$2,118&lt;=$P$2),INDEX(WH_Backend!$DZ$6:$IO$125,$L88,118),0)</f>
        <v>0</v>
      </c>
      <c r="EA88">
        <f>IF(AND($L88&lt;=$P$2,119&lt;=$P$2),INDEX(WH_Backend!$DZ$6:$IO$125,$L88,119),0)</f>
        <v>0</v>
      </c>
      <c r="EB88">
        <f>IF(AND($L88&lt;=$P$2,120&lt;=$P$2),INDEX(WH_Backend!$DZ$6:$IO$125,$L88,120),0)</f>
        <v>0</v>
      </c>
    </row>
    <row r="89" spans="1:132" ht="15">
      <c r="A89" s="25">
        <f>IF(L89&lt;=$P$2,INDEX(WH_Backend!$E$6:$E$125,L89),0)</f>
        <v>0</v>
      </c>
      <c r="B89" s="25">
        <f t="array" ref="B89">IF(L89&lt;=$P$2,MMULT(M214:INDEX(M214:EF214,$P$2),$A$6:INDEX($A$6:$A$125,$P$2)),0)</f>
        <v>0</v>
      </c>
      <c r="C89" s="25">
        <f t="shared" si="3"/>
        <v>0</v>
      </c>
      <c r="E89" t="str">
        <f>IF(L89&lt;=$P$2,Inputs!A89,"")</f>
        <v/>
      </c>
      <c r="F89" s="25" t="str">
        <f>IF(L89&lt;=$P$2,Inputs!D89,"")</f>
        <v/>
      </c>
      <c r="G89" s="25" t="str">
        <f t="shared" si="4"/>
        <v/>
      </c>
      <c r="J89" t="str">
        <f>IF($L89&lt;=$E$2,WH_Numerical!$F89,"")</f>
        <v/>
      </c>
      <c r="L89" s="10">
        <v>84</v>
      </c>
      <c r="M89">
        <f>IF(AND($L89&lt;=$P$2,1&lt;=$P$2),INDEX(WH_Backend!$DZ$6:$IO$125,$L89,1),0)</f>
        <v>0</v>
      </c>
      <c r="N89">
        <f>IF(AND($L89&lt;=$P$2,2&lt;=$P$2),INDEX(WH_Backend!$DZ$6:$IO$125,$L89,2),0)</f>
        <v>0</v>
      </c>
      <c r="O89">
        <f>IF(AND($L89&lt;=$P$2,3&lt;=$P$2),INDEX(WH_Backend!$DZ$6:$IO$125,$L89,3),0)</f>
        <v>0</v>
      </c>
      <c r="P89">
        <f>IF(AND($L89&lt;=$P$2,4&lt;=$P$2),INDEX(WH_Backend!$DZ$6:$IO$125,$L89,4),0)</f>
        <v>0</v>
      </c>
      <c r="Q89">
        <f>IF(AND($L89&lt;=$P$2,5&lt;=$P$2),INDEX(WH_Backend!$DZ$6:$IO$125,$L89,5),0)</f>
        <v>0</v>
      </c>
      <c r="R89">
        <f>IF(AND($L89&lt;=$P$2,6&lt;=$P$2),INDEX(WH_Backend!$DZ$6:$IO$125,$L89,6),0)</f>
        <v>0</v>
      </c>
      <c r="S89">
        <f>IF(AND($L89&lt;=$P$2,7&lt;=$P$2),INDEX(WH_Backend!$DZ$6:$IO$125,$L89,7),0)</f>
        <v>0</v>
      </c>
      <c r="T89">
        <f>IF(AND($L89&lt;=$P$2,8&lt;=$P$2),INDEX(WH_Backend!$DZ$6:$IO$125,$L89,8),0)</f>
        <v>0</v>
      </c>
      <c r="U89">
        <f>IF(AND($L89&lt;=$P$2,9&lt;=$P$2),INDEX(WH_Backend!$DZ$6:$IO$125,$L89,9),0)</f>
        <v>0</v>
      </c>
      <c r="V89">
        <f>IF(AND($L89&lt;=$P$2,10&lt;=$P$2),INDEX(WH_Backend!$DZ$6:$IO$125,$L89,10),0)</f>
        <v>0</v>
      </c>
      <c r="W89">
        <f>IF(AND($L89&lt;=$P$2,11&lt;=$P$2),INDEX(WH_Backend!$DZ$6:$IO$125,$L89,11),0)</f>
        <v>0</v>
      </c>
      <c r="X89">
        <f>IF(AND($L89&lt;=$P$2,12&lt;=$P$2),INDEX(WH_Backend!$DZ$6:$IO$125,$L89,12),0)</f>
        <v>0</v>
      </c>
      <c r="Y89">
        <f>IF(AND($L89&lt;=$P$2,13&lt;=$P$2),INDEX(WH_Backend!$DZ$6:$IO$125,$L89,13),0)</f>
        <v>0</v>
      </c>
      <c r="Z89">
        <f>IF(AND($L89&lt;=$P$2,14&lt;=$P$2),INDEX(WH_Backend!$DZ$6:$IO$125,$L89,14),0)</f>
        <v>0</v>
      </c>
      <c r="AA89">
        <f>IF(AND($L89&lt;=$P$2,15&lt;=$P$2),INDEX(WH_Backend!$DZ$6:$IO$125,$L89,15),0)</f>
        <v>0</v>
      </c>
      <c r="AB89">
        <f>IF(AND($L89&lt;=$P$2,16&lt;=$P$2),INDEX(WH_Backend!$DZ$6:$IO$125,$L89,16),0)</f>
        <v>0</v>
      </c>
      <c r="AC89">
        <f>IF(AND($L89&lt;=$P$2,17&lt;=$P$2),INDEX(WH_Backend!$DZ$6:$IO$125,$L89,17),0)</f>
        <v>0</v>
      </c>
      <c r="AD89">
        <f>IF(AND($L89&lt;=$P$2,18&lt;=$P$2),INDEX(WH_Backend!$DZ$6:$IO$125,$L89,18),0)</f>
        <v>0</v>
      </c>
      <c r="AE89">
        <f>IF(AND($L89&lt;=$P$2,19&lt;=$P$2),INDEX(WH_Backend!$DZ$6:$IO$125,$L89,19),0)</f>
        <v>0</v>
      </c>
      <c r="AF89">
        <f>IF(AND($L89&lt;=$P$2,20&lt;=$P$2),INDEX(WH_Backend!$DZ$6:$IO$125,$L89,20),0)</f>
        <v>0</v>
      </c>
      <c r="AG89">
        <f>IF(AND($L89&lt;=$P$2,21&lt;=$P$2),INDEX(WH_Backend!$DZ$6:$IO$125,$L89,21),0)</f>
        <v>0</v>
      </c>
      <c r="AH89">
        <f>IF(AND($L89&lt;=$P$2,22&lt;=$P$2),INDEX(WH_Backend!$DZ$6:$IO$125,$L89,22),0)</f>
        <v>0</v>
      </c>
      <c r="AI89">
        <f>IF(AND($L89&lt;=$P$2,23&lt;=$P$2),INDEX(WH_Backend!$DZ$6:$IO$125,$L89,23),0)</f>
        <v>0</v>
      </c>
      <c r="AJ89">
        <f>IF(AND($L89&lt;=$P$2,24&lt;=$P$2),INDEX(WH_Backend!$DZ$6:$IO$125,$L89,24),0)</f>
        <v>0</v>
      </c>
      <c r="AK89">
        <f>IF(AND($L89&lt;=$P$2,25&lt;=$P$2),INDEX(WH_Backend!$DZ$6:$IO$125,$L89,25),0)</f>
        <v>0</v>
      </c>
      <c r="AL89">
        <f>IF(AND($L89&lt;=$P$2,26&lt;=$P$2),INDEX(WH_Backend!$DZ$6:$IO$125,$L89,26),0)</f>
        <v>0</v>
      </c>
      <c r="AM89">
        <f>IF(AND($L89&lt;=$P$2,27&lt;=$P$2),INDEX(WH_Backend!$DZ$6:$IO$125,$L89,27),0)</f>
        <v>0</v>
      </c>
      <c r="AN89">
        <f>IF(AND($L89&lt;=$P$2,28&lt;=$P$2),INDEX(WH_Backend!$DZ$6:$IO$125,$L89,28),0)</f>
        <v>0</v>
      </c>
      <c r="AO89">
        <f>IF(AND($L89&lt;=$P$2,29&lt;=$P$2),INDEX(WH_Backend!$DZ$6:$IO$125,$L89,29),0)</f>
        <v>0</v>
      </c>
      <c r="AP89">
        <f>IF(AND($L89&lt;=$P$2,30&lt;=$P$2),INDEX(WH_Backend!$DZ$6:$IO$125,$L89,30),0)</f>
        <v>0</v>
      </c>
      <c r="AQ89">
        <f>IF(AND($L89&lt;=$P$2,31&lt;=$P$2),INDEX(WH_Backend!$DZ$6:$IO$125,$L89,31),0)</f>
        <v>0</v>
      </c>
      <c r="AR89">
        <f>IF(AND($L89&lt;=$P$2,32&lt;=$P$2),INDEX(WH_Backend!$DZ$6:$IO$125,$L89,32),0)</f>
        <v>0</v>
      </c>
      <c r="AS89">
        <f>IF(AND($L89&lt;=$P$2,33&lt;=$P$2),INDEX(WH_Backend!$DZ$6:$IO$125,$L89,33),0)</f>
        <v>0</v>
      </c>
      <c r="AT89">
        <f>IF(AND($L89&lt;=$P$2,34&lt;=$P$2),INDEX(WH_Backend!$DZ$6:$IO$125,$L89,34),0)</f>
        <v>0</v>
      </c>
      <c r="AU89">
        <f>IF(AND($L89&lt;=$P$2,35&lt;=$P$2),INDEX(WH_Backend!$DZ$6:$IO$125,$L89,35),0)</f>
        <v>0</v>
      </c>
      <c r="AV89">
        <f>IF(AND($L89&lt;=$P$2,36&lt;=$P$2),INDEX(WH_Backend!$DZ$6:$IO$125,$L89,36),0)</f>
        <v>0</v>
      </c>
      <c r="AW89">
        <f>IF(AND($L89&lt;=$P$2,37&lt;=$P$2),INDEX(WH_Backend!$DZ$6:$IO$125,$L89,37),0)</f>
        <v>0</v>
      </c>
      <c r="AX89">
        <f>IF(AND($L89&lt;=$P$2,38&lt;=$P$2),INDEX(WH_Backend!$DZ$6:$IO$125,$L89,38),0)</f>
        <v>0</v>
      </c>
      <c r="AY89">
        <f>IF(AND($L89&lt;=$P$2,39&lt;=$P$2),INDEX(WH_Backend!$DZ$6:$IO$125,$L89,39),0)</f>
        <v>0</v>
      </c>
      <c r="AZ89">
        <f>IF(AND($L89&lt;=$P$2,40&lt;=$P$2),INDEX(WH_Backend!$DZ$6:$IO$125,$L89,40),0)</f>
        <v>0</v>
      </c>
      <c r="BA89">
        <f>IF(AND($L89&lt;=$P$2,41&lt;=$P$2),INDEX(WH_Backend!$DZ$6:$IO$125,$L89,41),0)</f>
        <v>0</v>
      </c>
      <c r="BB89">
        <f>IF(AND($L89&lt;=$P$2,42&lt;=$P$2),INDEX(WH_Backend!$DZ$6:$IO$125,$L89,42),0)</f>
        <v>0</v>
      </c>
      <c r="BC89">
        <f>IF(AND($L89&lt;=$P$2,43&lt;=$P$2),INDEX(WH_Backend!$DZ$6:$IO$125,$L89,43),0)</f>
        <v>0</v>
      </c>
      <c r="BD89">
        <f>IF(AND($L89&lt;=$P$2,44&lt;=$P$2),INDEX(WH_Backend!$DZ$6:$IO$125,$L89,44),0)</f>
        <v>0</v>
      </c>
      <c r="BE89">
        <f>IF(AND($L89&lt;=$P$2,45&lt;=$P$2),INDEX(WH_Backend!$DZ$6:$IO$125,$L89,45),0)</f>
        <v>0</v>
      </c>
      <c r="BF89">
        <f>IF(AND($L89&lt;=$P$2,46&lt;=$P$2),INDEX(WH_Backend!$DZ$6:$IO$125,$L89,46),0)</f>
        <v>0</v>
      </c>
      <c r="BG89">
        <f>IF(AND($L89&lt;=$P$2,47&lt;=$P$2),INDEX(WH_Backend!$DZ$6:$IO$125,$L89,47),0)</f>
        <v>0</v>
      </c>
      <c r="BH89">
        <f>IF(AND($L89&lt;=$P$2,48&lt;=$P$2),INDEX(WH_Backend!$DZ$6:$IO$125,$L89,48),0)</f>
        <v>0</v>
      </c>
      <c r="BI89">
        <f>IF(AND($L89&lt;=$P$2,49&lt;=$P$2),INDEX(WH_Backend!$DZ$6:$IO$125,$L89,49),0)</f>
        <v>0</v>
      </c>
      <c r="BJ89">
        <f>IF(AND($L89&lt;=$P$2,50&lt;=$P$2),INDEX(WH_Backend!$DZ$6:$IO$125,$L89,50),0)</f>
        <v>0</v>
      </c>
      <c r="BK89">
        <f>IF(AND($L89&lt;=$P$2,51&lt;=$P$2),INDEX(WH_Backend!$DZ$6:$IO$125,$L89,51),0)</f>
        <v>0</v>
      </c>
      <c r="BL89">
        <f>IF(AND($L89&lt;=$P$2,52&lt;=$P$2),INDEX(WH_Backend!$DZ$6:$IO$125,$L89,52),0)</f>
        <v>0</v>
      </c>
      <c r="BM89">
        <f>IF(AND($L89&lt;=$P$2,53&lt;=$P$2),INDEX(WH_Backend!$DZ$6:$IO$125,$L89,53),0)</f>
        <v>0</v>
      </c>
      <c r="BN89">
        <f>IF(AND($L89&lt;=$P$2,54&lt;=$P$2),INDEX(WH_Backend!$DZ$6:$IO$125,$L89,54),0)</f>
        <v>0</v>
      </c>
      <c r="BO89">
        <f>IF(AND($L89&lt;=$P$2,55&lt;=$P$2),INDEX(WH_Backend!$DZ$6:$IO$125,$L89,55),0)</f>
        <v>0</v>
      </c>
      <c r="BP89">
        <f>IF(AND($L89&lt;=$P$2,56&lt;=$P$2),INDEX(WH_Backend!$DZ$6:$IO$125,$L89,56),0)</f>
        <v>0</v>
      </c>
      <c r="BQ89">
        <f>IF(AND($L89&lt;=$P$2,57&lt;=$P$2),INDEX(WH_Backend!$DZ$6:$IO$125,$L89,57),0)</f>
        <v>0</v>
      </c>
      <c r="BR89">
        <f>IF(AND($L89&lt;=$P$2,58&lt;=$P$2),INDEX(WH_Backend!$DZ$6:$IO$125,$L89,58),0)</f>
        <v>0</v>
      </c>
      <c r="BS89">
        <f>IF(AND($L89&lt;=$P$2,59&lt;=$P$2),INDEX(WH_Backend!$DZ$6:$IO$125,$L89,59),0)</f>
        <v>0</v>
      </c>
      <c r="BT89">
        <f>IF(AND($L89&lt;=$P$2,60&lt;=$P$2),INDEX(WH_Backend!$DZ$6:$IO$125,$L89,60),0)</f>
        <v>0</v>
      </c>
      <c r="BU89">
        <f>IF(AND($L89&lt;=$P$2,61&lt;=$P$2),INDEX(WH_Backend!$DZ$6:$IO$125,$L89,61),0)</f>
        <v>0</v>
      </c>
      <c r="BV89">
        <f>IF(AND($L89&lt;=$P$2,62&lt;=$P$2),INDEX(WH_Backend!$DZ$6:$IO$125,$L89,62),0)</f>
        <v>0</v>
      </c>
      <c r="BW89">
        <f>IF(AND($L89&lt;=$P$2,63&lt;=$P$2),INDEX(WH_Backend!$DZ$6:$IO$125,$L89,63),0)</f>
        <v>0</v>
      </c>
      <c r="BX89">
        <f>IF(AND($L89&lt;=$P$2,64&lt;=$P$2),INDEX(WH_Backend!$DZ$6:$IO$125,$L89,64),0)</f>
        <v>0</v>
      </c>
      <c r="BY89">
        <f>IF(AND($L89&lt;=$P$2,65&lt;=$P$2),INDEX(WH_Backend!$DZ$6:$IO$125,$L89,65),0)</f>
        <v>0</v>
      </c>
      <c r="BZ89">
        <f>IF(AND($L89&lt;=$P$2,66&lt;=$P$2),INDEX(WH_Backend!$DZ$6:$IO$125,$L89,66),0)</f>
        <v>0</v>
      </c>
      <c r="CA89">
        <f>IF(AND($L89&lt;=$P$2,67&lt;=$P$2),INDEX(WH_Backend!$DZ$6:$IO$125,$L89,67),0)</f>
        <v>0</v>
      </c>
      <c r="CB89">
        <f>IF(AND($L89&lt;=$P$2,68&lt;=$P$2),INDEX(WH_Backend!$DZ$6:$IO$125,$L89,68),0)</f>
        <v>0</v>
      </c>
      <c r="CC89">
        <f>IF(AND($L89&lt;=$P$2,69&lt;=$P$2),INDEX(WH_Backend!$DZ$6:$IO$125,$L89,69),0)</f>
        <v>0</v>
      </c>
      <c r="CD89">
        <f>IF(AND($L89&lt;=$P$2,70&lt;=$P$2),INDEX(WH_Backend!$DZ$6:$IO$125,$L89,70),0)</f>
        <v>0</v>
      </c>
      <c r="CE89">
        <f>IF(AND($L89&lt;=$P$2,71&lt;=$P$2),INDEX(WH_Backend!$DZ$6:$IO$125,$L89,71),0)</f>
        <v>0</v>
      </c>
      <c r="CF89">
        <f>IF(AND($L89&lt;=$P$2,72&lt;=$P$2),INDEX(WH_Backend!$DZ$6:$IO$125,$L89,72),0)</f>
        <v>0</v>
      </c>
      <c r="CG89">
        <f>IF(AND($L89&lt;=$P$2,73&lt;=$P$2),INDEX(WH_Backend!$DZ$6:$IO$125,$L89,73),0)</f>
        <v>0</v>
      </c>
      <c r="CH89">
        <f>IF(AND($L89&lt;=$P$2,74&lt;=$P$2),INDEX(WH_Backend!$DZ$6:$IO$125,$L89,74),0)</f>
        <v>0</v>
      </c>
      <c r="CI89">
        <f>IF(AND($L89&lt;=$P$2,75&lt;=$P$2),INDEX(WH_Backend!$DZ$6:$IO$125,$L89,75),0)</f>
        <v>0</v>
      </c>
      <c r="CJ89">
        <f>IF(AND($L89&lt;=$P$2,76&lt;=$P$2),INDEX(WH_Backend!$DZ$6:$IO$125,$L89,76),0)</f>
        <v>0</v>
      </c>
      <c r="CK89">
        <f>IF(AND($L89&lt;=$P$2,77&lt;=$P$2),INDEX(WH_Backend!$DZ$6:$IO$125,$L89,77),0)</f>
        <v>0</v>
      </c>
      <c r="CL89">
        <f>IF(AND($L89&lt;=$P$2,78&lt;=$P$2),INDEX(WH_Backend!$DZ$6:$IO$125,$L89,78),0)</f>
        <v>0</v>
      </c>
      <c r="CM89">
        <f>IF(AND($L89&lt;=$P$2,79&lt;=$P$2),INDEX(WH_Backend!$DZ$6:$IO$125,$L89,79),0)</f>
        <v>0</v>
      </c>
      <c r="CN89">
        <f>IF(AND($L89&lt;=$P$2,80&lt;=$P$2),INDEX(WH_Backend!$DZ$6:$IO$125,$L89,80),0)</f>
        <v>0</v>
      </c>
      <c r="CO89">
        <f>IF(AND($L89&lt;=$P$2,81&lt;=$P$2),INDEX(WH_Backend!$DZ$6:$IO$125,$L89,81),0)</f>
        <v>0</v>
      </c>
      <c r="CP89">
        <f>IF(AND($L89&lt;=$P$2,82&lt;=$P$2),INDEX(WH_Backend!$DZ$6:$IO$125,$L89,82),0)</f>
        <v>0</v>
      </c>
      <c r="CQ89">
        <f>IF(AND($L89&lt;=$P$2,83&lt;=$P$2),INDEX(WH_Backend!$DZ$6:$IO$125,$L89,83),0)</f>
        <v>0</v>
      </c>
      <c r="CR89">
        <f>IF(AND($L89&lt;=$P$2,84&lt;=$P$2),INDEX(WH_Backend!$DZ$6:$IO$125,$L89,84),0)</f>
        <v>0</v>
      </c>
      <c r="CS89">
        <f>IF(AND($L89&lt;=$P$2,85&lt;=$P$2),INDEX(WH_Backend!$DZ$6:$IO$125,$L89,85),0)</f>
        <v>0</v>
      </c>
      <c r="CT89">
        <f>IF(AND($L89&lt;=$P$2,86&lt;=$P$2),INDEX(WH_Backend!$DZ$6:$IO$125,$L89,86),0)</f>
        <v>0</v>
      </c>
      <c r="CU89">
        <f>IF(AND($L89&lt;=$P$2,87&lt;=$P$2),INDEX(WH_Backend!$DZ$6:$IO$125,$L89,87),0)</f>
        <v>0</v>
      </c>
      <c r="CV89">
        <f>IF(AND($L89&lt;=$P$2,88&lt;=$P$2),INDEX(WH_Backend!$DZ$6:$IO$125,$L89,88),0)</f>
        <v>0</v>
      </c>
      <c r="CW89">
        <f>IF(AND($L89&lt;=$P$2,89&lt;=$P$2),INDEX(WH_Backend!$DZ$6:$IO$125,$L89,89),0)</f>
        <v>0</v>
      </c>
      <c r="CX89">
        <f>IF(AND($L89&lt;=$P$2,90&lt;=$P$2),INDEX(WH_Backend!$DZ$6:$IO$125,$L89,90),0)</f>
        <v>0</v>
      </c>
      <c r="CY89">
        <f>IF(AND($L89&lt;=$P$2,91&lt;=$P$2),INDEX(WH_Backend!$DZ$6:$IO$125,$L89,91),0)</f>
        <v>0</v>
      </c>
      <c r="CZ89">
        <f>IF(AND($L89&lt;=$P$2,92&lt;=$P$2),INDEX(WH_Backend!$DZ$6:$IO$125,$L89,92),0)</f>
        <v>0</v>
      </c>
      <c r="DA89">
        <f>IF(AND($L89&lt;=$P$2,93&lt;=$P$2),INDEX(WH_Backend!$DZ$6:$IO$125,$L89,93),0)</f>
        <v>0</v>
      </c>
      <c r="DB89">
        <f>IF(AND($L89&lt;=$P$2,94&lt;=$P$2),INDEX(WH_Backend!$DZ$6:$IO$125,$L89,94),0)</f>
        <v>0</v>
      </c>
      <c r="DC89">
        <f>IF(AND($L89&lt;=$P$2,95&lt;=$P$2),INDEX(WH_Backend!$DZ$6:$IO$125,$L89,95),0)</f>
        <v>0</v>
      </c>
      <c r="DD89">
        <f>IF(AND($L89&lt;=$P$2,96&lt;=$P$2),INDEX(WH_Backend!$DZ$6:$IO$125,$L89,96),0)</f>
        <v>0</v>
      </c>
      <c r="DE89">
        <f>IF(AND($L89&lt;=$P$2,97&lt;=$P$2),INDEX(WH_Backend!$DZ$6:$IO$125,$L89,97),0)</f>
        <v>0</v>
      </c>
      <c r="DF89">
        <f>IF(AND($L89&lt;=$P$2,98&lt;=$P$2),INDEX(WH_Backend!$DZ$6:$IO$125,$L89,98),0)</f>
        <v>0</v>
      </c>
      <c r="DG89">
        <f>IF(AND($L89&lt;=$P$2,99&lt;=$P$2),INDEX(WH_Backend!$DZ$6:$IO$125,$L89,99),0)</f>
        <v>0</v>
      </c>
      <c r="DH89">
        <f>IF(AND($L89&lt;=$P$2,100&lt;=$P$2),INDEX(WH_Backend!$DZ$6:$IO$125,$L89,100),0)</f>
        <v>0</v>
      </c>
      <c r="DI89">
        <f>IF(AND($L89&lt;=$P$2,101&lt;=$P$2),INDEX(WH_Backend!$DZ$6:$IO$125,$L89,101),0)</f>
        <v>0</v>
      </c>
      <c r="DJ89">
        <f>IF(AND($L89&lt;=$P$2,102&lt;=$P$2),INDEX(WH_Backend!$DZ$6:$IO$125,$L89,102),0)</f>
        <v>0</v>
      </c>
      <c r="DK89">
        <f>IF(AND($L89&lt;=$P$2,103&lt;=$P$2),INDEX(WH_Backend!$DZ$6:$IO$125,$L89,103),0)</f>
        <v>0</v>
      </c>
      <c r="DL89">
        <f>IF(AND($L89&lt;=$P$2,104&lt;=$P$2),INDEX(WH_Backend!$DZ$6:$IO$125,$L89,104),0)</f>
        <v>0</v>
      </c>
      <c r="DM89">
        <f>IF(AND($L89&lt;=$P$2,105&lt;=$P$2),INDEX(WH_Backend!$DZ$6:$IO$125,$L89,105),0)</f>
        <v>0</v>
      </c>
      <c r="DN89">
        <f>IF(AND($L89&lt;=$P$2,106&lt;=$P$2),INDEX(WH_Backend!$DZ$6:$IO$125,$L89,106),0)</f>
        <v>0</v>
      </c>
      <c r="DO89">
        <f>IF(AND($L89&lt;=$P$2,107&lt;=$P$2),INDEX(WH_Backend!$DZ$6:$IO$125,$L89,107),0)</f>
        <v>0</v>
      </c>
      <c r="DP89">
        <f>IF(AND($L89&lt;=$P$2,108&lt;=$P$2),INDEX(WH_Backend!$DZ$6:$IO$125,$L89,108),0)</f>
        <v>0</v>
      </c>
      <c r="DQ89">
        <f>IF(AND($L89&lt;=$P$2,109&lt;=$P$2),INDEX(WH_Backend!$DZ$6:$IO$125,$L89,109),0)</f>
        <v>0</v>
      </c>
      <c r="DR89">
        <f>IF(AND($L89&lt;=$P$2,110&lt;=$P$2),INDEX(WH_Backend!$DZ$6:$IO$125,$L89,110),0)</f>
        <v>0</v>
      </c>
      <c r="DS89">
        <f>IF(AND($L89&lt;=$P$2,111&lt;=$P$2),INDEX(WH_Backend!$DZ$6:$IO$125,$L89,111),0)</f>
        <v>0</v>
      </c>
      <c r="DT89">
        <f>IF(AND($L89&lt;=$P$2,112&lt;=$P$2),INDEX(WH_Backend!$DZ$6:$IO$125,$L89,112),0)</f>
        <v>0</v>
      </c>
      <c r="DU89">
        <f>IF(AND($L89&lt;=$P$2,113&lt;=$P$2),INDEX(WH_Backend!$DZ$6:$IO$125,$L89,113),0)</f>
        <v>0</v>
      </c>
      <c r="DV89">
        <f>IF(AND($L89&lt;=$P$2,114&lt;=$P$2),INDEX(WH_Backend!$DZ$6:$IO$125,$L89,114),0)</f>
        <v>0</v>
      </c>
      <c r="DW89">
        <f>IF(AND($L89&lt;=$P$2,115&lt;=$P$2),INDEX(WH_Backend!$DZ$6:$IO$125,$L89,115),0)</f>
        <v>0</v>
      </c>
      <c r="DX89">
        <f>IF(AND($L89&lt;=$P$2,116&lt;=$P$2),INDEX(WH_Backend!$DZ$6:$IO$125,$L89,116),0)</f>
        <v>0</v>
      </c>
      <c r="DY89">
        <f>IF(AND($L89&lt;=$P$2,117&lt;=$P$2),INDEX(WH_Backend!$DZ$6:$IO$125,$L89,117),0)</f>
        <v>0</v>
      </c>
      <c r="DZ89">
        <f>IF(AND($L89&lt;=$P$2,118&lt;=$P$2),INDEX(WH_Backend!$DZ$6:$IO$125,$L89,118),0)</f>
        <v>0</v>
      </c>
      <c r="EA89">
        <f>IF(AND($L89&lt;=$P$2,119&lt;=$P$2),INDEX(WH_Backend!$DZ$6:$IO$125,$L89,119),0)</f>
        <v>0</v>
      </c>
      <c r="EB89">
        <f>IF(AND($L89&lt;=$P$2,120&lt;=$P$2),INDEX(WH_Backend!$DZ$6:$IO$125,$L89,120),0)</f>
        <v>0</v>
      </c>
    </row>
    <row r="90" spans="1:132" ht="15">
      <c r="A90" s="25">
        <f>IF(L90&lt;=$P$2,INDEX(WH_Backend!$E$6:$E$125,L90),0)</f>
        <v>0</v>
      </c>
      <c r="B90" s="25">
        <f t="array" ref="B90">IF(L90&lt;=$P$2,MMULT(M215:INDEX(M215:EF215,$P$2),$A$6:INDEX($A$6:$A$125,$P$2)),0)</f>
        <v>0</v>
      </c>
      <c r="C90" s="25">
        <f t="shared" si="3"/>
        <v>0</v>
      </c>
      <c r="E90" t="str">
        <f>IF(L90&lt;=$P$2,Inputs!A90,"")</f>
        <v/>
      </c>
      <c r="F90" s="25" t="str">
        <f>IF(L90&lt;=$P$2,Inputs!D90,"")</f>
        <v/>
      </c>
      <c r="G90" s="25" t="str">
        <f t="shared" si="4"/>
        <v/>
      </c>
      <c r="J90" t="str">
        <f>IF($L90&lt;=$E$2,WH_Numerical!$F90,"")</f>
        <v/>
      </c>
      <c r="L90" s="10">
        <v>85</v>
      </c>
      <c r="M90">
        <f>IF(AND($L90&lt;=$P$2,1&lt;=$P$2),INDEX(WH_Backend!$DZ$6:$IO$125,$L90,1),0)</f>
        <v>0</v>
      </c>
      <c r="N90">
        <f>IF(AND($L90&lt;=$P$2,2&lt;=$P$2),INDEX(WH_Backend!$DZ$6:$IO$125,$L90,2),0)</f>
        <v>0</v>
      </c>
      <c r="O90">
        <f>IF(AND($L90&lt;=$P$2,3&lt;=$P$2),INDEX(WH_Backend!$DZ$6:$IO$125,$L90,3),0)</f>
        <v>0</v>
      </c>
      <c r="P90">
        <f>IF(AND($L90&lt;=$P$2,4&lt;=$P$2),INDEX(WH_Backend!$DZ$6:$IO$125,$L90,4),0)</f>
        <v>0</v>
      </c>
      <c r="Q90">
        <f>IF(AND($L90&lt;=$P$2,5&lt;=$P$2),INDEX(WH_Backend!$DZ$6:$IO$125,$L90,5),0)</f>
        <v>0</v>
      </c>
      <c r="R90">
        <f>IF(AND($L90&lt;=$P$2,6&lt;=$P$2),INDEX(WH_Backend!$DZ$6:$IO$125,$L90,6),0)</f>
        <v>0</v>
      </c>
      <c r="S90">
        <f>IF(AND($L90&lt;=$P$2,7&lt;=$P$2),INDEX(WH_Backend!$DZ$6:$IO$125,$L90,7),0)</f>
        <v>0</v>
      </c>
      <c r="T90">
        <f>IF(AND($L90&lt;=$P$2,8&lt;=$P$2),INDEX(WH_Backend!$DZ$6:$IO$125,$L90,8),0)</f>
        <v>0</v>
      </c>
      <c r="U90">
        <f>IF(AND($L90&lt;=$P$2,9&lt;=$P$2),INDEX(WH_Backend!$DZ$6:$IO$125,$L90,9),0)</f>
        <v>0</v>
      </c>
      <c r="V90">
        <f>IF(AND($L90&lt;=$P$2,10&lt;=$P$2),INDEX(WH_Backend!$DZ$6:$IO$125,$L90,10),0)</f>
        <v>0</v>
      </c>
      <c r="W90">
        <f>IF(AND($L90&lt;=$P$2,11&lt;=$P$2),INDEX(WH_Backend!$DZ$6:$IO$125,$L90,11),0)</f>
        <v>0</v>
      </c>
      <c r="X90">
        <f>IF(AND($L90&lt;=$P$2,12&lt;=$P$2),INDEX(WH_Backend!$DZ$6:$IO$125,$L90,12),0)</f>
        <v>0</v>
      </c>
      <c r="Y90">
        <f>IF(AND($L90&lt;=$P$2,13&lt;=$P$2),INDEX(WH_Backend!$DZ$6:$IO$125,$L90,13),0)</f>
        <v>0</v>
      </c>
      <c r="Z90">
        <f>IF(AND($L90&lt;=$P$2,14&lt;=$P$2),INDEX(WH_Backend!$DZ$6:$IO$125,$L90,14),0)</f>
        <v>0</v>
      </c>
      <c r="AA90">
        <f>IF(AND($L90&lt;=$P$2,15&lt;=$P$2),INDEX(WH_Backend!$DZ$6:$IO$125,$L90,15),0)</f>
        <v>0</v>
      </c>
      <c r="AB90">
        <f>IF(AND($L90&lt;=$P$2,16&lt;=$P$2),INDEX(WH_Backend!$DZ$6:$IO$125,$L90,16),0)</f>
        <v>0</v>
      </c>
      <c r="AC90">
        <f>IF(AND($L90&lt;=$P$2,17&lt;=$P$2),INDEX(WH_Backend!$DZ$6:$IO$125,$L90,17),0)</f>
        <v>0</v>
      </c>
      <c r="AD90">
        <f>IF(AND($L90&lt;=$P$2,18&lt;=$P$2),INDEX(WH_Backend!$DZ$6:$IO$125,$L90,18),0)</f>
        <v>0</v>
      </c>
      <c r="AE90">
        <f>IF(AND($L90&lt;=$P$2,19&lt;=$P$2),INDEX(WH_Backend!$DZ$6:$IO$125,$L90,19),0)</f>
        <v>0</v>
      </c>
      <c r="AF90">
        <f>IF(AND($L90&lt;=$P$2,20&lt;=$P$2),INDEX(WH_Backend!$DZ$6:$IO$125,$L90,20),0)</f>
        <v>0</v>
      </c>
      <c r="AG90">
        <f>IF(AND($L90&lt;=$P$2,21&lt;=$P$2),INDEX(WH_Backend!$DZ$6:$IO$125,$L90,21),0)</f>
        <v>0</v>
      </c>
      <c r="AH90">
        <f>IF(AND($L90&lt;=$P$2,22&lt;=$P$2),INDEX(WH_Backend!$DZ$6:$IO$125,$L90,22),0)</f>
        <v>0</v>
      </c>
      <c r="AI90">
        <f>IF(AND($L90&lt;=$P$2,23&lt;=$P$2),INDEX(WH_Backend!$DZ$6:$IO$125,$L90,23),0)</f>
        <v>0</v>
      </c>
      <c r="AJ90">
        <f>IF(AND($L90&lt;=$P$2,24&lt;=$P$2),INDEX(WH_Backend!$DZ$6:$IO$125,$L90,24),0)</f>
        <v>0</v>
      </c>
      <c r="AK90">
        <f>IF(AND($L90&lt;=$P$2,25&lt;=$P$2),INDEX(WH_Backend!$DZ$6:$IO$125,$L90,25),0)</f>
        <v>0</v>
      </c>
      <c r="AL90">
        <f>IF(AND($L90&lt;=$P$2,26&lt;=$P$2),INDEX(WH_Backend!$DZ$6:$IO$125,$L90,26),0)</f>
        <v>0</v>
      </c>
      <c r="AM90">
        <f>IF(AND($L90&lt;=$P$2,27&lt;=$P$2),INDEX(WH_Backend!$DZ$6:$IO$125,$L90,27),0)</f>
        <v>0</v>
      </c>
      <c r="AN90">
        <f>IF(AND($L90&lt;=$P$2,28&lt;=$P$2),INDEX(WH_Backend!$DZ$6:$IO$125,$L90,28),0)</f>
        <v>0</v>
      </c>
      <c r="AO90">
        <f>IF(AND($L90&lt;=$P$2,29&lt;=$P$2),INDEX(WH_Backend!$DZ$6:$IO$125,$L90,29),0)</f>
        <v>0</v>
      </c>
      <c r="AP90">
        <f>IF(AND($L90&lt;=$P$2,30&lt;=$P$2),INDEX(WH_Backend!$DZ$6:$IO$125,$L90,30),0)</f>
        <v>0</v>
      </c>
      <c r="AQ90">
        <f>IF(AND($L90&lt;=$P$2,31&lt;=$P$2),INDEX(WH_Backend!$DZ$6:$IO$125,$L90,31),0)</f>
        <v>0</v>
      </c>
      <c r="AR90">
        <f>IF(AND($L90&lt;=$P$2,32&lt;=$P$2),INDEX(WH_Backend!$DZ$6:$IO$125,$L90,32),0)</f>
        <v>0</v>
      </c>
      <c r="AS90">
        <f>IF(AND($L90&lt;=$P$2,33&lt;=$P$2),INDEX(WH_Backend!$DZ$6:$IO$125,$L90,33),0)</f>
        <v>0</v>
      </c>
      <c r="AT90">
        <f>IF(AND($L90&lt;=$P$2,34&lt;=$P$2),INDEX(WH_Backend!$DZ$6:$IO$125,$L90,34),0)</f>
        <v>0</v>
      </c>
      <c r="AU90">
        <f>IF(AND($L90&lt;=$P$2,35&lt;=$P$2),INDEX(WH_Backend!$DZ$6:$IO$125,$L90,35),0)</f>
        <v>0</v>
      </c>
      <c r="AV90">
        <f>IF(AND($L90&lt;=$P$2,36&lt;=$P$2),INDEX(WH_Backend!$DZ$6:$IO$125,$L90,36),0)</f>
        <v>0</v>
      </c>
      <c r="AW90">
        <f>IF(AND($L90&lt;=$P$2,37&lt;=$P$2),INDEX(WH_Backend!$DZ$6:$IO$125,$L90,37),0)</f>
        <v>0</v>
      </c>
      <c r="AX90">
        <f>IF(AND($L90&lt;=$P$2,38&lt;=$P$2),INDEX(WH_Backend!$DZ$6:$IO$125,$L90,38),0)</f>
        <v>0</v>
      </c>
      <c r="AY90">
        <f>IF(AND($L90&lt;=$P$2,39&lt;=$P$2),INDEX(WH_Backend!$DZ$6:$IO$125,$L90,39),0)</f>
        <v>0</v>
      </c>
      <c r="AZ90">
        <f>IF(AND($L90&lt;=$P$2,40&lt;=$P$2),INDEX(WH_Backend!$DZ$6:$IO$125,$L90,40),0)</f>
        <v>0</v>
      </c>
      <c r="BA90">
        <f>IF(AND($L90&lt;=$P$2,41&lt;=$P$2),INDEX(WH_Backend!$DZ$6:$IO$125,$L90,41),0)</f>
        <v>0</v>
      </c>
      <c r="BB90">
        <f>IF(AND($L90&lt;=$P$2,42&lt;=$P$2),INDEX(WH_Backend!$DZ$6:$IO$125,$L90,42),0)</f>
        <v>0</v>
      </c>
      <c r="BC90">
        <f>IF(AND($L90&lt;=$P$2,43&lt;=$P$2),INDEX(WH_Backend!$DZ$6:$IO$125,$L90,43),0)</f>
        <v>0</v>
      </c>
      <c r="BD90">
        <f>IF(AND($L90&lt;=$P$2,44&lt;=$P$2),INDEX(WH_Backend!$DZ$6:$IO$125,$L90,44),0)</f>
        <v>0</v>
      </c>
      <c r="BE90">
        <f>IF(AND($L90&lt;=$P$2,45&lt;=$P$2),INDEX(WH_Backend!$DZ$6:$IO$125,$L90,45),0)</f>
        <v>0</v>
      </c>
      <c r="BF90">
        <f>IF(AND($L90&lt;=$P$2,46&lt;=$P$2),INDEX(WH_Backend!$DZ$6:$IO$125,$L90,46),0)</f>
        <v>0</v>
      </c>
      <c r="BG90">
        <f>IF(AND($L90&lt;=$P$2,47&lt;=$P$2),INDEX(WH_Backend!$DZ$6:$IO$125,$L90,47),0)</f>
        <v>0</v>
      </c>
      <c r="BH90">
        <f>IF(AND($L90&lt;=$P$2,48&lt;=$P$2),INDEX(WH_Backend!$DZ$6:$IO$125,$L90,48),0)</f>
        <v>0</v>
      </c>
      <c r="BI90">
        <f>IF(AND($L90&lt;=$P$2,49&lt;=$P$2),INDEX(WH_Backend!$DZ$6:$IO$125,$L90,49),0)</f>
        <v>0</v>
      </c>
      <c r="BJ90">
        <f>IF(AND($L90&lt;=$P$2,50&lt;=$P$2),INDEX(WH_Backend!$DZ$6:$IO$125,$L90,50),0)</f>
        <v>0</v>
      </c>
      <c r="BK90">
        <f>IF(AND($L90&lt;=$P$2,51&lt;=$P$2),INDEX(WH_Backend!$DZ$6:$IO$125,$L90,51),0)</f>
        <v>0</v>
      </c>
      <c r="BL90">
        <f>IF(AND($L90&lt;=$P$2,52&lt;=$P$2),INDEX(WH_Backend!$DZ$6:$IO$125,$L90,52),0)</f>
        <v>0</v>
      </c>
      <c r="BM90">
        <f>IF(AND($L90&lt;=$P$2,53&lt;=$P$2),INDEX(WH_Backend!$DZ$6:$IO$125,$L90,53),0)</f>
        <v>0</v>
      </c>
      <c r="BN90">
        <f>IF(AND($L90&lt;=$P$2,54&lt;=$P$2),INDEX(WH_Backend!$DZ$6:$IO$125,$L90,54),0)</f>
        <v>0</v>
      </c>
      <c r="BO90">
        <f>IF(AND($L90&lt;=$P$2,55&lt;=$P$2),INDEX(WH_Backend!$DZ$6:$IO$125,$L90,55),0)</f>
        <v>0</v>
      </c>
      <c r="BP90">
        <f>IF(AND($L90&lt;=$P$2,56&lt;=$P$2),INDEX(WH_Backend!$DZ$6:$IO$125,$L90,56),0)</f>
        <v>0</v>
      </c>
      <c r="BQ90">
        <f>IF(AND($L90&lt;=$P$2,57&lt;=$P$2),INDEX(WH_Backend!$DZ$6:$IO$125,$L90,57),0)</f>
        <v>0</v>
      </c>
      <c r="BR90">
        <f>IF(AND($L90&lt;=$P$2,58&lt;=$P$2),INDEX(WH_Backend!$DZ$6:$IO$125,$L90,58),0)</f>
        <v>0</v>
      </c>
      <c r="BS90">
        <f>IF(AND($L90&lt;=$P$2,59&lt;=$P$2),INDEX(WH_Backend!$DZ$6:$IO$125,$L90,59),0)</f>
        <v>0</v>
      </c>
      <c r="BT90">
        <f>IF(AND($L90&lt;=$P$2,60&lt;=$P$2),INDEX(WH_Backend!$DZ$6:$IO$125,$L90,60),0)</f>
        <v>0</v>
      </c>
      <c r="BU90">
        <f>IF(AND($L90&lt;=$P$2,61&lt;=$P$2),INDEX(WH_Backend!$DZ$6:$IO$125,$L90,61),0)</f>
        <v>0</v>
      </c>
      <c r="BV90">
        <f>IF(AND($L90&lt;=$P$2,62&lt;=$P$2),INDEX(WH_Backend!$DZ$6:$IO$125,$L90,62),0)</f>
        <v>0</v>
      </c>
      <c r="BW90">
        <f>IF(AND($L90&lt;=$P$2,63&lt;=$P$2),INDEX(WH_Backend!$DZ$6:$IO$125,$L90,63),0)</f>
        <v>0</v>
      </c>
      <c r="BX90">
        <f>IF(AND($L90&lt;=$P$2,64&lt;=$P$2),INDEX(WH_Backend!$DZ$6:$IO$125,$L90,64),0)</f>
        <v>0</v>
      </c>
      <c r="BY90">
        <f>IF(AND($L90&lt;=$P$2,65&lt;=$P$2),INDEX(WH_Backend!$DZ$6:$IO$125,$L90,65),0)</f>
        <v>0</v>
      </c>
      <c r="BZ90">
        <f>IF(AND($L90&lt;=$P$2,66&lt;=$P$2),INDEX(WH_Backend!$DZ$6:$IO$125,$L90,66),0)</f>
        <v>0</v>
      </c>
      <c r="CA90">
        <f>IF(AND($L90&lt;=$P$2,67&lt;=$P$2),INDEX(WH_Backend!$DZ$6:$IO$125,$L90,67),0)</f>
        <v>0</v>
      </c>
      <c r="CB90">
        <f>IF(AND($L90&lt;=$P$2,68&lt;=$P$2),INDEX(WH_Backend!$DZ$6:$IO$125,$L90,68),0)</f>
        <v>0</v>
      </c>
      <c r="CC90">
        <f>IF(AND($L90&lt;=$P$2,69&lt;=$P$2),INDEX(WH_Backend!$DZ$6:$IO$125,$L90,69),0)</f>
        <v>0</v>
      </c>
      <c r="CD90">
        <f>IF(AND($L90&lt;=$P$2,70&lt;=$P$2),INDEX(WH_Backend!$DZ$6:$IO$125,$L90,70),0)</f>
        <v>0</v>
      </c>
      <c r="CE90">
        <f>IF(AND($L90&lt;=$P$2,71&lt;=$P$2),INDEX(WH_Backend!$DZ$6:$IO$125,$L90,71),0)</f>
        <v>0</v>
      </c>
      <c r="CF90">
        <f>IF(AND($L90&lt;=$P$2,72&lt;=$P$2),INDEX(WH_Backend!$DZ$6:$IO$125,$L90,72),0)</f>
        <v>0</v>
      </c>
      <c r="CG90">
        <f>IF(AND($L90&lt;=$P$2,73&lt;=$P$2),INDEX(WH_Backend!$DZ$6:$IO$125,$L90,73),0)</f>
        <v>0</v>
      </c>
      <c r="CH90">
        <f>IF(AND($L90&lt;=$P$2,74&lt;=$P$2),INDEX(WH_Backend!$DZ$6:$IO$125,$L90,74),0)</f>
        <v>0</v>
      </c>
      <c r="CI90">
        <f>IF(AND($L90&lt;=$P$2,75&lt;=$P$2),INDEX(WH_Backend!$DZ$6:$IO$125,$L90,75),0)</f>
        <v>0</v>
      </c>
      <c r="CJ90">
        <f>IF(AND($L90&lt;=$P$2,76&lt;=$P$2),INDEX(WH_Backend!$DZ$6:$IO$125,$L90,76),0)</f>
        <v>0</v>
      </c>
      <c r="CK90">
        <f>IF(AND($L90&lt;=$P$2,77&lt;=$P$2),INDEX(WH_Backend!$DZ$6:$IO$125,$L90,77),0)</f>
        <v>0</v>
      </c>
      <c r="CL90">
        <f>IF(AND($L90&lt;=$P$2,78&lt;=$P$2),INDEX(WH_Backend!$DZ$6:$IO$125,$L90,78),0)</f>
        <v>0</v>
      </c>
      <c r="CM90">
        <f>IF(AND($L90&lt;=$P$2,79&lt;=$P$2),INDEX(WH_Backend!$DZ$6:$IO$125,$L90,79),0)</f>
        <v>0</v>
      </c>
      <c r="CN90">
        <f>IF(AND($L90&lt;=$P$2,80&lt;=$P$2),INDEX(WH_Backend!$DZ$6:$IO$125,$L90,80),0)</f>
        <v>0</v>
      </c>
      <c r="CO90">
        <f>IF(AND($L90&lt;=$P$2,81&lt;=$P$2),INDEX(WH_Backend!$DZ$6:$IO$125,$L90,81),0)</f>
        <v>0</v>
      </c>
      <c r="CP90">
        <f>IF(AND($L90&lt;=$P$2,82&lt;=$P$2),INDEX(WH_Backend!$DZ$6:$IO$125,$L90,82),0)</f>
        <v>0</v>
      </c>
      <c r="CQ90">
        <f>IF(AND($L90&lt;=$P$2,83&lt;=$P$2),INDEX(WH_Backend!$DZ$6:$IO$125,$L90,83),0)</f>
        <v>0</v>
      </c>
      <c r="CR90">
        <f>IF(AND($L90&lt;=$P$2,84&lt;=$P$2),INDEX(WH_Backend!$DZ$6:$IO$125,$L90,84),0)</f>
        <v>0</v>
      </c>
      <c r="CS90">
        <f>IF(AND($L90&lt;=$P$2,85&lt;=$P$2),INDEX(WH_Backend!$DZ$6:$IO$125,$L90,85),0)</f>
        <v>0</v>
      </c>
      <c r="CT90">
        <f>IF(AND($L90&lt;=$P$2,86&lt;=$P$2),INDEX(WH_Backend!$DZ$6:$IO$125,$L90,86),0)</f>
        <v>0</v>
      </c>
      <c r="CU90">
        <f>IF(AND($L90&lt;=$P$2,87&lt;=$P$2),INDEX(WH_Backend!$DZ$6:$IO$125,$L90,87),0)</f>
        <v>0</v>
      </c>
      <c r="CV90">
        <f>IF(AND($L90&lt;=$P$2,88&lt;=$P$2),INDEX(WH_Backend!$DZ$6:$IO$125,$L90,88),0)</f>
        <v>0</v>
      </c>
      <c r="CW90">
        <f>IF(AND($L90&lt;=$P$2,89&lt;=$P$2),INDEX(WH_Backend!$DZ$6:$IO$125,$L90,89),0)</f>
        <v>0</v>
      </c>
      <c r="CX90">
        <f>IF(AND($L90&lt;=$P$2,90&lt;=$P$2),INDEX(WH_Backend!$DZ$6:$IO$125,$L90,90),0)</f>
        <v>0</v>
      </c>
      <c r="CY90">
        <f>IF(AND($L90&lt;=$P$2,91&lt;=$P$2),INDEX(WH_Backend!$DZ$6:$IO$125,$L90,91),0)</f>
        <v>0</v>
      </c>
      <c r="CZ90">
        <f>IF(AND($L90&lt;=$P$2,92&lt;=$P$2),INDEX(WH_Backend!$DZ$6:$IO$125,$L90,92),0)</f>
        <v>0</v>
      </c>
      <c r="DA90">
        <f>IF(AND($L90&lt;=$P$2,93&lt;=$P$2),INDEX(WH_Backend!$DZ$6:$IO$125,$L90,93),0)</f>
        <v>0</v>
      </c>
      <c r="DB90">
        <f>IF(AND($L90&lt;=$P$2,94&lt;=$P$2),INDEX(WH_Backend!$DZ$6:$IO$125,$L90,94),0)</f>
        <v>0</v>
      </c>
      <c r="DC90">
        <f>IF(AND($L90&lt;=$P$2,95&lt;=$P$2),INDEX(WH_Backend!$DZ$6:$IO$125,$L90,95),0)</f>
        <v>0</v>
      </c>
      <c r="DD90">
        <f>IF(AND($L90&lt;=$P$2,96&lt;=$P$2),INDEX(WH_Backend!$DZ$6:$IO$125,$L90,96),0)</f>
        <v>0</v>
      </c>
      <c r="DE90">
        <f>IF(AND($L90&lt;=$P$2,97&lt;=$P$2),INDEX(WH_Backend!$DZ$6:$IO$125,$L90,97),0)</f>
        <v>0</v>
      </c>
      <c r="DF90">
        <f>IF(AND($L90&lt;=$P$2,98&lt;=$P$2),INDEX(WH_Backend!$DZ$6:$IO$125,$L90,98),0)</f>
        <v>0</v>
      </c>
      <c r="DG90">
        <f>IF(AND($L90&lt;=$P$2,99&lt;=$P$2),INDEX(WH_Backend!$DZ$6:$IO$125,$L90,99),0)</f>
        <v>0</v>
      </c>
      <c r="DH90">
        <f>IF(AND($L90&lt;=$P$2,100&lt;=$P$2),INDEX(WH_Backend!$DZ$6:$IO$125,$L90,100),0)</f>
        <v>0</v>
      </c>
      <c r="DI90">
        <f>IF(AND($L90&lt;=$P$2,101&lt;=$P$2),INDEX(WH_Backend!$DZ$6:$IO$125,$L90,101),0)</f>
        <v>0</v>
      </c>
      <c r="DJ90">
        <f>IF(AND($L90&lt;=$P$2,102&lt;=$P$2),INDEX(WH_Backend!$DZ$6:$IO$125,$L90,102),0)</f>
        <v>0</v>
      </c>
      <c r="DK90">
        <f>IF(AND($L90&lt;=$P$2,103&lt;=$P$2),INDEX(WH_Backend!$DZ$6:$IO$125,$L90,103),0)</f>
        <v>0</v>
      </c>
      <c r="DL90">
        <f>IF(AND($L90&lt;=$P$2,104&lt;=$P$2),INDEX(WH_Backend!$DZ$6:$IO$125,$L90,104),0)</f>
        <v>0</v>
      </c>
      <c r="DM90">
        <f>IF(AND($L90&lt;=$P$2,105&lt;=$P$2),INDEX(WH_Backend!$DZ$6:$IO$125,$L90,105),0)</f>
        <v>0</v>
      </c>
      <c r="DN90">
        <f>IF(AND($L90&lt;=$P$2,106&lt;=$P$2),INDEX(WH_Backend!$DZ$6:$IO$125,$L90,106),0)</f>
        <v>0</v>
      </c>
      <c r="DO90">
        <f>IF(AND($L90&lt;=$P$2,107&lt;=$P$2),INDEX(WH_Backend!$DZ$6:$IO$125,$L90,107),0)</f>
        <v>0</v>
      </c>
      <c r="DP90">
        <f>IF(AND($L90&lt;=$P$2,108&lt;=$P$2),INDEX(WH_Backend!$DZ$6:$IO$125,$L90,108),0)</f>
        <v>0</v>
      </c>
      <c r="DQ90">
        <f>IF(AND($L90&lt;=$P$2,109&lt;=$P$2),INDEX(WH_Backend!$DZ$6:$IO$125,$L90,109),0)</f>
        <v>0</v>
      </c>
      <c r="DR90">
        <f>IF(AND($L90&lt;=$P$2,110&lt;=$P$2),INDEX(WH_Backend!$DZ$6:$IO$125,$L90,110),0)</f>
        <v>0</v>
      </c>
      <c r="DS90">
        <f>IF(AND($L90&lt;=$P$2,111&lt;=$P$2),INDEX(WH_Backend!$DZ$6:$IO$125,$L90,111),0)</f>
        <v>0</v>
      </c>
      <c r="DT90">
        <f>IF(AND($L90&lt;=$P$2,112&lt;=$P$2),INDEX(WH_Backend!$DZ$6:$IO$125,$L90,112),0)</f>
        <v>0</v>
      </c>
      <c r="DU90">
        <f>IF(AND($L90&lt;=$P$2,113&lt;=$P$2),INDEX(WH_Backend!$DZ$6:$IO$125,$L90,113),0)</f>
        <v>0</v>
      </c>
      <c r="DV90">
        <f>IF(AND($L90&lt;=$P$2,114&lt;=$P$2),INDEX(WH_Backend!$DZ$6:$IO$125,$L90,114),0)</f>
        <v>0</v>
      </c>
      <c r="DW90">
        <f>IF(AND($L90&lt;=$P$2,115&lt;=$P$2),INDEX(WH_Backend!$DZ$6:$IO$125,$L90,115),0)</f>
        <v>0</v>
      </c>
      <c r="DX90">
        <f>IF(AND($L90&lt;=$P$2,116&lt;=$P$2),INDEX(WH_Backend!$DZ$6:$IO$125,$L90,116),0)</f>
        <v>0</v>
      </c>
      <c r="DY90">
        <f>IF(AND($L90&lt;=$P$2,117&lt;=$P$2),INDEX(WH_Backend!$DZ$6:$IO$125,$L90,117),0)</f>
        <v>0</v>
      </c>
      <c r="DZ90">
        <f>IF(AND($L90&lt;=$P$2,118&lt;=$P$2),INDEX(WH_Backend!$DZ$6:$IO$125,$L90,118),0)</f>
        <v>0</v>
      </c>
      <c r="EA90">
        <f>IF(AND($L90&lt;=$P$2,119&lt;=$P$2),INDEX(WH_Backend!$DZ$6:$IO$125,$L90,119),0)</f>
        <v>0</v>
      </c>
      <c r="EB90">
        <f>IF(AND($L90&lt;=$P$2,120&lt;=$P$2),INDEX(WH_Backend!$DZ$6:$IO$125,$L90,120),0)</f>
        <v>0</v>
      </c>
    </row>
    <row r="91" spans="1:132" ht="15">
      <c r="A91" s="25">
        <f>IF(L91&lt;=$P$2,INDEX(WH_Backend!$E$6:$E$125,L91),0)</f>
        <v>0</v>
      </c>
      <c r="B91" s="25">
        <f t="array" ref="B91">IF(L91&lt;=$P$2,MMULT(M216:INDEX(M216:EF216,$P$2),$A$6:INDEX($A$6:$A$125,$P$2)),0)</f>
        <v>0</v>
      </c>
      <c r="C91" s="25">
        <f t="shared" si="3"/>
        <v>0</v>
      </c>
      <c r="E91" t="str">
        <f>IF(L91&lt;=$P$2,Inputs!A91,"")</f>
        <v/>
      </c>
      <c r="F91" s="25" t="str">
        <f>IF(L91&lt;=$P$2,Inputs!D91,"")</f>
        <v/>
      </c>
      <c r="G91" s="25" t="str">
        <f t="shared" si="4"/>
        <v/>
      </c>
      <c r="J91" t="str">
        <f>IF($L91&lt;=$E$2,WH_Numerical!$F91,"")</f>
        <v/>
      </c>
      <c r="L91" s="10">
        <v>86</v>
      </c>
      <c r="M91">
        <f>IF(AND($L91&lt;=$P$2,1&lt;=$P$2),INDEX(WH_Backend!$DZ$6:$IO$125,$L91,1),0)</f>
        <v>0</v>
      </c>
      <c r="N91">
        <f>IF(AND($L91&lt;=$P$2,2&lt;=$P$2),INDEX(WH_Backend!$DZ$6:$IO$125,$L91,2),0)</f>
        <v>0</v>
      </c>
      <c r="O91">
        <f>IF(AND($L91&lt;=$P$2,3&lt;=$P$2),INDEX(WH_Backend!$DZ$6:$IO$125,$L91,3),0)</f>
        <v>0</v>
      </c>
      <c r="P91">
        <f>IF(AND($L91&lt;=$P$2,4&lt;=$P$2),INDEX(WH_Backend!$DZ$6:$IO$125,$L91,4),0)</f>
        <v>0</v>
      </c>
      <c r="Q91">
        <f>IF(AND($L91&lt;=$P$2,5&lt;=$P$2),INDEX(WH_Backend!$DZ$6:$IO$125,$L91,5),0)</f>
        <v>0</v>
      </c>
      <c r="R91">
        <f>IF(AND($L91&lt;=$P$2,6&lt;=$P$2),INDEX(WH_Backend!$DZ$6:$IO$125,$L91,6),0)</f>
        <v>0</v>
      </c>
      <c r="S91">
        <f>IF(AND($L91&lt;=$P$2,7&lt;=$P$2),INDEX(WH_Backend!$DZ$6:$IO$125,$L91,7),0)</f>
        <v>0</v>
      </c>
      <c r="T91">
        <f>IF(AND($L91&lt;=$P$2,8&lt;=$P$2),INDEX(WH_Backend!$DZ$6:$IO$125,$L91,8),0)</f>
        <v>0</v>
      </c>
      <c r="U91">
        <f>IF(AND($L91&lt;=$P$2,9&lt;=$P$2),INDEX(WH_Backend!$DZ$6:$IO$125,$L91,9),0)</f>
        <v>0</v>
      </c>
      <c r="V91">
        <f>IF(AND($L91&lt;=$P$2,10&lt;=$P$2),INDEX(WH_Backend!$DZ$6:$IO$125,$L91,10),0)</f>
        <v>0</v>
      </c>
      <c r="W91">
        <f>IF(AND($L91&lt;=$P$2,11&lt;=$P$2),INDEX(WH_Backend!$DZ$6:$IO$125,$L91,11),0)</f>
        <v>0</v>
      </c>
      <c r="X91">
        <f>IF(AND($L91&lt;=$P$2,12&lt;=$P$2),INDEX(WH_Backend!$DZ$6:$IO$125,$L91,12),0)</f>
        <v>0</v>
      </c>
      <c r="Y91">
        <f>IF(AND($L91&lt;=$P$2,13&lt;=$P$2),INDEX(WH_Backend!$DZ$6:$IO$125,$L91,13),0)</f>
        <v>0</v>
      </c>
      <c r="Z91">
        <f>IF(AND($L91&lt;=$P$2,14&lt;=$P$2),INDEX(WH_Backend!$DZ$6:$IO$125,$L91,14),0)</f>
        <v>0</v>
      </c>
      <c r="AA91">
        <f>IF(AND($L91&lt;=$P$2,15&lt;=$P$2),INDEX(WH_Backend!$DZ$6:$IO$125,$L91,15),0)</f>
        <v>0</v>
      </c>
      <c r="AB91">
        <f>IF(AND($L91&lt;=$P$2,16&lt;=$P$2),INDEX(WH_Backend!$DZ$6:$IO$125,$L91,16),0)</f>
        <v>0</v>
      </c>
      <c r="AC91">
        <f>IF(AND($L91&lt;=$P$2,17&lt;=$P$2),INDEX(WH_Backend!$DZ$6:$IO$125,$L91,17),0)</f>
        <v>0</v>
      </c>
      <c r="AD91">
        <f>IF(AND($L91&lt;=$P$2,18&lt;=$P$2),INDEX(WH_Backend!$DZ$6:$IO$125,$L91,18),0)</f>
        <v>0</v>
      </c>
      <c r="AE91">
        <f>IF(AND($L91&lt;=$P$2,19&lt;=$P$2),INDEX(WH_Backend!$DZ$6:$IO$125,$L91,19),0)</f>
        <v>0</v>
      </c>
      <c r="AF91">
        <f>IF(AND($L91&lt;=$P$2,20&lt;=$P$2),INDEX(WH_Backend!$DZ$6:$IO$125,$L91,20),0)</f>
        <v>0</v>
      </c>
      <c r="AG91">
        <f>IF(AND($L91&lt;=$P$2,21&lt;=$P$2),INDEX(WH_Backend!$DZ$6:$IO$125,$L91,21),0)</f>
        <v>0</v>
      </c>
      <c r="AH91">
        <f>IF(AND($L91&lt;=$P$2,22&lt;=$P$2),INDEX(WH_Backend!$DZ$6:$IO$125,$L91,22),0)</f>
        <v>0</v>
      </c>
      <c r="AI91">
        <f>IF(AND($L91&lt;=$P$2,23&lt;=$P$2),INDEX(WH_Backend!$DZ$6:$IO$125,$L91,23),0)</f>
        <v>0</v>
      </c>
      <c r="AJ91">
        <f>IF(AND($L91&lt;=$P$2,24&lt;=$P$2),INDEX(WH_Backend!$DZ$6:$IO$125,$L91,24),0)</f>
        <v>0</v>
      </c>
      <c r="AK91">
        <f>IF(AND($L91&lt;=$P$2,25&lt;=$P$2),INDEX(WH_Backend!$DZ$6:$IO$125,$L91,25),0)</f>
        <v>0</v>
      </c>
      <c r="AL91">
        <f>IF(AND($L91&lt;=$P$2,26&lt;=$P$2),INDEX(WH_Backend!$DZ$6:$IO$125,$L91,26),0)</f>
        <v>0</v>
      </c>
      <c r="AM91">
        <f>IF(AND($L91&lt;=$P$2,27&lt;=$P$2),INDEX(WH_Backend!$DZ$6:$IO$125,$L91,27),0)</f>
        <v>0</v>
      </c>
      <c r="AN91">
        <f>IF(AND($L91&lt;=$P$2,28&lt;=$P$2),INDEX(WH_Backend!$DZ$6:$IO$125,$L91,28),0)</f>
        <v>0</v>
      </c>
      <c r="AO91">
        <f>IF(AND($L91&lt;=$P$2,29&lt;=$P$2),INDEX(WH_Backend!$DZ$6:$IO$125,$L91,29),0)</f>
        <v>0</v>
      </c>
      <c r="AP91">
        <f>IF(AND($L91&lt;=$P$2,30&lt;=$P$2),INDEX(WH_Backend!$DZ$6:$IO$125,$L91,30),0)</f>
        <v>0</v>
      </c>
      <c r="AQ91">
        <f>IF(AND($L91&lt;=$P$2,31&lt;=$P$2),INDEX(WH_Backend!$DZ$6:$IO$125,$L91,31),0)</f>
        <v>0</v>
      </c>
      <c r="AR91">
        <f>IF(AND($L91&lt;=$P$2,32&lt;=$P$2),INDEX(WH_Backend!$DZ$6:$IO$125,$L91,32),0)</f>
        <v>0</v>
      </c>
      <c r="AS91">
        <f>IF(AND($L91&lt;=$P$2,33&lt;=$P$2),INDEX(WH_Backend!$DZ$6:$IO$125,$L91,33),0)</f>
        <v>0</v>
      </c>
      <c r="AT91">
        <f>IF(AND($L91&lt;=$P$2,34&lt;=$P$2),INDEX(WH_Backend!$DZ$6:$IO$125,$L91,34),0)</f>
        <v>0</v>
      </c>
      <c r="AU91">
        <f>IF(AND($L91&lt;=$P$2,35&lt;=$P$2),INDEX(WH_Backend!$DZ$6:$IO$125,$L91,35),0)</f>
        <v>0</v>
      </c>
      <c r="AV91">
        <f>IF(AND($L91&lt;=$P$2,36&lt;=$P$2),INDEX(WH_Backend!$DZ$6:$IO$125,$L91,36),0)</f>
        <v>0</v>
      </c>
      <c r="AW91">
        <f>IF(AND($L91&lt;=$P$2,37&lt;=$P$2),INDEX(WH_Backend!$DZ$6:$IO$125,$L91,37),0)</f>
        <v>0</v>
      </c>
      <c r="AX91">
        <f>IF(AND($L91&lt;=$P$2,38&lt;=$P$2),INDEX(WH_Backend!$DZ$6:$IO$125,$L91,38),0)</f>
        <v>0</v>
      </c>
      <c r="AY91">
        <f>IF(AND($L91&lt;=$P$2,39&lt;=$P$2),INDEX(WH_Backend!$DZ$6:$IO$125,$L91,39),0)</f>
        <v>0</v>
      </c>
      <c r="AZ91">
        <f>IF(AND($L91&lt;=$P$2,40&lt;=$P$2),INDEX(WH_Backend!$DZ$6:$IO$125,$L91,40),0)</f>
        <v>0</v>
      </c>
      <c r="BA91">
        <f>IF(AND($L91&lt;=$P$2,41&lt;=$P$2),INDEX(WH_Backend!$DZ$6:$IO$125,$L91,41),0)</f>
        <v>0</v>
      </c>
      <c r="BB91">
        <f>IF(AND($L91&lt;=$P$2,42&lt;=$P$2),INDEX(WH_Backend!$DZ$6:$IO$125,$L91,42),0)</f>
        <v>0</v>
      </c>
      <c r="BC91">
        <f>IF(AND($L91&lt;=$P$2,43&lt;=$P$2),INDEX(WH_Backend!$DZ$6:$IO$125,$L91,43),0)</f>
        <v>0</v>
      </c>
      <c r="BD91">
        <f>IF(AND($L91&lt;=$P$2,44&lt;=$P$2),INDEX(WH_Backend!$DZ$6:$IO$125,$L91,44),0)</f>
        <v>0</v>
      </c>
      <c r="BE91">
        <f>IF(AND($L91&lt;=$P$2,45&lt;=$P$2),INDEX(WH_Backend!$DZ$6:$IO$125,$L91,45),0)</f>
        <v>0</v>
      </c>
      <c r="BF91">
        <f>IF(AND($L91&lt;=$P$2,46&lt;=$P$2),INDEX(WH_Backend!$DZ$6:$IO$125,$L91,46),0)</f>
        <v>0</v>
      </c>
      <c r="BG91">
        <f>IF(AND($L91&lt;=$P$2,47&lt;=$P$2),INDEX(WH_Backend!$DZ$6:$IO$125,$L91,47),0)</f>
        <v>0</v>
      </c>
      <c r="BH91">
        <f>IF(AND($L91&lt;=$P$2,48&lt;=$P$2),INDEX(WH_Backend!$DZ$6:$IO$125,$L91,48),0)</f>
        <v>0</v>
      </c>
      <c r="BI91">
        <f>IF(AND($L91&lt;=$P$2,49&lt;=$P$2),INDEX(WH_Backend!$DZ$6:$IO$125,$L91,49),0)</f>
        <v>0</v>
      </c>
      <c r="BJ91">
        <f>IF(AND($L91&lt;=$P$2,50&lt;=$P$2),INDEX(WH_Backend!$DZ$6:$IO$125,$L91,50),0)</f>
        <v>0</v>
      </c>
      <c r="BK91">
        <f>IF(AND($L91&lt;=$P$2,51&lt;=$P$2),INDEX(WH_Backend!$DZ$6:$IO$125,$L91,51),0)</f>
        <v>0</v>
      </c>
      <c r="BL91">
        <f>IF(AND($L91&lt;=$P$2,52&lt;=$P$2),INDEX(WH_Backend!$DZ$6:$IO$125,$L91,52),0)</f>
        <v>0</v>
      </c>
      <c r="BM91">
        <f>IF(AND($L91&lt;=$P$2,53&lt;=$P$2),INDEX(WH_Backend!$DZ$6:$IO$125,$L91,53),0)</f>
        <v>0</v>
      </c>
      <c r="BN91">
        <f>IF(AND($L91&lt;=$P$2,54&lt;=$P$2),INDEX(WH_Backend!$DZ$6:$IO$125,$L91,54),0)</f>
        <v>0</v>
      </c>
      <c r="BO91">
        <f>IF(AND($L91&lt;=$P$2,55&lt;=$P$2),INDEX(WH_Backend!$DZ$6:$IO$125,$L91,55),0)</f>
        <v>0</v>
      </c>
      <c r="BP91">
        <f>IF(AND($L91&lt;=$P$2,56&lt;=$P$2),INDEX(WH_Backend!$DZ$6:$IO$125,$L91,56),0)</f>
        <v>0</v>
      </c>
      <c r="BQ91">
        <f>IF(AND($L91&lt;=$P$2,57&lt;=$P$2),INDEX(WH_Backend!$DZ$6:$IO$125,$L91,57),0)</f>
        <v>0</v>
      </c>
      <c r="BR91">
        <f>IF(AND($L91&lt;=$P$2,58&lt;=$P$2),INDEX(WH_Backend!$DZ$6:$IO$125,$L91,58),0)</f>
        <v>0</v>
      </c>
      <c r="BS91">
        <f>IF(AND($L91&lt;=$P$2,59&lt;=$P$2),INDEX(WH_Backend!$DZ$6:$IO$125,$L91,59),0)</f>
        <v>0</v>
      </c>
      <c r="BT91">
        <f>IF(AND($L91&lt;=$P$2,60&lt;=$P$2),INDEX(WH_Backend!$DZ$6:$IO$125,$L91,60),0)</f>
        <v>0</v>
      </c>
      <c r="BU91">
        <f>IF(AND($L91&lt;=$P$2,61&lt;=$P$2),INDEX(WH_Backend!$DZ$6:$IO$125,$L91,61),0)</f>
        <v>0</v>
      </c>
      <c r="BV91">
        <f>IF(AND($L91&lt;=$P$2,62&lt;=$P$2),INDEX(WH_Backend!$DZ$6:$IO$125,$L91,62),0)</f>
        <v>0</v>
      </c>
      <c r="BW91">
        <f>IF(AND($L91&lt;=$P$2,63&lt;=$P$2),INDEX(WH_Backend!$DZ$6:$IO$125,$L91,63),0)</f>
        <v>0</v>
      </c>
      <c r="BX91">
        <f>IF(AND($L91&lt;=$P$2,64&lt;=$P$2),INDEX(WH_Backend!$DZ$6:$IO$125,$L91,64),0)</f>
        <v>0</v>
      </c>
      <c r="BY91">
        <f>IF(AND($L91&lt;=$P$2,65&lt;=$P$2),INDEX(WH_Backend!$DZ$6:$IO$125,$L91,65),0)</f>
        <v>0</v>
      </c>
      <c r="BZ91">
        <f>IF(AND($L91&lt;=$P$2,66&lt;=$P$2),INDEX(WH_Backend!$DZ$6:$IO$125,$L91,66),0)</f>
        <v>0</v>
      </c>
      <c r="CA91">
        <f>IF(AND($L91&lt;=$P$2,67&lt;=$P$2),INDEX(WH_Backend!$DZ$6:$IO$125,$L91,67),0)</f>
        <v>0</v>
      </c>
      <c r="CB91">
        <f>IF(AND($L91&lt;=$P$2,68&lt;=$P$2),INDEX(WH_Backend!$DZ$6:$IO$125,$L91,68),0)</f>
        <v>0</v>
      </c>
      <c r="CC91">
        <f>IF(AND($L91&lt;=$P$2,69&lt;=$P$2),INDEX(WH_Backend!$DZ$6:$IO$125,$L91,69),0)</f>
        <v>0</v>
      </c>
      <c r="CD91">
        <f>IF(AND($L91&lt;=$P$2,70&lt;=$P$2),INDEX(WH_Backend!$DZ$6:$IO$125,$L91,70),0)</f>
        <v>0</v>
      </c>
      <c r="CE91">
        <f>IF(AND($L91&lt;=$P$2,71&lt;=$P$2),INDEX(WH_Backend!$DZ$6:$IO$125,$L91,71),0)</f>
        <v>0</v>
      </c>
      <c r="CF91">
        <f>IF(AND($L91&lt;=$P$2,72&lt;=$P$2),INDEX(WH_Backend!$DZ$6:$IO$125,$L91,72),0)</f>
        <v>0</v>
      </c>
      <c r="CG91">
        <f>IF(AND($L91&lt;=$P$2,73&lt;=$P$2),INDEX(WH_Backend!$DZ$6:$IO$125,$L91,73),0)</f>
        <v>0</v>
      </c>
      <c r="CH91">
        <f>IF(AND($L91&lt;=$P$2,74&lt;=$P$2),INDEX(WH_Backend!$DZ$6:$IO$125,$L91,74),0)</f>
        <v>0</v>
      </c>
      <c r="CI91">
        <f>IF(AND($L91&lt;=$P$2,75&lt;=$P$2),INDEX(WH_Backend!$DZ$6:$IO$125,$L91,75),0)</f>
        <v>0</v>
      </c>
      <c r="CJ91">
        <f>IF(AND($L91&lt;=$P$2,76&lt;=$P$2),INDEX(WH_Backend!$DZ$6:$IO$125,$L91,76),0)</f>
        <v>0</v>
      </c>
      <c r="CK91">
        <f>IF(AND($L91&lt;=$P$2,77&lt;=$P$2),INDEX(WH_Backend!$DZ$6:$IO$125,$L91,77),0)</f>
        <v>0</v>
      </c>
      <c r="CL91">
        <f>IF(AND($L91&lt;=$P$2,78&lt;=$P$2),INDEX(WH_Backend!$DZ$6:$IO$125,$L91,78),0)</f>
        <v>0</v>
      </c>
      <c r="CM91">
        <f>IF(AND($L91&lt;=$P$2,79&lt;=$P$2),INDEX(WH_Backend!$DZ$6:$IO$125,$L91,79),0)</f>
        <v>0</v>
      </c>
      <c r="CN91">
        <f>IF(AND($L91&lt;=$P$2,80&lt;=$P$2),INDEX(WH_Backend!$DZ$6:$IO$125,$L91,80),0)</f>
        <v>0</v>
      </c>
      <c r="CO91">
        <f>IF(AND($L91&lt;=$P$2,81&lt;=$P$2),INDEX(WH_Backend!$DZ$6:$IO$125,$L91,81),0)</f>
        <v>0</v>
      </c>
      <c r="CP91">
        <f>IF(AND($L91&lt;=$P$2,82&lt;=$P$2),INDEX(WH_Backend!$DZ$6:$IO$125,$L91,82),0)</f>
        <v>0</v>
      </c>
      <c r="CQ91">
        <f>IF(AND($L91&lt;=$P$2,83&lt;=$P$2),INDEX(WH_Backend!$DZ$6:$IO$125,$L91,83),0)</f>
        <v>0</v>
      </c>
      <c r="CR91">
        <f>IF(AND($L91&lt;=$P$2,84&lt;=$P$2),INDEX(WH_Backend!$DZ$6:$IO$125,$L91,84),0)</f>
        <v>0</v>
      </c>
      <c r="CS91">
        <f>IF(AND($L91&lt;=$P$2,85&lt;=$P$2),INDEX(WH_Backend!$DZ$6:$IO$125,$L91,85),0)</f>
        <v>0</v>
      </c>
      <c r="CT91">
        <f>IF(AND($L91&lt;=$P$2,86&lt;=$P$2),INDEX(WH_Backend!$DZ$6:$IO$125,$L91,86),0)</f>
        <v>0</v>
      </c>
      <c r="CU91">
        <f>IF(AND($L91&lt;=$P$2,87&lt;=$P$2),INDEX(WH_Backend!$DZ$6:$IO$125,$L91,87),0)</f>
        <v>0</v>
      </c>
      <c r="CV91">
        <f>IF(AND($L91&lt;=$P$2,88&lt;=$P$2),INDEX(WH_Backend!$DZ$6:$IO$125,$L91,88),0)</f>
        <v>0</v>
      </c>
      <c r="CW91">
        <f>IF(AND($L91&lt;=$P$2,89&lt;=$P$2),INDEX(WH_Backend!$DZ$6:$IO$125,$L91,89),0)</f>
        <v>0</v>
      </c>
      <c r="CX91">
        <f>IF(AND($L91&lt;=$P$2,90&lt;=$P$2),INDEX(WH_Backend!$DZ$6:$IO$125,$L91,90),0)</f>
        <v>0</v>
      </c>
      <c r="CY91">
        <f>IF(AND($L91&lt;=$P$2,91&lt;=$P$2),INDEX(WH_Backend!$DZ$6:$IO$125,$L91,91),0)</f>
        <v>0</v>
      </c>
      <c r="CZ91">
        <f>IF(AND($L91&lt;=$P$2,92&lt;=$P$2),INDEX(WH_Backend!$DZ$6:$IO$125,$L91,92),0)</f>
        <v>0</v>
      </c>
      <c r="DA91">
        <f>IF(AND($L91&lt;=$P$2,93&lt;=$P$2),INDEX(WH_Backend!$DZ$6:$IO$125,$L91,93),0)</f>
        <v>0</v>
      </c>
      <c r="DB91">
        <f>IF(AND($L91&lt;=$P$2,94&lt;=$P$2),INDEX(WH_Backend!$DZ$6:$IO$125,$L91,94),0)</f>
        <v>0</v>
      </c>
      <c r="DC91">
        <f>IF(AND($L91&lt;=$P$2,95&lt;=$P$2),INDEX(WH_Backend!$DZ$6:$IO$125,$L91,95),0)</f>
        <v>0</v>
      </c>
      <c r="DD91">
        <f>IF(AND($L91&lt;=$P$2,96&lt;=$P$2),INDEX(WH_Backend!$DZ$6:$IO$125,$L91,96),0)</f>
        <v>0</v>
      </c>
      <c r="DE91">
        <f>IF(AND($L91&lt;=$P$2,97&lt;=$P$2),INDEX(WH_Backend!$DZ$6:$IO$125,$L91,97),0)</f>
        <v>0</v>
      </c>
      <c r="DF91">
        <f>IF(AND($L91&lt;=$P$2,98&lt;=$P$2),INDEX(WH_Backend!$DZ$6:$IO$125,$L91,98),0)</f>
        <v>0</v>
      </c>
      <c r="DG91">
        <f>IF(AND($L91&lt;=$P$2,99&lt;=$P$2),INDEX(WH_Backend!$DZ$6:$IO$125,$L91,99),0)</f>
        <v>0</v>
      </c>
      <c r="DH91">
        <f>IF(AND($L91&lt;=$P$2,100&lt;=$P$2),INDEX(WH_Backend!$DZ$6:$IO$125,$L91,100),0)</f>
        <v>0</v>
      </c>
      <c r="DI91">
        <f>IF(AND($L91&lt;=$P$2,101&lt;=$P$2),INDEX(WH_Backend!$DZ$6:$IO$125,$L91,101),0)</f>
        <v>0</v>
      </c>
      <c r="DJ91">
        <f>IF(AND($L91&lt;=$P$2,102&lt;=$P$2),INDEX(WH_Backend!$DZ$6:$IO$125,$L91,102),0)</f>
        <v>0</v>
      </c>
      <c r="DK91">
        <f>IF(AND($L91&lt;=$P$2,103&lt;=$P$2),INDEX(WH_Backend!$DZ$6:$IO$125,$L91,103),0)</f>
        <v>0</v>
      </c>
      <c r="DL91">
        <f>IF(AND($L91&lt;=$P$2,104&lt;=$P$2),INDEX(WH_Backend!$DZ$6:$IO$125,$L91,104),0)</f>
        <v>0</v>
      </c>
      <c r="DM91">
        <f>IF(AND($L91&lt;=$P$2,105&lt;=$P$2),INDEX(WH_Backend!$DZ$6:$IO$125,$L91,105),0)</f>
        <v>0</v>
      </c>
      <c r="DN91">
        <f>IF(AND($L91&lt;=$P$2,106&lt;=$P$2),INDEX(WH_Backend!$DZ$6:$IO$125,$L91,106),0)</f>
        <v>0</v>
      </c>
      <c r="DO91">
        <f>IF(AND($L91&lt;=$P$2,107&lt;=$P$2),INDEX(WH_Backend!$DZ$6:$IO$125,$L91,107),0)</f>
        <v>0</v>
      </c>
      <c r="DP91">
        <f>IF(AND($L91&lt;=$P$2,108&lt;=$P$2),INDEX(WH_Backend!$DZ$6:$IO$125,$L91,108),0)</f>
        <v>0</v>
      </c>
      <c r="DQ91">
        <f>IF(AND($L91&lt;=$P$2,109&lt;=$P$2),INDEX(WH_Backend!$DZ$6:$IO$125,$L91,109),0)</f>
        <v>0</v>
      </c>
      <c r="DR91">
        <f>IF(AND($L91&lt;=$P$2,110&lt;=$P$2),INDEX(WH_Backend!$DZ$6:$IO$125,$L91,110),0)</f>
        <v>0</v>
      </c>
      <c r="DS91">
        <f>IF(AND($L91&lt;=$P$2,111&lt;=$P$2),INDEX(WH_Backend!$DZ$6:$IO$125,$L91,111),0)</f>
        <v>0</v>
      </c>
      <c r="DT91">
        <f>IF(AND($L91&lt;=$P$2,112&lt;=$P$2),INDEX(WH_Backend!$DZ$6:$IO$125,$L91,112),0)</f>
        <v>0</v>
      </c>
      <c r="DU91">
        <f>IF(AND($L91&lt;=$P$2,113&lt;=$P$2),INDEX(WH_Backend!$DZ$6:$IO$125,$L91,113),0)</f>
        <v>0</v>
      </c>
      <c r="DV91">
        <f>IF(AND($L91&lt;=$P$2,114&lt;=$P$2),INDEX(WH_Backend!$DZ$6:$IO$125,$L91,114),0)</f>
        <v>0</v>
      </c>
      <c r="DW91">
        <f>IF(AND($L91&lt;=$P$2,115&lt;=$P$2),INDEX(WH_Backend!$DZ$6:$IO$125,$L91,115),0)</f>
        <v>0</v>
      </c>
      <c r="DX91">
        <f>IF(AND($L91&lt;=$P$2,116&lt;=$P$2),INDEX(WH_Backend!$DZ$6:$IO$125,$L91,116),0)</f>
        <v>0</v>
      </c>
      <c r="DY91">
        <f>IF(AND($L91&lt;=$P$2,117&lt;=$P$2),INDEX(WH_Backend!$DZ$6:$IO$125,$L91,117),0)</f>
        <v>0</v>
      </c>
      <c r="DZ91">
        <f>IF(AND($L91&lt;=$P$2,118&lt;=$P$2),INDEX(WH_Backend!$DZ$6:$IO$125,$L91,118),0)</f>
        <v>0</v>
      </c>
      <c r="EA91">
        <f>IF(AND($L91&lt;=$P$2,119&lt;=$P$2),INDEX(WH_Backend!$DZ$6:$IO$125,$L91,119),0)</f>
        <v>0</v>
      </c>
      <c r="EB91">
        <f>IF(AND($L91&lt;=$P$2,120&lt;=$P$2),INDEX(WH_Backend!$DZ$6:$IO$125,$L91,120),0)</f>
        <v>0</v>
      </c>
    </row>
    <row r="92" spans="1:132" ht="15">
      <c r="A92" s="25">
        <f>IF(L92&lt;=$P$2,INDEX(WH_Backend!$E$6:$E$125,L92),0)</f>
        <v>0</v>
      </c>
      <c r="B92" s="25">
        <f t="array" ref="B92">IF(L92&lt;=$P$2,MMULT(M217:INDEX(M217:EF217,$P$2),$A$6:INDEX($A$6:$A$125,$P$2)),0)</f>
        <v>0</v>
      </c>
      <c r="C92" s="25">
        <f t="shared" si="3"/>
        <v>0</v>
      </c>
      <c r="E92" t="str">
        <f>IF(L92&lt;=$P$2,Inputs!A92,"")</f>
        <v/>
      </c>
      <c r="F92" s="25" t="str">
        <f>IF(L92&lt;=$P$2,Inputs!D92,"")</f>
        <v/>
      </c>
      <c r="G92" s="25" t="str">
        <f t="shared" si="4"/>
        <v/>
      </c>
      <c r="J92" t="str">
        <f>IF($L92&lt;=$E$2,WH_Numerical!$F92,"")</f>
        <v/>
      </c>
      <c r="L92" s="10">
        <v>87</v>
      </c>
      <c r="M92">
        <f>IF(AND($L92&lt;=$P$2,1&lt;=$P$2),INDEX(WH_Backend!$DZ$6:$IO$125,$L92,1),0)</f>
        <v>0</v>
      </c>
      <c r="N92">
        <f>IF(AND($L92&lt;=$P$2,2&lt;=$P$2),INDEX(WH_Backend!$DZ$6:$IO$125,$L92,2),0)</f>
        <v>0</v>
      </c>
      <c r="O92">
        <f>IF(AND($L92&lt;=$P$2,3&lt;=$P$2),INDEX(WH_Backend!$DZ$6:$IO$125,$L92,3),0)</f>
        <v>0</v>
      </c>
      <c r="P92">
        <f>IF(AND($L92&lt;=$P$2,4&lt;=$P$2),INDEX(WH_Backend!$DZ$6:$IO$125,$L92,4),0)</f>
        <v>0</v>
      </c>
      <c r="Q92">
        <f>IF(AND($L92&lt;=$P$2,5&lt;=$P$2),INDEX(WH_Backend!$DZ$6:$IO$125,$L92,5),0)</f>
        <v>0</v>
      </c>
      <c r="R92">
        <f>IF(AND($L92&lt;=$P$2,6&lt;=$P$2),INDEX(WH_Backend!$DZ$6:$IO$125,$L92,6),0)</f>
        <v>0</v>
      </c>
      <c r="S92">
        <f>IF(AND($L92&lt;=$P$2,7&lt;=$P$2),INDEX(WH_Backend!$DZ$6:$IO$125,$L92,7),0)</f>
        <v>0</v>
      </c>
      <c r="T92">
        <f>IF(AND($L92&lt;=$P$2,8&lt;=$P$2),INDEX(WH_Backend!$DZ$6:$IO$125,$L92,8),0)</f>
        <v>0</v>
      </c>
      <c r="U92">
        <f>IF(AND($L92&lt;=$P$2,9&lt;=$P$2),INDEX(WH_Backend!$DZ$6:$IO$125,$L92,9),0)</f>
        <v>0</v>
      </c>
      <c r="V92">
        <f>IF(AND($L92&lt;=$P$2,10&lt;=$P$2),INDEX(WH_Backend!$DZ$6:$IO$125,$L92,10),0)</f>
        <v>0</v>
      </c>
      <c r="W92">
        <f>IF(AND($L92&lt;=$P$2,11&lt;=$P$2),INDEX(WH_Backend!$DZ$6:$IO$125,$L92,11),0)</f>
        <v>0</v>
      </c>
      <c r="X92">
        <f>IF(AND($L92&lt;=$P$2,12&lt;=$P$2),INDEX(WH_Backend!$DZ$6:$IO$125,$L92,12),0)</f>
        <v>0</v>
      </c>
      <c r="Y92">
        <f>IF(AND($L92&lt;=$P$2,13&lt;=$P$2),INDEX(WH_Backend!$DZ$6:$IO$125,$L92,13),0)</f>
        <v>0</v>
      </c>
      <c r="Z92">
        <f>IF(AND($L92&lt;=$P$2,14&lt;=$P$2),INDEX(WH_Backend!$DZ$6:$IO$125,$L92,14),0)</f>
        <v>0</v>
      </c>
      <c r="AA92">
        <f>IF(AND($L92&lt;=$P$2,15&lt;=$P$2),INDEX(WH_Backend!$DZ$6:$IO$125,$L92,15),0)</f>
        <v>0</v>
      </c>
      <c r="AB92">
        <f>IF(AND($L92&lt;=$P$2,16&lt;=$P$2),INDEX(WH_Backend!$DZ$6:$IO$125,$L92,16),0)</f>
        <v>0</v>
      </c>
      <c r="AC92">
        <f>IF(AND($L92&lt;=$P$2,17&lt;=$P$2),INDEX(WH_Backend!$DZ$6:$IO$125,$L92,17),0)</f>
        <v>0</v>
      </c>
      <c r="AD92">
        <f>IF(AND($L92&lt;=$P$2,18&lt;=$P$2),INDEX(WH_Backend!$DZ$6:$IO$125,$L92,18),0)</f>
        <v>0</v>
      </c>
      <c r="AE92">
        <f>IF(AND($L92&lt;=$P$2,19&lt;=$P$2),INDEX(WH_Backend!$DZ$6:$IO$125,$L92,19),0)</f>
        <v>0</v>
      </c>
      <c r="AF92">
        <f>IF(AND($L92&lt;=$P$2,20&lt;=$P$2),INDEX(WH_Backend!$DZ$6:$IO$125,$L92,20),0)</f>
        <v>0</v>
      </c>
      <c r="AG92">
        <f>IF(AND($L92&lt;=$P$2,21&lt;=$P$2),INDEX(WH_Backend!$DZ$6:$IO$125,$L92,21),0)</f>
        <v>0</v>
      </c>
      <c r="AH92">
        <f>IF(AND($L92&lt;=$P$2,22&lt;=$P$2),INDEX(WH_Backend!$DZ$6:$IO$125,$L92,22),0)</f>
        <v>0</v>
      </c>
      <c r="AI92">
        <f>IF(AND($L92&lt;=$P$2,23&lt;=$P$2),INDEX(WH_Backend!$DZ$6:$IO$125,$L92,23),0)</f>
        <v>0</v>
      </c>
      <c r="AJ92">
        <f>IF(AND($L92&lt;=$P$2,24&lt;=$P$2),INDEX(WH_Backend!$DZ$6:$IO$125,$L92,24),0)</f>
        <v>0</v>
      </c>
      <c r="AK92">
        <f>IF(AND($L92&lt;=$P$2,25&lt;=$P$2),INDEX(WH_Backend!$DZ$6:$IO$125,$L92,25),0)</f>
        <v>0</v>
      </c>
      <c r="AL92">
        <f>IF(AND($L92&lt;=$P$2,26&lt;=$P$2),INDEX(WH_Backend!$DZ$6:$IO$125,$L92,26),0)</f>
        <v>0</v>
      </c>
      <c r="AM92">
        <f>IF(AND($L92&lt;=$P$2,27&lt;=$P$2),INDEX(WH_Backend!$DZ$6:$IO$125,$L92,27),0)</f>
        <v>0</v>
      </c>
      <c r="AN92">
        <f>IF(AND($L92&lt;=$P$2,28&lt;=$P$2),INDEX(WH_Backend!$DZ$6:$IO$125,$L92,28),0)</f>
        <v>0</v>
      </c>
      <c r="AO92">
        <f>IF(AND($L92&lt;=$P$2,29&lt;=$P$2),INDEX(WH_Backend!$DZ$6:$IO$125,$L92,29),0)</f>
        <v>0</v>
      </c>
      <c r="AP92">
        <f>IF(AND($L92&lt;=$P$2,30&lt;=$P$2),INDEX(WH_Backend!$DZ$6:$IO$125,$L92,30),0)</f>
        <v>0</v>
      </c>
      <c r="AQ92">
        <f>IF(AND($L92&lt;=$P$2,31&lt;=$P$2),INDEX(WH_Backend!$DZ$6:$IO$125,$L92,31),0)</f>
        <v>0</v>
      </c>
      <c r="AR92">
        <f>IF(AND($L92&lt;=$P$2,32&lt;=$P$2),INDEX(WH_Backend!$DZ$6:$IO$125,$L92,32),0)</f>
        <v>0</v>
      </c>
      <c r="AS92">
        <f>IF(AND($L92&lt;=$P$2,33&lt;=$P$2),INDEX(WH_Backend!$DZ$6:$IO$125,$L92,33),0)</f>
        <v>0</v>
      </c>
      <c r="AT92">
        <f>IF(AND($L92&lt;=$P$2,34&lt;=$P$2),INDEX(WH_Backend!$DZ$6:$IO$125,$L92,34),0)</f>
        <v>0</v>
      </c>
      <c r="AU92">
        <f>IF(AND($L92&lt;=$P$2,35&lt;=$P$2),INDEX(WH_Backend!$DZ$6:$IO$125,$L92,35),0)</f>
        <v>0</v>
      </c>
      <c r="AV92">
        <f>IF(AND($L92&lt;=$P$2,36&lt;=$P$2),INDEX(WH_Backend!$DZ$6:$IO$125,$L92,36),0)</f>
        <v>0</v>
      </c>
      <c r="AW92">
        <f>IF(AND($L92&lt;=$P$2,37&lt;=$P$2),INDEX(WH_Backend!$DZ$6:$IO$125,$L92,37),0)</f>
        <v>0</v>
      </c>
      <c r="AX92">
        <f>IF(AND($L92&lt;=$P$2,38&lt;=$P$2),INDEX(WH_Backend!$DZ$6:$IO$125,$L92,38),0)</f>
        <v>0</v>
      </c>
      <c r="AY92">
        <f>IF(AND($L92&lt;=$P$2,39&lt;=$P$2),INDEX(WH_Backend!$DZ$6:$IO$125,$L92,39),0)</f>
        <v>0</v>
      </c>
      <c r="AZ92">
        <f>IF(AND($L92&lt;=$P$2,40&lt;=$P$2),INDEX(WH_Backend!$DZ$6:$IO$125,$L92,40),0)</f>
        <v>0</v>
      </c>
      <c r="BA92">
        <f>IF(AND($L92&lt;=$P$2,41&lt;=$P$2),INDEX(WH_Backend!$DZ$6:$IO$125,$L92,41),0)</f>
        <v>0</v>
      </c>
      <c r="BB92">
        <f>IF(AND($L92&lt;=$P$2,42&lt;=$P$2),INDEX(WH_Backend!$DZ$6:$IO$125,$L92,42),0)</f>
        <v>0</v>
      </c>
      <c r="BC92">
        <f>IF(AND($L92&lt;=$P$2,43&lt;=$P$2),INDEX(WH_Backend!$DZ$6:$IO$125,$L92,43),0)</f>
        <v>0</v>
      </c>
      <c r="BD92">
        <f>IF(AND($L92&lt;=$P$2,44&lt;=$P$2),INDEX(WH_Backend!$DZ$6:$IO$125,$L92,44),0)</f>
        <v>0</v>
      </c>
      <c r="BE92">
        <f>IF(AND($L92&lt;=$P$2,45&lt;=$P$2),INDEX(WH_Backend!$DZ$6:$IO$125,$L92,45),0)</f>
        <v>0</v>
      </c>
      <c r="BF92">
        <f>IF(AND($L92&lt;=$P$2,46&lt;=$P$2),INDEX(WH_Backend!$DZ$6:$IO$125,$L92,46),0)</f>
        <v>0</v>
      </c>
      <c r="BG92">
        <f>IF(AND($L92&lt;=$P$2,47&lt;=$P$2),INDEX(WH_Backend!$DZ$6:$IO$125,$L92,47),0)</f>
        <v>0</v>
      </c>
      <c r="BH92">
        <f>IF(AND($L92&lt;=$P$2,48&lt;=$P$2),INDEX(WH_Backend!$DZ$6:$IO$125,$L92,48),0)</f>
        <v>0</v>
      </c>
      <c r="BI92">
        <f>IF(AND($L92&lt;=$P$2,49&lt;=$P$2),INDEX(WH_Backend!$DZ$6:$IO$125,$L92,49),0)</f>
        <v>0</v>
      </c>
      <c r="BJ92">
        <f>IF(AND($L92&lt;=$P$2,50&lt;=$P$2),INDEX(WH_Backend!$DZ$6:$IO$125,$L92,50),0)</f>
        <v>0</v>
      </c>
      <c r="BK92">
        <f>IF(AND($L92&lt;=$P$2,51&lt;=$P$2),INDEX(WH_Backend!$DZ$6:$IO$125,$L92,51),0)</f>
        <v>0</v>
      </c>
      <c r="BL92">
        <f>IF(AND($L92&lt;=$P$2,52&lt;=$P$2),INDEX(WH_Backend!$DZ$6:$IO$125,$L92,52),0)</f>
        <v>0</v>
      </c>
      <c r="BM92">
        <f>IF(AND($L92&lt;=$P$2,53&lt;=$P$2),INDEX(WH_Backend!$DZ$6:$IO$125,$L92,53),0)</f>
        <v>0</v>
      </c>
      <c r="BN92">
        <f>IF(AND($L92&lt;=$P$2,54&lt;=$P$2),INDEX(WH_Backend!$DZ$6:$IO$125,$L92,54),0)</f>
        <v>0</v>
      </c>
      <c r="BO92">
        <f>IF(AND($L92&lt;=$P$2,55&lt;=$P$2),INDEX(WH_Backend!$DZ$6:$IO$125,$L92,55),0)</f>
        <v>0</v>
      </c>
      <c r="BP92">
        <f>IF(AND($L92&lt;=$P$2,56&lt;=$P$2),INDEX(WH_Backend!$DZ$6:$IO$125,$L92,56),0)</f>
        <v>0</v>
      </c>
      <c r="BQ92">
        <f>IF(AND($L92&lt;=$P$2,57&lt;=$P$2),INDEX(WH_Backend!$DZ$6:$IO$125,$L92,57),0)</f>
        <v>0</v>
      </c>
      <c r="BR92">
        <f>IF(AND($L92&lt;=$P$2,58&lt;=$P$2),INDEX(WH_Backend!$DZ$6:$IO$125,$L92,58),0)</f>
        <v>0</v>
      </c>
      <c r="BS92">
        <f>IF(AND($L92&lt;=$P$2,59&lt;=$P$2),INDEX(WH_Backend!$DZ$6:$IO$125,$L92,59),0)</f>
        <v>0</v>
      </c>
      <c r="BT92">
        <f>IF(AND($L92&lt;=$P$2,60&lt;=$P$2),INDEX(WH_Backend!$DZ$6:$IO$125,$L92,60),0)</f>
        <v>0</v>
      </c>
      <c r="BU92">
        <f>IF(AND($L92&lt;=$P$2,61&lt;=$P$2),INDEX(WH_Backend!$DZ$6:$IO$125,$L92,61),0)</f>
        <v>0</v>
      </c>
      <c r="BV92">
        <f>IF(AND($L92&lt;=$P$2,62&lt;=$P$2),INDEX(WH_Backend!$DZ$6:$IO$125,$L92,62),0)</f>
        <v>0</v>
      </c>
      <c r="BW92">
        <f>IF(AND($L92&lt;=$P$2,63&lt;=$P$2),INDEX(WH_Backend!$DZ$6:$IO$125,$L92,63),0)</f>
        <v>0</v>
      </c>
      <c r="BX92">
        <f>IF(AND($L92&lt;=$P$2,64&lt;=$P$2),INDEX(WH_Backend!$DZ$6:$IO$125,$L92,64),0)</f>
        <v>0</v>
      </c>
      <c r="BY92">
        <f>IF(AND($L92&lt;=$P$2,65&lt;=$P$2),INDEX(WH_Backend!$DZ$6:$IO$125,$L92,65),0)</f>
        <v>0</v>
      </c>
      <c r="BZ92">
        <f>IF(AND($L92&lt;=$P$2,66&lt;=$P$2),INDEX(WH_Backend!$DZ$6:$IO$125,$L92,66),0)</f>
        <v>0</v>
      </c>
      <c r="CA92">
        <f>IF(AND($L92&lt;=$P$2,67&lt;=$P$2),INDEX(WH_Backend!$DZ$6:$IO$125,$L92,67),0)</f>
        <v>0</v>
      </c>
      <c r="CB92">
        <f>IF(AND($L92&lt;=$P$2,68&lt;=$P$2),INDEX(WH_Backend!$DZ$6:$IO$125,$L92,68),0)</f>
        <v>0</v>
      </c>
      <c r="CC92">
        <f>IF(AND($L92&lt;=$P$2,69&lt;=$P$2),INDEX(WH_Backend!$DZ$6:$IO$125,$L92,69),0)</f>
        <v>0</v>
      </c>
      <c r="CD92">
        <f>IF(AND($L92&lt;=$P$2,70&lt;=$P$2),INDEX(WH_Backend!$DZ$6:$IO$125,$L92,70),0)</f>
        <v>0</v>
      </c>
      <c r="CE92">
        <f>IF(AND($L92&lt;=$P$2,71&lt;=$P$2),INDEX(WH_Backend!$DZ$6:$IO$125,$L92,71),0)</f>
        <v>0</v>
      </c>
      <c r="CF92">
        <f>IF(AND($L92&lt;=$P$2,72&lt;=$P$2),INDEX(WH_Backend!$DZ$6:$IO$125,$L92,72),0)</f>
        <v>0</v>
      </c>
      <c r="CG92">
        <f>IF(AND($L92&lt;=$P$2,73&lt;=$P$2),INDEX(WH_Backend!$DZ$6:$IO$125,$L92,73),0)</f>
        <v>0</v>
      </c>
      <c r="CH92">
        <f>IF(AND($L92&lt;=$P$2,74&lt;=$P$2),INDEX(WH_Backend!$DZ$6:$IO$125,$L92,74),0)</f>
        <v>0</v>
      </c>
      <c r="CI92">
        <f>IF(AND($L92&lt;=$P$2,75&lt;=$P$2),INDEX(WH_Backend!$DZ$6:$IO$125,$L92,75),0)</f>
        <v>0</v>
      </c>
      <c r="CJ92">
        <f>IF(AND($L92&lt;=$P$2,76&lt;=$P$2),INDEX(WH_Backend!$DZ$6:$IO$125,$L92,76),0)</f>
        <v>0</v>
      </c>
      <c r="CK92">
        <f>IF(AND($L92&lt;=$P$2,77&lt;=$P$2),INDEX(WH_Backend!$DZ$6:$IO$125,$L92,77),0)</f>
        <v>0</v>
      </c>
      <c r="CL92">
        <f>IF(AND($L92&lt;=$P$2,78&lt;=$P$2),INDEX(WH_Backend!$DZ$6:$IO$125,$L92,78),0)</f>
        <v>0</v>
      </c>
      <c r="CM92">
        <f>IF(AND($L92&lt;=$P$2,79&lt;=$P$2),INDEX(WH_Backend!$DZ$6:$IO$125,$L92,79),0)</f>
        <v>0</v>
      </c>
      <c r="CN92">
        <f>IF(AND($L92&lt;=$P$2,80&lt;=$P$2),INDEX(WH_Backend!$DZ$6:$IO$125,$L92,80),0)</f>
        <v>0</v>
      </c>
      <c r="CO92">
        <f>IF(AND($L92&lt;=$P$2,81&lt;=$P$2),INDEX(WH_Backend!$DZ$6:$IO$125,$L92,81),0)</f>
        <v>0</v>
      </c>
      <c r="CP92">
        <f>IF(AND($L92&lt;=$P$2,82&lt;=$P$2),INDEX(WH_Backend!$DZ$6:$IO$125,$L92,82),0)</f>
        <v>0</v>
      </c>
      <c r="CQ92">
        <f>IF(AND($L92&lt;=$P$2,83&lt;=$P$2),INDEX(WH_Backend!$DZ$6:$IO$125,$L92,83),0)</f>
        <v>0</v>
      </c>
      <c r="CR92">
        <f>IF(AND($L92&lt;=$P$2,84&lt;=$P$2),INDEX(WH_Backend!$DZ$6:$IO$125,$L92,84),0)</f>
        <v>0</v>
      </c>
      <c r="CS92">
        <f>IF(AND($L92&lt;=$P$2,85&lt;=$P$2),INDEX(WH_Backend!$DZ$6:$IO$125,$L92,85),0)</f>
        <v>0</v>
      </c>
      <c r="CT92">
        <f>IF(AND($L92&lt;=$P$2,86&lt;=$P$2),INDEX(WH_Backend!$DZ$6:$IO$125,$L92,86),0)</f>
        <v>0</v>
      </c>
      <c r="CU92">
        <f>IF(AND($L92&lt;=$P$2,87&lt;=$P$2),INDEX(WH_Backend!$DZ$6:$IO$125,$L92,87),0)</f>
        <v>0</v>
      </c>
      <c r="CV92">
        <f>IF(AND($L92&lt;=$P$2,88&lt;=$P$2),INDEX(WH_Backend!$DZ$6:$IO$125,$L92,88),0)</f>
        <v>0</v>
      </c>
      <c r="CW92">
        <f>IF(AND($L92&lt;=$P$2,89&lt;=$P$2),INDEX(WH_Backend!$DZ$6:$IO$125,$L92,89),0)</f>
        <v>0</v>
      </c>
      <c r="CX92">
        <f>IF(AND($L92&lt;=$P$2,90&lt;=$P$2),INDEX(WH_Backend!$DZ$6:$IO$125,$L92,90),0)</f>
        <v>0</v>
      </c>
      <c r="CY92">
        <f>IF(AND($L92&lt;=$P$2,91&lt;=$P$2),INDEX(WH_Backend!$DZ$6:$IO$125,$L92,91),0)</f>
        <v>0</v>
      </c>
      <c r="CZ92">
        <f>IF(AND($L92&lt;=$P$2,92&lt;=$P$2),INDEX(WH_Backend!$DZ$6:$IO$125,$L92,92),0)</f>
        <v>0</v>
      </c>
      <c r="DA92">
        <f>IF(AND($L92&lt;=$P$2,93&lt;=$P$2),INDEX(WH_Backend!$DZ$6:$IO$125,$L92,93),0)</f>
        <v>0</v>
      </c>
      <c r="DB92">
        <f>IF(AND($L92&lt;=$P$2,94&lt;=$P$2),INDEX(WH_Backend!$DZ$6:$IO$125,$L92,94),0)</f>
        <v>0</v>
      </c>
      <c r="DC92">
        <f>IF(AND($L92&lt;=$P$2,95&lt;=$P$2),INDEX(WH_Backend!$DZ$6:$IO$125,$L92,95),0)</f>
        <v>0</v>
      </c>
      <c r="DD92">
        <f>IF(AND($L92&lt;=$P$2,96&lt;=$P$2),INDEX(WH_Backend!$DZ$6:$IO$125,$L92,96),0)</f>
        <v>0</v>
      </c>
      <c r="DE92">
        <f>IF(AND($L92&lt;=$P$2,97&lt;=$P$2),INDEX(WH_Backend!$DZ$6:$IO$125,$L92,97),0)</f>
        <v>0</v>
      </c>
      <c r="DF92">
        <f>IF(AND($L92&lt;=$P$2,98&lt;=$P$2),INDEX(WH_Backend!$DZ$6:$IO$125,$L92,98),0)</f>
        <v>0</v>
      </c>
      <c r="DG92">
        <f>IF(AND($L92&lt;=$P$2,99&lt;=$P$2),INDEX(WH_Backend!$DZ$6:$IO$125,$L92,99),0)</f>
        <v>0</v>
      </c>
      <c r="DH92">
        <f>IF(AND($L92&lt;=$P$2,100&lt;=$P$2),INDEX(WH_Backend!$DZ$6:$IO$125,$L92,100),0)</f>
        <v>0</v>
      </c>
      <c r="DI92">
        <f>IF(AND($L92&lt;=$P$2,101&lt;=$P$2),INDEX(WH_Backend!$DZ$6:$IO$125,$L92,101),0)</f>
        <v>0</v>
      </c>
      <c r="DJ92">
        <f>IF(AND($L92&lt;=$P$2,102&lt;=$P$2),INDEX(WH_Backend!$DZ$6:$IO$125,$L92,102),0)</f>
        <v>0</v>
      </c>
      <c r="DK92">
        <f>IF(AND($L92&lt;=$P$2,103&lt;=$P$2),INDEX(WH_Backend!$DZ$6:$IO$125,$L92,103),0)</f>
        <v>0</v>
      </c>
      <c r="DL92">
        <f>IF(AND($L92&lt;=$P$2,104&lt;=$P$2),INDEX(WH_Backend!$DZ$6:$IO$125,$L92,104),0)</f>
        <v>0</v>
      </c>
      <c r="DM92">
        <f>IF(AND($L92&lt;=$P$2,105&lt;=$P$2),INDEX(WH_Backend!$DZ$6:$IO$125,$L92,105),0)</f>
        <v>0</v>
      </c>
      <c r="DN92">
        <f>IF(AND($L92&lt;=$P$2,106&lt;=$P$2),INDEX(WH_Backend!$DZ$6:$IO$125,$L92,106),0)</f>
        <v>0</v>
      </c>
      <c r="DO92">
        <f>IF(AND($L92&lt;=$P$2,107&lt;=$P$2),INDEX(WH_Backend!$DZ$6:$IO$125,$L92,107),0)</f>
        <v>0</v>
      </c>
      <c r="DP92">
        <f>IF(AND($L92&lt;=$P$2,108&lt;=$P$2),INDEX(WH_Backend!$DZ$6:$IO$125,$L92,108),0)</f>
        <v>0</v>
      </c>
      <c r="DQ92">
        <f>IF(AND($L92&lt;=$P$2,109&lt;=$P$2),INDEX(WH_Backend!$DZ$6:$IO$125,$L92,109),0)</f>
        <v>0</v>
      </c>
      <c r="DR92">
        <f>IF(AND($L92&lt;=$P$2,110&lt;=$P$2),INDEX(WH_Backend!$DZ$6:$IO$125,$L92,110),0)</f>
        <v>0</v>
      </c>
      <c r="DS92">
        <f>IF(AND($L92&lt;=$P$2,111&lt;=$P$2),INDEX(WH_Backend!$DZ$6:$IO$125,$L92,111),0)</f>
        <v>0</v>
      </c>
      <c r="DT92">
        <f>IF(AND($L92&lt;=$P$2,112&lt;=$P$2),INDEX(WH_Backend!$DZ$6:$IO$125,$L92,112),0)</f>
        <v>0</v>
      </c>
      <c r="DU92">
        <f>IF(AND($L92&lt;=$P$2,113&lt;=$P$2),INDEX(WH_Backend!$DZ$6:$IO$125,$L92,113),0)</f>
        <v>0</v>
      </c>
      <c r="DV92">
        <f>IF(AND($L92&lt;=$P$2,114&lt;=$P$2),INDEX(WH_Backend!$DZ$6:$IO$125,$L92,114),0)</f>
        <v>0</v>
      </c>
      <c r="DW92">
        <f>IF(AND($L92&lt;=$P$2,115&lt;=$P$2),INDEX(WH_Backend!$DZ$6:$IO$125,$L92,115),0)</f>
        <v>0</v>
      </c>
      <c r="DX92">
        <f>IF(AND($L92&lt;=$P$2,116&lt;=$P$2),INDEX(WH_Backend!$DZ$6:$IO$125,$L92,116),0)</f>
        <v>0</v>
      </c>
      <c r="DY92">
        <f>IF(AND($L92&lt;=$P$2,117&lt;=$P$2),INDEX(WH_Backend!$DZ$6:$IO$125,$L92,117),0)</f>
        <v>0</v>
      </c>
      <c r="DZ92">
        <f>IF(AND($L92&lt;=$P$2,118&lt;=$P$2),INDEX(WH_Backend!$DZ$6:$IO$125,$L92,118),0)</f>
        <v>0</v>
      </c>
      <c r="EA92">
        <f>IF(AND($L92&lt;=$P$2,119&lt;=$P$2),INDEX(WH_Backend!$DZ$6:$IO$125,$L92,119),0)</f>
        <v>0</v>
      </c>
      <c r="EB92">
        <f>IF(AND($L92&lt;=$P$2,120&lt;=$P$2),INDEX(WH_Backend!$DZ$6:$IO$125,$L92,120),0)</f>
        <v>0</v>
      </c>
    </row>
    <row r="93" spans="1:132" ht="15">
      <c r="A93" s="25">
        <f>IF(L93&lt;=$P$2,INDEX(WH_Backend!$E$6:$E$125,L93),0)</f>
        <v>0</v>
      </c>
      <c r="B93" s="25">
        <f t="array" ref="B93">IF(L93&lt;=$P$2,MMULT(M218:INDEX(M218:EF218,$P$2),$A$6:INDEX($A$6:$A$125,$P$2)),0)</f>
        <v>0</v>
      </c>
      <c r="C93" s="25">
        <f t="shared" si="3"/>
        <v>0</v>
      </c>
      <c r="E93" t="str">
        <f>IF(L93&lt;=$P$2,Inputs!A93,"")</f>
        <v/>
      </c>
      <c r="F93" s="25" t="str">
        <f>IF(L93&lt;=$P$2,Inputs!D93,"")</f>
        <v/>
      </c>
      <c r="G93" s="25" t="str">
        <f t="shared" si="4"/>
        <v/>
      </c>
      <c r="J93" t="str">
        <f>IF($L93&lt;=$E$2,WH_Numerical!$F93,"")</f>
        <v/>
      </c>
      <c r="L93" s="10">
        <v>88</v>
      </c>
      <c r="M93">
        <f>IF(AND($L93&lt;=$P$2,1&lt;=$P$2),INDEX(WH_Backend!$DZ$6:$IO$125,$L93,1),0)</f>
        <v>0</v>
      </c>
      <c r="N93">
        <f>IF(AND($L93&lt;=$P$2,2&lt;=$P$2),INDEX(WH_Backend!$DZ$6:$IO$125,$L93,2),0)</f>
        <v>0</v>
      </c>
      <c r="O93">
        <f>IF(AND($L93&lt;=$P$2,3&lt;=$P$2),INDEX(WH_Backend!$DZ$6:$IO$125,$L93,3),0)</f>
        <v>0</v>
      </c>
      <c r="P93">
        <f>IF(AND($L93&lt;=$P$2,4&lt;=$P$2),INDEX(WH_Backend!$DZ$6:$IO$125,$L93,4),0)</f>
        <v>0</v>
      </c>
      <c r="Q93">
        <f>IF(AND($L93&lt;=$P$2,5&lt;=$P$2),INDEX(WH_Backend!$DZ$6:$IO$125,$L93,5),0)</f>
        <v>0</v>
      </c>
      <c r="R93">
        <f>IF(AND($L93&lt;=$P$2,6&lt;=$P$2),INDEX(WH_Backend!$DZ$6:$IO$125,$L93,6),0)</f>
        <v>0</v>
      </c>
      <c r="S93">
        <f>IF(AND($L93&lt;=$P$2,7&lt;=$P$2),INDEX(WH_Backend!$DZ$6:$IO$125,$L93,7),0)</f>
        <v>0</v>
      </c>
      <c r="T93">
        <f>IF(AND($L93&lt;=$P$2,8&lt;=$P$2),INDEX(WH_Backend!$DZ$6:$IO$125,$L93,8),0)</f>
        <v>0</v>
      </c>
      <c r="U93">
        <f>IF(AND($L93&lt;=$P$2,9&lt;=$P$2),INDEX(WH_Backend!$DZ$6:$IO$125,$L93,9),0)</f>
        <v>0</v>
      </c>
      <c r="V93">
        <f>IF(AND($L93&lt;=$P$2,10&lt;=$P$2),INDEX(WH_Backend!$DZ$6:$IO$125,$L93,10),0)</f>
        <v>0</v>
      </c>
      <c r="W93">
        <f>IF(AND($L93&lt;=$P$2,11&lt;=$P$2),INDEX(WH_Backend!$DZ$6:$IO$125,$L93,11),0)</f>
        <v>0</v>
      </c>
      <c r="X93">
        <f>IF(AND($L93&lt;=$P$2,12&lt;=$P$2),INDEX(WH_Backend!$DZ$6:$IO$125,$L93,12),0)</f>
        <v>0</v>
      </c>
      <c r="Y93">
        <f>IF(AND($L93&lt;=$P$2,13&lt;=$P$2),INDEX(WH_Backend!$DZ$6:$IO$125,$L93,13),0)</f>
        <v>0</v>
      </c>
      <c r="Z93">
        <f>IF(AND($L93&lt;=$P$2,14&lt;=$P$2),INDEX(WH_Backend!$DZ$6:$IO$125,$L93,14),0)</f>
        <v>0</v>
      </c>
      <c r="AA93">
        <f>IF(AND($L93&lt;=$P$2,15&lt;=$P$2),INDEX(WH_Backend!$DZ$6:$IO$125,$L93,15),0)</f>
        <v>0</v>
      </c>
      <c r="AB93">
        <f>IF(AND($L93&lt;=$P$2,16&lt;=$P$2),INDEX(WH_Backend!$DZ$6:$IO$125,$L93,16),0)</f>
        <v>0</v>
      </c>
      <c r="AC93">
        <f>IF(AND($L93&lt;=$P$2,17&lt;=$P$2),INDEX(WH_Backend!$DZ$6:$IO$125,$L93,17),0)</f>
        <v>0</v>
      </c>
      <c r="AD93">
        <f>IF(AND($L93&lt;=$P$2,18&lt;=$P$2),INDEX(WH_Backend!$DZ$6:$IO$125,$L93,18),0)</f>
        <v>0</v>
      </c>
      <c r="AE93">
        <f>IF(AND($L93&lt;=$P$2,19&lt;=$P$2),INDEX(WH_Backend!$DZ$6:$IO$125,$L93,19),0)</f>
        <v>0</v>
      </c>
      <c r="AF93">
        <f>IF(AND($L93&lt;=$P$2,20&lt;=$P$2),INDEX(WH_Backend!$DZ$6:$IO$125,$L93,20),0)</f>
        <v>0</v>
      </c>
      <c r="AG93">
        <f>IF(AND($L93&lt;=$P$2,21&lt;=$P$2),INDEX(WH_Backend!$DZ$6:$IO$125,$L93,21),0)</f>
        <v>0</v>
      </c>
      <c r="AH93">
        <f>IF(AND($L93&lt;=$P$2,22&lt;=$P$2),INDEX(WH_Backend!$DZ$6:$IO$125,$L93,22),0)</f>
        <v>0</v>
      </c>
      <c r="AI93">
        <f>IF(AND($L93&lt;=$P$2,23&lt;=$P$2),INDEX(WH_Backend!$DZ$6:$IO$125,$L93,23),0)</f>
        <v>0</v>
      </c>
      <c r="AJ93">
        <f>IF(AND($L93&lt;=$P$2,24&lt;=$P$2),INDEX(WH_Backend!$DZ$6:$IO$125,$L93,24),0)</f>
        <v>0</v>
      </c>
      <c r="AK93">
        <f>IF(AND($L93&lt;=$P$2,25&lt;=$P$2),INDEX(WH_Backend!$DZ$6:$IO$125,$L93,25),0)</f>
        <v>0</v>
      </c>
      <c r="AL93">
        <f>IF(AND($L93&lt;=$P$2,26&lt;=$P$2),INDEX(WH_Backend!$DZ$6:$IO$125,$L93,26),0)</f>
        <v>0</v>
      </c>
      <c r="AM93">
        <f>IF(AND($L93&lt;=$P$2,27&lt;=$P$2),INDEX(WH_Backend!$DZ$6:$IO$125,$L93,27),0)</f>
        <v>0</v>
      </c>
      <c r="AN93">
        <f>IF(AND($L93&lt;=$P$2,28&lt;=$P$2),INDEX(WH_Backend!$DZ$6:$IO$125,$L93,28),0)</f>
        <v>0</v>
      </c>
      <c r="AO93">
        <f>IF(AND($L93&lt;=$P$2,29&lt;=$P$2),INDEX(WH_Backend!$DZ$6:$IO$125,$L93,29),0)</f>
        <v>0</v>
      </c>
      <c r="AP93">
        <f>IF(AND($L93&lt;=$P$2,30&lt;=$P$2),INDEX(WH_Backend!$DZ$6:$IO$125,$L93,30),0)</f>
        <v>0</v>
      </c>
      <c r="AQ93">
        <f>IF(AND($L93&lt;=$P$2,31&lt;=$P$2),INDEX(WH_Backend!$DZ$6:$IO$125,$L93,31),0)</f>
        <v>0</v>
      </c>
      <c r="AR93">
        <f>IF(AND($L93&lt;=$P$2,32&lt;=$P$2),INDEX(WH_Backend!$DZ$6:$IO$125,$L93,32),0)</f>
        <v>0</v>
      </c>
      <c r="AS93">
        <f>IF(AND($L93&lt;=$P$2,33&lt;=$P$2),INDEX(WH_Backend!$DZ$6:$IO$125,$L93,33),0)</f>
        <v>0</v>
      </c>
      <c r="AT93">
        <f>IF(AND($L93&lt;=$P$2,34&lt;=$P$2),INDEX(WH_Backend!$DZ$6:$IO$125,$L93,34),0)</f>
        <v>0</v>
      </c>
      <c r="AU93">
        <f>IF(AND($L93&lt;=$P$2,35&lt;=$P$2),INDEX(WH_Backend!$DZ$6:$IO$125,$L93,35),0)</f>
        <v>0</v>
      </c>
      <c r="AV93">
        <f>IF(AND($L93&lt;=$P$2,36&lt;=$P$2),INDEX(WH_Backend!$DZ$6:$IO$125,$L93,36),0)</f>
        <v>0</v>
      </c>
      <c r="AW93">
        <f>IF(AND($L93&lt;=$P$2,37&lt;=$P$2),INDEX(WH_Backend!$DZ$6:$IO$125,$L93,37),0)</f>
        <v>0</v>
      </c>
      <c r="AX93">
        <f>IF(AND($L93&lt;=$P$2,38&lt;=$P$2),INDEX(WH_Backend!$DZ$6:$IO$125,$L93,38),0)</f>
        <v>0</v>
      </c>
      <c r="AY93">
        <f>IF(AND($L93&lt;=$P$2,39&lt;=$P$2),INDEX(WH_Backend!$DZ$6:$IO$125,$L93,39),0)</f>
        <v>0</v>
      </c>
      <c r="AZ93">
        <f>IF(AND($L93&lt;=$P$2,40&lt;=$P$2),INDEX(WH_Backend!$DZ$6:$IO$125,$L93,40),0)</f>
        <v>0</v>
      </c>
      <c r="BA93">
        <f>IF(AND($L93&lt;=$P$2,41&lt;=$P$2),INDEX(WH_Backend!$DZ$6:$IO$125,$L93,41),0)</f>
        <v>0</v>
      </c>
      <c r="BB93">
        <f>IF(AND($L93&lt;=$P$2,42&lt;=$P$2),INDEX(WH_Backend!$DZ$6:$IO$125,$L93,42),0)</f>
        <v>0</v>
      </c>
      <c r="BC93">
        <f>IF(AND($L93&lt;=$P$2,43&lt;=$P$2),INDEX(WH_Backend!$DZ$6:$IO$125,$L93,43),0)</f>
        <v>0</v>
      </c>
      <c r="BD93">
        <f>IF(AND($L93&lt;=$P$2,44&lt;=$P$2),INDEX(WH_Backend!$DZ$6:$IO$125,$L93,44),0)</f>
        <v>0</v>
      </c>
      <c r="BE93">
        <f>IF(AND($L93&lt;=$P$2,45&lt;=$P$2),INDEX(WH_Backend!$DZ$6:$IO$125,$L93,45),0)</f>
        <v>0</v>
      </c>
      <c r="BF93">
        <f>IF(AND($L93&lt;=$P$2,46&lt;=$P$2),INDEX(WH_Backend!$DZ$6:$IO$125,$L93,46),0)</f>
        <v>0</v>
      </c>
      <c r="BG93">
        <f>IF(AND($L93&lt;=$P$2,47&lt;=$P$2),INDEX(WH_Backend!$DZ$6:$IO$125,$L93,47),0)</f>
        <v>0</v>
      </c>
      <c r="BH93">
        <f>IF(AND($L93&lt;=$P$2,48&lt;=$P$2),INDEX(WH_Backend!$DZ$6:$IO$125,$L93,48),0)</f>
        <v>0</v>
      </c>
      <c r="BI93">
        <f>IF(AND($L93&lt;=$P$2,49&lt;=$P$2),INDEX(WH_Backend!$DZ$6:$IO$125,$L93,49),0)</f>
        <v>0</v>
      </c>
      <c r="BJ93">
        <f>IF(AND($L93&lt;=$P$2,50&lt;=$P$2),INDEX(WH_Backend!$DZ$6:$IO$125,$L93,50),0)</f>
        <v>0</v>
      </c>
      <c r="BK93">
        <f>IF(AND($L93&lt;=$P$2,51&lt;=$P$2),INDEX(WH_Backend!$DZ$6:$IO$125,$L93,51),0)</f>
        <v>0</v>
      </c>
      <c r="BL93">
        <f>IF(AND($L93&lt;=$P$2,52&lt;=$P$2),INDEX(WH_Backend!$DZ$6:$IO$125,$L93,52),0)</f>
        <v>0</v>
      </c>
      <c r="BM93">
        <f>IF(AND($L93&lt;=$P$2,53&lt;=$P$2),INDEX(WH_Backend!$DZ$6:$IO$125,$L93,53),0)</f>
        <v>0</v>
      </c>
      <c r="BN93">
        <f>IF(AND($L93&lt;=$P$2,54&lt;=$P$2),INDEX(WH_Backend!$DZ$6:$IO$125,$L93,54),0)</f>
        <v>0</v>
      </c>
      <c r="BO93">
        <f>IF(AND($L93&lt;=$P$2,55&lt;=$P$2),INDEX(WH_Backend!$DZ$6:$IO$125,$L93,55),0)</f>
        <v>0</v>
      </c>
      <c r="BP93">
        <f>IF(AND($L93&lt;=$P$2,56&lt;=$P$2),INDEX(WH_Backend!$DZ$6:$IO$125,$L93,56),0)</f>
        <v>0</v>
      </c>
      <c r="BQ93">
        <f>IF(AND($L93&lt;=$P$2,57&lt;=$P$2),INDEX(WH_Backend!$DZ$6:$IO$125,$L93,57),0)</f>
        <v>0</v>
      </c>
      <c r="BR93">
        <f>IF(AND($L93&lt;=$P$2,58&lt;=$P$2),INDEX(WH_Backend!$DZ$6:$IO$125,$L93,58),0)</f>
        <v>0</v>
      </c>
      <c r="BS93">
        <f>IF(AND($L93&lt;=$P$2,59&lt;=$P$2),INDEX(WH_Backend!$DZ$6:$IO$125,$L93,59),0)</f>
        <v>0</v>
      </c>
      <c r="BT93">
        <f>IF(AND($L93&lt;=$P$2,60&lt;=$P$2),INDEX(WH_Backend!$DZ$6:$IO$125,$L93,60),0)</f>
        <v>0</v>
      </c>
      <c r="BU93">
        <f>IF(AND($L93&lt;=$P$2,61&lt;=$P$2),INDEX(WH_Backend!$DZ$6:$IO$125,$L93,61),0)</f>
        <v>0</v>
      </c>
      <c r="BV93">
        <f>IF(AND($L93&lt;=$P$2,62&lt;=$P$2),INDEX(WH_Backend!$DZ$6:$IO$125,$L93,62),0)</f>
        <v>0</v>
      </c>
      <c r="BW93">
        <f>IF(AND($L93&lt;=$P$2,63&lt;=$P$2),INDEX(WH_Backend!$DZ$6:$IO$125,$L93,63),0)</f>
        <v>0</v>
      </c>
      <c r="BX93">
        <f>IF(AND($L93&lt;=$P$2,64&lt;=$P$2),INDEX(WH_Backend!$DZ$6:$IO$125,$L93,64),0)</f>
        <v>0</v>
      </c>
      <c r="BY93">
        <f>IF(AND($L93&lt;=$P$2,65&lt;=$P$2),INDEX(WH_Backend!$DZ$6:$IO$125,$L93,65),0)</f>
        <v>0</v>
      </c>
      <c r="BZ93">
        <f>IF(AND($L93&lt;=$P$2,66&lt;=$P$2),INDEX(WH_Backend!$DZ$6:$IO$125,$L93,66),0)</f>
        <v>0</v>
      </c>
      <c r="CA93">
        <f>IF(AND($L93&lt;=$P$2,67&lt;=$P$2),INDEX(WH_Backend!$DZ$6:$IO$125,$L93,67),0)</f>
        <v>0</v>
      </c>
      <c r="CB93">
        <f>IF(AND($L93&lt;=$P$2,68&lt;=$P$2),INDEX(WH_Backend!$DZ$6:$IO$125,$L93,68),0)</f>
        <v>0</v>
      </c>
      <c r="CC93">
        <f>IF(AND($L93&lt;=$P$2,69&lt;=$P$2),INDEX(WH_Backend!$DZ$6:$IO$125,$L93,69),0)</f>
        <v>0</v>
      </c>
      <c r="CD93">
        <f>IF(AND($L93&lt;=$P$2,70&lt;=$P$2),INDEX(WH_Backend!$DZ$6:$IO$125,$L93,70),0)</f>
        <v>0</v>
      </c>
      <c r="CE93">
        <f>IF(AND($L93&lt;=$P$2,71&lt;=$P$2),INDEX(WH_Backend!$DZ$6:$IO$125,$L93,71),0)</f>
        <v>0</v>
      </c>
      <c r="CF93">
        <f>IF(AND($L93&lt;=$P$2,72&lt;=$P$2),INDEX(WH_Backend!$DZ$6:$IO$125,$L93,72),0)</f>
        <v>0</v>
      </c>
      <c r="CG93">
        <f>IF(AND($L93&lt;=$P$2,73&lt;=$P$2),INDEX(WH_Backend!$DZ$6:$IO$125,$L93,73),0)</f>
        <v>0</v>
      </c>
      <c r="CH93">
        <f>IF(AND($L93&lt;=$P$2,74&lt;=$P$2),INDEX(WH_Backend!$DZ$6:$IO$125,$L93,74),0)</f>
        <v>0</v>
      </c>
      <c r="CI93">
        <f>IF(AND($L93&lt;=$P$2,75&lt;=$P$2),INDEX(WH_Backend!$DZ$6:$IO$125,$L93,75),0)</f>
        <v>0</v>
      </c>
      <c r="CJ93">
        <f>IF(AND($L93&lt;=$P$2,76&lt;=$P$2),INDEX(WH_Backend!$DZ$6:$IO$125,$L93,76),0)</f>
        <v>0</v>
      </c>
      <c r="CK93">
        <f>IF(AND($L93&lt;=$P$2,77&lt;=$P$2),INDEX(WH_Backend!$DZ$6:$IO$125,$L93,77),0)</f>
        <v>0</v>
      </c>
      <c r="CL93">
        <f>IF(AND($L93&lt;=$P$2,78&lt;=$P$2),INDEX(WH_Backend!$DZ$6:$IO$125,$L93,78),0)</f>
        <v>0</v>
      </c>
      <c r="CM93">
        <f>IF(AND($L93&lt;=$P$2,79&lt;=$P$2),INDEX(WH_Backend!$DZ$6:$IO$125,$L93,79),0)</f>
        <v>0</v>
      </c>
      <c r="CN93">
        <f>IF(AND($L93&lt;=$P$2,80&lt;=$P$2),INDEX(WH_Backend!$DZ$6:$IO$125,$L93,80),0)</f>
        <v>0</v>
      </c>
      <c r="CO93">
        <f>IF(AND($L93&lt;=$P$2,81&lt;=$P$2),INDEX(WH_Backend!$DZ$6:$IO$125,$L93,81),0)</f>
        <v>0</v>
      </c>
      <c r="CP93">
        <f>IF(AND($L93&lt;=$P$2,82&lt;=$P$2),INDEX(WH_Backend!$DZ$6:$IO$125,$L93,82),0)</f>
        <v>0</v>
      </c>
      <c r="CQ93">
        <f>IF(AND($L93&lt;=$P$2,83&lt;=$P$2),INDEX(WH_Backend!$DZ$6:$IO$125,$L93,83),0)</f>
        <v>0</v>
      </c>
      <c r="CR93">
        <f>IF(AND($L93&lt;=$P$2,84&lt;=$P$2),INDEX(WH_Backend!$DZ$6:$IO$125,$L93,84),0)</f>
        <v>0</v>
      </c>
      <c r="CS93">
        <f>IF(AND($L93&lt;=$P$2,85&lt;=$P$2),INDEX(WH_Backend!$DZ$6:$IO$125,$L93,85),0)</f>
        <v>0</v>
      </c>
      <c r="CT93">
        <f>IF(AND($L93&lt;=$P$2,86&lt;=$P$2),INDEX(WH_Backend!$DZ$6:$IO$125,$L93,86),0)</f>
        <v>0</v>
      </c>
      <c r="CU93">
        <f>IF(AND($L93&lt;=$P$2,87&lt;=$P$2),INDEX(WH_Backend!$DZ$6:$IO$125,$L93,87),0)</f>
        <v>0</v>
      </c>
      <c r="CV93">
        <f>IF(AND($L93&lt;=$P$2,88&lt;=$P$2),INDEX(WH_Backend!$DZ$6:$IO$125,$L93,88),0)</f>
        <v>0</v>
      </c>
      <c r="CW93">
        <f>IF(AND($L93&lt;=$P$2,89&lt;=$P$2),INDEX(WH_Backend!$DZ$6:$IO$125,$L93,89),0)</f>
        <v>0</v>
      </c>
      <c r="CX93">
        <f>IF(AND($L93&lt;=$P$2,90&lt;=$P$2),INDEX(WH_Backend!$DZ$6:$IO$125,$L93,90),0)</f>
        <v>0</v>
      </c>
      <c r="CY93">
        <f>IF(AND($L93&lt;=$P$2,91&lt;=$P$2),INDEX(WH_Backend!$DZ$6:$IO$125,$L93,91),0)</f>
        <v>0</v>
      </c>
      <c r="CZ93">
        <f>IF(AND($L93&lt;=$P$2,92&lt;=$P$2),INDEX(WH_Backend!$DZ$6:$IO$125,$L93,92),0)</f>
        <v>0</v>
      </c>
      <c r="DA93">
        <f>IF(AND($L93&lt;=$P$2,93&lt;=$P$2),INDEX(WH_Backend!$DZ$6:$IO$125,$L93,93),0)</f>
        <v>0</v>
      </c>
      <c r="DB93">
        <f>IF(AND($L93&lt;=$P$2,94&lt;=$P$2),INDEX(WH_Backend!$DZ$6:$IO$125,$L93,94),0)</f>
        <v>0</v>
      </c>
      <c r="DC93">
        <f>IF(AND($L93&lt;=$P$2,95&lt;=$P$2),INDEX(WH_Backend!$DZ$6:$IO$125,$L93,95),0)</f>
        <v>0</v>
      </c>
      <c r="DD93">
        <f>IF(AND($L93&lt;=$P$2,96&lt;=$P$2),INDEX(WH_Backend!$DZ$6:$IO$125,$L93,96),0)</f>
        <v>0</v>
      </c>
      <c r="DE93">
        <f>IF(AND($L93&lt;=$P$2,97&lt;=$P$2),INDEX(WH_Backend!$DZ$6:$IO$125,$L93,97),0)</f>
        <v>0</v>
      </c>
      <c r="DF93">
        <f>IF(AND($L93&lt;=$P$2,98&lt;=$P$2),INDEX(WH_Backend!$DZ$6:$IO$125,$L93,98),0)</f>
        <v>0</v>
      </c>
      <c r="DG93">
        <f>IF(AND($L93&lt;=$P$2,99&lt;=$P$2),INDEX(WH_Backend!$DZ$6:$IO$125,$L93,99),0)</f>
        <v>0</v>
      </c>
      <c r="DH93">
        <f>IF(AND($L93&lt;=$P$2,100&lt;=$P$2),INDEX(WH_Backend!$DZ$6:$IO$125,$L93,100),0)</f>
        <v>0</v>
      </c>
      <c r="DI93">
        <f>IF(AND($L93&lt;=$P$2,101&lt;=$P$2),INDEX(WH_Backend!$DZ$6:$IO$125,$L93,101),0)</f>
        <v>0</v>
      </c>
      <c r="DJ93">
        <f>IF(AND($L93&lt;=$P$2,102&lt;=$P$2),INDEX(WH_Backend!$DZ$6:$IO$125,$L93,102),0)</f>
        <v>0</v>
      </c>
      <c r="DK93">
        <f>IF(AND($L93&lt;=$P$2,103&lt;=$P$2),INDEX(WH_Backend!$DZ$6:$IO$125,$L93,103),0)</f>
        <v>0</v>
      </c>
      <c r="DL93">
        <f>IF(AND($L93&lt;=$P$2,104&lt;=$P$2),INDEX(WH_Backend!$DZ$6:$IO$125,$L93,104),0)</f>
        <v>0</v>
      </c>
      <c r="DM93">
        <f>IF(AND($L93&lt;=$P$2,105&lt;=$P$2),INDEX(WH_Backend!$DZ$6:$IO$125,$L93,105),0)</f>
        <v>0</v>
      </c>
      <c r="DN93">
        <f>IF(AND($L93&lt;=$P$2,106&lt;=$P$2),INDEX(WH_Backend!$DZ$6:$IO$125,$L93,106),0)</f>
        <v>0</v>
      </c>
      <c r="DO93">
        <f>IF(AND($L93&lt;=$P$2,107&lt;=$P$2),INDEX(WH_Backend!$DZ$6:$IO$125,$L93,107),0)</f>
        <v>0</v>
      </c>
      <c r="DP93">
        <f>IF(AND($L93&lt;=$P$2,108&lt;=$P$2),INDEX(WH_Backend!$DZ$6:$IO$125,$L93,108),0)</f>
        <v>0</v>
      </c>
      <c r="DQ93">
        <f>IF(AND($L93&lt;=$P$2,109&lt;=$P$2),INDEX(WH_Backend!$DZ$6:$IO$125,$L93,109),0)</f>
        <v>0</v>
      </c>
      <c r="DR93">
        <f>IF(AND($L93&lt;=$P$2,110&lt;=$P$2),INDEX(WH_Backend!$DZ$6:$IO$125,$L93,110),0)</f>
        <v>0</v>
      </c>
      <c r="DS93">
        <f>IF(AND($L93&lt;=$P$2,111&lt;=$P$2),INDEX(WH_Backend!$DZ$6:$IO$125,$L93,111),0)</f>
        <v>0</v>
      </c>
      <c r="DT93">
        <f>IF(AND($L93&lt;=$P$2,112&lt;=$P$2),INDEX(WH_Backend!$DZ$6:$IO$125,$L93,112),0)</f>
        <v>0</v>
      </c>
      <c r="DU93">
        <f>IF(AND($L93&lt;=$P$2,113&lt;=$P$2),INDEX(WH_Backend!$DZ$6:$IO$125,$L93,113),0)</f>
        <v>0</v>
      </c>
      <c r="DV93">
        <f>IF(AND($L93&lt;=$P$2,114&lt;=$P$2),INDEX(WH_Backend!$DZ$6:$IO$125,$L93,114),0)</f>
        <v>0</v>
      </c>
      <c r="DW93">
        <f>IF(AND($L93&lt;=$P$2,115&lt;=$P$2),INDEX(WH_Backend!$DZ$6:$IO$125,$L93,115),0)</f>
        <v>0</v>
      </c>
      <c r="DX93">
        <f>IF(AND($L93&lt;=$P$2,116&lt;=$P$2),INDEX(WH_Backend!$DZ$6:$IO$125,$L93,116),0)</f>
        <v>0</v>
      </c>
      <c r="DY93">
        <f>IF(AND($L93&lt;=$P$2,117&lt;=$P$2),INDEX(WH_Backend!$DZ$6:$IO$125,$L93,117),0)</f>
        <v>0</v>
      </c>
      <c r="DZ93">
        <f>IF(AND($L93&lt;=$P$2,118&lt;=$P$2),INDEX(WH_Backend!$DZ$6:$IO$125,$L93,118),0)</f>
        <v>0</v>
      </c>
      <c r="EA93">
        <f>IF(AND($L93&lt;=$P$2,119&lt;=$P$2),INDEX(WH_Backend!$DZ$6:$IO$125,$L93,119),0)</f>
        <v>0</v>
      </c>
      <c r="EB93">
        <f>IF(AND($L93&lt;=$P$2,120&lt;=$P$2),INDEX(WH_Backend!$DZ$6:$IO$125,$L93,120),0)</f>
        <v>0</v>
      </c>
    </row>
    <row r="94" spans="1:132" ht="15">
      <c r="A94" s="25">
        <f>IF(L94&lt;=$P$2,INDEX(WH_Backend!$E$6:$E$125,L94),0)</f>
        <v>0</v>
      </c>
      <c r="B94" s="25">
        <f t="array" ref="B94">IF(L94&lt;=$P$2,MMULT(M219:INDEX(M219:EF219,$P$2),$A$6:INDEX($A$6:$A$125,$P$2)),0)</f>
        <v>0</v>
      </c>
      <c r="C94" s="25">
        <f t="shared" si="3"/>
        <v>0</v>
      </c>
      <c r="E94" t="str">
        <f>IF(L94&lt;=$P$2,Inputs!A94,"")</f>
        <v/>
      </c>
      <c r="F94" s="25" t="str">
        <f>IF(L94&lt;=$P$2,Inputs!D94,"")</f>
        <v/>
      </c>
      <c r="G94" s="25" t="str">
        <f t="shared" si="4"/>
        <v/>
      </c>
      <c r="J94" t="str">
        <f>IF($L94&lt;=$E$2,WH_Numerical!$F94,"")</f>
        <v/>
      </c>
      <c r="L94" s="10">
        <v>89</v>
      </c>
      <c r="M94">
        <f>IF(AND($L94&lt;=$P$2,1&lt;=$P$2),INDEX(WH_Backend!$DZ$6:$IO$125,$L94,1),0)</f>
        <v>0</v>
      </c>
      <c r="N94">
        <f>IF(AND($L94&lt;=$P$2,2&lt;=$P$2),INDEX(WH_Backend!$DZ$6:$IO$125,$L94,2),0)</f>
        <v>0</v>
      </c>
      <c r="O94">
        <f>IF(AND($L94&lt;=$P$2,3&lt;=$P$2),INDEX(WH_Backend!$DZ$6:$IO$125,$L94,3),0)</f>
        <v>0</v>
      </c>
      <c r="P94">
        <f>IF(AND($L94&lt;=$P$2,4&lt;=$P$2),INDEX(WH_Backend!$DZ$6:$IO$125,$L94,4),0)</f>
        <v>0</v>
      </c>
      <c r="Q94">
        <f>IF(AND($L94&lt;=$P$2,5&lt;=$P$2),INDEX(WH_Backend!$DZ$6:$IO$125,$L94,5),0)</f>
        <v>0</v>
      </c>
      <c r="R94">
        <f>IF(AND($L94&lt;=$P$2,6&lt;=$P$2),INDEX(WH_Backend!$DZ$6:$IO$125,$L94,6),0)</f>
        <v>0</v>
      </c>
      <c r="S94">
        <f>IF(AND($L94&lt;=$P$2,7&lt;=$P$2),INDEX(WH_Backend!$DZ$6:$IO$125,$L94,7),0)</f>
        <v>0</v>
      </c>
      <c r="T94">
        <f>IF(AND($L94&lt;=$P$2,8&lt;=$P$2),INDEX(WH_Backend!$DZ$6:$IO$125,$L94,8),0)</f>
        <v>0</v>
      </c>
      <c r="U94">
        <f>IF(AND($L94&lt;=$P$2,9&lt;=$P$2),INDEX(WH_Backend!$DZ$6:$IO$125,$L94,9),0)</f>
        <v>0</v>
      </c>
      <c r="V94">
        <f>IF(AND($L94&lt;=$P$2,10&lt;=$P$2),INDEX(WH_Backend!$DZ$6:$IO$125,$L94,10),0)</f>
        <v>0</v>
      </c>
      <c r="W94">
        <f>IF(AND($L94&lt;=$P$2,11&lt;=$P$2),INDEX(WH_Backend!$DZ$6:$IO$125,$L94,11),0)</f>
        <v>0</v>
      </c>
      <c r="X94">
        <f>IF(AND($L94&lt;=$P$2,12&lt;=$P$2),INDEX(WH_Backend!$DZ$6:$IO$125,$L94,12),0)</f>
        <v>0</v>
      </c>
      <c r="Y94">
        <f>IF(AND($L94&lt;=$P$2,13&lt;=$P$2),INDEX(WH_Backend!$DZ$6:$IO$125,$L94,13),0)</f>
        <v>0</v>
      </c>
      <c r="Z94">
        <f>IF(AND($L94&lt;=$P$2,14&lt;=$P$2),INDEX(WH_Backend!$DZ$6:$IO$125,$L94,14),0)</f>
        <v>0</v>
      </c>
      <c r="AA94">
        <f>IF(AND($L94&lt;=$P$2,15&lt;=$P$2),INDEX(WH_Backend!$DZ$6:$IO$125,$L94,15),0)</f>
        <v>0</v>
      </c>
      <c r="AB94">
        <f>IF(AND($L94&lt;=$P$2,16&lt;=$P$2),INDEX(WH_Backend!$DZ$6:$IO$125,$L94,16),0)</f>
        <v>0</v>
      </c>
      <c r="AC94">
        <f>IF(AND($L94&lt;=$P$2,17&lt;=$P$2),INDEX(WH_Backend!$DZ$6:$IO$125,$L94,17),0)</f>
        <v>0</v>
      </c>
      <c r="AD94">
        <f>IF(AND($L94&lt;=$P$2,18&lt;=$P$2),INDEX(WH_Backend!$DZ$6:$IO$125,$L94,18),0)</f>
        <v>0</v>
      </c>
      <c r="AE94">
        <f>IF(AND($L94&lt;=$P$2,19&lt;=$P$2),INDEX(WH_Backend!$DZ$6:$IO$125,$L94,19),0)</f>
        <v>0</v>
      </c>
      <c r="AF94">
        <f>IF(AND($L94&lt;=$P$2,20&lt;=$P$2),INDEX(WH_Backend!$DZ$6:$IO$125,$L94,20),0)</f>
        <v>0</v>
      </c>
      <c r="AG94">
        <f>IF(AND($L94&lt;=$P$2,21&lt;=$P$2),INDEX(WH_Backend!$DZ$6:$IO$125,$L94,21),0)</f>
        <v>0</v>
      </c>
      <c r="AH94">
        <f>IF(AND($L94&lt;=$P$2,22&lt;=$P$2),INDEX(WH_Backend!$DZ$6:$IO$125,$L94,22),0)</f>
        <v>0</v>
      </c>
      <c r="AI94">
        <f>IF(AND($L94&lt;=$P$2,23&lt;=$P$2),INDEX(WH_Backend!$DZ$6:$IO$125,$L94,23),0)</f>
        <v>0</v>
      </c>
      <c r="AJ94">
        <f>IF(AND($L94&lt;=$P$2,24&lt;=$P$2),INDEX(WH_Backend!$DZ$6:$IO$125,$L94,24),0)</f>
        <v>0</v>
      </c>
      <c r="AK94">
        <f>IF(AND($L94&lt;=$P$2,25&lt;=$P$2),INDEX(WH_Backend!$DZ$6:$IO$125,$L94,25),0)</f>
        <v>0</v>
      </c>
      <c r="AL94">
        <f>IF(AND($L94&lt;=$P$2,26&lt;=$P$2),INDEX(WH_Backend!$DZ$6:$IO$125,$L94,26),0)</f>
        <v>0</v>
      </c>
      <c r="AM94">
        <f>IF(AND($L94&lt;=$P$2,27&lt;=$P$2),INDEX(WH_Backend!$DZ$6:$IO$125,$L94,27),0)</f>
        <v>0</v>
      </c>
      <c r="AN94">
        <f>IF(AND($L94&lt;=$P$2,28&lt;=$P$2),INDEX(WH_Backend!$DZ$6:$IO$125,$L94,28),0)</f>
        <v>0</v>
      </c>
      <c r="AO94">
        <f>IF(AND($L94&lt;=$P$2,29&lt;=$P$2),INDEX(WH_Backend!$DZ$6:$IO$125,$L94,29),0)</f>
        <v>0</v>
      </c>
      <c r="AP94">
        <f>IF(AND($L94&lt;=$P$2,30&lt;=$P$2),INDEX(WH_Backend!$DZ$6:$IO$125,$L94,30),0)</f>
        <v>0</v>
      </c>
      <c r="AQ94">
        <f>IF(AND($L94&lt;=$P$2,31&lt;=$P$2),INDEX(WH_Backend!$DZ$6:$IO$125,$L94,31),0)</f>
        <v>0</v>
      </c>
      <c r="AR94">
        <f>IF(AND($L94&lt;=$P$2,32&lt;=$P$2),INDEX(WH_Backend!$DZ$6:$IO$125,$L94,32),0)</f>
        <v>0</v>
      </c>
      <c r="AS94">
        <f>IF(AND($L94&lt;=$P$2,33&lt;=$P$2),INDEX(WH_Backend!$DZ$6:$IO$125,$L94,33),0)</f>
        <v>0</v>
      </c>
      <c r="AT94">
        <f>IF(AND($L94&lt;=$P$2,34&lt;=$P$2),INDEX(WH_Backend!$DZ$6:$IO$125,$L94,34),0)</f>
        <v>0</v>
      </c>
      <c r="AU94">
        <f>IF(AND($L94&lt;=$P$2,35&lt;=$P$2),INDEX(WH_Backend!$DZ$6:$IO$125,$L94,35),0)</f>
        <v>0</v>
      </c>
      <c r="AV94">
        <f>IF(AND($L94&lt;=$P$2,36&lt;=$P$2),INDEX(WH_Backend!$DZ$6:$IO$125,$L94,36),0)</f>
        <v>0</v>
      </c>
      <c r="AW94">
        <f>IF(AND($L94&lt;=$P$2,37&lt;=$P$2),INDEX(WH_Backend!$DZ$6:$IO$125,$L94,37),0)</f>
        <v>0</v>
      </c>
      <c r="AX94">
        <f>IF(AND($L94&lt;=$P$2,38&lt;=$P$2),INDEX(WH_Backend!$DZ$6:$IO$125,$L94,38),0)</f>
        <v>0</v>
      </c>
      <c r="AY94">
        <f>IF(AND($L94&lt;=$P$2,39&lt;=$P$2),INDEX(WH_Backend!$DZ$6:$IO$125,$L94,39),0)</f>
        <v>0</v>
      </c>
      <c r="AZ94">
        <f>IF(AND($L94&lt;=$P$2,40&lt;=$P$2),INDEX(WH_Backend!$DZ$6:$IO$125,$L94,40),0)</f>
        <v>0</v>
      </c>
      <c r="BA94">
        <f>IF(AND($L94&lt;=$P$2,41&lt;=$P$2),INDEX(WH_Backend!$DZ$6:$IO$125,$L94,41),0)</f>
        <v>0</v>
      </c>
      <c r="BB94">
        <f>IF(AND($L94&lt;=$P$2,42&lt;=$P$2),INDEX(WH_Backend!$DZ$6:$IO$125,$L94,42),0)</f>
        <v>0</v>
      </c>
      <c r="BC94">
        <f>IF(AND($L94&lt;=$P$2,43&lt;=$P$2),INDEX(WH_Backend!$DZ$6:$IO$125,$L94,43),0)</f>
        <v>0</v>
      </c>
      <c r="BD94">
        <f>IF(AND($L94&lt;=$P$2,44&lt;=$P$2),INDEX(WH_Backend!$DZ$6:$IO$125,$L94,44),0)</f>
        <v>0</v>
      </c>
      <c r="BE94">
        <f>IF(AND($L94&lt;=$P$2,45&lt;=$P$2),INDEX(WH_Backend!$DZ$6:$IO$125,$L94,45),0)</f>
        <v>0</v>
      </c>
      <c r="BF94">
        <f>IF(AND($L94&lt;=$P$2,46&lt;=$P$2),INDEX(WH_Backend!$DZ$6:$IO$125,$L94,46),0)</f>
        <v>0</v>
      </c>
      <c r="BG94">
        <f>IF(AND($L94&lt;=$P$2,47&lt;=$P$2),INDEX(WH_Backend!$DZ$6:$IO$125,$L94,47),0)</f>
        <v>0</v>
      </c>
      <c r="BH94">
        <f>IF(AND($L94&lt;=$P$2,48&lt;=$P$2),INDEX(WH_Backend!$DZ$6:$IO$125,$L94,48),0)</f>
        <v>0</v>
      </c>
      <c r="BI94">
        <f>IF(AND($L94&lt;=$P$2,49&lt;=$P$2),INDEX(WH_Backend!$DZ$6:$IO$125,$L94,49),0)</f>
        <v>0</v>
      </c>
      <c r="BJ94">
        <f>IF(AND($L94&lt;=$P$2,50&lt;=$P$2),INDEX(WH_Backend!$DZ$6:$IO$125,$L94,50),0)</f>
        <v>0</v>
      </c>
      <c r="BK94">
        <f>IF(AND($L94&lt;=$P$2,51&lt;=$P$2),INDEX(WH_Backend!$DZ$6:$IO$125,$L94,51),0)</f>
        <v>0</v>
      </c>
      <c r="BL94">
        <f>IF(AND($L94&lt;=$P$2,52&lt;=$P$2),INDEX(WH_Backend!$DZ$6:$IO$125,$L94,52),0)</f>
        <v>0</v>
      </c>
      <c r="BM94">
        <f>IF(AND($L94&lt;=$P$2,53&lt;=$P$2),INDEX(WH_Backend!$DZ$6:$IO$125,$L94,53),0)</f>
        <v>0</v>
      </c>
      <c r="BN94">
        <f>IF(AND($L94&lt;=$P$2,54&lt;=$P$2),INDEX(WH_Backend!$DZ$6:$IO$125,$L94,54),0)</f>
        <v>0</v>
      </c>
      <c r="BO94">
        <f>IF(AND($L94&lt;=$P$2,55&lt;=$P$2),INDEX(WH_Backend!$DZ$6:$IO$125,$L94,55),0)</f>
        <v>0</v>
      </c>
      <c r="BP94">
        <f>IF(AND($L94&lt;=$P$2,56&lt;=$P$2),INDEX(WH_Backend!$DZ$6:$IO$125,$L94,56),0)</f>
        <v>0</v>
      </c>
      <c r="BQ94">
        <f>IF(AND($L94&lt;=$P$2,57&lt;=$P$2),INDEX(WH_Backend!$DZ$6:$IO$125,$L94,57),0)</f>
        <v>0</v>
      </c>
      <c r="BR94">
        <f>IF(AND($L94&lt;=$P$2,58&lt;=$P$2),INDEX(WH_Backend!$DZ$6:$IO$125,$L94,58),0)</f>
        <v>0</v>
      </c>
      <c r="BS94">
        <f>IF(AND($L94&lt;=$P$2,59&lt;=$P$2),INDEX(WH_Backend!$DZ$6:$IO$125,$L94,59),0)</f>
        <v>0</v>
      </c>
      <c r="BT94">
        <f>IF(AND($L94&lt;=$P$2,60&lt;=$P$2),INDEX(WH_Backend!$DZ$6:$IO$125,$L94,60),0)</f>
        <v>0</v>
      </c>
      <c r="BU94">
        <f>IF(AND($L94&lt;=$P$2,61&lt;=$P$2),INDEX(WH_Backend!$DZ$6:$IO$125,$L94,61),0)</f>
        <v>0</v>
      </c>
      <c r="BV94">
        <f>IF(AND($L94&lt;=$P$2,62&lt;=$P$2),INDEX(WH_Backend!$DZ$6:$IO$125,$L94,62),0)</f>
        <v>0</v>
      </c>
      <c r="BW94">
        <f>IF(AND($L94&lt;=$P$2,63&lt;=$P$2),INDEX(WH_Backend!$DZ$6:$IO$125,$L94,63),0)</f>
        <v>0</v>
      </c>
      <c r="BX94">
        <f>IF(AND($L94&lt;=$P$2,64&lt;=$P$2),INDEX(WH_Backend!$DZ$6:$IO$125,$L94,64),0)</f>
        <v>0</v>
      </c>
      <c r="BY94">
        <f>IF(AND($L94&lt;=$P$2,65&lt;=$P$2),INDEX(WH_Backend!$DZ$6:$IO$125,$L94,65),0)</f>
        <v>0</v>
      </c>
      <c r="BZ94">
        <f>IF(AND($L94&lt;=$P$2,66&lt;=$P$2),INDEX(WH_Backend!$DZ$6:$IO$125,$L94,66),0)</f>
        <v>0</v>
      </c>
      <c r="CA94">
        <f>IF(AND($L94&lt;=$P$2,67&lt;=$P$2),INDEX(WH_Backend!$DZ$6:$IO$125,$L94,67),0)</f>
        <v>0</v>
      </c>
      <c r="CB94">
        <f>IF(AND($L94&lt;=$P$2,68&lt;=$P$2),INDEX(WH_Backend!$DZ$6:$IO$125,$L94,68),0)</f>
        <v>0</v>
      </c>
      <c r="CC94">
        <f>IF(AND($L94&lt;=$P$2,69&lt;=$P$2),INDEX(WH_Backend!$DZ$6:$IO$125,$L94,69),0)</f>
        <v>0</v>
      </c>
      <c r="CD94">
        <f>IF(AND($L94&lt;=$P$2,70&lt;=$P$2),INDEX(WH_Backend!$DZ$6:$IO$125,$L94,70),0)</f>
        <v>0</v>
      </c>
      <c r="CE94">
        <f>IF(AND($L94&lt;=$P$2,71&lt;=$P$2),INDEX(WH_Backend!$DZ$6:$IO$125,$L94,71),0)</f>
        <v>0</v>
      </c>
      <c r="CF94">
        <f>IF(AND($L94&lt;=$P$2,72&lt;=$P$2),INDEX(WH_Backend!$DZ$6:$IO$125,$L94,72),0)</f>
        <v>0</v>
      </c>
      <c r="CG94">
        <f>IF(AND($L94&lt;=$P$2,73&lt;=$P$2),INDEX(WH_Backend!$DZ$6:$IO$125,$L94,73),0)</f>
        <v>0</v>
      </c>
      <c r="CH94">
        <f>IF(AND($L94&lt;=$P$2,74&lt;=$P$2),INDEX(WH_Backend!$DZ$6:$IO$125,$L94,74),0)</f>
        <v>0</v>
      </c>
      <c r="CI94">
        <f>IF(AND($L94&lt;=$P$2,75&lt;=$P$2),INDEX(WH_Backend!$DZ$6:$IO$125,$L94,75),0)</f>
        <v>0</v>
      </c>
      <c r="CJ94">
        <f>IF(AND($L94&lt;=$P$2,76&lt;=$P$2),INDEX(WH_Backend!$DZ$6:$IO$125,$L94,76),0)</f>
        <v>0</v>
      </c>
      <c r="CK94">
        <f>IF(AND($L94&lt;=$P$2,77&lt;=$P$2),INDEX(WH_Backend!$DZ$6:$IO$125,$L94,77),0)</f>
        <v>0</v>
      </c>
      <c r="CL94">
        <f>IF(AND($L94&lt;=$P$2,78&lt;=$P$2),INDEX(WH_Backend!$DZ$6:$IO$125,$L94,78),0)</f>
        <v>0</v>
      </c>
      <c r="CM94">
        <f>IF(AND($L94&lt;=$P$2,79&lt;=$P$2),INDEX(WH_Backend!$DZ$6:$IO$125,$L94,79),0)</f>
        <v>0</v>
      </c>
      <c r="CN94">
        <f>IF(AND($L94&lt;=$P$2,80&lt;=$P$2),INDEX(WH_Backend!$DZ$6:$IO$125,$L94,80),0)</f>
        <v>0</v>
      </c>
      <c r="CO94">
        <f>IF(AND($L94&lt;=$P$2,81&lt;=$P$2),INDEX(WH_Backend!$DZ$6:$IO$125,$L94,81),0)</f>
        <v>0</v>
      </c>
      <c r="CP94">
        <f>IF(AND($L94&lt;=$P$2,82&lt;=$P$2),INDEX(WH_Backend!$DZ$6:$IO$125,$L94,82),0)</f>
        <v>0</v>
      </c>
      <c r="CQ94">
        <f>IF(AND($L94&lt;=$P$2,83&lt;=$P$2),INDEX(WH_Backend!$DZ$6:$IO$125,$L94,83),0)</f>
        <v>0</v>
      </c>
      <c r="CR94">
        <f>IF(AND($L94&lt;=$P$2,84&lt;=$P$2),INDEX(WH_Backend!$DZ$6:$IO$125,$L94,84),0)</f>
        <v>0</v>
      </c>
      <c r="CS94">
        <f>IF(AND($L94&lt;=$P$2,85&lt;=$P$2),INDEX(WH_Backend!$DZ$6:$IO$125,$L94,85),0)</f>
        <v>0</v>
      </c>
      <c r="CT94">
        <f>IF(AND($L94&lt;=$P$2,86&lt;=$P$2),INDEX(WH_Backend!$DZ$6:$IO$125,$L94,86),0)</f>
        <v>0</v>
      </c>
      <c r="CU94">
        <f>IF(AND($L94&lt;=$P$2,87&lt;=$P$2),INDEX(WH_Backend!$DZ$6:$IO$125,$L94,87),0)</f>
        <v>0</v>
      </c>
      <c r="CV94">
        <f>IF(AND($L94&lt;=$P$2,88&lt;=$P$2),INDEX(WH_Backend!$DZ$6:$IO$125,$L94,88),0)</f>
        <v>0</v>
      </c>
      <c r="CW94">
        <f>IF(AND($L94&lt;=$P$2,89&lt;=$P$2),INDEX(WH_Backend!$DZ$6:$IO$125,$L94,89),0)</f>
        <v>0</v>
      </c>
      <c r="CX94">
        <f>IF(AND($L94&lt;=$P$2,90&lt;=$P$2),INDEX(WH_Backend!$DZ$6:$IO$125,$L94,90),0)</f>
        <v>0</v>
      </c>
      <c r="CY94">
        <f>IF(AND($L94&lt;=$P$2,91&lt;=$P$2),INDEX(WH_Backend!$DZ$6:$IO$125,$L94,91),0)</f>
        <v>0</v>
      </c>
      <c r="CZ94">
        <f>IF(AND($L94&lt;=$P$2,92&lt;=$P$2),INDEX(WH_Backend!$DZ$6:$IO$125,$L94,92),0)</f>
        <v>0</v>
      </c>
      <c r="DA94">
        <f>IF(AND($L94&lt;=$P$2,93&lt;=$P$2),INDEX(WH_Backend!$DZ$6:$IO$125,$L94,93),0)</f>
        <v>0</v>
      </c>
      <c r="DB94">
        <f>IF(AND($L94&lt;=$P$2,94&lt;=$P$2),INDEX(WH_Backend!$DZ$6:$IO$125,$L94,94),0)</f>
        <v>0</v>
      </c>
      <c r="DC94">
        <f>IF(AND($L94&lt;=$P$2,95&lt;=$P$2),INDEX(WH_Backend!$DZ$6:$IO$125,$L94,95),0)</f>
        <v>0</v>
      </c>
      <c r="DD94">
        <f>IF(AND($L94&lt;=$P$2,96&lt;=$P$2),INDEX(WH_Backend!$DZ$6:$IO$125,$L94,96),0)</f>
        <v>0</v>
      </c>
      <c r="DE94">
        <f>IF(AND($L94&lt;=$P$2,97&lt;=$P$2),INDEX(WH_Backend!$DZ$6:$IO$125,$L94,97),0)</f>
        <v>0</v>
      </c>
      <c r="DF94">
        <f>IF(AND($L94&lt;=$P$2,98&lt;=$P$2),INDEX(WH_Backend!$DZ$6:$IO$125,$L94,98),0)</f>
        <v>0</v>
      </c>
      <c r="DG94">
        <f>IF(AND($L94&lt;=$P$2,99&lt;=$P$2),INDEX(WH_Backend!$DZ$6:$IO$125,$L94,99),0)</f>
        <v>0</v>
      </c>
      <c r="DH94">
        <f>IF(AND($L94&lt;=$P$2,100&lt;=$P$2),INDEX(WH_Backend!$DZ$6:$IO$125,$L94,100),0)</f>
        <v>0</v>
      </c>
      <c r="DI94">
        <f>IF(AND($L94&lt;=$P$2,101&lt;=$P$2),INDEX(WH_Backend!$DZ$6:$IO$125,$L94,101),0)</f>
        <v>0</v>
      </c>
      <c r="DJ94">
        <f>IF(AND($L94&lt;=$P$2,102&lt;=$P$2),INDEX(WH_Backend!$DZ$6:$IO$125,$L94,102),0)</f>
        <v>0</v>
      </c>
      <c r="DK94">
        <f>IF(AND($L94&lt;=$P$2,103&lt;=$P$2),INDEX(WH_Backend!$DZ$6:$IO$125,$L94,103),0)</f>
        <v>0</v>
      </c>
      <c r="DL94">
        <f>IF(AND($L94&lt;=$P$2,104&lt;=$P$2),INDEX(WH_Backend!$DZ$6:$IO$125,$L94,104),0)</f>
        <v>0</v>
      </c>
      <c r="DM94">
        <f>IF(AND($L94&lt;=$P$2,105&lt;=$P$2),INDEX(WH_Backend!$DZ$6:$IO$125,$L94,105),0)</f>
        <v>0</v>
      </c>
      <c r="DN94">
        <f>IF(AND($L94&lt;=$P$2,106&lt;=$P$2),INDEX(WH_Backend!$DZ$6:$IO$125,$L94,106),0)</f>
        <v>0</v>
      </c>
      <c r="DO94">
        <f>IF(AND($L94&lt;=$P$2,107&lt;=$P$2),INDEX(WH_Backend!$DZ$6:$IO$125,$L94,107),0)</f>
        <v>0</v>
      </c>
      <c r="DP94">
        <f>IF(AND($L94&lt;=$P$2,108&lt;=$P$2),INDEX(WH_Backend!$DZ$6:$IO$125,$L94,108),0)</f>
        <v>0</v>
      </c>
      <c r="DQ94">
        <f>IF(AND($L94&lt;=$P$2,109&lt;=$P$2),INDEX(WH_Backend!$DZ$6:$IO$125,$L94,109),0)</f>
        <v>0</v>
      </c>
      <c r="DR94">
        <f>IF(AND($L94&lt;=$P$2,110&lt;=$P$2),INDEX(WH_Backend!$DZ$6:$IO$125,$L94,110),0)</f>
        <v>0</v>
      </c>
      <c r="DS94">
        <f>IF(AND($L94&lt;=$P$2,111&lt;=$P$2),INDEX(WH_Backend!$DZ$6:$IO$125,$L94,111),0)</f>
        <v>0</v>
      </c>
      <c r="DT94">
        <f>IF(AND($L94&lt;=$P$2,112&lt;=$P$2),INDEX(WH_Backend!$DZ$6:$IO$125,$L94,112),0)</f>
        <v>0</v>
      </c>
      <c r="DU94">
        <f>IF(AND($L94&lt;=$P$2,113&lt;=$P$2),INDEX(WH_Backend!$DZ$6:$IO$125,$L94,113),0)</f>
        <v>0</v>
      </c>
      <c r="DV94">
        <f>IF(AND($L94&lt;=$P$2,114&lt;=$P$2),INDEX(WH_Backend!$DZ$6:$IO$125,$L94,114),0)</f>
        <v>0</v>
      </c>
      <c r="DW94">
        <f>IF(AND($L94&lt;=$P$2,115&lt;=$P$2),INDEX(WH_Backend!$DZ$6:$IO$125,$L94,115),0)</f>
        <v>0</v>
      </c>
      <c r="DX94">
        <f>IF(AND($L94&lt;=$P$2,116&lt;=$P$2),INDEX(WH_Backend!$DZ$6:$IO$125,$L94,116),0)</f>
        <v>0</v>
      </c>
      <c r="DY94">
        <f>IF(AND($L94&lt;=$P$2,117&lt;=$P$2),INDEX(WH_Backend!$DZ$6:$IO$125,$L94,117),0)</f>
        <v>0</v>
      </c>
      <c r="DZ94">
        <f>IF(AND($L94&lt;=$P$2,118&lt;=$P$2),INDEX(WH_Backend!$DZ$6:$IO$125,$L94,118),0)</f>
        <v>0</v>
      </c>
      <c r="EA94">
        <f>IF(AND($L94&lt;=$P$2,119&lt;=$P$2),INDEX(WH_Backend!$DZ$6:$IO$125,$L94,119),0)</f>
        <v>0</v>
      </c>
      <c r="EB94">
        <f>IF(AND($L94&lt;=$P$2,120&lt;=$P$2),INDEX(WH_Backend!$DZ$6:$IO$125,$L94,120),0)</f>
        <v>0</v>
      </c>
    </row>
    <row r="95" spans="1:132" ht="15">
      <c r="A95" s="25">
        <f>IF(L95&lt;=$P$2,INDEX(WH_Backend!$E$6:$E$125,L95),0)</f>
        <v>0</v>
      </c>
      <c r="B95" s="25">
        <f t="array" ref="B95">IF(L95&lt;=$P$2,MMULT(M220:INDEX(M220:EF220,$P$2),$A$6:INDEX($A$6:$A$125,$P$2)),0)</f>
        <v>0</v>
      </c>
      <c r="C95" s="25">
        <f t="shared" si="3"/>
        <v>0</v>
      </c>
      <c r="E95" t="str">
        <f>IF(L95&lt;=$P$2,Inputs!A95,"")</f>
        <v/>
      </c>
      <c r="F95" s="25" t="str">
        <f>IF(L95&lt;=$P$2,Inputs!D95,"")</f>
        <v/>
      </c>
      <c r="G95" s="25" t="str">
        <f t="shared" si="4"/>
        <v/>
      </c>
      <c r="J95" t="str">
        <f>IF($L95&lt;=$E$2,WH_Numerical!$F95,"")</f>
        <v/>
      </c>
      <c r="L95" s="10">
        <v>90</v>
      </c>
      <c r="M95">
        <f>IF(AND($L95&lt;=$P$2,1&lt;=$P$2),INDEX(WH_Backend!$DZ$6:$IO$125,$L95,1),0)</f>
        <v>0</v>
      </c>
      <c r="N95">
        <f>IF(AND($L95&lt;=$P$2,2&lt;=$P$2),INDEX(WH_Backend!$DZ$6:$IO$125,$L95,2),0)</f>
        <v>0</v>
      </c>
      <c r="O95">
        <f>IF(AND($L95&lt;=$P$2,3&lt;=$P$2),INDEX(WH_Backend!$DZ$6:$IO$125,$L95,3),0)</f>
        <v>0</v>
      </c>
      <c r="P95">
        <f>IF(AND($L95&lt;=$P$2,4&lt;=$P$2),INDEX(WH_Backend!$DZ$6:$IO$125,$L95,4),0)</f>
        <v>0</v>
      </c>
      <c r="Q95">
        <f>IF(AND($L95&lt;=$P$2,5&lt;=$P$2),INDEX(WH_Backend!$DZ$6:$IO$125,$L95,5),0)</f>
        <v>0</v>
      </c>
      <c r="R95">
        <f>IF(AND($L95&lt;=$P$2,6&lt;=$P$2),INDEX(WH_Backend!$DZ$6:$IO$125,$L95,6),0)</f>
        <v>0</v>
      </c>
      <c r="S95">
        <f>IF(AND($L95&lt;=$P$2,7&lt;=$P$2),INDEX(WH_Backend!$DZ$6:$IO$125,$L95,7),0)</f>
        <v>0</v>
      </c>
      <c r="T95">
        <f>IF(AND($L95&lt;=$P$2,8&lt;=$P$2),INDEX(WH_Backend!$DZ$6:$IO$125,$L95,8),0)</f>
        <v>0</v>
      </c>
      <c r="U95">
        <f>IF(AND($L95&lt;=$P$2,9&lt;=$P$2),INDEX(WH_Backend!$DZ$6:$IO$125,$L95,9),0)</f>
        <v>0</v>
      </c>
      <c r="V95">
        <f>IF(AND($L95&lt;=$P$2,10&lt;=$P$2),INDEX(WH_Backend!$DZ$6:$IO$125,$L95,10),0)</f>
        <v>0</v>
      </c>
      <c r="W95">
        <f>IF(AND($L95&lt;=$P$2,11&lt;=$P$2),INDEX(WH_Backend!$DZ$6:$IO$125,$L95,11),0)</f>
        <v>0</v>
      </c>
      <c r="X95">
        <f>IF(AND($L95&lt;=$P$2,12&lt;=$P$2),INDEX(WH_Backend!$DZ$6:$IO$125,$L95,12),0)</f>
        <v>0</v>
      </c>
      <c r="Y95">
        <f>IF(AND($L95&lt;=$P$2,13&lt;=$P$2),INDEX(WH_Backend!$DZ$6:$IO$125,$L95,13),0)</f>
        <v>0</v>
      </c>
      <c r="Z95">
        <f>IF(AND($L95&lt;=$P$2,14&lt;=$P$2),INDEX(WH_Backend!$DZ$6:$IO$125,$L95,14),0)</f>
        <v>0</v>
      </c>
      <c r="AA95">
        <f>IF(AND($L95&lt;=$P$2,15&lt;=$P$2),INDEX(WH_Backend!$DZ$6:$IO$125,$L95,15),0)</f>
        <v>0</v>
      </c>
      <c r="AB95">
        <f>IF(AND($L95&lt;=$P$2,16&lt;=$P$2),INDEX(WH_Backend!$DZ$6:$IO$125,$L95,16),0)</f>
        <v>0</v>
      </c>
      <c r="AC95">
        <f>IF(AND($L95&lt;=$P$2,17&lt;=$P$2),INDEX(WH_Backend!$DZ$6:$IO$125,$L95,17),0)</f>
        <v>0</v>
      </c>
      <c r="AD95">
        <f>IF(AND($L95&lt;=$P$2,18&lt;=$P$2),INDEX(WH_Backend!$DZ$6:$IO$125,$L95,18),0)</f>
        <v>0</v>
      </c>
      <c r="AE95">
        <f>IF(AND($L95&lt;=$P$2,19&lt;=$P$2),INDEX(WH_Backend!$DZ$6:$IO$125,$L95,19),0)</f>
        <v>0</v>
      </c>
      <c r="AF95">
        <f>IF(AND($L95&lt;=$P$2,20&lt;=$P$2),INDEX(WH_Backend!$DZ$6:$IO$125,$L95,20),0)</f>
        <v>0</v>
      </c>
      <c r="AG95">
        <f>IF(AND($L95&lt;=$P$2,21&lt;=$P$2),INDEX(WH_Backend!$DZ$6:$IO$125,$L95,21),0)</f>
        <v>0</v>
      </c>
      <c r="AH95">
        <f>IF(AND($L95&lt;=$P$2,22&lt;=$P$2),INDEX(WH_Backend!$DZ$6:$IO$125,$L95,22),0)</f>
        <v>0</v>
      </c>
      <c r="AI95">
        <f>IF(AND($L95&lt;=$P$2,23&lt;=$P$2),INDEX(WH_Backend!$DZ$6:$IO$125,$L95,23),0)</f>
        <v>0</v>
      </c>
      <c r="AJ95">
        <f>IF(AND($L95&lt;=$P$2,24&lt;=$P$2),INDEX(WH_Backend!$DZ$6:$IO$125,$L95,24),0)</f>
        <v>0</v>
      </c>
      <c r="AK95">
        <f>IF(AND($L95&lt;=$P$2,25&lt;=$P$2),INDEX(WH_Backend!$DZ$6:$IO$125,$L95,25),0)</f>
        <v>0</v>
      </c>
      <c r="AL95">
        <f>IF(AND($L95&lt;=$P$2,26&lt;=$P$2),INDEX(WH_Backend!$DZ$6:$IO$125,$L95,26),0)</f>
        <v>0</v>
      </c>
      <c r="AM95">
        <f>IF(AND($L95&lt;=$P$2,27&lt;=$P$2),INDEX(WH_Backend!$DZ$6:$IO$125,$L95,27),0)</f>
        <v>0</v>
      </c>
      <c r="AN95">
        <f>IF(AND($L95&lt;=$P$2,28&lt;=$P$2),INDEX(WH_Backend!$DZ$6:$IO$125,$L95,28),0)</f>
        <v>0</v>
      </c>
      <c r="AO95">
        <f>IF(AND($L95&lt;=$P$2,29&lt;=$P$2),INDEX(WH_Backend!$DZ$6:$IO$125,$L95,29),0)</f>
        <v>0</v>
      </c>
      <c r="AP95">
        <f>IF(AND($L95&lt;=$P$2,30&lt;=$P$2),INDEX(WH_Backend!$DZ$6:$IO$125,$L95,30),0)</f>
        <v>0</v>
      </c>
      <c r="AQ95">
        <f>IF(AND($L95&lt;=$P$2,31&lt;=$P$2),INDEX(WH_Backend!$DZ$6:$IO$125,$L95,31),0)</f>
        <v>0</v>
      </c>
      <c r="AR95">
        <f>IF(AND($L95&lt;=$P$2,32&lt;=$P$2),INDEX(WH_Backend!$DZ$6:$IO$125,$L95,32),0)</f>
        <v>0</v>
      </c>
      <c r="AS95">
        <f>IF(AND($L95&lt;=$P$2,33&lt;=$P$2),INDEX(WH_Backend!$DZ$6:$IO$125,$L95,33),0)</f>
        <v>0</v>
      </c>
      <c r="AT95">
        <f>IF(AND($L95&lt;=$P$2,34&lt;=$P$2),INDEX(WH_Backend!$DZ$6:$IO$125,$L95,34),0)</f>
        <v>0</v>
      </c>
      <c r="AU95">
        <f>IF(AND($L95&lt;=$P$2,35&lt;=$P$2),INDEX(WH_Backend!$DZ$6:$IO$125,$L95,35),0)</f>
        <v>0</v>
      </c>
      <c r="AV95">
        <f>IF(AND($L95&lt;=$P$2,36&lt;=$P$2),INDEX(WH_Backend!$DZ$6:$IO$125,$L95,36),0)</f>
        <v>0</v>
      </c>
      <c r="AW95">
        <f>IF(AND($L95&lt;=$P$2,37&lt;=$P$2),INDEX(WH_Backend!$DZ$6:$IO$125,$L95,37),0)</f>
        <v>0</v>
      </c>
      <c r="AX95">
        <f>IF(AND($L95&lt;=$P$2,38&lt;=$P$2),INDEX(WH_Backend!$DZ$6:$IO$125,$L95,38),0)</f>
        <v>0</v>
      </c>
      <c r="AY95">
        <f>IF(AND($L95&lt;=$P$2,39&lt;=$P$2),INDEX(WH_Backend!$DZ$6:$IO$125,$L95,39),0)</f>
        <v>0</v>
      </c>
      <c r="AZ95">
        <f>IF(AND($L95&lt;=$P$2,40&lt;=$P$2),INDEX(WH_Backend!$DZ$6:$IO$125,$L95,40),0)</f>
        <v>0</v>
      </c>
      <c r="BA95">
        <f>IF(AND($L95&lt;=$P$2,41&lt;=$P$2),INDEX(WH_Backend!$DZ$6:$IO$125,$L95,41),0)</f>
        <v>0</v>
      </c>
      <c r="BB95">
        <f>IF(AND($L95&lt;=$P$2,42&lt;=$P$2),INDEX(WH_Backend!$DZ$6:$IO$125,$L95,42),0)</f>
        <v>0</v>
      </c>
      <c r="BC95">
        <f>IF(AND($L95&lt;=$P$2,43&lt;=$P$2),INDEX(WH_Backend!$DZ$6:$IO$125,$L95,43),0)</f>
        <v>0</v>
      </c>
      <c r="BD95">
        <f>IF(AND($L95&lt;=$P$2,44&lt;=$P$2),INDEX(WH_Backend!$DZ$6:$IO$125,$L95,44),0)</f>
        <v>0</v>
      </c>
      <c r="BE95">
        <f>IF(AND($L95&lt;=$P$2,45&lt;=$P$2),INDEX(WH_Backend!$DZ$6:$IO$125,$L95,45),0)</f>
        <v>0</v>
      </c>
      <c r="BF95">
        <f>IF(AND($L95&lt;=$P$2,46&lt;=$P$2),INDEX(WH_Backend!$DZ$6:$IO$125,$L95,46),0)</f>
        <v>0</v>
      </c>
      <c r="BG95">
        <f>IF(AND($L95&lt;=$P$2,47&lt;=$P$2),INDEX(WH_Backend!$DZ$6:$IO$125,$L95,47),0)</f>
        <v>0</v>
      </c>
      <c r="BH95">
        <f>IF(AND($L95&lt;=$P$2,48&lt;=$P$2),INDEX(WH_Backend!$DZ$6:$IO$125,$L95,48),0)</f>
        <v>0</v>
      </c>
      <c r="BI95">
        <f>IF(AND($L95&lt;=$P$2,49&lt;=$P$2),INDEX(WH_Backend!$DZ$6:$IO$125,$L95,49),0)</f>
        <v>0</v>
      </c>
      <c r="BJ95">
        <f>IF(AND($L95&lt;=$P$2,50&lt;=$P$2),INDEX(WH_Backend!$DZ$6:$IO$125,$L95,50),0)</f>
        <v>0</v>
      </c>
      <c r="BK95">
        <f>IF(AND($L95&lt;=$P$2,51&lt;=$P$2),INDEX(WH_Backend!$DZ$6:$IO$125,$L95,51),0)</f>
        <v>0</v>
      </c>
      <c r="BL95">
        <f>IF(AND($L95&lt;=$P$2,52&lt;=$P$2),INDEX(WH_Backend!$DZ$6:$IO$125,$L95,52),0)</f>
        <v>0</v>
      </c>
      <c r="BM95">
        <f>IF(AND($L95&lt;=$P$2,53&lt;=$P$2),INDEX(WH_Backend!$DZ$6:$IO$125,$L95,53),0)</f>
        <v>0</v>
      </c>
      <c r="BN95">
        <f>IF(AND($L95&lt;=$P$2,54&lt;=$P$2),INDEX(WH_Backend!$DZ$6:$IO$125,$L95,54),0)</f>
        <v>0</v>
      </c>
      <c r="BO95">
        <f>IF(AND($L95&lt;=$P$2,55&lt;=$P$2),INDEX(WH_Backend!$DZ$6:$IO$125,$L95,55),0)</f>
        <v>0</v>
      </c>
      <c r="BP95">
        <f>IF(AND($L95&lt;=$P$2,56&lt;=$P$2),INDEX(WH_Backend!$DZ$6:$IO$125,$L95,56),0)</f>
        <v>0</v>
      </c>
      <c r="BQ95">
        <f>IF(AND($L95&lt;=$P$2,57&lt;=$P$2),INDEX(WH_Backend!$DZ$6:$IO$125,$L95,57),0)</f>
        <v>0</v>
      </c>
      <c r="BR95">
        <f>IF(AND($L95&lt;=$P$2,58&lt;=$P$2),INDEX(WH_Backend!$DZ$6:$IO$125,$L95,58),0)</f>
        <v>0</v>
      </c>
      <c r="BS95">
        <f>IF(AND($L95&lt;=$P$2,59&lt;=$P$2),INDEX(WH_Backend!$DZ$6:$IO$125,$L95,59),0)</f>
        <v>0</v>
      </c>
      <c r="BT95">
        <f>IF(AND($L95&lt;=$P$2,60&lt;=$P$2),INDEX(WH_Backend!$DZ$6:$IO$125,$L95,60),0)</f>
        <v>0</v>
      </c>
      <c r="BU95">
        <f>IF(AND($L95&lt;=$P$2,61&lt;=$P$2),INDEX(WH_Backend!$DZ$6:$IO$125,$L95,61),0)</f>
        <v>0</v>
      </c>
      <c r="BV95">
        <f>IF(AND($L95&lt;=$P$2,62&lt;=$P$2),INDEX(WH_Backend!$DZ$6:$IO$125,$L95,62),0)</f>
        <v>0</v>
      </c>
      <c r="BW95">
        <f>IF(AND($L95&lt;=$P$2,63&lt;=$P$2),INDEX(WH_Backend!$DZ$6:$IO$125,$L95,63),0)</f>
        <v>0</v>
      </c>
      <c r="BX95">
        <f>IF(AND($L95&lt;=$P$2,64&lt;=$P$2),INDEX(WH_Backend!$DZ$6:$IO$125,$L95,64),0)</f>
        <v>0</v>
      </c>
      <c r="BY95">
        <f>IF(AND($L95&lt;=$P$2,65&lt;=$P$2),INDEX(WH_Backend!$DZ$6:$IO$125,$L95,65),0)</f>
        <v>0</v>
      </c>
      <c r="BZ95">
        <f>IF(AND($L95&lt;=$P$2,66&lt;=$P$2),INDEX(WH_Backend!$DZ$6:$IO$125,$L95,66),0)</f>
        <v>0</v>
      </c>
      <c r="CA95">
        <f>IF(AND($L95&lt;=$P$2,67&lt;=$P$2),INDEX(WH_Backend!$DZ$6:$IO$125,$L95,67),0)</f>
        <v>0</v>
      </c>
      <c r="CB95">
        <f>IF(AND($L95&lt;=$P$2,68&lt;=$P$2),INDEX(WH_Backend!$DZ$6:$IO$125,$L95,68),0)</f>
        <v>0</v>
      </c>
      <c r="CC95">
        <f>IF(AND($L95&lt;=$P$2,69&lt;=$P$2),INDEX(WH_Backend!$DZ$6:$IO$125,$L95,69),0)</f>
        <v>0</v>
      </c>
      <c r="CD95">
        <f>IF(AND($L95&lt;=$P$2,70&lt;=$P$2),INDEX(WH_Backend!$DZ$6:$IO$125,$L95,70),0)</f>
        <v>0</v>
      </c>
      <c r="CE95">
        <f>IF(AND($L95&lt;=$P$2,71&lt;=$P$2),INDEX(WH_Backend!$DZ$6:$IO$125,$L95,71),0)</f>
        <v>0</v>
      </c>
      <c r="CF95">
        <f>IF(AND($L95&lt;=$P$2,72&lt;=$P$2),INDEX(WH_Backend!$DZ$6:$IO$125,$L95,72),0)</f>
        <v>0</v>
      </c>
      <c r="CG95">
        <f>IF(AND($L95&lt;=$P$2,73&lt;=$P$2),INDEX(WH_Backend!$DZ$6:$IO$125,$L95,73),0)</f>
        <v>0</v>
      </c>
      <c r="CH95">
        <f>IF(AND($L95&lt;=$P$2,74&lt;=$P$2),INDEX(WH_Backend!$DZ$6:$IO$125,$L95,74),0)</f>
        <v>0</v>
      </c>
      <c r="CI95">
        <f>IF(AND($L95&lt;=$P$2,75&lt;=$P$2),INDEX(WH_Backend!$DZ$6:$IO$125,$L95,75),0)</f>
        <v>0</v>
      </c>
      <c r="CJ95">
        <f>IF(AND($L95&lt;=$P$2,76&lt;=$P$2),INDEX(WH_Backend!$DZ$6:$IO$125,$L95,76),0)</f>
        <v>0</v>
      </c>
      <c r="CK95">
        <f>IF(AND($L95&lt;=$P$2,77&lt;=$P$2),INDEX(WH_Backend!$DZ$6:$IO$125,$L95,77),0)</f>
        <v>0</v>
      </c>
      <c r="CL95">
        <f>IF(AND($L95&lt;=$P$2,78&lt;=$P$2),INDEX(WH_Backend!$DZ$6:$IO$125,$L95,78),0)</f>
        <v>0</v>
      </c>
      <c r="CM95">
        <f>IF(AND($L95&lt;=$P$2,79&lt;=$P$2),INDEX(WH_Backend!$DZ$6:$IO$125,$L95,79),0)</f>
        <v>0</v>
      </c>
      <c r="CN95">
        <f>IF(AND($L95&lt;=$P$2,80&lt;=$P$2),INDEX(WH_Backend!$DZ$6:$IO$125,$L95,80),0)</f>
        <v>0</v>
      </c>
      <c r="CO95">
        <f>IF(AND($L95&lt;=$P$2,81&lt;=$P$2),INDEX(WH_Backend!$DZ$6:$IO$125,$L95,81),0)</f>
        <v>0</v>
      </c>
      <c r="CP95">
        <f>IF(AND($L95&lt;=$P$2,82&lt;=$P$2),INDEX(WH_Backend!$DZ$6:$IO$125,$L95,82),0)</f>
        <v>0</v>
      </c>
      <c r="CQ95">
        <f>IF(AND($L95&lt;=$P$2,83&lt;=$P$2),INDEX(WH_Backend!$DZ$6:$IO$125,$L95,83),0)</f>
        <v>0</v>
      </c>
      <c r="CR95">
        <f>IF(AND($L95&lt;=$P$2,84&lt;=$P$2),INDEX(WH_Backend!$DZ$6:$IO$125,$L95,84),0)</f>
        <v>0</v>
      </c>
      <c r="CS95">
        <f>IF(AND($L95&lt;=$P$2,85&lt;=$P$2),INDEX(WH_Backend!$DZ$6:$IO$125,$L95,85),0)</f>
        <v>0</v>
      </c>
      <c r="CT95">
        <f>IF(AND($L95&lt;=$P$2,86&lt;=$P$2),INDEX(WH_Backend!$DZ$6:$IO$125,$L95,86),0)</f>
        <v>0</v>
      </c>
      <c r="CU95">
        <f>IF(AND($L95&lt;=$P$2,87&lt;=$P$2),INDEX(WH_Backend!$DZ$6:$IO$125,$L95,87),0)</f>
        <v>0</v>
      </c>
      <c r="CV95">
        <f>IF(AND($L95&lt;=$P$2,88&lt;=$P$2),INDEX(WH_Backend!$DZ$6:$IO$125,$L95,88),0)</f>
        <v>0</v>
      </c>
      <c r="CW95">
        <f>IF(AND($L95&lt;=$P$2,89&lt;=$P$2),INDEX(WH_Backend!$DZ$6:$IO$125,$L95,89),0)</f>
        <v>0</v>
      </c>
      <c r="CX95">
        <f>IF(AND($L95&lt;=$P$2,90&lt;=$P$2),INDEX(WH_Backend!$DZ$6:$IO$125,$L95,90),0)</f>
        <v>0</v>
      </c>
      <c r="CY95">
        <f>IF(AND($L95&lt;=$P$2,91&lt;=$P$2),INDEX(WH_Backend!$DZ$6:$IO$125,$L95,91),0)</f>
        <v>0</v>
      </c>
      <c r="CZ95">
        <f>IF(AND($L95&lt;=$P$2,92&lt;=$P$2),INDEX(WH_Backend!$DZ$6:$IO$125,$L95,92),0)</f>
        <v>0</v>
      </c>
      <c r="DA95">
        <f>IF(AND($L95&lt;=$P$2,93&lt;=$P$2),INDEX(WH_Backend!$DZ$6:$IO$125,$L95,93),0)</f>
        <v>0</v>
      </c>
      <c r="DB95">
        <f>IF(AND($L95&lt;=$P$2,94&lt;=$P$2),INDEX(WH_Backend!$DZ$6:$IO$125,$L95,94),0)</f>
        <v>0</v>
      </c>
      <c r="DC95">
        <f>IF(AND($L95&lt;=$P$2,95&lt;=$P$2),INDEX(WH_Backend!$DZ$6:$IO$125,$L95,95),0)</f>
        <v>0</v>
      </c>
      <c r="DD95">
        <f>IF(AND($L95&lt;=$P$2,96&lt;=$P$2),INDEX(WH_Backend!$DZ$6:$IO$125,$L95,96),0)</f>
        <v>0</v>
      </c>
      <c r="DE95">
        <f>IF(AND($L95&lt;=$P$2,97&lt;=$P$2),INDEX(WH_Backend!$DZ$6:$IO$125,$L95,97),0)</f>
        <v>0</v>
      </c>
      <c r="DF95">
        <f>IF(AND($L95&lt;=$P$2,98&lt;=$P$2),INDEX(WH_Backend!$DZ$6:$IO$125,$L95,98),0)</f>
        <v>0</v>
      </c>
      <c r="DG95">
        <f>IF(AND($L95&lt;=$P$2,99&lt;=$P$2),INDEX(WH_Backend!$DZ$6:$IO$125,$L95,99),0)</f>
        <v>0</v>
      </c>
      <c r="DH95">
        <f>IF(AND($L95&lt;=$P$2,100&lt;=$P$2),INDEX(WH_Backend!$DZ$6:$IO$125,$L95,100),0)</f>
        <v>0</v>
      </c>
      <c r="DI95">
        <f>IF(AND($L95&lt;=$P$2,101&lt;=$P$2),INDEX(WH_Backend!$DZ$6:$IO$125,$L95,101),0)</f>
        <v>0</v>
      </c>
      <c r="DJ95">
        <f>IF(AND($L95&lt;=$P$2,102&lt;=$P$2),INDEX(WH_Backend!$DZ$6:$IO$125,$L95,102),0)</f>
        <v>0</v>
      </c>
      <c r="DK95">
        <f>IF(AND($L95&lt;=$P$2,103&lt;=$P$2),INDEX(WH_Backend!$DZ$6:$IO$125,$L95,103),0)</f>
        <v>0</v>
      </c>
      <c r="DL95">
        <f>IF(AND($L95&lt;=$P$2,104&lt;=$P$2),INDEX(WH_Backend!$DZ$6:$IO$125,$L95,104),0)</f>
        <v>0</v>
      </c>
      <c r="DM95">
        <f>IF(AND($L95&lt;=$P$2,105&lt;=$P$2),INDEX(WH_Backend!$DZ$6:$IO$125,$L95,105),0)</f>
        <v>0</v>
      </c>
      <c r="DN95">
        <f>IF(AND($L95&lt;=$P$2,106&lt;=$P$2),INDEX(WH_Backend!$DZ$6:$IO$125,$L95,106),0)</f>
        <v>0</v>
      </c>
      <c r="DO95">
        <f>IF(AND($L95&lt;=$P$2,107&lt;=$P$2),INDEX(WH_Backend!$DZ$6:$IO$125,$L95,107),0)</f>
        <v>0</v>
      </c>
      <c r="DP95">
        <f>IF(AND($L95&lt;=$P$2,108&lt;=$P$2),INDEX(WH_Backend!$DZ$6:$IO$125,$L95,108),0)</f>
        <v>0</v>
      </c>
      <c r="DQ95">
        <f>IF(AND($L95&lt;=$P$2,109&lt;=$P$2),INDEX(WH_Backend!$DZ$6:$IO$125,$L95,109),0)</f>
        <v>0</v>
      </c>
      <c r="DR95">
        <f>IF(AND($L95&lt;=$P$2,110&lt;=$P$2),INDEX(WH_Backend!$DZ$6:$IO$125,$L95,110),0)</f>
        <v>0</v>
      </c>
      <c r="DS95">
        <f>IF(AND($L95&lt;=$P$2,111&lt;=$P$2),INDEX(WH_Backend!$DZ$6:$IO$125,$L95,111),0)</f>
        <v>0</v>
      </c>
      <c r="DT95">
        <f>IF(AND($L95&lt;=$P$2,112&lt;=$P$2),INDEX(WH_Backend!$DZ$6:$IO$125,$L95,112),0)</f>
        <v>0</v>
      </c>
      <c r="DU95">
        <f>IF(AND($L95&lt;=$P$2,113&lt;=$P$2),INDEX(WH_Backend!$DZ$6:$IO$125,$L95,113),0)</f>
        <v>0</v>
      </c>
      <c r="DV95">
        <f>IF(AND($L95&lt;=$P$2,114&lt;=$P$2),INDEX(WH_Backend!$DZ$6:$IO$125,$L95,114),0)</f>
        <v>0</v>
      </c>
      <c r="DW95">
        <f>IF(AND($L95&lt;=$P$2,115&lt;=$P$2),INDEX(WH_Backend!$DZ$6:$IO$125,$L95,115),0)</f>
        <v>0</v>
      </c>
      <c r="DX95">
        <f>IF(AND($L95&lt;=$P$2,116&lt;=$P$2),INDEX(WH_Backend!$DZ$6:$IO$125,$L95,116),0)</f>
        <v>0</v>
      </c>
      <c r="DY95">
        <f>IF(AND($L95&lt;=$P$2,117&lt;=$P$2),INDEX(WH_Backend!$DZ$6:$IO$125,$L95,117),0)</f>
        <v>0</v>
      </c>
      <c r="DZ95">
        <f>IF(AND($L95&lt;=$P$2,118&lt;=$P$2),INDEX(WH_Backend!$DZ$6:$IO$125,$L95,118),0)</f>
        <v>0</v>
      </c>
      <c r="EA95">
        <f>IF(AND($L95&lt;=$P$2,119&lt;=$P$2),INDEX(WH_Backend!$DZ$6:$IO$125,$L95,119),0)</f>
        <v>0</v>
      </c>
      <c r="EB95">
        <f>IF(AND($L95&lt;=$P$2,120&lt;=$P$2),INDEX(WH_Backend!$DZ$6:$IO$125,$L95,120),0)</f>
        <v>0</v>
      </c>
    </row>
    <row r="96" spans="1:132" ht="15">
      <c r="A96" s="25">
        <f>IF(L96&lt;=$P$2,INDEX(WH_Backend!$E$6:$E$125,L96),0)</f>
        <v>0</v>
      </c>
      <c r="B96" s="25">
        <f t="array" ref="B96">IF(L96&lt;=$P$2,MMULT(M221:INDEX(M221:EF221,$P$2),$A$6:INDEX($A$6:$A$125,$P$2)),0)</f>
        <v>0</v>
      </c>
      <c r="C96" s="25">
        <f t="shared" si="3"/>
        <v>0</v>
      </c>
      <c r="E96" t="str">
        <f>IF(L96&lt;=$P$2,Inputs!A96,"")</f>
        <v/>
      </c>
      <c r="F96" s="25" t="str">
        <f>IF(L96&lt;=$P$2,Inputs!D96,"")</f>
        <v/>
      </c>
      <c r="G96" s="25" t="str">
        <f t="shared" si="4"/>
        <v/>
      </c>
      <c r="J96" t="str">
        <f>IF($L96&lt;=$E$2,WH_Numerical!$F96,"")</f>
        <v/>
      </c>
      <c r="L96" s="10">
        <v>91</v>
      </c>
      <c r="M96">
        <f>IF(AND($L96&lt;=$P$2,1&lt;=$P$2),INDEX(WH_Backend!$DZ$6:$IO$125,$L96,1),0)</f>
        <v>0</v>
      </c>
      <c r="N96">
        <f>IF(AND($L96&lt;=$P$2,2&lt;=$P$2),INDEX(WH_Backend!$DZ$6:$IO$125,$L96,2),0)</f>
        <v>0</v>
      </c>
      <c r="O96">
        <f>IF(AND($L96&lt;=$P$2,3&lt;=$P$2),INDEX(WH_Backend!$DZ$6:$IO$125,$L96,3),0)</f>
        <v>0</v>
      </c>
      <c r="P96">
        <f>IF(AND($L96&lt;=$P$2,4&lt;=$P$2),INDEX(WH_Backend!$DZ$6:$IO$125,$L96,4),0)</f>
        <v>0</v>
      </c>
      <c r="Q96">
        <f>IF(AND($L96&lt;=$P$2,5&lt;=$P$2),INDEX(WH_Backend!$DZ$6:$IO$125,$L96,5),0)</f>
        <v>0</v>
      </c>
      <c r="R96">
        <f>IF(AND($L96&lt;=$P$2,6&lt;=$P$2),INDEX(WH_Backend!$DZ$6:$IO$125,$L96,6),0)</f>
        <v>0</v>
      </c>
      <c r="S96">
        <f>IF(AND($L96&lt;=$P$2,7&lt;=$P$2),INDEX(WH_Backend!$DZ$6:$IO$125,$L96,7),0)</f>
        <v>0</v>
      </c>
      <c r="T96">
        <f>IF(AND($L96&lt;=$P$2,8&lt;=$P$2),INDEX(WH_Backend!$DZ$6:$IO$125,$L96,8),0)</f>
        <v>0</v>
      </c>
      <c r="U96">
        <f>IF(AND($L96&lt;=$P$2,9&lt;=$P$2),INDEX(WH_Backend!$DZ$6:$IO$125,$L96,9),0)</f>
        <v>0</v>
      </c>
      <c r="V96">
        <f>IF(AND($L96&lt;=$P$2,10&lt;=$P$2),INDEX(WH_Backend!$DZ$6:$IO$125,$L96,10),0)</f>
        <v>0</v>
      </c>
      <c r="W96">
        <f>IF(AND($L96&lt;=$P$2,11&lt;=$P$2),INDEX(WH_Backend!$DZ$6:$IO$125,$L96,11),0)</f>
        <v>0</v>
      </c>
      <c r="X96">
        <f>IF(AND($L96&lt;=$P$2,12&lt;=$P$2),INDEX(WH_Backend!$DZ$6:$IO$125,$L96,12),0)</f>
        <v>0</v>
      </c>
      <c r="Y96">
        <f>IF(AND($L96&lt;=$P$2,13&lt;=$P$2),INDEX(WH_Backend!$DZ$6:$IO$125,$L96,13),0)</f>
        <v>0</v>
      </c>
      <c r="Z96">
        <f>IF(AND($L96&lt;=$P$2,14&lt;=$P$2),INDEX(WH_Backend!$DZ$6:$IO$125,$L96,14),0)</f>
        <v>0</v>
      </c>
      <c r="AA96">
        <f>IF(AND($L96&lt;=$P$2,15&lt;=$P$2),INDEX(WH_Backend!$DZ$6:$IO$125,$L96,15),0)</f>
        <v>0</v>
      </c>
      <c r="AB96">
        <f>IF(AND($L96&lt;=$P$2,16&lt;=$P$2),INDEX(WH_Backend!$DZ$6:$IO$125,$L96,16),0)</f>
        <v>0</v>
      </c>
      <c r="AC96">
        <f>IF(AND($L96&lt;=$P$2,17&lt;=$P$2),INDEX(WH_Backend!$DZ$6:$IO$125,$L96,17),0)</f>
        <v>0</v>
      </c>
      <c r="AD96">
        <f>IF(AND($L96&lt;=$P$2,18&lt;=$P$2),INDEX(WH_Backend!$DZ$6:$IO$125,$L96,18),0)</f>
        <v>0</v>
      </c>
      <c r="AE96">
        <f>IF(AND($L96&lt;=$P$2,19&lt;=$P$2),INDEX(WH_Backend!$DZ$6:$IO$125,$L96,19),0)</f>
        <v>0</v>
      </c>
      <c r="AF96">
        <f>IF(AND($L96&lt;=$P$2,20&lt;=$P$2),INDEX(WH_Backend!$DZ$6:$IO$125,$L96,20),0)</f>
        <v>0</v>
      </c>
      <c r="AG96">
        <f>IF(AND($L96&lt;=$P$2,21&lt;=$P$2),INDEX(WH_Backend!$DZ$6:$IO$125,$L96,21),0)</f>
        <v>0</v>
      </c>
      <c r="AH96">
        <f>IF(AND($L96&lt;=$P$2,22&lt;=$P$2),INDEX(WH_Backend!$DZ$6:$IO$125,$L96,22),0)</f>
        <v>0</v>
      </c>
      <c r="AI96">
        <f>IF(AND($L96&lt;=$P$2,23&lt;=$P$2),INDEX(WH_Backend!$DZ$6:$IO$125,$L96,23),0)</f>
        <v>0</v>
      </c>
      <c r="AJ96">
        <f>IF(AND($L96&lt;=$P$2,24&lt;=$P$2),INDEX(WH_Backend!$DZ$6:$IO$125,$L96,24),0)</f>
        <v>0</v>
      </c>
      <c r="AK96">
        <f>IF(AND($L96&lt;=$P$2,25&lt;=$P$2),INDEX(WH_Backend!$DZ$6:$IO$125,$L96,25),0)</f>
        <v>0</v>
      </c>
      <c r="AL96">
        <f>IF(AND($L96&lt;=$P$2,26&lt;=$P$2),INDEX(WH_Backend!$DZ$6:$IO$125,$L96,26),0)</f>
        <v>0</v>
      </c>
      <c r="AM96">
        <f>IF(AND($L96&lt;=$P$2,27&lt;=$P$2),INDEX(WH_Backend!$DZ$6:$IO$125,$L96,27),0)</f>
        <v>0</v>
      </c>
      <c r="AN96">
        <f>IF(AND($L96&lt;=$P$2,28&lt;=$P$2),INDEX(WH_Backend!$DZ$6:$IO$125,$L96,28),0)</f>
        <v>0</v>
      </c>
      <c r="AO96">
        <f>IF(AND($L96&lt;=$P$2,29&lt;=$P$2),INDEX(WH_Backend!$DZ$6:$IO$125,$L96,29),0)</f>
        <v>0</v>
      </c>
      <c r="AP96">
        <f>IF(AND($L96&lt;=$P$2,30&lt;=$P$2),INDEX(WH_Backend!$DZ$6:$IO$125,$L96,30),0)</f>
        <v>0</v>
      </c>
      <c r="AQ96">
        <f>IF(AND($L96&lt;=$P$2,31&lt;=$P$2),INDEX(WH_Backend!$DZ$6:$IO$125,$L96,31),0)</f>
        <v>0</v>
      </c>
      <c r="AR96">
        <f>IF(AND($L96&lt;=$P$2,32&lt;=$P$2),INDEX(WH_Backend!$DZ$6:$IO$125,$L96,32),0)</f>
        <v>0</v>
      </c>
      <c r="AS96">
        <f>IF(AND($L96&lt;=$P$2,33&lt;=$P$2),INDEX(WH_Backend!$DZ$6:$IO$125,$L96,33),0)</f>
        <v>0</v>
      </c>
      <c r="AT96">
        <f>IF(AND($L96&lt;=$P$2,34&lt;=$P$2),INDEX(WH_Backend!$DZ$6:$IO$125,$L96,34),0)</f>
        <v>0</v>
      </c>
      <c r="AU96">
        <f>IF(AND($L96&lt;=$P$2,35&lt;=$P$2),INDEX(WH_Backend!$DZ$6:$IO$125,$L96,35),0)</f>
        <v>0</v>
      </c>
      <c r="AV96">
        <f>IF(AND($L96&lt;=$P$2,36&lt;=$P$2),INDEX(WH_Backend!$DZ$6:$IO$125,$L96,36),0)</f>
        <v>0</v>
      </c>
      <c r="AW96">
        <f>IF(AND($L96&lt;=$P$2,37&lt;=$P$2),INDEX(WH_Backend!$DZ$6:$IO$125,$L96,37),0)</f>
        <v>0</v>
      </c>
      <c r="AX96">
        <f>IF(AND($L96&lt;=$P$2,38&lt;=$P$2),INDEX(WH_Backend!$DZ$6:$IO$125,$L96,38),0)</f>
        <v>0</v>
      </c>
      <c r="AY96">
        <f>IF(AND($L96&lt;=$P$2,39&lt;=$P$2),INDEX(WH_Backend!$DZ$6:$IO$125,$L96,39),0)</f>
        <v>0</v>
      </c>
      <c r="AZ96">
        <f>IF(AND($L96&lt;=$P$2,40&lt;=$P$2),INDEX(WH_Backend!$DZ$6:$IO$125,$L96,40),0)</f>
        <v>0</v>
      </c>
      <c r="BA96">
        <f>IF(AND($L96&lt;=$P$2,41&lt;=$P$2),INDEX(WH_Backend!$DZ$6:$IO$125,$L96,41),0)</f>
        <v>0</v>
      </c>
      <c r="BB96">
        <f>IF(AND($L96&lt;=$P$2,42&lt;=$P$2),INDEX(WH_Backend!$DZ$6:$IO$125,$L96,42),0)</f>
        <v>0</v>
      </c>
      <c r="BC96">
        <f>IF(AND($L96&lt;=$P$2,43&lt;=$P$2),INDEX(WH_Backend!$DZ$6:$IO$125,$L96,43),0)</f>
        <v>0</v>
      </c>
      <c r="BD96">
        <f>IF(AND($L96&lt;=$P$2,44&lt;=$P$2),INDEX(WH_Backend!$DZ$6:$IO$125,$L96,44),0)</f>
        <v>0</v>
      </c>
      <c r="BE96">
        <f>IF(AND($L96&lt;=$P$2,45&lt;=$P$2),INDEX(WH_Backend!$DZ$6:$IO$125,$L96,45),0)</f>
        <v>0</v>
      </c>
      <c r="BF96">
        <f>IF(AND($L96&lt;=$P$2,46&lt;=$P$2),INDEX(WH_Backend!$DZ$6:$IO$125,$L96,46),0)</f>
        <v>0</v>
      </c>
      <c r="BG96">
        <f>IF(AND($L96&lt;=$P$2,47&lt;=$P$2),INDEX(WH_Backend!$DZ$6:$IO$125,$L96,47),0)</f>
        <v>0</v>
      </c>
      <c r="BH96">
        <f>IF(AND($L96&lt;=$P$2,48&lt;=$P$2),INDEX(WH_Backend!$DZ$6:$IO$125,$L96,48),0)</f>
        <v>0</v>
      </c>
      <c r="BI96">
        <f>IF(AND($L96&lt;=$P$2,49&lt;=$P$2),INDEX(WH_Backend!$DZ$6:$IO$125,$L96,49),0)</f>
        <v>0</v>
      </c>
      <c r="BJ96">
        <f>IF(AND($L96&lt;=$P$2,50&lt;=$P$2),INDEX(WH_Backend!$DZ$6:$IO$125,$L96,50),0)</f>
        <v>0</v>
      </c>
      <c r="BK96">
        <f>IF(AND($L96&lt;=$P$2,51&lt;=$P$2),INDEX(WH_Backend!$DZ$6:$IO$125,$L96,51),0)</f>
        <v>0</v>
      </c>
      <c r="BL96">
        <f>IF(AND($L96&lt;=$P$2,52&lt;=$P$2),INDEX(WH_Backend!$DZ$6:$IO$125,$L96,52),0)</f>
        <v>0</v>
      </c>
      <c r="BM96">
        <f>IF(AND($L96&lt;=$P$2,53&lt;=$P$2),INDEX(WH_Backend!$DZ$6:$IO$125,$L96,53),0)</f>
        <v>0</v>
      </c>
      <c r="BN96">
        <f>IF(AND($L96&lt;=$P$2,54&lt;=$P$2),INDEX(WH_Backend!$DZ$6:$IO$125,$L96,54),0)</f>
        <v>0</v>
      </c>
      <c r="BO96">
        <f>IF(AND($L96&lt;=$P$2,55&lt;=$P$2),INDEX(WH_Backend!$DZ$6:$IO$125,$L96,55),0)</f>
        <v>0</v>
      </c>
      <c r="BP96">
        <f>IF(AND($L96&lt;=$P$2,56&lt;=$P$2),INDEX(WH_Backend!$DZ$6:$IO$125,$L96,56),0)</f>
        <v>0</v>
      </c>
      <c r="BQ96">
        <f>IF(AND($L96&lt;=$P$2,57&lt;=$P$2),INDEX(WH_Backend!$DZ$6:$IO$125,$L96,57),0)</f>
        <v>0</v>
      </c>
      <c r="BR96">
        <f>IF(AND($L96&lt;=$P$2,58&lt;=$P$2),INDEX(WH_Backend!$DZ$6:$IO$125,$L96,58),0)</f>
        <v>0</v>
      </c>
      <c r="BS96">
        <f>IF(AND($L96&lt;=$P$2,59&lt;=$P$2),INDEX(WH_Backend!$DZ$6:$IO$125,$L96,59),0)</f>
        <v>0</v>
      </c>
      <c r="BT96">
        <f>IF(AND($L96&lt;=$P$2,60&lt;=$P$2),INDEX(WH_Backend!$DZ$6:$IO$125,$L96,60),0)</f>
        <v>0</v>
      </c>
      <c r="BU96">
        <f>IF(AND($L96&lt;=$P$2,61&lt;=$P$2),INDEX(WH_Backend!$DZ$6:$IO$125,$L96,61),0)</f>
        <v>0</v>
      </c>
      <c r="BV96">
        <f>IF(AND($L96&lt;=$P$2,62&lt;=$P$2),INDEX(WH_Backend!$DZ$6:$IO$125,$L96,62),0)</f>
        <v>0</v>
      </c>
      <c r="BW96">
        <f>IF(AND($L96&lt;=$P$2,63&lt;=$P$2),INDEX(WH_Backend!$DZ$6:$IO$125,$L96,63),0)</f>
        <v>0</v>
      </c>
      <c r="BX96">
        <f>IF(AND($L96&lt;=$P$2,64&lt;=$P$2),INDEX(WH_Backend!$DZ$6:$IO$125,$L96,64),0)</f>
        <v>0</v>
      </c>
      <c r="BY96">
        <f>IF(AND($L96&lt;=$P$2,65&lt;=$P$2),INDEX(WH_Backend!$DZ$6:$IO$125,$L96,65),0)</f>
        <v>0</v>
      </c>
      <c r="BZ96">
        <f>IF(AND($L96&lt;=$P$2,66&lt;=$P$2),INDEX(WH_Backend!$DZ$6:$IO$125,$L96,66),0)</f>
        <v>0</v>
      </c>
      <c r="CA96">
        <f>IF(AND($L96&lt;=$P$2,67&lt;=$P$2),INDEX(WH_Backend!$DZ$6:$IO$125,$L96,67),0)</f>
        <v>0</v>
      </c>
      <c r="CB96">
        <f>IF(AND($L96&lt;=$P$2,68&lt;=$P$2),INDEX(WH_Backend!$DZ$6:$IO$125,$L96,68),0)</f>
        <v>0</v>
      </c>
      <c r="CC96">
        <f>IF(AND($L96&lt;=$P$2,69&lt;=$P$2),INDEX(WH_Backend!$DZ$6:$IO$125,$L96,69),0)</f>
        <v>0</v>
      </c>
      <c r="CD96">
        <f>IF(AND($L96&lt;=$P$2,70&lt;=$P$2),INDEX(WH_Backend!$DZ$6:$IO$125,$L96,70),0)</f>
        <v>0</v>
      </c>
      <c r="CE96">
        <f>IF(AND($L96&lt;=$P$2,71&lt;=$P$2),INDEX(WH_Backend!$DZ$6:$IO$125,$L96,71),0)</f>
        <v>0</v>
      </c>
      <c r="CF96">
        <f>IF(AND($L96&lt;=$P$2,72&lt;=$P$2),INDEX(WH_Backend!$DZ$6:$IO$125,$L96,72),0)</f>
        <v>0</v>
      </c>
      <c r="CG96">
        <f>IF(AND($L96&lt;=$P$2,73&lt;=$P$2),INDEX(WH_Backend!$DZ$6:$IO$125,$L96,73),0)</f>
        <v>0</v>
      </c>
      <c r="CH96">
        <f>IF(AND($L96&lt;=$P$2,74&lt;=$P$2),INDEX(WH_Backend!$DZ$6:$IO$125,$L96,74),0)</f>
        <v>0</v>
      </c>
      <c r="CI96">
        <f>IF(AND($L96&lt;=$P$2,75&lt;=$P$2),INDEX(WH_Backend!$DZ$6:$IO$125,$L96,75),0)</f>
        <v>0</v>
      </c>
      <c r="CJ96">
        <f>IF(AND($L96&lt;=$P$2,76&lt;=$P$2),INDEX(WH_Backend!$DZ$6:$IO$125,$L96,76),0)</f>
        <v>0</v>
      </c>
      <c r="CK96">
        <f>IF(AND($L96&lt;=$P$2,77&lt;=$P$2),INDEX(WH_Backend!$DZ$6:$IO$125,$L96,77),0)</f>
        <v>0</v>
      </c>
      <c r="CL96">
        <f>IF(AND($L96&lt;=$P$2,78&lt;=$P$2),INDEX(WH_Backend!$DZ$6:$IO$125,$L96,78),0)</f>
        <v>0</v>
      </c>
      <c r="CM96">
        <f>IF(AND($L96&lt;=$P$2,79&lt;=$P$2),INDEX(WH_Backend!$DZ$6:$IO$125,$L96,79),0)</f>
        <v>0</v>
      </c>
      <c r="CN96">
        <f>IF(AND($L96&lt;=$P$2,80&lt;=$P$2),INDEX(WH_Backend!$DZ$6:$IO$125,$L96,80),0)</f>
        <v>0</v>
      </c>
      <c r="CO96">
        <f>IF(AND($L96&lt;=$P$2,81&lt;=$P$2),INDEX(WH_Backend!$DZ$6:$IO$125,$L96,81),0)</f>
        <v>0</v>
      </c>
      <c r="CP96">
        <f>IF(AND($L96&lt;=$P$2,82&lt;=$P$2),INDEX(WH_Backend!$DZ$6:$IO$125,$L96,82),0)</f>
        <v>0</v>
      </c>
      <c r="CQ96">
        <f>IF(AND($L96&lt;=$P$2,83&lt;=$P$2),INDEX(WH_Backend!$DZ$6:$IO$125,$L96,83),0)</f>
        <v>0</v>
      </c>
      <c r="CR96">
        <f>IF(AND($L96&lt;=$P$2,84&lt;=$P$2),INDEX(WH_Backend!$DZ$6:$IO$125,$L96,84),0)</f>
        <v>0</v>
      </c>
      <c r="CS96">
        <f>IF(AND($L96&lt;=$P$2,85&lt;=$P$2),INDEX(WH_Backend!$DZ$6:$IO$125,$L96,85),0)</f>
        <v>0</v>
      </c>
      <c r="CT96">
        <f>IF(AND($L96&lt;=$P$2,86&lt;=$P$2),INDEX(WH_Backend!$DZ$6:$IO$125,$L96,86),0)</f>
        <v>0</v>
      </c>
      <c r="CU96">
        <f>IF(AND($L96&lt;=$P$2,87&lt;=$P$2),INDEX(WH_Backend!$DZ$6:$IO$125,$L96,87),0)</f>
        <v>0</v>
      </c>
      <c r="CV96">
        <f>IF(AND($L96&lt;=$P$2,88&lt;=$P$2),INDEX(WH_Backend!$DZ$6:$IO$125,$L96,88),0)</f>
        <v>0</v>
      </c>
      <c r="CW96">
        <f>IF(AND($L96&lt;=$P$2,89&lt;=$P$2),INDEX(WH_Backend!$DZ$6:$IO$125,$L96,89),0)</f>
        <v>0</v>
      </c>
      <c r="CX96">
        <f>IF(AND($L96&lt;=$P$2,90&lt;=$P$2),INDEX(WH_Backend!$DZ$6:$IO$125,$L96,90),0)</f>
        <v>0</v>
      </c>
      <c r="CY96">
        <f>IF(AND($L96&lt;=$P$2,91&lt;=$P$2),INDEX(WH_Backend!$DZ$6:$IO$125,$L96,91),0)</f>
        <v>0</v>
      </c>
      <c r="CZ96">
        <f>IF(AND($L96&lt;=$P$2,92&lt;=$P$2),INDEX(WH_Backend!$DZ$6:$IO$125,$L96,92),0)</f>
        <v>0</v>
      </c>
      <c r="DA96">
        <f>IF(AND($L96&lt;=$P$2,93&lt;=$P$2),INDEX(WH_Backend!$DZ$6:$IO$125,$L96,93),0)</f>
        <v>0</v>
      </c>
      <c r="DB96">
        <f>IF(AND($L96&lt;=$P$2,94&lt;=$P$2),INDEX(WH_Backend!$DZ$6:$IO$125,$L96,94),0)</f>
        <v>0</v>
      </c>
      <c r="DC96">
        <f>IF(AND($L96&lt;=$P$2,95&lt;=$P$2),INDEX(WH_Backend!$DZ$6:$IO$125,$L96,95),0)</f>
        <v>0</v>
      </c>
      <c r="DD96">
        <f>IF(AND($L96&lt;=$P$2,96&lt;=$P$2),INDEX(WH_Backend!$DZ$6:$IO$125,$L96,96),0)</f>
        <v>0</v>
      </c>
      <c r="DE96">
        <f>IF(AND($L96&lt;=$P$2,97&lt;=$P$2),INDEX(WH_Backend!$DZ$6:$IO$125,$L96,97),0)</f>
        <v>0</v>
      </c>
      <c r="DF96">
        <f>IF(AND($L96&lt;=$P$2,98&lt;=$P$2),INDEX(WH_Backend!$DZ$6:$IO$125,$L96,98),0)</f>
        <v>0</v>
      </c>
      <c r="DG96">
        <f>IF(AND($L96&lt;=$P$2,99&lt;=$P$2),INDEX(WH_Backend!$DZ$6:$IO$125,$L96,99),0)</f>
        <v>0</v>
      </c>
      <c r="DH96">
        <f>IF(AND($L96&lt;=$P$2,100&lt;=$P$2),INDEX(WH_Backend!$DZ$6:$IO$125,$L96,100),0)</f>
        <v>0</v>
      </c>
      <c r="DI96">
        <f>IF(AND($L96&lt;=$P$2,101&lt;=$P$2),INDEX(WH_Backend!$DZ$6:$IO$125,$L96,101),0)</f>
        <v>0</v>
      </c>
      <c r="DJ96">
        <f>IF(AND($L96&lt;=$P$2,102&lt;=$P$2),INDEX(WH_Backend!$DZ$6:$IO$125,$L96,102),0)</f>
        <v>0</v>
      </c>
      <c r="DK96">
        <f>IF(AND($L96&lt;=$P$2,103&lt;=$P$2),INDEX(WH_Backend!$DZ$6:$IO$125,$L96,103),0)</f>
        <v>0</v>
      </c>
      <c r="DL96">
        <f>IF(AND($L96&lt;=$P$2,104&lt;=$P$2),INDEX(WH_Backend!$DZ$6:$IO$125,$L96,104),0)</f>
        <v>0</v>
      </c>
      <c r="DM96">
        <f>IF(AND($L96&lt;=$P$2,105&lt;=$P$2),INDEX(WH_Backend!$DZ$6:$IO$125,$L96,105),0)</f>
        <v>0</v>
      </c>
      <c r="DN96">
        <f>IF(AND($L96&lt;=$P$2,106&lt;=$P$2),INDEX(WH_Backend!$DZ$6:$IO$125,$L96,106),0)</f>
        <v>0</v>
      </c>
      <c r="DO96">
        <f>IF(AND($L96&lt;=$P$2,107&lt;=$P$2),INDEX(WH_Backend!$DZ$6:$IO$125,$L96,107),0)</f>
        <v>0</v>
      </c>
      <c r="DP96">
        <f>IF(AND($L96&lt;=$P$2,108&lt;=$P$2),INDEX(WH_Backend!$DZ$6:$IO$125,$L96,108),0)</f>
        <v>0</v>
      </c>
      <c r="DQ96">
        <f>IF(AND($L96&lt;=$P$2,109&lt;=$P$2),INDEX(WH_Backend!$DZ$6:$IO$125,$L96,109),0)</f>
        <v>0</v>
      </c>
      <c r="DR96">
        <f>IF(AND($L96&lt;=$P$2,110&lt;=$P$2),INDEX(WH_Backend!$DZ$6:$IO$125,$L96,110),0)</f>
        <v>0</v>
      </c>
      <c r="DS96">
        <f>IF(AND($L96&lt;=$P$2,111&lt;=$P$2),INDEX(WH_Backend!$DZ$6:$IO$125,$L96,111),0)</f>
        <v>0</v>
      </c>
      <c r="DT96">
        <f>IF(AND($L96&lt;=$P$2,112&lt;=$P$2),INDEX(WH_Backend!$DZ$6:$IO$125,$L96,112),0)</f>
        <v>0</v>
      </c>
      <c r="DU96">
        <f>IF(AND($L96&lt;=$P$2,113&lt;=$P$2),INDEX(WH_Backend!$DZ$6:$IO$125,$L96,113),0)</f>
        <v>0</v>
      </c>
      <c r="DV96">
        <f>IF(AND($L96&lt;=$P$2,114&lt;=$P$2),INDEX(WH_Backend!$DZ$6:$IO$125,$L96,114),0)</f>
        <v>0</v>
      </c>
      <c r="DW96">
        <f>IF(AND($L96&lt;=$P$2,115&lt;=$P$2),INDEX(WH_Backend!$DZ$6:$IO$125,$L96,115),0)</f>
        <v>0</v>
      </c>
      <c r="DX96">
        <f>IF(AND($L96&lt;=$P$2,116&lt;=$P$2),INDEX(WH_Backend!$DZ$6:$IO$125,$L96,116),0)</f>
        <v>0</v>
      </c>
      <c r="DY96">
        <f>IF(AND($L96&lt;=$P$2,117&lt;=$P$2),INDEX(WH_Backend!$DZ$6:$IO$125,$L96,117),0)</f>
        <v>0</v>
      </c>
      <c r="DZ96">
        <f>IF(AND($L96&lt;=$P$2,118&lt;=$P$2),INDEX(WH_Backend!$DZ$6:$IO$125,$L96,118),0)</f>
        <v>0</v>
      </c>
      <c r="EA96">
        <f>IF(AND($L96&lt;=$P$2,119&lt;=$P$2),INDEX(WH_Backend!$DZ$6:$IO$125,$L96,119),0)</f>
        <v>0</v>
      </c>
      <c r="EB96">
        <f>IF(AND($L96&lt;=$P$2,120&lt;=$P$2),INDEX(WH_Backend!$DZ$6:$IO$125,$L96,120),0)</f>
        <v>0</v>
      </c>
    </row>
    <row r="97" spans="1:132" ht="15">
      <c r="A97" s="25">
        <f>IF(L97&lt;=$P$2,INDEX(WH_Backend!$E$6:$E$125,L97),0)</f>
        <v>0</v>
      </c>
      <c r="B97" s="25">
        <f t="array" ref="B97">IF(L97&lt;=$P$2,MMULT(M222:INDEX(M222:EF222,$P$2),$A$6:INDEX($A$6:$A$125,$P$2)),0)</f>
        <v>0</v>
      </c>
      <c r="C97" s="25">
        <f t="shared" si="3"/>
        <v>0</v>
      </c>
      <c r="E97" t="str">
        <f>IF(L97&lt;=$P$2,Inputs!A97,"")</f>
        <v/>
      </c>
      <c r="F97" s="25" t="str">
        <f>IF(L97&lt;=$P$2,Inputs!D97,"")</f>
        <v/>
      </c>
      <c r="G97" s="25" t="str">
        <f t="shared" si="4"/>
        <v/>
      </c>
      <c r="J97" t="str">
        <f>IF($L97&lt;=$E$2,WH_Numerical!$F97,"")</f>
        <v/>
      </c>
      <c r="L97" s="10">
        <v>92</v>
      </c>
      <c r="M97">
        <f>IF(AND($L97&lt;=$P$2,1&lt;=$P$2),INDEX(WH_Backend!$DZ$6:$IO$125,$L97,1),0)</f>
        <v>0</v>
      </c>
      <c r="N97">
        <f>IF(AND($L97&lt;=$P$2,2&lt;=$P$2),INDEX(WH_Backend!$DZ$6:$IO$125,$L97,2),0)</f>
        <v>0</v>
      </c>
      <c r="O97">
        <f>IF(AND($L97&lt;=$P$2,3&lt;=$P$2),INDEX(WH_Backend!$DZ$6:$IO$125,$L97,3),0)</f>
        <v>0</v>
      </c>
      <c r="P97">
        <f>IF(AND($L97&lt;=$P$2,4&lt;=$P$2),INDEX(WH_Backend!$DZ$6:$IO$125,$L97,4),0)</f>
        <v>0</v>
      </c>
      <c r="Q97">
        <f>IF(AND($L97&lt;=$P$2,5&lt;=$P$2),INDEX(WH_Backend!$DZ$6:$IO$125,$L97,5),0)</f>
        <v>0</v>
      </c>
      <c r="R97">
        <f>IF(AND($L97&lt;=$P$2,6&lt;=$P$2),INDEX(WH_Backend!$DZ$6:$IO$125,$L97,6),0)</f>
        <v>0</v>
      </c>
      <c r="S97">
        <f>IF(AND($L97&lt;=$P$2,7&lt;=$P$2),INDEX(WH_Backend!$DZ$6:$IO$125,$L97,7),0)</f>
        <v>0</v>
      </c>
      <c r="T97">
        <f>IF(AND($L97&lt;=$P$2,8&lt;=$P$2),INDEX(WH_Backend!$DZ$6:$IO$125,$L97,8),0)</f>
        <v>0</v>
      </c>
      <c r="U97">
        <f>IF(AND($L97&lt;=$P$2,9&lt;=$P$2),INDEX(WH_Backend!$DZ$6:$IO$125,$L97,9),0)</f>
        <v>0</v>
      </c>
      <c r="V97">
        <f>IF(AND($L97&lt;=$P$2,10&lt;=$P$2),INDEX(WH_Backend!$DZ$6:$IO$125,$L97,10),0)</f>
        <v>0</v>
      </c>
      <c r="W97">
        <f>IF(AND($L97&lt;=$P$2,11&lt;=$P$2),INDEX(WH_Backend!$DZ$6:$IO$125,$L97,11),0)</f>
        <v>0</v>
      </c>
      <c r="X97">
        <f>IF(AND($L97&lt;=$P$2,12&lt;=$P$2),INDEX(WH_Backend!$DZ$6:$IO$125,$L97,12),0)</f>
        <v>0</v>
      </c>
      <c r="Y97">
        <f>IF(AND($L97&lt;=$P$2,13&lt;=$P$2),INDEX(WH_Backend!$DZ$6:$IO$125,$L97,13),0)</f>
        <v>0</v>
      </c>
      <c r="Z97">
        <f>IF(AND($L97&lt;=$P$2,14&lt;=$P$2),INDEX(WH_Backend!$DZ$6:$IO$125,$L97,14),0)</f>
        <v>0</v>
      </c>
      <c r="AA97">
        <f>IF(AND($L97&lt;=$P$2,15&lt;=$P$2),INDEX(WH_Backend!$DZ$6:$IO$125,$L97,15),0)</f>
        <v>0</v>
      </c>
      <c r="AB97">
        <f>IF(AND($L97&lt;=$P$2,16&lt;=$P$2),INDEX(WH_Backend!$DZ$6:$IO$125,$L97,16),0)</f>
        <v>0</v>
      </c>
      <c r="AC97">
        <f>IF(AND($L97&lt;=$P$2,17&lt;=$P$2),INDEX(WH_Backend!$DZ$6:$IO$125,$L97,17),0)</f>
        <v>0</v>
      </c>
      <c r="AD97">
        <f>IF(AND($L97&lt;=$P$2,18&lt;=$P$2),INDEX(WH_Backend!$DZ$6:$IO$125,$L97,18),0)</f>
        <v>0</v>
      </c>
      <c r="AE97">
        <f>IF(AND($L97&lt;=$P$2,19&lt;=$P$2),INDEX(WH_Backend!$DZ$6:$IO$125,$L97,19),0)</f>
        <v>0</v>
      </c>
      <c r="AF97">
        <f>IF(AND($L97&lt;=$P$2,20&lt;=$P$2),INDEX(WH_Backend!$DZ$6:$IO$125,$L97,20),0)</f>
        <v>0</v>
      </c>
      <c r="AG97">
        <f>IF(AND($L97&lt;=$P$2,21&lt;=$P$2),INDEX(WH_Backend!$DZ$6:$IO$125,$L97,21),0)</f>
        <v>0</v>
      </c>
      <c r="AH97">
        <f>IF(AND($L97&lt;=$P$2,22&lt;=$P$2),INDEX(WH_Backend!$DZ$6:$IO$125,$L97,22),0)</f>
        <v>0</v>
      </c>
      <c r="AI97">
        <f>IF(AND($L97&lt;=$P$2,23&lt;=$P$2),INDEX(WH_Backend!$DZ$6:$IO$125,$L97,23),0)</f>
        <v>0</v>
      </c>
      <c r="AJ97">
        <f>IF(AND($L97&lt;=$P$2,24&lt;=$P$2),INDEX(WH_Backend!$DZ$6:$IO$125,$L97,24),0)</f>
        <v>0</v>
      </c>
      <c r="AK97">
        <f>IF(AND($L97&lt;=$P$2,25&lt;=$P$2),INDEX(WH_Backend!$DZ$6:$IO$125,$L97,25),0)</f>
        <v>0</v>
      </c>
      <c r="AL97">
        <f>IF(AND($L97&lt;=$P$2,26&lt;=$P$2),INDEX(WH_Backend!$DZ$6:$IO$125,$L97,26),0)</f>
        <v>0</v>
      </c>
      <c r="AM97">
        <f>IF(AND($L97&lt;=$P$2,27&lt;=$P$2),INDEX(WH_Backend!$DZ$6:$IO$125,$L97,27),0)</f>
        <v>0</v>
      </c>
      <c r="AN97">
        <f>IF(AND($L97&lt;=$P$2,28&lt;=$P$2),INDEX(WH_Backend!$DZ$6:$IO$125,$L97,28),0)</f>
        <v>0</v>
      </c>
      <c r="AO97">
        <f>IF(AND($L97&lt;=$P$2,29&lt;=$P$2),INDEX(WH_Backend!$DZ$6:$IO$125,$L97,29),0)</f>
        <v>0</v>
      </c>
      <c r="AP97">
        <f>IF(AND($L97&lt;=$P$2,30&lt;=$P$2),INDEX(WH_Backend!$DZ$6:$IO$125,$L97,30),0)</f>
        <v>0</v>
      </c>
      <c r="AQ97">
        <f>IF(AND($L97&lt;=$P$2,31&lt;=$P$2),INDEX(WH_Backend!$DZ$6:$IO$125,$L97,31),0)</f>
        <v>0</v>
      </c>
      <c r="AR97">
        <f>IF(AND($L97&lt;=$P$2,32&lt;=$P$2),INDEX(WH_Backend!$DZ$6:$IO$125,$L97,32),0)</f>
        <v>0</v>
      </c>
      <c r="AS97">
        <f>IF(AND($L97&lt;=$P$2,33&lt;=$P$2),INDEX(WH_Backend!$DZ$6:$IO$125,$L97,33),0)</f>
        <v>0</v>
      </c>
      <c r="AT97">
        <f>IF(AND($L97&lt;=$P$2,34&lt;=$P$2),INDEX(WH_Backend!$DZ$6:$IO$125,$L97,34),0)</f>
        <v>0</v>
      </c>
      <c r="AU97">
        <f>IF(AND($L97&lt;=$P$2,35&lt;=$P$2),INDEX(WH_Backend!$DZ$6:$IO$125,$L97,35),0)</f>
        <v>0</v>
      </c>
      <c r="AV97">
        <f>IF(AND($L97&lt;=$P$2,36&lt;=$P$2),INDEX(WH_Backend!$DZ$6:$IO$125,$L97,36),0)</f>
        <v>0</v>
      </c>
      <c r="AW97">
        <f>IF(AND($L97&lt;=$P$2,37&lt;=$P$2),INDEX(WH_Backend!$DZ$6:$IO$125,$L97,37),0)</f>
        <v>0</v>
      </c>
      <c r="AX97">
        <f>IF(AND($L97&lt;=$P$2,38&lt;=$P$2),INDEX(WH_Backend!$DZ$6:$IO$125,$L97,38),0)</f>
        <v>0</v>
      </c>
      <c r="AY97">
        <f>IF(AND($L97&lt;=$P$2,39&lt;=$P$2),INDEX(WH_Backend!$DZ$6:$IO$125,$L97,39),0)</f>
        <v>0</v>
      </c>
      <c r="AZ97">
        <f>IF(AND($L97&lt;=$P$2,40&lt;=$P$2),INDEX(WH_Backend!$DZ$6:$IO$125,$L97,40),0)</f>
        <v>0</v>
      </c>
      <c r="BA97">
        <f>IF(AND($L97&lt;=$P$2,41&lt;=$P$2),INDEX(WH_Backend!$DZ$6:$IO$125,$L97,41),0)</f>
        <v>0</v>
      </c>
      <c r="BB97">
        <f>IF(AND($L97&lt;=$P$2,42&lt;=$P$2),INDEX(WH_Backend!$DZ$6:$IO$125,$L97,42),0)</f>
        <v>0</v>
      </c>
      <c r="BC97">
        <f>IF(AND($L97&lt;=$P$2,43&lt;=$P$2),INDEX(WH_Backend!$DZ$6:$IO$125,$L97,43),0)</f>
        <v>0</v>
      </c>
      <c r="BD97">
        <f>IF(AND($L97&lt;=$P$2,44&lt;=$P$2),INDEX(WH_Backend!$DZ$6:$IO$125,$L97,44),0)</f>
        <v>0</v>
      </c>
      <c r="BE97">
        <f>IF(AND($L97&lt;=$P$2,45&lt;=$P$2),INDEX(WH_Backend!$DZ$6:$IO$125,$L97,45),0)</f>
        <v>0</v>
      </c>
      <c r="BF97">
        <f>IF(AND($L97&lt;=$P$2,46&lt;=$P$2),INDEX(WH_Backend!$DZ$6:$IO$125,$L97,46),0)</f>
        <v>0</v>
      </c>
      <c r="BG97">
        <f>IF(AND($L97&lt;=$P$2,47&lt;=$P$2),INDEX(WH_Backend!$DZ$6:$IO$125,$L97,47),0)</f>
        <v>0</v>
      </c>
      <c r="BH97">
        <f>IF(AND($L97&lt;=$P$2,48&lt;=$P$2),INDEX(WH_Backend!$DZ$6:$IO$125,$L97,48),0)</f>
        <v>0</v>
      </c>
      <c r="BI97">
        <f>IF(AND($L97&lt;=$P$2,49&lt;=$P$2),INDEX(WH_Backend!$DZ$6:$IO$125,$L97,49),0)</f>
        <v>0</v>
      </c>
      <c r="BJ97">
        <f>IF(AND($L97&lt;=$P$2,50&lt;=$P$2),INDEX(WH_Backend!$DZ$6:$IO$125,$L97,50),0)</f>
        <v>0</v>
      </c>
      <c r="BK97">
        <f>IF(AND($L97&lt;=$P$2,51&lt;=$P$2),INDEX(WH_Backend!$DZ$6:$IO$125,$L97,51),0)</f>
        <v>0</v>
      </c>
      <c r="BL97">
        <f>IF(AND($L97&lt;=$P$2,52&lt;=$P$2),INDEX(WH_Backend!$DZ$6:$IO$125,$L97,52),0)</f>
        <v>0</v>
      </c>
      <c r="BM97">
        <f>IF(AND($L97&lt;=$P$2,53&lt;=$P$2),INDEX(WH_Backend!$DZ$6:$IO$125,$L97,53),0)</f>
        <v>0</v>
      </c>
      <c r="BN97">
        <f>IF(AND($L97&lt;=$P$2,54&lt;=$P$2),INDEX(WH_Backend!$DZ$6:$IO$125,$L97,54),0)</f>
        <v>0</v>
      </c>
      <c r="BO97">
        <f>IF(AND($L97&lt;=$P$2,55&lt;=$P$2),INDEX(WH_Backend!$DZ$6:$IO$125,$L97,55),0)</f>
        <v>0</v>
      </c>
      <c r="BP97">
        <f>IF(AND($L97&lt;=$P$2,56&lt;=$P$2),INDEX(WH_Backend!$DZ$6:$IO$125,$L97,56),0)</f>
        <v>0</v>
      </c>
      <c r="BQ97">
        <f>IF(AND($L97&lt;=$P$2,57&lt;=$P$2),INDEX(WH_Backend!$DZ$6:$IO$125,$L97,57),0)</f>
        <v>0</v>
      </c>
      <c r="BR97">
        <f>IF(AND($L97&lt;=$P$2,58&lt;=$P$2),INDEX(WH_Backend!$DZ$6:$IO$125,$L97,58),0)</f>
        <v>0</v>
      </c>
      <c r="BS97">
        <f>IF(AND($L97&lt;=$P$2,59&lt;=$P$2),INDEX(WH_Backend!$DZ$6:$IO$125,$L97,59),0)</f>
        <v>0</v>
      </c>
      <c r="BT97">
        <f>IF(AND($L97&lt;=$P$2,60&lt;=$P$2),INDEX(WH_Backend!$DZ$6:$IO$125,$L97,60),0)</f>
        <v>0</v>
      </c>
      <c r="BU97">
        <f>IF(AND($L97&lt;=$P$2,61&lt;=$P$2),INDEX(WH_Backend!$DZ$6:$IO$125,$L97,61),0)</f>
        <v>0</v>
      </c>
      <c r="BV97">
        <f>IF(AND($L97&lt;=$P$2,62&lt;=$P$2),INDEX(WH_Backend!$DZ$6:$IO$125,$L97,62),0)</f>
        <v>0</v>
      </c>
      <c r="BW97">
        <f>IF(AND($L97&lt;=$P$2,63&lt;=$P$2),INDEX(WH_Backend!$DZ$6:$IO$125,$L97,63),0)</f>
        <v>0</v>
      </c>
      <c r="BX97">
        <f>IF(AND($L97&lt;=$P$2,64&lt;=$P$2),INDEX(WH_Backend!$DZ$6:$IO$125,$L97,64),0)</f>
        <v>0</v>
      </c>
      <c r="BY97">
        <f>IF(AND($L97&lt;=$P$2,65&lt;=$P$2),INDEX(WH_Backend!$DZ$6:$IO$125,$L97,65),0)</f>
        <v>0</v>
      </c>
      <c r="BZ97">
        <f>IF(AND($L97&lt;=$P$2,66&lt;=$P$2),INDEX(WH_Backend!$DZ$6:$IO$125,$L97,66),0)</f>
        <v>0</v>
      </c>
      <c r="CA97">
        <f>IF(AND($L97&lt;=$P$2,67&lt;=$P$2),INDEX(WH_Backend!$DZ$6:$IO$125,$L97,67),0)</f>
        <v>0</v>
      </c>
      <c r="CB97">
        <f>IF(AND($L97&lt;=$P$2,68&lt;=$P$2),INDEX(WH_Backend!$DZ$6:$IO$125,$L97,68),0)</f>
        <v>0</v>
      </c>
      <c r="CC97">
        <f>IF(AND($L97&lt;=$P$2,69&lt;=$P$2),INDEX(WH_Backend!$DZ$6:$IO$125,$L97,69),0)</f>
        <v>0</v>
      </c>
      <c r="CD97">
        <f>IF(AND($L97&lt;=$P$2,70&lt;=$P$2),INDEX(WH_Backend!$DZ$6:$IO$125,$L97,70),0)</f>
        <v>0</v>
      </c>
      <c r="CE97">
        <f>IF(AND($L97&lt;=$P$2,71&lt;=$P$2),INDEX(WH_Backend!$DZ$6:$IO$125,$L97,71),0)</f>
        <v>0</v>
      </c>
      <c r="CF97">
        <f>IF(AND($L97&lt;=$P$2,72&lt;=$P$2),INDEX(WH_Backend!$DZ$6:$IO$125,$L97,72),0)</f>
        <v>0</v>
      </c>
      <c r="CG97">
        <f>IF(AND($L97&lt;=$P$2,73&lt;=$P$2),INDEX(WH_Backend!$DZ$6:$IO$125,$L97,73),0)</f>
        <v>0</v>
      </c>
      <c r="CH97">
        <f>IF(AND($L97&lt;=$P$2,74&lt;=$P$2),INDEX(WH_Backend!$DZ$6:$IO$125,$L97,74),0)</f>
        <v>0</v>
      </c>
      <c r="CI97">
        <f>IF(AND($L97&lt;=$P$2,75&lt;=$P$2),INDEX(WH_Backend!$DZ$6:$IO$125,$L97,75),0)</f>
        <v>0</v>
      </c>
      <c r="CJ97">
        <f>IF(AND($L97&lt;=$P$2,76&lt;=$P$2),INDEX(WH_Backend!$DZ$6:$IO$125,$L97,76),0)</f>
        <v>0</v>
      </c>
      <c r="CK97">
        <f>IF(AND($L97&lt;=$P$2,77&lt;=$P$2),INDEX(WH_Backend!$DZ$6:$IO$125,$L97,77),0)</f>
        <v>0</v>
      </c>
      <c r="CL97">
        <f>IF(AND($L97&lt;=$P$2,78&lt;=$P$2),INDEX(WH_Backend!$DZ$6:$IO$125,$L97,78),0)</f>
        <v>0</v>
      </c>
      <c r="CM97">
        <f>IF(AND($L97&lt;=$P$2,79&lt;=$P$2),INDEX(WH_Backend!$DZ$6:$IO$125,$L97,79),0)</f>
        <v>0</v>
      </c>
      <c r="CN97">
        <f>IF(AND($L97&lt;=$P$2,80&lt;=$P$2),INDEX(WH_Backend!$DZ$6:$IO$125,$L97,80),0)</f>
        <v>0</v>
      </c>
      <c r="CO97">
        <f>IF(AND($L97&lt;=$P$2,81&lt;=$P$2),INDEX(WH_Backend!$DZ$6:$IO$125,$L97,81),0)</f>
        <v>0</v>
      </c>
      <c r="CP97">
        <f>IF(AND($L97&lt;=$P$2,82&lt;=$P$2),INDEX(WH_Backend!$DZ$6:$IO$125,$L97,82),0)</f>
        <v>0</v>
      </c>
      <c r="CQ97">
        <f>IF(AND($L97&lt;=$P$2,83&lt;=$P$2),INDEX(WH_Backend!$DZ$6:$IO$125,$L97,83),0)</f>
        <v>0</v>
      </c>
      <c r="CR97">
        <f>IF(AND($L97&lt;=$P$2,84&lt;=$P$2),INDEX(WH_Backend!$DZ$6:$IO$125,$L97,84),0)</f>
        <v>0</v>
      </c>
      <c r="CS97">
        <f>IF(AND($L97&lt;=$P$2,85&lt;=$P$2),INDEX(WH_Backend!$DZ$6:$IO$125,$L97,85),0)</f>
        <v>0</v>
      </c>
      <c r="CT97">
        <f>IF(AND($L97&lt;=$P$2,86&lt;=$P$2),INDEX(WH_Backend!$DZ$6:$IO$125,$L97,86),0)</f>
        <v>0</v>
      </c>
      <c r="CU97">
        <f>IF(AND($L97&lt;=$P$2,87&lt;=$P$2),INDEX(WH_Backend!$DZ$6:$IO$125,$L97,87),0)</f>
        <v>0</v>
      </c>
      <c r="CV97">
        <f>IF(AND($L97&lt;=$P$2,88&lt;=$P$2),INDEX(WH_Backend!$DZ$6:$IO$125,$L97,88),0)</f>
        <v>0</v>
      </c>
      <c r="CW97">
        <f>IF(AND($L97&lt;=$P$2,89&lt;=$P$2),INDEX(WH_Backend!$DZ$6:$IO$125,$L97,89),0)</f>
        <v>0</v>
      </c>
      <c r="CX97">
        <f>IF(AND($L97&lt;=$P$2,90&lt;=$P$2),INDEX(WH_Backend!$DZ$6:$IO$125,$L97,90),0)</f>
        <v>0</v>
      </c>
      <c r="CY97">
        <f>IF(AND($L97&lt;=$P$2,91&lt;=$P$2),INDEX(WH_Backend!$DZ$6:$IO$125,$L97,91),0)</f>
        <v>0</v>
      </c>
      <c r="CZ97">
        <f>IF(AND($L97&lt;=$P$2,92&lt;=$P$2),INDEX(WH_Backend!$DZ$6:$IO$125,$L97,92),0)</f>
        <v>0</v>
      </c>
      <c r="DA97">
        <f>IF(AND($L97&lt;=$P$2,93&lt;=$P$2),INDEX(WH_Backend!$DZ$6:$IO$125,$L97,93),0)</f>
        <v>0</v>
      </c>
      <c r="DB97">
        <f>IF(AND($L97&lt;=$P$2,94&lt;=$P$2),INDEX(WH_Backend!$DZ$6:$IO$125,$L97,94),0)</f>
        <v>0</v>
      </c>
      <c r="DC97">
        <f>IF(AND($L97&lt;=$P$2,95&lt;=$P$2),INDEX(WH_Backend!$DZ$6:$IO$125,$L97,95),0)</f>
        <v>0</v>
      </c>
      <c r="DD97">
        <f>IF(AND($L97&lt;=$P$2,96&lt;=$P$2),INDEX(WH_Backend!$DZ$6:$IO$125,$L97,96),0)</f>
        <v>0</v>
      </c>
      <c r="DE97">
        <f>IF(AND($L97&lt;=$P$2,97&lt;=$P$2),INDEX(WH_Backend!$DZ$6:$IO$125,$L97,97),0)</f>
        <v>0</v>
      </c>
      <c r="DF97">
        <f>IF(AND($L97&lt;=$P$2,98&lt;=$P$2),INDEX(WH_Backend!$DZ$6:$IO$125,$L97,98),0)</f>
        <v>0</v>
      </c>
      <c r="DG97">
        <f>IF(AND($L97&lt;=$P$2,99&lt;=$P$2),INDEX(WH_Backend!$DZ$6:$IO$125,$L97,99),0)</f>
        <v>0</v>
      </c>
      <c r="DH97">
        <f>IF(AND($L97&lt;=$P$2,100&lt;=$P$2),INDEX(WH_Backend!$DZ$6:$IO$125,$L97,100),0)</f>
        <v>0</v>
      </c>
      <c r="DI97">
        <f>IF(AND($L97&lt;=$P$2,101&lt;=$P$2),INDEX(WH_Backend!$DZ$6:$IO$125,$L97,101),0)</f>
        <v>0</v>
      </c>
      <c r="DJ97">
        <f>IF(AND($L97&lt;=$P$2,102&lt;=$P$2),INDEX(WH_Backend!$DZ$6:$IO$125,$L97,102),0)</f>
        <v>0</v>
      </c>
      <c r="DK97">
        <f>IF(AND($L97&lt;=$P$2,103&lt;=$P$2),INDEX(WH_Backend!$DZ$6:$IO$125,$L97,103),0)</f>
        <v>0</v>
      </c>
      <c r="DL97">
        <f>IF(AND($L97&lt;=$P$2,104&lt;=$P$2),INDEX(WH_Backend!$DZ$6:$IO$125,$L97,104),0)</f>
        <v>0</v>
      </c>
      <c r="DM97">
        <f>IF(AND($L97&lt;=$P$2,105&lt;=$P$2),INDEX(WH_Backend!$DZ$6:$IO$125,$L97,105),0)</f>
        <v>0</v>
      </c>
      <c r="DN97">
        <f>IF(AND($L97&lt;=$P$2,106&lt;=$P$2),INDEX(WH_Backend!$DZ$6:$IO$125,$L97,106),0)</f>
        <v>0</v>
      </c>
      <c r="DO97">
        <f>IF(AND($L97&lt;=$P$2,107&lt;=$P$2),INDEX(WH_Backend!$DZ$6:$IO$125,$L97,107),0)</f>
        <v>0</v>
      </c>
      <c r="DP97">
        <f>IF(AND($L97&lt;=$P$2,108&lt;=$P$2),INDEX(WH_Backend!$DZ$6:$IO$125,$L97,108),0)</f>
        <v>0</v>
      </c>
      <c r="DQ97">
        <f>IF(AND($L97&lt;=$P$2,109&lt;=$P$2),INDEX(WH_Backend!$DZ$6:$IO$125,$L97,109),0)</f>
        <v>0</v>
      </c>
      <c r="DR97">
        <f>IF(AND($L97&lt;=$P$2,110&lt;=$P$2),INDEX(WH_Backend!$DZ$6:$IO$125,$L97,110),0)</f>
        <v>0</v>
      </c>
      <c r="DS97">
        <f>IF(AND($L97&lt;=$P$2,111&lt;=$P$2),INDEX(WH_Backend!$DZ$6:$IO$125,$L97,111),0)</f>
        <v>0</v>
      </c>
      <c r="DT97">
        <f>IF(AND($L97&lt;=$P$2,112&lt;=$P$2),INDEX(WH_Backend!$DZ$6:$IO$125,$L97,112),0)</f>
        <v>0</v>
      </c>
      <c r="DU97">
        <f>IF(AND($L97&lt;=$P$2,113&lt;=$P$2),INDEX(WH_Backend!$DZ$6:$IO$125,$L97,113),0)</f>
        <v>0</v>
      </c>
      <c r="DV97">
        <f>IF(AND($L97&lt;=$P$2,114&lt;=$P$2),INDEX(WH_Backend!$DZ$6:$IO$125,$L97,114),0)</f>
        <v>0</v>
      </c>
      <c r="DW97">
        <f>IF(AND($L97&lt;=$P$2,115&lt;=$P$2),INDEX(WH_Backend!$DZ$6:$IO$125,$L97,115),0)</f>
        <v>0</v>
      </c>
      <c r="DX97">
        <f>IF(AND($L97&lt;=$P$2,116&lt;=$P$2),INDEX(WH_Backend!$DZ$6:$IO$125,$L97,116),0)</f>
        <v>0</v>
      </c>
      <c r="DY97">
        <f>IF(AND($L97&lt;=$P$2,117&lt;=$P$2),INDEX(WH_Backend!$DZ$6:$IO$125,$L97,117),0)</f>
        <v>0</v>
      </c>
      <c r="DZ97">
        <f>IF(AND($L97&lt;=$P$2,118&lt;=$P$2),INDEX(WH_Backend!$DZ$6:$IO$125,$L97,118),0)</f>
        <v>0</v>
      </c>
      <c r="EA97">
        <f>IF(AND($L97&lt;=$P$2,119&lt;=$P$2),INDEX(WH_Backend!$DZ$6:$IO$125,$L97,119),0)</f>
        <v>0</v>
      </c>
      <c r="EB97">
        <f>IF(AND($L97&lt;=$P$2,120&lt;=$P$2),INDEX(WH_Backend!$DZ$6:$IO$125,$L97,120),0)</f>
        <v>0</v>
      </c>
    </row>
    <row r="98" spans="1:132" ht="15">
      <c r="A98" s="25">
        <f>IF(L98&lt;=$P$2,INDEX(WH_Backend!$E$6:$E$125,L98),0)</f>
        <v>0</v>
      </c>
      <c r="B98" s="25">
        <f t="array" ref="B98">IF(L98&lt;=$P$2,MMULT(M223:INDEX(M223:EF223,$P$2),$A$6:INDEX($A$6:$A$125,$P$2)),0)</f>
        <v>0</v>
      </c>
      <c r="C98" s="25">
        <f t="shared" si="3"/>
        <v>0</v>
      </c>
      <c r="E98" t="str">
        <f>IF(L98&lt;=$P$2,Inputs!A98,"")</f>
        <v/>
      </c>
      <c r="F98" s="25" t="str">
        <f>IF(L98&lt;=$P$2,Inputs!D98,"")</f>
        <v/>
      </c>
      <c r="G98" s="25" t="str">
        <f t="shared" si="4"/>
        <v/>
      </c>
      <c r="J98" t="str">
        <f>IF($L98&lt;=$E$2,WH_Numerical!$F98,"")</f>
        <v/>
      </c>
      <c r="L98" s="10">
        <v>93</v>
      </c>
      <c r="M98">
        <f>IF(AND($L98&lt;=$P$2,1&lt;=$P$2),INDEX(WH_Backend!$DZ$6:$IO$125,$L98,1),0)</f>
        <v>0</v>
      </c>
      <c r="N98">
        <f>IF(AND($L98&lt;=$P$2,2&lt;=$P$2),INDEX(WH_Backend!$DZ$6:$IO$125,$L98,2),0)</f>
        <v>0</v>
      </c>
      <c r="O98">
        <f>IF(AND($L98&lt;=$P$2,3&lt;=$P$2),INDEX(WH_Backend!$DZ$6:$IO$125,$L98,3),0)</f>
        <v>0</v>
      </c>
      <c r="P98">
        <f>IF(AND($L98&lt;=$P$2,4&lt;=$P$2),INDEX(WH_Backend!$DZ$6:$IO$125,$L98,4),0)</f>
        <v>0</v>
      </c>
      <c r="Q98">
        <f>IF(AND($L98&lt;=$P$2,5&lt;=$P$2),INDEX(WH_Backend!$DZ$6:$IO$125,$L98,5),0)</f>
        <v>0</v>
      </c>
      <c r="R98">
        <f>IF(AND($L98&lt;=$P$2,6&lt;=$P$2),INDEX(WH_Backend!$DZ$6:$IO$125,$L98,6),0)</f>
        <v>0</v>
      </c>
      <c r="S98">
        <f>IF(AND($L98&lt;=$P$2,7&lt;=$P$2),INDEX(WH_Backend!$DZ$6:$IO$125,$L98,7),0)</f>
        <v>0</v>
      </c>
      <c r="T98">
        <f>IF(AND($L98&lt;=$P$2,8&lt;=$P$2),INDEX(WH_Backend!$DZ$6:$IO$125,$L98,8),0)</f>
        <v>0</v>
      </c>
      <c r="U98">
        <f>IF(AND($L98&lt;=$P$2,9&lt;=$P$2),INDEX(WH_Backend!$DZ$6:$IO$125,$L98,9),0)</f>
        <v>0</v>
      </c>
      <c r="V98">
        <f>IF(AND($L98&lt;=$P$2,10&lt;=$P$2),INDEX(WH_Backend!$DZ$6:$IO$125,$L98,10),0)</f>
        <v>0</v>
      </c>
      <c r="W98">
        <f>IF(AND($L98&lt;=$P$2,11&lt;=$P$2),INDEX(WH_Backend!$DZ$6:$IO$125,$L98,11),0)</f>
        <v>0</v>
      </c>
      <c r="X98">
        <f>IF(AND($L98&lt;=$P$2,12&lt;=$P$2),INDEX(WH_Backend!$DZ$6:$IO$125,$L98,12),0)</f>
        <v>0</v>
      </c>
      <c r="Y98">
        <f>IF(AND($L98&lt;=$P$2,13&lt;=$P$2),INDEX(WH_Backend!$DZ$6:$IO$125,$L98,13),0)</f>
        <v>0</v>
      </c>
      <c r="Z98">
        <f>IF(AND($L98&lt;=$P$2,14&lt;=$P$2),INDEX(WH_Backend!$DZ$6:$IO$125,$L98,14),0)</f>
        <v>0</v>
      </c>
      <c r="AA98">
        <f>IF(AND($L98&lt;=$P$2,15&lt;=$P$2),INDEX(WH_Backend!$DZ$6:$IO$125,$L98,15),0)</f>
        <v>0</v>
      </c>
      <c r="AB98">
        <f>IF(AND($L98&lt;=$P$2,16&lt;=$P$2),INDEX(WH_Backend!$DZ$6:$IO$125,$L98,16),0)</f>
        <v>0</v>
      </c>
      <c r="AC98">
        <f>IF(AND($L98&lt;=$P$2,17&lt;=$P$2),INDEX(WH_Backend!$DZ$6:$IO$125,$L98,17),0)</f>
        <v>0</v>
      </c>
      <c r="AD98">
        <f>IF(AND($L98&lt;=$P$2,18&lt;=$P$2),INDEX(WH_Backend!$DZ$6:$IO$125,$L98,18),0)</f>
        <v>0</v>
      </c>
      <c r="AE98">
        <f>IF(AND($L98&lt;=$P$2,19&lt;=$P$2),INDEX(WH_Backend!$DZ$6:$IO$125,$L98,19),0)</f>
        <v>0</v>
      </c>
      <c r="AF98">
        <f>IF(AND($L98&lt;=$P$2,20&lt;=$P$2),INDEX(WH_Backend!$DZ$6:$IO$125,$L98,20),0)</f>
        <v>0</v>
      </c>
      <c r="AG98">
        <f>IF(AND($L98&lt;=$P$2,21&lt;=$P$2),INDEX(WH_Backend!$DZ$6:$IO$125,$L98,21),0)</f>
        <v>0</v>
      </c>
      <c r="AH98">
        <f>IF(AND($L98&lt;=$P$2,22&lt;=$P$2),INDEX(WH_Backend!$DZ$6:$IO$125,$L98,22),0)</f>
        <v>0</v>
      </c>
      <c r="AI98">
        <f>IF(AND($L98&lt;=$P$2,23&lt;=$P$2),INDEX(WH_Backend!$DZ$6:$IO$125,$L98,23),0)</f>
        <v>0</v>
      </c>
      <c r="AJ98">
        <f>IF(AND($L98&lt;=$P$2,24&lt;=$P$2),INDEX(WH_Backend!$DZ$6:$IO$125,$L98,24),0)</f>
        <v>0</v>
      </c>
      <c r="AK98">
        <f>IF(AND($L98&lt;=$P$2,25&lt;=$P$2),INDEX(WH_Backend!$DZ$6:$IO$125,$L98,25),0)</f>
        <v>0</v>
      </c>
      <c r="AL98">
        <f>IF(AND($L98&lt;=$P$2,26&lt;=$P$2),INDEX(WH_Backend!$DZ$6:$IO$125,$L98,26),0)</f>
        <v>0</v>
      </c>
      <c r="AM98">
        <f>IF(AND($L98&lt;=$P$2,27&lt;=$P$2),INDEX(WH_Backend!$DZ$6:$IO$125,$L98,27),0)</f>
        <v>0</v>
      </c>
      <c r="AN98">
        <f>IF(AND($L98&lt;=$P$2,28&lt;=$P$2),INDEX(WH_Backend!$DZ$6:$IO$125,$L98,28),0)</f>
        <v>0</v>
      </c>
      <c r="AO98">
        <f>IF(AND($L98&lt;=$P$2,29&lt;=$P$2),INDEX(WH_Backend!$DZ$6:$IO$125,$L98,29),0)</f>
        <v>0</v>
      </c>
      <c r="AP98">
        <f>IF(AND($L98&lt;=$P$2,30&lt;=$P$2),INDEX(WH_Backend!$DZ$6:$IO$125,$L98,30),0)</f>
        <v>0</v>
      </c>
      <c r="AQ98">
        <f>IF(AND($L98&lt;=$P$2,31&lt;=$P$2),INDEX(WH_Backend!$DZ$6:$IO$125,$L98,31),0)</f>
        <v>0</v>
      </c>
      <c r="AR98">
        <f>IF(AND($L98&lt;=$P$2,32&lt;=$P$2),INDEX(WH_Backend!$DZ$6:$IO$125,$L98,32),0)</f>
        <v>0</v>
      </c>
      <c r="AS98">
        <f>IF(AND($L98&lt;=$P$2,33&lt;=$P$2),INDEX(WH_Backend!$DZ$6:$IO$125,$L98,33),0)</f>
        <v>0</v>
      </c>
      <c r="AT98">
        <f>IF(AND($L98&lt;=$P$2,34&lt;=$P$2),INDEX(WH_Backend!$DZ$6:$IO$125,$L98,34),0)</f>
        <v>0</v>
      </c>
      <c r="AU98">
        <f>IF(AND($L98&lt;=$P$2,35&lt;=$P$2),INDEX(WH_Backend!$DZ$6:$IO$125,$L98,35),0)</f>
        <v>0</v>
      </c>
      <c r="AV98">
        <f>IF(AND($L98&lt;=$P$2,36&lt;=$P$2),INDEX(WH_Backend!$DZ$6:$IO$125,$L98,36),0)</f>
        <v>0</v>
      </c>
      <c r="AW98">
        <f>IF(AND($L98&lt;=$P$2,37&lt;=$P$2),INDEX(WH_Backend!$DZ$6:$IO$125,$L98,37),0)</f>
        <v>0</v>
      </c>
      <c r="AX98">
        <f>IF(AND($L98&lt;=$P$2,38&lt;=$P$2),INDEX(WH_Backend!$DZ$6:$IO$125,$L98,38),0)</f>
        <v>0</v>
      </c>
      <c r="AY98">
        <f>IF(AND($L98&lt;=$P$2,39&lt;=$P$2),INDEX(WH_Backend!$DZ$6:$IO$125,$L98,39),0)</f>
        <v>0</v>
      </c>
      <c r="AZ98">
        <f>IF(AND($L98&lt;=$P$2,40&lt;=$P$2),INDEX(WH_Backend!$DZ$6:$IO$125,$L98,40),0)</f>
        <v>0</v>
      </c>
      <c r="BA98">
        <f>IF(AND($L98&lt;=$P$2,41&lt;=$P$2),INDEX(WH_Backend!$DZ$6:$IO$125,$L98,41),0)</f>
        <v>0</v>
      </c>
      <c r="BB98">
        <f>IF(AND($L98&lt;=$P$2,42&lt;=$P$2),INDEX(WH_Backend!$DZ$6:$IO$125,$L98,42),0)</f>
        <v>0</v>
      </c>
      <c r="BC98">
        <f>IF(AND($L98&lt;=$P$2,43&lt;=$P$2),INDEX(WH_Backend!$DZ$6:$IO$125,$L98,43),0)</f>
        <v>0</v>
      </c>
      <c r="BD98">
        <f>IF(AND($L98&lt;=$P$2,44&lt;=$P$2),INDEX(WH_Backend!$DZ$6:$IO$125,$L98,44),0)</f>
        <v>0</v>
      </c>
      <c r="BE98">
        <f>IF(AND($L98&lt;=$P$2,45&lt;=$P$2),INDEX(WH_Backend!$DZ$6:$IO$125,$L98,45),0)</f>
        <v>0</v>
      </c>
      <c r="BF98">
        <f>IF(AND($L98&lt;=$P$2,46&lt;=$P$2),INDEX(WH_Backend!$DZ$6:$IO$125,$L98,46),0)</f>
        <v>0</v>
      </c>
      <c r="BG98">
        <f>IF(AND($L98&lt;=$P$2,47&lt;=$P$2),INDEX(WH_Backend!$DZ$6:$IO$125,$L98,47),0)</f>
        <v>0</v>
      </c>
      <c r="BH98">
        <f>IF(AND($L98&lt;=$P$2,48&lt;=$P$2),INDEX(WH_Backend!$DZ$6:$IO$125,$L98,48),0)</f>
        <v>0</v>
      </c>
      <c r="BI98">
        <f>IF(AND($L98&lt;=$P$2,49&lt;=$P$2),INDEX(WH_Backend!$DZ$6:$IO$125,$L98,49),0)</f>
        <v>0</v>
      </c>
      <c r="BJ98">
        <f>IF(AND($L98&lt;=$P$2,50&lt;=$P$2),INDEX(WH_Backend!$DZ$6:$IO$125,$L98,50),0)</f>
        <v>0</v>
      </c>
      <c r="BK98">
        <f>IF(AND($L98&lt;=$P$2,51&lt;=$P$2),INDEX(WH_Backend!$DZ$6:$IO$125,$L98,51),0)</f>
        <v>0</v>
      </c>
      <c r="BL98">
        <f>IF(AND($L98&lt;=$P$2,52&lt;=$P$2),INDEX(WH_Backend!$DZ$6:$IO$125,$L98,52),0)</f>
        <v>0</v>
      </c>
      <c r="BM98">
        <f>IF(AND($L98&lt;=$P$2,53&lt;=$P$2),INDEX(WH_Backend!$DZ$6:$IO$125,$L98,53),0)</f>
        <v>0</v>
      </c>
      <c r="BN98">
        <f>IF(AND($L98&lt;=$P$2,54&lt;=$P$2),INDEX(WH_Backend!$DZ$6:$IO$125,$L98,54),0)</f>
        <v>0</v>
      </c>
      <c r="BO98">
        <f>IF(AND($L98&lt;=$P$2,55&lt;=$P$2),INDEX(WH_Backend!$DZ$6:$IO$125,$L98,55),0)</f>
        <v>0</v>
      </c>
      <c r="BP98">
        <f>IF(AND($L98&lt;=$P$2,56&lt;=$P$2),INDEX(WH_Backend!$DZ$6:$IO$125,$L98,56),0)</f>
        <v>0</v>
      </c>
      <c r="BQ98">
        <f>IF(AND($L98&lt;=$P$2,57&lt;=$P$2),INDEX(WH_Backend!$DZ$6:$IO$125,$L98,57),0)</f>
        <v>0</v>
      </c>
      <c r="BR98">
        <f>IF(AND($L98&lt;=$P$2,58&lt;=$P$2),INDEX(WH_Backend!$DZ$6:$IO$125,$L98,58),0)</f>
        <v>0</v>
      </c>
      <c r="BS98">
        <f>IF(AND($L98&lt;=$P$2,59&lt;=$P$2),INDEX(WH_Backend!$DZ$6:$IO$125,$L98,59),0)</f>
        <v>0</v>
      </c>
      <c r="BT98">
        <f>IF(AND($L98&lt;=$P$2,60&lt;=$P$2),INDEX(WH_Backend!$DZ$6:$IO$125,$L98,60),0)</f>
        <v>0</v>
      </c>
      <c r="BU98">
        <f>IF(AND($L98&lt;=$P$2,61&lt;=$P$2),INDEX(WH_Backend!$DZ$6:$IO$125,$L98,61),0)</f>
        <v>0</v>
      </c>
      <c r="BV98">
        <f>IF(AND($L98&lt;=$P$2,62&lt;=$P$2),INDEX(WH_Backend!$DZ$6:$IO$125,$L98,62),0)</f>
        <v>0</v>
      </c>
      <c r="BW98">
        <f>IF(AND($L98&lt;=$P$2,63&lt;=$P$2),INDEX(WH_Backend!$DZ$6:$IO$125,$L98,63),0)</f>
        <v>0</v>
      </c>
      <c r="BX98">
        <f>IF(AND($L98&lt;=$P$2,64&lt;=$P$2),INDEX(WH_Backend!$DZ$6:$IO$125,$L98,64),0)</f>
        <v>0</v>
      </c>
      <c r="BY98">
        <f>IF(AND($L98&lt;=$P$2,65&lt;=$P$2),INDEX(WH_Backend!$DZ$6:$IO$125,$L98,65),0)</f>
        <v>0</v>
      </c>
      <c r="BZ98">
        <f>IF(AND($L98&lt;=$P$2,66&lt;=$P$2),INDEX(WH_Backend!$DZ$6:$IO$125,$L98,66),0)</f>
        <v>0</v>
      </c>
      <c r="CA98">
        <f>IF(AND($L98&lt;=$P$2,67&lt;=$P$2),INDEX(WH_Backend!$DZ$6:$IO$125,$L98,67),0)</f>
        <v>0</v>
      </c>
      <c r="CB98">
        <f>IF(AND($L98&lt;=$P$2,68&lt;=$P$2),INDEX(WH_Backend!$DZ$6:$IO$125,$L98,68),0)</f>
        <v>0</v>
      </c>
      <c r="CC98">
        <f>IF(AND($L98&lt;=$P$2,69&lt;=$P$2),INDEX(WH_Backend!$DZ$6:$IO$125,$L98,69),0)</f>
        <v>0</v>
      </c>
      <c r="CD98">
        <f>IF(AND($L98&lt;=$P$2,70&lt;=$P$2),INDEX(WH_Backend!$DZ$6:$IO$125,$L98,70),0)</f>
        <v>0</v>
      </c>
      <c r="CE98">
        <f>IF(AND($L98&lt;=$P$2,71&lt;=$P$2),INDEX(WH_Backend!$DZ$6:$IO$125,$L98,71),0)</f>
        <v>0</v>
      </c>
      <c r="CF98">
        <f>IF(AND($L98&lt;=$P$2,72&lt;=$P$2),INDEX(WH_Backend!$DZ$6:$IO$125,$L98,72),0)</f>
        <v>0</v>
      </c>
      <c r="CG98">
        <f>IF(AND($L98&lt;=$P$2,73&lt;=$P$2),INDEX(WH_Backend!$DZ$6:$IO$125,$L98,73),0)</f>
        <v>0</v>
      </c>
      <c r="CH98">
        <f>IF(AND($L98&lt;=$P$2,74&lt;=$P$2),INDEX(WH_Backend!$DZ$6:$IO$125,$L98,74),0)</f>
        <v>0</v>
      </c>
      <c r="CI98">
        <f>IF(AND($L98&lt;=$P$2,75&lt;=$P$2),INDEX(WH_Backend!$DZ$6:$IO$125,$L98,75),0)</f>
        <v>0</v>
      </c>
      <c r="CJ98">
        <f>IF(AND($L98&lt;=$P$2,76&lt;=$P$2),INDEX(WH_Backend!$DZ$6:$IO$125,$L98,76),0)</f>
        <v>0</v>
      </c>
      <c r="CK98">
        <f>IF(AND($L98&lt;=$P$2,77&lt;=$P$2),INDEX(WH_Backend!$DZ$6:$IO$125,$L98,77),0)</f>
        <v>0</v>
      </c>
      <c r="CL98">
        <f>IF(AND($L98&lt;=$P$2,78&lt;=$P$2),INDEX(WH_Backend!$DZ$6:$IO$125,$L98,78),0)</f>
        <v>0</v>
      </c>
      <c r="CM98">
        <f>IF(AND($L98&lt;=$P$2,79&lt;=$P$2),INDEX(WH_Backend!$DZ$6:$IO$125,$L98,79),0)</f>
        <v>0</v>
      </c>
      <c r="CN98">
        <f>IF(AND($L98&lt;=$P$2,80&lt;=$P$2),INDEX(WH_Backend!$DZ$6:$IO$125,$L98,80),0)</f>
        <v>0</v>
      </c>
      <c r="CO98">
        <f>IF(AND($L98&lt;=$P$2,81&lt;=$P$2),INDEX(WH_Backend!$DZ$6:$IO$125,$L98,81),0)</f>
        <v>0</v>
      </c>
      <c r="CP98">
        <f>IF(AND($L98&lt;=$P$2,82&lt;=$P$2),INDEX(WH_Backend!$DZ$6:$IO$125,$L98,82),0)</f>
        <v>0</v>
      </c>
      <c r="CQ98">
        <f>IF(AND($L98&lt;=$P$2,83&lt;=$P$2),INDEX(WH_Backend!$DZ$6:$IO$125,$L98,83),0)</f>
        <v>0</v>
      </c>
      <c r="CR98">
        <f>IF(AND($L98&lt;=$P$2,84&lt;=$P$2),INDEX(WH_Backend!$DZ$6:$IO$125,$L98,84),0)</f>
        <v>0</v>
      </c>
      <c r="CS98">
        <f>IF(AND($L98&lt;=$P$2,85&lt;=$P$2),INDEX(WH_Backend!$DZ$6:$IO$125,$L98,85),0)</f>
        <v>0</v>
      </c>
      <c r="CT98">
        <f>IF(AND($L98&lt;=$P$2,86&lt;=$P$2),INDEX(WH_Backend!$DZ$6:$IO$125,$L98,86),0)</f>
        <v>0</v>
      </c>
      <c r="CU98">
        <f>IF(AND($L98&lt;=$P$2,87&lt;=$P$2),INDEX(WH_Backend!$DZ$6:$IO$125,$L98,87),0)</f>
        <v>0</v>
      </c>
      <c r="CV98">
        <f>IF(AND($L98&lt;=$P$2,88&lt;=$P$2),INDEX(WH_Backend!$DZ$6:$IO$125,$L98,88),0)</f>
        <v>0</v>
      </c>
      <c r="CW98">
        <f>IF(AND($L98&lt;=$P$2,89&lt;=$P$2),INDEX(WH_Backend!$DZ$6:$IO$125,$L98,89),0)</f>
        <v>0</v>
      </c>
      <c r="CX98">
        <f>IF(AND($L98&lt;=$P$2,90&lt;=$P$2),INDEX(WH_Backend!$DZ$6:$IO$125,$L98,90),0)</f>
        <v>0</v>
      </c>
      <c r="CY98">
        <f>IF(AND($L98&lt;=$P$2,91&lt;=$P$2),INDEX(WH_Backend!$DZ$6:$IO$125,$L98,91),0)</f>
        <v>0</v>
      </c>
      <c r="CZ98">
        <f>IF(AND($L98&lt;=$P$2,92&lt;=$P$2),INDEX(WH_Backend!$DZ$6:$IO$125,$L98,92),0)</f>
        <v>0</v>
      </c>
      <c r="DA98">
        <f>IF(AND($L98&lt;=$P$2,93&lt;=$P$2),INDEX(WH_Backend!$DZ$6:$IO$125,$L98,93),0)</f>
        <v>0</v>
      </c>
      <c r="DB98">
        <f>IF(AND($L98&lt;=$P$2,94&lt;=$P$2),INDEX(WH_Backend!$DZ$6:$IO$125,$L98,94),0)</f>
        <v>0</v>
      </c>
      <c r="DC98">
        <f>IF(AND($L98&lt;=$P$2,95&lt;=$P$2),INDEX(WH_Backend!$DZ$6:$IO$125,$L98,95),0)</f>
        <v>0</v>
      </c>
      <c r="DD98">
        <f>IF(AND($L98&lt;=$P$2,96&lt;=$P$2),INDEX(WH_Backend!$DZ$6:$IO$125,$L98,96),0)</f>
        <v>0</v>
      </c>
      <c r="DE98">
        <f>IF(AND($L98&lt;=$P$2,97&lt;=$P$2),INDEX(WH_Backend!$DZ$6:$IO$125,$L98,97),0)</f>
        <v>0</v>
      </c>
      <c r="DF98">
        <f>IF(AND($L98&lt;=$P$2,98&lt;=$P$2),INDEX(WH_Backend!$DZ$6:$IO$125,$L98,98),0)</f>
        <v>0</v>
      </c>
      <c r="DG98">
        <f>IF(AND($L98&lt;=$P$2,99&lt;=$P$2),INDEX(WH_Backend!$DZ$6:$IO$125,$L98,99),0)</f>
        <v>0</v>
      </c>
      <c r="DH98">
        <f>IF(AND($L98&lt;=$P$2,100&lt;=$P$2),INDEX(WH_Backend!$DZ$6:$IO$125,$L98,100),0)</f>
        <v>0</v>
      </c>
      <c r="DI98">
        <f>IF(AND($L98&lt;=$P$2,101&lt;=$P$2),INDEX(WH_Backend!$DZ$6:$IO$125,$L98,101),0)</f>
        <v>0</v>
      </c>
      <c r="DJ98">
        <f>IF(AND($L98&lt;=$P$2,102&lt;=$P$2),INDEX(WH_Backend!$DZ$6:$IO$125,$L98,102),0)</f>
        <v>0</v>
      </c>
      <c r="DK98">
        <f>IF(AND($L98&lt;=$P$2,103&lt;=$P$2),INDEX(WH_Backend!$DZ$6:$IO$125,$L98,103),0)</f>
        <v>0</v>
      </c>
      <c r="DL98">
        <f>IF(AND($L98&lt;=$P$2,104&lt;=$P$2),INDEX(WH_Backend!$DZ$6:$IO$125,$L98,104),0)</f>
        <v>0</v>
      </c>
      <c r="DM98">
        <f>IF(AND($L98&lt;=$P$2,105&lt;=$P$2),INDEX(WH_Backend!$DZ$6:$IO$125,$L98,105),0)</f>
        <v>0</v>
      </c>
      <c r="DN98">
        <f>IF(AND($L98&lt;=$P$2,106&lt;=$P$2),INDEX(WH_Backend!$DZ$6:$IO$125,$L98,106),0)</f>
        <v>0</v>
      </c>
      <c r="DO98">
        <f>IF(AND($L98&lt;=$P$2,107&lt;=$P$2),INDEX(WH_Backend!$DZ$6:$IO$125,$L98,107),0)</f>
        <v>0</v>
      </c>
      <c r="DP98">
        <f>IF(AND($L98&lt;=$P$2,108&lt;=$P$2),INDEX(WH_Backend!$DZ$6:$IO$125,$L98,108),0)</f>
        <v>0</v>
      </c>
      <c r="DQ98">
        <f>IF(AND($L98&lt;=$P$2,109&lt;=$P$2),INDEX(WH_Backend!$DZ$6:$IO$125,$L98,109),0)</f>
        <v>0</v>
      </c>
      <c r="DR98">
        <f>IF(AND($L98&lt;=$P$2,110&lt;=$P$2),INDEX(WH_Backend!$DZ$6:$IO$125,$L98,110),0)</f>
        <v>0</v>
      </c>
      <c r="DS98">
        <f>IF(AND($L98&lt;=$P$2,111&lt;=$P$2),INDEX(WH_Backend!$DZ$6:$IO$125,$L98,111),0)</f>
        <v>0</v>
      </c>
      <c r="DT98">
        <f>IF(AND($L98&lt;=$P$2,112&lt;=$P$2),INDEX(WH_Backend!$DZ$6:$IO$125,$L98,112),0)</f>
        <v>0</v>
      </c>
      <c r="DU98">
        <f>IF(AND($L98&lt;=$P$2,113&lt;=$P$2),INDEX(WH_Backend!$DZ$6:$IO$125,$L98,113),0)</f>
        <v>0</v>
      </c>
      <c r="DV98">
        <f>IF(AND($L98&lt;=$P$2,114&lt;=$P$2),INDEX(WH_Backend!$DZ$6:$IO$125,$L98,114),0)</f>
        <v>0</v>
      </c>
      <c r="DW98">
        <f>IF(AND($L98&lt;=$P$2,115&lt;=$P$2),INDEX(WH_Backend!$DZ$6:$IO$125,$L98,115),0)</f>
        <v>0</v>
      </c>
      <c r="DX98">
        <f>IF(AND($L98&lt;=$P$2,116&lt;=$P$2),INDEX(WH_Backend!$DZ$6:$IO$125,$L98,116),0)</f>
        <v>0</v>
      </c>
      <c r="DY98">
        <f>IF(AND($L98&lt;=$P$2,117&lt;=$P$2),INDEX(WH_Backend!$DZ$6:$IO$125,$L98,117),0)</f>
        <v>0</v>
      </c>
      <c r="DZ98">
        <f>IF(AND($L98&lt;=$P$2,118&lt;=$P$2),INDEX(WH_Backend!$DZ$6:$IO$125,$L98,118),0)</f>
        <v>0</v>
      </c>
      <c r="EA98">
        <f>IF(AND($L98&lt;=$P$2,119&lt;=$P$2),INDEX(WH_Backend!$DZ$6:$IO$125,$L98,119),0)</f>
        <v>0</v>
      </c>
      <c r="EB98">
        <f>IF(AND($L98&lt;=$P$2,120&lt;=$P$2),INDEX(WH_Backend!$DZ$6:$IO$125,$L98,120),0)</f>
        <v>0</v>
      </c>
    </row>
    <row r="99" spans="1:132" ht="15">
      <c r="A99" s="25">
        <f>IF(L99&lt;=$P$2,INDEX(WH_Backend!$E$6:$E$125,L99),0)</f>
        <v>0</v>
      </c>
      <c r="B99" s="25">
        <f t="array" ref="B99">IF(L99&lt;=$P$2,MMULT(M224:INDEX(M224:EF224,$P$2),$A$6:INDEX($A$6:$A$125,$P$2)),0)</f>
        <v>0</v>
      </c>
      <c r="C99" s="25">
        <f t="shared" si="3"/>
        <v>0</v>
      </c>
      <c r="E99" t="str">
        <f>IF(L99&lt;=$P$2,Inputs!A99,"")</f>
        <v/>
      </c>
      <c r="F99" s="25" t="str">
        <f>IF(L99&lt;=$P$2,Inputs!D99,"")</f>
        <v/>
      </c>
      <c r="G99" s="25" t="str">
        <f t="shared" si="4"/>
        <v/>
      </c>
      <c r="J99" t="str">
        <f>IF($L99&lt;=$E$2,WH_Numerical!$F99,"")</f>
        <v/>
      </c>
      <c r="L99" s="10">
        <v>94</v>
      </c>
      <c r="M99">
        <f>IF(AND($L99&lt;=$P$2,1&lt;=$P$2),INDEX(WH_Backend!$DZ$6:$IO$125,$L99,1),0)</f>
        <v>0</v>
      </c>
      <c r="N99">
        <f>IF(AND($L99&lt;=$P$2,2&lt;=$P$2),INDEX(WH_Backend!$DZ$6:$IO$125,$L99,2),0)</f>
        <v>0</v>
      </c>
      <c r="O99">
        <f>IF(AND($L99&lt;=$P$2,3&lt;=$P$2),INDEX(WH_Backend!$DZ$6:$IO$125,$L99,3),0)</f>
        <v>0</v>
      </c>
      <c r="P99">
        <f>IF(AND($L99&lt;=$P$2,4&lt;=$P$2),INDEX(WH_Backend!$DZ$6:$IO$125,$L99,4),0)</f>
        <v>0</v>
      </c>
      <c r="Q99">
        <f>IF(AND($L99&lt;=$P$2,5&lt;=$P$2),INDEX(WH_Backend!$DZ$6:$IO$125,$L99,5),0)</f>
        <v>0</v>
      </c>
      <c r="R99">
        <f>IF(AND($L99&lt;=$P$2,6&lt;=$P$2),INDEX(WH_Backend!$DZ$6:$IO$125,$L99,6),0)</f>
        <v>0</v>
      </c>
      <c r="S99">
        <f>IF(AND($L99&lt;=$P$2,7&lt;=$P$2),INDEX(WH_Backend!$DZ$6:$IO$125,$L99,7),0)</f>
        <v>0</v>
      </c>
      <c r="T99">
        <f>IF(AND($L99&lt;=$P$2,8&lt;=$P$2),INDEX(WH_Backend!$DZ$6:$IO$125,$L99,8),0)</f>
        <v>0</v>
      </c>
      <c r="U99">
        <f>IF(AND($L99&lt;=$P$2,9&lt;=$P$2),INDEX(WH_Backend!$DZ$6:$IO$125,$L99,9),0)</f>
        <v>0</v>
      </c>
      <c r="V99">
        <f>IF(AND($L99&lt;=$P$2,10&lt;=$P$2),INDEX(WH_Backend!$DZ$6:$IO$125,$L99,10),0)</f>
        <v>0</v>
      </c>
      <c r="W99">
        <f>IF(AND($L99&lt;=$P$2,11&lt;=$P$2),INDEX(WH_Backend!$DZ$6:$IO$125,$L99,11),0)</f>
        <v>0</v>
      </c>
      <c r="X99">
        <f>IF(AND($L99&lt;=$P$2,12&lt;=$P$2),INDEX(WH_Backend!$DZ$6:$IO$125,$L99,12),0)</f>
        <v>0</v>
      </c>
      <c r="Y99">
        <f>IF(AND($L99&lt;=$P$2,13&lt;=$P$2),INDEX(WH_Backend!$DZ$6:$IO$125,$L99,13),0)</f>
        <v>0</v>
      </c>
      <c r="Z99">
        <f>IF(AND($L99&lt;=$P$2,14&lt;=$P$2),INDEX(WH_Backend!$DZ$6:$IO$125,$L99,14),0)</f>
        <v>0</v>
      </c>
      <c r="AA99">
        <f>IF(AND($L99&lt;=$P$2,15&lt;=$P$2),INDEX(WH_Backend!$DZ$6:$IO$125,$L99,15),0)</f>
        <v>0</v>
      </c>
      <c r="AB99">
        <f>IF(AND($L99&lt;=$P$2,16&lt;=$P$2),INDEX(WH_Backend!$DZ$6:$IO$125,$L99,16),0)</f>
        <v>0</v>
      </c>
      <c r="AC99">
        <f>IF(AND($L99&lt;=$P$2,17&lt;=$P$2),INDEX(WH_Backend!$DZ$6:$IO$125,$L99,17),0)</f>
        <v>0</v>
      </c>
      <c r="AD99">
        <f>IF(AND($L99&lt;=$P$2,18&lt;=$P$2),INDEX(WH_Backend!$DZ$6:$IO$125,$L99,18),0)</f>
        <v>0</v>
      </c>
      <c r="AE99">
        <f>IF(AND($L99&lt;=$P$2,19&lt;=$P$2),INDEX(WH_Backend!$DZ$6:$IO$125,$L99,19),0)</f>
        <v>0</v>
      </c>
      <c r="AF99">
        <f>IF(AND($L99&lt;=$P$2,20&lt;=$P$2),INDEX(WH_Backend!$DZ$6:$IO$125,$L99,20),0)</f>
        <v>0</v>
      </c>
      <c r="AG99">
        <f>IF(AND($L99&lt;=$P$2,21&lt;=$P$2),INDEX(WH_Backend!$DZ$6:$IO$125,$L99,21),0)</f>
        <v>0</v>
      </c>
      <c r="AH99">
        <f>IF(AND($L99&lt;=$P$2,22&lt;=$P$2),INDEX(WH_Backend!$DZ$6:$IO$125,$L99,22),0)</f>
        <v>0</v>
      </c>
      <c r="AI99">
        <f>IF(AND($L99&lt;=$P$2,23&lt;=$P$2),INDEX(WH_Backend!$DZ$6:$IO$125,$L99,23),0)</f>
        <v>0</v>
      </c>
      <c r="AJ99">
        <f>IF(AND($L99&lt;=$P$2,24&lt;=$P$2),INDEX(WH_Backend!$DZ$6:$IO$125,$L99,24),0)</f>
        <v>0</v>
      </c>
      <c r="AK99">
        <f>IF(AND($L99&lt;=$P$2,25&lt;=$P$2),INDEX(WH_Backend!$DZ$6:$IO$125,$L99,25),0)</f>
        <v>0</v>
      </c>
      <c r="AL99">
        <f>IF(AND($L99&lt;=$P$2,26&lt;=$P$2),INDEX(WH_Backend!$DZ$6:$IO$125,$L99,26),0)</f>
        <v>0</v>
      </c>
      <c r="AM99">
        <f>IF(AND($L99&lt;=$P$2,27&lt;=$P$2),INDEX(WH_Backend!$DZ$6:$IO$125,$L99,27),0)</f>
        <v>0</v>
      </c>
      <c r="AN99">
        <f>IF(AND($L99&lt;=$P$2,28&lt;=$P$2),INDEX(WH_Backend!$DZ$6:$IO$125,$L99,28),0)</f>
        <v>0</v>
      </c>
      <c r="AO99">
        <f>IF(AND($L99&lt;=$P$2,29&lt;=$P$2),INDEX(WH_Backend!$DZ$6:$IO$125,$L99,29),0)</f>
        <v>0</v>
      </c>
      <c r="AP99">
        <f>IF(AND($L99&lt;=$P$2,30&lt;=$P$2),INDEX(WH_Backend!$DZ$6:$IO$125,$L99,30),0)</f>
        <v>0</v>
      </c>
      <c r="AQ99">
        <f>IF(AND($L99&lt;=$P$2,31&lt;=$P$2),INDEX(WH_Backend!$DZ$6:$IO$125,$L99,31),0)</f>
        <v>0</v>
      </c>
      <c r="AR99">
        <f>IF(AND($L99&lt;=$P$2,32&lt;=$P$2),INDEX(WH_Backend!$DZ$6:$IO$125,$L99,32),0)</f>
        <v>0</v>
      </c>
      <c r="AS99">
        <f>IF(AND($L99&lt;=$P$2,33&lt;=$P$2),INDEX(WH_Backend!$DZ$6:$IO$125,$L99,33),0)</f>
        <v>0</v>
      </c>
      <c r="AT99">
        <f>IF(AND($L99&lt;=$P$2,34&lt;=$P$2),INDEX(WH_Backend!$DZ$6:$IO$125,$L99,34),0)</f>
        <v>0</v>
      </c>
      <c r="AU99">
        <f>IF(AND($L99&lt;=$P$2,35&lt;=$P$2),INDEX(WH_Backend!$DZ$6:$IO$125,$L99,35),0)</f>
        <v>0</v>
      </c>
      <c r="AV99">
        <f>IF(AND($L99&lt;=$P$2,36&lt;=$P$2),INDEX(WH_Backend!$DZ$6:$IO$125,$L99,36),0)</f>
        <v>0</v>
      </c>
      <c r="AW99">
        <f>IF(AND($L99&lt;=$P$2,37&lt;=$P$2),INDEX(WH_Backend!$DZ$6:$IO$125,$L99,37),0)</f>
        <v>0</v>
      </c>
      <c r="AX99">
        <f>IF(AND($L99&lt;=$P$2,38&lt;=$P$2),INDEX(WH_Backend!$DZ$6:$IO$125,$L99,38),0)</f>
        <v>0</v>
      </c>
      <c r="AY99">
        <f>IF(AND($L99&lt;=$P$2,39&lt;=$P$2),INDEX(WH_Backend!$DZ$6:$IO$125,$L99,39),0)</f>
        <v>0</v>
      </c>
      <c r="AZ99">
        <f>IF(AND($L99&lt;=$P$2,40&lt;=$P$2),INDEX(WH_Backend!$DZ$6:$IO$125,$L99,40),0)</f>
        <v>0</v>
      </c>
      <c r="BA99">
        <f>IF(AND($L99&lt;=$P$2,41&lt;=$P$2),INDEX(WH_Backend!$DZ$6:$IO$125,$L99,41),0)</f>
        <v>0</v>
      </c>
      <c r="BB99">
        <f>IF(AND($L99&lt;=$P$2,42&lt;=$P$2),INDEX(WH_Backend!$DZ$6:$IO$125,$L99,42),0)</f>
        <v>0</v>
      </c>
      <c r="BC99">
        <f>IF(AND($L99&lt;=$P$2,43&lt;=$P$2),INDEX(WH_Backend!$DZ$6:$IO$125,$L99,43),0)</f>
        <v>0</v>
      </c>
      <c r="BD99">
        <f>IF(AND($L99&lt;=$P$2,44&lt;=$P$2),INDEX(WH_Backend!$DZ$6:$IO$125,$L99,44),0)</f>
        <v>0</v>
      </c>
      <c r="BE99">
        <f>IF(AND($L99&lt;=$P$2,45&lt;=$P$2),INDEX(WH_Backend!$DZ$6:$IO$125,$L99,45),0)</f>
        <v>0</v>
      </c>
      <c r="BF99">
        <f>IF(AND($L99&lt;=$P$2,46&lt;=$P$2),INDEX(WH_Backend!$DZ$6:$IO$125,$L99,46),0)</f>
        <v>0</v>
      </c>
      <c r="BG99">
        <f>IF(AND($L99&lt;=$P$2,47&lt;=$P$2),INDEX(WH_Backend!$DZ$6:$IO$125,$L99,47),0)</f>
        <v>0</v>
      </c>
      <c r="BH99">
        <f>IF(AND($L99&lt;=$P$2,48&lt;=$P$2),INDEX(WH_Backend!$DZ$6:$IO$125,$L99,48),0)</f>
        <v>0</v>
      </c>
      <c r="BI99">
        <f>IF(AND($L99&lt;=$P$2,49&lt;=$P$2),INDEX(WH_Backend!$DZ$6:$IO$125,$L99,49),0)</f>
        <v>0</v>
      </c>
      <c r="BJ99">
        <f>IF(AND($L99&lt;=$P$2,50&lt;=$P$2),INDEX(WH_Backend!$DZ$6:$IO$125,$L99,50),0)</f>
        <v>0</v>
      </c>
      <c r="BK99">
        <f>IF(AND($L99&lt;=$P$2,51&lt;=$P$2),INDEX(WH_Backend!$DZ$6:$IO$125,$L99,51),0)</f>
        <v>0</v>
      </c>
      <c r="BL99">
        <f>IF(AND($L99&lt;=$P$2,52&lt;=$P$2),INDEX(WH_Backend!$DZ$6:$IO$125,$L99,52),0)</f>
        <v>0</v>
      </c>
      <c r="BM99">
        <f>IF(AND($L99&lt;=$P$2,53&lt;=$P$2),INDEX(WH_Backend!$DZ$6:$IO$125,$L99,53),0)</f>
        <v>0</v>
      </c>
      <c r="BN99">
        <f>IF(AND($L99&lt;=$P$2,54&lt;=$P$2),INDEX(WH_Backend!$DZ$6:$IO$125,$L99,54),0)</f>
        <v>0</v>
      </c>
      <c r="BO99">
        <f>IF(AND($L99&lt;=$P$2,55&lt;=$P$2),INDEX(WH_Backend!$DZ$6:$IO$125,$L99,55),0)</f>
        <v>0</v>
      </c>
      <c r="BP99">
        <f>IF(AND($L99&lt;=$P$2,56&lt;=$P$2),INDEX(WH_Backend!$DZ$6:$IO$125,$L99,56),0)</f>
        <v>0</v>
      </c>
      <c r="BQ99">
        <f>IF(AND($L99&lt;=$P$2,57&lt;=$P$2),INDEX(WH_Backend!$DZ$6:$IO$125,$L99,57),0)</f>
        <v>0</v>
      </c>
      <c r="BR99">
        <f>IF(AND($L99&lt;=$P$2,58&lt;=$P$2),INDEX(WH_Backend!$DZ$6:$IO$125,$L99,58),0)</f>
        <v>0</v>
      </c>
      <c r="BS99">
        <f>IF(AND($L99&lt;=$P$2,59&lt;=$P$2),INDEX(WH_Backend!$DZ$6:$IO$125,$L99,59),0)</f>
        <v>0</v>
      </c>
      <c r="BT99">
        <f>IF(AND($L99&lt;=$P$2,60&lt;=$P$2),INDEX(WH_Backend!$DZ$6:$IO$125,$L99,60),0)</f>
        <v>0</v>
      </c>
      <c r="BU99">
        <f>IF(AND($L99&lt;=$P$2,61&lt;=$P$2),INDEX(WH_Backend!$DZ$6:$IO$125,$L99,61),0)</f>
        <v>0</v>
      </c>
      <c r="BV99">
        <f>IF(AND($L99&lt;=$P$2,62&lt;=$P$2),INDEX(WH_Backend!$DZ$6:$IO$125,$L99,62),0)</f>
        <v>0</v>
      </c>
      <c r="BW99">
        <f>IF(AND($L99&lt;=$P$2,63&lt;=$P$2),INDEX(WH_Backend!$DZ$6:$IO$125,$L99,63),0)</f>
        <v>0</v>
      </c>
      <c r="BX99">
        <f>IF(AND($L99&lt;=$P$2,64&lt;=$P$2),INDEX(WH_Backend!$DZ$6:$IO$125,$L99,64),0)</f>
        <v>0</v>
      </c>
      <c r="BY99">
        <f>IF(AND($L99&lt;=$P$2,65&lt;=$P$2),INDEX(WH_Backend!$DZ$6:$IO$125,$L99,65),0)</f>
        <v>0</v>
      </c>
      <c r="BZ99">
        <f>IF(AND($L99&lt;=$P$2,66&lt;=$P$2),INDEX(WH_Backend!$DZ$6:$IO$125,$L99,66),0)</f>
        <v>0</v>
      </c>
      <c r="CA99">
        <f>IF(AND($L99&lt;=$P$2,67&lt;=$P$2),INDEX(WH_Backend!$DZ$6:$IO$125,$L99,67),0)</f>
        <v>0</v>
      </c>
      <c r="CB99">
        <f>IF(AND($L99&lt;=$P$2,68&lt;=$P$2),INDEX(WH_Backend!$DZ$6:$IO$125,$L99,68),0)</f>
        <v>0</v>
      </c>
      <c r="CC99">
        <f>IF(AND($L99&lt;=$P$2,69&lt;=$P$2),INDEX(WH_Backend!$DZ$6:$IO$125,$L99,69),0)</f>
        <v>0</v>
      </c>
      <c r="CD99">
        <f>IF(AND($L99&lt;=$P$2,70&lt;=$P$2),INDEX(WH_Backend!$DZ$6:$IO$125,$L99,70),0)</f>
        <v>0</v>
      </c>
      <c r="CE99">
        <f>IF(AND($L99&lt;=$P$2,71&lt;=$P$2),INDEX(WH_Backend!$DZ$6:$IO$125,$L99,71),0)</f>
        <v>0</v>
      </c>
      <c r="CF99">
        <f>IF(AND($L99&lt;=$P$2,72&lt;=$P$2),INDEX(WH_Backend!$DZ$6:$IO$125,$L99,72),0)</f>
        <v>0</v>
      </c>
      <c r="CG99">
        <f>IF(AND($L99&lt;=$P$2,73&lt;=$P$2),INDEX(WH_Backend!$DZ$6:$IO$125,$L99,73),0)</f>
        <v>0</v>
      </c>
      <c r="CH99">
        <f>IF(AND($L99&lt;=$P$2,74&lt;=$P$2),INDEX(WH_Backend!$DZ$6:$IO$125,$L99,74),0)</f>
        <v>0</v>
      </c>
      <c r="CI99">
        <f>IF(AND($L99&lt;=$P$2,75&lt;=$P$2),INDEX(WH_Backend!$DZ$6:$IO$125,$L99,75),0)</f>
        <v>0</v>
      </c>
      <c r="CJ99">
        <f>IF(AND($L99&lt;=$P$2,76&lt;=$P$2),INDEX(WH_Backend!$DZ$6:$IO$125,$L99,76),0)</f>
        <v>0</v>
      </c>
      <c r="CK99">
        <f>IF(AND($L99&lt;=$P$2,77&lt;=$P$2),INDEX(WH_Backend!$DZ$6:$IO$125,$L99,77),0)</f>
        <v>0</v>
      </c>
      <c r="CL99">
        <f>IF(AND($L99&lt;=$P$2,78&lt;=$P$2),INDEX(WH_Backend!$DZ$6:$IO$125,$L99,78),0)</f>
        <v>0</v>
      </c>
      <c r="CM99">
        <f>IF(AND($L99&lt;=$P$2,79&lt;=$P$2),INDEX(WH_Backend!$DZ$6:$IO$125,$L99,79),0)</f>
        <v>0</v>
      </c>
      <c r="CN99">
        <f>IF(AND($L99&lt;=$P$2,80&lt;=$P$2),INDEX(WH_Backend!$DZ$6:$IO$125,$L99,80),0)</f>
        <v>0</v>
      </c>
      <c r="CO99">
        <f>IF(AND($L99&lt;=$P$2,81&lt;=$P$2),INDEX(WH_Backend!$DZ$6:$IO$125,$L99,81),0)</f>
        <v>0</v>
      </c>
      <c r="CP99">
        <f>IF(AND($L99&lt;=$P$2,82&lt;=$P$2),INDEX(WH_Backend!$DZ$6:$IO$125,$L99,82),0)</f>
        <v>0</v>
      </c>
      <c r="CQ99">
        <f>IF(AND($L99&lt;=$P$2,83&lt;=$P$2),INDEX(WH_Backend!$DZ$6:$IO$125,$L99,83),0)</f>
        <v>0</v>
      </c>
      <c r="CR99">
        <f>IF(AND($L99&lt;=$P$2,84&lt;=$P$2),INDEX(WH_Backend!$DZ$6:$IO$125,$L99,84),0)</f>
        <v>0</v>
      </c>
      <c r="CS99">
        <f>IF(AND($L99&lt;=$P$2,85&lt;=$P$2),INDEX(WH_Backend!$DZ$6:$IO$125,$L99,85),0)</f>
        <v>0</v>
      </c>
      <c r="CT99">
        <f>IF(AND($L99&lt;=$P$2,86&lt;=$P$2),INDEX(WH_Backend!$DZ$6:$IO$125,$L99,86),0)</f>
        <v>0</v>
      </c>
      <c r="CU99">
        <f>IF(AND($L99&lt;=$P$2,87&lt;=$P$2),INDEX(WH_Backend!$DZ$6:$IO$125,$L99,87),0)</f>
        <v>0</v>
      </c>
      <c r="CV99">
        <f>IF(AND($L99&lt;=$P$2,88&lt;=$P$2),INDEX(WH_Backend!$DZ$6:$IO$125,$L99,88),0)</f>
        <v>0</v>
      </c>
      <c r="CW99">
        <f>IF(AND($L99&lt;=$P$2,89&lt;=$P$2),INDEX(WH_Backend!$DZ$6:$IO$125,$L99,89),0)</f>
        <v>0</v>
      </c>
      <c r="CX99">
        <f>IF(AND($L99&lt;=$P$2,90&lt;=$P$2),INDEX(WH_Backend!$DZ$6:$IO$125,$L99,90),0)</f>
        <v>0</v>
      </c>
      <c r="CY99">
        <f>IF(AND($L99&lt;=$P$2,91&lt;=$P$2),INDEX(WH_Backend!$DZ$6:$IO$125,$L99,91),0)</f>
        <v>0</v>
      </c>
      <c r="CZ99">
        <f>IF(AND($L99&lt;=$P$2,92&lt;=$P$2),INDEX(WH_Backend!$DZ$6:$IO$125,$L99,92),0)</f>
        <v>0</v>
      </c>
      <c r="DA99">
        <f>IF(AND($L99&lt;=$P$2,93&lt;=$P$2),INDEX(WH_Backend!$DZ$6:$IO$125,$L99,93),0)</f>
        <v>0</v>
      </c>
      <c r="DB99">
        <f>IF(AND($L99&lt;=$P$2,94&lt;=$P$2),INDEX(WH_Backend!$DZ$6:$IO$125,$L99,94),0)</f>
        <v>0</v>
      </c>
      <c r="DC99">
        <f>IF(AND($L99&lt;=$P$2,95&lt;=$P$2),INDEX(WH_Backend!$DZ$6:$IO$125,$L99,95),0)</f>
        <v>0</v>
      </c>
      <c r="DD99">
        <f>IF(AND($L99&lt;=$P$2,96&lt;=$P$2),INDEX(WH_Backend!$DZ$6:$IO$125,$L99,96),0)</f>
        <v>0</v>
      </c>
      <c r="DE99">
        <f>IF(AND($L99&lt;=$P$2,97&lt;=$P$2),INDEX(WH_Backend!$DZ$6:$IO$125,$L99,97),0)</f>
        <v>0</v>
      </c>
      <c r="DF99">
        <f>IF(AND($L99&lt;=$P$2,98&lt;=$P$2),INDEX(WH_Backend!$DZ$6:$IO$125,$L99,98),0)</f>
        <v>0</v>
      </c>
      <c r="DG99">
        <f>IF(AND($L99&lt;=$P$2,99&lt;=$P$2),INDEX(WH_Backend!$DZ$6:$IO$125,$L99,99),0)</f>
        <v>0</v>
      </c>
      <c r="DH99">
        <f>IF(AND($L99&lt;=$P$2,100&lt;=$P$2),INDEX(WH_Backend!$DZ$6:$IO$125,$L99,100),0)</f>
        <v>0</v>
      </c>
      <c r="DI99">
        <f>IF(AND($L99&lt;=$P$2,101&lt;=$P$2),INDEX(WH_Backend!$DZ$6:$IO$125,$L99,101),0)</f>
        <v>0</v>
      </c>
      <c r="DJ99">
        <f>IF(AND($L99&lt;=$P$2,102&lt;=$P$2),INDEX(WH_Backend!$DZ$6:$IO$125,$L99,102),0)</f>
        <v>0</v>
      </c>
      <c r="DK99">
        <f>IF(AND($L99&lt;=$P$2,103&lt;=$P$2),INDEX(WH_Backend!$DZ$6:$IO$125,$L99,103),0)</f>
        <v>0</v>
      </c>
      <c r="DL99">
        <f>IF(AND($L99&lt;=$P$2,104&lt;=$P$2),INDEX(WH_Backend!$DZ$6:$IO$125,$L99,104),0)</f>
        <v>0</v>
      </c>
      <c r="DM99">
        <f>IF(AND($L99&lt;=$P$2,105&lt;=$P$2),INDEX(WH_Backend!$DZ$6:$IO$125,$L99,105),0)</f>
        <v>0</v>
      </c>
      <c r="DN99">
        <f>IF(AND($L99&lt;=$P$2,106&lt;=$P$2),INDEX(WH_Backend!$DZ$6:$IO$125,$L99,106),0)</f>
        <v>0</v>
      </c>
      <c r="DO99">
        <f>IF(AND($L99&lt;=$P$2,107&lt;=$P$2),INDEX(WH_Backend!$DZ$6:$IO$125,$L99,107),0)</f>
        <v>0</v>
      </c>
      <c r="DP99">
        <f>IF(AND($L99&lt;=$P$2,108&lt;=$P$2),INDEX(WH_Backend!$DZ$6:$IO$125,$L99,108),0)</f>
        <v>0</v>
      </c>
      <c r="DQ99">
        <f>IF(AND($L99&lt;=$P$2,109&lt;=$P$2),INDEX(WH_Backend!$DZ$6:$IO$125,$L99,109),0)</f>
        <v>0</v>
      </c>
      <c r="DR99">
        <f>IF(AND($L99&lt;=$P$2,110&lt;=$P$2),INDEX(WH_Backend!$DZ$6:$IO$125,$L99,110),0)</f>
        <v>0</v>
      </c>
      <c r="DS99">
        <f>IF(AND($L99&lt;=$P$2,111&lt;=$P$2),INDEX(WH_Backend!$DZ$6:$IO$125,$L99,111),0)</f>
        <v>0</v>
      </c>
      <c r="DT99">
        <f>IF(AND($L99&lt;=$P$2,112&lt;=$P$2),INDEX(WH_Backend!$DZ$6:$IO$125,$L99,112),0)</f>
        <v>0</v>
      </c>
      <c r="DU99">
        <f>IF(AND($L99&lt;=$P$2,113&lt;=$P$2),INDEX(WH_Backend!$DZ$6:$IO$125,$L99,113),0)</f>
        <v>0</v>
      </c>
      <c r="DV99">
        <f>IF(AND($L99&lt;=$P$2,114&lt;=$P$2),INDEX(WH_Backend!$DZ$6:$IO$125,$L99,114),0)</f>
        <v>0</v>
      </c>
      <c r="DW99">
        <f>IF(AND($L99&lt;=$P$2,115&lt;=$P$2),INDEX(WH_Backend!$DZ$6:$IO$125,$L99,115),0)</f>
        <v>0</v>
      </c>
      <c r="DX99">
        <f>IF(AND($L99&lt;=$P$2,116&lt;=$P$2),INDEX(WH_Backend!$DZ$6:$IO$125,$L99,116),0)</f>
        <v>0</v>
      </c>
      <c r="DY99">
        <f>IF(AND($L99&lt;=$P$2,117&lt;=$P$2),INDEX(WH_Backend!$DZ$6:$IO$125,$L99,117),0)</f>
        <v>0</v>
      </c>
      <c r="DZ99">
        <f>IF(AND($L99&lt;=$P$2,118&lt;=$P$2),INDEX(WH_Backend!$DZ$6:$IO$125,$L99,118),0)</f>
        <v>0</v>
      </c>
      <c r="EA99">
        <f>IF(AND($L99&lt;=$P$2,119&lt;=$P$2),INDEX(WH_Backend!$DZ$6:$IO$125,$L99,119),0)</f>
        <v>0</v>
      </c>
      <c r="EB99">
        <f>IF(AND($L99&lt;=$P$2,120&lt;=$P$2),INDEX(WH_Backend!$DZ$6:$IO$125,$L99,120),0)</f>
        <v>0</v>
      </c>
    </row>
    <row r="100" spans="1:132" ht="15">
      <c r="A100" s="25">
        <f>IF(L100&lt;=$P$2,INDEX(WH_Backend!$E$6:$E$125,L100),0)</f>
        <v>0</v>
      </c>
      <c r="B100" s="25">
        <f t="array" ref="B100">IF(L100&lt;=$P$2,MMULT(M225:INDEX(M225:EF225,$P$2),$A$6:INDEX($A$6:$A$125,$P$2)),0)</f>
        <v>0</v>
      </c>
      <c r="C100" s="25">
        <f t="shared" si="3"/>
        <v>0</v>
      </c>
      <c r="E100" t="str">
        <f>IF(L100&lt;=$P$2,Inputs!A100,"")</f>
        <v/>
      </c>
      <c r="F100" s="25" t="str">
        <f>IF(L100&lt;=$P$2,Inputs!D100,"")</f>
        <v/>
      </c>
      <c r="G100" s="25" t="str">
        <f t="shared" si="4"/>
        <v/>
      </c>
      <c r="J100" t="str">
        <f>IF($L100&lt;=$E$2,WH_Numerical!$F100,"")</f>
        <v/>
      </c>
      <c r="L100" s="10">
        <v>95</v>
      </c>
      <c r="M100">
        <f>IF(AND($L100&lt;=$P$2,1&lt;=$P$2),INDEX(WH_Backend!$DZ$6:$IO$125,$L100,1),0)</f>
        <v>0</v>
      </c>
      <c r="N100">
        <f>IF(AND($L100&lt;=$P$2,2&lt;=$P$2),INDEX(WH_Backend!$DZ$6:$IO$125,$L100,2),0)</f>
        <v>0</v>
      </c>
      <c r="O100">
        <f>IF(AND($L100&lt;=$P$2,3&lt;=$P$2),INDEX(WH_Backend!$DZ$6:$IO$125,$L100,3),0)</f>
        <v>0</v>
      </c>
      <c r="P100">
        <f>IF(AND($L100&lt;=$P$2,4&lt;=$P$2),INDEX(WH_Backend!$DZ$6:$IO$125,$L100,4),0)</f>
        <v>0</v>
      </c>
      <c r="Q100">
        <f>IF(AND($L100&lt;=$P$2,5&lt;=$P$2),INDEX(WH_Backend!$DZ$6:$IO$125,$L100,5),0)</f>
        <v>0</v>
      </c>
      <c r="R100">
        <f>IF(AND($L100&lt;=$P$2,6&lt;=$P$2),INDEX(WH_Backend!$DZ$6:$IO$125,$L100,6),0)</f>
        <v>0</v>
      </c>
      <c r="S100">
        <f>IF(AND($L100&lt;=$P$2,7&lt;=$P$2),INDEX(WH_Backend!$DZ$6:$IO$125,$L100,7),0)</f>
        <v>0</v>
      </c>
      <c r="T100">
        <f>IF(AND($L100&lt;=$P$2,8&lt;=$P$2),INDEX(WH_Backend!$DZ$6:$IO$125,$L100,8),0)</f>
        <v>0</v>
      </c>
      <c r="U100">
        <f>IF(AND($L100&lt;=$P$2,9&lt;=$P$2),INDEX(WH_Backend!$DZ$6:$IO$125,$L100,9),0)</f>
        <v>0</v>
      </c>
      <c r="V100">
        <f>IF(AND($L100&lt;=$P$2,10&lt;=$P$2),INDEX(WH_Backend!$DZ$6:$IO$125,$L100,10),0)</f>
        <v>0</v>
      </c>
      <c r="W100">
        <f>IF(AND($L100&lt;=$P$2,11&lt;=$P$2),INDEX(WH_Backend!$DZ$6:$IO$125,$L100,11),0)</f>
        <v>0</v>
      </c>
      <c r="X100">
        <f>IF(AND($L100&lt;=$P$2,12&lt;=$P$2),INDEX(WH_Backend!$DZ$6:$IO$125,$L100,12),0)</f>
        <v>0</v>
      </c>
      <c r="Y100">
        <f>IF(AND($L100&lt;=$P$2,13&lt;=$P$2),INDEX(WH_Backend!$DZ$6:$IO$125,$L100,13),0)</f>
        <v>0</v>
      </c>
      <c r="Z100">
        <f>IF(AND($L100&lt;=$P$2,14&lt;=$P$2),INDEX(WH_Backend!$DZ$6:$IO$125,$L100,14),0)</f>
        <v>0</v>
      </c>
      <c r="AA100">
        <f>IF(AND($L100&lt;=$P$2,15&lt;=$P$2),INDEX(WH_Backend!$DZ$6:$IO$125,$L100,15),0)</f>
        <v>0</v>
      </c>
      <c r="AB100">
        <f>IF(AND($L100&lt;=$P$2,16&lt;=$P$2),INDEX(WH_Backend!$DZ$6:$IO$125,$L100,16),0)</f>
        <v>0</v>
      </c>
      <c r="AC100">
        <f>IF(AND($L100&lt;=$P$2,17&lt;=$P$2),INDEX(WH_Backend!$DZ$6:$IO$125,$L100,17),0)</f>
        <v>0</v>
      </c>
      <c r="AD100">
        <f>IF(AND($L100&lt;=$P$2,18&lt;=$P$2),INDEX(WH_Backend!$DZ$6:$IO$125,$L100,18),0)</f>
        <v>0</v>
      </c>
      <c r="AE100">
        <f>IF(AND($L100&lt;=$P$2,19&lt;=$P$2),INDEX(WH_Backend!$DZ$6:$IO$125,$L100,19),0)</f>
        <v>0</v>
      </c>
      <c r="AF100">
        <f>IF(AND($L100&lt;=$P$2,20&lt;=$P$2),INDEX(WH_Backend!$DZ$6:$IO$125,$L100,20),0)</f>
        <v>0</v>
      </c>
      <c r="AG100">
        <f>IF(AND($L100&lt;=$P$2,21&lt;=$P$2),INDEX(WH_Backend!$DZ$6:$IO$125,$L100,21),0)</f>
        <v>0</v>
      </c>
      <c r="AH100">
        <f>IF(AND($L100&lt;=$P$2,22&lt;=$P$2),INDEX(WH_Backend!$DZ$6:$IO$125,$L100,22),0)</f>
        <v>0</v>
      </c>
      <c r="AI100">
        <f>IF(AND($L100&lt;=$P$2,23&lt;=$P$2),INDEX(WH_Backend!$DZ$6:$IO$125,$L100,23),0)</f>
        <v>0</v>
      </c>
      <c r="AJ100">
        <f>IF(AND($L100&lt;=$P$2,24&lt;=$P$2),INDEX(WH_Backend!$DZ$6:$IO$125,$L100,24),0)</f>
        <v>0</v>
      </c>
      <c r="AK100">
        <f>IF(AND($L100&lt;=$P$2,25&lt;=$P$2),INDEX(WH_Backend!$DZ$6:$IO$125,$L100,25),0)</f>
        <v>0</v>
      </c>
      <c r="AL100">
        <f>IF(AND($L100&lt;=$P$2,26&lt;=$P$2),INDEX(WH_Backend!$DZ$6:$IO$125,$L100,26),0)</f>
        <v>0</v>
      </c>
      <c r="AM100">
        <f>IF(AND($L100&lt;=$P$2,27&lt;=$P$2),INDEX(WH_Backend!$DZ$6:$IO$125,$L100,27),0)</f>
        <v>0</v>
      </c>
      <c r="AN100">
        <f>IF(AND($L100&lt;=$P$2,28&lt;=$P$2),INDEX(WH_Backend!$DZ$6:$IO$125,$L100,28),0)</f>
        <v>0</v>
      </c>
      <c r="AO100">
        <f>IF(AND($L100&lt;=$P$2,29&lt;=$P$2),INDEX(WH_Backend!$DZ$6:$IO$125,$L100,29),0)</f>
        <v>0</v>
      </c>
      <c r="AP100">
        <f>IF(AND($L100&lt;=$P$2,30&lt;=$P$2),INDEX(WH_Backend!$DZ$6:$IO$125,$L100,30),0)</f>
        <v>0</v>
      </c>
      <c r="AQ100">
        <f>IF(AND($L100&lt;=$P$2,31&lt;=$P$2),INDEX(WH_Backend!$DZ$6:$IO$125,$L100,31),0)</f>
        <v>0</v>
      </c>
      <c r="AR100">
        <f>IF(AND($L100&lt;=$P$2,32&lt;=$P$2),INDEX(WH_Backend!$DZ$6:$IO$125,$L100,32),0)</f>
        <v>0</v>
      </c>
      <c r="AS100">
        <f>IF(AND($L100&lt;=$P$2,33&lt;=$P$2),INDEX(WH_Backend!$DZ$6:$IO$125,$L100,33),0)</f>
        <v>0</v>
      </c>
      <c r="AT100">
        <f>IF(AND($L100&lt;=$P$2,34&lt;=$P$2),INDEX(WH_Backend!$DZ$6:$IO$125,$L100,34),0)</f>
        <v>0</v>
      </c>
      <c r="AU100">
        <f>IF(AND($L100&lt;=$P$2,35&lt;=$P$2),INDEX(WH_Backend!$DZ$6:$IO$125,$L100,35),0)</f>
        <v>0</v>
      </c>
      <c r="AV100">
        <f>IF(AND($L100&lt;=$P$2,36&lt;=$P$2),INDEX(WH_Backend!$DZ$6:$IO$125,$L100,36),0)</f>
        <v>0</v>
      </c>
      <c r="AW100">
        <f>IF(AND($L100&lt;=$P$2,37&lt;=$P$2),INDEX(WH_Backend!$DZ$6:$IO$125,$L100,37),0)</f>
        <v>0</v>
      </c>
      <c r="AX100">
        <f>IF(AND($L100&lt;=$P$2,38&lt;=$P$2),INDEX(WH_Backend!$DZ$6:$IO$125,$L100,38),0)</f>
        <v>0</v>
      </c>
      <c r="AY100">
        <f>IF(AND($L100&lt;=$P$2,39&lt;=$P$2),INDEX(WH_Backend!$DZ$6:$IO$125,$L100,39),0)</f>
        <v>0</v>
      </c>
      <c r="AZ100">
        <f>IF(AND($L100&lt;=$P$2,40&lt;=$P$2),INDEX(WH_Backend!$DZ$6:$IO$125,$L100,40),0)</f>
        <v>0</v>
      </c>
      <c r="BA100">
        <f>IF(AND($L100&lt;=$P$2,41&lt;=$P$2),INDEX(WH_Backend!$DZ$6:$IO$125,$L100,41),0)</f>
        <v>0</v>
      </c>
      <c r="BB100">
        <f>IF(AND($L100&lt;=$P$2,42&lt;=$P$2),INDEX(WH_Backend!$DZ$6:$IO$125,$L100,42),0)</f>
        <v>0</v>
      </c>
      <c r="BC100">
        <f>IF(AND($L100&lt;=$P$2,43&lt;=$P$2),INDEX(WH_Backend!$DZ$6:$IO$125,$L100,43),0)</f>
        <v>0</v>
      </c>
      <c r="BD100">
        <f>IF(AND($L100&lt;=$P$2,44&lt;=$P$2),INDEX(WH_Backend!$DZ$6:$IO$125,$L100,44),0)</f>
        <v>0</v>
      </c>
      <c r="BE100">
        <f>IF(AND($L100&lt;=$P$2,45&lt;=$P$2),INDEX(WH_Backend!$DZ$6:$IO$125,$L100,45),0)</f>
        <v>0</v>
      </c>
      <c r="BF100">
        <f>IF(AND($L100&lt;=$P$2,46&lt;=$P$2),INDEX(WH_Backend!$DZ$6:$IO$125,$L100,46),0)</f>
        <v>0</v>
      </c>
      <c r="BG100">
        <f>IF(AND($L100&lt;=$P$2,47&lt;=$P$2),INDEX(WH_Backend!$DZ$6:$IO$125,$L100,47),0)</f>
        <v>0</v>
      </c>
      <c r="BH100">
        <f>IF(AND($L100&lt;=$P$2,48&lt;=$P$2),INDEX(WH_Backend!$DZ$6:$IO$125,$L100,48),0)</f>
        <v>0</v>
      </c>
      <c r="BI100">
        <f>IF(AND($L100&lt;=$P$2,49&lt;=$P$2),INDEX(WH_Backend!$DZ$6:$IO$125,$L100,49),0)</f>
        <v>0</v>
      </c>
      <c r="BJ100">
        <f>IF(AND($L100&lt;=$P$2,50&lt;=$P$2),INDEX(WH_Backend!$DZ$6:$IO$125,$L100,50),0)</f>
        <v>0</v>
      </c>
      <c r="BK100">
        <f>IF(AND($L100&lt;=$P$2,51&lt;=$P$2),INDEX(WH_Backend!$DZ$6:$IO$125,$L100,51),0)</f>
        <v>0</v>
      </c>
      <c r="BL100">
        <f>IF(AND($L100&lt;=$P$2,52&lt;=$P$2),INDEX(WH_Backend!$DZ$6:$IO$125,$L100,52),0)</f>
        <v>0</v>
      </c>
      <c r="BM100">
        <f>IF(AND($L100&lt;=$P$2,53&lt;=$P$2),INDEX(WH_Backend!$DZ$6:$IO$125,$L100,53),0)</f>
        <v>0</v>
      </c>
      <c r="BN100">
        <f>IF(AND($L100&lt;=$P$2,54&lt;=$P$2),INDEX(WH_Backend!$DZ$6:$IO$125,$L100,54),0)</f>
        <v>0</v>
      </c>
      <c r="BO100">
        <f>IF(AND($L100&lt;=$P$2,55&lt;=$P$2),INDEX(WH_Backend!$DZ$6:$IO$125,$L100,55),0)</f>
        <v>0</v>
      </c>
      <c r="BP100">
        <f>IF(AND($L100&lt;=$P$2,56&lt;=$P$2),INDEX(WH_Backend!$DZ$6:$IO$125,$L100,56),0)</f>
        <v>0</v>
      </c>
      <c r="BQ100">
        <f>IF(AND($L100&lt;=$P$2,57&lt;=$P$2),INDEX(WH_Backend!$DZ$6:$IO$125,$L100,57),0)</f>
        <v>0</v>
      </c>
      <c r="BR100">
        <f>IF(AND($L100&lt;=$P$2,58&lt;=$P$2),INDEX(WH_Backend!$DZ$6:$IO$125,$L100,58),0)</f>
        <v>0</v>
      </c>
      <c r="BS100">
        <f>IF(AND($L100&lt;=$P$2,59&lt;=$P$2),INDEX(WH_Backend!$DZ$6:$IO$125,$L100,59),0)</f>
        <v>0</v>
      </c>
      <c r="BT100">
        <f>IF(AND($L100&lt;=$P$2,60&lt;=$P$2),INDEX(WH_Backend!$DZ$6:$IO$125,$L100,60),0)</f>
        <v>0</v>
      </c>
      <c r="BU100">
        <f>IF(AND($L100&lt;=$P$2,61&lt;=$P$2),INDEX(WH_Backend!$DZ$6:$IO$125,$L100,61),0)</f>
        <v>0</v>
      </c>
      <c r="BV100">
        <f>IF(AND($L100&lt;=$P$2,62&lt;=$P$2),INDEX(WH_Backend!$DZ$6:$IO$125,$L100,62),0)</f>
        <v>0</v>
      </c>
      <c r="BW100">
        <f>IF(AND($L100&lt;=$P$2,63&lt;=$P$2),INDEX(WH_Backend!$DZ$6:$IO$125,$L100,63),0)</f>
        <v>0</v>
      </c>
      <c r="BX100">
        <f>IF(AND($L100&lt;=$P$2,64&lt;=$P$2),INDEX(WH_Backend!$DZ$6:$IO$125,$L100,64),0)</f>
        <v>0</v>
      </c>
      <c r="BY100">
        <f>IF(AND($L100&lt;=$P$2,65&lt;=$P$2),INDEX(WH_Backend!$DZ$6:$IO$125,$L100,65),0)</f>
        <v>0</v>
      </c>
      <c r="BZ100">
        <f>IF(AND($L100&lt;=$P$2,66&lt;=$P$2),INDEX(WH_Backend!$DZ$6:$IO$125,$L100,66),0)</f>
        <v>0</v>
      </c>
      <c r="CA100">
        <f>IF(AND($L100&lt;=$P$2,67&lt;=$P$2),INDEX(WH_Backend!$DZ$6:$IO$125,$L100,67),0)</f>
        <v>0</v>
      </c>
      <c r="CB100">
        <f>IF(AND($L100&lt;=$P$2,68&lt;=$P$2),INDEX(WH_Backend!$DZ$6:$IO$125,$L100,68),0)</f>
        <v>0</v>
      </c>
      <c r="CC100">
        <f>IF(AND($L100&lt;=$P$2,69&lt;=$P$2),INDEX(WH_Backend!$DZ$6:$IO$125,$L100,69),0)</f>
        <v>0</v>
      </c>
      <c r="CD100">
        <f>IF(AND($L100&lt;=$P$2,70&lt;=$P$2),INDEX(WH_Backend!$DZ$6:$IO$125,$L100,70),0)</f>
        <v>0</v>
      </c>
      <c r="CE100">
        <f>IF(AND($L100&lt;=$P$2,71&lt;=$P$2),INDEX(WH_Backend!$DZ$6:$IO$125,$L100,71),0)</f>
        <v>0</v>
      </c>
      <c r="CF100">
        <f>IF(AND($L100&lt;=$P$2,72&lt;=$P$2),INDEX(WH_Backend!$DZ$6:$IO$125,$L100,72),0)</f>
        <v>0</v>
      </c>
      <c r="CG100">
        <f>IF(AND($L100&lt;=$P$2,73&lt;=$P$2),INDEX(WH_Backend!$DZ$6:$IO$125,$L100,73),0)</f>
        <v>0</v>
      </c>
      <c r="CH100">
        <f>IF(AND($L100&lt;=$P$2,74&lt;=$P$2),INDEX(WH_Backend!$DZ$6:$IO$125,$L100,74),0)</f>
        <v>0</v>
      </c>
      <c r="CI100">
        <f>IF(AND($L100&lt;=$P$2,75&lt;=$P$2),INDEX(WH_Backend!$DZ$6:$IO$125,$L100,75),0)</f>
        <v>0</v>
      </c>
      <c r="CJ100">
        <f>IF(AND($L100&lt;=$P$2,76&lt;=$P$2),INDEX(WH_Backend!$DZ$6:$IO$125,$L100,76),0)</f>
        <v>0</v>
      </c>
      <c r="CK100">
        <f>IF(AND($L100&lt;=$P$2,77&lt;=$P$2),INDEX(WH_Backend!$DZ$6:$IO$125,$L100,77),0)</f>
        <v>0</v>
      </c>
      <c r="CL100">
        <f>IF(AND($L100&lt;=$P$2,78&lt;=$P$2),INDEX(WH_Backend!$DZ$6:$IO$125,$L100,78),0)</f>
        <v>0</v>
      </c>
      <c r="CM100">
        <f>IF(AND($L100&lt;=$P$2,79&lt;=$P$2),INDEX(WH_Backend!$DZ$6:$IO$125,$L100,79),0)</f>
        <v>0</v>
      </c>
      <c r="CN100">
        <f>IF(AND($L100&lt;=$P$2,80&lt;=$P$2),INDEX(WH_Backend!$DZ$6:$IO$125,$L100,80),0)</f>
        <v>0</v>
      </c>
      <c r="CO100">
        <f>IF(AND($L100&lt;=$P$2,81&lt;=$P$2),INDEX(WH_Backend!$DZ$6:$IO$125,$L100,81),0)</f>
        <v>0</v>
      </c>
      <c r="CP100">
        <f>IF(AND($L100&lt;=$P$2,82&lt;=$P$2),INDEX(WH_Backend!$DZ$6:$IO$125,$L100,82),0)</f>
        <v>0</v>
      </c>
      <c r="CQ100">
        <f>IF(AND($L100&lt;=$P$2,83&lt;=$P$2),INDEX(WH_Backend!$DZ$6:$IO$125,$L100,83),0)</f>
        <v>0</v>
      </c>
      <c r="CR100">
        <f>IF(AND($L100&lt;=$P$2,84&lt;=$P$2),INDEX(WH_Backend!$DZ$6:$IO$125,$L100,84),0)</f>
        <v>0</v>
      </c>
      <c r="CS100">
        <f>IF(AND($L100&lt;=$P$2,85&lt;=$P$2),INDEX(WH_Backend!$DZ$6:$IO$125,$L100,85),0)</f>
        <v>0</v>
      </c>
      <c r="CT100">
        <f>IF(AND($L100&lt;=$P$2,86&lt;=$P$2),INDEX(WH_Backend!$DZ$6:$IO$125,$L100,86),0)</f>
        <v>0</v>
      </c>
      <c r="CU100">
        <f>IF(AND($L100&lt;=$P$2,87&lt;=$P$2),INDEX(WH_Backend!$DZ$6:$IO$125,$L100,87),0)</f>
        <v>0</v>
      </c>
      <c r="CV100">
        <f>IF(AND($L100&lt;=$P$2,88&lt;=$P$2),INDEX(WH_Backend!$DZ$6:$IO$125,$L100,88),0)</f>
        <v>0</v>
      </c>
      <c r="CW100">
        <f>IF(AND($L100&lt;=$P$2,89&lt;=$P$2),INDEX(WH_Backend!$DZ$6:$IO$125,$L100,89),0)</f>
        <v>0</v>
      </c>
      <c r="CX100">
        <f>IF(AND($L100&lt;=$P$2,90&lt;=$P$2),INDEX(WH_Backend!$DZ$6:$IO$125,$L100,90),0)</f>
        <v>0</v>
      </c>
      <c r="CY100">
        <f>IF(AND($L100&lt;=$P$2,91&lt;=$P$2),INDEX(WH_Backend!$DZ$6:$IO$125,$L100,91),0)</f>
        <v>0</v>
      </c>
      <c r="CZ100">
        <f>IF(AND($L100&lt;=$P$2,92&lt;=$P$2),INDEX(WH_Backend!$DZ$6:$IO$125,$L100,92),0)</f>
        <v>0</v>
      </c>
      <c r="DA100">
        <f>IF(AND($L100&lt;=$P$2,93&lt;=$P$2),INDEX(WH_Backend!$DZ$6:$IO$125,$L100,93),0)</f>
        <v>0</v>
      </c>
      <c r="DB100">
        <f>IF(AND($L100&lt;=$P$2,94&lt;=$P$2),INDEX(WH_Backend!$DZ$6:$IO$125,$L100,94),0)</f>
        <v>0</v>
      </c>
      <c r="DC100">
        <f>IF(AND($L100&lt;=$P$2,95&lt;=$P$2),INDEX(WH_Backend!$DZ$6:$IO$125,$L100,95),0)</f>
        <v>0</v>
      </c>
      <c r="DD100">
        <f>IF(AND($L100&lt;=$P$2,96&lt;=$P$2),INDEX(WH_Backend!$DZ$6:$IO$125,$L100,96),0)</f>
        <v>0</v>
      </c>
      <c r="DE100">
        <f>IF(AND($L100&lt;=$P$2,97&lt;=$P$2),INDEX(WH_Backend!$DZ$6:$IO$125,$L100,97),0)</f>
        <v>0</v>
      </c>
      <c r="DF100">
        <f>IF(AND($L100&lt;=$P$2,98&lt;=$P$2),INDEX(WH_Backend!$DZ$6:$IO$125,$L100,98),0)</f>
        <v>0</v>
      </c>
      <c r="DG100">
        <f>IF(AND($L100&lt;=$P$2,99&lt;=$P$2),INDEX(WH_Backend!$DZ$6:$IO$125,$L100,99),0)</f>
        <v>0</v>
      </c>
      <c r="DH100">
        <f>IF(AND($L100&lt;=$P$2,100&lt;=$P$2),INDEX(WH_Backend!$DZ$6:$IO$125,$L100,100),0)</f>
        <v>0</v>
      </c>
      <c r="DI100">
        <f>IF(AND($L100&lt;=$P$2,101&lt;=$P$2),INDEX(WH_Backend!$DZ$6:$IO$125,$L100,101),0)</f>
        <v>0</v>
      </c>
      <c r="DJ100">
        <f>IF(AND($L100&lt;=$P$2,102&lt;=$P$2),INDEX(WH_Backend!$DZ$6:$IO$125,$L100,102),0)</f>
        <v>0</v>
      </c>
      <c r="DK100">
        <f>IF(AND($L100&lt;=$P$2,103&lt;=$P$2),INDEX(WH_Backend!$DZ$6:$IO$125,$L100,103),0)</f>
        <v>0</v>
      </c>
      <c r="DL100">
        <f>IF(AND($L100&lt;=$P$2,104&lt;=$P$2),INDEX(WH_Backend!$DZ$6:$IO$125,$L100,104),0)</f>
        <v>0</v>
      </c>
      <c r="DM100">
        <f>IF(AND($L100&lt;=$P$2,105&lt;=$P$2),INDEX(WH_Backend!$DZ$6:$IO$125,$L100,105),0)</f>
        <v>0</v>
      </c>
      <c r="DN100">
        <f>IF(AND($L100&lt;=$P$2,106&lt;=$P$2),INDEX(WH_Backend!$DZ$6:$IO$125,$L100,106),0)</f>
        <v>0</v>
      </c>
      <c r="DO100">
        <f>IF(AND($L100&lt;=$P$2,107&lt;=$P$2),INDEX(WH_Backend!$DZ$6:$IO$125,$L100,107),0)</f>
        <v>0</v>
      </c>
      <c r="DP100">
        <f>IF(AND($L100&lt;=$P$2,108&lt;=$P$2),INDEX(WH_Backend!$DZ$6:$IO$125,$L100,108),0)</f>
        <v>0</v>
      </c>
      <c r="DQ100">
        <f>IF(AND($L100&lt;=$P$2,109&lt;=$P$2),INDEX(WH_Backend!$DZ$6:$IO$125,$L100,109),0)</f>
        <v>0</v>
      </c>
      <c r="DR100">
        <f>IF(AND($L100&lt;=$P$2,110&lt;=$P$2),INDEX(WH_Backend!$DZ$6:$IO$125,$L100,110),0)</f>
        <v>0</v>
      </c>
      <c r="DS100">
        <f>IF(AND($L100&lt;=$P$2,111&lt;=$P$2),INDEX(WH_Backend!$DZ$6:$IO$125,$L100,111),0)</f>
        <v>0</v>
      </c>
      <c r="DT100">
        <f>IF(AND($L100&lt;=$P$2,112&lt;=$P$2),INDEX(WH_Backend!$DZ$6:$IO$125,$L100,112),0)</f>
        <v>0</v>
      </c>
      <c r="DU100">
        <f>IF(AND($L100&lt;=$P$2,113&lt;=$P$2),INDEX(WH_Backend!$DZ$6:$IO$125,$L100,113),0)</f>
        <v>0</v>
      </c>
      <c r="DV100">
        <f>IF(AND($L100&lt;=$P$2,114&lt;=$P$2),INDEX(WH_Backend!$DZ$6:$IO$125,$L100,114),0)</f>
        <v>0</v>
      </c>
      <c r="DW100">
        <f>IF(AND($L100&lt;=$P$2,115&lt;=$P$2),INDEX(WH_Backend!$DZ$6:$IO$125,$L100,115),0)</f>
        <v>0</v>
      </c>
      <c r="DX100">
        <f>IF(AND($L100&lt;=$P$2,116&lt;=$P$2),INDEX(WH_Backend!$DZ$6:$IO$125,$L100,116),0)</f>
        <v>0</v>
      </c>
      <c r="DY100">
        <f>IF(AND($L100&lt;=$P$2,117&lt;=$P$2),INDEX(WH_Backend!$DZ$6:$IO$125,$L100,117),0)</f>
        <v>0</v>
      </c>
      <c r="DZ100">
        <f>IF(AND($L100&lt;=$P$2,118&lt;=$P$2),INDEX(WH_Backend!$DZ$6:$IO$125,$L100,118),0)</f>
        <v>0</v>
      </c>
      <c r="EA100">
        <f>IF(AND($L100&lt;=$P$2,119&lt;=$P$2),INDEX(WH_Backend!$DZ$6:$IO$125,$L100,119),0)</f>
        <v>0</v>
      </c>
      <c r="EB100">
        <f>IF(AND($L100&lt;=$P$2,120&lt;=$P$2),INDEX(WH_Backend!$DZ$6:$IO$125,$L100,120),0)</f>
        <v>0</v>
      </c>
    </row>
    <row r="101" spans="1:132" ht="15">
      <c r="A101" s="25">
        <f>IF(L101&lt;=$P$2,INDEX(WH_Backend!$E$6:$E$125,L101),0)</f>
        <v>0</v>
      </c>
      <c r="B101" s="25">
        <f t="array" ref="B101">IF(L101&lt;=$P$2,MMULT(M226:INDEX(M226:EF226,$P$2),$A$6:INDEX($A$6:$A$125,$P$2)),0)</f>
        <v>0</v>
      </c>
      <c r="C101" s="25">
        <f t="shared" si="3"/>
        <v>0</v>
      </c>
      <c r="E101" t="str">
        <f>IF(L101&lt;=$P$2,Inputs!A101,"")</f>
        <v/>
      </c>
      <c r="F101" s="25" t="str">
        <f>IF(L101&lt;=$P$2,Inputs!D101,"")</f>
        <v/>
      </c>
      <c r="G101" s="25" t="str">
        <f t="shared" si="4"/>
        <v/>
      </c>
      <c r="J101" t="str">
        <f>IF($L101&lt;=$E$2,WH_Numerical!$F101,"")</f>
        <v/>
      </c>
      <c r="L101" s="10">
        <v>96</v>
      </c>
      <c r="M101">
        <f>IF(AND($L101&lt;=$P$2,1&lt;=$P$2),INDEX(WH_Backend!$DZ$6:$IO$125,$L101,1),0)</f>
        <v>0</v>
      </c>
      <c r="N101">
        <f>IF(AND($L101&lt;=$P$2,2&lt;=$P$2),INDEX(WH_Backend!$DZ$6:$IO$125,$L101,2),0)</f>
        <v>0</v>
      </c>
      <c r="O101">
        <f>IF(AND($L101&lt;=$P$2,3&lt;=$P$2),INDEX(WH_Backend!$DZ$6:$IO$125,$L101,3),0)</f>
        <v>0</v>
      </c>
      <c r="P101">
        <f>IF(AND($L101&lt;=$P$2,4&lt;=$P$2),INDEX(WH_Backend!$DZ$6:$IO$125,$L101,4),0)</f>
        <v>0</v>
      </c>
      <c r="Q101">
        <f>IF(AND($L101&lt;=$P$2,5&lt;=$P$2),INDEX(WH_Backend!$DZ$6:$IO$125,$L101,5),0)</f>
        <v>0</v>
      </c>
      <c r="R101">
        <f>IF(AND($L101&lt;=$P$2,6&lt;=$P$2),INDEX(WH_Backend!$DZ$6:$IO$125,$L101,6),0)</f>
        <v>0</v>
      </c>
      <c r="S101">
        <f>IF(AND($L101&lt;=$P$2,7&lt;=$P$2),INDEX(WH_Backend!$DZ$6:$IO$125,$L101,7),0)</f>
        <v>0</v>
      </c>
      <c r="T101">
        <f>IF(AND($L101&lt;=$P$2,8&lt;=$P$2),INDEX(WH_Backend!$DZ$6:$IO$125,$L101,8),0)</f>
        <v>0</v>
      </c>
      <c r="U101">
        <f>IF(AND($L101&lt;=$P$2,9&lt;=$P$2),INDEX(WH_Backend!$DZ$6:$IO$125,$L101,9),0)</f>
        <v>0</v>
      </c>
      <c r="V101">
        <f>IF(AND($L101&lt;=$P$2,10&lt;=$P$2),INDEX(WH_Backend!$DZ$6:$IO$125,$L101,10),0)</f>
        <v>0</v>
      </c>
      <c r="W101">
        <f>IF(AND($L101&lt;=$P$2,11&lt;=$P$2),INDEX(WH_Backend!$DZ$6:$IO$125,$L101,11),0)</f>
        <v>0</v>
      </c>
      <c r="X101">
        <f>IF(AND($L101&lt;=$P$2,12&lt;=$P$2),INDEX(WH_Backend!$DZ$6:$IO$125,$L101,12),0)</f>
        <v>0</v>
      </c>
      <c r="Y101">
        <f>IF(AND($L101&lt;=$P$2,13&lt;=$P$2),INDEX(WH_Backend!$DZ$6:$IO$125,$L101,13),0)</f>
        <v>0</v>
      </c>
      <c r="Z101">
        <f>IF(AND($L101&lt;=$P$2,14&lt;=$P$2),INDEX(WH_Backend!$DZ$6:$IO$125,$L101,14),0)</f>
        <v>0</v>
      </c>
      <c r="AA101">
        <f>IF(AND($L101&lt;=$P$2,15&lt;=$P$2),INDEX(WH_Backend!$DZ$6:$IO$125,$L101,15),0)</f>
        <v>0</v>
      </c>
      <c r="AB101">
        <f>IF(AND($L101&lt;=$P$2,16&lt;=$P$2),INDEX(WH_Backend!$DZ$6:$IO$125,$L101,16),0)</f>
        <v>0</v>
      </c>
      <c r="AC101">
        <f>IF(AND($L101&lt;=$P$2,17&lt;=$P$2),INDEX(WH_Backend!$DZ$6:$IO$125,$L101,17),0)</f>
        <v>0</v>
      </c>
      <c r="AD101">
        <f>IF(AND($L101&lt;=$P$2,18&lt;=$P$2),INDEX(WH_Backend!$DZ$6:$IO$125,$L101,18),0)</f>
        <v>0</v>
      </c>
      <c r="AE101">
        <f>IF(AND($L101&lt;=$P$2,19&lt;=$P$2),INDEX(WH_Backend!$DZ$6:$IO$125,$L101,19),0)</f>
        <v>0</v>
      </c>
      <c r="AF101">
        <f>IF(AND($L101&lt;=$P$2,20&lt;=$P$2),INDEX(WH_Backend!$DZ$6:$IO$125,$L101,20),0)</f>
        <v>0</v>
      </c>
      <c r="AG101">
        <f>IF(AND($L101&lt;=$P$2,21&lt;=$P$2),INDEX(WH_Backend!$DZ$6:$IO$125,$L101,21),0)</f>
        <v>0</v>
      </c>
      <c r="AH101">
        <f>IF(AND($L101&lt;=$P$2,22&lt;=$P$2),INDEX(WH_Backend!$DZ$6:$IO$125,$L101,22),0)</f>
        <v>0</v>
      </c>
      <c r="AI101">
        <f>IF(AND($L101&lt;=$P$2,23&lt;=$P$2),INDEX(WH_Backend!$DZ$6:$IO$125,$L101,23),0)</f>
        <v>0</v>
      </c>
      <c r="AJ101">
        <f>IF(AND($L101&lt;=$P$2,24&lt;=$P$2),INDEX(WH_Backend!$DZ$6:$IO$125,$L101,24),0)</f>
        <v>0</v>
      </c>
      <c r="AK101">
        <f>IF(AND($L101&lt;=$P$2,25&lt;=$P$2),INDEX(WH_Backend!$DZ$6:$IO$125,$L101,25),0)</f>
        <v>0</v>
      </c>
      <c r="AL101">
        <f>IF(AND($L101&lt;=$P$2,26&lt;=$P$2),INDEX(WH_Backend!$DZ$6:$IO$125,$L101,26),0)</f>
        <v>0</v>
      </c>
      <c r="AM101">
        <f>IF(AND($L101&lt;=$P$2,27&lt;=$P$2),INDEX(WH_Backend!$DZ$6:$IO$125,$L101,27),0)</f>
        <v>0</v>
      </c>
      <c r="AN101">
        <f>IF(AND($L101&lt;=$P$2,28&lt;=$P$2),INDEX(WH_Backend!$DZ$6:$IO$125,$L101,28),0)</f>
        <v>0</v>
      </c>
      <c r="AO101">
        <f>IF(AND($L101&lt;=$P$2,29&lt;=$P$2),INDEX(WH_Backend!$DZ$6:$IO$125,$L101,29),0)</f>
        <v>0</v>
      </c>
      <c r="AP101">
        <f>IF(AND($L101&lt;=$P$2,30&lt;=$P$2),INDEX(WH_Backend!$DZ$6:$IO$125,$L101,30),0)</f>
        <v>0</v>
      </c>
      <c r="AQ101">
        <f>IF(AND($L101&lt;=$P$2,31&lt;=$P$2),INDEX(WH_Backend!$DZ$6:$IO$125,$L101,31),0)</f>
        <v>0</v>
      </c>
      <c r="AR101">
        <f>IF(AND($L101&lt;=$P$2,32&lt;=$P$2),INDEX(WH_Backend!$DZ$6:$IO$125,$L101,32),0)</f>
        <v>0</v>
      </c>
      <c r="AS101">
        <f>IF(AND($L101&lt;=$P$2,33&lt;=$P$2),INDEX(WH_Backend!$DZ$6:$IO$125,$L101,33),0)</f>
        <v>0</v>
      </c>
      <c r="AT101">
        <f>IF(AND($L101&lt;=$P$2,34&lt;=$P$2),INDEX(WH_Backend!$DZ$6:$IO$125,$L101,34),0)</f>
        <v>0</v>
      </c>
      <c r="AU101">
        <f>IF(AND($L101&lt;=$P$2,35&lt;=$P$2),INDEX(WH_Backend!$DZ$6:$IO$125,$L101,35),0)</f>
        <v>0</v>
      </c>
      <c r="AV101">
        <f>IF(AND($L101&lt;=$P$2,36&lt;=$P$2),INDEX(WH_Backend!$DZ$6:$IO$125,$L101,36),0)</f>
        <v>0</v>
      </c>
      <c r="AW101">
        <f>IF(AND($L101&lt;=$P$2,37&lt;=$P$2),INDEX(WH_Backend!$DZ$6:$IO$125,$L101,37),0)</f>
        <v>0</v>
      </c>
      <c r="AX101">
        <f>IF(AND($L101&lt;=$P$2,38&lt;=$P$2),INDEX(WH_Backend!$DZ$6:$IO$125,$L101,38),0)</f>
        <v>0</v>
      </c>
      <c r="AY101">
        <f>IF(AND($L101&lt;=$P$2,39&lt;=$P$2),INDEX(WH_Backend!$DZ$6:$IO$125,$L101,39),0)</f>
        <v>0</v>
      </c>
      <c r="AZ101">
        <f>IF(AND($L101&lt;=$P$2,40&lt;=$P$2),INDEX(WH_Backend!$DZ$6:$IO$125,$L101,40),0)</f>
        <v>0</v>
      </c>
      <c r="BA101">
        <f>IF(AND($L101&lt;=$P$2,41&lt;=$P$2),INDEX(WH_Backend!$DZ$6:$IO$125,$L101,41),0)</f>
        <v>0</v>
      </c>
      <c r="BB101">
        <f>IF(AND($L101&lt;=$P$2,42&lt;=$P$2),INDEX(WH_Backend!$DZ$6:$IO$125,$L101,42),0)</f>
        <v>0</v>
      </c>
      <c r="BC101">
        <f>IF(AND($L101&lt;=$P$2,43&lt;=$P$2),INDEX(WH_Backend!$DZ$6:$IO$125,$L101,43),0)</f>
        <v>0</v>
      </c>
      <c r="BD101">
        <f>IF(AND($L101&lt;=$P$2,44&lt;=$P$2),INDEX(WH_Backend!$DZ$6:$IO$125,$L101,44),0)</f>
        <v>0</v>
      </c>
      <c r="BE101">
        <f>IF(AND($L101&lt;=$P$2,45&lt;=$P$2),INDEX(WH_Backend!$DZ$6:$IO$125,$L101,45),0)</f>
        <v>0</v>
      </c>
      <c r="BF101">
        <f>IF(AND($L101&lt;=$P$2,46&lt;=$P$2),INDEX(WH_Backend!$DZ$6:$IO$125,$L101,46),0)</f>
        <v>0</v>
      </c>
      <c r="BG101">
        <f>IF(AND($L101&lt;=$P$2,47&lt;=$P$2),INDEX(WH_Backend!$DZ$6:$IO$125,$L101,47),0)</f>
        <v>0</v>
      </c>
      <c r="BH101">
        <f>IF(AND($L101&lt;=$P$2,48&lt;=$P$2),INDEX(WH_Backend!$DZ$6:$IO$125,$L101,48),0)</f>
        <v>0</v>
      </c>
      <c r="BI101">
        <f>IF(AND($L101&lt;=$P$2,49&lt;=$P$2),INDEX(WH_Backend!$DZ$6:$IO$125,$L101,49),0)</f>
        <v>0</v>
      </c>
      <c r="BJ101">
        <f>IF(AND($L101&lt;=$P$2,50&lt;=$P$2),INDEX(WH_Backend!$DZ$6:$IO$125,$L101,50),0)</f>
        <v>0</v>
      </c>
      <c r="BK101">
        <f>IF(AND($L101&lt;=$P$2,51&lt;=$P$2),INDEX(WH_Backend!$DZ$6:$IO$125,$L101,51),0)</f>
        <v>0</v>
      </c>
      <c r="BL101">
        <f>IF(AND($L101&lt;=$P$2,52&lt;=$P$2),INDEX(WH_Backend!$DZ$6:$IO$125,$L101,52),0)</f>
        <v>0</v>
      </c>
      <c r="BM101">
        <f>IF(AND($L101&lt;=$P$2,53&lt;=$P$2),INDEX(WH_Backend!$DZ$6:$IO$125,$L101,53),0)</f>
        <v>0</v>
      </c>
      <c r="BN101">
        <f>IF(AND($L101&lt;=$P$2,54&lt;=$P$2),INDEX(WH_Backend!$DZ$6:$IO$125,$L101,54),0)</f>
        <v>0</v>
      </c>
      <c r="BO101">
        <f>IF(AND($L101&lt;=$P$2,55&lt;=$P$2),INDEX(WH_Backend!$DZ$6:$IO$125,$L101,55),0)</f>
        <v>0</v>
      </c>
      <c r="BP101">
        <f>IF(AND($L101&lt;=$P$2,56&lt;=$P$2),INDEX(WH_Backend!$DZ$6:$IO$125,$L101,56),0)</f>
        <v>0</v>
      </c>
      <c r="BQ101">
        <f>IF(AND($L101&lt;=$P$2,57&lt;=$P$2),INDEX(WH_Backend!$DZ$6:$IO$125,$L101,57),0)</f>
        <v>0</v>
      </c>
      <c r="BR101">
        <f>IF(AND($L101&lt;=$P$2,58&lt;=$P$2),INDEX(WH_Backend!$DZ$6:$IO$125,$L101,58),0)</f>
        <v>0</v>
      </c>
      <c r="BS101">
        <f>IF(AND($L101&lt;=$P$2,59&lt;=$P$2),INDEX(WH_Backend!$DZ$6:$IO$125,$L101,59),0)</f>
        <v>0</v>
      </c>
      <c r="BT101">
        <f>IF(AND($L101&lt;=$P$2,60&lt;=$P$2),INDEX(WH_Backend!$DZ$6:$IO$125,$L101,60),0)</f>
        <v>0</v>
      </c>
      <c r="BU101">
        <f>IF(AND($L101&lt;=$P$2,61&lt;=$P$2),INDEX(WH_Backend!$DZ$6:$IO$125,$L101,61),0)</f>
        <v>0</v>
      </c>
      <c r="BV101">
        <f>IF(AND($L101&lt;=$P$2,62&lt;=$P$2),INDEX(WH_Backend!$DZ$6:$IO$125,$L101,62),0)</f>
        <v>0</v>
      </c>
      <c r="BW101">
        <f>IF(AND($L101&lt;=$P$2,63&lt;=$P$2),INDEX(WH_Backend!$DZ$6:$IO$125,$L101,63),0)</f>
        <v>0</v>
      </c>
      <c r="BX101">
        <f>IF(AND($L101&lt;=$P$2,64&lt;=$P$2),INDEX(WH_Backend!$DZ$6:$IO$125,$L101,64),0)</f>
        <v>0</v>
      </c>
      <c r="BY101">
        <f>IF(AND($L101&lt;=$P$2,65&lt;=$P$2),INDEX(WH_Backend!$DZ$6:$IO$125,$L101,65),0)</f>
        <v>0</v>
      </c>
      <c r="BZ101">
        <f>IF(AND($L101&lt;=$P$2,66&lt;=$P$2),INDEX(WH_Backend!$DZ$6:$IO$125,$L101,66),0)</f>
        <v>0</v>
      </c>
      <c r="CA101">
        <f>IF(AND($L101&lt;=$P$2,67&lt;=$P$2),INDEX(WH_Backend!$DZ$6:$IO$125,$L101,67),0)</f>
        <v>0</v>
      </c>
      <c r="CB101">
        <f>IF(AND($L101&lt;=$P$2,68&lt;=$P$2),INDEX(WH_Backend!$DZ$6:$IO$125,$L101,68),0)</f>
        <v>0</v>
      </c>
      <c r="CC101">
        <f>IF(AND($L101&lt;=$P$2,69&lt;=$P$2),INDEX(WH_Backend!$DZ$6:$IO$125,$L101,69),0)</f>
        <v>0</v>
      </c>
      <c r="CD101">
        <f>IF(AND($L101&lt;=$P$2,70&lt;=$P$2),INDEX(WH_Backend!$DZ$6:$IO$125,$L101,70),0)</f>
        <v>0</v>
      </c>
      <c r="CE101">
        <f>IF(AND($L101&lt;=$P$2,71&lt;=$P$2),INDEX(WH_Backend!$DZ$6:$IO$125,$L101,71),0)</f>
        <v>0</v>
      </c>
      <c r="CF101">
        <f>IF(AND($L101&lt;=$P$2,72&lt;=$P$2),INDEX(WH_Backend!$DZ$6:$IO$125,$L101,72),0)</f>
        <v>0</v>
      </c>
      <c r="CG101">
        <f>IF(AND($L101&lt;=$P$2,73&lt;=$P$2),INDEX(WH_Backend!$DZ$6:$IO$125,$L101,73),0)</f>
        <v>0</v>
      </c>
      <c r="CH101">
        <f>IF(AND($L101&lt;=$P$2,74&lt;=$P$2),INDEX(WH_Backend!$DZ$6:$IO$125,$L101,74),0)</f>
        <v>0</v>
      </c>
      <c r="CI101">
        <f>IF(AND($L101&lt;=$P$2,75&lt;=$P$2),INDEX(WH_Backend!$DZ$6:$IO$125,$L101,75),0)</f>
        <v>0</v>
      </c>
      <c r="CJ101">
        <f>IF(AND($L101&lt;=$P$2,76&lt;=$P$2),INDEX(WH_Backend!$DZ$6:$IO$125,$L101,76),0)</f>
        <v>0</v>
      </c>
      <c r="CK101">
        <f>IF(AND($L101&lt;=$P$2,77&lt;=$P$2),INDEX(WH_Backend!$DZ$6:$IO$125,$L101,77),0)</f>
        <v>0</v>
      </c>
      <c r="CL101">
        <f>IF(AND($L101&lt;=$P$2,78&lt;=$P$2),INDEX(WH_Backend!$DZ$6:$IO$125,$L101,78),0)</f>
        <v>0</v>
      </c>
      <c r="CM101">
        <f>IF(AND($L101&lt;=$P$2,79&lt;=$P$2),INDEX(WH_Backend!$DZ$6:$IO$125,$L101,79),0)</f>
        <v>0</v>
      </c>
      <c r="CN101">
        <f>IF(AND($L101&lt;=$P$2,80&lt;=$P$2),INDEX(WH_Backend!$DZ$6:$IO$125,$L101,80),0)</f>
        <v>0</v>
      </c>
      <c r="CO101">
        <f>IF(AND($L101&lt;=$P$2,81&lt;=$P$2),INDEX(WH_Backend!$DZ$6:$IO$125,$L101,81),0)</f>
        <v>0</v>
      </c>
      <c r="CP101">
        <f>IF(AND($L101&lt;=$P$2,82&lt;=$P$2),INDEX(WH_Backend!$DZ$6:$IO$125,$L101,82),0)</f>
        <v>0</v>
      </c>
      <c r="CQ101">
        <f>IF(AND($L101&lt;=$P$2,83&lt;=$P$2),INDEX(WH_Backend!$DZ$6:$IO$125,$L101,83),0)</f>
        <v>0</v>
      </c>
      <c r="CR101">
        <f>IF(AND($L101&lt;=$P$2,84&lt;=$P$2),INDEX(WH_Backend!$DZ$6:$IO$125,$L101,84),0)</f>
        <v>0</v>
      </c>
      <c r="CS101">
        <f>IF(AND($L101&lt;=$P$2,85&lt;=$P$2),INDEX(WH_Backend!$DZ$6:$IO$125,$L101,85),0)</f>
        <v>0</v>
      </c>
      <c r="CT101">
        <f>IF(AND($L101&lt;=$P$2,86&lt;=$P$2),INDEX(WH_Backend!$DZ$6:$IO$125,$L101,86),0)</f>
        <v>0</v>
      </c>
      <c r="CU101">
        <f>IF(AND($L101&lt;=$P$2,87&lt;=$P$2),INDEX(WH_Backend!$DZ$6:$IO$125,$L101,87),0)</f>
        <v>0</v>
      </c>
      <c r="CV101">
        <f>IF(AND($L101&lt;=$P$2,88&lt;=$P$2),INDEX(WH_Backend!$DZ$6:$IO$125,$L101,88),0)</f>
        <v>0</v>
      </c>
      <c r="CW101">
        <f>IF(AND($L101&lt;=$P$2,89&lt;=$P$2),INDEX(WH_Backend!$DZ$6:$IO$125,$L101,89),0)</f>
        <v>0</v>
      </c>
      <c r="CX101">
        <f>IF(AND($L101&lt;=$P$2,90&lt;=$P$2),INDEX(WH_Backend!$DZ$6:$IO$125,$L101,90),0)</f>
        <v>0</v>
      </c>
      <c r="CY101">
        <f>IF(AND($L101&lt;=$P$2,91&lt;=$P$2),INDEX(WH_Backend!$DZ$6:$IO$125,$L101,91),0)</f>
        <v>0</v>
      </c>
      <c r="CZ101">
        <f>IF(AND($L101&lt;=$P$2,92&lt;=$P$2),INDEX(WH_Backend!$DZ$6:$IO$125,$L101,92),0)</f>
        <v>0</v>
      </c>
      <c r="DA101">
        <f>IF(AND($L101&lt;=$P$2,93&lt;=$P$2),INDEX(WH_Backend!$DZ$6:$IO$125,$L101,93),0)</f>
        <v>0</v>
      </c>
      <c r="DB101">
        <f>IF(AND($L101&lt;=$P$2,94&lt;=$P$2),INDEX(WH_Backend!$DZ$6:$IO$125,$L101,94),0)</f>
        <v>0</v>
      </c>
      <c r="DC101">
        <f>IF(AND($L101&lt;=$P$2,95&lt;=$P$2),INDEX(WH_Backend!$DZ$6:$IO$125,$L101,95),0)</f>
        <v>0</v>
      </c>
      <c r="DD101">
        <f>IF(AND($L101&lt;=$P$2,96&lt;=$P$2),INDEX(WH_Backend!$DZ$6:$IO$125,$L101,96),0)</f>
        <v>0</v>
      </c>
      <c r="DE101">
        <f>IF(AND($L101&lt;=$P$2,97&lt;=$P$2),INDEX(WH_Backend!$DZ$6:$IO$125,$L101,97),0)</f>
        <v>0</v>
      </c>
      <c r="DF101">
        <f>IF(AND($L101&lt;=$P$2,98&lt;=$P$2),INDEX(WH_Backend!$DZ$6:$IO$125,$L101,98),0)</f>
        <v>0</v>
      </c>
      <c r="DG101">
        <f>IF(AND($L101&lt;=$P$2,99&lt;=$P$2),INDEX(WH_Backend!$DZ$6:$IO$125,$L101,99),0)</f>
        <v>0</v>
      </c>
      <c r="DH101">
        <f>IF(AND($L101&lt;=$P$2,100&lt;=$P$2),INDEX(WH_Backend!$DZ$6:$IO$125,$L101,100),0)</f>
        <v>0</v>
      </c>
      <c r="DI101">
        <f>IF(AND($L101&lt;=$P$2,101&lt;=$P$2),INDEX(WH_Backend!$DZ$6:$IO$125,$L101,101),0)</f>
        <v>0</v>
      </c>
      <c r="DJ101">
        <f>IF(AND($L101&lt;=$P$2,102&lt;=$P$2),INDEX(WH_Backend!$DZ$6:$IO$125,$L101,102),0)</f>
        <v>0</v>
      </c>
      <c r="DK101">
        <f>IF(AND($L101&lt;=$P$2,103&lt;=$P$2),INDEX(WH_Backend!$DZ$6:$IO$125,$L101,103),0)</f>
        <v>0</v>
      </c>
      <c r="DL101">
        <f>IF(AND($L101&lt;=$P$2,104&lt;=$P$2),INDEX(WH_Backend!$DZ$6:$IO$125,$L101,104),0)</f>
        <v>0</v>
      </c>
      <c r="DM101">
        <f>IF(AND($L101&lt;=$P$2,105&lt;=$P$2),INDEX(WH_Backend!$DZ$6:$IO$125,$L101,105),0)</f>
        <v>0</v>
      </c>
      <c r="DN101">
        <f>IF(AND($L101&lt;=$P$2,106&lt;=$P$2),INDEX(WH_Backend!$DZ$6:$IO$125,$L101,106),0)</f>
        <v>0</v>
      </c>
      <c r="DO101">
        <f>IF(AND($L101&lt;=$P$2,107&lt;=$P$2),INDEX(WH_Backend!$DZ$6:$IO$125,$L101,107),0)</f>
        <v>0</v>
      </c>
      <c r="DP101">
        <f>IF(AND($L101&lt;=$P$2,108&lt;=$P$2),INDEX(WH_Backend!$DZ$6:$IO$125,$L101,108),0)</f>
        <v>0</v>
      </c>
      <c r="DQ101">
        <f>IF(AND($L101&lt;=$P$2,109&lt;=$P$2),INDEX(WH_Backend!$DZ$6:$IO$125,$L101,109),0)</f>
        <v>0</v>
      </c>
      <c r="DR101">
        <f>IF(AND($L101&lt;=$P$2,110&lt;=$P$2),INDEX(WH_Backend!$DZ$6:$IO$125,$L101,110),0)</f>
        <v>0</v>
      </c>
      <c r="DS101">
        <f>IF(AND($L101&lt;=$P$2,111&lt;=$P$2),INDEX(WH_Backend!$DZ$6:$IO$125,$L101,111),0)</f>
        <v>0</v>
      </c>
      <c r="DT101">
        <f>IF(AND($L101&lt;=$P$2,112&lt;=$P$2),INDEX(WH_Backend!$DZ$6:$IO$125,$L101,112),0)</f>
        <v>0</v>
      </c>
      <c r="DU101">
        <f>IF(AND($L101&lt;=$P$2,113&lt;=$P$2),INDEX(WH_Backend!$DZ$6:$IO$125,$L101,113),0)</f>
        <v>0</v>
      </c>
      <c r="DV101">
        <f>IF(AND($L101&lt;=$P$2,114&lt;=$P$2),INDEX(WH_Backend!$DZ$6:$IO$125,$L101,114),0)</f>
        <v>0</v>
      </c>
      <c r="DW101">
        <f>IF(AND($L101&lt;=$P$2,115&lt;=$P$2),INDEX(WH_Backend!$DZ$6:$IO$125,$L101,115),0)</f>
        <v>0</v>
      </c>
      <c r="DX101">
        <f>IF(AND($L101&lt;=$P$2,116&lt;=$P$2),INDEX(WH_Backend!$DZ$6:$IO$125,$L101,116),0)</f>
        <v>0</v>
      </c>
      <c r="DY101">
        <f>IF(AND($L101&lt;=$P$2,117&lt;=$P$2),INDEX(WH_Backend!$DZ$6:$IO$125,$L101,117),0)</f>
        <v>0</v>
      </c>
      <c r="DZ101">
        <f>IF(AND($L101&lt;=$P$2,118&lt;=$P$2),INDEX(WH_Backend!$DZ$6:$IO$125,$L101,118),0)</f>
        <v>0</v>
      </c>
      <c r="EA101">
        <f>IF(AND($L101&lt;=$P$2,119&lt;=$P$2),INDEX(WH_Backend!$DZ$6:$IO$125,$L101,119),0)</f>
        <v>0</v>
      </c>
      <c r="EB101">
        <f>IF(AND($L101&lt;=$P$2,120&lt;=$P$2),INDEX(WH_Backend!$DZ$6:$IO$125,$L101,120),0)</f>
        <v>0</v>
      </c>
    </row>
    <row r="102" spans="1:132" ht="15">
      <c r="A102" s="25">
        <f>IF(L102&lt;=$P$2,INDEX(WH_Backend!$E$6:$E$125,L102),0)</f>
        <v>0</v>
      </c>
      <c r="B102" s="25">
        <f t="array" ref="B102">IF(L102&lt;=$P$2,MMULT(M227:INDEX(M227:EF227,$P$2),$A$6:INDEX($A$6:$A$125,$P$2)),0)</f>
        <v>0</v>
      </c>
      <c r="C102" s="25">
        <f t="shared" si="3"/>
        <v>0</v>
      </c>
      <c r="E102" t="str">
        <f>IF(L102&lt;=$P$2,Inputs!A102,"")</f>
        <v/>
      </c>
      <c r="F102" s="25" t="str">
        <f>IF(L102&lt;=$P$2,Inputs!D102,"")</f>
        <v/>
      </c>
      <c r="G102" s="25" t="str">
        <f t="shared" ref="G102:G125" si="5">IF(L102&lt;=$P$2,B102,"")</f>
        <v/>
      </c>
      <c r="J102" t="str">
        <f>IF($L102&lt;=$E$2,WH_Numerical!$F102,"")</f>
        <v/>
      </c>
      <c r="L102" s="10">
        <v>97</v>
      </c>
      <c r="M102">
        <f>IF(AND($L102&lt;=$P$2,1&lt;=$P$2),INDEX(WH_Backend!$DZ$6:$IO$125,$L102,1),0)</f>
        <v>0</v>
      </c>
      <c r="N102">
        <f>IF(AND($L102&lt;=$P$2,2&lt;=$P$2),INDEX(WH_Backend!$DZ$6:$IO$125,$L102,2),0)</f>
        <v>0</v>
      </c>
      <c r="O102">
        <f>IF(AND($L102&lt;=$P$2,3&lt;=$P$2),INDEX(WH_Backend!$DZ$6:$IO$125,$L102,3),0)</f>
        <v>0</v>
      </c>
      <c r="P102">
        <f>IF(AND($L102&lt;=$P$2,4&lt;=$P$2),INDEX(WH_Backend!$DZ$6:$IO$125,$L102,4),0)</f>
        <v>0</v>
      </c>
      <c r="Q102">
        <f>IF(AND($L102&lt;=$P$2,5&lt;=$P$2),INDEX(WH_Backend!$DZ$6:$IO$125,$L102,5),0)</f>
        <v>0</v>
      </c>
      <c r="R102">
        <f>IF(AND($L102&lt;=$P$2,6&lt;=$P$2),INDEX(WH_Backend!$DZ$6:$IO$125,$L102,6),0)</f>
        <v>0</v>
      </c>
      <c r="S102">
        <f>IF(AND($L102&lt;=$P$2,7&lt;=$P$2),INDEX(WH_Backend!$DZ$6:$IO$125,$L102,7),0)</f>
        <v>0</v>
      </c>
      <c r="T102">
        <f>IF(AND($L102&lt;=$P$2,8&lt;=$P$2),INDEX(WH_Backend!$DZ$6:$IO$125,$L102,8),0)</f>
        <v>0</v>
      </c>
      <c r="U102">
        <f>IF(AND($L102&lt;=$P$2,9&lt;=$P$2),INDEX(WH_Backend!$DZ$6:$IO$125,$L102,9),0)</f>
        <v>0</v>
      </c>
      <c r="V102">
        <f>IF(AND($L102&lt;=$P$2,10&lt;=$P$2),INDEX(WH_Backend!$DZ$6:$IO$125,$L102,10),0)</f>
        <v>0</v>
      </c>
      <c r="W102">
        <f>IF(AND($L102&lt;=$P$2,11&lt;=$P$2),INDEX(WH_Backend!$DZ$6:$IO$125,$L102,11),0)</f>
        <v>0</v>
      </c>
      <c r="X102">
        <f>IF(AND($L102&lt;=$P$2,12&lt;=$P$2),INDEX(WH_Backend!$DZ$6:$IO$125,$L102,12),0)</f>
        <v>0</v>
      </c>
      <c r="Y102">
        <f>IF(AND($L102&lt;=$P$2,13&lt;=$P$2),INDEX(WH_Backend!$DZ$6:$IO$125,$L102,13),0)</f>
        <v>0</v>
      </c>
      <c r="Z102">
        <f>IF(AND($L102&lt;=$P$2,14&lt;=$P$2),INDEX(WH_Backend!$DZ$6:$IO$125,$L102,14),0)</f>
        <v>0</v>
      </c>
      <c r="AA102">
        <f>IF(AND($L102&lt;=$P$2,15&lt;=$P$2),INDEX(WH_Backend!$DZ$6:$IO$125,$L102,15),0)</f>
        <v>0</v>
      </c>
      <c r="AB102">
        <f>IF(AND($L102&lt;=$P$2,16&lt;=$P$2),INDEX(WH_Backend!$DZ$6:$IO$125,$L102,16),0)</f>
        <v>0</v>
      </c>
      <c r="AC102">
        <f>IF(AND($L102&lt;=$P$2,17&lt;=$P$2),INDEX(WH_Backend!$DZ$6:$IO$125,$L102,17),0)</f>
        <v>0</v>
      </c>
      <c r="AD102">
        <f>IF(AND($L102&lt;=$P$2,18&lt;=$P$2),INDEX(WH_Backend!$DZ$6:$IO$125,$L102,18),0)</f>
        <v>0</v>
      </c>
      <c r="AE102">
        <f>IF(AND($L102&lt;=$P$2,19&lt;=$P$2),INDEX(WH_Backend!$DZ$6:$IO$125,$L102,19),0)</f>
        <v>0</v>
      </c>
      <c r="AF102">
        <f>IF(AND($L102&lt;=$P$2,20&lt;=$P$2),INDEX(WH_Backend!$DZ$6:$IO$125,$L102,20),0)</f>
        <v>0</v>
      </c>
      <c r="AG102">
        <f>IF(AND($L102&lt;=$P$2,21&lt;=$P$2),INDEX(WH_Backend!$DZ$6:$IO$125,$L102,21),0)</f>
        <v>0</v>
      </c>
      <c r="AH102">
        <f>IF(AND($L102&lt;=$P$2,22&lt;=$P$2),INDEX(WH_Backend!$DZ$6:$IO$125,$L102,22),0)</f>
        <v>0</v>
      </c>
      <c r="AI102">
        <f>IF(AND($L102&lt;=$P$2,23&lt;=$P$2),INDEX(WH_Backend!$DZ$6:$IO$125,$L102,23),0)</f>
        <v>0</v>
      </c>
      <c r="AJ102">
        <f>IF(AND($L102&lt;=$P$2,24&lt;=$P$2),INDEX(WH_Backend!$DZ$6:$IO$125,$L102,24),0)</f>
        <v>0</v>
      </c>
      <c r="AK102">
        <f>IF(AND($L102&lt;=$P$2,25&lt;=$P$2),INDEX(WH_Backend!$DZ$6:$IO$125,$L102,25),0)</f>
        <v>0</v>
      </c>
      <c r="AL102">
        <f>IF(AND($L102&lt;=$P$2,26&lt;=$P$2),INDEX(WH_Backend!$DZ$6:$IO$125,$L102,26),0)</f>
        <v>0</v>
      </c>
      <c r="AM102">
        <f>IF(AND($L102&lt;=$P$2,27&lt;=$P$2),INDEX(WH_Backend!$DZ$6:$IO$125,$L102,27),0)</f>
        <v>0</v>
      </c>
      <c r="AN102">
        <f>IF(AND($L102&lt;=$P$2,28&lt;=$P$2),INDEX(WH_Backend!$DZ$6:$IO$125,$L102,28),0)</f>
        <v>0</v>
      </c>
      <c r="AO102">
        <f>IF(AND($L102&lt;=$P$2,29&lt;=$P$2),INDEX(WH_Backend!$DZ$6:$IO$125,$L102,29),0)</f>
        <v>0</v>
      </c>
      <c r="AP102">
        <f>IF(AND($L102&lt;=$P$2,30&lt;=$P$2),INDEX(WH_Backend!$DZ$6:$IO$125,$L102,30),0)</f>
        <v>0</v>
      </c>
      <c r="AQ102">
        <f>IF(AND($L102&lt;=$P$2,31&lt;=$P$2),INDEX(WH_Backend!$DZ$6:$IO$125,$L102,31),0)</f>
        <v>0</v>
      </c>
      <c r="AR102">
        <f>IF(AND($L102&lt;=$P$2,32&lt;=$P$2),INDEX(WH_Backend!$DZ$6:$IO$125,$L102,32),0)</f>
        <v>0</v>
      </c>
      <c r="AS102">
        <f>IF(AND($L102&lt;=$P$2,33&lt;=$P$2),INDEX(WH_Backend!$DZ$6:$IO$125,$L102,33),0)</f>
        <v>0</v>
      </c>
      <c r="AT102">
        <f>IF(AND($L102&lt;=$P$2,34&lt;=$P$2),INDEX(WH_Backend!$DZ$6:$IO$125,$L102,34),0)</f>
        <v>0</v>
      </c>
      <c r="AU102">
        <f>IF(AND($L102&lt;=$P$2,35&lt;=$P$2),INDEX(WH_Backend!$DZ$6:$IO$125,$L102,35),0)</f>
        <v>0</v>
      </c>
      <c r="AV102">
        <f>IF(AND($L102&lt;=$P$2,36&lt;=$P$2),INDEX(WH_Backend!$DZ$6:$IO$125,$L102,36),0)</f>
        <v>0</v>
      </c>
      <c r="AW102">
        <f>IF(AND($L102&lt;=$P$2,37&lt;=$P$2),INDEX(WH_Backend!$DZ$6:$IO$125,$L102,37),0)</f>
        <v>0</v>
      </c>
      <c r="AX102">
        <f>IF(AND($L102&lt;=$P$2,38&lt;=$P$2),INDEX(WH_Backend!$DZ$6:$IO$125,$L102,38),0)</f>
        <v>0</v>
      </c>
      <c r="AY102">
        <f>IF(AND($L102&lt;=$P$2,39&lt;=$P$2),INDEX(WH_Backend!$DZ$6:$IO$125,$L102,39),0)</f>
        <v>0</v>
      </c>
      <c r="AZ102">
        <f>IF(AND($L102&lt;=$P$2,40&lt;=$P$2),INDEX(WH_Backend!$DZ$6:$IO$125,$L102,40),0)</f>
        <v>0</v>
      </c>
      <c r="BA102">
        <f>IF(AND($L102&lt;=$P$2,41&lt;=$P$2),INDEX(WH_Backend!$DZ$6:$IO$125,$L102,41),0)</f>
        <v>0</v>
      </c>
      <c r="BB102">
        <f>IF(AND($L102&lt;=$P$2,42&lt;=$P$2),INDEX(WH_Backend!$DZ$6:$IO$125,$L102,42),0)</f>
        <v>0</v>
      </c>
      <c r="BC102">
        <f>IF(AND($L102&lt;=$P$2,43&lt;=$P$2),INDEX(WH_Backend!$DZ$6:$IO$125,$L102,43),0)</f>
        <v>0</v>
      </c>
      <c r="BD102">
        <f>IF(AND($L102&lt;=$P$2,44&lt;=$P$2),INDEX(WH_Backend!$DZ$6:$IO$125,$L102,44),0)</f>
        <v>0</v>
      </c>
      <c r="BE102">
        <f>IF(AND($L102&lt;=$P$2,45&lt;=$P$2),INDEX(WH_Backend!$DZ$6:$IO$125,$L102,45),0)</f>
        <v>0</v>
      </c>
      <c r="BF102">
        <f>IF(AND($L102&lt;=$P$2,46&lt;=$P$2),INDEX(WH_Backend!$DZ$6:$IO$125,$L102,46),0)</f>
        <v>0</v>
      </c>
      <c r="BG102">
        <f>IF(AND($L102&lt;=$P$2,47&lt;=$P$2),INDEX(WH_Backend!$DZ$6:$IO$125,$L102,47),0)</f>
        <v>0</v>
      </c>
      <c r="BH102">
        <f>IF(AND($L102&lt;=$P$2,48&lt;=$P$2),INDEX(WH_Backend!$DZ$6:$IO$125,$L102,48),0)</f>
        <v>0</v>
      </c>
      <c r="BI102">
        <f>IF(AND($L102&lt;=$P$2,49&lt;=$P$2),INDEX(WH_Backend!$DZ$6:$IO$125,$L102,49),0)</f>
        <v>0</v>
      </c>
      <c r="BJ102">
        <f>IF(AND($L102&lt;=$P$2,50&lt;=$P$2),INDEX(WH_Backend!$DZ$6:$IO$125,$L102,50),0)</f>
        <v>0</v>
      </c>
      <c r="BK102">
        <f>IF(AND($L102&lt;=$P$2,51&lt;=$P$2),INDEX(WH_Backend!$DZ$6:$IO$125,$L102,51),0)</f>
        <v>0</v>
      </c>
      <c r="BL102">
        <f>IF(AND($L102&lt;=$P$2,52&lt;=$P$2),INDEX(WH_Backend!$DZ$6:$IO$125,$L102,52),0)</f>
        <v>0</v>
      </c>
      <c r="BM102">
        <f>IF(AND($L102&lt;=$P$2,53&lt;=$P$2),INDEX(WH_Backend!$DZ$6:$IO$125,$L102,53),0)</f>
        <v>0</v>
      </c>
      <c r="BN102">
        <f>IF(AND($L102&lt;=$P$2,54&lt;=$P$2),INDEX(WH_Backend!$DZ$6:$IO$125,$L102,54),0)</f>
        <v>0</v>
      </c>
      <c r="BO102">
        <f>IF(AND($L102&lt;=$P$2,55&lt;=$P$2),INDEX(WH_Backend!$DZ$6:$IO$125,$L102,55),0)</f>
        <v>0</v>
      </c>
      <c r="BP102">
        <f>IF(AND($L102&lt;=$P$2,56&lt;=$P$2),INDEX(WH_Backend!$DZ$6:$IO$125,$L102,56),0)</f>
        <v>0</v>
      </c>
      <c r="BQ102">
        <f>IF(AND($L102&lt;=$P$2,57&lt;=$P$2),INDEX(WH_Backend!$DZ$6:$IO$125,$L102,57),0)</f>
        <v>0</v>
      </c>
      <c r="BR102">
        <f>IF(AND($L102&lt;=$P$2,58&lt;=$P$2),INDEX(WH_Backend!$DZ$6:$IO$125,$L102,58),0)</f>
        <v>0</v>
      </c>
      <c r="BS102">
        <f>IF(AND($L102&lt;=$P$2,59&lt;=$P$2),INDEX(WH_Backend!$DZ$6:$IO$125,$L102,59),0)</f>
        <v>0</v>
      </c>
      <c r="BT102">
        <f>IF(AND($L102&lt;=$P$2,60&lt;=$P$2),INDEX(WH_Backend!$DZ$6:$IO$125,$L102,60),0)</f>
        <v>0</v>
      </c>
      <c r="BU102">
        <f>IF(AND($L102&lt;=$P$2,61&lt;=$P$2),INDEX(WH_Backend!$DZ$6:$IO$125,$L102,61),0)</f>
        <v>0</v>
      </c>
      <c r="BV102">
        <f>IF(AND($L102&lt;=$P$2,62&lt;=$P$2),INDEX(WH_Backend!$DZ$6:$IO$125,$L102,62),0)</f>
        <v>0</v>
      </c>
      <c r="BW102">
        <f>IF(AND($L102&lt;=$P$2,63&lt;=$P$2),INDEX(WH_Backend!$DZ$6:$IO$125,$L102,63),0)</f>
        <v>0</v>
      </c>
      <c r="BX102">
        <f>IF(AND($L102&lt;=$P$2,64&lt;=$P$2),INDEX(WH_Backend!$DZ$6:$IO$125,$L102,64),0)</f>
        <v>0</v>
      </c>
      <c r="BY102">
        <f>IF(AND($L102&lt;=$P$2,65&lt;=$P$2),INDEX(WH_Backend!$DZ$6:$IO$125,$L102,65),0)</f>
        <v>0</v>
      </c>
      <c r="BZ102">
        <f>IF(AND($L102&lt;=$P$2,66&lt;=$P$2),INDEX(WH_Backend!$DZ$6:$IO$125,$L102,66),0)</f>
        <v>0</v>
      </c>
      <c r="CA102">
        <f>IF(AND($L102&lt;=$P$2,67&lt;=$P$2),INDEX(WH_Backend!$DZ$6:$IO$125,$L102,67),0)</f>
        <v>0</v>
      </c>
      <c r="CB102">
        <f>IF(AND($L102&lt;=$P$2,68&lt;=$P$2),INDEX(WH_Backend!$DZ$6:$IO$125,$L102,68),0)</f>
        <v>0</v>
      </c>
      <c r="CC102">
        <f>IF(AND($L102&lt;=$P$2,69&lt;=$P$2),INDEX(WH_Backend!$DZ$6:$IO$125,$L102,69),0)</f>
        <v>0</v>
      </c>
      <c r="CD102">
        <f>IF(AND($L102&lt;=$P$2,70&lt;=$P$2),INDEX(WH_Backend!$DZ$6:$IO$125,$L102,70),0)</f>
        <v>0</v>
      </c>
      <c r="CE102">
        <f>IF(AND($L102&lt;=$P$2,71&lt;=$P$2),INDEX(WH_Backend!$DZ$6:$IO$125,$L102,71),0)</f>
        <v>0</v>
      </c>
      <c r="CF102">
        <f>IF(AND($L102&lt;=$P$2,72&lt;=$P$2),INDEX(WH_Backend!$DZ$6:$IO$125,$L102,72),0)</f>
        <v>0</v>
      </c>
      <c r="CG102">
        <f>IF(AND($L102&lt;=$P$2,73&lt;=$P$2),INDEX(WH_Backend!$DZ$6:$IO$125,$L102,73),0)</f>
        <v>0</v>
      </c>
      <c r="CH102">
        <f>IF(AND($L102&lt;=$P$2,74&lt;=$P$2),INDEX(WH_Backend!$DZ$6:$IO$125,$L102,74),0)</f>
        <v>0</v>
      </c>
      <c r="CI102">
        <f>IF(AND($L102&lt;=$P$2,75&lt;=$P$2),INDEX(WH_Backend!$DZ$6:$IO$125,$L102,75),0)</f>
        <v>0</v>
      </c>
      <c r="CJ102">
        <f>IF(AND($L102&lt;=$P$2,76&lt;=$P$2),INDEX(WH_Backend!$DZ$6:$IO$125,$L102,76),0)</f>
        <v>0</v>
      </c>
      <c r="CK102">
        <f>IF(AND($L102&lt;=$P$2,77&lt;=$P$2),INDEX(WH_Backend!$DZ$6:$IO$125,$L102,77),0)</f>
        <v>0</v>
      </c>
      <c r="CL102">
        <f>IF(AND($L102&lt;=$P$2,78&lt;=$P$2),INDEX(WH_Backend!$DZ$6:$IO$125,$L102,78),0)</f>
        <v>0</v>
      </c>
      <c r="CM102">
        <f>IF(AND($L102&lt;=$P$2,79&lt;=$P$2),INDEX(WH_Backend!$DZ$6:$IO$125,$L102,79),0)</f>
        <v>0</v>
      </c>
      <c r="CN102">
        <f>IF(AND($L102&lt;=$P$2,80&lt;=$P$2),INDEX(WH_Backend!$DZ$6:$IO$125,$L102,80),0)</f>
        <v>0</v>
      </c>
      <c r="CO102">
        <f>IF(AND($L102&lt;=$P$2,81&lt;=$P$2),INDEX(WH_Backend!$DZ$6:$IO$125,$L102,81),0)</f>
        <v>0</v>
      </c>
      <c r="CP102">
        <f>IF(AND($L102&lt;=$P$2,82&lt;=$P$2),INDEX(WH_Backend!$DZ$6:$IO$125,$L102,82),0)</f>
        <v>0</v>
      </c>
      <c r="CQ102">
        <f>IF(AND($L102&lt;=$P$2,83&lt;=$P$2),INDEX(WH_Backend!$DZ$6:$IO$125,$L102,83),0)</f>
        <v>0</v>
      </c>
      <c r="CR102">
        <f>IF(AND($L102&lt;=$P$2,84&lt;=$P$2),INDEX(WH_Backend!$DZ$6:$IO$125,$L102,84),0)</f>
        <v>0</v>
      </c>
      <c r="CS102">
        <f>IF(AND($L102&lt;=$P$2,85&lt;=$P$2),INDEX(WH_Backend!$DZ$6:$IO$125,$L102,85),0)</f>
        <v>0</v>
      </c>
      <c r="CT102">
        <f>IF(AND($L102&lt;=$P$2,86&lt;=$P$2),INDEX(WH_Backend!$DZ$6:$IO$125,$L102,86),0)</f>
        <v>0</v>
      </c>
      <c r="CU102">
        <f>IF(AND($L102&lt;=$P$2,87&lt;=$P$2),INDEX(WH_Backend!$DZ$6:$IO$125,$L102,87),0)</f>
        <v>0</v>
      </c>
      <c r="CV102">
        <f>IF(AND($L102&lt;=$P$2,88&lt;=$P$2),INDEX(WH_Backend!$DZ$6:$IO$125,$L102,88),0)</f>
        <v>0</v>
      </c>
      <c r="CW102">
        <f>IF(AND($L102&lt;=$P$2,89&lt;=$P$2),INDEX(WH_Backend!$DZ$6:$IO$125,$L102,89),0)</f>
        <v>0</v>
      </c>
      <c r="CX102">
        <f>IF(AND($L102&lt;=$P$2,90&lt;=$P$2),INDEX(WH_Backend!$DZ$6:$IO$125,$L102,90),0)</f>
        <v>0</v>
      </c>
      <c r="CY102">
        <f>IF(AND($L102&lt;=$P$2,91&lt;=$P$2),INDEX(WH_Backend!$DZ$6:$IO$125,$L102,91),0)</f>
        <v>0</v>
      </c>
      <c r="CZ102">
        <f>IF(AND($L102&lt;=$P$2,92&lt;=$P$2),INDEX(WH_Backend!$DZ$6:$IO$125,$L102,92),0)</f>
        <v>0</v>
      </c>
      <c r="DA102">
        <f>IF(AND($L102&lt;=$P$2,93&lt;=$P$2),INDEX(WH_Backend!$DZ$6:$IO$125,$L102,93),0)</f>
        <v>0</v>
      </c>
      <c r="DB102">
        <f>IF(AND($L102&lt;=$P$2,94&lt;=$P$2),INDEX(WH_Backend!$DZ$6:$IO$125,$L102,94),0)</f>
        <v>0</v>
      </c>
      <c r="DC102">
        <f>IF(AND($L102&lt;=$P$2,95&lt;=$P$2),INDEX(WH_Backend!$DZ$6:$IO$125,$L102,95),0)</f>
        <v>0</v>
      </c>
      <c r="DD102">
        <f>IF(AND($L102&lt;=$P$2,96&lt;=$P$2),INDEX(WH_Backend!$DZ$6:$IO$125,$L102,96),0)</f>
        <v>0</v>
      </c>
      <c r="DE102">
        <f>IF(AND($L102&lt;=$P$2,97&lt;=$P$2),INDEX(WH_Backend!$DZ$6:$IO$125,$L102,97),0)</f>
        <v>0</v>
      </c>
      <c r="DF102">
        <f>IF(AND($L102&lt;=$P$2,98&lt;=$P$2),INDEX(WH_Backend!$DZ$6:$IO$125,$L102,98),0)</f>
        <v>0</v>
      </c>
      <c r="DG102">
        <f>IF(AND($L102&lt;=$P$2,99&lt;=$P$2),INDEX(WH_Backend!$DZ$6:$IO$125,$L102,99),0)</f>
        <v>0</v>
      </c>
      <c r="DH102">
        <f>IF(AND($L102&lt;=$P$2,100&lt;=$P$2),INDEX(WH_Backend!$DZ$6:$IO$125,$L102,100),0)</f>
        <v>0</v>
      </c>
      <c r="DI102">
        <f>IF(AND($L102&lt;=$P$2,101&lt;=$P$2),INDEX(WH_Backend!$DZ$6:$IO$125,$L102,101),0)</f>
        <v>0</v>
      </c>
      <c r="DJ102">
        <f>IF(AND($L102&lt;=$P$2,102&lt;=$P$2),INDEX(WH_Backend!$DZ$6:$IO$125,$L102,102),0)</f>
        <v>0</v>
      </c>
      <c r="DK102">
        <f>IF(AND($L102&lt;=$P$2,103&lt;=$P$2),INDEX(WH_Backend!$DZ$6:$IO$125,$L102,103),0)</f>
        <v>0</v>
      </c>
      <c r="DL102">
        <f>IF(AND($L102&lt;=$P$2,104&lt;=$P$2),INDEX(WH_Backend!$DZ$6:$IO$125,$L102,104),0)</f>
        <v>0</v>
      </c>
      <c r="DM102">
        <f>IF(AND($L102&lt;=$P$2,105&lt;=$P$2),INDEX(WH_Backend!$DZ$6:$IO$125,$L102,105),0)</f>
        <v>0</v>
      </c>
      <c r="DN102">
        <f>IF(AND($L102&lt;=$P$2,106&lt;=$P$2),INDEX(WH_Backend!$DZ$6:$IO$125,$L102,106),0)</f>
        <v>0</v>
      </c>
      <c r="DO102">
        <f>IF(AND($L102&lt;=$P$2,107&lt;=$P$2),INDEX(WH_Backend!$DZ$6:$IO$125,$L102,107),0)</f>
        <v>0</v>
      </c>
      <c r="DP102">
        <f>IF(AND($L102&lt;=$P$2,108&lt;=$P$2),INDEX(WH_Backend!$DZ$6:$IO$125,$L102,108),0)</f>
        <v>0</v>
      </c>
      <c r="DQ102">
        <f>IF(AND($L102&lt;=$P$2,109&lt;=$P$2),INDEX(WH_Backend!$DZ$6:$IO$125,$L102,109),0)</f>
        <v>0</v>
      </c>
      <c r="DR102">
        <f>IF(AND($L102&lt;=$P$2,110&lt;=$P$2),INDEX(WH_Backend!$DZ$6:$IO$125,$L102,110),0)</f>
        <v>0</v>
      </c>
      <c r="DS102">
        <f>IF(AND($L102&lt;=$P$2,111&lt;=$P$2),INDEX(WH_Backend!$DZ$6:$IO$125,$L102,111),0)</f>
        <v>0</v>
      </c>
      <c r="DT102">
        <f>IF(AND($L102&lt;=$P$2,112&lt;=$P$2),INDEX(WH_Backend!$DZ$6:$IO$125,$L102,112),0)</f>
        <v>0</v>
      </c>
      <c r="DU102">
        <f>IF(AND($L102&lt;=$P$2,113&lt;=$P$2),INDEX(WH_Backend!$DZ$6:$IO$125,$L102,113),0)</f>
        <v>0</v>
      </c>
      <c r="DV102">
        <f>IF(AND($L102&lt;=$P$2,114&lt;=$P$2),INDEX(WH_Backend!$DZ$6:$IO$125,$L102,114),0)</f>
        <v>0</v>
      </c>
      <c r="DW102">
        <f>IF(AND($L102&lt;=$P$2,115&lt;=$P$2),INDEX(WH_Backend!$DZ$6:$IO$125,$L102,115),0)</f>
        <v>0</v>
      </c>
      <c r="DX102">
        <f>IF(AND($L102&lt;=$P$2,116&lt;=$P$2),INDEX(WH_Backend!$DZ$6:$IO$125,$L102,116),0)</f>
        <v>0</v>
      </c>
      <c r="DY102">
        <f>IF(AND($L102&lt;=$P$2,117&lt;=$P$2),INDEX(WH_Backend!$DZ$6:$IO$125,$L102,117),0)</f>
        <v>0</v>
      </c>
      <c r="DZ102">
        <f>IF(AND($L102&lt;=$P$2,118&lt;=$P$2),INDEX(WH_Backend!$DZ$6:$IO$125,$L102,118),0)</f>
        <v>0</v>
      </c>
      <c r="EA102">
        <f>IF(AND($L102&lt;=$P$2,119&lt;=$P$2),INDEX(WH_Backend!$DZ$6:$IO$125,$L102,119),0)</f>
        <v>0</v>
      </c>
      <c r="EB102">
        <f>IF(AND($L102&lt;=$P$2,120&lt;=$P$2),INDEX(WH_Backend!$DZ$6:$IO$125,$L102,120),0)</f>
        <v>0</v>
      </c>
    </row>
    <row r="103" spans="1:132" ht="15">
      <c r="A103" s="25">
        <f>IF(L103&lt;=$P$2,INDEX(WH_Backend!$E$6:$E$125,L103),0)</f>
        <v>0</v>
      </c>
      <c r="B103" s="25">
        <f t="array" ref="B103">IF(L103&lt;=$P$2,MMULT(M228:INDEX(M228:EF228,$P$2),$A$6:INDEX($A$6:$A$125,$P$2)),0)</f>
        <v>0</v>
      </c>
      <c r="C103" s="25">
        <f t="shared" si="3"/>
        <v>0</v>
      </c>
      <c r="E103" t="str">
        <f>IF(L103&lt;=$P$2,Inputs!A103,"")</f>
        <v/>
      </c>
      <c r="F103" s="25" t="str">
        <f>IF(L103&lt;=$P$2,Inputs!D103,"")</f>
        <v/>
      </c>
      <c r="G103" s="25" t="str">
        <f t="shared" si="5"/>
        <v/>
      </c>
      <c r="J103" t="str">
        <f>IF($L103&lt;=$E$2,WH_Numerical!$F103,"")</f>
        <v/>
      </c>
      <c r="L103" s="10">
        <v>98</v>
      </c>
      <c r="M103">
        <f>IF(AND($L103&lt;=$P$2,1&lt;=$P$2),INDEX(WH_Backend!$DZ$6:$IO$125,$L103,1),0)</f>
        <v>0</v>
      </c>
      <c r="N103">
        <f>IF(AND($L103&lt;=$P$2,2&lt;=$P$2),INDEX(WH_Backend!$DZ$6:$IO$125,$L103,2),0)</f>
        <v>0</v>
      </c>
      <c r="O103">
        <f>IF(AND($L103&lt;=$P$2,3&lt;=$P$2),INDEX(WH_Backend!$DZ$6:$IO$125,$L103,3),0)</f>
        <v>0</v>
      </c>
      <c r="P103">
        <f>IF(AND($L103&lt;=$P$2,4&lt;=$P$2),INDEX(WH_Backend!$DZ$6:$IO$125,$L103,4),0)</f>
        <v>0</v>
      </c>
      <c r="Q103">
        <f>IF(AND($L103&lt;=$P$2,5&lt;=$P$2),INDEX(WH_Backend!$DZ$6:$IO$125,$L103,5),0)</f>
        <v>0</v>
      </c>
      <c r="R103">
        <f>IF(AND($L103&lt;=$P$2,6&lt;=$P$2),INDEX(WH_Backend!$DZ$6:$IO$125,$L103,6),0)</f>
        <v>0</v>
      </c>
      <c r="S103">
        <f>IF(AND($L103&lt;=$P$2,7&lt;=$P$2),INDEX(WH_Backend!$DZ$6:$IO$125,$L103,7),0)</f>
        <v>0</v>
      </c>
      <c r="T103">
        <f>IF(AND($L103&lt;=$P$2,8&lt;=$P$2),INDEX(WH_Backend!$DZ$6:$IO$125,$L103,8),0)</f>
        <v>0</v>
      </c>
      <c r="U103">
        <f>IF(AND($L103&lt;=$P$2,9&lt;=$P$2),INDEX(WH_Backend!$DZ$6:$IO$125,$L103,9),0)</f>
        <v>0</v>
      </c>
      <c r="V103">
        <f>IF(AND($L103&lt;=$P$2,10&lt;=$P$2),INDEX(WH_Backend!$DZ$6:$IO$125,$L103,10),0)</f>
        <v>0</v>
      </c>
      <c r="W103">
        <f>IF(AND($L103&lt;=$P$2,11&lt;=$P$2),INDEX(WH_Backend!$DZ$6:$IO$125,$L103,11),0)</f>
        <v>0</v>
      </c>
      <c r="X103">
        <f>IF(AND($L103&lt;=$P$2,12&lt;=$P$2),INDEX(WH_Backend!$DZ$6:$IO$125,$L103,12),0)</f>
        <v>0</v>
      </c>
      <c r="Y103">
        <f>IF(AND($L103&lt;=$P$2,13&lt;=$P$2),INDEX(WH_Backend!$DZ$6:$IO$125,$L103,13),0)</f>
        <v>0</v>
      </c>
      <c r="Z103">
        <f>IF(AND($L103&lt;=$P$2,14&lt;=$P$2),INDEX(WH_Backend!$DZ$6:$IO$125,$L103,14),0)</f>
        <v>0</v>
      </c>
      <c r="AA103">
        <f>IF(AND($L103&lt;=$P$2,15&lt;=$P$2),INDEX(WH_Backend!$DZ$6:$IO$125,$L103,15),0)</f>
        <v>0</v>
      </c>
      <c r="AB103">
        <f>IF(AND($L103&lt;=$P$2,16&lt;=$P$2),INDEX(WH_Backend!$DZ$6:$IO$125,$L103,16),0)</f>
        <v>0</v>
      </c>
      <c r="AC103">
        <f>IF(AND($L103&lt;=$P$2,17&lt;=$P$2),INDEX(WH_Backend!$DZ$6:$IO$125,$L103,17),0)</f>
        <v>0</v>
      </c>
      <c r="AD103">
        <f>IF(AND($L103&lt;=$P$2,18&lt;=$P$2),INDEX(WH_Backend!$DZ$6:$IO$125,$L103,18),0)</f>
        <v>0</v>
      </c>
      <c r="AE103">
        <f>IF(AND($L103&lt;=$P$2,19&lt;=$P$2),INDEX(WH_Backend!$DZ$6:$IO$125,$L103,19),0)</f>
        <v>0</v>
      </c>
      <c r="AF103">
        <f>IF(AND($L103&lt;=$P$2,20&lt;=$P$2),INDEX(WH_Backend!$DZ$6:$IO$125,$L103,20),0)</f>
        <v>0</v>
      </c>
      <c r="AG103">
        <f>IF(AND($L103&lt;=$P$2,21&lt;=$P$2),INDEX(WH_Backend!$DZ$6:$IO$125,$L103,21),0)</f>
        <v>0</v>
      </c>
      <c r="AH103">
        <f>IF(AND($L103&lt;=$P$2,22&lt;=$P$2),INDEX(WH_Backend!$DZ$6:$IO$125,$L103,22),0)</f>
        <v>0</v>
      </c>
      <c r="AI103">
        <f>IF(AND($L103&lt;=$P$2,23&lt;=$P$2),INDEX(WH_Backend!$DZ$6:$IO$125,$L103,23),0)</f>
        <v>0</v>
      </c>
      <c r="AJ103">
        <f>IF(AND($L103&lt;=$P$2,24&lt;=$P$2),INDEX(WH_Backend!$DZ$6:$IO$125,$L103,24),0)</f>
        <v>0</v>
      </c>
      <c r="AK103">
        <f>IF(AND($L103&lt;=$P$2,25&lt;=$P$2),INDEX(WH_Backend!$DZ$6:$IO$125,$L103,25),0)</f>
        <v>0</v>
      </c>
      <c r="AL103">
        <f>IF(AND($L103&lt;=$P$2,26&lt;=$P$2),INDEX(WH_Backend!$DZ$6:$IO$125,$L103,26),0)</f>
        <v>0</v>
      </c>
      <c r="AM103">
        <f>IF(AND($L103&lt;=$P$2,27&lt;=$P$2),INDEX(WH_Backend!$DZ$6:$IO$125,$L103,27),0)</f>
        <v>0</v>
      </c>
      <c r="AN103">
        <f>IF(AND($L103&lt;=$P$2,28&lt;=$P$2),INDEX(WH_Backend!$DZ$6:$IO$125,$L103,28),0)</f>
        <v>0</v>
      </c>
      <c r="AO103">
        <f>IF(AND($L103&lt;=$P$2,29&lt;=$P$2),INDEX(WH_Backend!$DZ$6:$IO$125,$L103,29),0)</f>
        <v>0</v>
      </c>
      <c r="AP103">
        <f>IF(AND($L103&lt;=$P$2,30&lt;=$P$2),INDEX(WH_Backend!$DZ$6:$IO$125,$L103,30),0)</f>
        <v>0</v>
      </c>
      <c r="AQ103">
        <f>IF(AND($L103&lt;=$P$2,31&lt;=$P$2),INDEX(WH_Backend!$DZ$6:$IO$125,$L103,31),0)</f>
        <v>0</v>
      </c>
      <c r="AR103">
        <f>IF(AND($L103&lt;=$P$2,32&lt;=$P$2),INDEX(WH_Backend!$DZ$6:$IO$125,$L103,32),0)</f>
        <v>0</v>
      </c>
      <c r="AS103">
        <f>IF(AND($L103&lt;=$P$2,33&lt;=$P$2),INDEX(WH_Backend!$DZ$6:$IO$125,$L103,33),0)</f>
        <v>0</v>
      </c>
      <c r="AT103">
        <f>IF(AND($L103&lt;=$P$2,34&lt;=$P$2),INDEX(WH_Backend!$DZ$6:$IO$125,$L103,34),0)</f>
        <v>0</v>
      </c>
      <c r="AU103">
        <f>IF(AND($L103&lt;=$P$2,35&lt;=$P$2),INDEX(WH_Backend!$DZ$6:$IO$125,$L103,35),0)</f>
        <v>0</v>
      </c>
      <c r="AV103">
        <f>IF(AND($L103&lt;=$P$2,36&lt;=$P$2),INDEX(WH_Backend!$DZ$6:$IO$125,$L103,36),0)</f>
        <v>0</v>
      </c>
      <c r="AW103">
        <f>IF(AND($L103&lt;=$P$2,37&lt;=$P$2),INDEX(WH_Backend!$DZ$6:$IO$125,$L103,37),0)</f>
        <v>0</v>
      </c>
      <c r="AX103">
        <f>IF(AND($L103&lt;=$P$2,38&lt;=$P$2),INDEX(WH_Backend!$DZ$6:$IO$125,$L103,38),0)</f>
        <v>0</v>
      </c>
      <c r="AY103">
        <f>IF(AND($L103&lt;=$P$2,39&lt;=$P$2),INDEX(WH_Backend!$DZ$6:$IO$125,$L103,39),0)</f>
        <v>0</v>
      </c>
      <c r="AZ103">
        <f>IF(AND($L103&lt;=$P$2,40&lt;=$P$2),INDEX(WH_Backend!$DZ$6:$IO$125,$L103,40),0)</f>
        <v>0</v>
      </c>
      <c r="BA103">
        <f>IF(AND($L103&lt;=$P$2,41&lt;=$P$2),INDEX(WH_Backend!$DZ$6:$IO$125,$L103,41),0)</f>
        <v>0</v>
      </c>
      <c r="BB103">
        <f>IF(AND($L103&lt;=$P$2,42&lt;=$P$2),INDEX(WH_Backend!$DZ$6:$IO$125,$L103,42),0)</f>
        <v>0</v>
      </c>
      <c r="BC103">
        <f>IF(AND($L103&lt;=$P$2,43&lt;=$P$2),INDEX(WH_Backend!$DZ$6:$IO$125,$L103,43),0)</f>
        <v>0</v>
      </c>
      <c r="BD103">
        <f>IF(AND($L103&lt;=$P$2,44&lt;=$P$2),INDEX(WH_Backend!$DZ$6:$IO$125,$L103,44),0)</f>
        <v>0</v>
      </c>
      <c r="BE103">
        <f>IF(AND($L103&lt;=$P$2,45&lt;=$P$2),INDEX(WH_Backend!$DZ$6:$IO$125,$L103,45),0)</f>
        <v>0</v>
      </c>
      <c r="BF103">
        <f>IF(AND($L103&lt;=$P$2,46&lt;=$P$2),INDEX(WH_Backend!$DZ$6:$IO$125,$L103,46),0)</f>
        <v>0</v>
      </c>
      <c r="BG103">
        <f>IF(AND($L103&lt;=$P$2,47&lt;=$P$2),INDEX(WH_Backend!$DZ$6:$IO$125,$L103,47),0)</f>
        <v>0</v>
      </c>
      <c r="BH103">
        <f>IF(AND($L103&lt;=$P$2,48&lt;=$P$2),INDEX(WH_Backend!$DZ$6:$IO$125,$L103,48),0)</f>
        <v>0</v>
      </c>
      <c r="BI103">
        <f>IF(AND($L103&lt;=$P$2,49&lt;=$P$2),INDEX(WH_Backend!$DZ$6:$IO$125,$L103,49),0)</f>
        <v>0</v>
      </c>
      <c r="BJ103">
        <f>IF(AND($L103&lt;=$P$2,50&lt;=$P$2),INDEX(WH_Backend!$DZ$6:$IO$125,$L103,50),0)</f>
        <v>0</v>
      </c>
      <c r="BK103">
        <f>IF(AND($L103&lt;=$P$2,51&lt;=$P$2),INDEX(WH_Backend!$DZ$6:$IO$125,$L103,51),0)</f>
        <v>0</v>
      </c>
      <c r="BL103">
        <f>IF(AND($L103&lt;=$P$2,52&lt;=$P$2),INDEX(WH_Backend!$DZ$6:$IO$125,$L103,52),0)</f>
        <v>0</v>
      </c>
      <c r="BM103">
        <f>IF(AND($L103&lt;=$P$2,53&lt;=$P$2),INDEX(WH_Backend!$DZ$6:$IO$125,$L103,53),0)</f>
        <v>0</v>
      </c>
      <c r="BN103">
        <f>IF(AND($L103&lt;=$P$2,54&lt;=$P$2),INDEX(WH_Backend!$DZ$6:$IO$125,$L103,54),0)</f>
        <v>0</v>
      </c>
      <c r="BO103">
        <f>IF(AND($L103&lt;=$P$2,55&lt;=$P$2),INDEX(WH_Backend!$DZ$6:$IO$125,$L103,55),0)</f>
        <v>0</v>
      </c>
      <c r="BP103">
        <f>IF(AND($L103&lt;=$P$2,56&lt;=$P$2),INDEX(WH_Backend!$DZ$6:$IO$125,$L103,56),0)</f>
        <v>0</v>
      </c>
      <c r="BQ103">
        <f>IF(AND($L103&lt;=$P$2,57&lt;=$P$2),INDEX(WH_Backend!$DZ$6:$IO$125,$L103,57),0)</f>
        <v>0</v>
      </c>
      <c r="BR103">
        <f>IF(AND($L103&lt;=$P$2,58&lt;=$P$2),INDEX(WH_Backend!$DZ$6:$IO$125,$L103,58),0)</f>
        <v>0</v>
      </c>
      <c r="BS103">
        <f>IF(AND($L103&lt;=$P$2,59&lt;=$P$2),INDEX(WH_Backend!$DZ$6:$IO$125,$L103,59),0)</f>
        <v>0</v>
      </c>
      <c r="BT103">
        <f>IF(AND($L103&lt;=$P$2,60&lt;=$P$2),INDEX(WH_Backend!$DZ$6:$IO$125,$L103,60),0)</f>
        <v>0</v>
      </c>
      <c r="BU103">
        <f>IF(AND($L103&lt;=$P$2,61&lt;=$P$2),INDEX(WH_Backend!$DZ$6:$IO$125,$L103,61),0)</f>
        <v>0</v>
      </c>
      <c r="BV103">
        <f>IF(AND($L103&lt;=$P$2,62&lt;=$P$2),INDEX(WH_Backend!$DZ$6:$IO$125,$L103,62),0)</f>
        <v>0</v>
      </c>
      <c r="BW103">
        <f>IF(AND($L103&lt;=$P$2,63&lt;=$P$2),INDEX(WH_Backend!$DZ$6:$IO$125,$L103,63),0)</f>
        <v>0</v>
      </c>
      <c r="BX103">
        <f>IF(AND($L103&lt;=$P$2,64&lt;=$P$2),INDEX(WH_Backend!$DZ$6:$IO$125,$L103,64),0)</f>
        <v>0</v>
      </c>
      <c r="BY103">
        <f>IF(AND($L103&lt;=$P$2,65&lt;=$P$2),INDEX(WH_Backend!$DZ$6:$IO$125,$L103,65),0)</f>
        <v>0</v>
      </c>
      <c r="BZ103">
        <f>IF(AND($L103&lt;=$P$2,66&lt;=$P$2),INDEX(WH_Backend!$DZ$6:$IO$125,$L103,66),0)</f>
        <v>0</v>
      </c>
      <c r="CA103">
        <f>IF(AND($L103&lt;=$P$2,67&lt;=$P$2),INDEX(WH_Backend!$DZ$6:$IO$125,$L103,67),0)</f>
        <v>0</v>
      </c>
      <c r="CB103">
        <f>IF(AND($L103&lt;=$P$2,68&lt;=$P$2),INDEX(WH_Backend!$DZ$6:$IO$125,$L103,68),0)</f>
        <v>0</v>
      </c>
      <c r="CC103">
        <f>IF(AND($L103&lt;=$P$2,69&lt;=$P$2),INDEX(WH_Backend!$DZ$6:$IO$125,$L103,69),0)</f>
        <v>0</v>
      </c>
      <c r="CD103">
        <f>IF(AND($L103&lt;=$P$2,70&lt;=$P$2),INDEX(WH_Backend!$DZ$6:$IO$125,$L103,70),0)</f>
        <v>0</v>
      </c>
      <c r="CE103">
        <f>IF(AND($L103&lt;=$P$2,71&lt;=$P$2),INDEX(WH_Backend!$DZ$6:$IO$125,$L103,71),0)</f>
        <v>0</v>
      </c>
      <c r="CF103">
        <f>IF(AND($L103&lt;=$P$2,72&lt;=$P$2),INDEX(WH_Backend!$DZ$6:$IO$125,$L103,72),0)</f>
        <v>0</v>
      </c>
      <c r="CG103">
        <f>IF(AND($L103&lt;=$P$2,73&lt;=$P$2),INDEX(WH_Backend!$DZ$6:$IO$125,$L103,73),0)</f>
        <v>0</v>
      </c>
      <c r="CH103">
        <f>IF(AND($L103&lt;=$P$2,74&lt;=$P$2),INDEX(WH_Backend!$DZ$6:$IO$125,$L103,74),0)</f>
        <v>0</v>
      </c>
      <c r="CI103">
        <f>IF(AND($L103&lt;=$P$2,75&lt;=$P$2),INDEX(WH_Backend!$DZ$6:$IO$125,$L103,75),0)</f>
        <v>0</v>
      </c>
      <c r="CJ103">
        <f>IF(AND($L103&lt;=$P$2,76&lt;=$P$2),INDEX(WH_Backend!$DZ$6:$IO$125,$L103,76),0)</f>
        <v>0</v>
      </c>
      <c r="CK103">
        <f>IF(AND($L103&lt;=$P$2,77&lt;=$P$2),INDEX(WH_Backend!$DZ$6:$IO$125,$L103,77),0)</f>
        <v>0</v>
      </c>
      <c r="CL103">
        <f>IF(AND($L103&lt;=$P$2,78&lt;=$P$2),INDEX(WH_Backend!$DZ$6:$IO$125,$L103,78),0)</f>
        <v>0</v>
      </c>
      <c r="CM103">
        <f>IF(AND($L103&lt;=$P$2,79&lt;=$P$2),INDEX(WH_Backend!$DZ$6:$IO$125,$L103,79),0)</f>
        <v>0</v>
      </c>
      <c r="CN103">
        <f>IF(AND($L103&lt;=$P$2,80&lt;=$P$2),INDEX(WH_Backend!$DZ$6:$IO$125,$L103,80),0)</f>
        <v>0</v>
      </c>
      <c r="CO103">
        <f>IF(AND($L103&lt;=$P$2,81&lt;=$P$2),INDEX(WH_Backend!$DZ$6:$IO$125,$L103,81),0)</f>
        <v>0</v>
      </c>
      <c r="CP103">
        <f>IF(AND($L103&lt;=$P$2,82&lt;=$P$2),INDEX(WH_Backend!$DZ$6:$IO$125,$L103,82),0)</f>
        <v>0</v>
      </c>
      <c r="CQ103">
        <f>IF(AND($L103&lt;=$P$2,83&lt;=$P$2),INDEX(WH_Backend!$DZ$6:$IO$125,$L103,83),0)</f>
        <v>0</v>
      </c>
      <c r="CR103">
        <f>IF(AND($L103&lt;=$P$2,84&lt;=$P$2),INDEX(WH_Backend!$DZ$6:$IO$125,$L103,84),0)</f>
        <v>0</v>
      </c>
      <c r="CS103">
        <f>IF(AND($L103&lt;=$P$2,85&lt;=$P$2),INDEX(WH_Backend!$DZ$6:$IO$125,$L103,85),0)</f>
        <v>0</v>
      </c>
      <c r="CT103">
        <f>IF(AND($L103&lt;=$P$2,86&lt;=$P$2),INDEX(WH_Backend!$DZ$6:$IO$125,$L103,86),0)</f>
        <v>0</v>
      </c>
      <c r="CU103">
        <f>IF(AND($L103&lt;=$P$2,87&lt;=$P$2),INDEX(WH_Backend!$DZ$6:$IO$125,$L103,87),0)</f>
        <v>0</v>
      </c>
      <c r="CV103">
        <f>IF(AND($L103&lt;=$P$2,88&lt;=$P$2),INDEX(WH_Backend!$DZ$6:$IO$125,$L103,88),0)</f>
        <v>0</v>
      </c>
      <c r="CW103">
        <f>IF(AND($L103&lt;=$P$2,89&lt;=$P$2),INDEX(WH_Backend!$DZ$6:$IO$125,$L103,89),0)</f>
        <v>0</v>
      </c>
      <c r="CX103">
        <f>IF(AND($L103&lt;=$P$2,90&lt;=$P$2),INDEX(WH_Backend!$DZ$6:$IO$125,$L103,90),0)</f>
        <v>0</v>
      </c>
      <c r="CY103">
        <f>IF(AND($L103&lt;=$P$2,91&lt;=$P$2),INDEX(WH_Backend!$DZ$6:$IO$125,$L103,91),0)</f>
        <v>0</v>
      </c>
      <c r="CZ103">
        <f>IF(AND($L103&lt;=$P$2,92&lt;=$P$2),INDEX(WH_Backend!$DZ$6:$IO$125,$L103,92),0)</f>
        <v>0</v>
      </c>
      <c r="DA103">
        <f>IF(AND($L103&lt;=$P$2,93&lt;=$P$2),INDEX(WH_Backend!$DZ$6:$IO$125,$L103,93),0)</f>
        <v>0</v>
      </c>
      <c r="DB103">
        <f>IF(AND($L103&lt;=$P$2,94&lt;=$P$2),INDEX(WH_Backend!$DZ$6:$IO$125,$L103,94),0)</f>
        <v>0</v>
      </c>
      <c r="DC103">
        <f>IF(AND($L103&lt;=$P$2,95&lt;=$P$2),INDEX(WH_Backend!$DZ$6:$IO$125,$L103,95),0)</f>
        <v>0</v>
      </c>
      <c r="DD103">
        <f>IF(AND($L103&lt;=$P$2,96&lt;=$P$2),INDEX(WH_Backend!$DZ$6:$IO$125,$L103,96),0)</f>
        <v>0</v>
      </c>
      <c r="DE103">
        <f>IF(AND($L103&lt;=$P$2,97&lt;=$P$2),INDEX(WH_Backend!$DZ$6:$IO$125,$L103,97),0)</f>
        <v>0</v>
      </c>
      <c r="DF103">
        <f>IF(AND($L103&lt;=$P$2,98&lt;=$P$2),INDEX(WH_Backend!$DZ$6:$IO$125,$L103,98),0)</f>
        <v>0</v>
      </c>
      <c r="DG103">
        <f>IF(AND($L103&lt;=$P$2,99&lt;=$P$2),INDEX(WH_Backend!$DZ$6:$IO$125,$L103,99),0)</f>
        <v>0</v>
      </c>
      <c r="DH103">
        <f>IF(AND($L103&lt;=$P$2,100&lt;=$P$2),INDEX(WH_Backend!$DZ$6:$IO$125,$L103,100),0)</f>
        <v>0</v>
      </c>
      <c r="DI103">
        <f>IF(AND($L103&lt;=$P$2,101&lt;=$P$2),INDEX(WH_Backend!$DZ$6:$IO$125,$L103,101),0)</f>
        <v>0</v>
      </c>
      <c r="DJ103">
        <f>IF(AND($L103&lt;=$P$2,102&lt;=$P$2),INDEX(WH_Backend!$DZ$6:$IO$125,$L103,102),0)</f>
        <v>0</v>
      </c>
      <c r="DK103">
        <f>IF(AND($L103&lt;=$P$2,103&lt;=$P$2),INDEX(WH_Backend!$DZ$6:$IO$125,$L103,103),0)</f>
        <v>0</v>
      </c>
      <c r="DL103">
        <f>IF(AND($L103&lt;=$P$2,104&lt;=$P$2),INDEX(WH_Backend!$DZ$6:$IO$125,$L103,104),0)</f>
        <v>0</v>
      </c>
      <c r="DM103">
        <f>IF(AND($L103&lt;=$P$2,105&lt;=$P$2),INDEX(WH_Backend!$DZ$6:$IO$125,$L103,105),0)</f>
        <v>0</v>
      </c>
      <c r="DN103">
        <f>IF(AND($L103&lt;=$P$2,106&lt;=$P$2),INDEX(WH_Backend!$DZ$6:$IO$125,$L103,106),0)</f>
        <v>0</v>
      </c>
      <c r="DO103">
        <f>IF(AND($L103&lt;=$P$2,107&lt;=$P$2),INDEX(WH_Backend!$DZ$6:$IO$125,$L103,107),0)</f>
        <v>0</v>
      </c>
      <c r="DP103">
        <f>IF(AND($L103&lt;=$P$2,108&lt;=$P$2),INDEX(WH_Backend!$DZ$6:$IO$125,$L103,108),0)</f>
        <v>0</v>
      </c>
      <c r="DQ103">
        <f>IF(AND($L103&lt;=$P$2,109&lt;=$P$2),INDEX(WH_Backend!$DZ$6:$IO$125,$L103,109),0)</f>
        <v>0</v>
      </c>
      <c r="DR103">
        <f>IF(AND($L103&lt;=$P$2,110&lt;=$P$2),INDEX(WH_Backend!$DZ$6:$IO$125,$L103,110),0)</f>
        <v>0</v>
      </c>
      <c r="DS103">
        <f>IF(AND($L103&lt;=$P$2,111&lt;=$P$2),INDEX(WH_Backend!$DZ$6:$IO$125,$L103,111),0)</f>
        <v>0</v>
      </c>
      <c r="DT103">
        <f>IF(AND($L103&lt;=$P$2,112&lt;=$P$2),INDEX(WH_Backend!$DZ$6:$IO$125,$L103,112),0)</f>
        <v>0</v>
      </c>
      <c r="DU103">
        <f>IF(AND($L103&lt;=$P$2,113&lt;=$P$2),INDEX(WH_Backend!$DZ$6:$IO$125,$L103,113),0)</f>
        <v>0</v>
      </c>
      <c r="DV103">
        <f>IF(AND($L103&lt;=$P$2,114&lt;=$P$2),INDEX(WH_Backend!$DZ$6:$IO$125,$L103,114),0)</f>
        <v>0</v>
      </c>
      <c r="DW103">
        <f>IF(AND($L103&lt;=$P$2,115&lt;=$P$2),INDEX(WH_Backend!$DZ$6:$IO$125,$L103,115),0)</f>
        <v>0</v>
      </c>
      <c r="DX103">
        <f>IF(AND($L103&lt;=$P$2,116&lt;=$P$2),INDEX(WH_Backend!$DZ$6:$IO$125,$L103,116),0)</f>
        <v>0</v>
      </c>
      <c r="DY103">
        <f>IF(AND($L103&lt;=$P$2,117&lt;=$P$2),INDEX(WH_Backend!$DZ$6:$IO$125,$L103,117),0)</f>
        <v>0</v>
      </c>
      <c r="DZ103">
        <f>IF(AND($L103&lt;=$P$2,118&lt;=$P$2),INDEX(WH_Backend!$DZ$6:$IO$125,$L103,118),0)</f>
        <v>0</v>
      </c>
      <c r="EA103">
        <f>IF(AND($L103&lt;=$P$2,119&lt;=$P$2),INDEX(WH_Backend!$DZ$6:$IO$125,$L103,119),0)</f>
        <v>0</v>
      </c>
      <c r="EB103">
        <f>IF(AND($L103&lt;=$P$2,120&lt;=$P$2),INDEX(WH_Backend!$DZ$6:$IO$125,$L103,120),0)</f>
        <v>0</v>
      </c>
    </row>
    <row r="104" spans="1:132" ht="15">
      <c r="A104" s="25">
        <f>IF(L104&lt;=$P$2,INDEX(WH_Backend!$E$6:$E$125,L104),0)</f>
        <v>0</v>
      </c>
      <c r="B104" s="25">
        <f t="array" ref="B104">IF(L104&lt;=$P$2,MMULT(M229:INDEX(M229:EF229,$P$2),$A$6:INDEX($A$6:$A$125,$P$2)),0)</f>
        <v>0</v>
      </c>
      <c r="C104" s="25">
        <f t="shared" si="3"/>
        <v>0</v>
      </c>
      <c r="E104" t="str">
        <f>IF(L104&lt;=$P$2,Inputs!A104,"")</f>
        <v/>
      </c>
      <c r="F104" s="25" t="str">
        <f>IF(L104&lt;=$P$2,Inputs!D104,"")</f>
        <v/>
      </c>
      <c r="G104" s="25" t="str">
        <f t="shared" si="5"/>
        <v/>
      </c>
      <c r="J104" t="str">
        <f>IF($L104&lt;=$E$2,WH_Numerical!$F104,"")</f>
        <v/>
      </c>
      <c r="L104" s="10">
        <v>99</v>
      </c>
      <c r="M104">
        <f>IF(AND($L104&lt;=$P$2,1&lt;=$P$2),INDEX(WH_Backend!$DZ$6:$IO$125,$L104,1),0)</f>
        <v>0</v>
      </c>
      <c r="N104">
        <f>IF(AND($L104&lt;=$P$2,2&lt;=$P$2),INDEX(WH_Backend!$DZ$6:$IO$125,$L104,2),0)</f>
        <v>0</v>
      </c>
      <c r="O104">
        <f>IF(AND($L104&lt;=$P$2,3&lt;=$P$2),INDEX(WH_Backend!$DZ$6:$IO$125,$L104,3),0)</f>
        <v>0</v>
      </c>
      <c r="P104">
        <f>IF(AND($L104&lt;=$P$2,4&lt;=$P$2),INDEX(WH_Backend!$DZ$6:$IO$125,$L104,4),0)</f>
        <v>0</v>
      </c>
      <c r="Q104">
        <f>IF(AND($L104&lt;=$P$2,5&lt;=$P$2),INDEX(WH_Backend!$DZ$6:$IO$125,$L104,5),0)</f>
        <v>0</v>
      </c>
      <c r="R104">
        <f>IF(AND($L104&lt;=$P$2,6&lt;=$P$2),INDEX(WH_Backend!$DZ$6:$IO$125,$L104,6),0)</f>
        <v>0</v>
      </c>
      <c r="S104">
        <f>IF(AND($L104&lt;=$P$2,7&lt;=$P$2),INDEX(WH_Backend!$DZ$6:$IO$125,$L104,7),0)</f>
        <v>0</v>
      </c>
      <c r="T104">
        <f>IF(AND($L104&lt;=$P$2,8&lt;=$P$2),INDEX(WH_Backend!$DZ$6:$IO$125,$L104,8),0)</f>
        <v>0</v>
      </c>
      <c r="U104">
        <f>IF(AND($L104&lt;=$P$2,9&lt;=$P$2),INDEX(WH_Backend!$DZ$6:$IO$125,$L104,9),0)</f>
        <v>0</v>
      </c>
      <c r="V104">
        <f>IF(AND($L104&lt;=$P$2,10&lt;=$P$2),INDEX(WH_Backend!$DZ$6:$IO$125,$L104,10),0)</f>
        <v>0</v>
      </c>
      <c r="W104">
        <f>IF(AND($L104&lt;=$P$2,11&lt;=$P$2),INDEX(WH_Backend!$DZ$6:$IO$125,$L104,11),0)</f>
        <v>0</v>
      </c>
      <c r="X104">
        <f>IF(AND($L104&lt;=$P$2,12&lt;=$P$2),INDEX(WH_Backend!$DZ$6:$IO$125,$L104,12),0)</f>
        <v>0</v>
      </c>
      <c r="Y104">
        <f>IF(AND($L104&lt;=$P$2,13&lt;=$P$2),INDEX(WH_Backend!$DZ$6:$IO$125,$L104,13),0)</f>
        <v>0</v>
      </c>
      <c r="Z104">
        <f>IF(AND($L104&lt;=$P$2,14&lt;=$P$2),INDEX(WH_Backend!$DZ$6:$IO$125,$L104,14),0)</f>
        <v>0</v>
      </c>
      <c r="AA104">
        <f>IF(AND($L104&lt;=$P$2,15&lt;=$P$2),INDEX(WH_Backend!$DZ$6:$IO$125,$L104,15),0)</f>
        <v>0</v>
      </c>
      <c r="AB104">
        <f>IF(AND($L104&lt;=$P$2,16&lt;=$P$2),INDEX(WH_Backend!$DZ$6:$IO$125,$L104,16),0)</f>
        <v>0</v>
      </c>
      <c r="AC104">
        <f>IF(AND($L104&lt;=$P$2,17&lt;=$P$2),INDEX(WH_Backend!$DZ$6:$IO$125,$L104,17),0)</f>
        <v>0</v>
      </c>
      <c r="AD104">
        <f>IF(AND($L104&lt;=$P$2,18&lt;=$P$2),INDEX(WH_Backend!$DZ$6:$IO$125,$L104,18),0)</f>
        <v>0</v>
      </c>
      <c r="AE104">
        <f>IF(AND($L104&lt;=$P$2,19&lt;=$P$2),INDEX(WH_Backend!$DZ$6:$IO$125,$L104,19),0)</f>
        <v>0</v>
      </c>
      <c r="AF104">
        <f>IF(AND($L104&lt;=$P$2,20&lt;=$P$2),INDEX(WH_Backend!$DZ$6:$IO$125,$L104,20),0)</f>
        <v>0</v>
      </c>
      <c r="AG104">
        <f>IF(AND($L104&lt;=$P$2,21&lt;=$P$2),INDEX(WH_Backend!$DZ$6:$IO$125,$L104,21),0)</f>
        <v>0</v>
      </c>
      <c r="AH104">
        <f>IF(AND($L104&lt;=$P$2,22&lt;=$P$2),INDEX(WH_Backend!$DZ$6:$IO$125,$L104,22),0)</f>
        <v>0</v>
      </c>
      <c r="AI104">
        <f>IF(AND($L104&lt;=$P$2,23&lt;=$P$2),INDEX(WH_Backend!$DZ$6:$IO$125,$L104,23),0)</f>
        <v>0</v>
      </c>
      <c r="AJ104">
        <f>IF(AND($L104&lt;=$P$2,24&lt;=$P$2),INDEX(WH_Backend!$DZ$6:$IO$125,$L104,24),0)</f>
        <v>0</v>
      </c>
      <c r="AK104">
        <f>IF(AND($L104&lt;=$P$2,25&lt;=$P$2),INDEX(WH_Backend!$DZ$6:$IO$125,$L104,25),0)</f>
        <v>0</v>
      </c>
      <c r="AL104">
        <f>IF(AND($L104&lt;=$P$2,26&lt;=$P$2),INDEX(WH_Backend!$DZ$6:$IO$125,$L104,26),0)</f>
        <v>0</v>
      </c>
      <c r="AM104">
        <f>IF(AND($L104&lt;=$P$2,27&lt;=$P$2),INDEX(WH_Backend!$DZ$6:$IO$125,$L104,27),0)</f>
        <v>0</v>
      </c>
      <c r="AN104">
        <f>IF(AND($L104&lt;=$P$2,28&lt;=$P$2),INDEX(WH_Backend!$DZ$6:$IO$125,$L104,28),0)</f>
        <v>0</v>
      </c>
      <c r="AO104">
        <f>IF(AND($L104&lt;=$P$2,29&lt;=$P$2),INDEX(WH_Backend!$DZ$6:$IO$125,$L104,29),0)</f>
        <v>0</v>
      </c>
      <c r="AP104">
        <f>IF(AND($L104&lt;=$P$2,30&lt;=$P$2),INDEX(WH_Backend!$DZ$6:$IO$125,$L104,30),0)</f>
        <v>0</v>
      </c>
      <c r="AQ104">
        <f>IF(AND($L104&lt;=$P$2,31&lt;=$P$2),INDEX(WH_Backend!$DZ$6:$IO$125,$L104,31),0)</f>
        <v>0</v>
      </c>
      <c r="AR104">
        <f>IF(AND($L104&lt;=$P$2,32&lt;=$P$2),INDEX(WH_Backend!$DZ$6:$IO$125,$L104,32),0)</f>
        <v>0</v>
      </c>
      <c r="AS104">
        <f>IF(AND($L104&lt;=$P$2,33&lt;=$P$2),INDEX(WH_Backend!$DZ$6:$IO$125,$L104,33),0)</f>
        <v>0</v>
      </c>
      <c r="AT104">
        <f>IF(AND($L104&lt;=$P$2,34&lt;=$P$2),INDEX(WH_Backend!$DZ$6:$IO$125,$L104,34),0)</f>
        <v>0</v>
      </c>
      <c r="AU104">
        <f>IF(AND($L104&lt;=$P$2,35&lt;=$P$2),INDEX(WH_Backend!$DZ$6:$IO$125,$L104,35),0)</f>
        <v>0</v>
      </c>
      <c r="AV104">
        <f>IF(AND($L104&lt;=$P$2,36&lt;=$P$2),INDEX(WH_Backend!$DZ$6:$IO$125,$L104,36),0)</f>
        <v>0</v>
      </c>
      <c r="AW104">
        <f>IF(AND($L104&lt;=$P$2,37&lt;=$P$2),INDEX(WH_Backend!$DZ$6:$IO$125,$L104,37),0)</f>
        <v>0</v>
      </c>
      <c r="AX104">
        <f>IF(AND($L104&lt;=$P$2,38&lt;=$P$2),INDEX(WH_Backend!$DZ$6:$IO$125,$L104,38),0)</f>
        <v>0</v>
      </c>
      <c r="AY104">
        <f>IF(AND($L104&lt;=$P$2,39&lt;=$P$2),INDEX(WH_Backend!$DZ$6:$IO$125,$L104,39),0)</f>
        <v>0</v>
      </c>
      <c r="AZ104">
        <f>IF(AND($L104&lt;=$P$2,40&lt;=$P$2),INDEX(WH_Backend!$DZ$6:$IO$125,$L104,40),0)</f>
        <v>0</v>
      </c>
      <c r="BA104">
        <f>IF(AND($L104&lt;=$P$2,41&lt;=$P$2),INDEX(WH_Backend!$DZ$6:$IO$125,$L104,41),0)</f>
        <v>0</v>
      </c>
      <c r="BB104">
        <f>IF(AND($L104&lt;=$P$2,42&lt;=$P$2),INDEX(WH_Backend!$DZ$6:$IO$125,$L104,42),0)</f>
        <v>0</v>
      </c>
      <c r="BC104">
        <f>IF(AND($L104&lt;=$P$2,43&lt;=$P$2),INDEX(WH_Backend!$DZ$6:$IO$125,$L104,43),0)</f>
        <v>0</v>
      </c>
      <c r="BD104">
        <f>IF(AND($L104&lt;=$P$2,44&lt;=$P$2),INDEX(WH_Backend!$DZ$6:$IO$125,$L104,44),0)</f>
        <v>0</v>
      </c>
      <c r="BE104">
        <f>IF(AND($L104&lt;=$P$2,45&lt;=$P$2),INDEX(WH_Backend!$DZ$6:$IO$125,$L104,45),0)</f>
        <v>0</v>
      </c>
      <c r="BF104">
        <f>IF(AND($L104&lt;=$P$2,46&lt;=$P$2),INDEX(WH_Backend!$DZ$6:$IO$125,$L104,46),0)</f>
        <v>0</v>
      </c>
      <c r="BG104">
        <f>IF(AND($L104&lt;=$P$2,47&lt;=$P$2),INDEX(WH_Backend!$DZ$6:$IO$125,$L104,47),0)</f>
        <v>0</v>
      </c>
      <c r="BH104">
        <f>IF(AND($L104&lt;=$P$2,48&lt;=$P$2),INDEX(WH_Backend!$DZ$6:$IO$125,$L104,48),0)</f>
        <v>0</v>
      </c>
      <c r="BI104">
        <f>IF(AND($L104&lt;=$P$2,49&lt;=$P$2),INDEX(WH_Backend!$DZ$6:$IO$125,$L104,49),0)</f>
        <v>0</v>
      </c>
      <c r="BJ104">
        <f>IF(AND($L104&lt;=$P$2,50&lt;=$P$2),INDEX(WH_Backend!$DZ$6:$IO$125,$L104,50),0)</f>
        <v>0</v>
      </c>
      <c r="BK104">
        <f>IF(AND($L104&lt;=$P$2,51&lt;=$P$2),INDEX(WH_Backend!$DZ$6:$IO$125,$L104,51),0)</f>
        <v>0</v>
      </c>
      <c r="BL104">
        <f>IF(AND($L104&lt;=$P$2,52&lt;=$P$2),INDEX(WH_Backend!$DZ$6:$IO$125,$L104,52),0)</f>
        <v>0</v>
      </c>
      <c r="BM104">
        <f>IF(AND($L104&lt;=$P$2,53&lt;=$P$2),INDEX(WH_Backend!$DZ$6:$IO$125,$L104,53),0)</f>
        <v>0</v>
      </c>
      <c r="BN104">
        <f>IF(AND($L104&lt;=$P$2,54&lt;=$P$2),INDEX(WH_Backend!$DZ$6:$IO$125,$L104,54),0)</f>
        <v>0</v>
      </c>
      <c r="BO104">
        <f>IF(AND($L104&lt;=$P$2,55&lt;=$P$2),INDEX(WH_Backend!$DZ$6:$IO$125,$L104,55),0)</f>
        <v>0</v>
      </c>
      <c r="BP104">
        <f>IF(AND($L104&lt;=$P$2,56&lt;=$P$2),INDEX(WH_Backend!$DZ$6:$IO$125,$L104,56),0)</f>
        <v>0</v>
      </c>
      <c r="BQ104">
        <f>IF(AND($L104&lt;=$P$2,57&lt;=$P$2),INDEX(WH_Backend!$DZ$6:$IO$125,$L104,57),0)</f>
        <v>0</v>
      </c>
      <c r="BR104">
        <f>IF(AND($L104&lt;=$P$2,58&lt;=$P$2),INDEX(WH_Backend!$DZ$6:$IO$125,$L104,58),0)</f>
        <v>0</v>
      </c>
      <c r="BS104">
        <f>IF(AND($L104&lt;=$P$2,59&lt;=$P$2),INDEX(WH_Backend!$DZ$6:$IO$125,$L104,59),0)</f>
        <v>0</v>
      </c>
      <c r="BT104">
        <f>IF(AND($L104&lt;=$P$2,60&lt;=$P$2),INDEX(WH_Backend!$DZ$6:$IO$125,$L104,60),0)</f>
        <v>0</v>
      </c>
      <c r="BU104">
        <f>IF(AND($L104&lt;=$P$2,61&lt;=$P$2),INDEX(WH_Backend!$DZ$6:$IO$125,$L104,61),0)</f>
        <v>0</v>
      </c>
      <c r="BV104">
        <f>IF(AND($L104&lt;=$P$2,62&lt;=$P$2),INDEX(WH_Backend!$DZ$6:$IO$125,$L104,62),0)</f>
        <v>0</v>
      </c>
      <c r="BW104">
        <f>IF(AND($L104&lt;=$P$2,63&lt;=$P$2),INDEX(WH_Backend!$DZ$6:$IO$125,$L104,63),0)</f>
        <v>0</v>
      </c>
      <c r="BX104">
        <f>IF(AND($L104&lt;=$P$2,64&lt;=$P$2),INDEX(WH_Backend!$DZ$6:$IO$125,$L104,64),0)</f>
        <v>0</v>
      </c>
      <c r="BY104">
        <f>IF(AND($L104&lt;=$P$2,65&lt;=$P$2),INDEX(WH_Backend!$DZ$6:$IO$125,$L104,65),0)</f>
        <v>0</v>
      </c>
      <c r="BZ104">
        <f>IF(AND($L104&lt;=$P$2,66&lt;=$P$2),INDEX(WH_Backend!$DZ$6:$IO$125,$L104,66),0)</f>
        <v>0</v>
      </c>
      <c r="CA104">
        <f>IF(AND($L104&lt;=$P$2,67&lt;=$P$2),INDEX(WH_Backend!$DZ$6:$IO$125,$L104,67),0)</f>
        <v>0</v>
      </c>
      <c r="CB104">
        <f>IF(AND($L104&lt;=$P$2,68&lt;=$P$2),INDEX(WH_Backend!$DZ$6:$IO$125,$L104,68),0)</f>
        <v>0</v>
      </c>
      <c r="CC104">
        <f>IF(AND($L104&lt;=$P$2,69&lt;=$P$2),INDEX(WH_Backend!$DZ$6:$IO$125,$L104,69),0)</f>
        <v>0</v>
      </c>
      <c r="CD104">
        <f>IF(AND($L104&lt;=$P$2,70&lt;=$P$2),INDEX(WH_Backend!$DZ$6:$IO$125,$L104,70),0)</f>
        <v>0</v>
      </c>
      <c r="CE104">
        <f>IF(AND($L104&lt;=$P$2,71&lt;=$P$2),INDEX(WH_Backend!$DZ$6:$IO$125,$L104,71),0)</f>
        <v>0</v>
      </c>
      <c r="CF104">
        <f>IF(AND($L104&lt;=$P$2,72&lt;=$P$2),INDEX(WH_Backend!$DZ$6:$IO$125,$L104,72),0)</f>
        <v>0</v>
      </c>
      <c r="CG104">
        <f>IF(AND($L104&lt;=$P$2,73&lt;=$P$2),INDEX(WH_Backend!$DZ$6:$IO$125,$L104,73),0)</f>
        <v>0</v>
      </c>
      <c r="CH104">
        <f>IF(AND($L104&lt;=$P$2,74&lt;=$P$2),INDEX(WH_Backend!$DZ$6:$IO$125,$L104,74),0)</f>
        <v>0</v>
      </c>
      <c r="CI104">
        <f>IF(AND($L104&lt;=$P$2,75&lt;=$P$2),INDEX(WH_Backend!$DZ$6:$IO$125,$L104,75),0)</f>
        <v>0</v>
      </c>
      <c r="CJ104">
        <f>IF(AND($L104&lt;=$P$2,76&lt;=$P$2),INDEX(WH_Backend!$DZ$6:$IO$125,$L104,76),0)</f>
        <v>0</v>
      </c>
      <c r="CK104">
        <f>IF(AND($L104&lt;=$P$2,77&lt;=$P$2),INDEX(WH_Backend!$DZ$6:$IO$125,$L104,77),0)</f>
        <v>0</v>
      </c>
      <c r="CL104">
        <f>IF(AND($L104&lt;=$P$2,78&lt;=$P$2),INDEX(WH_Backend!$DZ$6:$IO$125,$L104,78),0)</f>
        <v>0</v>
      </c>
      <c r="CM104">
        <f>IF(AND($L104&lt;=$P$2,79&lt;=$P$2),INDEX(WH_Backend!$DZ$6:$IO$125,$L104,79),0)</f>
        <v>0</v>
      </c>
      <c r="CN104">
        <f>IF(AND($L104&lt;=$P$2,80&lt;=$P$2),INDEX(WH_Backend!$DZ$6:$IO$125,$L104,80),0)</f>
        <v>0</v>
      </c>
      <c r="CO104">
        <f>IF(AND($L104&lt;=$P$2,81&lt;=$P$2),INDEX(WH_Backend!$DZ$6:$IO$125,$L104,81),0)</f>
        <v>0</v>
      </c>
      <c r="CP104">
        <f>IF(AND($L104&lt;=$P$2,82&lt;=$P$2),INDEX(WH_Backend!$DZ$6:$IO$125,$L104,82),0)</f>
        <v>0</v>
      </c>
      <c r="CQ104">
        <f>IF(AND($L104&lt;=$P$2,83&lt;=$P$2),INDEX(WH_Backend!$DZ$6:$IO$125,$L104,83),0)</f>
        <v>0</v>
      </c>
      <c r="CR104">
        <f>IF(AND($L104&lt;=$P$2,84&lt;=$P$2),INDEX(WH_Backend!$DZ$6:$IO$125,$L104,84),0)</f>
        <v>0</v>
      </c>
      <c r="CS104">
        <f>IF(AND($L104&lt;=$P$2,85&lt;=$P$2),INDEX(WH_Backend!$DZ$6:$IO$125,$L104,85),0)</f>
        <v>0</v>
      </c>
      <c r="CT104">
        <f>IF(AND($L104&lt;=$P$2,86&lt;=$P$2),INDEX(WH_Backend!$DZ$6:$IO$125,$L104,86),0)</f>
        <v>0</v>
      </c>
      <c r="CU104">
        <f>IF(AND($L104&lt;=$P$2,87&lt;=$P$2),INDEX(WH_Backend!$DZ$6:$IO$125,$L104,87),0)</f>
        <v>0</v>
      </c>
      <c r="CV104">
        <f>IF(AND($L104&lt;=$P$2,88&lt;=$P$2),INDEX(WH_Backend!$DZ$6:$IO$125,$L104,88),0)</f>
        <v>0</v>
      </c>
      <c r="CW104">
        <f>IF(AND($L104&lt;=$P$2,89&lt;=$P$2),INDEX(WH_Backend!$DZ$6:$IO$125,$L104,89),0)</f>
        <v>0</v>
      </c>
      <c r="CX104">
        <f>IF(AND($L104&lt;=$P$2,90&lt;=$P$2),INDEX(WH_Backend!$DZ$6:$IO$125,$L104,90),0)</f>
        <v>0</v>
      </c>
      <c r="CY104">
        <f>IF(AND($L104&lt;=$P$2,91&lt;=$P$2),INDEX(WH_Backend!$DZ$6:$IO$125,$L104,91),0)</f>
        <v>0</v>
      </c>
      <c r="CZ104">
        <f>IF(AND($L104&lt;=$P$2,92&lt;=$P$2),INDEX(WH_Backend!$DZ$6:$IO$125,$L104,92),0)</f>
        <v>0</v>
      </c>
      <c r="DA104">
        <f>IF(AND($L104&lt;=$P$2,93&lt;=$P$2),INDEX(WH_Backend!$DZ$6:$IO$125,$L104,93),0)</f>
        <v>0</v>
      </c>
      <c r="DB104">
        <f>IF(AND($L104&lt;=$P$2,94&lt;=$P$2),INDEX(WH_Backend!$DZ$6:$IO$125,$L104,94),0)</f>
        <v>0</v>
      </c>
      <c r="DC104">
        <f>IF(AND($L104&lt;=$P$2,95&lt;=$P$2),INDEX(WH_Backend!$DZ$6:$IO$125,$L104,95),0)</f>
        <v>0</v>
      </c>
      <c r="DD104">
        <f>IF(AND($L104&lt;=$P$2,96&lt;=$P$2),INDEX(WH_Backend!$DZ$6:$IO$125,$L104,96),0)</f>
        <v>0</v>
      </c>
      <c r="DE104">
        <f>IF(AND($L104&lt;=$P$2,97&lt;=$P$2),INDEX(WH_Backend!$DZ$6:$IO$125,$L104,97),0)</f>
        <v>0</v>
      </c>
      <c r="DF104">
        <f>IF(AND($L104&lt;=$P$2,98&lt;=$P$2),INDEX(WH_Backend!$DZ$6:$IO$125,$L104,98),0)</f>
        <v>0</v>
      </c>
      <c r="DG104">
        <f>IF(AND($L104&lt;=$P$2,99&lt;=$P$2),INDEX(WH_Backend!$DZ$6:$IO$125,$L104,99),0)</f>
        <v>0</v>
      </c>
      <c r="DH104">
        <f>IF(AND($L104&lt;=$P$2,100&lt;=$P$2),INDEX(WH_Backend!$DZ$6:$IO$125,$L104,100),0)</f>
        <v>0</v>
      </c>
      <c r="DI104">
        <f>IF(AND($L104&lt;=$P$2,101&lt;=$P$2),INDEX(WH_Backend!$DZ$6:$IO$125,$L104,101),0)</f>
        <v>0</v>
      </c>
      <c r="DJ104">
        <f>IF(AND($L104&lt;=$P$2,102&lt;=$P$2),INDEX(WH_Backend!$DZ$6:$IO$125,$L104,102),0)</f>
        <v>0</v>
      </c>
      <c r="DK104">
        <f>IF(AND($L104&lt;=$P$2,103&lt;=$P$2),INDEX(WH_Backend!$DZ$6:$IO$125,$L104,103),0)</f>
        <v>0</v>
      </c>
      <c r="DL104">
        <f>IF(AND($L104&lt;=$P$2,104&lt;=$P$2),INDEX(WH_Backend!$DZ$6:$IO$125,$L104,104),0)</f>
        <v>0</v>
      </c>
      <c r="DM104">
        <f>IF(AND($L104&lt;=$P$2,105&lt;=$P$2),INDEX(WH_Backend!$DZ$6:$IO$125,$L104,105),0)</f>
        <v>0</v>
      </c>
      <c r="DN104">
        <f>IF(AND($L104&lt;=$P$2,106&lt;=$P$2),INDEX(WH_Backend!$DZ$6:$IO$125,$L104,106),0)</f>
        <v>0</v>
      </c>
      <c r="DO104">
        <f>IF(AND($L104&lt;=$P$2,107&lt;=$P$2),INDEX(WH_Backend!$DZ$6:$IO$125,$L104,107),0)</f>
        <v>0</v>
      </c>
      <c r="DP104">
        <f>IF(AND($L104&lt;=$P$2,108&lt;=$P$2),INDEX(WH_Backend!$DZ$6:$IO$125,$L104,108),0)</f>
        <v>0</v>
      </c>
      <c r="DQ104">
        <f>IF(AND($L104&lt;=$P$2,109&lt;=$P$2),INDEX(WH_Backend!$DZ$6:$IO$125,$L104,109),0)</f>
        <v>0</v>
      </c>
      <c r="DR104">
        <f>IF(AND($L104&lt;=$P$2,110&lt;=$P$2),INDEX(WH_Backend!$DZ$6:$IO$125,$L104,110),0)</f>
        <v>0</v>
      </c>
      <c r="DS104">
        <f>IF(AND($L104&lt;=$P$2,111&lt;=$P$2),INDEX(WH_Backend!$DZ$6:$IO$125,$L104,111),0)</f>
        <v>0</v>
      </c>
      <c r="DT104">
        <f>IF(AND($L104&lt;=$P$2,112&lt;=$P$2),INDEX(WH_Backend!$DZ$6:$IO$125,$L104,112),0)</f>
        <v>0</v>
      </c>
      <c r="DU104">
        <f>IF(AND($L104&lt;=$P$2,113&lt;=$P$2),INDEX(WH_Backend!$DZ$6:$IO$125,$L104,113),0)</f>
        <v>0</v>
      </c>
      <c r="DV104">
        <f>IF(AND($L104&lt;=$P$2,114&lt;=$P$2),INDEX(WH_Backend!$DZ$6:$IO$125,$L104,114),0)</f>
        <v>0</v>
      </c>
      <c r="DW104">
        <f>IF(AND($L104&lt;=$P$2,115&lt;=$P$2),INDEX(WH_Backend!$DZ$6:$IO$125,$L104,115),0)</f>
        <v>0</v>
      </c>
      <c r="DX104">
        <f>IF(AND($L104&lt;=$P$2,116&lt;=$P$2),INDEX(WH_Backend!$DZ$6:$IO$125,$L104,116),0)</f>
        <v>0</v>
      </c>
      <c r="DY104">
        <f>IF(AND($L104&lt;=$P$2,117&lt;=$P$2),INDEX(WH_Backend!$DZ$6:$IO$125,$L104,117),0)</f>
        <v>0</v>
      </c>
      <c r="DZ104">
        <f>IF(AND($L104&lt;=$P$2,118&lt;=$P$2),INDEX(WH_Backend!$DZ$6:$IO$125,$L104,118),0)</f>
        <v>0</v>
      </c>
      <c r="EA104">
        <f>IF(AND($L104&lt;=$P$2,119&lt;=$P$2),INDEX(WH_Backend!$DZ$6:$IO$125,$L104,119),0)</f>
        <v>0</v>
      </c>
      <c r="EB104">
        <f>IF(AND($L104&lt;=$P$2,120&lt;=$P$2),INDEX(WH_Backend!$DZ$6:$IO$125,$L104,120),0)</f>
        <v>0</v>
      </c>
    </row>
    <row r="105" spans="1:132" ht="15">
      <c r="A105" s="25">
        <f>IF(L105&lt;=$P$2,INDEX(WH_Backend!$E$6:$E$125,L105),0)</f>
        <v>0</v>
      </c>
      <c r="B105" s="25">
        <f t="array" ref="B105">IF(L105&lt;=$P$2,MMULT(M230:INDEX(M230:EF230,$P$2),$A$6:INDEX($A$6:$A$125,$P$2)),0)</f>
        <v>0</v>
      </c>
      <c r="C105" s="25">
        <f t="shared" si="3"/>
        <v>0</v>
      </c>
      <c r="E105" t="str">
        <f>IF(L105&lt;=$P$2,Inputs!A105,"")</f>
        <v/>
      </c>
      <c r="F105" s="25" t="str">
        <f>IF(L105&lt;=$P$2,Inputs!D105,"")</f>
        <v/>
      </c>
      <c r="G105" s="25" t="str">
        <f t="shared" si="5"/>
        <v/>
      </c>
      <c r="J105" t="str">
        <f>IF($L105&lt;=$E$2,WH_Numerical!$F105,"")</f>
        <v/>
      </c>
      <c r="L105" s="10">
        <v>100</v>
      </c>
      <c r="M105">
        <f>IF(AND($L105&lt;=$P$2,1&lt;=$P$2),INDEX(WH_Backend!$DZ$6:$IO$125,$L105,1),0)</f>
        <v>0</v>
      </c>
      <c r="N105">
        <f>IF(AND($L105&lt;=$P$2,2&lt;=$P$2),INDEX(WH_Backend!$DZ$6:$IO$125,$L105,2),0)</f>
        <v>0</v>
      </c>
      <c r="O105">
        <f>IF(AND($L105&lt;=$P$2,3&lt;=$P$2),INDEX(WH_Backend!$DZ$6:$IO$125,$L105,3),0)</f>
        <v>0</v>
      </c>
      <c r="P105">
        <f>IF(AND($L105&lt;=$P$2,4&lt;=$P$2),INDEX(WH_Backend!$DZ$6:$IO$125,$L105,4),0)</f>
        <v>0</v>
      </c>
      <c r="Q105">
        <f>IF(AND($L105&lt;=$P$2,5&lt;=$P$2),INDEX(WH_Backend!$DZ$6:$IO$125,$L105,5),0)</f>
        <v>0</v>
      </c>
      <c r="R105">
        <f>IF(AND($L105&lt;=$P$2,6&lt;=$P$2),INDEX(WH_Backend!$DZ$6:$IO$125,$L105,6),0)</f>
        <v>0</v>
      </c>
      <c r="S105">
        <f>IF(AND($L105&lt;=$P$2,7&lt;=$P$2),INDEX(WH_Backend!$DZ$6:$IO$125,$L105,7),0)</f>
        <v>0</v>
      </c>
      <c r="T105">
        <f>IF(AND($L105&lt;=$P$2,8&lt;=$P$2),INDEX(WH_Backend!$DZ$6:$IO$125,$L105,8),0)</f>
        <v>0</v>
      </c>
      <c r="U105">
        <f>IF(AND($L105&lt;=$P$2,9&lt;=$P$2),INDEX(WH_Backend!$DZ$6:$IO$125,$L105,9),0)</f>
        <v>0</v>
      </c>
      <c r="V105">
        <f>IF(AND($L105&lt;=$P$2,10&lt;=$P$2),INDEX(WH_Backend!$DZ$6:$IO$125,$L105,10),0)</f>
        <v>0</v>
      </c>
      <c r="W105">
        <f>IF(AND($L105&lt;=$P$2,11&lt;=$P$2),INDEX(WH_Backend!$DZ$6:$IO$125,$L105,11),0)</f>
        <v>0</v>
      </c>
      <c r="X105">
        <f>IF(AND($L105&lt;=$P$2,12&lt;=$P$2),INDEX(WH_Backend!$DZ$6:$IO$125,$L105,12),0)</f>
        <v>0</v>
      </c>
      <c r="Y105">
        <f>IF(AND($L105&lt;=$P$2,13&lt;=$P$2),INDEX(WH_Backend!$DZ$6:$IO$125,$L105,13),0)</f>
        <v>0</v>
      </c>
      <c r="Z105">
        <f>IF(AND($L105&lt;=$P$2,14&lt;=$P$2),INDEX(WH_Backend!$DZ$6:$IO$125,$L105,14),0)</f>
        <v>0</v>
      </c>
      <c r="AA105">
        <f>IF(AND($L105&lt;=$P$2,15&lt;=$P$2),INDEX(WH_Backend!$DZ$6:$IO$125,$L105,15),0)</f>
        <v>0</v>
      </c>
      <c r="AB105">
        <f>IF(AND($L105&lt;=$P$2,16&lt;=$P$2),INDEX(WH_Backend!$DZ$6:$IO$125,$L105,16),0)</f>
        <v>0</v>
      </c>
      <c r="AC105">
        <f>IF(AND($L105&lt;=$P$2,17&lt;=$P$2),INDEX(WH_Backend!$DZ$6:$IO$125,$L105,17),0)</f>
        <v>0</v>
      </c>
      <c r="AD105">
        <f>IF(AND($L105&lt;=$P$2,18&lt;=$P$2),INDEX(WH_Backend!$DZ$6:$IO$125,$L105,18),0)</f>
        <v>0</v>
      </c>
      <c r="AE105">
        <f>IF(AND($L105&lt;=$P$2,19&lt;=$P$2),INDEX(WH_Backend!$DZ$6:$IO$125,$L105,19),0)</f>
        <v>0</v>
      </c>
      <c r="AF105">
        <f>IF(AND($L105&lt;=$P$2,20&lt;=$P$2),INDEX(WH_Backend!$DZ$6:$IO$125,$L105,20),0)</f>
        <v>0</v>
      </c>
      <c r="AG105">
        <f>IF(AND($L105&lt;=$P$2,21&lt;=$P$2),INDEX(WH_Backend!$DZ$6:$IO$125,$L105,21),0)</f>
        <v>0</v>
      </c>
      <c r="AH105">
        <f>IF(AND($L105&lt;=$P$2,22&lt;=$P$2),INDEX(WH_Backend!$DZ$6:$IO$125,$L105,22),0)</f>
        <v>0</v>
      </c>
      <c r="AI105">
        <f>IF(AND($L105&lt;=$P$2,23&lt;=$P$2),INDEX(WH_Backend!$DZ$6:$IO$125,$L105,23),0)</f>
        <v>0</v>
      </c>
      <c r="AJ105">
        <f>IF(AND($L105&lt;=$P$2,24&lt;=$P$2),INDEX(WH_Backend!$DZ$6:$IO$125,$L105,24),0)</f>
        <v>0</v>
      </c>
      <c r="AK105">
        <f>IF(AND($L105&lt;=$P$2,25&lt;=$P$2),INDEX(WH_Backend!$DZ$6:$IO$125,$L105,25),0)</f>
        <v>0</v>
      </c>
      <c r="AL105">
        <f>IF(AND($L105&lt;=$P$2,26&lt;=$P$2),INDEX(WH_Backend!$DZ$6:$IO$125,$L105,26),0)</f>
        <v>0</v>
      </c>
      <c r="AM105">
        <f>IF(AND($L105&lt;=$P$2,27&lt;=$P$2),INDEX(WH_Backend!$DZ$6:$IO$125,$L105,27),0)</f>
        <v>0</v>
      </c>
      <c r="AN105">
        <f>IF(AND($L105&lt;=$P$2,28&lt;=$P$2),INDEX(WH_Backend!$DZ$6:$IO$125,$L105,28),0)</f>
        <v>0</v>
      </c>
      <c r="AO105">
        <f>IF(AND($L105&lt;=$P$2,29&lt;=$P$2),INDEX(WH_Backend!$DZ$6:$IO$125,$L105,29),0)</f>
        <v>0</v>
      </c>
      <c r="AP105">
        <f>IF(AND($L105&lt;=$P$2,30&lt;=$P$2),INDEX(WH_Backend!$DZ$6:$IO$125,$L105,30),0)</f>
        <v>0</v>
      </c>
      <c r="AQ105">
        <f>IF(AND($L105&lt;=$P$2,31&lt;=$P$2),INDEX(WH_Backend!$DZ$6:$IO$125,$L105,31),0)</f>
        <v>0</v>
      </c>
      <c r="AR105">
        <f>IF(AND($L105&lt;=$P$2,32&lt;=$P$2),INDEX(WH_Backend!$DZ$6:$IO$125,$L105,32),0)</f>
        <v>0</v>
      </c>
      <c r="AS105">
        <f>IF(AND($L105&lt;=$P$2,33&lt;=$P$2),INDEX(WH_Backend!$DZ$6:$IO$125,$L105,33),0)</f>
        <v>0</v>
      </c>
      <c r="AT105">
        <f>IF(AND($L105&lt;=$P$2,34&lt;=$P$2),INDEX(WH_Backend!$DZ$6:$IO$125,$L105,34),0)</f>
        <v>0</v>
      </c>
      <c r="AU105">
        <f>IF(AND($L105&lt;=$P$2,35&lt;=$P$2),INDEX(WH_Backend!$DZ$6:$IO$125,$L105,35),0)</f>
        <v>0</v>
      </c>
      <c r="AV105">
        <f>IF(AND($L105&lt;=$P$2,36&lt;=$P$2),INDEX(WH_Backend!$DZ$6:$IO$125,$L105,36),0)</f>
        <v>0</v>
      </c>
      <c r="AW105">
        <f>IF(AND($L105&lt;=$P$2,37&lt;=$P$2),INDEX(WH_Backend!$DZ$6:$IO$125,$L105,37),0)</f>
        <v>0</v>
      </c>
      <c r="AX105">
        <f>IF(AND($L105&lt;=$P$2,38&lt;=$P$2),INDEX(WH_Backend!$DZ$6:$IO$125,$L105,38),0)</f>
        <v>0</v>
      </c>
      <c r="AY105">
        <f>IF(AND($L105&lt;=$P$2,39&lt;=$P$2),INDEX(WH_Backend!$DZ$6:$IO$125,$L105,39),0)</f>
        <v>0</v>
      </c>
      <c r="AZ105">
        <f>IF(AND($L105&lt;=$P$2,40&lt;=$P$2),INDEX(WH_Backend!$DZ$6:$IO$125,$L105,40),0)</f>
        <v>0</v>
      </c>
      <c r="BA105">
        <f>IF(AND($L105&lt;=$P$2,41&lt;=$P$2),INDEX(WH_Backend!$DZ$6:$IO$125,$L105,41),0)</f>
        <v>0</v>
      </c>
      <c r="BB105">
        <f>IF(AND($L105&lt;=$P$2,42&lt;=$P$2),INDEX(WH_Backend!$DZ$6:$IO$125,$L105,42),0)</f>
        <v>0</v>
      </c>
      <c r="BC105">
        <f>IF(AND($L105&lt;=$P$2,43&lt;=$P$2),INDEX(WH_Backend!$DZ$6:$IO$125,$L105,43),0)</f>
        <v>0</v>
      </c>
      <c r="BD105">
        <f>IF(AND($L105&lt;=$P$2,44&lt;=$P$2),INDEX(WH_Backend!$DZ$6:$IO$125,$L105,44),0)</f>
        <v>0</v>
      </c>
      <c r="BE105">
        <f>IF(AND($L105&lt;=$P$2,45&lt;=$P$2),INDEX(WH_Backend!$DZ$6:$IO$125,$L105,45),0)</f>
        <v>0</v>
      </c>
      <c r="BF105">
        <f>IF(AND($L105&lt;=$P$2,46&lt;=$P$2),INDEX(WH_Backend!$DZ$6:$IO$125,$L105,46),0)</f>
        <v>0</v>
      </c>
      <c r="BG105">
        <f>IF(AND($L105&lt;=$P$2,47&lt;=$P$2),INDEX(WH_Backend!$DZ$6:$IO$125,$L105,47),0)</f>
        <v>0</v>
      </c>
      <c r="BH105">
        <f>IF(AND($L105&lt;=$P$2,48&lt;=$P$2),INDEX(WH_Backend!$DZ$6:$IO$125,$L105,48),0)</f>
        <v>0</v>
      </c>
      <c r="BI105">
        <f>IF(AND($L105&lt;=$P$2,49&lt;=$P$2),INDEX(WH_Backend!$DZ$6:$IO$125,$L105,49),0)</f>
        <v>0</v>
      </c>
      <c r="BJ105">
        <f>IF(AND($L105&lt;=$P$2,50&lt;=$P$2),INDEX(WH_Backend!$DZ$6:$IO$125,$L105,50),0)</f>
        <v>0</v>
      </c>
      <c r="BK105">
        <f>IF(AND($L105&lt;=$P$2,51&lt;=$P$2),INDEX(WH_Backend!$DZ$6:$IO$125,$L105,51),0)</f>
        <v>0</v>
      </c>
      <c r="BL105">
        <f>IF(AND($L105&lt;=$P$2,52&lt;=$P$2),INDEX(WH_Backend!$DZ$6:$IO$125,$L105,52),0)</f>
        <v>0</v>
      </c>
      <c r="BM105">
        <f>IF(AND($L105&lt;=$P$2,53&lt;=$P$2),INDEX(WH_Backend!$DZ$6:$IO$125,$L105,53),0)</f>
        <v>0</v>
      </c>
      <c r="BN105">
        <f>IF(AND($L105&lt;=$P$2,54&lt;=$P$2),INDEX(WH_Backend!$DZ$6:$IO$125,$L105,54),0)</f>
        <v>0</v>
      </c>
      <c r="BO105">
        <f>IF(AND($L105&lt;=$P$2,55&lt;=$P$2),INDEX(WH_Backend!$DZ$6:$IO$125,$L105,55),0)</f>
        <v>0</v>
      </c>
      <c r="BP105">
        <f>IF(AND($L105&lt;=$P$2,56&lt;=$P$2),INDEX(WH_Backend!$DZ$6:$IO$125,$L105,56),0)</f>
        <v>0</v>
      </c>
      <c r="BQ105">
        <f>IF(AND($L105&lt;=$P$2,57&lt;=$P$2),INDEX(WH_Backend!$DZ$6:$IO$125,$L105,57),0)</f>
        <v>0</v>
      </c>
      <c r="BR105">
        <f>IF(AND($L105&lt;=$P$2,58&lt;=$P$2),INDEX(WH_Backend!$DZ$6:$IO$125,$L105,58),0)</f>
        <v>0</v>
      </c>
      <c r="BS105">
        <f>IF(AND($L105&lt;=$P$2,59&lt;=$P$2),INDEX(WH_Backend!$DZ$6:$IO$125,$L105,59),0)</f>
        <v>0</v>
      </c>
      <c r="BT105">
        <f>IF(AND($L105&lt;=$P$2,60&lt;=$P$2),INDEX(WH_Backend!$DZ$6:$IO$125,$L105,60),0)</f>
        <v>0</v>
      </c>
      <c r="BU105">
        <f>IF(AND($L105&lt;=$P$2,61&lt;=$P$2),INDEX(WH_Backend!$DZ$6:$IO$125,$L105,61),0)</f>
        <v>0</v>
      </c>
      <c r="BV105">
        <f>IF(AND($L105&lt;=$P$2,62&lt;=$P$2),INDEX(WH_Backend!$DZ$6:$IO$125,$L105,62),0)</f>
        <v>0</v>
      </c>
      <c r="BW105">
        <f>IF(AND($L105&lt;=$P$2,63&lt;=$P$2),INDEX(WH_Backend!$DZ$6:$IO$125,$L105,63),0)</f>
        <v>0</v>
      </c>
      <c r="BX105">
        <f>IF(AND($L105&lt;=$P$2,64&lt;=$P$2),INDEX(WH_Backend!$DZ$6:$IO$125,$L105,64),0)</f>
        <v>0</v>
      </c>
      <c r="BY105">
        <f>IF(AND($L105&lt;=$P$2,65&lt;=$P$2),INDEX(WH_Backend!$DZ$6:$IO$125,$L105,65),0)</f>
        <v>0</v>
      </c>
      <c r="BZ105">
        <f>IF(AND($L105&lt;=$P$2,66&lt;=$P$2),INDEX(WH_Backend!$DZ$6:$IO$125,$L105,66),0)</f>
        <v>0</v>
      </c>
      <c r="CA105">
        <f>IF(AND($L105&lt;=$P$2,67&lt;=$P$2),INDEX(WH_Backend!$DZ$6:$IO$125,$L105,67),0)</f>
        <v>0</v>
      </c>
      <c r="CB105">
        <f>IF(AND($L105&lt;=$P$2,68&lt;=$P$2),INDEX(WH_Backend!$DZ$6:$IO$125,$L105,68),0)</f>
        <v>0</v>
      </c>
      <c r="CC105">
        <f>IF(AND($L105&lt;=$P$2,69&lt;=$P$2),INDEX(WH_Backend!$DZ$6:$IO$125,$L105,69),0)</f>
        <v>0</v>
      </c>
      <c r="CD105">
        <f>IF(AND($L105&lt;=$P$2,70&lt;=$P$2),INDEX(WH_Backend!$DZ$6:$IO$125,$L105,70),0)</f>
        <v>0</v>
      </c>
      <c r="CE105">
        <f>IF(AND($L105&lt;=$P$2,71&lt;=$P$2),INDEX(WH_Backend!$DZ$6:$IO$125,$L105,71),0)</f>
        <v>0</v>
      </c>
      <c r="CF105">
        <f>IF(AND($L105&lt;=$P$2,72&lt;=$P$2),INDEX(WH_Backend!$DZ$6:$IO$125,$L105,72),0)</f>
        <v>0</v>
      </c>
      <c r="CG105">
        <f>IF(AND($L105&lt;=$P$2,73&lt;=$P$2),INDEX(WH_Backend!$DZ$6:$IO$125,$L105,73),0)</f>
        <v>0</v>
      </c>
      <c r="CH105">
        <f>IF(AND($L105&lt;=$P$2,74&lt;=$P$2),INDEX(WH_Backend!$DZ$6:$IO$125,$L105,74),0)</f>
        <v>0</v>
      </c>
      <c r="CI105">
        <f>IF(AND($L105&lt;=$P$2,75&lt;=$P$2),INDEX(WH_Backend!$DZ$6:$IO$125,$L105,75),0)</f>
        <v>0</v>
      </c>
      <c r="CJ105">
        <f>IF(AND($L105&lt;=$P$2,76&lt;=$P$2),INDEX(WH_Backend!$DZ$6:$IO$125,$L105,76),0)</f>
        <v>0</v>
      </c>
      <c r="CK105">
        <f>IF(AND($L105&lt;=$P$2,77&lt;=$P$2),INDEX(WH_Backend!$DZ$6:$IO$125,$L105,77),0)</f>
        <v>0</v>
      </c>
      <c r="CL105">
        <f>IF(AND($L105&lt;=$P$2,78&lt;=$P$2),INDEX(WH_Backend!$DZ$6:$IO$125,$L105,78),0)</f>
        <v>0</v>
      </c>
      <c r="CM105">
        <f>IF(AND($L105&lt;=$P$2,79&lt;=$P$2),INDEX(WH_Backend!$DZ$6:$IO$125,$L105,79),0)</f>
        <v>0</v>
      </c>
      <c r="CN105">
        <f>IF(AND($L105&lt;=$P$2,80&lt;=$P$2),INDEX(WH_Backend!$DZ$6:$IO$125,$L105,80),0)</f>
        <v>0</v>
      </c>
      <c r="CO105">
        <f>IF(AND($L105&lt;=$P$2,81&lt;=$P$2),INDEX(WH_Backend!$DZ$6:$IO$125,$L105,81),0)</f>
        <v>0</v>
      </c>
      <c r="CP105">
        <f>IF(AND($L105&lt;=$P$2,82&lt;=$P$2),INDEX(WH_Backend!$DZ$6:$IO$125,$L105,82),0)</f>
        <v>0</v>
      </c>
      <c r="CQ105">
        <f>IF(AND($L105&lt;=$P$2,83&lt;=$P$2),INDEX(WH_Backend!$DZ$6:$IO$125,$L105,83),0)</f>
        <v>0</v>
      </c>
      <c r="CR105">
        <f>IF(AND($L105&lt;=$P$2,84&lt;=$P$2),INDEX(WH_Backend!$DZ$6:$IO$125,$L105,84),0)</f>
        <v>0</v>
      </c>
      <c r="CS105">
        <f>IF(AND($L105&lt;=$P$2,85&lt;=$P$2),INDEX(WH_Backend!$DZ$6:$IO$125,$L105,85),0)</f>
        <v>0</v>
      </c>
      <c r="CT105">
        <f>IF(AND($L105&lt;=$P$2,86&lt;=$P$2),INDEX(WH_Backend!$DZ$6:$IO$125,$L105,86),0)</f>
        <v>0</v>
      </c>
      <c r="CU105">
        <f>IF(AND($L105&lt;=$P$2,87&lt;=$P$2),INDEX(WH_Backend!$DZ$6:$IO$125,$L105,87),0)</f>
        <v>0</v>
      </c>
      <c r="CV105">
        <f>IF(AND($L105&lt;=$P$2,88&lt;=$P$2),INDEX(WH_Backend!$DZ$6:$IO$125,$L105,88),0)</f>
        <v>0</v>
      </c>
      <c r="CW105">
        <f>IF(AND($L105&lt;=$P$2,89&lt;=$P$2),INDEX(WH_Backend!$DZ$6:$IO$125,$L105,89),0)</f>
        <v>0</v>
      </c>
      <c r="CX105">
        <f>IF(AND($L105&lt;=$P$2,90&lt;=$P$2),INDEX(WH_Backend!$DZ$6:$IO$125,$L105,90),0)</f>
        <v>0</v>
      </c>
      <c r="CY105">
        <f>IF(AND($L105&lt;=$P$2,91&lt;=$P$2),INDEX(WH_Backend!$DZ$6:$IO$125,$L105,91),0)</f>
        <v>0</v>
      </c>
      <c r="CZ105">
        <f>IF(AND($L105&lt;=$P$2,92&lt;=$P$2),INDEX(WH_Backend!$DZ$6:$IO$125,$L105,92),0)</f>
        <v>0</v>
      </c>
      <c r="DA105">
        <f>IF(AND($L105&lt;=$P$2,93&lt;=$P$2),INDEX(WH_Backend!$DZ$6:$IO$125,$L105,93),0)</f>
        <v>0</v>
      </c>
      <c r="DB105">
        <f>IF(AND($L105&lt;=$P$2,94&lt;=$P$2),INDEX(WH_Backend!$DZ$6:$IO$125,$L105,94),0)</f>
        <v>0</v>
      </c>
      <c r="DC105">
        <f>IF(AND($L105&lt;=$P$2,95&lt;=$P$2),INDEX(WH_Backend!$DZ$6:$IO$125,$L105,95),0)</f>
        <v>0</v>
      </c>
      <c r="DD105">
        <f>IF(AND($L105&lt;=$P$2,96&lt;=$P$2),INDEX(WH_Backend!$DZ$6:$IO$125,$L105,96),0)</f>
        <v>0</v>
      </c>
      <c r="DE105">
        <f>IF(AND($L105&lt;=$P$2,97&lt;=$P$2),INDEX(WH_Backend!$DZ$6:$IO$125,$L105,97),0)</f>
        <v>0</v>
      </c>
      <c r="DF105">
        <f>IF(AND($L105&lt;=$P$2,98&lt;=$P$2),INDEX(WH_Backend!$DZ$6:$IO$125,$L105,98),0)</f>
        <v>0</v>
      </c>
      <c r="DG105">
        <f>IF(AND($L105&lt;=$P$2,99&lt;=$P$2),INDEX(WH_Backend!$DZ$6:$IO$125,$L105,99),0)</f>
        <v>0</v>
      </c>
      <c r="DH105">
        <f>IF(AND($L105&lt;=$P$2,100&lt;=$P$2),INDEX(WH_Backend!$DZ$6:$IO$125,$L105,100),0)</f>
        <v>0</v>
      </c>
      <c r="DI105">
        <f>IF(AND($L105&lt;=$P$2,101&lt;=$P$2),INDEX(WH_Backend!$DZ$6:$IO$125,$L105,101),0)</f>
        <v>0</v>
      </c>
      <c r="DJ105">
        <f>IF(AND($L105&lt;=$P$2,102&lt;=$P$2),INDEX(WH_Backend!$DZ$6:$IO$125,$L105,102),0)</f>
        <v>0</v>
      </c>
      <c r="DK105">
        <f>IF(AND($L105&lt;=$P$2,103&lt;=$P$2),INDEX(WH_Backend!$DZ$6:$IO$125,$L105,103),0)</f>
        <v>0</v>
      </c>
      <c r="DL105">
        <f>IF(AND($L105&lt;=$P$2,104&lt;=$P$2),INDEX(WH_Backend!$DZ$6:$IO$125,$L105,104),0)</f>
        <v>0</v>
      </c>
      <c r="DM105">
        <f>IF(AND($L105&lt;=$P$2,105&lt;=$P$2),INDEX(WH_Backend!$DZ$6:$IO$125,$L105,105),0)</f>
        <v>0</v>
      </c>
      <c r="DN105">
        <f>IF(AND($L105&lt;=$P$2,106&lt;=$P$2),INDEX(WH_Backend!$DZ$6:$IO$125,$L105,106),0)</f>
        <v>0</v>
      </c>
      <c r="DO105">
        <f>IF(AND($L105&lt;=$P$2,107&lt;=$P$2),INDEX(WH_Backend!$DZ$6:$IO$125,$L105,107),0)</f>
        <v>0</v>
      </c>
      <c r="DP105">
        <f>IF(AND($L105&lt;=$P$2,108&lt;=$P$2),INDEX(WH_Backend!$DZ$6:$IO$125,$L105,108),0)</f>
        <v>0</v>
      </c>
      <c r="DQ105">
        <f>IF(AND($L105&lt;=$P$2,109&lt;=$P$2),INDEX(WH_Backend!$DZ$6:$IO$125,$L105,109),0)</f>
        <v>0</v>
      </c>
      <c r="DR105">
        <f>IF(AND($L105&lt;=$P$2,110&lt;=$P$2),INDEX(WH_Backend!$DZ$6:$IO$125,$L105,110),0)</f>
        <v>0</v>
      </c>
      <c r="DS105">
        <f>IF(AND($L105&lt;=$P$2,111&lt;=$P$2),INDEX(WH_Backend!$DZ$6:$IO$125,$L105,111),0)</f>
        <v>0</v>
      </c>
      <c r="DT105">
        <f>IF(AND($L105&lt;=$P$2,112&lt;=$P$2),INDEX(WH_Backend!$DZ$6:$IO$125,$L105,112),0)</f>
        <v>0</v>
      </c>
      <c r="DU105">
        <f>IF(AND($L105&lt;=$P$2,113&lt;=$P$2),INDEX(WH_Backend!$DZ$6:$IO$125,$L105,113),0)</f>
        <v>0</v>
      </c>
      <c r="DV105">
        <f>IF(AND($L105&lt;=$P$2,114&lt;=$P$2),INDEX(WH_Backend!$DZ$6:$IO$125,$L105,114),0)</f>
        <v>0</v>
      </c>
      <c r="DW105">
        <f>IF(AND($L105&lt;=$P$2,115&lt;=$P$2),INDEX(WH_Backend!$DZ$6:$IO$125,$L105,115),0)</f>
        <v>0</v>
      </c>
      <c r="DX105">
        <f>IF(AND($L105&lt;=$P$2,116&lt;=$P$2),INDEX(WH_Backend!$DZ$6:$IO$125,$L105,116),0)</f>
        <v>0</v>
      </c>
      <c r="DY105">
        <f>IF(AND($L105&lt;=$P$2,117&lt;=$P$2),INDEX(WH_Backend!$DZ$6:$IO$125,$L105,117),0)</f>
        <v>0</v>
      </c>
      <c r="DZ105">
        <f>IF(AND($L105&lt;=$P$2,118&lt;=$P$2),INDEX(WH_Backend!$DZ$6:$IO$125,$L105,118),0)</f>
        <v>0</v>
      </c>
      <c r="EA105">
        <f>IF(AND($L105&lt;=$P$2,119&lt;=$P$2),INDEX(WH_Backend!$DZ$6:$IO$125,$L105,119),0)</f>
        <v>0</v>
      </c>
      <c r="EB105">
        <f>IF(AND($L105&lt;=$P$2,120&lt;=$P$2),INDEX(WH_Backend!$DZ$6:$IO$125,$L105,120),0)</f>
        <v>0</v>
      </c>
    </row>
    <row r="106" spans="1:132" ht="15">
      <c r="A106" s="25">
        <f>IF(L106&lt;=$P$2,INDEX(WH_Backend!$E$6:$E$125,L106),0)</f>
        <v>0</v>
      </c>
      <c r="B106" s="25">
        <f t="array" ref="B106">IF(L106&lt;=$P$2,MMULT(M231:INDEX(M231:EF231,$P$2),$A$6:INDEX($A$6:$A$125,$P$2)),0)</f>
        <v>0</v>
      </c>
      <c r="C106" s="25">
        <f t="shared" si="3"/>
        <v>0</v>
      </c>
      <c r="E106" t="str">
        <f>IF(L106&lt;=$P$2,Inputs!A106,"")</f>
        <v/>
      </c>
      <c r="F106" s="25" t="str">
        <f>IF(L106&lt;=$P$2,Inputs!D106,"")</f>
        <v/>
      </c>
      <c r="G106" s="25" t="str">
        <f t="shared" si="5"/>
        <v/>
      </c>
      <c r="J106" t="str">
        <f>IF($L106&lt;=$E$2,WH_Numerical!$F106,"")</f>
        <v/>
      </c>
      <c r="L106" s="10">
        <v>101</v>
      </c>
      <c r="M106">
        <f>IF(AND($L106&lt;=$P$2,1&lt;=$P$2),INDEX(WH_Backend!$DZ$6:$IO$125,$L106,1),0)</f>
        <v>0</v>
      </c>
      <c r="N106">
        <f>IF(AND($L106&lt;=$P$2,2&lt;=$P$2),INDEX(WH_Backend!$DZ$6:$IO$125,$L106,2),0)</f>
        <v>0</v>
      </c>
      <c r="O106">
        <f>IF(AND($L106&lt;=$P$2,3&lt;=$P$2),INDEX(WH_Backend!$DZ$6:$IO$125,$L106,3),0)</f>
        <v>0</v>
      </c>
      <c r="P106">
        <f>IF(AND($L106&lt;=$P$2,4&lt;=$P$2),INDEX(WH_Backend!$DZ$6:$IO$125,$L106,4),0)</f>
        <v>0</v>
      </c>
      <c r="Q106">
        <f>IF(AND($L106&lt;=$P$2,5&lt;=$P$2),INDEX(WH_Backend!$DZ$6:$IO$125,$L106,5),0)</f>
        <v>0</v>
      </c>
      <c r="R106">
        <f>IF(AND($L106&lt;=$P$2,6&lt;=$P$2),INDEX(WH_Backend!$DZ$6:$IO$125,$L106,6),0)</f>
        <v>0</v>
      </c>
      <c r="S106">
        <f>IF(AND($L106&lt;=$P$2,7&lt;=$P$2),INDEX(WH_Backend!$DZ$6:$IO$125,$L106,7),0)</f>
        <v>0</v>
      </c>
      <c r="T106">
        <f>IF(AND($L106&lt;=$P$2,8&lt;=$P$2),INDEX(WH_Backend!$DZ$6:$IO$125,$L106,8),0)</f>
        <v>0</v>
      </c>
      <c r="U106">
        <f>IF(AND($L106&lt;=$P$2,9&lt;=$P$2),INDEX(WH_Backend!$DZ$6:$IO$125,$L106,9),0)</f>
        <v>0</v>
      </c>
      <c r="V106">
        <f>IF(AND($L106&lt;=$P$2,10&lt;=$P$2),INDEX(WH_Backend!$DZ$6:$IO$125,$L106,10),0)</f>
        <v>0</v>
      </c>
      <c r="W106">
        <f>IF(AND($L106&lt;=$P$2,11&lt;=$P$2),INDEX(WH_Backend!$DZ$6:$IO$125,$L106,11),0)</f>
        <v>0</v>
      </c>
      <c r="X106">
        <f>IF(AND($L106&lt;=$P$2,12&lt;=$P$2),INDEX(WH_Backend!$DZ$6:$IO$125,$L106,12),0)</f>
        <v>0</v>
      </c>
      <c r="Y106">
        <f>IF(AND($L106&lt;=$P$2,13&lt;=$P$2),INDEX(WH_Backend!$DZ$6:$IO$125,$L106,13),0)</f>
        <v>0</v>
      </c>
      <c r="Z106">
        <f>IF(AND($L106&lt;=$P$2,14&lt;=$P$2),INDEX(WH_Backend!$DZ$6:$IO$125,$L106,14),0)</f>
        <v>0</v>
      </c>
      <c r="AA106">
        <f>IF(AND($L106&lt;=$P$2,15&lt;=$P$2),INDEX(WH_Backend!$DZ$6:$IO$125,$L106,15),0)</f>
        <v>0</v>
      </c>
      <c r="AB106">
        <f>IF(AND($L106&lt;=$P$2,16&lt;=$P$2),INDEX(WH_Backend!$DZ$6:$IO$125,$L106,16),0)</f>
        <v>0</v>
      </c>
      <c r="AC106">
        <f>IF(AND($L106&lt;=$P$2,17&lt;=$P$2),INDEX(WH_Backend!$DZ$6:$IO$125,$L106,17),0)</f>
        <v>0</v>
      </c>
      <c r="AD106">
        <f>IF(AND($L106&lt;=$P$2,18&lt;=$P$2),INDEX(WH_Backend!$DZ$6:$IO$125,$L106,18),0)</f>
        <v>0</v>
      </c>
      <c r="AE106">
        <f>IF(AND($L106&lt;=$P$2,19&lt;=$P$2),INDEX(WH_Backend!$DZ$6:$IO$125,$L106,19),0)</f>
        <v>0</v>
      </c>
      <c r="AF106">
        <f>IF(AND($L106&lt;=$P$2,20&lt;=$P$2),INDEX(WH_Backend!$DZ$6:$IO$125,$L106,20),0)</f>
        <v>0</v>
      </c>
      <c r="AG106">
        <f>IF(AND($L106&lt;=$P$2,21&lt;=$P$2),INDEX(WH_Backend!$DZ$6:$IO$125,$L106,21),0)</f>
        <v>0</v>
      </c>
      <c r="AH106">
        <f>IF(AND($L106&lt;=$P$2,22&lt;=$P$2),INDEX(WH_Backend!$DZ$6:$IO$125,$L106,22),0)</f>
        <v>0</v>
      </c>
      <c r="AI106">
        <f>IF(AND($L106&lt;=$P$2,23&lt;=$P$2),INDEX(WH_Backend!$DZ$6:$IO$125,$L106,23),0)</f>
        <v>0</v>
      </c>
      <c r="AJ106">
        <f>IF(AND($L106&lt;=$P$2,24&lt;=$P$2),INDEX(WH_Backend!$DZ$6:$IO$125,$L106,24),0)</f>
        <v>0</v>
      </c>
      <c r="AK106">
        <f>IF(AND($L106&lt;=$P$2,25&lt;=$P$2),INDEX(WH_Backend!$DZ$6:$IO$125,$L106,25),0)</f>
        <v>0</v>
      </c>
      <c r="AL106">
        <f>IF(AND($L106&lt;=$P$2,26&lt;=$P$2),INDEX(WH_Backend!$DZ$6:$IO$125,$L106,26),0)</f>
        <v>0</v>
      </c>
      <c r="AM106">
        <f>IF(AND($L106&lt;=$P$2,27&lt;=$P$2),INDEX(WH_Backend!$DZ$6:$IO$125,$L106,27),0)</f>
        <v>0</v>
      </c>
      <c r="AN106">
        <f>IF(AND($L106&lt;=$P$2,28&lt;=$P$2),INDEX(WH_Backend!$DZ$6:$IO$125,$L106,28),0)</f>
        <v>0</v>
      </c>
      <c r="AO106">
        <f>IF(AND($L106&lt;=$P$2,29&lt;=$P$2),INDEX(WH_Backend!$DZ$6:$IO$125,$L106,29),0)</f>
        <v>0</v>
      </c>
      <c r="AP106">
        <f>IF(AND($L106&lt;=$P$2,30&lt;=$P$2),INDEX(WH_Backend!$DZ$6:$IO$125,$L106,30),0)</f>
        <v>0</v>
      </c>
      <c r="AQ106">
        <f>IF(AND($L106&lt;=$P$2,31&lt;=$P$2),INDEX(WH_Backend!$DZ$6:$IO$125,$L106,31),0)</f>
        <v>0</v>
      </c>
      <c r="AR106">
        <f>IF(AND($L106&lt;=$P$2,32&lt;=$P$2),INDEX(WH_Backend!$DZ$6:$IO$125,$L106,32),0)</f>
        <v>0</v>
      </c>
      <c r="AS106">
        <f>IF(AND($L106&lt;=$P$2,33&lt;=$P$2),INDEX(WH_Backend!$DZ$6:$IO$125,$L106,33),0)</f>
        <v>0</v>
      </c>
      <c r="AT106">
        <f>IF(AND($L106&lt;=$P$2,34&lt;=$P$2),INDEX(WH_Backend!$DZ$6:$IO$125,$L106,34),0)</f>
        <v>0</v>
      </c>
      <c r="AU106">
        <f>IF(AND($L106&lt;=$P$2,35&lt;=$P$2),INDEX(WH_Backend!$DZ$6:$IO$125,$L106,35),0)</f>
        <v>0</v>
      </c>
      <c r="AV106">
        <f>IF(AND($L106&lt;=$P$2,36&lt;=$P$2),INDEX(WH_Backend!$DZ$6:$IO$125,$L106,36),0)</f>
        <v>0</v>
      </c>
      <c r="AW106">
        <f>IF(AND($L106&lt;=$P$2,37&lt;=$P$2),INDEX(WH_Backend!$DZ$6:$IO$125,$L106,37),0)</f>
        <v>0</v>
      </c>
      <c r="AX106">
        <f>IF(AND($L106&lt;=$P$2,38&lt;=$P$2),INDEX(WH_Backend!$DZ$6:$IO$125,$L106,38),0)</f>
        <v>0</v>
      </c>
      <c r="AY106">
        <f>IF(AND($L106&lt;=$P$2,39&lt;=$P$2),INDEX(WH_Backend!$DZ$6:$IO$125,$L106,39),0)</f>
        <v>0</v>
      </c>
      <c r="AZ106">
        <f>IF(AND($L106&lt;=$P$2,40&lt;=$P$2),INDEX(WH_Backend!$DZ$6:$IO$125,$L106,40),0)</f>
        <v>0</v>
      </c>
      <c r="BA106">
        <f>IF(AND($L106&lt;=$P$2,41&lt;=$P$2),INDEX(WH_Backend!$DZ$6:$IO$125,$L106,41),0)</f>
        <v>0</v>
      </c>
      <c r="BB106">
        <f>IF(AND($L106&lt;=$P$2,42&lt;=$P$2),INDEX(WH_Backend!$DZ$6:$IO$125,$L106,42),0)</f>
        <v>0</v>
      </c>
      <c r="BC106">
        <f>IF(AND($L106&lt;=$P$2,43&lt;=$P$2),INDEX(WH_Backend!$DZ$6:$IO$125,$L106,43),0)</f>
        <v>0</v>
      </c>
      <c r="BD106">
        <f>IF(AND($L106&lt;=$P$2,44&lt;=$P$2),INDEX(WH_Backend!$DZ$6:$IO$125,$L106,44),0)</f>
        <v>0</v>
      </c>
      <c r="BE106">
        <f>IF(AND($L106&lt;=$P$2,45&lt;=$P$2),INDEX(WH_Backend!$DZ$6:$IO$125,$L106,45),0)</f>
        <v>0</v>
      </c>
      <c r="BF106">
        <f>IF(AND($L106&lt;=$P$2,46&lt;=$P$2),INDEX(WH_Backend!$DZ$6:$IO$125,$L106,46),0)</f>
        <v>0</v>
      </c>
      <c r="BG106">
        <f>IF(AND($L106&lt;=$P$2,47&lt;=$P$2),INDEX(WH_Backend!$DZ$6:$IO$125,$L106,47),0)</f>
        <v>0</v>
      </c>
      <c r="BH106">
        <f>IF(AND($L106&lt;=$P$2,48&lt;=$P$2),INDEX(WH_Backend!$DZ$6:$IO$125,$L106,48),0)</f>
        <v>0</v>
      </c>
      <c r="BI106">
        <f>IF(AND($L106&lt;=$P$2,49&lt;=$P$2),INDEX(WH_Backend!$DZ$6:$IO$125,$L106,49),0)</f>
        <v>0</v>
      </c>
      <c r="BJ106">
        <f>IF(AND($L106&lt;=$P$2,50&lt;=$P$2),INDEX(WH_Backend!$DZ$6:$IO$125,$L106,50),0)</f>
        <v>0</v>
      </c>
      <c r="BK106">
        <f>IF(AND($L106&lt;=$P$2,51&lt;=$P$2),INDEX(WH_Backend!$DZ$6:$IO$125,$L106,51),0)</f>
        <v>0</v>
      </c>
      <c r="BL106">
        <f>IF(AND($L106&lt;=$P$2,52&lt;=$P$2),INDEX(WH_Backend!$DZ$6:$IO$125,$L106,52),0)</f>
        <v>0</v>
      </c>
      <c r="BM106">
        <f>IF(AND($L106&lt;=$P$2,53&lt;=$P$2),INDEX(WH_Backend!$DZ$6:$IO$125,$L106,53),0)</f>
        <v>0</v>
      </c>
      <c r="BN106">
        <f>IF(AND($L106&lt;=$P$2,54&lt;=$P$2),INDEX(WH_Backend!$DZ$6:$IO$125,$L106,54),0)</f>
        <v>0</v>
      </c>
      <c r="BO106">
        <f>IF(AND($L106&lt;=$P$2,55&lt;=$P$2),INDEX(WH_Backend!$DZ$6:$IO$125,$L106,55),0)</f>
        <v>0</v>
      </c>
      <c r="BP106">
        <f>IF(AND($L106&lt;=$P$2,56&lt;=$P$2),INDEX(WH_Backend!$DZ$6:$IO$125,$L106,56),0)</f>
        <v>0</v>
      </c>
      <c r="BQ106">
        <f>IF(AND($L106&lt;=$P$2,57&lt;=$P$2),INDEX(WH_Backend!$DZ$6:$IO$125,$L106,57),0)</f>
        <v>0</v>
      </c>
      <c r="BR106">
        <f>IF(AND($L106&lt;=$P$2,58&lt;=$P$2),INDEX(WH_Backend!$DZ$6:$IO$125,$L106,58),0)</f>
        <v>0</v>
      </c>
      <c r="BS106">
        <f>IF(AND($L106&lt;=$P$2,59&lt;=$P$2),INDEX(WH_Backend!$DZ$6:$IO$125,$L106,59),0)</f>
        <v>0</v>
      </c>
      <c r="BT106">
        <f>IF(AND($L106&lt;=$P$2,60&lt;=$P$2),INDEX(WH_Backend!$DZ$6:$IO$125,$L106,60),0)</f>
        <v>0</v>
      </c>
      <c r="BU106">
        <f>IF(AND($L106&lt;=$P$2,61&lt;=$P$2),INDEX(WH_Backend!$DZ$6:$IO$125,$L106,61),0)</f>
        <v>0</v>
      </c>
      <c r="BV106">
        <f>IF(AND($L106&lt;=$P$2,62&lt;=$P$2),INDEX(WH_Backend!$DZ$6:$IO$125,$L106,62),0)</f>
        <v>0</v>
      </c>
      <c r="BW106">
        <f>IF(AND($L106&lt;=$P$2,63&lt;=$P$2),INDEX(WH_Backend!$DZ$6:$IO$125,$L106,63),0)</f>
        <v>0</v>
      </c>
      <c r="BX106">
        <f>IF(AND($L106&lt;=$P$2,64&lt;=$P$2),INDEX(WH_Backend!$DZ$6:$IO$125,$L106,64),0)</f>
        <v>0</v>
      </c>
      <c r="BY106">
        <f>IF(AND($L106&lt;=$P$2,65&lt;=$P$2),INDEX(WH_Backend!$DZ$6:$IO$125,$L106,65),0)</f>
        <v>0</v>
      </c>
      <c r="BZ106">
        <f>IF(AND($L106&lt;=$P$2,66&lt;=$P$2),INDEX(WH_Backend!$DZ$6:$IO$125,$L106,66),0)</f>
        <v>0</v>
      </c>
      <c r="CA106">
        <f>IF(AND($L106&lt;=$P$2,67&lt;=$P$2),INDEX(WH_Backend!$DZ$6:$IO$125,$L106,67),0)</f>
        <v>0</v>
      </c>
      <c r="CB106">
        <f>IF(AND($L106&lt;=$P$2,68&lt;=$P$2),INDEX(WH_Backend!$DZ$6:$IO$125,$L106,68),0)</f>
        <v>0</v>
      </c>
      <c r="CC106">
        <f>IF(AND($L106&lt;=$P$2,69&lt;=$P$2),INDEX(WH_Backend!$DZ$6:$IO$125,$L106,69),0)</f>
        <v>0</v>
      </c>
      <c r="CD106">
        <f>IF(AND($L106&lt;=$P$2,70&lt;=$P$2),INDEX(WH_Backend!$DZ$6:$IO$125,$L106,70),0)</f>
        <v>0</v>
      </c>
      <c r="CE106">
        <f>IF(AND($L106&lt;=$P$2,71&lt;=$P$2),INDEX(WH_Backend!$DZ$6:$IO$125,$L106,71),0)</f>
        <v>0</v>
      </c>
      <c r="CF106">
        <f>IF(AND($L106&lt;=$P$2,72&lt;=$P$2),INDEX(WH_Backend!$DZ$6:$IO$125,$L106,72),0)</f>
        <v>0</v>
      </c>
      <c r="CG106">
        <f>IF(AND($L106&lt;=$P$2,73&lt;=$P$2),INDEX(WH_Backend!$DZ$6:$IO$125,$L106,73),0)</f>
        <v>0</v>
      </c>
      <c r="CH106">
        <f>IF(AND($L106&lt;=$P$2,74&lt;=$P$2),INDEX(WH_Backend!$DZ$6:$IO$125,$L106,74),0)</f>
        <v>0</v>
      </c>
      <c r="CI106">
        <f>IF(AND($L106&lt;=$P$2,75&lt;=$P$2),INDEX(WH_Backend!$DZ$6:$IO$125,$L106,75),0)</f>
        <v>0</v>
      </c>
      <c r="CJ106">
        <f>IF(AND($L106&lt;=$P$2,76&lt;=$P$2),INDEX(WH_Backend!$DZ$6:$IO$125,$L106,76),0)</f>
        <v>0</v>
      </c>
      <c r="CK106">
        <f>IF(AND($L106&lt;=$P$2,77&lt;=$P$2),INDEX(WH_Backend!$DZ$6:$IO$125,$L106,77),0)</f>
        <v>0</v>
      </c>
      <c r="CL106">
        <f>IF(AND($L106&lt;=$P$2,78&lt;=$P$2),INDEX(WH_Backend!$DZ$6:$IO$125,$L106,78),0)</f>
        <v>0</v>
      </c>
      <c r="CM106">
        <f>IF(AND($L106&lt;=$P$2,79&lt;=$P$2),INDEX(WH_Backend!$DZ$6:$IO$125,$L106,79),0)</f>
        <v>0</v>
      </c>
      <c r="CN106">
        <f>IF(AND($L106&lt;=$P$2,80&lt;=$P$2),INDEX(WH_Backend!$DZ$6:$IO$125,$L106,80),0)</f>
        <v>0</v>
      </c>
      <c r="CO106">
        <f>IF(AND($L106&lt;=$P$2,81&lt;=$P$2),INDEX(WH_Backend!$DZ$6:$IO$125,$L106,81),0)</f>
        <v>0</v>
      </c>
      <c r="CP106">
        <f>IF(AND($L106&lt;=$P$2,82&lt;=$P$2),INDEX(WH_Backend!$DZ$6:$IO$125,$L106,82),0)</f>
        <v>0</v>
      </c>
      <c r="CQ106">
        <f>IF(AND($L106&lt;=$P$2,83&lt;=$P$2),INDEX(WH_Backend!$DZ$6:$IO$125,$L106,83),0)</f>
        <v>0</v>
      </c>
      <c r="CR106">
        <f>IF(AND($L106&lt;=$P$2,84&lt;=$P$2),INDEX(WH_Backend!$DZ$6:$IO$125,$L106,84),0)</f>
        <v>0</v>
      </c>
      <c r="CS106">
        <f>IF(AND($L106&lt;=$P$2,85&lt;=$P$2),INDEX(WH_Backend!$DZ$6:$IO$125,$L106,85),0)</f>
        <v>0</v>
      </c>
      <c r="CT106">
        <f>IF(AND($L106&lt;=$P$2,86&lt;=$P$2),INDEX(WH_Backend!$DZ$6:$IO$125,$L106,86),0)</f>
        <v>0</v>
      </c>
      <c r="CU106">
        <f>IF(AND($L106&lt;=$P$2,87&lt;=$P$2),INDEX(WH_Backend!$DZ$6:$IO$125,$L106,87),0)</f>
        <v>0</v>
      </c>
      <c r="CV106">
        <f>IF(AND($L106&lt;=$P$2,88&lt;=$P$2),INDEX(WH_Backend!$DZ$6:$IO$125,$L106,88),0)</f>
        <v>0</v>
      </c>
      <c r="CW106">
        <f>IF(AND($L106&lt;=$P$2,89&lt;=$P$2),INDEX(WH_Backend!$DZ$6:$IO$125,$L106,89),0)</f>
        <v>0</v>
      </c>
      <c r="CX106">
        <f>IF(AND($L106&lt;=$P$2,90&lt;=$P$2),INDEX(WH_Backend!$DZ$6:$IO$125,$L106,90),0)</f>
        <v>0</v>
      </c>
      <c r="CY106">
        <f>IF(AND($L106&lt;=$P$2,91&lt;=$P$2),INDEX(WH_Backend!$DZ$6:$IO$125,$L106,91),0)</f>
        <v>0</v>
      </c>
      <c r="CZ106">
        <f>IF(AND($L106&lt;=$P$2,92&lt;=$P$2),INDEX(WH_Backend!$DZ$6:$IO$125,$L106,92),0)</f>
        <v>0</v>
      </c>
      <c r="DA106">
        <f>IF(AND($L106&lt;=$P$2,93&lt;=$P$2),INDEX(WH_Backend!$DZ$6:$IO$125,$L106,93),0)</f>
        <v>0</v>
      </c>
      <c r="DB106">
        <f>IF(AND($L106&lt;=$P$2,94&lt;=$P$2),INDEX(WH_Backend!$DZ$6:$IO$125,$L106,94),0)</f>
        <v>0</v>
      </c>
      <c r="DC106">
        <f>IF(AND($L106&lt;=$P$2,95&lt;=$P$2),INDEX(WH_Backend!$DZ$6:$IO$125,$L106,95),0)</f>
        <v>0</v>
      </c>
      <c r="DD106">
        <f>IF(AND($L106&lt;=$P$2,96&lt;=$P$2),INDEX(WH_Backend!$DZ$6:$IO$125,$L106,96),0)</f>
        <v>0</v>
      </c>
      <c r="DE106">
        <f>IF(AND($L106&lt;=$P$2,97&lt;=$P$2),INDEX(WH_Backend!$DZ$6:$IO$125,$L106,97),0)</f>
        <v>0</v>
      </c>
      <c r="DF106">
        <f>IF(AND($L106&lt;=$P$2,98&lt;=$P$2),INDEX(WH_Backend!$DZ$6:$IO$125,$L106,98),0)</f>
        <v>0</v>
      </c>
      <c r="DG106">
        <f>IF(AND($L106&lt;=$P$2,99&lt;=$P$2),INDEX(WH_Backend!$DZ$6:$IO$125,$L106,99),0)</f>
        <v>0</v>
      </c>
      <c r="DH106">
        <f>IF(AND($L106&lt;=$P$2,100&lt;=$P$2),INDEX(WH_Backend!$DZ$6:$IO$125,$L106,100),0)</f>
        <v>0</v>
      </c>
      <c r="DI106">
        <f>IF(AND($L106&lt;=$P$2,101&lt;=$P$2),INDEX(WH_Backend!$DZ$6:$IO$125,$L106,101),0)</f>
        <v>0</v>
      </c>
      <c r="DJ106">
        <f>IF(AND($L106&lt;=$P$2,102&lt;=$P$2),INDEX(WH_Backend!$DZ$6:$IO$125,$L106,102),0)</f>
        <v>0</v>
      </c>
      <c r="DK106">
        <f>IF(AND($L106&lt;=$P$2,103&lt;=$P$2),INDEX(WH_Backend!$DZ$6:$IO$125,$L106,103),0)</f>
        <v>0</v>
      </c>
      <c r="DL106">
        <f>IF(AND($L106&lt;=$P$2,104&lt;=$P$2),INDEX(WH_Backend!$DZ$6:$IO$125,$L106,104),0)</f>
        <v>0</v>
      </c>
      <c r="DM106">
        <f>IF(AND($L106&lt;=$P$2,105&lt;=$P$2),INDEX(WH_Backend!$DZ$6:$IO$125,$L106,105),0)</f>
        <v>0</v>
      </c>
      <c r="DN106">
        <f>IF(AND($L106&lt;=$P$2,106&lt;=$P$2),INDEX(WH_Backend!$DZ$6:$IO$125,$L106,106),0)</f>
        <v>0</v>
      </c>
      <c r="DO106">
        <f>IF(AND($L106&lt;=$P$2,107&lt;=$P$2),INDEX(WH_Backend!$DZ$6:$IO$125,$L106,107),0)</f>
        <v>0</v>
      </c>
      <c r="DP106">
        <f>IF(AND($L106&lt;=$P$2,108&lt;=$P$2),INDEX(WH_Backend!$DZ$6:$IO$125,$L106,108),0)</f>
        <v>0</v>
      </c>
      <c r="DQ106">
        <f>IF(AND($L106&lt;=$P$2,109&lt;=$P$2),INDEX(WH_Backend!$DZ$6:$IO$125,$L106,109),0)</f>
        <v>0</v>
      </c>
      <c r="DR106">
        <f>IF(AND($L106&lt;=$P$2,110&lt;=$P$2),INDEX(WH_Backend!$DZ$6:$IO$125,$L106,110),0)</f>
        <v>0</v>
      </c>
      <c r="DS106">
        <f>IF(AND($L106&lt;=$P$2,111&lt;=$P$2),INDEX(WH_Backend!$DZ$6:$IO$125,$L106,111),0)</f>
        <v>0</v>
      </c>
      <c r="DT106">
        <f>IF(AND($L106&lt;=$P$2,112&lt;=$P$2),INDEX(WH_Backend!$DZ$6:$IO$125,$L106,112),0)</f>
        <v>0</v>
      </c>
      <c r="DU106">
        <f>IF(AND($L106&lt;=$P$2,113&lt;=$P$2),INDEX(WH_Backend!$DZ$6:$IO$125,$L106,113),0)</f>
        <v>0</v>
      </c>
      <c r="DV106">
        <f>IF(AND($L106&lt;=$P$2,114&lt;=$P$2),INDEX(WH_Backend!$DZ$6:$IO$125,$L106,114),0)</f>
        <v>0</v>
      </c>
      <c r="DW106">
        <f>IF(AND($L106&lt;=$P$2,115&lt;=$P$2),INDEX(WH_Backend!$DZ$6:$IO$125,$L106,115),0)</f>
        <v>0</v>
      </c>
      <c r="DX106">
        <f>IF(AND($L106&lt;=$P$2,116&lt;=$P$2),INDEX(WH_Backend!$DZ$6:$IO$125,$L106,116),0)</f>
        <v>0</v>
      </c>
      <c r="DY106">
        <f>IF(AND($L106&lt;=$P$2,117&lt;=$P$2),INDEX(WH_Backend!$DZ$6:$IO$125,$L106,117),0)</f>
        <v>0</v>
      </c>
      <c r="DZ106">
        <f>IF(AND($L106&lt;=$P$2,118&lt;=$P$2),INDEX(WH_Backend!$DZ$6:$IO$125,$L106,118),0)</f>
        <v>0</v>
      </c>
      <c r="EA106">
        <f>IF(AND($L106&lt;=$P$2,119&lt;=$P$2),INDEX(WH_Backend!$DZ$6:$IO$125,$L106,119),0)</f>
        <v>0</v>
      </c>
      <c r="EB106">
        <f>IF(AND($L106&lt;=$P$2,120&lt;=$P$2),INDEX(WH_Backend!$DZ$6:$IO$125,$L106,120),0)</f>
        <v>0</v>
      </c>
    </row>
    <row r="107" spans="1:132" ht="15">
      <c r="A107" s="25">
        <f>IF(L107&lt;=$P$2,INDEX(WH_Backend!$E$6:$E$125,L107),0)</f>
        <v>0</v>
      </c>
      <c r="B107" s="25">
        <f t="array" ref="B107">IF(L107&lt;=$P$2,MMULT(M232:INDEX(M232:EF232,$P$2),$A$6:INDEX($A$6:$A$125,$P$2)),0)</f>
        <v>0</v>
      </c>
      <c r="C107" s="25">
        <f t="shared" si="3"/>
        <v>0</v>
      </c>
      <c r="E107" t="str">
        <f>IF(L107&lt;=$P$2,Inputs!A107,"")</f>
        <v/>
      </c>
      <c r="F107" s="25" t="str">
        <f>IF(L107&lt;=$P$2,Inputs!D107,"")</f>
        <v/>
      </c>
      <c r="G107" s="25" t="str">
        <f t="shared" si="5"/>
        <v/>
      </c>
      <c r="J107" t="str">
        <f>IF($L107&lt;=$E$2,WH_Numerical!$F107,"")</f>
        <v/>
      </c>
      <c r="L107" s="10">
        <v>102</v>
      </c>
      <c r="M107">
        <f>IF(AND($L107&lt;=$P$2,1&lt;=$P$2),INDEX(WH_Backend!$DZ$6:$IO$125,$L107,1),0)</f>
        <v>0</v>
      </c>
      <c r="N107">
        <f>IF(AND($L107&lt;=$P$2,2&lt;=$P$2),INDEX(WH_Backend!$DZ$6:$IO$125,$L107,2),0)</f>
        <v>0</v>
      </c>
      <c r="O107">
        <f>IF(AND($L107&lt;=$P$2,3&lt;=$P$2),INDEX(WH_Backend!$DZ$6:$IO$125,$L107,3),0)</f>
        <v>0</v>
      </c>
      <c r="P107">
        <f>IF(AND($L107&lt;=$P$2,4&lt;=$P$2),INDEX(WH_Backend!$DZ$6:$IO$125,$L107,4),0)</f>
        <v>0</v>
      </c>
      <c r="Q107">
        <f>IF(AND($L107&lt;=$P$2,5&lt;=$P$2),INDEX(WH_Backend!$DZ$6:$IO$125,$L107,5),0)</f>
        <v>0</v>
      </c>
      <c r="R107">
        <f>IF(AND($L107&lt;=$P$2,6&lt;=$P$2),INDEX(WH_Backend!$DZ$6:$IO$125,$L107,6),0)</f>
        <v>0</v>
      </c>
      <c r="S107">
        <f>IF(AND($L107&lt;=$P$2,7&lt;=$P$2),INDEX(WH_Backend!$DZ$6:$IO$125,$L107,7),0)</f>
        <v>0</v>
      </c>
      <c r="T107">
        <f>IF(AND($L107&lt;=$P$2,8&lt;=$P$2),INDEX(WH_Backend!$DZ$6:$IO$125,$L107,8),0)</f>
        <v>0</v>
      </c>
      <c r="U107">
        <f>IF(AND($L107&lt;=$P$2,9&lt;=$P$2),INDEX(WH_Backend!$DZ$6:$IO$125,$L107,9),0)</f>
        <v>0</v>
      </c>
      <c r="V107">
        <f>IF(AND($L107&lt;=$P$2,10&lt;=$P$2),INDEX(WH_Backend!$DZ$6:$IO$125,$L107,10),0)</f>
        <v>0</v>
      </c>
      <c r="W107">
        <f>IF(AND($L107&lt;=$P$2,11&lt;=$P$2),INDEX(WH_Backend!$DZ$6:$IO$125,$L107,11),0)</f>
        <v>0</v>
      </c>
      <c r="X107">
        <f>IF(AND($L107&lt;=$P$2,12&lt;=$P$2),INDEX(WH_Backend!$DZ$6:$IO$125,$L107,12),0)</f>
        <v>0</v>
      </c>
      <c r="Y107">
        <f>IF(AND($L107&lt;=$P$2,13&lt;=$P$2),INDEX(WH_Backend!$DZ$6:$IO$125,$L107,13),0)</f>
        <v>0</v>
      </c>
      <c r="Z107">
        <f>IF(AND($L107&lt;=$P$2,14&lt;=$P$2),INDEX(WH_Backend!$DZ$6:$IO$125,$L107,14),0)</f>
        <v>0</v>
      </c>
      <c r="AA107">
        <f>IF(AND($L107&lt;=$P$2,15&lt;=$P$2),INDEX(WH_Backend!$DZ$6:$IO$125,$L107,15),0)</f>
        <v>0</v>
      </c>
      <c r="AB107">
        <f>IF(AND($L107&lt;=$P$2,16&lt;=$P$2),INDEX(WH_Backend!$DZ$6:$IO$125,$L107,16),0)</f>
        <v>0</v>
      </c>
      <c r="AC107">
        <f>IF(AND($L107&lt;=$P$2,17&lt;=$P$2),INDEX(WH_Backend!$DZ$6:$IO$125,$L107,17),0)</f>
        <v>0</v>
      </c>
      <c r="AD107">
        <f>IF(AND($L107&lt;=$P$2,18&lt;=$P$2),INDEX(WH_Backend!$DZ$6:$IO$125,$L107,18),0)</f>
        <v>0</v>
      </c>
      <c r="AE107">
        <f>IF(AND($L107&lt;=$P$2,19&lt;=$P$2),INDEX(WH_Backend!$DZ$6:$IO$125,$L107,19),0)</f>
        <v>0</v>
      </c>
      <c r="AF107">
        <f>IF(AND($L107&lt;=$P$2,20&lt;=$P$2),INDEX(WH_Backend!$DZ$6:$IO$125,$L107,20),0)</f>
        <v>0</v>
      </c>
      <c r="AG107">
        <f>IF(AND($L107&lt;=$P$2,21&lt;=$P$2),INDEX(WH_Backend!$DZ$6:$IO$125,$L107,21),0)</f>
        <v>0</v>
      </c>
      <c r="AH107">
        <f>IF(AND($L107&lt;=$P$2,22&lt;=$P$2),INDEX(WH_Backend!$DZ$6:$IO$125,$L107,22),0)</f>
        <v>0</v>
      </c>
      <c r="AI107">
        <f>IF(AND($L107&lt;=$P$2,23&lt;=$P$2),INDEX(WH_Backend!$DZ$6:$IO$125,$L107,23),0)</f>
        <v>0</v>
      </c>
      <c r="AJ107">
        <f>IF(AND($L107&lt;=$P$2,24&lt;=$P$2),INDEX(WH_Backend!$DZ$6:$IO$125,$L107,24),0)</f>
        <v>0</v>
      </c>
      <c r="AK107">
        <f>IF(AND($L107&lt;=$P$2,25&lt;=$P$2),INDEX(WH_Backend!$DZ$6:$IO$125,$L107,25),0)</f>
        <v>0</v>
      </c>
      <c r="AL107">
        <f>IF(AND($L107&lt;=$P$2,26&lt;=$P$2),INDEX(WH_Backend!$DZ$6:$IO$125,$L107,26),0)</f>
        <v>0</v>
      </c>
      <c r="AM107">
        <f>IF(AND($L107&lt;=$P$2,27&lt;=$P$2),INDEX(WH_Backend!$DZ$6:$IO$125,$L107,27),0)</f>
        <v>0</v>
      </c>
      <c r="AN107">
        <f>IF(AND($L107&lt;=$P$2,28&lt;=$P$2),INDEX(WH_Backend!$DZ$6:$IO$125,$L107,28),0)</f>
        <v>0</v>
      </c>
      <c r="AO107">
        <f>IF(AND($L107&lt;=$P$2,29&lt;=$P$2),INDEX(WH_Backend!$DZ$6:$IO$125,$L107,29),0)</f>
        <v>0</v>
      </c>
      <c r="AP107">
        <f>IF(AND($L107&lt;=$P$2,30&lt;=$P$2),INDEX(WH_Backend!$DZ$6:$IO$125,$L107,30),0)</f>
        <v>0</v>
      </c>
      <c r="AQ107">
        <f>IF(AND($L107&lt;=$P$2,31&lt;=$P$2),INDEX(WH_Backend!$DZ$6:$IO$125,$L107,31),0)</f>
        <v>0</v>
      </c>
      <c r="AR107">
        <f>IF(AND($L107&lt;=$P$2,32&lt;=$P$2),INDEX(WH_Backend!$DZ$6:$IO$125,$L107,32),0)</f>
        <v>0</v>
      </c>
      <c r="AS107">
        <f>IF(AND($L107&lt;=$P$2,33&lt;=$P$2),INDEX(WH_Backend!$DZ$6:$IO$125,$L107,33),0)</f>
        <v>0</v>
      </c>
      <c r="AT107">
        <f>IF(AND($L107&lt;=$P$2,34&lt;=$P$2),INDEX(WH_Backend!$DZ$6:$IO$125,$L107,34),0)</f>
        <v>0</v>
      </c>
      <c r="AU107">
        <f>IF(AND($L107&lt;=$P$2,35&lt;=$P$2),INDEX(WH_Backend!$DZ$6:$IO$125,$L107,35),0)</f>
        <v>0</v>
      </c>
      <c r="AV107">
        <f>IF(AND($L107&lt;=$P$2,36&lt;=$P$2),INDEX(WH_Backend!$DZ$6:$IO$125,$L107,36),0)</f>
        <v>0</v>
      </c>
      <c r="AW107">
        <f>IF(AND($L107&lt;=$P$2,37&lt;=$P$2),INDEX(WH_Backend!$DZ$6:$IO$125,$L107,37),0)</f>
        <v>0</v>
      </c>
      <c r="AX107">
        <f>IF(AND($L107&lt;=$P$2,38&lt;=$P$2),INDEX(WH_Backend!$DZ$6:$IO$125,$L107,38),0)</f>
        <v>0</v>
      </c>
      <c r="AY107">
        <f>IF(AND($L107&lt;=$P$2,39&lt;=$P$2),INDEX(WH_Backend!$DZ$6:$IO$125,$L107,39),0)</f>
        <v>0</v>
      </c>
      <c r="AZ107">
        <f>IF(AND($L107&lt;=$P$2,40&lt;=$P$2),INDEX(WH_Backend!$DZ$6:$IO$125,$L107,40),0)</f>
        <v>0</v>
      </c>
      <c r="BA107">
        <f>IF(AND($L107&lt;=$P$2,41&lt;=$P$2),INDEX(WH_Backend!$DZ$6:$IO$125,$L107,41),0)</f>
        <v>0</v>
      </c>
      <c r="BB107">
        <f>IF(AND($L107&lt;=$P$2,42&lt;=$P$2),INDEX(WH_Backend!$DZ$6:$IO$125,$L107,42),0)</f>
        <v>0</v>
      </c>
      <c r="BC107">
        <f>IF(AND($L107&lt;=$P$2,43&lt;=$P$2),INDEX(WH_Backend!$DZ$6:$IO$125,$L107,43),0)</f>
        <v>0</v>
      </c>
      <c r="BD107">
        <f>IF(AND($L107&lt;=$P$2,44&lt;=$P$2),INDEX(WH_Backend!$DZ$6:$IO$125,$L107,44),0)</f>
        <v>0</v>
      </c>
      <c r="BE107">
        <f>IF(AND($L107&lt;=$P$2,45&lt;=$P$2),INDEX(WH_Backend!$DZ$6:$IO$125,$L107,45),0)</f>
        <v>0</v>
      </c>
      <c r="BF107">
        <f>IF(AND($L107&lt;=$P$2,46&lt;=$P$2),INDEX(WH_Backend!$DZ$6:$IO$125,$L107,46),0)</f>
        <v>0</v>
      </c>
      <c r="BG107">
        <f>IF(AND($L107&lt;=$P$2,47&lt;=$P$2),INDEX(WH_Backend!$DZ$6:$IO$125,$L107,47),0)</f>
        <v>0</v>
      </c>
      <c r="BH107">
        <f>IF(AND($L107&lt;=$P$2,48&lt;=$P$2),INDEX(WH_Backend!$DZ$6:$IO$125,$L107,48),0)</f>
        <v>0</v>
      </c>
      <c r="BI107">
        <f>IF(AND($L107&lt;=$P$2,49&lt;=$P$2),INDEX(WH_Backend!$DZ$6:$IO$125,$L107,49),0)</f>
        <v>0</v>
      </c>
      <c r="BJ107">
        <f>IF(AND($L107&lt;=$P$2,50&lt;=$P$2),INDEX(WH_Backend!$DZ$6:$IO$125,$L107,50),0)</f>
        <v>0</v>
      </c>
      <c r="BK107">
        <f>IF(AND($L107&lt;=$P$2,51&lt;=$P$2),INDEX(WH_Backend!$DZ$6:$IO$125,$L107,51),0)</f>
        <v>0</v>
      </c>
      <c r="BL107">
        <f>IF(AND($L107&lt;=$P$2,52&lt;=$P$2),INDEX(WH_Backend!$DZ$6:$IO$125,$L107,52),0)</f>
        <v>0</v>
      </c>
      <c r="BM107">
        <f>IF(AND($L107&lt;=$P$2,53&lt;=$P$2),INDEX(WH_Backend!$DZ$6:$IO$125,$L107,53),0)</f>
        <v>0</v>
      </c>
      <c r="BN107">
        <f>IF(AND($L107&lt;=$P$2,54&lt;=$P$2),INDEX(WH_Backend!$DZ$6:$IO$125,$L107,54),0)</f>
        <v>0</v>
      </c>
      <c r="BO107">
        <f>IF(AND($L107&lt;=$P$2,55&lt;=$P$2),INDEX(WH_Backend!$DZ$6:$IO$125,$L107,55),0)</f>
        <v>0</v>
      </c>
      <c r="BP107">
        <f>IF(AND($L107&lt;=$P$2,56&lt;=$P$2),INDEX(WH_Backend!$DZ$6:$IO$125,$L107,56),0)</f>
        <v>0</v>
      </c>
      <c r="BQ107">
        <f>IF(AND($L107&lt;=$P$2,57&lt;=$P$2),INDEX(WH_Backend!$DZ$6:$IO$125,$L107,57),0)</f>
        <v>0</v>
      </c>
      <c r="BR107">
        <f>IF(AND($L107&lt;=$P$2,58&lt;=$P$2),INDEX(WH_Backend!$DZ$6:$IO$125,$L107,58),0)</f>
        <v>0</v>
      </c>
      <c r="BS107">
        <f>IF(AND($L107&lt;=$P$2,59&lt;=$P$2),INDEX(WH_Backend!$DZ$6:$IO$125,$L107,59),0)</f>
        <v>0</v>
      </c>
      <c r="BT107">
        <f>IF(AND($L107&lt;=$P$2,60&lt;=$P$2),INDEX(WH_Backend!$DZ$6:$IO$125,$L107,60),0)</f>
        <v>0</v>
      </c>
      <c r="BU107">
        <f>IF(AND($L107&lt;=$P$2,61&lt;=$P$2),INDEX(WH_Backend!$DZ$6:$IO$125,$L107,61),0)</f>
        <v>0</v>
      </c>
      <c r="BV107">
        <f>IF(AND($L107&lt;=$P$2,62&lt;=$P$2),INDEX(WH_Backend!$DZ$6:$IO$125,$L107,62),0)</f>
        <v>0</v>
      </c>
      <c r="BW107">
        <f>IF(AND($L107&lt;=$P$2,63&lt;=$P$2),INDEX(WH_Backend!$DZ$6:$IO$125,$L107,63),0)</f>
        <v>0</v>
      </c>
      <c r="BX107">
        <f>IF(AND($L107&lt;=$P$2,64&lt;=$P$2),INDEX(WH_Backend!$DZ$6:$IO$125,$L107,64),0)</f>
        <v>0</v>
      </c>
      <c r="BY107">
        <f>IF(AND($L107&lt;=$P$2,65&lt;=$P$2),INDEX(WH_Backend!$DZ$6:$IO$125,$L107,65),0)</f>
        <v>0</v>
      </c>
      <c r="BZ107">
        <f>IF(AND($L107&lt;=$P$2,66&lt;=$P$2),INDEX(WH_Backend!$DZ$6:$IO$125,$L107,66),0)</f>
        <v>0</v>
      </c>
      <c r="CA107">
        <f>IF(AND($L107&lt;=$P$2,67&lt;=$P$2),INDEX(WH_Backend!$DZ$6:$IO$125,$L107,67),0)</f>
        <v>0</v>
      </c>
      <c r="CB107">
        <f>IF(AND($L107&lt;=$P$2,68&lt;=$P$2),INDEX(WH_Backend!$DZ$6:$IO$125,$L107,68),0)</f>
        <v>0</v>
      </c>
      <c r="CC107">
        <f>IF(AND($L107&lt;=$P$2,69&lt;=$P$2),INDEX(WH_Backend!$DZ$6:$IO$125,$L107,69),0)</f>
        <v>0</v>
      </c>
      <c r="CD107">
        <f>IF(AND($L107&lt;=$P$2,70&lt;=$P$2),INDEX(WH_Backend!$DZ$6:$IO$125,$L107,70),0)</f>
        <v>0</v>
      </c>
      <c r="CE107">
        <f>IF(AND($L107&lt;=$P$2,71&lt;=$P$2),INDEX(WH_Backend!$DZ$6:$IO$125,$L107,71),0)</f>
        <v>0</v>
      </c>
      <c r="CF107">
        <f>IF(AND($L107&lt;=$P$2,72&lt;=$P$2),INDEX(WH_Backend!$DZ$6:$IO$125,$L107,72),0)</f>
        <v>0</v>
      </c>
      <c r="CG107">
        <f>IF(AND($L107&lt;=$P$2,73&lt;=$P$2),INDEX(WH_Backend!$DZ$6:$IO$125,$L107,73),0)</f>
        <v>0</v>
      </c>
      <c r="CH107">
        <f>IF(AND($L107&lt;=$P$2,74&lt;=$P$2),INDEX(WH_Backend!$DZ$6:$IO$125,$L107,74),0)</f>
        <v>0</v>
      </c>
      <c r="CI107">
        <f>IF(AND($L107&lt;=$P$2,75&lt;=$P$2),INDEX(WH_Backend!$DZ$6:$IO$125,$L107,75),0)</f>
        <v>0</v>
      </c>
      <c r="CJ107">
        <f>IF(AND($L107&lt;=$P$2,76&lt;=$P$2),INDEX(WH_Backend!$DZ$6:$IO$125,$L107,76),0)</f>
        <v>0</v>
      </c>
      <c r="CK107">
        <f>IF(AND($L107&lt;=$P$2,77&lt;=$P$2),INDEX(WH_Backend!$DZ$6:$IO$125,$L107,77),0)</f>
        <v>0</v>
      </c>
      <c r="CL107">
        <f>IF(AND($L107&lt;=$P$2,78&lt;=$P$2),INDEX(WH_Backend!$DZ$6:$IO$125,$L107,78),0)</f>
        <v>0</v>
      </c>
      <c r="CM107">
        <f>IF(AND($L107&lt;=$P$2,79&lt;=$P$2),INDEX(WH_Backend!$DZ$6:$IO$125,$L107,79),0)</f>
        <v>0</v>
      </c>
      <c r="CN107">
        <f>IF(AND($L107&lt;=$P$2,80&lt;=$P$2),INDEX(WH_Backend!$DZ$6:$IO$125,$L107,80),0)</f>
        <v>0</v>
      </c>
      <c r="CO107">
        <f>IF(AND($L107&lt;=$P$2,81&lt;=$P$2),INDEX(WH_Backend!$DZ$6:$IO$125,$L107,81),0)</f>
        <v>0</v>
      </c>
      <c r="CP107">
        <f>IF(AND($L107&lt;=$P$2,82&lt;=$P$2),INDEX(WH_Backend!$DZ$6:$IO$125,$L107,82),0)</f>
        <v>0</v>
      </c>
      <c r="CQ107">
        <f>IF(AND($L107&lt;=$P$2,83&lt;=$P$2),INDEX(WH_Backend!$DZ$6:$IO$125,$L107,83),0)</f>
        <v>0</v>
      </c>
      <c r="CR107">
        <f>IF(AND($L107&lt;=$P$2,84&lt;=$P$2),INDEX(WH_Backend!$DZ$6:$IO$125,$L107,84),0)</f>
        <v>0</v>
      </c>
      <c r="CS107">
        <f>IF(AND($L107&lt;=$P$2,85&lt;=$P$2),INDEX(WH_Backend!$DZ$6:$IO$125,$L107,85),0)</f>
        <v>0</v>
      </c>
      <c r="CT107">
        <f>IF(AND($L107&lt;=$P$2,86&lt;=$P$2),INDEX(WH_Backend!$DZ$6:$IO$125,$L107,86),0)</f>
        <v>0</v>
      </c>
      <c r="CU107">
        <f>IF(AND($L107&lt;=$P$2,87&lt;=$P$2),INDEX(WH_Backend!$DZ$6:$IO$125,$L107,87),0)</f>
        <v>0</v>
      </c>
      <c r="CV107">
        <f>IF(AND($L107&lt;=$P$2,88&lt;=$P$2),INDEX(WH_Backend!$DZ$6:$IO$125,$L107,88),0)</f>
        <v>0</v>
      </c>
      <c r="CW107">
        <f>IF(AND($L107&lt;=$P$2,89&lt;=$P$2),INDEX(WH_Backend!$DZ$6:$IO$125,$L107,89),0)</f>
        <v>0</v>
      </c>
      <c r="CX107">
        <f>IF(AND($L107&lt;=$P$2,90&lt;=$P$2),INDEX(WH_Backend!$DZ$6:$IO$125,$L107,90),0)</f>
        <v>0</v>
      </c>
      <c r="CY107">
        <f>IF(AND($L107&lt;=$P$2,91&lt;=$P$2),INDEX(WH_Backend!$DZ$6:$IO$125,$L107,91),0)</f>
        <v>0</v>
      </c>
      <c r="CZ107">
        <f>IF(AND($L107&lt;=$P$2,92&lt;=$P$2),INDEX(WH_Backend!$DZ$6:$IO$125,$L107,92),0)</f>
        <v>0</v>
      </c>
      <c r="DA107">
        <f>IF(AND($L107&lt;=$P$2,93&lt;=$P$2),INDEX(WH_Backend!$DZ$6:$IO$125,$L107,93),0)</f>
        <v>0</v>
      </c>
      <c r="DB107">
        <f>IF(AND($L107&lt;=$P$2,94&lt;=$P$2),INDEX(WH_Backend!$DZ$6:$IO$125,$L107,94),0)</f>
        <v>0</v>
      </c>
      <c r="DC107">
        <f>IF(AND($L107&lt;=$P$2,95&lt;=$P$2),INDEX(WH_Backend!$DZ$6:$IO$125,$L107,95),0)</f>
        <v>0</v>
      </c>
      <c r="DD107">
        <f>IF(AND($L107&lt;=$P$2,96&lt;=$P$2),INDEX(WH_Backend!$DZ$6:$IO$125,$L107,96),0)</f>
        <v>0</v>
      </c>
      <c r="DE107">
        <f>IF(AND($L107&lt;=$P$2,97&lt;=$P$2),INDEX(WH_Backend!$DZ$6:$IO$125,$L107,97),0)</f>
        <v>0</v>
      </c>
      <c r="DF107">
        <f>IF(AND($L107&lt;=$P$2,98&lt;=$P$2),INDEX(WH_Backend!$DZ$6:$IO$125,$L107,98),0)</f>
        <v>0</v>
      </c>
      <c r="DG107">
        <f>IF(AND($L107&lt;=$P$2,99&lt;=$P$2),INDEX(WH_Backend!$DZ$6:$IO$125,$L107,99),0)</f>
        <v>0</v>
      </c>
      <c r="DH107">
        <f>IF(AND($L107&lt;=$P$2,100&lt;=$P$2),INDEX(WH_Backend!$DZ$6:$IO$125,$L107,100),0)</f>
        <v>0</v>
      </c>
      <c r="DI107">
        <f>IF(AND($L107&lt;=$P$2,101&lt;=$P$2),INDEX(WH_Backend!$DZ$6:$IO$125,$L107,101),0)</f>
        <v>0</v>
      </c>
      <c r="DJ107">
        <f>IF(AND($L107&lt;=$P$2,102&lt;=$P$2),INDEX(WH_Backend!$DZ$6:$IO$125,$L107,102),0)</f>
        <v>0</v>
      </c>
      <c r="DK107">
        <f>IF(AND($L107&lt;=$P$2,103&lt;=$P$2),INDEX(WH_Backend!$DZ$6:$IO$125,$L107,103),0)</f>
        <v>0</v>
      </c>
      <c r="DL107">
        <f>IF(AND($L107&lt;=$P$2,104&lt;=$P$2),INDEX(WH_Backend!$DZ$6:$IO$125,$L107,104),0)</f>
        <v>0</v>
      </c>
      <c r="DM107">
        <f>IF(AND($L107&lt;=$P$2,105&lt;=$P$2),INDEX(WH_Backend!$DZ$6:$IO$125,$L107,105),0)</f>
        <v>0</v>
      </c>
      <c r="DN107">
        <f>IF(AND($L107&lt;=$P$2,106&lt;=$P$2),INDEX(WH_Backend!$DZ$6:$IO$125,$L107,106),0)</f>
        <v>0</v>
      </c>
      <c r="DO107">
        <f>IF(AND($L107&lt;=$P$2,107&lt;=$P$2),INDEX(WH_Backend!$DZ$6:$IO$125,$L107,107),0)</f>
        <v>0</v>
      </c>
      <c r="DP107">
        <f>IF(AND($L107&lt;=$P$2,108&lt;=$P$2),INDEX(WH_Backend!$DZ$6:$IO$125,$L107,108),0)</f>
        <v>0</v>
      </c>
      <c r="DQ107">
        <f>IF(AND($L107&lt;=$P$2,109&lt;=$P$2),INDEX(WH_Backend!$DZ$6:$IO$125,$L107,109),0)</f>
        <v>0</v>
      </c>
      <c r="DR107">
        <f>IF(AND($L107&lt;=$P$2,110&lt;=$P$2),INDEX(WH_Backend!$DZ$6:$IO$125,$L107,110),0)</f>
        <v>0</v>
      </c>
      <c r="DS107">
        <f>IF(AND($L107&lt;=$P$2,111&lt;=$P$2),INDEX(WH_Backend!$DZ$6:$IO$125,$L107,111),0)</f>
        <v>0</v>
      </c>
      <c r="DT107">
        <f>IF(AND($L107&lt;=$P$2,112&lt;=$P$2),INDEX(WH_Backend!$DZ$6:$IO$125,$L107,112),0)</f>
        <v>0</v>
      </c>
      <c r="DU107">
        <f>IF(AND($L107&lt;=$P$2,113&lt;=$P$2),INDEX(WH_Backend!$DZ$6:$IO$125,$L107,113),0)</f>
        <v>0</v>
      </c>
      <c r="DV107">
        <f>IF(AND($L107&lt;=$P$2,114&lt;=$P$2),INDEX(WH_Backend!$DZ$6:$IO$125,$L107,114),0)</f>
        <v>0</v>
      </c>
      <c r="DW107">
        <f>IF(AND($L107&lt;=$P$2,115&lt;=$P$2),INDEX(WH_Backend!$DZ$6:$IO$125,$L107,115),0)</f>
        <v>0</v>
      </c>
      <c r="DX107">
        <f>IF(AND($L107&lt;=$P$2,116&lt;=$P$2),INDEX(WH_Backend!$DZ$6:$IO$125,$L107,116),0)</f>
        <v>0</v>
      </c>
      <c r="DY107">
        <f>IF(AND($L107&lt;=$P$2,117&lt;=$P$2),INDEX(WH_Backend!$DZ$6:$IO$125,$L107,117),0)</f>
        <v>0</v>
      </c>
      <c r="DZ107">
        <f>IF(AND($L107&lt;=$P$2,118&lt;=$P$2),INDEX(WH_Backend!$DZ$6:$IO$125,$L107,118),0)</f>
        <v>0</v>
      </c>
      <c r="EA107">
        <f>IF(AND($L107&lt;=$P$2,119&lt;=$P$2),INDEX(WH_Backend!$DZ$6:$IO$125,$L107,119),0)</f>
        <v>0</v>
      </c>
      <c r="EB107">
        <f>IF(AND($L107&lt;=$P$2,120&lt;=$P$2),INDEX(WH_Backend!$DZ$6:$IO$125,$L107,120),0)</f>
        <v>0</v>
      </c>
    </row>
    <row r="108" spans="1:132" ht="15">
      <c r="A108" s="25">
        <f>IF(L108&lt;=$P$2,INDEX(WH_Backend!$E$6:$E$125,L108),0)</f>
        <v>0</v>
      </c>
      <c r="B108" s="25">
        <f t="array" ref="B108">IF(L108&lt;=$P$2,MMULT(M233:INDEX(M233:EF233,$P$2),$A$6:INDEX($A$6:$A$125,$P$2)),0)</f>
        <v>0</v>
      </c>
      <c r="C108" s="25">
        <f t="shared" si="3"/>
        <v>0</v>
      </c>
      <c r="E108" t="str">
        <f>IF(L108&lt;=$P$2,Inputs!A108,"")</f>
        <v/>
      </c>
      <c r="F108" s="25" t="str">
        <f>IF(L108&lt;=$P$2,Inputs!D108,"")</f>
        <v/>
      </c>
      <c r="G108" s="25" t="str">
        <f t="shared" si="5"/>
        <v/>
      </c>
      <c r="J108" t="str">
        <f>IF($L108&lt;=$E$2,WH_Numerical!$F108,"")</f>
        <v/>
      </c>
      <c r="L108" s="10">
        <v>103</v>
      </c>
      <c r="M108">
        <f>IF(AND($L108&lt;=$P$2,1&lt;=$P$2),INDEX(WH_Backend!$DZ$6:$IO$125,$L108,1),0)</f>
        <v>0</v>
      </c>
      <c r="N108">
        <f>IF(AND($L108&lt;=$P$2,2&lt;=$P$2),INDEX(WH_Backend!$DZ$6:$IO$125,$L108,2),0)</f>
        <v>0</v>
      </c>
      <c r="O108">
        <f>IF(AND($L108&lt;=$P$2,3&lt;=$P$2),INDEX(WH_Backend!$DZ$6:$IO$125,$L108,3),0)</f>
        <v>0</v>
      </c>
      <c r="P108">
        <f>IF(AND($L108&lt;=$P$2,4&lt;=$P$2),INDEX(WH_Backend!$DZ$6:$IO$125,$L108,4),0)</f>
        <v>0</v>
      </c>
      <c r="Q108">
        <f>IF(AND($L108&lt;=$P$2,5&lt;=$P$2),INDEX(WH_Backend!$DZ$6:$IO$125,$L108,5),0)</f>
        <v>0</v>
      </c>
      <c r="R108">
        <f>IF(AND($L108&lt;=$P$2,6&lt;=$P$2),INDEX(WH_Backend!$DZ$6:$IO$125,$L108,6),0)</f>
        <v>0</v>
      </c>
      <c r="S108">
        <f>IF(AND($L108&lt;=$P$2,7&lt;=$P$2),INDEX(WH_Backend!$DZ$6:$IO$125,$L108,7),0)</f>
        <v>0</v>
      </c>
      <c r="T108">
        <f>IF(AND($L108&lt;=$P$2,8&lt;=$P$2),INDEX(WH_Backend!$DZ$6:$IO$125,$L108,8),0)</f>
        <v>0</v>
      </c>
      <c r="U108">
        <f>IF(AND($L108&lt;=$P$2,9&lt;=$P$2),INDEX(WH_Backend!$DZ$6:$IO$125,$L108,9),0)</f>
        <v>0</v>
      </c>
      <c r="V108">
        <f>IF(AND($L108&lt;=$P$2,10&lt;=$P$2),INDEX(WH_Backend!$DZ$6:$IO$125,$L108,10),0)</f>
        <v>0</v>
      </c>
      <c r="W108">
        <f>IF(AND($L108&lt;=$P$2,11&lt;=$P$2),INDEX(WH_Backend!$DZ$6:$IO$125,$L108,11),0)</f>
        <v>0</v>
      </c>
      <c r="X108">
        <f>IF(AND($L108&lt;=$P$2,12&lt;=$P$2),INDEX(WH_Backend!$DZ$6:$IO$125,$L108,12),0)</f>
        <v>0</v>
      </c>
      <c r="Y108">
        <f>IF(AND($L108&lt;=$P$2,13&lt;=$P$2),INDEX(WH_Backend!$DZ$6:$IO$125,$L108,13),0)</f>
        <v>0</v>
      </c>
      <c r="Z108">
        <f>IF(AND($L108&lt;=$P$2,14&lt;=$P$2),INDEX(WH_Backend!$DZ$6:$IO$125,$L108,14),0)</f>
        <v>0</v>
      </c>
      <c r="AA108">
        <f>IF(AND($L108&lt;=$P$2,15&lt;=$P$2),INDEX(WH_Backend!$DZ$6:$IO$125,$L108,15),0)</f>
        <v>0</v>
      </c>
      <c r="AB108">
        <f>IF(AND($L108&lt;=$P$2,16&lt;=$P$2),INDEX(WH_Backend!$DZ$6:$IO$125,$L108,16),0)</f>
        <v>0</v>
      </c>
      <c r="AC108">
        <f>IF(AND($L108&lt;=$P$2,17&lt;=$P$2),INDEX(WH_Backend!$DZ$6:$IO$125,$L108,17),0)</f>
        <v>0</v>
      </c>
      <c r="AD108">
        <f>IF(AND($L108&lt;=$P$2,18&lt;=$P$2),INDEX(WH_Backend!$DZ$6:$IO$125,$L108,18),0)</f>
        <v>0</v>
      </c>
      <c r="AE108">
        <f>IF(AND($L108&lt;=$P$2,19&lt;=$P$2),INDEX(WH_Backend!$DZ$6:$IO$125,$L108,19),0)</f>
        <v>0</v>
      </c>
      <c r="AF108">
        <f>IF(AND($L108&lt;=$P$2,20&lt;=$P$2),INDEX(WH_Backend!$DZ$6:$IO$125,$L108,20),0)</f>
        <v>0</v>
      </c>
      <c r="AG108">
        <f>IF(AND($L108&lt;=$P$2,21&lt;=$P$2),INDEX(WH_Backend!$DZ$6:$IO$125,$L108,21),0)</f>
        <v>0</v>
      </c>
      <c r="AH108">
        <f>IF(AND($L108&lt;=$P$2,22&lt;=$P$2),INDEX(WH_Backend!$DZ$6:$IO$125,$L108,22),0)</f>
        <v>0</v>
      </c>
      <c r="AI108">
        <f>IF(AND($L108&lt;=$P$2,23&lt;=$P$2),INDEX(WH_Backend!$DZ$6:$IO$125,$L108,23),0)</f>
        <v>0</v>
      </c>
      <c r="AJ108">
        <f>IF(AND($L108&lt;=$P$2,24&lt;=$P$2),INDEX(WH_Backend!$DZ$6:$IO$125,$L108,24),0)</f>
        <v>0</v>
      </c>
      <c r="AK108">
        <f>IF(AND($L108&lt;=$P$2,25&lt;=$P$2),INDEX(WH_Backend!$DZ$6:$IO$125,$L108,25),0)</f>
        <v>0</v>
      </c>
      <c r="AL108">
        <f>IF(AND($L108&lt;=$P$2,26&lt;=$P$2),INDEX(WH_Backend!$DZ$6:$IO$125,$L108,26),0)</f>
        <v>0</v>
      </c>
      <c r="AM108">
        <f>IF(AND($L108&lt;=$P$2,27&lt;=$P$2),INDEX(WH_Backend!$DZ$6:$IO$125,$L108,27),0)</f>
        <v>0</v>
      </c>
      <c r="AN108">
        <f>IF(AND($L108&lt;=$P$2,28&lt;=$P$2),INDEX(WH_Backend!$DZ$6:$IO$125,$L108,28),0)</f>
        <v>0</v>
      </c>
      <c r="AO108">
        <f>IF(AND($L108&lt;=$P$2,29&lt;=$P$2),INDEX(WH_Backend!$DZ$6:$IO$125,$L108,29),0)</f>
        <v>0</v>
      </c>
      <c r="AP108">
        <f>IF(AND($L108&lt;=$P$2,30&lt;=$P$2),INDEX(WH_Backend!$DZ$6:$IO$125,$L108,30),0)</f>
        <v>0</v>
      </c>
      <c r="AQ108">
        <f>IF(AND($L108&lt;=$P$2,31&lt;=$P$2),INDEX(WH_Backend!$DZ$6:$IO$125,$L108,31),0)</f>
        <v>0</v>
      </c>
      <c r="AR108">
        <f>IF(AND($L108&lt;=$P$2,32&lt;=$P$2),INDEX(WH_Backend!$DZ$6:$IO$125,$L108,32),0)</f>
        <v>0</v>
      </c>
      <c r="AS108">
        <f>IF(AND($L108&lt;=$P$2,33&lt;=$P$2),INDEX(WH_Backend!$DZ$6:$IO$125,$L108,33),0)</f>
        <v>0</v>
      </c>
      <c r="AT108">
        <f>IF(AND($L108&lt;=$P$2,34&lt;=$P$2),INDEX(WH_Backend!$DZ$6:$IO$125,$L108,34),0)</f>
        <v>0</v>
      </c>
      <c r="AU108">
        <f>IF(AND($L108&lt;=$P$2,35&lt;=$P$2),INDEX(WH_Backend!$DZ$6:$IO$125,$L108,35),0)</f>
        <v>0</v>
      </c>
      <c r="AV108">
        <f>IF(AND($L108&lt;=$P$2,36&lt;=$P$2),INDEX(WH_Backend!$DZ$6:$IO$125,$L108,36),0)</f>
        <v>0</v>
      </c>
      <c r="AW108">
        <f>IF(AND($L108&lt;=$P$2,37&lt;=$P$2),INDEX(WH_Backend!$DZ$6:$IO$125,$L108,37),0)</f>
        <v>0</v>
      </c>
      <c r="AX108">
        <f>IF(AND($L108&lt;=$P$2,38&lt;=$P$2),INDEX(WH_Backend!$DZ$6:$IO$125,$L108,38),0)</f>
        <v>0</v>
      </c>
      <c r="AY108">
        <f>IF(AND($L108&lt;=$P$2,39&lt;=$P$2),INDEX(WH_Backend!$DZ$6:$IO$125,$L108,39),0)</f>
        <v>0</v>
      </c>
      <c r="AZ108">
        <f>IF(AND($L108&lt;=$P$2,40&lt;=$P$2),INDEX(WH_Backend!$DZ$6:$IO$125,$L108,40),0)</f>
        <v>0</v>
      </c>
      <c r="BA108">
        <f>IF(AND($L108&lt;=$P$2,41&lt;=$P$2),INDEX(WH_Backend!$DZ$6:$IO$125,$L108,41),0)</f>
        <v>0</v>
      </c>
      <c r="BB108">
        <f>IF(AND($L108&lt;=$P$2,42&lt;=$P$2),INDEX(WH_Backend!$DZ$6:$IO$125,$L108,42),0)</f>
        <v>0</v>
      </c>
      <c r="BC108">
        <f>IF(AND($L108&lt;=$P$2,43&lt;=$P$2),INDEX(WH_Backend!$DZ$6:$IO$125,$L108,43),0)</f>
        <v>0</v>
      </c>
      <c r="BD108">
        <f>IF(AND($L108&lt;=$P$2,44&lt;=$P$2),INDEX(WH_Backend!$DZ$6:$IO$125,$L108,44),0)</f>
        <v>0</v>
      </c>
      <c r="BE108">
        <f>IF(AND($L108&lt;=$P$2,45&lt;=$P$2),INDEX(WH_Backend!$DZ$6:$IO$125,$L108,45),0)</f>
        <v>0</v>
      </c>
      <c r="BF108">
        <f>IF(AND($L108&lt;=$P$2,46&lt;=$P$2),INDEX(WH_Backend!$DZ$6:$IO$125,$L108,46),0)</f>
        <v>0</v>
      </c>
      <c r="BG108">
        <f>IF(AND($L108&lt;=$P$2,47&lt;=$P$2),INDEX(WH_Backend!$DZ$6:$IO$125,$L108,47),0)</f>
        <v>0</v>
      </c>
      <c r="BH108">
        <f>IF(AND($L108&lt;=$P$2,48&lt;=$P$2),INDEX(WH_Backend!$DZ$6:$IO$125,$L108,48),0)</f>
        <v>0</v>
      </c>
      <c r="BI108">
        <f>IF(AND($L108&lt;=$P$2,49&lt;=$P$2),INDEX(WH_Backend!$DZ$6:$IO$125,$L108,49),0)</f>
        <v>0</v>
      </c>
      <c r="BJ108">
        <f>IF(AND($L108&lt;=$P$2,50&lt;=$P$2),INDEX(WH_Backend!$DZ$6:$IO$125,$L108,50),0)</f>
        <v>0</v>
      </c>
      <c r="BK108">
        <f>IF(AND($L108&lt;=$P$2,51&lt;=$P$2),INDEX(WH_Backend!$DZ$6:$IO$125,$L108,51),0)</f>
        <v>0</v>
      </c>
      <c r="BL108">
        <f>IF(AND($L108&lt;=$P$2,52&lt;=$P$2),INDEX(WH_Backend!$DZ$6:$IO$125,$L108,52),0)</f>
        <v>0</v>
      </c>
      <c r="BM108">
        <f>IF(AND($L108&lt;=$P$2,53&lt;=$P$2),INDEX(WH_Backend!$DZ$6:$IO$125,$L108,53),0)</f>
        <v>0</v>
      </c>
      <c r="BN108">
        <f>IF(AND($L108&lt;=$P$2,54&lt;=$P$2),INDEX(WH_Backend!$DZ$6:$IO$125,$L108,54),0)</f>
        <v>0</v>
      </c>
      <c r="BO108">
        <f>IF(AND($L108&lt;=$P$2,55&lt;=$P$2),INDEX(WH_Backend!$DZ$6:$IO$125,$L108,55),0)</f>
        <v>0</v>
      </c>
      <c r="BP108">
        <f>IF(AND($L108&lt;=$P$2,56&lt;=$P$2),INDEX(WH_Backend!$DZ$6:$IO$125,$L108,56),0)</f>
        <v>0</v>
      </c>
      <c r="BQ108">
        <f>IF(AND($L108&lt;=$P$2,57&lt;=$P$2),INDEX(WH_Backend!$DZ$6:$IO$125,$L108,57),0)</f>
        <v>0</v>
      </c>
      <c r="BR108">
        <f>IF(AND($L108&lt;=$P$2,58&lt;=$P$2),INDEX(WH_Backend!$DZ$6:$IO$125,$L108,58),0)</f>
        <v>0</v>
      </c>
      <c r="BS108">
        <f>IF(AND($L108&lt;=$P$2,59&lt;=$P$2),INDEX(WH_Backend!$DZ$6:$IO$125,$L108,59),0)</f>
        <v>0</v>
      </c>
      <c r="BT108">
        <f>IF(AND($L108&lt;=$P$2,60&lt;=$P$2),INDEX(WH_Backend!$DZ$6:$IO$125,$L108,60),0)</f>
        <v>0</v>
      </c>
      <c r="BU108">
        <f>IF(AND($L108&lt;=$P$2,61&lt;=$P$2),INDEX(WH_Backend!$DZ$6:$IO$125,$L108,61),0)</f>
        <v>0</v>
      </c>
      <c r="BV108">
        <f>IF(AND($L108&lt;=$P$2,62&lt;=$P$2),INDEX(WH_Backend!$DZ$6:$IO$125,$L108,62),0)</f>
        <v>0</v>
      </c>
      <c r="BW108">
        <f>IF(AND($L108&lt;=$P$2,63&lt;=$P$2),INDEX(WH_Backend!$DZ$6:$IO$125,$L108,63),0)</f>
        <v>0</v>
      </c>
      <c r="BX108">
        <f>IF(AND($L108&lt;=$P$2,64&lt;=$P$2),INDEX(WH_Backend!$DZ$6:$IO$125,$L108,64),0)</f>
        <v>0</v>
      </c>
      <c r="BY108">
        <f>IF(AND($L108&lt;=$P$2,65&lt;=$P$2),INDEX(WH_Backend!$DZ$6:$IO$125,$L108,65),0)</f>
        <v>0</v>
      </c>
      <c r="BZ108">
        <f>IF(AND($L108&lt;=$P$2,66&lt;=$P$2),INDEX(WH_Backend!$DZ$6:$IO$125,$L108,66),0)</f>
        <v>0</v>
      </c>
      <c r="CA108">
        <f>IF(AND($L108&lt;=$P$2,67&lt;=$P$2),INDEX(WH_Backend!$DZ$6:$IO$125,$L108,67),0)</f>
        <v>0</v>
      </c>
      <c r="CB108">
        <f>IF(AND($L108&lt;=$P$2,68&lt;=$P$2),INDEX(WH_Backend!$DZ$6:$IO$125,$L108,68),0)</f>
        <v>0</v>
      </c>
      <c r="CC108">
        <f>IF(AND($L108&lt;=$P$2,69&lt;=$P$2),INDEX(WH_Backend!$DZ$6:$IO$125,$L108,69),0)</f>
        <v>0</v>
      </c>
      <c r="CD108">
        <f>IF(AND($L108&lt;=$P$2,70&lt;=$P$2),INDEX(WH_Backend!$DZ$6:$IO$125,$L108,70),0)</f>
        <v>0</v>
      </c>
      <c r="CE108">
        <f>IF(AND($L108&lt;=$P$2,71&lt;=$P$2),INDEX(WH_Backend!$DZ$6:$IO$125,$L108,71),0)</f>
        <v>0</v>
      </c>
      <c r="CF108">
        <f>IF(AND($L108&lt;=$P$2,72&lt;=$P$2),INDEX(WH_Backend!$DZ$6:$IO$125,$L108,72),0)</f>
        <v>0</v>
      </c>
      <c r="CG108">
        <f>IF(AND($L108&lt;=$P$2,73&lt;=$P$2),INDEX(WH_Backend!$DZ$6:$IO$125,$L108,73),0)</f>
        <v>0</v>
      </c>
      <c r="CH108">
        <f>IF(AND($L108&lt;=$P$2,74&lt;=$P$2),INDEX(WH_Backend!$DZ$6:$IO$125,$L108,74),0)</f>
        <v>0</v>
      </c>
      <c r="CI108">
        <f>IF(AND($L108&lt;=$P$2,75&lt;=$P$2),INDEX(WH_Backend!$DZ$6:$IO$125,$L108,75),0)</f>
        <v>0</v>
      </c>
      <c r="CJ108">
        <f>IF(AND($L108&lt;=$P$2,76&lt;=$P$2),INDEX(WH_Backend!$DZ$6:$IO$125,$L108,76),0)</f>
        <v>0</v>
      </c>
      <c r="CK108">
        <f>IF(AND($L108&lt;=$P$2,77&lt;=$P$2),INDEX(WH_Backend!$DZ$6:$IO$125,$L108,77),0)</f>
        <v>0</v>
      </c>
      <c r="CL108">
        <f>IF(AND($L108&lt;=$P$2,78&lt;=$P$2),INDEX(WH_Backend!$DZ$6:$IO$125,$L108,78),0)</f>
        <v>0</v>
      </c>
      <c r="CM108">
        <f>IF(AND($L108&lt;=$P$2,79&lt;=$P$2),INDEX(WH_Backend!$DZ$6:$IO$125,$L108,79),0)</f>
        <v>0</v>
      </c>
      <c r="CN108">
        <f>IF(AND($L108&lt;=$P$2,80&lt;=$P$2),INDEX(WH_Backend!$DZ$6:$IO$125,$L108,80),0)</f>
        <v>0</v>
      </c>
      <c r="CO108">
        <f>IF(AND($L108&lt;=$P$2,81&lt;=$P$2),INDEX(WH_Backend!$DZ$6:$IO$125,$L108,81),0)</f>
        <v>0</v>
      </c>
      <c r="CP108">
        <f>IF(AND($L108&lt;=$P$2,82&lt;=$P$2),INDEX(WH_Backend!$DZ$6:$IO$125,$L108,82),0)</f>
        <v>0</v>
      </c>
      <c r="CQ108">
        <f>IF(AND($L108&lt;=$P$2,83&lt;=$P$2),INDEX(WH_Backend!$DZ$6:$IO$125,$L108,83),0)</f>
        <v>0</v>
      </c>
      <c r="CR108">
        <f>IF(AND($L108&lt;=$P$2,84&lt;=$P$2),INDEX(WH_Backend!$DZ$6:$IO$125,$L108,84),0)</f>
        <v>0</v>
      </c>
      <c r="CS108">
        <f>IF(AND($L108&lt;=$P$2,85&lt;=$P$2),INDEX(WH_Backend!$DZ$6:$IO$125,$L108,85),0)</f>
        <v>0</v>
      </c>
      <c r="CT108">
        <f>IF(AND($L108&lt;=$P$2,86&lt;=$P$2),INDEX(WH_Backend!$DZ$6:$IO$125,$L108,86),0)</f>
        <v>0</v>
      </c>
      <c r="CU108">
        <f>IF(AND($L108&lt;=$P$2,87&lt;=$P$2),INDEX(WH_Backend!$DZ$6:$IO$125,$L108,87),0)</f>
        <v>0</v>
      </c>
      <c r="CV108">
        <f>IF(AND($L108&lt;=$P$2,88&lt;=$P$2),INDEX(WH_Backend!$DZ$6:$IO$125,$L108,88),0)</f>
        <v>0</v>
      </c>
      <c r="CW108">
        <f>IF(AND($L108&lt;=$P$2,89&lt;=$P$2),INDEX(WH_Backend!$DZ$6:$IO$125,$L108,89),0)</f>
        <v>0</v>
      </c>
      <c r="CX108">
        <f>IF(AND($L108&lt;=$P$2,90&lt;=$P$2),INDEX(WH_Backend!$DZ$6:$IO$125,$L108,90),0)</f>
        <v>0</v>
      </c>
      <c r="CY108">
        <f>IF(AND($L108&lt;=$P$2,91&lt;=$P$2),INDEX(WH_Backend!$DZ$6:$IO$125,$L108,91),0)</f>
        <v>0</v>
      </c>
      <c r="CZ108">
        <f>IF(AND($L108&lt;=$P$2,92&lt;=$P$2),INDEX(WH_Backend!$DZ$6:$IO$125,$L108,92),0)</f>
        <v>0</v>
      </c>
      <c r="DA108">
        <f>IF(AND($L108&lt;=$P$2,93&lt;=$P$2),INDEX(WH_Backend!$DZ$6:$IO$125,$L108,93),0)</f>
        <v>0</v>
      </c>
      <c r="DB108">
        <f>IF(AND($L108&lt;=$P$2,94&lt;=$P$2),INDEX(WH_Backend!$DZ$6:$IO$125,$L108,94),0)</f>
        <v>0</v>
      </c>
      <c r="DC108">
        <f>IF(AND($L108&lt;=$P$2,95&lt;=$P$2),INDEX(WH_Backend!$DZ$6:$IO$125,$L108,95),0)</f>
        <v>0</v>
      </c>
      <c r="DD108">
        <f>IF(AND($L108&lt;=$P$2,96&lt;=$P$2),INDEX(WH_Backend!$DZ$6:$IO$125,$L108,96),0)</f>
        <v>0</v>
      </c>
      <c r="DE108">
        <f>IF(AND($L108&lt;=$P$2,97&lt;=$P$2),INDEX(WH_Backend!$DZ$6:$IO$125,$L108,97),0)</f>
        <v>0</v>
      </c>
      <c r="DF108">
        <f>IF(AND($L108&lt;=$P$2,98&lt;=$P$2),INDEX(WH_Backend!$DZ$6:$IO$125,$L108,98),0)</f>
        <v>0</v>
      </c>
      <c r="DG108">
        <f>IF(AND($L108&lt;=$P$2,99&lt;=$P$2),INDEX(WH_Backend!$DZ$6:$IO$125,$L108,99),0)</f>
        <v>0</v>
      </c>
      <c r="DH108">
        <f>IF(AND($L108&lt;=$P$2,100&lt;=$P$2),INDEX(WH_Backend!$DZ$6:$IO$125,$L108,100),0)</f>
        <v>0</v>
      </c>
      <c r="DI108">
        <f>IF(AND($L108&lt;=$P$2,101&lt;=$P$2),INDEX(WH_Backend!$DZ$6:$IO$125,$L108,101),0)</f>
        <v>0</v>
      </c>
      <c r="DJ108">
        <f>IF(AND($L108&lt;=$P$2,102&lt;=$P$2),INDEX(WH_Backend!$DZ$6:$IO$125,$L108,102),0)</f>
        <v>0</v>
      </c>
      <c r="DK108">
        <f>IF(AND($L108&lt;=$P$2,103&lt;=$P$2),INDEX(WH_Backend!$DZ$6:$IO$125,$L108,103),0)</f>
        <v>0</v>
      </c>
      <c r="DL108">
        <f>IF(AND($L108&lt;=$P$2,104&lt;=$P$2),INDEX(WH_Backend!$DZ$6:$IO$125,$L108,104),0)</f>
        <v>0</v>
      </c>
      <c r="DM108">
        <f>IF(AND($L108&lt;=$P$2,105&lt;=$P$2),INDEX(WH_Backend!$DZ$6:$IO$125,$L108,105),0)</f>
        <v>0</v>
      </c>
      <c r="DN108">
        <f>IF(AND($L108&lt;=$P$2,106&lt;=$P$2),INDEX(WH_Backend!$DZ$6:$IO$125,$L108,106),0)</f>
        <v>0</v>
      </c>
      <c r="DO108">
        <f>IF(AND($L108&lt;=$P$2,107&lt;=$P$2),INDEX(WH_Backend!$DZ$6:$IO$125,$L108,107),0)</f>
        <v>0</v>
      </c>
      <c r="DP108">
        <f>IF(AND($L108&lt;=$P$2,108&lt;=$P$2),INDEX(WH_Backend!$DZ$6:$IO$125,$L108,108),0)</f>
        <v>0</v>
      </c>
      <c r="DQ108">
        <f>IF(AND($L108&lt;=$P$2,109&lt;=$P$2),INDEX(WH_Backend!$DZ$6:$IO$125,$L108,109),0)</f>
        <v>0</v>
      </c>
      <c r="DR108">
        <f>IF(AND($L108&lt;=$P$2,110&lt;=$P$2),INDEX(WH_Backend!$DZ$6:$IO$125,$L108,110),0)</f>
        <v>0</v>
      </c>
      <c r="DS108">
        <f>IF(AND($L108&lt;=$P$2,111&lt;=$P$2),INDEX(WH_Backend!$DZ$6:$IO$125,$L108,111),0)</f>
        <v>0</v>
      </c>
      <c r="DT108">
        <f>IF(AND($L108&lt;=$P$2,112&lt;=$P$2),INDEX(WH_Backend!$DZ$6:$IO$125,$L108,112),0)</f>
        <v>0</v>
      </c>
      <c r="DU108">
        <f>IF(AND($L108&lt;=$P$2,113&lt;=$P$2),INDEX(WH_Backend!$DZ$6:$IO$125,$L108,113),0)</f>
        <v>0</v>
      </c>
      <c r="DV108">
        <f>IF(AND($L108&lt;=$P$2,114&lt;=$P$2),INDEX(WH_Backend!$DZ$6:$IO$125,$L108,114),0)</f>
        <v>0</v>
      </c>
      <c r="DW108">
        <f>IF(AND($L108&lt;=$P$2,115&lt;=$P$2),INDEX(WH_Backend!$DZ$6:$IO$125,$L108,115),0)</f>
        <v>0</v>
      </c>
      <c r="DX108">
        <f>IF(AND($L108&lt;=$P$2,116&lt;=$P$2),INDEX(WH_Backend!$DZ$6:$IO$125,$L108,116),0)</f>
        <v>0</v>
      </c>
      <c r="DY108">
        <f>IF(AND($L108&lt;=$P$2,117&lt;=$P$2),INDEX(WH_Backend!$DZ$6:$IO$125,$L108,117),0)</f>
        <v>0</v>
      </c>
      <c r="DZ108">
        <f>IF(AND($L108&lt;=$P$2,118&lt;=$P$2),INDEX(WH_Backend!$DZ$6:$IO$125,$L108,118),0)</f>
        <v>0</v>
      </c>
      <c r="EA108">
        <f>IF(AND($L108&lt;=$P$2,119&lt;=$P$2),INDEX(WH_Backend!$DZ$6:$IO$125,$L108,119),0)</f>
        <v>0</v>
      </c>
      <c r="EB108">
        <f>IF(AND($L108&lt;=$P$2,120&lt;=$P$2),INDEX(WH_Backend!$DZ$6:$IO$125,$L108,120),0)</f>
        <v>0</v>
      </c>
    </row>
    <row r="109" spans="1:132" ht="15">
      <c r="A109" s="25">
        <f>IF(L109&lt;=$P$2,INDEX(WH_Backend!$E$6:$E$125,L109),0)</f>
        <v>0</v>
      </c>
      <c r="B109" s="25">
        <f t="array" ref="B109">IF(L109&lt;=$P$2,MMULT(M234:INDEX(M234:EF234,$P$2),$A$6:INDEX($A$6:$A$125,$P$2)),0)</f>
        <v>0</v>
      </c>
      <c r="C109" s="25">
        <f t="shared" si="3"/>
        <v>0</v>
      </c>
      <c r="E109" t="str">
        <f>IF(L109&lt;=$P$2,Inputs!A109,"")</f>
        <v/>
      </c>
      <c r="F109" s="25" t="str">
        <f>IF(L109&lt;=$P$2,Inputs!D109,"")</f>
        <v/>
      </c>
      <c r="G109" s="25" t="str">
        <f t="shared" si="5"/>
        <v/>
      </c>
      <c r="J109" t="str">
        <f>IF($L109&lt;=$E$2,WH_Numerical!$F109,"")</f>
        <v/>
      </c>
      <c r="L109" s="10">
        <v>104</v>
      </c>
      <c r="M109">
        <f>IF(AND($L109&lt;=$P$2,1&lt;=$P$2),INDEX(WH_Backend!$DZ$6:$IO$125,$L109,1),0)</f>
        <v>0</v>
      </c>
      <c r="N109">
        <f>IF(AND($L109&lt;=$P$2,2&lt;=$P$2),INDEX(WH_Backend!$DZ$6:$IO$125,$L109,2),0)</f>
        <v>0</v>
      </c>
      <c r="O109">
        <f>IF(AND($L109&lt;=$P$2,3&lt;=$P$2),INDEX(WH_Backend!$DZ$6:$IO$125,$L109,3),0)</f>
        <v>0</v>
      </c>
      <c r="P109">
        <f>IF(AND($L109&lt;=$P$2,4&lt;=$P$2),INDEX(WH_Backend!$DZ$6:$IO$125,$L109,4),0)</f>
        <v>0</v>
      </c>
      <c r="Q109">
        <f>IF(AND($L109&lt;=$P$2,5&lt;=$P$2),INDEX(WH_Backend!$DZ$6:$IO$125,$L109,5),0)</f>
        <v>0</v>
      </c>
      <c r="R109">
        <f>IF(AND($L109&lt;=$P$2,6&lt;=$P$2),INDEX(WH_Backend!$DZ$6:$IO$125,$L109,6),0)</f>
        <v>0</v>
      </c>
      <c r="S109">
        <f>IF(AND($L109&lt;=$P$2,7&lt;=$P$2),INDEX(WH_Backend!$DZ$6:$IO$125,$L109,7),0)</f>
        <v>0</v>
      </c>
      <c r="T109">
        <f>IF(AND($L109&lt;=$P$2,8&lt;=$P$2),INDEX(WH_Backend!$DZ$6:$IO$125,$L109,8),0)</f>
        <v>0</v>
      </c>
      <c r="U109">
        <f>IF(AND($L109&lt;=$P$2,9&lt;=$P$2),INDEX(WH_Backend!$DZ$6:$IO$125,$L109,9),0)</f>
        <v>0</v>
      </c>
      <c r="V109">
        <f>IF(AND($L109&lt;=$P$2,10&lt;=$P$2),INDEX(WH_Backend!$DZ$6:$IO$125,$L109,10),0)</f>
        <v>0</v>
      </c>
      <c r="W109">
        <f>IF(AND($L109&lt;=$P$2,11&lt;=$P$2),INDEX(WH_Backend!$DZ$6:$IO$125,$L109,11),0)</f>
        <v>0</v>
      </c>
      <c r="X109">
        <f>IF(AND($L109&lt;=$P$2,12&lt;=$P$2),INDEX(WH_Backend!$DZ$6:$IO$125,$L109,12),0)</f>
        <v>0</v>
      </c>
      <c r="Y109">
        <f>IF(AND($L109&lt;=$P$2,13&lt;=$P$2),INDEX(WH_Backend!$DZ$6:$IO$125,$L109,13),0)</f>
        <v>0</v>
      </c>
      <c r="Z109">
        <f>IF(AND($L109&lt;=$P$2,14&lt;=$P$2),INDEX(WH_Backend!$DZ$6:$IO$125,$L109,14),0)</f>
        <v>0</v>
      </c>
      <c r="AA109">
        <f>IF(AND($L109&lt;=$P$2,15&lt;=$P$2),INDEX(WH_Backend!$DZ$6:$IO$125,$L109,15),0)</f>
        <v>0</v>
      </c>
      <c r="AB109">
        <f>IF(AND($L109&lt;=$P$2,16&lt;=$P$2),INDEX(WH_Backend!$DZ$6:$IO$125,$L109,16),0)</f>
        <v>0</v>
      </c>
      <c r="AC109">
        <f>IF(AND($L109&lt;=$P$2,17&lt;=$P$2),INDEX(WH_Backend!$DZ$6:$IO$125,$L109,17),0)</f>
        <v>0</v>
      </c>
      <c r="AD109">
        <f>IF(AND($L109&lt;=$P$2,18&lt;=$P$2),INDEX(WH_Backend!$DZ$6:$IO$125,$L109,18),0)</f>
        <v>0</v>
      </c>
      <c r="AE109">
        <f>IF(AND($L109&lt;=$P$2,19&lt;=$P$2),INDEX(WH_Backend!$DZ$6:$IO$125,$L109,19),0)</f>
        <v>0</v>
      </c>
      <c r="AF109">
        <f>IF(AND($L109&lt;=$P$2,20&lt;=$P$2),INDEX(WH_Backend!$DZ$6:$IO$125,$L109,20),0)</f>
        <v>0</v>
      </c>
      <c r="AG109">
        <f>IF(AND($L109&lt;=$P$2,21&lt;=$P$2),INDEX(WH_Backend!$DZ$6:$IO$125,$L109,21),0)</f>
        <v>0</v>
      </c>
      <c r="AH109">
        <f>IF(AND($L109&lt;=$P$2,22&lt;=$P$2),INDEX(WH_Backend!$DZ$6:$IO$125,$L109,22),0)</f>
        <v>0</v>
      </c>
      <c r="AI109">
        <f>IF(AND($L109&lt;=$P$2,23&lt;=$P$2),INDEX(WH_Backend!$DZ$6:$IO$125,$L109,23),0)</f>
        <v>0</v>
      </c>
      <c r="AJ109">
        <f>IF(AND($L109&lt;=$P$2,24&lt;=$P$2),INDEX(WH_Backend!$DZ$6:$IO$125,$L109,24),0)</f>
        <v>0</v>
      </c>
      <c r="AK109">
        <f>IF(AND($L109&lt;=$P$2,25&lt;=$P$2),INDEX(WH_Backend!$DZ$6:$IO$125,$L109,25),0)</f>
        <v>0</v>
      </c>
      <c r="AL109">
        <f>IF(AND($L109&lt;=$P$2,26&lt;=$P$2),INDEX(WH_Backend!$DZ$6:$IO$125,$L109,26),0)</f>
        <v>0</v>
      </c>
      <c r="AM109">
        <f>IF(AND($L109&lt;=$P$2,27&lt;=$P$2),INDEX(WH_Backend!$DZ$6:$IO$125,$L109,27),0)</f>
        <v>0</v>
      </c>
      <c r="AN109">
        <f>IF(AND($L109&lt;=$P$2,28&lt;=$P$2),INDEX(WH_Backend!$DZ$6:$IO$125,$L109,28),0)</f>
        <v>0</v>
      </c>
      <c r="AO109">
        <f>IF(AND($L109&lt;=$P$2,29&lt;=$P$2),INDEX(WH_Backend!$DZ$6:$IO$125,$L109,29),0)</f>
        <v>0</v>
      </c>
      <c r="AP109">
        <f>IF(AND($L109&lt;=$P$2,30&lt;=$P$2),INDEX(WH_Backend!$DZ$6:$IO$125,$L109,30),0)</f>
        <v>0</v>
      </c>
      <c r="AQ109">
        <f>IF(AND($L109&lt;=$P$2,31&lt;=$P$2),INDEX(WH_Backend!$DZ$6:$IO$125,$L109,31),0)</f>
        <v>0</v>
      </c>
      <c r="AR109">
        <f>IF(AND($L109&lt;=$P$2,32&lt;=$P$2),INDEX(WH_Backend!$DZ$6:$IO$125,$L109,32),0)</f>
        <v>0</v>
      </c>
      <c r="AS109">
        <f>IF(AND($L109&lt;=$P$2,33&lt;=$P$2),INDEX(WH_Backend!$DZ$6:$IO$125,$L109,33),0)</f>
        <v>0</v>
      </c>
      <c r="AT109">
        <f>IF(AND($L109&lt;=$P$2,34&lt;=$P$2),INDEX(WH_Backend!$DZ$6:$IO$125,$L109,34),0)</f>
        <v>0</v>
      </c>
      <c r="AU109">
        <f>IF(AND($L109&lt;=$P$2,35&lt;=$P$2),INDEX(WH_Backend!$DZ$6:$IO$125,$L109,35),0)</f>
        <v>0</v>
      </c>
      <c r="AV109">
        <f>IF(AND($L109&lt;=$P$2,36&lt;=$P$2),INDEX(WH_Backend!$DZ$6:$IO$125,$L109,36),0)</f>
        <v>0</v>
      </c>
      <c r="AW109">
        <f>IF(AND($L109&lt;=$P$2,37&lt;=$P$2),INDEX(WH_Backend!$DZ$6:$IO$125,$L109,37),0)</f>
        <v>0</v>
      </c>
      <c r="AX109">
        <f>IF(AND($L109&lt;=$P$2,38&lt;=$P$2),INDEX(WH_Backend!$DZ$6:$IO$125,$L109,38),0)</f>
        <v>0</v>
      </c>
      <c r="AY109">
        <f>IF(AND($L109&lt;=$P$2,39&lt;=$P$2),INDEX(WH_Backend!$DZ$6:$IO$125,$L109,39),0)</f>
        <v>0</v>
      </c>
      <c r="AZ109">
        <f>IF(AND($L109&lt;=$P$2,40&lt;=$P$2),INDEX(WH_Backend!$DZ$6:$IO$125,$L109,40),0)</f>
        <v>0</v>
      </c>
      <c r="BA109">
        <f>IF(AND($L109&lt;=$P$2,41&lt;=$P$2),INDEX(WH_Backend!$DZ$6:$IO$125,$L109,41),0)</f>
        <v>0</v>
      </c>
      <c r="BB109">
        <f>IF(AND($L109&lt;=$P$2,42&lt;=$P$2),INDEX(WH_Backend!$DZ$6:$IO$125,$L109,42),0)</f>
        <v>0</v>
      </c>
      <c r="BC109">
        <f>IF(AND($L109&lt;=$P$2,43&lt;=$P$2),INDEX(WH_Backend!$DZ$6:$IO$125,$L109,43),0)</f>
        <v>0</v>
      </c>
      <c r="BD109">
        <f>IF(AND($L109&lt;=$P$2,44&lt;=$P$2),INDEX(WH_Backend!$DZ$6:$IO$125,$L109,44),0)</f>
        <v>0</v>
      </c>
      <c r="BE109">
        <f>IF(AND($L109&lt;=$P$2,45&lt;=$P$2),INDEX(WH_Backend!$DZ$6:$IO$125,$L109,45),0)</f>
        <v>0</v>
      </c>
      <c r="BF109">
        <f>IF(AND($L109&lt;=$P$2,46&lt;=$P$2),INDEX(WH_Backend!$DZ$6:$IO$125,$L109,46),0)</f>
        <v>0</v>
      </c>
      <c r="BG109">
        <f>IF(AND($L109&lt;=$P$2,47&lt;=$P$2),INDEX(WH_Backend!$DZ$6:$IO$125,$L109,47),0)</f>
        <v>0</v>
      </c>
      <c r="BH109">
        <f>IF(AND($L109&lt;=$P$2,48&lt;=$P$2),INDEX(WH_Backend!$DZ$6:$IO$125,$L109,48),0)</f>
        <v>0</v>
      </c>
      <c r="BI109">
        <f>IF(AND($L109&lt;=$P$2,49&lt;=$P$2),INDEX(WH_Backend!$DZ$6:$IO$125,$L109,49),0)</f>
        <v>0</v>
      </c>
      <c r="BJ109">
        <f>IF(AND($L109&lt;=$P$2,50&lt;=$P$2),INDEX(WH_Backend!$DZ$6:$IO$125,$L109,50),0)</f>
        <v>0</v>
      </c>
      <c r="BK109">
        <f>IF(AND($L109&lt;=$P$2,51&lt;=$P$2),INDEX(WH_Backend!$DZ$6:$IO$125,$L109,51),0)</f>
        <v>0</v>
      </c>
      <c r="BL109">
        <f>IF(AND($L109&lt;=$P$2,52&lt;=$P$2),INDEX(WH_Backend!$DZ$6:$IO$125,$L109,52),0)</f>
        <v>0</v>
      </c>
      <c r="BM109">
        <f>IF(AND($L109&lt;=$P$2,53&lt;=$P$2),INDEX(WH_Backend!$DZ$6:$IO$125,$L109,53),0)</f>
        <v>0</v>
      </c>
      <c r="BN109">
        <f>IF(AND($L109&lt;=$P$2,54&lt;=$P$2),INDEX(WH_Backend!$DZ$6:$IO$125,$L109,54),0)</f>
        <v>0</v>
      </c>
      <c r="BO109">
        <f>IF(AND($L109&lt;=$P$2,55&lt;=$P$2),INDEX(WH_Backend!$DZ$6:$IO$125,$L109,55),0)</f>
        <v>0</v>
      </c>
      <c r="BP109">
        <f>IF(AND($L109&lt;=$P$2,56&lt;=$P$2),INDEX(WH_Backend!$DZ$6:$IO$125,$L109,56),0)</f>
        <v>0</v>
      </c>
      <c r="BQ109">
        <f>IF(AND($L109&lt;=$P$2,57&lt;=$P$2),INDEX(WH_Backend!$DZ$6:$IO$125,$L109,57),0)</f>
        <v>0</v>
      </c>
      <c r="BR109">
        <f>IF(AND($L109&lt;=$P$2,58&lt;=$P$2),INDEX(WH_Backend!$DZ$6:$IO$125,$L109,58),0)</f>
        <v>0</v>
      </c>
      <c r="BS109">
        <f>IF(AND($L109&lt;=$P$2,59&lt;=$P$2),INDEX(WH_Backend!$DZ$6:$IO$125,$L109,59),0)</f>
        <v>0</v>
      </c>
      <c r="BT109">
        <f>IF(AND($L109&lt;=$P$2,60&lt;=$P$2),INDEX(WH_Backend!$DZ$6:$IO$125,$L109,60),0)</f>
        <v>0</v>
      </c>
      <c r="BU109">
        <f>IF(AND($L109&lt;=$P$2,61&lt;=$P$2),INDEX(WH_Backend!$DZ$6:$IO$125,$L109,61),0)</f>
        <v>0</v>
      </c>
      <c r="BV109">
        <f>IF(AND($L109&lt;=$P$2,62&lt;=$P$2),INDEX(WH_Backend!$DZ$6:$IO$125,$L109,62),0)</f>
        <v>0</v>
      </c>
      <c r="BW109">
        <f>IF(AND($L109&lt;=$P$2,63&lt;=$P$2),INDEX(WH_Backend!$DZ$6:$IO$125,$L109,63),0)</f>
        <v>0</v>
      </c>
      <c r="BX109">
        <f>IF(AND($L109&lt;=$P$2,64&lt;=$P$2),INDEX(WH_Backend!$DZ$6:$IO$125,$L109,64),0)</f>
        <v>0</v>
      </c>
      <c r="BY109">
        <f>IF(AND($L109&lt;=$P$2,65&lt;=$P$2),INDEX(WH_Backend!$DZ$6:$IO$125,$L109,65),0)</f>
        <v>0</v>
      </c>
      <c r="BZ109">
        <f>IF(AND($L109&lt;=$P$2,66&lt;=$P$2),INDEX(WH_Backend!$DZ$6:$IO$125,$L109,66),0)</f>
        <v>0</v>
      </c>
      <c r="CA109">
        <f>IF(AND($L109&lt;=$P$2,67&lt;=$P$2),INDEX(WH_Backend!$DZ$6:$IO$125,$L109,67),0)</f>
        <v>0</v>
      </c>
      <c r="CB109">
        <f>IF(AND($L109&lt;=$P$2,68&lt;=$P$2),INDEX(WH_Backend!$DZ$6:$IO$125,$L109,68),0)</f>
        <v>0</v>
      </c>
      <c r="CC109">
        <f>IF(AND($L109&lt;=$P$2,69&lt;=$P$2),INDEX(WH_Backend!$DZ$6:$IO$125,$L109,69),0)</f>
        <v>0</v>
      </c>
      <c r="CD109">
        <f>IF(AND($L109&lt;=$P$2,70&lt;=$P$2),INDEX(WH_Backend!$DZ$6:$IO$125,$L109,70),0)</f>
        <v>0</v>
      </c>
      <c r="CE109">
        <f>IF(AND($L109&lt;=$P$2,71&lt;=$P$2),INDEX(WH_Backend!$DZ$6:$IO$125,$L109,71),0)</f>
        <v>0</v>
      </c>
      <c r="CF109">
        <f>IF(AND($L109&lt;=$P$2,72&lt;=$P$2),INDEX(WH_Backend!$DZ$6:$IO$125,$L109,72),0)</f>
        <v>0</v>
      </c>
      <c r="CG109">
        <f>IF(AND($L109&lt;=$P$2,73&lt;=$P$2),INDEX(WH_Backend!$DZ$6:$IO$125,$L109,73),0)</f>
        <v>0</v>
      </c>
      <c r="CH109">
        <f>IF(AND($L109&lt;=$P$2,74&lt;=$P$2),INDEX(WH_Backend!$DZ$6:$IO$125,$L109,74),0)</f>
        <v>0</v>
      </c>
      <c r="CI109">
        <f>IF(AND($L109&lt;=$P$2,75&lt;=$P$2),INDEX(WH_Backend!$DZ$6:$IO$125,$L109,75),0)</f>
        <v>0</v>
      </c>
      <c r="CJ109">
        <f>IF(AND($L109&lt;=$P$2,76&lt;=$P$2),INDEX(WH_Backend!$DZ$6:$IO$125,$L109,76),0)</f>
        <v>0</v>
      </c>
      <c r="CK109">
        <f>IF(AND($L109&lt;=$P$2,77&lt;=$P$2),INDEX(WH_Backend!$DZ$6:$IO$125,$L109,77),0)</f>
        <v>0</v>
      </c>
      <c r="CL109">
        <f>IF(AND($L109&lt;=$P$2,78&lt;=$P$2),INDEX(WH_Backend!$DZ$6:$IO$125,$L109,78),0)</f>
        <v>0</v>
      </c>
      <c r="CM109">
        <f>IF(AND($L109&lt;=$P$2,79&lt;=$P$2),INDEX(WH_Backend!$DZ$6:$IO$125,$L109,79),0)</f>
        <v>0</v>
      </c>
      <c r="CN109">
        <f>IF(AND($L109&lt;=$P$2,80&lt;=$P$2),INDEX(WH_Backend!$DZ$6:$IO$125,$L109,80),0)</f>
        <v>0</v>
      </c>
      <c r="CO109">
        <f>IF(AND($L109&lt;=$P$2,81&lt;=$P$2),INDEX(WH_Backend!$DZ$6:$IO$125,$L109,81),0)</f>
        <v>0</v>
      </c>
      <c r="CP109">
        <f>IF(AND($L109&lt;=$P$2,82&lt;=$P$2),INDEX(WH_Backend!$DZ$6:$IO$125,$L109,82),0)</f>
        <v>0</v>
      </c>
      <c r="CQ109">
        <f>IF(AND($L109&lt;=$P$2,83&lt;=$P$2),INDEX(WH_Backend!$DZ$6:$IO$125,$L109,83),0)</f>
        <v>0</v>
      </c>
      <c r="CR109">
        <f>IF(AND($L109&lt;=$P$2,84&lt;=$P$2),INDEX(WH_Backend!$DZ$6:$IO$125,$L109,84),0)</f>
        <v>0</v>
      </c>
      <c r="CS109">
        <f>IF(AND($L109&lt;=$P$2,85&lt;=$P$2),INDEX(WH_Backend!$DZ$6:$IO$125,$L109,85),0)</f>
        <v>0</v>
      </c>
      <c r="CT109">
        <f>IF(AND($L109&lt;=$P$2,86&lt;=$P$2),INDEX(WH_Backend!$DZ$6:$IO$125,$L109,86),0)</f>
        <v>0</v>
      </c>
      <c r="CU109">
        <f>IF(AND($L109&lt;=$P$2,87&lt;=$P$2),INDEX(WH_Backend!$DZ$6:$IO$125,$L109,87),0)</f>
        <v>0</v>
      </c>
      <c r="CV109">
        <f>IF(AND($L109&lt;=$P$2,88&lt;=$P$2),INDEX(WH_Backend!$DZ$6:$IO$125,$L109,88),0)</f>
        <v>0</v>
      </c>
      <c r="CW109">
        <f>IF(AND($L109&lt;=$P$2,89&lt;=$P$2),INDEX(WH_Backend!$DZ$6:$IO$125,$L109,89),0)</f>
        <v>0</v>
      </c>
      <c r="CX109">
        <f>IF(AND($L109&lt;=$P$2,90&lt;=$P$2),INDEX(WH_Backend!$DZ$6:$IO$125,$L109,90),0)</f>
        <v>0</v>
      </c>
      <c r="CY109">
        <f>IF(AND($L109&lt;=$P$2,91&lt;=$P$2),INDEX(WH_Backend!$DZ$6:$IO$125,$L109,91),0)</f>
        <v>0</v>
      </c>
      <c r="CZ109">
        <f>IF(AND($L109&lt;=$P$2,92&lt;=$P$2),INDEX(WH_Backend!$DZ$6:$IO$125,$L109,92),0)</f>
        <v>0</v>
      </c>
      <c r="DA109">
        <f>IF(AND($L109&lt;=$P$2,93&lt;=$P$2),INDEX(WH_Backend!$DZ$6:$IO$125,$L109,93),0)</f>
        <v>0</v>
      </c>
      <c r="DB109">
        <f>IF(AND($L109&lt;=$P$2,94&lt;=$P$2),INDEX(WH_Backend!$DZ$6:$IO$125,$L109,94),0)</f>
        <v>0</v>
      </c>
      <c r="DC109">
        <f>IF(AND($L109&lt;=$P$2,95&lt;=$P$2),INDEX(WH_Backend!$DZ$6:$IO$125,$L109,95),0)</f>
        <v>0</v>
      </c>
      <c r="DD109">
        <f>IF(AND($L109&lt;=$P$2,96&lt;=$P$2),INDEX(WH_Backend!$DZ$6:$IO$125,$L109,96),0)</f>
        <v>0</v>
      </c>
      <c r="DE109">
        <f>IF(AND($L109&lt;=$P$2,97&lt;=$P$2),INDEX(WH_Backend!$DZ$6:$IO$125,$L109,97),0)</f>
        <v>0</v>
      </c>
      <c r="DF109">
        <f>IF(AND($L109&lt;=$P$2,98&lt;=$P$2),INDEX(WH_Backend!$DZ$6:$IO$125,$L109,98),0)</f>
        <v>0</v>
      </c>
      <c r="DG109">
        <f>IF(AND($L109&lt;=$P$2,99&lt;=$P$2),INDEX(WH_Backend!$DZ$6:$IO$125,$L109,99),0)</f>
        <v>0</v>
      </c>
      <c r="DH109">
        <f>IF(AND($L109&lt;=$P$2,100&lt;=$P$2),INDEX(WH_Backend!$DZ$6:$IO$125,$L109,100),0)</f>
        <v>0</v>
      </c>
      <c r="DI109">
        <f>IF(AND($L109&lt;=$P$2,101&lt;=$P$2),INDEX(WH_Backend!$DZ$6:$IO$125,$L109,101),0)</f>
        <v>0</v>
      </c>
      <c r="DJ109">
        <f>IF(AND($L109&lt;=$P$2,102&lt;=$P$2),INDEX(WH_Backend!$DZ$6:$IO$125,$L109,102),0)</f>
        <v>0</v>
      </c>
      <c r="DK109">
        <f>IF(AND($L109&lt;=$P$2,103&lt;=$P$2),INDEX(WH_Backend!$DZ$6:$IO$125,$L109,103),0)</f>
        <v>0</v>
      </c>
      <c r="DL109">
        <f>IF(AND($L109&lt;=$P$2,104&lt;=$P$2),INDEX(WH_Backend!$DZ$6:$IO$125,$L109,104),0)</f>
        <v>0</v>
      </c>
      <c r="DM109">
        <f>IF(AND($L109&lt;=$P$2,105&lt;=$P$2),INDEX(WH_Backend!$DZ$6:$IO$125,$L109,105),0)</f>
        <v>0</v>
      </c>
      <c r="DN109">
        <f>IF(AND($L109&lt;=$P$2,106&lt;=$P$2),INDEX(WH_Backend!$DZ$6:$IO$125,$L109,106),0)</f>
        <v>0</v>
      </c>
      <c r="DO109">
        <f>IF(AND($L109&lt;=$P$2,107&lt;=$P$2),INDEX(WH_Backend!$DZ$6:$IO$125,$L109,107),0)</f>
        <v>0</v>
      </c>
      <c r="DP109">
        <f>IF(AND($L109&lt;=$P$2,108&lt;=$P$2),INDEX(WH_Backend!$DZ$6:$IO$125,$L109,108),0)</f>
        <v>0</v>
      </c>
      <c r="DQ109">
        <f>IF(AND($L109&lt;=$P$2,109&lt;=$P$2),INDEX(WH_Backend!$DZ$6:$IO$125,$L109,109),0)</f>
        <v>0</v>
      </c>
      <c r="DR109">
        <f>IF(AND($L109&lt;=$P$2,110&lt;=$P$2),INDEX(WH_Backend!$DZ$6:$IO$125,$L109,110),0)</f>
        <v>0</v>
      </c>
      <c r="DS109">
        <f>IF(AND($L109&lt;=$P$2,111&lt;=$P$2),INDEX(WH_Backend!$DZ$6:$IO$125,$L109,111),0)</f>
        <v>0</v>
      </c>
      <c r="DT109">
        <f>IF(AND($L109&lt;=$P$2,112&lt;=$P$2),INDEX(WH_Backend!$DZ$6:$IO$125,$L109,112),0)</f>
        <v>0</v>
      </c>
      <c r="DU109">
        <f>IF(AND($L109&lt;=$P$2,113&lt;=$P$2),INDEX(WH_Backend!$DZ$6:$IO$125,$L109,113),0)</f>
        <v>0</v>
      </c>
      <c r="DV109">
        <f>IF(AND($L109&lt;=$P$2,114&lt;=$P$2),INDEX(WH_Backend!$DZ$6:$IO$125,$L109,114),0)</f>
        <v>0</v>
      </c>
      <c r="DW109">
        <f>IF(AND($L109&lt;=$P$2,115&lt;=$P$2),INDEX(WH_Backend!$DZ$6:$IO$125,$L109,115),0)</f>
        <v>0</v>
      </c>
      <c r="DX109">
        <f>IF(AND($L109&lt;=$P$2,116&lt;=$P$2),INDEX(WH_Backend!$DZ$6:$IO$125,$L109,116),0)</f>
        <v>0</v>
      </c>
      <c r="DY109">
        <f>IF(AND($L109&lt;=$P$2,117&lt;=$P$2),INDEX(WH_Backend!$DZ$6:$IO$125,$L109,117),0)</f>
        <v>0</v>
      </c>
      <c r="DZ109">
        <f>IF(AND($L109&lt;=$P$2,118&lt;=$P$2),INDEX(WH_Backend!$DZ$6:$IO$125,$L109,118),0)</f>
        <v>0</v>
      </c>
      <c r="EA109">
        <f>IF(AND($L109&lt;=$P$2,119&lt;=$P$2),INDEX(WH_Backend!$DZ$6:$IO$125,$L109,119),0)</f>
        <v>0</v>
      </c>
      <c r="EB109">
        <f>IF(AND($L109&lt;=$P$2,120&lt;=$P$2),INDEX(WH_Backend!$DZ$6:$IO$125,$L109,120),0)</f>
        <v>0</v>
      </c>
    </row>
    <row r="110" spans="1:132" ht="15">
      <c r="A110" s="25">
        <f>IF(L110&lt;=$P$2,INDEX(WH_Backend!$E$6:$E$125,L110),0)</f>
        <v>0</v>
      </c>
      <c r="B110" s="25">
        <f t="array" ref="B110">IF(L110&lt;=$P$2,MMULT(M235:INDEX(M235:EF235,$P$2),$A$6:INDEX($A$6:$A$125,$P$2)),0)</f>
        <v>0</v>
      </c>
      <c r="C110" s="25">
        <f t="shared" si="3"/>
        <v>0</v>
      </c>
      <c r="E110" t="str">
        <f>IF(L110&lt;=$P$2,Inputs!A110,"")</f>
        <v/>
      </c>
      <c r="F110" s="25" t="str">
        <f>IF(L110&lt;=$P$2,Inputs!D110,"")</f>
        <v/>
      </c>
      <c r="G110" s="25" t="str">
        <f t="shared" si="5"/>
        <v/>
      </c>
      <c r="J110" t="str">
        <f>IF($L110&lt;=$E$2,WH_Numerical!$F110,"")</f>
        <v/>
      </c>
      <c r="L110" s="10">
        <v>105</v>
      </c>
      <c r="M110">
        <f>IF(AND($L110&lt;=$P$2,1&lt;=$P$2),INDEX(WH_Backend!$DZ$6:$IO$125,$L110,1),0)</f>
        <v>0</v>
      </c>
      <c r="N110">
        <f>IF(AND($L110&lt;=$P$2,2&lt;=$P$2),INDEX(WH_Backend!$DZ$6:$IO$125,$L110,2),0)</f>
        <v>0</v>
      </c>
      <c r="O110">
        <f>IF(AND($L110&lt;=$P$2,3&lt;=$P$2),INDEX(WH_Backend!$DZ$6:$IO$125,$L110,3),0)</f>
        <v>0</v>
      </c>
      <c r="P110">
        <f>IF(AND($L110&lt;=$P$2,4&lt;=$P$2),INDEX(WH_Backend!$DZ$6:$IO$125,$L110,4),0)</f>
        <v>0</v>
      </c>
      <c r="Q110">
        <f>IF(AND($L110&lt;=$P$2,5&lt;=$P$2),INDEX(WH_Backend!$DZ$6:$IO$125,$L110,5),0)</f>
        <v>0</v>
      </c>
      <c r="R110">
        <f>IF(AND($L110&lt;=$P$2,6&lt;=$P$2),INDEX(WH_Backend!$DZ$6:$IO$125,$L110,6),0)</f>
        <v>0</v>
      </c>
      <c r="S110">
        <f>IF(AND($L110&lt;=$P$2,7&lt;=$P$2),INDEX(WH_Backend!$DZ$6:$IO$125,$L110,7),0)</f>
        <v>0</v>
      </c>
      <c r="T110">
        <f>IF(AND($L110&lt;=$P$2,8&lt;=$P$2),INDEX(WH_Backend!$DZ$6:$IO$125,$L110,8),0)</f>
        <v>0</v>
      </c>
      <c r="U110">
        <f>IF(AND($L110&lt;=$P$2,9&lt;=$P$2),INDEX(WH_Backend!$DZ$6:$IO$125,$L110,9),0)</f>
        <v>0</v>
      </c>
      <c r="V110">
        <f>IF(AND($L110&lt;=$P$2,10&lt;=$P$2),INDEX(WH_Backend!$DZ$6:$IO$125,$L110,10),0)</f>
        <v>0</v>
      </c>
      <c r="W110">
        <f>IF(AND($L110&lt;=$P$2,11&lt;=$P$2),INDEX(WH_Backend!$DZ$6:$IO$125,$L110,11),0)</f>
        <v>0</v>
      </c>
      <c r="X110">
        <f>IF(AND($L110&lt;=$P$2,12&lt;=$P$2),INDEX(WH_Backend!$DZ$6:$IO$125,$L110,12),0)</f>
        <v>0</v>
      </c>
      <c r="Y110">
        <f>IF(AND($L110&lt;=$P$2,13&lt;=$P$2),INDEX(WH_Backend!$DZ$6:$IO$125,$L110,13),0)</f>
        <v>0</v>
      </c>
      <c r="Z110">
        <f>IF(AND($L110&lt;=$P$2,14&lt;=$P$2),INDEX(WH_Backend!$DZ$6:$IO$125,$L110,14),0)</f>
        <v>0</v>
      </c>
      <c r="AA110">
        <f>IF(AND($L110&lt;=$P$2,15&lt;=$P$2),INDEX(WH_Backend!$DZ$6:$IO$125,$L110,15),0)</f>
        <v>0</v>
      </c>
      <c r="AB110">
        <f>IF(AND($L110&lt;=$P$2,16&lt;=$P$2),INDEX(WH_Backend!$DZ$6:$IO$125,$L110,16),0)</f>
        <v>0</v>
      </c>
      <c r="AC110">
        <f>IF(AND($L110&lt;=$P$2,17&lt;=$P$2),INDEX(WH_Backend!$DZ$6:$IO$125,$L110,17),0)</f>
        <v>0</v>
      </c>
      <c r="AD110">
        <f>IF(AND($L110&lt;=$P$2,18&lt;=$P$2),INDEX(WH_Backend!$DZ$6:$IO$125,$L110,18),0)</f>
        <v>0</v>
      </c>
      <c r="AE110">
        <f>IF(AND($L110&lt;=$P$2,19&lt;=$P$2),INDEX(WH_Backend!$DZ$6:$IO$125,$L110,19),0)</f>
        <v>0</v>
      </c>
      <c r="AF110">
        <f>IF(AND($L110&lt;=$P$2,20&lt;=$P$2),INDEX(WH_Backend!$DZ$6:$IO$125,$L110,20),0)</f>
        <v>0</v>
      </c>
      <c r="AG110">
        <f>IF(AND($L110&lt;=$P$2,21&lt;=$P$2),INDEX(WH_Backend!$DZ$6:$IO$125,$L110,21),0)</f>
        <v>0</v>
      </c>
      <c r="AH110">
        <f>IF(AND($L110&lt;=$P$2,22&lt;=$P$2),INDEX(WH_Backend!$DZ$6:$IO$125,$L110,22),0)</f>
        <v>0</v>
      </c>
      <c r="AI110">
        <f>IF(AND($L110&lt;=$P$2,23&lt;=$P$2),INDEX(WH_Backend!$DZ$6:$IO$125,$L110,23),0)</f>
        <v>0</v>
      </c>
      <c r="AJ110">
        <f>IF(AND($L110&lt;=$P$2,24&lt;=$P$2),INDEX(WH_Backend!$DZ$6:$IO$125,$L110,24),0)</f>
        <v>0</v>
      </c>
      <c r="AK110">
        <f>IF(AND($L110&lt;=$P$2,25&lt;=$P$2),INDEX(WH_Backend!$DZ$6:$IO$125,$L110,25),0)</f>
        <v>0</v>
      </c>
      <c r="AL110">
        <f>IF(AND($L110&lt;=$P$2,26&lt;=$P$2),INDEX(WH_Backend!$DZ$6:$IO$125,$L110,26),0)</f>
        <v>0</v>
      </c>
      <c r="AM110">
        <f>IF(AND($L110&lt;=$P$2,27&lt;=$P$2),INDEX(WH_Backend!$DZ$6:$IO$125,$L110,27),0)</f>
        <v>0</v>
      </c>
      <c r="AN110">
        <f>IF(AND($L110&lt;=$P$2,28&lt;=$P$2),INDEX(WH_Backend!$DZ$6:$IO$125,$L110,28),0)</f>
        <v>0</v>
      </c>
      <c r="AO110">
        <f>IF(AND($L110&lt;=$P$2,29&lt;=$P$2),INDEX(WH_Backend!$DZ$6:$IO$125,$L110,29),0)</f>
        <v>0</v>
      </c>
      <c r="AP110">
        <f>IF(AND($L110&lt;=$P$2,30&lt;=$P$2),INDEX(WH_Backend!$DZ$6:$IO$125,$L110,30),0)</f>
        <v>0</v>
      </c>
      <c r="AQ110">
        <f>IF(AND($L110&lt;=$P$2,31&lt;=$P$2),INDEX(WH_Backend!$DZ$6:$IO$125,$L110,31),0)</f>
        <v>0</v>
      </c>
      <c r="AR110">
        <f>IF(AND($L110&lt;=$P$2,32&lt;=$P$2),INDEX(WH_Backend!$DZ$6:$IO$125,$L110,32),0)</f>
        <v>0</v>
      </c>
      <c r="AS110">
        <f>IF(AND($L110&lt;=$P$2,33&lt;=$P$2),INDEX(WH_Backend!$DZ$6:$IO$125,$L110,33),0)</f>
        <v>0</v>
      </c>
      <c r="AT110">
        <f>IF(AND($L110&lt;=$P$2,34&lt;=$P$2),INDEX(WH_Backend!$DZ$6:$IO$125,$L110,34),0)</f>
        <v>0</v>
      </c>
      <c r="AU110">
        <f>IF(AND($L110&lt;=$P$2,35&lt;=$P$2),INDEX(WH_Backend!$DZ$6:$IO$125,$L110,35),0)</f>
        <v>0</v>
      </c>
      <c r="AV110">
        <f>IF(AND($L110&lt;=$P$2,36&lt;=$P$2),INDEX(WH_Backend!$DZ$6:$IO$125,$L110,36),0)</f>
        <v>0</v>
      </c>
      <c r="AW110">
        <f>IF(AND($L110&lt;=$P$2,37&lt;=$P$2),INDEX(WH_Backend!$DZ$6:$IO$125,$L110,37),0)</f>
        <v>0</v>
      </c>
      <c r="AX110">
        <f>IF(AND($L110&lt;=$P$2,38&lt;=$P$2),INDEX(WH_Backend!$DZ$6:$IO$125,$L110,38),0)</f>
        <v>0</v>
      </c>
      <c r="AY110">
        <f>IF(AND($L110&lt;=$P$2,39&lt;=$P$2),INDEX(WH_Backend!$DZ$6:$IO$125,$L110,39),0)</f>
        <v>0</v>
      </c>
      <c r="AZ110">
        <f>IF(AND($L110&lt;=$P$2,40&lt;=$P$2),INDEX(WH_Backend!$DZ$6:$IO$125,$L110,40),0)</f>
        <v>0</v>
      </c>
      <c r="BA110">
        <f>IF(AND($L110&lt;=$P$2,41&lt;=$P$2),INDEX(WH_Backend!$DZ$6:$IO$125,$L110,41),0)</f>
        <v>0</v>
      </c>
      <c r="BB110">
        <f>IF(AND($L110&lt;=$P$2,42&lt;=$P$2),INDEX(WH_Backend!$DZ$6:$IO$125,$L110,42),0)</f>
        <v>0</v>
      </c>
      <c r="BC110">
        <f>IF(AND($L110&lt;=$P$2,43&lt;=$P$2),INDEX(WH_Backend!$DZ$6:$IO$125,$L110,43),0)</f>
        <v>0</v>
      </c>
      <c r="BD110">
        <f>IF(AND($L110&lt;=$P$2,44&lt;=$P$2),INDEX(WH_Backend!$DZ$6:$IO$125,$L110,44),0)</f>
        <v>0</v>
      </c>
      <c r="BE110">
        <f>IF(AND($L110&lt;=$P$2,45&lt;=$P$2),INDEX(WH_Backend!$DZ$6:$IO$125,$L110,45),0)</f>
        <v>0</v>
      </c>
      <c r="BF110">
        <f>IF(AND($L110&lt;=$P$2,46&lt;=$P$2),INDEX(WH_Backend!$DZ$6:$IO$125,$L110,46),0)</f>
        <v>0</v>
      </c>
      <c r="BG110">
        <f>IF(AND($L110&lt;=$P$2,47&lt;=$P$2),INDEX(WH_Backend!$DZ$6:$IO$125,$L110,47),0)</f>
        <v>0</v>
      </c>
      <c r="BH110">
        <f>IF(AND($L110&lt;=$P$2,48&lt;=$P$2),INDEX(WH_Backend!$DZ$6:$IO$125,$L110,48),0)</f>
        <v>0</v>
      </c>
      <c r="BI110">
        <f>IF(AND($L110&lt;=$P$2,49&lt;=$P$2),INDEX(WH_Backend!$DZ$6:$IO$125,$L110,49),0)</f>
        <v>0</v>
      </c>
      <c r="BJ110">
        <f>IF(AND($L110&lt;=$P$2,50&lt;=$P$2),INDEX(WH_Backend!$DZ$6:$IO$125,$L110,50),0)</f>
        <v>0</v>
      </c>
      <c r="BK110">
        <f>IF(AND($L110&lt;=$P$2,51&lt;=$P$2),INDEX(WH_Backend!$DZ$6:$IO$125,$L110,51),0)</f>
        <v>0</v>
      </c>
      <c r="BL110">
        <f>IF(AND($L110&lt;=$P$2,52&lt;=$P$2),INDEX(WH_Backend!$DZ$6:$IO$125,$L110,52),0)</f>
        <v>0</v>
      </c>
      <c r="BM110">
        <f>IF(AND($L110&lt;=$P$2,53&lt;=$P$2),INDEX(WH_Backend!$DZ$6:$IO$125,$L110,53),0)</f>
        <v>0</v>
      </c>
      <c r="BN110">
        <f>IF(AND($L110&lt;=$P$2,54&lt;=$P$2),INDEX(WH_Backend!$DZ$6:$IO$125,$L110,54),0)</f>
        <v>0</v>
      </c>
      <c r="BO110">
        <f>IF(AND($L110&lt;=$P$2,55&lt;=$P$2),INDEX(WH_Backend!$DZ$6:$IO$125,$L110,55),0)</f>
        <v>0</v>
      </c>
      <c r="BP110">
        <f>IF(AND($L110&lt;=$P$2,56&lt;=$P$2),INDEX(WH_Backend!$DZ$6:$IO$125,$L110,56),0)</f>
        <v>0</v>
      </c>
      <c r="BQ110">
        <f>IF(AND($L110&lt;=$P$2,57&lt;=$P$2),INDEX(WH_Backend!$DZ$6:$IO$125,$L110,57),0)</f>
        <v>0</v>
      </c>
      <c r="BR110">
        <f>IF(AND($L110&lt;=$P$2,58&lt;=$P$2),INDEX(WH_Backend!$DZ$6:$IO$125,$L110,58),0)</f>
        <v>0</v>
      </c>
      <c r="BS110">
        <f>IF(AND($L110&lt;=$P$2,59&lt;=$P$2),INDEX(WH_Backend!$DZ$6:$IO$125,$L110,59),0)</f>
        <v>0</v>
      </c>
      <c r="BT110">
        <f>IF(AND($L110&lt;=$P$2,60&lt;=$P$2),INDEX(WH_Backend!$DZ$6:$IO$125,$L110,60),0)</f>
        <v>0</v>
      </c>
      <c r="BU110">
        <f>IF(AND($L110&lt;=$P$2,61&lt;=$P$2),INDEX(WH_Backend!$DZ$6:$IO$125,$L110,61),0)</f>
        <v>0</v>
      </c>
      <c r="BV110">
        <f>IF(AND($L110&lt;=$P$2,62&lt;=$P$2),INDEX(WH_Backend!$DZ$6:$IO$125,$L110,62),0)</f>
        <v>0</v>
      </c>
      <c r="BW110">
        <f>IF(AND($L110&lt;=$P$2,63&lt;=$P$2),INDEX(WH_Backend!$DZ$6:$IO$125,$L110,63),0)</f>
        <v>0</v>
      </c>
      <c r="BX110">
        <f>IF(AND($L110&lt;=$P$2,64&lt;=$P$2),INDEX(WH_Backend!$DZ$6:$IO$125,$L110,64),0)</f>
        <v>0</v>
      </c>
      <c r="BY110">
        <f>IF(AND($L110&lt;=$P$2,65&lt;=$P$2),INDEX(WH_Backend!$DZ$6:$IO$125,$L110,65),0)</f>
        <v>0</v>
      </c>
      <c r="BZ110">
        <f>IF(AND($L110&lt;=$P$2,66&lt;=$P$2),INDEX(WH_Backend!$DZ$6:$IO$125,$L110,66),0)</f>
        <v>0</v>
      </c>
      <c r="CA110">
        <f>IF(AND($L110&lt;=$P$2,67&lt;=$P$2),INDEX(WH_Backend!$DZ$6:$IO$125,$L110,67),0)</f>
        <v>0</v>
      </c>
      <c r="CB110">
        <f>IF(AND($L110&lt;=$P$2,68&lt;=$P$2),INDEX(WH_Backend!$DZ$6:$IO$125,$L110,68),0)</f>
        <v>0</v>
      </c>
      <c r="CC110">
        <f>IF(AND($L110&lt;=$P$2,69&lt;=$P$2),INDEX(WH_Backend!$DZ$6:$IO$125,$L110,69),0)</f>
        <v>0</v>
      </c>
      <c r="CD110">
        <f>IF(AND($L110&lt;=$P$2,70&lt;=$P$2),INDEX(WH_Backend!$DZ$6:$IO$125,$L110,70),0)</f>
        <v>0</v>
      </c>
      <c r="CE110">
        <f>IF(AND($L110&lt;=$P$2,71&lt;=$P$2),INDEX(WH_Backend!$DZ$6:$IO$125,$L110,71),0)</f>
        <v>0</v>
      </c>
      <c r="CF110">
        <f>IF(AND($L110&lt;=$P$2,72&lt;=$P$2),INDEX(WH_Backend!$DZ$6:$IO$125,$L110,72),0)</f>
        <v>0</v>
      </c>
      <c r="CG110">
        <f>IF(AND($L110&lt;=$P$2,73&lt;=$P$2),INDEX(WH_Backend!$DZ$6:$IO$125,$L110,73),0)</f>
        <v>0</v>
      </c>
      <c r="CH110">
        <f>IF(AND($L110&lt;=$P$2,74&lt;=$P$2),INDEX(WH_Backend!$DZ$6:$IO$125,$L110,74),0)</f>
        <v>0</v>
      </c>
      <c r="CI110">
        <f>IF(AND($L110&lt;=$P$2,75&lt;=$P$2),INDEX(WH_Backend!$DZ$6:$IO$125,$L110,75),0)</f>
        <v>0</v>
      </c>
      <c r="CJ110">
        <f>IF(AND($L110&lt;=$P$2,76&lt;=$P$2),INDEX(WH_Backend!$DZ$6:$IO$125,$L110,76),0)</f>
        <v>0</v>
      </c>
      <c r="CK110">
        <f>IF(AND($L110&lt;=$P$2,77&lt;=$P$2),INDEX(WH_Backend!$DZ$6:$IO$125,$L110,77),0)</f>
        <v>0</v>
      </c>
      <c r="CL110">
        <f>IF(AND($L110&lt;=$P$2,78&lt;=$P$2),INDEX(WH_Backend!$DZ$6:$IO$125,$L110,78),0)</f>
        <v>0</v>
      </c>
      <c r="CM110">
        <f>IF(AND($L110&lt;=$P$2,79&lt;=$P$2),INDEX(WH_Backend!$DZ$6:$IO$125,$L110,79),0)</f>
        <v>0</v>
      </c>
      <c r="CN110">
        <f>IF(AND($L110&lt;=$P$2,80&lt;=$P$2),INDEX(WH_Backend!$DZ$6:$IO$125,$L110,80),0)</f>
        <v>0</v>
      </c>
      <c r="CO110">
        <f>IF(AND($L110&lt;=$P$2,81&lt;=$P$2),INDEX(WH_Backend!$DZ$6:$IO$125,$L110,81),0)</f>
        <v>0</v>
      </c>
      <c r="CP110">
        <f>IF(AND($L110&lt;=$P$2,82&lt;=$P$2),INDEX(WH_Backend!$DZ$6:$IO$125,$L110,82),0)</f>
        <v>0</v>
      </c>
      <c r="CQ110">
        <f>IF(AND($L110&lt;=$P$2,83&lt;=$P$2),INDEX(WH_Backend!$DZ$6:$IO$125,$L110,83),0)</f>
        <v>0</v>
      </c>
      <c r="CR110">
        <f>IF(AND($L110&lt;=$P$2,84&lt;=$P$2),INDEX(WH_Backend!$DZ$6:$IO$125,$L110,84),0)</f>
        <v>0</v>
      </c>
      <c r="CS110">
        <f>IF(AND($L110&lt;=$P$2,85&lt;=$P$2),INDEX(WH_Backend!$DZ$6:$IO$125,$L110,85),0)</f>
        <v>0</v>
      </c>
      <c r="CT110">
        <f>IF(AND($L110&lt;=$P$2,86&lt;=$P$2),INDEX(WH_Backend!$DZ$6:$IO$125,$L110,86),0)</f>
        <v>0</v>
      </c>
      <c r="CU110">
        <f>IF(AND($L110&lt;=$P$2,87&lt;=$P$2),INDEX(WH_Backend!$DZ$6:$IO$125,$L110,87),0)</f>
        <v>0</v>
      </c>
      <c r="CV110">
        <f>IF(AND($L110&lt;=$P$2,88&lt;=$P$2),INDEX(WH_Backend!$DZ$6:$IO$125,$L110,88),0)</f>
        <v>0</v>
      </c>
      <c r="CW110">
        <f>IF(AND($L110&lt;=$P$2,89&lt;=$P$2),INDEX(WH_Backend!$DZ$6:$IO$125,$L110,89),0)</f>
        <v>0</v>
      </c>
      <c r="CX110">
        <f>IF(AND($L110&lt;=$P$2,90&lt;=$P$2),INDEX(WH_Backend!$DZ$6:$IO$125,$L110,90),0)</f>
        <v>0</v>
      </c>
      <c r="CY110">
        <f>IF(AND($L110&lt;=$P$2,91&lt;=$P$2),INDEX(WH_Backend!$DZ$6:$IO$125,$L110,91),0)</f>
        <v>0</v>
      </c>
      <c r="CZ110">
        <f>IF(AND($L110&lt;=$P$2,92&lt;=$P$2),INDEX(WH_Backend!$DZ$6:$IO$125,$L110,92),0)</f>
        <v>0</v>
      </c>
      <c r="DA110">
        <f>IF(AND($L110&lt;=$P$2,93&lt;=$P$2),INDEX(WH_Backend!$DZ$6:$IO$125,$L110,93),0)</f>
        <v>0</v>
      </c>
      <c r="DB110">
        <f>IF(AND($L110&lt;=$P$2,94&lt;=$P$2),INDEX(WH_Backend!$DZ$6:$IO$125,$L110,94),0)</f>
        <v>0</v>
      </c>
      <c r="DC110">
        <f>IF(AND($L110&lt;=$P$2,95&lt;=$P$2),INDEX(WH_Backend!$DZ$6:$IO$125,$L110,95),0)</f>
        <v>0</v>
      </c>
      <c r="DD110">
        <f>IF(AND($L110&lt;=$P$2,96&lt;=$P$2),INDEX(WH_Backend!$DZ$6:$IO$125,$L110,96),0)</f>
        <v>0</v>
      </c>
      <c r="DE110">
        <f>IF(AND($L110&lt;=$P$2,97&lt;=$P$2),INDEX(WH_Backend!$DZ$6:$IO$125,$L110,97),0)</f>
        <v>0</v>
      </c>
      <c r="DF110">
        <f>IF(AND($L110&lt;=$P$2,98&lt;=$P$2),INDEX(WH_Backend!$DZ$6:$IO$125,$L110,98),0)</f>
        <v>0</v>
      </c>
      <c r="DG110">
        <f>IF(AND($L110&lt;=$P$2,99&lt;=$P$2),INDEX(WH_Backend!$DZ$6:$IO$125,$L110,99),0)</f>
        <v>0</v>
      </c>
      <c r="DH110">
        <f>IF(AND($L110&lt;=$P$2,100&lt;=$P$2),INDEX(WH_Backend!$DZ$6:$IO$125,$L110,100),0)</f>
        <v>0</v>
      </c>
      <c r="DI110">
        <f>IF(AND($L110&lt;=$P$2,101&lt;=$P$2),INDEX(WH_Backend!$DZ$6:$IO$125,$L110,101),0)</f>
        <v>0</v>
      </c>
      <c r="DJ110">
        <f>IF(AND($L110&lt;=$P$2,102&lt;=$P$2),INDEX(WH_Backend!$DZ$6:$IO$125,$L110,102),0)</f>
        <v>0</v>
      </c>
      <c r="DK110">
        <f>IF(AND($L110&lt;=$P$2,103&lt;=$P$2),INDEX(WH_Backend!$DZ$6:$IO$125,$L110,103),0)</f>
        <v>0</v>
      </c>
      <c r="DL110">
        <f>IF(AND($L110&lt;=$P$2,104&lt;=$P$2),INDEX(WH_Backend!$DZ$6:$IO$125,$L110,104),0)</f>
        <v>0</v>
      </c>
      <c r="DM110">
        <f>IF(AND($L110&lt;=$P$2,105&lt;=$P$2),INDEX(WH_Backend!$DZ$6:$IO$125,$L110,105),0)</f>
        <v>0</v>
      </c>
      <c r="DN110">
        <f>IF(AND($L110&lt;=$P$2,106&lt;=$P$2),INDEX(WH_Backend!$DZ$6:$IO$125,$L110,106),0)</f>
        <v>0</v>
      </c>
      <c r="DO110">
        <f>IF(AND($L110&lt;=$P$2,107&lt;=$P$2),INDEX(WH_Backend!$DZ$6:$IO$125,$L110,107),0)</f>
        <v>0</v>
      </c>
      <c r="DP110">
        <f>IF(AND($L110&lt;=$P$2,108&lt;=$P$2),INDEX(WH_Backend!$DZ$6:$IO$125,$L110,108),0)</f>
        <v>0</v>
      </c>
      <c r="DQ110">
        <f>IF(AND($L110&lt;=$P$2,109&lt;=$P$2),INDEX(WH_Backend!$DZ$6:$IO$125,$L110,109),0)</f>
        <v>0</v>
      </c>
      <c r="DR110">
        <f>IF(AND($L110&lt;=$P$2,110&lt;=$P$2),INDEX(WH_Backend!$DZ$6:$IO$125,$L110,110),0)</f>
        <v>0</v>
      </c>
      <c r="DS110">
        <f>IF(AND($L110&lt;=$P$2,111&lt;=$P$2),INDEX(WH_Backend!$DZ$6:$IO$125,$L110,111),0)</f>
        <v>0</v>
      </c>
      <c r="DT110">
        <f>IF(AND($L110&lt;=$P$2,112&lt;=$P$2),INDEX(WH_Backend!$DZ$6:$IO$125,$L110,112),0)</f>
        <v>0</v>
      </c>
      <c r="DU110">
        <f>IF(AND($L110&lt;=$P$2,113&lt;=$P$2),INDEX(WH_Backend!$DZ$6:$IO$125,$L110,113),0)</f>
        <v>0</v>
      </c>
      <c r="DV110">
        <f>IF(AND($L110&lt;=$P$2,114&lt;=$P$2),INDEX(WH_Backend!$DZ$6:$IO$125,$L110,114),0)</f>
        <v>0</v>
      </c>
      <c r="DW110">
        <f>IF(AND($L110&lt;=$P$2,115&lt;=$P$2),INDEX(WH_Backend!$DZ$6:$IO$125,$L110,115),0)</f>
        <v>0</v>
      </c>
      <c r="DX110">
        <f>IF(AND($L110&lt;=$P$2,116&lt;=$P$2),INDEX(WH_Backend!$DZ$6:$IO$125,$L110,116),0)</f>
        <v>0</v>
      </c>
      <c r="DY110">
        <f>IF(AND($L110&lt;=$P$2,117&lt;=$P$2),INDEX(WH_Backend!$DZ$6:$IO$125,$L110,117),0)</f>
        <v>0</v>
      </c>
      <c r="DZ110">
        <f>IF(AND($L110&lt;=$P$2,118&lt;=$P$2),INDEX(WH_Backend!$DZ$6:$IO$125,$L110,118),0)</f>
        <v>0</v>
      </c>
      <c r="EA110">
        <f>IF(AND($L110&lt;=$P$2,119&lt;=$P$2),INDEX(WH_Backend!$DZ$6:$IO$125,$L110,119),0)</f>
        <v>0</v>
      </c>
      <c r="EB110">
        <f>IF(AND($L110&lt;=$P$2,120&lt;=$P$2),INDEX(WH_Backend!$DZ$6:$IO$125,$L110,120),0)</f>
        <v>0</v>
      </c>
    </row>
    <row r="111" spans="1:132" ht="15">
      <c r="A111" s="25">
        <f>IF(L111&lt;=$P$2,INDEX(WH_Backend!$E$6:$E$125,L111),0)</f>
        <v>0</v>
      </c>
      <c r="B111" s="25">
        <f t="array" ref="B111">IF(L111&lt;=$P$2,MMULT(M236:INDEX(M236:EF236,$P$2),$A$6:INDEX($A$6:$A$125,$P$2)),0)</f>
        <v>0</v>
      </c>
      <c r="C111" s="25">
        <f t="shared" si="3"/>
        <v>0</v>
      </c>
      <c r="E111" t="str">
        <f>IF(L111&lt;=$P$2,Inputs!A111,"")</f>
        <v/>
      </c>
      <c r="F111" s="25" t="str">
        <f>IF(L111&lt;=$P$2,Inputs!D111,"")</f>
        <v/>
      </c>
      <c r="G111" s="25" t="str">
        <f t="shared" si="5"/>
        <v/>
      </c>
      <c r="J111" t="str">
        <f>IF($L111&lt;=$E$2,WH_Numerical!$F111,"")</f>
        <v/>
      </c>
      <c r="L111" s="10">
        <v>106</v>
      </c>
      <c r="M111">
        <f>IF(AND($L111&lt;=$P$2,1&lt;=$P$2),INDEX(WH_Backend!$DZ$6:$IO$125,$L111,1),0)</f>
        <v>0</v>
      </c>
      <c r="N111">
        <f>IF(AND($L111&lt;=$P$2,2&lt;=$P$2),INDEX(WH_Backend!$DZ$6:$IO$125,$L111,2),0)</f>
        <v>0</v>
      </c>
      <c r="O111">
        <f>IF(AND($L111&lt;=$P$2,3&lt;=$P$2),INDEX(WH_Backend!$DZ$6:$IO$125,$L111,3),0)</f>
        <v>0</v>
      </c>
      <c r="P111">
        <f>IF(AND($L111&lt;=$P$2,4&lt;=$P$2),INDEX(WH_Backend!$DZ$6:$IO$125,$L111,4),0)</f>
        <v>0</v>
      </c>
      <c r="Q111">
        <f>IF(AND($L111&lt;=$P$2,5&lt;=$P$2),INDEX(WH_Backend!$DZ$6:$IO$125,$L111,5),0)</f>
        <v>0</v>
      </c>
      <c r="R111">
        <f>IF(AND($L111&lt;=$P$2,6&lt;=$P$2),INDEX(WH_Backend!$DZ$6:$IO$125,$L111,6),0)</f>
        <v>0</v>
      </c>
      <c r="S111">
        <f>IF(AND($L111&lt;=$P$2,7&lt;=$P$2),INDEX(WH_Backend!$DZ$6:$IO$125,$L111,7),0)</f>
        <v>0</v>
      </c>
      <c r="T111">
        <f>IF(AND($L111&lt;=$P$2,8&lt;=$P$2),INDEX(WH_Backend!$DZ$6:$IO$125,$L111,8),0)</f>
        <v>0</v>
      </c>
      <c r="U111">
        <f>IF(AND($L111&lt;=$P$2,9&lt;=$P$2),INDEX(WH_Backend!$DZ$6:$IO$125,$L111,9),0)</f>
        <v>0</v>
      </c>
      <c r="V111">
        <f>IF(AND($L111&lt;=$P$2,10&lt;=$P$2),INDEX(WH_Backend!$DZ$6:$IO$125,$L111,10),0)</f>
        <v>0</v>
      </c>
      <c r="W111">
        <f>IF(AND($L111&lt;=$P$2,11&lt;=$P$2),INDEX(WH_Backend!$DZ$6:$IO$125,$L111,11),0)</f>
        <v>0</v>
      </c>
      <c r="X111">
        <f>IF(AND($L111&lt;=$P$2,12&lt;=$P$2),INDEX(WH_Backend!$DZ$6:$IO$125,$L111,12),0)</f>
        <v>0</v>
      </c>
      <c r="Y111">
        <f>IF(AND($L111&lt;=$P$2,13&lt;=$P$2),INDEX(WH_Backend!$DZ$6:$IO$125,$L111,13),0)</f>
        <v>0</v>
      </c>
      <c r="Z111">
        <f>IF(AND($L111&lt;=$P$2,14&lt;=$P$2),INDEX(WH_Backend!$DZ$6:$IO$125,$L111,14),0)</f>
        <v>0</v>
      </c>
      <c r="AA111">
        <f>IF(AND($L111&lt;=$P$2,15&lt;=$P$2),INDEX(WH_Backend!$DZ$6:$IO$125,$L111,15),0)</f>
        <v>0</v>
      </c>
      <c r="AB111">
        <f>IF(AND($L111&lt;=$P$2,16&lt;=$P$2),INDEX(WH_Backend!$DZ$6:$IO$125,$L111,16),0)</f>
        <v>0</v>
      </c>
      <c r="AC111">
        <f>IF(AND($L111&lt;=$P$2,17&lt;=$P$2),INDEX(WH_Backend!$DZ$6:$IO$125,$L111,17),0)</f>
        <v>0</v>
      </c>
      <c r="AD111">
        <f>IF(AND($L111&lt;=$P$2,18&lt;=$P$2),INDEX(WH_Backend!$DZ$6:$IO$125,$L111,18),0)</f>
        <v>0</v>
      </c>
      <c r="AE111">
        <f>IF(AND($L111&lt;=$P$2,19&lt;=$P$2),INDEX(WH_Backend!$DZ$6:$IO$125,$L111,19),0)</f>
        <v>0</v>
      </c>
      <c r="AF111">
        <f>IF(AND($L111&lt;=$P$2,20&lt;=$P$2),INDEX(WH_Backend!$DZ$6:$IO$125,$L111,20),0)</f>
        <v>0</v>
      </c>
      <c r="AG111">
        <f>IF(AND($L111&lt;=$P$2,21&lt;=$P$2),INDEX(WH_Backend!$DZ$6:$IO$125,$L111,21),0)</f>
        <v>0</v>
      </c>
      <c r="AH111">
        <f>IF(AND($L111&lt;=$P$2,22&lt;=$P$2),INDEX(WH_Backend!$DZ$6:$IO$125,$L111,22),0)</f>
        <v>0</v>
      </c>
      <c r="AI111">
        <f>IF(AND($L111&lt;=$P$2,23&lt;=$P$2),INDEX(WH_Backend!$DZ$6:$IO$125,$L111,23),0)</f>
        <v>0</v>
      </c>
      <c r="AJ111">
        <f>IF(AND($L111&lt;=$P$2,24&lt;=$P$2),INDEX(WH_Backend!$DZ$6:$IO$125,$L111,24),0)</f>
        <v>0</v>
      </c>
      <c r="AK111">
        <f>IF(AND($L111&lt;=$P$2,25&lt;=$P$2),INDEX(WH_Backend!$DZ$6:$IO$125,$L111,25),0)</f>
        <v>0</v>
      </c>
      <c r="AL111">
        <f>IF(AND($L111&lt;=$P$2,26&lt;=$P$2),INDEX(WH_Backend!$DZ$6:$IO$125,$L111,26),0)</f>
        <v>0</v>
      </c>
      <c r="AM111">
        <f>IF(AND($L111&lt;=$P$2,27&lt;=$P$2),INDEX(WH_Backend!$DZ$6:$IO$125,$L111,27),0)</f>
        <v>0</v>
      </c>
      <c r="AN111">
        <f>IF(AND($L111&lt;=$P$2,28&lt;=$P$2),INDEX(WH_Backend!$DZ$6:$IO$125,$L111,28),0)</f>
        <v>0</v>
      </c>
      <c r="AO111">
        <f>IF(AND($L111&lt;=$P$2,29&lt;=$P$2),INDEX(WH_Backend!$DZ$6:$IO$125,$L111,29),0)</f>
        <v>0</v>
      </c>
      <c r="AP111">
        <f>IF(AND($L111&lt;=$P$2,30&lt;=$P$2),INDEX(WH_Backend!$DZ$6:$IO$125,$L111,30),0)</f>
        <v>0</v>
      </c>
      <c r="AQ111">
        <f>IF(AND($L111&lt;=$P$2,31&lt;=$P$2),INDEX(WH_Backend!$DZ$6:$IO$125,$L111,31),0)</f>
        <v>0</v>
      </c>
      <c r="AR111">
        <f>IF(AND($L111&lt;=$P$2,32&lt;=$P$2),INDEX(WH_Backend!$DZ$6:$IO$125,$L111,32),0)</f>
        <v>0</v>
      </c>
      <c r="AS111">
        <f>IF(AND($L111&lt;=$P$2,33&lt;=$P$2),INDEX(WH_Backend!$DZ$6:$IO$125,$L111,33),0)</f>
        <v>0</v>
      </c>
      <c r="AT111">
        <f>IF(AND($L111&lt;=$P$2,34&lt;=$P$2),INDEX(WH_Backend!$DZ$6:$IO$125,$L111,34),0)</f>
        <v>0</v>
      </c>
      <c r="AU111">
        <f>IF(AND($L111&lt;=$P$2,35&lt;=$P$2),INDEX(WH_Backend!$DZ$6:$IO$125,$L111,35),0)</f>
        <v>0</v>
      </c>
      <c r="AV111">
        <f>IF(AND($L111&lt;=$P$2,36&lt;=$P$2),INDEX(WH_Backend!$DZ$6:$IO$125,$L111,36),0)</f>
        <v>0</v>
      </c>
      <c r="AW111">
        <f>IF(AND($L111&lt;=$P$2,37&lt;=$P$2),INDEX(WH_Backend!$DZ$6:$IO$125,$L111,37),0)</f>
        <v>0</v>
      </c>
      <c r="AX111">
        <f>IF(AND($L111&lt;=$P$2,38&lt;=$P$2),INDEX(WH_Backend!$DZ$6:$IO$125,$L111,38),0)</f>
        <v>0</v>
      </c>
      <c r="AY111">
        <f>IF(AND($L111&lt;=$P$2,39&lt;=$P$2),INDEX(WH_Backend!$DZ$6:$IO$125,$L111,39),0)</f>
        <v>0</v>
      </c>
      <c r="AZ111">
        <f>IF(AND($L111&lt;=$P$2,40&lt;=$P$2),INDEX(WH_Backend!$DZ$6:$IO$125,$L111,40),0)</f>
        <v>0</v>
      </c>
      <c r="BA111">
        <f>IF(AND($L111&lt;=$P$2,41&lt;=$P$2),INDEX(WH_Backend!$DZ$6:$IO$125,$L111,41),0)</f>
        <v>0</v>
      </c>
      <c r="BB111">
        <f>IF(AND($L111&lt;=$P$2,42&lt;=$P$2),INDEX(WH_Backend!$DZ$6:$IO$125,$L111,42),0)</f>
        <v>0</v>
      </c>
      <c r="BC111">
        <f>IF(AND($L111&lt;=$P$2,43&lt;=$P$2),INDEX(WH_Backend!$DZ$6:$IO$125,$L111,43),0)</f>
        <v>0</v>
      </c>
      <c r="BD111">
        <f>IF(AND($L111&lt;=$P$2,44&lt;=$P$2),INDEX(WH_Backend!$DZ$6:$IO$125,$L111,44),0)</f>
        <v>0</v>
      </c>
      <c r="BE111">
        <f>IF(AND($L111&lt;=$P$2,45&lt;=$P$2),INDEX(WH_Backend!$DZ$6:$IO$125,$L111,45),0)</f>
        <v>0</v>
      </c>
      <c r="BF111">
        <f>IF(AND($L111&lt;=$P$2,46&lt;=$P$2),INDEX(WH_Backend!$DZ$6:$IO$125,$L111,46),0)</f>
        <v>0</v>
      </c>
      <c r="BG111">
        <f>IF(AND($L111&lt;=$P$2,47&lt;=$P$2),INDEX(WH_Backend!$DZ$6:$IO$125,$L111,47),0)</f>
        <v>0</v>
      </c>
      <c r="BH111">
        <f>IF(AND($L111&lt;=$P$2,48&lt;=$P$2),INDEX(WH_Backend!$DZ$6:$IO$125,$L111,48),0)</f>
        <v>0</v>
      </c>
      <c r="BI111">
        <f>IF(AND($L111&lt;=$P$2,49&lt;=$P$2),INDEX(WH_Backend!$DZ$6:$IO$125,$L111,49),0)</f>
        <v>0</v>
      </c>
      <c r="BJ111">
        <f>IF(AND($L111&lt;=$P$2,50&lt;=$P$2),INDEX(WH_Backend!$DZ$6:$IO$125,$L111,50),0)</f>
        <v>0</v>
      </c>
      <c r="BK111">
        <f>IF(AND($L111&lt;=$P$2,51&lt;=$P$2),INDEX(WH_Backend!$DZ$6:$IO$125,$L111,51),0)</f>
        <v>0</v>
      </c>
      <c r="BL111">
        <f>IF(AND($L111&lt;=$P$2,52&lt;=$P$2),INDEX(WH_Backend!$DZ$6:$IO$125,$L111,52),0)</f>
        <v>0</v>
      </c>
      <c r="BM111">
        <f>IF(AND($L111&lt;=$P$2,53&lt;=$P$2),INDEX(WH_Backend!$DZ$6:$IO$125,$L111,53),0)</f>
        <v>0</v>
      </c>
      <c r="BN111">
        <f>IF(AND($L111&lt;=$P$2,54&lt;=$P$2),INDEX(WH_Backend!$DZ$6:$IO$125,$L111,54),0)</f>
        <v>0</v>
      </c>
      <c r="BO111">
        <f>IF(AND($L111&lt;=$P$2,55&lt;=$P$2),INDEX(WH_Backend!$DZ$6:$IO$125,$L111,55),0)</f>
        <v>0</v>
      </c>
      <c r="BP111">
        <f>IF(AND($L111&lt;=$P$2,56&lt;=$P$2),INDEX(WH_Backend!$DZ$6:$IO$125,$L111,56),0)</f>
        <v>0</v>
      </c>
      <c r="BQ111">
        <f>IF(AND($L111&lt;=$P$2,57&lt;=$P$2),INDEX(WH_Backend!$DZ$6:$IO$125,$L111,57),0)</f>
        <v>0</v>
      </c>
      <c r="BR111">
        <f>IF(AND($L111&lt;=$P$2,58&lt;=$P$2),INDEX(WH_Backend!$DZ$6:$IO$125,$L111,58),0)</f>
        <v>0</v>
      </c>
      <c r="BS111">
        <f>IF(AND($L111&lt;=$P$2,59&lt;=$P$2),INDEX(WH_Backend!$DZ$6:$IO$125,$L111,59),0)</f>
        <v>0</v>
      </c>
      <c r="BT111">
        <f>IF(AND($L111&lt;=$P$2,60&lt;=$P$2),INDEX(WH_Backend!$DZ$6:$IO$125,$L111,60),0)</f>
        <v>0</v>
      </c>
      <c r="BU111">
        <f>IF(AND($L111&lt;=$P$2,61&lt;=$P$2),INDEX(WH_Backend!$DZ$6:$IO$125,$L111,61),0)</f>
        <v>0</v>
      </c>
      <c r="BV111">
        <f>IF(AND($L111&lt;=$P$2,62&lt;=$P$2),INDEX(WH_Backend!$DZ$6:$IO$125,$L111,62),0)</f>
        <v>0</v>
      </c>
      <c r="BW111">
        <f>IF(AND($L111&lt;=$P$2,63&lt;=$P$2),INDEX(WH_Backend!$DZ$6:$IO$125,$L111,63),0)</f>
        <v>0</v>
      </c>
      <c r="BX111">
        <f>IF(AND($L111&lt;=$P$2,64&lt;=$P$2),INDEX(WH_Backend!$DZ$6:$IO$125,$L111,64),0)</f>
        <v>0</v>
      </c>
      <c r="BY111">
        <f>IF(AND($L111&lt;=$P$2,65&lt;=$P$2),INDEX(WH_Backend!$DZ$6:$IO$125,$L111,65),0)</f>
        <v>0</v>
      </c>
      <c r="BZ111">
        <f>IF(AND($L111&lt;=$P$2,66&lt;=$P$2),INDEX(WH_Backend!$DZ$6:$IO$125,$L111,66),0)</f>
        <v>0</v>
      </c>
      <c r="CA111">
        <f>IF(AND($L111&lt;=$P$2,67&lt;=$P$2),INDEX(WH_Backend!$DZ$6:$IO$125,$L111,67),0)</f>
        <v>0</v>
      </c>
      <c r="CB111">
        <f>IF(AND($L111&lt;=$P$2,68&lt;=$P$2),INDEX(WH_Backend!$DZ$6:$IO$125,$L111,68),0)</f>
        <v>0</v>
      </c>
      <c r="CC111">
        <f>IF(AND($L111&lt;=$P$2,69&lt;=$P$2),INDEX(WH_Backend!$DZ$6:$IO$125,$L111,69),0)</f>
        <v>0</v>
      </c>
      <c r="CD111">
        <f>IF(AND($L111&lt;=$P$2,70&lt;=$P$2),INDEX(WH_Backend!$DZ$6:$IO$125,$L111,70),0)</f>
        <v>0</v>
      </c>
      <c r="CE111">
        <f>IF(AND($L111&lt;=$P$2,71&lt;=$P$2),INDEX(WH_Backend!$DZ$6:$IO$125,$L111,71),0)</f>
        <v>0</v>
      </c>
      <c r="CF111">
        <f>IF(AND($L111&lt;=$P$2,72&lt;=$P$2),INDEX(WH_Backend!$DZ$6:$IO$125,$L111,72),0)</f>
        <v>0</v>
      </c>
      <c r="CG111">
        <f>IF(AND($L111&lt;=$P$2,73&lt;=$P$2),INDEX(WH_Backend!$DZ$6:$IO$125,$L111,73),0)</f>
        <v>0</v>
      </c>
      <c r="CH111">
        <f>IF(AND($L111&lt;=$P$2,74&lt;=$P$2),INDEX(WH_Backend!$DZ$6:$IO$125,$L111,74),0)</f>
        <v>0</v>
      </c>
      <c r="CI111">
        <f>IF(AND($L111&lt;=$P$2,75&lt;=$P$2),INDEX(WH_Backend!$DZ$6:$IO$125,$L111,75),0)</f>
        <v>0</v>
      </c>
      <c r="CJ111">
        <f>IF(AND($L111&lt;=$P$2,76&lt;=$P$2),INDEX(WH_Backend!$DZ$6:$IO$125,$L111,76),0)</f>
        <v>0</v>
      </c>
      <c r="CK111">
        <f>IF(AND($L111&lt;=$P$2,77&lt;=$P$2),INDEX(WH_Backend!$DZ$6:$IO$125,$L111,77),0)</f>
        <v>0</v>
      </c>
      <c r="CL111">
        <f>IF(AND($L111&lt;=$P$2,78&lt;=$P$2),INDEX(WH_Backend!$DZ$6:$IO$125,$L111,78),0)</f>
        <v>0</v>
      </c>
      <c r="CM111">
        <f>IF(AND($L111&lt;=$P$2,79&lt;=$P$2),INDEX(WH_Backend!$DZ$6:$IO$125,$L111,79),0)</f>
        <v>0</v>
      </c>
      <c r="CN111">
        <f>IF(AND($L111&lt;=$P$2,80&lt;=$P$2),INDEX(WH_Backend!$DZ$6:$IO$125,$L111,80),0)</f>
        <v>0</v>
      </c>
      <c r="CO111">
        <f>IF(AND($L111&lt;=$P$2,81&lt;=$P$2),INDEX(WH_Backend!$DZ$6:$IO$125,$L111,81),0)</f>
        <v>0</v>
      </c>
      <c r="CP111">
        <f>IF(AND($L111&lt;=$P$2,82&lt;=$P$2),INDEX(WH_Backend!$DZ$6:$IO$125,$L111,82),0)</f>
        <v>0</v>
      </c>
      <c r="CQ111">
        <f>IF(AND($L111&lt;=$P$2,83&lt;=$P$2),INDEX(WH_Backend!$DZ$6:$IO$125,$L111,83),0)</f>
        <v>0</v>
      </c>
      <c r="CR111">
        <f>IF(AND($L111&lt;=$P$2,84&lt;=$P$2),INDEX(WH_Backend!$DZ$6:$IO$125,$L111,84),0)</f>
        <v>0</v>
      </c>
      <c r="CS111">
        <f>IF(AND($L111&lt;=$P$2,85&lt;=$P$2),INDEX(WH_Backend!$DZ$6:$IO$125,$L111,85),0)</f>
        <v>0</v>
      </c>
      <c r="CT111">
        <f>IF(AND($L111&lt;=$P$2,86&lt;=$P$2),INDEX(WH_Backend!$DZ$6:$IO$125,$L111,86),0)</f>
        <v>0</v>
      </c>
      <c r="CU111">
        <f>IF(AND($L111&lt;=$P$2,87&lt;=$P$2),INDEX(WH_Backend!$DZ$6:$IO$125,$L111,87),0)</f>
        <v>0</v>
      </c>
      <c r="CV111">
        <f>IF(AND($L111&lt;=$P$2,88&lt;=$P$2),INDEX(WH_Backend!$DZ$6:$IO$125,$L111,88),0)</f>
        <v>0</v>
      </c>
      <c r="CW111">
        <f>IF(AND($L111&lt;=$P$2,89&lt;=$P$2),INDEX(WH_Backend!$DZ$6:$IO$125,$L111,89),0)</f>
        <v>0</v>
      </c>
      <c r="CX111">
        <f>IF(AND($L111&lt;=$P$2,90&lt;=$P$2),INDEX(WH_Backend!$DZ$6:$IO$125,$L111,90),0)</f>
        <v>0</v>
      </c>
      <c r="CY111">
        <f>IF(AND($L111&lt;=$P$2,91&lt;=$P$2),INDEX(WH_Backend!$DZ$6:$IO$125,$L111,91),0)</f>
        <v>0</v>
      </c>
      <c r="CZ111">
        <f>IF(AND($L111&lt;=$P$2,92&lt;=$P$2),INDEX(WH_Backend!$DZ$6:$IO$125,$L111,92),0)</f>
        <v>0</v>
      </c>
      <c r="DA111">
        <f>IF(AND($L111&lt;=$P$2,93&lt;=$P$2),INDEX(WH_Backend!$DZ$6:$IO$125,$L111,93),0)</f>
        <v>0</v>
      </c>
      <c r="DB111">
        <f>IF(AND($L111&lt;=$P$2,94&lt;=$P$2),INDEX(WH_Backend!$DZ$6:$IO$125,$L111,94),0)</f>
        <v>0</v>
      </c>
      <c r="DC111">
        <f>IF(AND($L111&lt;=$P$2,95&lt;=$P$2),INDEX(WH_Backend!$DZ$6:$IO$125,$L111,95),0)</f>
        <v>0</v>
      </c>
      <c r="DD111">
        <f>IF(AND($L111&lt;=$P$2,96&lt;=$P$2),INDEX(WH_Backend!$DZ$6:$IO$125,$L111,96),0)</f>
        <v>0</v>
      </c>
      <c r="DE111">
        <f>IF(AND($L111&lt;=$P$2,97&lt;=$P$2),INDEX(WH_Backend!$DZ$6:$IO$125,$L111,97),0)</f>
        <v>0</v>
      </c>
      <c r="DF111">
        <f>IF(AND($L111&lt;=$P$2,98&lt;=$P$2),INDEX(WH_Backend!$DZ$6:$IO$125,$L111,98),0)</f>
        <v>0</v>
      </c>
      <c r="DG111">
        <f>IF(AND($L111&lt;=$P$2,99&lt;=$P$2),INDEX(WH_Backend!$DZ$6:$IO$125,$L111,99),0)</f>
        <v>0</v>
      </c>
      <c r="DH111">
        <f>IF(AND($L111&lt;=$P$2,100&lt;=$P$2),INDEX(WH_Backend!$DZ$6:$IO$125,$L111,100),0)</f>
        <v>0</v>
      </c>
      <c r="DI111">
        <f>IF(AND($L111&lt;=$P$2,101&lt;=$P$2),INDEX(WH_Backend!$DZ$6:$IO$125,$L111,101),0)</f>
        <v>0</v>
      </c>
      <c r="DJ111">
        <f>IF(AND($L111&lt;=$P$2,102&lt;=$P$2),INDEX(WH_Backend!$DZ$6:$IO$125,$L111,102),0)</f>
        <v>0</v>
      </c>
      <c r="DK111">
        <f>IF(AND($L111&lt;=$P$2,103&lt;=$P$2),INDEX(WH_Backend!$DZ$6:$IO$125,$L111,103),0)</f>
        <v>0</v>
      </c>
      <c r="DL111">
        <f>IF(AND($L111&lt;=$P$2,104&lt;=$P$2),INDEX(WH_Backend!$DZ$6:$IO$125,$L111,104),0)</f>
        <v>0</v>
      </c>
      <c r="DM111">
        <f>IF(AND($L111&lt;=$P$2,105&lt;=$P$2),INDEX(WH_Backend!$DZ$6:$IO$125,$L111,105),0)</f>
        <v>0</v>
      </c>
      <c r="DN111">
        <f>IF(AND($L111&lt;=$P$2,106&lt;=$P$2),INDEX(WH_Backend!$DZ$6:$IO$125,$L111,106),0)</f>
        <v>0</v>
      </c>
      <c r="DO111">
        <f>IF(AND($L111&lt;=$P$2,107&lt;=$P$2),INDEX(WH_Backend!$DZ$6:$IO$125,$L111,107),0)</f>
        <v>0</v>
      </c>
      <c r="DP111">
        <f>IF(AND($L111&lt;=$P$2,108&lt;=$P$2),INDEX(WH_Backend!$DZ$6:$IO$125,$L111,108),0)</f>
        <v>0</v>
      </c>
      <c r="DQ111">
        <f>IF(AND($L111&lt;=$P$2,109&lt;=$P$2),INDEX(WH_Backend!$DZ$6:$IO$125,$L111,109),0)</f>
        <v>0</v>
      </c>
      <c r="DR111">
        <f>IF(AND($L111&lt;=$P$2,110&lt;=$P$2),INDEX(WH_Backend!$DZ$6:$IO$125,$L111,110),0)</f>
        <v>0</v>
      </c>
      <c r="DS111">
        <f>IF(AND($L111&lt;=$P$2,111&lt;=$P$2),INDEX(WH_Backend!$DZ$6:$IO$125,$L111,111),0)</f>
        <v>0</v>
      </c>
      <c r="DT111">
        <f>IF(AND($L111&lt;=$P$2,112&lt;=$P$2),INDEX(WH_Backend!$DZ$6:$IO$125,$L111,112),0)</f>
        <v>0</v>
      </c>
      <c r="DU111">
        <f>IF(AND($L111&lt;=$P$2,113&lt;=$P$2),INDEX(WH_Backend!$DZ$6:$IO$125,$L111,113),0)</f>
        <v>0</v>
      </c>
      <c r="DV111">
        <f>IF(AND($L111&lt;=$P$2,114&lt;=$P$2),INDEX(WH_Backend!$DZ$6:$IO$125,$L111,114),0)</f>
        <v>0</v>
      </c>
      <c r="DW111">
        <f>IF(AND($L111&lt;=$P$2,115&lt;=$P$2),INDEX(WH_Backend!$DZ$6:$IO$125,$L111,115),0)</f>
        <v>0</v>
      </c>
      <c r="DX111">
        <f>IF(AND($L111&lt;=$P$2,116&lt;=$P$2),INDEX(WH_Backend!$DZ$6:$IO$125,$L111,116),0)</f>
        <v>0</v>
      </c>
      <c r="DY111">
        <f>IF(AND($L111&lt;=$P$2,117&lt;=$P$2),INDEX(WH_Backend!$DZ$6:$IO$125,$L111,117),0)</f>
        <v>0</v>
      </c>
      <c r="DZ111">
        <f>IF(AND($L111&lt;=$P$2,118&lt;=$P$2),INDEX(WH_Backend!$DZ$6:$IO$125,$L111,118),0)</f>
        <v>0</v>
      </c>
      <c r="EA111">
        <f>IF(AND($L111&lt;=$P$2,119&lt;=$P$2),INDEX(WH_Backend!$DZ$6:$IO$125,$L111,119),0)</f>
        <v>0</v>
      </c>
      <c r="EB111">
        <f>IF(AND($L111&lt;=$P$2,120&lt;=$P$2),INDEX(WH_Backend!$DZ$6:$IO$125,$L111,120),0)</f>
        <v>0</v>
      </c>
    </row>
    <row r="112" spans="1:132" ht="15">
      <c r="A112" s="25">
        <f>IF(L112&lt;=$P$2,INDEX(WH_Backend!$E$6:$E$125,L112),0)</f>
        <v>0</v>
      </c>
      <c r="B112" s="25">
        <f t="array" ref="B112">IF(L112&lt;=$P$2,MMULT(M237:INDEX(M237:EF237,$P$2),$A$6:INDEX($A$6:$A$125,$P$2)),0)</f>
        <v>0</v>
      </c>
      <c r="C112" s="25">
        <f t="shared" si="3"/>
        <v>0</v>
      </c>
      <c r="E112" t="str">
        <f>IF(L112&lt;=$P$2,Inputs!A112,"")</f>
        <v/>
      </c>
      <c r="F112" s="25" t="str">
        <f>IF(L112&lt;=$P$2,Inputs!D112,"")</f>
        <v/>
      </c>
      <c r="G112" s="25" t="str">
        <f t="shared" si="5"/>
        <v/>
      </c>
      <c r="J112" t="str">
        <f>IF($L112&lt;=$E$2,WH_Numerical!$F112,"")</f>
        <v/>
      </c>
      <c r="L112" s="10">
        <v>107</v>
      </c>
      <c r="M112">
        <f>IF(AND($L112&lt;=$P$2,1&lt;=$P$2),INDEX(WH_Backend!$DZ$6:$IO$125,$L112,1),0)</f>
        <v>0</v>
      </c>
      <c r="N112">
        <f>IF(AND($L112&lt;=$P$2,2&lt;=$P$2),INDEX(WH_Backend!$DZ$6:$IO$125,$L112,2),0)</f>
        <v>0</v>
      </c>
      <c r="O112">
        <f>IF(AND($L112&lt;=$P$2,3&lt;=$P$2),INDEX(WH_Backend!$DZ$6:$IO$125,$L112,3),0)</f>
        <v>0</v>
      </c>
      <c r="P112">
        <f>IF(AND($L112&lt;=$P$2,4&lt;=$P$2),INDEX(WH_Backend!$DZ$6:$IO$125,$L112,4),0)</f>
        <v>0</v>
      </c>
      <c r="Q112">
        <f>IF(AND($L112&lt;=$P$2,5&lt;=$P$2),INDEX(WH_Backend!$DZ$6:$IO$125,$L112,5),0)</f>
        <v>0</v>
      </c>
      <c r="R112">
        <f>IF(AND($L112&lt;=$P$2,6&lt;=$P$2),INDEX(WH_Backend!$DZ$6:$IO$125,$L112,6),0)</f>
        <v>0</v>
      </c>
      <c r="S112">
        <f>IF(AND($L112&lt;=$P$2,7&lt;=$P$2),INDEX(WH_Backend!$DZ$6:$IO$125,$L112,7),0)</f>
        <v>0</v>
      </c>
      <c r="T112">
        <f>IF(AND($L112&lt;=$P$2,8&lt;=$P$2),INDEX(WH_Backend!$DZ$6:$IO$125,$L112,8),0)</f>
        <v>0</v>
      </c>
      <c r="U112">
        <f>IF(AND($L112&lt;=$P$2,9&lt;=$P$2),INDEX(WH_Backend!$DZ$6:$IO$125,$L112,9),0)</f>
        <v>0</v>
      </c>
      <c r="V112">
        <f>IF(AND($L112&lt;=$P$2,10&lt;=$P$2),INDEX(WH_Backend!$DZ$6:$IO$125,$L112,10),0)</f>
        <v>0</v>
      </c>
      <c r="W112">
        <f>IF(AND($L112&lt;=$P$2,11&lt;=$P$2),INDEX(WH_Backend!$DZ$6:$IO$125,$L112,11),0)</f>
        <v>0</v>
      </c>
      <c r="X112">
        <f>IF(AND($L112&lt;=$P$2,12&lt;=$P$2),INDEX(WH_Backend!$DZ$6:$IO$125,$L112,12),0)</f>
        <v>0</v>
      </c>
      <c r="Y112">
        <f>IF(AND($L112&lt;=$P$2,13&lt;=$P$2),INDEX(WH_Backend!$DZ$6:$IO$125,$L112,13),0)</f>
        <v>0</v>
      </c>
      <c r="Z112">
        <f>IF(AND($L112&lt;=$P$2,14&lt;=$P$2),INDEX(WH_Backend!$DZ$6:$IO$125,$L112,14),0)</f>
        <v>0</v>
      </c>
      <c r="AA112">
        <f>IF(AND($L112&lt;=$P$2,15&lt;=$P$2),INDEX(WH_Backend!$DZ$6:$IO$125,$L112,15),0)</f>
        <v>0</v>
      </c>
      <c r="AB112">
        <f>IF(AND($L112&lt;=$P$2,16&lt;=$P$2),INDEX(WH_Backend!$DZ$6:$IO$125,$L112,16),0)</f>
        <v>0</v>
      </c>
      <c r="AC112">
        <f>IF(AND($L112&lt;=$P$2,17&lt;=$P$2),INDEX(WH_Backend!$DZ$6:$IO$125,$L112,17),0)</f>
        <v>0</v>
      </c>
      <c r="AD112">
        <f>IF(AND($L112&lt;=$P$2,18&lt;=$P$2),INDEX(WH_Backend!$DZ$6:$IO$125,$L112,18),0)</f>
        <v>0</v>
      </c>
      <c r="AE112">
        <f>IF(AND($L112&lt;=$P$2,19&lt;=$P$2),INDEX(WH_Backend!$DZ$6:$IO$125,$L112,19),0)</f>
        <v>0</v>
      </c>
      <c r="AF112">
        <f>IF(AND($L112&lt;=$P$2,20&lt;=$P$2),INDEX(WH_Backend!$DZ$6:$IO$125,$L112,20),0)</f>
        <v>0</v>
      </c>
      <c r="AG112">
        <f>IF(AND($L112&lt;=$P$2,21&lt;=$P$2),INDEX(WH_Backend!$DZ$6:$IO$125,$L112,21),0)</f>
        <v>0</v>
      </c>
      <c r="AH112">
        <f>IF(AND($L112&lt;=$P$2,22&lt;=$P$2),INDEX(WH_Backend!$DZ$6:$IO$125,$L112,22),0)</f>
        <v>0</v>
      </c>
      <c r="AI112">
        <f>IF(AND($L112&lt;=$P$2,23&lt;=$P$2),INDEX(WH_Backend!$DZ$6:$IO$125,$L112,23),0)</f>
        <v>0</v>
      </c>
      <c r="AJ112">
        <f>IF(AND($L112&lt;=$P$2,24&lt;=$P$2),INDEX(WH_Backend!$DZ$6:$IO$125,$L112,24),0)</f>
        <v>0</v>
      </c>
      <c r="AK112">
        <f>IF(AND($L112&lt;=$P$2,25&lt;=$P$2),INDEX(WH_Backend!$DZ$6:$IO$125,$L112,25),0)</f>
        <v>0</v>
      </c>
      <c r="AL112">
        <f>IF(AND($L112&lt;=$P$2,26&lt;=$P$2),INDEX(WH_Backend!$DZ$6:$IO$125,$L112,26),0)</f>
        <v>0</v>
      </c>
      <c r="AM112">
        <f>IF(AND($L112&lt;=$P$2,27&lt;=$P$2),INDEX(WH_Backend!$DZ$6:$IO$125,$L112,27),0)</f>
        <v>0</v>
      </c>
      <c r="AN112">
        <f>IF(AND($L112&lt;=$P$2,28&lt;=$P$2),INDEX(WH_Backend!$DZ$6:$IO$125,$L112,28),0)</f>
        <v>0</v>
      </c>
      <c r="AO112">
        <f>IF(AND($L112&lt;=$P$2,29&lt;=$P$2),INDEX(WH_Backend!$DZ$6:$IO$125,$L112,29),0)</f>
        <v>0</v>
      </c>
      <c r="AP112">
        <f>IF(AND($L112&lt;=$P$2,30&lt;=$P$2),INDEX(WH_Backend!$DZ$6:$IO$125,$L112,30),0)</f>
        <v>0</v>
      </c>
      <c r="AQ112">
        <f>IF(AND($L112&lt;=$P$2,31&lt;=$P$2),INDEX(WH_Backend!$DZ$6:$IO$125,$L112,31),0)</f>
        <v>0</v>
      </c>
      <c r="AR112">
        <f>IF(AND($L112&lt;=$P$2,32&lt;=$P$2),INDEX(WH_Backend!$DZ$6:$IO$125,$L112,32),0)</f>
        <v>0</v>
      </c>
      <c r="AS112">
        <f>IF(AND($L112&lt;=$P$2,33&lt;=$P$2),INDEX(WH_Backend!$DZ$6:$IO$125,$L112,33),0)</f>
        <v>0</v>
      </c>
      <c r="AT112">
        <f>IF(AND($L112&lt;=$P$2,34&lt;=$P$2),INDEX(WH_Backend!$DZ$6:$IO$125,$L112,34),0)</f>
        <v>0</v>
      </c>
      <c r="AU112">
        <f>IF(AND($L112&lt;=$P$2,35&lt;=$P$2),INDEX(WH_Backend!$DZ$6:$IO$125,$L112,35),0)</f>
        <v>0</v>
      </c>
      <c r="AV112">
        <f>IF(AND($L112&lt;=$P$2,36&lt;=$P$2),INDEX(WH_Backend!$DZ$6:$IO$125,$L112,36),0)</f>
        <v>0</v>
      </c>
      <c r="AW112">
        <f>IF(AND($L112&lt;=$P$2,37&lt;=$P$2),INDEX(WH_Backend!$DZ$6:$IO$125,$L112,37),0)</f>
        <v>0</v>
      </c>
      <c r="AX112">
        <f>IF(AND($L112&lt;=$P$2,38&lt;=$P$2),INDEX(WH_Backend!$DZ$6:$IO$125,$L112,38),0)</f>
        <v>0</v>
      </c>
      <c r="AY112">
        <f>IF(AND($L112&lt;=$P$2,39&lt;=$P$2),INDEX(WH_Backend!$DZ$6:$IO$125,$L112,39),0)</f>
        <v>0</v>
      </c>
      <c r="AZ112">
        <f>IF(AND($L112&lt;=$P$2,40&lt;=$P$2),INDEX(WH_Backend!$DZ$6:$IO$125,$L112,40),0)</f>
        <v>0</v>
      </c>
      <c r="BA112">
        <f>IF(AND($L112&lt;=$P$2,41&lt;=$P$2),INDEX(WH_Backend!$DZ$6:$IO$125,$L112,41),0)</f>
        <v>0</v>
      </c>
      <c r="BB112">
        <f>IF(AND($L112&lt;=$P$2,42&lt;=$P$2),INDEX(WH_Backend!$DZ$6:$IO$125,$L112,42),0)</f>
        <v>0</v>
      </c>
      <c r="BC112">
        <f>IF(AND($L112&lt;=$P$2,43&lt;=$P$2),INDEX(WH_Backend!$DZ$6:$IO$125,$L112,43),0)</f>
        <v>0</v>
      </c>
      <c r="BD112">
        <f>IF(AND($L112&lt;=$P$2,44&lt;=$P$2),INDEX(WH_Backend!$DZ$6:$IO$125,$L112,44),0)</f>
        <v>0</v>
      </c>
      <c r="BE112">
        <f>IF(AND($L112&lt;=$P$2,45&lt;=$P$2),INDEX(WH_Backend!$DZ$6:$IO$125,$L112,45),0)</f>
        <v>0</v>
      </c>
      <c r="BF112">
        <f>IF(AND($L112&lt;=$P$2,46&lt;=$P$2),INDEX(WH_Backend!$DZ$6:$IO$125,$L112,46),0)</f>
        <v>0</v>
      </c>
      <c r="BG112">
        <f>IF(AND($L112&lt;=$P$2,47&lt;=$P$2),INDEX(WH_Backend!$DZ$6:$IO$125,$L112,47),0)</f>
        <v>0</v>
      </c>
      <c r="BH112">
        <f>IF(AND($L112&lt;=$P$2,48&lt;=$P$2),INDEX(WH_Backend!$DZ$6:$IO$125,$L112,48),0)</f>
        <v>0</v>
      </c>
      <c r="BI112">
        <f>IF(AND($L112&lt;=$P$2,49&lt;=$P$2),INDEX(WH_Backend!$DZ$6:$IO$125,$L112,49),0)</f>
        <v>0</v>
      </c>
      <c r="BJ112">
        <f>IF(AND($L112&lt;=$P$2,50&lt;=$P$2),INDEX(WH_Backend!$DZ$6:$IO$125,$L112,50),0)</f>
        <v>0</v>
      </c>
      <c r="BK112">
        <f>IF(AND($L112&lt;=$P$2,51&lt;=$P$2),INDEX(WH_Backend!$DZ$6:$IO$125,$L112,51),0)</f>
        <v>0</v>
      </c>
      <c r="BL112">
        <f>IF(AND($L112&lt;=$P$2,52&lt;=$P$2),INDEX(WH_Backend!$DZ$6:$IO$125,$L112,52),0)</f>
        <v>0</v>
      </c>
      <c r="BM112">
        <f>IF(AND($L112&lt;=$P$2,53&lt;=$P$2),INDEX(WH_Backend!$DZ$6:$IO$125,$L112,53),0)</f>
        <v>0</v>
      </c>
      <c r="BN112">
        <f>IF(AND($L112&lt;=$P$2,54&lt;=$P$2),INDEX(WH_Backend!$DZ$6:$IO$125,$L112,54),0)</f>
        <v>0</v>
      </c>
      <c r="BO112">
        <f>IF(AND($L112&lt;=$P$2,55&lt;=$P$2),INDEX(WH_Backend!$DZ$6:$IO$125,$L112,55),0)</f>
        <v>0</v>
      </c>
      <c r="BP112">
        <f>IF(AND($L112&lt;=$P$2,56&lt;=$P$2),INDEX(WH_Backend!$DZ$6:$IO$125,$L112,56),0)</f>
        <v>0</v>
      </c>
      <c r="BQ112">
        <f>IF(AND($L112&lt;=$P$2,57&lt;=$P$2),INDEX(WH_Backend!$DZ$6:$IO$125,$L112,57),0)</f>
        <v>0</v>
      </c>
      <c r="BR112">
        <f>IF(AND($L112&lt;=$P$2,58&lt;=$P$2),INDEX(WH_Backend!$DZ$6:$IO$125,$L112,58),0)</f>
        <v>0</v>
      </c>
      <c r="BS112">
        <f>IF(AND($L112&lt;=$P$2,59&lt;=$P$2),INDEX(WH_Backend!$DZ$6:$IO$125,$L112,59),0)</f>
        <v>0</v>
      </c>
      <c r="BT112">
        <f>IF(AND($L112&lt;=$P$2,60&lt;=$P$2),INDEX(WH_Backend!$DZ$6:$IO$125,$L112,60),0)</f>
        <v>0</v>
      </c>
      <c r="BU112">
        <f>IF(AND($L112&lt;=$P$2,61&lt;=$P$2),INDEX(WH_Backend!$DZ$6:$IO$125,$L112,61),0)</f>
        <v>0</v>
      </c>
      <c r="BV112">
        <f>IF(AND($L112&lt;=$P$2,62&lt;=$P$2),INDEX(WH_Backend!$DZ$6:$IO$125,$L112,62),0)</f>
        <v>0</v>
      </c>
      <c r="BW112">
        <f>IF(AND($L112&lt;=$P$2,63&lt;=$P$2),INDEX(WH_Backend!$DZ$6:$IO$125,$L112,63),0)</f>
        <v>0</v>
      </c>
      <c r="BX112">
        <f>IF(AND($L112&lt;=$P$2,64&lt;=$P$2),INDEX(WH_Backend!$DZ$6:$IO$125,$L112,64),0)</f>
        <v>0</v>
      </c>
      <c r="BY112">
        <f>IF(AND($L112&lt;=$P$2,65&lt;=$P$2),INDEX(WH_Backend!$DZ$6:$IO$125,$L112,65),0)</f>
        <v>0</v>
      </c>
      <c r="BZ112">
        <f>IF(AND($L112&lt;=$P$2,66&lt;=$P$2),INDEX(WH_Backend!$DZ$6:$IO$125,$L112,66),0)</f>
        <v>0</v>
      </c>
      <c r="CA112">
        <f>IF(AND($L112&lt;=$P$2,67&lt;=$P$2),INDEX(WH_Backend!$DZ$6:$IO$125,$L112,67),0)</f>
        <v>0</v>
      </c>
      <c r="CB112">
        <f>IF(AND($L112&lt;=$P$2,68&lt;=$P$2),INDEX(WH_Backend!$DZ$6:$IO$125,$L112,68),0)</f>
        <v>0</v>
      </c>
      <c r="CC112">
        <f>IF(AND($L112&lt;=$P$2,69&lt;=$P$2),INDEX(WH_Backend!$DZ$6:$IO$125,$L112,69),0)</f>
        <v>0</v>
      </c>
      <c r="CD112">
        <f>IF(AND($L112&lt;=$P$2,70&lt;=$P$2),INDEX(WH_Backend!$DZ$6:$IO$125,$L112,70),0)</f>
        <v>0</v>
      </c>
      <c r="CE112">
        <f>IF(AND($L112&lt;=$P$2,71&lt;=$P$2),INDEX(WH_Backend!$DZ$6:$IO$125,$L112,71),0)</f>
        <v>0</v>
      </c>
      <c r="CF112">
        <f>IF(AND($L112&lt;=$P$2,72&lt;=$P$2),INDEX(WH_Backend!$DZ$6:$IO$125,$L112,72),0)</f>
        <v>0</v>
      </c>
      <c r="CG112">
        <f>IF(AND($L112&lt;=$P$2,73&lt;=$P$2),INDEX(WH_Backend!$DZ$6:$IO$125,$L112,73),0)</f>
        <v>0</v>
      </c>
      <c r="CH112">
        <f>IF(AND($L112&lt;=$P$2,74&lt;=$P$2),INDEX(WH_Backend!$DZ$6:$IO$125,$L112,74),0)</f>
        <v>0</v>
      </c>
      <c r="CI112">
        <f>IF(AND($L112&lt;=$P$2,75&lt;=$P$2),INDEX(WH_Backend!$DZ$6:$IO$125,$L112,75),0)</f>
        <v>0</v>
      </c>
      <c r="CJ112">
        <f>IF(AND($L112&lt;=$P$2,76&lt;=$P$2),INDEX(WH_Backend!$DZ$6:$IO$125,$L112,76),0)</f>
        <v>0</v>
      </c>
      <c r="CK112">
        <f>IF(AND($L112&lt;=$P$2,77&lt;=$P$2),INDEX(WH_Backend!$DZ$6:$IO$125,$L112,77),0)</f>
        <v>0</v>
      </c>
      <c r="CL112">
        <f>IF(AND($L112&lt;=$P$2,78&lt;=$P$2),INDEX(WH_Backend!$DZ$6:$IO$125,$L112,78),0)</f>
        <v>0</v>
      </c>
      <c r="CM112">
        <f>IF(AND($L112&lt;=$P$2,79&lt;=$P$2),INDEX(WH_Backend!$DZ$6:$IO$125,$L112,79),0)</f>
        <v>0</v>
      </c>
      <c r="CN112">
        <f>IF(AND($L112&lt;=$P$2,80&lt;=$P$2),INDEX(WH_Backend!$DZ$6:$IO$125,$L112,80),0)</f>
        <v>0</v>
      </c>
      <c r="CO112">
        <f>IF(AND($L112&lt;=$P$2,81&lt;=$P$2),INDEX(WH_Backend!$DZ$6:$IO$125,$L112,81),0)</f>
        <v>0</v>
      </c>
      <c r="CP112">
        <f>IF(AND($L112&lt;=$P$2,82&lt;=$P$2),INDEX(WH_Backend!$DZ$6:$IO$125,$L112,82),0)</f>
        <v>0</v>
      </c>
      <c r="CQ112">
        <f>IF(AND($L112&lt;=$P$2,83&lt;=$P$2),INDEX(WH_Backend!$DZ$6:$IO$125,$L112,83),0)</f>
        <v>0</v>
      </c>
      <c r="CR112">
        <f>IF(AND($L112&lt;=$P$2,84&lt;=$P$2),INDEX(WH_Backend!$DZ$6:$IO$125,$L112,84),0)</f>
        <v>0</v>
      </c>
      <c r="CS112">
        <f>IF(AND($L112&lt;=$P$2,85&lt;=$P$2),INDEX(WH_Backend!$DZ$6:$IO$125,$L112,85),0)</f>
        <v>0</v>
      </c>
      <c r="CT112">
        <f>IF(AND($L112&lt;=$P$2,86&lt;=$P$2),INDEX(WH_Backend!$DZ$6:$IO$125,$L112,86),0)</f>
        <v>0</v>
      </c>
      <c r="CU112">
        <f>IF(AND($L112&lt;=$P$2,87&lt;=$P$2),INDEX(WH_Backend!$DZ$6:$IO$125,$L112,87),0)</f>
        <v>0</v>
      </c>
      <c r="CV112">
        <f>IF(AND($L112&lt;=$P$2,88&lt;=$P$2),INDEX(WH_Backend!$DZ$6:$IO$125,$L112,88),0)</f>
        <v>0</v>
      </c>
      <c r="CW112">
        <f>IF(AND($L112&lt;=$P$2,89&lt;=$P$2),INDEX(WH_Backend!$DZ$6:$IO$125,$L112,89),0)</f>
        <v>0</v>
      </c>
      <c r="CX112">
        <f>IF(AND($L112&lt;=$P$2,90&lt;=$P$2),INDEX(WH_Backend!$DZ$6:$IO$125,$L112,90),0)</f>
        <v>0</v>
      </c>
      <c r="CY112">
        <f>IF(AND($L112&lt;=$P$2,91&lt;=$P$2),INDEX(WH_Backend!$DZ$6:$IO$125,$L112,91),0)</f>
        <v>0</v>
      </c>
      <c r="CZ112">
        <f>IF(AND($L112&lt;=$P$2,92&lt;=$P$2),INDEX(WH_Backend!$DZ$6:$IO$125,$L112,92),0)</f>
        <v>0</v>
      </c>
      <c r="DA112">
        <f>IF(AND($L112&lt;=$P$2,93&lt;=$P$2),INDEX(WH_Backend!$DZ$6:$IO$125,$L112,93),0)</f>
        <v>0</v>
      </c>
      <c r="DB112">
        <f>IF(AND($L112&lt;=$P$2,94&lt;=$P$2),INDEX(WH_Backend!$DZ$6:$IO$125,$L112,94),0)</f>
        <v>0</v>
      </c>
      <c r="DC112">
        <f>IF(AND($L112&lt;=$P$2,95&lt;=$P$2),INDEX(WH_Backend!$DZ$6:$IO$125,$L112,95),0)</f>
        <v>0</v>
      </c>
      <c r="DD112">
        <f>IF(AND($L112&lt;=$P$2,96&lt;=$P$2),INDEX(WH_Backend!$DZ$6:$IO$125,$L112,96),0)</f>
        <v>0</v>
      </c>
      <c r="DE112">
        <f>IF(AND($L112&lt;=$P$2,97&lt;=$P$2),INDEX(WH_Backend!$DZ$6:$IO$125,$L112,97),0)</f>
        <v>0</v>
      </c>
      <c r="DF112">
        <f>IF(AND($L112&lt;=$P$2,98&lt;=$P$2),INDEX(WH_Backend!$DZ$6:$IO$125,$L112,98),0)</f>
        <v>0</v>
      </c>
      <c r="DG112">
        <f>IF(AND($L112&lt;=$P$2,99&lt;=$P$2),INDEX(WH_Backend!$DZ$6:$IO$125,$L112,99),0)</f>
        <v>0</v>
      </c>
      <c r="DH112">
        <f>IF(AND($L112&lt;=$P$2,100&lt;=$P$2),INDEX(WH_Backend!$DZ$6:$IO$125,$L112,100),0)</f>
        <v>0</v>
      </c>
      <c r="DI112">
        <f>IF(AND($L112&lt;=$P$2,101&lt;=$P$2),INDEX(WH_Backend!$DZ$6:$IO$125,$L112,101),0)</f>
        <v>0</v>
      </c>
      <c r="DJ112">
        <f>IF(AND($L112&lt;=$P$2,102&lt;=$P$2),INDEX(WH_Backend!$DZ$6:$IO$125,$L112,102),0)</f>
        <v>0</v>
      </c>
      <c r="DK112">
        <f>IF(AND($L112&lt;=$P$2,103&lt;=$P$2),INDEX(WH_Backend!$DZ$6:$IO$125,$L112,103),0)</f>
        <v>0</v>
      </c>
      <c r="DL112">
        <f>IF(AND($L112&lt;=$P$2,104&lt;=$P$2),INDEX(WH_Backend!$DZ$6:$IO$125,$L112,104),0)</f>
        <v>0</v>
      </c>
      <c r="DM112">
        <f>IF(AND($L112&lt;=$P$2,105&lt;=$P$2),INDEX(WH_Backend!$DZ$6:$IO$125,$L112,105),0)</f>
        <v>0</v>
      </c>
      <c r="DN112">
        <f>IF(AND($L112&lt;=$P$2,106&lt;=$P$2),INDEX(WH_Backend!$DZ$6:$IO$125,$L112,106),0)</f>
        <v>0</v>
      </c>
      <c r="DO112">
        <f>IF(AND($L112&lt;=$P$2,107&lt;=$P$2),INDEX(WH_Backend!$DZ$6:$IO$125,$L112,107),0)</f>
        <v>0</v>
      </c>
      <c r="DP112">
        <f>IF(AND($L112&lt;=$P$2,108&lt;=$P$2),INDEX(WH_Backend!$DZ$6:$IO$125,$L112,108),0)</f>
        <v>0</v>
      </c>
      <c r="DQ112">
        <f>IF(AND($L112&lt;=$P$2,109&lt;=$P$2),INDEX(WH_Backend!$DZ$6:$IO$125,$L112,109),0)</f>
        <v>0</v>
      </c>
      <c r="DR112">
        <f>IF(AND($L112&lt;=$P$2,110&lt;=$P$2),INDEX(WH_Backend!$DZ$6:$IO$125,$L112,110),0)</f>
        <v>0</v>
      </c>
      <c r="DS112">
        <f>IF(AND($L112&lt;=$P$2,111&lt;=$P$2),INDEX(WH_Backend!$DZ$6:$IO$125,$L112,111),0)</f>
        <v>0</v>
      </c>
      <c r="DT112">
        <f>IF(AND($L112&lt;=$P$2,112&lt;=$P$2),INDEX(WH_Backend!$DZ$6:$IO$125,$L112,112),0)</f>
        <v>0</v>
      </c>
      <c r="DU112">
        <f>IF(AND($L112&lt;=$P$2,113&lt;=$P$2),INDEX(WH_Backend!$DZ$6:$IO$125,$L112,113),0)</f>
        <v>0</v>
      </c>
      <c r="DV112">
        <f>IF(AND($L112&lt;=$P$2,114&lt;=$P$2),INDEX(WH_Backend!$DZ$6:$IO$125,$L112,114),0)</f>
        <v>0</v>
      </c>
      <c r="DW112">
        <f>IF(AND($L112&lt;=$P$2,115&lt;=$P$2),INDEX(WH_Backend!$DZ$6:$IO$125,$L112,115),0)</f>
        <v>0</v>
      </c>
      <c r="DX112">
        <f>IF(AND($L112&lt;=$P$2,116&lt;=$P$2),INDEX(WH_Backend!$DZ$6:$IO$125,$L112,116),0)</f>
        <v>0</v>
      </c>
      <c r="DY112">
        <f>IF(AND($L112&lt;=$P$2,117&lt;=$P$2),INDEX(WH_Backend!$DZ$6:$IO$125,$L112,117),0)</f>
        <v>0</v>
      </c>
      <c r="DZ112">
        <f>IF(AND($L112&lt;=$P$2,118&lt;=$P$2),INDEX(WH_Backend!$DZ$6:$IO$125,$L112,118),0)</f>
        <v>0</v>
      </c>
      <c r="EA112">
        <f>IF(AND($L112&lt;=$P$2,119&lt;=$P$2),INDEX(WH_Backend!$DZ$6:$IO$125,$L112,119),0)</f>
        <v>0</v>
      </c>
      <c r="EB112">
        <f>IF(AND($L112&lt;=$P$2,120&lt;=$P$2),INDEX(WH_Backend!$DZ$6:$IO$125,$L112,120),0)</f>
        <v>0</v>
      </c>
    </row>
    <row r="113" spans="1:132" ht="15">
      <c r="A113" s="25">
        <f>IF(L113&lt;=$P$2,INDEX(WH_Backend!$E$6:$E$125,L113),0)</f>
        <v>0</v>
      </c>
      <c r="B113" s="25">
        <f t="array" ref="B113">IF(L113&lt;=$P$2,MMULT(M238:INDEX(M238:EF238,$P$2),$A$6:INDEX($A$6:$A$125,$P$2)),0)</f>
        <v>0</v>
      </c>
      <c r="C113" s="25">
        <f t="shared" si="3"/>
        <v>0</v>
      </c>
      <c r="E113" t="str">
        <f>IF(L113&lt;=$P$2,Inputs!A113,"")</f>
        <v/>
      </c>
      <c r="F113" s="25" t="str">
        <f>IF(L113&lt;=$P$2,Inputs!D113,"")</f>
        <v/>
      </c>
      <c r="G113" s="25" t="str">
        <f t="shared" si="5"/>
        <v/>
      </c>
      <c r="J113" t="str">
        <f>IF($L113&lt;=$E$2,WH_Numerical!$F113,"")</f>
        <v/>
      </c>
      <c r="L113" s="10">
        <v>108</v>
      </c>
      <c r="M113">
        <f>IF(AND($L113&lt;=$P$2,1&lt;=$P$2),INDEX(WH_Backend!$DZ$6:$IO$125,$L113,1),0)</f>
        <v>0</v>
      </c>
      <c r="N113">
        <f>IF(AND($L113&lt;=$P$2,2&lt;=$P$2),INDEX(WH_Backend!$DZ$6:$IO$125,$L113,2),0)</f>
        <v>0</v>
      </c>
      <c r="O113">
        <f>IF(AND($L113&lt;=$P$2,3&lt;=$P$2),INDEX(WH_Backend!$DZ$6:$IO$125,$L113,3),0)</f>
        <v>0</v>
      </c>
      <c r="P113">
        <f>IF(AND($L113&lt;=$P$2,4&lt;=$P$2),INDEX(WH_Backend!$DZ$6:$IO$125,$L113,4),0)</f>
        <v>0</v>
      </c>
      <c r="Q113">
        <f>IF(AND($L113&lt;=$P$2,5&lt;=$P$2),INDEX(WH_Backend!$DZ$6:$IO$125,$L113,5),0)</f>
        <v>0</v>
      </c>
      <c r="R113">
        <f>IF(AND($L113&lt;=$P$2,6&lt;=$P$2),INDEX(WH_Backend!$DZ$6:$IO$125,$L113,6),0)</f>
        <v>0</v>
      </c>
      <c r="S113">
        <f>IF(AND($L113&lt;=$P$2,7&lt;=$P$2),INDEX(WH_Backend!$DZ$6:$IO$125,$L113,7),0)</f>
        <v>0</v>
      </c>
      <c r="T113">
        <f>IF(AND($L113&lt;=$P$2,8&lt;=$P$2),INDEX(WH_Backend!$DZ$6:$IO$125,$L113,8),0)</f>
        <v>0</v>
      </c>
      <c r="U113">
        <f>IF(AND($L113&lt;=$P$2,9&lt;=$P$2),INDEX(WH_Backend!$DZ$6:$IO$125,$L113,9),0)</f>
        <v>0</v>
      </c>
      <c r="V113">
        <f>IF(AND($L113&lt;=$P$2,10&lt;=$P$2),INDEX(WH_Backend!$DZ$6:$IO$125,$L113,10),0)</f>
        <v>0</v>
      </c>
      <c r="W113">
        <f>IF(AND($L113&lt;=$P$2,11&lt;=$P$2),INDEX(WH_Backend!$DZ$6:$IO$125,$L113,11),0)</f>
        <v>0</v>
      </c>
      <c r="X113">
        <f>IF(AND($L113&lt;=$P$2,12&lt;=$P$2),INDEX(WH_Backend!$DZ$6:$IO$125,$L113,12),0)</f>
        <v>0</v>
      </c>
      <c r="Y113">
        <f>IF(AND($L113&lt;=$P$2,13&lt;=$P$2),INDEX(WH_Backend!$DZ$6:$IO$125,$L113,13),0)</f>
        <v>0</v>
      </c>
      <c r="Z113">
        <f>IF(AND($L113&lt;=$P$2,14&lt;=$P$2),INDEX(WH_Backend!$DZ$6:$IO$125,$L113,14),0)</f>
        <v>0</v>
      </c>
      <c r="AA113">
        <f>IF(AND($L113&lt;=$P$2,15&lt;=$P$2),INDEX(WH_Backend!$DZ$6:$IO$125,$L113,15),0)</f>
        <v>0</v>
      </c>
      <c r="AB113">
        <f>IF(AND($L113&lt;=$P$2,16&lt;=$P$2),INDEX(WH_Backend!$DZ$6:$IO$125,$L113,16),0)</f>
        <v>0</v>
      </c>
      <c r="AC113">
        <f>IF(AND($L113&lt;=$P$2,17&lt;=$P$2),INDEX(WH_Backend!$DZ$6:$IO$125,$L113,17),0)</f>
        <v>0</v>
      </c>
      <c r="AD113">
        <f>IF(AND($L113&lt;=$P$2,18&lt;=$P$2),INDEX(WH_Backend!$DZ$6:$IO$125,$L113,18),0)</f>
        <v>0</v>
      </c>
      <c r="AE113">
        <f>IF(AND($L113&lt;=$P$2,19&lt;=$P$2),INDEX(WH_Backend!$DZ$6:$IO$125,$L113,19),0)</f>
        <v>0</v>
      </c>
      <c r="AF113">
        <f>IF(AND($L113&lt;=$P$2,20&lt;=$P$2),INDEX(WH_Backend!$DZ$6:$IO$125,$L113,20),0)</f>
        <v>0</v>
      </c>
      <c r="AG113">
        <f>IF(AND($L113&lt;=$P$2,21&lt;=$P$2),INDEX(WH_Backend!$DZ$6:$IO$125,$L113,21),0)</f>
        <v>0</v>
      </c>
      <c r="AH113">
        <f>IF(AND($L113&lt;=$P$2,22&lt;=$P$2),INDEX(WH_Backend!$DZ$6:$IO$125,$L113,22),0)</f>
        <v>0</v>
      </c>
      <c r="AI113">
        <f>IF(AND($L113&lt;=$P$2,23&lt;=$P$2),INDEX(WH_Backend!$DZ$6:$IO$125,$L113,23),0)</f>
        <v>0</v>
      </c>
      <c r="AJ113">
        <f>IF(AND($L113&lt;=$P$2,24&lt;=$P$2),INDEX(WH_Backend!$DZ$6:$IO$125,$L113,24),0)</f>
        <v>0</v>
      </c>
      <c r="AK113">
        <f>IF(AND($L113&lt;=$P$2,25&lt;=$P$2),INDEX(WH_Backend!$DZ$6:$IO$125,$L113,25),0)</f>
        <v>0</v>
      </c>
      <c r="AL113">
        <f>IF(AND($L113&lt;=$P$2,26&lt;=$P$2),INDEX(WH_Backend!$DZ$6:$IO$125,$L113,26),0)</f>
        <v>0</v>
      </c>
      <c r="AM113">
        <f>IF(AND($L113&lt;=$P$2,27&lt;=$P$2),INDEX(WH_Backend!$DZ$6:$IO$125,$L113,27),0)</f>
        <v>0</v>
      </c>
      <c r="AN113">
        <f>IF(AND($L113&lt;=$P$2,28&lt;=$P$2),INDEX(WH_Backend!$DZ$6:$IO$125,$L113,28),0)</f>
        <v>0</v>
      </c>
      <c r="AO113">
        <f>IF(AND($L113&lt;=$P$2,29&lt;=$P$2),INDEX(WH_Backend!$DZ$6:$IO$125,$L113,29),0)</f>
        <v>0</v>
      </c>
      <c r="AP113">
        <f>IF(AND($L113&lt;=$P$2,30&lt;=$P$2),INDEX(WH_Backend!$DZ$6:$IO$125,$L113,30),0)</f>
        <v>0</v>
      </c>
      <c r="AQ113">
        <f>IF(AND($L113&lt;=$P$2,31&lt;=$P$2),INDEX(WH_Backend!$DZ$6:$IO$125,$L113,31),0)</f>
        <v>0</v>
      </c>
      <c r="AR113">
        <f>IF(AND($L113&lt;=$P$2,32&lt;=$P$2),INDEX(WH_Backend!$DZ$6:$IO$125,$L113,32),0)</f>
        <v>0</v>
      </c>
      <c r="AS113">
        <f>IF(AND($L113&lt;=$P$2,33&lt;=$P$2),INDEX(WH_Backend!$DZ$6:$IO$125,$L113,33),0)</f>
        <v>0</v>
      </c>
      <c r="AT113">
        <f>IF(AND($L113&lt;=$P$2,34&lt;=$P$2),INDEX(WH_Backend!$DZ$6:$IO$125,$L113,34),0)</f>
        <v>0</v>
      </c>
      <c r="AU113">
        <f>IF(AND($L113&lt;=$P$2,35&lt;=$P$2),INDEX(WH_Backend!$DZ$6:$IO$125,$L113,35),0)</f>
        <v>0</v>
      </c>
      <c r="AV113">
        <f>IF(AND($L113&lt;=$P$2,36&lt;=$P$2),INDEX(WH_Backend!$DZ$6:$IO$125,$L113,36),0)</f>
        <v>0</v>
      </c>
      <c r="AW113">
        <f>IF(AND($L113&lt;=$P$2,37&lt;=$P$2),INDEX(WH_Backend!$DZ$6:$IO$125,$L113,37),0)</f>
        <v>0</v>
      </c>
      <c r="AX113">
        <f>IF(AND($L113&lt;=$P$2,38&lt;=$P$2),INDEX(WH_Backend!$DZ$6:$IO$125,$L113,38),0)</f>
        <v>0</v>
      </c>
      <c r="AY113">
        <f>IF(AND($L113&lt;=$P$2,39&lt;=$P$2),INDEX(WH_Backend!$DZ$6:$IO$125,$L113,39),0)</f>
        <v>0</v>
      </c>
      <c r="AZ113">
        <f>IF(AND($L113&lt;=$P$2,40&lt;=$P$2),INDEX(WH_Backend!$DZ$6:$IO$125,$L113,40),0)</f>
        <v>0</v>
      </c>
      <c r="BA113">
        <f>IF(AND($L113&lt;=$P$2,41&lt;=$P$2),INDEX(WH_Backend!$DZ$6:$IO$125,$L113,41),0)</f>
        <v>0</v>
      </c>
      <c r="BB113">
        <f>IF(AND($L113&lt;=$P$2,42&lt;=$P$2),INDEX(WH_Backend!$DZ$6:$IO$125,$L113,42),0)</f>
        <v>0</v>
      </c>
      <c r="BC113">
        <f>IF(AND($L113&lt;=$P$2,43&lt;=$P$2),INDEX(WH_Backend!$DZ$6:$IO$125,$L113,43),0)</f>
        <v>0</v>
      </c>
      <c r="BD113">
        <f>IF(AND($L113&lt;=$P$2,44&lt;=$P$2),INDEX(WH_Backend!$DZ$6:$IO$125,$L113,44),0)</f>
        <v>0</v>
      </c>
      <c r="BE113">
        <f>IF(AND($L113&lt;=$P$2,45&lt;=$P$2),INDEX(WH_Backend!$DZ$6:$IO$125,$L113,45),0)</f>
        <v>0</v>
      </c>
      <c r="BF113">
        <f>IF(AND($L113&lt;=$P$2,46&lt;=$P$2),INDEX(WH_Backend!$DZ$6:$IO$125,$L113,46),0)</f>
        <v>0</v>
      </c>
      <c r="BG113">
        <f>IF(AND($L113&lt;=$P$2,47&lt;=$P$2),INDEX(WH_Backend!$DZ$6:$IO$125,$L113,47),0)</f>
        <v>0</v>
      </c>
      <c r="BH113">
        <f>IF(AND($L113&lt;=$P$2,48&lt;=$P$2),INDEX(WH_Backend!$DZ$6:$IO$125,$L113,48),0)</f>
        <v>0</v>
      </c>
      <c r="BI113">
        <f>IF(AND($L113&lt;=$P$2,49&lt;=$P$2),INDEX(WH_Backend!$DZ$6:$IO$125,$L113,49),0)</f>
        <v>0</v>
      </c>
      <c r="BJ113">
        <f>IF(AND($L113&lt;=$P$2,50&lt;=$P$2),INDEX(WH_Backend!$DZ$6:$IO$125,$L113,50),0)</f>
        <v>0</v>
      </c>
      <c r="BK113">
        <f>IF(AND($L113&lt;=$P$2,51&lt;=$P$2),INDEX(WH_Backend!$DZ$6:$IO$125,$L113,51),0)</f>
        <v>0</v>
      </c>
      <c r="BL113">
        <f>IF(AND($L113&lt;=$P$2,52&lt;=$P$2),INDEX(WH_Backend!$DZ$6:$IO$125,$L113,52),0)</f>
        <v>0</v>
      </c>
      <c r="BM113">
        <f>IF(AND($L113&lt;=$P$2,53&lt;=$P$2),INDEX(WH_Backend!$DZ$6:$IO$125,$L113,53),0)</f>
        <v>0</v>
      </c>
      <c r="BN113">
        <f>IF(AND($L113&lt;=$P$2,54&lt;=$P$2),INDEX(WH_Backend!$DZ$6:$IO$125,$L113,54),0)</f>
        <v>0</v>
      </c>
      <c r="BO113">
        <f>IF(AND($L113&lt;=$P$2,55&lt;=$P$2),INDEX(WH_Backend!$DZ$6:$IO$125,$L113,55),0)</f>
        <v>0</v>
      </c>
      <c r="BP113">
        <f>IF(AND($L113&lt;=$P$2,56&lt;=$P$2),INDEX(WH_Backend!$DZ$6:$IO$125,$L113,56),0)</f>
        <v>0</v>
      </c>
      <c r="BQ113">
        <f>IF(AND($L113&lt;=$P$2,57&lt;=$P$2),INDEX(WH_Backend!$DZ$6:$IO$125,$L113,57),0)</f>
        <v>0</v>
      </c>
      <c r="BR113">
        <f>IF(AND($L113&lt;=$P$2,58&lt;=$P$2),INDEX(WH_Backend!$DZ$6:$IO$125,$L113,58),0)</f>
        <v>0</v>
      </c>
      <c r="BS113">
        <f>IF(AND($L113&lt;=$P$2,59&lt;=$P$2),INDEX(WH_Backend!$DZ$6:$IO$125,$L113,59),0)</f>
        <v>0</v>
      </c>
      <c r="BT113">
        <f>IF(AND($L113&lt;=$P$2,60&lt;=$P$2),INDEX(WH_Backend!$DZ$6:$IO$125,$L113,60),0)</f>
        <v>0</v>
      </c>
      <c r="BU113">
        <f>IF(AND($L113&lt;=$P$2,61&lt;=$P$2),INDEX(WH_Backend!$DZ$6:$IO$125,$L113,61),0)</f>
        <v>0</v>
      </c>
      <c r="BV113">
        <f>IF(AND($L113&lt;=$P$2,62&lt;=$P$2),INDEX(WH_Backend!$DZ$6:$IO$125,$L113,62),0)</f>
        <v>0</v>
      </c>
      <c r="BW113">
        <f>IF(AND($L113&lt;=$P$2,63&lt;=$P$2),INDEX(WH_Backend!$DZ$6:$IO$125,$L113,63),0)</f>
        <v>0</v>
      </c>
      <c r="BX113">
        <f>IF(AND($L113&lt;=$P$2,64&lt;=$P$2),INDEX(WH_Backend!$DZ$6:$IO$125,$L113,64),0)</f>
        <v>0</v>
      </c>
      <c r="BY113">
        <f>IF(AND($L113&lt;=$P$2,65&lt;=$P$2),INDEX(WH_Backend!$DZ$6:$IO$125,$L113,65),0)</f>
        <v>0</v>
      </c>
      <c r="BZ113">
        <f>IF(AND($L113&lt;=$P$2,66&lt;=$P$2),INDEX(WH_Backend!$DZ$6:$IO$125,$L113,66),0)</f>
        <v>0</v>
      </c>
      <c r="CA113">
        <f>IF(AND($L113&lt;=$P$2,67&lt;=$P$2),INDEX(WH_Backend!$DZ$6:$IO$125,$L113,67),0)</f>
        <v>0</v>
      </c>
      <c r="CB113">
        <f>IF(AND($L113&lt;=$P$2,68&lt;=$P$2),INDEX(WH_Backend!$DZ$6:$IO$125,$L113,68),0)</f>
        <v>0</v>
      </c>
      <c r="CC113">
        <f>IF(AND($L113&lt;=$P$2,69&lt;=$P$2),INDEX(WH_Backend!$DZ$6:$IO$125,$L113,69),0)</f>
        <v>0</v>
      </c>
      <c r="CD113">
        <f>IF(AND($L113&lt;=$P$2,70&lt;=$P$2),INDEX(WH_Backend!$DZ$6:$IO$125,$L113,70),0)</f>
        <v>0</v>
      </c>
      <c r="CE113">
        <f>IF(AND($L113&lt;=$P$2,71&lt;=$P$2),INDEX(WH_Backend!$DZ$6:$IO$125,$L113,71),0)</f>
        <v>0</v>
      </c>
      <c r="CF113">
        <f>IF(AND($L113&lt;=$P$2,72&lt;=$P$2),INDEX(WH_Backend!$DZ$6:$IO$125,$L113,72),0)</f>
        <v>0</v>
      </c>
      <c r="CG113">
        <f>IF(AND($L113&lt;=$P$2,73&lt;=$P$2),INDEX(WH_Backend!$DZ$6:$IO$125,$L113,73),0)</f>
        <v>0</v>
      </c>
      <c r="CH113">
        <f>IF(AND($L113&lt;=$P$2,74&lt;=$P$2),INDEX(WH_Backend!$DZ$6:$IO$125,$L113,74),0)</f>
        <v>0</v>
      </c>
      <c r="CI113">
        <f>IF(AND($L113&lt;=$P$2,75&lt;=$P$2),INDEX(WH_Backend!$DZ$6:$IO$125,$L113,75),0)</f>
        <v>0</v>
      </c>
      <c r="CJ113">
        <f>IF(AND($L113&lt;=$P$2,76&lt;=$P$2),INDEX(WH_Backend!$DZ$6:$IO$125,$L113,76),0)</f>
        <v>0</v>
      </c>
      <c r="CK113">
        <f>IF(AND($L113&lt;=$P$2,77&lt;=$P$2),INDEX(WH_Backend!$DZ$6:$IO$125,$L113,77),0)</f>
        <v>0</v>
      </c>
      <c r="CL113">
        <f>IF(AND($L113&lt;=$P$2,78&lt;=$P$2),INDEX(WH_Backend!$DZ$6:$IO$125,$L113,78),0)</f>
        <v>0</v>
      </c>
      <c r="CM113">
        <f>IF(AND($L113&lt;=$P$2,79&lt;=$P$2),INDEX(WH_Backend!$DZ$6:$IO$125,$L113,79),0)</f>
        <v>0</v>
      </c>
      <c r="CN113">
        <f>IF(AND($L113&lt;=$P$2,80&lt;=$P$2),INDEX(WH_Backend!$DZ$6:$IO$125,$L113,80),0)</f>
        <v>0</v>
      </c>
      <c r="CO113">
        <f>IF(AND($L113&lt;=$P$2,81&lt;=$P$2),INDEX(WH_Backend!$DZ$6:$IO$125,$L113,81),0)</f>
        <v>0</v>
      </c>
      <c r="CP113">
        <f>IF(AND($L113&lt;=$P$2,82&lt;=$P$2),INDEX(WH_Backend!$DZ$6:$IO$125,$L113,82),0)</f>
        <v>0</v>
      </c>
      <c r="CQ113">
        <f>IF(AND($L113&lt;=$P$2,83&lt;=$P$2),INDEX(WH_Backend!$DZ$6:$IO$125,$L113,83),0)</f>
        <v>0</v>
      </c>
      <c r="CR113">
        <f>IF(AND($L113&lt;=$P$2,84&lt;=$P$2),INDEX(WH_Backend!$DZ$6:$IO$125,$L113,84),0)</f>
        <v>0</v>
      </c>
      <c r="CS113">
        <f>IF(AND($L113&lt;=$P$2,85&lt;=$P$2),INDEX(WH_Backend!$DZ$6:$IO$125,$L113,85),0)</f>
        <v>0</v>
      </c>
      <c r="CT113">
        <f>IF(AND($L113&lt;=$P$2,86&lt;=$P$2),INDEX(WH_Backend!$DZ$6:$IO$125,$L113,86),0)</f>
        <v>0</v>
      </c>
      <c r="CU113">
        <f>IF(AND($L113&lt;=$P$2,87&lt;=$P$2),INDEX(WH_Backend!$DZ$6:$IO$125,$L113,87),0)</f>
        <v>0</v>
      </c>
      <c r="CV113">
        <f>IF(AND($L113&lt;=$P$2,88&lt;=$P$2),INDEX(WH_Backend!$DZ$6:$IO$125,$L113,88),0)</f>
        <v>0</v>
      </c>
      <c r="CW113">
        <f>IF(AND($L113&lt;=$P$2,89&lt;=$P$2),INDEX(WH_Backend!$DZ$6:$IO$125,$L113,89),0)</f>
        <v>0</v>
      </c>
      <c r="CX113">
        <f>IF(AND($L113&lt;=$P$2,90&lt;=$P$2),INDEX(WH_Backend!$DZ$6:$IO$125,$L113,90),0)</f>
        <v>0</v>
      </c>
      <c r="CY113">
        <f>IF(AND($L113&lt;=$P$2,91&lt;=$P$2),INDEX(WH_Backend!$DZ$6:$IO$125,$L113,91),0)</f>
        <v>0</v>
      </c>
      <c r="CZ113">
        <f>IF(AND($L113&lt;=$P$2,92&lt;=$P$2),INDEX(WH_Backend!$DZ$6:$IO$125,$L113,92),0)</f>
        <v>0</v>
      </c>
      <c r="DA113">
        <f>IF(AND($L113&lt;=$P$2,93&lt;=$P$2),INDEX(WH_Backend!$DZ$6:$IO$125,$L113,93),0)</f>
        <v>0</v>
      </c>
      <c r="DB113">
        <f>IF(AND($L113&lt;=$P$2,94&lt;=$P$2),INDEX(WH_Backend!$DZ$6:$IO$125,$L113,94),0)</f>
        <v>0</v>
      </c>
      <c r="DC113">
        <f>IF(AND($L113&lt;=$P$2,95&lt;=$P$2),INDEX(WH_Backend!$DZ$6:$IO$125,$L113,95),0)</f>
        <v>0</v>
      </c>
      <c r="DD113">
        <f>IF(AND($L113&lt;=$P$2,96&lt;=$P$2),INDEX(WH_Backend!$DZ$6:$IO$125,$L113,96),0)</f>
        <v>0</v>
      </c>
      <c r="DE113">
        <f>IF(AND($L113&lt;=$P$2,97&lt;=$P$2),INDEX(WH_Backend!$DZ$6:$IO$125,$L113,97),0)</f>
        <v>0</v>
      </c>
      <c r="DF113">
        <f>IF(AND($L113&lt;=$P$2,98&lt;=$P$2),INDEX(WH_Backend!$DZ$6:$IO$125,$L113,98),0)</f>
        <v>0</v>
      </c>
      <c r="DG113">
        <f>IF(AND($L113&lt;=$P$2,99&lt;=$P$2),INDEX(WH_Backend!$DZ$6:$IO$125,$L113,99),0)</f>
        <v>0</v>
      </c>
      <c r="DH113">
        <f>IF(AND($L113&lt;=$P$2,100&lt;=$P$2),INDEX(WH_Backend!$DZ$6:$IO$125,$L113,100),0)</f>
        <v>0</v>
      </c>
      <c r="DI113">
        <f>IF(AND($L113&lt;=$P$2,101&lt;=$P$2),INDEX(WH_Backend!$DZ$6:$IO$125,$L113,101),0)</f>
        <v>0</v>
      </c>
      <c r="DJ113">
        <f>IF(AND($L113&lt;=$P$2,102&lt;=$P$2),INDEX(WH_Backend!$DZ$6:$IO$125,$L113,102),0)</f>
        <v>0</v>
      </c>
      <c r="DK113">
        <f>IF(AND($L113&lt;=$P$2,103&lt;=$P$2),INDEX(WH_Backend!$DZ$6:$IO$125,$L113,103),0)</f>
        <v>0</v>
      </c>
      <c r="DL113">
        <f>IF(AND($L113&lt;=$P$2,104&lt;=$P$2),INDEX(WH_Backend!$DZ$6:$IO$125,$L113,104),0)</f>
        <v>0</v>
      </c>
      <c r="DM113">
        <f>IF(AND($L113&lt;=$P$2,105&lt;=$P$2),INDEX(WH_Backend!$DZ$6:$IO$125,$L113,105),0)</f>
        <v>0</v>
      </c>
      <c r="DN113">
        <f>IF(AND($L113&lt;=$P$2,106&lt;=$P$2),INDEX(WH_Backend!$DZ$6:$IO$125,$L113,106),0)</f>
        <v>0</v>
      </c>
      <c r="DO113">
        <f>IF(AND($L113&lt;=$P$2,107&lt;=$P$2),INDEX(WH_Backend!$DZ$6:$IO$125,$L113,107),0)</f>
        <v>0</v>
      </c>
      <c r="DP113">
        <f>IF(AND($L113&lt;=$P$2,108&lt;=$P$2),INDEX(WH_Backend!$DZ$6:$IO$125,$L113,108),0)</f>
        <v>0</v>
      </c>
      <c r="DQ113">
        <f>IF(AND($L113&lt;=$P$2,109&lt;=$P$2),INDEX(WH_Backend!$DZ$6:$IO$125,$L113,109),0)</f>
        <v>0</v>
      </c>
      <c r="DR113">
        <f>IF(AND($L113&lt;=$P$2,110&lt;=$P$2),INDEX(WH_Backend!$DZ$6:$IO$125,$L113,110),0)</f>
        <v>0</v>
      </c>
      <c r="DS113">
        <f>IF(AND($L113&lt;=$P$2,111&lt;=$P$2),INDEX(WH_Backend!$DZ$6:$IO$125,$L113,111),0)</f>
        <v>0</v>
      </c>
      <c r="DT113">
        <f>IF(AND($L113&lt;=$P$2,112&lt;=$P$2),INDEX(WH_Backend!$DZ$6:$IO$125,$L113,112),0)</f>
        <v>0</v>
      </c>
      <c r="DU113">
        <f>IF(AND($L113&lt;=$P$2,113&lt;=$P$2),INDEX(WH_Backend!$DZ$6:$IO$125,$L113,113),0)</f>
        <v>0</v>
      </c>
      <c r="DV113">
        <f>IF(AND($L113&lt;=$P$2,114&lt;=$P$2),INDEX(WH_Backend!$DZ$6:$IO$125,$L113,114),0)</f>
        <v>0</v>
      </c>
      <c r="DW113">
        <f>IF(AND($L113&lt;=$P$2,115&lt;=$P$2),INDEX(WH_Backend!$DZ$6:$IO$125,$L113,115),0)</f>
        <v>0</v>
      </c>
      <c r="DX113">
        <f>IF(AND($L113&lt;=$P$2,116&lt;=$P$2),INDEX(WH_Backend!$DZ$6:$IO$125,$L113,116),0)</f>
        <v>0</v>
      </c>
      <c r="DY113">
        <f>IF(AND($L113&lt;=$P$2,117&lt;=$P$2),INDEX(WH_Backend!$DZ$6:$IO$125,$L113,117),0)</f>
        <v>0</v>
      </c>
      <c r="DZ113">
        <f>IF(AND($L113&lt;=$P$2,118&lt;=$P$2),INDEX(WH_Backend!$DZ$6:$IO$125,$L113,118),0)</f>
        <v>0</v>
      </c>
      <c r="EA113">
        <f>IF(AND($L113&lt;=$P$2,119&lt;=$P$2),INDEX(WH_Backend!$DZ$6:$IO$125,$L113,119),0)</f>
        <v>0</v>
      </c>
      <c r="EB113">
        <f>IF(AND($L113&lt;=$P$2,120&lt;=$P$2),INDEX(WH_Backend!$DZ$6:$IO$125,$L113,120),0)</f>
        <v>0</v>
      </c>
    </row>
    <row r="114" spans="1:132" ht="15">
      <c r="A114" s="25">
        <f>IF(L114&lt;=$P$2,INDEX(WH_Backend!$E$6:$E$125,L114),0)</f>
        <v>0</v>
      </c>
      <c r="B114" s="25">
        <f t="array" ref="B114">IF(L114&lt;=$P$2,MMULT(M239:INDEX(M239:EF239,$P$2),$A$6:INDEX($A$6:$A$125,$P$2)),0)</f>
        <v>0</v>
      </c>
      <c r="C114" s="25">
        <f t="shared" si="3"/>
        <v>0</v>
      </c>
      <c r="E114" t="str">
        <f>IF(L114&lt;=$P$2,Inputs!A114,"")</f>
        <v/>
      </c>
      <c r="F114" s="25" t="str">
        <f>IF(L114&lt;=$P$2,Inputs!D114,"")</f>
        <v/>
      </c>
      <c r="G114" s="25" t="str">
        <f t="shared" si="5"/>
        <v/>
      </c>
      <c r="J114" t="str">
        <f>IF($L114&lt;=$E$2,WH_Numerical!$F114,"")</f>
        <v/>
      </c>
      <c r="L114" s="10">
        <v>109</v>
      </c>
      <c r="M114">
        <f>IF(AND($L114&lt;=$P$2,1&lt;=$P$2),INDEX(WH_Backend!$DZ$6:$IO$125,$L114,1),0)</f>
        <v>0</v>
      </c>
      <c r="N114">
        <f>IF(AND($L114&lt;=$P$2,2&lt;=$P$2),INDEX(WH_Backend!$DZ$6:$IO$125,$L114,2),0)</f>
        <v>0</v>
      </c>
      <c r="O114">
        <f>IF(AND($L114&lt;=$P$2,3&lt;=$P$2),INDEX(WH_Backend!$DZ$6:$IO$125,$L114,3),0)</f>
        <v>0</v>
      </c>
      <c r="P114">
        <f>IF(AND($L114&lt;=$P$2,4&lt;=$P$2),INDEX(WH_Backend!$DZ$6:$IO$125,$L114,4),0)</f>
        <v>0</v>
      </c>
      <c r="Q114">
        <f>IF(AND($L114&lt;=$P$2,5&lt;=$P$2),INDEX(WH_Backend!$DZ$6:$IO$125,$L114,5),0)</f>
        <v>0</v>
      </c>
      <c r="R114">
        <f>IF(AND($L114&lt;=$P$2,6&lt;=$P$2),INDEX(WH_Backend!$DZ$6:$IO$125,$L114,6),0)</f>
        <v>0</v>
      </c>
      <c r="S114">
        <f>IF(AND($L114&lt;=$P$2,7&lt;=$P$2),INDEX(WH_Backend!$DZ$6:$IO$125,$L114,7),0)</f>
        <v>0</v>
      </c>
      <c r="T114">
        <f>IF(AND($L114&lt;=$P$2,8&lt;=$P$2),INDEX(WH_Backend!$DZ$6:$IO$125,$L114,8),0)</f>
        <v>0</v>
      </c>
      <c r="U114">
        <f>IF(AND($L114&lt;=$P$2,9&lt;=$P$2),INDEX(WH_Backend!$DZ$6:$IO$125,$L114,9),0)</f>
        <v>0</v>
      </c>
      <c r="V114">
        <f>IF(AND($L114&lt;=$P$2,10&lt;=$P$2),INDEX(WH_Backend!$DZ$6:$IO$125,$L114,10),0)</f>
        <v>0</v>
      </c>
      <c r="W114">
        <f>IF(AND($L114&lt;=$P$2,11&lt;=$P$2),INDEX(WH_Backend!$DZ$6:$IO$125,$L114,11),0)</f>
        <v>0</v>
      </c>
      <c r="X114">
        <f>IF(AND($L114&lt;=$P$2,12&lt;=$P$2),INDEX(WH_Backend!$DZ$6:$IO$125,$L114,12),0)</f>
        <v>0</v>
      </c>
      <c r="Y114">
        <f>IF(AND($L114&lt;=$P$2,13&lt;=$P$2),INDEX(WH_Backend!$DZ$6:$IO$125,$L114,13),0)</f>
        <v>0</v>
      </c>
      <c r="Z114">
        <f>IF(AND($L114&lt;=$P$2,14&lt;=$P$2),INDEX(WH_Backend!$DZ$6:$IO$125,$L114,14),0)</f>
        <v>0</v>
      </c>
      <c r="AA114">
        <f>IF(AND($L114&lt;=$P$2,15&lt;=$P$2),INDEX(WH_Backend!$DZ$6:$IO$125,$L114,15),0)</f>
        <v>0</v>
      </c>
      <c r="AB114">
        <f>IF(AND($L114&lt;=$P$2,16&lt;=$P$2),INDEX(WH_Backend!$DZ$6:$IO$125,$L114,16),0)</f>
        <v>0</v>
      </c>
      <c r="AC114">
        <f>IF(AND($L114&lt;=$P$2,17&lt;=$P$2),INDEX(WH_Backend!$DZ$6:$IO$125,$L114,17),0)</f>
        <v>0</v>
      </c>
      <c r="AD114">
        <f>IF(AND($L114&lt;=$P$2,18&lt;=$P$2),INDEX(WH_Backend!$DZ$6:$IO$125,$L114,18),0)</f>
        <v>0</v>
      </c>
      <c r="AE114">
        <f>IF(AND($L114&lt;=$P$2,19&lt;=$P$2),INDEX(WH_Backend!$DZ$6:$IO$125,$L114,19),0)</f>
        <v>0</v>
      </c>
      <c r="AF114">
        <f>IF(AND($L114&lt;=$P$2,20&lt;=$P$2),INDEX(WH_Backend!$DZ$6:$IO$125,$L114,20),0)</f>
        <v>0</v>
      </c>
      <c r="AG114">
        <f>IF(AND($L114&lt;=$P$2,21&lt;=$P$2),INDEX(WH_Backend!$DZ$6:$IO$125,$L114,21),0)</f>
        <v>0</v>
      </c>
      <c r="AH114">
        <f>IF(AND($L114&lt;=$P$2,22&lt;=$P$2),INDEX(WH_Backend!$DZ$6:$IO$125,$L114,22),0)</f>
        <v>0</v>
      </c>
      <c r="AI114">
        <f>IF(AND($L114&lt;=$P$2,23&lt;=$P$2),INDEX(WH_Backend!$DZ$6:$IO$125,$L114,23),0)</f>
        <v>0</v>
      </c>
      <c r="AJ114">
        <f>IF(AND($L114&lt;=$P$2,24&lt;=$P$2),INDEX(WH_Backend!$DZ$6:$IO$125,$L114,24),0)</f>
        <v>0</v>
      </c>
      <c r="AK114">
        <f>IF(AND($L114&lt;=$P$2,25&lt;=$P$2),INDEX(WH_Backend!$DZ$6:$IO$125,$L114,25),0)</f>
        <v>0</v>
      </c>
      <c r="AL114">
        <f>IF(AND($L114&lt;=$P$2,26&lt;=$P$2),INDEX(WH_Backend!$DZ$6:$IO$125,$L114,26),0)</f>
        <v>0</v>
      </c>
      <c r="AM114">
        <f>IF(AND($L114&lt;=$P$2,27&lt;=$P$2),INDEX(WH_Backend!$DZ$6:$IO$125,$L114,27),0)</f>
        <v>0</v>
      </c>
      <c r="AN114">
        <f>IF(AND($L114&lt;=$P$2,28&lt;=$P$2),INDEX(WH_Backend!$DZ$6:$IO$125,$L114,28),0)</f>
        <v>0</v>
      </c>
      <c r="AO114">
        <f>IF(AND($L114&lt;=$P$2,29&lt;=$P$2),INDEX(WH_Backend!$DZ$6:$IO$125,$L114,29),0)</f>
        <v>0</v>
      </c>
      <c r="AP114">
        <f>IF(AND($L114&lt;=$P$2,30&lt;=$P$2),INDEX(WH_Backend!$DZ$6:$IO$125,$L114,30),0)</f>
        <v>0</v>
      </c>
      <c r="AQ114">
        <f>IF(AND($L114&lt;=$P$2,31&lt;=$P$2),INDEX(WH_Backend!$DZ$6:$IO$125,$L114,31),0)</f>
        <v>0</v>
      </c>
      <c r="AR114">
        <f>IF(AND($L114&lt;=$P$2,32&lt;=$P$2),INDEX(WH_Backend!$DZ$6:$IO$125,$L114,32),0)</f>
        <v>0</v>
      </c>
      <c r="AS114">
        <f>IF(AND($L114&lt;=$P$2,33&lt;=$P$2),INDEX(WH_Backend!$DZ$6:$IO$125,$L114,33),0)</f>
        <v>0</v>
      </c>
      <c r="AT114">
        <f>IF(AND($L114&lt;=$P$2,34&lt;=$P$2),INDEX(WH_Backend!$DZ$6:$IO$125,$L114,34),0)</f>
        <v>0</v>
      </c>
      <c r="AU114">
        <f>IF(AND($L114&lt;=$P$2,35&lt;=$P$2),INDEX(WH_Backend!$DZ$6:$IO$125,$L114,35),0)</f>
        <v>0</v>
      </c>
      <c r="AV114">
        <f>IF(AND($L114&lt;=$P$2,36&lt;=$P$2),INDEX(WH_Backend!$DZ$6:$IO$125,$L114,36),0)</f>
        <v>0</v>
      </c>
      <c r="AW114">
        <f>IF(AND($L114&lt;=$P$2,37&lt;=$P$2),INDEX(WH_Backend!$DZ$6:$IO$125,$L114,37),0)</f>
        <v>0</v>
      </c>
      <c r="AX114">
        <f>IF(AND($L114&lt;=$P$2,38&lt;=$P$2),INDEX(WH_Backend!$DZ$6:$IO$125,$L114,38),0)</f>
        <v>0</v>
      </c>
      <c r="AY114">
        <f>IF(AND($L114&lt;=$P$2,39&lt;=$P$2),INDEX(WH_Backend!$DZ$6:$IO$125,$L114,39),0)</f>
        <v>0</v>
      </c>
      <c r="AZ114">
        <f>IF(AND($L114&lt;=$P$2,40&lt;=$P$2),INDEX(WH_Backend!$DZ$6:$IO$125,$L114,40),0)</f>
        <v>0</v>
      </c>
      <c r="BA114">
        <f>IF(AND($L114&lt;=$P$2,41&lt;=$P$2),INDEX(WH_Backend!$DZ$6:$IO$125,$L114,41),0)</f>
        <v>0</v>
      </c>
      <c r="BB114">
        <f>IF(AND($L114&lt;=$P$2,42&lt;=$P$2),INDEX(WH_Backend!$DZ$6:$IO$125,$L114,42),0)</f>
        <v>0</v>
      </c>
      <c r="BC114">
        <f>IF(AND($L114&lt;=$P$2,43&lt;=$P$2),INDEX(WH_Backend!$DZ$6:$IO$125,$L114,43),0)</f>
        <v>0</v>
      </c>
      <c r="BD114">
        <f>IF(AND($L114&lt;=$P$2,44&lt;=$P$2),INDEX(WH_Backend!$DZ$6:$IO$125,$L114,44),0)</f>
        <v>0</v>
      </c>
      <c r="BE114">
        <f>IF(AND($L114&lt;=$P$2,45&lt;=$P$2),INDEX(WH_Backend!$DZ$6:$IO$125,$L114,45),0)</f>
        <v>0</v>
      </c>
      <c r="BF114">
        <f>IF(AND($L114&lt;=$P$2,46&lt;=$P$2),INDEX(WH_Backend!$DZ$6:$IO$125,$L114,46),0)</f>
        <v>0</v>
      </c>
      <c r="BG114">
        <f>IF(AND($L114&lt;=$P$2,47&lt;=$P$2),INDEX(WH_Backend!$DZ$6:$IO$125,$L114,47),0)</f>
        <v>0</v>
      </c>
      <c r="BH114">
        <f>IF(AND($L114&lt;=$P$2,48&lt;=$P$2),INDEX(WH_Backend!$DZ$6:$IO$125,$L114,48),0)</f>
        <v>0</v>
      </c>
      <c r="BI114">
        <f>IF(AND($L114&lt;=$P$2,49&lt;=$P$2),INDEX(WH_Backend!$DZ$6:$IO$125,$L114,49),0)</f>
        <v>0</v>
      </c>
      <c r="BJ114">
        <f>IF(AND($L114&lt;=$P$2,50&lt;=$P$2),INDEX(WH_Backend!$DZ$6:$IO$125,$L114,50),0)</f>
        <v>0</v>
      </c>
      <c r="BK114">
        <f>IF(AND($L114&lt;=$P$2,51&lt;=$P$2),INDEX(WH_Backend!$DZ$6:$IO$125,$L114,51),0)</f>
        <v>0</v>
      </c>
      <c r="BL114">
        <f>IF(AND($L114&lt;=$P$2,52&lt;=$P$2),INDEX(WH_Backend!$DZ$6:$IO$125,$L114,52),0)</f>
        <v>0</v>
      </c>
      <c r="BM114">
        <f>IF(AND($L114&lt;=$P$2,53&lt;=$P$2),INDEX(WH_Backend!$DZ$6:$IO$125,$L114,53),0)</f>
        <v>0</v>
      </c>
      <c r="BN114">
        <f>IF(AND($L114&lt;=$P$2,54&lt;=$P$2),INDEX(WH_Backend!$DZ$6:$IO$125,$L114,54),0)</f>
        <v>0</v>
      </c>
      <c r="BO114">
        <f>IF(AND($L114&lt;=$P$2,55&lt;=$P$2),INDEX(WH_Backend!$DZ$6:$IO$125,$L114,55),0)</f>
        <v>0</v>
      </c>
      <c r="BP114">
        <f>IF(AND($L114&lt;=$P$2,56&lt;=$P$2),INDEX(WH_Backend!$DZ$6:$IO$125,$L114,56),0)</f>
        <v>0</v>
      </c>
      <c r="BQ114">
        <f>IF(AND($L114&lt;=$P$2,57&lt;=$P$2),INDEX(WH_Backend!$DZ$6:$IO$125,$L114,57),0)</f>
        <v>0</v>
      </c>
      <c r="BR114">
        <f>IF(AND($L114&lt;=$P$2,58&lt;=$P$2),INDEX(WH_Backend!$DZ$6:$IO$125,$L114,58),0)</f>
        <v>0</v>
      </c>
      <c r="BS114">
        <f>IF(AND($L114&lt;=$P$2,59&lt;=$P$2),INDEX(WH_Backend!$DZ$6:$IO$125,$L114,59),0)</f>
        <v>0</v>
      </c>
      <c r="BT114">
        <f>IF(AND($L114&lt;=$P$2,60&lt;=$P$2),INDEX(WH_Backend!$DZ$6:$IO$125,$L114,60),0)</f>
        <v>0</v>
      </c>
      <c r="BU114">
        <f>IF(AND($L114&lt;=$P$2,61&lt;=$P$2),INDEX(WH_Backend!$DZ$6:$IO$125,$L114,61),0)</f>
        <v>0</v>
      </c>
      <c r="BV114">
        <f>IF(AND($L114&lt;=$P$2,62&lt;=$P$2),INDEX(WH_Backend!$DZ$6:$IO$125,$L114,62),0)</f>
        <v>0</v>
      </c>
      <c r="BW114">
        <f>IF(AND($L114&lt;=$P$2,63&lt;=$P$2),INDEX(WH_Backend!$DZ$6:$IO$125,$L114,63),0)</f>
        <v>0</v>
      </c>
      <c r="BX114">
        <f>IF(AND($L114&lt;=$P$2,64&lt;=$P$2),INDEX(WH_Backend!$DZ$6:$IO$125,$L114,64),0)</f>
        <v>0</v>
      </c>
      <c r="BY114">
        <f>IF(AND($L114&lt;=$P$2,65&lt;=$P$2),INDEX(WH_Backend!$DZ$6:$IO$125,$L114,65),0)</f>
        <v>0</v>
      </c>
      <c r="BZ114">
        <f>IF(AND($L114&lt;=$P$2,66&lt;=$P$2),INDEX(WH_Backend!$DZ$6:$IO$125,$L114,66),0)</f>
        <v>0</v>
      </c>
      <c r="CA114">
        <f>IF(AND($L114&lt;=$P$2,67&lt;=$P$2),INDEX(WH_Backend!$DZ$6:$IO$125,$L114,67),0)</f>
        <v>0</v>
      </c>
      <c r="CB114">
        <f>IF(AND($L114&lt;=$P$2,68&lt;=$P$2),INDEX(WH_Backend!$DZ$6:$IO$125,$L114,68),0)</f>
        <v>0</v>
      </c>
      <c r="CC114">
        <f>IF(AND($L114&lt;=$P$2,69&lt;=$P$2),INDEX(WH_Backend!$DZ$6:$IO$125,$L114,69),0)</f>
        <v>0</v>
      </c>
      <c r="CD114">
        <f>IF(AND($L114&lt;=$P$2,70&lt;=$P$2),INDEX(WH_Backend!$DZ$6:$IO$125,$L114,70),0)</f>
        <v>0</v>
      </c>
      <c r="CE114">
        <f>IF(AND($L114&lt;=$P$2,71&lt;=$P$2),INDEX(WH_Backend!$DZ$6:$IO$125,$L114,71),0)</f>
        <v>0</v>
      </c>
      <c r="CF114">
        <f>IF(AND($L114&lt;=$P$2,72&lt;=$P$2),INDEX(WH_Backend!$DZ$6:$IO$125,$L114,72),0)</f>
        <v>0</v>
      </c>
      <c r="CG114">
        <f>IF(AND($L114&lt;=$P$2,73&lt;=$P$2),INDEX(WH_Backend!$DZ$6:$IO$125,$L114,73),0)</f>
        <v>0</v>
      </c>
      <c r="CH114">
        <f>IF(AND($L114&lt;=$P$2,74&lt;=$P$2),INDEX(WH_Backend!$DZ$6:$IO$125,$L114,74),0)</f>
        <v>0</v>
      </c>
      <c r="CI114">
        <f>IF(AND($L114&lt;=$P$2,75&lt;=$P$2),INDEX(WH_Backend!$DZ$6:$IO$125,$L114,75),0)</f>
        <v>0</v>
      </c>
      <c r="CJ114">
        <f>IF(AND($L114&lt;=$P$2,76&lt;=$P$2),INDEX(WH_Backend!$DZ$6:$IO$125,$L114,76),0)</f>
        <v>0</v>
      </c>
      <c r="CK114">
        <f>IF(AND($L114&lt;=$P$2,77&lt;=$P$2),INDEX(WH_Backend!$DZ$6:$IO$125,$L114,77),0)</f>
        <v>0</v>
      </c>
      <c r="CL114">
        <f>IF(AND($L114&lt;=$P$2,78&lt;=$P$2),INDEX(WH_Backend!$DZ$6:$IO$125,$L114,78),0)</f>
        <v>0</v>
      </c>
      <c r="CM114">
        <f>IF(AND($L114&lt;=$P$2,79&lt;=$P$2),INDEX(WH_Backend!$DZ$6:$IO$125,$L114,79),0)</f>
        <v>0</v>
      </c>
      <c r="CN114">
        <f>IF(AND($L114&lt;=$P$2,80&lt;=$P$2),INDEX(WH_Backend!$DZ$6:$IO$125,$L114,80),0)</f>
        <v>0</v>
      </c>
      <c r="CO114">
        <f>IF(AND($L114&lt;=$P$2,81&lt;=$P$2),INDEX(WH_Backend!$DZ$6:$IO$125,$L114,81),0)</f>
        <v>0</v>
      </c>
      <c r="CP114">
        <f>IF(AND($L114&lt;=$P$2,82&lt;=$P$2),INDEX(WH_Backend!$DZ$6:$IO$125,$L114,82),0)</f>
        <v>0</v>
      </c>
      <c r="CQ114">
        <f>IF(AND($L114&lt;=$P$2,83&lt;=$P$2),INDEX(WH_Backend!$DZ$6:$IO$125,$L114,83),0)</f>
        <v>0</v>
      </c>
      <c r="CR114">
        <f>IF(AND($L114&lt;=$P$2,84&lt;=$P$2),INDEX(WH_Backend!$DZ$6:$IO$125,$L114,84),0)</f>
        <v>0</v>
      </c>
      <c r="CS114">
        <f>IF(AND($L114&lt;=$P$2,85&lt;=$P$2),INDEX(WH_Backend!$DZ$6:$IO$125,$L114,85),0)</f>
        <v>0</v>
      </c>
      <c r="CT114">
        <f>IF(AND($L114&lt;=$P$2,86&lt;=$P$2),INDEX(WH_Backend!$DZ$6:$IO$125,$L114,86),0)</f>
        <v>0</v>
      </c>
      <c r="CU114">
        <f>IF(AND($L114&lt;=$P$2,87&lt;=$P$2),INDEX(WH_Backend!$DZ$6:$IO$125,$L114,87),0)</f>
        <v>0</v>
      </c>
      <c r="CV114">
        <f>IF(AND($L114&lt;=$P$2,88&lt;=$P$2),INDEX(WH_Backend!$DZ$6:$IO$125,$L114,88),0)</f>
        <v>0</v>
      </c>
      <c r="CW114">
        <f>IF(AND($L114&lt;=$P$2,89&lt;=$P$2),INDEX(WH_Backend!$DZ$6:$IO$125,$L114,89),0)</f>
        <v>0</v>
      </c>
      <c r="CX114">
        <f>IF(AND($L114&lt;=$P$2,90&lt;=$P$2),INDEX(WH_Backend!$DZ$6:$IO$125,$L114,90),0)</f>
        <v>0</v>
      </c>
      <c r="CY114">
        <f>IF(AND($L114&lt;=$P$2,91&lt;=$P$2),INDEX(WH_Backend!$DZ$6:$IO$125,$L114,91),0)</f>
        <v>0</v>
      </c>
      <c r="CZ114">
        <f>IF(AND($L114&lt;=$P$2,92&lt;=$P$2),INDEX(WH_Backend!$DZ$6:$IO$125,$L114,92),0)</f>
        <v>0</v>
      </c>
      <c r="DA114">
        <f>IF(AND($L114&lt;=$P$2,93&lt;=$P$2),INDEX(WH_Backend!$DZ$6:$IO$125,$L114,93),0)</f>
        <v>0</v>
      </c>
      <c r="DB114">
        <f>IF(AND($L114&lt;=$P$2,94&lt;=$P$2),INDEX(WH_Backend!$DZ$6:$IO$125,$L114,94),0)</f>
        <v>0</v>
      </c>
      <c r="DC114">
        <f>IF(AND($L114&lt;=$P$2,95&lt;=$P$2),INDEX(WH_Backend!$DZ$6:$IO$125,$L114,95),0)</f>
        <v>0</v>
      </c>
      <c r="DD114">
        <f>IF(AND($L114&lt;=$P$2,96&lt;=$P$2),INDEX(WH_Backend!$DZ$6:$IO$125,$L114,96),0)</f>
        <v>0</v>
      </c>
      <c r="DE114">
        <f>IF(AND($L114&lt;=$P$2,97&lt;=$P$2),INDEX(WH_Backend!$DZ$6:$IO$125,$L114,97),0)</f>
        <v>0</v>
      </c>
      <c r="DF114">
        <f>IF(AND($L114&lt;=$P$2,98&lt;=$P$2),INDEX(WH_Backend!$DZ$6:$IO$125,$L114,98),0)</f>
        <v>0</v>
      </c>
      <c r="DG114">
        <f>IF(AND($L114&lt;=$P$2,99&lt;=$P$2),INDEX(WH_Backend!$DZ$6:$IO$125,$L114,99),0)</f>
        <v>0</v>
      </c>
      <c r="DH114">
        <f>IF(AND($L114&lt;=$P$2,100&lt;=$P$2),INDEX(WH_Backend!$DZ$6:$IO$125,$L114,100),0)</f>
        <v>0</v>
      </c>
      <c r="DI114">
        <f>IF(AND($L114&lt;=$P$2,101&lt;=$P$2),INDEX(WH_Backend!$DZ$6:$IO$125,$L114,101),0)</f>
        <v>0</v>
      </c>
      <c r="DJ114">
        <f>IF(AND($L114&lt;=$P$2,102&lt;=$P$2),INDEX(WH_Backend!$DZ$6:$IO$125,$L114,102),0)</f>
        <v>0</v>
      </c>
      <c r="DK114">
        <f>IF(AND($L114&lt;=$P$2,103&lt;=$P$2),INDEX(WH_Backend!$DZ$6:$IO$125,$L114,103),0)</f>
        <v>0</v>
      </c>
      <c r="DL114">
        <f>IF(AND($L114&lt;=$P$2,104&lt;=$P$2),INDEX(WH_Backend!$DZ$6:$IO$125,$L114,104),0)</f>
        <v>0</v>
      </c>
      <c r="DM114">
        <f>IF(AND($L114&lt;=$P$2,105&lt;=$P$2),INDEX(WH_Backend!$DZ$6:$IO$125,$L114,105),0)</f>
        <v>0</v>
      </c>
      <c r="DN114">
        <f>IF(AND($L114&lt;=$P$2,106&lt;=$P$2),INDEX(WH_Backend!$DZ$6:$IO$125,$L114,106),0)</f>
        <v>0</v>
      </c>
      <c r="DO114">
        <f>IF(AND($L114&lt;=$P$2,107&lt;=$P$2),INDEX(WH_Backend!$DZ$6:$IO$125,$L114,107),0)</f>
        <v>0</v>
      </c>
      <c r="DP114">
        <f>IF(AND($L114&lt;=$P$2,108&lt;=$P$2),INDEX(WH_Backend!$DZ$6:$IO$125,$L114,108),0)</f>
        <v>0</v>
      </c>
      <c r="DQ114">
        <f>IF(AND($L114&lt;=$P$2,109&lt;=$P$2),INDEX(WH_Backend!$DZ$6:$IO$125,$L114,109),0)</f>
        <v>0</v>
      </c>
      <c r="DR114">
        <f>IF(AND($L114&lt;=$P$2,110&lt;=$P$2),INDEX(WH_Backend!$DZ$6:$IO$125,$L114,110),0)</f>
        <v>0</v>
      </c>
      <c r="DS114">
        <f>IF(AND($L114&lt;=$P$2,111&lt;=$P$2),INDEX(WH_Backend!$DZ$6:$IO$125,$L114,111),0)</f>
        <v>0</v>
      </c>
      <c r="DT114">
        <f>IF(AND($L114&lt;=$P$2,112&lt;=$P$2),INDEX(WH_Backend!$DZ$6:$IO$125,$L114,112),0)</f>
        <v>0</v>
      </c>
      <c r="DU114">
        <f>IF(AND($L114&lt;=$P$2,113&lt;=$P$2),INDEX(WH_Backend!$DZ$6:$IO$125,$L114,113),0)</f>
        <v>0</v>
      </c>
      <c r="DV114">
        <f>IF(AND($L114&lt;=$P$2,114&lt;=$P$2),INDEX(WH_Backend!$DZ$6:$IO$125,$L114,114),0)</f>
        <v>0</v>
      </c>
      <c r="DW114">
        <f>IF(AND($L114&lt;=$P$2,115&lt;=$P$2),INDEX(WH_Backend!$DZ$6:$IO$125,$L114,115),0)</f>
        <v>0</v>
      </c>
      <c r="DX114">
        <f>IF(AND($L114&lt;=$P$2,116&lt;=$P$2),INDEX(WH_Backend!$DZ$6:$IO$125,$L114,116),0)</f>
        <v>0</v>
      </c>
      <c r="DY114">
        <f>IF(AND($L114&lt;=$P$2,117&lt;=$P$2),INDEX(WH_Backend!$DZ$6:$IO$125,$L114,117),0)</f>
        <v>0</v>
      </c>
      <c r="DZ114">
        <f>IF(AND($L114&lt;=$P$2,118&lt;=$P$2),INDEX(WH_Backend!$DZ$6:$IO$125,$L114,118),0)</f>
        <v>0</v>
      </c>
      <c r="EA114">
        <f>IF(AND($L114&lt;=$P$2,119&lt;=$P$2),INDEX(WH_Backend!$DZ$6:$IO$125,$L114,119),0)</f>
        <v>0</v>
      </c>
      <c r="EB114">
        <f>IF(AND($L114&lt;=$P$2,120&lt;=$P$2),INDEX(WH_Backend!$DZ$6:$IO$125,$L114,120),0)</f>
        <v>0</v>
      </c>
    </row>
    <row r="115" spans="1:132" ht="15">
      <c r="A115" s="25">
        <f>IF(L115&lt;=$P$2,INDEX(WH_Backend!$E$6:$E$125,L115),0)</f>
        <v>0</v>
      </c>
      <c r="B115" s="25">
        <f t="array" ref="B115">IF(L115&lt;=$P$2,MMULT(M240:INDEX(M240:EF240,$P$2),$A$6:INDEX($A$6:$A$125,$P$2)),0)</f>
        <v>0</v>
      </c>
      <c r="C115" s="25">
        <f t="shared" si="3"/>
        <v>0</v>
      </c>
      <c r="E115" t="str">
        <f>IF(L115&lt;=$P$2,Inputs!A115,"")</f>
        <v/>
      </c>
      <c r="F115" s="25" t="str">
        <f>IF(L115&lt;=$P$2,Inputs!D115,"")</f>
        <v/>
      </c>
      <c r="G115" s="25" t="str">
        <f t="shared" si="5"/>
        <v/>
      </c>
      <c r="J115" t="str">
        <f>IF($L115&lt;=$E$2,WH_Numerical!$F115,"")</f>
        <v/>
      </c>
      <c r="L115" s="10">
        <v>110</v>
      </c>
      <c r="M115">
        <f>IF(AND($L115&lt;=$P$2,1&lt;=$P$2),INDEX(WH_Backend!$DZ$6:$IO$125,$L115,1),0)</f>
        <v>0</v>
      </c>
      <c r="N115">
        <f>IF(AND($L115&lt;=$P$2,2&lt;=$P$2),INDEX(WH_Backend!$DZ$6:$IO$125,$L115,2),0)</f>
        <v>0</v>
      </c>
      <c r="O115">
        <f>IF(AND($L115&lt;=$P$2,3&lt;=$P$2),INDEX(WH_Backend!$DZ$6:$IO$125,$L115,3),0)</f>
        <v>0</v>
      </c>
      <c r="P115">
        <f>IF(AND($L115&lt;=$P$2,4&lt;=$P$2),INDEX(WH_Backend!$DZ$6:$IO$125,$L115,4),0)</f>
        <v>0</v>
      </c>
      <c r="Q115">
        <f>IF(AND($L115&lt;=$P$2,5&lt;=$P$2),INDEX(WH_Backend!$DZ$6:$IO$125,$L115,5),0)</f>
        <v>0</v>
      </c>
      <c r="R115">
        <f>IF(AND($L115&lt;=$P$2,6&lt;=$P$2),INDEX(WH_Backend!$DZ$6:$IO$125,$L115,6),0)</f>
        <v>0</v>
      </c>
      <c r="S115">
        <f>IF(AND($L115&lt;=$P$2,7&lt;=$P$2),INDEX(WH_Backend!$DZ$6:$IO$125,$L115,7),0)</f>
        <v>0</v>
      </c>
      <c r="T115">
        <f>IF(AND($L115&lt;=$P$2,8&lt;=$P$2),INDEX(WH_Backend!$DZ$6:$IO$125,$L115,8),0)</f>
        <v>0</v>
      </c>
      <c r="U115">
        <f>IF(AND($L115&lt;=$P$2,9&lt;=$P$2),INDEX(WH_Backend!$DZ$6:$IO$125,$L115,9),0)</f>
        <v>0</v>
      </c>
      <c r="V115">
        <f>IF(AND($L115&lt;=$P$2,10&lt;=$P$2),INDEX(WH_Backend!$DZ$6:$IO$125,$L115,10),0)</f>
        <v>0</v>
      </c>
      <c r="W115">
        <f>IF(AND($L115&lt;=$P$2,11&lt;=$P$2),INDEX(WH_Backend!$DZ$6:$IO$125,$L115,11),0)</f>
        <v>0</v>
      </c>
      <c r="X115">
        <f>IF(AND($L115&lt;=$P$2,12&lt;=$P$2),INDEX(WH_Backend!$DZ$6:$IO$125,$L115,12),0)</f>
        <v>0</v>
      </c>
      <c r="Y115">
        <f>IF(AND($L115&lt;=$P$2,13&lt;=$P$2),INDEX(WH_Backend!$DZ$6:$IO$125,$L115,13),0)</f>
        <v>0</v>
      </c>
      <c r="Z115">
        <f>IF(AND($L115&lt;=$P$2,14&lt;=$P$2),INDEX(WH_Backend!$DZ$6:$IO$125,$L115,14),0)</f>
        <v>0</v>
      </c>
      <c r="AA115">
        <f>IF(AND($L115&lt;=$P$2,15&lt;=$P$2),INDEX(WH_Backend!$DZ$6:$IO$125,$L115,15),0)</f>
        <v>0</v>
      </c>
      <c r="AB115">
        <f>IF(AND($L115&lt;=$P$2,16&lt;=$P$2),INDEX(WH_Backend!$DZ$6:$IO$125,$L115,16),0)</f>
        <v>0</v>
      </c>
      <c r="AC115">
        <f>IF(AND($L115&lt;=$P$2,17&lt;=$P$2),INDEX(WH_Backend!$DZ$6:$IO$125,$L115,17),0)</f>
        <v>0</v>
      </c>
      <c r="AD115">
        <f>IF(AND($L115&lt;=$P$2,18&lt;=$P$2),INDEX(WH_Backend!$DZ$6:$IO$125,$L115,18),0)</f>
        <v>0</v>
      </c>
      <c r="AE115">
        <f>IF(AND($L115&lt;=$P$2,19&lt;=$P$2),INDEX(WH_Backend!$DZ$6:$IO$125,$L115,19),0)</f>
        <v>0</v>
      </c>
      <c r="AF115">
        <f>IF(AND($L115&lt;=$P$2,20&lt;=$P$2),INDEX(WH_Backend!$DZ$6:$IO$125,$L115,20),0)</f>
        <v>0</v>
      </c>
      <c r="AG115">
        <f>IF(AND($L115&lt;=$P$2,21&lt;=$P$2),INDEX(WH_Backend!$DZ$6:$IO$125,$L115,21),0)</f>
        <v>0</v>
      </c>
      <c r="AH115">
        <f>IF(AND($L115&lt;=$P$2,22&lt;=$P$2),INDEX(WH_Backend!$DZ$6:$IO$125,$L115,22),0)</f>
        <v>0</v>
      </c>
      <c r="AI115">
        <f>IF(AND($L115&lt;=$P$2,23&lt;=$P$2),INDEX(WH_Backend!$DZ$6:$IO$125,$L115,23),0)</f>
        <v>0</v>
      </c>
      <c r="AJ115">
        <f>IF(AND($L115&lt;=$P$2,24&lt;=$P$2),INDEX(WH_Backend!$DZ$6:$IO$125,$L115,24),0)</f>
        <v>0</v>
      </c>
      <c r="AK115">
        <f>IF(AND($L115&lt;=$P$2,25&lt;=$P$2),INDEX(WH_Backend!$DZ$6:$IO$125,$L115,25),0)</f>
        <v>0</v>
      </c>
      <c r="AL115">
        <f>IF(AND($L115&lt;=$P$2,26&lt;=$P$2),INDEX(WH_Backend!$DZ$6:$IO$125,$L115,26),0)</f>
        <v>0</v>
      </c>
      <c r="AM115">
        <f>IF(AND($L115&lt;=$P$2,27&lt;=$P$2),INDEX(WH_Backend!$DZ$6:$IO$125,$L115,27),0)</f>
        <v>0</v>
      </c>
      <c r="AN115">
        <f>IF(AND($L115&lt;=$P$2,28&lt;=$P$2),INDEX(WH_Backend!$DZ$6:$IO$125,$L115,28),0)</f>
        <v>0</v>
      </c>
      <c r="AO115">
        <f>IF(AND($L115&lt;=$P$2,29&lt;=$P$2),INDEX(WH_Backend!$DZ$6:$IO$125,$L115,29),0)</f>
        <v>0</v>
      </c>
      <c r="AP115">
        <f>IF(AND($L115&lt;=$P$2,30&lt;=$P$2),INDEX(WH_Backend!$DZ$6:$IO$125,$L115,30),0)</f>
        <v>0</v>
      </c>
      <c r="AQ115">
        <f>IF(AND($L115&lt;=$P$2,31&lt;=$P$2),INDEX(WH_Backend!$DZ$6:$IO$125,$L115,31),0)</f>
        <v>0</v>
      </c>
      <c r="AR115">
        <f>IF(AND($L115&lt;=$P$2,32&lt;=$P$2),INDEX(WH_Backend!$DZ$6:$IO$125,$L115,32),0)</f>
        <v>0</v>
      </c>
      <c r="AS115">
        <f>IF(AND($L115&lt;=$P$2,33&lt;=$P$2),INDEX(WH_Backend!$DZ$6:$IO$125,$L115,33),0)</f>
        <v>0</v>
      </c>
      <c r="AT115">
        <f>IF(AND($L115&lt;=$P$2,34&lt;=$P$2),INDEX(WH_Backend!$DZ$6:$IO$125,$L115,34),0)</f>
        <v>0</v>
      </c>
      <c r="AU115">
        <f>IF(AND($L115&lt;=$P$2,35&lt;=$P$2),INDEX(WH_Backend!$DZ$6:$IO$125,$L115,35),0)</f>
        <v>0</v>
      </c>
      <c r="AV115">
        <f>IF(AND($L115&lt;=$P$2,36&lt;=$P$2),INDEX(WH_Backend!$DZ$6:$IO$125,$L115,36),0)</f>
        <v>0</v>
      </c>
      <c r="AW115">
        <f>IF(AND($L115&lt;=$P$2,37&lt;=$P$2),INDEX(WH_Backend!$DZ$6:$IO$125,$L115,37),0)</f>
        <v>0</v>
      </c>
      <c r="AX115">
        <f>IF(AND($L115&lt;=$P$2,38&lt;=$P$2),INDEX(WH_Backend!$DZ$6:$IO$125,$L115,38),0)</f>
        <v>0</v>
      </c>
      <c r="AY115">
        <f>IF(AND($L115&lt;=$P$2,39&lt;=$P$2),INDEX(WH_Backend!$DZ$6:$IO$125,$L115,39),0)</f>
        <v>0</v>
      </c>
      <c r="AZ115">
        <f>IF(AND($L115&lt;=$P$2,40&lt;=$P$2),INDEX(WH_Backend!$DZ$6:$IO$125,$L115,40),0)</f>
        <v>0</v>
      </c>
      <c r="BA115">
        <f>IF(AND($L115&lt;=$P$2,41&lt;=$P$2),INDEX(WH_Backend!$DZ$6:$IO$125,$L115,41),0)</f>
        <v>0</v>
      </c>
      <c r="BB115">
        <f>IF(AND($L115&lt;=$P$2,42&lt;=$P$2),INDEX(WH_Backend!$DZ$6:$IO$125,$L115,42),0)</f>
        <v>0</v>
      </c>
      <c r="BC115">
        <f>IF(AND($L115&lt;=$P$2,43&lt;=$P$2),INDEX(WH_Backend!$DZ$6:$IO$125,$L115,43),0)</f>
        <v>0</v>
      </c>
      <c r="BD115">
        <f>IF(AND($L115&lt;=$P$2,44&lt;=$P$2),INDEX(WH_Backend!$DZ$6:$IO$125,$L115,44),0)</f>
        <v>0</v>
      </c>
      <c r="BE115">
        <f>IF(AND($L115&lt;=$P$2,45&lt;=$P$2),INDEX(WH_Backend!$DZ$6:$IO$125,$L115,45),0)</f>
        <v>0</v>
      </c>
      <c r="BF115">
        <f>IF(AND($L115&lt;=$P$2,46&lt;=$P$2),INDEX(WH_Backend!$DZ$6:$IO$125,$L115,46),0)</f>
        <v>0</v>
      </c>
      <c r="BG115">
        <f>IF(AND($L115&lt;=$P$2,47&lt;=$P$2),INDEX(WH_Backend!$DZ$6:$IO$125,$L115,47),0)</f>
        <v>0</v>
      </c>
      <c r="BH115">
        <f>IF(AND($L115&lt;=$P$2,48&lt;=$P$2),INDEX(WH_Backend!$DZ$6:$IO$125,$L115,48),0)</f>
        <v>0</v>
      </c>
      <c r="BI115">
        <f>IF(AND($L115&lt;=$P$2,49&lt;=$P$2),INDEX(WH_Backend!$DZ$6:$IO$125,$L115,49),0)</f>
        <v>0</v>
      </c>
      <c r="BJ115">
        <f>IF(AND($L115&lt;=$P$2,50&lt;=$P$2),INDEX(WH_Backend!$DZ$6:$IO$125,$L115,50),0)</f>
        <v>0</v>
      </c>
      <c r="BK115">
        <f>IF(AND($L115&lt;=$P$2,51&lt;=$P$2),INDEX(WH_Backend!$DZ$6:$IO$125,$L115,51),0)</f>
        <v>0</v>
      </c>
      <c r="BL115">
        <f>IF(AND($L115&lt;=$P$2,52&lt;=$P$2),INDEX(WH_Backend!$DZ$6:$IO$125,$L115,52),0)</f>
        <v>0</v>
      </c>
      <c r="BM115">
        <f>IF(AND($L115&lt;=$P$2,53&lt;=$P$2),INDEX(WH_Backend!$DZ$6:$IO$125,$L115,53),0)</f>
        <v>0</v>
      </c>
      <c r="BN115">
        <f>IF(AND($L115&lt;=$P$2,54&lt;=$P$2),INDEX(WH_Backend!$DZ$6:$IO$125,$L115,54),0)</f>
        <v>0</v>
      </c>
      <c r="BO115">
        <f>IF(AND($L115&lt;=$P$2,55&lt;=$P$2),INDEX(WH_Backend!$DZ$6:$IO$125,$L115,55),0)</f>
        <v>0</v>
      </c>
      <c r="BP115">
        <f>IF(AND($L115&lt;=$P$2,56&lt;=$P$2),INDEX(WH_Backend!$DZ$6:$IO$125,$L115,56),0)</f>
        <v>0</v>
      </c>
      <c r="BQ115">
        <f>IF(AND($L115&lt;=$P$2,57&lt;=$P$2),INDEX(WH_Backend!$DZ$6:$IO$125,$L115,57),0)</f>
        <v>0</v>
      </c>
      <c r="BR115">
        <f>IF(AND($L115&lt;=$P$2,58&lt;=$P$2),INDEX(WH_Backend!$DZ$6:$IO$125,$L115,58),0)</f>
        <v>0</v>
      </c>
      <c r="BS115">
        <f>IF(AND($L115&lt;=$P$2,59&lt;=$P$2),INDEX(WH_Backend!$DZ$6:$IO$125,$L115,59),0)</f>
        <v>0</v>
      </c>
      <c r="BT115">
        <f>IF(AND($L115&lt;=$P$2,60&lt;=$P$2),INDEX(WH_Backend!$DZ$6:$IO$125,$L115,60),0)</f>
        <v>0</v>
      </c>
      <c r="BU115">
        <f>IF(AND($L115&lt;=$P$2,61&lt;=$P$2),INDEX(WH_Backend!$DZ$6:$IO$125,$L115,61),0)</f>
        <v>0</v>
      </c>
      <c r="BV115">
        <f>IF(AND($L115&lt;=$P$2,62&lt;=$P$2),INDEX(WH_Backend!$DZ$6:$IO$125,$L115,62),0)</f>
        <v>0</v>
      </c>
      <c r="BW115">
        <f>IF(AND($L115&lt;=$P$2,63&lt;=$P$2),INDEX(WH_Backend!$DZ$6:$IO$125,$L115,63),0)</f>
        <v>0</v>
      </c>
      <c r="BX115">
        <f>IF(AND($L115&lt;=$P$2,64&lt;=$P$2),INDEX(WH_Backend!$DZ$6:$IO$125,$L115,64),0)</f>
        <v>0</v>
      </c>
      <c r="BY115">
        <f>IF(AND($L115&lt;=$P$2,65&lt;=$P$2),INDEX(WH_Backend!$DZ$6:$IO$125,$L115,65),0)</f>
        <v>0</v>
      </c>
      <c r="BZ115">
        <f>IF(AND($L115&lt;=$P$2,66&lt;=$P$2),INDEX(WH_Backend!$DZ$6:$IO$125,$L115,66),0)</f>
        <v>0</v>
      </c>
      <c r="CA115">
        <f>IF(AND($L115&lt;=$P$2,67&lt;=$P$2),INDEX(WH_Backend!$DZ$6:$IO$125,$L115,67),0)</f>
        <v>0</v>
      </c>
      <c r="CB115">
        <f>IF(AND($L115&lt;=$P$2,68&lt;=$P$2),INDEX(WH_Backend!$DZ$6:$IO$125,$L115,68),0)</f>
        <v>0</v>
      </c>
      <c r="CC115">
        <f>IF(AND($L115&lt;=$P$2,69&lt;=$P$2),INDEX(WH_Backend!$DZ$6:$IO$125,$L115,69),0)</f>
        <v>0</v>
      </c>
      <c r="CD115">
        <f>IF(AND($L115&lt;=$P$2,70&lt;=$P$2),INDEX(WH_Backend!$DZ$6:$IO$125,$L115,70),0)</f>
        <v>0</v>
      </c>
      <c r="CE115">
        <f>IF(AND($L115&lt;=$P$2,71&lt;=$P$2),INDEX(WH_Backend!$DZ$6:$IO$125,$L115,71),0)</f>
        <v>0</v>
      </c>
      <c r="CF115">
        <f>IF(AND($L115&lt;=$P$2,72&lt;=$P$2),INDEX(WH_Backend!$DZ$6:$IO$125,$L115,72),0)</f>
        <v>0</v>
      </c>
      <c r="CG115">
        <f>IF(AND($L115&lt;=$P$2,73&lt;=$P$2),INDEX(WH_Backend!$DZ$6:$IO$125,$L115,73),0)</f>
        <v>0</v>
      </c>
      <c r="CH115">
        <f>IF(AND($L115&lt;=$P$2,74&lt;=$P$2),INDEX(WH_Backend!$DZ$6:$IO$125,$L115,74),0)</f>
        <v>0</v>
      </c>
      <c r="CI115">
        <f>IF(AND($L115&lt;=$P$2,75&lt;=$P$2),INDEX(WH_Backend!$DZ$6:$IO$125,$L115,75),0)</f>
        <v>0</v>
      </c>
      <c r="CJ115">
        <f>IF(AND($L115&lt;=$P$2,76&lt;=$P$2),INDEX(WH_Backend!$DZ$6:$IO$125,$L115,76),0)</f>
        <v>0</v>
      </c>
      <c r="CK115">
        <f>IF(AND($L115&lt;=$P$2,77&lt;=$P$2),INDEX(WH_Backend!$DZ$6:$IO$125,$L115,77),0)</f>
        <v>0</v>
      </c>
      <c r="CL115">
        <f>IF(AND($L115&lt;=$P$2,78&lt;=$P$2),INDEX(WH_Backend!$DZ$6:$IO$125,$L115,78),0)</f>
        <v>0</v>
      </c>
      <c r="CM115">
        <f>IF(AND($L115&lt;=$P$2,79&lt;=$P$2),INDEX(WH_Backend!$DZ$6:$IO$125,$L115,79),0)</f>
        <v>0</v>
      </c>
      <c r="CN115">
        <f>IF(AND($L115&lt;=$P$2,80&lt;=$P$2),INDEX(WH_Backend!$DZ$6:$IO$125,$L115,80),0)</f>
        <v>0</v>
      </c>
      <c r="CO115">
        <f>IF(AND($L115&lt;=$P$2,81&lt;=$P$2),INDEX(WH_Backend!$DZ$6:$IO$125,$L115,81),0)</f>
        <v>0</v>
      </c>
      <c r="CP115">
        <f>IF(AND($L115&lt;=$P$2,82&lt;=$P$2),INDEX(WH_Backend!$DZ$6:$IO$125,$L115,82),0)</f>
        <v>0</v>
      </c>
      <c r="CQ115">
        <f>IF(AND($L115&lt;=$P$2,83&lt;=$P$2),INDEX(WH_Backend!$DZ$6:$IO$125,$L115,83),0)</f>
        <v>0</v>
      </c>
      <c r="CR115">
        <f>IF(AND($L115&lt;=$P$2,84&lt;=$P$2),INDEX(WH_Backend!$DZ$6:$IO$125,$L115,84),0)</f>
        <v>0</v>
      </c>
      <c r="CS115">
        <f>IF(AND($L115&lt;=$P$2,85&lt;=$P$2),INDEX(WH_Backend!$DZ$6:$IO$125,$L115,85),0)</f>
        <v>0</v>
      </c>
      <c r="CT115">
        <f>IF(AND($L115&lt;=$P$2,86&lt;=$P$2),INDEX(WH_Backend!$DZ$6:$IO$125,$L115,86),0)</f>
        <v>0</v>
      </c>
      <c r="CU115">
        <f>IF(AND($L115&lt;=$P$2,87&lt;=$P$2),INDEX(WH_Backend!$DZ$6:$IO$125,$L115,87),0)</f>
        <v>0</v>
      </c>
      <c r="CV115">
        <f>IF(AND($L115&lt;=$P$2,88&lt;=$P$2),INDEX(WH_Backend!$DZ$6:$IO$125,$L115,88),0)</f>
        <v>0</v>
      </c>
      <c r="CW115">
        <f>IF(AND($L115&lt;=$P$2,89&lt;=$P$2),INDEX(WH_Backend!$DZ$6:$IO$125,$L115,89),0)</f>
        <v>0</v>
      </c>
      <c r="CX115">
        <f>IF(AND($L115&lt;=$P$2,90&lt;=$P$2),INDEX(WH_Backend!$DZ$6:$IO$125,$L115,90),0)</f>
        <v>0</v>
      </c>
      <c r="CY115">
        <f>IF(AND($L115&lt;=$P$2,91&lt;=$P$2),INDEX(WH_Backend!$DZ$6:$IO$125,$L115,91),0)</f>
        <v>0</v>
      </c>
      <c r="CZ115">
        <f>IF(AND($L115&lt;=$P$2,92&lt;=$P$2),INDEX(WH_Backend!$DZ$6:$IO$125,$L115,92),0)</f>
        <v>0</v>
      </c>
      <c r="DA115">
        <f>IF(AND($L115&lt;=$P$2,93&lt;=$P$2),INDEX(WH_Backend!$DZ$6:$IO$125,$L115,93),0)</f>
        <v>0</v>
      </c>
      <c r="DB115">
        <f>IF(AND($L115&lt;=$P$2,94&lt;=$P$2),INDEX(WH_Backend!$DZ$6:$IO$125,$L115,94),0)</f>
        <v>0</v>
      </c>
      <c r="DC115">
        <f>IF(AND($L115&lt;=$P$2,95&lt;=$P$2),INDEX(WH_Backend!$DZ$6:$IO$125,$L115,95),0)</f>
        <v>0</v>
      </c>
      <c r="DD115">
        <f>IF(AND($L115&lt;=$P$2,96&lt;=$P$2),INDEX(WH_Backend!$DZ$6:$IO$125,$L115,96),0)</f>
        <v>0</v>
      </c>
      <c r="DE115">
        <f>IF(AND($L115&lt;=$P$2,97&lt;=$P$2),INDEX(WH_Backend!$DZ$6:$IO$125,$L115,97),0)</f>
        <v>0</v>
      </c>
      <c r="DF115">
        <f>IF(AND($L115&lt;=$P$2,98&lt;=$P$2),INDEX(WH_Backend!$DZ$6:$IO$125,$L115,98),0)</f>
        <v>0</v>
      </c>
      <c r="DG115">
        <f>IF(AND($L115&lt;=$P$2,99&lt;=$P$2),INDEX(WH_Backend!$DZ$6:$IO$125,$L115,99),0)</f>
        <v>0</v>
      </c>
      <c r="DH115">
        <f>IF(AND($L115&lt;=$P$2,100&lt;=$P$2),INDEX(WH_Backend!$DZ$6:$IO$125,$L115,100),0)</f>
        <v>0</v>
      </c>
      <c r="DI115">
        <f>IF(AND($L115&lt;=$P$2,101&lt;=$P$2),INDEX(WH_Backend!$DZ$6:$IO$125,$L115,101),0)</f>
        <v>0</v>
      </c>
      <c r="DJ115">
        <f>IF(AND($L115&lt;=$P$2,102&lt;=$P$2),INDEX(WH_Backend!$DZ$6:$IO$125,$L115,102),0)</f>
        <v>0</v>
      </c>
      <c r="DK115">
        <f>IF(AND($L115&lt;=$P$2,103&lt;=$P$2),INDEX(WH_Backend!$DZ$6:$IO$125,$L115,103),0)</f>
        <v>0</v>
      </c>
      <c r="DL115">
        <f>IF(AND($L115&lt;=$P$2,104&lt;=$P$2),INDEX(WH_Backend!$DZ$6:$IO$125,$L115,104),0)</f>
        <v>0</v>
      </c>
      <c r="DM115">
        <f>IF(AND($L115&lt;=$P$2,105&lt;=$P$2),INDEX(WH_Backend!$DZ$6:$IO$125,$L115,105),0)</f>
        <v>0</v>
      </c>
      <c r="DN115">
        <f>IF(AND($L115&lt;=$P$2,106&lt;=$P$2),INDEX(WH_Backend!$DZ$6:$IO$125,$L115,106),0)</f>
        <v>0</v>
      </c>
      <c r="DO115">
        <f>IF(AND($L115&lt;=$P$2,107&lt;=$P$2),INDEX(WH_Backend!$DZ$6:$IO$125,$L115,107),0)</f>
        <v>0</v>
      </c>
      <c r="DP115">
        <f>IF(AND($L115&lt;=$P$2,108&lt;=$P$2),INDEX(WH_Backend!$DZ$6:$IO$125,$L115,108),0)</f>
        <v>0</v>
      </c>
      <c r="DQ115">
        <f>IF(AND($L115&lt;=$P$2,109&lt;=$P$2),INDEX(WH_Backend!$DZ$6:$IO$125,$L115,109),0)</f>
        <v>0</v>
      </c>
      <c r="DR115">
        <f>IF(AND($L115&lt;=$P$2,110&lt;=$P$2),INDEX(WH_Backend!$DZ$6:$IO$125,$L115,110),0)</f>
        <v>0</v>
      </c>
      <c r="DS115">
        <f>IF(AND($L115&lt;=$P$2,111&lt;=$P$2),INDEX(WH_Backend!$DZ$6:$IO$125,$L115,111),0)</f>
        <v>0</v>
      </c>
      <c r="DT115">
        <f>IF(AND($L115&lt;=$P$2,112&lt;=$P$2),INDEX(WH_Backend!$DZ$6:$IO$125,$L115,112),0)</f>
        <v>0</v>
      </c>
      <c r="DU115">
        <f>IF(AND($L115&lt;=$P$2,113&lt;=$P$2),INDEX(WH_Backend!$DZ$6:$IO$125,$L115,113),0)</f>
        <v>0</v>
      </c>
      <c r="DV115">
        <f>IF(AND($L115&lt;=$P$2,114&lt;=$P$2),INDEX(WH_Backend!$DZ$6:$IO$125,$L115,114),0)</f>
        <v>0</v>
      </c>
      <c r="DW115">
        <f>IF(AND($L115&lt;=$P$2,115&lt;=$P$2),INDEX(WH_Backend!$DZ$6:$IO$125,$L115,115),0)</f>
        <v>0</v>
      </c>
      <c r="DX115">
        <f>IF(AND($L115&lt;=$P$2,116&lt;=$P$2),INDEX(WH_Backend!$DZ$6:$IO$125,$L115,116),0)</f>
        <v>0</v>
      </c>
      <c r="DY115">
        <f>IF(AND($L115&lt;=$P$2,117&lt;=$P$2),INDEX(WH_Backend!$DZ$6:$IO$125,$L115,117),0)</f>
        <v>0</v>
      </c>
      <c r="DZ115">
        <f>IF(AND($L115&lt;=$P$2,118&lt;=$P$2),INDEX(WH_Backend!$DZ$6:$IO$125,$L115,118),0)</f>
        <v>0</v>
      </c>
      <c r="EA115">
        <f>IF(AND($L115&lt;=$P$2,119&lt;=$P$2),INDEX(WH_Backend!$DZ$6:$IO$125,$L115,119),0)</f>
        <v>0</v>
      </c>
      <c r="EB115">
        <f>IF(AND($L115&lt;=$P$2,120&lt;=$P$2),INDEX(WH_Backend!$DZ$6:$IO$125,$L115,120),0)</f>
        <v>0</v>
      </c>
    </row>
    <row r="116" spans="1:132" ht="15">
      <c r="A116" s="25">
        <f>IF(L116&lt;=$P$2,INDEX(WH_Backend!$E$6:$E$125,L116),0)</f>
        <v>0</v>
      </c>
      <c r="B116" s="25">
        <f t="array" ref="B116">IF(L116&lt;=$P$2,MMULT(M241:INDEX(M241:EF241,$P$2),$A$6:INDEX($A$6:$A$125,$P$2)),0)</f>
        <v>0</v>
      </c>
      <c r="C116" s="25">
        <f t="shared" si="3"/>
        <v>0</v>
      </c>
      <c r="E116" t="str">
        <f>IF(L116&lt;=$P$2,Inputs!A116,"")</f>
        <v/>
      </c>
      <c r="F116" s="25" t="str">
        <f>IF(L116&lt;=$P$2,Inputs!D116,"")</f>
        <v/>
      </c>
      <c r="G116" s="25" t="str">
        <f t="shared" si="5"/>
        <v/>
      </c>
      <c r="J116" t="str">
        <f>IF($L116&lt;=$E$2,WH_Numerical!$F116,"")</f>
        <v/>
      </c>
      <c r="L116" s="10">
        <v>111</v>
      </c>
      <c r="M116">
        <f>IF(AND($L116&lt;=$P$2,1&lt;=$P$2),INDEX(WH_Backend!$DZ$6:$IO$125,$L116,1),0)</f>
        <v>0</v>
      </c>
      <c r="N116">
        <f>IF(AND($L116&lt;=$P$2,2&lt;=$P$2),INDEX(WH_Backend!$DZ$6:$IO$125,$L116,2),0)</f>
        <v>0</v>
      </c>
      <c r="O116">
        <f>IF(AND($L116&lt;=$P$2,3&lt;=$P$2),INDEX(WH_Backend!$DZ$6:$IO$125,$L116,3),0)</f>
        <v>0</v>
      </c>
      <c r="P116">
        <f>IF(AND($L116&lt;=$P$2,4&lt;=$P$2),INDEX(WH_Backend!$DZ$6:$IO$125,$L116,4),0)</f>
        <v>0</v>
      </c>
      <c r="Q116">
        <f>IF(AND($L116&lt;=$P$2,5&lt;=$P$2),INDEX(WH_Backend!$DZ$6:$IO$125,$L116,5),0)</f>
        <v>0</v>
      </c>
      <c r="R116">
        <f>IF(AND($L116&lt;=$P$2,6&lt;=$P$2),INDEX(WH_Backend!$DZ$6:$IO$125,$L116,6),0)</f>
        <v>0</v>
      </c>
      <c r="S116">
        <f>IF(AND($L116&lt;=$P$2,7&lt;=$P$2),INDEX(WH_Backend!$DZ$6:$IO$125,$L116,7),0)</f>
        <v>0</v>
      </c>
      <c r="T116">
        <f>IF(AND($L116&lt;=$P$2,8&lt;=$P$2),INDEX(WH_Backend!$DZ$6:$IO$125,$L116,8),0)</f>
        <v>0</v>
      </c>
      <c r="U116">
        <f>IF(AND($L116&lt;=$P$2,9&lt;=$P$2),INDEX(WH_Backend!$DZ$6:$IO$125,$L116,9),0)</f>
        <v>0</v>
      </c>
      <c r="V116">
        <f>IF(AND($L116&lt;=$P$2,10&lt;=$P$2),INDEX(WH_Backend!$DZ$6:$IO$125,$L116,10),0)</f>
        <v>0</v>
      </c>
      <c r="W116">
        <f>IF(AND($L116&lt;=$P$2,11&lt;=$P$2),INDEX(WH_Backend!$DZ$6:$IO$125,$L116,11),0)</f>
        <v>0</v>
      </c>
      <c r="X116">
        <f>IF(AND($L116&lt;=$P$2,12&lt;=$P$2),INDEX(WH_Backend!$DZ$6:$IO$125,$L116,12),0)</f>
        <v>0</v>
      </c>
      <c r="Y116">
        <f>IF(AND($L116&lt;=$P$2,13&lt;=$P$2),INDEX(WH_Backend!$DZ$6:$IO$125,$L116,13),0)</f>
        <v>0</v>
      </c>
      <c r="Z116">
        <f>IF(AND($L116&lt;=$P$2,14&lt;=$P$2),INDEX(WH_Backend!$DZ$6:$IO$125,$L116,14),0)</f>
        <v>0</v>
      </c>
      <c r="AA116">
        <f>IF(AND($L116&lt;=$P$2,15&lt;=$P$2),INDEX(WH_Backend!$DZ$6:$IO$125,$L116,15),0)</f>
        <v>0</v>
      </c>
      <c r="AB116">
        <f>IF(AND($L116&lt;=$P$2,16&lt;=$P$2),INDEX(WH_Backend!$DZ$6:$IO$125,$L116,16),0)</f>
        <v>0</v>
      </c>
      <c r="AC116">
        <f>IF(AND($L116&lt;=$P$2,17&lt;=$P$2),INDEX(WH_Backend!$DZ$6:$IO$125,$L116,17),0)</f>
        <v>0</v>
      </c>
      <c r="AD116">
        <f>IF(AND($L116&lt;=$P$2,18&lt;=$P$2),INDEX(WH_Backend!$DZ$6:$IO$125,$L116,18),0)</f>
        <v>0</v>
      </c>
      <c r="AE116">
        <f>IF(AND($L116&lt;=$P$2,19&lt;=$P$2),INDEX(WH_Backend!$DZ$6:$IO$125,$L116,19),0)</f>
        <v>0</v>
      </c>
      <c r="AF116">
        <f>IF(AND($L116&lt;=$P$2,20&lt;=$P$2),INDEX(WH_Backend!$DZ$6:$IO$125,$L116,20),0)</f>
        <v>0</v>
      </c>
      <c r="AG116">
        <f>IF(AND($L116&lt;=$P$2,21&lt;=$P$2),INDEX(WH_Backend!$DZ$6:$IO$125,$L116,21),0)</f>
        <v>0</v>
      </c>
      <c r="AH116">
        <f>IF(AND($L116&lt;=$P$2,22&lt;=$P$2),INDEX(WH_Backend!$DZ$6:$IO$125,$L116,22),0)</f>
        <v>0</v>
      </c>
      <c r="AI116">
        <f>IF(AND($L116&lt;=$P$2,23&lt;=$P$2),INDEX(WH_Backend!$DZ$6:$IO$125,$L116,23),0)</f>
        <v>0</v>
      </c>
      <c r="AJ116">
        <f>IF(AND($L116&lt;=$P$2,24&lt;=$P$2),INDEX(WH_Backend!$DZ$6:$IO$125,$L116,24),0)</f>
        <v>0</v>
      </c>
      <c r="AK116">
        <f>IF(AND($L116&lt;=$P$2,25&lt;=$P$2),INDEX(WH_Backend!$DZ$6:$IO$125,$L116,25),0)</f>
        <v>0</v>
      </c>
      <c r="AL116">
        <f>IF(AND($L116&lt;=$P$2,26&lt;=$P$2),INDEX(WH_Backend!$DZ$6:$IO$125,$L116,26),0)</f>
        <v>0</v>
      </c>
      <c r="AM116">
        <f>IF(AND($L116&lt;=$P$2,27&lt;=$P$2),INDEX(WH_Backend!$DZ$6:$IO$125,$L116,27),0)</f>
        <v>0</v>
      </c>
      <c r="AN116">
        <f>IF(AND($L116&lt;=$P$2,28&lt;=$P$2),INDEX(WH_Backend!$DZ$6:$IO$125,$L116,28),0)</f>
        <v>0</v>
      </c>
      <c r="AO116">
        <f>IF(AND($L116&lt;=$P$2,29&lt;=$P$2),INDEX(WH_Backend!$DZ$6:$IO$125,$L116,29),0)</f>
        <v>0</v>
      </c>
      <c r="AP116">
        <f>IF(AND($L116&lt;=$P$2,30&lt;=$P$2),INDEX(WH_Backend!$DZ$6:$IO$125,$L116,30),0)</f>
        <v>0</v>
      </c>
      <c r="AQ116">
        <f>IF(AND($L116&lt;=$P$2,31&lt;=$P$2),INDEX(WH_Backend!$DZ$6:$IO$125,$L116,31),0)</f>
        <v>0</v>
      </c>
      <c r="AR116">
        <f>IF(AND($L116&lt;=$P$2,32&lt;=$P$2),INDEX(WH_Backend!$DZ$6:$IO$125,$L116,32),0)</f>
        <v>0</v>
      </c>
      <c r="AS116">
        <f>IF(AND($L116&lt;=$P$2,33&lt;=$P$2),INDEX(WH_Backend!$DZ$6:$IO$125,$L116,33),0)</f>
        <v>0</v>
      </c>
      <c r="AT116">
        <f>IF(AND($L116&lt;=$P$2,34&lt;=$P$2),INDEX(WH_Backend!$DZ$6:$IO$125,$L116,34),0)</f>
        <v>0</v>
      </c>
      <c r="AU116">
        <f>IF(AND($L116&lt;=$P$2,35&lt;=$P$2),INDEX(WH_Backend!$DZ$6:$IO$125,$L116,35),0)</f>
        <v>0</v>
      </c>
      <c r="AV116">
        <f>IF(AND($L116&lt;=$P$2,36&lt;=$P$2),INDEX(WH_Backend!$DZ$6:$IO$125,$L116,36),0)</f>
        <v>0</v>
      </c>
      <c r="AW116">
        <f>IF(AND($L116&lt;=$P$2,37&lt;=$P$2),INDEX(WH_Backend!$DZ$6:$IO$125,$L116,37),0)</f>
        <v>0</v>
      </c>
      <c r="AX116">
        <f>IF(AND($L116&lt;=$P$2,38&lt;=$P$2),INDEX(WH_Backend!$DZ$6:$IO$125,$L116,38),0)</f>
        <v>0</v>
      </c>
      <c r="AY116">
        <f>IF(AND($L116&lt;=$P$2,39&lt;=$P$2),INDEX(WH_Backend!$DZ$6:$IO$125,$L116,39),0)</f>
        <v>0</v>
      </c>
      <c r="AZ116">
        <f>IF(AND($L116&lt;=$P$2,40&lt;=$P$2),INDEX(WH_Backend!$DZ$6:$IO$125,$L116,40),0)</f>
        <v>0</v>
      </c>
      <c r="BA116">
        <f>IF(AND($L116&lt;=$P$2,41&lt;=$P$2),INDEX(WH_Backend!$DZ$6:$IO$125,$L116,41),0)</f>
        <v>0</v>
      </c>
      <c r="BB116">
        <f>IF(AND($L116&lt;=$P$2,42&lt;=$P$2),INDEX(WH_Backend!$DZ$6:$IO$125,$L116,42),0)</f>
        <v>0</v>
      </c>
      <c r="BC116">
        <f>IF(AND($L116&lt;=$P$2,43&lt;=$P$2),INDEX(WH_Backend!$DZ$6:$IO$125,$L116,43),0)</f>
        <v>0</v>
      </c>
      <c r="BD116">
        <f>IF(AND($L116&lt;=$P$2,44&lt;=$P$2),INDEX(WH_Backend!$DZ$6:$IO$125,$L116,44),0)</f>
        <v>0</v>
      </c>
      <c r="BE116">
        <f>IF(AND($L116&lt;=$P$2,45&lt;=$P$2),INDEX(WH_Backend!$DZ$6:$IO$125,$L116,45),0)</f>
        <v>0</v>
      </c>
      <c r="BF116">
        <f>IF(AND($L116&lt;=$P$2,46&lt;=$P$2),INDEX(WH_Backend!$DZ$6:$IO$125,$L116,46),0)</f>
        <v>0</v>
      </c>
      <c r="BG116">
        <f>IF(AND($L116&lt;=$P$2,47&lt;=$P$2),INDEX(WH_Backend!$DZ$6:$IO$125,$L116,47),0)</f>
        <v>0</v>
      </c>
      <c r="BH116">
        <f>IF(AND($L116&lt;=$P$2,48&lt;=$P$2),INDEX(WH_Backend!$DZ$6:$IO$125,$L116,48),0)</f>
        <v>0</v>
      </c>
      <c r="BI116">
        <f>IF(AND($L116&lt;=$P$2,49&lt;=$P$2),INDEX(WH_Backend!$DZ$6:$IO$125,$L116,49),0)</f>
        <v>0</v>
      </c>
      <c r="BJ116">
        <f>IF(AND($L116&lt;=$P$2,50&lt;=$P$2),INDEX(WH_Backend!$DZ$6:$IO$125,$L116,50),0)</f>
        <v>0</v>
      </c>
      <c r="BK116">
        <f>IF(AND($L116&lt;=$P$2,51&lt;=$P$2),INDEX(WH_Backend!$DZ$6:$IO$125,$L116,51),0)</f>
        <v>0</v>
      </c>
      <c r="BL116">
        <f>IF(AND($L116&lt;=$P$2,52&lt;=$P$2),INDEX(WH_Backend!$DZ$6:$IO$125,$L116,52),0)</f>
        <v>0</v>
      </c>
      <c r="BM116">
        <f>IF(AND($L116&lt;=$P$2,53&lt;=$P$2),INDEX(WH_Backend!$DZ$6:$IO$125,$L116,53),0)</f>
        <v>0</v>
      </c>
      <c r="BN116">
        <f>IF(AND($L116&lt;=$P$2,54&lt;=$P$2),INDEX(WH_Backend!$DZ$6:$IO$125,$L116,54),0)</f>
        <v>0</v>
      </c>
      <c r="BO116">
        <f>IF(AND($L116&lt;=$P$2,55&lt;=$P$2),INDEX(WH_Backend!$DZ$6:$IO$125,$L116,55),0)</f>
        <v>0</v>
      </c>
      <c r="BP116">
        <f>IF(AND($L116&lt;=$P$2,56&lt;=$P$2),INDEX(WH_Backend!$DZ$6:$IO$125,$L116,56),0)</f>
        <v>0</v>
      </c>
      <c r="BQ116">
        <f>IF(AND($L116&lt;=$P$2,57&lt;=$P$2),INDEX(WH_Backend!$DZ$6:$IO$125,$L116,57),0)</f>
        <v>0</v>
      </c>
      <c r="BR116">
        <f>IF(AND($L116&lt;=$P$2,58&lt;=$P$2),INDEX(WH_Backend!$DZ$6:$IO$125,$L116,58),0)</f>
        <v>0</v>
      </c>
      <c r="BS116">
        <f>IF(AND($L116&lt;=$P$2,59&lt;=$P$2),INDEX(WH_Backend!$DZ$6:$IO$125,$L116,59),0)</f>
        <v>0</v>
      </c>
      <c r="BT116">
        <f>IF(AND($L116&lt;=$P$2,60&lt;=$P$2),INDEX(WH_Backend!$DZ$6:$IO$125,$L116,60),0)</f>
        <v>0</v>
      </c>
      <c r="BU116">
        <f>IF(AND($L116&lt;=$P$2,61&lt;=$P$2),INDEX(WH_Backend!$DZ$6:$IO$125,$L116,61),0)</f>
        <v>0</v>
      </c>
      <c r="BV116">
        <f>IF(AND($L116&lt;=$P$2,62&lt;=$P$2),INDEX(WH_Backend!$DZ$6:$IO$125,$L116,62),0)</f>
        <v>0</v>
      </c>
      <c r="BW116">
        <f>IF(AND($L116&lt;=$P$2,63&lt;=$P$2),INDEX(WH_Backend!$DZ$6:$IO$125,$L116,63),0)</f>
        <v>0</v>
      </c>
      <c r="BX116">
        <f>IF(AND($L116&lt;=$P$2,64&lt;=$P$2),INDEX(WH_Backend!$DZ$6:$IO$125,$L116,64),0)</f>
        <v>0</v>
      </c>
      <c r="BY116">
        <f>IF(AND($L116&lt;=$P$2,65&lt;=$P$2),INDEX(WH_Backend!$DZ$6:$IO$125,$L116,65),0)</f>
        <v>0</v>
      </c>
      <c r="BZ116">
        <f>IF(AND($L116&lt;=$P$2,66&lt;=$P$2),INDEX(WH_Backend!$DZ$6:$IO$125,$L116,66),0)</f>
        <v>0</v>
      </c>
      <c r="CA116">
        <f>IF(AND($L116&lt;=$P$2,67&lt;=$P$2),INDEX(WH_Backend!$DZ$6:$IO$125,$L116,67),0)</f>
        <v>0</v>
      </c>
      <c r="CB116">
        <f>IF(AND($L116&lt;=$P$2,68&lt;=$P$2),INDEX(WH_Backend!$DZ$6:$IO$125,$L116,68),0)</f>
        <v>0</v>
      </c>
      <c r="CC116">
        <f>IF(AND($L116&lt;=$P$2,69&lt;=$P$2),INDEX(WH_Backend!$DZ$6:$IO$125,$L116,69),0)</f>
        <v>0</v>
      </c>
      <c r="CD116">
        <f>IF(AND($L116&lt;=$P$2,70&lt;=$P$2),INDEX(WH_Backend!$DZ$6:$IO$125,$L116,70),0)</f>
        <v>0</v>
      </c>
      <c r="CE116">
        <f>IF(AND($L116&lt;=$P$2,71&lt;=$P$2),INDEX(WH_Backend!$DZ$6:$IO$125,$L116,71),0)</f>
        <v>0</v>
      </c>
      <c r="CF116">
        <f>IF(AND($L116&lt;=$P$2,72&lt;=$P$2),INDEX(WH_Backend!$DZ$6:$IO$125,$L116,72),0)</f>
        <v>0</v>
      </c>
      <c r="CG116">
        <f>IF(AND($L116&lt;=$P$2,73&lt;=$P$2),INDEX(WH_Backend!$DZ$6:$IO$125,$L116,73),0)</f>
        <v>0</v>
      </c>
      <c r="CH116">
        <f>IF(AND($L116&lt;=$P$2,74&lt;=$P$2),INDEX(WH_Backend!$DZ$6:$IO$125,$L116,74),0)</f>
        <v>0</v>
      </c>
      <c r="CI116">
        <f>IF(AND($L116&lt;=$P$2,75&lt;=$P$2),INDEX(WH_Backend!$DZ$6:$IO$125,$L116,75),0)</f>
        <v>0</v>
      </c>
      <c r="CJ116">
        <f>IF(AND($L116&lt;=$P$2,76&lt;=$P$2),INDEX(WH_Backend!$DZ$6:$IO$125,$L116,76),0)</f>
        <v>0</v>
      </c>
      <c r="CK116">
        <f>IF(AND($L116&lt;=$P$2,77&lt;=$P$2),INDEX(WH_Backend!$DZ$6:$IO$125,$L116,77),0)</f>
        <v>0</v>
      </c>
      <c r="CL116">
        <f>IF(AND($L116&lt;=$P$2,78&lt;=$P$2),INDEX(WH_Backend!$DZ$6:$IO$125,$L116,78),0)</f>
        <v>0</v>
      </c>
      <c r="CM116">
        <f>IF(AND($L116&lt;=$P$2,79&lt;=$P$2),INDEX(WH_Backend!$DZ$6:$IO$125,$L116,79),0)</f>
        <v>0</v>
      </c>
      <c r="CN116">
        <f>IF(AND($L116&lt;=$P$2,80&lt;=$P$2),INDEX(WH_Backend!$DZ$6:$IO$125,$L116,80),0)</f>
        <v>0</v>
      </c>
      <c r="CO116">
        <f>IF(AND($L116&lt;=$P$2,81&lt;=$P$2),INDEX(WH_Backend!$DZ$6:$IO$125,$L116,81),0)</f>
        <v>0</v>
      </c>
      <c r="CP116">
        <f>IF(AND($L116&lt;=$P$2,82&lt;=$P$2),INDEX(WH_Backend!$DZ$6:$IO$125,$L116,82),0)</f>
        <v>0</v>
      </c>
      <c r="CQ116">
        <f>IF(AND($L116&lt;=$P$2,83&lt;=$P$2),INDEX(WH_Backend!$DZ$6:$IO$125,$L116,83),0)</f>
        <v>0</v>
      </c>
      <c r="CR116">
        <f>IF(AND($L116&lt;=$P$2,84&lt;=$P$2),INDEX(WH_Backend!$DZ$6:$IO$125,$L116,84),0)</f>
        <v>0</v>
      </c>
      <c r="CS116">
        <f>IF(AND($L116&lt;=$P$2,85&lt;=$P$2),INDEX(WH_Backend!$DZ$6:$IO$125,$L116,85),0)</f>
        <v>0</v>
      </c>
      <c r="CT116">
        <f>IF(AND($L116&lt;=$P$2,86&lt;=$P$2),INDEX(WH_Backend!$DZ$6:$IO$125,$L116,86),0)</f>
        <v>0</v>
      </c>
      <c r="CU116">
        <f>IF(AND($L116&lt;=$P$2,87&lt;=$P$2),INDEX(WH_Backend!$DZ$6:$IO$125,$L116,87),0)</f>
        <v>0</v>
      </c>
      <c r="CV116">
        <f>IF(AND($L116&lt;=$P$2,88&lt;=$P$2),INDEX(WH_Backend!$DZ$6:$IO$125,$L116,88),0)</f>
        <v>0</v>
      </c>
      <c r="CW116">
        <f>IF(AND($L116&lt;=$P$2,89&lt;=$P$2),INDEX(WH_Backend!$DZ$6:$IO$125,$L116,89),0)</f>
        <v>0</v>
      </c>
      <c r="CX116">
        <f>IF(AND($L116&lt;=$P$2,90&lt;=$P$2),INDEX(WH_Backend!$DZ$6:$IO$125,$L116,90),0)</f>
        <v>0</v>
      </c>
      <c r="CY116">
        <f>IF(AND($L116&lt;=$P$2,91&lt;=$P$2),INDEX(WH_Backend!$DZ$6:$IO$125,$L116,91),0)</f>
        <v>0</v>
      </c>
      <c r="CZ116">
        <f>IF(AND($L116&lt;=$P$2,92&lt;=$P$2),INDEX(WH_Backend!$DZ$6:$IO$125,$L116,92),0)</f>
        <v>0</v>
      </c>
      <c r="DA116">
        <f>IF(AND($L116&lt;=$P$2,93&lt;=$P$2),INDEX(WH_Backend!$DZ$6:$IO$125,$L116,93),0)</f>
        <v>0</v>
      </c>
      <c r="DB116">
        <f>IF(AND($L116&lt;=$P$2,94&lt;=$P$2),INDEX(WH_Backend!$DZ$6:$IO$125,$L116,94),0)</f>
        <v>0</v>
      </c>
      <c r="DC116">
        <f>IF(AND($L116&lt;=$P$2,95&lt;=$P$2),INDEX(WH_Backend!$DZ$6:$IO$125,$L116,95),0)</f>
        <v>0</v>
      </c>
      <c r="DD116">
        <f>IF(AND($L116&lt;=$P$2,96&lt;=$P$2),INDEX(WH_Backend!$DZ$6:$IO$125,$L116,96),0)</f>
        <v>0</v>
      </c>
      <c r="DE116">
        <f>IF(AND($L116&lt;=$P$2,97&lt;=$P$2),INDEX(WH_Backend!$DZ$6:$IO$125,$L116,97),0)</f>
        <v>0</v>
      </c>
      <c r="DF116">
        <f>IF(AND($L116&lt;=$P$2,98&lt;=$P$2),INDEX(WH_Backend!$DZ$6:$IO$125,$L116,98),0)</f>
        <v>0</v>
      </c>
      <c r="DG116">
        <f>IF(AND($L116&lt;=$P$2,99&lt;=$P$2),INDEX(WH_Backend!$DZ$6:$IO$125,$L116,99),0)</f>
        <v>0</v>
      </c>
      <c r="DH116">
        <f>IF(AND($L116&lt;=$P$2,100&lt;=$P$2),INDEX(WH_Backend!$DZ$6:$IO$125,$L116,100),0)</f>
        <v>0</v>
      </c>
      <c r="DI116">
        <f>IF(AND($L116&lt;=$P$2,101&lt;=$P$2),INDEX(WH_Backend!$DZ$6:$IO$125,$L116,101),0)</f>
        <v>0</v>
      </c>
      <c r="DJ116">
        <f>IF(AND($L116&lt;=$P$2,102&lt;=$P$2),INDEX(WH_Backend!$DZ$6:$IO$125,$L116,102),0)</f>
        <v>0</v>
      </c>
      <c r="DK116">
        <f>IF(AND($L116&lt;=$P$2,103&lt;=$P$2),INDEX(WH_Backend!$DZ$6:$IO$125,$L116,103),0)</f>
        <v>0</v>
      </c>
      <c r="DL116">
        <f>IF(AND($L116&lt;=$P$2,104&lt;=$P$2),INDEX(WH_Backend!$DZ$6:$IO$125,$L116,104),0)</f>
        <v>0</v>
      </c>
      <c r="DM116">
        <f>IF(AND($L116&lt;=$P$2,105&lt;=$P$2),INDEX(WH_Backend!$DZ$6:$IO$125,$L116,105),0)</f>
        <v>0</v>
      </c>
      <c r="DN116">
        <f>IF(AND($L116&lt;=$P$2,106&lt;=$P$2),INDEX(WH_Backend!$DZ$6:$IO$125,$L116,106),0)</f>
        <v>0</v>
      </c>
      <c r="DO116">
        <f>IF(AND($L116&lt;=$P$2,107&lt;=$P$2),INDEX(WH_Backend!$DZ$6:$IO$125,$L116,107),0)</f>
        <v>0</v>
      </c>
      <c r="DP116">
        <f>IF(AND($L116&lt;=$P$2,108&lt;=$P$2),INDEX(WH_Backend!$DZ$6:$IO$125,$L116,108),0)</f>
        <v>0</v>
      </c>
      <c r="DQ116">
        <f>IF(AND($L116&lt;=$P$2,109&lt;=$P$2),INDEX(WH_Backend!$DZ$6:$IO$125,$L116,109),0)</f>
        <v>0</v>
      </c>
      <c r="DR116">
        <f>IF(AND($L116&lt;=$P$2,110&lt;=$P$2),INDEX(WH_Backend!$DZ$6:$IO$125,$L116,110),0)</f>
        <v>0</v>
      </c>
      <c r="DS116">
        <f>IF(AND($L116&lt;=$P$2,111&lt;=$P$2),INDEX(WH_Backend!$DZ$6:$IO$125,$L116,111),0)</f>
        <v>0</v>
      </c>
      <c r="DT116">
        <f>IF(AND($L116&lt;=$P$2,112&lt;=$P$2),INDEX(WH_Backend!$DZ$6:$IO$125,$L116,112),0)</f>
        <v>0</v>
      </c>
      <c r="DU116">
        <f>IF(AND($L116&lt;=$P$2,113&lt;=$P$2),INDEX(WH_Backend!$DZ$6:$IO$125,$L116,113),0)</f>
        <v>0</v>
      </c>
      <c r="DV116">
        <f>IF(AND($L116&lt;=$P$2,114&lt;=$P$2),INDEX(WH_Backend!$DZ$6:$IO$125,$L116,114),0)</f>
        <v>0</v>
      </c>
      <c r="DW116">
        <f>IF(AND($L116&lt;=$P$2,115&lt;=$P$2),INDEX(WH_Backend!$DZ$6:$IO$125,$L116,115),0)</f>
        <v>0</v>
      </c>
      <c r="DX116">
        <f>IF(AND($L116&lt;=$P$2,116&lt;=$P$2),INDEX(WH_Backend!$DZ$6:$IO$125,$L116,116),0)</f>
        <v>0</v>
      </c>
      <c r="DY116">
        <f>IF(AND($L116&lt;=$P$2,117&lt;=$P$2),INDEX(WH_Backend!$DZ$6:$IO$125,$L116,117),0)</f>
        <v>0</v>
      </c>
      <c r="DZ116">
        <f>IF(AND($L116&lt;=$P$2,118&lt;=$P$2),INDEX(WH_Backend!$DZ$6:$IO$125,$L116,118),0)</f>
        <v>0</v>
      </c>
      <c r="EA116">
        <f>IF(AND($L116&lt;=$P$2,119&lt;=$P$2),INDEX(WH_Backend!$DZ$6:$IO$125,$L116,119),0)</f>
        <v>0</v>
      </c>
      <c r="EB116">
        <f>IF(AND($L116&lt;=$P$2,120&lt;=$P$2),INDEX(WH_Backend!$DZ$6:$IO$125,$L116,120),0)</f>
        <v>0</v>
      </c>
    </row>
    <row r="117" spans="1:132" ht="15">
      <c r="A117" s="25">
        <f>IF(L117&lt;=$P$2,INDEX(WH_Backend!$E$6:$E$125,L117),0)</f>
        <v>0</v>
      </c>
      <c r="B117" s="25">
        <f t="array" ref="B117">IF(L117&lt;=$P$2,MMULT(M242:INDEX(M242:EF242,$P$2),$A$6:INDEX($A$6:$A$125,$P$2)),0)</f>
        <v>0</v>
      </c>
      <c r="C117" s="25">
        <f t="shared" si="3"/>
        <v>0</v>
      </c>
      <c r="E117" t="str">
        <f>IF(L117&lt;=$P$2,Inputs!A117,"")</f>
        <v/>
      </c>
      <c r="F117" s="25" t="str">
        <f>IF(L117&lt;=$P$2,Inputs!D117,"")</f>
        <v/>
      </c>
      <c r="G117" s="25" t="str">
        <f t="shared" si="5"/>
        <v/>
      </c>
      <c r="J117" t="str">
        <f>IF($L117&lt;=$E$2,WH_Numerical!$F117,"")</f>
        <v/>
      </c>
      <c r="L117" s="10">
        <v>112</v>
      </c>
      <c r="M117">
        <f>IF(AND($L117&lt;=$P$2,1&lt;=$P$2),INDEX(WH_Backend!$DZ$6:$IO$125,$L117,1),0)</f>
        <v>0</v>
      </c>
      <c r="N117">
        <f>IF(AND($L117&lt;=$P$2,2&lt;=$P$2),INDEX(WH_Backend!$DZ$6:$IO$125,$L117,2),0)</f>
        <v>0</v>
      </c>
      <c r="O117">
        <f>IF(AND($L117&lt;=$P$2,3&lt;=$P$2),INDEX(WH_Backend!$DZ$6:$IO$125,$L117,3),0)</f>
        <v>0</v>
      </c>
      <c r="P117">
        <f>IF(AND($L117&lt;=$P$2,4&lt;=$P$2),INDEX(WH_Backend!$DZ$6:$IO$125,$L117,4),0)</f>
        <v>0</v>
      </c>
      <c r="Q117">
        <f>IF(AND($L117&lt;=$P$2,5&lt;=$P$2),INDEX(WH_Backend!$DZ$6:$IO$125,$L117,5),0)</f>
        <v>0</v>
      </c>
      <c r="R117">
        <f>IF(AND($L117&lt;=$P$2,6&lt;=$P$2),INDEX(WH_Backend!$DZ$6:$IO$125,$L117,6),0)</f>
        <v>0</v>
      </c>
      <c r="S117">
        <f>IF(AND($L117&lt;=$P$2,7&lt;=$P$2),INDEX(WH_Backend!$DZ$6:$IO$125,$L117,7),0)</f>
        <v>0</v>
      </c>
      <c r="T117">
        <f>IF(AND($L117&lt;=$P$2,8&lt;=$P$2),INDEX(WH_Backend!$DZ$6:$IO$125,$L117,8),0)</f>
        <v>0</v>
      </c>
      <c r="U117">
        <f>IF(AND($L117&lt;=$P$2,9&lt;=$P$2),INDEX(WH_Backend!$DZ$6:$IO$125,$L117,9),0)</f>
        <v>0</v>
      </c>
      <c r="V117">
        <f>IF(AND($L117&lt;=$P$2,10&lt;=$P$2),INDEX(WH_Backend!$DZ$6:$IO$125,$L117,10),0)</f>
        <v>0</v>
      </c>
      <c r="W117">
        <f>IF(AND($L117&lt;=$P$2,11&lt;=$P$2),INDEX(WH_Backend!$DZ$6:$IO$125,$L117,11),0)</f>
        <v>0</v>
      </c>
      <c r="X117">
        <f>IF(AND($L117&lt;=$P$2,12&lt;=$P$2),INDEX(WH_Backend!$DZ$6:$IO$125,$L117,12),0)</f>
        <v>0</v>
      </c>
      <c r="Y117">
        <f>IF(AND($L117&lt;=$P$2,13&lt;=$P$2),INDEX(WH_Backend!$DZ$6:$IO$125,$L117,13),0)</f>
        <v>0</v>
      </c>
      <c r="Z117">
        <f>IF(AND($L117&lt;=$P$2,14&lt;=$P$2),INDEX(WH_Backend!$DZ$6:$IO$125,$L117,14),0)</f>
        <v>0</v>
      </c>
      <c r="AA117">
        <f>IF(AND($L117&lt;=$P$2,15&lt;=$P$2),INDEX(WH_Backend!$DZ$6:$IO$125,$L117,15),0)</f>
        <v>0</v>
      </c>
      <c r="AB117">
        <f>IF(AND($L117&lt;=$P$2,16&lt;=$P$2),INDEX(WH_Backend!$DZ$6:$IO$125,$L117,16),0)</f>
        <v>0</v>
      </c>
      <c r="AC117">
        <f>IF(AND($L117&lt;=$P$2,17&lt;=$P$2),INDEX(WH_Backend!$DZ$6:$IO$125,$L117,17),0)</f>
        <v>0</v>
      </c>
      <c r="AD117">
        <f>IF(AND($L117&lt;=$P$2,18&lt;=$P$2),INDEX(WH_Backend!$DZ$6:$IO$125,$L117,18),0)</f>
        <v>0</v>
      </c>
      <c r="AE117">
        <f>IF(AND($L117&lt;=$P$2,19&lt;=$P$2),INDEX(WH_Backend!$DZ$6:$IO$125,$L117,19),0)</f>
        <v>0</v>
      </c>
      <c r="AF117">
        <f>IF(AND($L117&lt;=$P$2,20&lt;=$P$2),INDEX(WH_Backend!$DZ$6:$IO$125,$L117,20),0)</f>
        <v>0</v>
      </c>
      <c r="AG117">
        <f>IF(AND($L117&lt;=$P$2,21&lt;=$P$2),INDEX(WH_Backend!$DZ$6:$IO$125,$L117,21),0)</f>
        <v>0</v>
      </c>
      <c r="AH117">
        <f>IF(AND($L117&lt;=$P$2,22&lt;=$P$2),INDEX(WH_Backend!$DZ$6:$IO$125,$L117,22),0)</f>
        <v>0</v>
      </c>
      <c r="AI117">
        <f>IF(AND($L117&lt;=$P$2,23&lt;=$P$2),INDEX(WH_Backend!$DZ$6:$IO$125,$L117,23),0)</f>
        <v>0</v>
      </c>
      <c r="AJ117">
        <f>IF(AND($L117&lt;=$P$2,24&lt;=$P$2),INDEX(WH_Backend!$DZ$6:$IO$125,$L117,24),0)</f>
        <v>0</v>
      </c>
      <c r="AK117">
        <f>IF(AND($L117&lt;=$P$2,25&lt;=$P$2),INDEX(WH_Backend!$DZ$6:$IO$125,$L117,25),0)</f>
        <v>0</v>
      </c>
      <c r="AL117">
        <f>IF(AND($L117&lt;=$P$2,26&lt;=$P$2),INDEX(WH_Backend!$DZ$6:$IO$125,$L117,26),0)</f>
        <v>0</v>
      </c>
      <c r="AM117">
        <f>IF(AND($L117&lt;=$P$2,27&lt;=$P$2),INDEX(WH_Backend!$DZ$6:$IO$125,$L117,27),0)</f>
        <v>0</v>
      </c>
      <c r="AN117">
        <f>IF(AND($L117&lt;=$P$2,28&lt;=$P$2),INDEX(WH_Backend!$DZ$6:$IO$125,$L117,28),0)</f>
        <v>0</v>
      </c>
      <c r="AO117">
        <f>IF(AND($L117&lt;=$P$2,29&lt;=$P$2),INDEX(WH_Backend!$DZ$6:$IO$125,$L117,29),0)</f>
        <v>0</v>
      </c>
      <c r="AP117">
        <f>IF(AND($L117&lt;=$P$2,30&lt;=$P$2),INDEX(WH_Backend!$DZ$6:$IO$125,$L117,30),0)</f>
        <v>0</v>
      </c>
      <c r="AQ117">
        <f>IF(AND($L117&lt;=$P$2,31&lt;=$P$2),INDEX(WH_Backend!$DZ$6:$IO$125,$L117,31),0)</f>
        <v>0</v>
      </c>
      <c r="AR117">
        <f>IF(AND($L117&lt;=$P$2,32&lt;=$P$2),INDEX(WH_Backend!$DZ$6:$IO$125,$L117,32),0)</f>
        <v>0</v>
      </c>
      <c r="AS117">
        <f>IF(AND($L117&lt;=$P$2,33&lt;=$P$2),INDEX(WH_Backend!$DZ$6:$IO$125,$L117,33),0)</f>
        <v>0</v>
      </c>
      <c r="AT117">
        <f>IF(AND($L117&lt;=$P$2,34&lt;=$P$2),INDEX(WH_Backend!$DZ$6:$IO$125,$L117,34),0)</f>
        <v>0</v>
      </c>
      <c r="AU117">
        <f>IF(AND($L117&lt;=$P$2,35&lt;=$P$2),INDEX(WH_Backend!$DZ$6:$IO$125,$L117,35),0)</f>
        <v>0</v>
      </c>
      <c r="AV117">
        <f>IF(AND($L117&lt;=$P$2,36&lt;=$P$2),INDEX(WH_Backend!$DZ$6:$IO$125,$L117,36),0)</f>
        <v>0</v>
      </c>
      <c r="AW117">
        <f>IF(AND($L117&lt;=$P$2,37&lt;=$P$2),INDEX(WH_Backend!$DZ$6:$IO$125,$L117,37),0)</f>
        <v>0</v>
      </c>
      <c r="AX117">
        <f>IF(AND($L117&lt;=$P$2,38&lt;=$P$2),INDEX(WH_Backend!$DZ$6:$IO$125,$L117,38),0)</f>
        <v>0</v>
      </c>
      <c r="AY117">
        <f>IF(AND($L117&lt;=$P$2,39&lt;=$P$2),INDEX(WH_Backend!$DZ$6:$IO$125,$L117,39),0)</f>
        <v>0</v>
      </c>
      <c r="AZ117">
        <f>IF(AND($L117&lt;=$P$2,40&lt;=$P$2),INDEX(WH_Backend!$DZ$6:$IO$125,$L117,40),0)</f>
        <v>0</v>
      </c>
      <c r="BA117">
        <f>IF(AND($L117&lt;=$P$2,41&lt;=$P$2),INDEX(WH_Backend!$DZ$6:$IO$125,$L117,41),0)</f>
        <v>0</v>
      </c>
      <c r="BB117">
        <f>IF(AND($L117&lt;=$P$2,42&lt;=$P$2),INDEX(WH_Backend!$DZ$6:$IO$125,$L117,42),0)</f>
        <v>0</v>
      </c>
      <c r="BC117">
        <f>IF(AND($L117&lt;=$P$2,43&lt;=$P$2),INDEX(WH_Backend!$DZ$6:$IO$125,$L117,43),0)</f>
        <v>0</v>
      </c>
      <c r="BD117">
        <f>IF(AND($L117&lt;=$P$2,44&lt;=$P$2),INDEX(WH_Backend!$DZ$6:$IO$125,$L117,44),0)</f>
        <v>0</v>
      </c>
      <c r="BE117">
        <f>IF(AND($L117&lt;=$P$2,45&lt;=$P$2),INDEX(WH_Backend!$DZ$6:$IO$125,$L117,45),0)</f>
        <v>0</v>
      </c>
      <c r="BF117">
        <f>IF(AND($L117&lt;=$P$2,46&lt;=$P$2),INDEX(WH_Backend!$DZ$6:$IO$125,$L117,46),0)</f>
        <v>0</v>
      </c>
      <c r="BG117">
        <f>IF(AND($L117&lt;=$P$2,47&lt;=$P$2),INDEX(WH_Backend!$DZ$6:$IO$125,$L117,47),0)</f>
        <v>0</v>
      </c>
      <c r="BH117">
        <f>IF(AND($L117&lt;=$P$2,48&lt;=$P$2),INDEX(WH_Backend!$DZ$6:$IO$125,$L117,48),0)</f>
        <v>0</v>
      </c>
      <c r="BI117">
        <f>IF(AND($L117&lt;=$P$2,49&lt;=$P$2),INDEX(WH_Backend!$DZ$6:$IO$125,$L117,49),0)</f>
        <v>0</v>
      </c>
      <c r="BJ117">
        <f>IF(AND($L117&lt;=$P$2,50&lt;=$P$2),INDEX(WH_Backend!$DZ$6:$IO$125,$L117,50),0)</f>
        <v>0</v>
      </c>
      <c r="BK117">
        <f>IF(AND($L117&lt;=$P$2,51&lt;=$P$2),INDEX(WH_Backend!$DZ$6:$IO$125,$L117,51),0)</f>
        <v>0</v>
      </c>
      <c r="BL117">
        <f>IF(AND($L117&lt;=$P$2,52&lt;=$P$2),INDEX(WH_Backend!$DZ$6:$IO$125,$L117,52),0)</f>
        <v>0</v>
      </c>
      <c r="BM117">
        <f>IF(AND($L117&lt;=$P$2,53&lt;=$P$2),INDEX(WH_Backend!$DZ$6:$IO$125,$L117,53),0)</f>
        <v>0</v>
      </c>
      <c r="BN117">
        <f>IF(AND($L117&lt;=$P$2,54&lt;=$P$2),INDEX(WH_Backend!$DZ$6:$IO$125,$L117,54),0)</f>
        <v>0</v>
      </c>
      <c r="BO117">
        <f>IF(AND($L117&lt;=$P$2,55&lt;=$P$2),INDEX(WH_Backend!$DZ$6:$IO$125,$L117,55),0)</f>
        <v>0</v>
      </c>
      <c r="BP117">
        <f>IF(AND($L117&lt;=$P$2,56&lt;=$P$2),INDEX(WH_Backend!$DZ$6:$IO$125,$L117,56),0)</f>
        <v>0</v>
      </c>
      <c r="BQ117">
        <f>IF(AND($L117&lt;=$P$2,57&lt;=$P$2),INDEX(WH_Backend!$DZ$6:$IO$125,$L117,57),0)</f>
        <v>0</v>
      </c>
      <c r="BR117">
        <f>IF(AND($L117&lt;=$P$2,58&lt;=$P$2),INDEX(WH_Backend!$DZ$6:$IO$125,$L117,58),0)</f>
        <v>0</v>
      </c>
      <c r="BS117">
        <f>IF(AND($L117&lt;=$P$2,59&lt;=$P$2),INDEX(WH_Backend!$DZ$6:$IO$125,$L117,59),0)</f>
        <v>0</v>
      </c>
      <c r="BT117">
        <f>IF(AND($L117&lt;=$P$2,60&lt;=$P$2),INDEX(WH_Backend!$DZ$6:$IO$125,$L117,60),0)</f>
        <v>0</v>
      </c>
      <c r="BU117">
        <f>IF(AND($L117&lt;=$P$2,61&lt;=$P$2),INDEX(WH_Backend!$DZ$6:$IO$125,$L117,61),0)</f>
        <v>0</v>
      </c>
      <c r="BV117">
        <f>IF(AND($L117&lt;=$P$2,62&lt;=$P$2),INDEX(WH_Backend!$DZ$6:$IO$125,$L117,62),0)</f>
        <v>0</v>
      </c>
      <c r="BW117">
        <f>IF(AND($L117&lt;=$P$2,63&lt;=$P$2),INDEX(WH_Backend!$DZ$6:$IO$125,$L117,63),0)</f>
        <v>0</v>
      </c>
      <c r="BX117">
        <f>IF(AND($L117&lt;=$P$2,64&lt;=$P$2),INDEX(WH_Backend!$DZ$6:$IO$125,$L117,64),0)</f>
        <v>0</v>
      </c>
      <c r="BY117">
        <f>IF(AND($L117&lt;=$P$2,65&lt;=$P$2),INDEX(WH_Backend!$DZ$6:$IO$125,$L117,65),0)</f>
        <v>0</v>
      </c>
      <c r="BZ117">
        <f>IF(AND($L117&lt;=$P$2,66&lt;=$P$2),INDEX(WH_Backend!$DZ$6:$IO$125,$L117,66),0)</f>
        <v>0</v>
      </c>
      <c r="CA117">
        <f>IF(AND($L117&lt;=$P$2,67&lt;=$P$2),INDEX(WH_Backend!$DZ$6:$IO$125,$L117,67),0)</f>
        <v>0</v>
      </c>
      <c r="CB117">
        <f>IF(AND($L117&lt;=$P$2,68&lt;=$P$2),INDEX(WH_Backend!$DZ$6:$IO$125,$L117,68),0)</f>
        <v>0</v>
      </c>
      <c r="CC117">
        <f>IF(AND($L117&lt;=$P$2,69&lt;=$P$2),INDEX(WH_Backend!$DZ$6:$IO$125,$L117,69),0)</f>
        <v>0</v>
      </c>
      <c r="CD117">
        <f>IF(AND($L117&lt;=$P$2,70&lt;=$P$2),INDEX(WH_Backend!$DZ$6:$IO$125,$L117,70),0)</f>
        <v>0</v>
      </c>
      <c r="CE117">
        <f>IF(AND($L117&lt;=$P$2,71&lt;=$P$2),INDEX(WH_Backend!$DZ$6:$IO$125,$L117,71),0)</f>
        <v>0</v>
      </c>
      <c r="CF117">
        <f>IF(AND($L117&lt;=$P$2,72&lt;=$P$2),INDEX(WH_Backend!$DZ$6:$IO$125,$L117,72),0)</f>
        <v>0</v>
      </c>
      <c r="CG117">
        <f>IF(AND($L117&lt;=$P$2,73&lt;=$P$2),INDEX(WH_Backend!$DZ$6:$IO$125,$L117,73),0)</f>
        <v>0</v>
      </c>
      <c r="CH117">
        <f>IF(AND($L117&lt;=$P$2,74&lt;=$P$2),INDEX(WH_Backend!$DZ$6:$IO$125,$L117,74),0)</f>
        <v>0</v>
      </c>
      <c r="CI117">
        <f>IF(AND($L117&lt;=$P$2,75&lt;=$P$2),INDEX(WH_Backend!$DZ$6:$IO$125,$L117,75),0)</f>
        <v>0</v>
      </c>
      <c r="CJ117">
        <f>IF(AND($L117&lt;=$P$2,76&lt;=$P$2),INDEX(WH_Backend!$DZ$6:$IO$125,$L117,76),0)</f>
        <v>0</v>
      </c>
      <c r="CK117">
        <f>IF(AND($L117&lt;=$P$2,77&lt;=$P$2),INDEX(WH_Backend!$DZ$6:$IO$125,$L117,77),0)</f>
        <v>0</v>
      </c>
      <c r="CL117">
        <f>IF(AND($L117&lt;=$P$2,78&lt;=$P$2),INDEX(WH_Backend!$DZ$6:$IO$125,$L117,78),0)</f>
        <v>0</v>
      </c>
      <c r="CM117">
        <f>IF(AND($L117&lt;=$P$2,79&lt;=$P$2),INDEX(WH_Backend!$DZ$6:$IO$125,$L117,79),0)</f>
        <v>0</v>
      </c>
      <c r="CN117">
        <f>IF(AND($L117&lt;=$P$2,80&lt;=$P$2),INDEX(WH_Backend!$DZ$6:$IO$125,$L117,80),0)</f>
        <v>0</v>
      </c>
      <c r="CO117">
        <f>IF(AND($L117&lt;=$P$2,81&lt;=$P$2),INDEX(WH_Backend!$DZ$6:$IO$125,$L117,81),0)</f>
        <v>0</v>
      </c>
      <c r="CP117">
        <f>IF(AND($L117&lt;=$P$2,82&lt;=$P$2),INDEX(WH_Backend!$DZ$6:$IO$125,$L117,82),0)</f>
        <v>0</v>
      </c>
      <c r="CQ117">
        <f>IF(AND($L117&lt;=$P$2,83&lt;=$P$2),INDEX(WH_Backend!$DZ$6:$IO$125,$L117,83),0)</f>
        <v>0</v>
      </c>
      <c r="CR117">
        <f>IF(AND($L117&lt;=$P$2,84&lt;=$P$2),INDEX(WH_Backend!$DZ$6:$IO$125,$L117,84),0)</f>
        <v>0</v>
      </c>
      <c r="CS117">
        <f>IF(AND($L117&lt;=$P$2,85&lt;=$P$2),INDEX(WH_Backend!$DZ$6:$IO$125,$L117,85),0)</f>
        <v>0</v>
      </c>
      <c r="CT117">
        <f>IF(AND($L117&lt;=$P$2,86&lt;=$P$2),INDEX(WH_Backend!$DZ$6:$IO$125,$L117,86),0)</f>
        <v>0</v>
      </c>
      <c r="CU117">
        <f>IF(AND($L117&lt;=$P$2,87&lt;=$P$2),INDEX(WH_Backend!$DZ$6:$IO$125,$L117,87),0)</f>
        <v>0</v>
      </c>
      <c r="CV117">
        <f>IF(AND($L117&lt;=$P$2,88&lt;=$P$2),INDEX(WH_Backend!$DZ$6:$IO$125,$L117,88),0)</f>
        <v>0</v>
      </c>
      <c r="CW117">
        <f>IF(AND($L117&lt;=$P$2,89&lt;=$P$2),INDEX(WH_Backend!$DZ$6:$IO$125,$L117,89),0)</f>
        <v>0</v>
      </c>
      <c r="CX117">
        <f>IF(AND($L117&lt;=$P$2,90&lt;=$P$2),INDEX(WH_Backend!$DZ$6:$IO$125,$L117,90),0)</f>
        <v>0</v>
      </c>
      <c r="CY117">
        <f>IF(AND($L117&lt;=$P$2,91&lt;=$P$2),INDEX(WH_Backend!$DZ$6:$IO$125,$L117,91),0)</f>
        <v>0</v>
      </c>
      <c r="CZ117">
        <f>IF(AND($L117&lt;=$P$2,92&lt;=$P$2),INDEX(WH_Backend!$DZ$6:$IO$125,$L117,92),0)</f>
        <v>0</v>
      </c>
      <c r="DA117">
        <f>IF(AND($L117&lt;=$P$2,93&lt;=$P$2),INDEX(WH_Backend!$DZ$6:$IO$125,$L117,93),0)</f>
        <v>0</v>
      </c>
      <c r="DB117">
        <f>IF(AND($L117&lt;=$P$2,94&lt;=$P$2),INDEX(WH_Backend!$DZ$6:$IO$125,$L117,94),0)</f>
        <v>0</v>
      </c>
      <c r="DC117">
        <f>IF(AND($L117&lt;=$P$2,95&lt;=$P$2),INDEX(WH_Backend!$DZ$6:$IO$125,$L117,95),0)</f>
        <v>0</v>
      </c>
      <c r="DD117">
        <f>IF(AND($L117&lt;=$P$2,96&lt;=$P$2),INDEX(WH_Backend!$DZ$6:$IO$125,$L117,96),0)</f>
        <v>0</v>
      </c>
      <c r="DE117">
        <f>IF(AND($L117&lt;=$P$2,97&lt;=$P$2),INDEX(WH_Backend!$DZ$6:$IO$125,$L117,97),0)</f>
        <v>0</v>
      </c>
      <c r="DF117">
        <f>IF(AND($L117&lt;=$P$2,98&lt;=$P$2),INDEX(WH_Backend!$DZ$6:$IO$125,$L117,98),0)</f>
        <v>0</v>
      </c>
      <c r="DG117">
        <f>IF(AND($L117&lt;=$P$2,99&lt;=$P$2),INDEX(WH_Backend!$DZ$6:$IO$125,$L117,99),0)</f>
        <v>0</v>
      </c>
      <c r="DH117">
        <f>IF(AND($L117&lt;=$P$2,100&lt;=$P$2),INDEX(WH_Backend!$DZ$6:$IO$125,$L117,100),0)</f>
        <v>0</v>
      </c>
      <c r="DI117">
        <f>IF(AND($L117&lt;=$P$2,101&lt;=$P$2),INDEX(WH_Backend!$DZ$6:$IO$125,$L117,101),0)</f>
        <v>0</v>
      </c>
      <c r="DJ117">
        <f>IF(AND($L117&lt;=$P$2,102&lt;=$P$2),INDEX(WH_Backend!$DZ$6:$IO$125,$L117,102),0)</f>
        <v>0</v>
      </c>
      <c r="DK117">
        <f>IF(AND($L117&lt;=$P$2,103&lt;=$P$2),INDEX(WH_Backend!$DZ$6:$IO$125,$L117,103),0)</f>
        <v>0</v>
      </c>
      <c r="DL117">
        <f>IF(AND($L117&lt;=$P$2,104&lt;=$P$2),INDEX(WH_Backend!$DZ$6:$IO$125,$L117,104),0)</f>
        <v>0</v>
      </c>
      <c r="DM117">
        <f>IF(AND($L117&lt;=$P$2,105&lt;=$P$2),INDEX(WH_Backend!$DZ$6:$IO$125,$L117,105),0)</f>
        <v>0</v>
      </c>
      <c r="DN117">
        <f>IF(AND($L117&lt;=$P$2,106&lt;=$P$2),INDEX(WH_Backend!$DZ$6:$IO$125,$L117,106),0)</f>
        <v>0</v>
      </c>
      <c r="DO117">
        <f>IF(AND($L117&lt;=$P$2,107&lt;=$P$2),INDEX(WH_Backend!$DZ$6:$IO$125,$L117,107),0)</f>
        <v>0</v>
      </c>
      <c r="DP117">
        <f>IF(AND($L117&lt;=$P$2,108&lt;=$P$2),INDEX(WH_Backend!$DZ$6:$IO$125,$L117,108),0)</f>
        <v>0</v>
      </c>
      <c r="DQ117">
        <f>IF(AND($L117&lt;=$P$2,109&lt;=$P$2),INDEX(WH_Backend!$DZ$6:$IO$125,$L117,109),0)</f>
        <v>0</v>
      </c>
      <c r="DR117">
        <f>IF(AND($L117&lt;=$P$2,110&lt;=$P$2),INDEX(WH_Backend!$DZ$6:$IO$125,$L117,110),0)</f>
        <v>0</v>
      </c>
      <c r="DS117">
        <f>IF(AND($L117&lt;=$P$2,111&lt;=$P$2),INDEX(WH_Backend!$DZ$6:$IO$125,$L117,111),0)</f>
        <v>0</v>
      </c>
      <c r="DT117">
        <f>IF(AND($L117&lt;=$P$2,112&lt;=$P$2),INDEX(WH_Backend!$DZ$6:$IO$125,$L117,112),0)</f>
        <v>0</v>
      </c>
      <c r="DU117">
        <f>IF(AND($L117&lt;=$P$2,113&lt;=$P$2),INDEX(WH_Backend!$DZ$6:$IO$125,$L117,113),0)</f>
        <v>0</v>
      </c>
      <c r="DV117">
        <f>IF(AND($L117&lt;=$P$2,114&lt;=$P$2),INDEX(WH_Backend!$DZ$6:$IO$125,$L117,114),0)</f>
        <v>0</v>
      </c>
      <c r="DW117">
        <f>IF(AND($L117&lt;=$P$2,115&lt;=$P$2),INDEX(WH_Backend!$DZ$6:$IO$125,$L117,115),0)</f>
        <v>0</v>
      </c>
      <c r="DX117">
        <f>IF(AND($L117&lt;=$P$2,116&lt;=$P$2),INDEX(WH_Backend!$DZ$6:$IO$125,$L117,116),0)</f>
        <v>0</v>
      </c>
      <c r="DY117">
        <f>IF(AND($L117&lt;=$P$2,117&lt;=$P$2),INDEX(WH_Backend!$DZ$6:$IO$125,$L117,117),0)</f>
        <v>0</v>
      </c>
      <c r="DZ117">
        <f>IF(AND($L117&lt;=$P$2,118&lt;=$P$2),INDEX(WH_Backend!$DZ$6:$IO$125,$L117,118),0)</f>
        <v>0</v>
      </c>
      <c r="EA117">
        <f>IF(AND($L117&lt;=$P$2,119&lt;=$P$2),INDEX(WH_Backend!$DZ$6:$IO$125,$L117,119),0)</f>
        <v>0</v>
      </c>
      <c r="EB117">
        <f>IF(AND($L117&lt;=$P$2,120&lt;=$P$2),INDEX(WH_Backend!$DZ$6:$IO$125,$L117,120),0)</f>
        <v>0</v>
      </c>
    </row>
    <row r="118" spans="1:132" ht="15">
      <c r="A118" s="25">
        <f>IF(L118&lt;=$P$2,INDEX(WH_Backend!$E$6:$E$125,L118),0)</f>
        <v>0</v>
      </c>
      <c r="B118" s="25">
        <f t="array" ref="B118">IF(L118&lt;=$P$2,MMULT(M243:INDEX(M243:EF243,$P$2),$A$6:INDEX($A$6:$A$125,$P$2)),0)</f>
        <v>0</v>
      </c>
      <c r="C118" s="25">
        <f t="shared" si="3"/>
        <v>0</v>
      </c>
      <c r="E118" t="str">
        <f>IF(L118&lt;=$P$2,Inputs!A118,"")</f>
        <v/>
      </c>
      <c r="F118" s="25" t="str">
        <f>IF(L118&lt;=$P$2,Inputs!D118,"")</f>
        <v/>
      </c>
      <c r="G118" s="25" t="str">
        <f t="shared" si="5"/>
        <v/>
      </c>
      <c r="J118" t="str">
        <f>IF($L118&lt;=$E$2,WH_Numerical!$F118,"")</f>
        <v/>
      </c>
      <c r="L118" s="10">
        <v>113</v>
      </c>
      <c r="M118">
        <f>IF(AND($L118&lt;=$P$2,1&lt;=$P$2),INDEX(WH_Backend!$DZ$6:$IO$125,$L118,1),0)</f>
        <v>0</v>
      </c>
      <c r="N118">
        <f>IF(AND($L118&lt;=$P$2,2&lt;=$P$2),INDEX(WH_Backend!$DZ$6:$IO$125,$L118,2),0)</f>
        <v>0</v>
      </c>
      <c r="O118">
        <f>IF(AND($L118&lt;=$P$2,3&lt;=$P$2),INDEX(WH_Backend!$DZ$6:$IO$125,$L118,3),0)</f>
        <v>0</v>
      </c>
      <c r="P118">
        <f>IF(AND($L118&lt;=$P$2,4&lt;=$P$2),INDEX(WH_Backend!$DZ$6:$IO$125,$L118,4),0)</f>
        <v>0</v>
      </c>
      <c r="Q118">
        <f>IF(AND($L118&lt;=$P$2,5&lt;=$P$2),INDEX(WH_Backend!$DZ$6:$IO$125,$L118,5),0)</f>
        <v>0</v>
      </c>
      <c r="R118">
        <f>IF(AND($L118&lt;=$P$2,6&lt;=$P$2),INDEX(WH_Backend!$DZ$6:$IO$125,$L118,6),0)</f>
        <v>0</v>
      </c>
      <c r="S118">
        <f>IF(AND($L118&lt;=$P$2,7&lt;=$P$2),INDEX(WH_Backend!$DZ$6:$IO$125,$L118,7),0)</f>
        <v>0</v>
      </c>
      <c r="T118">
        <f>IF(AND($L118&lt;=$P$2,8&lt;=$P$2),INDEX(WH_Backend!$DZ$6:$IO$125,$L118,8),0)</f>
        <v>0</v>
      </c>
      <c r="U118">
        <f>IF(AND($L118&lt;=$P$2,9&lt;=$P$2),INDEX(WH_Backend!$DZ$6:$IO$125,$L118,9),0)</f>
        <v>0</v>
      </c>
      <c r="V118">
        <f>IF(AND($L118&lt;=$P$2,10&lt;=$P$2),INDEX(WH_Backend!$DZ$6:$IO$125,$L118,10),0)</f>
        <v>0</v>
      </c>
      <c r="W118">
        <f>IF(AND($L118&lt;=$P$2,11&lt;=$P$2),INDEX(WH_Backend!$DZ$6:$IO$125,$L118,11),0)</f>
        <v>0</v>
      </c>
      <c r="X118">
        <f>IF(AND($L118&lt;=$P$2,12&lt;=$P$2),INDEX(WH_Backend!$DZ$6:$IO$125,$L118,12),0)</f>
        <v>0</v>
      </c>
      <c r="Y118">
        <f>IF(AND($L118&lt;=$P$2,13&lt;=$P$2),INDEX(WH_Backend!$DZ$6:$IO$125,$L118,13),0)</f>
        <v>0</v>
      </c>
      <c r="Z118">
        <f>IF(AND($L118&lt;=$P$2,14&lt;=$P$2),INDEX(WH_Backend!$DZ$6:$IO$125,$L118,14),0)</f>
        <v>0</v>
      </c>
      <c r="AA118">
        <f>IF(AND($L118&lt;=$P$2,15&lt;=$P$2),INDEX(WH_Backend!$DZ$6:$IO$125,$L118,15),0)</f>
        <v>0</v>
      </c>
      <c r="AB118">
        <f>IF(AND($L118&lt;=$P$2,16&lt;=$P$2),INDEX(WH_Backend!$DZ$6:$IO$125,$L118,16),0)</f>
        <v>0</v>
      </c>
      <c r="AC118">
        <f>IF(AND($L118&lt;=$P$2,17&lt;=$P$2),INDEX(WH_Backend!$DZ$6:$IO$125,$L118,17),0)</f>
        <v>0</v>
      </c>
      <c r="AD118">
        <f>IF(AND($L118&lt;=$P$2,18&lt;=$P$2),INDEX(WH_Backend!$DZ$6:$IO$125,$L118,18),0)</f>
        <v>0</v>
      </c>
      <c r="AE118">
        <f>IF(AND($L118&lt;=$P$2,19&lt;=$P$2),INDEX(WH_Backend!$DZ$6:$IO$125,$L118,19),0)</f>
        <v>0</v>
      </c>
      <c r="AF118">
        <f>IF(AND($L118&lt;=$P$2,20&lt;=$P$2),INDEX(WH_Backend!$DZ$6:$IO$125,$L118,20),0)</f>
        <v>0</v>
      </c>
      <c r="AG118">
        <f>IF(AND($L118&lt;=$P$2,21&lt;=$P$2),INDEX(WH_Backend!$DZ$6:$IO$125,$L118,21),0)</f>
        <v>0</v>
      </c>
      <c r="AH118">
        <f>IF(AND($L118&lt;=$P$2,22&lt;=$P$2),INDEX(WH_Backend!$DZ$6:$IO$125,$L118,22),0)</f>
        <v>0</v>
      </c>
      <c r="AI118">
        <f>IF(AND($L118&lt;=$P$2,23&lt;=$P$2),INDEX(WH_Backend!$DZ$6:$IO$125,$L118,23),0)</f>
        <v>0</v>
      </c>
      <c r="AJ118">
        <f>IF(AND($L118&lt;=$P$2,24&lt;=$P$2),INDEX(WH_Backend!$DZ$6:$IO$125,$L118,24),0)</f>
        <v>0</v>
      </c>
      <c r="AK118">
        <f>IF(AND($L118&lt;=$P$2,25&lt;=$P$2),INDEX(WH_Backend!$DZ$6:$IO$125,$L118,25),0)</f>
        <v>0</v>
      </c>
      <c r="AL118">
        <f>IF(AND($L118&lt;=$P$2,26&lt;=$P$2),INDEX(WH_Backend!$DZ$6:$IO$125,$L118,26),0)</f>
        <v>0</v>
      </c>
      <c r="AM118">
        <f>IF(AND($L118&lt;=$P$2,27&lt;=$P$2),INDEX(WH_Backend!$DZ$6:$IO$125,$L118,27),0)</f>
        <v>0</v>
      </c>
      <c r="AN118">
        <f>IF(AND($L118&lt;=$P$2,28&lt;=$P$2),INDEX(WH_Backend!$DZ$6:$IO$125,$L118,28),0)</f>
        <v>0</v>
      </c>
      <c r="AO118">
        <f>IF(AND($L118&lt;=$P$2,29&lt;=$P$2),INDEX(WH_Backend!$DZ$6:$IO$125,$L118,29),0)</f>
        <v>0</v>
      </c>
      <c r="AP118">
        <f>IF(AND($L118&lt;=$P$2,30&lt;=$P$2),INDEX(WH_Backend!$DZ$6:$IO$125,$L118,30),0)</f>
        <v>0</v>
      </c>
      <c r="AQ118">
        <f>IF(AND($L118&lt;=$P$2,31&lt;=$P$2),INDEX(WH_Backend!$DZ$6:$IO$125,$L118,31),0)</f>
        <v>0</v>
      </c>
      <c r="AR118">
        <f>IF(AND($L118&lt;=$P$2,32&lt;=$P$2),INDEX(WH_Backend!$DZ$6:$IO$125,$L118,32),0)</f>
        <v>0</v>
      </c>
      <c r="AS118">
        <f>IF(AND($L118&lt;=$P$2,33&lt;=$P$2),INDEX(WH_Backend!$DZ$6:$IO$125,$L118,33),0)</f>
        <v>0</v>
      </c>
      <c r="AT118">
        <f>IF(AND($L118&lt;=$P$2,34&lt;=$P$2),INDEX(WH_Backend!$DZ$6:$IO$125,$L118,34),0)</f>
        <v>0</v>
      </c>
      <c r="AU118">
        <f>IF(AND($L118&lt;=$P$2,35&lt;=$P$2),INDEX(WH_Backend!$DZ$6:$IO$125,$L118,35),0)</f>
        <v>0</v>
      </c>
      <c r="AV118">
        <f>IF(AND($L118&lt;=$P$2,36&lt;=$P$2),INDEX(WH_Backend!$DZ$6:$IO$125,$L118,36),0)</f>
        <v>0</v>
      </c>
      <c r="AW118">
        <f>IF(AND($L118&lt;=$P$2,37&lt;=$P$2),INDEX(WH_Backend!$DZ$6:$IO$125,$L118,37),0)</f>
        <v>0</v>
      </c>
      <c r="AX118">
        <f>IF(AND($L118&lt;=$P$2,38&lt;=$P$2),INDEX(WH_Backend!$DZ$6:$IO$125,$L118,38),0)</f>
        <v>0</v>
      </c>
      <c r="AY118">
        <f>IF(AND($L118&lt;=$P$2,39&lt;=$P$2),INDEX(WH_Backend!$DZ$6:$IO$125,$L118,39),0)</f>
        <v>0</v>
      </c>
      <c r="AZ118">
        <f>IF(AND($L118&lt;=$P$2,40&lt;=$P$2),INDEX(WH_Backend!$DZ$6:$IO$125,$L118,40),0)</f>
        <v>0</v>
      </c>
      <c r="BA118">
        <f>IF(AND($L118&lt;=$P$2,41&lt;=$P$2),INDEX(WH_Backend!$DZ$6:$IO$125,$L118,41),0)</f>
        <v>0</v>
      </c>
      <c r="BB118">
        <f>IF(AND($L118&lt;=$P$2,42&lt;=$P$2),INDEX(WH_Backend!$DZ$6:$IO$125,$L118,42),0)</f>
        <v>0</v>
      </c>
      <c r="BC118">
        <f>IF(AND($L118&lt;=$P$2,43&lt;=$P$2),INDEX(WH_Backend!$DZ$6:$IO$125,$L118,43),0)</f>
        <v>0</v>
      </c>
      <c r="BD118">
        <f>IF(AND($L118&lt;=$P$2,44&lt;=$P$2),INDEX(WH_Backend!$DZ$6:$IO$125,$L118,44),0)</f>
        <v>0</v>
      </c>
      <c r="BE118">
        <f>IF(AND($L118&lt;=$P$2,45&lt;=$P$2),INDEX(WH_Backend!$DZ$6:$IO$125,$L118,45),0)</f>
        <v>0</v>
      </c>
      <c r="BF118">
        <f>IF(AND($L118&lt;=$P$2,46&lt;=$P$2),INDEX(WH_Backend!$DZ$6:$IO$125,$L118,46),0)</f>
        <v>0</v>
      </c>
      <c r="BG118">
        <f>IF(AND($L118&lt;=$P$2,47&lt;=$P$2),INDEX(WH_Backend!$DZ$6:$IO$125,$L118,47),0)</f>
        <v>0</v>
      </c>
      <c r="BH118">
        <f>IF(AND($L118&lt;=$P$2,48&lt;=$P$2),INDEX(WH_Backend!$DZ$6:$IO$125,$L118,48),0)</f>
        <v>0</v>
      </c>
      <c r="BI118">
        <f>IF(AND($L118&lt;=$P$2,49&lt;=$P$2),INDEX(WH_Backend!$DZ$6:$IO$125,$L118,49),0)</f>
        <v>0</v>
      </c>
      <c r="BJ118">
        <f>IF(AND($L118&lt;=$P$2,50&lt;=$P$2),INDEX(WH_Backend!$DZ$6:$IO$125,$L118,50),0)</f>
        <v>0</v>
      </c>
      <c r="BK118">
        <f>IF(AND($L118&lt;=$P$2,51&lt;=$P$2),INDEX(WH_Backend!$DZ$6:$IO$125,$L118,51),0)</f>
        <v>0</v>
      </c>
      <c r="BL118">
        <f>IF(AND($L118&lt;=$P$2,52&lt;=$P$2),INDEX(WH_Backend!$DZ$6:$IO$125,$L118,52),0)</f>
        <v>0</v>
      </c>
      <c r="BM118">
        <f>IF(AND($L118&lt;=$P$2,53&lt;=$P$2),INDEX(WH_Backend!$DZ$6:$IO$125,$L118,53),0)</f>
        <v>0</v>
      </c>
      <c r="BN118">
        <f>IF(AND($L118&lt;=$P$2,54&lt;=$P$2),INDEX(WH_Backend!$DZ$6:$IO$125,$L118,54),0)</f>
        <v>0</v>
      </c>
      <c r="BO118">
        <f>IF(AND($L118&lt;=$P$2,55&lt;=$P$2),INDEX(WH_Backend!$DZ$6:$IO$125,$L118,55),0)</f>
        <v>0</v>
      </c>
      <c r="BP118">
        <f>IF(AND($L118&lt;=$P$2,56&lt;=$P$2),INDEX(WH_Backend!$DZ$6:$IO$125,$L118,56),0)</f>
        <v>0</v>
      </c>
      <c r="BQ118">
        <f>IF(AND($L118&lt;=$P$2,57&lt;=$P$2),INDEX(WH_Backend!$DZ$6:$IO$125,$L118,57),0)</f>
        <v>0</v>
      </c>
      <c r="BR118">
        <f>IF(AND($L118&lt;=$P$2,58&lt;=$P$2),INDEX(WH_Backend!$DZ$6:$IO$125,$L118,58),0)</f>
        <v>0</v>
      </c>
      <c r="BS118">
        <f>IF(AND($L118&lt;=$P$2,59&lt;=$P$2),INDEX(WH_Backend!$DZ$6:$IO$125,$L118,59),0)</f>
        <v>0</v>
      </c>
      <c r="BT118">
        <f>IF(AND($L118&lt;=$P$2,60&lt;=$P$2),INDEX(WH_Backend!$DZ$6:$IO$125,$L118,60),0)</f>
        <v>0</v>
      </c>
      <c r="BU118">
        <f>IF(AND($L118&lt;=$P$2,61&lt;=$P$2),INDEX(WH_Backend!$DZ$6:$IO$125,$L118,61),0)</f>
        <v>0</v>
      </c>
      <c r="BV118">
        <f>IF(AND($L118&lt;=$P$2,62&lt;=$P$2),INDEX(WH_Backend!$DZ$6:$IO$125,$L118,62),0)</f>
        <v>0</v>
      </c>
      <c r="BW118">
        <f>IF(AND($L118&lt;=$P$2,63&lt;=$P$2),INDEX(WH_Backend!$DZ$6:$IO$125,$L118,63),0)</f>
        <v>0</v>
      </c>
      <c r="BX118">
        <f>IF(AND($L118&lt;=$P$2,64&lt;=$P$2),INDEX(WH_Backend!$DZ$6:$IO$125,$L118,64),0)</f>
        <v>0</v>
      </c>
      <c r="BY118">
        <f>IF(AND($L118&lt;=$P$2,65&lt;=$P$2),INDEX(WH_Backend!$DZ$6:$IO$125,$L118,65),0)</f>
        <v>0</v>
      </c>
      <c r="BZ118">
        <f>IF(AND($L118&lt;=$P$2,66&lt;=$P$2),INDEX(WH_Backend!$DZ$6:$IO$125,$L118,66),0)</f>
        <v>0</v>
      </c>
      <c r="CA118">
        <f>IF(AND($L118&lt;=$P$2,67&lt;=$P$2),INDEX(WH_Backend!$DZ$6:$IO$125,$L118,67),0)</f>
        <v>0</v>
      </c>
      <c r="CB118">
        <f>IF(AND($L118&lt;=$P$2,68&lt;=$P$2),INDEX(WH_Backend!$DZ$6:$IO$125,$L118,68),0)</f>
        <v>0</v>
      </c>
      <c r="CC118">
        <f>IF(AND($L118&lt;=$P$2,69&lt;=$P$2),INDEX(WH_Backend!$DZ$6:$IO$125,$L118,69),0)</f>
        <v>0</v>
      </c>
      <c r="CD118">
        <f>IF(AND($L118&lt;=$P$2,70&lt;=$P$2),INDEX(WH_Backend!$DZ$6:$IO$125,$L118,70),0)</f>
        <v>0</v>
      </c>
      <c r="CE118">
        <f>IF(AND($L118&lt;=$P$2,71&lt;=$P$2),INDEX(WH_Backend!$DZ$6:$IO$125,$L118,71),0)</f>
        <v>0</v>
      </c>
      <c r="CF118">
        <f>IF(AND($L118&lt;=$P$2,72&lt;=$P$2),INDEX(WH_Backend!$DZ$6:$IO$125,$L118,72),0)</f>
        <v>0</v>
      </c>
      <c r="CG118">
        <f>IF(AND($L118&lt;=$P$2,73&lt;=$P$2),INDEX(WH_Backend!$DZ$6:$IO$125,$L118,73),0)</f>
        <v>0</v>
      </c>
      <c r="CH118">
        <f>IF(AND($L118&lt;=$P$2,74&lt;=$P$2),INDEX(WH_Backend!$DZ$6:$IO$125,$L118,74),0)</f>
        <v>0</v>
      </c>
      <c r="CI118">
        <f>IF(AND($L118&lt;=$P$2,75&lt;=$P$2),INDEX(WH_Backend!$DZ$6:$IO$125,$L118,75),0)</f>
        <v>0</v>
      </c>
      <c r="CJ118">
        <f>IF(AND($L118&lt;=$P$2,76&lt;=$P$2),INDEX(WH_Backend!$DZ$6:$IO$125,$L118,76),0)</f>
        <v>0</v>
      </c>
      <c r="CK118">
        <f>IF(AND($L118&lt;=$P$2,77&lt;=$P$2),INDEX(WH_Backend!$DZ$6:$IO$125,$L118,77),0)</f>
        <v>0</v>
      </c>
      <c r="CL118">
        <f>IF(AND($L118&lt;=$P$2,78&lt;=$P$2),INDEX(WH_Backend!$DZ$6:$IO$125,$L118,78),0)</f>
        <v>0</v>
      </c>
      <c r="CM118">
        <f>IF(AND($L118&lt;=$P$2,79&lt;=$P$2),INDEX(WH_Backend!$DZ$6:$IO$125,$L118,79),0)</f>
        <v>0</v>
      </c>
      <c r="CN118">
        <f>IF(AND($L118&lt;=$P$2,80&lt;=$P$2),INDEX(WH_Backend!$DZ$6:$IO$125,$L118,80),0)</f>
        <v>0</v>
      </c>
      <c r="CO118">
        <f>IF(AND($L118&lt;=$P$2,81&lt;=$P$2),INDEX(WH_Backend!$DZ$6:$IO$125,$L118,81),0)</f>
        <v>0</v>
      </c>
      <c r="CP118">
        <f>IF(AND($L118&lt;=$P$2,82&lt;=$P$2),INDEX(WH_Backend!$DZ$6:$IO$125,$L118,82),0)</f>
        <v>0</v>
      </c>
      <c r="CQ118">
        <f>IF(AND($L118&lt;=$P$2,83&lt;=$P$2),INDEX(WH_Backend!$DZ$6:$IO$125,$L118,83),0)</f>
        <v>0</v>
      </c>
      <c r="CR118">
        <f>IF(AND($L118&lt;=$P$2,84&lt;=$P$2),INDEX(WH_Backend!$DZ$6:$IO$125,$L118,84),0)</f>
        <v>0</v>
      </c>
      <c r="CS118">
        <f>IF(AND($L118&lt;=$P$2,85&lt;=$P$2),INDEX(WH_Backend!$DZ$6:$IO$125,$L118,85),0)</f>
        <v>0</v>
      </c>
      <c r="CT118">
        <f>IF(AND($L118&lt;=$P$2,86&lt;=$P$2),INDEX(WH_Backend!$DZ$6:$IO$125,$L118,86),0)</f>
        <v>0</v>
      </c>
      <c r="CU118">
        <f>IF(AND($L118&lt;=$P$2,87&lt;=$P$2),INDEX(WH_Backend!$DZ$6:$IO$125,$L118,87),0)</f>
        <v>0</v>
      </c>
      <c r="CV118">
        <f>IF(AND($L118&lt;=$P$2,88&lt;=$P$2),INDEX(WH_Backend!$DZ$6:$IO$125,$L118,88),0)</f>
        <v>0</v>
      </c>
      <c r="CW118">
        <f>IF(AND($L118&lt;=$P$2,89&lt;=$P$2),INDEX(WH_Backend!$DZ$6:$IO$125,$L118,89),0)</f>
        <v>0</v>
      </c>
      <c r="CX118">
        <f>IF(AND($L118&lt;=$P$2,90&lt;=$P$2),INDEX(WH_Backend!$DZ$6:$IO$125,$L118,90),0)</f>
        <v>0</v>
      </c>
      <c r="CY118">
        <f>IF(AND($L118&lt;=$P$2,91&lt;=$P$2),INDEX(WH_Backend!$DZ$6:$IO$125,$L118,91),0)</f>
        <v>0</v>
      </c>
      <c r="CZ118">
        <f>IF(AND($L118&lt;=$P$2,92&lt;=$P$2),INDEX(WH_Backend!$DZ$6:$IO$125,$L118,92),0)</f>
        <v>0</v>
      </c>
      <c r="DA118">
        <f>IF(AND($L118&lt;=$P$2,93&lt;=$P$2),INDEX(WH_Backend!$DZ$6:$IO$125,$L118,93),0)</f>
        <v>0</v>
      </c>
      <c r="DB118">
        <f>IF(AND($L118&lt;=$P$2,94&lt;=$P$2),INDEX(WH_Backend!$DZ$6:$IO$125,$L118,94),0)</f>
        <v>0</v>
      </c>
      <c r="DC118">
        <f>IF(AND($L118&lt;=$P$2,95&lt;=$P$2),INDEX(WH_Backend!$DZ$6:$IO$125,$L118,95),0)</f>
        <v>0</v>
      </c>
      <c r="DD118">
        <f>IF(AND($L118&lt;=$P$2,96&lt;=$P$2),INDEX(WH_Backend!$DZ$6:$IO$125,$L118,96),0)</f>
        <v>0</v>
      </c>
      <c r="DE118">
        <f>IF(AND($L118&lt;=$P$2,97&lt;=$P$2),INDEX(WH_Backend!$DZ$6:$IO$125,$L118,97),0)</f>
        <v>0</v>
      </c>
      <c r="DF118">
        <f>IF(AND($L118&lt;=$P$2,98&lt;=$P$2),INDEX(WH_Backend!$DZ$6:$IO$125,$L118,98),0)</f>
        <v>0</v>
      </c>
      <c r="DG118">
        <f>IF(AND($L118&lt;=$P$2,99&lt;=$P$2),INDEX(WH_Backend!$DZ$6:$IO$125,$L118,99),0)</f>
        <v>0</v>
      </c>
      <c r="DH118">
        <f>IF(AND($L118&lt;=$P$2,100&lt;=$P$2),INDEX(WH_Backend!$DZ$6:$IO$125,$L118,100),0)</f>
        <v>0</v>
      </c>
      <c r="DI118">
        <f>IF(AND($L118&lt;=$P$2,101&lt;=$P$2),INDEX(WH_Backend!$DZ$6:$IO$125,$L118,101),0)</f>
        <v>0</v>
      </c>
      <c r="DJ118">
        <f>IF(AND($L118&lt;=$P$2,102&lt;=$P$2),INDEX(WH_Backend!$DZ$6:$IO$125,$L118,102),0)</f>
        <v>0</v>
      </c>
      <c r="DK118">
        <f>IF(AND($L118&lt;=$P$2,103&lt;=$P$2),INDEX(WH_Backend!$DZ$6:$IO$125,$L118,103),0)</f>
        <v>0</v>
      </c>
      <c r="DL118">
        <f>IF(AND($L118&lt;=$P$2,104&lt;=$P$2),INDEX(WH_Backend!$DZ$6:$IO$125,$L118,104),0)</f>
        <v>0</v>
      </c>
      <c r="DM118">
        <f>IF(AND($L118&lt;=$P$2,105&lt;=$P$2),INDEX(WH_Backend!$DZ$6:$IO$125,$L118,105),0)</f>
        <v>0</v>
      </c>
      <c r="DN118">
        <f>IF(AND($L118&lt;=$P$2,106&lt;=$P$2),INDEX(WH_Backend!$DZ$6:$IO$125,$L118,106),0)</f>
        <v>0</v>
      </c>
      <c r="DO118">
        <f>IF(AND($L118&lt;=$P$2,107&lt;=$P$2),INDEX(WH_Backend!$DZ$6:$IO$125,$L118,107),0)</f>
        <v>0</v>
      </c>
      <c r="DP118">
        <f>IF(AND($L118&lt;=$P$2,108&lt;=$P$2),INDEX(WH_Backend!$DZ$6:$IO$125,$L118,108),0)</f>
        <v>0</v>
      </c>
      <c r="DQ118">
        <f>IF(AND($L118&lt;=$P$2,109&lt;=$P$2),INDEX(WH_Backend!$DZ$6:$IO$125,$L118,109),0)</f>
        <v>0</v>
      </c>
      <c r="DR118">
        <f>IF(AND($L118&lt;=$P$2,110&lt;=$P$2),INDEX(WH_Backend!$DZ$6:$IO$125,$L118,110),0)</f>
        <v>0</v>
      </c>
      <c r="DS118">
        <f>IF(AND($L118&lt;=$P$2,111&lt;=$P$2),INDEX(WH_Backend!$DZ$6:$IO$125,$L118,111),0)</f>
        <v>0</v>
      </c>
      <c r="DT118">
        <f>IF(AND($L118&lt;=$P$2,112&lt;=$P$2),INDEX(WH_Backend!$DZ$6:$IO$125,$L118,112),0)</f>
        <v>0</v>
      </c>
      <c r="DU118">
        <f>IF(AND($L118&lt;=$P$2,113&lt;=$P$2),INDEX(WH_Backend!$DZ$6:$IO$125,$L118,113),0)</f>
        <v>0</v>
      </c>
      <c r="DV118">
        <f>IF(AND($L118&lt;=$P$2,114&lt;=$P$2),INDEX(WH_Backend!$DZ$6:$IO$125,$L118,114),0)</f>
        <v>0</v>
      </c>
      <c r="DW118">
        <f>IF(AND($L118&lt;=$P$2,115&lt;=$P$2),INDEX(WH_Backend!$DZ$6:$IO$125,$L118,115),0)</f>
        <v>0</v>
      </c>
      <c r="DX118">
        <f>IF(AND($L118&lt;=$P$2,116&lt;=$P$2),INDEX(WH_Backend!$DZ$6:$IO$125,$L118,116),0)</f>
        <v>0</v>
      </c>
      <c r="DY118">
        <f>IF(AND($L118&lt;=$P$2,117&lt;=$P$2),INDEX(WH_Backend!$DZ$6:$IO$125,$L118,117),0)</f>
        <v>0</v>
      </c>
      <c r="DZ118">
        <f>IF(AND($L118&lt;=$P$2,118&lt;=$P$2),INDEX(WH_Backend!$DZ$6:$IO$125,$L118,118),0)</f>
        <v>0</v>
      </c>
      <c r="EA118">
        <f>IF(AND($L118&lt;=$P$2,119&lt;=$P$2),INDEX(WH_Backend!$DZ$6:$IO$125,$L118,119),0)</f>
        <v>0</v>
      </c>
      <c r="EB118">
        <f>IF(AND($L118&lt;=$P$2,120&lt;=$P$2),INDEX(WH_Backend!$DZ$6:$IO$125,$L118,120),0)</f>
        <v>0</v>
      </c>
    </row>
    <row r="119" spans="1:132" ht="15">
      <c r="A119" s="25">
        <f>IF(L119&lt;=$P$2,INDEX(WH_Backend!$E$6:$E$125,L119),0)</f>
        <v>0</v>
      </c>
      <c r="B119" s="25">
        <f t="array" ref="B119">IF(L119&lt;=$P$2,MMULT(M244:INDEX(M244:EF244,$P$2),$A$6:INDEX($A$6:$A$125,$P$2)),0)</f>
        <v>0</v>
      </c>
      <c r="C119" s="25">
        <f t="shared" si="3"/>
        <v>0</v>
      </c>
      <c r="E119" t="str">
        <f>IF(L119&lt;=$P$2,Inputs!A119,"")</f>
        <v/>
      </c>
      <c r="F119" s="25" t="str">
        <f>IF(L119&lt;=$P$2,Inputs!D119,"")</f>
        <v/>
      </c>
      <c r="G119" s="25" t="str">
        <f t="shared" si="5"/>
        <v/>
      </c>
      <c r="J119" t="str">
        <f>IF($L119&lt;=$E$2,WH_Numerical!$F119,"")</f>
        <v/>
      </c>
      <c r="L119" s="10">
        <v>114</v>
      </c>
      <c r="M119">
        <f>IF(AND($L119&lt;=$P$2,1&lt;=$P$2),INDEX(WH_Backend!$DZ$6:$IO$125,$L119,1),0)</f>
        <v>0</v>
      </c>
      <c r="N119">
        <f>IF(AND($L119&lt;=$P$2,2&lt;=$P$2),INDEX(WH_Backend!$DZ$6:$IO$125,$L119,2),0)</f>
        <v>0</v>
      </c>
      <c r="O119">
        <f>IF(AND($L119&lt;=$P$2,3&lt;=$P$2),INDEX(WH_Backend!$DZ$6:$IO$125,$L119,3),0)</f>
        <v>0</v>
      </c>
      <c r="P119">
        <f>IF(AND($L119&lt;=$P$2,4&lt;=$P$2),INDEX(WH_Backend!$DZ$6:$IO$125,$L119,4),0)</f>
        <v>0</v>
      </c>
      <c r="Q119">
        <f>IF(AND($L119&lt;=$P$2,5&lt;=$P$2),INDEX(WH_Backend!$DZ$6:$IO$125,$L119,5),0)</f>
        <v>0</v>
      </c>
      <c r="R119">
        <f>IF(AND($L119&lt;=$P$2,6&lt;=$P$2),INDEX(WH_Backend!$DZ$6:$IO$125,$L119,6),0)</f>
        <v>0</v>
      </c>
      <c r="S119">
        <f>IF(AND($L119&lt;=$P$2,7&lt;=$P$2),INDEX(WH_Backend!$DZ$6:$IO$125,$L119,7),0)</f>
        <v>0</v>
      </c>
      <c r="T119">
        <f>IF(AND($L119&lt;=$P$2,8&lt;=$P$2),INDEX(WH_Backend!$DZ$6:$IO$125,$L119,8),0)</f>
        <v>0</v>
      </c>
      <c r="U119">
        <f>IF(AND($L119&lt;=$P$2,9&lt;=$P$2),INDEX(WH_Backend!$DZ$6:$IO$125,$L119,9),0)</f>
        <v>0</v>
      </c>
      <c r="V119">
        <f>IF(AND($L119&lt;=$P$2,10&lt;=$P$2),INDEX(WH_Backend!$DZ$6:$IO$125,$L119,10),0)</f>
        <v>0</v>
      </c>
      <c r="W119">
        <f>IF(AND($L119&lt;=$P$2,11&lt;=$P$2),INDEX(WH_Backend!$DZ$6:$IO$125,$L119,11),0)</f>
        <v>0</v>
      </c>
      <c r="X119">
        <f>IF(AND($L119&lt;=$P$2,12&lt;=$P$2),INDEX(WH_Backend!$DZ$6:$IO$125,$L119,12),0)</f>
        <v>0</v>
      </c>
      <c r="Y119">
        <f>IF(AND($L119&lt;=$P$2,13&lt;=$P$2),INDEX(WH_Backend!$DZ$6:$IO$125,$L119,13),0)</f>
        <v>0</v>
      </c>
      <c r="Z119">
        <f>IF(AND($L119&lt;=$P$2,14&lt;=$P$2),INDEX(WH_Backend!$DZ$6:$IO$125,$L119,14),0)</f>
        <v>0</v>
      </c>
      <c r="AA119">
        <f>IF(AND($L119&lt;=$P$2,15&lt;=$P$2),INDEX(WH_Backend!$DZ$6:$IO$125,$L119,15),0)</f>
        <v>0</v>
      </c>
      <c r="AB119">
        <f>IF(AND($L119&lt;=$P$2,16&lt;=$P$2),INDEX(WH_Backend!$DZ$6:$IO$125,$L119,16),0)</f>
        <v>0</v>
      </c>
      <c r="AC119">
        <f>IF(AND($L119&lt;=$P$2,17&lt;=$P$2),INDEX(WH_Backend!$DZ$6:$IO$125,$L119,17),0)</f>
        <v>0</v>
      </c>
      <c r="AD119">
        <f>IF(AND($L119&lt;=$P$2,18&lt;=$P$2),INDEX(WH_Backend!$DZ$6:$IO$125,$L119,18),0)</f>
        <v>0</v>
      </c>
      <c r="AE119">
        <f>IF(AND($L119&lt;=$P$2,19&lt;=$P$2),INDEX(WH_Backend!$DZ$6:$IO$125,$L119,19),0)</f>
        <v>0</v>
      </c>
      <c r="AF119">
        <f>IF(AND($L119&lt;=$P$2,20&lt;=$P$2),INDEX(WH_Backend!$DZ$6:$IO$125,$L119,20),0)</f>
        <v>0</v>
      </c>
      <c r="AG119">
        <f>IF(AND($L119&lt;=$P$2,21&lt;=$P$2),INDEX(WH_Backend!$DZ$6:$IO$125,$L119,21),0)</f>
        <v>0</v>
      </c>
      <c r="AH119">
        <f>IF(AND($L119&lt;=$P$2,22&lt;=$P$2),INDEX(WH_Backend!$DZ$6:$IO$125,$L119,22),0)</f>
        <v>0</v>
      </c>
      <c r="AI119">
        <f>IF(AND($L119&lt;=$P$2,23&lt;=$P$2),INDEX(WH_Backend!$DZ$6:$IO$125,$L119,23),0)</f>
        <v>0</v>
      </c>
      <c r="AJ119">
        <f>IF(AND($L119&lt;=$P$2,24&lt;=$P$2),INDEX(WH_Backend!$DZ$6:$IO$125,$L119,24),0)</f>
        <v>0</v>
      </c>
      <c r="AK119">
        <f>IF(AND($L119&lt;=$P$2,25&lt;=$P$2),INDEX(WH_Backend!$DZ$6:$IO$125,$L119,25),0)</f>
        <v>0</v>
      </c>
      <c r="AL119">
        <f>IF(AND($L119&lt;=$P$2,26&lt;=$P$2),INDEX(WH_Backend!$DZ$6:$IO$125,$L119,26),0)</f>
        <v>0</v>
      </c>
      <c r="AM119">
        <f>IF(AND($L119&lt;=$P$2,27&lt;=$P$2),INDEX(WH_Backend!$DZ$6:$IO$125,$L119,27),0)</f>
        <v>0</v>
      </c>
      <c r="AN119">
        <f>IF(AND($L119&lt;=$P$2,28&lt;=$P$2),INDEX(WH_Backend!$DZ$6:$IO$125,$L119,28),0)</f>
        <v>0</v>
      </c>
      <c r="AO119">
        <f>IF(AND($L119&lt;=$P$2,29&lt;=$P$2),INDEX(WH_Backend!$DZ$6:$IO$125,$L119,29),0)</f>
        <v>0</v>
      </c>
      <c r="AP119">
        <f>IF(AND($L119&lt;=$P$2,30&lt;=$P$2),INDEX(WH_Backend!$DZ$6:$IO$125,$L119,30),0)</f>
        <v>0</v>
      </c>
      <c r="AQ119">
        <f>IF(AND($L119&lt;=$P$2,31&lt;=$P$2),INDEX(WH_Backend!$DZ$6:$IO$125,$L119,31),0)</f>
        <v>0</v>
      </c>
      <c r="AR119">
        <f>IF(AND($L119&lt;=$P$2,32&lt;=$P$2),INDEX(WH_Backend!$DZ$6:$IO$125,$L119,32),0)</f>
        <v>0</v>
      </c>
      <c r="AS119">
        <f>IF(AND($L119&lt;=$P$2,33&lt;=$P$2),INDEX(WH_Backend!$DZ$6:$IO$125,$L119,33),0)</f>
        <v>0</v>
      </c>
      <c r="AT119">
        <f>IF(AND($L119&lt;=$P$2,34&lt;=$P$2),INDEX(WH_Backend!$DZ$6:$IO$125,$L119,34),0)</f>
        <v>0</v>
      </c>
      <c r="AU119">
        <f>IF(AND($L119&lt;=$P$2,35&lt;=$P$2),INDEX(WH_Backend!$DZ$6:$IO$125,$L119,35),0)</f>
        <v>0</v>
      </c>
      <c r="AV119">
        <f>IF(AND($L119&lt;=$P$2,36&lt;=$P$2),INDEX(WH_Backend!$DZ$6:$IO$125,$L119,36),0)</f>
        <v>0</v>
      </c>
      <c r="AW119">
        <f>IF(AND($L119&lt;=$P$2,37&lt;=$P$2),INDEX(WH_Backend!$DZ$6:$IO$125,$L119,37),0)</f>
        <v>0</v>
      </c>
      <c r="AX119">
        <f>IF(AND($L119&lt;=$P$2,38&lt;=$P$2),INDEX(WH_Backend!$DZ$6:$IO$125,$L119,38),0)</f>
        <v>0</v>
      </c>
      <c r="AY119">
        <f>IF(AND($L119&lt;=$P$2,39&lt;=$P$2),INDEX(WH_Backend!$DZ$6:$IO$125,$L119,39),0)</f>
        <v>0</v>
      </c>
      <c r="AZ119">
        <f>IF(AND($L119&lt;=$P$2,40&lt;=$P$2),INDEX(WH_Backend!$DZ$6:$IO$125,$L119,40),0)</f>
        <v>0</v>
      </c>
      <c r="BA119">
        <f>IF(AND($L119&lt;=$P$2,41&lt;=$P$2),INDEX(WH_Backend!$DZ$6:$IO$125,$L119,41),0)</f>
        <v>0</v>
      </c>
      <c r="BB119">
        <f>IF(AND($L119&lt;=$P$2,42&lt;=$P$2),INDEX(WH_Backend!$DZ$6:$IO$125,$L119,42),0)</f>
        <v>0</v>
      </c>
      <c r="BC119">
        <f>IF(AND($L119&lt;=$P$2,43&lt;=$P$2),INDEX(WH_Backend!$DZ$6:$IO$125,$L119,43),0)</f>
        <v>0</v>
      </c>
      <c r="BD119">
        <f>IF(AND($L119&lt;=$P$2,44&lt;=$P$2),INDEX(WH_Backend!$DZ$6:$IO$125,$L119,44),0)</f>
        <v>0</v>
      </c>
      <c r="BE119">
        <f>IF(AND($L119&lt;=$P$2,45&lt;=$P$2),INDEX(WH_Backend!$DZ$6:$IO$125,$L119,45),0)</f>
        <v>0</v>
      </c>
      <c r="BF119">
        <f>IF(AND($L119&lt;=$P$2,46&lt;=$P$2),INDEX(WH_Backend!$DZ$6:$IO$125,$L119,46),0)</f>
        <v>0</v>
      </c>
      <c r="BG119">
        <f>IF(AND($L119&lt;=$P$2,47&lt;=$P$2),INDEX(WH_Backend!$DZ$6:$IO$125,$L119,47),0)</f>
        <v>0</v>
      </c>
      <c r="BH119">
        <f>IF(AND($L119&lt;=$P$2,48&lt;=$P$2),INDEX(WH_Backend!$DZ$6:$IO$125,$L119,48),0)</f>
        <v>0</v>
      </c>
      <c r="BI119">
        <f>IF(AND($L119&lt;=$P$2,49&lt;=$P$2),INDEX(WH_Backend!$DZ$6:$IO$125,$L119,49),0)</f>
        <v>0</v>
      </c>
      <c r="BJ119">
        <f>IF(AND($L119&lt;=$P$2,50&lt;=$P$2),INDEX(WH_Backend!$DZ$6:$IO$125,$L119,50),0)</f>
        <v>0</v>
      </c>
      <c r="BK119">
        <f>IF(AND($L119&lt;=$P$2,51&lt;=$P$2),INDEX(WH_Backend!$DZ$6:$IO$125,$L119,51),0)</f>
        <v>0</v>
      </c>
      <c r="BL119">
        <f>IF(AND($L119&lt;=$P$2,52&lt;=$P$2),INDEX(WH_Backend!$DZ$6:$IO$125,$L119,52),0)</f>
        <v>0</v>
      </c>
      <c r="BM119">
        <f>IF(AND($L119&lt;=$P$2,53&lt;=$P$2),INDEX(WH_Backend!$DZ$6:$IO$125,$L119,53),0)</f>
        <v>0</v>
      </c>
      <c r="BN119">
        <f>IF(AND($L119&lt;=$P$2,54&lt;=$P$2),INDEX(WH_Backend!$DZ$6:$IO$125,$L119,54),0)</f>
        <v>0</v>
      </c>
      <c r="BO119">
        <f>IF(AND($L119&lt;=$P$2,55&lt;=$P$2),INDEX(WH_Backend!$DZ$6:$IO$125,$L119,55),0)</f>
        <v>0</v>
      </c>
      <c r="BP119">
        <f>IF(AND($L119&lt;=$P$2,56&lt;=$P$2),INDEX(WH_Backend!$DZ$6:$IO$125,$L119,56),0)</f>
        <v>0</v>
      </c>
      <c r="BQ119">
        <f>IF(AND($L119&lt;=$P$2,57&lt;=$P$2),INDEX(WH_Backend!$DZ$6:$IO$125,$L119,57),0)</f>
        <v>0</v>
      </c>
      <c r="BR119">
        <f>IF(AND($L119&lt;=$P$2,58&lt;=$P$2),INDEX(WH_Backend!$DZ$6:$IO$125,$L119,58),0)</f>
        <v>0</v>
      </c>
      <c r="BS119">
        <f>IF(AND($L119&lt;=$P$2,59&lt;=$P$2),INDEX(WH_Backend!$DZ$6:$IO$125,$L119,59),0)</f>
        <v>0</v>
      </c>
      <c r="BT119">
        <f>IF(AND($L119&lt;=$P$2,60&lt;=$P$2),INDEX(WH_Backend!$DZ$6:$IO$125,$L119,60),0)</f>
        <v>0</v>
      </c>
      <c r="BU119">
        <f>IF(AND($L119&lt;=$P$2,61&lt;=$P$2),INDEX(WH_Backend!$DZ$6:$IO$125,$L119,61),0)</f>
        <v>0</v>
      </c>
      <c r="BV119">
        <f>IF(AND($L119&lt;=$P$2,62&lt;=$P$2),INDEX(WH_Backend!$DZ$6:$IO$125,$L119,62),0)</f>
        <v>0</v>
      </c>
      <c r="BW119">
        <f>IF(AND($L119&lt;=$P$2,63&lt;=$P$2),INDEX(WH_Backend!$DZ$6:$IO$125,$L119,63),0)</f>
        <v>0</v>
      </c>
      <c r="BX119">
        <f>IF(AND($L119&lt;=$P$2,64&lt;=$P$2),INDEX(WH_Backend!$DZ$6:$IO$125,$L119,64),0)</f>
        <v>0</v>
      </c>
      <c r="BY119">
        <f>IF(AND($L119&lt;=$P$2,65&lt;=$P$2),INDEX(WH_Backend!$DZ$6:$IO$125,$L119,65),0)</f>
        <v>0</v>
      </c>
      <c r="BZ119">
        <f>IF(AND($L119&lt;=$P$2,66&lt;=$P$2),INDEX(WH_Backend!$DZ$6:$IO$125,$L119,66),0)</f>
        <v>0</v>
      </c>
      <c r="CA119">
        <f>IF(AND($L119&lt;=$P$2,67&lt;=$P$2),INDEX(WH_Backend!$DZ$6:$IO$125,$L119,67),0)</f>
        <v>0</v>
      </c>
      <c r="CB119">
        <f>IF(AND($L119&lt;=$P$2,68&lt;=$P$2),INDEX(WH_Backend!$DZ$6:$IO$125,$L119,68),0)</f>
        <v>0</v>
      </c>
      <c r="CC119">
        <f>IF(AND($L119&lt;=$P$2,69&lt;=$P$2),INDEX(WH_Backend!$DZ$6:$IO$125,$L119,69),0)</f>
        <v>0</v>
      </c>
      <c r="CD119">
        <f>IF(AND($L119&lt;=$P$2,70&lt;=$P$2),INDEX(WH_Backend!$DZ$6:$IO$125,$L119,70),0)</f>
        <v>0</v>
      </c>
      <c r="CE119">
        <f>IF(AND($L119&lt;=$P$2,71&lt;=$P$2),INDEX(WH_Backend!$DZ$6:$IO$125,$L119,71),0)</f>
        <v>0</v>
      </c>
      <c r="CF119">
        <f>IF(AND($L119&lt;=$P$2,72&lt;=$P$2),INDEX(WH_Backend!$DZ$6:$IO$125,$L119,72),0)</f>
        <v>0</v>
      </c>
      <c r="CG119">
        <f>IF(AND($L119&lt;=$P$2,73&lt;=$P$2),INDEX(WH_Backend!$DZ$6:$IO$125,$L119,73),0)</f>
        <v>0</v>
      </c>
      <c r="CH119">
        <f>IF(AND($L119&lt;=$P$2,74&lt;=$P$2),INDEX(WH_Backend!$DZ$6:$IO$125,$L119,74),0)</f>
        <v>0</v>
      </c>
      <c r="CI119">
        <f>IF(AND($L119&lt;=$P$2,75&lt;=$P$2),INDEX(WH_Backend!$DZ$6:$IO$125,$L119,75),0)</f>
        <v>0</v>
      </c>
      <c r="CJ119">
        <f>IF(AND($L119&lt;=$P$2,76&lt;=$P$2),INDEX(WH_Backend!$DZ$6:$IO$125,$L119,76),0)</f>
        <v>0</v>
      </c>
      <c r="CK119">
        <f>IF(AND($L119&lt;=$P$2,77&lt;=$P$2),INDEX(WH_Backend!$DZ$6:$IO$125,$L119,77),0)</f>
        <v>0</v>
      </c>
      <c r="CL119">
        <f>IF(AND($L119&lt;=$P$2,78&lt;=$P$2),INDEX(WH_Backend!$DZ$6:$IO$125,$L119,78),0)</f>
        <v>0</v>
      </c>
      <c r="CM119">
        <f>IF(AND($L119&lt;=$P$2,79&lt;=$P$2),INDEX(WH_Backend!$DZ$6:$IO$125,$L119,79),0)</f>
        <v>0</v>
      </c>
      <c r="CN119">
        <f>IF(AND($L119&lt;=$P$2,80&lt;=$P$2),INDEX(WH_Backend!$DZ$6:$IO$125,$L119,80),0)</f>
        <v>0</v>
      </c>
      <c r="CO119">
        <f>IF(AND($L119&lt;=$P$2,81&lt;=$P$2),INDEX(WH_Backend!$DZ$6:$IO$125,$L119,81),0)</f>
        <v>0</v>
      </c>
      <c r="CP119">
        <f>IF(AND($L119&lt;=$P$2,82&lt;=$P$2),INDEX(WH_Backend!$DZ$6:$IO$125,$L119,82),0)</f>
        <v>0</v>
      </c>
      <c r="CQ119">
        <f>IF(AND($L119&lt;=$P$2,83&lt;=$P$2),INDEX(WH_Backend!$DZ$6:$IO$125,$L119,83),0)</f>
        <v>0</v>
      </c>
      <c r="CR119">
        <f>IF(AND($L119&lt;=$P$2,84&lt;=$P$2),INDEX(WH_Backend!$DZ$6:$IO$125,$L119,84),0)</f>
        <v>0</v>
      </c>
      <c r="CS119">
        <f>IF(AND($L119&lt;=$P$2,85&lt;=$P$2),INDEX(WH_Backend!$DZ$6:$IO$125,$L119,85),0)</f>
        <v>0</v>
      </c>
      <c r="CT119">
        <f>IF(AND($L119&lt;=$P$2,86&lt;=$P$2),INDEX(WH_Backend!$DZ$6:$IO$125,$L119,86),0)</f>
        <v>0</v>
      </c>
      <c r="CU119">
        <f>IF(AND($L119&lt;=$P$2,87&lt;=$P$2),INDEX(WH_Backend!$DZ$6:$IO$125,$L119,87),0)</f>
        <v>0</v>
      </c>
      <c r="CV119">
        <f>IF(AND($L119&lt;=$P$2,88&lt;=$P$2),INDEX(WH_Backend!$DZ$6:$IO$125,$L119,88),0)</f>
        <v>0</v>
      </c>
      <c r="CW119">
        <f>IF(AND($L119&lt;=$P$2,89&lt;=$P$2),INDEX(WH_Backend!$DZ$6:$IO$125,$L119,89),0)</f>
        <v>0</v>
      </c>
      <c r="CX119">
        <f>IF(AND($L119&lt;=$P$2,90&lt;=$P$2),INDEX(WH_Backend!$DZ$6:$IO$125,$L119,90),0)</f>
        <v>0</v>
      </c>
      <c r="CY119">
        <f>IF(AND($L119&lt;=$P$2,91&lt;=$P$2),INDEX(WH_Backend!$DZ$6:$IO$125,$L119,91),0)</f>
        <v>0</v>
      </c>
      <c r="CZ119">
        <f>IF(AND($L119&lt;=$P$2,92&lt;=$P$2),INDEX(WH_Backend!$DZ$6:$IO$125,$L119,92),0)</f>
        <v>0</v>
      </c>
      <c r="DA119">
        <f>IF(AND($L119&lt;=$P$2,93&lt;=$P$2),INDEX(WH_Backend!$DZ$6:$IO$125,$L119,93),0)</f>
        <v>0</v>
      </c>
      <c r="DB119">
        <f>IF(AND($L119&lt;=$P$2,94&lt;=$P$2),INDEX(WH_Backend!$DZ$6:$IO$125,$L119,94),0)</f>
        <v>0</v>
      </c>
      <c r="DC119">
        <f>IF(AND($L119&lt;=$P$2,95&lt;=$P$2),INDEX(WH_Backend!$DZ$6:$IO$125,$L119,95),0)</f>
        <v>0</v>
      </c>
      <c r="DD119">
        <f>IF(AND($L119&lt;=$P$2,96&lt;=$P$2),INDEX(WH_Backend!$DZ$6:$IO$125,$L119,96),0)</f>
        <v>0</v>
      </c>
      <c r="DE119">
        <f>IF(AND($L119&lt;=$P$2,97&lt;=$P$2),INDEX(WH_Backend!$DZ$6:$IO$125,$L119,97),0)</f>
        <v>0</v>
      </c>
      <c r="DF119">
        <f>IF(AND($L119&lt;=$P$2,98&lt;=$P$2),INDEX(WH_Backend!$DZ$6:$IO$125,$L119,98),0)</f>
        <v>0</v>
      </c>
      <c r="DG119">
        <f>IF(AND($L119&lt;=$P$2,99&lt;=$P$2),INDEX(WH_Backend!$DZ$6:$IO$125,$L119,99),0)</f>
        <v>0</v>
      </c>
      <c r="DH119">
        <f>IF(AND($L119&lt;=$P$2,100&lt;=$P$2),INDEX(WH_Backend!$DZ$6:$IO$125,$L119,100),0)</f>
        <v>0</v>
      </c>
      <c r="DI119">
        <f>IF(AND($L119&lt;=$P$2,101&lt;=$P$2),INDEX(WH_Backend!$DZ$6:$IO$125,$L119,101),0)</f>
        <v>0</v>
      </c>
      <c r="DJ119">
        <f>IF(AND($L119&lt;=$P$2,102&lt;=$P$2),INDEX(WH_Backend!$DZ$6:$IO$125,$L119,102),0)</f>
        <v>0</v>
      </c>
      <c r="DK119">
        <f>IF(AND($L119&lt;=$P$2,103&lt;=$P$2),INDEX(WH_Backend!$DZ$6:$IO$125,$L119,103),0)</f>
        <v>0</v>
      </c>
      <c r="DL119">
        <f>IF(AND($L119&lt;=$P$2,104&lt;=$P$2),INDEX(WH_Backend!$DZ$6:$IO$125,$L119,104),0)</f>
        <v>0</v>
      </c>
      <c r="DM119">
        <f>IF(AND($L119&lt;=$P$2,105&lt;=$P$2),INDEX(WH_Backend!$DZ$6:$IO$125,$L119,105),0)</f>
        <v>0</v>
      </c>
      <c r="DN119">
        <f>IF(AND($L119&lt;=$P$2,106&lt;=$P$2),INDEX(WH_Backend!$DZ$6:$IO$125,$L119,106),0)</f>
        <v>0</v>
      </c>
      <c r="DO119">
        <f>IF(AND($L119&lt;=$P$2,107&lt;=$P$2),INDEX(WH_Backend!$DZ$6:$IO$125,$L119,107),0)</f>
        <v>0</v>
      </c>
      <c r="DP119">
        <f>IF(AND($L119&lt;=$P$2,108&lt;=$P$2),INDEX(WH_Backend!$DZ$6:$IO$125,$L119,108),0)</f>
        <v>0</v>
      </c>
      <c r="DQ119">
        <f>IF(AND($L119&lt;=$P$2,109&lt;=$P$2),INDEX(WH_Backend!$DZ$6:$IO$125,$L119,109),0)</f>
        <v>0</v>
      </c>
      <c r="DR119">
        <f>IF(AND($L119&lt;=$P$2,110&lt;=$P$2),INDEX(WH_Backend!$DZ$6:$IO$125,$L119,110),0)</f>
        <v>0</v>
      </c>
      <c r="DS119">
        <f>IF(AND($L119&lt;=$P$2,111&lt;=$P$2),INDEX(WH_Backend!$DZ$6:$IO$125,$L119,111),0)</f>
        <v>0</v>
      </c>
      <c r="DT119">
        <f>IF(AND($L119&lt;=$P$2,112&lt;=$P$2),INDEX(WH_Backend!$DZ$6:$IO$125,$L119,112),0)</f>
        <v>0</v>
      </c>
      <c r="DU119">
        <f>IF(AND($L119&lt;=$P$2,113&lt;=$P$2),INDEX(WH_Backend!$DZ$6:$IO$125,$L119,113),0)</f>
        <v>0</v>
      </c>
      <c r="DV119">
        <f>IF(AND($L119&lt;=$P$2,114&lt;=$P$2),INDEX(WH_Backend!$DZ$6:$IO$125,$L119,114),0)</f>
        <v>0</v>
      </c>
      <c r="DW119">
        <f>IF(AND($L119&lt;=$P$2,115&lt;=$P$2),INDEX(WH_Backend!$DZ$6:$IO$125,$L119,115),0)</f>
        <v>0</v>
      </c>
      <c r="DX119">
        <f>IF(AND($L119&lt;=$P$2,116&lt;=$P$2),INDEX(WH_Backend!$DZ$6:$IO$125,$L119,116),0)</f>
        <v>0</v>
      </c>
      <c r="DY119">
        <f>IF(AND($L119&lt;=$P$2,117&lt;=$P$2),INDEX(WH_Backend!$DZ$6:$IO$125,$L119,117),0)</f>
        <v>0</v>
      </c>
      <c r="DZ119">
        <f>IF(AND($L119&lt;=$P$2,118&lt;=$P$2),INDEX(WH_Backend!$DZ$6:$IO$125,$L119,118),0)</f>
        <v>0</v>
      </c>
      <c r="EA119">
        <f>IF(AND($L119&lt;=$P$2,119&lt;=$P$2),INDEX(WH_Backend!$DZ$6:$IO$125,$L119,119),0)</f>
        <v>0</v>
      </c>
      <c r="EB119">
        <f>IF(AND($L119&lt;=$P$2,120&lt;=$P$2),INDEX(WH_Backend!$DZ$6:$IO$125,$L119,120),0)</f>
        <v>0</v>
      </c>
    </row>
    <row r="120" spans="1:132" ht="15">
      <c r="A120" s="25">
        <f>IF(L120&lt;=$P$2,INDEX(WH_Backend!$E$6:$E$125,L120),0)</f>
        <v>0</v>
      </c>
      <c r="B120" s="25">
        <f t="array" ref="B120">IF(L120&lt;=$P$2,MMULT(M245:INDEX(M245:EF245,$P$2),$A$6:INDEX($A$6:$A$125,$P$2)),0)</f>
        <v>0</v>
      </c>
      <c r="C120" s="25">
        <f t="shared" si="3"/>
        <v>0</v>
      </c>
      <c r="E120" t="str">
        <f>IF(L120&lt;=$P$2,Inputs!A120,"")</f>
        <v/>
      </c>
      <c r="F120" s="25" t="str">
        <f>IF(L120&lt;=$P$2,Inputs!D120,"")</f>
        <v/>
      </c>
      <c r="G120" s="25" t="str">
        <f t="shared" si="5"/>
        <v/>
      </c>
      <c r="J120" t="str">
        <f>IF($L120&lt;=$E$2,WH_Numerical!$F120,"")</f>
        <v/>
      </c>
      <c r="L120" s="10">
        <v>115</v>
      </c>
      <c r="M120">
        <f>IF(AND($L120&lt;=$P$2,1&lt;=$P$2),INDEX(WH_Backend!$DZ$6:$IO$125,$L120,1),0)</f>
        <v>0</v>
      </c>
      <c r="N120">
        <f>IF(AND($L120&lt;=$P$2,2&lt;=$P$2),INDEX(WH_Backend!$DZ$6:$IO$125,$L120,2),0)</f>
        <v>0</v>
      </c>
      <c r="O120">
        <f>IF(AND($L120&lt;=$P$2,3&lt;=$P$2),INDEX(WH_Backend!$DZ$6:$IO$125,$L120,3),0)</f>
        <v>0</v>
      </c>
      <c r="P120">
        <f>IF(AND($L120&lt;=$P$2,4&lt;=$P$2),INDEX(WH_Backend!$DZ$6:$IO$125,$L120,4),0)</f>
        <v>0</v>
      </c>
      <c r="Q120">
        <f>IF(AND($L120&lt;=$P$2,5&lt;=$P$2),INDEX(WH_Backend!$DZ$6:$IO$125,$L120,5),0)</f>
        <v>0</v>
      </c>
      <c r="R120">
        <f>IF(AND($L120&lt;=$P$2,6&lt;=$P$2),INDEX(WH_Backend!$DZ$6:$IO$125,$L120,6),0)</f>
        <v>0</v>
      </c>
      <c r="S120">
        <f>IF(AND($L120&lt;=$P$2,7&lt;=$P$2),INDEX(WH_Backend!$DZ$6:$IO$125,$L120,7),0)</f>
        <v>0</v>
      </c>
      <c r="T120">
        <f>IF(AND($L120&lt;=$P$2,8&lt;=$P$2),INDEX(WH_Backend!$DZ$6:$IO$125,$L120,8),0)</f>
        <v>0</v>
      </c>
      <c r="U120">
        <f>IF(AND($L120&lt;=$P$2,9&lt;=$P$2),INDEX(WH_Backend!$DZ$6:$IO$125,$L120,9),0)</f>
        <v>0</v>
      </c>
      <c r="V120">
        <f>IF(AND($L120&lt;=$P$2,10&lt;=$P$2),INDEX(WH_Backend!$DZ$6:$IO$125,$L120,10),0)</f>
        <v>0</v>
      </c>
      <c r="W120">
        <f>IF(AND($L120&lt;=$P$2,11&lt;=$P$2),INDEX(WH_Backend!$DZ$6:$IO$125,$L120,11),0)</f>
        <v>0</v>
      </c>
      <c r="X120">
        <f>IF(AND($L120&lt;=$P$2,12&lt;=$P$2),INDEX(WH_Backend!$DZ$6:$IO$125,$L120,12),0)</f>
        <v>0</v>
      </c>
      <c r="Y120">
        <f>IF(AND($L120&lt;=$P$2,13&lt;=$P$2),INDEX(WH_Backend!$DZ$6:$IO$125,$L120,13),0)</f>
        <v>0</v>
      </c>
      <c r="Z120">
        <f>IF(AND($L120&lt;=$P$2,14&lt;=$P$2),INDEX(WH_Backend!$DZ$6:$IO$125,$L120,14),0)</f>
        <v>0</v>
      </c>
      <c r="AA120">
        <f>IF(AND($L120&lt;=$P$2,15&lt;=$P$2),INDEX(WH_Backend!$DZ$6:$IO$125,$L120,15),0)</f>
        <v>0</v>
      </c>
      <c r="AB120">
        <f>IF(AND($L120&lt;=$P$2,16&lt;=$P$2),INDEX(WH_Backend!$DZ$6:$IO$125,$L120,16),0)</f>
        <v>0</v>
      </c>
      <c r="AC120">
        <f>IF(AND($L120&lt;=$P$2,17&lt;=$P$2),INDEX(WH_Backend!$DZ$6:$IO$125,$L120,17),0)</f>
        <v>0</v>
      </c>
      <c r="AD120">
        <f>IF(AND($L120&lt;=$P$2,18&lt;=$P$2),INDEX(WH_Backend!$DZ$6:$IO$125,$L120,18),0)</f>
        <v>0</v>
      </c>
      <c r="AE120">
        <f>IF(AND($L120&lt;=$P$2,19&lt;=$P$2),INDEX(WH_Backend!$DZ$6:$IO$125,$L120,19),0)</f>
        <v>0</v>
      </c>
      <c r="AF120">
        <f>IF(AND($L120&lt;=$P$2,20&lt;=$P$2),INDEX(WH_Backend!$DZ$6:$IO$125,$L120,20),0)</f>
        <v>0</v>
      </c>
      <c r="AG120">
        <f>IF(AND($L120&lt;=$P$2,21&lt;=$P$2),INDEX(WH_Backend!$DZ$6:$IO$125,$L120,21),0)</f>
        <v>0</v>
      </c>
      <c r="AH120">
        <f>IF(AND($L120&lt;=$P$2,22&lt;=$P$2),INDEX(WH_Backend!$DZ$6:$IO$125,$L120,22),0)</f>
        <v>0</v>
      </c>
      <c r="AI120">
        <f>IF(AND($L120&lt;=$P$2,23&lt;=$P$2),INDEX(WH_Backend!$DZ$6:$IO$125,$L120,23),0)</f>
        <v>0</v>
      </c>
      <c r="AJ120">
        <f>IF(AND($L120&lt;=$P$2,24&lt;=$P$2),INDEX(WH_Backend!$DZ$6:$IO$125,$L120,24),0)</f>
        <v>0</v>
      </c>
      <c r="AK120">
        <f>IF(AND($L120&lt;=$P$2,25&lt;=$P$2),INDEX(WH_Backend!$DZ$6:$IO$125,$L120,25),0)</f>
        <v>0</v>
      </c>
      <c r="AL120">
        <f>IF(AND($L120&lt;=$P$2,26&lt;=$P$2),INDEX(WH_Backend!$DZ$6:$IO$125,$L120,26),0)</f>
        <v>0</v>
      </c>
      <c r="AM120">
        <f>IF(AND($L120&lt;=$P$2,27&lt;=$P$2),INDEX(WH_Backend!$DZ$6:$IO$125,$L120,27),0)</f>
        <v>0</v>
      </c>
      <c r="AN120">
        <f>IF(AND($L120&lt;=$P$2,28&lt;=$P$2),INDEX(WH_Backend!$DZ$6:$IO$125,$L120,28),0)</f>
        <v>0</v>
      </c>
      <c r="AO120">
        <f>IF(AND($L120&lt;=$P$2,29&lt;=$P$2),INDEX(WH_Backend!$DZ$6:$IO$125,$L120,29),0)</f>
        <v>0</v>
      </c>
      <c r="AP120">
        <f>IF(AND($L120&lt;=$P$2,30&lt;=$P$2),INDEX(WH_Backend!$DZ$6:$IO$125,$L120,30),0)</f>
        <v>0</v>
      </c>
      <c r="AQ120">
        <f>IF(AND($L120&lt;=$P$2,31&lt;=$P$2),INDEX(WH_Backend!$DZ$6:$IO$125,$L120,31),0)</f>
        <v>0</v>
      </c>
      <c r="AR120">
        <f>IF(AND($L120&lt;=$P$2,32&lt;=$P$2),INDEX(WH_Backend!$DZ$6:$IO$125,$L120,32),0)</f>
        <v>0</v>
      </c>
      <c r="AS120">
        <f>IF(AND($L120&lt;=$P$2,33&lt;=$P$2),INDEX(WH_Backend!$DZ$6:$IO$125,$L120,33),0)</f>
        <v>0</v>
      </c>
      <c r="AT120">
        <f>IF(AND($L120&lt;=$P$2,34&lt;=$P$2),INDEX(WH_Backend!$DZ$6:$IO$125,$L120,34),0)</f>
        <v>0</v>
      </c>
      <c r="AU120">
        <f>IF(AND($L120&lt;=$P$2,35&lt;=$P$2),INDEX(WH_Backend!$DZ$6:$IO$125,$L120,35),0)</f>
        <v>0</v>
      </c>
      <c r="AV120">
        <f>IF(AND($L120&lt;=$P$2,36&lt;=$P$2),INDEX(WH_Backend!$DZ$6:$IO$125,$L120,36),0)</f>
        <v>0</v>
      </c>
      <c r="AW120">
        <f>IF(AND($L120&lt;=$P$2,37&lt;=$P$2),INDEX(WH_Backend!$DZ$6:$IO$125,$L120,37),0)</f>
        <v>0</v>
      </c>
      <c r="AX120">
        <f>IF(AND($L120&lt;=$P$2,38&lt;=$P$2),INDEX(WH_Backend!$DZ$6:$IO$125,$L120,38),0)</f>
        <v>0</v>
      </c>
      <c r="AY120">
        <f>IF(AND($L120&lt;=$P$2,39&lt;=$P$2),INDEX(WH_Backend!$DZ$6:$IO$125,$L120,39),0)</f>
        <v>0</v>
      </c>
      <c r="AZ120">
        <f>IF(AND($L120&lt;=$P$2,40&lt;=$P$2),INDEX(WH_Backend!$DZ$6:$IO$125,$L120,40),0)</f>
        <v>0</v>
      </c>
      <c r="BA120">
        <f>IF(AND($L120&lt;=$P$2,41&lt;=$P$2),INDEX(WH_Backend!$DZ$6:$IO$125,$L120,41),0)</f>
        <v>0</v>
      </c>
      <c r="BB120">
        <f>IF(AND($L120&lt;=$P$2,42&lt;=$P$2),INDEX(WH_Backend!$DZ$6:$IO$125,$L120,42),0)</f>
        <v>0</v>
      </c>
      <c r="BC120">
        <f>IF(AND($L120&lt;=$P$2,43&lt;=$P$2),INDEX(WH_Backend!$DZ$6:$IO$125,$L120,43),0)</f>
        <v>0</v>
      </c>
      <c r="BD120">
        <f>IF(AND($L120&lt;=$P$2,44&lt;=$P$2),INDEX(WH_Backend!$DZ$6:$IO$125,$L120,44),0)</f>
        <v>0</v>
      </c>
      <c r="BE120">
        <f>IF(AND($L120&lt;=$P$2,45&lt;=$P$2),INDEX(WH_Backend!$DZ$6:$IO$125,$L120,45),0)</f>
        <v>0</v>
      </c>
      <c r="BF120">
        <f>IF(AND($L120&lt;=$P$2,46&lt;=$P$2),INDEX(WH_Backend!$DZ$6:$IO$125,$L120,46),0)</f>
        <v>0</v>
      </c>
      <c r="BG120">
        <f>IF(AND($L120&lt;=$P$2,47&lt;=$P$2),INDEX(WH_Backend!$DZ$6:$IO$125,$L120,47),0)</f>
        <v>0</v>
      </c>
      <c r="BH120">
        <f>IF(AND($L120&lt;=$P$2,48&lt;=$P$2),INDEX(WH_Backend!$DZ$6:$IO$125,$L120,48),0)</f>
        <v>0</v>
      </c>
      <c r="BI120">
        <f>IF(AND($L120&lt;=$P$2,49&lt;=$P$2),INDEX(WH_Backend!$DZ$6:$IO$125,$L120,49),0)</f>
        <v>0</v>
      </c>
      <c r="BJ120">
        <f>IF(AND($L120&lt;=$P$2,50&lt;=$P$2),INDEX(WH_Backend!$DZ$6:$IO$125,$L120,50),0)</f>
        <v>0</v>
      </c>
      <c r="BK120">
        <f>IF(AND($L120&lt;=$P$2,51&lt;=$P$2),INDEX(WH_Backend!$DZ$6:$IO$125,$L120,51),0)</f>
        <v>0</v>
      </c>
      <c r="BL120">
        <f>IF(AND($L120&lt;=$P$2,52&lt;=$P$2),INDEX(WH_Backend!$DZ$6:$IO$125,$L120,52),0)</f>
        <v>0</v>
      </c>
      <c r="BM120">
        <f>IF(AND($L120&lt;=$P$2,53&lt;=$P$2),INDEX(WH_Backend!$DZ$6:$IO$125,$L120,53),0)</f>
        <v>0</v>
      </c>
      <c r="BN120">
        <f>IF(AND($L120&lt;=$P$2,54&lt;=$P$2),INDEX(WH_Backend!$DZ$6:$IO$125,$L120,54),0)</f>
        <v>0</v>
      </c>
      <c r="BO120">
        <f>IF(AND($L120&lt;=$P$2,55&lt;=$P$2),INDEX(WH_Backend!$DZ$6:$IO$125,$L120,55),0)</f>
        <v>0</v>
      </c>
      <c r="BP120">
        <f>IF(AND($L120&lt;=$P$2,56&lt;=$P$2),INDEX(WH_Backend!$DZ$6:$IO$125,$L120,56),0)</f>
        <v>0</v>
      </c>
      <c r="BQ120">
        <f>IF(AND($L120&lt;=$P$2,57&lt;=$P$2),INDEX(WH_Backend!$DZ$6:$IO$125,$L120,57),0)</f>
        <v>0</v>
      </c>
      <c r="BR120">
        <f>IF(AND($L120&lt;=$P$2,58&lt;=$P$2),INDEX(WH_Backend!$DZ$6:$IO$125,$L120,58),0)</f>
        <v>0</v>
      </c>
      <c r="BS120">
        <f>IF(AND($L120&lt;=$P$2,59&lt;=$P$2),INDEX(WH_Backend!$DZ$6:$IO$125,$L120,59),0)</f>
        <v>0</v>
      </c>
      <c r="BT120">
        <f>IF(AND($L120&lt;=$P$2,60&lt;=$P$2),INDEX(WH_Backend!$DZ$6:$IO$125,$L120,60),0)</f>
        <v>0</v>
      </c>
      <c r="BU120">
        <f>IF(AND($L120&lt;=$P$2,61&lt;=$P$2),INDEX(WH_Backend!$DZ$6:$IO$125,$L120,61),0)</f>
        <v>0</v>
      </c>
      <c r="BV120">
        <f>IF(AND($L120&lt;=$P$2,62&lt;=$P$2),INDEX(WH_Backend!$DZ$6:$IO$125,$L120,62),0)</f>
        <v>0</v>
      </c>
      <c r="BW120">
        <f>IF(AND($L120&lt;=$P$2,63&lt;=$P$2),INDEX(WH_Backend!$DZ$6:$IO$125,$L120,63),0)</f>
        <v>0</v>
      </c>
      <c r="BX120">
        <f>IF(AND($L120&lt;=$P$2,64&lt;=$P$2),INDEX(WH_Backend!$DZ$6:$IO$125,$L120,64),0)</f>
        <v>0</v>
      </c>
      <c r="BY120">
        <f>IF(AND($L120&lt;=$P$2,65&lt;=$P$2),INDEX(WH_Backend!$DZ$6:$IO$125,$L120,65),0)</f>
        <v>0</v>
      </c>
      <c r="BZ120">
        <f>IF(AND($L120&lt;=$P$2,66&lt;=$P$2),INDEX(WH_Backend!$DZ$6:$IO$125,$L120,66),0)</f>
        <v>0</v>
      </c>
      <c r="CA120">
        <f>IF(AND($L120&lt;=$P$2,67&lt;=$P$2),INDEX(WH_Backend!$DZ$6:$IO$125,$L120,67),0)</f>
        <v>0</v>
      </c>
      <c r="CB120">
        <f>IF(AND($L120&lt;=$P$2,68&lt;=$P$2),INDEX(WH_Backend!$DZ$6:$IO$125,$L120,68),0)</f>
        <v>0</v>
      </c>
      <c r="CC120">
        <f>IF(AND($L120&lt;=$P$2,69&lt;=$P$2),INDEX(WH_Backend!$DZ$6:$IO$125,$L120,69),0)</f>
        <v>0</v>
      </c>
      <c r="CD120">
        <f>IF(AND($L120&lt;=$P$2,70&lt;=$P$2),INDEX(WH_Backend!$DZ$6:$IO$125,$L120,70),0)</f>
        <v>0</v>
      </c>
      <c r="CE120">
        <f>IF(AND($L120&lt;=$P$2,71&lt;=$P$2),INDEX(WH_Backend!$DZ$6:$IO$125,$L120,71),0)</f>
        <v>0</v>
      </c>
      <c r="CF120">
        <f>IF(AND($L120&lt;=$P$2,72&lt;=$P$2),INDEX(WH_Backend!$DZ$6:$IO$125,$L120,72),0)</f>
        <v>0</v>
      </c>
      <c r="CG120">
        <f>IF(AND($L120&lt;=$P$2,73&lt;=$P$2),INDEX(WH_Backend!$DZ$6:$IO$125,$L120,73),0)</f>
        <v>0</v>
      </c>
      <c r="CH120">
        <f>IF(AND($L120&lt;=$P$2,74&lt;=$P$2),INDEX(WH_Backend!$DZ$6:$IO$125,$L120,74),0)</f>
        <v>0</v>
      </c>
      <c r="CI120">
        <f>IF(AND($L120&lt;=$P$2,75&lt;=$P$2),INDEX(WH_Backend!$DZ$6:$IO$125,$L120,75),0)</f>
        <v>0</v>
      </c>
      <c r="CJ120">
        <f>IF(AND($L120&lt;=$P$2,76&lt;=$P$2),INDEX(WH_Backend!$DZ$6:$IO$125,$L120,76),0)</f>
        <v>0</v>
      </c>
      <c r="CK120">
        <f>IF(AND($L120&lt;=$P$2,77&lt;=$P$2),INDEX(WH_Backend!$DZ$6:$IO$125,$L120,77),0)</f>
        <v>0</v>
      </c>
      <c r="CL120">
        <f>IF(AND($L120&lt;=$P$2,78&lt;=$P$2),INDEX(WH_Backend!$DZ$6:$IO$125,$L120,78),0)</f>
        <v>0</v>
      </c>
      <c r="CM120">
        <f>IF(AND($L120&lt;=$P$2,79&lt;=$P$2),INDEX(WH_Backend!$DZ$6:$IO$125,$L120,79),0)</f>
        <v>0</v>
      </c>
      <c r="CN120">
        <f>IF(AND($L120&lt;=$P$2,80&lt;=$P$2),INDEX(WH_Backend!$DZ$6:$IO$125,$L120,80),0)</f>
        <v>0</v>
      </c>
      <c r="CO120">
        <f>IF(AND($L120&lt;=$P$2,81&lt;=$P$2),INDEX(WH_Backend!$DZ$6:$IO$125,$L120,81),0)</f>
        <v>0</v>
      </c>
      <c r="CP120">
        <f>IF(AND($L120&lt;=$P$2,82&lt;=$P$2),INDEX(WH_Backend!$DZ$6:$IO$125,$L120,82),0)</f>
        <v>0</v>
      </c>
      <c r="CQ120">
        <f>IF(AND($L120&lt;=$P$2,83&lt;=$P$2),INDEX(WH_Backend!$DZ$6:$IO$125,$L120,83),0)</f>
        <v>0</v>
      </c>
      <c r="CR120">
        <f>IF(AND($L120&lt;=$P$2,84&lt;=$P$2),INDEX(WH_Backend!$DZ$6:$IO$125,$L120,84),0)</f>
        <v>0</v>
      </c>
      <c r="CS120">
        <f>IF(AND($L120&lt;=$P$2,85&lt;=$P$2),INDEX(WH_Backend!$DZ$6:$IO$125,$L120,85),0)</f>
        <v>0</v>
      </c>
      <c r="CT120">
        <f>IF(AND($L120&lt;=$P$2,86&lt;=$P$2),INDEX(WH_Backend!$DZ$6:$IO$125,$L120,86),0)</f>
        <v>0</v>
      </c>
      <c r="CU120">
        <f>IF(AND($L120&lt;=$P$2,87&lt;=$P$2),INDEX(WH_Backend!$DZ$6:$IO$125,$L120,87),0)</f>
        <v>0</v>
      </c>
      <c r="CV120">
        <f>IF(AND($L120&lt;=$P$2,88&lt;=$P$2),INDEX(WH_Backend!$DZ$6:$IO$125,$L120,88),0)</f>
        <v>0</v>
      </c>
      <c r="CW120">
        <f>IF(AND($L120&lt;=$P$2,89&lt;=$P$2),INDEX(WH_Backend!$DZ$6:$IO$125,$L120,89),0)</f>
        <v>0</v>
      </c>
      <c r="CX120">
        <f>IF(AND($L120&lt;=$P$2,90&lt;=$P$2),INDEX(WH_Backend!$DZ$6:$IO$125,$L120,90),0)</f>
        <v>0</v>
      </c>
      <c r="CY120">
        <f>IF(AND($L120&lt;=$P$2,91&lt;=$P$2),INDEX(WH_Backend!$DZ$6:$IO$125,$L120,91),0)</f>
        <v>0</v>
      </c>
      <c r="CZ120">
        <f>IF(AND($L120&lt;=$P$2,92&lt;=$P$2),INDEX(WH_Backend!$DZ$6:$IO$125,$L120,92),0)</f>
        <v>0</v>
      </c>
      <c r="DA120">
        <f>IF(AND($L120&lt;=$P$2,93&lt;=$P$2),INDEX(WH_Backend!$DZ$6:$IO$125,$L120,93),0)</f>
        <v>0</v>
      </c>
      <c r="DB120">
        <f>IF(AND($L120&lt;=$P$2,94&lt;=$P$2),INDEX(WH_Backend!$DZ$6:$IO$125,$L120,94),0)</f>
        <v>0</v>
      </c>
      <c r="DC120">
        <f>IF(AND($L120&lt;=$P$2,95&lt;=$P$2),INDEX(WH_Backend!$DZ$6:$IO$125,$L120,95),0)</f>
        <v>0</v>
      </c>
      <c r="DD120">
        <f>IF(AND($L120&lt;=$P$2,96&lt;=$P$2),INDEX(WH_Backend!$DZ$6:$IO$125,$L120,96),0)</f>
        <v>0</v>
      </c>
      <c r="DE120">
        <f>IF(AND($L120&lt;=$P$2,97&lt;=$P$2),INDEX(WH_Backend!$DZ$6:$IO$125,$L120,97),0)</f>
        <v>0</v>
      </c>
      <c r="DF120">
        <f>IF(AND($L120&lt;=$P$2,98&lt;=$P$2),INDEX(WH_Backend!$DZ$6:$IO$125,$L120,98),0)</f>
        <v>0</v>
      </c>
      <c r="DG120">
        <f>IF(AND($L120&lt;=$P$2,99&lt;=$P$2),INDEX(WH_Backend!$DZ$6:$IO$125,$L120,99),0)</f>
        <v>0</v>
      </c>
      <c r="DH120">
        <f>IF(AND($L120&lt;=$P$2,100&lt;=$P$2),INDEX(WH_Backend!$DZ$6:$IO$125,$L120,100),0)</f>
        <v>0</v>
      </c>
      <c r="DI120">
        <f>IF(AND($L120&lt;=$P$2,101&lt;=$P$2),INDEX(WH_Backend!$DZ$6:$IO$125,$L120,101),0)</f>
        <v>0</v>
      </c>
      <c r="DJ120">
        <f>IF(AND($L120&lt;=$P$2,102&lt;=$P$2),INDEX(WH_Backend!$DZ$6:$IO$125,$L120,102),0)</f>
        <v>0</v>
      </c>
      <c r="DK120">
        <f>IF(AND($L120&lt;=$P$2,103&lt;=$P$2),INDEX(WH_Backend!$DZ$6:$IO$125,$L120,103),0)</f>
        <v>0</v>
      </c>
      <c r="DL120">
        <f>IF(AND($L120&lt;=$P$2,104&lt;=$P$2),INDEX(WH_Backend!$DZ$6:$IO$125,$L120,104),0)</f>
        <v>0</v>
      </c>
      <c r="DM120">
        <f>IF(AND($L120&lt;=$P$2,105&lt;=$P$2),INDEX(WH_Backend!$DZ$6:$IO$125,$L120,105),0)</f>
        <v>0</v>
      </c>
      <c r="DN120">
        <f>IF(AND($L120&lt;=$P$2,106&lt;=$P$2),INDEX(WH_Backend!$DZ$6:$IO$125,$L120,106),0)</f>
        <v>0</v>
      </c>
      <c r="DO120">
        <f>IF(AND($L120&lt;=$P$2,107&lt;=$P$2),INDEX(WH_Backend!$DZ$6:$IO$125,$L120,107),0)</f>
        <v>0</v>
      </c>
      <c r="DP120">
        <f>IF(AND($L120&lt;=$P$2,108&lt;=$P$2),INDEX(WH_Backend!$DZ$6:$IO$125,$L120,108),0)</f>
        <v>0</v>
      </c>
      <c r="DQ120">
        <f>IF(AND($L120&lt;=$P$2,109&lt;=$P$2),INDEX(WH_Backend!$DZ$6:$IO$125,$L120,109),0)</f>
        <v>0</v>
      </c>
      <c r="DR120">
        <f>IF(AND($L120&lt;=$P$2,110&lt;=$P$2),INDEX(WH_Backend!$DZ$6:$IO$125,$L120,110),0)</f>
        <v>0</v>
      </c>
      <c r="DS120">
        <f>IF(AND($L120&lt;=$P$2,111&lt;=$P$2),INDEX(WH_Backend!$DZ$6:$IO$125,$L120,111),0)</f>
        <v>0</v>
      </c>
      <c r="DT120">
        <f>IF(AND($L120&lt;=$P$2,112&lt;=$P$2),INDEX(WH_Backend!$DZ$6:$IO$125,$L120,112),0)</f>
        <v>0</v>
      </c>
      <c r="DU120">
        <f>IF(AND($L120&lt;=$P$2,113&lt;=$P$2),INDEX(WH_Backend!$DZ$6:$IO$125,$L120,113),0)</f>
        <v>0</v>
      </c>
      <c r="DV120">
        <f>IF(AND($L120&lt;=$P$2,114&lt;=$P$2),INDEX(WH_Backend!$DZ$6:$IO$125,$L120,114),0)</f>
        <v>0</v>
      </c>
      <c r="DW120">
        <f>IF(AND($L120&lt;=$P$2,115&lt;=$P$2),INDEX(WH_Backend!$DZ$6:$IO$125,$L120,115),0)</f>
        <v>0</v>
      </c>
      <c r="DX120">
        <f>IF(AND($L120&lt;=$P$2,116&lt;=$P$2),INDEX(WH_Backend!$DZ$6:$IO$125,$L120,116),0)</f>
        <v>0</v>
      </c>
      <c r="DY120">
        <f>IF(AND($L120&lt;=$P$2,117&lt;=$P$2),INDEX(WH_Backend!$DZ$6:$IO$125,$L120,117),0)</f>
        <v>0</v>
      </c>
      <c r="DZ120">
        <f>IF(AND($L120&lt;=$P$2,118&lt;=$P$2),INDEX(WH_Backend!$DZ$6:$IO$125,$L120,118),0)</f>
        <v>0</v>
      </c>
      <c r="EA120">
        <f>IF(AND($L120&lt;=$P$2,119&lt;=$P$2),INDEX(WH_Backend!$DZ$6:$IO$125,$L120,119),0)</f>
        <v>0</v>
      </c>
      <c r="EB120">
        <f>IF(AND($L120&lt;=$P$2,120&lt;=$P$2),INDEX(WH_Backend!$DZ$6:$IO$125,$L120,120),0)</f>
        <v>0</v>
      </c>
    </row>
    <row r="121" spans="1:132" ht="15">
      <c r="A121" s="25">
        <f>IF(L121&lt;=$P$2,INDEX(WH_Backend!$E$6:$E$125,L121),0)</f>
        <v>0</v>
      </c>
      <c r="B121" s="25">
        <f t="array" ref="B121">IF(L121&lt;=$P$2,MMULT(M246:INDEX(M246:EF246,$P$2),$A$6:INDEX($A$6:$A$125,$P$2)),0)</f>
        <v>0</v>
      </c>
      <c r="C121" s="25">
        <f t="shared" si="3"/>
        <v>0</v>
      </c>
      <c r="E121" t="str">
        <f>IF(L121&lt;=$P$2,Inputs!A121,"")</f>
        <v/>
      </c>
      <c r="F121" s="25" t="str">
        <f>IF(L121&lt;=$P$2,Inputs!D121,"")</f>
        <v/>
      </c>
      <c r="G121" s="25" t="str">
        <f t="shared" si="5"/>
        <v/>
      </c>
      <c r="J121" t="str">
        <f>IF($L121&lt;=$E$2,WH_Numerical!$F121,"")</f>
        <v/>
      </c>
      <c r="L121" s="10">
        <v>116</v>
      </c>
      <c r="M121">
        <f>IF(AND($L121&lt;=$P$2,1&lt;=$P$2),INDEX(WH_Backend!$DZ$6:$IO$125,$L121,1),0)</f>
        <v>0</v>
      </c>
      <c r="N121">
        <f>IF(AND($L121&lt;=$P$2,2&lt;=$P$2),INDEX(WH_Backend!$DZ$6:$IO$125,$L121,2),0)</f>
        <v>0</v>
      </c>
      <c r="O121">
        <f>IF(AND($L121&lt;=$P$2,3&lt;=$P$2),INDEX(WH_Backend!$DZ$6:$IO$125,$L121,3),0)</f>
        <v>0</v>
      </c>
      <c r="P121">
        <f>IF(AND($L121&lt;=$P$2,4&lt;=$P$2),INDEX(WH_Backend!$DZ$6:$IO$125,$L121,4),0)</f>
        <v>0</v>
      </c>
      <c r="Q121">
        <f>IF(AND($L121&lt;=$P$2,5&lt;=$P$2),INDEX(WH_Backend!$DZ$6:$IO$125,$L121,5),0)</f>
        <v>0</v>
      </c>
      <c r="R121">
        <f>IF(AND($L121&lt;=$P$2,6&lt;=$P$2),INDEX(WH_Backend!$DZ$6:$IO$125,$L121,6),0)</f>
        <v>0</v>
      </c>
      <c r="S121">
        <f>IF(AND($L121&lt;=$P$2,7&lt;=$P$2),INDEX(WH_Backend!$DZ$6:$IO$125,$L121,7),0)</f>
        <v>0</v>
      </c>
      <c r="T121">
        <f>IF(AND($L121&lt;=$P$2,8&lt;=$P$2),INDEX(WH_Backend!$DZ$6:$IO$125,$L121,8),0)</f>
        <v>0</v>
      </c>
      <c r="U121">
        <f>IF(AND($L121&lt;=$P$2,9&lt;=$P$2),INDEX(WH_Backend!$DZ$6:$IO$125,$L121,9),0)</f>
        <v>0</v>
      </c>
      <c r="V121">
        <f>IF(AND($L121&lt;=$P$2,10&lt;=$P$2),INDEX(WH_Backend!$DZ$6:$IO$125,$L121,10),0)</f>
        <v>0</v>
      </c>
      <c r="W121">
        <f>IF(AND($L121&lt;=$P$2,11&lt;=$P$2),INDEX(WH_Backend!$DZ$6:$IO$125,$L121,11),0)</f>
        <v>0</v>
      </c>
      <c r="X121">
        <f>IF(AND($L121&lt;=$P$2,12&lt;=$P$2),INDEX(WH_Backend!$DZ$6:$IO$125,$L121,12),0)</f>
        <v>0</v>
      </c>
      <c r="Y121">
        <f>IF(AND($L121&lt;=$P$2,13&lt;=$P$2),INDEX(WH_Backend!$DZ$6:$IO$125,$L121,13),0)</f>
        <v>0</v>
      </c>
      <c r="Z121">
        <f>IF(AND($L121&lt;=$P$2,14&lt;=$P$2),INDEX(WH_Backend!$DZ$6:$IO$125,$L121,14),0)</f>
        <v>0</v>
      </c>
      <c r="AA121">
        <f>IF(AND($L121&lt;=$P$2,15&lt;=$P$2),INDEX(WH_Backend!$DZ$6:$IO$125,$L121,15),0)</f>
        <v>0</v>
      </c>
      <c r="AB121">
        <f>IF(AND($L121&lt;=$P$2,16&lt;=$P$2),INDEX(WH_Backend!$DZ$6:$IO$125,$L121,16),0)</f>
        <v>0</v>
      </c>
      <c r="AC121">
        <f>IF(AND($L121&lt;=$P$2,17&lt;=$P$2),INDEX(WH_Backend!$DZ$6:$IO$125,$L121,17),0)</f>
        <v>0</v>
      </c>
      <c r="AD121">
        <f>IF(AND($L121&lt;=$P$2,18&lt;=$P$2),INDEX(WH_Backend!$DZ$6:$IO$125,$L121,18),0)</f>
        <v>0</v>
      </c>
      <c r="AE121">
        <f>IF(AND($L121&lt;=$P$2,19&lt;=$P$2),INDEX(WH_Backend!$DZ$6:$IO$125,$L121,19),0)</f>
        <v>0</v>
      </c>
      <c r="AF121">
        <f>IF(AND($L121&lt;=$P$2,20&lt;=$P$2),INDEX(WH_Backend!$DZ$6:$IO$125,$L121,20),0)</f>
        <v>0</v>
      </c>
      <c r="AG121">
        <f>IF(AND($L121&lt;=$P$2,21&lt;=$P$2),INDEX(WH_Backend!$DZ$6:$IO$125,$L121,21),0)</f>
        <v>0</v>
      </c>
      <c r="AH121">
        <f>IF(AND($L121&lt;=$P$2,22&lt;=$P$2),INDEX(WH_Backend!$DZ$6:$IO$125,$L121,22),0)</f>
        <v>0</v>
      </c>
      <c r="AI121">
        <f>IF(AND($L121&lt;=$P$2,23&lt;=$P$2),INDEX(WH_Backend!$DZ$6:$IO$125,$L121,23),0)</f>
        <v>0</v>
      </c>
      <c r="AJ121">
        <f>IF(AND($L121&lt;=$P$2,24&lt;=$P$2),INDEX(WH_Backend!$DZ$6:$IO$125,$L121,24),0)</f>
        <v>0</v>
      </c>
      <c r="AK121">
        <f>IF(AND($L121&lt;=$P$2,25&lt;=$P$2),INDEX(WH_Backend!$DZ$6:$IO$125,$L121,25),0)</f>
        <v>0</v>
      </c>
      <c r="AL121">
        <f>IF(AND($L121&lt;=$P$2,26&lt;=$P$2),INDEX(WH_Backend!$DZ$6:$IO$125,$L121,26),0)</f>
        <v>0</v>
      </c>
      <c r="AM121">
        <f>IF(AND($L121&lt;=$P$2,27&lt;=$P$2),INDEX(WH_Backend!$DZ$6:$IO$125,$L121,27),0)</f>
        <v>0</v>
      </c>
      <c r="AN121">
        <f>IF(AND($L121&lt;=$P$2,28&lt;=$P$2),INDEX(WH_Backend!$DZ$6:$IO$125,$L121,28),0)</f>
        <v>0</v>
      </c>
      <c r="AO121">
        <f>IF(AND($L121&lt;=$P$2,29&lt;=$P$2),INDEX(WH_Backend!$DZ$6:$IO$125,$L121,29),0)</f>
        <v>0</v>
      </c>
      <c r="AP121">
        <f>IF(AND($L121&lt;=$P$2,30&lt;=$P$2),INDEX(WH_Backend!$DZ$6:$IO$125,$L121,30),0)</f>
        <v>0</v>
      </c>
      <c r="AQ121">
        <f>IF(AND($L121&lt;=$P$2,31&lt;=$P$2),INDEX(WH_Backend!$DZ$6:$IO$125,$L121,31),0)</f>
        <v>0</v>
      </c>
      <c r="AR121">
        <f>IF(AND($L121&lt;=$P$2,32&lt;=$P$2),INDEX(WH_Backend!$DZ$6:$IO$125,$L121,32),0)</f>
        <v>0</v>
      </c>
      <c r="AS121">
        <f>IF(AND($L121&lt;=$P$2,33&lt;=$P$2),INDEX(WH_Backend!$DZ$6:$IO$125,$L121,33),0)</f>
        <v>0</v>
      </c>
      <c r="AT121">
        <f>IF(AND($L121&lt;=$P$2,34&lt;=$P$2),INDEX(WH_Backend!$DZ$6:$IO$125,$L121,34),0)</f>
        <v>0</v>
      </c>
      <c r="AU121">
        <f>IF(AND($L121&lt;=$P$2,35&lt;=$P$2),INDEX(WH_Backend!$DZ$6:$IO$125,$L121,35),0)</f>
        <v>0</v>
      </c>
      <c r="AV121">
        <f>IF(AND($L121&lt;=$P$2,36&lt;=$P$2),INDEX(WH_Backend!$DZ$6:$IO$125,$L121,36),0)</f>
        <v>0</v>
      </c>
      <c r="AW121">
        <f>IF(AND($L121&lt;=$P$2,37&lt;=$P$2),INDEX(WH_Backend!$DZ$6:$IO$125,$L121,37),0)</f>
        <v>0</v>
      </c>
      <c r="AX121">
        <f>IF(AND($L121&lt;=$P$2,38&lt;=$P$2),INDEX(WH_Backend!$DZ$6:$IO$125,$L121,38),0)</f>
        <v>0</v>
      </c>
      <c r="AY121">
        <f>IF(AND($L121&lt;=$P$2,39&lt;=$P$2),INDEX(WH_Backend!$DZ$6:$IO$125,$L121,39),0)</f>
        <v>0</v>
      </c>
      <c r="AZ121">
        <f>IF(AND($L121&lt;=$P$2,40&lt;=$P$2),INDEX(WH_Backend!$DZ$6:$IO$125,$L121,40),0)</f>
        <v>0</v>
      </c>
      <c r="BA121">
        <f>IF(AND($L121&lt;=$P$2,41&lt;=$P$2),INDEX(WH_Backend!$DZ$6:$IO$125,$L121,41),0)</f>
        <v>0</v>
      </c>
      <c r="BB121">
        <f>IF(AND($L121&lt;=$P$2,42&lt;=$P$2),INDEX(WH_Backend!$DZ$6:$IO$125,$L121,42),0)</f>
        <v>0</v>
      </c>
      <c r="BC121">
        <f>IF(AND($L121&lt;=$P$2,43&lt;=$P$2),INDEX(WH_Backend!$DZ$6:$IO$125,$L121,43),0)</f>
        <v>0</v>
      </c>
      <c r="BD121">
        <f>IF(AND($L121&lt;=$P$2,44&lt;=$P$2),INDEX(WH_Backend!$DZ$6:$IO$125,$L121,44),0)</f>
        <v>0</v>
      </c>
      <c r="BE121">
        <f>IF(AND($L121&lt;=$P$2,45&lt;=$P$2),INDEX(WH_Backend!$DZ$6:$IO$125,$L121,45),0)</f>
        <v>0</v>
      </c>
      <c r="BF121">
        <f>IF(AND($L121&lt;=$P$2,46&lt;=$P$2),INDEX(WH_Backend!$DZ$6:$IO$125,$L121,46),0)</f>
        <v>0</v>
      </c>
      <c r="BG121">
        <f>IF(AND($L121&lt;=$P$2,47&lt;=$P$2),INDEX(WH_Backend!$DZ$6:$IO$125,$L121,47),0)</f>
        <v>0</v>
      </c>
      <c r="BH121">
        <f>IF(AND($L121&lt;=$P$2,48&lt;=$P$2),INDEX(WH_Backend!$DZ$6:$IO$125,$L121,48),0)</f>
        <v>0</v>
      </c>
      <c r="BI121">
        <f>IF(AND($L121&lt;=$P$2,49&lt;=$P$2),INDEX(WH_Backend!$DZ$6:$IO$125,$L121,49),0)</f>
        <v>0</v>
      </c>
      <c r="BJ121">
        <f>IF(AND($L121&lt;=$P$2,50&lt;=$P$2),INDEX(WH_Backend!$DZ$6:$IO$125,$L121,50),0)</f>
        <v>0</v>
      </c>
      <c r="BK121">
        <f>IF(AND($L121&lt;=$P$2,51&lt;=$P$2),INDEX(WH_Backend!$DZ$6:$IO$125,$L121,51),0)</f>
        <v>0</v>
      </c>
      <c r="BL121">
        <f>IF(AND($L121&lt;=$P$2,52&lt;=$P$2),INDEX(WH_Backend!$DZ$6:$IO$125,$L121,52),0)</f>
        <v>0</v>
      </c>
      <c r="BM121">
        <f>IF(AND($L121&lt;=$P$2,53&lt;=$P$2),INDEX(WH_Backend!$DZ$6:$IO$125,$L121,53),0)</f>
        <v>0</v>
      </c>
      <c r="BN121">
        <f>IF(AND($L121&lt;=$P$2,54&lt;=$P$2),INDEX(WH_Backend!$DZ$6:$IO$125,$L121,54),0)</f>
        <v>0</v>
      </c>
      <c r="BO121">
        <f>IF(AND($L121&lt;=$P$2,55&lt;=$P$2),INDEX(WH_Backend!$DZ$6:$IO$125,$L121,55),0)</f>
        <v>0</v>
      </c>
      <c r="BP121">
        <f>IF(AND($L121&lt;=$P$2,56&lt;=$P$2),INDEX(WH_Backend!$DZ$6:$IO$125,$L121,56),0)</f>
        <v>0</v>
      </c>
      <c r="BQ121">
        <f>IF(AND($L121&lt;=$P$2,57&lt;=$P$2),INDEX(WH_Backend!$DZ$6:$IO$125,$L121,57),0)</f>
        <v>0</v>
      </c>
      <c r="BR121">
        <f>IF(AND($L121&lt;=$P$2,58&lt;=$P$2),INDEX(WH_Backend!$DZ$6:$IO$125,$L121,58),0)</f>
        <v>0</v>
      </c>
      <c r="BS121">
        <f>IF(AND($L121&lt;=$P$2,59&lt;=$P$2),INDEX(WH_Backend!$DZ$6:$IO$125,$L121,59),0)</f>
        <v>0</v>
      </c>
      <c r="BT121">
        <f>IF(AND($L121&lt;=$P$2,60&lt;=$P$2),INDEX(WH_Backend!$DZ$6:$IO$125,$L121,60),0)</f>
        <v>0</v>
      </c>
      <c r="BU121">
        <f>IF(AND($L121&lt;=$P$2,61&lt;=$P$2),INDEX(WH_Backend!$DZ$6:$IO$125,$L121,61),0)</f>
        <v>0</v>
      </c>
      <c r="BV121">
        <f>IF(AND($L121&lt;=$P$2,62&lt;=$P$2),INDEX(WH_Backend!$DZ$6:$IO$125,$L121,62),0)</f>
        <v>0</v>
      </c>
      <c r="BW121">
        <f>IF(AND($L121&lt;=$P$2,63&lt;=$P$2),INDEX(WH_Backend!$DZ$6:$IO$125,$L121,63),0)</f>
        <v>0</v>
      </c>
      <c r="BX121">
        <f>IF(AND($L121&lt;=$P$2,64&lt;=$P$2),INDEX(WH_Backend!$DZ$6:$IO$125,$L121,64),0)</f>
        <v>0</v>
      </c>
      <c r="BY121">
        <f>IF(AND($L121&lt;=$P$2,65&lt;=$P$2),INDEX(WH_Backend!$DZ$6:$IO$125,$L121,65),0)</f>
        <v>0</v>
      </c>
      <c r="BZ121">
        <f>IF(AND($L121&lt;=$P$2,66&lt;=$P$2),INDEX(WH_Backend!$DZ$6:$IO$125,$L121,66),0)</f>
        <v>0</v>
      </c>
      <c r="CA121">
        <f>IF(AND($L121&lt;=$P$2,67&lt;=$P$2),INDEX(WH_Backend!$DZ$6:$IO$125,$L121,67),0)</f>
        <v>0</v>
      </c>
      <c r="CB121">
        <f>IF(AND($L121&lt;=$P$2,68&lt;=$P$2),INDEX(WH_Backend!$DZ$6:$IO$125,$L121,68),0)</f>
        <v>0</v>
      </c>
      <c r="CC121">
        <f>IF(AND($L121&lt;=$P$2,69&lt;=$P$2),INDEX(WH_Backend!$DZ$6:$IO$125,$L121,69),0)</f>
        <v>0</v>
      </c>
      <c r="CD121">
        <f>IF(AND($L121&lt;=$P$2,70&lt;=$P$2),INDEX(WH_Backend!$DZ$6:$IO$125,$L121,70),0)</f>
        <v>0</v>
      </c>
      <c r="CE121">
        <f>IF(AND($L121&lt;=$P$2,71&lt;=$P$2),INDEX(WH_Backend!$DZ$6:$IO$125,$L121,71),0)</f>
        <v>0</v>
      </c>
      <c r="CF121">
        <f>IF(AND($L121&lt;=$P$2,72&lt;=$P$2),INDEX(WH_Backend!$DZ$6:$IO$125,$L121,72),0)</f>
        <v>0</v>
      </c>
      <c r="CG121">
        <f>IF(AND($L121&lt;=$P$2,73&lt;=$P$2),INDEX(WH_Backend!$DZ$6:$IO$125,$L121,73),0)</f>
        <v>0</v>
      </c>
      <c r="CH121">
        <f>IF(AND($L121&lt;=$P$2,74&lt;=$P$2),INDEX(WH_Backend!$DZ$6:$IO$125,$L121,74),0)</f>
        <v>0</v>
      </c>
      <c r="CI121">
        <f>IF(AND($L121&lt;=$P$2,75&lt;=$P$2),INDEX(WH_Backend!$DZ$6:$IO$125,$L121,75),0)</f>
        <v>0</v>
      </c>
      <c r="CJ121">
        <f>IF(AND($L121&lt;=$P$2,76&lt;=$P$2),INDEX(WH_Backend!$DZ$6:$IO$125,$L121,76),0)</f>
        <v>0</v>
      </c>
      <c r="CK121">
        <f>IF(AND($L121&lt;=$P$2,77&lt;=$P$2),INDEX(WH_Backend!$DZ$6:$IO$125,$L121,77),0)</f>
        <v>0</v>
      </c>
      <c r="CL121">
        <f>IF(AND($L121&lt;=$P$2,78&lt;=$P$2),INDEX(WH_Backend!$DZ$6:$IO$125,$L121,78),0)</f>
        <v>0</v>
      </c>
      <c r="CM121">
        <f>IF(AND($L121&lt;=$P$2,79&lt;=$P$2),INDEX(WH_Backend!$DZ$6:$IO$125,$L121,79),0)</f>
        <v>0</v>
      </c>
      <c r="CN121">
        <f>IF(AND($L121&lt;=$P$2,80&lt;=$P$2),INDEX(WH_Backend!$DZ$6:$IO$125,$L121,80),0)</f>
        <v>0</v>
      </c>
      <c r="CO121">
        <f>IF(AND($L121&lt;=$P$2,81&lt;=$P$2),INDEX(WH_Backend!$DZ$6:$IO$125,$L121,81),0)</f>
        <v>0</v>
      </c>
      <c r="CP121">
        <f>IF(AND($L121&lt;=$P$2,82&lt;=$P$2),INDEX(WH_Backend!$DZ$6:$IO$125,$L121,82),0)</f>
        <v>0</v>
      </c>
      <c r="CQ121">
        <f>IF(AND($L121&lt;=$P$2,83&lt;=$P$2),INDEX(WH_Backend!$DZ$6:$IO$125,$L121,83),0)</f>
        <v>0</v>
      </c>
      <c r="CR121">
        <f>IF(AND($L121&lt;=$P$2,84&lt;=$P$2),INDEX(WH_Backend!$DZ$6:$IO$125,$L121,84),0)</f>
        <v>0</v>
      </c>
      <c r="CS121">
        <f>IF(AND($L121&lt;=$P$2,85&lt;=$P$2),INDEX(WH_Backend!$DZ$6:$IO$125,$L121,85),0)</f>
        <v>0</v>
      </c>
      <c r="CT121">
        <f>IF(AND($L121&lt;=$P$2,86&lt;=$P$2),INDEX(WH_Backend!$DZ$6:$IO$125,$L121,86),0)</f>
        <v>0</v>
      </c>
      <c r="CU121">
        <f>IF(AND($L121&lt;=$P$2,87&lt;=$P$2),INDEX(WH_Backend!$DZ$6:$IO$125,$L121,87),0)</f>
        <v>0</v>
      </c>
      <c r="CV121">
        <f>IF(AND($L121&lt;=$P$2,88&lt;=$P$2),INDEX(WH_Backend!$DZ$6:$IO$125,$L121,88),0)</f>
        <v>0</v>
      </c>
      <c r="CW121">
        <f>IF(AND($L121&lt;=$P$2,89&lt;=$P$2),INDEX(WH_Backend!$DZ$6:$IO$125,$L121,89),0)</f>
        <v>0</v>
      </c>
      <c r="CX121">
        <f>IF(AND($L121&lt;=$P$2,90&lt;=$P$2),INDEX(WH_Backend!$DZ$6:$IO$125,$L121,90),0)</f>
        <v>0</v>
      </c>
      <c r="CY121">
        <f>IF(AND($L121&lt;=$P$2,91&lt;=$P$2),INDEX(WH_Backend!$DZ$6:$IO$125,$L121,91),0)</f>
        <v>0</v>
      </c>
      <c r="CZ121">
        <f>IF(AND($L121&lt;=$P$2,92&lt;=$P$2),INDEX(WH_Backend!$DZ$6:$IO$125,$L121,92),0)</f>
        <v>0</v>
      </c>
      <c r="DA121">
        <f>IF(AND($L121&lt;=$P$2,93&lt;=$P$2),INDEX(WH_Backend!$DZ$6:$IO$125,$L121,93),0)</f>
        <v>0</v>
      </c>
      <c r="DB121">
        <f>IF(AND($L121&lt;=$P$2,94&lt;=$P$2),INDEX(WH_Backend!$DZ$6:$IO$125,$L121,94),0)</f>
        <v>0</v>
      </c>
      <c r="DC121">
        <f>IF(AND($L121&lt;=$P$2,95&lt;=$P$2),INDEX(WH_Backend!$DZ$6:$IO$125,$L121,95),0)</f>
        <v>0</v>
      </c>
      <c r="DD121">
        <f>IF(AND($L121&lt;=$P$2,96&lt;=$P$2),INDEX(WH_Backend!$DZ$6:$IO$125,$L121,96),0)</f>
        <v>0</v>
      </c>
      <c r="DE121">
        <f>IF(AND($L121&lt;=$P$2,97&lt;=$P$2),INDEX(WH_Backend!$DZ$6:$IO$125,$L121,97),0)</f>
        <v>0</v>
      </c>
      <c r="DF121">
        <f>IF(AND($L121&lt;=$P$2,98&lt;=$P$2),INDEX(WH_Backend!$DZ$6:$IO$125,$L121,98),0)</f>
        <v>0</v>
      </c>
      <c r="DG121">
        <f>IF(AND($L121&lt;=$P$2,99&lt;=$P$2),INDEX(WH_Backend!$DZ$6:$IO$125,$L121,99),0)</f>
        <v>0</v>
      </c>
      <c r="DH121">
        <f>IF(AND($L121&lt;=$P$2,100&lt;=$P$2),INDEX(WH_Backend!$DZ$6:$IO$125,$L121,100),0)</f>
        <v>0</v>
      </c>
      <c r="DI121">
        <f>IF(AND($L121&lt;=$P$2,101&lt;=$P$2),INDEX(WH_Backend!$DZ$6:$IO$125,$L121,101),0)</f>
        <v>0</v>
      </c>
      <c r="DJ121">
        <f>IF(AND($L121&lt;=$P$2,102&lt;=$P$2),INDEX(WH_Backend!$DZ$6:$IO$125,$L121,102),0)</f>
        <v>0</v>
      </c>
      <c r="DK121">
        <f>IF(AND($L121&lt;=$P$2,103&lt;=$P$2),INDEX(WH_Backend!$DZ$6:$IO$125,$L121,103),0)</f>
        <v>0</v>
      </c>
      <c r="DL121">
        <f>IF(AND($L121&lt;=$P$2,104&lt;=$P$2),INDEX(WH_Backend!$DZ$6:$IO$125,$L121,104),0)</f>
        <v>0</v>
      </c>
      <c r="DM121">
        <f>IF(AND($L121&lt;=$P$2,105&lt;=$P$2),INDEX(WH_Backend!$DZ$6:$IO$125,$L121,105),0)</f>
        <v>0</v>
      </c>
      <c r="DN121">
        <f>IF(AND($L121&lt;=$P$2,106&lt;=$P$2),INDEX(WH_Backend!$DZ$6:$IO$125,$L121,106),0)</f>
        <v>0</v>
      </c>
      <c r="DO121">
        <f>IF(AND($L121&lt;=$P$2,107&lt;=$P$2),INDEX(WH_Backend!$DZ$6:$IO$125,$L121,107),0)</f>
        <v>0</v>
      </c>
      <c r="DP121">
        <f>IF(AND($L121&lt;=$P$2,108&lt;=$P$2),INDEX(WH_Backend!$DZ$6:$IO$125,$L121,108),0)</f>
        <v>0</v>
      </c>
      <c r="DQ121">
        <f>IF(AND($L121&lt;=$P$2,109&lt;=$P$2),INDEX(WH_Backend!$DZ$6:$IO$125,$L121,109),0)</f>
        <v>0</v>
      </c>
      <c r="DR121">
        <f>IF(AND($L121&lt;=$P$2,110&lt;=$P$2),INDEX(WH_Backend!$DZ$6:$IO$125,$L121,110),0)</f>
        <v>0</v>
      </c>
      <c r="DS121">
        <f>IF(AND($L121&lt;=$P$2,111&lt;=$P$2),INDEX(WH_Backend!$DZ$6:$IO$125,$L121,111),0)</f>
        <v>0</v>
      </c>
      <c r="DT121">
        <f>IF(AND($L121&lt;=$P$2,112&lt;=$P$2),INDEX(WH_Backend!$DZ$6:$IO$125,$L121,112),0)</f>
        <v>0</v>
      </c>
      <c r="DU121">
        <f>IF(AND($L121&lt;=$P$2,113&lt;=$P$2),INDEX(WH_Backend!$DZ$6:$IO$125,$L121,113),0)</f>
        <v>0</v>
      </c>
      <c r="DV121">
        <f>IF(AND($L121&lt;=$P$2,114&lt;=$P$2),INDEX(WH_Backend!$DZ$6:$IO$125,$L121,114),0)</f>
        <v>0</v>
      </c>
      <c r="DW121">
        <f>IF(AND($L121&lt;=$P$2,115&lt;=$P$2),INDEX(WH_Backend!$DZ$6:$IO$125,$L121,115),0)</f>
        <v>0</v>
      </c>
      <c r="DX121">
        <f>IF(AND($L121&lt;=$P$2,116&lt;=$P$2),INDEX(WH_Backend!$DZ$6:$IO$125,$L121,116),0)</f>
        <v>0</v>
      </c>
      <c r="DY121">
        <f>IF(AND($L121&lt;=$P$2,117&lt;=$P$2),INDEX(WH_Backend!$DZ$6:$IO$125,$L121,117),0)</f>
        <v>0</v>
      </c>
      <c r="DZ121">
        <f>IF(AND($L121&lt;=$P$2,118&lt;=$P$2),INDEX(WH_Backend!$DZ$6:$IO$125,$L121,118),0)</f>
        <v>0</v>
      </c>
      <c r="EA121">
        <f>IF(AND($L121&lt;=$P$2,119&lt;=$P$2),INDEX(WH_Backend!$DZ$6:$IO$125,$L121,119),0)</f>
        <v>0</v>
      </c>
      <c r="EB121">
        <f>IF(AND($L121&lt;=$P$2,120&lt;=$P$2),INDEX(WH_Backend!$DZ$6:$IO$125,$L121,120),0)</f>
        <v>0</v>
      </c>
    </row>
    <row r="122" spans="1:132" ht="15">
      <c r="A122" s="25">
        <f>IF(L122&lt;=$P$2,INDEX(WH_Backend!$E$6:$E$125,L122),0)</f>
        <v>0</v>
      </c>
      <c r="B122" s="25">
        <f t="array" ref="B122">IF(L122&lt;=$P$2,MMULT(M247:INDEX(M247:EF247,$P$2),$A$6:INDEX($A$6:$A$125,$P$2)),0)</f>
        <v>0</v>
      </c>
      <c r="C122" s="25">
        <f t="shared" si="3"/>
        <v>0</v>
      </c>
      <c r="E122" t="str">
        <f>IF(L122&lt;=$P$2,Inputs!A122,"")</f>
        <v/>
      </c>
      <c r="F122" s="25" t="str">
        <f>IF(L122&lt;=$P$2,Inputs!D122,"")</f>
        <v/>
      </c>
      <c r="G122" s="25" t="str">
        <f t="shared" si="5"/>
        <v/>
      </c>
      <c r="J122" t="str">
        <f>IF($L122&lt;=$E$2,WH_Numerical!$F122,"")</f>
        <v/>
      </c>
      <c r="L122" s="10">
        <v>117</v>
      </c>
      <c r="M122">
        <f>IF(AND($L122&lt;=$P$2,1&lt;=$P$2),INDEX(WH_Backend!$DZ$6:$IO$125,$L122,1),0)</f>
        <v>0</v>
      </c>
      <c r="N122">
        <f>IF(AND($L122&lt;=$P$2,2&lt;=$P$2),INDEX(WH_Backend!$DZ$6:$IO$125,$L122,2),0)</f>
        <v>0</v>
      </c>
      <c r="O122">
        <f>IF(AND($L122&lt;=$P$2,3&lt;=$P$2),INDEX(WH_Backend!$DZ$6:$IO$125,$L122,3),0)</f>
        <v>0</v>
      </c>
      <c r="P122">
        <f>IF(AND($L122&lt;=$P$2,4&lt;=$P$2),INDEX(WH_Backend!$DZ$6:$IO$125,$L122,4),0)</f>
        <v>0</v>
      </c>
      <c r="Q122">
        <f>IF(AND($L122&lt;=$P$2,5&lt;=$P$2),INDEX(WH_Backend!$DZ$6:$IO$125,$L122,5),0)</f>
        <v>0</v>
      </c>
      <c r="R122">
        <f>IF(AND($L122&lt;=$P$2,6&lt;=$P$2),INDEX(WH_Backend!$DZ$6:$IO$125,$L122,6),0)</f>
        <v>0</v>
      </c>
      <c r="S122">
        <f>IF(AND($L122&lt;=$P$2,7&lt;=$P$2),INDEX(WH_Backend!$DZ$6:$IO$125,$L122,7),0)</f>
        <v>0</v>
      </c>
      <c r="T122">
        <f>IF(AND($L122&lt;=$P$2,8&lt;=$P$2),INDEX(WH_Backend!$DZ$6:$IO$125,$L122,8),0)</f>
        <v>0</v>
      </c>
      <c r="U122">
        <f>IF(AND($L122&lt;=$P$2,9&lt;=$P$2),INDEX(WH_Backend!$DZ$6:$IO$125,$L122,9),0)</f>
        <v>0</v>
      </c>
      <c r="V122">
        <f>IF(AND($L122&lt;=$P$2,10&lt;=$P$2),INDEX(WH_Backend!$DZ$6:$IO$125,$L122,10),0)</f>
        <v>0</v>
      </c>
      <c r="W122">
        <f>IF(AND($L122&lt;=$P$2,11&lt;=$P$2),INDEX(WH_Backend!$DZ$6:$IO$125,$L122,11),0)</f>
        <v>0</v>
      </c>
      <c r="X122">
        <f>IF(AND($L122&lt;=$P$2,12&lt;=$P$2),INDEX(WH_Backend!$DZ$6:$IO$125,$L122,12),0)</f>
        <v>0</v>
      </c>
      <c r="Y122">
        <f>IF(AND($L122&lt;=$P$2,13&lt;=$P$2),INDEX(WH_Backend!$DZ$6:$IO$125,$L122,13),0)</f>
        <v>0</v>
      </c>
      <c r="Z122">
        <f>IF(AND($L122&lt;=$P$2,14&lt;=$P$2),INDEX(WH_Backend!$DZ$6:$IO$125,$L122,14),0)</f>
        <v>0</v>
      </c>
      <c r="AA122">
        <f>IF(AND($L122&lt;=$P$2,15&lt;=$P$2),INDEX(WH_Backend!$DZ$6:$IO$125,$L122,15),0)</f>
        <v>0</v>
      </c>
      <c r="AB122">
        <f>IF(AND($L122&lt;=$P$2,16&lt;=$P$2),INDEX(WH_Backend!$DZ$6:$IO$125,$L122,16),0)</f>
        <v>0</v>
      </c>
      <c r="AC122">
        <f>IF(AND($L122&lt;=$P$2,17&lt;=$P$2),INDEX(WH_Backend!$DZ$6:$IO$125,$L122,17),0)</f>
        <v>0</v>
      </c>
      <c r="AD122">
        <f>IF(AND($L122&lt;=$P$2,18&lt;=$P$2),INDEX(WH_Backend!$DZ$6:$IO$125,$L122,18),0)</f>
        <v>0</v>
      </c>
      <c r="AE122">
        <f>IF(AND($L122&lt;=$P$2,19&lt;=$P$2),INDEX(WH_Backend!$DZ$6:$IO$125,$L122,19),0)</f>
        <v>0</v>
      </c>
      <c r="AF122">
        <f>IF(AND($L122&lt;=$P$2,20&lt;=$P$2),INDEX(WH_Backend!$DZ$6:$IO$125,$L122,20),0)</f>
        <v>0</v>
      </c>
      <c r="AG122">
        <f>IF(AND($L122&lt;=$P$2,21&lt;=$P$2),INDEX(WH_Backend!$DZ$6:$IO$125,$L122,21),0)</f>
        <v>0</v>
      </c>
      <c r="AH122">
        <f>IF(AND($L122&lt;=$P$2,22&lt;=$P$2),INDEX(WH_Backend!$DZ$6:$IO$125,$L122,22),0)</f>
        <v>0</v>
      </c>
      <c r="AI122">
        <f>IF(AND($L122&lt;=$P$2,23&lt;=$P$2),INDEX(WH_Backend!$DZ$6:$IO$125,$L122,23),0)</f>
        <v>0</v>
      </c>
      <c r="AJ122">
        <f>IF(AND($L122&lt;=$P$2,24&lt;=$P$2),INDEX(WH_Backend!$DZ$6:$IO$125,$L122,24),0)</f>
        <v>0</v>
      </c>
      <c r="AK122">
        <f>IF(AND($L122&lt;=$P$2,25&lt;=$P$2),INDEX(WH_Backend!$DZ$6:$IO$125,$L122,25),0)</f>
        <v>0</v>
      </c>
      <c r="AL122">
        <f>IF(AND($L122&lt;=$P$2,26&lt;=$P$2),INDEX(WH_Backend!$DZ$6:$IO$125,$L122,26),0)</f>
        <v>0</v>
      </c>
      <c r="AM122">
        <f>IF(AND($L122&lt;=$P$2,27&lt;=$P$2),INDEX(WH_Backend!$DZ$6:$IO$125,$L122,27),0)</f>
        <v>0</v>
      </c>
      <c r="AN122">
        <f>IF(AND($L122&lt;=$P$2,28&lt;=$P$2),INDEX(WH_Backend!$DZ$6:$IO$125,$L122,28),0)</f>
        <v>0</v>
      </c>
      <c r="AO122">
        <f>IF(AND($L122&lt;=$P$2,29&lt;=$P$2),INDEX(WH_Backend!$DZ$6:$IO$125,$L122,29),0)</f>
        <v>0</v>
      </c>
      <c r="AP122">
        <f>IF(AND($L122&lt;=$P$2,30&lt;=$P$2),INDEX(WH_Backend!$DZ$6:$IO$125,$L122,30),0)</f>
        <v>0</v>
      </c>
      <c r="AQ122">
        <f>IF(AND($L122&lt;=$P$2,31&lt;=$P$2),INDEX(WH_Backend!$DZ$6:$IO$125,$L122,31),0)</f>
        <v>0</v>
      </c>
      <c r="AR122">
        <f>IF(AND($L122&lt;=$P$2,32&lt;=$P$2),INDEX(WH_Backend!$DZ$6:$IO$125,$L122,32),0)</f>
        <v>0</v>
      </c>
      <c r="AS122">
        <f>IF(AND($L122&lt;=$P$2,33&lt;=$P$2),INDEX(WH_Backend!$DZ$6:$IO$125,$L122,33),0)</f>
        <v>0</v>
      </c>
      <c r="AT122">
        <f>IF(AND($L122&lt;=$P$2,34&lt;=$P$2),INDEX(WH_Backend!$DZ$6:$IO$125,$L122,34),0)</f>
        <v>0</v>
      </c>
      <c r="AU122">
        <f>IF(AND($L122&lt;=$P$2,35&lt;=$P$2),INDEX(WH_Backend!$DZ$6:$IO$125,$L122,35),0)</f>
        <v>0</v>
      </c>
      <c r="AV122">
        <f>IF(AND($L122&lt;=$P$2,36&lt;=$P$2),INDEX(WH_Backend!$DZ$6:$IO$125,$L122,36),0)</f>
        <v>0</v>
      </c>
      <c r="AW122">
        <f>IF(AND($L122&lt;=$P$2,37&lt;=$P$2),INDEX(WH_Backend!$DZ$6:$IO$125,$L122,37),0)</f>
        <v>0</v>
      </c>
      <c r="AX122">
        <f>IF(AND($L122&lt;=$P$2,38&lt;=$P$2),INDEX(WH_Backend!$DZ$6:$IO$125,$L122,38),0)</f>
        <v>0</v>
      </c>
      <c r="AY122">
        <f>IF(AND($L122&lt;=$P$2,39&lt;=$P$2),INDEX(WH_Backend!$DZ$6:$IO$125,$L122,39),0)</f>
        <v>0</v>
      </c>
      <c r="AZ122">
        <f>IF(AND($L122&lt;=$P$2,40&lt;=$P$2),INDEX(WH_Backend!$DZ$6:$IO$125,$L122,40),0)</f>
        <v>0</v>
      </c>
      <c r="BA122">
        <f>IF(AND($L122&lt;=$P$2,41&lt;=$P$2),INDEX(WH_Backend!$DZ$6:$IO$125,$L122,41),0)</f>
        <v>0</v>
      </c>
      <c r="BB122">
        <f>IF(AND($L122&lt;=$P$2,42&lt;=$P$2),INDEX(WH_Backend!$DZ$6:$IO$125,$L122,42),0)</f>
        <v>0</v>
      </c>
      <c r="BC122">
        <f>IF(AND($L122&lt;=$P$2,43&lt;=$P$2),INDEX(WH_Backend!$DZ$6:$IO$125,$L122,43),0)</f>
        <v>0</v>
      </c>
      <c r="BD122">
        <f>IF(AND($L122&lt;=$P$2,44&lt;=$P$2),INDEX(WH_Backend!$DZ$6:$IO$125,$L122,44),0)</f>
        <v>0</v>
      </c>
      <c r="BE122">
        <f>IF(AND($L122&lt;=$P$2,45&lt;=$P$2),INDEX(WH_Backend!$DZ$6:$IO$125,$L122,45),0)</f>
        <v>0</v>
      </c>
      <c r="BF122">
        <f>IF(AND($L122&lt;=$P$2,46&lt;=$P$2),INDEX(WH_Backend!$DZ$6:$IO$125,$L122,46),0)</f>
        <v>0</v>
      </c>
      <c r="BG122">
        <f>IF(AND($L122&lt;=$P$2,47&lt;=$P$2),INDEX(WH_Backend!$DZ$6:$IO$125,$L122,47),0)</f>
        <v>0</v>
      </c>
      <c r="BH122">
        <f>IF(AND($L122&lt;=$P$2,48&lt;=$P$2),INDEX(WH_Backend!$DZ$6:$IO$125,$L122,48),0)</f>
        <v>0</v>
      </c>
      <c r="BI122">
        <f>IF(AND($L122&lt;=$P$2,49&lt;=$P$2),INDEX(WH_Backend!$DZ$6:$IO$125,$L122,49),0)</f>
        <v>0</v>
      </c>
      <c r="BJ122">
        <f>IF(AND($L122&lt;=$P$2,50&lt;=$P$2),INDEX(WH_Backend!$DZ$6:$IO$125,$L122,50),0)</f>
        <v>0</v>
      </c>
      <c r="BK122">
        <f>IF(AND($L122&lt;=$P$2,51&lt;=$P$2),INDEX(WH_Backend!$DZ$6:$IO$125,$L122,51),0)</f>
        <v>0</v>
      </c>
      <c r="BL122">
        <f>IF(AND($L122&lt;=$P$2,52&lt;=$P$2),INDEX(WH_Backend!$DZ$6:$IO$125,$L122,52),0)</f>
        <v>0</v>
      </c>
      <c r="BM122">
        <f>IF(AND($L122&lt;=$P$2,53&lt;=$P$2),INDEX(WH_Backend!$DZ$6:$IO$125,$L122,53),0)</f>
        <v>0</v>
      </c>
      <c r="BN122">
        <f>IF(AND($L122&lt;=$P$2,54&lt;=$P$2),INDEX(WH_Backend!$DZ$6:$IO$125,$L122,54),0)</f>
        <v>0</v>
      </c>
      <c r="BO122">
        <f>IF(AND($L122&lt;=$P$2,55&lt;=$P$2),INDEX(WH_Backend!$DZ$6:$IO$125,$L122,55),0)</f>
        <v>0</v>
      </c>
      <c r="BP122">
        <f>IF(AND($L122&lt;=$P$2,56&lt;=$P$2),INDEX(WH_Backend!$DZ$6:$IO$125,$L122,56),0)</f>
        <v>0</v>
      </c>
      <c r="BQ122">
        <f>IF(AND($L122&lt;=$P$2,57&lt;=$P$2),INDEX(WH_Backend!$DZ$6:$IO$125,$L122,57),0)</f>
        <v>0</v>
      </c>
      <c r="BR122">
        <f>IF(AND($L122&lt;=$P$2,58&lt;=$P$2),INDEX(WH_Backend!$DZ$6:$IO$125,$L122,58),0)</f>
        <v>0</v>
      </c>
      <c r="BS122">
        <f>IF(AND($L122&lt;=$P$2,59&lt;=$P$2),INDEX(WH_Backend!$DZ$6:$IO$125,$L122,59),0)</f>
        <v>0</v>
      </c>
      <c r="BT122">
        <f>IF(AND($L122&lt;=$P$2,60&lt;=$P$2),INDEX(WH_Backend!$DZ$6:$IO$125,$L122,60),0)</f>
        <v>0</v>
      </c>
      <c r="BU122">
        <f>IF(AND($L122&lt;=$P$2,61&lt;=$P$2),INDEX(WH_Backend!$DZ$6:$IO$125,$L122,61),0)</f>
        <v>0</v>
      </c>
      <c r="BV122">
        <f>IF(AND($L122&lt;=$P$2,62&lt;=$P$2),INDEX(WH_Backend!$DZ$6:$IO$125,$L122,62),0)</f>
        <v>0</v>
      </c>
      <c r="BW122">
        <f>IF(AND($L122&lt;=$P$2,63&lt;=$P$2),INDEX(WH_Backend!$DZ$6:$IO$125,$L122,63),0)</f>
        <v>0</v>
      </c>
      <c r="BX122">
        <f>IF(AND($L122&lt;=$P$2,64&lt;=$P$2),INDEX(WH_Backend!$DZ$6:$IO$125,$L122,64),0)</f>
        <v>0</v>
      </c>
      <c r="BY122">
        <f>IF(AND($L122&lt;=$P$2,65&lt;=$P$2),INDEX(WH_Backend!$DZ$6:$IO$125,$L122,65),0)</f>
        <v>0</v>
      </c>
      <c r="BZ122">
        <f>IF(AND($L122&lt;=$P$2,66&lt;=$P$2),INDEX(WH_Backend!$DZ$6:$IO$125,$L122,66),0)</f>
        <v>0</v>
      </c>
      <c r="CA122">
        <f>IF(AND($L122&lt;=$P$2,67&lt;=$P$2),INDEX(WH_Backend!$DZ$6:$IO$125,$L122,67),0)</f>
        <v>0</v>
      </c>
      <c r="CB122">
        <f>IF(AND($L122&lt;=$P$2,68&lt;=$P$2),INDEX(WH_Backend!$DZ$6:$IO$125,$L122,68),0)</f>
        <v>0</v>
      </c>
      <c r="CC122">
        <f>IF(AND($L122&lt;=$P$2,69&lt;=$P$2),INDEX(WH_Backend!$DZ$6:$IO$125,$L122,69),0)</f>
        <v>0</v>
      </c>
      <c r="CD122">
        <f>IF(AND($L122&lt;=$P$2,70&lt;=$P$2),INDEX(WH_Backend!$DZ$6:$IO$125,$L122,70),0)</f>
        <v>0</v>
      </c>
      <c r="CE122">
        <f>IF(AND($L122&lt;=$P$2,71&lt;=$P$2),INDEX(WH_Backend!$DZ$6:$IO$125,$L122,71),0)</f>
        <v>0</v>
      </c>
      <c r="CF122">
        <f>IF(AND($L122&lt;=$P$2,72&lt;=$P$2),INDEX(WH_Backend!$DZ$6:$IO$125,$L122,72),0)</f>
        <v>0</v>
      </c>
      <c r="CG122">
        <f>IF(AND($L122&lt;=$P$2,73&lt;=$P$2),INDEX(WH_Backend!$DZ$6:$IO$125,$L122,73),0)</f>
        <v>0</v>
      </c>
      <c r="CH122">
        <f>IF(AND($L122&lt;=$P$2,74&lt;=$P$2),INDEX(WH_Backend!$DZ$6:$IO$125,$L122,74),0)</f>
        <v>0</v>
      </c>
      <c r="CI122">
        <f>IF(AND($L122&lt;=$P$2,75&lt;=$P$2),INDEX(WH_Backend!$DZ$6:$IO$125,$L122,75),0)</f>
        <v>0</v>
      </c>
      <c r="CJ122">
        <f>IF(AND($L122&lt;=$P$2,76&lt;=$P$2),INDEX(WH_Backend!$DZ$6:$IO$125,$L122,76),0)</f>
        <v>0</v>
      </c>
      <c r="CK122">
        <f>IF(AND($L122&lt;=$P$2,77&lt;=$P$2),INDEX(WH_Backend!$DZ$6:$IO$125,$L122,77),0)</f>
        <v>0</v>
      </c>
      <c r="CL122">
        <f>IF(AND($L122&lt;=$P$2,78&lt;=$P$2),INDEX(WH_Backend!$DZ$6:$IO$125,$L122,78),0)</f>
        <v>0</v>
      </c>
      <c r="CM122">
        <f>IF(AND($L122&lt;=$P$2,79&lt;=$P$2),INDEX(WH_Backend!$DZ$6:$IO$125,$L122,79),0)</f>
        <v>0</v>
      </c>
      <c r="CN122">
        <f>IF(AND($L122&lt;=$P$2,80&lt;=$P$2),INDEX(WH_Backend!$DZ$6:$IO$125,$L122,80),0)</f>
        <v>0</v>
      </c>
      <c r="CO122">
        <f>IF(AND($L122&lt;=$P$2,81&lt;=$P$2),INDEX(WH_Backend!$DZ$6:$IO$125,$L122,81),0)</f>
        <v>0</v>
      </c>
      <c r="CP122">
        <f>IF(AND($L122&lt;=$P$2,82&lt;=$P$2),INDEX(WH_Backend!$DZ$6:$IO$125,$L122,82),0)</f>
        <v>0</v>
      </c>
      <c r="CQ122">
        <f>IF(AND($L122&lt;=$P$2,83&lt;=$P$2),INDEX(WH_Backend!$DZ$6:$IO$125,$L122,83),0)</f>
        <v>0</v>
      </c>
      <c r="CR122">
        <f>IF(AND($L122&lt;=$P$2,84&lt;=$P$2),INDEX(WH_Backend!$DZ$6:$IO$125,$L122,84),0)</f>
        <v>0</v>
      </c>
      <c r="CS122">
        <f>IF(AND($L122&lt;=$P$2,85&lt;=$P$2),INDEX(WH_Backend!$DZ$6:$IO$125,$L122,85),0)</f>
        <v>0</v>
      </c>
      <c r="CT122">
        <f>IF(AND($L122&lt;=$P$2,86&lt;=$P$2),INDEX(WH_Backend!$DZ$6:$IO$125,$L122,86),0)</f>
        <v>0</v>
      </c>
      <c r="CU122">
        <f>IF(AND($L122&lt;=$P$2,87&lt;=$P$2),INDEX(WH_Backend!$DZ$6:$IO$125,$L122,87),0)</f>
        <v>0</v>
      </c>
      <c r="CV122">
        <f>IF(AND($L122&lt;=$P$2,88&lt;=$P$2),INDEX(WH_Backend!$DZ$6:$IO$125,$L122,88),0)</f>
        <v>0</v>
      </c>
      <c r="CW122">
        <f>IF(AND($L122&lt;=$P$2,89&lt;=$P$2),INDEX(WH_Backend!$DZ$6:$IO$125,$L122,89),0)</f>
        <v>0</v>
      </c>
      <c r="CX122">
        <f>IF(AND($L122&lt;=$P$2,90&lt;=$P$2),INDEX(WH_Backend!$DZ$6:$IO$125,$L122,90),0)</f>
        <v>0</v>
      </c>
      <c r="CY122">
        <f>IF(AND($L122&lt;=$P$2,91&lt;=$P$2),INDEX(WH_Backend!$DZ$6:$IO$125,$L122,91),0)</f>
        <v>0</v>
      </c>
      <c r="CZ122">
        <f>IF(AND($L122&lt;=$P$2,92&lt;=$P$2),INDEX(WH_Backend!$DZ$6:$IO$125,$L122,92),0)</f>
        <v>0</v>
      </c>
      <c r="DA122">
        <f>IF(AND($L122&lt;=$P$2,93&lt;=$P$2),INDEX(WH_Backend!$DZ$6:$IO$125,$L122,93),0)</f>
        <v>0</v>
      </c>
      <c r="DB122">
        <f>IF(AND($L122&lt;=$P$2,94&lt;=$P$2),INDEX(WH_Backend!$DZ$6:$IO$125,$L122,94),0)</f>
        <v>0</v>
      </c>
      <c r="DC122">
        <f>IF(AND($L122&lt;=$P$2,95&lt;=$P$2),INDEX(WH_Backend!$DZ$6:$IO$125,$L122,95),0)</f>
        <v>0</v>
      </c>
      <c r="DD122">
        <f>IF(AND($L122&lt;=$P$2,96&lt;=$P$2),INDEX(WH_Backend!$DZ$6:$IO$125,$L122,96),0)</f>
        <v>0</v>
      </c>
      <c r="DE122">
        <f>IF(AND($L122&lt;=$P$2,97&lt;=$P$2),INDEX(WH_Backend!$DZ$6:$IO$125,$L122,97),0)</f>
        <v>0</v>
      </c>
      <c r="DF122">
        <f>IF(AND($L122&lt;=$P$2,98&lt;=$P$2),INDEX(WH_Backend!$DZ$6:$IO$125,$L122,98),0)</f>
        <v>0</v>
      </c>
      <c r="DG122">
        <f>IF(AND($L122&lt;=$P$2,99&lt;=$P$2),INDEX(WH_Backend!$DZ$6:$IO$125,$L122,99),0)</f>
        <v>0</v>
      </c>
      <c r="DH122">
        <f>IF(AND($L122&lt;=$P$2,100&lt;=$P$2),INDEX(WH_Backend!$DZ$6:$IO$125,$L122,100),0)</f>
        <v>0</v>
      </c>
      <c r="DI122">
        <f>IF(AND($L122&lt;=$P$2,101&lt;=$P$2),INDEX(WH_Backend!$DZ$6:$IO$125,$L122,101),0)</f>
        <v>0</v>
      </c>
      <c r="DJ122">
        <f>IF(AND($L122&lt;=$P$2,102&lt;=$P$2),INDEX(WH_Backend!$DZ$6:$IO$125,$L122,102),0)</f>
        <v>0</v>
      </c>
      <c r="DK122">
        <f>IF(AND($L122&lt;=$P$2,103&lt;=$P$2),INDEX(WH_Backend!$DZ$6:$IO$125,$L122,103),0)</f>
        <v>0</v>
      </c>
      <c r="DL122">
        <f>IF(AND($L122&lt;=$P$2,104&lt;=$P$2),INDEX(WH_Backend!$DZ$6:$IO$125,$L122,104),0)</f>
        <v>0</v>
      </c>
      <c r="DM122">
        <f>IF(AND($L122&lt;=$P$2,105&lt;=$P$2),INDEX(WH_Backend!$DZ$6:$IO$125,$L122,105),0)</f>
        <v>0</v>
      </c>
      <c r="DN122">
        <f>IF(AND($L122&lt;=$P$2,106&lt;=$P$2),INDEX(WH_Backend!$DZ$6:$IO$125,$L122,106),0)</f>
        <v>0</v>
      </c>
      <c r="DO122">
        <f>IF(AND($L122&lt;=$P$2,107&lt;=$P$2),INDEX(WH_Backend!$DZ$6:$IO$125,$L122,107),0)</f>
        <v>0</v>
      </c>
      <c r="DP122">
        <f>IF(AND($L122&lt;=$P$2,108&lt;=$P$2),INDEX(WH_Backend!$DZ$6:$IO$125,$L122,108),0)</f>
        <v>0</v>
      </c>
      <c r="DQ122">
        <f>IF(AND($L122&lt;=$P$2,109&lt;=$P$2),INDEX(WH_Backend!$DZ$6:$IO$125,$L122,109),0)</f>
        <v>0</v>
      </c>
      <c r="DR122">
        <f>IF(AND($L122&lt;=$P$2,110&lt;=$P$2),INDEX(WH_Backend!$DZ$6:$IO$125,$L122,110),0)</f>
        <v>0</v>
      </c>
      <c r="DS122">
        <f>IF(AND($L122&lt;=$P$2,111&lt;=$P$2),INDEX(WH_Backend!$DZ$6:$IO$125,$L122,111),0)</f>
        <v>0</v>
      </c>
      <c r="DT122">
        <f>IF(AND($L122&lt;=$P$2,112&lt;=$P$2),INDEX(WH_Backend!$DZ$6:$IO$125,$L122,112),0)</f>
        <v>0</v>
      </c>
      <c r="DU122">
        <f>IF(AND($L122&lt;=$P$2,113&lt;=$P$2),INDEX(WH_Backend!$DZ$6:$IO$125,$L122,113),0)</f>
        <v>0</v>
      </c>
      <c r="DV122">
        <f>IF(AND($L122&lt;=$P$2,114&lt;=$P$2),INDEX(WH_Backend!$DZ$6:$IO$125,$L122,114),0)</f>
        <v>0</v>
      </c>
      <c r="DW122">
        <f>IF(AND($L122&lt;=$P$2,115&lt;=$P$2),INDEX(WH_Backend!$DZ$6:$IO$125,$L122,115),0)</f>
        <v>0</v>
      </c>
      <c r="DX122">
        <f>IF(AND($L122&lt;=$P$2,116&lt;=$P$2),INDEX(WH_Backend!$DZ$6:$IO$125,$L122,116),0)</f>
        <v>0</v>
      </c>
      <c r="DY122">
        <f>IF(AND($L122&lt;=$P$2,117&lt;=$P$2),INDEX(WH_Backend!$DZ$6:$IO$125,$L122,117),0)</f>
        <v>0</v>
      </c>
      <c r="DZ122">
        <f>IF(AND($L122&lt;=$P$2,118&lt;=$P$2),INDEX(WH_Backend!$DZ$6:$IO$125,$L122,118),0)</f>
        <v>0</v>
      </c>
      <c r="EA122">
        <f>IF(AND($L122&lt;=$P$2,119&lt;=$P$2),INDEX(WH_Backend!$DZ$6:$IO$125,$L122,119),0)</f>
        <v>0</v>
      </c>
      <c r="EB122">
        <f>IF(AND($L122&lt;=$P$2,120&lt;=$P$2),INDEX(WH_Backend!$DZ$6:$IO$125,$L122,120),0)</f>
        <v>0</v>
      </c>
    </row>
    <row r="123" spans="1:132" ht="15">
      <c r="A123" s="25">
        <f>IF(L123&lt;=$P$2,INDEX(WH_Backend!$E$6:$E$125,L123),0)</f>
        <v>0</v>
      </c>
      <c r="B123" s="25">
        <f t="array" ref="B123">IF(L123&lt;=$P$2,MMULT(M248:INDEX(M248:EF248,$P$2),$A$6:INDEX($A$6:$A$125,$P$2)),0)</f>
        <v>0</v>
      </c>
      <c r="C123" s="25">
        <f t="shared" si="3"/>
        <v>0</v>
      </c>
      <c r="E123" t="str">
        <f>IF(L123&lt;=$P$2,Inputs!A123,"")</f>
        <v/>
      </c>
      <c r="F123" s="25" t="str">
        <f>IF(L123&lt;=$P$2,Inputs!D123,"")</f>
        <v/>
      </c>
      <c r="G123" s="25" t="str">
        <f t="shared" si="5"/>
        <v/>
      </c>
      <c r="J123" t="str">
        <f>IF($L123&lt;=$E$2,WH_Numerical!$F123,"")</f>
        <v/>
      </c>
      <c r="L123" s="10">
        <v>118</v>
      </c>
      <c r="M123">
        <f>IF(AND($L123&lt;=$P$2,1&lt;=$P$2),INDEX(WH_Backend!$DZ$6:$IO$125,$L123,1),0)</f>
        <v>0</v>
      </c>
      <c r="N123">
        <f>IF(AND($L123&lt;=$P$2,2&lt;=$P$2),INDEX(WH_Backend!$DZ$6:$IO$125,$L123,2),0)</f>
        <v>0</v>
      </c>
      <c r="O123">
        <f>IF(AND($L123&lt;=$P$2,3&lt;=$P$2),INDEX(WH_Backend!$DZ$6:$IO$125,$L123,3),0)</f>
        <v>0</v>
      </c>
      <c r="P123">
        <f>IF(AND($L123&lt;=$P$2,4&lt;=$P$2),INDEX(WH_Backend!$DZ$6:$IO$125,$L123,4),0)</f>
        <v>0</v>
      </c>
      <c r="Q123">
        <f>IF(AND($L123&lt;=$P$2,5&lt;=$P$2),INDEX(WH_Backend!$DZ$6:$IO$125,$L123,5),0)</f>
        <v>0</v>
      </c>
      <c r="R123">
        <f>IF(AND($L123&lt;=$P$2,6&lt;=$P$2),INDEX(WH_Backend!$DZ$6:$IO$125,$L123,6),0)</f>
        <v>0</v>
      </c>
      <c r="S123">
        <f>IF(AND($L123&lt;=$P$2,7&lt;=$P$2),INDEX(WH_Backend!$DZ$6:$IO$125,$L123,7),0)</f>
        <v>0</v>
      </c>
      <c r="T123">
        <f>IF(AND($L123&lt;=$P$2,8&lt;=$P$2),INDEX(WH_Backend!$DZ$6:$IO$125,$L123,8),0)</f>
        <v>0</v>
      </c>
      <c r="U123">
        <f>IF(AND($L123&lt;=$P$2,9&lt;=$P$2),INDEX(WH_Backend!$DZ$6:$IO$125,$L123,9),0)</f>
        <v>0</v>
      </c>
      <c r="V123">
        <f>IF(AND($L123&lt;=$P$2,10&lt;=$P$2),INDEX(WH_Backend!$DZ$6:$IO$125,$L123,10),0)</f>
        <v>0</v>
      </c>
      <c r="W123">
        <f>IF(AND($L123&lt;=$P$2,11&lt;=$P$2),INDEX(WH_Backend!$DZ$6:$IO$125,$L123,11),0)</f>
        <v>0</v>
      </c>
      <c r="X123">
        <f>IF(AND($L123&lt;=$P$2,12&lt;=$P$2),INDEX(WH_Backend!$DZ$6:$IO$125,$L123,12),0)</f>
        <v>0</v>
      </c>
      <c r="Y123">
        <f>IF(AND($L123&lt;=$P$2,13&lt;=$P$2),INDEX(WH_Backend!$DZ$6:$IO$125,$L123,13),0)</f>
        <v>0</v>
      </c>
      <c r="Z123">
        <f>IF(AND($L123&lt;=$P$2,14&lt;=$P$2),INDEX(WH_Backend!$DZ$6:$IO$125,$L123,14),0)</f>
        <v>0</v>
      </c>
      <c r="AA123">
        <f>IF(AND($L123&lt;=$P$2,15&lt;=$P$2),INDEX(WH_Backend!$DZ$6:$IO$125,$L123,15),0)</f>
        <v>0</v>
      </c>
      <c r="AB123">
        <f>IF(AND($L123&lt;=$P$2,16&lt;=$P$2),INDEX(WH_Backend!$DZ$6:$IO$125,$L123,16),0)</f>
        <v>0</v>
      </c>
      <c r="AC123">
        <f>IF(AND($L123&lt;=$P$2,17&lt;=$P$2),INDEX(WH_Backend!$DZ$6:$IO$125,$L123,17),0)</f>
        <v>0</v>
      </c>
      <c r="AD123">
        <f>IF(AND($L123&lt;=$P$2,18&lt;=$P$2),INDEX(WH_Backend!$DZ$6:$IO$125,$L123,18),0)</f>
        <v>0</v>
      </c>
      <c r="AE123">
        <f>IF(AND($L123&lt;=$P$2,19&lt;=$P$2),INDEX(WH_Backend!$DZ$6:$IO$125,$L123,19),0)</f>
        <v>0</v>
      </c>
      <c r="AF123">
        <f>IF(AND($L123&lt;=$P$2,20&lt;=$P$2),INDEX(WH_Backend!$DZ$6:$IO$125,$L123,20),0)</f>
        <v>0</v>
      </c>
      <c r="AG123">
        <f>IF(AND($L123&lt;=$P$2,21&lt;=$P$2),INDEX(WH_Backend!$DZ$6:$IO$125,$L123,21),0)</f>
        <v>0</v>
      </c>
      <c r="AH123">
        <f>IF(AND($L123&lt;=$P$2,22&lt;=$P$2),INDEX(WH_Backend!$DZ$6:$IO$125,$L123,22),0)</f>
        <v>0</v>
      </c>
      <c r="AI123">
        <f>IF(AND($L123&lt;=$P$2,23&lt;=$P$2),INDEX(WH_Backend!$DZ$6:$IO$125,$L123,23),0)</f>
        <v>0</v>
      </c>
      <c r="AJ123">
        <f>IF(AND($L123&lt;=$P$2,24&lt;=$P$2),INDEX(WH_Backend!$DZ$6:$IO$125,$L123,24),0)</f>
        <v>0</v>
      </c>
      <c r="AK123">
        <f>IF(AND($L123&lt;=$P$2,25&lt;=$P$2),INDEX(WH_Backend!$DZ$6:$IO$125,$L123,25),0)</f>
        <v>0</v>
      </c>
      <c r="AL123">
        <f>IF(AND($L123&lt;=$P$2,26&lt;=$P$2),INDEX(WH_Backend!$DZ$6:$IO$125,$L123,26),0)</f>
        <v>0</v>
      </c>
      <c r="AM123">
        <f>IF(AND($L123&lt;=$P$2,27&lt;=$P$2),INDEX(WH_Backend!$DZ$6:$IO$125,$L123,27),0)</f>
        <v>0</v>
      </c>
      <c r="AN123">
        <f>IF(AND($L123&lt;=$P$2,28&lt;=$P$2),INDEX(WH_Backend!$DZ$6:$IO$125,$L123,28),0)</f>
        <v>0</v>
      </c>
      <c r="AO123">
        <f>IF(AND($L123&lt;=$P$2,29&lt;=$P$2),INDEX(WH_Backend!$DZ$6:$IO$125,$L123,29),0)</f>
        <v>0</v>
      </c>
      <c r="AP123">
        <f>IF(AND($L123&lt;=$P$2,30&lt;=$P$2),INDEX(WH_Backend!$DZ$6:$IO$125,$L123,30),0)</f>
        <v>0</v>
      </c>
      <c r="AQ123">
        <f>IF(AND($L123&lt;=$P$2,31&lt;=$P$2),INDEX(WH_Backend!$DZ$6:$IO$125,$L123,31),0)</f>
        <v>0</v>
      </c>
      <c r="AR123">
        <f>IF(AND($L123&lt;=$P$2,32&lt;=$P$2),INDEX(WH_Backend!$DZ$6:$IO$125,$L123,32),0)</f>
        <v>0</v>
      </c>
      <c r="AS123">
        <f>IF(AND($L123&lt;=$P$2,33&lt;=$P$2),INDEX(WH_Backend!$DZ$6:$IO$125,$L123,33),0)</f>
        <v>0</v>
      </c>
      <c r="AT123">
        <f>IF(AND($L123&lt;=$P$2,34&lt;=$P$2),INDEX(WH_Backend!$DZ$6:$IO$125,$L123,34),0)</f>
        <v>0</v>
      </c>
      <c r="AU123">
        <f>IF(AND($L123&lt;=$P$2,35&lt;=$P$2),INDEX(WH_Backend!$DZ$6:$IO$125,$L123,35),0)</f>
        <v>0</v>
      </c>
      <c r="AV123">
        <f>IF(AND($L123&lt;=$P$2,36&lt;=$P$2),INDEX(WH_Backend!$DZ$6:$IO$125,$L123,36),0)</f>
        <v>0</v>
      </c>
      <c r="AW123">
        <f>IF(AND($L123&lt;=$P$2,37&lt;=$P$2),INDEX(WH_Backend!$DZ$6:$IO$125,$L123,37),0)</f>
        <v>0</v>
      </c>
      <c r="AX123">
        <f>IF(AND($L123&lt;=$P$2,38&lt;=$P$2),INDEX(WH_Backend!$DZ$6:$IO$125,$L123,38),0)</f>
        <v>0</v>
      </c>
      <c r="AY123">
        <f>IF(AND($L123&lt;=$P$2,39&lt;=$P$2),INDEX(WH_Backend!$DZ$6:$IO$125,$L123,39),0)</f>
        <v>0</v>
      </c>
      <c r="AZ123">
        <f>IF(AND($L123&lt;=$P$2,40&lt;=$P$2),INDEX(WH_Backend!$DZ$6:$IO$125,$L123,40),0)</f>
        <v>0</v>
      </c>
      <c r="BA123">
        <f>IF(AND($L123&lt;=$P$2,41&lt;=$P$2),INDEX(WH_Backend!$DZ$6:$IO$125,$L123,41),0)</f>
        <v>0</v>
      </c>
      <c r="BB123">
        <f>IF(AND($L123&lt;=$P$2,42&lt;=$P$2),INDEX(WH_Backend!$DZ$6:$IO$125,$L123,42),0)</f>
        <v>0</v>
      </c>
      <c r="BC123">
        <f>IF(AND($L123&lt;=$P$2,43&lt;=$P$2),INDEX(WH_Backend!$DZ$6:$IO$125,$L123,43),0)</f>
        <v>0</v>
      </c>
      <c r="BD123">
        <f>IF(AND($L123&lt;=$P$2,44&lt;=$P$2),INDEX(WH_Backend!$DZ$6:$IO$125,$L123,44),0)</f>
        <v>0</v>
      </c>
      <c r="BE123">
        <f>IF(AND($L123&lt;=$P$2,45&lt;=$P$2),INDEX(WH_Backend!$DZ$6:$IO$125,$L123,45),0)</f>
        <v>0</v>
      </c>
      <c r="BF123">
        <f>IF(AND($L123&lt;=$P$2,46&lt;=$P$2),INDEX(WH_Backend!$DZ$6:$IO$125,$L123,46),0)</f>
        <v>0</v>
      </c>
      <c r="BG123">
        <f>IF(AND($L123&lt;=$P$2,47&lt;=$P$2),INDEX(WH_Backend!$DZ$6:$IO$125,$L123,47),0)</f>
        <v>0</v>
      </c>
      <c r="BH123">
        <f>IF(AND($L123&lt;=$P$2,48&lt;=$P$2),INDEX(WH_Backend!$DZ$6:$IO$125,$L123,48),0)</f>
        <v>0</v>
      </c>
      <c r="BI123">
        <f>IF(AND($L123&lt;=$P$2,49&lt;=$P$2),INDEX(WH_Backend!$DZ$6:$IO$125,$L123,49),0)</f>
        <v>0</v>
      </c>
      <c r="BJ123">
        <f>IF(AND($L123&lt;=$P$2,50&lt;=$P$2),INDEX(WH_Backend!$DZ$6:$IO$125,$L123,50),0)</f>
        <v>0</v>
      </c>
      <c r="BK123">
        <f>IF(AND($L123&lt;=$P$2,51&lt;=$P$2),INDEX(WH_Backend!$DZ$6:$IO$125,$L123,51),0)</f>
        <v>0</v>
      </c>
      <c r="BL123">
        <f>IF(AND($L123&lt;=$P$2,52&lt;=$P$2),INDEX(WH_Backend!$DZ$6:$IO$125,$L123,52),0)</f>
        <v>0</v>
      </c>
      <c r="BM123">
        <f>IF(AND($L123&lt;=$P$2,53&lt;=$P$2),INDEX(WH_Backend!$DZ$6:$IO$125,$L123,53),0)</f>
        <v>0</v>
      </c>
      <c r="BN123">
        <f>IF(AND($L123&lt;=$P$2,54&lt;=$P$2),INDEX(WH_Backend!$DZ$6:$IO$125,$L123,54),0)</f>
        <v>0</v>
      </c>
      <c r="BO123">
        <f>IF(AND($L123&lt;=$P$2,55&lt;=$P$2),INDEX(WH_Backend!$DZ$6:$IO$125,$L123,55),0)</f>
        <v>0</v>
      </c>
      <c r="BP123">
        <f>IF(AND($L123&lt;=$P$2,56&lt;=$P$2),INDEX(WH_Backend!$DZ$6:$IO$125,$L123,56),0)</f>
        <v>0</v>
      </c>
      <c r="BQ123">
        <f>IF(AND($L123&lt;=$P$2,57&lt;=$P$2),INDEX(WH_Backend!$DZ$6:$IO$125,$L123,57),0)</f>
        <v>0</v>
      </c>
      <c r="BR123">
        <f>IF(AND($L123&lt;=$P$2,58&lt;=$P$2),INDEX(WH_Backend!$DZ$6:$IO$125,$L123,58),0)</f>
        <v>0</v>
      </c>
      <c r="BS123">
        <f>IF(AND($L123&lt;=$P$2,59&lt;=$P$2),INDEX(WH_Backend!$DZ$6:$IO$125,$L123,59),0)</f>
        <v>0</v>
      </c>
      <c r="BT123">
        <f>IF(AND($L123&lt;=$P$2,60&lt;=$P$2),INDEX(WH_Backend!$DZ$6:$IO$125,$L123,60),0)</f>
        <v>0</v>
      </c>
      <c r="BU123">
        <f>IF(AND($L123&lt;=$P$2,61&lt;=$P$2),INDEX(WH_Backend!$DZ$6:$IO$125,$L123,61),0)</f>
        <v>0</v>
      </c>
      <c r="BV123">
        <f>IF(AND($L123&lt;=$P$2,62&lt;=$P$2),INDEX(WH_Backend!$DZ$6:$IO$125,$L123,62),0)</f>
        <v>0</v>
      </c>
      <c r="BW123">
        <f>IF(AND($L123&lt;=$P$2,63&lt;=$P$2),INDEX(WH_Backend!$DZ$6:$IO$125,$L123,63),0)</f>
        <v>0</v>
      </c>
      <c r="BX123">
        <f>IF(AND($L123&lt;=$P$2,64&lt;=$P$2),INDEX(WH_Backend!$DZ$6:$IO$125,$L123,64),0)</f>
        <v>0</v>
      </c>
      <c r="BY123">
        <f>IF(AND($L123&lt;=$P$2,65&lt;=$P$2),INDEX(WH_Backend!$DZ$6:$IO$125,$L123,65),0)</f>
        <v>0</v>
      </c>
      <c r="BZ123">
        <f>IF(AND($L123&lt;=$P$2,66&lt;=$P$2),INDEX(WH_Backend!$DZ$6:$IO$125,$L123,66),0)</f>
        <v>0</v>
      </c>
      <c r="CA123">
        <f>IF(AND($L123&lt;=$P$2,67&lt;=$P$2),INDEX(WH_Backend!$DZ$6:$IO$125,$L123,67),0)</f>
        <v>0</v>
      </c>
      <c r="CB123">
        <f>IF(AND($L123&lt;=$P$2,68&lt;=$P$2),INDEX(WH_Backend!$DZ$6:$IO$125,$L123,68),0)</f>
        <v>0</v>
      </c>
      <c r="CC123">
        <f>IF(AND($L123&lt;=$P$2,69&lt;=$P$2),INDEX(WH_Backend!$DZ$6:$IO$125,$L123,69),0)</f>
        <v>0</v>
      </c>
      <c r="CD123">
        <f>IF(AND($L123&lt;=$P$2,70&lt;=$P$2),INDEX(WH_Backend!$DZ$6:$IO$125,$L123,70),0)</f>
        <v>0</v>
      </c>
      <c r="CE123">
        <f>IF(AND($L123&lt;=$P$2,71&lt;=$P$2),INDEX(WH_Backend!$DZ$6:$IO$125,$L123,71),0)</f>
        <v>0</v>
      </c>
      <c r="CF123">
        <f>IF(AND($L123&lt;=$P$2,72&lt;=$P$2),INDEX(WH_Backend!$DZ$6:$IO$125,$L123,72),0)</f>
        <v>0</v>
      </c>
      <c r="CG123">
        <f>IF(AND($L123&lt;=$P$2,73&lt;=$P$2),INDEX(WH_Backend!$DZ$6:$IO$125,$L123,73),0)</f>
        <v>0</v>
      </c>
      <c r="CH123">
        <f>IF(AND($L123&lt;=$P$2,74&lt;=$P$2),INDEX(WH_Backend!$DZ$6:$IO$125,$L123,74),0)</f>
        <v>0</v>
      </c>
      <c r="CI123">
        <f>IF(AND($L123&lt;=$P$2,75&lt;=$P$2),INDEX(WH_Backend!$DZ$6:$IO$125,$L123,75),0)</f>
        <v>0</v>
      </c>
      <c r="CJ123">
        <f>IF(AND($L123&lt;=$P$2,76&lt;=$P$2),INDEX(WH_Backend!$DZ$6:$IO$125,$L123,76),0)</f>
        <v>0</v>
      </c>
      <c r="CK123">
        <f>IF(AND($L123&lt;=$P$2,77&lt;=$P$2),INDEX(WH_Backend!$DZ$6:$IO$125,$L123,77),0)</f>
        <v>0</v>
      </c>
      <c r="CL123">
        <f>IF(AND($L123&lt;=$P$2,78&lt;=$P$2),INDEX(WH_Backend!$DZ$6:$IO$125,$L123,78),0)</f>
        <v>0</v>
      </c>
      <c r="CM123">
        <f>IF(AND($L123&lt;=$P$2,79&lt;=$P$2),INDEX(WH_Backend!$DZ$6:$IO$125,$L123,79),0)</f>
        <v>0</v>
      </c>
      <c r="CN123">
        <f>IF(AND($L123&lt;=$P$2,80&lt;=$P$2),INDEX(WH_Backend!$DZ$6:$IO$125,$L123,80),0)</f>
        <v>0</v>
      </c>
      <c r="CO123">
        <f>IF(AND($L123&lt;=$P$2,81&lt;=$P$2),INDEX(WH_Backend!$DZ$6:$IO$125,$L123,81),0)</f>
        <v>0</v>
      </c>
      <c r="CP123">
        <f>IF(AND($L123&lt;=$P$2,82&lt;=$P$2),INDEX(WH_Backend!$DZ$6:$IO$125,$L123,82),0)</f>
        <v>0</v>
      </c>
      <c r="CQ123">
        <f>IF(AND($L123&lt;=$P$2,83&lt;=$P$2),INDEX(WH_Backend!$DZ$6:$IO$125,$L123,83),0)</f>
        <v>0</v>
      </c>
      <c r="CR123">
        <f>IF(AND($L123&lt;=$P$2,84&lt;=$P$2),INDEX(WH_Backend!$DZ$6:$IO$125,$L123,84),0)</f>
        <v>0</v>
      </c>
      <c r="CS123">
        <f>IF(AND($L123&lt;=$P$2,85&lt;=$P$2),INDEX(WH_Backend!$DZ$6:$IO$125,$L123,85),0)</f>
        <v>0</v>
      </c>
      <c r="CT123">
        <f>IF(AND($L123&lt;=$P$2,86&lt;=$P$2),INDEX(WH_Backend!$DZ$6:$IO$125,$L123,86),0)</f>
        <v>0</v>
      </c>
      <c r="CU123">
        <f>IF(AND($L123&lt;=$P$2,87&lt;=$P$2),INDEX(WH_Backend!$DZ$6:$IO$125,$L123,87),0)</f>
        <v>0</v>
      </c>
      <c r="CV123">
        <f>IF(AND($L123&lt;=$P$2,88&lt;=$P$2),INDEX(WH_Backend!$DZ$6:$IO$125,$L123,88),0)</f>
        <v>0</v>
      </c>
      <c r="CW123">
        <f>IF(AND($L123&lt;=$P$2,89&lt;=$P$2),INDEX(WH_Backend!$DZ$6:$IO$125,$L123,89),0)</f>
        <v>0</v>
      </c>
      <c r="CX123">
        <f>IF(AND($L123&lt;=$P$2,90&lt;=$P$2),INDEX(WH_Backend!$DZ$6:$IO$125,$L123,90),0)</f>
        <v>0</v>
      </c>
      <c r="CY123">
        <f>IF(AND($L123&lt;=$P$2,91&lt;=$P$2),INDEX(WH_Backend!$DZ$6:$IO$125,$L123,91),0)</f>
        <v>0</v>
      </c>
      <c r="CZ123">
        <f>IF(AND($L123&lt;=$P$2,92&lt;=$P$2),INDEX(WH_Backend!$DZ$6:$IO$125,$L123,92),0)</f>
        <v>0</v>
      </c>
      <c r="DA123">
        <f>IF(AND($L123&lt;=$P$2,93&lt;=$P$2),INDEX(WH_Backend!$DZ$6:$IO$125,$L123,93),0)</f>
        <v>0</v>
      </c>
      <c r="DB123">
        <f>IF(AND($L123&lt;=$P$2,94&lt;=$P$2),INDEX(WH_Backend!$DZ$6:$IO$125,$L123,94),0)</f>
        <v>0</v>
      </c>
      <c r="DC123">
        <f>IF(AND($L123&lt;=$P$2,95&lt;=$P$2),INDEX(WH_Backend!$DZ$6:$IO$125,$L123,95),0)</f>
        <v>0</v>
      </c>
      <c r="DD123">
        <f>IF(AND($L123&lt;=$P$2,96&lt;=$P$2),INDEX(WH_Backend!$DZ$6:$IO$125,$L123,96),0)</f>
        <v>0</v>
      </c>
      <c r="DE123">
        <f>IF(AND($L123&lt;=$P$2,97&lt;=$P$2),INDEX(WH_Backend!$DZ$6:$IO$125,$L123,97),0)</f>
        <v>0</v>
      </c>
      <c r="DF123">
        <f>IF(AND($L123&lt;=$P$2,98&lt;=$P$2),INDEX(WH_Backend!$DZ$6:$IO$125,$L123,98),0)</f>
        <v>0</v>
      </c>
      <c r="DG123">
        <f>IF(AND($L123&lt;=$P$2,99&lt;=$P$2),INDEX(WH_Backend!$DZ$6:$IO$125,$L123,99),0)</f>
        <v>0</v>
      </c>
      <c r="DH123">
        <f>IF(AND($L123&lt;=$P$2,100&lt;=$P$2),INDEX(WH_Backend!$DZ$6:$IO$125,$L123,100),0)</f>
        <v>0</v>
      </c>
      <c r="DI123">
        <f>IF(AND($L123&lt;=$P$2,101&lt;=$P$2),INDEX(WH_Backend!$DZ$6:$IO$125,$L123,101),0)</f>
        <v>0</v>
      </c>
      <c r="DJ123">
        <f>IF(AND($L123&lt;=$P$2,102&lt;=$P$2),INDEX(WH_Backend!$DZ$6:$IO$125,$L123,102),0)</f>
        <v>0</v>
      </c>
      <c r="DK123">
        <f>IF(AND($L123&lt;=$P$2,103&lt;=$P$2),INDEX(WH_Backend!$DZ$6:$IO$125,$L123,103),0)</f>
        <v>0</v>
      </c>
      <c r="DL123">
        <f>IF(AND($L123&lt;=$P$2,104&lt;=$P$2),INDEX(WH_Backend!$DZ$6:$IO$125,$L123,104),0)</f>
        <v>0</v>
      </c>
      <c r="DM123">
        <f>IF(AND($L123&lt;=$P$2,105&lt;=$P$2),INDEX(WH_Backend!$DZ$6:$IO$125,$L123,105),0)</f>
        <v>0</v>
      </c>
      <c r="DN123">
        <f>IF(AND($L123&lt;=$P$2,106&lt;=$P$2),INDEX(WH_Backend!$DZ$6:$IO$125,$L123,106),0)</f>
        <v>0</v>
      </c>
      <c r="DO123">
        <f>IF(AND($L123&lt;=$P$2,107&lt;=$P$2),INDEX(WH_Backend!$DZ$6:$IO$125,$L123,107),0)</f>
        <v>0</v>
      </c>
      <c r="DP123">
        <f>IF(AND($L123&lt;=$P$2,108&lt;=$P$2),INDEX(WH_Backend!$DZ$6:$IO$125,$L123,108),0)</f>
        <v>0</v>
      </c>
      <c r="DQ123">
        <f>IF(AND($L123&lt;=$P$2,109&lt;=$P$2),INDEX(WH_Backend!$DZ$6:$IO$125,$L123,109),0)</f>
        <v>0</v>
      </c>
      <c r="DR123">
        <f>IF(AND($L123&lt;=$P$2,110&lt;=$P$2),INDEX(WH_Backend!$DZ$6:$IO$125,$L123,110),0)</f>
        <v>0</v>
      </c>
      <c r="DS123">
        <f>IF(AND($L123&lt;=$P$2,111&lt;=$P$2),INDEX(WH_Backend!$DZ$6:$IO$125,$L123,111),0)</f>
        <v>0</v>
      </c>
      <c r="DT123">
        <f>IF(AND($L123&lt;=$P$2,112&lt;=$P$2),INDEX(WH_Backend!$DZ$6:$IO$125,$L123,112),0)</f>
        <v>0</v>
      </c>
      <c r="DU123">
        <f>IF(AND($L123&lt;=$P$2,113&lt;=$P$2),INDEX(WH_Backend!$DZ$6:$IO$125,$L123,113),0)</f>
        <v>0</v>
      </c>
      <c r="DV123">
        <f>IF(AND($L123&lt;=$P$2,114&lt;=$P$2),INDEX(WH_Backend!$DZ$6:$IO$125,$L123,114),0)</f>
        <v>0</v>
      </c>
      <c r="DW123">
        <f>IF(AND($L123&lt;=$P$2,115&lt;=$P$2),INDEX(WH_Backend!$DZ$6:$IO$125,$L123,115),0)</f>
        <v>0</v>
      </c>
      <c r="DX123">
        <f>IF(AND($L123&lt;=$P$2,116&lt;=$P$2),INDEX(WH_Backend!$DZ$6:$IO$125,$L123,116),0)</f>
        <v>0</v>
      </c>
      <c r="DY123">
        <f>IF(AND($L123&lt;=$P$2,117&lt;=$P$2),INDEX(WH_Backend!$DZ$6:$IO$125,$L123,117),0)</f>
        <v>0</v>
      </c>
      <c r="DZ123">
        <f>IF(AND($L123&lt;=$P$2,118&lt;=$P$2),INDEX(WH_Backend!$DZ$6:$IO$125,$L123,118),0)</f>
        <v>0</v>
      </c>
      <c r="EA123">
        <f>IF(AND($L123&lt;=$P$2,119&lt;=$P$2),INDEX(WH_Backend!$DZ$6:$IO$125,$L123,119),0)</f>
        <v>0</v>
      </c>
      <c r="EB123">
        <f>IF(AND($L123&lt;=$P$2,120&lt;=$P$2),INDEX(WH_Backend!$DZ$6:$IO$125,$L123,120),0)</f>
        <v>0</v>
      </c>
    </row>
    <row r="124" spans="1:132" ht="15">
      <c r="A124" s="25">
        <f>IF(L124&lt;=$P$2,INDEX(WH_Backend!$E$6:$E$125,L124),0)</f>
        <v>0</v>
      </c>
      <c r="B124" s="25">
        <f t="array" ref="B124">IF(L124&lt;=$P$2,MMULT(M249:INDEX(M249:EF249,$P$2),$A$6:INDEX($A$6:$A$125,$P$2)),0)</f>
        <v>0</v>
      </c>
      <c r="C124" s="25">
        <f t="shared" si="3"/>
        <v>0</v>
      </c>
      <c r="E124" t="str">
        <f>IF(L124&lt;=$P$2,Inputs!A124,"")</f>
        <v/>
      </c>
      <c r="F124" s="25" t="str">
        <f>IF(L124&lt;=$P$2,Inputs!D124,"")</f>
        <v/>
      </c>
      <c r="G124" s="25" t="str">
        <f t="shared" si="5"/>
        <v/>
      </c>
      <c r="J124" t="str">
        <f>IF($L124&lt;=$E$2,WH_Numerical!$F124,"")</f>
        <v/>
      </c>
      <c r="L124" s="10">
        <v>119</v>
      </c>
      <c r="M124">
        <f>IF(AND($L124&lt;=$P$2,1&lt;=$P$2),INDEX(WH_Backend!$DZ$6:$IO$125,$L124,1),0)</f>
        <v>0</v>
      </c>
      <c r="N124">
        <f>IF(AND($L124&lt;=$P$2,2&lt;=$P$2),INDEX(WH_Backend!$DZ$6:$IO$125,$L124,2),0)</f>
        <v>0</v>
      </c>
      <c r="O124">
        <f>IF(AND($L124&lt;=$P$2,3&lt;=$P$2),INDEX(WH_Backend!$DZ$6:$IO$125,$L124,3),0)</f>
        <v>0</v>
      </c>
      <c r="P124">
        <f>IF(AND($L124&lt;=$P$2,4&lt;=$P$2),INDEX(WH_Backend!$DZ$6:$IO$125,$L124,4),0)</f>
        <v>0</v>
      </c>
      <c r="Q124">
        <f>IF(AND($L124&lt;=$P$2,5&lt;=$P$2),INDEX(WH_Backend!$DZ$6:$IO$125,$L124,5),0)</f>
        <v>0</v>
      </c>
      <c r="R124">
        <f>IF(AND($L124&lt;=$P$2,6&lt;=$P$2),INDEX(WH_Backend!$DZ$6:$IO$125,$L124,6),0)</f>
        <v>0</v>
      </c>
      <c r="S124">
        <f>IF(AND($L124&lt;=$P$2,7&lt;=$P$2),INDEX(WH_Backend!$DZ$6:$IO$125,$L124,7),0)</f>
        <v>0</v>
      </c>
      <c r="T124">
        <f>IF(AND($L124&lt;=$P$2,8&lt;=$P$2),INDEX(WH_Backend!$DZ$6:$IO$125,$L124,8),0)</f>
        <v>0</v>
      </c>
      <c r="U124">
        <f>IF(AND($L124&lt;=$P$2,9&lt;=$P$2),INDEX(WH_Backend!$DZ$6:$IO$125,$L124,9),0)</f>
        <v>0</v>
      </c>
      <c r="V124">
        <f>IF(AND($L124&lt;=$P$2,10&lt;=$P$2),INDEX(WH_Backend!$DZ$6:$IO$125,$L124,10),0)</f>
        <v>0</v>
      </c>
      <c r="W124">
        <f>IF(AND($L124&lt;=$P$2,11&lt;=$P$2),INDEX(WH_Backend!$DZ$6:$IO$125,$L124,11),0)</f>
        <v>0</v>
      </c>
      <c r="X124">
        <f>IF(AND($L124&lt;=$P$2,12&lt;=$P$2),INDEX(WH_Backend!$DZ$6:$IO$125,$L124,12),0)</f>
        <v>0</v>
      </c>
      <c r="Y124">
        <f>IF(AND($L124&lt;=$P$2,13&lt;=$P$2),INDEX(WH_Backend!$DZ$6:$IO$125,$L124,13),0)</f>
        <v>0</v>
      </c>
      <c r="Z124">
        <f>IF(AND($L124&lt;=$P$2,14&lt;=$P$2),INDEX(WH_Backend!$DZ$6:$IO$125,$L124,14),0)</f>
        <v>0</v>
      </c>
      <c r="AA124">
        <f>IF(AND($L124&lt;=$P$2,15&lt;=$P$2),INDEX(WH_Backend!$DZ$6:$IO$125,$L124,15),0)</f>
        <v>0</v>
      </c>
      <c r="AB124">
        <f>IF(AND($L124&lt;=$P$2,16&lt;=$P$2),INDEX(WH_Backend!$DZ$6:$IO$125,$L124,16),0)</f>
        <v>0</v>
      </c>
      <c r="AC124">
        <f>IF(AND($L124&lt;=$P$2,17&lt;=$P$2),INDEX(WH_Backend!$DZ$6:$IO$125,$L124,17),0)</f>
        <v>0</v>
      </c>
      <c r="AD124">
        <f>IF(AND($L124&lt;=$P$2,18&lt;=$P$2),INDEX(WH_Backend!$DZ$6:$IO$125,$L124,18),0)</f>
        <v>0</v>
      </c>
      <c r="AE124">
        <f>IF(AND($L124&lt;=$P$2,19&lt;=$P$2),INDEX(WH_Backend!$DZ$6:$IO$125,$L124,19),0)</f>
        <v>0</v>
      </c>
      <c r="AF124">
        <f>IF(AND($L124&lt;=$P$2,20&lt;=$P$2),INDEX(WH_Backend!$DZ$6:$IO$125,$L124,20),0)</f>
        <v>0</v>
      </c>
      <c r="AG124">
        <f>IF(AND($L124&lt;=$P$2,21&lt;=$P$2),INDEX(WH_Backend!$DZ$6:$IO$125,$L124,21),0)</f>
        <v>0</v>
      </c>
      <c r="AH124">
        <f>IF(AND($L124&lt;=$P$2,22&lt;=$P$2),INDEX(WH_Backend!$DZ$6:$IO$125,$L124,22),0)</f>
        <v>0</v>
      </c>
      <c r="AI124">
        <f>IF(AND($L124&lt;=$P$2,23&lt;=$P$2),INDEX(WH_Backend!$DZ$6:$IO$125,$L124,23),0)</f>
        <v>0</v>
      </c>
      <c r="AJ124">
        <f>IF(AND($L124&lt;=$P$2,24&lt;=$P$2),INDEX(WH_Backend!$DZ$6:$IO$125,$L124,24),0)</f>
        <v>0</v>
      </c>
      <c r="AK124">
        <f>IF(AND($L124&lt;=$P$2,25&lt;=$P$2),INDEX(WH_Backend!$DZ$6:$IO$125,$L124,25),0)</f>
        <v>0</v>
      </c>
      <c r="AL124">
        <f>IF(AND($L124&lt;=$P$2,26&lt;=$P$2),INDEX(WH_Backend!$DZ$6:$IO$125,$L124,26),0)</f>
        <v>0</v>
      </c>
      <c r="AM124">
        <f>IF(AND($L124&lt;=$P$2,27&lt;=$P$2),INDEX(WH_Backend!$DZ$6:$IO$125,$L124,27),0)</f>
        <v>0</v>
      </c>
      <c r="AN124">
        <f>IF(AND($L124&lt;=$P$2,28&lt;=$P$2),INDEX(WH_Backend!$DZ$6:$IO$125,$L124,28),0)</f>
        <v>0</v>
      </c>
      <c r="AO124">
        <f>IF(AND($L124&lt;=$P$2,29&lt;=$P$2),INDEX(WH_Backend!$DZ$6:$IO$125,$L124,29),0)</f>
        <v>0</v>
      </c>
      <c r="AP124">
        <f>IF(AND($L124&lt;=$P$2,30&lt;=$P$2),INDEX(WH_Backend!$DZ$6:$IO$125,$L124,30),0)</f>
        <v>0</v>
      </c>
      <c r="AQ124">
        <f>IF(AND($L124&lt;=$P$2,31&lt;=$P$2),INDEX(WH_Backend!$DZ$6:$IO$125,$L124,31),0)</f>
        <v>0</v>
      </c>
      <c r="AR124">
        <f>IF(AND($L124&lt;=$P$2,32&lt;=$P$2),INDEX(WH_Backend!$DZ$6:$IO$125,$L124,32),0)</f>
        <v>0</v>
      </c>
      <c r="AS124">
        <f>IF(AND($L124&lt;=$P$2,33&lt;=$P$2),INDEX(WH_Backend!$DZ$6:$IO$125,$L124,33),0)</f>
        <v>0</v>
      </c>
      <c r="AT124">
        <f>IF(AND($L124&lt;=$P$2,34&lt;=$P$2),INDEX(WH_Backend!$DZ$6:$IO$125,$L124,34),0)</f>
        <v>0</v>
      </c>
      <c r="AU124">
        <f>IF(AND($L124&lt;=$P$2,35&lt;=$P$2),INDEX(WH_Backend!$DZ$6:$IO$125,$L124,35),0)</f>
        <v>0</v>
      </c>
      <c r="AV124">
        <f>IF(AND($L124&lt;=$P$2,36&lt;=$P$2),INDEX(WH_Backend!$DZ$6:$IO$125,$L124,36),0)</f>
        <v>0</v>
      </c>
      <c r="AW124">
        <f>IF(AND($L124&lt;=$P$2,37&lt;=$P$2),INDEX(WH_Backend!$DZ$6:$IO$125,$L124,37),0)</f>
        <v>0</v>
      </c>
      <c r="AX124">
        <f>IF(AND($L124&lt;=$P$2,38&lt;=$P$2),INDEX(WH_Backend!$DZ$6:$IO$125,$L124,38),0)</f>
        <v>0</v>
      </c>
      <c r="AY124">
        <f>IF(AND($L124&lt;=$P$2,39&lt;=$P$2),INDEX(WH_Backend!$DZ$6:$IO$125,$L124,39),0)</f>
        <v>0</v>
      </c>
      <c r="AZ124">
        <f>IF(AND($L124&lt;=$P$2,40&lt;=$P$2),INDEX(WH_Backend!$DZ$6:$IO$125,$L124,40),0)</f>
        <v>0</v>
      </c>
      <c r="BA124">
        <f>IF(AND($L124&lt;=$P$2,41&lt;=$P$2),INDEX(WH_Backend!$DZ$6:$IO$125,$L124,41),0)</f>
        <v>0</v>
      </c>
      <c r="BB124">
        <f>IF(AND($L124&lt;=$P$2,42&lt;=$P$2),INDEX(WH_Backend!$DZ$6:$IO$125,$L124,42),0)</f>
        <v>0</v>
      </c>
      <c r="BC124">
        <f>IF(AND($L124&lt;=$P$2,43&lt;=$P$2),INDEX(WH_Backend!$DZ$6:$IO$125,$L124,43),0)</f>
        <v>0</v>
      </c>
      <c r="BD124">
        <f>IF(AND($L124&lt;=$P$2,44&lt;=$P$2),INDEX(WH_Backend!$DZ$6:$IO$125,$L124,44),0)</f>
        <v>0</v>
      </c>
      <c r="BE124">
        <f>IF(AND($L124&lt;=$P$2,45&lt;=$P$2),INDEX(WH_Backend!$DZ$6:$IO$125,$L124,45),0)</f>
        <v>0</v>
      </c>
      <c r="BF124">
        <f>IF(AND($L124&lt;=$P$2,46&lt;=$P$2),INDEX(WH_Backend!$DZ$6:$IO$125,$L124,46),0)</f>
        <v>0</v>
      </c>
      <c r="BG124">
        <f>IF(AND($L124&lt;=$P$2,47&lt;=$P$2),INDEX(WH_Backend!$DZ$6:$IO$125,$L124,47),0)</f>
        <v>0</v>
      </c>
      <c r="BH124">
        <f>IF(AND($L124&lt;=$P$2,48&lt;=$P$2),INDEX(WH_Backend!$DZ$6:$IO$125,$L124,48),0)</f>
        <v>0</v>
      </c>
      <c r="BI124">
        <f>IF(AND($L124&lt;=$P$2,49&lt;=$P$2),INDEX(WH_Backend!$DZ$6:$IO$125,$L124,49),0)</f>
        <v>0</v>
      </c>
      <c r="BJ124">
        <f>IF(AND($L124&lt;=$P$2,50&lt;=$P$2),INDEX(WH_Backend!$DZ$6:$IO$125,$L124,50),0)</f>
        <v>0</v>
      </c>
      <c r="BK124">
        <f>IF(AND($L124&lt;=$P$2,51&lt;=$P$2),INDEX(WH_Backend!$DZ$6:$IO$125,$L124,51),0)</f>
        <v>0</v>
      </c>
      <c r="BL124">
        <f>IF(AND($L124&lt;=$P$2,52&lt;=$P$2),INDEX(WH_Backend!$DZ$6:$IO$125,$L124,52),0)</f>
        <v>0</v>
      </c>
      <c r="BM124">
        <f>IF(AND($L124&lt;=$P$2,53&lt;=$P$2),INDEX(WH_Backend!$DZ$6:$IO$125,$L124,53),0)</f>
        <v>0</v>
      </c>
      <c r="BN124">
        <f>IF(AND($L124&lt;=$P$2,54&lt;=$P$2),INDEX(WH_Backend!$DZ$6:$IO$125,$L124,54),0)</f>
        <v>0</v>
      </c>
      <c r="BO124">
        <f>IF(AND($L124&lt;=$P$2,55&lt;=$P$2),INDEX(WH_Backend!$DZ$6:$IO$125,$L124,55),0)</f>
        <v>0</v>
      </c>
      <c r="BP124">
        <f>IF(AND($L124&lt;=$P$2,56&lt;=$P$2),INDEX(WH_Backend!$DZ$6:$IO$125,$L124,56),0)</f>
        <v>0</v>
      </c>
      <c r="BQ124">
        <f>IF(AND($L124&lt;=$P$2,57&lt;=$P$2),INDEX(WH_Backend!$DZ$6:$IO$125,$L124,57),0)</f>
        <v>0</v>
      </c>
      <c r="BR124">
        <f>IF(AND($L124&lt;=$P$2,58&lt;=$P$2),INDEX(WH_Backend!$DZ$6:$IO$125,$L124,58),0)</f>
        <v>0</v>
      </c>
      <c r="BS124">
        <f>IF(AND($L124&lt;=$P$2,59&lt;=$P$2),INDEX(WH_Backend!$DZ$6:$IO$125,$L124,59),0)</f>
        <v>0</v>
      </c>
      <c r="BT124">
        <f>IF(AND($L124&lt;=$P$2,60&lt;=$P$2),INDEX(WH_Backend!$DZ$6:$IO$125,$L124,60),0)</f>
        <v>0</v>
      </c>
      <c r="BU124">
        <f>IF(AND($L124&lt;=$P$2,61&lt;=$P$2),INDEX(WH_Backend!$DZ$6:$IO$125,$L124,61),0)</f>
        <v>0</v>
      </c>
      <c r="BV124">
        <f>IF(AND($L124&lt;=$P$2,62&lt;=$P$2),INDEX(WH_Backend!$DZ$6:$IO$125,$L124,62),0)</f>
        <v>0</v>
      </c>
      <c r="BW124">
        <f>IF(AND($L124&lt;=$P$2,63&lt;=$P$2),INDEX(WH_Backend!$DZ$6:$IO$125,$L124,63),0)</f>
        <v>0</v>
      </c>
      <c r="BX124">
        <f>IF(AND($L124&lt;=$P$2,64&lt;=$P$2),INDEX(WH_Backend!$DZ$6:$IO$125,$L124,64),0)</f>
        <v>0</v>
      </c>
      <c r="BY124">
        <f>IF(AND($L124&lt;=$P$2,65&lt;=$P$2),INDEX(WH_Backend!$DZ$6:$IO$125,$L124,65),0)</f>
        <v>0</v>
      </c>
      <c r="BZ124">
        <f>IF(AND($L124&lt;=$P$2,66&lt;=$P$2),INDEX(WH_Backend!$DZ$6:$IO$125,$L124,66),0)</f>
        <v>0</v>
      </c>
      <c r="CA124">
        <f>IF(AND($L124&lt;=$P$2,67&lt;=$P$2),INDEX(WH_Backend!$DZ$6:$IO$125,$L124,67),0)</f>
        <v>0</v>
      </c>
      <c r="CB124">
        <f>IF(AND($L124&lt;=$P$2,68&lt;=$P$2),INDEX(WH_Backend!$DZ$6:$IO$125,$L124,68),0)</f>
        <v>0</v>
      </c>
      <c r="CC124">
        <f>IF(AND($L124&lt;=$P$2,69&lt;=$P$2),INDEX(WH_Backend!$DZ$6:$IO$125,$L124,69),0)</f>
        <v>0</v>
      </c>
      <c r="CD124">
        <f>IF(AND($L124&lt;=$P$2,70&lt;=$P$2),INDEX(WH_Backend!$DZ$6:$IO$125,$L124,70),0)</f>
        <v>0</v>
      </c>
      <c r="CE124">
        <f>IF(AND($L124&lt;=$P$2,71&lt;=$P$2),INDEX(WH_Backend!$DZ$6:$IO$125,$L124,71),0)</f>
        <v>0</v>
      </c>
      <c r="CF124">
        <f>IF(AND($L124&lt;=$P$2,72&lt;=$P$2),INDEX(WH_Backend!$DZ$6:$IO$125,$L124,72),0)</f>
        <v>0</v>
      </c>
      <c r="CG124">
        <f>IF(AND($L124&lt;=$P$2,73&lt;=$P$2),INDEX(WH_Backend!$DZ$6:$IO$125,$L124,73),0)</f>
        <v>0</v>
      </c>
      <c r="CH124">
        <f>IF(AND($L124&lt;=$P$2,74&lt;=$P$2),INDEX(WH_Backend!$DZ$6:$IO$125,$L124,74),0)</f>
        <v>0</v>
      </c>
      <c r="CI124">
        <f>IF(AND($L124&lt;=$P$2,75&lt;=$P$2),INDEX(WH_Backend!$DZ$6:$IO$125,$L124,75),0)</f>
        <v>0</v>
      </c>
      <c r="CJ124">
        <f>IF(AND($L124&lt;=$P$2,76&lt;=$P$2),INDEX(WH_Backend!$DZ$6:$IO$125,$L124,76),0)</f>
        <v>0</v>
      </c>
      <c r="CK124">
        <f>IF(AND($L124&lt;=$P$2,77&lt;=$P$2),INDEX(WH_Backend!$DZ$6:$IO$125,$L124,77),0)</f>
        <v>0</v>
      </c>
      <c r="CL124">
        <f>IF(AND($L124&lt;=$P$2,78&lt;=$P$2),INDEX(WH_Backend!$DZ$6:$IO$125,$L124,78),0)</f>
        <v>0</v>
      </c>
      <c r="CM124">
        <f>IF(AND($L124&lt;=$P$2,79&lt;=$P$2),INDEX(WH_Backend!$DZ$6:$IO$125,$L124,79),0)</f>
        <v>0</v>
      </c>
      <c r="CN124">
        <f>IF(AND($L124&lt;=$P$2,80&lt;=$P$2),INDEX(WH_Backend!$DZ$6:$IO$125,$L124,80),0)</f>
        <v>0</v>
      </c>
      <c r="CO124">
        <f>IF(AND($L124&lt;=$P$2,81&lt;=$P$2),INDEX(WH_Backend!$DZ$6:$IO$125,$L124,81),0)</f>
        <v>0</v>
      </c>
      <c r="CP124">
        <f>IF(AND($L124&lt;=$P$2,82&lt;=$P$2),INDEX(WH_Backend!$DZ$6:$IO$125,$L124,82),0)</f>
        <v>0</v>
      </c>
      <c r="CQ124">
        <f>IF(AND($L124&lt;=$P$2,83&lt;=$P$2),INDEX(WH_Backend!$DZ$6:$IO$125,$L124,83),0)</f>
        <v>0</v>
      </c>
      <c r="CR124">
        <f>IF(AND($L124&lt;=$P$2,84&lt;=$P$2),INDEX(WH_Backend!$DZ$6:$IO$125,$L124,84),0)</f>
        <v>0</v>
      </c>
      <c r="CS124">
        <f>IF(AND($L124&lt;=$P$2,85&lt;=$P$2),INDEX(WH_Backend!$DZ$6:$IO$125,$L124,85),0)</f>
        <v>0</v>
      </c>
      <c r="CT124">
        <f>IF(AND($L124&lt;=$P$2,86&lt;=$P$2),INDEX(WH_Backend!$DZ$6:$IO$125,$L124,86),0)</f>
        <v>0</v>
      </c>
      <c r="CU124">
        <f>IF(AND($L124&lt;=$P$2,87&lt;=$P$2),INDEX(WH_Backend!$DZ$6:$IO$125,$L124,87),0)</f>
        <v>0</v>
      </c>
      <c r="CV124">
        <f>IF(AND($L124&lt;=$P$2,88&lt;=$P$2),INDEX(WH_Backend!$DZ$6:$IO$125,$L124,88),0)</f>
        <v>0</v>
      </c>
      <c r="CW124">
        <f>IF(AND($L124&lt;=$P$2,89&lt;=$P$2),INDEX(WH_Backend!$DZ$6:$IO$125,$L124,89),0)</f>
        <v>0</v>
      </c>
      <c r="CX124">
        <f>IF(AND($L124&lt;=$P$2,90&lt;=$P$2),INDEX(WH_Backend!$DZ$6:$IO$125,$L124,90),0)</f>
        <v>0</v>
      </c>
      <c r="CY124">
        <f>IF(AND($L124&lt;=$P$2,91&lt;=$P$2),INDEX(WH_Backend!$DZ$6:$IO$125,$L124,91),0)</f>
        <v>0</v>
      </c>
      <c r="CZ124">
        <f>IF(AND($L124&lt;=$P$2,92&lt;=$P$2),INDEX(WH_Backend!$DZ$6:$IO$125,$L124,92),0)</f>
        <v>0</v>
      </c>
      <c r="DA124">
        <f>IF(AND($L124&lt;=$P$2,93&lt;=$P$2),INDEX(WH_Backend!$DZ$6:$IO$125,$L124,93),0)</f>
        <v>0</v>
      </c>
      <c r="DB124">
        <f>IF(AND($L124&lt;=$P$2,94&lt;=$P$2),INDEX(WH_Backend!$DZ$6:$IO$125,$L124,94),0)</f>
        <v>0</v>
      </c>
      <c r="DC124">
        <f>IF(AND($L124&lt;=$P$2,95&lt;=$P$2),INDEX(WH_Backend!$DZ$6:$IO$125,$L124,95),0)</f>
        <v>0</v>
      </c>
      <c r="DD124">
        <f>IF(AND($L124&lt;=$P$2,96&lt;=$P$2),INDEX(WH_Backend!$DZ$6:$IO$125,$L124,96),0)</f>
        <v>0</v>
      </c>
      <c r="DE124">
        <f>IF(AND($L124&lt;=$P$2,97&lt;=$P$2),INDEX(WH_Backend!$DZ$6:$IO$125,$L124,97),0)</f>
        <v>0</v>
      </c>
      <c r="DF124">
        <f>IF(AND($L124&lt;=$P$2,98&lt;=$P$2),INDEX(WH_Backend!$DZ$6:$IO$125,$L124,98),0)</f>
        <v>0</v>
      </c>
      <c r="DG124">
        <f>IF(AND($L124&lt;=$P$2,99&lt;=$P$2),INDEX(WH_Backend!$DZ$6:$IO$125,$L124,99),0)</f>
        <v>0</v>
      </c>
      <c r="DH124">
        <f>IF(AND($L124&lt;=$P$2,100&lt;=$P$2),INDEX(WH_Backend!$DZ$6:$IO$125,$L124,100),0)</f>
        <v>0</v>
      </c>
      <c r="DI124">
        <f>IF(AND($L124&lt;=$P$2,101&lt;=$P$2),INDEX(WH_Backend!$DZ$6:$IO$125,$L124,101),0)</f>
        <v>0</v>
      </c>
      <c r="DJ124">
        <f>IF(AND($L124&lt;=$P$2,102&lt;=$P$2),INDEX(WH_Backend!$DZ$6:$IO$125,$L124,102),0)</f>
        <v>0</v>
      </c>
      <c r="DK124">
        <f>IF(AND($L124&lt;=$P$2,103&lt;=$P$2),INDEX(WH_Backend!$DZ$6:$IO$125,$L124,103),0)</f>
        <v>0</v>
      </c>
      <c r="DL124">
        <f>IF(AND($L124&lt;=$P$2,104&lt;=$P$2),INDEX(WH_Backend!$DZ$6:$IO$125,$L124,104),0)</f>
        <v>0</v>
      </c>
      <c r="DM124">
        <f>IF(AND($L124&lt;=$P$2,105&lt;=$P$2),INDEX(WH_Backend!$DZ$6:$IO$125,$L124,105),0)</f>
        <v>0</v>
      </c>
      <c r="DN124">
        <f>IF(AND($L124&lt;=$P$2,106&lt;=$P$2),INDEX(WH_Backend!$DZ$6:$IO$125,$L124,106),0)</f>
        <v>0</v>
      </c>
      <c r="DO124">
        <f>IF(AND($L124&lt;=$P$2,107&lt;=$P$2),INDEX(WH_Backend!$DZ$6:$IO$125,$L124,107),0)</f>
        <v>0</v>
      </c>
      <c r="DP124">
        <f>IF(AND($L124&lt;=$P$2,108&lt;=$P$2),INDEX(WH_Backend!$DZ$6:$IO$125,$L124,108),0)</f>
        <v>0</v>
      </c>
      <c r="DQ124">
        <f>IF(AND($L124&lt;=$P$2,109&lt;=$P$2),INDEX(WH_Backend!$DZ$6:$IO$125,$L124,109),0)</f>
        <v>0</v>
      </c>
      <c r="DR124">
        <f>IF(AND($L124&lt;=$P$2,110&lt;=$P$2),INDEX(WH_Backend!$DZ$6:$IO$125,$L124,110),0)</f>
        <v>0</v>
      </c>
      <c r="DS124">
        <f>IF(AND($L124&lt;=$P$2,111&lt;=$P$2),INDEX(WH_Backend!$DZ$6:$IO$125,$L124,111),0)</f>
        <v>0</v>
      </c>
      <c r="DT124">
        <f>IF(AND($L124&lt;=$P$2,112&lt;=$P$2),INDEX(WH_Backend!$DZ$6:$IO$125,$L124,112),0)</f>
        <v>0</v>
      </c>
      <c r="DU124">
        <f>IF(AND($L124&lt;=$P$2,113&lt;=$P$2),INDEX(WH_Backend!$DZ$6:$IO$125,$L124,113),0)</f>
        <v>0</v>
      </c>
      <c r="DV124">
        <f>IF(AND($L124&lt;=$P$2,114&lt;=$P$2),INDEX(WH_Backend!$DZ$6:$IO$125,$L124,114),0)</f>
        <v>0</v>
      </c>
      <c r="DW124">
        <f>IF(AND($L124&lt;=$P$2,115&lt;=$P$2),INDEX(WH_Backend!$DZ$6:$IO$125,$L124,115),0)</f>
        <v>0</v>
      </c>
      <c r="DX124">
        <f>IF(AND($L124&lt;=$P$2,116&lt;=$P$2),INDEX(WH_Backend!$DZ$6:$IO$125,$L124,116),0)</f>
        <v>0</v>
      </c>
      <c r="DY124">
        <f>IF(AND($L124&lt;=$P$2,117&lt;=$P$2),INDEX(WH_Backend!$DZ$6:$IO$125,$L124,117),0)</f>
        <v>0</v>
      </c>
      <c r="DZ124">
        <f>IF(AND($L124&lt;=$P$2,118&lt;=$P$2),INDEX(WH_Backend!$DZ$6:$IO$125,$L124,118),0)</f>
        <v>0</v>
      </c>
      <c r="EA124">
        <f>IF(AND($L124&lt;=$P$2,119&lt;=$P$2),INDEX(WH_Backend!$DZ$6:$IO$125,$L124,119),0)</f>
        <v>0</v>
      </c>
      <c r="EB124">
        <f>IF(AND($L124&lt;=$P$2,120&lt;=$P$2),INDEX(WH_Backend!$DZ$6:$IO$125,$L124,120),0)</f>
        <v>0</v>
      </c>
    </row>
    <row r="125" spans="1:132" ht="15">
      <c r="A125" s="25">
        <f>IF(L125&lt;=$P$2,INDEX(WH_Backend!$E$6:$E$125,L125),0)</f>
        <v>0</v>
      </c>
      <c r="B125" s="25">
        <f t="array" ref="B125">IF(L125&lt;=$P$2,MMULT(M250:INDEX(M250:EF250,$P$2),$A$6:INDEX($A$6:$A$125,$P$2)),0)</f>
        <v>0</v>
      </c>
      <c r="C125" s="25">
        <f t="shared" si="3"/>
        <v>0</v>
      </c>
      <c r="E125" t="str">
        <f>IF(L125&lt;=$P$2,Inputs!A125,"")</f>
        <v/>
      </c>
      <c r="F125" s="25" t="str">
        <f>IF(L125&lt;=$P$2,Inputs!D125,"")</f>
        <v/>
      </c>
      <c r="G125" s="25" t="str">
        <f t="shared" si="5"/>
        <v/>
      </c>
      <c r="J125" t="str">
        <f>IF($L125&lt;=$E$2,WH_Numerical!$F125,"")</f>
        <v/>
      </c>
      <c r="L125" s="10">
        <v>120</v>
      </c>
      <c r="M125">
        <f>IF(AND($L125&lt;=$P$2,1&lt;=$P$2),INDEX(WH_Backend!$DZ$6:$IO$125,$L125,1),0)</f>
        <v>0</v>
      </c>
      <c r="N125">
        <f>IF(AND($L125&lt;=$P$2,2&lt;=$P$2),INDEX(WH_Backend!$DZ$6:$IO$125,$L125,2),0)</f>
        <v>0</v>
      </c>
      <c r="O125">
        <f>IF(AND($L125&lt;=$P$2,3&lt;=$P$2),INDEX(WH_Backend!$DZ$6:$IO$125,$L125,3),0)</f>
        <v>0</v>
      </c>
      <c r="P125">
        <f>IF(AND($L125&lt;=$P$2,4&lt;=$P$2),INDEX(WH_Backend!$DZ$6:$IO$125,$L125,4),0)</f>
        <v>0</v>
      </c>
      <c r="Q125">
        <f>IF(AND($L125&lt;=$P$2,5&lt;=$P$2),INDEX(WH_Backend!$DZ$6:$IO$125,$L125,5),0)</f>
        <v>0</v>
      </c>
      <c r="R125">
        <f>IF(AND($L125&lt;=$P$2,6&lt;=$P$2),INDEX(WH_Backend!$DZ$6:$IO$125,$L125,6),0)</f>
        <v>0</v>
      </c>
      <c r="S125">
        <f>IF(AND($L125&lt;=$P$2,7&lt;=$P$2),INDEX(WH_Backend!$DZ$6:$IO$125,$L125,7),0)</f>
        <v>0</v>
      </c>
      <c r="T125">
        <f>IF(AND($L125&lt;=$P$2,8&lt;=$P$2),INDEX(WH_Backend!$DZ$6:$IO$125,$L125,8),0)</f>
        <v>0</v>
      </c>
      <c r="U125">
        <f>IF(AND($L125&lt;=$P$2,9&lt;=$P$2),INDEX(WH_Backend!$DZ$6:$IO$125,$L125,9),0)</f>
        <v>0</v>
      </c>
      <c r="V125">
        <f>IF(AND($L125&lt;=$P$2,10&lt;=$P$2),INDEX(WH_Backend!$DZ$6:$IO$125,$L125,10),0)</f>
        <v>0</v>
      </c>
      <c r="W125">
        <f>IF(AND($L125&lt;=$P$2,11&lt;=$P$2),INDEX(WH_Backend!$DZ$6:$IO$125,$L125,11),0)</f>
        <v>0</v>
      </c>
      <c r="X125">
        <f>IF(AND($L125&lt;=$P$2,12&lt;=$P$2),INDEX(WH_Backend!$DZ$6:$IO$125,$L125,12),0)</f>
        <v>0</v>
      </c>
      <c r="Y125">
        <f>IF(AND($L125&lt;=$P$2,13&lt;=$P$2),INDEX(WH_Backend!$DZ$6:$IO$125,$L125,13),0)</f>
        <v>0</v>
      </c>
      <c r="Z125">
        <f>IF(AND($L125&lt;=$P$2,14&lt;=$P$2),INDEX(WH_Backend!$DZ$6:$IO$125,$L125,14),0)</f>
        <v>0</v>
      </c>
      <c r="AA125">
        <f>IF(AND($L125&lt;=$P$2,15&lt;=$P$2),INDEX(WH_Backend!$DZ$6:$IO$125,$L125,15),0)</f>
        <v>0</v>
      </c>
      <c r="AB125">
        <f>IF(AND($L125&lt;=$P$2,16&lt;=$P$2),INDEX(WH_Backend!$DZ$6:$IO$125,$L125,16),0)</f>
        <v>0</v>
      </c>
      <c r="AC125">
        <f>IF(AND($L125&lt;=$P$2,17&lt;=$P$2),INDEX(WH_Backend!$DZ$6:$IO$125,$L125,17),0)</f>
        <v>0</v>
      </c>
      <c r="AD125">
        <f>IF(AND($L125&lt;=$P$2,18&lt;=$P$2),INDEX(WH_Backend!$DZ$6:$IO$125,$L125,18),0)</f>
        <v>0</v>
      </c>
      <c r="AE125">
        <f>IF(AND($L125&lt;=$P$2,19&lt;=$P$2),INDEX(WH_Backend!$DZ$6:$IO$125,$L125,19),0)</f>
        <v>0</v>
      </c>
      <c r="AF125">
        <f>IF(AND($L125&lt;=$P$2,20&lt;=$P$2),INDEX(WH_Backend!$DZ$6:$IO$125,$L125,20),0)</f>
        <v>0</v>
      </c>
      <c r="AG125">
        <f>IF(AND($L125&lt;=$P$2,21&lt;=$P$2),INDEX(WH_Backend!$DZ$6:$IO$125,$L125,21),0)</f>
        <v>0</v>
      </c>
      <c r="AH125">
        <f>IF(AND($L125&lt;=$P$2,22&lt;=$P$2),INDEX(WH_Backend!$DZ$6:$IO$125,$L125,22),0)</f>
        <v>0</v>
      </c>
      <c r="AI125">
        <f>IF(AND($L125&lt;=$P$2,23&lt;=$P$2),INDEX(WH_Backend!$DZ$6:$IO$125,$L125,23),0)</f>
        <v>0</v>
      </c>
      <c r="AJ125">
        <f>IF(AND($L125&lt;=$P$2,24&lt;=$P$2),INDEX(WH_Backend!$DZ$6:$IO$125,$L125,24),0)</f>
        <v>0</v>
      </c>
      <c r="AK125">
        <f>IF(AND($L125&lt;=$P$2,25&lt;=$P$2),INDEX(WH_Backend!$DZ$6:$IO$125,$L125,25),0)</f>
        <v>0</v>
      </c>
      <c r="AL125">
        <f>IF(AND($L125&lt;=$P$2,26&lt;=$P$2),INDEX(WH_Backend!$DZ$6:$IO$125,$L125,26),0)</f>
        <v>0</v>
      </c>
      <c r="AM125">
        <f>IF(AND($L125&lt;=$P$2,27&lt;=$P$2),INDEX(WH_Backend!$DZ$6:$IO$125,$L125,27),0)</f>
        <v>0</v>
      </c>
      <c r="AN125">
        <f>IF(AND($L125&lt;=$P$2,28&lt;=$P$2),INDEX(WH_Backend!$DZ$6:$IO$125,$L125,28),0)</f>
        <v>0</v>
      </c>
      <c r="AO125">
        <f>IF(AND($L125&lt;=$P$2,29&lt;=$P$2),INDEX(WH_Backend!$DZ$6:$IO$125,$L125,29),0)</f>
        <v>0</v>
      </c>
      <c r="AP125">
        <f>IF(AND($L125&lt;=$P$2,30&lt;=$P$2),INDEX(WH_Backend!$DZ$6:$IO$125,$L125,30),0)</f>
        <v>0</v>
      </c>
      <c r="AQ125">
        <f>IF(AND($L125&lt;=$P$2,31&lt;=$P$2),INDEX(WH_Backend!$DZ$6:$IO$125,$L125,31),0)</f>
        <v>0</v>
      </c>
      <c r="AR125">
        <f>IF(AND($L125&lt;=$P$2,32&lt;=$P$2),INDEX(WH_Backend!$DZ$6:$IO$125,$L125,32),0)</f>
        <v>0</v>
      </c>
      <c r="AS125">
        <f>IF(AND($L125&lt;=$P$2,33&lt;=$P$2),INDEX(WH_Backend!$DZ$6:$IO$125,$L125,33),0)</f>
        <v>0</v>
      </c>
      <c r="AT125">
        <f>IF(AND($L125&lt;=$P$2,34&lt;=$P$2),INDEX(WH_Backend!$DZ$6:$IO$125,$L125,34),0)</f>
        <v>0</v>
      </c>
      <c r="AU125">
        <f>IF(AND($L125&lt;=$P$2,35&lt;=$P$2),INDEX(WH_Backend!$DZ$6:$IO$125,$L125,35),0)</f>
        <v>0</v>
      </c>
      <c r="AV125">
        <f>IF(AND($L125&lt;=$P$2,36&lt;=$P$2),INDEX(WH_Backend!$DZ$6:$IO$125,$L125,36),0)</f>
        <v>0</v>
      </c>
      <c r="AW125">
        <f>IF(AND($L125&lt;=$P$2,37&lt;=$P$2),INDEX(WH_Backend!$DZ$6:$IO$125,$L125,37),0)</f>
        <v>0</v>
      </c>
      <c r="AX125">
        <f>IF(AND($L125&lt;=$P$2,38&lt;=$P$2),INDEX(WH_Backend!$DZ$6:$IO$125,$L125,38),0)</f>
        <v>0</v>
      </c>
      <c r="AY125">
        <f>IF(AND($L125&lt;=$P$2,39&lt;=$P$2),INDEX(WH_Backend!$DZ$6:$IO$125,$L125,39),0)</f>
        <v>0</v>
      </c>
      <c r="AZ125">
        <f>IF(AND($L125&lt;=$P$2,40&lt;=$P$2),INDEX(WH_Backend!$DZ$6:$IO$125,$L125,40),0)</f>
        <v>0</v>
      </c>
      <c r="BA125">
        <f>IF(AND($L125&lt;=$P$2,41&lt;=$P$2),INDEX(WH_Backend!$DZ$6:$IO$125,$L125,41),0)</f>
        <v>0</v>
      </c>
      <c r="BB125">
        <f>IF(AND($L125&lt;=$P$2,42&lt;=$P$2),INDEX(WH_Backend!$DZ$6:$IO$125,$L125,42),0)</f>
        <v>0</v>
      </c>
      <c r="BC125">
        <f>IF(AND($L125&lt;=$P$2,43&lt;=$P$2),INDEX(WH_Backend!$DZ$6:$IO$125,$L125,43),0)</f>
        <v>0</v>
      </c>
      <c r="BD125">
        <f>IF(AND($L125&lt;=$P$2,44&lt;=$P$2),INDEX(WH_Backend!$DZ$6:$IO$125,$L125,44),0)</f>
        <v>0</v>
      </c>
      <c r="BE125">
        <f>IF(AND($L125&lt;=$P$2,45&lt;=$P$2),INDEX(WH_Backend!$DZ$6:$IO$125,$L125,45),0)</f>
        <v>0</v>
      </c>
      <c r="BF125">
        <f>IF(AND($L125&lt;=$P$2,46&lt;=$P$2),INDEX(WH_Backend!$DZ$6:$IO$125,$L125,46),0)</f>
        <v>0</v>
      </c>
      <c r="BG125">
        <f>IF(AND($L125&lt;=$P$2,47&lt;=$P$2),INDEX(WH_Backend!$DZ$6:$IO$125,$L125,47),0)</f>
        <v>0</v>
      </c>
      <c r="BH125">
        <f>IF(AND($L125&lt;=$P$2,48&lt;=$P$2),INDEX(WH_Backend!$DZ$6:$IO$125,$L125,48),0)</f>
        <v>0</v>
      </c>
      <c r="BI125">
        <f>IF(AND($L125&lt;=$P$2,49&lt;=$P$2),INDEX(WH_Backend!$DZ$6:$IO$125,$L125,49),0)</f>
        <v>0</v>
      </c>
      <c r="BJ125">
        <f>IF(AND($L125&lt;=$P$2,50&lt;=$P$2),INDEX(WH_Backend!$DZ$6:$IO$125,$L125,50),0)</f>
        <v>0</v>
      </c>
      <c r="BK125">
        <f>IF(AND($L125&lt;=$P$2,51&lt;=$P$2),INDEX(WH_Backend!$DZ$6:$IO$125,$L125,51),0)</f>
        <v>0</v>
      </c>
      <c r="BL125">
        <f>IF(AND($L125&lt;=$P$2,52&lt;=$P$2),INDEX(WH_Backend!$DZ$6:$IO$125,$L125,52),0)</f>
        <v>0</v>
      </c>
      <c r="BM125">
        <f>IF(AND($L125&lt;=$P$2,53&lt;=$P$2),INDEX(WH_Backend!$DZ$6:$IO$125,$L125,53),0)</f>
        <v>0</v>
      </c>
      <c r="BN125">
        <f>IF(AND($L125&lt;=$P$2,54&lt;=$P$2),INDEX(WH_Backend!$DZ$6:$IO$125,$L125,54),0)</f>
        <v>0</v>
      </c>
      <c r="BO125">
        <f>IF(AND($L125&lt;=$P$2,55&lt;=$P$2),INDEX(WH_Backend!$DZ$6:$IO$125,$L125,55),0)</f>
        <v>0</v>
      </c>
      <c r="BP125">
        <f>IF(AND($L125&lt;=$P$2,56&lt;=$P$2),INDEX(WH_Backend!$DZ$6:$IO$125,$L125,56),0)</f>
        <v>0</v>
      </c>
      <c r="BQ125">
        <f>IF(AND($L125&lt;=$P$2,57&lt;=$P$2),INDEX(WH_Backend!$DZ$6:$IO$125,$L125,57),0)</f>
        <v>0</v>
      </c>
      <c r="BR125">
        <f>IF(AND($L125&lt;=$P$2,58&lt;=$P$2),INDEX(WH_Backend!$DZ$6:$IO$125,$L125,58),0)</f>
        <v>0</v>
      </c>
      <c r="BS125">
        <f>IF(AND($L125&lt;=$P$2,59&lt;=$P$2),INDEX(WH_Backend!$DZ$6:$IO$125,$L125,59),0)</f>
        <v>0</v>
      </c>
      <c r="BT125">
        <f>IF(AND($L125&lt;=$P$2,60&lt;=$P$2),INDEX(WH_Backend!$DZ$6:$IO$125,$L125,60),0)</f>
        <v>0</v>
      </c>
      <c r="BU125">
        <f>IF(AND($L125&lt;=$P$2,61&lt;=$P$2),INDEX(WH_Backend!$DZ$6:$IO$125,$L125,61),0)</f>
        <v>0</v>
      </c>
      <c r="BV125">
        <f>IF(AND($L125&lt;=$P$2,62&lt;=$P$2),INDEX(WH_Backend!$DZ$6:$IO$125,$L125,62),0)</f>
        <v>0</v>
      </c>
      <c r="BW125">
        <f>IF(AND($L125&lt;=$P$2,63&lt;=$P$2),INDEX(WH_Backend!$DZ$6:$IO$125,$L125,63),0)</f>
        <v>0</v>
      </c>
      <c r="BX125">
        <f>IF(AND($L125&lt;=$P$2,64&lt;=$P$2),INDEX(WH_Backend!$DZ$6:$IO$125,$L125,64),0)</f>
        <v>0</v>
      </c>
      <c r="BY125">
        <f>IF(AND($L125&lt;=$P$2,65&lt;=$P$2),INDEX(WH_Backend!$DZ$6:$IO$125,$L125,65),0)</f>
        <v>0</v>
      </c>
      <c r="BZ125">
        <f>IF(AND($L125&lt;=$P$2,66&lt;=$P$2),INDEX(WH_Backend!$DZ$6:$IO$125,$L125,66),0)</f>
        <v>0</v>
      </c>
      <c r="CA125">
        <f>IF(AND($L125&lt;=$P$2,67&lt;=$P$2),INDEX(WH_Backend!$DZ$6:$IO$125,$L125,67),0)</f>
        <v>0</v>
      </c>
      <c r="CB125">
        <f>IF(AND($L125&lt;=$P$2,68&lt;=$P$2),INDEX(WH_Backend!$DZ$6:$IO$125,$L125,68),0)</f>
        <v>0</v>
      </c>
      <c r="CC125">
        <f>IF(AND($L125&lt;=$P$2,69&lt;=$P$2),INDEX(WH_Backend!$DZ$6:$IO$125,$L125,69),0)</f>
        <v>0</v>
      </c>
      <c r="CD125">
        <f>IF(AND($L125&lt;=$P$2,70&lt;=$P$2),INDEX(WH_Backend!$DZ$6:$IO$125,$L125,70),0)</f>
        <v>0</v>
      </c>
      <c r="CE125">
        <f>IF(AND($L125&lt;=$P$2,71&lt;=$P$2),INDEX(WH_Backend!$DZ$6:$IO$125,$L125,71),0)</f>
        <v>0</v>
      </c>
      <c r="CF125">
        <f>IF(AND($L125&lt;=$P$2,72&lt;=$P$2),INDEX(WH_Backend!$DZ$6:$IO$125,$L125,72),0)</f>
        <v>0</v>
      </c>
      <c r="CG125">
        <f>IF(AND($L125&lt;=$P$2,73&lt;=$P$2),INDEX(WH_Backend!$DZ$6:$IO$125,$L125,73),0)</f>
        <v>0</v>
      </c>
      <c r="CH125">
        <f>IF(AND($L125&lt;=$P$2,74&lt;=$P$2),INDEX(WH_Backend!$DZ$6:$IO$125,$L125,74),0)</f>
        <v>0</v>
      </c>
      <c r="CI125">
        <f>IF(AND($L125&lt;=$P$2,75&lt;=$P$2),INDEX(WH_Backend!$DZ$6:$IO$125,$L125,75),0)</f>
        <v>0</v>
      </c>
      <c r="CJ125">
        <f>IF(AND($L125&lt;=$P$2,76&lt;=$P$2),INDEX(WH_Backend!$DZ$6:$IO$125,$L125,76),0)</f>
        <v>0</v>
      </c>
      <c r="CK125">
        <f>IF(AND($L125&lt;=$P$2,77&lt;=$P$2),INDEX(WH_Backend!$DZ$6:$IO$125,$L125,77),0)</f>
        <v>0</v>
      </c>
      <c r="CL125">
        <f>IF(AND($L125&lt;=$P$2,78&lt;=$P$2),INDEX(WH_Backend!$DZ$6:$IO$125,$L125,78),0)</f>
        <v>0</v>
      </c>
      <c r="CM125">
        <f>IF(AND($L125&lt;=$P$2,79&lt;=$P$2),INDEX(WH_Backend!$DZ$6:$IO$125,$L125,79),0)</f>
        <v>0</v>
      </c>
      <c r="CN125">
        <f>IF(AND($L125&lt;=$P$2,80&lt;=$P$2),INDEX(WH_Backend!$DZ$6:$IO$125,$L125,80),0)</f>
        <v>0</v>
      </c>
      <c r="CO125">
        <f>IF(AND($L125&lt;=$P$2,81&lt;=$P$2),INDEX(WH_Backend!$DZ$6:$IO$125,$L125,81),0)</f>
        <v>0</v>
      </c>
      <c r="CP125">
        <f>IF(AND($L125&lt;=$P$2,82&lt;=$P$2),INDEX(WH_Backend!$DZ$6:$IO$125,$L125,82),0)</f>
        <v>0</v>
      </c>
      <c r="CQ125">
        <f>IF(AND($L125&lt;=$P$2,83&lt;=$P$2),INDEX(WH_Backend!$DZ$6:$IO$125,$L125,83),0)</f>
        <v>0</v>
      </c>
      <c r="CR125">
        <f>IF(AND($L125&lt;=$P$2,84&lt;=$P$2),INDEX(WH_Backend!$DZ$6:$IO$125,$L125,84),0)</f>
        <v>0</v>
      </c>
      <c r="CS125">
        <f>IF(AND($L125&lt;=$P$2,85&lt;=$P$2),INDEX(WH_Backend!$DZ$6:$IO$125,$L125,85),0)</f>
        <v>0</v>
      </c>
      <c r="CT125">
        <f>IF(AND($L125&lt;=$P$2,86&lt;=$P$2),INDEX(WH_Backend!$DZ$6:$IO$125,$L125,86),0)</f>
        <v>0</v>
      </c>
      <c r="CU125">
        <f>IF(AND($L125&lt;=$P$2,87&lt;=$P$2),INDEX(WH_Backend!$DZ$6:$IO$125,$L125,87),0)</f>
        <v>0</v>
      </c>
      <c r="CV125">
        <f>IF(AND($L125&lt;=$P$2,88&lt;=$P$2),INDEX(WH_Backend!$DZ$6:$IO$125,$L125,88),0)</f>
        <v>0</v>
      </c>
      <c r="CW125">
        <f>IF(AND($L125&lt;=$P$2,89&lt;=$P$2),INDEX(WH_Backend!$DZ$6:$IO$125,$L125,89),0)</f>
        <v>0</v>
      </c>
      <c r="CX125">
        <f>IF(AND($L125&lt;=$P$2,90&lt;=$P$2),INDEX(WH_Backend!$DZ$6:$IO$125,$L125,90),0)</f>
        <v>0</v>
      </c>
      <c r="CY125">
        <f>IF(AND($L125&lt;=$P$2,91&lt;=$P$2),INDEX(WH_Backend!$DZ$6:$IO$125,$L125,91),0)</f>
        <v>0</v>
      </c>
      <c r="CZ125">
        <f>IF(AND($L125&lt;=$P$2,92&lt;=$P$2),INDEX(WH_Backend!$DZ$6:$IO$125,$L125,92),0)</f>
        <v>0</v>
      </c>
      <c r="DA125">
        <f>IF(AND($L125&lt;=$P$2,93&lt;=$P$2),INDEX(WH_Backend!$DZ$6:$IO$125,$L125,93),0)</f>
        <v>0</v>
      </c>
      <c r="DB125">
        <f>IF(AND($L125&lt;=$P$2,94&lt;=$P$2),INDEX(WH_Backend!$DZ$6:$IO$125,$L125,94),0)</f>
        <v>0</v>
      </c>
      <c r="DC125">
        <f>IF(AND($L125&lt;=$P$2,95&lt;=$P$2),INDEX(WH_Backend!$DZ$6:$IO$125,$L125,95),0)</f>
        <v>0</v>
      </c>
      <c r="DD125">
        <f>IF(AND($L125&lt;=$P$2,96&lt;=$P$2),INDEX(WH_Backend!$DZ$6:$IO$125,$L125,96),0)</f>
        <v>0</v>
      </c>
      <c r="DE125">
        <f>IF(AND($L125&lt;=$P$2,97&lt;=$P$2),INDEX(WH_Backend!$DZ$6:$IO$125,$L125,97),0)</f>
        <v>0</v>
      </c>
      <c r="DF125">
        <f>IF(AND($L125&lt;=$P$2,98&lt;=$P$2),INDEX(WH_Backend!$DZ$6:$IO$125,$L125,98),0)</f>
        <v>0</v>
      </c>
      <c r="DG125">
        <f>IF(AND($L125&lt;=$P$2,99&lt;=$P$2),INDEX(WH_Backend!$DZ$6:$IO$125,$L125,99),0)</f>
        <v>0</v>
      </c>
      <c r="DH125">
        <f>IF(AND($L125&lt;=$P$2,100&lt;=$P$2),INDEX(WH_Backend!$DZ$6:$IO$125,$L125,100),0)</f>
        <v>0</v>
      </c>
      <c r="DI125">
        <f>IF(AND($L125&lt;=$P$2,101&lt;=$P$2),INDEX(WH_Backend!$DZ$6:$IO$125,$L125,101),0)</f>
        <v>0</v>
      </c>
      <c r="DJ125">
        <f>IF(AND($L125&lt;=$P$2,102&lt;=$P$2),INDEX(WH_Backend!$DZ$6:$IO$125,$L125,102),0)</f>
        <v>0</v>
      </c>
      <c r="DK125">
        <f>IF(AND($L125&lt;=$P$2,103&lt;=$P$2),INDEX(WH_Backend!$DZ$6:$IO$125,$L125,103),0)</f>
        <v>0</v>
      </c>
      <c r="DL125">
        <f>IF(AND($L125&lt;=$P$2,104&lt;=$P$2),INDEX(WH_Backend!$DZ$6:$IO$125,$L125,104),0)</f>
        <v>0</v>
      </c>
      <c r="DM125">
        <f>IF(AND($L125&lt;=$P$2,105&lt;=$P$2),INDEX(WH_Backend!$DZ$6:$IO$125,$L125,105),0)</f>
        <v>0</v>
      </c>
      <c r="DN125">
        <f>IF(AND($L125&lt;=$P$2,106&lt;=$P$2),INDEX(WH_Backend!$DZ$6:$IO$125,$L125,106),0)</f>
        <v>0</v>
      </c>
      <c r="DO125">
        <f>IF(AND($L125&lt;=$P$2,107&lt;=$P$2),INDEX(WH_Backend!$DZ$6:$IO$125,$L125,107),0)</f>
        <v>0</v>
      </c>
      <c r="DP125">
        <f>IF(AND($L125&lt;=$P$2,108&lt;=$P$2),INDEX(WH_Backend!$DZ$6:$IO$125,$L125,108),0)</f>
        <v>0</v>
      </c>
      <c r="DQ125">
        <f>IF(AND($L125&lt;=$P$2,109&lt;=$P$2),INDEX(WH_Backend!$DZ$6:$IO$125,$L125,109),0)</f>
        <v>0</v>
      </c>
      <c r="DR125">
        <f>IF(AND($L125&lt;=$P$2,110&lt;=$P$2),INDEX(WH_Backend!$DZ$6:$IO$125,$L125,110),0)</f>
        <v>0</v>
      </c>
      <c r="DS125">
        <f>IF(AND($L125&lt;=$P$2,111&lt;=$P$2),INDEX(WH_Backend!$DZ$6:$IO$125,$L125,111),0)</f>
        <v>0</v>
      </c>
      <c r="DT125">
        <f>IF(AND($L125&lt;=$P$2,112&lt;=$P$2),INDEX(WH_Backend!$DZ$6:$IO$125,$L125,112),0)</f>
        <v>0</v>
      </c>
      <c r="DU125">
        <f>IF(AND($L125&lt;=$P$2,113&lt;=$P$2),INDEX(WH_Backend!$DZ$6:$IO$125,$L125,113),0)</f>
        <v>0</v>
      </c>
      <c r="DV125">
        <f>IF(AND($L125&lt;=$P$2,114&lt;=$P$2),INDEX(WH_Backend!$DZ$6:$IO$125,$L125,114),0)</f>
        <v>0</v>
      </c>
      <c r="DW125">
        <f>IF(AND($L125&lt;=$P$2,115&lt;=$P$2),INDEX(WH_Backend!$DZ$6:$IO$125,$L125,115),0)</f>
        <v>0</v>
      </c>
      <c r="DX125">
        <f>IF(AND($L125&lt;=$P$2,116&lt;=$P$2),INDEX(WH_Backend!$DZ$6:$IO$125,$L125,116),0)</f>
        <v>0</v>
      </c>
      <c r="DY125">
        <f>IF(AND($L125&lt;=$P$2,117&lt;=$P$2),INDEX(WH_Backend!$DZ$6:$IO$125,$L125,117),0)</f>
        <v>0</v>
      </c>
      <c r="DZ125">
        <f>IF(AND($L125&lt;=$P$2,118&lt;=$P$2),INDEX(WH_Backend!$DZ$6:$IO$125,$L125,118),0)</f>
        <v>0</v>
      </c>
      <c r="EA125">
        <f>IF(AND($L125&lt;=$P$2,119&lt;=$P$2),INDEX(WH_Backend!$DZ$6:$IO$125,$L125,119),0)</f>
        <v>0</v>
      </c>
      <c r="EB125">
        <f>IF(AND($L125&lt;=$P$2,120&lt;=$P$2),INDEX(WH_Backend!$DZ$6:$IO$125,$L125,120),0)</f>
        <v>0</v>
      </c>
    </row>
    <row r="129" spans="12:132">
      <c r="L129" t="s">
        <v>44</v>
      </c>
    </row>
    <row r="130" spans="12:132" ht="15">
      <c r="L130" s="10" t="s">
        <v>43</v>
      </c>
      <c r="M130" s="10">
        <v>1</v>
      </c>
      <c r="N130" s="10">
        <v>2</v>
      </c>
      <c r="O130" s="10">
        <v>3</v>
      </c>
      <c r="P130" s="10">
        <v>4</v>
      </c>
      <c r="Q130" s="10">
        <v>5</v>
      </c>
      <c r="R130" s="10">
        <v>6</v>
      </c>
      <c r="S130" s="10">
        <v>7</v>
      </c>
      <c r="T130" s="10">
        <v>8</v>
      </c>
      <c r="U130" s="10">
        <v>9</v>
      </c>
      <c r="V130" s="10">
        <v>10</v>
      </c>
      <c r="W130" s="10">
        <v>11</v>
      </c>
      <c r="X130" s="10">
        <v>12</v>
      </c>
      <c r="Y130" s="10">
        <v>13</v>
      </c>
      <c r="Z130" s="10">
        <v>14</v>
      </c>
      <c r="AA130" s="10">
        <v>15</v>
      </c>
      <c r="AB130" s="10">
        <v>16</v>
      </c>
      <c r="AC130" s="10">
        <v>17</v>
      </c>
      <c r="AD130" s="10">
        <v>18</v>
      </c>
      <c r="AE130" s="10">
        <v>19</v>
      </c>
      <c r="AF130" s="10">
        <v>20</v>
      </c>
      <c r="AG130" s="10">
        <v>21</v>
      </c>
      <c r="AH130" s="10">
        <v>22</v>
      </c>
      <c r="AI130" s="10">
        <v>23</v>
      </c>
      <c r="AJ130" s="10">
        <v>24</v>
      </c>
      <c r="AK130" s="10">
        <v>25</v>
      </c>
      <c r="AL130" s="10">
        <v>26</v>
      </c>
      <c r="AM130" s="10">
        <v>27</v>
      </c>
      <c r="AN130" s="10">
        <v>28</v>
      </c>
      <c r="AO130" s="10">
        <v>29</v>
      </c>
      <c r="AP130" s="10">
        <v>30</v>
      </c>
      <c r="AQ130" s="10">
        <v>31</v>
      </c>
      <c r="AR130" s="10">
        <v>32</v>
      </c>
      <c r="AS130" s="10">
        <v>33</v>
      </c>
      <c r="AT130" s="10">
        <v>34</v>
      </c>
      <c r="AU130" s="10">
        <v>35</v>
      </c>
      <c r="AV130" s="10">
        <v>36</v>
      </c>
      <c r="AW130" s="10">
        <v>37</v>
      </c>
      <c r="AX130" s="10">
        <v>38</v>
      </c>
      <c r="AY130" s="10">
        <v>39</v>
      </c>
      <c r="AZ130" s="10">
        <v>40</v>
      </c>
      <c r="BA130" s="10">
        <v>41</v>
      </c>
      <c r="BB130" s="10">
        <v>42</v>
      </c>
      <c r="BC130" s="10">
        <v>43</v>
      </c>
      <c r="BD130" s="10">
        <v>44</v>
      </c>
      <c r="BE130" s="10">
        <v>45</v>
      </c>
      <c r="BF130" s="10">
        <v>46</v>
      </c>
      <c r="BG130" s="10">
        <v>47</v>
      </c>
      <c r="BH130" s="10">
        <v>48</v>
      </c>
      <c r="BI130" s="10">
        <v>49</v>
      </c>
      <c r="BJ130" s="10">
        <v>50</v>
      </c>
      <c r="BK130" s="10">
        <v>51</v>
      </c>
      <c r="BL130" s="10">
        <v>52</v>
      </c>
      <c r="BM130" s="10">
        <v>53</v>
      </c>
      <c r="BN130" s="10">
        <v>54</v>
      </c>
      <c r="BO130" s="10">
        <v>55</v>
      </c>
      <c r="BP130" s="10">
        <v>56</v>
      </c>
      <c r="BQ130" s="10">
        <v>57</v>
      </c>
      <c r="BR130" s="10">
        <v>58</v>
      </c>
      <c r="BS130" s="10">
        <v>59</v>
      </c>
      <c r="BT130" s="10">
        <v>60</v>
      </c>
      <c r="BU130" s="10">
        <v>61</v>
      </c>
      <c r="BV130" s="10">
        <v>62</v>
      </c>
      <c r="BW130" s="10">
        <v>63</v>
      </c>
      <c r="BX130" s="10">
        <v>64</v>
      </c>
      <c r="BY130" s="10">
        <v>65</v>
      </c>
      <c r="BZ130" s="10">
        <v>66</v>
      </c>
      <c r="CA130" s="10">
        <v>67</v>
      </c>
      <c r="CB130" s="10">
        <v>68</v>
      </c>
      <c r="CC130" s="10">
        <v>69</v>
      </c>
      <c r="CD130" s="10">
        <v>70</v>
      </c>
      <c r="CE130" s="10">
        <v>71</v>
      </c>
      <c r="CF130" s="10">
        <v>72</v>
      </c>
      <c r="CG130" s="10">
        <v>73</v>
      </c>
      <c r="CH130" s="10">
        <v>74</v>
      </c>
      <c r="CI130" s="10">
        <v>75</v>
      </c>
      <c r="CJ130" s="10">
        <v>76</v>
      </c>
      <c r="CK130" s="10">
        <v>77</v>
      </c>
      <c r="CL130" s="10">
        <v>78</v>
      </c>
      <c r="CM130" s="10">
        <v>79</v>
      </c>
      <c r="CN130" s="10">
        <v>80</v>
      </c>
      <c r="CO130" s="10">
        <v>81</v>
      </c>
      <c r="CP130" s="10">
        <v>82</v>
      </c>
      <c r="CQ130" s="10">
        <v>83</v>
      </c>
      <c r="CR130" s="10">
        <v>84</v>
      </c>
      <c r="CS130" s="10">
        <v>85</v>
      </c>
      <c r="CT130" s="10">
        <v>86</v>
      </c>
      <c r="CU130" s="10">
        <v>87</v>
      </c>
      <c r="CV130" s="10">
        <v>88</v>
      </c>
      <c r="CW130" s="10">
        <v>89</v>
      </c>
      <c r="CX130" s="10">
        <v>90</v>
      </c>
      <c r="CY130" s="10">
        <v>91</v>
      </c>
      <c r="CZ130" s="10">
        <v>92</v>
      </c>
      <c r="DA130" s="10">
        <v>93</v>
      </c>
      <c r="DB130" s="10">
        <v>94</v>
      </c>
      <c r="DC130" s="10">
        <v>95</v>
      </c>
      <c r="DD130" s="10">
        <v>96</v>
      </c>
      <c r="DE130" s="10">
        <v>97</v>
      </c>
      <c r="DF130" s="10">
        <v>98</v>
      </c>
      <c r="DG130" s="10">
        <v>99</v>
      </c>
      <c r="DH130" s="10">
        <v>100</v>
      </c>
      <c r="DI130" s="10">
        <v>101</v>
      </c>
      <c r="DJ130" s="10">
        <v>102</v>
      </c>
      <c r="DK130" s="10">
        <v>103</v>
      </c>
      <c r="DL130" s="10">
        <v>104</v>
      </c>
      <c r="DM130" s="10">
        <v>105</v>
      </c>
      <c r="DN130" s="10">
        <v>106</v>
      </c>
      <c r="DO130" s="10">
        <v>107</v>
      </c>
      <c r="DP130" s="10">
        <v>108</v>
      </c>
      <c r="DQ130" s="10">
        <v>109</v>
      </c>
      <c r="DR130" s="10">
        <v>110</v>
      </c>
      <c r="DS130" s="10">
        <v>111</v>
      </c>
      <c r="DT130" s="10">
        <v>112</v>
      </c>
      <c r="DU130" s="10">
        <v>113</v>
      </c>
      <c r="DV130" s="10">
        <v>114</v>
      </c>
      <c r="DW130" s="10">
        <v>115</v>
      </c>
      <c r="DX130" s="10">
        <v>116</v>
      </c>
      <c r="DY130" s="10">
        <v>117</v>
      </c>
      <c r="DZ130" s="10">
        <v>118</v>
      </c>
      <c r="EA130" s="10">
        <v>119</v>
      </c>
      <c r="EB130" s="10">
        <v>120</v>
      </c>
    </row>
    <row r="131" spans="12:132" ht="15">
      <c r="L131" s="10">
        <v>1</v>
      </c>
      <c r="M131">
        <f t="array" ref="M131">IF(AND(ROWS($M$131:M131)&lt;=$P$2,COLUMNS($M$131:M131)&lt;=$P$2),INDEX(MINVERSE($M$6:INDEX($M$6:$EF$125,$P$2,$P$2)),ROWS($M$131:M131),COLUMNS($M$131:M131)),0)</f>
        <v>2.3681993720263485E-6</v>
      </c>
      <c r="N131">
        <f t="array" ref="N131">IF(AND(ROWS($M$131:N131)&lt;=$P$2,COLUMNS($M$131:N131)&lt;=$P$2),INDEX(MINVERSE($M$6:INDEX($M$6:$EF$125,$P$2,$P$2)),ROWS($M$131:N131),COLUMNS($M$131:N131)),0)</f>
        <v>1.2552570639614998E-6</v>
      </c>
      <c r="O131">
        <f t="array" ref="O131">IF(AND(ROWS($M$131:O131)&lt;=$P$2,COLUMNS($M$131:O131)&lt;=$P$2),INDEX(MINVERSE($M$6:INDEX($M$6:$EF$125,$P$2,$P$2)),ROWS($M$131:O131),COLUMNS($M$131:O131)),0)</f>
        <v>4.8323395676527089E-7</v>
      </c>
      <c r="P131">
        <f t="array" ref="P131">IF(AND(ROWS($M$131:P131)&lt;=$P$2,COLUMNS($M$131:P131)&lt;=$P$2),INDEX(MINVERSE($M$6:INDEX($M$6:$EF$125,$P$2,$P$2)),ROWS($M$131:P131),COLUMNS($M$131:P131)),0)</f>
        <v>1.9269059161494558E-8</v>
      </c>
      <c r="Q131">
        <f t="array" ref="Q131">IF(AND(ROWS($M$131:Q131)&lt;=$P$2,COLUMNS($M$131:Q131)&lt;=$P$2),INDEX(MINVERSE($M$6:INDEX($M$6:$EF$125,$P$2,$P$2)),ROWS($M$131:Q131),COLUMNS($M$131:Q131)),0)</f>
        <v>-1.9964973805481443E-7</v>
      </c>
      <c r="R131">
        <f t="array" ref="R131">IF(AND(ROWS($M$131:R131)&lt;=$P$2,COLUMNS($M$131:R131)&lt;=$P$2),INDEX(MINVERSE($M$6:INDEX($M$6:$EF$125,$P$2,$P$2)),ROWS($M$131:R131),COLUMNS($M$131:R131)),0)</f>
        <v>-2.5016309448653182E-7</v>
      </c>
      <c r="S131">
        <f t="array" ref="S131">IF(AND(ROWS($M$131:S131)&lt;=$P$2,COLUMNS($M$131:S131)&lt;=$P$2),INDEX(MINVERSE($M$6:INDEX($M$6:$EF$125,$P$2,$P$2)),ROWS($M$131:S131),COLUMNS($M$131:S131)),0)</f>
        <v>-2.054720823357482E-7</v>
      </c>
      <c r="T131">
        <f t="array" ref="T131">IF(AND(ROWS($M$131:T131)&lt;=$P$2,COLUMNS($M$131:T131)&lt;=$P$2),INDEX(MINVERSE($M$6:INDEX($M$6:$EF$125,$P$2,$P$2)),ROWS($M$131:T131),COLUMNS($M$131:T131)),0)</f>
        <v>-1.2384419941480703E-7</v>
      </c>
      <c r="U131">
        <f t="array" ref="U131">IF(AND(ROWS($M$131:U131)&lt;=$P$2,COLUMNS($M$131:U131)&lt;=$P$2),INDEX(MINVERSE($M$6:INDEX($M$6:$EF$125,$P$2,$P$2)),ROWS($M$131:U131),COLUMNS($M$131:U131)),0)</f>
        <v>-4.3933120141210437E-8</v>
      </c>
      <c r="V131">
        <f t="array" ref="V131">IF(AND(ROWS($M$131:V131)&lt;=$P$2,COLUMNS($M$131:V131)&lt;=$P$2),INDEX(MINVERSE($M$6:INDEX($M$6:$EF$125,$P$2,$P$2)),ROWS($M$131:V131),COLUMNS($M$131:V131)),0)</f>
        <v>1.4343619321876024E-8</v>
      </c>
      <c r="W131">
        <f t="array" ref="W131">IF(AND(ROWS($M$131:W131)&lt;=$P$2,COLUMNS($M$131:W131)&lt;=$P$2),INDEX(MINVERSE($M$6:INDEX($M$6:$EF$125,$P$2,$P$2)),ROWS($M$131:W131),COLUMNS($M$131:W131)),0)</f>
        <v>4.5591553420025601E-8</v>
      </c>
      <c r="X131">
        <f t="array" ref="X131">IF(AND(ROWS($M$131:X131)&lt;=$P$2,COLUMNS($M$131:X131)&lt;=$P$2),INDEX(MINVERSE($M$6:INDEX($M$6:$EF$125,$P$2,$P$2)),ROWS($M$131:X131),COLUMNS($M$131:X131)),0)</f>
        <v>5.3538795322094639E-8</v>
      </c>
      <c r="Y131">
        <f t="array" ref="Y131">IF(AND(ROWS($M$131:Y131)&lt;=$P$2,COLUMNS($M$131:Y131)&lt;=$P$2),INDEX(MINVERSE($M$6:INDEX($M$6:$EF$125,$P$2,$P$2)),ROWS($M$131:Y131),COLUMNS($M$131:Y131)),0)</f>
        <v>4.6029482398986601E-8</v>
      </c>
      <c r="Z131">
        <f t="array" ref="Z131">IF(AND(ROWS($M$131:Z131)&lt;=$P$2,COLUMNS($M$131:Z131)&lt;=$P$2),INDEX(MINVERSE($M$6:INDEX($M$6:$EF$125,$P$2,$P$2)),ROWS($M$131:Z131),COLUMNS($M$131:Z131)),0)</f>
        <v>3.1300118366160326E-8</v>
      </c>
      <c r="AA131">
        <f t="array" ref="AA131">IF(AND(ROWS($M$131:AA131)&lt;=$P$2,COLUMNS($M$131:AA131)&lt;=$P$2),INDEX(MINVERSE($M$6:INDEX($M$6:$EF$125,$P$2,$P$2)),ROWS($M$131:AA131),COLUMNS($M$131:AA131)),0)</f>
        <v>1.5805500771951979E-8</v>
      </c>
      <c r="AB131">
        <f t="array" ref="AB131">IF(AND(ROWS($M$131:AB131)&lt;=$P$2,COLUMNS($M$131:AB131)&lt;=$P$2),INDEX(MINVERSE($M$6:INDEX($M$6:$EF$125,$P$2,$P$2)),ROWS($M$131:AB131),COLUMNS($M$131:AB131)),0)</f>
        <v>3.4277014527632648E-9</v>
      </c>
      <c r="AC131">
        <f t="array" ref="AC131">IF(AND(ROWS($M$131:AC131)&lt;=$P$2,COLUMNS($M$131:AC131)&lt;=$P$2),INDEX(MINVERSE($M$6:INDEX($M$6:$EF$125,$P$2,$P$2)),ROWS($M$131:AC131),COLUMNS($M$131:AC131)),0)</f>
        <v>-4.3415180159278006E-9</v>
      </c>
      <c r="AD131">
        <f t="array" ref="AD131">IF(AND(ROWS($M$131:AD131)&lt;=$P$2,COLUMNS($M$131:AD131)&lt;=$P$2),INDEX(MINVERSE($M$6:INDEX($M$6:$EF$125,$P$2,$P$2)),ROWS($M$131:AD131),COLUMNS($M$131:AD131)),0)</f>
        <v>-7.7166567701675314E-9</v>
      </c>
      <c r="AE131">
        <f t="array" ref="AE131">IF(AND(ROWS($M$131:AE131)&lt;=$P$2,COLUMNS($M$131:AE131)&lt;=$P$2),INDEX(MINVERSE($M$6:INDEX($M$6:$EF$125,$P$2,$P$2)),ROWS($M$131:AE131),COLUMNS($M$131:AE131)),0)</f>
        <v>-7.8305660591885941E-9</v>
      </c>
      <c r="AF131">
        <f t="array" ref="AF131">IF(AND(ROWS($M$131:AF131)&lt;=$P$2,COLUMNS($M$131:AF131)&lt;=$P$2),INDEX(MINVERSE($M$6:INDEX($M$6:$EF$125,$P$2,$P$2)),ROWS($M$131:AF131),COLUMNS($M$131:AF131)),0)</f>
        <v>-6.0767207652043356E-9</v>
      </c>
      <c r="AG131">
        <f t="array" ref="AG131">IF(AND(ROWS($M$131:AG131)&lt;=$P$2,COLUMNS($M$131:AG131)&lt;=$P$2),INDEX(MINVERSE($M$6:INDEX($M$6:$EF$125,$P$2,$P$2)),ROWS($M$131:AG131),COLUMNS($M$131:AG131)),0)</f>
        <v>-3.6755259646842777E-9</v>
      </c>
      <c r="AH131">
        <f t="array" ref="AH131">IF(AND(ROWS($M$131:AH131)&lt;=$P$2,COLUMNS($M$131:AH131)&lt;=$P$2),INDEX(MINVERSE($M$6:INDEX($M$6:$EF$125,$P$2,$P$2)),ROWS($M$131:AH131),COLUMNS($M$131:AH131)),0)</f>
        <v>-1.4675254876820091E-9</v>
      </c>
      <c r="AI131">
        <f t="array" ref="AI131">IF(AND(ROWS($M$131:AI131)&lt;=$P$2,COLUMNS($M$131:AI131)&lt;=$P$2),INDEX(MINVERSE($M$6:INDEX($M$6:$EF$125,$P$2,$P$2)),ROWS($M$131:AI131),COLUMNS($M$131:AI131)),0)</f>
        <v>1.1728568107139181E-10</v>
      </c>
      <c r="AJ131">
        <f t="array" ref="AJ131">IF(AND(ROWS($M$131:AJ131)&lt;=$P$2,COLUMNS($M$131:AJ131)&lt;=$P$2),INDEX(MINVERSE($M$6:INDEX($M$6:$EF$125,$P$2,$P$2)),ROWS($M$131:AJ131),COLUMNS($M$131:AJ131)),0)</f>
        <v>9.8168807446285844E-10</v>
      </c>
      <c r="AK131">
        <f t="array" ref="AK131">IF(AND(ROWS($M$131:AK131)&lt;=$P$2,COLUMNS($M$131:AK131)&lt;=$P$2),INDEX(MINVERSE($M$6:INDEX($M$6:$EF$125,$P$2,$P$2)),ROWS($M$131:AK131),COLUMNS($M$131:AK131)),0)</f>
        <v>1.2389469327623795E-9</v>
      </c>
      <c r="AL131">
        <f t="array" ref="AL131">IF(AND(ROWS($M$131:AL131)&lt;=$P$2,COLUMNS($M$131:AL131)&lt;=$P$2),INDEX(MINVERSE($M$6:INDEX($M$6:$EF$125,$P$2,$P$2)),ROWS($M$131:AL131),COLUMNS($M$131:AL131)),0)</f>
        <v>1.0941455122562189E-9</v>
      </c>
      <c r="AM131">
        <f t="array" ref="AM131">IF(AND(ROWS($M$131:AM131)&lt;=$P$2,COLUMNS($M$131:AM131)&lt;=$P$2),INDEX(MINVERSE($M$6:INDEX($M$6:$EF$125,$P$2,$P$2)),ROWS($M$131:AM131),COLUMNS($M$131:AM131)),0)</f>
        <v>7.5601609774196592E-10</v>
      </c>
      <c r="AN131">
        <f t="array" ref="AN131">IF(AND(ROWS($M$131:AN131)&lt;=$P$2,COLUMNS($M$131:AN131)&lt;=$P$2),INDEX(MINVERSE($M$6:INDEX($M$6:$EF$125,$P$2,$P$2)),ROWS($M$131:AN131),COLUMNS($M$131:AN131)),0)</f>
        <v>3.8681911001953814E-10</v>
      </c>
      <c r="AO131">
        <f t="array" ref="AO131">IF(AND(ROWS($M$131:AO131)&lt;=$P$2,COLUMNS($M$131:AO131)&lt;=$P$2),INDEX(MINVERSE($M$6:INDEX($M$6:$EF$125,$P$2,$P$2)),ROWS($M$131:AO131),COLUMNS($M$131:AO131)),0)</f>
        <v>8.5220660582625011E-11</v>
      </c>
      <c r="AP131">
        <f t="array" ref="AP131">IF(AND(ROWS($M$131:AP131)&lt;=$P$2,COLUMNS($M$131:AP131)&lt;=$P$2),INDEX(MINVERSE($M$6:INDEX($M$6:$EF$125,$P$2,$P$2)),ROWS($M$131:AP131),COLUMNS($M$131:AP131)),0)</f>
        <v>-1.0849442097116985E-10</v>
      </c>
      <c r="AQ131">
        <f t="array" ref="AQ131">IF(AND(ROWS($M$131:AQ131)&lt;=$P$2,COLUMNS($M$131:AQ131)&lt;=$P$2),INDEX(MINVERSE($M$6:INDEX($M$6:$EF$125,$P$2,$P$2)),ROWS($M$131:AQ131),COLUMNS($M$131:AQ131)),0)</f>
        <v>-1.9602906414336717E-10</v>
      </c>
      <c r="AR131">
        <f t="array" ref="AR131">IF(AND(ROWS($M$131:AR131)&lt;=$P$2,COLUMNS($M$131:AR131)&lt;=$P$2),INDEX(MINVERSE($M$6:INDEX($M$6:$EF$125,$P$2,$P$2)),ROWS($M$131:AR131),COLUMNS($M$131:AR131)),0)</f>
        <v>-2.0225601014656487E-10</v>
      </c>
      <c r="AS131">
        <f t="array" ref="AS131">IF(AND(ROWS($M$131:AS131)&lt;=$P$2,COLUMNS($M$131:AS131)&lt;=$P$2),INDEX(MINVERSE($M$6:INDEX($M$6:$EF$125,$P$2,$P$2)),ROWS($M$131:AS131),COLUMNS($M$131:AS131)),0)</f>
        <v>-1.5944448746855292E-10</v>
      </c>
      <c r="AT131">
        <f t="array" ref="AT131">IF(AND(ROWS($M$131:AT131)&lt;=$P$2,COLUMNS($M$131:AT131)&lt;=$P$2),INDEX(MINVERSE($M$6:INDEX($M$6:$EF$125,$P$2,$P$2)),ROWS($M$131:AT131),COLUMNS($M$131:AT131)),0)</f>
        <v>-9.6864729963596678E-11</v>
      </c>
      <c r="AU131">
        <f t="array" ref="AU131">IF(AND(ROWS($M$131:AU131)&lt;=$P$2,COLUMNS($M$131:AU131)&lt;=$P$2),INDEX(MINVERSE($M$6:INDEX($M$6:$EF$125,$P$2,$P$2)),ROWS($M$131:AU131),COLUMNS($M$131:AU131)),0)</f>
        <v>-3.5833057229127848E-11</v>
      </c>
      <c r="AV131">
        <f t="array" ref="AV131">IF(AND(ROWS($M$131:AV131)&lt;=$P$2,COLUMNS($M$131:AV131)&lt;=$P$2),INDEX(MINVERSE($M$6:INDEX($M$6:$EF$125,$P$2,$P$2)),ROWS($M$131:AV131),COLUMNS($M$131:AV131)),0)</f>
        <v>1.1010461309796037E-11</v>
      </c>
      <c r="AW131">
        <f t="array" ref="AW131">IF(AND(ROWS($M$131:AW131)&lt;=$P$2,COLUMNS($M$131:AW131)&lt;=$P$2),INDEX(MINVERSE($M$6:INDEX($M$6:$EF$125,$P$2,$P$2)),ROWS($M$131:AW131),COLUMNS($M$131:AW131)),0)</f>
        <v>3.7894302696843308E-11</v>
      </c>
      <c r="AX131">
        <f t="array" ref="AX131">IF(AND(ROWS($M$131:AX131)&lt;=$P$2,COLUMNS($M$131:AX131)&lt;=$P$2),INDEX(MINVERSE($M$6:INDEX($M$6:$EF$125,$P$2,$P$2)),ROWS($M$131:AX131),COLUMNS($M$131:AX131)),0)</f>
        <v>4.3185799168035234E-11</v>
      </c>
      <c r="AY131">
        <f t="array" ref="AY131">IF(AND(ROWS($M$131:AY131)&lt;=$P$2,COLUMNS($M$131:AY131)&lt;=$P$2),INDEX(MINVERSE($M$6:INDEX($M$6:$EF$125,$P$2,$P$2)),ROWS($M$131:AY131),COLUMNS($M$131:AY131)),0)</f>
        <v>2.6940518071941764E-11</v>
      </c>
      <c r="AZ131">
        <f t="array" ref="AZ131">IF(AND(ROWS($M$131:AZ131)&lt;=$P$2,COLUMNS($M$131:AZ131)&lt;=$P$2),INDEX(MINVERSE($M$6:INDEX($M$6:$EF$125,$P$2,$P$2)),ROWS($M$131:AZ131),COLUMNS($M$131:AZ131)),0)</f>
        <v>-1.0602555180738808E-11</v>
      </c>
      <c r="BA131">
        <f t="array" ref="BA131">IF(AND(ROWS($M$131:BA131)&lt;=$P$2,COLUMNS($M$131:BA131)&lt;=$P$2),INDEX(MINVERSE($M$6:INDEX($M$6:$EF$125,$P$2,$P$2)),ROWS($M$131:BA131),COLUMNS($M$131:BA131)),0)</f>
        <v>0</v>
      </c>
      <c r="BB131">
        <f t="array" ref="BB131">IF(AND(ROWS($M$131:BB131)&lt;=$P$2,COLUMNS($M$131:BB131)&lt;=$P$2),INDEX(MINVERSE($M$6:INDEX($M$6:$EF$125,$P$2,$P$2)),ROWS($M$131:BB131),COLUMNS($M$131:BB131)),0)</f>
        <v>0</v>
      </c>
      <c r="BC131">
        <f t="array" ref="BC131">IF(AND(ROWS($M$131:BC131)&lt;=$P$2,COLUMNS($M$131:BC131)&lt;=$P$2),INDEX(MINVERSE($M$6:INDEX($M$6:$EF$125,$P$2,$P$2)),ROWS($M$131:BC131),COLUMNS($M$131:BC131)),0)</f>
        <v>0</v>
      </c>
      <c r="BD131">
        <f t="array" ref="BD131">IF(AND(ROWS($M$131:BD131)&lt;=$P$2,COLUMNS($M$131:BD131)&lt;=$P$2),INDEX(MINVERSE($M$6:INDEX($M$6:$EF$125,$P$2,$P$2)),ROWS($M$131:BD131),COLUMNS($M$131:BD131)),0)</f>
        <v>0</v>
      </c>
      <c r="BE131">
        <f t="array" ref="BE131">IF(AND(ROWS($M$131:BE131)&lt;=$P$2,COLUMNS($M$131:BE131)&lt;=$P$2),INDEX(MINVERSE($M$6:INDEX($M$6:$EF$125,$P$2,$P$2)),ROWS($M$131:BE131),COLUMNS($M$131:BE131)),0)</f>
        <v>0</v>
      </c>
      <c r="BF131">
        <f t="array" ref="BF131">IF(AND(ROWS($M$131:BF131)&lt;=$P$2,COLUMNS($M$131:BF131)&lt;=$P$2),INDEX(MINVERSE($M$6:INDEX($M$6:$EF$125,$P$2,$P$2)),ROWS($M$131:BF131),COLUMNS($M$131:BF131)),0)</f>
        <v>0</v>
      </c>
      <c r="BG131">
        <f t="array" ref="BG131">IF(AND(ROWS($M$131:BG131)&lt;=$P$2,COLUMNS($M$131:BG131)&lt;=$P$2),INDEX(MINVERSE($M$6:INDEX($M$6:$EF$125,$P$2,$P$2)),ROWS($M$131:BG131),COLUMNS($M$131:BG131)),0)</f>
        <v>0</v>
      </c>
      <c r="BH131">
        <f t="array" ref="BH131">IF(AND(ROWS($M$131:BH131)&lt;=$P$2,COLUMNS($M$131:BH131)&lt;=$P$2),INDEX(MINVERSE($M$6:INDEX($M$6:$EF$125,$P$2,$P$2)),ROWS($M$131:BH131),COLUMNS($M$131:BH131)),0)</f>
        <v>0</v>
      </c>
      <c r="BI131">
        <f t="array" ref="BI131">IF(AND(ROWS($M$131:BI131)&lt;=$P$2,COLUMNS($M$131:BI131)&lt;=$P$2),INDEX(MINVERSE($M$6:INDEX($M$6:$EF$125,$P$2,$P$2)),ROWS($M$131:BI131),COLUMNS($M$131:BI131)),0)</f>
        <v>0</v>
      </c>
      <c r="BJ131">
        <f t="array" ref="BJ131">IF(AND(ROWS($M$131:BJ131)&lt;=$P$2,COLUMNS($M$131:BJ131)&lt;=$P$2),INDEX(MINVERSE($M$6:INDEX($M$6:$EF$125,$P$2,$P$2)),ROWS($M$131:BJ131),COLUMNS($M$131:BJ131)),0)</f>
        <v>0</v>
      </c>
      <c r="BK131">
        <f t="array" ref="BK131">IF(AND(ROWS($M$131:BK131)&lt;=$P$2,COLUMNS($M$131:BK131)&lt;=$P$2),INDEX(MINVERSE($M$6:INDEX($M$6:$EF$125,$P$2,$P$2)),ROWS($M$131:BK131),COLUMNS($M$131:BK131)),0)</f>
        <v>0</v>
      </c>
      <c r="BL131">
        <f t="array" ref="BL131">IF(AND(ROWS($M$131:BL131)&lt;=$P$2,COLUMNS($M$131:BL131)&lt;=$P$2),INDEX(MINVERSE($M$6:INDEX($M$6:$EF$125,$P$2,$P$2)),ROWS($M$131:BL131),COLUMNS($M$131:BL131)),0)</f>
        <v>0</v>
      </c>
      <c r="BM131">
        <f t="array" ref="BM131">IF(AND(ROWS($M$131:BM131)&lt;=$P$2,COLUMNS($M$131:BM131)&lt;=$P$2),INDEX(MINVERSE($M$6:INDEX($M$6:$EF$125,$P$2,$P$2)),ROWS($M$131:BM131),COLUMNS($M$131:BM131)),0)</f>
        <v>0</v>
      </c>
      <c r="BN131">
        <f t="array" ref="BN131">IF(AND(ROWS($M$131:BN131)&lt;=$P$2,COLUMNS($M$131:BN131)&lt;=$P$2),INDEX(MINVERSE($M$6:INDEX($M$6:$EF$125,$P$2,$P$2)),ROWS($M$131:BN131),COLUMNS($M$131:BN131)),0)</f>
        <v>0</v>
      </c>
      <c r="BO131">
        <f t="array" ref="BO131">IF(AND(ROWS($M$131:BO131)&lt;=$P$2,COLUMNS($M$131:BO131)&lt;=$P$2),INDEX(MINVERSE($M$6:INDEX($M$6:$EF$125,$P$2,$P$2)),ROWS($M$131:BO131),COLUMNS($M$131:BO131)),0)</f>
        <v>0</v>
      </c>
      <c r="BP131">
        <f t="array" ref="BP131">IF(AND(ROWS($M$131:BP131)&lt;=$P$2,COLUMNS($M$131:BP131)&lt;=$P$2),INDEX(MINVERSE($M$6:INDEX($M$6:$EF$125,$P$2,$P$2)),ROWS($M$131:BP131),COLUMNS($M$131:BP131)),0)</f>
        <v>0</v>
      </c>
      <c r="BQ131">
        <f t="array" ref="BQ131">IF(AND(ROWS($M$131:BQ131)&lt;=$P$2,COLUMNS($M$131:BQ131)&lt;=$P$2),INDEX(MINVERSE($M$6:INDEX($M$6:$EF$125,$P$2,$P$2)),ROWS($M$131:BQ131),COLUMNS($M$131:BQ131)),0)</f>
        <v>0</v>
      </c>
      <c r="BR131">
        <f t="array" ref="BR131">IF(AND(ROWS($M$131:BR131)&lt;=$P$2,COLUMNS($M$131:BR131)&lt;=$P$2),INDEX(MINVERSE($M$6:INDEX($M$6:$EF$125,$P$2,$P$2)),ROWS($M$131:BR131),COLUMNS($M$131:BR131)),0)</f>
        <v>0</v>
      </c>
      <c r="BS131">
        <f t="array" ref="BS131">IF(AND(ROWS($M$131:BS131)&lt;=$P$2,COLUMNS($M$131:BS131)&lt;=$P$2),INDEX(MINVERSE($M$6:INDEX($M$6:$EF$125,$P$2,$P$2)),ROWS($M$131:BS131),COLUMNS($M$131:BS131)),0)</f>
        <v>0</v>
      </c>
      <c r="BT131">
        <f t="array" ref="BT131">IF(AND(ROWS($M$131:BT131)&lt;=$P$2,COLUMNS($M$131:BT131)&lt;=$P$2),INDEX(MINVERSE($M$6:INDEX($M$6:$EF$125,$P$2,$P$2)),ROWS($M$131:BT131),COLUMNS($M$131:BT131)),0)</f>
        <v>0</v>
      </c>
      <c r="BU131">
        <f t="array" ref="BU131">IF(AND(ROWS($M$131:BU131)&lt;=$P$2,COLUMNS($M$131:BU131)&lt;=$P$2),INDEX(MINVERSE($M$6:INDEX($M$6:$EF$125,$P$2,$P$2)),ROWS($M$131:BU131),COLUMNS($M$131:BU131)),0)</f>
        <v>0</v>
      </c>
      <c r="BV131">
        <f t="array" ref="BV131">IF(AND(ROWS($M$131:BV131)&lt;=$P$2,COLUMNS($M$131:BV131)&lt;=$P$2),INDEX(MINVERSE($M$6:INDEX($M$6:$EF$125,$P$2,$P$2)),ROWS($M$131:BV131),COLUMNS($M$131:BV131)),0)</f>
        <v>0</v>
      </c>
      <c r="BW131">
        <f t="array" ref="BW131">IF(AND(ROWS($M$131:BW131)&lt;=$P$2,COLUMNS($M$131:BW131)&lt;=$P$2),INDEX(MINVERSE($M$6:INDEX($M$6:$EF$125,$P$2,$P$2)),ROWS($M$131:BW131),COLUMNS($M$131:BW131)),0)</f>
        <v>0</v>
      </c>
      <c r="BX131">
        <f t="array" ref="BX131">IF(AND(ROWS($M$131:BX131)&lt;=$P$2,COLUMNS($M$131:BX131)&lt;=$P$2),INDEX(MINVERSE($M$6:INDEX($M$6:$EF$125,$P$2,$P$2)),ROWS($M$131:BX131),COLUMNS($M$131:BX131)),0)</f>
        <v>0</v>
      </c>
      <c r="BY131">
        <f t="array" ref="BY131">IF(AND(ROWS($M$131:BY131)&lt;=$P$2,COLUMNS($M$131:BY131)&lt;=$P$2),INDEX(MINVERSE($M$6:INDEX($M$6:$EF$125,$P$2,$P$2)),ROWS($M$131:BY131),COLUMNS($M$131:BY131)),0)</f>
        <v>0</v>
      </c>
      <c r="BZ131">
        <f t="array" ref="BZ131">IF(AND(ROWS($M$131:BZ131)&lt;=$P$2,COLUMNS($M$131:BZ131)&lt;=$P$2),INDEX(MINVERSE($M$6:INDEX($M$6:$EF$125,$P$2,$P$2)),ROWS($M$131:BZ131),COLUMNS($M$131:BZ131)),0)</f>
        <v>0</v>
      </c>
      <c r="CA131">
        <f t="array" ref="CA131">IF(AND(ROWS($M$131:CA131)&lt;=$P$2,COLUMNS($M$131:CA131)&lt;=$P$2),INDEX(MINVERSE($M$6:INDEX($M$6:$EF$125,$P$2,$P$2)),ROWS($M$131:CA131),COLUMNS($M$131:CA131)),0)</f>
        <v>0</v>
      </c>
      <c r="CB131">
        <f t="array" ref="CB131">IF(AND(ROWS($M$131:CB131)&lt;=$P$2,COLUMNS($M$131:CB131)&lt;=$P$2),INDEX(MINVERSE($M$6:INDEX($M$6:$EF$125,$P$2,$P$2)),ROWS($M$131:CB131),COLUMNS($M$131:CB131)),0)</f>
        <v>0</v>
      </c>
      <c r="CC131">
        <f t="array" ref="CC131">IF(AND(ROWS($M$131:CC131)&lt;=$P$2,COLUMNS($M$131:CC131)&lt;=$P$2),INDEX(MINVERSE($M$6:INDEX($M$6:$EF$125,$P$2,$P$2)),ROWS($M$131:CC131),COLUMNS($M$131:CC131)),0)</f>
        <v>0</v>
      </c>
      <c r="CD131">
        <f t="array" ref="CD131">IF(AND(ROWS($M$131:CD131)&lt;=$P$2,COLUMNS($M$131:CD131)&lt;=$P$2),INDEX(MINVERSE($M$6:INDEX($M$6:$EF$125,$P$2,$P$2)),ROWS($M$131:CD131),COLUMNS($M$131:CD131)),0)</f>
        <v>0</v>
      </c>
      <c r="CE131">
        <f t="array" ref="CE131">IF(AND(ROWS($M$131:CE131)&lt;=$P$2,COLUMNS($M$131:CE131)&lt;=$P$2),INDEX(MINVERSE($M$6:INDEX($M$6:$EF$125,$P$2,$P$2)),ROWS($M$131:CE131),COLUMNS($M$131:CE131)),0)</f>
        <v>0</v>
      </c>
      <c r="CF131">
        <f t="array" ref="CF131">IF(AND(ROWS($M$131:CF131)&lt;=$P$2,COLUMNS($M$131:CF131)&lt;=$P$2),INDEX(MINVERSE($M$6:INDEX($M$6:$EF$125,$P$2,$P$2)),ROWS($M$131:CF131),COLUMNS($M$131:CF131)),0)</f>
        <v>0</v>
      </c>
      <c r="CG131">
        <f t="array" ref="CG131">IF(AND(ROWS($M$131:CG131)&lt;=$P$2,COLUMNS($M$131:CG131)&lt;=$P$2),INDEX(MINVERSE($M$6:INDEX($M$6:$EF$125,$P$2,$P$2)),ROWS($M$131:CG131),COLUMNS($M$131:CG131)),0)</f>
        <v>0</v>
      </c>
      <c r="CH131">
        <f t="array" ref="CH131">IF(AND(ROWS($M$131:CH131)&lt;=$P$2,COLUMNS($M$131:CH131)&lt;=$P$2),INDEX(MINVERSE($M$6:INDEX($M$6:$EF$125,$P$2,$P$2)),ROWS($M$131:CH131),COLUMNS($M$131:CH131)),0)</f>
        <v>0</v>
      </c>
      <c r="CI131">
        <f t="array" ref="CI131">IF(AND(ROWS($M$131:CI131)&lt;=$P$2,COLUMNS($M$131:CI131)&lt;=$P$2),INDEX(MINVERSE($M$6:INDEX($M$6:$EF$125,$P$2,$P$2)),ROWS($M$131:CI131),COLUMNS($M$131:CI131)),0)</f>
        <v>0</v>
      </c>
      <c r="CJ131">
        <f t="array" ref="CJ131">IF(AND(ROWS($M$131:CJ131)&lt;=$P$2,COLUMNS($M$131:CJ131)&lt;=$P$2),INDEX(MINVERSE($M$6:INDEX($M$6:$EF$125,$P$2,$P$2)),ROWS($M$131:CJ131),COLUMNS($M$131:CJ131)),0)</f>
        <v>0</v>
      </c>
      <c r="CK131">
        <f t="array" ref="CK131">IF(AND(ROWS($M$131:CK131)&lt;=$P$2,COLUMNS($M$131:CK131)&lt;=$P$2),INDEX(MINVERSE($M$6:INDEX($M$6:$EF$125,$P$2,$P$2)),ROWS($M$131:CK131),COLUMNS($M$131:CK131)),0)</f>
        <v>0</v>
      </c>
      <c r="CL131">
        <f t="array" ref="CL131">IF(AND(ROWS($M$131:CL131)&lt;=$P$2,COLUMNS($M$131:CL131)&lt;=$P$2),INDEX(MINVERSE($M$6:INDEX($M$6:$EF$125,$P$2,$P$2)),ROWS($M$131:CL131),COLUMNS($M$131:CL131)),0)</f>
        <v>0</v>
      </c>
      <c r="CM131">
        <f t="array" ref="CM131">IF(AND(ROWS($M$131:CM131)&lt;=$P$2,COLUMNS($M$131:CM131)&lt;=$P$2),INDEX(MINVERSE($M$6:INDEX($M$6:$EF$125,$P$2,$P$2)),ROWS($M$131:CM131),COLUMNS($M$131:CM131)),0)</f>
        <v>0</v>
      </c>
      <c r="CN131">
        <f t="array" ref="CN131">IF(AND(ROWS($M$131:CN131)&lt;=$P$2,COLUMNS($M$131:CN131)&lt;=$P$2),INDEX(MINVERSE($M$6:INDEX($M$6:$EF$125,$P$2,$P$2)),ROWS($M$131:CN131),COLUMNS($M$131:CN131)),0)</f>
        <v>0</v>
      </c>
      <c r="CO131">
        <f t="array" ref="CO131">IF(AND(ROWS($M$131:CO131)&lt;=$P$2,COLUMNS($M$131:CO131)&lt;=$P$2),INDEX(MINVERSE($M$6:INDEX($M$6:$EF$125,$P$2,$P$2)),ROWS($M$131:CO131),COLUMNS($M$131:CO131)),0)</f>
        <v>0</v>
      </c>
      <c r="CP131">
        <f t="array" ref="CP131">IF(AND(ROWS($M$131:CP131)&lt;=$P$2,COLUMNS($M$131:CP131)&lt;=$P$2),INDEX(MINVERSE($M$6:INDEX($M$6:$EF$125,$P$2,$P$2)),ROWS($M$131:CP131),COLUMNS($M$131:CP131)),0)</f>
        <v>0</v>
      </c>
      <c r="CQ131">
        <f t="array" ref="CQ131">IF(AND(ROWS($M$131:CQ131)&lt;=$P$2,COLUMNS($M$131:CQ131)&lt;=$P$2),INDEX(MINVERSE($M$6:INDEX($M$6:$EF$125,$P$2,$P$2)),ROWS($M$131:CQ131),COLUMNS($M$131:CQ131)),0)</f>
        <v>0</v>
      </c>
      <c r="CR131">
        <f t="array" ref="CR131">IF(AND(ROWS($M$131:CR131)&lt;=$P$2,COLUMNS($M$131:CR131)&lt;=$P$2),INDEX(MINVERSE($M$6:INDEX($M$6:$EF$125,$P$2,$P$2)),ROWS($M$131:CR131),COLUMNS($M$131:CR131)),0)</f>
        <v>0</v>
      </c>
      <c r="CS131">
        <f t="array" ref="CS131">IF(AND(ROWS($M$131:CS131)&lt;=$P$2,COLUMNS($M$131:CS131)&lt;=$P$2),INDEX(MINVERSE($M$6:INDEX($M$6:$EF$125,$P$2,$P$2)),ROWS($M$131:CS131),COLUMNS($M$131:CS131)),0)</f>
        <v>0</v>
      </c>
      <c r="CT131">
        <f t="array" ref="CT131">IF(AND(ROWS($M$131:CT131)&lt;=$P$2,COLUMNS($M$131:CT131)&lt;=$P$2),INDEX(MINVERSE($M$6:INDEX($M$6:$EF$125,$P$2,$P$2)),ROWS($M$131:CT131),COLUMNS($M$131:CT131)),0)</f>
        <v>0</v>
      </c>
      <c r="CU131">
        <f t="array" ref="CU131">IF(AND(ROWS($M$131:CU131)&lt;=$P$2,COLUMNS($M$131:CU131)&lt;=$P$2),INDEX(MINVERSE($M$6:INDEX($M$6:$EF$125,$P$2,$P$2)),ROWS($M$131:CU131),COLUMNS($M$131:CU131)),0)</f>
        <v>0</v>
      </c>
      <c r="CV131">
        <f t="array" ref="CV131">IF(AND(ROWS($M$131:CV131)&lt;=$P$2,COLUMNS($M$131:CV131)&lt;=$P$2),INDEX(MINVERSE($M$6:INDEX($M$6:$EF$125,$P$2,$P$2)),ROWS($M$131:CV131),COLUMNS($M$131:CV131)),0)</f>
        <v>0</v>
      </c>
      <c r="CW131">
        <f t="array" ref="CW131">IF(AND(ROWS($M$131:CW131)&lt;=$P$2,COLUMNS($M$131:CW131)&lt;=$P$2),INDEX(MINVERSE($M$6:INDEX($M$6:$EF$125,$P$2,$P$2)),ROWS($M$131:CW131),COLUMNS($M$131:CW131)),0)</f>
        <v>0</v>
      </c>
      <c r="CX131">
        <f t="array" ref="CX131">IF(AND(ROWS($M$131:CX131)&lt;=$P$2,COLUMNS($M$131:CX131)&lt;=$P$2),INDEX(MINVERSE($M$6:INDEX($M$6:$EF$125,$P$2,$P$2)),ROWS($M$131:CX131),COLUMNS($M$131:CX131)),0)</f>
        <v>0</v>
      </c>
      <c r="CY131">
        <f t="array" ref="CY131">IF(AND(ROWS($M$131:CY131)&lt;=$P$2,COLUMNS($M$131:CY131)&lt;=$P$2),INDEX(MINVERSE($M$6:INDEX($M$6:$EF$125,$P$2,$P$2)),ROWS($M$131:CY131),COLUMNS($M$131:CY131)),0)</f>
        <v>0</v>
      </c>
      <c r="CZ131">
        <f t="array" ref="CZ131">IF(AND(ROWS($M$131:CZ131)&lt;=$P$2,COLUMNS($M$131:CZ131)&lt;=$P$2),INDEX(MINVERSE($M$6:INDEX($M$6:$EF$125,$P$2,$P$2)),ROWS($M$131:CZ131),COLUMNS($M$131:CZ131)),0)</f>
        <v>0</v>
      </c>
      <c r="DA131">
        <f t="array" ref="DA131">IF(AND(ROWS($M$131:DA131)&lt;=$P$2,COLUMNS($M$131:DA131)&lt;=$P$2),INDEX(MINVERSE($M$6:INDEX($M$6:$EF$125,$P$2,$P$2)),ROWS($M$131:DA131),COLUMNS($M$131:DA131)),0)</f>
        <v>0</v>
      </c>
      <c r="DB131">
        <f t="array" ref="DB131">IF(AND(ROWS($M$131:DB131)&lt;=$P$2,COLUMNS($M$131:DB131)&lt;=$P$2),INDEX(MINVERSE($M$6:INDEX($M$6:$EF$125,$P$2,$P$2)),ROWS($M$131:DB131),COLUMNS($M$131:DB131)),0)</f>
        <v>0</v>
      </c>
      <c r="DC131">
        <f t="array" ref="DC131">IF(AND(ROWS($M$131:DC131)&lt;=$P$2,COLUMNS($M$131:DC131)&lt;=$P$2),INDEX(MINVERSE($M$6:INDEX($M$6:$EF$125,$P$2,$P$2)),ROWS($M$131:DC131),COLUMNS($M$131:DC131)),0)</f>
        <v>0</v>
      </c>
      <c r="DD131">
        <f t="array" ref="DD131">IF(AND(ROWS($M$131:DD131)&lt;=$P$2,COLUMNS($M$131:DD131)&lt;=$P$2),INDEX(MINVERSE($M$6:INDEX($M$6:$EF$125,$P$2,$P$2)),ROWS($M$131:DD131),COLUMNS($M$131:DD131)),0)</f>
        <v>0</v>
      </c>
      <c r="DE131">
        <f t="array" ref="DE131">IF(AND(ROWS($M$131:DE131)&lt;=$P$2,COLUMNS($M$131:DE131)&lt;=$P$2),INDEX(MINVERSE($M$6:INDEX($M$6:$EF$125,$P$2,$P$2)),ROWS($M$131:DE131),COLUMNS($M$131:DE131)),0)</f>
        <v>0</v>
      </c>
      <c r="DF131">
        <f t="array" ref="DF131">IF(AND(ROWS($M$131:DF131)&lt;=$P$2,COLUMNS($M$131:DF131)&lt;=$P$2),INDEX(MINVERSE($M$6:INDEX($M$6:$EF$125,$P$2,$P$2)),ROWS($M$131:DF131),COLUMNS($M$131:DF131)),0)</f>
        <v>0</v>
      </c>
      <c r="DG131">
        <f t="array" ref="DG131">IF(AND(ROWS($M$131:DG131)&lt;=$P$2,COLUMNS($M$131:DG131)&lt;=$P$2),INDEX(MINVERSE($M$6:INDEX($M$6:$EF$125,$P$2,$P$2)),ROWS($M$131:DG131),COLUMNS($M$131:DG131)),0)</f>
        <v>0</v>
      </c>
      <c r="DH131">
        <f t="array" ref="DH131">IF(AND(ROWS($M$131:DH131)&lt;=$P$2,COLUMNS($M$131:DH131)&lt;=$P$2),INDEX(MINVERSE($M$6:INDEX($M$6:$EF$125,$P$2,$P$2)),ROWS($M$131:DH131),COLUMNS($M$131:DH131)),0)</f>
        <v>0</v>
      </c>
      <c r="DI131">
        <f t="array" ref="DI131">IF(AND(ROWS($M$131:DI131)&lt;=$P$2,COLUMNS($M$131:DI131)&lt;=$P$2),INDEX(MINVERSE($M$6:INDEX($M$6:$EF$125,$P$2,$P$2)),ROWS($M$131:DI131),COLUMNS($M$131:DI131)),0)</f>
        <v>0</v>
      </c>
      <c r="DJ131">
        <f t="array" ref="DJ131">IF(AND(ROWS($M$131:DJ131)&lt;=$P$2,COLUMNS($M$131:DJ131)&lt;=$P$2),INDEX(MINVERSE($M$6:INDEX($M$6:$EF$125,$P$2,$P$2)),ROWS($M$131:DJ131),COLUMNS($M$131:DJ131)),0)</f>
        <v>0</v>
      </c>
      <c r="DK131">
        <f t="array" ref="DK131">IF(AND(ROWS($M$131:DK131)&lt;=$P$2,COLUMNS($M$131:DK131)&lt;=$P$2),INDEX(MINVERSE($M$6:INDEX($M$6:$EF$125,$P$2,$P$2)),ROWS($M$131:DK131),COLUMNS($M$131:DK131)),0)</f>
        <v>0</v>
      </c>
      <c r="DL131">
        <f t="array" ref="DL131">IF(AND(ROWS($M$131:DL131)&lt;=$P$2,COLUMNS($M$131:DL131)&lt;=$P$2),INDEX(MINVERSE($M$6:INDEX($M$6:$EF$125,$P$2,$P$2)),ROWS($M$131:DL131),COLUMNS($M$131:DL131)),0)</f>
        <v>0</v>
      </c>
      <c r="DM131">
        <f t="array" ref="DM131">IF(AND(ROWS($M$131:DM131)&lt;=$P$2,COLUMNS($M$131:DM131)&lt;=$P$2),INDEX(MINVERSE($M$6:INDEX($M$6:$EF$125,$P$2,$P$2)),ROWS($M$131:DM131),COLUMNS($M$131:DM131)),0)</f>
        <v>0</v>
      </c>
      <c r="DN131">
        <f t="array" ref="DN131">IF(AND(ROWS($M$131:DN131)&lt;=$P$2,COLUMNS($M$131:DN131)&lt;=$P$2),INDEX(MINVERSE($M$6:INDEX($M$6:$EF$125,$P$2,$P$2)),ROWS($M$131:DN131),COLUMNS($M$131:DN131)),0)</f>
        <v>0</v>
      </c>
      <c r="DO131">
        <f t="array" ref="DO131">IF(AND(ROWS($M$131:DO131)&lt;=$P$2,COLUMNS($M$131:DO131)&lt;=$P$2),INDEX(MINVERSE($M$6:INDEX($M$6:$EF$125,$P$2,$P$2)),ROWS($M$131:DO131),COLUMNS($M$131:DO131)),0)</f>
        <v>0</v>
      </c>
      <c r="DP131">
        <f t="array" ref="DP131">IF(AND(ROWS($M$131:DP131)&lt;=$P$2,COLUMNS($M$131:DP131)&lt;=$P$2),INDEX(MINVERSE($M$6:INDEX($M$6:$EF$125,$P$2,$P$2)),ROWS($M$131:DP131),COLUMNS($M$131:DP131)),0)</f>
        <v>0</v>
      </c>
      <c r="DQ131">
        <f t="array" ref="DQ131">IF(AND(ROWS($M$131:DQ131)&lt;=$P$2,COLUMNS($M$131:DQ131)&lt;=$P$2),INDEX(MINVERSE($M$6:INDEX($M$6:$EF$125,$P$2,$P$2)),ROWS($M$131:DQ131),COLUMNS($M$131:DQ131)),0)</f>
        <v>0</v>
      </c>
      <c r="DR131">
        <f t="array" ref="DR131">IF(AND(ROWS($M$131:DR131)&lt;=$P$2,COLUMNS($M$131:DR131)&lt;=$P$2),INDEX(MINVERSE($M$6:INDEX($M$6:$EF$125,$P$2,$P$2)),ROWS($M$131:DR131),COLUMNS($M$131:DR131)),0)</f>
        <v>0</v>
      </c>
      <c r="DS131">
        <f t="array" ref="DS131">IF(AND(ROWS($M$131:DS131)&lt;=$P$2,COLUMNS($M$131:DS131)&lt;=$P$2),INDEX(MINVERSE($M$6:INDEX($M$6:$EF$125,$P$2,$P$2)),ROWS($M$131:DS131),COLUMNS($M$131:DS131)),0)</f>
        <v>0</v>
      </c>
      <c r="DT131">
        <f t="array" ref="DT131">IF(AND(ROWS($M$131:DT131)&lt;=$P$2,COLUMNS($M$131:DT131)&lt;=$P$2),INDEX(MINVERSE($M$6:INDEX($M$6:$EF$125,$P$2,$P$2)),ROWS($M$131:DT131),COLUMNS($M$131:DT131)),0)</f>
        <v>0</v>
      </c>
      <c r="DU131">
        <f t="array" ref="DU131">IF(AND(ROWS($M$131:DU131)&lt;=$P$2,COLUMNS($M$131:DU131)&lt;=$P$2),INDEX(MINVERSE($M$6:INDEX($M$6:$EF$125,$P$2,$P$2)),ROWS($M$131:DU131),COLUMNS($M$131:DU131)),0)</f>
        <v>0</v>
      </c>
      <c r="DV131">
        <f t="array" ref="DV131">IF(AND(ROWS($M$131:DV131)&lt;=$P$2,COLUMNS($M$131:DV131)&lt;=$P$2),INDEX(MINVERSE($M$6:INDEX($M$6:$EF$125,$P$2,$P$2)),ROWS($M$131:DV131),COLUMNS($M$131:DV131)),0)</f>
        <v>0</v>
      </c>
      <c r="DW131">
        <f t="array" ref="DW131">IF(AND(ROWS($M$131:DW131)&lt;=$P$2,COLUMNS($M$131:DW131)&lt;=$P$2),INDEX(MINVERSE($M$6:INDEX($M$6:$EF$125,$P$2,$P$2)),ROWS($M$131:DW131),COLUMNS($M$131:DW131)),0)</f>
        <v>0</v>
      </c>
      <c r="DX131">
        <f t="array" ref="DX131">IF(AND(ROWS($M$131:DX131)&lt;=$P$2,COLUMNS($M$131:DX131)&lt;=$P$2),INDEX(MINVERSE($M$6:INDEX($M$6:$EF$125,$P$2,$P$2)),ROWS($M$131:DX131),COLUMNS($M$131:DX131)),0)</f>
        <v>0</v>
      </c>
      <c r="DY131">
        <f t="array" ref="DY131">IF(AND(ROWS($M$131:DY131)&lt;=$P$2,COLUMNS($M$131:DY131)&lt;=$P$2),INDEX(MINVERSE($M$6:INDEX($M$6:$EF$125,$P$2,$P$2)),ROWS($M$131:DY131),COLUMNS($M$131:DY131)),0)</f>
        <v>0</v>
      </c>
      <c r="DZ131">
        <f t="array" ref="DZ131">IF(AND(ROWS($M$131:DZ131)&lt;=$P$2,COLUMNS($M$131:DZ131)&lt;=$P$2),INDEX(MINVERSE($M$6:INDEX($M$6:$EF$125,$P$2,$P$2)),ROWS($M$131:DZ131),COLUMNS($M$131:DZ131)),0)</f>
        <v>0</v>
      </c>
      <c r="EA131">
        <f t="array" ref="EA131">IF(AND(ROWS($M$131:EA131)&lt;=$P$2,COLUMNS($M$131:EA131)&lt;=$P$2),INDEX(MINVERSE($M$6:INDEX($M$6:$EF$125,$P$2,$P$2)),ROWS($M$131:EA131),COLUMNS($M$131:EA131)),0)</f>
        <v>0</v>
      </c>
      <c r="EB131">
        <f t="array" ref="EB131">IF(AND(ROWS($M$131:EB131)&lt;=$P$2,COLUMNS($M$131:EB131)&lt;=$P$2),INDEX(MINVERSE($M$6:INDEX($M$6:$EF$125,$P$2,$P$2)),ROWS($M$131:EB131),COLUMNS($M$131:EB131)),0)</f>
        <v>0</v>
      </c>
    </row>
    <row r="132" spans="12:132" ht="15">
      <c r="L132" s="10">
        <v>2</v>
      </c>
      <c r="M132">
        <f t="array" ref="M132">IF(AND(ROWS($M$131:M132)&lt;=$P$2,COLUMNS($M$131:M132)&lt;=$P$2),INDEX(MINVERSE($M$6:INDEX($M$6:$EF$125,$P$2,$P$2)),ROWS($M$131:M132),COLUMNS($M$131:M132)),0)</f>
        <v>1.255257063961497E-6</v>
      </c>
      <c r="N132">
        <f t="array" ref="N132">IF(AND(ROWS($M$131:N132)&lt;=$P$2,COLUMNS($M$131:N132)&lt;=$P$2),INDEX(MINVERSE($M$6:INDEX($M$6:$EF$125,$P$2,$P$2)),ROWS($M$131:N132),COLUMNS($M$131:N132)),0)</f>
        <v>1.0066309810418338E-6</v>
      </c>
      <c r="O132">
        <f t="array" ref="O132">IF(AND(ROWS($M$131:O132)&lt;=$P$2,COLUMNS($M$131:O132)&lt;=$P$2),INDEX(MINVERSE($M$6:INDEX($M$6:$EF$125,$P$2,$P$2)),ROWS($M$131:O132),COLUMNS($M$131:O132)),0)</f>
        <v>7.2984596487502459E-7</v>
      </c>
      <c r="P132">
        <f t="array" ref="P132">IF(AND(ROWS($M$131:P132)&lt;=$P$2,COLUMNS($M$131:P132)&lt;=$P$2),INDEX(MINVERSE($M$6:INDEX($M$6:$EF$125,$P$2,$P$2)),ROWS($M$131:P132),COLUMNS($M$131:P132)),0)</f>
        <v>4.6048884820980352E-7</v>
      </c>
      <c r="Q132">
        <f t="array" ref="Q132">IF(AND(ROWS($M$131:Q132)&lt;=$P$2,COLUMNS($M$131:Q132)&lt;=$P$2),INDEX(MINVERSE($M$6:INDEX($M$6:$EF$125,$P$2,$P$2)),ROWS($M$131:Q132),COLUMNS($M$131:Q132)),0)</f>
        <v>2.3384554881043386E-7</v>
      </c>
      <c r="R132">
        <f t="array" ref="R132">IF(AND(ROWS($M$131:R132)&lt;=$P$2,COLUMNS($M$131:R132)&lt;=$P$2),INDEX(MINVERSE($M$6:INDEX($M$6:$EF$125,$P$2,$P$2)),ROWS($M$131:R132),COLUMNS($M$131:R132)),0)</f>
        <v>6.9875140254288476E-8</v>
      </c>
      <c r="S132">
        <f t="array" ref="S132">IF(AND(ROWS($M$131:S132)&lt;=$P$2,COLUMNS($M$131:S132)&lt;=$P$2),INDEX(MINVERSE($M$6:INDEX($M$6:$EF$125,$P$2,$P$2)),ROWS($M$131:S132),COLUMNS($M$131:S132)),0)</f>
        <v>-2.8778127574158698E-8</v>
      </c>
      <c r="T132">
        <f t="array" ref="T132">IF(AND(ROWS($M$131:T132)&lt;=$P$2,COLUMNS($M$131:T132)&lt;=$P$2),INDEX(MINVERSE($M$6:INDEX($M$6:$EF$125,$P$2,$P$2)),ROWS($M$131:T132),COLUMNS($M$131:T132)),0)</f>
        <v>-7.2243922112820755E-8</v>
      </c>
      <c r="U132">
        <f t="array" ref="U132">IF(AND(ROWS($M$131:U132)&lt;=$P$2,COLUMNS($M$131:U132)&lt;=$P$2),INDEX(MINVERSE($M$6:INDEX($M$6:$EF$125,$P$2,$P$2)),ROWS($M$131:U132),COLUMNS($M$131:U132)),0)</f>
        <v>-7.6981719768917048E-8</v>
      </c>
      <c r="V132">
        <f t="array" ref="V132">IF(AND(ROWS($M$131:V132)&lt;=$P$2,COLUMNS($M$131:V132)&lt;=$P$2),INDEX(MINVERSE($M$6:INDEX($M$6:$EF$125,$P$2,$P$2)),ROWS($M$131:V132),COLUMNS($M$131:V132)),0)</f>
        <v>-6.0115133916511591E-8</v>
      </c>
      <c r="W132">
        <f t="array" ref="W132">IF(AND(ROWS($M$131:W132)&lt;=$P$2,COLUMNS($M$131:W132)&lt;=$P$2),INDEX(MINVERSE($M$6:INDEX($M$6:$EF$125,$P$2,$P$2)),ROWS($M$131:W132),COLUMNS($M$131:W132)),0)</f>
        <v>-3.5711922344919682E-8</v>
      </c>
      <c r="X132">
        <f t="array" ref="X132">IF(AND(ROWS($M$131:X132)&lt;=$P$2,COLUMNS($M$131:X132)&lt;=$P$2),INDEX(MINVERSE($M$6:INDEX($M$6:$EF$125,$P$2,$P$2)),ROWS($M$131:X132),COLUMNS($M$131:X132)),0)</f>
        <v>-1.314465639834094E-8</v>
      </c>
      <c r="Y132">
        <f t="array" ref="Y132">IF(AND(ROWS($M$131:Y132)&lt;=$P$2,COLUMNS($M$131:Y132)&lt;=$P$2),INDEX(MINVERSE($M$6:INDEX($M$6:$EF$125,$P$2,$P$2)),ROWS($M$131:Y132),COLUMNS($M$131:Y132)),0)</f>
        <v>2.8975902331283124E-9</v>
      </c>
      <c r="Z132">
        <f t="array" ref="Z132">IF(AND(ROWS($M$131:Z132)&lt;=$P$2,COLUMNS($M$131:Z132)&lt;=$P$2),INDEX(MINVERSE($M$6:INDEX($M$6:$EF$125,$P$2,$P$2)),ROWS($M$131:Z132),COLUMNS($M$131:Z132)),0)</f>
        <v>1.1392658117836363E-8</v>
      </c>
      <c r="AA132">
        <f t="array" ref="AA132">IF(AND(ROWS($M$131:AA132)&lt;=$P$2,COLUMNS($M$131:AA132)&lt;=$P$2),INDEX(MINVERSE($M$6:INDEX($M$6:$EF$125,$P$2,$P$2)),ROWS($M$131:AA132),COLUMNS($M$131:AA132)),0)</f>
        <v>1.3588269952437375E-8</v>
      </c>
      <c r="AB132">
        <f t="array" ref="AB132">IF(AND(ROWS($M$131:AB132)&lt;=$P$2,COLUMNS($M$131:AB132)&lt;=$P$2),INDEX(MINVERSE($M$6:INDEX($M$6:$EF$125,$P$2,$P$2)),ROWS($M$131:AB132),COLUMNS($M$131:AB132)),0)</f>
        <v>1.169206264709801E-8</v>
      </c>
      <c r="AC132">
        <f t="array" ref="AC132">IF(AND(ROWS($M$131:AC132)&lt;=$P$2,COLUMNS($M$131:AC132)&lt;=$P$2),INDEX(MINVERSE($M$6:INDEX($M$6:$EF$125,$P$2,$P$2)),ROWS($M$131:AC132),COLUMNS($M$131:AC132)),0)</f>
        <v>7.9159315566600199E-9</v>
      </c>
      <c r="AD132">
        <f t="array" ref="AD132">IF(AND(ROWS($M$131:AD132)&lt;=$P$2,COLUMNS($M$131:AD132)&lt;=$P$2),INDEX(MINVERSE($M$6:INDEX($M$6:$EF$125,$P$2,$P$2)),ROWS($M$131:AD132),COLUMNS($M$131:AD132)),0)</f>
        <v>3.9516384626291754E-9</v>
      </c>
      <c r="AE132">
        <f t="array" ref="AE132">IF(AND(ROWS($M$131:AE132)&lt;=$P$2,COLUMNS($M$131:AE132)&lt;=$P$2),INDEX(MINVERSE($M$6:INDEX($M$6:$EF$125,$P$2,$P$2)),ROWS($M$131:AE132),COLUMNS($M$131:AE132)),0)</f>
        <v>8.0068801275819144E-10</v>
      </c>
      <c r="AF132">
        <f t="array" ref="AF132">IF(AND(ROWS($M$131:AF132)&lt;=$P$2,COLUMNS($M$131:AF132)&lt;=$P$2),INDEX(MINVERSE($M$6:INDEX($M$6:$EF$125,$P$2,$P$2)),ROWS($M$131:AF132),COLUMNS($M$131:AF132)),0)</f>
        <v>-1.158437177837364E-9</v>
      </c>
      <c r="AG132">
        <f t="array" ref="AG132">IF(AND(ROWS($M$131:AG132)&lt;=$P$2,COLUMNS($M$131:AG132)&lt;=$P$2),INDEX(MINVERSE($M$6:INDEX($M$6:$EF$125,$P$2,$P$2)),ROWS($M$131:AG132),COLUMNS($M$131:AG132)),0)</f>
        <v>-1.9883148654382463E-9</v>
      </c>
      <c r="AH132">
        <f t="array" ref="AH132">IF(AND(ROWS($M$131:AH132)&lt;=$P$2,COLUMNS($M$131:AH132)&lt;=$P$2),INDEX(MINVERSE($M$6:INDEX($M$6:$EF$125,$P$2,$P$2)),ROWS($M$131:AH132),COLUMNS($M$131:AH132)),0)</f>
        <v>-1.9874204211164187E-9</v>
      </c>
      <c r="AI132">
        <f t="array" ref="AI132">IF(AND(ROWS($M$131:AI132)&lt;=$P$2,COLUMNS($M$131:AI132)&lt;=$P$2),INDEX(MINVERSE($M$6:INDEX($M$6:$EF$125,$P$2,$P$2)),ROWS($M$131:AI132),COLUMNS($M$131:AI132)),0)</f>
        <v>-1.5185356739028978E-9</v>
      </c>
      <c r="AJ132">
        <f t="array" ref="AJ132">IF(AND(ROWS($M$131:AJ132)&lt;=$P$2,COLUMNS($M$131:AJ132)&lt;=$P$2),INDEX(MINVERSE($M$6:INDEX($M$6:$EF$125,$P$2,$P$2)),ROWS($M$131:AJ132),COLUMNS($M$131:AJ132)),0)</f>
        <v>-8.9583084585465256E-10</v>
      </c>
      <c r="AK132">
        <f t="array" ref="AK132">IF(AND(ROWS($M$131:AK132)&lt;=$P$2,COLUMNS($M$131:AK132)&lt;=$P$2),INDEX(MINVERSE($M$6:INDEX($M$6:$EF$125,$P$2,$P$2)),ROWS($M$131:AK132),COLUMNS($M$131:AK132)),0)</f>
        <v>-3.3223501676807204E-10</v>
      </c>
      <c r="AL132">
        <f t="array" ref="AL132">IF(AND(ROWS($M$131:AL132)&lt;=$P$2,COLUMNS($M$131:AL132)&lt;=$P$2),INDEX(MINVERSE($M$6:INDEX($M$6:$EF$125,$P$2,$P$2)),ROWS($M$131:AL132),COLUMNS($M$131:AL132)),0)</f>
        <v>6.6270771156982718E-11</v>
      </c>
      <c r="AM132">
        <f t="array" ref="AM132">IF(AND(ROWS($M$131:AM132)&lt;=$P$2,COLUMNS($M$131:AM132)&lt;=$P$2),INDEX(MINVERSE($M$6:INDEX($M$6:$EF$125,$P$2,$P$2)),ROWS($M$131:AM132),COLUMNS($M$131:AM132)),0)</f>
        <v>2.7852999636744784E-10</v>
      </c>
      <c r="AN132">
        <f t="array" ref="AN132">IF(AND(ROWS($M$131:AN132)&lt;=$P$2,COLUMNS($M$131:AN132)&lt;=$P$2),INDEX(MINVERSE($M$6:INDEX($M$6:$EF$125,$P$2,$P$2)),ROWS($M$131:AN132),COLUMNS($M$131:AN132)),0)</f>
        <v>3.3588419433982225E-10</v>
      </c>
      <c r="AO132">
        <f t="array" ref="AO132">IF(AND(ROWS($M$131:AO132)&lt;=$P$2,COLUMNS($M$131:AO132)&lt;=$P$2),INDEX(MINVERSE($M$6:INDEX($M$6:$EF$125,$P$2,$P$2)),ROWS($M$131:AO132),COLUMNS($M$131:AO132)),0)</f>
        <v>2.9184516097654273E-10</v>
      </c>
      <c r="AP132">
        <f t="array" ref="AP132">IF(AND(ROWS($M$131:AP132)&lt;=$P$2,COLUMNS($M$131:AP132)&lt;=$P$2),INDEX(MINVERSE($M$6:INDEX($M$6:$EF$125,$P$2,$P$2)),ROWS($M$131:AP132),COLUMNS($M$131:AP132)),0)</f>
        <v>1.9999594789342486E-10</v>
      </c>
      <c r="AQ132">
        <f t="array" ref="AQ132">IF(AND(ROWS($M$131:AQ132)&lt;=$P$2,COLUMNS($M$131:AQ132)&lt;=$P$2),INDEX(MINVERSE($M$6:INDEX($M$6:$EF$125,$P$2,$P$2)),ROWS($M$131:AQ132),COLUMNS($M$131:AQ132)),0)</f>
        <v>1.0160014664211062E-10</v>
      </c>
      <c r="AR132">
        <f t="array" ref="AR132">IF(AND(ROWS($M$131:AR132)&lt;=$P$2,COLUMNS($M$131:AR132)&lt;=$P$2),INDEX(MINVERSE($M$6:INDEX($M$6:$EF$125,$P$2,$P$2)),ROWS($M$131:AR132),COLUMNS($M$131:AR132)),0)</f>
        <v>2.1513814337073679E-11</v>
      </c>
      <c r="AS132">
        <f t="array" ref="AS132">IF(AND(ROWS($M$131:AS132)&lt;=$P$2,COLUMNS($M$131:AS132)&lt;=$P$2),INDEX(MINVERSE($M$6:INDEX($M$6:$EF$125,$P$2,$P$2)),ROWS($M$131:AS132),COLUMNS($M$131:AS132)),0)</f>
        <v>-3.0290217628952894E-11</v>
      </c>
      <c r="AT132">
        <f t="array" ref="AT132">IF(AND(ROWS($M$131:AT132)&lt;=$P$2,COLUMNS($M$131:AT132)&lt;=$P$2),INDEX(MINVERSE($M$6:INDEX($M$6:$EF$125,$P$2,$P$2)),ROWS($M$131:AT132),COLUMNS($M$131:AT132)),0)</f>
        <v>-5.4410746200495391E-11</v>
      </c>
      <c r="AU132">
        <f t="array" ref="AU132">IF(AND(ROWS($M$131:AU132)&lt;=$P$2,COLUMNS($M$131:AU132)&lt;=$P$2),INDEX(MINVERSE($M$6:INDEX($M$6:$EF$125,$P$2,$P$2)),ROWS($M$131:AU132),COLUMNS($M$131:AU132)),0)</f>
        <v>-5.7127890900063655E-11</v>
      </c>
      <c r="AV132">
        <f t="array" ref="AV132">IF(AND(ROWS($M$131:AV132)&lt;=$P$2,COLUMNS($M$131:AV132)&lt;=$P$2),INDEX(MINVERSE($M$6:INDEX($M$6:$EF$125,$P$2,$P$2)),ROWS($M$131:AV132),COLUMNS($M$131:AV132)),0)</f>
        <v>-4.6316866552164011E-11</v>
      </c>
      <c r="AW132">
        <f t="array" ref="AW132">IF(AND(ROWS($M$131:AW132)&lt;=$P$2,COLUMNS($M$131:AW132)&lt;=$P$2),INDEX(MINVERSE($M$6:INDEX($M$6:$EF$125,$P$2,$P$2)),ROWS($M$131:AW132),COLUMNS($M$131:AW132)),0)</f>
        <v>-2.878292699128951E-11</v>
      </c>
      <c r="AX132">
        <f t="array" ref="AX132">IF(AND(ROWS($M$131:AX132)&lt;=$P$2,COLUMNS($M$131:AX132)&lt;=$P$2),INDEX(MINVERSE($M$6:INDEX($M$6:$EF$125,$P$2,$P$2)),ROWS($M$131:AX132),COLUMNS($M$131:AX132)),0)</f>
        <v>-9.0662142016548277E-12</v>
      </c>
      <c r="AY132">
        <f t="array" ref="AY132">IF(AND(ROWS($M$131:AY132)&lt;=$P$2,COLUMNS($M$131:AY132)&lt;=$P$2),INDEX(MINVERSE($M$6:INDEX($M$6:$EF$125,$P$2,$P$2)),ROWS($M$131:AY132),COLUMNS($M$131:AY132)),0)</f>
        <v>1.0579445058254944E-11</v>
      </c>
      <c r="AZ132">
        <f t="array" ref="AZ132">IF(AND(ROWS($M$131:AZ132)&lt;=$P$2,COLUMNS($M$131:AZ132)&lt;=$P$2),INDEX(MINVERSE($M$6:INDEX($M$6:$EF$125,$P$2,$P$2)),ROWS($M$131:AZ132),COLUMNS($M$131:AZ132)),0)</f>
        <v>2.9489350218356055E-11</v>
      </c>
      <c r="BA132">
        <f t="array" ref="BA132">IF(AND(ROWS($M$131:BA132)&lt;=$P$2,COLUMNS($M$131:BA132)&lt;=$P$2),INDEX(MINVERSE($M$6:INDEX($M$6:$EF$125,$P$2,$P$2)),ROWS($M$131:BA132),COLUMNS($M$131:BA132)),0)</f>
        <v>0</v>
      </c>
      <c r="BB132">
        <f t="array" ref="BB132">IF(AND(ROWS($M$131:BB132)&lt;=$P$2,COLUMNS($M$131:BB132)&lt;=$P$2),INDEX(MINVERSE($M$6:INDEX($M$6:$EF$125,$P$2,$P$2)),ROWS($M$131:BB132),COLUMNS($M$131:BB132)),0)</f>
        <v>0</v>
      </c>
      <c r="BC132">
        <f t="array" ref="BC132">IF(AND(ROWS($M$131:BC132)&lt;=$P$2,COLUMNS($M$131:BC132)&lt;=$P$2),INDEX(MINVERSE($M$6:INDEX($M$6:$EF$125,$P$2,$P$2)),ROWS($M$131:BC132),COLUMNS($M$131:BC132)),0)</f>
        <v>0</v>
      </c>
      <c r="BD132">
        <f t="array" ref="BD132">IF(AND(ROWS($M$131:BD132)&lt;=$P$2,COLUMNS($M$131:BD132)&lt;=$P$2),INDEX(MINVERSE($M$6:INDEX($M$6:$EF$125,$P$2,$P$2)),ROWS($M$131:BD132),COLUMNS($M$131:BD132)),0)</f>
        <v>0</v>
      </c>
      <c r="BE132">
        <f t="array" ref="BE132">IF(AND(ROWS($M$131:BE132)&lt;=$P$2,COLUMNS($M$131:BE132)&lt;=$P$2),INDEX(MINVERSE($M$6:INDEX($M$6:$EF$125,$P$2,$P$2)),ROWS($M$131:BE132),COLUMNS($M$131:BE132)),0)</f>
        <v>0</v>
      </c>
      <c r="BF132">
        <f t="array" ref="BF132">IF(AND(ROWS($M$131:BF132)&lt;=$P$2,COLUMNS($M$131:BF132)&lt;=$P$2),INDEX(MINVERSE($M$6:INDEX($M$6:$EF$125,$P$2,$P$2)),ROWS($M$131:BF132),COLUMNS($M$131:BF132)),0)</f>
        <v>0</v>
      </c>
      <c r="BG132">
        <f t="array" ref="BG132">IF(AND(ROWS($M$131:BG132)&lt;=$P$2,COLUMNS($M$131:BG132)&lt;=$P$2),INDEX(MINVERSE($M$6:INDEX($M$6:$EF$125,$P$2,$P$2)),ROWS($M$131:BG132),COLUMNS($M$131:BG132)),0)</f>
        <v>0</v>
      </c>
      <c r="BH132">
        <f t="array" ref="BH132">IF(AND(ROWS($M$131:BH132)&lt;=$P$2,COLUMNS($M$131:BH132)&lt;=$P$2),INDEX(MINVERSE($M$6:INDEX($M$6:$EF$125,$P$2,$P$2)),ROWS($M$131:BH132),COLUMNS($M$131:BH132)),0)</f>
        <v>0</v>
      </c>
      <c r="BI132">
        <f t="array" ref="BI132">IF(AND(ROWS($M$131:BI132)&lt;=$P$2,COLUMNS($M$131:BI132)&lt;=$P$2),INDEX(MINVERSE($M$6:INDEX($M$6:$EF$125,$P$2,$P$2)),ROWS($M$131:BI132),COLUMNS($M$131:BI132)),0)</f>
        <v>0</v>
      </c>
      <c r="BJ132">
        <f t="array" ref="BJ132">IF(AND(ROWS($M$131:BJ132)&lt;=$P$2,COLUMNS($M$131:BJ132)&lt;=$P$2),INDEX(MINVERSE($M$6:INDEX($M$6:$EF$125,$P$2,$P$2)),ROWS($M$131:BJ132),COLUMNS($M$131:BJ132)),0)</f>
        <v>0</v>
      </c>
      <c r="BK132">
        <f t="array" ref="BK132">IF(AND(ROWS($M$131:BK132)&lt;=$P$2,COLUMNS($M$131:BK132)&lt;=$P$2),INDEX(MINVERSE($M$6:INDEX($M$6:$EF$125,$P$2,$P$2)),ROWS($M$131:BK132),COLUMNS($M$131:BK132)),0)</f>
        <v>0</v>
      </c>
      <c r="BL132">
        <f t="array" ref="BL132">IF(AND(ROWS($M$131:BL132)&lt;=$P$2,COLUMNS($M$131:BL132)&lt;=$P$2),INDEX(MINVERSE($M$6:INDEX($M$6:$EF$125,$P$2,$P$2)),ROWS($M$131:BL132),COLUMNS($M$131:BL132)),0)</f>
        <v>0</v>
      </c>
      <c r="BM132">
        <f t="array" ref="BM132">IF(AND(ROWS($M$131:BM132)&lt;=$P$2,COLUMNS($M$131:BM132)&lt;=$P$2),INDEX(MINVERSE($M$6:INDEX($M$6:$EF$125,$P$2,$P$2)),ROWS($M$131:BM132),COLUMNS($M$131:BM132)),0)</f>
        <v>0</v>
      </c>
      <c r="BN132">
        <f t="array" ref="BN132">IF(AND(ROWS($M$131:BN132)&lt;=$P$2,COLUMNS($M$131:BN132)&lt;=$P$2),INDEX(MINVERSE($M$6:INDEX($M$6:$EF$125,$P$2,$P$2)),ROWS($M$131:BN132),COLUMNS($M$131:BN132)),0)</f>
        <v>0</v>
      </c>
      <c r="BO132">
        <f t="array" ref="BO132">IF(AND(ROWS($M$131:BO132)&lt;=$P$2,COLUMNS($M$131:BO132)&lt;=$P$2),INDEX(MINVERSE($M$6:INDEX($M$6:$EF$125,$P$2,$P$2)),ROWS($M$131:BO132),COLUMNS($M$131:BO132)),0)</f>
        <v>0</v>
      </c>
      <c r="BP132">
        <f t="array" ref="BP132">IF(AND(ROWS($M$131:BP132)&lt;=$P$2,COLUMNS($M$131:BP132)&lt;=$P$2),INDEX(MINVERSE($M$6:INDEX($M$6:$EF$125,$P$2,$P$2)),ROWS($M$131:BP132),COLUMNS($M$131:BP132)),0)</f>
        <v>0</v>
      </c>
      <c r="BQ132">
        <f t="array" ref="BQ132">IF(AND(ROWS($M$131:BQ132)&lt;=$P$2,COLUMNS($M$131:BQ132)&lt;=$P$2),INDEX(MINVERSE($M$6:INDEX($M$6:$EF$125,$P$2,$P$2)),ROWS($M$131:BQ132),COLUMNS($M$131:BQ132)),0)</f>
        <v>0</v>
      </c>
      <c r="BR132">
        <f t="array" ref="BR132">IF(AND(ROWS($M$131:BR132)&lt;=$P$2,COLUMNS($M$131:BR132)&lt;=$P$2),INDEX(MINVERSE($M$6:INDEX($M$6:$EF$125,$P$2,$P$2)),ROWS($M$131:BR132),COLUMNS($M$131:BR132)),0)</f>
        <v>0</v>
      </c>
      <c r="BS132">
        <f t="array" ref="BS132">IF(AND(ROWS($M$131:BS132)&lt;=$P$2,COLUMNS($M$131:BS132)&lt;=$P$2),INDEX(MINVERSE($M$6:INDEX($M$6:$EF$125,$P$2,$P$2)),ROWS($M$131:BS132),COLUMNS($M$131:BS132)),0)</f>
        <v>0</v>
      </c>
      <c r="BT132">
        <f t="array" ref="BT132">IF(AND(ROWS($M$131:BT132)&lt;=$P$2,COLUMNS($M$131:BT132)&lt;=$P$2),INDEX(MINVERSE($M$6:INDEX($M$6:$EF$125,$P$2,$P$2)),ROWS($M$131:BT132),COLUMNS($M$131:BT132)),0)</f>
        <v>0</v>
      </c>
      <c r="BU132">
        <f t="array" ref="BU132">IF(AND(ROWS($M$131:BU132)&lt;=$P$2,COLUMNS($M$131:BU132)&lt;=$P$2),INDEX(MINVERSE($M$6:INDEX($M$6:$EF$125,$P$2,$P$2)),ROWS($M$131:BU132),COLUMNS($M$131:BU132)),0)</f>
        <v>0</v>
      </c>
      <c r="BV132">
        <f t="array" ref="BV132">IF(AND(ROWS($M$131:BV132)&lt;=$P$2,COLUMNS($M$131:BV132)&lt;=$P$2),INDEX(MINVERSE($M$6:INDEX($M$6:$EF$125,$P$2,$P$2)),ROWS($M$131:BV132),COLUMNS($M$131:BV132)),0)</f>
        <v>0</v>
      </c>
      <c r="BW132">
        <f t="array" ref="BW132">IF(AND(ROWS($M$131:BW132)&lt;=$P$2,COLUMNS($M$131:BW132)&lt;=$P$2),INDEX(MINVERSE($M$6:INDEX($M$6:$EF$125,$P$2,$P$2)),ROWS($M$131:BW132),COLUMNS($M$131:BW132)),0)</f>
        <v>0</v>
      </c>
      <c r="BX132">
        <f t="array" ref="BX132">IF(AND(ROWS($M$131:BX132)&lt;=$P$2,COLUMNS($M$131:BX132)&lt;=$P$2),INDEX(MINVERSE($M$6:INDEX($M$6:$EF$125,$P$2,$P$2)),ROWS($M$131:BX132),COLUMNS($M$131:BX132)),0)</f>
        <v>0</v>
      </c>
      <c r="BY132">
        <f t="array" ref="BY132">IF(AND(ROWS($M$131:BY132)&lt;=$P$2,COLUMNS($M$131:BY132)&lt;=$P$2),INDEX(MINVERSE($M$6:INDEX($M$6:$EF$125,$P$2,$P$2)),ROWS($M$131:BY132),COLUMNS($M$131:BY132)),0)</f>
        <v>0</v>
      </c>
      <c r="BZ132">
        <f t="array" ref="BZ132">IF(AND(ROWS($M$131:BZ132)&lt;=$P$2,COLUMNS($M$131:BZ132)&lt;=$P$2),INDEX(MINVERSE($M$6:INDEX($M$6:$EF$125,$P$2,$P$2)),ROWS($M$131:BZ132),COLUMNS($M$131:BZ132)),0)</f>
        <v>0</v>
      </c>
      <c r="CA132">
        <f t="array" ref="CA132">IF(AND(ROWS($M$131:CA132)&lt;=$P$2,COLUMNS($M$131:CA132)&lt;=$P$2),INDEX(MINVERSE($M$6:INDEX($M$6:$EF$125,$P$2,$P$2)),ROWS($M$131:CA132),COLUMNS($M$131:CA132)),0)</f>
        <v>0</v>
      </c>
      <c r="CB132">
        <f t="array" ref="CB132">IF(AND(ROWS($M$131:CB132)&lt;=$P$2,COLUMNS($M$131:CB132)&lt;=$P$2),INDEX(MINVERSE($M$6:INDEX($M$6:$EF$125,$P$2,$P$2)),ROWS($M$131:CB132),COLUMNS($M$131:CB132)),0)</f>
        <v>0</v>
      </c>
      <c r="CC132">
        <f t="array" ref="CC132">IF(AND(ROWS($M$131:CC132)&lt;=$P$2,COLUMNS($M$131:CC132)&lt;=$P$2),INDEX(MINVERSE($M$6:INDEX($M$6:$EF$125,$P$2,$P$2)),ROWS($M$131:CC132),COLUMNS($M$131:CC132)),0)</f>
        <v>0</v>
      </c>
      <c r="CD132">
        <f t="array" ref="CD132">IF(AND(ROWS($M$131:CD132)&lt;=$P$2,COLUMNS($M$131:CD132)&lt;=$P$2),INDEX(MINVERSE($M$6:INDEX($M$6:$EF$125,$P$2,$P$2)),ROWS($M$131:CD132),COLUMNS($M$131:CD132)),0)</f>
        <v>0</v>
      </c>
      <c r="CE132">
        <f t="array" ref="CE132">IF(AND(ROWS($M$131:CE132)&lt;=$P$2,COLUMNS($M$131:CE132)&lt;=$P$2),INDEX(MINVERSE($M$6:INDEX($M$6:$EF$125,$P$2,$P$2)),ROWS($M$131:CE132),COLUMNS($M$131:CE132)),0)</f>
        <v>0</v>
      </c>
      <c r="CF132">
        <f t="array" ref="CF132">IF(AND(ROWS($M$131:CF132)&lt;=$P$2,COLUMNS($M$131:CF132)&lt;=$P$2),INDEX(MINVERSE($M$6:INDEX($M$6:$EF$125,$P$2,$P$2)),ROWS($M$131:CF132),COLUMNS($M$131:CF132)),0)</f>
        <v>0</v>
      </c>
      <c r="CG132">
        <f t="array" ref="CG132">IF(AND(ROWS($M$131:CG132)&lt;=$P$2,COLUMNS($M$131:CG132)&lt;=$P$2),INDEX(MINVERSE($M$6:INDEX($M$6:$EF$125,$P$2,$P$2)),ROWS($M$131:CG132),COLUMNS($M$131:CG132)),0)</f>
        <v>0</v>
      </c>
      <c r="CH132">
        <f t="array" ref="CH132">IF(AND(ROWS($M$131:CH132)&lt;=$P$2,COLUMNS($M$131:CH132)&lt;=$P$2),INDEX(MINVERSE($M$6:INDEX($M$6:$EF$125,$P$2,$P$2)),ROWS($M$131:CH132),COLUMNS($M$131:CH132)),0)</f>
        <v>0</v>
      </c>
      <c r="CI132">
        <f t="array" ref="CI132">IF(AND(ROWS($M$131:CI132)&lt;=$P$2,COLUMNS($M$131:CI132)&lt;=$P$2),INDEX(MINVERSE($M$6:INDEX($M$6:$EF$125,$P$2,$P$2)),ROWS($M$131:CI132),COLUMNS($M$131:CI132)),0)</f>
        <v>0</v>
      </c>
      <c r="CJ132">
        <f t="array" ref="CJ132">IF(AND(ROWS($M$131:CJ132)&lt;=$P$2,COLUMNS($M$131:CJ132)&lt;=$P$2),INDEX(MINVERSE($M$6:INDEX($M$6:$EF$125,$P$2,$P$2)),ROWS($M$131:CJ132),COLUMNS($M$131:CJ132)),0)</f>
        <v>0</v>
      </c>
      <c r="CK132">
        <f t="array" ref="CK132">IF(AND(ROWS($M$131:CK132)&lt;=$P$2,COLUMNS($M$131:CK132)&lt;=$P$2),INDEX(MINVERSE($M$6:INDEX($M$6:$EF$125,$P$2,$P$2)),ROWS($M$131:CK132),COLUMNS($M$131:CK132)),0)</f>
        <v>0</v>
      </c>
      <c r="CL132">
        <f t="array" ref="CL132">IF(AND(ROWS($M$131:CL132)&lt;=$P$2,COLUMNS($M$131:CL132)&lt;=$P$2),INDEX(MINVERSE($M$6:INDEX($M$6:$EF$125,$P$2,$P$2)),ROWS($M$131:CL132),COLUMNS($M$131:CL132)),0)</f>
        <v>0</v>
      </c>
      <c r="CM132">
        <f t="array" ref="CM132">IF(AND(ROWS($M$131:CM132)&lt;=$P$2,COLUMNS($M$131:CM132)&lt;=$P$2),INDEX(MINVERSE($M$6:INDEX($M$6:$EF$125,$P$2,$P$2)),ROWS($M$131:CM132),COLUMNS($M$131:CM132)),0)</f>
        <v>0</v>
      </c>
      <c r="CN132">
        <f t="array" ref="CN132">IF(AND(ROWS($M$131:CN132)&lt;=$P$2,COLUMNS($M$131:CN132)&lt;=$P$2),INDEX(MINVERSE($M$6:INDEX($M$6:$EF$125,$P$2,$P$2)),ROWS($M$131:CN132),COLUMNS($M$131:CN132)),0)</f>
        <v>0</v>
      </c>
      <c r="CO132">
        <f t="array" ref="CO132">IF(AND(ROWS($M$131:CO132)&lt;=$P$2,COLUMNS($M$131:CO132)&lt;=$P$2),INDEX(MINVERSE($M$6:INDEX($M$6:$EF$125,$P$2,$P$2)),ROWS($M$131:CO132),COLUMNS($M$131:CO132)),0)</f>
        <v>0</v>
      </c>
      <c r="CP132">
        <f t="array" ref="CP132">IF(AND(ROWS($M$131:CP132)&lt;=$P$2,COLUMNS($M$131:CP132)&lt;=$P$2),INDEX(MINVERSE($M$6:INDEX($M$6:$EF$125,$P$2,$P$2)),ROWS($M$131:CP132),COLUMNS($M$131:CP132)),0)</f>
        <v>0</v>
      </c>
      <c r="CQ132">
        <f t="array" ref="CQ132">IF(AND(ROWS($M$131:CQ132)&lt;=$P$2,COLUMNS($M$131:CQ132)&lt;=$P$2),INDEX(MINVERSE($M$6:INDEX($M$6:$EF$125,$P$2,$P$2)),ROWS($M$131:CQ132),COLUMNS($M$131:CQ132)),0)</f>
        <v>0</v>
      </c>
      <c r="CR132">
        <f t="array" ref="CR132">IF(AND(ROWS($M$131:CR132)&lt;=$P$2,COLUMNS($M$131:CR132)&lt;=$P$2),INDEX(MINVERSE($M$6:INDEX($M$6:$EF$125,$P$2,$P$2)),ROWS($M$131:CR132),COLUMNS($M$131:CR132)),0)</f>
        <v>0</v>
      </c>
      <c r="CS132">
        <f t="array" ref="CS132">IF(AND(ROWS($M$131:CS132)&lt;=$P$2,COLUMNS($M$131:CS132)&lt;=$P$2),INDEX(MINVERSE($M$6:INDEX($M$6:$EF$125,$P$2,$P$2)),ROWS($M$131:CS132),COLUMNS($M$131:CS132)),0)</f>
        <v>0</v>
      </c>
      <c r="CT132">
        <f t="array" ref="CT132">IF(AND(ROWS($M$131:CT132)&lt;=$P$2,COLUMNS($M$131:CT132)&lt;=$P$2),INDEX(MINVERSE($M$6:INDEX($M$6:$EF$125,$P$2,$P$2)),ROWS($M$131:CT132),COLUMNS($M$131:CT132)),0)</f>
        <v>0</v>
      </c>
      <c r="CU132">
        <f t="array" ref="CU132">IF(AND(ROWS($M$131:CU132)&lt;=$P$2,COLUMNS($M$131:CU132)&lt;=$P$2),INDEX(MINVERSE($M$6:INDEX($M$6:$EF$125,$P$2,$P$2)),ROWS($M$131:CU132),COLUMNS($M$131:CU132)),0)</f>
        <v>0</v>
      </c>
      <c r="CV132">
        <f t="array" ref="CV132">IF(AND(ROWS($M$131:CV132)&lt;=$P$2,COLUMNS($M$131:CV132)&lt;=$P$2),INDEX(MINVERSE($M$6:INDEX($M$6:$EF$125,$P$2,$P$2)),ROWS($M$131:CV132),COLUMNS($M$131:CV132)),0)</f>
        <v>0</v>
      </c>
      <c r="CW132">
        <f t="array" ref="CW132">IF(AND(ROWS($M$131:CW132)&lt;=$P$2,COLUMNS($M$131:CW132)&lt;=$P$2),INDEX(MINVERSE($M$6:INDEX($M$6:$EF$125,$P$2,$P$2)),ROWS($M$131:CW132),COLUMNS($M$131:CW132)),0)</f>
        <v>0</v>
      </c>
      <c r="CX132">
        <f t="array" ref="CX132">IF(AND(ROWS($M$131:CX132)&lt;=$P$2,COLUMNS($M$131:CX132)&lt;=$P$2),INDEX(MINVERSE($M$6:INDEX($M$6:$EF$125,$P$2,$P$2)),ROWS($M$131:CX132),COLUMNS($M$131:CX132)),0)</f>
        <v>0</v>
      </c>
      <c r="CY132">
        <f t="array" ref="CY132">IF(AND(ROWS($M$131:CY132)&lt;=$P$2,COLUMNS($M$131:CY132)&lt;=$P$2),INDEX(MINVERSE($M$6:INDEX($M$6:$EF$125,$P$2,$P$2)),ROWS($M$131:CY132),COLUMNS($M$131:CY132)),0)</f>
        <v>0</v>
      </c>
      <c r="CZ132">
        <f t="array" ref="CZ132">IF(AND(ROWS($M$131:CZ132)&lt;=$P$2,COLUMNS($M$131:CZ132)&lt;=$P$2),INDEX(MINVERSE($M$6:INDEX($M$6:$EF$125,$P$2,$P$2)),ROWS($M$131:CZ132),COLUMNS($M$131:CZ132)),0)</f>
        <v>0</v>
      </c>
      <c r="DA132">
        <f t="array" ref="DA132">IF(AND(ROWS($M$131:DA132)&lt;=$P$2,COLUMNS($M$131:DA132)&lt;=$P$2),INDEX(MINVERSE($M$6:INDEX($M$6:$EF$125,$P$2,$P$2)),ROWS($M$131:DA132),COLUMNS($M$131:DA132)),0)</f>
        <v>0</v>
      </c>
      <c r="DB132">
        <f t="array" ref="DB132">IF(AND(ROWS($M$131:DB132)&lt;=$P$2,COLUMNS($M$131:DB132)&lt;=$P$2),INDEX(MINVERSE($M$6:INDEX($M$6:$EF$125,$P$2,$P$2)),ROWS($M$131:DB132),COLUMNS($M$131:DB132)),0)</f>
        <v>0</v>
      </c>
      <c r="DC132">
        <f t="array" ref="DC132">IF(AND(ROWS($M$131:DC132)&lt;=$P$2,COLUMNS($M$131:DC132)&lt;=$P$2),INDEX(MINVERSE($M$6:INDEX($M$6:$EF$125,$P$2,$P$2)),ROWS($M$131:DC132),COLUMNS($M$131:DC132)),0)</f>
        <v>0</v>
      </c>
      <c r="DD132">
        <f t="array" ref="DD132">IF(AND(ROWS($M$131:DD132)&lt;=$P$2,COLUMNS($M$131:DD132)&lt;=$P$2),INDEX(MINVERSE($M$6:INDEX($M$6:$EF$125,$P$2,$P$2)),ROWS($M$131:DD132),COLUMNS($M$131:DD132)),0)</f>
        <v>0</v>
      </c>
      <c r="DE132">
        <f t="array" ref="DE132">IF(AND(ROWS($M$131:DE132)&lt;=$P$2,COLUMNS($M$131:DE132)&lt;=$P$2),INDEX(MINVERSE($M$6:INDEX($M$6:$EF$125,$P$2,$P$2)),ROWS($M$131:DE132),COLUMNS($M$131:DE132)),0)</f>
        <v>0</v>
      </c>
      <c r="DF132">
        <f t="array" ref="DF132">IF(AND(ROWS($M$131:DF132)&lt;=$P$2,COLUMNS($M$131:DF132)&lt;=$P$2),INDEX(MINVERSE($M$6:INDEX($M$6:$EF$125,$P$2,$P$2)),ROWS($M$131:DF132),COLUMNS($M$131:DF132)),0)</f>
        <v>0</v>
      </c>
      <c r="DG132">
        <f t="array" ref="DG132">IF(AND(ROWS($M$131:DG132)&lt;=$P$2,COLUMNS($M$131:DG132)&lt;=$P$2),INDEX(MINVERSE($M$6:INDEX($M$6:$EF$125,$P$2,$P$2)),ROWS($M$131:DG132),COLUMNS($M$131:DG132)),0)</f>
        <v>0</v>
      </c>
      <c r="DH132">
        <f t="array" ref="DH132">IF(AND(ROWS($M$131:DH132)&lt;=$P$2,COLUMNS($M$131:DH132)&lt;=$P$2),INDEX(MINVERSE($M$6:INDEX($M$6:$EF$125,$P$2,$P$2)),ROWS($M$131:DH132),COLUMNS($M$131:DH132)),0)</f>
        <v>0</v>
      </c>
      <c r="DI132">
        <f t="array" ref="DI132">IF(AND(ROWS($M$131:DI132)&lt;=$P$2,COLUMNS($M$131:DI132)&lt;=$P$2),INDEX(MINVERSE($M$6:INDEX($M$6:$EF$125,$P$2,$P$2)),ROWS($M$131:DI132),COLUMNS($M$131:DI132)),0)</f>
        <v>0</v>
      </c>
      <c r="DJ132">
        <f t="array" ref="DJ132">IF(AND(ROWS($M$131:DJ132)&lt;=$P$2,COLUMNS($M$131:DJ132)&lt;=$P$2),INDEX(MINVERSE($M$6:INDEX($M$6:$EF$125,$P$2,$P$2)),ROWS($M$131:DJ132),COLUMNS($M$131:DJ132)),0)</f>
        <v>0</v>
      </c>
      <c r="DK132">
        <f t="array" ref="DK132">IF(AND(ROWS($M$131:DK132)&lt;=$P$2,COLUMNS($M$131:DK132)&lt;=$P$2),INDEX(MINVERSE($M$6:INDEX($M$6:$EF$125,$P$2,$P$2)),ROWS($M$131:DK132),COLUMNS($M$131:DK132)),0)</f>
        <v>0</v>
      </c>
      <c r="DL132">
        <f t="array" ref="DL132">IF(AND(ROWS($M$131:DL132)&lt;=$P$2,COLUMNS($M$131:DL132)&lt;=$P$2),INDEX(MINVERSE($M$6:INDEX($M$6:$EF$125,$P$2,$P$2)),ROWS($M$131:DL132),COLUMNS($M$131:DL132)),0)</f>
        <v>0</v>
      </c>
      <c r="DM132">
        <f t="array" ref="DM132">IF(AND(ROWS($M$131:DM132)&lt;=$P$2,COLUMNS($M$131:DM132)&lt;=$P$2),INDEX(MINVERSE($M$6:INDEX($M$6:$EF$125,$P$2,$P$2)),ROWS($M$131:DM132),COLUMNS($M$131:DM132)),0)</f>
        <v>0</v>
      </c>
      <c r="DN132">
        <f t="array" ref="DN132">IF(AND(ROWS($M$131:DN132)&lt;=$P$2,COLUMNS($M$131:DN132)&lt;=$P$2),INDEX(MINVERSE($M$6:INDEX($M$6:$EF$125,$P$2,$P$2)),ROWS($M$131:DN132),COLUMNS($M$131:DN132)),0)</f>
        <v>0</v>
      </c>
      <c r="DO132">
        <f t="array" ref="DO132">IF(AND(ROWS($M$131:DO132)&lt;=$P$2,COLUMNS($M$131:DO132)&lt;=$P$2),INDEX(MINVERSE($M$6:INDEX($M$6:$EF$125,$P$2,$P$2)),ROWS($M$131:DO132),COLUMNS($M$131:DO132)),0)</f>
        <v>0</v>
      </c>
      <c r="DP132">
        <f t="array" ref="DP132">IF(AND(ROWS($M$131:DP132)&lt;=$P$2,COLUMNS($M$131:DP132)&lt;=$P$2),INDEX(MINVERSE($M$6:INDEX($M$6:$EF$125,$P$2,$P$2)),ROWS($M$131:DP132),COLUMNS($M$131:DP132)),0)</f>
        <v>0</v>
      </c>
      <c r="DQ132">
        <f t="array" ref="DQ132">IF(AND(ROWS($M$131:DQ132)&lt;=$P$2,COLUMNS($M$131:DQ132)&lt;=$P$2),INDEX(MINVERSE($M$6:INDEX($M$6:$EF$125,$P$2,$P$2)),ROWS($M$131:DQ132),COLUMNS($M$131:DQ132)),0)</f>
        <v>0</v>
      </c>
      <c r="DR132">
        <f t="array" ref="DR132">IF(AND(ROWS($M$131:DR132)&lt;=$P$2,COLUMNS($M$131:DR132)&lt;=$P$2),INDEX(MINVERSE($M$6:INDEX($M$6:$EF$125,$P$2,$P$2)),ROWS($M$131:DR132),COLUMNS($M$131:DR132)),0)</f>
        <v>0</v>
      </c>
      <c r="DS132">
        <f t="array" ref="DS132">IF(AND(ROWS($M$131:DS132)&lt;=$P$2,COLUMNS($M$131:DS132)&lt;=$P$2),INDEX(MINVERSE($M$6:INDEX($M$6:$EF$125,$P$2,$P$2)),ROWS($M$131:DS132),COLUMNS($M$131:DS132)),0)</f>
        <v>0</v>
      </c>
      <c r="DT132">
        <f t="array" ref="DT132">IF(AND(ROWS($M$131:DT132)&lt;=$P$2,COLUMNS($M$131:DT132)&lt;=$P$2),INDEX(MINVERSE($M$6:INDEX($M$6:$EF$125,$P$2,$P$2)),ROWS($M$131:DT132),COLUMNS($M$131:DT132)),0)</f>
        <v>0</v>
      </c>
      <c r="DU132">
        <f t="array" ref="DU132">IF(AND(ROWS($M$131:DU132)&lt;=$P$2,COLUMNS($M$131:DU132)&lt;=$P$2),INDEX(MINVERSE($M$6:INDEX($M$6:$EF$125,$P$2,$P$2)),ROWS($M$131:DU132),COLUMNS($M$131:DU132)),0)</f>
        <v>0</v>
      </c>
      <c r="DV132">
        <f t="array" ref="DV132">IF(AND(ROWS($M$131:DV132)&lt;=$P$2,COLUMNS($M$131:DV132)&lt;=$P$2),INDEX(MINVERSE($M$6:INDEX($M$6:$EF$125,$P$2,$P$2)),ROWS($M$131:DV132),COLUMNS($M$131:DV132)),0)</f>
        <v>0</v>
      </c>
      <c r="DW132">
        <f t="array" ref="DW132">IF(AND(ROWS($M$131:DW132)&lt;=$P$2,COLUMNS($M$131:DW132)&lt;=$P$2),INDEX(MINVERSE($M$6:INDEX($M$6:$EF$125,$P$2,$P$2)),ROWS($M$131:DW132),COLUMNS($M$131:DW132)),0)</f>
        <v>0</v>
      </c>
      <c r="DX132">
        <f t="array" ref="DX132">IF(AND(ROWS($M$131:DX132)&lt;=$P$2,COLUMNS($M$131:DX132)&lt;=$P$2),INDEX(MINVERSE($M$6:INDEX($M$6:$EF$125,$P$2,$P$2)),ROWS($M$131:DX132),COLUMNS($M$131:DX132)),0)</f>
        <v>0</v>
      </c>
      <c r="DY132">
        <f t="array" ref="DY132">IF(AND(ROWS($M$131:DY132)&lt;=$P$2,COLUMNS($M$131:DY132)&lt;=$P$2),INDEX(MINVERSE($M$6:INDEX($M$6:$EF$125,$P$2,$P$2)),ROWS($M$131:DY132),COLUMNS($M$131:DY132)),0)</f>
        <v>0</v>
      </c>
      <c r="DZ132">
        <f t="array" ref="DZ132">IF(AND(ROWS($M$131:DZ132)&lt;=$P$2,COLUMNS($M$131:DZ132)&lt;=$P$2),INDEX(MINVERSE($M$6:INDEX($M$6:$EF$125,$P$2,$P$2)),ROWS($M$131:DZ132),COLUMNS($M$131:DZ132)),0)</f>
        <v>0</v>
      </c>
      <c r="EA132">
        <f t="array" ref="EA132">IF(AND(ROWS($M$131:EA132)&lt;=$P$2,COLUMNS($M$131:EA132)&lt;=$P$2),INDEX(MINVERSE($M$6:INDEX($M$6:$EF$125,$P$2,$P$2)),ROWS($M$131:EA132),COLUMNS($M$131:EA132)),0)</f>
        <v>0</v>
      </c>
      <c r="EB132">
        <f t="array" ref="EB132">IF(AND(ROWS($M$131:EB132)&lt;=$P$2,COLUMNS($M$131:EB132)&lt;=$P$2),INDEX(MINVERSE($M$6:INDEX($M$6:$EF$125,$P$2,$P$2)),ROWS($M$131:EB132),COLUMNS($M$131:EB132)),0)</f>
        <v>0</v>
      </c>
    </row>
    <row r="133" spans="12:132" ht="15">
      <c r="L133" s="10">
        <v>3</v>
      </c>
      <c r="M133">
        <f t="array" ref="M133">IF(AND(ROWS($M$131:M133)&lt;=$P$2,COLUMNS($M$131:M133)&lt;=$P$2),INDEX(MINVERSE($M$6:INDEX($M$6:$EF$125,$P$2,$P$2)),ROWS($M$131:M133),COLUMNS($M$131:M133)),0)</f>
        <v>4.8323395676528021E-7</v>
      </c>
      <c r="N133">
        <f t="array" ref="N133">IF(AND(ROWS($M$131:N133)&lt;=$P$2,COLUMNS($M$131:N133)&lt;=$P$2),INDEX(MINVERSE($M$6:INDEX($M$6:$EF$125,$P$2,$P$2)),ROWS($M$131:N133),COLUMNS($M$131:N133)),0)</f>
        <v>7.2984596487502925E-7</v>
      </c>
      <c r="O133">
        <f t="array" ref="O133">IF(AND(ROWS($M$131:O133)&lt;=$P$2,COLUMNS($M$131:O133)&lt;=$P$2),INDEX(MINVERSE($M$6:INDEX($M$6:$EF$125,$P$2,$P$2)),ROWS($M$131:O133),COLUMNS($M$131:O133)),0)</f>
        <v>8.0548358521542591E-7</v>
      </c>
      <c r="P133">
        <f t="array" ref="P133">IF(AND(ROWS($M$131:P133)&lt;=$P$2,COLUMNS($M$131:P133)&lt;=$P$2),INDEX(MINVERSE($M$6:INDEX($M$6:$EF$125,$P$2,$P$2)),ROWS($M$131:P133),COLUMNS($M$131:P133)),0)</f>
        <v>7.2384661402075078E-7</v>
      </c>
      <c r="Q133">
        <f t="array" ref="Q133">IF(AND(ROWS($M$131:Q133)&lt;=$P$2,COLUMNS($M$131:Q133)&lt;=$P$2),INDEX(MINVERSE($M$6:INDEX($M$6:$EF$125,$P$2,$P$2)),ROWS($M$131:Q133),COLUMNS($M$131:Q133)),0)</f>
        <v>5.4671646024131798E-7</v>
      </c>
      <c r="R133">
        <f t="array" ref="R133">IF(AND(ROWS($M$131:R133)&lt;=$P$2,COLUMNS($M$131:R133)&lt;=$P$2),INDEX(MINVERSE($M$6:INDEX($M$6:$EF$125,$P$2,$P$2)),ROWS($M$131:R133),COLUMNS($M$131:R133)),0)</f>
        <v>3.4136179608475172E-7</v>
      </c>
      <c r="S133">
        <f t="array" ref="S133">IF(AND(ROWS($M$131:S133)&lt;=$P$2,COLUMNS($M$131:S133)&lt;=$P$2),INDEX(MINVERSE($M$6:INDEX($M$6:$EF$125,$P$2,$P$2)),ROWS($M$131:S133),COLUMNS($M$131:S133)),0)</f>
        <v>1.5843867941713671E-7</v>
      </c>
      <c r="T133">
        <f t="array" ref="T133">IF(AND(ROWS($M$131:T133)&lt;=$P$2,COLUMNS($M$131:T133)&lt;=$P$2),INDEX(MINVERSE($M$6:INDEX($M$6:$EF$125,$P$2,$P$2)),ROWS($M$131:T133),COLUMNS($M$131:T133)),0)</f>
        <v>2.5154808383207791E-8</v>
      </c>
      <c r="U133">
        <f t="array" ref="U133">IF(AND(ROWS($M$131:U133)&lt;=$P$2,COLUMNS($M$131:U133)&lt;=$P$2),INDEX(MINVERSE($M$6:INDEX($M$6:$EF$125,$P$2,$P$2)),ROWS($M$131:U133),COLUMNS($M$131:U133)),0)</f>
        <v>-5.2268490264110477E-8</v>
      </c>
      <c r="V133">
        <f t="array" ref="V133">IF(AND(ROWS($M$131:V133)&lt;=$P$2,COLUMNS($M$131:V133)&lt;=$P$2),INDEX(MINVERSE($M$6:INDEX($M$6:$EF$125,$P$2,$P$2)),ROWS($M$131:V133),COLUMNS($M$131:V133)),0)</f>
        <v>-8.1848572625025919E-8</v>
      </c>
      <c r="W133">
        <f t="array" ref="W133">IF(AND(ROWS($M$131:W133)&lt;=$P$2,COLUMNS($M$131:W133)&lt;=$P$2),INDEX(MINVERSE($M$6:INDEX($M$6:$EF$125,$P$2,$P$2)),ROWS($M$131:W133),COLUMNS($M$131:W133)),0)</f>
        <v>-7.8416317676529044E-8</v>
      </c>
      <c r="X133">
        <f t="array" ref="X133">IF(AND(ROWS($M$131:X133)&lt;=$P$2,COLUMNS($M$131:X133)&lt;=$P$2),INDEX(MINVERSE($M$6:INDEX($M$6:$EF$125,$P$2,$P$2)),ROWS($M$131:X133),COLUMNS($M$131:X133)),0)</f>
        <v>-5.7603679894209332E-8</v>
      </c>
      <c r="Y133">
        <f t="array" ref="Y133">IF(AND(ROWS($M$131:Y133)&lt;=$P$2,COLUMNS($M$131:Y133)&lt;=$P$2),INDEX(MINVERSE($M$6:INDEX($M$6:$EF$125,$P$2,$P$2)),ROWS($M$131:Y133),COLUMNS($M$131:Y133)),0)</f>
        <v>-3.207915505419275E-8</v>
      </c>
      <c r="Z133">
        <f t="array" ref="Z133">IF(AND(ROWS($M$131:Z133)&lt;=$P$2,COLUMNS($M$131:Z133)&lt;=$P$2),INDEX(MINVERSE($M$6:INDEX($M$6:$EF$125,$P$2,$P$2)),ROWS($M$131:Z133),COLUMNS($M$131:Z133)),0)</f>
        <v>-9.9897958191788888E-9</v>
      </c>
      <c r="AA133">
        <f t="array" ref="AA133">IF(AND(ROWS($M$131:AA133)&lt;=$P$2,COLUMNS($M$131:AA133)&lt;=$P$2),INDEX(MINVERSE($M$6:INDEX($M$6:$EF$125,$P$2,$P$2)),ROWS($M$131:AA133),COLUMNS($M$131:AA133)),0)</f>
        <v>4.9295364651438998E-9</v>
      </c>
      <c r="AB133">
        <f t="array" ref="AB133">IF(AND(ROWS($M$131:AB133)&lt;=$P$2,COLUMNS($M$131:AB133)&lt;=$P$2),INDEX(MINVERSE($M$6:INDEX($M$6:$EF$125,$P$2,$P$2)),ROWS($M$131:AB133),COLUMNS($M$131:AB133)),0)</f>
        <v>1.2283034040990627E-8</v>
      </c>
      <c r="AC133">
        <f t="array" ref="AC133">IF(AND(ROWS($M$131:AC133)&lt;=$P$2,COLUMNS($M$131:AC133)&lt;=$P$2),INDEX(MINVERSE($M$6:INDEX($M$6:$EF$125,$P$2,$P$2)),ROWS($M$131:AC133),COLUMNS($M$131:AC133)),0)</f>
        <v>1.3630121939783691E-8</v>
      </c>
      <c r="AD133">
        <f t="array" ref="AD133">IF(AND(ROWS($M$131:AD133)&lt;=$P$2,COLUMNS($M$131:AD133)&lt;=$P$2),INDEX(MINVERSE($M$6:INDEX($M$6:$EF$125,$P$2,$P$2)),ROWS($M$131:AD133),COLUMNS($M$131:AD133)),0)</f>
        <v>1.125809053578399E-8</v>
      </c>
      <c r="AE133">
        <f t="array" ref="AE133">IF(AND(ROWS($M$131:AE133)&lt;=$P$2,COLUMNS($M$131:AE133)&lt;=$P$2),INDEX(MINVERSE($M$6:INDEX($M$6:$EF$125,$P$2,$P$2)),ROWS($M$131:AE133),COLUMNS($M$131:AE133)),0)</f>
        <v>7.3269029379425833E-9</v>
      </c>
      <c r="AF133">
        <f t="array" ref="AF133">IF(AND(ROWS($M$131:AF133)&lt;=$P$2,COLUMNS($M$131:AF133)&lt;=$P$2),INDEX(MINVERSE($M$6:INDEX($M$6:$EF$125,$P$2,$P$2)),ROWS($M$131:AF133),COLUMNS($M$131:AF133)),0)</f>
        <v>3.422700647646136E-9</v>
      </c>
      <c r="AG133">
        <f t="array" ref="AG133">IF(AND(ROWS($M$131:AG133)&lt;=$P$2,COLUMNS($M$131:AG133)&lt;=$P$2),INDEX(MINVERSE($M$6:INDEX($M$6:$EF$125,$P$2,$P$2)),ROWS($M$131:AG133),COLUMNS($M$131:AG133)),0)</f>
        <v>4.3816148620741156E-10</v>
      </c>
      <c r="AH133">
        <f t="array" ref="AH133">IF(AND(ROWS($M$131:AH133)&lt;=$P$2,COLUMNS($M$131:AH133)&lt;=$P$2),INDEX(MINVERSE($M$6:INDEX($M$6:$EF$125,$P$2,$P$2)),ROWS($M$131:AH133),COLUMNS($M$131:AH133)),0)</f>
        <v>-1.3348348483373799E-9</v>
      </c>
      <c r="AI133">
        <f t="array" ref="AI133">IF(AND(ROWS($M$131:AI133)&lt;=$P$2,COLUMNS($M$131:AI133)&lt;=$P$2),INDEX(MINVERSE($M$6:INDEX($M$6:$EF$125,$P$2,$P$2)),ROWS($M$131:AI133),COLUMNS($M$131:AI133)),0)</f>
        <v>-2.0133510926923889E-9</v>
      </c>
      <c r="AJ133">
        <f t="array" ref="AJ133">IF(AND(ROWS($M$131:AJ133)&lt;=$P$2,COLUMNS($M$131:AJ133)&lt;=$P$2),INDEX(MINVERSE($M$6:INDEX($M$6:$EF$125,$P$2,$P$2)),ROWS($M$131:AJ133),COLUMNS($M$131:AJ133)),0)</f>
        <v>-1.9186070426231327E-9</v>
      </c>
      <c r="AK133">
        <f t="array" ref="AK133">IF(AND(ROWS($M$131:AK133)&lt;=$P$2,COLUMNS($M$131:AK133)&lt;=$P$2),INDEX(MINVERSE($M$6:INDEX($M$6:$EF$125,$P$2,$P$2)),ROWS($M$131:AK133),COLUMNS($M$131:AK133)),0)</f>
        <v>-1.4116864805022605E-9</v>
      </c>
      <c r="AL133">
        <f t="array" ref="AL133">IF(AND(ROWS($M$131:AL133)&lt;=$P$2,COLUMNS($M$131:AL133)&lt;=$P$2),INDEX(MINVERSE($M$6:INDEX($M$6:$EF$125,$P$2,$P$2)),ROWS($M$131:AL133),COLUMNS($M$131:AL133)),0)</f>
        <v>-7.9145650263033033E-10</v>
      </c>
      <c r="AM133">
        <f t="array" ref="AM133">IF(AND(ROWS($M$131:AM133)&lt;=$P$2,COLUMNS($M$131:AM133)&lt;=$P$2),INDEX(MINVERSE($M$6:INDEX($M$6:$EF$125,$P$2,$P$2)),ROWS($M$131:AM133),COLUMNS($M$131:AM133)),0)</f>
        <v>-2.5209143067784165E-10</v>
      </c>
      <c r="AN133">
        <f t="array" ref="AN133">IF(AND(ROWS($M$131:AN133)&lt;=$P$2,COLUMNS($M$131:AN133)&lt;=$P$2),INDEX(MINVERSE($M$6:INDEX($M$6:$EF$125,$P$2,$P$2)),ROWS($M$131:AN133),COLUMNS($M$131:AN133)),0)</f>
        <v>1.1605034552962377E-10</v>
      </c>
      <c r="AO133">
        <f t="array" ref="AO133">IF(AND(ROWS($M$131:AO133)&lt;=$P$2,COLUMNS($M$131:AO133)&lt;=$P$2),INDEX(MINVERSE($M$6:INDEX($M$6:$EF$125,$P$2,$P$2)),ROWS($M$131:AO133),COLUMNS($M$131:AO133)),0)</f>
        <v>3.0167990704404976E-10</v>
      </c>
      <c r="AP133">
        <f t="array" ref="AP133">IF(AND(ROWS($M$131:AP133)&lt;=$P$2,COLUMNS($M$131:AP133)&lt;=$P$2),INDEX(MINVERSE($M$6:INDEX($M$6:$EF$125,$P$2,$P$2)),ROWS($M$131:AP133),COLUMNS($M$131:AP133)),0)</f>
        <v>3.4038364458700968E-10</v>
      </c>
      <c r="AQ133">
        <f t="array" ref="AQ133">IF(AND(ROWS($M$131:AQ133)&lt;=$P$2,COLUMNS($M$131:AQ133)&lt;=$P$2),INDEX(MINVERSE($M$6:INDEX($M$6:$EF$125,$P$2,$P$2)),ROWS($M$131:AQ133),COLUMNS($M$131:AQ133)),0)</f>
        <v>2.857833792775485E-10</v>
      </c>
      <c r="AR133">
        <f t="array" ref="AR133">IF(AND(ROWS($M$131:AR133)&lt;=$P$2,COLUMNS($M$131:AR133)&lt;=$P$2),INDEX(MINVERSE($M$6:INDEX($M$6:$EF$125,$P$2,$P$2)),ROWS($M$131:AR133),COLUMNS($M$131:AR133)),0)</f>
        <v>1.8927891138040459E-10</v>
      </c>
      <c r="AS133">
        <f t="array" ref="AS133">IF(AND(ROWS($M$131:AS133)&lt;=$P$2,COLUMNS($M$131:AS133)&lt;=$P$2),INDEX(MINVERSE($M$6:INDEX($M$6:$EF$125,$P$2,$P$2)),ROWS($M$131:AS133),COLUMNS($M$131:AS133)),0)</f>
        <v>8.9342579634871248E-11</v>
      </c>
      <c r="AT133">
        <f t="array" ref="AT133">IF(AND(ROWS($M$131:AT133)&lt;=$P$2,COLUMNS($M$131:AT133)&lt;=$P$2),INDEX(MINVERSE($M$6:INDEX($M$6:$EF$125,$P$2,$P$2)),ROWS($M$131:AT133),COLUMNS($M$131:AT133)),0)</f>
        <v>8.6539743751943388E-12</v>
      </c>
      <c r="AU133">
        <f t="array" ref="AU133">IF(AND(ROWS($M$131:AU133)&lt;=$P$2,COLUMNS($M$131:AU133)&lt;=$P$2),INDEX(MINVERSE($M$6:INDEX($M$6:$EF$125,$P$2,$P$2)),ROWS($M$131:AU133),COLUMNS($M$131:AU133)),0)</f>
        <v>-4.3673863039244095E-11</v>
      </c>
      <c r="AV133">
        <f t="array" ref="AV133">IF(AND(ROWS($M$131:AV133)&lt;=$P$2,COLUMNS($M$131:AV133)&lt;=$P$2),INDEX(MINVERSE($M$6:INDEX($M$6:$EF$125,$P$2,$P$2)),ROWS($M$131:AV133),COLUMNS($M$131:AV133)),0)</f>
        <v>-6.7496569292573773E-11</v>
      </c>
      <c r="AW133">
        <f t="array" ref="AW133">IF(AND(ROWS($M$131:AW133)&lt;=$P$2,COLUMNS($M$131:AW133)&lt;=$P$2),INDEX(MINVERSE($M$6:INDEX($M$6:$EF$125,$P$2,$P$2)),ROWS($M$131:AW133),COLUMNS($M$131:AW133)),0)</f>
        <v>-6.6814552367528693E-11</v>
      </c>
      <c r="AX133">
        <f t="array" ref="AX133">IF(AND(ROWS($M$131:AX133)&lt;=$P$2,COLUMNS($M$131:AX133)&lt;=$P$2),INDEX(MINVERSE($M$6:INDEX($M$6:$EF$125,$P$2,$P$2)),ROWS($M$131:AX133),COLUMNS($M$131:AX133)),0)</f>
        <v>-4.6072816965202631E-11</v>
      </c>
      <c r="AY133">
        <f t="array" ref="AY133">IF(AND(ROWS($M$131:AY133)&lt;=$P$2,COLUMNS($M$131:AY133)&lt;=$P$2),INDEX(MINVERSE($M$6:INDEX($M$6:$EF$125,$P$2,$P$2)),ROWS($M$131:AY133),COLUMNS($M$131:AY133)),0)</f>
        <v>-8.1715582400616824E-12</v>
      </c>
      <c r="AZ133">
        <f t="array" ref="AZ133">IF(AND(ROWS($M$131:AZ133)&lt;=$P$2,COLUMNS($M$131:AZ133)&lt;=$P$2),INDEX(MINVERSE($M$6:INDEX($M$6:$EF$125,$P$2,$P$2)),ROWS($M$131:AZ133),COLUMNS($M$131:AZ133)),0)</f>
        <v>4.5855621589252801E-11</v>
      </c>
      <c r="BA133">
        <f t="array" ref="BA133">IF(AND(ROWS($M$131:BA133)&lt;=$P$2,COLUMNS($M$131:BA133)&lt;=$P$2),INDEX(MINVERSE($M$6:INDEX($M$6:$EF$125,$P$2,$P$2)),ROWS($M$131:BA133),COLUMNS($M$131:BA133)),0)</f>
        <v>0</v>
      </c>
      <c r="BB133">
        <f t="array" ref="BB133">IF(AND(ROWS($M$131:BB133)&lt;=$P$2,COLUMNS($M$131:BB133)&lt;=$P$2),INDEX(MINVERSE($M$6:INDEX($M$6:$EF$125,$P$2,$P$2)),ROWS($M$131:BB133),COLUMNS($M$131:BB133)),0)</f>
        <v>0</v>
      </c>
      <c r="BC133">
        <f t="array" ref="BC133">IF(AND(ROWS($M$131:BC133)&lt;=$P$2,COLUMNS($M$131:BC133)&lt;=$P$2),INDEX(MINVERSE($M$6:INDEX($M$6:$EF$125,$P$2,$P$2)),ROWS($M$131:BC133),COLUMNS($M$131:BC133)),0)</f>
        <v>0</v>
      </c>
      <c r="BD133">
        <f t="array" ref="BD133">IF(AND(ROWS($M$131:BD133)&lt;=$P$2,COLUMNS($M$131:BD133)&lt;=$P$2),INDEX(MINVERSE($M$6:INDEX($M$6:$EF$125,$P$2,$P$2)),ROWS($M$131:BD133),COLUMNS($M$131:BD133)),0)</f>
        <v>0</v>
      </c>
      <c r="BE133">
        <f t="array" ref="BE133">IF(AND(ROWS($M$131:BE133)&lt;=$P$2,COLUMNS($M$131:BE133)&lt;=$P$2),INDEX(MINVERSE($M$6:INDEX($M$6:$EF$125,$P$2,$P$2)),ROWS($M$131:BE133),COLUMNS($M$131:BE133)),0)</f>
        <v>0</v>
      </c>
      <c r="BF133">
        <f t="array" ref="BF133">IF(AND(ROWS($M$131:BF133)&lt;=$P$2,COLUMNS($M$131:BF133)&lt;=$P$2),INDEX(MINVERSE($M$6:INDEX($M$6:$EF$125,$P$2,$P$2)),ROWS($M$131:BF133),COLUMNS($M$131:BF133)),0)</f>
        <v>0</v>
      </c>
      <c r="BG133">
        <f t="array" ref="BG133">IF(AND(ROWS($M$131:BG133)&lt;=$P$2,COLUMNS($M$131:BG133)&lt;=$P$2),INDEX(MINVERSE($M$6:INDEX($M$6:$EF$125,$P$2,$P$2)),ROWS($M$131:BG133),COLUMNS($M$131:BG133)),0)</f>
        <v>0</v>
      </c>
      <c r="BH133">
        <f t="array" ref="BH133">IF(AND(ROWS($M$131:BH133)&lt;=$P$2,COLUMNS($M$131:BH133)&lt;=$P$2),INDEX(MINVERSE($M$6:INDEX($M$6:$EF$125,$P$2,$P$2)),ROWS($M$131:BH133),COLUMNS($M$131:BH133)),0)</f>
        <v>0</v>
      </c>
      <c r="BI133">
        <f t="array" ref="BI133">IF(AND(ROWS($M$131:BI133)&lt;=$P$2,COLUMNS($M$131:BI133)&lt;=$P$2),INDEX(MINVERSE($M$6:INDEX($M$6:$EF$125,$P$2,$P$2)),ROWS($M$131:BI133),COLUMNS($M$131:BI133)),0)</f>
        <v>0</v>
      </c>
      <c r="BJ133">
        <f t="array" ref="BJ133">IF(AND(ROWS($M$131:BJ133)&lt;=$P$2,COLUMNS($M$131:BJ133)&lt;=$P$2),INDEX(MINVERSE($M$6:INDEX($M$6:$EF$125,$P$2,$P$2)),ROWS($M$131:BJ133),COLUMNS($M$131:BJ133)),0)</f>
        <v>0</v>
      </c>
      <c r="BK133">
        <f t="array" ref="BK133">IF(AND(ROWS($M$131:BK133)&lt;=$P$2,COLUMNS($M$131:BK133)&lt;=$P$2),INDEX(MINVERSE($M$6:INDEX($M$6:$EF$125,$P$2,$P$2)),ROWS($M$131:BK133),COLUMNS($M$131:BK133)),0)</f>
        <v>0</v>
      </c>
      <c r="BL133">
        <f t="array" ref="BL133">IF(AND(ROWS($M$131:BL133)&lt;=$P$2,COLUMNS($M$131:BL133)&lt;=$P$2),INDEX(MINVERSE($M$6:INDEX($M$6:$EF$125,$P$2,$P$2)),ROWS($M$131:BL133),COLUMNS($M$131:BL133)),0)</f>
        <v>0</v>
      </c>
      <c r="BM133">
        <f t="array" ref="BM133">IF(AND(ROWS($M$131:BM133)&lt;=$P$2,COLUMNS($M$131:BM133)&lt;=$P$2),INDEX(MINVERSE($M$6:INDEX($M$6:$EF$125,$P$2,$P$2)),ROWS($M$131:BM133),COLUMNS($M$131:BM133)),0)</f>
        <v>0</v>
      </c>
      <c r="BN133">
        <f t="array" ref="BN133">IF(AND(ROWS($M$131:BN133)&lt;=$P$2,COLUMNS($M$131:BN133)&lt;=$P$2),INDEX(MINVERSE($M$6:INDEX($M$6:$EF$125,$P$2,$P$2)),ROWS($M$131:BN133),COLUMNS($M$131:BN133)),0)</f>
        <v>0</v>
      </c>
      <c r="BO133">
        <f t="array" ref="BO133">IF(AND(ROWS($M$131:BO133)&lt;=$P$2,COLUMNS($M$131:BO133)&lt;=$P$2),INDEX(MINVERSE($M$6:INDEX($M$6:$EF$125,$P$2,$P$2)),ROWS($M$131:BO133),COLUMNS($M$131:BO133)),0)</f>
        <v>0</v>
      </c>
      <c r="BP133">
        <f t="array" ref="BP133">IF(AND(ROWS($M$131:BP133)&lt;=$P$2,COLUMNS($M$131:BP133)&lt;=$P$2),INDEX(MINVERSE($M$6:INDEX($M$6:$EF$125,$P$2,$P$2)),ROWS($M$131:BP133),COLUMNS($M$131:BP133)),0)</f>
        <v>0</v>
      </c>
      <c r="BQ133">
        <f t="array" ref="BQ133">IF(AND(ROWS($M$131:BQ133)&lt;=$P$2,COLUMNS($M$131:BQ133)&lt;=$P$2),INDEX(MINVERSE($M$6:INDEX($M$6:$EF$125,$P$2,$P$2)),ROWS($M$131:BQ133),COLUMNS($M$131:BQ133)),0)</f>
        <v>0</v>
      </c>
      <c r="BR133">
        <f t="array" ref="BR133">IF(AND(ROWS($M$131:BR133)&lt;=$P$2,COLUMNS($M$131:BR133)&lt;=$P$2),INDEX(MINVERSE($M$6:INDEX($M$6:$EF$125,$P$2,$P$2)),ROWS($M$131:BR133),COLUMNS($M$131:BR133)),0)</f>
        <v>0</v>
      </c>
      <c r="BS133">
        <f t="array" ref="BS133">IF(AND(ROWS($M$131:BS133)&lt;=$P$2,COLUMNS($M$131:BS133)&lt;=$P$2),INDEX(MINVERSE($M$6:INDEX($M$6:$EF$125,$P$2,$P$2)),ROWS($M$131:BS133),COLUMNS($M$131:BS133)),0)</f>
        <v>0</v>
      </c>
      <c r="BT133">
        <f t="array" ref="BT133">IF(AND(ROWS($M$131:BT133)&lt;=$P$2,COLUMNS($M$131:BT133)&lt;=$P$2),INDEX(MINVERSE($M$6:INDEX($M$6:$EF$125,$P$2,$P$2)),ROWS($M$131:BT133),COLUMNS($M$131:BT133)),0)</f>
        <v>0</v>
      </c>
      <c r="BU133">
        <f t="array" ref="BU133">IF(AND(ROWS($M$131:BU133)&lt;=$P$2,COLUMNS($M$131:BU133)&lt;=$P$2),INDEX(MINVERSE($M$6:INDEX($M$6:$EF$125,$P$2,$P$2)),ROWS($M$131:BU133),COLUMNS($M$131:BU133)),0)</f>
        <v>0</v>
      </c>
      <c r="BV133">
        <f t="array" ref="BV133">IF(AND(ROWS($M$131:BV133)&lt;=$P$2,COLUMNS($M$131:BV133)&lt;=$P$2),INDEX(MINVERSE($M$6:INDEX($M$6:$EF$125,$P$2,$P$2)),ROWS($M$131:BV133),COLUMNS($M$131:BV133)),0)</f>
        <v>0</v>
      </c>
      <c r="BW133">
        <f t="array" ref="BW133">IF(AND(ROWS($M$131:BW133)&lt;=$P$2,COLUMNS($M$131:BW133)&lt;=$P$2),INDEX(MINVERSE($M$6:INDEX($M$6:$EF$125,$P$2,$P$2)),ROWS($M$131:BW133),COLUMNS($M$131:BW133)),0)</f>
        <v>0</v>
      </c>
      <c r="BX133">
        <f t="array" ref="BX133">IF(AND(ROWS($M$131:BX133)&lt;=$P$2,COLUMNS($M$131:BX133)&lt;=$P$2),INDEX(MINVERSE($M$6:INDEX($M$6:$EF$125,$P$2,$P$2)),ROWS($M$131:BX133),COLUMNS($M$131:BX133)),0)</f>
        <v>0</v>
      </c>
      <c r="BY133">
        <f t="array" ref="BY133">IF(AND(ROWS($M$131:BY133)&lt;=$P$2,COLUMNS($M$131:BY133)&lt;=$P$2),INDEX(MINVERSE($M$6:INDEX($M$6:$EF$125,$P$2,$P$2)),ROWS($M$131:BY133),COLUMNS($M$131:BY133)),0)</f>
        <v>0</v>
      </c>
      <c r="BZ133">
        <f t="array" ref="BZ133">IF(AND(ROWS($M$131:BZ133)&lt;=$P$2,COLUMNS($M$131:BZ133)&lt;=$P$2),INDEX(MINVERSE($M$6:INDEX($M$6:$EF$125,$P$2,$P$2)),ROWS($M$131:BZ133),COLUMNS($M$131:BZ133)),0)</f>
        <v>0</v>
      </c>
      <c r="CA133">
        <f t="array" ref="CA133">IF(AND(ROWS($M$131:CA133)&lt;=$P$2,COLUMNS($M$131:CA133)&lt;=$P$2),INDEX(MINVERSE($M$6:INDEX($M$6:$EF$125,$P$2,$P$2)),ROWS($M$131:CA133),COLUMNS($M$131:CA133)),0)</f>
        <v>0</v>
      </c>
      <c r="CB133">
        <f t="array" ref="CB133">IF(AND(ROWS($M$131:CB133)&lt;=$P$2,COLUMNS($M$131:CB133)&lt;=$P$2),INDEX(MINVERSE($M$6:INDEX($M$6:$EF$125,$P$2,$P$2)),ROWS($M$131:CB133),COLUMNS($M$131:CB133)),0)</f>
        <v>0</v>
      </c>
      <c r="CC133">
        <f t="array" ref="CC133">IF(AND(ROWS($M$131:CC133)&lt;=$P$2,COLUMNS($M$131:CC133)&lt;=$P$2),INDEX(MINVERSE($M$6:INDEX($M$6:$EF$125,$P$2,$P$2)),ROWS($M$131:CC133),COLUMNS($M$131:CC133)),0)</f>
        <v>0</v>
      </c>
      <c r="CD133">
        <f t="array" ref="CD133">IF(AND(ROWS($M$131:CD133)&lt;=$P$2,COLUMNS($M$131:CD133)&lt;=$P$2),INDEX(MINVERSE($M$6:INDEX($M$6:$EF$125,$P$2,$P$2)),ROWS($M$131:CD133),COLUMNS($M$131:CD133)),0)</f>
        <v>0</v>
      </c>
      <c r="CE133">
        <f t="array" ref="CE133">IF(AND(ROWS($M$131:CE133)&lt;=$P$2,COLUMNS($M$131:CE133)&lt;=$P$2),INDEX(MINVERSE($M$6:INDEX($M$6:$EF$125,$P$2,$P$2)),ROWS($M$131:CE133),COLUMNS($M$131:CE133)),0)</f>
        <v>0</v>
      </c>
      <c r="CF133">
        <f t="array" ref="CF133">IF(AND(ROWS($M$131:CF133)&lt;=$P$2,COLUMNS($M$131:CF133)&lt;=$P$2),INDEX(MINVERSE($M$6:INDEX($M$6:$EF$125,$P$2,$P$2)),ROWS($M$131:CF133),COLUMNS($M$131:CF133)),0)</f>
        <v>0</v>
      </c>
      <c r="CG133">
        <f t="array" ref="CG133">IF(AND(ROWS($M$131:CG133)&lt;=$P$2,COLUMNS($M$131:CG133)&lt;=$P$2),INDEX(MINVERSE($M$6:INDEX($M$6:$EF$125,$P$2,$P$2)),ROWS($M$131:CG133),COLUMNS($M$131:CG133)),0)</f>
        <v>0</v>
      </c>
      <c r="CH133">
        <f t="array" ref="CH133">IF(AND(ROWS($M$131:CH133)&lt;=$P$2,COLUMNS($M$131:CH133)&lt;=$P$2),INDEX(MINVERSE($M$6:INDEX($M$6:$EF$125,$P$2,$P$2)),ROWS($M$131:CH133),COLUMNS($M$131:CH133)),0)</f>
        <v>0</v>
      </c>
      <c r="CI133">
        <f t="array" ref="CI133">IF(AND(ROWS($M$131:CI133)&lt;=$P$2,COLUMNS($M$131:CI133)&lt;=$P$2),INDEX(MINVERSE($M$6:INDEX($M$6:$EF$125,$P$2,$P$2)),ROWS($M$131:CI133),COLUMNS($M$131:CI133)),0)</f>
        <v>0</v>
      </c>
      <c r="CJ133">
        <f t="array" ref="CJ133">IF(AND(ROWS($M$131:CJ133)&lt;=$P$2,COLUMNS($M$131:CJ133)&lt;=$P$2),INDEX(MINVERSE($M$6:INDEX($M$6:$EF$125,$P$2,$P$2)),ROWS($M$131:CJ133),COLUMNS($M$131:CJ133)),0)</f>
        <v>0</v>
      </c>
      <c r="CK133">
        <f t="array" ref="CK133">IF(AND(ROWS($M$131:CK133)&lt;=$P$2,COLUMNS($M$131:CK133)&lt;=$P$2),INDEX(MINVERSE($M$6:INDEX($M$6:$EF$125,$P$2,$P$2)),ROWS($M$131:CK133),COLUMNS($M$131:CK133)),0)</f>
        <v>0</v>
      </c>
      <c r="CL133">
        <f t="array" ref="CL133">IF(AND(ROWS($M$131:CL133)&lt;=$P$2,COLUMNS($M$131:CL133)&lt;=$P$2),INDEX(MINVERSE($M$6:INDEX($M$6:$EF$125,$P$2,$P$2)),ROWS($M$131:CL133),COLUMNS($M$131:CL133)),0)</f>
        <v>0</v>
      </c>
      <c r="CM133">
        <f t="array" ref="CM133">IF(AND(ROWS($M$131:CM133)&lt;=$P$2,COLUMNS($M$131:CM133)&lt;=$P$2),INDEX(MINVERSE($M$6:INDEX($M$6:$EF$125,$P$2,$P$2)),ROWS($M$131:CM133),COLUMNS($M$131:CM133)),0)</f>
        <v>0</v>
      </c>
      <c r="CN133">
        <f t="array" ref="CN133">IF(AND(ROWS($M$131:CN133)&lt;=$P$2,COLUMNS($M$131:CN133)&lt;=$P$2),INDEX(MINVERSE($M$6:INDEX($M$6:$EF$125,$P$2,$P$2)),ROWS($M$131:CN133),COLUMNS($M$131:CN133)),0)</f>
        <v>0</v>
      </c>
      <c r="CO133">
        <f t="array" ref="CO133">IF(AND(ROWS($M$131:CO133)&lt;=$P$2,COLUMNS($M$131:CO133)&lt;=$P$2),INDEX(MINVERSE($M$6:INDEX($M$6:$EF$125,$P$2,$P$2)),ROWS($M$131:CO133),COLUMNS($M$131:CO133)),0)</f>
        <v>0</v>
      </c>
      <c r="CP133">
        <f t="array" ref="CP133">IF(AND(ROWS($M$131:CP133)&lt;=$P$2,COLUMNS($M$131:CP133)&lt;=$P$2),INDEX(MINVERSE($M$6:INDEX($M$6:$EF$125,$P$2,$P$2)),ROWS($M$131:CP133),COLUMNS($M$131:CP133)),0)</f>
        <v>0</v>
      </c>
      <c r="CQ133">
        <f t="array" ref="CQ133">IF(AND(ROWS($M$131:CQ133)&lt;=$P$2,COLUMNS($M$131:CQ133)&lt;=$P$2),INDEX(MINVERSE($M$6:INDEX($M$6:$EF$125,$P$2,$P$2)),ROWS($M$131:CQ133),COLUMNS($M$131:CQ133)),0)</f>
        <v>0</v>
      </c>
      <c r="CR133">
        <f t="array" ref="CR133">IF(AND(ROWS($M$131:CR133)&lt;=$P$2,COLUMNS($M$131:CR133)&lt;=$P$2),INDEX(MINVERSE($M$6:INDEX($M$6:$EF$125,$P$2,$P$2)),ROWS($M$131:CR133),COLUMNS($M$131:CR133)),0)</f>
        <v>0</v>
      </c>
      <c r="CS133">
        <f t="array" ref="CS133">IF(AND(ROWS($M$131:CS133)&lt;=$P$2,COLUMNS($M$131:CS133)&lt;=$P$2),INDEX(MINVERSE($M$6:INDEX($M$6:$EF$125,$P$2,$P$2)),ROWS($M$131:CS133),COLUMNS($M$131:CS133)),0)</f>
        <v>0</v>
      </c>
      <c r="CT133">
        <f t="array" ref="CT133">IF(AND(ROWS($M$131:CT133)&lt;=$P$2,COLUMNS($M$131:CT133)&lt;=$P$2),INDEX(MINVERSE($M$6:INDEX($M$6:$EF$125,$P$2,$P$2)),ROWS($M$131:CT133),COLUMNS($M$131:CT133)),0)</f>
        <v>0</v>
      </c>
      <c r="CU133">
        <f t="array" ref="CU133">IF(AND(ROWS($M$131:CU133)&lt;=$P$2,COLUMNS($M$131:CU133)&lt;=$P$2),INDEX(MINVERSE($M$6:INDEX($M$6:$EF$125,$P$2,$P$2)),ROWS($M$131:CU133),COLUMNS($M$131:CU133)),0)</f>
        <v>0</v>
      </c>
      <c r="CV133">
        <f t="array" ref="CV133">IF(AND(ROWS($M$131:CV133)&lt;=$P$2,COLUMNS($M$131:CV133)&lt;=$P$2),INDEX(MINVERSE($M$6:INDEX($M$6:$EF$125,$P$2,$P$2)),ROWS($M$131:CV133),COLUMNS($M$131:CV133)),0)</f>
        <v>0</v>
      </c>
      <c r="CW133">
        <f t="array" ref="CW133">IF(AND(ROWS($M$131:CW133)&lt;=$P$2,COLUMNS($M$131:CW133)&lt;=$P$2),INDEX(MINVERSE($M$6:INDEX($M$6:$EF$125,$P$2,$P$2)),ROWS($M$131:CW133),COLUMNS($M$131:CW133)),0)</f>
        <v>0</v>
      </c>
      <c r="CX133">
        <f t="array" ref="CX133">IF(AND(ROWS($M$131:CX133)&lt;=$P$2,COLUMNS($M$131:CX133)&lt;=$P$2),INDEX(MINVERSE($M$6:INDEX($M$6:$EF$125,$P$2,$P$2)),ROWS($M$131:CX133),COLUMNS($M$131:CX133)),0)</f>
        <v>0</v>
      </c>
      <c r="CY133">
        <f t="array" ref="CY133">IF(AND(ROWS($M$131:CY133)&lt;=$P$2,COLUMNS($M$131:CY133)&lt;=$P$2),INDEX(MINVERSE($M$6:INDEX($M$6:$EF$125,$P$2,$P$2)),ROWS($M$131:CY133),COLUMNS($M$131:CY133)),0)</f>
        <v>0</v>
      </c>
      <c r="CZ133">
        <f t="array" ref="CZ133">IF(AND(ROWS($M$131:CZ133)&lt;=$P$2,COLUMNS($M$131:CZ133)&lt;=$P$2),INDEX(MINVERSE($M$6:INDEX($M$6:$EF$125,$P$2,$P$2)),ROWS($M$131:CZ133),COLUMNS($M$131:CZ133)),0)</f>
        <v>0</v>
      </c>
      <c r="DA133">
        <f t="array" ref="DA133">IF(AND(ROWS($M$131:DA133)&lt;=$P$2,COLUMNS($M$131:DA133)&lt;=$P$2),INDEX(MINVERSE($M$6:INDEX($M$6:$EF$125,$P$2,$P$2)),ROWS($M$131:DA133),COLUMNS($M$131:DA133)),0)</f>
        <v>0</v>
      </c>
      <c r="DB133">
        <f t="array" ref="DB133">IF(AND(ROWS($M$131:DB133)&lt;=$P$2,COLUMNS($M$131:DB133)&lt;=$P$2),INDEX(MINVERSE($M$6:INDEX($M$6:$EF$125,$P$2,$P$2)),ROWS($M$131:DB133),COLUMNS($M$131:DB133)),0)</f>
        <v>0</v>
      </c>
      <c r="DC133">
        <f t="array" ref="DC133">IF(AND(ROWS($M$131:DC133)&lt;=$P$2,COLUMNS($M$131:DC133)&lt;=$P$2),INDEX(MINVERSE($M$6:INDEX($M$6:$EF$125,$P$2,$P$2)),ROWS($M$131:DC133),COLUMNS($M$131:DC133)),0)</f>
        <v>0</v>
      </c>
      <c r="DD133">
        <f t="array" ref="DD133">IF(AND(ROWS($M$131:DD133)&lt;=$P$2,COLUMNS($M$131:DD133)&lt;=$P$2),INDEX(MINVERSE($M$6:INDEX($M$6:$EF$125,$P$2,$P$2)),ROWS($M$131:DD133),COLUMNS($M$131:DD133)),0)</f>
        <v>0</v>
      </c>
      <c r="DE133">
        <f t="array" ref="DE133">IF(AND(ROWS($M$131:DE133)&lt;=$P$2,COLUMNS($M$131:DE133)&lt;=$P$2),INDEX(MINVERSE($M$6:INDEX($M$6:$EF$125,$P$2,$P$2)),ROWS($M$131:DE133),COLUMNS($M$131:DE133)),0)</f>
        <v>0</v>
      </c>
      <c r="DF133">
        <f t="array" ref="DF133">IF(AND(ROWS($M$131:DF133)&lt;=$P$2,COLUMNS($M$131:DF133)&lt;=$P$2),INDEX(MINVERSE($M$6:INDEX($M$6:$EF$125,$P$2,$P$2)),ROWS($M$131:DF133),COLUMNS($M$131:DF133)),0)</f>
        <v>0</v>
      </c>
      <c r="DG133">
        <f t="array" ref="DG133">IF(AND(ROWS($M$131:DG133)&lt;=$P$2,COLUMNS($M$131:DG133)&lt;=$P$2),INDEX(MINVERSE($M$6:INDEX($M$6:$EF$125,$P$2,$P$2)),ROWS($M$131:DG133),COLUMNS($M$131:DG133)),0)</f>
        <v>0</v>
      </c>
      <c r="DH133">
        <f t="array" ref="DH133">IF(AND(ROWS($M$131:DH133)&lt;=$P$2,COLUMNS($M$131:DH133)&lt;=$P$2),INDEX(MINVERSE($M$6:INDEX($M$6:$EF$125,$P$2,$P$2)),ROWS($M$131:DH133),COLUMNS($M$131:DH133)),0)</f>
        <v>0</v>
      </c>
      <c r="DI133">
        <f t="array" ref="DI133">IF(AND(ROWS($M$131:DI133)&lt;=$P$2,COLUMNS($M$131:DI133)&lt;=$P$2),INDEX(MINVERSE($M$6:INDEX($M$6:$EF$125,$P$2,$P$2)),ROWS($M$131:DI133),COLUMNS($M$131:DI133)),0)</f>
        <v>0</v>
      </c>
      <c r="DJ133">
        <f t="array" ref="DJ133">IF(AND(ROWS($M$131:DJ133)&lt;=$P$2,COLUMNS($M$131:DJ133)&lt;=$P$2),INDEX(MINVERSE($M$6:INDEX($M$6:$EF$125,$P$2,$P$2)),ROWS($M$131:DJ133),COLUMNS($M$131:DJ133)),0)</f>
        <v>0</v>
      </c>
      <c r="DK133">
        <f t="array" ref="DK133">IF(AND(ROWS($M$131:DK133)&lt;=$P$2,COLUMNS($M$131:DK133)&lt;=$P$2),INDEX(MINVERSE($M$6:INDEX($M$6:$EF$125,$P$2,$P$2)),ROWS($M$131:DK133),COLUMNS($M$131:DK133)),0)</f>
        <v>0</v>
      </c>
      <c r="DL133">
        <f t="array" ref="DL133">IF(AND(ROWS($M$131:DL133)&lt;=$P$2,COLUMNS($M$131:DL133)&lt;=$P$2),INDEX(MINVERSE($M$6:INDEX($M$6:$EF$125,$P$2,$P$2)),ROWS($M$131:DL133),COLUMNS($M$131:DL133)),0)</f>
        <v>0</v>
      </c>
      <c r="DM133">
        <f t="array" ref="DM133">IF(AND(ROWS($M$131:DM133)&lt;=$P$2,COLUMNS($M$131:DM133)&lt;=$P$2),INDEX(MINVERSE($M$6:INDEX($M$6:$EF$125,$P$2,$P$2)),ROWS($M$131:DM133),COLUMNS($M$131:DM133)),0)</f>
        <v>0</v>
      </c>
      <c r="DN133">
        <f t="array" ref="DN133">IF(AND(ROWS($M$131:DN133)&lt;=$P$2,COLUMNS($M$131:DN133)&lt;=$P$2),INDEX(MINVERSE($M$6:INDEX($M$6:$EF$125,$P$2,$P$2)),ROWS($M$131:DN133),COLUMNS($M$131:DN133)),0)</f>
        <v>0</v>
      </c>
      <c r="DO133">
        <f t="array" ref="DO133">IF(AND(ROWS($M$131:DO133)&lt;=$P$2,COLUMNS($M$131:DO133)&lt;=$P$2),INDEX(MINVERSE($M$6:INDEX($M$6:$EF$125,$P$2,$P$2)),ROWS($M$131:DO133),COLUMNS($M$131:DO133)),0)</f>
        <v>0</v>
      </c>
      <c r="DP133">
        <f t="array" ref="DP133">IF(AND(ROWS($M$131:DP133)&lt;=$P$2,COLUMNS($M$131:DP133)&lt;=$P$2),INDEX(MINVERSE($M$6:INDEX($M$6:$EF$125,$P$2,$P$2)),ROWS($M$131:DP133),COLUMNS($M$131:DP133)),0)</f>
        <v>0</v>
      </c>
      <c r="DQ133">
        <f t="array" ref="DQ133">IF(AND(ROWS($M$131:DQ133)&lt;=$P$2,COLUMNS($M$131:DQ133)&lt;=$P$2),INDEX(MINVERSE($M$6:INDEX($M$6:$EF$125,$P$2,$P$2)),ROWS($M$131:DQ133),COLUMNS($M$131:DQ133)),0)</f>
        <v>0</v>
      </c>
      <c r="DR133">
        <f t="array" ref="DR133">IF(AND(ROWS($M$131:DR133)&lt;=$P$2,COLUMNS($M$131:DR133)&lt;=$P$2),INDEX(MINVERSE($M$6:INDEX($M$6:$EF$125,$P$2,$P$2)),ROWS($M$131:DR133),COLUMNS($M$131:DR133)),0)</f>
        <v>0</v>
      </c>
      <c r="DS133">
        <f t="array" ref="DS133">IF(AND(ROWS($M$131:DS133)&lt;=$P$2,COLUMNS($M$131:DS133)&lt;=$P$2),INDEX(MINVERSE($M$6:INDEX($M$6:$EF$125,$P$2,$P$2)),ROWS($M$131:DS133),COLUMNS($M$131:DS133)),0)</f>
        <v>0</v>
      </c>
      <c r="DT133">
        <f t="array" ref="DT133">IF(AND(ROWS($M$131:DT133)&lt;=$P$2,COLUMNS($M$131:DT133)&lt;=$P$2),INDEX(MINVERSE($M$6:INDEX($M$6:$EF$125,$P$2,$P$2)),ROWS($M$131:DT133),COLUMNS($M$131:DT133)),0)</f>
        <v>0</v>
      </c>
      <c r="DU133">
        <f t="array" ref="DU133">IF(AND(ROWS($M$131:DU133)&lt;=$P$2,COLUMNS($M$131:DU133)&lt;=$P$2),INDEX(MINVERSE($M$6:INDEX($M$6:$EF$125,$P$2,$P$2)),ROWS($M$131:DU133),COLUMNS($M$131:DU133)),0)</f>
        <v>0</v>
      </c>
      <c r="DV133">
        <f t="array" ref="DV133">IF(AND(ROWS($M$131:DV133)&lt;=$P$2,COLUMNS($M$131:DV133)&lt;=$P$2),INDEX(MINVERSE($M$6:INDEX($M$6:$EF$125,$P$2,$P$2)),ROWS($M$131:DV133),COLUMNS($M$131:DV133)),0)</f>
        <v>0</v>
      </c>
      <c r="DW133">
        <f t="array" ref="DW133">IF(AND(ROWS($M$131:DW133)&lt;=$P$2,COLUMNS($M$131:DW133)&lt;=$P$2),INDEX(MINVERSE($M$6:INDEX($M$6:$EF$125,$P$2,$P$2)),ROWS($M$131:DW133),COLUMNS($M$131:DW133)),0)</f>
        <v>0</v>
      </c>
      <c r="DX133">
        <f t="array" ref="DX133">IF(AND(ROWS($M$131:DX133)&lt;=$P$2,COLUMNS($M$131:DX133)&lt;=$P$2),INDEX(MINVERSE($M$6:INDEX($M$6:$EF$125,$P$2,$P$2)),ROWS($M$131:DX133),COLUMNS($M$131:DX133)),0)</f>
        <v>0</v>
      </c>
      <c r="DY133">
        <f t="array" ref="DY133">IF(AND(ROWS($M$131:DY133)&lt;=$P$2,COLUMNS($M$131:DY133)&lt;=$P$2),INDEX(MINVERSE($M$6:INDEX($M$6:$EF$125,$P$2,$P$2)),ROWS($M$131:DY133),COLUMNS($M$131:DY133)),0)</f>
        <v>0</v>
      </c>
      <c r="DZ133">
        <f t="array" ref="DZ133">IF(AND(ROWS($M$131:DZ133)&lt;=$P$2,COLUMNS($M$131:DZ133)&lt;=$P$2),INDEX(MINVERSE($M$6:INDEX($M$6:$EF$125,$P$2,$P$2)),ROWS($M$131:DZ133),COLUMNS($M$131:DZ133)),0)</f>
        <v>0</v>
      </c>
      <c r="EA133">
        <f t="array" ref="EA133">IF(AND(ROWS($M$131:EA133)&lt;=$P$2,COLUMNS($M$131:EA133)&lt;=$P$2),INDEX(MINVERSE($M$6:INDEX($M$6:$EF$125,$P$2,$P$2)),ROWS($M$131:EA133),COLUMNS($M$131:EA133)),0)</f>
        <v>0</v>
      </c>
      <c r="EB133">
        <f t="array" ref="EB133">IF(AND(ROWS($M$131:EB133)&lt;=$P$2,COLUMNS($M$131:EB133)&lt;=$P$2),INDEX(MINVERSE($M$6:INDEX($M$6:$EF$125,$P$2,$P$2)),ROWS($M$131:EB133),COLUMNS($M$131:EB133)),0)</f>
        <v>0</v>
      </c>
    </row>
    <row r="134" spans="12:132" ht="15">
      <c r="L134" s="10">
        <v>4</v>
      </c>
      <c r="M134">
        <f t="array" ref="M134">IF(AND(ROWS($M$131:M134)&lt;=$P$2,COLUMNS($M$131:M134)&lt;=$P$2),INDEX(MINVERSE($M$6:INDEX($M$6:$EF$125,$P$2,$P$2)),ROWS($M$131:M134),COLUMNS($M$131:M134)),0)</f>
        <v>1.9269059161497996E-8</v>
      </c>
      <c r="N134">
        <f t="array" ref="N134">IF(AND(ROWS($M$131:N134)&lt;=$P$2,COLUMNS($M$131:N134)&lt;=$P$2),INDEX(MINVERSE($M$6:INDEX($M$6:$EF$125,$P$2,$P$2)),ROWS($M$131:N134),COLUMNS($M$131:N134)),0)</f>
        <v>4.6048884820980447E-7</v>
      </c>
      <c r="O134">
        <f t="array" ref="O134">IF(AND(ROWS($M$131:O134)&lt;=$P$2,COLUMNS($M$131:O134)&lt;=$P$2),INDEX(MINVERSE($M$6:INDEX($M$6:$EF$125,$P$2,$P$2)),ROWS($M$131:O134),COLUMNS($M$131:O134)),0)</f>
        <v>7.2384661402075057E-7</v>
      </c>
      <c r="P134">
        <f t="array" ref="P134">IF(AND(ROWS($M$131:P134)&lt;=$P$2,COLUMNS($M$131:P134)&lt;=$P$2),INDEX(MINVERSE($M$6:INDEX($M$6:$EF$125,$P$2,$P$2)),ROWS($M$131:P134),COLUMNS($M$131:P134)),0)</f>
        <v>8.0988863894979408E-7</v>
      </c>
      <c r="Q134">
        <f t="array" ref="Q134">IF(AND(ROWS($M$131:Q134)&lt;=$P$2,COLUMNS($M$131:Q134)&lt;=$P$2),INDEX(MINVERSE($M$6:INDEX($M$6:$EF$125,$P$2,$P$2)),ROWS($M$131:Q134),COLUMNS($M$131:Q134)),0)</f>
        <v>7.3330287924629378E-7</v>
      </c>
      <c r="R134">
        <f t="array" ref="R134">IF(AND(ROWS($M$131:R134)&lt;=$P$2,COLUMNS($M$131:R134)&lt;=$P$2),INDEX(MINVERSE($M$6:INDEX($M$6:$EF$125,$P$2,$P$2)),ROWS($M$131:R134),COLUMNS($M$131:R134)),0)</f>
        <v>5.5720469048783783E-7</v>
      </c>
      <c r="S134">
        <f t="array" ref="S134">IF(AND(ROWS($M$131:S134)&lt;=$P$2,COLUMNS($M$131:S134)&lt;=$P$2),INDEX(MINVERSE($M$6:INDEX($M$6:$EF$125,$P$2,$P$2)),ROWS($M$131:S134),COLUMNS($M$131:S134)),0)</f>
        <v>3.5035315681798059E-7</v>
      </c>
      <c r="T134">
        <f t="array" ref="T134">IF(AND(ROWS($M$131:T134)&lt;=$P$2,COLUMNS($M$131:T134)&lt;=$P$2),INDEX(MINVERSE($M$6:INDEX($M$6:$EF$125,$P$2,$P$2)),ROWS($M$131:T134),COLUMNS($M$131:T134)),0)</f>
        <v>1.6484097991648183E-7</v>
      </c>
      <c r="U134">
        <f t="array" ref="U134">IF(AND(ROWS($M$131:U134)&lt;=$P$2,COLUMNS($M$131:U134)&lt;=$P$2),INDEX(MINVERSE($M$6:INDEX($M$6:$EF$125,$P$2,$P$2)),ROWS($M$131:U134),COLUMNS($M$131:U134)),0)</f>
        <v>2.8961054092921719E-8</v>
      </c>
      <c r="V134">
        <f t="array" ref="V134">IF(AND(ROWS($M$131:V134)&lt;=$P$2,COLUMNS($M$131:V134)&lt;=$P$2),INDEX(MINVERSE($M$6:INDEX($M$6:$EF$125,$P$2,$P$2)),ROWS($M$131:V134),COLUMNS($M$131:V134)),0)</f>
        <v>-5.0450051825140869E-8</v>
      </c>
      <c r="W134">
        <f t="array" ref="W134">IF(AND(ROWS($M$131:W134)&lt;=$P$2,COLUMNS($M$131:W134)&lt;=$P$2),INDEX(MINVERSE($M$6:INDEX($M$6:$EF$125,$P$2,$P$2)),ROWS($M$131:W134),COLUMNS($M$131:W134)),0)</f>
        <v>-8.1229101321329944E-8</v>
      </c>
      <c r="X134">
        <f t="array" ref="X134">IF(AND(ROWS($M$131:X134)&lt;=$P$2,COLUMNS($M$131:X134)&lt;=$P$2),INDEX(MINVERSE($M$6:INDEX($M$6:$EF$125,$P$2,$P$2)),ROWS($M$131:X134),COLUMNS($M$131:X134)),0)</f>
        <v>-7.8320437736512247E-8</v>
      </c>
      <c r="Y134">
        <f t="array" ref="Y134">IF(AND(ROWS($M$131:Y134)&lt;=$P$2,COLUMNS($M$131:Y134)&lt;=$P$2),INDEX(MINVERSE($M$6:INDEX($M$6:$EF$125,$P$2,$P$2)),ROWS($M$131:Y134),COLUMNS($M$131:Y134)),0)</f>
        <v>-5.7595806820036948E-8</v>
      </c>
      <c r="Z134">
        <f t="array" ref="Z134">IF(AND(ROWS($M$131:Z134)&lt;=$P$2,COLUMNS($M$131:Z134)&lt;=$P$2),INDEX(MINVERSE($M$6:INDEX($M$6:$EF$125,$P$2,$P$2)),ROWS($M$131:Z134),COLUMNS($M$131:Z134)),0)</f>
        <v>-3.195987773367697E-8</v>
      </c>
      <c r="AA134">
        <f t="array" ref="AA134">IF(AND(ROWS($M$131:AA134)&lt;=$P$2,COLUMNS($M$131:AA134)&lt;=$P$2),INDEX(MINVERSE($M$6:INDEX($M$6:$EF$125,$P$2,$P$2)),ROWS($M$131:AA134),COLUMNS($M$131:AA134)),0)</f>
        <v>-9.7226100287508263E-9</v>
      </c>
      <c r="AB134">
        <f t="array" ref="AB134">IF(AND(ROWS($M$131:AB134)&lt;=$P$2,COLUMNS($M$131:AB134)&lt;=$P$2),INDEX(MINVERSE($M$6:INDEX($M$6:$EF$125,$P$2,$P$2)),ROWS($M$131:AB134),COLUMNS($M$131:AB134)),0)</f>
        <v>5.2977917761367876E-9</v>
      </c>
      <c r="AC134">
        <f t="array" ref="AC134">IF(AND(ROWS($M$131:AC134)&lt;=$P$2,COLUMNS($M$131:AC134)&lt;=$P$2),INDEX(MINVERSE($M$6:INDEX($M$6:$EF$125,$P$2,$P$2)),ROWS($M$131:AC134),COLUMNS($M$131:AC134)),0)</f>
        <v>1.2677970077434938E-8</v>
      </c>
      <c r="AD134">
        <f t="array" ref="AD134">IF(AND(ROWS($M$131:AD134)&lt;=$P$2,COLUMNS($M$131:AD134)&lt;=$P$2),INDEX(MINVERSE($M$6:INDEX($M$6:$EF$125,$P$2,$P$2)),ROWS($M$131:AD134),COLUMNS($M$131:AD134)),0)</f>
        <v>1.3983930416448332E-8</v>
      </c>
      <c r="AE134">
        <f t="array" ref="AE134">IF(AND(ROWS($M$131:AE134)&lt;=$P$2,COLUMNS($M$131:AE134)&lt;=$P$2),INDEX(MINVERSE($M$6:INDEX($M$6:$EF$125,$P$2,$P$2)),ROWS($M$131:AE134),COLUMNS($M$131:AE134)),0)</f>
        <v>1.1526080328403565E-8</v>
      </c>
      <c r="AF134">
        <f t="array" ref="AF134">IF(AND(ROWS($M$131:AF134)&lt;=$P$2,COLUMNS($M$131:AF134)&lt;=$P$2),INDEX(MINVERSE($M$6:INDEX($M$6:$EF$125,$P$2,$P$2)),ROWS($M$131:AF134),COLUMNS($M$131:AF134)),0)</f>
        <v>7.4944162495232333E-9</v>
      </c>
      <c r="AG134">
        <f t="array" ref="AG134">IF(AND(ROWS($M$131:AG134)&lt;=$P$2,COLUMNS($M$131:AG134)&lt;=$P$2),INDEX(MINVERSE($M$6:INDEX($M$6:$EF$125,$P$2,$P$2)),ROWS($M$131:AG134),COLUMNS($M$131:AG134)),0)</f>
        <v>3.4997010654052957E-9</v>
      </c>
      <c r="AH134">
        <f t="array" ref="AH134">IF(AND(ROWS($M$131:AH134)&lt;=$P$2,COLUMNS($M$131:AH134)&lt;=$P$2),INDEX(MINVERSE($M$6:INDEX($M$6:$EF$125,$P$2,$P$2)),ROWS($M$131:AH134),COLUMNS($M$131:AH134)),0)</f>
        <v>4.4862653821082382E-10</v>
      </c>
      <c r="AI134">
        <f t="array" ref="AI134">IF(AND(ROWS($M$131:AI134)&lt;=$P$2,COLUMNS($M$131:AI134)&lt;=$P$2),INDEX(MINVERSE($M$6:INDEX($M$6:$EF$125,$P$2,$P$2)),ROWS($M$131:AI134),COLUMNS($M$131:AI134)),0)</f>
        <v>-1.3638354986765736E-9</v>
      </c>
      <c r="AJ134">
        <f t="array" ref="AJ134">IF(AND(ROWS($M$131:AJ134)&lt;=$P$2,COLUMNS($M$131:AJ134)&lt;=$P$2),INDEX(MINVERSE($M$6:INDEX($M$6:$EF$125,$P$2,$P$2)),ROWS($M$131:AJ134),COLUMNS($M$131:AJ134)),0)</f>
        <v>-2.0588094282348648E-9</v>
      </c>
      <c r="AK134">
        <f t="array" ref="AK134">IF(AND(ROWS($M$131:AK134)&lt;=$P$2,COLUMNS($M$131:AK134)&lt;=$P$2),INDEX(MINVERSE($M$6:INDEX($M$6:$EF$125,$P$2,$P$2)),ROWS($M$131:AK134),COLUMNS($M$131:AK134)),0)</f>
        <v>-1.9642830217438406E-9</v>
      </c>
      <c r="AL134">
        <f t="array" ref="AL134">IF(AND(ROWS($M$131:AL134)&lt;=$P$2,COLUMNS($M$131:AL134)&lt;=$P$2),INDEX(MINVERSE($M$6:INDEX($M$6:$EF$125,$P$2,$P$2)),ROWS($M$131:AL134),COLUMNS($M$131:AL134)),0)</f>
        <v>-1.4480170267090588E-9</v>
      </c>
      <c r="AM134">
        <f t="array" ref="AM134">IF(AND(ROWS($M$131:AM134)&lt;=$P$2,COLUMNS($M$131:AM134)&lt;=$P$2),INDEX(MINVERSE($M$6:INDEX($M$6:$EF$125,$P$2,$P$2)),ROWS($M$131:AM134),COLUMNS($M$131:AM134)),0)</f>
        <v>-8.1441494935913387E-10</v>
      </c>
      <c r="AN134">
        <f t="array" ref="AN134">IF(AND(ROWS($M$131:AN134)&lt;=$P$2,COLUMNS($M$131:AN134)&lt;=$P$2),INDEX(MINVERSE($M$6:INDEX($M$6:$EF$125,$P$2,$P$2)),ROWS($M$131:AN134),COLUMNS($M$131:AN134)),0)</f>
        <v>-2.6171602373951409E-10</v>
      </c>
      <c r="AO134">
        <f t="array" ref="AO134">IF(AND(ROWS($M$131:AO134)&lt;=$P$2,COLUMNS($M$131:AO134)&lt;=$P$2),INDEX(MINVERSE($M$6:INDEX($M$6:$EF$125,$P$2,$P$2)),ROWS($M$131:AO134),COLUMNS($M$131:AO134)),0)</f>
        <v>1.1714092453951921E-10</v>
      </c>
      <c r="AP134">
        <f t="array" ref="AP134">IF(AND(ROWS($M$131:AP134)&lt;=$P$2,COLUMNS($M$131:AP134)&lt;=$P$2),INDEX(MINVERSE($M$6:INDEX($M$6:$EF$125,$P$2,$P$2)),ROWS($M$131:AP134),COLUMNS($M$131:AP134)),0)</f>
        <v>3.0959282677886414E-10</v>
      </c>
      <c r="AQ134">
        <f t="array" ref="AQ134">IF(AND(ROWS($M$131:AQ134)&lt;=$P$2,COLUMNS($M$131:AQ134)&lt;=$P$2),INDEX(MINVERSE($M$6:INDEX($M$6:$EF$125,$P$2,$P$2)),ROWS($M$131:AQ134),COLUMNS($M$131:AQ134)),0)</f>
        <v>3.509631637276518E-10</v>
      </c>
      <c r="AR134">
        <f t="array" ref="AR134">IF(AND(ROWS($M$131:AR134)&lt;=$P$2,COLUMNS($M$131:AR134)&lt;=$P$2),INDEX(MINVERSE($M$6:INDEX($M$6:$EF$125,$P$2,$P$2)),ROWS($M$131:AR134),COLUMNS($M$131:AR134)),0)</f>
        <v>2.9530527556561016E-10</v>
      </c>
      <c r="AS134">
        <f t="array" ref="AS134">IF(AND(ROWS($M$131:AS134)&lt;=$P$2,COLUMNS($M$131:AS134)&lt;=$P$2),INDEX(MINVERSE($M$6:INDEX($M$6:$EF$125,$P$2,$P$2)),ROWS($M$131:AS134),COLUMNS($M$131:AS134)),0)</f>
        <v>1.9493361563373134E-10</v>
      </c>
      <c r="AT134">
        <f t="array" ref="AT134">IF(AND(ROWS($M$131:AT134)&lt;=$P$2,COLUMNS($M$131:AT134)&lt;=$P$2),INDEX(MINVERSE($M$6:INDEX($M$6:$EF$125,$P$2,$P$2)),ROWS($M$131:AT134),COLUMNS($M$131:AT134)),0)</f>
        <v>8.9583293905793257E-11</v>
      </c>
      <c r="AU134">
        <f t="array" ref="AU134">IF(AND(ROWS($M$131:AU134)&lt;=$P$2,COLUMNS($M$131:AU134)&lt;=$P$2),INDEX(MINVERSE($M$6:INDEX($M$6:$EF$125,$P$2,$P$2)),ROWS($M$131:AU134),COLUMNS($M$131:AU134)),0)</f>
        <v>3.513150760116338E-12</v>
      </c>
      <c r="AV134">
        <f t="array" ref="AV134">IF(AND(ROWS($M$131:AV134)&lt;=$P$2,COLUMNS($M$131:AV134)&lt;=$P$2),INDEX(MINVERSE($M$6:INDEX($M$6:$EF$125,$P$2,$P$2)),ROWS($M$131:AV134),COLUMNS($M$131:AV134)),0)</f>
        <v>-5.2216497745842213E-11</v>
      </c>
      <c r="AW134">
        <f t="array" ref="AW134">IF(AND(ROWS($M$131:AW134)&lt;=$P$2,COLUMNS($M$131:AW134)&lt;=$P$2),INDEX(MINVERSE($M$6:INDEX($M$6:$EF$125,$P$2,$P$2)),ROWS($M$131:AW134),COLUMNS($M$131:AW134)),0)</f>
        <v>-7.5126261045257633E-11</v>
      </c>
      <c r="AX134">
        <f t="array" ref="AX134">IF(AND(ROWS($M$131:AX134)&lt;=$P$2,COLUMNS($M$131:AX134)&lt;=$P$2),INDEX(MINVERSE($M$6:INDEX($M$6:$EF$125,$P$2,$P$2)),ROWS($M$131:AX134),COLUMNS($M$131:AX134)),0)</f>
        <v>-6.6609681567531636E-11</v>
      </c>
      <c r="AY134">
        <f t="array" ref="AY134">IF(AND(ROWS($M$131:AY134)&lt;=$P$2,COLUMNS($M$131:AY134)&lt;=$P$2),INDEX(MINVERSE($M$6:INDEX($M$6:$EF$125,$P$2,$P$2)),ROWS($M$131:AY134),COLUMNS($M$131:AY134)),0)</f>
        <v>-2.8548721804646745E-11</v>
      </c>
      <c r="AZ134">
        <f t="array" ref="AZ134">IF(AND(ROWS($M$131:AZ134)&lt;=$P$2,COLUMNS($M$131:AZ134)&lt;=$P$2),INDEX(MINVERSE($M$6:INDEX($M$6:$EF$125,$P$2,$P$2)),ROWS($M$131:AZ134),COLUMNS($M$131:AZ134)),0)</f>
        <v>3.8195674000977015E-11</v>
      </c>
      <c r="BA134">
        <f t="array" ref="BA134">IF(AND(ROWS($M$131:BA134)&lt;=$P$2,COLUMNS($M$131:BA134)&lt;=$P$2),INDEX(MINVERSE($M$6:INDEX($M$6:$EF$125,$P$2,$P$2)),ROWS($M$131:BA134),COLUMNS($M$131:BA134)),0)</f>
        <v>0</v>
      </c>
      <c r="BB134">
        <f t="array" ref="BB134">IF(AND(ROWS($M$131:BB134)&lt;=$P$2,COLUMNS($M$131:BB134)&lt;=$P$2),INDEX(MINVERSE($M$6:INDEX($M$6:$EF$125,$P$2,$P$2)),ROWS($M$131:BB134),COLUMNS($M$131:BB134)),0)</f>
        <v>0</v>
      </c>
      <c r="BC134">
        <f t="array" ref="BC134">IF(AND(ROWS($M$131:BC134)&lt;=$P$2,COLUMNS($M$131:BC134)&lt;=$P$2),INDEX(MINVERSE($M$6:INDEX($M$6:$EF$125,$P$2,$P$2)),ROWS($M$131:BC134),COLUMNS($M$131:BC134)),0)</f>
        <v>0</v>
      </c>
      <c r="BD134">
        <f t="array" ref="BD134">IF(AND(ROWS($M$131:BD134)&lt;=$P$2,COLUMNS($M$131:BD134)&lt;=$P$2),INDEX(MINVERSE($M$6:INDEX($M$6:$EF$125,$P$2,$P$2)),ROWS($M$131:BD134),COLUMNS($M$131:BD134)),0)</f>
        <v>0</v>
      </c>
      <c r="BE134">
        <f t="array" ref="BE134">IF(AND(ROWS($M$131:BE134)&lt;=$P$2,COLUMNS($M$131:BE134)&lt;=$P$2),INDEX(MINVERSE($M$6:INDEX($M$6:$EF$125,$P$2,$P$2)),ROWS($M$131:BE134),COLUMNS($M$131:BE134)),0)</f>
        <v>0</v>
      </c>
      <c r="BF134">
        <f t="array" ref="BF134">IF(AND(ROWS($M$131:BF134)&lt;=$P$2,COLUMNS($M$131:BF134)&lt;=$P$2),INDEX(MINVERSE($M$6:INDEX($M$6:$EF$125,$P$2,$P$2)),ROWS($M$131:BF134),COLUMNS($M$131:BF134)),0)</f>
        <v>0</v>
      </c>
      <c r="BG134">
        <f t="array" ref="BG134">IF(AND(ROWS($M$131:BG134)&lt;=$P$2,COLUMNS($M$131:BG134)&lt;=$P$2),INDEX(MINVERSE($M$6:INDEX($M$6:$EF$125,$P$2,$P$2)),ROWS($M$131:BG134),COLUMNS($M$131:BG134)),0)</f>
        <v>0</v>
      </c>
      <c r="BH134">
        <f t="array" ref="BH134">IF(AND(ROWS($M$131:BH134)&lt;=$P$2,COLUMNS($M$131:BH134)&lt;=$P$2),INDEX(MINVERSE($M$6:INDEX($M$6:$EF$125,$P$2,$P$2)),ROWS($M$131:BH134),COLUMNS($M$131:BH134)),0)</f>
        <v>0</v>
      </c>
      <c r="BI134">
        <f t="array" ref="BI134">IF(AND(ROWS($M$131:BI134)&lt;=$P$2,COLUMNS($M$131:BI134)&lt;=$P$2),INDEX(MINVERSE($M$6:INDEX($M$6:$EF$125,$P$2,$P$2)),ROWS($M$131:BI134),COLUMNS($M$131:BI134)),0)</f>
        <v>0</v>
      </c>
      <c r="BJ134">
        <f t="array" ref="BJ134">IF(AND(ROWS($M$131:BJ134)&lt;=$P$2,COLUMNS($M$131:BJ134)&lt;=$P$2),INDEX(MINVERSE($M$6:INDEX($M$6:$EF$125,$P$2,$P$2)),ROWS($M$131:BJ134),COLUMNS($M$131:BJ134)),0)</f>
        <v>0</v>
      </c>
      <c r="BK134">
        <f t="array" ref="BK134">IF(AND(ROWS($M$131:BK134)&lt;=$P$2,COLUMNS($M$131:BK134)&lt;=$P$2),INDEX(MINVERSE($M$6:INDEX($M$6:$EF$125,$P$2,$P$2)),ROWS($M$131:BK134),COLUMNS($M$131:BK134)),0)</f>
        <v>0</v>
      </c>
      <c r="BL134">
        <f t="array" ref="BL134">IF(AND(ROWS($M$131:BL134)&lt;=$P$2,COLUMNS($M$131:BL134)&lt;=$P$2),INDEX(MINVERSE($M$6:INDEX($M$6:$EF$125,$P$2,$P$2)),ROWS($M$131:BL134),COLUMNS($M$131:BL134)),0)</f>
        <v>0</v>
      </c>
      <c r="BM134">
        <f t="array" ref="BM134">IF(AND(ROWS($M$131:BM134)&lt;=$P$2,COLUMNS($M$131:BM134)&lt;=$P$2),INDEX(MINVERSE($M$6:INDEX($M$6:$EF$125,$P$2,$P$2)),ROWS($M$131:BM134),COLUMNS($M$131:BM134)),0)</f>
        <v>0</v>
      </c>
      <c r="BN134">
        <f t="array" ref="BN134">IF(AND(ROWS($M$131:BN134)&lt;=$P$2,COLUMNS($M$131:BN134)&lt;=$P$2),INDEX(MINVERSE($M$6:INDEX($M$6:$EF$125,$P$2,$P$2)),ROWS($M$131:BN134),COLUMNS($M$131:BN134)),0)</f>
        <v>0</v>
      </c>
      <c r="BO134">
        <f t="array" ref="BO134">IF(AND(ROWS($M$131:BO134)&lt;=$P$2,COLUMNS($M$131:BO134)&lt;=$P$2),INDEX(MINVERSE($M$6:INDEX($M$6:$EF$125,$P$2,$P$2)),ROWS($M$131:BO134),COLUMNS($M$131:BO134)),0)</f>
        <v>0</v>
      </c>
      <c r="BP134">
        <f t="array" ref="BP134">IF(AND(ROWS($M$131:BP134)&lt;=$P$2,COLUMNS($M$131:BP134)&lt;=$P$2),INDEX(MINVERSE($M$6:INDEX($M$6:$EF$125,$P$2,$P$2)),ROWS($M$131:BP134),COLUMNS($M$131:BP134)),0)</f>
        <v>0</v>
      </c>
      <c r="BQ134">
        <f t="array" ref="BQ134">IF(AND(ROWS($M$131:BQ134)&lt;=$P$2,COLUMNS($M$131:BQ134)&lt;=$P$2),INDEX(MINVERSE($M$6:INDEX($M$6:$EF$125,$P$2,$P$2)),ROWS($M$131:BQ134),COLUMNS($M$131:BQ134)),0)</f>
        <v>0</v>
      </c>
      <c r="BR134">
        <f t="array" ref="BR134">IF(AND(ROWS($M$131:BR134)&lt;=$P$2,COLUMNS($M$131:BR134)&lt;=$P$2),INDEX(MINVERSE($M$6:INDEX($M$6:$EF$125,$P$2,$P$2)),ROWS($M$131:BR134),COLUMNS($M$131:BR134)),0)</f>
        <v>0</v>
      </c>
      <c r="BS134">
        <f t="array" ref="BS134">IF(AND(ROWS($M$131:BS134)&lt;=$P$2,COLUMNS($M$131:BS134)&lt;=$P$2),INDEX(MINVERSE($M$6:INDEX($M$6:$EF$125,$P$2,$P$2)),ROWS($M$131:BS134),COLUMNS($M$131:BS134)),0)</f>
        <v>0</v>
      </c>
      <c r="BT134">
        <f t="array" ref="BT134">IF(AND(ROWS($M$131:BT134)&lt;=$P$2,COLUMNS($M$131:BT134)&lt;=$P$2),INDEX(MINVERSE($M$6:INDEX($M$6:$EF$125,$P$2,$P$2)),ROWS($M$131:BT134),COLUMNS($M$131:BT134)),0)</f>
        <v>0</v>
      </c>
      <c r="BU134">
        <f t="array" ref="BU134">IF(AND(ROWS($M$131:BU134)&lt;=$P$2,COLUMNS($M$131:BU134)&lt;=$P$2),INDEX(MINVERSE($M$6:INDEX($M$6:$EF$125,$P$2,$P$2)),ROWS($M$131:BU134),COLUMNS($M$131:BU134)),0)</f>
        <v>0</v>
      </c>
      <c r="BV134">
        <f t="array" ref="BV134">IF(AND(ROWS($M$131:BV134)&lt;=$P$2,COLUMNS($M$131:BV134)&lt;=$P$2),INDEX(MINVERSE($M$6:INDEX($M$6:$EF$125,$P$2,$P$2)),ROWS($M$131:BV134),COLUMNS($M$131:BV134)),0)</f>
        <v>0</v>
      </c>
      <c r="BW134">
        <f t="array" ref="BW134">IF(AND(ROWS($M$131:BW134)&lt;=$P$2,COLUMNS($M$131:BW134)&lt;=$P$2),INDEX(MINVERSE($M$6:INDEX($M$6:$EF$125,$P$2,$P$2)),ROWS($M$131:BW134),COLUMNS($M$131:BW134)),0)</f>
        <v>0</v>
      </c>
      <c r="BX134">
        <f t="array" ref="BX134">IF(AND(ROWS($M$131:BX134)&lt;=$P$2,COLUMNS($M$131:BX134)&lt;=$P$2),INDEX(MINVERSE($M$6:INDEX($M$6:$EF$125,$P$2,$P$2)),ROWS($M$131:BX134),COLUMNS($M$131:BX134)),0)</f>
        <v>0</v>
      </c>
      <c r="BY134">
        <f t="array" ref="BY134">IF(AND(ROWS($M$131:BY134)&lt;=$P$2,COLUMNS($M$131:BY134)&lt;=$P$2),INDEX(MINVERSE($M$6:INDEX($M$6:$EF$125,$P$2,$P$2)),ROWS($M$131:BY134),COLUMNS($M$131:BY134)),0)</f>
        <v>0</v>
      </c>
      <c r="BZ134">
        <f t="array" ref="BZ134">IF(AND(ROWS($M$131:BZ134)&lt;=$P$2,COLUMNS($M$131:BZ134)&lt;=$P$2),INDEX(MINVERSE($M$6:INDEX($M$6:$EF$125,$P$2,$P$2)),ROWS($M$131:BZ134),COLUMNS($M$131:BZ134)),0)</f>
        <v>0</v>
      </c>
      <c r="CA134">
        <f t="array" ref="CA134">IF(AND(ROWS($M$131:CA134)&lt;=$P$2,COLUMNS($M$131:CA134)&lt;=$P$2),INDEX(MINVERSE($M$6:INDEX($M$6:$EF$125,$P$2,$P$2)),ROWS($M$131:CA134),COLUMNS($M$131:CA134)),0)</f>
        <v>0</v>
      </c>
      <c r="CB134">
        <f t="array" ref="CB134">IF(AND(ROWS($M$131:CB134)&lt;=$P$2,COLUMNS($M$131:CB134)&lt;=$P$2),INDEX(MINVERSE($M$6:INDEX($M$6:$EF$125,$P$2,$P$2)),ROWS($M$131:CB134),COLUMNS($M$131:CB134)),0)</f>
        <v>0</v>
      </c>
      <c r="CC134">
        <f t="array" ref="CC134">IF(AND(ROWS($M$131:CC134)&lt;=$P$2,COLUMNS($M$131:CC134)&lt;=$P$2),INDEX(MINVERSE($M$6:INDEX($M$6:$EF$125,$P$2,$P$2)),ROWS($M$131:CC134),COLUMNS($M$131:CC134)),0)</f>
        <v>0</v>
      </c>
      <c r="CD134">
        <f t="array" ref="CD134">IF(AND(ROWS($M$131:CD134)&lt;=$P$2,COLUMNS($M$131:CD134)&lt;=$P$2),INDEX(MINVERSE($M$6:INDEX($M$6:$EF$125,$P$2,$P$2)),ROWS($M$131:CD134),COLUMNS($M$131:CD134)),0)</f>
        <v>0</v>
      </c>
      <c r="CE134">
        <f t="array" ref="CE134">IF(AND(ROWS($M$131:CE134)&lt;=$P$2,COLUMNS($M$131:CE134)&lt;=$P$2),INDEX(MINVERSE($M$6:INDEX($M$6:$EF$125,$P$2,$P$2)),ROWS($M$131:CE134),COLUMNS($M$131:CE134)),0)</f>
        <v>0</v>
      </c>
      <c r="CF134">
        <f t="array" ref="CF134">IF(AND(ROWS($M$131:CF134)&lt;=$P$2,COLUMNS($M$131:CF134)&lt;=$P$2),INDEX(MINVERSE($M$6:INDEX($M$6:$EF$125,$P$2,$P$2)),ROWS($M$131:CF134),COLUMNS($M$131:CF134)),0)</f>
        <v>0</v>
      </c>
      <c r="CG134">
        <f t="array" ref="CG134">IF(AND(ROWS($M$131:CG134)&lt;=$P$2,COLUMNS($M$131:CG134)&lt;=$P$2),INDEX(MINVERSE($M$6:INDEX($M$6:$EF$125,$P$2,$P$2)),ROWS($M$131:CG134),COLUMNS($M$131:CG134)),0)</f>
        <v>0</v>
      </c>
      <c r="CH134">
        <f t="array" ref="CH134">IF(AND(ROWS($M$131:CH134)&lt;=$P$2,COLUMNS($M$131:CH134)&lt;=$P$2),INDEX(MINVERSE($M$6:INDEX($M$6:$EF$125,$P$2,$P$2)),ROWS($M$131:CH134),COLUMNS($M$131:CH134)),0)</f>
        <v>0</v>
      </c>
      <c r="CI134">
        <f t="array" ref="CI134">IF(AND(ROWS($M$131:CI134)&lt;=$P$2,COLUMNS($M$131:CI134)&lt;=$P$2),INDEX(MINVERSE($M$6:INDEX($M$6:$EF$125,$P$2,$P$2)),ROWS($M$131:CI134),COLUMNS($M$131:CI134)),0)</f>
        <v>0</v>
      </c>
      <c r="CJ134">
        <f t="array" ref="CJ134">IF(AND(ROWS($M$131:CJ134)&lt;=$P$2,COLUMNS($M$131:CJ134)&lt;=$P$2),INDEX(MINVERSE($M$6:INDEX($M$6:$EF$125,$P$2,$P$2)),ROWS($M$131:CJ134),COLUMNS($M$131:CJ134)),0)</f>
        <v>0</v>
      </c>
      <c r="CK134">
        <f t="array" ref="CK134">IF(AND(ROWS($M$131:CK134)&lt;=$P$2,COLUMNS($M$131:CK134)&lt;=$P$2),INDEX(MINVERSE($M$6:INDEX($M$6:$EF$125,$P$2,$P$2)),ROWS($M$131:CK134),COLUMNS($M$131:CK134)),0)</f>
        <v>0</v>
      </c>
      <c r="CL134">
        <f t="array" ref="CL134">IF(AND(ROWS($M$131:CL134)&lt;=$P$2,COLUMNS($M$131:CL134)&lt;=$P$2),INDEX(MINVERSE($M$6:INDEX($M$6:$EF$125,$P$2,$P$2)),ROWS($M$131:CL134),COLUMNS($M$131:CL134)),0)</f>
        <v>0</v>
      </c>
      <c r="CM134">
        <f t="array" ref="CM134">IF(AND(ROWS($M$131:CM134)&lt;=$P$2,COLUMNS($M$131:CM134)&lt;=$P$2),INDEX(MINVERSE($M$6:INDEX($M$6:$EF$125,$P$2,$P$2)),ROWS($M$131:CM134),COLUMNS($M$131:CM134)),0)</f>
        <v>0</v>
      </c>
      <c r="CN134">
        <f t="array" ref="CN134">IF(AND(ROWS($M$131:CN134)&lt;=$P$2,COLUMNS($M$131:CN134)&lt;=$P$2),INDEX(MINVERSE($M$6:INDEX($M$6:$EF$125,$P$2,$P$2)),ROWS($M$131:CN134),COLUMNS($M$131:CN134)),0)</f>
        <v>0</v>
      </c>
      <c r="CO134">
        <f t="array" ref="CO134">IF(AND(ROWS($M$131:CO134)&lt;=$P$2,COLUMNS($M$131:CO134)&lt;=$P$2),INDEX(MINVERSE($M$6:INDEX($M$6:$EF$125,$P$2,$P$2)),ROWS($M$131:CO134),COLUMNS($M$131:CO134)),0)</f>
        <v>0</v>
      </c>
      <c r="CP134">
        <f t="array" ref="CP134">IF(AND(ROWS($M$131:CP134)&lt;=$P$2,COLUMNS($M$131:CP134)&lt;=$P$2),INDEX(MINVERSE($M$6:INDEX($M$6:$EF$125,$P$2,$P$2)),ROWS($M$131:CP134),COLUMNS($M$131:CP134)),0)</f>
        <v>0</v>
      </c>
      <c r="CQ134">
        <f t="array" ref="CQ134">IF(AND(ROWS($M$131:CQ134)&lt;=$P$2,COLUMNS($M$131:CQ134)&lt;=$P$2),INDEX(MINVERSE($M$6:INDEX($M$6:$EF$125,$P$2,$P$2)),ROWS($M$131:CQ134),COLUMNS($M$131:CQ134)),0)</f>
        <v>0</v>
      </c>
      <c r="CR134">
        <f t="array" ref="CR134">IF(AND(ROWS($M$131:CR134)&lt;=$P$2,COLUMNS($M$131:CR134)&lt;=$P$2),INDEX(MINVERSE($M$6:INDEX($M$6:$EF$125,$P$2,$P$2)),ROWS($M$131:CR134),COLUMNS($M$131:CR134)),0)</f>
        <v>0</v>
      </c>
      <c r="CS134">
        <f t="array" ref="CS134">IF(AND(ROWS($M$131:CS134)&lt;=$P$2,COLUMNS($M$131:CS134)&lt;=$P$2),INDEX(MINVERSE($M$6:INDEX($M$6:$EF$125,$P$2,$P$2)),ROWS($M$131:CS134),COLUMNS($M$131:CS134)),0)</f>
        <v>0</v>
      </c>
      <c r="CT134">
        <f t="array" ref="CT134">IF(AND(ROWS($M$131:CT134)&lt;=$P$2,COLUMNS($M$131:CT134)&lt;=$P$2),INDEX(MINVERSE($M$6:INDEX($M$6:$EF$125,$P$2,$P$2)),ROWS($M$131:CT134),COLUMNS($M$131:CT134)),0)</f>
        <v>0</v>
      </c>
      <c r="CU134">
        <f t="array" ref="CU134">IF(AND(ROWS($M$131:CU134)&lt;=$P$2,COLUMNS($M$131:CU134)&lt;=$P$2),INDEX(MINVERSE($M$6:INDEX($M$6:$EF$125,$P$2,$P$2)),ROWS($M$131:CU134),COLUMNS($M$131:CU134)),0)</f>
        <v>0</v>
      </c>
      <c r="CV134">
        <f t="array" ref="CV134">IF(AND(ROWS($M$131:CV134)&lt;=$P$2,COLUMNS($M$131:CV134)&lt;=$P$2),INDEX(MINVERSE($M$6:INDEX($M$6:$EF$125,$P$2,$P$2)),ROWS($M$131:CV134),COLUMNS($M$131:CV134)),0)</f>
        <v>0</v>
      </c>
      <c r="CW134">
        <f t="array" ref="CW134">IF(AND(ROWS($M$131:CW134)&lt;=$P$2,COLUMNS($M$131:CW134)&lt;=$P$2),INDEX(MINVERSE($M$6:INDEX($M$6:$EF$125,$P$2,$P$2)),ROWS($M$131:CW134),COLUMNS($M$131:CW134)),0)</f>
        <v>0</v>
      </c>
      <c r="CX134">
        <f t="array" ref="CX134">IF(AND(ROWS($M$131:CX134)&lt;=$P$2,COLUMNS($M$131:CX134)&lt;=$P$2),INDEX(MINVERSE($M$6:INDEX($M$6:$EF$125,$P$2,$P$2)),ROWS($M$131:CX134),COLUMNS($M$131:CX134)),0)</f>
        <v>0</v>
      </c>
      <c r="CY134">
        <f t="array" ref="CY134">IF(AND(ROWS($M$131:CY134)&lt;=$P$2,COLUMNS($M$131:CY134)&lt;=$P$2),INDEX(MINVERSE($M$6:INDEX($M$6:$EF$125,$P$2,$P$2)),ROWS($M$131:CY134),COLUMNS($M$131:CY134)),0)</f>
        <v>0</v>
      </c>
      <c r="CZ134">
        <f t="array" ref="CZ134">IF(AND(ROWS($M$131:CZ134)&lt;=$P$2,COLUMNS($M$131:CZ134)&lt;=$P$2),INDEX(MINVERSE($M$6:INDEX($M$6:$EF$125,$P$2,$P$2)),ROWS($M$131:CZ134),COLUMNS($M$131:CZ134)),0)</f>
        <v>0</v>
      </c>
      <c r="DA134">
        <f t="array" ref="DA134">IF(AND(ROWS($M$131:DA134)&lt;=$P$2,COLUMNS($M$131:DA134)&lt;=$P$2),INDEX(MINVERSE($M$6:INDEX($M$6:$EF$125,$P$2,$P$2)),ROWS($M$131:DA134),COLUMNS($M$131:DA134)),0)</f>
        <v>0</v>
      </c>
      <c r="DB134">
        <f t="array" ref="DB134">IF(AND(ROWS($M$131:DB134)&lt;=$P$2,COLUMNS($M$131:DB134)&lt;=$P$2),INDEX(MINVERSE($M$6:INDEX($M$6:$EF$125,$P$2,$P$2)),ROWS($M$131:DB134),COLUMNS($M$131:DB134)),0)</f>
        <v>0</v>
      </c>
      <c r="DC134">
        <f t="array" ref="DC134">IF(AND(ROWS($M$131:DC134)&lt;=$P$2,COLUMNS($M$131:DC134)&lt;=$P$2),INDEX(MINVERSE($M$6:INDEX($M$6:$EF$125,$P$2,$P$2)),ROWS($M$131:DC134),COLUMNS($M$131:DC134)),0)</f>
        <v>0</v>
      </c>
      <c r="DD134">
        <f t="array" ref="DD134">IF(AND(ROWS($M$131:DD134)&lt;=$P$2,COLUMNS($M$131:DD134)&lt;=$P$2),INDEX(MINVERSE($M$6:INDEX($M$6:$EF$125,$P$2,$P$2)),ROWS($M$131:DD134),COLUMNS($M$131:DD134)),0)</f>
        <v>0</v>
      </c>
      <c r="DE134">
        <f t="array" ref="DE134">IF(AND(ROWS($M$131:DE134)&lt;=$P$2,COLUMNS($M$131:DE134)&lt;=$P$2),INDEX(MINVERSE($M$6:INDEX($M$6:$EF$125,$P$2,$P$2)),ROWS($M$131:DE134),COLUMNS($M$131:DE134)),0)</f>
        <v>0</v>
      </c>
      <c r="DF134">
        <f t="array" ref="DF134">IF(AND(ROWS($M$131:DF134)&lt;=$P$2,COLUMNS($M$131:DF134)&lt;=$P$2),INDEX(MINVERSE($M$6:INDEX($M$6:$EF$125,$P$2,$P$2)),ROWS($M$131:DF134),COLUMNS($M$131:DF134)),0)</f>
        <v>0</v>
      </c>
      <c r="DG134">
        <f t="array" ref="DG134">IF(AND(ROWS($M$131:DG134)&lt;=$P$2,COLUMNS($M$131:DG134)&lt;=$P$2),INDEX(MINVERSE($M$6:INDEX($M$6:$EF$125,$P$2,$P$2)),ROWS($M$131:DG134),COLUMNS($M$131:DG134)),0)</f>
        <v>0</v>
      </c>
      <c r="DH134">
        <f t="array" ref="DH134">IF(AND(ROWS($M$131:DH134)&lt;=$P$2,COLUMNS($M$131:DH134)&lt;=$P$2),INDEX(MINVERSE($M$6:INDEX($M$6:$EF$125,$P$2,$P$2)),ROWS($M$131:DH134),COLUMNS($M$131:DH134)),0)</f>
        <v>0</v>
      </c>
      <c r="DI134">
        <f t="array" ref="DI134">IF(AND(ROWS($M$131:DI134)&lt;=$P$2,COLUMNS($M$131:DI134)&lt;=$P$2),INDEX(MINVERSE($M$6:INDEX($M$6:$EF$125,$P$2,$P$2)),ROWS($M$131:DI134),COLUMNS($M$131:DI134)),0)</f>
        <v>0</v>
      </c>
      <c r="DJ134">
        <f t="array" ref="DJ134">IF(AND(ROWS($M$131:DJ134)&lt;=$P$2,COLUMNS($M$131:DJ134)&lt;=$P$2),INDEX(MINVERSE($M$6:INDEX($M$6:$EF$125,$P$2,$P$2)),ROWS($M$131:DJ134),COLUMNS($M$131:DJ134)),0)</f>
        <v>0</v>
      </c>
      <c r="DK134">
        <f t="array" ref="DK134">IF(AND(ROWS($M$131:DK134)&lt;=$P$2,COLUMNS($M$131:DK134)&lt;=$P$2),INDEX(MINVERSE($M$6:INDEX($M$6:$EF$125,$P$2,$P$2)),ROWS($M$131:DK134),COLUMNS($M$131:DK134)),0)</f>
        <v>0</v>
      </c>
      <c r="DL134">
        <f t="array" ref="DL134">IF(AND(ROWS($M$131:DL134)&lt;=$P$2,COLUMNS($M$131:DL134)&lt;=$P$2),INDEX(MINVERSE($M$6:INDEX($M$6:$EF$125,$P$2,$P$2)),ROWS($M$131:DL134),COLUMNS($M$131:DL134)),0)</f>
        <v>0</v>
      </c>
      <c r="DM134">
        <f t="array" ref="DM134">IF(AND(ROWS($M$131:DM134)&lt;=$P$2,COLUMNS($M$131:DM134)&lt;=$P$2),INDEX(MINVERSE($M$6:INDEX($M$6:$EF$125,$P$2,$P$2)),ROWS($M$131:DM134),COLUMNS($M$131:DM134)),0)</f>
        <v>0</v>
      </c>
      <c r="DN134">
        <f t="array" ref="DN134">IF(AND(ROWS($M$131:DN134)&lt;=$P$2,COLUMNS($M$131:DN134)&lt;=$P$2),INDEX(MINVERSE($M$6:INDEX($M$6:$EF$125,$P$2,$P$2)),ROWS($M$131:DN134),COLUMNS($M$131:DN134)),0)</f>
        <v>0</v>
      </c>
      <c r="DO134">
        <f t="array" ref="DO134">IF(AND(ROWS($M$131:DO134)&lt;=$P$2,COLUMNS($M$131:DO134)&lt;=$P$2),INDEX(MINVERSE($M$6:INDEX($M$6:$EF$125,$P$2,$P$2)),ROWS($M$131:DO134),COLUMNS($M$131:DO134)),0)</f>
        <v>0</v>
      </c>
      <c r="DP134">
        <f t="array" ref="DP134">IF(AND(ROWS($M$131:DP134)&lt;=$P$2,COLUMNS($M$131:DP134)&lt;=$P$2),INDEX(MINVERSE($M$6:INDEX($M$6:$EF$125,$P$2,$P$2)),ROWS($M$131:DP134),COLUMNS($M$131:DP134)),0)</f>
        <v>0</v>
      </c>
      <c r="DQ134">
        <f t="array" ref="DQ134">IF(AND(ROWS($M$131:DQ134)&lt;=$P$2,COLUMNS($M$131:DQ134)&lt;=$P$2),INDEX(MINVERSE($M$6:INDEX($M$6:$EF$125,$P$2,$P$2)),ROWS($M$131:DQ134),COLUMNS($M$131:DQ134)),0)</f>
        <v>0</v>
      </c>
      <c r="DR134">
        <f t="array" ref="DR134">IF(AND(ROWS($M$131:DR134)&lt;=$P$2,COLUMNS($M$131:DR134)&lt;=$P$2),INDEX(MINVERSE($M$6:INDEX($M$6:$EF$125,$P$2,$P$2)),ROWS($M$131:DR134),COLUMNS($M$131:DR134)),0)</f>
        <v>0</v>
      </c>
      <c r="DS134">
        <f t="array" ref="DS134">IF(AND(ROWS($M$131:DS134)&lt;=$P$2,COLUMNS($M$131:DS134)&lt;=$P$2),INDEX(MINVERSE($M$6:INDEX($M$6:$EF$125,$P$2,$P$2)),ROWS($M$131:DS134),COLUMNS($M$131:DS134)),0)</f>
        <v>0</v>
      </c>
      <c r="DT134">
        <f t="array" ref="DT134">IF(AND(ROWS($M$131:DT134)&lt;=$P$2,COLUMNS($M$131:DT134)&lt;=$P$2),INDEX(MINVERSE($M$6:INDEX($M$6:$EF$125,$P$2,$P$2)),ROWS($M$131:DT134),COLUMNS($M$131:DT134)),0)</f>
        <v>0</v>
      </c>
      <c r="DU134">
        <f t="array" ref="DU134">IF(AND(ROWS($M$131:DU134)&lt;=$P$2,COLUMNS($M$131:DU134)&lt;=$P$2),INDEX(MINVERSE($M$6:INDEX($M$6:$EF$125,$P$2,$P$2)),ROWS($M$131:DU134),COLUMNS($M$131:DU134)),0)</f>
        <v>0</v>
      </c>
      <c r="DV134">
        <f t="array" ref="DV134">IF(AND(ROWS($M$131:DV134)&lt;=$P$2,COLUMNS($M$131:DV134)&lt;=$P$2),INDEX(MINVERSE($M$6:INDEX($M$6:$EF$125,$P$2,$P$2)),ROWS($M$131:DV134),COLUMNS($M$131:DV134)),0)</f>
        <v>0</v>
      </c>
      <c r="DW134">
        <f t="array" ref="DW134">IF(AND(ROWS($M$131:DW134)&lt;=$P$2,COLUMNS($M$131:DW134)&lt;=$P$2),INDEX(MINVERSE($M$6:INDEX($M$6:$EF$125,$P$2,$P$2)),ROWS($M$131:DW134),COLUMNS($M$131:DW134)),0)</f>
        <v>0</v>
      </c>
      <c r="DX134">
        <f t="array" ref="DX134">IF(AND(ROWS($M$131:DX134)&lt;=$P$2,COLUMNS($M$131:DX134)&lt;=$P$2),INDEX(MINVERSE($M$6:INDEX($M$6:$EF$125,$P$2,$P$2)),ROWS($M$131:DX134),COLUMNS($M$131:DX134)),0)</f>
        <v>0</v>
      </c>
      <c r="DY134">
        <f t="array" ref="DY134">IF(AND(ROWS($M$131:DY134)&lt;=$P$2,COLUMNS($M$131:DY134)&lt;=$P$2),INDEX(MINVERSE($M$6:INDEX($M$6:$EF$125,$P$2,$P$2)),ROWS($M$131:DY134),COLUMNS($M$131:DY134)),0)</f>
        <v>0</v>
      </c>
      <c r="DZ134">
        <f t="array" ref="DZ134">IF(AND(ROWS($M$131:DZ134)&lt;=$P$2,COLUMNS($M$131:DZ134)&lt;=$P$2),INDEX(MINVERSE($M$6:INDEX($M$6:$EF$125,$P$2,$P$2)),ROWS($M$131:DZ134),COLUMNS($M$131:DZ134)),0)</f>
        <v>0</v>
      </c>
      <c r="EA134">
        <f t="array" ref="EA134">IF(AND(ROWS($M$131:EA134)&lt;=$P$2,COLUMNS($M$131:EA134)&lt;=$P$2),INDEX(MINVERSE($M$6:INDEX($M$6:$EF$125,$P$2,$P$2)),ROWS($M$131:EA134),COLUMNS($M$131:EA134)),0)</f>
        <v>0</v>
      </c>
      <c r="EB134">
        <f t="array" ref="EB134">IF(AND(ROWS($M$131:EB134)&lt;=$P$2,COLUMNS($M$131:EB134)&lt;=$P$2),INDEX(MINVERSE($M$6:INDEX($M$6:$EF$125,$P$2,$P$2)),ROWS($M$131:EB134),COLUMNS($M$131:EB134)),0)</f>
        <v>0</v>
      </c>
    </row>
    <row r="135" spans="12:132" ht="15">
      <c r="L135" s="10">
        <v>5</v>
      </c>
      <c r="M135">
        <f t="array" ref="M135">IF(AND(ROWS($M$131:M135)&lt;=$P$2,COLUMNS($M$131:M135)&lt;=$P$2),INDEX(MINVERSE($M$6:INDEX($M$6:$EF$125,$P$2,$P$2)),ROWS($M$131:M135),COLUMNS($M$131:M135)),0)</f>
        <v>-1.9964973805484252E-7</v>
      </c>
      <c r="N135">
        <f t="array" ref="N135">IF(AND(ROWS($M$131:N135)&lt;=$P$2,COLUMNS($M$131:N135)&lt;=$P$2),INDEX(MINVERSE($M$6:INDEX($M$6:$EF$125,$P$2,$P$2)),ROWS($M$131:N135),COLUMNS($M$131:N135)),0)</f>
        <v>2.3384554881042169E-7</v>
      </c>
      <c r="O135">
        <f t="array" ref="O135">IF(AND(ROWS($M$131:O135)&lt;=$P$2,COLUMNS($M$131:O135)&lt;=$P$2),INDEX(MINVERSE($M$6:INDEX($M$6:$EF$125,$P$2,$P$2)),ROWS($M$131:O135),COLUMNS($M$131:O135)),0)</f>
        <v>5.4671646024131575E-7</v>
      </c>
      <c r="P135">
        <f t="array" ref="P135">IF(AND(ROWS($M$131:P135)&lt;=$P$2,COLUMNS($M$131:P135)&lt;=$P$2),INDEX(MINVERSE($M$6:INDEX($M$6:$EF$125,$P$2,$P$2)),ROWS($M$131:P135),COLUMNS($M$131:P135)),0)</f>
        <v>7.3330287924629547E-7</v>
      </c>
      <c r="Q135">
        <f t="array" ref="Q135">IF(AND(ROWS($M$131:Q135)&lt;=$P$2,COLUMNS($M$131:Q135)&lt;=$P$2),INDEX(MINVERSE($M$6:INDEX($M$6:$EF$125,$P$2,$P$2)),ROWS($M$131:Q135),COLUMNS($M$131:Q135)),0)</f>
        <v>7.8325105636398223E-7</v>
      </c>
      <c r="R135">
        <f t="array" ref="R135">IF(AND(ROWS($M$131:R135)&lt;=$P$2,COLUMNS($M$131:R135)&lt;=$P$2),INDEX(MINVERSE($M$6:INDEX($M$6:$EF$125,$P$2,$P$2)),ROWS($M$131:R135),COLUMNS($M$131:R135)),0)</f>
        <v>6.9810736367769387E-7</v>
      </c>
      <c r="S135">
        <f t="array" ref="S135">IF(AND(ROWS($M$131:S135)&lt;=$P$2,COLUMNS($M$131:S135)&lt;=$P$2),INDEX(MINVERSE($M$6:INDEX($M$6:$EF$125,$P$2,$P$2)),ROWS($M$131:S135),COLUMNS($M$131:S135)),0)</f>
        <v>5.2867425857487419E-7</v>
      </c>
      <c r="T135">
        <f t="array" ref="T135">IF(AND(ROWS($M$131:T135)&lt;=$P$2,COLUMNS($M$131:T135)&lt;=$P$2),INDEX(MINVERSE($M$6:INDEX($M$6:$EF$125,$P$2,$P$2)),ROWS($M$131:T135),COLUMNS($M$131:T135)),0)</f>
        <v>3.3423434286232398E-7</v>
      </c>
      <c r="U135">
        <f t="array" ref="U135">IF(AND(ROWS($M$131:U135)&lt;=$P$2,COLUMNS($M$131:U135)&lt;=$P$2),INDEX(MINVERSE($M$6:INDEX($M$6:$EF$125,$P$2,$P$2)),ROWS($M$131:U135),COLUMNS($M$131:U135)),0)</f>
        <v>1.607888998996211E-7</v>
      </c>
      <c r="V135">
        <f t="array" ref="V135">IF(AND(ROWS($M$131:V135)&lt;=$P$2,COLUMNS($M$131:V135)&lt;=$P$2),INDEX(MINVERSE($M$6:INDEX($M$6:$EF$125,$P$2,$P$2)),ROWS($M$131:V135),COLUMNS($M$131:V135)),0)</f>
        <v>3.359684996975087E-8</v>
      </c>
      <c r="W135">
        <f t="array" ref="W135">IF(AND(ROWS($M$131:W135)&lt;=$P$2,COLUMNS($M$131:W135)&lt;=$P$2),INDEX(MINVERSE($M$6:INDEX($M$6:$EF$125,$P$2,$P$2)),ROWS($M$131:W135),COLUMNS($M$131:W135)),0)</f>
        <v>-4.1284666618320752E-8</v>
      </c>
      <c r="X135">
        <f t="array" ref="X135">IF(AND(ROWS($M$131:X135)&lt;=$P$2,COLUMNS($M$131:X135)&lt;=$P$2),INDEX(MINVERSE($M$6:INDEX($M$6:$EF$125,$P$2,$P$2)),ROWS($M$131:X135),COLUMNS($M$131:X135)),0)</f>
        <v>-7.1113904522967968E-8</v>
      </c>
      <c r="Y135">
        <f t="array" ref="Y135">IF(AND(ROWS($M$131:Y135)&lt;=$P$2,COLUMNS($M$131:Y135)&lt;=$P$2),INDEX(MINVERSE($M$6:INDEX($M$6:$EF$125,$P$2,$P$2)),ROWS($M$131:Y135),COLUMNS($M$131:Y135)),0)</f>
        <v>-6.9655414631787824E-8</v>
      </c>
      <c r="Z135">
        <f t="array" ref="Z135">IF(AND(ROWS($M$131:Z135)&lt;=$P$2,COLUMNS($M$131:Z135)&lt;=$P$2),INDEX(MINVERSE($M$6:INDEX($M$6:$EF$125,$P$2,$P$2)),ROWS($M$131:Z135),COLUMNS($M$131:Z135)),0)</f>
        <v>-5.15326508831211E-8</v>
      </c>
      <c r="AA135">
        <f t="array" ref="AA135">IF(AND(ROWS($M$131:AA135)&lt;=$P$2,COLUMNS($M$131:AA135)&lt;=$P$2),INDEX(MINVERSE($M$6:INDEX($M$6:$EF$125,$P$2,$P$2)),ROWS($M$131:AA135),COLUMNS($M$131:AA135)),0)</f>
        <v>-2.8638842755700973E-8</v>
      </c>
      <c r="AB135">
        <f t="array" ref="AB135">IF(AND(ROWS($M$131:AB135)&lt;=$P$2,COLUMNS($M$131:AB135)&lt;=$P$2),INDEX(MINVERSE($M$6:INDEX($M$6:$EF$125,$P$2,$P$2)),ROWS($M$131:AB135),COLUMNS($M$131:AB135)),0)</f>
        <v>-8.6408117334254675E-9</v>
      </c>
      <c r="AC135">
        <f t="array" ref="AC135">IF(AND(ROWS($M$131:AC135)&lt;=$P$2,COLUMNS($M$131:AC135)&lt;=$P$2),INDEX(MINVERSE($M$6:INDEX($M$6:$EF$125,$P$2,$P$2)),ROWS($M$131:AC135),COLUMNS($M$131:AC135)),0)</f>
        <v>4.9145446228988344E-9</v>
      </c>
      <c r="AD135">
        <f t="array" ref="AD135">IF(AND(ROWS($M$131:AD135)&lt;=$P$2,COLUMNS($M$131:AD135)&lt;=$P$2),INDEX(MINVERSE($M$6:INDEX($M$6:$EF$125,$P$2,$P$2)),ROWS($M$131:AD135),COLUMNS($M$131:AD135)),0)</f>
        <v>1.1584830616334157E-8</v>
      </c>
      <c r="AE135">
        <f t="array" ref="AE135">IF(AND(ROWS($M$131:AE135)&lt;=$P$2,COLUMNS($M$131:AE135)&lt;=$P$2),INDEX(MINVERSE($M$6:INDEX($M$6:$EF$125,$P$2,$P$2)),ROWS($M$131:AE135),COLUMNS($M$131:AE135)),0)</f>
        <v>1.2754914528029255E-8</v>
      </c>
      <c r="AF135">
        <f t="array" ref="AF135">IF(AND(ROWS($M$131:AF135)&lt;=$P$2,COLUMNS($M$131:AF135)&lt;=$P$2),INDEX(MINVERSE($M$6:INDEX($M$6:$EF$125,$P$2,$P$2)),ROWS($M$131:AF135),COLUMNS($M$131:AF135)),0)</f>
        <v>1.0507053012880051E-8</v>
      </c>
      <c r="AG135">
        <f t="array" ref="AG135">IF(AND(ROWS($M$131:AG135)&lt;=$P$2,COLUMNS($M$131:AG135)&lt;=$P$2),INDEX(MINVERSE($M$6:INDEX($M$6:$EF$125,$P$2,$P$2)),ROWS($M$131:AG135),COLUMNS($M$131:AG135)),0)</f>
        <v>6.8273538972774417E-9</v>
      </c>
      <c r="AH135">
        <f t="array" ref="AH135">IF(AND(ROWS($M$131:AH135)&lt;=$P$2,COLUMNS($M$131:AH135)&lt;=$P$2),INDEX(MINVERSE($M$6:INDEX($M$6:$EF$125,$P$2,$P$2)),ROWS($M$131:AH135),COLUMNS($M$131:AH135)),0)</f>
        <v>3.1818311071880704E-9</v>
      </c>
      <c r="AI135">
        <f t="array" ref="AI135">IF(AND(ROWS($M$131:AI135)&lt;=$P$2,COLUMNS($M$131:AI135)&lt;=$P$2),INDEX(MINVERSE($M$6:INDEX($M$6:$EF$125,$P$2,$P$2)),ROWS($M$131:AI135),COLUMNS($M$131:AI135)),0)</f>
        <v>3.9695481208734921E-10</v>
      </c>
      <c r="AJ135">
        <f t="array" ref="AJ135">IF(AND(ROWS($M$131:AJ135)&lt;=$P$2,COLUMNS($M$131:AJ135)&lt;=$P$2),INDEX(MINVERSE($M$6:INDEX($M$6:$EF$125,$P$2,$P$2)),ROWS($M$131:AJ135),COLUMNS($M$131:AJ135)),0)</f>
        <v>-1.2583303590027342E-9</v>
      </c>
      <c r="AK135">
        <f t="array" ref="AK135">IF(AND(ROWS($M$131:AK135)&lt;=$P$2,COLUMNS($M$131:AK135)&lt;=$P$2),INDEX(MINVERSE($M$6:INDEX($M$6:$EF$125,$P$2,$P$2)),ROWS($M$131:AK135),COLUMNS($M$131:AK135)),0)</f>
        <v>-1.8940660448427318E-9</v>
      </c>
      <c r="AL135">
        <f t="array" ref="AL135">IF(AND(ROWS($M$131:AL135)&lt;=$P$2,COLUMNS($M$131:AL135)&lt;=$P$2),INDEX(MINVERSE($M$6:INDEX($M$6:$EF$125,$P$2,$P$2)),ROWS($M$131:AL135),COLUMNS($M$131:AL135)),0)</f>
        <v>-1.8084750049837671E-9</v>
      </c>
      <c r="AM135">
        <f t="array" ref="AM135">IF(AND(ROWS($M$131:AM135)&lt;=$P$2,COLUMNS($M$131:AM135)&lt;=$P$2),INDEX(MINVERSE($M$6:INDEX($M$6:$EF$125,$P$2,$P$2)),ROWS($M$131:AM135),COLUMNS($M$131:AM135)),0)</f>
        <v>-1.3362480099006399E-9</v>
      </c>
      <c r="AN135">
        <f t="array" ref="AN135">IF(AND(ROWS($M$131:AN135)&lt;=$P$2,COLUMNS($M$131:AN135)&lt;=$P$2),INDEX(MINVERSE($M$6:INDEX($M$6:$EF$125,$P$2,$P$2)),ROWS($M$131:AN135),COLUMNS($M$131:AN135)),0)</f>
        <v>-7.5499755239347835E-10</v>
      </c>
      <c r="AO135">
        <f t="array" ref="AO135">IF(AND(ROWS($M$131:AO135)&lt;=$P$2,COLUMNS($M$131:AO135)&lt;=$P$2),INDEX(MINVERSE($M$6:INDEX($M$6:$EF$125,$P$2,$P$2)),ROWS($M$131:AO135),COLUMNS($M$131:AO135)),0)</f>
        <v>-2.4625354293892469E-10</v>
      </c>
      <c r="AP135">
        <f t="array" ref="AP135">IF(AND(ROWS($M$131:AP135)&lt;=$P$2,COLUMNS($M$131:AP135)&lt;=$P$2),INDEX(MINVERSE($M$6:INDEX($M$6:$EF$125,$P$2,$P$2)),ROWS($M$131:AP135),COLUMNS($M$131:AP135)),0)</f>
        <v>1.0406335545019975E-10</v>
      </c>
      <c r="AQ135">
        <f t="array" ref="AQ135">IF(AND(ROWS($M$131:AQ135)&lt;=$P$2,COLUMNS($M$131:AQ135)&lt;=$P$2),INDEX(MINVERSE($M$6:INDEX($M$6:$EF$125,$P$2,$P$2)),ROWS($M$131:AQ135),COLUMNS($M$131:AQ135)),0)</f>
        <v>2.8334618546440962E-10</v>
      </c>
      <c r="AR135">
        <f t="array" ref="AR135">IF(AND(ROWS($M$131:AR135)&lt;=$P$2,COLUMNS($M$131:AR135)&lt;=$P$2),INDEX(MINVERSE($M$6:INDEX($M$6:$EF$125,$P$2,$P$2)),ROWS($M$131:AR135),COLUMNS($M$131:AR135)),0)</f>
        <v>3.2300053865420754E-10</v>
      </c>
      <c r="AS135">
        <f t="array" ref="AS135">IF(AND(ROWS($M$131:AS135)&lt;=$P$2,COLUMNS($M$131:AS135)&lt;=$P$2),INDEX(MINVERSE($M$6:INDEX($M$6:$EF$125,$P$2,$P$2)),ROWS($M$131:AS135),COLUMNS($M$131:AS135)),0)</f>
        <v>2.7206367483393964E-10</v>
      </c>
      <c r="AT135">
        <f t="array" ref="AT135">IF(AND(ROWS($M$131:AT135)&lt;=$P$2,COLUMNS($M$131:AT135)&lt;=$P$2),INDEX(MINVERSE($M$6:INDEX($M$6:$EF$125,$P$2,$P$2)),ROWS($M$131:AT135),COLUMNS($M$131:AT135)),0)</f>
        <v>1.7859693353605663E-10</v>
      </c>
      <c r="AU135">
        <f t="array" ref="AU135">IF(AND(ROWS($M$131:AU135)&lt;=$P$2,COLUMNS($M$131:AU135)&lt;=$P$2),INDEX(MINVERSE($M$6:INDEX($M$6:$EF$125,$P$2,$P$2)),ROWS($M$131:AU135),COLUMNS($M$131:AU135)),0)</f>
        <v>7.9766661310203151E-11</v>
      </c>
      <c r="AV135">
        <f t="array" ref="AV135">IF(AND(ROWS($M$131:AV135)&lt;=$P$2,COLUMNS($M$131:AV135)&lt;=$P$2),INDEX(MINVERSE($M$6:INDEX($M$6:$EF$125,$P$2,$P$2)),ROWS($M$131:AV135),COLUMNS($M$131:AV135)),0)</f>
        <v>-8.5270926955427208E-13</v>
      </c>
      <c r="AW135">
        <f t="array" ref="AW135">IF(AND(ROWS($M$131:AW135)&lt;=$P$2,COLUMNS($M$131:AW135)&lt;=$P$2),INDEX(MINVERSE($M$6:INDEX($M$6:$EF$125,$P$2,$P$2)),ROWS($M$131:AW135),COLUMNS($M$131:AW135)),0)</f>
        <v>-5.1310752461203097E-11</v>
      </c>
      <c r="AX135">
        <f t="array" ref="AX135">IF(AND(ROWS($M$131:AX135)&lt;=$P$2,COLUMNS($M$131:AX135)&lt;=$P$2),INDEX(MINVERSE($M$6:INDEX($M$6:$EF$125,$P$2,$P$2)),ROWS($M$131:AX135),COLUMNS($M$131:AX135)),0)</f>
        <v>-6.72607393152786E-11</v>
      </c>
      <c r="AY135">
        <f t="array" ref="AY135">IF(AND(ROWS($M$131:AY135)&lt;=$P$2,COLUMNS($M$131:AY135)&lt;=$P$2),INDEX(MINVERSE($M$6:INDEX($M$6:$EF$125,$P$2,$P$2)),ROWS($M$131:AY135),COLUMNS($M$131:AY135)),0)</f>
        <v>-4.7960940407965576E-11</v>
      </c>
      <c r="AZ135">
        <f t="array" ref="AZ135">IF(AND(ROWS($M$131:AZ135)&lt;=$P$2,COLUMNS($M$131:AZ135)&lt;=$P$2),INDEX(MINVERSE($M$6:INDEX($M$6:$EF$125,$P$2,$P$2)),ROWS($M$131:AZ135),COLUMNS($M$131:AZ135)),0)</f>
        <v>6.4434075352689902E-12</v>
      </c>
      <c r="BA135">
        <f t="array" ref="BA135">IF(AND(ROWS($M$131:BA135)&lt;=$P$2,COLUMNS($M$131:BA135)&lt;=$P$2),INDEX(MINVERSE($M$6:INDEX($M$6:$EF$125,$P$2,$P$2)),ROWS($M$131:BA135),COLUMNS($M$131:BA135)),0)</f>
        <v>0</v>
      </c>
      <c r="BB135">
        <f t="array" ref="BB135">IF(AND(ROWS($M$131:BB135)&lt;=$P$2,COLUMNS($M$131:BB135)&lt;=$P$2),INDEX(MINVERSE($M$6:INDEX($M$6:$EF$125,$P$2,$P$2)),ROWS($M$131:BB135),COLUMNS($M$131:BB135)),0)</f>
        <v>0</v>
      </c>
      <c r="BC135">
        <f t="array" ref="BC135">IF(AND(ROWS($M$131:BC135)&lt;=$P$2,COLUMNS($M$131:BC135)&lt;=$P$2),INDEX(MINVERSE($M$6:INDEX($M$6:$EF$125,$P$2,$P$2)),ROWS($M$131:BC135),COLUMNS($M$131:BC135)),0)</f>
        <v>0</v>
      </c>
      <c r="BD135">
        <f t="array" ref="BD135">IF(AND(ROWS($M$131:BD135)&lt;=$P$2,COLUMNS($M$131:BD135)&lt;=$P$2),INDEX(MINVERSE($M$6:INDEX($M$6:$EF$125,$P$2,$P$2)),ROWS($M$131:BD135),COLUMNS($M$131:BD135)),0)</f>
        <v>0</v>
      </c>
      <c r="BE135">
        <f t="array" ref="BE135">IF(AND(ROWS($M$131:BE135)&lt;=$P$2,COLUMNS($M$131:BE135)&lt;=$P$2),INDEX(MINVERSE($M$6:INDEX($M$6:$EF$125,$P$2,$P$2)),ROWS($M$131:BE135),COLUMNS($M$131:BE135)),0)</f>
        <v>0</v>
      </c>
      <c r="BF135">
        <f t="array" ref="BF135">IF(AND(ROWS($M$131:BF135)&lt;=$P$2,COLUMNS($M$131:BF135)&lt;=$P$2),INDEX(MINVERSE($M$6:INDEX($M$6:$EF$125,$P$2,$P$2)),ROWS($M$131:BF135),COLUMNS($M$131:BF135)),0)</f>
        <v>0</v>
      </c>
      <c r="BG135">
        <f t="array" ref="BG135">IF(AND(ROWS($M$131:BG135)&lt;=$P$2,COLUMNS($M$131:BG135)&lt;=$P$2),INDEX(MINVERSE($M$6:INDEX($M$6:$EF$125,$P$2,$P$2)),ROWS($M$131:BG135),COLUMNS($M$131:BG135)),0)</f>
        <v>0</v>
      </c>
      <c r="BH135">
        <f t="array" ref="BH135">IF(AND(ROWS($M$131:BH135)&lt;=$P$2,COLUMNS($M$131:BH135)&lt;=$P$2),INDEX(MINVERSE($M$6:INDEX($M$6:$EF$125,$P$2,$P$2)),ROWS($M$131:BH135),COLUMNS($M$131:BH135)),0)</f>
        <v>0</v>
      </c>
      <c r="BI135">
        <f t="array" ref="BI135">IF(AND(ROWS($M$131:BI135)&lt;=$P$2,COLUMNS($M$131:BI135)&lt;=$P$2),INDEX(MINVERSE($M$6:INDEX($M$6:$EF$125,$P$2,$P$2)),ROWS($M$131:BI135),COLUMNS($M$131:BI135)),0)</f>
        <v>0</v>
      </c>
      <c r="BJ135">
        <f t="array" ref="BJ135">IF(AND(ROWS($M$131:BJ135)&lt;=$P$2,COLUMNS($M$131:BJ135)&lt;=$P$2),INDEX(MINVERSE($M$6:INDEX($M$6:$EF$125,$P$2,$P$2)),ROWS($M$131:BJ135),COLUMNS($M$131:BJ135)),0)</f>
        <v>0</v>
      </c>
      <c r="BK135">
        <f t="array" ref="BK135">IF(AND(ROWS($M$131:BK135)&lt;=$P$2,COLUMNS($M$131:BK135)&lt;=$P$2),INDEX(MINVERSE($M$6:INDEX($M$6:$EF$125,$P$2,$P$2)),ROWS($M$131:BK135),COLUMNS($M$131:BK135)),0)</f>
        <v>0</v>
      </c>
      <c r="BL135">
        <f t="array" ref="BL135">IF(AND(ROWS($M$131:BL135)&lt;=$P$2,COLUMNS($M$131:BL135)&lt;=$P$2),INDEX(MINVERSE($M$6:INDEX($M$6:$EF$125,$P$2,$P$2)),ROWS($M$131:BL135),COLUMNS($M$131:BL135)),0)</f>
        <v>0</v>
      </c>
      <c r="BM135">
        <f t="array" ref="BM135">IF(AND(ROWS($M$131:BM135)&lt;=$P$2,COLUMNS($M$131:BM135)&lt;=$P$2),INDEX(MINVERSE($M$6:INDEX($M$6:$EF$125,$P$2,$P$2)),ROWS($M$131:BM135),COLUMNS($M$131:BM135)),0)</f>
        <v>0</v>
      </c>
      <c r="BN135">
        <f t="array" ref="BN135">IF(AND(ROWS($M$131:BN135)&lt;=$P$2,COLUMNS($M$131:BN135)&lt;=$P$2),INDEX(MINVERSE($M$6:INDEX($M$6:$EF$125,$P$2,$P$2)),ROWS($M$131:BN135),COLUMNS($M$131:BN135)),0)</f>
        <v>0</v>
      </c>
      <c r="BO135">
        <f t="array" ref="BO135">IF(AND(ROWS($M$131:BO135)&lt;=$P$2,COLUMNS($M$131:BO135)&lt;=$P$2),INDEX(MINVERSE($M$6:INDEX($M$6:$EF$125,$P$2,$P$2)),ROWS($M$131:BO135),COLUMNS($M$131:BO135)),0)</f>
        <v>0</v>
      </c>
      <c r="BP135">
        <f t="array" ref="BP135">IF(AND(ROWS($M$131:BP135)&lt;=$P$2,COLUMNS($M$131:BP135)&lt;=$P$2),INDEX(MINVERSE($M$6:INDEX($M$6:$EF$125,$P$2,$P$2)),ROWS($M$131:BP135),COLUMNS($M$131:BP135)),0)</f>
        <v>0</v>
      </c>
      <c r="BQ135">
        <f t="array" ref="BQ135">IF(AND(ROWS($M$131:BQ135)&lt;=$P$2,COLUMNS($M$131:BQ135)&lt;=$P$2),INDEX(MINVERSE($M$6:INDEX($M$6:$EF$125,$P$2,$P$2)),ROWS($M$131:BQ135),COLUMNS($M$131:BQ135)),0)</f>
        <v>0</v>
      </c>
      <c r="BR135">
        <f t="array" ref="BR135">IF(AND(ROWS($M$131:BR135)&lt;=$P$2,COLUMNS($M$131:BR135)&lt;=$P$2),INDEX(MINVERSE($M$6:INDEX($M$6:$EF$125,$P$2,$P$2)),ROWS($M$131:BR135),COLUMNS($M$131:BR135)),0)</f>
        <v>0</v>
      </c>
      <c r="BS135">
        <f t="array" ref="BS135">IF(AND(ROWS($M$131:BS135)&lt;=$P$2,COLUMNS($M$131:BS135)&lt;=$P$2),INDEX(MINVERSE($M$6:INDEX($M$6:$EF$125,$P$2,$P$2)),ROWS($M$131:BS135),COLUMNS($M$131:BS135)),0)</f>
        <v>0</v>
      </c>
      <c r="BT135">
        <f t="array" ref="BT135">IF(AND(ROWS($M$131:BT135)&lt;=$P$2,COLUMNS($M$131:BT135)&lt;=$P$2),INDEX(MINVERSE($M$6:INDEX($M$6:$EF$125,$P$2,$P$2)),ROWS($M$131:BT135),COLUMNS($M$131:BT135)),0)</f>
        <v>0</v>
      </c>
      <c r="BU135">
        <f t="array" ref="BU135">IF(AND(ROWS($M$131:BU135)&lt;=$P$2,COLUMNS($M$131:BU135)&lt;=$P$2),INDEX(MINVERSE($M$6:INDEX($M$6:$EF$125,$P$2,$P$2)),ROWS($M$131:BU135),COLUMNS($M$131:BU135)),0)</f>
        <v>0</v>
      </c>
      <c r="BV135">
        <f t="array" ref="BV135">IF(AND(ROWS($M$131:BV135)&lt;=$P$2,COLUMNS($M$131:BV135)&lt;=$P$2),INDEX(MINVERSE($M$6:INDEX($M$6:$EF$125,$P$2,$P$2)),ROWS($M$131:BV135),COLUMNS($M$131:BV135)),0)</f>
        <v>0</v>
      </c>
      <c r="BW135">
        <f t="array" ref="BW135">IF(AND(ROWS($M$131:BW135)&lt;=$P$2,COLUMNS($M$131:BW135)&lt;=$P$2),INDEX(MINVERSE($M$6:INDEX($M$6:$EF$125,$P$2,$P$2)),ROWS($M$131:BW135),COLUMNS($M$131:BW135)),0)</f>
        <v>0</v>
      </c>
      <c r="BX135">
        <f t="array" ref="BX135">IF(AND(ROWS($M$131:BX135)&lt;=$P$2,COLUMNS($M$131:BX135)&lt;=$P$2),INDEX(MINVERSE($M$6:INDEX($M$6:$EF$125,$P$2,$P$2)),ROWS($M$131:BX135),COLUMNS($M$131:BX135)),0)</f>
        <v>0</v>
      </c>
      <c r="BY135">
        <f t="array" ref="BY135">IF(AND(ROWS($M$131:BY135)&lt;=$P$2,COLUMNS($M$131:BY135)&lt;=$P$2),INDEX(MINVERSE($M$6:INDEX($M$6:$EF$125,$P$2,$P$2)),ROWS($M$131:BY135),COLUMNS($M$131:BY135)),0)</f>
        <v>0</v>
      </c>
      <c r="BZ135">
        <f t="array" ref="BZ135">IF(AND(ROWS($M$131:BZ135)&lt;=$P$2,COLUMNS($M$131:BZ135)&lt;=$P$2),INDEX(MINVERSE($M$6:INDEX($M$6:$EF$125,$P$2,$P$2)),ROWS($M$131:BZ135),COLUMNS($M$131:BZ135)),0)</f>
        <v>0</v>
      </c>
      <c r="CA135">
        <f t="array" ref="CA135">IF(AND(ROWS($M$131:CA135)&lt;=$P$2,COLUMNS($M$131:CA135)&lt;=$P$2),INDEX(MINVERSE($M$6:INDEX($M$6:$EF$125,$P$2,$P$2)),ROWS($M$131:CA135),COLUMNS($M$131:CA135)),0)</f>
        <v>0</v>
      </c>
      <c r="CB135">
        <f t="array" ref="CB135">IF(AND(ROWS($M$131:CB135)&lt;=$P$2,COLUMNS($M$131:CB135)&lt;=$P$2),INDEX(MINVERSE($M$6:INDEX($M$6:$EF$125,$P$2,$P$2)),ROWS($M$131:CB135),COLUMNS($M$131:CB135)),0)</f>
        <v>0</v>
      </c>
      <c r="CC135">
        <f t="array" ref="CC135">IF(AND(ROWS($M$131:CC135)&lt;=$P$2,COLUMNS($M$131:CC135)&lt;=$P$2),INDEX(MINVERSE($M$6:INDEX($M$6:$EF$125,$P$2,$P$2)),ROWS($M$131:CC135),COLUMNS($M$131:CC135)),0)</f>
        <v>0</v>
      </c>
      <c r="CD135">
        <f t="array" ref="CD135">IF(AND(ROWS($M$131:CD135)&lt;=$P$2,COLUMNS($M$131:CD135)&lt;=$P$2),INDEX(MINVERSE($M$6:INDEX($M$6:$EF$125,$P$2,$P$2)),ROWS($M$131:CD135),COLUMNS($M$131:CD135)),0)</f>
        <v>0</v>
      </c>
      <c r="CE135">
        <f t="array" ref="CE135">IF(AND(ROWS($M$131:CE135)&lt;=$P$2,COLUMNS($M$131:CE135)&lt;=$P$2),INDEX(MINVERSE($M$6:INDEX($M$6:$EF$125,$P$2,$P$2)),ROWS($M$131:CE135),COLUMNS($M$131:CE135)),0)</f>
        <v>0</v>
      </c>
      <c r="CF135">
        <f t="array" ref="CF135">IF(AND(ROWS($M$131:CF135)&lt;=$P$2,COLUMNS($M$131:CF135)&lt;=$P$2),INDEX(MINVERSE($M$6:INDEX($M$6:$EF$125,$P$2,$P$2)),ROWS($M$131:CF135),COLUMNS($M$131:CF135)),0)</f>
        <v>0</v>
      </c>
      <c r="CG135">
        <f t="array" ref="CG135">IF(AND(ROWS($M$131:CG135)&lt;=$P$2,COLUMNS($M$131:CG135)&lt;=$P$2),INDEX(MINVERSE($M$6:INDEX($M$6:$EF$125,$P$2,$P$2)),ROWS($M$131:CG135),COLUMNS($M$131:CG135)),0)</f>
        <v>0</v>
      </c>
      <c r="CH135">
        <f t="array" ref="CH135">IF(AND(ROWS($M$131:CH135)&lt;=$P$2,COLUMNS($M$131:CH135)&lt;=$P$2),INDEX(MINVERSE($M$6:INDEX($M$6:$EF$125,$P$2,$P$2)),ROWS($M$131:CH135),COLUMNS($M$131:CH135)),0)</f>
        <v>0</v>
      </c>
      <c r="CI135">
        <f t="array" ref="CI135">IF(AND(ROWS($M$131:CI135)&lt;=$P$2,COLUMNS($M$131:CI135)&lt;=$P$2),INDEX(MINVERSE($M$6:INDEX($M$6:$EF$125,$P$2,$P$2)),ROWS($M$131:CI135),COLUMNS($M$131:CI135)),0)</f>
        <v>0</v>
      </c>
      <c r="CJ135">
        <f t="array" ref="CJ135">IF(AND(ROWS($M$131:CJ135)&lt;=$P$2,COLUMNS($M$131:CJ135)&lt;=$P$2),INDEX(MINVERSE($M$6:INDEX($M$6:$EF$125,$P$2,$P$2)),ROWS($M$131:CJ135),COLUMNS($M$131:CJ135)),0)</f>
        <v>0</v>
      </c>
      <c r="CK135">
        <f t="array" ref="CK135">IF(AND(ROWS($M$131:CK135)&lt;=$P$2,COLUMNS($M$131:CK135)&lt;=$P$2),INDEX(MINVERSE($M$6:INDEX($M$6:$EF$125,$P$2,$P$2)),ROWS($M$131:CK135),COLUMNS($M$131:CK135)),0)</f>
        <v>0</v>
      </c>
      <c r="CL135">
        <f t="array" ref="CL135">IF(AND(ROWS($M$131:CL135)&lt;=$P$2,COLUMNS($M$131:CL135)&lt;=$P$2),INDEX(MINVERSE($M$6:INDEX($M$6:$EF$125,$P$2,$P$2)),ROWS($M$131:CL135),COLUMNS($M$131:CL135)),0)</f>
        <v>0</v>
      </c>
      <c r="CM135">
        <f t="array" ref="CM135">IF(AND(ROWS($M$131:CM135)&lt;=$P$2,COLUMNS($M$131:CM135)&lt;=$P$2),INDEX(MINVERSE($M$6:INDEX($M$6:$EF$125,$P$2,$P$2)),ROWS($M$131:CM135),COLUMNS($M$131:CM135)),0)</f>
        <v>0</v>
      </c>
      <c r="CN135">
        <f t="array" ref="CN135">IF(AND(ROWS($M$131:CN135)&lt;=$P$2,COLUMNS($M$131:CN135)&lt;=$P$2),INDEX(MINVERSE($M$6:INDEX($M$6:$EF$125,$P$2,$P$2)),ROWS($M$131:CN135),COLUMNS($M$131:CN135)),0)</f>
        <v>0</v>
      </c>
      <c r="CO135">
        <f t="array" ref="CO135">IF(AND(ROWS($M$131:CO135)&lt;=$P$2,COLUMNS($M$131:CO135)&lt;=$P$2),INDEX(MINVERSE($M$6:INDEX($M$6:$EF$125,$P$2,$P$2)),ROWS($M$131:CO135),COLUMNS($M$131:CO135)),0)</f>
        <v>0</v>
      </c>
      <c r="CP135">
        <f t="array" ref="CP135">IF(AND(ROWS($M$131:CP135)&lt;=$P$2,COLUMNS($M$131:CP135)&lt;=$P$2),INDEX(MINVERSE($M$6:INDEX($M$6:$EF$125,$P$2,$P$2)),ROWS($M$131:CP135),COLUMNS($M$131:CP135)),0)</f>
        <v>0</v>
      </c>
      <c r="CQ135">
        <f t="array" ref="CQ135">IF(AND(ROWS($M$131:CQ135)&lt;=$P$2,COLUMNS($M$131:CQ135)&lt;=$P$2),INDEX(MINVERSE($M$6:INDEX($M$6:$EF$125,$P$2,$P$2)),ROWS($M$131:CQ135),COLUMNS($M$131:CQ135)),0)</f>
        <v>0</v>
      </c>
      <c r="CR135">
        <f t="array" ref="CR135">IF(AND(ROWS($M$131:CR135)&lt;=$P$2,COLUMNS($M$131:CR135)&lt;=$P$2),INDEX(MINVERSE($M$6:INDEX($M$6:$EF$125,$P$2,$P$2)),ROWS($M$131:CR135),COLUMNS($M$131:CR135)),0)</f>
        <v>0</v>
      </c>
      <c r="CS135">
        <f t="array" ref="CS135">IF(AND(ROWS($M$131:CS135)&lt;=$P$2,COLUMNS($M$131:CS135)&lt;=$P$2),INDEX(MINVERSE($M$6:INDEX($M$6:$EF$125,$P$2,$P$2)),ROWS($M$131:CS135),COLUMNS($M$131:CS135)),0)</f>
        <v>0</v>
      </c>
      <c r="CT135">
        <f t="array" ref="CT135">IF(AND(ROWS($M$131:CT135)&lt;=$P$2,COLUMNS($M$131:CT135)&lt;=$P$2),INDEX(MINVERSE($M$6:INDEX($M$6:$EF$125,$P$2,$P$2)),ROWS($M$131:CT135),COLUMNS($M$131:CT135)),0)</f>
        <v>0</v>
      </c>
      <c r="CU135">
        <f t="array" ref="CU135">IF(AND(ROWS($M$131:CU135)&lt;=$P$2,COLUMNS($M$131:CU135)&lt;=$P$2),INDEX(MINVERSE($M$6:INDEX($M$6:$EF$125,$P$2,$P$2)),ROWS($M$131:CU135),COLUMNS($M$131:CU135)),0)</f>
        <v>0</v>
      </c>
      <c r="CV135">
        <f t="array" ref="CV135">IF(AND(ROWS($M$131:CV135)&lt;=$P$2,COLUMNS($M$131:CV135)&lt;=$P$2),INDEX(MINVERSE($M$6:INDEX($M$6:$EF$125,$P$2,$P$2)),ROWS($M$131:CV135),COLUMNS($M$131:CV135)),0)</f>
        <v>0</v>
      </c>
      <c r="CW135">
        <f t="array" ref="CW135">IF(AND(ROWS($M$131:CW135)&lt;=$P$2,COLUMNS($M$131:CW135)&lt;=$P$2),INDEX(MINVERSE($M$6:INDEX($M$6:$EF$125,$P$2,$P$2)),ROWS($M$131:CW135),COLUMNS($M$131:CW135)),0)</f>
        <v>0</v>
      </c>
      <c r="CX135">
        <f t="array" ref="CX135">IF(AND(ROWS($M$131:CX135)&lt;=$P$2,COLUMNS($M$131:CX135)&lt;=$P$2),INDEX(MINVERSE($M$6:INDEX($M$6:$EF$125,$P$2,$P$2)),ROWS($M$131:CX135),COLUMNS($M$131:CX135)),0)</f>
        <v>0</v>
      </c>
      <c r="CY135">
        <f t="array" ref="CY135">IF(AND(ROWS($M$131:CY135)&lt;=$P$2,COLUMNS($M$131:CY135)&lt;=$P$2),INDEX(MINVERSE($M$6:INDEX($M$6:$EF$125,$P$2,$P$2)),ROWS($M$131:CY135),COLUMNS($M$131:CY135)),0)</f>
        <v>0</v>
      </c>
      <c r="CZ135">
        <f t="array" ref="CZ135">IF(AND(ROWS($M$131:CZ135)&lt;=$P$2,COLUMNS($M$131:CZ135)&lt;=$P$2),INDEX(MINVERSE($M$6:INDEX($M$6:$EF$125,$P$2,$P$2)),ROWS($M$131:CZ135),COLUMNS($M$131:CZ135)),0)</f>
        <v>0</v>
      </c>
      <c r="DA135">
        <f t="array" ref="DA135">IF(AND(ROWS($M$131:DA135)&lt;=$P$2,COLUMNS($M$131:DA135)&lt;=$P$2),INDEX(MINVERSE($M$6:INDEX($M$6:$EF$125,$P$2,$P$2)),ROWS($M$131:DA135),COLUMNS($M$131:DA135)),0)</f>
        <v>0</v>
      </c>
      <c r="DB135">
        <f t="array" ref="DB135">IF(AND(ROWS($M$131:DB135)&lt;=$P$2,COLUMNS($M$131:DB135)&lt;=$P$2),INDEX(MINVERSE($M$6:INDEX($M$6:$EF$125,$P$2,$P$2)),ROWS($M$131:DB135),COLUMNS($M$131:DB135)),0)</f>
        <v>0</v>
      </c>
      <c r="DC135">
        <f t="array" ref="DC135">IF(AND(ROWS($M$131:DC135)&lt;=$P$2,COLUMNS($M$131:DC135)&lt;=$P$2),INDEX(MINVERSE($M$6:INDEX($M$6:$EF$125,$P$2,$P$2)),ROWS($M$131:DC135),COLUMNS($M$131:DC135)),0)</f>
        <v>0</v>
      </c>
      <c r="DD135">
        <f t="array" ref="DD135">IF(AND(ROWS($M$131:DD135)&lt;=$P$2,COLUMNS($M$131:DD135)&lt;=$P$2),INDEX(MINVERSE($M$6:INDEX($M$6:$EF$125,$P$2,$P$2)),ROWS($M$131:DD135),COLUMNS($M$131:DD135)),0)</f>
        <v>0</v>
      </c>
      <c r="DE135">
        <f t="array" ref="DE135">IF(AND(ROWS($M$131:DE135)&lt;=$P$2,COLUMNS($M$131:DE135)&lt;=$P$2),INDEX(MINVERSE($M$6:INDEX($M$6:$EF$125,$P$2,$P$2)),ROWS($M$131:DE135),COLUMNS($M$131:DE135)),0)</f>
        <v>0</v>
      </c>
      <c r="DF135">
        <f t="array" ref="DF135">IF(AND(ROWS($M$131:DF135)&lt;=$P$2,COLUMNS($M$131:DF135)&lt;=$P$2),INDEX(MINVERSE($M$6:INDEX($M$6:$EF$125,$P$2,$P$2)),ROWS($M$131:DF135),COLUMNS($M$131:DF135)),0)</f>
        <v>0</v>
      </c>
      <c r="DG135">
        <f t="array" ref="DG135">IF(AND(ROWS($M$131:DG135)&lt;=$P$2,COLUMNS($M$131:DG135)&lt;=$P$2),INDEX(MINVERSE($M$6:INDEX($M$6:$EF$125,$P$2,$P$2)),ROWS($M$131:DG135),COLUMNS($M$131:DG135)),0)</f>
        <v>0</v>
      </c>
      <c r="DH135">
        <f t="array" ref="DH135">IF(AND(ROWS($M$131:DH135)&lt;=$P$2,COLUMNS($M$131:DH135)&lt;=$P$2),INDEX(MINVERSE($M$6:INDEX($M$6:$EF$125,$P$2,$P$2)),ROWS($M$131:DH135),COLUMNS($M$131:DH135)),0)</f>
        <v>0</v>
      </c>
      <c r="DI135">
        <f t="array" ref="DI135">IF(AND(ROWS($M$131:DI135)&lt;=$P$2,COLUMNS($M$131:DI135)&lt;=$P$2),INDEX(MINVERSE($M$6:INDEX($M$6:$EF$125,$P$2,$P$2)),ROWS($M$131:DI135),COLUMNS($M$131:DI135)),0)</f>
        <v>0</v>
      </c>
      <c r="DJ135">
        <f t="array" ref="DJ135">IF(AND(ROWS($M$131:DJ135)&lt;=$P$2,COLUMNS($M$131:DJ135)&lt;=$P$2),INDEX(MINVERSE($M$6:INDEX($M$6:$EF$125,$P$2,$P$2)),ROWS($M$131:DJ135),COLUMNS($M$131:DJ135)),0)</f>
        <v>0</v>
      </c>
      <c r="DK135">
        <f t="array" ref="DK135">IF(AND(ROWS($M$131:DK135)&lt;=$P$2,COLUMNS($M$131:DK135)&lt;=$P$2),INDEX(MINVERSE($M$6:INDEX($M$6:$EF$125,$P$2,$P$2)),ROWS($M$131:DK135),COLUMNS($M$131:DK135)),0)</f>
        <v>0</v>
      </c>
      <c r="DL135">
        <f t="array" ref="DL135">IF(AND(ROWS($M$131:DL135)&lt;=$P$2,COLUMNS($M$131:DL135)&lt;=$P$2),INDEX(MINVERSE($M$6:INDEX($M$6:$EF$125,$P$2,$P$2)),ROWS($M$131:DL135),COLUMNS($M$131:DL135)),0)</f>
        <v>0</v>
      </c>
      <c r="DM135">
        <f t="array" ref="DM135">IF(AND(ROWS($M$131:DM135)&lt;=$P$2,COLUMNS($M$131:DM135)&lt;=$P$2),INDEX(MINVERSE($M$6:INDEX($M$6:$EF$125,$P$2,$P$2)),ROWS($M$131:DM135),COLUMNS($M$131:DM135)),0)</f>
        <v>0</v>
      </c>
      <c r="DN135">
        <f t="array" ref="DN135">IF(AND(ROWS($M$131:DN135)&lt;=$P$2,COLUMNS($M$131:DN135)&lt;=$P$2),INDEX(MINVERSE($M$6:INDEX($M$6:$EF$125,$P$2,$P$2)),ROWS($M$131:DN135),COLUMNS($M$131:DN135)),0)</f>
        <v>0</v>
      </c>
      <c r="DO135">
        <f t="array" ref="DO135">IF(AND(ROWS($M$131:DO135)&lt;=$P$2,COLUMNS($M$131:DO135)&lt;=$P$2),INDEX(MINVERSE($M$6:INDEX($M$6:$EF$125,$P$2,$P$2)),ROWS($M$131:DO135),COLUMNS($M$131:DO135)),0)</f>
        <v>0</v>
      </c>
      <c r="DP135">
        <f t="array" ref="DP135">IF(AND(ROWS($M$131:DP135)&lt;=$P$2,COLUMNS($M$131:DP135)&lt;=$P$2),INDEX(MINVERSE($M$6:INDEX($M$6:$EF$125,$P$2,$P$2)),ROWS($M$131:DP135),COLUMNS($M$131:DP135)),0)</f>
        <v>0</v>
      </c>
      <c r="DQ135">
        <f t="array" ref="DQ135">IF(AND(ROWS($M$131:DQ135)&lt;=$P$2,COLUMNS($M$131:DQ135)&lt;=$P$2),INDEX(MINVERSE($M$6:INDEX($M$6:$EF$125,$P$2,$P$2)),ROWS($M$131:DQ135),COLUMNS($M$131:DQ135)),0)</f>
        <v>0</v>
      </c>
      <c r="DR135">
        <f t="array" ref="DR135">IF(AND(ROWS($M$131:DR135)&lt;=$P$2,COLUMNS($M$131:DR135)&lt;=$P$2),INDEX(MINVERSE($M$6:INDEX($M$6:$EF$125,$P$2,$P$2)),ROWS($M$131:DR135),COLUMNS($M$131:DR135)),0)</f>
        <v>0</v>
      </c>
      <c r="DS135">
        <f t="array" ref="DS135">IF(AND(ROWS($M$131:DS135)&lt;=$P$2,COLUMNS($M$131:DS135)&lt;=$P$2),INDEX(MINVERSE($M$6:INDEX($M$6:$EF$125,$P$2,$P$2)),ROWS($M$131:DS135),COLUMNS($M$131:DS135)),0)</f>
        <v>0</v>
      </c>
      <c r="DT135">
        <f t="array" ref="DT135">IF(AND(ROWS($M$131:DT135)&lt;=$P$2,COLUMNS($M$131:DT135)&lt;=$P$2),INDEX(MINVERSE($M$6:INDEX($M$6:$EF$125,$P$2,$P$2)),ROWS($M$131:DT135),COLUMNS($M$131:DT135)),0)</f>
        <v>0</v>
      </c>
      <c r="DU135">
        <f t="array" ref="DU135">IF(AND(ROWS($M$131:DU135)&lt;=$P$2,COLUMNS($M$131:DU135)&lt;=$P$2),INDEX(MINVERSE($M$6:INDEX($M$6:$EF$125,$P$2,$P$2)),ROWS($M$131:DU135),COLUMNS($M$131:DU135)),0)</f>
        <v>0</v>
      </c>
      <c r="DV135">
        <f t="array" ref="DV135">IF(AND(ROWS($M$131:DV135)&lt;=$P$2,COLUMNS($M$131:DV135)&lt;=$P$2),INDEX(MINVERSE($M$6:INDEX($M$6:$EF$125,$P$2,$P$2)),ROWS($M$131:DV135),COLUMNS($M$131:DV135)),0)</f>
        <v>0</v>
      </c>
      <c r="DW135">
        <f t="array" ref="DW135">IF(AND(ROWS($M$131:DW135)&lt;=$P$2,COLUMNS($M$131:DW135)&lt;=$P$2),INDEX(MINVERSE($M$6:INDEX($M$6:$EF$125,$P$2,$P$2)),ROWS($M$131:DW135),COLUMNS($M$131:DW135)),0)</f>
        <v>0</v>
      </c>
      <c r="DX135">
        <f t="array" ref="DX135">IF(AND(ROWS($M$131:DX135)&lt;=$P$2,COLUMNS($M$131:DX135)&lt;=$P$2),INDEX(MINVERSE($M$6:INDEX($M$6:$EF$125,$P$2,$P$2)),ROWS($M$131:DX135),COLUMNS($M$131:DX135)),0)</f>
        <v>0</v>
      </c>
      <c r="DY135">
        <f t="array" ref="DY135">IF(AND(ROWS($M$131:DY135)&lt;=$P$2,COLUMNS($M$131:DY135)&lt;=$P$2),INDEX(MINVERSE($M$6:INDEX($M$6:$EF$125,$P$2,$P$2)),ROWS($M$131:DY135),COLUMNS($M$131:DY135)),0)</f>
        <v>0</v>
      </c>
      <c r="DZ135">
        <f t="array" ref="DZ135">IF(AND(ROWS($M$131:DZ135)&lt;=$P$2,COLUMNS($M$131:DZ135)&lt;=$P$2),INDEX(MINVERSE($M$6:INDEX($M$6:$EF$125,$P$2,$P$2)),ROWS($M$131:DZ135),COLUMNS($M$131:DZ135)),0)</f>
        <v>0</v>
      </c>
      <c r="EA135">
        <f t="array" ref="EA135">IF(AND(ROWS($M$131:EA135)&lt;=$P$2,COLUMNS($M$131:EA135)&lt;=$P$2),INDEX(MINVERSE($M$6:INDEX($M$6:$EF$125,$P$2,$P$2)),ROWS($M$131:EA135),COLUMNS($M$131:EA135)),0)</f>
        <v>0</v>
      </c>
      <c r="EB135">
        <f t="array" ref="EB135">IF(AND(ROWS($M$131:EB135)&lt;=$P$2,COLUMNS($M$131:EB135)&lt;=$P$2),INDEX(MINVERSE($M$6:INDEX($M$6:$EF$125,$P$2,$P$2)),ROWS($M$131:EB135),COLUMNS($M$131:EB135)),0)</f>
        <v>0</v>
      </c>
    </row>
    <row r="136" spans="12:132" ht="15">
      <c r="L136" s="10">
        <v>6</v>
      </c>
      <c r="M136">
        <f t="array" ref="M136">IF(AND(ROWS($M$131:M136)&lt;=$P$2,COLUMNS($M$131:M136)&lt;=$P$2),INDEX(MINVERSE($M$6:INDEX($M$6:$EF$125,$P$2,$P$2)),ROWS($M$131:M136),COLUMNS($M$131:M136)),0)</f>
        <v>-2.5016309448652462E-7</v>
      </c>
      <c r="N136">
        <f t="array" ref="N136">IF(AND(ROWS($M$131:N136)&lt;=$P$2,COLUMNS($M$131:N136)&lt;=$P$2),INDEX(MINVERSE($M$6:INDEX($M$6:$EF$125,$P$2,$P$2)),ROWS($M$131:N136),COLUMNS($M$131:N136)),0)</f>
        <v>6.9875140254295424E-8</v>
      </c>
      <c r="O136">
        <f t="array" ref="O136">IF(AND(ROWS($M$131:O136)&lt;=$P$2,COLUMNS($M$131:O136)&lt;=$P$2),INDEX(MINVERSE($M$6:INDEX($M$6:$EF$125,$P$2,$P$2)),ROWS($M$131:O136),COLUMNS($M$131:O136)),0)</f>
        <v>3.4136179608475855E-7</v>
      </c>
      <c r="P136">
        <f t="array" ref="P136">IF(AND(ROWS($M$131:P136)&lt;=$P$2,COLUMNS($M$131:P136)&lt;=$P$2),INDEX(MINVERSE($M$6:INDEX($M$6:$EF$125,$P$2,$P$2)),ROWS($M$131:P136),COLUMNS($M$131:P136)),0)</f>
        <v>5.5720469048784344E-7</v>
      </c>
      <c r="Q136">
        <f t="array" ref="Q136">IF(AND(ROWS($M$131:Q136)&lt;=$P$2,COLUMNS($M$131:Q136)&lt;=$P$2),INDEX(MINVERSE($M$6:INDEX($M$6:$EF$125,$P$2,$P$2)),ROWS($M$131:Q136),COLUMNS($M$131:Q136)),0)</f>
        <v>6.981073636776963E-7</v>
      </c>
      <c r="R136">
        <f t="array" ref="R136">IF(AND(ROWS($M$131:R136)&lt;=$P$2,COLUMNS($M$131:R136)&lt;=$P$2),INDEX(MINVERSE($M$6:INDEX($M$6:$EF$125,$P$2,$P$2)),ROWS($M$131:R136),COLUMNS($M$131:R136)),0)</f>
        <v>7.3721442334326648E-7</v>
      </c>
      <c r="S136">
        <f t="array" ref="S136">IF(AND(ROWS($M$131:S136)&lt;=$P$2,COLUMNS($M$131:S136)&lt;=$P$2),INDEX(MINVERSE($M$6:INDEX($M$6:$EF$125,$P$2,$P$2)),ROWS($M$131:S136),COLUMNS($M$131:S136)),0)</f>
        <v>6.605331818110305E-7</v>
      </c>
      <c r="T136">
        <f t="array" ref="T136">IF(AND(ROWS($M$131:T136)&lt;=$P$2,COLUMNS($M$131:T136)&lt;=$P$2),INDEX(MINVERSE($M$6:INDEX($M$6:$EF$125,$P$2,$P$2)),ROWS($M$131:T136),COLUMNS($M$131:T136)),0)</f>
        <v>5.0684620646401933E-7</v>
      </c>
      <c r="U136">
        <f t="array" ref="U136">IF(AND(ROWS($M$131:U136)&lt;=$P$2,COLUMNS($M$131:U136)&lt;=$P$2),INDEX(MINVERSE($M$6:INDEX($M$6:$EF$125,$P$2,$P$2)),ROWS($M$131:U136),COLUMNS($M$131:U136)),0)</f>
        <v>3.2770351431971237E-7</v>
      </c>
      <c r="V136">
        <f t="array" ref="V136">IF(AND(ROWS($M$131:V136)&lt;=$P$2,COLUMNS($M$131:V136)&lt;=$P$2),INDEX(MINVERSE($M$6:INDEX($M$6:$EF$125,$P$2,$P$2)),ROWS($M$131:V136),COLUMNS($M$131:V136)),0)</f>
        <v>1.6528191373353616E-7</v>
      </c>
      <c r="W136">
        <f t="array" ref="W136">IF(AND(ROWS($M$131:W136)&lt;=$P$2,COLUMNS($M$131:W136)&lt;=$P$2),INDEX(MINVERSE($M$6:INDEX($M$6:$EF$125,$P$2,$P$2)),ROWS($M$131:W136),COLUMNS($M$131:W136)),0)</f>
        <v>4.3894771216822832E-8</v>
      </c>
      <c r="X136">
        <f t="array" ref="X136">IF(AND(ROWS($M$131:X136)&lt;=$P$2,COLUMNS($M$131:X136)&lt;=$P$2),INDEX(MINVERSE($M$6:INDEX($M$6:$EF$125,$P$2,$P$2)),ROWS($M$131:X136),COLUMNS($M$131:X136)),0)</f>
        <v>-2.9641052143325714E-8</v>
      </c>
      <c r="Y136">
        <f t="array" ref="Y136">IF(AND(ROWS($M$131:Y136)&lt;=$P$2,COLUMNS($M$131:Y136)&lt;=$P$2),INDEX(MINVERSE($M$6:INDEX($M$6:$EF$125,$P$2,$P$2)),ROWS($M$131:Y136),COLUMNS($M$131:Y136)),0)</f>
        <v>-6.1098913357798204E-8</v>
      </c>
      <c r="Z136">
        <f t="array" ref="Z136">IF(AND(ROWS($M$131:Z136)&lt;=$P$2,COLUMNS($M$131:Z136)&lt;=$P$2),INDEX(MINVERSE($M$6:INDEX($M$6:$EF$125,$P$2,$P$2)),ROWS($M$131:Z136),COLUMNS($M$131:Z136)),0)</f>
        <v>-6.2700949148599239E-8</v>
      </c>
      <c r="AA136">
        <f t="array" ref="AA136">IF(AND(ROWS($M$131:AA136)&lt;=$P$2,COLUMNS($M$131:AA136)&lt;=$P$2),INDEX(MINVERSE($M$6:INDEX($M$6:$EF$125,$P$2,$P$2)),ROWS($M$131:AA136),COLUMNS($M$131:AA136)),0)</f>
        <v>-4.7834545173769572E-8</v>
      </c>
      <c r="AB136">
        <f t="array" ref="AB136">IF(AND(ROWS($M$131:AB136)&lt;=$P$2,COLUMNS($M$131:AB136)&lt;=$P$2),INDEX(MINVERSE($M$6:INDEX($M$6:$EF$125,$P$2,$P$2)),ROWS($M$131:AB136),COLUMNS($M$131:AB136)),0)</f>
        <v>-2.7604651083850927E-8</v>
      </c>
      <c r="AC136">
        <f t="array" ref="AC136">IF(AND(ROWS($M$131:AC136)&lt;=$P$2,COLUMNS($M$131:AC136)&lt;=$P$2),INDEX(MINVERSE($M$6:INDEX($M$6:$EF$125,$P$2,$P$2)),ROWS($M$131:AC136),COLUMNS($M$131:AC136)),0)</f>
        <v>-9.3360977304842556E-9</v>
      </c>
      <c r="AD136">
        <f t="array" ref="AD136">IF(AND(ROWS($M$131:AD136)&lt;=$P$2,COLUMNS($M$131:AD136)&lt;=$P$2),INDEX(MINVERSE($M$6:INDEX($M$6:$EF$125,$P$2,$P$2)),ROWS($M$131:AD136),COLUMNS($M$131:AD136)),0)</f>
        <v>3.4059155091557023E-9</v>
      </c>
      <c r="AE136">
        <f t="array" ref="AE136">IF(AND(ROWS($M$131:AE136)&lt;=$P$2,COLUMNS($M$131:AE136)&lt;=$P$2),INDEX(MINVERSE($M$6:INDEX($M$6:$EF$125,$P$2,$P$2)),ROWS($M$131:AE136),COLUMNS($M$131:AE136)),0)</f>
        <v>9.9589149368133152E-9</v>
      </c>
      <c r="AF136">
        <f t="array" ref="AF136">IF(AND(ROWS($M$131:AF136)&lt;=$P$2,COLUMNS($M$131:AF136)&lt;=$P$2),INDEX(MINVERSE($M$6:INDEX($M$6:$EF$125,$P$2,$P$2)),ROWS($M$131:AF136),COLUMNS($M$131:AF136)),0)</f>
        <v>1.1426304491391461E-8</v>
      </c>
      <c r="AG136">
        <f t="array" ref="AG136">IF(AND(ROWS($M$131:AG136)&lt;=$P$2,COLUMNS($M$131:AG136)&lt;=$P$2),INDEX(MINVERSE($M$6:INDEX($M$6:$EF$125,$P$2,$P$2)),ROWS($M$131:AG136),COLUMNS($M$131:AG136)),0)</f>
        <v>9.6394004805021087E-9</v>
      </c>
      <c r="AH136">
        <f t="array" ref="AH136">IF(AND(ROWS($M$131:AH136)&lt;=$P$2,COLUMNS($M$131:AH136)&lt;=$P$2),INDEX(MINVERSE($M$6:INDEX($M$6:$EF$125,$P$2,$P$2)),ROWS($M$131:AH136),COLUMNS($M$131:AH136)),0)</f>
        <v>6.4080403028046756E-9</v>
      </c>
      <c r="AI136">
        <f t="array" ref="AI136">IF(AND(ROWS($M$131:AI136)&lt;=$P$2,COLUMNS($M$131:AI136)&lt;=$P$2),INDEX(MINVERSE($M$6:INDEX($M$6:$EF$125,$P$2,$P$2)),ROWS($M$131:AI136),COLUMNS($M$131:AI136)),0)</f>
        <v>3.1023263657351264E-9</v>
      </c>
      <c r="AJ136">
        <f t="array" ref="AJ136">IF(AND(ROWS($M$131:AJ136)&lt;=$P$2,COLUMNS($M$131:AJ136)&lt;=$P$2),INDEX(MINVERSE($M$6:INDEX($M$6:$EF$125,$P$2,$P$2)),ROWS($M$131:AJ136),COLUMNS($M$131:AJ136)),0)</f>
        <v>5.1881862861706503E-10</v>
      </c>
      <c r="AK136">
        <f t="array" ref="AK136">IF(AND(ROWS($M$131:AK136)&lt;=$P$2,COLUMNS($M$131:AK136)&lt;=$P$2),INDEX(MINVERSE($M$6:INDEX($M$6:$EF$125,$P$2,$P$2)),ROWS($M$131:AK136),COLUMNS($M$131:AK136)),0)</f>
        <v>-1.0588845287187281E-9</v>
      </c>
      <c r="AL136">
        <f t="array" ref="AL136">IF(AND(ROWS($M$131:AL136)&lt;=$P$2,COLUMNS($M$131:AL136)&lt;=$P$2),INDEX(MINVERSE($M$6:INDEX($M$6:$EF$125,$P$2,$P$2)),ROWS($M$131:AL136),COLUMNS($M$131:AL136)),0)</f>
        <v>-1.7037037821826919E-9</v>
      </c>
      <c r="AM136">
        <f t="array" ref="AM136">IF(AND(ROWS($M$131:AM136)&lt;=$P$2,COLUMNS($M$131:AM136)&lt;=$P$2),INDEX(MINVERSE($M$6:INDEX($M$6:$EF$125,$P$2,$P$2)),ROWS($M$131:AM136),COLUMNS($M$131:AM136)),0)</f>
        <v>-1.6725184125014509E-9</v>
      </c>
      <c r="AN136">
        <f t="array" ref="AN136">IF(AND(ROWS($M$131:AN136)&lt;=$P$2,COLUMNS($M$131:AN136)&lt;=$P$2),INDEX(MINVERSE($M$6:INDEX($M$6:$EF$125,$P$2,$P$2)),ROWS($M$131:AN136),COLUMNS($M$131:AN136)),0)</f>
        <v>-1.2661242278147348E-9</v>
      </c>
      <c r="AO136">
        <f t="array" ref="AO136">IF(AND(ROWS($M$131:AO136)&lt;=$P$2,COLUMNS($M$131:AO136)&lt;=$P$2),INDEX(MINVERSE($M$6:INDEX($M$6:$EF$125,$P$2,$P$2)),ROWS($M$131:AO136),COLUMNS($M$131:AO136)),0)</f>
        <v>-7.4057366412386989E-10</v>
      </c>
      <c r="AP136">
        <f t="array" ref="AP136">IF(AND(ROWS($M$131:AP136)&lt;=$P$2,COLUMNS($M$131:AP136)&lt;=$P$2),INDEX(MINVERSE($M$6:INDEX($M$6:$EF$125,$P$2,$P$2)),ROWS($M$131:AP136),COLUMNS($M$131:AP136)),0)</f>
        <v>-2.6792817931810408E-10</v>
      </c>
      <c r="AQ136">
        <f t="array" ref="AQ136">IF(AND(ROWS($M$131:AQ136)&lt;=$P$2,COLUMNS($M$131:AQ136)&lt;=$P$2),INDEX(MINVERSE($M$6:INDEX($M$6:$EF$125,$P$2,$P$2)),ROWS($M$131:AQ136),COLUMNS($M$131:AQ136)),0)</f>
        <v>6.6393704542186333E-11</v>
      </c>
      <c r="AR136">
        <f t="array" ref="AR136">IF(AND(ROWS($M$131:AR136)&lt;=$P$2,COLUMNS($M$131:AR136)&lt;=$P$2),INDEX(MINVERSE($M$6:INDEX($M$6:$EF$125,$P$2,$P$2)),ROWS($M$131:AR136),COLUMNS($M$131:AR136)),0)</f>
        <v>2.451999350344464E-10</v>
      </c>
      <c r="AS136">
        <f t="array" ref="AS136">IF(AND(ROWS($M$131:AS136)&lt;=$P$2,COLUMNS($M$131:AS136)&lt;=$P$2),INDEX(MINVERSE($M$6:INDEX($M$6:$EF$125,$P$2,$P$2)),ROWS($M$131:AS136),COLUMNS($M$131:AS136)),0)</f>
        <v>2.935897329370321E-10</v>
      </c>
      <c r="AT136">
        <f t="array" ref="AT136">IF(AND(ROWS($M$131:AT136)&lt;=$P$2,COLUMNS($M$131:AT136)&lt;=$P$2),INDEX(MINVERSE($M$6:INDEX($M$6:$EF$125,$P$2,$P$2)),ROWS($M$131:AT136),COLUMNS($M$131:AT136)),0)</f>
        <v>2.548398343085419E-10</v>
      </c>
      <c r="AU136">
        <f t="array" ref="AU136">IF(AND(ROWS($M$131:AU136)&lt;=$P$2,COLUMNS($M$131:AU136)&lt;=$P$2),INDEX(MINVERSE($M$6:INDEX($M$6:$EF$125,$P$2,$P$2)),ROWS($M$131:AU136),COLUMNS($M$131:AU136)),0)</f>
        <v>1.7288646002207394E-10</v>
      </c>
      <c r="AV136">
        <f t="array" ref="AV136">IF(AND(ROWS($M$131:AV136)&lt;=$P$2,COLUMNS($M$131:AV136)&lt;=$P$2),INDEX(MINVERSE($M$6:INDEX($M$6:$EF$125,$P$2,$P$2)),ROWS($M$131:AV136),COLUMNS($M$131:AV136)),0)</f>
        <v>8.2600863742140182E-11</v>
      </c>
      <c r="AW136">
        <f t="array" ref="AW136">IF(AND(ROWS($M$131:AW136)&lt;=$P$2,COLUMNS($M$131:AW136)&lt;=$P$2),INDEX(MINVERSE($M$6:INDEX($M$6:$EF$125,$P$2,$P$2)),ROWS($M$131:AW136),COLUMNS($M$131:AW136)),0)</f>
        <v>6.7211197696955676E-12</v>
      </c>
      <c r="AX136">
        <f t="array" ref="AX136">IF(AND(ROWS($M$131:AX136)&lt;=$P$2,COLUMNS($M$131:AX136)&lt;=$P$2),INDEX(MINVERSE($M$6:INDEX($M$6:$EF$125,$P$2,$P$2)),ROWS($M$131:AX136),COLUMNS($M$131:AX136)),0)</f>
        <v>-4.2767705973886501E-11</v>
      </c>
      <c r="AY136">
        <f t="array" ref="AY136">IF(AND(ROWS($M$131:AY136)&lt;=$P$2,COLUMNS($M$131:AY136)&lt;=$P$2),INDEX(MINVERSE($M$6:INDEX($M$6:$EF$125,$P$2,$P$2)),ROWS($M$131:AY136),COLUMNS($M$131:AY136)),0)</f>
        <v>-6.1159783140071814E-11</v>
      </c>
      <c r="AZ136">
        <f t="array" ref="AZ136">IF(AND(ROWS($M$131:AZ136)&lt;=$P$2,COLUMNS($M$131:AZ136)&lt;=$P$2),INDEX(MINVERSE($M$6:INDEX($M$6:$EF$125,$P$2,$P$2)),ROWS($M$131:AZ136),COLUMNS($M$131:AZ136)),0)</f>
        <v>-4.7386991872728549E-11</v>
      </c>
      <c r="BA136">
        <f t="array" ref="BA136">IF(AND(ROWS($M$131:BA136)&lt;=$P$2,COLUMNS($M$131:BA136)&lt;=$P$2),INDEX(MINVERSE($M$6:INDEX($M$6:$EF$125,$P$2,$P$2)),ROWS($M$131:BA136),COLUMNS($M$131:BA136)),0)</f>
        <v>0</v>
      </c>
      <c r="BB136">
        <f t="array" ref="BB136">IF(AND(ROWS($M$131:BB136)&lt;=$P$2,COLUMNS($M$131:BB136)&lt;=$P$2),INDEX(MINVERSE($M$6:INDEX($M$6:$EF$125,$P$2,$P$2)),ROWS($M$131:BB136),COLUMNS($M$131:BB136)),0)</f>
        <v>0</v>
      </c>
      <c r="BC136">
        <f t="array" ref="BC136">IF(AND(ROWS($M$131:BC136)&lt;=$P$2,COLUMNS($M$131:BC136)&lt;=$P$2),INDEX(MINVERSE($M$6:INDEX($M$6:$EF$125,$P$2,$P$2)),ROWS($M$131:BC136),COLUMNS($M$131:BC136)),0)</f>
        <v>0</v>
      </c>
      <c r="BD136">
        <f t="array" ref="BD136">IF(AND(ROWS($M$131:BD136)&lt;=$P$2,COLUMNS($M$131:BD136)&lt;=$P$2),INDEX(MINVERSE($M$6:INDEX($M$6:$EF$125,$P$2,$P$2)),ROWS($M$131:BD136),COLUMNS($M$131:BD136)),0)</f>
        <v>0</v>
      </c>
      <c r="BE136">
        <f t="array" ref="BE136">IF(AND(ROWS($M$131:BE136)&lt;=$P$2,COLUMNS($M$131:BE136)&lt;=$P$2),INDEX(MINVERSE($M$6:INDEX($M$6:$EF$125,$P$2,$P$2)),ROWS($M$131:BE136),COLUMNS($M$131:BE136)),0)</f>
        <v>0</v>
      </c>
      <c r="BF136">
        <f t="array" ref="BF136">IF(AND(ROWS($M$131:BF136)&lt;=$P$2,COLUMNS($M$131:BF136)&lt;=$P$2),INDEX(MINVERSE($M$6:INDEX($M$6:$EF$125,$P$2,$P$2)),ROWS($M$131:BF136),COLUMNS($M$131:BF136)),0)</f>
        <v>0</v>
      </c>
      <c r="BG136">
        <f t="array" ref="BG136">IF(AND(ROWS($M$131:BG136)&lt;=$P$2,COLUMNS($M$131:BG136)&lt;=$P$2),INDEX(MINVERSE($M$6:INDEX($M$6:$EF$125,$P$2,$P$2)),ROWS($M$131:BG136),COLUMNS($M$131:BG136)),0)</f>
        <v>0</v>
      </c>
      <c r="BH136">
        <f t="array" ref="BH136">IF(AND(ROWS($M$131:BH136)&lt;=$P$2,COLUMNS($M$131:BH136)&lt;=$P$2),INDEX(MINVERSE($M$6:INDEX($M$6:$EF$125,$P$2,$P$2)),ROWS($M$131:BH136),COLUMNS($M$131:BH136)),0)</f>
        <v>0</v>
      </c>
      <c r="BI136">
        <f t="array" ref="BI136">IF(AND(ROWS($M$131:BI136)&lt;=$P$2,COLUMNS($M$131:BI136)&lt;=$P$2),INDEX(MINVERSE($M$6:INDEX($M$6:$EF$125,$P$2,$P$2)),ROWS($M$131:BI136),COLUMNS($M$131:BI136)),0)</f>
        <v>0</v>
      </c>
      <c r="BJ136">
        <f t="array" ref="BJ136">IF(AND(ROWS($M$131:BJ136)&lt;=$P$2,COLUMNS($M$131:BJ136)&lt;=$P$2),INDEX(MINVERSE($M$6:INDEX($M$6:$EF$125,$P$2,$P$2)),ROWS($M$131:BJ136),COLUMNS($M$131:BJ136)),0)</f>
        <v>0</v>
      </c>
      <c r="BK136">
        <f t="array" ref="BK136">IF(AND(ROWS($M$131:BK136)&lt;=$P$2,COLUMNS($M$131:BK136)&lt;=$P$2),INDEX(MINVERSE($M$6:INDEX($M$6:$EF$125,$P$2,$P$2)),ROWS($M$131:BK136),COLUMNS($M$131:BK136)),0)</f>
        <v>0</v>
      </c>
      <c r="BL136">
        <f t="array" ref="BL136">IF(AND(ROWS($M$131:BL136)&lt;=$P$2,COLUMNS($M$131:BL136)&lt;=$P$2),INDEX(MINVERSE($M$6:INDEX($M$6:$EF$125,$P$2,$P$2)),ROWS($M$131:BL136),COLUMNS($M$131:BL136)),0)</f>
        <v>0</v>
      </c>
      <c r="BM136">
        <f t="array" ref="BM136">IF(AND(ROWS($M$131:BM136)&lt;=$P$2,COLUMNS($M$131:BM136)&lt;=$P$2),INDEX(MINVERSE($M$6:INDEX($M$6:$EF$125,$P$2,$P$2)),ROWS($M$131:BM136),COLUMNS($M$131:BM136)),0)</f>
        <v>0</v>
      </c>
      <c r="BN136">
        <f t="array" ref="BN136">IF(AND(ROWS($M$131:BN136)&lt;=$P$2,COLUMNS($M$131:BN136)&lt;=$P$2),INDEX(MINVERSE($M$6:INDEX($M$6:$EF$125,$P$2,$P$2)),ROWS($M$131:BN136),COLUMNS($M$131:BN136)),0)</f>
        <v>0</v>
      </c>
      <c r="BO136">
        <f t="array" ref="BO136">IF(AND(ROWS($M$131:BO136)&lt;=$P$2,COLUMNS($M$131:BO136)&lt;=$P$2),INDEX(MINVERSE($M$6:INDEX($M$6:$EF$125,$P$2,$P$2)),ROWS($M$131:BO136),COLUMNS($M$131:BO136)),0)</f>
        <v>0</v>
      </c>
      <c r="BP136">
        <f t="array" ref="BP136">IF(AND(ROWS($M$131:BP136)&lt;=$P$2,COLUMNS($M$131:BP136)&lt;=$P$2),INDEX(MINVERSE($M$6:INDEX($M$6:$EF$125,$P$2,$P$2)),ROWS($M$131:BP136),COLUMNS($M$131:BP136)),0)</f>
        <v>0</v>
      </c>
      <c r="BQ136">
        <f t="array" ref="BQ136">IF(AND(ROWS($M$131:BQ136)&lt;=$P$2,COLUMNS($M$131:BQ136)&lt;=$P$2),INDEX(MINVERSE($M$6:INDEX($M$6:$EF$125,$P$2,$P$2)),ROWS($M$131:BQ136),COLUMNS($M$131:BQ136)),0)</f>
        <v>0</v>
      </c>
      <c r="BR136">
        <f t="array" ref="BR136">IF(AND(ROWS($M$131:BR136)&lt;=$P$2,COLUMNS($M$131:BR136)&lt;=$P$2),INDEX(MINVERSE($M$6:INDEX($M$6:$EF$125,$P$2,$P$2)),ROWS($M$131:BR136),COLUMNS($M$131:BR136)),0)</f>
        <v>0</v>
      </c>
      <c r="BS136">
        <f t="array" ref="BS136">IF(AND(ROWS($M$131:BS136)&lt;=$P$2,COLUMNS($M$131:BS136)&lt;=$P$2),INDEX(MINVERSE($M$6:INDEX($M$6:$EF$125,$P$2,$P$2)),ROWS($M$131:BS136),COLUMNS($M$131:BS136)),0)</f>
        <v>0</v>
      </c>
      <c r="BT136">
        <f t="array" ref="BT136">IF(AND(ROWS($M$131:BT136)&lt;=$P$2,COLUMNS($M$131:BT136)&lt;=$P$2),INDEX(MINVERSE($M$6:INDEX($M$6:$EF$125,$P$2,$P$2)),ROWS($M$131:BT136),COLUMNS($M$131:BT136)),0)</f>
        <v>0</v>
      </c>
      <c r="BU136">
        <f t="array" ref="BU136">IF(AND(ROWS($M$131:BU136)&lt;=$P$2,COLUMNS($M$131:BU136)&lt;=$P$2),INDEX(MINVERSE($M$6:INDEX($M$6:$EF$125,$P$2,$P$2)),ROWS($M$131:BU136),COLUMNS($M$131:BU136)),0)</f>
        <v>0</v>
      </c>
      <c r="BV136">
        <f t="array" ref="BV136">IF(AND(ROWS($M$131:BV136)&lt;=$P$2,COLUMNS($M$131:BV136)&lt;=$P$2),INDEX(MINVERSE($M$6:INDEX($M$6:$EF$125,$P$2,$P$2)),ROWS($M$131:BV136),COLUMNS($M$131:BV136)),0)</f>
        <v>0</v>
      </c>
      <c r="BW136">
        <f t="array" ref="BW136">IF(AND(ROWS($M$131:BW136)&lt;=$P$2,COLUMNS($M$131:BW136)&lt;=$P$2),INDEX(MINVERSE($M$6:INDEX($M$6:$EF$125,$P$2,$P$2)),ROWS($M$131:BW136),COLUMNS($M$131:BW136)),0)</f>
        <v>0</v>
      </c>
      <c r="BX136">
        <f t="array" ref="BX136">IF(AND(ROWS($M$131:BX136)&lt;=$P$2,COLUMNS($M$131:BX136)&lt;=$P$2),INDEX(MINVERSE($M$6:INDEX($M$6:$EF$125,$P$2,$P$2)),ROWS($M$131:BX136),COLUMNS($M$131:BX136)),0)</f>
        <v>0</v>
      </c>
      <c r="BY136">
        <f t="array" ref="BY136">IF(AND(ROWS($M$131:BY136)&lt;=$P$2,COLUMNS($M$131:BY136)&lt;=$P$2),INDEX(MINVERSE($M$6:INDEX($M$6:$EF$125,$P$2,$P$2)),ROWS($M$131:BY136),COLUMNS($M$131:BY136)),0)</f>
        <v>0</v>
      </c>
      <c r="BZ136">
        <f t="array" ref="BZ136">IF(AND(ROWS($M$131:BZ136)&lt;=$P$2,COLUMNS($M$131:BZ136)&lt;=$P$2),INDEX(MINVERSE($M$6:INDEX($M$6:$EF$125,$P$2,$P$2)),ROWS($M$131:BZ136),COLUMNS($M$131:BZ136)),0)</f>
        <v>0</v>
      </c>
      <c r="CA136">
        <f t="array" ref="CA136">IF(AND(ROWS($M$131:CA136)&lt;=$P$2,COLUMNS($M$131:CA136)&lt;=$P$2),INDEX(MINVERSE($M$6:INDEX($M$6:$EF$125,$P$2,$P$2)),ROWS($M$131:CA136),COLUMNS($M$131:CA136)),0)</f>
        <v>0</v>
      </c>
      <c r="CB136">
        <f t="array" ref="CB136">IF(AND(ROWS($M$131:CB136)&lt;=$P$2,COLUMNS($M$131:CB136)&lt;=$P$2),INDEX(MINVERSE($M$6:INDEX($M$6:$EF$125,$P$2,$P$2)),ROWS($M$131:CB136),COLUMNS($M$131:CB136)),0)</f>
        <v>0</v>
      </c>
      <c r="CC136">
        <f t="array" ref="CC136">IF(AND(ROWS($M$131:CC136)&lt;=$P$2,COLUMNS($M$131:CC136)&lt;=$P$2),INDEX(MINVERSE($M$6:INDEX($M$6:$EF$125,$P$2,$P$2)),ROWS($M$131:CC136),COLUMNS($M$131:CC136)),0)</f>
        <v>0</v>
      </c>
      <c r="CD136">
        <f t="array" ref="CD136">IF(AND(ROWS($M$131:CD136)&lt;=$P$2,COLUMNS($M$131:CD136)&lt;=$P$2),INDEX(MINVERSE($M$6:INDEX($M$6:$EF$125,$P$2,$P$2)),ROWS($M$131:CD136),COLUMNS($M$131:CD136)),0)</f>
        <v>0</v>
      </c>
      <c r="CE136">
        <f t="array" ref="CE136">IF(AND(ROWS($M$131:CE136)&lt;=$P$2,COLUMNS($M$131:CE136)&lt;=$P$2),INDEX(MINVERSE($M$6:INDEX($M$6:$EF$125,$P$2,$P$2)),ROWS($M$131:CE136),COLUMNS($M$131:CE136)),0)</f>
        <v>0</v>
      </c>
      <c r="CF136">
        <f t="array" ref="CF136">IF(AND(ROWS($M$131:CF136)&lt;=$P$2,COLUMNS($M$131:CF136)&lt;=$P$2),INDEX(MINVERSE($M$6:INDEX($M$6:$EF$125,$P$2,$P$2)),ROWS($M$131:CF136),COLUMNS($M$131:CF136)),0)</f>
        <v>0</v>
      </c>
      <c r="CG136">
        <f t="array" ref="CG136">IF(AND(ROWS($M$131:CG136)&lt;=$P$2,COLUMNS($M$131:CG136)&lt;=$P$2),INDEX(MINVERSE($M$6:INDEX($M$6:$EF$125,$P$2,$P$2)),ROWS($M$131:CG136),COLUMNS($M$131:CG136)),0)</f>
        <v>0</v>
      </c>
      <c r="CH136">
        <f t="array" ref="CH136">IF(AND(ROWS($M$131:CH136)&lt;=$P$2,COLUMNS($M$131:CH136)&lt;=$P$2),INDEX(MINVERSE($M$6:INDEX($M$6:$EF$125,$P$2,$P$2)),ROWS($M$131:CH136),COLUMNS($M$131:CH136)),0)</f>
        <v>0</v>
      </c>
      <c r="CI136">
        <f t="array" ref="CI136">IF(AND(ROWS($M$131:CI136)&lt;=$P$2,COLUMNS($M$131:CI136)&lt;=$P$2),INDEX(MINVERSE($M$6:INDEX($M$6:$EF$125,$P$2,$P$2)),ROWS($M$131:CI136),COLUMNS($M$131:CI136)),0)</f>
        <v>0</v>
      </c>
      <c r="CJ136">
        <f t="array" ref="CJ136">IF(AND(ROWS($M$131:CJ136)&lt;=$P$2,COLUMNS($M$131:CJ136)&lt;=$P$2),INDEX(MINVERSE($M$6:INDEX($M$6:$EF$125,$P$2,$P$2)),ROWS($M$131:CJ136),COLUMNS($M$131:CJ136)),0)</f>
        <v>0</v>
      </c>
      <c r="CK136">
        <f t="array" ref="CK136">IF(AND(ROWS($M$131:CK136)&lt;=$P$2,COLUMNS($M$131:CK136)&lt;=$P$2),INDEX(MINVERSE($M$6:INDEX($M$6:$EF$125,$P$2,$P$2)),ROWS($M$131:CK136),COLUMNS($M$131:CK136)),0)</f>
        <v>0</v>
      </c>
      <c r="CL136">
        <f t="array" ref="CL136">IF(AND(ROWS($M$131:CL136)&lt;=$P$2,COLUMNS($M$131:CL136)&lt;=$P$2),INDEX(MINVERSE($M$6:INDEX($M$6:$EF$125,$P$2,$P$2)),ROWS($M$131:CL136),COLUMNS($M$131:CL136)),0)</f>
        <v>0</v>
      </c>
      <c r="CM136">
        <f t="array" ref="CM136">IF(AND(ROWS($M$131:CM136)&lt;=$P$2,COLUMNS($M$131:CM136)&lt;=$P$2),INDEX(MINVERSE($M$6:INDEX($M$6:$EF$125,$P$2,$P$2)),ROWS($M$131:CM136),COLUMNS($M$131:CM136)),0)</f>
        <v>0</v>
      </c>
      <c r="CN136">
        <f t="array" ref="CN136">IF(AND(ROWS($M$131:CN136)&lt;=$P$2,COLUMNS($M$131:CN136)&lt;=$P$2),INDEX(MINVERSE($M$6:INDEX($M$6:$EF$125,$P$2,$P$2)),ROWS($M$131:CN136),COLUMNS($M$131:CN136)),0)</f>
        <v>0</v>
      </c>
      <c r="CO136">
        <f t="array" ref="CO136">IF(AND(ROWS($M$131:CO136)&lt;=$P$2,COLUMNS($M$131:CO136)&lt;=$P$2),INDEX(MINVERSE($M$6:INDEX($M$6:$EF$125,$P$2,$P$2)),ROWS($M$131:CO136),COLUMNS($M$131:CO136)),0)</f>
        <v>0</v>
      </c>
      <c r="CP136">
        <f t="array" ref="CP136">IF(AND(ROWS($M$131:CP136)&lt;=$P$2,COLUMNS($M$131:CP136)&lt;=$P$2),INDEX(MINVERSE($M$6:INDEX($M$6:$EF$125,$P$2,$P$2)),ROWS($M$131:CP136),COLUMNS($M$131:CP136)),0)</f>
        <v>0</v>
      </c>
      <c r="CQ136">
        <f t="array" ref="CQ136">IF(AND(ROWS($M$131:CQ136)&lt;=$P$2,COLUMNS($M$131:CQ136)&lt;=$P$2),INDEX(MINVERSE($M$6:INDEX($M$6:$EF$125,$P$2,$P$2)),ROWS($M$131:CQ136),COLUMNS($M$131:CQ136)),0)</f>
        <v>0</v>
      </c>
      <c r="CR136">
        <f t="array" ref="CR136">IF(AND(ROWS($M$131:CR136)&lt;=$P$2,COLUMNS($M$131:CR136)&lt;=$P$2),INDEX(MINVERSE($M$6:INDEX($M$6:$EF$125,$P$2,$P$2)),ROWS($M$131:CR136),COLUMNS($M$131:CR136)),0)</f>
        <v>0</v>
      </c>
      <c r="CS136">
        <f t="array" ref="CS136">IF(AND(ROWS($M$131:CS136)&lt;=$P$2,COLUMNS($M$131:CS136)&lt;=$P$2),INDEX(MINVERSE($M$6:INDEX($M$6:$EF$125,$P$2,$P$2)),ROWS($M$131:CS136),COLUMNS($M$131:CS136)),0)</f>
        <v>0</v>
      </c>
      <c r="CT136">
        <f t="array" ref="CT136">IF(AND(ROWS($M$131:CT136)&lt;=$P$2,COLUMNS($M$131:CT136)&lt;=$P$2),INDEX(MINVERSE($M$6:INDEX($M$6:$EF$125,$P$2,$P$2)),ROWS($M$131:CT136),COLUMNS($M$131:CT136)),0)</f>
        <v>0</v>
      </c>
      <c r="CU136">
        <f t="array" ref="CU136">IF(AND(ROWS($M$131:CU136)&lt;=$P$2,COLUMNS($M$131:CU136)&lt;=$P$2),INDEX(MINVERSE($M$6:INDEX($M$6:$EF$125,$P$2,$P$2)),ROWS($M$131:CU136),COLUMNS($M$131:CU136)),0)</f>
        <v>0</v>
      </c>
      <c r="CV136">
        <f t="array" ref="CV136">IF(AND(ROWS($M$131:CV136)&lt;=$P$2,COLUMNS($M$131:CV136)&lt;=$P$2),INDEX(MINVERSE($M$6:INDEX($M$6:$EF$125,$P$2,$P$2)),ROWS($M$131:CV136),COLUMNS($M$131:CV136)),0)</f>
        <v>0</v>
      </c>
      <c r="CW136">
        <f t="array" ref="CW136">IF(AND(ROWS($M$131:CW136)&lt;=$P$2,COLUMNS($M$131:CW136)&lt;=$P$2),INDEX(MINVERSE($M$6:INDEX($M$6:$EF$125,$P$2,$P$2)),ROWS($M$131:CW136),COLUMNS($M$131:CW136)),0)</f>
        <v>0</v>
      </c>
      <c r="CX136">
        <f t="array" ref="CX136">IF(AND(ROWS($M$131:CX136)&lt;=$P$2,COLUMNS($M$131:CX136)&lt;=$P$2),INDEX(MINVERSE($M$6:INDEX($M$6:$EF$125,$P$2,$P$2)),ROWS($M$131:CX136),COLUMNS($M$131:CX136)),0)</f>
        <v>0</v>
      </c>
      <c r="CY136">
        <f t="array" ref="CY136">IF(AND(ROWS($M$131:CY136)&lt;=$P$2,COLUMNS($M$131:CY136)&lt;=$P$2),INDEX(MINVERSE($M$6:INDEX($M$6:$EF$125,$P$2,$P$2)),ROWS($M$131:CY136),COLUMNS($M$131:CY136)),0)</f>
        <v>0</v>
      </c>
      <c r="CZ136">
        <f t="array" ref="CZ136">IF(AND(ROWS($M$131:CZ136)&lt;=$P$2,COLUMNS($M$131:CZ136)&lt;=$P$2),INDEX(MINVERSE($M$6:INDEX($M$6:$EF$125,$P$2,$P$2)),ROWS($M$131:CZ136),COLUMNS($M$131:CZ136)),0)</f>
        <v>0</v>
      </c>
      <c r="DA136">
        <f t="array" ref="DA136">IF(AND(ROWS($M$131:DA136)&lt;=$P$2,COLUMNS($M$131:DA136)&lt;=$P$2),INDEX(MINVERSE($M$6:INDEX($M$6:$EF$125,$P$2,$P$2)),ROWS($M$131:DA136),COLUMNS($M$131:DA136)),0)</f>
        <v>0</v>
      </c>
      <c r="DB136">
        <f t="array" ref="DB136">IF(AND(ROWS($M$131:DB136)&lt;=$P$2,COLUMNS($M$131:DB136)&lt;=$P$2),INDEX(MINVERSE($M$6:INDEX($M$6:$EF$125,$P$2,$P$2)),ROWS($M$131:DB136),COLUMNS($M$131:DB136)),0)</f>
        <v>0</v>
      </c>
      <c r="DC136">
        <f t="array" ref="DC136">IF(AND(ROWS($M$131:DC136)&lt;=$P$2,COLUMNS($M$131:DC136)&lt;=$P$2),INDEX(MINVERSE($M$6:INDEX($M$6:$EF$125,$P$2,$P$2)),ROWS($M$131:DC136),COLUMNS($M$131:DC136)),0)</f>
        <v>0</v>
      </c>
      <c r="DD136">
        <f t="array" ref="DD136">IF(AND(ROWS($M$131:DD136)&lt;=$P$2,COLUMNS($M$131:DD136)&lt;=$P$2),INDEX(MINVERSE($M$6:INDEX($M$6:$EF$125,$P$2,$P$2)),ROWS($M$131:DD136),COLUMNS($M$131:DD136)),0)</f>
        <v>0</v>
      </c>
      <c r="DE136">
        <f t="array" ref="DE136">IF(AND(ROWS($M$131:DE136)&lt;=$P$2,COLUMNS($M$131:DE136)&lt;=$P$2),INDEX(MINVERSE($M$6:INDEX($M$6:$EF$125,$P$2,$P$2)),ROWS($M$131:DE136),COLUMNS($M$131:DE136)),0)</f>
        <v>0</v>
      </c>
      <c r="DF136">
        <f t="array" ref="DF136">IF(AND(ROWS($M$131:DF136)&lt;=$P$2,COLUMNS($M$131:DF136)&lt;=$P$2),INDEX(MINVERSE($M$6:INDEX($M$6:$EF$125,$P$2,$P$2)),ROWS($M$131:DF136),COLUMNS($M$131:DF136)),0)</f>
        <v>0</v>
      </c>
      <c r="DG136">
        <f t="array" ref="DG136">IF(AND(ROWS($M$131:DG136)&lt;=$P$2,COLUMNS($M$131:DG136)&lt;=$P$2),INDEX(MINVERSE($M$6:INDEX($M$6:$EF$125,$P$2,$P$2)),ROWS($M$131:DG136),COLUMNS($M$131:DG136)),0)</f>
        <v>0</v>
      </c>
      <c r="DH136">
        <f t="array" ref="DH136">IF(AND(ROWS($M$131:DH136)&lt;=$P$2,COLUMNS($M$131:DH136)&lt;=$P$2),INDEX(MINVERSE($M$6:INDEX($M$6:$EF$125,$P$2,$P$2)),ROWS($M$131:DH136),COLUMNS($M$131:DH136)),0)</f>
        <v>0</v>
      </c>
      <c r="DI136">
        <f t="array" ref="DI136">IF(AND(ROWS($M$131:DI136)&lt;=$P$2,COLUMNS($M$131:DI136)&lt;=$P$2),INDEX(MINVERSE($M$6:INDEX($M$6:$EF$125,$P$2,$P$2)),ROWS($M$131:DI136),COLUMNS($M$131:DI136)),0)</f>
        <v>0</v>
      </c>
      <c r="DJ136">
        <f t="array" ref="DJ136">IF(AND(ROWS($M$131:DJ136)&lt;=$P$2,COLUMNS($M$131:DJ136)&lt;=$P$2),INDEX(MINVERSE($M$6:INDEX($M$6:$EF$125,$P$2,$P$2)),ROWS($M$131:DJ136),COLUMNS($M$131:DJ136)),0)</f>
        <v>0</v>
      </c>
      <c r="DK136">
        <f t="array" ref="DK136">IF(AND(ROWS($M$131:DK136)&lt;=$P$2,COLUMNS($M$131:DK136)&lt;=$P$2),INDEX(MINVERSE($M$6:INDEX($M$6:$EF$125,$P$2,$P$2)),ROWS($M$131:DK136),COLUMNS($M$131:DK136)),0)</f>
        <v>0</v>
      </c>
      <c r="DL136">
        <f t="array" ref="DL136">IF(AND(ROWS($M$131:DL136)&lt;=$P$2,COLUMNS($M$131:DL136)&lt;=$P$2),INDEX(MINVERSE($M$6:INDEX($M$6:$EF$125,$P$2,$P$2)),ROWS($M$131:DL136),COLUMNS($M$131:DL136)),0)</f>
        <v>0</v>
      </c>
      <c r="DM136">
        <f t="array" ref="DM136">IF(AND(ROWS($M$131:DM136)&lt;=$P$2,COLUMNS($M$131:DM136)&lt;=$P$2),INDEX(MINVERSE($M$6:INDEX($M$6:$EF$125,$P$2,$P$2)),ROWS($M$131:DM136),COLUMNS($M$131:DM136)),0)</f>
        <v>0</v>
      </c>
      <c r="DN136">
        <f t="array" ref="DN136">IF(AND(ROWS($M$131:DN136)&lt;=$P$2,COLUMNS($M$131:DN136)&lt;=$P$2),INDEX(MINVERSE($M$6:INDEX($M$6:$EF$125,$P$2,$P$2)),ROWS($M$131:DN136),COLUMNS($M$131:DN136)),0)</f>
        <v>0</v>
      </c>
      <c r="DO136">
        <f t="array" ref="DO136">IF(AND(ROWS($M$131:DO136)&lt;=$P$2,COLUMNS($M$131:DO136)&lt;=$P$2),INDEX(MINVERSE($M$6:INDEX($M$6:$EF$125,$P$2,$P$2)),ROWS($M$131:DO136),COLUMNS($M$131:DO136)),0)</f>
        <v>0</v>
      </c>
      <c r="DP136">
        <f t="array" ref="DP136">IF(AND(ROWS($M$131:DP136)&lt;=$P$2,COLUMNS($M$131:DP136)&lt;=$P$2),INDEX(MINVERSE($M$6:INDEX($M$6:$EF$125,$P$2,$P$2)),ROWS($M$131:DP136),COLUMNS($M$131:DP136)),0)</f>
        <v>0</v>
      </c>
      <c r="DQ136">
        <f t="array" ref="DQ136">IF(AND(ROWS($M$131:DQ136)&lt;=$P$2,COLUMNS($M$131:DQ136)&lt;=$P$2),INDEX(MINVERSE($M$6:INDEX($M$6:$EF$125,$P$2,$P$2)),ROWS($M$131:DQ136),COLUMNS($M$131:DQ136)),0)</f>
        <v>0</v>
      </c>
      <c r="DR136">
        <f t="array" ref="DR136">IF(AND(ROWS($M$131:DR136)&lt;=$P$2,COLUMNS($M$131:DR136)&lt;=$P$2),INDEX(MINVERSE($M$6:INDEX($M$6:$EF$125,$P$2,$P$2)),ROWS($M$131:DR136),COLUMNS($M$131:DR136)),0)</f>
        <v>0</v>
      </c>
      <c r="DS136">
        <f t="array" ref="DS136">IF(AND(ROWS($M$131:DS136)&lt;=$P$2,COLUMNS($M$131:DS136)&lt;=$P$2),INDEX(MINVERSE($M$6:INDEX($M$6:$EF$125,$P$2,$P$2)),ROWS($M$131:DS136),COLUMNS($M$131:DS136)),0)</f>
        <v>0</v>
      </c>
      <c r="DT136">
        <f t="array" ref="DT136">IF(AND(ROWS($M$131:DT136)&lt;=$P$2,COLUMNS($M$131:DT136)&lt;=$P$2),INDEX(MINVERSE($M$6:INDEX($M$6:$EF$125,$P$2,$P$2)),ROWS($M$131:DT136),COLUMNS($M$131:DT136)),0)</f>
        <v>0</v>
      </c>
      <c r="DU136">
        <f t="array" ref="DU136">IF(AND(ROWS($M$131:DU136)&lt;=$P$2,COLUMNS($M$131:DU136)&lt;=$P$2),INDEX(MINVERSE($M$6:INDEX($M$6:$EF$125,$P$2,$P$2)),ROWS($M$131:DU136),COLUMNS($M$131:DU136)),0)</f>
        <v>0</v>
      </c>
      <c r="DV136">
        <f t="array" ref="DV136">IF(AND(ROWS($M$131:DV136)&lt;=$P$2,COLUMNS($M$131:DV136)&lt;=$P$2),INDEX(MINVERSE($M$6:INDEX($M$6:$EF$125,$P$2,$P$2)),ROWS($M$131:DV136),COLUMNS($M$131:DV136)),0)</f>
        <v>0</v>
      </c>
      <c r="DW136">
        <f t="array" ref="DW136">IF(AND(ROWS($M$131:DW136)&lt;=$P$2,COLUMNS($M$131:DW136)&lt;=$P$2),INDEX(MINVERSE($M$6:INDEX($M$6:$EF$125,$P$2,$P$2)),ROWS($M$131:DW136),COLUMNS($M$131:DW136)),0)</f>
        <v>0</v>
      </c>
      <c r="DX136">
        <f t="array" ref="DX136">IF(AND(ROWS($M$131:DX136)&lt;=$P$2,COLUMNS($M$131:DX136)&lt;=$P$2),INDEX(MINVERSE($M$6:INDEX($M$6:$EF$125,$P$2,$P$2)),ROWS($M$131:DX136),COLUMNS($M$131:DX136)),0)</f>
        <v>0</v>
      </c>
      <c r="DY136">
        <f t="array" ref="DY136">IF(AND(ROWS($M$131:DY136)&lt;=$P$2,COLUMNS($M$131:DY136)&lt;=$P$2),INDEX(MINVERSE($M$6:INDEX($M$6:$EF$125,$P$2,$P$2)),ROWS($M$131:DY136),COLUMNS($M$131:DY136)),0)</f>
        <v>0</v>
      </c>
      <c r="DZ136">
        <f t="array" ref="DZ136">IF(AND(ROWS($M$131:DZ136)&lt;=$P$2,COLUMNS($M$131:DZ136)&lt;=$P$2),INDEX(MINVERSE($M$6:INDEX($M$6:$EF$125,$P$2,$P$2)),ROWS($M$131:DZ136),COLUMNS($M$131:DZ136)),0)</f>
        <v>0</v>
      </c>
      <c r="EA136">
        <f t="array" ref="EA136">IF(AND(ROWS($M$131:EA136)&lt;=$P$2,COLUMNS($M$131:EA136)&lt;=$P$2),INDEX(MINVERSE($M$6:INDEX($M$6:$EF$125,$P$2,$P$2)),ROWS($M$131:EA136),COLUMNS($M$131:EA136)),0)</f>
        <v>0</v>
      </c>
      <c r="EB136">
        <f t="array" ref="EB136">IF(AND(ROWS($M$131:EB136)&lt;=$P$2,COLUMNS($M$131:EB136)&lt;=$P$2),INDEX(MINVERSE($M$6:INDEX($M$6:$EF$125,$P$2,$P$2)),ROWS($M$131:EB136),COLUMNS($M$131:EB136)),0)</f>
        <v>0</v>
      </c>
    </row>
    <row r="137" spans="12:132" ht="15">
      <c r="L137" s="10">
        <v>7</v>
      </c>
      <c r="M137">
        <f t="array" ref="M137">IF(AND(ROWS($M$131:M137)&lt;=$P$2,COLUMNS($M$131:M137)&lt;=$P$2),INDEX(MINVERSE($M$6:INDEX($M$6:$EF$125,$P$2,$P$2)),ROWS($M$131:M137),COLUMNS($M$131:M137)),0)</f>
        <v>-2.0547208233574341E-7</v>
      </c>
      <c r="N137">
        <f t="array" ref="N137">IF(AND(ROWS($M$131:N137)&lt;=$P$2,COLUMNS($M$131:N137)&lt;=$P$2),INDEX(MINVERSE($M$6:INDEX($M$6:$EF$125,$P$2,$P$2)),ROWS($M$131:N137),COLUMNS($M$131:N137)),0)</f>
        <v>-2.8778127574156928E-8</v>
      </c>
      <c r="O137">
        <f t="array" ref="O137">IF(AND(ROWS($M$131:O137)&lt;=$P$2,COLUMNS($M$131:O137)&lt;=$P$2),INDEX(MINVERSE($M$6:INDEX($M$6:$EF$125,$P$2,$P$2)),ROWS($M$131:O137),COLUMNS($M$131:O137)),0)</f>
        <v>1.5843867941713774E-7</v>
      </c>
      <c r="P137">
        <f t="array" ref="P137">IF(AND(ROWS($M$131:P137)&lt;=$P$2,COLUMNS($M$131:P137)&lt;=$P$2),INDEX(MINVERSE($M$6:INDEX($M$6:$EF$125,$P$2,$P$2)),ROWS($M$131:P137),COLUMNS($M$131:P137)),0)</f>
        <v>3.5035315681798191E-7</v>
      </c>
      <c r="Q137">
        <f t="array" ref="Q137">IF(AND(ROWS($M$131:Q137)&lt;=$P$2,COLUMNS($M$131:Q137)&lt;=$P$2),INDEX(MINVERSE($M$6:INDEX($M$6:$EF$125,$P$2,$P$2)),ROWS($M$131:Q137),COLUMNS($M$131:Q137)),0)</f>
        <v>5.2867425857487504E-7</v>
      </c>
      <c r="R137">
        <f t="array" ref="R137">IF(AND(ROWS($M$131:R137)&lt;=$P$2,COLUMNS($M$131:R137)&lt;=$P$2),INDEX(MINVERSE($M$6:INDEX($M$6:$EF$125,$P$2,$P$2)),ROWS($M$131:R137),COLUMNS($M$131:R137)),0)</f>
        <v>6.6053318181103134E-7</v>
      </c>
      <c r="S137">
        <f t="array" ref="S137">IF(AND(ROWS($M$131:S137)&lt;=$P$2,COLUMNS($M$131:S137)&lt;=$P$2),INDEX(MINVERSE($M$6:INDEX($M$6:$EF$125,$P$2,$P$2)),ROWS($M$131:S137),COLUMNS($M$131:S137)),0)</f>
        <v>7.0629112126429948E-7</v>
      </c>
      <c r="T137">
        <f t="array" ref="T137">IF(AND(ROWS($M$131:T137)&lt;=$P$2,COLUMNS($M$131:T137)&lt;=$P$2),INDEX(MINVERSE($M$6:INDEX($M$6:$EF$125,$P$2,$P$2)),ROWS($M$131:T137),COLUMNS($M$131:T137)),0)</f>
        <v>6.4210742398850862E-7</v>
      </c>
      <c r="U137">
        <f t="array" ref="U137">IF(AND(ROWS($M$131:U137)&lt;=$P$2,COLUMNS($M$131:U137)&lt;=$P$2),INDEX(MINVERSE($M$6:INDEX($M$6:$EF$125,$P$2,$P$2)),ROWS($M$131:U137),COLUMNS($M$131:U137)),0)</f>
        <v>5.0049880720538551E-7</v>
      </c>
      <c r="V137">
        <f t="array" ref="V137">IF(AND(ROWS($M$131:V137)&lt;=$P$2,COLUMNS($M$131:V137)&lt;=$P$2),INDEX(MINVERSE($M$6:INDEX($M$6:$EF$125,$P$2,$P$2)),ROWS($M$131:V137),COLUMNS($M$131:V137)),0)</f>
        <v>3.3000345646323994E-7</v>
      </c>
      <c r="W137">
        <f t="array" ref="W137">IF(AND(ROWS($M$131:W137)&lt;=$P$2,COLUMNS($M$131:W137)&lt;=$P$2),INDEX(MINVERSE($M$6:INDEX($M$6:$EF$125,$P$2,$P$2)),ROWS($M$131:W137),COLUMNS($M$131:W137)),0)</f>
        <v>1.7213841551768189E-7</v>
      </c>
      <c r="X137">
        <f t="array" ref="X137">IF(AND(ROWS($M$131:X137)&lt;=$P$2,COLUMNS($M$131:X137)&lt;=$P$2),INDEX(MINVERSE($M$6:INDEX($M$6:$EF$125,$P$2,$P$2)),ROWS($M$131:X137),COLUMNS($M$131:X137)),0)</f>
        <v>5.1884456471963314E-8</v>
      </c>
      <c r="Y137">
        <f t="array" ref="Y137">IF(AND(ROWS($M$131:Y137)&lt;=$P$2,COLUMNS($M$131:Y137)&lt;=$P$2),INDEX(MINVERSE($M$6:INDEX($M$6:$EF$125,$P$2,$P$2)),ROWS($M$131:Y137),COLUMNS($M$131:Y137)),0)</f>
        <v>-2.2765738463358028E-8</v>
      </c>
      <c r="Z137">
        <f t="array" ref="Z137">IF(AND(ROWS($M$131:Z137)&lt;=$P$2,COLUMNS($M$131:Z137)&lt;=$P$2),INDEX(MINVERSE($M$6:INDEX($M$6:$EF$125,$P$2,$P$2)),ROWS($M$131:Z137),COLUMNS($M$131:Z137)),0)</f>
        <v>-5.6415607656816529E-8</v>
      </c>
      <c r="AA137">
        <f t="array" ref="AA137">IF(AND(ROWS($M$131:AA137)&lt;=$P$2,COLUMNS($M$131:AA137)&lt;=$P$2),INDEX(MINVERSE($M$6:INDEX($M$6:$EF$125,$P$2,$P$2)),ROWS($M$131:AA137),COLUMNS($M$131:AA137)),0)</f>
        <v>-6.037103729668047E-8</v>
      </c>
      <c r="AB137">
        <f t="array" ref="AB137">IF(AND(ROWS($M$131:AB137)&lt;=$P$2,COLUMNS($M$131:AB137)&lt;=$P$2),INDEX(MINVERSE($M$6:INDEX($M$6:$EF$125,$P$2,$P$2)),ROWS($M$131:AB137),COLUMNS($M$131:AB137)),0)</f>
        <v>-4.7430733302082952E-8</v>
      </c>
      <c r="AC137">
        <f t="array" ref="AC137">IF(AND(ROWS($M$131:AC137)&lt;=$P$2,COLUMNS($M$131:AC137)&lt;=$P$2),INDEX(MINVERSE($M$6:INDEX($M$6:$EF$125,$P$2,$P$2)),ROWS($M$131:AC137),COLUMNS($M$131:AC137)),0)</f>
        <v>-2.8431121001922686E-8</v>
      </c>
      <c r="AD137">
        <f t="array" ref="AD137">IF(AND(ROWS($M$131:AD137)&lt;=$P$2,COLUMNS($M$131:AD137)&lt;=$P$2),INDEX(MINVERSE($M$6:INDEX($M$6:$EF$125,$P$2,$P$2)),ROWS($M$131:AD137),COLUMNS($M$131:AD137)),0)</f>
        <v>-1.0707297414547306E-8</v>
      </c>
      <c r="AE137">
        <f t="array" ref="AE137">IF(AND(ROWS($M$131:AE137)&lt;=$P$2,COLUMNS($M$131:AE137)&lt;=$P$2),INDEX(MINVERSE($M$6:INDEX($M$6:$EF$125,$P$2,$P$2)),ROWS($M$131:AE137),COLUMNS($M$131:AE137)),0)</f>
        <v>2.0088694747519742E-9</v>
      </c>
      <c r="AF137">
        <f t="array" ref="AF137">IF(AND(ROWS($M$131:AF137)&lt;=$P$2,COLUMNS($M$131:AF137)&lt;=$P$2),INDEX(MINVERSE($M$6:INDEX($M$6:$EF$125,$P$2,$P$2)),ROWS($M$131:AF137),COLUMNS($M$131:AF137)),0)</f>
        <v>8.8381362348101175E-9</v>
      </c>
      <c r="AG137">
        <f t="array" ref="AG137">IF(AND(ROWS($M$131:AG137)&lt;=$P$2,COLUMNS($M$131:AG137)&lt;=$P$2),INDEX(MINVERSE($M$6:INDEX($M$6:$EF$125,$P$2,$P$2)),ROWS($M$131:AG137),COLUMNS($M$131:AG137)),0)</f>
        <v>1.0692418227081703E-8</v>
      </c>
      <c r="AH137">
        <f t="array" ref="AH137">IF(AND(ROWS($M$131:AH137)&lt;=$P$2,COLUMNS($M$131:AH137)&lt;=$P$2),INDEX(MINVERSE($M$6:INDEX($M$6:$EF$125,$P$2,$P$2)),ROWS($M$131:AH137),COLUMNS($M$131:AH137)),0)</f>
        <v>9.2715337480594687E-9</v>
      </c>
      <c r="AI137">
        <f t="array" ref="AI137">IF(AND(ROWS($M$131:AI137)&lt;=$P$2,COLUMNS($M$131:AI137)&lt;=$P$2),INDEX(MINVERSE($M$6:INDEX($M$6:$EF$125,$P$2,$P$2)),ROWS($M$131:AI137),COLUMNS($M$131:AI137)),0)</f>
        <v>6.3160780491181347E-9</v>
      </c>
      <c r="AJ137">
        <f t="array" ref="AJ137">IF(AND(ROWS($M$131:AJ137)&lt;=$P$2,COLUMNS($M$131:AJ137)&lt;=$P$2),INDEX(MINVERSE($M$6:INDEX($M$6:$EF$125,$P$2,$P$2)),ROWS($M$131:AJ137),COLUMNS($M$131:AJ137)),0)</f>
        <v>3.1758194339940656E-9</v>
      </c>
      <c r="AK137">
        <f t="array" ref="AK137">IF(AND(ROWS($M$131:AK137)&lt;=$P$2,COLUMNS($M$131:AK137)&lt;=$P$2),INDEX(MINVERSE($M$6:INDEX($M$6:$EF$125,$P$2,$P$2)),ROWS($M$131:AK137),COLUMNS($M$131:AK137)),0)</f>
        <v>6.5934794442100537E-10</v>
      </c>
      <c r="AL137">
        <f t="array" ref="AL137">IF(AND(ROWS($M$131:AL137)&lt;=$P$2,COLUMNS($M$131:AL137)&lt;=$P$2),INDEX(MINVERSE($M$6:INDEX($M$6:$EF$125,$P$2,$P$2)),ROWS($M$131:AL137),COLUMNS($M$131:AL137)),0)</f>
        <v>-9.2110960990217396E-10</v>
      </c>
      <c r="AM137">
        <f t="array" ref="AM137">IF(AND(ROWS($M$131:AM137)&lt;=$P$2,COLUMNS($M$131:AM137)&lt;=$P$2),INDEX(MINVERSE($M$6:INDEX($M$6:$EF$125,$P$2,$P$2)),ROWS($M$131:AM137),COLUMNS($M$131:AM137)),0)</f>
        <v>-1.606212731548833E-9</v>
      </c>
      <c r="AN137">
        <f t="array" ref="AN137">IF(AND(ROWS($M$131:AN137)&lt;=$P$2,COLUMNS($M$131:AN137)&lt;=$P$2),INDEX(MINVERSE($M$6:INDEX($M$6:$EF$125,$P$2,$P$2)),ROWS($M$131:AN137),COLUMNS($M$131:AN137)),0)</f>
        <v>-1.6257817217621012E-9</v>
      </c>
      <c r="AO137">
        <f t="array" ref="AO137">IF(AND(ROWS($M$131:AO137)&lt;=$P$2,COLUMNS($M$131:AO137)&lt;=$P$2),INDEX(MINVERSE($M$6:INDEX($M$6:$EF$125,$P$2,$P$2)),ROWS($M$131:AO137),COLUMNS($M$131:AO137)),0)</f>
        <v>-1.262852006457134E-9</v>
      </c>
      <c r="AP137">
        <f t="array" ref="AP137">IF(AND(ROWS($M$131:AP137)&lt;=$P$2,COLUMNS($M$131:AP137)&lt;=$P$2),INDEX(MINVERSE($M$6:INDEX($M$6:$EF$125,$P$2,$P$2)),ROWS($M$131:AP137),COLUMNS($M$131:AP137)),0)</f>
        <v>-7.6518184416718214E-10</v>
      </c>
      <c r="AQ137">
        <f t="array" ref="AQ137">IF(AND(ROWS($M$131:AQ137)&lt;=$P$2,COLUMNS($M$131:AQ137)&lt;=$P$2),INDEX(MINVERSE($M$6:INDEX($M$6:$EF$125,$P$2,$P$2)),ROWS($M$131:AQ137),COLUMNS($M$131:AQ137)),0)</f>
        <v>-3.0375110700287953E-10</v>
      </c>
      <c r="AR137">
        <f t="array" ref="AR137">IF(AND(ROWS($M$131:AR137)&lt;=$P$2,COLUMNS($M$131:AR137)&lt;=$P$2),INDEX(MINVERSE($M$6:INDEX($M$6:$EF$125,$P$2,$P$2)),ROWS($M$131:AR137),COLUMNS($M$131:AR137)),0)</f>
        <v>3.2813328121273353E-11</v>
      </c>
      <c r="AS137">
        <f t="array" ref="AS137">IF(AND(ROWS($M$131:AS137)&lt;=$P$2,COLUMNS($M$131:AS137)&lt;=$P$2),INDEX(MINVERSE($M$6:INDEX($M$6:$EF$125,$P$2,$P$2)),ROWS($M$131:AS137),COLUMNS($M$131:AS137)),0)</f>
        <v>2.2233928500034224E-10</v>
      </c>
      <c r="AT137">
        <f t="array" ref="AT137">IF(AND(ROWS($M$131:AT137)&lt;=$P$2,COLUMNS($M$131:AT137)&lt;=$P$2),INDEX(MINVERSE($M$6:INDEX($M$6:$EF$125,$P$2,$P$2)),ROWS($M$131:AT137),COLUMNS($M$131:AT137)),0)</f>
        <v>2.848779149426534E-10</v>
      </c>
      <c r="AU137">
        <f t="array" ref="AU137">IF(AND(ROWS($M$131:AU137)&lt;=$P$2,COLUMNS($M$131:AU137)&lt;=$P$2),INDEX(MINVERSE($M$6:INDEX($M$6:$EF$125,$P$2,$P$2)),ROWS($M$131:AU137),COLUMNS($M$131:AU137)),0)</f>
        <v>2.5935498192028391E-10</v>
      </c>
      <c r="AV137">
        <f t="array" ref="AV137">IF(AND(ROWS($M$131:AV137)&lt;=$P$2,COLUMNS($M$131:AV137)&lt;=$P$2),INDEX(MINVERSE($M$6:INDEX($M$6:$EF$125,$P$2,$P$2)),ROWS($M$131:AV137),COLUMNS($M$131:AV137)),0)</f>
        <v>1.8612432502384E-10</v>
      </c>
      <c r="AW137">
        <f t="array" ref="AW137">IF(AND(ROWS($M$131:AW137)&lt;=$P$2,COLUMNS($M$131:AW137)&lt;=$P$2),INDEX(MINVERSE($M$6:INDEX($M$6:$EF$125,$P$2,$P$2)),ROWS($M$131:AW137),COLUMNS($M$131:AW137)),0)</f>
        <v>9.6962134635089769E-11</v>
      </c>
      <c r="AX137">
        <f t="array" ref="AX137">IF(AND(ROWS($M$131:AX137)&lt;=$P$2,COLUMNS($M$131:AX137)&lt;=$P$2),INDEX(MINVERSE($M$6:INDEX($M$6:$EF$125,$P$2,$P$2)),ROWS($M$131:AX137),COLUMNS($M$131:AX137)),0)</f>
        <v>1.1734454070370079E-11</v>
      </c>
      <c r="AY137">
        <f t="array" ref="AY137">IF(AND(ROWS($M$131:AY137)&lt;=$P$2,COLUMNS($M$131:AY137)&lt;=$P$2),INDEX(MINVERSE($M$6:INDEX($M$6:$EF$125,$P$2,$P$2)),ROWS($M$131:AY137),COLUMNS($M$131:AY137)),0)</f>
        <v>-6.0217810889466229E-11</v>
      </c>
      <c r="AZ137">
        <f t="array" ref="AZ137">IF(AND(ROWS($M$131:AZ137)&lt;=$P$2,COLUMNS($M$131:AZ137)&lt;=$P$2),INDEX(MINVERSE($M$6:INDEX($M$6:$EF$125,$P$2,$P$2)),ROWS($M$131:AZ137),COLUMNS($M$131:AZ137)),0)</f>
        <v>-1.1627380678100428E-10</v>
      </c>
      <c r="BA137">
        <f t="array" ref="BA137">IF(AND(ROWS($M$131:BA137)&lt;=$P$2,COLUMNS($M$131:BA137)&lt;=$P$2),INDEX(MINVERSE($M$6:INDEX($M$6:$EF$125,$P$2,$P$2)),ROWS($M$131:BA137),COLUMNS($M$131:BA137)),0)</f>
        <v>0</v>
      </c>
      <c r="BB137">
        <f t="array" ref="BB137">IF(AND(ROWS($M$131:BB137)&lt;=$P$2,COLUMNS($M$131:BB137)&lt;=$P$2),INDEX(MINVERSE($M$6:INDEX($M$6:$EF$125,$P$2,$P$2)),ROWS($M$131:BB137),COLUMNS($M$131:BB137)),0)</f>
        <v>0</v>
      </c>
      <c r="BC137">
        <f t="array" ref="BC137">IF(AND(ROWS($M$131:BC137)&lt;=$P$2,COLUMNS($M$131:BC137)&lt;=$P$2),INDEX(MINVERSE($M$6:INDEX($M$6:$EF$125,$P$2,$P$2)),ROWS($M$131:BC137),COLUMNS($M$131:BC137)),0)</f>
        <v>0</v>
      </c>
      <c r="BD137">
        <f t="array" ref="BD137">IF(AND(ROWS($M$131:BD137)&lt;=$P$2,COLUMNS($M$131:BD137)&lt;=$P$2),INDEX(MINVERSE($M$6:INDEX($M$6:$EF$125,$P$2,$P$2)),ROWS($M$131:BD137),COLUMNS($M$131:BD137)),0)</f>
        <v>0</v>
      </c>
      <c r="BE137">
        <f t="array" ref="BE137">IF(AND(ROWS($M$131:BE137)&lt;=$P$2,COLUMNS($M$131:BE137)&lt;=$P$2),INDEX(MINVERSE($M$6:INDEX($M$6:$EF$125,$P$2,$P$2)),ROWS($M$131:BE137),COLUMNS($M$131:BE137)),0)</f>
        <v>0</v>
      </c>
      <c r="BF137">
        <f t="array" ref="BF137">IF(AND(ROWS($M$131:BF137)&lt;=$P$2,COLUMNS($M$131:BF137)&lt;=$P$2),INDEX(MINVERSE($M$6:INDEX($M$6:$EF$125,$P$2,$P$2)),ROWS($M$131:BF137),COLUMNS($M$131:BF137)),0)</f>
        <v>0</v>
      </c>
      <c r="BG137">
        <f t="array" ref="BG137">IF(AND(ROWS($M$131:BG137)&lt;=$P$2,COLUMNS($M$131:BG137)&lt;=$P$2),INDEX(MINVERSE($M$6:INDEX($M$6:$EF$125,$P$2,$P$2)),ROWS($M$131:BG137),COLUMNS($M$131:BG137)),0)</f>
        <v>0</v>
      </c>
      <c r="BH137">
        <f t="array" ref="BH137">IF(AND(ROWS($M$131:BH137)&lt;=$P$2,COLUMNS($M$131:BH137)&lt;=$P$2),INDEX(MINVERSE($M$6:INDEX($M$6:$EF$125,$P$2,$P$2)),ROWS($M$131:BH137),COLUMNS($M$131:BH137)),0)</f>
        <v>0</v>
      </c>
      <c r="BI137">
        <f t="array" ref="BI137">IF(AND(ROWS($M$131:BI137)&lt;=$P$2,COLUMNS($M$131:BI137)&lt;=$P$2),INDEX(MINVERSE($M$6:INDEX($M$6:$EF$125,$P$2,$P$2)),ROWS($M$131:BI137),COLUMNS($M$131:BI137)),0)</f>
        <v>0</v>
      </c>
      <c r="BJ137">
        <f t="array" ref="BJ137">IF(AND(ROWS($M$131:BJ137)&lt;=$P$2,COLUMNS($M$131:BJ137)&lt;=$P$2),INDEX(MINVERSE($M$6:INDEX($M$6:$EF$125,$P$2,$P$2)),ROWS($M$131:BJ137),COLUMNS($M$131:BJ137)),0)</f>
        <v>0</v>
      </c>
      <c r="BK137">
        <f t="array" ref="BK137">IF(AND(ROWS($M$131:BK137)&lt;=$P$2,COLUMNS($M$131:BK137)&lt;=$P$2),INDEX(MINVERSE($M$6:INDEX($M$6:$EF$125,$P$2,$P$2)),ROWS($M$131:BK137),COLUMNS($M$131:BK137)),0)</f>
        <v>0</v>
      </c>
      <c r="BL137">
        <f t="array" ref="BL137">IF(AND(ROWS($M$131:BL137)&lt;=$P$2,COLUMNS($M$131:BL137)&lt;=$P$2),INDEX(MINVERSE($M$6:INDEX($M$6:$EF$125,$P$2,$P$2)),ROWS($M$131:BL137),COLUMNS($M$131:BL137)),0)</f>
        <v>0</v>
      </c>
      <c r="BM137">
        <f t="array" ref="BM137">IF(AND(ROWS($M$131:BM137)&lt;=$P$2,COLUMNS($M$131:BM137)&lt;=$P$2),INDEX(MINVERSE($M$6:INDEX($M$6:$EF$125,$P$2,$P$2)),ROWS($M$131:BM137),COLUMNS($M$131:BM137)),0)</f>
        <v>0</v>
      </c>
      <c r="BN137">
        <f t="array" ref="BN137">IF(AND(ROWS($M$131:BN137)&lt;=$P$2,COLUMNS($M$131:BN137)&lt;=$P$2),INDEX(MINVERSE($M$6:INDEX($M$6:$EF$125,$P$2,$P$2)),ROWS($M$131:BN137),COLUMNS($M$131:BN137)),0)</f>
        <v>0</v>
      </c>
      <c r="BO137">
        <f t="array" ref="BO137">IF(AND(ROWS($M$131:BO137)&lt;=$P$2,COLUMNS($M$131:BO137)&lt;=$P$2),INDEX(MINVERSE($M$6:INDEX($M$6:$EF$125,$P$2,$P$2)),ROWS($M$131:BO137),COLUMNS($M$131:BO137)),0)</f>
        <v>0</v>
      </c>
      <c r="BP137">
        <f t="array" ref="BP137">IF(AND(ROWS($M$131:BP137)&lt;=$P$2,COLUMNS($M$131:BP137)&lt;=$P$2),INDEX(MINVERSE($M$6:INDEX($M$6:$EF$125,$P$2,$P$2)),ROWS($M$131:BP137),COLUMNS($M$131:BP137)),0)</f>
        <v>0</v>
      </c>
      <c r="BQ137">
        <f t="array" ref="BQ137">IF(AND(ROWS($M$131:BQ137)&lt;=$P$2,COLUMNS($M$131:BQ137)&lt;=$P$2),INDEX(MINVERSE($M$6:INDEX($M$6:$EF$125,$P$2,$P$2)),ROWS($M$131:BQ137),COLUMNS($M$131:BQ137)),0)</f>
        <v>0</v>
      </c>
      <c r="BR137">
        <f t="array" ref="BR137">IF(AND(ROWS($M$131:BR137)&lt;=$P$2,COLUMNS($M$131:BR137)&lt;=$P$2),INDEX(MINVERSE($M$6:INDEX($M$6:$EF$125,$P$2,$P$2)),ROWS($M$131:BR137),COLUMNS($M$131:BR137)),0)</f>
        <v>0</v>
      </c>
      <c r="BS137">
        <f t="array" ref="BS137">IF(AND(ROWS($M$131:BS137)&lt;=$P$2,COLUMNS($M$131:BS137)&lt;=$P$2),INDEX(MINVERSE($M$6:INDEX($M$6:$EF$125,$P$2,$P$2)),ROWS($M$131:BS137),COLUMNS($M$131:BS137)),0)</f>
        <v>0</v>
      </c>
      <c r="BT137">
        <f t="array" ref="BT137">IF(AND(ROWS($M$131:BT137)&lt;=$P$2,COLUMNS($M$131:BT137)&lt;=$P$2),INDEX(MINVERSE($M$6:INDEX($M$6:$EF$125,$P$2,$P$2)),ROWS($M$131:BT137),COLUMNS($M$131:BT137)),0)</f>
        <v>0</v>
      </c>
      <c r="BU137">
        <f t="array" ref="BU137">IF(AND(ROWS($M$131:BU137)&lt;=$P$2,COLUMNS($M$131:BU137)&lt;=$P$2),INDEX(MINVERSE($M$6:INDEX($M$6:$EF$125,$P$2,$P$2)),ROWS($M$131:BU137),COLUMNS($M$131:BU137)),0)</f>
        <v>0</v>
      </c>
      <c r="BV137">
        <f t="array" ref="BV137">IF(AND(ROWS($M$131:BV137)&lt;=$P$2,COLUMNS($M$131:BV137)&lt;=$P$2),INDEX(MINVERSE($M$6:INDEX($M$6:$EF$125,$P$2,$P$2)),ROWS($M$131:BV137),COLUMNS($M$131:BV137)),0)</f>
        <v>0</v>
      </c>
      <c r="BW137">
        <f t="array" ref="BW137">IF(AND(ROWS($M$131:BW137)&lt;=$P$2,COLUMNS($M$131:BW137)&lt;=$P$2),INDEX(MINVERSE($M$6:INDEX($M$6:$EF$125,$P$2,$P$2)),ROWS($M$131:BW137),COLUMNS($M$131:BW137)),0)</f>
        <v>0</v>
      </c>
      <c r="BX137">
        <f t="array" ref="BX137">IF(AND(ROWS($M$131:BX137)&lt;=$P$2,COLUMNS($M$131:BX137)&lt;=$P$2),INDEX(MINVERSE($M$6:INDEX($M$6:$EF$125,$P$2,$P$2)),ROWS($M$131:BX137),COLUMNS($M$131:BX137)),0)</f>
        <v>0</v>
      </c>
      <c r="BY137">
        <f t="array" ref="BY137">IF(AND(ROWS($M$131:BY137)&lt;=$P$2,COLUMNS($M$131:BY137)&lt;=$P$2),INDEX(MINVERSE($M$6:INDEX($M$6:$EF$125,$P$2,$P$2)),ROWS($M$131:BY137),COLUMNS($M$131:BY137)),0)</f>
        <v>0</v>
      </c>
      <c r="BZ137">
        <f t="array" ref="BZ137">IF(AND(ROWS($M$131:BZ137)&lt;=$P$2,COLUMNS($M$131:BZ137)&lt;=$P$2),INDEX(MINVERSE($M$6:INDEX($M$6:$EF$125,$P$2,$P$2)),ROWS($M$131:BZ137),COLUMNS($M$131:BZ137)),0)</f>
        <v>0</v>
      </c>
      <c r="CA137">
        <f t="array" ref="CA137">IF(AND(ROWS($M$131:CA137)&lt;=$P$2,COLUMNS($M$131:CA137)&lt;=$P$2),INDEX(MINVERSE($M$6:INDEX($M$6:$EF$125,$P$2,$P$2)),ROWS($M$131:CA137),COLUMNS($M$131:CA137)),0)</f>
        <v>0</v>
      </c>
      <c r="CB137">
        <f t="array" ref="CB137">IF(AND(ROWS($M$131:CB137)&lt;=$P$2,COLUMNS($M$131:CB137)&lt;=$P$2),INDEX(MINVERSE($M$6:INDEX($M$6:$EF$125,$P$2,$P$2)),ROWS($M$131:CB137),COLUMNS($M$131:CB137)),0)</f>
        <v>0</v>
      </c>
      <c r="CC137">
        <f t="array" ref="CC137">IF(AND(ROWS($M$131:CC137)&lt;=$P$2,COLUMNS($M$131:CC137)&lt;=$P$2),INDEX(MINVERSE($M$6:INDEX($M$6:$EF$125,$P$2,$P$2)),ROWS($M$131:CC137),COLUMNS($M$131:CC137)),0)</f>
        <v>0</v>
      </c>
      <c r="CD137">
        <f t="array" ref="CD137">IF(AND(ROWS($M$131:CD137)&lt;=$P$2,COLUMNS($M$131:CD137)&lt;=$P$2),INDEX(MINVERSE($M$6:INDEX($M$6:$EF$125,$P$2,$P$2)),ROWS($M$131:CD137),COLUMNS($M$131:CD137)),0)</f>
        <v>0</v>
      </c>
      <c r="CE137">
        <f t="array" ref="CE137">IF(AND(ROWS($M$131:CE137)&lt;=$P$2,COLUMNS($M$131:CE137)&lt;=$P$2),INDEX(MINVERSE($M$6:INDEX($M$6:$EF$125,$P$2,$P$2)),ROWS($M$131:CE137),COLUMNS($M$131:CE137)),0)</f>
        <v>0</v>
      </c>
      <c r="CF137">
        <f t="array" ref="CF137">IF(AND(ROWS($M$131:CF137)&lt;=$P$2,COLUMNS($M$131:CF137)&lt;=$P$2),INDEX(MINVERSE($M$6:INDEX($M$6:$EF$125,$P$2,$P$2)),ROWS($M$131:CF137),COLUMNS($M$131:CF137)),0)</f>
        <v>0</v>
      </c>
      <c r="CG137">
        <f t="array" ref="CG137">IF(AND(ROWS($M$131:CG137)&lt;=$P$2,COLUMNS($M$131:CG137)&lt;=$P$2),INDEX(MINVERSE($M$6:INDEX($M$6:$EF$125,$P$2,$P$2)),ROWS($M$131:CG137),COLUMNS($M$131:CG137)),0)</f>
        <v>0</v>
      </c>
      <c r="CH137">
        <f t="array" ref="CH137">IF(AND(ROWS($M$131:CH137)&lt;=$P$2,COLUMNS($M$131:CH137)&lt;=$P$2),INDEX(MINVERSE($M$6:INDEX($M$6:$EF$125,$P$2,$P$2)),ROWS($M$131:CH137),COLUMNS($M$131:CH137)),0)</f>
        <v>0</v>
      </c>
      <c r="CI137">
        <f t="array" ref="CI137">IF(AND(ROWS($M$131:CI137)&lt;=$P$2,COLUMNS($M$131:CI137)&lt;=$P$2),INDEX(MINVERSE($M$6:INDEX($M$6:$EF$125,$P$2,$P$2)),ROWS($M$131:CI137),COLUMNS($M$131:CI137)),0)</f>
        <v>0</v>
      </c>
      <c r="CJ137">
        <f t="array" ref="CJ137">IF(AND(ROWS($M$131:CJ137)&lt;=$P$2,COLUMNS($M$131:CJ137)&lt;=$P$2),INDEX(MINVERSE($M$6:INDEX($M$6:$EF$125,$P$2,$P$2)),ROWS($M$131:CJ137),COLUMNS($M$131:CJ137)),0)</f>
        <v>0</v>
      </c>
      <c r="CK137">
        <f t="array" ref="CK137">IF(AND(ROWS($M$131:CK137)&lt;=$P$2,COLUMNS($M$131:CK137)&lt;=$P$2),INDEX(MINVERSE($M$6:INDEX($M$6:$EF$125,$P$2,$P$2)),ROWS($M$131:CK137),COLUMNS($M$131:CK137)),0)</f>
        <v>0</v>
      </c>
      <c r="CL137">
        <f t="array" ref="CL137">IF(AND(ROWS($M$131:CL137)&lt;=$P$2,COLUMNS($M$131:CL137)&lt;=$P$2),INDEX(MINVERSE($M$6:INDEX($M$6:$EF$125,$P$2,$P$2)),ROWS($M$131:CL137),COLUMNS($M$131:CL137)),0)</f>
        <v>0</v>
      </c>
      <c r="CM137">
        <f t="array" ref="CM137">IF(AND(ROWS($M$131:CM137)&lt;=$P$2,COLUMNS($M$131:CM137)&lt;=$P$2),INDEX(MINVERSE($M$6:INDEX($M$6:$EF$125,$P$2,$P$2)),ROWS($M$131:CM137),COLUMNS($M$131:CM137)),0)</f>
        <v>0</v>
      </c>
      <c r="CN137">
        <f t="array" ref="CN137">IF(AND(ROWS($M$131:CN137)&lt;=$P$2,COLUMNS($M$131:CN137)&lt;=$P$2),INDEX(MINVERSE($M$6:INDEX($M$6:$EF$125,$P$2,$P$2)),ROWS($M$131:CN137),COLUMNS($M$131:CN137)),0)</f>
        <v>0</v>
      </c>
      <c r="CO137">
        <f t="array" ref="CO137">IF(AND(ROWS($M$131:CO137)&lt;=$P$2,COLUMNS($M$131:CO137)&lt;=$P$2),INDEX(MINVERSE($M$6:INDEX($M$6:$EF$125,$P$2,$P$2)),ROWS($M$131:CO137),COLUMNS($M$131:CO137)),0)</f>
        <v>0</v>
      </c>
      <c r="CP137">
        <f t="array" ref="CP137">IF(AND(ROWS($M$131:CP137)&lt;=$P$2,COLUMNS($M$131:CP137)&lt;=$P$2),INDEX(MINVERSE($M$6:INDEX($M$6:$EF$125,$P$2,$P$2)),ROWS($M$131:CP137),COLUMNS($M$131:CP137)),0)</f>
        <v>0</v>
      </c>
      <c r="CQ137">
        <f t="array" ref="CQ137">IF(AND(ROWS($M$131:CQ137)&lt;=$P$2,COLUMNS($M$131:CQ137)&lt;=$P$2),INDEX(MINVERSE($M$6:INDEX($M$6:$EF$125,$P$2,$P$2)),ROWS($M$131:CQ137),COLUMNS($M$131:CQ137)),0)</f>
        <v>0</v>
      </c>
      <c r="CR137">
        <f t="array" ref="CR137">IF(AND(ROWS($M$131:CR137)&lt;=$P$2,COLUMNS($M$131:CR137)&lt;=$P$2),INDEX(MINVERSE($M$6:INDEX($M$6:$EF$125,$P$2,$P$2)),ROWS($M$131:CR137),COLUMNS($M$131:CR137)),0)</f>
        <v>0</v>
      </c>
      <c r="CS137">
        <f t="array" ref="CS137">IF(AND(ROWS($M$131:CS137)&lt;=$P$2,COLUMNS($M$131:CS137)&lt;=$P$2),INDEX(MINVERSE($M$6:INDEX($M$6:$EF$125,$P$2,$P$2)),ROWS($M$131:CS137),COLUMNS($M$131:CS137)),0)</f>
        <v>0</v>
      </c>
      <c r="CT137">
        <f t="array" ref="CT137">IF(AND(ROWS($M$131:CT137)&lt;=$P$2,COLUMNS($M$131:CT137)&lt;=$P$2),INDEX(MINVERSE($M$6:INDEX($M$6:$EF$125,$P$2,$P$2)),ROWS($M$131:CT137),COLUMNS($M$131:CT137)),0)</f>
        <v>0</v>
      </c>
      <c r="CU137">
        <f t="array" ref="CU137">IF(AND(ROWS($M$131:CU137)&lt;=$P$2,COLUMNS($M$131:CU137)&lt;=$P$2),INDEX(MINVERSE($M$6:INDEX($M$6:$EF$125,$P$2,$P$2)),ROWS($M$131:CU137),COLUMNS($M$131:CU137)),0)</f>
        <v>0</v>
      </c>
      <c r="CV137">
        <f t="array" ref="CV137">IF(AND(ROWS($M$131:CV137)&lt;=$P$2,COLUMNS($M$131:CV137)&lt;=$P$2),INDEX(MINVERSE($M$6:INDEX($M$6:$EF$125,$P$2,$P$2)),ROWS($M$131:CV137),COLUMNS($M$131:CV137)),0)</f>
        <v>0</v>
      </c>
      <c r="CW137">
        <f t="array" ref="CW137">IF(AND(ROWS($M$131:CW137)&lt;=$P$2,COLUMNS($M$131:CW137)&lt;=$P$2),INDEX(MINVERSE($M$6:INDEX($M$6:$EF$125,$P$2,$P$2)),ROWS($M$131:CW137),COLUMNS($M$131:CW137)),0)</f>
        <v>0</v>
      </c>
      <c r="CX137">
        <f t="array" ref="CX137">IF(AND(ROWS($M$131:CX137)&lt;=$P$2,COLUMNS($M$131:CX137)&lt;=$P$2),INDEX(MINVERSE($M$6:INDEX($M$6:$EF$125,$P$2,$P$2)),ROWS($M$131:CX137),COLUMNS($M$131:CX137)),0)</f>
        <v>0</v>
      </c>
      <c r="CY137">
        <f t="array" ref="CY137">IF(AND(ROWS($M$131:CY137)&lt;=$P$2,COLUMNS($M$131:CY137)&lt;=$P$2),INDEX(MINVERSE($M$6:INDEX($M$6:$EF$125,$P$2,$P$2)),ROWS($M$131:CY137),COLUMNS($M$131:CY137)),0)</f>
        <v>0</v>
      </c>
      <c r="CZ137">
        <f t="array" ref="CZ137">IF(AND(ROWS($M$131:CZ137)&lt;=$P$2,COLUMNS($M$131:CZ137)&lt;=$P$2),INDEX(MINVERSE($M$6:INDEX($M$6:$EF$125,$P$2,$P$2)),ROWS($M$131:CZ137),COLUMNS($M$131:CZ137)),0)</f>
        <v>0</v>
      </c>
      <c r="DA137">
        <f t="array" ref="DA137">IF(AND(ROWS($M$131:DA137)&lt;=$P$2,COLUMNS($M$131:DA137)&lt;=$P$2),INDEX(MINVERSE($M$6:INDEX($M$6:$EF$125,$P$2,$P$2)),ROWS($M$131:DA137),COLUMNS($M$131:DA137)),0)</f>
        <v>0</v>
      </c>
      <c r="DB137">
        <f t="array" ref="DB137">IF(AND(ROWS($M$131:DB137)&lt;=$P$2,COLUMNS($M$131:DB137)&lt;=$P$2),INDEX(MINVERSE($M$6:INDEX($M$6:$EF$125,$P$2,$P$2)),ROWS($M$131:DB137),COLUMNS($M$131:DB137)),0)</f>
        <v>0</v>
      </c>
      <c r="DC137">
        <f t="array" ref="DC137">IF(AND(ROWS($M$131:DC137)&lt;=$P$2,COLUMNS($M$131:DC137)&lt;=$P$2),INDEX(MINVERSE($M$6:INDEX($M$6:$EF$125,$P$2,$P$2)),ROWS($M$131:DC137),COLUMNS($M$131:DC137)),0)</f>
        <v>0</v>
      </c>
      <c r="DD137">
        <f t="array" ref="DD137">IF(AND(ROWS($M$131:DD137)&lt;=$P$2,COLUMNS($M$131:DD137)&lt;=$P$2),INDEX(MINVERSE($M$6:INDEX($M$6:$EF$125,$P$2,$P$2)),ROWS($M$131:DD137),COLUMNS($M$131:DD137)),0)</f>
        <v>0</v>
      </c>
      <c r="DE137">
        <f t="array" ref="DE137">IF(AND(ROWS($M$131:DE137)&lt;=$P$2,COLUMNS($M$131:DE137)&lt;=$P$2),INDEX(MINVERSE($M$6:INDEX($M$6:$EF$125,$P$2,$P$2)),ROWS($M$131:DE137),COLUMNS($M$131:DE137)),0)</f>
        <v>0</v>
      </c>
      <c r="DF137">
        <f t="array" ref="DF137">IF(AND(ROWS($M$131:DF137)&lt;=$P$2,COLUMNS($M$131:DF137)&lt;=$P$2),INDEX(MINVERSE($M$6:INDEX($M$6:$EF$125,$P$2,$P$2)),ROWS($M$131:DF137),COLUMNS($M$131:DF137)),0)</f>
        <v>0</v>
      </c>
      <c r="DG137">
        <f t="array" ref="DG137">IF(AND(ROWS($M$131:DG137)&lt;=$P$2,COLUMNS($M$131:DG137)&lt;=$P$2),INDEX(MINVERSE($M$6:INDEX($M$6:$EF$125,$P$2,$P$2)),ROWS($M$131:DG137),COLUMNS($M$131:DG137)),0)</f>
        <v>0</v>
      </c>
      <c r="DH137">
        <f t="array" ref="DH137">IF(AND(ROWS($M$131:DH137)&lt;=$P$2,COLUMNS($M$131:DH137)&lt;=$P$2),INDEX(MINVERSE($M$6:INDEX($M$6:$EF$125,$P$2,$P$2)),ROWS($M$131:DH137),COLUMNS($M$131:DH137)),0)</f>
        <v>0</v>
      </c>
      <c r="DI137">
        <f t="array" ref="DI137">IF(AND(ROWS($M$131:DI137)&lt;=$P$2,COLUMNS($M$131:DI137)&lt;=$P$2),INDEX(MINVERSE($M$6:INDEX($M$6:$EF$125,$P$2,$P$2)),ROWS($M$131:DI137),COLUMNS($M$131:DI137)),0)</f>
        <v>0</v>
      </c>
      <c r="DJ137">
        <f t="array" ref="DJ137">IF(AND(ROWS($M$131:DJ137)&lt;=$P$2,COLUMNS($M$131:DJ137)&lt;=$P$2),INDEX(MINVERSE($M$6:INDEX($M$6:$EF$125,$P$2,$P$2)),ROWS($M$131:DJ137),COLUMNS($M$131:DJ137)),0)</f>
        <v>0</v>
      </c>
      <c r="DK137">
        <f t="array" ref="DK137">IF(AND(ROWS($M$131:DK137)&lt;=$P$2,COLUMNS($M$131:DK137)&lt;=$P$2),INDEX(MINVERSE($M$6:INDEX($M$6:$EF$125,$P$2,$P$2)),ROWS($M$131:DK137),COLUMNS($M$131:DK137)),0)</f>
        <v>0</v>
      </c>
      <c r="DL137">
        <f t="array" ref="DL137">IF(AND(ROWS($M$131:DL137)&lt;=$P$2,COLUMNS($M$131:DL137)&lt;=$P$2),INDEX(MINVERSE($M$6:INDEX($M$6:$EF$125,$P$2,$P$2)),ROWS($M$131:DL137),COLUMNS($M$131:DL137)),0)</f>
        <v>0</v>
      </c>
      <c r="DM137">
        <f t="array" ref="DM137">IF(AND(ROWS($M$131:DM137)&lt;=$P$2,COLUMNS($M$131:DM137)&lt;=$P$2),INDEX(MINVERSE($M$6:INDEX($M$6:$EF$125,$P$2,$P$2)),ROWS($M$131:DM137),COLUMNS($M$131:DM137)),0)</f>
        <v>0</v>
      </c>
      <c r="DN137">
        <f t="array" ref="DN137">IF(AND(ROWS($M$131:DN137)&lt;=$P$2,COLUMNS($M$131:DN137)&lt;=$P$2),INDEX(MINVERSE($M$6:INDEX($M$6:$EF$125,$P$2,$P$2)),ROWS($M$131:DN137),COLUMNS($M$131:DN137)),0)</f>
        <v>0</v>
      </c>
      <c r="DO137">
        <f t="array" ref="DO137">IF(AND(ROWS($M$131:DO137)&lt;=$P$2,COLUMNS($M$131:DO137)&lt;=$P$2),INDEX(MINVERSE($M$6:INDEX($M$6:$EF$125,$P$2,$P$2)),ROWS($M$131:DO137),COLUMNS($M$131:DO137)),0)</f>
        <v>0</v>
      </c>
      <c r="DP137">
        <f t="array" ref="DP137">IF(AND(ROWS($M$131:DP137)&lt;=$P$2,COLUMNS($M$131:DP137)&lt;=$P$2),INDEX(MINVERSE($M$6:INDEX($M$6:$EF$125,$P$2,$P$2)),ROWS($M$131:DP137),COLUMNS($M$131:DP137)),0)</f>
        <v>0</v>
      </c>
      <c r="DQ137">
        <f t="array" ref="DQ137">IF(AND(ROWS($M$131:DQ137)&lt;=$P$2,COLUMNS($M$131:DQ137)&lt;=$P$2),INDEX(MINVERSE($M$6:INDEX($M$6:$EF$125,$P$2,$P$2)),ROWS($M$131:DQ137),COLUMNS($M$131:DQ137)),0)</f>
        <v>0</v>
      </c>
      <c r="DR137">
        <f t="array" ref="DR137">IF(AND(ROWS($M$131:DR137)&lt;=$P$2,COLUMNS($M$131:DR137)&lt;=$P$2),INDEX(MINVERSE($M$6:INDEX($M$6:$EF$125,$P$2,$P$2)),ROWS($M$131:DR137),COLUMNS($M$131:DR137)),0)</f>
        <v>0</v>
      </c>
      <c r="DS137">
        <f t="array" ref="DS137">IF(AND(ROWS($M$131:DS137)&lt;=$P$2,COLUMNS($M$131:DS137)&lt;=$P$2),INDEX(MINVERSE($M$6:INDEX($M$6:$EF$125,$P$2,$P$2)),ROWS($M$131:DS137),COLUMNS($M$131:DS137)),0)</f>
        <v>0</v>
      </c>
      <c r="DT137">
        <f t="array" ref="DT137">IF(AND(ROWS($M$131:DT137)&lt;=$P$2,COLUMNS($M$131:DT137)&lt;=$P$2),INDEX(MINVERSE($M$6:INDEX($M$6:$EF$125,$P$2,$P$2)),ROWS($M$131:DT137),COLUMNS($M$131:DT137)),0)</f>
        <v>0</v>
      </c>
      <c r="DU137">
        <f t="array" ref="DU137">IF(AND(ROWS($M$131:DU137)&lt;=$P$2,COLUMNS($M$131:DU137)&lt;=$P$2),INDEX(MINVERSE($M$6:INDEX($M$6:$EF$125,$P$2,$P$2)),ROWS($M$131:DU137),COLUMNS($M$131:DU137)),0)</f>
        <v>0</v>
      </c>
      <c r="DV137">
        <f t="array" ref="DV137">IF(AND(ROWS($M$131:DV137)&lt;=$P$2,COLUMNS($M$131:DV137)&lt;=$P$2),INDEX(MINVERSE($M$6:INDEX($M$6:$EF$125,$P$2,$P$2)),ROWS($M$131:DV137),COLUMNS($M$131:DV137)),0)</f>
        <v>0</v>
      </c>
      <c r="DW137">
        <f t="array" ref="DW137">IF(AND(ROWS($M$131:DW137)&lt;=$P$2,COLUMNS($M$131:DW137)&lt;=$P$2),INDEX(MINVERSE($M$6:INDEX($M$6:$EF$125,$P$2,$P$2)),ROWS($M$131:DW137),COLUMNS($M$131:DW137)),0)</f>
        <v>0</v>
      </c>
      <c r="DX137">
        <f t="array" ref="DX137">IF(AND(ROWS($M$131:DX137)&lt;=$P$2,COLUMNS($M$131:DX137)&lt;=$P$2),INDEX(MINVERSE($M$6:INDEX($M$6:$EF$125,$P$2,$P$2)),ROWS($M$131:DX137),COLUMNS($M$131:DX137)),0)</f>
        <v>0</v>
      </c>
      <c r="DY137">
        <f t="array" ref="DY137">IF(AND(ROWS($M$131:DY137)&lt;=$P$2,COLUMNS($M$131:DY137)&lt;=$P$2),INDEX(MINVERSE($M$6:INDEX($M$6:$EF$125,$P$2,$P$2)),ROWS($M$131:DY137),COLUMNS($M$131:DY137)),0)</f>
        <v>0</v>
      </c>
      <c r="DZ137">
        <f t="array" ref="DZ137">IF(AND(ROWS($M$131:DZ137)&lt;=$P$2,COLUMNS($M$131:DZ137)&lt;=$P$2),INDEX(MINVERSE($M$6:INDEX($M$6:$EF$125,$P$2,$P$2)),ROWS($M$131:DZ137),COLUMNS($M$131:DZ137)),0)</f>
        <v>0</v>
      </c>
      <c r="EA137">
        <f t="array" ref="EA137">IF(AND(ROWS($M$131:EA137)&lt;=$P$2,COLUMNS($M$131:EA137)&lt;=$P$2),INDEX(MINVERSE($M$6:INDEX($M$6:$EF$125,$P$2,$P$2)),ROWS($M$131:EA137),COLUMNS($M$131:EA137)),0)</f>
        <v>0</v>
      </c>
      <c r="EB137">
        <f t="array" ref="EB137">IF(AND(ROWS($M$131:EB137)&lt;=$P$2,COLUMNS($M$131:EB137)&lt;=$P$2),INDEX(MINVERSE($M$6:INDEX($M$6:$EF$125,$P$2,$P$2)),ROWS($M$131:EB137),COLUMNS($M$131:EB137)),0)</f>
        <v>0</v>
      </c>
    </row>
    <row r="138" spans="12:132" ht="15">
      <c r="L138" s="10">
        <v>8</v>
      </c>
      <c r="M138">
        <f t="array" ref="M138">IF(AND(ROWS($M$131:M138)&lt;=$P$2,COLUMNS($M$131:M138)&lt;=$P$2),INDEX(MINVERSE($M$6:INDEX($M$6:$EF$125,$P$2,$P$2)),ROWS($M$131:M138),COLUMNS($M$131:M138)),0)</f>
        <v>-1.2384419941481005E-7</v>
      </c>
      <c r="N138">
        <f t="array" ref="N138">IF(AND(ROWS($M$131:N138)&lt;=$P$2,COLUMNS($M$131:N138)&lt;=$P$2),INDEX(MINVERSE($M$6:INDEX($M$6:$EF$125,$P$2,$P$2)),ROWS($M$131:N138),COLUMNS($M$131:N138)),0)</f>
        <v>-7.2243922112819524E-8</v>
      </c>
      <c r="O138">
        <f t="array" ref="O138">IF(AND(ROWS($M$131:O138)&lt;=$P$2,COLUMNS($M$131:O138)&lt;=$P$2),INDEX(MINVERSE($M$6:INDEX($M$6:$EF$125,$P$2,$P$2)),ROWS($M$131:O138),COLUMNS($M$131:O138)),0)</f>
        <v>2.5154808383212367E-8</v>
      </c>
      <c r="P138">
        <f t="array" ref="P138">IF(AND(ROWS($M$131:P138)&lt;=$P$2,COLUMNS($M$131:P138)&lt;=$P$2),INDEX(MINVERSE($M$6:INDEX($M$6:$EF$125,$P$2,$P$2)),ROWS($M$131:P138),COLUMNS($M$131:P138)),0)</f>
        <v>1.6484097991648802E-7</v>
      </c>
      <c r="Q138">
        <f t="array" ref="Q138">IF(AND(ROWS($M$131:Q138)&lt;=$P$2,COLUMNS($M$131:Q138)&lt;=$P$2),INDEX(MINVERSE($M$6:INDEX($M$6:$EF$125,$P$2,$P$2)),ROWS($M$131:Q138),COLUMNS($M$131:Q138)),0)</f>
        <v>3.342343428623298E-7</v>
      </c>
      <c r="R138">
        <f t="array" ref="R138">IF(AND(ROWS($M$131:R138)&lt;=$P$2,COLUMNS($M$131:R138)&lt;=$P$2),INDEX(MINVERSE($M$6:INDEX($M$6:$EF$125,$P$2,$P$2)),ROWS($M$131:R138),COLUMNS($M$131:R138)),0)</f>
        <v>5.0684620646402505E-7</v>
      </c>
      <c r="S138">
        <f t="array" ref="S138">IF(AND(ROWS($M$131:S138)&lt;=$P$2,COLUMNS($M$131:S138)&lt;=$P$2),INDEX(MINVERSE($M$6:INDEX($M$6:$EF$125,$P$2,$P$2)),ROWS($M$131:S138),COLUMNS($M$131:S138)),0)</f>
        <v>6.4210742398851285E-7</v>
      </c>
      <c r="T138">
        <f t="array" ref="T138">IF(AND(ROWS($M$131:T138)&lt;=$P$2,COLUMNS($M$131:T138)&lt;=$P$2),INDEX(MINVERSE($M$6:INDEX($M$6:$EF$125,$P$2,$P$2)),ROWS($M$131:T138),COLUMNS($M$131:T138)),0)</f>
        <v>6.9452808375277713E-7</v>
      </c>
      <c r="U138">
        <f t="array" ref="U138">IF(AND(ROWS($M$131:U138)&lt;=$P$2,COLUMNS($M$131:U138)&lt;=$P$2),INDEX(MINVERSE($M$6:INDEX($M$6:$EF$125,$P$2,$P$2)),ROWS($M$131:U138),COLUMNS($M$131:U138)),0)</f>
        <v>6.3666226302856014E-7</v>
      </c>
      <c r="V138">
        <f t="array" ref="V138">IF(AND(ROWS($M$131:V138)&lt;=$P$2,COLUMNS($M$131:V138)&lt;=$P$2),INDEX(MINVERSE($M$6:INDEX($M$6:$EF$125,$P$2,$P$2)),ROWS($M$131:V138),COLUMNS($M$131:V138)),0)</f>
        <v>4.9944152000714164E-7</v>
      </c>
      <c r="W138">
        <f t="array" ref="W138">IF(AND(ROWS($M$131:W138)&lt;=$P$2,COLUMNS($M$131:W138)&lt;=$P$2),INDEX(MINVERSE($M$6:INDEX($M$6:$EF$125,$P$2,$P$2)),ROWS($M$131:W138),COLUMNS($M$131:W138)),0)</f>
        <v>3.3121347515067829E-7</v>
      </c>
      <c r="X138">
        <f t="array" ref="X138">IF(AND(ROWS($M$131:X138)&lt;=$P$2,COLUMNS($M$131:X138)&lt;=$P$2),INDEX(MINVERSE($M$6:INDEX($M$6:$EF$125,$P$2,$P$2)),ROWS($M$131:X138),COLUMNS($M$131:X138)),0)</f>
        <v>1.7398809827866025E-7</v>
      </c>
      <c r="Y138">
        <f t="array" ref="Y138">IF(AND(ROWS($M$131:Y138)&lt;=$P$2,COLUMNS($M$131:Y138)&lt;=$P$2),INDEX(MINVERSE($M$6:INDEX($M$6:$EF$125,$P$2,$P$2)),ROWS($M$131:Y138),COLUMNS($M$131:Y138)),0)</f>
        <v>5.3400803896213516E-8</v>
      </c>
      <c r="Z138">
        <f t="array" ref="Z138">IF(AND(ROWS($M$131:Z138)&lt;=$P$2,COLUMNS($M$131:Z138)&lt;=$P$2),INDEX(MINVERSE($M$6:INDEX($M$6:$EF$125,$P$2,$P$2)),ROWS($M$131:Z138),COLUMNS($M$131:Z138)),0)</f>
        <v>-2.2004466978316734E-8</v>
      </c>
      <c r="AA138">
        <f t="array" ref="AA138">IF(AND(ROWS($M$131:AA138)&lt;=$P$2,COLUMNS($M$131:AA138)&lt;=$P$2),INDEX(MINVERSE($M$6:INDEX($M$6:$EF$125,$P$2,$P$2)),ROWS($M$131:AA138),COLUMNS($M$131:AA138)),0)</f>
        <v>-5.6456388484014522E-8</v>
      </c>
      <c r="AB138">
        <f t="array" ref="AB138">IF(AND(ROWS($M$131:AB138)&lt;=$P$2,COLUMNS($M$131:AB138)&lt;=$P$2),INDEX(MINVERSE($M$6:INDEX($M$6:$EF$125,$P$2,$P$2)),ROWS($M$131:AB138),COLUMNS($M$131:AB138)),0)</f>
        <v>-6.1032851705762347E-8</v>
      </c>
      <c r="AC138">
        <f t="array" ref="AC138">IF(AND(ROWS($M$131:AC138)&lt;=$P$2,COLUMNS($M$131:AC138)&lt;=$P$2),INDEX(MINVERSE($M$6:INDEX($M$6:$EF$125,$P$2,$P$2)),ROWS($M$131:AC138),COLUMNS($M$131:AC138)),0)</f>
        <v>-4.8421906309996805E-8</v>
      </c>
      <c r="AD138">
        <f t="array" ref="AD138">IF(AND(ROWS($M$131:AD138)&lt;=$P$2,COLUMNS($M$131:AD138)&lt;=$P$2),INDEX(MINVERSE($M$6:INDEX($M$6:$EF$125,$P$2,$P$2)),ROWS($M$131:AD138),COLUMNS($M$131:AD138)),0)</f>
        <v>-2.9474511876469113E-8</v>
      </c>
      <c r="AE138">
        <f t="array" ref="AE138">IF(AND(ROWS($M$131:AE138)&lt;=$P$2,COLUMNS($M$131:AE138)&lt;=$P$2),INDEX(MINVERSE($M$6:INDEX($M$6:$EF$125,$P$2,$P$2)),ROWS($M$131:AE138),COLUMNS($M$131:AE138)),0)</f>
        <v>-1.1606579204856446E-8</v>
      </c>
      <c r="AF138">
        <f t="array" ref="AF138">IF(AND(ROWS($M$131:AF138)&lt;=$P$2,COLUMNS($M$131:AF138)&lt;=$P$2),INDEX(MINVERSE($M$6:INDEX($M$6:$EF$125,$P$2,$P$2)),ROWS($M$131:AF138),COLUMNS($M$131:AF138)),0)</f>
        <v>1.3470608591065378E-9</v>
      </c>
      <c r="AG138">
        <f t="array" ref="AG138">IF(AND(ROWS($M$131:AG138)&lt;=$P$2,COLUMNS($M$131:AG138)&lt;=$P$2),INDEX(MINVERSE($M$6:INDEX($M$6:$EF$125,$P$2,$P$2)),ROWS($M$131:AG138),COLUMNS($M$131:AG138)),0)</f>
        <v>8.4229652333488262E-9</v>
      </c>
      <c r="AH138">
        <f t="array" ref="AH138">IF(AND(ROWS($M$131:AH138)&lt;=$P$2,COLUMNS($M$131:AH138)&lt;=$P$2),INDEX(MINVERSE($M$6:INDEX($M$6:$EF$125,$P$2,$P$2)),ROWS($M$131:AH138),COLUMNS($M$131:AH138)),0)</f>
        <v>1.048306895884966E-8</v>
      </c>
      <c r="AI138">
        <f t="array" ref="AI138">IF(AND(ROWS($M$131:AI138)&lt;=$P$2,COLUMNS($M$131:AI138)&lt;=$P$2),INDEX(MINVERSE($M$6:INDEX($M$6:$EF$125,$P$2,$P$2)),ROWS($M$131:AI138),COLUMNS($M$131:AI138)),0)</f>
        <v>9.2077134877453557E-9</v>
      </c>
      <c r="AJ138">
        <f t="array" ref="AJ138">IF(AND(ROWS($M$131:AJ138)&lt;=$P$2,COLUMNS($M$131:AJ138)&lt;=$P$2),INDEX(MINVERSE($M$6:INDEX($M$6:$EF$125,$P$2,$P$2)),ROWS($M$131:AJ138),COLUMNS($M$131:AJ138)),0)</f>
        <v>6.3372278650848343E-9</v>
      </c>
      <c r="AK138">
        <f t="array" ref="AK138">IF(AND(ROWS($M$131:AK138)&lt;=$P$2,COLUMNS($M$131:AK138)&lt;=$P$2),INDEX(MINVERSE($M$6:INDEX($M$6:$EF$125,$P$2,$P$2)),ROWS($M$131:AK138),COLUMNS($M$131:AK138)),0)</f>
        <v>3.2315144993155452E-9</v>
      </c>
      <c r="AL138">
        <f t="array" ref="AL138">IF(AND(ROWS($M$131:AL138)&lt;=$P$2,COLUMNS($M$131:AL138)&lt;=$P$2),INDEX(MINVERSE($M$6:INDEX($M$6:$EF$125,$P$2,$P$2)),ROWS($M$131:AL138),COLUMNS($M$131:AL138)),0)</f>
        <v>7.141525981760176E-10</v>
      </c>
      <c r="AM138">
        <f t="array" ref="AM138">IF(AND(ROWS($M$131:AM138)&lt;=$P$2,COLUMNS($M$131:AM138)&lt;=$P$2),INDEX(MINVERSE($M$6:INDEX($M$6:$EF$125,$P$2,$P$2)),ROWS($M$131:AM138),COLUMNS($M$131:AM138)),0)</f>
        <v>-8.8662231658114401E-10</v>
      </c>
      <c r="AN138">
        <f t="array" ref="AN138">IF(AND(ROWS($M$131:AN138)&lt;=$P$2,COLUMNS($M$131:AN138)&lt;=$P$2),INDEX(MINVERSE($M$6:INDEX($M$6:$EF$125,$P$2,$P$2)),ROWS($M$131:AN138),COLUMNS($M$131:AN138)),0)</f>
        <v>-1.5976989937042052E-9</v>
      </c>
      <c r="AO138">
        <f t="array" ref="AO138">IF(AND(ROWS($M$131:AO138)&lt;=$P$2,COLUMNS($M$131:AO138)&lt;=$P$2),INDEX(MINVERSE($M$6:INDEX($M$6:$EF$125,$P$2,$P$2)),ROWS($M$131:AO138),COLUMNS($M$131:AO138)),0)</f>
        <v>-1.6393328351983965E-9</v>
      </c>
      <c r="AP138">
        <f t="array" ref="AP138">IF(AND(ROWS($M$131:AP138)&lt;=$P$2,COLUMNS($M$131:AP138)&lt;=$P$2),INDEX(MINVERSE($M$6:INDEX($M$6:$EF$125,$P$2,$P$2)),ROWS($M$131:AP138),COLUMNS($M$131:AP138)),0)</f>
        <v>-1.2895823358198704E-9</v>
      </c>
      <c r="AQ138">
        <f t="array" ref="AQ138">IF(AND(ROWS($M$131:AQ138)&lt;=$P$2,COLUMNS($M$131:AQ138)&lt;=$P$2),INDEX(MINVERSE($M$6:INDEX($M$6:$EF$125,$P$2,$P$2)),ROWS($M$131:AQ138),COLUMNS($M$131:AQ138)),0)</f>
        <v>-7.9492490142647482E-10</v>
      </c>
      <c r="AR138">
        <f t="array" ref="AR138">IF(AND(ROWS($M$131:AR138)&lt;=$P$2,COLUMNS($M$131:AR138)&lt;=$P$2),INDEX(MINVERSE($M$6:INDEX($M$6:$EF$125,$P$2,$P$2)),ROWS($M$131:AR138),COLUMNS($M$131:AR138)),0)</f>
        <v>-3.2750970125466646E-10</v>
      </c>
      <c r="AS138">
        <f t="array" ref="AS138">IF(AND(ROWS($M$131:AS138)&lt;=$P$2,COLUMNS($M$131:AS138)&lt;=$P$2),INDEX(MINVERSE($M$6:INDEX($M$6:$EF$125,$P$2,$P$2)),ROWS($M$131:AS138),COLUMNS($M$131:AS138)),0)</f>
        <v>2.1400596136652056E-11</v>
      </c>
      <c r="AT138">
        <f t="array" ref="AT138">IF(AND(ROWS($M$131:AT138)&lt;=$P$2,COLUMNS($M$131:AT138)&lt;=$P$2),INDEX(MINVERSE($M$6:INDEX($M$6:$EF$125,$P$2,$P$2)),ROWS($M$131:AT138),COLUMNS($M$131:AT138)),0)</f>
        <v>2.261801934890871E-10</v>
      </c>
      <c r="AU138">
        <f t="array" ref="AU138">IF(AND(ROWS($M$131:AU138)&lt;=$P$2,COLUMNS($M$131:AU138)&lt;=$P$2),INDEX(MINVERSE($M$6:INDEX($M$6:$EF$125,$P$2,$P$2)),ROWS($M$131:AU138),COLUMNS($M$131:AU138)),0)</f>
        <v>3.0278072592296093E-10</v>
      </c>
      <c r="AV138">
        <f t="array" ref="AV138">IF(AND(ROWS($M$131:AV138)&lt;=$P$2,COLUMNS($M$131:AV138)&lt;=$P$2),INDEX(MINVERSE($M$6:INDEX($M$6:$EF$125,$P$2,$P$2)),ROWS($M$131:AV138),COLUMNS($M$131:AV138)),0)</f>
        <v>2.8523991825984861E-10</v>
      </c>
      <c r="AW138">
        <f t="array" ref="AW138">IF(AND(ROWS($M$131:AW138)&lt;=$P$2,COLUMNS($M$131:AW138)&lt;=$P$2),INDEX(MINVERSE($M$6:INDEX($M$6:$EF$125,$P$2,$P$2)),ROWS($M$131:AW138),COLUMNS($M$131:AW138)),0)</f>
        <v>2.0809791225607154E-10</v>
      </c>
      <c r="AX138">
        <f t="array" ref="AX138">IF(AND(ROWS($M$131:AX138)&lt;=$P$2,COLUMNS($M$131:AX138)&lt;=$P$2),INDEX(MINVERSE($M$6:INDEX($M$6:$EF$125,$P$2,$P$2)),ROWS($M$131:AX138),COLUMNS($M$131:AX138)),0)</f>
        <v>9.6604167347935627E-11</v>
      </c>
      <c r="AY138">
        <f t="array" ref="AY138">IF(AND(ROWS($M$131:AY138)&lt;=$P$2,COLUMNS($M$131:AY138)&lt;=$P$2),INDEX(MINVERSE($M$6:INDEX($M$6:$EF$125,$P$2,$P$2)),ROWS($M$131:AY138),COLUMNS($M$131:AY138)),0)</f>
        <v>-3.5845946493816786E-11</v>
      </c>
      <c r="AZ138">
        <f t="array" ref="AZ138">IF(AND(ROWS($M$131:AZ138)&lt;=$P$2,COLUMNS($M$131:AZ138)&lt;=$P$2),INDEX(MINVERSE($M$6:INDEX($M$6:$EF$125,$P$2,$P$2)),ROWS($M$131:AZ138),COLUMNS($M$131:AZ138)),0)</f>
        <v>-1.8508064490402004E-10</v>
      </c>
      <c r="BA138">
        <f t="array" ref="BA138">IF(AND(ROWS($M$131:BA138)&lt;=$P$2,COLUMNS($M$131:BA138)&lt;=$P$2),INDEX(MINVERSE($M$6:INDEX($M$6:$EF$125,$P$2,$P$2)),ROWS($M$131:BA138),COLUMNS($M$131:BA138)),0)</f>
        <v>0</v>
      </c>
      <c r="BB138">
        <f t="array" ref="BB138">IF(AND(ROWS($M$131:BB138)&lt;=$P$2,COLUMNS($M$131:BB138)&lt;=$P$2),INDEX(MINVERSE($M$6:INDEX($M$6:$EF$125,$P$2,$P$2)),ROWS($M$131:BB138),COLUMNS($M$131:BB138)),0)</f>
        <v>0</v>
      </c>
      <c r="BC138">
        <f t="array" ref="BC138">IF(AND(ROWS($M$131:BC138)&lt;=$P$2,COLUMNS($M$131:BC138)&lt;=$P$2),INDEX(MINVERSE($M$6:INDEX($M$6:$EF$125,$P$2,$P$2)),ROWS($M$131:BC138),COLUMNS($M$131:BC138)),0)</f>
        <v>0</v>
      </c>
      <c r="BD138">
        <f t="array" ref="BD138">IF(AND(ROWS($M$131:BD138)&lt;=$P$2,COLUMNS($M$131:BD138)&lt;=$P$2),INDEX(MINVERSE($M$6:INDEX($M$6:$EF$125,$P$2,$P$2)),ROWS($M$131:BD138),COLUMNS($M$131:BD138)),0)</f>
        <v>0</v>
      </c>
      <c r="BE138">
        <f t="array" ref="BE138">IF(AND(ROWS($M$131:BE138)&lt;=$P$2,COLUMNS($M$131:BE138)&lt;=$P$2),INDEX(MINVERSE($M$6:INDEX($M$6:$EF$125,$P$2,$P$2)),ROWS($M$131:BE138),COLUMNS($M$131:BE138)),0)</f>
        <v>0</v>
      </c>
      <c r="BF138">
        <f t="array" ref="BF138">IF(AND(ROWS($M$131:BF138)&lt;=$P$2,COLUMNS($M$131:BF138)&lt;=$P$2),INDEX(MINVERSE($M$6:INDEX($M$6:$EF$125,$P$2,$P$2)),ROWS($M$131:BF138),COLUMNS($M$131:BF138)),0)</f>
        <v>0</v>
      </c>
      <c r="BG138">
        <f t="array" ref="BG138">IF(AND(ROWS($M$131:BG138)&lt;=$P$2,COLUMNS($M$131:BG138)&lt;=$P$2),INDEX(MINVERSE($M$6:INDEX($M$6:$EF$125,$P$2,$P$2)),ROWS($M$131:BG138),COLUMNS($M$131:BG138)),0)</f>
        <v>0</v>
      </c>
      <c r="BH138">
        <f t="array" ref="BH138">IF(AND(ROWS($M$131:BH138)&lt;=$P$2,COLUMNS($M$131:BH138)&lt;=$P$2),INDEX(MINVERSE($M$6:INDEX($M$6:$EF$125,$P$2,$P$2)),ROWS($M$131:BH138),COLUMNS($M$131:BH138)),0)</f>
        <v>0</v>
      </c>
      <c r="BI138">
        <f t="array" ref="BI138">IF(AND(ROWS($M$131:BI138)&lt;=$P$2,COLUMNS($M$131:BI138)&lt;=$P$2),INDEX(MINVERSE($M$6:INDEX($M$6:$EF$125,$P$2,$P$2)),ROWS($M$131:BI138),COLUMNS($M$131:BI138)),0)</f>
        <v>0</v>
      </c>
      <c r="BJ138">
        <f t="array" ref="BJ138">IF(AND(ROWS($M$131:BJ138)&lt;=$P$2,COLUMNS($M$131:BJ138)&lt;=$P$2),INDEX(MINVERSE($M$6:INDEX($M$6:$EF$125,$P$2,$P$2)),ROWS($M$131:BJ138),COLUMNS($M$131:BJ138)),0)</f>
        <v>0</v>
      </c>
      <c r="BK138">
        <f t="array" ref="BK138">IF(AND(ROWS($M$131:BK138)&lt;=$P$2,COLUMNS($M$131:BK138)&lt;=$P$2),INDEX(MINVERSE($M$6:INDEX($M$6:$EF$125,$P$2,$P$2)),ROWS($M$131:BK138),COLUMNS($M$131:BK138)),0)</f>
        <v>0</v>
      </c>
      <c r="BL138">
        <f t="array" ref="BL138">IF(AND(ROWS($M$131:BL138)&lt;=$P$2,COLUMNS($M$131:BL138)&lt;=$P$2),INDEX(MINVERSE($M$6:INDEX($M$6:$EF$125,$P$2,$P$2)),ROWS($M$131:BL138),COLUMNS($M$131:BL138)),0)</f>
        <v>0</v>
      </c>
      <c r="BM138">
        <f t="array" ref="BM138">IF(AND(ROWS($M$131:BM138)&lt;=$P$2,COLUMNS($M$131:BM138)&lt;=$P$2),INDEX(MINVERSE($M$6:INDEX($M$6:$EF$125,$P$2,$P$2)),ROWS($M$131:BM138),COLUMNS($M$131:BM138)),0)</f>
        <v>0</v>
      </c>
      <c r="BN138">
        <f t="array" ref="BN138">IF(AND(ROWS($M$131:BN138)&lt;=$P$2,COLUMNS($M$131:BN138)&lt;=$P$2),INDEX(MINVERSE($M$6:INDEX($M$6:$EF$125,$P$2,$P$2)),ROWS($M$131:BN138),COLUMNS($M$131:BN138)),0)</f>
        <v>0</v>
      </c>
      <c r="BO138">
        <f t="array" ref="BO138">IF(AND(ROWS($M$131:BO138)&lt;=$P$2,COLUMNS($M$131:BO138)&lt;=$P$2),INDEX(MINVERSE($M$6:INDEX($M$6:$EF$125,$P$2,$P$2)),ROWS($M$131:BO138),COLUMNS($M$131:BO138)),0)</f>
        <v>0</v>
      </c>
      <c r="BP138">
        <f t="array" ref="BP138">IF(AND(ROWS($M$131:BP138)&lt;=$P$2,COLUMNS($M$131:BP138)&lt;=$P$2),INDEX(MINVERSE($M$6:INDEX($M$6:$EF$125,$P$2,$P$2)),ROWS($M$131:BP138),COLUMNS($M$131:BP138)),0)</f>
        <v>0</v>
      </c>
      <c r="BQ138">
        <f t="array" ref="BQ138">IF(AND(ROWS($M$131:BQ138)&lt;=$P$2,COLUMNS($M$131:BQ138)&lt;=$P$2),INDEX(MINVERSE($M$6:INDEX($M$6:$EF$125,$P$2,$P$2)),ROWS($M$131:BQ138),COLUMNS($M$131:BQ138)),0)</f>
        <v>0</v>
      </c>
      <c r="BR138">
        <f t="array" ref="BR138">IF(AND(ROWS($M$131:BR138)&lt;=$P$2,COLUMNS($M$131:BR138)&lt;=$P$2),INDEX(MINVERSE($M$6:INDEX($M$6:$EF$125,$P$2,$P$2)),ROWS($M$131:BR138),COLUMNS($M$131:BR138)),0)</f>
        <v>0</v>
      </c>
      <c r="BS138">
        <f t="array" ref="BS138">IF(AND(ROWS($M$131:BS138)&lt;=$P$2,COLUMNS($M$131:BS138)&lt;=$P$2),INDEX(MINVERSE($M$6:INDEX($M$6:$EF$125,$P$2,$P$2)),ROWS($M$131:BS138),COLUMNS($M$131:BS138)),0)</f>
        <v>0</v>
      </c>
      <c r="BT138">
        <f t="array" ref="BT138">IF(AND(ROWS($M$131:BT138)&lt;=$P$2,COLUMNS($M$131:BT138)&lt;=$P$2),INDEX(MINVERSE($M$6:INDEX($M$6:$EF$125,$P$2,$P$2)),ROWS($M$131:BT138),COLUMNS($M$131:BT138)),0)</f>
        <v>0</v>
      </c>
      <c r="BU138">
        <f t="array" ref="BU138">IF(AND(ROWS($M$131:BU138)&lt;=$P$2,COLUMNS($M$131:BU138)&lt;=$P$2),INDEX(MINVERSE($M$6:INDEX($M$6:$EF$125,$P$2,$P$2)),ROWS($M$131:BU138),COLUMNS($M$131:BU138)),0)</f>
        <v>0</v>
      </c>
      <c r="BV138">
        <f t="array" ref="BV138">IF(AND(ROWS($M$131:BV138)&lt;=$P$2,COLUMNS($M$131:BV138)&lt;=$P$2),INDEX(MINVERSE($M$6:INDEX($M$6:$EF$125,$P$2,$P$2)),ROWS($M$131:BV138),COLUMNS($M$131:BV138)),0)</f>
        <v>0</v>
      </c>
      <c r="BW138">
        <f t="array" ref="BW138">IF(AND(ROWS($M$131:BW138)&lt;=$P$2,COLUMNS($M$131:BW138)&lt;=$P$2),INDEX(MINVERSE($M$6:INDEX($M$6:$EF$125,$P$2,$P$2)),ROWS($M$131:BW138),COLUMNS($M$131:BW138)),0)</f>
        <v>0</v>
      </c>
      <c r="BX138">
        <f t="array" ref="BX138">IF(AND(ROWS($M$131:BX138)&lt;=$P$2,COLUMNS($M$131:BX138)&lt;=$P$2),INDEX(MINVERSE($M$6:INDEX($M$6:$EF$125,$P$2,$P$2)),ROWS($M$131:BX138),COLUMNS($M$131:BX138)),0)</f>
        <v>0</v>
      </c>
      <c r="BY138">
        <f t="array" ref="BY138">IF(AND(ROWS($M$131:BY138)&lt;=$P$2,COLUMNS($M$131:BY138)&lt;=$P$2),INDEX(MINVERSE($M$6:INDEX($M$6:$EF$125,$P$2,$P$2)),ROWS($M$131:BY138),COLUMNS($M$131:BY138)),0)</f>
        <v>0</v>
      </c>
      <c r="BZ138">
        <f t="array" ref="BZ138">IF(AND(ROWS($M$131:BZ138)&lt;=$P$2,COLUMNS($M$131:BZ138)&lt;=$P$2),INDEX(MINVERSE($M$6:INDEX($M$6:$EF$125,$P$2,$P$2)),ROWS($M$131:BZ138),COLUMNS($M$131:BZ138)),0)</f>
        <v>0</v>
      </c>
      <c r="CA138">
        <f t="array" ref="CA138">IF(AND(ROWS($M$131:CA138)&lt;=$P$2,COLUMNS($M$131:CA138)&lt;=$P$2),INDEX(MINVERSE($M$6:INDEX($M$6:$EF$125,$P$2,$P$2)),ROWS($M$131:CA138),COLUMNS($M$131:CA138)),0)</f>
        <v>0</v>
      </c>
      <c r="CB138">
        <f t="array" ref="CB138">IF(AND(ROWS($M$131:CB138)&lt;=$P$2,COLUMNS($M$131:CB138)&lt;=$P$2),INDEX(MINVERSE($M$6:INDEX($M$6:$EF$125,$P$2,$P$2)),ROWS($M$131:CB138),COLUMNS($M$131:CB138)),0)</f>
        <v>0</v>
      </c>
      <c r="CC138">
        <f t="array" ref="CC138">IF(AND(ROWS($M$131:CC138)&lt;=$P$2,COLUMNS($M$131:CC138)&lt;=$P$2),INDEX(MINVERSE($M$6:INDEX($M$6:$EF$125,$P$2,$P$2)),ROWS($M$131:CC138),COLUMNS($M$131:CC138)),0)</f>
        <v>0</v>
      </c>
      <c r="CD138">
        <f t="array" ref="CD138">IF(AND(ROWS($M$131:CD138)&lt;=$P$2,COLUMNS($M$131:CD138)&lt;=$P$2),INDEX(MINVERSE($M$6:INDEX($M$6:$EF$125,$P$2,$P$2)),ROWS($M$131:CD138),COLUMNS($M$131:CD138)),0)</f>
        <v>0</v>
      </c>
      <c r="CE138">
        <f t="array" ref="CE138">IF(AND(ROWS($M$131:CE138)&lt;=$P$2,COLUMNS($M$131:CE138)&lt;=$P$2),INDEX(MINVERSE($M$6:INDEX($M$6:$EF$125,$P$2,$P$2)),ROWS($M$131:CE138),COLUMNS($M$131:CE138)),0)</f>
        <v>0</v>
      </c>
      <c r="CF138">
        <f t="array" ref="CF138">IF(AND(ROWS($M$131:CF138)&lt;=$P$2,COLUMNS($M$131:CF138)&lt;=$P$2),INDEX(MINVERSE($M$6:INDEX($M$6:$EF$125,$P$2,$P$2)),ROWS($M$131:CF138),COLUMNS($M$131:CF138)),0)</f>
        <v>0</v>
      </c>
      <c r="CG138">
        <f t="array" ref="CG138">IF(AND(ROWS($M$131:CG138)&lt;=$P$2,COLUMNS($M$131:CG138)&lt;=$P$2),INDEX(MINVERSE($M$6:INDEX($M$6:$EF$125,$P$2,$P$2)),ROWS($M$131:CG138),COLUMNS($M$131:CG138)),0)</f>
        <v>0</v>
      </c>
      <c r="CH138">
        <f t="array" ref="CH138">IF(AND(ROWS($M$131:CH138)&lt;=$P$2,COLUMNS($M$131:CH138)&lt;=$P$2),INDEX(MINVERSE($M$6:INDEX($M$6:$EF$125,$P$2,$P$2)),ROWS($M$131:CH138),COLUMNS($M$131:CH138)),0)</f>
        <v>0</v>
      </c>
      <c r="CI138">
        <f t="array" ref="CI138">IF(AND(ROWS($M$131:CI138)&lt;=$P$2,COLUMNS($M$131:CI138)&lt;=$P$2),INDEX(MINVERSE($M$6:INDEX($M$6:$EF$125,$P$2,$P$2)),ROWS($M$131:CI138),COLUMNS($M$131:CI138)),0)</f>
        <v>0</v>
      </c>
      <c r="CJ138">
        <f t="array" ref="CJ138">IF(AND(ROWS($M$131:CJ138)&lt;=$P$2,COLUMNS($M$131:CJ138)&lt;=$P$2),INDEX(MINVERSE($M$6:INDEX($M$6:$EF$125,$P$2,$P$2)),ROWS($M$131:CJ138),COLUMNS($M$131:CJ138)),0)</f>
        <v>0</v>
      </c>
      <c r="CK138">
        <f t="array" ref="CK138">IF(AND(ROWS($M$131:CK138)&lt;=$P$2,COLUMNS($M$131:CK138)&lt;=$P$2),INDEX(MINVERSE($M$6:INDEX($M$6:$EF$125,$P$2,$P$2)),ROWS($M$131:CK138),COLUMNS($M$131:CK138)),0)</f>
        <v>0</v>
      </c>
      <c r="CL138">
        <f t="array" ref="CL138">IF(AND(ROWS($M$131:CL138)&lt;=$P$2,COLUMNS($M$131:CL138)&lt;=$P$2),INDEX(MINVERSE($M$6:INDEX($M$6:$EF$125,$P$2,$P$2)),ROWS($M$131:CL138),COLUMNS($M$131:CL138)),0)</f>
        <v>0</v>
      </c>
      <c r="CM138">
        <f t="array" ref="CM138">IF(AND(ROWS($M$131:CM138)&lt;=$P$2,COLUMNS($M$131:CM138)&lt;=$P$2),INDEX(MINVERSE($M$6:INDEX($M$6:$EF$125,$P$2,$P$2)),ROWS($M$131:CM138),COLUMNS($M$131:CM138)),0)</f>
        <v>0</v>
      </c>
      <c r="CN138">
        <f t="array" ref="CN138">IF(AND(ROWS($M$131:CN138)&lt;=$P$2,COLUMNS($M$131:CN138)&lt;=$P$2),INDEX(MINVERSE($M$6:INDEX($M$6:$EF$125,$P$2,$P$2)),ROWS($M$131:CN138),COLUMNS($M$131:CN138)),0)</f>
        <v>0</v>
      </c>
      <c r="CO138">
        <f t="array" ref="CO138">IF(AND(ROWS($M$131:CO138)&lt;=$P$2,COLUMNS($M$131:CO138)&lt;=$P$2),INDEX(MINVERSE($M$6:INDEX($M$6:$EF$125,$P$2,$P$2)),ROWS($M$131:CO138),COLUMNS($M$131:CO138)),0)</f>
        <v>0</v>
      </c>
      <c r="CP138">
        <f t="array" ref="CP138">IF(AND(ROWS($M$131:CP138)&lt;=$P$2,COLUMNS($M$131:CP138)&lt;=$P$2),INDEX(MINVERSE($M$6:INDEX($M$6:$EF$125,$P$2,$P$2)),ROWS($M$131:CP138),COLUMNS($M$131:CP138)),0)</f>
        <v>0</v>
      </c>
      <c r="CQ138">
        <f t="array" ref="CQ138">IF(AND(ROWS($M$131:CQ138)&lt;=$P$2,COLUMNS($M$131:CQ138)&lt;=$P$2),INDEX(MINVERSE($M$6:INDEX($M$6:$EF$125,$P$2,$P$2)),ROWS($M$131:CQ138),COLUMNS($M$131:CQ138)),0)</f>
        <v>0</v>
      </c>
      <c r="CR138">
        <f t="array" ref="CR138">IF(AND(ROWS($M$131:CR138)&lt;=$P$2,COLUMNS($M$131:CR138)&lt;=$P$2),INDEX(MINVERSE($M$6:INDEX($M$6:$EF$125,$P$2,$P$2)),ROWS($M$131:CR138),COLUMNS($M$131:CR138)),0)</f>
        <v>0</v>
      </c>
      <c r="CS138">
        <f t="array" ref="CS138">IF(AND(ROWS($M$131:CS138)&lt;=$P$2,COLUMNS($M$131:CS138)&lt;=$P$2),INDEX(MINVERSE($M$6:INDEX($M$6:$EF$125,$P$2,$P$2)),ROWS($M$131:CS138),COLUMNS($M$131:CS138)),0)</f>
        <v>0</v>
      </c>
      <c r="CT138">
        <f t="array" ref="CT138">IF(AND(ROWS($M$131:CT138)&lt;=$P$2,COLUMNS($M$131:CT138)&lt;=$P$2),INDEX(MINVERSE($M$6:INDEX($M$6:$EF$125,$P$2,$P$2)),ROWS($M$131:CT138),COLUMNS($M$131:CT138)),0)</f>
        <v>0</v>
      </c>
      <c r="CU138">
        <f t="array" ref="CU138">IF(AND(ROWS($M$131:CU138)&lt;=$P$2,COLUMNS($M$131:CU138)&lt;=$P$2),INDEX(MINVERSE($M$6:INDEX($M$6:$EF$125,$P$2,$P$2)),ROWS($M$131:CU138),COLUMNS($M$131:CU138)),0)</f>
        <v>0</v>
      </c>
      <c r="CV138">
        <f t="array" ref="CV138">IF(AND(ROWS($M$131:CV138)&lt;=$P$2,COLUMNS($M$131:CV138)&lt;=$P$2),INDEX(MINVERSE($M$6:INDEX($M$6:$EF$125,$P$2,$P$2)),ROWS($M$131:CV138),COLUMNS($M$131:CV138)),0)</f>
        <v>0</v>
      </c>
      <c r="CW138">
        <f t="array" ref="CW138">IF(AND(ROWS($M$131:CW138)&lt;=$P$2,COLUMNS($M$131:CW138)&lt;=$P$2),INDEX(MINVERSE($M$6:INDEX($M$6:$EF$125,$P$2,$P$2)),ROWS($M$131:CW138),COLUMNS($M$131:CW138)),0)</f>
        <v>0</v>
      </c>
      <c r="CX138">
        <f t="array" ref="CX138">IF(AND(ROWS($M$131:CX138)&lt;=$P$2,COLUMNS($M$131:CX138)&lt;=$P$2),INDEX(MINVERSE($M$6:INDEX($M$6:$EF$125,$P$2,$P$2)),ROWS($M$131:CX138),COLUMNS($M$131:CX138)),0)</f>
        <v>0</v>
      </c>
      <c r="CY138">
        <f t="array" ref="CY138">IF(AND(ROWS($M$131:CY138)&lt;=$P$2,COLUMNS($M$131:CY138)&lt;=$P$2),INDEX(MINVERSE($M$6:INDEX($M$6:$EF$125,$P$2,$P$2)),ROWS($M$131:CY138),COLUMNS($M$131:CY138)),0)</f>
        <v>0</v>
      </c>
      <c r="CZ138">
        <f t="array" ref="CZ138">IF(AND(ROWS($M$131:CZ138)&lt;=$P$2,COLUMNS($M$131:CZ138)&lt;=$P$2),INDEX(MINVERSE($M$6:INDEX($M$6:$EF$125,$P$2,$P$2)),ROWS($M$131:CZ138),COLUMNS($M$131:CZ138)),0)</f>
        <v>0</v>
      </c>
      <c r="DA138">
        <f t="array" ref="DA138">IF(AND(ROWS($M$131:DA138)&lt;=$P$2,COLUMNS($M$131:DA138)&lt;=$P$2),INDEX(MINVERSE($M$6:INDEX($M$6:$EF$125,$P$2,$P$2)),ROWS($M$131:DA138),COLUMNS($M$131:DA138)),0)</f>
        <v>0</v>
      </c>
      <c r="DB138">
        <f t="array" ref="DB138">IF(AND(ROWS($M$131:DB138)&lt;=$P$2,COLUMNS($M$131:DB138)&lt;=$P$2),INDEX(MINVERSE($M$6:INDEX($M$6:$EF$125,$P$2,$P$2)),ROWS($M$131:DB138),COLUMNS($M$131:DB138)),0)</f>
        <v>0</v>
      </c>
      <c r="DC138">
        <f t="array" ref="DC138">IF(AND(ROWS($M$131:DC138)&lt;=$P$2,COLUMNS($M$131:DC138)&lt;=$P$2),INDEX(MINVERSE($M$6:INDEX($M$6:$EF$125,$P$2,$P$2)),ROWS($M$131:DC138),COLUMNS($M$131:DC138)),0)</f>
        <v>0</v>
      </c>
      <c r="DD138">
        <f t="array" ref="DD138">IF(AND(ROWS($M$131:DD138)&lt;=$P$2,COLUMNS($M$131:DD138)&lt;=$P$2),INDEX(MINVERSE($M$6:INDEX($M$6:$EF$125,$P$2,$P$2)),ROWS($M$131:DD138),COLUMNS($M$131:DD138)),0)</f>
        <v>0</v>
      </c>
      <c r="DE138">
        <f t="array" ref="DE138">IF(AND(ROWS($M$131:DE138)&lt;=$P$2,COLUMNS($M$131:DE138)&lt;=$P$2),INDEX(MINVERSE($M$6:INDEX($M$6:$EF$125,$P$2,$P$2)),ROWS($M$131:DE138),COLUMNS($M$131:DE138)),0)</f>
        <v>0</v>
      </c>
      <c r="DF138">
        <f t="array" ref="DF138">IF(AND(ROWS($M$131:DF138)&lt;=$P$2,COLUMNS($M$131:DF138)&lt;=$P$2),INDEX(MINVERSE($M$6:INDEX($M$6:$EF$125,$P$2,$P$2)),ROWS($M$131:DF138),COLUMNS($M$131:DF138)),0)</f>
        <v>0</v>
      </c>
      <c r="DG138">
        <f t="array" ref="DG138">IF(AND(ROWS($M$131:DG138)&lt;=$P$2,COLUMNS($M$131:DG138)&lt;=$P$2),INDEX(MINVERSE($M$6:INDEX($M$6:$EF$125,$P$2,$P$2)),ROWS($M$131:DG138),COLUMNS($M$131:DG138)),0)</f>
        <v>0</v>
      </c>
      <c r="DH138">
        <f t="array" ref="DH138">IF(AND(ROWS($M$131:DH138)&lt;=$P$2,COLUMNS($M$131:DH138)&lt;=$P$2),INDEX(MINVERSE($M$6:INDEX($M$6:$EF$125,$P$2,$P$2)),ROWS($M$131:DH138),COLUMNS($M$131:DH138)),0)</f>
        <v>0</v>
      </c>
      <c r="DI138">
        <f t="array" ref="DI138">IF(AND(ROWS($M$131:DI138)&lt;=$P$2,COLUMNS($M$131:DI138)&lt;=$P$2),INDEX(MINVERSE($M$6:INDEX($M$6:$EF$125,$P$2,$P$2)),ROWS($M$131:DI138),COLUMNS($M$131:DI138)),0)</f>
        <v>0</v>
      </c>
      <c r="DJ138">
        <f t="array" ref="DJ138">IF(AND(ROWS($M$131:DJ138)&lt;=$P$2,COLUMNS($M$131:DJ138)&lt;=$P$2),INDEX(MINVERSE($M$6:INDEX($M$6:$EF$125,$P$2,$P$2)),ROWS($M$131:DJ138),COLUMNS($M$131:DJ138)),0)</f>
        <v>0</v>
      </c>
      <c r="DK138">
        <f t="array" ref="DK138">IF(AND(ROWS($M$131:DK138)&lt;=$P$2,COLUMNS($M$131:DK138)&lt;=$P$2),INDEX(MINVERSE($M$6:INDEX($M$6:$EF$125,$P$2,$P$2)),ROWS($M$131:DK138),COLUMNS($M$131:DK138)),0)</f>
        <v>0</v>
      </c>
      <c r="DL138">
        <f t="array" ref="DL138">IF(AND(ROWS($M$131:DL138)&lt;=$P$2,COLUMNS($M$131:DL138)&lt;=$P$2),INDEX(MINVERSE($M$6:INDEX($M$6:$EF$125,$P$2,$P$2)),ROWS($M$131:DL138),COLUMNS($M$131:DL138)),0)</f>
        <v>0</v>
      </c>
      <c r="DM138">
        <f t="array" ref="DM138">IF(AND(ROWS($M$131:DM138)&lt;=$P$2,COLUMNS($M$131:DM138)&lt;=$P$2),INDEX(MINVERSE($M$6:INDEX($M$6:$EF$125,$P$2,$P$2)),ROWS($M$131:DM138),COLUMNS($M$131:DM138)),0)</f>
        <v>0</v>
      </c>
      <c r="DN138">
        <f t="array" ref="DN138">IF(AND(ROWS($M$131:DN138)&lt;=$P$2,COLUMNS($M$131:DN138)&lt;=$P$2),INDEX(MINVERSE($M$6:INDEX($M$6:$EF$125,$P$2,$P$2)),ROWS($M$131:DN138),COLUMNS($M$131:DN138)),0)</f>
        <v>0</v>
      </c>
      <c r="DO138">
        <f t="array" ref="DO138">IF(AND(ROWS($M$131:DO138)&lt;=$P$2,COLUMNS($M$131:DO138)&lt;=$P$2),INDEX(MINVERSE($M$6:INDEX($M$6:$EF$125,$P$2,$P$2)),ROWS($M$131:DO138),COLUMNS($M$131:DO138)),0)</f>
        <v>0</v>
      </c>
      <c r="DP138">
        <f t="array" ref="DP138">IF(AND(ROWS($M$131:DP138)&lt;=$P$2,COLUMNS($M$131:DP138)&lt;=$P$2),INDEX(MINVERSE($M$6:INDEX($M$6:$EF$125,$P$2,$P$2)),ROWS($M$131:DP138),COLUMNS($M$131:DP138)),0)</f>
        <v>0</v>
      </c>
      <c r="DQ138">
        <f t="array" ref="DQ138">IF(AND(ROWS($M$131:DQ138)&lt;=$P$2,COLUMNS($M$131:DQ138)&lt;=$P$2),INDEX(MINVERSE($M$6:INDEX($M$6:$EF$125,$P$2,$P$2)),ROWS($M$131:DQ138),COLUMNS($M$131:DQ138)),0)</f>
        <v>0</v>
      </c>
      <c r="DR138">
        <f t="array" ref="DR138">IF(AND(ROWS($M$131:DR138)&lt;=$P$2,COLUMNS($M$131:DR138)&lt;=$P$2),INDEX(MINVERSE($M$6:INDEX($M$6:$EF$125,$P$2,$P$2)),ROWS($M$131:DR138),COLUMNS($M$131:DR138)),0)</f>
        <v>0</v>
      </c>
      <c r="DS138">
        <f t="array" ref="DS138">IF(AND(ROWS($M$131:DS138)&lt;=$P$2,COLUMNS($M$131:DS138)&lt;=$P$2),INDEX(MINVERSE($M$6:INDEX($M$6:$EF$125,$P$2,$P$2)),ROWS($M$131:DS138),COLUMNS($M$131:DS138)),0)</f>
        <v>0</v>
      </c>
      <c r="DT138">
        <f t="array" ref="DT138">IF(AND(ROWS($M$131:DT138)&lt;=$P$2,COLUMNS($M$131:DT138)&lt;=$P$2),INDEX(MINVERSE($M$6:INDEX($M$6:$EF$125,$P$2,$P$2)),ROWS($M$131:DT138),COLUMNS($M$131:DT138)),0)</f>
        <v>0</v>
      </c>
      <c r="DU138">
        <f t="array" ref="DU138">IF(AND(ROWS($M$131:DU138)&lt;=$P$2,COLUMNS($M$131:DU138)&lt;=$P$2),INDEX(MINVERSE($M$6:INDEX($M$6:$EF$125,$P$2,$P$2)),ROWS($M$131:DU138),COLUMNS($M$131:DU138)),0)</f>
        <v>0</v>
      </c>
      <c r="DV138">
        <f t="array" ref="DV138">IF(AND(ROWS($M$131:DV138)&lt;=$P$2,COLUMNS($M$131:DV138)&lt;=$P$2),INDEX(MINVERSE($M$6:INDEX($M$6:$EF$125,$P$2,$P$2)),ROWS($M$131:DV138),COLUMNS($M$131:DV138)),0)</f>
        <v>0</v>
      </c>
      <c r="DW138">
        <f t="array" ref="DW138">IF(AND(ROWS($M$131:DW138)&lt;=$P$2,COLUMNS($M$131:DW138)&lt;=$P$2),INDEX(MINVERSE($M$6:INDEX($M$6:$EF$125,$P$2,$P$2)),ROWS($M$131:DW138),COLUMNS($M$131:DW138)),0)</f>
        <v>0</v>
      </c>
      <c r="DX138">
        <f t="array" ref="DX138">IF(AND(ROWS($M$131:DX138)&lt;=$P$2,COLUMNS($M$131:DX138)&lt;=$P$2),INDEX(MINVERSE($M$6:INDEX($M$6:$EF$125,$P$2,$P$2)),ROWS($M$131:DX138),COLUMNS($M$131:DX138)),0)</f>
        <v>0</v>
      </c>
      <c r="DY138">
        <f t="array" ref="DY138">IF(AND(ROWS($M$131:DY138)&lt;=$P$2,COLUMNS($M$131:DY138)&lt;=$P$2),INDEX(MINVERSE($M$6:INDEX($M$6:$EF$125,$P$2,$P$2)),ROWS($M$131:DY138),COLUMNS($M$131:DY138)),0)</f>
        <v>0</v>
      </c>
      <c r="DZ138">
        <f t="array" ref="DZ138">IF(AND(ROWS($M$131:DZ138)&lt;=$P$2,COLUMNS($M$131:DZ138)&lt;=$P$2),INDEX(MINVERSE($M$6:INDEX($M$6:$EF$125,$P$2,$P$2)),ROWS($M$131:DZ138),COLUMNS($M$131:DZ138)),0)</f>
        <v>0</v>
      </c>
      <c r="EA138">
        <f t="array" ref="EA138">IF(AND(ROWS($M$131:EA138)&lt;=$P$2,COLUMNS($M$131:EA138)&lt;=$P$2),INDEX(MINVERSE($M$6:INDEX($M$6:$EF$125,$P$2,$P$2)),ROWS($M$131:EA138),COLUMNS($M$131:EA138)),0)</f>
        <v>0</v>
      </c>
      <c r="EB138">
        <f t="array" ref="EB138">IF(AND(ROWS($M$131:EB138)&lt;=$P$2,COLUMNS($M$131:EB138)&lt;=$P$2),INDEX(MINVERSE($M$6:INDEX($M$6:$EF$125,$P$2,$P$2)),ROWS($M$131:EB138),COLUMNS($M$131:EB138)),0)</f>
        <v>0</v>
      </c>
    </row>
    <row r="139" spans="12:132" ht="15">
      <c r="L139" s="10">
        <v>9</v>
      </c>
      <c r="M139">
        <f t="array" ref="M139">IF(AND(ROWS($M$131:M139)&lt;=$P$2,COLUMNS($M$131:M139)&lt;=$P$2),INDEX(MINVERSE($M$6:INDEX($M$6:$EF$125,$P$2,$P$2)),ROWS($M$131:M139),COLUMNS($M$131:M139)),0)</f>
        <v>-4.39331201412324E-8</v>
      </c>
      <c r="N139">
        <f t="array" ref="N139">IF(AND(ROWS($M$131:N139)&lt;=$P$2,COLUMNS($M$131:N139)&lt;=$P$2),INDEX(MINVERSE($M$6:INDEX($M$6:$EF$125,$P$2,$P$2)),ROWS($M$131:N139),COLUMNS($M$131:N139)),0)</f>
        <v>-7.6981719768925876E-8</v>
      </c>
      <c r="O139">
        <f t="array" ref="O139">IF(AND(ROWS($M$131:O139)&lt;=$P$2,COLUMNS($M$131:O139)&lt;=$P$2),INDEX(MINVERSE($M$6:INDEX($M$6:$EF$125,$P$2,$P$2)),ROWS($M$131:O139),COLUMNS($M$131:O139)),0)</f>
        <v>-5.2268490264110325E-8</v>
      </c>
      <c r="P139">
        <f t="array" ref="P139">IF(AND(ROWS($M$131:P139)&lt;=$P$2,COLUMNS($M$131:P139)&lt;=$P$2),INDEX(MINVERSE($M$6:INDEX($M$6:$EF$125,$P$2,$P$2)),ROWS($M$131:P139),COLUMNS($M$131:P139)),0)</f>
        <v>2.896105409292646E-8</v>
      </c>
      <c r="Q139">
        <f t="array" ref="Q139">IF(AND(ROWS($M$131:Q139)&lt;=$P$2,COLUMNS($M$131:Q139)&lt;=$P$2),INDEX(MINVERSE($M$6:INDEX($M$6:$EF$125,$P$2,$P$2)),ROWS($M$131:Q139),COLUMNS($M$131:Q139)),0)</f>
        <v>1.6078889989962697E-7</v>
      </c>
      <c r="R139">
        <f t="array" ref="R139">IF(AND(ROWS($M$131:R139)&lt;=$P$2,COLUMNS($M$131:R139)&lt;=$P$2),INDEX(MINVERSE($M$6:INDEX($M$6:$EF$125,$P$2,$P$2)),ROWS($M$131:R139),COLUMNS($M$131:R139)),0)</f>
        <v>3.2770351431971845E-7</v>
      </c>
      <c r="S139">
        <f t="array" ref="S139">IF(AND(ROWS($M$131:S139)&lt;=$P$2,COLUMNS($M$131:S139)&lt;=$P$2),INDEX(MINVERSE($M$6:INDEX($M$6:$EF$125,$P$2,$P$2)),ROWS($M$131:S139),COLUMNS($M$131:S139)),0)</f>
        <v>5.0049880720538995E-7</v>
      </c>
      <c r="T139">
        <f t="array" ref="T139">IF(AND(ROWS($M$131:T139)&lt;=$P$2,COLUMNS($M$131:T139)&lt;=$P$2),INDEX(MINVERSE($M$6:INDEX($M$6:$EF$125,$P$2,$P$2)),ROWS($M$131:T139),COLUMNS($M$131:T139)),0)</f>
        <v>6.3666226302856056E-7</v>
      </c>
      <c r="U139">
        <f t="array" ref="U139">IF(AND(ROWS($M$131:U139)&lt;=$P$2,COLUMNS($M$131:U139)&lt;=$P$2),INDEX(MINVERSE($M$6:INDEX($M$6:$EF$125,$P$2,$P$2)),ROWS($M$131:U139),COLUMNS($M$131:U139)),0)</f>
        <v>6.8968879340141923E-7</v>
      </c>
      <c r="V139">
        <f t="array" ref="V139">IF(AND(ROWS($M$131:V139)&lt;=$P$2,COLUMNS($M$131:V139)&lt;=$P$2),INDEX(MINVERSE($M$6:INDEX($M$6:$EF$125,$P$2,$P$2)),ROWS($M$131:V139),COLUMNS($M$131:V139)),0)</f>
        <v>6.319328736238429E-7</v>
      </c>
      <c r="W139">
        <f t="array" ref="W139">IF(AND(ROWS($M$131:W139)&lt;=$P$2,COLUMNS($M$131:W139)&lt;=$P$2),INDEX(MINVERSE($M$6:INDEX($M$6:$EF$125,$P$2,$P$2)),ROWS($M$131:W139),COLUMNS($M$131:W139)),0)</f>
        <v>4.9460732141503416E-7</v>
      </c>
      <c r="X139">
        <f t="array" ref="X139">IF(AND(ROWS($M$131:X139)&lt;=$P$2,COLUMNS($M$131:X139)&lt;=$P$2),INDEX(MINVERSE($M$6:INDEX($M$6:$EF$125,$P$2,$P$2)),ROWS($M$131:X139),COLUMNS($M$131:X139)),0)</f>
        <v>3.2642298228411274E-7</v>
      </c>
      <c r="Y139">
        <f t="array" ref="Y139">IF(AND(ROWS($M$131:Y139)&lt;=$P$2,COLUMNS($M$131:Y139)&lt;=$P$2),INDEX(MINVERSE($M$6:INDEX($M$6:$EF$125,$P$2,$P$2)),ROWS($M$131:Y139),COLUMNS($M$131:Y139)),0)</f>
        <v>1.6958400449824824E-7</v>
      </c>
      <c r="Z139">
        <f t="array" ref="Z139">IF(AND(ROWS($M$131:Z139)&lt;=$P$2,COLUMNS($M$131:Z139)&lt;=$P$2),INDEX(MINVERSE($M$6:INDEX($M$6:$EF$125,$P$2,$P$2)),ROWS($M$131:Z139),COLUMNS($M$131:Z139)),0)</f>
        <v>4.9700825448062188E-8</v>
      </c>
      <c r="AA139">
        <f t="array" ref="AA139">IF(AND(ROWS($M$131:AA139)&lt;=$P$2,COLUMNS($M$131:AA139)&lt;=$P$2),INDEX(MINVERSE($M$6:INDEX($M$6:$EF$125,$P$2,$P$2)),ROWS($M$131:AA139),COLUMNS($M$131:AA139)),0)</f>
        <v>-2.4849108492025472E-8</v>
      </c>
      <c r="AB139">
        <f t="array" ref="AB139">IF(AND(ROWS($M$131:AB139)&lt;=$P$2,COLUMNS($M$131:AB139)&lt;=$P$2),INDEX(MINVERSE($M$6:INDEX($M$6:$EF$125,$P$2,$P$2)),ROWS($M$131:AB139),COLUMNS($M$131:AB139)),0)</f>
        <v>-5.8465112696358297E-8</v>
      </c>
      <c r="AC139">
        <f t="array" ref="AC139">IF(AND(ROWS($M$131:AC139)&lt;=$P$2,COLUMNS($M$131:AC139)&lt;=$P$2),INDEX(MINVERSE($M$6:INDEX($M$6:$EF$125,$P$2,$P$2)),ROWS($M$131:AC139),COLUMNS($M$131:AC139)),0)</f>
        <v>-6.2321337261873336E-8</v>
      </c>
      <c r="AD139">
        <f t="array" ref="AD139">IF(AND(ROWS($M$131:AD139)&lt;=$P$2,COLUMNS($M$131:AD139)&lt;=$P$2),INDEX(MINVERSE($M$6:INDEX($M$6:$EF$125,$P$2,$P$2)),ROWS($M$131:AD139),COLUMNS($M$131:AD139)),0)</f>
        <v>-4.9153499595591998E-8</v>
      </c>
      <c r="AE139">
        <f t="array" ref="AE139">IF(AND(ROWS($M$131:AE139)&lt;=$P$2,COLUMNS($M$131:AE139)&lt;=$P$2),INDEX(MINVERSE($M$6:INDEX($M$6:$EF$125,$P$2,$P$2)),ROWS($M$131:AE139),COLUMNS($M$131:AE139)),0)</f>
        <v>-2.9817104713496597E-8</v>
      </c>
      <c r="AF139">
        <f t="array" ref="AF139">IF(AND(ROWS($M$131:AF139)&lt;=$P$2,COLUMNS($M$131:AF139)&lt;=$P$2),INDEX(MINVERSE($M$6:INDEX($M$6:$EF$125,$P$2,$P$2)),ROWS($M$131:AF139),COLUMNS($M$131:AF139)),0)</f>
        <v>-1.1714366536945065E-8</v>
      </c>
      <c r="AG139">
        <f t="array" ref="AG139">IF(AND(ROWS($M$131:AG139)&lt;=$P$2,COLUMNS($M$131:AG139)&lt;=$P$2),INDEX(MINVERSE($M$6:INDEX($M$6:$EF$125,$P$2,$P$2)),ROWS($M$131:AG139),COLUMNS($M$131:AG139)),0)</f>
        <v>1.3518141658700597E-9</v>
      </c>
      <c r="AH139">
        <f t="array" ref="AH139">IF(AND(ROWS($M$131:AH139)&lt;=$P$2,COLUMNS($M$131:AH139)&lt;=$P$2),INDEX(MINVERSE($M$6:INDEX($M$6:$EF$125,$P$2,$P$2)),ROWS($M$131:AH139),COLUMNS($M$131:AH139)),0)</f>
        <v>8.4598780244795782E-9</v>
      </c>
      <c r="AI139">
        <f t="array" ref="AI139">IF(AND(ROWS($M$131:AI139)&lt;=$P$2,COLUMNS($M$131:AI139)&lt;=$P$2),INDEX(MINVERSE($M$6:INDEX($M$6:$EF$125,$P$2,$P$2)),ROWS($M$131:AI139),COLUMNS($M$131:AI139)),0)</f>
        <v>1.0512152054674616E-8</v>
      </c>
      <c r="AJ139">
        <f t="array" ref="AJ139">IF(AND(ROWS($M$131:AJ139)&lt;=$P$2,COLUMNS($M$131:AJ139)&lt;=$P$2),INDEX(MINVERSE($M$6:INDEX($M$6:$EF$125,$P$2,$P$2)),ROWS($M$131:AJ139),COLUMNS($M$131:AJ139)),0)</f>
        <v>9.2172852691257325E-9</v>
      </c>
      <c r="AK139">
        <f t="array" ref="AK139">IF(AND(ROWS($M$131:AK139)&lt;=$P$2,COLUMNS($M$131:AK139)&lt;=$P$2),INDEX(MINVERSE($M$6:INDEX($M$6:$EF$125,$P$2,$P$2)),ROWS($M$131:AK139),COLUMNS($M$131:AK139)),0)</f>
        <v>6.3293152461992436E-9</v>
      </c>
      <c r="AL139">
        <f t="array" ref="AL139">IF(AND(ROWS($M$131:AL139)&lt;=$P$2,COLUMNS($M$131:AL139)&lt;=$P$2),INDEX(MINVERSE($M$6:INDEX($M$6:$EF$125,$P$2,$P$2)),ROWS($M$131:AL139),COLUMNS($M$131:AL139)),0)</f>
        <v>3.2115594193742572E-9</v>
      </c>
      <c r="AM139">
        <f t="array" ref="AM139">IF(AND(ROWS($M$131:AM139)&lt;=$P$2,COLUMNS($M$131:AM139)&lt;=$P$2),INDEX(MINVERSE($M$6:INDEX($M$6:$EF$125,$P$2,$P$2)),ROWS($M$131:AM139),COLUMNS($M$131:AM139)),0)</f>
        <v>6.8685601667707796E-10</v>
      </c>
      <c r="AN139">
        <f t="array" ref="AN139">IF(AND(ROWS($M$131:AN139)&lt;=$P$2,COLUMNS($M$131:AN139)&lt;=$P$2),INDEX(MINVERSE($M$6:INDEX($M$6:$EF$125,$P$2,$P$2)),ROWS($M$131:AN139),COLUMNS($M$131:AN139)),0)</f>
        <v>-9.1782155144666715E-10</v>
      </c>
      <c r="AO139">
        <f t="array" ref="AO139">IF(AND(ROWS($M$131:AO139)&lt;=$P$2,COLUMNS($M$131:AO139)&lt;=$P$2),INDEX(MINVERSE($M$6:INDEX($M$6:$EF$125,$P$2,$P$2)),ROWS($M$131:AO139),COLUMNS($M$131:AO139)),0)</f>
        <v>-1.629892552948554E-9</v>
      </c>
      <c r="AP139">
        <f t="array" ref="AP139">IF(AND(ROWS($M$131:AP139)&lt;=$P$2,COLUMNS($M$131:AP139)&lt;=$P$2),INDEX(MINVERSE($M$6:INDEX($M$6:$EF$125,$P$2,$P$2)),ROWS($M$131:AP139),COLUMNS($M$131:AP139)),0)</f>
        <v>-1.6694045632913367E-9</v>
      </c>
      <c r="AQ139">
        <f t="array" ref="AQ139">IF(AND(ROWS($M$131:AQ139)&lt;=$P$2,COLUMNS($M$131:AQ139)&lt;=$P$2),INDEX(MINVERSE($M$6:INDEX($M$6:$EF$125,$P$2,$P$2)),ROWS($M$131:AQ139),COLUMNS($M$131:AQ139)),0)</f>
        <v>-1.3137975140690485E-9</v>
      </c>
      <c r="AR139">
        <f t="array" ref="AR139">IF(AND(ROWS($M$131:AR139)&lt;=$P$2,COLUMNS($M$131:AR139)&lt;=$P$2),INDEX(MINVERSE($M$6:INDEX($M$6:$EF$125,$P$2,$P$2)),ROWS($M$131:AR139),COLUMNS($M$131:AR139)),0)</f>
        <v>-8.0903621095590698E-10</v>
      </c>
      <c r="AS139">
        <f t="array" ref="AS139">IF(AND(ROWS($M$131:AS139)&lt;=$P$2,COLUMNS($M$131:AS139)&lt;=$P$2),INDEX(MINVERSE($M$6:INDEX($M$6:$EF$125,$P$2,$P$2)),ROWS($M$131:AS139),COLUMNS($M$131:AS139)),0)</f>
        <v>-3.275904905032293E-10</v>
      </c>
      <c r="AT139">
        <f t="array" ref="AT139">IF(AND(ROWS($M$131:AT139)&lt;=$P$2,COLUMNS($M$131:AT139)&lt;=$P$2),INDEX(MINVERSE($M$6:INDEX($M$6:$EF$125,$P$2,$P$2)),ROWS($M$131:AT139),COLUMNS($M$131:AT139)),0)</f>
        <v>3.7542028187027612E-11</v>
      </c>
      <c r="AU139">
        <f t="array" ref="AU139">IF(AND(ROWS($M$131:AU139)&lt;=$P$2,COLUMNS($M$131:AU139)&lt;=$P$2),INDEX(MINVERSE($M$6:INDEX($M$6:$EF$125,$P$2,$P$2)),ROWS($M$131:AU139),COLUMNS($M$131:AU139)),0)</f>
        <v>2.5705061527172403E-10</v>
      </c>
      <c r="AV139">
        <f t="array" ref="AV139">IF(AND(ROWS($M$131:AV139)&lt;=$P$2,COLUMNS($M$131:AV139)&lt;=$P$2),INDEX(MINVERSE($M$6:INDEX($M$6:$EF$125,$P$2,$P$2)),ROWS($M$131:AV139),COLUMNS($M$131:AV139)),0)</f>
        <v>3.4082994574683285E-10</v>
      </c>
      <c r="AW139">
        <f t="array" ref="AW139">IF(AND(ROWS($M$131:AW139)&lt;=$P$2,COLUMNS($M$131:AW139)&lt;=$P$2),INDEX(MINVERSE($M$6:INDEX($M$6:$EF$125,$P$2,$P$2)),ROWS($M$131:AW139),COLUMNS($M$131:AW139)),0)</f>
        <v>3.1447918678715558E-10</v>
      </c>
      <c r="AX139">
        <f t="array" ref="AX139">IF(AND(ROWS($M$131:AX139)&lt;=$P$2,COLUMNS($M$131:AX139)&lt;=$P$2),INDEX(MINVERSE($M$6:INDEX($M$6:$EF$125,$P$2,$P$2)),ROWS($M$131:AX139),COLUMNS($M$131:AX139)),0)</f>
        <v>2.0241501900942346E-10</v>
      </c>
      <c r="AY139">
        <f t="array" ref="AY139">IF(AND(ROWS($M$131:AY139)&lt;=$P$2,COLUMNS($M$131:AY139)&lt;=$P$2),INDEX(MINVERSE($M$6:INDEX($M$6:$EF$125,$P$2,$P$2)),ROWS($M$131:AY139),COLUMNS($M$131:AY139)),0)</f>
        <v>1.962333490369485E-11</v>
      </c>
      <c r="AZ139">
        <f t="array" ref="AZ139">IF(AND(ROWS($M$131:AZ139)&lt;=$P$2,COLUMNS($M$131:AZ139)&lt;=$P$2),INDEX(MINVERSE($M$6:INDEX($M$6:$EF$125,$P$2,$P$2)),ROWS($M$131:AZ139),COLUMNS($M$131:AZ139)),0)</f>
        <v>-2.2873998394550976E-10</v>
      </c>
      <c r="BA139">
        <f t="array" ref="BA139">IF(AND(ROWS($M$131:BA139)&lt;=$P$2,COLUMNS($M$131:BA139)&lt;=$P$2),INDEX(MINVERSE($M$6:INDEX($M$6:$EF$125,$P$2,$P$2)),ROWS($M$131:BA139),COLUMNS($M$131:BA139)),0)</f>
        <v>0</v>
      </c>
      <c r="BB139">
        <f t="array" ref="BB139">IF(AND(ROWS($M$131:BB139)&lt;=$P$2,COLUMNS($M$131:BB139)&lt;=$P$2),INDEX(MINVERSE($M$6:INDEX($M$6:$EF$125,$P$2,$P$2)),ROWS($M$131:BB139),COLUMNS($M$131:BB139)),0)</f>
        <v>0</v>
      </c>
      <c r="BC139">
        <f t="array" ref="BC139">IF(AND(ROWS($M$131:BC139)&lt;=$P$2,COLUMNS($M$131:BC139)&lt;=$P$2),INDEX(MINVERSE($M$6:INDEX($M$6:$EF$125,$P$2,$P$2)),ROWS($M$131:BC139),COLUMNS($M$131:BC139)),0)</f>
        <v>0</v>
      </c>
      <c r="BD139">
        <f t="array" ref="BD139">IF(AND(ROWS($M$131:BD139)&lt;=$P$2,COLUMNS($M$131:BD139)&lt;=$P$2),INDEX(MINVERSE($M$6:INDEX($M$6:$EF$125,$P$2,$P$2)),ROWS($M$131:BD139),COLUMNS($M$131:BD139)),0)</f>
        <v>0</v>
      </c>
      <c r="BE139">
        <f t="array" ref="BE139">IF(AND(ROWS($M$131:BE139)&lt;=$P$2,COLUMNS($M$131:BE139)&lt;=$P$2),INDEX(MINVERSE($M$6:INDEX($M$6:$EF$125,$P$2,$P$2)),ROWS($M$131:BE139),COLUMNS($M$131:BE139)),0)</f>
        <v>0</v>
      </c>
      <c r="BF139">
        <f t="array" ref="BF139">IF(AND(ROWS($M$131:BF139)&lt;=$P$2,COLUMNS($M$131:BF139)&lt;=$P$2),INDEX(MINVERSE($M$6:INDEX($M$6:$EF$125,$P$2,$P$2)),ROWS($M$131:BF139),COLUMNS($M$131:BF139)),0)</f>
        <v>0</v>
      </c>
      <c r="BG139">
        <f t="array" ref="BG139">IF(AND(ROWS($M$131:BG139)&lt;=$P$2,COLUMNS($M$131:BG139)&lt;=$P$2),INDEX(MINVERSE($M$6:INDEX($M$6:$EF$125,$P$2,$P$2)),ROWS($M$131:BG139),COLUMNS($M$131:BG139)),0)</f>
        <v>0</v>
      </c>
      <c r="BH139">
        <f t="array" ref="BH139">IF(AND(ROWS($M$131:BH139)&lt;=$P$2,COLUMNS($M$131:BH139)&lt;=$P$2),INDEX(MINVERSE($M$6:INDEX($M$6:$EF$125,$P$2,$P$2)),ROWS($M$131:BH139),COLUMNS($M$131:BH139)),0)</f>
        <v>0</v>
      </c>
      <c r="BI139">
        <f t="array" ref="BI139">IF(AND(ROWS($M$131:BI139)&lt;=$P$2,COLUMNS($M$131:BI139)&lt;=$P$2),INDEX(MINVERSE($M$6:INDEX($M$6:$EF$125,$P$2,$P$2)),ROWS($M$131:BI139),COLUMNS($M$131:BI139)),0)</f>
        <v>0</v>
      </c>
      <c r="BJ139">
        <f t="array" ref="BJ139">IF(AND(ROWS($M$131:BJ139)&lt;=$P$2,COLUMNS($M$131:BJ139)&lt;=$P$2),INDEX(MINVERSE($M$6:INDEX($M$6:$EF$125,$P$2,$P$2)),ROWS($M$131:BJ139),COLUMNS($M$131:BJ139)),0)</f>
        <v>0</v>
      </c>
      <c r="BK139">
        <f t="array" ref="BK139">IF(AND(ROWS($M$131:BK139)&lt;=$P$2,COLUMNS($M$131:BK139)&lt;=$P$2),INDEX(MINVERSE($M$6:INDEX($M$6:$EF$125,$P$2,$P$2)),ROWS($M$131:BK139),COLUMNS($M$131:BK139)),0)</f>
        <v>0</v>
      </c>
      <c r="BL139">
        <f t="array" ref="BL139">IF(AND(ROWS($M$131:BL139)&lt;=$P$2,COLUMNS($M$131:BL139)&lt;=$P$2),INDEX(MINVERSE($M$6:INDEX($M$6:$EF$125,$P$2,$P$2)),ROWS($M$131:BL139),COLUMNS($M$131:BL139)),0)</f>
        <v>0</v>
      </c>
      <c r="BM139">
        <f t="array" ref="BM139">IF(AND(ROWS($M$131:BM139)&lt;=$P$2,COLUMNS($M$131:BM139)&lt;=$P$2),INDEX(MINVERSE($M$6:INDEX($M$6:$EF$125,$P$2,$P$2)),ROWS($M$131:BM139),COLUMNS($M$131:BM139)),0)</f>
        <v>0</v>
      </c>
      <c r="BN139">
        <f t="array" ref="BN139">IF(AND(ROWS($M$131:BN139)&lt;=$P$2,COLUMNS($M$131:BN139)&lt;=$P$2),INDEX(MINVERSE($M$6:INDEX($M$6:$EF$125,$P$2,$P$2)),ROWS($M$131:BN139),COLUMNS($M$131:BN139)),0)</f>
        <v>0</v>
      </c>
      <c r="BO139">
        <f t="array" ref="BO139">IF(AND(ROWS($M$131:BO139)&lt;=$P$2,COLUMNS($M$131:BO139)&lt;=$P$2),INDEX(MINVERSE($M$6:INDEX($M$6:$EF$125,$P$2,$P$2)),ROWS($M$131:BO139),COLUMNS($M$131:BO139)),0)</f>
        <v>0</v>
      </c>
      <c r="BP139">
        <f t="array" ref="BP139">IF(AND(ROWS($M$131:BP139)&lt;=$P$2,COLUMNS($M$131:BP139)&lt;=$P$2),INDEX(MINVERSE($M$6:INDEX($M$6:$EF$125,$P$2,$P$2)),ROWS($M$131:BP139),COLUMNS($M$131:BP139)),0)</f>
        <v>0</v>
      </c>
      <c r="BQ139">
        <f t="array" ref="BQ139">IF(AND(ROWS($M$131:BQ139)&lt;=$P$2,COLUMNS($M$131:BQ139)&lt;=$P$2),INDEX(MINVERSE($M$6:INDEX($M$6:$EF$125,$P$2,$P$2)),ROWS($M$131:BQ139),COLUMNS($M$131:BQ139)),0)</f>
        <v>0</v>
      </c>
      <c r="BR139">
        <f t="array" ref="BR139">IF(AND(ROWS($M$131:BR139)&lt;=$P$2,COLUMNS($M$131:BR139)&lt;=$P$2),INDEX(MINVERSE($M$6:INDEX($M$6:$EF$125,$P$2,$P$2)),ROWS($M$131:BR139),COLUMNS($M$131:BR139)),0)</f>
        <v>0</v>
      </c>
      <c r="BS139">
        <f t="array" ref="BS139">IF(AND(ROWS($M$131:BS139)&lt;=$P$2,COLUMNS($M$131:BS139)&lt;=$P$2),INDEX(MINVERSE($M$6:INDEX($M$6:$EF$125,$P$2,$P$2)),ROWS($M$131:BS139),COLUMNS($M$131:BS139)),0)</f>
        <v>0</v>
      </c>
      <c r="BT139">
        <f t="array" ref="BT139">IF(AND(ROWS($M$131:BT139)&lt;=$P$2,COLUMNS($M$131:BT139)&lt;=$P$2),INDEX(MINVERSE($M$6:INDEX($M$6:$EF$125,$P$2,$P$2)),ROWS($M$131:BT139),COLUMNS($M$131:BT139)),0)</f>
        <v>0</v>
      </c>
      <c r="BU139">
        <f t="array" ref="BU139">IF(AND(ROWS($M$131:BU139)&lt;=$P$2,COLUMNS($M$131:BU139)&lt;=$P$2),INDEX(MINVERSE($M$6:INDEX($M$6:$EF$125,$P$2,$P$2)),ROWS($M$131:BU139),COLUMNS($M$131:BU139)),0)</f>
        <v>0</v>
      </c>
      <c r="BV139">
        <f t="array" ref="BV139">IF(AND(ROWS($M$131:BV139)&lt;=$P$2,COLUMNS($M$131:BV139)&lt;=$P$2),INDEX(MINVERSE($M$6:INDEX($M$6:$EF$125,$P$2,$P$2)),ROWS($M$131:BV139),COLUMNS($M$131:BV139)),0)</f>
        <v>0</v>
      </c>
      <c r="BW139">
        <f t="array" ref="BW139">IF(AND(ROWS($M$131:BW139)&lt;=$P$2,COLUMNS($M$131:BW139)&lt;=$P$2),INDEX(MINVERSE($M$6:INDEX($M$6:$EF$125,$P$2,$P$2)),ROWS($M$131:BW139),COLUMNS($M$131:BW139)),0)</f>
        <v>0</v>
      </c>
      <c r="BX139">
        <f t="array" ref="BX139">IF(AND(ROWS($M$131:BX139)&lt;=$P$2,COLUMNS($M$131:BX139)&lt;=$P$2),INDEX(MINVERSE($M$6:INDEX($M$6:$EF$125,$P$2,$P$2)),ROWS($M$131:BX139),COLUMNS($M$131:BX139)),0)</f>
        <v>0</v>
      </c>
      <c r="BY139">
        <f t="array" ref="BY139">IF(AND(ROWS($M$131:BY139)&lt;=$P$2,COLUMNS($M$131:BY139)&lt;=$P$2),INDEX(MINVERSE($M$6:INDEX($M$6:$EF$125,$P$2,$P$2)),ROWS($M$131:BY139),COLUMNS($M$131:BY139)),0)</f>
        <v>0</v>
      </c>
      <c r="BZ139">
        <f t="array" ref="BZ139">IF(AND(ROWS($M$131:BZ139)&lt;=$P$2,COLUMNS($M$131:BZ139)&lt;=$P$2),INDEX(MINVERSE($M$6:INDEX($M$6:$EF$125,$P$2,$P$2)),ROWS($M$131:BZ139),COLUMNS($M$131:BZ139)),0)</f>
        <v>0</v>
      </c>
      <c r="CA139">
        <f t="array" ref="CA139">IF(AND(ROWS($M$131:CA139)&lt;=$P$2,COLUMNS($M$131:CA139)&lt;=$P$2),INDEX(MINVERSE($M$6:INDEX($M$6:$EF$125,$P$2,$P$2)),ROWS($M$131:CA139),COLUMNS($M$131:CA139)),0)</f>
        <v>0</v>
      </c>
      <c r="CB139">
        <f t="array" ref="CB139">IF(AND(ROWS($M$131:CB139)&lt;=$P$2,COLUMNS($M$131:CB139)&lt;=$P$2),INDEX(MINVERSE($M$6:INDEX($M$6:$EF$125,$P$2,$P$2)),ROWS($M$131:CB139),COLUMNS($M$131:CB139)),0)</f>
        <v>0</v>
      </c>
      <c r="CC139">
        <f t="array" ref="CC139">IF(AND(ROWS($M$131:CC139)&lt;=$P$2,COLUMNS($M$131:CC139)&lt;=$P$2),INDEX(MINVERSE($M$6:INDEX($M$6:$EF$125,$P$2,$P$2)),ROWS($M$131:CC139),COLUMNS($M$131:CC139)),0)</f>
        <v>0</v>
      </c>
      <c r="CD139">
        <f t="array" ref="CD139">IF(AND(ROWS($M$131:CD139)&lt;=$P$2,COLUMNS($M$131:CD139)&lt;=$P$2),INDEX(MINVERSE($M$6:INDEX($M$6:$EF$125,$P$2,$P$2)),ROWS($M$131:CD139),COLUMNS($M$131:CD139)),0)</f>
        <v>0</v>
      </c>
      <c r="CE139">
        <f t="array" ref="CE139">IF(AND(ROWS($M$131:CE139)&lt;=$P$2,COLUMNS($M$131:CE139)&lt;=$P$2),INDEX(MINVERSE($M$6:INDEX($M$6:$EF$125,$P$2,$P$2)),ROWS($M$131:CE139),COLUMNS($M$131:CE139)),0)</f>
        <v>0</v>
      </c>
      <c r="CF139">
        <f t="array" ref="CF139">IF(AND(ROWS($M$131:CF139)&lt;=$P$2,COLUMNS($M$131:CF139)&lt;=$P$2),INDEX(MINVERSE($M$6:INDEX($M$6:$EF$125,$P$2,$P$2)),ROWS($M$131:CF139),COLUMNS($M$131:CF139)),0)</f>
        <v>0</v>
      </c>
      <c r="CG139">
        <f t="array" ref="CG139">IF(AND(ROWS($M$131:CG139)&lt;=$P$2,COLUMNS($M$131:CG139)&lt;=$P$2),INDEX(MINVERSE($M$6:INDEX($M$6:$EF$125,$P$2,$P$2)),ROWS($M$131:CG139),COLUMNS($M$131:CG139)),0)</f>
        <v>0</v>
      </c>
      <c r="CH139">
        <f t="array" ref="CH139">IF(AND(ROWS($M$131:CH139)&lt;=$P$2,COLUMNS($M$131:CH139)&lt;=$P$2),INDEX(MINVERSE($M$6:INDEX($M$6:$EF$125,$P$2,$P$2)),ROWS($M$131:CH139),COLUMNS($M$131:CH139)),0)</f>
        <v>0</v>
      </c>
      <c r="CI139">
        <f t="array" ref="CI139">IF(AND(ROWS($M$131:CI139)&lt;=$P$2,COLUMNS($M$131:CI139)&lt;=$P$2),INDEX(MINVERSE($M$6:INDEX($M$6:$EF$125,$P$2,$P$2)),ROWS($M$131:CI139),COLUMNS($M$131:CI139)),0)</f>
        <v>0</v>
      </c>
      <c r="CJ139">
        <f t="array" ref="CJ139">IF(AND(ROWS($M$131:CJ139)&lt;=$P$2,COLUMNS($M$131:CJ139)&lt;=$P$2),INDEX(MINVERSE($M$6:INDEX($M$6:$EF$125,$P$2,$P$2)),ROWS($M$131:CJ139),COLUMNS($M$131:CJ139)),0)</f>
        <v>0</v>
      </c>
      <c r="CK139">
        <f t="array" ref="CK139">IF(AND(ROWS($M$131:CK139)&lt;=$P$2,COLUMNS($M$131:CK139)&lt;=$P$2),INDEX(MINVERSE($M$6:INDEX($M$6:$EF$125,$P$2,$P$2)),ROWS($M$131:CK139),COLUMNS($M$131:CK139)),0)</f>
        <v>0</v>
      </c>
      <c r="CL139">
        <f t="array" ref="CL139">IF(AND(ROWS($M$131:CL139)&lt;=$P$2,COLUMNS($M$131:CL139)&lt;=$P$2),INDEX(MINVERSE($M$6:INDEX($M$6:$EF$125,$P$2,$P$2)),ROWS($M$131:CL139),COLUMNS($M$131:CL139)),0)</f>
        <v>0</v>
      </c>
      <c r="CM139">
        <f t="array" ref="CM139">IF(AND(ROWS($M$131:CM139)&lt;=$P$2,COLUMNS($M$131:CM139)&lt;=$P$2),INDEX(MINVERSE($M$6:INDEX($M$6:$EF$125,$P$2,$P$2)),ROWS($M$131:CM139),COLUMNS($M$131:CM139)),0)</f>
        <v>0</v>
      </c>
      <c r="CN139">
        <f t="array" ref="CN139">IF(AND(ROWS($M$131:CN139)&lt;=$P$2,COLUMNS($M$131:CN139)&lt;=$P$2),INDEX(MINVERSE($M$6:INDEX($M$6:$EF$125,$P$2,$P$2)),ROWS($M$131:CN139),COLUMNS($M$131:CN139)),0)</f>
        <v>0</v>
      </c>
      <c r="CO139">
        <f t="array" ref="CO139">IF(AND(ROWS($M$131:CO139)&lt;=$P$2,COLUMNS($M$131:CO139)&lt;=$P$2),INDEX(MINVERSE($M$6:INDEX($M$6:$EF$125,$P$2,$P$2)),ROWS($M$131:CO139),COLUMNS($M$131:CO139)),0)</f>
        <v>0</v>
      </c>
      <c r="CP139">
        <f t="array" ref="CP139">IF(AND(ROWS($M$131:CP139)&lt;=$P$2,COLUMNS($M$131:CP139)&lt;=$P$2),INDEX(MINVERSE($M$6:INDEX($M$6:$EF$125,$P$2,$P$2)),ROWS($M$131:CP139),COLUMNS($M$131:CP139)),0)</f>
        <v>0</v>
      </c>
      <c r="CQ139">
        <f t="array" ref="CQ139">IF(AND(ROWS($M$131:CQ139)&lt;=$P$2,COLUMNS($M$131:CQ139)&lt;=$P$2),INDEX(MINVERSE($M$6:INDEX($M$6:$EF$125,$P$2,$P$2)),ROWS($M$131:CQ139),COLUMNS($M$131:CQ139)),0)</f>
        <v>0</v>
      </c>
      <c r="CR139">
        <f t="array" ref="CR139">IF(AND(ROWS($M$131:CR139)&lt;=$P$2,COLUMNS($M$131:CR139)&lt;=$P$2),INDEX(MINVERSE($M$6:INDEX($M$6:$EF$125,$P$2,$P$2)),ROWS($M$131:CR139),COLUMNS($M$131:CR139)),0)</f>
        <v>0</v>
      </c>
      <c r="CS139">
        <f t="array" ref="CS139">IF(AND(ROWS($M$131:CS139)&lt;=$P$2,COLUMNS($M$131:CS139)&lt;=$P$2),INDEX(MINVERSE($M$6:INDEX($M$6:$EF$125,$P$2,$P$2)),ROWS($M$131:CS139),COLUMNS($M$131:CS139)),0)</f>
        <v>0</v>
      </c>
      <c r="CT139">
        <f t="array" ref="CT139">IF(AND(ROWS($M$131:CT139)&lt;=$P$2,COLUMNS($M$131:CT139)&lt;=$P$2),INDEX(MINVERSE($M$6:INDEX($M$6:$EF$125,$P$2,$P$2)),ROWS($M$131:CT139),COLUMNS($M$131:CT139)),0)</f>
        <v>0</v>
      </c>
      <c r="CU139">
        <f t="array" ref="CU139">IF(AND(ROWS($M$131:CU139)&lt;=$P$2,COLUMNS($M$131:CU139)&lt;=$P$2),INDEX(MINVERSE($M$6:INDEX($M$6:$EF$125,$P$2,$P$2)),ROWS($M$131:CU139),COLUMNS($M$131:CU139)),0)</f>
        <v>0</v>
      </c>
      <c r="CV139">
        <f t="array" ref="CV139">IF(AND(ROWS($M$131:CV139)&lt;=$P$2,COLUMNS($M$131:CV139)&lt;=$P$2),INDEX(MINVERSE($M$6:INDEX($M$6:$EF$125,$P$2,$P$2)),ROWS($M$131:CV139),COLUMNS($M$131:CV139)),0)</f>
        <v>0</v>
      </c>
      <c r="CW139">
        <f t="array" ref="CW139">IF(AND(ROWS($M$131:CW139)&lt;=$P$2,COLUMNS($M$131:CW139)&lt;=$P$2),INDEX(MINVERSE($M$6:INDEX($M$6:$EF$125,$P$2,$P$2)),ROWS($M$131:CW139),COLUMNS($M$131:CW139)),0)</f>
        <v>0</v>
      </c>
      <c r="CX139">
        <f t="array" ref="CX139">IF(AND(ROWS($M$131:CX139)&lt;=$P$2,COLUMNS($M$131:CX139)&lt;=$P$2),INDEX(MINVERSE($M$6:INDEX($M$6:$EF$125,$P$2,$P$2)),ROWS($M$131:CX139),COLUMNS($M$131:CX139)),0)</f>
        <v>0</v>
      </c>
      <c r="CY139">
        <f t="array" ref="CY139">IF(AND(ROWS($M$131:CY139)&lt;=$P$2,COLUMNS($M$131:CY139)&lt;=$P$2),INDEX(MINVERSE($M$6:INDEX($M$6:$EF$125,$P$2,$P$2)),ROWS($M$131:CY139),COLUMNS($M$131:CY139)),0)</f>
        <v>0</v>
      </c>
      <c r="CZ139">
        <f t="array" ref="CZ139">IF(AND(ROWS($M$131:CZ139)&lt;=$P$2,COLUMNS($M$131:CZ139)&lt;=$P$2),INDEX(MINVERSE($M$6:INDEX($M$6:$EF$125,$P$2,$P$2)),ROWS($M$131:CZ139),COLUMNS($M$131:CZ139)),0)</f>
        <v>0</v>
      </c>
      <c r="DA139">
        <f t="array" ref="DA139">IF(AND(ROWS($M$131:DA139)&lt;=$P$2,COLUMNS($M$131:DA139)&lt;=$P$2),INDEX(MINVERSE($M$6:INDEX($M$6:$EF$125,$P$2,$P$2)),ROWS($M$131:DA139),COLUMNS($M$131:DA139)),0)</f>
        <v>0</v>
      </c>
      <c r="DB139">
        <f t="array" ref="DB139">IF(AND(ROWS($M$131:DB139)&lt;=$P$2,COLUMNS($M$131:DB139)&lt;=$P$2),INDEX(MINVERSE($M$6:INDEX($M$6:$EF$125,$P$2,$P$2)),ROWS($M$131:DB139),COLUMNS($M$131:DB139)),0)</f>
        <v>0</v>
      </c>
      <c r="DC139">
        <f t="array" ref="DC139">IF(AND(ROWS($M$131:DC139)&lt;=$P$2,COLUMNS($M$131:DC139)&lt;=$P$2),INDEX(MINVERSE($M$6:INDEX($M$6:$EF$125,$P$2,$P$2)),ROWS($M$131:DC139),COLUMNS($M$131:DC139)),0)</f>
        <v>0</v>
      </c>
      <c r="DD139">
        <f t="array" ref="DD139">IF(AND(ROWS($M$131:DD139)&lt;=$P$2,COLUMNS($M$131:DD139)&lt;=$P$2),INDEX(MINVERSE($M$6:INDEX($M$6:$EF$125,$P$2,$P$2)),ROWS($M$131:DD139),COLUMNS($M$131:DD139)),0)</f>
        <v>0</v>
      </c>
      <c r="DE139">
        <f t="array" ref="DE139">IF(AND(ROWS($M$131:DE139)&lt;=$P$2,COLUMNS($M$131:DE139)&lt;=$P$2),INDEX(MINVERSE($M$6:INDEX($M$6:$EF$125,$P$2,$P$2)),ROWS($M$131:DE139),COLUMNS($M$131:DE139)),0)</f>
        <v>0</v>
      </c>
      <c r="DF139">
        <f t="array" ref="DF139">IF(AND(ROWS($M$131:DF139)&lt;=$P$2,COLUMNS($M$131:DF139)&lt;=$P$2),INDEX(MINVERSE($M$6:INDEX($M$6:$EF$125,$P$2,$P$2)),ROWS($M$131:DF139),COLUMNS($M$131:DF139)),0)</f>
        <v>0</v>
      </c>
      <c r="DG139">
        <f t="array" ref="DG139">IF(AND(ROWS($M$131:DG139)&lt;=$P$2,COLUMNS($M$131:DG139)&lt;=$P$2),INDEX(MINVERSE($M$6:INDEX($M$6:$EF$125,$P$2,$P$2)),ROWS($M$131:DG139),COLUMNS($M$131:DG139)),0)</f>
        <v>0</v>
      </c>
      <c r="DH139">
        <f t="array" ref="DH139">IF(AND(ROWS($M$131:DH139)&lt;=$P$2,COLUMNS($M$131:DH139)&lt;=$P$2),INDEX(MINVERSE($M$6:INDEX($M$6:$EF$125,$P$2,$P$2)),ROWS($M$131:DH139),COLUMNS($M$131:DH139)),0)</f>
        <v>0</v>
      </c>
      <c r="DI139">
        <f t="array" ref="DI139">IF(AND(ROWS($M$131:DI139)&lt;=$P$2,COLUMNS($M$131:DI139)&lt;=$P$2),INDEX(MINVERSE($M$6:INDEX($M$6:$EF$125,$P$2,$P$2)),ROWS($M$131:DI139),COLUMNS($M$131:DI139)),0)</f>
        <v>0</v>
      </c>
      <c r="DJ139">
        <f t="array" ref="DJ139">IF(AND(ROWS($M$131:DJ139)&lt;=$P$2,COLUMNS($M$131:DJ139)&lt;=$P$2),INDEX(MINVERSE($M$6:INDEX($M$6:$EF$125,$P$2,$P$2)),ROWS($M$131:DJ139),COLUMNS($M$131:DJ139)),0)</f>
        <v>0</v>
      </c>
      <c r="DK139">
        <f t="array" ref="DK139">IF(AND(ROWS($M$131:DK139)&lt;=$P$2,COLUMNS($M$131:DK139)&lt;=$P$2),INDEX(MINVERSE($M$6:INDEX($M$6:$EF$125,$P$2,$P$2)),ROWS($M$131:DK139),COLUMNS($M$131:DK139)),0)</f>
        <v>0</v>
      </c>
      <c r="DL139">
        <f t="array" ref="DL139">IF(AND(ROWS($M$131:DL139)&lt;=$P$2,COLUMNS($M$131:DL139)&lt;=$P$2),INDEX(MINVERSE($M$6:INDEX($M$6:$EF$125,$P$2,$P$2)),ROWS($M$131:DL139),COLUMNS($M$131:DL139)),0)</f>
        <v>0</v>
      </c>
      <c r="DM139">
        <f t="array" ref="DM139">IF(AND(ROWS($M$131:DM139)&lt;=$P$2,COLUMNS($M$131:DM139)&lt;=$P$2),INDEX(MINVERSE($M$6:INDEX($M$6:$EF$125,$P$2,$P$2)),ROWS($M$131:DM139),COLUMNS($M$131:DM139)),0)</f>
        <v>0</v>
      </c>
      <c r="DN139">
        <f t="array" ref="DN139">IF(AND(ROWS($M$131:DN139)&lt;=$P$2,COLUMNS($M$131:DN139)&lt;=$P$2),INDEX(MINVERSE($M$6:INDEX($M$6:$EF$125,$P$2,$P$2)),ROWS($M$131:DN139),COLUMNS($M$131:DN139)),0)</f>
        <v>0</v>
      </c>
      <c r="DO139">
        <f t="array" ref="DO139">IF(AND(ROWS($M$131:DO139)&lt;=$P$2,COLUMNS($M$131:DO139)&lt;=$P$2),INDEX(MINVERSE($M$6:INDEX($M$6:$EF$125,$P$2,$P$2)),ROWS($M$131:DO139),COLUMNS($M$131:DO139)),0)</f>
        <v>0</v>
      </c>
      <c r="DP139">
        <f t="array" ref="DP139">IF(AND(ROWS($M$131:DP139)&lt;=$P$2,COLUMNS($M$131:DP139)&lt;=$P$2),INDEX(MINVERSE($M$6:INDEX($M$6:$EF$125,$P$2,$P$2)),ROWS($M$131:DP139),COLUMNS($M$131:DP139)),0)</f>
        <v>0</v>
      </c>
      <c r="DQ139">
        <f t="array" ref="DQ139">IF(AND(ROWS($M$131:DQ139)&lt;=$P$2,COLUMNS($M$131:DQ139)&lt;=$P$2),INDEX(MINVERSE($M$6:INDEX($M$6:$EF$125,$P$2,$P$2)),ROWS($M$131:DQ139),COLUMNS($M$131:DQ139)),0)</f>
        <v>0</v>
      </c>
      <c r="DR139">
        <f t="array" ref="DR139">IF(AND(ROWS($M$131:DR139)&lt;=$P$2,COLUMNS($M$131:DR139)&lt;=$P$2),INDEX(MINVERSE($M$6:INDEX($M$6:$EF$125,$P$2,$P$2)),ROWS($M$131:DR139),COLUMNS($M$131:DR139)),0)</f>
        <v>0</v>
      </c>
      <c r="DS139">
        <f t="array" ref="DS139">IF(AND(ROWS($M$131:DS139)&lt;=$P$2,COLUMNS($M$131:DS139)&lt;=$P$2),INDEX(MINVERSE($M$6:INDEX($M$6:$EF$125,$P$2,$P$2)),ROWS($M$131:DS139),COLUMNS($M$131:DS139)),0)</f>
        <v>0</v>
      </c>
      <c r="DT139">
        <f t="array" ref="DT139">IF(AND(ROWS($M$131:DT139)&lt;=$P$2,COLUMNS($M$131:DT139)&lt;=$P$2),INDEX(MINVERSE($M$6:INDEX($M$6:$EF$125,$P$2,$P$2)),ROWS($M$131:DT139),COLUMNS($M$131:DT139)),0)</f>
        <v>0</v>
      </c>
      <c r="DU139">
        <f t="array" ref="DU139">IF(AND(ROWS($M$131:DU139)&lt;=$P$2,COLUMNS($M$131:DU139)&lt;=$P$2),INDEX(MINVERSE($M$6:INDEX($M$6:$EF$125,$P$2,$P$2)),ROWS($M$131:DU139),COLUMNS($M$131:DU139)),0)</f>
        <v>0</v>
      </c>
      <c r="DV139">
        <f t="array" ref="DV139">IF(AND(ROWS($M$131:DV139)&lt;=$P$2,COLUMNS($M$131:DV139)&lt;=$P$2),INDEX(MINVERSE($M$6:INDEX($M$6:$EF$125,$P$2,$P$2)),ROWS($M$131:DV139),COLUMNS($M$131:DV139)),0)</f>
        <v>0</v>
      </c>
      <c r="DW139">
        <f t="array" ref="DW139">IF(AND(ROWS($M$131:DW139)&lt;=$P$2,COLUMNS($M$131:DW139)&lt;=$P$2),INDEX(MINVERSE($M$6:INDEX($M$6:$EF$125,$P$2,$P$2)),ROWS($M$131:DW139),COLUMNS($M$131:DW139)),0)</f>
        <v>0</v>
      </c>
      <c r="DX139">
        <f t="array" ref="DX139">IF(AND(ROWS($M$131:DX139)&lt;=$P$2,COLUMNS($M$131:DX139)&lt;=$P$2),INDEX(MINVERSE($M$6:INDEX($M$6:$EF$125,$P$2,$P$2)),ROWS($M$131:DX139),COLUMNS($M$131:DX139)),0)</f>
        <v>0</v>
      </c>
      <c r="DY139">
        <f t="array" ref="DY139">IF(AND(ROWS($M$131:DY139)&lt;=$P$2,COLUMNS($M$131:DY139)&lt;=$P$2),INDEX(MINVERSE($M$6:INDEX($M$6:$EF$125,$P$2,$P$2)),ROWS($M$131:DY139),COLUMNS($M$131:DY139)),0)</f>
        <v>0</v>
      </c>
      <c r="DZ139">
        <f t="array" ref="DZ139">IF(AND(ROWS($M$131:DZ139)&lt;=$P$2,COLUMNS($M$131:DZ139)&lt;=$P$2),INDEX(MINVERSE($M$6:INDEX($M$6:$EF$125,$P$2,$P$2)),ROWS($M$131:DZ139),COLUMNS($M$131:DZ139)),0)</f>
        <v>0</v>
      </c>
      <c r="EA139">
        <f t="array" ref="EA139">IF(AND(ROWS($M$131:EA139)&lt;=$P$2,COLUMNS($M$131:EA139)&lt;=$P$2),INDEX(MINVERSE($M$6:INDEX($M$6:$EF$125,$P$2,$P$2)),ROWS($M$131:EA139),COLUMNS($M$131:EA139)),0)</f>
        <v>0</v>
      </c>
      <c r="EB139">
        <f t="array" ref="EB139">IF(AND(ROWS($M$131:EB139)&lt;=$P$2,COLUMNS($M$131:EB139)&lt;=$P$2),INDEX(MINVERSE($M$6:INDEX($M$6:$EF$125,$P$2,$P$2)),ROWS($M$131:EB139),COLUMNS($M$131:EB139)),0)</f>
        <v>0</v>
      </c>
    </row>
    <row r="140" spans="12:132" ht="15">
      <c r="L140" s="10">
        <v>10</v>
      </c>
      <c r="M140">
        <f t="array" ref="M140">IF(AND(ROWS($M$131:M140)&lt;=$P$2,COLUMNS($M$131:M140)&lt;=$P$2),INDEX(MINVERSE($M$6:INDEX($M$6:$EF$125,$P$2,$P$2)),ROWS($M$131:M140),COLUMNS($M$131:M140)),0)</f>
        <v>1.4343619321880688E-8</v>
      </c>
      <c r="N140">
        <f t="array" ref="N140">IF(AND(ROWS($M$131:N140)&lt;=$P$2,COLUMNS($M$131:N140)&lt;=$P$2),INDEX(MINVERSE($M$6:INDEX($M$6:$EF$125,$P$2,$P$2)),ROWS($M$131:N140),COLUMNS($M$131:N140)),0)</f>
        <v>-6.011513391650819E-8</v>
      </c>
      <c r="O140">
        <f t="array" ref="O140">IF(AND(ROWS($M$131:O140)&lt;=$P$2,COLUMNS($M$131:O140)&lt;=$P$2),INDEX(MINVERSE($M$6:INDEX($M$6:$EF$125,$P$2,$P$2)),ROWS($M$131:O140),COLUMNS($M$131:O140)),0)</f>
        <v>-8.1848572625022505E-8</v>
      </c>
      <c r="P140">
        <f t="array" ref="P140">IF(AND(ROWS($M$131:P140)&lt;=$P$2,COLUMNS($M$131:P140)&lt;=$P$2),INDEX(MINVERSE($M$6:INDEX($M$6:$EF$125,$P$2,$P$2)),ROWS($M$131:P140),COLUMNS($M$131:P140)),0)</f>
        <v>-5.0450051825136727E-8</v>
      </c>
      <c r="Q140">
        <f t="array" ref="Q140">IF(AND(ROWS($M$131:Q140)&lt;=$P$2,COLUMNS($M$131:Q140)&lt;=$P$2),INDEX(MINVERSE($M$6:INDEX($M$6:$EF$125,$P$2,$P$2)),ROWS($M$131:Q140),COLUMNS($M$131:Q140)),0)</f>
        <v>3.3596849969756071E-8</v>
      </c>
      <c r="R140">
        <f t="array" ref="R140">IF(AND(ROWS($M$131:R140)&lt;=$P$2,COLUMNS($M$131:R140)&lt;=$P$2),INDEX(MINVERSE($M$6:INDEX($M$6:$EF$125,$P$2,$P$2)),ROWS($M$131:R140),COLUMNS($M$131:R140)),0)</f>
        <v>1.6528191373354291E-7</v>
      </c>
      <c r="S140">
        <f t="array" ref="S140">IF(AND(ROWS($M$131:S140)&lt;=$P$2,COLUMNS($M$131:S140)&lt;=$P$2),INDEX(MINVERSE($M$6:INDEX($M$6:$EF$125,$P$2,$P$2)),ROWS($M$131:S140),COLUMNS($M$131:S140)),0)</f>
        <v>3.3000345646324656E-7</v>
      </c>
      <c r="T140">
        <f t="array" ref="T140">IF(AND(ROWS($M$131:T140)&lt;=$P$2,COLUMNS($M$131:T140)&lt;=$P$2),INDEX(MINVERSE($M$6:INDEX($M$6:$EF$125,$P$2,$P$2)),ROWS($M$131:T140),COLUMNS($M$131:T140)),0)</f>
        <v>4.9944152000714587E-7</v>
      </c>
      <c r="U140">
        <f t="array" ref="U140">IF(AND(ROWS($M$131:U140)&lt;=$P$2,COLUMNS($M$131:U140)&lt;=$P$2),INDEX(MINVERSE($M$6:INDEX($M$6:$EF$125,$P$2,$P$2)),ROWS($M$131:U140),COLUMNS($M$131:U140)),0)</f>
        <v>6.3193287362384693E-7</v>
      </c>
      <c r="V140">
        <f t="array" ref="V140">IF(AND(ROWS($M$131:V140)&lt;=$P$2,COLUMNS($M$131:V140)&lt;=$P$2),INDEX(MINVERSE($M$6:INDEX($M$6:$EF$125,$P$2,$P$2)),ROWS($M$131:V140),COLUMNS($M$131:V140)),0)</f>
        <v>6.8177247242722612E-7</v>
      </c>
      <c r="W140">
        <f t="array" ref="W140">IF(AND(ROWS($M$131:W140)&lt;=$P$2,COLUMNS($M$131:W140)&lt;=$P$2),INDEX(MINVERSE($M$6:INDEX($M$6:$EF$125,$P$2,$P$2)),ROWS($M$131:W140),COLUMNS($M$131:W140)),0)</f>
        <v>6.2196591730076728E-7</v>
      </c>
      <c r="X140">
        <f t="array" ref="X140">IF(AND(ROWS($M$131:X140)&lt;=$P$2,COLUMNS($M$131:X140)&lt;=$P$2),INDEX(MINVERSE($M$6:INDEX($M$6:$EF$125,$P$2,$P$2)),ROWS($M$131:X140),COLUMNS($M$131:X140)),0)</f>
        <v>4.8406179462437896E-7</v>
      </c>
      <c r="Y140">
        <f t="array" ref="Y140">IF(AND(ROWS($M$131:Y140)&lt;=$P$2,COLUMNS($M$131:Y140)&lt;=$P$2),INDEX(MINVERSE($M$6:INDEX($M$6:$EF$125,$P$2,$P$2)),ROWS($M$131:Y140),COLUMNS($M$131:Y140)),0)</f>
        <v>3.1670841494328866E-7</v>
      </c>
      <c r="Z140">
        <f t="array" ref="Z140">IF(AND(ROWS($M$131:Z140)&lt;=$P$2,COLUMNS($M$131:Z140)&lt;=$P$2),INDEX(MINVERSE($M$6:INDEX($M$6:$EF$125,$P$2,$P$2)),ROWS($M$131:Z140),COLUMNS($M$131:Z140)),0)</f>
        <v>1.6171199522892274E-7</v>
      </c>
      <c r="AA140">
        <f t="array" ref="AA140">IF(AND(ROWS($M$131:AA140)&lt;=$P$2,COLUMNS($M$131:AA140)&lt;=$P$2),INDEX(MINVERSE($M$6:INDEX($M$6:$EF$125,$P$2,$P$2)),ROWS($M$131:AA140),COLUMNS($M$131:AA140)),0)</f>
        <v>4.410515009139171E-8</v>
      </c>
      <c r="AB140">
        <f t="array" ref="AB140">IF(AND(ROWS($M$131:AB140)&lt;=$P$2,COLUMNS($M$131:AB140)&lt;=$P$2),INDEX(MINVERSE($M$6:INDEX($M$6:$EF$125,$P$2,$P$2)),ROWS($M$131:AB140),COLUMNS($M$131:AB140)),0)</f>
        <v>-2.8268444109504778E-8</v>
      </c>
      <c r="AC140">
        <f t="array" ref="AC140">IF(AND(ROWS($M$131:AC140)&lt;=$P$2,COLUMNS($M$131:AC140)&lt;=$P$2),INDEX(MINVERSE($M$6:INDEX($M$6:$EF$125,$P$2,$P$2)),ROWS($M$131:AC140),COLUMNS($M$131:AC140)),0)</f>
        <v>-6.0140135309844025E-8</v>
      </c>
      <c r="AD140">
        <f t="array" ref="AD140">IF(AND(ROWS($M$131:AD140)&lt;=$P$2,COLUMNS($M$131:AD140)&lt;=$P$2),INDEX(MINVERSE($M$6:INDEX($M$6:$EF$125,$P$2,$P$2)),ROWS($M$131:AD140),COLUMNS($M$131:AD140)),0)</f>
        <v>-6.2802575003360792E-8</v>
      </c>
      <c r="AE140">
        <f t="array" ref="AE140">IF(AND(ROWS($M$131:AE140)&lt;=$P$2,COLUMNS($M$131:AE140)&lt;=$P$2),INDEX(MINVERSE($M$6:INDEX($M$6:$EF$125,$P$2,$P$2)),ROWS($M$131:AE140),COLUMNS($M$131:AE140)),0)</f>
        <v>-4.8952528843927655E-8</v>
      </c>
      <c r="AF140">
        <f t="array" ref="AF140">IF(AND(ROWS($M$131:AF140)&lt;=$P$2,COLUMNS($M$131:AF140)&lt;=$P$2),INDEX(MINVERSE($M$6:INDEX($M$6:$EF$125,$P$2,$P$2)),ROWS($M$131:AF140),COLUMNS($M$131:AF140)),0)</f>
        <v>-2.9336985055532193E-8</v>
      </c>
      <c r="AG140">
        <f t="array" ref="AG140">IF(AND(ROWS($M$131:AG140)&lt;=$P$2,COLUMNS($M$131:AG140)&lt;=$P$2),INDEX(MINVERSE($M$6:INDEX($M$6:$EF$125,$P$2,$P$2)),ROWS($M$131:AG140),COLUMNS($M$131:AG140)),0)</f>
        <v>-1.1222588398346084E-8</v>
      </c>
      <c r="AH140">
        <f t="array" ref="AH140">IF(AND(ROWS($M$131:AH140)&lt;=$P$2,COLUMNS($M$131:AH140)&lt;=$P$2),INDEX(MINVERSE($M$6:INDEX($M$6:$EF$125,$P$2,$P$2)),ROWS($M$131:AH140),COLUMNS($M$131:AH140)),0)</f>
        <v>1.7164554098248316E-9</v>
      </c>
      <c r="AI140">
        <f t="array" ref="AI140">IF(AND(ROWS($M$131:AI140)&lt;=$P$2,COLUMNS($M$131:AI140)&lt;=$P$2),INDEX(MINVERSE($M$6:INDEX($M$6:$EF$125,$P$2,$P$2)),ROWS($M$131:AI140),COLUMNS($M$131:AI140)),0)</f>
        <v>8.6602871568279516E-9</v>
      </c>
      <c r="AJ140">
        <f t="array" ref="AJ140">IF(AND(ROWS($M$131:AJ140)&lt;=$P$2,COLUMNS($M$131:AJ140)&lt;=$P$2),INDEX(MINVERSE($M$6:INDEX($M$6:$EF$125,$P$2,$P$2)),ROWS($M$131:AJ140),COLUMNS($M$131:AJ140)),0)</f>
        <v>1.0574134754698475E-8</v>
      </c>
      <c r="AK140">
        <f t="array" ref="AK140">IF(AND(ROWS($M$131:AK140)&lt;=$P$2,COLUMNS($M$131:AK140)&lt;=$P$2),INDEX(MINVERSE($M$6:INDEX($M$6:$EF$125,$P$2,$P$2)),ROWS($M$131:AK140),COLUMNS($M$131:AK140)),0)</f>
        <v>9.1911226462992696E-9</v>
      </c>
      <c r="AL140">
        <f t="array" ref="AL140">IF(AND(ROWS($M$131:AL140)&lt;=$P$2,COLUMNS($M$131:AL140)&lt;=$P$2),INDEX(MINVERSE($M$6:INDEX($M$6:$EF$125,$P$2,$P$2)),ROWS($M$131:AL140),COLUMNS($M$131:AL140)),0)</f>
        <v>6.2626834442634987E-9</v>
      </c>
      <c r="AM140">
        <f t="array" ref="AM140">IF(AND(ROWS($M$131:AM140)&lt;=$P$2,COLUMNS($M$131:AM140)&lt;=$P$2),INDEX(MINVERSE($M$6:INDEX($M$6:$EF$125,$P$2,$P$2)),ROWS($M$131:AM140),COLUMNS($M$131:AM140)),0)</f>
        <v>3.1374719106823396E-9</v>
      </c>
      <c r="AN140">
        <f t="array" ref="AN140">IF(AND(ROWS($M$131:AN140)&lt;=$P$2,COLUMNS($M$131:AN140)&lt;=$P$2),INDEX(MINVERSE($M$6:INDEX($M$6:$EF$125,$P$2,$P$2)),ROWS($M$131:AN140),COLUMNS($M$131:AN140)),0)</f>
        <v>6.2253857061804148E-10</v>
      </c>
      <c r="AO140">
        <f t="array" ref="AO140">IF(AND(ROWS($M$131:AO140)&lt;=$P$2,COLUMNS($M$131:AO140)&lt;=$P$2),INDEX(MINVERSE($M$6:INDEX($M$6:$EF$125,$P$2,$P$2)),ROWS($M$131:AO140),COLUMNS($M$131:AO140)),0)</f>
        <v>-9.6661975933844047E-10</v>
      </c>
      <c r="AP140">
        <f t="array" ref="AP140">IF(AND(ROWS($M$131:AP140)&lt;=$P$2,COLUMNS($M$131:AP140)&lt;=$P$2),INDEX(MINVERSE($M$6:INDEX($M$6:$EF$125,$P$2,$P$2)),ROWS($M$131:AP140),COLUMNS($M$131:AP140)),0)</f>
        <v>-1.6633170799035998E-9</v>
      </c>
      <c r="AQ140">
        <f t="array" ref="AQ140">IF(AND(ROWS($M$131:AQ140)&lt;=$P$2,COLUMNS($M$131:AQ140)&lt;=$P$2),INDEX(MINVERSE($M$6:INDEX($M$6:$EF$125,$P$2,$P$2)),ROWS($M$131:AQ140),COLUMNS($M$131:AQ140)),0)</f>
        <v>-1.6889416629289689E-9</v>
      </c>
      <c r="AR140">
        <f t="array" ref="AR140">IF(AND(ROWS($M$131:AR140)&lt;=$P$2,COLUMNS($M$131:AR140)&lt;=$P$2),INDEX(MINVERSE($M$6:INDEX($M$6:$EF$125,$P$2,$P$2)),ROWS($M$131:AR140),COLUMNS($M$131:AR140)),0)</f>
        <v>-1.3197186668045189E-9</v>
      </c>
      <c r="AS140">
        <f t="array" ref="AS140">IF(AND(ROWS($M$131:AS140)&lt;=$P$2,COLUMNS($M$131:AS140)&lt;=$P$2),INDEX(MINVERSE($M$6:INDEX($M$6:$EF$125,$P$2,$P$2)),ROWS($M$131:AS140),COLUMNS($M$131:AS140)),0)</f>
        <v>-8.0014956080411166E-10</v>
      </c>
      <c r="AT140">
        <f t="array" ref="AT140">IF(AND(ROWS($M$131:AT140)&lt;=$P$2,COLUMNS($M$131:AT140)&lt;=$P$2),INDEX(MINVERSE($M$6:INDEX($M$6:$EF$125,$P$2,$P$2)),ROWS($M$131:AT140),COLUMNS($M$131:AT140)),0)</f>
        <v>-3.0278581287354836E-10</v>
      </c>
      <c r="AU140">
        <f t="array" ref="AU140">IF(AND(ROWS($M$131:AU140)&lt;=$P$2,COLUMNS($M$131:AU140)&lt;=$P$2),INDEX(MINVERSE($M$6:INDEX($M$6:$EF$125,$P$2,$P$2)),ROWS($M$131:AU140),COLUMNS($M$131:AU140)),0)</f>
        <v>7.6497802071518622E-11</v>
      </c>
      <c r="AV140">
        <f t="array" ref="AV140">IF(AND(ROWS($M$131:AV140)&lt;=$P$2,COLUMNS($M$131:AV140)&lt;=$P$2),INDEX(MINVERSE($M$6:INDEX($M$6:$EF$125,$P$2,$P$2)),ROWS($M$131:AV140),COLUMNS($M$131:AV140)),0)</f>
        <v>3.0198927243453214E-10</v>
      </c>
      <c r="AW140">
        <f t="array" ref="AW140">IF(AND(ROWS($M$131:AW140)&lt;=$P$2,COLUMNS($M$131:AW140)&lt;=$P$2),INDEX(MINVERSE($M$6:INDEX($M$6:$EF$125,$P$2,$P$2)),ROWS($M$131:AW140),COLUMNS($M$131:AW140)),0)</f>
        <v>3.7371686462493022E-10</v>
      </c>
      <c r="AX140">
        <f t="array" ref="AX140">IF(AND(ROWS($M$131:AX140)&lt;=$P$2,COLUMNS($M$131:AX140)&lt;=$P$2),INDEX(MINVERSE($M$6:INDEX($M$6:$EF$125,$P$2,$P$2)),ROWS($M$131:AX140),COLUMNS($M$131:AX140)),0)</f>
        <v>3.0499493261840175E-10</v>
      </c>
      <c r="AY140">
        <f t="array" ref="AY140">IF(AND(ROWS($M$131:AY140)&lt;=$P$2,COLUMNS($M$131:AY140)&lt;=$P$2),INDEX(MINVERSE($M$6:INDEX($M$6:$EF$125,$P$2,$P$2)),ROWS($M$131:AY140),COLUMNS($M$131:AY140)),0)</f>
        <v>1.0762394882429418E-10</v>
      </c>
      <c r="AZ140">
        <f t="array" ref="AZ140">IF(AND(ROWS($M$131:AZ140)&lt;=$P$2,COLUMNS($M$131:AZ140)&lt;=$P$2),INDEX(MINVERSE($M$6:INDEX($M$6:$EF$125,$P$2,$P$2)),ROWS($M$131:AZ140),COLUMNS($M$131:AZ140)),0)</f>
        <v>-2.1358187441852763E-10</v>
      </c>
      <c r="BA140">
        <f t="array" ref="BA140">IF(AND(ROWS($M$131:BA140)&lt;=$P$2,COLUMNS($M$131:BA140)&lt;=$P$2),INDEX(MINVERSE($M$6:INDEX($M$6:$EF$125,$P$2,$P$2)),ROWS($M$131:BA140),COLUMNS($M$131:BA140)),0)</f>
        <v>0</v>
      </c>
      <c r="BB140">
        <f t="array" ref="BB140">IF(AND(ROWS($M$131:BB140)&lt;=$P$2,COLUMNS($M$131:BB140)&lt;=$P$2),INDEX(MINVERSE($M$6:INDEX($M$6:$EF$125,$P$2,$P$2)),ROWS($M$131:BB140),COLUMNS($M$131:BB140)),0)</f>
        <v>0</v>
      </c>
      <c r="BC140">
        <f t="array" ref="BC140">IF(AND(ROWS($M$131:BC140)&lt;=$P$2,COLUMNS($M$131:BC140)&lt;=$P$2),INDEX(MINVERSE($M$6:INDEX($M$6:$EF$125,$P$2,$P$2)),ROWS($M$131:BC140),COLUMNS($M$131:BC140)),0)</f>
        <v>0</v>
      </c>
      <c r="BD140">
        <f t="array" ref="BD140">IF(AND(ROWS($M$131:BD140)&lt;=$P$2,COLUMNS($M$131:BD140)&lt;=$P$2),INDEX(MINVERSE($M$6:INDEX($M$6:$EF$125,$P$2,$P$2)),ROWS($M$131:BD140),COLUMNS($M$131:BD140)),0)</f>
        <v>0</v>
      </c>
      <c r="BE140">
        <f t="array" ref="BE140">IF(AND(ROWS($M$131:BE140)&lt;=$P$2,COLUMNS($M$131:BE140)&lt;=$P$2),INDEX(MINVERSE($M$6:INDEX($M$6:$EF$125,$P$2,$P$2)),ROWS($M$131:BE140),COLUMNS($M$131:BE140)),0)</f>
        <v>0</v>
      </c>
      <c r="BF140">
        <f t="array" ref="BF140">IF(AND(ROWS($M$131:BF140)&lt;=$P$2,COLUMNS($M$131:BF140)&lt;=$P$2),INDEX(MINVERSE($M$6:INDEX($M$6:$EF$125,$P$2,$P$2)),ROWS($M$131:BF140),COLUMNS($M$131:BF140)),0)</f>
        <v>0</v>
      </c>
      <c r="BG140">
        <f t="array" ref="BG140">IF(AND(ROWS($M$131:BG140)&lt;=$P$2,COLUMNS($M$131:BG140)&lt;=$P$2),INDEX(MINVERSE($M$6:INDEX($M$6:$EF$125,$P$2,$P$2)),ROWS($M$131:BG140),COLUMNS($M$131:BG140)),0)</f>
        <v>0</v>
      </c>
      <c r="BH140">
        <f t="array" ref="BH140">IF(AND(ROWS($M$131:BH140)&lt;=$P$2,COLUMNS($M$131:BH140)&lt;=$P$2),INDEX(MINVERSE($M$6:INDEX($M$6:$EF$125,$P$2,$P$2)),ROWS($M$131:BH140),COLUMNS($M$131:BH140)),0)</f>
        <v>0</v>
      </c>
      <c r="BI140">
        <f t="array" ref="BI140">IF(AND(ROWS($M$131:BI140)&lt;=$P$2,COLUMNS($M$131:BI140)&lt;=$P$2),INDEX(MINVERSE($M$6:INDEX($M$6:$EF$125,$P$2,$P$2)),ROWS($M$131:BI140),COLUMNS($M$131:BI140)),0)</f>
        <v>0</v>
      </c>
      <c r="BJ140">
        <f t="array" ref="BJ140">IF(AND(ROWS($M$131:BJ140)&lt;=$P$2,COLUMNS($M$131:BJ140)&lt;=$P$2),INDEX(MINVERSE($M$6:INDEX($M$6:$EF$125,$P$2,$P$2)),ROWS($M$131:BJ140),COLUMNS($M$131:BJ140)),0)</f>
        <v>0</v>
      </c>
      <c r="BK140">
        <f t="array" ref="BK140">IF(AND(ROWS($M$131:BK140)&lt;=$P$2,COLUMNS($M$131:BK140)&lt;=$P$2),INDEX(MINVERSE($M$6:INDEX($M$6:$EF$125,$P$2,$P$2)),ROWS($M$131:BK140),COLUMNS($M$131:BK140)),0)</f>
        <v>0</v>
      </c>
      <c r="BL140">
        <f t="array" ref="BL140">IF(AND(ROWS($M$131:BL140)&lt;=$P$2,COLUMNS($M$131:BL140)&lt;=$P$2),INDEX(MINVERSE($M$6:INDEX($M$6:$EF$125,$P$2,$P$2)),ROWS($M$131:BL140),COLUMNS($M$131:BL140)),0)</f>
        <v>0</v>
      </c>
      <c r="BM140">
        <f t="array" ref="BM140">IF(AND(ROWS($M$131:BM140)&lt;=$P$2,COLUMNS($M$131:BM140)&lt;=$P$2),INDEX(MINVERSE($M$6:INDEX($M$6:$EF$125,$P$2,$P$2)),ROWS($M$131:BM140),COLUMNS($M$131:BM140)),0)</f>
        <v>0</v>
      </c>
      <c r="BN140">
        <f t="array" ref="BN140">IF(AND(ROWS($M$131:BN140)&lt;=$P$2,COLUMNS($M$131:BN140)&lt;=$P$2),INDEX(MINVERSE($M$6:INDEX($M$6:$EF$125,$P$2,$P$2)),ROWS($M$131:BN140),COLUMNS($M$131:BN140)),0)</f>
        <v>0</v>
      </c>
      <c r="BO140">
        <f t="array" ref="BO140">IF(AND(ROWS($M$131:BO140)&lt;=$P$2,COLUMNS($M$131:BO140)&lt;=$P$2),INDEX(MINVERSE($M$6:INDEX($M$6:$EF$125,$P$2,$P$2)),ROWS($M$131:BO140),COLUMNS($M$131:BO140)),0)</f>
        <v>0</v>
      </c>
      <c r="BP140">
        <f t="array" ref="BP140">IF(AND(ROWS($M$131:BP140)&lt;=$P$2,COLUMNS($M$131:BP140)&lt;=$P$2),INDEX(MINVERSE($M$6:INDEX($M$6:$EF$125,$P$2,$P$2)),ROWS($M$131:BP140),COLUMNS($M$131:BP140)),0)</f>
        <v>0</v>
      </c>
      <c r="BQ140">
        <f t="array" ref="BQ140">IF(AND(ROWS($M$131:BQ140)&lt;=$P$2,COLUMNS($M$131:BQ140)&lt;=$P$2),INDEX(MINVERSE($M$6:INDEX($M$6:$EF$125,$P$2,$P$2)),ROWS($M$131:BQ140),COLUMNS($M$131:BQ140)),0)</f>
        <v>0</v>
      </c>
      <c r="BR140">
        <f t="array" ref="BR140">IF(AND(ROWS($M$131:BR140)&lt;=$P$2,COLUMNS($M$131:BR140)&lt;=$P$2),INDEX(MINVERSE($M$6:INDEX($M$6:$EF$125,$P$2,$P$2)),ROWS($M$131:BR140),COLUMNS($M$131:BR140)),0)</f>
        <v>0</v>
      </c>
      <c r="BS140">
        <f t="array" ref="BS140">IF(AND(ROWS($M$131:BS140)&lt;=$P$2,COLUMNS($M$131:BS140)&lt;=$P$2),INDEX(MINVERSE($M$6:INDEX($M$6:$EF$125,$P$2,$P$2)),ROWS($M$131:BS140),COLUMNS($M$131:BS140)),0)</f>
        <v>0</v>
      </c>
      <c r="BT140">
        <f t="array" ref="BT140">IF(AND(ROWS($M$131:BT140)&lt;=$P$2,COLUMNS($M$131:BT140)&lt;=$P$2),INDEX(MINVERSE($M$6:INDEX($M$6:$EF$125,$P$2,$P$2)),ROWS($M$131:BT140),COLUMNS($M$131:BT140)),0)</f>
        <v>0</v>
      </c>
      <c r="BU140">
        <f t="array" ref="BU140">IF(AND(ROWS($M$131:BU140)&lt;=$P$2,COLUMNS($M$131:BU140)&lt;=$P$2),INDEX(MINVERSE($M$6:INDEX($M$6:$EF$125,$P$2,$P$2)),ROWS($M$131:BU140),COLUMNS($M$131:BU140)),0)</f>
        <v>0</v>
      </c>
      <c r="BV140">
        <f t="array" ref="BV140">IF(AND(ROWS($M$131:BV140)&lt;=$P$2,COLUMNS($M$131:BV140)&lt;=$P$2),INDEX(MINVERSE($M$6:INDEX($M$6:$EF$125,$P$2,$P$2)),ROWS($M$131:BV140),COLUMNS($M$131:BV140)),0)</f>
        <v>0</v>
      </c>
      <c r="BW140">
        <f t="array" ref="BW140">IF(AND(ROWS($M$131:BW140)&lt;=$P$2,COLUMNS($M$131:BW140)&lt;=$P$2),INDEX(MINVERSE($M$6:INDEX($M$6:$EF$125,$P$2,$P$2)),ROWS($M$131:BW140),COLUMNS($M$131:BW140)),0)</f>
        <v>0</v>
      </c>
      <c r="BX140">
        <f t="array" ref="BX140">IF(AND(ROWS($M$131:BX140)&lt;=$P$2,COLUMNS($M$131:BX140)&lt;=$P$2),INDEX(MINVERSE($M$6:INDEX($M$6:$EF$125,$P$2,$P$2)),ROWS($M$131:BX140),COLUMNS($M$131:BX140)),0)</f>
        <v>0</v>
      </c>
      <c r="BY140">
        <f t="array" ref="BY140">IF(AND(ROWS($M$131:BY140)&lt;=$P$2,COLUMNS($M$131:BY140)&lt;=$P$2),INDEX(MINVERSE($M$6:INDEX($M$6:$EF$125,$P$2,$P$2)),ROWS($M$131:BY140),COLUMNS($M$131:BY140)),0)</f>
        <v>0</v>
      </c>
      <c r="BZ140">
        <f t="array" ref="BZ140">IF(AND(ROWS($M$131:BZ140)&lt;=$P$2,COLUMNS($M$131:BZ140)&lt;=$P$2),INDEX(MINVERSE($M$6:INDEX($M$6:$EF$125,$P$2,$P$2)),ROWS($M$131:BZ140),COLUMNS($M$131:BZ140)),0)</f>
        <v>0</v>
      </c>
      <c r="CA140">
        <f t="array" ref="CA140">IF(AND(ROWS($M$131:CA140)&lt;=$P$2,COLUMNS($M$131:CA140)&lt;=$P$2),INDEX(MINVERSE($M$6:INDEX($M$6:$EF$125,$P$2,$P$2)),ROWS($M$131:CA140),COLUMNS($M$131:CA140)),0)</f>
        <v>0</v>
      </c>
      <c r="CB140">
        <f t="array" ref="CB140">IF(AND(ROWS($M$131:CB140)&lt;=$P$2,COLUMNS($M$131:CB140)&lt;=$P$2),INDEX(MINVERSE($M$6:INDEX($M$6:$EF$125,$P$2,$P$2)),ROWS($M$131:CB140),COLUMNS($M$131:CB140)),0)</f>
        <v>0</v>
      </c>
      <c r="CC140">
        <f t="array" ref="CC140">IF(AND(ROWS($M$131:CC140)&lt;=$P$2,COLUMNS($M$131:CC140)&lt;=$P$2),INDEX(MINVERSE($M$6:INDEX($M$6:$EF$125,$P$2,$P$2)),ROWS($M$131:CC140),COLUMNS($M$131:CC140)),0)</f>
        <v>0</v>
      </c>
      <c r="CD140">
        <f t="array" ref="CD140">IF(AND(ROWS($M$131:CD140)&lt;=$P$2,COLUMNS($M$131:CD140)&lt;=$P$2),INDEX(MINVERSE($M$6:INDEX($M$6:$EF$125,$P$2,$P$2)),ROWS($M$131:CD140),COLUMNS($M$131:CD140)),0)</f>
        <v>0</v>
      </c>
      <c r="CE140">
        <f t="array" ref="CE140">IF(AND(ROWS($M$131:CE140)&lt;=$P$2,COLUMNS($M$131:CE140)&lt;=$P$2),INDEX(MINVERSE($M$6:INDEX($M$6:$EF$125,$P$2,$P$2)),ROWS($M$131:CE140),COLUMNS($M$131:CE140)),0)</f>
        <v>0</v>
      </c>
      <c r="CF140">
        <f t="array" ref="CF140">IF(AND(ROWS($M$131:CF140)&lt;=$P$2,COLUMNS($M$131:CF140)&lt;=$P$2),INDEX(MINVERSE($M$6:INDEX($M$6:$EF$125,$P$2,$P$2)),ROWS($M$131:CF140),COLUMNS($M$131:CF140)),0)</f>
        <v>0</v>
      </c>
      <c r="CG140">
        <f t="array" ref="CG140">IF(AND(ROWS($M$131:CG140)&lt;=$P$2,COLUMNS($M$131:CG140)&lt;=$P$2),INDEX(MINVERSE($M$6:INDEX($M$6:$EF$125,$P$2,$P$2)),ROWS($M$131:CG140),COLUMNS($M$131:CG140)),0)</f>
        <v>0</v>
      </c>
      <c r="CH140">
        <f t="array" ref="CH140">IF(AND(ROWS($M$131:CH140)&lt;=$P$2,COLUMNS($M$131:CH140)&lt;=$P$2),INDEX(MINVERSE($M$6:INDEX($M$6:$EF$125,$P$2,$P$2)),ROWS($M$131:CH140),COLUMNS($M$131:CH140)),0)</f>
        <v>0</v>
      </c>
      <c r="CI140">
        <f t="array" ref="CI140">IF(AND(ROWS($M$131:CI140)&lt;=$P$2,COLUMNS($M$131:CI140)&lt;=$P$2),INDEX(MINVERSE($M$6:INDEX($M$6:$EF$125,$P$2,$P$2)),ROWS($M$131:CI140),COLUMNS($M$131:CI140)),0)</f>
        <v>0</v>
      </c>
      <c r="CJ140">
        <f t="array" ref="CJ140">IF(AND(ROWS($M$131:CJ140)&lt;=$P$2,COLUMNS($M$131:CJ140)&lt;=$P$2),INDEX(MINVERSE($M$6:INDEX($M$6:$EF$125,$P$2,$P$2)),ROWS($M$131:CJ140),COLUMNS($M$131:CJ140)),0)</f>
        <v>0</v>
      </c>
      <c r="CK140">
        <f t="array" ref="CK140">IF(AND(ROWS($M$131:CK140)&lt;=$P$2,COLUMNS($M$131:CK140)&lt;=$P$2),INDEX(MINVERSE($M$6:INDEX($M$6:$EF$125,$P$2,$P$2)),ROWS($M$131:CK140),COLUMNS($M$131:CK140)),0)</f>
        <v>0</v>
      </c>
      <c r="CL140">
        <f t="array" ref="CL140">IF(AND(ROWS($M$131:CL140)&lt;=$P$2,COLUMNS($M$131:CL140)&lt;=$P$2),INDEX(MINVERSE($M$6:INDEX($M$6:$EF$125,$P$2,$P$2)),ROWS($M$131:CL140),COLUMNS($M$131:CL140)),0)</f>
        <v>0</v>
      </c>
      <c r="CM140">
        <f t="array" ref="CM140">IF(AND(ROWS($M$131:CM140)&lt;=$P$2,COLUMNS($M$131:CM140)&lt;=$P$2),INDEX(MINVERSE($M$6:INDEX($M$6:$EF$125,$P$2,$P$2)),ROWS($M$131:CM140),COLUMNS($M$131:CM140)),0)</f>
        <v>0</v>
      </c>
      <c r="CN140">
        <f t="array" ref="CN140">IF(AND(ROWS($M$131:CN140)&lt;=$P$2,COLUMNS($M$131:CN140)&lt;=$P$2),INDEX(MINVERSE($M$6:INDEX($M$6:$EF$125,$P$2,$P$2)),ROWS($M$131:CN140),COLUMNS($M$131:CN140)),0)</f>
        <v>0</v>
      </c>
      <c r="CO140">
        <f t="array" ref="CO140">IF(AND(ROWS($M$131:CO140)&lt;=$P$2,COLUMNS($M$131:CO140)&lt;=$P$2),INDEX(MINVERSE($M$6:INDEX($M$6:$EF$125,$P$2,$P$2)),ROWS($M$131:CO140),COLUMNS($M$131:CO140)),0)</f>
        <v>0</v>
      </c>
      <c r="CP140">
        <f t="array" ref="CP140">IF(AND(ROWS($M$131:CP140)&lt;=$P$2,COLUMNS($M$131:CP140)&lt;=$P$2),INDEX(MINVERSE($M$6:INDEX($M$6:$EF$125,$P$2,$P$2)),ROWS($M$131:CP140),COLUMNS($M$131:CP140)),0)</f>
        <v>0</v>
      </c>
      <c r="CQ140">
        <f t="array" ref="CQ140">IF(AND(ROWS($M$131:CQ140)&lt;=$P$2,COLUMNS($M$131:CQ140)&lt;=$P$2),INDEX(MINVERSE($M$6:INDEX($M$6:$EF$125,$P$2,$P$2)),ROWS($M$131:CQ140),COLUMNS($M$131:CQ140)),0)</f>
        <v>0</v>
      </c>
      <c r="CR140">
        <f t="array" ref="CR140">IF(AND(ROWS($M$131:CR140)&lt;=$P$2,COLUMNS($M$131:CR140)&lt;=$P$2),INDEX(MINVERSE($M$6:INDEX($M$6:$EF$125,$P$2,$P$2)),ROWS($M$131:CR140),COLUMNS($M$131:CR140)),0)</f>
        <v>0</v>
      </c>
      <c r="CS140">
        <f t="array" ref="CS140">IF(AND(ROWS($M$131:CS140)&lt;=$P$2,COLUMNS($M$131:CS140)&lt;=$P$2),INDEX(MINVERSE($M$6:INDEX($M$6:$EF$125,$P$2,$P$2)),ROWS($M$131:CS140),COLUMNS($M$131:CS140)),0)</f>
        <v>0</v>
      </c>
      <c r="CT140">
        <f t="array" ref="CT140">IF(AND(ROWS($M$131:CT140)&lt;=$P$2,COLUMNS($M$131:CT140)&lt;=$P$2),INDEX(MINVERSE($M$6:INDEX($M$6:$EF$125,$P$2,$P$2)),ROWS($M$131:CT140),COLUMNS($M$131:CT140)),0)</f>
        <v>0</v>
      </c>
      <c r="CU140">
        <f t="array" ref="CU140">IF(AND(ROWS($M$131:CU140)&lt;=$P$2,COLUMNS($M$131:CU140)&lt;=$P$2),INDEX(MINVERSE($M$6:INDEX($M$6:$EF$125,$P$2,$P$2)),ROWS($M$131:CU140),COLUMNS($M$131:CU140)),0)</f>
        <v>0</v>
      </c>
      <c r="CV140">
        <f t="array" ref="CV140">IF(AND(ROWS($M$131:CV140)&lt;=$P$2,COLUMNS($M$131:CV140)&lt;=$P$2),INDEX(MINVERSE($M$6:INDEX($M$6:$EF$125,$P$2,$P$2)),ROWS($M$131:CV140),COLUMNS($M$131:CV140)),0)</f>
        <v>0</v>
      </c>
      <c r="CW140">
        <f t="array" ref="CW140">IF(AND(ROWS($M$131:CW140)&lt;=$P$2,COLUMNS($M$131:CW140)&lt;=$P$2),INDEX(MINVERSE($M$6:INDEX($M$6:$EF$125,$P$2,$P$2)),ROWS($M$131:CW140),COLUMNS($M$131:CW140)),0)</f>
        <v>0</v>
      </c>
      <c r="CX140">
        <f t="array" ref="CX140">IF(AND(ROWS($M$131:CX140)&lt;=$P$2,COLUMNS($M$131:CX140)&lt;=$P$2),INDEX(MINVERSE($M$6:INDEX($M$6:$EF$125,$P$2,$P$2)),ROWS($M$131:CX140),COLUMNS($M$131:CX140)),0)</f>
        <v>0</v>
      </c>
      <c r="CY140">
        <f t="array" ref="CY140">IF(AND(ROWS($M$131:CY140)&lt;=$P$2,COLUMNS($M$131:CY140)&lt;=$P$2),INDEX(MINVERSE($M$6:INDEX($M$6:$EF$125,$P$2,$P$2)),ROWS($M$131:CY140),COLUMNS($M$131:CY140)),0)</f>
        <v>0</v>
      </c>
      <c r="CZ140">
        <f t="array" ref="CZ140">IF(AND(ROWS($M$131:CZ140)&lt;=$P$2,COLUMNS($M$131:CZ140)&lt;=$P$2),INDEX(MINVERSE($M$6:INDEX($M$6:$EF$125,$P$2,$P$2)),ROWS($M$131:CZ140),COLUMNS($M$131:CZ140)),0)</f>
        <v>0</v>
      </c>
      <c r="DA140">
        <f t="array" ref="DA140">IF(AND(ROWS($M$131:DA140)&lt;=$P$2,COLUMNS($M$131:DA140)&lt;=$P$2),INDEX(MINVERSE($M$6:INDEX($M$6:$EF$125,$P$2,$P$2)),ROWS($M$131:DA140),COLUMNS($M$131:DA140)),0)</f>
        <v>0</v>
      </c>
      <c r="DB140">
        <f t="array" ref="DB140">IF(AND(ROWS($M$131:DB140)&lt;=$P$2,COLUMNS($M$131:DB140)&lt;=$P$2),INDEX(MINVERSE($M$6:INDEX($M$6:$EF$125,$P$2,$P$2)),ROWS($M$131:DB140),COLUMNS($M$131:DB140)),0)</f>
        <v>0</v>
      </c>
      <c r="DC140">
        <f t="array" ref="DC140">IF(AND(ROWS($M$131:DC140)&lt;=$P$2,COLUMNS($M$131:DC140)&lt;=$P$2),INDEX(MINVERSE($M$6:INDEX($M$6:$EF$125,$P$2,$P$2)),ROWS($M$131:DC140),COLUMNS($M$131:DC140)),0)</f>
        <v>0</v>
      </c>
      <c r="DD140">
        <f t="array" ref="DD140">IF(AND(ROWS($M$131:DD140)&lt;=$P$2,COLUMNS($M$131:DD140)&lt;=$P$2),INDEX(MINVERSE($M$6:INDEX($M$6:$EF$125,$P$2,$P$2)),ROWS($M$131:DD140),COLUMNS($M$131:DD140)),0)</f>
        <v>0</v>
      </c>
      <c r="DE140">
        <f t="array" ref="DE140">IF(AND(ROWS($M$131:DE140)&lt;=$P$2,COLUMNS($M$131:DE140)&lt;=$P$2),INDEX(MINVERSE($M$6:INDEX($M$6:$EF$125,$P$2,$P$2)),ROWS($M$131:DE140),COLUMNS($M$131:DE140)),0)</f>
        <v>0</v>
      </c>
      <c r="DF140">
        <f t="array" ref="DF140">IF(AND(ROWS($M$131:DF140)&lt;=$P$2,COLUMNS($M$131:DF140)&lt;=$P$2),INDEX(MINVERSE($M$6:INDEX($M$6:$EF$125,$P$2,$P$2)),ROWS($M$131:DF140),COLUMNS($M$131:DF140)),0)</f>
        <v>0</v>
      </c>
      <c r="DG140">
        <f t="array" ref="DG140">IF(AND(ROWS($M$131:DG140)&lt;=$P$2,COLUMNS($M$131:DG140)&lt;=$P$2),INDEX(MINVERSE($M$6:INDEX($M$6:$EF$125,$P$2,$P$2)),ROWS($M$131:DG140),COLUMNS($M$131:DG140)),0)</f>
        <v>0</v>
      </c>
      <c r="DH140">
        <f t="array" ref="DH140">IF(AND(ROWS($M$131:DH140)&lt;=$P$2,COLUMNS($M$131:DH140)&lt;=$P$2),INDEX(MINVERSE($M$6:INDEX($M$6:$EF$125,$P$2,$P$2)),ROWS($M$131:DH140),COLUMNS($M$131:DH140)),0)</f>
        <v>0</v>
      </c>
      <c r="DI140">
        <f t="array" ref="DI140">IF(AND(ROWS($M$131:DI140)&lt;=$P$2,COLUMNS($M$131:DI140)&lt;=$P$2),INDEX(MINVERSE($M$6:INDEX($M$6:$EF$125,$P$2,$P$2)),ROWS($M$131:DI140),COLUMNS($M$131:DI140)),0)</f>
        <v>0</v>
      </c>
      <c r="DJ140">
        <f t="array" ref="DJ140">IF(AND(ROWS($M$131:DJ140)&lt;=$P$2,COLUMNS($M$131:DJ140)&lt;=$P$2),INDEX(MINVERSE($M$6:INDEX($M$6:$EF$125,$P$2,$P$2)),ROWS($M$131:DJ140),COLUMNS($M$131:DJ140)),0)</f>
        <v>0</v>
      </c>
      <c r="DK140">
        <f t="array" ref="DK140">IF(AND(ROWS($M$131:DK140)&lt;=$P$2,COLUMNS($M$131:DK140)&lt;=$P$2),INDEX(MINVERSE($M$6:INDEX($M$6:$EF$125,$P$2,$P$2)),ROWS($M$131:DK140),COLUMNS($M$131:DK140)),0)</f>
        <v>0</v>
      </c>
      <c r="DL140">
        <f t="array" ref="DL140">IF(AND(ROWS($M$131:DL140)&lt;=$P$2,COLUMNS($M$131:DL140)&lt;=$P$2),INDEX(MINVERSE($M$6:INDEX($M$6:$EF$125,$P$2,$P$2)),ROWS($M$131:DL140),COLUMNS($M$131:DL140)),0)</f>
        <v>0</v>
      </c>
      <c r="DM140">
        <f t="array" ref="DM140">IF(AND(ROWS($M$131:DM140)&lt;=$P$2,COLUMNS($M$131:DM140)&lt;=$P$2),INDEX(MINVERSE($M$6:INDEX($M$6:$EF$125,$P$2,$P$2)),ROWS($M$131:DM140),COLUMNS($M$131:DM140)),0)</f>
        <v>0</v>
      </c>
      <c r="DN140">
        <f t="array" ref="DN140">IF(AND(ROWS($M$131:DN140)&lt;=$P$2,COLUMNS($M$131:DN140)&lt;=$P$2),INDEX(MINVERSE($M$6:INDEX($M$6:$EF$125,$P$2,$P$2)),ROWS($M$131:DN140),COLUMNS($M$131:DN140)),0)</f>
        <v>0</v>
      </c>
      <c r="DO140">
        <f t="array" ref="DO140">IF(AND(ROWS($M$131:DO140)&lt;=$P$2,COLUMNS($M$131:DO140)&lt;=$P$2),INDEX(MINVERSE($M$6:INDEX($M$6:$EF$125,$P$2,$P$2)),ROWS($M$131:DO140),COLUMNS($M$131:DO140)),0)</f>
        <v>0</v>
      </c>
      <c r="DP140">
        <f t="array" ref="DP140">IF(AND(ROWS($M$131:DP140)&lt;=$P$2,COLUMNS($M$131:DP140)&lt;=$P$2),INDEX(MINVERSE($M$6:INDEX($M$6:$EF$125,$P$2,$P$2)),ROWS($M$131:DP140),COLUMNS($M$131:DP140)),0)</f>
        <v>0</v>
      </c>
      <c r="DQ140">
        <f t="array" ref="DQ140">IF(AND(ROWS($M$131:DQ140)&lt;=$P$2,COLUMNS($M$131:DQ140)&lt;=$P$2),INDEX(MINVERSE($M$6:INDEX($M$6:$EF$125,$P$2,$P$2)),ROWS($M$131:DQ140),COLUMNS($M$131:DQ140)),0)</f>
        <v>0</v>
      </c>
      <c r="DR140">
        <f t="array" ref="DR140">IF(AND(ROWS($M$131:DR140)&lt;=$P$2,COLUMNS($M$131:DR140)&lt;=$P$2),INDEX(MINVERSE($M$6:INDEX($M$6:$EF$125,$P$2,$P$2)),ROWS($M$131:DR140),COLUMNS($M$131:DR140)),0)</f>
        <v>0</v>
      </c>
      <c r="DS140">
        <f t="array" ref="DS140">IF(AND(ROWS($M$131:DS140)&lt;=$P$2,COLUMNS($M$131:DS140)&lt;=$P$2),INDEX(MINVERSE($M$6:INDEX($M$6:$EF$125,$P$2,$P$2)),ROWS($M$131:DS140),COLUMNS($M$131:DS140)),0)</f>
        <v>0</v>
      </c>
      <c r="DT140">
        <f t="array" ref="DT140">IF(AND(ROWS($M$131:DT140)&lt;=$P$2,COLUMNS($M$131:DT140)&lt;=$P$2),INDEX(MINVERSE($M$6:INDEX($M$6:$EF$125,$P$2,$P$2)),ROWS($M$131:DT140),COLUMNS($M$131:DT140)),0)</f>
        <v>0</v>
      </c>
      <c r="DU140">
        <f t="array" ref="DU140">IF(AND(ROWS($M$131:DU140)&lt;=$P$2,COLUMNS($M$131:DU140)&lt;=$P$2),INDEX(MINVERSE($M$6:INDEX($M$6:$EF$125,$P$2,$P$2)),ROWS($M$131:DU140),COLUMNS($M$131:DU140)),0)</f>
        <v>0</v>
      </c>
      <c r="DV140">
        <f t="array" ref="DV140">IF(AND(ROWS($M$131:DV140)&lt;=$P$2,COLUMNS($M$131:DV140)&lt;=$P$2),INDEX(MINVERSE($M$6:INDEX($M$6:$EF$125,$P$2,$P$2)),ROWS($M$131:DV140),COLUMNS($M$131:DV140)),0)</f>
        <v>0</v>
      </c>
      <c r="DW140">
        <f t="array" ref="DW140">IF(AND(ROWS($M$131:DW140)&lt;=$P$2,COLUMNS($M$131:DW140)&lt;=$P$2),INDEX(MINVERSE($M$6:INDEX($M$6:$EF$125,$P$2,$P$2)),ROWS($M$131:DW140),COLUMNS($M$131:DW140)),0)</f>
        <v>0</v>
      </c>
      <c r="DX140">
        <f t="array" ref="DX140">IF(AND(ROWS($M$131:DX140)&lt;=$P$2,COLUMNS($M$131:DX140)&lt;=$P$2),INDEX(MINVERSE($M$6:INDEX($M$6:$EF$125,$P$2,$P$2)),ROWS($M$131:DX140),COLUMNS($M$131:DX140)),0)</f>
        <v>0</v>
      </c>
      <c r="DY140">
        <f t="array" ref="DY140">IF(AND(ROWS($M$131:DY140)&lt;=$P$2,COLUMNS($M$131:DY140)&lt;=$P$2),INDEX(MINVERSE($M$6:INDEX($M$6:$EF$125,$P$2,$P$2)),ROWS($M$131:DY140),COLUMNS($M$131:DY140)),0)</f>
        <v>0</v>
      </c>
      <c r="DZ140">
        <f t="array" ref="DZ140">IF(AND(ROWS($M$131:DZ140)&lt;=$P$2,COLUMNS($M$131:DZ140)&lt;=$P$2),INDEX(MINVERSE($M$6:INDEX($M$6:$EF$125,$P$2,$P$2)),ROWS($M$131:DZ140),COLUMNS($M$131:DZ140)),0)</f>
        <v>0</v>
      </c>
      <c r="EA140">
        <f t="array" ref="EA140">IF(AND(ROWS($M$131:EA140)&lt;=$P$2,COLUMNS($M$131:EA140)&lt;=$P$2),INDEX(MINVERSE($M$6:INDEX($M$6:$EF$125,$P$2,$P$2)),ROWS($M$131:EA140),COLUMNS($M$131:EA140)),0)</f>
        <v>0</v>
      </c>
      <c r="EB140">
        <f t="array" ref="EB140">IF(AND(ROWS($M$131:EB140)&lt;=$P$2,COLUMNS($M$131:EB140)&lt;=$P$2),INDEX(MINVERSE($M$6:INDEX($M$6:$EF$125,$P$2,$P$2)),ROWS($M$131:EB140),COLUMNS($M$131:EB140)),0)</f>
        <v>0</v>
      </c>
    </row>
    <row r="141" spans="12:132" ht="15">
      <c r="L141" s="10">
        <v>11</v>
      </c>
      <c r="M141">
        <f t="array" ref="M141">IF(AND(ROWS($M$131:M141)&lt;=$P$2,COLUMNS($M$131:M141)&lt;=$P$2),INDEX(MINVERSE($M$6:INDEX($M$6:$EF$125,$P$2,$P$2)),ROWS($M$131:M141),COLUMNS($M$131:M141)),0)</f>
        <v>4.5591553420018686E-8</v>
      </c>
      <c r="N141">
        <f t="array" ref="N141">IF(AND(ROWS($M$131:N141)&lt;=$P$2,COLUMNS($M$131:N141)&lt;=$P$2),INDEX(MINVERSE($M$6:INDEX($M$6:$EF$125,$P$2,$P$2)),ROWS($M$131:N141),COLUMNS($M$131:N141)),0)</f>
        <v>-3.5711922344922428E-8</v>
      </c>
      <c r="O141">
        <f t="array" ref="O141">IF(AND(ROWS($M$131:O141)&lt;=$P$2,COLUMNS($M$131:O141)&lt;=$P$2),INDEX(MINVERSE($M$6:INDEX($M$6:$EF$125,$P$2,$P$2)),ROWS($M$131:O141),COLUMNS($M$131:O141)),0)</f>
        <v>-7.8416317676528236E-8</v>
      </c>
      <c r="P141">
        <f t="array" ref="P141">IF(AND(ROWS($M$131:P141)&lt;=$P$2,COLUMNS($M$131:P141)&lt;=$P$2),INDEX(MINVERSE($M$6:INDEX($M$6:$EF$125,$P$2,$P$2)),ROWS($M$131:P141),COLUMNS($M$131:P141)),0)</f>
        <v>-8.1229101321326198E-8</v>
      </c>
      <c r="Q141">
        <f t="array" ref="Q141">IF(AND(ROWS($M$131:Q141)&lt;=$P$2,COLUMNS($M$131:Q141)&lt;=$P$2),INDEX(MINVERSE($M$6:INDEX($M$6:$EF$125,$P$2,$P$2)),ROWS($M$131:Q141),COLUMNS($M$131:Q141)),0)</f>
        <v>-4.1284666618314472E-8</v>
      </c>
      <c r="R141">
        <f t="array" ref="R141">IF(AND(ROWS($M$131:R141)&lt;=$P$2,COLUMNS($M$131:R141)&lt;=$P$2),INDEX(MINVERSE($M$6:INDEX($M$6:$EF$125,$P$2,$P$2)),ROWS($M$131:R141),COLUMNS($M$131:R141)),0)</f>
        <v>4.389477121683158E-8</v>
      </c>
      <c r="S141">
        <f t="array" ref="S141">IF(AND(ROWS($M$131:S141)&lt;=$P$2,COLUMNS($M$131:S141)&lt;=$P$2),INDEX(MINVERSE($M$6:INDEX($M$6:$EF$125,$P$2,$P$2)),ROWS($M$131:S141),COLUMNS($M$131:S141)),0)</f>
        <v>1.7213841551769158E-7</v>
      </c>
      <c r="T141">
        <f t="array" ref="T141">IF(AND(ROWS($M$131:T141)&lt;=$P$2,COLUMNS($M$131:T141)&lt;=$P$2),INDEX(MINVERSE($M$6:INDEX($M$6:$EF$125,$P$2,$P$2)),ROWS($M$131:T141),COLUMNS($M$131:T141)),0)</f>
        <v>3.3121347515068713E-7</v>
      </c>
      <c r="U141">
        <f t="array" ref="U141">IF(AND(ROWS($M$131:U141)&lt;=$P$2,COLUMNS($M$131:U141)&lt;=$P$2),INDEX(MINVERSE($M$6:INDEX($M$6:$EF$125,$P$2,$P$2)),ROWS($M$131:U141),COLUMNS($M$131:U141)),0)</f>
        <v>4.9460732141504273E-7</v>
      </c>
      <c r="V141">
        <f t="array" ref="V141">IF(AND(ROWS($M$131:V141)&lt;=$P$2,COLUMNS($M$131:V141)&lt;=$P$2),INDEX(MINVERSE($M$6:INDEX($M$6:$EF$125,$P$2,$P$2)),ROWS($M$131:V141),COLUMNS($M$131:V141)),0)</f>
        <v>6.2196591730077236E-7</v>
      </c>
      <c r="W141">
        <f t="array" ref="W141">IF(AND(ROWS($M$131:W141)&lt;=$P$2,COLUMNS($M$131:W141)&lt;=$P$2),INDEX(MINVERSE($M$6:INDEX($M$6:$EF$125,$P$2,$P$2)),ROWS($M$131:W141),COLUMNS($M$131:W141)),0)</f>
        <v>6.684525162125887E-7</v>
      </c>
      <c r="X141">
        <f t="array" ref="X141">IF(AND(ROWS($M$131:X141)&lt;=$P$2,COLUMNS($M$131:X141)&lt;=$P$2),INDEX(MINVERSE($M$6:INDEX($M$6:$EF$125,$P$2,$P$2)),ROWS($M$131:X141),COLUMNS($M$131:X141)),0)</f>
        <v>6.0747460589317994E-7</v>
      </c>
      <c r="Y141">
        <f t="array" ref="Y141">IF(AND(ROWS($M$131:Y141)&lt;=$P$2,COLUMNS($M$131:Y141)&lt;=$P$2),INDEX(MINVERSE($M$6:INDEX($M$6:$EF$125,$P$2,$P$2)),ROWS($M$131:Y141),COLUMNS($M$131:Y141)),0)</f>
        <v>4.7049270653524853E-7</v>
      </c>
      <c r="Z141">
        <f t="array" ref="Z141">IF(AND(ROWS($M$131:Z141)&lt;=$P$2,COLUMNS($M$131:Z141)&lt;=$P$2),INDEX(MINVERSE($M$6:INDEX($M$6:$EF$125,$P$2,$P$2)),ROWS($M$131:Z141),COLUMNS($M$131:Z141)),0)</f>
        <v>3.0563869475500282E-7</v>
      </c>
      <c r="AA141">
        <f t="array" ref="AA141">IF(AND(ROWS($M$131:AA141)&lt;=$P$2,COLUMNS($M$131:AA141)&lt;=$P$2),INDEX(MINVERSE($M$6:INDEX($M$6:$EF$125,$P$2,$P$2)),ROWS($M$131:AA141),COLUMNS($M$131:AA141)),0)</f>
        <v>1.5391640115828821E-7</v>
      </c>
      <c r="AB141">
        <f t="array" ref="AB141">IF(AND(ROWS($M$131:AB141)&lt;=$P$2,COLUMNS($M$131:AB141)&lt;=$P$2),INDEX(MINVERSE($M$6:INDEX($M$6:$EF$125,$P$2,$P$2)),ROWS($M$131:AB141),COLUMNS($M$131:AB141)),0)</f>
        <v>3.9539154484731264E-8</v>
      </c>
      <c r="AC141">
        <f t="array" ref="AC141">IF(AND(ROWS($M$131:AC141)&lt;=$P$2,COLUMNS($M$131:AC141)&lt;=$P$2),INDEX(MINVERSE($M$6:INDEX($M$6:$EF$125,$P$2,$P$2)),ROWS($M$131:AC141),COLUMNS($M$131:AC141)),0)</f>
        <v>-3.0227298004466999E-8</v>
      </c>
      <c r="AD141">
        <f t="array" ref="AD141">IF(AND(ROWS($M$131:AD141)&lt;=$P$2,COLUMNS($M$131:AD141)&lt;=$P$2),INDEX(MINVERSE($M$6:INDEX($M$6:$EF$125,$P$2,$P$2)),ROWS($M$131:AD141),COLUMNS($M$131:AD141)),0)</f>
        <v>-6.0336880018047818E-8</v>
      </c>
      <c r="AE141">
        <f t="array" ref="AE141">IF(AND(ROWS($M$131:AE141)&lt;=$P$2,COLUMNS($M$131:AE141)&lt;=$P$2),INDEX(MINVERSE($M$6:INDEX($M$6:$EF$125,$P$2,$P$2)),ROWS($M$131:AE141),COLUMNS($M$131:AE141)),0)</f>
        <v>-6.2037242864379222E-8</v>
      </c>
      <c r="AF141">
        <f t="array" ref="AF141">IF(AND(ROWS($M$131:AF141)&lt;=$P$2,COLUMNS($M$131:AF141)&lt;=$P$2),INDEX(MINVERSE($M$6:INDEX($M$6:$EF$125,$P$2,$P$2)),ROWS($M$131:AF141),COLUMNS($M$131:AF141)),0)</f>
        <v>-4.7850185526011845E-8</v>
      </c>
      <c r="AG141">
        <f t="array" ref="AG141">IF(AND(ROWS($M$131:AG141)&lt;=$P$2,COLUMNS($M$131:AG141)&lt;=$P$2),INDEX(MINVERSE($M$6:INDEX($M$6:$EF$125,$P$2,$P$2)),ROWS($M$131:AG141),COLUMNS($M$131:AG141)),0)</f>
        <v>-2.830381461602462E-8</v>
      </c>
      <c r="AH141">
        <f t="array" ref="AH141">IF(AND(ROWS($M$131:AH141)&lt;=$P$2,COLUMNS($M$131:AH141)&lt;=$P$2),INDEX(MINVERSE($M$6:INDEX($M$6:$EF$125,$P$2,$P$2)),ROWS($M$131:AH141),COLUMNS($M$131:AH141)),0)</f>
        <v>-1.0462323338242977E-8</v>
      </c>
      <c r="AI141">
        <f t="array" ref="AI141">IF(AND(ROWS($M$131:AI141)&lt;=$P$2,COLUMNS($M$131:AI141)&lt;=$P$2),INDEX(MINVERSE($M$6:INDEX($M$6:$EF$125,$P$2,$P$2)),ROWS($M$131:AI141),COLUMNS($M$131:AI141)),0)</f>
        <v>2.1575274436145446E-9</v>
      </c>
      <c r="AJ141">
        <f t="array" ref="AJ141">IF(AND(ROWS($M$131:AJ141)&lt;=$P$2,COLUMNS($M$131:AJ141)&lt;=$P$2),INDEX(MINVERSE($M$6:INDEX($M$6:$EF$125,$P$2,$P$2)),ROWS($M$131:AJ141),COLUMNS($M$131:AJ141)),0)</f>
        <v>8.8347121733225305E-9</v>
      </c>
      <c r="AK141">
        <f t="array" ref="AK141">IF(AND(ROWS($M$131:AK141)&lt;=$P$2,COLUMNS($M$131:AK141)&lt;=$P$2),INDEX(MINVERSE($M$6:INDEX($M$6:$EF$125,$P$2,$P$2)),ROWS($M$131:AK141),COLUMNS($M$131:AK141)),0)</f>
        <v>1.0574868300507435E-8</v>
      </c>
      <c r="AL141">
        <f t="array" ref="AL141">IF(AND(ROWS($M$131:AL141)&lt;=$P$2,COLUMNS($M$131:AL141)&lt;=$P$2),INDEX(MINVERSE($M$6:INDEX($M$6:$EF$125,$P$2,$P$2)),ROWS($M$131:AL141),COLUMNS($M$131:AL141)),0)</f>
        <v>9.1078914173847521E-9</v>
      </c>
      <c r="AM141">
        <f t="array" ref="AM141">IF(AND(ROWS($M$131:AM141)&lt;=$P$2,COLUMNS($M$131:AM141)&lt;=$P$2),INDEX(MINVERSE($M$6:INDEX($M$6:$EF$125,$P$2,$P$2)),ROWS($M$131:AM141),COLUMNS($M$131:AM141)),0)</f>
        <v>6.1599948028463585E-9</v>
      </c>
      <c r="AN141">
        <f t="array" ref="AN141">IF(AND(ROWS($M$131:AN141)&lt;=$P$2,COLUMNS($M$131:AN141)&lt;=$P$2),INDEX(MINVERSE($M$6:INDEX($M$6:$EF$125,$P$2,$P$2)),ROWS($M$131:AN141),COLUMNS($M$131:AN141)),0)</f>
        <v>3.0505234681578889E-9</v>
      </c>
      <c r="AO141">
        <f t="array" ref="AO141">IF(AND(ROWS($M$131:AO141)&lt;=$P$2,COLUMNS($M$131:AO141)&lt;=$P$2),INDEX(MINVERSE($M$6:INDEX($M$6:$EF$125,$P$2,$P$2)),ROWS($M$131:AO141),COLUMNS($M$131:AO141)),0)</f>
        <v>5.6345403802160303E-10</v>
      </c>
      <c r="AP141">
        <f t="array" ref="AP141">IF(AND(ROWS($M$131:AP141)&lt;=$P$2,COLUMNS($M$131:AP141)&lt;=$P$2),INDEX(MINVERSE($M$6:INDEX($M$6:$EF$125,$P$2,$P$2)),ROWS($M$131:AP141),COLUMNS($M$131:AP141)),0)</f>
        <v>-9.991166563828442E-10</v>
      </c>
      <c r="AQ141">
        <f t="array" ref="AQ141">IF(AND(ROWS($M$131:AQ141)&lt;=$P$2,COLUMNS($M$131:AQ141)&lt;=$P$2),INDEX(MINVERSE($M$6:INDEX($M$6:$EF$125,$P$2,$P$2)),ROWS($M$131:AQ141),COLUMNS($M$131:AQ141)),0)</f>
        <v>-1.6753116332495134E-9</v>
      </c>
      <c r="AR141">
        <f t="array" ref="AR141">IF(AND(ROWS($M$131:AR141)&lt;=$P$2,COLUMNS($M$131:AR141)&lt;=$P$2),INDEX(MINVERSE($M$6:INDEX($M$6:$EF$125,$P$2,$P$2)),ROWS($M$131:AR141),COLUMNS($M$131:AR141)),0)</f>
        <v>-1.685784230960981E-9</v>
      </c>
      <c r="AS141">
        <f t="array" ref="AS141">IF(AND(ROWS($M$131:AS141)&lt;=$P$2,COLUMNS($M$131:AS141)&lt;=$P$2),INDEX(MINVERSE($M$6:INDEX($M$6:$EF$125,$P$2,$P$2)),ROWS($M$131:AS141),COLUMNS($M$131:AS141)),0)</f>
        <v>-1.3040662740858673E-9</v>
      </c>
      <c r="AT141">
        <f t="array" ref="AT141">IF(AND(ROWS($M$131:AT141)&lt;=$P$2,COLUMNS($M$131:AT141)&lt;=$P$2),INDEX(MINVERSE($M$6:INDEX($M$6:$EF$125,$P$2,$P$2)),ROWS($M$131:AT141),COLUMNS($M$131:AT141)),0)</f>
        <v>-7.7287657789320457E-10</v>
      </c>
      <c r="AU141">
        <f t="array" ref="AU141">IF(AND(ROWS($M$131:AU141)&lt;=$P$2,COLUMNS($M$131:AU141)&lt;=$P$2),INDEX(MINVERSE($M$6:INDEX($M$6:$EF$125,$P$2,$P$2)),ROWS($M$131:AU141),COLUMNS($M$131:AU141)),0)</f>
        <v>-2.6577601192263032E-10</v>
      </c>
      <c r="AV141">
        <f t="array" ref="AV141">IF(AND(ROWS($M$131:AV141)&lt;=$P$2,COLUMNS($M$131:AV141)&lt;=$P$2),INDEX(MINVERSE($M$6:INDEX($M$6:$EF$125,$P$2,$P$2)),ROWS($M$131:AV141),COLUMNS($M$131:AV141)),0)</f>
        <v>1.1655993569043432E-10</v>
      </c>
      <c r="AW141">
        <f t="array" ref="AW141">IF(AND(ROWS($M$131:AW141)&lt;=$P$2,COLUMNS($M$131:AW141)&lt;=$P$2),INDEX(MINVERSE($M$6:INDEX($M$6:$EF$125,$P$2,$P$2)),ROWS($M$131:AW141),COLUMNS($M$131:AW141)),0)</f>
        <v>3.2988159327791054E-10</v>
      </c>
      <c r="AX141">
        <f t="array" ref="AX141">IF(AND(ROWS($M$131:AX141)&lt;=$P$2,COLUMNS($M$131:AX141)&lt;=$P$2),INDEX(MINVERSE($M$6:INDEX($M$6:$EF$125,$P$2,$P$2)),ROWS($M$131:AX141),COLUMNS($M$131:AX141)),0)</f>
        <v>3.6306710159054804E-10</v>
      </c>
      <c r="AY141">
        <f t="array" ref="AY141">IF(AND(ROWS($M$131:AY141)&lt;=$P$2,COLUMNS($M$131:AY141)&lt;=$P$2),INDEX(MINVERSE($M$6:INDEX($M$6:$EF$125,$P$2,$P$2)),ROWS($M$131:AY141),COLUMNS($M$131:AY141)),0)</f>
        <v>2.1777873834565784E-10</v>
      </c>
      <c r="AZ141">
        <f t="array" ref="AZ141">IF(AND(ROWS($M$131:AZ141)&lt;=$P$2,COLUMNS($M$131:AZ141)&lt;=$P$2),INDEX(MINVERSE($M$6:INDEX($M$6:$EF$125,$P$2,$P$2)),ROWS($M$131:AZ141),COLUMNS($M$131:AZ141)),0)</f>
        <v>-1.0364725012590475E-10</v>
      </c>
      <c r="BA141">
        <f t="array" ref="BA141">IF(AND(ROWS($M$131:BA141)&lt;=$P$2,COLUMNS($M$131:BA141)&lt;=$P$2),INDEX(MINVERSE($M$6:INDEX($M$6:$EF$125,$P$2,$P$2)),ROWS($M$131:BA141),COLUMNS($M$131:BA141)),0)</f>
        <v>0</v>
      </c>
      <c r="BB141">
        <f t="array" ref="BB141">IF(AND(ROWS($M$131:BB141)&lt;=$P$2,COLUMNS($M$131:BB141)&lt;=$P$2),INDEX(MINVERSE($M$6:INDEX($M$6:$EF$125,$P$2,$P$2)),ROWS($M$131:BB141),COLUMNS($M$131:BB141)),0)</f>
        <v>0</v>
      </c>
      <c r="BC141">
        <f t="array" ref="BC141">IF(AND(ROWS($M$131:BC141)&lt;=$P$2,COLUMNS($M$131:BC141)&lt;=$P$2),INDEX(MINVERSE($M$6:INDEX($M$6:$EF$125,$P$2,$P$2)),ROWS($M$131:BC141),COLUMNS($M$131:BC141)),0)</f>
        <v>0</v>
      </c>
      <c r="BD141">
        <f t="array" ref="BD141">IF(AND(ROWS($M$131:BD141)&lt;=$P$2,COLUMNS($M$131:BD141)&lt;=$P$2),INDEX(MINVERSE($M$6:INDEX($M$6:$EF$125,$P$2,$P$2)),ROWS($M$131:BD141),COLUMNS($M$131:BD141)),0)</f>
        <v>0</v>
      </c>
      <c r="BE141">
        <f t="array" ref="BE141">IF(AND(ROWS($M$131:BE141)&lt;=$P$2,COLUMNS($M$131:BE141)&lt;=$P$2),INDEX(MINVERSE($M$6:INDEX($M$6:$EF$125,$P$2,$P$2)),ROWS($M$131:BE141),COLUMNS($M$131:BE141)),0)</f>
        <v>0</v>
      </c>
      <c r="BF141">
        <f t="array" ref="BF141">IF(AND(ROWS($M$131:BF141)&lt;=$P$2,COLUMNS($M$131:BF141)&lt;=$P$2),INDEX(MINVERSE($M$6:INDEX($M$6:$EF$125,$P$2,$P$2)),ROWS($M$131:BF141),COLUMNS($M$131:BF141)),0)</f>
        <v>0</v>
      </c>
      <c r="BG141">
        <f t="array" ref="BG141">IF(AND(ROWS($M$131:BG141)&lt;=$P$2,COLUMNS($M$131:BG141)&lt;=$P$2),INDEX(MINVERSE($M$6:INDEX($M$6:$EF$125,$P$2,$P$2)),ROWS($M$131:BG141),COLUMNS($M$131:BG141)),0)</f>
        <v>0</v>
      </c>
      <c r="BH141">
        <f t="array" ref="BH141">IF(AND(ROWS($M$131:BH141)&lt;=$P$2,COLUMNS($M$131:BH141)&lt;=$P$2),INDEX(MINVERSE($M$6:INDEX($M$6:$EF$125,$P$2,$P$2)),ROWS($M$131:BH141),COLUMNS($M$131:BH141)),0)</f>
        <v>0</v>
      </c>
      <c r="BI141">
        <f t="array" ref="BI141">IF(AND(ROWS($M$131:BI141)&lt;=$P$2,COLUMNS($M$131:BI141)&lt;=$P$2),INDEX(MINVERSE($M$6:INDEX($M$6:$EF$125,$P$2,$P$2)),ROWS($M$131:BI141),COLUMNS($M$131:BI141)),0)</f>
        <v>0</v>
      </c>
      <c r="BJ141">
        <f t="array" ref="BJ141">IF(AND(ROWS($M$131:BJ141)&lt;=$P$2,COLUMNS($M$131:BJ141)&lt;=$P$2),INDEX(MINVERSE($M$6:INDEX($M$6:$EF$125,$P$2,$P$2)),ROWS($M$131:BJ141),COLUMNS($M$131:BJ141)),0)</f>
        <v>0</v>
      </c>
      <c r="BK141">
        <f t="array" ref="BK141">IF(AND(ROWS($M$131:BK141)&lt;=$P$2,COLUMNS($M$131:BK141)&lt;=$P$2),INDEX(MINVERSE($M$6:INDEX($M$6:$EF$125,$P$2,$P$2)),ROWS($M$131:BK141),COLUMNS($M$131:BK141)),0)</f>
        <v>0</v>
      </c>
      <c r="BL141">
        <f t="array" ref="BL141">IF(AND(ROWS($M$131:BL141)&lt;=$P$2,COLUMNS($M$131:BL141)&lt;=$P$2),INDEX(MINVERSE($M$6:INDEX($M$6:$EF$125,$P$2,$P$2)),ROWS($M$131:BL141),COLUMNS($M$131:BL141)),0)</f>
        <v>0</v>
      </c>
      <c r="BM141">
        <f t="array" ref="BM141">IF(AND(ROWS($M$131:BM141)&lt;=$P$2,COLUMNS($M$131:BM141)&lt;=$P$2),INDEX(MINVERSE($M$6:INDEX($M$6:$EF$125,$P$2,$P$2)),ROWS($M$131:BM141),COLUMNS($M$131:BM141)),0)</f>
        <v>0</v>
      </c>
      <c r="BN141">
        <f t="array" ref="BN141">IF(AND(ROWS($M$131:BN141)&lt;=$P$2,COLUMNS($M$131:BN141)&lt;=$P$2),INDEX(MINVERSE($M$6:INDEX($M$6:$EF$125,$P$2,$P$2)),ROWS($M$131:BN141),COLUMNS($M$131:BN141)),0)</f>
        <v>0</v>
      </c>
      <c r="BO141">
        <f t="array" ref="BO141">IF(AND(ROWS($M$131:BO141)&lt;=$P$2,COLUMNS($M$131:BO141)&lt;=$P$2),INDEX(MINVERSE($M$6:INDEX($M$6:$EF$125,$P$2,$P$2)),ROWS($M$131:BO141),COLUMNS($M$131:BO141)),0)</f>
        <v>0</v>
      </c>
      <c r="BP141">
        <f t="array" ref="BP141">IF(AND(ROWS($M$131:BP141)&lt;=$P$2,COLUMNS($M$131:BP141)&lt;=$P$2),INDEX(MINVERSE($M$6:INDEX($M$6:$EF$125,$P$2,$P$2)),ROWS($M$131:BP141),COLUMNS($M$131:BP141)),0)</f>
        <v>0</v>
      </c>
      <c r="BQ141">
        <f t="array" ref="BQ141">IF(AND(ROWS($M$131:BQ141)&lt;=$P$2,COLUMNS($M$131:BQ141)&lt;=$P$2),INDEX(MINVERSE($M$6:INDEX($M$6:$EF$125,$P$2,$P$2)),ROWS($M$131:BQ141),COLUMNS($M$131:BQ141)),0)</f>
        <v>0</v>
      </c>
      <c r="BR141">
        <f t="array" ref="BR141">IF(AND(ROWS($M$131:BR141)&lt;=$P$2,COLUMNS($M$131:BR141)&lt;=$P$2),INDEX(MINVERSE($M$6:INDEX($M$6:$EF$125,$P$2,$P$2)),ROWS($M$131:BR141),COLUMNS($M$131:BR141)),0)</f>
        <v>0</v>
      </c>
      <c r="BS141">
        <f t="array" ref="BS141">IF(AND(ROWS($M$131:BS141)&lt;=$P$2,COLUMNS($M$131:BS141)&lt;=$P$2),INDEX(MINVERSE($M$6:INDEX($M$6:$EF$125,$P$2,$P$2)),ROWS($M$131:BS141),COLUMNS($M$131:BS141)),0)</f>
        <v>0</v>
      </c>
      <c r="BT141">
        <f t="array" ref="BT141">IF(AND(ROWS($M$131:BT141)&lt;=$P$2,COLUMNS($M$131:BT141)&lt;=$P$2),INDEX(MINVERSE($M$6:INDEX($M$6:$EF$125,$P$2,$P$2)),ROWS($M$131:BT141),COLUMNS($M$131:BT141)),0)</f>
        <v>0</v>
      </c>
      <c r="BU141">
        <f t="array" ref="BU141">IF(AND(ROWS($M$131:BU141)&lt;=$P$2,COLUMNS($M$131:BU141)&lt;=$P$2),INDEX(MINVERSE($M$6:INDEX($M$6:$EF$125,$P$2,$P$2)),ROWS($M$131:BU141),COLUMNS($M$131:BU141)),0)</f>
        <v>0</v>
      </c>
      <c r="BV141">
        <f t="array" ref="BV141">IF(AND(ROWS($M$131:BV141)&lt;=$P$2,COLUMNS($M$131:BV141)&lt;=$P$2),INDEX(MINVERSE($M$6:INDEX($M$6:$EF$125,$P$2,$P$2)),ROWS($M$131:BV141),COLUMNS($M$131:BV141)),0)</f>
        <v>0</v>
      </c>
      <c r="BW141">
        <f t="array" ref="BW141">IF(AND(ROWS($M$131:BW141)&lt;=$P$2,COLUMNS($M$131:BW141)&lt;=$P$2),INDEX(MINVERSE($M$6:INDEX($M$6:$EF$125,$P$2,$P$2)),ROWS($M$131:BW141),COLUMNS($M$131:BW141)),0)</f>
        <v>0</v>
      </c>
      <c r="BX141">
        <f t="array" ref="BX141">IF(AND(ROWS($M$131:BX141)&lt;=$P$2,COLUMNS($M$131:BX141)&lt;=$P$2),INDEX(MINVERSE($M$6:INDEX($M$6:$EF$125,$P$2,$P$2)),ROWS($M$131:BX141),COLUMNS($M$131:BX141)),0)</f>
        <v>0</v>
      </c>
      <c r="BY141">
        <f t="array" ref="BY141">IF(AND(ROWS($M$131:BY141)&lt;=$P$2,COLUMNS($M$131:BY141)&lt;=$P$2),INDEX(MINVERSE($M$6:INDEX($M$6:$EF$125,$P$2,$P$2)),ROWS($M$131:BY141),COLUMNS($M$131:BY141)),0)</f>
        <v>0</v>
      </c>
      <c r="BZ141">
        <f t="array" ref="BZ141">IF(AND(ROWS($M$131:BZ141)&lt;=$P$2,COLUMNS($M$131:BZ141)&lt;=$P$2),INDEX(MINVERSE($M$6:INDEX($M$6:$EF$125,$P$2,$P$2)),ROWS($M$131:BZ141),COLUMNS($M$131:BZ141)),0)</f>
        <v>0</v>
      </c>
      <c r="CA141">
        <f t="array" ref="CA141">IF(AND(ROWS($M$131:CA141)&lt;=$P$2,COLUMNS($M$131:CA141)&lt;=$P$2),INDEX(MINVERSE($M$6:INDEX($M$6:$EF$125,$P$2,$P$2)),ROWS($M$131:CA141),COLUMNS($M$131:CA141)),0)</f>
        <v>0</v>
      </c>
      <c r="CB141">
        <f t="array" ref="CB141">IF(AND(ROWS($M$131:CB141)&lt;=$P$2,COLUMNS($M$131:CB141)&lt;=$P$2),INDEX(MINVERSE($M$6:INDEX($M$6:$EF$125,$P$2,$P$2)),ROWS($M$131:CB141),COLUMNS($M$131:CB141)),0)</f>
        <v>0</v>
      </c>
      <c r="CC141">
        <f t="array" ref="CC141">IF(AND(ROWS($M$131:CC141)&lt;=$P$2,COLUMNS($M$131:CC141)&lt;=$P$2),INDEX(MINVERSE($M$6:INDEX($M$6:$EF$125,$P$2,$P$2)),ROWS($M$131:CC141),COLUMNS($M$131:CC141)),0)</f>
        <v>0</v>
      </c>
      <c r="CD141">
        <f t="array" ref="CD141">IF(AND(ROWS($M$131:CD141)&lt;=$P$2,COLUMNS($M$131:CD141)&lt;=$P$2),INDEX(MINVERSE($M$6:INDEX($M$6:$EF$125,$P$2,$P$2)),ROWS($M$131:CD141),COLUMNS($M$131:CD141)),0)</f>
        <v>0</v>
      </c>
      <c r="CE141">
        <f t="array" ref="CE141">IF(AND(ROWS($M$131:CE141)&lt;=$P$2,COLUMNS($M$131:CE141)&lt;=$P$2),INDEX(MINVERSE($M$6:INDEX($M$6:$EF$125,$P$2,$P$2)),ROWS($M$131:CE141),COLUMNS($M$131:CE141)),0)</f>
        <v>0</v>
      </c>
      <c r="CF141">
        <f t="array" ref="CF141">IF(AND(ROWS($M$131:CF141)&lt;=$P$2,COLUMNS($M$131:CF141)&lt;=$P$2),INDEX(MINVERSE($M$6:INDEX($M$6:$EF$125,$P$2,$P$2)),ROWS($M$131:CF141),COLUMNS($M$131:CF141)),0)</f>
        <v>0</v>
      </c>
      <c r="CG141">
        <f t="array" ref="CG141">IF(AND(ROWS($M$131:CG141)&lt;=$P$2,COLUMNS($M$131:CG141)&lt;=$P$2),INDEX(MINVERSE($M$6:INDEX($M$6:$EF$125,$P$2,$P$2)),ROWS($M$131:CG141),COLUMNS($M$131:CG141)),0)</f>
        <v>0</v>
      </c>
      <c r="CH141">
        <f t="array" ref="CH141">IF(AND(ROWS($M$131:CH141)&lt;=$P$2,COLUMNS($M$131:CH141)&lt;=$P$2),INDEX(MINVERSE($M$6:INDEX($M$6:$EF$125,$P$2,$P$2)),ROWS($M$131:CH141),COLUMNS($M$131:CH141)),0)</f>
        <v>0</v>
      </c>
      <c r="CI141">
        <f t="array" ref="CI141">IF(AND(ROWS($M$131:CI141)&lt;=$P$2,COLUMNS($M$131:CI141)&lt;=$P$2),INDEX(MINVERSE($M$6:INDEX($M$6:$EF$125,$P$2,$P$2)),ROWS($M$131:CI141),COLUMNS($M$131:CI141)),0)</f>
        <v>0</v>
      </c>
      <c r="CJ141">
        <f t="array" ref="CJ141">IF(AND(ROWS($M$131:CJ141)&lt;=$P$2,COLUMNS($M$131:CJ141)&lt;=$P$2),INDEX(MINVERSE($M$6:INDEX($M$6:$EF$125,$P$2,$P$2)),ROWS($M$131:CJ141),COLUMNS($M$131:CJ141)),0)</f>
        <v>0</v>
      </c>
      <c r="CK141">
        <f t="array" ref="CK141">IF(AND(ROWS($M$131:CK141)&lt;=$P$2,COLUMNS($M$131:CK141)&lt;=$P$2),INDEX(MINVERSE($M$6:INDEX($M$6:$EF$125,$P$2,$P$2)),ROWS($M$131:CK141),COLUMNS($M$131:CK141)),0)</f>
        <v>0</v>
      </c>
      <c r="CL141">
        <f t="array" ref="CL141">IF(AND(ROWS($M$131:CL141)&lt;=$P$2,COLUMNS($M$131:CL141)&lt;=$P$2),INDEX(MINVERSE($M$6:INDEX($M$6:$EF$125,$P$2,$P$2)),ROWS($M$131:CL141),COLUMNS($M$131:CL141)),0)</f>
        <v>0</v>
      </c>
      <c r="CM141">
        <f t="array" ref="CM141">IF(AND(ROWS($M$131:CM141)&lt;=$P$2,COLUMNS($M$131:CM141)&lt;=$P$2),INDEX(MINVERSE($M$6:INDEX($M$6:$EF$125,$P$2,$P$2)),ROWS($M$131:CM141),COLUMNS($M$131:CM141)),0)</f>
        <v>0</v>
      </c>
      <c r="CN141">
        <f t="array" ref="CN141">IF(AND(ROWS($M$131:CN141)&lt;=$P$2,COLUMNS($M$131:CN141)&lt;=$P$2),INDEX(MINVERSE($M$6:INDEX($M$6:$EF$125,$P$2,$P$2)),ROWS($M$131:CN141),COLUMNS($M$131:CN141)),0)</f>
        <v>0</v>
      </c>
      <c r="CO141">
        <f t="array" ref="CO141">IF(AND(ROWS($M$131:CO141)&lt;=$P$2,COLUMNS($M$131:CO141)&lt;=$P$2),INDEX(MINVERSE($M$6:INDEX($M$6:$EF$125,$P$2,$P$2)),ROWS($M$131:CO141),COLUMNS($M$131:CO141)),0)</f>
        <v>0</v>
      </c>
      <c r="CP141">
        <f t="array" ref="CP141">IF(AND(ROWS($M$131:CP141)&lt;=$P$2,COLUMNS($M$131:CP141)&lt;=$P$2),INDEX(MINVERSE($M$6:INDEX($M$6:$EF$125,$P$2,$P$2)),ROWS($M$131:CP141),COLUMNS($M$131:CP141)),0)</f>
        <v>0</v>
      </c>
      <c r="CQ141">
        <f t="array" ref="CQ141">IF(AND(ROWS($M$131:CQ141)&lt;=$P$2,COLUMNS($M$131:CQ141)&lt;=$P$2),INDEX(MINVERSE($M$6:INDEX($M$6:$EF$125,$P$2,$P$2)),ROWS($M$131:CQ141),COLUMNS($M$131:CQ141)),0)</f>
        <v>0</v>
      </c>
      <c r="CR141">
        <f t="array" ref="CR141">IF(AND(ROWS($M$131:CR141)&lt;=$P$2,COLUMNS($M$131:CR141)&lt;=$P$2),INDEX(MINVERSE($M$6:INDEX($M$6:$EF$125,$P$2,$P$2)),ROWS($M$131:CR141),COLUMNS($M$131:CR141)),0)</f>
        <v>0</v>
      </c>
      <c r="CS141">
        <f t="array" ref="CS141">IF(AND(ROWS($M$131:CS141)&lt;=$P$2,COLUMNS($M$131:CS141)&lt;=$P$2),INDEX(MINVERSE($M$6:INDEX($M$6:$EF$125,$P$2,$P$2)),ROWS($M$131:CS141),COLUMNS($M$131:CS141)),0)</f>
        <v>0</v>
      </c>
      <c r="CT141">
        <f t="array" ref="CT141">IF(AND(ROWS($M$131:CT141)&lt;=$P$2,COLUMNS($M$131:CT141)&lt;=$P$2),INDEX(MINVERSE($M$6:INDEX($M$6:$EF$125,$P$2,$P$2)),ROWS($M$131:CT141),COLUMNS($M$131:CT141)),0)</f>
        <v>0</v>
      </c>
      <c r="CU141">
        <f t="array" ref="CU141">IF(AND(ROWS($M$131:CU141)&lt;=$P$2,COLUMNS($M$131:CU141)&lt;=$P$2),INDEX(MINVERSE($M$6:INDEX($M$6:$EF$125,$P$2,$P$2)),ROWS($M$131:CU141),COLUMNS($M$131:CU141)),0)</f>
        <v>0</v>
      </c>
      <c r="CV141">
        <f t="array" ref="CV141">IF(AND(ROWS($M$131:CV141)&lt;=$P$2,COLUMNS($M$131:CV141)&lt;=$P$2),INDEX(MINVERSE($M$6:INDEX($M$6:$EF$125,$P$2,$P$2)),ROWS($M$131:CV141),COLUMNS($M$131:CV141)),0)</f>
        <v>0</v>
      </c>
      <c r="CW141">
        <f t="array" ref="CW141">IF(AND(ROWS($M$131:CW141)&lt;=$P$2,COLUMNS($M$131:CW141)&lt;=$P$2),INDEX(MINVERSE($M$6:INDEX($M$6:$EF$125,$P$2,$P$2)),ROWS($M$131:CW141),COLUMNS($M$131:CW141)),0)</f>
        <v>0</v>
      </c>
      <c r="CX141">
        <f t="array" ref="CX141">IF(AND(ROWS($M$131:CX141)&lt;=$P$2,COLUMNS($M$131:CX141)&lt;=$P$2),INDEX(MINVERSE($M$6:INDEX($M$6:$EF$125,$P$2,$P$2)),ROWS($M$131:CX141),COLUMNS($M$131:CX141)),0)</f>
        <v>0</v>
      </c>
      <c r="CY141">
        <f t="array" ref="CY141">IF(AND(ROWS($M$131:CY141)&lt;=$P$2,COLUMNS($M$131:CY141)&lt;=$P$2),INDEX(MINVERSE($M$6:INDEX($M$6:$EF$125,$P$2,$P$2)),ROWS($M$131:CY141),COLUMNS($M$131:CY141)),0)</f>
        <v>0</v>
      </c>
      <c r="CZ141">
        <f t="array" ref="CZ141">IF(AND(ROWS($M$131:CZ141)&lt;=$P$2,COLUMNS($M$131:CZ141)&lt;=$P$2),INDEX(MINVERSE($M$6:INDEX($M$6:$EF$125,$P$2,$P$2)),ROWS($M$131:CZ141),COLUMNS($M$131:CZ141)),0)</f>
        <v>0</v>
      </c>
      <c r="DA141">
        <f t="array" ref="DA141">IF(AND(ROWS($M$131:DA141)&lt;=$P$2,COLUMNS($M$131:DA141)&lt;=$P$2),INDEX(MINVERSE($M$6:INDEX($M$6:$EF$125,$P$2,$P$2)),ROWS($M$131:DA141),COLUMNS($M$131:DA141)),0)</f>
        <v>0</v>
      </c>
      <c r="DB141">
        <f t="array" ref="DB141">IF(AND(ROWS($M$131:DB141)&lt;=$P$2,COLUMNS($M$131:DB141)&lt;=$P$2),INDEX(MINVERSE($M$6:INDEX($M$6:$EF$125,$P$2,$P$2)),ROWS($M$131:DB141),COLUMNS($M$131:DB141)),0)</f>
        <v>0</v>
      </c>
      <c r="DC141">
        <f t="array" ref="DC141">IF(AND(ROWS($M$131:DC141)&lt;=$P$2,COLUMNS($M$131:DC141)&lt;=$P$2),INDEX(MINVERSE($M$6:INDEX($M$6:$EF$125,$P$2,$P$2)),ROWS($M$131:DC141),COLUMNS($M$131:DC141)),0)</f>
        <v>0</v>
      </c>
      <c r="DD141">
        <f t="array" ref="DD141">IF(AND(ROWS($M$131:DD141)&lt;=$P$2,COLUMNS($M$131:DD141)&lt;=$P$2),INDEX(MINVERSE($M$6:INDEX($M$6:$EF$125,$P$2,$P$2)),ROWS($M$131:DD141),COLUMNS($M$131:DD141)),0)</f>
        <v>0</v>
      </c>
      <c r="DE141">
        <f t="array" ref="DE141">IF(AND(ROWS($M$131:DE141)&lt;=$P$2,COLUMNS($M$131:DE141)&lt;=$P$2),INDEX(MINVERSE($M$6:INDEX($M$6:$EF$125,$P$2,$P$2)),ROWS($M$131:DE141),COLUMNS($M$131:DE141)),0)</f>
        <v>0</v>
      </c>
      <c r="DF141">
        <f t="array" ref="DF141">IF(AND(ROWS($M$131:DF141)&lt;=$P$2,COLUMNS($M$131:DF141)&lt;=$P$2),INDEX(MINVERSE($M$6:INDEX($M$6:$EF$125,$P$2,$P$2)),ROWS($M$131:DF141),COLUMNS($M$131:DF141)),0)</f>
        <v>0</v>
      </c>
      <c r="DG141">
        <f t="array" ref="DG141">IF(AND(ROWS($M$131:DG141)&lt;=$P$2,COLUMNS($M$131:DG141)&lt;=$P$2),INDEX(MINVERSE($M$6:INDEX($M$6:$EF$125,$P$2,$P$2)),ROWS($M$131:DG141),COLUMNS($M$131:DG141)),0)</f>
        <v>0</v>
      </c>
      <c r="DH141">
        <f t="array" ref="DH141">IF(AND(ROWS($M$131:DH141)&lt;=$P$2,COLUMNS($M$131:DH141)&lt;=$P$2),INDEX(MINVERSE($M$6:INDEX($M$6:$EF$125,$P$2,$P$2)),ROWS($M$131:DH141),COLUMNS($M$131:DH141)),0)</f>
        <v>0</v>
      </c>
      <c r="DI141">
        <f t="array" ref="DI141">IF(AND(ROWS($M$131:DI141)&lt;=$P$2,COLUMNS($M$131:DI141)&lt;=$P$2),INDEX(MINVERSE($M$6:INDEX($M$6:$EF$125,$P$2,$P$2)),ROWS($M$131:DI141),COLUMNS($M$131:DI141)),0)</f>
        <v>0</v>
      </c>
      <c r="DJ141">
        <f t="array" ref="DJ141">IF(AND(ROWS($M$131:DJ141)&lt;=$P$2,COLUMNS($M$131:DJ141)&lt;=$P$2),INDEX(MINVERSE($M$6:INDEX($M$6:$EF$125,$P$2,$P$2)),ROWS($M$131:DJ141),COLUMNS($M$131:DJ141)),0)</f>
        <v>0</v>
      </c>
      <c r="DK141">
        <f t="array" ref="DK141">IF(AND(ROWS($M$131:DK141)&lt;=$P$2,COLUMNS($M$131:DK141)&lt;=$P$2),INDEX(MINVERSE($M$6:INDEX($M$6:$EF$125,$P$2,$P$2)),ROWS($M$131:DK141),COLUMNS($M$131:DK141)),0)</f>
        <v>0</v>
      </c>
      <c r="DL141">
        <f t="array" ref="DL141">IF(AND(ROWS($M$131:DL141)&lt;=$P$2,COLUMNS($M$131:DL141)&lt;=$P$2),INDEX(MINVERSE($M$6:INDEX($M$6:$EF$125,$P$2,$P$2)),ROWS($M$131:DL141),COLUMNS($M$131:DL141)),0)</f>
        <v>0</v>
      </c>
      <c r="DM141">
        <f t="array" ref="DM141">IF(AND(ROWS($M$131:DM141)&lt;=$P$2,COLUMNS($M$131:DM141)&lt;=$P$2),INDEX(MINVERSE($M$6:INDEX($M$6:$EF$125,$P$2,$P$2)),ROWS($M$131:DM141),COLUMNS($M$131:DM141)),0)</f>
        <v>0</v>
      </c>
      <c r="DN141">
        <f t="array" ref="DN141">IF(AND(ROWS($M$131:DN141)&lt;=$P$2,COLUMNS($M$131:DN141)&lt;=$P$2),INDEX(MINVERSE($M$6:INDEX($M$6:$EF$125,$P$2,$P$2)),ROWS($M$131:DN141),COLUMNS($M$131:DN141)),0)</f>
        <v>0</v>
      </c>
      <c r="DO141">
        <f t="array" ref="DO141">IF(AND(ROWS($M$131:DO141)&lt;=$P$2,COLUMNS($M$131:DO141)&lt;=$P$2),INDEX(MINVERSE($M$6:INDEX($M$6:$EF$125,$P$2,$P$2)),ROWS($M$131:DO141),COLUMNS($M$131:DO141)),0)</f>
        <v>0</v>
      </c>
      <c r="DP141">
        <f t="array" ref="DP141">IF(AND(ROWS($M$131:DP141)&lt;=$P$2,COLUMNS($M$131:DP141)&lt;=$P$2),INDEX(MINVERSE($M$6:INDEX($M$6:$EF$125,$P$2,$P$2)),ROWS($M$131:DP141),COLUMNS($M$131:DP141)),0)</f>
        <v>0</v>
      </c>
      <c r="DQ141">
        <f t="array" ref="DQ141">IF(AND(ROWS($M$131:DQ141)&lt;=$P$2,COLUMNS($M$131:DQ141)&lt;=$P$2),INDEX(MINVERSE($M$6:INDEX($M$6:$EF$125,$P$2,$P$2)),ROWS($M$131:DQ141),COLUMNS($M$131:DQ141)),0)</f>
        <v>0</v>
      </c>
      <c r="DR141">
        <f t="array" ref="DR141">IF(AND(ROWS($M$131:DR141)&lt;=$P$2,COLUMNS($M$131:DR141)&lt;=$P$2),INDEX(MINVERSE($M$6:INDEX($M$6:$EF$125,$P$2,$P$2)),ROWS($M$131:DR141),COLUMNS($M$131:DR141)),0)</f>
        <v>0</v>
      </c>
      <c r="DS141">
        <f t="array" ref="DS141">IF(AND(ROWS($M$131:DS141)&lt;=$P$2,COLUMNS($M$131:DS141)&lt;=$P$2),INDEX(MINVERSE($M$6:INDEX($M$6:$EF$125,$P$2,$P$2)),ROWS($M$131:DS141),COLUMNS($M$131:DS141)),0)</f>
        <v>0</v>
      </c>
      <c r="DT141">
        <f t="array" ref="DT141">IF(AND(ROWS($M$131:DT141)&lt;=$P$2,COLUMNS($M$131:DT141)&lt;=$P$2),INDEX(MINVERSE($M$6:INDEX($M$6:$EF$125,$P$2,$P$2)),ROWS($M$131:DT141),COLUMNS($M$131:DT141)),0)</f>
        <v>0</v>
      </c>
      <c r="DU141">
        <f t="array" ref="DU141">IF(AND(ROWS($M$131:DU141)&lt;=$P$2,COLUMNS($M$131:DU141)&lt;=$P$2),INDEX(MINVERSE($M$6:INDEX($M$6:$EF$125,$P$2,$P$2)),ROWS($M$131:DU141),COLUMNS($M$131:DU141)),0)</f>
        <v>0</v>
      </c>
      <c r="DV141">
        <f t="array" ref="DV141">IF(AND(ROWS($M$131:DV141)&lt;=$P$2,COLUMNS($M$131:DV141)&lt;=$P$2),INDEX(MINVERSE($M$6:INDEX($M$6:$EF$125,$P$2,$P$2)),ROWS($M$131:DV141),COLUMNS($M$131:DV141)),0)</f>
        <v>0</v>
      </c>
      <c r="DW141">
        <f t="array" ref="DW141">IF(AND(ROWS($M$131:DW141)&lt;=$P$2,COLUMNS($M$131:DW141)&lt;=$P$2),INDEX(MINVERSE($M$6:INDEX($M$6:$EF$125,$P$2,$P$2)),ROWS($M$131:DW141),COLUMNS($M$131:DW141)),0)</f>
        <v>0</v>
      </c>
      <c r="DX141">
        <f t="array" ref="DX141">IF(AND(ROWS($M$131:DX141)&lt;=$P$2,COLUMNS($M$131:DX141)&lt;=$P$2),INDEX(MINVERSE($M$6:INDEX($M$6:$EF$125,$P$2,$P$2)),ROWS($M$131:DX141),COLUMNS($M$131:DX141)),0)</f>
        <v>0</v>
      </c>
      <c r="DY141">
        <f t="array" ref="DY141">IF(AND(ROWS($M$131:DY141)&lt;=$P$2,COLUMNS($M$131:DY141)&lt;=$P$2),INDEX(MINVERSE($M$6:INDEX($M$6:$EF$125,$P$2,$P$2)),ROWS($M$131:DY141),COLUMNS($M$131:DY141)),0)</f>
        <v>0</v>
      </c>
      <c r="DZ141">
        <f t="array" ref="DZ141">IF(AND(ROWS($M$131:DZ141)&lt;=$P$2,COLUMNS($M$131:DZ141)&lt;=$P$2),INDEX(MINVERSE($M$6:INDEX($M$6:$EF$125,$P$2,$P$2)),ROWS($M$131:DZ141),COLUMNS($M$131:DZ141)),0)</f>
        <v>0</v>
      </c>
      <c r="EA141">
        <f t="array" ref="EA141">IF(AND(ROWS($M$131:EA141)&lt;=$P$2,COLUMNS($M$131:EA141)&lt;=$P$2),INDEX(MINVERSE($M$6:INDEX($M$6:$EF$125,$P$2,$P$2)),ROWS($M$131:EA141),COLUMNS($M$131:EA141)),0)</f>
        <v>0</v>
      </c>
      <c r="EB141">
        <f t="array" ref="EB141">IF(AND(ROWS($M$131:EB141)&lt;=$P$2,COLUMNS($M$131:EB141)&lt;=$P$2),INDEX(MINVERSE($M$6:INDEX($M$6:$EF$125,$P$2,$P$2)),ROWS($M$131:EB141),COLUMNS($M$131:EB141)),0)</f>
        <v>0</v>
      </c>
    </row>
    <row r="142" spans="12:132" ht="15">
      <c r="L142" s="10">
        <v>12</v>
      </c>
      <c r="M142">
        <f t="array" ref="M142">IF(AND(ROWS($M$131:M142)&lt;=$P$2,COLUMNS($M$131:M142)&lt;=$P$2),INDEX(MINVERSE($M$6:INDEX($M$6:$EF$125,$P$2,$P$2)),ROWS($M$131:M142),COLUMNS($M$131:M142)),0)</f>
        <v>5.3538795322090966E-8</v>
      </c>
      <c r="N142">
        <f t="array" ref="N142">IF(AND(ROWS($M$131:N142)&lt;=$P$2,COLUMNS($M$131:N142)&lt;=$P$2),INDEX(MINVERSE($M$6:INDEX($M$6:$EF$125,$P$2,$P$2)),ROWS($M$131:N142),COLUMNS($M$131:N142)),0)</f>
        <v>-1.3144656398342788E-8</v>
      </c>
      <c r="O142">
        <f t="array" ref="O142">IF(AND(ROWS($M$131:O142)&lt;=$P$2,COLUMNS($M$131:O142)&lt;=$P$2),INDEX(MINVERSE($M$6:INDEX($M$6:$EF$125,$P$2,$P$2)),ROWS($M$131:O142),COLUMNS($M$131:O142)),0)</f>
        <v>-5.7603679894208882E-8</v>
      </c>
      <c r="P142">
        <f t="array" ref="P142">IF(AND(ROWS($M$131:P142)&lt;=$P$2,COLUMNS($M$131:P142)&lt;=$P$2),INDEX(MINVERSE($M$6:INDEX($M$6:$EF$125,$P$2,$P$2)),ROWS($M$131:P142),COLUMNS($M$131:P142)),0)</f>
        <v>-7.8320437736509044E-8</v>
      </c>
      <c r="Q142">
        <f t="array" ref="Q142">IF(AND(ROWS($M$131:Q142)&lt;=$P$2,COLUMNS($M$131:Q142)&lt;=$P$2),INDEX(MINVERSE($M$6:INDEX($M$6:$EF$125,$P$2,$P$2)),ROWS($M$131:Q142),COLUMNS($M$131:Q142)),0)</f>
        <v>-7.1113904522961788E-8</v>
      </c>
      <c r="R142">
        <f t="array" ref="R142">IF(AND(ROWS($M$131:R142)&lt;=$P$2,COLUMNS($M$131:R142)&lt;=$P$2),INDEX(MINVERSE($M$6:INDEX($M$6:$EF$125,$P$2,$P$2)),ROWS($M$131:R142),COLUMNS($M$131:R142)),0)</f>
        <v>-2.9641052143316777E-8</v>
      </c>
      <c r="S142">
        <f t="array" ref="S142">IF(AND(ROWS($M$131:S142)&lt;=$P$2,COLUMNS($M$131:S142)&lt;=$P$2),INDEX(MINVERSE($M$6:INDEX($M$6:$EF$125,$P$2,$P$2)),ROWS($M$131:S142),COLUMNS($M$131:S142)),0)</f>
        <v>5.1884456471973478E-8</v>
      </c>
      <c r="T142">
        <f t="array" ref="T142">IF(AND(ROWS($M$131:T142)&lt;=$P$2,COLUMNS($M$131:T142)&lt;=$P$2),INDEX(MINVERSE($M$6:INDEX($M$6:$EF$125,$P$2,$P$2)),ROWS($M$131:T142),COLUMNS($M$131:T142)),0)</f>
        <v>1.7398809827867021E-7</v>
      </c>
      <c r="U142">
        <f t="array" ref="U142">IF(AND(ROWS($M$131:U142)&lt;=$P$2,COLUMNS($M$131:U142)&lt;=$P$2),INDEX(MINVERSE($M$6:INDEX($M$6:$EF$125,$P$2,$P$2)),ROWS($M$131:U142),COLUMNS($M$131:U142)),0)</f>
        <v>3.2642298228412217E-7</v>
      </c>
      <c r="V142">
        <f t="array" ref="V142">IF(AND(ROWS($M$131:V142)&lt;=$P$2,COLUMNS($M$131:V142)&lt;=$P$2),INDEX(MINVERSE($M$6:INDEX($M$6:$EF$125,$P$2,$P$2)),ROWS($M$131:V142),COLUMNS($M$131:V142)),0)</f>
        <v>4.8406179462438584E-7</v>
      </c>
      <c r="W142">
        <f t="array" ref="W142">IF(AND(ROWS($M$131:W142)&lt;=$P$2,COLUMNS($M$131:W142)&lt;=$P$2),INDEX(MINVERSE($M$6:INDEX($M$6:$EF$125,$P$2,$P$2)),ROWS($M$131:W142),COLUMNS($M$131:W142)),0)</f>
        <v>6.0747460589318301E-7</v>
      </c>
      <c r="X142">
        <f t="array" ref="X142">IF(AND(ROWS($M$131:X142)&lt;=$P$2,COLUMNS($M$131:X142)&lt;=$P$2),INDEX(MINVERSE($M$6:INDEX($M$6:$EF$125,$P$2,$P$2)),ROWS($M$131:X142),COLUMNS($M$131:X142)),0)</f>
        <v>6.5232923785675747E-7</v>
      </c>
      <c r="Y142">
        <f t="array" ref="Y142">IF(AND(ROWS($M$131:Y142)&lt;=$P$2,COLUMNS($M$131:Y142)&lt;=$P$2),INDEX(MINVERSE($M$6:INDEX($M$6:$EF$125,$P$2,$P$2)),ROWS($M$131:Y142),COLUMNS($M$131:Y142)),0)</f>
        <v>5.9208604512640029E-7</v>
      </c>
      <c r="Z142">
        <f t="array" ref="Z142">IF(AND(ROWS($M$131:Z142)&lt;=$P$2,COLUMNS($M$131:Z142)&lt;=$P$2),INDEX(MINVERSE($M$6:INDEX($M$6:$EF$125,$P$2,$P$2)),ROWS($M$131:Z142),COLUMNS($M$131:Z142)),0)</f>
        <v>4.5778637070097846E-7</v>
      </c>
      <c r="AA142">
        <f t="array" ref="AA142">IF(AND(ROWS($M$131:AA142)&lt;=$P$2,COLUMNS($M$131:AA142)&lt;=$P$2),INDEX(MINVERSE($M$6:INDEX($M$6:$EF$125,$P$2,$P$2)),ROWS($M$131:AA142),COLUMNS($M$131:AA142)),0)</f>
        <v>2.9672151276247344E-7</v>
      </c>
      <c r="AB142">
        <f t="array" ref="AB142">IF(AND(ROWS($M$131:AB142)&lt;=$P$2,COLUMNS($M$131:AB142)&lt;=$P$2),INDEX(MINVERSE($M$6:INDEX($M$6:$EF$125,$P$2,$P$2)),ROWS($M$131:AB142),COLUMNS($M$131:AB142)),0)</f>
        <v>1.4889216659101983E-7</v>
      </c>
      <c r="AC142">
        <f t="array" ref="AC142">IF(AND(ROWS($M$131:AC142)&lt;=$P$2,COLUMNS($M$131:AC142)&lt;=$P$2),INDEX(MINVERSE($M$6:INDEX($M$6:$EF$125,$P$2,$P$2)),ROWS($M$131:AC142),COLUMNS($M$131:AC142)),0)</f>
        <v>3.7705041835742E-8</v>
      </c>
      <c r="AD142">
        <f t="array" ref="AD142">IF(AND(ROWS($M$131:AD142)&lt;=$P$2,COLUMNS($M$131:AD142)&lt;=$P$2),INDEX(MINVERSE($M$6:INDEX($M$6:$EF$125,$P$2,$P$2)),ROWS($M$131:AD142),COLUMNS($M$131:AD142)),0)</f>
        <v>-2.991318945872696E-8</v>
      </c>
      <c r="AE142">
        <f t="array" ref="AE142">IF(AND(ROWS($M$131:AE142)&lt;=$P$2,COLUMNS($M$131:AE142)&lt;=$P$2),INDEX(MINVERSE($M$6:INDEX($M$6:$EF$125,$P$2,$P$2)),ROWS($M$131:AE142),COLUMNS($M$131:AE142)),0)</f>
        <v>-5.8890525429492309E-8</v>
      </c>
      <c r="AF142">
        <f t="array" ref="AF142">IF(AND(ROWS($M$131:AF142)&lt;=$P$2,COLUMNS($M$131:AF142)&lt;=$P$2),INDEX(MINVERSE($M$6:INDEX($M$6:$EF$125,$P$2,$P$2)),ROWS($M$131:AF142),COLUMNS($M$131:AF142)),0)</f>
        <v>-6.0253683894735732E-8</v>
      </c>
      <c r="AG142">
        <f t="array" ref="AG142">IF(AND(ROWS($M$131:AG142)&lt;=$P$2,COLUMNS($M$131:AG142)&lt;=$P$2),INDEX(MINVERSE($M$6:INDEX($M$6:$EF$125,$P$2,$P$2)),ROWS($M$131:AG142),COLUMNS($M$131:AG142)),0)</f>
        <v>-4.6240611192579831E-8</v>
      </c>
      <c r="AH142">
        <f t="array" ref="AH142">IF(AND(ROWS($M$131:AH142)&lt;=$P$2,COLUMNS($M$131:AH142)&lt;=$P$2),INDEX(MINVERSE($M$6:INDEX($M$6:$EF$125,$P$2,$P$2)),ROWS($M$131:AH142),COLUMNS($M$131:AH142)),0)</f>
        <v>-2.7119429326565523E-8</v>
      </c>
      <c r="AI142">
        <f t="array" ref="AI142">IF(AND(ROWS($M$131:AI142)&lt;=$P$2,COLUMNS($M$131:AI142)&lt;=$P$2),INDEX(MINVERSE($M$6:INDEX($M$6:$EF$125,$P$2,$P$2)),ROWS($M$131:AI142),COLUMNS($M$131:AI142)),0)</f>
        <v>-9.7535395702490626E-9</v>
      </c>
      <c r="AJ142">
        <f t="array" ref="AJ142">IF(AND(ROWS($M$131:AJ142)&lt;=$P$2,COLUMNS($M$131:AJ142)&lt;=$P$2),INDEX(MINVERSE($M$6:INDEX($M$6:$EF$125,$P$2,$P$2)),ROWS($M$131:AJ142),COLUMNS($M$131:AJ142)),0)</f>
        <v>2.4687618596495638E-9</v>
      </c>
      <c r="AK142">
        <f t="array" ref="AK142">IF(AND(ROWS($M$131:AK142)&lt;=$P$2,COLUMNS($M$131:AK142)&lt;=$P$2),INDEX(MINVERSE($M$6:INDEX($M$6:$EF$125,$P$2,$P$2)),ROWS($M$131:AK142),COLUMNS($M$131:AK142)),0)</f>
        <v>8.8819984515383542E-9</v>
      </c>
      <c r="AL142">
        <f t="array" ref="AL142">IF(AND(ROWS($M$131:AL142)&lt;=$P$2,COLUMNS($M$131:AL142)&lt;=$P$2),INDEX(MINVERSE($M$6:INDEX($M$6:$EF$125,$P$2,$P$2)),ROWS($M$131:AL142),COLUMNS($M$131:AL142)),0)</f>
        <v>1.0489844396322734E-8</v>
      </c>
      <c r="AM142">
        <f t="array" ref="AM142">IF(AND(ROWS($M$131:AM142)&lt;=$P$2,COLUMNS($M$131:AM142)&lt;=$P$2),INDEX(MINVERSE($M$6:INDEX($M$6:$EF$125,$P$2,$P$2)),ROWS($M$131:AM142),COLUMNS($M$131:AM142)),0)</f>
        <v>8.98815160466841E-9</v>
      </c>
      <c r="AN142">
        <f t="array" ref="AN142">IF(AND(ROWS($M$131:AN142)&lt;=$P$2,COLUMNS($M$131:AN142)&lt;=$P$2),INDEX(MINVERSE($M$6:INDEX($M$6:$EF$125,$P$2,$P$2)),ROWS($M$131:AN142),COLUMNS($M$131:AN142)),0)</f>
        <v>6.060743145409536E-9</v>
      </c>
      <c r="AO142">
        <f t="array" ref="AO142">IF(AND(ROWS($M$131:AO142)&lt;=$P$2,COLUMNS($M$131:AO142)&lt;=$P$2),INDEX(MINVERSE($M$6:INDEX($M$6:$EF$125,$P$2,$P$2)),ROWS($M$131:AO142),COLUMNS($M$131:AO142)),0)</f>
        <v>2.9915709815607422E-9</v>
      </c>
      <c r="AP142">
        <f t="array" ref="AP142">IF(AND(ROWS($M$131:AP142)&lt;=$P$2,COLUMNS($M$131:AP142)&lt;=$P$2),INDEX(MINVERSE($M$6:INDEX($M$6:$EF$125,$P$2,$P$2)),ROWS($M$131:AP142),COLUMNS($M$131:AP142)),0)</f>
        <v>5.4241648451484196E-10</v>
      </c>
      <c r="AQ142">
        <f t="array" ref="AQ142">IF(AND(ROWS($M$131:AQ142)&lt;=$P$2,COLUMNS($M$131:AQ142)&lt;=$P$2),INDEX(MINVERSE($M$6:INDEX($M$6:$EF$125,$P$2,$P$2)),ROWS($M$131:AQ142),COLUMNS($M$131:AQ142)),0)</f>
        <v>-9.9423127737472364E-10</v>
      </c>
      <c r="AR142">
        <f t="array" ref="AR142">IF(AND(ROWS($M$131:AR142)&lt;=$P$2,COLUMNS($M$131:AR142)&lt;=$P$2),INDEX(MINVERSE($M$6:INDEX($M$6:$EF$125,$P$2,$P$2)),ROWS($M$131:AR142),COLUMNS($M$131:AR142)),0)</f>
        <v>-1.6571906785856579E-9</v>
      </c>
      <c r="AS142">
        <f t="array" ref="AS142">IF(AND(ROWS($M$131:AS142)&lt;=$P$2,COLUMNS($M$131:AS142)&lt;=$P$2),INDEX(MINVERSE($M$6:INDEX($M$6:$EF$125,$P$2,$P$2)),ROWS($M$131:AS142),COLUMNS($M$131:AS142)),0)</f>
        <v>-1.6633811222974225E-9</v>
      </c>
      <c r="AT142">
        <f t="array" ref="AT142">IF(AND(ROWS($M$131:AT142)&lt;=$P$2,COLUMNS($M$131:AT142)&lt;=$P$2),INDEX(MINVERSE($M$6:INDEX($M$6:$EF$125,$P$2,$P$2)),ROWS($M$131:AT142),COLUMNS($M$131:AT142)),0)</f>
        <v>-1.2818922716791644E-9</v>
      </c>
      <c r="AU142">
        <f t="array" ref="AU142">IF(AND(ROWS($M$131:AU142)&lt;=$P$2,COLUMNS($M$131:AU142)&lt;=$P$2),INDEX(MINVERSE($M$6:INDEX($M$6:$EF$125,$P$2,$P$2)),ROWS($M$131:AU142),COLUMNS($M$131:AU142)),0)</f>
        <v>-7.5263069126045284E-10</v>
      </c>
      <c r="AV142">
        <f t="array" ref="AV142">IF(AND(ROWS($M$131:AV142)&lt;=$P$2,COLUMNS($M$131:AV142)&lt;=$P$2),INDEX(MINVERSE($M$6:INDEX($M$6:$EF$125,$P$2,$P$2)),ROWS($M$131:AV142),COLUMNS($M$131:AV142)),0)</f>
        <v>-2.4912229418439273E-10</v>
      </c>
      <c r="AW142">
        <f t="array" ref="AW142">IF(AND(ROWS($M$131:AW142)&lt;=$P$2,COLUMNS($M$131:AW142)&lt;=$P$2),INDEX(MINVERSE($M$6:INDEX($M$6:$EF$125,$P$2,$P$2)),ROWS($M$131:AW142),COLUMNS($M$131:AW142)),0)</f>
        <v>1.252030727534368E-10</v>
      </c>
      <c r="AX142">
        <f t="array" ref="AX142">IF(AND(ROWS($M$131:AX142)&lt;=$P$2,COLUMNS($M$131:AX142)&lt;=$P$2),INDEX(MINVERSE($M$6:INDEX($M$6:$EF$125,$P$2,$P$2)),ROWS($M$131:AX142),COLUMNS($M$131:AX142)),0)</f>
        <v>3.2136179315934519E-10</v>
      </c>
      <c r="AY142">
        <f t="array" ref="AY142">IF(AND(ROWS($M$131:AY142)&lt;=$P$2,COLUMNS($M$131:AY142)&lt;=$P$2),INDEX(MINVERSE($M$6:INDEX($M$6:$EF$125,$P$2,$P$2)),ROWS($M$131:AY142),COLUMNS($M$131:AY142)),0)</f>
        <v>3.2285239043086455E-10</v>
      </c>
      <c r="AZ142">
        <f t="array" ref="AZ142">IF(AND(ROWS($M$131:AZ142)&lt;=$P$2,COLUMNS($M$131:AZ142)&lt;=$P$2),INDEX(MINVERSE($M$6:INDEX($M$6:$EF$125,$P$2,$P$2)),ROWS($M$131:AZ142),COLUMNS($M$131:AZ142)),0)</f>
        <v>1.2681637775943478E-10</v>
      </c>
      <c r="BA142">
        <f t="array" ref="BA142">IF(AND(ROWS($M$131:BA142)&lt;=$P$2,COLUMNS($M$131:BA142)&lt;=$P$2),INDEX(MINVERSE($M$6:INDEX($M$6:$EF$125,$P$2,$P$2)),ROWS($M$131:BA142),COLUMNS($M$131:BA142)),0)</f>
        <v>0</v>
      </c>
      <c r="BB142">
        <f t="array" ref="BB142">IF(AND(ROWS($M$131:BB142)&lt;=$P$2,COLUMNS($M$131:BB142)&lt;=$P$2),INDEX(MINVERSE($M$6:INDEX($M$6:$EF$125,$P$2,$P$2)),ROWS($M$131:BB142),COLUMNS($M$131:BB142)),0)</f>
        <v>0</v>
      </c>
      <c r="BC142">
        <f t="array" ref="BC142">IF(AND(ROWS($M$131:BC142)&lt;=$P$2,COLUMNS($M$131:BC142)&lt;=$P$2),INDEX(MINVERSE($M$6:INDEX($M$6:$EF$125,$P$2,$P$2)),ROWS($M$131:BC142),COLUMNS($M$131:BC142)),0)</f>
        <v>0</v>
      </c>
      <c r="BD142">
        <f t="array" ref="BD142">IF(AND(ROWS($M$131:BD142)&lt;=$P$2,COLUMNS($M$131:BD142)&lt;=$P$2),INDEX(MINVERSE($M$6:INDEX($M$6:$EF$125,$P$2,$P$2)),ROWS($M$131:BD142),COLUMNS($M$131:BD142)),0)</f>
        <v>0</v>
      </c>
      <c r="BE142">
        <f t="array" ref="BE142">IF(AND(ROWS($M$131:BE142)&lt;=$P$2,COLUMNS($M$131:BE142)&lt;=$P$2),INDEX(MINVERSE($M$6:INDEX($M$6:$EF$125,$P$2,$P$2)),ROWS($M$131:BE142),COLUMNS($M$131:BE142)),0)</f>
        <v>0</v>
      </c>
      <c r="BF142">
        <f t="array" ref="BF142">IF(AND(ROWS($M$131:BF142)&lt;=$P$2,COLUMNS($M$131:BF142)&lt;=$P$2),INDEX(MINVERSE($M$6:INDEX($M$6:$EF$125,$P$2,$P$2)),ROWS($M$131:BF142),COLUMNS($M$131:BF142)),0)</f>
        <v>0</v>
      </c>
      <c r="BG142">
        <f t="array" ref="BG142">IF(AND(ROWS($M$131:BG142)&lt;=$P$2,COLUMNS($M$131:BG142)&lt;=$P$2),INDEX(MINVERSE($M$6:INDEX($M$6:$EF$125,$P$2,$P$2)),ROWS($M$131:BG142),COLUMNS($M$131:BG142)),0)</f>
        <v>0</v>
      </c>
      <c r="BH142">
        <f t="array" ref="BH142">IF(AND(ROWS($M$131:BH142)&lt;=$P$2,COLUMNS($M$131:BH142)&lt;=$P$2),INDEX(MINVERSE($M$6:INDEX($M$6:$EF$125,$P$2,$P$2)),ROWS($M$131:BH142),COLUMNS($M$131:BH142)),0)</f>
        <v>0</v>
      </c>
      <c r="BI142">
        <f t="array" ref="BI142">IF(AND(ROWS($M$131:BI142)&lt;=$P$2,COLUMNS($M$131:BI142)&lt;=$P$2),INDEX(MINVERSE($M$6:INDEX($M$6:$EF$125,$P$2,$P$2)),ROWS($M$131:BI142),COLUMNS($M$131:BI142)),0)</f>
        <v>0</v>
      </c>
      <c r="BJ142">
        <f t="array" ref="BJ142">IF(AND(ROWS($M$131:BJ142)&lt;=$P$2,COLUMNS($M$131:BJ142)&lt;=$P$2),INDEX(MINVERSE($M$6:INDEX($M$6:$EF$125,$P$2,$P$2)),ROWS($M$131:BJ142),COLUMNS($M$131:BJ142)),0)</f>
        <v>0</v>
      </c>
      <c r="BK142">
        <f t="array" ref="BK142">IF(AND(ROWS($M$131:BK142)&lt;=$P$2,COLUMNS($M$131:BK142)&lt;=$P$2),INDEX(MINVERSE($M$6:INDEX($M$6:$EF$125,$P$2,$P$2)),ROWS($M$131:BK142),COLUMNS($M$131:BK142)),0)</f>
        <v>0</v>
      </c>
      <c r="BL142">
        <f t="array" ref="BL142">IF(AND(ROWS($M$131:BL142)&lt;=$P$2,COLUMNS($M$131:BL142)&lt;=$P$2),INDEX(MINVERSE($M$6:INDEX($M$6:$EF$125,$P$2,$P$2)),ROWS($M$131:BL142),COLUMNS($M$131:BL142)),0)</f>
        <v>0</v>
      </c>
      <c r="BM142">
        <f t="array" ref="BM142">IF(AND(ROWS($M$131:BM142)&lt;=$P$2,COLUMNS($M$131:BM142)&lt;=$P$2),INDEX(MINVERSE($M$6:INDEX($M$6:$EF$125,$P$2,$P$2)),ROWS($M$131:BM142),COLUMNS($M$131:BM142)),0)</f>
        <v>0</v>
      </c>
      <c r="BN142">
        <f t="array" ref="BN142">IF(AND(ROWS($M$131:BN142)&lt;=$P$2,COLUMNS($M$131:BN142)&lt;=$P$2),INDEX(MINVERSE($M$6:INDEX($M$6:$EF$125,$P$2,$P$2)),ROWS($M$131:BN142),COLUMNS($M$131:BN142)),0)</f>
        <v>0</v>
      </c>
      <c r="BO142">
        <f t="array" ref="BO142">IF(AND(ROWS($M$131:BO142)&lt;=$P$2,COLUMNS($M$131:BO142)&lt;=$P$2),INDEX(MINVERSE($M$6:INDEX($M$6:$EF$125,$P$2,$P$2)),ROWS($M$131:BO142),COLUMNS($M$131:BO142)),0)</f>
        <v>0</v>
      </c>
      <c r="BP142">
        <f t="array" ref="BP142">IF(AND(ROWS($M$131:BP142)&lt;=$P$2,COLUMNS($M$131:BP142)&lt;=$P$2),INDEX(MINVERSE($M$6:INDEX($M$6:$EF$125,$P$2,$P$2)),ROWS($M$131:BP142),COLUMNS($M$131:BP142)),0)</f>
        <v>0</v>
      </c>
      <c r="BQ142">
        <f t="array" ref="BQ142">IF(AND(ROWS($M$131:BQ142)&lt;=$P$2,COLUMNS($M$131:BQ142)&lt;=$P$2),INDEX(MINVERSE($M$6:INDEX($M$6:$EF$125,$P$2,$P$2)),ROWS($M$131:BQ142),COLUMNS($M$131:BQ142)),0)</f>
        <v>0</v>
      </c>
      <c r="BR142">
        <f t="array" ref="BR142">IF(AND(ROWS($M$131:BR142)&lt;=$P$2,COLUMNS($M$131:BR142)&lt;=$P$2),INDEX(MINVERSE($M$6:INDEX($M$6:$EF$125,$P$2,$P$2)),ROWS($M$131:BR142),COLUMNS($M$131:BR142)),0)</f>
        <v>0</v>
      </c>
      <c r="BS142">
        <f t="array" ref="BS142">IF(AND(ROWS($M$131:BS142)&lt;=$P$2,COLUMNS($M$131:BS142)&lt;=$P$2),INDEX(MINVERSE($M$6:INDEX($M$6:$EF$125,$P$2,$P$2)),ROWS($M$131:BS142),COLUMNS($M$131:BS142)),0)</f>
        <v>0</v>
      </c>
      <c r="BT142">
        <f t="array" ref="BT142">IF(AND(ROWS($M$131:BT142)&lt;=$P$2,COLUMNS($M$131:BT142)&lt;=$P$2),INDEX(MINVERSE($M$6:INDEX($M$6:$EF$125,$P$2,$P$2)),ROWS($M$131:BT142),COLUMNS($M$131:BT142)),0)</f>
        <v>0</v>
      </c>
      <c r="BU142">
        <f t="array" ref="BU142">IF(AND(ROWS($M$131:BU142)&lt;=$P$2,COLUMNS($M$131:BU142)&lt;=$P$2),INDEX(MINVERSE($M$6:INDEX($M$6:$EF$125,$P$2,$P$2)),ROWS($M$131:BU142),COLUMNS($M$131:BU142)),0)</f>
        <v>0</v>
      </c>
      <c r="BV142">
        <f t="array" ref="BV142">IF(AND(ROWS($M$131:BV142)&lt;=$P$2,COLUMNS($M$131:BV142)&lt;=$P$2),INDEX(MINVERSE($M$6:INDEX($M$6:$EF$125,$P$2,$P$2)),ROWS($M$131:BV142),COLUMNS($M$131:BV142)),0)</f>
        <v>0</v>
      </c>
      <c r="BW142">
        <f t="array" ref="BW142">IF(AND(ROWS($M$131:BW142)&lt;=$P$2,COLUMNS($M$131:BW142)&lt;=$P$2),INDEX(MINVERSE($M$6:INDEX($M$6:$EF$125,$P$2,$P$2)),ROWS($M$131:BW142),COLUMNS($M$131:BW142)),0)</f>
        <v>0</v>
      </c>
      <c r="BX142">
        <f t="array" ref="BX142">IF(AND(ROWS($M$131:BX142)&lt;=$P$2,COLUMNS($M$131:BX142)&lt;=$P$2),INDEX(MINVERSE($M$6:INDEX($M$6:$EF$125,$P$2,$P$2)),ROWS($M$131:BX142),COLUMNS($M$131:BX142)),0)</f>
        <v>0</v>
      </c>
      <c r="BY142">
        <f t="array" ref="BY142">IF(AND(ROWS($M$131:BY142)&lt;=$P$2,COLUMNS($M$131:BY142)&lt;=$P$2),INDEX(MINVERSE($M$6:INDEX($M$6:$EF$125,$P$2,$P$2)),ROWS($M$131:BY142),COLUMNS($M$131:BY142)),0)</f>
        <v>0</v>
      </c>
      <c r="BZ142">
        <f t="array" ref="BZ142">IF(AND(ROWS($M$131:BZ142)&lt;=$P$2,COLUMNS($M$131:BZ142)&lt;=$P$2),INDEX(MINVERSE($M$6:INDEX($M$6:$EF$125,$P$2,$P$2)),ROWS($M$131:BZ142),COLUMNS($M$131:BZ142)),0)</f>
        <v>0</v>
      </c>
      <c r="CA142">
        <f t="array" ref="CA142">IF(AND(ROWS($M$131:CA142)&lt;=$P$2,COLUMNS($M$131:CA142)&lt;=$P$2),INDEX(MINVERSE($M$6:INDEX($M$6:$EF$125,$P$2,$P$2)),ROWS($M$131:CA142),COLUMNS($M$131:CA142)),0)</f>
        <v>0</v>
      </c>
      <c r="CB142">
        <f t="array" ref="CB142">IF(AND(ROWS($M$131:CB142)&lt;=$P$2,COLUMNS($M$131:CB142)&lt;=$P$2),INDEX(MINVERSE($M$6:INDEX($M$6:$EF$125,$P$2,$P$2)),ROWS($M$131:CB142),COLUMNS($M$131:CB142)),0)</f>
        <v>0</v>
      </c>
      <c r="CC142">
        <f t="array" ref="CC142">IF(AND(ROWS($M$131:CC142)&lt;=$P$2,COLUMNS($M$131:CC142)&lt;=$P$2),INDEX(MINVERSE($M$6:INDEX($M$6:$EF$125,$P$2,$P$2)),ROWS($M$131:CC142),COLUMNS($M$131:CC142)),0)</f>
        <v>0</v>
      </c>
      <c r="CD142">
        <f t="array" ref="CD142">IF(AND(ROWS($M$131:CD142)&lt;=$P$2,COLUMNS($M$131:CD142)&lt;=$P$2),INDEX(MINVERSE($M$6:INDEX($M$6:$EF$125,$P$2,$P$2)),ROWS($M$131:CD142),COLUMNS($M$131:CD142)),0)</f>
        <v>0</v>
      </c>
      <c r="CE142">
        <f t="array" ref="CE142">IF(AND(ROWS($M$131:CE142)&lt;=$P$2,COLUMNS($M$131:CE142)&lt;=$P$2),INDEX(MINVERSE($M$6:INDEX($M$6:$EF$125,$P$2,$P$2)),ROWS($M$131:CE142),COLUMNS($M$131:CE142)),0)</f>
        <v>0</v>
      </c>
      <c r="CF142">
        <f t="array" ref="CF142">IF(AND(ROWS($M$131:CF142)&lt;=$P$2,COLUMNS($M$131:CF142)&lt;=$P$2),INDEX(MINVERSE($M$6:INDEX($M$6:$EF$125,$P$2,$P$2)),ROWS($M$131:CF142),COLUMNS($M$131:CF142)),0)</f>
        <v>0</v>
      </c>
      <c r="CG142">
        <f t="array" ref="CG142">IF(AND(ROWS($M$131:CG142)&lt;=$P$2,COLUMNS($M$131:CG142)&lt;=$P$2),INDEX(MINVERSE($M$6:INDEX($M$6:$EF$125,$P$2,$P$2)),ROWS($M$131:CG142),COLUMNS($M$131:CG142)),0)</f>
        <v>0</v>
      </c>
      <c r="CH142">
        <f t="array" ref="CH142">IF(AND(ROWS($M$131:CH142)&lt;=$P$2,COLUMNS($M$131:CH142)&lt;=$P$2),INDEX(MINVERSE($M$6:INDEX($M$6:$EF$125,$P$2,$P$2)),ROWS($M$131:CH142),COLUMNS($M$131:CH142)),0)</f>
        <v>0</v>
      </c>
      <c r="CI142">
        <f t="array" ref="CI142">IF(AND(ROWS($M$131:CI142)&lt;=$P$2,COLUMNS($M$131:CI142)&lt;=$P$2),INDEX(MINVERSE($M$6:INDEX($M$6:$EF$125,$P$2,$P$2)),ROWS($M$131:CI142),COLUMNS($M$131:CI142)),0)</f>
        <v>0</v>
      </c>
      <c r="CJ142">
        <f t="array" ref="CJ142">IF(AND(ROWS($M$131:CJ142)&lt;=$P$2,COLUMNS($M$131:CJ142)&lt;=$P$2),INDEX(MINVERSE($M$6:INDEX($M$6:$EF$125,$P$2,$P$2)),ROWS($M$131:CJ142),COLUMNS($M$131:CJ142)),0)</f>
        <v>0</v>
      </c>
      <c r="CK142">
        <f t="array" ref="CK142">IF(AND(ROWS($M$131:CK142)&lt;=$P$2,COLUMNS($M$131:CK142)&lt;=$P$2),INDEX(MINVERSE($M$6:INDEX($M$6:$EF$125,$P$2,$P$2)),ROWS($M$131:CK142),COLUMNS($M$131:CK142)),0)</f>
        <v>0</v>
      </c>
      <c r="CL142">
        <f t="array" ref="CL142">IF(AND(ROWS($M$131:CL142)&lt;=$P$2,COLUMNS($M$131:CL142)&lt;=$P$2),INDEX(MINVERSE($M$6:INDEX($M$6:$EF$125,$P$2,$P$2)),ROWS($M$131:CL142),COLUMNS($M$131:CL142)),0)</f>
        <v>0</v>
      </c>
      <c r="CM142">
        <f t="array" ref="CM142">IF(AND(ROWS($M$131:CM142)&lt;=$P$2,COLUMNS($M$131:CM142)&lt;=$P$2),INDEX(MINVERSE($M$6:INDEX($M$6:$EF$125,$P$2,$P$2)),ROWS($M$131:CM142),COLUMNS($M$131:CM142)),0)</f>
        <v>0</v>
      </c>
      <c r="CN142">
        <f t="array" ref="CN142">IF(AND(ROWS($M$131:CN142)&lt;=$P$2,COLUMNS($M$131:CN142)&lt;=$P$2),INDEX(MINVERSE($M$6:INDEX($M$6:$EF$125,$P$2,$P$2)),ROWS($M$131:CN142),COLUMNS($M$131:CN142)),0)</f>
        <v>0</v>
      </c>
      <c r="CO142">
        <f t="array" ref="CO142">IF(AND(ROWS($M$131:CO142)&lt;=$P$2,COLUMNS($M$131:CO142)&lt;=$P$2),INDEX(MINVERSE($M$6:INDEX($M$6:$EF$125,$P$2,$P$2)),ROWS($M$131:CO142),COLUMNS($M$131:CO142)),0)</f>
        <v>0</v>
      </c>
      <c r="CP142">
        <f t="array" ref="CP142">IF(AND(ROWS($M$131:CP142)&lt;=$P$2,COLUMNS($M$131:CP142)&lt;=$P$2),INDEX(MINVERSE($M$6:INDEX($M$6:$EF$125,$P$2,$P$2)),ROWS($M$131:CP142),COLUMNS($M$131:CP142)),0)</f>
        <v>0</v>
      </c>
      <c r="CQ142">
        <f t="array" ref="CQ142">IF(AND(ROWS($M$131:CQ142)&lt;=$P$2,COLUMNS($M$131:CQ142)&lt;=$P$2),INDEX(MINVERSE($M$6:INDEX($M$6:$EF$125,$P$2,$P$2)),ROWS($M$131:CQ142),COLUMNS($M$131:CQ142)),0)</f>
        <v>0</v>
      </c>
      <c r="CR142">
        <f t="array" ref="CR142">IF(AND(ROWS($M$131:CR142)&lt;=$P$2,COLUMNS($M$131:CR142)&lt;=$P$2),INDEX(MINVERSE($M$6:INDEX($M$6:$EF$125,$P$2,$P$2)),ROWS($M$131:CR142),COLUMNS($M$131:CR142)),0)</f>
        <v>0</v>
      </c>
      <c r="CS142">
        <f t="array" ref="CS142">IF(AND(ROWS($M$131:CS142)&lt;=$P$2,COLUMNS($M$131:CS142)&lt;=$P$2),INDEX(MINVERSE($M$6:INDEX($M$6:$EF$125,$P$2,$P$2)),ROWS($M$131:CS142),COLUMNS($M$131:CS142)),0)</f>
        <v>0</v>
      </c>
      <c r="CT142">
        <f t="array" ref="CT142">IF(AND(ROWS($M$131:CT142)&lt;=$P$2,COLUMNS($M$131:CT142)&lt;=$P$2),INDEX(MINVERSE($M$6:INDEX($M$6:$EF$125,$P$2,$P$2)),ROWS($M$131:CT142),COLUMNS($M$131:CT142)),0)</f>
        <v>0</v>
      </c>
      <c r="CU142">
        <f t="array" ref="CU142">IF(AND(ROWS($M$131:CU142)&lt;=$P$2,COLUMNS($M$131:CU142)&lt;=$P$2),INDEX(MINVERSE($M$6:INDEX($M$6:$EF$125,$P$2,$P$2)),ROWS($M$131:CU142),COLUMNS($M$131:CU142)),0)</f>
        <v>0</v>
      </c>
      <c r="CV142">
        <f t="array" ref="CV142">IF(AND(ROWS($M$131:CV142)&lt;=$P$2,COLUMNS($M$131:CV142)&lt;=$P$2),INDEX(MINVERSE($M$6:INDEX($M$6:$EF$125,$P$2,$P$2)),ROWS($M$131:CV142),COLUMNS($M$131:CV142)),0)</f>
        <v>0</v>
      </c>
      <c r="CW142">
        <f t="array" ref="CW142">IF(AND(ROWS($M$131:CW142)&lt;=$P$2,COLUMNS($M$131:CW142)&lt;=$P$2),INDEX(MINVERSE($M$6:INDEX($M$6:$EF$125,$P$2,$P$2)),ROWS($M$131:CW142),COLUMNS($M$131:CW142)),0)</f>
        <v>0</v>
      </c>
      <c r="CX142">
        <f t="array" ref="CX142">IF(AND(ROWS($M$131:CX142)&lt;=$P$2,COLUMNS($M$131:CX142)&lt;=$P$2),INDEX(MINVERSE($M$6:INDEX($M$6:$EF$125,$P$2,$P$2)),ROWS($M$131:CX142),COLUMNS($M$131:CX142)),0)</f>
        <v>0</v>
      </c>
      <c r="CY142">
        <f t="array" ref="CY142">IF(AND(ROWS($M$131:CY142)&lt;=$P$2,COLUMNS($M$131:CY142)&lt;=$P$2),INDEX(MINVERSE($M$6:INDEX($M$6:$EF$125,$P$2,$P$2)),ROWS($M$131:CY142),COLUMNS($M$131:CY142)),0)</f>
        <v>0</v>
      </c>
      <c r="CZ142">
        <f t="array" ref="CZ142">IF(AND(ROWS($M$131:CZ142)&lt;=$P$2,COLUMNS($M$131:CZ142)&lt;=$P$2),INDEX(MINVERSE($M$6:INDEX($M$6:$EF$125,$P$2,$P$2)),ROWS($M$131:CZ142),COLUMNS($M$131:CZ142)),0)</f>
        <v>0</v>
      </c>
      <c r="DA142">
        <f t="array" ref="DA142">IF(AND(ROWS($M$131:DA142)&lt;=$P$2,COLUMNS($M$131:DA142)&lt;=$P$2),INDEX(MINVERSE($M$6:INDEX($M$6:$EF$125,$P$2,$P$2)),ROWS($M$131:DA142),COLUMNS($M$131:DA142)),0)</f>
        <v>0</v>
      </c>
      <c r="DB142">
        <f t="array" ref="DB142">IF(AND(ROWS($M$131:DB142)&lt;=$P$2,COLUMNS($M$131:DB142)&lt;=$P$2),INDEX(MINVERSE($M$6:INDEX($M$6:$EF$125,$P$2,$P$2)),ROWS($M$131:DB142),COLUMNS($M$131:DB142)),0)</f>
        <v>0</v>
      </c>
      <c r="DC142">
        <f t="array" ref="DC142">IF(AND(ROWS($M$131:DC142)&lt;=$P$2,COLUMNS($M$131:DC142)&lt;=$P$2),INDEX(MINVERSE($M$6:INDEX($M$6:$EF$125,$P$2,$P$2)),ROWS($M$131:DC142),COLUMNS($M$131:DC142)),0)</f>
        <v>0</v>
      </c>
      <c r="DD142">
        <f t="array" ref="DD142">IF(AND(ROWS($M$131:DD142)&lt;=$P$2,COLUMNS($M$131:DD142)&lt;=$P$2),INDEX(MINVERSE($M$6:INDEX($M$6:$EF$125,$P$2,$P$2)),ROWS($M$131:DD142),COLUMNS($M$131:DD142)),0)</f>
        <v>0</v>
      </c>
      <c r="DE142">
        <f t="array" ref="DE142">IF(AND(ROWS($M$131:DE142)&lt;=$P$2,COLUMNS($M$131:DE142)&lt;=$P$2),INDEX(MINVERSE($M$6:INDEX($M$6:$EF$125,$P$2,$P$2)),ROWS($M$131:DE142),COLUMNS($M$131:DE142)),0)</f>
        <v>0</v>
      </c>
      <c r="DF142">
        <f t="array" ref="DF142">IF(AND(ROWS($M$131:DF142)&lt;=$P$2,COLUMNS($M$131:DF142)&lt;=$P$2),INDEX(MINVERSE($M$6:INDEX($M$6:$EF$125,$P$2,$P$2)),ROWS($M$131:DF142),COLUMNS($M$131:DF142)),0)</f>
        <v>0</v>
      </c>
      <c r="DG142">
        <f t="array" ref="DG142">IF(AND(ROWS($M$131:DG142)&lt;=$P$2,COLUMNS($M$131:DG142)&lt;=$P$2),INDEX(MINVERSE($M$6:INDEX($M$6:$EF$125,$P$2,$P$2)),ROWS($M$131:DG142),COLUMNS($M$131:DG142)),0)</f>
        <v>0</v>
      </c>
      <c r="DH142">
        <f t="array" ref="DH142">IF(AND(ROWS($M$131:DH142)&lt;=$P$2,COLUMNS($M$131:DH142)&lt;=$P$2),INDEX(MINVERSE($M$6:INDEX($M$6:$EF$125,$P$2,$P$2)),ROWS($M$131:DH142),COLUMNS($M$131:DH142)),0)</f>
        <v>0</v>
      </c>
      <c r="DI142">
        <f t="array" ref="DI142">IF(AND(ROWS($M$131:DI142)&lt;=$P$2,COLUMNS($M$131:DI142)&lt;=$P$2),INDEX(MINVERSE($M$6:INDEX($M$6:$EF$125,$P$2,$P$2)),ROWS($M$131:DI142),COLUMNS($M$131:DI142)),0)</f>
        <v>0</v>
      </c>
      <c r="DJ142">
        <f t="array" ref="DJ142">IF(AND(ROWS($M$131:DJ142)&lt;=$P$2,COLUMNS($M$131:DJ142)&lt;=$P$2),INDEX(MINVERSE($M$6:INDEX($M$6:$EF$125,$P$2,$P$2)),ROWS($M$131:DJ142),COLUMNS($M$131:DJ142)),0)</f>
        <v>0</v>
      </c>
      <c r="DK142">
        <f t="array" ref="DK142">IF(AND(ROWS($M$131:DK142)&lt;=$P$2,COLUMNS($M$131:DK142)&lt;=$P$2),INDEX(MINVERSE($M$6:INDEX($M$6:$EF$125,$P$2,$P$2)),ROWS($M$131:DK142),COLUMNS($M$131:DK142)),0)</f>
        <v>0</v>
      </c>
      <c r="DL142">
        <f t="array" ref="DL142">IF(AND(ROWS($M$131:DL142)&lt;=$P$2,COLUMNS($M$131:DL142)&lt;=$P$2),INDEX(MINVERSE($M$6:INDEX($M$6:$EF$125,$P$2,$P$2)),ROWS($M$131:DL142),COLUMNS($M$131:DL142)),0)</f>
        <v>0</v>
      </c>
      <c r="DM142">
        <f t="array" ref="DM142">IF(AND(ROWS($M$131:DM142)&lt;=$P$2,COLUMNS($M$131:DM142)&lt;=$P$2),INDEX(MINVERSE($M$6:INDEX($M$6:$EF$125,$P$2,$P$2)),ROWS($M$131:DM142),COLUMNS($M$131:DM142)),0)</f>
        <v>0</v>
      </c>
      <c r="DN142">
        <f t="array" ref="DN142">IF(AND(ROWS($M$131:DN142)&lt;=$P$2,COLUMNS($M$131:DN142)&lt;=$P$2),INDEX(MINVERSE($M$6:INDEX($M$6:$EF$125,$P$2,$P$2)),ROWS($M$131:DN142),COLUMNS($M$131:DN142)),0)</f>
        <v>0</v>
      </c>
      <c r="DO142">
        <f t="array" ref="DO142">IF(AND(ROWS($M$131:DO142)&lt;=$P$2,COLUMNS($M$131:DO142)&lt;=$P$2),INDEX(MINVERSE($M$6:INDEX($M$6:$EF$125,$P$2,$P$2)),ROWS($M$131:DO142),COLUMNS($M$131:DO142)),0)</f>
        <v>0</v>
      </c>
      <c r="DP142">
        <f t="array" ref="DP142">IF(AND(ROWS($M$131:DP142)&lt;=$P$2,COLUMNS($M$131:DP142)&lt;=$P$2),INDEX(MINVERSE($M$6:INDEX($M$6:$EF$125,$P$2,$P$2)),ROWS($M$131:DP142),COLUMNS($M$131:DP142)),0)</f>
        <v>0</v>
      </c>
      <c r="DQ142">
        <f t="array" ref="DQ142">IF(AND(ROWS($M$131:DQ142)&lt;=$P$2,COLUMNS($M$131:DQ142)&lt;=$P$2),INDEX(MINVERSE($M$6:INDEX($M$6:$EF$125,$P$2,$P$2)),ROWS($M$131:DQ142),COLUMNS($M$131:DQ142)),0)</f>
        <v>0</v>
      </c>
      <c r="DR142">
        <f t="array" ref="DR142">IF(AND(ROWS($M$131:DR142)&lt;=$P$2,COLUMNS($M$131:DR142)&lt;=$P$2),INDEX(MINVERSE($M$6:INDEX($M$6:$EF$125,$P$2,$P$2)),ROWS($M$131:DR142),COLUMNS($M$131:DR142)),0)</f>
        <v>0</v>
      </c>
      <c r="DS142">
        <f t="array" ref="DS142">IF(AND(ROWS($M$131:DS142)&lt;=$P$2,COLUMNS($M$131:DS142)&lt;=$P$2),INDEX(MINVERSE($M$6:INDEX($M$6:$EF$125,$P$2,$P$2)),ROWS($M$131:DS142),COLUMNS($M$131:DS142)),0)</f>
        <v>0</v>
      </c>
      <c r="DT142">
        <f t="array" ref="DT142">IF(AND(ROWS($M$131:DT142)&lt;=$P$2,COLUMNS($M$131:DT142)&lt;=$P$2),INDEX(MINVERSE($M$6:INDEX($M$6:$EF$125,$P$2,$P$2)),ROWS($M$131:DT142),COLUMNS($M$131:DT142)),0)</f>
        <v>0</v>
      </c>
      <c r="DU142">
        <f t="array" ref="DU142">IF(AND(ROWS($M$131:DU142)&lt;=$P$2,COLUMNS($M$131:DU142)&lt;=$P$2),INDEX(MINVERSE($M$6:INDEX($M$6:$EF$125,$P$2,$P$2)),ROWS($M$131:DU142),COLUMNS($M$131:DU142)),0)</f>
        <v>0</v>
      </c>
      <c r="DV142">
        <f t="array" ref="DV142">IF(AND(ROWS($M$131:DV142)&lt;=$P$2,COLUMNS($M$131:DV142)&lt;=$P$2),INDEX(MINVERSE($M$6:INDEX($M$6:$EF$125,$P$2,$P$2)),ROWS($M$131:DV142),COLUMNS($M$131:DV142)),0)</f>
        <v>0</v>
      </c>
      <c r="DW142">
        <f t="array" ref="DW142">IF(AND(ROWS($M$131:DW142)&lt;=$P$2,COLUMNS($M$131:DW142)&lt;=$P$2),INDEX(MINVERSE($M$6:INDEX($M$6:$EF$125,$P$2,$P$2)),ROWS($M$131:DW142),COLUMNS($M$131:DW142)),0)</f>
        <v>0</v>
      </c>
      <c r="DX142">
        <f t="array" ref="DX142">IF(AND(ROWS($M$131:DX142)&lt;=$P$2,COLUMNS($M$131:DX142)&lt;=$P$2),INDEX(MINVERSE($M$6:INDEX($M$6:$EF$125,$P$2,$P$2)),ROWS($M$131:DX142),COLUMNS($M$131:DX142)),0)</f>
        <v>0</v>
      </c>
      <c r="DY142">
        <f t="array" ref="DY142">IF(AND(ROWS($M$131:DY142)&lt;=$P$2,COLUMNS($M$131:DY142)&lt;=$P$2),INDEX(MINVERSE($M$6:INDEX($M$6:$EF$125,$P$2,$P$2)),ROWS($M$131:DY142),COLUMNS($M$131:DY142)),0)</f>
        <v>0</v>
      </c>
      <c r="DZ142">
        <f t="array" ref="DZ142">IF(AND(ROWS($M$131:DZ142)&lt;=$P$2,COLUMNS($M$131:DZ142)&lt;=$P$2),INDEX(MINVERSE($M$6:INDEX($M$6:$EF$125,$P$2,$P$2)),ROWS($M$131:DZ142),COLUMNS($M$131:DZ142)),0)</f>
        <v>0</v>
      </c>
      <c r="EA142">
        <f t="array" ref="EA142">IF(AND(ROWS($M$131:EA142)&lt;=$P$2,COLUMNS($M$131:EA142)&lt;=$P$2),INDEX(MINVERSE($M$6:INDEX($M$6:$EF$125,$P$2,$P$2)),ROWS($M$131:EA142),COLUMNS($M$131:EA142)),0)</f>
        <v>0</v>
      </c>
      <c r="EB142">
        <f t="array" ref="EB142">IF(AND(ROWS($M$131:EB142)&lt;=$P$2,COLUMNS($M$131:EB142)&lt;=$P$2),INDEX(MINVERSE($M$6:INDEX($M$6:$EF$125,$P$2,$P$2)),ROWS($M$131:EB142),COLUMNS($M$131:EB142)),0)</f>
        <v>0</v>
      </c>
    </row>
    <row r="143" spans="12:132" ht="15">
      <c r="L143" s="10">
        <v>13</v>
      </c>
      <c r="M143">
        <f t="array" ref="M143">IF(AND(ROWS($M$131:M143)&lt;=$P$2,COLUMNS($M$131:M143)&lt;=$P$2),INDEX(MINVERSE($M$6:INDEX($M$6:$EF$125,$P$2,$P$2)),ROWS($M$131:M143),COLUMNS($M$131:M143)),0)</f>
        <v>4.6029482398985132E-8</v>
      </c>
      <c r="N143">
        <f t="array" ref="N143">IF(AND(ROWS($M$131:N143)&lt;=$P$2,COLUMNS($M$131:N143)&lt;=$P$2),INDEX(MINVERSE($M$6:INDEX($M$6:$EF$125,$P$2,$P$2)),ROWS($M$131:N143),COLUMNS($M$131:N143)),0)</f>
        <v>2.8975902331264591E-9</v>
      </c>
      <c r="O143">
        <f t="array" ref="O143">IF(AND(ROWS($M$131:O143)&lt;=$P$2,COLUMNS($M$131:O143)&lt;=$P$2),INDEX(MINVERSE($M$6:INDEX($M$6:$EF$125,$P$2,$P$2)),ROWS($M$131:O143),COLUMNS($M$131:O143)),0)</f>
        <v>-3.2079155054194259E-8</v>
      </c>
      <c r="P143">
        <f t="array" ref="P143">IF(AND(ROWS($M$131:P143)&lt;=$P$2,COLUMNS($M$131:P143)&lt;=$P$2),INDEX(MINVERSE($M$6:INDEX($M$6:$EF$125,$P$2,$P$2)),ROWS($M$131:P143),COLUMNS($M$131:P143)),0)</f>
        <v>-5.7595806820037292E-8</v>
      </c>
      <c r="Q143">
        <f t="array" ref="Q143">IF(AND(ROWS($M$131:Q143)&lt;=$P$2,COLUMNS($M$131:Q143)&lt;=$P$2),INDEX(MINVERSE($M$6:INDEX($M$6:$EF$125,$P$2,$P$2)),ROWS($M$131:Q143),COLUMNS($M$131:Q143)),0)</f>
        <v>-6.9655414631786275E-8</v>
      </c>
      <c r="R143">
        <f t="array" ref="R143">IF(AND(ROWS($M$131:R143)&lt;=$P$2,COLUMNS($M$131:R143)&lt;=$P$2),INDEX(MINVERSE($M$6:INDEX($M$6:$EF$125,$P$2,$P$2)),ROWS($M$131:R143),COLUMNS($M$131:R143)),0)</f>
        <v>-6.1098913357794379E-8</v>
      </c>
      <c r="S143">
        <f t="array" ref="S143">IF(AND(ROWS($M$131:S143)&lt;=$P$2,COLUMNS($M$131:S143)&lt;=$P$2),INDEX(MINVERSE($M$6:INDEX($M$6:$EF$125,$P$2,$P$2)),ROWS($M$131:S143),COLUMNS($M$131:S143)),0)</f>
        <v>-2.2765738463352158E-8</v>
      </c>
      <c r="T143">
        <f t="array" ref="T143">IF(AND(ROWS($M$131:T143)&lt;=$P$2,COLUMNS($M$131:T143)&lt;=$P$2),INDEX(MINVERSE($M$6:INDEX($M$6:$EF$125,$P$2,$P$2)),ROWS($M$131:T143),COLUMNS($M$131:T143)),0)</f>
        <v>5.3400803896221146E-8</v>
      </c>
      <c r="U143">
        <f t="array" ref="U143">IF(AND(ROWS($M$131:U143)&lt;=$P$2,COLUMNS($M$131:U143)&lt;=$P$2),INDEX(MINVERSE($M$6:INDEX($M$6:$EF$125,$P$2,$P$2)),ROWS($M$131:U143),COLUMNS($M$131:U143)),0)</f>
        <v>1.6958400449825697E-7</v>
      </c>
      <c r="V143">
        <f t="array" ref="V143">IF(AND(ROWS($M$131:V143)&lt;=$P$2,COLUMNS($M$131:V143)&lt;=$P$2),INDEX(MINVERSE($M$6:INDEX($M$6:$EF$125,$P$2,$P$2)),ROWS($M$131:V143),COLUMNS($M$131:V143)),0)</f>
        <v>3.1670841494329676E-7</v>
      </c>
      <c r="W143">
        <f t="array" ref="W143">IF(AND(ROWS($M$131:W143)&lt;=$P$2,COLUMNS($M$131:W143)&lt;=$P$2),INDEX(MINVERSE($M$6:INDEX($M$6:$EF$125,$P$2,$P$2)),ROWS($M$131:W143),COLUMNS($M$131:W143)),0)</f>
        <v>4.7049270653525451E-7</v>
      </c>
      <c r="X143">
        <f t="array" ref="X143">IF(AND(ROWS($M$131:X143)&lt;=$P$2,COLUMNS($M$131:X143)&lt;=$P$2),INDEX(MINVERSE($M$6:INDEX($M$6:$EF$125,$P$2,$P$2)),ROWS($M$131:X143),COLUMNS($M$131:X143)),0)</f>
        <v>5.9208604512640368E-7</v>
      </c>
      <c r="Y143">
        <f t="array" ref="Y143">IF(AND(ROWS($M$131:Y143)&lt;=$P$2,COLUMNS($M$131:Y143)&lt;=$P$2),INDEX(MINVERSE($M$6:INDEX($M$6:$EF$125,$P$2,$P$2)),ROWS($M$131:Y143),COLUMNS($M$131:Y143)),0)</f>
        <v>6.3740263866593219E-7</v>
      </c>
      <c r="Z143">
        <f t="array" ref="Z143">IF(AND(ROWS($M$131:Z143)&lt;=$P$2,COLUMNS($M$131:Z143)&lt;=$P$2),INDEX(MINVERSE($M$6:INDEX($M$6:$EF$125,$P$2,$P$2)),ROWS($M$131:Z143),COLUMNS($M$131:Z143)),0)</f>
        <v>5.7969543714384959E-7</v>
      </c>
      <c r="AA143">
        <f t="array" ref="AA143">IF(AND(ROWS($M$131:AA143)&lt;=$P$2,COLUMNS($M$131:AA143)&lt;=$P$2),INDEX(MINVERSE($M$6:INDEX($M$6:$EF$125,$P$2,$P$2)),ROWS($M$131:AA143),COLUMNS($M$131:AA143)),0)</f>
        <v>4.4926671156624669E-7</v>
      </c>
      <c r="AB143">
        <f t="array" ref="AB143">IF(AND(ROWS($M$131:AB143)&lt;=$P$2,COLUMNS($M$131:AB143)&lt;=$P$2),INDEX(MINVERSE($M$6:INDEX($M$6:$EF$125,$P$2,$P$2)),ROWS($M$131:AB143),COLUMNS($M$131:AB143)),0)</f>
        <v>2.9233074076626064E-7</v>
      </c>
      <c r="AC143">
        <f t="array" ref="AC143">IF(AND(ROWS($M$131:AC143)&lt;=$P$2,COLUMNS($M$131:AC143)&lt;=$P$2),INDEX(MINVERSE($M$6:INDEX($M$6:$EF$125,$P$2,$P$2)),ROWS($M$131:AC143),COLUMNS($M$131:AC143)),0)</f>
        <v>1.4790505065740958E-7</v>
      </c>
      <c r="AD143">
        <f t="array" ref="AD143">IF(AND(ROWS($M$131:AD143)&lt;=$P$2,COLUMNS($M$131:AD143)&lt;=$P$2),INDEX(MINVERSE($M$6:INDEX($M$6:$EF$125,$P$2,$P$2)),ROWS($M$131:AD143),COLUMNS($M$131:AD143)),0)</f>
        <v>3.8960455219705519E-8</v>
      </c>
      <c r="AE143">
        <f t="array" ref="AE143">IF(AND(ROWS($M$131:AE143)&lt;=$P$2,COLUMNS($M$131:AE143)&lt;=$P$2),INDEX(MINVERSE($M$6:INDEX($M$6:$EF$125,$P$2,$P$2)),ROWS($M$131:AE143),COLUMNS($M$131:AE143)),0)</f>
        <v>-2.7571307086520754E-8</v>
      </c>
      <c r="AF143">
        <f t="array" ref="AF143">IF(AND(ROWS($M$131:AF143)&lt;=$P$2,COLUMNS($M$131:AF143)&lt;=$P$2),INDEX(MINVERSE($M$6:INDEX($M$6:$EF$125,$P$2,$P$2)),ROWS($M$131:AF143),COLUMNS($M$131:AF143)),0)</f>
        <v>-5.6355014168177441E-8</v>
      </c>
      <c r="AG143">
        <f t="array" ref="AG143">IF(AND(ROWS($M$131:AG143)&lt;=$P$2,COLUMNS($M$131:AG143)&lt;=$P$2),INDEX(MINVERSE($M$6:INDEX($M$6:$EF$125,$P$2,$P$2)),ROWS($M$131:AG143),COLUMNS($M$131:AG143)),0)</f>
        <v>-5.8078275653061705E-8</v>
      </c>
      <c r="AH143">
        <f t="array" ref="AH143">IF(AND(ROWS($M$131:AH143)&lt;=$P$2,COLUMNS($M$131:AH143)&lt;=$P$2),INDEX(MINVERSE($M$6:INDEX($M$6:$EF$125,$P$2,$P$2)),ROWS($M$131:AH143),COLUMNS($M$131:AH143)),0)</f>
        <v>-4.4676766817110359E-8</v>
      </c>
      <c r="AI143">
        <f t="array" ref="AI143">IF(AND(ROWS($M$131:AI143)&lt;=$P$2,COLUMNS($M$131:AI143)&lt;=$P$2),INDEX(MINVERSE($M$6:INDEX($M$6:$EF$125,$P$2,$P$2)),ROWS($M$131:AI143),COLUMNS($M$131:AI143)),0)</f>
        <v>-2.6192635217979632E-8</v>
      </c>
      <c r="AJ143">
        <f t="array" ref="AJ143">IF(AND(ROWS($M$131:AJ143)&lt;=$P$2,COLUMNS($M$131:AJ143)&lt;=$P$2),INDEX(MINVERSE($M$6:INDEX($M$6:$EF$125,$P$2,$P$2)),ROWS($M$131:AJ143),COLUMNS($M$131:AJ143)),0)</f>
        <v>-9.3467364932174975E-9</v>
      </c>
      <c r="AK143">
        <f t="array" ref="AK143">IF(AND(ROWS($M$131:AK143)&lt;=$P$2,COLUMNS($M$131:AK143)&lt;=$P$2),INDEX(MINVERSE($M$6:INDEX($M$6:$EF$125,$P$2,$P$2)),ROWS($M$131:AK143),COLUMNS($M$131:AK143)),0)</f>
        <v>2.5338571714445785E-9</v>
      </c>
      <c r="AL143">
        <f t="array" ref="AL143">IF(AND(ROWS($M$131:AL143)&lt;=$P$2,COLUMNS($M$131:AL143)&lt;=$P$2),INDEX(MINVERSE($M$6:INDEX($M$6:$EF$125,$P$2,$P$2)),ROWS($M$131:AL143),COLUMNS($M$131:AL143)),0)</f>
        <v>8.7789980838590127E-9</v>
      </c>
      <c r="AM143">
        <f t="array" ref="AM143">IF(AND(ROWS($M$131:AM143)&lt;=$P$2,COLUMNS($M$131:AM143)&lt;=$P$2),INDEX(MINVERSE($M$6:INDEX($M$6:$EF$125,$P$2,$P$2)),ROWS($M$131:AM143),COLUMNS($M$131:AM143)),0)</f>
        <v>1.0348232828701942E-8</v>
      </c>
      <c r="AN143">
        <f t="array" ref="AN143">IF(AND(ROWS($M$131:AN143)&lt;=$P$2,COLUMNS($M$131:AN143)&lt;=$P$2),INDEX(MINVERSE($M$6:INDEX($M$6:$EF$125,$P$2,$P$2)),ROWS($M$131:AN143),COLUMNS($M$131:AN143)),0)</f>
        <v>8.8813868753938512E-9</v>
      </c>
      <c r="AO143">
        <f t="array" ref="AO143">IF(AND(ROWS($M$131:AO143)&lt;=$P$2,COLUMNS($M$131:AO143)&lt;=$P$2),INDEX(MINVERSE($M$6:INDEX($M$6:$EF$125,$P$2,$P$2)),ROWS($M$131:AO143),COLUMNS($M$131:AO143)),0)</f>
        <v>6.0139158934766152E-9</v>
      </c>
      <c r="AP143">
        <f t="array" ref="AP143">IF(AND(ROWS($M$131:AP143)&lt;=$P$2,COLUMNS($M$131:AP143)&lt;=$P$2),INDEX(MINVERSE($M$6:INDEX($M$6:$EF$125,$P$2,$P$2)),ROWS($M$131:AP143),COLUMNS($M$131:AP143)),0)</f>
        <v>2.9979816057433608E-9</v>
      </c>
      <c r="AQ143">
        <f t="array" ref="AQ143">IF(AND(ROWS($M$131:AQ143)&lt;=$P$2,COLUMNS($M$131:AQ143)&lt;=$P$2),INDEX(MINVERSE($M$6:INDEX($M$6:$EF$125,$P$2,$P$2)),ROWS($M$131:AQ143),COLUMNS($M$131:AQ143)),0)</f>
        <v>5.8023239670416069E-10</v>
      </c>
      <c r="AR143">
        <f t="array" ref="AR143">IF(AND(ROWS($M$131:AR143)&lt;=$P$2,COLUMNS($M$131:AR143)&lt;=$P$2),INDEX(MINVERSE($M$6:INDEX($M$6:$EF$125,$P$2,$P$2)),ROWS($M$131:AR143),COLUMNS($M$131:AR143)),0)</f>
        <v>-9.4932745464297438E-10</v>
      </c>
      <c r="AS143">
        <f t="array" ref="AS143">IF(AND(ROWS($M$131:AS143)&lt;=$P$2,COLUMNS($M$131:AS143)&lt;=$P$2),INDEX(MINVERSE($M$6:INDEX($M$6:$EF$125,$P$2,$P$2)),ROWS($M$131:AS143),COLUMNS($M$131:AS143)),0)</f>
        <v>-1.624337731192501E-9</v>
      </c>
      <c r="AT143">
        <f t="array" ref="AT143">IF(AND(ROWS($M$131:AT143)&lt;=$P$2,COLUMNS($M$131:AT143)&lt;=$P$2),INDEX(MINVERSE($M$6:INDEX($M$6:$EF$125,$P$2,$P$2)),ROWS($M$131:AT143),COLUMNS($M$131:AT143)),0)</f>
        <v>-1.6531641942424393E-9</v>
      </c>
      <c r="AU143">
        <f t="array" ref="AU143">IF(AND(ROWS($M$131:AU143)&lt;=$P$2,COLUMNS($M$131:AU143)&lt;=$P$2),INDEX(MINVERSE($M$6:INDEX($M$6:$EF$125,$P$2,$P$2)),ROWS($M$131:AU143),COLUMNS($M$131:AU143)),0)</f>
        <v>-1.2955168247013219E-9</v>
      </c>
      <c r="AV143">
        <f t="array" ref="AV143">IF(AND(ROWS($M$131:AV143)&lt;=$P$2,COLUMNS($M$131:AV143)&lt;=$P$2),INDEX(MINVERSE($M$6:INDEX($M$6:$EF$125,$P$2,$P$2)),ROWS($M$131:AV143),COLUMNS($M$131:AV143)),0)</f>
        <v>-7.821874315784707E-10</v>
      </c>
      <c r="AW143">
        <f t="array" ref="AW143">IF(AND(ROWS($M$131:AW143)&lt;=$P$2,COLUMNS($M$131:AW143)&lt;=$P$2),INDEX(MINVERSE($M$6:INDEX($M$6:$EF$125,$P$2,$P$2)),ROWS($M$131:AW143),COLUMNS($M$131:AW143)),0)</f>
        <v>-2.7796676358632785E-10</v>
      </c>
      <c r="AX143">
        <f t="array" ref="AX143">IF(AND(ROWS($M$131:AX143)&lt;=$P$2,COLUMNS($M$131:AX143)&lt;=$P$2),INDEX(MINVERSE($M$6:INDEX($M$6:$EF$125,$P$2,$P$2)),ROWS($M$131:AX143),COLUMNS($M$131:AX143)),0)</f>
        <v>1.2210462253472309E-10</v>
      </c>
      <c r="AY143">
        <f t="array" ref="AY143">IF(AND(ROWS($M$131:AY143)&lt;=$P$2,COLUMNS($M$131:AY143)&lt;=$P$2),INDEX(MINVERSE($M$6:INDEX($M$6:$EF$125,$P$2,$P$2)),ROWS($M$131:AY143),COLUMNS($M$131:AY143)),0)</f>
        <v>3.7666016792167413E-10</v>
      </c>
      <c r="AZ143">
        <f t="array" ref="AZ143">IF(AND(ROWS($M$131:AZ143)&lt;=$P$2,COLUMNS($M$131:AZ143)&lt;=$P$2),INDEX(MINVERSE($M$6:INDEX($M$6:$EF$125,$P$2,$P$2)),ROWS($M$131:AZ143),COLUMNS($M$131:AZ143)),0)</f>
        <v>4.7499335143563726E-10</v>
      </c>
      <c r="BA143">
        <f t="array" ref="BA143">IF(AND(ROWS($M$131:BA143)&lt;=$P$2,COLUMNS($M$131:BA143)&lt;=$P$2),INDEX(MINVERSE($M$6:INDEX($M$6:$EF$125,$P$2,$P$2)),ROWS($M$131:BA143),COLUMNS($M$131:BA143)),0)</f>
        <v>0</v>
      </c>
      <c r="BB143">
        <f t="array" ref="BB143">IF(AND(ROWS($M$131:BB143)&lt;=$P$2,COLUMNS($M$131:BB143)&lt;=$P$2),INDEX(MINVERSE($M$6:INDEX($M$6:$EF$125,$P$2,$P$2)),ROWS($M$131:BB143),COLUMNS($M$131:BB143)),0)</f>
        <v>0</v>
      </c>
      <c r="BC143">
        <f t="array" ref="BC143">IF(AND(ROWS($M$131:BC143)&lt;=$P$2,COLUMNS($M$131:BC143)&lt;=$P$2),INDEX(MINVERSE($M$6:INDEX($M$6:$EF$125,$P$2,$P$2)),ROWS($M$131:BC143),COLUMNS($M$131:BC143)),0)</f>
        <v>0</v>
      </c>
      <c r="BD143">
        <f t="array" ref="BD143">IF(AND(ROWS($M$131:BD143)&lt;=$P$2,COLUMNS($M$131:BD143)&lt;=$P$2),INDEX(MINVERSE($M$6:INDEX($M$6:$EF$125,$P$2,$P$2)),ROWS($M$131:BD143),COLUMNS($M$131:BD143)),0)</f>
        <v>0</v>
      </c>
      <c r="BE143">
        <f t="array" ref="BE143">IF(AND(ROWS($M$131:BE143)&lt;=$P$2,COLUMNS($M$131:BE143)&lt;=$P$2),INDEX(MINVERSE($M$6:INDEX($M$6:$EF$125,$P$2,$P$2)),ROWS($M$131:BE143),COLUMNS($M$131:BE143)),0)</f>
        <v>0</v>
      </c>
      <c r="BF143">
        <f t="array" ref="BF143">IF(AND(ROWS($M$131:BF143)&lt;=$P$2,COLUMNS($M$131:BF143)&lt;=$P$2),INDEX(MINVERSE($M$6:INDEX($M$6:$EF$125,$P$2,$P$2)),ROWS($M$131:BF143),COLUMNS($M$131:BF143)),0)</f>
        <v>0</v>
      </c>
      <c r="BG143">
        <f t="array" ref="BG143">IF(AND(ROWS($M$131:BG143)&lt;=$P$2,COLUMNS($M$131:BG143)&lt;=$P$2),INDEX(MINVERSE($M$6:INDEX($M$6:$EF$125,$P$2,$P$2)),ROWS($M$131:BG143),COLUMNS($M$131:BG143)),0)</f>
        <v>0</v>
      </c>
      <c r="BH143">
        <f t="array" ref="BH143">IF(AND(ROWS($M$131:BH143)&lt;=$P$2,COLUMNS($M$131:BH143)&lt;=$P$2),INDEX(MINVERSE($M$6:INDEX($M$6:$EF$125,$P$2,$P$2)),ROWS($M$131:BH143),COLUMNS($M$131:BH143)),0)</f>
        <v>0</v>
      </c>
      <c r="BI143">
        <f t="array" ref="BI143">IF(AND(ROWS($M$131:BI143)&lt;=$P$2,COLUMNS($M$131:BI143)&lt;=$P$2),INDEX(MINVERSE($M$6:INDEX($M$6:$EF$125,$P$2,$P$2)),ROWS($M$131:BI143),COLUMNS($M$131:BI143)),0)</f>
        <v>0</v>
      </c>
      <c r="BJ143">
        <f t="array" ref="BJ143">IF(AND(ROWS($M$131:BJ143)&lt;=$P$2,COLUMNS($M$131:BJ143)&lt;=$P$2),INDEX(MINVERSE($M$6:INDEX($M$6:$EF$125,$P$2,$P$2)),ROWS($M$131:BJ143),COLUMNS($M$131:BJ143)),0)</f>
        <v>0</v>
      </c>
      <c r="BK143">
        <f t="array" ref="BK143">IF(AND(ROWS($M$131:BK143)&lt;=$P$2,COLUMNS($M$131:BK143)&lt;=$P$2),INDEX(MINVERSE($M$6:INDEX($M$6:$EF$125,$P$2,$P$2)),ROWS($M$131:BK143),COLUMNS($M$131:BK143)),0)</f>
        <v>0</v>
      </c>
      <c r="BL143">
        <f t="array" ref="BL143">IF(AND(ROWS($M$131:BL143)&lt;=$P$2,COLUMNS($M$131:BL143)&lt;=$P$2),INDEX(MINVERSE($M$6:INDEX($M$6:$EF$125,$P$2,$P$2)),ROWS($M$131:BL143),COLUMNS($M$131:BL143)),0)</f>
        <v>0</v>
      </c>
      <c r="BM143">
        <f t="array" ref="BM143">IF(AND(ROWS($M$131:BM143)&lt;=$P$2,COLUMNS($M$131:BM143)&lt;=$P$2),INDEX(MINVERSE($M$6:INDEX($M$6:$EF$125,$P$2,$P$2)),ROWS($M$131:BM143),COLUMNS($M$131:BM143)),0)</f>
        <v>0</v>
      </c>
      <c r="BN143">
        <f t="array" ref="BN143">IF(AND(ROWS($M$131:BN143)&lt;=$P$2,COLUMNS($M$131:BN143)&lt;=$P$2),INDEX(MINVERSE($M$6:INDEX($M$6:$EF$125,$P$2,$P$2)),ROWS($M$131:BN143),COLUMNS($M$131:BN143)),0)</f>
        <v>0</v>
      </c>
      <c r="BO143">
        <f t="array" ref="BO143">IF(AND(ROWS($M$131:BO143)&lt;=$P$2,COLUMNS($M$131:BO143)&lt;=$P$2),INDEX(MINVERSE($M$6:INDEX($M$6:$EF$125,$P$2,$P$2)),ROWS($M$131:BO143),COLUMNS($M$131:BO143)),0)</f>
        <v>0</v>
      </c>
      <c r="BP143">
        <f t="array" ref="BP143">IF(AND(ROWS($M$131:BP143)&lt;=$P$2,COLUMNS($M$131:BP143)&lt;=$P$2),INDEX(MINVERSE($M$6:INDEX($M$6:$EF$125,$P$2,$P$2)),ROWS($M$131:BP143),COLUMNS($M$131:BP143)),0)</f>
        <v>0</v>
      </c>
      <c r="BQ143">
        <f t="array" ref="BQ143">IF(AND(ROWS($M$131:BQ143)&lt;=$P$2,COLUMNS($M$131:BQ143)&lt;=$P$2),INDEX(MINVERSE($M$6:INDEX($M$6:$EF$125,$P$2,$P$2)),ROWS($M$131:BQ143),COLUMNS($M$131:BQ143)),0)</f>
        <v>0</v>
      </c>
      <c r="BR143">
        <f t="array" ref="BR143">IF(AND(ROWS($M$131:BR143)&lt;=$P$2,COLUMNS($M$131:BR143)&lt;=$P$2),INDEX(MINVERSE($M$6:INDEX($M$6:$EF$125,$P$2,$P$2)),ROWS($M$131:BR143),COLUMNS($M$131:BR143)),0)</f>
        <v>0</v>
      </c>
      <c r="BS143">
        <f t="array" ref="BS143">IF(AND(ROWS($M$131:BS143)&lt;=$P$2,COLUMNS($M$131:BS143)&lt;=$P$2),INDEX(MINVERSE($M$6:INDEX($M$6:$EF$125,$P$2,$P$2)),ROWS($M$131:BS143),COLUMNS($M$131:BS143)),0)</f>
        <v>0</v>
      </c>
      <c r="BT143">
        <f t="array" ref="BT143">IF(AND(ROWS($M$131:BT143)&lt;=$P$2,COLUMNS($M$131:BT143)&lt;=$P$2),INDEX(MINVERSE($M$6:INDEX($M$6:$EF$125,$P$2,$P$2)),ROWS($M$131:BT143),COLUMNS($M$131:BT143)),0)</f>
        <v>0</v>
      </c>
      <c r="BU143">
        <f t="array" ref="BU143">IF(AND(ROWS($M$131:BU143)&lt;=$P$2,COLUMNS($M$131:BU143)&lt;=$P$2),INDEX(MINVERSE($M$6:INDEX($M$6:$EF$125,$P$2,$P$2)),ROWS($M$131:BU143),COLUMNS($M$131:BU143)),0)</f>
        <v>0</v>
      </c>
      <c r="BV143">
        <f t="array" ref="BV143">IF(AND(ROWS($M$131:BV143)&lt;=$P$2,COLUMNS($M$131:BV143)&lt;=$P$2),INDEX(MINVERSE($M$6:INDEX($M$6:$EF$125,$P$2,$P$2)),ROWS($M$131:BV143),COLUMNS($M$131:BV143)),0)</f>
        <v>0</v>
      </c>
      <c r="BW143">
        <f t="array" ref="BW143">IF(AND(ROWS($M$131:BW143)&lt;=$P$2,COLUMNS($M$131:BW143)&lt;=$P$2),INDEX(MINVERSE($M$6:INDEX($M$6:$EF$125,$P$2,$P$2)),ROWS($M$131:BW143),COLUMNS($M$131:BW143)),0)</f>
        <v>0</v>
      </c>
      <c r="BX143">
        <f t="array" ref="BX143">IF(AND(ROWS($M$131:BX143)&lt;=$P$2,COLUMNS($M$131:BX143)&lt;=$P$2),INDEX(MINVERSE($M$6:INDEX($M$6:$EF$125,$P$2,$P$2)),ROWS($M$131:BX143),COLUMNS($M$131:BX143)),0)</f>
        <v>0</v>
      </c>
      <c r="BY143">
        <f t="array" ref="BY143">IF(AND(ROWS($M$131:BY143)&lt;=$P$2,COLUMNS($M$131:BY143)&lt;=$P$2),INDEX(MINVERSE($M$6:INDEX($M$6:$EF$125,$P$2,$P$2)),ROWS($M$131:BY143),COLUMNS($M$131:BY143)),0)</f>
        <v>0</v>
      </c>
      <c r="BZ143">
        <f t="array" ref="BZ143">IF(AND(ROWS($M$131:BZ143)&lt;=$P$2,COLUMNS($M$131:BZ143)&lt;=$P$2),INDEX(MINVERSE($M$6:INDEX($M$6:$EF$125,$P$2,$P$2)),ROWS($M$131:BZ143),COLUMNS($M$131:BZ143)),0)</f>
        <v>0</v>
      </c>
      <c r="CA143">
        <f t="array" ref="CA143">IF(AND(ROWS($M$131:CA143)&lt;=$P$2,COLUMNS($M$131:CA143)&lt;=$P$2),INDEX(MINVERSE($M$6:INDEX($M$6:$EF$125,$P$2,$P$2)),ROWS($M$131:CA143),COLUMNS($M$131:CA143)),0)</f>
        <v>0</v>
      </c>
      <c r="CB143">
        <f t="array" ref="CB143">IF(AND(ROWS($M$131:CB143)&lt;=$P$2,COLUMNS($M$131:CB143)&lt;=$P$2),INDEX(MINVERSE($M$6:INDEX($M$6:$EF$125,$P$2,$P$2)),ROWS($M$131:CB143),COLUMNS($M$131:CB143)),0)</f>
        <v>0</v>
      </c>
      <c r="CC143">
        <f t="array" ref="CC143">IF(AND(ROWS($M$131:CC143)&lt;=$P$2,COLUMNS($M$131:CC143)&lt;=$P$2),INDEX(MINVERSE($M$6:INDEX($M$6:$EF$125,$P$2,$P$2)),ROWS($M$131:CC143),COLUMNS($M$131:CC143)),0)</f>
        <v>0</v>
      </c>
      <c r="CD143">
        <f t="array" ref="CD143">IF(AND(ROWS($M$131:CD143)&lt;=$P$2,COLUMNS($M$131:CD143)&lt;=$P$2),INDEX(MINVERSE($M$6:INDEX($M$6:$EF$125,$P$2,$P$2)),ROWS($M$131:CD143),COLUMNS($M$131:CD143)),0)</f>
        <v>0</v>
      </c>
      <c r="CE143">
        <f t="array" ref="CE143">IF(AND(ROWS($M$131:CE143)&lt;=$P$2,COLUMNS($M$131:CE143)&lt;=$P$2),INDEX(MINVERSE($M$6:INDEX($M$6:$EF$125,$P$2,$P$2)),ROWS($M$131:CE143),COLUMNS($M$131:CE143)),0)</f>
        <v>0</v>
      </c>
      <c r="CF143">
        <f t="array" ref="CF143">IF(AND(ROWS($M$131:CF143)&lt;=$P$2,COLUMNS($M$131:CF143)&lt;=$P$2),INDEX(MINVERSE($M$6:INDEX($M$6:$EF$125,$P$2,$P$2)),ROWS($M$131:CF143),COLUMNS($M$131:CF143)),0)</f>
        <v>0</v>
      </c>
      <c r="CG143">
        <f t="array" ref="CG143">IF(AND(ROWS($M$131:CG143)&lt;=$P$2,COLUMNS($M$131:CG143)&lt;=$P$2),INDEX(MINVERSE($M$6:INDEX($M$6:$EF$125,$P$2,$P$2)),ROWS($M$131:CG143),COLUMNS($M$131:CG143)),0)</f>
        <v>0</v>
      </c>
      <c r="CH143">
        <f t="array" ref="CH143">IF(AND(ROWS($M$131:CH143)&lt;=$P$2,COLUMNS($M$131:CH143)&lt;=$P$2),INDEX(MINVERSE($M$6:INDEX($M$6:$EF$125,$P$2,$P$2)),ROWS($M$131:CH143),COLUMNS($M$131:CH143)),0)</f>
        <v>0</v>
      </c>
      <c r="CI143">
        <f t="array" ref="CI143">IF(AND(ROWS($M$131:CI143)&lt;=$P$2,COLUMNS($M$131:CI143)&lt;=$P$2),INDEX(MINVERSE($M$6:INDEX($M$6:$EF$125,$P$2,$P$2)),ROWS($M$131:CI143),COLUMNS($M$131:CI143)),0)</f>
        <v>0</v>
      </c>
      <c r="CJ143">
        <f t="array" ref="CJ143">IF(AND(ROWS($M$131:CJ143)&lt;=$P$2,COLUMNS($M$131:CJ143)&lt;=$P$2),INDEX(MINVERSE($M$6:INDEX($M$6:$EF$125,$P$2,$P$2)),ROWS($M$131:CJ143),COLUMNS($M$131:CJ143)),0)</f>
        <v>0</v>
      </c>
      <c r="CK143">
        <f t="array" ref="CK143">IF(AND(ROWS($M$131:CK143)&lt;=$P$2,COLUMNS($M$131:CK143)&lt;=$P$2),INDEX(MINVERSE($M$6:INDEX($M$6:$EF$125,$P$2,$P$2)),ROWS($M$131:CK143),COLUMNS($M$131:CK143)),0)</f>
        <v>0</v>
      </c>
      <c r="CL143">
        <f t="array" ref="CL143">IF(AND(ROWS($M$131:CL143)&lt;=$P$2,COLUMNS($M$131:CL143)&lt;=$P$2),INDEX(MINVERSE($M$6:INDEX($M$6:$EF$125,$P$2,$P$2)),ROWS($M$131:CL143),COLUMNS($M$131:CL143)),0)</f>
        <v>0</v>
      </c>
      <c r="CM143">
        <f t="array" ref="CM143">IF(AND(ROWS($M$131:CM143)&lt;=$P$2,COLUMNS($M$131:CM143)&lt;=$P$2),INDEX(MINVERSE($M$6:INDEX($M$6:$EF$125,$P$2,$P$2)),ROWS($M$131:CM143),COLUMNS($M$131:CM143)),0)</f>
        <v>0</v>
      </c>
      <c r="CN143">
        <f t="array" ref="CN143">IF(AND(ROWS($M$131:CN143)&lt;=$P$2,COLUMNS($M$131:CN143)&lt;=$P$2),INDEX(MINVERSE($M$6:INDEX($M$6:$EF$125,$P$2,$P$2)),ROWS($M$131:CN143),COLUMNS($M$131:CN143)),0)</f>
        <v>0</v>
      </c>
      <c r="CO143">
        <f t="array" ref="CO143">IF(AND(ROWS($M$131:CO143)&lt;=$P$2,COLUMNS($M$131:CO143)&lt;=$P$2),INDEX(MINVERSE($M$6:INDEX($M$6:$EF$125,$P$2,$P$2)),ROWS($M$131:CO143),COLUMNS($M$131:CO143)),0)</f>
        <v>0</v>
      </c>
      <c r="CP143">
        <f t="array" ref="CP143">IF(AND(ROWS($M$131:CP143)&lt;=$P$2,COLUMNS($M$131:CP143)&lt;=$P$2),INDEX(MINVERSE($M$6:INDEX($M$6:$EF$125,$P$2,$P$2)),ROWS($M$131:CP143),COLUMNS($M$131:CP143)),0)</f>
        <v>0</v>
      </c>
      <c r="CQ143">
        <f t="array" ref="CQ143">IF(AND(ROWS($M$131:CQ143)&lt;=$P$2,COLUMNS($M$131:CQ143)&lt;=$P$2),INDEX(MINVERSE($M$6:INDEX($M$6:$EF$125,$P$2,$P$2)),ROWS($M$131:CQ143),COLUMNS($M$131:CQ143)),0)</f>
        <v>0</v>
      </c>
      <c r="CR143">
        <f t="array" ref="CR143">IF(AND(ROWS($M$131:CR143)&lt;=$P$2,COLUMNS($M$131:CR143)&lt;=$P$2),INDEX(MINVERSE($M$6:INDEX($M$6:$EF$125,$P$2,$P$2)),ROWS($M$131:CR143),COLUMNS($M$131:CR143)),0)</f>
        <v>0</v>
      </c>
      <c r="CS143">
        <f t="array" ref="CS143">IF(AND(ROWS($M$131:CS143)&lt;=$P$2,COLUMNS($M$131:CS143)&lt;=$P$2),INDEX(MINVERSE($M$6:INDEX($M$6:$EF$125,$P$2,$P$2)),ROWS($M$131:CS143),COLUMNS($M$131:CS143)),0)</f>
        <v>0</v>
      </c>
      <c r="CT143">
        <f t="array" ref="CT143">IF(AND(ROWS($M$131:CT143)&lt;=$P$2,COLUMNS($M$131:CT143)&lt;=$P$2),INDEX(MINVERSE($M$6:INDEX($M$6:$EF$125,$P$2,$P$2)),ROWS($M$131:CT143),COLUMNS($M$131:CT143)),0)</f>
        <v>0</v>
      </c>
      <c r="CU143">
        <f t="array" ref="CU143">IF(AND(ROWS($M$131:CU143)&lt;=$P$2,COLUMNS($M$131:CU143)&lt;=$P$2),INDEX(MINVERSE($M$6:INDEX($M$6:$EF$125,$P$2,$P$2)),ROWS($M$131:CU143),COLUMNS($M$131:CU143)),0)</f>
        <v>0</v>
      </c>
      <c r="CV143">
        <f t="array" ref="CV143">IF(AND(ROWS($M$131:CV143)&lt;=$P$2,COLUMNS($M$131:CV143)&lt;=$P$2),INDEX(MINVERSE($M$6:INDEX($M$6:$EF$125,$P$2,$P$2)),ROWS($M$131:CV143),COLUMNS($M$131:CV143)),0)</f>
        <v>0</v>
      </c>
      <c r="CW143">
        <f t="array" ref="CW143">IF(AND(ROWS($M$131:CW143)&lt;=$P$2,COLUMNS($M$131:CW143)&lt;=$P$2),INDEX(MINVERSE($M$6:INDEX($M$6:$EF$125,$P$2,$P$2)),ROWS($M$131:CW143),COLUMNS($M$131:CW143)),0)</f>
        <v>0</v>
      </c>
      <c r="CX143">
        <f t="array" ref="CX143">IF(AND(ROWS($M$131:CX143)&lt;=$P$2,COLUMNS($M$131:CX143)&lt;=$P$2),INDEX(MINVERSE($M$6:INDEX($M$6:$EF$125,$P$2,$P$2)),ROWS($M$131:CX143),COLUMNS($M$131:CX143)),0)</f>
        <v>0</v>
      </c>
      <c r="CY143">
        <f t="array" ref="CY143">IF(AND(ROWS($M$131:CY143)&lt;=$P$2,COLUMNS($M$131:CY143)&lt;=$P$2),INDEX(MINVERSE($M$6:INDEX($M$6:$EF$125,$P$2,$P$2)),ROWS($M$131:CY143),COLUMNS($M$131:CY143)),0)</f>
        <v>0</v>
      </c>
      <c r="CZ143">
        <f t="array" ref="CZ143">IF(AND(ROWS($M$131:CZ143)&lt;=$P$2,COLUMNS($M$131:CZ143)&lt;=$P$2),INDEX(MINVERSE($M$6:INDEX($M$6:$EF$125,$P$2,$P$2)),ROWS($M$131:CZ143),COLUMNS($M$131:CZ143)),0)</f>
        <v>0</v>
      </c>
      <c r="DA143">
        <f t="array" ref="DA143">IF(AND(ROWS($M$131:DA143)&lt;=$P$2,COLUMNS($M$131:DA143)&lt;=$P$2),INDEX(MINVERSE($M$6:INDEX($M$6:$EF$125,$P$2,$P$2)),ROWS($M$131:DA143),COLUMNS($M$131:DA143)),0)</f>
        <v>0</v>
      </c>
      <c r="DB143">
        <f t="array" ref="DB143">IF(AND(ROWS($M$131:DB143)&lt;=$P$2,COLUMNS($M$131:DB143)&lt;=$P$2),INDEX(MINVERSE($M$6:INDEX($M$6:$EF$125,$P$2,$P$2)),ROWS($M$131:DB143),COLUMNS($M$131:DB143)),0)</f>
        <v>0</v>
      </c>
      <c r="DC143">
        <f t="array" ref="DC143">IF(AND(ROWS($M$131:DC143)&lt;=$P$2,COLUMNS($M$131:DC143)&lt;=$P$2),INDEX(MINVERSE($M$6:INDEX($M$6:$EF$125,$P$2,$P$2)),ROWS($M$131:DC143),COLUMNS($M$131:DC143)),0)</f>
        <v>0</v>
      </c>
      <c r="DD143">
        <f t="array" ref="DD143">IF(AND(ROWS($M$131:DD143)&lt;=$P$2,COLUMNS($M$131:DD143)&lt;=$P$2),INDEX(MINVERSE($M$6:INDEX($M$6:$EF$125,$P$2,$P$2)),ROWS($M$131:DD143),COLUMNS($M$131:DD143)),0)</f>
        <v>0</v>
      </c>
      <c r="DE143">
        <f t="array" ref="DE143">IF(AND(ROWS($M$131:DE143)&lt;=$P$2,COLUMNS($M$131:DE143)&lt;=$P$2),INDEX(MINVERSE($M$6:INDEX($M$6:$EF$125,$P$2,$P$2)),ROWS($M$131:DE143),COLUMNS($M$131:DE143)),0)</f>
        <v>0</v>
      </c>
      <c r="DF143">
        <f t="array" ref="DF143">IF(AND(ROWS($M$131:DF143)&lt;=$P$2,COLUMNS($M$131:DF143)&lt;=$P$2),INDEX(MINVERSE($M$6:INDEX($M$6:$EF$125,$P$2,$P$2)),ROWS($M$131:DF143),COLUMNS($M$131:DF143)),0)</f>
        <v>0</v>
      </c>
      <c r="DG143">
        <f t="array" ref="DG143">IF(AND(ROWS($M$131:DG143)&lt;=$P$2,COLUMNS($M$131:DG143)&lt;=$P$2),INDEX(MINVERSE($M$6:INDEX($M$6:$EF$125,$P$2,$P$2)),ROWS($M$131:DG143),COLUMNS($M$131:DG143)),0)</f>
        <v>0</v>
      </c>
      <c r="DH143">
        <f t="array" ref="DH143">IF(AND(ROWS($M$131:DH143)&lt;=$P$2,COLUMNS($M$131:DH143)&lt;=$P$2),INDEX(MINVERSE($M$6:INDEX($M$6:$EF$125,$P$2,$P$2)),ROWS($M$131:DH143),COLUMNS($M$131:DH143)),0)</f>
        <v>0</v>
      </c>
      <c r="DI143">
        <f t="array" ref="DI143">IF(AND(ROWS($M$131:DI143)&lt;=$P$2,COLUMNS($M$131:DI143)&lt;=$P$2),INDEX(MINVERSE($M$6:INDEX($M$6:$EF$125,$P$2,$P$2)),ROWS($M$131:DI143),COLUMNS($M$131:DI143)),0)</f>
        <v>0</v>
      </c>
      <c r="DJ143">
        <f t="array" ref="DJ143">IF(AND(ROWS($M$131:DJ143)&lt;=$P$2,COLUMNS($M$131:DJ143)&lt;=$P$2),INDEX(MINVERSE($M$6:INDEX($M$6:$EF$125,$P$2,$P$2)),ROWS($M$131:DJ143),COLUMNS($M$131:DJ143)),0)</f>
        <v>0</v>
      </c>
      <c r="DK143">
        <f t="array" ref="DK143">IF(AND(ROWS($M$131:DK143)&lt;=$P$2,COLUMNS($M$131:DK143)&lt;=$P$2),INDEX(MINVERSE($M$6:INDEX($M$6:$EF$125,$P$2,$P$2)),ROWS($M$131:DK143),COLUMNS($M$131:DK143)),0)</f>
        <v>0</v>
      </c>
      <c r="DL143">
        <f t="array" ref="DL143">IF(AND(ROWS($M$131:DL143)&lt;=$P$2,COLUMNS($M$131:DL143)&lt;=$P$2),INDEX(MINVERSE($M$6:INDEX($M$6:$EF$125,$P$2,$P$2)),ROWS($M$131:DL143),COLUMNS($M$131:DL143)),0)</f>
        <v>0</v>
      </c>
      <c r="DM143">
        <f t="array" ref="DM143">IF(AND(ROWS($M$131:DM143)&lt;=$P$2,COLUMNS($M$131:DM143)&lt;=$P$2),INDEX(MINVERSE($M$6:INDEX($M$6:$EF$125,$P$2,$P$2)),ROWS($M$131:DM143),COLUMNS($M$131:DM143)),0)</f>
        <v>0</v>
      </c>
      <c r="DN143">
        <f t="array" ref="DN143">IF(AND(ROWS($M$131:DN143)&lt;=$P$2,COLUMNS($M$131:DN143)&lt;=$P$2),INDEX(MINVERSE($M$6:INDEX($M$6:$EF$125,$P$2,$P$2)),ROWS($M$131:DN143),COLUMNS($M$131:DN143)),0)</f>
        <v>0</v>
      </c>
      <c r="DO143">
        <f t="array" ref="DO143">IF(AND(ROWS($M$131:DO143)&lt;=$P$2,COLUMNS($M$131:DO143)&lt;=$P$2),INDEX(MINVERSE($M$6:INDEX($M$6:$EF$125,$P$2,$P$2)),ROWS($M$131:DO143),COLUMNS($M$131:DO143)),0)</f>
        <v>0</v>
      </c>
      <c r="DP143">
        <f t="array" ref="DP143">IF(AND(ROWS($M$131:DP143)&lt;=$P$2,COLUMNS($M$131:DP143)&lt;=$P$2),INDEX(MINVERSE($M$6:INDEX($M$6:$EF$125,$P$2,$P$2)),ROWS($M$131:DP143),COLUMNS($M$131:DP143)),0)</f>
        <v>0</v>
      </c>
      <c r="DQ143">
        <f t="array" ref="DQ143">IF(AND(ROWS($M$131:DQ143)&lt;=$P$2,COLUMNS($M$131:DQ143)&lt;=$P$2),INDEX(MINVERSE($M$6:INDEX($M$6:$EF$125,$P$2,$P$2)),ROWS($M$131:DQ143),COLUMNS($M$131:DQ143)),0)</f>
        <v>0</v>
      </c>
      <c r="DR143">
        <f t="array" ref="DR143">IF(AND(ROWS($M$131:DR143)&lt;=$P$2,COLUMNS($M$131:DR143)&lt;=$P$2),INDEX(MINVERSE($M$6:INDEX($M$6:$EF$125,$P$2,$P$2)),ROWS($M$131:DR143),COLUMNS($M$131:DR143)),0)</f>
        <v>0</v>
      </c>
      <c r="DS143">
        <f t="array" ref="DS143">IF(AND(ROWS($M$131:DS143)&lt;=$P$2,COLUMNS($M$131:DS143)&lt;=$P$2),INDEX(MINVERSE($M$6:INDEX($M$6:$EF$125,$P$2,$P$2)),ROWS($M$131:DS143),COLUMNS($M$131:DS143)),0)</f>
        <v>0</v>
      </c>
      <c r="DT143">
        <f t="array" ref="DT143">IF(AND(ROWS($M$131:DT143)&lt;=$P$2,COLUMNS($M$131:DT143)&lt;=$P$2),INDEX(MINVERSE($M$6:INDEX($M$6:$EF$125,$P$2,$P$2)),ROWS($M$131:DT143),COLUMNS($M$131:DT143)),0)</f>
        <v>0</v>
      </c>
      <c r="DU143">
        <f t="array" ref="DU143">IF(AND(ROWS($M$131:DU143)&lt;=$P$2,COLUMNS($M$131:DU143)&lt;=$P$2),INDEX(MINVERSE($M$6:INDEX($M$6:$EF$125,$P$2,$P$2)),ROWS($M$131:DU143),COLUMNS($M$131:DU143)),0)</f>
        <v>0</v>
      </c>
      <c r="DV143">
        <f t="array" ref="DV143">IF(AND(ROWS($M$131:DV143)&lt;=$P$2,COLUMNS($M$131:DV143)&lt;=$P$2),INDEX(MINVERSE($M$6:INDEX($M$6:$EF$125,$P$2,$P$2)),ROWS($M$131:DV143),COLUMNS($M$131:DV143)),0)</f>
        <v>0</v>
      </c>
      <c r="DW143">
        <f t="array" ref="DW143">IF(AND(ROWS($M$131:DW143)&lt;=$P$2,COLUMNS($M$131:DW143)&lt;=$P$2),INDEX(MINVERSE($M$6:INDEX($M$6:$EF$125,$P$2,$P$2)),ROWS($M$131:DW143),COLUMNS($M$131:DW143)),0)</f>
        <v>0</v>
      </c>
      <c r="DX143">
        <f t="array" ref="DX143">IF(AND(ROWS($M$131:DX143)&lt;=$P$2,COLUMNS($M$131:DX143)&lt;=$P$2),INDEX(MINVERSE($M$6:INDEX($M$6:$EF$125,$P$2,$P$2)),ROWS($M$131:DX143),COLUMNS($M$131:DX143)),0)</f>
        <v>0</v>
      </c>
      <c r="DY143">
        <f t="array" ref="DY143">IF(AND(ROWS($M$131:DY143)&lt;=$P$2,COLUMNS($M$131:DY143)&lt;=$P$2),INDEX(MINVERSE($M$6:INDEX($M$6:$EF$125,$P$2,$P$2)),ROWS($M$131:DY143),COLUMNS($M$131:DY143)),0)</f>
        <v>0</v>
      </c>
      <c r="DZ143">
        <f t="array" ref="DZ143">IF(AND(ROWS($M$131:DZ143)&lt;=$P$2,COLUMNS($M$131:DZ143)&lt;=$P$2),INDEX(MINVERSE($M$6:INDEX($M$6:$EF$125,$P$2,$P$2)),ROWS($M$131:DZ143),COLUMNS($M$131:DZ143)),0)</f>
        <v>0</v>
      </c>
      <c r="EA143">
        <f t="array" ref="EA143">IF(AND(ROWS($M$131:EA143)&lt;=$P$2,COLUMNS($M$131:EA143)&lt;=$P$2),INDEX(MINVERSE($M$6:INDEX($M$6:$EF$125,$P$2,$P$2)),ROWS($M$131:EA143),COLUMNS($M$131:EA143)),0)</f>
        <v>0</v>
      </c>
      <c r="EB143">
        <f t="array" ref="EB143">IF(AND(ROWS($M$131:EB143)&lt;=$P$2,COLUMNS($M$131:EB143)&lt;=$P$2),INDEX(MINVERSE($M$6:INDEX($M$6:$EF$125,$P$2,$P$2)),ROWS($M$131:EB143),COLUMNS($M$131:EB143)),0)</f>
        <v>0</v>
      </c>
    </row>
    <row r="144" spans="12:132" ht="15">
      <c r="L144" s="10">
        <v>14</v>
      </c>
      <c r="M144">
        <f t="array" ref="M144">IF(AND(ROWS($M$131:M144)&lt;=$P$2,COLUMNS($M$131:M144)&lt;=$P$2),INDEX(MINVERSE($M$6:INDEX($M$6:$EF$125,$P$2,$P$2)),ROWS($M$131:M144),COLUMNS($M$131:M144)),0)</f>
        <v>3.1300118366162986E-8</v>
      </c>
      <c r="N144">
        <f t="array" ref="N144">IF(AND(ROWS($M$131:N144)&lt;=$P$2,COLUMNS($M$131:N144)&lt;=$P$2),INDEX(MINVERSE($M$6:INDEX($M$6:$EF$125,$P$2,$P$2)),ROWS($M$131:N144),COLUMNS($M$131:N144)),0)</f>
        <v>1.1392658117836362E-8</v>
      </c>
      <c r="O144">
        <f t="array" ref="O144">IF(AND(ROWS($M$131:O144)&lt;=$P$2,COLUMNS($M$131:O144)&lt;=$P$2),INDEX(MINVERSE($M$6:INDEX($M$6:$EF$125,$P$2,$P$2)),ROWS($M$131:O144),COLUMNS($M$131:O144)),0)</f>
        <v>-9.9897958191813207E-9</v>
      </c>
      <c r="P144">
        <f t="array" ref="P144">IF(AND(ROWS($M$131:P144)&lt;=$P$2,COLUMNS($M$131:P144)&lt;=$P$2),INDEX(MINVERSE($M$6:INDEX($M$6:$EF$125,$P$2,$P$2)),ROWS($M$131:P144),COLUMNS($M$131:P144)),0)</f>
        <v>-3.195987773368141E-8</v>
      </c>
      <c r="Q144">
        <f t="array" ref="Q144">IF(AND(ROWS($M$131:Q144)&lt;=$P$2,COLUMNS($M$131:Q144)&lt;=$P$2),INDEX(MINVERSE($M$6:INDEX($M$6:$EF$125,$P$2,$P$2)),ROWS($M$131:Q144),COLUMNS($M$131:Q144)),0)</f>
        <v>-5.1532650883126864E-8</v>
      </c>
      <c r="R144">
        <f t="array" ref="R144">IF(AND(ROWS($M$131:R144)&lt;=$P$2,COLUMNS($M$131:R144)&lt;=$P$2),INDEX(MINVERSE($M$6:INDEX($M$6:$EF$125,$P$2,$P$2)),ROWS($M$131:R144),COLUMNS($M$131:R144)),0)</f>
        <v>-6.2700949148605353E-8</v>
      </c>
      <c r="S144">
        <f t="array" ref="S144">IF(AND(ROWS($M$131:S144)&lt;=$P$2,COLUMNS($M$131:S144)&lt;=$P$2),INDEX(MINVERSE($M$6:INDEX($M$6:$EF$125,$P$2,$P$2)),ROWS($M$131:S144),COLUMNS($M$131:S144)),0)</f>
        <v>-5.6415607656821737E-8</v>
      </c>
      <c r="T144">
        <f t="array" ref="T144">IF(AND(ROWS($M$131:T144)&lt;=$P$2,COLUMNS($M$131:T144)&lt;=$P$2),INDEX(MINVERSE($M$6:INDEX($M$6:$EF$125,$P$2,$P$2)),ROWS($M$131:T144),COLUMNS($M$131:T144)),0)</f>
        <v>-2.2004466978319655E-8</v>
      </c>
      <c r="U144">
        <f t="array" ref="U144">IF(AND(ROWS($M$131:U144)&lt;=$P$2,COLUMNS($M$131:U144)&lt;=$P$2),INDEX(MINVERSE($M$6:INDEX($M$6:$EF$125,$P$2,$P$2)),ROWS($M$131:U144),COLUMNS($M$131:U144)),0)</f>
        <v>4.9700825448062009E-8</v>
      </c>
      <c r="V144">
        <f t="array" ref="V144">IF(AND(ROWS($M$131:V144)&lt;=$P$2,COLUMNS($M$131:V144)&lt;=$P$2),INDEX(MINVERSE($M$6:INDEX($M$6:$EF$125,$P$2,$P$2)),ROWS($M$131:V144),COLUMNS($M$131:V144)),0)</f>
        <v>1.6171199522892454E-7</v>
      </c>
      <c r="W144">
        <f t="array" ref="W144">IF(AND(ROWS($M$131:W144)&lt;=$P$2,COLUMNS($M$131:W144)&lt;=$P$2),INDEX(MINVERSE($M$6:INDEX($M$6:$EF$125,$P$2,$P$2)),ROWS($M$131:W144),COLUMNS($M$131:W144)),0)</f>
        <v>3.056386947550051E-7</v>
      </c>
      <c r="X144">
        <f t="array" ref="X144">IF(AND(ROWS($M$131:X144)&lt;=$P$2,COLUMNS($M$131:X144)&lt;=$P$2),INDEX(MINVERSE($M$6:INDEX($M$6:$EF$125,$P$2,$P$2)),ROWS($M$131:X144),COLUMNS($M$131:X144)),0)</f>
        <v>4.5778637070098037E-7</v>
      </c>
      <c r="Y144">
        <f t="array" ref="Y144">IF(AND(ROWS($M$131:Y144)&lt;=$P$2,COLUMNS($M$131:Y144)&lt;=$P$2),INDEX(MINVERSE($M$6:INDEX($M$6:$EF$125,$P$2,$P$2)),ROWS($M$131:Y144),COLUMNS($M$131:Y144)),0)</f>
        <v>5.7969543714385002E-7</v>
      </c>
      <c r="Z144">
        <f t="array" ref="Z144">IF(AND(ROWS($M$131:Z144)&lt;=$P$2,COLUMNS($M$131:Z144)&lt;=$P$2),INDEX(MINVERSE($M$6:INDEX($M$6:$EF$125,$P$2,$P$2)),ROWS($M$131:Z144),COLUMNS($M$131:Z144)),0)</f>
        <v>6.2728078871119342E-7</v>
      </c>
      <c r="AA144">
        <f t="array" ref="AA144">IF(AND(ROWS($M$131:AA144)&lt;=$P$2,COLUMNS($M$131:AA144)&lt;=$P$2),INDEX(MINVERSE($M$6:INDEX($M$6:$EF$125,$P$2,$P$2)),ROWS($M$131:AA144),COLUMNS($M$131:AA144)),0)</f>
        <v>5.7322112720076233E-7</v>
      </c>
      <c r="AB144">
        <f t="array" ref="AB144">IF(AND(ROWS($M$131:AB144)&lt;=$P$2,COLUMNS($M$131:AB144)&lt;=$P$2),INDEX(MINVERSE($M$6:INDEX($M$6:$EF$125,$P$2,$P$2)),ROWS($M$131:AB144),COLUMNS($M$131:AB144)),0)</f>
        <v>4.4676646134613726E-7</v>
      </c>
      <c r="AC144">
        <f t="array" ref="AC144">IF(AND(ROWS($M$131:AC144)&lt;=$P$2,COLUMNS($M$131:AC144)&lt;=$P$2),INDEX(MINVERSE($M$6:INDEX($M$6:$EF$125,$P$2,$P$2)),ROWS($M$131:AC144),COLUMNS($M$131:AC144)),0)</f>
        <v>2.9305406545708648E-7</v>
      </c>
      <c r="AD144">
        <f t="array" ref="AD144">IF(AND(ROWS($M$131:AD144)&lt;=$P$2,COLUMNS($M$131:AD144)&lt;=$P$2),INDEX(MINVERSE($M$6:INDEX($M$6:$EF$125,$P$2,$P$2)),ROWS($M$131:AD144),COLUMNS($M$131:AD144)),0)</f>
        <v>1.5061729809466459E-7</v>
      </c>
      <c r="AE144">
        <f t="array" ref="AE144">IF(AND(ROWS($M$131:AE144)&lt;=$P$2,COLUMNS($M$131:AE144)&lt;=$P$2),INDEX(MINVERSE($M$6:INDEX($M$6:$EF$125,$P$2,$P$2)),ROWS($M$131:AE144),COLUMNS($M$131:AE144)),0)</f>
        <v>4.2431404762821164E-8</v>
      </c>
      <c r="AF144">
        <f t="array" ref="AF144">IF(AND(ROWS($M$131:AF144)&lt;=$P$2,COLUMNS($M$131:AF144)&lt;=$P$2),INDEX(MINVERSE($M$6:INDEX($M$6:$EF$125,$P$2,$P$2)),ROWS($M$131:AF144),COLUMNS($M$131:AF144)),0)</f>
        <v>-2.4253473467909415E-8</v>
      </c>
      <c r="AG144">
        <f t="array" ref="AG144">IF(AND(ROWS($M$131:AG144)&lt;=$P$2,COLUMNS($M$131:AG144)&lt;=$P$2),INDEX(MINVERSE($M$6:INDEX($M$6:$EF$125,$P$2,$P$2)),ROWS($M$131:AG144),COLUMNS($M$131:AG144)),0)</f>
        <v>-5.3706471133543253E-8</v>
      </c>
      <c r="AH144">
        <f t="array" ref="AH144">IF(AND(ROWS($M$131:AH144)&lt;=$P$2,COLUMNS($M$131:AH144)&lt;=$P$2),INDEX(MINVERSE($M$6:INDEX($M$6:$EF$125,$P$2,$P$2)),ROWS($M$131:AH144),COLUMNS($M$131:AH144)),0)</f>
        <v>-5.6280658113651582E-8</v>
      </c>
      <c r="AI144">
        <f t="array" ref="AI144">IF(AND(ROWS($M$131:AI144)&lt;=$P$2,COLUMNS($M$131:AI144)&lt;=$P$2),INDEX(MINVERSE($M$6:INDEX($M$6:$EF$125,$P$2,$P$2)),ROWS($M$131:AI144),COLUMNS($M$131:AI144)),0)</f>
        <v>-4.3680566921251972E-8</v>
      </c>
      <c r="AJ144">
        <f t="array" ref="AJ144">IF(AND(ROWS($M$131:AJ144)&lt;=$P$2,COLUMNS($M$131:AJ144)&lt;=$P$2),INDEX(MINVERSE($M$6:INDEX($M$6:$EF$125,$P$2,$P$2)),ROWS($M$131:AJ144),COLUMNS($M$131:AJ144)),0)</f>
        <v>-2.581454177884966E-8</v>
      </c>
      <c r="AK144">
        <f t="array" ref="AK144">IF(AND(ROWS($M$131:AK144)&lt;=$P$2,COLUMNS($M$131:AK144)&lt;=$P$2),INDEX(MINVERSE($M$6:INDEX($M$6:$EF$125,$P$2,$P$2)),ROWS($M$131:AK144),COLUMNS($M$131:AK144)),0)</f>
        <v>-9.3543651729235739E-9</v>
      </c>
      <c r="AL144">
        <f t="array" ref="AL144">IF(AND(ROWS($M$131:AL144)&lt;=$P$2,COLUMNS($M$131:AL144)&lt;=$P$2),INDEX(MINVERSE($M$6:INDEX($M$6:$EF$125,$P$2,$P$2)),ROWS($M$131:AL144),COLUMNS($M$131:AL144)),0)</f>
        <v>2.3553893061166262E-9</v>
      </c>
      <c r="AM144">
        <f t="array" ref="AM144">IF(AND(ROWS($M$131:AM144)&lt;=$P$2,COLUMNS($M$131:AM144)&lt;=$P$2),INDEX(MINVERSE($M$6:INDEX($M$6:$EF$125,$P$2,$P$2)),ROWS($M$131:AM144),COLUMNS($M$131:AM144)),0)</f>
        <v>8.5860342610389504E-9</v>
      </c>
      <c r="AN144">
        <f t="array" ref="AN144">IF(AND(ROWS($M$131:AN144)&lt;=$P$2,COLUMNS($M$131:AN144)&lt;=$P$2),INDEX(MINVERSE($M$6:INDEX($M$6:$EF$125,$P$2,$P$2)),ROWS($M$131:AN144),COLUMNS($M$131:AN144)),0)</f>
        <v>1.0226172968505327E-8</v>
      </c>
      <c r="AO144">
        <f t="array" ref="AO144">IF(AND(ROWS($M$131:AO144)&lt;=$P$2,COLUMNS($M$131:AO144)&lt;=$P$2),INDEX(MINVERSE($M$6:INDEX($M$6:$EF$125,$P$2,$P$2)),ROWS($M$131:AO144),COLUMNS($M$131:AO144)),0)</f>
        <v>8.8541402884927823E-9</v>
      </c>
      <c r="AP144">
        <f t="array" ref="AP144">IF(AND(ROWS($M$131:AP144)&lt;=$P$2,COLUMNS($M$131:AP144)&lt;=$P$2),INDEX(MINVERSE($M$6:INDEX($M$6:$EF$125,$P$2,$P$2)),ROWS($M$131:AP144),COLUMNS($M$131:AP144)),0)</f>
        <v>6.0641063390339216E-9</v>
      </c>
      <c r="AQ144">
        <f t="array" ref="AQ144">IF(AND(ROWS($M$131:AQ144)&lt;=$P$2,COLUMNS($M$131:AQ144)&lt;=$P$2),INDEX(MINVERSE($M$6:INDEX($M$6:$EF$125,$P$2,$P$2)),ROWS($M$131:AQ144),COLUMNS($M$131:AQ144)),0)</f>
        <v>3.0877541918569932E-9</v>
      </c>
      <c r="AR144">
        <f t="array" ref="AR144">IF(AND(ROWS($M$131:AR144)&lt;=$P$2,COLUMNS($M$131:AR144)&lt;=$P$2),INDEX(MINVERSE($M$6:INDEX($M$6:$EF$125,$P$2,$P$2)),ROWS($M$131:AR144),COLUMNS($M$131:AR144)),0)</f>
        <v>6.6784713685419605E-10</v>
      </c>
      <c r="AS144">
        <f t="array" ref="AS144">IF(AND(ROWS($M$131:AS144)&lt;=$P$2,COLUMNS($M$131:AS144)&lt;=$P$2),INDEX(MINVERSE($M$6:INDEX($M$6:$EF$125,$P$2,$P$2)),ROWS($M$131:AS144),COLUMNS($M$131:AS144)),0)</f>
        <v>-8.9803016632997269E-10</v>
      </c>
      <c r="AT144">
        <f t="array" ref="AT144">IF(AND(ROWS($M$131:AT144)&lt;=$P$2,COLUMNS($M$131:AT144)&lt;=$P$2),INDEX(MINVERSE($M$6:INDEX($M$6:$EF$125,$P$2,$P$2)),ROWS($M$131:AT144),COLUMNS($M$131:AT144)),0)</f>
        <v>-1.6290213846342783E-9</v>
      </c>
      <c r="AU144">
        <f t="array" ref="AU144">IF(AND(ROWS($M$131:AU144)&lt;=$P$2,COLUMNS($M$131:AU144)&lt;=$P$2),INDEX(MINVERSE($M$6:INDEX($M$6:$EF$125,$P$2,$P$2)),ROWS($M$131:AU144),COLUMNS($M$131:AU144)),0)</f>
        <v>-1.7145835306645671E-9</v>
      </c>
      <c r="AV144">
        <f t="array" ref="AV144">IF(AND(ROWS($M$131:AV144)&lt;=$P$2,COLUMNS($M$131:AV144)&lt;=$P$2),INDEX(MINVERSE($M$6:INDEX($M$6:$EF$125,$P$2,$P$2)),ROWS($M$131:AV144),COLUMNS($M$131:AV144)),0)</f>
        <v>-1.3919109235365211E-9</v>
      </c>
      <c r="AW144">
        <f t="array" ref="AW144">IF(AND(ROWS($M$131:AW144)&lt;=$P$2,COLUMNS($M$131:AW144)&lt;=$P$2),INDEX(MINVERSE($M$6:INDEX($M$6:$EF$125,$P$2,$P$2)),ROWS($M$131:AW144),COLUMNS($M$131:AW144)),0)</f>
        <v>-8.6590805937461434E-10</v>
      </c>
      <c r="AX144">
        <f t="array" ref="AX144">IF(AND(ROWS($M$131:AX144)&lt;=$P$2,COLUMNS($M$131:AX144)&lt;=$P$2),INDEX(MINVERSE($M$6:INDEX($M$6:$EF$125,$P$2,$P$2)),ROWS($M$131:AX144),COLUMNS($M$131:AX144)),0)</f>
        <v>-2.732788600796151E-10</v>
      </c>
      <c r="AY144">
        <f t="array" ref="AY144">IF(AND(ROWS($M$131:AY144)&lt;=$P$2,COLUMNS($M$131:AY144)&lt;=$P$2),INDEX(MINVERSE($M$6:INDEX($M$6:$EF$125,$P$2,$P$2)),ROWS($M$131:AY144),COLUMNS($M$131:AY144)),0)</f>
        <v>3.1810469806780738E-10</v>
      </c>
      <c r="AZ144">
        <f t="array" ref="AZ144">IF(AND(ROWS($M$131:AZ144)&lt;=$P$2,COLUMNS($M$131:AZ144)&lt;=$P$2),INDEX(MINVERSE($M$6:INDEX($M$6:$EF$125,$P$2,$P$2)),ROWS($M$131:AZ144),COLUMNS($M$131:AZ144)),0)</f>
        <v>8.8822177646639529E-10</v>
      </c>
      <c r="BA144">
        <f t="array" ref="BA144">IF(AND(ROWS($M$131:BA144)&lt;=$P$2,COLUMNS($M$131:BA144)&lt;=$P$2),INDEX(MINVERSE($M$6:INDEX($M$6:$EF$125,$P$2,$P$2)),ROWS($M$131:BA144),COLUMNS($M$131:BA144)),0)</f>
        <v>0</v>
      </c>
      <c r="BB144">
        <f t="array" ref="BB144">IF(AND(ROWS($M$131:BB144)&lt;=$P$2,COLUMNS($M$131:BB144)&lt;=$P$2),INDEX(MINVERSE($M$6:INDEX($M$6:$EF$125,$P$2,$P$2)),ROWS($M$131:BB144),COLUMNS($M$131:BB144)),0)</f>
        <v>0</v>
      </c>
      <c r="BC144">
        <f t="array" ref="BC144">IF(AND(ROWS($M$131:BC144)&lt;=$P$2,COLUMNS($M$131:BC144)&lt;=$P$2),INDEX(MINVERSE($M$6:INDEX($M$6:$EF$125,$P$2,$P$2)),ROWS($M$131:BC144),COLUMNS($M$131:BC144)),0)</f>
        <v>0</v>
      </c>
      <c r="BD144">
        <f t="array" ref="BD144">IF(AND(ROWS($M$131:BD144)&lt;=$P$2,COLUMNS($M$131:BD144)&lt;=$P$2),INDEX(MINVERSE($M$6:INDEX($M$6:$EF$125,$P$2,$P$2)),ROWS($M$131:BD144),COLUMNS($M$131:BD144)),0)</f>
        <v>0</v>
      </c>
      <c r="BE144">
        <f t="array" ref="BE144">IF(AND(ROWS($M$131:BE144)&lt;=$P$2,COLUMNS($M$131:BE144)&lt;=$P$2),INDEX(MINVERSE($M$6:INDEX($M$6:$EF$125,$P$2,$P$2)),ROWS($M$131:BE144),COLUMNS($M$131:BE144)),0)</f>
        <v>0</v>
      </c>
      <c r="BF144">
        <f t="array" ref="BF144">IF(AND(ROWS($M$131:BF144)&lt;=$P$2,COLUMNS($M$131:BF144)&lt;=$P$2),INDEX(MINVERSE($M$6:INDEX($M$6:$EF$125,$P$2,$P$2)),ROWS($M$131:BF144),COLUMNS($M$131:BF144)),0)</f>
        <v>0</v>
      </c>
      <c r="BG144">
        <f t="array" ref="BG144">IF(AND(ROWS($M$131:BG144)&lt;=$P$2,COLUMNS($M$131:BG144)&lt;=$P$2),INDEX(MINVERSE($M$6:INDEX($M$6:$EF$125,$P$2,$P$2)),ROWS($M$131:BG144),COLUMNS($M$131:BG144)),0)</f>
        <v>0</v>
      </c>
      <c r="BH144">
        <f t="array" ref="BH144">IF(AND(ROWS($M$131:BH144)&lt;=$P$2,COLUMNS($M$131:BH144)&lt;=$P$2),INDEX(MINVERSE($M$6:INDEX($M$6:$EF$125,$P$2,$P$2)),ROWS($M$131:BH144),COLUMNS($M$131:BH144)),0)</f>
        <v>0</v>
      </c>
      <c r="BI144">
        <f t="array" ref="BI144">IF(AND(ROWS($M$131:BI144)&lt;=$P$2,COLUMNS($M$131:BI144)&lt;=$P$2),INDEX(MINVERSE($M$6:INDEX($M$6:$EF$125,$P$2,$P$2)),ROWS($M$131:BI144),COLUMNS($M$131:BI144)),0)</f>
        <v>0</v>
      </c>
      <c r="BJ144">
        <f t="array" ref="BJ144">IF(AND(ROWS($M$131:BJ144)&lt;=$P$2,COLUMNS($M$131:BJ144)&lt;=$P$2),INDEX(MINVERSE($M$6:INDEX($M$6:$EF$125,$P$2,$P$2)),ROWS($M$131:BJ144),COLUMNS($M$131:BJ144)),0)</f>
        <v>0</v>
      </c>
      <c r="BK144">
        <f t="array" ref="BK144">IF(AND(ROWS($M$131:BK144)&lt;=$P$2,COLUMNS($M$131:BK144)&lt;=$P$2),INDEX(MINVERSE($M$6:INDEX($M$6:$EF$125,$P$2,$P$2)),ROWS($M$131:BK144),COLUMNS($M$131:BK144)),0)</f>
        <v>0</v>
      </c>
      <c r="BL144">
        <f t="array" ref="BL144">IF(AND(ROWS($M$131:BL144)&lt;=$P$2,COLUMNS($M$131:BL144)&lt;=$P$2),INDEX(MINVERSE($M$6:INDEX($M$6:$EF$125,$P$2,$P$2)),ROWS($M$131:BL144),COLUMNS($M$131:BL144)),0)</f>
        <v>0</v>
      </c>
      <c r="BM144">
        <f t="array" ref="BM144">IF(AND(ROWS($M$131:BM144)&lt;=$P$2,COLUMNS($M$131:BM144)&lt;=$P$2),INDEX(MINVERSE($M$6:INDEX($M$6:$EF$125,$P$2,$P$2)),ROWS($M$131:BM144),COLUMNS($M$131:BM144)),0)</f>
        <v>0</v>
      </c>
      <c r="BN144">
        <f t="array" ref="BN144">IF(AND(ROWS($M$131:BN144)&lt;=$P$2,COLUMNS($M$131:BN144)&lt;=$P$2),INDEX(MINVERSE($M$6:INDEX($M$6:$EF$125,$P$2,$P$2)),ROWS($M$131:BN144),COLUMNS($M$131:BN144)),0)</f>
        <v>0</v>
      </c>
      <c r="BO144">
        <f t="array" ref="BO144">IF(AND(ROWS($M$131:BO144)&lt;=$P$2,COLUMNS($M$131:BO144)&lt;=$P$2),INDEX(MINVERSE($M$6:INDEX($M$6:$EF$125,$P$2,$P$2)),ROWS($M$131:BO144),COLUMNS($M$131:BO144)),0)</f>
        <v>0</v>
      </c>
      <c r="BP144">
        <f t="array" ref="BP144">IF(AND(ROWS($M$131:BP144)&lt;=$P$2,COLUMNS($M$131:BP144)&lt;=$P$2),INDEX(MINVERSE($M$6:INDEX($M$6:$EF$125,$P$2,$P$2)),ROWS($M$131:BP144),COLUMNS($M$131:BP144)),0)</f>
        <v>0</v>
      </c>
      <c r="BQ144">
        <f t="array" ref="BQ144">IF(AND(ROWS($M$131:BQ144)&lt;=$P$2,COLUMNS($M$131:BQ144)&lt;=$P$2),INDEX(MINVERSE($M$6:INDEX($M$6:$EF$125,$P$2,$P$2)),ROWS($M$131:BQ144),COLUMNS($M$131:BQ144)),0)</f>
        <v>0</v>
      </c>
      <c r="BR144">
        <f t="array" ref="BR144">IF(AND(ROWS($M$131:BR144)&lt;=$P$2,COLUMNS($M$131:BR144)&lt;=$P$2),INDEX(MINVERSE($M$6:INDEX($M$6:$EF$125,$P$2,$P$2)),ROWS($M$131:BR144),COLUMNS($M$131:BR144)),0)</f>
        <v>0</v>
      </c>
      <c r="BS144">
        <f t="array" ref="BS144">IF(AND(ROWS($M$131:BS144)&lt;=$P$2,COLUMNS($M$131:BS144)&lt;=$P$2),INDEX(MINVERSE($M$6:INDEX($M$6:$EF$125,$P$2,$P$2)),ROWS($M$131:BS144),COLUMNS($M$131:BS144)),0)</f>
        <v>0</v>
      </c>
      <c r="BT144">
        <f t="array" ref="BT144">IF(AND(ROWS($M$131:BT144)&lt;=$P$2,COLUMNS($M$131:BT144)&lt;=$P$2),INDEX(MINVERSE($M$6:INDEX($M$6:$EF$125,$P$2,$P$2)),ROWS($M$131:BT144),COLUMNS($M$131:BT144)),0)</f>
        <v>0</v>
      </c>
      <c r="BU144">
        <f t="array" ref="BU144">IF(AND(ROWS($M$131:BU144)&lt;=$P$2,COLUMNS($M$131:BU144)&lt;=$P$2),INDEX(MINVERSE($M$6:INDEX($M$6:$EF$125,$P$2,$P$2)),ROWS($M$131:BU144),COLUMNS($M$131:BU144)),0)</f>
        <v>0</v>
      </c>
      <c r="BV144">
        <f t="array" ref="BV144">IF(AND(ROWS($M$131:BV144)&lt;=$P$2,COLUMNS($M$131:BV144)&lt;=$P$2),INDEX(MINVERSE($M$6:INDEX($M$6:$EF$125,$P$2,$P$2)),ROWS($M$131:BV144),COLUMNS($M$131:BV144)),0)</f>
        <v>0</v>
      </c>
      <c r="BW144">
        <f t="array" ref="BW144">IF(AND(ROWS($M$131:BW144)&lt;=$P$2,COLUMNS($M$131:BW144)&lt;=$P$2),INDEX(MINVERSE($M$6:INDEX($M$6:$EF$125,$P$2,$P$2)),ROWS($M$131:BW144),COLUMNS($M$131:BW144)),0)</f>
        <v>0</v>
      </c>
      <c r="BX144">
        <f t="array" ref="BX144">IF(AND(ROWS($M$131:BX144)&lt;=$P$2,COLUMNS($M$131:BX144)&lt;=$P$2),INDEX(MINVERSE($M$6:INDEX($M$6:$EF$125,$P$2,$P$2)),ROWS($M$131:BX144),COLUMNS($M$131:BX144)),0)</f>
        <v>0</v>
      </c>
      <c r="BY144">
        <f t="array" ref="BY144">IF(AND(ROWS($M$131:BY144)&lt;=$P$2,COLUMNS($M$131:BY144)&lt;=$P$2),INDEX(MINVERSE($M$6:INDEX($M$6:$EF$125,$P$2,$P$2)),ROWS($M$131:BY144),COLUMNS($M$131:BY144)),0)</f>
        <v>0</v>
      </c>
      <c r="BZ144">
        <f t="array" ref="BZ144">IF(AND(ROWS($M$131:BZ144)&lt;=$P$2,COLUMNS($M$131:BZ144)&lt;=$P$2),INDEX(MINVERSE($M$6:INDEX($M$6:$EF$125,$P$2,$P$2)),ROWS($M$131:BZ144),COLUMNS($M$131:BZ144)),0)</f>
        <v>0</v>
      </c>
      <c r="CA144">
        <f t="array" ref="CA144">IF(AND(ROWS($M$131:CA144)&lt;=$P$2,COLUMNS($M$131:CA144)&lt;=$P$2),INDEX(MINVERSE($M$6:INDEX($M$6:$EF$125,$P$2,$P$2)),ROWS($M$131:CA144),COLUMNS($M$131:CA144)),0)</f>
        <v>0</v>
      </c>
      <c r="CB144">
        <f t="array" ref="CB144">IF(AND(ROWS($M$131:CB144)&lt;=$P$2,COLUMNS($M$131:CB144)&lt;=$P$2),INDEX(MINVERSE($M$6:INDEX($M$6:$EF$125,$P$2,$P$2)),ROWS($M$131:CB144),COLUMNS($M$131:CB144)),0)</f>
        <v>0</v>
      </c>
      <c r="CC144">
        <f t="array" ref="CC144">IF(AND(ROWS($M$131:CC144)&lt;=$P$2,COLUMNS($M$131:CC144)&lt;=$P$2),INDEX(MINVERSE($M$6:INDEX($M$6:$EF$125,$P$2,$P$2)),ROWS($M$131:CC144),COLUMNS($M$131:CC144)),0)</f>
        <v>0</v>
      </c>
      <c r="CD144">
        <f t="array" ref="CD144">IF(AND(ROWS($M$131:CD144)&lt;=$P$2,COLUMNS($M$131:CD144)&lt;=$P$2),INDEX(MINVERSE($M$6:INDEX($M$6:$EF$125,$P$2,$P$2)),ROWS($M$131:CD144),COLUMNS($M$131:CD144)),0)</f>
        <v>0</v>
      </c>
      <c r="CE144">
        <f t="array" ref="CE144">IF(AND(ROWS($M$131:CE144)&lt;=$P$2,COLUMNS($M$131:CE144)&lt;=$P$2),INDEX(MINVERSE($M$6:INDEX($M$6:$EF$125,$P$2,$P$2)),ROWS($M$131:CE144),COLUMNS($M$131:CE144)),0)</f>
        <v>0</v>
      </c>
      <c r="CF144">
        <f t="array" ref="CF144">IF(AND(ROWS($M$131:CF144)&lt;=$P$2,COLUMNS($M$131:CF144)&lt;=$P$2),INDEX(MINVERSE($M$6:INDEX($M$6:$EF$125,$P$2,$P$2)),ROWS($M$131:CF144),COLUMNS($M$131:CF144)),0)</f>
        <v>0</v>
      </c>
      <c r="CG144">
        <f t="array" ref="CG144">IF(AND(ROWS($M$131:CG144)&lt;=$P$2,COLUMNS($M$131:CG144)&lt;=$P$2),INDEX(MINVERSE($M$6:INDEX($M$6:$EF$125,$P$2,$P$2)),ROWS($M$131:CG144),COLUMNS($M$131:CG144)),0)</f>
        <v>0</v>
      </c>
      <c r="CH144">
        <f t="array" ref="CH144">IF(AND(ROWS($M$131:CH144)&lt;=$P$2,COLUMNS($M$131:CH144)&lt;=$P$2),INDEX(MINVERSE($M$6:INDEX($M$6:$EF$125,$P$2,$P$2)),ROWS($M$131:CH144),COLUMNS($M$131:CH144)),0)</f>
        <v>0</v>
      </c>
      <c r="CI144">
        <f t="array" ref="CI144">IF(AND(ROWS($M$131:CI144)&lt;=$P$2,COLUMNS($M$131:CI144)&lt;=$P$2),INDEX(MINVERSE($M$6:INDEX($M$6:$EF$125,$P$2,$P$2)),ROWS($M$131:CI144),COLUMNS($M$131:CI144)),0)</f>
        <v>0</v>
      </c>
      <c r="CJ144">
        <f t="array" ref="CJ144">IF(AND(ROWS($M$131:CJ144)&lt;=$P$2,COLUMNS($M$131:CJ144)&lt;=$P$2),INDEX(MINVERSE($M$6:INDEX($M$6:$EF$125,$P$2,$P$2)),ROWS($M$131:CJ144),COLUMNS($M$131:CJ144)),0)</f>
        <v>0</v>
      </c>
      <c r="CK144">
        <f t="array" ref="CK144">IF(AND(ROWS($M$131:CK144)&lt;=$P$2,COLUMNS($M$131:CK144)&lt;=$P$2),INDEX(MINVERSE($M$6:INDEX($M$6:$EF$125,$P$2,$P$2)),ROWS($M$131:CK144),COLUMNS($M$131:CK144)),0)</f>
        <v>0</v>
      </c>
      <c r="CL144">
        <f t="array" ref="CL144">IF(AND(ROWS($M$131:CL144)&lt;=$P$2,COLUMNS($M$131:CL144)&lt;=$P$2),INDEX(MINVERSE($M$6:INDEX($M$6:$EF$125,$P$2,$P$2)),ROWS($M$131:CL144),COLUMNS($M$131:CL144)),0)</f>
        <v>0</v>
      </c>
      <c r="CM144">
        <f t="array" ref="CM144">IF(AND(ROWS($M$131:CM144)&lt;=$P$2,COLUMNS($M$131:CM144)&lt;=$P$2),INDEX(MINVERSE($M$6:INDEX($M$6:$EF$125,$P$2,$P$2)),ROWS($M$131:CM144),COLUMNS($M$131:CM144)),0)</f>
        <v>0</v>
      </c>
      <c r="CN144">
        <f t="array" ref="CN144">IF(AND(ROWS($M$131:CN144)&lt;=$P$2,COLUMNS($M$131:CN144)&lt;=$P$2),INDEX(MINVERSE($M$6:INDEX($M$6:$EF$125,$P$2,$P$2)),ROWS($M$131:CN144),COLUMNS($M$131:CN144)),0)</f>
        <v>0</v>
      </c>
      <c r="CO144">
        <f t="array" ref="CO144">IF(AND(ROWS($M$131:CO144)&lt;=$P$2,COLUMNS($M$131:CO144)&lt;=$P$2),INDEX(MINVERSE($M$6:INDEX($M$6:$EF$125,$P$2,$P$2)),ROWS($M$131:CO144),COLUMNS($M$131:CO144)),0)</f>
        <v>0</v>
      </c>
      <c r="CP144">
        <f t="array" ref="CP144">IF(AND(ROWS($M$131:CP144)&lt;=$P$2,COLUMNS($M$131:CP144)&lt;=$P$2),INDEX(MINVERSE($M$6:INDEX($M$6:$EF$125,$P$2,$P$2)),ROWS($M$131:CP144),COLUMNS($M$131:CP144)),0)</f>
        <v>0</v>
      </c>
      <c r="CQ144">
        <f t="array" ref="CQ144">IF(AND(ROWS($M$131:CQ144)&lt;=$P$2,COLUMNS($M$131:CQ144)&lt;=$P$2),INDEX(MINVERSE($M$6:INDEX($M$6:$EF$125,$P$2,$P$2)),ROWS($M$131:CQ144),COLUMNS($M$131:CQ144)),0)</f>
        <v>0</v>
      </c>
      <c r="CR144">
        <f t="array" ref="CR144">IF(AND(ROWS($M$131:CR144)&lt;=$P$2,COLUMNS($M$131:CR144)&lt;=$P$2),INDEX(MINVERSE($M$6:INDEX($M$6:$EF$125,$P$2,$P$2)),ROWS($M$131:CR144),COLUMNS($M$131:CR144)),0)</f>
        <v>0</v>
      </c>
      <c r="CS144">
        <f t="array" ref="CS144">IF(AND(ROWS($M$131:CS144)&lt;=$P$2,COLUMNS($M$131:CS144)&lt;=$P$2),INDEX(MINVERSE($M$6:INDEX($M$6:$EF$125,$P$2,$P$2)),ROWS($M$131:CS144),COLUMNS($M$131:CS144)),0)</f>
        <v>0</v>
      </c>
      <c r="CT144">
        <f t="array" ref="CT144">IF(AND(ROWS($M$131:CT144)&lt;=$P$2,COLUMNS($M$131:CT144)&lt;=$P$2),INDEX(MINVERSE($M$6:INDEX($M$6:$EF$125,$P$2,$P$2)),ROWS($M$131:CT144),COLUMNS($M$131:CT144)),0)</f>
        <v>0</v>
      </c>
      <c r="CU144">
        <f t="array" ref="CU144">IF(AND(ROWS($M$131:CU144)&lt;=$P$2,COLUMNS($M$131:CU144)&lt;=$P$2),INDEX(MINVERSE($M$6:INDEX($M$6:$EF$125,$P$2,$P$2)),ROWS($M$131:CU144),COLUMNS($M$131:CU144)),0)</f>
        <v>0</v>
      </c>
      <c r="CV144">
        <f t="array" ref="CV144">IF(AND(ROWS($M$131:CV144)&lt;=$P$2,COLUMNS($M$131:CV144)&lt;=$P$2),INDEX(MINVERSE($M$6:INDEX($M$6:$EF$125,$P$2,$P$2)),ROWS($M$131:CV144),COLUMNS($M$131:CV144)),0)</f>
        <v>0</v>
      </c>
      <c r="CW144">
        <f t="array" ref="CW144">IF(AND(ROWS($M$131:CW144)&lt;=$P$2,COLUMNS($M$131:CW144)&lt;=$P$2),INDEX(MINVERSE($M$6:INDEX($M$6:$EF$125,$P$2,$P$2)),ROWS($M$131:CW144),COLUMNS($M$131:CW144)),0)</f>
        <v>0</v>
      </c>
      <c r="CX144">
        <f t="array" ref="CX144">IF(AND(ROWS($M$131:CX144)&lt;=$P$2,COLUMNS($M$131:CX144)&lt;=$P$2),INDEX(MINVERSE($M$6:INDEX($M$6:$EF$125,$P$2,$P$2)),ROWS($M$131:CX144),COLUMNS($M$131:CX144)),0)</f>
        <v>0</v>
      </c>
      <c r="CY144">
        <f t="array" ref="CY144">IF(AND(ROWS($M$131:CY144)&lt;=$P$2,COLUMNS($M$131:CY144)&lt;=$P$2),INDEX(MINVERSE($M$6:INDEX($M$6:$EF$125,$P$2,$P$2)),ROWS($M$131:CY144),COLUMNS($M$131:CY144)),0)</f>
        <v>0</v>
      </c>
      <c r="CZ144">
        <f t="array" ref="CZ144">IF(AND(ROWS($M$131:CZ144)&lt;=$P$2,COLUMNS($M$131:CZ144)&lt;=$P$2),INDEX(MINVERSE($M$6:INDEX($M$6:$EF$125,$P$2,$P$2)),ROWS($M$131:CZ144),COLUMNS($M$131:CZ144)),0)</f>
        <v>0</v>
      </c>
      <c r="DA144">
        <f t="array" ref="DA144">IF(AND(ROWS($M$131:DA144)&lt;=$P$2,COLUMNS($M$131:DA144)&lt;=$P$2),INDEX(MINVERSE($M$6:INDEX($M$6:$EF$125,$P$2,$P$2)),ROWS($M$131:DA144),COLUMNS($M$131:DA144)),0)</f>
        <v>0</v>
      </c>
      <c r="DB144">
        <f t="array" ref="DB144">IF(AND(ROWS($M$131:DB144)&lt;=$P$2,COLUMNS($M$131:DB144)&lt;=$P$2),INDEX(MINVERSE($M$6:INDEX($M$6:$EF$125,$P$2,$P$2)),ROWS($M$131:DB144),COLUMNS($M$131:DB144)),0)</f>
        <v>0</v>
      </c>
      <c r="DC144">
        <f t="array" ref="DC144">IF(AND(ROWS($M$131:DC144)&lt;=$P$2,COLUMNS($M$131:DC144)&lt;=$P$2),INDEX(MINVERSE($M$6:INDEX($M$6:$EF$125,$P$2,$P$2)),ROWS($M$131:DC144),COLUMNS($M$131:DC144)),0)</f>
        <v>0</v>
      </c>
      <c r="DD144">
        <f t="array" ref="DD144">IF(AND(ROWS($M$131:DD144)&lt;=$P$2,COLUMNS($M$131:DD144)&lt;=$P$2),INDEX(MINVERSE($M$6:INDEX($M$6:$EF$125,$P$2,$P$2)),ROWS($M$131:DD144),COLUMNS($M$131:DD144)),0)</f>
        <v>0</v>
      </c>
      <c r="DE144">
        <f t="array" ref="DE144">IF(AND(ROWS($M$131:DE144)&lt;=$P$2,COLUMNS($M$131:DE144)&lt;=$P$2),INDEX(MINVERSE($M$6:INDEX($M$6:$EF$125,$P$2,$P$2)),ROWS($M$131:DE144),COLUMNS($M$131:DE144)),0)</f>
        <v>0</v>
      </c>
      <c r="DF144">
        <f t="array" ref="DF144">IF(AND(ROWS($M$131:DF144)&lt;=$P$2,COLUMNS($M$131:DF144)&lt;=$P$2),INDEX(MINVERSE($M$6:INDEX($M$6:$EF$125,$P$2,$P$2)),ROWS($M$131:DF144),COLUMNS($M$131:DF144)),0)</f>
        <v>0</v>
      </c>
      <c r="DG144">
        <f t="array" ref="DG144">IF(AND(ROWS($M$131:DG144)&lt;=$P$2,COLUMNS($M$131:DG144)&lt;=$P$2),INDEX(MINVERSE($M$6:INDEX($M$6:$EF$125,$P$2,$P$2)),ROWS($M$131:DG144),COLUMNS($M$131:DG144)),0)</f>
        <v>0</v>
      </c>
      <c r="DH144">
        <f t="array" ref="DH144">IF(AND(ROWS($M$131:DH144)&lt;=$P$2,COLUMNS($M$131:DH144)&lt;=$P$2),INDEX(MINVERSE($M$6:INDEX($M$6:$EF$125,$P$2,$P$2)),ROWS($M$131:DH144),COLUMNS($M$131:DH144)),0)</f>
        <v>0</v>
      </c>
      <c r="DI144">
        <f t="array" ref="DI144">IF(AND(ROWS($M$131:DI144)&lt;=$P$2,COLUMNS($M$131:DI144)&lt;=$P$2),INDEX(MINVERSE($M$6:INDEX($M$6:$EF$125,$P$2,$P$2)),ROWS($M$131:DI144),COLUMNS($M$131:DI144)),0)</f>
        <v>0</v>
      </c>
      <c r="DJ144">
        <f t="array" ref="DJ144">IF(AND(ROWS($M$131:DJ144)&lt;=$P$2,COLUMNS($M$131:DJ144)&lt;=$P$2),INDEX(MINVERSE($M$6:INDEX($M$6:$EF$125,$P$2,$P$2)),ROWS($M$131:DJ144),COLUMNS($M$131:DJ144)),0)</f>
        <v>0</v>
      </c>
      <c r="DK144">
        <f t="array" ref="DK144">IF(AND(ROWS($M$131:DK144)&lt;=$P$2,COLUMNS($M$131:DK144)&lt;=$P$2),INDEX(MINVERSE($M$6:INDEX($M$6:$EF$125,$P$2,$P$2)),ROWS($M$131:DK144),COLUMNS($M$131:DK144)),0)</f>
        <v>0</v>
      </c>
      <c r="DL144">
        <f t="array" ref="DL144">IF(AND(ROWS($M$131:DL144)&lt;=$P$2,COLUMNS($M$131:DL144)&lt;=$P$2),INDEX(MINVERSE($M$6:INDEX($M$6:$EF$125,$P$2,$P$2)),ROWS($M$131:DL144),COLUMNS($M$131:DL144)),0)</f>
        <v>0</v>
      </c>
      <c r="DM144">
        <f t="array" ref="DM144">IF(AND(ROWS($M$131:DM144)&lt;=$P$2,COLUMNS($M$131:DM144)&lt;=$P$2),INDEX(MINVERSE($M$6:INDEX($M$6:$EF$125,$P$2,$P$2)),ROWS($M$131:DM144),COLUMNS($M$131:DM144)),0)</f>
        <v>0</v>
      </c>
      <c r="DN144">
        <f t="array" ref="DN144">IF(AND(ROWS($M$131:DN144)&lt;=$P$2,COLUMNS($M$131:DN144)&lt;=$P$2),INDEX(MINVERSE($M$6:INDEX($M$6:$EF$125,$P$2,$P$2)),ROWS($M$131:DN144),COLUMNS($M$131:DN144)),0)</f>
        <v>0</v>
      </c>
      <c r="DO144">
        <f t="array" ref="DO144">IF(AND(ROWS($M$131:DO144)&lt;=$P$2,COLUMNS($M$131:DO144)&lt;=$P$2),INDEX(MINVERSE($M$6:INDEX($M$6:$EF$125,$P$2,$P$2)),ROWS($M$131:DO144),COLUMNS($M$131:DO144)),0)</f>
        <v>0</v>
      </c>
      <c r="DP144">
        <f t="array" ref="DP144">IF(AND(ROWS($M$131:DP144)&lt;=$P$2,COLUMNS($M$131:DP144)&lt;=$P$2),INDEX(MINVERSE($M$6:INDEX($M$6:$EF$125,$P$2,$P$2)),ROWS($M$131:DP144),COLUMNS($M$131:DP144)),0)</f>
        <v>0</v>
      </c>
      <c r="DQ144">
        <f t="array" ref="DQ144">IF(AND(ROWS($M$131:DQ144)&lt;=$P$2,COLUMNS($M$131:DQ144)&lt;=$P$2),INDEX(MINVERSE($M$6:INDEX($M$6:$EF$125,$P$2,$P$2)),ROWS($M$131:DQ144),COLUMNS($M$131:DQ144)),0)</f>
        <v>0</v>
      </c>
      <c r="DR144">
        <f t="array" ref="DR144">IF(AND(ROWS($M$131:DR144)&lt;=$P$2,COLUMNS($M$131:DR144)&lt;=$P$2),INDEX(MINVERSE($M$6:INDEX($M$6:$EF$125,$P$2,$P$2)),ROWS($M$131:DR144),COLUMNS($M$131:DR144)),0)</f>
        <v>0</v>
      </c>
      <c r="DS144">
        <f t="array" ref="DS144">IF(AND(ROWS($M$131:DS144)&lt;=$P$2,COLUMNS($M$131:DS144)&lt;=$P$2),INDEX(MINVERSE($M$6:INDEX($M$6:$EF$125,$P$2,$P$2)),ROWS($M$131:DS144),COLUMNS($M$131:DS144)),0)</f>
        <v>0</v>
      </c>
      <c r="DT144">
        <f t="array" ref="DT144">IF(AND(ROWS($M$131:DT144)&lt;=$P$2,COLUMNS($M$131:DT144)&lt;=$P$2),INDEX(MINVERSE($M$6:INDEX($M$6:$EF$125,$P$2,$P$2)),ROWS($M$131:DT144),COLUMNS($M$131:DT144)),0)</f>
        <v>0</v>
      </c>
      <c r="DU144">
        <f t="array" ref="DU144">IF(AND(ROWS($M$131:DU144)&lt;=$P$2,COLUMNS($M$131:DU144)&lt;=$P$2),INDEX(MINVERSE($M$6:INDEX($M$6:$EF$125,$P$2,$P$2)),ROWS($M$131:DU144),COLUMNS($M$131:DU144)),0)</f>
        <v>0</v>
      </c>
      <c r="DV144">
        <f t="array" ref="DV144">IF(AND(ROWS($M$131:DV144)&lt;=$P$2,COLUMNS($M$131:DV144)&lt;=$P$2),INDEX(MINVERSE($M$6:INDEX($M$6:$EF$125,$P$2,$P$2)),ROWS($M$131:DV144),COLUMNS($M$131:DV144)),0)</f>
        <v>0</v>
      </c>
      <c r="DW144">
        <f t="array" ref="DW144">IF(AND(ROWS($M$131:DW144)&lt;=$P$2,COLUMNS($M$131:DW144)&lt;=$P$2),INDEX(MINVERSE($M$6:INDEX($M$6:$EF$125,$P$2,$P$2)),ROWS($M$131:DW144),COLUMNS($M$131:DW144)),0)</f>
        <v>0</v>
      </c>
      <c r="DX144">
        <f t="array" ref="DX144">IF(AND(ROWS($M$131:DX144)&lt;=$P$2,COLUMNS($M$131:DX144)&lt;=$P$2),INDEX(MINVERSE($M$6:INDEX($M$6:$EF$125,$P$2,$P$2)),ROWS($M$131:DX144),COLUMNS($M$131:DX144)),0)</f>
        <v>0</v>
      </c>
      <c r="DY144">
        <f t="array" ref="DY144">IF(AND(ROWS($M$131:DY144)&lt;=$P$2,COLUMNS($M$131:DY144)&lt;=$P$2),INDEX(MINVERSE($M$6:INDEX($M$6:$EF$125,$P$2,$P$2)),ROWS($M$131:DY144),COLUMNS($M$131:DY144)),0)</f>
        <v>0</v>
      </c>
      <c r="DZ144">
        <f t="array" ref="DZ144">IF(AND(ROWS($M$131:DZ144)&lt;=$P$2,COLUMNS($M$131:DZ144)&lt;=$P$2),INDEX(MINVERSE($M$6:INDEX($M$6:$EF$125,$P$2,$P$2)),ROWS($M$131:DZ144),COLUMNS($M$131:DZ144)),0)</f>
        <v>0</v>
      </c>
      <c r="EA144">
        <f t="array" ref="EA144">IF(AND(ROWS($M$131:EA144)&lt;=$P$2,COLUMNS($M$131:EA144)&lt;=$P$2),INDEX(MINVERSE($M$6:INDEX($M$6:$EF$125,$P$2,$P$2)),ROWS($M$131:EA144),COLUMNS($M$131:EA144)),0)</f>
        <v>0</v>
      </c>
      <c r="EB144">
        <f t="array" ref="EB144">IF(AND(ROWS($M$131:EB144)&lt;=$P$2,COLUMNS($M$131:EB144)&lt;=$P$2),INDEX(MINVERSE($M$6:INDEX($M$6:$EF$125,$P$2,$P$2)),ROWS($M$131:EB144),COLUMNS($M$131:EB144)),0)</f>
        <v>0</v>
      </c>
    </row>
    <row r="145" spans="12:132" ht="15">
      <c r="L145" s="10">
        <v>15</v>
      </c>
      <c r="M145">
        <f t="array" ref="M145">IF(AND(ROWS($M$131:M145)&lt;=$P$2,COLUMNS($M$131:M145)&lt;=$P$2),INDEX(MINVERSE($M$6:INDEX($M$6:$EF$125,$P$2,$P$2)),ROWS($M$131:M145),COLUMNS($M$131:M145)),0)</f>
        <v>1.5805500771953891E-8</v>
      </c>
      <c r="N145">
        <f t="array" ref="N145">IF(AND(ROWS($M$131:N145)&lt;=$P$2,COLUMNS($M$131:N145)&lt;=$P$2),INDEX(MINVERSE($M$6:INDEX($M$6:$EF$125,$P$2,$P$2)),ROWS($M$131:N145),COLUMNS($M$131:N145)),0)</f>
        <v>1.3588269952438502E-8</v>
      </c>
      <c r="O145">
        <f t="array" ref="O145">IF(AND(ROWS($M$131:O145)&lt;=$P$2,COLUMNS($M$131:O145)&lt;=$P$2),INDEX(MINVERSE($M$6:INDEX($M$6:$EF$125,$P$2,$P$2)),ROWS($M$131:O145),COLUMNS($M$131:O145)),0)</f>
        <v>4.9295364651448081E-9</v>
      </c>
      <c r="P145">
        <f t="array" ref="P145">IF(AND(ROWS($M$131:P145)&lt;=$P$2,COLUMNS($M$131:P145)&lt;=$P$2),INDEX(MINVERSE($M$6:INDEX($M$6:$EF$125,$P$2,$P$2)),ROWS($M$131:P145),COLUMNS($M$131:P145)),0)</f>
        <v>-9.7226100287495607E-9</v>
      </c>
      <c r="Q145">
        <f t="array" ref="Q145">IF(AND(ROWS($M$131:Q145)&lt;=$P$2,COLUMNS($M$131:Q145)&lt;=$P$2),INDEX(MINVERSE($M$6:INDEX($M$6:$EF$125,$P$2,$P$2)),ROWS($M$131:Q145),COLUMNS($M$131:Q145)),0)</f>
        <v>-2.8638842755698892E-8</v>
      </c>
      <c r="R145">
        <f t="array" ref="R145">IF(AND(ROWS($M$131:R145)&lt;=$P$2,COLUMNS($M$131:R145)&lt;=$P$2),INDEX(MINVERSE($M$6:INDEX($M$6:$EF$125,$P$2,$P$2)),ROWS($M$131:R145),COLUMNS($M$131:R145)),0)</f>
        <v>-4.7834545173766422E-8</v>
      </c>
      <c r="S145">
        <f t="array" ref="S145">IF(AND(ROWS($M$131:S145)&lt;=$P$2,COLUMNS($M$131:S145)&lt;=$P$2),INDEX(MINVERSE($M$6:INDEX($M$6:$EF$125,$P$2,$P$2)),ROWS($M$131:S145),COLUMNS($M$131:S145)),0)</f>
        <v>-6.0371037296676288E-8</v>
      </c>
      <c r="T145">
        <f t="array" ref="T145">IF(AND(ROWS($M$131:T145)&lt;=$P$2,COLUMNS($M$131:T145)&lt;=$P$2),INDEX(MINVERSE($M$6:INDEX($M$6:$EF$125,$P$2,$P$2)),ROWS($M$131:T145),COLUMNS($M$131:T145)),0)</f>
        <v>-5.6456388484009698E-8</v>
      </c>
      <c r="U145">
        <f t="array" ref="U145">IF(AND(ROWS($M$131:U145)&lt;=$P$2,COLUMNS($M$131:U145)&lt;=$P$2),INDEX(MINVERSE($M$6:INDEX($M$6:$EF$125,$P$2,$P$2)),ROWS($M$131:U145),COLUMNS($M$131:U145)),0)</f>
        <v>-2.4849108492020509E-8</v>
      </c>
      <c r="V145">
        <f t="array" ref="V145">IF(AND(ROWS($M$131:V145)&lt;=$P$2,COLUMNS($M$131:V145)&lt;=$P$2),INDEX(MINVERSE($M$6:INDEX($M$6:$EF$125,$P$2,$P$2)),ROWS($M$131:V145),COLUMNS($M$131:V145)),0)</f>
        <v>4.410515009139619E-8</v>
      </c>
      <c r="W145">
        <f t="array" ref="W145">IF(AND(ROWS($M$131:W145)&lt;=$P$2,COLUMNS($M$131:W145)&lt;=$P$2),INDEX(MINVERSE($M$6:INDEX($M$6:$EF$125,$P$2,$P$2)),ROWS($M$131:W145),COLUMNS($M$131:W145)),0)</f>
        <v>1.5391640115829123E-7</v>
      </c>
      <c r="X145">
        <f t="array" ref="X145">IF(AND(ROWS($M$131:X145)&lt;=$P$2,COLUMNS($M$131:X145)&lt;=$P$2),INDEX(MINVERSE($M$6:INDEX($M$6:$EF$125,$P$2,$P$2)),ROWS($M$131:X145),COLUMNS($M$131:X145)),0)</f>
        <v>2.9672151276247508E-7</v>
      </c>
      <c r="Y145">
        <f t="array" ref="Y145">IF(AND(ROWS($M$131:Y145)&lt;=$P$2,COLUMNS($M$131:Y145)&lt;=$P$2),INDEX(MINVERSE($M$6:INDEX($M$6:$EF$125,$P$2,$P$2)),ROWS($M$131:Y145),COLUMNS($M$131:Y145)),0)</f>
        <v>4.4926671156624664E-7</v>
      </c>
      <c r="Z145">
        <f t="array" ref="Z145">IF(AND(ROWS($M$131:Z145)&lt;=$P$2,COLUMNS($M$131:Z145)&lt;=$P$2),INDEX(MINVERSE($M$6:INDEX($M$6:$EF$125,$P$2,$P$2)),ROWS($M$131:Z145),COLUMNS($M$131:Z145)),0)</f>
        <v>5.732211272007619E-7</v>
      </c>
      <c r="AA145">
        <f t="array" ref="AA145">IF(AND(ROWS($M$131:AA145)&lt;=$P$2,COLUMNS($M$131:AA145)&lt;=$P$2),INDEX(MINVERSE($M$6:INDEX($M$6:$EF$125,$P$2,$P$2)),ROWS($M$131:AA145),COLUMNS($M$131:AA145)),0)</f>
        <v>6.2407841383589809E-7</v>
      </c>
      <c r="AB145">
        <f t="array" ref="AB145">IF(AND(ROWS($M$131:AB145)&lt;=$P$2,COLUMNS($M$131:AB145)&lt;=$P$2),INDEX(MINVERSE($M$6:INDEX($M$6:$EF$125,$P$2,$P$2)),ROWS($M$131:AB145),COLUMNS($M$131:AB145)),0)</f>
        <v>5.7355753850116051E-7</v>
      </c>
      <c r="AC145">
        <f t="array" ref="AC145">IF(AND(ROWS($M$131:AC145)&lt;=$P$2,COLUMNS($M$131:AC145)&lt;=$P$2),INDEX(MINVERSE($M$6:INDEX($M$6:$EF$125,$P$2,$P$2)),ROWS($M$131:AC145),COLUMNS($M$131:AC145)),0)</f>
        <v>4.4983077053781096E-7</v>
      </c>
      <c r="AD145">
        <f t="array" ref="AD145">IF(AND(ROWS($M$131:AD145)&lt;=$P$2,COLUMNS($M$131:AD145)&lt;=$P$2),INDEX(MINVERSE($M$6:INDEX($M$6:$EF$125,$P$2,$P$2)),ROWS($M$131:AD145),COLUMNS($M$131:AD145)),0)</f>
        <v>2.9755863680095187E-7</v>
      </c>
      <c r="AE145">
        <f t="array" ref="AE145">IF(AND(ROWS($M$131:AE145)&lt;=$P$2,COLUMNS($M$131:AE145)&lt;=$P$2),INDEX(MINVERSE($M$6:INDEX($M$6:$EF$125,$P$2,$P$2)),ROWS($M$131:AE145),COLUMNS($M$131:AE145)),0)</f>
        <v>1.5530361923152769E-7</v>
      </c>
      <c r="AF145">
        <f t="array" ref="AF145">IF(AND(ROWS($M$131:AF145)&lt;=$P$2,COLUMNS($M$131:AF145)&lt;=$P$2),INDEX(MINVERSE($M$6:INDEX($M$6:$EF$125,$P$2,$P$2)),ROWS($M$131:AF145),COLUMNS($M$131:AF145)),0)</f>
        <v>4.6431997044629429E-8</v>
      </c>
      <c r="AG145">
        <f t="array" ref="AG145">IF(AND(ROWS($M$131:AG145)&lt;=$P$2,COLUMNS($M$131:AG145)&lt;=$P$2),INDEX(MINVERSE($M$6:INDEX($M$6:$EF$125,$P$2,$P$2)),ROWS($M$131:AG145),COLUMNS($M$131:AG145)),0)</f>
        <v>-2.134539354015154E-8</v>
      </c>
      <c r="AH145">
        <f t="array" ref="AH145">IF(AND(ROWS($M$131:AH145)&lt;=$P$2,COLUMNS($M$131:AH145)&lt;=$P$2),INDEX(MINVERSE($M$6:INDEX($M$6:$EF$125,$P$2,$P$2)),ROWS($M$131:AH145),COLUMNS($M$131:AH145)),0)</f>
        <v>-5.1932252166201456E-8</v>
      </c>
      <c r="AI145">
        <f t="array" ref="AI145">IF(AND(ROWS($M$131:AI145)&lt;=$P$2,COLUMNS($M$131:AI145)&lt;=$P$2),INDEX(MINVERSE($M$6:INDEX($M$6:$EF$125,$P$2,$P$2)),ROWS($M$131:AI145),COLUMNS($M$131:AI145)),0)</f>
        <v>-5.5460304311298226E-8</v>
      </c>
      <c r="AJ145">
        <f t="array" ref="AJ145">IF(AND(ROWS($M$131:AJ145)&lt;=$P$2,COLUMNS($M$131:AJ145)&lt;=$P$2),INDEX(MINVERSE($M$6:INDEX($M$6:$EF$125,$P$2,$P$2)),ROWS($M$131:AJ145),COLUMNS($M$131:AJ145)),0)</f>
        <v>-4.3532671495110598E-8</v>
      </c>
      <c r="AK145">
        <f t="array" ref="AK145">IF(AND(ROWS($M$131:AK145)&lt;=$P$2,COLUMNS($M$131:AK145)&lt;=$P$2),INDEX(MINVERSE($M$6:INDEX($M$6:$EF$125,$P$2,$P$2)),ROWS($M$131:AK145),COLUMNS($M$131:AK145)),0)</f>
        <v>-2.6042609783707651E-8</v>
      </c>
      <c r="AL145">
        <f t="array" ref="AL145">IF(AND(ROWS($M$131:AL145)&lt;=$P$2,COLUMNS($M$131:AL145)&lt;=$P$2),INDEX(MINVERSE($M$6:INDEX($M$6:$EF$125,$P$2,$P$2)),ROWS($M$131:AL145),COLUMNS($M$131:AL145)),0)</f>
        <v>-9.7059675932073787E-9</v>
      </c>
      <c r="AM145">
        <f t="array" ref="AM145">IF(AND(ROWS($M$131:AM145)&lt;=$P$2,COLUMNS($M$131:AM145)&lt;=$P$2),INDEX(MINVERSE($M$6:INDEX($M$6:$EF$125,$P$2,$P$2)),ROWS($M$131:AM145),COLUMNS($M$131:AM145)),0)</f>
        <v>2.0539447190342315E-9</v>
      </c>
      <c r="AN145">
        <f t="array" ref="AN145">IF(AND(ROWS($M$131:AN145)&lt;=$P$2,COLUMNS($M$131:AN145)&lt;=$P$2),INDEX(MINVERSE($M$6:INDEX($M$6:$EF$125,$P$2,$P$2)),ROWS($M$131:AN145),COLUMNS($M$131:AN145)),0)</f>
        <v>8.4217159875655676E-9</v>
      </c>
      <c r="AO145">
        <f t="array" ref="AO145">IF(AND(ROWS($M$131:AO145)&lt;=$P$2,COLUMNS($M$131:AO145)&lt;=$P$2),INDEX(MINVERSE($M$6:INDEX($M$6:$EF$125,$P$2,$P$2)),ROWS($M$131:AO145),COLUMNS($M$131:AO145)),0)</f>
        <v>1.0212472095647398E-8</v>
      </c>
      <c r="AP145">
        <f t="array" ref="AP145">IF(AND(ROWS($M$131:AP145)&lt;=$P$2,COLUMNS($M$131:AP145)&lt;=$P$2),INDEX(MINVERSE($M$6:INDEX($M$6:$EF$125,$P$2,$P$2)),ROWS($M$131:AP145),COLUMNS($M$131:AP145)),0)</f>
        <v>8.9551948497749703E-9</v>
      </c>
      <c r="AQ145">
        <f t="array" ref="AQ145">IF(AND(ROWS($M$131:AQ145)&lt;=$P$2,COLUMNS($M$131:AQ145)&lt;=$P$2),INDEX(MINVERSE($M$6:INDEX($M$6:$EF$125,$P$2,$P$2)),ROWS($M$131:AQ145),COLUMNS($M$131:AQ145)),0)</f>
        <v>6.21945942975415E-9</v>
      </c>
      <c r="AR145">
        <f t="array" ref="AR145">IF(AND(ROWS($M$131:AR145)&lt;=$P$2,COLUMNS($M$131:AR145)&lt;=$P$2),INDEX(MINVERSE($M$6:INDEX($M$6:$EF$125,$P$2,$P$2)),ROWS($M$131:AR145),COLUMNS($M$131:AR145)),0)</f>
        <v>3.2327043025791247E-9</v>
      </c>
      <c r="AS145">
        <f t="array" ref="AS145">IF(AND(ROWS($M$131:AS145)&lt;=$P$2,COLUMNS($M$131:AS145)&lt;=$P$2),INDEX(MINVERSE($M$6:INDEX($M$6:$EF$125,$P$2,$P$2)),ROWS($M$131:AS145),COLUMNS($M$131:AS145)),0)</f>
        <v>7.4880614850577405E-10</v>
      </c>
      <c r="AT145">
        <f t="array" ref="AT145">IF(AND(ROWS($M$131:AT145)&lt;=$P$2,COLUMNS($M$131:AT145)&lt;=$P$2),INDEX(MINVERSE($M$6:INDEX($M$6:$EF$125,$P$2,$P$2)),ROWS($M$131:AT145),COLUMNS($M$131:AT145)),0)</f>
        <v>-9.1272115994569758E-10</v>
      </c>
      <c r="AU145">
        <f t="array" ref="AU145">IF(AND(ROWS($M$131:AU145)&lt;=$P$2,COLUMNS($M$131:AU145)&lt;=$P$2),INDEX(MINVERSE($M$6:INDEX($M$6:$EF$125,$P$2,$P$2)),ROWS($M$131:AU145),COLUMNS($M$131:AU145)),0)</f>
        <v>-1.7405698213662149E-9</v>
      </c>
      <c r="AV145">
        <f t="array" ref="AV145">IF(AND(ROWS($M$131:AV145)&lt;=$P$2,COLUMNS($M$131:AV145)&lt;=$P$2),INDEX(MINVERSE($M$6:INDEX($M$6:$EF$125,$P$2,$P$2)),ROWS($M$131:AV145),COLUMNS($M$131:AV145)),0)</f>
        <v>-1.8856037000900499E-9</v>
      </c>
      <c r="AW145">
        <f t="array" ref="AW145">IF(AND(ROWS($M$131:AW145)&lt;=$P$2,COLUMNS($M$131:AW145)&lt;=$P$2),INDEX(MINVERSE($M$6:INDEX($M$6:$EF$125,$P$2,$P$2)),ROWS($M$131:AW145),COLUMNS($M$131:AW145)),0)</f>
        <v>-1.5386635650100744E-9</v>
      </c>
      <c r="AX145">
        <f t="array" ref="AX145">IF(AND(ROWS($M$131:AX145)&lt;=$P$2,COLUMNS($M$131:AX145)&lt;=$P$2),INDEX(MINVERSE($M$6:INDEX($M$6:$EF$125,$P$2,$P$2)),ROWS($M$131:AX145),COLUMNS($M$131:AX145)),0)</f>
        <v>-8.5315733610441443E-10</v>
      </c>
      <c r="AY145">
        <f t="array" ref="AY145">IF(AND(ROWS($M$131:AY145)&lt;=$P$2,COLUMNS($M$131:AY145)&lt;=$P$2),INDEX(MINVERSE($M$6:INDEX($M$6:$EF$125,$P$2,$P$2)),ROWS($M$131:AY145),COLUMNS($M$131:AY145)),0)</f>
        <v>8.4557150111402216E-11</v>
      </c>
      <c r="AZ145">
        <f t="array" ref="AZ145">IF(AND(ROWS($M$131:AZ145)&lt;=$P$2,COLUMNS($M$131:AZ145)&lt;=$P$2),INDEX(MINVERSE($M$6:INDEX($M$6:$EF$125,$P$2,$P$2)),ROWS($M$131:AZ145),COLUMNS($M$131:AZ145)),0)</f>
        <v>1.2463859066037844E-9</v>
      </c>
      <c r="BA145">
        <f t="array" ref="BA145">IF(AND(ROWS($M$131:BA145)&lt;=$P$2,COLUMNS($M$131:BA145)&lt;=$P$2),INDEX(MINVERSE($M$6:INDEX($M$6:$EF$125,$P$2,$P$2)),ROWS($M$131:BA145),COLUMNS($M$131:BA145)),0)</f>
        <v>0</v>
      </c>
      <c r="BB145">
        <f t="array" ref="BB145">IF(AND(ROWS($M$131:BB145)&lt;=$P$2,COLUMNS($M$131:BB145)&lt;=$P$2),INDEX(MINVERSE($M$6:INDEX($M$6:$EF$125,$P$2,$P$2)),ROWS($M$131:BB145),COLUMNS($M$131:BB145)),0)</f>
        <v>0</v>
      </c>
      <c r="BC145">
        <f t="array" ref="BC145">IF(AND(ROWS($M$131:BC145)&lt;=$P$2,COLUMNS($M$131:BC145)&lt;=$P$2),INDEX(MINVERSE($M$6:INDEX($M$6:$EF$125,$P$2,$P$2)),ROWS($M$131:BC145),COLUMNS($M$131:BC145)),0)</f>
        <v>0</v>
      </c>
      <c r="BD145">
        <f t="array" ref="BD145">IF(AND(ROWS($M$131:BD145)&lt;=$P$2,COLUMNS($M$131:BD145)&lt;=$P$2),INDEX(MINVERSE($M$6:INDEX($M$6:$EF$125,$P$2,$P$2)),ROWS($M$131:BD145),COLUMNS($M$131:BD145)),0)</f>
        <v>0</v>
      </c>
      <c r="BE145">
        <f t="array" ref="BE145">IF(AND(ROWS($M$131:BE145)&lt;=$P$2,COLUMNS($M$131:BE145)&lt;=$P$2),INDEX(MINVERSE($M$6:INDEX($M$6:$EF$125,$P$2,$P$2)),ROWS($M$131:BE145),COLUMNS($M$131:BE145)),0)</f>
        <v>0</v>
      </c>
      <c r="BF145">
        <f t="array" ref="BF145">IF(AND(ROWS($M$131:BF145)&lt;=$P$2,COLUMNS($M$131:BF145)&lt;=$P$2),INDEX(MINVERSE($M$6:INDEX($M$6:$EF$125,$P$2,$P$2)),ROWS($M$131:BF145),COLUMNS($M$131:BF145)),0)</f>
        <v>0</v>
      </c>
      <c r="BG145">
        <f t="array" ref="BG145">IF(AND(ROWS($M$131:BG145)&lt;=$P$2,COLUMNS($M$131:BG145)&lt;=$P$2),INDEX(MINVERSE($M$6:INDEX($M$6:$EF$125,$P$2,$P$2)),ROWS($M$131:BG145),COLUMNS($M$131:BG145)),0)</f>
        <v>0</v>
      </c>
      <c r="BH145">
        <f t="array" ref="BH145">IF(AND(ROWS($M$131:BH145)&lt;=$P$2,COLUMNS($M$131:BH145)&lt;=$P$2),INDEX(MINVERSE($M$6:INDEX($M$6:$EF$125,$P$2,$P$2)),ROWS($M$131:BH145),COLUMNS($M$131:BH145)),0)</f>
        <v>0</v>
      </c>
      <c r="BI145">
        <f t="array" ref="BI145">IF(AND(ROWS($M$131:BI145)&lt;=$P$2,COLUMNS($M$131:BI145)&lt;=$P$2),INDEX(MINVERSE($M$6:INDEX($M$6:$EF$125,$P$2,$P$2)),ROWS($M$131:BI145),COLUMNS($M$131:BI145)),0)</f>
        <v>0</v>
      </c>
      <c r="BJ145">
        <f t="array" ref="BJ145">IF(AND(ROWS($M$131:BJ145)&lt;=$P$2,COLUMNS($M$131:BJ145)&lt;=$P$2),INDEX(MINVERSE($M$6:INDEX($M$6:$EF$125,$P$2,$P$2)),ROWS($M$131:BJ145),COLUMNS($M$131:BJ145)),0)</f>
        <v>0</v>
      </c>
      <c r="BK145">
        <f t="array" ref="BK145">IF(AND(ROWS($M$131:BK145)&lt;=$P$2,COLUMNS($M$131:BK145)&lt;=$P$2),INDEX(MINVERSE($M$6:INDEX($M$6:$EF$125,$P$2,$P$2)),ROWS($M$131:BK145),COLUMNS($M$131:BK145)),0)</f>
        <v>0</v>
      </c>
      <c r="BL145">
        <f t="array" ref="BL145">IF(AND(ROWS($M$131:BL145)&lt;=$P$2,COLUMNS($M$131:BL145)&lt;=$P$2),INDEX(MINVERSE($M$6:INDEX($M$6:$EF$125,$P$2,$P$2)),ROWS($M$131:BL145),COLUMNS($M$131:BL145)),0)</f>
        <v>0</v>
      </c>
      <c r="BM145">
        <f t="array" ref="BM145">IF(AND(ROWS($M$131:BM145)&lt;=$P$2,COLUMNS($M$131:BM145)&lt;=$P$2),INDEX(MINVERSE($M$6:INDEX($M$6:$EF$125,$P$2,$P$2)),ROWS($M$131:BM145),COLUMNS($M$131:BM145)),0)</f>
        <v>0</v>
      </c>
      <c r="BN145">
        <f t="array" ref="BN145">IF(AND(ROWS($M$131:BN145)&lt;=$P$2,COLUMNS($M$131:BN145)&lt;=$P$2),INDEX(MINVERSE($M$6:INDEX($M$6:$EF$125,$P$2,$P$2)),ROWS($M$131:BN145),COLUMNS($M$131:BN145)),0)</f>
        <v>0</v>
      </c>
      <c r="BO145">
        <f t="array" ref="BO145">IF(AND(ROWS($M$131:BO145)&lt;=$P$2,COLUMNS($M$131:BO145)&lt;=$P$2),INDEX(MINVERSE($M$6:INDEX($M$6:$EF$125,$P$2,$P$2)),ROWS($M$131:BO145),COLUMNS($M$131:BO145)),0)</f>
        <v>0</v>
      </c>
      <c r="BP145">
        <f t="array" ref="BP145">IF(AND(ROWS($M$131:BP145)&lt;=$P$2,COLUMNS($M$131:BP145)&lt;=$P$2),INDEX(MINVERSE($M$6:INDEX($M$6:$EF$125,$P$2,$P$2)),ROWS($M$131:BP145),COLUMNS($M$131:BP145)),0)</f>
        <v>0</v>
      </c>
      <c r="BQ145">
        <f t="array" ref="BQ145">IF(AND(ROWS($M$131:BQ145)&lt;=$P$2,COLUMNS($M$131:BQ145)&lt;=$P$2),INDEX(MINVERSE($M$6:INDEX($M$6:$EF$125,$P$2,$P$2)),ROWS($M$131:BQ145),COLUMNS($M$131:BQ145)),0)</f>
        <v>0</v>
      </c>
      <c r="BR145">
        <f t="array" ref="BR145">IF(AND(ROWS($M$131:BR145)&lt;=$P$2,COLUMNS($M$131:BR145)&lt;=$P$2),INDEX(MINVERSE($M$6:INDEX($M$6:$EF$125,$P$2,$P$2)),ROWS($M$131:BR145),COLUMNS($M$131:BR145)),0)</f>
        <v>0</v>
      </c>
      <c r="BS145">
        <f t="array" ref="BS145">IF(AND(ROWS($M$131:BS145)&lt;=$P$2,COLUMNS($M$131:BS145)&lt;=$P$2),INDEX(MINVERSE($M$6:INDEX($M$6:$EF$125,$P$2,$P$2)),ROWS($M$131:BS145),COLUMNS($M$131:BS145)),0)</f>
        <v>0</v>
      </c>
      <c r="BT145">
        <f t="array" ref="BT145">IF(AND(ROWS($M$131:BT145)&lt;=$P$2,COLUMNS($M$131:BT145)&lt;=$P$2),INDEX(MINVERSE($M$6:INDEX($M$6:$EF$125,$P$2,$P$2)),ROWS($M$131:BT145),COLUMNS($M$131:BT145)),0)</f>
        <v>0</v>
      </c>
      <c r="BU145">
        <f t="array" ref="BU145">IF(AND(ROWS($M$131:BU145)&lt;=$P$2,COLUMNS($M$131:BU145)&lt;=$P$2),INDEX(MINVERSE($M$6:INDEX($M$6:$EF$125,$P$2,$P$2)),ROWS($M$131:BU145),COLUMNS($M$131:BU145)),0)</f>
        <v>0</v>
      </c>
      <c r="BV145">
        <f t="array" ref="BV145">IF(AND(ROWS($M$131:BV145)&lt;=$P$2,COLUMNS($M$131:BV145)&lt;=$P$2),INDEX(MINVERSE($M$6:INDEX($M$6:$EF$125,$P$2,$P$2)),ROWS($M$131:BV145),COLUMNS($M$131:BV145)),0)</f>
        <v>0</v>
      </c>
      <c r="BW145">
        <f t="array" ref="BW145">IF(AND(ROWS($M$131:BW145)&lt;=$P$2,COLUMNS($M$131:BW145)&lt;=$P$2),INDEX(MINVERSE($M$6:INDEX($M$6:$EF$125,$P$2,$P$2)),ROWS($M$131:BW145),COLUMNS($M$131:BW145)),0)</f>
        <v>0</v>
      </c>
      <c r="BX145">
        <f t="array" ref="BX145">IF(AND(ROWS($M$131:BX145)&lt;=$P$2,COLUMNS($M$131:BX145)&lt;=$P$2),INDEX(MINVERSE($M$6:INDEX($M$6:$EF$125,$P$2,$P$2)),ROWS($M$131:BX145),COLUMNS($M$131:BX145)),0)</f>
        <v>0</v>
      </c>
      <c r="BY145">
        <f t="array" ref="BY145">IF(AND(ROWS($M$131:BY145)&lt;=$P$2,COLUMNS($M$131:BY145)&lt;=$P$2),INDEX(MINVERSE($M$6:INDEX($M$6:$EF$125,$P$2,$P$2)),ROWS($M$131:BY145),COLUMNS($M$131:BY145)),0)</f>
        <v>0</v>
      </c>
      <c r="BZ145">
        <f t="array" ref="BZ145">IF(AND(ROWS($M$131:BZ145)&lt;=$P$2,COLUMNS($M$131:BZ145)&lt;=$P$2),INDEX(MINVERSE($M$6:INDEX($M$6:$EF$125,$P$2,$P$2)),ROWS($M$131:BZ145),COLUMNS($M$131:BZ145)),0)</f>
        <v>0</v>
      </c>
      <c r="CA145">
        <f t="array" ref="CA145">IF(AND(ROWS($M$131:CA145)&lt;=$P$2,COLUMNS($M$131:CA145)&lt;=$P$2),INDEX(MINVERSE($M$6:INDEX($M$6:$EF$125,$P$2,$P$2)),ROWS($M$131:CA145),COLUMNS($M$131:CA145)),0)</f>
        <v>0</v>
      </c>
      <c r="CB145">
        <f t="array" ref="CB145">IF(AND(ROWS($M$131:CB145)&lt;=$P$2,COLUMNS($M$131:CB145)&lt;=$P$2),INDEX(MINVERSE($M$6:INDEX($M$6:$EF$125,$P$2,$P$2)),ROWS($M$131:CB145),COLUMNS($M$131:CB145)),0)</f>
        <v>0</v>
      </c>
      <c r="CC145">
        <f t="array" ref="CC145">IF(AND(ROWS($M$131:CC145)&lt;=$P$2,COLUMNS($M$131:CC145)&lt;=$P$2),INDEX(MINVERSE($M$6:INDEX($M$6:$EF$125,$P$2,$P$2)),ROWS($M$131:CC145),COLUMNS($M$131:CC145)),0)</f>
        <v>0</v>
      </c>
      <c r="CD145">
        <f t="array" ref="CD145">IF(AND(ROWS($M$131:CD145)&lt;=$P$2,COLUMNS($M$131:CD145)&lt;=$P$2),INDEX(MINVERSE($M$6:INDEX($M$6:$EF$125,$P$2,$P$2)),ROWS($M$131:CD145),COLUMNS($M$131:CD145)),0)</f>
        <v>0</v>
      </c>
      <c r="CE145">
        <f t="array" ref="CE145">IF(AND(ROWS($M$131:CE145)&lt;=$P$2,COLUMNS($M$131:CE145)&lt;=$P$2),INDEX(MINVERSE($M$6:INDEX($M$6:$EF$125,$P$2,$P$2)),ROWS($M$131:CE145),COLUMNS($M$131:CE145)),0)</f>
        <v>0</v>
      </c>
      <c r="CF145">
        <f t="array" ref="CF145">IF(AND(ROWS($M$131:CF145)&lt;=$P$2,COLUMNS($M$131:CF145)&lt;=$P$2),INDEX(MINVERSE($M$6:INDEX($M$6:$EF$125,$P$2,$P$2)),ROWS($M$131:CF145),COLUMNS($M$131:CF145)),0)</f>
        <v>0</v>
      </c>
      <c r="CG145">
        <f t="array" ref="CG145">IF(AND(ROWS($M$131:CG145)&lt;=$P$2,COLUMNS($M$131:CG145)&lt;=$P$2),INDEX(MINVERSE($M$6:INDEX($M$6:$EF$125,$P$2,$P$2)),ROWS($M$131:CG145),COLUMNS($M$131:CG145)),0)</f>
        <v>0</v>
      </c>
      <c r="CH145">
        <f t="array" ref="CH145">IF(AND(ROWS($M$131:CH145)&lt;=$P$2,COLUMNS($M$131:CH145)&lt;=$P$2),INDEX(MINVERSE($M$6:INDEX($M$6:$EF$125,$P$2,$P$2)),ROWS($M$131:CH145),COLUMNS($M$131:CH145)),0)</f>
        <v>0</v>
      </c>
      <c r="CI145">
        <f t="array" ref="CI145">IF(AND(ROWS($M$131:CI145)&lt;=$P$2,COLUMNS($M$131:CI145)&lt;=$P$2),INDEX(MINVERSE($M$6:INDEX($M$6:$EF$125,$P$2,$P$2)),ROWS($M$131:CI145),COLUMNS($M$131:CI145)),0)</f>
        <v>0</v>
      </c>
      <c r="CJ145">
        <f t="array" ref="CJ145">IF(AND(ROWS($M$131:CJ145)&lt;=$P$2,COLUMNS($M$131:CJ145)&lt;=$P$2),INDEX(MINVERSE($M$6:INDEX($M$6:$EF$125,$P$2,$P$2)),ROWS($M$131:CJ145),COLUMNS($M$131:CJ145)),0)</f>
        <v>0</v>
      </c>
      <c r="CK145">
        <f t="array" ref="CK145">IF(AND(ROWS($M$131:CK145)&lt;=$P$2,COLUMNS($M$131:CK145)&lt;=$P$2),INDEX(MINVERSE($M$6:INDEX($M$6:$EF$125,$P$2,$P$2)),ROWS($M$131:CK145),COLUMNS($M$131:CK145)),0)</f>
        <v>0</v>
      </c>
      <c r="CL145">
        <f t="array" ref="CL145">IF(AND(ROWS($M$131:CL145)&lt;=$P$2,COLUMNS($M$131:CL145)&lt;=$P$2),INDEX(MINVERSE($M$6:INDEX($M$6:$EF$125,$P$2,$P$2)),ROWS($M$131:CL145),COLUMNS($M$131:CL145)),0)</f>
        <v>0</v>
      </c>
      <c r="CM145">
        <f t="array" ref="CM145">IF(AND(ROWS($M$131:CM145)&lt;=$P$2,COLUMNS($M$131:CM145)&lt;=$P$2),INDEX(MINVERSE($M$6:INDEX($M$6:$EF$125,$P$2,$P$2)),ROWS($M$131:CM145),COLUMNS($M$131:CM145)),0)</f>
        <v>0</v>
      </c>
      <c r="CN145">
        <f t="array" ref="CN145">IF(AND(ROWS($M$131:CN145)&lt;=$P$2,COLUMNS($M$131:CN145)&lt;=$P$2),INDEX(MINVERSE($M$6:INDEX($M$6:$EF$125,$P$2,$P$2)),ROWS($M$131:CN145),COLUMNS($M$131:CN145)),0)</f>
        <v>0</v>
      </c>
      <c r="CO145">
        <f t="array" ref="CO145">IF(AND(ROWS($M$131:CO145)&lt;=$P$2,COLUMNS($M$131:CO145)&lt;=$P$2),INDEX(MINVERSE($M$6:INDEX($M$6:$EF$125,$P$2,$P$2)),ROWS($M$131:CO145),COLUMNS($M$131:CO145)),0)</f>
        <v>0</v>
      </c>
      <c r="CP145">
        <f t="array" ref="CP145">IF(AND(ROWS($M$131:CP145)&lt;=$P$2,COLUMNS($M$131:CP145)&lt;=$P$2),INDEX(MINVERSE($M$6:INDEX($M$6:$EF$125,$P$2,$P$2)),ROWS($M$131:CP145),COLUMNS($M$131:CP145)),0)</f>
        <v>0</v>
      </c>
      <c r="CQ145">
        <f t="array" ref="CQ145">IF(AND(ROWS($M$131:CQ145)&lt;=$P$2,COLUMNS($M$131:CQ145)&lt;=$P$2),INDEX(MINVERSE($M$6:INDEX($M$6:$EF$125,$P$2,$P$2)),ROWS($M$131:CQ145),COLUMNS($M$131:CQ145)),0)</f>
        <v>0</v>
      </c>
      <c r="CR145">
        <f t="array" ref="CR145">IF(AND(ROWS($M$131:CR145)&lt;=$P$2,COLUMNS($M$131:CR145)&lt;=$P$2),INDEX(MINVERSE($M$6:INDEX($M$6:$EF$125,$P$2,$P$2)),ROWS($M$131:CR145),COLUMNS($M$131:CR145)),0)</f>
        <v>0</v>
      </c>
      <c r="CS145">
        <f t="array" ref="CS145">IF(AND(ROWS($M$131:CS145)&lt;=$P$2,COLUMNS($M$131:CS145)&lt;=$P$2),INDEX(MINVERSE($M$6:INDEX($M$6:$EF$125,$P$2,$P$2)),ROWS($M$131:CS145),COLUMNS($M$131:CS145)),0)</f>
        <v>0</v>
      </c>
      <c r="CT145">
        <f t="array" ref="CT145">IF(AND(ROWS($M$131:CT145)&lt;=$P$2,COLUMNS($M$131:CT145)&lt;=$P$2),INDEX(MINVERSE($M$6:INDEX($M$6:$EF$125,$P$2,$P$2)),ROWS($M$131:CT145),COLUMNS($M$131:CT145)),0)</f>
        <v>0</v>
      </c>
      <c r="CU145">
        <f t="array" ref="CU145">IF(AND(ROWS($M$131:CU145)&lt;=$P$2,COLUMNS($M$131:CU145)&lt;=$P$2),INDEX(MINVERSE($M$6:INDEX($M$6:$EF$125,$P$2,$P$2)),ROWS($M$131:CU145),COLUMNS($M$131:CU145)),0)</f>
        <v>0</v>
      </c>
      <c r="CV145">
        <f t="array" ref="CV145">IF(AND(ROWS($M$131:CV145)&lt;=$P$2,COLUMNS($M$131:CV145)&lt;=$P$2),INDEX(MINVERSE($M$6:INDEX($M$6:$EF$125,$P$2,$P$2)),ROWS($M$131:CV145),COLUMNS($M$131:CV145)),0)</f>
        <v>0</v>
      </c>
      <c r="CW145">
        <f t="array" ref="CW145">IF(AND(ROWS($M$131:CW145)&lt;=$P$2,COLUMNS($M$131:CW145)&lt;=$P$2),INDEX(MINVERSE($M$6:INDEX($M$6:$EF$125,$P$2,$P$2)),ROWS($M$131:CW145),COLUMNS($M$131:CW145)),0)</f>
        <v>0</v>
      </c>
      <c r="CX145">
        <f t="array" ref="CX145">IF(AND(ROWS($M$131:CX145)&lt;=$P$2,COLUMNS($M$131:CX145)&lt;=$P$2),INDEX(MINVERSE($M$6:INDEX($M$6:$EF$125,$P$2,$P$2)),ROWS($M$131:CX145),COLUMNS($M$131:CX145)),0)</f>
        <v>0</v>
      </c>
      <c r="CY145">
        <f t="array" ref="CY145">IF(AND(ROWS($M$131:CY145)&lt;=$P$2,COLUMNS($M$131:CY145)&lt;=$P$2),INDEX(MINVERSE($M$6:INDEX($M$6:$EF$125,$P$2,$P$2)),ROWS($M$131:CY145),COLUMNS($M$131:CY145)),0)</f>
        <v>0</v>
      </c>
      <c r="CZ145">
        <f t="array" ref="CZ145">IF(AND(ROWS($M$131:CZ145)&lt;=$P$2,COLUMNS($M$131:CZ145)&lt;=$P$2),INDEX(MINVERSE($M$6:INDEX($M$6:$EF$125,$P$2,$P$2)),ROWS($M$131:CZ145),COLUMNS($M$131:CZ145)),0)</f>
        <v>0</v>
      </c>
      <c r="DA145">
        <f t="array" ref="DA145">IF(AND(ROWS($M$131:DA145)&lt;=$P$2,COLUMNS($M$131:DA145)&lt;=$P$2),INDEX(MINVERSE($M$6:INDEX($M$6:$EF$125,$P$2,$P$2)),ROWS($M$131:DA145),COLUMNS($M$131:DA145)),0)</f>
        <v>0</v>
      </c>
      <c r="DB145">
        <f t="array" ref="DB145">IF(AND(ROWS($M$131:DB145)&lt;=$P$2,COLUMNS($M$131:DB145)&lt;=$P$2),INDEX(MINVERSE($M$6:INDEX($M$6:$EF$125,$P$2,$P$2)),ROWS($M$131:DB145),COLUMNS($M$131:DB145)),0)</f>
        <v>0</v>
      </c>
      <c r="DC145">
        <f t="array" ref="DC145">IF(AND(ROWS($M$131:DC145)&lt;=$P$2,COLUMNS($M$131:DC145)&lt;=$P$2),INDEX(MINVERSE($M$6:INDEX($M$6:$EF$125,$P$2,$P$2)),ROWS($M$131:DC145),COLUMNS($M$131:DC145)),0)</f>
        <v>0</v>
      </c>
      <c r="DD145">
        <f t="array" ref="DD145">IF(AND(ROWS($M$131:DD145)&lt;=$P$2,COLUMNS($M$131:DD145)&lt;=$P$2),INDEX(MINVERSE($M$6:INDEX($M$6:$EF$125,$P$2,$P$2)),ROWS($M$131:DD145),COLUMNS($M$131:DD145)),0)</f>
        <v>0</v>
      </c>
      <c r="DE145">
        <f t="array" ref="DE145">IF(AND(ROWS($M$131:DE145)&lt;=$P$2,COLUMNS($M$131:DE145)&lt;=$P$2),INDEX(MINVERSE($M$6:INDEX($M$6:$EF$125,$P$2,$P$2)),ROWS($M$131:DE145),COLUMNS($M$131:DE145)),0)</f>
        <v>0</v>
      </c>
      <c r="DF145">
        <f t="array" ref="DF145">IF(AND(ROWS($M$131:DF145)&lt;=$P$2,COLUMNS($M$131:DF145)&lt;=$P$2),INDEX(MINVERSE($M$6:INDEX($M$6:$EF$125,$P$2,$P$2)),ROWS($M$131:DF145),COLUMNS($M$131:DF145)),0)</f>
        <v>0</v>
      </c>
      <c r="DG145">
        <f t="array" ref="DG145">IF(AND(ROWS($M$131:DG145)&lt;=$P$2,COLUMNS($M$131:DG145)&lt;=$P$2),INDEX(MINVERSE($M$6:INDEX($M$6:$EF$125,$P$2,$P$2)),ROWS($M$131:DG145),COLUMNS($M$131:DG145)),0)</f>
        <v>0</v>
      </c>
      <c r="DH145">
        <f t="array" ref="DH145">IF(AND(ROWS($M$131:DH145)&lt;=$P$2,COLUMNS($M$131:DH145)&lt;=$P$2),INDEX(MINVERSE($M$6:INDEX($M$6:$EF$125,$P$2,$P$2)),ROWS($M$131:DH145),COLUMNS($M$131:DH145)),0)</f>
        <v>0</v>
      </c>
      <c r="DI145">
        <f t="array" ref="DI145">IF(AND(ROWS($M$131:DI145)&lt;=$P$2,COLUMNS($M$131:DI145)&lt;=$P$2),INDEX(MINVERSE($M$6:INDEX($M$6:$EF$125,$P$2,$P$2)),ROWS($M$131:DI145),COLUMNS($M$131:DI145)),0)</f>
        <v>0</v>
      </c>
      <c r="DJ145">
        <f t="array" ref="DJ145">IF(AND(ROWS($M$131:DJ145)&lt;=$P$2,COLUMNS($M$131:DJ145)&lt;=$P$2),INDEX(MINVERSE($M$6:INDEX($M$6:$EF$125,$P$2,$P$2)),ROWS($M$131:DJ145),COLUMNS($M$131:DJ145)),0)</f>
        <v>0</v>
      </c>
      <c r="DK145">
        <f t="array" ref="DK145">IF(AND(ROWS($M$131:DK145)&lt;=$P$2,COLUMNS($M$131:DK145)&lt;=$P$2),INDEX(MINVERSE($M$6:INDEX($M$6:$EF$125,$P$2,$P$2)),ROWS($M$131:DK145),COLUMNS($M$131:DK145)),0)</f>
        <v>0</v>
      </c>
      <c r="DL145">
        <f t="array" ref="DL145">IF(AND(ROWS($M$131:DL145)&lt;=$P$2,COLUMNS($M$131:DL145)&lt;=$P$2),INDEX(MINVERSE($M$6:INDEX($M$6:$EF$125,$P$2,$P$2)),ROWS($M$131:DL145),COLUMNS($M$131:DL145)),0)</f>
        <v>0</v>
      </c>
      <c r="DM145">
        <f t="array" ref="DM145">IF(AND(ROWS($M$131:DM145)&lt;=$P$2,COLUMNS($M$131:DM145)&lt;=$P$2),INDEX(MINVERSE($M$6:INDEX($M$6:$EF$125,$P$2,$P$2)),ROWS($M$131:DM145),COLUMNS($M$131:DM145)),0)</f>
        <v>0</v>
      </c>
      <c r="DN145">
        <f t="array" ref="DN145">IF(AND(ROWS($M$131:DN145)&lt;=$P$2,COLUMNS($M$131:DN145)&lt;=$P$2),INDEX(MINVERSE($M$6:INDEX($M$6:$EF$125,$P$2,$P$2)),ROWS($M$131:DN145),COLUMNS($M$131:DN145)),0)</f>
        <v>0</v>
      </c>
      <c r="DO145">
        <f t="array" ref="DO145">IF(AND(ROWS($M$131:DO145)&lt;=$P$2,COLUMNS($M$131:DO145)&lt;=$P$2),INDEX(MINVERSE($M$6:INDEX($M$6:$EF$125,$P$2,$P$2)),ROWS($M$131:DO145),COLUMNS($M$131:DO145)),0)</f>
        <v>0</v>
      </c>
      <c r="DP145">
        <f t="array" ref="DP145">IF(AND(ROWS($M$131:DP145)&lt;=$P$2,COLUMNS($M$131:DP145)&lt;=$P$2),INDEX(MINVERSE($M$6:INDEX($M$6:$EF$125,$P$2,$P$2)),ROWS($M$131:DP145),COLUMNS($M$131:DP145)),0)</f>
        <v>0</v>
      </c>
      <c r="DQ145">
        <f t="array" ref="DQ145">IF(AND(ROWS($M$131:DQ145)&lt;=$P$2,COLUMNS($M$131:DQ145)&lt;=$P$2),INDEX(MINVERSE($M$6:INDEX($M$6:$EF$125,$P$2,$P$2)),ROWS($M$131:DQ145),COLUMNS($M$131:DQ145)),0)</f>
        <v>0</v>
      </c>
      <c r="DR145">
        <f t="array" ref="DR145">IF(AND(ROWS($M$131:DR145)&lt;=$P$2,COLUMNS($M$131:DR145)&lt;=$P$2),INDEX(MINVERSE($M$6:INDEX($M$6:$EF$125,$P$2,$P$2)),ROWS($M$131:DR145),COLUMNS($M$131:DR145)),0)</f>
        <v>0</v>
      </c>
      <c r="DS145">
        <f t="array" ref="DS145">IF(AND(ROWS($M$131:DS145)&lt;=$P$2,COLUMNS($M$131:DS145)&lt;=$P$2),INDEX(MINVERSE($M$6:INDEX($M$6:$EF$125,$P$2,$P$2)),ROWS($M$131:DS145),COLUMNS($M$131:DS145)),0)</f>
        <v>0</v>
      </c>
      <c r="DT145">
        <f t="array" ref="DT145">IF(AND(ROWS($M$131:DT145)&lt;=$P$2,COLUMNS($M$131:DT145)&lt;=$P$2),INDEX(MINVERSE($M$6:INDEX($M$6:$EF$125,$P$2,$P$2)),ROWS($M$131:DT145),COLUMNS($M$131:DT145)),0)</f>
        <v>0</v>
      </c>
      <c r="DU145">
        <f t="array" ref="DU145">IF(AND(ROWS($M$131:DU145)&lt;=$P$2,COLUMNS($M$131:DU145)&lt;=$P$2),INDEX(MINVERSE($M$6:INDEX($M$6:$EF$125,$P$2,$P$2)),ROWS($M$131:DU145),COLUMNS($M$131:DU145)),0)</f>
        <v>0</v>
      </c>
      <c r="DV145">
        <f t="array" ref="DV145">IF(AND(ROWS($M$131:DV145)&lt;=$P$2,COLUMNS($M$131:DV145)&lt;=$P$2),INDEX(MINVERSE($M$6:INDEX($M$6:$EF$125,$P$2,$P$2)),ROWS($M$131:DV145),COLUMNS($M$131:DV145)),0)</f>
        <v>0</v>
      </c>
      <c r="DW145">
        <f t="array" ref="DW145">IF(AND(ROWS($M$131:DW145)&lt;=$P$2,COLUMNS($M$131:DW145)&lt;=$P$2),INDEX(MINVERSE($M$6:INDEX($M$6:$EF$125,$P$2,$P$2)),ROWS($M$131:DW145),COLUMNS($M$131:DW145)),0)</f>
        <v>0</v>
      </c>
      <c r="DX145">
        <f t="array" ref="DX145">IF(AND(ROWS($M$131:DX145)&lt;=$P$2,COLUMNS($M$131:DX145)&lt;=$P$2),INDEX(MINVERSE($M$6:INDEX($M$6:$EF$125,$P$2,$P$2)),ROWS($M$131:DX145),COLUMNS($M$131:DX145)),0)</f>
        <v>0</v>
      </c>
      <c r="DY145">
        <f t="array" ref="DY145">IF(AND(ROWS($M$131:DY145)&lt;=$P$2,COLUMNS($M$131:DY145)&lt;=$P$2),INDEX(MINVERSE($M$6:INDEX($M$6:$EF$125,$P$2,$P$2)),ROWS($M$131:DY145),COLUMNS($M$131:DY145)),0)</f>
        <v>0</v>
      </c>
      <c r="DZ145">
        <f t="array" ref="DZ145">IF(AND(ROWS($M$131:DZ145)&lt;=$P$2,COLUMNS($M$131:DZ145)&lt;=$P$2),INDEX(MINVERSE($M$6:INDEX($M$6:$EF$125,$P$2,$P$2)),ROWS($M$131:DZ145),COLUMNS($M$131:DZ145)),0)</f>
        <v>0</v>
      </c>
      <c r="EA145">
        <f t="array" ref="EA145">IF(AND(ROWS($M$131:EA145)&lt;=$P$2,COLUMNS($M$131:EA145)&lt;=$P$2),INDEX(MINVERSE($M$6:INDEX($M$6:$EF$125,$P$2,$P$2)),ROWS($M$131:EA145),COLUMNS($M$131:EA145)),0)</f>
        <v>0</v>
      </c>
      <c r="EB145">
        <f t="array" ref="EB145">IF(AND(ROWS($M$131:EB145)&lt;=$P$2,COLUMNS($M$131:EB145)&lt;=$P$2),INDEX(MINVERSE($M$6:INDEX($M$6:$EF$125,$P$2,$P$2)),ROWS($M$131:EB145),COLUMNS($M$131:EB145)),0)</f>
        <v>0</v>
      </c>
    </row>
    <row r="146" spans="12:132" ht="15">
      <c r="L146" s="10">
        <v>16</v>
      </c>
      <c r="M146">
        <f t="array" ref="M146">IF(AND(ROWS($M$131:M146)&lt;=$P$2,COLUMNS($M$131:M146)&lt;=$P$2),INDEX(MINVERSE($M$6:INDEX($M$6:$EF$125,$P$2,$P$2)),ROWS($M$131:M146),COLUMNS($M$131:M146)),0)</f>
        <v>3.4277014527629951E-9</v>
      </c>
      <c r="N146">
        <f t="array" ref="N146">IF(AND(ROWS($M$131:N146)&lt;=$P$2,COLUMNS($M$131:N146)&lt;=$P$2),INDEX(MINVERSE($M$6:INDEX($M$6:$EF$125,$P$2,$P$2)),ROWS($M$131:N146),COLUMNS($M$131:N146)),0)</f>
        <v>1.1692062647097455E-8</v>
      </c>
      <c r="O146">
        <f t="array" ref="O146">IF(AND(ROWS($M$131:O146)&lt;=$P$2,COLUMNS($M$131:O146)&lt;=$P$2),INDEX(MINVERSE($M$6:INDEX($M$6:$EF$125,$P$2,$P$2)),ROWS($M$131:O146),COLUMNS($M$131:O146)),0)</f>
        <v>1.2283034040990188E-8</v>
      </c>
      <c r="P146">
        <f t="array" ref="P146">IF(AND(ROWS($M$131:P146)&lt;=$P$2,COLUMNS($M$131:P146)&lt;=$P$2),INDEX(MINVERSE($M$6:INDEX($M$6:$EF$125,$P$2,$P$2)),ROWS($M$131:P146),COLUMNS($M$131:P146)),0)</f>
        <v>5.297791776136872E-9</v>
      </c>
      <c r="Q146">
        <f t="array" ref="Q146">IF(AND(ROWS($M$131:Q146)&lt;=$P$2,COLUMNS($M$131:Q146)&lt;=$P$2),INDEX(MINVERSE($M$6:INDEX($M$6:$EF$125,$P$2,$P$2)),ROWS($M$131:Q146),COLUMNS($M$131:Q146)),0)</f>
        <v>-8.6408117334244915E-9</v>
      </c>
      <c r="R146">
        <f t="array" ref="R146">IF(AND(ROWS($M$131:R146)&lt;=$P$2,COLUMNS($M$131:R146)&lt;=$P$2),INDEX(MINVERSE($M$6:INDEX($M$6:$EF$125,$P$2,$P$2)),ROWS($M$131:R146),COLUMNS($M$131:R146)),0)</f>
        <v>-2.760465108384874E-8</v>
      </c>
      <c r="S146">
        <f t="array" ref="S146">IF(AND(ROWS($M$131:S146)&lt;=$P$2,COLUMNS($M$131:S146)&lt;=$P$2),INDEX(MINVERSE($M$6:INDEX($M$6:$EF$125,$P$2,$P$2)),ROWS($M$131:S146),COLUMNS($M$131:S146)),0)</f>
        <v>-4.7430733302079399E-8</v>
      </c>
      <c r="T146">
        <f t="array" ref="T146">IF(AND(ROWS($M$131:T146)&lt;=$P$2,COLUMNS($M$131:T146)&lt;=$P$2),INDEX(MINVERSE($M$6:INDEX($M$6:$EF$125,$P$2,$P$2)),ROWS($M$131:T146),COLUMNS($M$131:T146)),0)</f>
        <v>-6.1032851705757768E-8</v>
      </c>
      <c r="U146">
        <f t="array" ref="U146">IF(AND(ROWS($M$131:U146)&lt;=$P$2,COLUMNS($M$131:U146)&lt;=$P$2),INDEX(MINVERSE($M$6:INDEX($M$6:$EF$125,$P$2,$P$2)),ROWS($M$131:U146),COLUMNS($M$131:U146)),0)</f>
        <v>-5.8465112696353181E-8</v>
      </c>
      <c r="V146">
        <f t="array" ref="V146">IF(AND(ROWS($M$131:V146)&lt;=$P$2,COLUMNS($M$131:V146)&lt;=$P$2),INDEX(MINVERSE($M$6:INDEX($M$6:$EF$125,$P$2,$P$2)),ROWS($M$131:V146),COLUMNS($M$131:V146)),0)</f>
        <v>-2.8268444109499875E-8</v>
      </c>
      <c r="W146">
        <f t="array" ref="W146">IF(AND(ROWS($M$131:W146)&lt;=$P$2,COLUMNS($M$131:W146)&lt;=$P$2),INDEX(MINVERSE($M$6:INDEX($M$6:$EF$125,$P$2,$P$2)),ROWS($M$131:W146),COLUMNS($M$131:W146)),0)</f>
        <v>3.9539154484734652E-8</v>
      </c>
      <c r="X146">
        <f t="array" ref="X146">IF(AND(ROWS($M$131:X146)&lt;=$P$2,COLUMNS($M$131:X146)&lt;=$P$2),INDEX(MINVERSE($M$6:INDEX($M$6:$EF$125,$P$2,$P$2)),ROWS($M$131:X146),COLUMNS($M$131:X146)),0)</f>
        <v>1.4889216659102153E-7</v>
      </c>
      <c r="Y146">
        <f t="array" ref="Y146">IF(AND(ROWS($M$131:Y146)&lt;=$P$2,COLUMNS($M$131:Y146)&lt;=$P$2),INDEX(MINVERSE($M$6:INDEX($M$6:$EF$125,$P$2,$P$2)),ROWS($M$131:Y146),COLUMNS($M$131:Y146)),0)</f>
        <v>2.9233074076626021E-7</v>
      </c>
      <c r="Z146">
        <f t="array" ref="Z146">IF(AND(ROWS($M$131:Z146)&lt;=$P$2,COLUMNS($M$131:Z146)&lt;=$P$2),INDEX(MINVERSE($M$6:INDEX($M$6:$EF$125,$P$2,$P$2)),ROWS($M$131:Z146),COLUMNS($M$131:Z146)),0)</f>
        <v>4.4676646134613593E-7</v>
      </c>
      <c r="AA146">
        <f t="array" ref="AA146">IF(AND(ROWS($M$131:AA146)&lt;=$P$2,COLUMNS($M$131:AA146)&lt;=$P$2),INDEX(MINVERSE($M$6:INDEX($M$6:$EF$125,$P$2,$P$2)),ROWS($M$131:AA146),COLUMNS($M$131:AA146)),0)</f>
        <v>5.7355753850115903E-7</v>
      </c>
      <c r="AB146">
        <f t="array" ref="AB146">IF(AND(ROWS($M$131:AB146)&lt;=$P$2,COLUMNS($M$131:AB146)&lt;=$P$2),INDEX(MINVERSE($M$6:INDEX($M$6:$EF$125,$P$2,$P$2)),ROWS($M$131:AB146),COLUMNS($M$131:AB146)),0)</f>
        <v>6.2736769250922766E-7</v>
      </c>
      <c r="AC146">
        <f t="array" ref="AC146">IF(AND(ROWS($M$131:AC146)&lt;=$P$2,COLUMNS($M$131:AC146)&lt;=$P$2),INDEX(MINVERSE($M$6:INDEX($M$6:$EF$125,$P$2,$P$2)),ROWS($M$131:AC146),COLUMNS($M$131:AC146)),0)</f>
        <v>5.7891949374023571E-7</v>
      </c>
      <c r="AD146">
        <f t="array" ref="AD146">IF(AND(ROWS($M$131:AD146)&lt;=$P$2,COLUMNS($M$131:AD146)&lt;=$P$2),INDEX(MINVERSE($M$6:INDEX($M$6:$EF$125,$P$2,$P$2)),ROWS($M$131:AD146),COLUMNS($M$131:AD146)),0)</f>
        <v>4.5595123967842696E-7</v>
      </c>
      <c r="AE146">
        <f t="array" ref="AE146">IF(AND(ROWS($M$131:AE146)&lt;=$P$2,COLUMNS($M$131:AE146)&lt;=$P$2),INDEX(MINVERSE($M$6:INDEX($M$6:$EF$125,$P$2,$P$2)),ROWS($M$131:AE146),COLUMNS($M$131:AE146)),0)</f>
        <v>3.0318301719202621E-7</v>
      </c>
      <c r="AF146">
        <f t="array" ref="AF146">IF(AND(ROWS($M$131:AF146)&lt;=$P$2,COLUMNS($M$131:AF146)&lt;=$P$2),INDEX(MINVERSE($M$6:INDEX($M$6:$EF$125,$P$2,$P$2)),ROWS($M$131:AF146),COLUMNS($M$131:AF146)),0)</f>
        <v>1.5964162587724758E-7</v>
      </c>
      <c r="AG146">
        <f t="array" ref="AG146">IF(AND(ROWS($M$131:AG146)&lt;=$P$2,COLUMNS($M$131:AG146)&lt;=$P$2),INDEX(MINVERSE($M$6:INDEX($M$6:$EF$125,$P$2,$P$2)),ROWS($M$131:AG146),COLUMNS($M$131:AG146)),0)</f>
        <v>4.9222976896665004E-8</v>
      </c>
      <c r="AH146">
        <f t="array" ref="AH146">IF(AND(ROWS($M$131:AH146)&lt;=$P$2,COLUMNS($M$131:AH146)&lt;=$P$2),INDEX(MINVERSE($M$6:INDEX($M$6:$EF$125,$P$2,$P$2)),ROWS($M$131:AH146),COLUMNS($M$131:AH146)),0)</f>
        <v>-1.9960340947116998E-8</v>
      </c>
      <c r="AI146">
        <f t="array" ref="AI146">IF(AND(ROWS($M$131:AI146)&lt;=$P$2,COLUMNS($M$131:AI146)&lt;=$P$2),INDEX(MINVERSE($M$6:INDEX($M$6:$EF$125,$P$2,$P$2)),ROWS($M$131:AI146),COLUMNS($M$131:AI146)),0)</f>
        <v>-5.1605068367784253E-8</v>
      </c>
      <c r="AJ146">
        <f t="array" ref="AJ146">IF(AND(ROWS($M$131:AJ146)&lt;=$P$2,COLUMNS($M$131:AJ146)&lt;=$P$2),INDEX(MINVERSE($M$6:INDEX($M$6:$EF$125,$P$2,$P$2)),ROWS($M$131:AJ146),COLUMNS($M$131:AJ146)),0)</f>
        <v>-5.579076419067479E-8</v>
      </c>
      <c r="AK146">
        <f t="array" ref="AK146">IF(AND(ROWS($M$131:AK146)&lt;=$P$2,COLUMNS($M$131:AK146)&lt;=$P$2),INDEX(MINVERSE($M$6:INDEX($M$6:$EF$125,$P$2,$P$2)),ROWS($M$131:AK146),COLUMNS($M$131:AK146)),0)</f>
        <v>-4.4158792208142126E-8</v>
      </c>
      <c r="AL146">
        <f t="array" ref="AL146">IF(AND(ROWS($M$131:AL146)&lt;=$P$2,COLUMNS($M$131:AL146)&lt;=$P$2),INDEX(MINVERSE($M$6:INDEX($M$6:$EF$125,$P$2,$P$2)),ROWS($M$131:AL146),COLUMNS($M$131:AL146)),0)</f>
        <v>-2.668590082871484E-8</v>
      </c>
      <c r="AM146">
        <f t="array" ref="AM146">IF(AND(ROWS($M$131:AM146)&lt;=$P$2,COLUMNS($M$131:AM146)&lt;=$P$2),INDEX(MINVERSE($M$6:INDEX($M$6:$EF$125,$P$2,$P$2)),ROWS($M$131:AM146),COLUMNS($M$131:AM146)),0)</f>
        <v>-1.0191031690512457E-8</v>
      </c>
      <c r="AN146">
        <f t="array" ref="AN146">IF(AND(ROWS($M$131:AN146)&lt;=$P$2,COLUMNS($M$131:AN146)&lt;=$P$2),INDEX(MINVERSE($M$6:INDEX($M$6:$EF$125,$P$2,$P$2)),ROWS($M$131:AN146),COLUMNS($M$131:AN146)),0)</f>
        <v>1.8017539801557141E-9</v>
      </c>
      <c r="AO146">
        <f t="array" ref="AO146">IF(AND(ROWS($M$131:AO146)&lt;=$P$2,COLUMNS($M$131:AO146)&lt;=$P$2),INDEX(MINVERSE($M$6:INDEX($M$6:$EF$125,$P$2,$P$2)),ROWS($M$131:AO146),COLUMNS($M$131:AO146)),0)</f>
        <v>8.3955261784778266E-9</v>
      </c>
      <c r="AP146">
        <f t="array" ref="AP146">IF(AND(ROWS($M$131:AP146)&lt;=$P$2,COLUMNS($M$131:AP146)&lt;=$P$2),INDEX(MINVERSE($M$6:INDEX($M$6:$EF$125,$P$2,$P$2)),ROWS($M$131:AP146),COLUMNS($M$131:AP146)),0)</f>
        <v>1.035165668797583E-8</v>
      </c>
      <c r="AQ146">
        <f t="array" ref="AQ146">IF(AND(ROWS($M$131:AQ146)&lt;=$P$2,COLUMNS($M$131:AQ146)&lt;=$P$2),INDEX(MINVERSE($M$6:INDEX($M$6:$EF$125,$P$2,$P$2)),ROWS($M$131:AQ146),COLUMNS($M$131:AQ146)),0)</f>
        <v>9.1730669660355012E-9</v>
      </c>
      <c r="AR146">
        <f t="array" ref="AR146">IF(AND(ROWS($M$131:AR146)&lt;=$P$2,COLUMNS($M$131:AR146)&lt;=$P$2),INDEX(MINVERSE($M$6:INDEX($M$6:$EF$125,$P$2,$P$2)),ROWS($M$131:AR146),COLUMNS($M$131:AR146)),0)</f>
        <v>6.4263185822208121E-9</v>
      </c>
      <c r="AS146">
        <f t="array" ref="AS146">IF(AND(ROWS($M$131:AS146)&lt;=$P$2,COLUMNS($M$131:AS146)&lt;=$P$2),INDEX(MINVERSE($M$6:INDEX($M$6:$EF$125,$P$2,$P$2)),ROWS($M$131:AS146),COLUMNS($M$131:AS146)),0)</f>
        <v>3.3541968567738227E-9</v>
      </c>
      <c r="AT146">
        <f t="array" ref="AT146">IF(AND(ROWS($M$131:AT146)&lt;=$P$2,COLUMNS($M$131:AT146)&lt;=$P$2),INDEX(MINVERSE($M$6:INDEX($M$6:$EF$125,$P$2,$P$2)),ROWS($M$131:AT146),COLUMNS($M$131:AT146)),0)</f>
        <v>7.399475376473629E-10</v>
      </c>
      <c r="AU146">
        <f t="array" ref="AU146">IF(AND(ROWS($M$131:AU146)&lt;=$P$2,COLUMNS($M$131:AU146)&lt;=$P$2),INDEX(MINVERSE($M$6:INDEX($M$6:$EF$125,$P$2,$P$2)),ROWS($M$131:AU146),COLUMNS($M$131:AU146)),0)</f>
        <v>-1.0556225047898978E-9</v>
      </c>
      <c r="AV146">
        <f t="array" ref="AV146">IF(AND(ROWS($M$131:AV146)&lt;=$P$2,COLUMNS($M$131:AV146)&lt;=$P$2),INDEX(MINVERSE($M$6:INDEX($M$6:$EF$125,$P$2,$P$2)),ROWS($M$131:AV146),COLUMNS($M$131:AV146)),0)</f>
        <v>-1.9680046971673751E-9</v>
      </c>
      <c r="AW146">
        <f t="array" ref="AW146">IF(AND(ROWS($M$131:AW146)&lt;=$P$2,COLUMNS($M$131:AW146)&lt;=$P$2),INDEX(MINVERSE($M$6:INDEX($M$6:$EF$125,$P$2,$P$2)),ROWS($M$131:AW146),COLUMNS($M$131:AW146)),0)</f>
        <v>-2.083521265626593E-9</v>
      </c>
      <c r="AX146">
        <f t="array" ref="AX146">IF(AND(ROWS($M$131:AX146)&lt;=$P$2,COLUMNS($M$131:AX146)&lt;=$P$2),INDEX(MINVERSE($M$6:INDEX($M$6:$EF$125,$P$2,$P$2)),ROWS($M$131:AX146),COLUMNS($M$131:AX146)),0)</f>
        <v>-1.521018994056172E-9</v>
      </c>
      <c r="AY146">
        <f t="array" ref="AY146">IF(AND(ROWS($M$131:AY146)&lt;=$P$2,COLUMNS($M$131:AY146)&lt;=$P$2),INDEX(MINVERSE($M$6:INDEX($M$6:$EF$125,$P$2,$P$2)),ROWS($M$131:AY146),COLUMNS($M$131:AY146)),0)</f>
        <v>-3.6344403725370773E-10</v>
      </c>
      <c r="AZ146">
        <f t="array" ref="AZ146">IF(AND(ROWS($M$131:AZ146)&lt;=$P$2,COLUMNS($M$131:AZ146)&lt;=$P$2),INDEX(MINVERSE($M$6:INDEX($M$6:$EF$125,$P$2,$P$2)),ROWS($M$131:AZ146),COLUMNS($M$131:AZ146)),0)</f>
        <v>1.358580706565948E-9</v>
      </c>
      <c r="BA146">
        <f t="array" ref="BA146">IF(AND(ROWS($M$131:BA146)&lt;=$P$2,COLUMNS($M$131:BA146)&lt;=$P$2),INDEX(MINVERSE($M$6:INDEX($M$6:$EF$125,$P$2,$P$2)),ROWS($M$131:BA146),COLUMNS($M$131:BA146)),0)</f>
        <v>0</v>
      </c>
      <c r="BB146">
        <f t="array" ref="BB146">IF(AND(ROWS($M$131:BB146)&lt;=$P$2,COLUMNS($M$131:BB146)&lt;=$P$2),INDEX(MINVERSE($M$6:INDEX($M$6:$EF$125,$P$2,$P$2)),ROWS($M$131:BB146),COLUMNS($M$131:BB146)),0)</f>
        <v>0</v>
      </c>
      <c r="BC146">
        <f t="array" ref="BC146">IF(AND(ROWS($M$131:BC146)&lt;=$P$2,COLUMNS($M$131:BC146)&lt;=$P$2),INDEX(MINVERSE($M$6:INDEX($M$6:$EF$125,$P$2,$P$2)),ROWS($M$131:BC146),COLUMNS($M$131:BC146)),0)</f>
        <v>0</v>
      </c>
      <c r="BD146">
        <f t="array" ref="BD146">IF(AND(ROWS($M$131:BD146)&lt;=$P$2,COLUMNS($M$131:BD146)&lt;=$P$2),INDEX(MINVERSE($M$6:INDEX($M$6:$EF$125,$P$2,$P$2)),ROWS($M$131:BD146),COLUMNS($M$131:BD146)),0)</f>
        <v>0</v>
      </c>
      <c r="BE146">
        <f t="array" ref="BE146">IF(AND(ROWS($M$131:BE146)&lt;=$P$2,COLUMNS($M$131:BE146)&lt;=$P$2),INDEX(MINVERSE($M$6:INDEX($M$6:$EF$125,$P$2,$P$2)),ROWS($M$131:BE146),COLUMNS($M$131:BE146)),0)</f>
        <v>0</v>
      </c>
      <c r="BF146">
        <f t="array" ref="BF146">IF(AND(ROWS($M$131:BF146)&lt;=$P$2,COLUMNS($M$131:BF146)&lt;=$P$2),INDEX(MINVERSE($M$6:INDEX($M$6:$EF$125,$P$2,$P$2)),ROWS($M$131:BF146),COLUMNS($M$131:BF146)),0)</f>
        <v>0</v>
      </c>
      <c r="BG146">
        <f t="array" ref="BG146">IF(AND(ROWS($M$131:BG146)&lt;=$P$2,COLUMNS($M$131:BG146)&lt;=$P$2),INDEX(MINVERSE($M$6:INDEX($M$6:$EF$125,$P$2,$P$2)),ROWS($M$131:BG146),COLUMNS($M$131:BG146)),0)</f>
        <v>0</v>
      </c>
      <c r="BH146">
        <f t="array" ref="BH146">IF(AND(ROWS($M$131:BH146)&lt;=$P$2,COLUMNS($M$131:BH146)&lt;=$P$2),INDEX(MINVERSE($M$6:INDEX($M$6:$EF$125,$P$2,$P$2)),ROWS($M$131:BH146),COLUMNS($M$131:BH146)),0)</f>
        <v>0</v>
      </c>
      <c r="BI146">
        <f t="array" ref="BI146">IF(AND(ROWS($M$131:BI146)&lt;=$P$2,COLUMNS($M$131:BI146)&lt;=$P$2),INDEX(MINVERSE($M$6:INDEX($M$6:$EF$125,$P$2,$P$2)),ROWS($M$131:BI146),COLUMNS($M$131:BI146)),0)</f>
        <v>0</v>
      </c>
      <c r="BJ146">
        <f t="array" ref="BJ146">IF(AND(ROWS($M$131:BJ146)&lt;=$P$2,COLUMNS($M$131:BJ146)&lt;=$P$2),INDEX(MINVERSE($M$6:INDEX($M$6:$EF$125,$P$2,$P$2)),ROWS($M$131:BJ146),COLUMNS($M$131:BJ146)),0)</f>
        <v>0</v>
      </c>
      <c r="BK146">
        <f t="array" ref="BK146">IF(AND(ROWS($M$131:BK146)&lt;=$P$2,COLUMNS($M$131:BK146)&lt;=$P$2),INDEX(MINVERSE($M$6:INDEX($M$6:$EF$125,$P$2,$P$2)),ROWS($M$131:BK146),COLUMNS($M$131:BK146)),0)</f>
        <v>0</v>
      </c>
      <c r="BL146">
        <f t="array" ref="BL146">IF(AND(ROWS($M$131:BL146)&lt;=$P$2,COLUMNS($M$131:BL146)&lt;=$P$2),INDEX(MINVERSE($M$6:INDEX($M$6:$EF$125,$P$2,$P$2)),ROWS($M$131:BL146),COLUMNS($M$131:BL146)),0)</f>
        <v>0</v>
      </c>
      <c r="BM146">
        <f t="array" ref="BM146">IF(AND(ROWS($M$131:BM146)&lt;=$P$2,COLUMNS($M$131:BM146)&lt;=$P$2),INDEX(MINVERSE($M$6:INDEX($M$6:$EF$125,$P$2,$P$2)),ROWS($M$131:BM146),COLUMNS($M$131:BM146)),0)</f>
        <v>0</v>
      </c>
      <c r="BN146">
        <f t="array" ref="BN146">IF(AND(ROWS($M$131:BN146)&lt;=$P$2,COLUMNS($M$131:BN146)&lt;=$P$2),INDEX(MINVERSE($M$6:INDEX($M$6:$EF$125,$P$2,$P$2)),ROWS($M$131:BN146),COLUMNS($M$131:BN146)),0)</f>
        <v>0</v>
      </c>
      <c r="BO146">
        <f t="array" ref="BO146">IF(AND(ROWS($M$131:BO146)&lt;=$P$2,COLUMNS($M$131:BO146)&lt;=$P$2),INDEX(MINVERSE($M$6:INDEX($M$6:$EF$125,$P$2,$P$2)),ROWS($M$131:BO146),COLUMNS($M$131:BO146)),0)</f>
        <v>0</v>
      </c>
      <c r="BP146">
        <f t="array" ref="BP146">IF(AND(ROWS($M$131:BP146)&lt;=$P$2,COLUMNS($M$131:BP146)&lt;=$P$2),INDEX(MINVERSE($M$6:INDEX($M$6:$EF$125,$P$2,$P$2)),ROWS($M$131:BP146),COLUMNS($M$131:BP146)),0)</f>
        <v>0</v>
      </c>
      <c r="BQ146">
        <f t="array" ref="BQ146">IF(AND(ROWS($M$131:BQ146)&lt;=$P$2,COLUMNS($M$131:BQ146)&lt;=$P$2),INDEX(MINVERSE($M$6:INDEX($M$6:$EF$125,$P$2,$P$2)),ROWS($M$131:BQ146),COLUMNS($M$131:BQ146)),0)</f>
        <v>0</v>
      </c>
      <c r="BR146">
        <f t="array" ref="BR146">IF(AND(ROWS($M$131:BR146)&lt;=$P$2,COLUMNS($M$131:BR146)&lt;=$P$2),INDEX(MINVERSE($M$6:INDEX($M$6:$EF$125,$P$2,$P$2)),ROWS($M$131:BR146),COLUMNS($M$131:BR146)),0)</f>
        <v>0</v>
      </c>
      <c r="BS146">
        <f t="array" ref="BS146">IF(AND(ROWS($M$131:BS146)&lt;=$P$2,COLUMNS($M$131:BS146)&lt;=$P$2),INDEX(MINVERSE($M$6:INDEX($M$6:$EF$125,$P$2,$P$2)),ROWS($M$131:BS146),COLUMNS($M$131:BS146)),0)</f>
        <v>0</v>
      </c>
      <c r="BT146">
        <f t="array" ref="BT146">IF(AND(ROWS($M$131:BT146)&lt;=$P$2,COLUMNS($M$131:BT146)&lt;=$P$2),INDEX(MINVERSE($M$6:INDEX($M$6:$EF$125,$P$2,$P$2)),ROWS($M$131:BT146),COLUMNS($M$131:BT146)),0)</f>
        <v>0</v>
      </c>
      <c r="BU146">
        <f t="array" ref="BU146">IF(AND(ROWS($M$131:BU146)&lt;=$P$2,COLUMNS($M$131:BU146)&lt;=$P$2),INDEX(MINVERSE($M$6:INDEX($M$6:$EF$125,$P$2,$P$2)),ROWS($M$131:BU146),COLUMNS($M$131:BU146)),0)</f>
        <v>0</v>
      </c>
      <c r="BV146">
        <f t="array" ref="BV146">IF(AND(ROWS($M$131:BV146)&lt;=$P$2,COLUMNS($M$131:BV146)&lt;=$P$2),INDEX(MINVERSE($M$6:INDEX($M$6:$EF$125,$P$2,$P$2)),ROWS($M$131:BV146),COLUMNS($M$131:BV146)),0)</f>
        <v>0</v>
      </c>
      <c r="BW146">
        <f t="array" ref="BW146">IF(AND(ROWS($M$131:BW146)&lt;=$P$2,COLUMNS($M$131:BW146)&lt;=$P$2),INDEX(MINVERSE($M$6:INDEX($M$6:$EF$125,$P$2,$P$2)),ROWS($M$131:BW146),COLUMNS($M$131:BW146)),0)</f>
        <v>0</v>
      </c>
      <c r="BX146">
        <f t="array" ref="BX146">IF(AND(ROWS($M$131:BX146)&lt;=$P$2,COLUMNS($M$131:BX146)&lt;=$P$2),INDEX(MINVERSE($M$6:INDEX($M$6:$EF$125,$P$2,$P$2)),ROWS($M$131:BX146),COLUMNS($M$131:BX146)),0)</f>
        <v>0</v>
      </c>
      <c r="BY146">
        <f t="array" ref="BY146">IF(AND(ROWS($M$131:BY146)&lt;=$P$2,COLUMNS($M$131:BY146)&lt;=$P$2),INDEX(MINVERSE($M$6:INDEX($M$6:$EF$125,$P$2,$P$2)),ROWS($M$131:BY146),COLUMNS($M$131:BY146)),0)</f>
        <v>0</v>
      </c>
      <c r="BZ146">
        <f t="array" ref="BZ146">IF(AND(ROWS($M$131:BZ146)&lt;=$P$2,COLUMNS($M$131:BZ146)&lt;=$P$2),INDEX(MINVERSE($M$6:INDEX($M$6:$EF$125,$P$2,$P$2)),ROWS($M$131:BZ146),COLUMNS($M$131:BZ146)),0)</f>
        <v>0</v>
      </c>
      <c r="CA146">
        <f t="array" ref="CA146">IF(AND(ROWS($M$131:CA146)&lt;=$P$2,COLUMNS($M$131:CA146)&lt;=$P$2),INDEX(MINVERSE($M$6:INDEX($M$6:$EF$125,$P$2,$P$2)),ROWS($M$131:CA146),COLUMNS($M$131:CA146)),0)</f>
        <v>0</v>
      </c>
      <c r="CB146">
        <f t="array" ref="CB146">IF(AND(ROWS($M$131:CB146)&lt;=$P$2,COLUMNS($M$131:CB146)&lt;=$P$2),INDEX(MINVERSE($M$6:INDEX($M$6:$EF$125,$P$2,$P$2)),ROWS($M$131:CB146),COLUMNS($M$131:CB146)),0)</f>
        <v>0</v>
      </c>
      <c r="CC146">
        <f t="array" ref="CC146">IF(AND(ROWS($M$131:CC146)&lt;=$P$2,COLUMNS($M$131:CC146)&lt;=$P$2),INDEX(MINVERSE($M$6:INDEX($M$6:$EF$125,$P$2,$P$2)),ROWS($M$131:CC146),COLUMNS($M$131:CC146)),0)</f>
        <v>0</v>
      </c>
      <c r="CD146">
        <f t="array" ref="CD146">IF(AND(ROWS($M$131:CD146)&lt;=$P$2,COLUMNS($M$131:CD146)&lt;=$P$2),INDEX(MINVERSE($M$6:INDEX($M$6:$EF$125,$P$2,$P$2)),ROWS($M$131:CD146),COLUMNS($M$131:CD146)),0)</f>
        <v>0</v>
      </c>
      <c r="CE146">
        <f t="array" ref="CE146">IF(AND(ROWS($M$131:CE146)&lt;=$P$2,COLUMNS($M$131:CE146)&lt;=$P$2),INDEX(MINVERSE($M$6:INDEX($M$6:$EF$125,$P$2,$P$2)),ROWS($M$131:CE146),COLUMNS($M$131:CE146)),0)</f>
        <v>0</v>
      </c>
      <c r="CF146">
        <f t="array" ref="CF146">IF(AND(ROWS($M$131:CF146)&lt;=$P$2,COLUMNS($M$131:CF146)&lt;=$P$2),INDEX(MINVERSE($M$6:INDEX($M$6:$EF$125,$P$2,$P$2)),ROWS($M$131:CF146),COLUMNS($M$131:CF146)),0)</f>
        <v>0</v>
      </c>
      <c r="CG146">
        <f t="array" ref="CG146">IF(AND(ROWS($M$131:CG146)&lt;=$P$2,COLUMNS($M$131:CG146)&lt;=$P$2),INDEX(MINVERSE($M$6:INDEX($M$6:$EF$125,$P$2,$P$2)),ROWS($M$131:CG146),COLUMNS($M$131:CG146)),0)</f>
        <v>0</v>
      </c>
      <c r="CH146">
        <f t="array" ref="CH146">IF(AND(ROWS($M$131:CH146)&lt;=$P$2,COLUMNS($M$131:CH146)&lt;=$P$2),INDEX(MINVERSE($M$6:INDEX($M$6:$EF$125,$P$2,$P$2)),ROWS($M$131:CH146),COLUMNS($M$131:CH146)),0)</f>
        <v>0</v>
      </c>
      <c r="CI146">
        <f t="array" ref="CI146">IF(AND(ROWS($M$131:CI146)&lt;=$P$2,COLUMNS($M$131:CI146)&lt;=$P$2),INDEX(MINVERSE($M$6:INDEX($M$6:$EF$125,$P$2,$P$2)),ROWS($M$131:CI146),COLUMNS($M$131:CI146)),0)</f>
        <v>0</v>
      </c>
      <c r="CJ146">
        <f t="array" ref="CJ146">IF(AND(ROWS($M$131:CJ146)&lt;=$P$2,COLUMNS($M$131:CJ146)&lt;=$P$2),INDEX(MINVERSE($M$6:INDEX($M$6:$EF$125,$P$2,$P$2)),ROWS($M$131:CJ146),COLUMNS($M$131:CJ146)),0)</f>
        <v>0</v>
      </c>
      <c r="CK146">
        <f t="array" ref="CK146">IF(AND(ROWS($M$131:CK146)&lt;=$P$2,COLUMNS($M$131:CK146)&lt;=$P$2),INDEX(MINVERSE($M$6:INDEX($M$6:$EF$125,$P$2,$P$2)),ROWS($M$131:CK146),COLUMNS($M$131:CK146)),0)</f>
        <v>0</v>
      </c>
      <c r="CL146">
        <f t="array" ref="CL146">IF(AND(ROWS($M$131:CL146)&lt;=$P$2,COLUMNS($M$131:CL146)&lt;=$P$2),INDEX(MINVERSE($M$6:INDEX($M$6:$EF$125,$P$2,$P$2)),ROWS($M$131:CL146),COLUMNS($M$131:CL146)),0)</f>
        <v>0</v>
      </c>
      <c r="CM146">
        <f t="array" ref="CM146">IF(AND(ROWS($M$131:CM146)&lt;=$P$2,COLUMNS($M$131:CM146)&lt;=$P$2),INDEX(MINVERSE($M$6:INDEX($M$6:$EF$125,$P$2,$P$2)),ROWS($M$131:CM146),COLUMNS($M$131:CM146)),0)</f>
        <v>0</v>
      </c>
      <c r="CN146">
        <f t="array" ref="CN146">IF(AND(ROWS($M$131:CN146)&lt;=$P$2,COLUMNS($M$131:CN146)&lt;=$P$2),INDEX(MINVERSE($M$6:INDEX($M$6:$EF$125,$P$2,$P$2)),ROWS($M$131:CN146),COLUMNS($M$131:CN146)),0)</f>
        <v>0</v>
      </c>
      <c r="CO146">
        <f t="array" ref="CO146">IF(AND(ROWS($M$131:CO146)&lt;=$P$2,COLUMNS($M$131:CO146)&lt;=$P$2),INDEX(MINVERSE($M$6:INDEX($M$6:$EF$125,$P$2,$P$2)),ROWS($M$131:CO146),COLUMNS($M$131:CO146)),0)</f>
        <v>0</v>
      </c>
      <c r="CP146">
        <f t="array" ref="CP146">IF(AND(ROWS($M$131:CP146)&lt;=$P$2,COLUMNS($M$131:CP146)&lt;=$P$2),INDEX(MINVERSE($M$6:INDEX($M$6:$EF$125,$P$2,$P$2)),ROWS($M$131:CP146),COLUMNS($M$131:CP146)),0)</f>
        <v>0</v>
      </c>
      <c r="CQ146">
        <f t="array" ref="CQ146">IF(AND(ROWS($M$131:CQ146)&lt;=$P$2,COLUMNS($M$131:CQ146)&lt;=$P$2),INDEX(MINVERSE($M$6:INDEX($M$6:$EF$125,$P$2,$P$2)),ROWS($M$131:CQ146),COLUMNS($M$131:CQ146)),0)</f>
        <v>0</v>
      </c>
      <c r="CR146">
        <f t="array" ref="CR146">IF(AND(ROWS($M$131:CR146)&lt;=$P$2,COLUMNS($M$131:CR146)&lt;=$P$2),INDEX(MINVERSE($M$6:INDEX($M$6:$EF$125,$P$2,$P$2)),ROWS($M$131:CR146),COLUMNS($M$131:CR146)),0)</f>
        <v>0</v>
      </c>
      <c r="CS146">
        <f t="array" ref="CS146">IF(AND(ROWS($M$131:CS146)&lt;=$P$2,COLUMNS($M$131:CS146)&lt;=$P$2),INDEX(MINVERSE($M$6:INDEX($M$6:$EF$125,$P$2,$P$2)),ROWS($M$131:CS146),COLUMNS($M$131:CS146)),0)</f>
        <v>0</v>
      </c>
      <c r="CT146">
        <f t="array" ref="CT146">IF(AND(ROWS($M$131:CT146)&lt;=$P$2,COLUMNS($M$131:CT146)&lt;=$P$2),INDEX(MINVERSE($M$6:INDEX($M$6:$EF$125,$P$2,$P$2)),ROWS($M$131:CT146),COLUMNS($M$131:CT146)),0)</f>
        <v>0</v>
      </c>
      <c r="CU146">
        <f t="array" ref="CU146">IF(AND(ROWS($M$131:CU146)&lt;=$P$2,COLUMNS($M$131:CU146)&lt;=$P$2),INDEX(MINVERSE($M$6:INDEX($M$6:$EF$125,$P$2,$P$2)),ROWS($M$131:CU146),COLUMNS($M$131:CU146)),0)</f>
        <v>0</v>
      </c>
      <c r="CV146">
        <f t="array" ref="CV146">IF(AND(ROWS($M$131:CV146)&lt;=$P$2,COLUMNS($M$131:CV146)&lt;=$P$2),INDEX(MINVERSE($M$6:INDEX($M$6:$EF$125,$P$2,$P$2)),ROWS($M$131:CV146),COLUMNS($M$131:CV146)),0)</f>
        <v>0</v>
      </c>
      <c r="CW146">
        <f t="array" ref="CW146">IF(AND(ROWS($M$131:CW146)&lt;=$P$2,COLUMNS($M$131:CW146)&lt;=$P$2),INDEX(MINVERSE($M$6:INDEX($M$6:$EF$125,$P$2,$P$2)),ROWS($M$131:CW146),COLUMNS($M$131:CW146)),0)</f>
        <v>0</v>
      </c>
      <c r="CX146">
        <f t="array" ref="CX146">IF(AND(ROWS($M$131:CX146)&lt;=$P$2,COLUMNS($M$131:CX146)&lt;=$P$2),INDEX(MINVERSE($M$6:INDEX($M$6:$EF$125,$P$2,$P$2)),ROWS($M$131:CX146),COLUMNS($M$131:CX146)),0)</f>
        <v>0</v>
      </c>
      <c r="CY146">
        <f t="array" ref="CY146">IF(AND(ROWS($M$131:CY146)&lt;=$P$2,COLUMNS($M$131:CY146)&lt;=$P$2),INDEX(MINVERSE($M$6:INDEX($M$6:$EF$125,$P$2,$P$2)),ROWS($M$131:CY146),COLUMNS($M$131:CY146)),0)</f>
        <v>0</v>
      </c>
      <c r="CZ146">
        <f t="array" ref="CZ146">IF(AND(ROWS($M$131:CZ146)&lt;=$P$2,COLUMNS($M$131:CZ146)&lt;=$P$2),INDEX(MINVERSE($M$6:INDEX($M$6:$EF$125,$P$2,$P$2)),ROWS($M$131:CZ146),COLUMNS($M$131:CZ146)),0)</f>
        <v>0</v>
      </c>
      <c r="DA146">
        <f t="array" ref="DA146">IF(AND(ROWS($M$131:DA146)&lt;=$P$2,COLUMNS($M$131:DA146)&lt;=$P$2),INDEX(MINVERSE($M$6:INDEX($M$6:$EF$125,$P$2,$P$2)),ROWS($M$131:DA146),COLUMNS($M$131:DA146)),0)</f>
        <v>0</v>
      </c>
      <c r="DB146">
        <f t="array" ref="DB146">IF(AND(ROWS($M$131:DB146)&lt;=$P$2,COLUMNS($M$131:DB146)&lt;=$P$2),INDEX(MINVERSE($M$6:INDEX($M$6:$EF$125,$P$2,$P$2)),ROWS($M$131:DB146),COLUMNS($M$131:DB146)),0)</f>
        <v>0</v>
      </c>
      <c r="DC146">
        <f t="array" ref="DC146">IF(AND(ROWS($M$131:DC146)&lt;=$P$2,COLUMNS($M$131:DC146)&lt;=$P$2),INDEX(MINVERSE($M$6:INDEX($M$6:$EF$125,$P$2,$P$2)),ROWS($M$131:DC146),COLUMNS($M$131:DC146)),0)</f>
        <v>0</v>
      </c>
      <c r="DD146">
        <f t="array" ref="DD146">IF(AND(ROWS($M$131:DD146)&lt;=$P$2,COLUMNS($M$131:DD146)&lt;=$P$2),INDEX(MINVERSE($M$6:INDEX($M$6:$EF$125,$P$2,$P$2)),ROWS($M$131:DD146),COLUMNS($M$131:DD146)),0)</f>
        <v>0</v>
      </c>
      <c r="DE146">
        <f t="array" ref="DE146">IF(AND(ROWS($M$131:DE146)&lt;=$P$2,COLUMNS($M$131:DE146)&lt;=$P$2),INDEX(MINVERSE($M$6:INDEX($M$6:$EF$125,$P$2,$P$2)),ROWS($M$131:DE146),COLUMNS($M$131:DE146)),0)</f>
        <v>0</v>
      </c>
      <c r="DF146">
        <f t="array" ref="DF146">IF(AND(ROWS($M$131:DF146)&lt;=$P$2,COLUMNS($M$131:DF146)&lt;=$P$2),INDEX(MINVERSE($M$6:INDEX($M$6:$EF$125,$P$2,$P$2)),ROWS($M$131:DF146),COLUMNS($M$131:DF146)),0)</f>
        <v>0</v>
      </c>
      <c r="DG146">
        <f t="array" ref="DG146">IF(AND(ROWS($M$131:DG146)&lt;=$P$2,COLUMNS($M$131:DG146)&lt;=$P$2),INDEX(MINVERSE($M$6:INDEX($M$6:$EF$125,$P$2,$P$2)),ROWS($M$131:DG146),COLUMNS($M$131:DG146)),0)</f>
        <v>0</v>
      </c>
      <c r="DH146">
        <f t="array" ref="DH146">IF(AND(ROWS($M$131:DH146)&lt;=$P$2,COLUMNS($M$131:DH146)&lt;=$P$2),INDEX(MINVERSE($M$6:INDEX($M$6:$EF$125,$P$2,$P$2)),ROWS($M$131:DH146),COLUMNS($M$131:DH146)),0)</f>
        <v>0</v>
      </c>
      <c r="DI146">
        <f t="array" ref="DI146">IF(AND(ROWS($M$131:DI146)&lt;=$P$2,COLUMNS($M$131:DI146)&lt;=$P$2),INDEX(MINVERSE($M$6:INDEX($M$6:$EF$125,$P$2,$P$2)),ROWS($M$131:DI146),COLUMNS($M$131:DI146)),0)</f>
        <v>0</v>
      </c>
      <c r="DJ146">
        <f t="array" ref="DJ146">IF(AND(ROWS($M$131:DJ146)&lt;=$P$2,COLUMNS($M$131:DJ146)&lt;=$P$2),INDEX(MINVERSE($M$6:INDEX($M$6:$EF$125,$P$2,$P$2)),ROWS($M$131:DJ146),COLUMNS($M$131:DJ146)),0)</f>
        <v>0</v>
      </c>
      <c r="DK146">
        <f t="array" ref="DK146">IF(AND(ROWS($M$131:DK146)&lt;=$P$2,COLUMNS($M$131:DK146)&lt;=$P$2),INDEX(MINVERSE($M$6:INDEX($M$6:$EF$125,$P$2,$P$2)),ROWS($M$131:DK146),COLUMNS($M$131:DK146)),0)</f>
        <v>0</v>
      </c>
      <c r="DL146">
        <f t="array" ref="DL146">IF(AND(ROWS($M$131:DL146)&lt;=$P$2,COLUMNS($M$131:DL146)&lt;=$P$2),INDEX(MINVERSE($M$6:INDEX($M$6:$EF$125,$P$2,$P$2)),ROWS($M$131:DL146),COLUMNS($M$131:DL146)),0)</f>
        <v>0</v>
      </c>
      <c r="DM146">
        <f t="array" ref="DM146">IF(AND(ROWS($M$131:DM146)&lt;=$P$2,COLUMNS($M$131:DM146)&lt;=$P$2),INDEX(MINVERSE($M$6:INDEX($M$6:$EF$125,$P$2,$P$2)),ROWS($M$131:DM146),COLUMNS($M$131:DM146)),0)</f>
        <v>0</v>
      </c>
      <c r="DN146">
        <f t="array" ref="DN146">IF(AND(ROWS($M$131:DN146)&lt;=$P$2,COLUMNS($M$131:DN146)&lt;=$P$2),INDEX(MINVERSE($M$6:INDEX($M$6:$EF$125,$P$2,$P$2)),ROWS($M$131:DN146),COLUMNS($M$131:DN146)),0)</f>
        <v>0</v>
      </c>
      <c r="DO146">
        <f t="array" ref="DO146">IF(AND(ROWS($M$131:DO146)&lt;=$P$2,COLUMNS($M$131:DO146)&lt;=$P$2),INDEX(MINVERSE($M$6:INDEX($M$6:$EF$125,$P$2,$P$2)),ROWS($M$131:DO146),COLUMNS($M$131:DO146)),0)</f>
        <v>0</v>
      </c>
      <c r="DP146">
        <f t="array" ref="DP146">IF(AND(ROWS($M$131:DP146)&lt;=$P$2,COLUMNS($M$131:DP146)&lt;=$P$2),INDEX(MINVERSE($M$6:INDEX($M$6:$EF$125,$P$2,$P$2)),ROWS($M$131:DP146),COLUMNS($M$131:DP146)),0)</f>
        <v>0</v>
      </c>
      <c r="DQ146">
        <f t="array" ref="DQ146">IF(AND(ROWS($M$131:DQ146)&lt;=$P$2,COLUMNS($M$131:DQ146)&lt;=$P$2),INDEX(MINVERSE($M$6:INDEX($M$6:$EF$125,$P$2,$P$2)),ROWS($M$131:DQ146),COLUMNS($M$131:DQ146)),0)</f>
        <v>0</v>
      </c>
      <c r="DR146">
        <f t="array" ref="DR146">IF(AND(ROWS($M$131:DR146)&lt;=$P$2,COLUMNS($M$131:DR146)&lt;=$P$2),INDEX(MINVERSE($M$6:INDEX($M$6:$EF$125,$P$2,$P$2)),ROWS($M$131:DR146),COLUMNS($M$131:DR146)),0)</f>
        <v>0</v>
      </c>
      <c r="DS146">
        <f t="array" ref="DS146">IF(AND(ROWS($M$131:DS146)&lt;=$P$2,COLUMNS($M$131:DS146)&lt;=$P$2),INDEX(MINVERSE($M$6:INDEX($M$6:$EF$125,$P$2,$P$2)),ROWS($M$131:DS146),COLUMNS($M$131:DS146)),0)</f>
        <v>0</v>
      </c>
      <c r="DT146">
        <f t="array" ref="DT146">IF(AND(ROWS($M$131:DT146)&lt;=$P$2,COLUMNS($M$131:DT146)&lt;=$P$2),INDEX(MINVERSE($M$6:INDEX($M$6:$EF$125,$P$2,$P$2)),ROWS($M$131:DT146),COLUMNS($M$131:DT146)),0)</f>
        <v>0</v>
      </c>
      <c r="DU146">
        <f t="array" ref="DU146">IF(AND(ROWS($M$131:DU146)&lt;=$P$2,COLUMNS($M$131:DU146)&lt;=$P$2),INDEX(MINVERSE($M$6:INDEX($M$6:$EF$125,$P$2,$P$2)),ROWS($M$131:DU146),COLUMNS($M$131:DU146)),0)</f>
        <v>0</v>
      </c>
      <c r="DV146">
        <f t="array" ref="DV146">IF(AND(ROWS($M$131:DV146)&lt;=$P$2,COLUMNS($M$131:DV146)&lt;=$P$2),INDEX(MINVERSE($M$6:INDEX($M$6:$EF$125,$P$2,$P$2)),ROWS($M$131:DV146),COLUMNS($M$131:DV146)),0)</f>
        <v>0</v>
      </c>
      <c r="DW146">
        <f t="array" ref="DW146">IF(AND(ROWS($M$131:DW146)&lt;=$P$2,COLUMNS($M$131:DW146)&lt;=$P$2),INDEX(MINVERSE($M$6:INDEX($M$6:$EF$125,$P$2,$P$2)),ROWS($M$131:DW146),COLUMNS($M$131:DW146)),0)</f>
        <v>0</v>
      </c>
      <c r="DX146">
        <f t="array" ref="DX146">IF(AND(ROWS($M$131:DX146)&lt;=$P$2,COLUMNS($M$131:DX146)&lt;=$P$2),INDEX(MINVERSE($M$6:INDEX($M$6:$EF$125,$P$2,$P$2)),ROWS($M$131:DX146),COLUMNS($M$131:DX146)),0)</f>
        <v>0</v>
      </c>
      <c r="DY146">
        <f t="array" ref="DY146">IF(AND(ROWS($M$131:DY146)&lt;=$P$2,COLUMNS($M$131:DY146)&lt;=$P$2),INDEX(MINVERSE($M$6:INDEX($M$6:$EF$125,$P$2,$P$2)),ROWS($M$131:DY146),COLUMNS($M$131:DY146)),0)</f>
        <v>0</v>
      </c>
      <c r="DZ146">
        <f t="array" ref="DZ146">IF(AND(ROWS($M$131:DZ146)&lt;=$P$2,COLUMNS($M$131:DZ146)&lt;=$P$2),INDEX(MINVERSE($M$6:INDEX($M$6:$EF$125,$P$2,$P$2)),ROWS($M$131:DZ146),COLUMNS($M$131:DZ146)),0)</f>
        <v>0</v>
      </c>
      <c r="EA146">
        <f t="array" ref="EA146">IF(AND(ROWS($M$131:EA146)&lt;=$P$2,COLUMNS($M$131:EA146)&lt;=$P$2),INDEX(MINVERSE($M$6:INDEX($M$6:$EF$125,$P$2,$P$2)),ROWS($M$131:EA146),COLUMNS($M$131:EA146)),0)</f>
        <v>0</v>
      </c>
      <c r="EB146">
        <f t="array" ref="EB146">IF(AND(ROWS($M$131:EB146)&lt;=$P$2,COLUMNS($M$131:EB146)&lt;=$P$2),INDEX(MINVERSE($M$6:INDEX($M$6:$EF$125,$P$2,$P$2)),ROWS($M$131:EB146),COLUMNS($M$131:EB146)),0)</f>
        <v>0</v>
      </c>
    </row>
    <row r="147" spans="12:132" ht="15">
      <c r="L147" s="10">
        <v>17</v>
      </c>
      <c r="M147">
        <f t="array" ref="M147">IF(AND(ROWS($M$131:M147)&lt;=$P$2,COLUMNS($M$131:M147)&lt;=$P$2),INDEX(MINVERSE($M$6:INDEX($M$6:$EF$125,$P$2,$P$2)),ROWS($M$131:M147),COLUMNS($M$131:M147)),0)</f>
        <v>-4.341518015927966E-9</v>
      </c>
      <c r="N147">
        <f t="array" ref="N147">IF(AND(ROWS($M$131:N147)&lt;=$P$2,COLUMNS($M$131:N147)&lt;=$P$2),INDEX(MINVERSE($M$6:INDEX($M$6:$EF$125,$P$2,$P$2)),ROWS($M$131:N147),COLUMNS($M$131:N147)),0)</f>
        <v>7.9159315566595832E-9</v>
      </c>
      <c r="O147">
        <f t="array" ref="O147">IF(AND(ROWS($M$131:O147)&lt;=$P$2,COLUMNS($M$131:O147)&lt;=$P$2),INDEX(MINVERSE($M$6:INDEX($M$6:$EF$125,$P$2,$P$2)),ROWS($M$131:O147),COLUMNS($M$131:O147)),0)</f>
        <v>1.3630121939783509E-8</v>
      </c>
      <c r="P147">
        <f t="array" ref="P147">IF(AND(ROWS($M$131:P147)&lt;=$P$2,COLUMNS($M$131:P147)&lt;=$P$2),INDEX(MINVERSE($M$6:INDEX($M$6:$EF$125,$P$2,$P$2)),ROWS($M$131:P147),COLUMNS($M$131:P147)),0)</f>
        <v>1.2677970077435507E-8</v>
      </c>
      <c r="Q147">
        <f t="array" ref="Q147">IF(AND(ROWS($M$131:Q147)&lt;=$P$2,COLUMNS($M$131:Q147)&lt;=$P$2),INDEX(MINVERSE($M$6:INDEX($M$6:$EF$125,$P$2,$P$2)),ROWS($M$131:Q147),COLUMNS($M$131:Q147)),0)</f>
        <v>4.9145446229005971E-9</v>
      </c>
      <c r="R147">
        <f t="array" ref="R147">IF(AND(ROWS($M$131:R147)&lt;=$P$2,COLUMNS($M$131:R147)&lt;=$P$2),INDEX(MINVERSE($M$6:INDEX($M$6:$EF$125,$P$2,$P$2)),ROWS($M$131:R147),COLUMNS($M$131:R147)),0)</f>
        <v>-9.3360977304809733E-9</v>
      </c>
      <c r="S147">
        <f t="array" ref="S147">IF(AND(ROWS($M$131:S147)&lt;=$P$2,COLUMNS($M$131:S147)&lt;=$P$2),INDEX(MINVERSE($M$6:INDEX($M$6:$EF$125,$P$2,$P$2)),ROWS($M$131:S147),COLUMNS($M$131:S147)),0)</f>
        <v>-2.8431121001917792E-8</v>
      </c>
      <c r="T147">
        <f t="array" ref="T147">IF(AND(ROWS($M$131:T147)&lt;=$P$2,COLUMNS($M$131:T147)&lt;=$P$2),INDEX(MINVERSE($M$6:INDEX($M$6:$EF$125,$P$2,$P$2)),ROWS($M$131:T147),COLUMNS($M$131:T147)),0)</f>
        <v>-4.8421906309990651E-8</v>
      </c>
      <c r="U147">
        <f t="array" ref="U147">IF(AND(ROWS($M$131:U147)&lt;=$P$2,COLUMNS($M$131:U147)&lt;=$P$2),INDEX(MINVERSE($M$6:INDEX($M$6:$EF$125,$P$2,$P$2)),ROWS($M$131:U147),COLUMNS($M$131:U147)),0)</f>
        <v>-6.2321337261866374E-8</v>
      </c>
      <c r="V147">
        <f t="array" ref="V147">IF(AND(ROWS($M$131:V147)&lt;=$P$2,COLUMNS($M$131:V147)&lt;=$P$2),INDEX(MINVERSE($M$6:INDEX($M$6:$EF$125,$P$2,$P$2)),ROWS($M$131:V147),COLUMNS($M$131:V147)),0)</f>
        <v>-6.0140135309836891E-8</v>
      </c>
      <c r="W147">
        <f t="array" ref="W147">IF(AND(ROWS($M$131:W147)&lt;=$P$2,COLUMNS($M$131:W147)&lt;=$P$2),INDEX(MINVERSE($M$6:INDEX($M$6:$EF$125,$P$2,$P$2)),ROWS($M$131:W147),COLUMNS($M$131:W147)),0)</f>
        <v>-3.0227298004460726E-8</v>
      </c>
      <c r="X147">
        <f t="array" ref="X147">IF(AND(ROWS($M$131:X147)&lt;=$P$2,COLUMNS($M$131:X147)&lt;=$P$2),INDEX(MINVERSE($M$6:INDEX($M$6:$EF$125,$P$2,$P$2)),ROWS($M$131:X147),COLUMNS($M$131:X147)),0)</f>
        <v>3.7705041835747116E-8</v>
      </c>
      <c r="Y147">
        <f t="array" ref="Y147">IF(AND(ROWS($M$131:Y147)&lt;=$P$2,COLUMNS($M$131:Y147)&lt;=$P$2),INDEX(MINVERSE($M$6:INDEX($M$6:$EF$125,$P$2,$P$2)),ROWS($M$131:Y147),COLUMNS($M$131:Y147)),0)</f>
        <v>1.4790505065741281E-7</v>
      </c>
      <c r="Z147">
        <f t="array" ref="Z147">IF(AND(ROWS($M$131:Z147)&lt;=$P$2,COLUMNS($M$131:Z147)&lt;=$P$2),INDEX(MINVERSE($M$6:INDEX($M$6:$EF$125,$P$2,$P$2)),ROWS($M$131:Z147),COLUMNS($M$131:Z147)),0)</f>
        <v>2.9305406545708859E-7</v>
      </c>
      <c r="AA147">
        <f t="array" ref="AA147">IF(AND(ROWS($M$131:AA147)&lt;=$P$2,COLUMNS($M$131:AA147)&lt;=$P$2),INDEX(MINVERSE($M$6:INDEX($M$6:$EF$125,$P$2,$P$2)),ROWS($M$131:AA147),COLUMNS($M$131:AA147)),0)</f>
        <v>4.4983077053781186E-7</v>
      </c>
      <c r="AB147">
        <f t="array" ref="AB147">IF(AND(ROWS($M$131:AB147)&lt;=$P$2,COLUMNS($M$131:AB147)&lt;=$P$2),INDEX(MINVERSE($M$6:INDEX($M$6:$EF$125,$P$2,$P$2)),ROWS($M$131:AB147),COLUMNS($M$131:AB147)),0)</f>
        <v>5.7891949374023656E-7</v>
      </c>
      <c r="AC147">
        <f t="array" ref="AC147">IF(AND(ROWS($M$131:AC147)&lt;=$P$2,COLUMNS($M$131:AC147)&lt;=$P$2),INDEX(MINVERSE($M$6:INDEX($M$6:$EF$125,$P$2,$P$2)),ROWS($M$131:AC147),COLUMNS($M$131:AC147)),0)</f>
        <v>6.3413249641774027E-7</v>
      </c>
      <c r="AD147">
        <f t="array" ref="AD147">IF(AND(ROWS($M$131:AD147)&lt;=$P$2,COLUMNS($M$131:AD147)&lt;=$P$2),INDEX(MINVERSE($M$6:INDEX($M$6:$EF$125,$P$2,$P$2)),ROWS($M$131:AD147),COLUMNS($M$131:AD147)),0)</f>
        <v>5.8580896721634904E-7</v>
      </c>
      <c r="AE147">
        <f t="array" ref="AE147">IF(AND(ROWS($M$131:AE147)&lt;=$P$2,COLUMNS($M$131:AE147)&lt;=$P$2),INDEX(MINVERSE($M$6:INDEX($M$6:$EF$125,$P$2,$P$2)),ROWS($M$131:AE147),COLUMNS($M$131:AE147)),0)</f>
        <v>4.6175522499114439E-7</v>
      </c>
      <c r="AF147">
        <f t="array" ref="AF147">IF(AND(ROWS($M$131:AF147)&lt;=$P$2,COLUMNS($M$131:AF147)&lt;=$P$2),INDEX(MINVERSE($M$6:INDEX($M$6:$EF$125,$P$2,$P$2)),ROWS($M$131:AF147),COLUMNS($M$131:AF147)),0)</f>
        <v>3.0719934087261693E-7</v>
      </c>
      <c r="AG147">
        <f t="array" ref="AG147">IF(AND(ROWS($M$131:AG147)&lt;=$P$2,COLUMNS($M$131:AG147)&lt;=$P$2),INDEX(MINVERSE($M$6:INDEX($M$6:$EF$125,$P$2,$P$2)),ROWS($M$131:AG147),COLUMNS($M$131:AG147)),0)</f>
        <v>1.6175335055994437E-7</v>
      </c>
      <c r="AH147">
        <f t="array" ref="AH147">IF(AND(ROWS($M$131:AH147)&lt;=$P$2,COLUMNS($M$131:AH147)&lt;=$P$2),INDEX(MINVERSE($M$6:INDEX($M$6:$EF$125,$P$2,$P$2)),ROWS($M$131:AH147),COLUMNS($M$131:AH147)),0)</f>
        <v>4.9755493341671346E-8</v>
      </c>
      <c r="AI147">
        <f t="array" ref="AI147">IF(AND(ROWS($M$131:AI147)&lt;=$P$2,COLUMNS($M$131:AI147)&lt;=$P$2),INDEX(MINVERSE($M$6:INDEX($M$6:$EF$125,$P$2,$P$2)),ROWS($M$131:AI147),COLUMNS($M$131:AI147)),0)</f>
        <v>-2.0484888023520575E-8</v>
      </c>
      <c r="AJ147">
        <f t="array" ref="AJ147">IF(AND(ROWS($M$131:AJ147)&lt;=$P$2,COLUMNS($M$131:AJ147)&lt;=$P$2),INDEX(MINVERSE($M$6:INDEX($M$6:$EF$125,$P$2,$P$2)),ROWS($M$131:AJ147),COLUMNS($M$131:AJ147)),0)</f>
        <v>-5.2669275245078539E-8</v>
      </c>
      <c r="AK147">
        <f t="array" ref="AK147">IF(AND(ROWS($M$131:AK147)&lt;=$P$2,COLUMNS($M$131:AK147)&lt;=$P$2),INDEX(MINVERSE($M$6:INDEX($M$6:$EF$125,$P$2,$P$2)),ROWS($M$131:AK147),COLUMNS($M$131:AK147)),0)</f>
        <v>-5.6982566264416682E-8</v>
      </c>
      <c r="AL147">
        <f t="array" ref="AL147">IF(AND(ROWS($M$131:AL147)&lt;=$P$2,COLUMNS($M$131:AL147)&lt;=$P$2),INDEX(MINVERSE($M$6:INDEX($M$6:$EF$125,$P$2,$P$2)),ROWS($M$131:AL147),COLUMNS($M$131:AL147)),0)</f>
        <v>-4.5198648542832797E-8</v>
      </c>
      <c r="AM147">
        <f t="array" ref="AM147">IF(AND(ROWS($M$131:AM147)&lt;=$P$2,COLUMNS($M$131:AM147)&lt;=$P$2),INDEX(MINVERSE($M$6:INDEX($M$6:$EF$125,$P$2,$P$2)),ROWS($M$131:AM147),COLUMNS($M$131:AM147)),0)</f>
        <v>-2.742222728704251E-8</v>
      </c>
      <c r="AN147">
        <f t="array" ref="AN147">IF(AND(ROWS($M$131:AN147)&lt;=$P$2,COLUMNS($M$131:AN147)&lt;=$P$2),INDEX(MINVERSE($M$6:INDEX($M$6:$EF$125,$P$2,$P$2)),ROWS($M$131:AN147),COLUMNS($M$131:AN147)),0)</f>
        <v>-1.0580589880231362E-8</v>
      </c>
      <c r="AO147">
        <f t="array" ref="AO147">IF(AND(ROWS($M$131:AO147)&lt;=$P$2,COLUMNS($M$131:AO147)&lt;=$P$2),INDEX(MINVERSE($M$6:INDEX($M$6:$EF$125,$P$2,$P$2)),ROWS($M$131:AO147),COLUMNS($M$131:AO147)),0)</f>
        <v>1.7214789900512608E-9</v>
      </c>
      <c r="AP147">
        <f t="array" ref="AP147">IF(AND(ROWS($M$131:AP147)&lt;=$P$2,COLUMNS($M$131:AP147)&lt;=$P$2),INDEX(MINVERSE($M$6:INDEX($M$6:$EF$125,$P$2,$P$2)),ROWS($M$131:AP147),COLUMNS($M$131:AP147)),0)</f>
        <v>8.5366296010667718E-9</v>
      </c>
      <c r="AQ147">
        <f t="array" ref="AQ147">IF(AND(ROWS($M$131:AQ147)&lt;=$P$2,COLUMNS($M$131:AQ147)&lt;=$P$2),INDEX(MINVERSE($M$6:INDEX($M$6:$EF$125,$P$2,$P$2)),ROWS($M$131:AQ147),COLUMNS($M$131:AQ147)),0)</f>
        <v>1.0604061490531806E-8</v>
      </c>
      <c r="AR147">
        <f t="array" ref="AR147">IF(AND(ROWS($M$131:AR147)&lt;=$P$2,COLUMNS($M$131:AR147)&lt;=$P$2),INDEX(MINVERSE($M$6:INDEX($M$6:$EF$125,$P$2,$P$2)),ROWS($M$131:AR147),COLUMNS($M$131:AR147)),0)</f>
        <v>9.4276117448193128E-9</v>
      </c>
      <c r="AS147">
        <f t="array" ref="AS147">IF(AND(ROWS($M$131:AS147)&lt;=$P$2,COLUMNS($M$131:AS147)&lt;=$P$2),INDEX(MINVERSE($M$6:INDEX($M$6:$EF$125,$P$2,$P$2)),ROWS($M$131:AS147),COLUMNS($M$131:AS147)),0)</f>
        <v>6.5934023187555907E-9</v>
      </c>
      <c r="AT147">
        <f t="array" ref="AT147">IF(AND(ROWS($M$131:AT147)&lt;=$P$2,COLUMNS($M$131:AT147)&lt;=$P$2),INDEX(MINVERSE($M$6:INDEX($M$6:$EF$125,$P$2,$P$2)),ROWS($M$131:AT147),COLUMNS($M$131:AT147)),0)</f>
        <v>3.3783981603578593E-9</v>
      </c>
      <c r="AU147">
        <f t="array" ref="AU147">IF(AND(ROWS($M$131:AU147)&lt;=$P$2,COLUMNS($M$131:AU147)&lt;=$P$2),INDEX(MINVERSE($M$6:INDEX($M$6:$EF$125,$P$2,$P$2)),ROWS($M$131:AU147),COLUMNS($M$131:AU147)),0)</f>
        <v>6.125622935260635E-10</v>
      </c>
      <c r="AV147">
        <f t="array" ref="AV147">IF(AND(ROWS($M$131:AV147)&lt;=$P$2,COLUMNS($M$131:AV147)&lt;=$P$2),INDEX(MINVERSE($M$6:INDEX($M$6:$EF$125,$P$2,$P$2)),ROWS($M$131:AV147),COLUMNS($M$131:AV147)),0)</f>
        <v>-1.2839618676858934E-9</v>
      </c>
      <c r="AW147">
        <f t="array" ref="AW147">IF(AND(ROWS($M$131:AW147)&lt;=$P$2,COLUMNS($M$131:AW147)&lt;=$P$2),INDEX(MINVERSE($M$6:INDEX($M$6:$EF$125,$P$2,$P$2)),ROWS($M$131:AW147),COLUMNS($M$131:AW147)),0)</f>
        <v>-2.1754267860777872E-9</v>
      </c>
      <c r="AX147">
        <f t="array" ref="AX147">IF(AND(ROWS($M$131:AX147)&lt;=$P$2,COLUMNS($M$131:AX147)&lt;=$P$2),INDEX(MINVERSE($M$6:INDEX($M$6:$EF$125,$P$2,$P$2)),ROWS($M$131:AX147),COLUMNS($M$131:AX147)),0)</f>
        <v>-2.069295789044627E-9</v>
      </c>
      <c r="AY147">
        <f t="array" ref="AY147">IF(AND(ROWS($M$131:AY147)&lt;=$P$2,COLUMNS($M$131:AY147)&lt;=$P$2),INDEX(MINVERSE($M$6:INDEX($M$6:$EF$125,$P$2,$P$2)),ROWS($M$131:AY147),COLUMNS($M$131:AY147)),0)</f>
        <v>-1.0076013589524088E-9</v>
      </c>
      <c r="AZ147">
        <f t="array" ref="AZ147">IF(AND(ROWS($M$131:AZ147)&lt;=$P$2,COLUMNS($M$131:AZ147)&lt;=$P$2),INDEX(MINVERSE($M$6:INDEX($M$6:$EF$125,$P$2,$P$2)),ROWS($M$131:AZ147),COLUMNS($M$131:AZ147)),0)</f>
        <v>9.8740014936820045E-10</v>
      </c>
      <c r="BA147">
        <f t="array" ref="BA147">IF(AND(ROWS($M$131:BA147)&lt;=$P$2,COLUMNS($M$131:BA147)&lt;=$P$2),INDEX(MINVERSE($M$6:INDEX($M$6:$EF$125,$P$2,$P$2)),ROWS($M$131:BA147),COLUMNS($M$131:BA147)),0)</f>
        <v>0</v>
      </c>
      <c r="BB147">
        <f t="array" ref="BB147">IF(AND(ROWS($M$131:BB147)&lt;=$P$2,COLUMNS($M$131:BB147)&lt;=$P$2),INDEX(MINVERSE($M$6:INDEX($M$6:$EF$125,$P$2,$P$2)),ROWS($M$131:BB147),COLUMNS($M$131:BB147)),0)</f>
        <v>0</v>
      </c>
      <c r="BC147">
        <f t="array" ref="BC147">IF(AND(ROWS($M$131:BC147)&lt;=$P$2,COLUMNS($M$131:BC147)&lt;=$P$2),INDEX(MINVERSE($M$6:INDEX($M$6:$EF$125,$P$2,$P$2)),ROWS($M$131:BC147),COLUMNS($M$131:BC147)),0)</f>
        <v>0</v>
      </c>
      <c r="BD147">
        <f t="array" ref="BD147">IF(AND(ROWS($M$131:BD147)&lt;=$P$2,COLUMNS($M$131:BD147)&lt;=$P$2),INDEX(MINVERSE($M$6:INDEX($M$6:$EF$125,$P$2,$P$2)),ROWS($M$131:BD147),COLUMNS($M$131:BD147)),0)</f>
        <v>0</v>
      </c>
      <c r="BE147">
        <f t="array" ref="BE147">IF(AND(ROWS($M$131:BE147)&lt;=$P$2,COLUMNS($M$131:BE147)&lt;=$P$2),INDEX(MINVERSE($M$6:INDEX($M$6:$EF$125,$P$2,$P$2)),ROWS($M$131:BE147),COLUMNS($M$131:BE147)),0)</f>
        <v>0</v>
      </c>
      <c r="BF147">
        <f t="array" ref="BF147">IF(AND(ROWS($M$131:BF147)&lt;=$P$2,COLUMNS($M$131:BF147)&lt;=$P$2),INDEX(MINVERSE($M$6:INDEX($M$6:$EF$125,$P$2,$P$2)),ROWS($M$131:BF147),COLUMNS($M$131:BF147)),0)</f>
        <v>0</v>
      </c>
      <c r="BG147">
        <f t="array" ref="BG147">IF(AND(ROWS($M$131:BG147)&lt;=$P$2,COLUMNS($M$131:BG147)&lt;=$P$2),INDEX(MINVERSE($M$6:INDEX($M$6:$EF$125,$P$2,$P$2)),ROWS($M$131:BG147),COLUMNS($M$131:BG147)),0)</f>
        <v>0</v>
      </c>
      <c r="BH147">
        <f t="array" ref="BH147">IF(AND(ROWS($M$131:BH147)&lt;=$P$2,COLUMNS($M$131:BH147)&lt;=$P$2),INDEX(MINVERSE($M$6:INDEX($M$6:$EF$125,$P$2,$P$2)),ROWS($M$131:BH147),COLUMNS($M$131:BH147)),0)</f>
        <v>0</v>
      </c>
      <c r="BI147">
        <f t="array" ref="BI147">IF(AND(ROWS($M$131:BI147)&lt;=$P$2,COLUMNS($M$131:BI147)&lt;=$P$2),INDEX(MINVERSE($M$6:INDEX($M$6:$EF$125,$P$2,$P$2)),ROWS($M$131:BI147),COLUMNS($M$131:BI147)),0)</f>
        <v>0</v>
      </c>
      <c r="BJ147">
        <f t="array" ref="BJ147">IF(AND(ROWS($M$131:BJ147)&lt;=$P$2,COLUMNS($M$131:BJ147)&lt;=$P$2),INDEX(MINVERSE($M$6:INDEX($M$6:$EF$125,$P$2,$P$2)),ROWS($M$131:BJ147),COLUMNS($M$131:BJ147)),0)</f>
        <v>0</v>
      </c>
      <c r="BK147">
        <f t="array" ref="BK147">IF(AND(ROWS($M$131:BK147)&lt;=$P$2,COLUMNS($M$131:BK147)&lt;=$P$2),INDEX(MINVERSE($M$6:INDEX($M$6:$EF$125,$P$2,$P$2)),ROWS($M$131:BK147),COLUMNS($M$131:BK147)),0)</f>
        <v>0</v>
      </c>
      <c r="BL147">
        <f t="array" ref="BL147">IF(AND(ROWS($M$131:BL147)&lt;=$P$2,COLUMNS($M$131:BL147)&lt;=$P$2),INDEX(MINVERSE($M$6:INDEX($M$6:$EF$125,$P$2,$P$2)),ROWS($M$131:BL147),COLUMNS($M$131:BL147)),0)</f>
        <v>0</v>
      </c>
      <c r="BM147">
        <f t="array" ref="BM147">IF(AND(ROWS($M$131:BM147)&lt;=$P$2,COLUMNS($M$131:BM147)&lt;=$P$2),INDEX(MINVERSE($M$6:INDEX($M$6:$EF$125,$P$2,$P$2)),ROWS($M$131:BM147),COLUMNS($M$131:BM147)),0)</f>
        <v>0</v>
      </c>
      <c r="BN147">
        <f t="array" ref="BN147">IF(AND(ROWS($M$131:BN147)&lt;=$P$2,COLUMNS($M$131:BN147)&lt;=$P$2),INDEX(MINVERSE($M$6:INDEX($M$6:$EF$125,$P$2,$P$2)),ROWS($M$131:BN147),COLUMNS($M$131:BN147)),0)</f>
        <v>0</v>
      </c>
      <c r="BO147">
        <f t="array" ref="BO147">IF(AND(ROWS($M$131:BO147)&lt;=$P$2,COLUMNS($M$131:BO147)&lt;=$P$2),INDEX(MINVERSE($M$6:INDEX($M$6:$EF$125,$P$2,$P$2)),ROWS($M$131:BO147),COLUMNS($M$131:BO147)),0)</f>
        <v>0</v>
      </c>
      <c r="BP147">
        <f t="array" ref="BP147">IF(AND(ROWS($M$131:BP147)&lt;=$P$2,COLUMNS($M$131:BP147)&lt;=$P$2),INDEX(MINVERSE($M$6:INDEX($M$6:$EF$125,$P$2,$P$2)),ROWS($M$131:BP147),COLUMNS($M$131:BP147)),0)</f>
        <v>0</v>
      </c>
      <c r="BQ147">
        <f t="array" ref="BQ147">IF(AND(ROWS($M$131:BQ147)&lt;=$P$2,COLUMNS($M$131:BQ147)&lt;=$P$2),INDEX(MINVERSE($M$6:INDEX($M$6:$EF$125,$P$2,$P$2)),ROWS($M$131:BQ147),COLUMNS($M$131:BQ147)),0)</f>
        <v>0</v>
      </c>
      <c r="BR147">
        <f t="array" ref="BR147">IF(AND(ROWS($M$131:BR147)&lt;=$P$2,COLUMNS($M$131:BR147)&lt;=$P$2),INDEX(MINVERSE($M$6:INDEX($M$6:$EF$125,$P$2,$P$2)),ROWS($M$131:BR147),COLUMNS($M$131:BR147)),0)</f>
        <v>0</v>
      </c>
      <c r="BS147">
        <f t="array" ref="BS147">IF(AND(ROWS($M$131:BS147)&lt;=$P$2,COLUMNS($M$131:BS147)&lt;=$P$2),INDEX(MINVERSE($M$6:INDEX($M$6:$EF$125,$P$2,$P$2)),ROWS($M$131:BS147),COLUMNS($M$131:BS147)),0)</f>
        <v>0</v>
      </c>
      <c r="BT147">
        <f t="array" ref="BT147">IF(AND(ROWS($M$131:BT147)&lt;=$P$2,COLUMNS($M$131:BT147)&lt;=$P$2),INDEX(MINVERSE($M$6:INDEX($M$6:$EF$125,$P$2,$P$2)),ROWS($M$131:BT147),COLUMNS($M$131:BT147)),0)</f>
        <v>0</v>
      </c>
      <c r="BU147">
        <f t="array" ref="BU147">IF(AND(ROWS($M$131:BU147)&lt;=$P$2,COLUMNS($M$131:BU147)&lt;=$P$2),INDEX(MINVERSE($M$6:INDEX($M$6:$EF$125,$P$2,$P$2)),ROWS($M$131:BU147),COLUMNS($M$131:BU147)),0)</f>
        <v>0</v>
      </c>
      <c r="BV147">
        <f t="array" ref="BV147">IF(AND(ROWS($M$131:BV147)&lt;=$P$2,COLUMNS($M$131:BV147)&lt;=$P$2),INDEX(MINVERSE($M$6:INDEX($M$6:$EF$125,$P$2,$P$2)),ROWS($M$131:BV147),COLUMNS($M$131:BV147)),0)</f>
        <v>0</v>
      </c>
      <c r="BW147">
        <f t="array" ref="BW147">IF(AND(ROWS($M$131:BW147)&lt;=$P$2,COLUMNS($M$131:BW147)&lt;=$P$2),INDEX(MINVERSE($M$6:INDEX($M$6:$EF$125,$P$2,$P$2)),ROWS($M$131:BW147),COLUMNS($M$131:BW147)),0)</f>
        <v>0</v>
      </c>
      <c r="BX147">
        <f t="array" ref="BX147">IF(AND(ROWS($M$131:BX147)&lt;=$P$2,COLUMNS($M$131:BX147)&lt;=$P$2),INDEX(MINVERSE($M$6:INDEX($M$6:$EF$125,$P$2,$P$2)),ROWS($M$131:BX147),COLUMNS($M$131:BX147)),0)</f>
        <v>0</v>
      </c>
      <c r="BY147">
        <f t="array" ref="BY147">IF(AND(ROWS($M$131:BY147)&lt;=$P$2,COLUMNS($M$131:BY147)&lt;=$P$2),INDEX(MINVERSE($M$6:INDEX($M$6:$EF$125,$P$2,$P$2)),ROWS($M$131:BY147),COLUMNS($M$131:BY147)),0)</f>
        <v>0</v>
      </c>
      <c r="BZ147">
        <f t="array" ref="BZ147">IF(AND(ROWS($M$131:BZ147)&lt;=$P$2,COLUMNS($M$131:BZ147)&lt;=$P$2),INDEX(MINVERSE($M$6:INDEX($M$6:$EF$125,$P$2,$P$2)),ROWS($M$131:BZ147),COLUMNS($M$131:BZ147)),0)</f>
        <v>0</v>
      </c>
      <c r="CA147">
        <f t="array" ref="CA147">IF(AND(ROWS($M$131:CA147)&lt;=$P$2,COLUMNS($M$131:CA147)&lt;=$P$2),INDEX(MINVERSE($M$6:INDEX($M$6:$EF$125,$P$2,$P$2)),ROWS($M$131:CA147),COLUMNS($M$131:CA147)),0)</f>
        <v>0</v>
      </c>
      <c r="CB147">
        <f t="array" ref="CB147">IF(AND(ROWS($M$131:CB147)&lt;=$P$2,COLUMNS($M$131:CB147)&lt;=$P$2),INDEX(MINVERSE($M$6:INDEX($M$6:$EF$125,$P$2,$P$2)),ROWS($M$131:CB147),COLUMNS($M$131:CB147)),0)</f>
        <v>0</v>
      </c>
      <c r="CC147">
        <f t="array" ref="CC147">IF(AND(ROWS($M$131:CC147)&lt;=$P$2,COLUMNS($M$131:CC147)&lt;=$P$2),INDEX(MINVERSE($M$6:INDEX($M$6:$EF$125,$P$2,$P$2)),ROWS($M$131:CC147),COLUMNS($M$131:CC147)),0)</f>
        <v>0</v>
      </c>
      <c r="CD147">
        <f t="array" ref="CD147">IF(AND(ROWS($M$131:CD147)&lt;=$P$2,COLUMNS($M$131:CD147)&lt;=$P$2),INDEX(MINVERSE($M$6:INDEX($M$6:$EF$125,$P$2,$P$2)),ROWS($M$131:CD147),COLUMNS($M$131:CD147)),0)</f>
        <v>0</v>
      </c>
      <c r="CE147">
        <f t="array" ref="CE147">IF(AND(ROWS($M$131:CE147)&lt;=$P$2,COLUMNS($M$131:CE147)&lt;=$P$2),INDEX(MINVERSE($M$6:INDEX($M$6:$EF$125,$P$2,$P$2)),ROWS($M$131:CE147),COLUMNS($M$131:CE147)),0)</f>
        <v>0</v>
      </c>
      <c r="CF147">
        <f t="array" ref="CF147">IF(AND(ROWS($M$131:CF147)&lt;=$P$2,COLUMNS($M$131:CF147)&lt;=$P$2),INDEX(MINVERSE($M$6:INDEX($M$6:$EF$125,$P$2,$P$2)),ROWS($M$131:CF147),COLUMNS($M$131:CF147)),0)</f>
        <v>0</v>
      </c>
      <c r="CG147">
        <f t="array" ref="CG147">IF(AND(ROWS($M$131:CG147)&lt;=$P$2,COLUMNS($M$131:CG147)&lt;=$P$2),INDEX(MINVERSE($M$6:INDEX($M$6:$EF$125,$P$2,$P$2)),ROWS($M$131:CG147),COLUMNS($M$131:CG147)),0)</f>
        <v>0</v>
      </c>
      <c r="CH147">
        <f t="array" ref="CH147">IF(AND(ROWS($M$131:CH147)&lt;=$P$2,COLUMNS($M$131:CH147)&lt;=$P$2),INDEX(MINVERSE($M$6:INDEX($M$6:$EF$125,$P$2,$P$2)),ROWS($M$131:CH147),COLUMNS($M$131:CH147)),0)</f>
        <v>0</v>
      </c>
      <c r="CI147">
        <f t="array" ref="CI147">IF(AND(ROWS($M$131:CI147)&lt;=$P$2,COLUMNS($M$131:CI147)&lt;=$P$2),INDEX(MINVERSE($M$6:INDEX($M$6:$EF$125,$P$2,$P$2)),ROWS($M$131:CI147),COLUMNS($M$131:CI147)),0)</f>
        <v>0</v>
      </c>
      <c r="CJ147">
        <f t="array" ref="CJ147">IF(AND(ROWS($M$131:CJ147)&lt;=$P$2,COLUMNS($M$131:CJ147)&lt;=$P$2),INDEX(MINVERSE($M$6:INDEX($M$6:$EF$125,$P$2,$P$2)),ROWS($M$131:CJ147),COLUMNS($M$131:CJ147)),0)</f>
        <v>0</v>
      </c>
      <c r="CK147">
        <f t="array" ref="CK147">IF(AND(ROWS($M$131:CK147)&lt;=$P$2,COLUMNS($M$131:CK147)&lt;=$P$2),INDEX(MINVERSE($M$6:INDEX($M$6:$EF$125,$P$2,$P$2)),ROWS($M$131:CK147),COLUMNS($M$131:CK147)),0)</f>
        <v>0</v>
      </c>
      <c r="CL147">
        <f t="array" ref="CL147">IF(AND(ROWS($M$131:CL147)&lt;=$P$2,COLUMNS($M$131:CL147)&lt;=$P$2),INDEX(MINVERSE($M$6:INDEX($M$6:$EF$125,$P$2,$P$2)),ROWS($M$131:CL147),COLUMNS($M$131:CL147)),0)</f>
        <v>0</v>
      </c>
      <c r="CM147">
        <f t="array" ref="CM147">IF(AND(ROWS($M$131:CM147)&lt;=$P$2,COLUMNS($M$131:CM147)&lt;=$P$2),INDEX(MINVERSE($M$6:INDEX($M$6:$EF$125,$P$2,$P$2)),ROWS($M$131:CM147),COLUMNS($M$131:CM147)),0)</f>
        <v>0</v>
      </c>
      <c r="CN147">
        <f t="array" ref="CN147">IF(AND(ROWS($M$131:CN147)&lt;=$P$2,COLUMNS($M$131:CN147)&lt;=$P$2),INDEX(MINVERSE($M$6:INDEX($M$6:$EF$125,$P$2,$P$2)),ROWS($M$131:CN147),COLUMNS($M$131:CN147)),0)</f>
        <v>0</v>
      </c>
      <c r="CO147">
        <f t="array" ref="CO147">IF(AND(ROWS($M$131:CO147)&lt;=$P$2,COLUMNS($M$131:CO147)&lt;=$P$2),INDEX(MINVERSE($M$6:INDEX($M$6:$EF$125,$P$2,$P$2)),ROWS($M$131:CO147),COLUMNS($M$131:CO147)),0)</f>
        <v>0</v>
      </c>
      <c r="CP147">
        <f t="array" ref="CP147">IF(AND(ROWS($M$131:CP147)&lt;=$P$2,COLUMNS($M$131:CP147)&lt;=$P$2),INDEX(MINVERSE($M$6:INDEX($M$6:$EF$125,$P$2,$P$2)),ROWS($M$131:CP147),COLUMNS($M$131:CP147)),0)</f>
        <v>0</v>
      </c>
      <c r="CQ147">
        <f t="array" ref="CQ147">IF(AND(ROWS($M$131:CQ147)&lt;=$P$2,COLUMNS($M$131:CQ147)&lt;=$P$2),INDEX(MINVERSE($M$6:INDEX($M$6:$EF$125,$P$2,$P$2)),ROWS($M$131:CQ147),COLUMNS($M$131:CQ147)),0)</f>
        <v>0</v>
      </c>
      <c r="CR147">
        <f t="array" ref="CR147">IF(AND(ROWS($M$131:CR147)&lt;=$P$2,COLUMNS($M$131:CR147)&lt;=$P$2),INDEX(MINVERSE($M$6:INDEX($M$6:$EF$125,$P$2,$P$2)),ROWS($M$131:CR147),COLUMNS($M$131:CR147)),0)</f>
        <v>0</v>
      </c>
      <c r="CS147">
        <f t="array" ref="CS147">IF(AND(ROWS($M$131:CS147)&lt;=$P$2,COLUMNS($M$131:CS147)&lt;=$P$2),INDEX(MINVERSE($M$6:INDEX($M$6:$EF$125,$P$2,$P$2)),ROWS($M$131:CS147),COLUMNS($M$131:CS147)),0)</f>
        <v>0</v>
      </c>
      <c r="CT147">
        <f t="array" ref="CT147">IF(AND(ROWS($M$131:CT147)&lt;=$P$2,COLUMNS($M$131:CT147)&lt;=$P$2),INDEX(MINVERSE($M$6:INDEX($M$6:$EF$125,$P$2,$P$2)),ROWS($M$131:CT147),COLUMNS($M$131:CT147)),0)</f>
        <v>0</v>
      </c>
      <c r="CU147">
        <f t="array" ref="CU147">IF(AND(ROWS($M$131:CU147)&lt;=$P$2,COLUMNS($M$131:CU147)&lt;=$P$2),INDEX(MINVERSE($M$6:INDEX($M$6:$EF$125,$P$2,$P$2)),ROWS($M$131:CU147),COLUMNS($M$131:CU147)),0)</f>
        <v>0</v>
      </c>
      <c r="CV147">
        <f t="array" ref="CV147">IF(AND(ROWS($M$131:CV147)&lt;=$P$2,COLUMNS($M$131:CV147)&lt;=$P$2),INDEX(MINVERSE($M$6:INDEX($M$6:$EF$125,$P$2,$P$2)),ROWS($M$131:CV147),COLUMNS($M$131:CV147)),0)</f>
        <v>0</v>
      </c>
      <c r="CW147">
        <f t="array" ref="CW147">IF(AND(ROWS($M$131:CW147)&lt;=$P$2,COLUMNS($M$131:CW147)&lt;=$P$2),INDEX(MINVERSE($M$6:INDEX($M$6:$EF$125,$P$2,$P$2)),ROWS($M$131:CW147),COLUMNS($M$131:CW147)),0)</f>
        <v>0</v>
      </c>
      <c r="CX147">
        <f t="array" ref="CX147">IF(AND(ROWS($M$131:CX147)&lt;=$P$2,COLUMNS($M$131:CX147)&lt;=$P$2),INDEX(MINVERSE($M$6:INDEX($M$6:$EF$125,$P$2,$P$2)),ROWS($M$131:CX147),COLUMNS($M$131:CX147)),0)</f>
        <v>0</v>
      </c>
      <c r="CY147">
        <f t="array" ref="CY147">IF(AND(ROWS($M$131:CY147)&lt;=$P$2,COLUMNS($M$131:CY147)&lt;=$P$2),INDEX(MINVERSE($M$6:INDEX($M$6:$EF$125,$P$2,$P$2)),ROWS($M$131:CY147),COLUMNS($M$131:CY147)),0)</f>
        <v>0</v>
      </c>
      <c r="CZ147">
        <f t="array" ref="CZ147">IF(AND(ROWS($M$131:CZ147)&lt;=$P$2,COLUMNS($M$131:CZ147)&lt;=$P$2),INDEX(MINVERSE($M$6:INDEX($M$6:$EF$125,$P$2,$P$2)),ROWS($M$131:CZ147),COLUMNS($M$131:CZ147)),0)</f>
        <v>0</v>
      </c>
      <c r="DA147">
        <f t="array" ref="DA147">IF(AND(ROWS($M$131:DA147)&lt;=$P$2,COLUMNS($M$131:DA147)&lt;=$P$2),INDEX(MINVERSE($M$6:INDEX($M$6:$EF$125,$P$2,$P$2)),ROWS($M$131:DA147),COLUMNS($M$131:DA147)),0)</f>
        <v>0</v>
      </c>
      <c r="DB147">
        <f t="array" ref="DB147">IF(AND(ROWS($M$131:DB147)&lt;=$P$2,COLUMNS($M$131:DB147)&lt;=$P$2),INDEX(MINVERSE($M$6:INDEX($M$6:$EF$125,$P$2,$P$2)),ROWS($M$131:DB147),COLUMNS($M$131:DB147)),0)</f>
        <v>0</v>
      </c>
      <c r="DC147">
        <f t="array" ref="DC147">IF(AND(ROWS($M$131:DC147)&lt;=$P$2,COLUMNS($M$131:DC147)&lt;=$P$2),INDEX(MINVERSE($M$6:INDEX($M$6:$EF$125,$P$2,$P$2)),ROWS($M$131:DC147),COLUMNS($M$131:DC147)),0)</f>
        <v>0</v>
      </c>
      <c r="DD147">
        <f t="array" ref="DD147">IF(AND(ROWS($M$131:DD147)&lt;=$P$2,COLUMNS($M$131:DD147)&lt;=$P$2),INDEX(MINVERSE($M$6:INDEX($M$6:$EF$125,$P$2,$P$2)),ROWS($M$131:DD147),COLUMNS($M$131:DD147)),0)</f>
        <v>0</v>
      </c>
      <c r="DE147">
        <f t="array" ref="DE147">IF(AND(ROWS($M$131:DE147)&lt;=$P$2,COLUMNS($M$131:DE147)&lt;=$P$2),INDEX(MINVERSE($M$6:INDEX($M$6:$EF$125,$P$2,$P$2)),ROWS($M$131:DE147),COLUMNS($M$131:DE147)),0)</f>
        <v>0</v>
      </c>
      <c r="DF147">
        <f t="array" ref="DF147">IF(AND(ROWS($M$131:DF147)&lt;=$P$2,COLUMNS($M$131:DF147)&lt;=$P$2),INDEX(MINVERSE($M$6:INDEX($M$6:$EF$125,$P$2,$P$2)),ROWS($M$131:DF147),COLUMNS($M$131:DF147)),0)</f>
        <v>0</v>
      </c>
      <c r="DG147">
        <f t="array" ref="DG147">IF(AND(ROWS($M$131:DG147)&lt;=$P$2,COLUMNS($M$131:DG147)&lt;=$P$2),INDEX(MINVERSE($M$6:INDEX($M$6:$EF$125,$P$2,$P$2)),ROWS($M$131:DG147),COLUMNS($M$131:DG147)),0)</f>
        <v>0</v>
      </c>
      <c r="DH147">
        <f t="array" ref="DH147">IF(AND(ROWS($M$131:DH147)&lt;=$P$2,COLUMNS($M$131:DH147)&lt;=$P$2),INDEX(MINVERSE($M$6:INDEX($M$6:$EF$125,$P$2,$P$2)),ROWS($M$131:DH147),COLUMNS($M$131:DH147)),0)</f>
        <v>0</v>
      </c>
      <c r="DI147">
        <f t="array" ref="DI147">IF(AND(ROWS($M$131:DI147)&lt;=$P$2,COLUMNS($M$131:DI147)&lt;=$P$2),INDEX(MINVERSE($M$6:INDEX($M$6:$EF$125,$P$2,$P$2)),ROWS($M$131:DI147),COLUMNS($M$131:DI147)),0)</f>
        <v>0</v>
      </c>
      <c r="DJ147">
        <f t="array" ref="DJ147">IF(AND(ROWS($M$131:DJ147)&lt;=$P$2,COLUMNS($M$131:DJ147)&lt;=$P$2),INDEX(MINVERSE($M$6:INDEX($M$6:$EF$125,$P$2,$P$2)),ROWS($M$131:DJ147),COLUMNS($M$131:DJ147)),0)</f>
        <v>0</v>
      </c>
      <c r="DK147">
        <f t="array" ref="DK147">IF(AND(ROWS($M$131:DK147)&lt;=$P$2,COLUMNS($M$131:DK147)&lt;=$P$2),INDEX(MINVERSE($M$6:INDEX($M$6:$EF$125,$P$2,$P$2)),ROWS($M$131:DK147),COLUMNS($M$131:DK147)),0)</f>
        <v>0</v>
      </c>
      <c r="DL147">
        <f t="array" ref="DL147">IF(AND(ROWS($M$131:DL147)&lt;=$P$2,COLUMNS($M$131:DL147)&lt;=$P$2),INDEX(MINVERSE($M$6:INDEX($M$6:$EF$125,$P$2,$P$2)),ROWS($M$131:DL147),COLUMNS($M$131:DL147)),0)</f>
        <v>0</v>
      </c>
      <c r="DM147">
        <f t="array" ref="DM147">IF(AND(ROWS($M$131:DM147)&lt;=$P$2,COLUMNS($M$131:DM147)&lt;=$P$2),INDEX(MINVERSE($M$6:INDEX($M$6:$EF$125,$P$2,$P$2)),ROWS($M$131:DM147),COLUMNS($M$131:DM147)),0)</f>
        <v>0</v>
      </c>
      <c r="DN147">
        <f t="array" ref="DN147">IF(AND(ROWS($M$131:DN147)&lt;=$P$2,COLUMNS($M$131:DN147)&lt;=$P$2),INDEX(MINVERSE($M$6:INDEX($M$6:$EF$125,$P$2,$P$2)),ROWS($M$131:DN147),COLUMNS($M$131:DN147)),0)</f>
        <v>0</v>
      </c>
      <c r="DO147">
        <f t="array" ref="DO147">IF(AND(ROWS($M$131:DO147)&lt;=$P$2,COLUMNS($M$131:DO147)&lt;=$P$2),INDEX(MINVERSE($M$6:INDEX($M$6:$EF$125,$P$2,$P$2)),ROWS($M$131:DO147),COLUMNS($M$131:DO147)),0)</f>
        <v>0</v>
      </c>
      <c r="DP147">
        <f t="array" ref="DP147">IF(AND(ROWS($M$131:DP147)&lt;=$P$2,COLUMNS($M$131:DP147)&lt;=$P$2),INDEX(MINVERSE($M$6:INDEX($M$6:$EF$125,$P$2,$P$2)),ROWS($M$131:DP147),COLUMNS($M$131:DP147)),0)</f>
        <v>0</v>
      </c>
      <c r="DQ147">
        <f t="array" ref="DQ147">IF(AND(ROWS($M$131:DQ147)&lt;=$P$2,COLUMNS($M$131:DQ147)&lt;=$P$2),INDEX(MINVERSE($M$6:INDEX($M$6:$EF$125,$P$2,$P$2)),ROWS($M$131:DQ147),COLUMNS($M$131:DQ147)),0)</f>
        <v>0</v>
      </c>
      <c r="DR147">
        <f t="array" ref="DR147">IF(AND(ROWS($M$131:DR147)&lt;=$P$2,COLUMNS($M$131:DR147)&lt;=$P$2),INDEX(MINVERSE($M$6:INDEX($M$6:$EF$125,$P$2,$P$2)),ROWS($M$131:DR147),COLUMNS($M$131:DR147)),0)</f>
        <v>0</v>
      </c>
      <c r="DS147">
        <f t="array" ref="DS147">IF(AND(ROWS($M$131:DS147)&lt;=$P$2,COLUMNS($M$131:DS147)&lt;=$P$2),INDEX(MINVERSE($M$6:INDEX($M$6:$EF$125,$P$2,$P$2)),ROWS($M$131:DS147),COLUMNS($M$131:DS147)),0)</f>
        <v>0</v>
      </c>
      <c r="DT147">
        <f t="array" ref="DT147">IF(AND(ROWS($M$131:DT147)&lt;=$P$2,COLUMNS($M$131:DT147)&lt;=$P$2),INDEX(MINVERSE($M$6:INDEX($M$6:$EF$125,$P$2,$P$2)),ROWS($M$131:DT147),COLUMNS($M$131:DT147)),0)</f>
        <v>0</v>
      </c>
      <c r="DU147">
        <f t="array" ref="DU147">IF(AND(ROWS($M$131:DU147)&lt;=$P$2,COLUMNS($M$131:DU147)&lt;=$P$2),INDEX(MINVERSE($M$6:INDEX($M$6:$EF$125,$P$2,$P$2)),ROWS($M$131:DU147),COLUMNS($M$131:DU147)),0)</f>
        <v>0</v>
      </c>
      <c r="DV147">
        <f t="array" ref="DV147">IF(AND(ROWS($M$131:DV147)&lt;=$P$2,COLUMNS($M$131:DV147)&lt;=$P$2),INDEX(MINVERSE($M$6:INDEX($M$6:$EF$125,$P$2,$P$2)),ROWS($M$131:DV147),COLUMNS($M$131:DV147)),0)</f>
        <v>0</v>
      </c>
      <c r="DW147">
        <f t="array" ref="DW147">IF(AND(ROWS($M$131:DW147)&lt;=$P$2,COLUMNS($M$131:DW147)&lt;=$P$2),INDEX(MINVERSE($M$6:INDEX($M$6:$EF$125,$P$2,$P$2)),ROWS($M$131:DW147),COLUMNS($M$131:DW147)),0)</f>
        <v>0</v>
      </c>
      <c r="DX147">
        <f t="array" ref="DX147">IF(AND(ROWS($M$131:DX147)&lt;=$P$2,COLUMNS($M$131:DX147)&lt;=$P$2),INDEX(MINVERSE($M$6:INDEX($M$6:$EF$125,$P$2,$P$2)),ROWS($M$131:DX147),COLUMNS($M$131:DX147)),0)</f>
        <v>0</v>
      </c>
      <c r="DY147">
        <f t="array" ref="DY147">IF(AND(ROWS($M$131:DY147)&lt;=$P$2,COLUMNS($M$131:DY147)&lt;=$P$2),INDEX(MINVERSE($M$6:INDEX($M$6:$EF$125,$P$2,$P$2)),ROWS($M$131:DY147),COLUMNS($M$131:DY147)),0)</f>
        <v>0</v>
      </c>
      <c r="DZ147">
        <f t="array" ref="DZ147">IF(AND(ROWS($M$131:DZ147)&lt;=$P$2,COLUMNS($M$131:DZ147)&lt;=$P$2),INDEX(MINVERSE($M$6:INDEX($M$6:$EF$125,$P$2,$P$2)),ROWS($M$131:DZ147),COLUMNS($M$131:DZ147)),0)</f>
        <v>0</v>
      </c>
      <c r="EA147">
        <f t="array" ref="EA147">IF(AND(ROWS($M$131:EA147)&lt;=$P$2,COLUMNS($M$131:EA147)&lt;=$P$2),INDEX(MINVERSE($M$6:INDEX($M$6:$EF$125,$P$2,$P$2)),ROWS($M$131:EA147),COLUMNS($M$131:EA147)),0)</f>
        <v>0</v>
      </c>
      <c r="EB147">
        <f t="array" ref="EB147">IF(AND(ROWS($M$131:EB147)&lt;=$P$2,COLUMNS($M$131:EB147)&lt;=$P$2),INDEX(MINVERSE($M$6:INDEX($M$6:$EF$125,$P$2,$P$2)),ROWS($M$131:EB147),COLUMNS($M$131:EB147)),0)</f>
        <v>0</v>
      </c>
    </row>
    <row r="148" spans="12:132" ht="15">
      <c r="L148" s="10">
        <v>18</v>
      </c>
      <c r="M148">
        <f t="array" ref="M148">IF(AND(ROWS($M$131:M148)&lt;=$P$2,COLUMNS($M$131:M148)&lt;=$P$2),INDEX(MINVERSE($M$6:INDEX($M$6:$EF$125,$P$2,$P$2)),ROWS($M$131:M148),COLUMNS($M$131:M148)),0)</f>
        <v>-7.7166567701676389E-9</v>
      </c>
      <c r="N148">
        <f t="array" ref="N148">IF(AND(ROWS($M$131:N148)&lt;=$P$2,COLUMNS($M$131:N148)&lt;=$P$2),INDEX(MINVERSE($M$6:INDEX($M$6:$EF$125,$P$2,$P$2)),ROWS($M$131:N148),COLUMNS($M$131:N148)),0)</f>
        <v>3.9516384626291745E-9</v>
      </c>
      <c r="O148">
        <f t="array" ref="O148">IF(AND(ROWS($M$131:O148)&lt;=$P$2,COLUMNS($M$131:O148)&lt;=$P$2),INDEX(MINVERSE($M$6:INDEX($M$6:$EF$125,$P$2,$P$2)),ROWS($M$131:O148),COLUMNS($M$131:O148)),0)</f>
        <v>1.1258090535784227E-8</v>
      </c>
      <c r="P148">
        <f t="array" ref="P148">IF(AND(ROWS($M$131:P148)&lt;=$P$2,COLUMNS($M$131:P148)&lt;=$P$2),INDEX(MINVERSE($M$6:INDEX($M$6:$EF$125,$P$2,$P$2)),ROWS($M$131:P148),COLUMNS($M$131:P148)),0)</f>
        <v>1.3983930416448904E-8</v>
      </c>
      <c r="Q148">
        <f t="array" ref="Q148">IF(AND(ROWS($M$131:Q148)&lt;=$P$2,COLUMNS($M$131:Q148)&lt;=$P$2),INDEX(MINVERSE($M$6:INDEX($M$6:$EF$125,$P$2,$P$2)),ROWS($M$131:Q148),COLUMNS($M$131:Q148)),0)</f>
        <v>1.1584830616335148E-8</v>
      </c>
      <c r="R148">
        <f t="array" ref="R148">IF(AND(ROWS($M$131:R148)&lt;=$P$2,COLUMNS($M$131:R148)&lt;=$P$2),INDEX(MINVERSE($M$6:INDEX($M$6:$EF$125,$P$2,$P$2)),ROWS($M$131:R148),COLUMNS($M$131:R148)),0)</f>
        <v>3.4059155091571429E-9</v>
      </c>
      <c r="S148">
        <f t="array" ref="S148">IF(AND(ROWS($M$131:S148)&lt;=$P$2,COLUMNS($M$131:S148)&lt;=$P$2),INDEX(MINVERSE($M$6:INDEX($M$6:$EF$125,$P$2,$P$2)),ROWS($M$131:S148),COLUMNS($M$131:S148)),0)</f>
        <v>-1.0707297414545567E-8</v>
      </c>
      <c r="T148">
        <f t="array" ref="T148">IF(AND(ROWS($M$131:T148)&lt;=$P$2,COLUMNS($M$131:T148)&lt;=$P$2),INDEX(MINVERSE($M$6:INDEX($M$6:$EF$125,$P$2,$P$2)),ROWS($M$131:T148),COLUMNS($M$131:T148)),0)</f>
        <v>-2.9474511876467468E-8</v>
      </c>
      <c r="U148">
        <f t="array" ref="U148">IF(AND(ROWS($M$131:U148)&lt;=$P$2,COLUMNS($M$131:U148)&lt;=$P$2),INDEX(MINVERSE($M$6:INDEX($M$6:$EF$125,$P$2,$P$2)),ROWS($M$131:U148),COLUMNS($M$131:U148)),0)</f>
        <v>-4.9153499595590867E-8</v>
      </c>
      <c r="V148">
        <f t="array" ref="V148">IF(AND(ROWS($M$131:V148)&lt;=$P$2,COLUMNS($M$131:V148)&lt;=$P$2),INDEX(MINVERSE($M$6:INDEX($M$6:$EF$125,$P$2,$P$2)),ROWS($M$131:V148),COLUMNS($M$131:V148)),0)</f>
        <v>-6.280257500336062E-8</v>
      </c>
      <c r="W148">
        <f t="array" ref="W148">IF(AND(ROWS($M$131:W148)&lt;=$P$2,COLUMNS($M$131:W148)&lt;=$P$2),INDEX(MINVERSE($M$6:INDEX($M$6:$EF$125,$P$2,$P$2)),ROWS($M$131:W148),COLUMNS($M$131:W148)),0)</f>
        <v>-6.0336880018048969E-8</v>
      </c>
      <c r="X148">
        <f t="array" ref="X148">IF(AND(ROWS($M$131:X148)&lt;=$P$2,COLUMNS($M$131:X148)&lt;=$P$2),INDEX(MINVERSE($M$6:INDEX($M$6:$EF$125,$P$2,$P$2)),ROWS($M$131:X148),COLUMNS($M$131:X148)),0)</f>
        <v>-2.991318945872917E-8</v>
      </c>
      <c r="Y148">
        <f t="array" ref="Y148">IF(AND(ROWS($M$131:Y148)&lt;=$P$2,COLUMNS($M$131:Y148)&lt;=$P$2),INDEX(MINVERSE($M$6:INDEX($M$6:$EF$125,$P$2,$P$2)),ROWS($M$131:Y148),COLUMNS($M$131:Y148)),0)</f>
        <v>3.8960455219702462E-8</v>
      </c>
      <c r="Z148">
        <f t="array" ref="Z148">IF(AND(ROWS($M$131:Z148)&lt;=$P$2,COLUMNS($M$131:Z148)&lt;=$P$2),INDEX(MINVERSE($M$6:INDEX($M$6:$EF$125,$P$2,$P$2)),ROWS($M$131:Z148),COLUMNS($M$131:Z148)),0)</f>
        <v>1.5061729809466215E-7</v>
      </c>
      <c r="AA148">
        <f t="array" ref="AA148">IF(AND(ROWS($M$131:AA148)&lt;=$P$2,COLUMNS($M$131:AA148)&lt;=$P$2),INDEX(MINVERSE($M$6:INDEX($M$6:$EF$125,$P$2,$P$2)),ROWS($M$131:AA148),COLUMNS($M$131:AA148)),0)</f>
        <v>2.9755863680094996E-7</v>
      </c>
      <c r="AB148">
        <f t="array" ref="AB148">IF(AND(ROWS($M$131:AB148)&lt;=$P$2,COLUMNS($M$131:AB148)&lt;=$P$2),INDEX(MINVERSE($M$6:INDEX($M$6:$EF$125,$P$2,$P$2)),ROWS($M$131:AB148),COLUMNS($M$131:AB148)),0)</f>
        <v>4.5595123967842627E-7</v>
      </c>
      <c r="AC148">
        <f t="array" ref="AC148">IF(AND(ROWS($M$131:AC148)&lt;=$P$2,COLUMNS($M$131:AC148)&lt;=$P$2),INDEX(MINVERSE($M$6:INDEX($M$6:$EF$125,$P$2,$P$2)),ROWS($M$131:AC148),COLUMNS($M$131:AC148)),0)</f>
        <v>5.8580896721634904E-7</v>
      </c>
      <c r="AD148">
        <f t="array" ref="AD148">IF(AND(ROWS($M$131:AD148)&lt;=$P$2,COLUMNS($M$131:AD148)&lt;=$P$2),INDEX(MINVERSE($M$6:INDEX($M$6:$EF$125,$P$2,$P$2)),ROWS($M$131:AD148),COLUMNS($M$131:AD148)),0)</f>
        <v>6.4061829284922329E-7</v>
      </c>
      <c r="AE148">
        <f t="array" ref="AE148">IF(AND(ROWS($M$131:AE148)&lt;=$P$2,COLUMNS($M$131:AE148)&lt;=$P$2),INDEX(MINVERSE($M$6:INDEX($M$6:$EF$125,$P$2,$P$2)),ROWS($M$131:AE148),COLUMNS($M$131:AE148)),0)</f>
        <v>5.9077910573524475E-7</v>
      </c>
      <c r="AF148">
        <f t="array" ref="AF148">IF(AND(ROWS($M$131:AF148)&lt;=$P$2,COLUMNS($M$131:AF148)&lt;=$P$2),INDEX(MINVERSE($M$6:INDEX($M$6:$EF$125,$P$2,$P$2)),ROWS($M$131:AF148),COLUMNS($M$131:AF148)),0)</f>
        <v>4.6461095499589967E-7</v>
      </c>
      <c r="AG148">
        <f t="array" ref="AG148">IF(AND(ROWS($M$131:AG148)&lt;=$P$2,COLUMNS($M$131:AG148)&lt;=$P$2),INDEX(MINVERSE($M$6:INDEX($M$6:$EF$125,$P$2,$P$2)),ROWS($M$131:AG148),COLUMNS($M$131:AG148)),0)</f>
        <v>3.0795814447918348E-7</v>
      </c>
      <c r="AH148">
        <f t="array" ref="AH148">IF(AND(ROWS($M$131:AH148)&lt;=$P$2,COLUMNS($M$131:AH148)&lt;=$P$2),INDEX(MINVERSE($M$6:INDEX($M$6:$EF$125,$P$2,$P$2)),ROWS($M$131:AH148),COLUMNS($M$131:AH148)),0)</f>
        <v>1.6091350815038622E-7</v>
      </c>
      <c r="AI148">
        <f t="array" ref="AI148">IF(AND(ROWS($M$131:AI148)&lt;=$P$2,COLUMNS($M$131:AI148)&lt;=$P$2),INDEX(MINVERSE($M$6:INDEX($M$6:$EF$125,$P$2,$P$2)),ROWS($M$131:AI148),COLUMNS($M$131:AI148)),0)</f>
        <v>4.8006647198371666E-8</v>
      </c>
      <c r="AJ148">
        <f t="array" ref="AJ148">IF(AND(ROWS($M$131:AJ148)&lt;=$P$2,COLUMNS($M$131:AJ148)&lt;=$P$2),INDEX(MINVERSE($M$6:INDEX($M$6:$EF$125,$P$2,$P$2)),ROWS($M$131:AJ148),COLUMNS($M$131:AJ148)),0)</f>
        <v>-2.252031013885314E-8</v>
      </c>
      <c r="AK148">
        <f t="array" ref="AK148">IF(AND(ROWS($M$131:AK148)&lt;=$P$2,COLUMNS($M$131:AK148)&lt;=$P$2),INDEX(MINVERSE($M$6:INDEX($M$6:$EF$125,$P$2,$P$2)),ROWS($M$131:AK148),COLUMNS($M$131:AK148)),0)</f>
        <v>-5.4555626858467623E-8</v>
      </c>
      <c r="AL148">
        <f t="array" ref="AL148">IF(AND(ROWS($M$131:AL148)&lt;=$P$2,COLUMNS($M$131:AL148)&lt;=$P$2),INDEX(MINVERSE($M$6:INDEX($M$6:$EF$125,$P$2,$P$2)),ROWS($M$131:AL148),COLUMNS($M$131:AL148)),0)</f>
        <v>-5.8477473631278823E-8</v>
      </c>
      <c r="AM148">
        <f t="array" ref="AM148">IF(AND(ROWS($M$131:AM148)&lt;=$P$2,COLUMNS($M$131:AM148)&lt;=$P$2),INDEX(MINVERSE($M$6:INDEX($M$6:$EF$125,$P$2,$P$2)),ROWS($M$131:AM148),COLUMNS($M$131:AM148)),0)</f>
        <v>-4.6213074549452778E-8</v>
      </c>
      <c r="AN148">
        <f t="array" ref="AN148">IF(AND(ROWS($M$131:AN148)&lt;=$P$2,COLUMNS($M$131:AN148)&lt;=$P$2),INDEX(MINVERSE($M$6:INDEX($M$6:$EF$125,$P$2,$P$2)),ROWS($M$131:AN148),COLUMNS($M$131:AN148)),0)</f>
        <v>-2.7973257702641631E-8</v>
      </c>
      <c r="AO148">
        <f t="array" ref="AO148">IF(AND(ROWS($M$131:AO148)&lt;=$P$2,COLUMNS($M$131:AO148)&lt;=$P$2),INDEX(MINVERSE($M$6:INDEX($M$6:$EF$125,$P$2,$P$2)),ROWS($M$131:AO148),COLUMNS($M$131:AO148)),0)</f>
        <v>-1.075063390453144E-8</v>
      </c>
      <c r="AP148">
        <f t="array" ref="AP148">IF(AND(ROWS($M$131:AP148)&lt;=$P$2,COLUMNS($M$131:AP148)&lt;=$P$2),INDEX(MINVERSE($M$6:INDEX($M$6:$EF$125,$P$2,$P$2)),ROWS($M$131:AP148),COLUMNS($M$131:AP148)),0)</f>
        <v>1.8169218193503181E-9</v>
      </c>
      <c r="AQ148">
        <f t="array" ref="AQ148">IF(AND(ROWS($M$131:AQ148)&lt;=$P$2,COLUMNS($M$131:AQ148)&lt;=$P$2),INDEX(MINVERSE($M$6:INDEX($M$6:$EF$125,$P$2,$P$2)),ROWS($M$131:AQ148),COLUMNS($M$131:AQ148)),0)</f>
        <v>8.7742586825779214E-9</v>
      </c>
      <c r="AR148">
        <f t="array" ref="AR148">IF(AND(ROWS($M$131:AR148)&lt;=$P$2,COLUMNS($M$131:AR148)&lt;=$P$2),INDEX(MINVERSE($M$6:INDEX($M$6:$EF$125,$P$2,$P$2)),ROWS($M$131:AR148),COLUMNS($M$131:AR148)),0)</f>
        <v>1.0871096073224871E-8</v>
      </c>
      <c r="AS148">
        <f t="array" ref="AS148">IF(AND(ROWS($M$131:AS148)&lt;=$P$2,COLUMNS($M$131:AS148)&lt;=$P$2),INDEX(MINVERSE($M$6:INDEX($M$6:$EF$125,$P$2,$P$2)),ROWS($M$131:AS148),COLUMNS($M$131:AS148)),0)</f>
        <v>9.635156828741825E-9</v>
      </c>
      <c r="AT148">
        <f t="array" ref="AT148">IF(AND(ROWS($M$131:AT148)&lt;=$P$2,COLUMNS($M$131:AT148)&lt;=$P$2),INDEX(MINVERSE($M$6:INDEX($M$6:$EF$125,$P$2,$P$2)),ROWS($M$131:AT148),COLUMNS($M$131:AT148)),0)</f>
        <v>6.6860126811994926E-9</v>
      </c>
      <c r="AU148">
        <f t="array" ref="AU148">IF(AND(ROWS($M$131:AU148)&lt;=$P$2,COLUMNS($M$131:AU148)&lt;=$P$2),INDEX(MINVERSE($M$6:INDEX($M$6:$EF$125,$P$2,$P$2)),ROWS($M$131:AU148),COLUMNS($M$131:AU148)),0)</f>
        <v>3.3413555011829691E-9</v>
      </c>
      <c r="AV148">
        <f t="array" ref="AV148">IF(AND(ROWS($M$131:AV148)&lt;=$P$2,COLUMNS($M$131:AV148)&lt;=$P$2),INDEX(MINVERSE($M$6:INDEX($M$6:$EF$125,$P$2,$P$2)),ROWS($M$131:AV148),COLUMNS($M$131:AV148)),0)</f>
        <v>4.7904162271600237E-10</v>
      </c>
      <c r="AW148">
        <f t="array" ref="AW148">IF(AND(ROWS($M$131:AW148)&lt;=$P$2,COLUMNS($M$131:AW148)&lt;=$P$2),INDEX(MINVERSE($M$6:INDEX($M$6:$EF$125,$P$2,$P$2)),ROWS($M$131:AW148),COLUMNS($M$131:AW148)),0)</f>
        <v>-1.4262298139826355E-9</v>
      </c>
      <c r="AX148">
        <f t="array" ref="AX148">IF(AND(ROWS($M$131:AX148)&lt;=$P$2,COLUMNS($M$131:AX148)&lt;=$P$2),INDEX(MINVERSE($M$6:INDEX($M$6:$EF$125,$P$2,$P$2)),ROWS($M$131:AX148),COLUMNS($M$131:AX148)),0)</f>
        <v>-2.1802651620267243E-9</v>
      </c>
      <c r="AY148">
        <f t="array" ref="AY148">IF(AND(ROWS($M$131:AY148)&lt;=$P$2,COLUMNS($M$131:AY148)&lt;=$P$2),INDEX(MINVERSE($M$6:INDEX($M$6:$EF$125,$P$2,$P$2)),ROWS($M$131:AY148),COLUMNS($M$131:AY148)),0)</f>
        <v>-1.7345827765036877E-9</v>
      </c>
      <c r="AZ148">
        <f t="array" ref="AZ148">IF(AND(ROWS($M$131:AZ148)&lt;=$P$2,COLUMNS($M$131:AZ148)&lt;=$P$2),INDEX(MINVERSE($M$6:INDEX($M$6:$EF$125,$P$2,$P$2)),ROWS($M$131:AZ148),COLUMNS($M$131:AZ148)),0)</f>
        <v>-8.7216760239691003E-11</v>
      </c>
      <c r="BA148">
        <f t="array" ref="BA148">IF(AND(ROWS($M$131:BA148)&lt;=$P$2,COLUMNS($M$131:BA148)&lt;=$P$2),INDEX(MINVERSE($M$6:INDEX($M$6:$EF$125,$P$2,$P$2)),ROWS($M$131:BA148),COLUMNS($M$131:BA148)),0)</f>
        <v>0</v>
      </c>
      <c r="BB148">
        <f t="array" ref="BB148">IF(AND(ROWS($M$131:BB148)&lt;=$P$2,COLUMNS($M$131:BB148)&lt;=$P$2),INDEX(MINVERSE($M$6:INDEX($M$6:$EF$125,$P$2,$P$2)),ROWS($M$131:BB148),COLUMNS($M$131:BB148)),0)</f>
        <v>0</v>
      </c>
      <c r="BC148">
        <f t="array" ref="BC148">IF(AND(ROWS($M$131:BC148)&lt;=$P$2,COLUMNS($M$131:BC148)&lt;=$P$2),INDEX(MINVERSE($M$6:INDEX($M$6:$EF$125,$P$2,$P$2)),ROWS($M$131:BC148),COLUMNS($M$131:BC148)),0)</f>
        <v>0</v>
      </c>
      <c r="BD148">
        <f t="array" ref="BD148">IF(AND(ROWS($M$131:BD148)&lt;=$P$2,COLUMNS($M$131:BD148)&lt;=$P$2),INDEX(MINVERSE($M$6:INDEX($M$6:$EF$125,$P$2,$P$2)),ROWS($M$131:BD148),COLUMNS($M$131:BD148)),0)</f>
        <v>0</v>
      </c>
      <c r="BE148">
        <f t="array" ref="BE148">IF(AND(ROWS($M$131:BE148)&lt;=$P$2,COLUMNS($M$131:BE148)&lt;=$P$2),INDEX(MINVERSE($M$6:INDEX($M$6:$EF$125,$P$2,$P$2)),ROWS($M$131:BE148),COLUMNS($M$131:BE148)),0)</f>
        <v>0</v>
      </c>
      <c r="BF148">
        <f t="array" ref="BF148">IF(AND(ROWS($M$131:BF148)&lt;=$P$2,COLUMNS($M$131:BF148)&lt;=$P$2),INDEX(MINVERSE($M$6:INDEX($M$6:$EF$125,$P$2,$P$2)),ROWS($M$131:BF148),COLUMNS($M$131:BF148)),0)</f>
        <v>0</v>
      </c>
      <c r="BG148">
        <f t="array" ref="BG148">IF(AND(ROWS($M$131:BG148)&lt;=$P$2,COLUMNS($M$131:BG148)&lt;=$P$2),INDEX(MINVERSE($M$6:INDEX($M$6:$EF$125,$P$2,$P$2)),ROWS($M$131:BG148),COLUMNS($M$131:BG148)),0)</f>
        <v>0</v>
      </c>
      <c r="BH148">
        <f t="array" ref="BH148">IF(AND(ROWS($M$131:BH148)&lt;=$P$2,COLUMNS($M$131:BH148)&lt;=$P$2),INDEX(MINVERSE($M$6:INDEX($M$6:$EF$125,$P$2,$P$2)),ROWS($M$131:BH148),COLUMNS($M$131:BH148)),0)</f>
        <v>0</v>
      </c>
      <c r="BI148">
        <f t="array" ref="BI148">IF(AND(ROWS($M$131:BI148)&lt;=$P$2,COLUMNS($M$131:BI148)&lt;=$P$2),INDEX(MINVERSE($M$6:INDEX($M$6:$EF$125,$P$2,$P$2)),ROWS($M$131:BI148),COLUMNS($M$131:BI148)),0)</f>
        <v>0</v>
      </c>
      <c r="BJ148">
        <f t="array" ref="BJ148">IF(AND(ROWS($M$131:BJ148)&lt;=$P$2,COLUMNS($M$131:BJ148)&lt;=$P$2),INDEX(MINVERSE($M$6:INDEX($M$6:$EF$125,$P$2,$P$2)),ROWS($M$131:BJ148),COLUMNS($M$131:BJ148)),0)</f>
        <v>0</v>
      </c>
      <c r="BK148">
        <f t="array" ref="BK148">IF(AND(ROWS($M$131:BK148)&lt;=$P$2,COLUMNS($M$131:BK148)&lt;=$P$2),INDEX(MINVERSE($M$6:INDEX($M$6:$EF$125,$P$2,$P$2)),ROWS($M$131:BK148),COLUMNS($M$131:BK148)),0)</f>
        <v>0</v>
      </c>
      <c r="BL148">
        <f t="array" ref="BL148">IF(AND(ROWS($M$131:BL148)&lt;=$P$2,COLUMNS($M$131:BL148)&lt;=$P$2),INDEX(MINVERSE($M$6:INDEX($M$6:$EF$125,$P$2,$P$2)),ROWS($M$131:BL148),COLUMNS($M$131:BL148)),0)</f>
        <v>0</v>
      </c>
      <c r="BM148">
        <f t="array" ref="BM148">IF(AND(ROWS($M$131:BM148)&lt;=$P$2,COLUMNS($M$131:BM148)&lt;=$P$2),INDEX(MINVERSE($M$6:INDEX($M$6:$EF$125,$P$2,$P$2)),ROWS($M$131:BM148),COLUMNS($M$131:BM148)),0)</f>
        <v>0</v>
      </c>
      <c r="BN148">
        <f t="array" ref="BN148">IF(AND(ROWS($M$131:BN148)&lt;=$P$2,COLUMNS($M$131:BN148)&lt;=$P$2),INDEX(MINVERSE($M$6:INDEX($M$6:$EF$125,$P$2,$P$2)),ROWS($M$131:BN148),COLUMNS($M$131:BN148)),0)</f>
        <v>0</v>
      </c>
      <c r="BO148">
        <f t="array" ref="BO148">IF(AND(ROWS($M$131:BO148)&lt;=$P$2,COLUMNS($M$131:BO148)&lt;=$P$2),INDEX(MINVERSE($M$6:INDEX($M$6:$EF$125,$P$2,$P$2)),ROWS($M$131:BO148),COLUMNS($M$131:BO148)),0)</f>
        <v>0</v>
      </c>
      <c r="BP148">
        <f t="array" ref="BP148">IF(AND(ROWS($M$131:BP148)&lt;=$P$2,COLUMNS($M$131:BP148)&lt;=$P$2),INDEX(MINVERSE($M$6:INDEX($M$6:$EF$125,$P$2,$P$2)),ROWS($M$131:BP148),COLUMNS($M$131:BP148)),0)</f>
        <v>0</v>
      </c>
      <c r="BQ148">
        <f t="array" ref="BQ148">IF(AND(ROWS($M$131:BQ148)&lt;=$P$2,COLUMNS($M$131:BQ148)&lt;=$P$2),INDEX(MINVERSE($M$6:INDEX($M$6:$EF$125,$P$2,$P$2)),ROWS($M$131:BQ148),COLUMNS($M$131:BQ148)),0)</f>
        <v>0</v>
      </c>
      <c r="BR148">
        <f t="array" ref="BR148">IF(AND(ROWS($M$131:BR148)&lt;=$P$2,COLUMNS($M$131:BR148)&lt;=$P$2),INDEX(MINVERSE($M$6:INDEX($M$6:$EF$125,$P$2,$P$2)),ROWS($M$131:BR148),COLUMNS($M$131:BR148)),0)</f>
        <v>0</v>
      </c>
      <c r="BS148">
        <f t="array" ref="BS148">IF(AND(ROWS($M$131:BS148)&lt;=$P$2,COLUMNS($M$131:BS148)&lt;=$P$2),INDEX(MINVERSE($M$6:INDEX($M$6:$EF$125,$P$2,$P$2)),ROWS($M$131:BS148),COLUMNS($M$131:BS148)),0)</f>
        <v>0</v>
      </c>
      <c r="BT148">
        <f t="array" ref="BT148">IF(AND(ROWS($M$131:BT148)&lt;=$P$2,COLUMNS($M$131:BT148)&lt;=$P$2),INDEX(MINVERSE($M$6:INDEX($M$6:$EF$125,$P$2,$P$2)),ROWS($M$131:BT148),COLUMNS($M$131:BT148)),0)</f>
        <v>0</v>
      </c>
      <c r="BU148">
        <f t="array" ref="BU148">IF(AND(ROWS($M$131:BU148)&lt;=$P$2,COLUMNS($M$131:BU148)&lt;=$P$2),INDEX(MINVERSE($M$6:INDEX($M$6:$EF$125,$P$2,$P$2)),ROWS($M$131:BU148),COLUMNS($M$131:BU148)),0)</f>
        <v>0</v>
      </c>
      <c r="BV148">
        <f t="array" ref="BV148">IF(AND(ROWS($M$131:BV148)&lt;=$P$2,COLUMNS($M$131:BV148)&lt;=$P$2),INDEX(MINVERSE($M$6:INDEX($M$6:$EF$125,$P$2,$P$2)),ROWS($M$131:BV148),COLUMNS($M$131:BV148)),0)</f>
        <v>0</v>
      </c>
      <c r="BW148">
        <f t="array" ref="BW148">IF(AND(ROWS($M$131:BW148)&lt;=$P$2,COLUMNS($M$131:BW148)&lt;=$P$2),INDEX(MINVERSE($M$6:INDEX($M$6:$EF$125,$P$2,$P$2)),ROWS($M$131:BW148),COLUMNS($M$131:BW148)),0)</f>
        <v>0</v>
      </c>
      <c r="BX148">
        <f t="array" ref="BX148">IF(AND(ROWS($M$131:BX148)&lt;=$P$2,COLUMNS($M$131:BX148)&lt;=$P$2),INDEX(MINVERSE($M$6:INDEX($M$6:$EF$125,$P$2,$P$2)),ROWS($M$131:BX148),COLUMNS($M$131:BX148)),0)</f>
        <v>0</v>
      </c>
      <c r="BY148">
        <f t="array" ref="BY148">IF(AND(ROWS($M$131:BY148)&lt;=$P$2,COLUMNS($M$131:BY148)&lt;=$P$2),INDEX(MINVERSE($M$6:INDEX($M$6:$EF$125,$P$2,$P$2)),ROWS($M$131:BY148),COLUMNS($M$131:BY148)),0)</f>
        <v>0</v>
      </c>
      <c r="BZ148">
        <f t="array" ref="BZ148">IF(AND(ROWS($M$131:BZ148)&lt;=$P$2,COLUMNS($M$131:BZ148)&lt;=$P$2),INDEX(MINVERSE($M$6:INDEX($M$6:$EF$125,$P$2,$P$2)),ROWS($M$131:BZ148),COLUMNS($M$131:BZ148)),0)</f>
        <v>0</v>
      </c>
      <c r="CA148">
        <f t="array" ref="CA148">IF(AND(ROWS($M$131:CA148)&lt;=$P$2,COLUMNS($M$131:CA148)&lt;=$P$2),INDEX(MINVERSE($M$6:INDEX($M$6:$EF$125,$P$2,$P$2)),ROWS($M$131:CA148),COLUMNS($M$131:CA148)),0)</f>
        <v>0</v>
      </c>
      <c r="CB148">
        <f t="array" ref="CB148">IF(AND(ROWS($M$131:CB148)&lt;=$P$2,COLUMNS($M$131:CB148)&lt;=$P$2),INDEX(MINVERSE($M$6:INDEX($M$6:$EF$125,$P$2,$P$2)),ROWS($M$131:CB148),COLUMNS($M$131:CB148)),0)</f>
        <v>0</v>
      </c>
      <c r="CC148">
        <f t="array" ref="CC148">IF(AND(ROWS($M$131:CC148)&lt;=$P$2,COLUMNS($M$131:CC148)&lt;=$P$2),INDEX(MINVERSE($M$6:INDEX($M$6:$EF$125,$P$2,$P$2)),ROWS($M$131:CC148),COLUMNS($M$131:CC148)),0)</f>
        <v>0</v>
      </c>
      <c r="CD148">
        <f t="array" ref="CD148">IF(AND(ROWS($M$131:CD148)&lt;=$P$2,COLUMNS($M$131:CD148)&lt;=$P$2),INDEX(MINVERSE($M$6:INDEX($M$6:$EF$125,$P$2,$P$2)),ROWS($M$131:CD148),COLUMNS($M$131:CD148)),0)</f>
        <v>0</v>
      </c>
      <c r="CE148">
        <f t="array" ref="CE148">IF(AND(ROWS($M$131:CE148)&lt;=$P$2,COLUMNS($M$131:CE148)&lt;=$P$2),INDEX(MINVERSE($M$6:INDEX($M$6:$EF$125,$P$2,$P$2)),ROWS($M$131:CE148),COLUMNS($M$131:CE148)),0)</f>
        <v>0</v>
      </c>
      <c r="CF148">
        <f t="array" ref="CF148">IF(AND(ROWS($M$131:CF148)&lt;=$P$2,COLUMNS($M$131:CF148)&lt;=$P$2),INDEX(MINVERSE($M$6:INDEX($M$6:$EF$125,$P$2,$P$2)),ROWS($M$131:CF148),COLUMNS($M$131:CF148)),0)</f>
        <v>0</v>
      </c>
      <c r="CG148">
        <f t="array" ref="CG148">IF(AND(ROWS($M$131:CG148)&lt;=$P$2,COLUMNS($M$131:CG148)&lt;=$P$2),INDEX(MINVERSE($M$6:INDEX($M$6:$EF$125,$P$2,$P$2)),ROWS($M$131:CG148),COLUMNS($M$131:CG148)),0)</f>
        <v>0</v>
      </c>
      <c r="CH148">
        <f t="array" ref="CH148">IF(AND(ROWS($M$131:CH148)&lt;=$P$2,COLUMNS($M$131:CH148)&lt;=$P$2),INDEX(MINVERSE($M$6:INDEX($M$6:$EF$125,$P$2,$P$2)),ROWS($M$131:CH148),COLUMNS($M$131:CH148)),0)</f>
        <v>0</v>
      </c>
      <c r="CI148">
        <f t="array" ref="CI148">IF(AND(ROWS($M$131:CI148)&lt;=$P$2,COLUMNS($M$131:CI148)&lt;=$P$2),INDEX(MINVERSE($M$6:INDEX($M$6:$EF$125,$P$2,$P$2)),ROWS($M$131:CI148),COLUMNS($M$131:CI148)),0)</f>
        <v>0</v>
      </c>
      <c r="CJ148">
        <f t="array" ref="CJ148">IF(AND(ROWS($M$131:CJ148)&lt;=$P$2,COLUMNS($M$131:CJ148)&lt;=$P$2),INDEX(MINVERSE($M$6:INDEX($M$6:$EF$125,$P$2,$P$2)),ROWS($M$131:CJ148),COLUMNS($M$131:CJ148)),0)</f>
        <v>0</v>
      </c>
      <c r="CK148">
        <f t="array" ref="CK148">IF(AND(ROWS($M$131:CK148)&lt;=$P$2,COLUMNS($M$131:CK148)&lt;=$P$2),INDEX(MINVERSE($M$6:INDEX($M$6:$EF$125,$P$2,$P$2)),ROWS($M$131:CK148),COLUMNS($M$131:CK148)),0)</f>
        <v>0</v>
      </c>
      <c r="CL148">
        <f t="array" ref="CL148">IF(AND(ROWS($M$131:CL148)&lt;=$P$2,COLUMNS($M$131:CL148)&lt;=$P$2),INDEX(MINVERSE($M$6:INDEX($M$6:$EF$125,$P$2,$P$2)),ROWS($M$131:CL148),COLUMNS($M$131:CL148)),0)</f>
        <v>0</v>
      </c>
      <c r="CM148">
        <f t="array" ref="CM148">IF(AND(ROWS($M$131:CM148)&lt;=$P$2,COLUMNS($M$131:CM148)&lt;=$P$2),INDEX(MINVERSE($M$6:INDEX($M$6:$EF$125,$P$2,$P$2)),ROWS($M$131:CM148),COLUMNS($M$131:CM148)),0)</f>
        <v>0</v>
      </c>
      <c r="CN148">
        <f t="array" ref="CN148">IF(AND(ROWS($M$131:CN148)&lt;=$P$2,COLUMNS($M$131:CN148)&lt;=$P$2),INDEX(MINVERSE($M$6:INDEX($M$6:$EF$125,$P$2,$P$2)),ROWS($M$131:CN148),COLUMNS($M$131:CN148)),0)</f>
        <v>0</v>
      </c>
      <c r="CO148">
        <f t="array" ref="CO148">IF(AND(ROWS($M$131:CO148)&lt;=$P$2,COLUMNS($M$131:CO148)&lt;=$P$2),INDEX(MINVERSE($M$6:INDEX($M$6:$EF$125,$P$2,$P$2)),ROWS($M$131:CO148),COLUMNS($M$131:CO148)),0)</f>
        <v>0</v>
      </c>
      <c r="CP148">
        <f t="array" ref="CP148">IF(AND(ROWS($M$131:CP148)&lt;=$P$2,COLUMNS($M$131:CP148)&lt;=$P$2),INDEX(MINVERSE($M$6:INDEX($M$6:$EF$125,$P$2,$P$2)),ROWS($M$131:CP148),COLUMNS($M$131:CP148)),0)</f>
        <v>0</v>
      </c>
      <c r="CQ148">
        <f t="array" ref="CQ148">IF(AND(ROWS($M$131:CQ148)&lt;=$P$2,COLUMNS($M$131:CQ148)&lt;=$P$2),INDEX(MINVERSE($M$6:INDEX($M$6:$EF$125,$P$2,$P$2)),ROWS($M$131:CQ148),COLUMNS($M$131:CQ148)),0)</f>
        <v>0</v>
      </c>
      <c r="CR148">
        <f t="array" ref="CR148">IF(AND(ROWS($M$131:CR148)&lt;=$P$2,COLUMNS($M$131:CR148)&lt;=$P$2),INDEX(MINVERSE($M$6:INDEX($M$6:$EF$125,$P$2,$P$2)),ROWS($M$131:CR148),COLUMNS($M$131:CR148)),0)</f>
        <v>0</v>
      </c>
      <c r="CS148">
        <f t="array" ref="CS148">IF(AND(ROWS($M$131:CS148)&lt;=$P$2,COLUMNS($M$131:CS148)&lt;=$P$2),INDEX(MINVERSE($M$6:INDEX($M$6:$EF$125,$P$2,$P$2)),ROWS($M$131:CS148),COLUMNS($M$131:CS148)),0)</f>
        <v>0</v>
      </c>
      <c r="CT148">
        <f t="array" ref="CT148">IF(AND(ROWS($M$131:CT148)&lt;=$P$2,COLUMNS($M$131:CT148)&lt;=$P$2),INDEX(MINVERSE($M$6:INDEX($M$6:$EF$125,$P$2,$P$2)),ROWS($M$131:CT148),COLUMNS($M$131:CT148)),0)</f>
        <v>0</v>
      </c>
      <c r="CU148">
        <f t="array" ref="CU148">IF(AND(ROWS($M$131:CU148)&lt;=$P$2,COLUMNS($M$131:CU148)&lt;=$P$2),INDEX(MINVERSE($M$6:INDEX($M$6:$EF$125,$P$2,$P$2)),ROWS($M$131:CU148),COLUMNS($M$131:CU148)),0)</f>
        <v>0</v>
      </c>
      <c r="CV148">
        <f t="array" ref="CV148">IF(AND(ROWS($M$131:CV148)&lt;=$P$2,COLUMNS($M$131:CV148)&lt;=$P$2),INDEX(MINVERSE($M$6:INDEX($M$6:$EF$125,$P$2,$P$2)),ROWS($M$131:CV148),COLUMNS($M$131:CV148)),0)</f>
        <v>0</v>
      </c>
      <c r="CW148">
        <f t="array" ref="CW148">IF(AND(ROWS($M$131:CW148)&lt;=$P$2,COLUMNS($M$131:CW148)&lt;=$P$2),INDEX(MINVERSE($M$6:INDEX($M$6:$EF$125,$P$2,$P$2)),ROWS($M$131:CW148),COLUMNS($M$131:CW148)),0)</f>
        <v>0</v>
      </c>
      <c r="CX148">
        <f t="array" ref="CX148">IF(AND(ROWS($M$131:CX148)&lt;=$P$2,COLUMNS($M$131:CX148)&lt;=$P$2),INDEX(MINVERSE($M$6:INDEX($M$6:$EF$125,$P$2,$P$2)),ROWS($M$131:CX148),COLUMNS($M$131:CX148)),0)</f>
        <v>0</v>
      </c>
      <c r="CY148">
        <f t="array" ref="CY148">IF(AND(ROWS($M$131:CY148)&lt;=$P$2,COLUMNS($M$131:CY148)&lt;=$P$2),INDEX(MINVERSE($M$6:INDEX($M$6:$EF$125,$P$2,$P$2)),ROWS($M$131:CY148),COLUMNS($M$131:CY148)),0)</f>
        <v>0</v>
      </c>
      <c r="CZ148">
        <f t="array" ref="CZ148">IF(AND(ROWS($M$131:CZ148)&lt;=$P$2,COLUMNS($M$131:CZ148)&lt;=$P$2),INDEX(MINVERSE($M$6:INDEX($M$6:$EF$125,$P$2,$P$2)),ROWS($M$131:CZ148),COLUMNS($M$131:CZ148)),0)</f>
        <v>0</v>
      </c>
      <c r="DA148">
        <f t="array" ref="DA148">IF(AND(ROWS($M$131:DA148)&lt;=$P$2,COLUMNS($M$131:DA148)&lt;=$P$2),INDEX(MINVERSE($M$6:INDEX($M$6:$EF$125,$P$2,$P$2)),ROWS($M$131:DA148),COLUMNS($M$131:DA148)),0)</f>
        <v>0</v>
      </c>
      <c r="DB148">
        <f t="array" ref="DB148">IF(AND(ROWS($M$131:DB148)&lt;=$P$2,COLUMNS($M$131:DB148)&lt;=$P$2),INDEX(MINVERSE($M$6:INDEX($M$6:$EF$125,$P$2,$P$2)),ROWS($M$131:DB148),COLUMNS($M$131:DB148)),0)</f>
        <v>0</v>
      </c>
      <c r="DC148">
        <f t="array" ref="DC148">IF(AND(ROWS($M$131:DC148)&lt;=$P$2,COLUMNS($M$131:DC148)&lt;=$P$2),INDEX(MINVERSE($M$6:INDEX($M$6:$EF$125,$P$2,$P$2)),ROWS($M$131:DC148),COLUMNS($M$131:DC148)),0)</f>
        <v>0</v>
      </c>
      <c r="DD148">
        <f t="array" ref="DD148">IF(AND(ROWS($M$131:DD148)&lt;=$P$2,COLUMNS($M$131:DD148)&lt;=$P$2),INDEX(MINVERSE($M$6:INDEX($M$6:$EF$125,$P$2,$P$2)),ROWS($M$131:DD148),COLUMNS($M$131:DD148)),0)</f>
        <v>0</v>
      </c>
      <c r="DE148">
        <f t="array" ref="DE148">IF(AND(ROWS($M$131:DE148)&lt;=$P$2,COLUMNS($M$131:DE148)&lt;=$P$2),INDEX(MINVERSE($M$6:INDEX($M$6:$EF$125,$P$2,$P$2)),ROWS($M$131:DE148),COLUMNS($M$131:DE148)),0)</f>
        <v>0</v>
      </c>
      <c r="DF148">
        <f t="array" ref="DF148">IF(AND(ROWS($M$131:DF148)&lt;=$P$2,COLUMNS($M$131:DF148)&lt;=$P$2),INDEX(MINVERSE($M$6:INDEX($M$6:$EF$125,$P$2,$P$2)),ROWS($M$131:DF148),COLUMNS($M$131:DF148)),0)</f>
        <v>0</v>
      </c>
      <c r="DG148">
        <f t="array" ref="DG148">IF(AND(ROWS($M$131:DG148)&lt;=$P$2,COLUMNS($M$131:DG148)&lt;=$P$2),INDEX(MINVERSE($M$6:INDEX($M$6:$EF$125,$P$2,$P$2)),ROWS($M$131:DG148),COLUMNS($M$131:DG148)),0)</f>
        <v>0</v>
      </c>
      <c r="DH148">
        <f t="array" ref="DH148">IF(AND(ROWS($M$131:DH148)&lt;=$P$2,COLUMNS($M$131:DH148)&lt;=$P$2),INDEX(MINVERSE($M$6:INDEX($M$6:$EF$125,$P$2,$P$2)),ROWS($M$131:DH148),COLUMNS($M$131:DH148)),0)</f>
        <v>0</v>
      </c>
      <c r="DI148">
        <f t="array" ref="DI148">IF(AND(ROWS($M$131:DI148)&lt;=$P$2,COLUMNS($M$131:DI148)&lt;=$P$2),INDEX(MINVERSE($M$6:INDEX($M$6:$EF$125,$P$2,$P$2)),ROWS($M$131:DI148),COLUMNS($M$131:DI148)),0)</f>
        <v>0</v>
      </c>
      <c r="DJ148">
        <f t="array" ref="DJ148">IF(AND(ROWS($M$131:DJ148)&lt;=$P$2,COLUMNS($M$131:DJ148)&lt;=$P$2),INDEX(MINVERSE($M$6:INDEX($M$6:$EF$125,$P$2,$P$2)),ROWS($M$131:DJ148),COLUMNS($M$131:DJ148)),0)</f>
        <v>0</v>
      </c>
      <c r="DK148">
        <f t="array" ref="DK148">IF(AND(ROWS($M$131:DK148)&lt;=$P$2,COLUMNS($M$131:DK148)&lt;=$P$2),INDEX(MINVERSE($M$6:INDEX($M$6:$EF$125,$P$2,$P$2)),ROWS($M$131:DK148),COLUMNS($M$131:DK148)),0)</f>
        <v>0</v>
      </c>
      <c r="DL148">
        <f t="array" ref="DL148">IF(AND(ROWS($M$131:DL148)&lt;=$P$2,COLUMNS($M$131:DL148)&lt;=$P$2),INDEX(MINVERSE($M$6:INDEX($M$6:$EF$125,$P$2,$P$2)),ROWS($M$131:DL148),COLUMNS($M$131:DL148)),0)</f>
        <v>0</v>
      </c>
      <c r="DM148">
        <f t="array" ref="DM148">IF(AND(ROWS($M$131:DM148)&lt;=$P$2,COLUMNS($M$131:DM148)&lt;=$P$2),INDEX(MINVERSE($M$6:INDEX($M$6:$EF$125,$P$2,$P$2)),ROWS($M$131:DM148),COLUMNS($M$131:DM148)),0)</f>
        <v>0</v>
      </c>
      <c r="DN148">
        <f t="array" ref="DN148">IF(AND(ROWS($M$131:DN148)&lt;=$P$2,COLUMNS($M$131:DN148)&lt;=$P$2),INDEX(MINVERSE($M$6:INDEX($M$6:$EF$125,$P$2,$P$2)),ROWS($M$131:DN148),COLUMNS($M$131:DN148)),0)</f>
        <v>0</v>
      </c>
      <c r="DO148">
        <f t="array" ref="DO148">IF(AND(ROWS($M$131:DO148)&lt;=$P$2,COLUMNS($M$131:DO148)&lt;=$P$2),INDEX(MINVERSE($M$6:INDEX($M$6:$EF$125,$P$2,$P$2)),ROWS($M$131:DO148),COLUMNS($M$131:DO148)),0)</f>
        <v>0</v>
      </c>
      <c r="DP148">
        <f t="array" ref="DP148">IF(AND(ROWS($M$131:DP148)&lt;=$P$2,COLUMNS($M$131:DP148)&lt;=$P$2),INDEX(MINVERSE($M$6:INDEX($M$6:$EF$125,$P$2,$P$2)),ROWS($M$131:DP148),COLUMNS($M$131:DP148)),0)</f>
        <v>0</v>
      </c>
      <c r="DQ148">
        <f t="array" ref="DQ148">IF(AND(ROWS($M$131:DQ148)&lt;=$P$2,COLUMNS($M$131:DQ148)&lt;=$P$2),INDEX(MINVERSE($M$6:INDEX($M$6:$EF$125,$P$2,$P$2)),ROWS($M$131:DQ148),COLUMNS($M$131:DQ148)),0)</f>
        <v>0</v>
      </c>
      <c r="DR148">
        <f t="array" ref="DR148">IF(AND(ROWS($M$131:DR148)&lt;=$P$2,COLUMNS($M$131:DR148)&lt;=$P$2),INDEX(MINVERSE($M$6:INDEX($M$6:$EF$125,$P$2,$P$2)),ROWS($M$131:DR148),COLUMNS($M$131:DR148)),0)</f>
        <v>0</v>
      </c>
      <c r="DS148">
        <f t="array" ref="DS148">IF(AND(ROWS($M$131:DS148)&lt;=$P$2,COLUMNS($M$131:DS148)&lt;=$P$2),INDEX(MINVERSE($M$6:INDEX($M$6:$EF$125,$P$2,$P$2)),ROWS($M$131:DS148),COLUMNS($M$131:DS148)),0)</f>
        <v>0</v>
      </c>
      <c r="DT148">
        <f t="array" ref="DT148">IF(AND(ROWS($M$131:DT148)&lt;=$P$2,COLUMNS($M$131:DT148)&lt;=$P$2),INDEX(MINVERSE($M$6:INDEX($M$6:$EF$125,$P$2,$P$2)),ROWS($M$131:DT148),COLUMNS($M$131:DT148)),0)</f>
        <v>0</v>
      </c>
      <c r="DU148">
        <f t="array" ref="DU148">IF(AND(ROWS($M$131:DU148)&lt;=$P$2,COLUMNS($M$131:DU148)&lt;=$P$2),INDEX(MINVERSE($M$6:INDEX($M$6:$EF$125,$P$2,$P$2)),ROWS($M$131:DU148),COLUMNS($M$131:DU148)),0)</f>
        <v>0</v>
      </c>
      <c r="DV148">
        <f t="array" ref="DV148">IF(AND(ROWS($M$131:DV148)&lt;=$P$2,COLUMNS($M$131:DV148)&lt;=$P$2),INDEX(MINVERSE($M$6:INDEX($M$6:$EF$125,$P$2,$P$2)),ROWS($M$131:DV148),COLUMNS($M$131:DV148)),0)</f>
        <v>0</v>
      </c>
      <c r="DW148">
        <f t="array" ref="DW148">IF(AND(ROWS($M$131:DW148)&lt;=$P$2,COLUMNS($M$131:DW148)&lt;=$P$2),INDEX(MINVERSE($M$6:INDEX($M$6:$EF$125,$P$2,$P$2)),ROWS($M$131:DW148),COLUMNS($M$131:DW148)),0)</f>
        <v>0</v>
      </c>
      <c r="DX148">
        <f t="array" ref="DX148">IF(AND(ROWS($M$131:DX148)&lt;=$P$2,COLUMNS($M$131:DX148)&lt;=$P$2),INDEX(MINVERSE($M$6:INDEX($M$6:$EF$125,$P$2,$P$2)),ROWS($M$131:DX148),COLUMNS($M$131:DX148)),0)</f>
        <v>0</v>
      </c>
      <c r="DY148">
        <f t="array" ref="DY148">IF(AND(ROWS($M$131:DY148)&lt;=$P$2,COLUMNS($M$131:DY148)&lt;=$P$2),INDEX(MINVERSE($M$6:INDEX($M$6:$EF$125,$P$2,$P$2)),ROWS($M$131:DY148),COLUMNS($M$131:DY148)),0)</f>
        <v>0</v>
      </c>
      <c r="DZ148">
        <f t="array" ref="DZ148">IF(AND(ROWS($M$131:DZ148)&lt;=$P$2,COLUMNS($M$131:DZ148)&lt;=$P$2),INDEX(MINVERSE($M$6:INDEX($M$6:$EF$125,$P$2,$P$2)),ROWS($M$131:DZ148),COLUMNS($M$131:DZ148)),0)</f>
        <v>0</v>
      </c>
      <c r="EA148">
        <f t="array" ref="EA148">IF(AND(ROWS($M$131:EA148)&lt;=$P$2,COLUMNS($M$131:EA148)&lt;=$P$2),INDEX(MINVERSE($M$6:INDEX($M$6:$EF$125,$P$2,$P$2)),ROWS($M$131:EA148),COLUMNS($M$131:EA148)),0)</f>
        <v>0</v>
      </c>
      <c r="EB148">
        <f t="array" ref="EB148">IF(AND(ROWS($M$131:EB148)&lt;=$P$2,COLUMNS($M$131:EB148)&lt;=$P$2),INDEX(MINVERSE($M$6:INDEX($M$6:$EF$125,$P$2,$P$2)),ROWS($M$131:EB148),COLUMNS($M$131:EB148)),0)</f>
        <v>0</v>
      </c>
    </row>
    <row r="149" spans="12:132" ht="15">
      <c r="L149" s="10">
        <v>19</v>
      </c>
      <c r="M149">
        <f t="array" ref="M149">IF(AND(ROWS($M$131:M149)&lt;=$P$2,COLUMNS($M$131:M149)&lt;=$P$2),INDEX(MINVERSE($M$6:INDEX($M$6:$EF$125,$P$2,$P$2)),ROWS($M$131:M149),COLUMNS($M$131:M149)),0)</f>
        <v>-7.830566059188753E-9</v>
      </c>
      <c r="N149">
        <f t="array" ref="N149">IF(AND(ROWS($M$131:N149)&lt;=$P$2,COLUMNS($M$131:N149)&lt;=$P$2),INDEX(MINVERSE($M$6:INDEX($M$6:$EF$125,$P$2,$P$2)),ROWS($M$131:N149),COLUMNS($M$131:N149)),0)</f>
        <v>8.0068801275809311E-10</v>
      </c>
      <c r="O149">
        <f t="array" ref="O149">IF(AND(ROWS($M$131:O149)&lt;=$P$2,COLUMNS($M$131:O149)&lt;=$P$2),INDEX(MINVERSE($M$6:INDEX($M$6:$EF$125,$P$2,$P$2)),ROWS($M$131:O149),COLUMNS($M$131:O149)),0)</f>
        <v>7.3269029379426776E-9</v>
      </c>
      <c r="P149">
        <f t="array" ref="P149">IF(AND(ROWS($M$131:P149)&lt;=$P$2,COLUMNS($M$131:P149)&lt;=$P$2),INDEX(MINVERSE($M$6:INDEX($M$6:$EF$125,$P$2,$P$2)),ROWS($M$131:P149),COLUMNS($M$131:P149)),0)</f>
        <v>1.1526080328403959E-8</v>
      </c>
      <c r="Q149">
        <f t="array" ref="Q149">IF(AND(ROWS($M$131:Q149)&lt;=$P$2,COLUMNS($M$131:Q149)&lt;=$P$2),INDEX(MINVERSE($M$6:INDEX($M$6:$EF$125,$P$2,$P$2)),ROWS($M$131:Q149),COLUMNS($M$131:Q149)),0)</f>
        <v>1.2754914528030056E-8</v>
      </c>
      <c r="R149">
        <f t="array" ref="R149">IF(AND(ROWS($M$131:R149)&lt;=$P$2,COLUMNS($M$131:R149)&lt;=$P$2),INDEX(MINVERSE($M$6:INDEX($M$6:$EF$125,$P$2,$P$2)),ROWS($M$131:R149),COLUMNS($M$131:R149)),0)</f>
        <v>9.9589149368146089E-9</v>
      </c>
      <c r="S149">
        <f t="array" ref="S149">IF(AND(ROWS($M$131:S149)&lt;=$P$2,COLUMNS($M$131:S149)&lt;=$P$2),INDEX(MINVERSE($M$6:INDEX($M$6:$EF$125,$P$2,$P$2)),ROWS($M$131:S149),COLUMNS($M$131:S149)),0)</f>
        <v>2.00886947475366E-9</v>
      </c>
      <c r="T149">
        <f t="array" ref="T149">IF(AND(ROWS($M$131:T149)&lt;=$P$2,COLUMNS($M$131:T149)&lt;=$P$2),INDEX(MINVERSE($M$6:INDEX($M$6:$EF$125,$P$2,$P$2)),ROWS($M$131:T149),COLUMNS($M$131:T149)),0)</f>
        <v>-1.1606579204854649E-8</v>
      </c>
      <c r="U149">
        <f t="array" ref="U149">IF(AND(ROWS($M$131:U149)&lt;=$P$2,COLUMNS($M$131:U149)&lt;=$P$2),INDEX(MINVERSE($M$6:INDEX($M$6:$EF$125,$P$2,$P$2)),ROWS($M$131:U149),COLUMNS($M$131:U149)),0)</f>
        <v>-2.9817104713495035E-8</v>
      </c>
      <c r="V149">
        <f t="array" ref="V149">IF(AND(ROWS($M$131:V149)&lt;=$P$2,COLUMNS($M$131:V149)&lt;=$P$2),INDEX(MINVERSE($M$6:INDEX($M$6:$EF$125,$P$2,$P$2)),ROWS($M$131:V149),COLUMNS($M$131:V149)),0)</f>
        <v>-4.8952528843926795E-8</v>
      </c>
      <c r="W149">
        <f t="array" ref="W149">IF(AND(ROWS($M$131:W149)&lt;=$P$2,COLUMNS($M$131:W149)&lt;=$P$2),INDEX(MINVERSE($M$6:INDEX($M$6:$EF$125,$P$2,$P$2)),ROWS($M$131:W149),COLUMNS($M$131:W149)),0)</f>
        <v>-6.2037242864379513E-8</v>
      </c>
      <c r="X149">
        <f t="array" ref="X149">IF(AND(ROWS($M$131:X149)&lt;=$P$2,COLUMNS($M$131:X149)&lt;=$P$2),INDEX(MINVERSE($M$6:INDEX($M$6:$EF$125,$P$2,$P$2)),ROWS($M$131:X149),COLUMNS($M$131:X149)),0)</f>
        <v>-5.8890525429493838E-8</v>
      </c>
      <c r="Y149">
        <f t="array" ref="Y149">IF(AND(ROWS($M$131:Y149)&lt;=$P$2,COLUMNS($M$131:Y149)&lt;=$P$2),INDEX(MINVERSE($M$6:INDEX($M$6:$EF$125,$P$2,$P$2)),ROWS($M$131:Y149),COLUMNS($M$131:Y149)),0)</f>
        <v>-2.7571307086523546E-8</v>
      </c>
      <c r="Z149">
        <f t="array" ref="Z149">IF(AND(ROWS($M$131:Z149)&lt;=$P$2,COLUMNS($M$131:Z149)&lt;=$P$2),INDEX(MINVERSE($M$6:INDEX($M$6:$EF$125,$P$2,$P$2)),ROWS($M$131:Z149),COLUMNS($M$131:Z149)),0)</f>
        <v>4.2431404762818147E-8</v>
      </c>
      <c r="AA149">
        <f t="array" ref="AA149">IF(AND(ROWS($M$131:AA149)&lt;=$P$2,COLUMNS($M$131:AA149)&lt;=$P$2),INDEX(MINVERSE($M$6:INDEX($M$6:$EF$125,$P$2,$P$2)),ROWS($M$131:AA149),COLUMNS($M$131:AA149)),0)</f>
        <v>1.5530361923152443E-7</v>
      </c>
      <c r="AB149">
        <f t="array" ref="AB149">IF(AND(ROWS($M$131:AB149)&lt;=$P$2,COLUMNS($M$131:AB149)&lt;=$P$2),INDEX(MINVERSE($M$6:INDEX($M$6:$EF$125,$P$2,$P$2)),ROWS($M$131:AB149),COLUMNS($M$131:AB149)),0)</f>
        <v>3.0318301719202367E-7</v>
      </c>
      <c r="AC149">
        <f t="array" ref="AC149">IF(AND(ROWS($M$131:AC149)&lt;=$P$2,COLUMNS($M$131:AC149)&lt;=$P$2),INDEX(MINVERSE($M$6:INDEX($M$6:$EF$125,$P$2,$P$2)),ROWS($M$131:AC149),COLUMNS($M$131:AC149)),0)</f>
        <v>4.6175522499114296E-7</v>
      </c>
      <c r="AD149">
        <f t="array" ref="AD149">IF(AND(ROWS($M$131:AD149)&lt;=$P$2,COLUMNS($M$131:AD149)&lt;=$P$2),INDEX(MINVERSE($M$6:INDEX($M$6:$EF$125,$P$2,$P$2)),ROWS($M$131:AD149),COLUMNS($M$131:AD149)),0)</f>
        <v>5.9077910573524369E-7</v>
      </c>
      <c r="AE149">
        <f t="array" ref="AE149">IF(AND(ROWS($M$131:AE149)&lt;=$P$2,COLUMNS($M$131:AE149)&lt;=$P$2),INDEX(MINVERSE($M$6:INDEX($M$6:$EF$125,$P$2,$P$2)),ROWS($M$131:AE149),COLUMNS($M$131:AE149)),0)</f>
        <v>6.4379846901298897E-7</v>
      </c>
      <c r="AF149">
        <f t="array" ref="AF149">IF(AND(ROWS($M$131:AF149)&lt;=$P$2,COLUMNS($M$131:AF149)&lt;=$P$2),INDEX(MINVERSE($M$6:INDEX($M$6:$EF$125,$P$2,$P$2)),ROWS($M$131:AF149),COLUMNS($M$131:AF149)),0)</f>
        <v>5.9169947917835126E-7</v>
      </c>
      <c r="AG149">
        <f t="array" ref="AG149">IF(AND(ROWS($M$131:AG149)&lt;=$P$2,COLUMNS($M$131:AG149)&lt;=$P$2),INDEX(MINVERSE($M$6:INDEX($M$6:$EF$125,$P$2,$P$2)),ROWS($M$131:AG149),COLUMNS($M$131:AG149)),0)</f>
        <v>4.6341995018243478E-7</v>
      </c>
      <c r="AH149">
        <f t="array" ref="AH149">IF(AND(ROWS($M$131:AH149)&lt;=$P$2,COLUMNS($M$131:AH149)&lt;=$P$2),INDEX(MINVERSE($M$6:INDEX($M$6:$EF$125,$P$2,$P$2)),ROWS($M$131:AH149),COLUMNS($M$131:AH149)),0)</f>
        <v>3.0531363390890237E-7</v>
      </c>
      <c r="AI149">
        <f t="array" ref="AI149">IF(AND(ROWS($M$131:AI149)&lt;=$P$2,COLUMNS($M$131:AI149)&lt;=$P$2),INDEX(MINVERSE($M$6:INDEX($M$6:$EF$125,$P$2,$P$2)),ROWS($M$131:AI149),COLUMNS($M$131:AI149)),0)</f>
        <v>1.576620055686023E-7</v>
      </c>
      <c r="AJ149">
        <f t="array" ref="AJ149">IF(AND(ROWS($M$131:AJ149)&lt;=$P$2,COLUMNS($M$131:AJ149)&lt;=$P$2),INDEX(MINVERSE($M$6:INDEX($M$6:$EF$125,$P$2,$P$2)),ROWS($M$131:AJ149),COLUMNS($M$131:AJ149)),0)</f>
        <v>4.4861087086742472E-8</v>
      </c>
      <c r="AK149">
        <f t="array" ref="AK149">IF(AND(ROWS($M$131:AK149)&lt;=$P$2,COLUMNS($M$131:AK149)&lt;=$P$2),INDEX(MINVERSE($M$6:INDEX($M$6:$EF$125,$P$2,$P$2)),ROWS($M$131:AK149),COLUMNS($M$131:AK149)),0)</f>
        <v>-2.5130020274543363E-8</v>
      </c>
      <c r="AL149">
        <f t="array" ref="AL149">IF(AND(ROWS($M$131:AL149)&lt;=$P$2,COLUMNS($M$131:AL149)&lt;=$P$2),INDEX(MINVERSE($M$6:INDEX($M$6:$EF$125,$P$2,$P$2)),ROWS($M$131:AL149),COLUMNS($M$131:AL149)),0)</f>
        <v>-5.6468858988591253E-8</v>
      </c>
      <c r="AM149">
        <f t="array" ref="AM149">IF(AND(ROWS($M$131:AM149)&lt;=$P$2,COLUMNS($M$131:AM149)&lt;=$P$2),INDEX(MINVERSE($M$6:INDEX($M$6:$EF$125,$P$2,$P$2)),ROWS($M$131:AM149),COLUMNS($M$131:AM149)),0)</f>
        <v>-5.9715657202530544E-8</v>
      </c>
      <c r="AN149">
        <f t="array" ref="AN149">IF(AND(ROWS($M$131:AN149)&lt;=$P$2,COLUMNS($M$131:AN149)&lt;=$P$2),INDEX(MINVERSE($M$6:INDEX($M$6:$EF$125,$P$2,$P$2)),ROWS($M$131:AN149),COLUMNS($M$131:AN149)),0)</f>
        <v>-4.6891114301867821E-8</v>
      </c>
      <c r="AO149">
        <f t="array" ref="AO149">IF(AND(ROWS($M$131:AO149)&lt;=$P$2,COLUMNS($M$131:AO149)&lt;=$P$2),INDEX(MINVERSE($M$6:INDEX($M$6:$EF$125,$P$2,$P$2)),ROWS($M$131:AO149),COLUMNS($M$131:AO149)),0)</f>
        <v>-2.82372366096259E-8</v>
      </c>
      <c r="AP149">
        <f t="array" ref="AP149">IF(AND(ROWS($M$131:AP149)&lt;=$P$2,COLUMNS($M$131:AP149)&lt;=$P$2),INDEX(MINVERSE($M$6:INDEX($M$6:$EF$125,$P$2,$P$2)),ROWS($M$131:AP149),COLUMNS($M$131:AP149)),0)</f>
        <v>-1.0742391382199239E-8</v>
      </c>
      <c r="AQ149">
        <f t="array" ref="AQ149">IF(AND(ROWS($M$131:AQ149)&lt;=$P$2,COLUMNS($M$131:AQ149)&lt;=$P$2),INDEX(MINVERSE($M$6:INDEX($M$6:$EF$125,$P$2,$P$2)),ROWS($M$131:AQ149),COLUMNS($M$131:AQ149)),0)</f>
        <v>1.9783134789939405E-9</v>
      </c>
      <c r="AR149">
        <f t="array" ref="AR149">IF(AND(ROWS($M$131:AR149)&lt;=$P$2,COLUMNS($M$131:AR149)&lt;=$P$2),INDEX(MINVERSE($M$6:INDEX($M$6:$EF$125,$P$2,$P$2)),ROWS($M$131:AR149),COLUMNS($M$131:AR149)),0)</f>
        <v>8.9993345296559957E-9</v>
      </c>
      <c r="AS149">
        <f t="array" ref="AS149">IF(AND(ROWS($M$131:AS149)&lt;=$P$2,COLUMNS($M$131:AS149)&lt;=$P$2),INDEX(MINVERSE($M$6:INDEX($M$6:$EF$125,$P$2,$P$2)),ROWS($M$131:AS149),COLUMNS($M$131:AS149)),0)</f>
        <v>1.1099539698456306E-8</v>
      </c>
      <c r="AT149">
        <f t="array" ref="AT149">IF(AND(ROWS($M$131:AT149)&lt;=$P$2,COLUMNS($M$131:AT149)&lt;=$P$2),INDEX(MINVERSE($M$6:INDEX($M$6:$EF$125,$P$2,$P$2)),ROWS($M$131:AT149),COLUMNS($M$131:AT149)),0)</f>
        <v>9.8313280649339287E-9</v>
      </c>
      <c r="AU149">
        <f t="array" ref="AU149">IF(AND(ROWS($M$131:AU149)&lt;=$P$2,COLUMNS($M$131:AU149)&lt;=$P$2),INDEX(MINVERSE($M$6:INDEX($M$6:$EF$125,$P$2,$P$2)),ROWS($M$131:AU149),COLUMNS($M$131:AU149)),0)</f>
        <v>6.8318262016713031E-9</v>
      </c>
      <c r="AV149">
        <f t="array" ref="AV149">IF(AND(ROWS($M$131:AV149)&lt;=$P$2,COLUMNS($M$131:AV149)&lt;=$P$2),INDEX(MINVERSE($M$6:INDEX($M$6:$EF$125,$P$2,$P$2)),ROWS($M$131:AV149),COLUMNS($M$131:AV149)),0)</f>
        <v>3.4287308327752482E-9</v>
      </c>
      <c r="AW149">
        <f t="array" ref="AW149">IF(AND(ROWS($M$131:AW149)&lt;=$P$2,COLUMNS($M$131:AW149)&lt;=$P$2),INDEX(MINVERSE($M$6:INDEX($M$6:$EF$125,$P$2,$P$2)),ROWS($M$131:AW149),COLUMNS($M$131:AW149)),0)</f>
        <v>5.0293896831380182E-10</v>
      </c>
      <c r="AX149">
        <f t="array" ref="AX149">IF(AND(ROWS($M$131:AX149)&lt;=$P$2,COLUMNS($M$131:AX149)&lt;=$P$2),INDEX(MINVERSE($M$6:INDEX($M$6:$EF$125,$P$2,$P$2)),ROWS($M$131:AX149),COLUMNS($M$131:AX149)),0)</f>
        <v>-1.4730384992097876E-9</v>
      </c>
      <c r="AY149">
        <f t="array" ref="AY149">IF(AND(ROWS($M$131:AY149)&lt;=$P$2,COLUMNS($M$131:AY149)&lt;=$P$2),INDEX(MINVERSE($M$6:INDEX($M$6:$EF$125,$P$2,$P$2)),ROWS($M$131:AY149),COLUMNS($M$131:AY149)),0)</f>
        <v>-2.3097585729782784E-9</v>
      </c>
      <c r="AZ149">
        <f t="array" ref="AZ149">IF(AND(ROWS($M$131:AZ149)&lt;=$P$2,COLUMNS($M$131:AZ149)&lt;=$P$2),INDEX(MINVERSE($M$6:INDEX($M$6:$EF$125,$P$2,$P$2)),ROWS($M$131:AZ149),COLUMNS($M$131:AZ149)),0)</f>
        <v>-1.9629750878409556E-9</v>
      </c>
      <c r="BA149">
        <f t="array" ref="BA149">IF(AND(ROWS($M$131:BA149)&lt;=$P$2,COLUMNS($M$131:BA149)&lt;=$P$2),INDEX(MINVERSE($M$6:INDEX($M$6:$EF$125,$P$2,$P$2)),ROWS($M$131:BA149),COLUMNS($M$131:BA149)),0)</f>
        <v>0</v>
      </c>
      <c r="BB149">
        <f t="array" ref="BB149">IF(AND(ROWS($M$131:BB149)&lt;=$P$2,COLUMNS($M$131:BB149)&lt;=$P$2),INDEX(MINVERSE($M$6:INDEX($M$6:$EF$125,$P$2,$P$2)),ROWS($M$131:BB149),COLUMNS($M$131:BB149)),0)</f>
        <v>0</v>
      </c>
      <c r="BC149">
        <f t="array" ref="BC149">IF(AND(ROWS($M$131:BC149)&lt;=$P$2,COLUMNS($M$131:BC149)&lt;=$P$2),INDEX(MINVERSE($M$6:INDEX($M$6:$EF$125,$P$2,$P$2)),ROWS($M$131:BC149),COLUMNS($M$131:BC149)),0)</f>
        <v>0</v>
      </c>
      <c r="BD149">
        <f t="array" ref="BD149">IF(AND(ROWS($M$131:BD149)&lt;=$P$2,COLUMNS($M$131:BD149)&lt;=$P$2),INDEX(MINVERSE($M$6:INDEX($M$6:$EF$125,$P$2,$P$2)),ROWS($M$131:BD149),COLUMNS($M$131:BD149)),0)</f>
        <v>0</v>
      </c>
      <c r="BE149">
        <f t="array" ref="BE149">IF(AND(ROWS($M$131:BE149)&lt;=$P$2,COLUMNS($M$131:BE149)&lt;=$P$2),INDEX(MINVERSE($M$6:INDEX($M$6:$EF$125,$P$2,$P$2)),ROWS($M$131:BE149),COLUMNS($M$131:BE149)),0)</f>
        <v>0</v>
      </c>
      <c r="BF149">
        <f t="array" ref="BF149">IF(AND(ROWS($M$131:BF149)&lt;=$P$2,COLUMNS($M$131:BF149)&lt;=$P$2),INDEX(MINVERSE($M$6:INDEX($M$6:$EF$125,$P$2,$P$2)),ROWS($M$131:BF149),COLUMNS($M$131:BF149)),0)</f>
        <v>0</v>
      </c>
      <c r="BG149">
        <f t="array" ref="BG149">IF(AND(ROWS($M$131:BG149)&lt;=$P$2,COLUMNS($M$131:BG149)&lt;=$P$2),INDEX(MINVERSE($M$6:INDEX($M$6:$EF$125,$P$2,$P$2)),ROWS($M$131:BG149),COLUMNS($M$131:BG149)),0)</f>
        <v>0</v>
      </c>
      <c r="BH149">
        <f t="array" ref="BH149">IF(AND(ROWS($M$131:BH149)&lt;=$P$2,COLUMNS($M$131:BH149)&lt;=$P$2),INDEX(MINVERSE($M$6:INDEX($M$6:$EF$125,$P$2,$P$2)),ROWS($M$131:BH149),COLUMNS($M$131:BH149)),0)</f>
        <v>0</v>
      </c>
      <c r="BI149">
        <f t="array" ref="BI149">IF(AND(ROWS($M$131:BI149)&lt;=$P$2,COLUMNS($M$131:BI149)&lt;=$P$2),INDEX(MINVERSE($M$6:INDEX($M$6:$EF$125,$P$2,$P$2)),ROWS($M$131:BI149),COLUMNS($M$131:BI149)),0)</f>
        <v>0</v>
      </c>
      <c r="BJ149">
        <f t="array" ref="BJ149">IF(AND(ROWS($M$131:BJ149)&lt;=$P$2,COLUMNS($M$131:BJ149)&lt;=$P$2),INDEX(MINVERSE($M$6:INDEX($M$6:$EF$125,$P$2,$P$2)),ROWS($M$131:BJ149),COLUMNS($M$131:BJ149)),0)</f>
        <v>0</v>
      </c>
      <c r="BK149">
        <f t="array" ref="BK149">IF(AND(ROWS($M$131:BK149)&lt;=$P$2,COLUMNS($M$131:BK149)&lt;=$P$2),INDEX(MINVERSE($M$6:INDEX($M$6:$EF$125,$P$2,$P$2)),ROWS($M$131:BK149),COLUMNS($M$131:BK149)),0)</f>
        <v>0</v>
      </c>
      <c r="BL149">
        <f t="array" ref="BL149">IF(AND(ROWS($M$131:BL149)&lt;=$P$2,COLUMNS($M$131:BL149)&lt;=$P$2),INDEX(MINVERSE($M$6:INDEX($M$6:$EF$125,$P$2,$P$2)),ROWS($M$131:BL149),COLUMNS($M$131:BL149)),0)</f>
        <v>0</v>
      </c>
      <c r="BM149">
        <f t="array" ref="BM149">IF(AND(ROWS($M$131:BM149)&lt;=$P$2,COLUMNS($M$131:BM149)&lt;=$P$2),INDEX(MINVERSE($M$6:INDEX($M$6:$EF$125,$P$2,$P$2)),ROWS($M$131:BM149),COLUMNS($M$131:BM149)),0)</f>
        <v>0</v>
      </c>
      <c r="BN149">
        <f t="array" ref="BN149">IF(AND(ROWS($M$131:BN149)&lt;=$P$2,COLUMNS($M$131:BN149)&lt;=$P$2),INDEX(MINVERSE($M$6:INDEX($M$6:$EF$125,$P$2,$P$2)),ROWS($M$131:BN149),COLUMNS($M$131:BN149)),0)</f>
        <v>0</v>
      </c>
      <c r="BO149">
        <f t="array" ref="BO149">IF(AND(ROWS($M$131:BO149)&lt;=$P$2,COLUMNS($M$131:BO149)&lt;=$P$2),INDEX(MINVERSE($M$6:INDEX($M$6:$EF$125,$P$2,$P$2)),ROWS($M$131:BO149),COLUMNS($M$131:BO149)),0)</f>
        <v>0</v>
      </c>
      <c r="BP149">
        <f t="array" ref="BP149">IF(AND(ROWS($M$131:BP149)&lt;=$P$2,COLUMNS($M$131:BP149)&lt;=$P$2),INDEX(MINVERSE($M$6:INDEX($M$6:$EF$125,$P$2,$P$2)),ROWS($M$131:BP149),COLUMNS($M$131:BP149)),0)</f>
        <v>0</v>
      </c>
      <c r="BQ149">
        <f t="array" ref="BQ149">IF(AND(ROWS($M$131:BQ149)&lt;=$P$2,COLUMNS($M$131:BQ149)&lt;=$P$2),INDEX(MINVERSE($M$6:INDEX($M$6:$EF$125,$P$2,$P$2)),ROWS($M$131:BQ149),COLUMNS($M$131:BQ149)),0)</f>
        <v>0</v>
      </c>
      <c r="BR149">
        <f t="array" ref="BR149">IF(AND(ROWS($M$131:BR149)&lt;=$P$2,COLUMNS($M$131:BR149)&lt;=$P$2),INDEX(MINVERSE($M$6:INDEX($M$6:$EF$125,$P$2,$P$2)),ROWS($M$131:BR149),COLUMNS($M$131:BR149)),0)</f>
        <v>0</v>
      </c>
      <c r="BS149">
        <f t="array" ref="BS149">IF(AND(ROWS($M$131:BS149)&lt;=$P$2,COLUMNS($M$131:BS149)&lt;=$P$2),INDEX(MINVERSE($M$6:INDEX($M$6:$EF$125,$P$2,$P$2)),ROWS($M$131:BS149),COLUMNS($M$131:BS149)),0)</f>
        <v>0</v>
      </c>
      <c r="BT149">
        <f t="array" ref="BT149">IF(AND(ROWS($M$131:BT149)&lt;=$P$2,COLUMNS($M$131:BT149)&lt;=$P$2),INDEX(MINVERSE($M$6:INDEX($M$6:$EF$125,$P$2,$P$2)),ROWS($M$131:BT149),COLUMNS($M$131:BT149)),0)</f>
        <v>0</v>
      </c>
      <c r="BU149">
        <f t="array" ref="BU149">IF(AND(ROWS($M$131:BU149)&lt;=$P$2,COLUMNS($M$131:BU149)&lt;=$P$2),INDEX(MINVERSE($M$6:INDEX($M$6:$EF$125,$P$2,$P$2)),ROWS($M$131:BU149),COLUMNS($M$131:BU149)),0)</f>
        <v>0</v>
      </c>
      <c r="BV149">
        <f t="array" ref="BV149">IF(AND(ROWS($M$131:BV149)&lt;=$P$2,COLUMNS($M$131:BV149)&lt;=$P$2),INDEX(MINVERSE($M$6:INDEX($M$6:$EF$125,$P$2,$P$2)),ROWS($M$131:BV149),COLUMNS($M$131:BV149)),0)</f>
        <v>0</v>
      </c>
      <c r="BW149">
        <f t="array" ref="BW149">IF(AND(ROWS($M$131:BW149)&lt;=$P$2,COLUMNS($M$131:BW149)&lt;=$P$2),INDEX(MINVERSE($M$6:INDEX($M$6:$EF$125,$P$2,$P$2)),ROWS($M$131:BW149),COLUMNS($M$131:BW149)),0)</f>
        <v>0</v>
      </c>
      <c r="BX149">
        <f t="array" ref="BX149">IF(AND(ROWS($M$131:BX149)&lt;=$P$2,COLUMNS($M$131:BX149)&lt;=$P$2),INDEX(MINVERSE($M$6:INDEX($M$6:$EF$125,$P$2,$P$2)),ROWS($M$131:BX149),COLUMNS($M$131:BX149)),0)</f>
        <v>0</v>
      </c>
      <c r="BY149">
        <f t="array" ref="BY149">IF(AND(ROWS($M$131:BY149)&lt;=$P$2,COLUMNS($M$131:BY149)&lt;=$P$2),INDEX(MINVERSE($M$6:INDEX($M$6:$EF$125,$P$2,$P$2)),ROWS($M$131:BY149),COLUMNS($M$131:BY149)),0)</f>
        <v>0</v>
      </c>
      <c r="BZ149">
        <f t="array" ref="BZ149">IF(AND(ROWS($M$131:BZ149)&lt;=$P$2,COLUMNS($M$131:BZ149)&lt;=$P$2),INDEX(MINVERSE($M$6:INDEX($M$6:$EF$125,$P$2,$P$2)),ROWS($M$131:BZ149),COLUMNS($M$131:BZ149)),0)</f>
        <v>0</v>
      </c>
      <c r="CA149">
        <f t="array" ref="CA149">IF(AND(ROWS($M$131:CA149)&lt;=$P$2,COLUMNS($M$131:CA149)&lt;=$P$2),INDEX(MINVERSE($M$6:INDEX($M$6:$EF$125,$P$2,$P$2)),ROWS($M$131:CA149),COLUMNS($M$131:CA149)),0)</f>
        <v>0</v>
      </c>
      <c r="CB149">
        <f t="array" ref="CB149">IF(AND(ROWS($M$131:CB149)&lt;=$P$2,COLUMNS($M$131:CB149)&lt;=$P$2),INDEX(MINVERSE($M$6:INDEX($M$6:$EF$125,$P$2,$P$2)),ROWS($M$131:CB149),COLUMNS($M$131:CB149)),0)</f>
        <v>0</v>
      </c>
      <c r="CC149">
        <f t="array" ref="CC149">IF(AND(ROWS($M$131:CC149)&lt;=$P$2,COLUMNS($M$131:CC149)&lt;=$P$2),INDEX(MINVERSE($M$6:INDEX($M$6:$EF$125,$P$2,$P$2)),ROWS($M$131:CC149),COLUMNS($M$131:CC149)),0)</f>
        <v>0</v>
      </c>
      <c r="CD149">
        <f t="array" ref="CD149">IF(AND(ROWS($M$131:CD149)&lt;=$P$2,COLUMNS($M$131:CD149)&lt;=$P$2),INDEX(MINVERSE($M$6:INDEX($M$6:$EF$125,$P$2,$P$2)),ROWS($M$131:CD149),COLUMNS($M$131:CD149)),0)</f>
        <v>0</v>
      </c>
      <c r="CE149">
        <f t="array" ref="CE149">IF(AND(ROWS($M$131:CE149)&lt;=$P$2,COLUMNS($M$131:CE149)&lt;=$P$2),INDEX(MINVERSE($M$6:INDEX($M$6:$EF$125,$P$2,$P$2)),ROWS($M$131:CE149),COLUMNS($M$131:CE149)),0)</f>
        <v>0</v>
      </c>
      <c r="CF149">
        <f t="array" ref="CF149">IF(AND(ROWS($M$131:CF149)&lt;=$P$2,COLUMNS($M$131:CF149)&lt;=$P$2),INDEX(MINVERSE($M$6:INDEX($M$6:$EF$125,$P$2,$P$2)),ROWS($M$131:CF149),COLUMNS($M$131:CF149)),0)</f>
        <v>0</v>
      </c>
      <c r="CG149">
        <f t="array" ref="CG149">IF(AND(ROWS($M$131:CG149)&lt;=$P$2,COLUMNS($M$131:CG149)&lt;=$P$2),INDEX(MINVERSE($M$6:INDEX($M$6:$EF$125,$P$2,$P$2)),ROWS($M$131:CG149),COLUMNS($M$131:CG149)),0)</f>
        <v>0</v>
      </c>
      <c r="CH149">
        <f t="array" ref="CH149">IF(AND(ROWS($M$131:CH149)&lt;=$P$2,COLUMNS($M$131:CH149)&lt;=$P$2),INDEX(MINVERSE($M$6:INDEX($M$6:$EF$125,$P$2,$P$2)),ROWS($M$131:CH149),COLUMNS($M$131:CH149)),0)</f>
        <v>0</v>
      </c>
      <c r="CI149">
        <f t="array" ref="CI149">IF(AND(ROWS($M$131:CI149)&lt;=$P$2,COLUMNS($M$131:CI149)&lt;=$P$2),INDEX(MINVERSE($M$6:INDEX($M$6:$EF$125,$P$2,$P$2)),ROWS($M$131:CI149),COLUMNS($M$131:CI149)),0)</f>
        <v>0</v>
      </c>
      <c r="CJ149">
        <f t="array" ref="CJ149">IF(AND(ROWS($M$131:CJ149)&lt;=$P$2,COLUMNS($M$131:CJ149)&lt;=$P$2),INDEX(MINVERSE($M$6:INDEX($M$6:$EF$125,$P$2,$P$2)),ROWS($M$131:CJ149),COLUMNS($M$131:CJ149)),0)</f>
        <v>0</v>
      </c>
      <c r="CK149">
        <f t="array" ref="CK149">IF(AND(ROWS($M$131:CK149)&lt;=$P$2,COLUMNS($M$131:CK149)&lt;=$P$2),INDEX(MINVERSE($M$6:INDEX($M$6:$EF$125,$P$2,$P$2)),ROWS($M$131:CK149),COLUMNS($M$131:CK149)),0)</f>
        <v>0</v>
      </c>
      <c r="CL149">
        <f t="array" ref="CL149">IF(AND(ROWS($M$131:CL149)&lt;=$P$2,COLUMNS($M$131:CL149)&lt;=$P$2),INDEX(MINVERSE($M$6:INDEX($M$6:$EF$125,$P$2,$P$2)),ROWS($M$131:CL149),COLUMNS($M$131:CL149)),0)</f>
        <v>0</v>
      </c>
      <c r="CM149">
        <f t="array" ref="CM149">IF(AND(ROWS($M$131:CM149)&lt;=$P$2,COLUMNS($M$131:CM149)&lt;=$P$2),INDEX(MINVERSE($M$6:INDEX($M$6:$EF$125,$P$2,$P$2)),ROWS($M$131:CM149),COLUMNS($M$131:CM149)),0)</f>
        <v>0</v>
      </c>
      <c r="CN149">
        <f t="array" ref="CN149">IF(AND(ROWS($M$131:CN149)&lt;=$P$2,COLUMNS($M$131:CN149)&lt;=$P$2),INDEX(MINVERSE($M$6:INDEX($M$6:$EF$125,$P$2,$P$2)),ROWS($M$131:CN149),COLUMNS($M$131:CN149)),0)</f>
        <v>0</v>
      </c>
      <c r="CO149">
        <f t="array" ref="CO149">IF(AND(ROWS($M$131:CO149)&lt;=$P$2,COLUMNS($M$131:CO149)&lt;=$P$2),INDEX(MINVERSE($M$6:INDEX($M$6:$EF$125,$P$2,$P$2)),ROWS($M$131:CO149),COLUMNS($M$131:CO149)),0)</f>
        <v>0</v>
      </c>
      <c r="CP149">
        <f t="array" ref="CP149">IF(AND(ROWS($M$131:CP149)&lt;=$P$2,COLUMNS($M$131:CP149)&lt;=$P$2),INDEX(MINVERSE($M$6:INDEX($M$6:$EF$125,$P$2,$P$2)),ROWS($M$131:CP149),COLUMNS($M$131:CP149)),0)</f>
        <v>0</v>
      </c>
      <c r="CQ149">
        <f t="array" ref="CQ149">IF(AND(ROWS($M$131:CQ149)&lt;=$P$2,COLUMNS($M$131:CQ149)&lt;=$P$2),INDEX(MINVERSE($M$6:INDEX($M$6:$EF$125,$P$2,$P$2)),ROWS($M$131:CQ149),COLUMNS($M$131:CQ149)),0)</f>
        <v>0</v>
      </c>
      <c r="CR149">
        <f t="array" ref="CR149">IF(AND(ROWS($M$131:CR149)&lt;=$P$2,COLUMNS($M$131:CR149)&lt;=$P$2),INDEX(MINVERSE($M$6:INDEX($M$6:$EF$125,$P$2,$P$2)),ROWS($M$131:CR149),COLUMNS($M$131:CR149)),0)</f>
        <v>0</v>
      </c>
      <c r="CS149">
        <f t="array" ref="CS149">IF(AND(ROWS($M$131:CS149)&lt;=$P$2,COLUMNS($M$131:CS149)&lt;=$P$2),INDEX(MINVERSE($M$6:INDEX($M$6:$EF$125,$P$2,$P$2)),ROWS($M$131:CS149),COLUMNS($M$131:CS149)),0)</f>
        <v>0</v>
      </c>
      <c r="CT149">
        <f t="array" ref="CT149">IF(AND(ROWS($M$131:CT149)&lt;=$P$2,COLUMNS($M$131:CT149)&lt;=$P$2),INDEX(MINVERSE($M$6:INDEX($M$6:$EF$125,$P$2,$P$2)),ROWS($M$131:CT149),COLUMNS($M$131:CT149)),0)</f>
        <v>0</v>
      </c>
      <c r="CU149">
        <f t="array" ref="CU149">IF(AND(ROWS($M$131:CU149)&lt;=$P$2,COLUMNS($M$131:CU149)&lt;=$P$2),INDEX(MINVERSE($M$6:INDEX($M$6:$EF$125,$P$2,$P$2)),ROWS($M$131:CU149),COLUMNS($M$131:CU149)),0)</f>
        <v>0</v>
      </c>
      <c r="CV149">
        <f t="array" ref="CV149">IF(AND(ROWS($M$131:CV149)&lt;=$P$2,COLUMNS($M$131:CV149)&lt;=$P$2),INDEX(MINVERSE($M$6:INDEX($M$6:$EF$125,$P$2,$P$2)),ROWS($M$131:CV149),COLUMNS($M$131:CV149)),0)</f>
        <v>0</v>
      </c>
      <c r="CW149">
        <f t="array" ref="CW149">IF(AND(ROWS($M$131:CW149)&lt;=$P$2,COLUMNS($M$131:CW149)&lt;=$P$2),INDEX(MINVERSE($M$6:INDEX($M$6:$EF$125,$P$2,$P$2)),ROWS($M$131:CW149),COLUMNS($M$131:CW149)),0)</f>
        <v>0</v>
      </c>
      <c r="CX149">
        <f t="array" ref="CX149">IF(AND(ROWS($M$131:CX149)&lt;=$P$2,COLUMNS($M$131:CX149)&lt;=$P$2),INDEX(MINVERSE($M$6:INDEX($M$6:$EF$125,$P$2,$P$2)),ROWS($M$131:CX149),COLUMNS($M$131:CX149)),0)</f>
        <v>0</v>
      </c>
      <c r="CY149">
        <f t="array" ref="CY149">IF(AND(ROWS($M$131:CY149)&lt;=$P$2,COLUMNS($M$131:CY149)&lt;=$P$2),INDEX(MINVERSE($M$6:INDEX($M$6:$EF$125,$P$2,$P$2)),ROWS($M$131:CY149),COLUMNS($M$131:CY149)),0)</f>
        <v>0</v>
      </c>
      <c r="CZ149">
        <f t="array" ref="CZ149">IF(AND(ROWS($M$131:CZ149)&lt;=$P$2,COLUMNS($M$131:CZ149)&lt;=$P$2),INDEX(MINVERSE($M$6:INDEX($M$6:$EF$125,$P$2,$P$2)),ROWS($M$131:CZ149),COLUMNS($M$131:CZ149)),0)</f>
        <v>0</v>
      </c>
      <c r="DA149">
        <f t="array" ref="DA149">IF(AND(ROWS($M$131:DA149)&lt;=$P$2,COLUMNS($M$131:DA149)&lt;=$P$2),INDEX(MINVERSE($M$6:INDEX($M$6:$EF$125,$P$2,$P$2)),ROWS($M$131:DA149),COLUMNS($M$131:DA149)),0)</f>
        <v>0</v>
      </c>
      <c r="DB149">
        <f t="array" ref="DB149">IF(AND(ROWS($M$131:DB149)&lt;=$P$2,COLUMNS($M$131:DB149)&lt;=$P$2),INDEX(MINVERSE($M$6:INDEX($M$6:$EF$125,$P$2,$P$2)),ROWS($M$131:DB149),COLUMNS($M$131:DB149)),0)</f>
        <v>0</v>
      </c>
      <c r="DC149">
        <f t="array" ref="DC149">IF(AND(ROWS($M$131:DC149)&lt;=$P$2,COLUMNS($M$131:DC149)&lt;=$P$2),INDEX(MINVERSE($M$6:INDEX($M$6:$EF$125,$P$2,$P$2)),ROWS($M$131:DC149),COLUMNS($M$131:DC149)),0)</f>
        <v>0</v>
      </c>
      <c r="DD149">
        <f t="array" ref="DD149">IF(AND(ROWS($M$131:DD149)&lt;=$P$2,COLUMNS($M$131:DD149)&lt;=$P$2),INDEX(MINVERSE($M$6:INDEX($M$6:$EF$125,$P$2,$P$2)),ROWS($M$131:DD149),COLUMNS($M$131:DD149)),0)</f>
        <v>0</v>
      </c>
      <c r="DE149">
        <f t="array" ref="DE149">IF(AND(ROWS($M$131:DE149)&lt;=$P$2,COLUMNS($M$131:DE149)&lt;=$P$2),INDEX(MINVERSE($M$6:INDEX($M$6:$EF$125,$P$2,$P$2)),ROWS($M$131:DE149),COLUMNS($M$131:DE149)),0)</f>
        <v>0</v>
      </c>
      <c r="DF149">
        <f t="array" ref="DF149">IF(AND(ROWS($M$131:DF149)&lt;=$P$2,COLUMNS($M$131:DF149)&lt;=$P$2),INDEX(MINVERSE($M$6:INDEX($M$6:$EF$125,$P$2,$P$2)),ROWS($M$131:DF149),COLUMNS($M$131:DF149)),0)</f>
        <v>0</v>
      </c>
      <c r="DG149">
        <f t="array" ref="DG149">IF(AND(ROWS($M$131:DG149)&lt;=$P$2,COLUMNS($M$131:DG149)&lt;=$P$2),INDEX(MINVERSE($M$6:INDEX($M$6:$EF$125,$P$2,$P$2)),ROWS($M$131:DG149),COLUMNS($M$131:DG149)),0)</f>
        <v>0</v>
      </c>
      <c r="DH149">
        <f t="array" ref="DH149">IF(AND(ROWS($M$131:DH149)&lt;=$P$2,COLUMNS($M$131:DH149)&lt;=$P$2),INDEX(MINVERSE($M$6:INDEX($M$6:$EF$125,$P$2,$P$2)),ROWS($M$131:DH149),COLUMNS($M$131:DH149)),0)</f>
        <v>0</v>
      </c>
      <c r="DI149">
        <f t="array" ref="DI149">IF(AND(ROWS($M$131:DI149)&lt;=$P$2,COLUMNS($M$131:DI149)&lt;=$P$2),INDEX(MINVERSE($M$6:INDEX($M$6:$EF$125,$P$2,$P$2)),ROWS($M$131:DI149),COLUMNS($M$131:DI149)),0)</f>
        <v>0</v>
      </c>
      <c r="DJ149">
        <f t="array" ref="DJ149">IF(AND(ROWS($M$131:DJ149)&lt;=$P$2,COLUMNS($M$131:DJ149)&lt;=$P$2),INDEX(MINVERSE($M$6:INDEX($M$6:$EF$125,$P$2,$P$2)),ROWS($M$131:DJ149),COLUMNS($M$131:DJ149)),0)</f>
        <v>0</v>
      </c>
      <c r="DK149">
        <f t="array" ref="DK149">IF(AND(ROWS($M$131:DK149)&lt;=$P$2,COLUMNS($M$131:DK149)&lt;=$P$2),INDEX(MINVERSE($M$6:INDEX($M$6:$EF$125,$P$2,$P$2)),ROWS($M$131:DK149),COLUMNS($M$131:DK149)),0)</f>
        <v>0</v>
      </c>
      <c r="DL149">
        <f t="array" ref="DL149">IF(AND(ROWS($M$131:DL149)&lt;=$P$2,COLUMNS($M$131:DL149)&lt;=$P$2),INDEX(MINVERSE($M$6:INDEX($M$6:$EF$125,$P$2,$P$2)),ROWS($M$131:DL149),COLUMNS($M$131:DL149)),0)</f>
        <v>0</v>
      </c>
      <c r="DM149">
        <f t="array" ref="DM149">IF(AND(ROWS($M$131:DM149)&lt;=$P$2,COLUMNS($M$131:DM149)&lt;=$P$2),INDEX(MINVERSE($M$6:INDEX($M$6:$EF$125,$P$2,$P$2)),ROWS($M$131:DM149),COLUMNS($M$131:DM149)),0)</f>
        <v>0</v>
      </c>
      <c r="DN149">
        <f t="array" ref="DN149">IF(AND(ROWS($M$131:DN149)&lt;=$P$2,COLUMNS($M$131:DN149)&lt;=$P$2),INDEX(MINVERSE($M$6:INDEX($M$6:$EF$125,$P$2,$P$2)),ROWS($M$131:DN149),COLUMNS($M$131:DN149)),0)</f>
        <v>0</v>
      </c>
      <c r="DO149">
        <f t="array" ref="DO149">IF(AND(ROWS($M$131:DO149)&lt;=$P$2,COLUMNS($M$131:DO149)&lt;=$P$2),INDEX(MINVERSE($M$6:INDEX($M$6:$EF$125,$P$2,$P$2)),ROWS($M$131:DO149),COLUMNS($M$131:DO149)),0)</f>
        <v>0</v>
      </c>
      <c r="DP149">
        <f t="array" ref="DP149">IF(AND(ROWS($M$131:DP149)&lt;=$P$2,COLUMNS($M$131:DP149)&lt;=$P$2),INDEX(MINVERSE($M$6:INDEX($M$6:$EF$125,$P$2,$P$2)),ROWS($M$131:DP149),COLUMNS($M$131:DP149)),0)</f>
        <v>0</v>
      </c>
      <c r="DQ149">
        <f t="array" ref="DQ149">IF(AND(ROWS($M$131:DQ149)&lt;=$P$2,COLUMNS($M$131:DQ149)&lt;=$P$2),INDEX(MINVERSE($M$6:INDEX($M$6:$EF$125,$P$2,$P$2)),ROWS($M$131:DQ149),COLUMNS($M$131:DQ149)),0)</f>
        <v>0</v>
      </c>
      <c r="DR149">
        <f t="array" ref="DR149">IF(AND(ROWS($M$131:DR149)&lt;=$P$2,COLUMNS($M$131:DR149)&lt;=$P$2),INDEX(MINVERSE($M$6:INDEX($M$6:$EF$125,$P$2,$P$2)),ROWS($M$131:DR149),COLUMNS($M$131:DR149)),0)</f>
        <v>0</v>
      </c>
      <c r="DS149">
        <f t="array" ref="DS149">IF(AND(ROWS($M$131:DS149)&lt;=$P$2,COLUMNS($M$131:DS149)&lt;=$P$2),INDEX(MINVERSE($M$6:INDEX($M$6:$EF$125,$P$2,$P$2)),ROWS($M$131:DS149),COLUMNS($M$131:DS149)),0)</f>
        <v>0</v>
      </c>
      <c r="DT149">
        <f t="array" ref="DT149">IF(AND(ROWS($M$131:DT149)&lt;=$P$2,COLUMNS($M$131:DT149)&lt;=$P$2),INDEX(MINVERSE($M$6:INDEX($M$6:$EF$125,$P$2,$P$2)),ROWS($M$131:DT149),COLUMNS($M$131:DT149)),0)</f>
        <v>0</v>
      </c>
      <c r="DU149">
        <f t="array" ref="DU149">IF(AND(ROWS($M$131:DU149)&lt;=$P$2,COLUMNS($M$131:DU149)&lt;=$P$2),INDEX(MINVERSE($M$6:INDEX($M$6:$EF$125,$P$2,$P$2)),ROWS($M$131:DU149),COLUMNS($M$131:DU149)),0)</f>
        <v>0</v>
      </c>
      <c r="DV149">
        <f t="array" ref="DV149">IF(AND(ROWS($M$131:DV149)&lt;=$P$2,COLUMNS($M$131:DV149)&lt;=$P$2),INDEX(MINVERSE($M$6:INDEX($M$6:$EF$125,$P$2,$P$2)),ROWS($M$131:DV149),COLUMNS($M$131:DV149)),0)</f>
        <v>0</v>
      </c>
      <c r="DW149">
        <f t="array" ref="DW149">IF(AND(ROWS($M$131:DW149)&lt;=$P$2,COLUMNS($M$131:DW149)&lt;=$P$2),INDEX(MINVERSE($M$6:INDEX($M$6:$EF$125,$P$2,$P$2)),ROWS($M$131:DW149),COLUMNS($M$131:DW149)),0)</f>
        <v>0</v>
      </c>
      <c r="DX149">
        <f t="array" ref="DX149">IF(AND(ROWS($M$131:DX149)&lt;=$P$2,COLUMNS($M$131:DX149)&lt;=$P$2),INDEX(MINVERSE($M$6:INDEX($M$6:$EF$125,$P$2,$P$2)),ROWS($M$131:DX149),COLUMNS($M$131:DX149)),0)</f>
        <v>0</v>
      </c>
      <c r="DY149">
        <f t="array" ref="DY149">IF(AND(ROWS($M$131:DY149)&lt;=$P$2,COLUMNS($M$131:DY149)&lt;=$P$2),INDEX(MINVERSE($M$6:INDEX($M$6:$EF$125,$P$2,$P$2)),ROWS($M$131:DY149),COLUMNS($M$131:DY149)),0)</f>
        <v>0</v>
      </c>
      <c r="DZ149">
        <f t="array" ref="DZ149">IF(AND(ROWS($M$131:DZ149)&lt;=$P$2,COLUMNS($M$131:DZ149)&lt;=$P$2),INDEX(MINVERSE($M$6:INDEX($M$6:$EF$125,$P$2,$P$2)),ROWS($M$131:DZ149),COLUMNS($M$131:DZ149)),0)</f>
        <v>0</v>
      </c>
      <c r="EA149">
        <f t="array" ref="EA149">IF(AND(ROWS($M$131:EA149)&lt;=$P$2,COLUMNS($M$131:EA149)&lt;=$P$2),INDEX(MINVERSE($M$6:INDEX($M$6:$EF$125,$P$2,$P$2)),ROWS($M$131:EA149),COLUMNS($M$131:EA149)),0)</f>
        <v>0</v>
      </c>
      <c r="EB149">
        <f t="array" ref="EB149">IF(AND(ROWS($M$131:EB149)&lt;=$P$2,COLUMNS($M$131:EB149)&lt;=$P$2),INDEX(MINVERSE($M$6:INDEX($M$6:$EF$125,$P$2,$P$2)),ROWS($M$131:EB149),COLUMNS($M$131:EB149)),0)</f>
        <v>0</v>
      </c>
    </row>
    <row r="150" spans="12:132" ht="15">
      <c r="L150" s="10">
        <v>20</v>
      </c>
      <c r="M150">
        <f t="array" ref="M150">IF(AND(ROWS($M$131:M150)&lt;=$P$2,COLUMNS($M$131:M150)&lt;=$P$2),INDEX(MINVERSE($M$6:INDEX($M$6:$EF$125,$P$2,$P$2)),ROWS($M$131:M150),COLUMNS($M$131:M150)),0)</f>
        <v>-6.0767207652046714E-9</v>
      </c>
      <c r="N150">
        <f t="array" ref="N150">IF(AND(ROWS($M$131:N150)&lt;=$P$2,COLUMNS($M$131:N150)&lt;=$P$2),INDEX(MINVERSE($M$6:INDEX($M$6:$EF$125,$P$2,$P$2)),ROWS($M$131:N150),COLUMNS($M$131:N150)),0)</f>
        <v>-1.1584371778374302E-9</v>
      </c>
      <c r="O150">
        <f t="array" ref="O150">IF(AND(ROWS($M$131:O150)&lt;=$P$2,COLUMNS($M$131:O150)&lt;=$P$2),INDEX(MINVERSE($M$6:INDEX($M$6:$EF$125,$P$2,$P$2)),ROWS($M$131:O150),COLUMNS($M$131:O150)),0)</f>
        <v>3.4227006476462149E-9</v>
      </c>
      <c r="P150">
        <f t="array" ref="P150">IF(AND(ROWS($M$131:P150)&lt;=$P$2,COLUMNS($M$131:P150)&lt;=$P$2),INDEX(MINVERSE($M$6:INDEX($M$6:$EF$125,$P$2,$P$2)),ROWS($M$131:P150),COLUMNS($M$131:P150)),0)</f>
        <v>7.4944162495233226E-9</v>
      </c>
      <c r="Q150">
        <f t="array" ref="Q150">IF(AND(ROWS($M$131:Q150)&lt;=$P$2,COLUMNS($M$131:Q150)&lt;=$P$2),INDEX(MINVERSE($M$6:INDEX($M$6:$EF$125,$P$2,$P$2)),ROWS($M$131:Q150),COLUMNS($M$131:Q150)),0)</f>
        <v>1.0507053012880029E-8</v>
      </c>
      <c r="R150">
        <f t="array" ref="R150">IF(AND(ROWS($M$131:R150)&lt;=$P$2,COLUMNS($M$131:R150)&lt;=$P$2),INDEX(MINVERSE($M$6:INDEX($M$6:$EF$125,$P$2,$P$2)),ROWS($M$131:R150),COLUMNS($M$131:R150)),0)</f>
        <v>1.1426304491391244E-8</v>
      </c>
      <c r="S150">
        <f t="array" ref="S150">IF(AND(ROWS($M$131:S150)&lt;=$P$2,COLUMNS($M$131:S150)&lt;=$P$2),INDEX(MINVERSE($M$6:INDEX($M$6:$EF$125,$P$2,$P$2)),ROWS($M$131:S150),COLUMNS($M$131:S150)),0)</f>
        <v>8.8381362348095501E-9</v>
      </c>
      <c r="T150">
        <f t="array" ref="T150">IF(AND(ROWS($M$131:T150)&lt;=$P$2,COLUMNS($M$131:T150)&lt;=$P$2),INDEX(MINVERSE($M$6:INDEX($M$6:$EF$125,$P$2,$P$2)),ROWS($M$131:T150),COLUMNS($M$131:T150)),0)</f>
        <v>1.347060859105449E-9</v>
      </c>
      <c r="U150">
        <f t="array" ref="U150">IF(AND(ROWS($M$131:U150)&lt;=$P$2,COLUMNS($M$131:U150)&lt;=$P$2),INDEX(MINVERSE($M$6:INDEX($M$6:$EF$125,$P$2,$P$2)),ROWS($M$131:U150),COLUMNS($M$131:U150)),0)</f>
        <v>-1.1714366536946772E-8</v>
      </c>
      <c r="V150">
        <f t="array" ref="V150">IF(AND(ROWS($M$131:V150)&lt;=$P$2,COLUMNS($M$131:V150)&lt;=$P$2),INDEX(MINVERSE($M$6:INDEX($M$6:$EF$125,$P$2,$P$2)),ROWS($M$131:V150),COLUMNS($M$131:V150)),0)</f>
        <v>-2.9336985055534575E-8</v>
      </c>
      <c r="W150">
        <f t="array" ref="W150">IF(AND(ROWS($M$131:W150)&lt;=$P$2,COLUMNS($M$131:W150)&lt;=$P$2),INDEX(MINVERSE($M$6:INDEX($M$6:$EF$125,$P$2,$P$2)),ROWS($M$131:W150),COLUMNS($M$131:W150)),0)</f>
        <v>-4.7850185526014843E-8</v>
      </c>
      <c r="X150">
        <f t="array" ref="X150">IF(AND(ROWS($M$131:X150)&lt;=$P$2,COLUMNS($M$131:X150)&lt;=$P$2),INDEX(MINVERSE($M$6:INDEX($M$6:$EF$125,$P$2,$P$2)),ROWS($M$131:X150),COLUMNS($M$131:X150)),0)</f>
        <v>-6.0253683894739053E-8</v>
      </c>
      <c r="Y150">
        <f t="array" ref="Y150">IF(AND(ROWS($M$131:Y150)&lt;=$P$2,COLUMNS($M$131:Y150)&lt;=$P$2),INDEX(MINVERSE($M$6:INDEX($M$6:$EF$125,$P$2,$P$2)),ROWS($M$131:Y150),COLUMNS($M$131:Y150)),0)</f>
        <v>-5.6355014168180822E-8</v>
      </c>
      <c r="Z150">
        <f t="array" ref="Z150">IF(AND(ROWS($M$131:Z150)&lt;=$P$2,COLUMNS($M$131:Z150)&lt;=$P$2),INDEX(MINVERSE($M$6:INDEX($M$6:$EF$125,$P$2,$P$2)),ROWS($M$131:Z150),COLUMNS($M$131:Z150)),0)</f>
        <v>-2.4253473467912055E-8</v>
      </c>
      <c r="AA150">
        <f t="array" ref="AA150">IF(AND(ROWS($M$131:AA150)&lt;=$P$2,COLUMNS($M$131:AA150)&lt;=$P$2),INDEX(MINVERSE($M$6:INDEX($M$6:$EF$125,$P$2,$P$2)),ROWS($M$131:AA150),COLUMNS($M$131:AA150)),0)</f>
        <v>4.6431997044627338E-8</v>
      </c>
      <c r="AB150">
        <f t="array" ref="AB150">IF(AND(ROWS($M$131:AB150)&lt;=$P$2,COLUMNS($M$131:AB150)&lt;=$P$2),INDEX(MINVERSE($M$6:INDEX($M$6:$EF$125,$P$2,$P$2)),ROWS($M$131:AB150),COLUMNS($M$131:AB150)),0)</f>
        <v>1.5964162587724623E-7</v>
      </c>
      <c r="AC150">
        <f t="array" ref="AC150">IF(AND(ROWS($M$131:AC150)&lt;=$P$2,COLUMNS($M$131:AC150)&lt;=$P$2),INDEX(MINVERSE($M$6:INDEX($M$6:$EF$125,$P$2,$P$2)),ROWS($M$131:AC150),COLUMNS($M$131:AC150)),0)</f>
        <v>3.0719934087261629E-7</v>
      </c>
      <c r="AD150">
        <f t="array" ref="AD150">IF(AND(ROWS($M$131:AD150)&lt;=$P$2,COLUMNS($M$131:AD150)&lt;=$P$2),INDEX(MINVERSE($M$6:INDEX($M$6:$EF$125,$P$2,$P$2)),ROWS($M$131:AD150),COLUMNS($M$131:AD150)),0)</f>
        <v>4.6461095499589925E-7</v>
      </c>
      <c r="AE150">
        <f t="array" ref="AE150">IF(AND(ROWS($M$131:AE150)&lt;=$P$2,COLUMNS($M$131:AE150)&lt;=$P$2),INDEX(MINVERSE($M$6:INDEX($M$6:$EF$125,$P$2,$P$2)),ROWS($M$131:AE150),COLUMNS($M$131:AE150)),0)</f>
        <v>5.9169947917835136E-7</v>
      </c>
      <c r="AF150">
        <f t="array" ref="AF150">IF(AND(ROWS($M$131:AF150)&lt;=$P$2,COLUMNS($M$131:AF150)&lt;=$P$2),INDEX(MINVERSE($M$6:INDEX($M$6:$EF$125,$P$2,$P$2)),ROWS($M$131:AF150),COLUMNS($M$131:AF150)),0)</f>
        <v>6.4245178620023415E-7</v>
      </c>
      <c r="AG150">
        <f t="array" ref="AG150">IF(AND(ROWS($M$131:AG150)&lt;=$P$2,COLUMNS($M$131:AG150)&lt;=$P$2),INDEX(MINVERSE($M$6:INDEX($M$6:$EF$125,$P$2,$P$2)),ROWS($M$131:AG150),COLUMNS($M$131:AG150)),0)</f>
        <v>5.8835416460396161E-7</v>
      </c>
      <c r="AH150">
        <f t="array" ref="AH150">IF(AND(ROWS($M$131:AH150)&lt;=$P$2,COLUMNS($M$131:AH150)&lt;=$P$2),INDEX(MINVERSE($M$6:INDEX($M$6:$EF$125,$P$2,$P$2)),ROWS($M$131:AH150),COLUMNS($M$131:AH150)),0)</f>
        <v>4.588732223889666E-7</v>
      </c>
      <c r="AI150">
        <f t="array" ref="AI150">IF(AND(ROWS($M$131:AI150)&lt;=$P$2,COLUMNS($M$131:AI150)&lt;=$P$2),INDEX(MINVERSE($M$6:INDEX($M$6:$EF$125,$P$2,$P$2)),ROWS($M$131:AI150),COLUMNS($M$131:AI150)),0)</f>
        <v>3.005550935819258E-7</v>
      </c>
      <c r="AJ150">
        <f t="array" ref="AJ150">IF(AND(ROWS($M$131:AJ150)&lt;=$P$2,COLUMNS($M$131:AJ150)&lt;=$P$2),INDEX(MINVERSE($M$6:INDEX($M$6:$EF$125,$P$2,$P$2)),ROWS($M$131:AJ150),COLUMNS($M$131:AJ150)),0)</f>
        <v>1.5348636078594544E-7</v>
      </c>
      <c r="AK150">
        <f t="array" ref="AK150">IF(AND(ROWS($M$131:AK150)&lt;=$P$2,COLUMNS($M$131:AK150)&lt;=$P$2),INDEX(MINVERSE($M$6:INDEX($M$6:$EF$125,$P$2,$P$2)),ROWS($M$131:AK150),COLUMNS($M$131:AK150)),0)</f>
        <v>4.1674927216588542E-8</v>
      </c>
      <c r="AL150">
        <f t="array" ref="AL150">IF(AND(ROWS($M$131:AL150)&lt;=$P$2,COLUMNS($M$131:AL150)&lt;=$P$2),INDEX(MINVERSE($M$6:INDEX($M$6:$EF$125,$P$2,$P$2)),ROWS($M$131:AL150),COLUMNS($M$131:AL150)),0)</f>
        <v>-2.7281981111509502E-8</v>
      </c>
      <c r="AM150">
        <f t="array" ref="AM150">IF(AND(ROWS($M$131:AM150)&lt;=$P$2,COLUMNS($M$131:AM150)&lt;=$P$2),INDEX(MINVERSE($M$6:INDEX($M$6:$EF$125,$P$2,$P$2)),ROWS($M$131:AM150),COLUMNS($M$131:AM150)),0)</f>
        <v>-5.7761514896456792E-8</v>
      </c>
      <c r="AN150">
        <f t="array" ref="AN150">IF(AND(ROWS($M$131:AN150)&lt;=$P$2,COLUMNS($M$131:AN150)&lt;=$P$2),INDEX(MINVERSE($M$6:INDEX($M$6:$EF$125,$P$2,$P$2)),ROWS($M$131:AN150),COLUMNS($M$131:AN150)),0)</f>
        <v>-6.0399062879155359E-8</v>
      </c>
      <c r="AO150">
        <f t="array" ref="AO150">IF(AND(ROWS($M$131:AO150)&lt;=$P$2,COLUMNS($M$131:AO150)&lt;=$P$2),INDEX(MINVERSE($M$6:INDEX($M$6:$EF$125,$P$2,$P$2)),ROWS($M$131:AO150),COLUMNS($M$131:AO150)),0)</f>
        <v>-4.719491325179975E-8</v>
      </c>
      <c r="AP150">
        <f t="array" ref="AP150">IF(AND(ROWS($M$131:AP150)&lt;=$P$2,COLUMNS($M$131:AP150)&lt;=$P$2),INDEX(MINVERSE($M$6:INDEX($M$6:$EF$125,$P$2,$P$2)),ROWS($M$131:AP150),COLUMNS($M$131:AP150)),0)</f>
        <v>-2.8327400872575756E-8</v>
      </c>
      <c r="AQ150">
        <f t="array" ref="AQ150">IF(AND(ROWS($M$131:AQ150)&lt;=$P$2,COLUMNS($M$131:AQ150)&lt;=$P$2),INDEX(MINVERSE($M$6:INDEX($M$6:$EF$125,$P$2,$P$2)),ROWS($M$131:AQ150),COLUMNS($M$131:AQ150)),0)</f>
        <v>-1.0711809605820315E-8</v>
      </c>
      <c r="AR150">
        <f t="array" ref="AR150">IF(AND(ROWS($M$131:AR150)&lt;=$P$2,COLUMNS($M$131:AR150)&lt;=$P$2),INDEX(MINVERSE($M$6:INDEX($M$6:$EF$125,$P$2,$P$2)),ROWS($M$131:AR150),COLUMNS($M$131:AR150)),0)</f>
        <v>2.0980872089207331E-9</v>
      </c>
      <c r="AS150">
        <f t="array" ref="AS150">IF(AND(ROWS($M$131:AS150)&lt;=$P$2,COLUMNS($M$131:AS150)&lt;=$P$2),INDEX(MINVERSE($M$6:INDEX($M$6:$EF$125,$P$2,$P$2)),ROWS($M$131:AS150),COLUMNS($M$131:AS150)),0)</f>
        <v>9.2135490540626843E-9</v>
      </c>
      <c r="AT150">
        <f t="array" ref="AT150">IF(AND(ROWS($M$131:AT150)&lt;=$P$2,COLUMNS($M$131:AT150)&lt;=$P$2),INDEX(MINVERSE($M$6:INDEX($M$6:$EF$125,$P$2,$P$2)),ROWS($M$131:AT150),COLUMNS($M$131:AT150)),0)</f>
        <v>1.1420523774746886E-8</v>
      </c>
      <c r="AU150">
        <f t="array" ref="AU150">IF(AND(ROWS($M$131:AU150)&lt;=$P$2,COLUMNS($M$131:AU150)&lt;=$P$2),INDEX(MINVERSE($M$6:INDEX($M$6:$EF$125,$P$2,$P$2)),ROWS($M$131:AU150),COLUMNS($M$131:AU150)),0)</f>
        <v>1.024574037522488E-8</v>
      </c>
      <c r="AV150">
        <f t="array" ref="AV150">IF(AND(ROWS($M$131:AV150)&lt;=$P$2,COLUMNS($M$131:AV150)&lt;=$P$2),INDEX(MINVERSE($M$6:INDEX($M$6:$EF$125,$P$2,$P$2)),ROWS($M$131:AV150),COLUMNS($M$131:AV150)),0)</f>
        <v>7.267382974691239E-9</v>
      </c>
      <c r="AW150">
        <f t="array" ref="AW150">IF(AND(ROWS($M$131:AW150)&lt;=$P$2,COLUMNS($M$131:AW150)&lt;=$P$2),INDEX(MINVERSE($M$6:INDEX($M$6:$EF$125,$P$2,$P$2)),ROWS($M$131:AW150),COLUMNS($M$131:AW150)),0)</f>
        <v>3.724060929703566E-9</v>
      </c>
      <c r="AX150">
        <f t="array" ref="AX150">IF(AND(ROWS($M$131:AX150)&lt;=$P$2,COLUMNS($M$131:AX150)&lt;=$P$2),INDEX(MINVERSE($M$6:INDEX($M$6:$EF$125,$P$2,$P$2)),ROWS($M$131:AX150),COLUMNS($M$131:AX150)),0)</f>
        <v>3.8740271709221375E-10</v>
      </c>
      <c r="AY150">
        <f t="array" ref="AY150">IF(AND(ROWS($M$131:AY150)&lt;=$P$2,COLUMNS($M$131:AY150)&lt;=$P$2),INDEX(MINVERSE($M$6:INDEX($M$6:$EF$125,$P$2,$P$2)),ROWS($M$131:AY150),COLUMNS($M$131:AY150)),0)</f>
        <v>-2.3811510651800043E-9</v>
      </c>
      <c r="AZ150">
        <f t="array" ref="AZ150">IF(AND(ROWS($M$131:AZ150)&lt;=$P$2,COLUMNS($M$131:AZ150)&lt;=$P$2),INDEX(MINVERSE($M$6:INDEX($M$6:$EF$125,$P$2,$P$2)),ROWS($M$131:AZ150),COLUMNS($M$131:AZ150)),0)</f>
        <v>-4.4806059460710723E-9</v>
      </c>
      <c r="BA150">
        <f t="array" ref="BA150">IF(AND(ROWS($M$131:BA150)&lt;=$P$2,COLUMNS($M$131:BA150)&lt;=$P$2),INDEX(MINVERSE($M$6:INDEX($M$6:$EF$125,$P$2,$P$2)),ROWS($M$131:BA150),COLUMNS($M$131:BA150)),0)</f>
        <v>0</v>
      </c>
      <c r="BB150">
        <f t="array" ref="BB150">IF(AND(ROWS($M$131:BB150)&lt;=$P$2,COLUMNS($M$131:BB150)&lt;=$P$2),INDEX(MINVERSE($M$6:INDEX($M$6:$EF$125,$P$2,$P$2)),ROWS($M$131:BB150),COLUMNS($M$131:BB150)),0)</f>
        <v>0</v>
      </c>
      <c r="BC150">
        <f t="array" ref="BC150">IF(AND(ROWS($M$131:BC150)&lt;=$P$2,COLUMNS($M$131:BC150)&lt;=$P$2),INDEX(MINVERSE($M$6:INDEX($M$6:$EF$125,$P$2,$P$2)),ROWS($M$131:BC150),COLUMNS($M$131:BC150)),0)</f>
        <v>0</v>
      </c>
      <c r="BD150">
        <f t="array" ref="BD150">IF(AND(ROWS($M$131:BD150)&lt;=$P$2,COLUMNS($M$131:BD150)&lt;=$P$2),INDEX(MINVERSE($M$6:INDEX($M$6:$EF$125,$P$2,$P$2)),ROWS($M$131:BD150),COLUMNS($M$131:BD150)),0)</f>
        <v>0</v>
      </c>
      <c r="BE150">
        <f t="array" ref="BE150">IF(AND(ROWS($M$131:BE150)&lt;=$P$2,COLUMNS($M$131:BE150)&lt;=$P$2),INDEX(MINVERSE($M$6:INDEX($M$6:$EF$125,$P$2,$P$2)),ROWS($M$131:BE150),COLUMNS($M$131:BE150)),0)</f>
        <v>0</v>
      </c>
      <c r="BF150">
        <f t="array" ref="BF150">IF(AND(ROWS($M$131:BF150)&lt;=$P$2,COLUMNS($M$131:BF150)&lt;=$P$2),INDEX(MINVERSE($M$6:INDEX($M$6:$EF$125,$P$2,$P$2)),ROWS($M$131:BF150),COLUMNS($M$131:BF150)),0)</f>
        <v>0</v>
      </c>
      <c r="BG150">
        <f t="array" ref="BG150">IF(AND(ROWS($M$131:BG150)&lt;=$P$2,COLUMNS($M$131:BG150)&lt;=$P$2),INDEX(MINVERSE($M$6:INDEX($M$6:$EF$125,$P$2,$P$2)),ROWS($M$131:BG150),COLUMNS($M$131:BG150)),0)</f>
        <v>0</v>
      </c>
      <c r="BH150">
        <f t="array" ref="BH150">IF(AND(ROWS($M$131:BH150)&lt;=$P$2,COLUMNS($M$131:BH150)&lt;=$P$2),INDEX(MINVERSE($M$6:INDEX($M$6:$EF$125,$P$2,$P$2)),ROWS($M$131:BH150),COLUMNS($M$131:BH150)),0)</f>
        <v>0</v>
      </c>
      <c r="BI150">
        <f t="array" ref="BI150">IF(AND(ROWS($M$131:BI150)&lt;=$P$2,COLUMNS($M$131:BI150)&lt;=$P$2),INDEX(MINVERSE($M$6:INDEX($M$6:$EF$125,$P$2,$P$2)),ROWS($M$131:BI150),COLUMNS($M$131:BI150)),0)</f>
        <v>0</v>
      </c>
      <c r="BJ150">
        <f t="array" ref="BJ150">IF(AND(ROWS($M$131:BJ150)&lt;=$P$2,COLUMNS($M$131:BJ150)&lt;=$P$2),INDEX(MINVERSE($M$6:INDEX($M$6:$EF$125,$P$2,$P$2)),ROWS($M$131:BJ150),COLUMNS($M$131:BJ150)),0)</f>
        <v>0</v>
      </c>
      <c r="BK150">
        <f t="array" ref="BK150">IF(AND(ROWS($M$131:BK150)&lt;=$P$2,COLUMNS($M$131:BK150)&lt;=$P$2),INDEX(MINVERSE($M$6:INDEX($M$6:$EF$125,$P$2,$P$2)),ROWS($M$131:BK150),COLUMNS($M$131:BK150)),0)</f>
        <v>0</v>
      </c>
      <c r="BL150">
        <f t="array" ref="BL150">IF(AND(ROWS($M$131:BL150)&lt;=$P$2,COLUMNS($M$131:BL150)&lt;=$P$2),INDEX(MINVERSE($M$6:INDEX($M$6:$EF$125,$P$2,$P$2)),ROWS($M$131:BL150),COLUMNS($M$131:BL150)),0)</f>
        <v>0</v>
      </c>
      <c r="BM150">
        <f t="array" ref="BM150">IF(AND(ROWS($M$131:BM150)&lt;=$P$2,COLUMNS($M$131:BM150)&lt;=$P$2),INDEX(MINVERSE($M$6:INDEX($M$6:$EF$125,$P$2,$P$2)),ROWS($M$131:BM150),COLUMNS($M$131:BM150)),0)</f>
        <v>0</v>
      </c>
      <c r="BN150">
        <f t="array" ref="BN150">IF(AND(ROWS($M$131:BN150)&lt;=$P$2,COLUMNS($M$131:BN150)&lt;=$P$2),INDEX(MINVERSE($M$6:INDEX($M$6:$EF$125,$P$2,$P$2)),ROWS($M$131:BN150),COLUMNS($M$131:BN150)),0)</f>
        <v>0</v>
      </c>
      <c r="BO150">
        <f t="array" ref="BO150">IF(AND(ROWS($M$131:BO150)&lt;=$P$2,COLUMNS($M$131:BO150)&lt;=$P$2),INDEX(MINVERSE($M$6:INDEX($M$6:$EF$125,$P$2,$P$2)),ROWS($M$131:BO150),COLUMNS($M$131:BO150)),0)</f>
        <v>0</v>
      </c>
      <c r="BP150">
        <f t="array" ref="BP150">IF(AND(ROWS($M$131:BP150)&lt;=$P$2,COLUMNS($M$131:BP150)&lt;=$P$2),INDEX(MINVERSE($M$6:INDEX($M$6:$EF$125,$P$2,$P$2)),ROWS($M$131:BP150),COLUMNS($M$131:BP150)),0)</f>
        <v>0</v>
      </c>
      <c r="BQ150">
        <f t="array" ref="BQ150">IF(AND(ROWS($M$131:BQ150)&lt;=$P$2,COLUMNS($M$131:BQ150)&lt;=$P$2),INDEX(MINVERSE($M$6:INDEX($M$6:$EF$125,$P$2,$P$2)),ROWS($M$131:BQ150),COLUMNS($M$131:BQ150)),0)</f>
        <v>0</v>
      </c>
      <c r="BR150">
        <f t="array" ref="BR150">IF(AND(ROWS($M$131:BR150)&lt;=$P$2,COLUMNS($M$131:BR150)&lt;=$P$2),INDEX(MINVERSE($M$6:INDEX($M$6:$EF$125,$P$2,$P$2)),ROWS($M$131:BR150),COLUMNS($M$131:BR150)),0)</f>
        <v>0</v>
      </c>
      <c r="BS150">
        <f t="array" ref="BS150">IF(AND(ROWS($M$131:BS150)&lt;=$P$2,COLUMNS($M$131:BS150)&lt;=$P$2),INDEX(MINVERSE($M$6:INDEX($M$6:$EF$125,$P$2,$P$2)),ROWS($M$131:BS150),COLUMNS($M$131:BS150)),0)</f>
        <v>0</v>
      </c>
      <c r="BT150">
        <f t="array" ref="BT150">IF(AND(ROWS($M$131:BT150)&lt;=$P$2,COLUMNS($M$131:BT150)&lt;=$P$2),INDEX(MINVERSE($M$6:INDEX($M$6:$EF$125,$P$2,$P$2)),ROWS($M$131:BT150),COLUMNS($M$131:BT150)),0)</f>
        <v>0</v>
      </c>
      <c r="BU150">
        <f t="array" ref="BU150">IF(AND(ROWS($M$131:BU150)&lt;=$P$2,COLUMNS($M$131:BU150)&lt;=$P$2),INDEX(MINVERSE($M$6:INDEX($M$6:$EF$125,$P$2,$P$2)),ROWS($M$131:BU150),COLUMNS($M$131:BU150)),0)</f>
        <v>0</v>
      </c>
      <c r="BV150">
        <f t="array" ref="BV150">IF(AND(ROWS($M$131:BV150)&lt;=$P$2,COLUMNS($M$131:BV150)&lt;=$P$2),INDEX(MINVERSE($M$6:INDEX($M$6:$EF$125,$P$2,$P$2)),ROWS($M$131:BV150),COLUMNS($M$131:BV150)),0)</f>
        <v>0</v>
      </c>
      <c r="BW150">
        <f t="array" ref="BW150">IF(AND(ROWS($M$131:BW150)&lt;=$P$2,COLUMNS($M$131:BW150)&lt;=$P$2),INDEX(MINVERSE($M$6:INDEX($M$6:$EF$125,$P$2,$P$2)),ROWS($M$131:BW150),COLUMNS($M$131:BW150)),0)</f>
        <v>0</v>
      </c>
      <c r="BX150">
        <f t="array" ref="BX150">IF(AND(ROWS($M$131:BX150)&lt;=$P$2,COLUMNS($M$131:BX150)&lt;=$P$2),INDEX(MINVERSE($M$6:INDEX($M$6:$EF$125,$P$2,$P$2)),ROWS($M$131:BX150),COLUMNS($M$131:BX150)),0)</f>
        <v>0</v>
      </c>
      <c r="BY150">
        <f t="array" ref="BY150">IF(AND(ROWS($M$131:BY150)&lt;=$P$2,COLUMNS($M$131:BY150)&lt;=$P$2),INDEX(MINVERSE($M$6:INDEX($M$6:$EF$125,$P$2,$P$2)),ROWS($M$131:BY150),COLUMNS($M$131:BY150)),0)</f>
        <v>0</v>
      </c>
      <c r="BZ150">
        <f t="array" ref="BZ150">IF(AND(ROWS($M$131:BZ150)&lt;=$P$2,COLUMNS($M$131:BZ150)&lt;=$P$2),INDEX(MINVERSE($M$6:INDEX($M$6:$EF$125,$P$2,$P$2)),ROWS($M$131:BZ150),COLUMNS($M$131:BZ150)),0)</f>
        <v>0</v>
      </c>
      <c r="CA150">
        <f t="array" ref="CA150">IF(AND(ROWS($M$131:CA150)&lt;=$P$2,COLUMNS($M$131:CA150)&lt;=$P$2),INDEX(MINVERSE($M$6:INDEX($M$6:$EF$125,$P$2,$P$2)),ROWS($M$131:CA150),COLUMNS($M$131:CA150)),0)</f>
        <v>0</v>
      </c>
      <c r="CB150">
        <f t="array" ref="CB150">IF(AND(ROWS($M$131:CB150)&lt;=$P$2,COLUMNS($M$131:CB150)&lt;=$P$2),INDEX(MINVERSE($M$6:INDEX($M$6:$EF$125,$P$2,$P$2)),ROWS($M$131:CB150),COLUMNS($M$131:CB150)),0)</f>
        <v>0</v>
      </c>
      <c r="CC150">
        <f t="array" ref="CC150">IF(AND(ROWS($M$131:CC150)&lt;=$P$2,COLUMNS($M$131:CC150)&lt;=$P$2),INDEX(MINVERSE($M$6:INDEX($M$6:$EF$125,$P$2,$P$2)),ROWS($M$131:CC150),COLUMNS($M$131:CC150)),0)</f>
        <v>0</v>
      </c>
      <c r="CD150">
        <f t="array" ref="CD150">IF(AND(ROWS($M$131:CD150)&lt;=$P$2,COLUMNS($M$131:CD150)&lt;=$P$2),INDEX(MINVERSE($M$6:INDEX($M$6:$EF$125,$P$2,$P$2)),ROWS($M$131:CD150),COLUMNS($M$131:CD150)),0)</f>
        <v>0</v>
      </c>
      <c r="CE150">
        <f t="array" ref="CE150">IF(AND(ROWS($M$131:CE150)&lt;=$P$2,COLUMNS($M$131:CE150)&lt;=$P$2),INDEX(MINVERSE($M$6:INDEX($M$6:$EF$125,$P$2,$P$2)),ROWS($M$131:CE150),COLUMNS($M$131:CE150)),0)</f>
        <v>0</v>
      </c>
      <c r="CF150">
        <f t="array" ref="CF150">IF(AND(ROWS($M$131:CF150)&lt;=$P$2,COLUMNS($M$131:CF150)&lt;=$P$2),INDEX(MINVERSE($M$6:INDEX($M$6:$EF$125,$P$2,$P$2)),ROWS($M$131:CF150),COLUMNS($M$131:CF150)),0)</f>
        <v>0</v>
      </c>
      <c r="CG150">
        <f t="array" ref="CG150">IF(AND(ROWS($M$131:CG150)&lt;=$P$2,COLUMNS($M$131:CG150)&lt;=$P$2),INDEX(MINVERSE($M$6:INDEX($M$6:$EF$125,$P$2,$P$2)),ROWS($M$131:CG150),COLUMNS($M$131:CG150)),0)</f>
        <v>0</v>
      </c>
      <c r="CH150">
        <f t="array" ref="CH150">IF(AND(ROWS($M$131:CH150)&lt;=$P$2,COLUMNS($M$131:CH150)&lt;=$P$2),INDEX(MINVERSE($M$6:INDEX($M$6:$EF$125,$P$2,$P$2)),ROWS($M$131:CH150),COLUMNS($M$131:CH150)),0)</f>
        <v>0</v>
      </c>
      <c r="CI150">
        <f t="array" ref="CI150">IF(AND(ROWS($M$131:CI150)&lt;=$P$2,COLUMNS($M$131:CI150)&lt;=$P$2),INDEX(MINVERSE($M$6:INDEX($M$6:$EF$125,$P$2,$P$2)),ROWS($M$131:CI150),COLUMNS($M$131:CI150)),0)</f>
        <v>0</v>
      </c>
      <c r="CJ150">
        <f t="array" ref="CJ150">IF(AND(ROWS($M$131:CJ150)&lt;=$P$2,COLUMNS($M$131:CJ150)&lt;=$P$2),INDEX(MINVERSE($M$6:INDEX($M$6:$EF$125,$P$2,$P$2)),ROWS($M$131:CJ150),COLUMNS($M$131:CJ150)),0)</f>
        <v>0</v>
      </c>
      <c r="CK150">
        <f t="array" ref="CK150">IF(AND(ROWS($M$131:CK150)&lt;=$P$2,COLUMNS($M$131:CK150)&lt;=$P$2),INDEX(MINVERSE($M$6:INDEX($M$6:$EF$125,$P$2,$P$2)),ROWS($M$131:CK150),COLUMNS($M$131:CK150)),0)</f>
        <v>0</v>
      </c>
      <c r="CL150">
        <f t="array" ref="CL150">IF(AND(ROWS($M$131:CL150)&lt;=$P$2,COLUMNS($M$131:CL150)&lt;=$P$2),INDEX(MINVERSE($M$6:INDEX($M$6:$EF$125,$P$2,$P$2)),ROWS($M$131:CL150),COLUMNS($M$131:CL150)),0)</f>
        <v>0</v>
      </c>
      <c r="CM150">
        <f t="array" ref="CM150">IF(AND(ROWS($M$131:CM150)&lt;=$P$2,COLUMNS($M$131:CM150)&lt;=$P$2),INDEX(MINVERSE($M$6:INDEX($M$6:$EF$125,$P$2,$P$2)),ROWS($M$131:CM150),COLUMNS($M$131:CM150)),0)</f>
        <v>0</v>
      </c>
      <c r="CN150">
        <f t="array" ref="CN150">IF(AND(ROWS($M$131:CN150)&lt;=$P$2,COLUMNS($M$131:CN150)&lt;=$P$2),INDEX(MINVERSE($M$6:INDEX($M$6:$EF$125,$P$2,$P$2)),ROWS($M$131:CN150),COLUMNS($M$131:CN150)),0)</f>
        <v>0</v>
      </c>
      <c r="CO150">
        <f t="array" ref="CO150">IF(AND(ROWS($M$131:CO150)&lt;=$P$2,COLUMNS($M$131:CO150)&lt;=$P$2),INDEX(MINVERSE($M$6:INDEX($M$6:$EF$125,$P$2,$P$2)),ROWS($M$131:CO150),COLUMNS($M$131:CO150)),0)</f>
        <v>0</v>
      </c>
      <c r="CP150">
        <f t="array" ref="CP150">IF(AND(ROWS($M$131:CP150)&lt;=$P$2,COLUMNS($M$131:CP150)&lt;=$P$2),INDEX(MINVERSE($M$6:INDEX($M$6:$EF$125,$P$2,$P$2)),ROWS($M$131:CP150),COLUMNS($M$131:CP150)),0)</f>
        <v>0</v>
      </c>
      <c r="CQ150">
        <f t="array" ref="CQ150">IF(AND(ROWS($M$131:CQ150)&lt;=$P$2,COLUMNS($M$131:CQ150)&lt;=$P$2),INDEX(MINVERSE($M$6:INDEX($M$6:$EF$125,$P$2,$P$2)),ROWS($M$131:CQ150),COLUMNS($M$131:CQ150)),0)</f>
        <v>0</v>
      </c>
      <c r="CR150">
        <f t="array" ref="CR150">IF(AND(ROWS($M$131:CR150)&lt;=$P$2,COLUMNS($M$131:CR150)&lt;=$P$2),INDEX(MINVERSE($M$6:INDEX($M$6:$EF$125,$P$2,$P$2)),ROWS($M$131:CR150),COLUMNS($M$131:CR150)),0)</f>
        <v>0</v>
      </c>
      <c r="CS150">
        <f t="array" ref="CS150">IF(AND(ROWS($M$131:CS150)&lt;=$P$2,COLUMNS($M$131:CS150)&lt;=$P$2),INDEX(MINVERSE($M$6:INDEX($M$6:$EF$125,$P$2,$P$2)),ROWS($M$131:CS150),COLUMNS($M$131:CS150)),0)</f>
        <v>0</v>
      </c>
      <c r="CT150">
        <f t="array" ref="CT150">IF(AND(ROWS($M$131:CT150)&lt;=$P$2,COLUMNS($M$131:CT150)&lt;=$P$2),INDEX(MINVERSE($M$6:INDEX($M$6:$EF$125,$P$2,$P$2)),ROWS($M$131:CT150),COLUMNS($M$131:CT150)),0)</f>
        <v>0</v>
      </c>
      <c r="CU150">
        <f t="array" ref="CU150">IF(AND(ROWS($M$131:CU150)&lt;=$P$2,COLUMNS($M$131:CU150)&lt;=$P$2),INDEX(MINVERSE($M$6:INDEX($M$6:$EF$125,$P$2,$P$2)),ROWS($M$131:CU150),COLUMNS($M$131:CU150)),0)</f>
        <v>0</v>
      </c>
      <c r="CV150">
        <f t="array" ref="CV150">IF(AND(ROWS($M$131:CV150)&lt;=$P$2,COLUMNS($M$131:CV150)&lt;=$P$2),INDEX(MINVERSE($M$6:INDEX($M$6:$EF$125,$P$2,$P$2)),ROWS($M$131:CV150),COLUMNS($M$131:CV150)),0)</f>
        <v>0</v>
      </c>
      <c r="CW150">
        <f t="array" ref="CW150">IF(AND(ROWS($M$131:CW150)&lt;=$P$2,COLUMNS($M$131:CW150)&lt;=$P$2),INDEX(MINVERSE($M$6:INDEX($M$6:$EF$125,$P$2,$P$2)),ROWS($M$131:CW150),COLUMNS($M$131:CW150)),0)</f>
        <v>0</v>
      </c>
      <c r="CX150">
        <f t="array" ref="CX150">IF(AND(ROWS($M$131:CX150)&lt;=$P$2,COLUMNS($M$131:CX150)&lt;=$P$2),INDEX(MINVERSE($M$6:INDEX($M$6:$EF$125,$P$2,$P$2)),ROWS($M$131:CX150),COLUMNS($M$131:CX150)),0)</f>
        <v>0</v>
      </c>
      <c r="CY150">
        <f t="array" ref="CY150">IF(AND(ROWS($M$131:CY150)&lt;=$P$2,COLUMNS($M$131:CY150)&lt;=$P$2),INDEX(MINVERSE($M$6:INDEX($M$6:$EF$125,$P$2,$P$2)),ROWS($M$131:CY150),COLUMNS($M$131:CY150)),0)</f>
        <v>0</v>
      </c>
      <c r="CZ150">
        <f t="array" ref="CZ150">IF(AND(ROWS($M$131:CZ150)&lt;=$P$2,COLUMNS($M$131:CZ150)&lt;=$P$2),INDEX(MINVERSE($M$6:INDEX($M$6:$EF$125,$P$2,$P$2)),ROWS($M$131:CZ150),COLUMNS($M$131:CZ150)),0)</f>
        <v>0</v>
      </c>
      <c r="DA150">
        <f t="array" ref="DA150">IF(AND(ROWS($M$131:DA150)&lt;=$P$2,COLUMNS($M$131:DA150)&lt;=$P$2),INDEX(MINVERSE($M$6:INDEX($M$6:$EF$125,$P$2,$P$2)),ROWS($M$131:DA150),COLUMNS($M$131:DA150)),0)</f>
        <v>0</v>
      </c>
      <c r="DB150">
        <f t="array" ref="DB150">IF(AND(ROWS($M$131:DB150)&lt;=$P$2,COLUMNS($M$131:DB150)&lt;=$P$2),INDEX(MINVERSE($M$6:INDEX($M$6:$EF$125,$P$2,$P$2)),ROWS($M$131:DB150),COLUMNS($M$131:DB150)),0)</f>
        <v>0</v>
      </c>
      <c r="DC150">
        <f t="array" ref="DC150">IF(AND(ROWS($M$131:DC150)&lt;=$P$2,COLUMNS($M$131:DC150)&lt;=$P$2),INDEX(MINVERSE($M$6:INDEX($M$6:$EF$125,$P$2,$P$2)),ROWS($M$131:DC150),COLUMNS($M$131:DC150)),0)</f>
        <v>0</v>
      </c>
      <c r="DD150">
        <f t="array" ref="DD150">IF(AND(ROWS($M$131:DD150)&lt;=$P$2,COLUMNS($M$131:DD150)&lt;=$P$2),INDEX(MINVERSE($M$6:INDEX($M$6:$EF$125,$P$2,$P$2)),ROWS($M$131:DD150),COLUMNS($M$131:DD150)),0)</f>
        <v>0</v>
      </c>
      <c r="DE150">
        <f t="array" ref="DE150">IF(AND(ROWS($M$131:DE150)&lt;=$P$2,COLUMNS($M$131:DE150)&lt;=$P$2),INDEX(MINVERSE($M$6:INDEX($M$6:$EF$125,$P$2,$P$2)),ROWS($M$131:DE150),COLUMNS($M$131:DE150)),0)</f>
        <v>0</v>
      </c>
      <c r="DF150">
        <f t="array" ref="DF150">IF(AND(ROWS($M$131:DF150)&lt;=$P$2,COLUMNS($M$131:DF150)&lt;=$P$2),INDEX(MINVERSE($M$6:INDEX($M$6:$EF$125,$P$2,$P$2)),ROWS($M$131:DF150),COLUMNS($M$131:DF150)),0)</f>
        <v>0</v>
      </c>
      <c r="DG150">
        <f t="array" ref="DG150">IF(AND(ROWS($M$131:DG150)&lt;=$P$2,COLUMNS($M$131:DG150)&lt;=$P$2),INDEX(MINVERSE($M$6:INDEX($M$6:$EF$125,$P$2,$P$2)),ROWS($M$131:DG150),COLUMNS($M$131:DG150)),0)</f>
        <v>0</v>
      </c>
      <c r="DH150">
        <f t="array" ref="DH150">IF(AND(ROWS($M$131:DH150)&lt;=$P$2,COLUMNS($M$131:DH150)&lt;=$P$2),INDEX(MINVERSE($M$6:INDEX($M$6:$EF$125,$P$2,$P$2)),ROWS($M$131:DH150),COLUMNS($M$131:DH150)),0)</f>
        <v>0</v>
      </c>
      <c r="DI150">
        <f t="array" ref="DI150">IF(AND(ROWS($M$131:DI150)&lt;=$P$2,COLUMNS($M$131:DI150)&lt;=$P$2),INDEX(MINVERSE($M$6:INDEX($M$6:$EF$125,$P$2,$P$2)),ROWS($M$131:DI150),COLUMNS($M$131:DI150)),0)</f>
        <v>0</v>
      </c>
      <c r="DJ150">
        <f t="array" ref="DJ150">IF(AND(ROWS($M$131:DJ150)&lt;=$P$2,COLUMNS($M$131:DJ150)&lt;=$P$2),INDEX(MINVERSE($M$6:INDEX($M$6:$EF$125,$P$2,$P$2)),ROWS($M$131:DJ150),COLUMNS($M$131:DJ150)),0)</f>
        <v>0</v>
      </c>
      <c r="DK150">
        <f t="array" ref="DK150">IF(AND(ROWS($M$131:DK150)&lt;=$P$2,COLUMNS($M$131:DK150)&lt;=$P$2),INDEX(MINVERSE($M$6:INDEX($M$6:$EF$125,$P$2,$P$2)),ROWS($M$131:DK150),COLUMNS($M$131:DK150)),0)</f>
        <v>0</v>
      </c>
      <c r="DL150">
        <f t="array" ref="DL150">IF(AND(ROWS($M$131:DL150)&lt;=$P$2,COLUMNS($M$131:DL150)&lt;=$P$2),INDEX(MINVERSE($M$6:INDEX($M$6:$EF$125,$P$2,$P$2)),ROWS($M$131:DL150),COLUMNS($M$131:DL150)),0)</f>
        <v>0</v>
      </c>
      <c r="DM150">
        <f t="array" ref="DM150">IF(AND(ROWS($M$131:DM150)&lt;=$P$2,COLUMNS($M$131:DM150)&lt;=$P$2),INDEX(MINVERSE($M$6:INDEX($M$6:$EF$125,$P$2,$P$2)),ROWS($M$131:DM150),COLUMNS($M$131:DM150)),0)</f>
        <v>0</v>
      </c>
      <c r="DN150">
        <f t="array" ref="DN150">IF(AND(ROWS($M$131:DN150)&lt;=$P$2,COLUMNS($M$131:DN150)&lt;=$P$2),INDEX(MINVERSE($M$6:INDEX($M$6:$EF$125,$P$2,$P$2)),ROWS($M$131:DN150),COLUMNS($M$131:DN150)),0)</f>
        <v>0</v>
      </c>
      <c r="DO150">
        <f t="array" ref="DO150">IF(AND(ROWS($M$131:DO150)&lt;=$P$2,COLUMNS($M$131:DO150)&lt;=$P$2),INDEX(MINVERSE($M$6:INDEX($M$6:$EF$125,$P$2,$P$2)),ROWS($M$131:DO150),COLUMNS($M$131:DO150)),0)</f>
        <v>0</v>
      </c>
      <c r="DP150">
        <f t="array" ref="DP150">IF(AND(ROWS($M$131:DP150)&lt;=$P$2,COLUMNS($M$131:DP150)&lt;=$P$2),INDEX(MINVERSE($M$6:INDEX($M$6:$EF$125,$P$2,$P$2)),ROWS($M$131:DP150),COLUMNS($M$131:DP150)),0)</f>
        <v>0</v>
      </c>
      <c r="DQ150">
        <f t="array" ref="DQ150">IF(AND(ROWS($M$131:DQ150)&lt;=$P$2,COLUMNS($M$131:DQ150)&lt;=$P$2),INDEX(MINVERSE($M$6:INDEX($M$6:$EF$125,$P$2,$P$2)),ROWS($M$131:DQ150),COLUMNS($M$131:DQ150)),0)</f>
        <v>0</v>
      </c>
      <c r="DR150">
        <f t="array" ref="DR150">IF(AND(ROWS($M$131:DR150)&lt;=$P$2,COLUMNS($M$131:DR150)&lt;=$P$2),INDEX(MINVERSE($M$6:INDEX($M$6:$EF$125,$P$2,$P$2)),ROWS($M$131:DR150),COLUMNS($M$131:DR150)),0)</f>
        <v>0</v>
      </c>
      <c r="DS150">
        <f t="array" ref="DS150">IF(AND(ROWS($M$131:DS150)&lt;=$P$2,COLUMNS($M$131:DS150)&lt;=$P$2),INDEX(MINVERSE($M$6:INDEX($M$6:$EF$125,$P$2,$P$2)),ROWS($M$131:DS150),COLUMNS($M$131:DS150)),0)</f>
        <v>0</v>
      </c>
      <c r="DT150">
        <f t="array" ref="DT150">IF(AND(ROWS($M$131:DT150)&lt;=$P$2,COLUMNS($M$131:DT150)&lt;=$P$2),INDEX(MINVERSE($M$6:INDEX($M$6:$EF$125,$P$2,$P$2)),ROWS($M$131:DT150),COLUMNS($M$131:DT150)),0)</f>
        <v>0</v>
      </c>
      <c r="DU150">
        <f t="array" ref="DU150">IF(AND(ROWS($M$131:DU150)&lt;=$P$2,COLUMNS($M$131:DU150)&lt;=$P$2),INDEX(MINVERSE($M$6:INDEX($M$6:$EF$125,$P$2,$P$2)),ROWS($M$131:DU150),COLUMNS($M$131:DU150)),0)</f>
        <v>0</v>
      </c>
      <c r="DV150">
        <f t="array" ref="DV150">IF(AND(ROWS($M$131:DV150)&lt;=$P$2,COLUMNS($M$131:DV150)&lt;=$P$2),INDEX(MINVERSE($M$6:INDEX($M$6:$EF$125,$P$2,$P$2)),ROWS($M$131:DV150),COLUMNS($M$131:DV150)),0)</f>
        <v>0</v>
      </c>
      <c r="DW150">
        <f t="array" ref="DW150">IF(AND(ROWS($M$131:DW150)&lt;=$P$2,COLUMNS($M$131:DW150)&lt;=$P$2),INDEX(MINVERSE($M$6:INDEX($M$6:$EF$125,$P$2,$P$2)),ROWS($M$131:DW150),COLUMNS($M$131:DW150)),0)</f>
        <v>0</v>
      </c>
      <c r="DX150">
        <f t="array" ref="DX150">IF(AND(ROWS($M$131:DX150)&lt;=$P$2,COLUMNS($M$131:DX150)&lt;=$P$2),INDEX(MINVERSE($M$6:INDEX($M$6:$EF$125,$P$2,$P$2)),ROWS($M$131:DX150),COLUMNS($M$131:DX150)),0)</f>
        <v>0</v>
      </c>
      <c r="DY150">
        <f t="array" ref="DY150">IF(AND(ROWS($M$131:DY150)&lt;=$P$2,COLUMNS($M$131:DY150)&lt;=$P$2),INDEX(MINVERSE($M$6:INDEX($M$6:$EF$125,$P$2,$P$2)),ROWS($M$131:DY150),COLUMNS($M$131:DY150)),0)</f>
        <v>0</v>
      </c>
      <c r="DZ150">
        <f t="array" ref="DZ150">IF(AND(ROWS($M$131:DZ150)&lt;=$P$2,COLUMNS($M$131:DZ150)&lt;=$P$2),INDEX(MINVERSE($M$6:INDEX($M$6:$EF$125,$P$2,$P$2)),ROWS($M$131:DZ150),COLUMNS($M$131:DZ150)),0)</f>
        <v>0</v>
      </c>
      <c r="EA150">
        <f t="array" ref="EA150">IF(AND(ROWS($M$131:EA150)&lt;=$P$2,COLUMNS($M$131:EA150)&lt;=$P$2),INDEX(MINVERSE($M$6:INDEX($M$6:$EF$125,$P$2,$P$2)),ROWS($M$131:EA150),COLUMNS($M$131:EA150)),0)</f>
        <v>0</v>
      </c>
      <c r="EB150">
        <f t="array" ref="EB150">IF(AND(ROWS($M$131:EB150)&lt;=$P$2,COLUMNS($M$131:EB150)&lt;=$P$2),INDEX(MINVERSE($M$6:INDEX($M$6:$EF$125,$P$2,$P$2)),ROWS($M$131:EB150),COLUMNS($M$131:EB150)),0)</f>
        <v>0</v>
      </c>
    </row>
    <row r="151" spans="12:132" ht="15">
      <c r="L151" s="10">
        <v>21</v>
      </c>
      <c r="M151">
        <f t="array" ref="M151">IF(AND(ROWS($M$131:M151)&lt;=$P$2,COLUMNS($M$131:M151)&lt;=$P$2),INDEX(MINVERSE($M$6:INDEX($M$6:$EF$125,$P$2,$P$2)),ROWS($M$131:M151),COLUMNS($M$131:M151)),0)</f>
        <v>-3.6755259646843E-9</v>
      </c>
      <c r="N151">
        <f t="array" ref="N151">IF(AND(ROWS($M$131:N151)&lt;=$P$2,COLUMNS($M$131:N151)&lt;=$P$2),INDEX(MINVERSE($M$6:INDEX($M$6:$EF$125,$P$2,$P$2)),ROWS($M$131:N151),COLUMNS($M$131:N151)),0)</f>
        <v>-1.9883148654381201E-9</v>
      </c>
      <c r="O151">
        <f t="array" ref="O151">IF(AND(ROWS($M$131:O151)&lt;=$P$2,COLUMNS($M$131:O151)&lt;=$P$2),INDEX(MINVERSE($M$6:INDEX($M$6:$EF$125,$P$2,$P$2)),ROWS($M$131:O151),COLUMNS($M$131:O151)),0)</f>
        <v>4.3816148620761484E-10</v>
      </c>
      <c r="P151">
        <f t="array" ref="P151">IF(AND(ROWS($M$131:P151)&lt;=$P$2,COLUMNS($M$131:P151)&lt;=$P$2),INDEX(MINVERSE($M$6:INDEX($M$6:$EF$125,$P$2,$P$2)),ROWS($M$131:P151),COLUMNS($M$131:P151)),0)</f>
        <v>3.4997010654055008E-9</v>
      </c>
      <c r="Q151">
        <f t="array" ref="Q151">IF(AND(ROWS($M$131:Q151)&lt;=$P$2,COLUMNS($M$131:Q151)&lt;=$P$2),INDEX(MINVERSE($M$6:INDEX($M$6:$EF$125,$P$2,$P$2)),ROWS($M$131:Q151),COLUMNS($M$131:Q151)),0)</f>
        <v>6.8273538972775898E-9</v>
      </c>
      <c r="R151">
        <f t="array" ref="R151">IF(AND(ROWS($M$131:R151)&lt;=$P$2,COLUMNS($M$131:R151)&lt;=$P$2),INDEX(MINVERSE($M$6:INDEX($M$6:$EF$125,$P$2,$P$2)),ROWS($M$131:R151),COLUMNS($M$131:R151)),0)</f>
        <v>9.6394004805021682E-9</v>
      </c>
      <c r="S151">
        <f t="array" ref="S151">IF(AND(ROWS($M$131:S151)&lt;=$P$2,COLUMNS($M$131:S151)&lt;=$P$2),INDEX(MINVERSE($M$6:INDEX($M$6:$EF$125,$P$2,$P$2)),ROWS($M$131:S151),COLUMNS($M$131:S151)),0)</f>
        <v>1.069241822708161E-8</v>
      </c>
      <c r="T151">
        <f t="array" ref="T151">IF(AND(ROWS($M$131:T151)&lt;=$P$2,COLUMNS($M$131:T151)&lt;=$P$2),INDEX(MINVERSE($M$6:INDEX($M$6:$EF$125,$P$2,$P$2)),ROWS($M$131:T151),COLUMNS($M$131:T151)),0)</f>
        <v>8.4229652333485168E-9</v>
      </c>
      <c r="U151">
        <f t="array" ref="U151">IF(AND(ROWS($M$131:U151)&lt;=$P$2,COLUMNS($M$131:U151)&lt;=$P$2),INDEX(MINVERSE($M$6:INDEX($M$6:$EF$125,$P$2,$P$2)),ROWS($M$131:U151),COLUMNS($M$131:U151)),0)</f>
        <v>1.3518141658695426E-9</v>
      </c>
      <c r="V151">
        <f t="array" ref="V151">IF(AND(ROWS($M$131:V151)&lt;=$P$2,COLUMNS($M$131:V151)&lt;=$P$2),INDEX(MINVERSE($M$6:INDEX($M$6:$EF$125,$P$2,$P$2)),ROWS($M$131:V151),COLUMNS($M$131:V151)),0)</f>
        <v>-1.1222588398346784E-8</v>
      </c>
      <c r="W151">
        <f t="array" ref="W151">IF(AND(ROWS($M$131:W151)&lt;=$P$2,COLUMNS($M$131:W151)&lt;=$P$2),INDEX(MINVERSE($M$6:INDEX($M$6:$EF$125,$P$2,$P$2)),ROWS($M$131:W151),COLUMNS($M$131:W151)),0)</f>
        <v>-2.8303814616025467E-8</v>
      </c>
      <c r="X151">
        <f t="array" ref="X151">IF(AND(ROWS($M$131:X151)&lt;=$P$2,COLUMNS($M$131:X151)&lt;=$P$2),INDEX(MINVERSE($M$6:INDEX($M$6:$EF$125,$P$2,$P$2)),ROWS($M$131:X151),COLUMNS($M$131:X151)),0)</f>
        <v>-4.6240611192580784E-8</v>
      </c>
      <c r="Y151">
        <f t="array" ref="Y151">IF(AND(ROWS($M$131:Y151)&lt;=$P$2,COLUMNS($M$131:Y151)&lt;=$P$2),INDEX(MINVERSE($M$6:INDEX($M$6:$EF$125,$P$2,$P$2)),ROWS($M$131:Y151),COLUMNS($M$131:Y151)),0)</f>
        <v>-5.8078275653063002E-8</v>
      </c>
      <c r="Z151">
        <f t="array" ref="Z151">IF(AND(ROWS($M$131:Z151)&lt;=$P$2,COLUMNS($M$131:Z151)&lt;=$P$2),INDEX(MINVERSE($M$6:INDEX($M$6:$EF$125,$P$2,$P$2)),ROWS($M$131:Z151),COLUMNS($M$131:Z151)),0)</f>
        <v>-5.3706471133544908E-8</v>
      </c>
      <c r="AA151">
        <f t="array" ref="AA151">IF(AND(ROWS($M$131:AA151)&lt;=$P$2,COLUMNS($M$131:AA151)&lt;=$P$2),INDEX(MINVERSE($M$6:INDEX($M$6:$EF$125,$P$2,$P$2)),ROWS($M$131:AA151),COLUMNS($M$131:AA151)),0)</f>
        <v>-2.1345393540153876E-8</v>
      </c>
      <c r="AB151">
        <f t="array" ref="AB151">IF(AND(ROWS($M$131:AB151)&lt;=$P$2,COLUMNS($M$131:AB151)&lt;=$P$2),INDEX(MINVERSE($M$6:INDEX($M$6:$EF$125,$P$2,$P$2)),ROWS($M$131:AB151),COLUMNS($M$131:AB151)),0)</f>
        <v>4.922297689666198E-8</v>
      </c>
      <c r="AC151">
        <f t="array" ref="AC151">IF(AND(ROWS($M$131:AC151)&lt;=$P$2,COLUMNS($M$131:AC151)&lt;=$P$2),INDEX(MINVERSE($M$6:INDEX($M$6:$EF$125,$P$2,$P$2)),ROWS($M$131:AC151),COLUMNS($M$131:AC151)),0)</f>
        <v>1.6175335055994088E-7</v>
      </c>
      <c r="AD151">
        <f t="array" ref="AD151">IF(AND(ROWS($M$131:AD151)&lt;=$P$2,COLUMNS($M$131:AD151)&lt;=$P$2),INDEX(MINVERSE($M$6:INDEX($M$6:$EF$125,$P$2,$P$2)),ROWS($M$131:AD151),COLUMNS($M$131:AD151)),0)</f>
        <v>3.0795814447917972E-7</v>
      </c>
      <c r="AE151">
        <f t="array" ref="AE151">IF(AND(ROWS($M$131:AE151)&lt;=$P$2,COLUMNS($M$131:AE151)&lt;=$P$2),INDEX(MINVERSE($M$6:INDEX($M$6:$EF$125,$P$2,$P$2)),ROWS($M$131:AE151),COLUMNS($M$131:AE151)),0)</f>
        <v>4.6341995018243155E-7</v>
      </c>
      <c r="AF151">
        <f t="array" ref="AF151">IF(AND(ROWS($M$131:AF151)&lt;=$P$2,COLUMNS($M$131:AF151)&lt;=$P$2),INDEX(MINVERSE($M$6:INDEX($M$6:$EF$125,$P$2,$P$2)),ROWS($M$131:AF151),COLUMNS($M$131:AF151)),0)</f>
        <v>5.8835416460395907E-7</v>
      </c>
      <c r="AG151">
        <f t="array" ref="AG151">IF(AND(ROWS($M$131:AG151)&lt;=$P$2,COLUMNS($M$131:AG151)&lt;=$P$2),INDEX(MINVERSE($M$6:INDEX($M$6:$EF$125,$P$2,$P$2)),ROWS($M$131:AG151),COLUMNS($M$131:AG151)),0)</f>
        <v>6.3731246386295624E-7</v>
      </c>
      <c r="AH151">
        <f t="array" ref="AH151">IF(AND(ROWS($M$131:AH151)&lt;=$P$2,COLUMNS($M$131:AH151)&lt;=$P$2),INDEX(MINVERSE($M$6:INDEX($M$6:$EF$125,$P$2,$P$2)),ROWS($M$131:AH151),COLUMNS($M$131:AH151)),0)</f>
        <v>5.8231454159430122E-7</v>
      </c>
      <c r="AI151">
        <f t="array" ref="AI151">IF(AND(ROWS($M$131:AI151)&lt;=$P$2,COLUMNS($M$131:AI151)&lt;=$P$2),INDEX(MINVERSE($M$6:INDEX($M$6:$EF$125,$P$2,$P$2)),ROWS($M$131:AI151),COLUMNS($M$131:AI151)),0)</f>
        <v>4.5303039686117833E-7</v>
      </c>
      <c r="AJ151">
        <f t="array" ref="AJ151">IF(AND(ROWS($M$131:AJ151)&lt;=$P$2,COLUMNS($M$131:AJ151)&lt;=$P$2),INDEX(MINVERSE($M$6:INDEX($M$6:$EF$125,$P$2,$P$2)),ROWS($M$131:AJ151),COLUMNS($M$131:AJ151)),0)</f>
        <v>2.9576904624743806E-7</v>
      </c>
      <c r="AK151">
        <f t="array" ref="AK151">IF(AND(ROWS($M$131:AK151)&lt;=$P$2,COLUMNS($M$131:AK151)&lt;=$P$2),INDEX(MINVERSE($M$6:INDEX($M$6:$EF$125,$P$2,$P$2)),ROWS($M$131:AK151),COLUMNS($M$131:AK151)),0)</f>
        <v>1.5013178600198807E-7</v>
      </c>
      <c r="AL151">
        <f t="array" ref="AL151">IF(AND(ROWS($M$131:AL151)&lt;=$P$2,COLUMNS($M$131:AL151)&lt;=$P$2),INDEX(MINVERSE($M$6:INDEX($M$6:$EF$125,$P$2,$P$2)),ROWS($M$131:AL151),COLUMNS($M$131:AL151)),0)</f>
        <v>3.9664059921959608E-8</v>
      </c>
      <c r="AM151">
        <f t="array" ref="AM151">IF(AND(ROWS($M$131:AM151)&lt;=$P$2,COLUMNS($M$131:AM151)&lt;=$P$2),INDEX(MINVERSE($M$6:INDEX($M$6:$EF$125,$P$2,$P$2)),ROWS($M$131:AM151),COLUMNS($M$131:AM151)),0)</f>
        <v>-2.8304136182406104E-8</v>
      </c>
      <c r="AN151">
        <f t="array" ref="AN151">IF(AND(ROWS($M$131:AN151)&lt;=$P$2,COLUMNS($M$131:AN151)&lt;=$P$2),INDEX(MINVERSE($M$6:INDEX($M$6:$EF$125,$P$2,$P$2)),ROWS($M$131:AN151),COLUMNS($M$131:AN151)),0)</f>
        <v>-5.8207298670988441E-8</v>
      </c>
      <c r="AO151">
        <f t="array" ref="AO151">IF(AND(ROWS($M$131:AO151)&lt;=$P$2,COLUMNS($M$131:AO151)&lt;=$P$2),INDEX(MINVERSE($M$6:INDEX($M$6:$EF$125,$P$2,$P$2)),ROWS($M$131:AO151),COLUMNS($M$131:AO151)),0)</f>
        <v>-6.0597227788520361E-8</v>
      </c>
      <c r="AP151">
        <f t="array" ref="AP151">IF(AND(ROWS($M$131:AP151)&lt;=$P$2,COLUMNS($M$131:AP151)&lt;=$P$2),INDEX(MINVERSE($M$6:INDEX($M$6:$EF$125,$P$2,$P$2)),ROWS($M$131:AP151),COLUMNS($M$131:AP151)),0)</f>
        <v>-4.7332046787221077E-8</v>
      </c>
      <c r="AQ151">
        <f t="array" ref="AQ151">IF(AND(ROWS($M$131:AQ151)&lt;=$P$2,COLUMNS($M$131:AQ151)&lt;=$P$2),INDEX(MINVERSE($M$6:INDEX($M$6:$EF$125,$P$2,$P$2)),ROWS($M$131:AQ151),COLUMNS($M$131:AQ151)),0)</f>
        <v>-2.8447626125804497E-8</v>
      </c>
      <c r="AR151">
        <f t="array" ref="AR151">IF(AND(ROWS($M$131:AR151)&lt;=$P$2,COLUMNS($M$131:AR151)&lt;=$P$2),INDEX(MINVERSE($M$6:INDEX($M$6:$EF$125,$P$2,$P$2)),ROWS($M$131:AR151),COLUMNS($M$131:AR151)),0)</f>
        <v>-1.0752925415725161E-8</v>
      </c>
      <c r="AS151">
        <f t="array" ref="AS151">IF(AND(ROWS($M$131:AS151)&lt;=$P$2,COLUMNS($M$131:AS151)&lt;=$P$2),INDEX(MINVERSE($M$6:INDEX($M$6:$EF$125,$P$2,$P$2)),ROWS($M$131:AS151),COLUMNS($M$131:AS151)),0)</f>
        <v>2.2464098268862396E-9</v>
      </c>
      <c r="AT151">
        <f t="array" ref="AT151">IF(AND(ROWS($M$131:AT151)&lt;=$P$2,COLUMNS($M$131:AT151)&lt;=$P$2),INDEX(MINVERSE($M$6:INDEX($M$6:$EF$125,$P$2,$P$2)),ROWS($M$131:AT151),COLUMNS($M$131:AT151)),0)</f>
        <v>9.6440219851091366E-9</v>
      </c>
      <c r="AU151">
        <f t="array" ref="AU151">IF(AND(ROWS($M$131:AU151)&lt;=$P$2,COLUMNS($M$131:AU151)&lt;=$P$2),INDEX(MINVERSE($M$6:INDEX($M$6:$EF$125,$P$2,$P$2)),ROWS($M$131:AU151),COLUMNS($M$131:AU151)),0)</f>
        <v>1.2139568064514542E-8</v>
      </c>
      <c r="AV151">
        <f t="array" ref="AV151">IF(AND(ROWS($M$131:AV151)&lt;=$P$2,COLUMNS($M$131:AV151)&lt;=$P$2),INDEX(MINVERSE($M$6:INDEX($M$6:$EF$125,$P$2,$P$2)),ROWS($M$131:AV151),COLUMNS($M$131:AV151)),0)</f>
        <v>1.1105079193854954E-8</v>
      </c>
      <c r="AW151">
        <f t="array" ref="AW151">IF(AND(ROWS($M$131:AW151)&lt;=$P$2,COLUMNS($M$131:AW151)&lt;=$P$2),INDEX(MINVERSE($M$6:INDEX($M$6:$EF$125,$P$2,$P$2)),ROWS($M$131:AW151),COLUMNS($M$131:AW151)),0)</f>
        <v>7.9032152967126805E-9</v>
      </c>
      <c r="AX151">
        <f t="array" ref="AX151">IF(AND(ROWS($M$131:AX151)&lt;=$P$2,COLUMNS($M$131:AX151)&lt;=$P$2),INDEX(MINVERSE($M$6:INDEX($M$6:$EF$125,$P$2,$P$2)),ROWS($M$131:AX151),COLUMNS($M$131:AX151)),0)</f>
        <v>3.5178718691644891E-9</v>
      </c>
      <c r="AY151">
        <f t="array" ref="AY151">IF(AND(ROWS($M$131:AY151)&lt;=$P$2,COLUMNS($M$131:AY151)&lt;=$P$2),INDEX(MINVERSE($M$6:INDEX($M$6:$EF$125,$P$2,$P$2)),ROWS($M$131:AY151),COLUMNS($M$131:AY151)),0)</f>
        <v>-1.5337438608808784E-9</v>
      </c>
      <c r="AZ151">
        <f t="array" ref="AZ151">IF(AND(ROWS($M$131:AZ151)&lt;=$P$2,COLUMNS($M$131:AZ151)&lt;=$P$2),INDEX(MINVERSE($M$6:INDEX($M$6:$EF$125,$P$2,$P$2)),ROWS($M$131:AZ151),COLUMNS($M$131:AZ151)),0)</f>
        <v>-7.0917806055344962E-9</v>
      </c>
      <c r="BA151">
        <f t="array" ref="BA151">IF(AND(ROWS($M$131:BA151)&lt;=$P$2,COLUMNS($M$131:BA151)&lt;=$P$2),INDEX(MINVERSE($M$6:INDEX($M$6:$EF$125,$P$2,$P$2)),ROWS($M$131:BA151),COLUMNS($M$131:BA151)),0)</f>
        <v>0</v>
      </c>
      <c r="BB151">
        <f t="array" ref="BB151">IF(AND(ROWS($M$131:BB151)&lt;=$P$2,COLUMNS($M$131:BB151)&lt;=$P$2),INDEX(MINVERSE($M$6:INDEX($M$6:$EF$125,$P$2,$P$2)),ROWS($M$131:BB151),COLUMNS($M$131:BB151)),0)</f>
        <v>0</v>
      </c>
      <c r="BC151">
        <f t="array" ref="BC151">IF(AND(ROWS($M$131:BC151)&lt;=$P$2,COLUMNS($M$131:BC151)&lt;=$P$2),INDEX(MINVERSE($M$6:INDEX($M$6:$EF$125,$P$2,$P$2)),ROWS($M$131:BC151),COLUMNS($M$131:BC151)),0)</f>
        <v>0</v>
      </c>
      <c r="BD151">
        <f t="array" ref="BD151">IF(AND(ROWS($M$131:BD151)&lt;=$P$2,COLUMNS($M$131:BD151)&lt;=$P$2),INDEX(MINVERSE($M$6:INDEX($M$6:$EF$125,$P$2,$P$2)),ROWS($M$131:BD151),COLUMNS($M$131:BD151)),0)</f>
        <v>0</v>
      </c>
      <c r="BE151">
        <f t="array" ref="BE151">IF(AND(ROWS($M$131:BE151)&lt;=$P$2,COLUMNS($M$131:BE151)&lt;=$P$2),INDEX(MINVERSE($M$6:INDEX($M$6:$EF$125,$P$2,$P$2)),ROWS($M$131:BE151),COLUMNS($M$131:BE151)),0)</f>
        <v>0</v>
      </c>
      <c r="BF151">
        <f t="array" ref="BF151">IF(AND(ROWS($M$131:BF151)&lt;=$P$2,COLUMNS($M$131:BF151)&lt;=$P$2),INDEX(MINVERSE($M$6:INDEX($M$6:$EF$125,$P$2,$P$2)),ROWS($M$131:BF151),COLUMNS($M$131:BF151)),0)</f>
        <v>0</v>
      </c>
      <c r="BG151">
        <f t="array" ref="BG151">IF(AND(ROWS($M$131:BG151)&lt;=$P$2,COLUMNS($M$131:BG151)&lt;=$P$2),INDEX(MINVERSE($M$6:INDEX($M$6:$EF$125,$P$2,$P$2)),ROWS($M$131:BG151),COLUMNS($M$131:BG151)),0)</f>
        <v>0</v>
      </c>
      <c r="BH151">
        <f t="array" ref="BH151">IF(AND(ROWS($M$131:BH151)&lt;=$P$2,COLUMNS($M$131:BH151)&lt;=$P$2),INDEX(MINVERSE($M$6:INDEX($M$6:$EF$125,$P$2,$P$2)),ROWS($M$131:BH151),COLUMNS($M$131:BH151)),0)</f>
        <v>0</v>
      </c>
      <c r="BI151">
        <f t="array" ref="BI151">IF(AND(ROWS($M$131:BI151)&lt;=$P$2,COLUMNS($M$131:BI151)&lt;=$P$2),INDEX(MINVERSE($M$6:INDEX($M$6:$EF$125,$P$2,$P$2)),ROWS($M$131:BI151),COLUMNS($M$131:BI151)),0)</f>
        <v>0</v>
      </c>
      <c r="BJ151">
        <f t="array" ref="BJ151">IF(AND(ROWS($M$131:BJ151)&lt;=$P$2,COLUMNS($M$131:BJ151)&lt;=$P$2),INDEX(MINVERSE($M$6:INDEX($M$6:$EF$125,$P$2,$P$2)),ROWS($M$131:BJ151),COLUMNS($M$131:BJ151)),0)</f>
        <v>0</v>
      </c>
      <c r="BK151">
        <f t="array" ref="BK151">IF(AND(ROWS($M$131:BK151)&lt;=$P$2,COLUMNS($M$131:BK151)&lt;=$P$2),INDEX(MINVERSE($M$6:INDEX($M$6:$EF$125,$P$2,$P$2)),ROWS($M$131:BK151),COLUMNS($M$131:BK151)),0)</f>
        <v>0</v>
      </c>
      <c r="BL151">
        <f t="array" ref="BL151">IF(AND(ROWS($M$131:BL151)&lt;=$P$2,COLUMNS($M$131:BL151)&lt;=$P$2),INDEX(MINVERSE($M$6:INDEX($M$6:$EF$125,$P$2,$P$2)),ROWS($M$131:BL151),COLUMNS($M$131:BL151)),0)</f>
        <v>0</v>
      </c>
      <c r="BM151">
        <f t="array" ref="BM151">IF(AND(ROWS($M$131:BM151)&lt;=$P$2,COLUMNS($M$131:BM151)&lt;=$P$2),INDEX(MINVERSE($M$6:INDEX($M$6:$EF$125,$P$2,$P$2)),ROWS($M$131:BM151),COLUMNS($M$131:BM151)),0)</f>
        <v>0</v>
      </c>
      <c r="BN151">
        <f t="array" ref="BN151">IF(AND(ROWS($M$131:BN151)&lt;=$P$2,COLUMNS($M$131:BN151)&lt;=$P$2),INDEX(MINVERSE($M$6:INDEX($M$6:$EF$125,$P$2,$P$2)),ROWS($M$131:BN151),COLUMNS($M$131:BN151)),0)</f>
        <v>0</v>
      </c>
      <c r="BO151">
        <f t="array" ref="BO151">IF(AND(ROWS($M$131:BO151)&lt;=$P$2,COLUMNS($M$131:BO151)&lt;=$P$2),INDEX(MINVERSE($M$6:INDEX($M$6:$EF$125,$P$2,$P$2)),ROWS($M$131:BO151),COLUMNS($M$131:BO151)),0)</f>
        <v>0</v>
      </c>
      <c r="BP151">
        <f t="array" ref="BP151">IF(AND(ROWS($M$131:BP151)&lt;=$P$2,COLUMNS($M$131:BP151)&lt;=$P$2),INDEX(MINVERSE($M$6:INDEX($M$6:$EF$125,$P$2,$P$2)),ROWS($M$131:BP151),COLUMNS($M$131:BP151)),0)</f>
        <v>0</v>
      </c>
      <c r="BQ151">
        <f t="array" ref="BQ151">IF(AND(ROWS($M$131:BQ151)&lt;=$P$2,COLUMNS($M$131:BQ151)&lt;=$P$2),INDEX(MINVERSE($M$6:INDEX($M$6:$EF$125,$P$2,$P$2)),ROWS($M$131:BQ151),COLUMNS($M$131:BQ151)),0)</f>
        <v>0</v>
      </c>
      <c r="BR151">
        <f t="array" ref="BR151">IF(AND(ROWS($M$131:BR151)&lt;=$P$2,COLUMNS($M$131:BR151)&lt;=$P$2),INDEX(MINVERSE($M$6:INDEX($M$6:$EF$125,$P$2,$P$2)),ROWS($M$131:BR151),COLUMNS($M$131:BR151)),0)</f>
        <v>0</v>
      </c>
      <c r="BS151">
        <f t="array" ref="BS151">IF(AND(ROWS($M$131:BS151)&lt;=$P$2,COLUMNS($M$131:BS151)&lt;=$P$2),INDEX(MINVERSE($M$6:INDEX($M$6:$EF$125,$P$2,$P$2)),ROWS($M$131:BS151),COLUMNS($M$131:BS151)),0)</f>
        <v>0</v>
      </c>
      <c r="BT151">
        <f t="array" ref="BT151">IF(AND(ROWS($M$131:BT151)&lt;=$P$2,COLUMNS($M$131:BT151)&lt;=$P$2),INDEX(MINVERSE($M$6:INDEX($M$6:$EF$125,$P$2,$P$2)),ROWS($M$131:BT151),COLUMNS($M$131:BT151)),0)</f>
        <v>0</v>
      </c>
      <c r="BU151">
        <f t="array" ref="BU151">IF(AND(ROWS($M$131:BU151)&lt;=$P$2,COLUMNS($M$131:BU151)&lt;=$P$2),INDEX(MINVERSE($M$6:INDEX($M$6:$EF$125,$P$2,$P$2)),ROWS($M$131:BU151),COLUMNS($M$131:BU151)),0)</f>
        <v>0</v>
      </c>
      <c r="BV151">
        <f t="array" ref="BV151">IF(AND(ROWS($M$131:BV151)&lt;=$P$2,COLUMNS($M$131:BV151)&lt;=$P$2),INDEX(MINVERSE($M$6:INDEX($M$6:$EF$125,$P$2,$P$2)),ROWS($M$131:BV151),COLUMNS($M$131:BV151)),0)</f>
        <v>0</v>
      </c>
      <c r="BW151">
        <f t="array" ref="BW151">IF(AND(ROWS($M$131:BW151)&lt;=$P$2,COLUMNS($M$131:BW151)&lt;=$P$2),INDEX(MINVERSE($M$6:INDEX($M$6:$EF$125,$P$2,$P$2)),ROWS($M$131:BW151),COLUMNS($M$131:BW151)),0)</f>
        <v>0</v>
      </c>
      <c r="BX151">
        <f t="array" ref="BX151">IF(AND(ROWS($M$131:BX151)&lt;=$P$2,COLUMNS($M$131:BX151)&lt;=$P$2),INDEX(MINVERSE($M$6:INDEX($M$6:$EF$125,$P$2,$P$2)),ROWS($M$131:BX151),COLUMNS($M$131:BX151)),0)</f>
        <v>0</v>
      </c>
      <c r="BY151">
        <f t="array" ref="BY151">IF(AND(ROWS($M$131:BY151)&lt;=$P$2,COLUMNS($M$131:BY151)&lt;=$P$2),INDEX(MINVERSE($M$6:INDEX($M$6:$EF$125,$P$2,$P$2)),ROWS($M$131:BY151),COLUMNS($M$131:BY151)),0)</f>
        <v>0</v>
      </c>
      <c r="BZ151">
        <f t="array" ref="BZ151">IF(AND(ROWS($M$131:BZ151)&lt;=$P$2,COLUMNS($M$131:BZ151)&lt;=$P$2),INDEX(MINVERSE($M$6:INDEX($M$6:$EF$125,$P$2,$P$2)),ROWS($M$131:BZ151),COLUMNS($M$131:BZ151)),0)</f>
        <v>0</v>
      </c>
      <c r="CA151">
        <f t="array" ref="CA151">IF(AND(ROWS($M$131:CA151)&lt;=$P$2,COLUMNS($M$131:CA151)&lt;=$P$2),INDEX(MINVERSE($M$6:INDEX($M$6:$EF$125,$P$2,$P$2)),ROWS($M$131:CA151),COLUMNS($M$131:CA151)),0)</f>
        <v>0</v>
      </c>
      <c r="CB151">
        <f t="array" ref="CB151">IF(AND(ROWS($M$131:CB151)&lt;=$P$2,COLUMNS($M$131:CB151)&lt;=$P$2),INDEX(MINVERSE($M$6:INDEX($M$6:$EF$125,$P$2,$P$2)),ROWS($M$131:CB151),COLUMNS($M$131:CB151)),0)</f>
        <v>0</v>
      </c>
      <c r="CC151">
        <f t="array" ref="CC151">IF(AND(ROWS($M$131:CC151)&lt;=$P$2,COLUMNS($M$131:CC151)&lt;=$P$2),INDEX(MINVERSE($M$6:INDEX($M$6:$EF$125,$P$2,$P$2)),ROWS($M$131:CC151),COLUMNS($M$131:CC151)),0)</f>
        <v>0</v>
      </c>
      <c r="CD151">
        <f t="array" ref="CD151">IF(AND(ROWS($M$131:CD151)&lt;=$P$2,COLUMNS($M$131:CD151)&lt;=$P$2),INDEX(MINVERSE($M$6:INDEX($M$6:$EF$125,$P$2,$P$2)),ROWS($M$131:CD151),COLUMNS($M$131:CD151)),0)</f>
        <v>0</v>
      </c>
      <c r="CE151">
        <f t="array" ref="CE151">IF(AND(ROWS($M$131:CE151)&lt;=$P$2,COLUMNS($M$131:CE151)&lt;=$P$2),INDEX(MINVERSE($M$6:INDEX($M$6:$EF$125,$P$2,$P$2)),ROWS($M$131:CE151),COLUMNS($M$131:CE151)),0)</f>
        <v>0</v>
      </c>
      <c r="CF151">
        <f t="array" ref="CF151">IF(AND(ROWS($M$131:CF151)&lt;=$P$2,COLUMNS($M$131:CF151)&lt;=$P$2),INDEX(MINVERSE($M$6:INDEX($M$6:$EF$125,$P$2,$P$2)),ROWS($M$131:CF151),COLUMNS($M$131:CF151)),0)</f>
        <v>0</v>
      </c>
      <c r="CG151">
        <f t="array" ref="CG151">IF(AND(ROWS($M$131:CG151)&lt;=$P$2,COLUMNS($M$131:CG151)&lt;=$P$2),INDEX(MINVERSE($M$6:INDEX($M$6:$EF$125,$P$2,$P$2)),ROWS($M$131:CG151),COLUMNS($M$131:CG151)),0)</f>
        <v>0</v>
      </c>
      <c r="CH151">
        <f t="array" ref="CH151">IF(AND(ROWS($M$131:CH151)&lt;=$P$2,COLUMNS($M$131:CH151)&lt;=$P$2),INDEX(MINVERSE($M$6:INDEX($M$6:$EF$125,$P$2,$P$2)),ROWS($M$131:CH151),COLUMNS($M$131:CH151)),0)</f>
        <v>0</v>
      </c>
      <c r="CI151">
        <f t="array" ref="CI151">IF(AND(ROWS($M$131:CI151)&lt;=$P$2,COLUMNS($M$131:CI151)&lt;=$P$2),INDEX(MINVERSE($M$6:INDEX($M$6:$EF$125,$P$2,$P$2)),ROWS($M$131:CI151),COLUMNS($M$131:CI151)),0)</f>
        <v>0</v>
      </c>
      <c r="CJ151">
        <f t="array" ref="CJ151">IF(AND(ROWS($M$131:CJ151)&lt;=$P$2,COLUMNS($M$131:CJ151)&lt;=$P$2),INDEX(MINVERSE($M$6:INDEX($M$6:$EF$125,$P$2,$P$2)),ROWS($M$131:CJ151),COLUMNS($M$131:CJ151)),0)</f>
        <v>0</v>
      </c>
      <c r="CK151">
        <f t="array" ref="CK151">IF(AND(ROWS($M$131:CK151)&lt;=$P$2,COLUMNS($M$131:CK151)&lt;=$P$2),INDEX(MINVERSE($M$6:INDEX($M$6:$EF$125,$P$2,$P$2)),ROWS($M$131:CK151),COLUMNS($M$131:CK151)),0)</f>
        <v>0</v>
      </c>
      <c r="CL151">
        <f t="array" ref="CL151">IF(AND(ROWS($M$131:CL151)&lt;=$P$2,COLUMNS($M$131:CL151)&lt;=$P$2),INDEX(MINVERSE($M$6:INDEX($M$6:$EF$125,$P$2,$P$2)),ROWS($M$131:CL151),COLUMNS($M$131:CL151)),0)</f>
        <v>0</v>
      </c>
      <c r="CM151">
        <f t="array" ref="CM151">IF(AND(ROWS($M$131:CM151)&lt;=$P$2,COLUMNS($M$131:CM151)&lt;=$P$2),INDEX(MINVERSE($M$6:INDEX($M$6:$EF$125,$P$2,$P$2)),ROWS($M$131:CM151),COLUMNS($M$131:CM151)),0)</f>
        <v>0</v>
      </c>
      <c r="CN151">
        <f t="array" ref="CN151">IF(AND(ROWS($M$131:CN151)&lt;=$P$2,COLUMNS($M$131:CN151)&lt;=$P$2),INDEX(MINVERSE($M$6:INDEX($M$6:$EF$125,$P$2,$P$2)),ROWS($M$131:CN151),COLUMNS($M$131:CN151)),0)</f>
        <v>0</v>
      </c>
      <c r="CO151">
        <f t="array" ref="CO151">IF(AND(ROWS($M$131:CO151)&lt;=$P$2,COLUMNS($M$131:CO151)&lt;=$P$2),INDEX(MINVERSE($M$6:INDEX($M$6:$EF$125,$P$2,$P$2)),ROWS($M$131:CO151),COLUMNS($M$131:CO151)),0)</f>
        <v>0</v>
      </c>
      <c r="CP151">
        <f t="array" ref="CP151">IF(AND(ROWS($M$131:CP151)&lt;=$P$2,COLUMNS($M$131:CP151)&lt;=$P$2),INDEX(MINVERSE($M$6:INDEX($M$6:$EF$125,$P$2,$P$2)),ROWS($M$131:CP151),COLUMNS($M$131:CP151)),0)</f>
        <v>0</v>
      </c>
      <c r="CQ151">
        <f t="array" ref="CQ151">IF(AND(ROWS($M$131:CQ151)&lt;=$P$2,COLUMNS($M$131:CQ151)&lt;=$P$2),INDEX(MINVERSE($M$6:INDEX($M$6:$EF$125,$P$2,$P$2)),ROWS($M$131:CQ151),COLUMNS($M$131:CQ151)),0)</f>
        <v>0</v>
      </c>
      <c r="CR151">
        <f t="array" ref="CR151">IF(AND(ROWS($M$131:CR151)&lt;=$P$2,COLUMNS($M$131:CR151)&lt;=$P$2),INDEX(MINVERSE($M$6:INDEX($M$6:$EF$125,$P$2,$P$2)),ROWS($M$131:CR151),COLUMNS($M$131:CR151)),0)</f>
        <v>0</v>
      </c>
      <c r="CS151">
        <f t="array" ref="CS151">IF(AND(ROWS($M$131:CS151)&lt;=$P$2,COLUMNS($M$131:CS151)&lt;=$P$2),INDEX(MINVERSE($M$6:INDEX($M$6:$EF$125,$P$2,$P$2)),ROWS($M$131:CS151),COLUMNS($M$131:CS151)),0)</f>
        <v>0</v>
      </c>
      <c r="CT151">
        <f t="array" ref="CT151">IF(AND(ROWS($M$131:CT151)&lt;=$P$2,COLUMNS($M$131:CT151)&lt;=$P$2),INDEX(MINVERSE($M$6:INDEX($M$6:$EF$125,$P$2,$P$2)),ROWS($M$131:CT151),COLUMNS($M$131:CT151)),0)</f>
        <v>0</v>
      </c>
      <c r="CU151">
        <f t="array" ref="CU151">IF(AND(ROWS($M$131:CU151)&lt;=$P$2,COLUMNS($M$131:CU151)&lt;=$P$2),INDEX(MINVERSE($M$6:INDEX($M$6:$EF$125,$P$2,$P$2)),ROWS($M$131:CU151),COLUMNS($M$131:CU151)),0)</f>
        <v>0</v>
      </c>
      <c r="CV151">
        <f t="array" ref="CV151">IF(AND(ROWS($M$131:CV151)&lt;=$P$2,COLUMNS($M$131:CV151)&lt;=$P$2),INDEX(MINVERSE($M$6:INDEX($M$6:$EF$125,$P$2,$P$2)),ROWS($M$131:CV151),COLUMNS($M$131:CV151)),0)</f>
        <v>0</v>
      </c>
      <c r="CW151">
        <f t="array" ref="CW151">IF(AND(ROWS($M$131:CW151)&lt;=$P$2,COLUMNS($M$131:CW151)&lt;=$P$2),INDEX(MINVERSE($M$6:INDEX($M$6:$EF$125,$P$2,$P$2)),ROWS($M$131:CW151),COLUMNS($M$131:CW151)),0)</f>
        <v>0</v>
      </c>
      <c r="CX151">
        <f t="array" ref="CX151">IF(AND(ROWS($M$131:CX151)&lt;=$P$2,COLUMNS($M$131:CX151)&lt;=$P$2),INDEX(MINVERSE($M$6:INDEX($M$6:$EF$125,$P$2,$P$2)),ROWS($M$131:CX151),COLUMNS($M$131:CX151)),0)</f>
        <v>0</v>
      </c>
      <c r="CY151">
        <f t="array" ref="CY151">IF(AND(ROWS($M$131:CY151)&lt;=$P$2,COLUMNS($M$131:CY151)&lt;=$P$2),INDEX(MINVERSE($M$6:INDEX($M$6:$EF$125,$P$2,$P$2)),ROWS($M$131:CY151),COLUMNS($M$131:CY151)),0)</f>
        <v>0</v>
      </c>
      <c r="CZ151">
        <f t="array" ref="CZ151">IF(AND(ROWS($M$131:CZ151)&lt;=$P$2,COLUMNS($M$131:CZ151)&lt;=$P$2),INDEX(MINVERSE($M$6:INDEX($M$6:$EF$125,$P$2,$P$2)),ROWS($M$131:CZ151),COLUMNS($M$131:CZ151)),0)</f>
        <v>0</v>
      </c>
      <c r="DA151">
        <f t="array" ref="DA151">IF(AND(ROWS($M$131:DA151)&lt;=$P$2,COLUMNS($M$131:DA151)&lt;=$P$2),INDEX(MINVERSE($M$6:INDEX($M$6:$EF$125,$P$2,$P$2)),ROWS($M$131:DA151),COLUMNS($M$131:DA151)),0)</f>
        <v>0</v>
      </c>
      <c r="DB151">
        <f t="array" ref="DB151">IF(AND(ROWS($M$131:DB151)&lt;=$P$2,COLUMNS($M$131:DB151)&lt;=$P$2),INDEX(MINVERSE($M$6:INDEX($M$6:$EF$125,$P$2,$P$2)),ROWS($M$131:DB151),COLUMNS($M$131:DB151)),0)</f>
        <v>0</v>
      </c>
      <c r="DC151">
        <f t="array" ref="DC151">IF(AND(ROWS($M$131:DC151)&lt;=$P$2,COLUMNS($M$131:DC151)&lt;=$P$2),INDEX(MINVERSE($M$6:INDEX($M$6:$EF$125,$P$2,$P$2)),ROWS($M$131:DC151),COLUMNS($M$131:DC151)),0)</f>
        <v>0</v>
      </c>
      <c r="DD151">
        <f t="array" ref="DD151">IF(AND(ROWS($M$131:DD151)&lt;=$P$2,COLUMNS($M$131:DD151)&lt;=$P$2),INDEX(MINVERSE($M$6:INDEX($M$6:$EF$125,$P$2,$P$2)),ROWS($M$131:DD151),COLUMNS($M$131:DD151)),0)</f>
        <v>0</v>
      </c>
      <c r="DE151">
        <f t="array" ref="DE151">IF(AND(ROWS($M$131:DE151)&lt;=$P$2,COLUMNS($M$131:DE151)&lt;=$P$2),INDEX(MINVERSE($M$6:INDEX($M$6:$EF$125,$P$2,$P$2)),ROWS($M$131:DE151),COLUMNS($M$131:DE151)),0)</f>
        <v>0</v>
      </c>
      <c r="DF151">
        <f t="array" ref="DF151">IF(AND(ROWS($M$131:DF151)&lt;=$P$2,COLUMNS($M$131:DF151)&lt;=$P$2),INDEX(MINVERSE($M$6:INDEX($M$6:$EF$125,$P$2,$P$2)),ROWS($M$131:DF151),COLUMNS($M$131:DF151)),0)</f>
        <v>0</v>
      </c>
      <c r="DG151">
        <f t="array" ref="DG151">IF(AND(ROWS($M$131:DG151)&lt;=$P$2,COLUMNS($M$131:DG151)&lt;=$P$2),INDEX(MINVERSE($M$6:INDEX($M$6:$EF$125,$P$2,$P$2)),ROWS($M$131:DG151),COLUMNS($M$131:DG151)),0)</f>
        <v>0</v>
      </c>
      <c r="DH151">
        <f t="array" ref="DH151">IF(AND(ROWS($M$131:DH151)&lt;=$P$2,COLUMNS($M$131:DH151)&lt;=$P$2),INDEX(MINVERSE($M$6:INDEX($M$6:$EF$125,$P$2,$P$2)),ROWS($M$131:DH151),COLUMNS($M$131:DH151)),0)</f>
        <v>0</v>
      </c>
      <c r="DI151">
        <f t="array" ref="DI151">IF(AND(ROWS($M$131:DI151)&lt;=$P$2,COLUMNS($M$131:DI151)&lt;=$P$2),INDEX(MINVERSE($M$6:INDEX($M$6:$EF$125,$P$2,$P$2)),ROWS($M$131:DI151),COLUMNS($M$131:DI151)),0)</f>
        <v>0</v>
      </c>
      <c r="DJ151">
        <f t="array" ref="DJ151">IF(AND(ROWS($M$131:DJ151)&lt;=$P$2,COLUMNS($M$131:DJ151)&lt;=$P$2),INDEX(MINVERSE($M$6:INDEX($M$6:$EF$125,$P$2,$P$2)),ROWS($M$131:DJ151),COLUMNS($M$131:DJ151)),0)</f>
        <v>0</v>
      </c>
      <c r="DK151">
        <f t="array" ref="DK151">IF(AND(ROWS($M$131:DK151)&lt;=$P$2,COLUMNS($M$131:DK151)&lt;=$P$2),INDEX(MINVERSE($M$6:INDEX($M$6:$EF$125,$P$2,$P$2)),ROWS($M$131:DK151),COLUMNS($M$131:DK151)),0)</f>
        <v>0</v>
      </c>
      <c r="DL151">
        <f t="array" ref="DL151">IF(AND(ROWS($M$131:DL151)&lt;=$P$2,COLUMNS($M$131:DL151)&lt;=$P$2),INDEX(MINVERSE($M$6:INDEX($M$6:$EF$125,$P$2,$P$2)),ROWS($M$131:DL151),COLUMNS($M$131:DL151)),0)</f>
        <v>0</v>
      </c>
      <c r="DM151">
        <f t="array" ref="DM151">IF(AND(ROWS($M$131:DM151)&lt;=$P$2,COLUMNS($M$131:DM151)&lt;=$P$2),INDEX(MINVERSE($M$6:INDEX($M$6:$EF$125,$P$2,$P$2)),ROWS($M$131:DM151),COLUMNS($M$131:DM151)),0)</f>
        <v>0</v>
      </c>
      <c r="DN151">
        <f t="array" ref="DN151">IF(AND(ROWS($M$131:DN151)&lt;=$P$2,COLUMNS($M$131:DN151)&lt;=$P$2),INDEX(MINVERSE($M$6:INDEX($M$6:$EF$125,$P$2,$P$2)),ROWS($M$131:DN151),COLUMNS($M$131:DN151)),0)</f>
        <v>0</v>
      </c>
      <c r="DO151">
        <f t="array" ref="DO151">IF(AND(ROWS($M$131:DO151)&lt;=$P$2,COLUMNS($M$131:DO151)&lt;=$P$2),INDEX(MINVERSE($M$6:INDEX($M$6:$EF$125,$P$2,$P$2)),ROWS($M$131:DO151),COLUMNS($M$131:DO151)),0)</f>
        <v>0</v>
      </c>
      <c r="DP151">
        <f t="array" ref="DP151">IF(AND(ROWS($M$131:DP151)&lt;=$P$2,COLUMNS($M$131:DP151)&lt;=$P$2),INDEX(MINVERSE($M$6:INDEX($M$6:$EF$125,$P$2,$P$2)),ROWS($M$131:DP151),COLUMNS($M$131:DP151)),0)</f>
        <v>0</v>
      </c>
      <c r="DQ151">
        <f t="array" ref="DQ151">IF(AND(ROWS($M$131:DQ151)&lt;=$P$2,COLUMNS($M$131:DQ151)&lt;=$P$2),INDEX(MINVERSE($M$6:INDEX($M$6:$EF$125,$P$2,$P$2)),ROWS($M$131:DQ151),COLUMNS($M$131:DQ151)),0)</f>
        <v>0</v>
      </c>
      <c r="DR151">
        <f t="array" ref="DR151">IF(AND(ROWS($M$131:DR151)&lt;=$P$2,COLUMNS($M$131:DR151)&lt;=$P$2),INDEX(MINVERSE($M$6:INDEX($M$6:$EF$125,$P$2,$P$2)),ROWS($M$131:DR151),COLUMNS($M$131:DR151)),0)</f>
        <v>0</v>
      </c>
      <c r="DS151">
        <f t="array" ref="DS151">IF(AND(ROWS($M$131:DS151)&lt;=$P$2,COLUMNS($M$131:DS151)&lt;=$P$2),INDEX(MINVERSE($M$6:INDEX($M$6:$EF$125,$P$2,$P$2)),ROWS($M$131:DS151),COLUMNS($M$131:DS151)),0)</f>
        <v>0</v>
      </c>
      <c r="DT151">
        <f t="array" ref="DT151">IF(AND(ROWS($M$131:DT151)&lt;=$P$2,COLUMNS($M$131:DT151)&lt;=$P$2),INDEX(MINVERSE($M$6:INDEX($M$6:$EF$125,$P$2,$P$2)),ROWS($M$131:DT151),COLUMNS($M$131:DT151)),0)</f>
        <v>0</v>
      </c>
      <c r="DU151">
        <f t="array" ref="DU151">IF(AND(ROWS($M$131:DU151)&lt;=$P$2,COLUMNS($M$131:DU151)&lt;=$P$2),INDEX(MINVERSE($M$6:INDEX($M$6:$EF$125,$P$2,$P$2)),ROWS($M$131:DU151),COLUMNS($M$131:DU151)),0)</f>
        <v>0</v>
      </c>
      <c r="DV151">
        <f t="array" ref="DV151">IF(AND(ROWS($M$131:DV151)&lt;=$P$2,COLUMNS($M$131:DV151)&lt;=$P$2),INDEX(MINVERSE($M$6:INDEX($M$6:$EF$125,$P$2,$P$2)),ROWS($M$131:DV151),COLUMNS($M$131:DV151)),0)</f>
        <v>0</v>
      </c>
      <c r="DW151">
        <f t="array" ref="DW151">IF(AND(ROWS($M$131:DW151)&lt;=$P$2,COLUMNS($M$131:DW151)&lt;=$P$2),INDEX(MINVERSE($M$6:INDEX($M$6:$EF$125,$P$2,$P$2)),ROWS($M$131:DW151),COLUMNS($M$131:DW151)),0)</f>
        <v>0</v>
      </c>
      <c r="DX151">
        <f t="array" ref="DX151">IF(AND(ROWS($M$131:DX151)&lt;=$P$2,COLUMNS($M$131:DX151)&lt;=$P$2),INDEX(MINVERSE($M$6:INDEX($M$6:$EF$125,$P$2,$P$2)),ROWS($M$131:DX151),COLUMNS($M$131:DX151)),0)</f>
        <v>0</v>
      </c>
      <c r="DY151">
        <f t="array" ref="DY151">IF(AND(ROWS($M$131:DY151)&lt;=$P$2,COLUMNS($M$131:DY151)&lt;=$P$2),INDEX(MINVERSE($M$6:INDEX($M$6:$EF$125,$P$2,$P$2)),ROWS($M$131:DY151),COLUMNS($M$131:DY151)),0)</f>
        <v>0</v>
      </c>
      <c r="DZ151">
        <f t="array" ref="DZ151">IF(AND(ROWS($M$131:DZ151)&lt;=$P$2,COLUMNS($M$131:DZ151)&lt;=$P$2),INDEX(MINVERSE($M$6:INDEX($M$6:$EF$125,$P$2,$P$2)),ROWS($M$131:DZ151),COLUMNS($M$131:DZ151)),0)</f>
        <v>0</v>
      </c>
      <c r="EA151">
        <f t="array" ref="EA151">IF(AND(ROWS($M$131:EA151)&lt;=$P$2,COLUMNS($M$131:EA151)&lt;=$P$2),INDEX(MINVERSE($M$6:INDEX($M$6:$EF$125,$P$2,$P$2)),ROWS($M$131:EA151),COLUMNS($M$131:EA151)),0)</f>
        <v>0</v>
      </c>
      <c r="EB151">
        <f t="array" ref="EB151">IF(AND(ROWS($M$131:EB151)&lt;=$P$2,COLUMNS($M$131:EB151)&lt;=$P$2),INDEX(MINVERSE($M$6:INDEX($M$6:$EF$125,$P$2,$P$2)),ROWS($M$131:EB151),COLUMNS($M$131:EB151)),0)</f>
        <v>0</v>
      </c>
    </row>
    <row r="152" spans="12:132" ht="15">
      <c r="L152" s="10">
        <v>22</v>
      </c>
      <c r="M152">
        <f t="array" ref="M152">IF(AND(ROWS($M$131:M152)&lt;=$P$2,COLUMNS($M$131:M152)&lt;=$P$2),INDEX(MINVERSE($M$6:INDEX($M$6:$EF$125,$P$2,$P$2)),ROWS($M$131:M152),COLUMNS($M$131:M152)),0)</f>
        <v>-1.467525487682214E-9</v>
      </c>
      <c r="N152">
        <f t="array" ref="N152">IF(AND(ROWS($M$131:N152)&lt;=$P$2,COLUMNS($M$131:N152)&lt;=$P$2),INDEX(MINVERSE($M$6:INDEX($M$6:$EF$125,$P$2,$P$2)),ROWS($M$131:N152),COLUMNS($M$131:N152)),0)</f>
        <v>-1.9874204211163803E-9</v>
      </c>
      <c r="O152">
        <f t="array" ref="O152">IF(AND(ROWS($M$131:O152)&lt;=$P$2,COLUMNS($M$131:O152)&lt;=$P$2),INDEX(MINVERSE($M$6:INDEX($M$6:$EF$125,$P$2,$P$2)),ROWS($M$131:O152),COLUMNS($M$131:O152)),0)</f>
        <v>-1.3348348483372573E-9</v>
      </c>
      <c r="P152">
        <f t="array" ref="P152">IF(AND(ROWS($M$131:P152)&lt;=$P$2,COLUMNS($M$131:P152)&lt;=$P$2),INDEX(MINVERSE($M$6:INDEX($M$6:$EF$125,$P$2,$P$2)),ROWS($M$131:P152),COLUMNS($M$131:P152)),0)</f>
        <v>4.4862653821087852E-10</v>
      </c>
      <c r="Q152">
        <f t="array" ref="Q152">IF(AND(ROWS($M$131:Q152)&lt;=$P$2,COLUMNS($M$131:Q152)&lt;=$P$2),INDEX(MINVERSE($M$6:INDEX($M$6:$EF$125,$P$2,$P$2)),ROWS($M$131:Q152),COLUMNS($M$131:Q152)),0)</f>
        <v>3.1818311071879285E-9</v>
      </c>
      <c r="R152">
        <f t="array" ref="R152">IF(AND(ROWS($M$131:R152)&lt;=$P$2,COLUMNS($M$131:R152)&lt;=$P$2),INDEX(MINVERSE($M$6:INDEX($M$6:$EF$125,$P$2,$P$2)),ROWS($M$131:R152),COLUMNS($M$131:R152)),0)</f>
        <v>6.4080403028042389E-9</v>
      </c>
      <c r="S152">
        <f t="array" ref="S152">IF(AND(ROWS($M$131:S152)&lt;=$P$2,COLUMNS($M$131:S152)&lt;=$P$2),INDEX(MINVERSE($M$6:INDEX($M$6:$EF$125,$P$2,$P$2)),ROWS($M$131:S152),COLUMNS($M$131:S152)),0)</f>
        <v>9.2715337480586415E-9</v>
      </c>
      <c r="T152">
        <f t="array" ref="T152">IF(AND(ROWS($M$131:T152)&lt;=$P$2,COLUMNS($M$131:T152)&lt;=$P$2),INDEX(MINVERSE($M$6:INDEX($M$6:$EF$125,$P$2,$P$2)),ROWS($M$131:T152),COLUMNS($M$131:T152)),0)</f>
        <v>1.0483068958848371E-8</v>
      </c>
      <c r="U152">
        <f t="array" ref="U152">IF(AND(ROWS($M$131:U152)&lt;=$P$2,COLUMNS($M$131:U152)&lt;=$P$2),INDEX(MINVERSE($M$6:INDEX($M$6:$EF$125,$P$2,$P$2)),ROWS($M$131:U152),COLUMNS($M$131:U152)),0)</f>
        <v>8.4598780244778511E-9</v>
      </c>
      <c r="V152">
        <f t="array" ref="V152">IF(AND(ROWS($M$131:V152)&lt;=$P$2,COLUMNS($M$131:V152)&lt;=$P$2),INDEX(MINVERSE($M$6:INDEX($M$6:$EF$125,$P$2,$P$2)),ROWS($M$131:V152),COLUMNS($M$131:V152)),0)</f>
        <v>1.716455409822731E-9</v>
      </c>
      <c r="W152">
        <f t="array" ref="W152">IF(AND(ROWS($M$131:W152)&lt;=$P$2,COLUMNS($M$131:W152)&lt;=$P$2),INDEX(MINVERSE($M$6:INDEX($M$6:$EF$125,$P$2,$P$2)),ROWS($M$131:W152),COLUMNS($M$131:W152)),0)</f>
        <v>-1.0462323338245328E-8</v>
      </c>
      <c r="X152">
        <f t="array" ref="X152">IF(AND(ROWS($M$131:X152)&lt;=$P$2,COLUMNS($M$131:X152)&lt;=$P$2),INDEX(MINVERSE($M$6:INDEX($M$6:$EF$125,$P$2,$P$2)),ROWS($M$131:X152),COLUMNS($M$131:X152)),0)</f>
        <v>-2.7119429326568005E-8</v>
      </c>
      <c r="Y152">
        <f t="array" ref="Y152">IF(AND(ROWS($M$131:Y152)&lt;=$P$2,COLUMNS($M$131:Y152)&lt;=$P$2),INDEX(MINVERSE($M$6:INDEX($M$6:$EF$125,$P$2,$P$2)),ROWS($M$131:Y152),COLUMNS($M$131:Y152)),0)</f>
        <v>-4.4676766817113006E-8</v>
      </c>
      <c r="Z152">
        <f t="array" ref="Z152">IF(AND(ROWS($M$131:Z152)&lt;=$P$2,COLUMNS($M$131:Z152)&lt;=$P$2),INDEX(MINVERSE($M$6:INDEX($M$6:$EF$125,$P$2,$P$2)),ROWS($M$131:Z152),COLUMNS($M$131:Z152)),0)</f>
        <v>-5.6280658113654255E-8</v>
      </c>
      <c r="AA152">
        <f t="array" ref="AA152">IF(AND(ROWS($M$131:AA152)&lt;=$P$2,COLUMNS($M$131:AA152)&lt;=$P$2),INDEX(MINVERSE($M$6:INDEX($M$6:$EF$125,$P$2,$P$2)),ROWS($M$131:AA152),COLUMNS($M$131:AA152)),0)</f>
        <v>-5.1932252166204043E-8</v>
      </c>
      <c r="AB152">
        <f t="array" ref="AB152">IF(AND(ROWS($M$131:AB152)&lt;=$P$2,COLUMNS($M$131:AB152)&lt;=$P$2),INDEX(MINVERSE($M$6:INDEX($M$6:$EF$125,$P$2,$P$2)),ROWS($M$131:AB152),COLUMNS($M$131:AB152)),0)</f>
        <v>-1.996034094711941E-8</v>
      </c>
      <c r="AC152">
        <f t="array" ref="AC152">IF(AND(ROWS($M$131:AC152)&lt;=$P$2,COLUMNS($M$131:AC152)&lt;=$P$2),INDEX(MINVERSE($M$6:INDEX($M$6:$EF$125,$P$2,$P$2)),ROWS($M$131:AC152),COLUMNS($M$131:AC152)),0)</f>
        <v>4.975549334166946E-8</v>
      </c>
      <c r="AD152">
        <f t="array" ref="AD152">IF(AND(ROWS($M$131:AD152)&lt;=$P$2,COLUMNS($M$131:AD152)&lt;=$P$2),INDEX(MINVERSE($M$6:INDEX($M$6:$EF$125,$P$2,$P$2)),ROWS($M$131:AD152),COLUMNS($M$131:AD152)),0)</f>
        <v>1.6091350815038479E-7</v>
      </c>
      <c r="AE152">
        <f t="array" ref="AE152">IF(AND(ROWS($M$131:AE152)&lt;=$P$2,COLUMNS($M$131:AE152)&lt;=$P$2),INDEX(MINVERSE($M$6:INDEX($M$6:$EF$125,$P$2,$P$2)),ROWS($M$131:AE152),COLUMNS($M$131:AE152)),0)</f>
        <v>3.0531363390890137E-7</v>
      </c>
      <c r="AF152">
        <f t="array" ref="AF152">IF(AND(ROWS($M$131:AF152)&lt;=$P$2,COLUMNS($M$131:AF152)&lt;=$P$2),INDEX(MINVERSE($M$6:INDEX($M$6:$EF$125,$P$2,$P$2)),ROWS($M$131:AF152),COLUMNS($M$131:AF152)),0)</f>
        <v>4.5887322238896554E-7</v>
      </c>
      <c r="AG152">
        <f t="array" ref="AG152">IF(AND(ROWS($M$131:AG152)&lt;=$P$2,COLUMNS($M$131:AG152)&lt;=$P$2),INDEX(MINVERSE($M$6:INDEX($M$6:$EF$125,$P$2,$P$2)),ROWS($M$131:AG152),COLUMNS($M$131:AG152)),0)</f>
        <v>5.8231454159430112E-7</v>
      </c>
      <c r="AH152">
        <f t="array" ref="AH152">IF(AND(ROWS($M$131:AH152)&lt;=$P$2,COLUMNS($M$131:AH152)&lt;=$P$2),INDEX(MINVERSE($M$6:INDEX($M$6:$EF$125,$P$2,$P$2)),ROWS($M$131:AH152),COLUMNS($M$131:AH152)),0)</f>
        <v>6.3069917559267406E-7</v>
      </c>
      <c r="AI152">
        <f t="array" ref="AI152">IF(AND(ROWS($M$131:AI152)&lt;=$P$2,COLUMNS($M$131:AI152)&lt;=$P$2),INDEX(MINVERSE($M$6:INDEX($M$6:$EF$125,$P$2,$P$2)),ROWS($M$131:AI152),COLUMNS($M$131:AI152)),0)</f>
        <v>5.7626060612491049E-7</v>
      </c>
      <c r="AJ152">
        <f t="array" ref="AJ152">IF(AND(ROWS($M$131:AJ152)&lt;=$P$2,COLUMNS($M$131:AJ152)&lt;=$P$2),INDEX(MINVERSE($M$6:INDEX($M$6:$EF$125,$P$2,$P$2)),ROWS($M$131:AJ152),COLUMNS($M$131:AJ152)),0)</f>
        <v>4.4842028723535014E-7</v>
      </c>
      <c r="AK152">
        <f t="array" ref="AK152">IF(AND(ROWS($M$131:AK152)&lt;=$P$2,COLUMNS($M$131:AK152)&lt;=$P$2),INDEX(MINVERSE($M$6:INDEX($M$6:$EF$125,$P$2,$P$2)),ROWS($M$131:AK152),COLUMNS($M$131:AK152)),0)</f>
        <v>2.9293602102003471E-7</v>
      </c>
      <c r="AL152">
        <f t="array" ref="AL152">IF(AND(ROWS($M$131:AL152)&lt;=$P$2,COLUMNS($M$131:AL152)&lt;=$P$2),INDEX(MINVERSE($M$6:INDEX($M$6:$EF$125,$P$2,$P$2)),ROWS($M$131:AL152),COLUMNS($M$131:AL152)),0)</f>
        <v>1.4885674346090476E-7</v>
      </c>
      <c r="AM152">
        <f t="array" ref="AM152">IF(AND(ROWS($M$131:AM152)&lt;=$P$2,COLUMNS($M$131:AM152)&lt;=$P$2),INDEX(MINVERSE($M$6:INDEX($M$6:$EF$125,$P$2,$P$2)),ROWS($M$131:AM152),COLUMNS($M$131:AM152)),0)</f>
        <v>3.9408200816422615E-8</v>
      </c>
      <c r="AN152">
        <f t="array" ref="AN152">IF(AND(ROWS($M$131:AN152)&lt;=$P$2,COLUMNS($M$131:AN152)&lt;=$P$2),INDEX(MINVERSE($M$6:INDEX($M$6:$EF$125,$P$2,$P$2)),ROWS($M$131:AN152),COLUMNS($M$131:AN152)),0)</f>
        <v>-2.8125300579997633E-8</v>
      </c>
      <c r="AO152">
        <f t="array" ref="AO152">IF(AND(ROWS($M$131:AO152)&lt;=$P$2,COLUMNS($M$131:AO152)&lt;=$P$2),INDEX(MINVERSE($M$6:INDEX($M$6:$EF$125,$P$2,$P$2)),ROWS($M$131:AO152),COLUMNS($M$131:AO152)),0)</f>
        <v>-5.802975866336231E-8</v>
      </c>
      <c r="AP152">
        <f t="array" ref="AP152">IF(AND(ROWS($M$131:AP152)&lt;=$P$2,COLUMNS($M$131:AP152)&lt;=$P$2),INDEX(MINVERSE($M$6:INDEX($M$6:$EF$125,$P$2,$P$2)),ROWS($M$131:AP152),COLUMNS($M$131:AP152)),0)</f>
        <v>-6.0626078006529216E-8</v>
      </c>
      <c r="AQ152">
        <f t="array" ref="AQ152">IF(AND(ROWS($M$131:AQ152)&lt;=$P$2,COLUMNS($M$131:AQ152)&lt;=$P$2),INDEX(MINVERSE($M$6:INDEX($M$6:$EF$125,$P$2,$P$2)),ROWS($M$131:AQ152),COLUMNS($M$131:AQ152)),0)</f>
        <v>-4.754759684952689E-8</v>
      </c>
      <c r="AR152">
        <f t="array" ref="AR152">IF(AND(ROWS($M$131:AR152)&lt;=$P$2,COLUMNS($M$131:AR152)&lt;=$P$2),INDEX(MINVERSE($M$6:INDEX($M$6:$EF$125,$P$2,$P$2)),ROWS($M$131:AR152),COLUMNS($M$131:AR152)),0)</f>
        <v>-2.8668490488687599E-8</v>
      </c>
      <c r="AS152">
        <f t="array" ref="AS152">IF(AND(ROWS($M$131:AS152)&lt;=$P$2,COLUMNS($M$131:AS152)&lt;=$P$2),INDEX(MINVERSE($M$6:INDEX($M$6:$EF$125,$P$2,$P$2)),ROWS($M$131:AS152),COLUMNS($M$131:AS152)),0)</f>
        <v>-1.0733493009868562E-8</v>
      </c>
      <c r="AT152">
        <f t="array" ref="AT152">IF(AND(ROWS($M$131:AT152)&lt;=$P$2,COLUMNS($M$131:AT152)&lt;=$P$2),INDEX(MINVERSE($M$6:INDEX($M$6:$EF$125,$P$2,$P$2)),ROWS($M$131:AT152),COLUMNS($M$131:AT152)),0)</f>
        <v>2.7079647709133238E-9</v>
      </c>
      <c r="AU152">
        <f t="array" ref="AU152">IF(AND(ROWS($M$131:AU152)&lt;=$P$2,COLUMNS($M$131:AU152)&lt;=$P$2),INDEX(MINVERSE($M$6:INDEX($M$6:$EF$125,$P$2,$P$2)),ROWS($M$131:AU152),COLUMNS($M$131:AU152)),0)</f>
        <v>1.0596452603851473E-8</v>
      </c>
      <c r="AV152">
        <f t="array" ref="AV152">IF(AND(ROWS($M$131:AV152)&lt;=$P$2,COLUMNS($M$131:AV152)&lt;=$P$2),INDEX(MINVERSE($M$6:INDEX($M$6:$EF$125,$P$2,$P$2)),ROWS($M$131:AV152),COLUMNS($M$131:AV152)),0)</f>
        <v>1.3372308792688732E-8</v>
      </c>
      <c r="AW152">
        <f t="array" ref="AW152">IF(AND(ROWS($M$131:AW152)&lt;=$P$2,COLUMNS($M$131:AW152)&lt;=$P$2),INDEX(MINVERSE($M$6:INDEX($M$6:$EF$125,$P$2,$P$2)),ROWS($M$131:AW152),COLUMNS($M$131:AW152)),0)</f>
        <v>1.2056138345263485E-8</v>
      </c>
      <c r="AX152">
        <f t="array" ref="AX152">IF(AND(ROWS($M$131:AX152)&lt;=$P$2,COLUMNS($M$131:AX152)&lt;=$P$2),INDEX(MINVERSE($M$6:INDEX($M$6:$EF$125,$P$2,$P$2)),ROWS($M$131:AX152),COLUMNS($M$131:AX152)),0)</f>
        <v>7.6019587396498415E-9</v>
      </c>
      <c r="AY152">
        <f t="array" ref="AY152">IF(AND(ROWS($M$131:AY152)&lt;=$P$2,COLUMNS($M$131:AY152)&lt;=$P$2),INDEX(MINVERSE($M$6:INDEX($M$6:$EF$125,$P$2,$P$2)),ROWS($M$131:AY152),COLUMNS($M$131:AY152)),0)</f>
        <v>5.8928028245157129E-10</v>
      </c>
      <c r="AZ152">
        <f t="array" ref="AZ152">IF(AND(ROWS($M$131:AZ152)&lt;=$P$2,COLUMNS($M$131:AZ152)&lt;=$P$2),INDEX(MINVERSE($M$6:INDEX($M$6:$EF$125,$P$2,$P$2)),ROWS($M$131:AZ152),COLUMNS($M$131:AZ152)),0)</f>
        <v>-8.7839046532424848E-9</v>
      </c>
      <c r="BA152">
        <f t="array" ref="BA152">IF(AND(ROWS($M$131:BA152)&lt;=$P$2,COLUMNS($M$131:BA152)&lt;=$P$2),INDEX(MINVERSE($M$6:INDEX($M$6:$EF$125,$P$2,$P$2)),ROWS($M$131:BA152),COLUMNS($M$131:BA152)),0)</f>
        <v>0</v>
      </c>
      <c r="BB152">
        <f t="array" ref="BB152">IF(AND(ROWS($M$131:BB152)&lt;=$P$2,COLUMNS($M$131:BB152)&lt;=$P$2),INDEX(MINVERSE($M$6:INDEX($M$6:$EF$125,$P$2,$P$2)),ROWS($M$131:BB152),COLUMNS($M$131:BB152)),0)</f>
        <v>0</v>
      </c>
      <c r="BC152">
        <f t="array" ref="BC152">IF(AND(ROWS($M$131:BC152)&lt;=$P$2,COLUMNS($M$131:BC152)&lt;=$P$2),INDEX(MINVERSE($M$6:INDEX($M$6:$EF$125,$P$2,$P$2)),ROWS($M$131:BC152),COLUMNS($M$131:BC152)),0)</f>
        <v>0</v>
      </c>
      <c r="BD152">
        <f t="array" ref="BD152">IF(AND(ROWS($M$131:BD152)&lt;=$P$2,COLUMNS($M$131:BD152)&lt;=$P$2),INDEX(MINVERSE($M$6:INDEX($M$6:$EF$125,$P$2,$P$2)),ROWS($M$131:BD152),COLUMNS($M$131:BD152)),0)</f>
        <v>0</v>
      </c>
      <c r="BE152">
        <f t="array" ref="BE152">IF(AND(ROWS($M$131:BE152)&lt;=$P$2,COLUMNS($M$131:BE152)&lt;=$P$2),INDEX(MINVERSE($M$6:INDEX($M$6:$EF$125,$P$2,$P$2)),ROWS($M$131:BE152),COLUMNS($M$131:BE152)),0)</f>
        <v>0</v>
      </c>
      <c r="BF152">
        <f t="array" ref="BF152">IF(AND(ROWS($M$131:BF152)&lt;=$P$2,COLUMNS($M$131:BF152)&lt;=$P$2),INDEX(MINVERSE($M$6:INDEX($M$6:$EF$125,$P$2,$P$2)),ROWS($M$131:BF152),COLUMNS($M$131:BF152)),0)</f>
        <v>0</v>
      </c>
      <c r="BG152">
        <f t="array" ref="BG152">IF(AND(ROWS($M$131:BG152)&lt;=$P$2,COLUMNS($M$131:BG152)&lt;=$P$2),INDEX(MINVERSE($M$6:INDEX($M$6:$EF$125,$P$2,$P$2)),ROWS($M$131:BG152),COLUMNS($M$131:BG152)),0)</f>
        <v>0</v>
      </c>
      <c r="BH152">
        <f t="array" ref="BH152">IF(AND(ROWS($M$131:BH152)&lt;=$P$2,COLUMNS($M$131:BH152)&lt;=$P$2),INDEX(MINVERSE($M$6:INDEX($M$6:$EF$125,$P$2,$P$2)),ROWS($M$131:BH152),COLUMNS($M$131:BH152)),0)</f>
        <v>0</v>
      </c>
      <c r="BI152">
        <f t="array" ref="BI152">IF(AND(ROWS($M$131:BI152)&lt;=$P$2,COLUMNS($M$131:BI152)&lt;=$P$2),INDEX(MINVERSE($M$6:INDEX($M$6:$EF$125,$P$2,$P$2)),ROWS($M$131:BI152),COLUMNS($M$131:BI152)),0)</f>
        <v>0</v>
      </c>
      <c r="BJ152">
        <f t="array" ref="BJ152">IF(AND(ROWS($M$131:BJ152)&lt;=$P$2,COLUMNS($M$131:BJ152)&lt;=$P$2),INDEX(MINVERSE($M$6:INDEX($M$6:$EF$125,$P$2,$P$2)),ROWS($M$131:BJ152),COLUMNS($M$131:BJ152)),0)</f>
        <v>0</v>
      </c>
      <c r="BK152">
        <f t="array" ref="BK152">IF(AND(ROWS($M$131:BK152)&lt;=$P$2,COLUMNS($M$131:BK152)&lt;=$P$2),INDEX(MINVERSE($M$6:INDEX($M$6:$EF$125,$P$2,$P$2)),ROWS($M$131:BK152),COLUMNS($M$131:BK152)),0)</f>
        <v>0</v>
      </c>
      <c r="BL152">
        <f t="array" ref="BL152">IF(AND(ROWS($M$131:BL152)&lt;=$P$2,COLUMNS($M$131:BL152)&lt;=$P$2),INDEX(MINVERSE($M$6:INDEX($M$6:$EF$125,$P$2,$P$2)),ROWS($M$131:BL152),COLUMNS($M$131:BL152)),0)</f>
        <v>0</v>
      </c>
      <c r="BM152">
        <f t="array" ref="BM152">IF(AND(ROWS($M$131:BM152)&lt;=$P$2,COLUMNS($M$131:BM152)&lt;=$P$2),INDEX(MINVERSE($M$6:INDEX($M$6:$EF$125,$P$2,$P$2)),ROWS($M$131:BM152),COLUMNS($M$131:BM152)),0)</f>
        <v>0</v>
      </c>
      <c r="BN152">
        <f t="array" ref="BN152">IF(AND(ROWS($M$131:BN152)&lt;=$P$2,COLUMNS($M$131:BN152)&lt;=$P$2),INDEX(MINVERSE($M$6:INDEX($M$6:$EF$125,$P$2,$P$2)),ROWS($M$131:BN152),COLUMNS($M$131:BN152)),0)</f>
        <v>0</v>
      </c>
      <c r="BO152">
        <f t="array" ref="BO152">IF(AND(ROWS($M$131:BO152)&lt;=$P$2,COLUMNS($M$131:BO152)&lt;=$P$2),INDEX(MINVERSE($M$6:INDEX($M$6:$EF$125,$P$2,$P$2)),ROWS($M$131:BO152),COLUMNS($M$131:BO152)),0)</f>
        <v>0</v>
      </c>
      <c r="BP152">
        <f t="array" ref="BP152">IF(AND(ROWS($M$131:BP152)&lt;=$P$2,COLUMNS($M$131:BP152)&lt;=$P$2),INDEX(MINVERSE($M$6:INDEX($M$6:$EF$125,$P$2,$P$2)),ROWS($M$131:BP152),COLUMNS($M$131:BP152)),0)</f>
        <v>0</v>
      </c>
      <c r="BQ152">
        <f t="array" ref="BQ152">IF(AND(ROWS($M$131:BQ152)&lt;=$P$2,COLUMNS($M$131:BQ152)&lt;=$P$2),INDEX(MINVERSE($M$6:INDEX($M$6:$EF$125,$P$2,$P$2)),ROWS($M$131:BQ152),COLUMNS($M$131:BQ152)),0)</f>
        <v>0</v>
      </c>
      <c r="BR152">
        <f t="array" ref="BR152">IF(AND(ROWS($M$131:BR152)&lt;=$P$2,COLUMNS($M$131:BR152)&lt;=$P$2),INDEX(MINVERSE($M$6:INDEX($M$6:$EF$125,$P$2,$P$2)),ROWS($M$131:BR152),COLUMNS($M$131:BR152)),0)</f>
        <v>0</v>
      </c>
      <c r="BS152">
        <f t="array" ref="BS152">IF(AND(ROWS($M$131:BS152)&lt;=$P$2,COLUMNS($M$131:BS152)&lt;=$P$2),INDEX(MINVERSE($M$6:INDEX($M$6:$EF$125,$P$2,$P$2)),ROWS($M$131:BS152),COLUMNS($M$131:BS152)),0)</f>
        <v>0</v>
      </c>
      <c r="BT152">
        <f t="array" ref="BT152">IF(AND(ROWS($M$131:BT152)&lt;=$P$2,COLUMNS($M$131:BT152)&lt;=$P$2),INDEX(MINVERSE($M$6:INDEX($M$6:$EF$125,$P$2,$P$2)),ROWS($M$131:BT152),COLUMNS($M$131:BT152)),0)</f>
        <v>0</v>
      </c>
      <c r="BU152">
        <f t="array" ref="BU152">IF(AND(ROWS($M$131:BU152)&lt;=$P$2,COLUMNS($M$131:BU152)&lt;=$P$2),INDEX(MINVERSE($M$6:INDEX($M$6:$EF$125,$P$2,$P$2)),ROWS($M$131:BU152),COLUMNS($M$131:BU152)),0)</f>
        <v>0</v>
      </c>
      <c r="BV152">
        <f t="array" ref="BV152">IF(AND(ROWS($M$131:BV152)&lt;=$P$2,COLUMNS($M$131:BV152)&lt;=$P$2),INDEX(MINVERSE($M$6:INDEX($M$6:$EF$125,$P$2,$P$2)),ROWS($M$131:BV152),COLUMNS($M$131:BV152)),0)</f>
        <v>0</v>
      </c>
      <c r="BW152">
        <f t="array" ref="BW152">IF(AND(ROWS($M$131:BW152)&lt;=$P$2,COLUMNS($M$131:BW152)&lt;=$P$2),INDEX(MINVERSE($M$6:INDEX($M$6:$EF$125,$P$2,$P$2)),ROWS($M$131:BW152),COLUMNS($M$131:BW152)),0)</f>
        <v>0</v>
      </c>
      <c r="BX152">
        <f t="array" ref="BX152">IF(AND(ROWS($M$131:BX152)&lt;=$P$2,COLUMNS($M$131:BX152)&lt;=$P$2),INDEX(MINVERSE($M$6:INDEX($M$6:$EF$125,$P$2,$P$2)),ROWS($M$131:BX152),COLUMNS($M$131:BX152)),0)</f>
        <v>0</v>
      </c>
      <c r="BY152">
        <f t="array" ref="BY152">IF(AND(ROWS($M$131:BY152)&lt;=$P$2,COLUMNS($M$131:BY152)&lt;=$P$2),INDEX(MINVERSE($M$6:INDEX($M$6:$EF$125,$P$2,$P$2)),ROWS($M$131:BY152),COLUMNS($M$131:BY152)),0)</f>
        <v>0</v>
      </c>
      <c r="BZ152">
        <f t="array" ref="BZ152">IF(AND(ROWS($M$131:BZ152)&lt;=$P$2,COLUMNS($M$131:BZ152)&lt;=$P$2),INDEX(MINVERSE($M$6:INDEX($M$6:$EF$125,$P$2,$P$2)),ROWS($M$131:BZ152),COLUMNS($M$131:BZ152)),0)</f>
        <v>0</v>
      </c>
      <c r="CA152">
        <f t="array" ref="CA152">IF(AND(ROWS($M$131:CA152)&lt;=$P$2,COLUMNS($M$131:CA152)&lt;=$P$2),INDEX(MINVERSE($M$6:INDEX($M$6:$EF$125,$P$2,$P$2)),ROWS($M$131:CA152),COLUMNS($M$131:CA152)),0)</f>
        <v>0</v>
      </c>
      <c r="CB152">
        <f t="array" ref="CB152">IF(AND(ROWS($M$131:CB152)&lt;=$P$2,COLUMNS($M$131:CB152)&lt;=$P$2),INDEX(MINVERSE($M$6:INDEX($M$6:$EF$125,$P$2,$P$2)),ROWS($M$131:CB152),COLUMNS($M$131:CB152)),0)</f>
        <v>0</v>
      </c>
      <c r="CC152">
        <f t="array" ref="CC152">IF(AND(ROWS($M$131:CC152)&lt;=$P$2,COLUMNS($M$131:CC152)&lt;=$P$2),INDEX(MINVERSE($M$6:INDEX($M$6:$EF$125,$P$2,$P$2)),ROWS($M$131:CC152),COLUMNS($M$131:CC152)),0)</f>
        <v>0</v>
      </c>
      <c r="CD152">
        <f t="array" ref="CD152">IF(AND(ROWS($M$131:CD152)&lt;=$P$2,COLUMNS($M$131:CD152)&lt;=$P$2),INDEX(MINVERSE($M$6:INDEX($M$6:$EF$125,$P$2,$P$2)),ROWS($M$131:CD152),COLUMNS($M$131:CD152)),0)</f>
        <v>0</v>
      </c>
      <c r="CE152">
        <f t="array" ref="CE152">IF(AND(ROWS($M$131:CE152)&lt;=$P$2,COLUMNS($M$131:CE152)&lt;=$P$2),INDEX(MINVERSE($M$6:INDEX($M$6:$EF$125,$P$2,$P$2)),ROWS($M$131:CE152),COLUMNS($M$131:CE152)),0)</f>
        <v>0</v>
      </c>
      <c r="CF152">
        <f t="array" ref="CF152">IF(AND(ROWS($M$131:CF152)&lt;=$P$2,COLUMNS($M$131:CF152)&lt;=$P$2),INDEX(MINVERSE($M$6:INDEX($M$6:$EF$125,$P$2,$P$2)),ROWS($M$131:CF152),COLUMNS($M$131:CF152)),0)</f>
        <v>0</v>
      </c>
      <c r="CG152">
        <f t="array" ref="CG152">IF(AND(ROWS($M$131:CG152)&lt;=$P$2,COLUMNS($M$131:CG152)&lt;=$P$2),INDEX(MINVERSE($M$6:INDEX($M$6:$EF$125,$P$2,$P$2)),ROWS($M$131:CG152),COLUMNS($M$131:CG152)),0)</f>
        <v>0</v>
      </c>
      <c r="CH152">
        <f t="array" ref="CH152">IF(AND(ROWS($M$131:CH152)&lt;=$P$2,COLUMNS($M$131:CH152)&lt;=$P$2),INDEX(MINVERSE($M$6:INDEX($M$6:$EF$125,$P$2,$P$2)),ROWS($M$131:CH152),COLUMNS($M$131:CH152)),0)</f>
        <v>0</v>
      </c>
      <c r="CI152">
        <f t="array" ref="CI152">IF(AND(ROWS($M$131:CI152)&lt;=$P$2,COLUMNS($M$131:CI152)&lt;=$P$2),INDEX(MINVERSE($M$6:INDEX($M$6:$EF$125,$P$2,$P$2)),ROWS($M$131:CI152),COLUMNS($M$131:CI152)),0)</f>
        <v>0</v>
      </c>
      <c r="CJ152">
        <f t="array" ref="CJ152">IF(AND(ROWS($M$131:CJ152)&lt;=$P$2,COLUMNS($M$131:CJ152)&lt;=$P$2),INDEX(MINVERSE($M$6:INDEX($M$6:$EF$125,$P$2,$P$2)),ROWS($M$131:CJ152),COLUMNS($M$131:CJ152)),0)</f>
        <v>0</v>
      </c>
      <c r="CK152">
        <f t="array" ref="CK152">IF(AND(ROWS($M$131:CK152)&lt;=$P$2,COLUMNS($M$131:CK152)&lt;=$P$2),INDEX(MINVERSE($M$6:INDEX($M$6:$EF$125,$P$2,$P$2)),ROWS($M$131:CK152),COLUMNS($M$131:CK152)),0)</f>
        <v>0</v>
      </c>
      <c r="CL152">
        <f t="array" ref="CL152">IF(AND(ROWS($M$131:CL152)&lt;=$P$2,COLUMNS($M$131:CL152)&lt;=$P$2),INDEX(MINVERSE($M$6:INDEX($M$6:$EF$125,$P$2,$P$2)),ROWS($M$131:CL152),COLUMNS($M$131:CL152)),0)</f>
        <v>0</v>
      </c>
      <c r="CM152">
        <f t="array" ref="CM152">IF(AND(ROWS($M$131:CM152)&lt;=$P$2,COLUMNS($M$131:CM152)&lt;=$P$2),INDEX(MINVERSE($M$6:INDEX($M$6:$EF$125,$P$2,$P$2)),ROWS($M$131:CM152),COLUMNS($M$131:CM152)),0)</f>
        <v>0</v>
      </c>
      <c r="CN152">
        <f t="array" ref="CN152">IF(AND(ROWS($M$131:CN152)&lt;=$P$2,COLUMNS($M$131:CN152)&lt;=$P$2),INDEX(MINVERSE($M$6:INDEX($M$6:$EF$125,$P$2,$P$2)),ROWS($M$131:CN152),COLUMNS($M$131:CN152)),0)</f>
        <v>0</v>
      </c>
      <c r="CO152">
        <f t="array" ref="CO152">IF(AND(ROWS($M$131:CO152)&lt;=$P$2,COLUMNS($M$131:CO152)&lt;=$P$2),INDEX(MINVERSE($M$6:INDEX($M$6:$EF$125,$P$2,$P$2)),ROWS($M$131:CO152),COLUMNS($M$131:CO152)),0)</f>
        <v>0</v>
      </c>
      <c r="CP152">
        <f t="array" ref="CP152">IF(AND(ROWS($M$131:CP152)&lt;=$P$2,COLUMNS($M$131:CP152)&lt;=$P$2),INDEX(MINVERSE($M$6:INDEX($M$6:$EF$125,$P$2,$P$2)),ROWS($M$131:CP152),COLUMNS($M$131:CP152)),0)</f>
        <v>0</v>
      </c>
      <c r="CQ152">
        <f t="array" ref="CQ152">IF(AND(ROWS($M$131:CQ152)&lt;=$P$2,COLUMNS($M$131:CQ152)&lt;=$P$2),INDEX(MINVERSE($M$6:INDEX($M$6:$EF$125,$P$2,$P$2)),ROWS($M$131:CQ152),COLUMNS($M$131:CQ152)),0)</f>
        <v>0</v>
      </c>
      <c r="CR152">
        <f t="array" ref="CR152">IF(AND(ROWS($M$131:CR152)&lt;=$P$2,COLUMNS($M$131:CR152)&lt;=$P$2),INDEX(MINVERSE($M$6:INDEX($M$6:$EF$125,$P$2,$P$2)),ROWS($M$131:CR152),COLUMNS($M$131:CR152)),0)</f>
        <v>0</v>
      </c>
      <c r="CS152">
        <f t="array" ref="CS152">IF(AND(ROWS($M$131:CS152)&lt;=$P$2,COLUMNS($M$131:CS152)&lt;=$P$2),INDEX(MINVERSE($M$6:INDEX($M$6:$EF$125,$P$2,$P$2)),ROWS($M$131:CS152),COLUMNS($M$131:CS152)),0)</f>
        <v>0</v>
      </c>
      <c r="CT152">
        <f t="array" ref="CT152">IF(AND(ROWS($M$131:CT152)&lt;=$P$2,COLUMNS($M$131:CT152)&lt;=$P$2),INDEX(MINVERSE($M$6:INDEX($M$6:$EF$125,$P$2,$P$2)),ROWS($M$131:CT152),COLUMNS($M$131:CT152)),0)</f>
        <v>0</v>
      </c>
      <c r="CU152">
        <f t="array" ref="CU152">IF(AND(ROWS($M$131:CU152)&lt;=$P$2,COLUMNS($M$131:CU152)&lt;=$P$2),INDEX(MINVERSE($M$6:INDEX($M$6:$EF$125,$P$2,$P$2)),ROWS($M$131:CU152),COLUMNS($M$131:CU152)),0)</f>
        <v>0</v>
      </c>
      <c r="CV152">
        <f t="array" ref="CV152">IF(AND(ROWS($M$131:CV152)&lt;=$P$2,COLUMNS($M$131:CV152)&lt;=$P$2),INDEX(MINVERSE($M$6:INDEX($M$6:$EF$125,$P$2,$P$2)),ROWS($M$131:CV152),COLUMNS($M$131:CV152)),0)</f>
        <v>0</v>
      </c>
      <c r="CW152">
        <f t="array" ref="CW152">IF(AND(ROWS($M$131:CW152)&lt;=$P$2,COLUMNS($M$131:CW152)&lt;=$P$2),INDEX(MINVERSE($M$6:INDEX($M$6:$EF$125,$P$2,$P$2)),ROWS($M$131:CW152),COLUMNS($M$131:CW152)),0)</f>
        <v>0</v>
      </c>
      <c r="CX152">
        <f t="array" ref="CX152">IF(AND(ROWS($M$131:CX152)&lt;=$P$2,COLUMNS($M$131:CX152)&lt;=$P$2),INDEX(MINVERSE($M$6:INDEX($M$6:$EF$125,$P$2,$P$2)),ROWS($M$131:CX152),COLUMNS($M$131:CX152)),0)</f>
        <v>0</v>
      </c>
      <c r="CY152">
        <f t="array" ref="CY152">IF(AND(ROWS($M$131:CY152)&lt;=$P$2,COLUMNS($M$131:CY152)&lt;=$P$2),INDEX(MINVERSE($M$6:INDEX($M$6:$EF$125,$P$2,$P$2)),ROWS($M$131:CY152),COLUMNS($M$131:CY152)),0)</f>
        <v>0</v>
      </c>
      <c r="CZ152">
        <f t="array" ref="CZ152">IF(AND(ROWS($M$131:CZ152)&lt;=$P$2,COLUMNS($M$131:CZ152)&lt;=$P$2),INDEX(MINVERSE($M$6:INDEX($M$6:$EF$125,$P$2,$P$2)),ROWS($M$131:CZ152),COLUMNS($M$131:CZ152)),0)</f>
        <v>0</v>
      </c>
      <c r="DA152">
        <f t="array" ref="DA152">IF(AND(ROWS($M$131:DA152)&lt;=$P$2,COLUMNS($M$131:DA152)&lt;=$P$2),INDEX(MINVERSE($M$6:INDEX($M$6:$EF$125,$P$2,$P$2)),ROWS($M$131:DA152),COLUMNS($M$131:DA152)),0)</f>
        <v>0</v>
      </c>
      <c r="DB152">
        <f t="array" ref="DB152">IF(AND(ROWS($M$131:DB152)&lt;=$P$2,COLUMNS($M$131:DB152)&lt;=$P$2),INDEX(MINVERSE($M$6:INDEX($M$6:$EF$125,$P$2,$P$2)),ROWS($M$131:DB152),COLUMNS($M$131:DB152)),0)</f>
        <v>0</v>
      </c>
      <c r="DC152">
        <f t="array" ref="DC152">IF(AND(ROWS($M$131:DC152)&lt;=$P$2,COLUMNS($M$131:DC152)&lt;=$P$2),INDEX(MINVERSE($M$6:INDEX($M$6:$EF$125,$P$2,$P$2)),ROWS($M$131:DC152),COLUMNS($M$131:DC152)),0)</f>
        <v>0</v>
      </c>
      <c r="DD152">
        <f t="array" ref="DD152">IF(AND(ROWS($M$131:DD152)&lt;=$P$2,COLUMNS($M$131:DD152)&lt;=$P$2),INDEX(MINVERSE($M$6:INDEX($M$6:$EF$125,$P$2,$P$2)),ROWS($M$131:DD152),COLUMNS($M$131:DD152)),0)</f>
        <v>0</v>
      </c>
      <c r="DE152">
        <f t="array" ref="DE152">IF(AND(ROWS($M$131:DE152)&lt;=$P$2,COLUMNS($M$131:DE152)&lt;=$P$2),INDEX(MINVERSE($M$6:INDEX($M$6:$EF$125,$P$2,$P$2)),ROWS($M$131:DE152),COLUMNS($M$131:DE152)),0)</f>
        <v>0</v>
      </c>
      <c r="DF152">
        <f t="array" ref="DF152">IF(AND(ROWS($M$131:DF152)&lt;=$P$2,COLUMNS($M$131:DF152)&lt;=$P$2),INDEX(MINVERSE($M$6:INDEX($M$6:$EF$125,$P$2,$P$2)),ROWS($M$131:DF152),COLUMNS($M$131:DF152)),0)</f>
        <v>0</v>
      </c>
      <c r="DG152">
        <f t="array" ref="DG152">IF(AND(ROWS($M$131:DG152)&lt;=$P$2,COLUMNS($M$131:DG152)&lt;=$P$2),INDEX(MINVERSE($M$6:INDEX($M$6:$EF$125,$P$2,$P$2)),ROWS($M$131:DG152),COLUMNS($M$131:DG152)),0)</f>
        <v>0</v>
      </c>
      <c r="DH152">
        <f t="array" ref="DH152">IF(AND(ROWS($M$131:DH152)&lt;=$P$2,COLUMNS($M$131:DH152)&lt;=$P$2),INDEX(MINVERSE($M$6:INDEX($M$6:$EF$125,$P$2,$P$2)),ROWS($M$131:DH152),COLUMNS($M$131:DH152)),0)</f>
        <v>0</v>
      </c>
      <c r="DI152">
        <f t="array" ref="DI152">IF(AND(ROWS($M$131:DI152)&lt;=$P$2,COLUMNS($M$131:DI152)&lt;=$P$2),INDEX(MINVERSE($M$6:INDEX($M$6:$EF$125,$P$2,$P$2)),ROWS($M$131:DI152),COLUMNS($M$131:DI152)),0)</f>
        <v>0</v>
      </c>
      <c r="DJ152">
        <f t="array" ref="DJ152">IF(AND(ROWS($M$131:DJ152)&lt;=$P$2,COLUMNS($M$131:DJ152)&lt;=$P$2),INDEX(MINVERSE($M$6:INDEX($M$6:$EF$125,$P$2,$P$2)),ROWS($M$131:DJ152),COLUMNS($M$131:DJ152)),0)</f>
        <v>0</v>
      </c>
      <c r="DK152">
        <f t="array" ref="DK152">IF(AND(ROWS($M$131:DK152)&lt;=$P$2,COLUMNS($M$131:DK152)&lt;=$P$2),INDEX(MINVERSE($M$6:INDEX($M$6:$EF$125,$P$2,$P$2)),ROWS($M$131:DK152),COLUMNS($M$131:DK152)),0)</f>
        <v>0</v>
      </c>
      <c r="DL152">
        <f t="array" ref="DL152">IF(AND(ROWS($M$131:DL152)&lt;=$P$2,COLUMNS($M$131:DL152)&lt;=$P$2),INDEX(MINVERSE($M$6:INDEX($M$6:$EF$125,$P$2,$P$2)),ROWS($M$131:DL152),COLUMNS($M$131:DL152)),0)</f>
        <v>0</v>
      </c>
      <c r="DM152">
        <f t="array" ref="DM152">IF(AND(ROWS($M$131:DM152)&lt;=$P$2,COLUMNS($M$131:DM152)&lt;=$P$2),INDEX(MINVERSE($M$6:INDEX($M$6:$EF$125,$P$2,$P$2)),ROWS($M$131:DM152),COLUMNS($M$131:DM152)),0)</f>
        <v>0</v>
      </c>
      <c r="DN152">
        <f t="array" ref="DN152">IF(AND(ROWS($M$131:DN152)&lt;=$P$2,COLUMNS($M$131:DN152)&lt;=$P$2),INDEX(MINVERSE($M$6:INDEX($M$6:$EF$125,$P$2,$P$2)),ROWS($M$131:DN152),COLUMNS($M$131:DN152)),0)</f>
        <v>0</v>
      </c>
      <c r="DO152">
        <f t="array" ref="DO152">IF(AND(ROWS($M$131:DO152)&lt;=$P$2,COLUMNS($M$131:DO152)&lt;=$P$2),INDEX(MINVERSE($M$6:INDEX($M$6:$EF$125,$P$2,$P$2)),ROWS($M$131:DO152),COLUMNS($M$131:DO152)),0)</f>
        <v>0</v>
      </c>
      <c r="DP152">
        <f t="array" ref="DP152">IF(AND(ROWS($M$131:DP152)&lt;=$P$2,COLUMNS($M$131:DP152)&lt;=$P$2),INDEX(MINVERSE($M$6:INDEX($M$6:$EF$125,$P$2,$P$2)),ROWS($M$131:DP152),COLUMNS($M$131:DP152)),0)</f>
        <v>0</v>
      </c>
      <c r="DQ152">
        <f t="array" ref="DQ152">IF(AND(ROWS($M$131:DQ152)&lt;=$P$2,COLUMNS($M$131:DQ152)&lt;=$P$2),INDEX(MINVERSE($M$6:INDEX($M$6:$EF$125,$P$2,$P$2)),ROWS($M$131:DQ152),COLUMNS($M$131:DQ152)),0)</f>
        <v>0</v>
      </c>
      <c r="DR152">
        <f t="array" ref="DR152">IF(AND(ROWS($M$131:DR152)&lt;=$P$2,COLUMNS($M$131:DR152)&lt;=$P$2),INDEX(MINVERSE($M$6:INDEX($M$6:$EF$125,$P$2,$P$2)),ROWS($M$131:DR152),COLUMNS($M$131:DR152)),0)</f>
        <v>0</v>
      </c>
      <c r="DS152">
        <f t="array" ref="DS152">IF(AND(ROWS($M$131:DS152)&lt;=$P$2,COLUMNS($M$131:DS152)&lt;=$P$2),INDEX(MINVERSE($M$6:INDEX($M$6:$EF$125,$P$2,$P$2)),ROWS($M$131:DS152),COLUMNS($M$131:DS152)),0)</f>
        <v>0</v>
      </c>
      <c r="DT152">
        <f t="array" ref="DT152">IF(AND(ROWS($M$131:DT152)&lt;=$P$2,COLUMNS($M$131:DT152)&lt;=$P$2),INDEX(MINVERSE($M$6:INDEX($M$6:$EF$125,$P$2,$P$2)),ROWS($M$131:DT152),COLUMNS($M$131:DT152)),0)</f>
        <v>0</v>
      </c>
      <c r="DU152">
        <f t="array" ref="DU152">IF(AND(ROWS($M$131:DU152)&lt;=$P$2,COLUMNS($M$131:DU152)&lt;=$P$2),INDEX(MINVERSE($M$6:INDEX($M$6:$EF$125,$P$2,$P$2)),ROWS($M$131:DU152),COLUMNS($M$131:DU152)),0)</f>
        <v>0</v>
      </c>
      <c r="DV152">
        <f t="array" ref="DV152">IF(AND(ROWS($M$131:DV152)&lt;=$P$2,COLUMNS($M$131:DV152)&lt;=$P$2),INDEX(MINVERSE($M$6:INDEX($M$6:$EF$125,$P$2,$P$2)),ROWS($M$131:DV152),COLUMNS($M$131:DV152)),0)</f>
        <v>0</v>
      </c>
      <c r="DW152">
        <f t="array" ref="DW152">IF(AND(ROWS($M$131:DW152)&lt;=$P$2,COLUMNS($M$131:DW152)&lt;=$P$2),INDEX(MINVERSE($M$6:INDEX($M$6:$EF$125,$P$2,$P$2)),ROWS($M$131:DW152),COLUMNS($M$131:DW152)),0)</f>
        <v>0</v>
      </c>
      <c r="DX152">
        <f t="array" ref="DX152">IF(AND(ROWS($M$131:DX152)&lt;=$P$2,COLUMNS($M$131:DX152)&lt;=$P$2),INDEX(MINVERSE($M$6:INDEX($M$6:$EF$125,$P$2,$P$2)),ROWS($M$131:DX152),COLUMNS($M$131:DX152)),0)</f>
        <v>0</v>
      </c>
      <c r="DY152">
        <f t="array" ref="DY152">IF(AND(ROWS($M$131:DY152)&lt;=$P$2,COLUMNS($M$131:DY152)&lt;=$P$2),INDEX(MINVERSE($M$6:INDEX($M$6:$EF$125,$P$2,$P$2)),ROWS($M$131:DY152),COLUMNS($M$131:DY152)),0)</f>
        <v>0</v>
      </c>
      <c r="DZ152">
        <f t="array" ref="DZ152">IF(AND(ROWS($M$131:DZ152)&lt;=$P$2,COLUMNS($M$131:DZ152)&lt;=$P$2),INDEX(MINVERSE($M$6:INDEX($M$6:$EF$125,$P$2,$P$2)),ROWS($M$131:DZ152),COLUMNS($M$131:DZ152)),0)</f>
        <v>0</v>
      </c>
      <c r="EA152">
        <f t="array" ref="EA152">IF(AND(ROWS($M$131:EA152)&lt;=$P$2,COLUMNS($M$131:EA152)&lt;=$P$2),INDEX(MINVERSE($M$6:INDEX($M$6:$EF$125,$P$2,$P$2)),ROWS($M$131:EA152),COLUMNS($M$131:EA152)),0)</f>
        <v>0</v>
      </c>
      <c r="EB152">
        <f t="array" ref="EB152">IF(AND(ROWS($M$131:EB152)&lt;=$P$2,COLUMNS($M$131:EB152)&lt;=$P$2),INDEX(MINVERSE($M$6:INDEX($M$6:$EF$125,$P$2,$P$2)),ROWS($M$131:EB152),COLUMNS($M$131:EB152)),0)</f>
        <v>0</v>
      </c>
    </row>
    <row r="153" spans="12:132" ht="15">
      <c r="L153" s="10">
        <v>23</v>
      </c>
      <c r="M153">
        <f t="array" ref="M153">IF(AND(ROWS($M$131:M153)&lt;=$P$2,COLUMNS($M$131:M153)&lt;=$P$2),INDEX(MINVERSE($M$6:INDEX($M$6:$EF$125,$P$2,$P$2)),ROWS($M$131:M153),COLUMNS($M$131:M153)),0)</f>
        <v>1.1728568107136671E-10</v>
      </c>
      <c r="N153">
        <f t="array" ref="N153">IF(AND(ROWS($M$131:N153)&lt;=$P$2,COLUMNS($M$131:N153)&lt;=$P$2),INDEX(MINVERSE($M$6:INDEX($M$6:$EF$125,$P$2,$P$2)),ROWS($M$131:N153),COLUMNS($M$131:N153)),0)</f>
        <v>-1.5185356739028457E-9</v>
      </c>
      <c r="O153">
        <f t="array" ref="O153">IF(AND(ROWS($M$131:O153)&lt;=$P$2,COLUMNS($M$131:O153)&lt;=$P$2),INDEX(MINVERSE($M$6:INDEX($M$6:$EF$125,$P$2,$P$2)),ROWS($M$131:O153),COLUMNS($M$131:O153)),0)</f>
        <v>-2.0133510926923422E-9</v>
      </c>
      <c r="P153">
        <f t="array" ref="P153">IF(AND(ROWS($M$131:P153)&lt;=$P$2,COLUMNS($M$131:P153)&lt;=$P$2),INDEX(MINVERSE($M$6:INDEX($M$6:$EF$125,$P$2,$P$2)),ROWS($M$131:P153),COLUMNS($M$131:P153)),0)</f>
        <v>-1.3638354986766086E-9</v>
      </c>
      <c r="Q153">
        <f t="array" ref="Q153">IF(AND(ROWS($M$131:Q153)&lt;=$P$2,COLUMNS($M$131:Q153)&lt;=$P$2),INDEX(MINVERSE($M$6:INDEX($M$6:$EF$125,$P$2,$P$2)),ROWS($M$131:Q153),COLUMNS($M$131:Q153)),0)</f>
        <v>3.969548120871679E-10</v>
      </c>
      <c r="R153">
        <f t="array" ref="R153">IF(AND(ROWS($M$131:R153)&lt;=$P$2,COLUMNS($M$131:R153)&lt;=$P$2),INDEX(MINVERSE($M$6:INDEX($M$6:$EF$125,$P$2,$P$2)),ROWS($M$131:R153),COLUMNS($M$131:R153)),0)</f>
        <v>3.1023263657347599E-9</v>
      </c>
      <c r="S153">
        <f t="array" ref="S153">IF(AND(ROWS($M$131:S153)&lt;=$P$2,COLUMNS($M$131:S153)&lt;=$P$2),INDEX(MINVERSE($M$6:INDEX($M$6:$EF$125,$P$2,$P$2)),ROWS($M$131:S153),COLUMNS($M$131:S153)),0)</f>
        <v>6.3160780491175647E-9</v>
      </c>
      <c r="T153">
        <f t="array" ref="T153">IF(AND(ROWS($M$131:T153)&lt;=$P$2,COLUMNS($M$131:T153)&lt;=$P$2),INDEX(MINVERSE($M$6:INDEX($M$6:$EF$125,$P$2,$P$2)),ROWS($M$131:T153),COLUMNS($M$131:T153)),0)</f>
        <v>9.2077134877446295E-9</v>
      </c>
      <c r="U153">
        <f t="array" ref="U153">IF(AND(ROWS($M$131:U153)&lt;=$P$2,COLUMNS($M$131:U153)&lt;=$P$2),INDEX(MINVERSE($M$6:INDEX($M$6:$EF$125,$P$2,$P$2)),ROWS($M$131:U153),COLUMNS($M$131:U153)),0)</f>
        <v>1.0512152054673901E-8</v>
      </c>
      <c r="V153">
        <f t="array" ref="V153">IF(AND(ROWS($M$131:V153)&lt;=$P$2,COLUMNS($M$131:V153)&lt;=$P$2),INDEX(MINVERSE($M$6:INDEX($M$6:$EF$125,$P$2,$P$2)),ROWS($M$131:V153),COLUMNS($M$131:V153)),0)</f>
        <v>8.6602871568274503E-9</v>
      </c>
      <c r="W153">
        <f t="array" ref="W153">IF(AND(ROWS($M$131:W153)&lt;=$P$2,COLUMNS($M$131:W153)&lt;=$P$2),INDEX(MINVERSE($M$6:INDEX($M$6:$EF$125,$P$2,$P$2)),ROWS($M$131:W153),COLUMNS($M$131:W153)),0)</f>
        <v>2.1575274436144396E-9</v>
      </c>
      <c r="X153">
        <f t="array" ref="X153">IF(AND(ROWS($M$131:X153)&lt;=$P$2,COLUMNS($M$131:X153)&lt;=$P$2),INDEX(MINVERSE($M$6:INDEX($M$6:$EF$125,$P$2,$P$2)),ROWS($M$131:X153),COLUMNS($M$131:X153)),0)</f>
        <v>-9.7535395702487582E-9</v>
      </c>
      <c r="Y153">
        <f t="array" ref="Y153">IF(AND(ROWS($M$131:Y153)&lt;=$P$2,COLUMNS($M$131:Y153)&lt;=$P$2),INDEX(MINVERSE($M$6:INDEX($M$6:$EF$125,$P$2,$P$2)),ROWS($M$131:Y153),COLUMNS($M$131:Y153)),0)</f>
        <v>-2.6192635217979209E-8</v>
      </c>
      <c r="Z153">
        <f t="array" ref="Z153">IF(AND(ROWS($M$131:Z153)&lt;=$P$2,COLUMNS($M$131:Z153)&lt;=$P$2),INDEX(MINVERSE($M$6:INDEX($M$6:$EF$125,$P$2,$P$2)),ROWS($M$131:Z153),COLUMNS($M$131:Z153)),0)</f>
        <v>-4.3680566921251787E-8</v>
      </c>
      <c r="AA153">
        <f t="array" ref="AA153">IF(AND(ROWS($M$131:AA153)&lt;=$P$2,COLUMNS($M$131:AA153)&lt;=$P$2),INDEX(MINVERSE($M$6:INDEX($M$6:$EF$125,$P$2,$P$2)),ROWS($M$131:AA153),COLUMNS($M$131:AA153)),0)</f>
        <v>-5.5460304311298689E-8</v>
      </c>
      <c r="AB153">
        <f t="array" ref="AB153">IF(AND(ROWS($M$131:AB153)&lt;=$P$2,COLUMNS($M$131:AB153)&lt;=$P$2),INDEX(MINVERSE($M$6:INDEX($M$6:$EF$125,$P$2,$P$2)),ROWS($M$131:AB153),COLUMNS($M$131:AB153)),0)</f>
        <v>-5.1605068367785835E-8</v>
      </c>
      <c r="AC153">
        <f t="array" ref="AC153">IF(AND(ROWS($M$131:AC153)&lt;=$P$2,COLUMNS($M$131:AC153)&lt;=$P$2),INDEX(MINVERSE($M$6:INDEX($M$6:$EF$125,$P$2,$P$2)),ROWS($M$131:AC153),COLUMNS($M$131:AC153)),0)</f>
        <v>-2.0484888023523096E-8</v>
      </c>
      <c r="AD153">
        <f t="array" ref="AD153">IF(AND(ROWS($M$131:AD153)&lt;=$P$2,COLUMNS($M$131:AD153)&lt;=$P$2),INDEX(MINVERSE($M$6:INDEX($M$6:$EF$125,$P$2,$P$2)),ROWS($M$131:AD153),COLUMNS($M$131:AD153)),0)</f>
        <v>4.8006647198368596E-8</v>
      </c>
      <c r="AE153">
        <f t="array" ref="AE153">IF(AND(ROWS($M$131:AE153)&lt;=$P$2,COLUMNS($M$131:AE153)&lt;=$P$2),INDEX(MINVERSE($M$6:INDEX($M$6:$EF$125,$P$2,$P$2)),ROWS($M$131:AE153),COLUMNS($M$131:AE153)),0)</f>
        <v>1.5766200556859955E-7</v>
      </c>
      <c r="AF153">
        <f t="array" ref="AF153">IF(AND(ROWS($M$131:AF153)&lt;=$P$2,COLUMNS($M$131:AF153)&lt;=$P$2),INDEX(MINVERSE($M$6:INDEX($M$6:$EF$125,$P$2,$P$2)),ROWS($M$131:AF153),COLUMNS($M$131:AF153)),0)</f>
        <v>3.0055509358192416E-7</v>
      </c>
      <c r="AG153">
        <f t="array" ref="AG153">IF(AND(ROWS($M$131:AG153)&lt;=$P$2,COLUMNS($M$131:AG153)&lt;=$P$2),INDEX(MINVERSE($M$6:INDEX($M$6:$EF$125,$P$2,$P$2)),ROWS($M$131:AG153),COLUMNS($M$131:AG153)),0)</f>
        <v>4.5303039686117859E-7</v>
      </c>
      <c r="AH153">
        <f t="array" ref="AH153">IF(AND(ROWS($M$131:AH153)&lt;=$P$2,COLUMNS($M$131:AH153)&lt;=$P$2),INDEX(MINVERSE($M$6:INDEX($M$6:$EF$125,$P$2,$P$2)),ROWS($M$131:AH153),COLUMNS($M$131:AH153)),0)</f>
        <v>5.7626060612491187E-7</v>
      </c>
      <c r="AI153">
        <f t="array" ref="AI153">IF(AND(ROWS($M$131:AI153)&lt;=$P$2,COLUMNS($M$131:AI153)&lt;=$P$2),INDEX(MINVERSE($M$6:INDEX($M$6:$EF$125,$P$2,$P$2)),ROWS($M$131:AI153),COLUMNS($M$131:AI153)),0)</f>
        <v>6.2551435321032205E-7</v>
      </c>
      <c r="AJ153">
        <f t="array" ref="AJ153">IF(AND(ROWS($M$131:AJ153)&lt;=$P$2,COLUMNS($M$131:AJ153)&lt;=$P$2),INDEX(MINVERSE($M$6:INDEX($M$6:$EF$125,$P$2,$P$2)),ROWS($M$131:AJ153),COLUMNS($M$131:AJ153)),0)</f>
        <v>5.7279240023777423E-7</v>
      </c>
      <c r="AK153">
        <f t="array" ref="AK153">IF(AND(ROWS($M$131:AK153)&lt;=$P$2,COLUMNS($M$131:AK153)&lt;=$P$2),INDEX(MINVERSE($M$6:INDEX($M$6:$EF$125,$P$2,$P$2)),ROWS($M$131:AK153),COLUMNS($M$131:AK153)),0)</f>
        <v>4.4694473229530042E-7</v>
      </c>
      <c r="AL153">
        <f t="array" ref="AL153">IF(AND(ROWS($M$131:AL153)&lt;=$P$2,COLUMNS($M$131:AL153)&lt;=$P$2),INDEX(MINVERSE($M$6:INDEX($M$6:$EF$125,$P$2,$P$2)),ROWS($M$131:AL153),COLUMNS($M$131:AL153)),0)</f>
        <v>2.9311599734926689E-7</v>
      </c>
      <c r="AM153">
        <f t="array" ref="AM153">IF(AND(ROWS($M$131:AM153)&lt;=$P$2,COLUMNS($M$131:AM153)&lt;=$P$2),INDEX(MINVERSE($M$6:INDEX($M$6:$EF$125,$P$2,$P$2)),ROWS($M$131:AM153),COLUMNS($M$131:AM153)),0)</f>
        <v>1.4998565452667799E-7</v>
      </c>
      <c r="AN153">
        <f t="array" ref="AN153">IF(AND(ROWS($M$131:AN153)&lt;=$P$2,COLUMNS($M$131:AN153)&lt;=$P$2),INDEX(MINVERSE($M$6:INDEX($M$6:$EF$125,$P$2,$P$2)),ROWS($M$131:AN153),COLUMNS($M$131:AN153)),0)</f>
        <v>4.0733807640767846E-8</v>
      </c>
      <c r="AO153">
        <f t="array" ref="AO153">IF(AND(ROWS($M$131:AO153)&lt;=$P$2,COLUMNS($M$131:AO153)&lt;=$P$2),INDEX(MINVERSE($M$6:INDEX($M$6:$EF$125,$P$2,$P$2)),ROWS($M$131:AO153),COLUMNS($M$131:AO153)),0)</f>
        <v>-2.7152845728455268E-8</v>
      </c>
      <c r="AP153">
        <f t="array" ref="AP153">IF(AND(ROWS($M$131:AP153)&lt;=$P$2,COLUMNS($M$131:AP153)&lt;=$P$2),INDEX(MINVERSE($M$6:INDEX($M$6:$EF$125,$P$2,$P$2)),ROWS($M$131:AP153),COLUMNS($M$131:AP153)),0)</f>
        <v>-5.764394192117498E-8</v>
      </c>
      <c r="AQ153">
        <f t="array" ref="AQ153">IF(AND(ROWS($M$131:AQ153)&lt;=$P$2,COLUMNS($M$131:AQ153)&lt;=$P$2),INDEX(MINVERSE($M$6:INDEX($M$6:$EF$125,$P$2,$P$2)),ROWS($M$131:AQ153),COLUMNS($M$131:AQ153)),0)</f>
        <v>-6.0751021984371328E-8</v>
      </c>
      <c r="AR153">
        <f t="array" ref="AR153">IF(AND(ROWS($M$131:AR153)&lt;=$P$2,COLUMNS($M$131:AR153)&lt;=$P$2),INDEX(MINVERSE($M$6:INDEX($M$6:$EF$125,$P$2,$P$2)),ROWS($M$131:AR153),COLUMNS($M$131:AR153)),0)</f>
        <v>-4.7885568037178173E-8</v>
      </c>
      <c r="AS153">
        <f t="array" ref="AS153">IF(AND(ROWS($M$131:AS153)&lt;=$P$2,COLUMNS($M$131:AS153)&lt;=$P$2),INDEX(MINVERSE($M$6:INDEX($M$6:$EF$125,$P$2,$P$2)),ROWS($M$131:AS153),COLUMNS($M$131:AS153)),0)</f>
        <v>-2.8834671834156942E-8</v>
      </c>
      <c r="AT153">
        <f t="array" ref="AT153">IF(AND(ROWS($M$131:AT153)&lt;=$P$2,COLUMNS($M$131:AT153)&lt;=$P$2),INDEX(MINVERSE($M$6:INDEX($M$6:$EF$125,$P$2,$P$2)),ROWS($M$131:AT153),COLUMNS($M$131:AT153)),0)</f>
        <v>-1.0403341033596187E-8</v>
      </c>
      <c r="AU153">
        <f t="array" ref="AU153">IF(AND(ROWS($M$131:AU153)&lt;=$P$2,COLUMNS($M$131:AU153)&lt;=$P$2),INDEX(MINVERSE($M$6:INDEX($M$6:$EF$125,$P$2,$P$2)),ROWS($M$131:AU153),COLUMNS($M$131:AU153)),0)</f>
        <v>3.6551022036322665E-9</v>
      </c>
      <c r="AV153">
        <f t="array" ref="AV153">IF(AND(ROWS($M$131:AV153)&lt;=$P$2,COLUMNS($M$131:AV153)&lt;=$P$2),INDEX(MINVERSE($M$6:INDEX($M$6:$EF$125,$P$2,$P$2)),ROWS($M$131:AV153),COLUMNS($M$131:AV153)),0)</f>
        <v>1.1943182779948461E-8</v>
      </c>
      <c r="AW153">
        <f t="array" ref="AW153">IF(AND(ROWS($M$131:AW153)&lt;=$P$2,COLUMNS($M$131:AW153)&lt;=$P$2),INDEX(MINVERSE($M$6:INDEX($M$6:$EF$125,$P$2,$P$2)),ROWS($M$131:AW153),COLUMNS($M$131:AW153)),0)</f>
        <v>1.4451706168656533E-8</v>
      </c>
      <c r="AX153">
        <f t="array" ref="AX153">IF(AND(ROWS($M$131:AX153)&lt;=$P$2,COLUMNS($M$131:AX153)&lt;=$P$2),INDEX(MINVERSE($M$6:INDEX($M$6:$EF$125,$P$2,$P$2)),ROWS($M$131:AX153),COLUMNS($M$131:AX153)),0)</f>
        <v>1.1686238008265823E-8</v>
      </c>
      <c r="AY153">
        <f t="array" ref="AY153">IF(AND(ROWS($M$131:AY153)&lt;=$P$2,COLUMNS($M$131:AY153)&lt;=$P$2),INDEX(MINVERSE($M$6:INDEX($M$6:$EF$125,$P$2,$P$2)),ROWS($M$131:AY153),COLUMNS($M$131:AY153)),0)</f>
        <v>4.0962956553282788E-9</v>
      </c>
      <c r="AZ153">
        <f t="array" ref="AZ153">IF(AND(ROWS($M$131:AZ153)&lt;=$P$2,COLUMNS($M$131:AZ153)&lt;=$P$2),INDEX(MINVERSE($M$6:INDEX($M$6:$EF$125,$P$2,$P$2)),ROWS($M$131:AZ153),COLUMNS($M$131:AZ153)),0)</f>
        <v>-8.1347604608553165E-9</v>
      </c>
      <c r="BA153">
        <f t="array" ref="BA153">IF(AND(ROWS($M$131:BA153)&lt;=$P$2,COLUMNS($M$131:BA153)&lt;=$P$2),INDEX(MINVERSE($M$6:INDEX($M$6:$EF$125,$P$2,$P$2)),ROWS($M$131:BA153),COLUMNS($M$131:BA153)),0)</f>
        <v>0</v>
      </c>
      <c r="BB153">
        <f t="array" ref="BB153">IF(AND(ROWS($M$131:BB153)&lt;=$P$2,COLUMNS($M$131:BB153)&lt;=$P$2),INDEX(MINVERSE($M$6:INDEX($M$6:$EF$125,$P$2,$P$2)),ROWS($M$131:BB153),COLUMNS($M$131:BB153)),0)</f>
        <v>0</v>
      </c>
      <c r="BC153">
        <f t="array" ref="BC153">IF(AND(ROWS($M$131:BC153)&lt;=$P$2,COLUMNS($M$131:BC153)&lt;=$P$2),INDEX(MINVERSE($M$6:INDEX($M$6:$EF$125,$P$2,$P$2)),ROWS($M$131:BC153),COLUMNS($M$131:BC153)),0)</f>
        <v>0</v>
      </c>
      <c r="BD153">
        <f t="array" ref="BD153">IF(AND(ROWS($M$131:BD153)&lt;=$P$2,COLUMNS($M$131:BD153)&lt;=$P$2),INDEX(MINVERSE($M$6:INDEX($M$6:$EF$125,$P$2,$P$2)),ROWS($M$131:BD153),COLUMNS($M$131:BD153)),0)</f>
        <v>0</v>
      </c>
      <c r="BE153">
        <f t="array" ref="BE153">IF(AND(ROWS($M$131:BE153)&lt;=$P$2,COLUMNS($M$131:BE153)&lt;=$P$2),INDEX(MINVERSE($M$6:INDEX($M$6:$EF$125,$P$2,$P$2)),ROWS($M$131:BE153),COLUMNS($M$131:BE153)),0)</f>
        <v>0</v>
      </c>
      <c r="BF153">
        <f t="array" ref="BF153">IF(AND(ROWS($M$131:BF153)&lt;=$P$2,COLUMNS($M$131:BF153)&lt;=$P$2),INDEX(MINVERSE($M$6:INDEX($M$6:$EF$125,$P$2,$P$2)),ROWS($M$131:BF153),COLUMNS($M$131:BF153)),0)</f>
        <v>0</v>
      </c>
      <c r="BG153">
        <f t="array" ref="BG153">IF(AND(ROWS($M$131:BG153)&lt;=$P$2,COLUMNS($M$131:BG153)&lt;=$P$2),INDEX(MINVERSE($M$6:INDEX($M$6:$EF$125,$P$2,$P$2)),ROWS($M$131:BG153),COLUMNS($M$131:BG153)),0)</f>
        <v>0</v>
      </c>
      <c r="BH153">
        <f t="array" ref="BH153">IF(AND(ROWS($M$131:BH153)&lt;=$P$2,COLUMNS($M$131:BH153)&lt;=$P$2),INDEX(MINVERSE($M$6:INDEX($M$6:$EF$125,$P$2,$P$2)),ROWS($M$131:BH153),COLUMNS($M$131:BH153)),0)</f>
        <v>0</v>
      </c>
      <c r="BI153">
        <f t="array" ref="BI153">IF(AND(ROWS($M$131:BI153)&lt;=$P$2,COLUMNS($M$131:BI153)&lt;=$P$2),INDEX(MINVERSE($M$6:INDEX($M$6:$EF$125,$P$2,$P$2)),ROWS($M$131:BI153),COLUMNS($M$131:BI153)),0)</f>
        <v>0</v>
      </c>
      <c r="BJ153">
        <f t="array" ref="BJ153">IF(AND(ROWS($M$131:BJ153)&lt;=$P$2,COLUMNS($M$131:BJ153)&lt;=$P$2),INDEX(MINVERSE($M$6:INDEX($M$6:$EF$125,$P$2,$P$2)),ROWS($M$131:BJ153),COLUMNS($M$131:BJ153)),0)</f>
        <v>0</v>
      </c>
      <c r="BK153">
        <f t="array" ref="BK153">IF(AND(ROWS($M$131:BK153)&lt;=$P$2,COLUMNS($M$131:BK153)&lt;=$P$2),INDEX(MINVERSE($M$6:INDEX($M$6:$EF$125,$P$2,$P$2)),ROWS($M$131:BK153),COLUMNS($M$131:BK153)),0)</f>
        <v>0</v>
      </c>
      <c r="BL153">
        <f t="array" ref="BL153">IF(AND(ROWS($M$131:BL153)&lt;=$P$2,COLUMNS($M$131:BL153)&lt;=$P$2),INDEX(MINVERSE($M$6:INDEX($M$6:$EF$125,$P$2,$P$2)),ROWS($M$131:BL153),COLUMNS($M$131:BL153)),0)</f>
        <v>0</v>
      </c>
      <c r="BM153">
        <f t="array" ref="BM153">IF(AND(ROWS($M$131:BM153)&lt;=$P$2,COLUMNS($M$131:BM153)&lt;=$P$2),INDEX(MINVERSE($M$6:INDEX($M$6:$EF$125,$P$2,$P$2)),ROWS($M$131:BM153),COLUMNS($M$131:BM153)),0)</f>
        <v>0</v>
      </c>
      <c r="BN153">
        <f t="array" ref="BN153">IF(AND(ROWS($M$131:BN153)&lt;=$P$2,COLUMNS($M$131:BN153)&lt;=$P$2),INDEX(MINVERSE($M$6:INDEX($M$6:$EF$125,$P$2,$P$2)),ROWS($M$131:BN153),COLUMNS($M$131:BN153)),0)</f>
        <v>0</v>
      </c>
      <c r="BO153">
        <f t="array" ref="BO153">IF(AND(ROWS($M$131:BO153)&lt;=$P$2,COLUMNS($M$131:BO153)&lt;=$P$2),INDEX(MINVERSE($M$6:INDEX($M$6:$EF$125,$P$2,$P$2)),ROWS($M$131:BO153),COLUMNS($M$131:BO153)),0)</f>
        <v>0</v>
      </c>
      <c r="BP153">
        <f t="array" ref="BP153">IF(AND(ROWS($M$131:BP153)&lt;=$P$2,COLUMNS($M$131:BP153)&lt;=$P$2),INDEX(MINVERSE($M$6:INDEX($M$6:$EF$125,$P$2,$P$2)),ROWS($M$131:BP153),COLUMNS($M$131:BP153)),0)</f>
        <v>0</v>
      </c>
      <c r="BQ153">
        <f t="array" ref="BQ153">IF(AND(ROWS($M$131:BQ153)&lt;=$P$2,COLUMNS($M$131:BQ153)&lt;=$P$2),INDEX(MINVERSE($M$6:INDEX($M$6:$EF$125,$P$2,$P$2)),ROWS($M$131:BQ153),COLUMNS($M$131:BQ153)),0)</f>
        <v>0</v>
      </c>
      <c r="BR153">
        <f t="array" ref="BR153">IF(AND(ROWS($M$131:BR153)&lt;=$P$2,COLUMNS($M$131:BR153)&lt;=$P$2),INDEX(MINVERSE($M$6:INDEX($M$6:$EF$125,$P$2,$P$2)),ROWS($M$131:BR153),COLUMNS($M$131:BR153)),0)</f>
        <v>0</v>
      </c>
      <c r="BS153">
        <f t="array" ref="BS153">IF(AND(ROWS($M$131:BS153)&lt;=$P$2,COLUMNS($M$131:BS153)&lt;=$P$2),INDEX(MINVERSE($M$6:INDEX($M$6:$EF$125,$P$2,$P$2)),ROWS($M$131:BS153),COLUMNS($M$131:BS153)),0)</f>
        <v>0</v>
      </c>
      <c r="BT153">
        <f t="array" ref="BT153">IF(AND(ROWS($M$131:BT153)&lt;=$P$2,COLUMNS($M$131:BT153)&lt;=$P$2),INDEX(MINVERSE($M$6:INDEX($M$6:$EF$125,$P$2,$P$2)),ROWS($M$131:BT153),COLUMNS($M$131:BT153)),0)</f>
        <v>0</v>
      </c>
      <c r="BU153">
        <f t="array" ref="BU153">IF(AND(ROWS($M$131:BU153)&lt;=$P$2,COLUMNS($M$131:BU153)&lt;=$P$2),INDEX(MINVERSE($M$6:INDEX($M$6:$EF$125,$P$2,$P$2)),ROWS($M$131:BU153),COLUMNS($M$131:BU153)),0)</f>
        <v>0</v>
      </c>
      <c r="BV153">
        <f t="array" ref="BV153">IF(AND(ROWS($M$131:BV153)&lt;=$P$2,COLUMNS($M$131:BV153)&lt;=$P$2),INDEX(MINVERSE($M$6:INDEX($M$6:$EF$125,$P$2,$P$2)),ROWS($M$131:BV153),COLUMNS($M$131:BV153)),0)</f>
        <v>0</v>
      </c>
      <c r="BW153">
        <f t="array" ref="BW153">IF(AND(ROWS($M$131:BW153)&lt;=$P$2,COLUMNS($M$131:BW153)&lt;=$P$2),INDEX(MINVERSE($M$6:INDEX($M$6:$EF$125,$P$2,$P$2)),ROWS($M$131:BW153),COLUMNS($M$131:BW153)),0)</f>
        <v>0</v>
      </c>
      <c r="BX153">
        <f t="array" ref="BX153">IF(AND(ROWS($M$131:BX153)&lt;=$P$2,COLUMNS($M$131:BX153)&lt;=$P$2),INDEX(MINVERSE($M$6:INDEX($M$6:$EF$125,$P$2,$P$2)),ROWS($M$131:BX153),COLUMNS($M$131:BX153)),0)</f>
        <v>0</v>
      </c>
      <c r="BY153">
        <f t="array" ref="BY153">IF(AND(ROWS($M$131:BY153)&lt;=$P$2,COLUMNS($M$131:BY153)&lt;=$P$2),INDEX(MINVERSE($M$6:INDEX($M$6:$EF$125,$P$2,$P$2)),ROWS($M$131:BY153),COLUMNS($M$131:BY153)),0)</f>
        <v>0</v>
      </c>
      <c r="BZ153">
        <f t="array" ref="BZ153">IF(AND(ROWS($M$131:BZ153)&lt;=$P$2,COLUMNS($M$131:BZ153)&lt;=$P$2),INDEX(MINVERSE($M$6:INDEX($M$6:$EF$125,$P$2,$P$2)),ROWS($M$131:BZ153),COLUMNS($M$131:BZ153)),0)</f>
        <v>0</v>
      </c>
      <c r="CA153">
        <f t="array" ref="CA153">IF(AND(ROWS($M$131:CA153)&lt;=$P$2,COLUMNS($M$131:CA153)&lt;=$P$2),INDEX(MINVERSE($M$6:INDEX($M$6:$EF$125,$P$2,$P$2)),ROWS($M$131:CA153),COLUMNS($M$131:CA153)),0)</f>
        <v>0</v>
      </c>
      <c r="CB153">
        <f t="array" ref="CB153">IF(AND(ROWS($M$131:CB153)&lt;=$P$2,COLUMNS($M$131:CB153)&lt;=$P$2),INDEX(MINVERSE($M$6:INDEX($M$6:$EF$125,$P$2,$P$2)),ROWS($M$131:CB153),COLUMNS($M$131:CB153)),0)</f>
        <v>0</v>
      </c>
      <c r="CC153">
        <f t="array" ref="CC153">IF(AND(ROWS($M$131:CC153)&lt;=$P$2,COLUMNS($M$131:CC153)&lt;=$P$2),INDEX(MINVERSE($M$6:INDEX($M$6:$EF$125,$P$2,$P$2)),ROWS($M$131:CC153),COLUMNS($M$131:CC153)),0)</f>
        <v>0</v>
      </c>
      <c r="CD153">
        <f t="array" ref="CD153">IF(AND(ROWS($M$131:CD153)&lt;=$P$2,COLUMNS($M$131:CD153)&lt;=$P$2),INDEX(MINVERSE($M$6:INDEX($M$6:$EF$125,$P$2,$P$2)),ROWS($M$131:CD153),COLUMNS($M$131:CD153)),0)</f>
        <v>0</v>
      </c>
      <c r="CE153">
        <f t="array" ref="CE153">IF(AND(ROWS($M$131:CE153)&lt;=$P$2,COLUMNS($M$131:CE153)&lt;=$P$2),INDEX(MINVERSE($M$6:INDEX($M$6:$EF$125,$P$2,$P$2)),ROWS($M$131:CE153),COLUMNS($M$131:CE153)),0)</f>
        <v>0</v>
      </c>
      <c r="CF153">
        <f t="array" ref="CF153">IF(AND(ROWS($M$131:CF153)&lt;=$P$2,COLUMNS($M$131:CF153)&lt;=$P$2),INDEX(MINVERSE($M$6:INDEX($M$6:$EF$125,$P$2,$P$2)),ROWS($M$131:CF153),COLUMNS($M$131:CF153)),0)</f>
        <v>0</v>
      </c>
      <c r="CG153">
        <f t="array" ref="CG153">IF(AND(ROWS($M$131:CG153)&lt;=$P$2,COLUMNS($M$131:CG153)&lt;=$P$2),INDEX(MINVERSE($M$6:INDEX($M$6:$EF$125,$P$2,$P$2)),ROWS($M$131:CG153),COLUMNS($M$131:CG153)),0)</f>
        <v>0</v>
      </c>
      <c r="CH153">
        <f t="array" ref="CH153">IF(AND(ROWS($M$131:CH153)&lt;=$P$2,COLUMNS($M$131:CH153)&lt;=$P$2),INDEX(MINVERSE($M$6:INDEX($M$6:$EF$125,$P$2,$P$2)),ROWS($M$131:CH153),COLUMNS($M$131:CH153)),0)</f>
        <v>0</v>
      </c>
      <c r="CI153">
        <f t="array" ref="CI153">IF(AND(ROWS($M$131:CI153)&lt;=$P$2,COLUMNS($M$131:CI153)&lt;=$P$2),INDEX(MINVERSE($M$6:INDEX($M$6:$EF$125,$P$2,$P$2)),ROWS($M$131:CI153),COLUMNS($M$131:CI153)),0)</f>
        <v>0</v>
      </c>
      <c r="CJ153">
        <f t="array" ref="CJ153">IF(AND(ROWS($M$131:CJ153)&lt;=$P$2,COLUMNS($M$131:CJ153)&lt;=$P$2),INDEX(MINVERSE($M$6:INDEX($M$6:$EF$125,$P$2,$P$2)),ROWS($M$131:CJ153),COLUMNS($M$131:CJ153)),0)</f>
        <v>0</v>
      </c>
      <c r="CK153">
        <f t="array" ref="CK153">IF(AND(ROWS($M$131:CK153)&lt;=$P$2,COLUMNS($M$131:CK153)&lt;=$P$2),INDEX(MINVERSE($M$6:INDEX($M$6:$EF$125,$P$2,$P$2)),ROWS($M$131:CK153),COLUMNS($M$131:CK153)),0)</f>
        <v>0</v>
      </c>
      <c r="CL153">
        <f t="array" ref="CL153">IF(AND(ROWS($M$131:CL153)&lt;=$P$2,COLUMNS($M$131:CL153)&lt;=$P$2),INDEX(MINVERSE($M$6:INDEX($M$6:$EF$125,$P$2,$P$2)),ROWS($M$131:CL153),COLUMNS($M$131:CL153)),0)</f>
        <v>0</v>
      </c>
      <c r="CM153">
        <f t="array" ref="CM153">IF(AND(ROWS($M$131:CM153)&lt;=$P$2,COLUMNS($M$131:CM153)&lt;=$P$2),INDEX(MINVERSE($M$6:INDEX($M$6:$EF$125,$P$2,$P$2)),ROWS($M$131:CM153),COLUMNS($M$131:CM153)),0)</f>
        <v>0</v>
      </c>
      <c r="CN153">
        <f t="array" ref="CN153">IF(AND(ROWS($M$131:CN153)&lt;=$P$2,COLUMNS($M$131:CN153)&lt;=$P$2),INDEX(MINVERSE($M$6:INDEX($M$6:$EF$125,$P$2,$P$2)),ROWS($M$131:CN153),COLUMNS($M$131:CN153)),0)</f>
        <v>0</v>
      </c>
      <c r="CO153">
        <f t="array" ref="CO153">IF(AND(ROWS($M$131:CO153)&lt;=$P$2,COLUMNS($M$131:CO153)&lt;=$P$2),INDEX(MINVERSE($M$6:INDEX($M$6:$EF$125,$P$2,$P$2)),ROWS($M$131:CO153),COLUMNS($M$131:CO153)),0)</f>
        <v>0</v>
      </c>
      <c r="CP153">
        <f t="array" ref="CP153">IF(AND(ROWS($M$131:CP153)&lt;=$P$2,COLUMNS($M$131:CP153)&lt;=$P$2),INDEX(MINVERSE($M$6:INDEX($M$6:$EF$125,$P$2,$P$2)),ROWS($M$131:CP153),COLUMNS($M$131:CP153)),0)</f>
        <v>0</v>
      </c>
      <c r="CQ153">
        <f t="array" ref="CQ153">IF(AND(ROWS($M$131:CQ153)&lt;=$P$2,COLUMNS($M$131:CQ153)&lt;=$P$2),INDEX(MINVERSE($M$6:INDEX($M$6:$EF$125,$P$2,$P$2)),ROWS($M$131:CQ153),COLUMNS($M$131:CQ153)),0)</f>
        <v>0</v>
      </c>
      <c r="CR153">
        <f t="array" ref="CR153">IF(AND(ROWS($M$131:CR153)&lt;=$P$2,COLUMNS($M$131:CR153)&lt;=$P$2),INDEX(MINVERSE($M$6:INDEX($M$6:$EF$125,$P$2,$P$2)),ROWS($M$131:CR153),COLUMNS($M$131:CR153)),0)</f>
        <v>0</v>
      </c>
      <c r="CS153">
        <f t="array" ref="CS153">IF(AND(ROWS($M$131:CS153)&lt;=$P$2,COLUMNS($M$131:CS153)&lt;=$P$2),INDEX(MINVERSE($M$6:INDEX($M$6:$EF$125,$P$2,$P$2)),ROWS($M$131:CS153),COLUMNS($M$131:CS153)),0)</f>
        <v>0</v>
      </c>
      <c r="CT153">
        <f t="array" ref="CT153">IF(AND(ROWS($M$131:CT153)&lt;=$P$2,COLUMNS($M$131:CT153)&lt;=$P$2),INDEX(MINVERSE($M$6:INDEX($M$6:$EF$125,$P$2,$P$2)),ROWS($M$131:CT153),COLUMNS($M$131:CT153)),0)</f>
        <v>0</v>
      </c>
      <c r="CU153">
        <f t="array" ref="CU153">IF(AND(ROWS($M$131:CU153)&lt;=$P$2,COLUMNS($M$131:CU153)&lt;=$P$2),INDEX(MINVERSE($M$6:INDEX($M$6:$EF$125,$P$2,$P$2)),ROWS($M$131:CU153),COLUMNS($M$131:CU153)),0)</f>
        <v>0</v>
      </c>
      <c r="CV153">
        <f t="array" ref="CV153">IF(AND(ROWS($M$131:CV153)&lt;=$P$2,COLUMNS($M$131:CV153)&lt;=$P$2),INDEX(MINVERSE($M$6:INDEX($M$6:$EF$125,$P$2,$P$2)),ROWS($M$131:CV153),COLUMNS($M$131:CV153)),0)</f>
        <v>0</v>
      </c>
      <c r="CW153">
        <f t="array" ref="CW153">IF(AND(ROWS($M$131:CW153)&lt;=$P$2,COLUMNS($M$131:CW153)&lt;=$P$2),INDEX(MINVERSE($M$6:INDEX($M$6:$EF$125,$P$2,$P$2)),ROWS($M$131:CW153),COLUMNS($M$131:CW153)),0)</f>
        <v>0</v>
      </c>
      <c r="CX153">
        <f t="array" ref="CX153">IF(AND(ROWS($M$131:CX153)&lt;=$P$2,COLUMNS($M$131:CX153)&lt;=$P$2),INDEX(MINVERSE($M$6:INDEX($M$6:$EF$125,$P$2,$P$2)),ROWS($M$131:CX153),COLUMNS($M$131:CX153)),0)</f>
        <v>0</v>
      </c>
      <c r="CY153">
        <f t="array" ref="CY153">IF(AND(ROWS($M$131:CY153)&lt;=$P$2,COLUMNS($M$131:CY153)&lt;=$P$2),INDEX(MINVERSE($M$6:INDEX($M$6:$EF$125,$P$2,$P$2)),ROWS($M$131:CY153),COLUMNS($M$131:CY153)),0)</f>
        <v>0</v>
      </c>
      <c r="CZ153">
        <f t="array" ref="CZ153">IF(AND(ROWS($M$131:CZ153)&lt;=$P$2,COLUMNS($M$131:CZ153)&lt;=$P$2),INDEX(MINVERSE($M$6:INDEX($M$6:$EF$125,$P$2,$P$2)),ROWS($M$131:CZ153),COLUMNS($M$131:CZ153)),0)</f>
        <v>0</v>
      </c>
      <c r="DA153">
        <f t="array" ref="DA153">IF(AND(ROWS($M$131:DA153)&lt;=$P$2,COLUMNS($M$131:DA153)&lt;=$P$2),INDEX(MINVERSE($M$6:INDEX($M$6:$EF$125,$P$2,$P$2)),ROWS($M$131:DA153),COLUMNS($M$131:DA153)),0)</f>
        <v>0</v>
      </c>
      <c r="DB153">
        <f t="array" ref="DB153">IF(AND(ROWS($M$131:DB153)&lt;=$P$2,COLUMNS($M$131:DB153)&lt;=$P$2),INDEX(MINVERSE($M$6:INDEX($M$6:$EF$125,$P$2,$P$2)),ROWS($M$131:DB153),COLUMNS($M$131:DB153)),0)</f>
        <v>0</v>
      </c>
      <c r="DC153">
        <f t="array" ref="DC153">IF(AND(ROWS($M$131:DC153)&lt;=$P$2,COLUMNS($M$131:DC153)&lt;=$P$2),INDEX(MINVERSE($M$6:INDEX($M$6:$EF$125,$P$2,$P$2)),ROWS($M$131:DC153),COLUMNS($M$131:DC153)),0)</f>
        <v>0</v>
      </c>
      <c r="DD153">
        <f t="array" ref="DD153">IF(AND(ROWS($M$131:DD153)&lt;=$P$2,COLUMNS($M$131:DD153)&lt;=$P$2),INDEX(MINVERSE($M$6:INDEX($M$6:$EF$125,$P$2,$P$2)),ROWS($M$131:DD153),COLUMNS($M$131:DD153)),0)</f>
        <v>0</v>
      </c>
      <c r="DE153">
        <f t="array" ref="DE153">IF(AND(ROWS($M$131:DE153)&lt;=$P$2,COLUMNS($M$131:DE153)&lt;=$P$2),INDEX(MINVERSE($M$6:INDEX($M$6:$EF$125,$P$2,$P$2)),ROWS($M$131:DE153),COLUMNS($M$131:DE153)),0)</f>
        <v>0</v>
      </c>
      <c r="DF153">
        <f t="array" ref="DF153">IF(AND(ROWS($M$131:DF153)&lt;=$P$2,COLUMNS($M$131:DF153)&lt;=$P$2),INDEX(MINVERSE($M$6:INDEX($M$6:$EF$125,$P$2,$P$2)),ROWS($M$131:DF153),COLUMNS($M$131:DF153)),0)</f>
        <v>0</v>
      </c>
      <c r="DG153">
        <f t="array" ref="DG153">IF(AND(ROWS($M$131:DG153)&lt;=$P$2,COLUMNS($M$131:DG153)&lt;=$P$2),INDEX(MINVERSE($M$6:INDEX($M$6:$EF$125,$P$2,$P$2)),ROWS($M$131:DG153),COLUMNS($M$131:DG153)),0)</f>
        <v>0</v>
      </c>
      <c r="DH153">
        <f t="array" ref="DH153">IF(AND(ROWS($M$131:DH153)&lt;=$P$2,COLUMNS($M$131:DH153)&lt;=$P$2),INDEX(MINVERSE($M$6:INDEX($M$6:$EF$125,$P$2,$P$2)),ROWS($M$131:DH153),COLUMNS($M$131:DH153)),0)</f>
        <v>0</v>
      </c>
      <c r="DI153">
        <f t="array" ref="DI153">IF(AND(ROWS($M$131:DI153)&lt;=$P$2,COLUMNS($M$131:DI153)&lt;=$P$2),INDEX(MINVERSE($M$6:INDEX($M$6:$EF$125,$P$2,$P$2)),ROWS($M$131:DI153),COLUMNS($M$131:DI153)),0)</f>
        <v>0</v>
      </c>
      <c r="DJ153">
        <f t="array" ref="DJ153">IF(AND(ROWS($M$131:DJ153)&lt;=$P$2,COLUMNS($M$131:DJ153)&lt;=$P$2),INDEX(MINVERSE($M$6:INDEX($M$6:$EF$125,$P$2,$P$2)),ROWS($M$131:DJ153),COLUMNS($M$131:DJ153)),0)</f>
        <v>0</v>
      </c>
      <c r="DK153">
        <f t="array" ref="DK153">IF(AND(ROWS($M$131:DK153)&lt;=$P$2,COLUMNS($M$131:DK153)&lt;=$P$2),INDEX(MINVERSE($M$6:INDEX($M$6:$EF$125,$P$2,$P$2)),ROWS($M$131:DK153),COLUMNS($M$131:DK153)),0)</f>
        <v>0</v>
      </c>
      <c r="DL153">
        <f t="array" ref="DL153">IF(AND(ROWS($M$131:DL153)&lt;=$P$2,COLUMNS($M$131:DL153)&lt;=$P$2),INDEX(MINVERSE($M$6:INDEX($M$6:$EF$125,$P$2,$P$2)),ROWS($M$131:DL153),COLUMNS($M$131:DL153)),0)</f>
        <v>0</v>
      </c>
      <c r="DM153">
        <f t="array" ref="DM153">IF(AND(ROWS($M$131:DM153)&lt;=$P$2,COLUMNS($M$131:DM153)&lt;=$P$2),INDEX(MINVERSE($M$6:INDEX($M$6:$EF$125,$P$2,$P$2)),ROWS($M$131:DM153),COLUMNS($M$131:DM153)),0)</f>
        <v>0</v>
      </c>
      <c r="DN153">
        <f t="array" ref="DN153">IF(AND(ROWS($M$131:DN153)&lt;=$P$2,COLUMNS($M$131:DN153)&lt;=$P$2),INDEX(MINVERSE($M$6:INDEX($M$6:$EF$125,$P$2,$P$2)),ROWS($M$131:DN153),COLUMNS($M$131:DN153)),0)</f>
        <v>0</v>
      </c>
      <c r="DO153">
        <f t="array" ref="DO153">IF(AND(ROWS($M$131:DO153)&lt;=$P$2,COLUMNS($M$131:DO153)&lt;=$P$2),INDEX(MINVERSE($M$6:INDEX($M$6:$EF$125,$P$2,$P$2)),ROWS($M$131:DO153),COLUMNS($M$131:DO153)),0)</f>
        <v>0</v>
      </c>
      <c r="DP153">
        <f t="array" ref="DP153">IF(AND(ROWS($M$131:DP153)&lt;=$P$2,COLUMNS($M$131:DP153)&lt;=$P$2),INDEX(MINVERSE($M$6:INDEX($M$6:$EF$125,$P$2,$P$2)),ROWS($M$131:DP153),COLUMNS($M$131:DP153)),0)</f>
        <v>0</v>
      </c>
      <c r="DQ153">
        <f t="array" ref="DQ153">IF(AND(ROWS($M$131:DQ153)&lt;=$P$2,COLUMNS($M$131:DQ153)&lt;=$P$2),INDEX(MINVERSE($M$6:INDEX($M$6:$EF$125,$P$2,$P$2)),ROWS($M$131:DQ153),COLUMNS($M$131:DQ153)),0)</f>
        <v>0</v>
      </c>
      <c r="DR153">
        <f t="array" ref="DR153">IF(AND(ROWS($M$131:DR153)&lt;=$P$2,COLUMNS($M$131:DR153)&lt;=$P$2),INDEX(MINVERSE($M$6:INDEX($M$6:$EF$125,$P$2,$P$2)),ROWS($M$131:DR153),COLUMNS($M$131:DR153)),0)</f>
        <v>0</v>
      </c>
      <c r="DS153">
        <f t="array" ref="DS153">IF(AND(ROWS($M$131:DS153)&lt;=$P$2,COLUMNS($M$131:DS153)&lt;=$P$2),INDEX(MINVERSE($M$6:INDEX($M$6:$EF$125,$P$2,$P$2)),ROWS($M$131:DS153),COLUMNS($M$131:DS153)),0)</f>
        <v>0</v>
      </c>
      <c r="DT153">
        <f t="array" ref="DT153">IF(AND(ROWS($M$131:DT153)&lt;=$P$2,COLUMNS($M$131:DT153)&lt;=$P$2),INDEX(MINVERSE($M$6:INDEX($M$6:$EF$125,$P$2,$P$2)),ROWS($M$131:DT153),COLUMNS($M$131:DT153)),0)</f>
        <v>0</v>
      </c>
      <c r="DU153">
        <f t="array" ref="DU153">IF(AND(ROWS($M$131:DU153)&lt;=$P$2,COLUMNS($M$131:DU153)&lt;=$P$2),INDEX(MINVERSE($M$6:INDEX($M$6:$EF$125,$P$2,$P$2)),ROWS($M$131:DU153),COLUMNS($M$131:DU153)),0)</f>
        <v>0</v>
      </c>
      <c r="DV153">
        <f t="array" ref="DV153">IF(AND(ROWS($M$131:DV153)&lt;=$P$2,COLUMNS($M$131:DV153)&lt;=$P$2),INDEX(MINVERSE($M$6:INDEX($M$6:$EF$125,$P$2,$P$2)),ROWS($M$131:DV153),COLUMNS($M$131:DV153)),0)</f>
        <v>0</v>
      </c>
      <c r="DW153">
        <f t="array" ref="DW153">IF(AND(ROWS($M$131:DW153)&lt;=$P$2,COLUMNS($M$131:DW153)&lt;=$P$2),INDEX(MINVERSE($M$6:INDEX($M$6:$EF$125,$P$2,$P$2)),ROWS($M$131:DW153),COLUMNS($M$131:DW153)),0)</f>
        <v>0</v>
      </c>
      <c r="DX153">
        <f t="array" ref="DX153">IF(AND(ROWS($M$131:DX153)&lt;=$P$2,COLUMNS($M$131:DX153)&lt;=$P$2),INDEX(MINVERSE($M$6:INDEX($M$6:$EF$125,$P$2,$P$2)),ROWS($M$131:DX153),COLUMNS($M$131:DX153)),0)</f>
        <v>0</v>
      </c>
      <c r="DY153">
        <f t="array" ref="DY153">IF(AND(ROWS($M$131:DY153)&lt;=$P$2,COLUMNS($M$131:DY153)&lt;=$P$2),INDEX(MINVERSE($M$6:INDEX($M$6:$EF$125,$P$2,$P$2)),ROWS($M$131:DY153),COLUMNS($M$131:DY153)),0)</f>
        <v>0</v>
      </c>
      <c r="DZ153">
        <f t="array" ref="DZ153">IF(AND(ROWS($M$131:DZ153)&lt;=$P$2,COLUMNS($M$131:DZ153)&lt;=$P$2),INDEX(MINVERSE($M$6:INDEX($M$6:$EF$125,$P$2,$P$2)),ROWS($M$131:DZ153),COLUMNS($M$131:DZ153)),0)</f>
        <v>0</v>
      </c>
      <c r="EA153">
        <f t="array" ref="EA153">IF(AND(ROWS($M$131:EA153)&lt;=$P$2,COLUMNS($M$131:EA153)&lt;=$P$2),INDEX(MINVERSE($M$6:INDEX($M$6:$EF$125,$P$2,$P$2)),ROWS($M$131:EA153),COLUMNS($M$131:EA153)),0)</f>
        <v>0</v>
      </c>
      <c r="EB153">
        <f t="array" ref="EB153">IF(AND(ROWS($M$131:EB153)&lt;=$P$2,COLUMNS($M$131:EB153)&lt;=$P$2),INDEX(MINVERSE($M$6:INDEX($M$6:$EF$125,$P$2,$P$2)),ROWS($M$131:EB153),COLUMNS($M$131:EB153)),0)</f>
        <v>0</v>
      </c>
    </row>
    <row r="154" spans="12:132" ht="15">
      <c r="L154" s="10">
        <v>24</v>
      </c>
      <c r="M154">
        <f t="array" ref="M154">IF(AND(ROWS($M$131:M154)&lt;=$P$2,COLUMNS($M$131:M154)&lt;=$P$2),INDEX(MINVERSE($M$6:INDEX($M$6:$EF$125,$P$2,$P$2)),ROWS($M$131:M154),COLUMNS($M$131:M154)),0)</f>
        <v>9.8168807446291985E-10</v>
      </c>
      <c r="N154">
        <f t="array" ref="N154">IF(AND(ROWS($M$131:N154)&lt;=$P$2,COLUMNS($M$131:N154)&lt;=$P$2),INDEX(MINVERSE($M$6:INDEX($M$6:$EF$125,$P$2,$P$2)),ROWS($M$131:N154),COLUMNS($M$131:N154)),0)</f>
        <v>-8.9583084585466083E-10</v>
      </c>
      <c r="O154">
        <f t="array" ref="O154">IF(AND(ROWS($M$131:O154)&lt;=$P$2,COLUMNS($M$131:O154)&lt;=$P$2),INDEX(MINVERSE($M$6:INDEX($M$6:$EF$125,$P$2,$P$2)),ROWS($M$131:O154),COLUMNS($M$131:O154)),0)</f>
        <v>-1.9186070426232092E-9</v>
      </c>
      <c r="P154">
        <f t="array" ref="P154">IF(AND(ROWS($M$131:P154)&lt;=$P$2,COLUMNS($M$131:P154)&lt;=$P$2),INDEX(MINVERSE($M$6:INDEX($M$6:$EF$125,$P$2,$P$2)),ROWS($M$131:P154),COLUMNS($M$131:P154)),0)</f>
        <v>-2.0588094282349984E-9</v>
      </c>
      <c r="Q154">
        <f t="array" ref="Q154">IF(AND(ROWS($M$131:Q154)&lt;=$P$2,COLUMNS($M$131:Q154)&lt;=$P$2),INDEX(MINVERSE($M$6:INDEX($M$6:$EF$125,$P$2,$P$2)),ROWS($M$131:Q154),COLUMNS($M$131:Q154)),0)</f>
        <v>-1.2583303590028988E-9</v>
      </c>
      <c r="R154">
        <f t="array" ref="R154">IF(AND(ROWS($M$131:R154)&lt;=$P$2,COLUMNS($M$131:R154)&lt;=$P$2),INDEX(MINVERSE($M$6:INDEX($M$6:$EF$125,$P$2,$P$2)),ROWS($M$131:R154),COLUMNS($M$131:R154)),0)</f>
        <v>5.1881862861691862E-10</v>
      </c>
      <c r="S154">
        <f t="array" ref="S154">IF(AND(ROWS($M$131:S154)&lt;=$P$2,COLUMNS($M$131:S154)&lt;=$P$2),INDEX(MINVERSE($M$6:INDEX($M$6:$EF$125,$P$2,$P$2)),ROWS($M$131:S154),COLUMNS($M$131:S154)),0)</f>
        <v>3.1758194339939833E-9</v>
      </c>
      <c r="T154">
        <f t="array" ref="T154">IF(AND(ROWS($M$131:T154)&lt;=$P$2,COLUMNS($M$131:T154)&lt;=$P$2),INDEX(MINVERSE($M$6:INDEX($M$6:$EF$125,$P$2,$P$2)),ROWS($M$131:T154),COLUMNS($M$131:T154)),0)</f>
        <v>6.3372278650848691E-9</v>
      </c>
      <c r="U154">
        <f t="array" ref="U154">IF(AND(ROWS($M$131:U154)&lt;=$P$2,COLUMNS($M$131:U154)&lt;=$P$2),INDEX(MINVERSE($M$6:INDEX($M$6:$EF$125,$P$2,$P$2)),ROWS($M$131:U154),COLUMNS($M$131:U154)),0)</f>
        <v>9.217285269125926E-9</v>
      </c>
      <c r="V154">
        <f t="array" ref="V154">IF(AND(ROWS($M$131:V154)&lt;=$P$2,COLUMNS($M$131:V154)&lt;=$P$2),INDEX(MINVERSE($M$6:INDEX($M$6:$EF$125,$P$2,$P$2)),ROWS($M$131:V154),COLUMNS($M$131:V154)),0)</f>
        <v>1.0574134754698809E-8</v>
      </c>
      <c r="W154">
        <f t="array" ref="W154">IF(AND(ROWS($M$131:W154)&lt;=$P$2,COLUMNS($M$131:W154)&lt;=$P$2),INDEX(MINVERSE($M$6:INDEX($M$6:$EF$125,$P$2,$P$2)),ROWS($M$131:W154),COLUMNS($M$131:W154)),0)</f>
        <v>8.8347121733229524E-9</v>
      </c>
      <c r="X154">
        <f t="array" ref="X154">IF(AND(ROWS($M$131:X154)&lt;=$P$2,COLUMNS($M$131:X154)&lt;=$P$2),INDEX(MINVERSE($M$6:INDEX($M$6:$EF$125,$P$2,$P$2)),ROWS($M$131:X154),COLUMNS($M$131:X154)),0)</f>
        <v>2.4687618596499848E-9</v>
      </c>
      <c r="Y154">
        <f t="array" ref="Y154">IF(AND(ROWS($M$131:Y154)&lt;=$P$2,COLUMNS($M$131:Y154)&lt;=$P$2),INDEX(MINVERSE($M$6:INDEX($M$6:$EF$125,$P$2,$P$2)),ROWS($M$131:Y154),COLUMNS($M$131:Y154)),0)</f>
        <v>-9.3467364932172146E-9</v>
      </c>
      <c r="Z154">
        <f t="array" ref="Z154">IF(AND(ROWS($M$131:Z154)&lt;=$P$2,COLUMNS($M$131:Z154)&lt;=$P$2),INDEX(MINVERSE($M$6:INDEX($M$6:$EF$125,$P$2,$P$2)),ROWS($M$131:Z154),COLUMNS($M$131:Z154)),0)</f>
        <v>-2.5814541778849587E-8</v>
      </c>
      <c r="AA154">
        <f t="array" ref="AA154">IF(AND(ROWS($M$131:AA154)&lt;=$P$2,COLUMNS($M$131:AA154)&lt;=$P$2),INDEX(MINVERSE($M$6:INDEX($M$6:$EF$125,$P$2,$P$2)),ROWS($M$131:AA154),COLUMNS($M$131:AA154)),0)</f>
        <v>-4.3532671495110783E-8</v>
      </c>
      <c r="AB154">
        <f t="array" ref="AB154">IF(AND(ROWS($M$131:AB154)&lt;=$P$2,COLUMNS($M$131:AB154)&lt;=$P$2),INDEX(MINVERSE($M$6:INDEX($M$6:$EF$125,$P$2,$P$2)),ROWS($M$131:AB154),COLUMNS($M$131:AB154)),0)</f>
        <v>-5.5790764190675438E-8</v>
      </c>
      <c r="AC154">
        <f t="array" ref="AC154">IF(AND(ROWS($M$131:AC154)&lt;=$P$2,COLUMNS($M$131:AC154)&lt;=$P$2),INDEX(MINVERSE($M$6:INDEX($M$6:$EF$125,$P$2,$P$2)),ROWS($M$131:AC154),COLUMNS($M$131:AC154)),0)</f>
        <v>-5.2669275245079333E-8</v>
      </c>
      <c r="AD154">
        <f t="array" ref="AD154">IF(AND(ROWS($M$131:AD154)&lt;=$P$2,COLUMNS($M$131:AD154)&lt;=$P$2),INDEX(MINVERSE($M$6:INDEX($M$6:$EF$125,$P$2,$P$2)),ROWS($M$131:AD154),COLUMNS($M$131:AD154)),0)</f>
        <v>-2.2520310138853865E-8</v>
      </c>
      <c r="AE154">
        <f t="array" ref="AE154">IF(AND(ROWS($M$131:AE154)&lt;=$P$2,COLUMNS($M$131:AE154)&lt;=$P$2),INDEX(MINVERSE($M$6:INDEX($M$6:$EF$125,$P$2,$P$2)),ROWS($M$131:AE154),COLUMNS($M$131:AE154)),0)</f>
        <v>4.4861087086742042E-8</v>
      </c>
      <c r="AF154">
        <f t="array" ref="AF154">IF(AND(ROWS($M$131:AF154)&lt;=$P$2,COLUMNS($M$131:AF154)&lt;=$P$2),INDEX(MINVERSE($M$6:INDEX($M$6:$EF$125,$P$2,$P$2)),ROWS($M$131:AF154),COLUMNS($M$131:AF154)),0)</f>
        <v>1.5348636078594576E-7</v>
      </c>
      <c r="AG154">
        <f t="array" ref="AG154">IF(AND(ROWS($M$131:AG154)&lt;=$P$2,COLUMNS($M$131:AG154)&lt;=$P$2),INDEX(MINVERSE($M$6:INDEX($M$6:$EF$125,$P$2,$P$2)),ROWS($M$131:AG154),COLUMNS($M$131:AG154)),0)</f>
        <v>2.9576904624743922E-7</v>
      </c>
      <c r="AH154">
        <f t="array" ref="AH154">IF(AND(ROWS($M$131:AH154)&lt;=$P$2,COLUMNS($M$131:AH154)&lt;=$P$2),INDEX(MINVERSE($M$6:INDEX($M$6:$EF$125,$P$2,$P$2)),ROWS($M$131:AH154),COLUMNS($M$131:AH154)),0)</f>
        <v>4.4842028723535141E-7</v>
      </c>
      <c r="AI154">
        <f t="array" ref="AI154">IF(AND(ROWS($M$131:AI154)&lt;=$P$2,COLUMNS($M$131:AI154)&lt;=$P$2),INDEX(MINVERSE($M$6:INDEX($M$6:$EF$125,$P$2,$P$2)),ROWS($M$131:AI154),COLUMNS($M$131:AI154)),0)</f>
        <v>5.7279240023777444E-7</v>
      </c>
      <c r="AJ154">
        <f t="array" ref="AJ154">IF(AND(ROWS($M$131:AJ154)&lt;=$P$2,COLUMNS($M$131:AJ154)&lt;=$P$2),INDEX(MINVERSE($M$6:INDEX($M$6:$EF$125,$P$2,$P$2)),ROWS($M$131:AJ154),COLUMNS($M$131:AJ154)),0)</f>
        <v>6.2395027389562046E-7</v>
      </c>
      <c r="AK154">
        <f t="array" ref="AK154">IF(AND(ROWS($M$131:AK154)&lt;=$P$2,COLUMNS($M$131:AK154)&lt;=$P$2),INDEX(MINVERSE($M$6:INDEX($M$6:$EF$125,$P$2,$P$2)),ROWS($M$131:AK154),COLUMNS($M$131:AK154)),0)</f>
        <v>5.7334562744049345E-7</v>
      </c>
      <c r="AL154">
        <f t="array" ref="AL154">IF(AND(ROWS($M$131:AL154)&lt;=$P$2,COLUMNS($M$131:AL154)&lt;=$P$2),INDEX(MINVERSE($M$6:INDEX($M$6:$EF$125,$P$2,$P$2)),ROWS($M$131:AL154),COLUMNS($M$131:AL154)),0)</f>
        <v>4.4919051191328634E-7</v>
      </c>
      <c r="AM154">
        <f t="array" ref="AM154">IF(AND(ROWS($M$131:AM154)&lt;=$P$2,COLUMNS($M$131:AM154)&lt;=$P$2),INDEX(MINVERSE($M$6:INDEX($M$6:$EF$125,$P$2,$P$2)),ROWS($M$131:AM154),COLUMNS($M$131:AM154)),0)</f>
        <v>2.962148205941116E-7</v>
      </c>
      <c r="AN154">
        <f t="array" ref="AN154">IF(AND(ROWS($M$131:AN154)&lt;=$P$2,COLUMNS($M$131:AN154)&lt;=$P$2),INDEX(MINVERSE($M$6:INDEX($M$6:$EF$125,$P$2,$P$2)),ROWS($M$131:AN154),COLUMNS($M$131:AN154)),0)</f>
        <v>1.5303125970462138E-7</v>
      </c>
      <c r="AO154">
        <f t="array" ref="AO154">IF(AND(ROWS($M$131:AO154)&lt;=$P$2,COLUMNS($M$131:AO154)&lt;=$P$2),INDEX(MINVERSE($M$6:INDEX($M$6:$EF$125,$P$2,$P$2)),ROWS($M$131:AO154),COLUMNS($M$131:AO154)),0)</f>
        <v>4.3047502025729045E-8</v>
      </c>
      <c r="AP154">
        <f t="array" ref="AP154">IF(AND(ROWS($M$131:AP154)&lt;=$P$2,COLUMNS($M$131:AP154)&lt;=$P$2),INDEX(MINVERSE($M$6:INDEX($M$6:$EF$125,$P$2,$P$2)),ROWS($M$131:AP154),COLUMNS($M$131:AP154)),0)</f>
        <v>-2.5870393388812524E-8</v>
      </c>
      <c r="AQ154">
        <f t="array" ref="AQ154">IF(AND(ROWS($M$131:AQ154)&lt;=$P$2,COLUMNS($M$131:AQ154)&lt;=$P$2),INDEX(MINVERSE($M$6:INDEX($M$6:$EF$125,$P$2,$P$2)),ROWS($M$131:AQ154),COLUMNS($M$131:AQ154)),0)</f>
        <v>-5.731139509147971E-8</v>
      </c>
      <c r="AR154">
        <f t="array" ref="AR154">IF(AND(ROWS($M$131:AR154)&lt;=$P$2,COLUMNS($M$131:AR154)&lt;=$P$2),INDEX(MINVERSE($M$6:INDEX($M$6:$EF$125,$P$2,$P$2)),ROWS($M$131:AR154),COLUMNS($M$131:AR154)),0)</f>
        <v>-6.1008263817816254E-8</v>
      </c>
      <c r="AS154">
        <f t="array" ref="AS154">IF(AND(ROWS($M$131:AS154)&lt;=$P$2,COLUMNS($M$131:AS154)&lt;=$P$2),INDEX(MINVERSE($M$6:INDEX($M$6:$EF$125,$P$2,$P$2)),ROWS($M$131:AS154),COLUMNS($M$131:AS154)),0)</f>
        <v>-4.8252304563885952E-8</v>
      </c>
      <c r="AT154">
        <f t="array" ref="AT154">IF(AND(ROWS($M$131:AT154)&lt;=$P$2,COLUMNS($M$131:AT154)&lt;=$P$2),INDEX(MINVERSE($M$6:INDEX($M$6:$EF$125,$P$2,$P$2)),ROWS($M$131:AT154),COLUMNS($M$131:AT154)),0)</f>
        <v>-2.8880393974759892E-8</v>
      </c>
      <c r="AU154">
        <f t="array" ref="AU154">IF(AND(ROWS($M$131:AU154)&lt;=$P$2,COLUMNS($M$131:AU154)&lt;=$P$2),INDEX(MINVERSE($M$6:INDEX($M$6:$EF$125,$P$2,$P$2)),ROWS($M$131:AU154),COLUMNS($M$131:AU154)),0)</f>
        <v>-9.903092509620376E-9</v>
      </c>
      <c r="AV154">
        <f t="array" ref="AV154">IF(AND(ROWS($M$131:AV154)&lt;=$P$2,COLUMNS($M$131:AV154)&lt;=$P$2),INDEX(MINVERSE($M$6:INDEX($M$6:$EF$125,$P$2,$P$2)),ROWS($M$131:AV154),COLUMNS($M$131:AV154)),0)</f>
        <v>4.5863466911235904E-9</v>
      </c>
      <c r="AW154">
        <f t="array" ref="AW154">IF(AND(ROWS($M$131:AW154)&lt;=$P$2,COLUMNS($M$131:AW154)&lt;=$P$2),INDEX(MINVERSE($M$6:INDEX($M$6:$EF$125,$P$2,$P$2)),ROWS($M$131:AW154),COLUMNS($M$131:AW154)),0)</f>
        <v>1.2748633062195276E-8</v>
      </c>
      <c r="AX154">
        <f t="array" ref="AX154">IF(AND(ROWS($M$131:AX154)&lt;=$P$2,COLUMNS($M$131:AX154)&lt;=$P$2),INDEX(MINVERSE($M$6:INDEX($M$6:$EF$125,$P$2,$P$2)),ROWS($M$131:AX154),COLUMNS($M$131:AX154)),0)</f>
        <v>1.408028646768696E-8</v>
      </c>
      <c r="AY154">
        <f t="array" ref="AY154">IF(AND(ROWS($M$131:AY154)&lt;=$P$2,COLUMNS($M$131:AY154)&lt;=$P$2),INDEX(MINVERSE($M$6:INDEX($M$6:$EF$125,$P$2,$P$2)),ROWS($M$131:AY154),COLUMNS($M$131:AY154)),0)</f>
        <v>8.6117306168740972E-9</v>
      </c>
      <c r="AZ154">
        <f t="array" ref="AZ154">IF(AND(ROWS($M$131:AZ154)&lt;=$P$2,COLUMNS($M$131:AZ154)&lt;=$P$2),INDEX(MINVERSE($M$6:INDEX($M$6:$EF$125,$P$2,$P$2)),ROWS($M$131:AZ154),COLUMNS($M$131:AZ154)),0)</f>
        <v>-3.5764206805913122E-9</v>
      </c>
      <c r="BA154">
        <f t="array" ref="BA154">IF(AND(ROWS($M$131:BA154)&lt;=$P$2,COLUMNS($M$131:BA154)&lt;=$P$2),INDEX(MINVERSE($M$6:INDEX($M$6:$EF$125,$P$2,$P$2)),ROWS($M$131:BA154),COLUMNS($M$131:BA154)),0)</f>
        <v>0</v>
      </c>
      <c r="BB154">
        <f t="array" ref="BB154">IF(AND(ROWS($M$131:BB154)&lt;=$P$2,COLUMNS($M$131:BB154)&lt;=$P$2),INDEX(MINVERSE($M$6:INDEX($M$6:$EF$125,$P$2,$P$2)),ROWS($M$131:BB154),COLUMNS($M$131:BB154)),0)</f>
        <v>0</v>
      </c>
      <c r="BC154">
        <f t="array" ref="BC154">IF(AND(ROWS($M$131:BC154)&lt;=$P$2,COLUMNS($M$131:BC154)&lt;=$P$2),INDEX(MINVERSE($M$6:INDEX($M$6:$EF$125,$P$2,$P$2)),ROWS($M$131:BC154),COLUMNS($M$131:BC154)),0)</f>
        <v>0</v>
      </c>
      <c r="BD154">
        <f t="array" ref="BD154">IF(AND(ROWS($M$131:BD154)&lt;=$P$2,COLUMNS($M$131:BD154)&lt;=$P$2),INDEX(MINVERSE($M$6:INDEX($M$6:$EF$125,$P$2,$P$2)),ROWS($M$131:BD154),COLUMNS($M$131:BD154)),0)</f>
        <v>0</v>
      </c>
      <c r="BE154">
        <f t="array" ref="BE154">IF(AND(ROWS($M$131:BE154)&lt;=$P$2,COLUMNS($M$131:BE154)&lt;=$P$2),INDEX(MINVERSE($M$6:INDEX($M$6:$EF$125,$P$2,$P$2)),ROWS($M$131:BE154),COLUMNS($M$131:BE154)),0)</f>
        <v>0</v>
      </c>
      <c r="BF154">
        <f t="array" ref="BF154">IF(AND(ROWS($M$131:BF154)&lt;=$P$2,COLUMNS($M$131:BF154)&lt;=$P$2),INDEX(MINVERSE($M$6:INDEX($M$6:$EF$125,$P$2,$P$2)),ROWS($M$131:BF154),COLUMNS($M$131:BF154)),0)</f>
        <v>0</v>
      </c>
      <c r="BG154">
        <f t="array" ref="BG154">IF(AND(ROWS($M$131:BG154)&lt;=$P$2,COLUMNS($M$131:BG154)&lt;=$P$2),INDEX(MINVERSE($M$6:INDEX($M$6:$EF$125,$P$2,$P$2)),ROWS($M$131:BG154),COLUMNS($M$131:BG154)),0)</f>
        <v>0</v>
      </c>
      <c r="BH154">
        <f t="array" ref="BH154">IF(AND(ROWS($M$131:BH154)&lt;=$P$2,COLUMNS($M$131:BH154)&lt;=$P$2),INDEX(MINVERSE($M$6:INDEX($M$6:$EF$125,$P$2,$P$2)),ROWS($M$131:BH154),COLUMNS($M$131:BH154)),0)</f>
        <v>0</v>
      </c>
      <c r="BI154">
        <f t="array" ref="BI154">IF(AND(ROWS($M$131:BI154)&lt;=$P$2,COLUMNS($M$131:BI154)&lt;=$P$2),INDEX(MINVERSE($M$6:INDEX($M$6:$EF$125,$P$2,$P$2)),ROWS($M$131:BI154),COLUMNS($M$131:BI154)),0)</f>
        <v>0</v>
      </c>
      <c r="BJ154">
        <f t="array" ref="BJ154">IF(AND(ROWS($M$131:BJ154)&lt;=$P$2,COLUMNS($M$131:BJ154)&lt;=$P$2),INDEX(MINVERSE($M$6:INDEX($M$6:$EF$125,$P$2,$P$2)),ROWS($M$131:BJ154),COLUMNS($M$131:BJ154)),0)</f>
        <v>0</v>
      </c>
      <c r="BK154">
        <f t="array" ref="BK154">IF(AND(ROWS($M$131:BK154)&lt;=$P$2,COLUMNS($M$131:BK154)&lt;=$P$2),INDEX(MINVERSE($M$6:INDEX($M$6:$EF$125,$P$2,$P$2)),ROWS($M$131:BK154),COLUMNS($M$131:BK154)),0)</f>
        <v>0</v>
      </c>
      <c r="BL154">
        <f t="array" ref="BL154">IF(AND(ROWS($M$131:BL154)&lt;=$P$2,COLUMNS($M$131:BL154)&lt;=$P$2),INDEX(MINVERSE($M$6:INDEX($M$6:$EF$125,$P$2,$P$2)),ROWS($M$131:BL154),COLUMNS($M$131:BL154)),0)</f>
        <v>0</v>
      </c>
      <c r="BM154">
        <f t="array" ref="BM154">IF(AND(ROWS($M$131:BM154)&lt;=$P$2,COLUMNS($M$131:BM154)&lt;=$P$2),INDEX(MINVERSE($M$6:INDEX($M$6:$EF$125,$P$2,$P$2)),ROWS($M$131:BM154),COLUMNS($M$131:BM154)),0)</f>
        <v>0</v>
      </c>
      <c r="BN154">
        <f t="array" ref="BN154">IF(AND(ROWS($M$131:BN154)&lt;=$P$2,COLUMNS($M$131:BN154)&lt;=$P$2),INDEX(MINVERSE($M$6:INDEX($M$6:$EF$125,$P$2,$P$2)),ROWS($M$131:BN154),COLUMNS($M$131:BN154)),0)</f>
        <v>0</v>
      </c>
      <c r="BO154">
        <f t="array" ref="BO154">IF(AND(ROWS($M$131:BO154)&lt;=$P$2,COLUMNS($M$131:BO154)&lt;=$P$2),INDEX(MINVERSE($M$6:INDEX($M$6:$EF$125,$P$2,$P$2)),ROWS($M$131:BO154),COLUMNS($M$131:BO154)),0)</f>
        <v>0</v>
      </c>
      <c r="BP154">
        <f t="array" ref="BP154">IF(AND(ROWS($M$131:BP154)&lt;=$P$2,COLUMNS($M$131:BP154)&lt;=$P$2),INDEX(MINVERSE($M$6:INDEX($M$6:$EF$125,$P$2,$P$2)),ROWS($M$131:BP154),COLUMNS($M$131:BP154)),0)</f>
        <v>0</v>
      </c>
      <c r="BQ154">
        <f t="array" ref="BQ154">IF(AND(ROWS($M$131:BQ154)&lt;=$P$2,COLUMNS($M$131:BQ154)&lt;=$P$2),INDEX(MINVERSE($M$6:INDEX($M$6:$EF$125,$P$2,$P$2)),ROWS($M$131:BQ154),COLUMNS($M$131:BQ154)),0)</f>
        <v>0</v>
      </c>
      <c r="BR154">
        <f t="array" ref="BR154">IF(AND(ROWS($M$131:BR154)&lt;=$P$2,COLUMNS($M$131:BR154)&lt;=$P$2),INDEX(MINVERSE($M$6:INDEX($M$6:$EF$125,$P$2,$P$2)),ROWS($M$131:BR154),COLUMNS($M$131:BR154)),0)</f>
        <v>0</v>
      </c>
      <c r="BS154">
        <f t="array" ref="BS154">IF(AND(ROWS($M$131:BS154)&lt;=$P$2,COLUMNS($M$131:BS154)&lt;=$P$2),INDEX(MINVERSE($M$6:INDEX($M$6:$EF$125,$P$2,$P$2)),ROWS($M$131:BS154),COLUMNS($M$131:BS154)),0)</f>
        <v>0</v>
      </c>
      <c r="BT154">
        <f t="array" ref="BT154">IF(AND(ROWS($M$131:BT154)&lt;=$P$2,COLUMNS($M$131:BT154)&lt;=$P$2),INDEX(MINVERSE($M$6:INDEX($M$6:$EF$125,$P$2,$P$2)),ROWS($M$131:BT154),COLUMNS($M$131:BT154)),0)</f>
        <v>0</v>
      </c>
      <c r="BU154">
        <f t="array" ref="BU154">IF(AND(ROWS($M$131:BU154)&lt;=$P$2,COLUMNS($M$131:BU154)&lt;=$P$2),INDEX(MINVERSE($M$6:INDEX($M$6:$EF$125,$P$2,$P$2)),ROWS($M$131:BU154),COLUMNS($M$131:BU154)),0)</f>
        <v>0</v>
      </c>
      <c r="BV154">
        <f t="array" ref="BV154">IF(AND(ROWS($M$131:BV154)&lt;=$P$2,COLUMNS($M$131:BV154)&lt;=$P$2),INDEX(MINVERSE($M$6:INDEX($M$6:$EF$125,$P$2,$P$2)),ROWS($M$131:BV154),COLUMNS($M$131:BV154)),0)</f>
        <v>0</v>
      </c>
      <c r="BW154">
        <f t="array" ref="BW154">IF(AND(ROWS($M$131:BW154)&lt;=$P$2,COLUMNS($M$131:BW154)&lt;=$P$2),INDEX(MINVERSE($M$6:INDEX($M$6:$EF$125,$P$2,$P$2)),ROWS($M$131:BW154),COLUMNS($M$131:BW154)),0)</f>
        <v>0</v>
      </c>
      <c r="BX154">
        <f t="array" ref="BX154">IF(AND(ROWS($M$131:BX154)&lt;=$P$2,COLUMNS($M$131:BX154)&lt;=$P$2),INDEX(MINVERSE($M$6:INDEX($M$6:$EF$125,$P$2,$P$2)),ROWS($M$131:BX154),COLUMNS($M$131:BX154)),0)</f>
        <v>0</v>
      </c>
      <c r="BY154">
        <f t="array" ref="BY154">IF(AND(ROWS($M$131:BY154)&lt;=$P$2,COLUMNS($M$131:BY154)&lt;=$P$2),INDEX(MINVERSE($M$6:INDEX($M$6:$EF$125,$P$2,$P$2)),ROWS($M$131:BY154),COLUMNS($M$131:BY154)),0)</f>
        <v>0</v>
      </c>
      <c r="BZ154">
        <f t="array" ref="BZ154">IF(AND(ROWS($M$131:BZ154)&lt;=$P$2,COLUMNS($M$131:BZ154)&lt;=$P$2),INDEX(MINVERSE($M$6:INDEX($M$6:$EF$125,$P$2,$P$2)),ROWS($M$131:BZ154),COLUMNS($M$131:BZ154)),0)</f>
        <v>0</v>
      </c>
      <c r="CA154">
        <f t="array" ref="CA154">IF(AND(ROWS($M$131:CA154)&lt;=$P$2,COLUMNS($M$131:CA154)&lt;=$P$2),INDEX(MINVERSE($M$6:INDEX($M$6:$EF$125,$P$2,$P$2)),ROWS($M$131:CA154),COLUMNS($M$131:CA154)),0)</f>
        <v>0</v>
      </c>
      <c r="CB154">
        <f t="array" ref="CB154">IF(AND(ROWS($M$131:CB154)&lt;=$P$2,COLUMNS($M$131:CB154)&lt;=$P$2),INDEX(MINVERSE($M$6:INDEX($M$6:$EF$125,$P$2,$P$2)),ROWS($M$131:CB154),COLUMNS($M$131:CB154)),0)</f>
        <v>0</v>
      </c>
      <c r="CC154">
        <f t="array" ref="CC154">IF(AND(ROWS($M$131:CC154)&lt;=$P$2,COLUMNS($M$131:CC154)&lt;=$P$2),INDEX(MINVERSE($M$6:INDEX($M$6:$EF$125,$P$2,$P$2)),ROWS($M$131:CC154),COLUMNS($M$131:CC154)),0)</f>
        <v>0</v>
      </c>
      <c r="CD154">
        <f t="array" ref="CD154">IF(AND(ROWS($M$131:CD154)&lt;=$P$2,COLUMNS($M$131:CD154)&lt;=$P$2),INDEX(MINVERSE($M$6:INDEX($M$6:$EF$125,$P$2,$P$2)),ROWS($M$131:CD154),COLUMNS($M$131:CD154)),0)</f>
        <v>0</v>
      </c>
      <c r="CE154">
        <f t="array" ref="CE154">IF(AND(ROWS($M$131:CE154)&lt;=$P$2,COLUMNS($M$131:CE154)&lt;=$P$2),INDEX(MINVERSE($M$6:INDEX($M$6:$EF$125,$P$2,$P$2)),ROWS($M$131:CE154),COLUMNS($M$131:CE154)),0)</f>
        <v>0</v>
      </c>
      <c r="CF154">
        <f t="array" ref="CF154">IF(AND(ROWS($M$131:CF154)&lt;=$P$2,COLUMNS($M$131:CF154)&lt;=$P$2),INDEX(MINVERSE($M$6:INDEX($M$6:$EF$125,$P$2,$P$2)),ROWS($M$131:CF154),COLUMNS($M$131:CF154)),0)</f>
        <v>0</v>
      </c>
      <c r="CG154">
        <f t="array" ref="CG154">IF(AND(ROWS($M$131:CG154)&lt;=$P$2,COLUMNS($M$131:CG154)&lt;=$P$2),INDEX(MINVERSE($M$6:INDEX($M$6:$EF$125,$P$2,$P$2)),ROWS($M$131:CG154),COLUMNS($M$131:CG154)),0)</f>
        <v>0</v>
      </c>
      <c r="CH154">
        <f t="array" ref="CH154">IF(AND(ROWS($M$131:CH154)&lt;=$P$2,COLUMNS($M$131:CH154)&lt;=$P$2),INDEX(MINVERSE($M$6:INDEX($M$6:$EF$125,$P$2,$P$2)),ROWS($M$131:CH154),COLUMNS($M$131:CH154)),0)</f>
        <v>0</v>
      </c>
      <c r="CI154">
        <f t="array" ref="CI154">IF(AND(ROWS($M$131:CI154)&lt;=$P$2,COLUMNS($M$131:CI154)&lt;=$P$2),INDEX(MINVERSE($M$6:INDEX($M$6:$EF$125,$P$2,$P$2)),ROWS($M$131:CI154),COLUMNS($M$131:CI154)),0)</f>
        <v>0</v>
      </c>
      <c r="CJ154">
        <f t="array" ref="CJ154">IF(AND(ROWS($M$131:CJ154)&lt;=$P$2,COLUMNS($M$131:CJ154)&lt;=$P$2),INDEX(MINVERSE($M$6:INDEX($M$6:$EF$125,$P$2,$P$2)),ROWS($M$131:CJ154),COLUMNS($M$131:CJ154)),0)</f>
        <v>0</v>
      </c>
      <c r="CK154">
        <f t="array" ref="CK154">IF(AND(ROWS($M$131:CK154)&lt;=$P$2,COLUMNS($M$131:CK154)&lt;=$P$2),INDEX(MINVERSE($M$6:INDEX($M$6:$EF$125,$P$2,$P$2)),ROWS($M$131:CK154),COLUMNS($M$131:CK154)),0)</f>
        <v>0</v>
      </c>
      <c r="CL154">
        <f t="array" ref="CL154">IF(AND(ROWS($M$131:CL154)&lt;=$P$2,COLUMNS($M$131:CL154)&lt;=$P$2),INDEX(MINVERSE($M$6:INDEX($M$6:$EF$125,$P$2,$P$2)),ROWS($M$131:CL154),COLUMNS($M$131:CL154)),0)</f>
        <v>0</v>
      </c>
      <c r="CM154">
        <f t="array" ref="CM154">IF(AND(ROWS($M$131:CM154)&lt;=$P$2,COLUMNS($M$131:CM154)&lt;=$P$2),INDEX(MINVERSE($M$6:INDEX($M$6:$EF$125,$P$2,$P$2)),ROWS($M$131:CM154),COLUMNS($M$131:CM154)),0)</f>
        <v>0</v>
      </c>
      <c r="CN154">
        <f t="array" ref="CN154">IF(AND(ROWS($M$131:CN154)&lt;=$P$2,COLUMNS($M$131:CN154)&lt;=$P$2),INDEX(MINVERSE($M$6:INDEX($M$6:$EF$125,$P$2,$P$2)),ROWS($M$131:CN154),COLUMNS($M$131:CN154)),0)</f>
        <v>0</v>
      </c>
      <c r="CO154">
        <f t="array" ref="CO154">IF(AND(ROWS($M$131:CO154)&lt;=$P$2,COLUMNS($M$131:CO154)&lt;=$P$2),INDEX(MINVERSE($M$6:INDEX($M$6:$EF$125,$P$2,$P$2)),ROWS($M$131:CO154),COLUMNS($M$131:CO154)),0)</f>
        <v>0</v>
      </c>
      <c r="CP154">
        <f t="array" ref="CP154">IF(AND(ROWS($M$131:CP154)&lt;=$P$2,COLUMNS($M$131:CP154)&lt;=$P$2),INDEX(MINVERSE($M$6:INDEX($M$6:$EF$125,$P$2,$P$2)),ROWS($M$131:CP154),COLUMNS($M$131:CP154)),0)</f>
        <v>0</v>
      </c>
      <c r="CQ154">
        <f t="array" ref="CQ154">IF(AND(ROWS($M$131:CQ154)&lt;=$P$2,COLUMNS($M$131:CQ154)&lt;=$P$2),INDEX(MINVERSE($M$6:INDEX($M$6:$EF$125,$P$2,$P$2)),ROWS($M$131:CQ154),COLUMNS($M$131:CQ154)),0)</f>
        <v>0</v>
      </c>
      <c r="CR154">
        <f t="array" ref="CR154">IF(AND(ROWS($M$131:CR154)&lt;=$P$2,COLUMNS($M$131:CR154)&lt;=$P$2),INDEX(MINVERSE($M$6:INDEX($M$6:$EF$125,$P$2,$P$2)),ROWS($M$131:CR154),COLUMNS($M$131:CR154)),0)</f>
        <v>0</v>
      </c>
      <c r="CS154">
        <f t="array" ref="CS154">IF(AND(ROWS($M$131:CS154)&lt;=$P$2,COLUMNS($M$131:CS154)&lt;=$P$2),INDEX(MINVERSE($M$6:INDEX($M$6:$EF$125,$P$2,$P$2)),ROWS($M$131:CS154),COLUMNS($M$131:CS154)),0)</f>
        <v>0</v>
      </c>
      <c r="CT154">
        <f t="array" ref="CT154">IF(AND(ROWS($M$131:CT154)&lt;=$P$2,COLUMNS($M$131:CT154)&lt;=$P$2),INDEX(MINVERSE($M$6:INDEX($M$6:$EF$125,$P$2,$P$2)),ROWS($M$131:CT154),COLUMNS($M$131:CT154)),0)</f>
        <v>0</v>
      </c>
      <c r="CU154">
        <f t="array" ref="CU154">IF(AND(ROWS($M$131:CU154)&lt;=$P$2,COLUMNS($M$131:CU154)&lt;=$P$2),INDEX(MINVERSE($M$6:INDEX($M$6:$EF$125,$P$2,$P$2)),ROWS($M$131:CU154),COLUMNS($M$131:CU154)),0)</f>
        <v>0</v>
      </c>
      <c r="CV154">
        <f t="array" ref="CV154">IF(AND(ROWS($M$131:CV154)&lt;=$P$2,COLUMNS($M$131:CV154)&lt;=$P$2),INDEX(MINVERSE($M$6:INDEX($M$6:$EF$125,$P$2,$P$2)),ROWS($M$131:CV154),COLUMNS($M$131:CV154)),0)</f>
        <v>0</v>
      </c>
      <c r="CW154">
        <f t="array" ref="CW154">IF(AND(ROWS($M$131:CW154)&lt;=$P$2,COLUMNS($M$131:CW154)&lt;=$P$2),INDEX(MINVERSE($M$6:INDEX($M$6:$EF$125,$P$2,$P$2)),ROWS($M$131:CW154),COLUMNS($M$131:CW154)),0)</f>
        <v>0</v>
      </c>
      <c r="CX154">
        <f t="array" ref="CX154">IF(AND(ROWS($M$131:CX154)&lt;=$P$2,COLUMNS($M$131:CX154)&lt;=$P$2),INDEX(MINVERSE($M$6:INDEX($M$6:$EF$125,$P$2,$P$2)),ROWS($M$131:CX154),COLUMNS($M$131:CX154)),0)</f>
        <v>0</v>
      </c>
      <c r="CY154">
        <f t="array" ref="CY154">IF(AND(ROWS($M$131:CY154)&lt;=$P$2,COLUMNS($M$131:CY154)&lt;=$P$2),INDEX(MINVERSE($M$6:INDEX($M$6:$EF$125,$P$2,$P$2)),ROWS($M$131:CY154),COLUMNS($M$131:CY154)),0)</f>
        <v>0</v>
      </c>
      <c r="CZ154">
        <f t="array" ref="CZ154">IF(AND(ROWS($M$131:CZ154)&lt;=$P$2,COLUMNS($M$131:CZ154)&lt;=$P$2),INDEX(MINVERSE($M$6:INDEX($M$6:$EF$125,$P$2,$P$2)),ROWS($M$131:CZ154),COLUMNS($M$131:CZ154)),0)</f>
        <v>0</v>
      </c>
      <c r="DA154">
        <f t="array" ref="DA154">IF(AND(ROWS($M$131:DA154)&lt;=$P$2,COLUMNS($M$131:DA154)&lt;=$P$2),INDEX(MINVERSE($M$6:INDEX($M$6:$EF$125,$P$2,$P$2)),ROWS($M$131:DA154),COLUMNS($M$131:DA154)),0)</f>
        <v>0</v>
      </c>
      <c r="DB154">
        <f t="array" ref="DB154">IF(AND(ROWS($M$131:DB154)&lt;=$P$2,COLUMNS($M$131:DB154)&lt;=$P$2),INDEX(MINVERSE($M$6:INDEX($M$6:$EF$125,$P$2,$P$2)),ROWS($M$131:DB154),COLUMNS($M$131:DB154)),0)</f>
        <v>0</v>
      </c>
      <c r="DC154">
        <f t="array" ref="DC154">IF(AND(ROWS($M$131:DC154)&lt;=$P$2,COLUMNS($M$131:DC154)&lt;=$P$2),INDEX(MINVERSE($M$6:INDEX($M$6:$EF$125,$P$2,$P$2)),ROWS($M$131:DC154),COLUMNS($M$131:DC154)),0)</f>
        <v>0</v>
      </c>
      <c r="DD154">
        <f t="array" ref="DD154">IF(AND(ROWS($M$131:DD154)&lt;=$P$2,COLUMNS($M$131:DD154)&lt;=$P$2),INDEX(MINVERSE($M$6:INDEX($M$6:$EF$125,$P$2,$P$2)),ROWS($M$131:DD154),COLUMNS($M$131:DD154)),0)</f>
        <v>0</v>
      </c>
      <c r="DE154">
        <f t="array" ref="DE154">IF(AND(ROWS($M$131:DE154)&lt;=$P$2,COLUMNS($M$131:DE154)&lt;=$P$2),INDEX(MINVERSE($M$6:INDEX($M$6:$EF$125,$P$2,$P$2)),ROWS($M$131:DE154),COLUMNS($M$131:DE154)),0)</f>
        <v>0</v>
      </c>
      <c r="DF154">
        <f t="array" ref="DF154">IF(AND(ROWS($M$131:DF154)&lt;=$P$2,COLUMNS($M$131:DF154)&lt;=$P$2),INDEX(MINVERSE($M$6:INDEX($M$6:$EF$125,$P$2,$P$2)),ROWS($M$131:DF154),COLUMNS($M$131:DF154)),0)</f>
        <v>0</v>
      </c>
      <c r="DG154">
        <f t="array" ref="DG154">IF(AND(ROWS($M$131:DG154)&lt;=$P$2,COLUMNS($M$131:DG154)&lt;=$P$2),INDEX(MINVERSE($M$6:INDEX($M$6:$EF$125,$P$2,$P$2)),ROWS($M$131:DG154),COLUMNS($M$131:DG154)),0)</f>
        <v>0</v>
      </c>
      <c r="DH154">
        <f t="array" ref="DH154">IF(AND(ROWS($M$131:DH154)&lt;=$P$2,COLUMNS($M$131:DH154)&lt;=$P$2),INDEX(MINVERSE($M$6:INDEX($M$6:$EF$125,$P$2,$P$2)),ROWS($M$131:DH154),COLUMNS($M$131:DH154)),0)</f>
        <v>0</v>
      </c>
      <c r="DI154">
        <f t="array" ref="DI154">IF(AND(ROWS($M$131:DI154)&lt;=$P$2,COLUMNS($M$131:DI154)&lt;=$P$2),INDEX(MINVERSE($M$6:INDEX($M$6:$EF$125,$P$2,$P$2)),ROWS($M$131:DI154),COLUMNS($M$131:DI154)),0)</f>
        <v>0</v>
      </c>
      <c r="DJ154">
        <f t="array" ref="DJ154">IF(AND(ROWS($M$131:DJ154)&lt;=$P$2,COLUMNS($M$131:DJ154)&lt;=$P$2),INDEX(MINVERSE($M$6:INDEX($M$6:$EF$125,$P$2,$P$2)),ROWS($M$131:DJ154),COLUMNS($M$131:DJ154)),0)</f>
        <v>0</v>
      </c>
      <c r="DK154">
        <f t="array" ref="DK154">IF(AND(ROWS($M$131:DK154)&lt;=$P$2,COLUMNS($M$131:DK154)&lt;=$P$2),INDEX(MINVERSE($M$6:INDEX($M$6:$EF$125,$P$2,$P$2)),ROWS($M$131:DK154),COLUMNS($M$131:DK154)),0)</f>
        <v>0</v>
      </c>
      <c r="DL154">
        <f t="array" ref="DL154">IF(AND(ROWS($M$131:DL154)&lt;=$P$2,COLUMNS($M$131:DL154)&lt;=$P$2),INDEX(MINVERSE($M$6:INDEX($M$6:$EF$125,$P$2,$P$2)),ROWS($M$131:DL154),COLUMNS($M$131:DL154)),0)</f>
        <v>0</v>
      </c>
      <c r="DM154">
        <f t="array" ref="DM154">IF(AND(ROWS($M$131:DM154)&lt;=$P$2,COLUMNS($M$131:DM154)&lt;=$P$2),INDEX(MINVERSE($M$6:INDEX($M$6:$EF$125,$P$2,$P$2)),ROWS($M$131:DM154),COLUMNS($M$131:DM154)),0)</f>
        <v>0</v>
      </c>
      <c r="DN154">
        <f t="array" ref="DN154">IF(AND(ROWS($M$131:DN154)&lt;=$P$2,COLUMNS($M$131:DN154)&lt;=$P$2),INDEX(MINVERSE($M$6:INDEX($M$6:$EF$125,$P$2,$P$2)),ROWS($M$131:DN154),COLUMNS($M$131:DN154)),0)</f>
        <v>0</v>
      </c>
      <c r="DO154">
        <f t="array" ref="DO154">IF(AND(ROWS($M$131:DO154)&lt;=$P$2,COLUMNS($M$131:DO154)&lt;=$P$2),INDEX(MINVERSE($M$6:INDEX($M$6:$EF$125,$P$2,$P$2)),ROWS($M$131:DO154),COLUMNS($M$131:DO154)),0)</f>
        <v>0</v>
      </c>
      <c r="DP154">
        <f t="array" ref="DP154">IF(AND(ROWS($M$131:DP154)&lt;=$P$2,COLUMNS($M$131:DP154)&lt;=$P$2),INDEX(MINVERSE($M$6:INDEX($M$6:$EF$125,$P$2,$P$2)),ROWS($M$131:DP154),COLUMNS($M$131:DP154)),0)</f>
        <v>0</v>
      </c>
      <c r="DQ154">
        <f t="array" ref="DQ154">IF(AND(ROWS($M$131:DQ154)&lt;=$P$2,COLUMNS($M$131:DQ154)&lt;=$P$2),INDEX(MINVERSE($M$6:INDEX($M$6:$EF$125,$P$2,$P$2)),ROWS($M$131:DQ154),COLUMNS($M$131:DQ154)),0)</f>
        <v>0</v>
      </c>
      <c r="DR154">
        <f t="array" ref="DR154">IF(AND(ROWS($M$131:DR154)&lt;=$P$2,COLUMNS($M$131:DR154)&lt;=$P$2),INDEX(MINVERSE($M$6:INDEX($M$6:$EF$125,$P$2,$P$2)),ROWS($M$131:DR154),COLUMNS($M$131:DR154)),0)</f>
        <v>0</v>
      </c>
      <c r="DS154">
        <f t="array" ref="DS154">IF(AND(ROWS($M$131:DS154)&lt;=$P$2,COLUMNS($M$131:DS154)&lt;=$P$2),INDEX(MINVERSE($M$6:INDEX($M$6:$EF$125,$P$2,$P$2)),ROWS($M$131:DS154),COLUMNS($M$131:DS154)),0)</f>
        <v>0</v>
      </c>
      <c r="DT154">
        <f t="array" ref="DT154">IF(AND(ROWS($M$131:DT154)&lt;=$P$2,COLUMNS($M$131:DT154)&lt;=$P$2),INDEX(MINVERSE($M$6:INDEX($M$6:$EF$125,$P$2,$P$2)),ROWS($M$131:DT154),COLUMNS($M$131:DT154)),0)</f>
        <v>0</v>
      </c>
      <c r="DU154">
        <f t="array" ref="DU154">IF(AND(ROWS($M$131:DU154)&lt;=$P$2,COLUMNS($M$131:DU154)&lt;=$P$2),INDEX(MINVERSE($M$6:INDEX($M$6:$EF$125,$P$2,$P$2)),ROWS($M$131:DU154),COLUMNS($M$131:DU154)),0)</f>
        <v>0</v>
      </c>
      <c r="DV154">
        <f t="array" ref="DV154">IF(AND(ROWS($M$131:DV154)&lt;=$P$2,COLUMNS($M$131:DV154)&lt;=$P$2),INDEX(MINVERSE($M$6:INDEX($M$6:$EF$125,$P$2,$P$2)),ROWS($M$131:DV154),COLUMNS($M$131:DV154)),0)</f>
        <v>0</v>
      </c>
      <c r="DW154">
        <f t="array" ref="DW154">IF(AND(ROWS($M$131:DW154)&lt;=$P$2,COLUMNS($M$131:DW154)&lt;=$P$2),INDEX(MINVERSE($M$6:INDEX($M$6:$EF$125,$P$2,$P$2)),ROWS($M$131:DW154),COLUMNS($M$131:DW154)),0)</f>
        <v>0</v>
      </c>
      <c r="DX154">
        <f t="array" ref="DX154">IF(AND(ROWS($M$131:DX154)&lt;=$P$2,COLUMNS($M$131:DX154)&lt;=$P$2),INDEX(MINVERSE($M$6:INDEX($M$6:$EF$125,$P$2,$P$2)),ROWS($M$131:DX154),COLUMNS($M$131:DX154)),0)</f>
        <v>0</v>
      </c>
      <c r="DY154">
        <f t="array" ref="DY154">IF(AND(ROWS($M$131:DY154)&lt;=$P$2,COLUMNS($M$131:DY154)&lt;=$P$2),INDEX(MINVERSE($M$6:INDEX($M$6:$EF$125,$P$2,$P$2)),ROWS($M$131:DY154),COLUMNS($M$131:DY154)),0)</f>
        <v>0</v>
      </c>
      <c r="DZ154">
        <f t="array" ref="DZ154">IF(AND(ROWS($M$131:DZ154)&lt;=$P$2,COLUMNS($M$131:DZ154)&lt;=$P$2),INDEX(MINVERSE($M$6:INDEX($M$6:$EF$125,$P$2,$P$2)),ROWS($M$131:DZ154),COLUMNS($M$131:DZ154)),0)</f>
        <v>0</v>
      </c>
      <c r="EA154">
        <f t="array" ref="EA154">IF(AND(ROWS($M$131:EA154)&lt;=$P$2,COLUMNS($M$131:EA154)&lt;=$P$2),INDEX(MINVERSE($M$6:INDEX($M$6:$EF$125,$P$2,$P$2)),ROWS($M$131:EA154),COLUMNS($M$131:EA154)),0)</f>
        <v>0</v>
      </c>
      <c r="EB154">
        <f t="array" ref="EB154">IF(AND(ROWS($M$131:EB154)&lt;=$P$2,COLUMNS($M$131:EB154)&lt;=$P$2),INDEX(MINVERSE($M$6:INDEX($M$6:$EF$125,$P$2,$P$2)),ROWS($M$131:EB154),COLUMNS($M$131:EB154)),0)</f>
        <v>0</v>
      </c>
    </row>
    <row r="155" spans="12:132" ht="15">
      <c r="L155" s="10">
        <v>25</v>
      </c>
      <c r="M155">
        <f t="array" ref="M155">IF(AND(ROWS($M$131:M155)&lt;=$P$2,COLUMNS($M$131:M155)&lt;=$P$2),INDEX(MINVERSE($M$6:INDEX($M$6:$EF$125,$P$2,$P$2)),ROWS($M$131:M155),COLUMNS($M$131:M155)),0)</f>
        <v>1.2389469327624422E-9</v>
      </c>
      <c r="N155">
        <f t="array" ref="N155">IF(AND(ROWS($M$131:N155)&lt;=$P$2,COLUMNS($M$131:N155)&lt;=$P$2),INDEX(MINVERSE($M$6:INDEX($M$6:$EF$125,$P$2,$P$2)),ROWS($M$131:N155),COLUMNS($M$131:N155)),0)</f>
        <v>-3.3223501676807727E-10</v>
      </c>
      <c r="O155">
        <f t="array" ref="O155">IF(AND(ROWS($M$131:O155)&lt;=$P$2,COLUMNS($M$131:O155)&lt;=$P$2),INDEX(MINVERSE($M$6:INDEX($M$6:$EF$125,$P$2,$P$2)),ROWS($M$131:O155),COLUMNS($M$131:O155)),0)</f>
        <v>-1.4116864805022888E-9</v>
      </c>
      <c r="P155">
        <f t="array" ref="P155">IF(AND(ROWS($M$131:P155)&lt;=$P$2,COLUMNS($M$131:P155)&lt;=$P$2),INDEX(MINVERSE($M$6:INDEX($M$6:$EF$125,$P$2,$P$2)),ROWS($M$131:P155),COLUMNS($M$131:P155)),0)</f>
        <v>-1.9642830217438448E-9</v>
      </c>
      <c r="Q155">
        <f t="array" ref="Q155">IF(AND(ROWS($M$131:Q155)&lt;=$P$2,COLUMNS($M$131:Q155)&lt;=$P$2),INDEX(MINVERSE($M$6:INDEX($M$6:$EF$125,$P$2,$P$2)),ROWS($M$131:Q155),COLUMNS($M$131:Q155)),0)</f>
        <v>-1.8940660448426664E-9</v>
      </c>
      <c r="R155">
        <f t="array" ref="R155">IF(AND(ROWS($M$131:R155)&lt;=$P$2,COLUMNS($M$131:R155)&lt;=$P$2),INDEX(MINVERSE($M$6:INDEX($M$6:$EF$125,$P$2,$P$2)),ROWS($M$131:R155),COLUMNS($M$131:R155)),0)</f>
        <v>-1.0588845287185497E-9</v>
      </c>
      <c r="S155">
        <f t="array" ref="S155">IF(AND(ROWS($M$131:S155)&lt;=$P$2,COLUMNS($M$131:S155)&lt;=$P$2),INDEX(MINVERSE($M$6:INDEX($M$6:$EF$125,$P$2,$P$2)),ROWS($M$131:S155),COLUMNS($M$131:S155)),0)</f>
        <v>6.5934794442131204E-10</v>
      </c>
      <c r="T155">
        <f t="array" ref="T155">IF(AND(ROWS($M$131:T155)&lt;=$P$2,COLUMNS($M$131:T155)&lt;=$P$2),INDEX(MINVERSE($M$6:INDEX($M$6:$EF$125,$P$2,$P$2)),ROWS($M$131:T155),COLUMNS($M$131:T155)),0)</f>
        <v>3.2315144993159795E-9</v>
      </c>
      <c r="U155">
        <f t="array" ref="U155">IF(AND(ROWS($M$131:U155)&lt;=$P$2,COLUMNS($M$131:U155)&lt;=$P$2),INDEX(MINVERSE($M$6:INDEX($M$6:$EF$125,$P$2,$P$2)),ROWS($M$131:U155),COLUMNS($M$131:U155)),0)</f>
        <v>6.3293152461997879E-9</v>
      </c>
      <c r="V155">
        <f t="array" ref="V155">IF(AND(ROWS($M$131:V155)&lt;=$P$2,COLUMNS($M$131:V155)&lt;=$P$2),INDEX(MINVERSE($M$6:INDEX($M$6:$EF$125,$P$2,$P$2)),ROWS($M$131:V155),COLUMNS($M$131:V155)),0)</f>
        <v>9.1911226462998454E-9</v>
      </c>
      <c r="W155">
        <f t="array" ref="W155">IF(AND(ROWS($M$131:W155)&lt;=$P$2,COLUMNS($M$131:W155)&lt;=$P$2),INDEX(MINVERSE($M$6:INDEX($M$6:$EF$125,$P$2,$P$2)),ROWS($M$131:W155),COLUMNS($M$131:W155)),0)</f>
        <v>1.057486830050795E-8</v>
      </c>
      <c r="X155">
        <f t="array" ref="X155">IF(AND(ROWS($M$131:X155)&lt;=$P$2,COLUMNS($M$131:X155)&lt;=$P$2),INDEX(MINVERSE($M$6:INDEX($M$6:$EF$125,$P$2,$P$2)),ROWS($M$131:X155),COLUMNS($M$131:X155)),0)</f>
        <v>8.8819984515386917E-9</v>
      </c>
      <c r="Y155">
        <f t="array" ref="Y155">IF(AND(ROWS($M$131:Y155)&lt;=$P$2,COLUMNS($M$131:Y155)&lt;=$P$2),INDEX(MINVERSE($M$6:INDEX($M$6:$EF$125,$P$2,$P$2)),ROWS($M$131:Y155),COLUMNS($M$131:Y155)),0)</f>
        <v>2.5338571714446414E-9</v>
      </c>
      <c r="Z155">
        <f t="array" ref="Z155">IF(AND(ROWS($M$131:Z155)&lt;=$P$2,COLUMNS($M$131:Z155)&lt;=$P$2),INDEX(MINVERSE($M$6:INDEX($M$6:$EF$125,$P$2,$P$2)),ROWS($M$131:Z155),COLUMNS($M$131:Z155)),0)</f>
        <v>-9.3543651729237857E-9</v>
      </c>
      <c r="AA155">
        <f t="array" ref="AA155">IF(AND(ROWS($M$131:AA155)&lt;=$P$2,COLUMNS($M$131:AA155)&lt;=$P$2),INDEX(MINVERSE($M$6:INDEX($M$6:$EF$125,$P$2,$P$2)),ROWS($M$131:AA155),COLUMNS($M$131:AA155)),0)</f>
        <v>-2.6042609783708031E-8</v>
      </c>
      <c r="AB155">
        <f t="array" ref="AB155">IF(AND(ROWS($M$131:AB155)&lt;=$P$2,COLUMNS($M$131:AB155)&lt;=$P$2),INDEX(MINVERSE($M$6:INDEX($M$6:$EF$125,$P$2,$P$2)),ROWS($M$131:AB155),COLUMNS($M$131:AB155)),0)</f>
        <v>-4.4158792208142662E-8</v>
      </c>
      <c r="AC155">
        <f t="array" ref="AC155">IF(AND(ROWS($M$131:AC155)&lt;=$P$2,COLUMNS($M$131:AC155)&lt;=$P$2),INDEX(MINVERSE($M$6:INDEX($M$6:$EF$125,$P$2,$P$2)),ROWS($M$131:AC155),COLUMNS($M$131:AC155)),0)</f>
        <v>-5.6982566264416848E-8</v>
      </c>
      <c r="AD155">
        <f t="array" ref="AD155">IF(AND(ROWS($M$131:AD155)&lt;=$P$2,COLUMNS($M$131:AD155)&lt;=$P$2),INDEX(MINVERSE($M$6:INDEX($M$6:$EF$125,$P$2,$P$2)),ROWS($M$131:AD155),COLUMNS($M$131:AD155)),0)</f>
        <v>-5.4555626858466875E-8</v>
      </c>
      <c r="AE155">
        <f t="array" ref="AE155">IF(AND(ROWS($M$131:AE155)&lt;=$P$2,COLUMNS($M$131:AE155)&lt;=$P$2),INDEX(MINVERSE($M$6:INDEX($M$6:$EF$125,$P$2,$P$2)),ROWS($M$131:AE155),COLUMNS($M$131:AE155)),0)</f>
        <v>-2.5130020274541262E-8</v>
      </c>
      <c r="AF155">
        <f t="array" ref="AF155">IF(AND(ROWS($M$131:AF155)&lt;=$P$2,COLUMNS($M$131:AF155)&lt;=$P$2),INDEX(MINVERSE($M$6:INDEX($M$6:$EF$125,$P$2,$P$2)),ROWS($M$131:AF155),COLUMNS($M$131:AF155)),0)</f>
        <v>4.16749272165925E-8</v>
      </c>
      <c r="AG155">
        <f t="array" ref="AG155">IF(AND(ROWS($M$131:AG155)&lt;=$P$2,COLUMNS($M$131:AG155)&lt;=$P$2),INDEX(MINVERSE($M$6:INDEX($M$6:$EF$125,$P$2,$P$2)),ROWS($M$131:AG155),COLUMNS($M$131:AG155)),0)</f>
        <v>1.5013178600199326E-7</v>
      </c>
      <c r="AH155">
        <f t="array" ref="AH155">IF(AND(ROWS($M$131:AH155)&lt;=$P$2,COLUMNS($M$131:AH155)&lt;=$P$2),INDEX(MINVERSE($M$6:INDEX($M$6:$EF$125,$P$2,$P$2)),ROWS($M$131:AH155),COLUMNS($M$131:AH155)),0)</f>
        <v>2.9293602102003958E-7</v>
      </c>
      <c r="AI155">
        <f t="array" ref="AI155">IF(AND(ROWS($M$131:AI155)&lt;=$P$2,COLUMNS($M$131:AI155)&lt;=$P$2),INDEX(MINVERSE($M$6:INDEX($M$6:$EF$125,$P$2,$P$2)),ROWS($M$131:AI155),COLUMNS($M$131:AI155)),0)</f>
        <v>4.4694473229530371E-7</v>
      </c>
      <c r="AJ155">
        <f t="array" ref="AJ155">IF(AND(ROWS($M$131:AJ155)&lt;=$P$2,COLUMNS($M$131:AJ155)&lt;=$P$2),INDEX(MINVERSE($M$6:INDEX($M$6:$EF$125,$P$2,$P$2)),ROWS($M$131:AJ155),COLUMNS($M$131:AJ155)),0)</f>
        <v>5.7334562744049536E-7</v>
      </c>
      <c r="AK155">
        <f t="array" ref="AK155">IF(AND(ROWS($M$131:AK155)&lt;=$P$2,COLUMNS($M$131:AK155)&lt;=$P$2),INDEX(MINVERSE($M$6:INDEX($M$6:$EF$125,$P$2,$P$2)),ROWS($M$131:AK155),COLUMNS($M$131:AK155)),0)</f>
        <v>6.2671222768982391E-7</v>
      </c>
      <c r="AL155">
        <f t="array" ref="AL155">IF(AND(ROWS($M$131:AL155)&lt;=$P$2,COLUMNS($M$131:AL155)&lt;=$P$2),INDEX(MINVERSE($M$6:INDEX($M$6:$EF$125,$P$2,$P$2)),ROWS($M$131:AL155),COLUMNS($M$131:AL155)),0)</f>
        <v>5.7786963308638123E-7</v>
      </c>
      <c r="AM155">
        <f t="array" ref="AM155">IF(AND(ROWS($M$131:AM155)&lt;=$P$2,COLUMNS($M$131:AM155)&lt;=$P$2),INDEX(MINVERSE($M$6:INDEX($M$6:$EF$125,$P$2,$P$2)),ROWS($M$131:AM155),COLUMNS($M$131:AM155)),0)</f>
        <v>4.54572182925542E-7</v>
      </c>
      <c r="AN155">
        <f t="array" ref="AN155">IF(AND(ROWS($M$131:AN155)&lt;=$P$2,COLUMNS($M$131:AN155)&lt;=$P$2),INDEX(MINVERSE($M$6:INDEX($M$6:$EF$125,$P$2,$P$2)),ROWS($M$131:AN155),COLUMNS($M$131:AN155)),0)</f>
        <v>3.014274662586559E-7</v>
      </c>
      <c r="AO155">
        <f t="array" ref="AO155">IF(AND(ROWS($M$131:AO155)&lt;=$P$2,COLUMNS($M$131:AO155)&lt;=$P$2),INDEX(MINVERSE($M$6:INDEX($M$6:$EF$125,$P$2,$P$2)),ROWS($M$131:AO155),COLUMNS($M$131:AO155)),0)</f>
        <v>1.5724836218157368E-7</v>
      </c>
      <c r="AP155">
        <f t="array" ref="AP155">IF(AND(ROWS($M$131:AP155)&lt;=$P$2,COLUMNS($M$131:AP155)&lt;=$P$2),INDEX(MINVERSE($M$6:INDEX($M$6:$EF$125,$P$2,$P$2)),ROWS($M$131:AP155),COLUMNS($M$131:AP155)),0)</f>
        <v>4.5834800231576957E-8</v>
      </c>
      <c r="AQ155">
        <f t="array" ref="AQ155">IF(AND(ROWS($M$131:AQ155)&lt;=$P$2,COLUMNS($M$131:AQ155)&lt;=$P$2),INDEX(MINVERSE($M$6:INDEX($M$6:$EF$125,$P$2,$P$2)),ROWS($M$131:AQ155),COLUMNS($M$131:AQ155)),0)</f>
        <v>-2.453211648926625E-8</v>
      </c>
      <c r="AR155">
        <f t="array" ref="AR155">IF(AND(ROWS($M$131:AR155)&lt;=$P$2,COLUMNS($M$131:AR155)&lt;=$P$2),INDEX(MINVERSE($M$6:INDEX($M$6:$EF$125,$P$2,$P$2)),ROWS($M$131:AR155),COLUMNS($M$131:AR155)),0)</f>
        <v>-5.7122462714325611E-8</v>
      </c>
      <c r="AS155">
        <f t="array" ref="AS155">IF(AND(ROWS($M$131:AS155)&lt;=$P$2,COLUMNS($M$131:AS155)&lt;=$P$2),INDEX(MINVERSE($M$6:INDEX($M$6:$EF$125,$P$2,$P$2)),ROWS($M$131:AS155),COLUMNS($M$131:AS155)),0)</f>
        <v>-6.1503604064571597E-8</v>
      </c>
      <c r="AT155">
        <f t="array" ref="AT155">IF(AND(ROWS($M$131:AT155)&lt;=$P$2,COLUMNS($M$131:AT155)&lt;=$P$2),INDEX(MINVERSE($M$6:INDEX($M$6:$EF$125,$P$2,$P$2)),ROWS($M$131:AT155),COLUMNS($M$131:AT155)),0)</f>
        <v>-4.8959321829388419E-8</v>
      </c>
      <c r="AU155">
        <f t="array" ref="AU155">IF(AND(ROWS($M$131:AU155)&lt;=$P$2,COLUMNS($M$131:AU155)&lt;=$P$2),INDEX(MINVERSE($M$6:INDEX($M$6:$EF$125,$P$2,$P$2)),ROWS($M$131:AU155),COLUMNS($M$131:AU155)),0)</f>
        <v>-2.944549686411327E-8</v>
      </c>
      <c r="AV155">
        <f t="array" ref="AV155">IF(AND(ROWS($M$131:AV155)&lt;=$P$2,COLUMNS($M$131:AV155)&lt;=$P$2),INDEX(MINVERSE($M$6:INDEX($M$6:$EF$125,$P$2,$P$2)),ROWS($M$131:AV155),COLUMNS($M$131:AV155)),0)</f>
        <v>-1.0178456721364257E-8</v>
      </c>
      <c r="AW155">
        <f t="array" ref="AW155">IF(AND(ROWS($M$131:AW155)&lt;=$P$2,COLUMNS($M$131:AW155)&lt;=$P$2),INDEX(MINVERSE($M$6:INDEX($M$6:$EF$125,$P$2,$P$2)),ROWS($M$131:AW155),COLUMNS($M$131:AW155)),0)</f>
        <v>4.4978936602194269E-9</v>
      </c>
      <c r="AX155">
        <f t="array" ref="AX155">IF(AND(ROWS($M$131:AX155)&lt;=$P$2,COLUMNS($M$131:AX155)&lt;=$P$2),INDEX(MINVERSE($M$6:INDEX($M$6:$EF$125,$P$2,$P$2)),ROWS($M$131:AX155),COLUMNS($M$131:AX155)),0)</f>
        <v>1.2487306159523572E-8</v>
      </c>
      <c r="AY155">
        <f t="array" ref="AY155">IF(AND(ROWS($M$131:AY155)&lt;=$P$2,COLUMNS($M$131:AY155)&lt;=$P$2),INDEX(MINVERSE($M$6:INDEX($M$6:$EF$125,$P$2,$P$2)),ROWS($M$131:AY155),COLUMNS($M$131:AY155)),0)</f>
        <v>1.3058440471723941E-8</v>
      </c>
      <c r="AZ155">
        <f t="array" ref="AZ155">IF(AND(ROWS($M$131:AZ155)&lt;=$P$2,COLUMNS($M$131:AZ155)&lt;=$P$2),INDEX(MINVERSE($M$6:INDEX($M$6:$EF$125,$P$2,$P$2)),ROWS($M$131:AZ155),COLUMNS($M$131:AZ155)),0)</f>
        <v>6.0743779314703164E-9</v>
      </c>
      <c r="BA155">
        <f t="array" ref="BA155">IF(AND(ROWS($M$131:BA155)&lt;=$P$2,COLUMNS($M$131:BA155)&lt;=$P$2),INDEX(MINVERSE($M$6:INDEX($M$6:$EF$125,$P$2,$P$2)),ROWS($M$131:BA155),COLUMNS($M$131:BA155)),0)</f>
        <v>0</v>
      </c>
      <c r="BB155">
        <f t="array" ref="BB155">IF(AND(ROWS($M$131:BB155)&lt;=$P$2,COLUMNS($M$131:BB155)&lt;=$P$2),INDEX(MINVERSE($M$6:INDEX($M$6:$EF$125,$P$2,$P$2)),ROWS($M$131:BB155),COLUMNS($M$131:BB155)),0)</f>
        <v>0</v>
      </c>
      <c r="BC155">
        <f t="array" ref="BC155">IF(AND(ROWS($M$131:BC155)&lt;=$P$2,COLUMNS($M$131:BC155)&lt;=$P$2),INDEX(MINVERSE($M$6:INDEX($M$6:$EF$125,$P$2,$P$2)),ROWS($M$131:BC155),COLUMNS($M$131:BC155)),0)</f>
        <v>0</v>
      </c>
      <c r="BD155">
        <f t="array" ref="BD155">IF(AND(ROWS($M$131:BD155)&lt;=$P$2,COLUMNS($M$131:BD155)&lt;=$P$2),INDEX(MINVERSE($M$6:INDEX($M$6:$EF$125,$P$2,$P$2)),ROWS($M$131:BD155),COLUMNS($M$131:BD155)),0)</f>
        <v>0</v>
      </c>
      <c r="BE155">
        <f t="array" ref="BE155">IF(AND(ROWS($M$131:BE155)&lt;=$P$2,COLUMNS($M$131:BE155)&lt;=$P$2),INDEX(MINVERSE($M$6:INDEX($M$6:$EF$125,$P$2,$P$2)),ROWS($M$131:BE155),COLUMNS($M$131:BE155)),0)</f>
        <v>0</v>
      </c>
      <c r="BF155">
        <f t="array" ref="BF155">IF(AND(ROWS($M$131:BF155)&lt;=$P$2,COLUMNS($M$131:BF155)&lt;=$P$2),INDEX(MINVERSE($M$6:INDEX($M$6:$EF$125,$P$2,$P$2)),ROWS($M$131:BF155),COLUMNS($M$131:BF155)),0)</f>
        <v>0</v>
      </c>
      <c r="BG155">
        <f t="array" ref="BG155">IF(AND(ROWS($M$131:BG155)&lt;=$P$2,COLUMNS($M$131:BG155)&lt;=$P$2),INDEX(MINVERSE($M$6:INDEX($M$6:$EF$125,$P$2,$P$2)),ROWS($M$131:BG155),COLUMNS($M$131:BG155)),0)</f>
        <v>0</v>
      </c>
      <c r="BH155">
        <f t="array" ref="BH155">IF(AND(ROWS($M$131:BH155)&lt;=$P$2,COLUMNS($M$131:BH155)&lt;=$P$2),INDEX(MINVERSE($M$6:INDEX($M$6:$EF$125,$P$2,$P$2)),ROWS($M$131:BH155),COLUMNS($M$131:BH155)),0)</f>
        <v>0</v>
      </c>
      <c r="BI155">
        <f t="array" ref="BI155">IF(AND(ROWS($M$131:BI155)&lt;=$P$2,COLUMNS($M$131:BI155)&lt;=$P$2),INDEX(MINVERSE($M$6:INDEX($M$6:$EF$125,$P$2,$P$2)),ROWS($M$131:BI155),COLUMNS($M$131:BI155)),0)</f>
        <v>0</v>
      </c>
      <c r="BJ155">
        <f t="array" ref="BJ155">IF(AND(ROWS($M$131:BJ155)&lt;=$P$2,COLUMNS($M$131:BJ155)&lt;=$P$2),INDEX(MINVERSE($M$6:INDEX($M$6:$EF$125,$P$2,$P$2)),ROWS($M$131:BJ155),COLUMNS($M$131:BJ155)),0)</f>
        <v>0</v>
      </c>
      <c r="BK155">
        <f t="array" ref="BK155">IF(AND(ROWS($M$131:BK155)&lt;=$P$2,COLUMNS($M$131:BK155)&lt;=$P$2),INDEX(MINVERSE($M$6:INDEX($M$6:$EF$125,$P$2,$P$2)),ROWS($M$131:BK155),COLUMNS($M$131:BK155)),0)</f>
        <v>0</v>
      </c>
      <c r="BL155">
        <f t="array" ref="BL155">IF(AND(ROWS($M$131:BL155)&lt;=$P$2,COLUMNS($M$131:BL155)&lt;=$P$2),INDEX(MINVERSE($M$6:INDEX($M$6:$EF$125,$P$2,$P$2)),ROWS($M$131:BL155),COLUMNS($M$131:BL155)),0)</f>
        <v>0</v>
      </c>
      <c r="BM155">
        <f t="array" ref="BM155">IF(AND(ROWS($M$131:BM155)&lt;=$P$2,COLUMNS($M$131:BM155)&lt;=$P$2),INDEX(MINVERSE($M$6:INDEX($M$6:$EF$125,$P$2,$P$2)),ROWS($M$131:BM155),COLUMNS($M$131:BM155)),0)</f>
        <v>0</v>
      </c>
      <c r="BN155">
        <f t="array" ref="BN155">IF(AND(ROWS($M$131:BN155)&lt;=$P$2,COLUMNS($M$131:BN155)&lt;=$P$2),INDEX(MINVERSE($M$6:INDEX($M$6:$EF$125,$P$2,$P$2)),ROWS($M$131:BN155),COLUMNS($M$131:BN155)),0)</f>
        <v>0</v>
      </c>
      <c r="BO155">
        <f t="array" ref="BO155">IF(AND(ROWS($M$131:BO155)&lt;=$P$2,COLUMNS($M$131:BO155)&lt;=$P$2),INDEX(MINVERSE($M$6:INDEX($M$6:$EF$125,$P$2,$P$2)),ROWS($M$131:BO155),COLUMNS($M$131:BO155)),0)</f>
        <v>0</v>
      </c>
      <c r="BP155">
        <f t="array" ref="BP155">IF(AND(ROWS($M$131:BP155)&lt;=$P$2,COLUMNS($M$131:BP155)&lt;=$P$2),INDEX(MINVERSE($M$6:INDEX($M$6:$EF$125,$P$2,$P$2)),ROWS($M$131:BP155),COLUMNS($M$131:BP155)),0)</f>
        <v>0</v>
      </c>
      <c r="BQ155">
        <f t="array" ref="BQ155">IF(AND(ROWS($M$131:BQ155)&lt;=$P$2,COLUMNS($M$131:BQ155)&lt;=$P$2),INDEX(MINVERSE($M$6:INDEX($M$6:$EF$125,$P$2,$P$2)),ROWS($M$131:BQ155),COLUMNS($M$131:BQ155)),0)</f>
        <v>0</v>
      </c>
      <c r="BR155">
        <f t="array" ref="BR155">IF(AND(ROWS($M$131:BR155)&lt;=$P$2,COLUMNS($M$131:BR155)&lt;=$P$2),INDEX(MINVERSE($M$6:INDEX($M$6:$EF$125,$P$2,$P$2)),ROWS($M$131:BR155),COLUMNS($M$131:BR155)),0)</f>
        <v>0</v>
      </c>
      <c r="BS155">
        <f t="array" ref="BS155">IF(AND(ROWS($M$131:BS155)&lt;=$P$2,COLUMNS($M$131:BS155)&lt;=$P$2),INDEX(MINVERSE($M$6:INDEX($M$6:$EF$125,$P$2,$P$2)),ROWS($M$131:BS155),COLUMNS($M$131:BS155)),0)</f>
        <v>0</v>
      </c>
      <c r="BT155">
        <f t="array" ref="BT155">IF(AND(ROWS($M$131:BT155)&lt;=$P$2,COLUMNS($M$131:BT155)&lt;=$P$2),INDEX(MINVERSE($M$6:INDEX($M$6:$EF$125,$P$2,$P$2)),ROWS($M$131:BT155),COLUMNS($M$131:BT155)),0)</f>
        <v>0</v>
      </c>
      <c r="BU155">
        <f t="array" ref="BU155">IF(AND(ROWS($M$131:BU155)&lt;=$P$2,COLUMNS($M$131:BU155)&lt;=$P$2),INDEX(MINVERSE($M$6:INDEX($M$6:$EF$125,$P$2,$P$2)),ROWS($M$131:BU155),COLUMNS($M$131:BU155)),0)</f>
        <v>0</v>
      </c>
      <c r="BV155">
        <f t="array" ref="BV155">IF(AND(ROWS($M$131:BV155)&lt;=$P$2,COLUMNS($M$131:BV155)&lt;=$P$2),INDEX(MINVERSE($M$6:INDEX($M$6:$EF$125,$P$2,$P$2)),ROWS($M$131:BV155),COLUMNS($M$131:BV155)),0)</f>
        <v>0</v>
      </c>
      <c r="BW155">
        <f t="array" ref="BW155">IF(AND(ROWS($M$131:BW155)&lt;=$P$2,COLUMNS($M$131:BW155)&lt;=$P$2),INDEX(MINVERSE($M$6:INDEX($M$6:$EF$125,$P$2,$P$2)),ROWS($M$131:BW155),COLUMNS($M$131:BW155)),0)</f>
        <v>0</v>
      </c>
      <c r="BX155">
        <f t="array" ref="BX155">IF(AND(ROWS($M$131:BX155)&lt;=$P$2,COLUMNS($M$131:BX155)&lt;=$P$2),INDEX(MINVERSE($M$6:INDEX($M$6:$EF$125,$P$2,$P$2)),ROWS($M$131:BX155),COLUMNS($M$131:BX155)),0)</f>
        <v>0</v>
      </c>
      <c r="BY155">
        <f t="array" ref="BY155">IF(AND(ROWS($M$131:BY155)&lt;=$P$2,COLUMNS($M$131:BY155)&lt;=$P$2),INDEX(MINVERSE($M$6:INDEX($M$6:$EF$125,$P$2,$P$2)),ROWS($M$131:BY155),COLUMNS($M$131:BY155)),0)</f>
        <v>0</v>
      </c>
      <c r="BZ155">
        <f t="array" ref="BZ155">IF(AND(ROWS($M$131:BZ155)&lt;=$P$2,COLUMNS($M$131:BZ155)&lt;=$P$2),INDEX(MINVERSE($M$6:INDEX($M$6:$EF$125,$P$2,$P$2)),ROWS($M$131:BZ155),COLUMNS($M$131:BZ155)),0)</f>
        <v>0</v>
      </c>
      <c r="CA155">
        <f t="array" ref="CA155">IF(AND(ROWS($M$131:CA155)&lt;=$P$2,COLUMNS($M$131:CA155)&lt;=$P$2),INDEX(MINVERSE($M$6:INDEX($M$6:$EF$125,$P$2,$P$2)),ROWS($M$131:CA155),COLUMNS($M$131:CA155)),0)</f>
        <v>0</v>
      </c>
      <c r="CB155">
        <f t="array" ref="CB155">IF(AND(ROWS($M$131:CB155)&lt;=$P$2,COLUMNS($M$131:CB155)&lt;=$P$2),INDEX(MINVERSE($M$6:INDEX($M$6:$EF$125,$P$2,$P$2)),ROWS($M$131:CB155),COLUMNS($M$131:CB155)),0)</f>
        <v>0</v>
      </c>
      <c r="CC155">
        <f t="array" ref="CC155">IF(AND(ROWS($M$131:CC155)&lt;=$P$2,COLUMNS($M$131:CC155)&lt;=$P$2),INDEX(MINVERSE($M$6:INDEX($M$6:$EF$125,$P$2,$P$2)),ROWS($M$131:CC155),COLUMNS($M$131:CC155)),0)</f>
        <v>0</v>
      </c>
      <c r="CD155">
        <f t="array" ref="CD155">IF(AND(ROWS($M$131:CD155)&lt;=$P$2,COLUMNS($M$131:CD155)&lt;=$P$2),INDEX(MINVERSE($M$6:INDEX($M$6:$EF$125,$P$2,$P$2)),ROWS($M$131:CD155),COLUMNS($M$131:CD155)),0)</f>
        <v>0</v>
      </c>
      <c r="CE155">
        <f t="array" ref="CE155">IF(AND(ROWS($M$131:CE155)&lt;=$P$2,COLUMNS($M$131:CE155)&lt;=$P$2),INDEX(MINVERSE($M$6:INDEX($M$6:$EF$125,$P$2,$P$2)),ROWS($M$131:CE155),COLUMNS($M$131:CE155)),0)</f>
        <v>0</v>
      </c>
      <c r="CF155">
        <f t="array" ref="CF155">IF(AND(ROWS($M$131:CF155)&lt;=$P$2,COLUMNS($M$131:CF155)&lt;=$P$2),INDEX(MINVERSE($M$6:INDEX($M$6:$EF$125,$P$2,$P$2)),ROWS($M$131:CF155),COLUMNS($M$131:CF155)),0)</f>
        <v>0</v>
      </c>
      <c r="CG155">
        <f t="array" ref="CG155">IF(AND(ROWS($M$131:CG155)&lt;=$P$2,COLUMNS($M$131:CG155)&lt;=$P$2),INDEX(MINVERSE($M$6:INDEX($M$6:$EF$125,$P$2,$P$2)),ROWS($M$131:CG155),COLUMNS($M$131:CG155)),0)</f>
        <v>0</v>
      </c>
      <c r="CH155">
        <f t="array" ref="CH155">IF(AND(ROWS($M$131:CH155)&lt;=$P$2,COLUMNS($M$131:CH155)&lt;=$P$2),INDEX(MINVERSE($M$6:INDEX($M$6:$EF$125,$P$2,$P$2)),ROWS($M$131:CH155),COLUMNS($M$131:CH155)),0)</f>
        <v>0</v>
      </c>
      <c r="CI155">
        <f t="array" ref="CI155">IF(AND(ROWS($M$131:CI155)&lt;=$P$2,COLUMNS($M$131:CI155)&lt;=$P$2),INDEX(MINVERSE($M$6:INDEX($M$6:$EF$125,$P$2,$P$2)),ROWS($M$131:CI155),COLUMNS($M$131:CI155)),0)</f>
        <v>0</v>
      </c>
      <c r="CJ155">
        <f t="array" ref="CJ155">IF(AND(ROWS($M$131:CJ155)&lt;=$P$2,COLUMNS($M$131:CJ155)&lt;=$P$2),INDEX(MINVERSE($M$6:INDEX($M$6:$EF$125,$P$2,$P$2)),ROWS($M$131:CJ155),COLUMNS($M$131:CJ155)),0)</f>
        <v>0</v>
      </c>
      <c r="CK155">
        <f t="array" ref="CK155">IF(AND(ROWS($M$131:CK155)&lt;=$P$2,COLUMNS($M$131:CK155)&lt;=$P$2),INDEX(MINVERSE($M$6:INDEX($M$6:$EF$125,$P$2,$P$2)),ROWS($M$131:CK155),COLUMNS($M$131:CK155)),0)</f>
        <v>0</v>
      </c>
      <c r="CL155">
        <f t="array" ref="CL155">IF(AND(ROWS($M$131:CL155)&lt;=$P$2,COLUMNS($M$131:CL155)&lt;=$P$2),INDEX(MINVERSE($M$6:INDEX($M$6:$EF$125,$P$2,$P$2)),ROWS($M$131:CL155),COLUMNS($M$131:CL155)),0)</f>
        <v>0</v>
      </c>
      <c r="CM155">
        <f t="array" ref="CM155">IF(AND(ROWS($M$131:CM155)&lt;=$P$2,COLUMNS($M$131:CM155)&lt;=$P$2),INDEX(MINVERSE($M$6:INDEX($M$6:$EF$125,$P$2,$P$2)),ROWS($M$131:CM155),COLUMNS($M$131:CM155)),0)</f>
        <v>0</v>
      </c>
      <c r="CN155">
        <f t="array" ref="CN155">IF(AND(ROWS($M$131:CN155)&lt;=$P$2,COLUMNS($M$131:CN155)&lt;=$P$2),INDEX(MINVERSE($M$6:INDEX($M$6:$EF$125,$P$2,$P$2)),ROWS($M$131:CN155),COLUMNS($M$131:CN155)),0)</f>
        <v>0</v>
      </c>
      <c r="CO155">
        <f t="array" ref="CO155">IF(AND(ROWS($M$131:CO155)&lt;=$P$2,COLUMNS($M$131:CO155)&lt;=$P$2),INDEX(MINVERSE($M$6:INDEX($M$6:$EF$125,$P$2,$P$2)),ROWS($M$131:CO155),COLUMNS($M$131:CO155)),0)</f>
        <v>0</v>
      </c>
      <c r="CP155">
        <f t="array" ref="CP155">IF(AND(ROWS($M$131:CP155)&lt;=$P$2,COLUMNS($M$131:CP155)&lt;=$P$2),INDEX(MINVERSE($M$6:INDEX($M$6:$EF$125,$P$2,$P$2)),ROWS($M$131:CP155),COLUMNS($M$131:CP155)),0)</f>
        <v>0</v>
      </c>
      <c r="CQ155">
        <f t="array" ref="CQ155">IF(AND(ROWS($M$131:CQ155)&lt;=$P$2,COLUMNS($M$131:CQ155)&lt;=$P$2),INDEX(MINVERSE($M$6:INDEX($M$6:$EF$125,$P$2,$P$2)),ROWS($M$131:CQ155),COLUMNS($M$131:CQ155)),0)</f>
        <v>0</v>
      </c>
      <c r="CR155">
        <f t="array" ref="CR155">IF(AND(ROWS($M$131:CR155)&lt;=$P$2,COLUMNS($M$131:CR155)&lt;=$P$2),INDEX(MINVERSE($M$6:INDEX($M$6:$EF$125,$P$2,$P$2)),ROWS($M$131:CR155),COLUMNS($M$131:CR155)),0)</f>
        <v>0</v>
      </c>
      <c r="CS155">
        <f t="array" ref="CS155">IF(AND(ROWS($M$131:CS155)&lt;=$P$2,COLUMNS($M$131:CS155)&lt;=$P$2),INDEX(MINVERSE($M$6:INDEX($M$6:$EF$125,$P$2,$P$2)),ROWS($M$131:CS155),COLUMNS($M$131:CS155)),0)</f>
        <v>0</v>
      </c>
      <c r="CT155">
        <f t="array" ref="CT155">IF(AND(ROWS($M$131:CT155)&lt;=$P$2,COLUMNS($M$131:CT155)&lt;=$P$2),INDEX(MINVERSE($M$6:INDEX($M$6:$EF$125,$P$2,$P$2)),ROWS($M$131:CT155),COLUMNS($M$131:CT155)),0)</f>
        <v>0</v>
      </c>
      <c r="CU155">
        <f t="array" ref="CU155">IF(AND(ROWS($M$131:CU155)&lt;=$P$2,COLUMNS($M$131:CU155)&lt;=$P$2),INDEX(MINVERSE($M$6:INDEX($M$6:$EF$125,$P$2,$P$2)),ROWS($M$131:CU155),COLUMNS($M$131:CU155)),0)</f>
        <v>0</v>
      </c>
      <c r="CV155">
        <f t="array" ref="CV155">IF(AND(ROWS($M$131:CV155)&lt;=$P$2,COLUMNS($M$131:CV155)&lt;=$P$2),INDEX(MINVERSE($M$6:INDEX($M$6:$EF$125,$P$2,$P$2)),ROWS($M$131:CV155),COLUMNS($M$131:CV155)),0)</f>
        <v>0</v>
      </c>
      <c r="CW155">
        <f t="array" ref="CW155">IF(AND(ROWS($M$131:CW155)&lt;=$P$2,COLUMNS($M$131:CW155)&lt;=$P$2),INDEX(MINVERSE($M$6:INDEX($M$6:$EF$125,$P$2,$P$2)),ROWS($M$131:CW155),COLUMNS($M$131:CW155)),0)</f>
        <v>0</v>
      </c>
      <c r="CX155">
        <f t="array" ref="CX155">IF(AND(ROWS($M$131:CX155)&lt;=$P$2,COLUMNS($M$131:CX155)&lt;=$P$2),INDEX(MINVERSE($M$6:INDEX($M$6:$EF$125,$P$2,$P$2)),ROWS($M$131:CX155),COLUMNS($M$131:CX155)),0)</f>
        <v>0</v>
      </c>
      <c r="CY155">
        <f t="array" ref="CY155">IF(AND(ROWS($M$131:CY155)&lt;=$P$2,COLUMNS($M$131:CY155)&lt;=$P$2),INDEX(MINVERSE($M$6:INDEX($M$6:$EF$125,$P$2,$P$2)),ROWS($M$131:CY155),COLUMNS($M$131:CY155)),0)</f>
        <v>0</v>
      </c>
      <c r="CZ155">
        <f t="array" ref="CZ155">IF(AND(ROWS($M$131:CZ155)&lt;=$P$2,COLUMNS($M$131:CZ155)&lt;=$P$2),INDEX(MINVERSE($M$6:INDEX($M$6:$EF$125,$P$2,$P$2)),ROWS($M$131:CZ155),COLUMNS($M$131:CZ155)),0)</f>
        <v>0</v>
      </c>
      <c r="DA155">
        <f t="array" ref="DA155">IF(AND(ROWS($M$131:DA155)&lt;=$P$2,COLUMNS($M$131:DA155)&lt;=$P$2),INDEX(MINVERSE($M$6:INDEX($M$6:$EF$125,$P$2,$P$2)),ROWS($M$131:DA155),COLUMNS($M$131:DA155)),0)</f>
        <v>0</v>
      </c>
      <c r="DB155">
        <f t="array" ref="DB155">IF(AND(ROWS($M$131:DB155)&lt;=$P$2,COLUMNS($M$131:DB155)&lt;=$P$2),INDEX(MINVERSE($M$6:INDEX($M$6:$EF$125,$P$2,$P$2)),ROWS($M$131:DB155),COLUMNS($M$131:DB155)),0)</f>
        <v>0</v>
      </c>
      <c r="DC155">
        <f t="array" ref="DC155">IF(AND(ROWS($M$131:DC155)&lt;=$P$2,COLUMNS($M$131:DC155)&lt;=$P$2),INDEX(MINVERSE($M$6:INDEX($M$6:$EF$125,$P$2,$P$2)),ROWS($M$131:DC155),COLUMNS($M$131:DC155)),0)</f>
        <v>0</v>
      </c>
      <c r="DD155">
        <f t="array" ref="DD155">IF(AND(ROWS($M$131:DD155)&lt;=$P$2,COLUMNS($M$131:DD155)&lt;=$P$2),INDEX(MINVERSE($M$6:INDEX($M$6:$EF$125,$P$2,$P$2)),ROWS($M$131:DD155),COLUMNS($M$131:DD155)),0)</f>
        <v>0</v>
      </c>
      <c r="DE155">
        <f t="array" ref="DE155">IF(AND(ROWS($M$131:DE155)&lt;=$P$2,COLUMNS($M$131:DE155)&lt;=$P$2),INDEX(MINVERSE($M$6:INDEX($M$6:$EF$125,$P$2,$P$2)),ROWS($M$131:DE155),COLUMNS($M$131:DE155)),0)</f>
        <v>0</v>
      </c>
      <c r="DF155">
        <f t="array" ref="DF155">IF(AND(ROWS($M$131:DF155)&lt;=$P$2,COLUMNS($M$131:DF155)&lt;=$P$2),INDEX(MINVERSE($M$6:INDEX($M$6:$EF$125,$P$2,$P$2)),ROWS($M$131:DF155),COLUMNS($M$131:DF155)),0)</f>
        <v>0</v>
      </c>
      <c r="DG155">
        <f t="array" ref="DG155">IF(AND(ROWS($M$131:DG155)&lt;=$P$2,COLUMNS($M$131:DG155)&lt;=$P$2),INDEX(MINVERSE($M$6:INDEX($M$6:$EF$125,$P$2,$P$2)),ROWS($M$131:DG155),COLUMNS($M$131:DG155)),0)</f>
        <v>0</v>
      </c>
      <c r="DH155">
        <f t="array" ref="DH155">IF(AND(ROWS($M$131:DH155)&lt;=$P$2,COLUMNS($M$131:DH155)&lt;=$P$2),INDEX(MINVERSE($M$6:INDEX($M$6:$EF$125,$P$2,$P$2)),ROWS($M$131:DH155),COLUMNS($M$131:DH155)),0)</f>
        <v>0</v>
      </c>
      <c r="DI155">
        <f t="array" ref="DI155">IF(AND(ROWS($M$131:DI155)&lt;=$P$2,COLUMNS($M$131:DI155)&lt;=$P$2),INDEX(MINVERSE($M$6:INDEX($M$6:$EF$125,$P$2,$P$2)),ROWS($M$131:DI155),COLUMNS($M$131:DI155)),0)</f>
        <v>0</v>
      </c>
      <c r="DJ155">
        <f t="array" ref="DJ155">IF(AND(ROWS($M$131:DJ155)&lt;=$P$2,COLUMNS($M$131:DJ155)&lt;=$P$2),INDEX(MINVERSE($M$6:INDEX($M$6:$EF$125,$P$2,$P$2)),ROWS($M$131:DJ155),COLUMNS($M$131:DJ155)),0)</f>
        <v>0</v>
      </c>
      <c r="DK155">
        <f t="array" ref="DK155">IF(AND(ROWS($M$131:DK155)&lt;=$P$2,COLUMNS($M$131:DK155)&lt;=$P$2),INDEX(MINVERSE($M$6:INDEX($M$6:$EF$125,$P$2,$P$2)),ROWS($M$131:DK155),COLUMNS($M$131:DK155)),0)</f>
        <v>0</v>
      </c>
      <c r="DL155">
        <f t="array" ref="DL155">IF(AND(ROWS($M$131:DL155)&lt;=$P$2,COLUMNS($M$131:DL155)&lt;=$P$2),INDEX(MINVERSE($M$6:INDEX($M$6:$EF$125,$P$2,$P$2)),ROWS($M$131:DL155),COLUMNS($M$131:DL155)),0)</f>
        <v>0</v>
      </c>
      <c r="DM155">
        <f t="array" ref="DM155">IF(AND(ROWS($M$131:DM155)&lt;=$P$2,COLUMNS($M$131:DM155)&lt;=$P$2),INDEX(MINVERSE($M$6:INDEX($M$6:$EF$125,$P$2,$P$2)),ROWS($M$131:DM155),COLUMNS($M$131:DM155)),0)</f>
        <v>0</v>
      </c>
      <c r="DN155">
        <f t="array" ref="DN155">IF(AND(ROWS($M$131:DN155)&lt;=$P$2,COLUMNS($M$131:DN155)&lt;=$P$2),INDEX(MINVERSE($M$6:INDEX($M$6:$EF$125,$P$2,$P$2)),ROWS($M$131:DN155),COLUMNS($M$131:DN155)),0)</f>
        <v>0</v>
      </c>
      <c r="DO155">
        <f t="array" ref="DO155">IF(AND(ROWS($M$131:DO155)&lt;=$P$2,COLUMNS($M$131:DO155)&lt;=$P$2),INDEX(MINVERSE($M$6:INDEX($M$6:$EF$125,$P$2,$P$2)),ROWS($M$131:DO155),COLUMNS($M$131:DO155)),0)</f>
        <v>0</v>
      </c>
      <c r="DP155">
        <f t="array" ref="DP155">IF(AND(ROWS($M$131:DP155)&lt;=$P$2,COLUMNS($M$131:DP155)&lt;=$P$2),INDEX(MINVERSE($M$6:INDEX($M$6:$EF$125,$P$2,$P$2)),ROWS($M$131:DP155),COLUMNS($M$131:DP155)),0)</f>
        <v>0</v>
      </c>
      <c r="DQ155">
        <f t="array" ref="DQ155">IF(AND(ROWS($M$131:DQ155)&lt;=$P$2,COLUMNS($M$131:DQ155)&lt;=$P$2),INDEX(MINVERSE($M$6:INDEX($M$6:$EF$125,$P$2,$P$2)),ROWS($M$131:DQ155),COLUMNS($M$131:DQ155)),0)</f>
        <v>0</v>
      </c>
      <c r="DR155">
        <f t="array" ref="DR155">IF(AND(ROWS($M$131:DR155)&lt;=$P$2,COLUMNS($M$131:DR155)&lt;=$P$2),INDEX(MINVERSE($M$6:INDEX($M$6:$EF$125,$P$2,$P$2)),ROWS($M$131:DR155),COLUMNS($M$131:DR155)),0)</f>
        <v>0</v>
      </c>
      <c r="DS155">
        <f t="array" ref="DS155">IF(AND(ROWS($M$131:DS155)&lt;=$P$2,COLUMNS($M$131:DS155)&lt;=$P$2),INDEX(MINVERSE($M$6:INDEX($M$6:$EF$125,$P$2,$P$2)),ROWS($M$131:DS155),COLUMNS($M$131:DS155)),0)</f>
        <v>0</v>
      </c>
      <c r="DT155">
        <f t="array" ref="DT155">IF(AND(ROWS($M$131:DT155)&lt;=$P$2,COLUMNS($M$131:DT155)&lt;=$P$2),INDEX(MINVERSE($M$6:INDEX($M$6:$EF$125,$P$2,$P$2)),ROWS($M$131:DT155),COLUMNS($M$131:DT155)),0)</f>
        <v>0</v>
      </c>
      <c r="DU155">
        <f t="array" ref="DU155">IF(AND(ROWS($M$131:DU155)&lt;=$P$2,COLUMNS($M$131:DU155)&lt;=$P$2),INDEX(MINVERSE($M$6:INDEX($M$6:$EF$125,$P$2,$P$2)),ROWS($M$131:DU155),COLUMNS($M$131:DU155)),0)</f>
        <v>0</v>
      </c>
      <c r="DV155">
        <f t="array" ref="DV155">IF(AND(ROWS($M$131:DV155)&lt;=$P$2,COLUMNS($M$131:DV155)&lt;=$P$2),INDEX(MINVERSE($M$6:INDEX($M$6:$EF$125,$P$2,$P$2)),ROWS($M$131:DV155),COLUMNS($M$131:DV155)),0)</f>
        <v>0</v>
      </c>
      <c r="DW155">
        <f t="array" ref="DW155">IF(AND(ROWS($M$131:DW155)&lt;=$P$2,COLUMNS($M$131:DW155)&lt;=$P$2),INDEX(MINVERSE($M$6:INDEX($M$6:$EF$125,$P$2,$P$2)),ROWS($M$131:DW155),COLUMNS($M$131:DW155)),0)</f>
        <v>0</v>
      </c>
      <c r="DX155">
        <f t="array" ref="DX155">IF(AND(ROWS($M$131:DX155)&lt;=$P$2,COLUMNS($M$131:DX155)&lt;=$P$2),INDEX(MINVERSE($M$6:INDEX($M$6:$EF$125,$P$2,$P$2)),ROWS($M$131:DX155),COLUMNS($M$131:DX155)),0)</f>
        <v>0</v>
      </c>
      <c r="DY155">
        <f t="array" ref="DY155">IF(AND(ROWS($M$131:DY155)&lt;=$P$2,COLUMNS($M$131:DY155)&lt;=$P$2),INDEX(MINVERSE($M$6:INDEX($M$6:$EF$125,$P$2,$P$2)),ROWS($M$131:DY155),COLUMNS($M$131:DY155)),0)</f>
        <v>0</v>
      </c>
      <c r="DZ155">
        <f t="array" ref="DZ155">IF(AND(ROWS($M$131:DZ155)&lt;=$P$2,COLUMNS($M$131:DZ155)&lt;=$P$2),INDEX(MINVERSE($M$6:INDEX($M$6:$EF$125,$P$2,$P$2)),ROWS($M$131:DZ155),COLUMNS($M$131:DZ155)),0)</f>
        <v>0</v>
      </c>
      <c r="EA155">
        <f t="array" ref="EA155">IF(AND(ROWS($M$131:EA155)&lt;=$P$2,COLUMNS($M$131:EA155)&lt;=$P$2),INDEX(MINVERSE($M$6:INDEX($M$6:$EF$125,$P$2,$P$2)),ROWS($M$131:EA155),COLUMNS($M$131:EA155)),0)</f>
        <v>0</v>
      </c>
      <c r="EB155">
        <f t="array" ref="EB155">IF(AND(ROWS($M$131:EB155)&lt;=$P$2,COLUMNS($M$131:EB155)&lt;=$P$2),INDEX(MINVERSE($M$6:INDEX($M$6:$EF$125,$P$2,$P$2)),ROWS($M$131:EB155),COLUMNS($M$131:EB155)),0)</f>
        <v>0</v>
      </c>
    </row>
    <row r="156" spans="12:132" ht="15">
      <c r="L156" s="10">
        <v>26</v>
      </c>
      <c r="M156">
        <f t="array" ref="M156">IF(AND(ROWS($M$131:M156)&lt;=$P$2,COLUMNS($M$131:M156)&lt;=$P$2),INDEX(MINVERSE($M$6:INDEX($M$6:$EF$125,$P$2,$P$2)),ROWS($M$131:M156),COLUMNS($M$131:M156)),0)</f>
        <v>1.0941455122562363E-9</v>
      </c>
      <c r="N156">
        <f t="array" ref="N156">IF(AND(ROWS($M$131:N156)&lt;=$P$2,COLUMNS($M$131:N156)&lt;=$P$2),INDEX(MINVERSE($M$6:INDEX($M$6:$EF$125,$P$2,$P$2)),ROWS($M$131:N156),COLUMNS($M$131:N156)),0)</f>
        <v>6.6270771156996948E-11</v>
      </c>
      <c r="O156">
        <f t="array" ref="O156">IF(AND(ROWS($M$131:O156)&lt;=$P$2,COLUMNS($M$131:O156)&lt;=$P$2),INDEX(MINVERSE($M$6:INDEX($M$6:$EF$125,$P$2,$P$2)),ROWS($M$131:O156),COLUMNS($M$131:O156)),0)</f>
        <v>-7.9145650263031389E-10</v>
      </c>
      <c r="P156">
        <f t="array" ref="P156">IF(AND(ROWS($M$131:P156)&lt;=$P$2,COLUMNS($M$131:P156)&lt;=$P$2),INDEX(MINVERSE($M$6:INDEX($M$6:$EF$125,$P$2,$P$2)),ROWS($M$131:P156),COLUMNS($M$131:P156)),0)</f>
        <v>-1.4480170267090364E-9</v>
      </c>
      <c r="Q156">
        <f t="array" ref="Q156">IF(AND(ROWS($M$131:Q156)&lt;=$P$2,COLUMNS($M$131:Q156)&lt;=$P$2),INDEX(MINVERSE($M$6:INDEX($M$6:$EF$125,$P$2,$P$2)),ROWS($M$131:Q156),COLUMNS($M$131:Q156)),0)</f>
        <v>-1.8084750049837376E-9</v>
      </c>
      <c r="R156">
        <f t="array" ref="R156">IF(AND(ROWS($M$131:R156)&lt;=$P$2,COLUMNS($M$131:R156)&lt;=$P$2),INDEX(MINVERSE($M$6:INDEX($M$6:$EF$125,$P$2,$P$2)),ROWS($M$131:R156),COLUMNS($M$131:R156)),0)</f>
        <v>-1.7037037821826564E-9</v>
      </c>
      <c r="S156">
        <f t="array" ref="S156">IF(AND(ROWS($M$131:S156)&lt;=$P$2,COLUMNS($M$131:S156)&lt;=$P$2),INDEX(MINVERSE($M$6:INDEX($M$6:$EF$125,$P$2,$P$2)),ROWS($M$131:S156),COLUMNS($M$131:S156)),0)</f>
        <v>-9.2110960990214273E-10</v>
      </c>
      <c r="T156">
        <f t="array" ref="T156">IF(AND(ROWS($M$131:T156)&lt;=$P$2,COLUMNS($M$131:T156)&lt;=$P$2),INDEX(MINVERSE($M$6:INDEX($M$6:$EF$125,$P$2,$P$2)),ROWS($M$131:T156),COLUMNS($M$131:T156)),0)</f>
        <v>7.1415259817603993E-10</v>
      </c>
      <c r="U156">
        <f t="array" ref="U156">IF(AND(ROWS($M$131:U156)&lt;=$P$2,COLUMNS($M$131:U156)&lt;=$P$2),INDEX(MINVERSE($M$6:INDEX($M$6:$EF$125,$P$2,$P$2)),ROWS($M$131:U156),COLUMNS($M$131:U156)),0)</f>
        <v>3.2115594193742866E-9</v>
      </c>
      <c r="V156">
        <f t="array" ref="V156">IF(AND(ROWS($M$131:V156)&lt;=$P$2,COLUMNS($M$131:V156)&lt;=$P$2),INDEX(MINVERSE($M$6:INDEX($M$6:$EF$125,$P$2,$P$2)),ROWS($M$131:V156),COLUMNS($M$131:V156)),0)</f>
        <v>6.2626834442635442E-9</v>
      </c>
      <c r="W156">
        <f t="array" ref="W156">IF(AND(ROWS($M$131:W156)&lt;=$P$2,COLUMNS($M$131:W156)&lt;=$P$2),INDEX(MINVERSE($M$6:INDEX($M$6:$EF$125,$P$2,$P$2)),ROWS($M$131:W156),COLUMNS($M$131:W156)),0)</f>
        <v>9.1078914173848497E-9</v>
      </c>
      <c r="X156">
        <f t="array" ref="X156">IF(AND(ROWS($M$131:X156)&lt;=$P$2,COLUMNS($M$131:X156)&lt;=$P$2),INDEX(MINVERSE($M$6:INDEX($M$6:$EF$125,$P$2,$P$2)),ROWS($M$131:X156),COLUMNS($M$131:X156)),0)</f>
        <v>1.0489844396322906E-8</v>
      </c>
      <c r="Y156">
        <f t="array" ref="Y156">IF(AND(ROWS($M$131:Y156)&lt;=$P$2,COLUMNS($M$131:Y156)&lt;=$P$2),INDEX(MINVERSE($M$6:INDEX($M$6:$EF$125,$P$2,$P$2)),ROWS($M$131:Y156),COLUMNS($M$131:Y156)),0)</f>
        <v>8.7789980838593056E-9</v>
      </c>
      <c r="Z156">
        <f t="array" ref="Z156">IF(AND(ROWS($M$131:Z156)&lt;=$P$2,COLUMNS($M$131:Z156)&lt;=$P$2),INDEX(MINVERSE($M$6:INDEX($M$6:$EF$125,$P$2,$P$2)),ROWS($M$131:Z156),COLUMNS($M$131:Z156)),0)</f>
        <v>2.3553893061171316E-9</v>
      </c>
      <c r="AA156">
        <f t="array" ref="AA156">IF(AND(ROWS($M$131:AA156)&lt;=$P$2,COLUMNS($M$131:AA156)&lt;=$P$2),INDEX(MINVERSE($M$6:INDEX($M$6:$EF$125,$P$2,$P$2)),ROWS($M$131:AA156),COLUMNS($M$131:AA156)),0)</f>
        <v>-9.7059675932065102E-9</v>
      </c>
      <c r="AB156">
        <f t="array" ref="AB156">IF(AND(ROWS($M$131:AB156)&lt;=$P$2,COLUMNS($M$131:AB156)&lt;=$P$2),INDEX(MINVERSE($M$6:INDEX($M$6:$EF$125,$P$2,$P$2)),ROWS($M$131:AB156),COLUMNS($M$131:AB156)),0)</f>
        <v>-2.6685900828713616E-8</v>
      </c>
      <c r="AC156">
        <f t="array" ref="AC156">IF(AND(ROWS($M$131:AC156)&lt;=$P$2,COLUMNS($M$131:AC156)&lt;=$P$2),INDEX(MINVERSE($M$6:INDEX($M$6:$EF$125,$P$2,$P$2)),ROWS($M$131:AC156),COLUMNS($M$131:AC156)),0)</f>
        <v>-4.519864854283103E-8</v>
      </c>
      <c r="AD156">
        <f t="array" ref="AD156">IF(AND(ROWS($M$131:AD156)&lt;=$P$2,COLUMNS($M$131:AD156)&lt;=$P$2),INDEX(MINVERSE($M$6:INDEX($M$6:$EF$125,$P$2,$P$2)),ROWS($M$131:AD156),COLUMNS($M$131:AD156)),0)</f>
        <v>-5.8477473631276579E-8</v>
      </c>
      <c r="AE156">
        <f t="array" ref="AE156">IF(AND(ROWS($M$131:AE156)&lt;=$P$2,COLUMNS($M$131:AE156)&lt;=$P$2),INDEX(MINVERSE($M$6:INDEX($M$6:$EF$125,$P$2,$P$2)),ROWS($M$131:AE156),COLUMNS($M$131:AE156)),0)</f>
        <v>-5.6468858988588718E-8</v>
      </c>
      <c r="AF156">
        <f t="array" ref="AF156">IF(AND(ROWS($M$131:AF156)&lt;=$P$2,COLUMNS($M$131:AF156)&lt;=$P$2),INDEX(MINVERSE($M$6:INDEX($M$6:$EF$125,$P$2,$P$2)),ROWS($M$131:AF156),COLUMNS($M$131:AF156)),0)</f>
        <v>-2.7281981111506712E-8</v>
      </c>
      <c r="AG156">
        <f t="array" ref="AG156">IF(AND(ROWS($M$131:AG156)&lt;=$P$2,COLUMNS($M$131:AG156)&lt;=$P$2),INDEX(MINVERSE($M$6:INDEX($M$6:$EF$125,$P$2,$P$2)),ROWS($M$131:AG156),COLUMNS($M$131:AG156)),0)</f>
        <v>3.9664059921962361E-8</v>
      </c>
      <c r="AH156">
        <f t="array" ref="AH156">IF(AND(ROWS($M$131:AH156)&lt;=$P$2,COLUMNS($M$131:AH156)&lt;=$P$2),INDEX(MINVERSE($M$6:INDEX($M$6:$EF$125,$P$2,$P$2)),ROWS($M$131:AH156),COLUMNS($M$131:AH156)),0)</f>
        <v>1.4885674346090704E-7</v>
      </c>
      <c r="AI156">
        <f t="array" ref="AI156">IF(AND(ROWS($M$131:AI156)&lt;=$P$2,COLUMNS($M$131:AI156)&lt;=$P$2),INDEX(MINVERSE($M$6:INDEX($M$6:$EF$125,$P$2,$P$2)),ROWS($M$131:AI156),COLUMNS($M$131:AI156)),0)</f>
        <v>2.9311599734926891E-7</v>
      </c>
      <c r="AJ156">
        <f t="array" ref="AJ156">IF(AND(ROWS($M$131:AJ156)&lt;=$P$2,COLUMNS($M$131:AJ156)&lt;=$P$2),INDEX(MINVERSE($M$6:INDEX($M$6:$EF$125,$P$2,$P$2)),ROWS($M$131:AJ156),COLUMNS($M$131:AJ156)),0)</f>
        <v>4.491905119132882E-7</v>
      </c>
      <c r="AK156">
        <f t="array" ref="AK156">IF(AND(ROWS($M$131:AK156)&lt;=$P$2,COLUMNS($M$131:AK156)&lt;=$P$2),INDEX(MINVERSE($M$6:INDEX($M$6:$EF$125,$P$2,$P$2)),ROWS($M$131:AK156),COLUMNS($M$131:AK156)),0)</f>
        <v>5.7786963308638229E-7</v>
      </c>
      <c r="AL156">
        <f t="array" ref="AL156">IF(AND(ROWS($M$131:AL156)&lt;=$P$2,COLUMNS($M$131:AL156)&lt;=$P$2),INDEX(MINVERSE($M$6:INDEX($M$6:$EF$125,$P$2,$P$2)),ROWS($M$131:AL156),COLUMNS($M$131:AL156)),0)</f>
        <v>6.3315251816153464E-7</v>
      </c>
      <c r="AM156">
        <f t="array" ref="AM156">IF(AND(ROWS($M$131:AM156)&lt;=$P$2,COLUMNS($M$131:AM156)&lt;=$P$2),INDEX(MINVERSE($M$6:INDEX($M$6:$EF$125,$P$2,$P$2)),ROWS($M$131:AM156),COLUMNS($M$131:AM156)),0)</f>
        <v>5.8537211035675406E-7</v>
      </c>
      <c r="AN156">
        <f t="array" ref="AN156">IF(AND(ROWS($M$131:AN156)&lt;=$P$2,COLUMNS($M$131:AN156)&lt;=$P$2),INDEX(MINVERSE($M$6:INDEX($M$6:$EF$125,$P$2,$P$2)),ROWS($M$131:AN156),COLUMNS($M$131:AN156)),0)</f>
        <v>4.6206550599295841E-7</v>
      </c>
      <c r="AO156">
        <f t="array" ref="AO156">IF(AND(ROWS($M$131:AO156)&lt;=$P$2,COLUMNS($M$131:AO156)&lt;=$P$2),INDEX(MINVERSE($M$6:INDEX($M$6:$EF$125,$P$2,$P$2)),ROWS($M$131:AO156),COLUMNS($M$131:AO156)),0)</f>
        <v>3.0793963368181449E-7</v>
      </c>
      <c r="AP156">
        <f t="array" ref="AP156">IF(AND(ROWS($M$131:AP156)&lt;=$P$2,COLUMNS($M$131:AP156)&lt;=$P$2),INDEX(MINVERSE($M$6:INDEX($M$6:$EF$125,$P$2,$P$2)),ROWS($M$131:AP156),COLUMNS($M$131:AP156)),0)</f>
        <v>1.6213096050562509E-7</v>
      </c>
      <c r="AQ156">
        <f t="array" ref="AQ156">IF(AND(ROWS($M$131:AQ156)&lt;=$P$2,COLUMNS($M$131:AQ156)&lt;=$P$2),INDEX(MINVERSE($M$6:INDEX($M$6:$EF$125,$P$2,$P$2)),ROWS($M$131:AQ156),COLUMNS($M$131:AQ156)),0)</f>
        <v>4.8820591259326889E-8</v>
      </c>
      <c r="AR156">
        <f t="array" ref="AR156">IF(AND(ROWS($M$131:AR156)&lt;=$P$2,COLUMNS($M$131:AR156)&lt;=$P$2),INDEX(MINVERSE($M$6:INDEX($M$6:$EF$125,$P$2,$P$2)),ROWS($M$131:AR156),COLUMNS($M$131:AR156)),0)</f>
        <v>-2.3390122644047873E-8</v>
      </c>
      <c r="AS156">
        <f t="array" ref="AS156">IF(AND(ROWS($M$131:AS156)&lt;=$P$2,COLUMNS($M$131:AS156)&lt;=$P$2),INDEX(MINVERSE($M$6:INDEX($M$6:$EF$125,$P$2,$P$2)),ROWS($M$131:AS156),COLUMNS($M$131:AS156)),0)</f>
        <v>-5.7554176782905608E-8</v>
      </c>
      <c r="AT156">
        <f t="array" ref="AT156">IF(AND(ROWS($M$131:AT156)&lt;=$P$2,COLUMNS($M$131:AT156)&lt;=$P$2),INDEX(MINVERSE($M$6:INDEX($M$6:$EF$125,$P$2,$P$2)),ROWS($M$131:AT156),COLUMNS($M$131:AT156)),0)</f>
        <v>-6.3114167922738663E-8</v>
      </c>
      <c r="AU156">
        <f t="array" ref="AU156">IF(AND(ROWS($M$131:AU156)&lt;=$P$2,COLUMNS($M$131:AU156)&lt;=$P$2),INDEX(MINVERSE($M$6:INDEX($M$6:$EF$125,$P$2,$P$2)),ROWS($M$131:AU156),COLUMNS($M$131:AU156)),0)</f>
        <v>-5.1266728126023697E-8</v>
      </c>
      <c r="AV156">
        <f t="array" ref="AV156">IF(AND(ROWS($M$131:AV156)&lt;=$P$2,COLUMNS($M$131:AV156)&lt;=$P$2),INDEX(MINVERSE($M$6:INDEX($M$6:$EF$125,$P$2,$P$2)),ROWS($M$131:AV156),COLUMNS($M$131:AV156)),0)</f>
        <v>-3.1854781333857814E-8</v>
      </c>
      <c r="AW156">
        <f t="array" ref="AW156">IF(AND(ROWS($M$131:AW156)&lt;=$P$2,COLUMNS($M$131:AW156)&lt;=$P$2),INDEX(MINVERSE($M$6:INDEX($M$6:$EF$125,$P$2,$P$2)),ROWS($M$131:AW156),COLUMNS($M$131:AW156)),0)</f>
        <v>-1.190829827567646E-8</v>
      </c>
      <c r="AX156">
        <f t="array" ref="AX156">IF(AND(ROWS($M$131:AX156)&lt;=$P$2,COLUMNS($M$131:AX156)&lt;=$P$2),INDEX(MINVERSE($M$6:INDEX($M$6:$EF$125,$P$2,$P$2)),ROWS($M$131:AX156),COLUMNS($M$131:AX156)),0)</f>
        <v>4.4958513999743417E-9</v>
      </c>
      <c r="AY156">
        <f t="array" ref="AY156">IF(AND(ROWS($M$131:AY156)&lt;=$P$2,COLUMNS($M$131:AY156)&lt;=$P$2),INDEX(MINVERSE($M$6:INDEX($M$6:$EF$125,$P$2,$P$2)),ROWS($M$131:AY156),COLUMNS($M$131:AY156)),0)</f>
        <v>1.5566655579542671E-8</v>
      </c>
      <c r="AZ156">
        <f t="array" ref="AZ156">IF(AND(ROWS($M$131:AZ156)&lt;=$P$2,COLUMNS($M$131:AZ156)&lt;=$P$2),INDEX(MINVERSE($M$6:INDEX($M$6:$EF$125,$P$2,$P$2)),ROWS($M$131:AZ156),COLUMNS($M$131:AZ156)),0)</f>
        <v>2.0834497195818489E-8</v>
      </c>
      <c r="BA156">
        <f t="array" ref="BA156">IF(AND(ROWS($M$131:BA156)&lt;=$P$2,COLUMNS($M$131:BA156)&lt;=$P$2),INDEX(MINVERSE($M$6:INDEX($M$6:$EF$125,$P$2,$P$2)),ROWS($M$131:BA156),COLUMNS($M$131:BA156)),0)</f>
        <v>0</v>
      </c>
      <c r="BB156">
        <f t="array" ref="BB156">IF(AND(ROWS($M$131:BB156)&lt;=$P$2,COLUMNS($M$131:BB156)&lt;=$P$2),INDEX(MINVERSE($M$6:INDEX($M$6:$EF$125,$P$2,$P$2)),ROWS($M$131:BB156),COLUMNS($M$131:BB156)),0)</f>
        <v>0</v>
      </c>
      <c r="BC156">
        <f t="array" ref="BC156">IF(AND(ROWS($M$131:BC156)&lt;=$P$2,COLUMNS($M$131:BC156)&lt;=$P$2),INDEX(MINVERSE($M$6:INDEX($M$6:$EF$125,$P$2,$P$2)),ROWS($M$131:BC156),COLUMNS($M$131:BC156)),0)</f>
        <v>0</v>
      </c>
      <c r="BD156">
        <f t="array" ref="BD156">IF(AND(ROWS($M$131:BD156)&lt;=$P$2,COLUMNS($M$131:BD156)&lt;=$P$2),INDEX(MINVERSE($M$6:INDEX($M$6:$EF$125,$P$2,$P$2)),ROWS($M$131:BD156),COLUMNS($M$131:BD156)),0)</f>
        <v>0</v>
      </c>
      <c r="BE156">
        <f t="array" ref="BE156">IF(AND(ROWS($M$131:BE156)&lt;=$P$2,COLUMNS($M$131:BE156)&lt;=$P$2),INDEX(MINVERSE($M$6:INDEX($M$6:$EF$125,$P$2,$P$2)),ROWS($M$131:BE156),COLUMNS($M$131:BE156)),0)</f>
        <v>0</v>
      </c>
      <c r="BF156">
        <f t="array" ref="BF156">IF(AND(ROWS($M$131:BF156)&lt;=$P$2,COLUMNS($M$131:BF156)&lt;=$P$2),INDEX(MINVERSE($M$6:INDEX($M$6:$EF$125,$P$2,$P$2)),ROWS($M$131:BF156),COLUMNS($M$131:BF156)),0)</f>
        <v>0</v>
      </c>
      <c r="BG156">
        <f t="array" ref="BG156">IF(AND(ROWS($M$131:BG156)&lt;=$P$2,COLUMNS($M$131:BG156)&lt;=$P$2),INDEX(MINVERSE($M$6:INDEX($M$6:$EF$125,$P$2,$P$2)),ROWS($M$131:BG156),COLUMNS($M$131:BG156)),0)</f>
        <v>0</v>
      </c>
      <c r="BH156">
        <f t="array" ref="BH156">IF(AND(ROWS($M$131:BH156)&lt;=$P$2,COLUMNS($M$131:BH156)&lt;=$P$2),INDEX(MINVERSE($M$6:INDEX($M$6:$EF$125,$P$2,$P$2)),ROWS($M$131:BH156),COLUMNS($M$131:BH156)),0)</f>
        <v>0</v>
      </c>
      <c r="BI156">
        <f t="array" ref="BI156">IF(AND(ROWS($M$131:BI156)&lt;=$P$2,COLUMNS($M$131:BI156)&lt;=$P$2),INDEX(MINVERSE($M$6:INDEX($M$6:$EF$125,$P$2,$P$2)),ROWS($M$131:BI156),COLUMNS($M$131:BI156)),0)</f>
        <v>0</v>
      </c>
      <c r="BJ156">
        <f t="array" ref="BJ156">IF(AND(ROWS($M$131:BJ156)&lt;=$P$2,COLUMNS($M$131:BJ156)&lt;=$P$2),INDEX(MINVERSE($M$6:INDEX($M$6:$EF$125,$P$2,$P$2)),ROWS($M$131:BJ156),COLUMNS($M$131:BJ156)),0)</f>
        <v>0</v>
      </c>
      <c r="BK156">
        <f t="array" ref="BK156">IF(AND(ROWS($M$131:BK156)&lt;=$P$2,COLUMNS($M$131:BK156)&lt;=$P$2),INDEX(MINVERSE($M$6:INDEX($M$6:$EF$125,$P$2,$P$2)),ROWS($M$131:BK156),COLUMNS($M$131:BK156)),0)</f>
        <v>0</v>
      </c>
      <c r="BL156">
        <f t="array" ref="BL156">IF(AND(ROWS($M$131:BL156)&lt;=$P$2,COLUMNS($M$131:BL156)&lt;=$P$2),INDEX(MINVERSE($M$6:INDEX($M$6:$EF$125,$P$2,$P$2)),ROWS($M$131:BL156),COLUMNS($M$131:BL156)),0)</f>
        <v>0</v>
      </c>
      <c r="BM156">
        <f t="array" ref="BM156">IF(AND(ROWS($M$131:BM156)&lt;=$P$2,COLUMNS($M$131:BM156)&lt;=$P$2),INDEX(MINVERSE($M$6:INDEX($M$6:$EF$125,$P$2,$P$2)),ROWS($M$131:BM156),COLUMNS($M$131:BM156)),0)</f>
        <v>0</v>
      </c>
      <c r="BN156">
        <f t="array" ref="BN156">IF(AND(ROWS($M$131:BN156)&lt;=$P$2,COLUMNS($M$131:BN156)&lt;=$P$2),INDEX(MINVERSE($M$6:INDEX($M$6:$EF$125,$P$2,$P$2)),ROWS($M$131:BN156),COLUMNS($M$131:BN156)),0)</f>
        <v>0</v>
      </c>
      <c r="BO156">
        <f t="array" ref="BO156">IF(AND(ROWS($M$131:BO156)&lt;=$P$2,COLUMNS($M$131:BO156)&lt;=$P$2),INDEX(MINVERSE($M$6:INDEX($M$6:$EF$125,$P$2,$P$2)),ROWS($M$131:BO156),COLUMNS($M$131:BO156)),0)</f>
        <v>0</v>
      </c>
      <c r="BP156">
        <f t="array" ref="BP156">IF(AND(ROWS($M$131:BP156)&lt;=$P$2,COLUMNS($M$131:BP156)&lt;=$P$2),INDEX(MINVERSE($M$6:INDEX($M$6:$EF$125,$P$2,$P$2)),ROWS($M$131:BP156),COLUMNS($M$131:BP156)),0)</f>
        <v>0</v>
      </c>
      <c r="BQ156">
        <f t="array" ref="BQ156">IF(AND(ROWS($M$131:BQ156)&lt;=$P$2,COLUMNS($M$131:BQ156)&lt;=$P$2),INDEX(MINVERSE($M$6:INDEX($M$6:$EF$125,$P$2,$P$2)),ROWS($M$131:BQ156),COLUMNS($M$131:BQ156)),0)</f>
        <v>0</v>
      </c>
      <c r="BR156">
        <f t="array" ref="BR156">IF(AND(ROWS($M$131:BR156)&lt;=$P$2,COLUMNS($M$131:BR156)&lt;=$P$2),INDEX(MINVERSE($M$6:INDEX($M$6:$EF$125,$P$2,$P$2)),ROWS($M$131:BR156),COLUMNS($M$131:BR156)),0)</f>
        <v>0</v>
      </c>
      <c r="BS156">
        <f t="array" ref="BS156">IF(AND(ROWS($M$131:BS156)&lt;=$P$2,COLUMNS($M$131:BS156)&lt;=$P$2),INDEX(MINVERSE($M$6:INDEX($M$6:$EF$125,$P$2,$P$2)),ROWS($M$131:BS156),COLUMNS($M$131:BS156)),0)</f>
        <v>0</v>
      </c>
      <c r="BT156">
        <f t="array" ref="BT156">IF(AND(ROWS($M$131:BT156)&lt;=$P$2,COLUMNS($M$131:BT156)&lt;=$P$2),INDEX(MINVERSE($M$6:INDEX($M$6:$EF$125,$P$2,$P$2)),ROWS($M$131:BT156),COLUMNS($M$131:BT156)),0)</f>
        <v>0</v>
      </c>
      <c r="BU156">
        <f t="array" ref="BU156">IF(AND(ROWS($M$131:BU156)&lt;=$P$2,COLUMNS($M$131:BU156)&lt;=$P$2),INDEX(MINVERSE($M$6:INDEX($M$6:$EF$125,$P$2,$P$2)),ROWS($M$131:BU156),COLUMNS($M$131:BU156)),0)</f>
        <v>0</v>
      </c>
      <c r="BV156">
        <f t="array" ref="BV156">IF(AND(ROWS($M$131:BV156)&lt;=$P$2,COLUMNS($M$131:BV156)&lt;=$P$2),INDEX(MINVERSE($M$6:INDEX($M$6:$EF$125,$P$2,$P$2)),ROWS($M$131:BV156),COLUMNS($M$131:BV156)),0)</f>
        <v>0</v>
      </c>
      <c r="BW156">
        <f t="array" ref="BW156">IF(AND(ROWS($M$131:BW156)&lt;=$P$2,COLUMNS($M$131:BW156)&lt;=$P$2),INDEX(MINVERSE($M$6:INDEX($M$6:$EF$125,$P$2,$P$2)),ROWS($M$131:BW156),COLUMNS($M$131:BW156)),0)</f>
        <v>0</v>
      </c>
      <c r="BX156">
        <f t="array" ref="BX156">IF(AND(ROWS($M$131:BX156)&lt;=$P$2,COLUMNS($M$131:BX156)&lt;=$P$2),INDEX(MINVERSE($M$6:INDEX($M$6:$EF$125,$P$2,$P$2)),ROWS($M$131:BX156),COLUMNS($M$131:BX156)),0)</f>
        <v>0</v>
      </c>
      <c r="BY156">
        <f t="array" ref="BY156">IF(AND(ROWS($M$131:BY156)&lt;=$P$2,COLUMNS($M$131:BY156)&lt;=$P$2),INDEX(MINVERSE($M$6:INDEX($M$6:$EF$125,$P$2,$P$2)),ROWS($M$131:BY156),COLUMNS($M$131:BY156)),0)</f>
        <v>0</v>
      </c>
      <c r="BZ156">
        <f t="array" ref="BZ156">IF(AND(ROWS($M$131:BZ156)&lt;=$P$2,COLUMNS($M$131:BZ156)&lt;=$P$2),INDEX(MINVERSE($M$6:INDEX($M$6:$EF$125,$P$2,$P$2)),ROWS($M$131:BZ156),COLUMNS($M$131:BZ156)),0)</f>
        <v>0</v>
      </c>
      <c r="CA156">
        <f t="array" ref="CA156">IF(AND(ROWS($M$131:CA156)&lt;=$P$2,COLUMNS($M$131:CA156)&lt;=$P$2),INDEX(MINVERSE($M$6:INDEX($M$6:$EF$125,$P$2,$P$2)),ROWS($M$131:CA156),COLUMNS($M$131:CA156)),0)</f>
        <v>0</v>
      </c>
      <c r="CB156">
        <f t="array" ref="CB156">IF(AND(ROWS($M$131:CB156)&lt;=$P$2,COLUMNS($M$131:CB156)&lt;=$P$2),INDEX(MINVERSE($M$6:INDEX($M$6:$EF$125,$P$2,$P$2)),ROWS($M$131:CB156),COLUMNS($M$131:CB156)),0)</f>
        <v>0</v>
      </c>
      <c r="CC156">
        <f t="array" ref="CC156">IF(AND(ROWS($M$131:CC156)&lt;=$P$2,COLUMNS($M$131:CC156)&lt;=$P$2),INDEX(MINVERSE($M$6:INDEX($M$6:$EF$125,$P$2,$P$2)),ROWS($M$131:CC156),COLUMNS($M$131:CC156)),0)</f>
        <v>0</v>
      </c>
      <c r="CD156">
        <f t="array" ref="CD156">IF(AND(ROWS($M$131:CD156)&lt;=$P$2,COLUMNS($M$131:CD156)&lt;=$P$2),INDEX(MINVERSE($M$6:INDEX($M$6:$EF$125,$P$2,$P$2)),ROWS($M$131:CD156),COLUMNS($M$131:CD156)),0)</f>
        <v>0</v>
      </c>
      <c r="CE156">
        <f t="array" ref="CE156">IF(AND(ROWS($M$131:CE156)&lt;=$P$2,COLUMNS($M$131:CE156)&lt;=$P$2),INDEX(MINVERSE($M$6:INDEX($M$6:$EF$125,$P$2,$P$2)),ROWS($M$131:CE156),COLUMNS($M$131:CE156)),0)</f>
        <v>0</v>
      </c>
      <c r="CF156">
        <f t="array" ref="CF156">IF(AND(ROWS($M$131:CF156)&lt;=$P$2,COLUMNS($M$131:CF156)&lt;=$P$2),INDEX(MINVERSE($M$6:INDEX($M$6:$EF$125,$P$2,$P$2)),ROWS($M$131:CF156),COLUMNS($M$131:CF156)),0)</f>
        <v>0</v>
      </c>
      <c r="CG156">
        <f t="array" ref="CG156">IF(AND(ROWS($M$131:CG156)&lt;=$P$2,COLUMNS($M$131:CG156)&lt;=$P$2),INDEX(MINVERSE($M$6:INDEX($M$6:$EF$125,$P$2,$P$2)),ROWS($M$131:CG156),COLUMNS($M$131:CG156)),0)</f>
        <v>0</v>
      </c>
      <c r="CH156">
        <f t="array" ref="CH156">IF(AND(ROWS($M$131:CH156)&lt;=$P$2,COLUMNS($M$131:CH156)&lt;=$P$2),INDEX(MINVERSE($M$6:INDEX($M$6:$EF$125,$P$2,$P$2)),ROWS($M$131:CH156),COLUMNS($M$131:CH156)),0)</f>
        <v>0</v>
      </c>
      <c r="CI156">
        <f t="array" ref="CI156">IF(AND(ROWS($M$131:CI156)&lt;=$P$2,COLUMNS($M$131:CI156)&lt;=$P$2),INDEX(MINVERSE($M$6:INDEX($M$6:$EF$125,$P$2,$P$2)),ROWS($M$131:CI156),COLUMNS($M$131:CI156)),0)</f>
        <v>0</v>
      </c>
      <c r="CJ156">
        <f t="array" ref="CJ156">IF(AND(ROWS($M$131:CJ156)&lt;=$P$2,COLUMNS($M$131:CJ156)&lt;=$P$2),INDEX(MINVERSE($M$6:INDEX($M$6:$EF$125,$P$2,$P$2)),ROWS($M$131:CJ156),COLUMNS($M$131:CJ156)),0)</f>
        <v>0</v>
      </c>
      <c r="CK156">
        <f t="array" ref="CK156">IF(AND(ROWS($M$131:CK156)&lt;=$P$2,COLUMNS($M$131:CK156)&lt;=$P$2),INDEX(MINVERSE($M$6:INDEX($M$6:$EF$125,$P$2,$P$2)),ROWS($M$131:CK156),COLUMNS($M$131:CK156)),0)</f>
        <v>0</v>
      </c>
      <c r="CL156">
        <f t="array" ref="CL156">IF(AND(ROWS($M$131:CL156)&lt;=$P$2,COLUMNS($M$131:CL156)&lt;=$P$2),INDEX(MINVERSE($M$6:INDEX($M$6:$EF$125,$P$2,$P$2)),ROWS($M$131:CL156),COLUMNS($M$131:CL156)),0)</f>
        <v>0</v>
      </c>
      <c r="CM156">
        <f t="array" ref="CM156">IF(AND(ROWS($M$131:CM156)&lt;=$P$2,COLUMNS($M$131:CM156)&lt;=$P$2),INDEX(MINVERSE($M$6:INDEX($M$6:$EF$125,$P$2,$P$2)),ROWS($M$131:CM156),COLUMNS($M$131:CM156)),0)</f>
        <v>0</v>
      </c>
      <c r="CN156">
        <f t="array" ref="CN156">IF(AND(ROWS($M$131:CN156)&lt;=$P$2,COLUMNS($M$131:CN156)&lt;=$P$2),INDEX(MINVERSE($M$6:INDEX($M$6:$EF$125,$P$2,$P$2)),ROWS($M$131:CN156),COLUMNS($M$131:CN156)),0)</f>
        <v>0</v>
      </c>
      <c r="CO156">
        <f t="array" ref="CO156">IF(AND(ROWS($M$131:CO156)&lt;=$P$2,COLUMNS($M$131:CO156)&lt;=$P$2),INDEX(MINVERSE($M$6:INDEX($M$6:$EF$125,$P$2,$P$2)),ROWS($M$131:CO156),COLUMNS($M$131:CO156)),0)</f>
        <v>0</v>
      </c>
      <c r="CP156">
        <f t="array" ref="CP156">IF(AND(ROWS($M$131:CP156)&lt;=$P$2,COLUMNS($M$131:CP156)&lt;=$P$2),INDEX(MINVERSE($M$6:INDEX($M$6:$EF$125,$P$2,$P$2)),ROWS($M$131:CP156),COLUMNS($M$131:CP156)),0)</f>
        <v>0</v>
      </c>
      <c r="CQ156">
        <f t="array" ref="CQ156">IF(AND(ROWS($M$131:CQ156)&lt;=$P$2,COLUMNS($M$131:CQ156)&lt;=$P$2),INDEX(MINVERSE($M$6:INDEX($M$6:$EF$125,$P$2,$P$2)),ROWS($M$131:CQ156),COLUMNS($M$131:CQ156)),0)</f>
        <v>0</v>
      </c>
      <c r="CR156">
        <f t="array" ref="CR156">IF(AND(ROWS($M$131:CR156)&lt;=$P$2,COLUMNS($M$131:CR156)&lt;=$P$2),INDEX(MINVERSE($M$6:INDEX($M$6:$EF$125,$P$2,$P$2)),ROWS($M$131:CR156),COLUMNS($M$131:CR156)),0)</f>
        <v>0</v>
      </c>
      <c r="CS156">
        <f t="array" ref="CS156">IF(AND(ROWS($M$131:CS156)&lt;=$P$2,COLUMNS($M$131:CS156)&lt;=$P$2),INDEX(MINVERSE($M$6:INDEX($M$6:$EF$125,$P$2,$P$2)),ROWS($M$131:CS156),COLUMNS($M$131:CS156)),0)</f>
        <v>0</v>
      </c>
      <c r="CT156">
        <f t="array" ref="CT156">IF(AND(ROWS($M$131:CT156)&lt;=$P$2,COLUMNS($M$131:CT156)&lt;=$P$2),INDEX(MINVERSE($M$6:INDEX($M$6:$EF$125,$P$2,$P$2)),ROWS($M$131:CT156),COLUMNS($M$131:CT156)),0)</f>
        <v>0</v>
      </c>
      <c r="CU156">
        <f t="array" ref="CU156">IF(AND(ROWS($M$131:CU156)&lt;=$P$2,COLUMNS($M$131:CU156)&lt;=$P$2),INDEX(MINVERSE($M$6:INDEX($M$6:$EF$125,$P$2,$P$2)),ROWS($M$131:CU156),COLUMNS($M$131:CU156)),0)</f>
        <v>0</v>
      </c>
      <c r="CV156">
        <f t="array" ref="CV156">IF(AND(ROWS($M$131:CV156)&lt;=$P$2,COLUMNS($M$131:CV156)&lt;=$P$2),INDEX(MINVERSE($M$6:INDEX($M$6:$EF$125,$P$2,$P$2)),ROWS($M$131:CV156),COLUMNS($M$131:CV156)),0)</f>
        <v>0</v>
      </c>
      <c r="CW156">
        <f t="array" ref="CW156">IF(AND(ROWS($M$131:CW156)&lt;=$P$2,COLUMNS($M$131:CW156)&lt;=$P$2),INDEX(MINVERSE($M$6:INDEX($M$6:$EF$125,$P$2,$P$2)),ROWS($M$131:CW156),COLUMNS($M$131:CW156)),0)</f>
        <v>0</v>
      </c>
      <c r="CX156">
        <f t="array" ref="CX156">IF(AND(ROWS($M$131:CX156)&lt;=$P$2,COLUMNS($M$131:CX156)&lt;=$P$2),INDEX(MINVERSE($M$6:INDEX($M$6:$EF$125,$P$2,$P$2)),ROWS($M$131:CX156),COLUMNS($M$131:CX156)),0)</f>
        <v>0</v>
      </c>
      <c r="CY156">
        <f t="array" ref="CY156">IF(AND(ROWS($M$131:CY156)&lt;=$P$2,COLUMNS($M$131:CY156)&lt;=$P$2),INDEX(MINVERSE($M$6:INDEX($M$6:$EF$125,$P$2,$P$2)),ROWS($M$131:CY156),COLUMNS($M$131:CY156)),0)</f>
        <v>0</v>
      </c>
      <c r="CZ156">
        <f t="array" ref="CZ156">IF(AND(ROWS($M$131:CZ156)&lt;=$P$2,COLUMNS($M$131:CZ156)&lt;=$P$2),INDEX(MINVERSE($M$6:INDEX($M$6:$EF$125,$P$2,$P$2)),ROWS($M$131:CZ156),COLUMNS($M$131:CZ156)),0)</f>
        <v>0</v>
      </c>
      <c r="DA156">
        <f t="array" ref="DA156">IF(AND(ROWS($M$131:DA156)&lt;=$P$2,COLUMNS($M$131:DA156)&lt;=$P$2),INDEX(MINVERSE($M$6:INDEX($M$6:$EF$125,$P$2,$P$2)),ROWS($M$131:DA156),COLUMNS($M$131:DA156)),0)</f>
        <v>0</v>
      </c>
      <c r="DB156">
        <f t="array" ref="DB156">IF(AND(ROWS($M$131:DB156)&lt;=$P$2,COLUMNS($M$131:DB156)&lt;=$P$2),INDEX(MINVERSE($M$6:INDEX($M$6:$EF$125,$P$2,$P$2)),ROWS($M$131:DB156),COLUMNS($M$131:DB156)),0)</f>
        <v>0</v>
      </c>
      <c r="DC156">
        <f t="array" ref="DC156">IF(AND(ROWS($M$131:DC156)&lt;=$P$2,COLUMNS($M$131:DC156)&lt;=$P$2),INDEX(MINVERSE($M$6:INDEX($M$6:$EF$125,$P$2,$P$2)),ROWS($M$131:DC156),COLUMNS($M$131:DC156)),0)</f>
        <v>0</v>
      </c>
      <c r="DD156">
        <f t="array" ref="DD156">IF(AND(ROWS($M$131:DD156)&lt;=$P$2,COLUMNS($M$131:DD156)&lt;=$P$2),INDEX(MINVERSE($M$6:INDEX($M$6:$EF$125,$P$2,$P$2)),ROWS($M$131:DD156),COLUMNS($M$131:DD156)),0)</f>
        <v>0</v>
      </c>
      <c r="DE156">
        <f t="array" ref="DE156">IF(AND(ROWS($M$131:DE156)&lt;=$P$2,COLUMNS($M$131:DE156)&lt;=$P$2),INDEX(MINVERSE($M$6:INDEX($M$6:$EF$125,$P$2,$P$2)),ROWS($M$131:DE156),COLUMNS($M$131:DE156)),0)</f>
        <v>0</v>
      </c>
      <c r="DF156">
        <f t="array" ref="DF156">IF(AND(ROWS($M$131:DF156)&lt;=$P$2,COLUMNS($M$131:DF156)&lt;=$P$2),INDEX(MINVERSE($M$6:INDEX($M$6:$EF$125,$P$2,$P$2)),ROWS($M$131:DF156),COLUMNS($M$131:DF156)),0)</f>
        <v>0</v>
      </c>
      <c r="DG156">
        <f t="array" ref="DG156">IF(AND(ROWS($M$131:DG156)&lt;=$P$2,COLUMNS($M$131:DG156)&lt;=$P$2),INDEX(MINVERSE($M$6:INDEX($M$6:$EF$125,$P$2,$P$2)),ROWS($M$131:DG156),COLUMNS($M$131:DG156)),0)</f>
        <v>0</v>
      </c>
      <c r="DH156">
        <f t="array" ref="DH156">IF(AND(ROWS($M$131:DH156)&lt;=$P$2,COLUMNS($M$131:DH156)&lt;=$P$2),INDEX(MINVERSE($M$6:INDEX($M$6:$EF$125,$P$2,$P$2)),ROWS($M$131:DH156),COLUMNS($M$131:DH156)),0)</f>
        <v>0</v>
      </c>
      <c r="DI156">
        <f t="array" ref="DI156">IF(AND(ROWS($M$131:DI156)&lt;=$P$2,COLUMNS($M$131:DI156)&lt;=$P$2),INDEX(MINVERSE($M$6:INDEX($M$6:$EF$125,$P$2,$P$2)),ROWS($M$131:DI156),COLUMNS($M$131:DI156)),0)</f>
        <v>0</v>
      </c>
      <c r="DJ156">
        <f t="array" ref="DJ156">IF(AND(ROWS($M$131:DJ156)&lt;=$P$2,COLUMNS($M$131:DJ156)&lt;=$P$2),INDEX(MINVERSE($M$6:INDEX($M$6:$EF$125,$P$2,$P$2)),ROWS($M$131:DJ156),COLUMNS($M$131:DJ156)),0)</f>
        <v>0</v>
      </c>
      <c r="DK156">
        <f t="array" ref="DK156">IF(AND(ROWS($M$131:DK156)&lt;=$P$2,COLUMNS($M$131:DK156)&lt;=$P$2),INDEX(MINVERSE($M$6:INDEX($M$6:$EF$125,$P$2,$P$2)),ROWS($M$131:DK156),COLUMNS($M$131:DK156)),0)</f>
        <v>0</v>
      </c>
      <c r="DL156">
        <f t="array" ref="DL156">IF(AND(ROWS($M$131:DL156)&lt;=$P$2,COLUMNS($M$131:DL156)&lt;=$P$2),INDEX(MINVERSE($M$6:INDEX($M$6:$EF$125,$P$2,$P$2)),ROWS($M$131:DL156),COLUMNS($M$131:DL156)),0)</f>
        <v>0</v>
      </c>
      <c r="DM156">
        <f t="array" ref="DM156">IF(AND(ROWS($M$131:DM156)&lt;=$P$2,COLUMNS($M$131:DM156)&lt;=$P$2),INDEX(MINVERSE($M$6:INDEX($M$6:$EF$125,$P$2,$P$2)),ROWS($M$131:DM156),COLUMNS($M$131:DM156)),0)</f>
        <v>0</v>
      </c>
      <c r="DN156">
        <f t="array" ref="DN156">IF(AND(ROWS($M$131:DN156)&lt;=$P$2,COLUMNS($M$131:DN156)&lt;=$P$2),INDEX(MINVERSE($M$6:INDEX($M$6:$EF$125,$P$2,$P$2)),ROWS($M$131:DN156),COLUMNS($M$131:DN156)),0)</f>
        <v>0</v>
      </c>
      <c r="DO156">
        <f t="array" ref="DO156">IF(AND(ROWS($M$131:DO156)&lt;=$P$2,COLUMNS($M$131:DO156)&lt;=$P$2),INDEX(MINVERSE($M$6:INDEX($M$6:$EF$125,$P$2,$P$2)),ROWS($M$131:DO156),COLUMNS($M$131:DO156)),0)</f>
        <v>0</v>
      </c>
      <c r="DP156">
        <f t="array" ref="DP156">IF(AND(ROWS($M$131:DP156)&lt;=$P$2,COLUMNS($M$131:DP156)&lt;=$P$2),INDEX(MINVERSE($M$6:INDEX($M$6:$EF$125,$P$2,$P$2)),ROWS($M$131:DP156),COLUMNS($M$131:DP156)),0)</f>
        <v>0</v>
      </c>
      <c r="DQ156">
        <f t="array" ref="DQ156">IF(AND(ROWS($M$131:DQ156)&lt;=$P$2,COLUMNS($M$131:DQ156)&lt;=$P$2),INDEX(MINVERSE($M$6:INDEX($M$6:$EF$125,$P$2,$P$2)),ROWS($M$131:DQ156),COLUMNS($M$131:DQ156)),0)</f>
        <v>0</v>
      </c>
      <c r="DR156">
        <f t="array" ref="DR156">IF(AND(ROWS($M$131:DR156)&lt;=$P$2,COLUMNS($M$131:DR156)&lt;=$P$2),INDEX(MINVERSE($M$6:INDEX($M$6:$EF$125,$P$2,$P$2)),ROWS($M$131:DR156),COLUMNS($M$131:DR156)),0)</f>
        <v>0</v>
      </c>
      <c r="DS156">
        <f t="array" ref="DS156">IF(AND(ROWS($M$131:DS156)&lt;=$P$2,COLUMNS($M$131:DS156)&lt;=$P$2),INDEX(MINVERSE($M$6:INDEX($M$6:$EF$125,$P$2,$P$2)),ROWS($M$131:DS156),COLUMNS($M$131:DS156)),0)</f>
        <v>0</v>
      </c>
      <c r="DT156">
        <f t="array" ref="DT156">IF(AND(ROWS($M$131:DT156)&lt;=$P$2,COLUMNS($M$131:DT156)&lt;=$P$2),INDEX(MINVERSE($M$6:INDEX($M$6:$EF$125,$P$2,$P$2)),ROWS($M$131:DT156),COLUMNS($M$131:DT156)),0)</f>
        <v>0</v>
      </c>
      <c r="DU156">
        <f t="array" ref="DU156">IF(AND(ROWS($M$131:DU156)&lt;=$P$2,COLUMNS($M$131:DU156)&lt;=$P$2),INDEX(MINVERSE($M$6:INDEX($M$6:$EF$125,$P$2,$P$2)),ROWS($M$131:DU156),COLUMNS($M$131:DU156)),0)</f>
        <v>0</v>
      </c>
      <c r="DV156">
        <f t="array" ref="DV156">IF(AND(ROWS($M$131:DV156)&lt;=$P$2,COLUMNS($M$131:DV156)&lt;=$P$2),INDEX(MINVERSE($M$6:INDEX($M$6:$EF$125,$P$2,$P$2)),ROWS($M$131:DV156),COLUMNS($M$131:DV156)),0)</f>
        <v>0</v>
      </c>
      <c r="DW156">
        <f t="array" ref="DW156">IF(AND(ROWS($M$131:DW156)&lt;=$P$2,COLUMNS($M$131:DW156)&lt;=$P$2),INDEX(MINVERSE($M$6:INDEX($M$6:$EF$125,$P$2,$P$2)),ROWS($M$131:DW156),COLUMNS($M$131:DW156)),0)</f>
        <v>0</v>
      </c>
      <c r="DX156">
        <f t="array" ref="DX156">IF(AND(ROWS($M$131:DX156)&lt;=$P$2,COLUMNS($M$131:DX156)&lt;=$P$2),INDEX(MINVERSE($M$6:INDEX($M$6:$EF$125,$P$2,$P$2)),ROWS($M$131:DX156),COLUMNS($M$131:DX156)),0)</f>
        <v>0</v>
      </c>
      <c r="DY156">
        <f t="array" ref="DY156">IF(AND(ROWS($M$131:DY156)&lt;=$P$2,COLUMNS($M$131:DY156)&lt;=$P$2),INDEX(MINVERSE($M$6:INDEX($M$6:$EF$125,$P$2,$P$2)),ROWS($M$131:DY156),COLUMNS($M$131:DY156)),0)</f>
        <v>0</v>
      </c>
      <c r="DZ156">
        <f t="array" ref="DZ156">IF(AND(ROWS($M$131:DZ156)&lt;=$P$2,COLUMNS($M$131:DZ156)&lt;=$P$2),INDEX(MINVERSE($M$6:INDEX($M$6:$EF$125,$P$2,$P$2)),ROWS($M$131:DZ156),COLUMNS($M$131:DZ156)),0)</f>
        <v>0</v>
      </c>
      <c r="EA156">
        <f t="array" ref="EA156">IF(AND(ROWS($M$131:EA156)&lt;=$P$2,COLUMNS($M$131:EA156)&lt;=$P$2),INDEX(MINVERSE($M$6:INDEX($M$6:$EF$125,$P$2,$P$2)),ROWS($M$131:EA156),COLUMNS($M$131:EA156)),0)</f>
        <v>0</v>
      </c>
      <c r="EB156">
        <f t="array" ref="EB156">IF(AND(ROWS($M$131:EB156)&lt;=$P$2,COLUMNS($M$131:EB156)&lt;=$P$2),INDEX(MINVERSE($M$6:INDEX($M$6:$EF$125,$P$2,$P$2)),ROWS($M$131:EB156),COLUMNS($M$131:EB156)),0)</f>
        <v>0</v>
      </c>
    </row>
    <row r="157" spans="12:132" ht="15">
      <c r="L157" s="10">
        <v>27</v>
      </c>
      <c r="M157">
        <f t="array" ref="M157">IF(AND(ROWS($M$131:M157)&lt;=$P$2,COLUMNS($M$131:M157)&lt;=$P$2),INDEX(MINVERSE($M$6:INDEX($M$6:$EF$125,$P$2,$P$2)),ROWS($M$131:M157),COLUMNS($M$131:M157)),0)</f>
        <v>7.5601609774199198E-10</v>
      </c>
      <c r="N157">
        <f t="array" ref="N157">IF(AND(ROWS($M$131:N157)&lt;=$P$2,COLUMNS($M$131:N157)&lt;=$P$2),INDEX(MINVERSE($M$6:INDEX($M$6:$EF$125,$P$2,$P$2)),ROWS($M$131:N157),COLUMNS($M$131:N157)),0)</f>
        <v>2.7852999636743698E-10</v>
      </c>
      <c r="O157">
        <f t="array" ref="O157">IF(AND(ROWS($M$131:O157)&lt;=$P$2,COLUMNS($M$131:O157)&lt;=$P$2),INDEX(MINVERSE($M$6:INDEX($M$6:$EF$125,$P$2,$P$2)),ROWS($M$131:O157),COLUMNS($M$131:O157)),0)</f>
        <v>-2.5209143067786667E-10</v>
      </c>
      <c r="P157">
        <f t="array" ref="P157">IF(AND(ROWS($M$131:P157)&lt;=$P$2,COLUMNS($M$131:P157)&lt;=$P$2),INDEX(MINVERSE($M$6:INDEX($M$6:$EF$125,$P$2,$P$2)),ROWS($M$131:P157),COLUMNS($M$131:P157)),0)</f>
        <v>-8.1441494935915238E-10</v>
      </c>
      <c r="Q157">
        <f t="array" ref="Q157">IF(AND(ROWS($M$131:Q157)&lt;=$P$2,COLUMNS($M$131:Q157)&lt;=$P$2),INDEX(MINVERSE($M$6:INDEX($M$6:$EF$125,$P$2,$P$2)),ROWS($M$131:Q157),COLUMNS($M$131:Q157)),0)</f>
        <v>-1.3362480099006298E-9</v>
      </c>
      <c r="R157">
        <f t="array" ref="R157">IF(AND(ROWS($M$131:R157)&lt;=$P$2,COLUMNS($M$131:R157)&lt;=$P$2),INDEX(MINVERSE($M$6:INDEX($M$6:$EF$125,$P$2,$P$2)),ROWS($M$131:R157),COLUMNS($M$131:R157)),0)</f>
        <v>-1.6725184125013951E-9</v>
      </c>
      <c r="S157">
        <f t="array" ref="S157">IF(AND(ROWS($M$131:S157)&lt;=$P$2,COLUMNS($M$131:S157)&lt;=$P$2),INDEX(MINVERSE($M$6:INDEX($M$6:$EF$125,$P$2,$P$2)),ROWS($M$131:S157),COLUMNS($M$131:S157)),0)</f>
        <v>-1.6062127315487219E-9</v>
      </c>
      <c r="T157">
        <f t="array" ref="T157">IF(AND(ROWS($M$131:T157)&lt;=$P$2,COLUMNS($M$131:T157)&lt;=$P$2),INDEX(MINVERSE($M$6:INDEX($M$6:$EF$125,$P$2,$P$2)),ROWS($M$131:T157),COLUMNS($M$131:T157)),0)</f>
        <v>-8.8662231658097837E-10</v>
      </c>
      <c r="U157">
        <f t="array" ref="U157">IF(AND(ROWS($M$131:U157)&lt;=$P$2,COLUMNS($M$131:U157)&lt;=$P$2),INDEX(MINVERSE($M$6:INDEX($M$6:$EF$125,$P$2,$P$2)),ROWS($M$131:U157),COLUMNS($M$131:U157)),0)</f>
        <v>6.8685601667729116E-10</v>
      </c>
      <c r="V157">
        <f t="array" ref="V157">IF(AND(ROWS($M$131:V157)&lt;=$P$2,COLUMNS($M$131:V157)&lt;=$P$2),INDEX(MINVERSE($M$6:INDEX($M$6:$EF$125,$P$2,$P$2)),ROWS($M$131:V157),COLUMNS($M$131:V157)),0)</f>
        <v>3.1374719106825654E-9</v>
      </c>
      <c r="W157">
        <f t="array" ref="W157">IF(AND(ROWS($M$131:W157)&lt;=$P$2,COLUMNS($M$131:W157)&lt;=$P$2),INDEX(MINVERSE($M$6:INDEX($M$6:$EF$125,$P$2,$P$2)),ROWS($M$131:W157),COLUMNS($M$131:W157)),0)</f>
        <v>6.1599948028465603E-9</v>
      </c>
      <c r="X157">
        <f t="array" ref="X157">IF(AND(ROWS($M$131:X157)&lt;=$P$2,COLUMNS($M$131:X157)&lt;=$P$2),INDEX(MINVERSE($M$6:INDEX($M$6:$EF$125,$P$2,$P$2)),ROWS($M$131:X157),COLUMNS($M$131:X157)),0)</f>
        <v>8.9881516046685523E-9</v>
      </c>
      <c r="Y157">
        <f t="array" ref="Y157">IF(AND(ROWS($M$131:Y157)&lt;=$P$2,COLUMNS($M$131:Y157)&lt;=$P$2),INDEX(MINVERSE($M$6:INDEX($M$6:$EF$125,$P$2,$P$2)),ROWS($M$131:Y157),COLUMNS($M$131:Y157)),0)</f>
        <v>1.0348232828702015E-8</v>
      </c>
      <c r="Z157">
        <f t="array" ref="Z157">IF(AND(ROWS($M$131:Z157)&lt;=$P$2,COLUMNS($M$131:Z157)&lt;=$P$2),INDEX(MINVERSE($M$6:INDEX($M$6:$EF$125,$P$2,$P$2)),ROWS($M$131:Z157),COLUMNS($M$131:Z157)),0)</f>
        <v>8.5860342610389868E-9</v>
      </c>
      <c r="AA157">
        <f t="array" ref="AA157">IF(AND(ROWS($M$131:AA157)&lt;=$P$2,COLUMNS($M$131:AA157)&lt;=$P$2),INDEX(MINVERSE($M$6:INDEX($M$6:$EF$125,$P$2,$P$2)),ROWS($M$131:AA157),COLUMNS($M$131:AA157)),0)</f>
        <v>2.0539447190343746E-9</v>
      </c>
      <c r="AB157">
        <f t="array" ref="AB157">IF(AND(ROWS($M$131:AB157)&lt;=$P$2,COLUMNS($M$131:AB157)&lt;=$P$2),INDEX(MINVERSE($M$6:INDEX($M$6:$EF$125,$P$2,$P$2)),ROWS($M$131:AB157),COLUMNS($M$131:AB157)),0)</f>
        <v>-1.0191031690512088E-8</v>
      </c>
      <c r="AC157">
        <f t="array" ref="AC157">IF(AND(ROWS($M$131:AC157)&lt;=$P$2,COLUMNS($M$131:AC157)&lt;=$P$2),INDEX(MINVERSE($M$6:INDEX($M$6:$EF$125,$P$2,$P$2)),ROWS($M$131:AC157),COLUMNS($M$131:AC157)),0)</f>
        <v>-2.7422227287041601E-8</v>
      </c>
      <c r="AD157">
        <f t="array" ref="AD157">IF(AND(ROWS($M$131:AD157)&lt;=$P$2,COLUMNS($M$131:AD157)&lt;=$P$2),INDEX(MINVERSE($M$6:INDEX($M$6:$EF$125,$P$2,$P$2)),ROWS($M$131:AD157),COLUMNS($M$131:AD157)),0)</f>
        <v>-4.6213074549451117E-8</v>
      </c>
      <c r="AE157">
        <f t="array" ref="AE157">IF(AND(ROWS($M$131:AE157)&lt;=$P$2,COLUMNS($M$131:AE157)&lt;=$P$2),INDEX(MINVERSE($M$6:INDEX($M$6:$EF$125,$P$2,$P$2)),ROWS($M$131:AE157),COLUMNS($M$131:AE157)),0)</f>
        <v>-5.971565720252799E-8</v>
      </c>
      <c r="AF157">
        <f t="array" ref="AF157">IF(AND(ROWS($M$131:AF157)&lt;=$P$2,COLUMNS($M$131:AF157)&lt;=$P$2),INDEX(MINVERSE($M$6:INDEX($M$6:$EF$125,$P$2,$P$2)),ROWS($M$131:AF157),COLUMNS($M$131:AF157)),0)</f>
        <v>-5.7761514896453364E-8</v>
      </c>
      <c r="AG157">
        <f t="array" ref="AG157">IF(AND(ROWS($M$131:AG157)&lt;=$P$2,COLUMNS($M$131:AG157)&lt;=$P$2),INDEX(MINVERSE($M$6:INDEX($M$6:$EF$125,$P$2,$P$2)),ROWS($M$131:AG157),COLUMNS($M$131:AG157)),0)</f>
        <v>-2.8304136182402381E-8</v>
      </c>
      <c r="AH157">
        <f t="array" ref="AH157">IF(AND(ROWS($M$131:AH157)&lt;=$P$2,COLUMNS($M$131:AH157)&lt;=$P$2),INDEX(MINVERSE($M$6:INDEX($M$6:$EF$125,$P$2,$P$2)),ROWS($M$131:AH157),COLUMNS($M$131:AH157)),0)</f>
        <v>3.9408200816425454E-8</v>
      </c>
      <c r="AI157">
        <f t="array" ref="AI157">IF(AND(ROWS($M$131:AI157)&lt;=$P$2,COLUMNS($M$131:AI157)&lt;=$P$2),INDEX(MINVERSE($M$6:INDEX($M$6:$EF$125,$P$2,$P$2)),ROWS($M$131:AI157),COLUMNS($M$131:AI157)),0)</f>
        <v>1.4998565452667944E-7</v>
      </c>
      <c r="AJ157">
        <f t="array" ref="AJ157">IF(AND(ROWS($M$131:AJ157)&lt;=$P$2,COLUMNS($M$131:AJ157)&lt;=$P$2),INDEX(MINVERSE($M$6:INDEX($M$6:$EF$125,$P$2,$P$2)),ROWS($M$131:AJ157),COLUMNS($M$131:AJ157)),0)</f>
        <v>2.9621482059411171E-7</v>
      </c>
      <c r="AK157">
        <f t="array" ref="AK157">IF(AND(ROWS($M$131:AK157)&lt;=$P$2,COLUMNS($M$131:AK157)&lt;=$P$2),INDEX(MINVERSE($M$6:INDEX($M$6:$EF$125,$P$2,$P$2)),ROWS($M$131:AK157),COLUMNS($M$131:AK157)),0)</f>
        <v>4.5457218292554094E-7</v>
      </c>
      <c r="AL157">
        <f t="array" ref="AL157">IF(AND(ROWS($M$131:AL157)&lt;=$P$2,COLUMNS($M$131:AL157)&lt;=$P$2),INDEX(MINVERSE($M$6:INDEX($M$6:$EF$125,$P$2,$P$2)),ROWS($M$131:AL157),COLUMNS($M$131:AL157)),0)</f>
        <v>5.8537211035675247E-7</v>
      </c>
      <c r="AM157">
        <f t="array" ref="AM157">IF(AND(ROWS($M$131:AM157)&lt;=$P$2,COLUMNS($M$131:AM157)&lt;=$P$2),INDEX(MINVERSE($M$6:INDEX($M$6:$EF$125,$P$2,$P$2)),ROWS($M$131:AM157),COLUMNS($M$131:AM157)),0)</f>
        <v>6.4211723859236341E-7</v>
      </c>
      <c r="AN157">
        <f t="array" ref="AN157">IF(AND(ROWS($M$131:AN157)&lt;=$P$2,COLUMNS($M$131:AN157)&lt;=$P$2),INDEX(MINVERSE($M$6:INDEX($M$6:$EF$125,$P$2,$P$2)),ROWS($M$131:AN157),COLUMNS($M$131:AN157)),0)</f>
        <v>5.94808776611346E-7</v>
      </c>
      <c r="AO157">
        <f t="array" ref="AO157">IF(AND(ROWS($M$131:AO157)&lt;=$P$2,COLUMNS($M$131:AO157)&lt;=$P$2),INDEX(MINVERSE($M$6:INDEX($M$6:$EF$125,$P$2,$P$2)),ROWS($M$131:AO157),COLUMNS($M$131:AO157)),0)</f>
        <v>4.7091111084213803E-7</v>
      </c>
      <c r="AP157">
        <f t="array" ref="AP157">IF(AND(ROWS($M$131:AP157)&lt;=$P$2,COLUMNS($M$131:AP157)&lt;=$P$2),INDEX(MINVERSE($M$6:INDEX($M$6:$EF$125,$P$2,$P$2)),ROWS($M$131:AP157),COLUMNS($M$131:AP157)),0)</f>
        <v>3.1528689436735625E-7</v>
      </c>
      <c r="AQ157">
        <f t="array" ref="AQ157">IF(AND(ROWS($M$131:AQ157)&lt;=$P$2,COLUMNS($M$131:AQ157)&lt;=$P$2),INDEX(MINVERSE($M$6:INDEX($M$6:$EF$125,$P$2,$P$2)),ROWS($M$131:AQ157),COLUMNS($M$131:AQ157)),0)</f>
        <v>1.6732429807400481E-7</v>
      </c>
      <c r="AR157">
        <f t="array" ref="AR157">IF(AND(ROWS($M$131:AR157)&lt;=$P$2,COLUMNS($M$131:AR157)&lt;=$P$2),INDEX(MINVERSE($M$6:INDEX($M$6:$EF$125,$P$2,$P$2)),ROWS($M$131:AR157),COLUMNS($M$131:AR157)),0)</f>
        <v>5.1461112633879365E-8</v>
      </c>
      <c r="AS157">
        <f t="array" ref="AS157">IF(AND(ROWS($M$131:AS157)&lt;=$P$2,COLUMNS($M$131:AS157)&lt;=$P$2),INDEX(MINVERSE($M$6:INDEX($M$6:$EF$125,$P$2,$P$2)),ROWS($M$131:AS157),COLUMNS($M$131:AS157)),0)</f>
        <v>-2.3443416087520464E-8</v>
      </c>
      <c r="AT157">
        <f t="array" ref="AT157">IF(AND(ROWS($M$131:AT157)&lt;=$P$2,COLUMNS($M$131:AT157)&lt;=$P$2),INDEX(MINVERSE($M$6:INDEX($M$6:$EF$125,$P$2,$P$2)),ROWS($M$131:AT157),COLUMNS($M$131:AT157)),0)</f>
        <v>-6.0146392891783412E-8</v>
      </c>
      <c r="AU157">
        <f t="array" ref="AU157">IF(AND(ROWS($M$131:AU157)&lt;=$P$2,COLUMNS($M$131:AU157)&lt;=$P$2),INDEX(MINVERSE($M$6:INDEX($M$6:$EF$125,$P$2,$P$2)),ROWS($M$131:AU157),COLUMNS($M$131:AU157)),0)</f>
        <v>-6.7674806827178071E-8</v>
      </c>
      <c r="AV157">
        <f t="array" ref="AV157">IF(AND(ROWS($M$131:AV157)&lt;=$P$2,COLUMNS($M$131:AV157)&lt;=$P$2),INDEX(MINVERSE($M$6:INDEX($M$6:$EF$125,$P$2,$P$2)),ROWS($M$131:AV157),COLUMNS($M$131:AV157)),0)</f>
        <v>-5.6601389331150661E-8</v>
      </c>
      <c r="AW157">
        <f t="array" ref="AW157">IF(AND(ROWS($M$131:AW157)&lt;=$P$2,COLUMNS($M$131:AW157)&lt;=$P$2),INDEX(MINVERSE($M$6:INDEX($M$6:$EF$125,$P$2,$P$2)),ROWS($M$131:AW157),COLUMNS($M$131:AW157)),0)</f>
        <v>-3.5891454473774862E-8</v>
      </c>
      <c r="AX157">
        <f t="array" ref="AX157">IF(AND(ROWS($M$131:AX157)&lt;=$P$2,COLUMNS($M$131:AX157)&lt;=$P$2),INDEX(MINVERSE($M$6:INDEX($M$6:$EF$125,$P$2,$P$2)),ROWS($M$131:AX157),COLUMNS($M$131:AX157)),0)</f>
        <v>-1.1491017665506083E-8</v>
      </c>
      <c r="AY157">
        <f t="array" ref="AY157">IF(AND(ROWS($M$131:AY157)&lt;=$P$2,COLUMNS($M$131:AY157)&lt;=$P$2),INDEX(MINVERSE($M$6:INDEX($M$6:$EF$125,$P$2,$P$2)),ROWS($M$131:AY157),COLUMNS($M$131:AY157)),0)</f>
        <v>1.3650466594645056E-8</v>
      </c>
      <c r="AZ157">
        <f t="array" ref="AZ157">IF(AND(ROWS($M$131:AZ157)&lt;=$P$2,COLUMNS($M$131:AZ157)&lt;=$P$2),INDEX(MINVERSE($M$6:INDEX($M$6:$EF$125,$P$2,$P$2)),ROWS($M$131:AZ157),COLUMNS($M$131:AZ157)),0)</f>
        <v>3.8661552984258573E-8</v>
      </c>
      <c r="BA157">
        <f t="array" ref="BA157">IF(AND(ROWS($M$131:BA157)&lt;=$P$2,COLUMNS($M$131:BA157)&lt;=$P$2),INDEX(MINVERSE($M$6:INDEX($M$6:$EF$125,$P$2,$P$2)),ROWS($M$131:BA157),COLUMNS($M$131:BA157)),0)</f>
        <v>0</v>
      </c>
      <c r="BB157">
        <f t="array" ref="BB157">IF(AND(ROWS($M$131:BB157)&lt;=$P$2,COLUMNS($M$131:BB157)&lt;=$P$2),INDEX(MINVERSE($M$6:INDEX($M$6:$EF$125,$P$2,$P$2)),ROWS($M$131:BB157),COLUMNS($M$131:BB157)),0)</f>
        <v>0</v>
      </c>
      <c r="BC157">
        <f t="array" ref="BC157">IF(AND(ROWS($M$131:BC157)&lt;=$P$2,COLUMNS($M$131:BC157)&lt;=$P$2),INDEX(MINVERSE($M$6:INDEX($M$6:$EF$125,$P$2,$P$2)),ROWS($M$131:BC157),COLUMNS($M$131:BC157)),0)</f>
        <v>0</v>
      </c>
      <c r="BD157">
        <f t="array" ref="BD157">IF(AND(ROWS($M$131:BD157)&lt;=$P$2,COLUMNS($M$131:BD157)&lt;=$P$2),INDEX(MINVERSE($M$6:INDEX($M$6:$EF$125,$P$2,$P$2)),ROWS($M$131:BD157),COLUMNS($M$131:BD157)),0)</f>
        <v>0</v>
      </c>
      <c r="BE157">
        <f t="array" ref="BE157">IF(AND(ROWS($M$131:BE157)&lt;=$P$2,COLUMNS($M$131:BE157)&lt;=$P$2),INDEX(MINVERSE($M$6:INDEX($M$6:$EF$125,$P$2,$P$2)),ROWS($M$131:BE157),COLUMNS($M$131:BE157)),0)</f>
        <v>0</v>
      </c>
      <c r="BF157">
        <f t="array" ref="BF157">IF(AND(ROWS($M$131:BF157)&lt;=$P$2,COLUMNS($M$131:BF157)&lt;=$P$2),INDEX(MINVERSE($M$6:INDEX($M$6:$EF$125,$P$2,$P$2)),ROWS($M$131:BF157),COLUMNS($M$131:BF157)),0)</f>
        <v>0</v>
      </c>
      <c r="BG157">
        <f t="array" ref="BG157">IF(AND(ROWS($M$131:BG157)&lt;=$P$2,COLUMNS($M$131:BG157)&lt;=$P$2),INDEX(MINVERSE($M$6:INDEX($M$6:$EF$125,$P$2,$P$2)),ROWS($M$131:BG157),COLUMNS($M$131:BG157)),0)</f>
        <v>0</v>
      </c>
      <c r="BH157">
        <f t="array" ref="BH157">IF(AND(ROWS($M$131:BH157)&lt;=$P$2,COLUMNS($M$131:BH157)&lt;=$P$2),INDEX(MINVERSE($M$6:INDEX($M$6:$EF$125,$P$2,$P$2)),ROWS($M$131:BH157),COLUMNS($M$131:BH157)),0)</f>
        <v>0</v>
      </c>
      <c r="BI157">
        <f t="array" ref="BI157">IF(AND(ROWS($M$131:BI157)&lt;=$P$2,COLUMNS($M$131:BI157)&lt;=$P$2),INDEX(MINVERSE($M$6:INDEX($M$6:$EF$125,$P$2,$P$2)),ROWS($M$131:BI157),COLUMNS($M$131:BI157)),0)</f>
        <v>0</v>
      </c>
      <c r="BJ157">
        <f t="array" ref="BJ157">IF(AND(ROWS($M$131:BJ157)&lt;=$P$2,COLUMNS($M$131:BJ157)&lt;=$P$2),INDEX(MINVERSE($M$6:INDEX($M$6:$EF$125,$P$2,$P$2)),ROWS($M$131:BJ157),COLUMNS($M$131:BJ157)),0)</f>
        <v>0</v>
      </c>
      <c r="BK157">
        <f t="array" ref="BK157">IF(AND(ROWS($M$131:BK157)&lt;=$P$2,COLUMNS($M$131:BK157)&lt;=$P$2),INDEX(MINVERSE($M$6:INDEX($M$6:$EF$125,$P$2,$P$2)),ROWS($M$131:BK157),COLUMNS($M$131:BK157)),0)</f>
        <v>0</v>
      </c>
      <c r="BL157">
        <f t="array" ref="BL157">IF(AND(ROWS($M$131:BL157)&lt;=$P$2,COLUMNS($M$131:BL157)&lt;=$P$2),INDEX(MINVERSE($M$6:INDEX($M$6:$EF$125,$P$2,$P$2)),ROWS($M$131:BL157),COLUMNS($M$131:BL157)),0)</f>
        <v>0</v>
      </c>
      <c r="BM157">
        <f t="array" ref="BM157">IF(AND(ROWS($M$131:BM157)&lt;=$P$2,COLUMNS($M$131:BM157)&lt;=$P$2),INDEX(MINVERSE($M$6:INDEX($M$6:$EF$125,$P$2,$P$2)),ROWS($M$131:BM157),COLUMNS($M$131:BM157)),0)</f>
        <v>0</v>
      </c>
      <c r="BN157">
        <f t="array" ref="BN157">IF(AND(ROWS($M$131:BN157)&lt;=$P$2,COLUMNS($M$131:BN157)&lt;=$P$2),INDEX(MINVERSE($M$6:INDEX($M$6:$EF$125,$P$2,$P$2)),ROWS($M$131:BN157),COLUMNS($M$131:BN157)),0)</f>
        <v>0</v>
      </c>
      <c r="BO157">
        <f t="array" ref="BO157">IF(AND(ROWS($M$131:BO157)&lt;=$P$2,COLUMNS($M$131:BO157)&lt;=$P$2),INDEX(MINVERSE($M$6:INDEX($M$6:$EF$125,$P$2,$P$2)),ROWS($M$131:BO157),COLUMNS($M$131:BO157)),0)</f>
        <v>0</v>
      </c>
      <c r="BP157">
        <f t="array" ref="BP157">IF(AND(ROWS($M$131:BP157)&lt;=$P$2,COLUMNS($M$131:BP157)&lt;=$P$2),INDEX(MINVERSE($M$6:INDEX($M$6:$EF$125,$P$2,$P$2)),ROWS($M$131:BP157),COLUMNS($M$131:BP157)),0)</f>
        <v>0</v>
      </c>
      <c r="BQ157">
        <f t="array" ref="BQ157">IF(AND(ROWS($M$131:BQ157)&lt;=$P$2,COLUMNS($M$131:BQ157)&lt;=$P$2),INDEX(MINVERSE($M$6:INDEX($M$6:$EF$125,$P$2,$P$2)),ROWS($M$131:BQ157),COLUMNS($M$131:BQ157)),0)</f>
        <v>0</v>
      </c>
      <c r="BR157">
        <f t="array" ref="BR157">IF(AND(ROWS($M$131:BR157)&lt;=$P$2,COLUMNS($M$131:BR157)&lt;=$P$2),INDEX(MINVERSE($M$6:INDEX($M$6:$EF$125,$P$2,$P$2)),ROWS($M$131:BR157),COLUMNS($M$131:BR157)),0)</f>
        <v>0</v>
      </c>
      <c r="BS157">
        <f t="array" ref="BS157">IF(AND(ROWS($M$131:BS157)&lt;=$P$2,COLUMNS($M$131:BS157)&lt;=$P$2),INDEX(MINVERSE($M$6:INDEX($M$6:$EF$125,$P$2,$P$2)),ROWS($M$131:BS157),COLUMNS($M$131:BS157)),0)</f>
        <v>0</v>
      </c>
      <c r="BT157">
        <f t="array" ref="BT157">IF(AND(ROWS($M$131:BT157)&lt;=$P$2,COLUMNS($M$131:BT157)&lt;=$P$2),INDEX(MINVERSE($M$6:INDEX($M$6:$EF$125,$P$2,$P$2)),ROWS($M$131:BT157),COLUMNS($M$131:BT157)),0)</f>
        <v>0</v>
      </c>
      <c r="BU157">
        <f t="array" ref="BU157">IF(AND(ROWS($M$131:BU157)&lt;=$P$2,COLUMNS($M$131:BU157)&lt;=$P$2),INDEX(MINVERSE($M$6:INDEX($M$6:$EF$125,$P$2,$P$2)),ROWS($M$131:BU157),COLUMNS($M$131:BU157)),0)</f>
        <v>0</v>
      </c>
      <c r="BV157">
        <f t="array" ref="BV157">IF(AND(ROWS($M$131:BV157)&lt;=$P$2,COLUMNS($M$131:BV157)&lt;=$P$2),INDEX(MINVERSE($M$6:INDEX($M$6:$EF$125,$P$2,$P$2)),ROWS($M$131:BV157),COLUMNS($M$131:BV157)),0)</f>
        <v>0</v>
      </c>
      <c r="BW157">
        <f t="array" ref="BW157">IF(AND(ROWS($M$131:BW157)&lt;=$P$2,COLUMNS($M$131:BW157)&lt;=$P$2),INDEX(MINVERSE($M$6:INDEX($M$6:$EF$125,$P$2,$P$2)),ROWS($M$131:BW157),COLUMNS($M$131:BW157)),0)</f>
        <v>0</v>
      </c>
      <c r="BX157">
        <f t="array" ref="BX157">IF(AND(ROWS($M$131:BX157)&lt;=$P$2,COLUMNS($M$131:BX157)&lt;=$P$2),INDEX(MINVERSE($M$6:INDEX($M$6:$EF$125,$P$2,$P$2)),ROWS($M$131:BX157),COLUMNS($M$131:BX157)),0)</f>
        <v>0</v>
      </c>
      <c r="BY157">
        <f t="array" ref="BY157">IF(AND(ROWS($M$131:BY157)&lt;=$P$2,COLUMNS($M$131:BY157)&lt;=$P$2),INDEX(MINVERSE($M$6:INDEX($M$6:$EF$125,$P$2,$P$2)),ROWS($M$131:BY157),COLUMNS($M$131:BY157)),0)</f>
        <v>0</v>
      </c>
      <c r="BZ157">
        <f t="array" ref="BZ157">IF(AND(ROWS($M$131:BZ157)&lt;=$P$2,COLUMNS($M$131:BZ157)&lt;=$P$2),INDEX(MINVERSE($M$6:INDEX($M$6:$EF$125,$P$2,$P$2)),ROWS($M$131:BZ157),COLUMNS($M$131:BZ157)),0)</f>
        <v>0</v>
      </c>
      <c r="CA157">
        <f t="array" ref="CA157">IF(AND(ROWS($M$131:CA157)&lt;=$P$2,COLUMNS($M$131:CA157)&lt;=$P$2),INDEX(MINVERSE($M$6:INDEX($M$6:$EF$125,$P$2,$P$2)),ROWS($M$131:CA157),COLUMNS($M$131:CA157)),0)</f>
        <v>0</v>
      </c>
      <c r="CB157">
        <f t="array" ref="CB157">IF(AND(ROWS($M$131:CB157)&lt;=$P$2,COLUMNS($M$131:CB157)&lt;=$P$2),INDEX(MINVERSE($M$6:INDEX($M$6:$EF$125,$P$2,$P$2)),ROWS($M$131:CB157),COLUMNS($M$131:CB157)),0)</f>
        <v>0</v>
      </c>
      <c r="CC157">
        <f t="array" ref="CC157">IF(AND(ROWS($M$131:CC157)&lt;=$P$2,COLUMNS($M$131:CC157)&lt;=$P$2),INDEX(MINVERSE($M$6:INDEX($M$6:$EF$125,$P$2,$P$2)),ROWS($M$131:CC157),COLUMNS($M$131:CC157)),0)</f>
        <v>0</v>
      </c>
      <c r="CD157">
        <f t="array" ref="CD157">IF(AND(ROWS($M$131:CD157)&lt;=$P$2,COLUMNS($M$131:CD157)&lt;=$P$2),INDEX(MINVERSE($M$6:INDEX($M$6:$EF$125,$P$2,$P$2)),ROWS($M$131:CD157),COLUMNS($M$131:CD157)),0)</f>
        <v>0</v>
      </c>
      <c r="CE157">
        <f t="array" ref="CE157">IF(AND(ROWS($M$131:CE157)&lt;=$P$2,COLUMNS($M$131:CE157)&lt;=$P$2),INDEX(MINVERSE($M$6:INDEX($M$6:$EF$125,$P$2,$P$2)),ROWS($M$131:CE157),COLUMNS($M$131:CE157)),0)</f>
        <v>0</v>
      </c>
      <c r="CF157">
        <f t="array" ref="CF157">IF(AND(ROWS($M$131:CF157)&lt;=$P$2,COLUMNS($M$131:CF157)&lt;=$P$2),INDEX(MINVERSE($M$6:INDEX($M$6:$EF$125,$P$2,$P$2)),ROWS($M$131:CF157),COLUMNS($M$131:CF157)),0)</f>
        <v>0</v>
      </c>
      <c r="CG157">
        <f t="array" ref="CG157">IF(AND(ROWS($M$131:CG157)&lt;=$P$2,COLUMNS($M$131:CG157)&lt;=$P$2),INDEX(MINVERSE($M$6:INDEX($M$6:$EF$125,$P$2,$P$2)),ROWS($M$131:CG157),COLUMNS($M$131:CG157)),0)</f>
        <v>0</v>
      </c>
      <c r="CH157">
        <f t="array" ref="CH157">IF(AND(ROWS($M$131:CH157)&lt;=$P$2,COLUMNS($M$131:CH157)&lt;=$P$2),INDEX(MINVERSE($M$6:INDEX($M$6:$EF$125,$P$2,$P$2)),ROWS($M$131:CH157),COLUMNS($M$131:CH157)),0)</f>
        <v>0</v>
      </c>
      <c r="CI157">
        <f t="array" ref="CI157">IF(AND(ROWS($M$131:CI157)&lt;=$P$2,COLUMNS($M$131:CI157)&lt;=$P$2),INDEX(MINVERSE($M$6:INDEX($M$6:$EF$125,$P$2,$P$2)),ROWS($M$131:CI157),COLUMNS($M$131:CI157)),0)</f>
        <v>0</v>
      </c>
      <c r="CJ157">
        <f t="array" ref="CJ157">IF(AND(ROWS($M$131:CJ157)&lt;=$P$2,COLUMNS($M$131:CJ157)&lt;=$P$2),INDEX(MINVERSE($M$6:INDEX($M$6:$EF$125,$P$2,$P$2)),ROWS($M$131:CJ157),COLUMNS($M$131:CJ157)),0)</f>
        <v>0</v>
      </c>
      <c r="CK157">
        <f t="array" ref="CK157">IF(AND(ROWS($M$131:CK157)&lt;=$P$2,COLUMNS($M$131:CK157)&lt;=$P$2),INDEX(MINVERSE($M$6:INDEX($M$6:$EF$125,$P$2,$P$2)),ROWS($M$131:CK157),COLUMNS($M$131:CK157)),0)</f>
        <v>0</v>
      </c>
      <c r="CL157">
        <f t="array" ref="CL157">IF(AND(ROWS($M$131:CL157)&lt;=$P$2,COLUMNS($M$131:CL157)&lt;=$P$2),INDEX(MINVERSE($M$6:INDEX($M$6:$EF$125,$P$2,$P$2)),ROWS($M$131:CL157),COLUMNS($M$131:CL157)),0)</f>
        <v>0</v>
      </c>
      <c r="CM157">
        <f t="array" ref="CM157">IF(AND(ROWS($M$131:CM157)&lt;=$P$2,COLUMNS($M$131:CM157)&lt;=$P$2),INDEX(MINVERSE($M$6:INDEX($M$6:$EF$125,$P$2,$P$2)),ROWS($M$131:CM157),COLUMNS($M$131:CM157)),0)</f>
        <v>0</v>
      </c>
      <c r="CN157">
        <f t="array" ref="CN157">IF(AND(ROWS($M$131:CN157)&lt;=$P$2,COLUMNS($M$131:CN157)&lt;=$P$2),INDEX(MINVERSE($M$6:INDEX($M$6:$EF$125,$P$2,$P$2)),ROWS($M$131:CN157),COLUMNS($M$131:CN157)),0)</f>
        <v>0</v>
      </c>
      <c r="CO157">
        <f t="array" ref="CO157">IF(AND(ROWS($M$131:CO157)&lt;=$P$2,COLUMNS($M$131:CO157)&lt;=$P$2),INDEX(MINVERSE($M$6:INDEX($M$6:$EF$125,$P$2,$P$2)),ROWS($M$131:CO157),COLUMNS($M$131:CO157)),0)</f>
        <v>0</v>
      </c>
      <c r="CP157">
        <f t="array" ref="CP157">IF(AND(ROWS($M$131:CP157)&lt;=$P$2,COLUMNS($M$131:CP157)&lt;=$P$2),INDEX(MINVERSE($M$6:INDEX($M$6:$EF$125,$P$2,$P$2)),ROWS($M$131:CP157),COLUMNS($M$131:CP157)),0)</f>
        <v>0</v>
      </c>
      <c r="CQ157">
        <f t="array" ref="CQ157">IF(AND(ROWS($M$131:CQ157)&lt;=$P$2,COLUMNS($M$131:CQ157)&lt;=$P$2),INDEX(MINVERSE($M$6:INDEX($M$6:$EF$125,$P$2,$P$2)),ROWS($M$131:CQ157),COLUMNS($M$131:CQ157)),0)</f>
        <v>0</v>
      </c>
      <c r="CR157">
        <f t="array" ref="CR157">IF(AND(ROWS($M$131:CR157)&lt;=$P$2,COLUMNS($M$131:CR157)&lt;=$P$2),INDEX(MINVERSE($M$6:INDEX($M$6:$EF$125,$P$2,$P$2)),ROWS($M$131:CR157),COLUMNS($M$131:CR157)),0)</f>
        <v>0</v>
      </c>
      <c r="CS157">
        <f t="array" ref="CS157">IF(AND(ROWS($M$131:CS157)&lt;=$P$2,COLUMNS($M$131:CS157)&lt;=$P$2),INDEX(MINVERSE($M$6:INDEX($M$6:$EF$125,$P$2,$P$2)),ROWS($M$131:CS157),COLUMNS($M$131:CS157)),0)</f>
        <v>0</v>
      </c>
      <c r="CT157">
        <f t="array" ref="CT157">IF(AND(ROWS($M$131:CT157)&lt;=$P$2,COLUMNS($M$131:CT157)&lt;=$P$2),INDEX(MINVERSE($M$6:INDEX($M$6:$EF$125,$P$2,$P$2)),ROWS($M$131:CT157),COLUMNS($M$131:CT157)),0)</f>
        <v>0</v>
      </c>
      <c r="CU157">
        <f t="array" ref="CU157">IF(AND(ROWS($M$131:CU157)&lt;=$P$2,COLUMNS($M$131:CU157)&lt;=$P$2),INDEX(MINVERSE($M$6:INDEX($M$6:$EF$125,$P$2,$P$2)),ROWS($M$131:CU157),COLUMNS($M$131:CU157)),0)</f>
        <v>0</v>
      </c>
      <c r="CV157">
        <f t="array" ref="CV157">IF(AND(ROWS($M$131:CV157)&lt;=$P$2,COLUMNS($M$131:CV157)&lt;=$P$2),INDEX(MINVERSE($M$6:INDEX($M$6:$EF$125,$P$2,$P$2)),ROWS($M$131:CV157),COLUMNS($M$131:CV157)),0)</f>
        <v>0</v>
      </c>
      <c r="CW157">
        <f t="array" ref="CW157">IF(AND(ROWS($M$131:CW157)&lt;=$P$2,COLUMNS($M$131:CW157)&lt;=$P$2),INDEX(MINVERSE($M$6:INDEX($M$6:$EF$125,$P$2,$P$2)),ROWS($M$131:CW157),COLUMNS($M$131:CW157)),0)</f>
        <v>0</v>
      </c>
      <c r="CX157">
        <f t="array" ref="CX157">IF(AND(ROWS($M$131:CX157)&lt;=$P$2,COLUMNS($M$131:CX157)&lt;=$P$2),INDEX(MINVERSE($M$6:INDEX($M$6:$EF$125,$P$2,$P$2)),ROWS($M$131:CX157),COLUMNS($M$131:CX157)),0)</f>
        <v>0</v>
      </c>
      <c r="CY157">
        <f t="array" ref="CY157">IF(AND(ROWS($M$131:CY157)&lt;=$P$2,COLUMNS($M$131:CY157)&lt;=$P$2),INDEX(MINVERSE($M$6:INDEX($M$6:$EF$125,$P$2,$P$2)),ROWS($M$131:CY157),COLUMNS($M$131:CY157)),0)</f>
        <v>0</v>
      </c>
      <c r="CZ157">
        <f t="array" ref="CZ157">IF(AND(ROWS($M$131:CZ157)&lt;=$P$2,COLUMNS($M$131:CZ157)&lt;=$P$2),INDEX(MINVERSE($M$6:INDEX($M$6:$EF$125,$P$2,$P$2)),ROWS($M$131:CZ157),COLUMNS($M$131:CZ157)),0)</f>
        <v>0</v>
      </c>
      <c r="DA157">
        <f t="array" ref="DA157">IF(AND(ROWS($M$131:DA157)&lt;=$P$2,COLUMNS($M$131:DA157)&lt;=$P$2),INDEX(MINVERSE($M$6:INDEX($M$6:$EF$125,$P$2,$P$2)),ROWS($M$131:DA157),COLUMNS($M$131:DA157)),0)</f>
        <v>0</v>
      </c>
      <c r="DB157">
        <f t="array" ref="DB157">IF(AND(ROWS($M$131:DB157)&lt;=$P$2,COLUMNS($M$131:DB157)&lt;=$P$2),INDEX(MINVERSE($M$6:INDEX($M$6:$EF$125,$P$2,$P$2)),ROWS($M$131:DB157),COLUMNS($M$131:DB157)),0)</f>
        <v>0</v>
      </c>
      <c r="DC157">
        <f t="array" ref="DC157">IF(AND(ROWS($M$131:DC157)&lt;=$P$2,COLUMNS($M$131:DC157)&lt;=$P$2),INDEX(MINVERSE($M$6:INDEX($M$6:$EF$125,$P$2,$P$2)),ROWS($M$131:DC157),COLUMNS($M$131:DC157)),0)</f>
        <v>0</v>
      </c>
      <c r="DD157">
        <f t="array" ref="DD157">IF(AND(ROWS($M$131:DD157)&lt;=$P$2,COLUMNS($M$131:DD157)&lt;=$P$2),INDEX(MINVERSE($M$6:INDEX($M$6:$EF$125,$P$2,$P$2)),ROWS($M$131:DD157),COLUMNS($M$131:DD157)),0)</f>
        <v>0</v>
      </c>
      <c r="DE157">
        <f t="array" ref="DE157">IF(AND(ROWS($M$131:DE157)&lt;=$P$2,COLUMNS($M$131:DE157)&lt;=$P$2),INDEX(MINVERSE($M$6:INDEX($M$6:$EF$125,$P$2,$P$2)),ROWS($M$131:DE157),COLUMNS($M$131:DE157)),0)</f>
        <v>0</v>
      </c>
      <c r="DF157">
        <f t="array" ref="DF157">IF(AND(ROWS($M$131:DF157)&lt;=$P$2,COLUMNS($M$131:DF157)&lt;=$P$2),INDEX(MINVERSE($M$6:INDEX($M$6:$EF$125,$P$2,$P$2)),ROWS($M$131:DF157),COLUMNS($M$131:DF157)),0)</f>
        <v>0</v>
      </c>
      <c r="DG157">
        <f t="array" ref="DG157">IF(AND(ROWS($M$131:DG157)&lt;=$P$2,COLUMNS($M$131:DG157)&lt;=$P$2),INDEX(MINVERSE($M$6:INDEX($M$6:$EF$125,$P$2,$P$2)),ROWS($M$131:DG157),COLUMNS($M$131:DG157)),0)</f>
        <v>0</v>
      </c>
      <c r="DH157">
        <f t="array" ref="DH157">IF(AND(ROWS($M$131:DH157)&lt;=$P$2,COLUMNS($M$131:DH157)&lt;=$P$2),INDEX(MINVERSE($M$6:INDEX($M$6:$EF$125,$P$2,$P$2)),ROWS($M$131:DH157),COLUMNS($M$131:DH157)),0)</f>
        <v>0</v>
      </c>
      <c r="DI157">
        <f t="array" ref="DI157">IF(AND(ROWS($M$131:DI157)&lt;=$P$2,COLUMNS($M$131:DI157)&lt;=$P$2),INDEX(MINVERSE($M$6:INDEX($M$6:$EF$125,$P$2,$P$2)),ROWS($M$131:DI157),COLUMNS($M$131:DI157)),0)</f>
        <v>0</v>
      </c>
      <c r="DJ157">
        <f t="array" ref="DJ157">IF(AND(ROWS($M$131:DJ157)&lt;=$P$2,COLUMNS($M$131:DJ157)&lt;=$P$2),INDEX(MINVERSE($M$6:INDEX($M$6:$EF$125,$P$2,$P$2)),ROWS($M$131:DJ157),COLUMNS($M$131:DJ157)),0)</f>
        <v>0</v>
      </c>
      <c r="DK157">
        <f t="array" ref="DK157">IF(AND(ROWS($M$131:DK157)&lt;=$P$2,COLUMNS($M$131:DK157)&lt;=$P$2),INDEX(MINVERSE($M$6:INDEX($M$6:$EF$125,$P$2,$P$2)),ROWS($M$131:DK157),COLUMNS($M$131:DK157)),0)</f>
        <v>0</v>
      </c>
      <c r="DL157">
        <f t="array" ref="DL157">IF(AND(ROWS($M$131:DL157)&lt;=$P$2,COLUMNS($M$131:DL157)&lt;=$P$2),INDEX(MINVERSE($M$6:INDEX($M$6:$EF$125,$P$2,$P$2)),ROWS($M$131:DL157),COLUMNS($M$131:DL157)),0)</f>
        <v>0</v>
      </c>
      <c r="DM157">
        <f t="array" ref="DM157">IF(AND(ROWS($M$131:DM157)&lt;=$P$2,COLUMNS($M$131:DM157)&lt;=$P$2),INDEX(MINVERSE($M$6:INDEX($M$6:$EF$125,$P$2,$P$2)),ROWS($M$131:DM157),COLUMNS($M$131:DM157)),0)</f>
        <v>0</v>
      </c>
      <c r="DN157">
        <f t="array" ref="DN157">IF(AND(ROWS($M$131:DN157)&lt;=$P$2,COLUMNS($M$131:DN157)&lt;=$P$2),INDEX(MINVERSE($M$6:INDEX($M$6:$EF$125,$P$2,$P$2)),ROWS($M$131:DN157),COLUMNS($M$131:DN157)),0)</f>
        <v>0</v>
      </c>
      <c r="DO157">
        <f t="array" ref="DO157">IF(AND(ROWS($M$131:DO157)&lt;=$P$2,COLUMNS($M$131:DO157)&lt;=$P$2),INDEX(MINVERSE($M$6:INDEX($M$6:$EF$125,$P$2,$P$2)),ROWS($M$131:DO157),COLUMNS($M$131:DO157)),0)</f>
        <v>0</v>
      </c>
      <c r="DP157">
        <f t="array" ref="DP157">IF(AND(ROWS($M$131:DP157)&lt;=$P$2,COLUMNS($M$131:DP157)&lt;=$P$2),INDEX(MINVERSE($M$6:INDEX($M$6:$EF$125,$P$2,$P$2)),ROWS($M$131:DP157),COLUMNS($M$131:DP157)),0)</f>
        <v>0</v>
      </c>
      <c r="DQ157">
        <f t="array" ref="DQ157">IF(AND(ROWS($M$131:DQ157)&lt;=$P$2,COLUMNS($M$131:DQ157)&lt;=$P$2),INDEX(MINVERSE($M$6:INDEX($M$6:$EF$125,$P$2,$P$2)),ROWS($M$131:DQ157),COLUMNS($M$131:DQ157)),0)</f>
        <v>0</v>
      </c>
      <c r="DR157">
        <f t="array" ref="DR157">IF(AND(ROWS($M$131:DR157)&lt;=$P$2,COLUMNS($M$131:DR157)&lt;=$P$2),INDEX(MINVERSE($M$6:INDEX($M$6:$EF$125,$P$2,$P$2)),ROWS($M$131:DR157),COLUMNS($M$131:DR157)),0)</f>
        <v>0</v>
      </c>
      <c r="DS157">
        <f t="array" ref="DS157">IF(AND(ROWS($M$131:DS157)&lt;=$P$2,COLUMNS($M$131:DS157)&lt;=$P$2),INDEX(MINVERSE($M$6:INDEX($M$6:$EF$125,$P$2,$P$2)),ROWS($M$131:DS157),COLUMNS($M$131:DS157)),0)</f>
        <v>0</v>
      </c>
      <c r="DT157">
        <f t="array" ref="DT157">IF(AND(ROWS($M$131:DT157)&lt;=$P$2,COLUMNS($M$131:DT157)&lt;=$P$2),INDEX(MINVERSE($M$6:INDEX($M$6:$EF$125,$P$2,$P$2)),ROWS($M$131:DT157),COLUMNS($M$131:DT157)),0)</f>
        <v>0</v>
      </c>
      <c r="DU157">
        <f t="array" ref="DU157">IF(AND(ROWS($M$131:DU157)&lt;=$P$2,COLUMNS($M$131:DU157)&lt;=$P$2),INDEX(MINVERSE($M$6:INDEX($M$6:$EF$125,$P$2,$P$2)),ROWS($M$131:DU157),COLUMNS($M$131:DU157)),0)</f>
        <v>0</v>
      </c>
      <c r="DV157">
        <f t="array" ref="DV157">IF(AND(ROWS($M$131:DV157)&lt;=$P$2,COLUMNS($M$131:DV157)&lt;=$P$2),INDEX(MINVERSE($M$6:INDEX($M$6:$EF$125,$P$2,$P$2)),ROWS($M$131:DV157),COLUMNS($M$131:DV157)),0)</f>
        <v>0</v>
      </c>
      <c r="DW157">
        <f t="array" ref="DW157">IF(AND(ROWS($M$131:DW157)&lt;=$P$2,COLUMNS($M$131:DW157)&lt;=$P$2),INDEX(MINVERSE($M$6:INDEX($M$6:$EF$125,$P$2,$P$2)),ROWS($M$131:DW157),COLUMNS($M$131:DW157)),0)</f>
        <v>0</v>
      </c>
      <c r="DX157">
        <f t="array" ref="DX157">IF(AND(ROWS($M$131:DX157)&lt;=$P$2,COLUMNS($M$131:DX157)&lt;=$P$2),INDEX(MINVERSE($M$6:INDEX($M$6:$EF$125,$P$2,$P$2)),ROWS($M$131:DX157),COLUMNS($M$131:DX157)),0)</f>
        <v>0</v>
      </c>
      <c r="DY157">
        <f t="array" ref="DY157">IF(AND(ROWS($M$131:DY157)&lt;=$P$2,COLUMNS($M$131:DY157)&lt;=$P$2),INDEX(MINVERSE($M$6:INDEX($M$6:$EF$125,$P$2,$P$2)),ROWS($M$131:DY157),COLUMNS($M$131:DY157)),0)</f>
        <v>0</v>
      </c>
      <c r="DZ157">
        <f t="array" ref="DZ157">IF(AND(ROWS($M$131:DZ157)&lt;=$P$2,COLUMNS($M$131:DZ157)&lt;=$P$2),INDEX(MINVERSE($M$6:INDEX($M$6:$EF$125,$P$2,$P$2)),ROWS($M$131:DZ157),COLUMNS($M$131:DZ157)),0)</f>
        <v>0</v>
      </c>
      <c r="EA157">
        <f t="array" ref="EA157">IF(AND(ROWS($M$131:EA157)&lt;=$P$2,COLUMNS($M$131:EA157)&lt;=$P$2),INDEX(MINVERSE($M$6:INDEX($M$6:$EF$125,$P$2,$P$2)),ROWS($M$131:EA157),COLUMNS($M$131:EA157)),0)</f>
        <v>0</v>
      </c>
      <c r="EB157">
        <f t="array" ref="EB157">IF(AND(ROWS($M$131:EB157)&lt;=$P$2,COLUMNS($M$131:EB157)&lt;=$P$2),INDEX(MINVERSE($M$6:INDEX($M$6:$EF$125,$P$2,$P$2)),ROWS($M$131:EB157),COLUMNS($M$131:EB157)),0)</f>
        <v>0</v>
      </c>
    </row>
    <row r="158" spans="12:132" ht="15">
      <c r="L158" s="10">
        <v>28</v>
      </c>
      <c r="M158">
        <f t="array" ref="M158">IF(AND(ROWS($M$131:M158)&lt;=$P$2,COLUMNS($M$131:M158)&lt;=$P$2),INDEX(MINVERSE($M$6:INDEX($M$6:$EF$125,$P$2,$P$2)),ROWS($M$131:M158),COLUMNS($M$131:M158)),0)</f>
        <v>3.8681911001951663E-10</v>
      </c>
      <c r="N158">
        <f t="array" ref="N158">IF(AND(ROWS($M$131:N158)&lt;=$P$2,COLUMNS($M$131:N158)&lt;=$P$2),INDEX(MINVERSE($M$6:INDEX($M$6:$EF$125,$P$2,$P$2)),ROWS($M$131:N158),COLUMNS($M$131:N158)),0)</f>
        <v>3.3588419433981077E-10</v>
      </c>
      <c r="O158">
        <f t="array" ref="O158">IF(AND(ROWS($M$131:O158)&lt;=$P$2,COLUMNS($M$131:O158)&lt;=$P$2),INDEX(MINVERSE($M$6:INDEX($M$6:$EF$125,$P$2,$P$2)),ROWS($M$131:O158),COLUMNS($M$131:O158)),0)</f>
        <v>1.1605034552962285E-10</v>
      </c>
      <c r="P158">
        <f t="array" ref="P158">IF(AND(ROWS($M$131:P158)&lt;=$P$2,COLUMNS($M$131:P158)&lt;=$P$2),INDEX(MINVERSE($M$6:INDEX($M$6:$EF$125,$P$2,$P$2)),ROWS($M$131:P158),COLUMNS($M$131:P158)),0)</f>
        <v>-2.6171602373950514E-10</v>
      </c>
      <c r="Q158">
        <f t="array" ref="Q158">IF(AND(ROWS($M$131:Q158)&lt;=$P$2,COLUMNS($M$131:Q158)&lt;=$P$2),INDEX(MINVERSE($M$6:INDEX($M$6:$EF$125,$P$2,$P$2)),ROWS($M$131:Q158),COLUMNS($M$131:Q158)),0)</f>
        <v>-7.5499755239345529E-10</v>
      </c>
      <c r="R158">
        <f t="array" ref="R158">IF(AND(ROWS($M$131:R158)&lt;=$P$2,COLUMNS($M$131:R158)&lt;=$P$2),INDEX(MINVERSE($M$6:INDEX($M$6:$EF$125,$P$2,$P$2)),ROWS($M$131:R158),COLUMNS($M$131:R158)),0)</f>
        <v>-1.2661242278146924E-9</v>
      </c>
      <c r="S158">
        <f t="array" ref="S158">IF(AND(ROWS($M$131:S158)&lt;=$P$2,COLUMNS($M$131:S158)&lt;=$P$2),INDEX(MINVERSE($M$6:INDEX($M$6:$EF$125,$P$2,$P$2)),ROWS($M$131:S158),COLUMNS($M$131:S158)),0)</f>
        <v>-1.6257817217620318E-9</v>
      </c>
      <c r="T158">
        <f t="array" ref="T158">IF(AND(ROWS($M$131:T158)&lt;=$P$2,COLUMNS($M$131:T158)&lt;=$P$2),INDEX(MINVERSE($M$6:INDEX($M$6:$EF$125,$P$2,$P$2)),ROWS($M$131:T158),COLUMNS($M$131:T158)),0)</f>
        <v>-1.5976989937040976E-9</v>
      </c>
      <c r="U158">
        <f t="array" ref="U158">IF(AND(ROWS($M$131:U158)&lt;=$P$2,COLUMNS($M$131:U158)&lt;=$P$2),INDEX(MINVERSE($M$6:INDEX($M$6:$EF$125,$P$2,$P$2)),ROWS($M$131:U158),COLUMNS($M$131:U158)),0)</f>
        <v>-9.1782155144650089E-10</v>
      </c>
      <c r="V158">
        <f t="array" ref="V158">IF(AND(ROWS($M$131:V158)&lt;=$P$2,COLUMNS($M$131:V158)&lt;=$P$2),INDEX(MINVERSE($M$6:INDEX($M$6:$EF$125,$P$2,$P$2)),ROWS($M$131:V158),COLUMNS($M$131:V158)),0)</f>
        <v>6.2253857061828384E-10</v>
      </c>
      <c r="W158">
        <f t="array" ref="W158">IF(AND(ROWS($M$131:W158)&lt;=$P$2,COLUMNS($M$131:W158)&lt;=$P$2),INDEX(MINVERSE($M$6:INDEX($M$6:$EF$125,$P$2,$P$2)),ROWS($M$131:W158),COLUMNS($M$131:W158)),0)</f>
        <v>3.0505234681582256E-9</v>
      </c>
      <c r="X158">
        <f t="array" ref="X158">IF(AND(ROWS($M$131:X158)&lt;=$P$2,COLUMNS($M$131:X158)&lt;=$P$2),INDEX(MINVERSE($M$6:INDEX($M$6:$EF$125,$P$2,$P$2)),ROWS($M$131:X158),COLUMNS($M$131:X158)),0)</f>
        <v>6.0607431454099769E-9</v>
      </c>
      <c r="Y158">
        <f t="array" ref="Y158">IF(AND(ROWS($M$131:Y158)&lt;=$P$2,COLUMNS($M$131:Y158)&lt;=$P$2),INDEX(MINVERSE($M$6:INDEX($M$6:$EF$125,$P$2,$P$2)),ROWS($M$131:Y158),COLUMNS($M$131:Y158)),0)</f>
        <v>8.8813868753943756E-9</v>
      </c>
      <c r="Z158">
        <f t="array" ref="Z158">IF(AND(ROWS($M$131:Z158)&lt;=$P$2,COLUMNS($M$131:Z158)&lt;=$P$2),INDEX(MINVERSE($M$6:INDEX($M$6:$EF$125,$P$2,$P$2)),ROWS($M$131:Z158),COLUMNS($M$131:Z158)),0)</f>
        <v>1.0226172968505873E-8</v>
      </c>
      <c r="AA158">
        <f t="array" ref="AA158">IF(AND(ROWS($M$131:AA158)&lt;=$P$2,COLUMNS($M$131:AA158)&lt;=$P$2),INDEX(MINVERSE($M$6:INDEX($M$6:$EF$125,$P$2,$P$2)),ROWS($M$131:AA158),COLUMNS($M$131:AA158)),0)</f>
        <v>8.4217159875660871E-9</v>
      </c>
      <c r="AB158">
        <f t="array" ref="AB158">IF(AND(ROWS($M$131:AB158)&lt;=$P$2,COLUMNS($M$131:AB158)&lt;=$P$2),INDEX(MINVERSE($M$6:INDEX($M$6:$EF$125,$P$2,$P$2)),ROWS($M$131:AB158),COLUMNS($M$131:AB158)),0)</f>
        <v>1.8017539801560872E-9</v>
      </c>
      <c r="AC158">
        <f t="array" ref="AC158">IF(AND(ROWS($M$131:AC158)&lt;=$P$2,COLUMNS($M$131:AC158)&lt;=$P$2),INDEX(MINVERSE($M$6:INDEX($M$6:$EF$125,$P$2,$P$2)),ROWS($M$131:AC158),COLUMNS($M$131:AC158)),0)</f>
        <v>-1.0580589880231234E-8</v>
      </c>
      <c r="AD158">
        <f t="array" ref="AD158">IF(AND(ROWS($M$131:AD158)&lt;=$P$2,COLUMNS($M$131:AD158)&lt;=$P$2),INDEX(MINVERSE($M$6:INDEX($M$6:$EF$125,$P$2,$P$2)),ROWS($M$131:AD158),COLUMNS($M$131:AD158)),0)</f>
        <v>-2.7973257702641905E-8</v>
      </c>
      <c r="AE158">
        <f t="array" ref="AE158">IF(AND(ROWS($M$131:AE158)&lt;=$P$2,COLUMNS($M$131:AE158)&lt;=$P$2),INDEX(MINVERSE($M$6:INDEX($M$6:$EF$125,$P$2,$P$2)),ROWS($M$131:AE158),COLUMNS($M$131:AE158)),0)</f>
        <v>-4.6891114301868589E-8</v>
      </c>
      <c r="AF158">
        <f t="array" ref="AF158">IF(AND(ROWS($M$131:AF158)&lt;=$P$2,COLUMNS($M$131:AF158)&lt;=$P$2),INDEX(MINVERSE($M$6:INDEX($M$6:$EF$125,$P$2,$P$2)),ROWS($M$131:AF158),COLUMNS($M$131:AF158)),0)</f>
        <v>-6.0399062879156642E-8</v>
      </c>
      <c r="AG158">
        <f t="array" ref="AG158">IF(AND(ROWS($M$131:AG158)&lt;=$P$2,COLUMNS($M$131:AG158)&lt;=$P$2),INDEX(MINVERSE($M$6:INDEX($M$6:$EF$125,$P$2,$P$2)),ROWS($M$131:AG158),COLUMNS($M$131:AG158)),0)</f>
        <v>-5.820729867099032E-8</v>
      </c>
      <c r="AH158">
        <f t="array" ref="AH158">IF(AND(ROWS($M$131:AH158)&lt;=$P$2,COLUMNS($M$131:AH158)&lt;=$P$2),INDEX(MINVERSE($M$6:INDEX($M$6:$EF$125,$P$2,$P$2)),ROWS($M$131:AH158),COLUMNS($M$131:AH158)),0)</f>
        <v>-2.812530058000036E-8</v>
      </c>
      <c r="AI158">
        <f t="array" ref="AI158">IF(AND(ROWS($M$131:AI158)&lt;=$P$2,COLUMNS($M$131:AI158)&lt;=$P$2),INDEX(MINVERSE($M$6:INDEX($M$6:$EF$125,$P$2,$P$2)),ROWS($M$131:AI158),COLUMNS($M$131:AI158)),0)</f>
        <v>4.0733807640764801E-8</v>
      </c>
      <c r="AJ158">
        <f t="array" ref="AJ158">IF(AND(ROWS($M$131:AJ158)&lt;=$P$2,COLUMNS($M$131:AJ158)&lt;=$P$2),INDEX(MINVERSE($M$6:INDEX($M$6:$EF$125,$P$2,$P$2)),ROWS($M$131:AJ158),COLUMNS($M$131:AJ158)),0)</f>
        <v>1.5303125970461834E-7</v>
      </c>
      <c r="AK158">
        <f t="array" ref="AK158">IF(AND(ROWS($M$131:AK158)&lt;=$P$2,COLUMNS($M$131:AK158)&lt;=$P$2),INDEX(MINVERSE($M$6:INDEX($M$6:$EF$125,$P$2,$P$2)),ROWS($M$131:AK158),COLUMNS($M$131:AK158)),0)</f>
        <v>3.0142746625865304E-7</v>
      </c>
      <c r="AL158">
        <f t="array" ref="AL158">IF(AND(ROWS($M$131:AL158)&lt;=$P$2,COLUMNS($M$131:AL158)&lt;=$P$2),INDEX(MINVERSE($M$6:INDEX($M$6:$EF$125,$P$2,$P$2)),ROWS($M$131:AL158),COLUMNS($M$131:AL158)),0)</f>
        <v>4.6206550599295603E-7</v>
      </c>
      <c r="AM158">
        <f t="array" ref="AM158">IF(AND(ROWS($M$131:AM158)&lt;=$P$2,COLUMNS($M$131:AM158)&lt;=$P$2),INDEX(MINVERSE($M$6:INDEX($M$6:$EF$125,$P$2,$P$2)),ROWS($M$131:AM158),COLUMNS($M$131:AM158)),0)</f>
        <v>5.9480877661134526E-7</v>
      </c>
      <c r="AN158">
        <f t="array" ref="AN158">IF(AND(ROWS($M$131:AN158)&lt;=$P$2,COLUMNS($M$131:AN158)&lt;=$P$2),INDEX(MINVERSE($M$6:INDEX($M$6:$EF$125,$P$2,$P$2)),ROWS($M$131:AN158),COLUMNS($M$131:AN158)),0)</f>
        <v>6.5273549173087382E-7</v>
      </c>
      <c r="AO158">
        <f t="array" ref="AO158">IF(AND(ROWS($M$131:AO158)&lt;=$P$2,COLUMNS($M$131:AO158)&lt;=$P$2),INDEX(MINVERSE($M$6:INDEX($M$6:$EF$125,$P$2,$P$2)),ROWS($M$131:AO158),COLUMNS($M$131:AO158)),0)</f>
        <v>6.0556865896932978E-7</v>
      </c>
      <c r="AP158">
        <f t="array" ref="AP158">IF(AND(ROWS($M$131:AP158)&lt;=$P$2,COLUMNS($M$131:AP158)&lt;=$P$2),INDEX(MINVERSE($M$6:INDEX($M$6:$EF$125,$P$2,$P$2)),ROWS($M$131:AP158),COLUMNS($M$131:AP158)),0)</f>
        <v>4.8067887856145329E-7</v>
      </c>
      <c r="AQ158">
        <f t="array" ref="AQ158">IF(AND(ROWS($M$131:AQ158)&lt;=$P$2,COLUMNS($M$131:AQ158)&lt;=$P$2),INDEX(MINVERSE($M$6:INDEX($M$6:$EF$125,$P$2,$P$2)),ROWS($M$131:AQ158),COLUMNS($M$131:AQ158)),0)</f>
        <v>3.2295359910000986E-7</v>
      </c>
      <c r="AR158">
        <f t="array" ref="AR158">IF(AND(ROWS($M$131:AR158)&lt;=$P$2,COLUMNS($M$131:AR158)&lt;=$P$2),INDEX(MINVERSE($M$6:INDEX($M$6:$EF$125,$P$2,$P$2)),ROWS($M$131:AR158),COLUMNS($M$131:AR158)),0)</f>
        <v>1.7189406828095815E-7</v>
      </c>
      <c r="AS158">
        <f t="array" ref="AS158">IF(AND(ROWS($M$131:AS158)&lt;=$P$2,COLUMNS($M$131:AS158)&lt;=$P$2),INDEX(MINVERSE($M$6:INDEX($M$6:$EF$125,$P$2,$P$2)),ROWS($M$131:AS158),COLUMNS($M$131:AS158)),0)</f>
        <v>5.2201326987321181E-8</v>
      </c>
      <c r="AT158">
        <f t="array" ref="AT158">IF(AND(ROWS($M$131:AT158)&lt;=$P$2,COLUMNS($M$131:AT158)&lt;=$P$2),INDEX(MINVERSE($M$6:INDEX($M$6:$EF$125,$P$2,$P$2)),ROWS($M$131:AT158),COLUMNS($M$131:AT158)),0)</f>
        <v>-2.6777918592722743E-8</v>
      </c>
      <c r="AU158">
        <f t="array" ref="AU158">IF(AND(ROWS($M$131:AU158)&lt;=$P$2,COLUMNS($M$131:AU158)&lt;=$P$2),INDEX(MINVERSE($M$6:INDEX($M$6:$EF$125,$P$2,$P$2)),ROWS($M$131:AU158),COLUMNS($M$131:AU158)),0)</f>
        <v>-6.698158012590153E-8</v>
      </c>
      <c r="AV158">
        <f t="array" ref="AV158">IF(AND(ROWS($M$131:AV158)&lt;=$P$2,COLUMNS($M$131:AV158)&lt;=$P$2),INDEX(MINVERSE($M$6:INDEX($M$6:$EF$125,$P$2,$P$2)),ROWS($M$131:AV158),COLUMNS($M$131:AV158)),0)</f>
        <v>-7.6176743577083694E-8</v>
      </c>
      <c r="AW158">
        <f t="array" ref="AW158">IF(AND(ROWS($M$131:AW158)&lt;=$P$2,COLUMNS($M$131:AW158)&lt;=$P$2),INDEX(MINVERSE($M$6:INDEX($M$6:$EF$125,$P$2,$P$2)),ROWS($M$131:AW158),COLUMNS($M$131:AW158)),0)</f>
        <v>-6.3203646329120741E-8</v>
      </c>
      <c r="AX158">
        <f t="array" ref="AX158">IF(AND(ROWS($M$131:AX158)&lt;=$P$2,COLUMNS($M$131:AX158)&lt;=$P$2),INDEX(MINVERSE($M$6:INDEX($M$6:$EF$125,$P$2,$P$2)),ROWS($M$131:AX158),COLUMNS($M$131:AX158)),0)</f>
        <v>-3.4943095985735854E-8</v>
      </c>
      <c r="AY158">
        <f t="array" ref="AY158">IF(AND(ROWS($M$131:AY158)&lt;=$P$2,COLUMNS($M$131:AY158)&lt;=$P$2),INDEX(MINVERSE($M$6:INDEX($M$6:$EF$125,$P$2,$P$2)),ROWS($M$131:AY158),COLUMNS($M$131:AY158)),0)</f>
        <v>4.7853347781387459E-9</v>
      </c>
      <c r="AZ158">
        <f t="array" ref="AZ158">IF(AND(ROWS($M$131:AZ158)&lt;=$P$2,COLUMNS($M$131:AZ158)&lt;=$P$2),INDEX(MINVERSE($M$6:INDEX($M$6:$EF$125,$P$2,$P$2)),ROWS($M$131:AZ158),COLUMNS($M$131:AZ158)),0)</f>
        <v>5.4747615011018682E-8</v>
      </c>
      <c r="BA158">
        <f t="array" ref="BA158">IF(AND(ROWS($M$131:BA158)&lt;=$P$2,COLUMNS($M$131:BA158)&lt;=$P$2),INDEX(MINVERSE($M$6:INDEX($M$6:$EF$125,$P$2,$P$2)),ROWS($M$131:BA158),COLUMNS($M$131:BA158)),0)</f>
        <v>0</v>
      </c>
      <c r="BB158">
        <f t="array" ref="BB158">IF(AND(ROWS($M$131:BB158)&lt;=$P$2,COLUMNS($M$131:BB158)&lt;=$P$2),INDEX(MINVERSE($M$6:INDEX($M$6:$EF$125,$P$2,$P$2)),ROWS($M$131:BB158),COLUMNS($M$131:BB158)),0)</f>
        <v>0</v>
      </c>
      <c r="BC158">
        <f t="array" ref="BC158">IF(AND(ROWS($M$131:BC158)&lt;=$P$2,COLUMNS($M$131:BC158)&lt;=$P$2),INDEX(MINVERSE($M$6:INDEX($M$6:$EF$125,$P$2,$P$2)),ROWS($M$131:BC158),COLUMNS($M$131:BC158)),0)</f>
        <v>0</v>
      </c>
      <c r="BD158">
        <f t="array" ref="BD158">IF(AND(ROWS($M$131:BD158)&lt;=$P$2,COLUMNS($M$131:BD158)&lt;=$P$2),INDEX(MINVERSE($M$6:INDEX($M$6:$EF$125,$P$2,$P$2)),ROWS($M$131:BD158),COLUMNS($M$131:BD158)),0)</f>
        <v>0</v>
      </c>
      <c r="BE158">
        <f t="array" ref="BE158">IF(AND(ROWS($M$131:BE158)&lt;=$P$2,COLUMNS($M$131:BE158)&lt;=$P$2),INDEX(MINVERSE($M$6:INDEX($M$6:$EF$125,$P$2,$P$2)),ROWS($M$131:BE158),COLUMNS($M$131:BE158)),0)</f>
        <v>0</v>
      </c>
      <c r="BF158">
        <f t="array" ref="BF158">IF(AND(ROWS($M$131:BF158)&lt;=$P$2,COLUMNS($M$131:BF158)&lt;=$P$2),INDEX(MINVERSE($M$6:INDEX($M$6:$EF$125,$P$2,$P$2)),ROWS($M$131:BF158),COLUMNS($M$131:BF158)),0)</f>
        <v>0</v>
      </c>
      <c r="BG158">
        <f t="array" ref="BG158">IF(AND(ROWS($M$131:BG158)&lt;=$P$2,COLUMNS($M$131:BG158)&lt;=$P$2),INDEX(MINVERSE($M$6:INDEX($M$6:$EF$125,$P$2,$P$2)),ROWS($M$131:BG158),COLUMNS($M$131:BG158)),0)</f>
        <v>0</v>
      </c>
      <c r="BH158">
        <f t="array" ref="BH158">IF(AND(ROWS($M$131:BH158)&lt;=$P$2,COLUMNS($M$131:BH158)&lt;=$P$2),INDEX(MINVERSE($M$6:INDEX($M$6:$EF$125,$P$2,$P$2)),ROWS($M$131:BH158),COLUMNS($M$131:BH158)),0)</f>
        <v>0</v>
      </c>
      <c r="BI158">
        <f t="array" ref="BI158">IF(AND(ROWS($M$131:BI158)&lt;=$P$2,COLUMNS($M$131:BI158)&lt;=$P$2),INDEX(MINVERSE($M$6:INDEX($M$6:$EF$125,$P$2,$P$2)),ROWS($M$131:BI158),COLUMNS($M$131:BI158)),0)</f>
        <v>0</v>
      </c>
      <c r="BJ158">
        <f t="array" ref="BJ158">IF(AND(ROWS($M$131:BJ158)&lt;=$P$2,COLUMNS($M$131:BJ158)&lt;=$P$2),INDEX(MINVERSE($M$6:INDEX($M$6:$EF$125,$P$2,$P$2)),ROWS($M$131:BJ158),COLUMNS($M$131:BJ158)),0)</f>
        <v>0</v>
      </c>
      <c r="BK158">
        <f t="array" ref="BK158">IF(AND(ROWS($M$131:BK158)&lt;=$P$2,COLUMNS($M$131:BK158)&lt;=$P$2),INDEX(MINVERSE($M$6:INDEX($M$6:$EF$125,$P$2,$P$2)),ROWS($M$131:BK158),COLUMNS($M$131:BK158)),0)</f>
        <v>0</v>
      </c>
      <c r="BL158">
        <f t="array" ref="BL158">IF(AND(ROWS($M$131:BL158)&lt;=$P$2,COLUMNS($M$131:BL158)&lt;=$P$2),INDEX(MINVERSE($M$6:INDEX($M$6:$EF$125,$P$2,$P$2)),ROWS($M$131:BL158),COLUMNS($M$131:BL158)),0)</f>
        <v>0</v>
      </c>
      <c r="BM158">
        <f t="array" ref="BM158">IF(AND(ROWS($M$131:BM158)&lt;=$P$2,COLUMNS($M$131:BM158)&lt;=$P$2),INDEX(MINVERSE($M$6:INDEX($M$6:$EF$125,$P$2,$P$2)),ROWS($M$131:BM158),COLUMNS($M$131:BM158)),0)</f>
        <v>0</v>
      </c>
      <c r="BN158">
        <f t="array" ref="BN158">IF(AND(ROWS($M$131:BN158)&lt;=$P$2,COLUMNS($M$131:BN158)&lt;=$P$2),INDEX(MINVERSE($M$6:INDEX($M$6:$EF$125,$P$2,$P$2)),ROWS($M$131:BN158),COLUMNS($M$131:BN158)),0)</f>
        <v>0</v>
      </c>
      <c r="BO158">
        <f t="array" ref="BO158">IF(AND(ROWS($M$131:BO158)&lt;=$P$2,COLUMNS($M$131:BO158)&lt;=$P$2),INDEX(MINVERSE($M$6:INDEX($M$6:$EF$125,$P$2,$P$2)),ROWS($M$131:BO158),COLUMNS($M$131:BO158)),0)</f>
        <v>0</v>
      </c>
      <c r="BP158">
        <f t="array" ref="BP158">IF(AND(ROWS($M$131:BP158)&lt;=$P$2,COLUMNS($M$131:BP158)&lt;=$P$2),INDEX(MINVERSE($M$6:INDEX($M$6:$EF$125,$P$2,$P$2)),ROWS($M$131:BP158),COLUMNS($M$131:BP158)),0)</f>
        <v>0</v>
      </c>
      <c r="BQ158">
        <f t="array" ref="BQ158">IF(AND(ROWS($M$131:BQ158)&lt;=$P$2,COLUMNS($M$131:BQ158)&lt;=$P$2),INDEX(MINVERSE($M$6:INDEX($M$6:$EF$125,$P$2,$P$2)),ROWS($M$131:BQ158),COLUMNS($M$131:BQ158)),0)</f>
        <v>0</v>
      </c>
      <c r="BR158">
        <f t="array" ref="BR158">IF(AND(ROWS($M$131:BR158)&lt;=$P$2,COLUMNS($M$131:BR158)&lt;=$P$2),INDEX(MINVERSE($M$6:INDEX($M$6:$EF$125,$P$2,$P$2)),ROWS($M$131:BR158),COLUMNS($M$131:BR158)),0)</f>
        <v>0</v>
      </c>
      <c r="BS158">
        <f t="array" ref="BS158">IF(AND(ROWS($M$131:BS158)&lt;=$P$2,COLUMNS($M$131:BS158)&lt;=$P$2),INDEX(MINVERSE($M$6:INDEX($M$6:$EF$125,$P$2,$P$2)),ROWS($M$131:BS158),COLUMNS($M$131:BS158)),0)</f>
        <v>0</v>
      </c>
      <c r="BT158">
        <f t="array" ref="BT158">IF(AND(ROWS($M$131:BT158)&lt;=$P$2,COLUMNS($M$131:BT158)&lt;=$P$2),INDEX(MINVERSE($M$6:INDEX($M$6:$EF$125,$P$2,$P$2)),ROWS($M$131:BT158),COLUMNS($M$131:BT158)),0)</f>
        <v>0</v>
      </c>
      <c r="BU158">
        <f t="array" ref="BU158">IF(AND(ROWS($M$131:BU158)&lt;=$P$2,COLUMNS($M$131:BU158)&lt;=$P$2),INDEX(MINVERSE($M$6:INDEX($M$6:$EF$125,$P$2,$P$2)),ROWS($M$131:BU158),COLUMNS($M$131:BU158)),0)</f>
        <v>0</v>
      </c>
      <c r="BV158">
        <f t="array" ref="BV158">IF(AND(ROWS($M$131:BV158)&lt;=$P$2,COLUMNS($M$131:BV158)&lt;=$P$2),INDEX(MINVERSE($M$6:INDEX($M$6:$EF$125,$P$2,$P$2)),ROWS($M$131:BV158),COLUMNS($M$131:BV158)),0)</f>
        <v>0</v>
      </c>
      <c r="BW158">
        <f t="array" ref="BW158">IF(AND(ROWS($M$131:BW158)&lt;=$P$2,COLUMNS($M$131:BW158)&lt;=$P$2),INDEX(MINVERSE($M$6:INDEX($M$6:$EF$125,$P$2,$P$2)),ROWS($M$131:BW158),COLUMNS($M$131:BW158)),0)</f>
        <v>0</v>
      </c>
      <c r="BX158">
        <f t="array" ref="BX158">IF(AND(ROWS($M$131:BX158)&lt;=$P$2,COLUMNS($M$131:BX158)&lt;=$P$2),INDEX(MINVERSE($M$6:INDEX($M$6:$EF$125,$P$2,$P$2)),ROWS($M$131:BX158),COLUMNS($M$131:BX158)),0)</f>
        <v>0</v>
      </c>
      <c r="BY158">
        <f t="array" ref="BY158">IF(AND(ROWS($M$131:BY158)&lt;=$P$2,COLUMNS($M$131:BY158)&lt;=$P$2),INDEX(MINVERSE($M$6:INDEX($M$6:$EF$125,$P$2,$P$2)),ROWS($M$131:BY158),COLUMNS($M$131:BY158)),0)</f>
        <v>0</v>
      </c>
      <c r="BZ158">
        <f t="array" ref="BZ158">IF(AND(ROWS($M$131:BZ158)&lt;=$P$2,COLUMNS($M$131:BZ158)&lt;=$P$2),INDEX(MINVERSE($M$6:INDEX($M$6:$EF$125,$P$2,$P$2)),ROWS($M$131:BZ158),COLUMNS($M$131:BZ158)),0)</f>
        <v>0</v>
      </c>
      <c r="CA158">
        <f t="array" ref="CA158">IF(AND(ROWS($M$131:CA158)&lt;=$P$2,COLUMNS($M$131:CA158)&lt;=$P$2),INDEX(MINVERSE($M$6:INDEX($M$6:$EF$125,$P$2,$P$2)),ROWS($M$131:CA158),COLUMNS($M$131:CA158)),0)</f>
        <v>0</v>
      </c>
      <c r="CB158">
        <f t="array" ref="CB158">IF(AND(ROWS($M$131:CB158)&lt;=$P$2,COLUMNS($M$131:CB158)&lt;=$P$2),INDEX(MINVERSE($M$6:INDEX($M$6:$EF$125,$P$2,$P$2)),ROWS($M$131:CB158),COLUMNS($M$131:CB158)),0)</f>
        <v>0</v>
      </c>
      <c r="CC158">
        <f t="array" ref="CC158">IF(AND(ROWS($M$131:CC158)&lt;=$P$2,COLUMNS($M$131:CC158)&lt;=$P$2),INDEX(MINVERSE($M$6:INDEX($M$6:$EF$125,$P$2,$P$2)),ROWS($M$131:CC158),COLUMNS($M$131:CC158)),0)</f>
        <v>0</v>
      </c>
      <c r="CD158">
        <f t="array" ref="CD158">IF(AND(ROWS($M$131:CD158)&lt;=$P$2,COLUMNS($M$131:CD158)&lt;=$P$2),INDEX(MINVERSE($M$6:INDEX($M$6:$EF$125,$P$2,$P$2)),ROWS($M$131:CD158),COLUMNS($M$131:CD158)),0)</f>
        <v>0</v>
      </c>
      <c r="CE158">
        <f t="array" ref="CE158">IF(AND(ROWS($M$131:CE158)&lt;=$P$2,COLUMNS($M$131:CE158)&lt;=$P$2),INDEX(MINVERSE($M$6:INDEX($M$6:$EF$125,$P$2,$P$2)),ROWS($M$131:CE158),COLUMNS($M$131:CE158)),0)</f>
        <v>0</v>
      </c>
      <c r="CF158">
        <f t="array" ref="CF158">IF(AND(ROWS($M$131:CF158)&lt;=$P$2,COLUMNS($M$131:CF158)&lt;=$P$2),INDEX(MINVERSE($M$6:INDEX($M$6:$EF$125,$P$2,$P$2)),ROWS($M$131:CF158),COLUMNS($M$131:CF158)),0)</f>
        <v>0</v>
      </c>
      <c r="CG158">
        <f t="array" ref="CG158">IF(AND(ROWS($M$131:CG158)&lt;=$P$2,COLUMNS($M$131:CG158)&lt;=$P$2),INDEX(MINVERSE($M$6:INDEX($M$6:$EF$125,$P$2,$P$2)),ROWS($M$131:CG158),COLUMNS($M$131:CG158)),0)</f>
        <v>0</v>
      </c>
      <c r="CH158">
        <f t="array" ref="CH158">IF(AND(ROWS($M$131:CH158)&lt;=$P$2,COLUMNS($M$131:CH158)&lt;=$P$2),INDEX(MINVERSE($M$6:INDEX($M$6:$EF$125,$P$2,$P$2)),ROWS($M$131:CH158),COLUMNS($M$131:CH158)),0)</f>
        <v>0</v>
      </c>
      <c r="CI158">
        <f t="array" ref="CI158">IF(AND(ROWS($M$131:CI158)&lt;=$P$2,COLUMNS($M$131:CI158)&lt;=$P$2),INDEX(MINVERSE($M$6:INDEX($M$6:$EF$125,$P$2,$P$2)),ROWS($M$131:CI158),COLUMNS($M$131:CI158)),0)</f>
        <v>0</v>
      </c>
      <c r="CJ158">
        <f t="array" ref="CJ158">IF(AND(ROWS($M$131:CJ158)&lt;=$P$2,COLUMNS($M$131:CJ158)&lt;=$P$2),INDEX(MINVERSE($M$6:INDEX($M$6:$EF$125,$P$2,$P$2)),ROWS($M$131:CJ158),COLUMNS($M$131:CJ158)),0)</f>
        <v>0</v>
      </c>
      <c r="CK158">
        <f t="array" ref="CK158">IF(AND(ROWS($M$131:CK158)&lt;=$P$2,COLUMNS($M$131:CK158)&lt;=$P$2),INDEX(MINVERSE($M$6:INDEX($M$6:$EF$125,$P$2,$P$2)),ROWS($M$131:CK158),COLUMNS($M$131:CK158)),0)</f>
        <v>0</v>
      </c>
      <c r="CL158">
        <f t="array" ref="CL158">IF(AND(ROWS($M$131:CL158)&lt;=$P$2,COLUMNS($M$131:CL158)&lt;=$P$2),INDEX(MINVERSE($M$6:INDEX($M$6:$EF$125,$P$2,$P$2)),ROWS($M$131:CL158),COLUMNS($M$131:CL158)),0)</f>
        <v>0</v>
      </c>
      <c r="CM158">
        <f t="array" ref="CM158">IF(AND(ROWS($M$131:CM158)&lt;=$P$2,COLUMNS($M$131:CM158)&lt;=$P$2),INDEX(MINVERSE($M$6:INDEX($M$6:$EF$125,$P$2,$P$2)),ROWS($M$131:CM158),COLUMNS($M$131:CM158)),0)</f>
        <v>0</v>
      </c>
      <c r="CN158">
        <f t="array" ref="CN158">IF(AND(ROWS($M$131:CN158)&lt;=$P$2,COLUMNS($M$131:CN158)&lt;=$P$2),INDEX(MINVERSE($M$6:INDEX($M$6:$EF$125,$P$2,$P$2)),ROWS($M$131:CN158),COLUMNS($M$131:CN158)),0)</f>
        <v>0</v>
      </c>
      <c r="CO158">
        <f t="array" ref="CO158">IF(AND(ROWS($M$131:CO158)&lt;=$P$2,COLUMNS($M$131:CO158)&lt;=$P$2),INDEX(MINVERSE($M$6:INDEX($M$6:$EF$125,$P$2,$P$2)),ROWS($M$131:CO158),COLUMNS($M$131:CO158)),0)</f>
        <v>0</v>
      </c>
      <c r="CP158">
        <f t="array" ref="CP158">IF(AND(ROWS($M$131:CP158)&lt;=$P$2,COLUMNS($M$131:CP158)&lt;=$P$2),INDEX(MINVERSE($M$6:INDEX($M$6:$EF$125,$P$2,$P$2)),ROWS($M$131:CP158),COLUMNS($M$131:CP158)),0)</f>
        <v>0</v>
      </c>
      <c r="CQ158">
        <f t="array" ref="CQ158">IF(AND(ROWS($M$131:CQ158)&lt;=$P$2,COLUMNS($M$131:CQ158)&lt;=$P$2),INDEX(MINVERSE($M$6:INDEX($M$6:$EF$125,$P$2,$P$2)),ROWS($M$131:CQ158),COLUMNS($M$131:CQ158)),0)</f>
        <v>0</v>
      </c>
      <c r="CR158">
        <f t="array" ref="CR158">IF(AND(ROWS($M$131:CR158)&lt;=$P$2,COLUMNS($M$131:CR158)&lt;=$P$2),INDEX(MINVERSE($M$6:INDEX($M$6:$EF$125,$P$2,$P$2)),ROWS($M$131:CR158),COLUMNS($M$131:CR158)),0)</f>
        <v>0</v>
      </c>
      <c r="CS158">
        <f t="array" ref="CS158">IF(AND(ROWS($M$131:CS158)&lt;=$P$2,COLUMNS($M$131:CS158)&lt;=$P$2),INDEX(MINVERSE($M$6:INDEX($M$6:$EF$125,$P$2,$P$2)),ROWS($M$131:CS158),COLUMNS($M$131:CS158)),0)</f>
        <v>0</v>
      </c>
      <c r="CT158">
        <f t="array" ref="CT158">IF(AND(ROWS($M$131:CT158)&lt;=$P$2,COLUMNS($M$131:CT158)&lt;=$P$2),INDEX(MINVERSE($M$6:INDEX($M$6:$EF$125,$P$2,$P$2)),ROWS($M$131:CT158),COLUMNS($M$131:CT158)),0)</f>
        <v>0</v>
      </c>
      <c r="CU158">
        <f t="array" ref="CU158">IF(AND(ROWS($M$131:CU158)&lt;=$P$2,COLUMNS($M$131:CU158)&lt;=$P$2),INDEX(MINVERSE($M$6:INDEX($M$6:$EF$125,$P$2,$P$2)),ROWS($M$131:CU158),COLUMNS($M$131:CU158)),0)</f>
        <v>0</v>
      </c>
      <c r="CV158">
        <f t="array" ref="CV158">IF(AND(ROWS($M$131:CV158)&lt;=$P$2,COLUMNS($M$131:CV158)&lt;=$P$2),INDEX(MINVERSE($M$6:INDEX($M$6:$EF$125,$P$2,$P$2)),ROWS($M$131:CV158),COLUMNS($M$131:CV158)),0)</f>
        <v>0</v>
      </c>
      <c r="CW158">
        <f t="array" ref="CW158">IF(AND(ROWS($M$131:CW158)&lt;=$P$2,COLUMNS($M$131:CW158)&lt;=$P$2),INDEX(MINVERSE($M$6:INDEX($M$6:$EF$125,$P$2,$P$2)),ROWS($M$131:CW158),COLUMNS($M$131:CW158)),0)</f>
        <v>0</v>
      </c>
      <c r="CX158">
        <f t="array" ref="CX158">IF(AND(ROWS($M$131:CX158)&lt;=$P$2,COLUMNS($M$131:CX158)&lt;=$P$2),INDEX(MINVERSE($M$6:INDEX($M$6:$EF$125,$P$2,$P$2)),ROWS($M$131:CX158),COLUMNS($M$131:CX158)),0)</f>
        <v>0</v>
      </c>
      <c r="CY158">
        <f t="array" ref="CY158">IF(AND(ROWS($M$131:CY158)&lt;=$P$2,COLUMNS($M$131:CY158)&lt;=$P$2),INDEX(MINVERSE($M$6:INDEX($M$6:$EF$125,$P$2,$P$2)),ROWS($M$131:CY158),COLUMNS($M$131:CY158)),0)</f>
        <v>0</v>
      </c>
      <c r="CZ158">
        <f t="array" ref="CZ158">IF(AND(ROWS($M$131:CZ158)&lt;=$P$2,COLUMNS($M$131:CZ158)&lt;=$P$2),INDEX(MINVERSE($M$6:INDEX($M$6:$EF$125,$P$2,$P$2)),ROWS($M$131:CZ158),COLUMNS($M$131:CZ158)),0)</f>
        <v>0</v>
      </c>
      <c r="DA158">
        <f t="array" ref="DA158">IF(AND(ROWS($M$131:DA158)&lt;=$P$2,COLUMNS($M$131:DA158)&lt;=$P$2),INDEX(MINVERSE($M$6:INDEX($M$6:$EF$125,$P$2,$P$2)),ROWS($M$131:DA158),COLUMNS($M$131:DA158)),0)</f>
        <v>0</v>
      </c>
      <c r="DB158">
        <f t="array" ref="DB158">IF(AND(ROWS($M$131:DB158)&lt;=$P$2,COLUMNS($M$131:DB158)&lt;=$P$2),INDEX(MINVERSE($M$6:INDEX($M$6:$EF$125,$P$2,$P$2)),ROWS($M$131:DB158),COLUMNS($M$131:DB158)),0)</f>
        <v>0</v>
      </c>
      <c r="DC158">
        <f t="array" ref="DC158">IF(AND(ROWS($M$131:DC158)&lt;=$P$2,COLUMNS($M$131:DC158)&lt;=$P$2),INDEX(MINVERSE($M$6:INDEX($M$6:$EF$125,$P$2,$P$2)),ROWS($M$131:DC158),COLUMNS($M$131:DC158)),0)</f>
        <v>0</v>
      </c>
      <c r="DD158">
        <f t="array" ref="DD158">IF(AND(ROWS($M$131:DD158)&lt;=$P$2,COLUMNS($M$131:DD158)&lt;=$P$2),INDEX(MINVERSE($M$6:INDEX($M$6:$EF$125,$P$2,$P$2)),ROWS($M$131:DD158),COLUMNS($M$131:DD158)),0)</f>
        <v>0</v>
      </c>
      <c r="DE158">
        <f t="array" ref="DE158">IF(AND(ROWS($M$131:DE158)&lt;=$P$2,COLUMNS($M$131:DE158)&lt;=$P$2),INDEX(MINVERSE($M$6:INDEX($M$6:$EF$125,$P$2,$P$2)),ROWS($M$131:DE158),COLUMNS($M$131:DE158)),0)</f>
        <v>0</v>
      </c>
      <c r="DF158">
        <f t="array" ref="DF158">IF(AND(ROWS($M$131:DF158)&lt;=$P$2,COLUMNS($M$131:DF158)&lt;=$P$2),INDEX(MINVERSE($M$6:INDEX($M$6:$EF$125,$P$2,$P$2)),ROWS($M$131:DF158),COLUMNS($M$131:DF158)),0)</f>
        <v>0</v>
      </c>
      <c r="DG158">
        <f t="array" ref="DG158">IF(AND(ROWS($M$131:DG158)&lt;=$P$2,COLUMNS($M$131:DG158)&lt;=$P$2),INDEX(MINVERSE($M$6:INDEX($M$6:$EF$125,$P$2,$P$2)),ROWS($M$131:DG158),COLUMNS($M$131:DG158)),0)</f>
        <v>0</v>
      </c>
      <c r="DH158">
        <f t="array" ref="DH158">IF(AND(ROWS($M$131:DH158)&lt;=$P$2,COLUMNS($M$131:DH158)&lt;=$P$2),INDEX(MINVERSE($M$6:INDEX($M$6:$EF$125,$P$2,$P$2)),ROWS($M$131:DH158),COLUMNS($M$131:DH158)),0)</f>
        <v>0</v>
      </c>
      <c r="DI158">
        <f t="array" ref="DI158">IF(AND(ROWS($M$131:DI158)&lt;=$P$2,COLUMNS($M$131:DI158)&lt;=$P$2),INDEX(MINVERSE($M$6:INDEX($M$6:$EF$125,$P$2,$P$2)),ROWS($M$131:DI158),COLUMNS($M$131:DI158)),0)</f>
        <v>0</v>
      </c>
      <c r="DJ158">
        <f t="array" ref="DJ158">IF(AND(ROWS($M$131:DJ158)&lt;=$P$2,COLUMNS($M$131:DJ158)&lt;=$P$2),INDEX(MINVERSE($M$6:INDEX($M$6:$EF$125,$P$2,$P$2)),ROWS($M$131:DJ158),COLUMNS($M$131:DJ158)),0)</f>
        <v>0</v>
      </c>
      <c r="DK158">
        <f t="array" ref="DK158">IF(AND(ROWS($M$131:DK158)&lt;=$P$2,COLUMNS($M$131:DK158)&lt;=$P$2),INDEX(MINVERSE($M$6:INDEX($M$6:$EF$125,$P$2,$P$2)),ROWS($M$131:DK158),COLUMNS($M$131:DK158)),0)</f>
        <v>0</v>
      </c>
      <c r="DL158">
        <f t="array" ref="DL158">IF(AND(ROWS($M$131:DL158)&lt;=$P$2,COLUMNS($M$131:DL158)&lt;=$P$2),INDEX(MINVERSE($M$6:INDEX($M$6:$EF$125,$P$2,$P$2)),ROWS($M$131:DL158),COLUMNS($M$131:DL158)),0)</f>
        <v>0</v>
      </c>
      <c r="DM158">
        <f t="array" ref="DM158">IF(AND(ROWS($M$131:DM158)&lt;=$P$2,COLUMNS($M$131:DM158)&lt;=$P$2),INDEX(MINVERSE($M$6:INDEX($M$6:$EF$125,$P$2,$P$2)),ROWS($M$131:DM158),COLUMNS($M$131:DM158)),0)</f>
        <v>0</v>
      </c>
      <c r="DN158">
        <f t="array" ref="DN158">IF(AND(ROWS($M$131:DN158)&lt;=$P$2,COLUMNS($M$131:DN158)&lt;=$P$2),INDEX(MINVERSE($M$6:INDEX($M$6:$EF$125,$P$2,$P$2)),ROWS($M$131:DN158),COLUMNS($M$131:DN158)),0)</f>
        <v>0</v>
      </c>
      <c r="DO158">
        <f t="array" ref="DO158">IF(AND(ROWS($M$131:DO158)&lt;=$P$2,COLUMNS($M$131:DO158)&lt;=$P$2),INDEX(MINVERSE($M$6:INDEX($M$6:$EF$125,$P$2,$P$2)),ROWS($M$131:DO158),COLUMNS($M$131:DO158)),0)</f>
        <v>0</v>
      </c>
      <c r="DP158">
        <f t="array" ref="DP158">IF(AND(ROWS($M$131:DP158)&lt;=$P$2,COLUMNS($M$131:DP158)&lt;=$P$2),INDEX(MINVERSE($M$6:INDEX($M$6:$EF$125,$P$2,$P$2)),ROWS($M$131:DP158),COLUMNS($M$131:DP158)),0)</f>
        <v>0</v>
      </c>
      <c r="DQ158">
        <f t="array" ref="DQ158">IF(AND(ROWS($M$131:DQ158)&lt;=$P$2,COLUMNS($M$131:DQ158)&lt;=$P$2),INDEX(MINVERSE($M$6:INDEX($M$6:$EF$125,$P$2,$P$2)),ROWS($M$131:DQ158),COLUMNS($M$131:DQ158)),0)</f>
        <v>0</v>
      </c>
      <c r="DR158">
        <f t="array" ref="DR158">IF(AND(ROWS($M$131:DR158)&lt;=$P$2,COLUMNS($M$131:DR158)&lt;=$P$2),INDEX(MINVERSE($M$6:INDEX($M$6:$EF$125,$P$2,$P$2)),ROWS($M$131:DR158),COLUMNS($M$131:DR158)),0)</f>
        <v>0</v>
      </c>
      <c r="DS158">
        <f t="array" ref="DS158">IF(AND(ROWS($M$131:DS158)&lt;=$P$2,COLUMNS($M$131:DS158)&lt;=$P$2),INDEX(MINVERSE($M$6:INDEX($M$6:$EF$125,$P$2,$P$2)),ROWS($M$131:DS158),COLUMNS($M$131:DS158)),0)</f>
        <v>0</v>
      </c>
      <c r="DT158">
        <f t="array" ref="DT158">IF(AND(ROWS($M$131:DT158)&lt;=$P$2,COLUMNS($M$131:DT158)&lt;=$P$2),INDEX(MINVERSE($M$6:INDEX($M$6:$EF$125,$P$2,$P$2)),ROWS($M$131:DT158),COLUMNS($M$131:DT158)),0)</f>
        <v>0</v>
      </c>
      <c r="DU158">
        <f t="array" ref="DU158">IF(AND(ROWS($M$131:DU158)&lt;=$P$2,COLUMNS($M$131:DU158)&lt;=$P$2),INDEX(MINVERSE($M$6:INDEX($M$6:$EF$125,$P$2,$P$2)),ROWS($M$131:DU158),COLUMNS($M$131:DU158)),0)</f>
        <v>0</v>
      </c>
      <c r="DV158">
        <f t="array" ref="DV158">IF(AND(ROWS($M$131:DV158)&lt;=$P$2,COLUMNS($M$131:DV158)&lt;=$P$2),INDEX(MINVERSE($M$6:INDEX($M$6:$EF$125,$P$2,$P$2)),ROWS($M$131:DV158),COLUMNS($M$131:DV158)),0)</f>
        <v>0</v>
      </c>
      <c r="DW158">
        <f t="array" ref="DW158">IF(AND(ROWS($M$131:DW158)&lt;=$P$2,COLUMNS($M$131:DW158)&lt;=$P$2),INDEX(MINVERSE($M$6:INDEX($M$6:$EF$125,$P$2,$P$2)),ROWS($M$131:DW158),COLUMNS($M$131:DW158)),0)</f>
        <v>0</v>
      </c>
      <c r="DX158">
        <f t="array" ref="DX158">IF(AND(ROWS($M$131:DX158)&lt;=$P$2,COLUMNS($M$131:DX158)&lt;=$P$2),INDEX(MINVERSE($M$6:INDEX($M$6:$EF$125,$P$2,$P$2)),ROWS($M$131:DX158),COLUMNS($M$131:DX158)),0)</f>
        <v>0</v>
      </c>
      <c r="DY158">
        <f t="array" ref="DY158">IF(AND(ROWS($M$131:DY158)&lt;=$P$2,COLUMNS($M$131:DY158)&lt;=$P$2),INDEX(MINVERSE($M$6:INDEX($M$6:$EF$125,$P$2,$P$2)),ROWS($M$131:DY158),COLUMNS($M$131:DY158)),0)</f>
        <v>0</v>
      </c>
      <c r="DZ158">
        <f t="array" ref="DZ158">IF(AND(ROWS($M$131:DZ158)&lt;=$P$2,COLUMNS($M$131:DZ158)&lt;=$P$2),INDEX(MINVERSE($M$6:INDEX($M$6:$EF$125,$P$2,$P$2)),ROWS($M$131:DZ158),COLUMNS($M$131:DZ158)),0)</f>
        <v>0</v>
      </c>
      <c r="EA158">
        <f t="array" ref="EA158">IF(AND(ROWS($M$131:EA158)&lt;=$P$2,COLUMNS($M$131:EA158)&lt;=$P$2),INDEX(MINVERSE($M$6:INDEX($M$6:$EF$125,$P$2,$P$2)),ROWS($M$131:EA158),COLUMNS($M$131:EA158)),0)</f>
        <v>0</v>
      </c>
      <c r="EB158">
        <f t="array" ref="EB158">IF(AND(ROWS($M$131:EB158)&lt;=$P$2,COLUMNS($M$131:EB158)&lt;=$P$2),INDEX(MINVERSE($M$6:INDEX($M$6:$EF$125,$P$2,$P$2)),ROWS($M$131:EB158),COLUMNS($M$131:EB158)),0)</f>
        <v>0</v>
      </c>
    </row>
    <row r="159" spans="12:132" ht="15">
      <c r="L159" s="10">
        <v>29</v>
      </c>
      <c r="M159">
        <f t="array" ref="M159">IF(AND(ROWS($M$131:M159)&lt;=$P$2,COLUMNS($M$131:M159)&lt;=$P$2),INDEX(MINVERSE($M$6:INDEX($M$6:$EF$125,$P$2,$P$2)),ROWS($M$131:M159),COLUMNS($M$131:M159)),0)</f>
        <v>8.5220660582591058E-11</v>
      </c>
      <c r="N159">
        <f t="array" ref="N159">IF(AND(ROWS($M$131:N159)&lt;=$P$2,COLUMNS($M$131:N159)&lt;=$P$2),INDEX(MINVERSE($M$6:INDEX($M$6:$EF$125,$P$2,$P$2)),ROWS($M$131:N159),COLUMNS($M$131:N159)),0)</f>
        <v>2.9184516097650199E-10</v>
      </c>
      <c r="O159">
        <f t="array" ref="O159">IF(AND(ROWS($M$131:O159)&lt;=$P$2,COLUMNS($M$131:O159)&lt;=$P$2),INDEX(MINVERSE($M$6:INDEX($M$6:$EF$125,$P$2,$P$2)),ROWS($M$131:O159),COLUMNS($M$131:O159)),0)</f>
        <v>3.0167990704403032E-10</v>
      </c>
      <c r="P159">
        <f t="array" ref="P159">IF(AND(ROWS($M$131:P159)&lt;=$P$2,COLUMNS($M$131:P159)&lt;=$P$2),INDEX(MINVERSE($M$6:INDEX($M$6:$EF$125,$P$2,$P$2)),ROWS($M$131:P159),COLUMNS($M$131:P159)),0)</f>
        <v>1.1714092453954633E-10</v>
      </c>
      <c r="Q159">
        <f t="array" ref="Q159">IF(AND(ROWS($M$131:Q159)&lt;=$P$2,COLUMNS($M$131:Q159)&lt;=$P$2),INDEX(MINVERSE($M$6:INDEX($M$6:$EF$125,$P$2,$P$2)),ROWS($M$131:Q159),COLUMNS($M$131:Q159)),0)</f>
        <v>-2.4625354293882983E-10</v>
      </c>
      <c r="R159">
        <f t="array" ref="R159">IF(AND(ROWS($M$131:R159)&lt;=$P$2,COLUMNS($M$131:R159)&lt;=$P$2),INDEX(MINVERSE($M$6:INDEX($M$6:$EF$125,$P$2,$P$2)),ROWS($M$131:R159),COLUMNS($M$131:R159)),0)</f>
        <v>-7.4057366412369783E-10</v>
      </c>
      <c r="S159">
        <f t="array" ref="S159">IF(AND(ROWS($M$131:S159)&lt;=$P$2,COLUMNS($M$131:S159)&lt;=$P$2),INDEX(MINVERSE($M$6:INDEX($M$6:$EF$125,$P$2,$P$2)),ROWS($M$131:S159),COLUMNS($M$131:S159)),0)</f>
        <v>-1.2628520064568921E-9</v>
      </c>
      <c r="T159">
        <f t="array" ref="T159">IF(AND(ROWS($M$131:T159)&lt;=$P$2,COLUMNS($M$131:T159)&lt;=$P$2),INDEX(MINVERSE($M$6:INDEX($M$6:$EF$125,$P$2,$P$2)),ROWS($M$131:T159),COLUMNS($M$131:T159)),0)</f>
        <v>-1.6393328351981107E-9</v>
      </c>
      <c r="U159">
        <f t="array" ref="U159">IF(AND(ROWS($M$131:U159)&lt;=$P$2,COLUMNS($M$131:U159)&lt;=$P$2),INDEX(MINVERSE($M$6:INDEX($M$6:$EF$125,$P$2,$P$2)),ROWS($M$131:U159),COLUMNS($M$131:U159)),0)</f>
        <v>-1.6298925529482674E-9</v>
      </c>
      <c r="V159">
        <f t="array" ref="V159">IF(AND(ROWS($M$131:V159)&lt;=$P$2,COLUMNS($M$131:V159)&lt;=$P$2),INDEX(MINVERSE($M$6:INDEX($M$6:$EF$125,$P$2,$P$2)),ROWS($M$131:V159),COLUMNS($M$131:V159)),0)</f>
        <v>-9.6661975933821403E-10</v>
      </c>
      <c r="W159">
        <f t="array" ref="W159">IF(AND(ROWS($M$131:W159)&lt;=$P$2,COLUMNS($M$131:W159)&lt;=$P$2),INDEX(MINVERSE($M$6:INDEX($M$6:$EF$125,$P$2,$P$2)),ROWS($M$131:W159),COLUMNS($M$131:W159)),0)</f>
        <v>5.6345403802170302E-10</v>
      </c>
      <c r="X159">
        <f t="array" ref="X159">IF(AND(ROWS($M$131:X159)&lt;=$P$2,COLUMNS($M$131:X159)&lt;=$P$2),INDEX(MINVERSE($M$6:INDEX($M$6:$EF$125,$P$2,$P$2)),ROWS($M$131:X159),COLUMNS($M$131:X159)),0)</f>
        <v>2.991570981560674E-9</v>
      </c>
      <c r="Y159">
        <f t="array" ref="Y159">IF(AND(ROWS($M$131:Y159)&lt;=$P$2,COLUMNS($M$131:Y159)&lt;=$P$2),INDEX(MINVERSE($M$6:INDEX($M$6:$EF$125,$P$2,$P$2)),ROWS($M$131:Y159),COLUMNS($M$131:Y159)),0)</f>
        <v>6.0139158934763671E-9</v>
      </c>
      <c r="Z159">
        <f t="array" ref="Z159">IF(AND(ROWS($M$131:Z159)&lt;=$P$2,COLUMNS($M$131:Z159)&lt;=$P$2),INDEX(MINVERSE($M$6:INDEX($M$6:$EF$125,$P$2,$P$2)),ROWS($M$131:Z159),COLUMNS($M$131:Z159)),0)</f>
        <v>8.8541402884923951E-9</v>
      </c>
      <c r="AA159">
        <f t="array" ref="AA159">IF(AND(ROWS($M$131:AA159)&lt;=$P$2,COLUMNS($M$131:AA159)&lt;=$P$2),INDEX(MINVERSE($M$6:INDEX($M$6:$EF$125,$P$2,$P$2)),ROWS($M$131:AA159),COLUMNS($M$131:AA159)),0)</f>
        <v>1.0212472095646999E-8</v>
      </c>
      <c r="AB159">
        <f t="array" ref="AB159">IF(AND(ROWS($M$131:AB159)&lt;=$P$2,COLUMNS($M$131:AB159)&lt;=$P$2),INDEX(MINVERSE($M$6:INDEX($M$6:$EF$125,$P$2,$P$2)),ROWS($M$131:AB159),COLUMNS($M$131:AB159)),0)</f>
        <v>8.3955261784776363E-9</v>
      </c>
      <c r="AC159">
        <f t="array" ref="AC159">IF(AND(ROWS($M$131:AC159)&lt;=$P$2,COLUMNS($M$131:AC159)&lt;=$P$2),INDEX(MINVERSE($M$6:INDEX($M$6:$EF$125,$P$2,$P$2)),ROWS($M$131:AC159),COLUMNS($M$131:AC159)),0)</f>
        <v>1.7214789900515412E-9</v>
      </c>
      <c r="AD159">
        <f t="array" ref="AD159">IF(AND(ROWS($M$131:AD159)&lt;=$P$2,COLUMNS($M$131:AD159)&lt;=$P$2),INDEX(MINVERSE($M$6:INDEX($M$6:$EF$125,$P$2,$P$2)),ROWS($M$131:AD159),COLUMNS($M$131:AD159)),0)</f>
        <v>-1.0750633904530432E-8</v>
      </c>
      <c r="AE159">
        <f t="array" ref="AE159">IF(AND(ROWS($M$131:AE159)&lt;=$P$2,COLUMNS($M$131:AE159)&lt;=$P$2),INDEX(MINVERSE($M$6:INDEX($M$6:$EF$125,$P$2,$P$2)),ROWS($M$131:AE159),COLUMNS($M$131:AE159)),0)</f>
        <v>-2.8237236609623971E-8</v>
      </c>
      <c r="AF159">
        <f t="array" ref="AF159">IF(AND(ROWS($M$131:AF159)&lt;=$P$2,COLUMNS($M$131:AF159)&lt;=$P$2),INDEX(MINVERSE($M$6:INDEX($M$6:$EF$125,$P$2,$P$2)),ROWS($M$131:AF159),COLUMNS($M$131:AF159)),0)</f>
        <v>-4.7194913251796818E-8</v>
      </c>
      <c r="AG159">
        <f t="array" ref="AG159">IF(AND(ROWS($M$131:AG159)&lt;=$P$2,COLUMNS($M$131:AG159)&lt;=$P$2),INDEX(MINVERSE($M$6:INDEX($M$6:$EF$125,$P$2,$P$2)),ROWS($M$131:AG159),COLUMNS($M$131:AG159)),0)</f>
        <v>-6.0597227788516589E-8</v>
      </c>
      <c r="AH159">
        <f t="array" ref="AH159">IF(AND(ROWS($M$131:AH159)&lt;=$P$2,COLUMNS($M$131:AH159)&lt;=$P$2),INDEX(MINVERSE($M$6:INDEX($M$6:$EF$125,$P$2,$P$2)),ROWS($M$131:AH159),COLUMNS($M$131:AH159)),0)</f>
        <v>-5.8029758663358246E-8</v>
      </c>
      <c r="AI159">
        <f t="array" ref="AI159">IF(AND(ROWS($M$131:AI159)&lt;=$P$2,COLUMNS($M$131:AI159)&lt;=$P$2),INDEX(MINVERSE($M$6:INDEX($M$6:$EF$125,$P$2,$P$2)),ROWS($M$131:AI159),COLUMNS($M$131:AI159)),0)</f>
        <v>-2.7152845728451159E-8</v>
      </c>
      <c r="AJ159">
        <f t="array" ref="AJ159">IF(AND(ROWS($M$131:AJ159)&lt;=$P$2,COLUMNS($M$131:AJ159)&lt;=$P$2),INDEX(MINVERSE($M$6:INDEX($M$6:$EF$125,$P$2,$P$2)),ROWS($M$131:AJ159),COLUMNS($M$131:AJ159)),0)</f>
        <v>4.3047502025732983E-8</v>
      </c>
      <c r="AK159">
        <f t="array" ref="AK159">IF(AND(ROWS($M$131:AK159)&lt;=$P$2,COLUMNS($M$131:AK159)&lt;=$P$2),INDEX(MINVERSE($M$6:INDEX($M$6:$EF$125,$P$2,$P$2)),ROWS($M$131:AK159),COLUMNS($M$131:AK159)),0)</f>
        <v>1.5724836218157758E-7</v>
      </c>
      <c r="AL159">
        <f t="array" ref="AL159">IF(AND(ROWS($M$131:AL159)&lt;=$P$2,COLUMNS($M$131:AL159)&lt;=$P$2),INDEX(MINVERSE($M$6:INDEX($M$6:$EF$125,$P$2,$P$2)),ROWS($M$131:AL159),COLUMNS($M$131:AL159)),0)</f>
        <v>3.0793963368181809E-7</v>
      </c>
      <c r="AM159">
        <f t="array" ref="AM159">IF(AND(ROWS($M$131:AM159)&lt;=$P$2,COLUMNS($M$131:AM159)&lt;=$P$2),INDEX(MINVERSE($M$6:INDEX($M$6:$EF$125,$P$2,$P$2)),ROWS($M$131:AM159),COLUMNS($M$131:AM159)),0)</f>
        <v>4.7091111084214163E-7</v>
      </c>
      <c r="AN159">
        <f t="array" ref="AN159">IF(AND(ROWS($M$131:AN159)&lt;=$P$2,COLUMNS($M$131:AN159)&lt;=$P$2),INDEX(MINVERSE($M$6:INDEX($M$6:$EF$125,$P$2,$P$2)),ROWS($M$131:AN159),COLUMNS($M$131:AN159)),0)</f>
        <v>6.0556865896933243E-7</v>
      </c>
      <c r="AO159">
        <f t="array" ref="AO159">IF(AND(ROWS($M$131:AO159)&lt;=$P$2,COLUMNS($M$131:AO159)&lt;=$P$2),INDEX(MINVERSE($M$6:INDEX($M$6:$EF$125,$P$2,$P$2)),ROWS($M$131:AO159),COLUMNS($M$131:AO159)),0)</f>
        <v>6.6453757310941546E-7</v>
      </c>
      <c r="AP159">
        <f t="array" ref="AP159">IF(AND(ROWS($M$131:AP159)&lt;=$P$2,COLUMNS($M$131:AP159)&lt;=$P$2),INDEX(MINVERSE($M$6:INDEX($M$6:$EF$125,$P$2,$P$2)),ROWS($M$131:AP159),COLUMNS($M$131:AP159)),0)</f>
        <v>6.1717836842290172E-7</v>
      </c>
      <c r="AQ159">
        <f t="array" ref="AQ159">IF(AND(ROWS($M$131:AQ159)&lt;=$P$2,COLUMNS($M$131:AQ159)&lt;=$P$2),INDEX(MINVERSE($M$6:INDEX($M$6:$EF$125,$P$2,$P$2)),ROWS($M$131:AQ159),COLUMNS($M$131:AQ159)),0)</f>
        <v>4.9060573269132251E-7</v>
      </c>
      <c r="AR159">
        <f t="array" ref="AR159">IF(AND(ROWS($M$131:AR159)&lt;=$P$2,COLUMNS($M$131:AR159)&lt;=$P$2),INDEX(MINVERSE($M$6:INDEX($M$6:$EF$125,$P$2,$P$2)),ROWS($M$131:AR159),COLUMNS($M$131:AR159)),0)</f>
        <v>3.2961276802376143E-7</v>
      </c>
      <c r="AS159">
        <f t="array" ref="AS159">IF(AND(ROWS($M$131:AS159)&lt;=$P$2,COLUMNS($M$131:AS159)&lt;=$P$2),INDEX(MINVERSE($M$6:INDEX($M$6:$EF$125,$P$2,$P$2)),ROWS($M$131:AS159),COLUMNS($M$131:AS159)),0)</f>
        <v>1.7391479065236112E-7</v>
      </c>
      <c r="AT159">
        <f t="array" ref="AT159">IF(AND(ROWS($M$131:AT159)&lt;=$P$2,COLUMNS($M$131:AT159)&lt;=$P$2),INDEX(MINVERSE($M$6:INDEX($M$6:$EF$125,$P$2,$P$2)),ROWS($M$131:AT159),COLUMNS($M$131:AT159)),0)</f>
        <v>4.8852361300363434E-8</v>
      </c>
      <c r="AU159">
        <f t="array" ref="AU159">IF(AND(ROWS($M$131:AU159)&lt;=$P$2,COLUMNS($M$131:AU159)&lt;=$P$2),INDEX(MINVERSE($M$6:INDEX($M$6:$EF$125,$P$2,$P$2)),ROWS($M$131:AU159),COLUMNS($M$131:AU159)),0)</f>
        <v>-3.503930370189331E-8</v>
      </c>
      <c r="AV159">
        <f t="array" ref="AV159">IF(AND(ROWS($M$131:AV159)&lt;=$P$2,COLUMNS($M$131:AV159)&lt;=$P$2),INDEX(MINVERSE($M$6:INDEX($M$6:$EF$125,$P$2,$P$2)),ROWS($M$131:AV159),COLUMNS($M$131:AV159)),0)</f>
        <v>-7.7844211616431936E-8</v>
      </c>
      <c r="AW159">
        <f t="array" ref="AW159">IF(AND(ROWS($M$131:AW159)&lt;=$P$2,COLUMNS($M$131:AW159)&lt;=$P$2),INDEX(MINVERSE($M$6:INDEX($M$6:$EF$125,$P$2,$P$2)),ROWS($M$131:AW159),COLUMNS($M$131:AW159)),0)</f>
        <v>-8.4803482674657861E-8</v>
      </c>
      <c r="AX159">
        <f t="array" ref="AX159">IF(AND(ROWS($M$131:AX159)&lt;=$P$2,COLUMNS($M$131:AX159)&lt;=$P$2),INDEX(MINVERSE($M$6:INDEX($M$6:$EF$125,$P$2,$P$2)),ROWS($M$131:AX159),COLUMNS($M$131:AX159)),0)</f>
        <v>-6.1754803681890189E-8</v>
      </c>
      <c r="AY159">
        <f t="array" ref="AY159">IF(AND(ROWS($M$131:AY159)&lt;=$P$2,COLUMNS($M$131:AY159)&lt;=$P$2),INDEX(MINVERSE($M$6:INDEX($M$6:$EF$125,$P$2,$P$2)),ROWS($M$131:AY159),COLUMNS($M$131:AY159)),0)</f>
        <v>-1.2544921320943787E-8</v>
      </c>
      <c r="AZ159">
        <f t="array" ref="AZ159">IF(AND(ROWS($M$131:AZ159)&lt;=$P$2,COLUMNS($M$131:AZ159)&lt;=$P$2),INDEX(MINVERSE($M$6:INDEX($M$6:$EF$125,$P$2,$P$2)),ROWS($M$131:AZ159),COLUMNS($M$131:AZ159)),0)</f>
        <v>6.1441256370737933E-8</v>
      </c>
      <c r="BA159">
        <f t="array" ref="BA159">IF(AND(ROWS($M$131:BA159)&lt;=$P$2,COLUMNS($M$131:BA159)&lt;=$P$2),INDEX(MINVERSE($M$6:INDEX($M$6:$EF$125,$P$2,$P$2)),ROWS($M$131:BA159),COLUMNS($M$131:BA159)),0)</f>
        <v>0</v>
      </c>
      <c r="BB159">
        <f t="array" ref="BB159">IF(AND(ROWS($M$131:BB159)&lt;=$P$2,COLUMNS($M$131:BB159)&lt;=$P$2),INDEX(MINVERSE($M$6:INDEX($M$6:$EF$125,$P$2,$P$2)),ROWS($M$131:BB159),COLUMNS($M$131:BB159)),0)</f>
        <v>0</v>
      </c>
      <c r="BC159">
        <f t="array" ref="BC159">IF(AND(ROWS($M$131:BC159)&lt;=$P$2,COLUMNS($M$131:BC159)&lt;=$P$2),INDEX(MINVERSE($M$6:INDEX($M$6:$EF$125,$P$2,$P$2)),ROWS($M$131:BC159),COLUMNS($M$131:BC159)),0)</f>
        <v>0</v>
      </c>
      <c r="BD159">
        <f t="array" ref="BD159">IF(AND(ROWS($M$131:BD159)&lt;=$P$2,COLUMNS($M$131:BD159)&lt;=$P$2),INDEX(MINVERSE($M$6:INDEX($M$6:$EF$125,$P$2,$P$2)),ROWS($M$131:BD159),COLUMNS($M$131:BD159)),0)</f>
        <v>0</v>
      </c>
      <c r="BE159">
        <f t="array" ref="BE159">IF(AND(ROWS($M$131:BE159)&lt;=$P$2,COLUMNS($M$131:BE159)&lt;=$P$2),INDEX(MINVERSE($M$6:INDEX($M$6:$EF$125,$P$2,$P$2)),ROWS($M$131:BE159),COLUMNS($M$131:BE159)),0)</f>
        <v>0</v>
      </c>
      <c r="BF159">
        <f t="array" ref="BF159">IF(AND(ROWS($M$131:BF159)&lt;=$P$2,COLUMNS($M$131:BF159)&lt;=$P$2),INDEX(MINVERSE($M$6:INDEX($M$6:$EF$125,$P$2,$P$2)),ROWS($M$131:BF159),COLUMNS($M$131:BF159)),0)</f>
        <v>0</v>
      </c>
      <c r="BG159">
        <f t="array" ref="BG159">IF(AND(ROWS($M$131:BG159)&lt;=$P$2,COLUMNS($M$131:BG159)&lt;=$P$2),INDEX(MINVERSE($M$6:INDEX($M$6:$EF$125,$P$2,$P$2)),ROWS($M$131:BG159),COLUMNS($M$131:BG159)),0)</f>
        <v>0</v>
      </c>
      <c r="BH159">
        <f t="array" ref="BH159">IF(AND(ROWS($M$131:BH159)&lt;=$P$2,COLUMNS($M$131:BH159)&lt;=$P$2),INDEX(MINVERSE($M$6:INDEX($M$6:$EF$125,$P$2,$P$2)),ROWS($M$131:BH159),COLUMNS($M$131:BH159)),0)</f>
        <v>0</v>
      </c>
      <c r="BI159">
        <f t="array" ref="BI159">IF(AND(ROWS($M$131:BI159)&lt;=$P$2,COLUMNS($M$131:BI159)&lt;=$P$2),INDEX(MINVERSE($M$6:INDEX($M$6:$EF$125,$P$2,$P$2)),ROWS($M$131:BI159),COLUMNS($M$131:BI159)),0)</f>
        <v>0</v>
      </c>
      <c r="BJ159">
        <f t="array" ref="BJ159">IF(AND(ROWS($M$131:BJ159)&lt;=$P$2,COLUMNS($M$131:BJ159)&lt;=$P$2),INDEX(MINVERSE($M$6:INDEX($M$6:$EF$125,$P$2,$P$2)),ROWS($M$131:BJ159),COLUMNS($M$131:BJ159)),0)</f>
        <v>0</v>
      </c>
      <c r="BK159">
        <f t="array" ref="BK159">IF(AND(ROWS($M$131:BK159)&lt;=$P$2,COLUMNS($M$131:BK159)&lt;=$P$2),INDEX(MINVERSE($M$6:INDEX($M$6:$EF$125,$P$2,$P$2)),ROWS($M$131:BK159),COLUMNS($M$131:BK159)),0)</f>
        <v>0</v>
      </c>
      <c r="BL159">
        <f t="array" ref="BL159">IF(AND(ROWS($M$131:BL159)&lt;=$P$2,COLUMNS($M$131:BL159)&lt;=$P$2),INDEX(MINVERSE($M$6:INDEX($M$6:$EF$125,$P$2,$P$2)),ROWS($M$131:BL159),COLUMNS($M$131:BL159)),0)</f>
        <v>0</v>
      </c>
      <c r="BM159">
        <f t="array" ref="BM159">IF(AND(ROWS($M$131:BM159)&lt;=$P$2,COLUMNS($M$131:BM159)&lt;=$P$2),INDEX(MINVERSE($M$6:INDEX($M$6:$EF$125,$P$2,$P$2)),ROWS($M$131:BM159),COLUMNS($M$131:BM159)),0)</f>
        <v>0</v>
      </c>
      <c r="BN159">
        <f t="array" ref="BN159">IF(AND(ROWS($M$131:BN159)&lt;=$P$2,COLUMNS($M$131:BN159)&lt;=$P$2),INDEX(MINVERSE($M$6:INDEX($M$6:$EF$125,$P$2,$P$2)),ROWS($M$131:BN159),COLUMNS($M$131:BN159)),0)</f>
        <v>0</v>
      </c>
      <c r="BO159">
        <f t="array" ref="BO159">IF(AND(ROWS($M$131:BO159)&lt;=$P$2,COLUMNS($M$131:BO159)&lt;=$P$2),INDEX(MINVERSE($M$6:INDEX($M$6:$EF$125,$P$2,$P$2)),ROWS($M$131:BO159),COLUMNS($M$131:BO159)),0)</f>
        <v>0</v>
      </c>
      <c r="BP159">
        <f t="array" ref="BP159">IF(AND(ROWS($M$131:BP159)&lt;=$P$2,COLUMNS($M$131:BP159)&lt;=$P$2),INDEX(MINVERSE($M$6:INDEX($M$6:$EF$125,$P$2,$P$2)),ROWS($M$131:BP159),COLUMNS($M$131:BP159)),0)</f>
        <v>0</v>
      </c>
      <c r="BQ159">
        <f t="array" ref="BQ159">IF(AND(ROWS($M$131:BQ159)&lt;=$P$2,COLUMNS($M$131:BQ159)&lt;=$P$2),INDEX(MINVERSE($M$6:INDEX($M$6:$EF$125,$P$2,$P$2)),ROWS($M$131:BQ159),COLUMNS($M$131:BQ159)),0)</f>
        <v>0</v>
      </c>
      <c r="BR159">
        <f t="array" ref="BR159">IF(AND(ROWS($M$131:BR159)&lt;=$P$2,COLUMNS($M$131:BR159)&lt;=$P$2),INDEX(MINVERSE($M$6:INDEX($M$6:$EF$125,$P$2,$P$2)),ROWS($M$131:BR159),COLUMNS($M$131:BR159)),0)</f>
        <v>0</v>
      </c>
      <c r="BS159">
        <f t="array" ref="BS159">IF(AND(ROWS($M$131:BS159)&lt;=$P$2,COLUMNS($M$131:BS159)&lt;=$P$2),INDEX(MINVERSE($M$6:INDEX($M$6:$EF$125,$P$2,$P$2)),ROWS($M$131:BS159),COLUMNS($M$131:BS159)),0)</f>
        <v>0</v>
      </c>
      <c r="BT159">
        <f t="array" ref="BT159">IF(AND(ROWS($M$131:BT159)&lt;=$P$2,COLUMNS($M$131:BT159)&lt;=$P$2),INDEX(MINVERSE($M$6:INDEX($M$6:$EF$125,$P$2,$P$2)),ROWS($M$131:BT159),COLUMNS($M$131:BT159)),0)</f>
        <v>0</v>
      </c>
      <c r="BU159">
        <f t="array" ref="BU159">IF(AND(ROWS($M$131:BU159)&lt;=$P$2,COLUMNS($M$131:BU159)&lt;=$P$2),INDEX(MINVERSE($M$6:INDEX($M$6:$EF$125,$P$2,$P$2)),ROWS($M$131:BU159),COLUMNS($M$131:BU159)),0)</f>
        <v>0</v>
      </c>
      <c r="BV159">
        <f t="array" ref="BV159">IF(AND(ROWS($M$131:BV159)&lt;=$P$2,COLUMNS($M$131:BV159)&lt;=$P$2),INDEX(MINVERSE($M$6:INDEX($M$6:$EF$125,$P$2,$P$2)),ROWS($M$131:BV159),COLUMNS($M$131:BV159)),0)</f>
        <v>0</v>
      </c>
      <c r="BW159">
        <f t="array" ref="BW159">IF(AND(ROWS($M$131:BW159)&lt;=$P$2,COLUMNS($M$131:BW159)&lt;=$P$2),INDEX(MINVERSE($M$6:INDEX($M$6:$EF$125,$P$2,$P$2)),ROWS($M$131:BW159),COLUMNS($M$131:BW159)),0)</f>
        <v>0</v>
      </c>
      <c r="BX159">
        <f t="array" ref="BX159">IF(AND(ROWS($M$131:BX159)&lt;=$P$2,COLUMNS($M$131:BX159)&lt;=$P$2),INDEX(MINVERSE($M$6:INDEX($M$6:$EF$125,$P$2,$P$2)),ROWS($M$131:BX159),COLUMNS($M$131:BX159)),0)</f>
        <v>0</v>
      </c>
      <c r="BY159">
        <f t="array" ref="BY159">IF(AND(ROWS($M$131:BY159)&lt;=$P$2,COLUMNS($M$131:BY159)&lt;=$P$2),INDEX(MINVERSE($M$6:INDEX($M$6:$EF$125,$P$2,$P$2)),ROWS($M$131:BY159),COLUMNS($M$131:BY159)),0)</f>
        <v>0</v>
      </c>
      <c r="BZ159">
        <f t="array" ref="BZ159">IF(AND(ROWS($M$131:BZ159)&lt;=$P$2,COLUMNS($M$131:BZ159)&lt;=$P$2),INDEX(MINVERSE($M$6:INDEX($M$6:$EF$125,$P$2,$P$2)),ROWS($M$131:BZ159),COLUMNS($M$131:BZ159)),0)</f>
        <v>0</v>
      </c>
      <c r="CA159">
        <f t="array" ref="CA159">IF(AND(ROWS($M$131:CA159)&lt;=$P$2,COLUMNS($M$131:CA159)&lt;=$P$2),INDEX(MINVERSE($M$6:INDEX($M$6:$EF$125,$P$2,$P$2)),ROWS($M$131:CA159),COLUMNS($M$131:CA159)),0)</f>
        <v>0</v>
      </c>
      <c r="CB159">
        <f t="array" ref="CB159">IF(AND(ROWS($M$131:CB159)&lt;=$P$2,COLUMNS($M$131:CB159)&lt;=$P$2),INDEX(MINVERSE($M$6:INDEX($M$6:$EF$125,$P$2,$P$2)),ROWS($M$131:CB159),COLUMNS($M$131:CB159)),0)</f>
        <v>0</v>
      </c>
      <c r="CC159">
        <f t="array" ref="CC159">IF(AND(ROWS($M$131:CC159)&lt;=$P$2,COLUMNS($M$131:CC159)&lt;=$P$2),INDEX(MINVERSE($M$6:INDEX($M$6:$EF$125,$P$2,$P$2)),ROWS($M$131:CC159),COLUMNS($M$131:CC159)),0)</f>
        <v>0</v>
      </c>
      <c r="CD159">
        <f t="array" ref="CD159">IF(AND(ROWS($M$131:CD159)&lt;=$P$2,COLUMNS($M$131:CD159)&lt;=$P$2),INDEX(MINVERSE($M$6:INDEX($M$6:$EF$125,$P$2,$P$2)),ROWS($M$131:CD159),COLUMNS($M$131:CD159)),0)</f>
        <v>0</v>
      </c>
      <c r="CE159">
        <f t="array" ref="CE159">IF(AND(ROWS($M$131:CE159)&lt;=$P$2,COLUMNS($M$131:CE159)&lt;=$P$2),INDEX(MINVERSE($M$6:INDEX($M$6:$EF$125,$P$2,$P$2)),ROWS($M$131:CE159),COLUMNS($M$131:CE159)),0)</f>
        <v>0</v>
      </c>
      <c r="CF159">
        <f t="array" ref="CF159">IF(AND(ROWS($M$131:CF159)&lt;=$P$2,COLUMNS($M$131:CF159)&lt;=$P$2),INDEX(MINVERSE($M$6:INDEX($M$6:$EF$125,$P$2,$P$2)),ROWS($M$131:CF159),COLUMNS($M$131:CF159)),0)</f>
        <v>0</v>
      </c>
      <c r="CG159">
        <f t="array" ref="CG159">IF(AND(ROWS($M$131:CG159)&lt;=$P$2,COLUMNS($M$131:CG159)&lt;=$P$2),INDEX(MINVERSE($M$6:INDEX($M$6:$EF$125,$P$2,$P$2)),ROWS($M$131:CG159),COLUMNS($M$131:CG159)),0)</f>
        <v>0</v>
      </c>
      <c r="CH159">
        <f t="array" ref="CH159">IF(AND(ROWS($M$131:CH159)&lt;=$P$2,COLUMNS($M$131:CH159)&lt;=$P$2),INDEX(MINVERSE($M$6:INDEX($M$6:$EF$125,$P$2,$P$2)),ROWS($M$131:CH159),COLUMNS($M$131:CH159)),0)</f>
        <v>0</v>
      </c>
      <c r="CI159">
        <f t="array" ref="CI159">IF(AND(ROWS($M$131:CI159)&lt;=$P$2,COLUMNS($M$131:CI159)&lt;=$P$2),INDEX(MINVERSE($M$6:INDEX($M$6:$EF$125,$P$2,$P$2)),ROWS($M$131:CI159),COLUMNS($M$131:CI159)),0)</f>
        <v>0</v>
      </c>
      <c r="CJ159">
        <f t="array" ref="CJ159">IF(AND(ROWS($M$131:CJ159)&lt;=$P$2,COLUMNS($M$131:CJ159)&lt;=$P$2),INDEX(MINVERSE($M$6:INDEX($M$6:$EF$125,$P$2,$P$2)),ROWS($M$131:CJ159),COLUMNS($M$131:CJ159)),0)</f>
        <v>0</v>
      </c>
      <c r="CK159">
        <f t="array" ref="CK159">IF(AND(ROWS($M$131:CK159)&lt;=$P$2,COLUMNS($M$131:CK159)&lt;=$P$2),INDEX(MINVERSE($M$6:INDEX($M$6:$EF$125,$P$2,$P$2)),ROWS($M$131:CK159),COLUMNS($M$131:CK159)),0)</f>
        <v>0</v>
      </c>
      <c r="CL159">
        <f t="array" ref="CL159">IF(AND(ROWS($M$131:CL159)&lt;=$P$2,COLUMNS($M$131:CL159)&lt;=$P$2),INDEX(MINVERSE($M$6:INDEX($M$6:$EF$125,$P$2,$P$2)),ROWS($M$131:CL159),COLUMNS($M$131:CL159)),0)</f>
        <v>0</v>
      </c>
      <c r="CM159">
        <f t="array" ref="CM159">IF(AND(ROWS($M$131:CM159)&lt;=$P$2,COLUMNS($M$131:CM159)&lt;=$P$2),INDEX(MINVERSE($M$6:INDEX($M$6:$EF$125,$P$2,$P$2)),ROWS($M$131:CM159),COLUMNS($M$131:CM159)),0)</f>
        <v>0</v>
      </c>
      <c r="CN159">
        <f t="array" ref="CN159">IF(AND(ROWS($M$131:CN159)&lt;=$P$2,COLUMNS($M$131:CN159)&lt;=$P$2),INDEX(MINVERSE($M$6:INDEX($M$6:$EF$125,$P$2,$P$2)),ROWS($M$131:CN159),COLUMNS($M$131:CN159)),0)</f>
        <v>0</v>
      </c>
      <c r="CO159">
        <f t="array" ref="CO159">IF(AND(ROWS($M$131:CO159)&lt;=$P$2,COLUMNS($M$131:CO159)&lt;=$P$2),INDEX(MINVERSE($M$6:INDEX($M$6:$EF$125,$P$2,$P$2)),ROWS($M$131:CO159),COLUMNS($M$131:CO159)),0)</f>
        <v>0</v>
      </c>
      <c r="CP159">
        <f t="array" ref="CP159">IF(AND(ROWS($M$131:CP159)&lt;=$P$2,COLUMNS($M$131:CP159)&lt;=$P$2),INDEX(MINVERSE($M$6:INDEX($M$6:$EF$125,$P$2,$P$2)),ROWS($M$131:CP159),COLUMNS($M$131:CP159)),0)</f>
        <v>0</v>
      </c>
      <c r="CQ159">
        <f t="array" ref="CQ159">IF(AND(ROWS($M$131:CQ159)&lt;=$P$2,COLUMNS($M$131:CQ159)&lt;=$P$2),INDEX(MINVERSE($M$6:INDEX($M$6:$EF$125,$P$2,$P$2)),ROWS($M$131:CQ159),COLUMNS($M$131:CQ159)),0)</f>
        <v>0</v>
      </c>
      <c r="CR159">
        <f t="array" ref="CR159">IF(AND(ROWS($M$131:CR159)&lt;=$P$2,COLUMNS($M$131:CR159)&lt;=$P$2),INDEX(MINVERSE($M$6:INDEX($M$6:$EF$125,$P$2,$P$2)),ROWS($M$131:CR159),COLUMNS($M$131:CR159)),0)</f>
        <v>0</v>
      </c>
      <c r="CS159">
        <f t="array" ref="CS159">IF(AND(ROWS($M$131:CS159)&lt;=$P$2,COLUMNS($M$131:CS159)&lt;=$P$2),INDEX(MINVERSE($M$6:INDEX($M$6:$EF$125,$P$2,$P$2)),ROWS($M$131:CS159),COLUMNS($M$131:CS159)),0)</f>
        <v>0</v>
      </c>
      <c r="CT159">
        <f t="array" ref="CT159">IF(AND(ROWS($M$131:CT159)&lt;=$P$2,COLUMNS($M$131:CT159)&lt;=$P$2),INDEX(MINVERSE($M$6:INDEX($M$6:$EF$125,$P$2,$P$2)),ROWS($M$131:CT159),COLUMNS($M$131:CT159)),0)</f>
        <v>0</v>
      </c>
      <c r="CU159">
        <f t="array" ref="CU159">IF(AND(ROWS($M$131:CU159)&lt;=$P$2,COLUMNS($M$131:CU159)&lt;=$P$2),INDEX(MINVERSE($M$6:INDEX($M$6:$EF$125,$P$2,$P$2)),ROWS($M$131:CU159),COLUMNS($M$131:CU159)),0)</f>
        <v>0</v>
      </c>
      <c r="CV159">
        <f t="array" ref="CV159">IF(AND(ROWS($M$131:CV159)&lt;=$P$2,COLUMNS($M$131:CV159)&lt;=$P$2),INDEX(MINVERSE($M$6:INDEX($M$6:$EF$125,$P$2,$P$2)),ROWS($M$131:CV159),COLUMNS($M$131:CV159)),0)</f>
        <v>0</v>
      </c>
      <c r="CW159">
        <f t="array" ref="CW159">IF(AND(ROWS($M$131:CW159)&lt;=$P$2,COLUMNS($M$131:CW159)&lt;=$P$2),INDEX(MINVERSE($M$6:INDEX($M$6:$EF$125,$P$2,$P$2)),ROWS($M$131:CW159),COLUMNS($M$131:CW159)),0)</f>
        <v>0</v>
      </c>
      <c r="CX159">
        <f t="array" ref="CX159">IF(AND(ROWS($M$131:CX159)&lt;=$P$2,COLUMNS($M$131:CX159)&lt;=$P$2),INDEX(MINVERSE($M$6:INDEX($M$6:$EF$125,$P$2,$P$2)),ROWS($M$131:CX159),COLUMNS($M$131:CX159)),0)</f>
        <v>0</v>
      </c>
      <c r="CY159">
        <f t="array" ref="CY159">IF(AND(ROWS($M$131:CY159)&lt;=$P$2,COLUMNS($M$131:CY159)&lt;=$P$2),INDEX(MINVERSE($M$6:INDEX($M$6:$EF$125,$P$2,$P$2)),ROWS($M$131:CY159),COLUMNS($M$131:CY159)),0)</f>
        <v>0</v>
      </c>
      <c r="CZ159">
        <f t="array" ref="CZ159">IF(AND(ROWS($M$131:CZ159)&lt;=$P$2,COLUMNS($M$131:CZ159)&lt;=$P$2),INDEX(MINVERSE($M$6:INDEX($M$6:$EF$125,$P$2,$P$2)),ROWS($M$131:CZ159),COLUMNS($M$131:CZ159)),0)</f>
        <v>0</v>
      </c>
      <c r="DA159">
        <f t="array" ref="DA159">IF(AND(ROWS($M$131:DA159)&lt;=$P$2,COLUMNS($M$131:DA159)&lt;=$P$2),INDEX(MINVERSE($M$6:INDEX($M$6:$EF$125,$P$2,$P$2)),ROWS($M$131:DA159),COLUMNS($M$131:DA159)),0)</f>
        <v>0</v>
      </c>
      <c r="DB159">
        <f t="array" ref="DB159">IF(AND(ROWS($M$131:DB159)&lt;=$P$2,COLUMNS($M$131:DB159)&lt;=$P$2),INDEX(MINVERSE($M$6:INDEX($M$6:$EF$125,$P$2,$P$2)),ROWS($M$131:DB159),COLUMNS($M$131:DB159)),0)</f>
        <v>0</v>
      </c>
      <c r="DC159">
        <f t="array" ref="DC159">IF(AND(ROWS($M$131:DC159)&lt;=$P$2,COLUMNS($M$131:DC159)&lt;=$P$2),INDEX(MINVERSE($M$6:INDEX($M$6:$EF$125,$P$2,$P$2)),ROWS($M$131:DC159),COLUMNS($M$131:DC159)),0)</f>
        <v>0</v>
      </c>
      <c r="DD159">
        <f t="array" ref="DD159">IF(AND(ROWS($M$131:DD159)&lt;=$P$2,COLUMNS($M$131:DD159)&lt;=$P$2),INDEX(MINVERSE($M$6:INDEX($M$6:$EF$125,$P$2,$P$2)),ROWS($M$131:DD159),COLUMNS($M$131:DD159)),0)</f>
        <v>0</v>
      </c>
      <c r="DE159">
        <f t="array" ref="DE159">IF(AND(ROWS($M$131:DE159)&lt;=$P$2,COLUMNS($M$131:DE159)&lt;=$P$2),INDEX(MINVERSE($M$6:INDEX($M$6:$EF$125,$P$2,$P$2)),ROWS($M$131:DE159),COLUMNS($M$131:DE159)),0)</f>
        <v>0</v>
      </c>
      <c r="DF159">
        <f t="array" ref="DF159">IF(AND(ROWS($M$131:DF159)&lt;=$P$2,COLUMNS($M$131:DF159)&lt;=$P$2),INDEX(MINVERSE($M$6:INDEX($M$6:$EF$125,$P$2,$P$2)),ROWS($M$131:DF159),COLUMNS($M$131:DF159)),0)</f>
        <v>0</v>
      </c>
      <c r="DG159">
        <f t="array" ref="DG159">IF(AND(ROWS($M$131:DG159)&lt;=$P$2,COLUMNS($M$131:DG159)&lt;=$P$2),INDEX(MINVERSE($M$6:INDEX($M$6:$EF$125,$P$2,$P$2)),ROWS($M$131:DG159),COLUMNS($M$131:DG159)),0)</f>
        <v>0</v>
      </c>
      <c r="DH159">
        <f t="array" ref="DH159">IF(AND(ROWS($M$131:DH159)&lt;=$P$2,COLUMNS($M$131:DH159)&lt;=$P$2),INDEX(MINVERSE($M$6:INDEX($M$6:$EF$125,$P$2,$P$2)),ROWS($M$131:DH159),COLUMNS($M$131:DH159)),0)</f>
        <v>0</v>
      </c>
      <c r="DI159">
        <f t="array" ref="DI159">IF(AND(ROWS($M$131:DI159)&lt;=$P$2,COLUMNS($M$131:DI159)&lt;=$P$2),INDEX(MINVERSE($M$6:INDEX($M$6:$EF$125,$P$2,$P$2)),ROWS($M$131:DI159),COLUMNS($M$131:DI159)),0)</f>
        <v>0</v>
      </c>
      <c r="DJ159">
        <f t="array" ref="DJ159">IF(AND(ROWS($M$131:DJ159)&lt;=$P$2,COLUMNS($M$131:DJ159)&lt;=$P$2),INDEX(MINVERSE($M$6:INDEX($M$6:$EF$125,$P$2,$P$2)),ROWS($M$131:DJ159),COLUMNS($M$131:DJ159)),0)</f>
        <v>0</v>
      </c>
      <c r="DK159">
        <f t="array" ref="DK159">IF(AND(ROWS($M$131:DK159)&lt;=$P$2,COLUMNS($M$131:DK159)&lt;=$P$2),INDEX(MINVERSE($M$6:INDEX($M$6:$EF$125,$P$2,$P$2)),ROWS($M$131:DK159),COLUMNS($M$131:DK159)),0)</f>
        <v>0</v>
      </c>
      <c r="DL159">
        <f t="array" ref="DL159">IF(AND(ROWS($M$131:DL159)&lt;=$P$2,COLUMNS($M$131:DL159)&lt;=$P$2),INDEX(MINVERSE($M$6:INDEX($M$6:$EF$125,$P$2,$P$2)),ROWS($M$131:DL159),COLUMNS($M$131:DL159)),0)</f>
        <v>0</v>
      </c>
      <c r="DM159">
        <f t="array" ref="DM159">IF(AND(ROWS($M$131:DM159)&lt;=$P$2,COLUMNS($M$131:DM159)&lt;=$P$2),INDEX(MINVERSE($M$6:INDEX($M$6:$EF$125,$P$2,$P$2)),ROWS($M$131:DM159),COLUMNS($M$131:DM159)),0)</f>
        <v>0</v>
      </c>
      <c r="DN159">
        <f t="array" ref="DN159">IF(AND(ROWS($M$131:DN159)&lt;=$P$2,COLUMNS($M$131:DN159)&lt;=$P$2),INDEX(MINVERSE($M$6:INDEX($M$6:$EF$125,$P$2,$P$2)),ROWS($M$131:DN159),COLUMNS($M$131:DN159)),0)</f>
        <v>0</v>
      </c>
      <c r="DO159">
        <f t="array" ref="DO159">IF(AND(ROWS($M$131:DO159)&lt;=$P$2,COLUMNS($M$131:DO159)&lt;=$P$2),INDEX(MINVERSE($M$6:INDEX($M$6:$EF$125,$P$2,$P$2)),ROWS($M$131:DO159),COLUMNS($M$131:DO159)),0)</f>
        <v>0</v>
      </c>
      <c r="DP159">
        <f t="array" ref="DP159">IF(AND(ROWS($M$131:DP159)&lt;=$P$2,COLUMNS($M$131:DP159)&lt;=$P$2),INDEX(MINVERSE($M$6:INDEX($M$6:$EF$125,$P$2,$P$2)),ROWS($M$131:DP159),COLUMNS($M$131:DP159)),0)</f>
        <v>0</v>
      </c>
      <c r="DQ159">
        <f t="array" ref="DQ159">IF(AND(ROWS($M$131:DQ159)&lt;=$P$2,COLUMNS($M$131:DQ159)&lt;=$P$2),INDEX(MINVERSE($M$6:INDEX($M$6:$EF$125,$P$2,$P$2)),ROWS($M$131:DQ159),COLUMNS($M$131:DQ159)),0)</f>
        <v>0</v>
      </c>
      <c r="DR159">
        <f t="array" ref="DR159">IF(AND(ROWS($M$131:DR159)&lt;=$P$2,COLUMNS($M$131:DR159)&lt;=$P$2),INDEX(MINVERSE($M$6:INDEX($M$6:$EF$125,$P$2,$P$2)),ROWS($M$131:DR159),COLUMNS($M$131:DR159)),0)</f>
        <v>0</v>
      </c>
      <c r="DS159">
        <f t="array" ref="DS159">IF(AND(ROWS($M$131:DS159)&lt;=$P$2,COLUMNS($M$131:DS159)&lt;=$P$2),INDEX(MINVERSE($M$6:INDEX($M$6:$EF$125,$P$2,$P$2)),ROWS($M$131:DS159),COLUMNS($M$131:DS159)),0)</f>
        <v>0</v>
      </c>
      <c r="DT159">
        <f t="array" ref="DT159">IF(AND(ROWS($M$131:DT159)&lt;=$P$2,COLUMNS($M$131:DT159)&lt;=$P$2),INDEX(MINVERSE($M$6:INDEX($M$6:$EF$125,$P$2,$P$2)),ROWS($M$131:DT159),COLUMNS($M$131:DT159)),0)</f>
        <v>0</v>
      </c>
      <c r="DU159">
        <f t="array" ref="DU159">IF(AND(ROWS($M$131:DU159)&lt;=$P$2,COLUMNS($M$131:DU159)&lt;=$P$2),INDEX(MINVERSE($M$6:INDEX($M$6:$EF$125,$P$2,$P$2)),ROWS($M$131:DU159),COLUMNS($M$131:DU159)),0)</f>
        <v>0</v>
      </c>
      <c r="DV159">
        <f t="array" ref="DV159">IF(AND(ROWS($M$131:DV159)&lt;=$P$2,COLUMNS($M$131:DV159)&lt;=$P$2),INDEX(MINVERSE($M$6:INDEX($M$6:$EF$125,$P$2,$P$2)),ROWS($M$131:DV159),COLUMNS($M$131:DV159)),0)</f>
        <v>0</v>
      </c>
      <c r="DW159">
        <f t="array" ref="DW159">IF(AND(ROWS($M$131:DW159)&lt;=$P$2,COLUMNS($M$131:DW159)&lt;=$P$2),INDEX(MINVERSE($M$6:INDEX($M$6:$EF$125,$P$2,$P$2)),ROWS($M$131:DW159),COLUMNS($M$131:DW159)),0)</f>
        <v>0</v>
      </c>
      <c r="DX159">
        <f t="array" ref="DX159">IF(AND(ROWS($M$131:DX159)&lt;=$P$2,COLUMNS($M$131:DX159)&lt;=$P$2),INDEX(MINVERSE($M$6:INDEX($M$6:$EF$125,$P$2,$P$2)),ROWS($M$131:DX159),COLUMNS($M$131:DX159)),0)</f>
        <v>0</v>
      </c>
      <c r="DY159">
        <f t="array" ref="DY159">IF(AND(ROWS($M$131:DY159)&lt;=$P$2,COLUMNS($M$131:DY159)&lt;=$P$2),INDEX(MINVERSE($M$6:INDEX($M$6:$EF$125,$P$2,$P$2)),ROWS($M$131:DY159),COLUMNS($M$131:DY159)),0)</f>
        <v>0</v>
      </c>
      <c r="DZ159">
        <f t="array" ref="DZ159">IF(AND(ROWS($M$131:DZ159)&lt;=$P$2,COLUMNS($M$131:DZ159)&lt;=$P$2),INDEX(MINVERSE($M$6:INDEX($M$6:$EF$125,$P$2,$P$2)),ROWS($M$131:DZ159),COLUMNS($M$131:DZ159)),0)</f>
        <v>0</v>
      </c>
      <c r="EA159">
        <f t="array" ref="EA159">IF(AND(ROWS($M$131:EA159)&lt;=$P$2,COLUMNS($M$131:EA159)&lt;=$P$2),INDEX(MINVERSE($M$6:INDEX($M$6:$EF$125,$P$2,$P$2)),ROWS($M$131:EA159),COLUMNS($M$131:EA159)),0)</f>
        <v>0</v>
      </c>
      <c r="EB159">
        <f t="array" ref="EB159">IF(AND(ROWS($M$131:EB159)&lt;=$P$2,COLUMNS($M$131:EB159)&lt;=$P$2),INDEX(MINVERSE($M$6:INDEX($M$6:$EF$125,$P$2,$P$2)),ROWS($M$131:EB159),COLUMNS($M$131:EB159)),0)</f>
        <v>0</v>
      </c>
    </row>
    <row r="160" spans="12:132" ht="15">
      <c r="L160" s="10">
        <v>30</v>
      </c>
      <c r="M160">
        <f t="array" ref="M160">IF(AND(ROWS($M$131:M160)&lt;=$P$2,COLUMNS($M$131:M160)&lt;=$P$2),INDEX(MINVERSE($M$6:INDEX($M$6:$EF$125,$P$2,$P$2)),ROWS($M$131:M160),COLUMNS($M$131:M160)),0)</f>
        <v>-1.0849442097116693E-10</v>
      </c>
      <c r="N160">
        <f t="array" ref="N160">IF(AND(ROWS($M$131:N160)&lt;=$P$2,COLUMNS($M$131:N160)&lt;=$P$2),INDEX(MINVERSE($M$6:INDEX($M$6:$EF$125,$P$2,$P$2)),ROWS($M$131:N160),COLUMNS($M$131:N160)),0)</f>
        <v>1.9999594789342447E-10</v>
      </c>
      <c r="O160">
        <f t="array" ref="O160">IF(AND(ROWS($M$131:O160)&lt;=$P$2,COLUMNS($M$131:O160)&lt;=$P$2),INDEX(MINVERSE($M$6:INDEX($M$6:$EF$125,$P$2,$P$2)),ROWS($M$131:O160),COLUMNS($M$131:O160)),0)</f>
        <v>3.4038364458701847E-10</v>
      </c>
      <c r="P160">
        <f t="array" ref="P160">IF(AND(ROWS($M$131:P160)&lt;=$P$2,COLUMNS($M$131:P160)&lt;=$P$2),INDEX(MINVERSE($M$6:INDEX($M$6:$EF$125,$P$2,$P$2)),ROWS($M$131:P160),COLUMNS($M$131:P160)),0)</f>
        <v>3.0959282677889294E-10</v>
      </c>
      <c r="Q160">
        <f t="array" ref="Q160">IF(AND(ROWS($M$131:Q160)&lt;=$P$2,COLUMNS($M$131:Q160)&lt;=$P$2),INDEX(MINVERSE($M$6:INDEX($M$6:$EF$125,$P$2,$P$2)),ROWS($M$131:Q160),COLUMNS($M$131:Q160)),0)</f>
        <v>1.0406335545025679E-10</v>
      </c>
      <c r="R160">
        <f t="array" ref="R160">IF(AND(ROWS($M$131:R160)&lt;=$P$2,COLUMNS($M$131:R160)&lt;=$P$2),INDEX(MINVERSE($M$6:INDEX($M$6:$EF$125,$P$2,$P$2)),ROWS($M$131:R160),COLUMNS($M$131:R160)),0)</f>
        <v>-2.679281793180163E-10</v>
      </c>
      <c r="S160">
        <f t="array" ref="S160">IF(AND(ROWS($M$131:S160)&lt;=$P$2,COLUMNS($M$131:S160)&lt;=$P$2),INDEX(MINVERSE($M$6:INDEX($M$6:$EF$125,$P$2,$P$2)),ROWS($M$131:S160),COLUMNS($M$131:S160)),0)</f>
        <v>-7.6518184416707016E-10</v>
      </c>
      <c r="T160">
        <f t="array" ref="T160">IF(AND(ROWS($M$131:T160)&lt;=$P$2,COLUMNS($M$131:T160)&lt;=$P$2),INDEX(MINVERSE($M$6:INDEX($M$6:$EF$125,$P$2,$P$2)),ROWS($M$131:T160),COLUMNS($M$131:T160)),0)</f>
        <v>-1.2895823358197471E-9</v>
      </c>
      <c r="U160">
        <f t="array" ref="U160">IF(AND(ROWS($M$131:U160)&lt;=$P$2,COLUMNS($M$131:U160)&lt;=$P$2),INDEX(MINVERSE($M$6:INDEX($M$6:$EF$125,$P$2,$P$2)),ROWS($M$131:U160),COLUMNS($M$131:U160)),0)</f>
        <v>-1.6694045632912221E-9</v>
      </c>
      <c r="V160">
        <f t="array" ref="V160">IF(AND(ROWS($M$131:V160)&lt;=$P$2,COLUMNS($M$131:V160)&lt;=$P$2),INDEX(MINVERSE($M$6:INDEX($M$6:$EF$125,$P$2,$P$2)),ROWS($M$131:V160),COLUMNS($M$131:V160)),0)</f>
        <v>-1.6633170799035168E-9</v>
      </c>
      <c r="W160">
        <f t="array" ref="W160">IF(AND(ROWS($M$131:W160)&lt;=$P$2,COLUMNS($M$131:W160)&lt;=$P$2),INDEX(MINVERSE($M$6:INDEX($M$6:$EF$125,$P$2,$P$2)),ROWS($M$131:W160),COLUMNS($M$131:W160)),0)</f>
        <v>-9.9911665638281173E-10</v>
      </c>
      <c r="X160">
        <f t="array" ref="X160">IF(AND(ROWS($M$131:X160)&lt;=$P$2,COLUMNS($M$131:X160)&lt;=$P$2),INDEX(MINVERSE($M$6:INDEX($M$6:$EF$125,$P$2,$P$2)),ROWS($M$131:X160),COLUMNS($M$131:X160)),0)</f>
        <v>5.4241648451483554E-10</v>
      </c>
      <c r="Y160">
        <f t="array" ref="Y160">IF(AND(ROWS($M$131:Y160)&lt;=$P$2,COLUMNS($M$131:Y160)&lt;=$P$2),INDEX(MINVERSE($M$6:INDEX($M$6:$EF$125,$P$2,$P$2)),ROWS($M$131:Y160),COLUMNS($M$131:Y160)),0)</f>
        <v>2.9979816057433455E-9</v>
      </c>
      <c r="Z160">
        <f t="array" ref="Z160">IF(AND(ROWS($M$131:Z160)&lt;=$P$2,COLUMNS($M$131:Z160)&lt;=$P$2),INDEX(MINVERSE($M$6:INDEX($M$6:$EF$125,$P$2,$P$2)),ROWS($M$131:Z160),COLUMNS($M$131:Z160)),0)</f>
        <v>6.0641063390339464E-9</v>
      </c>
      <c r="AA160">
        <f t="array" ref="AA160">IF(AND(ROWS($M$131:AA160)&lt;=$P$2,COLUMNS($M$131:AA160)&lt;=$P$2),INDEX(MINVERSE($M$6:INDEX($M$6:$EF$125,$P$2,$P$2)),ROWS($M$131:AA160),COLUMNS($M$131:AA160)),0)</f>
        <v>8.9551948497750944E-9</v>
      </c>
      <c r="AB160">
        <f t="array" ref="AB160">IF(AND(ROWS($M$131:AB160)&lt;=$P$2,COLUMNS($M$131:AB160)&lt;=$P$2),INDEX(MINVERSE($M$6:INDEX($M$6:$EF$125,$P$2,$P$2)),ROWS($M$131:AB160),COLUMNS($M$131:AB160)),0)</f>
        <v>1.0351656687976173E-8</v>
      </c>
      <c r="AC160">
        <f t="array" ref="AC160">IF(AND(ROWS($M$131:AC160)&lt;=$P$2,COLUMNS($M$131:AC160)&lt;=$P$2),INDEX(MINVERSE($M$6:INDEX($M$6:$EF$125,$P$2,$P$2)),ROWS($M$131:AC160),COLUMNS($M$131:AC160)),0)</f>
        <v>8.5366296010673707E-9</v>
      </c>
      <c r="AD160">
        <f t="array" ref="AD160">IF(AND(ROWS($M$131:AD160)&lt;=$P$2,COLUMNS($M$131:AD160)&lt;=$P$2),INDEX(MINVERSE($M$6:INDEX($M$6:$EF$125,$P$2,$P$2)),ROWS($M$131:AD160),COLUMNS($M$131:AD160)),0)</f>
        <v>1.8169218193511769E-9</v>
      </c>
      <c r="AE160">
        <f t="array" ref="AE160">IF(AND(ROWS($M$131:AE160)&lt;=$P$2,COLUMNS($M$131:AE160)&lt;=$P$2),INDEX(MINVERSE($M$6:INDEX($M$6:$EF$125,$P$2,$P$2)),ROWS($M$131:AE160),COLUMNS($M$131:AE160)),0)</f>
        <v>-1.074239138219821E-8</v>
      </c>
      <c r="AF160">
        <f t="array" ref="AF160">IF(AND(ROWS($M$131:AF160)&lt;=$P$2,COLUMNS($M$131:AF160)&lt;=$P$2),INDEX(MINVERSE($M$6:INDEX($M$6:$EF$125,$P$2,$P$2)),ROWS($M$131:AF160),COLUMNS($M$131:AF160)),0)</f>
        <v>-2.8327400872574694E-8</v>
      </c>
      <c r="AG160">
        <f t="array" ref="AG160">IF(AND(ROWS($M$131:AG160)&lt;=$P$2,COLUMNS($M$131:AG160)&lt;=$P$2),INDEX(MINVERSE($M$6:INDEX($M$6:$EF$125,$P$2,$P$2)),ROWS($M$131:AG160),COLUMNS($M$131:AG160)),0)</f>
        <v>-4.7332046787220256E-8</v>
      </c>
      <c r="AH160">
        <f t="array" ref="AH160">IF(AND(ROWS($M$131:AH160)&lt;=$P$2,COLUMNS($M$131:AH160)&lt;=$P$2),INDEX(MINVERSE($M$6:INDEX($M$6:$EF$125,$P$2,$P$2)),ROWS($M$131:AH160),COLUMNS($M$131:AH160)),0)</f>
        <v>-6.0626078006528951E-8</v>
      </c>
      <c r="AI160">
        <f t="array" ref="AI160">IF(AND(ROWS($M$131:AI160)&lt;=$P$2,COLUMNS($M$131:AI160)&lt;=$P$2),INDEX(MINVERSE($M$6:INDEX($M$6:$EF$125,$P$2,$P$2)),ROWS($M$131:AI160),COLUMNS($M$131:AI160)),0)</f>
        <v>-5.764394192117531E-8</v>
      </c>
      <c r="AJ160">
        <f t="array" ref="AJ160">IF(AND(ROWS($M$131:AJ160)&lt;=$P$2,COLUMNS($M$131:AJ160)&lt;=$P$2),INDEX(MINVERSE($M$6:INDEX($M$6:$EF$125,$P$2,$P$2)),ROWS($M$131:AJ160),COLUMNS($M$131:AJ160)),0)</f>
        <v>-2.587039338881346E-8</v>
      </c>
      <c r="AK160">
        <f t="array" ref="AK160">IF(AND(ROWS($M$131:AK160)&lt;=$P$2,COLUMNS($M$131:AK160)&lt;=$P$2),INDEX(MINVERSE($M$6:INDEX($M$6:$EF$125,$P$2,$P$2)),ROWS($M$131:AK160),COLUMNS($M$131:AK160)),0)</f>
        <v>4.5834800231575938E-8</v>
      </c>
      <c r="AL160">
        <f t="array" ref="AL160">IF(AND(ROWS($M$131:AL160)&lt;=$P$2,COLUMNS($M$131:AL160)&lt;=$P$2),INDEX(MINVERSE($M$6:INDEX($M$6:$EF$125,$P$2,$P$2)),ROWS($M$131:AL160),COLUMNS($M$131:AL160)),0)</f>
        <v>1.6213096050562427E-7</v>
      </c>
      <c r="AM160">
        <f t="array" ref="AM160">IF(AND(ROWS($M$131:AM160)&lt;=$P$2,COLUMNS($M$131:AM160)&lt;=$P$2),INDEX(MINVERSE($M$6:INDEX($M$6:$EF$125,$P$2,$P$2)),ROWS($M$131:AM160),COLUMNS($M$131:AM160)),0)</f>
        <v>3.1528689436735631E-7</v>
      </c>
      <c r="AN160">
        <f t="array" ref="AN160">IF(AND(ROWS($M$131:AN160)&lt;=$P$2,COLUMNS($M$131:AN160)&lt;=$P$2),INDEX(MINVERSE($M$6:INDEX($M$6:$EF$125,$P$2,$P$2)),ROWS($M$131:AN160),COLUMNS($M$131:AN160)),0)</f>
        <v>4.8067887856145382E-7</v>
      </c>
      <c r="AO160">
        <f t="array" ref="AO160">IF(AND(ROWS($M$131:AO160)&lt;=$P$2,COLUMNS($M$131:AO160)&lt;=$P$2),INDEX(MINVERSE($M$6:INDEX($M$6:$EF$125,$P$2,$P$2)),ROWS($M$131:AO160),COLUMNS($M$131:AO160)),0)</f>
        <v>6.1717836842290172E-7</v>
      </c>
      <c r="AP160">
        <f t="array" ref="AP160">IF(AND(ROWS($M$131:AP160)&lt;=$P$2,COLUMNS($M$131:AP160)&lt;=$P$2),INDEX(MINVERSE($M$6:INDEX($M$6:$EF$125,$P$2,$P$2)),ROWS($M$131:AP160),COLUMNS($M$131:AP160)),0)</f>
        <v>6.768544313675491E-7</v>
      </c>
      <c r="AQ160">
        <f t="array" ref="AQ160">IF(AND(ROWS($M$131:AQ160)&lt;=$P$2,COLUMNS($M$131:AQ160)&lt;=$P$2),INDEX(MINVERSE($M$6:INDEX($M$6:$EF$125,$P$2,$P$2)),ROWS($M$131:AQ160),COLUMNS($M$131:AQ160)),0)</f>
        <v>6.2856956839068351E-7</v>
      </c>
      <c r="AR160">
        <f t="array" ref="AR160">IF(AND(ROWS($M$131:AR160)&lt;=$P$2,COLUMNS($M$131:AR160)&lt;=$P$2),INDEX(MINVERSE($M$6:INDEX($M$6:$EF$125,$P$2,$P$2)),ROWS($M$131:AR160),COLUMNS($M$131:AR160)),0)</f>
        <v>4.991335127442468E-7</v>
      </c>
      <c r="AS160">
        <f t="array" ref="AS160">IF(AND(ROWS($M$131:AS160)&lt;=$P$2,COLUMNS($M$131:AS160)&lt;=$P$2),INDEX(MINVERSE($M$6:INDEX($M$6:$EF$125,$P$2,$P$2)),ROWS($M$131:AS160),COLUMNS($M$131:AS160)),0)</f>
        <v>3.3345124526461656E-7</v>
      </c>
      <c r="AT160">
        <f t="array" ref="AT160">IF(AND(ROWS($M$131:AT160)&lt;=$P$2,COLUMNS($M$131:AT160)&lt;=$P$2),INDEX(MINVERSE($M$6:INDEX($M$6:$EF$125,$P$2,$P$2)),ROWS($M$131:AT160),COLUMNS($M$131:AT160)),0)</f>
        <v>1.7191512689694457E-7</v>
      </c>
      <c r="AU160">
        <f t="array" ref="AU160">IF(AND(ROWS($M$131:AU160)&lt;=$P$2,COLUMNS($M$131:AU160)&lt;=$P$2),INDEX(MINVERSE($M$6:INDEX($M$6:$EF$125,$P$2,$P$2)),ROWS($M$131:AU160),COLUMNS($M$131:AU160)),0)</f>
        <v>4.1223415745202522E-8</v>
      </c>
      <c r="AV160">
        <f t="array" ref="AV160">IF(AND(ROWS($M$131:AV160)&lt;=$P$2,COLUMNS($M$131:AV160)&lt;=$P$2),INDEX(MINVERSE($M$6:INDEX($M$6:$EF$125,$P$2,$P$2)),ROWS($M$131:AV160),COLUMNS($M$131:AV160)),0)</f>
        <v>-4.5949481142900408E-8</v>
      </c>
      <c r="AW160">
        <f t="array" ref="AW160">IF(AND(ROWS($M$131:AW160)&lt;=$P$2,COLUMNS($M$131:AW160)&lt;=$P$2),INDEX(MINVERSE($M$6:INDEX($M$6:$EF$125,$P$2,$P$2)),ROWS($M$131:AW160),COLUMNS($M$131:AW160)),0)</f>
        <v>-8.6792452013654925E-8</v>
      </c>
      <c r="AX160">
        <f t="array" ref="AX160">IF(AND(ROWS($M$131:AX160)&lt;=$P$2,COLUMNS($M$131:AX160)&lt;=$P$2),INDEX(MINVERSE($M$6:INDEX($M$6:$EF$125,$P$2,$P$2)),ROWS($M$131:AX160),COLUMNS($M$131:AX160)),0)</f>
        <v>-8.3136442695166054E-8</v>
      </c>
      <c r="AY160">
        <f t="array" ref="AY160">IF(AND(ROWS($M$131:AY160)&lt;=$P$2,COLUMNS($M$131:AY160)&lt;=$P$2),INDEX(MINVERSE($M$6:INDEX($M$6:$EF$125,$P$2,$P$2)),ROWS($M$131:AY160),COLUMNS($M$131:AY160)),0)</f>
        <v>-3.7397854618055796E-8</v>
      </c>
      <c r="AZ160">
        <f t="array" ref="AZ160">IF(AND(ROWS($M$131:AZ160)&lt;=$P$2,COLUMNS($M$131:AZ160)&lt;=$P$2),INDEX(MINVERSE($M$6:INDEX($M$6:$EF$125,$P$2,$P$2)),ROWS($M$131:AZ160),COLUMNS($M$131:AZ160)),0)</f>
        <v>4.9311806350293476E-8</v>
      </c>
      <c r="BA160">
        <f t="array" ref="BA160">IF(AND(ROWS($M$131:BA160)&lt;=$P$2,COLUMNS($M$131:BA160)&lt;=$P$2),INDEX(MINVERSE($M$6:INDEX($M$6:$EF$125,$P$2,$P$2)),ROWS($M$131:BA160),COLUMNS($M$131:BA160)),0)</f>
        <v>0</v>
      </c>
      <c r="BB160">
        <f t="array" ref="BB160">IF(AND(ROWS($M$131:BB160)&lt;=$P$2,COLUMNS($M$131:BB160)&lt;=$P$2),INDEX(MINVERSE($M$6:INDEX($M$6:$EF$125,$P$2,$P$2)),ROWS($M$131:BB160),COLUMNS($M$131:BB160)),0)</f>
        <v>0</v>
      </c>
      <c r="BC160">
        <f t="array" ref="BC160">IF(AND(ROWS($M$131:BC160)&lt;=$P$2,COLUMNS($M$131:BC160)&lt;=$P$2),INDEX(MINVERSE($M$6:INDEX($M$6:$EF$125,$P$2,$P$2)),ROWS($M$131:BC160),COLUMNS($M$131:BC160)),0)</f>
        <v>0</v>
      </c>
      <c r="BD160">
        <f t="array" ref="BD160">IF(AND(ROWS($M$131:BD160)&lt;=$P$2,COLUMNS($M$131:BD160)&lt;=$P$2),INDEX(MINVERSE($M$6:INDEX($M$6:$EF$125,$P$2,$P$2)),ROWS($M$131:BD160),COLUMNS($M$131:BD160)),0)</f>
        <v>0</v>
      </c>
      <c r="BE160">
        <f t="array" ref="BE160">IF(AND(ROWS($M$131:BE160)&lt;=$P$2,COLUMNS($M$131:BE160)&lt;=$P$2),INDEX(MINVERSE($M$6:INDEX($M$6:$EF$125,$P$2,$P$2)),ROWS($M$131:BE160),COLUMNS($M$131:BE160)),0)</f>
        <v>0</v>
      </c>
      <c r="BF160">
        <f t="array" ref="BF160">IF(AND(ROWS($M$131:BF160)&lt;=$P$2,COLUMNS($M$131:BF160)&lt;=$P$2),INDEX(MINVERSE($M$6:INDEX($M$6:$EF$125,$P$2,$P$2)),ROWS($M$131:BF160),COLUMNS($M$131:BF160)),0)</f>
        <v>0</v>
      </c>
      <c r="BG160">
        <f t="array" ref="BG160">IF(AND(ROWS($M$131:BG160)&lt;=$P$2,COLUMNS($M$131:BG160)&lt;=$P$2),INDEX(MINVERSE($M$6:INDEX($M$6:$EF$125,$P$2,$P$2)),ROWS($M$131:BG160),COLUMNS($M$131:BG160)),0)</f>
        <v>0</v>
      </c>
      <c r="BH160">
        <f t="array" ref="BH160">IF(AND(ROWS($M$131:BH160)&lt;=$P$2,COLUMNS($M$131:BH160)&lt;=$P$2),INDEX(MINVERSE($M$6:INDEX($M$6:$EF$125,$P$2,$P$2)),ROWS($M$131:BH160),COLUMNS($M$131:BH160)),0)</f>
        <v>0</v>
      </c>
      <c r="BI160">
        <f t="array" ref="BI160">IF(AND(ROWS($M$131:BI160)&lt;=$P$2,COLUMNS($M$131:BI160)&lt;=$P$2),INDEX(MINVERSE($M$6:INDEX($M$6:$EF$125,$P$2,$P$2)),ROWS($M$131:BI160),COLUMNS($M$131:BI160)),0)</f>
        <v>0</v>
      </c>
      <c r="BJ160">
        <f t="array" ref="BJ160">IF(AND(ROWS($M$131:BJ160)&lt;=$P$2,COLUMNS($M$131:BJ160)&lt;=$P$2),INDEX(MINVERSE($M$6:INDEX($M$6:$EF$125,$P$2,$P$2)),ROWS($M$131:BJ160),COLUMNS($M$131:BJ160)),0)</f>
        <v>0</v>
      </c>
      <c r="BK160">
        <f t="array" ref="BK160">IF(AND(ROWS($M$131:BK160)&lt;=$P$2,COLUMNS($M$131:BK160)&lt;=$P$2),INDEX(MINVERSE($M$6:INDEX($M$6:$EF$125,$P$2,$P$2)),ROWS($M$131:BK160),COLUMNS($M$131:BK160)),0)</f>
        <v>0</v>
      </c>
      <c r="BL160">
        <f t="array" ref="BL160">IF(AND(ROWS($M$131:BL160)&lt;=$P$2,COLUMNS($M$131:BL160)&lt;=$P$2),INDEX(MINVERSE($M$6:INDEX($M$6:$EF$125,$P$2,$P$2)),ROWS($M$131:BL160),COLUMNS($M$131:BL160)),0)</f>
        <v>0</v>
      </c>
      <c r="BM160">
        <f t="array" ref="BM160">IF(AND(ROWS($M$131:BM160)&lt;=$P$2,COLUMNS($M$131:BM160)&lt;=$P$2),INDEX(MINVERSE($M$6:INDEX($M$6:$EF$125,$P$2,$P$2)),ROWS($M$131:BM160),COLUMNS($M$131:BM160)),0)</f>
        <v>0</v>
      </c>
      <c r="BN160">
        <f t="array" ref="BN160">IF(AND(ROWS($M$131:BN160)&lt;=$P$2,COLUMNS($M$131:BN160)&lt;=$P$2),INDEX(MINVERSE($M$6:INDEX($M$6:$EF$125,$P$2,$P$2)),ROWS($M$131:BN160),COLUMNS($M$131:BN160)),0)</f>
        <v>0</v>
      </c>
      <c r="BO160">
        <f t="array" ref="BO160">IF(AND(ROWS($M$131:BO160)&lt;=$P$2,COLUMNS($M$131:BO160)&lt;=$P$2),INDEX(MINVERSE($M$6:INDEX($M$6:$EF$125,$P$2,$P$2)),ROWS($M$131:BO160),COLUMNS($M$131:BO160)),0)</f>
        <v>0</v>
      </c>
      <c r="BP160">
        <f t="array" ref="BP160">IF(AND(ROWS($M$131:BP160)&lt;=$P$2,COLUMNS($M$131:BP160)&lt;=$P$2),INDEX(MINVERSE($M$6:INDEX($M$6:$EF$125,$P$2,$P$2)),ROWS($M$131:BP160),COLUMNS($M$131:BP160)),0)</f>
        <v>0</v>
      </c>
      <c r="BQ160">
        <f t="array" ref="BQ160">IF(AND(ROWS($M$131:BQ160)&lt;=$P$2,COLUMNS($M$131:BQ160)&lt;=$P$2),INDEX(MINVERSE($M$6:INDEX($M$6:$EF$125,$P$2,$P$2)),ROWS($M$131:BQ160),COLUMNS($M$131:BQ160)),0)</f>
        <v>0</v>
      </c>
      <c r="BR160">
        <f t="array" ref="BR160">IF(AND(ROWS($M$131:BR160)&lt;=$P$2,COLUMNS($M$131:BR160)&lt;=$P$2),INDEX(MINVERSE($M$6:INDEX($M$6:$EF$125,$P$2,$P$2)),ROWS($M$131:BR160),COLUMNS($M$131:BR160)),0)</f>
        <v>0</v>
      </c>
      <c r="BS160">
        <f t="array" ref="BS160">IF(AND(ROWS($M$131:BS160)&lt;=$P$2,COLUMNS($M$131:BS160)&lt;=$P$2),INDEX(MINVERSE($M$6:INDEX($M$6:$EF$125,$P$2,$P$2)),ROWS($M$131:BS160),COLUMNS($M$131:BS160)),0)</f>
        <v>0</v>
      </c>
      <c r="BT160">
        <f t="array" ref="BT160">IF(AND(ROWS($M$131:BT160)&lt;=$P$2,COLUMNS($M$131:BT160)&lt;=$P$2),INDEX(MINVERSE($M$6:INDEX($M$6:$EF$125,$P$2,$P$2)),ROWS($M$131:BT160),COLUMNS($M$131:BT160)),0)</f>
        <v>0</v>
      </c>
      <c r="BU160">
        <f t="array" ref="BU160">IF(AND(ROWS($M$131:BU160)&lt;=$P$2,COLUMNS($M$131:BU160)&lt;=$P$2),INDEX(MINVERSE($M$6:INDEX($M$6:$EF$125,$P$2,$P$2)),ROWS($M$131:BU160),COLUMNS($M$131:BU160)),0)</f>
        <v>0</v>
      </c>
      <c r="BV160">
        <f t="array" ref="BV160">IF(AND(ROWS($M$131:BV160)&lt;=$P$2,COLUMNS($M$131:BV160)&lt;=$P$2),INDEX(MINVERSE($M$6:INDEX($M$6:$EF$125,$P$2,$P$2)),ROWS($M$131:BV160),COLUMNS($M$131:BV160)),0)</f>
        <v>0</v>
      </c>
      <c r="BW160">
        <f t="array" ref="BW160">IF(AND(ROWS($M$131:BW160)&lt;=$P$2,COLUMNS($M$131:BW160)&lt;=$P$2),INDEX(MINVERSE($M$6:INDEX($M$6:$EF$125,$P$2,$P$2)),ROWS($M$131:BW160),COLUMNS($M$131:BW160)),0)</f>
        <v>0</v>
      </c>
      <c r="BX160">
        <f t="array" ref="BX160">IF(AND(ROWS($M$131:BX160)&lt;=$P$2,COLUMNS($M$131:BX160)&lt;=$P$2),INDEX(MINVERSE($M$6:INDEX($M$6:$EF$125,$P$2,$P$2)),ROWS($M$131:BX160),COLUMNS($M$131:BX160)),0)</f>
        <v>0</v>
      </c>
      <c r="BY160">
        <f t="array" ref="BY160">IF(AND(ROWS($M$131:BY160)&lt;=$P$2,COLUMNS($M$131:BY160)&lt;=$P$2),INDEX(MINVERSE($M$6:INDEX($M$6:$EF$125,$P$2,$P$2)),ROWS($M$131:BY160),COLUMNS($M$131:BY160)),0)</f>
        <v>0</v>
      </c>
      <c r="BZ160">
        <f t="array" ref="BZ160">IF(AND(ROWS($M$131:BZ160)&lt;=$P$2,COLUMNS($M$131:BZ160)&lt;=$P$2),INDEX(MINVERSE($M$6:INDEX($M$6:$EF$125,$P$2,$P$2)),ROWS($M$131:BZ160),COLUMNS($M$131:BZ160)),0)</f>
        <v>0</v>
      </c>
      <c r="CA160">
        <f t="array" ref="CA160">IF(AND(ROWS($M$131:CA160)&lt;=$P$2,COLUMNS($M$131:CA160)&lt;=$P$2),INDEX(MINVERSE($M$6:INDEX($M$6:$EF$125,$P$2,$P$2)),ROWS($M$131:CA160),COLUMNS($M$131:CA160)),0)</f>
        <v>0</v>
      </c>
      <c r="CB160">
        <f t="array" ref="CB160">IF(AND(ROWS($M$131:CB160)&lt;=$P$2,COLUMNS($M$131:CB160)&lt;=$P$2),INDEX(MINVERSE($M$6:INDEX($M$6:$EF$125,$P$2,$P$2)),ROWS($M$131:CB160),COLUMNS($M$131:CB160)),0)</f>
        <v>0</v>
      </c>
      <c r="CC160">
        <f t="array" ref="CC160">IF(AND(ROWS($M$131:CC160)&lt;=$P$2,COLUMNS($M$131:CC160)&lt;=$P$2),INDEX(MINVERSE($M$6:INDEX($M$6:$EF$125,$P$2,$P$2)),ROWS($M$131:CC160),COLUMNS($M$131:CC160)),0)</f>
        <v>0</v>
      </c>
      <c r="CD160">
        <f t="array" ref="CD160">IF(AND(ROWS($M$131:CD160)&lt;=$P$2,COLUMNS($M$131:CD160)&lt;=$P$2),INDEX(MINVERSE($M$6:INDEX($M$6:$EF$125,$P$2,$P$2)),ROWS($M$131:CD160),COLUMNS($M$131:CD160)),0)</f>
        <v>0</v>
      </c>
      <c r="CE160">
        <f t="array" ref="CE160">IF(AND(ROWS($M$131:CE160)&lt;=$P$2,COLUMNS($M$131:CE160)&lt;=$P$2),INDEX(MINVERSE($M$6:INDEX($M$6:$EF$125,$P$2,$P$2)),ROWS($M$131:CE160),COLUMNS($M$131:CE160)),0)</f>
        <v>0</v>
      </c>
      <c r="CF160">
        <f t="array" ref="CF160">IF(AND(ROWS($M$131:CF160)&lt;=$P$2,COLUMNS($M$131:CF160)&lt;=$P$2),INDEX(MINVERSE($M$6:INDEX($M$6:$EF$125,$P$2,$P$2)),ROWS($M$131:CF160),COLUMNS($M$131:CF160)),0)</f>
        <v>0</v>
      </c>
      <c r="CG160">
        <f t="array" ref="CG160">IF(AND(ROWS($M$131:CG160)&lt;=$P$2,COLUMNS($M$131:CG160)&lt;=$P$2),INDEX(MINVERSE($M$6:INDEX($M$6:$EF$125,$P$2,$P$2)),ROWS($M$131:CG160),COLUMNS($M$131:CG160)),0)</f>
        <v>0</v>
      </c>
      <c r="CH160">
        <f t="array" ref="CH160">IF(AND(ROWS($M$131:CH160)&lt;=$P$2,COLUMNS($M$131:CH160)&lt;=$P$2),INDEX(MINVERSE($M$6:INDEX($M$6:$EF$125,$P$2,$P$2)),ROWS($M$131:CH160),COLUMNS($M$131:CH160)),0)</f>
        <v>0</v>
      </c>
      <c r="CI160">
        <f t="array" ref="CI160">IF(AND(ROWS($M$131:CI160)&lt;=$P$2,COLUMNS($M$131:CI160)&lt;=$P$2),INDEX(MINVERSE($M$6:INDEX($M$6:$EF$125,$P$2,$P$2)),ROWS($M$131:CI160),COLUMNS($M$131:CI160)),0)</f>
        <v>0</v>
      </c>
      <c r="CJ160">
        <f t="array" ref="CJ160">IF(AND(ROWS($M$131:CJ160)&lt;=$P$2,COLUMNS($M$131:CJ160)&lt;=$P$2),INDEX(MINVERSE($M$6:INDEX($M$6:$EF$125,$P$2,$P$2)),ROWS($M$131:CJ160),COLUMNS($M$131:CJ160)),0)</f>
        <v>0</v>
      </c>
      <c r="CK160">
        <f t="array" ref="CK160">IF(AND(ROWS($M$131:CK160)&lt;=$P$2,COLUMNS($M$131:CK160)&lt;=$P$2),INDEX(MINVERSE($M$6:INDEX($M$6:$EF$125,$P$2,$P$2)),ROWS($M$131:CK160),COLUMNS($M$131:CK160)),0)</f>
        <v>0</v>
      </c>
      <c r="CL160">
        <f t="array" ref="CL160">IF(AND(ROWS($M$131:CL160)&lt;=$P$2,COLUMNS($M$131:CL160)&lt;=$P$2),INDEX(MINVERSE($M$6:INDEX($M$6:$EF$125,$P$2,$P$2)),ROWS($M$131:CL160),COLUMNS($M$131:CL160)),0)</f>
        <v>0</v>
      </c>
      <c r="CM160">
        <f t="array" ref="CM160">IF(AND(ROWS($M$131:CM160)&lt;=$P$2,COLUMNS($M$131:CM160)&lt;=$P$2),INDEX(MINVERSE($M$6:INDEX($M$6:$EF$125,$P$2,$P$2)),ROWS($M$131:CM160),COLUMNS($M$131:CM160)),0)</f>
        <v>0</v>
      </c>
      <c r="CN160">
        <f t="array" ref="CN160">IF(AND(ROWS($M$131:CN160)&lt;=$P$2,COLUMNS($M$131:CN160)&lt;=$P$2),INDEX(MINVERSE($M$6:INDEX($M$6:$EF$125,$P$2,$P$2)),ROWS($M$131:CN160),COLUMNS($M$131:CN160)),0)</f>
        <v>0</v>
      </c>
      <c r="CO160">
        <f t="array" ref="CO160">IF(AND(ROWS($M$131:CO160)&lt;=$P$2,COLUMNS($M$131:CO160)&lt;=$P$2),INDEX(MINVERSE($M$6:INDEX($M$6:$EF$125,$P$2,$P$2)),ROWS($M$131:CO160),COLUMNS($M$131:CO160)),0)</f>
        <v>0</v>
      </c>
      <c r="CP160">
        <f t="array" ref="CP160">IF(AND(ROWS($M$131:CP160)&lt;=$P$2,COLUMNS($M$131:CP160)&lt;=$P$2),INDEX(MINVERSE($M$6:INDEX($M$6:$EF$125,$P$2,$P$2)),ROWS($M$131:CP160),COLUMNS($M$131:CP160)),0)</f>
        <v>0</v>
      </c>
      <c r="CQ160">
        <f t="array" ref="CQ160">IF(AND(ROWS($M$131:CQ160)&lt;=$P$2,COLUMNS($M$131:CQ160)&lt;=$P$2),INDEX(MINVERSE($M$6:INDEX($M$6:$EF$125,$P$2,$P$2)),ROWS($M$131:CQ160),COLUMNS($M$131:CQ160)),0)</f>
        <v>0</v>
      </c>
      <c r="CR160">
        <f t="array" ref="CR160">IF(AND(ROWS($M$131:CR160)&lt;=$P$2,COLUMNS($M$131:CR160)&lt;=$P$2),INDEX(MINVERSE($M$6:INDEX($M$6:$EF$125,$P$2,$P$2)),ROWS($M$131:CR160),COLUMNS($M$131:CR160)),0)</f>
        <v>0</v>
      </c>
      <c r="CS160">
        <f t="array" ref="CS160">IF(AND(ROWS($M$131:CS160)&lt;=$P$2,COLUMNS($M$131:CS160)&lt;=$P$2),INDEX(MINVERSE($M$6:INDEX($M$6:$EF$125,$P$2,$P$2)),ROWS($M$131:CS160),COLUMNS($M$131:CS160)),0)</f>
        <v>0</v>
      </c>
      <c r="CT160">
        <f t="array" ref="CT160">IF(AND(ROWS($M$131:CT160)&lt;=$P$2,COLUMNS($M$131:CT160)&lt;=$P$2),INDEX(MINVERSE($M$6:INDEX($M$6:$EF$125,$P$2,$P$2)),ROWS($M$131:CT160),COLUMNS($M$131:CT160)),0)</f>
        <v>0</v>
      </c>
      <c r="CU160">
        <f t="array" ref="CU160">IF(AND(ROWS($M$131:CU160)&lt;=$P$2,COLUMNS($M$131:CU160)&lt;=$P$2),INDEX(MINVERSE($M$6:INDEX($M$6:$EF$125,$P$2,$P$2)),ROWS($M$131:CU160),COLUMNS($M$131:CU160)),0)</f>
        <v>0</v>
      </c>
      <c r="CV160">
        <f t="array" ref="CV160">IF(AND(ROWS($M$131:CV160)&lt;=$P$2,COLUMNS($M$131:CV160)&lt;=$P$2),INDEX(MINVERSE($M$6:INDEX($M$6:$EF$125,$P$2,$P$2)),ROWS($M$131:CV160),COLUMNS($M$131:CV160)),0)</f>
        <v>0</v>
      </c>
      <c r="CW160">
        <f t="array" ref="CW160">IF(AND(ROWS($M$131:CW160)&lt;=$P$2,COLUMNS($M$131:CW160)&lt;=$P$2),INDEX(MINVERSE($M$6:INDEX($M$6:$EF$125,$P$2,$P$2)),ROWS($M$131:CW160),COLUMNS($M$131:CW160)),0)</f>
        <v>0</v>
      </c>
      <c r="CX160">
        <f t="array" ref="CX160">IF(AND(ROWS($M$131:CX160)&lt;=$P$2,COLUMNS($M$131:CX160)&lt;=$P$2),INDEX(MINVERSE($M$6:INDEX($M$6:$EF$125,$P$2,$P$2)),ROWS($M$131:CX160),COLUMNS($M$131:CX160)),0)</f>
        <v>0</v>
      </c>
      <c r="CY160">
        <f t="array" ref="CY160">IF(AND(ROWS($M$131:CY160)&lt;=$P$2,COLUMNS($M$131:CY160)&lt;=$P$2),INDEX(MINVERSE($M$6:INDEX($M$6:$EF$125,$P$2,$P$2)),ROWS($M$131:CY160),COLUMNS($M$131:CY160)),0)</f>
        <v>0</v>
      </c>
      <c r="CZ160">
        <f t="array" ref="CZ160">IF(AND(ROWS($M$131:CZ160)&lt;=$P$2,COLUMNS($M$131:CZ160)&lt;=$P$2),INDEX(MINVERSE($M$6:INDEX($M$6:$EF$125,$P$2,$P$2)),ROWS($M$131:CZ160),COLUMNS($M$131:CZ160)),0)</f>
        <v>0</v>
      </c>
      <c r="DA160">
        <f t="array" ref="DA160">IF(AND(ROWS($M$131:DA160)&lt;=$P$2,COLUMNS($M$131:DA160)&lt;=$P$2),INDEX(MINVERSE($M$6:INDEX($M$6:$EF$125,$P$2,$P$2)),ROWS($M$131:DA160),COLUMNS($M$131:DA160)),0)</f>
        <v>0</v>
      </c>
      <c r="DB160">
        <f t="array" ref="DB160">IF(AND(ROWS($M$131:DB160)&lt;=$P$2,COLUMNS($M$131:DB160)&lt;=$P$2),INDEX(MINVERSE($M$6:INDEX($M$6:$EF$125,$P$2,$P$2)),ROWS($M$131:DB160),COLUMNS($M$131:DB160)),0)</f>
        <v>0</v>
      </c>
      <c r="DC160">
        <f t="array" ref="DC160">IF(AND(ROWS($M$131:DC160)&lt;=$P$2,COLUMNS($M$131:DC160)&lt;=$P$2),INDEX(MINVERSE($M$6:INDEX($M$6:$EF$125,$P$2,$P$2)),ROWS($M$131:DC160),COLUMNS($M$131:DC160)),0)</f>
        <v>0</v>
      </c>
      <c r="DD160">
        <f t="array" ref="DD160">IF(AND(ROWS($M$131:DD160)&lt;=$P$2,COLUMNS($M$131:DD160)&lt;=$P$2),INDEX(MINVERSE($M$6:INDEX($M$6:$EF$125,$P$2,$P$2)),ROWS($M$131:DD160),COLUMNS($M$131:DD160)),0)</f>
        <v>0</v>
      </c>
      <c r="DE160">
        <f t="array" ref="DE160">IF(AND(ROWS($M$131:DE160)&lt;=$P$2,COLUMNS($M$131:DE160)&lt;=$P$2),INDEX(MINVERSE($M$6:INDEX($M$6:$EF$125,$P$2,$P$2)),ROWS($M$131:DE160),COLUMNS($M$131:DE160)),0)</f>
        <v>0</v>
      </c>
      <c r="DF160">
        <f t="array" ref="DF160">IF(AND(ROWS($M$131:DF160)&lt;=$P$2,COLUMNS($M$131:DF160)&lt;=$P$2),INDEX(MINVERSE($M$6:INDEX($M$6:$EF$125,$P$2,$P$2)),ROWS($M$131:DF160),COLUMNS($M$131:DF160)),0)</f>
        <v>0</v>
      </c>
      <c r="DG160">
        <f t="array" ref="DG160">IF(AND(ROWS($M$131:DG160)&lt;=$P$2,COLUMNS($M$131:DG160)&lt;=$P$2),INDEX(MINVERSE($M$6:INDEX($M$6:$EF$125,$P$2,$P$2)),ROWS($M$131:DG160),COLUMNS($M$131:DG160)),0)</f>
        <v>0</v>
      </c>
      <c r="DH160">
        <f t="array" ref="DH160">IF(AND(ROWS($M$131:DH160)&lt;=$P$2,COLUMNS($M$131:DH160)&lt;=$P$2),INDEX(MINVERSE($M$6:INDEX($M$6:$EF$125,$P$2,$P$2)),ROWS($M$131:DH160),COLUMNS($M$131:DH160)),0)</f>
        <v>0</v>
      </c>
      <c r="DI160">
        <f t="array" ref="DI160">IF(AND(ROWS($M$131:DI160)&lt;=$P$2,COLUMNS($M$131:DI160)&lt;=$P$2),INDEX(MINVERSE($M$6:INDEX($M$6:$EF$125,$P$2,$P$2)),ROWS($M$131:DI160),COLUMNS($M$131:DI160)),0)</f>
        <v>0</v>
      </c>
      <c r="DJ160">
        <f t="array" ref="DJ160">IF(AND(ROWS($M$131:DJ160)&lt;=$P$2,COLUMNS($M$131:DJ160)&lt;=$P$2),INDEX(MINVERSE($M$6:INDEX($M$6:$EF$125,$P$2,$P$2)),ROWS($M$131:DJ160),COLUMNS($M$131:DJ160)),0)</f>
        <v>0</v>
      </c>
      <c r="DK160">
        <f t="array" ref="DK160">IF(AND(ROWS($M$131:DK160)&lt;=$P$2,COLUMNS($M$131:DK160)&lt;=$P$2),INDEX(MINVERSE($M$6:INDEX($M$6:$EF$125,$P$2,$P$2)),ROWS($M$131:DK160),COLUMNS($M$131:DK160)),0)</f>
        <v>0</v>
      </c>
      <c r="DL160">
        <f t="array" ref="DL160">IF(AND(ROWS($M$131:DL160)&lt;=$P$2,COLUMNS($M$131:DL160)&lt;=$P$2),INDEX(MINVERSE($M$6:INDEX($M$6:$EF$125,$P$2,$P$2)),ROWS($M$131:DL160),COLUMNS($M$131:DL160)),0)</f>
        <v>0</v>
      </c>
      <c r="DM160">
        <f t="array" ref="DM160">IF(AND(ROWS($M$131:DM160)&lt;=$P$2,COLUMNS($M$131:DM160)&lt;=$P$2),INDEX(MINVERSE($M$6:INDEX($M$6:$EF$125,$P$2,$P$2)),ROWS($M$131:DM160),COLUMNS($M$131:DM160)),0)</f>
        <v>0</v>
      </c>
      <c r="DN160">
        <f t="array" ref="DN160">IF(AND(ROWS($M$131:DN160)&lt;=$P$2,COLUMNS($M$131:DN160)&lt;=$P$2),INDEX(MINVERSE($M$6:INDEX($M$6:$EF$125,$P$2,$P$2)),ROWS($M$131:DN160),COLUMNS($M$131:DN160)),0)</f>
        <v>0</v>
      </c>
      <c r="DO160">
        <f t="array" ref="DO160">IF(AND(ROWS($M$131:DO160)&lt;=$P$2,COLUMNS($M$131:DO160)&lt;=$P$2),INDEX(MINVERSE($M$6:INDEX($M$6:$EF$125,$P$2,$P$2)),ROWS($M$131:DO160),COLUMNS($M$131:DO160)),0)</f>
        <v>0</v>
      </c>
      <c r="DP160">
        <f t="array" ref="DP160">IF(AND(ROWS($M$131:DP160)&lt;=$P$2,COLUMNS($M$131:DP160)&lt;=$P$2),INDEX(MINVERSE($M$6:INDEX($M$6:$EF$125,$P$2,$P$2)),ROWS($M$131:DP160),COLUMNS($M$131:DP160)),0)</f>
        <v>0</v>
      </c>
      <c r="DQ160">
        <f t="array" ref="DQ160">IF(AND(ROWS($M$131:DQ160)&lt;=$P$2,COLUMNS($M$131:DQ160)&lt;=$P$2),INDEX(MINVERSE($M$6:INDEX($M$6:$EF$125,$P$2,$P$2)),ROWS($M$131:DQ160),COLUMNS($M$131:DQ160)),0)</f>
        <v>0</v>
      </c>
      <c r="DR160">
        <f t="array" ref="DR160">IF(AND(ROWS($M$131:DR160)&lt;=$P$2,COLUMNS($M$131:DR160)&lt;=$P$2),INDEX(MINVERSE($M$6:INDEX($M$6:$EF$125,$P$2,$P$2)),ROWS($M$131:DR160),COLUMNS($M$131:DR160)),0)</f>
        <v>0</v>
      </c>
      <c r="DS160">
        <f t="array" ref="DS160">IF(AND(ROWS($M$131:DS160)&lt;=$P$2,COLUMNS($M$131:DS160)&lt;=$P$2),INDEX(MINVERSE($M$6:INDEX($M$6:$EF$125,$P$2,$P$2)),ROWS($M$131:DS160),COLUMNS($M$131:DS160)),0)</f>
        <v>0</v>
      </c>
      <c r="DT160">
        <f t="array" ref="DT160">IF(AND(ROWS($M$131:DT160)&lt;=$P$2,COLUMNS($M$131:DT160)&lt;=$P$2),INDEX(MINVERSE($M$6:INDEX($M$6:$EF$125,$P$2,$P$2)),ROWS($M$131:DT160),COLUMNS($M$131:DT160)),0)</f>
        <v>0</v>
      </c>
      <c r="DU160">
        <f t="array" ref="DU160">IF(AND(ROWS($M$131:DU160)&lt;=$P$2,COLUMNS($M$131:DU160)&lt;=$P$2),INDEX(MINVERSE($M$6:INDEX($M$6:$EF$125,$P$2,$P$2)),ROWS($M$131:DU160),COLUMNS($M$131:DU160)),0)</f>
        <v>0</v>
      </c>
      <c r="DV160">
        <f t="array" ref="DV160">IF(AND(ROWS($M$131:DV160)&lt;=$P$2,COLUMNS($M$131:DV160)&lt;=$P$2),INDEX(MINVERSE($M$6:INDEX($M$6:$EF$125,$P$2,$P$2)),ROWS($M$131:DV160),COLUMNS($M$131:DV160)),0)</f>
        <v>0</v>
      </c>
      <c r="DW160">
        <f t="array" ref="DW160">IF(AND(ROWS($M$131:DW160)&lt;=$P$2,COLUMNS($M$131:DW160)&lt;=$P$2),INDEX(MINVERSE($M$6:INDEX($M$6:$EF$125,$P$2,$P$2)),ROWS($M$131:DW160),COLUMNS($M$131:DW160)),0)</f>
        <v>0</v>
      </c>
      <c r="DX160">
        <f t="array" ref="DX160">IF(AND(ROWS($M$131:DX160)&lt;=$P$2,COLUMNS($M$131:DX160)&lt;=$P$2),INDEX(MINVERSE($M$6:INDEX($M$6:$EF$125,$P$2,$P$2)),ROWS($M$131:DX160),COLUMNS($M$131:DX160)),0)</f>
        <v>0</v>
      </c>
      <c r="DY160">
        <f t="array" ref="DY160">IF(AND(ROWS($M$131:DY160)&lt;=$P$2,COLUMNS($M$131:DY160)&lt;=$P$2),INDEX(MINVERSE($M$6:INDEX($M$6:$EF$125,$P$2,$P$2)),ROWS($M$131:DY160),COLUMNS($M$131:DY160)),0)</f>
        <v>0</v>
      </c>
      <c r="DZ160">
        <f t="array" ref="DZ160">IF(AND(ROWS($M$131:DZ160)&lt;=$P$2,COLUMNS($M$131:DZ160)&lt;=$P$2),INDEX(MINVERSE($M$6:INDEX($M$6:$EF$125,$P$2,$P$2)),ROWS($M$131:DZ160),COLUMNS($M$131:DZ160)),0)</f>
        <v>0</v>
      </c>
      <c r="EA160">
        <f t="array" ref="EA160">IF(AND(ROWS($M$131:EA160)&lt;=$P$2,COLUMNS($M$131:EA160)&lt;=$P$2),INDEX(MINVERSE($M$6:INDEX($M$6:$EF$125,$P$2,$P$2)),ROWS($M$131:EA160),COLUMNS($M$131:EA160)),0)</f>
        <v>0</v>
      </c>
      <c r="EB160">
        <f t="array" ref="EB160">IF(AND(ROWS($M$131:EB160)&lt;=$P$2,COLUMNS($M$131:EB160)&lt;=$P$2),INDEX(MINVERSE($M$6:INDEX($M$6:$EF$125,$P$2,$P$2)),ROWS($M$131:EB160),COLUMNS($M$131:EB160)),0)</f>
        <v>0</v>
      </c>
    </row>
    <row r="161" spans="12:132" ht="15">
      <c r="L161" s="10">
        <v>31</v>
      </c>
      <c r="M161">
        <f t="array" ref="M161">IF(AND(ROWS($M$131:M161)&lt;=$P$2,COLUMNS($M$131:M161)&lt;=$P$2),INDEX(MINVERSE($M$6:INDEX($M$6:$EF$125,$P$2,$P$2)),ROWS($M$131:M161),COLUMNS($M$131:M161)),0)</f>
        <v>-1.9602906414336852E-10</v>
      </c>
      <c r="N161">
        <f t="array" ref="N161">IF(AND(ROWS($M$131:N161)&lt;=$P$2,COLUMNS($M$131:N161)&lt;=$P$2),INDEX(MINVERSE($M$6:INDEX($M$6:$EF$125,$P$2,$P$2)),ROWS($M$131:N161),COLUMNS($M$131:N161)),0)</f>
        <v>1.0160014664210856E-10</v>
      </c>
      <c r="O161">
        <f t="array" ref="O161">IF(AND(ROWS($M$131:O161)&lt;=$P$2,COLUMNS($M$131:O161)&lt;=$P$2),INDEX(MINVERSE($M$6:INDEX($M$6:$EF$125,$P$2,$P$2)),ROWS($M$131:O161),COLUMNS($M$131:O161)),0)</f>
        <v>2.8578337927754586E-10</v>
      </c>
      <c r="P161">
        <f t="array" ref="P161">IF(AND(ROWS($M$131:P161)&lt;=$P$2,COLUMNS($M$131:P161)&lt;=$P$2),INDEX(MINVERSE($M$6:INDEX($M$6:$EF$125,$P$2,$P$2)),ROWS($M$131:P161),COLUMNS($M$131:P161)),0)</f>
        <v>3.5096316372764844E-10</v>
      </c>
      <c r="Q161">
        <f t="array" ref="Q161">IF(AND(ROWS($M$131:Q161)&lt;=$P$2,COLUMNS($M$131:Q161)&lt;=$P$2),INDEX(MINVERSE($M$6:INDEX($M$6:$EF$125,$P$2,$P$2)),ROWS($M$131:Q161),COLUMNS($M$131:Q161)),0)</f>
        <v>2.8334618546440543E-10</v>
      </c>
      <c r="R161">
        <f t="array" ref="R161">IF(AND(ROWS($M$131:R161)&lt;=$P$2,COLUMNS($M$131:R161)&lt;=$P$2),INDEX(MINVERSE($M$6:INDEX($M$6:$EF$125,$P$2,$P$2)),ROWS($M$131:R161),COLUMNS($M$131:R161)),0)</f>
        <v>6.6393704542180801E-11</v>
      </c>
      <c r="S161">
        <f t="array" ref="S161">IF(AND(ROWS($M$131:S161)&lt;=$P$2,COLUMNS($M$131:S161)&lt;=$P$2),INDEX(MINVERSE($M$6:INDEX($M$6:$EF$125,$P$2,$P$2)),ROWS($M$131:S161),COLUMNS($M$131:S161)),0)</f>
        <v>-3.0375110700288852E-10</v>
      </c>
      <c r="T161">
        <f t="array" ref="T161">IF(AND(ROWS($M$131:T161)&lt;=$P$2,COLUMNS($M$131:T161)&lt;=$P$2),INDEX(MINVERSE($M$6:INDEX($M$6:$EF$125,$P$2,$P$2)),ROWS($M$131:T161),COLUMNS($M$131:T161)),0)</f>
        <v>-7.9492490142648816E-10</v>
      </c>
      <c r="U161">
        <f t="array" ref="U161">IF(AND(ROWS($M$131:U161)&lt;=$P$2,COLUMNS($M$131:U161)&lt;=$P$2),INDEX(MINVERSE($M$6:INDEX($M$6:$EF$125,$P$2,$P$2)),ROWS($M$131:U161),COLUMNS($M$131:U161)),0)</f>
        <v>-1.3137975140690698E-9</v>
      </c>
      <c r="V161">
        <f t="array" ref="V161">IF(AND(ROWS($M$131:V161)&lt;=$P$2,COLUMNS($M$131:V161)&lt;=$P$2),INDEX(MINVERSE($M$6:INDEX($M$6:$EF$125,$P$2,$P$2)),ROWS($M$131:V161),COLUMNS($M$131:V161)),0)</f>
        <v>-1.6889416629289999E-9</v>
      </c>
      <c r="W161">
        <f t="array" ref="W161">IF(AND(ROWS($M$131:W161)&lt;=$P$2,COLUMNS($M$131:W161)&lt;=$P$2),INDEX(MINVERSE($M$6:INDEX($M$6:$EF$125,$P$2,$P$2)),ROWS($M$131:W161),COLUMNS($M$131:W161)),0)</f>
        <v>-1.6753116332495485E-9</v>
      </c>
      <c r="X161">
        <f t="array" ref="X161">IF(AND(ROWS($M$131:X161)&lt;=$P$2,COLUMNS($M$131:X161)&lt;=$P$2),INDEX(MINVERSE($M$6:INDEX($M$6:$EF$125,$P$2,$P$2)),ROWS($M$131:X161),COLUMNS($M$131:X161)),0)</f>
        <v>-9.942312773747284E-10</v>
      </c>
      <c r="Y161">
        <f t="array" ref="Y161">IF(AND(ROWS($M$131:Y161)&lt;=$P$2,COLUMNS($M$131:Y161)&lt;=$P$2),INDEX(MINVERSE($M$6:INDEX($M$6:$EF$125,$P$2,$P$2)),ROWS($M$131:Y161),COLUMNS($M$131:Y161)),0)</f>
        <v>5.8023239670423307E-10</v>
      </c>
      <c r="Z161">
        <f t="array" ref="Z161">IF(AND(ROWS($M$131:Z161)&lt;=$P$2,COLUMNS($M$131:Z161)&lt;=$P$2),INDEX(MINVERSE($M$6:INDEX($M$6:$EF$125,$P$2,$P$2)),ROWS($M$131:Z161),COLUMNS($M$131:Z161)),0)</f>
        <v>3.0877541918571794E-9</v>
      </c>
      <c r="AA161">
        <f t="array" ref="AA161">IF(AND(ROWS($M$131:AA161)&lt;=$P$2,COLUMNS($M$131:AA161)&lt;=$P$2),INDEX(MINVERSE($M$6:INDEX($M$6:$EF$125,$P$2,$P$2)),ROWS($M$131:AA161),COLUMNS($M$131:AA161)),0)</f>
        <v>6.2194594297544495E-9</v>
      </c>
      <c r="AB161">
        <f t="array" ref="AB161">IF(AND(ROWS($M$131:AB161)&lt;=$P$2,COLUMNS($M$131:AB161)&lt;=$P$2),INDEX(MINVERSE($M$6:INDEX($M$6:$EF$125,$P$2,$P$2)),ROWS($M$131:AB161),COLUMNS($M$131:AB161)),0)</f>
        <v>9.1730669660359147E-9</v>
      </c>
      <c r="AC161">
        <f t="array" ref="AC161">IF(AND(ROWS($M$131:AC161)&lt;=$P$2,COLUMNS($M$131:AC161)&lt;=$P$2),INDEX(MINVERSE($M$6:INDEX($M$6:$EF$125,$P$2,$P$2)),ROWS($M$131:AC161),COLUMNS($M$131:AC161)),0)</f>
        <v>1.0604061490532215E-8</v>
      </c>
      <c r="AD161">
        <f t="array" ref="AD161">IF(AND(ROWS($M$131:AD161)&lt;=$P$2,COLUMNS($M$131:AD161)&lt;=$P$2),INDEX(MINVERSE($M$6:INDEX($M$6:$EF$125,$P$2,$P$2)),ROWS($M$131:AD161),COLUMNS($M$131:AD161)),0)</f>
        <v>8.7742586825781679E-9</v>
      </c>
      <c r="AE161">
        <f t="array" ref="AE161">IF(AND(ROWS($M$131:AE161)&lt;=$P$2,COLUMNS($M$131:AE161)&lt;=$P$2),INDEX(MINVERSE($M$6:INDEX($M$6:$EF$125,$P$2,$P$2)),ROWS($M$131:AE161),COLUMNS($M$131:AE161)),0)</f>
        <v>1.978313478993797E-9</v>
      </c>
      <c r="AF161">
        <f t="array" ref="AF161">IF(AND(ROWS($M$131:AF161)&lt;=$P$2,COLUMNS($M$131:AF161)&lt;=$P$2),INDEX(MINVERSE($M$6:INDEX($M$6:$EF$125,$P$2,$P$2)),ROWS($M$131:AF161),COLUMNS($M$131:AF161)),0)</f>
        <v>-1.0711809605821023E-8</v>
      </c>
      <c r="AG161">
        <f t="array" ref="AG161">IF(AND(ROWS($M$131:AG161)&lt;=$P$2,COLUMNS($M$131:AG161)&lt;=$P$2),INDEX(MINVERSE($M$6:INDEX($M$6:$EF$125,$P$2,$P$2)),ROWS($M$131:AG161),COLUMNS($M$131:AG161)),0)</f>
        <v>-2.844762612580595E-8</v>
      </c>
      <c r="AH161">
        <f t="array" ref="AH161">IF(AND(ROWS($M$131:AH161)&lt;=$P$2,COLUMNS($M$131:AH161)&lt;=$P$2),INDEX(MINVERSE($M$6:INDEX($M$6:$EF$125,$P$2,$P$2)),ROWS($M$131:AH161),COLUMNS($M$131:AH161)),0)</f>
        <v>-4.7547596849529087E-8</v>
      </c>
      <c r="AI161">
        <f t="array" ref="AI161">IF(AND(ROWS($M$131:AI161)&lt;=$P$2,COLUMNS($M$131:AI161)&lt;=$P$2),INDEX(MINVERSE($M$6:INDEX($M$6:$EF$125,$P$2,$P$2)),ROWS($M$131:AI161),COLUMNS($M$131:AI161)),0)</f>
        <v>-6.0751021984373962E-8</v>
      </c>
      <c r="AJ161">
        <f t="array" ref="AJ161">IF(AND(ROWS($M$131:AJ161)&lt;=$P$2,COLUMNS($M$131:AJ161)&lt;=$P$2),INDEX(MINVERSE($M$6:INDEX($M$6:$EF$125,$P$2,$P$2)),ROWS($M$131:AJ161),COLUMNS($M$131:AJ161)),0)</f>
        <v>-5.7311395091482264E-8</v>
      </c>
      <c r="AK161">
        <f t="array" ref="AK161">IF(AND(ROWS($M$131:AK161)&lt;=$P$2,COLUMNS($M$131:AK161)&lt;=$P$2),INDEX(MINVERSE($M$6:INDEX($M$6:$EF$125,$P$2,$P$2)),ROWS($M$131:AK161),COLUMNS($M$131:AK161)),0)</f>
        <v>-2.4532116489267676E-8</v>
      </c>
      <c r="AL161">
        <f t="array" ref="AL161">IF(AND(ROWS($M$131:AL161)&lt;=$P$2,COLUMNS($M$131:AL161)&lt;=$P$2),INDEX(MINVERSE($M$6:INDEX($M$6:$EF$125,$P$2,$P$2)),ROWS($M$131:AL161),COLUMNS($M$131:AL161)),0)</f>
        <v>4.882059125932714E-8</v>
      </c>
      <c r="AM161">
        <f t="array" ref="AM161">IF(AND(ROWS($M$131:AM161)&lt;=$P$2,COLUMNS($M$131:AM161)&lt;=$P$2),INDEX(MINVERSE($M$6:INDEX($M$6:$EF$125,$P$2,$P$2)),ROWS($M$131:AM161),COLUMNS($M$131:AM161)),0)</f>
        <v>1.6732429807400706E-7</v>
      </c>
      <c r="AN161">
        <f t="array" ref="AN161">IF(AND(ROWS($M$131:AN161)&lt;=$P$2,COLUMNS($M$131:AN161)&lt;=$P$2),INDEX(MINVERSE($M$6:INDEX($M$6:$EF$125,$P$2,$P$2)),ROWS($M$131:AN161),COLUMNS($M$131:AN161)),0)</f>
        <v>3.2295359910001309E-7</v>
      </c>
      <c r="AO161">
        <f t="array" ref="AO161">IF(AND(ROWS($M$131:AO161)&lt;=$P$2,COLUMNS($M$131:AO161)&lt;=$P$2),INDEX(MINVERSE($M$6:INDEX($M$6:$EF$125,$P$2,$P$2)),ROWS($M$131:AO161),COLUMNS($M$131:AO161)),0)</f>
        <v>4.9060573269132558E-7</v>
      </c>
      <c r="AP161">
        <f t="array" ref="AP161">IF(AND(ROWS($M$131:AP161)&lt;=$P$2,COLUMNS($M$131:AP161)&lt;=$P$2),INDEX(MINVERSE($M$6:INDEX($M$6:$EF$125,$P$2,$P$2)),ROWS($M$131:AP161),COLUMNS($M$131:AP161)),0)</f>
        <v>6.2856956839068563E-7</v>
      </c>
      <c r="AQ161">
        <f t="array" ref="AQ161">IF(AND(ROWS($M$131:AQ161)&lt;=$P$2,COLUMNS($M$131:AQ161)&lt;=$P$2),INDEX(MINVERSE($M$6:INDEX($M$6:$EF$125,$P$2,$P$2)),ROWS($M$131:AQ161),COLUMNS($M$131:AQ161)),0)</f>
        <v>6.8832914206989883E-7</v>
      </c>
      <c r="AR161">
        <f t="array" ref="AR161">IF(AND(ROWS($M$131:AR161)&lt;=$P$2,COLUMNS($M$131:AR161)&lt;=$P$2),INDEX(MINVERSE($M$6:INDEX($M$6:$EF$125,$P$2,$P$2)),ROWS($M$131:AR161),COLUMNS($M$131:AR161)),0)</f>
        <v>6.3832433004166698E-7</v>
      </c>
      <c r="AS161">
        <f t="array" ref="AS161">IF(AND(ROWS($M$131:AS161)&lt;=$P$2,COLUMNS($M$131:AS161)&lt;=$P$2),INDEX(MINVERSE($M$6:INDEX($M$6:$EF$125,$P$2,$P$2)),ROWS($M$131:AS161),COLUMNS($M$131:AS161)),0)</f>
        <v>5.0535074662726719E-7</v>
      </c>
      <c r="AT161">
        <f t="array" ref="AT161">IF(AND(ROWS($M$131:AT161)&lt;=$P$2,COLUMNS($M$131:AT161)&lt;=$P$2),INDEX(MINVERSE($M$6:INDEX($M$6:$EF$125,$P$2,$P$2)),ROWS($M$131:AT161),COLUMNS($M$131:AT161)),0)</f>
        <v>3.3484319732817572E-7</v>
      </c>
      <c r="AU161">
        <f t="array" ref="AU161">IF(AND(ROWS($M$131:AU161)&lt;=$P$2,COLUMNS($M$131:AU161)&lt;=$P$2),INDEX(MINVERSE($M$6:INDEX($M$6:$EF$125,$P$2,$P$2)),ROWS($M$131:AU161),COLUMNS($M$131:AU161)),0)</f>
        <v>1.683296639063541E-7</v>
      </c>
      <c r="AV161">
        <f t="array" ref="AV161">IF(AND(ROWS($M$131:AV161)&lt;=$P$2,COLUMNS($M$131:AV161)&lt;=$P$2),INDEX(MINVERSE($M$6:INDEX($M$6:$EF$125,$P$2,$P$2)),ROWS($M$131:AV161),COLUMNS($M$131:AV161)),0)</f>
        <v>3.4300236389262698E-8</v>
      </c>
      <c r="AW161">
        <f t="array" ref="AW161">IF(AND(ROWS($M$131:AW161)&lt;=$P$2,COLUMNS($M$131:AW161)&lt;=$P$2),INDEX(MINVERSE($M$6:INDEX($M$6:$EF$125,$P$2,$P$2)),ROWS($M$131:AW161),COLUMNS($M$131:AW161)),0)</f>
        <v>-5.2178082657258192E-8</v>
      </c>
      <c r="AX161">
        <f t="array" ref="AX161">IF(AND(ROWS($M$131:AX161)&lt;=$P$2,COLUMNS($M$131:AX161)&lt;=$P$2),INDEX(MINVERSE($M$6:INDEX($M$6:$EF$125,$P$2,$P$2)),ROWS($M$131:AX161),COLUMNS($M$131:AX161)),0)</f>
        <v>-8.551543746408491E-8</v>
      </c>
      <c r="AY161">
        <f t="array" ref="AY161">IF(AND(ROWS($M$131:AY161)&lt;=$P$2,COLUMNS($M$131:AY161)&lt;=$P$2),INDEX(MINVERSE($M$6:INDEX($M$6:$EF$125,$P$2,$P$2)),ROWS($M$131:AY161),COLUMNS($M$131:AY161)),0)</f>
        <v>-6.4783804465212051E-8</v>
      </c>
      <c r="AZ161">
        <f t="array" ref="AZ161">IF(AND(ROWS($M$131:AZ161)&lt;=$P$2,COLUMNS($M$131:AZ161)&lt;=$P$2),INDEX(MINVERSE($M$6:INDEX($M$6:$EF$125,$P$2,$P$2)),ROWS($M$131:AZ161),COLUMNS($M$131:AZ161)),0)</f>
        <v>9.796010730921476E-9</v>
      </c>
      <c r="BA161">
        <f t="array" ref="BA161">IF(AND(ROWS($M$131:BA161)&lt;=$P$2,COLUMNS($M$131:BA161)&lt;=$P$2),INDEX(MINVERSE($M$6:INDEX($M$6:$EF$125,$P$2,$P$2)),ROWS($M$131:BA161),COLUMNS($M$131:BA161)),0)</f>
        <v>0</v>
      </c>
      <c r="BB161">
        <f t="array" ref="BB161">IF(AND(ROWS($M$131:BB161)&lt;=$P$2,COLUMNS($M$131:BB161)&lt;=$P$2),INDEX(MINVERSE($M$6:INDEX($M$6:$EF$125,$P$2,$P$2)),ROWS($M$131:BB161),COLUMNS($M$131:BB161)),0)</f>
        <v>0</v>
      </c>
      <c r="BC161">
        <f t="array" ref="BC161">IF(AND(ROWS($M$131:BC161)&lt;=$P$2,COLUMNS($M$131:BC161)&lt;=$P$2),INDEX(MINVERSE($M$6:INDEX($M$6:$EF$125,$P$2,$P$2)),ROWS($M$131:BC161),COLUMNS($M$131:BC161)),0)</f>
        <v>0</v>
      </c>
      <c r="BD161">
        <f t="array" ref="BD161">IF(AND(ROWS($M$131:BD161)&lt;=$P$2,COLUMNS($M$131:BD161)&lt;=$P$2),INDEX(MINVERSE($M$6:INDEX($M$6:$EF$125,$P$2,$P$2)),ROWS($M$131:BD161),COLUMNS($M$131:BD161)),0)</f>
        <v>0</v>
      </c>
      <c r="BE161">
        <f t="array" ref="BE161">IF(AND(ROWS($M$131:BE161)&lt;=$P$2,COLUMNS($M$131:BE161)&lt;=$P$2),INDEX(MINVERSE($M$6:INDEX($M$6:$EF$125,$P$2,$P$2)),ROWS($M$131:BE161),COLUMNS($M$131:BE161)),0)</f>
        <v>0</v>
      </c>
      <c r="BF161">
        <f t="array" ref="BF161">IF(AND(ROWS($M$131:BF161)&lt;=$P$2,COLUMNS($M$131:BF161)&lt;=$P$2),INDEX(MINVERSE($M$6:INDEX($M$6:$EF$125,$P$2,$P$2)),ROWS($M$131:BF161),COLUMNS($M$131:BF161)),0)</f>
        <v>0</v>
      </c>
      <c r="BG161">
        <f t="array" ref="BG161">IF(AND(ROWS($M$131:BG161)&lt;=$P$2,COLUMNS($M$131:BG161)&lt;=$P$2),INDEX(MINVERSE($M$6:INDEX($M$6:$EF$125,$P$2,$P$2)),ROWS($M$131:BG161),COLUMNS($M$131:BG161)),0)</f>
        <v>0</v>
      </c>
      <c r="BH161">
        <f t="array" ref="BH161">IF(AND(ROWS($M$131:BH161)&lt;=$P$2,COLUMNS($M$131:BH161)&lt;=$P$2),INDEX(MINVERSE($M$6:INDEX($M$6:$EF$125,$P$2,$P$2)),ROWS($M$131:BH161),COLUMNS($M$131:BH161)),0)</f>
        <v>0</v>
      </c>
      <c r="BI161">
        <f t="array" ref="BI161">IF(AND(ROWS($M$131:BI161)&lt;=$P$2,COLUMNS($M$131:BI161)&lt;=$P$2),INDEX(MINVERSE($M$6:INDEX($M$6:$EF$125,$P$2,$P$2)),ROWS($M$131:BI161),COLUMNS($M$131:BI161)),0)</f>
        <v>0</v>
      </c>
      <c r="BJ161">
        <f t="array" ref="BJ161">IF(AND(ROWS($M$131:BJ161)&lt;=$P$2,COLUMNS($M$131:BJ161)&lt;=$P$2),INDEX(MINVERSE($M$6:INDEX($M$6:$EF$125,$P$2,$P$2)),ROWS($M$131:BJ161),COLUMNS($M$131:BJ161)),0)</f>
        <v>0</v>
      </c>
      <c r="BK161">
        <f t="array" ref="BK161">IF(AND(ROWS($M$131:BK161)&lt;=$P$2,COLUMNS($M$131:BK161)&lt;=$P$2),INDEX(MINVERSE($M$6:INDEX($M$6:$EF$125,$P$2,$P$2)),ROWS($M$131:BK161),COLUMNS($M$131:BK161)),0)</f>
        <v>0</v>
      </c>
      <c r="BL161">
        <f t="array" ref="BL161">IF(AND(ROWS($M$131:BL161)&lt;=$P$2,COLUMNS($M$131:BL161)&lt;=$P$2),INDEX(MINVERSE($M$6:INDEX($M$6:$EF$125,$P$2,$P$2)),ROWS($M$131:BL161),COLUMNS($M$131:BL161)),0)</f>
        <v>0</v>
      </c>
      <c r="BM161">
        <f t="array" ref="BM161">IF(AND(ROWS($M$131:BM161)&lt;=$P$2,COLUMNS($M$131:BM161)&lt;=$P$2),INDEX(MINVERSE($M$6:INDEX($M$6:$EF$125,$P$2,$P$2)),ROWS($M$131:BM161),COLUMNS($M$131:BM161)),0)</f>
        <v>0</v>
      </c>
      <c r="BN161">
        <f t="array" ref="BN161">IF(AND(ROWS($M$131:BN161)&lt;=$P$2,COLUMNS($M$131:BN161)&lt;=$P$2),INDEX(MINVERSE($M$6:INDEX($M$6:$EF$125,$P$2,$P$2)),ROWS($M$131:BN161),COLUMNS($M$131:BN161)),0)</f>
        <v>0</v>
      </c>
      <c r="BO161">
        <f t="array" ref="BO161">IF(AND(ROWS($M$131:BO161)&lt;=$P$2,COLUMNS($M$131:BO161)&lt;=$P$2),INDEX(MINVERSE($M$6:INDEX($M$6:$EF$125,$P$2,$P$2)),ROWS($M$131:BO161),COLUMNS($M$131:BO161)),0)</f>
        <v>0</v>
      </c>
      <c r="BP161">
        <f t="array" ref="BP161">IF(AND(ROWS($M$131:BP161)&lt;=$P$2,COLUMNS($M$131:BP161)&lt;=$P$2),INDEX(MINVERSE($M$6:INDEX($M$6:$EF$125,$P$2,$P$2)),ROWS($M$131:BP161),COLUMNS($M$131:BP161)),0)</f>
        <v>0</v>
      </c>
      <c r="BQ161">
        <f t="array" ref="BQ161">IF(AND(ROWS($M$131:BQ161)&lt;=$P$2,COLUMNS($M$131:BQ161)&lt;=$P$2),INDEX(MINVERSE($M$6:INDEX($M$6:$EF$125,$P$2,$P$2)),ROWS($M$131:BQ161),COLUMNS($M$131:BQ161)),0)</f>
        <v>0</v>
      </c>
      <c r="BR161">
        <f t="array" ref="BR161">IF(AND(ROWS($M$131:BR161)&lt;=$P$2,COLUMNS($M$131:BR161)&lt;=$P$2),INDEX(MINVERSE($M$6:INDEX($M$6:$EF$125,$P$2,$P$2)),ROWS($M$131:BR161),COLUMNS($M$131:BR161)),0)</f>
        <v>0</v>
      </c>
      <c r="BS161">
        <f t="array" ref="BS161">IF(AND(ROWS($M$131:BS161)&lt;=$P$2,COLUMNS($M$131:BS161)&lt;=$P$2),INDEX(MINVERSE($M$6:INDEX($M$6:$EF$125,$P$2,$P$2)),ROWS($M$131:BS161),COLUMNS($M$131:BS161)),0)</f>
        <v>0</v>
      </c>
      <c r="BT161">
        <f t="array" ref="BT161">IF(AND(ROWS($M$131:BT161)&lt;=$P$2,COLUMNS($M$131:BT161)&lt;=$P$2),INDEX(MINVERSE($M$6:INDEX($M$6:$EF$125,$P$2,$P$2)),ROWS($M$131:BT161),COLUMNS($M$131:BT161)),0)</f>
        <v>0</v>
      </c>
      <c r="BU161">
        <f t="array" ref="BU161">IF(AND(ROWS($M$131:BU161)&lt;=$P$2,COLUMNS($M$131:BU161)&lt;=$P$2),INDEX(MINVERSE($M$6:INDEX($M$6:$EF$125,$P$2,$P$2)),ROWS($M$131:BU161),COLUMNS($M$131:BU161)),0)</f>
        <v>0</v>
      </c>
      <c r="BV161">
        <f t="array" ref="BV161">IF(AND(ROWS($M$131:BV161)&lt;=$P$2,COLUMNS($M$131:BV161)&lt;=$P$2),INDEX(MINVERSE($M$6:INDEX($M$6:$EF$125,$P$2,$P$2)),ROWS($M$131:BV161),COLUMNS($M$131:BV161)),0)</f>
        <v>0</v>
      </c>
      <c r="BW161">
        <f t="array" ref="BW161">IF(AND(ROWS($M$131:BW161)&lt;=$P$2,COLUMNS($M$131:BW161)&lt;=$P$2),INDEX(MINVERSE($M$6:INDEX($M$6:$EF$125,$P$2,$P$2)),ROWS($M$131:BW161),COLUMNS($M$131:BW161)),0)</f>
        <v>0</v>
      </c>
      <c r="BX161">
        <f t="array" ref="BX161">IF(AND(ROWS($M$131:BX161)&lt;=$P$2,COLUMNS($M$131:BX161)&lt;=$P$2),INDEX(MINVERSE($M$6:INDEX($M$6:$EF$125,$P$2,$P$2)),ROWS($M$131:BX161),COLUMNS($M$131:BX161)),0)</f>
        <v>0</v>
      </c>
      <c r="BY161">
        <f t="array" ref="BY161">IF(AND(ROWS($M$131:BY161)&lt;=$P$2,COLUMNS($M$131:BY161)&lt;=$P$2),INDEX(MINVERSE($M$6:INDEX($M$6:$EF$125,$P$2,$P$2)),ROWS($M$131:BY161),COLUMNS($M$131:BY161)),0)</f>
        <v>0</v>
      </c>
      <c r="BZ161">
        <f t="array" ref="BZ161">IF(AND(ROWS($M$131:BZ161)&lt;=$P$2,COLUMNS($M$131:BZ161)&lt;=$P$2),INDEX(MINVERSE($M$6:INDEX($M$6:$EF$125,$P$2,$P$2)),ROWS($M$131:BZ161),COLUMNS($M$131:BZ161)),0)</f>
        <v>0</v>
      </c>
      <c r="CA161">
        <f t="array" ref="CA161">IF(AND(ROWS($M$131:CA161)&lt;=$P$2,COLUMNS($M$131:CA161)&lt;=$P$2),INDEX(MINVERSE($M$6:INDEX($M$6:$EF$125,$P$2,$P$2)),ROWS($M$131:CA161),COLUMNS($M$131:CA161)),0)</f>
        <v>0</v>
      </c>
      <c r="CB161">
        <f t="array" ref="CB161">IF(AND(ROWS($M$131:CB161)&lt;=$P$2,COLUMNS($M$131:CB161)&lt;=$P$2),INDEX(MINVERSE($M$6:INDEX($M$6:$EF$125,$P$2,$P$2)),ROWS($M$131:CB161),COLUMNS($M$131:CB161)),0)</f>
        <v>0</v>
      </c>
      <c r="CC161">
        <f t="array" ref="CC161">IF(AND(ROWS($M$131:CC161)&lt;=$P$2,COLUMNS($M$131:CC161)&lt;=$P$2),INDEX(MINVERSE($M$6:INDEX($M$6:$EF$125,$P$2,$P$2)),ROWS($M$131:CC161),COLUMNS($M$131:CC161)),0)</f>
        <v>0</v>
      </c>
      <c r="CD161">
        <f t="array" ref="CD161">IF(AND(ROWS($M$131:CD161)&lt;=$P$2,COLUMNS($M$131:CD161)&lt;=$P$2),INDEX(MINVERSE($M$6:INDEX($M$6:$EF$125,$P$2,$P$2)),ROWS($M$131:CD161),COLUMNS($M$131:CD161)),0)</f>
        <v>0</v>
      </c>
      <c r="CE161">
        <f t="array" ref="CE161">IF(AND(ROWS($M$131:CE161)&lt;=$P$2,COLUMNS($M$131:CE161)&lt;=$P$2),INDEX(MINVERSE($M$6:INDEX($M$6:$EF$125,$P$2,$P$2)),ROWS($M$131:CE161),COLUMNS($M$131:CE161)),0)</f>
        <v>0</v>
      </c>
      <c r="CF161">
        <f t="array" ref="CF161">IF(AND(ROWS($M$131:CF161)&lt;=$P$2,COLUMNS($M$131:CF161)&lt;=$P$2),INDEX(MINVERSE($M$6:INDEX($M$6:$EF$125,$P$2,$P$2)),ROWS($M$131:CF161),COLUMNS($M$131:CF161)),0)</f>
        <v>0</v>
      </c>
      <c r="CG161">
        <f t="array" ref="CG161">IF(AND(ROWS($M$131:CG161)&lt;=$P$2,COLUMNS($M$131:CG161)&lt;=$P$2),INDEX(MINVERSE($M$6:INDEX($M$6:$EF$125,$P$2,$P$2)),ROWS($M$131:CG161),COLUMNS($M$131:CG161)),0)</f>
        <v>0</v>
      </c>
      <c r="CH161">
        <f t="array" ref="CH161">IF(AND(ROWS($M$131:CH161)&lt;=$P$2,COLUMNS($M$131:CH161)&lt;=$P$2),INDEX(MINVERSE($M$6:INDEX($M$6:$EF$125,$P$2,$P$2)),ROWS($M$131:CH161),COLUMNS($M$131:CH161)),0)</f>
        <v>0</v>
      </c>
      <c r="CI161">
        <f t="array" ref="CI161">IF(AND(ROWS($M$131:CI161)&lt;=$P$2,COLUMNS($M$131:CI161)&lt;=$P$2),INDEX(MINVERSE($M$6:INDEX($M$6:$EF$125,$P$2,$P$2)),ROWS($M$131:CI161),COLUMNS($M$131:CI161)),0)</f>
        <v>0</v>
      </c>
      <c r="CJ161">
        <f t="array" ref="CJ161">IF(AND(ROWS($M$131:CJ161)&lt;=$P$2,COLUMNS($M$131:CJ161)&lt;=$P$2),INDEX(MINVERSE($M$6:INDEX($M$6:$EF$125,$P$2,$P$2)),ROWS($M$131:CJ161),COLUMNS($M$131:CJ161)),0)</f>
        <v>0</v>
      </c>
      <c r="CK161">
        <f t="array" ref="CK161">IF(AND(ROWS($M$131:CK161)&lt;=$P$2,COLUMNS($M$131:CK161)&lt;=$P$2),INDEX(MINVERSE($M$6:INDEX($M$6:$EF$125,$P$2,$P$2)),ROWS($M$131:CK161),COLUMNS($M$131:CK161)),0)</f>
        <v>0</v>
      </c>
      <c r="CL161">
        <f t="array" ref="CL161">IF(AND(ROWS($M$131:CL161)&lt;=$P$2,COLUMNS($M$131:CL161)&lt;=$P$2),INDEX(MINVERSE($M$6:INDEX($M$6:$EF$125,$P$2,$P$2)),ROWS($M$131:CL161),COLUMNS($M$131:CL161)),0)</f>
        <v>0</v>
      </c>
      <c r="CM161">
        <f t="array" ref="CM161">IF(AND(ROWS($M$131:CM161)&lt;=$P$2,COLUMNS($M$131:CM161)&lt;=$P$2),INDEX(MINVERSE($M$6:INDEX($M$6:$EF$125,$P$2,$P$2)),ROWS($M$131:CM161),COLUMNS($M$131:CM161)),0)</f>
        <v>0</v>
      </c>
      <c r="CN161">
        <f t="array" ref="CN161">IF(AND(ROWS($M$131:CN161)&lt;=$P$2,COLUMNS($M$131:CN161)&lt;=$P$2),INDEX(MINVERSE($M$6:INDEX($M$6:$EF$125,$P$2,$P$2)),ROWS($M$131:CN161),COLUMNS($M$131:CN161)),0)</f>
        <v>0</v>
      </c>
      <c r="CO161">
        <f t="array" ref="CO161">IF(AND(ROWS($M$131:CO161)&lt;=$P$2,COLUMNS($M$131:CO161)&lt;=$P$2),INDEX(MINVERSE($M$6:INDEX($M$6:$EF$125,$P$2,$P$2)),ROWS($M$131:CO161),COLUMNS($M$131:CO161)),0)</f>
        <v>0</v>
      </c>
      <c r="CP161">
        <f t="array" ref="CP161">IF(AND(ROWS($M$131:CP161)&lt;=$P$2,COLUMNS($M$131:CP161)&lt;=$P$2),INDEX(MINVERSE($M$6:INDEX($M$6:$EF$125,$P$2,$P$2)),ROWS($M$131:CP161),COLUMNS($M$131:CP161)),0)</f>
        <v>0</v>
      </c>
      <c r="CQ161">
        <f t="array" ref="CQ161">IF(AND(ROWS($M$131:CQ161)&lt;=$P$2,COLUMNS($M$131:CQ161)&lt;=$P$2),INDEX(MINVERSE($M$6:INDEX($M$6:$EF$125,$P$2,$P$2)),ROWS($M$131:CQ161),COLUMNS($M$131:CQ161)),0)</f>
        <v>0</v>
      </c>
      <c r="CR161">
        <f t="array" ref="CR161">IF(AND(ROWS($M$131:CR161)&lt;=$P$2,COLUMNS($M$131:CR161)&lt;=$P$2),INDEX(MINVERSE($M$6:INDEX($M$6:$EF$125,$P$2,$P$2)),ROWS($M$131:CR161),COLUMNS($M$131:CR161)),0)</f>
        <v>0</v>
      </c>
      <c r="CS161">
        <f t="array" ref="CS161">IF(AND(ROWS($M$131:CS161)&lt;=$P$2,COLUMNS($M$131:CS161)&lt;=$P$2),INDEX(MINVERSE($M$6:INDEX($M$6:$EF$125,$P$2,$P$2)),ROWS($M$131:CS161),COLUMNS($M$131:CS161)),0)</f>
        <v>0</v>
      </c>
      <c r="CT161">
        <f t="array" ref="CT161">IF(AND(ROWS($M$131:CT161)&lt;=$P$2,COLUMNS($M$131:CT161)&lt;=$P$2),INDEX(MINVERSE($M$6:INDEX($M$6:$EF$125,$P$2,$P$2)),ROWS($M$131:CT161),COLUMNS($M$131:CT161)),0)</f>
        <v>0</v>
      </c>
      <c r="CU161">
        <f t="array" ref="CU161">IF(AND(ROWS($M$131:CU161)&lt;=$P$2,COLUMNS($M$131:CU161)&lt;=$P$2),INDEX(MINVERSE($M$6:INDEX($M$6:$EF$125,$P$2,$P$2)),ROWS($M$131:CU161),COLUMNS($M$131:CU161)),0)</f>
        <v>0</v>
      </c>
      <c r="CV161">
        <f t="array" ref="CV161">IF(AND(ROWS($M$131:CV161)&lt;=$P$2,COLUMNS($M$131:CV161)&lt;=$P$2),INDEX(MINVERSE($M$6:INDEX($M$6:$EF$125,$P$2,$P$2)),ROWS($M$131:CV161),COLUMNS($M$131:CV161)),0)</f>
        <v>0</v>
      </c>
      <c r="CW161">
        <f t="array" ref="CW161">IF(AND(ROWS($M$131:CW161)&lt;=$P$2,COLUMNS($M$131:CW161)&lt;=$P$2),INDEX(MINVERSE($M$6:INDEX($M$6:$EF$125,$P$2,$P$2)),ROWS($M$131:CW161),COLUMNS($M$131:CW161)),0)</f>
        <v>0</v>
      </c>
      <c r="CX161">
        <f t="array" ref="CX161">IF(AND(ROWS($M$131:CX161)&lt;=$P$2,COLUMNS($M$131:CX161)&lt;=$P$2),INDEX(MINVERSE($M$6:INDEX($M$6:$EF$125,$P$2,$P$2)),ROWS($M$131:CX161),COLUMNS($M$131:CX161)),0)</f>
        <v>0</v>
      </c>
      <c r="CY161">
        <f t="array" ref="CY161">IF(AND(ROWS($M$131:CY161)&lt;=$P$2,COLUMNS($M$131:CY161)&lt;=$P$2),INDEX(MINVERSE($M$6:INDEX($M$6:$EF$125,$P$2,$P$2)),ROWS($M$131:CY161),COLUMNS($M$131:CY161)),0)</f>
        <v>0</v>
      </c>
      <c r="CZ161">
        <f t="array" ref="CZ161">IF(AND(ROWS($M$131:CZ161)&lt;=$P$2,COLUMNS($M$131:CZ161)&lt;=$P$2),INDEX(MINVERSE($M$6:INDEX($M$6:$EF$125,$P$2,$P$2)),ROWS($M$131:CZ161),COLUMNS($M$131:CZ161)),0)</f>
        <v>0</v>
      </c>
      <c r="DA161">
        <f t="array" ref="DA161">IF(AND(ROWS($M$131:DA161)&lt;=$P$2,COLUMNS($M$131:DA161)&lt;=$P$2),INDEX(MINVERSE($M$6:INDEX($M$6:$EF$125,$P$2,$P$2)),ROWS($M$131:DA161),COLUMNS($M$131:DA161)),0)</f>
        <v>0</v>
      </c>
      <c r="DB161">
        <f t="array" ref="DB161">IF(AND(ROWS($M$131:DB161)&lt;=$P$2,COLUMNS($M$131:DB161)&lt;=$P$2),INDEX(MINVERSE($M$6:INDEX($M$6:$EF$125,$P$2,$P$2)),ROWS($M$131:DB161),COLUMNS($M$131:DB161)),0)</f>
        <v>0</v>
      </c>
      <c r="DC161">
        <f t="array" ref="DC161">IF(AND(ROWS($M$131:DC161)&lt;=$P$2,COLUMNS($M$131:DC161)&lt;=$P$2),INDEX(MINVERSE($M$6:INDEX($M$6:$EF$125,$P$2,$P$2)),ROWS($M$131:DC161),COLUMNS($M$131:DC161)),0)</f>
        <v>0</v>
      </c>
      <c r="DD161">
        <f t="array" ref="DD161">IF(AND(ROWS($M$131:DD161)&lt;=$P$2,COLUMNS($M$131:DD161)&lt;=$P$2),INDEX(MINVERSE($M$6:INDEX($M$6:$EF$125,$P$2,$P$2)),ROWS($M$131:DD161),COLUMNS($M$131:DD161)),0)</f>
        <v>0</v>
      </c>
      <c r="DE161">
        <f t="array" ref="DE161">IF(AND(ROWS($M$131:DE161)&lt;=$P$2,COLUMNS($M$131:DE161)&lt;=$P$2),INDEX(MINVERSE($M$6:INDEX($M$6:$EF$125,$P$2,$P$2)),ROWS($M$131:DE161),COLUMNS($M$131:DE161)),0)</f>
        <v>0</v>
      </c>
      <c r="DF161">
        <f t="array" ref="DF161">IF(AND(ROWS($M$131:DF161)&lt;=$P$2,COLUMNS($M$131:DF161)&lt;=$P$2),INDEX(MINVERSE($M$6:INDEX($M$6:$EF$125,$P$2,$P$2)),ROWS($M$131:DF161),COLUMNS($M$131:DF161)),0)</f>
        <v>0</v>
      </c>
      <c r="DG161">
        <f t="array" ref="DG161">IF(AND(ROWS($M$131:DG161)&lt;=$P$2,COLUMNS($M$131:DG161)&lt;=$P$2),INDEX(MINVERSE($M$6:INDEX($M$6:$EF$125,$P$2,$P$2)),ROWS($M$131:DG161),COLUMNS($M$131:DG161)),0)</f>
        <v>0</v>
      </c>
      <c r="DH161">
        <f t="array" ref="DH161">IF(AND(ROWS($M$131:DH161)&lt;=$P$2,COLUMNS($M$131:DH161)&lt;=$P$2),INDEX(MINVERSE($M$6:INDEX($M$6:$EF$125,$P$2,$P$2)),ROWS($M$131:DH161),COLUMNS($M$131:DH161)),0)</f>
        <v>0</v>
      </c>
      <c r="DI161">
        <f t="array" ref="DI161">IF(AND(ROWS($M$131:DI161)&lt;=$P$2,COLUMNS($M$131:DI161)&lt;=$P$2),INDEX(MINVERSE($M$6:INDEX($M$6:$EF$125,$P$2,$P$2)),ROWS($M$131:DI161),COLUMNS($M$131:DI161)),0)</f>
        <v>0</v>
      </c>
      <c r="DJ161">
        <f t="array" ref="DJ161">IF(AND(ROWS($M$131:DJ161)&lt;=$P$2,COLUMNS($M$131:DJ161)&lt;=$P$2),INDEX(MINVERSE($M$6:INDEX($M$6:$EF$125,$P$2,$P$2)),ROWS($M$131:DJ161),COLUMNS($M$131:DJ161)),0)</f>
        <v>0</v>
      </c>
      <c r="DK161">
        <f t="array" ref="DK161">IF(AND(ROWS($M$131:DK161)&lt;=$P$2,COLUMNS($M$131:DK161)&lt;=$P$2),INDEX(MINVERSE($M$6:INDEX($M$6:$EF$125,$P$2,$P$2)),ROWS($M$131:DK161),COLUMNS($M$131:DK161)),0)</f>
        <v>0</v>
      </c>
      <c r="DL161">
        <f t="array" ref="DL161">IF(AND(ROWS($M$131:DL161)&lt;=$P$2,COLUMNS($M$131:DL161)&lt;=$P$2),INDEX(MINVERSE($M$6:INDEX($M$6:$EF$125,$P$2,$P$2)),ROWS($M$131:DL161),COLUMNS($M$131:DL161)),0)</f>
        <v>0</v>
      </c>
      <c r="DM161">
        <f t="array" ref="DM161">IF(AND(ROWS($M$131:DM161)&lt;=$P$2,COLUMNS($M$131:DM161)&lt;=$P$2),INDEX(MINVERSE($M$6:INDEX($M$6:$EF$125,$P$2,$P$2)),ROWS($M$131:DM161),COLUMNS($M$131:DM161)),0)</f>
        <v>0</v>
      </c>
      <c r="DN161">
        <f t="array" ref="DN161">IF(AND(ROWS($M$131:DN161)&lt;=$P$2,COLUMNS($M$131:DN161)&lt;=$P$2),INDEX(MINVERSE($M$6:INDEX($M$6:$EF$125,$P$2,$P$2)),ROWS($M$131:DN161),COLUMNS($M$131:DN161)),0)</f>
        <v>0</v>
      </c>
      <c r="DO161">
        <f t="array" ref="DO161">IF(AND(ROWS($M$131:DO161)&lt;=$P$2,COLUMNS($M$131:DO161)&lt;=$P$2),INDEX(MINVERSE($M$6:INDEX($M$6:$EF$125,$P$2,$P$2)),ROWS($M$131:DO161),COLUMNS($M$131:DO161)),0)</f>
        <v>0</v>
      </c>
      <c r="DP161">
        <f t="array" ref="DP161">IF(AND(ROWS($M$131:DP161)&lt;=$P$2,COLUMNS($M$131:DP161)&lt;=$P$2),INDEX(MINVERSE($M$6:INDEX($M$6:$EF$125,$P$2,$P$2)),ROWS($M$131:DP161),COLUMNS($M$131:DP161)),0)</f>
        <v>0</v>
      </c>
      <c r="DQ161">
        <f t="array" ref="DQ161">IF(AND(ROWS($M$131:DQ161)&lt;=$P$2,COLUMNS($M$131:DQ161)&lt;=$P$2),INDEX(MINVERSE($M$6:INDEX($M$6:$EF$125,$P$2,$P$2)),ROWS($M$131:DQ161),COLUMNS($M$131:DQ161)),0)</f>
        <v>0</v>
      </c>
      <c r="DR161">
        <f t="array" ref="DR161">IF(AND(ROWS($M$131:DR161)&lt;=$P$2,COLUMNS($M$131:DR161)&lt;=$P$2),INDEX(MINVERSE($M$6:INDEX($M$6:$EF$125,$P$2,$P$2)),ROWS($M$131:DR161),COLUMNS($M$131:DR161)),0)</f>
        <v>0</v>
      </c>
      <c r="DS161">
        <f t="array" ref="DS161">IF(AND(ROWS($M$131:DS161)&lt;=$P$2,COLUMNS($M$131:DS161)&lt;=$P$2),INDEX(MINVERSE($M$6:INDEX($M$6:$EF$125,$P$2,$P$2)),ROWS($M$131:DS161),COLUMNS($M$131:DS161)),0)</f>
        <v>0</v>
      </c>
      <c r="DT161">
        <f t="array" ref="DT161">IF(AND(ROWS($M$131:DT161)&lt;=$P$2,COLUMNS($M$131:DT161)&lt;=$P$2),INDEX(MINVERSE($M$6:INDEX($M$6:$EF$125,$P$2,$P$2)),ROWS($M$131:DT161),COLUMNS($M$131:DT161)),0)</f>
        <v>0</v>
      </c>
      <c r="DU161">
        <f t="array" ref="DU161">IF(AND(ROWS($M$131:DU161)&lt;=$P$2,COLUMNS($M$131:DU161)&lt;=$P$2),INDEX(MINVERSE($M$6:INDEX($M$6:$EF$125,$P$2,$P$2)),ROWS($M$131:DU161),COLUMNS($M$131:DU161)),0)</f>
        <v>0</v>
      </c>
      <c r="DV161">
        <f t="array" ref="DV161">IF(AND(ROWS($M$131:DV161)&lt;=$P$2,COLUMNS($M$131:DV161)&lt;=$P$2),INDEX(MINVERSE($M$6:INDEX($M$6:$EF$125,$P$2,$P$2)),ROWS($M$131:DV161),COLUMNS($M$131:DV161)),0)</f>
        <v>0</v>
      </c>
      <c r="DW161">
        <f t="array" ref="DW161">IF(AND(ROWS($M$131:DW161)&lt;=$P$2,COLUMNS($M$131:DW161)&lt;=$P$2),INDEX(MINVERSE($M$6:INDEX($M$6:$EF$125,$P$2,$P$2)),ROWS($M$131:DW161),COLUMNS($M$131:DW161)),0)</f>
        <v>0</v>
      </c>
      <c r="DX161">
        <f t="array" ref="DX161">IF(AND(ROWS($M$131:DX161)&lt;=$P$2,COLUMNS($M$131:DX161)&lt;=$P$2),INDEX(MINVERSE($M$6:INDEX($M$6:$EF$125,$P$2,$P$2)),ROWS($M$131:DX161),COLUMNS($M$131:DX161)),0)</f>
        <v>0</v>
      </c>
      <c r="DY161">
        <f t="array" ref="DY161">IF(AND(ROWS($M$131:DY161)&lt;=$P$2,COLUMNS($M$131:DY161)&lt;=$P$2),INDEX(MINVERSE($M$6:INDEX($M$6:$EF$125,$P$2,$P$2)),ROWS($M$131:DY161),COLUMNS($M$131:DY161)),0)</f>
        <v>0</v>
      </c>
      <c r="DZ161">
        <f t="array" ref="DZ161">IF(AND(ROWS($M$131:DZ161)&lt;=$P$2,COLUMNS($M$131:DZ161)&lt;=$P$2),INDEX(MINVERSE($M$6:INDEX($M$6:$EF$125,$P$2,$P$2)),ROWS($M$131:DZ161),COLUMNS($M$131:DZ161)),0)</f>
        <v>0</v>
      </c>
      <c r="EA161">
        <f t="array" ref="EA161">IF(AND(ROWS($M$131:EA161)&lt;=$P$2,COLUMNS($M$131:EA161)&lt;=$P$2),INDEX(MINVERSE($M$6:INDEX($M$6:$EF$125,$P$2,$P$2)),ROWS($M$131:EA161),COLUMNS($M$131:EA161)),0)</f>
        <v>0</v>
      </c>
      <c r="EB161">
        <f t="array" ref="EB161">IF(AND(ROWS($M$131:EB161)&lt;=$P$2,COLUMNS($M$131:EB161)&lt;=$P$2),INDEX(MINVERSE($M$6:INDEX($M$6:$EF$125,$P$2,$P$2)),ROWS($M$131:EB161),COLUMNS($M$131:EB161)),0)</f>
        <v>0</v>
      </c>
    </row>
    <row r="162" spans="12:132" ht="15">
      <c r="L162" s="10">
        <v>32</v>
      </c>
      <c r="M162">
        <f t="array" ref="M162">IF(AND(ROWS($M$131:M162)&lt;=$P$2,COLUMNS($M$131:M162)&lt;=$P$2),INDEX(MINVERSE($M$6:INDEX($M$6:$EF$125,$P$2,$P$2)),ROWS($M$131:M162),COLUMNS($M$131:M162)),0)</f>
        <v>-2.0225601014656523E-10</v>
      </c>
      <c r="N162">
        <f t="array" ref="N162">IF(AND(ROWS($M$131:N162)&lt;=$P$2,COLUMNS($M$131:N162)&lt;=$P$2),INDEX(MINVERSE($M$6:INDEX($M$6:$EF$125,$P$2,$P$2)),ROWS($M$131:N162),COLUMNS($M$131:N162)),0)</f>
        <v>2.1513814337078371E-11</v>
      </c>
      <c r="O162">
        <f t="array" ref="O162">IF(AND(ROWS($M$131:O162)&lt;=$P$2,COLUMNS($M$131:O162)&lt;=$P$2),INDEX(MINVERSE($M$6:INDEX($M$6:$EF$125,$P$2,$P$2)),ROWS($M$131:O162),COLUMNS($M$131:O162)),0)</f>
        <v>1.8927891138041027E-10</v>
      </c>
      <c r="P162">
        <f t="array" ref="P162">IF(AND(ROWS($M$131:P162)&lt;=$P$2,COLUMNS($M$131:P162)&lt;=$P$2),INDEX(MINVERSE($M$6:INDEX($M$6:$EF$125,$P$2,$P$2)),ROWS($M$131:P162),COLUMNS($M$131:P162)),0)</f>
        <v>2.9530527556561269E-10</v>
      </c>
      <c r="Q162">
        <f t="array" ref="Q162">IF(AND(ROWS($M$131:Q162)&lt;=$P$2,COLUMNS($M$131:Q162)&lt;=$P$2),INDEX(MINVERSE($M$6:INDEX($M$6:$EF$125,$P$2,$P$2)),ROWS($M$131:Q162),COLUMNS($M$131:Q162)),0)</f>
        <v>3.230005386542034E-10</v>
      </c>
      <c r="R162">
        <f t="array" ref="R162">IF(AND(ROWS($M$131:R162)&lt;=$P$2,COLUMNS($M$131:R162)&lt;=$P$2),INDEX(MINVERSE($M$6:INDEX($M$6:$EF$125,$P$2,$P$2)),ROWS($M$131:R162),COLUMNS($M$131:R162)),0)</f>
        <v>2.4519993503443327E-10</v>
      </c>
      <c r="S162">
        <f t="array" ref="S162">IF(AND(ROWS($M$131:S162)&lt;=$P$2,COLUMNS($M$131:S162)&lt;=$P$2),INDEX(MINVERSE($M$6:INDEX($M$6:$EF$125,$P$2,$P$2)),ROWS($M$131:S162),COLUMNS($M$131:S162)),0)</f>
        <v>3.2813328121248712E-11</v>
      </c>
      <c r="T162">
        <f t="array" ref="T162">IF(AND(ROWS($M$131:T162)&lt;=$P$2,COLUMNS($M$131:T162)&lt;=$P$2),INDEX(MINVERSE($M$6:INDEX($M$6:$EF$125,$P$2,$P$2)),ROWS($M$131:T162),COLUMNS($M$131:T162)),0)</f>
        <v>-3.2750970125470302E-10</v>
      </c>
      <c r="U162">
        <f t="array" ref="U162">IF(AND(ROWS($M$131:U162)&lt;=$P$2,COLUMNS($M$131:U162)&lt;=$P$2),INDEX(MINVERSE($M$6:INDEX($M$6:$EF$125,$P$2,$P$2)),ROWS($M$131:U162),COLUMNS($M$131:U162)),0)</f>
        <v>-8.0903621095595526E-10</v>
      </c>
      <c r="V162">
        <f t="array" ref="V162">IF(AND(ROWS($M$131:V162)&lt;=$P$2,COLUMNS($M$131:V162)&lt;=$P$2),INDEX(MINVERSE($M$6:INDEX($M$6:$EF$125,$P$2,$P$2)),ROWS($M$131:V162),COLUMNS($M$131:V162)),0)</f>
        <v>-1.3197186668045793E-9</v>
      </c>
      <c r="W162">
        <f t="array" ref="W162">IF(AND(ROWS($M$131:W162)&lt;=$P$2,COLUMNS($M$131:W162)&lt;=$P$2),INDEX(MINVERSE($M$6:INDEX($M$6:$EF$125,$P$2,$P$2)),ROWS($M$131:W162),COLUMNS($M$131:W162)),0)</f>
        <v>-1.685784230961049E-9</v>
      </c>
      <c r="X162">
        <f t="array" ref="X162">IF(AND(ROWS($M$131:X162)&lt;=$P$2,COLUMNS($M$131:X162)&lt;=$P$2),INDEX(MINVERSE($M$6:INDEX($M$6:$EF$125,$P$2,$P$2)),ROWS($M$131:X162),COLUMNS($M$131:X162)),0)</f>
        <v>-1.657190678585721E-9</v>
      </c>
      <c r="Y162">
        <f t="array" ref="Y162">IF(AND(ROWS($M$131:Y162)&lt;=$P$2,COLUMNS($M$131:Y162)&lt;=$P$2),INDEX(MINVERSE($M$6:INDEX($M$6:$EF$125,$P$2,$P$2)),ROWS($M$131:Y162),COLUMNS($M$131:Y162)),0)</f>
        <v>-9.4932745464301532E-10</v>
      </c>
      <c r="Z162">
        <f t="array" ref="Z162">IF(AND(ROWS($M$131:Z162)&lt;=$P$2,COLUMNS($M$131:Z162)&lt;=$P$2),INDEX(MINVERSE($M$6:INDEX($M$6:$EF$125,$P$2,$P$2)),ROWS($M$131:Z162),COLUMNS($M$131:Z162)),0)</f>
        <v>6.678471368541854E-10</v>
      </c>
      <c r="AA162">
        <f t="array" ref="AA162">IF(AND(ROWS($M$131:AA162)&lt;=$P$2,COLUMNS($M$131:AA162)&lt;=$P$2),INDEX(MINVERSE($M$6:INDEX($M$6:$EF$125,$P$2,$P$2)),ROWS($M$131:AA162),COLUMNS($M$131:AA162)),0)</f>
        <v>3.2327043025791454E-9</v>
      </c>
      <c r="AB162">
        <f t="array" ref="AB162">IF(AND(ROWS($M$131:AB162)&lt;=$P$2,COLUMNS($M$131:AB162)&lt;=$P$2),INDEX(MINVERSE($M$6:INDEX($M$6:$EF$125,$P$2,$P$2)),ROWS($M$131:AB162),COLUMNS($M$131:AB162)),0)</f>
        <v>6.4263185822208832E-9</v>
      </c>
      <c r="AC162">
        <f t="array" ref="AC162">IF(AND(ROWS($M$131:AC162)&lt;=$P$2,COLUMNS($M$131:AC162)&lt;=$P$2),INDEX(MINVERSE($M$6:INDEX($M$6:$EF$125,$P$2,$P$2)),ROWS($M$131:AC162),COLUMNS($M$131:AC162)),0)</f>
        <v>9.4276117448194088E-9</v>
      </c>
      <c r="AD162">
        <f t="array" ref="AD162">IF(AND(ROWS($M$131:AD162)&lt;=$P$2,COLUMNS($M$131:AD162)&lt;=$P$2),INDEX(MINVERSE($M$6:INDEX($M$6:$EF$125,$P$2,$P$2)),ROWS($M$131:AD162),COLUMNS($M$131:AD162)),0)</f>
        <v>1.0871096073224942E-8</v>
      </c>
      <c r="AE162">
        <f t="array" ref="AE162">IF(AND(ROWS($M$131:AE162)&lt;=$P$2,COLUMNS($M$131:AE162)&lt;=$P$2),INDEX(MINVERSE($M$6:INDEX($M$6:$EF$125,$P$2,$P$2)),ROWS($M$131:AE162),COLUMNS($M$131:AE162)),0)</f>
        <v>8.9993345296559279E-9</v>
      </c>
      <c r="AF162">
        <f t="array" ref="AF162">IF(AND(ROWS($M$131:AF162)&lt;=$P$2,COLUMNS($M$131:AF162)&lt;=$P$2),INDEX(MINVERSE($M$6:INDEX($M$6:$EF$125,$P$2,$P$2)),ROWS($M$131:AF162),COLUMNS($M$131:AF162)),0)</f>
        <v>2.0980872089204366E-9</v>
      </c>
      <c r="AG162">
        <f t="array" ref="AG162">IF(AND(ROWS($M$131:AG162)&lt;=$P$2,COLUMNS($M$131:AG162)&lt;=$P$2),INDEX(MINVERSE($M$6:INDEX($M$6:$EF$125,$P$2,$P$2)),ROWS($M$131:AG162),COLUMNS($M$131:AG162)),0)</f>
        <v>-1.0752925415725832E-8</v>
      </c>
      <c r="AH162">
        <f t="array" ref="AH162">IF(AND(ROWS($M$131:AH162)&lt;=$P$2,COLUMNS($M$131:AH162)&lt;=$P$2),INDEX(MINVERSE($M$6:INDEX($M$6:$EF$125,$P$2,$P$2)),ROWS($M$131:AH162),COLUMNS($M$131:AH162)),0)</f>
        <v>-2.8668490488688806E-8</v>
      </c>
      <c r="AI162">
        <f t="array" ref="AI162">IF(AND(ROWS($M$131:AI162)&lt;=$P$2,COLUMNS($M$131:AI162)&lt;=$P$2),INDEX(MINVERSE($M$6:INDEX($M$6:$EF$125,$P$2,$P$2)),ROWS($M$131:AI162),COLUMNS($M$131:AI162)),0)</f>
        <v>-4.7885568037179787E-8</v>
      </c>
      <c r="AJ162">
        <f t="array" ref="AJ162">IF(AND(ROWS($M$131:AJ162)&lt;=$P$2,COLUMNS($M$131:AJ162)&lt;=$P$2),INDEX(MINVERSE($M$6:INDEX($M$6:$EF$125,$P$2,$P$2)),ROWS($M$131:AJ162),COLUMNS($M$131:AJ162)),0)</f>
        <v>-6.100826381781804E-8</v>
      </c>
      <c r="AK162">
        <f t="array" ref="AK162">IF(AND(ROWS($M$131:AK162)&lt;=$P$2,COLUMNS($M$131:AK162)&lt;=$P$2),INDEX(MINVERSE($M$6:INDEX($M$6:$EF$125,$P$2,$P$2)),ROWS($M$131:AK162),COLUMNS($M$131:AK162)),0)</f>
        <v>-5.7122462714326841E-8</v>
      </c>
      <c r="AL162">
        <f t="array" ref="AL162">IF(AND(ROWS($M$131:AL162)&lt;=$P$2,COLUMNS($M$131:AL162)&lt;=$P$2),INDEX(MINVERSE($M$6:INDEX($M$6:$EF$125,$P$2,$P$2)),ROWS($M$131:AL162),COLUMNS($M$131:AL162)),0)</f>
        <v>-2.3390122644048005E-8</v>
      </c>
      <c r="AM162">
        <f t="array" ref="AM162">IF(AND(ROWS($M$131:AM162)&lt;=$P$2,COLUMNS($M$131:AM162)&lt;=$P$2),INDEX(MINVERSE($M$6:INDEX($M$6:$EF$125,$P$2,$P$2)),ROWS($M$131:AM162),COLUMNS($M$131:AM162)),0)</f>
        <v>5.1461112633880781E-8</v>
      </c>
      <c r="AN162">
        <f t="array" ref="AN162">IF(AND(ROWS($M$131:AN162)&lt;=$P$2,COLUMNS($M$131:AN162)&lt;=$P$2),INDEX(MINVERSE($M$6:INDEX($M$6:$EF$125,$P$2,$P$2)),ROWS($M$131:AN162),COLUMNS($M$131:AN162)),0)</f>
        <v>1.7189406828096101E-7</v>
      </c>
      <c r="AO162">
        <f t="array" ref="AO162">IF(AND(ROWS($M$131:AO162)&lt;=$P$2,COLUMNS($M$131:AO162)&lt;=$P$2),INDEX(MINVERSE($M$6:INDEX($M$6:$EF$125,$P$2,$P$2)),ROWS($M$131:AO162),COLUMNS($M$131:AO162)),0)</f>
        <v>3.296127680237655E-7</v>
      </c>
      <c r="AP162">
        <f t="array" ref="AP162">IF(AND(ROWS($M$131:AP162)&lt;=$P$2,COLUMNS($M$131:AP162)&lt;=$P$2),INDEX(MINVERSE($M$6:INDEX($M$6:$EF$125,$P$2,$P$2)),ROWS($M$131:AP162),COLUMNS($M$131:AP162)),0)</f>
        <v>4.9913351274425093E-7</v>
      </c>
      <c r="AQ162">
        <f t="array" ref="AQ162">IF(AND(ROWS($M$131:AQ162)&lt;=$P$2,COLUMNS($M$131:AQ162)&lt;=$P$2),INDEX(MINVERSE($M$6:INDEX($M$6:$EF$125,$P$2,$P$2)),ROWS($M$131:AQ162),COLUMNS($M$131:AQ162)),0)</f>
        <v>6.3832433004166941E-7</v>
      </c>
      <c r="AR162">
        <f t="array" ref="AR162">IF(AND(ROWS($M$131:AR162)&lt;=$P$2,COLUMNS($M$131:AR162)&lt;=$P$2),INDEX(MINVERSE($M$6:INDEX($M$6:$EF$125,$P$2,$P$2)),ROWS($M$131:AR162),COLUMNS($M$131:AR162)),0)</f>
        <v>6.9832150788369405E-7</v>
      </c>
      <c r="AS162">
        <f t="array" ref="AS162">IF(AND(ROWS($M$131:AS162)&lt;=$P$2,COLUMNS($M$131:AS162)&lt;=$P$2),INDEX(MINVERSE($M$6:INDEX($M$6:$EF$125,$P$2,$P$2)),ROWS($M$131:AS162),COLUMNS($M$131:AS162)),0)</f>
        <v>6.474530544727904E-7</v>
      </c>
      <c r="AT162">
        <f t="array" ref="AT162">IF(AND(ROWS($M$131:AT162)&lt;=$P$2,COLUMNS($M$131:AT162)&lt;=$P$2),INDEX(MINVERSE($M$6:INDEX($M$6:$EF$125,$P$2,$P$2)),ROWS($M$131:AT162),COLUMNS($M$131:AT162)),0)</f>
        <v>5.1267388650381966E-7</v>
      </c>
      <c r="AU162">
        <f t="array" ref="AU162">IF(AND(ROWS($M$131:AU162)&lt;=$P$2,COLUMNS($M$131:AU162)&lt;=$P$2),INDEX(MINVERSE($M$6:INDEX($M$6:$EF$125,$P$2,$P$2)),ROWS($M$131:AU162),COLUMNS($M$131:AU162)),0)</f>
        <v>3.3978543651597681E-7</v>
      </c>
      <c r="AV162">
        <f t="array" ref="AV162">IF(AND(ROWS($M$131:AV162)&lt;=$P$2,COLUMNS($M$131:AV162)&lt;=$P$2),INDEX(MINVERSE($M$6:INDEX($M$6:$EF$125,$P$2,$P$2)),ROWS($M$131:AV162),COLUMNS($M$131:AV162)),0)</f>
        <v>1.7084242860250566E-7</v>
      </c>
      <c r="AW162">
        <f t="array" ref="AW162">IF(AND(ROWS($M$131:AW162)&lt;=$P$2,COLUMNS($M$131:AW162)&lt;=$P$2),INDEX(MINVERSE($M$6:INDEX($M$6:$EF$125,$P$2,$P$2)),ROWS($M$131:AW162),COLUMNS($M$131:AW162)),0)</f>
        <v>3.4950340752879578E-8</v>
      </c>
      <c r="AX162">
        <f t="array" ref="AX162">IF(AND(ROWS($M$131:AX162)&lt;=$P$2,COLUMNS($M$131:AX162)&lt;=$P$2),INDEX(MINVERSE($M$6:INDEX($M$6:$EF$125,$P$2,$P$2)),ROWS($M$131:AX162),COLUMNS($M$131:AX162)),0)</f>
        <v>-5.2194424981477822E-8</v>
      </c>
      <c r="AY162">
        <f t="array" ref="AY162">IF(AND(ROWS($M$131:AY162)&lt;=$P$2,COLUMNS($M$131:AY162)&lt;=$P$2),INDEX(MINVERSE($M$6:INDEX($M$6:$EF$125,$P$2,$P$2)),ROWS($M$131:AY162),COLUMNS($M$131:AY162)),0)</f>
        <v>-8.4434199442745717E-8</v>
      </c>
      <c r="AZ162">
        <f t="array" ref="AZ162">IF(AND(ROWS($M$131:AZ162)&lt;=$P$2,COLUMNS($M$131:AZ162)&lt;=$P$2),INDEX(MINVERSE($M$6:INDEX($M$6:$EF$125,$P$2,$P$2)),ROWS($M$131:AZ162),COLUMNS($M$131:AZ162)),0)</f>
        <v>-6.0407378571275972E-8</v>
      </c>
      <c r="BA162">
        <f t="array" ref="BA162">IF(AND(ROWS($M$131:BA162)&lt;=$P$2,COLUMNS($M$131:BA162)&lt;=$P$2),INDEX(MINVERSE($M$6:INDEX($M$6:$EF$125,$P$2,$P$2)),ROWS($M$131:BA162),COLUMNS($M$131:BA162)),0)</f>
        <v>0</v>
      </c>
      <c r="BB162">
        <f t="array" ref="BB162">IF(AND(ROWS($M$131:BB162)&lt;=$P$2,COLUMNS($M$131:BB162)&lt;=$P$2),INDEX(MINVERSE($M$6:INDEX($M$6:$EF$125,$P$2,$P$2)),ROWS($M$131:BB162),COLUMNS($M$131:BB162)),0)</f>
        <v>0</v>
      </c>
      <c r="BC162">
        <f t="array" ref="BC162">IF(AND(ROWS($M$131:BC162)&lt;=$P$2,COLUMNS($M$131:BC162)&lt;=$P$2),INDEX(MINVERSE($M$6:INDEX($M$6:$EF$125,$P$2,$P$2)),ROWS($M$131:BC162),COLUMNS($M$131:BC162)),0)</f>
        <v>0</v>
      </c>
      <c r="BD162">
        <f t="array" ref="BD162">IF(AND(ROWS($M$131:BD162)&lt;=$P$2,COLUMNS($M$131:BD162)&lt;=$P$2),INDEX(MINVERSE($M$6:INDEX($M$6:$EF$125,$P$2,$P$2)),ROWS($M$131:BD162),COLUMNS($M$131:BD162)),0)</f>
        <v>0</v>
      </c>
      <c r="BE162">
        <f t="array" ref="BE162">IF(AND(ROWS($M$131:BE162)&lt;=$P$2,COLUMNS($M$131:BE162)&lt;=$P$2),INDEX(MINVERSE($M$6:INDEX($M$6:$EF$125,$P$2,$P$2)),ROWS($M$131:BE162),COLUMNS($M$131:BE162)),0)</f>
        <v>0</v>
      </c>
      <c r="BF162">
        <f t="array" ref="BF162">IF(AND(ROWS($M$131:BF162)&lt;=$P$2,COLUMNS($M$131:BF162)&lt;=$P$2),INDEX(MINVERSE($M$6:INDEX($M$6:$EF$125,$P$2,$P$2)),ROWS($M$131:BF162),COLUMNS($M$131:BF162)),0)</f>
        <v>0</v>
      </c>
      <c r="BG162">
        <f t="array" ref="BG162">IF(AND(ROWS($M$131:BG162)&lt;=$P$2,COLUMNS($M$131:BG162)&lt;=$P$2),INDEX(MINVERSE($M$6:INDEX($M$6:$EF$125,$P$2,$P$2)),ROWS($M$131:BG162),COLUMNS($M$131:BG162)),0)</f>
        <v>0</v>
      </c>
      <c r="BH162">
        <f t="array" ref="BH162">IF(AND(ROWS($M$131:BH162)&lt;=$P$2,COLUMNS($M$131:BH162)&lt;=$P$2),INDEX(MINVERSE($M$6:INDEX($M$6:$EF$125,$P$2,$P$2)),ROWS($M$131:BH162),COLUMNS($M$131:BH162)),0)</f>
        <v>0</v>
      </c>
      <c r="BI162">
        <f t="array" ref="BI162">IF(AND(ROWS($M$131:BI162)&lt;=$P$2,COLUMNS($M$131:BI162)&lt;=$P$2),INDEX(MINVERSE($M$6:INDEX($M$6:$EF$125,$P$2,$P$2)),ROWS($M$131:BI162),COLUMNS($M$131:BI162)),0)</f>
        <v>0</v>
      </c>
      <c r="BJ162">
        <f t="array" ref="BJ162">IF(AND(ROWS($M$131:BJ162)&lt;=$P$2,COLUMNS($M$131:BJ162)&lt;=$P$2),INDEX(MINVERSE($M$6:INDEX($M$6:$EF$125,$P$2,$P$2)),ROWS($M$131:BJ162),COLUMNS($M$131:BJ162)),0)</f>
        <v>0</v>
      </c>
      <c r="BK162">
        <f t="array" ref="BK162">IF(AND(ROWS($M$131:BK162)&lt;=$P$2,COLUMNS($M$131:BK162)&lt;=$P$2),INDEX(MINVERSE($M$6:INDEX($M$6:$EF$125,$P$2,$P$2)),ROWS($M$131:BK162),COLUMNS($M$131:BK162)),0)</f>
        <v>0</v>
      </c>
      <c r="BL162">
        <f t="array" ref="BL162">IF(AND(ROWS($M$131:BL162)&lt;=$P$2,COLUMNS($M$131:BL162)&lt;=$P$2),INDEX(MINVERSE($M$6:INDEX($M$6:$EF$125,$P$2,$P$2)),ROWS($M$131:BL162),COLUMNS($M$131:BL162)),0)</f>
        <v>0</v>
      </c>
      <c r="BM162">
        <f t="array" ref="BM162">IF(AND(ROWS($M$131:BM162)&lt;=$P$2,COLUMNS($M$131:BM162)&lt;=$P$2),INDEX(MINVERSE($M$6:INDEX($M$6:$EF$125,$P$2,$P$2)),ROWS($M$131:BM162),COLUMNS($M$131:BM162)),0)</f>
        <v>0</v>
      </c>
      <c r="BN162">
        <f t="array" ref="BN162">IF(AND(ROWS($M$131:BN162)&lt;=$P$2,COLUMNS($M$131:BN162)&lt;=$P$2),INDEX(MINVERSE($M$6:INDEX($M$6:$EF$125,$P$2,$P$2)),ROWS($M$131:BN162),COLUMNS($M$131:BN162)),0)</f>
        <v>0</v>
      </c>
      <c r="BO162">
        <f t="array" ref="BO162">IF(AND(ROWS($M$131:BO162)&lt;=$P$2,COLUMNS($M$131:BO162)&lt;=$P$2),INDEX(MINVERSE($M$6:INDEX($M$6:$EF$125,$P$2,$P$2)),ROWS($M$131:BO162),COLUMNS($M$131:BO162)),0)</f>
        <v>0</v>
      </c>
      <c r="BP162">
        <f t="array" ref="BP162">IF(AND(ROWS($M$131:BP162)&lt;=$P$2,COLUMNS($M$131:BP162)&lt;=$P$2),INDEX(MINVERSE($M$6:INDEX($M$6:$EF$125,$P$2,$P$2)),ROWS($M$131:BP162),COLUMNS($M$131:BP162)),0)</f>
        <v>0</v>
      </c>
      <c r="BQ162">
        <f t="array" ref="BQ162">IF(AND(ROWS($M$131:BQ162)&lt;=$P$2,COLUMNS($M$131:BQ162)&lt;=$P$2),INDEX(MINVERSE($M$6:INDEX($M$6:$EF$125,$P$2,$P$2)),ROWS($M$131:BQ162),COLUMNS($M$131:BQ162)),0)</f>
        <v>0</v>
      </c>
      <c r="BR162">
        <f t="array" ref="BR162">IF(AND(ROWS($M$131:BR162)&lt;=$P$2,COLUMNS($M$131:BR162)&lt;=$P$2),INDEX(MINVERSE($M$6:INDEX($M$6:$EF$125,$P$2,$P$2)),ROWS($M$131:BR162),COLUMNS($M$131:BR162)),0)</f>
        <v>0</v>
      </c>
      <c r="BS162">
        <f t="array" ref="BS162">IF(AND(ROWS($M$131:BS162)&lt;=$P$2,COLUMNS($M$131:BS162)&lt;=$P$2),INDEX(MINVERSE($M$6:INDEX($M$6:$EF$125,$P$2,$P$2)),ROWS($M$131:BS162),COLUMNS($M$131:BS162)),0)</f>
        <v>0</v>
      </c>
      <c r="BT162">
        <f t="array" ref="BT162">IF(AND(ROWS($M$131:BT162)&lt;=$P$2,COLUMNS($M$131:BT162)&lt;=$P$2),INDEX(MINVERSE($M$6:INDEX($M$6:$EF$125,$P$2,$P$2)),ROWS($M$131:BT162),COLUMNS($M$131:BT162)),0)</f>
        <v>0</v>
      </c>
      <c r="BU162">
        <f t="array" ref="BU162">IF(AND(ROWS($M$131:BU162)&lt;=$P$2,COLUMNS($M$131:BU162)&lt;=$P$2),INDEX(MINVERSE($M$6:INDEX($M$6:$EF$125,$P$2,$P$2)),ROWS($M$131:BU162),COLUMNS($M$131:BU162)),0)</f>
        <v>0</v>
      </c>
      <c r="BV162">
        <f t="array" ref="BV162">IF(AND(ROWS($M$131:BV162)&lt;=$P$2,COLUMNS($M$131:BV162)&lt;=$P$2),INDEX(MINVERSE($M$6:INDEX($M$6:$EF$125,$P$2,$P$2)),ROWS($M$131:BV162),COLUMNS($M$131:BV162)),0)</f>
        <v>0</v>
      </c>
      <c r="BW162">
        <f t="array" ref="BW162">IF(AND(ROWS($M$131:BW162)&lt;=$P$2,COLUMNS($M$131:BW162)&lt;=$P$2),INDEX(MINVERSE($M$6:INDEX($M$6:$EF$125,$P$2,$P$2)),ROWS($M$131:BW162),COLUMNS($M$131:BW162)),0)</f>
        <v>0</v>
      </c>
      <c r="BX162">
        <f t="array" ref="BX162">IF(AND(ROWS($M$131:BX162)&lt;=$P$2,COLUMNS($M$131:BX162)&lt;=$P$2),INDEX(MINVERSE($M$6:INDEX($M$6:$EF$125,$P$2,$P$2)),ROWS($M$131:BX162),COLUMNS($M$131:BX162)),0)</f>
        <v>0</v>
      </c>
      <c r="BY162">
        <f t="array" ref="BY162">IF(AND(ROWS($M$131:BY162)&lt;=$P$2,COLUMNS($M$131:BY162)&lt;=$P$2),INDEX(MINVERSE($M$6:INDEX($M$6:$EF$125,$P$2,$P$2)),ROWS($M$131:BY162),COLUMNS($M$131:BY162)),0)</f>
        <v>0</v>
      </c>
      <c r="BZ162">
        <f t="array" ref="BZ162">IF(AND(ROWS($M$131:BZ162)&lt;=$P$2,COLUMNS($M$131:BZ162)&lt;=$P$2),INDEX(MINVERSE($M$6:INDEX($M$6:$EF$125,$P$2,$P$2)),ROWS($M$131:BZ162),COLUMNS($M$131:BZ162)),0)</f>
        <v>0</v>
      </c>
      <c r="CA162">
        <f t="array" ref="CA162">IF(AND(ROWS($M$131:CA162)&lt;=$P$2,COLUMNS($M$131:CA162)&lt;=$P$2),INDEX(MINVERSE($M$6:INDEX($M$6:$EF$125,$P$2,$P$2)),ROWS($M$131:CA162),COLUMNS($M$131:CA162)),0)</f>
        <v>0</v>
      </c>
      <c r="CB162">
        <f t="array" ref="CB162">IF(AND(ROWS($M$131:CB162)&lt;=$P$2,COLUMNS($M$131:CB162)&lt;=$P$2),INDEX(MINVERSE($M$6:INDEX($M$6:$EF$125,$P$2,$P$2)),ROWS($M$131:CB162),COLUMNS($M$131:CB162)),0)</f>
        <v>0</v>
      </c>
      <c r="CC162">
        <f t="array" ref="CC162">IF(AND(ROWS($M$131:CC162)&lt;=$P$2,COLUMNS($M$131:CC162)&lt;=$P$2),INDEX(MINVERSE($M$6:INDEX($M$6:$EF$125,$P$2,$P$2)),ROWS($M$131:CC162),COLUMNS($M$131:CC162)),0)</f>
        <v>0</v>
      </c>
      <c r="CD162">
        <f t="array" ref="CD162">IF(AND(ROWS($M$131:CD162)&lt;=$P$2,COLUMNS($M$131:CD162)&lt;=$P$2),INDEX(MINVERSE($M$6:INDEX($M$6:$EF$125,$P$2,$P$2)),ROWS($M$131:CD162),COLUMNS($M$131:CD162)),0)</f>
        <v>0</v>
      </c>
      <c r="CE162">
        <f t="array" ref="CE162">IF(AND(ROWS($M$131:CE162)&lt;=$P$2,COLUMNS($M$131:CE162)&lt;=$P$2),INDEX(MINVERSE($M$6:INDEX($M$6:$EF$125,$P$2,$P$2)),ROWS($M$131:CE162),COLUMNS($M$131:CE162)),0)</f>
        <v>0</v>
      </c>
      <c r="CF162">
        <f t="array" ref="CF162">IF(AND(ROWS($M$131:CF162)&lt;=$P$2,COLUMNS($M$131:CF162)&lt;=$P$2),INDEX(MINVERSE($M$6:INDEX($M$6:$EF$125,$P$2,$P$2)),ROWS($M$131:CF162),COLUMNS($M$131:CF162)),0)</f>
        <v>0</v>
      </c>
      <c r="CG162">
        <f t="array" ref="CG162">IF(AND(ROWS($M$131:CG162)&lt;=$P$2,COLUMNS($M$131:CG162)&lt;=$P$2),INDEX(MINVERSE($M$6:INDEX($M$6:$EF$125,$P$2,$P$2)),ROWS($M$131:CG162),COLUMNS($M$131:CG162)),0)</f>
        <v>0</v>
      </c>
      <c r="CH162">
        <f t="array" ref="CH162">IF(AND(ROWS($M$131:CH162)&lt;=$P$2,COLUMNS($M$131:CH162)&lt;=$P$2),INDEX(MINVERSE($M$6:INDEX($M$6:$EF$125,$P$2,$P$2)),ROWS($M$131:CH162),COLUMNS($M$131:CH162)),0)</f>
        <v>0</v>
      </c>
      <c r="CI162">
        <f t="array" ref="CI162">IF(AND(ROWS($M$131:CI162)&lt;=$P$2,COLUMNS($M$131:CI162)&lt;=$P$2),INDEX(MINVERSE($M$6:INDEX($M$6:$EF$125,$P$2,$P$2)),ROWS($M$131:CI162),COLUMNS($M$131:CI162)),0)</f>
        <v>0</v>
      </c>
      <c r="CJ162">
        <f t="array" ref="CJ162">IF(AND(ROWS($M$131:CJ162)&lt;=$P$2,COLUMNS($M$131:CJ162)&lt;=$P$2),INDEX(MINVERSE($M$6:INDEX($M$6:$EF$125,$P$2,$P$2)),ROWS($M$131:CJ162),COLUMNS($M$131:CJ162)),0)</f>
        <v>0</v>
      </c>
      <c r="CK162">
        <f t="array" ref="CK162">IF(AND(ROWS($M$131:CK162)&lt;=$P$2,COLUMNS($M$131:CK162)&lt;=$P$2),INDEX(MINVERSE($M$6:INDEX($M$6:$EF$125,$P$2,$P$2)),ROWS($M$131:CK162),COLUMNS($M$131:CK162)),0)</f>
        <v>0</v>
      </c>
      <c r="CL162">
        <f t="array" ref="CL162">IF(AND(ROWS($M$131:CL162)&lt;=$P$2,COLUMNS($M$131:CL162)&lt;=$P$2),INDEX(MINVERSE($M$6:INDEX($M$6:$EF$125,$P$2,$P$2)),ROWS($M$131:CL162),COLUMNS($M$131:CL162)),0)</f>
        <v>0</v>
      </c>
      <c r="CM162">
        <f t="array" ref="CM162">IF(AND(ROWS($M$131:CM162)&lt;=$P$2,COLUMNS($M$131:CM162)&lt;=$P$2),INDEX(MINVERSE($M$6:INDEX($M$6:$EF$125,$P$2,$P$2)),ROWS($M$131:CM162),COLUMNS($M$131:CM162)),0)</f>
        <v>0</v>
      </c>
      <c r="CN162">
        <f t="array" ref="CN162">IF(AND(ROWS($M$131:CN162)&lt;=$P$2,COLUMNS($M$131:CN162)&lt;=$P$2),INDEX(MINVERSE($M$6:INDEX($M$6:$EF$125,$P$2,$P$2)),ROWS($M$131:CN162),COLUMNS($M$131:CN162)),0)</f>
        <v>0</v>
      </c>
      <c r="CO162">
        <f t="array" ref="CO162">IF(AND(ROWS($M$131:CO162)&lt;=$P$2,COLUMNS($M$131:CO162)&lt;=$P$2),INDEX(MINVERSE($M$6:INDEX($M$6:$EF$125,$P$2,$P$2)),ROWS($M$131:CO162),COLUMNS($M$131:CO162)),0)</f>
        <v>0</v>
      </c>
      <c r="CP162">
        <f t="array" ref="CP162">IF(AND(ROWS($M$131:CP162)&lt;=$P$2,COLUMNS($M$131:CP162)&lt;=$P$2),INDEX(MINVERSE($M$6:INDEX($M$6:$EF$125,$P$2,$P$2)),ROWS($M$131:CP162),COLUMNS($M$131:CP162)),0)</f>
        <v>0</v>
      </c>
      <c r="CQ162">
        <f t="array" ref="CQ162">IF(AND(ROWS($M$131:CQ162)&lt;=$P$2,COLUMNS($M$131:CQ162)&lt;=$P$2),INDEX(MINVERSE($M$6:INDEX($M$6:$EF$125,$P$2,$P$2)),ROWS($M$131:CQ162),COLUMNS($M$131:CQ162)),0)</f>
        <v>0</v>
      </c>
      <c r="CR162">
        <f t="array" ref="CR162">IF(AND(ROWS($M$131:CR162)&lt;=$P$2,COLUMNS($M$131:CR162)&lt;=$P$2),INDEX(MINVERSE($M$6:INDEX($M$6:$EF$125,$P$2,$P$2)),ROWS($M$131:CR162),COLUMNS($M$131:CR162)),0)</f>
        <v>0</v>
      </c>
      <c r="CS162">
        <f t="array" ref="CS162">IF(AND(ROWS($M$131:CS162)&lt;=$P$2,COLUMNS($M$131:CS162)&lt;=$P$2),INDEX(MINVERSE($M$6:INDEX($M$6:$EF$125,$P$2,$P$2)),ROWS($M$131:CS162),COLUMNS($M$131:CS162)),0)</f>
        <v>0</v>
      </c>
      <c r="CT162">
        <f t="array" ref="CT162">IF(AND(ROWS($M$131:CT162)&lt;=$P$2,COLUMNS($M$131:CT162)&lt;=$P$2),INDEX(MINVERSE($M$6:INDEX($M$6:$EF$125,$P$2,$P$2)),ROWS($M$131:CT162),COLUMNS($M$131:CT162)),0)</f>
        <v>0</v>
      </c>
      <c r="CU162">
        <f t="array" ref="CU162">IF(AND(ROWS($M$131:CU162)&lt;=$P$2,COLUMNS($M$131:CU162)&lt;=$P$2),INDEX(MINVERSE($M$6:INDEX($M$6:$EF$125,$P$2,$P$2)),ROWS($M$131:CU162),COLUMNS($M$131:CU162)),0)</f>
        <v>0</v>
      </c>
      <c r="CV162">
        <f t="array" ref="CV162">IF(AND(ROWS($M$131:CV162)&lt;=$P$2,COLUMNS($M$131:CV162)&lt;=$P$2),INDEX(MINVERSE($M$6:INDEX($M$6:$EF$125,$P$2,$P$2)),ROWS($M$131:CV162),COLUMNS($M$131:CV162)),0)</f>
        <v>0</v>
      </c>
      <c r="CW162">
        <f t="array" ref="CW162">IF(AND(ROWS($M$131:CW162)&lt;=$P$2,COLUMNS($M$131:CW162)&lt;=$P$2),INDEX(MINVERSE($M$6:INDEX($M$6:$EF$125,$P$2,$P$2)),ROWS($M$131:CW162),COLUMNS($M$131:CW162)),0)</f>
        <v>0</v>
      </c>
      <c r="CX162">
        <f t="array" ref="CX162">IF(AND(ROWS($M$131:CX162)&lt;=$P$2,COLUMNS($M$131:CX162)&lt;=$P$2),INDEX(MINVERSE($M$6:INDEX($M$6:$EF$125,$P$2,$P$2)),ROWS($M$131:CX162),COLUMNS($M$131:CX162)),0)</f>
        <v>0</v>
      </c>
      <c r="CY162">
        <f t="array" ref="CY162">IF(AND(ROWS($M$131:CY162)&lt;=$P$2,COLUMNS($M$131:CY162)&lt;=$P$2),INDEX(MINVERSE($M$6:INDEX($M$6:$EF$125,$P$2,$P$2)),ROWS($M$131:CY162),COLUMNS($M$131:CY162)),0)</f>
        <v>0</v>
      </c>
      <c r="CZ162">
        <f t="array" ref="CZ162">IF(AND(ROWS($M$131:CZ162)&lt;=$P$2,COLUMNS($M$131:CZ162)&lt;=$P$2),INDEX(MINVERSE($M$6:INDEX($M$6:$EF$125,$P$2,$P$2)),ROWS($M$131:CZ162),COLUMNS($M$131:CZ162)),0)</f>
        <v>0</v>
      </c>
      <c r="DA162">
        <f t="array" ref="DA162">IF(AND(ROWS($M$131:DA162)&lt;=$P$2,COLUMNS($M$131:DA162)&lt;=$P$2),INDEX(MINVERSE($M$6:INDEX($M$6:$EF$125,$P$2,$P$2)),ROWS($M$131:DA162),COLUMNS($M$131:DA162)),0)</f>
        <v>0</v>
      </c>
      <c r="DB162">
        <f t="array" ref="DB162">IF(AND(ROWS($M$131:DB162)&lt;=$P$2,COLUMNS($M$131:DB162)&lt;=$P$2),INDEX(MINVERSE($M$6:INDEX($M$6:$EF$125,$P$2,$P$2)),ROWS($M$131:DB162),COLUMNS($M$131:DB162)),0)</f>
        <v>0</v>
      </c>
      <c r="DC162">
        <f t="array" ref="DC162">IF(AND(ROWS($M$131:DC162)&lt;=$P$2,COLUMNS($M$131:DC162)&lt;=$P$2),INDEX(MINVERSE($M$6:INDEX($M$6:$EF$125,$P$2,$P$2)),ROWS($M$131:DC162),COLUMNS($M$131:DC162)),0)</f>
        <v>0</v>
      </c>
      <c r="DD162">
        <f t="array" ref="DD162">IF(AND(ROWS($M$131:DD162)&lt;=$P$2,COLUMNS($M$131:DD162)&lt;=$P$2),INDEX(MINVERSE($M$6:INDEX($M$6:$EF$125,$P$2,$P$2)),ROWS($M$131:DD162),COLUMNS($M$131:DD162)),0)</f>
        <v>0</v>
      </c>
      <c r="DE162">
        <f t="array" ref="DE162">IF(AND(ROWS($M$131:DE162)&lt;=$P$2,COLUMNS($M$131:DE162)&lt;=$P$2),INDEX(MINVERSE($M$6:INDEX($M$6:$EF$125,$P$2,$P$2)),ROWS($M$131:DE162),COLUMNS($M$131:DE162)),0)</f>
        <v>0</v>
      </c>
      <c r="DF162">
        <f t="array" ref="DF162">IF(AND(ROWS($M$131:DF162)&lt;=$P$2,COLUMNS($M$131:DF162)&lt;=$P$2),INDEX(MINVERSE($M$6:INDEX($M$6:$EF$125,$P$2,$P$2)),ROWS($M$131:DF162),COLUMNS($M$131:DF162)),0)</f>
        <v>0</v>
      </c>
      <c r="DG162">
        <f t="array" ref="DG162">IF(AND(ROWS($M$131:DG162)&lt;=$P$2,COLUMNS($M$131:DG162)&lt;=$P$2),INDEX(MINVERSE($M$6:INDEX($M$6:$EF$125,$P$2,$P$2)),ROWS($M$131:DG162),COLUMNS($M$131:DG162)),0)</f>
        <v>0</v>
      </c>
      <c r="DH162">
        <f t="array" ref="DH162">IF(AND(ROWS($M$131:DH162)&lt;=$P$2,COLUMNS($M$131:DH162)&lt;=$P$2),INDEX(MINVERSE($M$6:INDEX($M$6:$EF$125,$P$2,$P$2)),ROWS($M$131:DH162),COLUMNS($M$131:DH162)),0)</f>
        <v>0</v>
      </c>
      <c r="DI162">
        <f t="array" ref="DI162">IF(AND(ROWS($M$131:DI162)&lt;=$P$2,COLUMNS($M$131:DI162)&lt;=$P$2),INDEX(MINVERSE($M$6:INDEX($M$6:$EF$125,$P$2,$P$2)),ROWS($M$131:DI162),COLUMNS($M$131:DI162)),0)</f>
        <v>0</v>
      </c>
      <c r="DJ162">
        <f t="array" ref="DJ162">IF(AND(ROWS($M$131:DJ162)&lt;=$P$2,COLUMNS($M$131:DJ162)&lt;=$P$2),INDEX(MINVERSE($M$6:INDEX($M$6:$EF$125,$P$2,$P$2)),ROWS($M$131:DJ162),COLUMNS($M$131:DJ162)),0)</f>
        <v>0</v>
      </c>
      <c r="DK162">
        <f t="array" ref="DK162">IF(AND(ROWS($M$131:DK162)&lt;=$P$2,COLUMNS($M$131:DK162)&lt;=$P$2),INDEX(MINVERSE($M$6:INDEX($M$6:$EF$125,$P$2,$P$2)),ROWS($M$131:DK162),COLUMNS($M$131:DK162)),0)</f>
        <v>0</v>
      </c>
      <c r="DL162">
        <f t="array" ref="DL162">IF(AND(ROWS($M$131:DL162)&lt;=$P$2,COLUMNS($M$131:DL162)&lt;=$P$2),INDEX(MINVERSE($M$6:INDEX($M$6:$EF$125,$P$2,$P$2)),ROWS($M$131:DL162),COLUMNS($M$131:DL162)),0)</f>
        <v>0</v>
      </c>
      <c r="DM162">
        <f t="array" ref="DM162">IF(AND(ROWS($M$131:DM162)&lt;=$P$2,COLUMNS($M$131:DM162)&lt;=$P$2),INDEX(MINVERSE($M$6:INDEX($M$6:$EF$125,$P$2,$P$2)),ROWS($M$131:DM162),COLUMNS($M$131:DM162)),0)</f>
        <v>0</v>
      </c>
      <c r="DN162">
        <f t="array" ref="DN162">IF(AND(ROWS($M$131:DN162)&lt;=$P$2,COLUMNS($M$131:DN162)&lt;=$P$2),INDEX(MINVERSE($M$6:INDEX($M$6:$EF$125,$P$2,$P$2)),ROWS($M$131:DN162),COLUMNS($M$131:DN162)),0)</f>
        <v>0</v>
      </c>
      <c r="DO162">
        <f t="array" ref="DO162">IF(AND(ROWS($M$131:DO162)&lt;=$P$2,COLUMNS($M$131:DO162)&lt;=$P$2),INDEX(MINVERSE($M$6:INDEX($M$6:$EF$125,$P$2,$P$2)),ROWS($M$131:DO162),COLUMNS($M$131:DO162)),0)</f>
        <v>0</v>
      </c>
      <c r="DP162">
        <f t="array" ref="DP162">IF(AND(ROWS($M$131:DP162)&lt;=$P$2,COLUMNS($M$131:DP162)&lt;=$P$2),INDEX(MINVERSE($M$6:INDEX($M$6:$EF$125,$P$2,$P$2)),ROWS($M$131:DP162),COLUMNS($M$131:DP162)),0)</f>
        <v>0</v>
      </c>
      <c r="DQ162">
        <f t="array" ref="DQ162">IF(AND(ROWS($M$131:DQ162)&lt;=$P$2,COLUMNS($M$131:DQ162)&lt;=$P$2),INDEX(MINVERSE($M$6:INDEX($M$6:$EF$125,$P$2,$P$2)),ROWS($M$131:DQ162),COLUMNS($M$131:DQ162)),0)</f>
        <v>0</v>
      </c>
      <c r="DR162">
        <f t="array" ref="DR162">IF(AND(ROWS($M$131:DR162)&lt;=$P$2,COLUMNS($M$131:DR162)&lt;=$P$2),INDEX(MINVERSE($M$6:INDEX($M$6:$EF$125,$P$2,$P$2)),ROWS($M$131:DR162),COLUMNS($M$131:DR162)),0)</f>
        <v>0</v>
      </c>
      <c r="DS162">
        <f t="array" ref="DS162">IF(AND(ROWS($M$131:DS162)&lt;=$P$2,COLUMNS($M$131:DS162)&lt;=$P$2),INDEX(MINVERSE($M$6:INDEX($M$6:$EF$125,$P$2,$P$2)),ROWS($M$131:DS162),COLUMNS($M$131:DS162)),0)</f>
        <v>0</v>
      </c>
      <c r="DT162">
        <f t="array" ref="DT162">IF(AND(ROWS($M$131:DT162)&lt;=$P$2,COLUMNS($M$131:DT162)&lt;=$P$2),INDEX(MINVERSE($M$6:INDEX($M$6:$EF$125,$P$2,$P$2)),ROWS($M$131:DT162),COLUMNS($M$131:DT162)),0)</f>
        <v>0</v>
      </c>
      <c r="DU162">
        <f t="array" ref="DU162">IF(AND(ROWS($M$131:DU162)&lt;=$P$2,COLUMNS($M$131:DU162)&lt;=$P$2),INDEX(MINVERSE($M$6:INDEX($M$6:$EF$125,$P$2,$P$2)),ROWS($M$131:DU162),COLUMNS($M$131:DU162)),0)</f>
        <v>0</v>
      </c>
      <c r="DV162">
        <f t="array" ref="DV162">IF(AND(ROWS($M$131:DV162)&lt;=$P$2,COLUMNS($M$131:DV162)&lt;=$P$2),INDEX(MINVERSE($M$6:INDEX($M$6:$EF$125,$P$2,$P$2)),ROWS($M$131:DV162),COLUMNS($M$131:DV162)),0)</f>
        <v>0</v>
      </c>
      <c r="DW162">
        <f t="array" ref="DW162">IF(AND(ROWS($M$131:DW162)&lt;=$P$2,COLUMNS($M$131:DW162)&lt;=$P$2),INDEX(MINVERSE($M$6:INDEX($M$6:$EF$125,$P$2,$P$2)),ROWS($M$131:DW162),COLUMNS($M$131:DW162)),0)</f>
        <v>0</v>
      </c>
      <c r="DX162">
        <f t="array" ref="DX162">IF(AND(ROWS($M$131:DX162)&lt;=$P$2,COLUMNS($M$131:DX162)&lt;=$P$2),INDEX(MINVERSE($M$6:INDEX($M$6:$EF$125,$P$2,$P$2)),ROWS($M$131:DX162),COLUMNS($M$131:DX162)),0)</f>
        <v>0</v>
      </c>
      <c r="DY162">
        <f t="array" ref="DY162">IF(AND(ROWS($M$131:DY162)&lt;=$P$2,COLUMNS($M$131:DY162)&lt;=$P$2),INDEX(MINVERSE($M$6:INDEX($M$6:$EF$125,$P$2,$P$2)),ROWS($M$131:DY162),COLUMNS($M$131:DY162)),0)</f>
        <v>0</v>
      </c>
      <c r="DZ162">
        <f t="array" ref="DZ162">IF(AND(ROWS($M$131:DZ162)&lt;=$P$2,COLUMNS($M$131:DZ162)&lt;=$P$2),INDEX(MINVERSE($M$6:INDEX($M$6:$EF$125,$P$2,$P$2)),ROWS($M$131:DZ162),COLUMNS($M$131:DZ162)),0)</f>
        <v>0</v>
      </c>
      <c r="EA162">
        <f t="array" ref="EA162">IF(AND(ROWS($M$131:EA162)&lt;=$P$2,COLUMNS($M$131:EA162)&lt;=$P$2),INDEX(MINVERSE($M$6:INDEX($M$6:$EF$125,$P$2,$P$2)),ROWS($M$131:EA162),COLUMNS($M$131:EA162)),0)</f>
        <v>0</v>
      </c>
      <c r="EB162">
        <f t="array" ref="EB162">IF(AND(ROWS($M$131:EB162)&lt;=$P$2,COLUMNS($M$131:EB162)&lt;=$P$2),INDEX(MINVERSE($M$6:INDEX($M$6:$EF$125,$P$2,$P$2)),ROWS($M$131:EB162),COLUMNS($M$131:EB162)),0)</f>
        <v>0</v>
      </c>
    </row>
    <row r="163" spans="12:132" ht="15">
      <c r="L163" s="10">
        <v>33</v>
      </c>
      <c r="M163">
        <f t="array" ref="M163">IF(AND(ROWS($M$131:M163)&lt;=$P$2,COLUMNS($M$131:M163)&lt;=$P$2),INDEX(MINVERSE($M$6:INDEX($M$6:$EF$125,$P$2,$P$2)),ROWS($M$131:M163),COLUMNS($M$131:M163)),0)</f>
        <v>-1.5944448746855274E-10</v>
      </c>
      <c r="N163">
        <f t="array" ref="N163">IF(AND(ROWS($M$131:N163)&lt;=$P$2,COLUMNS($M$131:N163)&lt;=$P$2),INDEX(MINVERSE($M$6:INDEX($M$6:$EF$125,$P$2,$P$2)),ROWS($M$131:N163),COLUMNS($M$131:N163)),0)</f>
        <v>-3.0290217628947324E-11</v>
      </c>
      <c r="O163">
        <f t="array" ref="O163">IF(AND(ROWS($M$131:O163)&lt;=$P$2,COLUMNS($M$131:O163)&lt;=$P$2),INDEX(MINVERSE($M$6:INDEX($M$6:$EF$125,$P$2,$P$2)),ROWS($M$131:O163),COLUMNS($M$131:O163)),0)</f>
        <v>8.9342579634876896E-11</v>
      </c>
      <c r="P163">
        <f t="array" ref="P163">IF(AND(ROWS($M$131:P163)&lt;=$P$2,COLUMNS($M$131:P163)&lt;=$P$2),INDEX(MINVERSE($M$6:INDEX($M$6:$EF$125,$P$2,$P$2)),ROWS($M$131:P163),COLUMNS($M$131:P163)),0)</f>
        <v>1.9493361563373167E-10</v>
      </c>
      <c r="Q163">
        <f t="array" ref="Q163">IF(AND(ROWS($M$131:Q163)&lt;=$P$2,COLUMNS($M$131:Q163)&lt;=$P$2),INDEX(MINVERSE($M$6:INDEX($M$6:$EF$125,$P$2,$P$2)),ROWS($M$131:Q163),COLUMNS($M$131:Q163)),0)</f>
        <v>2.7206367483392956E-10</v>
      </c>
      <c r="R163">
        <f t="array" ref="R163">IF(AND(ROWS($M$131:R163)&lt;=$P$2,COLUMNS($M$131:R163)&lt;=$P$2),INDEX(MINVERSE($M$6:INDEX($M$6:$EF$125,$P$2,$P$2)),ROWS($M$131:R163),COLUMNS($M$131:R163)),0)</f>
        <v>2.9358973293700786E-10</v>
      </c>
      <c r="S163">
        <f t="array" ref="S163">IF(AND(ROWS($M$131:S163)&lt;=$P$2,COLUMNS($M$131:S163)&lt;=$P$2),INDEX(MINVERSE($M$6:INDEX($M$6:$EF$125,$P$2,$P$2)),ROWS($M$131:S163),COLUMNS($M$131:S163)),0)</f>
        <v>2.2233928500030086E-10</v>
      </c>
      <c r="T163">
        <f t="array" ref="T163">IF(AND(ROWS($M$131:T163)&lt;=$P$2,COLUMNS($M$131:T163)&lt;=$P$2),INDEX(MINVERSE($M$6:INDEX($M$6:$EF$125,$P$2,$P$2)),ROWS($M$131:T163),COLUMNS($M$131:T163)),0)</f>
        <v>2.1400596136594041E-11</v>
      </c>
      <c r="U163">
        <f t="array" ref="U163">IF(AND(ROWS($M$131:U163)&lt;=$P$2,COLUMNS($M$131:U163)&lt;=$P$2),INDEX(MINVERSE($M$6:INDEX($M$6:$EF$125,$P$2,$P$2)),ROWS($M$131:U163),COLUMNS($M$131:U163)),0)</f>
        <v>-3.2759049050329821E-10</v>
      </c>
      <c r="V163">
        <f t="array" ref="V163">IF(AND(ROWS($M$131:V163)&lt;=$P$2,COLUMNS($M$131:V163)&lt;=$P$2),INDEX(MINVERSE($M$6:INDEX($M$6:$EF$125,$P$2,$P$2)),ROWS($M$131:V163),COLUMNS($M$131:V163)),0)</f>
        <v>-8.0014956080418538E-10</v>
      </c>
      <c r="W163">
        <f t="array" ref="W163">IF(AND(ROWS($M$131:W163)&lt;=$P$2,COLUMNS($M$131:W163)&lt;=$P$2),INDEX(MINVERSE($M$6:INDEX($M$6:$EF$125,$P$2,$P$2)),ROWS($M$131:W163),COLUMNS($M$131:W163)),0)</f>
        <v>-1.3040662740859289E-9</v>
      </c>
      <c r="X163">
        <f t="array" ref="X163">IF(AND(ROWS($M$131:X163)&lt;=$P$2,COLUMNS($M$131:X163)&lt;=$P$2),INDEX(MINVERSE($M$6:INDEX($M$6:$EF$125,$P$2,$P$2)),ROWS($M$131:X163),COLUMNS($M$131:X163)),0)</f>
        <v>-1.6633811222974548E-9</v>
      </c>
      <c r="Y163">
        <f t="array" ref="Y163">IF(AND(ROWS($M$131:Y163)&lt;=$P$2,COLUMNS($M$131:Y163)&lt;=$P$2),INDEX(MINVERSE($M$6:INDEX($M$6:$EF$125,$P$2,$P$2)),ROWS($M$131:Y163),COLUMNS($M$131:Y163)),0)</f>
        <v>-1.6243377311924841E-9</v>
      </c>
      <c r="Z163">
        <f t="array" ref="Z163">IF(AND(ROWS($M$131:Z163)&lt;=$P$2,COLUMNS($M$131:Z163)&lt;=$P$2),INDEX(MINVERSE($M$6:INDEX($M$6:$EF$125,$P$2,$P$2)),ROWS($M$131:Z163),COLUMNS($M$131:Z163)),0)</f>
        <v>-8.9803016632990486E-10</v>
      </c>
      <c r="AA163">
        <f t="array" ref="AA163">IF(AND(ROWS($M$131:AA163)&lt;=$P$2,COLUMNS($M$131:AA163)&lt;=$P$2),INDEX(MINVERSE($M$6:INDEX($M$6:$EF$125,$P$2,$P$2)),ROWS($M$131:AA163),COLUMNS($M$131:AA163)),0)</f>
        <v>7.4880614850587445E-10</v>
      </c>
      <c r="AB163">
        <f t="array" ref="AB163">IF(AND(ROWS($M$131:AB163)&lt;=$P$2,COLUMNS($M$131:AB163)&lt;=$P$2),INDEX(MINVERSE($M$6:INDEX($M$6:$EF$125,$P$2,$P$2)),ROWS($M$131:AB163),COLUMNS($M$131:AB163)),0)</f>
        <v>3.3541968567739108E-9</v>
      </c>
      <c r="AC163">
        <f t="array" ref="AC163">IF(AND(ROWS($M$131:AC163)&lt;=$P$2,COLUMNS($M$131:AC163)&lt;=$P$2),INDEX(MINVERSE($M$6:INDEX($M$6:$EF$125,$P$2,$P$2)),ROWS($M$131:AC163),COLUMNS($M$131:AC163)),0)</f>
        <v>6.5934023187555982E-9</v>
      </c>
      <c r="AD163">
        <f t="array" ref="AD163">IF(AND(ROWS($M$131:AD163)&lt;=$P$2,COLUMNS($M$131:AD163)&lt;=$P$2),INDEX(MINVERSE($M$6:INDEX($M$6:$EF$125,$P$2,$P$2)),ROWS($M$131:AD163),COLUMNS($M$131:AD163)),0)</f>
        <v>9.6351568287416248E-9</v>
      </c>
      <c r="AE163">
        <f t="array" ref="AE163">IF(AND(ROWS($M$131:AE163)&lt;=$P$2,COLUMNS($M$131:AE163)&lt;=$P$2),INDEX(MINVERSE($M$6:INDEX($M$6:$EF$125,$P$2,$P$2)),ROWS($M$131:AE163),COLUMNS($M$131:AE163)),0)</f>
        <v>1.1099539698455737E-8</v>
      </c>
      <c r="AF163">
        <f t="array" ref="AF163">IF(AND(ROWS($M$131:AF163)&lt;=$P$2,COLUMNS($M$131:AF163)&lt;=$P$2),INDEX(MINVERSE($M$6:INDEX($M$6:$EF$125,$P$2,$P$2)),ROWS($M$131:AF163),COLUMNS($M$131:AF163)),0)</f>
        <v>9.2135490540616603E-9</v>
      </c>
      <c r="AG163">
        <f t="array" ref="AG163">IF(AND(ROWS($M$131:AG163)&lt;=$P$2,COLUMNS($M$131:AG163)&lt;=$P$2),INDEX(MINVERSE($M$6:INDEX($M$6:$EF$125,$P$2,$P$2)),ROWS($M$131:AG163),COLUMNS($M$131:AG163)),0)</f>
        <v>2.2464098268847879E-9</v>
      </c>
      <c r="AH163">
        <f t="array" ref="AH163">IF(AND(ROWS($M$131:AH163)&lt;=$P$2,COLUMNS($M$131:AH163)&lt;=$P$2),INDEX(MINVERSE($M$6:INDEX($M$6:$EF$125,$P$2,$P$2)),ROWS($M$131:AH163),COLUMNS($M$131:AH163)),0)</f>
        <v>-1.0733493009870405E-8</v>
      </c>
      <c r="AI163">
        <f t="array" ref="AI163">IF(AND(ROWS($M$131:AI163)&lt;=$P$2,COLUMNS($M$131:AI163)&lt;=$P$2),INDEX(MINVERSE($M$6:INDEX($M$6:$EF$125,$P$2,$P$2)),ROWS($M$131:AI163),COLUMNS($M$131:AI163)),0)</f>
        <v>-2.8834671834158686E-8</v>
      </c>
      <c r="AJ163">
        <f t="array" ref="AJ163">IF(AND(ROWS($M$131:AJ163)&lt;=$P$2,COLUMNS($M$131:AJ163)&lt;=$P$2),INDEX(MINVERSE($M$6:INDEX($M$6:$EF$125,$P$2,$P$2)),ROWS($M$131:AJ163),COLUMNS($M$131:AJ163)),0)</f>
        <v>-4.8252304563887176E-8</v>
      </c>
      <c r="AK163">
        <f t="array" ref="AK163">IF(AND(ROWS($M$131:AK163)&lt;=$P$2,COLUMNS($M$131:AK163)&lt;=$P$2),INDEX(MINVERSE($M$6:INDEX($M$6:$EF$125,$P$2,$P$2)),ROWS($M$131:AK163),COLUMNS($M$131:AK163)),0)</f>
        <v>-6.150360406457161E-8</v>
      </c>
      <c r="AL163">
        <f t="array" ref="AL163">IF(AND(ROWS($M$131:AL163)&lt;=$P$2,COLUMNS($M$131:AL163)&lt;=$P$2),INDEX(MINVERSE($M$6:INDEX($M$6:$EF$125,$P$2,$P$2)),ROWS($M$131:AL163),COLUMNS($M$131:AL163)),0)</f>
        <v>-5.7554176782903928E-8</v>
      </c>
      <c r="AM163">
        <f t="array" ref="AM163">IF(AND(ROWS($M$131:AM163)&lt;=$P$2,COLUMNS($M$131:AM163)&lt;=$P$2),INDEX(MINVERSE($M$6:INDEX($M$6:$EF$125,$P$2,$P$2)),ROWS($M$131:AM163),COLUMNS($M$131:AM163)),0)</f>
        <v>-2.3443416087517135E-8</v>
      </c>
      <c r="AN163">
        <f t="array" ref="AN163">IF(AND(ROWS($M$131:AN163)&lt;=$P$2,COLUMNS($M$131:AN163)&lt;=$P$2),INDEX(MINVERSE($M$6:INDEX($M$6:$EF$125,$P$2,$P$2)),ROWS($M$131:AN163),COLUMNS($M$131:AN163)),0)</f>
        <v>5.2201326987325701E-8</v>
      </c>
      <c r="AO163">
        <f t="array" ref="AO163">IF(AND(ROWS($M$131:AO163)&lt;=$P$2,COLUMNS($M$131:AO163)&lt;=$P$2),INDEX(MINVERSE($M$6:INDEX($M$6:$EF$125,$P$2,$P$2)),ROWS($M$131:AO163),COLUMNS($M$131:AO163)),0)</f>
        <v>1.7391479065236621E-7</v>
      </c>
      <c r="AP163">
        <f t="array" ref="AP163">IF(AND(ROWS($M$131:AP163)&lt;=$P$2,COLUMNS($M$131:AP163)&lt;=$P$2),INDEX(MINVERSE($M$6:INDEX($M$6:$EF$125,$P$2,$P$2)),ROWS($M$131:AP163),COLUMNS($M$131:AP163)),0)</f>
        <v>3.3345124526462138E-7</v>
      </c>
      <c r="AQ163">
        <f t="array" ref="AQ163">IF(AND(ROWS($M$131:AQ163)&lt;=$P$2,COLUMNS($M$131:AQ163)&lt;=$P$2),INDEX(MINVERSE($M$6:INDEX($M$6:$EF$125,$P$2,$P$2)),ROWS($M$131:AQ163),COLUMNS($M$131:AQ163)),0)</f>
        <v>5.053507466272709E-7</v>
      </c>
      <c r="AR163">
        <f t="array" ref="AR163">IF(AND(ROWS($M$131:AR163)&lt;=$P$2,COLUMNS($M$131:AR163)&lt;=$P$2),INDEX(MINVERSE($M$6:INDEX($M$6:$EF$125,$P$2,$P$2)),ROWS($M$131:AR163),COLUMNS($M$131:AR163)),0)</f>
        <v>6.4745305447279315E-7</v>
      </c>
      <c r="AS163">
        <f t="array" ref="AS163">IF(AND(ROWS($M$131:AS163)&lt;=$P$2,COLUMNS($M$131:AS163)&lt;=$P$2),INDEX(MINVERSE($M$6:INDEX($M$6:$EF$125,$P$2,$P$2)),ROWS($M$131:AS163),COLUMNS($M$131:AS163)),0)</f>
        <v>7.1076902118111502E-7</v>
      </c>
      <c r="AT163">
        <f t="array" ref="AT163">IF(AND(ROWS($M$131:AT163)&lt;=$P$2,COLUMNS($M$131:AT163)&lt;=$P$2),INDEX(MINVERSE($M$6:INDEX($M$6:$EF$125,$P$2,$P$2)),ROWS($M$131:AT163),COLUMNS($M$131:AT163)),0)</f>
        <v>6.6321572436707277E-7</v>
      </c>
      <c r="AU163">
        <f t="array" ref="AU163">IF(AND(ROWS($M$131:AU163)&lt;=$P$2,COLUMNS($M$131:AU163)&lt;=$P$2),INDEX(MINVERSE($M$6:INDEX($M$6:$EF$125,$P$2,$P$2)),ROWS($M$131:AU163),COLUMNS($M$131:AU163)),0)</f>
        <v>5.3076768844954364E-7</v>
      </c>
      <c r="AV163">
        <f t="array" ref="AV163">IF(AND(ROWS($M$131:AV163)&lt;=$P$2,COLUMNS($M$131:AV163)&lt;=$P$2),INDEX(MINVERSE($M$6:INDEX($M$6:$EF$125,$P$2,$P$2)),ROWS($M$131:AV163),COLUMNS($M$131:AV163)),0)</f>
        <v>3.5747604845383216E-7</v>
      </c>
      <c r="AW163">
        <f t="array" ref="AW163">IF(AND(ROWS($M$131:AW163)&lt;=$P$2,COLUMNS($M$131:AW163)&lt;=$P$2),INDEX(MINVERSE($M$6:INDEX($M$6:$EF$125,$P$2,$P$2)),ROWS($M$131:AW163),COLUMNS($M$131:AW163)),0)</f>
        <v>1.828104489260163E-7</v>
      </c>
      <c r="AX163">
        <f t="array" ref="AX163">IF(AND(ROWS($M$131:AX163)&lt;=$P$2,COLUMNS($M$131:AX163)&lt;=$P$2),INDEX(MINVERSE($M$6:INDEX($M$6:$EF$125,$P$2,$P$2)),ROWS($M$131:AX163),COLUMNS($M$131:AX163)),0)</f>
        <v>3.2657640055579402E-8</v>
      </c>
      <c r="AY163">
        <f t="array" ref="AY163">IF(AND(ROWS($M$131:AY163)&lt;=$P$2,COLUMNS($M$131:AY163)&lt;=$P$2),INDEX(MINVERSE($M$6:INDEX($M$6:$EF$125,$P$2,$P$2)),ROWS($M$131:AY163),COLUMNS($M$131:AY163)),0)</f>
        <v>-8.0619336847918762E-8</v>
      </c>
      <c r="AZ163">
        <f t="array" ref="AZ163">IF(AND(ROWS($M$131:AZ163)&lt;=$P$2,COLUMNS($M$131:AZ163)&lt;=$P$2),INDEX(MINVERSE($M$6:INDEX($M$6:$EF$125,$P$2,$P$2)),ROWS($M$131:AZ163),COLUMNS($M$131:AZ163)),0)</f>
        <v>-1.5355920208810776E-7</v>
      </c>
      <c r="BA163">
        <f t="array" ref="BA163">IF(AND(ROWS($M$131:BA163)&lt;=$P$2,COLUMNS($M$131:BA163)&lt;=$P$2),INDEX(MINVERSE($M$6:INDEX($M$6:$EF$125,$P$2,$P$2)),ROWS($M$131:BA163),COLUMNS($M$131:BA163)),0)</f>
        <v>0</v>
      </c>
      <c r="BB163">
        <f t="array" ref="BB163">IF(AND(ROWS($M$131:BB163)&lt;=$P$2,COLUMNS($M$131:BB163)&lt;=$P$2),INDEX(MINVERSE($M$6:INDEX($M$6:$EF$125,$P$2,$P$2)),ROWS($M$131:BB163),COLUMNS($M$131:BB163)),0)</f>
        <v>0</v>
      </c>
      <c r="BC163">
        <f t="array" ref="BC163">IF(AND(ROWS($M$131:BC163)&lt;=$P$2,COLUMNS($M$131:BC163)&lt;=$P$2),INDEX(MINVERSE($M$6:INDEX($M$6:$EF$125,$P$2,$P$2)),ROWS($M$131:BC163),COLUMNS($M$131:BC163)),0)</f>
        <v>0</v>
      </c>
      <c r="BD163">
        <f t="array" ref="BD163">IF(AND(ROWS($M$131:BD163)&lt;=$P$2,COLUMNS($M$131:BD163)&lt;=$P$2),INDEX(MINVERSE($M$6:INDEX($M$6:$EF$125,$P$2,$P$2)),ROWS($M$131:BD163),COLUMNS($M$131:BD163)),0)</f>
        <v>0</v>
      </c>
      <c r="BE163">
        <f t="array" ref="BE163">IF(AND(ROWS($M$131:BE163)&lt;=$P$2,COLUMNS($M$131:BE163)&lt;=$P$2),INDEX(MINVERSE($M$6:INDEX($M$6:$EF$125,$P$2,$P$2)),ROWS($M$131:BE163),COLUMNS($M$131:BE163)),0)</f>
        <v>0</v>
      </c>
      <c r="BF163">
        <f t="array" ref="BF163">IF(AND(ROWS($M$131:BF163)&lt;=$P$2,COLUMNS($M$131:BF163)&lt;=$P$2),INDEX(MINVERSE($M$6:INDEX($M$6:$EF$125,$P$2,$P$2)),ROWS($M$131:BF163),COLUMNS($M$131:BF163)),0)</f>
        <v>0</v>
      </c>
      <c r="BG163">
        <f t="array" ref="BG163">IF(AND(ROWS($M$131:BG163)&lt;=$P$2,COLUMNS($M$131:BG163)&lt;=$P$2),INDEX(MINVERSE($M$6:INDEX($M$6:$EF$125,$P$2,$P$2)),ROWS($M$131:BG163),COLUMNS($M$131:BG163)),0)</f>
        <v>0</v>
      </c>
      <c r="BH163">
        <f t="array" ref="BH163">IF(AND(ROWS($M$131:BH163)&lt;=$P$2,COLUMNS($M$131:BH163)&lt;=$P$2),INDEX(MINVERSE($M$6:INDEX($M$6:$EF$125,$P$2,$P$2)),ROWS($M$131:BH163),COLUMNS($M$131:BH163)),0)</f>
        <v>0</v>
      </c>
      <c r="BI163">
        <f t="array" ref="BI163">IF(AND(ROWS($M$131:BI163)&lt;=$P$2,COLUMNS($M$131:BI163)&lt;=$P$2),INDEX(MINVERSE($M$6:INDEX($M$6:$EF$125,$P$2,$P$2)),ROWS($M$131:BI163),COLUMNS($M$131:BI163)),0)</f>
        <v>0</v>
      </c>
      <c r="BJ163">
        <f t="array" ref="BJ163">IF(AND(ROWS($M$131:BJ163)&lt;=$P$2,COLUMNS($M$131:BJ163)&lt;=$P$2),INDEX(MINVERSE($M$6:INDEX($M$6:$EF$125,$P$2,$P$2)),ROWS($M$131:BJ163),COLUMNS($M$131:BJ163)),0)</f>
        <v>0</v>
      </c>
      <c r="BK163">
        <f t="array" ref="BK163">IF(AND(ROWS($M$131:BK163)&lt;=$P$2,COLUMNS($M$131:BK163)&lt;=$P$2),INDEX(MINVERSE($M$6:INDEX($M$6:$EF$125,$P$2,$P$2)),ROWS($M$131:BK163),COLUMNS($M$131:BK163)),0)</f>
        <v>0</v>
      </c>
      <c r="BL163">
        <f t="array" ref="BL163">IF(AND(ROWS($M$131:BL163)&lt;=$P$2,COLUMNS($M$131:BL163)&lt;=$P$2),INDEX(MINVERSE($M$6:INDEX($M$6:$EF$125,$P$2,$P$2)),ROWS($M$131:BL163),COLUMNS($M$131:BL163)),0)</f>
        <v>0</v>
      </c>
      <c r="BM163">
        <f t="array" ref="BM163">IF(AND(ROWS($M$131:BM163)&lt;=$P$2,COLUMNS($M$131:BM163)&lt;=$P$2),INDEX(MINVERSE($M$6:INDEX($M$6:$EF$125,$P$2,$P$2)),ROWS($M$131:BM163),COLUMNS($M$131:BM163)),0)</f>
        <v>0</v>
      </c>
      <c r="BN163">
        <f t="array" ref="BN163">IF(AND(ROWS($M$131:BN163)&lt;=$P$2,COLUMNS($M$131:BN163)&lt;=$P$2),INDEX(MINVERSE($M$6:INDEX($M$6:$EF$125,$P$2,$P$2)),ROWS($M$131:BN163),COLUMNS($M$131:BN163)),0)</f>
        <v>0</v>
      </c>
      <c r="BO163">
        <f t="array" ref="BO163">IF(AND(ROWS($M$131:BO163)&lt;=$P$2,COLUMNS($M$131:BO163)&lt;=$P$2),INDEX(MINVERSE($M$6:INDEX($M$6:$EF$125,$P$2,$P$2)),ROWS($M$131:BO163),COLUMNS($M$131:BO163)),0)</f>
        <v>0</v>
      </c>
      <c r="BP163">
        <f t="array" ref="BP163">IF(AND(ROWS($M$131:BP163)&lt;=$P$2,COLUMNS($M$131:BP163)&lt;=$P$2),INDEX(MINVERSE($M$6:INDEX($M$6:$EF$125,$P$2,$P$2)),ROWS($M$131:BP163),COLUMNS($M$131:BP163)),0)</f>
        <v>0</v>
      </c>
      <c r="BQ163">
        <f t="array" ref="BQ163">IF(AND(ROWS($M$131:BQ163)&lt;=$P$2,COLUMNS($M$131:BQ163)&lt;=$P$2),INDEX(MINVERSE($M$6:INDEX($M$6:$EF$125,$P$2,$P$2)),ROWS($M$131:BQ163),COLUMNS($M$131:BQ163)),0)</f>
        <v>0</v>
      </c>
      <c r="BR163">
        <f t="array" ref="BR163">IF(AND(ROWS($M$131:BR163)&lt;=$P$2,COLUMNS($M$131:BR163)&lt;=$P$2),INDEX(MINVERSE($M$6:INDEX($M$6:$EF$125,$P$2,$P$2)),ROWS($M$131:BR163),COLUMNS($M$131:BR163)),0)</f>
        <v>0</v>
      </c>
      <c r="BS163">
        <f t="array" ref="BS163">IF(AND(ROWS($M$131:BS163)&lt;=$P$2,COLUMNS($M$131:BS163)&lt;=$P$2),INDEX(MINVERSE($M$6:INDEX($M$6:$EF$125,$P$2,$P$2)),ROWS($M$131:BS163),COLUMNS($M$131:BS163)),0)</f>
        <v>0</v>
      </c>
      <c r="BT163">
        <f t="array" ref="BT163">IF(AND(ROWS($M$131:BT163)&lt;=$P$2,COLUMNS($M$131:BT163)&lt;=$P$2),INDEX(MINVERSE($M$6:INDEX($M$6:$EF$125,$P$2,$P$2)),ROWS($M$131:BT163),COLUMNS($M$131:BT163)),0)</f>
        <v>0</v>
      </c>
      <c r="BU163">
        <f t="array" ref="BU163">IF(AND(ROWS($M$131:BU163)&lt;=$P$2,COLUMNS($M$131:BU163)&lt;=$P$2),INDEX(MINVERSE($M$6:INDEX($M$6:$EF$125,$P$2,$P$2)),ROWS($M$131:BU163),COLUMNS($M$131:BU163)),0)</f>
        <v>0</v>
      </c>
      <c r="BV163">
        <f t="array" ref="BV163">IF(AND(ROWS($M$131:BV163)&lt;=$P$2,COLUMNS($M$131:BV163)&lt;=$P$2),INDEX(MINVERSE($M$6:INDEX($M$6:$EF$125,$P$2,$P$2)),ROWS($M$131:BV163),COLUMNS($M$131:BV163)),0)</f>
        <v>0</v>
      </c>
      <c r="BW163">
        <f t="array" ref="BW163">IF(AND(ROWS($M$131:BW163)&lt;=$P$2,COLUMNS($M$131:BW163)&lt;=$P$2),INDEX(MINVERSE($M$6:INDEX($M$6:$EF$125,$P$2,$P$2)),ROWS($M$131:BW163),COLUMNS($M$131:BW163)),0)</f>
        <v>0</v>
      </c>
      <c r="BX163">
        <f t="array" ref="BX163">IF(AND(ROWS($M$131:BX163)&lt;=$P$2,COLUMNS($M$131:BX163)&lt;=$P$2),INDEX(MINVERSE($M$6:INDEX($M$6:$EF$125,$P$2,$P$2)),ROWS($M$131:BX163),COLUMNS($M$131:BX163)),0)</f>
        <v>0</v>
      </c>
      <c r="BY163">
        <f t="array" ref="BY163">IF(AND(ROWS($M$131:BY163)&lt;=$P$2,COLUMNS($M$131:BY163)&lt;=$P$2),INDEX(MINVERSE($M$6:INDEX($M$6:$EF$125,$P$2,$P$2)),ROWS($M$131:BY163),COLUMNS($M$131:BY163)),0)</f>
        <v>0</v>
      </c>
      <c r="BZ163">
        <f t="array" ref="BZ163">IF(AND(ROWS($M$131:BZ163)&lt;=$P$2,COLUMNS($M$131:BZ163)&lt;=$P$2),INDEX(MINVERSE($M$6:INDEX($M$6:$EF$125,$P$2,$P$2)),ROWS($M$131:BZ163),COLUMNS($M$131:BZ163)),0)</f>
        <v>0</v>
      </c>
      <c r="CA163">
        <f t="array" ref="CA163">IF(AND(ROWS($M$131:CA163)&lt;=$P$2,COLUMNS($M$131:CA163)&lt;=$P$2),INDEX(MINVERSE($M$6:INDEX($M$6:$EF$125,$P$2,$P$2)),ROWS($M$131:CA163),COLUMNS($M$131:CA163)),0)</f>
        <v>0</v>
      </c>
      <c r="CB163">
        <f t="array" ref="CB163">IF(AND(ROWS($M$131:CB163)&lt;=$P$2,COLUMNS($M$131:CB163)&lt;=$P$2),INDEX(MINVERSE($M$6:INDEX($M$6:$EF$125,$P$2,$P$2)),ROWS($M$131:CB163),COLUMNS($M$131:CB163)),0)</f>
        <v>0</v>
      </c>
      <c r="CC163">
        <f t="array" ref="CC163">IF(AND(ROWS($M$131:CC163)&lt;=$P$2,COLUMNS($M$131:CC163)&lt;=$P$2),INDEX(MINVERSE($M$6:INDEX($M$6:$EF$125,$P$2,$P$2)),ROWS($M$131:CC163),COLUMNS($M$131:CC163)),0)</f>
        <v>0</v>
      </c>
      <c r="CD163">
        <f t="array" ref="CD163">IF(AND(ROWS($M$131:CD163)&lt;=$P$2,COLUMNS($M$131:CD163)&lt;=$P$2),INDEX(MINVERSE($M$6:INDEX($M$6:$EF$125,$P$2,$P$2)),ROWS($M$131:CD163),COLUMNS($M$131:CD163)),0)</f>
        <v>0</v>
      </c>
      <c r="CE163">
        <f t="array" ref="CE163">IF(AND(ROWS($M$131:CE163)&lt;=$P$2,COLUMNS($M$131:CE163)&lt;=$P$2),INDEX(MINVERSE($M$6:INDEX($M$6:$EF$125,$P$2,$P$2)),ROWS($M$131:CE163),COLUMNS($M$131:CE163)),0)</f>
        <v>0</v>
      </c>
      <c r="CF163">
        <f t="array" ref="CF163">IF(AND(ROWS($M$131:CF163)&lt;=$P$2,COLUMNS($M$131:CF163)&lt;=$P$2),INDEX(MINVERSE($M$6:INDEX($M$6:$EF$125,$P$2,$P$2)),ROWS($M$131:CF163),COLUMNS($M$131:CF163)),0)</f>
        <v>0</v>
      </c>
      <c r="CG163">
        <f t="array" ref="CG163">IF(AND(ROWS($M$131:CG163)&lt;=$P$2,COLUMNS($M$131:CG163)&lt;=$P$2),INDEX(MINVERSE($M$6:INDEX($M$6:$EF$125,$P$2,$P$2)),ROWS($M$131:CG163),COLUMNS($M$131:CG163)),0)</f>
        <v>0</v>
      </c>
      <c r="CH163">
        <f t="array" ref="CH163">IF(AND(ROWS($M$131:CH163)&lt;=$P$2,COLUMNS($M$131:CH163)&lt;=$P$2),INDEX(MINVERSE($M$6:INDEX($M$6:$EF$125,$P$2,$P$2)),ROWS($M$131:CH163),COLUMNS($M$131:CH163)),0)</f>
        <v>0</v>
      </c>
      <c r="CI163">
        <f t="array" ref="CI163">IF(AND(ROWS($M$131:CI163)&lt;=$P$2,COLUMNS($M$131:CI163)&lt;=$P$2),INDEX(MINVERSE($M$6:INDEX($M$6:$EF$125,$P$2,$P$2)),ROWS($M$131:CI163),COLUMNS($M$131:CI163)),0)</f>
        <v>0</v>
      </c>
      <c r="CJ163">
        <f t="array" ref="CJ163">IF(AND(ROWS($M$131:CJ163)&lt;=$P$2,COLUMNS($M$131:CJ163)&lt;=$P$2),INDEX(MINVERSE($M$6:INDEX($M$6:$EF$125,$P$2,$P$2)),ROWS($M$131:CJ163),COLUMNS($M$131:CJ163)),0)</f>
        <v>0</v>
      </c>
      <c r="CK163">
        <f t="array" ref="CK163">IF(AND(ROWS($M$131:CK163)&lt;=$P$2,COLUMNS($M$131:CK163)&lt;=$P$2),INDEX(MINVERSE($M$6:INDEX($M$6:$EF$125,$P$2,$P$2)),ROWS($M$131:CK163),COLUMNS($M$131:CK163)),0)</f>
        <v>0</v>
      </c>
      <c r="CL163">
        <f t="array" ref="CL163">IF(AND(ROWS($M$131:CL163)&lt;=$P$2,COLUMNS($M$131:CL163)&lt;=$P$2),INDEX(MINVERSE($M$6:INDEX($M$6:$EF$125,$P$2,$P$2)),ROWS($M$131:CL163),COLUMNS($M$131:CL163)),0)</f>
        <v>0</v>
      </c>
      <c r="CM163">
        <f t="array" ref="CM163">IF(AND(ROWS($M$131:CM163)&lt;=$P$2,COLUMNS($M$131:CM163)&lt;=$P$2),INDEX(MINVERSE($M$6:INDEX($M$6:$EF$125,$P$2,$P$2)),ROWS($M$131:CM163),COLUMNS($M$131:CM163)),0)</f>
        <v>0</v>
      </c>
      <c r="CN163">
        <f t="array" ref="CN163">IF(AND(ROWS($M$131:CN163)&lt;=$P$2,COLUMNS($M$131:CN163)&lt;=$P$2),INDEX(MINVERSE($M$6:INDEX($M$6:$EF$125,$P$2,$P$2)),ROWS($M$131:CN163),COLUMNS($M$131:CN163)),0)</f>
        <v>0</v>
      </c>
      <c r="CO163">
        <f t="array" ref="CO163">IF(AND(ROWS($M$131:CO163)&lt;=$P$2,COLUMNS($M$131:CO163)&lt;=$P$2),INDEX(MINVERSE($M$6:INDEX($M$6:$EF$125,$P$2,$P$2)),ROWS($M$131:CO163),COLUMNS($M$131:CO163)),0)</f>
        <v>0</v>
      </c>
      <c r="CP163">
        <f t="array" ref="CP163">IF(AND(ROWS($M$131:CP163)&lt;=$P$2,COLUMNS($M$131:CP163)&lt;=$P$2),INDEX(MINVERSE($M$6:INDEX($M$6:$EF$125,$P$2,$P$2)),ROWS($M$131:CP163),COLUMNS($M$131:CP163)),0)</f>
        <v>0</v>
      </c>
      <c r="CQ163">
        <f t="array" ref="CQ163">IF(AND(ROWS($M$131:CQ163)&lt;=$P$2,COLUMNS($M$131:CQ163)&lt;=$P$2),INDEX(MINVERSE($M$6:INDEX($M$6:$EF$125,$P$2,$P$2)),ROWS($M$131:CQ163),COLUMNS($M$131:CQ163)),0)</f>
        <v>0</v>
      </c>
      <c r="CR163">
        <f t="array" ref="CR163">IF(AND(ROWS($M$131:CR163)&lt;=$P$2,COLUMNS($M$131:CR163)&lt;=$P$2),INDEX(MINVERSE($M$6:INDEX($M$6:$EF$125,$P$2,$P$2)),ROWS($M$131:CR163),COLUMNS($M$131:CR163)),0)</f>
        <v>0</v>
      </c>
      <c r="CS163">
        <f t="array" ref="CS163">IF(AND(ROWS($M$131:CS163)&lt;=$P$2,COLUMNS($M$131:CS163)&lt;=$P$2),INDEX(MINVERSE($M$6:INDEX($M$6:$EF$125,$P$2,$P$2)),ROWS($M$131:CS163),COLUMNS($M$131:CS163)),0)</f>
        <v>0</v>
      </c>
      <c r="CT163">
        <f t="array" ref="CT163">IF(AND(ROWS($M$131:CT163)&lt;=$P$2,COLUMNS($M$131:CT163)&lt;=$P$2),INDEX(MINVERSE($M$6:INDEX($M$6:$EF$125,$P$2,$P$2)),ROWS($M$131:CT163),COLUMNS($M$131:CT163)),0)</f>
        <v>0</v>
      </c>
      <c r="CU163">
        <f t="array" ref="CU163">IF(AND(ROWS($M$131:CU163)&lt;=$P$2,COLUMNS($M$131:CU163)&lt;=$P$2),INDEX(MINVERSE($M$6:INDEX($M$6:$EF$125,$P$2,$P$2)),ROWS($M$131:CU163),COLUMNS($M$131:CU163)),0)</f>
        <v>0</v>
      </c>
      <c r="CV163">
        <f t="array" ref="CV163">IF(AND(ROWS($M$131:CV163)&lt;=$P$2,COLUMNS($M$131:CV163)&lt;=$P$2),INDEX(MINVERSE($M$6:INDEX($M$6:$EF$125,$P$2,$P$2)),ROWS($M$131:CV163),COLUMNS($M$131:CV163)),0)</f>
        <v>0</v>
      </c>
      <c r="CW163">
        <f t="array" ref="CW163">IF(AND(ROWS($M$131:CW163)&lt;=$P$2,COLUMNS($M$131:CW163)&lt;=$P$2),INDEX(MINVERSE($M$6:INDEX($M$6:$EF$125,$P$2,$P$2)),ROWS($M$131:CW163),COLUMNS($M$131:CW163)),0)</f>
        <v>0</v>
      </c>
      <c r="CX163">
        <f t="array" ref="CX163">IF(AND(ROWS($M$131:CX163)&lt;=$P$2,COLUMNS($M$131:CX163)&lt;=$P$2),INDEX(MINVERSE($M$6:INDEX($M$6:$EF$125,$P$2,$P$2)),ROWS($M$131:CX163),COLUMNS($M$131:CX163)),0)</f>
        <v>0</v>
      </c>
      <c r="CY163">
        <f t="array" ref="CY163">IF(AND(ROWS($M$131:CY163)&lt;=$P$2,COLUMNS($M$131:CY163)&lt;=$P$2),INDEX(MINVERSE($M$6:INDEX($M$6:$EF$125,$P$2,$P$2)),ROWS($M$131:CY163),COLUMNS($M$131:CY163)),0)</f>
        <v>0</v>
      </c>
      <c r="CZ163">
        <f t="array" ref="CZ163">IF(AND(ROWS($M$131:CZ163)&lt;=$P$2,COLUMNS($M$131:CZ163)&lt;=$P$2),INDEX(MINVERSE($M$6:INDEX($M$6:$EF$125,$P$2,$P$2)),ROWS($M$131:CZ163),COLUMNS($M$131:CZ163)),0)</f>
        <v>0</v>
      </c>
      <c r="DA163">
        <f t="array" ref="DA163">IF(AND(ROWS($M$131:DA163)&lt;=$P$2,COLUMNS($M$131:DA163)&lt;=$P$2),INDEX(MINVERSE($M$6:INDEX($M$6:$EF$125,$P$2,$P$2)),ROWS($M$131:DA163),COLUMNS($M$131:DA163)),0)</f>
        <v>0</v>
      </c>
      <c r="DB163">
        <f t="array" ref="DB163">IF(AND(ROWS($M$131:DB163)&lt;=$P$2,COLUMNS($M$131:DB163)&lt;=$P$2),INDEX(MINVERSE($M$6:INDEX($M$6:$EF$125,$P$2,$P$2)),ROWS($M$131:DB163),COLUMNS($M$131:DB163)),0)</f>
        <v>0</v>
      </c>
      <c r="DC163">
        <f t="array" ref="DC163">IF(AND(ROWS($M$131:DC163)&lt;=$P$2,COLUMNS($M$131:DC163)&lt;=$P$2),INDEX(MINVERSE($M$6:INDEX($M$6:$EF$125,$P$2,$P$2)),ROWS($M$131:DC163),COLUMNS($M$131:DC163)),0)</f>
        <v>0</v>
      </c>
      <c r="DD163">
        <f t="array" ref="DD163">IF(AND(ROWS($M$131:DD163)&lt;=$P$2,COLUMNS($M$131:DD163)&lt;=$P$2),INDEX(MINVERSE($M$6:INDEX($M$6:$EF$125,$P$2,$P$2)),ROWS($M$131:DD163),COLUMNS($M$131:DD163)),0)</f>
        <v>0</v>
      </c>
      <c r="DE163">
        <f t="array" ref="DE163">IF(AND(ROWS($M$131:DE163)&lt;=$P$2,COLUMNS($M$131:DE163)&lt;=$P$2),INDEX(MINVERSE($M$6:INDEX($M$6:$EF$125,$P$2,$P$2)),ROWS($M$131:DE163),COLUMNS($M$131:DE163)),0)</f>
        <v>0</v>
      </c>
      <c r="DF163">
        <f t="array" ref="DF163">IF(AND(ROWS($M$131:DF163)&lt;=$P$2,COLUMNS($M$131:DF163)&lt;=$P$2),INDEX(MINVERSE($M$6:INDEX($M$6:$EF$125,$P$2,$P$2)),ROWS($M$131:DF163),COLUMNS($M$131:DF163)),0)</f>
        <v>0</v>
      </c>
      <c r="DG163">
        <f t="array" ref="DG163">IF(AND(ROWS($M$131:DG163)&lt;=$P$2,COLUMNS($M$131:DG163)&lt;=$P$2),INDEX(MINVERSE($M$6:INDEX($M$6:$EF$125,$P$2,$P$2)),ROWS($M$131:DG163),COLUMNS($M$131:DG163)),0)</f>
        <v>0</v>
      </c>
      <c r="DH163">
        <f t="array" ref="DH163">IF(AND(ROWS($M$131:DH163)&lt;=$P$2,COLUMNS($M$131:DH163)&lt;=$P$2),INDEX(MINVERSE($M$6:INDEX($M$6:$EF$125,$P$2,$P$2)),ROWS($M$131:DH163),COLUMNS($M$131:DH163)),0)</f>
        <v>0</v>
      </c>
      <c r="DI163">
        <f t="array" ref="DI163">IF(AND(ROWS($M$131:DI163)&lt;=$P$2,COLUMNS($M$131:DI163)&lt;=$P$2),INDEX(MINVERSE($M$6:INDEX($M$6:$EF$125,$P$2,$P$2)),ROWS($M$131:DI163),COLUMNS($M$131:DI163)),0)</f>
        <v>0</v>
      </c>
      <c r="DJ163">
        <f t="array" ref="DJ163">IF(AND(ROWS($M$131:DJ163)&lt;=$P$2,COLUMNS($M$131:DJ163)&lt;=$P$2),INDEX(MINVERSE($M$6:INDEX($M$6:$EF$125,$P$2,$P$2)),ROWS($M$131:DJ163),COLUMNS($M$131:DJ163)),0)</f>
        <v>0</v>
      </c>
      <c r="DK163">
        <f t="array" ref="DK163">IF(AND(ROWS($M$131:DK163)&lt;=$P$2,COLUMNS($M$131:DK163)&lt;=$P$2),INDEX(MINVERSE($M$6:INDEX($M$6:$EF$125,$P$2,$P$2)),ROWS($M$131:DK163),COLUMNS($M$131:DK163)),0)</f>
        <v>0</v>
      </c>
      <c r="DL163">
        <f t="array" ref="DL163">IF(AND(ROWS($M$131:DL163)&lt;=$P$2,COLUMNS($M$131:DL163)&lt;=$P$2),INDEX(MINVERSE($M$6:INDEX($M$6:$EF$125,$P$2,$P$2)),ROWS($M$131:DL163),COLUMNS($M$131:DL163)),0)</f>
        <v>0</v>
      </c>
      <c r="DM163">
        <f t="array" ref="DM163">IF(AND(ROWS($M$131:DM163)&lt;=$P$2,COLUMNS($M$131:DM163)&lt;=$P$2),INDEX(MINVERSE($M$6:INDEX($M$6:$EF$125,$P$2,$P$2)),ROWS($M$131:DM163),COLUMNS($M$131:DM163)),0)</f>
        <v>0</v>
      </c>
      <c r="DN163">
        <f t="array" ref="DN163">IF(AND(ROWS($M$131:DN163)&lt;=$P$2,COLUMNS($M$131:DN163)&lt;=$P$2),INDEX(MINVERSE($M$6:INDEX($M$6:$EF$125,$P$2,$P$2)),ROWS($M$131:DN163),COLUMNS($M$131:DN163)),0)</f>
        <v>0</v>
      </c>
      <c r="DO163">
        <f t="array" ref="DO163">IF(AND(ROWS($M$131:DO163)&lt;=$P$2,COLUMNS($M$131:DO163)&lt;=$P$2),INDEX(MINVERSE($M$6:INDEX($M$6:$EF$125,$P$2,$P$2)),ROWS($M$131:DO163),COLUMNS($M$131:DO163)),0)</f>
        <v>0</v>
      </c>
      <c r="DP163">
        <f t="array" ref="DP163">IF(AND(ROWS($M$131:DP163)&lt;=$P$2,COLUMNS($M$131:DP163)&lt;=$P$2),INDEX(MINVERSE($M$6:INDEX($M$6:$EF$125,$P$2,$P$2)),ROWS($M$131:DP163),COLUMNS($M$131:DP163)),0)</f>
        <v>0</v>
      </c>
      <c r="DQ163">
        <f t="array" ref="DQ163">IF(AND(ROWS($M$131:DQ163)&lt;=$P$2,COLUMNS($M$131:DQ163)&lt;=$P$2),INDEX(MINVERSE($M$6:INDEX($M$6:$EF$125,$P$2,$P$2)),ROWS($M$131:DQ163),COLUMNS($M$131:DQ163)),0)</f>
        <v>0</v>
      </c>
      <c r="DR163">
        <f t="array" ref="DR163">IF(AND(ROWS($M$131:DR163)&lt;=$P$2,COLUMNS($M$131:DR163)&lt;=$P$2),INDEX(MINVERSE($M$6:INDEX($M$6:$EF$125,$P$2,$P$2)),ROWS($M$131:DR163),COLUMNS($M$131:DR163)),0)</f>
        <v>0</v>
      </c>
      <c r="DS163">
        <f t="array" ref="DS163">IF(AND(ROWS($M$131:DS163)&lt;=$P$2,COLUMNS($M$131:DS163)&lt;=$P$2),INDEX(MINVERSE($M$6:INDEX($M$6:$EF$125,$P$2,$P$2)),ROWS($M$131:DS163),COLUMNS($M$131:DS163)),0)</f>
        <v>0</v>
      </c>
      <c r="DT163">
        <f t="array" ref="DT163">IF(AND(ROWS($M$131:DT163)&lt;=$P$2,COLUMNS($M$131:DT163)&lt;=$P$2),INDEX(MINVERSE($M$6:INDEX($M$6:$EF$125,$P$2,$P$2)),ROWS($M$131:DT163),COLUMNS($M$131:DT163)),0)</f>
        <v>0</v>
      </c>
      <c r="DU163">
        <f t="array" ref="DU163">IF(AND(ROWS($M$131:DU163)&lt;=$P$2,COLUMNS($M$131:DU163)&lt;=$P$2),INDEX(MINVERSE($M$6:INDEX($M$6:$EF$125,$P$2,$P$2)),ROWS($M$131:DU163),COLUMNS($M$131:DU163)),0)</f>
        <v>0</v>
      </c>
      <c r="DV163">
        <f t="array" ref="DV163">IF(AND(ROWS($M$131:DV163)&lt;=$P$2,COLUMNS($M$131:DV163)&lt;=$P$2),INDEX(MINVERSE($M$6:INDEX($M$6:$EF$125,$P$2,$P$2)),ROWS($M$131:DV163),COLUMNS($M$131:DV163)),0)</f>
        <v>0</v>
      </c>
      <c r="DW163">
        <f t="array" ref="DW163">IF(AND(ROWS($M$131:DW163)&lt;=$P$2,COLUMNS($M$131:DW163)&lt;=$P$2),INDEX(MINVERSE($M$6:INDEX($M$6:$EF$125,$P$2,$P$2)),ROWS($M$131:DW163),COLUMNS($M$131:DW163)),0)</f>
        <v>0</v>
      </c>
      <c r="DX163">
        <f t="array" ref="DX163">IF(AND(ROWS($M$131:DX163)&lt;=$P$2,COLUMNS($M$131:DX163)&lt;=$P$2),INDEX(MINVERSE($M$6:INDEX($M$6:$EF$125,$P$2,$P$2)),ROWS($M$131:DX163),COLUMNS($M$131:DX163)),0)</f>
        <v>0</v>
      </c>
      <c r="DY163">
        <f t="array" ref="DY163">IF(AND(ROWS($M$131:DY163)&lt;=$P$2,COLUMNS($M$131:DY163)&lt;=$P$2),INDEX(MINVERSE($M$6:INDEX($M$6:$EF$125,$P$2,$P$2)),ROWS($M$131:DY163),COLUMNS($M$131:DY163)),0)</f>
        <v>0</v>
      </c>
      <c r="DZ163">
        <f t="array" ref="DZ163">IF(AND(ROWS($M$131:DZ163)&lt;=$P$2,COLUMNS($M$131:DZ163)&lt;=$P$2),INDEX(MINVERSE($M$6:INDEX($M$6:$EF$125,$P$2,$P$2)),ROWS($M$131:DZ163),COLUMNS($M$131:DZ163)),0)</f>
        <v>0</v>
      </c>
      <c r="EA163">
        <f t="array" ref="EA163">IF(AND(ROWS($M$131:EA163)&lt;=$P$2,COLUMNS($M$131:EA163)&lt;=$P$2),INDEX(MINVERSE($M$6:INDEX($M$6:$EF$125,$P$2,$P$2)),ROWS($M$131:EA163),COLUMNS($M$131:EA163)),0)</f>
        <v>0</v>
      </c>
      <c r="EB163">
        <f t="array" ref="EB163">IF(AND(ROWS($M$131:EB163)&lt;=$P$2,COLUMNS($M$131:EB163)&lt;=$P$2),INDEX(MINVERSE($M$6:INDEX($M$6:$EF$125,$P$2,$P$2)),ROWS($M$131:EB163),COLUMNS($M$131:EB163)),0)</f>
        <v>0</v>
      </c>
    </row>
    <row r="164" spans="12:132" ht="15">
      <c r="L164" s="10">
        <v>34</v>
      </c>
      <c r="M164">
        <f t="array" ref="M164">IF(AND(ROWS($M$131:M164)&lt;=$P$2,COLUMNS($M$131:M164)&lt;=$P$2),INDEX(MINVERSE($M$6:INDEX($M$6:$EF$125,$P$2,$P$2)),ROWS($M$131:M164),COLUMNS($M$131:M164)),0)</f>
        <v>-9.686472996359399E-11</v>
      </c>
      <c r="N164">
        <f t="array" ref="N164">IF(AND(ROWS($M$131:N164)&lt;=$P$2,COLUMNS($M$131:N164)&lt;=$P$2),INDEX(MINVERSE($M$6:INDEX($M$6:$EF$125,$P$2,$P$2)),ROWS($M$131:N164),COLUMNS($M$131:N164)),0)</f>
        <v>-5.4410746200488664E-11</v>
      </c>
      <c r="O164">
        <f t="array" ref="O164">IF(AND(ROWS($M$131:O164)&lt;=$P$2,COLUMNS($M$131:O164)&lt;=$P$2),INDEX(MINVERSE($M$6:INDEX($M$6:$EF$125,$P$2,$P$2)),ROWS($M$131:O164),COLUMNS($M$131:O164)),0)</f>
        <v>8.6539743752018351E-12</v>
      </c>
      <c r="P164">
        <f t="array" ref="P164">IF(AND(ROWS($M$131:P164)&lt;=$P$2,COLUMNS($M$131:P164)&lt;=$P$2),INDEX(MINVERSE($M$6:INDEX($M$6:$EF$125,$P$2,$P$2)),ROWS($M$131:P164),COLUMNS($M$131:P164)),0)</f>
        <v>8.958329390579791E-11</v>
      </c>
      <c r="Q164">
        <f t="array" ref="Q164">IF(AND(ROWS($M$131:Q164)&lt;=$P$2,COLUMNS($M$131:Q164)&lt;=$P$2),INDEX(MINVERSE($M$6:INDEX($M$6:$EF$125,$P$2,$P$2)),ROWS($M$131:Q164),COLUMNS($M$131:Q164)),0)</f>
        <v>1.7859693353605449E-10</v>
      </c>
      <c r="R164">
        <f t="array" ref="R164">IF(AND(ROWS($M$131:R164)&lt;=$P$2,COLUMNS($M$131:R164)&lt;=$P$2),INDEX(MINVERSE($M$6:INDEX($M$6:$EF$125,$P$2,$P$2)),ROWS($M$131:R164),COLUMNS($M$131:R164)),0)</f>
        <v>2.5483983430852929E-10</v>
      </c>
      <c r="S164">
        <f t="array" ref="S164">IF(AND(ROWS($M$131:S164)&lt;=$P$2,COLUMNS($M$131:S164)&lt;=$P$2),INDEX(MINVERSE($M$6:INDEX($M$6:$EF$125,$P$2,$P$2)),ROWS($M$131:S164),COLUMNS($M$131:S164)),0)</f>
        <v>2.8487791494262626E-10</v>
      </c>
      <c r="T164">
        <f t="array" ref="T164">IF(AND(ROWS($M$131:T164)&lt;=$P$2,COLUMNS($M$131:T164)&lt;=$P$2),INDEX(MINVERSE($M$6:INDEX($M$6:$EF$125,$P$2,$P$2)),ROWS($M$131:T164),COLUMNS($M$131:T164)),0)</f>
        <v>2.2618019348904256E-10</v>
      </c>
      <c r="U164">
        <f t="array" ref="U164">IF(AND(ROWS($M$131:U164)&lt;=$P$2,COLUMNS($M$131:U164)&lt;=$P$2),INDEX(MINVERSE($M$6:INDEX($M$6:$EF$125,$P$2,$P$2)),ROWS($M$131:U164),COLUMNS($M$131:U164)),0)</f>
        <v>3.7542028186967008E-11</v>
      </c>
      <c r="V164">
        <f t="array" ref="V164">IF(AND(ROWS($M$131:V164)&lt;=$P$2,COLUMNS($M$131:V164)&lt;=$P$2),INDEX(MINVERSE($M$6:INDEX($M$6:$EF$125,$P$2,$P$2)),ROWS($M$131:V164),COLUMNS($M$131:V164)),0)</f>
        <v>-3.0278581287362601E-10</v>
      </c>
      <c r="W164">
        <f t="array" ref="W164">IF(AND(ROWS($M$131:W164)&lt;=$P$2,COLUMNS($M$131:W164)&lt;=$P$2),INDEX(MINVERSE($M$6:INDEX($M$6:$EF$125,$P$2,$P$2)),ROWS($M$131:W164),COLUMNS($M$131:W164)),0)</f>
        <v>-7.7287657789328905E-10</v>
      </c>
      <c r="X164">
        <f t="array" ref="X164">IF(AND(ROWS($M$131:X164)&lt;=$P$2,COLUMNS($M$131:X164)&lt;=$P$2),INDEX(MINVERSE($M$6:INDEX($M$6:$EF$125,$P$2,$P$2)),ROWS($M$131:X164),COLUMNS($M$131:X164)),0)</f>
        <v>-1.2818922716792484E-9</v>
      </c>
      <c r="Y164">
        <f t="array" ref="Y164">IF(AND(ROWS($M$131:Y164)&lt;=$P$2,COLUMNS($M$131:Y164)&lt;=$P$2),INDEX(MINVERSE($M$6:INDEX($M$6:$EF$125,$P$2,$P$2)),ROWS($M$131:Y164),COLUMNS($M$131:Y164)),0)</f>
        <v>-1.6531641942425063E-9</v>
      </c>
      <c r="Z164">
        <f t="array" ref="Z164">IF(AND(ROWS($M$131:Z164)&lt;=$P$2,COLUMNS($M$131:Z164)&lt;=$P$2),INDEX(MINVERSE($M$6:INDEX($M$6:$EF$125,$P$2,$P$2)),ROWS($M$131:Z164),COLUMNS($M$131:Z164)),0)</f>
        <v>-1.6290213846343141E-9</v>
      </c>
      <c r="AA164">
        <f t="array" ref="AA164">IF(AND(ROWS($M$131:AA164)&lt;=$P$2,COLUMNS($M$131:AA164)&lt;=$P$2),INDEX(MINVERSE($M$6:INDEX($M$6:$EF$125,$P$2,$P$2)),ROWS($M$131:AA164),COLUMNS($M$131:AA164)),0)</f>
        <v>-9.1272115994568311E-10</v>
      </c>
      <c r="AB164">
        <f t="array" ref="AB164">IF(AND(ROWS($M$131:AB164)&lt;=$P$2,COLUMNS($M$131:AB164)&lt;=$P$2),INDEX(MINVERSE($M$6:INDEX($M$6:$EF$125,$P$2,$P$2)),ROWS($M$131:AB164),COLUMNS($M$131:AB164)),0)</f>
        <v>7.3994753764743001E-10</v>
      </c>
      <c r="AC164">
        <f t="array" ref="AC164">IF(AND(ROWS($M$131:AC164)&lt;=$P$2,COLUMNS($M$131:AC164)&lt;=$P$2),INDEX(MINVERSE($M$6:INDEX($M$6:$EF$125,$P$2,$P$2)),ROWS($M$131:AC164),COLUMNS($M$131:AC164)),0)</f>
        <v>3.3783981603579975E-9</v>
      </c>
      <c r="AD164">
        <f t="array" ref="AD164">IF(AND(ROWS($M$131:AD164)&lt;=$P$2,COLUMNS($M$131:AD164)&lt;=$P$2),INDEX(MINVERSE($M$6:INDEX($M$6:$EF$125,$P$2,$P$2)),ROWS($M$131:AD164),COLUMNS($M$131:AD164)),0)</f>
        <v>6.6860126811996506E-9</v>
      </c>
      <c r="AE164">
        <f t="array" ref="AE164">IF(AND(ROWS($M$131:AE164)&lt;=$P$2,COLUMNS($M$131:AE164)&lt;=$P$2),INDEX(MINVERSE($M$6:INDEX($M$6:$EF$125,$P$2,$P$2)),ROWS($M$131:AE164),COLUMNS($M$131:AE164)),0)</f>
        <v>9.8313280649340098E-9</v>
      </c>
      <c r="AF164">
        <f t="array" ref="AF164">IF(AND(ROWS($M$131:AF164)&lt;=$P$2,COLUMNS($M$131:AF164)&lt;=$P$2),INDEX(MINVERSE($M$6:INDEX($M$6:$EF$125,$P$2,$P$2)),ROWS($M$131:AF164),COLUMNS($M$131:AF164)),0)</f>
        <v>1.1420523774746775E-8</v>
      </c>
      <c r="AG164">
        <f t="array" ref="AG164">IF(AND(ROWS($M$131:AG164)&lt;=$P$2,COLUMNS($M$131:AG164)&lt;=$P$2),INDEX(MINVERSE($M$6:INDEX($M$6:$EF$125,$P$2,$P$2)),ROWS($M$131:AG164),COLUMNS($M$131:AG164)),0)</f>
        <v>9.6440219851087346E-9</v>
      </c>
      <c r="AH164">
        <f t="array" ref="AH164">IF(AND(ROWS($M$131:AH164)&lt;=$P$2,COLUMNS($M$131:AH164)&lt;=$P$2),INDEX(MINVERSE($M$6:INDEX($M$6:$EF$125,$P$2,$P$2)),ROWS($M$131:AH164),COLUMNS($M$131:AH164)),0)</f>
        <v>2.7079647709123531E-9</v>
      </c>
      <c r="AI164">
        <f t="array" ref="AI164">IF(AND(ROWS($M$131:AI164)&lt;=$P$2,COLUMNS($M$131:AI164)&lt;=$P$2),INDEX(MINVERSE($M$6:INDEX($M$6:$EF$125,$P$2,$P$2)),ROWS($M$131:AI164),COLUMNS($M$131:AI164)),0)</f>
        <v>-1.0403341033597648E-8</v>
      </c>
      <c r="AJ164">
        <f t="array" ref="AJ164">IF(AND(ROWS($M$131:AJ164)&lt;=$P$2,COLUMNS($M$131:AJ164)&lt;=$P$2),INDEX(MINVERSE($M$6:INDEX($M$6:$EF$125,$P$2,$P$2)),ROWS($M$131:AJ164),COLUMNS($M$131:AJ164)),0)</f>
        <v>-2.8880393974761887E-8</v>
      </c>
      <c r="AK164">
        <f t="array" ref="AK164">IF(AND(ROWS($M$131:AK164)&lt;=$P$2,COLUMNS($M$131:AK164)&lt;=$P$2),INDEX(MINVERSE($M$6:INDEX($M$6:$EF$125,$P$2,$P$2)),ROWS($M$131:AK164),COLUMNS($M$131:AK164)),0)</f>
        <v>-4.8959321829390662E-8</v>
      </c>
      <c r="AL164">
        <f t="array" ref="AL164">IF(AND(ROWS($M$131:AL164)&lt;=$P$2,COLUMNS($M$131:AL164)&lt;=$P$2),INDEX(MINVERSE($M$6:INDEX($M$6:$EF$125,$P$2,$P$2)),ROWS($M$131:AL164),COLUMNS($M$131:AL164)),0)</f>
        <v>-6.3114167922740701E-8</v>
      </c>
      <c r="AM164">
        <f t="array" ref="AM164">IF(AND(ROWS($M$131:AM164)&lt;=$P$2,COLUMNS($M$131:AM164)&lt;=$P$2),INDEX(MINVERSE($M$6:INDEX($M$6:$EF$125,$P$2,$P$2)),ROWS($M$131:AM164),COLUMNS($M$131:AM164)),0)</f>
        <v>-6.0146392891784762E-8</v>
      </c>
      <c r="AN164">
        <f t="array" ref="AN164">IF(AND(ROWS($M$131:AN164)&lt;=$P$2,COLUMNS($M$131:AN164)&lt;=$P$2),INDEX(MINVERSE($M$6:INDEX($M$6:$EF$125,$P$2,$P$2)),ROWS($M$131:AN164),COLUMNS($M$131:AN164)),0)</f>
        <v>-2.6777918592722644E-8</v>
      </c>
      <c r="AO164">
        <f t="array" ref="AO164">IF(AND(ROWS($M$131:AO164)&lt;=$P$2,COLUMNS($M$131:AO164)&lt;=$P$2),INDEX(MINVERSE($M$6:INDEX($M$6:$EF$125,$P$2,$P$2)),ROWS($M$131:AO164),COLUMNS($M$131:AO164)),0)</f>
        <v>4.8852361300365624E-8</v>
      </c>
      <c r="AP164">
        <f t="array" ref="AP164">IF(AND(ROWS($M$131:AP164)&lt;=$P$2,COLUMNS($M$131:AP164)&lt;=$P$2),INDEX(MINVERSE($M$6:INDEX($M$6:$EF$125,$P$2,$P$2)),ROWS($M$131:AP164),COLUMNS($M$131:AP164)),0)</f>
        <v>1.7191512689694846E-7</v>
      </c>
      <c r="AQ164">
        <f t="array" ref="AQ164">IF(AND(ROWS($M$131:AQ164)&lt;=$P$2,COLUMNS($M$131:AQ164)&lt;=$P$2),INDEX(MINVERSE($M$6:INDEX($M$6:$EF$125,$P$2,$P$2)),ROWS($M$131:AQ164),COLUMNS($M$131:AQ164)),0)</f>
        <v>3.3484319732818001E-7</v>
      </c>
      <c r="AR164">
        <f t="array" ref="AR164">IF(AND(ROWS($M$131:AR164)&lt;=$P$2,COLUMNS($M$131:AR164)&lt;=$P$2),INDEX(MINVERSE($M$6:INDEX($M$6:$EF$125,$P$2,$P$2)),ROWS($M$131:AR164),COLUMNS($M$131:AR164)),0)</f>
        <v>5.1267388650382347E-7</v>
      </c>
      <c r="AS164">
        <f t="array" ref="AS164">IF(AND(ROWS($M$131:AS164)&lt;=$P$2,COLUMNS($M$131:AS164)&lt;=$P$2),INDEX(MINVERSE($M$6:INDEX($M$6:$EF$125,$P$2,$P$2)),ROWS($M$131:AS164),COLUMNS($M$131:AS164)),0)</f>
        <v>6.6321572436707436E-7</v>
      </c>
      <c r="AT164">
        <f t="array" ref="AT164">IF(AND(ROWS($M$131:AT164)&lt;=$P$2,COLUMNS($M$131:AT164)&lt;=$P$2),INDEX(MINVERSE($M$6:INDEX($M$6:$EF$125,$P$2,$P$2)),ROWS($M$131:AT164),COLUMNS($M$131:AT164)),0)</f>
        <v>7.3640123427994638E-7</v>
      </c>
      <c r="AU164">
        <f t="array" ref="AU164">IF(AND(ROWS($M$131:AU164)&lt;=$P$2,COLUMNS($M$131:AU164)&lt;=$P$2),INDEX(MINVERSE($M$6:INDEX($M$6:$EF$125,$P$2,$P$2)),ROWS($M$131:AU164),COLUMNS($M$131:AU164)),0)</f>
        <v>6.9743032266115545E-7</v>
      </c>
      <c r="AV164">
        <f t="array" ref="AV164">IF(AND(ROWS($M$131:AV164)&lt;=$P$2,COLUMNS($M$131:AV164)&lt;=$P$2),INDEX(MINVERSE($M$6:INDEX($M$6:$EF$125,$P$2,$P$2)),ROWS($M$131:AV164),COLUMNS($M$131:AV164)),0)</f>
        <v>5.675192698849402E-7</v>
      </c>
      <c r="AW164">
        <f t="array" ref="AW164">IF(AND(ROWS($M$131:AW164)&lt;=$P$2,COLUMNS($M$131:AW164)&lt;=$P$2),INDEX(MINVERSE($M$6:INDEX($M$6:$EF$125,$P$2,$P$2)),ROWS($M$131:AW164),COLUMNS($M$131:AW164)),0)</f>
        <v>3.8388401109321461E-7</v>
      </c>
      <c r="AX164">
        <f t="array" ref="AX164">IF(AND(ROWS($M$131:AX164)&lt;=$P$2,COLUMNS($M$131:AX164)&lt;=$P$2),INDEX(MINVERSE($M$6:INDEX($M$6:$EF$125,$P$2,$P$2)),ROWS($M$131:AX164),COLUMNS($M$131:AX164)),0)</f>
        <v>1.7766835779392334E-7</v>
      </c>
      <c r="AY164">
        <f t="array" ref="AY164">IF(AND(ROWS($M$131:AY164)&lt;=$P$2,COLUMNS($M$131:AY164)&lt;=$P$2),INDEX(MINVERSE($M$6:INDEX($M$6:$EF$125,$P$2,$P$2)),ROWS($M$131:AY164),COLUMNS($M$131:AY164)),0)</f>
        <v>-3.374343485598537E-8</v>
      </c>
      <c r="AZ164">
        <f t="array" ref="AZ164">IF(AND(ROWS($M$131:AZ164)&lt;=$P$2,COLUMNS($M$131:AZ164)&lt;=$P$2),INDEX(MINVERSE($M$6:INDEX($M$6:$EF$125,$P$2,$P$2)),ROWS($M$131:AZ164),COLUMNS($M$131:AZ164)),0)</f>
        <v>-2.448327485640959E-7</v>
      </c>
      <c r="BA164">
        <f t="array" ref="BA164">IF(AND(ROWS($M$131:BA164)&lt;=$P$2,COLUMNS($M$131:BA164)&lt;=$P$2),INDEX(MINVERSE($M$6:INDEX($M$6:$EF$125,$P$2,$P$2)),ROWS($M$131:BA164),COLUMNS($M$131:BA164)),0)</f>
        <v>0</v>
      </c>
      <c r="BB164">
        <f t="array" ref="BB164">IF(AND(ROWS($M$131:BB164)&lt;=$P$2,COLUMNS($M$131:BB164)&lt;=$P$2),INDEX(MINVERSE($M$6:INDEX($M$6:$EF$125,$P$2,$P$2)),ROWS($M$131:BB164),COLUMNS($M$131:BB164)),0)</f>
        <v>0</v>
      </c>
      <c r="BC164">
        <f t="array" ref="BC164">IF(AND(ROWS($M$131:BC164)&lt;=$P$2,COLUMNS($M$131:BC164)&lt;=$P$2),INDEX(MINVERSE($M$6:INDEX($M$6:$EF$125,$P$2,$P$2)),ROWS($M$131:BC164),COLUMNS($M$131:BC164)),0)</f>
        <v>0</v>
      </c>
      <c r="BD164">
        <f t="array" ref="BD164">IF(AND(ROWS($M$131:BD164)&lt;=$P$2,COLUMNS($M$131:BD164)&lt;=$P$2),INDEX(MINVERSE($M$6:INDEX($M$6:$EF$125,$P$2,$P$2)),ROWS($M$131:BD164),COLUMNS($M$131:BD164)),0)</f>
        <v>0</v>
      </c>
      <c r="BE164">
        <f t="array" ref="BE164">IF(AND(ROWS($M$131:BE164)&lt;=$P$2,COLUMNS($M$131:BE164)&lt;=$P$2),INDEX(MINVERSE($M$6:INDEX($M$6:$EF$125,$P$2,$P$2)),ROWS($M$131:BE164),COLUMNS($M$131:BE164)),0)</f>
        <v>0</v>
      </c>
      <c r="BF164">
        <f t="array" ref="BF164">IF(AND(ROWS($M$131:BF164)&lt;=$P$2,COLUMNS($M$131:BF164)&lt;=$P$2),INDEX(MINVERSE($M$6:INDEX($M$6:$EF$125,$P$2,$P$2)),ROWS($M$131:BF164),COLUMNS($M$131:BF164)),0)</f>
        <v>0</v>
      </c>
      <c r="BG164">
        <f t="array" ref="BG164">IF(AND(ROWS($M$131:BG164)&lt;=$P$2,COLUMNS($M$131:BG164)&lt;=$P$2),INDEX(MINVERSE($M$6:INDEX($M$6:$EF$125,$P$2,$P$2)),ROWS($M$131:BG164),COLUMNS($M$131:BG164)),0)</f>
        <v>0</v>
      </c>
      <c r="BH164">
        <f t="array" ref="BH164">IF(AND(ROWS($M$131:BH164)&lt;=$P$2,COLUMNS($M$131:BH164)&lt;=$P$2),INDEX(MINVERSE($M$6:INDEX($M$6:$EF$125,$P$2,$P$2)),ROWS($M$131:BH164),COLUMNS($M$131:BH164)),0)</f>
        <v>0</v>
      </c>
      <c r="BI164">
        <f t="array" ref="BI164">IF(AND(ROWS($M$131:BI164)&lt;=$P$2,COLUMNS($M$131:BI164)&lt;=$P$2),INDEX(MINVERSE($M$6:INDEX($M$6:$EF$125,$P$2,$P$2)),ROWS($M$131:BI164),COLUMNS($M$131:BI164)),0)</f>
        <v>0</v>
      </c>
      <c r="BJ164">
        <f t="array" ref="BJ164">IF(AND(ROWS($M$131:BJ164)&lt;=$P$2,COLUMNS($M$131:BJ164)&lt;=$P$2),INDEX(MINVERSE($M$6:INDEX($M$6:$EF$125,$P$2,$P$2)),ROWS($M$131:BJ164),COLUMNS($M$131:BJ164)),0)</f>
        <v>0</v>
      </c>
      <c r="BK164">
        <f t="array" ref="BK164">IF(AND(ROWS($M$131:BK164)&lt;=$P$2,COLUMNS($M$131:BK164)&lt;=$P$2),INDEX(MINVERSE($M$6:INDEX($M$6:$EF$125,$P$2,$P$2)),ROWS($M$131:BK164),COLUMNS($M$131:BK164)),0)</f>
        <v>0</v>
      </c>
      <c r="BL164">
        <f t="array" ref="BL164">IF(AND(ROWS($M$131:BL164)&lt;=$P$2,COLUMNS($M$131:BL164)&lt;=$P$2),INDEX(MINVERSE($M$6:INDEX($M$6:$EF$125,$P$2,$P$2)),ROWS($M$131:BL164),COLUMNS($M$131:BL164)),0)</f>
        <v>0</v>
      </c>
      <c r="BM164">
        <f t="array" ref="BM164">IF(AND(ROWS($M$131:BM164)&lt;=$P$2,COLUMNS($M$131:BM164)&lt;=$P$2),INDEX(MINVERSE($M$6:INDEX($M$6:$EF$125,$P$2,$P$2)),ROWS($M$131:BM164),COLUMNS($M$131:BM164)),0)</f>
        <v>0</v>
      </c>
      <c r="BN164">
        <f t="array" ref="BN164">IF(AND(ROWS($M$131:BN164)&lt;=$P$2,COLUMNS($M$131:BN164)&lt;=$P$2),INDEX(MINVERSE($M$6:INDEX($M$6:$EF$125,$P$2,$P$2)),ROWS($M$131:BN164),COLUMNS($M$131:BN164)),0)</f>
        <v>0</v>
      </c>
      <c r="BO164">
        <f t="array" ref="BO164">IF(AND(ROWS($M$131:BO164)&lt;=$P$2,COLUMNS($M$131:BO164)&lt;=$P$2),INDEX(MINVERSE($M$6:INDEX($M$6:$EF$125,$P$2,$P$2)),ROWS($M$131:BO164),COLUMNS($M$131:BO164)),0)</f>
        <v>0</v>
      </c>
      <c r="BP164">
        <f t="array" ref="BP164">IF(AND(ROWS($M$131:BP164)&lt;=$P$2,COLUMNS($M$131:BP164)&lt;=$P$2),INDEX(MINVERSE($M$6:INDEX($M$6:$EF$125,$P$2,$P$2)),ROWS($M$131:BP164),COLUMNS($M$131:BP164)),0)</f>
        <v>0</v>
      </c>
      <c r="BQ164">
        <f t="array" ref="BQ164">IF(AND(ROWS($M$131:BQ164)&lt;=$P$2,COLUMNS($M$131:BQ164)&lt;=$P$2),INDEX(MINVERSE($M$6:INDEX($M$6:$EF$125,$P$2,$P$2)),ROWS($M$131:BQ164),COLUMNS($M$131:BQ164)),0)</f>
        <v>0</v>
      </c>
      <c r="BR164">
        <f t="array" ref="BR164">IF(AND(ROWS($M$131:BR164)&lt;=$P$2,COLUMNS($M$131:BR164)&lt;=$P$2),INDEX(MINVERSE($M$6:INDEX($M$6:$EF$125,$P$2,$P$2)),ROWS($M$131:BR164),COLUMNS($M$131:BR164)),0)</f>
        <v>0</v>
      </c>
      <c r="BS164">
        <f t="array" ref="BS164">IF(AND(ROWS($M$131:BS164)&lt;=$P$2,COLUMNS($M$131:BS164)&lt;=$P$2),INDEX(MINVERSE($M$6:INDEX($M$6:$EF$125,$P$2,$P$2)),ROWS($M$131:BS164),COLUMNS($M$131:BS164)),0)</f>
        <v>0</v>
      </c>
      <c r="BT164">
        <f t="array" ref="BT164">IF(AND(ROWS($M$131:BT164)&lt;=$P$2,COLUMNS($M$131:BT164)&lt;=$P$2),INDEX(MINVERSE($M$6:INDEX($M$6:$EF$125,$P$2,$P$2)),ROWS($M$131:BT164),COLUMNS($M$131:BT164)),0)</f>
        <v>0</v>
      </c>
      <c r="BU164">
        <f t="array" ref="BU164">IF(AND(ROWS($M$131:BU164)&lt;=$P$2,COLUMNS($M$131:BU164)&lt;=$P$2),INDEX(MINVERSE($M$6:INDEX($M$6:$EF$125,$P$2,$P$2)),ROWS($M$131:BU164),COLUMNS($M$131:BU164)),0)</f>
        <v>0</v>
      </c>
      <c r="BV164">
        <f t="array" ref="BV164">IF(AND(ROWS($M$131:BV164)&lt;=$P$2,COLUMNS($M$131:BV164)&lt;=$P$2),INDEX(MINVERSE($M$6:INDEX($M$6:$EF$125,$P$2,$P$2)),ROWS($M$131:BV164),COLUMNS($M$131:BV164)),0)</f>
        <v>0</v>
      </c>
      <c r="BW164">
        <f t="array" ref="BW164">IF(AND(ROWS($M$131:BW164)&lt;=$P$2,COLUMNS($M$131:BW164)&lt;=$P$2),INDEX(MINVERSE($M$6:INDEX($M$6:$EF$125,$P$2,$P$2)),ROWS($M$131:BW164),COLUMNS($M$131:BW164)),0)</f>
        <v>0</v>
      </c>
      <c r="BX164">
        <f t="array" ref="BX164">IF(AND(ROWS($M$131:BX164)&lt;=$P$2,COLUMNS($M$131:BX164)&lt;=$P$2),INDEX(MINVERSE($M$6:INDEX($M$6:$EF$125,$P$2,$P$2)),ROWS($M$131:BX164),COLUMNS($M$131:BX164)),0)</f>
        <v>0</v>
      </c>
      <c r="BY164">
        <f t="array" ref="BY164">IF(AND(ROWS($M$131:BY164)&lt;=$P$2,COLUMNS($M$131:BY164)&lt;=$P$2),INDEX(MINVERSE($M$6:INDEX($M$6:$EF$125,$P$2,$P$2)),ROWS($M$131:BY164),COLUMNS($M$131:BY164)),0)</f>
        <v>0</v>
      </c>
      <c r="BZ164">
        <f t="array" ref="BZ164">IF(AND(ROWS($M$131:BZ164)&lt;=$P$2,COLUMNS($M$131:BZ164)&lt;=$P$2),INDEX(MINVERSE($M$6:INDEX($M$6:$EF$125,$P$2,$P$2)),ROWS($M$131:BZ164),COLUMNS($M$131:BZ164)),0)</f>
        <v>0</v>
      </c>
      <c r="CA164">
        <f t="array" ref="CA164">IF(AND(ROWS($M$131:CA164)&lt;=$P$2,COLUMNS($M$131:CA164)&lt;=$P$2),INDEX(MINVERSE($M$6:INDEX($M$6:$EF$125,$P$2,$P$2)),ROWS($M$131:CA164),COLUMNS($M$131:CA164)),0)</f>
        <v>0</v>
      </c>
      <c r="CB164">
        <f t="array" ref="CB164">IF(AND(ROWS($M$131:CB164)&lt;=$P$2,COLUMNS($M$131:CB164)&lt;=$P$2),INDEX(MINVERSE($M$6:INDEX($M$6:$EF$125,$P$2,$P$2)),ROWS($M$131:CB164),COLUMNS($M$131:CB164)),0)</f>
        <v>0</v>
      </c>
      <c r="CC164">
        <f t="array" ref="CC164">IF(AND(ROWS($M$131:CC164)&lt;=$P$2,COLUMNS($M$131:CC164)&lt;=$P$2),INDEX(MINVERSE($M$6:INDEX($M$6:$EF$125,$P$2,$P$2)),ROWS($M$131:CC164),COLUMNS($M$131:CC164)),0)</f>
        <v>0</v>
      </c>
      <c r="CD164">
        <f t="array" ref="CD164">IF(AND(ROWS($M$131:CD164)&lt;=$P$2,COLUMNS($M$131:CD164)&lt;=$P$2),INDEX(MINVERSE($M$6:INDEX($M$6:$EF$125,$P$2,$P$2)),ROWS($M$131:CD164),COLUMNS($M$131:CD164)),0)</f>
        <v>0</v>
      </c>
      <c r="CE164">
        <f t="array" ref="CE164">IF(AND(ROWS($M$131:CE164)&lt;=$P$2,COLUMNS($M$131:CE164)&lt;=$P$2),INDEX(MINVERSE($M$6:INDEX($M$6:$EF$125,$P$2,$P$2)),ROWS($M$131:CE164),COLUMNS($M$131:CE164)),0)</f>
        <v>0</v>
      </c>
      <c r="CF164">
        <f t="array" ref="CF164">IF(AND(ROWS($M$131:CF164)&lt;=$P$2,COLUMNS($M$131:CF164)&lt;=$P$2),INDEX(MINVERSE($M$6:INDEX($M$6:$EF$125,$P$2,$P$2)),ROWS($M$131:CF164),COLUMNS($M$131:CF164)),0)</f>
        <v>0</v>
      </c>
      <c r="CG164">
        <f t="array" ref="CG164">IF(AND(ROWS($M$131:CG164)&lt;=$P$2,COLUMNS($M$131:CG164)&lt;=$P$2),INDEX(MINVERSE($M$6:INDEX($M$6:$EF$125,$P$2,$P$2)),ROWS($M$131:CG164),COLUMNS($M$131:CG164)),0)</f>
        <v>0</v>
      </c>
      <c r="CH164">
        <f t="array" ref="CH164">IF(AND(ROWS($M$131:CH164)&lt;=$P$2,COLUMNS($M$131:CH164)&lt;=$P$2),INDEX(MINVERSE($M$6:INDEX($M$6:$EF$125,$P$2,$P$2)),ROWS($M$131:CH164),COLUMNS($M$131:CH164)),0)</f>
        <v>0</v>
      </c>
      <c r="CI164">
        <f t="array" ref="CI164">IF(AND(ROWS($M$131:CI164)&lt;=$P$2,COLUMNS($M$131:CI164)&lt;=$P$2),INDEX(MINVERSE($M$6:INDEX($M$6:$EF$125,$P$2,$P$2)),ROWS($M$131:CI164),COLUMNS($M$131:CI164)),0)</f>
        <v>0</v>
      </c>
      <c r="CJ164">
        <f t="array" ref="CJ164">IF(AND(ROWS($M$131:CJ164)&lt;=$P$2,COLUMNS($M$131:CJ164)&lt;=$P$2),INDEX(MINVERSE($M$6:INDEX($M$6:$EF$125,$P$2,$P$2)),ROWS($M$131:CJ164),COLUMNS($M$131:CJ164)),0)</f>
        <v>0</v>
      </c>
      <c r="CK164">
        <f t="array" ref="CK164">IF(AND(ROWS($M$131:CK164)&lt;=$P$2,COLUMNS($M$131:CK164)&lt;=$P$2),INDEX(MINVERSE($M$6:INDEX($M$6:$EF$125,$P$2,$P$2)),ROWS($M$131:CK164),COLUMNS($M$131:CK164)),0)</f>
        <v>0</v>
      </c>
      <c r="CL164">
        <f t="array" ref="CL164">IF(AND(ROWS($M$131:CL164)&lt;=$P$2,COLUMNS($M$131:CL164)&lt;=$P$2),INDEX(MINVERSE($M$6:INDEX($M$6:$EF$125,$P$2,$P$2)),ROWS($M$131:CL164),COLUMNS($M$131:CL164)),0)</f>
        <v>0</v>
      </c>
      <c r="CM164">
        <f t="array" ref="CM164">IF(AND(ROWS($M$131:CM164)&lt;=$P$2,COLUMNS($M$131:CM164)&lt;=$P$2),INDEX(MINVERSE($M$6:INDEX($M$6:$EF$125,$P$2,$P$2)),ROWS($M$131:CM164),COLUMNS($M$131:CM164)),0)</f>
        <v>0</v>
      </c>
      <c r="CN164">
        <f t="array" ref="CN164">IF(AND(ROWS($M$131:CN164)&lt;=$P$2,COLUMNS($M$131:CN164)&lt;=$P$2),INDEX(MINVERSE($M$6:INDEX($M$6:$EF$125,$P$2,$P$2)),ROWS($M$131:CN164),COLUMNS($M$131:CN164)),0)</f>
        <v>0</v>
      </c>
      <c r="CO164">
        <f t="array" ref="CO164">IF(AND(ROWS($M$131:CO164)&lt;=$P$2,COLUMNS($M$131:CO164)&lt;=$P$2),INDEX(MINVERSE($M$6:INDEX($M$6:$EF$125,$P$2,$P$2)),ROWS($M$131:CO164),COLUMNS($M$131:CO164)),0)</f>
        <v>0</v>
      </c>
      <c r="CP164">
        <f t="array" ref="CP164">IF(AND(ROWS($M$131:CP164)&lt;=$P$2,COLUMNS($M$131:CP164)&lt;=$P$2),INDEX(MINVERSE($M$6:INDEX($M$6:$EF$125,$P$2,$P$2)),ROWS($M$131:CP164),COLUMNS($M$131:CP164)),0)</f>
        <v>0</v>
      </c>
      <c r="CQ164">
        <f t="array" ref="CQ164">IF(AND(ROWS($M$131:CQ164)&lt;=$P$2,COLUMNS($M$131:CQ164)&lt;=$P$2),INDEX(MINVERSE($M$6:INDEX($M$6:$EF$125,$P$2,$P$2)),ROWS($M$131:CQ164),COLUMNS($M$131:CQ164)),0)</f>
        <v>0</v>
      </c>
      <c r="CR164">
        <f t="array" ref="CR164">IF(AND(ROWS($M$131:CR164)&lt;=$P$2,COLUMNS($M$131:CR164)&lt;=$P$2),INDEX(MINVERSE($M$6:INDEX($M$6:$EF$125,$P$2,$P$2)),ROWS($M$131:CR164),COLUMNS($M$131:CR164)),0)</f>
        <v>0</v>
      </c>
      <c r="CS164">
        <f t="array" ref="CS164">IF(AND(ROWS($M$131:CS164)&lt;=$P$2,COLUMNS($M$131:CS164)&lt;=$P$2),INDEX(MINVERSE($M$6:INDEX($M$6:$EF$125,$P$2,$P$2)),ROWS($M$131:CS164),COLUMNS($M$131:CS164)),0)</f>
        <v>0</v>
      </c>
      <c r="CT164">
        <f t="array" ref="CT164">IF(AND(ROWS($M$131:CT164)&lt;=$P$2,COLUMNS($M$131:CT164)&lt;=$P$2),INDEX(MINVERSE($M$6:INDEX($M$6:$EF$125,$P$2,$P$2)),ROWS($M$131:CT164),COLUMNS($M$131:CT164)),0)</f>
        <v>0</v>
      </c>
      <c r="CU164">
        <f t="array" ref="CU164">IF(AND(ROWS($M$131:CU164)&lt;=$P$2,COLUMNS($M$131:CU164)&lt;=$P$2),INDEX(MINVERSE($M$6:INDEX($M$6:$EF$125,$P$2,$P$2)),ROWS($M$131:CU164),COLUMNS($M$131:CU164)),0)</f>
        <v>0</v>
      </c>
      <c r="CV164">
        <f t="array" ref="CV164">IF(AND(ROWS($M$131:CV164)&lt;=$P$2,COLUMNS($M$131:CV164)&lt;=$P$2),INDEX(MINVERSE($M$6:INDEX($M$6:$EF$125,$P$2,$P$2)),ROWS($M$131:CV164),COLUMNS($M$131:CV164)),0)</f>
        <v>0</v>
      </c>
      <c r="CW164">
        <f t="array" ref="CW164">IF(AND(ROWS($M$131:CW164)&lt;=$P$2,COLUMNS($M$131:CW164)&lt;=$P$2),INDEX(MINVERSE($M$6:INDEX($M$6:$EF$125,$P$2,$P$2)),ROWS($M$131:CW164),COLUMNS($M$131:CW164)),0)</f>
        <v>0</v>
      </c>
      <c r="CX164">
        <f t="array" ref="CX164">IF(AND(ROWS($M$131:CX164)&lt;=$P$2,COLUMNS($M$131:CX164)&lt;=$P$2),INDEX(MINVERSE($M$6:INDEX($M$6:$EF$125,$P$2,$P$2)),ROWS($M$131:CX164),COLUMNS($M$131:CX164)),0)</f>
        <v>0</v>
      </c>
      <c r="CY164">
        <f t="array" ref="CY164">IF(AND(ROWS($M$131:CY164)&lt;=$P$2,COLUMNS($M$131:CY164)&lt;=$P$2),INDEX(MINVERSE($M$6:INDEX($M$6:$EF$125,$P$2,$P$2)),ROWS($M$131:CY164),COLUMNS($M$131:CY164)),0)</f>
        <v>0</v>
      </c>
      <c r="CZ164">
        <f t="array" ref="CZ164">IF(AND(ROWS($M$131:CZ164)&lt;=$P$2,COLUMNS($M$131:CZ164)&lt;=$P$2),INDEX(MINVERSE($M$6:INDEX($M$6:$EF$125,$P$2,$P$2)),ROWS($M$131:CZ164),COLUMNS($M$131:CZ164)),0)</f>
        <v>0</v>
      </c>
      <c r="DA164">
        <f t="array" ref="DA164">IF(AND(ROWS($M$131:DA164)&lt;=$P$2,COLUMNS($M$131:DA164)&lt;=$P$2),INDEX(MINVERSE($M$6:INDEX($M$6:$EF$125,$P$2,$P$2)),ROWS($M$131:DA164),COLUMNS($M$131:DA164)),0)</f>
        <v>0</v>
      </c>
      <c r="DB164">
        <f t="array" ref="DB164">IF(AND(ROWS($M$131:DB164)&lt;=$P$2,COLUMNS($M$131:DB164)&lt;=$P$2),INDEX(MINVERSE($M$6:INDEX($M$6:$EF$125,$P$2,$P$2)),ROWS($M$131:DB164),COLUMNS($M$131:DB164)),0)</f>
        <v>0</v>
      </c>
      <c r="DC164">
        <f t="array" ref="DC164">IF(AND(ROWS($M$131:DC164)&lt;=$P$2,COLUMNS($M$131:DC164)&lt;=$P$2),INDEX(MINVERSE($M$6:INDEX($M$6:$EF$125,$P$2,$P$2)),ROWS($M$131:DC164),COLUMNS($M$131:DC164)),0)</f>
        <v>0</v>
      </c>
      <c r="DD164">
        <f t="array" ref="DD164">IF(AND(ROWS($M$131:DD164)&lt;=$P$2,COLUMNS($M$131:DD164)&lt;=$P$2),INDEX(MINVERSE($M$6:INDEX($M$6:$EF$125,$P$2,$P$2)),ROWS($M$131:DD164),COLUMNS($M$131:DD164)),0)</f>
        <v>0</v>
      </c>
      <c r="DE164">
        <f t="array" ref="DE164">IF(AND(ROWS($M$131:DE164)&lt;=$P$2,COLUMNS($M$131:DE164)&lt;=$P$2),INDEX(MINVERSE($M$6:INDEX($M$6:$EF$125,$P$2,$P$2)),ROWS($M$131:DE164),COLUMNS($M$131:DE164)),0)</f>
        <v>0</v>
      </c>
      <c r="DF164">
        <f t="array" ref="DF164">IF(AND(ROWS($M$131:DF164)&lt;=$P$2,COLUMNS($M$131:DF164)&lt;=$P$2),INDEX(MINVERSE($M$6:INDEX($M$6:$EF$125,$P$2,$P$2)),ROWS($M$131:DF164),COLUMNS($M$131:DF164)),0)</f>
        <v>0</v>
      </c>
      <c r="DG164">
        <f t="array" ref="DG164">IF(AND(ROWS($M$131:DG164)&lt;=$P$2,COLUMNS($M$131:DG164)&lt;=$P$2),INDEX(MINVERSE($M$6:INDEX($M$6:$EF$125,$P$2,$P$2)),ROWS($M$131:DG164),COLUMNS($M$131:DG164)),0)</f>
        <v>0</v>
      </c>
      <c r="DH164">
        <f t="array" ref="DH164">IF(AND(ROWS($M$131:DH164)&lt;=$P$2,COLUMNS($M$131:DH164)&lt;=$P$2),INDEX(MINVERSE($M$6:INDEX($M$6:$EF$125,$P$2,$P$2)),ROWS($M$131:DH164),COLUMNS($M$131:DH164)),0)</f>
        <v>0</v>
      </c>
      <c r="DI164">
        <f t="array" ref="DI164">IF(AND(ROWS($M$131:DI164)&lt;=$P$2,COLUMNS($M$131:DI164)&lt;=$P$2),INDEX(MINVERSE($M$6:INDEX($M$6:$EF$125,$P$2,$P$2)),ROWS($M$131:DI164),COLUMNS($M$131:DI164)),0)</f>
        <v>0</v>
      </c>
      <c r="DJ164">
        <f t="array" ref="DJ164">IF(AND(ROWS($M$131:DJ164)&lt;=$P$2,COLUMNS($M$131:DJ164)&lt;=$P$2),INDEX(MINVERSE($M$6:INDEX($M$6:$EF$125,$P$2,$P$2)),ROWS($M$131:DJ164),COLUMNS($M$131:DJ164)),0)</f>
        <v>0</v>
      </c>
      <c r="DK164">
        <f t="array" ref="DK164">IF(AND(ROWS($M$131:DK164)&lt;=$P$2,COLUMNS($M$131:DK164)&lt;=$P$2),INDEX(MINVERSE($M$6:INDEX($M$6:$EF$125,$P$2,$P$2)),ROWS($M$131:DK164),COLUMNS($M$131:DK164)),0)</f>
        <v>0</v>
      </c>
      <c r="DL164">
        <f t="array" ref="DL164">IF(AND(ROWS($M$131:DL164)&lt;=$P$2,COLUMNS($M$131:DL164)&lt;=$P$2),INDEX(MINVERSE($M$6:INDEX($M$6:$EF$125,$P$2,$P$2)),ROWS($M$131:DL164),COLUMNS($M$131:DL164)),0)</f>
        <v>0</v>
      </c>
      <c r="DM164">
        <f t="array" ref="DM164">IF(AND(ROWS($M$131:DM164)&lt;=$P$2,COLUMNS($M$131:DM164)&lt;=$P$2),INDEX(MINVERSE($M$6:INDEX($M$6:$EF$125,$P$2,$P$2)),ROWS($M$131:DM164),COLUMNS($M$131:DM164)),0)</f>
        <v>0</v>
      </c>
      <c r="DN164">
        <f t="array" ref="DN164">IF(AND(ROWS($M$131:DN164)&lt;=$P$2,COLUMNS($M$131:DN164)&lt;=$P$2),INDEX(MINVERSE($M$6:INDEX($M$6:$EF$125,$P$2,$P$2)),ROWS($M$131:DN164),COLUMNS($M$131:DN164)),0)</f>
        <v>0</v>
      </c>
      <c r="DO164">
        <f t="array" ref="DO164">IF(AND(ROWS($M$131:DO164)&lt;=$P$2,COLUMNS($M$131:DO164)&lt;=$P$2),INDEX(MINVERSE($M$6:INDEX($M$6:$EF$125,$P$2,$P$2)),ROWS($M$131:DO164),COLUMNS($M$131:DO164)),0)</f>
        <v>0</v>
      </c>
      <c r="DP164">
        <f t="array" ref="DP164">IF(AND(ROWS($M$131:DP164)&lt;=$P$2,COLUMNS($M$131:DP164)&lt;=$P$2),INDEX(MINVERSE($M$6:INDEX($M$6:$EF$125,$P$2,$P$2)),ROWS($M$131:DP164),COLUMNS($M$131:DP164)),0)</f>
        <v>0</v>
      </c>
      <c r="DQ164">
        <f t="array" ref="DQ164">IF(AND(ROWS($M$131:DQ164)&lt;=$P$2,COLUMNS($M$131:DQ164)&lt;=$P$2),INDEX(MINVERSE($M$6:INDEX($M$6:$EF$125,$P$2,$P$2)),ROWS($M$131:DQ164),COLUMNS($M$131:DQ164)),0)</f>
        <v>0</v>
      </c>
      <c r="DR164">
        <f t="array" ref="DR164">IF(AND(ROWS($M$131:DR164)&lt;=$P$2,COLUMNS($M$131:DR164)&lt;=$P$2),INDEX(MINVERSE($M$6:INDEX($M$6:$EF$125,$P$2,$P$2)),ROWS($M$131:DR164),COLUMNS($M$131:DR164)),0)</f>
        <v>0</v>
      </c>
      <c r="DS164">
        <f t="array" ref="DS164">IF(AND(ROWS($M$131:DS164)&lt;=$P$2,COLUMNS($M$131:DS164)&lt;=$P$2),INDEX(MINVERSE($M$6:INDEX($M$6:$EF$125,$P$2,$P$2)),ROWS($M$131:DS164),COLUMNS($M$131:DS164)),0)</f>
        <v>0</v>
      </c>
      <c r="DT164">
        <f t="array" ref="DT164">IF(AND(ROWS($M$131:DT164)&lt;=$P$2,COLUMNS($M$131:DT164)&lt;=$P$2),INDEX(MINVERSE($M$6:INDEX($M$6:$EF$125,$P$2,$P$2)),ROWS($M$131:DT164),COLUMNS($M$131:DT164)),0)</f>
        <v>0</v>
      </c>
      <c r="DU164">
        <f t="array" ref="DU164">IF(AND(ROWS($M$131:DU164)&lt;=$P$2,COLUMNS($M$131:DU164)&lt;=$P$2),INDEX(MINVERSE($M$6:INDEX($M$6:$EF$125,$P$2,$P$2)),ROWS($M$131:DU164),COLUMNS($M$131:DU164)),0)</f>
        <v>0</v>
      </c>
      <c r="DV164">
        <f t="array" ref="DV164">IF(AND(ROWS($M$131:DV164)&lt;=$P$2,COLUMNS($M$131:DV164)&lt;=$P$2),INDEX(MINVERSE($M$6:INDEX($M$6:$EF$125,$P$2,$P$2)),ROWS($M$131:DV164),COLUMNS($M$131:DV164)),0)</f>
        <v>0</v>
      </c>
      <c r="DW164">
        <f t="array" ref="DW164">IF(AND(ROWS($M$131:DW164)&lt;=$P$2,COLUMNS($M$131:DW164)&lt;=$P$2),INDEX(MINVERSE($M$6:INDEX($M$6:$EF$125,$P$2,$P$2)),ROWS($M$131:DW164),COLUMNS($M$131:DW164)),0)</f>
        <v>0</v>
      </c>
      <c r="DX164">
        <f t="array" ref="DX164">IF(AND(ROWS($M$131:DX164)&lt;=$P$2,COLUMNS($M$131:DX164)&lt;=$P$2),INDEX(MINVERSE($M$6:INDEX($M$6:$EF$125,$P$2,$P$2)),ROWS($M$131:DX164),COLUMNS($M$131:DX164)),0)</f>
        <v>0</v>
      </c>
      <c r="DY164">
        <f t="array" ref="DY164">IF(AND(ROWS($M$131:DY164)&lt;=$P$2,COLUMNS($M$131:DY164)&lt;=$P$2),INDEX(MINVERSE($M$6:INDEX($M$6:$EF$125,$P$2,$P$2)),ROWS($M$131:DY164),COLUMNS($M$131:DY164)),0)</f>
        <v>0</v>
      </c>
      <c r="DZ164">
        <f t="array" ref="DZ164">IF(AND(ROWS($M$131:DZ164)&lt;=$P$2,COLUMNS($M$131:DZ164)&lt;=$P$2),INDEX(MINVERSE($M$6:INDEX($M$6:$EF$125,$P$2,$P$2)),ROWS($M$131:DZ164),COLUMNS($M$131:DZ164)),0)</f>
        <v>0</v>
      </c>
      <c r="EA164">
        <f t="array" ref="EA164">IF(AND(ROWS($M$131:EA164)&lt;=$P$2,COLUMNS($M$131:EA164)&lt;=$P$2),INDEX(MINVERSE($M$6:INDEX($M$6:$EF$125,$P$2,$P$2)),ROWS($M$131:EA164),COLUMNS($M$131:EA164)),0)</f>
        <v>0</v>
      </c>
      <c r="EB164">
        <f t="array" ref="EB164">IF(AND(ROWS($M$131:EB164)&lt;=$P$2,COLUMNS($M$131:EB164)&lt;=$P$2),INDEX(MINVERSE($M$6:INDEX($M$6:$EF$125,$P$2,$P$2)),ROWS($M$131:EB164),COLUMNS($M$131:EB164)),0)</f>
        <v>0</v>
      </c>
    </row>
    <row r="165" spans="12:132" ht="15">
      <c r="L165" s="10">
        <v>35</v>
      </c>
      <c r="M165">
        <f t="array" ref="M165">IF(AND(ROWS($M$131:M165)&lt;=$P$2,COLUMNS($M$131:M165)&lt;=$P$2),INDEX(MINVERSE($M$6:INDEX($M$6:$EF$125,$P$2,$P$2)),ROWS($M$131:M165),COLUMNS($M$131:M165)),0)</f>
        <v>-3.5833057229137962E-11</v>
      </c>
      <c r="N165">
        <f t="array" ref="N165">IF(AND(ROWS($M$131:N165)&lt;=$P$2,COLUMNS($M$131:N165)&lt;=$P$2),INDEX(MINVERSE($M$6:INDEX($M$6:$EF$125,$P$2,$P$2)),ROWS($M$131:N165),COLUMNS($M$131:N165)),0)</f>
        <v>-5.7127890900066777E-11</v>
      </c>
      <c r="O165">
        <f t="array" ref="O165">IF(AND(ROWS($M$131:O165)&lt;=$P$2,COLUMNS($M$131:O165)&lt;=$P$2),INDEX(MINVERSE($M$6:INDEX($M$6:$EF$125,$P$2,$P$2)),ROWS($M$131:O165),COLUMNS($M$131:O165)),0)</f>
        <v>-4.3673863039242304E-11</v>
      </c>
      <c r="P165">
        <f t="array" ref="P165">IF(AND(ROWS($M$131:P165)&lt;=$P$2,COLUMNS($M$131:P165)&lt;=$P$2),INDEX(MINVERSE($M$6:INDEX($M$6:$EF$125,$P$2,$P$2)),ROWS($M$131:P165),COLUMNS($M$131:P165)),0)</f>
        <v>3.5131507601207812E-12</v>
      </c>
      <c r="Q165">
        <f t="array" ref="Q165">IF(AND(ROWS($M$131:Q165)&lt;=$P$2,COLUMNS($M$131:Q165)&lt;=$P$2),INDEX(MINVERSE($M$6:INDEX($M$6:$EF$125,$P$2,$P$2)),ROWS($M$131:Q165),COLUMNS($M$131:Q165)),0)</f>
        <v>7.9766661310207959E-11</v>
      </c>
      <c r="R165">
        <f t="array" ref="R165">IF(AND(ROWS($M$131:R165)&lt;=$P$2,COLUMNS($M$131:R165)&lt;=$P$2),INDEX(MINVERSE($M$6:INDEX($M$6:$EF$125,$P$2,$P$2)),ROWS($M$131:R165),COLUMNS($M$131:R165)),0)</f>
        <v>1.7288646002207689E-10</v>
      </c>
      <c r="S165">
        <f t="array" ref="S165">IF(AND(ROWS($M$131:S165)&lt;=$P$2,COLUMNS($M$131:S165)&lt;=$P$2),INDEX(MINVERSE($M$6:INDEX($M$6:$EF$125,$P$2,$P$2)),ROWS($M$131:S165),COLUMNS($M$131:S165)),0)</f>
        <v>2.5935498192028205E-10</v>
      </c>
      <c r="T165">
        <f t="array" ref="T165">IF(AND(ROWS($M$131:T165)&lt;=$P$2,COLUMNS($M$131:T165)&lt;=$P$2),INDEX(MINVERSE($M$6:INDEX($M$6:$EF$125,$P$2,$P$2)),ROWS($M$131:T165),COLUMNS($M$131:T165)),0)</f>
        <v>3.0278072592295085E-10</v>
      </c>
      <c r="U165">
        <f t="array" ref="U165">IF(AND(ROWS($M$131:U165)&lt;=$P$2,COLUMNS($M$131:U165)&lt;=$P$2),INDEX(MINVERSE($M$6:INDEX($M$6:$EF$125,$P$2,$P$2)),ROWS($M$131:U165),COLUMNS($M$131:U165)),0)</f>
        <v>2.5705061527170506E-10</v>
      </c>
      <c r="V165">
        <f t="array" ref="V165">IF(AND(ROWS($M$131:V165)&lt;=$P$2,COLUMNS($M$131:V165)&lt;=$P$2),INDEX(MINVERSE($M$6:INDEX($M$6:$EF$125,$P$2,$P$2)),ROWS($M$131:V165),COLUMNS($M$131:V165)),0)</f>
        <v>7.6497802071485988E-11</v>
      </c>
      <c r="W165">
        <f t="array" ref="W165">IF(AND(ROWS($M$131:W165)&lt;=$P$2,COLUMNS($M$131:W165)&lt;=$P$2),INDEX(MINVERSE($M$6:INDEX($M$6:$EF$125,$P$2,$P$2)),ROWS($M$131:W165),COLUMNS($M$131:W165)),0)</f>
        <v>-2.6577601192267338E-10</v>
      </c>
      <c r="X165">
        <f t="array" ref="X165">IF(AND(ROWS($M$131:X165)&lt;=$P$2,COLUMNS($M$131:X165)&lt;=$P$2),INDEX(MINVERSE($M$6:INDEX($M$6:$EF$125,$P$2,$P$2)),ROWS($M$131:X165),COLUMNS($M$131:X165)),0)</f>
        <v>-7.5263069126050702E-10</v>
      </c>
      <c r="Y165">
        <f t="array" ref="Y165">IF(AND(ROWS($M$131:Y165)&lt;=$P$2,COLUMNS($M$131:Y165)&lt;=$P$2),INDEX(MINVERSE($M$6:INDEX($M$6:$EF$125,$P$2,$P$2)),ROWS($M$131:Y165),COLUMNS($M$131:Y165)),0)</f>
        <v>-1.2955168247013813E-9</v>
      </c>
      <c r="Z165">
        <f t="array" ref="Z165">IF(AND(ROWS($M$131:Z165)&lt;=$P$2,COLUMNS($M$131:Z165)&lt;=$P$2),INDEX(MINVERSE($M$6:INDEX($M$6:$EF$125,$P$2,$P$2)),ROWS($M$131:Z165),COLUMNS($M$131:Z165)),0)</f>
        <v>-1.7145835306646248E-9</v>
      </c>
      <c r="AA165">
        <f t="array" ref="AA165">IF(AND(ROWS($M$131:AA165)&lt;=$P$2,COLUMNS($M$131:AA165)&lt;=$P$2),INDEX(MINVERSE($M$6:INDEX($M$6:$EF$125,$P$2,$P$2)),ROWS($M$131:AA165),COLUMNS($M$131:AA165)),0)</f>
        <v>-1.7405698213662579E-9</v>
      </c>
      <c r="AB165">
        <f t="array" ref="AB165">IF(AND(ROWS($M$131:AB165)&lt;=$P$2,COLUMNS($M$131:AB165)&lt;=$P$2),INDEX(MINVERSE($M$6:INDEX($M$6:$EF$125,$P$2,$P$2)),ROWS($M$131:AB165),COLUMNS($M$131:AB165)),0)</f>
        <v>-1.0556225047899261E-9</v>
      </c>
      <c r="AC165">
        <f t="array" ref="AC165">IF(AND(ROWS($M$131:AC165)&lt;=$P$2,COLUMNS($M$131:AC165)&lt;=$P$2),INDEX(MINVERSE($M$6:INDEX($M$6:$EF$125,$P$2,$P$2)),ROWS($M$131:AC165),COLUMNS($M$131:AC165)),0)</f>
        <v>6.125622935260756E-10</v>
      </c>
      <c r="AD165">
        <f t="array" ref="AD165">IF(AND(ROWS($M$131:AD165)&lt;=$P$2,COLUMNS($M$131:AD165)&lt;=$P$2),INDEX(MINVERSE($M$6:INDEX($M$6:$EF$125,$P$2,$P$2)),ROWS($M$131:AD165),COLUMNS($M$131:AD165)),0)</f>
        <v>3.3413555011829985E-9</v>
      </c>
      <c r="AE165">
        <f t="array" ref="AE165">IF(AND(ROWS($M$131:AE165)&lt;=$P$2,COLUMNS($M$131:AE165)&lt;=$P$2),INDEX(MINVERSE($M$6:INDEX($M$6:$EF$125,$P$2,$P$2)),ROWS($M$131:AE165),COLUMNS($M$131:AE165)),0)</f>
        <v>6.8318262016713031E-9</v>
      </c>
      <c r="AF165">
        <f t="array" ref="AF165">IF(AND(ROWS($M$131:AF165)&lt;=$P$2,COLUMNS($M$131:AF165)&lt;=$P$2),INDEX(MINVERSE($M$6:INDEX($M$6:$EF$125,$P$2,$P$2)),ROWS($M$131:AF165),COLUMNS($M$131:AF165)),0)</f>
        <v>1.0245740375224789E-8</v>
      </c>
      <c r="AG165">
        <f t="array" ref="AG165">IF(AND(ROWS($M$131:AG165)&lt;=$P$2,COLUMNS($M$131:AG165)&lt;=$P$2),INDEX(MINVERSE($M$6:INDEX($M$6:$EF$125,$P$2,$P$2)),ROWS($M$131:AG165),COLUMNS($M$131:AG165)),0)</f>
        <v>1.2139568064514342E-8</v>
      </c>
      <c r="AH165">
        <f t="array" ref="AH165">IF(AND(ROWS($M$131:AH165)&lt;=$P$2,COLUMNS($M$131:AH165)&lt;=$P$2),INDEX(MINVERSE($M$6:INDEX($M$6:$EF$125,$P$2,$P$2)),ROWS($M$131:AH165),COLUMNS($M$131:AH165)),0)</f>
        <v>1.059645260385099E-8</v>
      </c>
      <c r="AI165">
        <f t="array" ref="AI165">IF(AND(ROWS($M$131:AI165)&lt;=$P$2,COLUMNS($M$131:AI165)&lt;=$P$2),INDEX(MINVERSE($M$6:INDEX($M$6:$EF$125,$P$2,$P$2)),ROWS($M$131:AI165),COLUMNS($M$131:AI165)),0)</f>
        <v>3.6551022036315981E-9</v>
      </c>
      <c r="AJ165">
        <f t="array" ref="AJ165">IF(AND(ROWS($M$131:AJ165)&lt;=$P$2,COLUMNS($M$131:AJ165)&lt;=$P$2),INDEX(MINVERSE($M$6:INDEX($M$6:$EF$125,$P$2,$P$2)),ROWS($M$131:AJ165),COLUMNS($M$131:AJ165)),0)</f>
        <v>-9.9030925096212842E-9</v>
      </c>
      <c r="AK165">
        <f t="array" ref="AK165">IF(AND(ROWS($M$131:AK165)&lt;=$P$2,COLUMNS($M$131:AK165)&lt;=$P$2),INDEX(MINVERSE($M$6:INDEX($M$6:$EF$125,$P$2,$P$2)),ROWS($M$131:AK165),COLUMNS($M$131:AK165)),0)</f>
        <v>-2.9445496864114272E-8</v>
      </c>
      <c r="AL165">
        <f t="array" ref="AL165">IF(AND(ROWS($M$131:AL165)&lt;=$P$2,COLUMNS($M$131:AL165)&lt;=$P$2),INDEX(MINVERSE($M$6:INDEX($M$6:$EF$125,$P$2,$P$2)),ROWS($M$131:AL165),COLUMNS($M$131:AL165)),0)</f>
        <v>-5.1266728126024537E-8</v>
      </c>
      <c r="AM165">
        <f t="array" ref="AM165">IF(AND(ROWS($M$131:AM165)&lt;=$P$2,COLUMNS($M$131:AM165)&lt;=$P$2),INDEX(MINVERSE($M$6:INDEX($M$6:$EF$125,$P$2,$P$2)),ROWS($M$131:AM165),COLUMNS($M$131:AM165)),0)</f>
        <v>-6.7674806827178482E-8</v>
      </c>
      <c r="AN165">
        <f t="array" ref="AN165">IF(AND(ROWS($M$131:AN165)&lt;=$P$2,COLUMNS($M$131:AN165)&lt;=$P$2),INDEX(MINVERSE($M$6:INDEX($M$6:$EF$125,$P$2,$P$2)),ROWS($M$131:AN165),COLUMNS($M$131:AN165)),0)</f>
        <v>-6.6981580125900988E-8</v>
      </c>
      <c r="AO165">
        <f t="array" ref="AO165">IF(AND(ROWS($M$131:AO165)&lt;=$P$2,COLUMNS($M$131:AO165)&lt;=$P$2),INDEX(MINVERSE($M$6:INDEX($M$6:$EF$125,$P$2,$P$2)),ROWS($M$131:AO165),COLUMNS($M$131:AO165)),0)</f>
        <v>-3.5039303701891199E-8</v>
      </c>
      <c r="AP165">
        <f t="array" ref="AP165">IF(AND(ROWS($M$131:AP165)&lt;=$P$2,COLUMNS($M$131:AP165)&lt;=$P$2),INDEX(MINVERSE($M$6:INDEX($M$6:$EF$125,$P$2,$P$2)),ROWS($M$131:AP165),COLUMNS($M$131:AP165)),0)</f>
        <v>4.1223415745206142E-8</v>
      </c>
      <c r="AQ165">
        <f t="array" ref="AQ165">IF(AND(ROWS($M$131:AQ165)&lt;=$P$2,COLUMNS($M$131:AQ165)&lt;=$P$2),INDEX(MINVERSE($M$6:INDEX($M$6:$EF$125,$P$2,$P$2)),ROWS($M$131:AQ165),COLUMNS($M$131:AQ165)),0)</f>
        <v>1.6832966390635871E-7</v>
      </c>
      <c r="AR165">
        <f t="array" ref="AR165">IF(AND(ROWS($M$131:AR165)&lt;=$P$2,COLUMNS($M$131:AR165)&lt;=$P$2),INDEX(MINVERSE($M$6:INDEX($M$6:$EF$125,$P$2,$P$2)),ROWS($M$131:AR165),COLUMNS($M$131:AR165)),0)</f>
        <v>3.3978543651598189E-7</v>
      </c>
      <c r="AS165">
        <f t="array" ref="AS165">IF(AND(ROWS($M$131:AS165)&lt;=$P$2,COLUMNS($M$131:AS165)&lt;=$P$2),INDEX(MINVERSE($M$6:INDEX($M$6:$EF$125,$P$2,$P$2)),ROWS($M$131:AS165),COLUMNS($M$131:AS165)),0)</f>
        <v>5.3076768844954798E-7</v>
      </c>
      <c r="AT165">
        <f t="array" ref="AT165">IF(AND(ROWS($M$131:AT165)&lt;=$P$2,COLUMNS($M$131:AT165)&lt;=$P$2),INDEX(MINVERSE($M$6:INDEX($M$6:$EF$125,$P$2,$P$2)),ROWS($M$131:AT165),COLUMNS($M$131:AT165)),0)</f>
        <v>6.9743032266115852E-7</v>
      </c>
      <c r="AU165">
        <f t="array" ref="AU165">IF(AND(ROWS($M$131:AU165)&lt;=$P$2,COLUMNS($M$131:AU165)&lt;=$P$2),INDEX(MINVERSE($M$6:INDEX($M$6:$EF$125,$P$2,$P$2)),ROWS($M$131:AU165),COLUMNS($M$131:AU165)),0)</f>
        <v>7.8535019839534617E-7</v>
      </c>
      <c r="AV165">
        <f t="array" ref="AV165">IF(AND(ROWS($M$131:AV165)&lt;=$P$2,COLUMNS($M$131:AV165)&lt;=$P$2),INDEX(MINVERSE($M$6:INDEX($M$6:$EF$125,$P$2,$P$2)),ROWS($M$131:AV165),COLUMNS($M$131:AV165)),0)</f>
        <v>7.5206279973367412E-7</v>
      </c>
      <c r="AW165">
        <f t="array" ref="AW165">IF(AND(ROWS($M$131:AW165)&lt;=$P$2,COLUMNS($M$131:AW165)&lt;=$P$2),INDEX(MINVERSE($M$6:INDEX($M$6:$EF$125,$P$2,$P$2)),ROWS($M$131:AW165),COLUMNS($M$131:AW165)),0)</f>
        <v>6.0781430085002882E-7</v>
      </c>
      <c r="AX165">
        <f t="array" ref="AX165">IF(AND(ROWS($M$131:AX165)&lt;=$P$2,COLUMNS($M$131:AX165)&lt;=$P$2),INDEX(MINVERSE($M$6:INDEX($M$6:$EF$125,$P$2,$P$2)),ROWS($M$131:AX165),COLUMNS($M$131:AX165)),0)</f>
        <v>3.7652075784002971E-7</v>
      </c>
      <c r="AY165">
        <f t="array" ref="AY165">IF(AND(ROWS($M$131:AY165)&lt;=$P$2,COLUMNS($M$131:AY165)&lt;=$P$2),INDEX(MINVERSE($M$6:INDEX($M$6:$EF$125,$P$2,$P$2)),ROWS($M$131:AY165),COLUMNS($M$131:AY165)),0)</f>
        <v>7.5789087280767483E-8</v>
      </c>
      <c r="AZ165">
        <f t="array" ref="AZ165">IF(AND(ROWS($M$131:AZ165)&lt;=$P$2,COLUMNS($M$131:AZ165)&lt;=$P$2),INDEX(MINVERSE($M$6:INDEX($M$6:$EF$125,$P$2,$P$2)),ROWS($M$131:AZ165),COLUMNS($M$131:AZ165)),0)</f>
        <v>-2.8789153205430716E-7</v>
      </c>
      <c r="BA165">
        <f t="array" ref="BA165">IF(AND(ROWS($M$131:BA165)&lt;=$P$2,COLUMNS($M$131:BA165)&lt;=$P$2),INDEX(MINVERSE($M$6:INDEX($M$6:$EF$125,$P$2,$P$2)),ROWS($M$131:BA165),COLUMNS($M$131:BA165)),0)</f>
        <v>0</v>
      </c>
      <c r="BB165">
        <f t="array" ref="BB165">IF(AND(ROWS($M$131:BB165)&lt;=$P$2,COLUMNS($M$131:BB165)&lt;=$P$2),INDEX(MINVERSE($M$6:INDEX($M$6:$EF$125,$P$2,$P$2)),ROWS($M$131:BB165),COLUMNS($M$131:BB165)),0)</f>
        <v>0</v>
      </c>
      <c r="BC165">
        <f t="array" ref="BC165">IF(AND(ROWS($M$131:BC165)&lt;=$P$2,COLUMNS($M$131:BC165)&lt;=$P$2),INDEX(MINVERSE($M$6:INDEX($M$6:$EF$125,$P$2,$P$2)),ROWS($M$131:BC165),COLUMNS($M$131:BC165)),0)</f>
        <v>0</v>
      </c>
      <c r="BD165">
        <f t="array" ref="BD165">IF(AND(ROWS($M$131:BD165)&lt;=$P$2,COLUMNS($M$131:BD165)&lt;=$P$2),INDEX(MINVERSE($M$6:INDEX($M$6:$EF$125,$P$2,$P$2)),ROWS($M$131:BD165),COLUMNS($M$131:BD165)),0)</f>
        <v>0</v>
      </c>
      <c r="BE165">
        <f t="array" ref="BE165">IF(AND(ROWS($M$131:BE165)&lt;=$P$2,COLUMNS($M$131:BE165)&lt;=$P$2),INDEX(MINVERSE($M$6:INDEX($M$6:$EF$125,$P$2,$P$2)),ROWS($M$131:BE165),COLUMNS($M$131:BE165)),0)</f>
        <v>0</v>
      </c>
      <c r="BF165">
        <f t="array" ref="BF165">IF(AND(ROWS($M$131:BF165)&lt;=$P$2,COLUMNS($M$131:BF165)&lt;=$P$2),INDEX(MINVERSE($M$6:INDEX($M$6:$EF$125,$P$2,$P$2)),ROWS($M$131:BF165),COLUMNS($M$131:BF165)),0)</f>
        <v>0</v>
      </c>
      <c r="BG165">
        <f t="array" ref="BG165">IF(AND(ROWS($M$131:BG165)&lt;=$P$2,COLUMNS($M$131:BG165)&lt;=$P$2),INDEX(MINVERSE($M$6:INDEX($M$6:$EF$125,$P$2,$P$2)),ROWS($M$131:BG165),COLUMNS($M$131:BG165)),0)</f>
        <v>0</v>
      </c>
      <c r="BH165">
        <f t="array" ref="BH165">IF(AND(ROWS($M$131:BH165)&lt;=$P$2,COLUMNS($M$131:BH165)&lt;=$P$2),INDEX(MINVERSE($M$6:INDEX($M$6:$EF$125,$P$2,$P$2)),ROWS($M$131:BH165),COLUMNS($M$131:BH165)),0)</f>
        <v>0</v>
      </c>
      <c r="BI165">
        <f t="array" ref="BI165">IF(AND(ROWS($M$131:BI165)&lt;=$P$2,COLUMNS($M$131:BI165)&lt;=$P$2),INDEX(MINVERSE($M$6:INDEX($M$6:$EF$125,$P$2,$P$2)),ROWS($M$131:BI165),COLUMNS($M$131:BI165)),0)</f>
        <v>0</v>
      </c>
      <c r="BJ165">
        <f t="array" ref="BJ165">IF(AND(ROWS($M$131:BJ165)&lt;=$P$2,COLUMNS($M$131:BJ165)&lt;=$P$2),INDEX(MINVERSE($M$6:INDEX($M$6:$EF$125,$P$2,$P$2)),ROWS($M$131:BJ165),COLUMNS($M$131:BJ165)),0)</f>
        <v>0</v>
      </c>
      <c r="BK165">
        <f t="array" ref="BK165">IF(AND(ROWS($M$131:BK165)&lt;=$P$2,COLUMNS($M$131:BK165)&lt;=$P$2),INDEX(MINVERSE($M$6:INDEX($M$6:$EF$125,$P$2,$P$2)),ROWS($M$131:BK165),COLUMNS($M$131:BK165)),0)</f>
        <v>0</v>
      </c>
      <c r="BL165">
        <f t="array" ref="BL165">IF(AND(ROWS($M$131:BL165)&lt;=$P$2,COLUMNS($M$131:BL165)&lt;=$P$2),INDEX(MINVERSE($M$6:INDEX($M$6:$EF$125,$P$2,$P$2)),ROWS($M$131:BL165),COLUMNS($M$131:BL165)),0)</f>
        <v>0</v>
      </c>
      <c r="BM165">
        <f t="array" ref="BM165">IF(AND(ROWS($M$131:BM165)&lt;=$P$2,COLUMNS($M$131:BM165)&lt;=$P$2),INDEX(MINVERSE($M$6:INDEX($M$6:$EF$125,$P$2,$P$2)),ROWS($M$131:BM165),COLUMNS($M$131:BM165)),0)</f>
        <v>0</v>
      </c>
      <c r="BN165">
        <f t="array" ref="BN165">IF(AND(ROWS($M$131:BN165)&lt;=$P$2,COLUMNS($M$131:BN165)&lt;=$P$2),INDEX(MINVERSE($M$6:INDEX($M$6:$EF$125,$P$2,$P$2)),ROWS($M$131:BN165),COLUMNS($M$131:BN165)),0)</f>
        <v>0</v>
      </c>
      <c r="BO165">
        <f t="array" ref="BO165">IF(AND(ROWS($M$131:BO165)&lt;=$P$2,COLUMNS($M$131:BO165)&lt;=$P$2),INDEX(MINVERSE($M$6:INDEX($M$6:$EF$125,$P$2,$P$2)),ROWS($M$131:BO165),COLUMNS($M$131:BO165)),0)</f>
        <v>0</v>
      </c>
      <c r="BP165">
        <f t="array" ref="BP165">IF(AND(ROWS($M$131:BP165)&lt;=$P$2,COLUMNS($M$131:BP165)&lt;=$P$2),INDEX(MINVERSE($M$6:INDEX($M$6:$EF$125,$P$2,$P$2)),ROWS($M$131:BP165),COLUMNS($M$131:BP165)),0)</f>
        <v>0</v>
      </c>
      <c r="BQ165">
        <f t="array" ref="BQ165">IF(AND(ROWS($M$131:BQ165)&lt;=$P$2,COLUMNS($M$131:BQ165)&lt;=$P$2),INDEX(MINVERSE($M$6:INDEX($M$6:$EF$125,$P$2,$P$2)),ROWS($M$131:BQ165),COLUMNS($M$131:BQ165)),0)</f>
        <v>0</v>
      </c>
      <c r="BR165">
        <f t="array" ref="BR165">IF(AND(ROWS($M$131:BR165)&lt;=$P$2,COLUMNS($M$131:BR165)&lt;=$P$2),INDEX(MINVERSE($M$6:INDEX($M$6:$EF$125,$P$2,$P$2)),ROWS($M$131:BR165),COLUMNS($M$131:BR165)),0)</f>
        <v>0</v>
      </c>
      <c r="BS165">
        <f t="array" ref="BS165">IF(AND(ROWS($M$131:BS165)&lt;=$P$2,COLUMNS($M$131:BS165)&lt;=$P$2),INDEX(MINVERSE($M$6:INDEX($M$6:$EF$125,$P$2,$P$2)),ROWS($M$131:BS165),COLUMNS($M$131:BS165)),0)</f>
        <v>0</v>
      </c>
      <c r="BT165">
        <f t="array" ref="BT165">IF(AND(ROWS($M$131:BT165)&lt;=$P$2,COLUMNS($M$131:BT165)&lt;=$P$2),INDEX(MINVERSE($M$6:INDEX($M$6:$EF$125,$P$2,$P$2)),ROWS($M$131:BT165),COLUMNS($M$131:BT165)),0)</f>
        <v>0</v>
      </c>
      <c r="BU165">
        <f t="array" ref="BU165">IF(AND(ROWS($M$131:BU165)&lt;=$P$2,COLUMNS($M$131:BU165)&lt;=$P$2),INDEX(MINVERSE($M$6:INDEX($M$6:$EF$125,$P$2,$P$2)),ROWS($M$131:BU165),COLUMNS($M$131:BU165)),0)</f>
        <v>0</v>
      </c>
      <c r="BV165">
        <f t="array" ref="BV165">IF(AND(ROWS($M$131:BV165)&lt;=$P$2,COLUMNS($M$131:BV165)&lt;=$P$2),INDEX(MINVERSE($M$6:INDEX($M$6:$EF$125,$P$2,$P$2)),ROWS($M$131:BV165),COLUMNS($M$131:BV165)),0)</f>
        <v>0</v>
      </c>
      <c r="BW165">
        <f t="array" ref="BW165">IF(AND(ROWS($M$131:BW165)&lt;=$P$2,COLUMNS($M$131:BW165)&lt;=$P$2),INDEX(MINVERSE($M$6:INDEX($M$6:$EF$125,$P$2,$P$2)),ROWS($M$131:BW165),COLUMNS($M$131:BW165)),0)</f>
        <v>0</v>
      </c>
      <c r="BX165">
        <f t="array" ref="BX165">IF(AND(ROWS($M$131:BX165)&lt;=$P$2,COLUMNS($M$131:BX165)&lt;=$P$2),INDEX(MINVERSE($M$6:INDEX($M$6:$EF$125,$P$2,$P$2)),ROWS($M$131:BX165),COLUMNS($M$131:BX165)),0)</f>
        <v>0</v>
      </c>
      <c r="BY165">
        <f t="array" ref="BY165">IF(AND(ROWS($M$131:BY165)&lt;=$P$2,COLUMNS($M$131:BY165)&lt;=$P$2),INDEX(MINVERSE($M$6:INDEX($M$6:$EF$125,$P$2,$P$2)),ROWS($M$131:BY165),COLUMNS($M$131:BY165)),0)</f>
        <v>0</v>
      </c>
      <c r="BZ165">
        <f t="array" ref="BZ165">IF(AND(ROWS($M$131:BZ165)&lt;=$P$2,COLUMNS($M$131:BZ165)&lt;=$P$2),INDEX(MINVERSE($M$6:INDEX($M$6:$EF$125,$P$2,$P$2)),ROWS($M$131:BZ165),COLUMNS($M$131:BZ165)),0)</f>
        <v>0</v>
      </c>
      <c r="CA165">
        <f t="array" ref="CA165">IF(AND(ROWS($M$131:CA165)&lt;=$P$2,COLUMNS($M$131:CA165)&lt;=$P$2),INDEX(MINVERSE($M$6:INDEX($M$6:$EF$125,$P$2,$P$2)),ROWS($M$131:CA165),COLUMNS($M$131:CA165)),0)</f>
        <v>0</v>
      </c>
      <c r="CB165">
        <f t="array" ref="CB165">IF(AND(ROWS($M$131:CB165)&lt;=$P$2,COLUMNS($M$131:CB165)&lt;=$P$2),INDEX(MINVERSE($M$6:INDEX($M$6:$EF$125,$P$2,$P$2)),ROWS($M$131:CB165),COLUMNS($M$131:CB165)),0)</f>
        <v>0</v>
      </c>
      <c r="CC165">
        <f t="array" ref="CC165">IF(AND(ROWS($M$131:CC165)&lt;=$P$2,COLUMNS($M$131:CC165)&lt;=$P$2),INDEX(MINVERSE($M$6:INDEX($M$6:$EF$125,$P$2,$P$2)),ROWS($M$131:CC165),COLUMNS($M$131:CC165)),0)</f>
        <v>0</v>
      </c>
      <c r="CD165">
        <f t="array" ref="CD165">IF(AND(ROWS($M$131:CD165)&lt;=$P$2,COLUMNS($M$131:CD165)&lt;=$P$2),INDEX(MINVERSE($M$6:INDEX($M$6:$EF$125,$P$2,$P$2)),ROWS($M$131:CD165),COLUMNS($M$131:CD165)),0)</f>
        <v>0</v>
      </c>
      <c r="CE165">
        <f t="array" ref="CE165">IF(AND(ROWS($M$131:CE165)&lt;=$P$2,COLUMNS($M$131:CE165)&lt;=$P$2),INDEX(MINVERSE($M$6:INDEX($M$6:$EF$125,$P$2,$P$2)),ROWS($M$131:CE165),COLUMNS($M$131:CE165)),0)</f>
        <v>0</v>
      </c>
      <c r="CF165">
        <f t="array" ref="CF165">IF(AND(ROWS($M$131:CF165)&lt;=$P$2,COLUMNS($M$131:CF165)&lt;=$P$2),INDEX(MINVERSE($M$6:INDEX($M$6:$EF$125,$P$2,$P$2)),ROWS($M$131:CF165),COLUMNS($M$131:CF165)),0)</f>
        <v>0</v>
      </c>
      <c r="CG165">
        <f t="array" ref="CG165">IF(AND(ROWS($M$131:CG165)&lt;=$P$2,COLUMNS($M$131:CG165)&lt;=$P$2),INDEX(MINVERSE($M$6:INDEX($M$6:$EF$125,$P$2,$P$2)),ROWS($M$131:CG165),COLUMNS($M$131:CG165)),0)</f>
        <v>0</v>
      </c>
      <c r="CH165">
        <f t="array" ref="CH165">IF(AND(ROWS($M$131:CH165)&lt;=$P$2,COLUMNS($M$131:CH165)&lt;=$P$2),INDEX(MINVERSE($M$6:INDEX($M$6:$EF$125,$P$2,$P$2)),ROWS($M$131:CH165),COLUMNS($M$131:CH165)),0)</f>
        <v>0</v>
      </c>
      <c r="CI165">
        <f t="array" ref="CI165">IF(AND(ROWS($M$131:CI165)&lt;=$P$2,COLUMNS($M$131:CI165)&lt;=$P$2),INDEX(MINVERSE($M$6:INDEX($M$6:$EF$125,$P$2,$P$2)),ROWS($M$131:CI165),COLUMNS($M$131:CI165)),0)</f>
        <v>0</v>
      </c>
      <c r="CJ165">
        <f t="array" ref="CJ165">IF(AND(ROWS($M$131:CJ165)&lt;=$P$2,COLUMNS($M$131:CJ165)&lt;=$P$2),INDEX(MINVERSE($M$6:INDEX($M$6:$EF$125,$P$2,$P$2)),ROWS($M$131:CJ165),COLUMNS($M$131:CJ165)),0)</f>
        <v>0</v>
      </c>
      <c r="CK165">
        <f t="array" ref="CK165">IF(AND(ROWS($M$131:CK165)&lt;=$P$2,COLUMNS($M$131:CK165)&lt;=$P$2),INDEX(MINVERSE($M$6:INDEX($M$6:$EF$125,$P$2,$P$2)),ROWS($M$131:CK165),COLUMNS($M$131:CK165)),0)</f>
        <v>0</v>
      </c>
      <c r="CL165">
        <f t="array" ref="CL165">IF(AND(ROWS($M$131:CL165)&lt;=$P$2,COLUMNS($M$131:CL165)&lt;=$P$2),INDEX(MINVERSE($M$6:INDEX($M$6:$EF$125,$P$2,$P$2)),ROWS($M$131:CL165),COLUMNS($M$131:CL165)),0)</f>
        <v>0</v>
      </c>
      <c r="CM165">
        <f t="array" ref="CM165">IF(AND(ROWS($M$131:CM165)&lt;=$P$2,COLUMNS($M$131:CM165)&lt;=$P$2),INDEX(MINVERSE($M$6:INDEX($M$6:$EF$125,$P$2,$P$2)),ROWS($M$131:CM165),COLUMNS($M$131:CM165)),0)</f>
        <v>0</v>
      </c>
      <c r="CN165">
        <f t="array" ref="CN165">IF(AND(ROWS($M$131:CN165)&lt;=$P$2,COLUMNS($M$131:CN165)&lt;=$P$2),INDEX(MINVERSE($M$6:INDEX($M$6:$EF$125,$P$2,$P$2)),ROWS($M$131:CN165),COLUMNS($M$131:CN165)),0)</f>
        <v>0</v>
      </c>
      <c r="CO165">
        <f t="array" ref="CO165">IF(AND(ROWS($M$131:CO165)&lt;=$P$2,COLUMNS($M$131:CO165)&lt;=$P$2),INDEX(MINVERSE($M$6:INDEX($M$6:$EF$125,$P$2,$P$2)),ROWS($M$131:CO165),COLUMNS($M$131:CO165)),0)</f>
        <v>0</v>
      </c>
      <c r="CP165">
        <f t="array" ref="CP165">IF(AND(ROWS($M$131:CP165)&lt;=$P$2,COLUMNS($M$131:CP165)&lt;=$P$2),INDEX(MINVERSE($M$6:INDEX($M$6:$EF$125,$P$2,$P$2)),ROWS($M$131:CP165),COLUMNS($M$131:CP165)),0)</f>
        <v>0</v>
      </c>
      <c r="CQ165">
        <f t="array" ref="CQ165">IF(AND(ROWS($M$131:CQ165)&lt;=$P$2,COLUMNS($M$131:CQ165)&lt;=$P$2),INDEX(MINVERSE($M$6:INDEX($M$6:$EF$125,$P$2,$P$2)),ROWS($M$131:CQ165),COLUMNS($M$131:CQ165)),0)</f>
        <v>0</v>
      </c>
      <c r="CR165">
        <f t="array" ref="CR165">IF(AND(ROWS($M$131:CR165)&lt;=$P$2,COLUMNS($M$131:CR165)&lt;=$P$2),INDEX(MINVERSE($M$6:INDEX($M$6:$EF$125,$P$2,$P$2)),ROWS($M$131:CR165),COLUMNS($M$131:CR165)),0)</f>
        <v>0</v>
      </c>
      <c r="CS165">
        <f t="array" ref="CS165">IF(AND(ROWS($M$131:CS165)&lt;=$P$2,COLUMNS($M$131:CS165)&lt;=$P$2),INDEX(MINVERSE($M$6:INDEX($M$6:$EF$125,$P$2,$P$2)),ROWS($M$131:CS165),COLUMNS($M$131:CS165)),0)</f>
        <v>0</v>
      </c>
      <c r="CT165">
        <f t="array" ref="CT165">IF(AND(ROWS($M$131:CT165)&lt;=$P$2,COLUMNS($M$131:CT165)&lt;=$P$2),INDEX(MINVERSE($M$6:INDEX($M$6:$EF$125,$P$2,$P$2)),ROWS($M$131:CT165),COLUMNS($M$131:CT165)),0)</f>
        <v>0</v>
      </c>
      <c r="CU165">
        <f t="array" ref="CU165">IF(AND(ROWS($M$131:CU165)&lt;=$P$2,COLUMNS($M$131:CU165)&lt;=$P$2),INDEX(MINVERSE($M$6:INDEX($M$6:$EF$125,$P$2,$P$2)),ROWS($M$131:CU165),COLUMNS($M$131:CU165)),0)</f>
        <v>0</v>
      </c>
      <c r="CV165">
        <f t="array" ref="CV165">IF(AND(ROWS($M$131:CV165)&lt;=$P$2,COLUMNS($M$131:CV165)&lt;=$P$2),INDEX(MINVERSE($M$6:INDEX($M$6:$EF$125,$P$2,$P$2)),ROWS($M$131:CV165),COLUMNS($M$131:CV165)),0)</f>
        <v>0</v>
      </c>
      <c r="CW165">
        <f t="array" ref="CW165">IF(AND(ROWS($M$131:CW165)&lt;=$P$2,COLUMNS($M$131:CW165)&lt;=$P$2),INDEX(MINVERSE($M$6:INDEX($M$6:$EF$125,$P$2,$P$2)),ROWS($M$131:CW165),COLUMNS($M$131:CW165)),0)</f>
        <v>0</v>
      </c>
      <c r="CX165">
        <f t="array" ref="CX165">IF(AND(ROWS($M$131:CX165)&lt;=$P$2,COLUMNS($M$131:CX165)&lt;=$P$2),INDEX(MINVERSE($M$6:INDEX($M$6:$EF$125,$P$2,$P$2)),ROWS($M$131:CX165),COLUMNS($M$131:CX165)),0)</f>
        <v>0</v>
      </c>
      <c r="CY165">
        <f t="array" ref="CY165">IF(AND(ROWS($M$131:CY165)&lt;=$P$2,COLUMNS($M$131:CY165)&lt;=$P$2),INDEX(MINVERSE($M$6:INDEX($M$6:$EF$125,$P$2,$P$2)),ROWS($M$131:CY165),COLUMNS($M$131:CY165)),0)</f>
        <v>0</v>
      </c>
      <c r="CZ165">
        <f t="array" ref="CZ165">IF(AND(ROWS($M$131:CZ165)&lt;=$P$2,COLUMNS($M$131:CZ165)&lt;=$P$2),INDEX(MINVERSE($M$6:INDEX($M$6:$EF$125,$P$2,$P$2)),ROWS($M$131:CZ165),COLUMNS($M$131:CZ165)),0)</f>
        <v>0</v>
      </c>
      <c r="DA165">
        <f t="array" ref="DA165">IF(AND(ROWS($M$131:DA165)&lt;=$P$2,COLUMNS($M$131:DA165)&lt;=$P$2),INDEX(MINVERSE($M$6:INDEX($M$6:$EF$125,$P$2,$P$2)),ROWS($M$131:DA165),COLUMNS($M$131:DA165)),0)</f>
        <v>0</v>
      </c>
      <c r="DB165">
        <f t="array" ref="DB165">IF(AND(ROWS($M$131:DB165)&lt;=$P$2,COLUMNS($M$131:DB165)&lt;=$P$2),INDEX(MINVERSE($M$6:INDEX($M$6:$EF$125,$P$2,$P$2)),ROWS($M$131:DB165),COLUMNS($M$131:DB165)),0)</f>
        <v>0</v>
      </c>
      <c r="DC165">
        <f t="array" ref="DC165">IF(AND(ROWS($M$131:DC165)&lt;=$P$2,COLUMNS($M$131:DC165)&lt;=$P$2),INDEX(MINVERSE($M$6:INDEX($M$6:$EF$125,$P$2,$P$2)),ROWS($M$131:DC165),COLUMNS($M$131:DC165)),0)</f>
        <v>0</v>
      </c>
      <c r="DD165">
        <f t="array" ref="DD165">IF(AND(ROWS($M$131:DD165)&lt;=$P$2,COLUMNS($M$131:DD165)&lt;=$P$2),INDEX(MINVERSE($M$6:INDEX($M$6:$EF$125,$P$2,$P$2)),ROWS($M$131:DD165),COLUMNS($M$131:DD165)),0)</f>
        <v>0</v>
      </c>
      <c r="DE165">
        <f t="array" ref="DE165">IF(AND(ROWS($M$131:DE165)&lt;=$P$2,COLUMNS($M$131:DE165)&lt;=$P$2),INDEX(MINVERSE($M$6:INDEX($M$6:$EF$125,$P$2,$P$2)),ROWS($M$131:DE165),COLUMNS($M$131:DE165)),0)</f>
        <v>0</v>
      </c>
      <c r="DF165">
        <f t="array" ref="DF165">IF(AND(ROWS($M$131:DF165)&lt;=$P$2,COLUMNS($M$131:DF165)&lt;=$P$2),INDEX(MINVERSE($M$6:INDEX($M$6:$EF$125,$P$2,$P$2)),ROWS($M$131:DF165),COLUMNS($M$131:DF165)),0)</f>
        <v>0</v>
      </c>
      <c r="DG165">
        <f t="array" ref="DG165">IF(AND(ROWS($M$131:DG165)&lt;=$P$2,COLUMNS($M$131:DG165)&lt;=$P$2),INDEX(MINVERSE($M$6:INDEX($M$6:$EF$125,$P$2,$P$2)),ROWS($M$131:DG165),COLUMNS($M$131:DG165)),0)</f>
        <v>0</v>
      </c>
      <c r="DH165">
        <f t="array" ref="DH165">IF(AND(ROWS($M$131:DH165)&lt;=$P$2,COLUMNS($M$131:DH165)&lt;=$P$2),INDEX(MINVERSE($M$6:INDEX($M$6:$EF$125,$P$2,$P$2)),ROWS($M$131:DH165),COLUMNS($M$131:DH165)),0)</f>
        <v>0</v>
      </c>
      <c r="DI165">
        <f t="array" ref="DI165">IF(AND(ROWS($M$131:DI165)&lt;=$P$2,COLUMNS($M$131:DI165)&lt;=$P$2),INDEX(MINVERSE($M$6:INDEX($M$6:$EF$125,$P$2,$P$2)),ROWS($M$131:DI165),COLUMNS($M$131:DI165)),0)</f>
        <v>0</v>
      </c>
      <c r="DJ165">
        <f t="array" ref="DJ165">IF(AND(ROWS($M$131:DJ165)&lt;=$P$2,COLUMNS($M$131:DJ165)&lt;=$P$2),INDEX(MINVERSE($M$6:INDEX($M$6:$EF$125,$P$2,$P$2)),ROWS($M$131:DJ165),COLUMNS($M$131:DJ165)),0)</f>
        <v>0</v>
      </c>
      <c r="DK165">
        <f t="array" ref="DK165">IF(AND(ROWS($M$131:DK165)&lt;=$P$2,COLUMNS($M$131:DK165)&lt;=$P$2),INDEX(MINVERSE($M$6:INDEX($M$6:$EF$125,$P$2,$P$2)),ROWS($M$131:DK165),COLUMNS($M$131:DK165)),0)</f>
        <v>0</v>
      </c>
      <c r="DL165">
        <f t="array" ref="DL165">IF(AND(ROWS($M$131:DL165)&lt;=$P$2,COLUMNS($M$131:DL165)&lt;=$P$2),INDEX(MINVERSE($M$6:INDEX($M$6:$EF$125,$P$2,$P$2)),ROWS($M$131:DL165),COLUMNS($M$131:DL165)),0)</f>
        <v>0</v>
      </c>
      <c r="DM165">
        <f t="array" ref="DM165">IF(AND(ROWS($M$131:DM165)&lt;=$P$2,COLUMNS($M$131:DM165)&lt;=$P$2),INDEX(MINVERSE($M$6:INDEX($M$6:$EF$125,$P$2,$P$2)),ROWS($M$131:DM165),COLUMNS($M$131:DM165)),0)</f>
        <v>0</v>
      </c>
      <c r="DN165">
        <f t="array" ref="DN165">IF(AND(ROWS($M$131:DN165)&lt;=$P$2,COLUMNS($M$131:DN165)&lt;=$P$2),INDEX(MINVERSE($M$6:INDEX($M$6:$EF$125,$P$2,$P$2)),ROWS($M$131:DN165),COLUMNS($M$131:DN165)),0)</f>
        <v>0</v>
      </c>
      <c r="DO165">
        <f t="array" ref="DO165">IF(AND(ROWS($M$131:DO165)&lt;=$P$2,COLUMNS($M$131:DO165)&lt;=$P$2),INDEX(MINVERSE($M$6:INDEX($M$6:$EF$125,$P$2,$P$2)),ROWS($M$131:DO165),COLUMNS($M$131:DO165)),0)</f>
        <v>0</v>
      </c>
      <c r="DP165">
        <f t="array" ref="DP165">IF(AND(ROWS($M$131:DP165)&lt;=$P$2,COLUMNS($M$131:DP165)&lt;=$P$2),INDEX(MINVERSE($M$6:INDEX($M$6:$EF$125,$P$2,$P$2)),ROWS($M$131:DP165),COLUMNS($M$131:DP165)),0)</f>
        <v>0</v>
      </c>
      <c r="DQ165">
        <f t="array" ref="DQ165">IF(AND(ROWS($M$131:DQ165)&lt;=$P$2,COLUMNS($M$131:DQ165)&lt;=$P$2),INDEX(MINVERSE($M$6:INDEX($M$6:$EF$125,$P$2,$P$2)),ROWS($M$131:DQ165),COLUMNS($M$131:DQ165)),0)</f>
        <v>0</v>
      </c>
      <c r="DR165">
        <f t="array" ref="DR165">IF(AND(ROWS($M$131:DR165)&lt;=$P$2,COLUMNS($M$131:DR165)&lt;=$P$2),INDEX(MINVERSE($M$6:INDEX($M$6:$EF$125,$P$2,$P$2)),ROWS($M$131:DR165),COLUMNS($M$131:DR165)),0)</f>
        <v>0</v>
      </c>
      <c r="DS165">
        <f t="array" ref="DS165">IF(AND(ROWS($M$131:DS165)&lt;=$P$2,COLUMNS($M$131:DS165)&lt;=$P$2),INDEX(MINVERSE($M$6:INDEX($M$6:$EF$125,$P$2,$P$2)),ROWS($M$131:DS165),COLUMNS($M$131:DS165)),0)</f>
        <v>0</v>
      </c>
      <c r="DT165">
        <f t="array" ref="DT165">IF(AND(ROWS($M$131:DT165)&lt;=$P$2,COLUMNS($M$131:DT165)&lt;=$P$2),INDEX(MINVERSE($M$6:INDEX($M$6:$EF$125,$P$2,$P$2)),ROWS($M$131:DT165),COLUMNS($M$131:DT165)),0)</f>
        <v>0</v>
      </c>
      <c r="DU165">
        <f t="array" ref="DU165">IF(AND(ROWS($M$131:DU165)&lt;=$P$2,COLUMNS($M$131:DU165)&lt;=$P$2),INDEX(MINVERSE($M$6:INDEX($M$6:$EF$125,$P$2,$P$2)),ROWS($M$131:DU165),COLUMNS($M$131:DU165)),0)</f>
        <v>0</v>
      </c>
      <c r="DV165">
        <f t="array" ref="DV165">IF(AND(ROWS($M$131:DV165)&lt;=$P$2,COLUMNS($M$131:DV165)&lt;=$P$2),INDEX(MINVERSE($M$6:INDEX($M$6:$EF$125,$P$2,$P$2)),ROWS($M$131:DV165),COLUMNS($M$131:DV165)),0)</f>
        <v>0</v>
      </c>
      <c r="DW165">
        <f t="array" ref="DW165">IF(AND(ROWS($M$131:DW165)&lt;=$P$2,COLUMNS($M$131:DW165)&lt;=$P$2),INDEX(MINVERSE($M$6:INDEX($M$6:$EF$125,$P$2,$P$2)),ROWS($M$131:DW165),COLUMNS($M$131:DW165)),0)</f>
        <v>0</v>
      </c>
      <c r="DX165">
        <f t="array" ref="DX165">IF(AND(ROWS($M$131:DX165)&lt;=$P$2,COLUMNS($M$131:DX165)&lt;=$P$2),INDEX(MINVERSE($M$6:INDEX($M$6:$EF$125,$P$2,$P$2)),ROWS($M$131:DX165),COLUMNS($M$131:DX165)),0)</f>
        <v>0</v>
      </c>
      <c r="DY165">
        <f t="array" ref="DY165">IF(AND(ROWS($M$131:DY165)&lt;=$P$2,COLUMNS($M$131:DY165)&lt;=$P$2),INDEX(MINVERSE($M$6:INDEX($M$6:$EF$125,$P$2,$P$2)),ROWS($M$131:DY165),COLUMNS($M$131:DY165)),0)</f>
        <v>0</v>
      </c>
      <c r="DZ165">
        <f t="array" ref="DZ165">IF(AND(ROWS($M$131:DZ165)&lt;=$P$2,COLUMNS($M$131:DZ165)&lt;=$P$2),INDEX(MINVERSE($M$6:INDEX($M$6:$EF$125,$P$2,$P$2)),ROWS($M$131:DZ165),COLUMNS($M$131:DZ165)),0)</f>
        <v>0</v>
      </c>
      <c r="EA165">
        <f t="array" ref="EA165">IF(AND(ROWS($M$131:EA165)&lt;=$P$2,COLUMNS($M$131:EA165)&lt;=$P$2),INDEX(MINVERSE($M$6:INDEX($M$6:$EF$125,$P$2,$P$2)),ROWS($M$131:EA165),COLUMNS($M$131:EA165)),0)</f>
        <v>0</v>
      </c>
      <c r="EB165">
        <f t="array" ref="EB165">IF(AND(ROWS($M$131:EB165)&lt;=$P$2,COLUMNS($M$131:EB165)&lt;=$P$2),INDEX(MINVERSE($M$6:INDEX($M$6:$EF$125,$P$2,$P$2)),ROWS($M$131:EB165),COLUMNS($M$131:EB165)),0)</f>
        <v>0</v>
      </c>
    </row>
    <row r="166" spans="12:132" ht="15">
      <c r="L166" s="10">
        <v>36</v>
      </c>
      <c r="M166">
        <f t="array" ref="M166">IF(AND(ROWS($M$131:M166)&lt;=$P$2,COLUMNS($M$131:M166)&lt;=$P$2),INDEX(MINVERSE($M$6:INDEX($M$6:$EF$125,$P$2,$P$2)),ROWS($M$131:M166),COLUMNS($M$131:M166)),0)</f>
        <v>1.1010461309796028E-11</v>
      </c>
      <c r="N166">
        <f t="array" ref="N166">IF(AND(ROWS($M$131:N166)&lt;=$P$2,COLUMNS($M$131:N166)&lt;=$P$2),INDEX(MINVERSE($M$6:INDEX($M$6:$EF$125,$P$2,$P$2)),ROWS($M$131:N166),COLUMNS($M$131:N166)),0)</f>
        <v>-4.6316866552163268E-11</v>
      </c>
      <c r="O166">
        <f t="array" ref="O166">IF(AND(ROWS($M$131:O166)&lt;=$P$2,COLUMNS($M$131:O166)&lt;=$P$2),INDEX(MINVERSE($M$6:INDEX($M$6:$EF$125,$P$2,$P$2)),ROWS($M$131:O166),COLUMNS($M$131:O166)),0)</f>
        <v>-6.7496569292573152E-11</v>
      </c>
      <c r="P166">
        <f t="array" ref="P166">IF(AND(ROWS($M$131:P166)&lt;=$P$2,COLUMNS($M$131:P166)&lt;=$P$2),INDEX(MINVERSE($M$6:INDEX($M$6:$EF$125,$P$2,$P$2)),ROWS($M$131:P166),COLUMNS($M$131:P166)),0)</f>
        <v>-5.221649774584264E-11</v>
      </c>
      <c r="Q166">
        <f t="array" ref="Q166">IF(AND(ROWS($M$131:Q166)&lt;=$P$2,COLUMNS($M$131:Q166)&lt;=$P$2),INDEX(MINVERSE($M$6:INDEX($M$6:$EF$125,$P$2,$P$2)),ROWS($M$131:Q166),COLUMNS($M$131:Q166)),0)</f>
        <v>-8.527092695562742E-13</v>
      </c>
      <c r="R166">
        <f t="array" ref="R166">IF(AND(ROWS($M$131:R166)&lt;=$P$2,COLUMNS($M$131:R166)&lt;=$P$2),INDEX(MINVERSE($M$6:INDEX($M$6:$EF$125,$P$2,$P$2)),ROWS($M$131:R166),COLUMNS($M$131:R166)),0)</f>
        <v>8.2600863742136615E-11</v>
      </c>
      <c r="S166">
        <f t="array" ref="S166">IF(AND(ROWS($M$131:S166)&lt;=$P$2,COLUMNS($M$131:S166)&lt;=$P$2),INDEX(MINVERSE($M$6:INDEX($M$6:$EF$125,$P$2,$P$2)),ROWS($M$131:S166),COLUMNS($M$131:S166)),0)</f>
        <v>1.8612432502383478E-10</v>
      </c>
      <c r="T166">
        <f t="array" ref="T166">IF(AND(ROWS($M$131:T166)&lt;=$P$2,COLUMNS($M$131:T166)&lt;=$P$2),INDEX(MINVERSE($M$6:INDEX($M$6:$EF$125,$P$2,$P$2)),ROWS($M$131:T166),COLUMNS($M$131:T166)),0)</f>
        <v>2.8523991825984137E-10</v>
      </c>
      <c r="U166">
        <f t="array" ref="U166">IF(AND(ROWS($M$131:U166)&lt;=$P$2,COLUMNS($M$131:U166)&lt;=$P$2),INDEX(MINVERSE($M$6:INDEX($M$6:$EF$125,$P$2,$P$2)),ROWS($M$131:U166),COLUMNS($M$131:U166)),0)</f>
        <v>3.4082994574682427E-10</v>
      </c>
      <c r="V166">
        <f t="array" ref="V166">IF(AND(ROWS($M$131:V166)&lt;=$P$2,COLUMNS($M$131:V166)&lt;=$P$2),INDEX(MINVERSE($M$6:INDEX($M$6:$EF$125,$P$2,$P$2)),ROWS($M$131:V166),COLUMNS($M$131:V166)),0)</f>
        <v>3.0198927243451849E-10</v>
      </c>
      <c r="W166">
        <f t="array" ref="W166">IF(AND(ROWS($M$131:W166)&lt;=$P$2,COLUMNS($M$131:W166)&lt;=$P$2),INDEX(MINVERSE($M$6:INDEX($M$6:$EF$125,$P$2,$P$2)),ROWS($M$131:W166),COLUMNS($M$131:W166)),0)</f>
        <v>1.1655993569041618E-10</v>
      </c>
      <c r="X166">
        <f t="array" ref="X166">IF(AND(ROWS($M$131:X166)&lt;=$P$2,COLUMNS($M$131:X166)&lt;=$P$2),INDEX(MINVERSE($M$6:INDEX($M$6:$EF$125,$P$2,$P$2)),ROWS($M$131:X166),COLUMNS($M$131:X166)),0)</f>
        <v>-2.4912229418441905E-10</v>
      </c>
      <c r="Y166">
        <f t="array" ref="Y166">IF(AND(ROWS($M$131:Y166)&lt;=$P$2,COLUMNS($M$131:Y166)&lt;=$P$2),INDEX(MINVERSE($M$6:INDEX($M$6:$EF$125,$P$2,$P$2)),ROWS($M$131:Y166),COLUMNS($M$131:Y166)),0)</f>
        <v>-7.8218743157850638E-10</v>
      </c>
      <c r="Z166">
        <f t="array" ref="Z166">IF(AND(ROWS($M$131:Z166)&lt;=$P$2,COLUMNS($M$131:Z166)&lt;=$P$2),INDEX(MINVERSE($M$6:INDEX($M$6:$EF$125,$P$2,$P$2)),ROWS($M$131:Z166),COLUMNS($M$131:Z166)),0)</f>
        <v>-1.3919109235365658E-9</v>
      </c>
      <c r="AA166">
        <f t="array" ref="AA166">IF(AND(ROWS($M$131:AA166)&lt;=$P$2,COLUMNS($M$131:AA166)&lt;=$P$2),INDEX(MINVERSE($M$6:INDEX($M$6:$EF$125,$P$2,$P$2)),ROWS($M$131:AA166),COLUMNS($M$131:AA166)),0)</f>
        <v>-1.8856037000900971E-9</v>
      </c>
      <c r="AB166">
        <f t="array" ref="AB166">IF(AND(ROWS($M$131:AB166)&lt;=$P$2,COLUMNS($M$131:AB166)&lt;=$P$2),INDEX(MINVERSE($M$6:INDEX($M$6:$EF$125,$P$2,$P$2)),ROWS($M$131:AB166),COLUMNS($M$131:AB166)),0)</f>
        <v>-1.9680046971674231E-9</v>
      </c>
      <c r="AC166">
        <f t="array" ref="AC166">IF(AND(ROWS($M$131:AC166)&lt;=$P$2,COLUMNS($M$131:AC166)&lt;=$P$2),INDEX(MINVERSE($M$6:INDEX($M$6:$EF$125,$P$2,$P$2)),ROWS($M$131:AC166),COLUMNS($M$131:AC166)),0)</f>
        <v>-1.2839618676859164E-9</v>
      </c>
      <c r="AD166">
        <f t="array" ref="AD166">IF(AND(ROWS($M$131:AD166)&lt;=$P$2,COLUMNS($M$131:AD166)&lt;=$P$2),INDEX(MINVERSE($M$6:INDEX($M$6:$EF$125,$P$2,$P$2)),ROWS($M$131:AD166),COLUMNS($M$131:AD166)),0)</f>
        <v>4.7904162271600981E-10</v>
      </c>
      <c r="AE166">
        <f t="array" ref="AE166">IF(AND(ROWS($M$131:AE166)&lt;=$P$2,COLUMNS($M$131:AE166)&lt;=$P$2),INDEX(MINVERSE($M$6:INDEX($M$6:$EF$125,$P$2,$P$2)),ROWS($M$131:AE166),COLUMNS($M$131:AE166)),0)</f>
        <v>3.4287308327752892E-9</v>
      </c>
      <c r="AF166">
        <f t="array" ref="AF166">IF(AND(ROWS($M$131:AF166)&lt;=$P$2,COLUMNS($M$131:AF166)&lt;=$P$2),INDEX(MINVERSE($M$6:INDEX($M$6:$EF$125,$P$2,$P$2)),ROWS($M$131:AF166),COLUMNS($M$131:AF166)),0)</f>
        <v>7.2673829746912969E-9</v>
      </c>
      <c r="AG166">
        <f t="array" ref="AG166">IF(AND(ROWS($M$131:AG166)&lt;=$P$2,COLUMNS($M$131:AG166)&lt;=$P$2),INDEX(MINVERSE($M$6:INDEX($M$6:$EF$125,$P$2,$P$2)),ROWS($M$131:AG166),COLUMNS($M$131:AG166)),0)</f>
        <v>1.1105079193855037E-8</v>
      </c>
      <c r="AH166">
        <f t="array" ref="AH166">IF(AND(ROWS($M$131:AH166)&lt;=$P$2,COLUMNS($M$131:AH166)&lt;=$P$2),INDEX(MINVERSE($M$6:INDEX($M$6:$EF$125,$P$2,$P$2)),ROWS($M$131:AH166),COLUMNS($M$131:AH166)),0)</f>
        <v>1.3372308792688714E-8</v>
      </c>
      <c r="AI166">
        <f t="array" ref="AI166">IF(AND(ROWS($M$131:AI166)&lt;=$P$2,COLUMNS($M$131:AI166)&lt;=$P$2),INDEX(MINVERSE($M$6:INDEX($M$6:$EF$125,$P$2,$P$2)),ROWS($M$131:AI166),COLUMNS($M$131:AI166)),0)</f>
        <v>1.1943182779948348E-8</v>
      </c>
      <c r="AJ166">
        <f t="array" ref="AJ166">IF(AND(ROWS($M$131:AJ166)&lt;=$P$2,COLUMNS($M$131:AJ166)&lt;=$P$2),INDEX(MINVERSE($M$6:INDEX($M$6:$EF$125,$P$2,$P$2)),ROWS($M$131:AJ166),COLUMNS($M$131:AJ166)),0)</f>
        <v>4.5863466911232736E-9</v>
      </c>
      <c r="AK166">
        <f t="array" ref="AK166">IF(AND(ROWS($M$131:AK166)&lt;=$P$2,COLUMNS($M$131:AK166)&lt;=$P$2),INDEX(MINVERSE($M$6:INDEX($M$6:$EF$125,$P$2,$P$2)),ROWS($M$131:AK166),COLUMNS($M$131:AK166)),0)</f>
        <v>-1.0178456721364788E-8</v>
      </c>
      <c r="AL166">
        <f t="array" ref="AL166">IF(AND(ROWS($M$131:AL166)&lt;=$P$2,COLUMNS($M$131:AL166)&lt;=$P$2),INDEX(MINVERSE($M$6:INDEX($M$6:$EF$125,$P$2,$P$2)),ROWS($M$131:AL166),COLUMNS($M$131:AL166)),0)</f>
        <v>-3.1854781333858502E-8</v>
      </c>
      <c r="AM166">
        <f t="array" ref="AM166">IF(AND(ROWS($M$131:AM166)&lt;=$P$2,COLUMNS($M$131:AM166)&lt;=$P$2),INDEX(MINVERSE($M$6:INDEX($M$6:$EF$125,$P$2,$P$2)),ROWS($M$131:AM166),COLUMNS($M$131:AM166)),0)</f>
        <v>-5.6601389331151448E-8</v>
      </c>
      <c r="AN166">
        <f t="array" ref="AN166">IF(AND(ROWS($M$131:AN166)&lt;=$P$2,COLUMNS($M$131:AN166)&lt;=$P$2),INDEX(MINVERSE($M$6:INDEX($M$6:$EF$125,$P$2,$P$2)),ROWS($M$131:AN166),COLUMNS($M$131:AN166)),0)</f>
        <v>-7.6176743577084277E-8</v>
      </c>
      <c r="AO166">
        <f t="array" ref="AO166">IF(AND(ROWS($M$131:AO166)&lt;=$P$2,COLUMNS($M$131:AO166)&lt;=$P$2),INDEX(MINVERSE($M$6:INDEX($M$6:$EF$125,$P$2,$P$2)),ROWS($M$131:AO166),COLUMNS($M$131:AO166)),0)</f>
        <v>-7.7844211616431672E-8</v>
      </c>
      <c r="AP166">
        <f t="array" ref="AP166">IF(AND(ROWS($M$131:AP166)&lt;=$P$2,COLUMNS($M$131:AP166)&lt;=$P$2),INDEX(MINVERSE($M$6:INDEX($M$6:$EF$125,$P$2,$P$2)),ROWS($M$131:AP166),COLUMNS($M$131:AP166)),0)</f>
        <v>-4.5949481142898827E-8</v>
      </c>
      <c r="AQ166">
        <f t="array" ref="AQ166">IF(AND(ROWS($M$131:AQ166)&lt;=$P$2,COLUMNS($M$131:AQ166)&lt;=$P$2),INDEX(MINVERSE($M$6:INDEX($M$6:$EF$125,$P$2,$P$2)),ROWS($M$131:AQ166),COLUMNS($M$131:AQ166)),0)</f>
        <v>3.4300236389266219E-8</v>
      </c>
      <c r="AR166">
        <f t="array" ref="AR166">IF(AND(ROWS($M$131:AR166)&lt;=$P$2,COLUMNS($M$131:AR166)&lt;=$P$2),INDEX(MINVERSE($M$6:INDEX($M$6:$EF$125,$P$2,$P$2)),ROWS($M$131:AR166),COLUMNS($M$131:AR166)),0)</f>
        <v>1.7084242860251143E-7</v>
      </c>
      <c r="AS166">
        <f t="array" ref="AS166">IF(AND(ROWS($M$131:AS166)&lt;=$P$2,COLUMNS($M$131:AS166)&lt;=$P$2),INDEX(MINVERSE($M$6:INDEX($M$6:$EF$125,$P$2,$P$2)),ROWS($M$131:AS166),COLUMNS($M$131:AS166)),0)</f>
        <v>3.5747604845383947E-7</v>
      </c>
      <c r="AT166">
        <f t="array" ref="AT166">IF(AND(ROWS($M$131:AT166)&lt;=$P$2,COLUMNS($M$131:AT166)&lt;=$P$2),INDEX(MINVERSE($M$6:INDEX($M$6:$EF$125,$P$2,$P$2)),ROWS($M$131:AT166),COLUMNS($M$131:AT166)),0)</f>
        <v>5.675192698849474E-7</v>
      </c>
      <c r="AU166">
        <f t="array" ref="AU166">IF(AND(ROWS($M$131:AU166)&lt;=$P$2,COLUMNS($M$131:AU166)&lt;=$P$2),INDEX(MINVERSE($M$6:INDEX($M$6:$EF$125,$P$2,$P$2)),ROWS($M$131:AU166),COLUMNS($M$131:AU166)),0)</f>
        <v>7.5206279973367835E-7</v>
      </c>
      <c r="AV166">
        <f t="array" ref="AV166">IF(AND(ROWS($M$131:AV166)&lt;=$P$2,COLUMNS($M$131:AV166)&lt;=$P$2),INDEX(MINVERSE($M$6:INDEX($M$6:$EF$125,$P$2,$P$2)),ROWS($M$131:AV166),COLUMNS($M$131:AV166)),0)</f>
        <v>8.4771268233718645E-7</v>
      </c>
      <c r="AW166">
        <f t="array" ref="AW166">IF(AND(ROWS($M$131:AW166)&lt;=$P$2,COLUMNS($M$131:AW166)&lt;=$P$2),INDEX(MINVERSE($M$6:INDEX($M$6:$EF$125,$P$2,$P$2)),ROWS($M$131:AW166),COLUMNS($M$131:AW166)),0)</f>
        <v>7.9915631417363777E-7</v>
      </c>
      <c r="AX166">
        <f t="array" ref="AX166">IF(AND(ROWS($M$131:AX166)&lt;=$P$2,COLUMNS($M$131:AX166)&lt;=$P$2),INDEX(MINVERSE($M$6:INDEX($M$6:$EF$125,$P$2,$P$2)),ROWS($M$131:AX166),COLUMNS($M$131:AX166)),0)</f>
        <v>6.0107909751433412E-7</v>
      </c>
      <c r="AY166">
        <f t="array" ref="AY166">IF(AND(ROWS($M$131:AY166)&lt;=$P$2,COLUMNS($M$131:AY166)&lt;=$P$2),INDEX(MINVERSE($M$6:INDEX($M$6:$EF$125,$P$2,$P$2)),ROWS($M$131:AY166),COLUMNS($M$131:AY166)),0)</f>
        <v>2.6156722311321142E-7</v>
      </c>
      <c r="AZ166">
        <f t="array" ref="AZ166">IF(AND(ROWS($M$131:AZ166)&lt;=$P$2,COLUMNS($M$131:AZ166)&lt;=$P$2),INDEX(MINVERSE($M$6:INDEX($M$6:$EF$125,$P$2,$P$2)),ROWS($M$131:AZ166),COLUMNS($M$131:AZ166)),0)</f>
        <v>-2.145434230388036E-7</v>
      </c>
      <c r="BA166">
        <f t="array" ref="BA166">IF(AND(ROWS($M$131:BA166)&lt;=$P$2,COLUMNS($M$131:BA166)&lt;=$P$2),INDEX(MINVERSE($M$6:INDEX($M$6:$EF$125,$P$2,$P$2)),ROWS($M$131:BA166),COLUMNS($M$131:BA166)),0)</f>
        <v>0</v>
      </c>
      <c r="BB166">
        <f t="array" ref="BB166">IF(AND(ROWS($M$131:BB166)&lt;=$P$2,COLUMNS($M$131:BB166)&lt;=$P$2),INDEX(MINVERSE($M$6:INDEX($M$6:$EF$125,$P$2,$P$2)),ROWS($M$131:BB166),COLUMNS($M$131:BB166)),0)</f>
        <v>0</v>
      </c>
      <c r="BC166">
        <f t="array" ref="BC166">IF(AND(ROWS($M$131:BC166)&lt;=$P$2,COLUMNS($M$131:BC166)&lt;=$P$2),INDEX(MINVERSE($M$6:INDEX($M$6:$EF$125,$P$2,$P$2)),ROWS($M$131:BC166),COLUMNS($M$131:BC166)),0)</f>
        <v>0</v>
      </c>
      <c r="BD166">
        <f t="array" ref="BD166">IF(AND(ROWS($M$131:BD166)&lt;=$P$2,COLUMNS($M$131:BD166)&lt;=$P$2),INDEX(MINVERSE($M$6:INDEX($M$6:$EF$125,$P$2,$P$2)),ROWS($M$131:BD166),COLUMNS($M$131:BD166)),0)</f>
        <v>0</v>
      </c>
      <c r="BE166">
        <f t="array" ref="BE166">IF(AND(ROWS($M$131:BE166)&lt;=$P$2,COLUMNS($M$131:BE166)&lt;=$P$2),INDEX(MINVERSE($M$6:INDEX($M$6:$EF$125,$P$2,$P$2)),ROWS($M$131:BE166),COLUMNS($M$131:BE166)),0)</f>
        <v>0</v>
      </c>
      <c r="BF166">
        <f t="array" ref="BF166">IF(AND(ROWS($M$131:BF166)&lt;=$P$2,COLUMNS($M$131:BF166)&lt;=$P$2),INDEX(MINVERSE($M$6:INDEX($M$6:$EF$125,$P$2,$P$2)),ROWS($M$131:BF166),COLUMNS($M$131:BF166)),0)</f>
        <v>0</v>
      </c>
      <c r="BG166">
        <f t="array" ref="BG166">IF(AND(ROWS($M$131:BG166)&lt;=$P$2,COLUMNS($M$131:BG166)&lt;=$P$2),INDEX(MINVERSE($M$6:INDEX($M$6:$EF$125,$P$2,$P$2)),ROWS($M$131:BG166),COLUMNS($M$131:BG166)),0)</f>
        <v>0</v>
      </c>
      <c r="BH166">
        <f t="array" ref="BH166">IF(AND(ROWS($M$131:BH166)&lt;=$P$2,COLUMNS($M$131:BH166)&lt;=$P$2),INDEX(MINVERSE($M$6:INDEX($M$6:$EF$125,$P$2,$P$2)),ROWS($M$131:BH166),COLUMNS($M$131:BH166)),0)</f>
        <v>0</v>
      </c>
      <c r="BI166">
        <f t="array" ref="BI166">IF(AND(ROWS($M$131:BI166)&lt;=$P$2,COLUMNS($M$131:BI166)&lt;=$P$2),INDEX(MINVERSE($M$6:INDEX($M$6:$EF$125,$P$2,$P$2)),ROWS($M$131:BI166),COLUMNS($M$131:BI166)),0)</f>
        <v>0</v>
      </c>
      <c r="BJ166">
        <f t="array" ref="BJ166">IF(AND(ROWS($M$131:BJ166)&lt;=$P$2,COLUMNS($M$131:BJ166)&lt;=$P$2),INDEX(MINVERSE($M$6:INDEX($M$6:$EF$125,$P$2,$P$2)),ROWS($M$131:BJ166),COLUMNS($M$131:BJ166)),0)</f>
        <v>0</v>
      </c>
      <c r="BK166">
        <f t="array" ref="BK166">IF(AND(ROWS($M$131:BK166)&lt;=$P$2,COLUMNS($M$131:BK166)&lt;=$P$2),INDEX(MINVERSE($M$6:INDEX($M$6:$EF$125,$P$2,$P$2)),ROWS($M$131:BK166),COLUMNS($M$131:BK166)),0)</f>
        <v>0</v>
      </c>
      <c r="BL166">
        <f t="array" ref="BL166">IF(AND(ROWS($M$131:BL166)&lt;=$P$2,COLUMNS($M$131:BL166)&lt;=$P$2),INDEX(MINVERSE($M$6:INDEX($M$6:$EF$125,$P$2,$P$2)),ROWS($M$131:BL166),COLUMNS($M$131:BL166)),0)</f>
        <v>0</v>
      </c>
      <c r="BM166">
        <f t="array" ref="BM166">IF(AND(ROWS($M$131:BM166)&lt;=$P$2,COLUMNS($M$131:BM166)&lt;=$P$2),INDEX(MINVERSE($M$6:INDEX($M$6:$EF$125,$P$2,$P$2)),ROWS($M$131:BM166),COLUMNS($M$131:BM166)),0)</f>
        <v>0</v>
      </c>
      <c r="BN166">
        <f t="array" ref="BN166">IF(AND(ROWS($M$131:BN166)&lt;=$P$2,COLUMNS($M$131:BN166)&lt;=$P$2),INDEX(MINVERSE($M$6:INDEX($M$6:$EF$125,$P$2,$P$2)),ROWS($M$131:BN166),COLUMNS($M$131:BN166)),0)</f>
        <v>0</v>
      </c>
      <c r="BO166">
        <f t="array" ref="BO166">IF(AND(ROWS($M$131:BO166)&lt;=$P$2,COLUMNS($M$131:BO166)&lt;=$P$2),INDEX(MINVERSE($M$6:INDEX($M$6:$EF$125,$P$2,$P$2)),ROWS($M$131:BO166),COLUMNS($M$131:BO166)),0)</f>
        <v>0</v>
      </c>
      <c r="BP166">
        <f t="array" ref="BP166">IF(AND(ROWS($M$131:BP166)&lt;=$P$2,COLUMNS($M$131:BP166)&lt;=$P$2),INDEX(MINVERSE($M$6:INDEX($M$6:$EF$125,$P$2,$P$2)),ROWS($M$131:BP166),COLUMNS($M$131:BP166)),0)</f>
        <v>0</v>
      </c>
      <c r="BQ166">
        <f t="array" ref="BQ166">IF(AND(ROWS($M$131:BQ166)&lt;=$P$2,COLUMNS($M$131:BQ166)&lt;=$P$2),INDEX(MINVERSE($M$6:INDEX($M$6:$EF$125,$P$2,$P$2)),ROWS($M$131:BQ166),COLUMNS($M$131:BQ166)),0)</f>
        <v>0</v>
      </c>
      <c r="BR166">
        <f t="array" ref="BR166">IF(AND(ROWS($M$131:BR166)&lt;=$P$2,COLUMNS($M$131:BR166)&lt;=$P$2),INDEX(MINVERSE($M$6:INDEX($M$6:$EF$125,$P$2,$P$2)),ROWS($M$131:BR166),COLUMNS($M$131:BR166)),0)</f>
        <v>0</v>
      </c>
      <c r="BS166">
        <f t="array" ref="BS166">IF(AND(ROWS($M$131:BS166)&lt;=$P$2,COLUMNS($M$131:BS166)&lt;=$P$2),INDEX(MINVERSE($M$6:INDEX($M$6:$EF$125,$P$2,$P$2)),ROWS($M$131:BS166),COLUMNS($M$131:BS166)),0)</f>
        <v>0</v>
      </c>
      <c r="BT166">
        <f t="array" ref="BT166">IF(AND(ROWS($M$131:BT166)&lt;=$P$2,COLUMNS($M$131:BT166)&lt;=$P$2),INDEX(MINVERSE($M$6:INDEX($M$6:$EF$125,$P$2,$P$2)),ROWS($M$131:BT166),COLUMNS($M$131:BT166)),0)</f>
        <v>0</v>
      </c>
      <c r="BU166">
        <f t="array" ref="BU166">IF(AND(ROWS($M$131:BU166)&lt;=$P$2,COLUMNS($M$131:BU166)&lt;=$P$2),INDEX(MINVERSE($M$6:INDEX($M$6:$EF$125,$P$2,$P$2)),ROWS($M$131:BU166),COLUMNS($M$131:BU166)),0)</f>
        <v>0</v>
      </c>
      <c r="BV166">
        <f t="array" ref="BV166">IF(AND(ROWS($M$131:BV166)&lt;=$P$2,COLUMNS($M$131:BV166)&lt;=$P$2),INDEX(MINVERSE($M$6:INDEX($M$6:$EF$125,$P$2,$P$2)),ROWS($M$131:BV166),COLUMNS($M$131:BV166)),0)</f>
        <v>0</v>
      </c>
      <c r="BW166">
        <f t="array" ref="BW166">IF(AND(ROWS($M$131:BW166)&lt;=$P$2,COLUMNS($M$131:BW166)&lt;=$P$2),INDEX(MINVERSE($M$6:INDEX($M$6:$EF$125,$P$2,$P$2)),ROWS($M$131:BW166),COLUMNS($M$131:BW166)),0)</f>
        <v>0</v>
      </c>
      <c r="BX166">
        <f t="array" ref="BX166">IF(AND(ROWS($M$131:BX166)&lt;=$P$2,COLUMNS($M$131:BX166)&lt;=$P$2),INDEX(MINVERSE($M$6:INDEX($M$6:$EF$125,$P$2,$P$2)),ROWS($M$131:BX166),COLUMNS($M$131:BX166)),0)</f>
        <v>0</v>
      </c>
      <c r="BY166">
        <f t="array" ref="BY166">IF(AND(ROWS($M$131:BY166)&lt;=$P$2,COLUMNS($M$131:BY166)&lt;=$P$2),INDEX(MINVERSE($M$6:INDEX($M$6:$EF$125,$P$2,$P$2)),ROWS($M$131:BY166),COLUMNS($M$131:BY166)),0)</f>
        <v>0</v>
      </c>
      <c r="BZ166">
        <f t="array" ref="BZ166">IF(AND(ROWS($M$131:BZ166)&lt;=$P$2,COLUMNS($M$131:BZ166)&lt;=$P$2),INDEX(MINVERSE($M$6:INDEX($M$6:$EF$125,$P$2,$P$2)),ROWS($M$131:BZ166),COLUMNS($M$131:BZ166)),0)</f>
        <v>0</v>
      </c>
      <c r="CA166">
        <f t="array" ref="CA166">IF(AND(ROWS($M$131:CA166)&lt;=$P$2,COLUMNS($M$131:CA166)&lt;=$P$2),INDEX(MINVERSE($M$6:INDEX($M$6:$EF$125,$P$2,$P$2)),ROWS($M$131:CA166),COLUMNS($M$131:CA166)),0)</f>
        <v>0</v>
      </c>
      <c r="CB166">
        <f t="array" ref="CB166">IF(AND(ROWS($M$131:CB166)&lt;=$P$2,COLUMNS($M$131:CB166)&lt;=$P$2),INDEX(MINVERSE($M$6:INDEX($M$6:$EF$125,$P$2,$P$2)),ROWS($M$131:CB166),COLUMNS($M$131:CB166)),0)</f>
        <v>0</v>
      </c>
      <c r="CC166">
        <f t="array" ref="CC166">IF(AND(ROWS($M$131:CC166)&lt;=$P$2,COLUMNS($M$131:CC166)&lt;=$P$2),INDEX(MINVERSE($M$6:INDEX($M$6:$EF$125,$P$2,$P$2)),ROWS($M$131:CC166),COLUMNS($M$131:CC166)),0)</f>
        <v>0</v>
      </c>
      <c r="CD166">
        <f t="array" ref="CD166">IF(AND(ROWS($M$131:CD166)&lt;=$P$2,COLUMNS($M$131:CD166)&lt;=$P$2),INDEX(MINVERSE($M$6:INDEX($M$6:$EF$125,$P$2,$P$2)),ROWS($M$131:CD166),COLUMNS($M$131:CD166)),0)</f>
        <v>0</v>
      </c>
      <c r="CE166">
        <f t="array" ref="CE166">IF(AND(ROWS($M$131:CE166)&lt;=$P$2,COLUMNS($M$131:CE166)&lt;=$P$2),INDEX(MINVERSE($M$6:INDEX($M$6:$EF$125,$P$2,$P$2)),ROWS($M$131:CE166),COLUMNS($M$131:CE166)),0)</f>
        <v>0</v>
      </c>
      <c r="CF166">
        <f t="array" ref="CF166">IF(AND(ROWS($M$131:CF166)&lt;=$P$2,COLUMNS($M$131:CF166)&lt;=$P$2),INDEX(MINVERSE($M$6:INDEX($M$6:$EF$125,$P$2,$P$2)),ROWS($M$131:CF166),COLUMNS($M$131:CF166)),0)</f>
        <v>0</v>
      </c>
      <c r="CG166">
        <f t="array" ref="CG166">IF(AND(ROWS($M$131:CG166)&lt;=$P$2,COLUMNS($M$131:CG166)&lt;=$P$2),INDEX(MINVERSE($M$6:INDEX($M$6:$EF$125,$P$2,$P$2)),ROWS($M$131:CG166),COLUMNS($M$131:CG166)),0)</f>
        <v>0</v>
      </c>
      <c r="CH166">
        <f t="array" ref="CH166">IF(AND(ROWS($M$131:CH166)&lt;=$P$2,COLUMNS($M$131:CH166)&lt;=$P$2),INDEX(MINVERSE($M$6:INDEX($M$6:$EF$125,$P$2,$P$2)),ROWS($M$131:CH166),COLUMNS($M$131:CH166)),0)</f>
        <v>0</v>
      </c>
      <c r="CI166">
        <f t="array" ref="CI166">IF(AND(ROWS($M$131:CI166)&lt;=$P$2,COLUMNS($M$131:CI166)&lt;=$P$2),INDEX(MINVERSE($M$6:INDEX($M$6:$EF$125,$P$2,$P$2)),ROWS($M$131:CI166),COLUMNS($M$131:CI166)),0)</f>
        <v>0</v>
      </c>
      <c r="CJ166">
        <f t="array" ref="CJ166">IF(AND(ROWS($M$131:CJ166)&lt;=$P$2,COLUMNS($M$131:CJ166)&lt;=$P$2),INDEX(MINVERSE($M$6:INDEX($M$6:$EF$125,$P$2,$P$2)),ROWS($M$131:CJ166),COLUMNS($M$131:CJ166)),0)</f>
        <v>0</v>
      </c>
      <c r="CK166">
        <f t="array" ref="CK166">IF(AND(ROWS($M$131:CK166)&lt;=$P$2,COLUMNS($M$131:CK166)&lt;=$P$2),INDEX(MINVERSE($M$6:INDEX($M$6:$EF$125,$P$2,$P$2)),ROWS($M$131:CK166),COLUMNS($M$131:CK166)),0)</f>
        <v>0</v>
      </c>
      <c r="CL166">
        <f t="array" ref="CL166">IF(AND(ROWS($M$131:CL166)&lt;=$P$2,COLUMNS($M$131:CL166)&lt;=$P$2),INDEX(MINVERSE($M$6:INDEX($M$6:$EF$125,$P$2,$P$2)),ROWS($M$131:CL166),COLUMNS($M$131:CL166)),0)</f>
        <v>0</v>
      </c>
      <c r="CM166">
        <f t="array" ref="CM166">IF(AND(ROWS($M$131:CM166)&lt;=$P$2,COLUMNS($M$131:CM166)&lt;=$P$2),INDEX(MINVERSE($M$6:INDEX($M$6:$EF$125,$P$2,$P$2)),ROWS($M$131:CM166),COLUMNS($M$131:CM166)),0)</f>
        <v>0</v>
      </c>
      <c r="CN166">
        <f t="array" ref="CN166">IF(AND(ROWS($M$131:CN166)&lt;=$P$2,COLUMNS($M$131:CN166)&lt;=$P$2),INDEX(MINVERSE($M$6:INDEX($M$6:$EF$125,$P$2,$P$2)),ROWS($M$131:CN166),COLUMNS($M$131:CN166)),0)</f>
        <v>0</v>
      </c>
      <c r="CO166">
        <f t="array" ref="CO166">IF(AND(ROWS($M$131:CO166)&lt;=$P$2,COLUMNS($M$131:CO166)&lt;=$P$2),INDEX(MINVERSE($M$6:INDEX($M$6:$EF$125,$P$2,$P$2)),ROWS($M$131:CO166),COLUMNS($M$131:CO166)),0)</f>
        <v>0</v>
      </c>
      <c r="CP166">
        <f t="array" ref="CP166">IF(AND(ROWS($M$131:CP166)&lt;=$P$2,COLUMNS($M$131:CP166)&lt;=$P$2),INDEX(MINVERSE($M$6:INDEX($M$6:$EF$125,$P$2,$P$2)),ROWS($M$131:CP166),COLUMNS($M$131:CP166)),0)</f>
        <v>0</v>
      </c>
      <c r="CQ166">
        <f t="array" ref="CQ166">IF(AND(ROWS($M$131:CQ166)&lt;=$P$2,COLUMNS($M$131:CQ166)&lt;=$P$2),INDEX(MINVERSE($M$6:INDEX($M$6:$EF$125,$P$2,$P$2)),ROWS($M$131:CQ166),COLUMNS($M$131:CQ166)),0)</f>
        <v>0</v>
      </c>
      <c r="CR166">
        <f t="array" ref="CR166">IF(AND(ROWS($M$131:CR166)&lt;=$P$2,COLUMNS($M$131:CR166)&lt;=$P$2),INDEX(MINVERSE($M$6:INDEX($M$6:$EF$125,$P$2,$P$2)),ROWS($M$131:CR166),COLUMNS($M$131:CR166)),0)</f>
        <v>0</v>
      </c>
      <c r="CS166">
        <f t="array" ref="CS166">IF(AND(ROWS($M$131:CS166)&lt;=$P$2,COLUMNS($M$131:CS166)&lt;=$P$2),INDEX(MINVERSE($M$6:INDEX($M$6:$EF$125,$P$2,$P$2)),ROWS($M$131:CS166),COLUMNS($M$131:CS166)),0)</f>
        <v>0</v>
      </c>
      <c r="CT166">
        <f t="array" ref="CT166">IF(AND(ROWS($M$131:CT166)&lt;=$P$2,COLUMNS($M$131:CT166)&lt;=$P$2),INDEX(MINVERSE($M$6:INDEX($M$6:$EF$125,$P$2,$P$2)),ROWS($M$131:CT166),COLUMNS($M$131:CT166)),0)</f>
        <v>0</v>
      </c>
      <c r="CU166">
        <f t="array" ref="CU166">IF(AND(ROWS($M$131:CU166)&lt;=$P$2,COLUMNS($M$131:CU166)&lt;=$P$2),INDEX(MINVERSE($M$6:INDEX($M$6:$EF$125,$P$2,$P$2)),ROWS($M$131:CU166),COLUMNS($M$131:CU166)),0)</f>
        <v>0</v>
      </c>
      <c r="CV166">
        <f t="array" ref="CV166">IF(AND(ROWS($M$131:CV166)&lt;=$P$2,COLUMNS($M$131:CV166)&lt;=$P$2),INDEX(MINVERSE($M$6:INDEX($M$6:$EF$125,$P$2,$P$2)),ROWS($M$131:CV166),COLUMNS($M$131:CV166)),0)</f>
        <v>0</v>
      </c>
      <c r="CW166">
        <f t="array" ref="CW166">IF(AND(ROWS($M$131:CW166)&lt;=$P$2,COLUMNS($M$131:CW166)&lt;=$P$2),INDEX(MINVERSE($M$6:INDEX($M$6:$EF$125,$P$2,$P$2)),ROWS($M$131:CW166),COLUMNS($M$131:CW166)),0)</f>
        <v>0</v>
      </c>
      <c r="CX166">
        <f t="array" ref="CX166">IF(AND(ROWS($M$131:CX166)&lt;=$P$2,COLUMNS($M$131:CX166)&lt;=$P$2),INDEX(MINVERSE($M$6:INDEX($M$6:$EF$125,$P$2,$P$2)),ROWS($M$131:CX166),COLUMNS($M$131:CX166)),0)</f>
        <v>0</v>
      </c>
      <c r="CY166">
        <f t="array" ref="CY166">IF(AND(ROWS($M$131:CY166)&lt;=$P$2,COLUMNS($M$131:CY166)&lt;=$P$2),INDEX(MINVERSE($M$6:INDEX($M$6:$EF$125,$P$2,$P$2)),ROWS($M$131:CY166),COLUMNS($M$131:CY166)),0)</f>
        <v>0</v>
      </c>
      <c r="CZ166">
        <f t="array" ref="CZ166">IF(AND(ROWS($M$131:CZ166)&lt;=$P$2,COLUMNS($M$131:CZ166)&lt;=$P$2),INDEX(MINVERSE($M$6:INDEX($M$6:$EF$125,$P$2,$P$2)),ROWS($M$131:CZ166),COLUMNS($M$131:CZ166)),0)</f>
        <v>0</v>
      </c>
      <c r="DA166">
        <f t="array" ref="DA166">IF(AND(ROWS($M$131:DA166)&lt;=$P$2,COLUMNS($M$131:DA166)&lt;=$P$2),INDEX(MINVERSE($M$6:INDEX($M$6:$EF$125,$P$2,$P$2)),ROWS($M$131:DA166),COLUMNS($M$131:DA166)),0)</f>
        <v>0</v>
      </c>
      <c r="DB166">
        <f t="array" ref="DB166">IF(AND(ROWS($M$131:DB166)&lt;=$P$2,COLUMNS($M$131:DB166)&lt;=$P$2),INDEX(MINVERSE($M$6:INDEX($M$6:$EF$125,$P$2,$P$2)),ROWS($M$131:DB166),COLUMNS($M$131:DB166)),0)</f>
        <v>0</v>
      </c>
      <c r="DC166">
        <f t="array" ref="DC166">IF(AND(ROWS($M$131:DC166)&lt;=$P$2,COLUMNS($M$131:DC166)&lt;=$P$2),INDEX(MINVERSE($M$6:INDEX($M$6:$EF$125,$P$2,$P$2)),ROWS($M$131:DC166),COLUMNS($M$131:DC166)),0)</f>
        <v>0</v>
      </c>
      <c r="DD166">
        <f t="array" ref="DD166">IF(AND(ROWS($M$131:DD166)&lt;=$P$2,COLUMNS($M$131:DD166)&lt;=$P$2),INDEX(MINVERSE($M$6:INDEX($M$6:$EF$125,$P$2,$P$2)),ROWS($M$131:DD166),COLUMNS($M$131:DD166)),0)</f>
        <v>0</v>
      </c>
      <c r="DE166">
        <f t="array" ref="DE166">IF(AND(ROWS($M$131:DE166)&lt;=$P$2,COLUMNS($M$131:DE166)&lt;=$P$2),INDEX(MINVERSE($M$6:INDEX($M$6:$EF$125,$P$2,$P$2)),ROWS($M$131:DE166),COLUMNS($M$131:DE166)),0)</f>
        <v>0</v>
      </c>
      <c r="DF166">
        <f t="array" ref="DF166">IF(AND(ROWS($M$131:DF166)&lt;=$P$2,COLUMNS($M$131:DF166)&lt;=$P$2),INDEX(MINVERSE($M$6:INDEX($M$6:$EF$125,$P$2,$P$2)),ROWS($M$131:DF166),COLUMNS($M$131:DF166)),0)</f>
        <v>0</v>
      </c>
      <c r="DG166">
        <f t="array" ref="DG166">IF(AND(ROWS($M$131:DG166)&lt;=$P$2,COLUMNS($M$131:DG166)&lt;=$P$2),INDEX(MINVERSE($M$6:INDEX($M$6:$EF$125,$P$2,$P$2)),ROWS($M$131:DG166),COLUMNS($M$131:DG166)),0)</f>
        <v>0</v>
      </c>
      <c r="DH166">
        <f t="array" ref="DH166">IF(AND(ROWS($M$131:DH166)&lt;=$P$2,COLUMNS($M$131:DH166)&lt;=$P$2),INDEX(MINVERSE($M$6:INDEX($M$6:$EF$125,$P$2,$P$2)),ROWS($M$131:DH166),COLUMNS($M$131:DH166)),0)</f>
        <v>0</v>
      </c>
      <c r="DI166">
        <f t="array" ref="DI166">IF(AND(ROWS($M$131:DI166)&lt;=$P$2,COLUMNS($M$131:DI166)&lt;=$P$2),INDEX(MINVERSE($M$6:INDEX($M$6:$EF$125,$P$2,$P$2)),ROWS($M$131:DI166),COLUMNS($M$131:DI166)),0)</f>
        <v>0</v>
      </c>
      <c r="DJ166">
        <f t="array" ref="DJ166">IF(AND(ROWS($M$131:DJ166)&lt;=$P$2,COLUMNS($M$131:DJ166)&lt;=$P$2),INDEX(MINVERSE($M$6:INDEX($M$6:$EF$125,$P$2,$P$2)),ROWS($M$131:DJ166),COLUMNS($M$131:DJ166)),0)</f>
        <v>0</v>
      </c>
      <c r="DK166">
        <f t="array" ref="DK166">IF(AND(ROWS($M$131:DK166)&lt;=$P$2,COLUMNS($M$131:DK166)&lt;=$P$2),INDEX(MINVERSE($M$6:INDEX($M$6:$EF$125,$P$2,$P$2)),ROWS($M$131:DK166),COLUMNS($M$131:DK166)),0)</f>
        <v>0</v>
      </c>
      <c r="DL166">
        <f t="array" ref="DL166">IF(AND(ROWS($M$131:DL166)&lt;=$P$2,COLUMNS($M$131:DL166)&lt;=$P$2),INDEX(MINVERSE($M$6:INDEX($M$6:$EF$125,$P$2,$P$2)),ROWS($M$131:DL166),COLUMNS($M$131:DL166)),0)</f>
        <v>0</v>
      </c>
      <c r="DM166">
        <f t="array" ref="DM166">IF(AND(ROWS($M$131:DM166)&lt;=$P$2,COLUMNS($M$131:DM166)&lt;=$P$2),INDEX(MINVERSE($M$6:INDEX($M$6:$EF$125,$P$2,$P$2)),ROWS($M$131:DM166),COLUMNS($M$131:DM166)),0)</f>
        <v>0</v>
      </c>
      <c r="DN166">
        <f t="array" ref="DN166">IF(AND(ROWS($M$131:DN166)&lt;=$P$2,COLUMNS($M$131:DN166)&lt;=$P$2),INDEX(MINVERSE($M$6:INDEX($M$6:$EF$125,$P$2,$P$2)),ROWS($M$131:DN166),COLUMNS($M$131:DN166)),0)</f>
        <v>0</v>
      </c>
      <c r="DO166">
        <f t="array" ref="DO166">IF(AND(ROWS($M$131:DO166)&lt;=$P$2,COLUMNS($M$131:DO166)&lt;=$P$2),INDEX(MINVERSE($M$6:INDEX($M$6:$EF$125,$P$2,$P$2)),ROWS($M$131:DO166),COLUMNS($M$131:DO166)),0)</f>
        <v>0</v>
      </c>
      <c r="DP166">
        <f t="array" ref="DP166">IF(AND(ROWS($M$131:DP166)&lt;=$P$2,COLUMNS($M$131:DP166)&lt;=$P$2),INDEX(MINVERSE($M$6:INDEX($M$6:$EF$125,$P$2,$P$2)),ROWS($M$131:DP166),COLUMNS($M$131:DP166)),0)</f>
        <v>0</v>
      </c>
      <c r="DQ166">
        <f t="array" ref="DQ166">IF(AND(ROWS($M$131:DQ166)&lt;=$P$2,COLUMNS($M$131:DQ166)&lt;=$P$2),INDEX(MINVERSE($M$6:INDEX($M$6:$EF$125,$P$2,$P$2)),ROWS($M$131:DQ166),COLUMNS($M$131:DQ166)),0)</f>
        <v>0</v>
      </c>
      <c r="DR166">
        <f t="array" ref="DR166">IF(AND(ROWS($M$131:DR166)&lt;=$P$2,COLUMNS($M$131:DR166)&lt;=$P$2),INDEX(MINVERSE($M$6:INDEX($M$6:$EF$125,$P$2,$P$2)),ROWS($M$131:DR166),COLUMNS($M$131:DR166)),0)</f>
        <v>0</v>
      </c>
      <c r="DS166">
        <f t="array" ref="DS166">IF(AND(ROWS($M$131:DS166)&lt;=$P$2,COLUMNS($M$131:DS166)&lt;=$P$2),INDEX(MINVERSE($M$6:INDEX($M$6:$EF$125,$P$2,$P$2)),ROWS($M$131:DS166),COLUMNS($M$131:DS166)),0)</f>
        <v>0</v>
      </c>
      <c r="DT166">
        <f t="array" ref="DT166">IF(AND(ROWS($M$131:DT166)&lt;=$P$2,COLUMNS($M$131:DT166)&lt;=$P$2),INDEX(MINVERSE($M$6:INDEX($M$6:$EF$125,$P$2,$P$2)),ROWS($M$131:DT166),COLUMNS($M$131:DT166)),0)</f>
        <v>0</v>
      </c>
      <c r="DU166">
        <f t="array" ref="DU166">IF(AND(ROWS($M$131:DU166)&lt;=$P$2,COLUMNS($M$131:DU166)&lt;=$P$2),INDEX(MINVERSE($M$6:INDEX($M$6:$EF$125,$P$2,$P$2)),ROWS($M$131:DU166),COLUMNS($M$131:DU166)),0)</f>
        <v>0</v>
      </c>
      <c r="DV166">
        <f t="array" ref="DV166">IF(AND(ROWS($M$131:DV166)&lt;=$P$2,COLUMNS($M$131:DV166)&lt;=$P$2),INDEX(MINVERSE($M$6:INDEX($M$6:$EF$125,$P$2,$P$2)),ROWS($M$131:DV166),COLUMNS($M$131:DV166)),0)</f>
        <v>0</v>
      </c>
      <c r="DW166">
        <f t="array" ref="DW166">IF(AND(ROWS($M$131:DW166)&lt;=$P$2,COLUMNS($M$131:DW166)&lt;=$P$2),INDEX(MINVERSE($M$6:INDEX($M$6:$EF$125,$P$2,$P$2)),ROWS($M$131:DW166),COLUMNS($M$131:DW166)),0)</f>
        <v>0</v>
      </c>
      <c r="DX166">
        <f t="array" ref="DX166">IF(AND(ROWS($M$131:DX166)&lt;=$P$2,COLUMNS($M$131:DX166)&lt;=$P$2),INDEX(MINVERSE($M$6:INDEX($M$6:$EF$125,$P$2,$P$2)),ROWS($M$131:DX166),COLUMNS($M$131:DX166)),0)</f>
        <v>0</v>
      </c>
      <c r="DY166">
        <f t="array" ref="DY166">IF(AND(ROWS($M$131:DY166)&lt;=$P$2,COLUMNS($M$131:DY166)&lt;=$P$2),INDEX(MINVERSE($M$6:INDEX($M$6:$EF$125,$P$2,$P$2)),ROWS($M$131:DY166),COLUMNS($M$131:DY166)),0)</f>
        <v>0</v>
      </c>
      <c r="DZ166">
        <f t="array" ref="DZ166">IF(AND(ROWS($M$131:DZ166)&lt;=$P$2,COLUMNS($M$131:DZ166)&lt;=$P$2),INDEX(MINVERSE($M$6:INDEX($M$6:$EF$125,$P$2,$P$2)),ROWS($M$131:DZ166),COLUMNS($M$131:DZ166)),0)</f>
        <v>0</v>
      </c>
      <c r="EA166">
        <f t="array" ref="EA166">IF(AND(ROWS($M$131:EA166)&lt;=$P$2,COLUMNS($M$131:EA166)&lt;=$P$2),INDEX(MINVERSE($M$6:INDEX($M$6:$EF$125,$P$2,$P$2)),ROWS($M$131:EA166),COLUMNS($M$131:EA166)),0)</f>
        <v>0</v>
      </c>
      <c r="EB166">
        <f t="array" ref="EB166">IF(AND(ROWS($M$131:EB166)&lt;=$P$2,COLUMNS($M$131:EB166)&lt;=$P$2),INDEX(MINVERSE($M$6:INDEX($M$6:$EF$125,$P$2,$P$2)),ROWS($M$131:EB166),COLUMNS($M$131:EB166)),0)</f>
        <v>0</v>
      </c>
    </row>
    <row r="167" spans="12:132" ht="15">
      <c r="L167" s="10">
        <v>37</v>
      </c>
      <c r="M167">
        <f t="array" ref="M167">IF(AND(ROWS($M$131:M167)&lt;=$P$2,COLUMNS($M$131:M167)&lt;=$P$2),INDEX(MINVERSE($M$6:INDEX($M$6:$EF$125,$P$2,$P$2)),ROWS($M$131:M167),COLUMNS($M$131:M167)),0)</f>
        <v>3.7894302696843191E-11</v>
      </c>
      <c r="N167">
        <f t="array" ref="N167">IF(AND(ROWS($M$131:N167)&lt;=$P$2,COLUMNS($M$131:N167)&lt;=$P$2),INDEX(MINVERSE($M$6:INDEX($M$6:$EF$125,$P$2,$P$2)),ROWS($M$131:N167),COLUMNS($M$131:N167)),0)</f>
        <v>-2.8782926991289339E-11</v>
      </c>
      <c r="O167">
        <f t="array" ref="O167">IF(AND(ROWS($M$131:O167)&lt;=$P$2,COLUMNS($M$131:O167)&lt;=$P$2),INDEX(MINVERSE($M$6:INDEX($M$6:$EF$125,$P$2,$P$2)),ROWS($M$131:O167),COLUMNS($M$131:O167)),0)</f>
        <v>-6.6814552367529313E-11</v>
      </c>
      <c r="P167">
        <f t="array" ref="P167">IF(AND(ROWS($M$131:P167)&lt;=$P$2,COLUMNS($M$131:P167)&lt;=$P$2),INDEX(MINVERSE($M$6:INDEX($M$6:$EF$125,$P$2,$P$2)),ROWS($M$131:P167),COLUMNS($M$131:P167)),0)</f>
        <v>-7.512626104526027E-11</v>
      </c>
      <c r="Q167">
        <f t="array" ref="Q167">IF(AND(ROWS($M$131:Q167)&lt;=$P$2,COLUMNS($M$131:Q167)&lt;=$P$2),INDEX(MINVERSE($M$6:INDEX($M$6:$EF$125,$P$2,$P$2)),ROWS($M$131:Q167),COLUMNS($M$131:Q167)),0)</f>
        <v>-5.1310752461208816E-11</v>
      </c>
      <c r="R167">
        <f t="array" ref="R167">IF(AND(ROWS($M$131:R167)&lt;=$P$2,COLUMNS($M$131:R167)&lt;=$P$2),INDEX(MINVERSE($M$6:INDEX($M$6:$EF$125,$P$2,$P$2)),ROWS($M$131:R167),COLUMNS($M$131:R167)),0)</f>
        <v>6.7211197696862085E-12</v>
      </c>
      <c r="S167">
        <f t="array" ref="S167">IF(AND(ROWS($M$131:S167)&lt;=$P$2,COLUMNS($M$131:S167)&lt;=$P$2),INDEX(MINVERSE($M$6:INDEX($M$6:$EF$125,$P$2,$P$2)),ROWS($M$131:S167),COLUMNS($M$131:S167)),0)</f>
        <v>9.6962134635076689E-11</v>
      </c>
      <c r="T167">
        <f t="array" ref="T167">IF(AND(ROWS($M$131:T167)&lt;=$P$2,COLUMNS($M$131:T167)&lt;=$P$2),INDEX(MINVERSE($M$6:INDEX($M$6:$EF$125,$P$2,$P$2)),ROWS($M$131:T167),COLUMNS($M$131:T167)),0)</f>
        <v>2.0809791225605564E-10</v>
      </c>
      <c r="U167">
        <f t="array" ref="U167">IF(AND(ROWS($M$131:U167)&lt;=$P$2,COLUMNS($M$131:U167)&lt;=$P$2),INDEX(MINVERSE($M$6:INDEX($M$6:$EF$125,$P$2,$P$2)),ROWS($M$131:U167),COLUMNS($M$131:U167)),0)</f>
        <v>3.1447918678713987E-10</v>
      </c>
      <c r="V167">
        <f t="array" ref="V167">IF(AND(ROWS($M$131:V167)&lt;=$P$2,COLUMNS($M$131:V167)&lt;=$P$2),INDEX(MINVERSE($M$6:INDEX($M$6:$EF$125,$P$2,$P$2)),ROWS($M$131:V167),COLUMNS($M$131:V167)),0)</f>
        <v>3.7371686462491585E-10</v>
      </c>
      <c r="W167">
        <f t="array" ref="W167">IF(AND(ROWS($M$131:W167)&lt;=$P$2,COLUMNS($M$131:W167)&lt;=$P$2),INDEX(MINVERSE($M$6:INDEX($M$6:$EF$125,$P$2,$P$2)),ROWS($M$131:W167),COLUMNS($M$131:W167)),0)</f>
        <v>3.2988159327790108E-10</v>
      </c>
      <c r="X167">
        <f t="array" ref="X167">IF(AND(ROWS($M$131:X167)&lt;=$P$2,COLUMNS($M$131:X167)&lt;=$P$2),INDEX(MINVERSE($M$6:INDEX($M$6:$EF$125,$P$2,$P$2)),ROWS($M$131:X167),COLUMNS($M$131:X167)),0)</f>
        <v>1.2520307275343121E-10</v>
      </c>
      <c r="Y167">
        <f t="array" ref="Y167">IF(AND(ROWS($M$131:Y167)&lt;=$P$2,COLUMNS($M$131:Y167)&lt;=$P$2),INDEX(MINVERSE($M$6:INDEX($M$6:$EF$125,$P$2,$P$2)),ROWS($M$131:Y167),COLUMNS($M$131:Y167)),0)</f>
        <v>-2.7796676358633302E-10</v>
      </c>
      <c r="Z167">
        <f t="array" ref="Z167">IF(AND(ROWS($M$131:Z167)&lt;=$P$2,COLUMNS($M$131:Z167)&lt;=$P$2),INDEX(MINVERSE($M$6:INDEX($M$6:$EF$125,$P$2,$P$2)),ROWS($M$131:Z167),COLUMNS($M$131:Z167)),0)</f>
        <v>-8.6590805937462313E-10</v>
      </c>
      <c r="AA167">
        <f t="array" ref="AA167">IF(AND(ROWS($M$131:AA167)&lt;=$P$2,COLUMNS($M$131:AA167)&lt;=$P$2),INDEX(MINVERSE($M$6:INDEX($M$6:$EF$125,$P$2,$P$2)),ROWS($M$131:AA167),COLUMNS($M$131:AA167)),0)</f>
        <v>-1.5386635650100877E-9</v>
      </c>
      <c r="AB167">
        <f t="array" ref="AB167">IF(AND(ROWS($M$131:AB167)&lt;=$P$2,COLUMNS($M$131:AB167)&lt;=$P$2),INDEX(MINVERSE($M$6:INDEX($M$6:$EF$125,$P$2,$P$2)),ROWS($M$131:AB167),COLUMNS($M$131:AB167)),0)</f>
        <v>-2.0835212656266146E-9</v>
      </c>
      <c r="AC167">
        <f t="array" ref="AC167">IF(AND(ROWS($M$131:AC167)&lt;=$P$2,COLUMNS($M$131:AC167)&lt;=$P$2),INDEX(MINVERSE($M$6:INDEX($M$6:$EF$125,$P$2,$P$2)),ROWS($M$131:AC167),COLUMNS($M$131:AC167)),0)</f>
        <v>-2.1754267860778079E-9</v>
      </c>
      <c r="AD167">
        <f t="array" ref="AD167">IF(AND(ROWS($M$131:AD167)&lt;=$P$2,COLUMNS($M$131:AD167)&lt;=$P$2),INDEX(MINVERSE($M$6:INDEX($M$6:$EF$125,$P$2,$P$2)),ROWS($M$131:AD167),COLUMNS($M$131:AD167)),0)</f>
        <v>-1.4262298139826512E-9</v>
      </c>
      <c r="AE167">
        <f t="array" ref="AE167">IF(AND(ROWS($M$131:AE167)&lt;=$P$2,COLUMNS($M$131:AE167)&lt;=$P$2),INDEX(MINVERSE($M$6:INDEX($M$6:$EF$125,$P$2,$P$2)),ROWS($M$131:AE167),COLUMNS($M$131:AE167)),0)</f>
        <v>5.0293896831380533E-10</v>
      </c>
      <c r="AF167">
        <f t="array" ref="AF167">IF(AND(ROWS($M$131:AF167)&lt;=$P$2,COLUMNS($M$131:AF167)&lt;=$P$2),INDEX(MINVERSE($M$6:INDEX($M$6:$EF$125,$P$2,$P$2)),ROWS($M$131:AF167),COLUMNS($M$131:AF167)),0)</f>
        <v>3.7240609297035855E-9</v>
      </c>
      <c r="AG167">
        <f t="array" ref="AG167">IF(AND(ROWS($M$131:AG167)&lt;=$P$2,COLUMNS($M$131:AG167)&lt;=$P$2),INDEX(MINVERSE($M$6:INDEX($M$6:$EF$125,$P$2,$P$2)),ROWS($M$131:AG167),COLUMNS($M$131:AG167)),0)</f>
        <v>7.9032152967127302E-9</v>
      </c>
      <c r="AH167">
        <f t="array" ref="AH167">IF(AND(ROWS($M$131:AH167)&lt;=$P$2,COLUMNS($M$131:AH167)&lt;=$P$2),INDEX(MINVERSE($M$6:INDEX($M$6:$EF$125,$P$2,$P$2)),ROWS($M$131:AH167),COLUMNS($M$131:AH167)),0)</f>
        <v>1.20561383452635E-8</v>
      </c>
      <c r="AI167">
        <f t="array" ref="AI167">IF(AND(ROWS($M$131:AI167)&lt;=$P$2,COLUMNS($M$131:AI167)&lt;=$P$2),INDEX(MINVERSE($M$6:INDEX($M$6:$EF$125,$P$2,$P$2)),ROWS($M$131:AI167),COLUMNS($M$131:AI167)),0)</f>
        <v>1.4451706168656504E-8</v>
      </c>
      <c r="AJ167">
        <f t="array" ref="AJ167">IF(AND(ROWS($M$131:AJ167)&lt;=$P$2,COLUMNS($M$131:AJ167)&lt;=$P$2),INDEX(MINVERSE($M$6:INDEX($M$6:$EF$125,$P$2,$P$2)),ROWS($M$131:AJ167),COLUMNS($M$131:AJ167)),0)</f>
        <v>1.2748633062195134E-8</v>
      </c>
      <c r="AK167">
        <f t="array" ref="AK167">IF(AND(ROWS($M$131:AK167)&lt;=$P$2,COLUMNS($M$131:AK167)&lt;=$P$2),INDEX(MINVERSE($M$6:INDEX($M$6:$EF$125,$P$2,$P$2)),ROWS($M$131:AK167),COLUMNS($M$131:AK167)),0)</f>
        <v>4.4978936602191572E-9</v>
      </c>
      <c r="AL167">
        <f t="array" ref="AL167">IF(AND(ROWS($M$131:AL167)&lt;=$P$2,COLUMNS($M$131:AL167)&lt;=$P$2),INDEX(MINVERSE($M$6:INDEX($M$6:$EF$125,$P$2,$P$2)),ROWS($M$131:AL167),COLUMNS($M$131:AL167)),0)</f>
        <v>-1.1908298275676775E-8</v>
      </c>
      <c r="AM167">
        <f t="array" ref="AM167">IF(AND(ROWS($M$131:AM167)&lt;=$P$2,COLUMNS($M$131:AM167)&lt;=$P$2),INDEX(MINVERSE($M$6:INDEX($M$6:$EF$125,$P$2,$P$2)),ROWS($M$131:AM167),COLUMNS($M$131:AM167)),0)</f>
        <v>-3.5891454473775041E-8</v>
      </c>
      <c r="AN167">
        <f t="array" ref="AN167">IF(AND(ROWS($M$131:AN167)&lt;=$P$2,COLUMNS($M$131:AN167)&lt;=$P$2),INDEX(MINVERSE($M$6:INDEX($M$6:$EF$125,$P$2,$P$2)),ROWS($M$131:AN167),COLUMNS($M$131:AN167)),0)</f>
        <v>-6.3203646329120397E-8</v>
      </c>
      <c r="AO167">
        <f t="array" ref="AO167">IF(AND(ROWS($M$131:AO167)&lt;=$P$2,COLUMNS($M$131:AO167)&lt;=$P$2),INDEX(MINVERSE($M$6:INDEX($M$6:$EF$125,$P$2,$P$2)),ROWS($M$131:AO167),COLUMNS($M$131:AO167)),0)</f>
        <v>-8.4803482674656352E-8</v>
      </c>
      <c r="AP167">
        <f t="array" ref="AP167">IF(AND(ROWS($M$131:AP167)&lt;=$P$2,COLUMNS($M$131:AP167)&lt;=$P$2),INDEX(MINVERSE($M$6:INDEX($M$6:$EF$125,$P$2,$P$2)),ROWS($M$131:AP167),COLUMNS($M$131:AP167)),0)</f>
        <v>-8.6792452013652013E-8</v>
      </c>
      <c r="AQ167">
        <f t="array" ref="AQ167">IF(AND(ROWS($M$131:AQ167)&lt;=$P$2,COLUMNS($M$131:AQ167)&lt;=$P$2),INDEX(MINVERSE($M$6:INDEX($M$6:$EF$125,$P$2,$P$2)),ROWS($M$131:AQ167),COLUMNS($M$131:AQ167)),0)</f>
        <v>-5.2178082657253441E-8</v>
      </c>
      <c r="AR167">
        <f t="array" ref="AR167">IF(AND(ROWS($M$131:AR167)&lt;=$P$2,COLUMNS($M$131:AR167)&lt;=$P$2),INDEX(MINVERSE($M$6:INDEX($M$6:$EF$125,$P$2,$P$2)),ROWS($M$131:AR167),COLUMNS($M$131:AR167)),0)</f>
        <v>3.495034075288609E-8</v>
      </c>
      <c r="AS167">
        <f t="array" ref="AS167">IF(AND(ROWS($M$131:AS167)&lt;=$P$2,COLUMNS($M$131:AS167)&lt;=$P$2),INDEX(MINVERSE($M$6:INDEX($M$6:$EF$125,$P$2,$P$2)),ROWS($M$131:AS167),COLUMNS($M$131:AS167)),0)</f>
        <v>1.8281044892602411E-7</v>
      </c>
      <c r="AT167">
        <f t="array" ref="AT167">IF(AND(ROWS($M$131:AT167)&lt;=$P$2,COLUMNS($M$131:AT167)&lt;=$P$2),INDEX(MINVERSE($M$6:INDEX($M$6:$EF$125,$P$2,$P$2)),ROWS($M$131:AT167),COLUMNS($M$131:AT167)),0)</f>
        <v>3.838840110932225E-7</v>
      </c>
      <c r="AU167">
        <f t="array" ref="AU167">IF(AND(ROWS($M$131:AU167)&lt;=$P$2,COLUMNS($M$131:AU167)&lt;=$P$2),INDEX(MINVERSE($M$6:INDEX($M$6:$EF$125,$P$2,$P$2)),ROWS($M$131:AU167),COLUMNS($M$131:AU167)),0)</f>
        <v>6.0781430085003517E-7</v>
      </c>
      <c r="AV167">
        <f t="array" ref="AV167">IF(AND(ROWS($M$131:AV167)&lt;=$P$2,COLUMNS($M$131:AV167)&lt;=$P$2),INDEX(MINVERSE($M$6:INDEX($M$6:$EF$125,$P$2,$P$2)),ROWS($M$131:AV167),COLUMNS($M$131:AV167)),0)</f>
        <v>7.9915631417364179E-7</v>
      </c>
      <c r="AW167">
        <f t="array" ref="AW167">IF(AND(ROWS($M$131:AW167)&lt;=$P$2,COLUMNS($M$131:AW167)&lt;=$P$2),INDEX(MINVERSE($M$6:INDEX($M$6:$EF$125,$P$2,$P$2)),ROWS($M$131:AW167),COLUMNS($M$131:AW167)),0)</f>
        <v>8.8515377177811425E-7</v>
      </c>
      <c r="AX167">
        <f t="array" ref="AX167">IF(AND(ROWS($M$131:AX167)&lt;=$P$2,COLUMNS($M$131:AX167)&lt;=$P$2),INDEX(MINVERSE($M$6:INDEX($M$6:$EF$125,$P$2,$P$2)),ROWS($M$131:AX167),COLUMNS($M$131:AX167)),0)</f>
        <v>7.9915523448696013E-7</v>
      </c>
      <c r="AY167">
        <f t="array" ref="AY167">IF(AND(ROWS($M$131:AY167)&lt;=$P$2,COLUMNS($M$131:AY167)&lt;=$P$2),INDEX(MINVERSE($M$6:INDEX($M$6:$EF$125,$P$2,$P$2)),ROWS($M$131:AY167),COLUMNS($M$131:AY167)),0)</f>
        <v>5.2428563774132979E-7</v>
      </c>
      <c r="AZ167">
        <f t="array" ref="AZ167">IF(AND(ROWS($M$131:AZ167)&lt;=$P$2,COLUMNS($M$131:AZ167)&lt;=$P$2),INDEX(MINVERSE($M$6:INDEX($M$6:$EF$125,$P$2,$P$2)),ROWS($M$131:AZ167),COLUMNS($M$131:AZ167)),0)</f>
        <v>5.9210358739507866E-8</v>
      </c>
      <c r="BA167">
        <f t="array" ref="BA167">IF(AND(ROWS($M$131:BA167)&lt;=$P$2,COLUMNS($M$131:BA167)&lt;=$P$2),INDEX(MINVERSE($M$6:INDEX($M$6:$EF$125,$P$2,$P$2)),ROWS($M$131:BA167),COLUMNS($M$131:BA167)),0)</f>
        <v>0</v>
      </c>
      <c r="BB167">
        <f t="array" ref="BB167">IF(AND(ROWS($M$131:BB167)&lt;=$P$2,COLUMNS($M$131:BB167)&lt;=$P$2),INDEX(MINVERSE($M$6:INDEX($M$6:$EF$125,$P$2,$P$2)),ROWS($M$131:BB167),COLUMNS($M$131:BB167)),0)</f>
        <v>0</v>
      </c>
      <c r="BC167">
        <f t="array" ref="BC167">IF(AND(ROWS($M$131:BC167)&lt;=$P$2,COLUMNS($M$131:BC167)&lt;=$P$2),INDEX(MINVERSE($M$6:INDEX($M$6:$EF$125,$P$2,$P$2)),ROWS($M$131:BC167),COLUMNS($M$131:BC167)),0)</f>
        <v>0</v>
      </c>
      <c r="BD167">
        <f t="array" ref="BD167">IF(AND(ROWS($M$131:BD167)&lt;=$P$2,COLUMNS($M$131:BD167)&lt;=$P$2),INDEX(MINVERSE($M$6:INDEX($M$6:$EF$125,$P$2,$P$2)),ROWS($M$131:BD167),COLUMNS($M$131:BD167)),0)</f>
        <v>0</v>
      </c>
      <c r="BE167">
        <f t="array" ref="BE167">IF(AND(ROWS($M$131:BE167)&lt;=$P$2,COLUMNS($M$131:BE167)&lt;=$P$2),INDEX(MINVERSE($M$6:INDEX($M$6:$EF$125,$P$2,$P$2)),ROWS($M$131:BE167),COLUMNS($M$131:BE167)),0)</f>
        <v>0</v>
      </c>
      <c r="BF167">
        <f t="array" ref="BF167">IF(AND(ROWS($M$131:BF167)&lt;=$P$2,COLUMNS($M$131:BF167)&lt;=$P$2),INDEX(MINVERSE($M$6:INDEX($M$6:$EF$125,$P$2,$P$2)),ROWS($M$131:BF167),COLUMNS($M$131:BF167)),0)</f>
        <v>0</v>
      </c>
      <c r="BG167">
        <f t="array" ref="BG167">IF(AND(ROWS($M$131:BG167)&lt;=$P$2,COLUMNS($M$131:BG167)&lt;=$P$2),INDEX(MINVERSE($M$6:INDEX($M$6:$EF$125,$P$2,$P$2)),ROWS($M$131:BG167),COLUMNS($M$131:BG167)),0)</f>
        <v>0</v>
      </c>
      <c r="BH167">
        <f t="array" ref="BH167">IF(AND(ROWS($M$131:BH167)&lt;=$P$2,COLUMNS($M$131:BH167)&lt;=$P$2),INDEX(MINVERSE($M$6:INDEX($M$6:$EF$125,$P$2,$P$2)),ROWS($M$131:BH167),COLUMNS($M$131:BH167)),0)</f>
        <v>0</v>
      </c>
      <c r="BI167">
        <f t="array" ref="BI167">IF(AND(ROWS($M$131:BI167)&lt;=$P$2,COLUMNS($M$131:BI167)&lt;=$P$2),INDEX(MINVERSE($M$6:INDEX($M$6:$EF$125,$P$2,$P$2)),ROWS($M$131:BI167),COLUMNS($M$131:BI167)),0)</f>
        <v>0</v>
      </c>
      <c r="BJ167">
        <f t="array" ref="BJ167">IF(AND(ROWS($M$131:BJ167)&lt;=$P$2,COLUMNS($M$131:BJ167)&lt;=$P$2),INDEX(MINVERSE($M$6:INDEX($M$6:$EF$125,$P$2,$P$2)),ROWS($M$131:BJ167),COLUMNS($M$131:BJ167)),0)</f>
        <v>0</v>
      </c>
      <c r="BK167">
        <f t="array" ref="BK167">IF(AND(ROWS($M$131:BK167)&lt;=$P$2,COLUMNS($M$131:BK167)&lt;=$P$2),INDEX(MINVERSE($M$6:INDEX($M$6:$EF$125,$P$2,$P$2)),ROWS($M$131:BK167),COLUMNS($M$131:BK167)),0)</f>
        <v>0</v>
      </c>
      <c r="BL167">
        <f t="array" ref="BL167">IF(AND(ROWS($M$131:BL167)&lt;=$P$2,COLUMNS($M$131:BL167)&lt;=$P$2),INDEX(MINVERSE($M$6:INDEX($M$6:$EF$125,$P$2,$P$2)),ROWS($M$131:BL167),COLUMNS($M$131:BL167)),0)</f>
        <v>0</v>
      </c>
      <c r="BM167">
        <f t="array" ref="BM167">IF(AND(ROWS($M$131:BM167)&lt;=$P$2,COLUMNS($M$131:BM167)&lt;=$P$2),INDEX(MINVERSE($M$6:INDEX($M$6:$EF$125,$P$2,$P$2)),ROWS($M$131:BM167),COLUMNS($M$131:BM167)),0)</f>
        <v>0</v>
      </c>
      <c r="BN167">
        <f t="array" ref="BN167">IF(AND(ROWS($M$131:BN167)&lt;=$P$2,COLUMNS($M$131:BN167)&lt;=$P$2),INDEX(MINVERSE($M$6:INDEX($M$6:$EF$125,$P$2,$P$2)),ROWS($M$131:BN167),COLUMNS($M$131:BN167)),0)</f>
        <v>0</v>
      </c>
      <c r="BO167">
        <f t="array" ref="BO167">IF(AND(ROWS($M$131:BO167)&lt;=$P$2,COLUMNS($M$131:BO167)&lt;=$P$2),INDEX(MINVERSE($M$6:INDEX($M$6:$EF$125,$P$2,$P$2)),ROWS($M$131:BO167),COLUMNS($M$131:BO167)),0)</f>
        <v>0</v>
      </c>
      <c r="BP167">
        <f t="array" ref="BP167">IF(AND(ROWS($M$131:BP167)&lt;=$P$2,COLUMNS($M$131:BP167)&lt;=$P$2),INDEX(MINVERSE($M$6:INDEX($M$6:$EF$125,$P$2,$P$2)),ROWS($M$131:BP167),COLUMNS($M$131:BP167)),0)</f>
        <v>0</v>
      </c>
      <c r="BQ167">
        <f t="array" ref="BQ167">IF(AND(ROWS($M$131:BQ167)&lt;=$P$2,COLUMNS($M$131:BQ167)&lt;=$P$2),INDEX(MINVERSE($M$6:INDEX($M$6:$EF$125,$P$2,$P$2)),ROWS($M$131:BQ167),COLUMNS($M$131:BQ167)),0)</f>
        <v>0</v>
      </c>
      <c r="BR167">
        <f t="array" ref="BR167">IF(AND(ROWS($M$131:BR167)&lt;=$P$2,COLUMNS($M$131:BR167)&lt;=$P$2),INDEX(MINVERSE($M$6:INDEX($M$6:$EF$125,$P$2,$P$2)),ROWS($M$131:BR167),COLUMNS($M$131:BR167)),0)</f>
        <v>0</v>
      </c>
      <c r="BS167">
        <f t="array" ref="BS167">IF(AND(ROWS($M$131:BS167)&lt;=$P$2,COLUMNS($M$131:BS167)&lt;=$P$2),INDEX(MINVERSE($M$6:INDEX($M$6:$EF$125,$P$2,$P$2)),ROWS($M$131:BS167),COLUMNS($M$131:BS167)),0)</f>
        <v>0</v>
      </c>
      <c r="BT167">
        <f t="array" ref="BT167">IF(AND(ROWS($M$131:BT167)&lt;=$P$2,COLUMNS($M$131:BT167)&lt;=$P$2),INDEX(MINVERSE($M$6:INDEX($M$6:$EF$125,$P$2,$P$2)),ROWS($M$131:BT167),COLUMNS($M$131:BT167)),0)</f>
        <v>0</v>
      </c>
      <c r="BU167">
        <f t="array" ref="BU167">IF(AND(ROWS($M$131:BU167)&lt;=$P$2,COLUMNS($M$131:BU167)&lt;=$P$2),INDEX(MINVERSE($M$6:INDEX($M$6:$EF$125,$P$2,$P$2)),ROWS($M$131:BU167),COLUMNS($M$131:BU167)),0)</f>
        <v>0</v>
      </c>
      <c r="BV167">
        <f t="array" ref="BV167">IF(AND(ROWS($M$131:BV167)&lt;=$P$2,COLUMNS($M$131:BV167)&lt;=$P$2),INDEX(MINVERSE($M$6:INDEX($M$6:$EF$125,$P$2,$P$2)),ROWS($M$131:BV167),COLUMNS($M$131:BV167)),0)</f>
        <v>0</v>
      </c>
      <c r="BW167">
        <f t="array" ref="BW167">IF(AND(ROWS($M$131:BW167)&lt;=$P$2,COLUMNS($M$131:BW167)&lt;=$P$2),INDEX(MINVERSE($M$6:INDEX($M$6:$EF$125,$P$2,$P$2)),ROWS($M$131:BW167),COLUMNS($M$131:BW167)),0)</f>
        <v>0</v>
      </c>
      <c r="BX167">
        <f t="array" ref="BX167">IF(AND(ROWS($M$131:BX167)&lt;=$P$2,COLUMNS($M$131:BX167)&lt;=$P$2),INDEX(MINVERSE($M$6:INDEX($M$6:$EF$125,$P$2,$P$2)),ROWS($M$131:BX167),COLUMNS($M$131:BX167)),0)</f>
        <v>0</v>
      </c>
      <c r="BY167">
        <f t="array" ref="BY167">IF(AND(ROWS($M$131:BY167)&lt;=$P$2,COLUMNS($M$131:BY167)&lt;=$P$2),INDEX(MINVERSE($M$6:INDEX($M$6:$EF$125,$P$2,$P$2)),ROWS($M$131:BY167),COLUMNS($M$131:BY167)),0)</f>
        <v>0</v>
      </c>
      <c r="BZ167">
        <f t="array" ref="BZ167">IF(AND(ROWS($M$131:BZ167)&lt;=$P$2,COLUMNS($M$131:BZ167)&lt;=$P$2),INDEX(MINVERSE($M$6:INDEX($M$6:$EF$125,$P$2,$P$2)),ROWS($M$131:BZ167),COLUMNS($M$131:BZ167)),0)</f>
        <v>0</v>
      </c>
      <c r="CA167">
        <f t="array" ref="CA167">IF(AND(ROWS($M$131:CA167)&lt;=$P$2,COLUMNS($M$131:CA167)&lt;=$P$2),INDEX(MINVERSE($M$6:INDEX($M$6:$EF$125,$P$2,$P$2)),ROWS($M$131:CA167),COLUMNS($M$131:CA167)),0)</f>
        <v>0</v>
      </c>
      <c r="CB167">
        <f t="array" ref="CB167">IF(AND(ROWS($M$131:CB167)&lt;=$P$2,COLUMNS($M$131:CB167)&lt;=$P$2),INDEX(MINVERSE($M$6:INDEX($M$6:$EF$125,$P$2,$P$2)),ROWS($M$131:CB167),COLUMNS($M$131:CB167)),0)</f>
        <v>0</v>
      </c>
      <c r="CC167">
        <f t="array" ref="CC167">IF(AND(ROWS($M$131:CC167)&lt;=$P$2,COLUMNS($M$131:CC167)&lt;=$P$2),INDEX(MINVERSE($M$6:INDEX($M$6:$EF$125,$P$2,$P$2)),ROWS($M$131:CC167),COLUMNS($M$131:CC167)),0)</f>
        <v>0</v>
      </c>
      <c r="CD167">
        <f t="array" ref="CD167">IF(AND(ROWS($M$131:CD167)&lt;=$P$2,COLUMNS($M$131:CD167)&lt;=$P$2),INDEX(MINVERSE($M$6:INDEX($M$6:$EF$125,$P$2,$P$2)),ROWS($M$131:CD167),COLUMNS($M$131:CD167)),0)</f>
        <v>0</v>
      </c>
      <c r="CE167">
        <f t="array" ref="CE167">IF(AND(ROWS($M$131:CE167)&lt;=$P$2,COLUMNS($M$131:CE167)&lt;=$P$2),INDEX(MINVERSE($M$6:INDEX($M$6:$EF$125,$P$2,$P$2)),ROWS($M$131:CE167),COLUMNS($M$131:CE167)),0)</f>
        <v>0</v>
      </c>
      <c r="CF167">
        <f t="array" ref="CF167">IF(AND(ROWS($M$131:CF167)&lt;=$P$2,COLUMNS($M$131:CF167)&lt;=$P$2),INDEX(MINVERSE($M$6:INDEX($M$6:$EF$125,$P$2,$P$2)),ROWS($M$131:CF167),COLUMNS($M$131:CF167)),0)</f>
        <v>0</v>
      </c>
      <c r="CG167">
        <f t="array" ref="CG167">IF(AND(ROWS($M$131:CG167)&lt;=$P$2,COLUMNS($M$131:CG167)&lt;=$P$2),INDEX(MINVERSE($M$6:INDEX($M$6:$EF$125,$P$2,$P$2)),ROWS($M$131:CG167),COLUMNS($M$131:CG167)),0)</f>
        <v>0</v>
      </c>
      <c r="CH167">
        <f t="array" ref="CH167">IF(AND(ROWS($M$131:CH167)&lt;=$P$2,COLUMNS($M$131:CH167)&lt;=$P$2),INDEX(MINVERSE($M$6:INDEX($M$6:$EF$125,$P$2,$P$2)),ROWS($M$131:CH167),COLUMNS($M$131:CH167)),0)</f>
        <v>0</v>
      </c>
      <c r="CI167">
        <f t="array" ref="CI167">IF(AND(ROWS($M$131:CI167)&lt;=$P$2,COLUMNS($M$131:CI167)&lt;=$P$2),INDEX(MINVERSE($M$6:INDEX($M$6:$EF$125,$P$2,$P$2)),ROWS($M$131:CI167),COLUMNS($M$131:CI167)),0)</f>
        <v>0</v>
      </c>
      <c r="CJ167">
        <f t="array" ref="CJ167">IF(AND(ROWS($M$131:CJ167)&lt;=$P$2,COLUMNS($M$131:CJ167)&lt;=$P$2),INDEX(MINVERSE($M$6:INDEX($M$6:$EF$125,$P$2,$P$2)),ROWS($M$131:CJ167),COLUMNS($M$131:CJ167)),0)</f>
        <v>0</v>
      </c>
      <c r="CK167">
        <f t="array" ref="CK167">IF(AND(ROWS($M$131:CK167)&lt;=$P$2,COLUMNS($M$131:CK167)&lt;=$P$2),INDEX(MINVERSE($M$6:INDEX($M$6:$EF$125,$P$2,$P$2)),ROWS($M$131:CK167),COLUMNS($M$131:CK167)),0)</f>
        <v>0</v>
      </c>
      <c r="CL167">
        <f t="array" ref="CL167">IF(AND(ROWS($M$131:CL167)&lt;=$P$2,COLUMNS($M$131:CL167)&lt;=$P$2),INDEX(MINVERSE($M$6:INDEX($M$6:$EF$125,$P$2,$P$2)),ROWS($M$131:CL167),COLUMNS($M$131:CL167)),0)</f>
        <v>0</v>
      </c>
      <c r="CM167">
        <f t="array" ref="CM167">IF(AND(ROWS($M$131:CM167)&lt;=$P$2,COLUMNS($M$131:CM167)&lt;=$P$2),INDEX(MINVERSE($M$6:INDEX($M$6:$EF$125,$P$2,$P$2)),ROWS($M$131:CM167),COLUMNS($M$131:CM167)),0)</f>
        <v>0</v>
      </c>
      <c r="CN167">
        <f t="array" ref="CN167">IF(AND(ROWS($M$131:CN167)&lt;=$P$2,COLUMNS($M$131:CN167)&lt;=$P$2),INDEX(MINVERSE($M$6:INDEX($M$6:$EF$125,$P$2,$P$2)),ROWS($M$131:CN167),COLUMNS($M$131:CN167)),0)</f>
        <v>0</v>
      </c>
      <c r="CO167">
        <f t="array" ref="CO167">IF(AND(ROWS($M$131:CO167)&lt;=$P$2,COLUMNS($M$131:CO167)&lt;=$P$2),INDEX(MINVERSE($M$6:INDEX($M$6:$EF$125,$P$2,$P$2)),ROWS($M$131:CO167),COLUMNS($M$131:CO167)),0)</f>
        <v>0</v>
      </c>
      <c r="CP167">
        <f t="array" ref="CP167">IF(AND(ROWS($M$131:CP167)&lt;=$P$2,COLUMNS($M$131:CP167)&lt;=$P$2),INDEX(MINVERSE($M$6:INDEX($M$6:$EF$125,$P$2,$P$2)),ROWS($M$131:CP167),COLUMNS($M$131:CP167)),0)</f>
        <v>0</v>
      </c>
      <c r="CQ167">
        <f t="array" ref="CQ167">IF(AND(ROWS($M$131:CQ167)&lt;=$P$2,COLUMNS($M$131:CQ167)&lt;=$P$2),INDEX(MINVERSE($M$6:INDEX($M$6:$EF$125,$P$2,$P$2)),ROWS($M$131:CQ167),COLUMNS($M$131:CQ167)),0)</f>
        <v>0</v>
      </c>
      <c r="CR167">
        <f t="array" ref="CR167">IF(AND(ROWS($M$131:CR167)&lt;=$P$2,COLUMNS($M$131:CR167)&lt;=$P$2),INDEX(MINVERSE($M$6:INDEX($M$6:$EF$125,$P$2,$P$2)),ROWS($M$131:CR167),COLUMNS($M$131:CR167)),0)</f>
        <v>0</v>
      </c>
      <c r="CS167">
        <f t="array" ref="CS167">IF(AND(ROWS($M$131:CS167)&lt;=$P$2,COLUMNS($M$131:CS167)&lt;=$P$2),INDEX(MINVERSE($M$6:INDEX($M$6:$EF$125,$P$2,$P$2)),ROWS($M$131:CS167),COLUMNS($M$131:CS167)),0)</f>
        <v>0</v>
      </c>
      <c r="CT167">
        <f t="array" ref="CT167">IF(AND(ROWS($M$131:CT167)&lt;=$P$2,COLUMNS($M$131:CT167)&lt;=$P$2),INDEX(MINVERSE($M$6:INDEX($M$6:$EF$125,$P$2,$P$2)),ROWS($M$131:CT167),COLUMNS($M$131:CT167)),0)</f>
        <v>0</v>
      </c>
      <c r="CU167">
        <f t="array" ref="CU167">IF(AND(ROWS($M$131:CU167)&lt;=$P$2,COLUMNS($M$131:CU167)&lt;=$P$2),INDEX(MINVERSE($M$6:INDEX($M$6:$EF$125,$P$2,$P$2)),ROWS($M$131:CU167),COLUMNS($M$131:CU167)),0)</f>
        <v>0</v>
      </c>
      <c r="CV167">
        <f t="array" ref="CV167">IF(AND(ROWS($M$131:CV167)&lt;=$P$2,COLUMNS($M$131:CV167)&lt;=$P$2),INDEX(MINVERSE($M$6:INDEX($M$6:$EF$125,$P$2,$P$2)),ROWS($M$131:CV167),COLUMNS($M$131:CV167)),0)</f>
        <v>0</v>
      </c>
      <c r="CW167">
        <f t="array" ref="CW167">IF(AND(ROWS($M$131:CW167)&lt;=$P$2,COLUMNS($M$131:CW167)&lt;=$P$2),INDEX(MINVERSE($M$6:INDEX($M$6:$EF$125,$P$2,$P$2)),ROWS($M$131:CW167),COLUMNS($M$131:CW167)),0)</f>
        <v>0</v>
      </c>
      <c r="CX167">
        <f t="array" ref="CX167">IF(AND(ROWS($M$131:CX167)&lt;=$P$2,COLUMNS($M$131:CX167)&lt;=$P$2),INDEX(MINVERSE($M$6:INDEX($M$6:$EF$125,$P$2,$P$2)),ROWS($M$131:CX167),COLUMNS($M$131:CX167)),0)</f>
        <v>0</v>
      </c>
      <c r="CY167">
        <f t="array" ref="CY167">IF(AND(ROWS($M$131:CY167)&lt;=$P$2,COLUMNS($M$131:CY167)&lt;=$P$2),INDEX(MINVERSE($M$6:INDEX($M$6:$EF$125,$P$2,$P$2)),ROWS($M$131:CY167),COLUMNS($M$131:CY167)),0)</f>
        <v>0</v>
      </c>
      <c r="CZ167">
        <f t="array" ref="CZ167">IF(AND(ROWS($M$131:CZ167)&lt;=$P$2,COLUMNS($M$131:CZ167)&lt;=$P$2),INDEX(MINVERSE($M$6:INDEX($M$6:$EF$125,$P$2,$P$2)),ROWS($M$131:CZ167),COLUMNS($M$131:CZ167)),0)</f>
        <v>0</v>
      </c>
      <c r="DA167">
        <f t="array" ref="DA167">IF(AND(ROWS($M$131:DA167)&lt;=$P$2,COLUMNS($M$131:DA167)&lt;=$P$2),INDEX(MINVERSE($M$6:INDEX($M$6:$EF$125,$P$2,$P$2)),ROWS($M$131:DA167),COLUMNS($M$131:DA167)),0)</f>
        <v>0</v>
      </c>
      <c r="DB167">
        <f t="array" ref="DB167">IF(AND(ROWS($M$131:DB167)&lt;=$P$2,COLUMNS($M$131:DB167)&lt;=$P$2),INDEX(MINVERSE($M$6:INDEX($M$6:$EF$125,$P$2,$P$2)),ROWS($M$131:DB167),COLUMNS($M$131:DB167)),0)</f>
        <v>0</v>
      </c>
      <c r="DC167">
        <f t="array" ref="DC167">IF(AND(ROWS($M$131:DC167)&lt;=$P$2,COLUMNS($M$131:DC167)&lt;=$P$2),INDEX(MINVERSE($M$6:INDEX($M$6:$EF$125,$P$2,$P$2)),ROWS($M$131:DC167),COLUMNS($M$131:DC167)),0)</f>
        <v>0</v>
      </c>
      <c r="DD167">
        <f t="array" ref="DD167">IF(AND(ROWS($M$131:DD167)&lt;=$P$2,COLUMNS($M$131:DD167)&lt;=$P$2),INDEX(MINVERSE($M$6:INDEX($M$6:$EF$125,$P$2,$P$2)),ROWS($M$131:DD167),COLUMNS($M$131:DD167)),0)</f>
        <v>0</v>
      </c>
      <c r="DE167">
        <f t="array" ref="DE167">IF(AND(ROWS($M$131:DE167)&lt;=$P$2,COLUMNS($M$131:DE167)&lt;=$P$2),INDEX(MINVERSE($M$6:INDEX($M$6:$EF$125,$P$2,$P$2)),ROWS($M$131:DE167),COLUMNS($M$131:DE167)),0)</f>
        <v>0</v>
      </c>
      <c r="DF167">
        <f t="array" ref="DF167">IF(AND(ROWS($M$131:DF167)&lt;=$P$2,COLUMNS($M$131:DF167)&lt;=$P$2),INDEX(MINVERSE($M$6:INDEX($M$6:$EF$125,$P$2,$P$2)),ROWS($M$131:DF167),COLUMNS($M$131:DF167)),0)</f>
        <v>0</v>
      </c>
      <c r="DG167">
        <f t="array" ref="DG167">IF(AND(ROWS($M$131:DG167)&lt;=$P$2,COLUMNS($M$131:DG167)&lt;=$P$2),INDEX(MINVERSE($M$6:INDEX($M$6:$EF$125,$P$2,$P$2)),ROWS($M$131:DG167),COLUMNS($M$131:DG167)),0)</f>
        <v>0</v>
      </c>
      <c r="DH167">
        <f t="array" ref="DH167">IF(AND(ROWS($M$131:DH167)&lt;=$P$2,COLUMNS($M$131:DH167)&lt;=$P$2),INDEX(MINVERSE($M$6:INDEX($M$6:$EF$125,$P$2,$P$2)),ROWS($M$131:DH167),COLUMNS($M$131:DH167)),0)</f>
        <v>0</v>
      </c>
      <c r="DI167">
        <f t="array" ref="DI167">IF(AND(ROWS($M$131:DI167)&lt;=$P$2,COLUMNS($M$131:DI167)&lt;=$P$2),INDEX(MINVERSE($M$6:INDEX($M$6:$EF$125,$P$2,$P$2)),ROWS($M$131:DI167),COLUMNS($M$131:DI167)),0)</f>
        <v>0</v>
      </c>
      <c r="DJ167">
        <f t="array" ref="DJ167">IF(AND(ROWS($M$131:DJ167)&lt;=$P$2,COLUMNS($M$131:DJ167)&lt;=$P$2),INDEX(MINVERSE($M$6:INDEX($M$6:$EF$125,$P$2,$P$2)),ROWS($M$131:DJ167),COLUMNS($M$131:DJ167)),0)</f>
        <v>0</v>
      </c>
      <c r="DK167">
        <f t="array" ref="DK167">IF(AND(ROWS($M$131:DK167)&lt;=$P$2,COLUMNS($M$131:DK167)&lt;=$P$2),INDEX(MINVERSE($M$6:INDEX($M$6:$EF$125,$P$2,$P$2)),ROWS($M$131:DK167),COLUMNS($M$131:DK167)),0)</f>
        <v>0</v>
      </c>
      <c r="DL167">
        <f t="array" ref="DL167">IF(AND(ROWS($M$131:DL167)&lt;=$P$2,COLUMNS($M$131:DL167)&lt;=$P$2),INDEX(MINVERSE($M$6:INDEX($M$6:$EF$125,$P$2,$P$2)),ROWS($M$131:DL167),COLUMNS($M$131:DL167)),0)</f>
        <v>0</v>
      </c>
      <c r="DM167">
        <f t="array" ref="DM167">IF(AND(ROWS($M$131:DM167)&lt;=$P$2,COLUMNS($M$131:DM167)&lt;=$P$2),INDEX(MINVERSE($M$6:INDEX($M$6:$EF$125,$P$2,$P$2)),ROWS($M$131:DM167),COLUMNS($M$131:DM167)),0)</f>
        <v>0</v>
      </c>
      <c r="DN167">
        <f t="array" ref="DN167">IF(AND(ROWS($M$131:DN167)&lt;=$P$2,COLUMNS($M$131:DN167)&lt;=$P$2),INDEX(MINVERSE($M$6:INDEX($M$6:$EF$125,$P$2,$P$2)),ROWS($M$131:DN167),COLUMNS($M$131:DN167)),0)</f>
        <v>0</v>
      </c>
      <c r="DO167">
        <f t="array" ref="DO167">IF(AND(ROWS($M$131:DO167)&lt;=$P$2,COLUMNS($M$131:DO167)&lt;=$P$2),INDEX(MINVERSE($M$6:INDEX($M$6:$EF$125,$P$2,$P$2)),ROWS($M$131:DO167),COLUMNS($M$131:DO167)),0)</f>
        <v>0</v>
      </c>
      <c r="DP167">
        <f t="array" ref="DP167">IF(AND(ROWS($M$131:DP167)&lt;=$P$2,COLUMNS($M$131:DP167)&lt;=$P$2),INDEX(MINVERSE($M$6:INDEX($M$6:$EF$125,$P$2,$P$2)),ROWS($M$131:DP167),COLUMNS($M$131:DP167)),0)</f>
        <v>0</v>
      </c>
      <c r="DQ167">
        <f t="array" ref="DQ167">IF(AND(ROWS($M$131:DQ167)&lt;=$P$2,COLUMNS($M$131:DQ167)&lt;=$P$2),INDEX(MINVERSE($M$6:INDEX($M$6:$EF$125,$P$2,$P$2)),ROWS($M$131:DQ167),COLUMNS($M$131:DQ167)),0)</f>
        <v>0</v>
      </c>
      <c r="DR167">
        <f t="array" ref="DR167">IF(AND(ROWS($M$131:DR167)&lt;=$P$2,COLUMNS($M$131:DR167)&lt;=$P$2),INDEX(MINVERSE($M$6:INDEX($M$6:$EF$125,$P$2,$P$2)),ROWS($M$131:DR167),COLUMNS($M$131:DR167)),0)</f>
        <v>0</v>
      </c>
      <c r="DS167">
        <f t="array" ref="DS167">IF(AND(ROWS($M$131:DS167)&lt;=$P$2,COLUMNS($M$131:DS167)&lt;=$P$2),INDEX(MINVERSE($M$6:INDEX($M$6:$EF$125,$P$2,$P$2)),ROWS($M$131:DS167),COLUMNS($M$131:DS167)),0)</f>
        <v>0</v>
      </c>
      <c r="DT167">
        <f t="array" ref="DT167">IF(AND(ROWS($M$131:DT167)&lt;=$P$2,COLUMNS($M$131:DT167)&lt;=$P$2),INDEX(MINVERSE($M$6:INDEX($M$6:$EF$125,$P$2,$P$2)),ROWS($M$131:DT167),COLUMNS($M$131:DT167)),0)</f>
        <v>0</v>
      </c>
      <c r="DU167">
        <f t="array" ref="DU167">IF(AND(ROWS($M$131:DU167)&lt;=$P$2,COLUMNS($M$131:DU167)&lt;=$P$2),INDEX(MINVERSE($M$6:INDEX($M$6:$EF$125,$P$2,$P$2)),ROWS($M$131:DU167),COLUMNS($M$131:DU167)),0)</f>
        <v>0</v>
      </c>
      <c r="DV167">
        <f t="array" ref="DV167">IF(AND(ROWS($M$131:DV167)&lt;=$P$2,COLUMNS($M$131:DV167)&lt;=$P$2),INDEX(MINVERSE($M$6:INDEX($M$6:$EF$125,$P$2,$P$2)),ROWS($M$131:DV167),COLUMNS($M$131:DV167)),0)</f>
        <v>0</v>
      </c>
      <c r="DW167">
        <f t="array" ref="DW167">IF(AND(ROWS($M$131:DW167)&lt;=$P$2,COLUMNS($M$131:DW167)&lt;=$P$2),INDEX(MINVERSE($M$6:INDEX($M$6:$EF$125,$P$2,$P$2)),ROWS($M$131:DW167),COLUMNS($M$131:DW167)),0)</f>
        <v>0</v>
      </c>
      <c r="DX167">
        <f t="array" ref="DX167">IF(AND(ROWS($M$131:DX167)&lt;=$P$2,COLUMNS($M$131:DX167)&lt;=$P$2),INDEX(MINVERSE($M$6:INDEX($M$6:$EF$125,$P$2,$P$2)),ROWS($M$131:DX167),COLUMNS($M$131:DX167)),0)</f>
        <v>0</v>
      </c>
      <c r="DY167">
        <f t="array" ref="DY167">IF(AND(ROWS($M$131:DY167)&lt;=$P$2,COLUMNS($M$131:DY167)&lt;=$P$2),INDEX(MINVERSE($M$6:INDEX($M$6:$EF$125,$P$2,$P$2)),ROWS($M$131:DY167),COLUMNS($M$131:DY167)),0)</f>
        <v>0</v>
      </c>
      <c r="DZ167">
        <f t="array" ref="DZ167">IF(AND(ROWS($M$131:DZ167)&lt;=$P$2,COLUMNS($M$131:DZ167)&lt;=$P$2),INDEX(MINVERSE($M$6:INDEX($M$6:$EF$125,$P$2,$P$2)),ROWS($M$131:DZ167),COLUMNS($M$131:DZ167)),0)</f>
        <v>0</v>
      </c>
      <c r="EA167">
        <f t="array" ref="EA167">IF(AND(ROWS($M$131:EA167)&lt;=$P$2,COLUMNS($M$131:EA167)&lt;=$P$2),INDEX(MINVERSE($M$6:INDEX($M$6:$EF$125,$P$2,$P$2)),ROWS($M$131:EA167),COLUMNS($M$131:EA167)),0)</f>
        <v>0</v>
      </c>
      <c r="EB167">
        <f t="array" ref="EB167">IF(AND(ROWS($M$131:EB167)&lt;=$P$2,COLUMNS($M$131:EB167)&lt;=$P$2),INDEX(MINVERSE($M$6:INDEX($M$6:$EF$125,$P$2,$P$2)),ROWS($M$131:EB167),COLUMNS($M$131:EB167)),0)</f>
        <v>0</v>
      </c>
    </row>
    <row r="168" spans="12:132" ht="15">
      <c r="L168" s="10">
        <v>38</v>
      </c>
      <c r="M168">
        <f t="array" ref="M168">IF(AND(ROWS($M$131:M168)&lt;=$P$2,COLUMNS($M$131:M168)&lt;=$P$2),INDEX(MINVERSE($M$6:INDEX($M$6:$EF$125,$P$2,$P$2)),ROWS($M$131:M168),COLUMNS($M$131:M168)),0)</f>
        <v>4.3185799168035537E-11</v>
      </c>
      <c r="N168">
        <f t="array" ref="N168">IF(AND(ROWS($M$131:N168)&lt;=$P$2,COLUMNS($M$131:N168)&lt;=$P$2),INDEX(MINVERSE($M$6:INDEX($M$6:$EF$125,$P$2,$P$2)),ROWS($M$131:N168),COLUMNS($M$131:N168)),0)</f>
        <v>-9.0662142016563528E-12</v>
      </c>
      <c r="O168">
        <f t="array" ref="O168">IF(AND(ROWS($M$131:O168)&lt;=$P$2,COLUMNS($M$131:O168)&lt;=$P$2),INDEX(MINVERSE($M$6:INDEX($M$6:$EF$125,$P$2,$P$2)),ROWS($M$131:O168),COLUMNS($M$131:O168)),0)</f>
        <v>-4.6072816965205391E-11</v>
      </c>
      <c r="P168">
        <f t="array" ref="P168">IF(AND(ROWS($M$131:P168)&lt;=$P$2,COLUMNS($M$131:P168)&lt;=$P$2),INDEX(MINVERSE($M$6:INDEX($M$6:$EF$125,$P$2,$P$2)),ROWS($M$131:P168),COLUMNS($M$131:P168)),0)</f>
        <v>-6.6609681567535152E-11</v>
      </c>
      <c r="Q168">
        <f t="array" ref="Q168">IF(AND(ROWS($M$131:Q168)&lt;=$P$2,COLUMNS($M$131:Q168)&lt;=$P$2),INDEX(MINVERSE($M$6:INDEX($M$6:$EF$125,$P$2,$P$2)),ROWS($M$131:Q168),COLUMNS($M$131:Q168)),0)</f>
        <v>-6.7260739315282129E-11</v>
      </c>
      <c r="R168">
        <f t="array" ref="R168">IF(AND(ROWS($M$131:R168)&lt;=$P$2,COLUMNS($M$131:R168)&lt;=$P$2),INDEX(MINVERSE($M$6:INDEX($M$6:$EF$125,$P$2,$P$2)),ROWS($M$131:R168),COLUMNS($M$131:R168)),0)</f>
        <v>-4.2767705973889022E-11</v>
      </c>
      <c r="S168">
        <f t="array" ref="S168">IF(AND(ROWS($M$131:S168)&lt;=$P$2,COLUMNS($M$131:S168)&lt;=$P$2),INDEX(MINVERSE($M$6:INDEX($M$6:$EF$125,$P$2,$P$2)),ROWS($M$131:S168),COLUMNS($M$131:S168)),0)</f>
        <v>1.1734454070369589E-11</v>
      </c>
      <c r="T168">
        <f t="array" ref="T168">IF(AND(ROWS($M$131:T168)&lt;=$P$2,COLUMNS($M$131:T168)&lt;=$P$2),INDEX(MINVERSE($M$6:INDEX($M$6:$EF$125,$P$2,$P$2)),ROWS($M$131:T168),COLUMNS($M$131:T168)),0)</f>
        <v>9.660416734793794E-11</v>
      </c>
      <c r="U168">
        <f t="array" ref="U168">IF(AND(ROWS($M$131:U168)&lt;=$P$2,COLUMNS($M$131:U168)&lt;=$P$2),INDEX(MINVERSE($M$6:INDEX($M$6:$EF$125,$P$2,$P$2)),ROWS($M$131:U168),COLUMNS($M$131:U168)),0)</f>
        <v>2.0241501900942938E-10</v>
      </c>
      <c r="V168">
        <f t="array" ref="V168">IF(AND(ROWS($M$131:V168)&lt;=$P$2,COLUMNS($M$131:V168)&lt;=$P$2),INDEX(MINVERSE($M$6:INDEX($M$6:$EF$125,$P$2,$P$2)),ROWS($M$131:V168),COLUMNS($M$131:V168)),0)</f>
        <v>3.0499493261840894E-10</v>
      </c>
      <c r="W168">
        <f t="array" ref="W168">IF(AND(ROWS($M$131:W168)&lt;=$P$2,COLUMNS($M$131:W168)&lt;=$P$2),INDEX(MINVERSE($M$6:INDEX($M$6:$EF$125,$P$2,$P$2)),ROWS($M$131:W168),COLUMNS($M$131:W168)),0)</f>
        <v>3.6306710159055311E-10</v>
      </c>
      <c r="X168">
        <f t="array" ref="X168">IF(AND(ROWS($M$131:X168)&lt;=$P$2,COLUMNS($M$131:X168)&lt;=$P$2),INDEX(MINVERSE($M$6:INDEX($M$6:$EF$125,$P$2,$P$2)),ROWS($M$131:X168),COLUMNS($M$131:X168)),0)</f>
        <v>3.2136179315934002E-10</v>
      </c>
      <c r="Y168">
        <f t="array" ref="Y168">IF(AND(ROWS($M$131:Y168)&lt;=$P$2,COLUMNS($M$131:Y168)&lt;=$P$2),INDEX(MINVERSE($M$6:INDEX($M$6:$EF$125,$P$2,$P$2)),ROWS($M$131:Y168),COLUMNS($M$131:Y168)),0)</f>
        <v>1.2210462253469654E-10</v>
      </c>
      <c r="Z168">
        <f t="array" ref="Z168">IF(AND(ROWS($M$131:Z168)&lt;=$P$2,COLUMNS($M$131:Z168)&lt;=$P$2),INDEX(MINVERSE($M$6:INDEX($M$6:$EF$125,$P$2,$P$2)),ROWS($M$131:Z168),COLUMNS($M$131:Z168)),0)</f>
        <v>-2.732788600796713E-10</v>
      </c>
      <c r="AA168">
        <f t="array" ref="AA168">IF(AND(ROWS($M$131:AA168)&lt;=$P$2,COLUMNS($M$131:AA168)&lt;=$P$2),INDEX(MINVERSE($M$6:INDEX($M$6:$EF$125,$P$2,$P$2)),ROWS($M$131:AA168),COLUMNS($M$131:AA168)),0)</f>
        <v>-8.5315733610449829E-10</v>
      </c>
      <c r="AB168">
        <f t="array" ref="AB168">IF(AND(ROWS($M$131:AB168)&lt;=$P$2,COLUMNS($M$131:AB168)&lt;=$P$2),INDEX(MINVERSE($M$6:INDEX($M$6:$EF$125,$P$2,$P$2)),ROWS($M$131:AB168),COLUMNS($M$131:AB168)),0)</f>
        <v>-1.5210189940562706E-9</v>
      </c>
      <c r="AC168">
        <f t="array" ref="AC168">IF(AND(ROWS($M$131:AC168)&lt;=$P$2,COLUMNS($M$131:AC168)&lt;=$P$2),INDEX(MINVERSE($M$6:INDEX($M$6:$EF$125,$P$2,$P$2)),ROWS($M$131:AC168),COLUMNS($M$131:AC168)),0)</f>
        <v>-2.0692957890447081E-9</v>
      </c>
      <c r="AD168">
        <f t="array" ref="AD168">IF(AND(ROWS($M$131:AD168)&lt;=$P$2,COLUMNS($M$131:AD168)&lt;=$P$2),INDEX(MINVERSE($M$6:INDEX($M$6:$EF$125,$P$2,$P$2)),ROWS($M$131:AD168),COLUMNS($M$131:AD168)),0)</f>
        <v>-2.180265162026745E-9</v>
      </c>
      <c r="AE168">
        <f t="array" ref="AE168">IF(AND(ROWS($M$131:AE168)&lt;=$P$2,COLUMNS($M$131:AE168)&lt;=$P$2),INDEX(MINVERSE($M$6:INDEX($M$6:$EF$125,$P$2,$P$2)),ROWS($M$131:AE168),COLUMNS($M$131:AE168)),0)</f>
        <v>-1.473038499209691E-9</v>
      </c>
      <c r="AF168">
        <f t="array" ref="AF168">IF(AND(ROWS($M$131:AF168)&lt;=$P$2,COLUMNS($M$131:AF168)&lt;=$P$2),INDEX(MINVERSE($M$6:INDEX($M$6:$EF$125,$P$2,$P$2)),ROWS($M$131:AF168),COLUMNS($M$131:AF168)),0)</f>
        <v>3.8740271709245626E-10</v>
      </c>
      <c r="AG168">
        <f t="array" ref="AG168">IF(AND(ROWS($M$131:AG168)&lt;=$P$2,COLUMNS($M$131:AG168)&lt;=$P$2),INDEX(MINVERSE($M$6:INDEX($M$6:$EF$125,$P$2,$P$2)),ROWS($M$131:AG168),COLUMNS($M$131:AG168)),0)</f>
        <v>3.5178718691648754E-9</v>
      </c>
      <c r="AH168">
        <f t="array" ref="AH168">IF(AND(ROWS($M$131:AH168)&lt;=$P$2,COLUMNS($M$131:AH168)&lt;=$P$2),INDEX(MINVERSE($M$6:INDEX($M$6:$EF$125,$P$2,$P$2)),ROWS($M$131:AH168),COLUMNS($M$131:AH168)),0)</f>
        <v>7.6019587396502666E-9</v>
      </c>
      <c r="AI168">
        <f t="array" ref="AI168">IF(AND(ROWS($M$131:AI168)&lt;=$P$2,COLUMNS($M$131:AI168)&lt;=$P$2),INDEX(MINVERSE($M$6:INDEX($M$6:$EF$125,$P$2,$P$2)),ROWS($M$131:AI168),COLUMNS($M$131:AI168)),0)</f>
        <v>1.1686238008266149E-8</v>
      </c>
      <c r="AJ168">
        <f t="array" ref="AJ168">IF(AND(ROWS($M$131:AJ168)&lt;=$P$2,COLUMNS($M$131:AJ168)&lt;=$P$2),INDEX(MINVERSE($M$6:INDEX($M$6:$EF$125,$P$2,$P$2)),ROWS($M$131:AJ168),COLUMNS($M$131:AJ168)),0)</f>
        <v>1.4080286467686998E-8</v>
      </c>
      <c r="AK168">
        <f t="array" ref="AK168">IF(AND(ROWS($M$131:AK168)&lt;=$P$2,COLUMNS($M$131:AK168)&lt;=$P$2),INDEX(MINVERSE($M$6:INDEX($M$6:$EF$125,$P$2,$P$2)),ROWS($M$131:AK168),COLUMNS($M$131:AK168)),0)</f>
        <v>1.2487306159523127E-8</v>
      </c>
      <c r="AL168">
        <f t="array" ref="AL168">IF(AND(ROWS($M$131:AL168)&lt;=$P$2,COLUMNS($M$131:AL168)&lt;=$P$2),INDEX(MINVERSE($M$6:INDEX($M$6:$EF$125,$P$2,$P$2)),ROWS($M$131:AL168),COLUMNS($M$131:AL168)),0)</f>
        <v>4.4958513999733515E-9</v>
      </c>
      <c r="AM168">
        <f t="array" ref="AM168">IF(AND(ROWS($M$131:AM168)&lt;=$P$2,COLUMNS($M$131:AM168)&lt;=$P$2),INDEX(MINVERSE($M$6:INDEX($M$6:$EF$125,$P$2,$P$2)),ROWS($M$131:AM168),COLUMNS($M$131:AM168)),0)</f>
        <v>-1.1491017665507509E-8</v>
      </c>
      <c r="AN168">
        <f t="array" ref="AN168">IF(AND(ROWS($M$131:AN168)&lt;=$P$2,COLUMNS($M$131:AN168)&lt;=$P$2),INDEX(MINVERSE($M$6:INDEX($M$6:$EF$125,$P$2,$P$2)),ROWS($M$131:AN168),COLUMNS($M$131:AN168)),0)</f>
        <v>-3.4943095985737303E-8</v>
      </c>
      <c r="AO168">
        <f t="array" ref="AO168">IF(AND(ROWS($M$131:AO168)&lt;=$P$2,COLUMNS($M$131:AO168)&lt;=$P$2),INDEX(MINVERSE($M$6:INDEX($M$6:$EF$125,$P$2,$P$2)),ROWS($M$131:AO168),COLUMNS($M$131:AO168)),0)</f>
        <v>-6.1754803681890824E-8</v>
      </c>
      <c r="AP168">
        <f t="array" ref="AP168">IF(AND(ROWS($M$131:AP168)&lt;=$P$2,COLUMNS($M$131:AP168)&lt;=$P$2),INDEX(MINVERSE($M$6:INDEX($M$6:$EF$125,$P$2,$P$2)),ROWS($M$131:AP168),COLUMNS($M$131:AP168)),0)</f>
        <v>-8.313644269516518E-8</v>
      </c>
      <c r="AQ168">
        <f t="array" ref="AQ168">IF(AND(ROWS($M$131:AQ168)&lt;=$P$2,COLUMNS($M$131:AQ168)&lt;=$P$2),INDEX(MINVERSE($M$6:INDEX($M$6:$EF$125,$P$2,$P$2)),ROWS($M$131:AQ168),COLUMNS($M$131:AQ168)),0)</f>
        <v>-8.5515437464081562E-8</v>
      </c>
      <c r="AR168">
        <f t="array" ref="AR168">IF(AND(ROWS($M$131:AR168)&lt;=$P$2,COLUMNS($M$131:AR168)&lt;=$P$2),INDEX(MINVERSE($M$6:INDEX($M$6:$EF$125,$P$2,$P$2)),ROWS($M$131:AR168),COLUMNS($M$131:AR168)),0)</f>
        <v>-5.2194424981471601E-8</v>
      </c>
      <c r="AS168">
        <f t="array" ref="AS168">IF(AND(ROWS($M$131:AS168)&lt;=$P$2,COLUMNS($M$131:AS168)&lt;=$P$2),INDEX(MINVERSE($M$6:INDEX($M$6:$EF$125,$P$2,$P$2)),ROWS($M$131:AS168),COLUMNS($M$131:AS168)),0)</f>
        <v>3.2657640055588348E-8</v>
      </c>
      <c r="AT168">
        <f t="array" ref="AT168">IF(AND(ROWS($M$131:AT168)&lt;=$P$2,COLUMNS($M$131:AT168)&lt;=$P$2),INDEX(MINVERSE($M$6:INDEX($M$6:$EF$125,$P$2,$P$2)),ROWS($M$131:AT168),COLUMNS($M$131:AT168)),0)</f>
        <v>1.7766835779393367E-7</v>
      </c>
      <c r="AU168">
        <f t="array" ref="AU168">IF(AND(ROWS($M$131:AU168)&lt;=$P$2,COLUMNS($M$131:AU168)&lt;=$P$2),INDEX(MINVERSE($M$6:INDEX($M$6:$EF$125,$P$2,$P$2)),ROWS($M$131:AU168),COLUMNS($M$131:AU168)),0)</f>
        <v>3.765207578400395E-7</v>
      </c>
      <c r="AV168">
        <f t="array" ref="AV168">IF(AND(ROWS($M$131:AV168)&lt;=$P$2,COLUMNS($M$131:AV168)&lt;=$P$2),INDEX(MINVERSE($M$6:INDEX($M$6:$EF$125,$P$2,$P$2)),ROWS($M$131:AV168),COLUMNS($M$131:AV168)),0)</f>
        <v>6.0107909751434206E-7</v>
      </c>
      <c r="AW168">
        <f t="array" ref="AW168">IF(AND(ROWS($M$131:AW168)&lt;=$P$2,COLUMNS($M$131:AW168)&lt;=$P$2),INDEX(MINVERSE($M$6:INDEX($M$6:$EF$125,$P$2,$P$2)),ROWS($M$131:AW168),COLUMNS($M$131:AW168)),0)</f>
        <v>7.9915523448696447E-7</v>
      </c>
      <c r="AX168">
        <f t="array" ref="AX168">IF(AND(ROWS($M$131:AX168)&lt;=$P$2,COLUMNS($M$131:AX168)&lt;=$P$2),INDEX(MINVERSE($M$6:INDEX($M$6:$EF$125,$P$2,$P$2)),ROWS($M$131:AX168),COLUMNS($M$131:AX168)),0)</f>
        <v>9.0196291014041406E-7</v>
      </c>
      <c r="AY168">
        <f t="array" ref="AY168">IF(AND(ROWS($M$131:AY168)&lt;=$P$2,COLUMNS($M$131:AY168)&lt;=$P$2),INDEX(MINVERSE($M$6:INDEX($M$6:$EF$125,$P$2,$P$2)),ROWS($M$131:AY168),COLUMNS($M$131:AY168)),0)</f>
        <v>8.4680698614218827E-7</v>
      </c>
      <c r="AZ168">
        <f t="array" ref="AZ168">IF(AND(ROWS($M$131:AZ168)&lt;=$P$2,COLUMNS($M$131:AZ168)&lt;=$P$2),INDEX(MINVERSE($M$6:INDEX($M$6:$EF$125,$P$2,$P$2)),ROWS($M$131:AZ168),COLUMNS($M$131:AZ168)),0)</f>
        <v>6.1971877813437977E-7</v>
      </c>
      <c r="BA168">
        <f t="array" ref="BA168">IF(AND(ROWS($M$131:BA168)&lt;=$P$2,COLUMNS($M$131:BA168)&lt;=$P$2),INDEX(MINVERSE($M$6:INDEX($M$6:$EF$125,$P$2,$P$2)),ROWS($M$131:BA168),COLUMNS($M$131:BA168)),0)</f>
        <v>0</v>
      </c>
      <c r="BB168">
        <f t="array" ref="BB168">IF(AND(ROWS($M$131:BB168)&lt;=$P$2,COLUMNS($M$131:BB168)&lt;=$P$2),INDEX(MINVERSE($M$6:INDEX($M$6:$EF$125,$P$2,$P$2)),ROWS($M$131:BB168),COLUMNS($M$131:BB168)),0)</f>
        <v>0</v>
      </c>
      <c r="BC168">
        <f t="array" ref="BC168">IF(AND(ROWS($M$131:BC168)&lt;=$P$2,COLUMNS($M$131:BC168)&lt;=$P$2),INDEX(MINVERSE($M$6:INDEX($M$6:$EF$125,$P$2,$P$2)),ROWS($M$131:BC168),COLUMNS($M$131:BC168)),0)</f>
        <v>0</v>
      </c>
      <c r="BD168">
        <f t="array" ref="BD168">IF(AND(ROWS($M$131:BD168)&lt;=$P$2,COLUMNS($M$131:BD168)&lt;=$P$2),INDEX(MINVERSE($M$6:INDEX($M$6:$EF$125,$P$2,$P$2)),ROWS($M$131:BD168),COLUMNS($M$131:BD168)),0)</f>
        <v>0</v>
      </c>
      <c r="BE168">
        <f t="array" ref="BE168">IF(AND(ROWS($M$131:BE168)&lt;=$P$2,COLUMNS($M$131:BE168)&lt;=$P$2),INDEX(MINVERSE($M$6:INDEX($M$6:$EF$125,$P$2,$P$2)),ROWS($M$131:BE168),COLUMNS($M$131:BE168)),0)</f>
        <v>0</v>
      </c>
      <c r="BF168">
        <f t="array" ref="BF168">IF(AND(ROWS($M$131:BF168)&lt;=$P$2,COLUMNS($M$131:BF168)&lt;=$P$2),INDEX(MINVERSE($M$6:INDEX($M$6:$EF$125,$P$2,$P$2)),ROWS($M$131:BF168),COLUMNS($M$131:BF168)),0)</f>
        <v>0</v>
      </c>
      <c r="BG168">
        <f t="array" ref="BG168">IF(AND(ROWS($M$131:BG168)&lt;=$P$2,COLUMNS($M$131:BG168)&lt;=$P$2),INDEX(MINVERSE($M$6:INDEX($M$6:$EF$125,$P$2,$P$2)),ROWS($M$131:BG168),COLUMNS($M$131:BG168)),0)</f>
        <v>0</v>
      </c>
      <c r="BH168">
        <f t="array" ref="BH168">IF(AND(ROWS($M$131:BH168)&lt;=$P$2,COLUMNS($M$131:BH168)&lt;=$P$2),INDEX(MINVERSE($M$6:INDEX($M$6:$EF$125,$P$2,$P$2)),ROWS($M$131:BH168),COLUMNS($M$131:BH168)),0)</f>
        <v>0</v>
      </c>
      <c r="BI168">
        <f t="array" ref="BI168">IF(AND(ROWS($M$131:BI168)&lt;=$P$2,COLUMNS($M$131:BI168)&lt;=$P$2),INDEX(MINVERSE($M$6:INDEX($M$6:$EF$125,$P$2,$P$2)),ROWS($M$131:BI168),COLUMNS($M$131:BI168)),0)</f>
        <v>0</v>
      </c>
      <c r="BJ168">
        <f t="array" ref="BJ168">IF(AND(ROWS($M$131:BJ168)&lt;=$P$2,COLUMNS($M$131:BJ168)&lt;=$P$2),INDEX(MINVERSE($M$6:INDEX($M$6:$EF$125,$P$2,$P$2)),ROWS($M$131:BJ168),COLUMNS($M$131:BJ168)),0)</f>
        <v>0</v>
      </c>
      <c r="BK168">
        <f t="array" ref="BK168">IF(AND(ROWS($M$131:BK168)&lt;=$P$2,COLUMNS($M$131:BK168)&lt;=$P$2),INDEX(MINVERSE($M$6:INDEX($M$6:$EF$125,$P$2,$P$2)),ROWS($M$131:BK168),COLUMNS($M$131:BK168)),0)</f>
        <v>0</v>
      </c>
      <c r="BL168">
        <f t="array" ref="BL168">IF(AND(ROWS($M$131:BL168)&lt;=$P$2,COLUMNS($M$131:BL168)&lt;=$P$2),INDEX(MINVERSE($M$6:INDEX($M$6:$EF$125,$P$2,$P$2)),ROWS($M$131:BL168),COLUMNS($M$131:BL168)),0)</f>
        <v>0</v>
      </c>
      <c r="BM168">
        <f t="array" ref="BM168">IF(AND(ROWS($M$131:BM168)&lt;=$P$2,COLUMNS($M$131:BM168)&lt;=$P$2),INDEX(MINVERSE($M$6:INDEX($M$6:$EF$125,$P$2,$P$2)),ROWS($M$131:BM168),COLUMNS($M$131:BM168)),0)</f>
        <v>0</v>
      </c>
      <c r="BN168">
        <f t="array" ref="BN168">IF(AND(ROWS($M$131:BN168)&lt;=$P$2,COLUMNS($M$131:BN168)&lt;=$P$2),INDEX(MINVERSE($M$6:INDEX($M$6:$EF$125,$P$2,$P$2)),ROWS($M$131:BN168),COLUMNS($M$131:BN168)),0)</f>
        <v>0</v>
      </c>
      <c r="BO168">
        <f t="array" ref="BO168">IF(AND(ROWS($M$131:BO168)&lt;=$P$2,COLUMNS($M$131:BO168)&lt;=$P$2),INDEX(MINVERSE($M$6:INDEX($M$6:$EF$125,$P$2,$P$2)),ROWS($M$131:BO168),COLUMNS($M$131:BO168)),0)</f>
        <v>0</v>
      </c>
      <c r="BP168">
        <f t="array" ref="BP168">IF(AND(ROWS($M$131:BP168)&lt;=$P$2,COLUMNS($M$131:BP168)&lt;=$P$2),INDEX(MINVERSE($M$6:INDEX($M$6:$EF$125,$P$2,$P$2)),ROWS($M$131:BP168),COLUMNS($M$131:BP168)),0)</f>
        <v>0</v>
      </c>
      <c r="BQ168">
        <f t="array" ref="BQ168">IF(AND(ROWS($M$131:BQ168)&lt;=$P$2,COLUMNS($M$131:BQ168)&lt;=$P$2),INDEX(MINVERSE($M$6:INDEX($M$6:$EF$125,$P$2,$P$2)),ROWS($M$131:BQ168),COLUMNS($M$131:BQ168)),0)</f>
        <v>0</v>
      </c>
      <c r="BR168">
        <f t="array" ref="BR168">IF(AND(ROWS($M$131:BR168)&lt;=$P$2,COLUMNS($M$131:BR168)&lt;=$P$2),INDEX(MINVERSE($M$6:INDEX($M$6:$EF$125,$P$2,$P$2)),ROWS($M$131:BR168),COLUMNS($M$131:BR168)),0)</f>
        <v>0</v>
      </c>
      <c r="BS168">
        <f t="array" ref="BS168">IF(AND(ROWS($M$131:BS168)&lt;=$P$2,COLUMNS($M$131:BS168)&lt;=$P$2),INDEX(MINVERSE($M$6:INDEX($M$6:$EF$125,$P$2,$P$2)),ROWS($M$131:BS168),COLUMNS($M$131:BS168)),0)</f>
        <v>0</v>
      </c>
      <c r="BT168">
        <f t="array" ref="BT168">IF(AND(ROWS($M$131:BT168)&lt;=$P$2,COLUMNS($M$131:BT168)&lt;=$P$2),INDEX(MINVERSE($M$6:INDEX($M$6:$EF$125,$P$2,$P$2)),ROWS($M$131:BT168),COLUMNS($M$131:BT168)),0)</f>
        <v>0</v>
      </c>
      <c r="BU168">
        <f t="array" ref="BU168">IF(AND(ROWS($M$131:BU168)&lt;=$P$2,COLUMNS($M$131:BU168)&lt;=$P$2),INDEX(MINVERSE($M$6:INDEX($M$6:$EF$125,$P$2,$P$2)),ROWS($M$131:BU168),COLUMNS($M$131:BU168)),0)</f>
        <v>0</v>
      </c>
      <c r="BV168">
        <f t="array" ref="BV168">IF(AND(ROWS($M$131:BV168)&lt;=$P$2,COLUMNS($M$131:BV168)&lt;=$P$2),INDEX(MINVERSE($M$6:INDEX($M$6:$EF$125,$P$2,$P$2)),ROWS($M$131:BV168),COLUMNS($M$131:BV168)),0)</f>
        <v>0</v>
      </c>
      <c r="BW168">
        <f t="array" ref="BW168">IF(AND(ROWS($M$131:BW168)&lt;=$P$2,COLUMNS($M$131:BW168)&lt;=$P$2),INDEX(MINVERSE($M$6:INDEX($M$6:$EF$125,$P$2,$P$2)),ROWS($M$131:BW168),COLUMNS($M$131:BW168)),0)</f>
        <v>0</v>
      </c>
      <c r="BX168">
        <f t="array" ref="BX168">IF(AND(ROWS($M$131:BX168)&lt;=$P$2,COLUMNS($M$131:BX168)&lt;=$P$2),INDEX(MINVERSE($M$6:INDEX($M$6:$EF$125,$P$2,$P$2)),ROWS($M$131:BX168),COLUMNS($M$131:BX168)),0)</f>
        <v>0</v>
      </c>
      <c r="BY168">
        <f t="array" ref="BY168">IF(AND(ROWS($M$131:BY168)&lt;=$P$2,COLUMNS($M$131:BY168)&lt;=$P$2),INDEX(MINVERSE($M$6:INDEX($M$6:$EF$125,$P$2,$P$2)),ROWS($M$131:BY168),COLUMNS($M$131:BY168)),0)</f>
        <v>0</v>
      </c>
      <c r="BZ168">
        <f t="array" ref="BZ168">IF(AND(ROWS($M$131:BZ168)&lt;=$P$2,COLUMNS($M$131:BZ168)&lt;=$P$2),INDEX(MINVERSE($M$6:INDEX($M$6:$EF$125,$P$2,$P$2)),ROWS($M$131:BZ168),COLUMNS($M$131:BZ168)),0)</f>
        <v>0</v>
      </c>
      <c r="CA168">
        <f t="array" ref="CA168">IF(AND(ROWS($M$131:CA168)&lt;=$P$2,COLUMNS($M$131:CA168)&lt;=$P$2),INDEX(MINVERSE($M$6:INDEX($M$6:$EF$125,$P$2,$P$2)),ROWS($M$131:CA168),COLUMNS($M$131:CA168)),0)</f>
        <v>0</v>
      </c>
      <c r="CB168">
        <f t="array" ref="CB168">IF(AND(ROWS($M$131:CB168)&lt;=$P$2,COLUMNS($M$131:CB168)&lt;=$P$2),INDEX(MINVERSE($M$6:INDEX($M$6:$EF$125,$P$2,$P$2)),ROWS($M$131:CB168),COLUMNS($M$131:CB168)),0)</f>
        <v>0</v>
      </c>
      <c r="CC168">
        <f t="array" ref="CC168">IF(AND(ROWS($M$131:CC168)&lt;=$P$2,COLUMNS($M$131:CC168)&lt;=$P$2),INDEX(MINVERSE($M$6:INDEX($M$6:$EF$125,$P$2,$P$2)),ROWS($M$131:CC168),COLUMNS($M$131:CC168)),0)</f>
        <v>0</v>
      </c>
      <c r="CD168">
        <f t="array" ref="CD168">IF(AND(ROWS($M$131:CD168)&lt;=$P$2,COLUMNS($M$131:CD168)&lt;=$P$2),INDEX(MINVERSE($M$6:INDEX($M$6:$EF$125,$P$2,$P$2)),ROWS($M$131:CD168),COLUMNS($M$131:CD168)),0)</f>
        <v>0</v>
      </c>
      <c r="CE168">
        <f t="array" ref="CE168">IF(AND(ROWS($M$131:CE168)&lt;=$P$2,COLUMNS($M$131:CE168)&lt;=$P$2),INDEX(MINVERSE($M$6:INDEX($M$6:$EF$125,$P$2,$P$2)),ROWS($M$131:CE168),COLUMNS($M$131:CE168)),0)</f>
        <v>0</v>
      </c>
      <c r="CF168">
        <f t="array" ref="CF168">IF(AND(ROWS($M$131:CF168)&lt;=$P$2,COLUMNS($M$131:CF168)&lt;=$P$2),INDEX(MINVERSE($M$6:INDEX($M$6:$EF$125,$P$2,$P$2)),ROWS($M$131:CF168),COLUMNS($M$131:CF168)),0)</f>
        <v>0</v>
      </c>
      <c r="CG168">
        <f t="array" ref="CG168">IF(AND(ROWS($M$131:CG168)&lt;=$P$2,COLUMNS($M$131:CG168)&lt;=$P$2),INDEX(MINVERSE($M$6:INDEX($M$6:$EF$125,$P$2,$P$2)),ROWS($M$131:CG168),COLUMNS($M$131:CG168)),0)</f>
        <v>0</v>
      </c>
      <c r="CH168">
        <f t="array" ref="CH168">IF(AND(ROWS($M$131:CH168)&lt;=$P$2,COLUMNS($M$131:CH168)&lt;=$P$2),INDEX(MINVERSE($M$6:INDEX($M$6:$EF$125,$P$2,$P$2)),ROWS($M$131:CH168),COLUMNS($M$131:CH168)),0)</f>
        <v>0</v>
      </c>
      <c r="CI168">
        <f t="array" ref="CI168">IF(AND(ROWS($M$131:CI168)&lt;=$P$2,COLUMNS($M$131:CI168)&lt;=$P$2),INDEX(MINVERSE($M$6:INDEX($M$6:$EF$125,$P$2,$P$2)),ROWS($M$131:CI168),COLUMNS($M$131:CI168)),0)</f>
        <v>0</v>
      </c>
      <c r="CJ168">
        <f t="array" ref="CJ168">IF(AND(ROWS($M$131:CJ168)&lt;=$P$2,COLUMNS($M$131:CJ168)&lt;=$P$2),INDEX(MINVERSE($M$6:INDEX($M$6:$EF$125,$P$2,$P$2)),ROWS($M$131:CJ168),COLUMNS($M$131:CJ168)),0)</f>
        <v>0</v>
      </c>
      <c r="CK168">
        <f t="array" ref="CK168">IF(AND(ROWS($M$131:CK168)&lt;=$P$2,COLUMNS($M$131:CK168)&lt;=$P$2),INDEX(MINVERSE($M$6:INDEX($M$6:$EF$125,$P$2,$P$2)),ROWS($M$131:CK168),COLUMNS($M$131:CK168)),0)</f>
        <v>0</v>
      </c>
      <c r="CL168">
        <f t="array" ref="CL168">IF(AND(ROWS($M$131:CL168)&lt;=$P$2,COLUMNS($M$131:CL168)&lt;=$P$2),INDEX(MINVERSE($M$6:INDEX($M$6:$EF$125,$P$2,$P$2)),ROWS($M$131:CL168),COLUMNS($M$131:CL168)),0)</f>
        <v>0</v>
      </c>
      <c r="CM168">
        <f t="array" ref="CM168">IF(AND(ROWS($M$131:CM168)&lt;=$P$2,COLUMNS($M$131:CM168)&lt;=$P$2),INDEX(MINVERSE($M$6:INDEX($M$6:$EF$125,$P$2,$P$2)),ROWS($M$131:CM168),COLUMNS($M$131:CM168)),0)</f>
        <v>0</v>
      </c>
      <c r="CN168">
        <f t="array" ref="CN168">IF(AND(ROWS($M$131:CN168)&lt;=$P$2,COLUMNS($M$131:CN168)&lt;=$P$2),INDEX(MINVERSE($M$6:INDEX($M$6:$EF$125,$P$2,$P$2)),ROWS($M$131:CN168),COLUMNS($M$131:CN168)),0)</f>
        <v>0</v>
      </c>
      <c r="CO168">
        <f t="array" ref="CO168">IF(AND(ROWS($M$131:CO168)&lt;=$P$2,COLUMNS($M$131:CO168)&lt;=$P$2),INDEX(MINVERSE($M$6:INDEX($M$6:$EF$125,$P$2,$P$2)),ROWS($M$131:CO168),COLUMNS($M$131:CO168)),0)</f>
        <v>0</v>
      </c>
      <c r="CP168">
        <f t="array" ref="CP168">IF(AND(ROWS($M$131:CP168)&lt;=$P$2,COLUMNS($M$131:CP168)&lt;=$P$2),INDEX(MINVERSE($M$6:INDEX($M$6:$EF$125,$P$2,$P$2)),ROWS($M$131:CP168),COLUMNS($M$131:CP168)),0)</f>
        <v>0</v>
      </c>
      <c r="CQ168">
        <f t="array" ref="CQ168">IF(AND(ROWS($M$131:CQ168)&lt;=$P$2,COLUMNS($M$131:CQ168)&lt;=$P$2),INDEX(MINVERSE($M$6:INDEX($M$6:$EF$125,$P$2,$P$2)),ROWS($M$131:CQ168),COLUMNS($M$131:CQ168)),0)</f>
        <v>0</v>
      </c>
      <c r="CR168">
        <f t="array" ref="CR168">IF(AND(ROWS($M$131:CR168)&lt;=$P$2,COLUMNS($M$131:CR168)&lt;=$P$2),INDEX(MINVERSE($M$6:INDEX($M$6:$EF$125,$P$2,$P$2)),ROWS($M$131:CR168),COLUMNS($M$131:CR168)),0)</f>
        <v>0</v>
      </c>
      <c r="CS168">
        <f t="array" ref="CS168">IF(AND(ROWS($M$131:CS168)&lt;=$P$2,COLUMNS($M$131:CS168)&lt;=$P$2),INDEX(MINVERSE($M$6:INDEX($M$6:$EF$125,$P$2,$P$2)),ROWS($M$131:CS168),COLUMNS($M$131:CS168)),0)</f>
        <v>0</v>
      </c>
      <c r="CT168">
        <f t="array" ref="CT168">IF(AND(ROWS($M$131:CT168)&lt;=$P$2,COLUMNS($M$131:CT168)&lt;=$P$2),INDEX(MINVERSE($M$6:INDEX($M$6:$EF$125,$P$2,$P$2)),ROWS($M$131:CT168),COLUMNS($M$131:CT168)),0)</f>
        <v>0</v>
      </c>
      <c r="CU168">
        <f t="array" ref="CU168">IF(AND(ROWS($M$131:CU168)&lt;=$P$2,COLUMNS($M$131:CU168)&lt;=$P$2),INDEX(MINVERSE($M$6:INDEX($M$6:$EF$125,$P$2,$P$2)),ROWS($M$131:CU168),COLUMNS($M$131:CU168)),0)</f>
        <v>0</v>
      </c>
      <c r="CV168">
        <f t="array" ref="CV168">IF(AND(ROWS($M$131:CV168)&lt;=$P$2,COLUMNS($M$131:CV168)&lt;=$P$2),INDEX(MINVERSE($M$6:INDEX($M$6:$EF$125,$P$2,$P$2)),ROWS($M$131:CV168),COLUMNS($M$131:CV168)),0)</f>
        <v>0</v>
      </c>
      <c r="CW168">
        <f t="array" ref="CW168">IF(AND(ROWS($M$131:CW168)&lt;=$P$2,COLUMNS($M$131:CW168)&lt;=$P$2),INDEX(MINVERSE($M$6:INDEX($M$6:$EF$125,$P$2,$P$2)),ROWS($M$131:CW168),COLUMNS($M$131:CW168)),0)</f>
        <v>0</v>
      </c>
      <c r="CX168">
        <f t="array" ref="CX168">IF(AND(ROWS($M$131:CX168)&lt;=$P$2,COLUMNS($M$131:CX168)&lt;=$P$2),INDEX(MINVERSE($M$6:INDEX($M$6:$EF$125,$P$2,$P$2)),ROWS($M$131:CX168),COLUMNS($M$131:CX168)),0)</f>
        <v>0</v>
      </c>
      <c r="CY168">
        <f t="array" ref="CY168">IF(AND(ROWS($M$131:CY168)&lt;=$P$2,COLUMNS($M$131:CY168)&lt;=$P$2),INDEX(MINVERSE($M$6:INDEX($M$6:$EF$125,$P$2,$P$2)),ROWS($M$131:CY168),COLUMNS($M$131:CY168)),0)</f>
        <v>0</v>
      </c>
      <c r="CZ168">
        <f t="array" ref="CZ168">IF(AND(ROWS($M$131:CZ168)&lt;=$P$2,COLUMNS($M$131:CZ168)&lt;=$P$2),INDEX(MINVERSE($M$6:INDEX($M$6:$EF$125,$P$2,$P$2)),ROWS($M$131:CZ168),COLUMNS($M$131:CZ168)),0)</f>
        <v>0</v>
      </c>
      <c r="DA168">
        <f t="array" ref="DA168">IF(AND(ROWS($M$131:DA168)&lt;=$P$2,COLUMNS($M$131:DA168)&lt;=$P$2),INDEX(MINVERSE($M$6:INDEX($M$6:$EF$125,$P$2,$P$2)),ROWS($M$131:DA168),COLUMNS($M$131:DA168)),0)</f>
        <v>0</v>
      </c>
      <c r="DB168">
        <f t="array" ref="DB168">IF(AND(ROWS($M$131:DB168)&lt;=$P$2,COLUMNS($M$131:DB168)&lt;=$P$2),INDEX(MINVERSE($M$6:INDEX($M$6:$EF$125,$P$2,$P$2)),ROWS($M$131:DB168),COLUMNS($M$131:DB168)),0)</f>
        <v>0</v>
      </c>
      <c r="DC168">
        <f t="array" ref="DC168">IF(AND(ROWS($M$131:DC168)&lt;=$P$2,COLUMNS($M$131:DC168)&lt;=$P$2),INDEX(MINVERSE($M$6:INDEX($M$6:$EF$125,$P$2,$P$2)),ROWS($M$131:DC168),COLUMNS($M$131:DC168)),0)</f>
        <v>0</v>
      </c>
      <c r="DD168">
        <f t="array" ref="DD168">IF(AND(ROWS($M$131:DD168)&lt;=$P$2,COLUMNS($M$131:DD168)&lt;=$P$2),INDEX(MINVERSE($M$6:INDEX($M$6:$EF$125,$P$2,$P$2)),ROWS($M$131:DD168),COLUMNS($M$131:DD168)),0)</f>
        <v>0</v>
      </c>
      <c r="DE168">
        <f t="array" ref="DE168">IF(AND(ROWS($M$131:DE168)&lt;=$P$2,COLUMNS($M$131:DE168)&lt;=$P$2),INDEX(MINVERSE($M$6:INDEX($M$6:$EF$125,$P$2,$P$2)),ROWS($M$131:DE168),COLUMNS($M$131:DE168)),0)</f>
        <v>0</v>
      </c>
      <c r="DF168">
        <f t="array" ref="DF168">IF(AND(ROWS($M$131:DF168)&lt;=$P$2,COLUMNS($M$131:DF168)&lt;=$P$2),INDEX(MINVERSE($M$6:INDEX($M$6:$EF$125,$P$2,$P$2)),ROWS($M$131:DF168),COLUMNS($M$131:DF168)),0)</f>
        <v>0</v>
      </c>
      <c r="DG168">
        <f t="array" ref="DG168">IF(AND(ROWS($M$131:DG168)&lt;=$P$2,COLUMNS($M$131:DG168)&lt;=$P$2),INDEX(MINVERSE($M$6:INDEX($M$6:$EF$125,$P$2,$P$2)),ROWS($M$131:DG168),COLUMNS($M$131:DG168)),0)</f>
        <v>0</v>
      </c>
      <c r="DH168">
        <f t="array" ref="DH168">IF(AND(ROWS($M$131:DH168)&lt;=$P$2,COLUMNS($M$131:DH168)&lt;=$P$2),INDEX(MINVERSE($M$6:INDEX($M$6:$EF$125,$P$2,$P$2)),ROWS($M$131:DH168),COLUMNS($M$131:DH168)),0)</f>
        <v>0</v>
      </c>
      <c r="DI168">
        <f t="array" ref="DI168">IF(AND(ROWS($M$131:DI168)&lt;=$P$2,COLUMNS($M$131:DI168)&lt;=$P$2),INDEX(MINVERSE($M$6:INDEX($M$6:$EF$125,$P$2,$P$2)),ROWS($M$131:DI168),COLUMNS($M$131:DI168)),0)</f>
        <v>0</v>
      </c>
      <c r="DJ168">
        <f t="array" ref="DJ168">IF(AND(ROWS($M$131:DJ168)&lt;=$P$2,COLUMNS($M$131:DJ168)&lt;=$P$2),INDEX(MINVERSE($M$6:INDEX($M$6:$EF$125,$P$2,$P$2)),ROWS($M$131:DJ168),COLUMNS($M$131:DJ168)),0)</f>
        <v>0</v>
      </c>
      <c r="DK168">
        <f t="array" ref="DK168">IF(AND(ROWS($M$131:DK168)&lt;=$P$2,COLUMNS($M$131:DK168)&lt;=$P$2),INDEX(MINVERSE($M$6:INDEX($M$6:$EF$125,$P$2,$P$2)),ROWS($M$131:DK168),COLUMNS($M$131:DK168)),0)</f>
        <v>0</v>
      </c>
      <c r="DL168">
        <f t="array" ref="DL168">IF(AND(ROWS($M$131:DL168)&lt;=$P$2,COLUMNS($M$131:DL168)&lt;=$P$2),INDEX(MINVERSE($M$6:INDEX($M$6:$EF$125,$P$2,$P$2)),ROWS($M$131:DL168),COLUMNS($M$131:DL168)),0)</f>
        <v>0</v>
      </c>
      <c r="DM168">
        <f t="array" ref="DM168">IF(AND(ROWS($M$131:DM168)&lt;=$P$2,COLUMNS($M$131:DM168)&lt;=$P$2),INDEX(MINVERSE($M$6:INDEX($M$6:$EF$125,$P$2,$P$2)),ROWS($M$131:DM168),COLUMNS($M$131:DM168)),0)</f>
        <v>0</v>
      </c>
      <c r="DN168">
        <f t="array" ref="DN168">IF(AND(ROWS($M$131:DN168)&lt;=$P$2,COLUMNS($M$131:DN168)&lt;=$P$2),INDEX(MINVERSE($M$6:INDEX($M$6:$EF$125,$P$2,$P$2)),ROWS($M$131:DN168),COLUMNS($M$131:DN168)),0)</f>
        <v>0</v>
      </c>
      <c r="DO168">
        <f t="array" ref="DO168">IF(AND(ROWS($M$131:DO168)&lt;=$P$2,COLUMNS($M$131:DO168)&lt;=$P$2),INDEX(MINVERSE($M$6:INDEX($M$6:$EF$125,$P$2,$P$2)),ROWS($M$131:DO168),COLUMNS($M$131:DO168)),0)</f>
        <v>0</v>
      </c>
      <c r="DP168">
        <f t="array" ref="DP168">IF(AND(ROWS($M$131:DP168)&lt;=$P$2,COLUMNS($M$131:DP168)&lt;=$P$2),INDEX(MINVERSE($M$6:INDEX($M$6:$EF$125,$P$2,$P$2)),ROWS($M$131:DP168),COLUMNS($M$131:DP168)),0)</f>
        <v>0</v>
      </c>
      <c r="DQ168">
        <f t="array" ref="DQ168">IF(AND(ROWS($M$131:DQ168)&lt;=$P$2,COLUMNS($M$131:DQ168)&lt;=$P$2),INDEX(MINVERSE($M$6:INDEX($M$6:$EF$125,$P$2,$P$2)),ROWS($M$131:DQ168),COLUMNS($M$131:DQ168)),0)</f>
        <v>0</v>
      </c>
      <c r="DR168">
        <f t="array" ref="DR168">IF(AND(ROWS($M$131:DR168)&lt;=$P$2,COLUMNS($M$131:DR168)&lt;=$P$2),INDEX(MINVERSE($M$6:INDEX($M$6:$EF$125,$P$2,$P$2)),ROWS($M$131:DR168),COLUMNS($M$131:DR168)),0)</f>
        <v>0</v>
      </c>
      <c r="DS168">
        <f t="array" ref="DS168">IF(AND(ROWS($M$131:DS168)&lt;=$P$2,COLUMNS($M$131:DS168)&lt;=$P$2),INDEX(MINVERSE($M$6:INDEX($M$6:$EF$125,$P$2,$P$2)),ROWS($M$131:DS168),COLUMNS($M$131:DS168)),0)</f>
        <v>0</v>
      </c>
      <c r="DT168">
        <f t="array" ref="DT168">IF(AND(ROWS($M$131:DT168)&lt;=$P$2,COLUMNS($M$131:DT168)&lt;=$P$2),INDEX(MINVERSE($M$6:INDEX($M$6:$EF$125,$P$2,$P$2)),ROWS($M$131:DT168),COLUMNS($M$131:DT168)),0)</f>
        <v>0</v>
      </c>
      <c r="DU168">
        <f t="array" ref="DU168">IF(AND(ROWS($M$131:DU168)&lt;=$P$2,COLUMNS($M$131:DU168)&lt;=$P$2),INDEX(MINVERSE($M$6:INDEX($M$6:$EF$125,$P$2,$P$2)),ROWS($M$131:DU168),COLUMNS($M$131:DU168)),0)</f>
        <v>0</v>
      </c>
      <c r="DV168">
        <f t="array" ref="DV168">IF(AND(ROWS($M$131:DV168)&lt;=$P$2,COLUMNS($M$131:DV168)&lt;=$P$2),INDEX(MINVERSE($M$6:INDEX($M$6:$EF$125,$P$2,$P$2)),ROWS($M$131:DV168),COLUMNS($M$131:DV168)),0)</f>
        <v>0</v>
      </c>
      <c r="DW168">
        <f t="array" ref="DW168">IF(AND(ROWS($M$131:DW168)&lt;=$P$2,COLUMNS($M$131:DW168)&lt;=$P$2),INDEX(MINVERSE($M$6:INDEX($M$6:$EF$125,$P$2,$P$2)),ROWS($M$131:DW168),COLUMNS($M$131:DW168)),0)</f>
        <v>0</v>
      </c>
      <c r="DX168">
        <f t="array" ref="DX168">IF(AND(ROWS($M$131:DX168)&lt;=$P$2,COLUMNS($M$131:DX168)&lt;=$P$2),INDEX(MINVERSE($M$6:INDEX($M$6:$EF$125,$P$2,$P$2)),ROWS($M$131:DX168),COLUMNS($M$131:DX168)),0)</f>
        <v>0</v>
      </c>
      <c r="DY168">
        <f t="array" ref="DY168">IF(AND(ROWS($M$131:DY168)&lt;=$P$2,COLUMNS($M$131:DY168)&lt;=$P$2),INDEX(MINVERSE($M$6:INDEX($M$6:$EF$125,$P$2,$P$2)),ROWS($M$131:DY168),COLUMNS($M$131:DY168)),0)</f>
        <v>0</v>
      </c>
      <c r="DZ168">
        <f t="array" ref="DZ168">IF(AND(ROWS($M$131:DZ168)&lt;=$P$2,COLUMNS($M$131:DZ168)&lt;=$P$2),INDEX(MINVERSE($M$6:INDEX($M$6:$EF$125,$P$2,$P$2)),ROWS($M$131:DZ168),COLUMNS($M$131:DZ168)),0)</f>
        <v>0</v>
      </c>
      <c r="EA168">
        <f t="array" ref="EA168">IF(AND(ROWS($M$131:EA168)&lt;=$P$2,COLUMNS($M$131:EA168)&lt;=$P$2),INDEX(MINVERSE($M$6:INDEX($M$6:$EF$125,$P$2,$P$2)),ROWS($M$131:EA168),COLUMNS($M$131:EA168)),0)</f>
        <v>0</v>
      </c>
      <c r="EB168">
        <f t="array" ref="EB168">IF(AND(ROWS($M$131:EB168)&lt;=$P$2,COLUMNS($M$131:EB168)&lt;=$P$2),INDEX(MINVERSE($M$6:INDEX($M$6:$EF$125,$P$2,$P$2)),ROWS($M$131:EB168),COLUMNS($M$131:EB168)),0)</f>
        <v>0</v>
      </c>
    </row>
    <row r="169" spans="12:132" ht="15">
      <c r="L169" s="10">
        <v>39</v>
      </c>
      <c r="M169">
        <f t="array" ref="M169">IF(AND(ROWS($M$131:M169)&lt;=$P$2,COLUMNS($M$131:M169)&lt;=$P$2),INDEX(MINVERSE($M$6:INDEX($M$6:$EF$125,$P$2,$P$2)),ROWS($M$131:M169),COLUMNS($M$131:M169)),0)</f>
        <v>2.6940518071944006E-11</v>
      </c>
      <c r="N169">
        <f t="array" ref="N169">IF(AND(ROWS($M$131:N169)&lt;=$P$2,COLUMNS($M$131:N169)&lt;=$P$2),INDEX(MINVERSE($M$6:INDEX($M$6:$EF$125,$P$2,$P$2)),ROWS($M$131:N169),COLUMNS($M$131:N169)),0)</f>
        <v>1.0579445058254841E-11</v>
      </c>
      <c r="O169">
        <f t="array" ref="O169">IF(AND(ROWS($M$131:O169)&lt;=$P$2,COLUMNS($M$131:O169)&lt;=$P$2),INDEX(MINVERSE($M$6:INDEX($M$6:$EF$125,$P$2,$P$2)),ROWS($M$131:O169),COLUMNS($M$131:O169)),0)</f>
        <v>-8.1715582400627681E-12</v>
      </c>
      <c r="P169">
        <f t="array" ref="P169">IF(AND(ROWS($M$131:P169)&lt;=$P$2,COLUMNS($M$131:P169)&lt;=$P$2),INDEX(MINVERSE($M$6:INDEX($M$6:$EF$125,$P$2,$P$2)),ROWS($M$131:P169),COLUMNS($M$131:P169)),0)</f>
        <v>-2.8548721804647637E-11</v>
      </c>
      <c r="Q169">
        <f t="array" ref="Q169">IF(AND(ROWS($M$131:Q169)&lt;=$P$2,COLUMNS($M$131:Q169)&lt;=$P$2),INDEX(MINVERSE($M$6:INDEX($M$6:$EF$125,$P$2,$P$2)),ROWS($M$131:Q169),COLUMNS($M$131:Q169)),0)</f>
        <v>-4.7960940407964995E-11</v>
      </c>
      <c r="R169">
        <f t="array" ref="R169">IF(AND(ROWS($M$131:R169)&lt;=$P$2,COLUMNS($M$131:R169)&lt;=$P$2),INDEX(MINVERSE($M$6:INDEX($M$6:$EF$125,$P$2,$P$2)),ROWS($M$131:R169),COLUMNS($M$131:R169)),0)</f>
        <v>-6.1159783140068816E-11</v>
      </c>
      <c r="S169">
        <f t="array" ref="S169">IF(AND(ROWS($M$131:S169)&lt;=$P$2,COLUMNS($M$131:S169)&lt;=$P$2),INDEX(MINVERSE($M$6:INDEX($M$6:$EF$125,$P$2,$P$2)),ROWS($M$131:S169),COLUMNS($M$131:S169)),0)</f>
        <v>-6.0217810889460038E-11</v>
      </c>
      <c r="T169">
        <f t="array" ref="T169">IF(AND(ROWS($M$131:T169)&lt;=$P$2,COLUMNS($M$131:T169)&lt;=$P$2),INDEX(MINVERSE($M$6:INDEX($M$6:$EF$125,$P$2,$P$2)),ROWS($M$131:T169),COLUMNS($M$131:T169)),0)</f>
        <v>-3.5845946493807287E-11</v>
      </c>
      <c r="U169">
        <f t="array" ref="U169">IF(AND(ROWS($M$131:U169)&lt;=$P$2,COLUMNS($M$131:U169)&lt;=$P$2),INDEX(MINVERSE($M$6:INDEX($M$6:$EF$125,$P$2,$P$2)),ROWS($M$131:U169),COLUMNS($M$131:U169)),0)</f>
        <v>1.9623334903707438E-11</v>
      </c>
      <c r="V169">
        <f t="array" ref="V169">IF(AND(ROWS($M$131:V169)&lt;=$P$2,COLUMNS($M$131:V169)&lt;=$P$2),INDEX(MINVERSE($M$6:INDEX($M$6:$EF$125,$P$2,$P$2)),ROWS($M$131:V169),COLUMNS($M$131:V169)),0)</f>
        <v>1.076239488243081E-10</v>
      </c>
      <c r="W169">
        <f t="array" ref="W169">IF(AND(ROWS($M$131:W169)&lt;=$P$2,COLUMNS($M$131:W169)&lt;=$P$2),INDEX(MINVERSE($M$6:INDEX($M$6:$EF$125,$P$2,$P$2)),ROWS($M$131:W169),COLUMNS($M$131:W169)),0)</f>
        <v>2.1777873834567051E-10</v>
      </c>
      <c r="X169">
        <f t="array" ref="X169">IF(AND(ROWS($M$131:X169)&lt;=$P$2,COLUMNS($M$131:X169)&lt;=$P$2),INDEX(MINVERSE($M$6:INDEX($M$6:$EF$125,$P$2,$P$2)),ROWS($M$131:X169),COLUMNS($M$131:X169)),0)</f>
        <v>3.2285239043087282E-10</v>
      </c>
      <c r="Y169">
        <f t="array" ref="Y169">IF(AND(ROWS($M$131:Y169)&lt;=$P$2,COLUMNS($M$131:Y169)&lt;=$P$2),INDEX(MINVERSE($M$6:INDEX($M$6:$EF$125,$P$2,$P$2)),ROWS($M$131:Y169),COLUMNS($M$131:Y169)),0)</f>
        <v>3.7666016792167361E-10</v>
      </c>
      <c r="Z169">
        <f t="array" ref="Z169">IF(AND(ROWS($M$131:Z169)&lt;=$P$2,COLUMNS($M$131:Z169)&lt;=$P$2),INDEX(MINVERSE($M$6:INDEX($M$6:$EF$125,$P$2,$P$2)),ROWS($M$131:Z169),COLUMNS($M$131:Z169)),0)</f>
        <v>3.1810469806779565E-10</v>
      </c>
      <c r="AA169">
        <f t="array" ref="AA169">IF(AND(ROWS($M$131:AA169)&lt;=$P$2,COLUMNS($M$131:AA169)&lt;=$P$2),INDEX(MINVERSE($M$6:INDEX($M$6:$EF$125,$P$2,$P$2)),ROWS($M$131:AA169),COLUMNS($M$131:AA169)),0)</f>
        <v>8.4557150111381691E-11</v>
      </c>
      <c r="AB169">
        <f t="array" ref="AB169">IF(AND(ROWS($M$131:AB169)&lt;=$P$2,COLUMNS($M$131:AB169)&lt;=$P$2),INDEX(MINVERSE($M$6:INDEX($M$6:$EF$125,$P$2,$P$2)),ROWS($M$131:AB169),COLUMNS($M$131:AB169)),0)</f>
        <v>-3.6344403725373001E-10</v>
      </c>
      <c r="AC169">
        <f t="array" ref="AC169">IF(AND(ROWS($M$131:AC169)&lt;=$P$2,COLUMNS($M$131:AC169)&lt;=$P$2),INDEX(MINVERSE($M$6:INDEX($M$6:$EF$125,$P$2,$P$2)),ROWS($M$131:AC169),COLUMNS($M$131:AC169)),0)</f>
        <v>-1.007601358952421E-9</v>
      </c>
      <c r="AD169">
        <f t="array" ref="AD169">IF(AND(ROWS($M$131:AD169)&lt;=$P$2,COLUMNS($M$131:AD169)&lt;=$P$2),INDEX(MINVERSE($M$6:INDEX($M$6:$EF$125,$P$2,$P$2)),ROWS($M$131:AD169),COLUMNS($M$131:AD169)),0)</f>
        <v>-1.7345827765036726E-9</v>
      </c>
      <c r="AE169">
        <f t="array" ref="AE169">IF(AND(ROWS($M$131:AE169)&lt;=$P$2,COLUMNS($M$131:AE169)&lt;=$P$2),INDEX(MINVERSE($M$6:INDEX($M$6:$EF$125,$P$2,$P$2)),ROWS($M$131:AE169),COLUMNS($M$131:AE169)),0)</f>
        <v>-2.3097585729782122E-9</v>
      </c>
      <c r="AF169">
        <f t="array" ref="AF169">IF(AND(ROWS($M$131:AF169)&lt;=$P$2,COLUMNS($M$131:AF169)&lt;=$P$2),INDEX(MINVERSE($M$6:INDEX($M$6:$EF$125,$P$2,$P$2)),ROWS($M$131:AF169),COLUMNS($M$131:AF169)),0)</f>
        <v>-2.3811510651798769E-9</v>
      </c>
      <c r="AG169">
        <f t="array" ref="AG169">IF(AND(ROWS($M$131:AG169)&lt;=$P$2,COLUMNS($M$131:AG169)&lt;=$P$2),INDEX(MINVERSE($M$6:INDEX($M$6:$EF$125,$P$2,$P$2)),ROWS($M$131:AG169),COLUMNS($M$131:AG169)),0)</f>
        <v>-1.5337438608806936E-9</v>
      </c>
      <c r="AH169">
        <f t="array" ref="AH169">IF(AND(ROWS($M$131:AH169)&lt;=$P$2,COLUMNS($M$131:AH169)&lt;=$P$2),INDEX(MINVERSE($M$6:INDEX($M$6:$EF$125,$P$2,$P$2)),ROWS($M$131:AH169),COLUMNS($M$131:AH169)),0)</f>
        <v>5.8928028245178098E-10</v>
      </c>
      <c r="AI169">
        <f t="array" ref="AI169">IF(AND(ROWS($M$131:AI169)&lt;=$P$2,COLUMNS($M$131:AI169)&lt;=$P$2),INDEX(MINVERSE($M$6:INDEX($M$6:$EF$125,$P$2,$P$2)),ROWS($M$131:AI169),COLUMNS($M$131:AI169)),0)</f>
        <v>4.0962956553284591E-9</v>
      </c>
      <c r="AJ169">
        <f t="array" ref="AJ169">IF(AND(ROWS($M$131:AJ169)&lt;=$P$2,COLUMNS($M$131:AJ169)&lt;=$P$2),INDEX(MINVERSE($M$6:INDEX($M$6:$EF$125,$P$2,$P$2)),ROWS($M$131:AJ169),COLUMNS($M$131:AJ169)),0)</f>
        <v>8.6117306168741766E-9</v>
      </c>
      <c r="AK169">
        <f t="array" ref="AK169">IF(AND(ROWS($M$131:AK169)&lt;=$P$2,COLUMNS($M$131:AK169)&lt;=$P$2),INDEX(MINVERSE($M$6:INDEX($M$6:$EF$125,$P$2,$P$2)),ROWS($M$131:AK169),COLUMNS($M$131:AK169)),0)</f>
        <v>1.3058440471723813E-8</v>
      </c>
      <c r="AL169">
        <f t="array" ref="AL169">IF(AND(ROWS($M$131:AL169)&lt;=$P$2,COLUMNS($M$131:AL169)&lt;=$P$2),INDEX(MINVERSE($M$6:INDEX($M$6:$EF$125,$P$2,$P$2)),ROWS($M$131:AL169),COLUMNS($M$131:AL169)),0)</f>
        <v>1.5566655579542304E-8</v>
      </c>
      <c r="AM169">
        <f t="array" ref="AM169">IF(AND(ROWS($M$131:AM169)&lt;=$P$2,COLUMNS($M$131:AM169)&lt;=$P$2),INDEX(MINVERSE($M$6:INDEX($M$6:$EF$125,$P$2,$P$2)),ROWS($M$131:AM169),COLUMNS($M$131:AM169)),0)</f>
        <v>1.3650466594644452E-8</v>
      </c>
      <c r="AN169">
        <f t="array" ref="AN169">IF(AND(ROWS($M$131:AN169)&lt;=$P$2,COLUMNS($M$131:AN169)&lt;=$P$2),INDEX(MINVERSE($M$6:INDEX($M$6:$EF$125,$P$2,$P$2)),ROWS($M$131:AN169),COLUMNS($M$131:AN169)),0)</f>
        <v>4.7853347781380088E-9</v>
      </c>
      <c r="AO169">
        <f t="array" ref="AO169">IF(AND(ROWS($M$131:AO169)&lt;=$P$2,COLUMNS($M$131:AO169)&lt;=$P$2),INDEX(MINVERSE($M$6:INDEX($M$6:$EF$125,$P$2,$P$2)),ROWS($M$131:AO169),COLUMNS($M$131:AO169)),0)</f>
        <v>-1.2544921320944404E-8</v>
      </c>
      <c r="AP169">
        <f t="array" ref="AP169">IF(AND(ROWS($M$131:AP169)&lt;=$P$2,COLUMNS($M$131:AP169)&lt;=$P$2),INDEX(MINVERSE($M$6:INDEX($M$6:$EF$125,$P$2,$P$2)),ROWS($M$131:AP169),COLUMNS($M$131:AP169)),0)</f>
        <v>-3.7397854618056054E-8</v>
      </c>
      <c r="AQ169">
        <f t="array" ref="AQ169">IF(AND(ROWS($M$131:AQ169)&lt;=$P$2,COLUMNS($M$131:AQ169)&lt;=$P$2),INDEX(MINVERSE($M$6:INDEX($M$6:$EF$125,$P$2,$P$2)),ROWS($M$131:AQ169),COLUMNS($M$131:AQ169)),0)</f>
        <v>-6.4783804465211495E-8</v>
      </c>
      <c r="AR169">
        <f t="array" ref="AR169">IF(AND(ROWS($M$131:AR169)&lt;=$P$2,COLUMNS($M$131:AR169)&lt;=$P$2),INDEX(MINVERSE($M$6:INDEX($M$6:$EF$125,$P$2,$P$2)),ROWS($M$131:AR169),COLUMNS($M$131:AR169)),0)</f>
        <v>-8.4434199442743877E-8</v>
      </c>
      <c r="AS169">
        <f t="array" ref="AS169">IF(AND(ROWS($M$131:AS169)&lt;=$P$2,COLUMNS($M$131:AS169)&lt;=$P$2),INDEX(MINVERSE($M$6:INDEX($M$6:$EF$125,$P$2,$P$2)),ROWS($M$131:AS169),COLUMNS($M$131:AS169)),0)</f>
        <v>-8.0619336847914871E-8</v>
      </c>
      <c r="AT169">
        <f t="array" ref="AT169">IF(AND(ROWS($M$131:AT169)&lt;=$P$2,COLUMNS($M$131:AT169)&lt;=$P$2),INDEX(MINVERSE($M$6:INDEX($M$6:$EF$125,$P$2,$P$2)),ROWS($M$131:AT169),COLUMNS($M$131:AT169)),0)</f>
        <v>-3.3743434855978944E-8</v>
      </c>
      <c r="AU169">
        <f t="array" ref="AU169">IF(AND(ROWS($M$131:AU169)&lt;=$P$2,COLUMNS($M$131:AU169)&lt;=$P$2),INDEX(MINVERSE($M$6:INDEX($M$6:$EF$125,$P$2,$P$2)),ROWS($M$131:AU169),COLUMNS($M$131:AU169)),0)</f>
        <v>7.5789087280776496E-8</v>
      </c>
      <c r="AV169">
        <f t="array" ref="AV169">IF(AND(ROWS($M$131:AV169)&lt;=$P$2,COLUMNS($M$131:AV169)&lt;=$P$2),INDEX(MINVERSE($M$6:INDEX($M$6:$EF$125,$P$2,$P$2)),ROWS($M$131:AV169),COLUMNS($M$131:AV169)),0)</f>
        <v>2.6156722311322212E-7</v>
      </c>
      <c r="AW169">
        <f t="array" ref="AW169">IF(AND(ROWS($M$131:AW169)&lt;=$P$2,COLUMNS($M$131:AW169)&lt;=$P$2),INDEX(MINVERSE($M$6:INDEX($M$6:$EF$125,$P$2,$P$2)),ROWS($M$131:AW169),COLUMNS($M$131:AW169)),0)</f>
        <v>5.2428563774133975E-7</v>
      </c>
      <c r="AX169">
        <f t="array" ref="AX169">IF(AND(ROWS($M$131:AX169)&lt;=$P$2,COLUMNS($M$131:AX169)&lt;=$P$2),INDEX(MINVERSE($M$6:INDEX($M$6:$EF$125,$P$2,$P$2)),ROWS($M$131:AX169),COLUMNS($M$131:AX169)),0)</f>
        <v>8.4680698614219462E-7</v>
      </c>
      <c r="AY169">
        <f t="array" ref="AY169">IF(AND(ROWS($M$131:AY169)&lt;=$P$2,COLUMNS($M$131:AY169)&lt;=$P$2),INDEX(MINVERSE($M$6:INDEX($M$6:$EF$125,$P$2,$P$2)),ROWS($M$131:AY169),COLUMNS($M$131:AY169)),0)</f>
        <v>1.195853915381202E-6</v>
      </c>
      <c r="AZ169">
        <f t="array" ref="AZ169">IF(AND(ROWS($M$131:AZ169)&lt;=$P$2,COLUMNS($M$131:AZ169)&lt;=$P$2),INDEX(MINVERSE($M$6:INDEX($M$6:$EF$125,$P$2,$P$2)),ROWS($M$131:AZ169),COLUMNS($M$131:AZ169)),0)</f>
        <v>1.5367866999972131E-6</v>
      </c>
      <c r="BA169">
        <f t="array" ref="BA169">IF(AND(ROWS($M$131:BA169)&lt;=$P$2,COLUMNS($M$131:BA169)&lt;=$P$2),INDEX(MINVERSE($M$6:INDEX($M$6:$EF$125,$P$2,$P$2)),ROWS($M$131:BA169),COLUMNS($M$131:BA169)),0)</f>
        <v>0</v>
      </c>
      <c r="BB169">
        <f t="array" ref="BB169">IF(AND(ROWS($M$131:BB169)&lt;=$P$2,COLUMNS($M$131:BB169)&lt;=$P$2),INDEX(MINVERSE($M$6:INDEX($M$6:$EF$125,$P$2,$P$2)),ROWS($M$131:BB169),COLUMNS($M$131:BB169)),0)</f>
        <v>0</v>
      </c>
      <c r="BC169">
        <f t="array" ref="BC169">IF(AND(ROWS($M$131:BC169)&lt;=$P$2,COLUMNS($M$131:BC169)&lt;=$P$2),INDEX(MINVERSE($M$6:INDEX($M$6:$EF$125,$P$2,$P$2)),ROWS($M$131:BC169),COLUMNS($M$131:BC169)),0)</f>
        <v>0</v>
      </c>
      <c r="BD169">
        <f t="array" ref="BD169">IF(AND(ROWS($M$131:BD169)&lt;=$P$2,COLUMNS($M$131:BD169)&lt;=$P$2),INDEX(MINVERSE($M$6:INDEX($M$6:$EF$125,$P$2,$P$2)),ROWS($M$131:BD169),COLUMNS($M$131:BD169)),0)</f>
        <v>0</v>
      </c>
      <c r="BE169">
        <f t="array" ref="BE169">IF(AND(ROWS($M$131:BE169)&lt;=$P$2,COLUMNS($M$131:BE169)&lt;=$P$2),INDEX(MINVERSE($M$6:INDEX($M$6:$EF$125,$P$2,$P$2)),ROWS($M$131:BE169),COLUMNS($M$131:BE169)),0)</f>
        <v>0</v>
      </c>
      <c r="BF169">
        <f t="array" ref="BF169">IF(AND(ROWS($M$131:BF169)&lt;=$P$2,COLUMNS($M$131:BF169)&lt;=$P$2),INDEX(MINVERSE($M$6:INDEX($M$6:$EF$125,$P$2,$P$2)),ROWS($M$131:BF169),COLUMNS($M$131:BF169)),0)</f>
        <v>0</v>
      </c>
      <c r="BG169">
        <f t="array" ref="BG169">IF(AND(ROWS($M$131:BG169)&lt;=$P$2,COLUMNS($M$131:BG169)&lt;=$P$2),INDEX(MINVERSE($M$6:INDEX($M$6:$EF$125,$P$2,$P$2)),ROWS($M$131:BG169),COLUMNS($M$131:BG169)),0)</f>
        <v>0</v>
      </c>
      <c r="BH169">
        <f t="array" ref="BH169">IF(AND(ROWS($M$131:BH169)&lt;=$P$2,COLUMNS($M$131:BH169)&lt;=$P$2),INDEX(MINVERSE($M$6:INDEX($M$6:$EF$125,$P$2,$P$2)),ROWS($M$131:BH169),COLUMNS($M$131:BH169)),0)</f>
        <v>0</v>
      </c>
      <c r="BI169">
        <f t="array" ref="BI169">IF(AND(ROWS($M$131:BI169)&lt;=$P$2,COLUMNS($M$131:BI169)&lt;=$P$2),INDEX(MINVERSE($M$6:INDEX($M$6:$EF$125,$P$2,$P$2)),ROWS($M$131:BI169),COLUMNS($M$131:BI169)),0)</f>
        <v>0</v>
      </c>
      <c r="BJ169">
        <f t="array" ref="BJ169">IF(AND(ROWS($M$131:BJ169)&lt;=$P$2,COLUMNS($M$131:BJ169)&lt;=$P$2),INDEX(MINVERSE($M$6:INDEX($M$6:$EF$125,$P$2,$P$2)),ROWS($M$131:BJ169),COLUMNS($M$131:BJ169)),0)</f>
        <v>0</v>
      </c>
      <c r="BK169">
        <f t="array" ref="BK169">IF(AND(ROWS($M$131:BK169)&lt;=$P$2,COLUMNS($M$131:BK169)&lt;=$P$2),INDEX(MINVERSE($M$6:INDEX($M$6:$EF$125,$P$2,$P$2)),ROWS($M$131:BK169),COLUMNS($M$131:BK169)),0)</f>
        <v>0</v>
      </c>
      <c r="BL169">
        <f t="array" ref="BL169">IF(AND(ROWS($M$131:BL169)&lt;=$P$2,COLUMNS($M$131:BL169)&lt;=$P$2),INDEX(MINVERSE($M$6:INDEX($M$6:$EF$125,$P$2,$P$2)),ROWS($M$131:BL169),COLUMNS($M$131:BL169)),0)</f>
        <v>0</v>
      </c>
      <c r="BM169">
        <f t="array" ref="BM169">IF(AND(ROWS($M$131:BM169)&lt;=$P$2,COLUMNS($M$131:BM169)&lt;=$P$2),INDEX(MINVERSE($M$6:INDEX($M$6:$EF$125,$P$2,$P$2)),ROWS($M$131:BM169),COLUMNS($M$131:BM169)),0)</f>
        <v>0</v>
      </c>
      <c r="BN169">
        <f t="array" ref="BN169">IF(AND(ROWS($M$131:BN169)&lt;=$P$2,COLUMNS($M$131:BN169)&lt;=$P$2),INDEX(MINVERSE($M$6:INDEX($M$6:$EF$125,$P$2,$P$2)),ROWS($M$131:BN169),COLUMNS($M$131:BN169)),0)</f>
        <v>0</v>
      </c>
      <c r="BO169">
        <f t="array" ref="BO169">IF(AND(ROWS($M$131:BO169)&lt;=$P$2,COLUMNS($M$131:BO169)&lt;=$P$2),INDEX(MINVERSE($M$6:INDEX($M$6:$EF$125,$P$2,$P$2)),ROWS($M$131:BO169),COLUMNS($M$131:BO169)),0)</f>
        <v>0</v>
      </c>
      <c r="BP169">
        <f t="array" ref="BP169">IF(AND(ROWS($M$131:BP169)&lt;=$P$2,COLUMNS($M$131:BP169)&lt;=$P$2),INDEX(MINVERSE($M$6:INDEX($M$6:$EF$125,$P$2,$P$2)),ROWS($M$131:BP169),COLUMNS($M$131:BP169)),0)</f>
        <v>0</v>
      </c>
      <c r="BQ169">
        <f t="array" ref="BQ169">IF(AND(ROWS($M$131:BQ169)&lt;=$P$2,COLUMNS($M$131:BQ169)&lt;=$P$2),INDEX(MINVERSE($M$6:INDEX($M$6:$EF$125,$P$2,$P$2)),ROWS($M$131:BQ169),COLUMNS($M$131:BQ169)),0)</f>
        <v>0</v>
      </c>
      <c r="BR169">
        <f t="array" ref="BR169">IF(AND(ROWS($M$131:BR169)&lt;=$P$2,COLUMNS($M$131:BR169)&lt;=$P$2),INDEX(MINVERSE($M$6:INDEX($M$6:$EF$125,$P$2,$P$2)),ROWS($M$131:BR169),COLUMNS($M$131:BR169)),0)</f>
        <v>0</v>
      </c>
      <c r="BS169">
        <f t="array" ref="BS169">IF(AND(ROWS($M$131:BS169)&lt;=$P$2,COLUMNS($M$131:BS169)&lt;=$P$2),INDEX(MINVERSE($M$6:INDEX($M$6:$EF$125,$P$2,$P$2)),ROWS($M$131:BS169),COLUMNS($M$131:BS169)),0)</f>
        <v>0</v>
      </c>
      <c r="BT169">
        <f t="array" ref="BT169">IF(AND(ROWS($M$131:BT169)&lt;=$P$2,COLUMNS($M$131:BT169)&lt;=$P$2),INDEX(MINVERSE($M$6:INDEX($M$6:$EF$125,$P$2,$P$2)),ROWS($M$131:BT169),COLUMNS($M$131:BT169)),0)</f>
        <v>0</v>
      </c>
      <c r="BU169">
        <f t="array" ref="BU169">IF(AND(ROWS($M$131:BU169)&lt;=$P$2,COLUMNS($M$131:BU169)&lt;=$P$2),INDEX(MINVERSE($M$6:INDEX($M$6:$EF$125,$P$2,$P$2)),ROWS($M$131:BU169),COLUMNS($M$131:BU169)),0)</f>
        <v>0</v>
      </c>
      <c r="BV169">
        <f t="array" ref="BV169">IF(AND(ROWS($M$131:BV169)&lt;=$P$2,COLUMNS($M$131:BV169)&lt;=$P$2),INDEX(MINVERSE($M$6:INDEX($M$6:$EF$125,$P$2,$P$2)),ROWS($M$131:BV169),COLUMNS($M$131:BV169)),0)</f>
        <v>0</v>
      </c>
      <c r="BW169">
        <f t="array" ref="BW169">IF(AND(ROWS($M$131:BW169)&lt;=$P$2,COLUMNS($M$131:BW169)&lt;=$P$2),INDEX(MINVERSE($M$6:INDEX($M$6:$EF$125,$P$2,$P$2)),ROWS($M$131:BW169),COLUMNS($M$131:BW169)),0)</f>
        <v>0</v>
      </c>
      <c r="BX169">
        <f t="array" ref="BX169">IF(AND(ROWS($M$131:BX169)&lt;=$P$2,COLUMNS($M$131:BX169)&lt;=$P$2),INDEX(MINVERSE($M$6:INDEX($M$6:$EF$125,$P$2,$P$2)),ROWS($M$131:BX169),COLUMNS($M$131:BX169)),0)</f>
        <v>0</v>
      </c>
      <c r="BY169">
        <f t="array" ref="BY169">IF(AND(ROWS($M$131:BY169)&lt;=$P$2,COLUMNS($M$131:BY169)&lt;=$P$2),INDEX(MINVERSE($M$6:INDEX($M$6:$EF$125,$P$2,$P$2)),ROWS($M$131:BY169),COLUMNS($M$131:BY169)),0)</f>
        <v>0</v>
      </c>
      <c r="BZ169">
        <f t="array" ref="BZ169">IF(AND(ROWS($M$131:BZ169)&lt;=$P$2,COLUMNS($M$131:BZ169)&lt;=$P$2),INDEX(MINVERSE($M$6:INDEX($M$6:$EF$125,$P$2,$P$2)),ROWS($M$131:BZ169),COLUMNS($M$131:BZ169)),0)</f>
        <v>0</v>
      </c>
      <c r="CA169">
        <f t="array" ref="CA169">IF(AND(ROWS($M$131:CA169)&lt;=$P$2,COLUMNS($M$131:CA169)&lt;=$P$2),INDEX(MINVERSE($M$6:INDEX($M$6:$EF$125,$P$2,$P$2)),ROWS($M$131:CA169),COLUMNS($M$131:CA169)),0)</f>
        <v>0</v>
      </c>
      <c r="CB169">
        <f t="array" ref="CB169">IF(AND(ROWS($M$131:CB169)&lt;=$P$2,COLUMNS($M$131:CB169)&lt;=$P$2),INDEX(MINVERSE($M$6:INDEX($M$6:$EF$125,$P$2,$P$2)),ROWS($M$131:CB169),COLUMNS($M$131:CB169)),0)</f>
        <v>0</v>
      </c>
      <c r="CC169">
        <f t="array" ref="CC169">IF(AND(ROWS($M$131:CC169)&lt;=$P$2,COLUMNS($M$131:CC169)&lt;=$P$2),INDEX(MINVERSE($M$6:INDEX($M$6:$EF$125,$P$2,$P$2)),ROWS($M$131:CC169),COLUMNS($M$131:CC169)),0)</f>
        <v>0</v>
      </c>
      <c r="CD169">
        <f t="array" ref="CD169">IF(AND(ROWS($M$131:CD169)&lt;=$P$2,COLUMNS($M$131:CD169)&lt;=$P$2),INDEX(MINVERSE($M$6:INDEX($M$6:$EF$125,$P$2,$P$2)),ROWS($M$131:CD169),COLUMNS($M$131:CD169)),0)</f>
        <v>0</v>
      </c>
      <c r="CE169">
        <f t="array" ref="CE169">IF(AND(ROWS($M$131:CE169)&lt;=$P$2,COLUMNS($M$131:CE169)&lt;=$P$2),INDEX(MINVERSE($M$6:INDEX($M$6:$EF$125,$P$2,$P$2)),ROWS($M$131:CE169),COLUMNS($M$131:CE169)),0)</f>
        <v>0</v>
      </c>
      <c r="CF169">
        <f t="array" ref="CF169">IF(AND(ROWS($M$131:CF169)&lt;=$P$2,COLUMNS($M$131:CF169)&lt;=$P$2),INDEX(MINVERSE($M$6:INDEX($M$6:$EF$125,$P$2,$P$2)),ROWS($M$131:CF169),COLUMNS($M$131:CF169)),0)</f>
        <v>0</v>
      </c>
      <c r="CG169">
        <f t="array" ref="CG169">IF(AND(ROWS($M$131:CG169)&lt;=$P$2,COLUMNS($M$131:CG169)&lt;=$P$2),INDEX(MINVERSE($M$6:INDEX($M$6:$EF$125,$P$2,$P$2)),ROWS($M$131:CG169),COLUMNS($M$131:CG169)),0)</f>
        <v>0</v>
      </c>
      <c r="CH169">
        <f t="array" ref="CH169">IF(AND(ROWS($M$131:CH169)&lt;=$P$2,COLUMNS($M$131:CH169)&lt;=$P$2),INDEX(MINVERSE($M$6:INDEX($M$6:$EF$125,$P$2,$P$2)),ROWS($M$131:CH169),COLUMNS($M$131:CH169)),0)</f>
        <v>0</v>
      </c>
      <c r="CI169">
        <f t="array" ref="CI169">IF(AND(ROWS($M$131:CI169)&lt;=$P$2,COLUMNS($M$131:CI169)&lt;=$P$2),INDEX(MINVERSE($M$6:INDEX($M$6:$EF$125,$P$2,$P$2)),ROWS($M$131:CI169),COLUMNS($M$131:CI169)),0)</f>
        <v>0</v>
      </c>
      <c r="CJ169">
        <f t="array" ref="CJ169">IF(AND(ROWS($M$131:CJ169)&lt;=$P$2,COLUMNS($M$131:CJ169)&lt;=$P$2),INDEX(MINVERSE($M$6:INDEX($M$6:$EF$125,$P$2,$P$2)),ROWS($M$131:CJ169),COLUMNS($M$131:CJ169)),0)</f>
        <v>0</v>
      </c>
      <c r="CK169">
        <f t="array" ref="CK169">IF(AND(ROWS($M$131:CK169)&lt;=$P$2,COLUMNS($M$131:CK169)&lt;=$P$2),INDEX(MINVERSE($M$6:INDEX($M$6:$EF$125,$P$2,$P$2)),ROWS($M$131:CK169),COLUMNS($M$131:CK169)),0)</f>
        <v>0</v>
      </c>
      <c r="CL169">
        <f t="array" ref="CL169">IF(AND(ROWS($M$131:CL169)&lt;=$P$2,COLUMNS($M$131:CL169)&lt;=$P$2),INDEX(MINVERSE($M$6:INDEX($M$6:$EF$125,$P$2,$P$2)),ROWS($M$131:CL169),COLUMNS($M$131:CL169)),0)</f>
        <v>0</v>
      </c>
      <c r="CM169">
        <f t="array" ref="CM169">IF(AND(ROWS($M$131:CM169)&lt;=$P$2,COLUMNS($M$131:CM169)&lt;=$P$2),INDEX(MINVERSE($M$6:INDEX($M$6:$EF$125,$P$2,$P$2)),ROWS($M$131:CM169),COLUMNS($M$131:CM169)),0)</f>
        <v>0</v>
      </c>
      <c r="CN169">
        <f t="array" ref="CN169">IF(AND(ROWS($M$131:CN169)&lt;=$P$2,COLUMNS($M$131:CN169)&lt;=$P$2),INDEX(MINVERSE($M$6:INDEX($M$6:$EF$125,$P$2,$P$2)),ROWS($M$131:CN169),COLUMNS($M$131:CN169)),0)</f>
        <v>0</v>
      </c>
      <c r="CO169">
        <f t="array" ref="CO169">IF(AND(ROWS($M$131:CO169)&lt;=$P$2,COLUMNS($M$131:CO169)&lt;=$P$2),INDEX(MINVERSE($M$6:INDEX($M$6:$EF$125,$P$2,$P$2)),ROWS($M$131:CO169),COLUMNS($M$131:CO169)),0)</f>
        <v>0</v>
      </c>
      <c r="CP169">
        <f t="array" ref="CP169">IF(AND(ROWS($M$131:CP169)&lt;=$P$2,COLUMNS($M$131:CP169)&lt;=$P$2),INDEX(MINVERSE($M$6:INDEX($M$6:$EF$125,$P$2,$P$2)),ROWS($M$131:CP169),COLUMNS($M$131:CP169)),0)</f>
        <v>0</v>
      </c>
      <c r="CQ169">
        <f t="array" ref="CQ169">IF(AND(ROWS($M$131:CQ169)&lt;=$P$2,COLUMNS($M$131:CQ169)&lt;=$P$2),INDEX(MINVERSE($M$6:INDEX($M$6:$EF$125,$P$2,$P$2)),ROWS($M$131:CQ169),COLUMNS($M$131:CQ169)),0)</f>
        <v>0</v>
      </c>
      <c r="CR169">
        <f t="array" ref="CR169">IF(AND(ROWS($M$131:CR169)&lt;=$P$2,COLUMNS($M$131:CR169)&lt;=$P$2),INDEX(MINVERSE($M$6:INDEX($M$6:$EF$125,$P$2,$P$2)),ROWS($M$131:CR169),COLUMNS($M$131:CR169)),0)</f>
        <v>0</v>
      </c>
      <c r="CS169">
        <f t="array" ref="CS169">IF(AND(ROWS($M$131:CS169)&lt;=$P$2,COLUMNS($M$131:CS169)&lt;=$P$2),INDEX(MINVERSE($M$6:INDEX($M$6:$EF$125,$P$2,$P$2)),ROWS($M$131:CS169),COLUMNS($M$131:CS169)),0)</f>
        <v>0</v>
      </c>
      <c r="CT169">
        <f t="array" ref="CT169">IF(AND(ROWS($M$131:CT169)&lt;=$P$2,COLUMNS($M$131:CT169)&lt;=$P$2),INDEX(MINVERSE($M$6:INDEX($M$6:$EF$125,$P$2,$P$2)),ROWS($M$131:CT169),COLUMNS($M$131:CT169)),0)</f>
        <v>0</v>
      </c>
      <c r="CU169">
        <f t="array" ref="CU169">IF(AND(ROWS($M$131:CU169)&lt;=$P$2,COLUMNS($M$131:CU169)&lt;=$P$2),INDEX(MINVERSE($M$6:INDEX($M$6:$EF$125,$P$2,$P$2)),ROWS($M$131:CU169),COLUMNS($M$131:CU169)),0)</f>
        <v>0</v>
      </c>
      <c r="CV169">
        <f t="array" ref="CV169">IF(AND(ROWS($M$131:CV169)&lt;=$P$2,COLUMNS($M$131:CV169)&lt;=$P$2),INDEX(MINVERSE($M$6:INDEX($M$6:$EF$125,$P$2,$P$2)),ROWS($M$131:CV169),COLUMNS($M$131:CV169)),0)</f>
        <v>0</v>
      </c>
      <c r="CW169">
        <f t="array" ref="CW169">IF(AND(ROWS($M$131:CW169)&lt;=$P$2,COLUMNS($M$131:CW169)&lt;=$P$2),INDEX(MINVERSE($M$6:INDEX($M$6:$EF$125,$P$2,$P$2)),ROWS($M$131:CW169),COLUMNS($M$131:CW169)),0)</f>
        <v>0</v>
      </c>
      <c r="CX169">
        <f t="array" ref="CX169">IF(AND(ROWS($M$131:CX169)&lt;=$P$2,COLUMNS($M$131:CX169)&lt;=$P$2),INDEX(MINVERSE($M$6:INDEX($M$6:$EF$125,$P$2,$P$2)),ROWS($M$131:CX169),COLUMNS($M$131:CX169)),0)</f>
        <v>0</v>
      </c>
      <c r="CY169">
        <f t="array" ref="CY169">IF(AND(ROWS($M$131:CY169)&lt;=$P$2,COLUMNS($M$131:CY169)&lt;=$P$2),INDEX(MINVERSE($M$6:INDEX($M$6:$EF$125,$P$2,$P$2)),ROWS($M$131:CY169),COLUMNS($M$131:CY169)),0)</f>
        <v>0</v>
      </c>
      <c r="CZ169">
        <f t="array" ref="CZ169">IF(AND(ROWS($M$131:CZ169)&lt;=$P$2,COLUMNS($M$131:CZ169)&lt;=$P$2),INDEX(MINVERSE($M$6:INDEX($M$6:$EF$125,$P$2,$P$2)),ROWS($M$131:CZ169),COLUMNS($M$131:CZ169)),0)</f>
        <v>0</v>
      </c>
      <c r="DA169">
        <f t="array" ref="DA169">IF(AND(ROWS($M$131:DA169)&lt;=$P$2,COLUMNS($M$131:DA169)&lt;=$P$2),INDEX(MINVERSE($M$6:INDEX($M$6:$EF$125,$P$2,$P$2)),ROWS($M$131:DA169),COLUMNS($M$131:DA169)),0)</f>
        <v>0</v>
      </c>
      <c r="DB169">
        <f t="array" ref="DB169">IF(AND(ROWS($M$131:DB169)&lt;=$P$2,COLUMNS($M$131:DB169)&lt;=$P$2),INDEX(MINVERSE($M$6:INDEX($M$6:$EF$125,$P$2,$P$2)),ROWS($M$131:DB169),COLUMNS($M$131:DB169)),0)</f>
        <v>0</v>
      </c>
      <c r="DC169">
        <f t="array" ref="DC169">IF(AND(ROWS($M$131:DC169)&lt;=$P$2,COLUMNS($M$131:DC169)&lt;=$P$2),INDEX(MINVERSE($M$6:INDEX($M$6:$EF$125,$P$2,$P$2)),ROWS($M$131:DC169),COLUMNS($M$131:DC169)),0)</f>
        <v>0</v>
      </c>
      <c r="DD169">
        <f t="array" ref="DD169">IF(AND(ROWS($M$131:DD169)&lt;=$P$2,COLUMNS($M$131:DD169)&lt;=$P$2),INDEX(MINVERSE($M$6:INDEX($M$6:$EF$125,$P$2,$P$2)),ROWS($M$131:DD169),COLUMNS($M$131:DD169)),0)</f>
        <v>0</v>
      </c>
      <c r="DE169">
        <f t="array" ref="DE169">IF(AND(ROWS($M$131:DE169)&lt;=$P$2,COLUMNS($M$131:DE169)&lt;=$P$2),INDEX(MINVERSE($M$6:INDEX($M$6:$EF$125,$P$2,$P$2)),ROWS($M$131:DE169),COLUMNS($M$131:DE169)),0)</f>
        <v>0</v>
      </c>
      <c r="DF169">
        <f t="array" ref="DF169">IF(AND(ROWS($M$131:DF169)&lt;=$P$2,COLUMNS($M$131:DF169)&lt;=$P$2),INDEX(MINVERSE($M$6:INDEX($M$6:$EF$125,$P$2,$P$2)),ROWS($M$131:DF169),COLUMNS($M$131:DF169)),0)</f>
        <v>0</v>
      </c>
      <c r="DG169">
        <f t="array" ref="DG169">IF(AND(ROWS($M$131:DG169)&lt;=$P$2,COLUMNS($M$131:DG169)&lt;=$P$2),INDEX(MINVERSE($M$6:INDEX($M$6:$EF$125,$P$2,$P$2)),ROWS($M$131:DG169),COLUMNS($M$131:DG169)),0)</f>
        <v>0</v>
      </c>
      <c r="DH169">
        <f t="array" ref="DH169">IF(AND(ROWS($M$131:DH169)&lt;=$P$2,COLUMNS($M$131:DH169)&lt;=$P$2),INDEX(MINVERSE($M$6:INDEX($M$6:$EF$125,$P$2,$P$2)),ROWS($M$131:DH169),COLUMNS($M$131:DH169)),0)</f>
        <v>0</v>
      </c>
      <c r="DI169">
        <f t="array" ref="DI169">IF(AND(ROWS($M$131:DI169)&lt;=$P$2,COLUMNS($M$131:DI169)&lt;=$P$2),INDEX(MINVERSE($M$6:INDEX($M$6:$EF$125,$P$2,$P$2)),ROWS($M$131:DI169),COLUMNS($M$131:DI169)),0)</f>
        <v>0</v>
      </c>
      <c r="DJ169">
        <f t="array" ref="DJ169">IF(AND(ROWS($M$131:DJ169)&lt;=$P$2,COLUMNS($M$131:DJ169)&lt;=$P$2),INDEX(MINVERSE($M$6:INDEX($M$6:$EF$125,$P$2,$P$2)),ROWS($M$131:DJ169),COLUMNS($M$131:DJ169)),0)</f>
        <v>0</v>
      </c>
      <c r="DK169">
        <f t="array" ref="DK169">IF(AND(ROWS($M$131:DK169)&lt;=$P$2,COLUMNS($M$131:DK169)&lt;=$P$2),INDEX(MINVERSE($M$6:INDEX($M$6:$EF$125,$P$2,$P$2)),ROWS($M$131:DK169),COLUMNS($M$131:DK169)),0)</f>
        <v>0</v>
      </c>
      <c r="DL169">
        <f t="array" ref="DL169">IF(AND(ROWS($M$131:DL169)&lt;=$P$2,COLUMNS($M$131:DL169)&lt;=$P$2),INDEX(MINVERSE($M$6:INDEX($M$6:$EF$125,$P$2,$P$2)),ROWS($M$131:DL169),COLUMNS($M$131:DL169)),0)</f>
        <v>0</v>
      </c>
      <c r="DM169">
        <f t="array" ref="DM169">IF(AND(ROWS($M$131:DM169)&lt;=$P$2,COLUMNS($M$131:DM169)&lt;=$P$2),INDEX(MINVERSE($M$6:INDEX($M$6:$EF$125,$P$2,$P$2)),ROWS($M$131:DM169),COLUMNS($M$131:DM169)),0)</f>
        <v>0</v>
      </c>
      <c r="DN169">
        <f t="array" ref="DN169">IF(AND(ROWS($M$131:DN169)&lt;=$P$2,COLUMNS($M$131:DN169)&lt;=$P$2),INDEX(MINVERSE($M$6:INDEX($M$6:$EF$125,$P$2,$P$2)),ROWS($M$131:DN169),COLUMNS($M$131:DN169)),0)</f>
        <v>0</v>
      </c>
      <c r="DO169">
        <f t="array" ref="DO169">IF(AND(ROWS($M$131:DO169)&lt;=$P$2,COLUMNS($M$131:DO169)&lt;=$P$2),INDEX(MINVERSE($M$6:INDEX($M$6:$EF$125,$P$2,$P$2)),ROWS($M$131:DO169),COLUMNS($M$131:DO169)),0)</f>
        <v>0</v>
      </c>
      <c r="DP169">
        <f t="array" ref="DP169">IF(AND(ROWS($M$131:DP169)&lt;=$P$2,COLUMNS($M$131:DP169)&lt;=$P$2),INDEX(MINVERSE($M$6:INDEX($M$6:$EF$125,$P$2,$P$2)),ROWS($M$131:DP169),COLUMNS($M$131:DP169)),0)</f>
        <v>0</v>
      </c>
      <c r="DQ169">
        <f t="array" ref="DQ169">IF(AND(ROWS($M$131:DQ169)&lt;=$P$2,COLUMNS($M$131:DQ169)&lt;=$P$2),INDEX(MINVERSE($M$6:INDEX($M$6:$EF$125,$P$2,$P$2)),ROWS($M$131:DQ169),COLUMNS($M$131:DQ169)),0)</f>
        <v>0</v>
      </c>
      <c r="DR169">
        <f t="array" ref="DR169">IF(AND(ROWS($M$131:DR169)&lt;=$P$2,COLUMNS($M$131:DR169)&lt;=$P$2),INDEX(MINVERSE($M$6:INDEX($M$6:$EF$125,$P$2,$P$2)),ROWS($M$131:DR169),COLUMNS($M$131:DR169)),0)</f>
        <v>0</v>
      </c>
      <c r="DS169">
        <f t="array" ref="DS169">IF(AND(ROWS($M$131:DS169)&lt;=$P$2,COLUMNS($M$131:DS169)&lt;=$P$2),INDEX(MINVERSE($M$6:INDEX($M$6:$EF$125,$P$2,$P$2)),ROWS($M$131:DS169),COLUMNS($M$131:DS169)),0)</f>
        <v>0</v>
      </c>
      <c r="DT169">
        <f t="array" ref="DT169">IF(AND(ROWS($M$131:DT169)&lt;=$P$2,COLUMNS($M$131:DT169)&lt;=$P$2),INDEX(MINVERSE($M$6:INDEX($M$6:$EF$125,$P$2,$P$2)),ROWS($M$131:DT169),COLUMNS($M$131:DT169)),0)</f>
        <v>0</v>
      </c>
      <c r="DU169">
        <f t="array" ref="DU169">IF(AND(ROWS($M$131:DU169)&lt;=$P$2,COLUMNS($M$131:DU169)&lt;=$P$2),INDEX(MINVERSE($M$6:INDEX($M$6:$EF$125,$P$2,$P$2)),ROWS($M$131:DU169),COLUMNS($M$131:DU169)),0)</f>
        <v>0</v>
      </c>
      <c r="DV169">
        <f t="array" ref="DV169">IF(AND(ROWS($M$131:DV169)&lt;=$P$2,COLUMNS($M$131:DV169)&lt;=$P$2),INDEX(MINVERSE($M$6:INDEX($M$6:$EF$125,$P$2,$P$2)),ROWS($M$131:DV169),COLUMNS($M$131:DV169)),0)</f>
        <v>0</v>
      </c>
      <c r="DW169">
        <f t="array" ref="DW169">IF(AND(ROWS($M$131:DW169)&lt;=$P$2,COLUMNS($M$131:DW169)&lt;=$P$2),INDEX(MINVERSE($M$6:INDEX($M$6:$EF$125,$P$2,$P$2)),ROWS($M$131:DW169),COLUMNS($M$131:DW169)),0)</f>
        <v>0</v>
      </c>
      <c r="DX169">
        <f t="array" ref="DX169">IF(AND(ROWS($M$131:DX169)&lt;=$P$2,COLUMNS($M$131:DX169)&lt;=$P$2),INDEX(MINVERSE($M$6:INDEX($M$6:$EF$125,$P$2,$P$2)),ROWS($M$131:DX169),COLUMNS($M$131:DX169)),0)</f>
        <v>0</v>
      </c>
      <c r="DY169">
        <f t="array" ref="DY169">IF(AND(ROWS($M$131:DY169)&lt;=$P$2,COLUMNS($M$131:DY169)&lt;=$P$2),INDEX(MINVERSE($M$6:INDEX($M$6:$EF$125,$P$2,$P$2)),ROWS($M$131:DY169),COLUMNS($M$131:DY169)),0)</f>
        <v>0</v>
      </c>
      <c r="DZ169">
        <f t="array" ref="DZ169">IF(AND(ROWS($M$131:DZ169)&lt;=$P$2,COLUMNS($M$131:DZ169)&lt;=$P$2),INDEX(MINVERSE($M$6:INDEX($M$6:$EF$125,$P$2,$P$2)),ROWS($M$131:DZ169),COLUMNS($M$131:DZ169)),0)</f>
        <v>0</v>
      </c>
      <c r="EA169">
        <f t="array" ref="EA169">IF(AND(ROWS($M$131:EA169)&lt;=$P$2,COLUMNS($M$131:EA169)&lt;=$P$2),INDEX(MINVERSE($M$6:INDEX($M$6:$EF$125,$P$2,$P$2)),ROWS($M$131:EA169),COLUMNS($M$131:EA169)),0)</f>
        <v>0</v>
      </c>
      <c r="EB169">
        <f t="array" ref="EB169">IF(AND(ROWS($M$131:EB169)&lt;=$P$2,COLUMNS($M$131:EB169)&lt;=$P$2),INDEX(MINVERSE($M$6:INDEX($M$6:$EF$125,$P$2,$P$2)),ROWS($M$131:EB169),COLUMNS($M$131:EB169)),0)</f>
        <v>0</v>
      </c>
    </row>
    <row r="170" spans="12:132" ht="15">
      <c r="L170" s="10">
        <v>40</v>
      </c>
      <c r="M170">
        <f t="array" ref="M170">IF(AND(ROWS($M$131:M170)&lt;=$P$2,COLUMNS($M$131:M170)&lt;=$P$2),INDEX(MINVERSE($M$6:INDEX($M$6:$EF$125,$P$2,$P$2)),ROWS($M$131:M170),COLUMNS($M$131:M170)),0)</f>
        <v>-1.0602555180737716E-11</v>
      </c>
      <c r="N170">
        <f t="array" ref="N170">IF(AND(ROWS($M$131:N170)&lt;=$P$2,COLUMNS($M$131:N170)&lt;=$P$2),INDEX(MINVERSE($M$6:INDEX($M$6:$EF$125,$P$2,$P$2)),ROWS($M$131:N170),COLUMNS($M$131:N170)),0)</f>
        <v>2.948935021835641E-11</v>
      </c>
      <c r="O170">
        <f t="array" ref="O170">IF(AND(ROWS($M$131:O170)&lt;=$P$2,COLUMNS($M$131:O170)&lt;=$P$2),INDEX(MINVERSE($M$6:INDEX($M$6:$EF$125,$P$2,$P$2)),ROWS($M$131:O170),COLUMNS($M$131:O170)),0)</f>
        <v>4.5855621589253014E-11</v>
      </c>
      <c r="P170">
        <f t="array" ref="P170">IF(AND(ROWS($M$131:P170)&lt;=$P$2,COLUMNS($M$131:P170)&lt;=$P$2),INDEX(MINVERSE($M$6:INDEX($M$6:$EF$125,$P$2,$P$2)),ROWS($M$131:P170),COLUMNS($M$131:P170)),0)</f>
        <v>3.8195674000977629E-11</v>
      </c>
      <c r="Q170">
        <f t="array" ref="Q170">IF(AND(ROWS($M$131:Q170)&lt;=$P$2,COLUMNS($M$131:Q170)&lt;=$P$2),INDEX(MINVERSE($M$6:INDEX($M$6:$EF$125,$P$2,$P$2)),ROWS($M$131:Q170),COLUMNS($M$131:Q170)),0)</f>
        <v>6.4434075352708602E-12</v>
      </c>
      <c r="R170">
        <f t="array" ref="R170">IF(AND(ROWS($M$131:R170)&lt;=$P$2,COLUMNS($M$131:R170)&lt;=$P$2),INDEX(MINVERSE($M$6:INDEX($M$6:$EF$125,$P$2,$P$2)),ROWS($M$131:R170),COLUMNS($M$131:R170)),0)</f>
        <v>-4.7386991872724872E-11</v>
      </c>
      <c r="S170">
        <f t="array" ref="S170">IF(AND(ROWS($M$131:S170)&lt;=$P$2,COLUMNS($M$131:S170)&lt;=$P$2),INDEX(MINVERSE($M$6:INDEX($M$6:$EF$125,$P$2,$P$2)),ROWS($M$131:S170),COLUMNS($M$131:S170)),0)</f>
        <v>-1.1627380678099807E-10</v>
      </c>
      <c r="T170">
        <f t="array" ref="T170">IF(AND(ROWS($M$131:T170)&lt;=$P$2,COLUMNS($M$131:T170)&lt;=$P$2),INDEX(MINVERSE($M$6:INDEX($M$6:$EF$125,$P$2,$P$2)),ROWS($M$131:T170),COLUMNS($M$131:T170)),0)</f>
        <v>-1.850806449040114E-10</v>
      </c>
      <c r="U170">
        <f t="array" ref="U170">IF(AND(ROWS($M$131:U170)&lt;=$P$2,COLUMNS($M$131:U170)&lt;=$P$2),INDEX(MINVERSE($M$6:INDEX($M$6:$EF$125,$P$2,$P$2)),ROWS($M$131:U170),COLUMNS($M$131:U170)),0)</f>
        <v>-2.2873998394550019E-10</v>
      </c>
      <c r="V170">
        <f t="array" ref="V170">IF(AND(ROWS($M$131:V170)&lt;=$P$2,COLUMNS($M$131:V170)&lt;=$P$2),INDEX(MINVERSE($M$6:INDEX($M$6:$EF$125,$P$2,$P$2)),ROWS($M$131:V170),COLUMNS($M$131:V170)),0)</f>
        <v>-2.1358187441851835E-10</v>
      </c>
      <c r="W170">
        <f t="array" ref="W170">IF(AND(ROWS($M$131:W170)&lt;=$P$2,COLUMNS($M$131:W170)&lt;=$P$2),INDEX(MINVERSE($M$6:INDEX($M$6:$EF$125,$P$2,$P$2)),ROWS($M$131:W170),COLUMNS($M$131:W170)),0)</f>
        <v>-1.0364725012589888E-10</v>
      </c>
      <c r="X170">
        <f t="array" ref="X170">IF(AND(ROWS($M$131:X170)&lt;=$P$2,COLUMNS($M$131:X170)&lt;=$P$2),INDEX(MINVERSE($M$6:INDEX($M$6:$EF$125,$P$2,$P$2)),ROWS($M$131:X170),COLUMNS($M$131:X170)),0)</f>
        <v>1.26816377759436E-10</v>
      </c>
      <c r="Y170">
        <f t="array" ref="Y170">IF(AND(ROWS($M$131:Y170)&lt;=$P$2,COLUMNS($M$131:Y170)&lt;=$P$2),INDEX(MINVERSE($M$6:INDEX($M$6:$EF$125,$P$2,$P$2)),ROWS($M$131:Y170),COLUMNS($M$131:Y170)),0)</f>
        <v>4.7499335143563251E-10</v>
      </c>
      <c r="Z170">
        <f t="array" ref="Z170">IF(AND(ROWS($M$131:Z170)&lt;=$P$2,COLUMNS($M$131:Z170)&lt;=$P$2),INDEX(MINVERSE($M$6:INDEX($M$6:$EF$125,$P$2,$P$2)),ROWS($M$131:Z170),COLUMNS($M$131:Z170)),0)</f>
        <v>8.8822177646638599E-10</v>
      </c>
      <c r="AA170">
        <f t="array" ref="AA170">IF(AND(ROWS($M$131:AA170)&lt;=$P$2,COLUMNS($M$131:AA170)&lt;=$P$2),INDEX(MINVERSE($M$6:INDEX($M$6:$EF$125,$P$2,$P$2)),ROWS($M$131:AA170),COLUMNS($M$131:AA170)),0)</f>
        <v>1.2463859066037768E-9</v>
      </c>
      <c r="AB170">
        <f t="array" ref="AB170">IF(AND(ROWS($M$131:AB170)&lt;=$P$2,COLUMNS($M$131:AB170)&lt;=$P$2),INDEX(MINVERSE($M$6:INDEX($M$6:$EF$125,$P$2,$P$2)),ROWS($M$131:AB170),COLUMNS($M$131:AB170)),0)</f>
        <v>1.3585807065659565E-9</v>
      </c>
      <c r="AC170">
        <f t="array" ref="AC170">IF(AND(ROWS($M$131:AC170)&lt;=$P$2,COLUMNS($M$131:AC170)&lt;=$P$2),INDEX(MINVERSE($M$6:INDEX($M$6:$EF$125,$P$2,$P$2)),ROWS($M$131:AC170),COLUMNS($M$131:AC170)),0)</f>
        <v>9.8740014936823891E-10</v>
      </c>
      <c r="AD170">
        <f t="array" ref="AD170">IF(AND(ROWS($M$131:AD170)&lt;=$P$2,COLUMNS($M$131:AD170)&lt;=$P$2),INDEX(MINVERSE($M$6:INDEX($M$6:$EF$125,$P$2,$P$2)),ROWS($M$131:AD170),COLUMNS($M$131:AD170)),0)</f>
        <v>-8.7216760239600297E-11</v>
      </c>
      <c r="AE170">
        <f t="array" ref="AE170">IF(AND(ROWS($M$131:AE170)&lt;=$P$2,COLUMNS($M$131:AE170)&lt;=$P$2),INDEX(MINVERSE($M$6:INDEX($M$6:$EF$125,$P$2,$P$2)),ROWS($M$131:AE170),COLUMNS($M$131:AE170)),0)</f>
        <v>-1.9629750878407948E-9</v>
      </c>
      <c r="AF170">
        <f t="array" ref="AF170">IF(AND(ROWS($M$131:AF170)&lt;=$P$2,COLUMNS($M$131:AF170)&lt;=$P$2),INDEX(MINVERSE($M$6:INDEX($M$6:$EF$125,$P$2,$P$2)),ROWS($M$131:AF170),COLUMNS($M$131:AF170)),0)</f>
        <v>-4.4806059460708357E-9</v>
      </c>
      <c r="AG170">
        <f t="array" ref="AG170">IF(AND(ROWS($M$131:AG170)&lt;=$P$2,COLUMNS($M$131:AG170)&lt;=$P$2),INDEX(MINVERSE($M$6:INDEX($M$6:$EF$125,$P$2,$P$2)),ROWS($M$131:AG170),COLUMNS($M$131:AG170)),0)</f>
        <v>-7.0917806055342174E-9</v>
      </c>
      <c r="AH170">
        <f t="array" ref="AH170">IF(AND(ROWS($M$131:AH170)&lt;=$P$2,COLUMNS($M$131:AH170)&lt;=$P$2),INDEX(MINVERSE($M$6:INDEX($M$6:$EF$125,$P$2,$P$2)),ROWS($M$131:AH170),COLUMNS($M$131:AH170)),0)</f>
        <v>-8.7839046532421986E-9</v>
      </c>
      <c r="AI170">
        <f t="array" ref="AI170">IF(AND(ROWS($M$131:AI170)&lt;=$P$2,COLUMNS($M$131:AI170)&lt;=$P$2),INDEX(MINVERSE($M$6:INDEX($M$6:$EF$125,$P$2,$P$2)),ROWS($M$131:AI170),COLUMNS($M$131:AI170)),0)</f>
        <v>-8.1347604608551262E-9</v>
      </c>
      <c r="AJ170">
        <f t="array" ref="AJ170">IF(AND(ROWS($M$131:AJ170)&lt;=$P$2,COLUMNS($M$131:AJ170)&lt;=$P$2),INDEX(MINVERSE($M$6:INDEX($M$6:$EF$125,$P$2,$P$2)),ROWS($M$131:AJ170),COLUMNS($M$131:AJ170)),0)</f>
        <v>-3.5764206805913536E-9</v>
      </c>
      <c r="AK170">
        <f t="array" ref="AK170">IF(AND(ROWS($M$131:AK170)&lt;=$P$2,COLUMNS($M$131:AK170)&lt;=$P$2),INDEX(MINVERSE($M$6:INDEX($M$6:$EF$125,$P$2,$P$2)),ROWS($M$131:AK170),COLUMNS($M$131:AK170)),0)</f>
        <v>6.0743779314698333E-9</v>
      </c>
      <c r="AL170">
        <f t="array" ref="AL170">IF(AND(ROWS($M$131:AL170)&lt;=$P$2,COLUMNS($M$131:AL170)&lt;=$P$2),INDEX(MINVERSE($M$6:INDEX($M$6:$EF$125,$P$2,$P$2)),ROWS($M$131:AL170),COLUMNS($M$131:AL170)),0)</f>
        <v>2.0834497195817367E-8</v>
      </c>
      <c r="AM170">
        <f t="array" ref="AM170">IF(AND(ROWS($M$131:AM170)&lt;=$P$2,COLUMNS($M$131:AM170)&lt;=$P$2),INDEX(MINVERSE($M$6:INDEX($M$6:$EF$125,$P$2,$P$2)),ROWS($M$131:AM170),COLUMNS($M$131:AM170)),0)</f>
        <v>3.8661552984256628E-8</v>
      </c>
      <c r="AN170">
        <f t="array" ref="AN170">IF(AND(ROWS($M$131:AN170)&lt;=$P$2,COLUMNS($M$131:AN170)&lt;=$P$2),INDEX(MINVERSE($M$6:INDEX($M$6:$EF$125,$P$2,$P$2)),ROWS($M$131:AN170),COLUMNS($M$131:AN170)),0)</f>
        <v>5.4747615011015857E-8</v>
      </c>
      <c r="AO170">
        <f t="array" ref="AO170">IF(AND(ROWS($M$131:AO170)&lt;=$P$2,COLUMNS($M$131:AO170)&lt;=$P$2),INDEX(MINVERSE($M$6:INDEX($M$6:$EF$125,$P$2,$P$2)),ROWS($M$131:AO170),COLUMNS($M$131:AO170)),0)</f>
        <v>6.144125637073428E-8</v>
      </c>
      <c r="AP170">
        <f t="array" ref="AP170">IF(AND(ROWS($M$131:AP170)&lt;=$P$2,COLUMNS($M$131:AP170)&lt;=$P$2),INDEX(MINVERSE($M$6:INDEX($M$6:$EF$125,$P$2,$P$2)),ROWS($M$131:AP170),COLUMNS($M$131:AP170)),0)</f>
        <v>4.9311806350289552E-8</v>
      </c>
      <c r="AQ170">
        <f t="array" ref="AQ170">IF(AND(ROWS($M$131:AQ170)&lt;=$P$2,COLUMNS($M$131:AQ170)&lt;=$P$2),INDEX(MINVERSE($M$6:INDEX($M$6:$EF$125,$P$2,$P$2)),ROWS($M$131:AQ170),COLUMNS($M$131:AQ170)),0)</f>
        <v>9.7960107309180085E-9</v>
      </c>
      <c r="AR170">
        <f t="array" ref="AR170">IF(AND(ROWS($M$131:AR170)&lt;=$P$2,COLUMNS($M$131:AR170)&lt;=$P$2),INDEX(MINVERSE($M$6:INDEX($M$6:$EF$125,$P$2,$P$2)),ROWS($M$131:AR170),COLUMNS($M$131:AR170)),0)</f>
        <v>-6.0407378571277865E-8</v>
      </c>
      <c r="AS170">
        <f t="array" ref="AS170">IF(AND(ROWS($M$131:AS170)&lt;=$P$2,COLUMNS($M$131:AS170)&lt;=$P$2),INDEX(MINVERSE($M$6:INDEX($M$6:$EF$125,$P$2,$P$2)),ROWS($M$131:AS170),COLUMNS($M$131:AS170)),0)</f>
        <v>-1.5355920208810686E-7</v>
      </c>
      <c r="AT170">
        <f t="array" ref="AT170">IF(AND(ROWS($M$131:AT170)&lt;=$P$2,COLUMNS($M$131:AT170)&lt;=$P$2),INDEX(MINVERSE($M$6:INDEX($M$6:$EF$125,$P$2,$P$2)),ROWS($M$131:AT170),COLUMNS($M$131:AT170)),0)</f>
        <v>-2.4483274856409124E-7</v>
      </c>
      <c r="AU170">
        <f t="array" ref="AU170">IF(AND(ROWS($M$131:AU170)&lt;=$P$2,COLUMNS($M$131:AU170)&lt;=$P$2),INDEX(MINVERSE($M$6:INDEX($M$6:$EF$125,$P$2,$P$2)),ROWS($M$131:AU170),COLUMNS($M$131:AU170)),0)</f>
        <v>-2.8789153205429832E-7</v>
      </c>
      <c r="AV170">
        <f t="array" ref="AV170">IF(AND(ROWS($M$131:AV170)&lt;=$P$2,COLUMNS($M$131:AV170)&lt;=$P$2),INDEX(MINVERSE($M$6:INDEX($M$6:$EF$125,$P$2,$P$2)),ROWS($M$131:AV170),COLUMNS($M$131:AV170)),0)</f>
        <v>-2.1454342303879124E-7</v>
      </c>
      <c r="AW170">
        <f t="array" ref="AW170">IF(AND(ROWS($M$131:AW170)&lt;=$P$2,COLUMNS($M$131:AW170)&lt;=$P$2),INDEX(MINVERSE($M$6:INDEX($M$6:$EF$125,$P$2,$P$2)),ROWS($M$131:AW170),COLUMNS($M$131:AW170)),0)</f>
        <v>5.9210358739522086E-8</v>
      </c>
      <c r="AX170">
        <f t="array" ref="AX170">IF(AND(ROWS($M$131:AX170)&lt;=$P$2,COLUMNS($M$131:AX170)&lt;=$P$2),INDEX(MINVERSE($M$6:INDEX($M$6:$EF$125,$P$2,$P$2)),ROWS($M$131:AX170),COLUMNS($M$131:AX170)),0)</f>
        <v>6.197187781343928E-7</v>
      </c>
      <c r="AY170">
        <f t="array" ref="AY170">IF(AND(ROWS($M$131:AY170)&lt;=$P$2,COLUMNS($M$131:AY170)&lt;=$P$2),INDEX(MINVERSE($M$6:INDEX($M$6:$EF$125,$P$2,$P$2)),ROWS($M$131:AY170),COLUMNS($M$131:AY170)),0)</f>
        <v>1.5367866999972214E-6</v>
      </c>
      <c r="AZ170">
        <f t="array" ref="AZ170">IF(AND(ROWS($M$131:AZ170)&lt;=$P$2,COLUMNS($M$131:AZ170)&lt;=$P$2),INDEX(MINVERSE($M$6:INDEX($M$6:$EF$125,$P$2,$P$2)),ROWS($M$131:AZ170),COLUMNS($M$131:AZ170)),0)</f>
        <v>2.8462584345599895E-6</v>
      </c>
      <c r="BA170">
        <f t="array" ref="BA170">IF(AND(ROWS($M$131:BA170)&lt;=$P$2,COLUMNS($M$131:BA170)&lt;=$P$2),INDEX(MINVERSE($M$6:INDEX($M$6:$EF$125,$P$2,$P$2)),ROWS($M$131:BA170),COLUMNS($M$131:BA170)),0)</f>
        <v>0</v>
      </c>
      <c r="BB170">
        <f t="array" ref="BB170">IF(AND(ROWS($M$131:BB170)&lt;=$P$2,COLUMNS($M$131:BB170)&lt;=$P$2),INDEX(MINVERSE($M$6:INDEX($M$6:$EF$125,$P$2,$P$2)),ROWS($M$131:BB170),COLUMNS($M$131:BB170)),0)</f>
        <v>0</v>
      </c>
      <c r="BC170">
        <f t="array" ref="BC170">IF(AND(ROWS($M$131:BC170)&lt;=$P$2,COLUMNS($M$131:BC170)&lt;=$P$2),INDEX(MINVERSE($M$6:INDEX($M$6:$EF$125,$P$2,$P$2)),ROWS($M$131:BC170),COLUMNS($M$131:BC170)),0)</f>
        <v>0</v>
      </c>
      <c r="BD170">
        <f t="array" ref="BD170">IF(AND(ROWS($M$131:BD170)&lt;=$P$2,COLUMNS($M$131:BD170)&lt;=$P$2),INDEX(MINVERSE($M$6:INDEX($M$6:$EF$125,$P$2,$P$2)),ROWS($M$131:BD170),COLUMNS($M$131:BD170)),0)</f>
        <v>0</v>
      </c>
      <c r="BE170">
        <f t="array" ref="BE170">IF(AND(ROWS($M$131:BE170)&lt;=$P$2,COLUMNS($M$131:BE170)&lt;=$P$2),INDEX(MINVERSE($M$6:INDEX($M$6:$EF$125,$P$2,$P$2)),ROWS($M$131:BE170),COLUMNS($M$131:BE170)),0)</f>
        <v>0</v>
      </c>
      <c r="BF170">
        <f t="array" ref="BF170">IF(AND(ROWS($M$131:BF170)&lt;=$P$2,COLUMNS($M$131:BF170)&lt;=$P$2),INDEX(MINVERSE($M$6:INDEX($M$6:$EF$125,$P$2,$P$2)),ROWS($M$131:BF170),COLUMNS($M$131:BF170)),0)</f>
        <v>0</v>
      </c>
      <c r="BG170">
        <f t="array" ref="BG170">IF(AND(ROWS($M$131:BG170)&lt;=$P$2,COLUMNS($M$131:BG170)&lt;=$P$2),INDEX(MINVERSE($M$6:INDEX($M$6:$EF$125,$P$2,$P$2)),ROWS($M$131:BG170),COLUMNS($M$131:BG170)),0)</f>
        <v>0</v>
      </c>
      <c r="BH170">
        <f t="array" ref="BH170">IF(AND(ROWS($M$131:BH170)&lt;=$P$2,COLUMNS($M$131:BH170)&lt;=$P$2),INDEX(MINVERSE($M$6:INDEX($M$6:$EF$125,$P$2,$P$2)),ROWS($M$131:BH170),COLUMNS($M$131:BH170)),0)</f>
        <v>0</v>
      </c>
      <c r="BI170">
        <f t="array" ref="BI170">IF(AND(ROWS($M$131:BI170)&lt;=$P$2,COLUMNS($M$131:BI170)&lt;=$P$2),INDEX(MINVERSE($M$6:INDEX($M$6:$EF$125,$P$2,$P$2)),ROWS($M$131:BI170),COLUMNS($M$131:BI170)),0)</f>
        <v>0</v>
      </c>
      <c r="BJ170">
        <f t="array" ref="BJ170">IF(AND(ROWS($M$131:BJ170)&lt;=$P$2,COLUMNS($M$131:BJ170)&lt;=$P$2),INDEX(MINVERSE($M$6:INDEX($M$6:$EF$125,$P$2,$P$2)),ROWS($M$131:BJ170),COLUMNS($M$131:BJ170)),0)</f>
        <v>0</v>
      </c>
      <c r="BK170">
        <f t="array" ref="BK170">IF(AND(ROWS($M$131:BK170)&lt;=$P$2,COLUMNS($M$131:BK170)&lt;=$P$2),INDEX(MINVERSE($M$6:INDEX($M$6:$EF$125,$P$2,$P$2)),ROWS($M$131:BK170),COLUMNS($M$131:BK170)),0)</f>
        <v>0</v>
      </c>
      <c r="BL170">
        <f t="array" ref="BL170">IF(AND(ROWS($M$131:BL170)&lt;=$P$2,COLUMNS($M$131:BL170)&lt;=$P$2),INDEX(MINVERSE($M$6:INDEX($M$6:$EF$125,$P$2,$P$2)),ROWS($M$131:BL170),COLUMNS($M$131:BL170)),0)</f>
        <v>0</v>
      </c>
      <c r="BM170">
        <f t="array" ref="BM170">IF(AND(ROWS($M$131:BM170)&lt;=$P$2,COLUMNS($M$131:BM170)&lt;=$P$2),INDEX(MINVERSE($M$6:INDEX($M$6:$EF$125,$P$2,$P$2)),ROWS($M$131:BM170),COLUMNS($M$131:BM170)),0)</f>
        <v>0</v>
      </c>
      <c r="BN170">
        <f t="array" ref="BN170">IF(AND(ROWS($M$131:BN170)&lt;=$P$2,COLUMNS($M$131:BN170)&lt;=$P$2),INDEX(MINVERSE($M$6:INDEX($M$6:$EF$125,$P$2,$P$2)),ROWS($M$131:BN170),COLUMNS($M$131:BN170)),0)</f>
        <v>0</v>
      </c>
      <c r="BO170">
        <f t="array" ref="BO170">IF(AND(ROWS($M$131:BO170)&lt;=$P$2,COLUMNS($M$131:BO170)&lt;=$P$2),INDEX(MINVERSE($M$6:INDEX($M$6:$EF$125,$P$2,$P$2)),ROWS($M$131:BO170),COLUMNS($M$131:BO170)),0)</f>
        <v>0</v>
      </c>
      <c r="BP170">
        <f t="array" ref="BP170">IF(AND(ROWS($M$131:BP170)&lt;=$P$2,COLUMNS($M$131:BP170)&lt;=$P$2),INDEX(MINVERSE($M$6:INDEX($M$6:$EF$125,$P$2,$P$2)),ROWS($M$131:BP170),COLUMNS($M$131:BP170)),0)</f>
        <v>0</v>
      </c>
      <c r="BQ170">
        <f t="array" ref="BQ170">IF(AND(ROWS($M$131:BQ170)&lt;=$P$2,COLUMNS($M$131:BQ170)&lt;=$P$2),INDEX(MINVERSE($M$6:INDEX($M$6:$EF$125,$P$2,$P$2)),ROWS($M$131:BQ170),COLUMNS($M$131:BQ170)),0)</f>
        <v>0</v>
      </c>
      <c r="BR170">
        <f t="array" ref="BR170">IF(AND(ROWS($M$131:BR170)&lt;=$P$2,COLUMNS($M$131:BR170)&lt;=$P$2),INDEX(MINVERSE($M$6:INDEX($M$6:$EF$125,$P$2,$P$2)),ROWS($M$131:BR170),COLUMNS($M$131:BR170)),0)</f>
        <v>0</v>
      </c>
      <c r="BS170">
        <f t="array" ref="BS170">IF(AND(ROWS($M$131:BS170)&lt;=$P$2,COLUMNS($M$131:BS170)&lt;=$P$2),INDEX(MINVERSE($M$6:INDEX($M$6:$EF$125,$P$2,$P$2)),ROWS($M$131:BS170),COLUMNS($M$131:BS170)),0)</f>
        <v>0</v>
      </c>
      <c r="BT170">
        <f t="array" ref="BT170">IF(AND(ROWS($M$131:BT170)&lt;=$P$2,COLUMNS($M$131:BT170)&lt;=$P$2),INDEX(MINVERSE($M$6:INDEX($M$6:$EF$125,$P$2,$P$2)),ROWS($M$131:BT170),COLUMNS($M$131:BT170)),0)</f>
        <v>0</v>
      </c>
      <c r="BU170">
        <f t="array" ref="BU170">IF(AND(ROWS($M$131:BU170)&lt;=$P$2,COLUMNS($M$131:BU170)&lt;=$P$2),INDEX(MINVERSE($M$6:INDEX($M$6:$EF$125,$P$2,$P$2)),ROWS($M$131:BU170),COLUMNS($M$131:BU170)),0)</f>
        <v>0</v>
      </c>
      <c r="BV170">
        <f t="array" ref="BV170">IF(AND(ROWS($M$131:BV170)&lt;=$P$2,COLUMNS($M$131:BV170)&lt;=$P$2),INDEX(MINVERSE($M$6:INDEX($M$6:$EF$125,$P$2,$P$2)),ROWS($M$131:BV170),COLUMNS($M$131:BV170)),0)</f>
        <v>0</v>
      </c>
      <c r="BW170">
        <f t="array" ref="BW170">IF(AND(ROWS($M$131:BW170)&lt;=$P$2,COLUMNS($M$131:BW170)&lt;=$P$2),INDEX(MINVERSE($M$6:INDEX($M$6:$EF$125,$P$2,$P$2)),ROWS($M$131:BW170),COLUMNS($M$131:BW170)),0)</f>
        <v>0</v>
      </c>
      <c r="BX170">
        <f t="array" ref="BX170">IF(AND(ROWS($M$131:BX170)&lt;=$P$2,COLUMNS($M$131:BX170)&lt;=$P$2),INDEX(MINVERSE($M$6:INDEX($M$6:$EF$125,$P$2,$P$2)),ROWS($M$131:BX170),COLUMNS($M$131:BX170)),0)</f>
        <v>0</v>
      </c>
      <c r="BY170">
        <f t="array" ref="BY170">IF(AND(ROWS($M$131:BY170)&lt;=$P$2,COLUMNS($M$131:BY170)&lt;=$P$2),INDEX(MINVERSE($M$6:INDEX($M$6:$EF$125,$P$2,$P$2)),ROWS($M$131:BY170),COLUMNS($M$131:BY170)),0)</f>
        <v>0</v>
      </c>
      <c r="BZ170">
        <f t="array" ref="BZ170">IF(AND(ROWS($M$131:BZ170)&lt;=$P$2,COLUMNS($M$131:BZ170)&lt;=$P$2),INDEX(MINVERSE($M$6:INDEX($M$6:$EF$125,$P$2,$P$2)),ROWS($M$131:BZ170),COLUMNS($M$131:BZ170)),0)</f>
        <v>0</v>
      </c>
      <c r="CA170">
        <f t="array" ref="CA170">IF(AND(ROWS($M$131:CA170)&lt;=$P$2,COLUMNS($M$131:CA170)&lt;=$P$2),INDEX(MINVERSE($M$6:INDEX($M$6:$EF$125,$P$2,$P$2)),ROWS($M$131:CA170),COLUMNS($M$131:CA170)),0)</f>
        <v>0</v>
      </c>
      <c r="CB170">
        <f t="array" ref="CB170">IF(AND(ROWS($M$131:CB170)&lt;=$P$2,COLUMNS($M$131:CB170)&lt;=$P$2),INDEX(MINVERSE($M$6:INDEX($M$6:$EF$125,$P$2,$P$2)),ROWS($M$131:CB170),COLUMNS($M$131:CB170)),0)</f>
        <v>0</v>
      </c>
      <c r="CC170">
        <f t="array" ref="CC170">IF(AND(ROWS($M$131:CC170)&lt;=$P$2,COLUMNS($M$131:CC170)&lt;=$P$2),INDEX(MINVERSE($M$6:INDEX($M$6:$EF$125,$P$2,$P$2)),ROWS($M$131:CC170),COLUMNS($M$131:CC170)),0)</f>
        <v>0</v>
      </c>
      <c r="CD170">
        <f t="array" ref="CD170">IF(AND(ROWS($M$131:CD170)&lt;=$P$2,COLUMNS($M$131:CD170)&lt;=$P$2),INDEX(MINVERSE($M$6:INDEX($M$6:$EF$125,$P$2,$P$2)),ROWS($M$131:CD170),COLUMNS($M$131:CD170)),0)</f>
        <v>0</v>
      </c>
      <c r="CE170">
        <f t="array" ref="CE170">IF(AND(ROWS($M$131:CE170)&lt;=$P$2,COLUMNS($M$131:CE170)&lt;=$P$2),INDEX(MINVERSE($M$6:INDEX($M$6:$EF$125,$P$2,$P$2)),ROWS($M$131:CE170),COLUMNS($M$131:CE170)),0)</f>
        <v>0</v>
      </c>
      <c r="CF170">
        <f t="array" ref="CF170">IF(AND(ROWS($M$131:CF170)&lt;=$P$2,COLUMNS($M$131:CF170)&lt;=$P$2),INDEX(MINVERSE($M$6:INDEX($M$6:$EF$125,$P$2,$P$2)),ROWS($M$131:CF170),COLUMNS($M$131:CF170)),0)</f>
        <v>0</v>
      </c>
      <c r="CG170">
        <f t="array" ref="CG170">IF(AND(ROWS($M$131:CG170)&lt;=$P$2,COLUMNS($M$131:CG170)&lt;=$P$2),INDEX(MINVERSE($M$6:INDEX($M$6:$EF$125,$P$2,$P$2)),ROWS($M$131:CG170),COLUMNS($M$131:CG170)),0)</f>
        <v>0</v>
      </c>
      <c r="CH170">
        <f t="array" ref="CH170">IF(AND(ROWS($M$131:CH170)&lt;=$P$2,COLUMNS($M$131:CH170)&lt;=$P$2),INDEX(MINVERSE($M$6:INDEX($M$6:$EF$125,$P$2,$P$2)),ROWS($M$131:CH170),COLUMNS($M$131:CH170)),0)</f>
        <v>0</v>
      </c>
      <c r="CI170">
        <f t="array" ref="CI170">IF(AND(ROWS($M$131:CI170)&lt;=$P$2,COLUMNS($M$131:CI170)&lt;=$P$2),INDEX(MINVERSE($M$6:INDEX($M$6:$EF$125,$P$2,$P$2)),ROWS($M$131:CI170),COLUMNS($M$131:CI170)),0)</f>
        <v>0</v>
      </c>
      <c r="CJ170">
        <f t="array" ref="CJ170">IF(AND(ROWS($M$131:CJ170)&lt;=$P$2,COLUMNS($M$131:CJ170)&lt;=$P$2),INDEX(MINVERSE($M$6:INDEX($M$6:$EF$125,$P$2,$P$2)),ROWS($M$131:CJ170),COLUMNS($M$131:CJ170)),0)</f>
        <v>0</v>
      </c>
      <c r="CK170">
        <f t="array" ref="CK170">IF(AND(ROWS($M$131:CK170)&lt;=$P$2,COLUMNS($M$131:CK170)&lt;=$P$2),INDEX(MINVERSE($M$6:INDEX($M$6:$EF$125,$P$2,$P$2)),ROWS($M$131:CK170),COLUMNS($M$131:CK170)),0)</f>
        <v>0</v>
      </c>
      <c r="CL170">
        <f t="array" ref="CL170">IF(AND(ROWS($M$131:CL170)&lt;=$P$2,COLUMNS($M$131:CL170)&lt;=$P$2),INDEX(MINVERSE($M$6:INDEX($M$6:$EF$125,$P$2,$P$2)),ROWS($M$131:CL170),COLUMNS($M$131:CL170)),0)</f>
        <v>0</v>
      </c>
      <c r="CM170">
        <f t="array" ref="CM170">IF(AND(ROWS($M$131:CM170)&lt;=$P$2,COLUMNS($M$131:CM170)&lt;=$P$2),INDEX(MINVERSE($M$6:INDEX($M$6:$EF$125,$P$2,$P$2)),ROWS($M$131:CM170),COLUMNS($M$131:CM170)),0)</f>
        <v>0</v>
      </c>
      <c r="CN170">
        <f t="array" ref="CN170">IF(AND(ROWS($M$131:CN170)&lt;=$P$2,COLUMNS($M$131:CN170)&lt;=$P$2),INDEX(MINVERSE($M$6:INDEX($M$6:$EF$125,$P$2,$P$2)),ROWS($M$131:CN170),COLUMNS($M$131:CN170)),0)</f>
        <v>0</v>
      </c>
      <c r="CO170">
        <f t="array" ref="CO170">IF(AND(ROWS($M$131:CO170)&lt;=$P$2,COLUMNS($M$131:CO170)&lt;=$P$2),INDEX(MINVERSE($M$6:INDEX($M$6:$EF$125,$P$2,$P$2)),ROWS($M$131:CO170),COLUMNS($M$131:CO170)),0)</f>
        <v>0</v>
      </c>
      <c r="CP170">
        <f t="array" ref="CP170">IF(AND(ROWS($M$131:CP170)&lt;=$P$2,COLUMNS($M$131:CP170)&lt;=$P$2),INDEX(MINVERSE($M$6:INDEX($M$6:$EF$125,$P$2,$P$2)),ROWS($M$131:CP170),COLUMNS($M$131:CP170)),0)</f>
        <v>0</v>
      </c>
      <c r="CQ170">
        <f t="array" ref="CQ170">IF(AND(ROWS($M$131:CQ170)&lt;=$P$2,COLUMNS($M$131:CQ170)&lt;=$P$2),INDEX(MINVERSE($M$6:INDEX($M$6:$EF$125,$P$2,$P$2)),ROWS($M$131:CQ170),COLUMNS($M$131:CQ170)),0)</f>
        <v>0</v>
      </c>
      <c r="CR170">
        <f t="array" ref="CR170">IF(AND(ROWS($M$131:CR170)&lt;=$P$2,COLUMNS($M$131:CR170)&lt;=$P$2),INDEX(MINVERSE($M$6:INDEX($M$6:$EF$125,$P$2,$P$2)),ROWS($M$131:CR170),COLUMNS($M$131:CR170)),0)</f>
        <v>0</v>
      </c>
      <c r="CS170">
        <f t="array" ref="CS170">IF(AND(ROWS($M$131:CS170)&lt;=$P$2,COLUMNS($M$131:CS170)&lt;=$P$2),INDEX(MINVERSE($M$6:INDEX($M$6:$EF$125,$P$2,$P$2)),ROWS($M$131:CS170),COLUMNS($M$131:CS170)),0)</f>
        <v>0</v>
      </c>
      <c r="CT170">
        <f t="array" ref="CT170">IF(AND(ROWS($M$131:CT170)&lt;=$P$2,COLUMNS($M$131:CT170)&lt;=$P$2),INDEX(MINVERSE($M$6:INDEX($M$6:$EF$125,$P$2,$P$2)),ROWS($M$131:CT170),COLUMNS($M$131:CT170)),0)</f>
        <v>0</v>
      </c>
      <c r="CU170">
        <f t="array" ref="CU170">IF(AND(ROWS($M$131:CU170)&lt;=$P$2,COLUMNS($M$131:CU170)&lt;=$P$2),INDEX(MINVERSE($M$6:INDEX($M$6:$EF$125,$P$2,$P$2)),ROWS($M$131:CU170),COLUMNS($M$131:CU170)),0)</f>
        <v>0</v>
      </c>
      <c r="CV170">
        <f t="array" ref="CV170">IF(AND(ROWS($M$131:CV170)&lt;=$P$2,COLUMNS($M$131:CV170)&lt;=$P$2),INDEX(MINVERSE($M$6:INDEX($M$6:$EF$125,$P$2,$P$2)),ROWS($M$131:CV170),COLUMNS($M$131:CV170)),0)</f>
        <v>0</v>
      </c>
      <c r="CW170">
        <f t="array" ref="CW170">IF(AND(ROWS($M$131:CW170)&lt;=$P$2,COLUMNS($M$131:CW170)&lt;=$P$2),INDEX(MINVERSE($M$6:INDEX($M$6:$EF$125,$P$2,$P$2)),ROWS($M$131:CW170),COLUMNS($M$131:CW170)),0)</f>
        <v>0</v>
      </c>
      <c r="CX170">
        <f t="array" ref="CX170">IF(AND(ROWS($M$131:CX170)&lt;=$P$2,COLUMNS($M$131:CX170)&lt;=$P$2),INDEX(MINVERSE($M$6:INDEX($M$6:$EF$125,$P$2,$P$2)),ROWS($M$131:CX170),COLUMNS($M$131:CX170)),0)</f>
        <v>0</v>
      </c>
      <c r="CY170">
        <f t="array" ref="CY170">IF(AND(ROWS($M$131:CY170)&lt;=$P$2,COLUMNS($M$131:CY170)&lt;=$P$2),INDEX(MINVERSE($M$6:INDEX($M$6:$EF$125,$P$2,$P$2)),ROWS($M$131:CY170),COLUMNS($M$131:CY170)),0)</f>
        <v>0</v>
      </c>
      <c r="CZ170">
        <f t="array" ref="CZ170">IF(AND(ROWS($M$131:CZ170)&lt;=$P$2,COLUMNS($M$131:CZ170)&lt;=$P$2),INDEX(MINVERSE($M$6:INDEX($M$6:$EF$125,$P$2,$P$2)),ROWS($M$131:CZ170),COLUMNS($M$131:CZ170)),0)</f>
        <v>0</v>
      </c>
      <c r="DA170">
        <f t="array" ref="DA170">IF(AND(ROWS($M$131:DA170)&lt;=$P$2,COLUMNS($M$131:DA170)&lt;=$P$2),INDEX(MINVERSE($M$6:INDEX($M$6:$EF$125,$P$2,$P$2)),ROWS($M$131:DA170),COLUMNS($M$131:DA170)),0)</f>
        <v>0</v>
      </c>
      <c r="DB170">
        <f t="array" ref="DB170">IF(AND(ROWS($M$131:DB170)&lt;=$P$2,COLUMNS($M$131:DB170)&lt;=$P$2),INDEX(MINVERSE($M$6:INDEX($M$6:$EF$125,$P$2,$P$2)),ROWS($M$131:DB170),COLUMNS($M$131:DB170)),0)</f>
        <v>0</v>
      </c>
      <c r="DC170">
        <f t="array" ref="DC170">IF(AND(ROWS($M$131:DC170)&lt;=$P$2,COLUMNS($M$131:DC170)&lt;=$P$2),INDEX(MINVERSE($M$6:INDEX($M$6:$EF$125,$P$2,$P$2)),ROWS($M$131:DC170),COLUMNS($M$131:DC170)),0)</f>
        <v>0</v>
      </c>
      <c r="DD170">
        <f t="array" ref="DD170">IF(AND(ROWS($M$131:DD170)&lt;=$P$2,COLUMNS($M$131:DD170)&lt;=$P$2),INDEX(MINVERSE($M$6:INDEX($M$6:$EF$125,$P$2,$P$2)),ROWS($M$131:DD170),COLUMNS($M$131:DD170)),0)</f>
        <v>0</v>
      </c>
      <c r="DE170">
        <f t="array" ref="DE170">IF(AND(ROWS($M$131:DE170)&lt;=$P$2,COLUMNS($M$131:DE170)&lt;=$P$2),INDEX(MINVERSE($M$6:INDEX($M$6:$EF$125,$P$2,$P$2)),ROWS($M$131:DE170),COLUMNS($M$131:DE170)),0)</f>
        <v>0</v>
      </c>
      <c r="DF170">
        <f t="array" ref="DF170">IF(AND(ROWS($M$131:DF170)&lt;=$P$2,COLUMNS($M$131:DF170)&lt;=$P$2),INDEX(MINVERSE($M$6:INDEX($M$6:$EF$125,$P$2,$P$2)),ROWS($M$131:DF170),COLUMNS($M$131:DF170)),0)</f>
        <v>0</v>
      </c>
      <c r="DG170">
        <f t="array" ref="DG170">IF(AND(ROWS($M$131:DG170)&lt;=$P$2,COLUMNS($M$131:DG170)&lt;=$P$2),INDEX(MINVERSE($M$6:INDEX($M$6:$EF$125,$P$2,$P$2)),ROWS($M$131:DG170),COLUMNS($M$131:DG170)),0)</f>
        <v>0</v>
      </c>
      <c r="DH170">
        <f t="array" ref="DH170">IF(AND(ROWS($M$131:DH170)&lt;=$P$2,COLUMNS($M$131:DH170)&lt;=$P$2),INDEX(MINVERSE($M$6:INDEX($M$6:$EF$125,$P$2,$P$2)),ROWS($M$131:DH170),COLUMNS($M$131:DH170)),0)</f>
        <v>0</v>
      </c>
      <c r="DI170">
        <f t="array" ref="DI170">IF(AND(ROWS($M$131:DI170)&lt;=$P$2,COLUMNS($M$131:DI170)&lt;=$P$2),INDEX(MINVERSE($M$6:INDEX($M$6:$EF$125,$P$2,$P$2)),ROWS($M$131:DI170),COLUMNS($M$131:DI170)),0)</f>
        <v>0</v>
      </c>
      <c r="DJ170">
        <f t="array" ref="DJ170">IF(AND(ROWS($M$131:DJ170)&lt;=$P$2,COLUMNS($M$131:DJ170)&lt;=$P$2),INDEX(MINVERSE($M$6:INDEX($M$6:$EF$125,$P$2,$P$2)),ROWS($M$131:DJ170),COLUMNS($M$131:DJ170)),0)</f>
        <v>0</v>
      </c>
      <c r="DK170">
        <f t="array" ref="DK170">IF(AND(ROWS($M$131:DK170)&lt;=$P$2,COLUMNS($M$131:DK170)&lt;=$P$2),INDEX(MINVERSE($M$6:INDEX($M$6:$EF$125,$P$2,$P$2)),ROWS($M$131:DK170),COLUMNS($M$131:DK170)),0)</f>
        <v>0</v>
      </c>
      <c r="DL170">
        <f t="array" ref="DL170">IF(AND(ROWS($M$131:DL170)&lt;=$P$2,COLUMNS($M$131:DL170)&lt;=$P$2),INDEX(MINVERSE($M$6:INDEX($M$6:$EF$125,$P$2,$P$2)),ROWS($M$131:DL170),COLUMNS($M$131:DL170)),0)</f>
        <v>0</v>
      </c>
      <c r="DM170">
        <f t="array" ref="DM170">IF(AND(ROWS($M$131:DM170)&lt;=$P$2,COLUMNS($M$131:DM170)&lt;=$P$2),INDEX(MINVERSE($M$6:INDEX($M$6:$EF$125,$P$2,$P$2)),ROWS($M$131:DM170),COLUMNS($M$131:DM170)),0)</f>
        <v>0</v>
      </c>
      <c r="DN170">
        <f t="array" ref="DN170">IF(AND(ROWS($M$131:DN170)&lt;=$P$2,COLUMNS($M$131:DN170)&lt;=$P$2),INDEX(MINVERSE($M$6:INDEX($M$6:$EF$125,$P$2,$P$2)),ROWS($M$131:DN170),COLUMNS($M$131:DN170)),0)</f>
        <v>0</v>
      </c>
      <c r="DO170">
        <f t="array" ref="DO170">IF(AND(ROWS($M$131:DO170)&lt;=$P$2,COLUMNS($M$131:DO170)&lt;=$P$2),INDEX(MINVERSE($M$6:INDEX($M$6:$EF$125,$P$2,$P$2)),ROWS($M$131:DO170),COLUMNS($M$131:DO170)),0)</f>
        <v>0</v>
      </c>
      <c r="DP170">
        <f t="array" ref="DP170">IF(AND(ROWS($M$131:DP170)&lt;=$P$2,COLUMNS($M$131:DP170)&lt;=$P$2),INDEX(MINVERSE($M$6:INDEX($M$6:$EF$125,$P$2,$P$2)),ROWS($M$131:DP170),COLUMNS($M$131:DP170)),0)</f>
        <v>0</v>
      </c>
      <c r="DQ170">
        <f t="array" ref="DQ170">IF(AND(ROWS($M$131:DQ170)&lt;=$P$2,COLUMNS($M$131:DQ170)&lt;=$P$2),INDEX(MINVERSE($M$6:INDEX($M$6:$EF$125,$P$2,$P$2)),ROWS($M$131:DQ170),COLUMNS($M$131:DQ170)),0)</f>
        <v>0</v>
      </c>
      <c r="DR170">
        <f t="array" ref="DR170">IF(AND(ROWS($M$131:DR170)&lt;=$P$2,COLUMNS($M$131:DR170)&lt;=$P$2),INDEX(MINVERSE($M$6:INDEX($M$6:$EF$125,$P$2,$P$2)),ROWS($M$131:DR170),COLUMNS($M$131:DR170)),0)</f>
        <v>0</v>
      </c>
      <c r="DS170">
        <f t="array" ref="DS170">IF(AND(ROWS($M$131:DS170)&lt;=$P$2,COLUMNS($M$131:DS170)&lt;=$P$2),INDEX(MINVERSE($M$6:INDEX($M$6:$EF$125,$P$2,$P$2)),ROWS($M$131:DS170),COLUMNS($M$131:DS170)),0)</f>
        <v>0</v>
      </c>
      <c r="DT170">
        <f t="array" ref="DT170">IF(AND(ROWS($M$131:DT170)&lt;=$P$2,COLUMNS($M$131:DT170)&lt;=$P$2),INDEX(MINVERSE($M$6:INDEX($M$6:$EF$125,$P$2,$P$2)),ROWS($M$131:DT170),COLUMNS($M$131:DT170)),0)</f>
        <v>0</v>
      </c>
      <c r="DU170">
        <f t="array" ref="DU170">IF(AND(ROWS($M$131:DU170)&lt;=$P$2,COLUMNS($M$131:DU170)&lt;=$P$2),INDEX(MINVERSE($M$6:INDEX($M$6:$EF$125,$P$2,$P$2)),ROWS($M$131:DU170),COLUMNS($M$131:DU170)),0)</f>
        <v>0</v>
      </c>
      <c r="DV170">
        <f t="array" ref="DV170">IF(AND(ROWS($M$131:DV170)&lt;=$P$2,COLUMNS($M$131:DV170)&lt;=$P$2),INDEX(MINVERSE($M$6:INDEX($M$6:$EF$125,$P$2,$P$2)),ROWS($M$131:DV170),COLUMNS($M$131:DV170)),0)</f>
        <v>0</v>
      </c>
      <c r="DW170">
        <f t="array" ref="DW170">IF(AND(ROWS($M$131:DW170)&lt;=$P$2,COLUMNS($M$131:DW170)&lt;=$P$2),INDEX(MINVERSE($M$6:INDEX($M$6:$EF$125,$P$2,$P$2)),ROWS($M$131:DW170),COLUMNS($M$131:DW170)),0)</f>
        <v>0</v>
      </c>
      <c r="DX170">
        <f t="array" ref="DX170">IF(AND(ROWS($M$131:DX170)&lt;=$P$2,COLUMNS($M$131:DX170)&lt;=$P$2),INDEX(MINVERSE($M$6:INDEX($M$6:$EF$125,$P$2,$P$2)),ROWS($M$131:DX170),COLUMNS($M$131:DX170)),0)</f>
        <v>0</v>
      </c>
      <c r="DY170">
        <f t="array" ref="DY170">IF(AND(ROWS($M$131:DY170)&lt;=$P$2,COLUMNS($M$131:DY170)&lt;=$P$2),INDEX(MINVERSE($M$6:INDEX($M$6:$EF$125,$P$2,$P$2)),ROWS($M$131:DY170),COLUMNS($M$131:DY170)),0)</f>
        <v>0</v>
      </c>
      <c r="DZ170">
        <f t="array" ref="DZ170">IF(AND(ROWS($M$131:DZ170)&lt;=$P$2,COLUMNS($M$131:DZ170)&lt;=$P$2),INDEX(MINVERSE($M$6:INDEX($M$6:$EF$125,$P$2,$P$2)),ROWS($M$131:DZ170),COLUMNS($M$131:DZ170)),0)</f>
        <v>0</v>
      </c>
      <c r="EA170">
        <f t="array" ref="EA170">IF(AND(ROWS($M$131:EA170)&lt;=$P$2,COLUMNS($M$131:EA170)&lt;=$P$2),INDEX(MINVERSE($M$6:INDEX($M$6:$EF$125,$P$2,$P$2)),ROWS($M$131:EA170),COLUMNS($M$131:EA170)),0)</f>
        <v>0</v>
      </c>
      <c r="EB170">
        <f t="array" ref="EB170">IF(AND(ROWS($M$131:EB170)&lt;=$P$2,COLUMNS($M$131:EB170)&lt;=$P$2),INDEX(MINVERSE($M$6:INDEX($M$6:$EF$125,$P$2,$P$2)),ROWS($M$131:EB170),COLUMNS($M$131:EB170)),0)</f>
        <v>0</v>
      </c>
    </row>
    <row r="171" spans="12:132" ht="15">
      <c r="L171" s="10">
        <v>41</v>
      </c>
      <c r="M171">
        <f t="array" ref="M171">IF(AND(ROWS($M$131:M171)&lt;=$P$2,COLUMNS($M$131:M171)&lt;=$P$2),INDEX(MINVERSE($M$6:INDEX($M$6:$EF$125,$P$2,$P$2)),ROWS($M$131:M171),COLUMNS($M$131:M171)),0)</f>
        <v>0</v>
      </c>
      <c r="N171">
        <f t="array" ref="N171">IF(AND(ROWS($M$131:N171)&lt;=$P$2,COLUMNS($M$131:N171)&lt;=$P$2),INDEX(MINVERSE($M$6:INDEX($M$6:$EF$125,$P$2,$P$2)),ROWS($M$131:N171),COLUMNS($M$131:N171)),0)</f>
        <v>0</v>
      </c>
      <c r="O171">
        <f t="array" ref="O171">IF(AND(ROWS($M$131:O171)&lt;=$P$2,COLUMNS($M$131:O171)&lt;=$P$2),INDEX(MINVERSE($M$6:INDEX($M$6:$EF$125,$P$2,$P$2)),ROWS($M$131:O171),COLUMNS($M$131:O171)),0)</f>
        <v>0</v>
      </c>
      <c r="P171">
        <f t="array" ref="P171">IF(AND(ROWS($M$131:P171)&lt;=$P$2,COLUMNS($M$131:P171)&lt;=$P$2),INDEX(MINVERSE($M$6:INDEX($M$6:$EF$125,$P$2,$P$2)),ROWS($M$131:P171),COLUMNS($M$131:P171)),0)</f>
        <v>0</v>
      </c>
      <c r="Q171">
        <f t="array" ref="Q171">IF(AND(ROWS($M$131:Q171)&lt;=$P$2,COLUMNS($M$131:Q171)&lt;=$P$2),INDEX(MINVERSE($M$6:INDEX($M$6:$EF$125,$P$2,$P$2)),ROWS($M$131:Q171),COLUMNS($M$131:Q171)),0)</f>
        <v>0</v>
      </c>
      <c r="R171">
        <f t="array" ref="R171">IF(AND(ROWS($M$131:R171)&lt;=$P$2,COLUMNS($M$131:R171)&lt;=$P$2),INDEX(MINVERSE($M$6:INDEX($M$6:$EF$125,$P$2,$P$2)),ROWS($M$131:R171),COLUMNS($M$131:R171)),0)</f>
        <v>0</v>
      </c>
      <c r="S171">
        <f t="array" ref="S171">IF(AND(ROWS($M$131:S171)&lt;=$P$2,COLUMNS($M$131:S171)&lt;=$P$2),INDEX(MINVERSE($M$6:INDEX($M$6:$EF$125,$P$2,$P$2)),ROWS($M$131:S171),COLUMNS($M$131:S171)),0)</f>
        <v>0</v>
      </c>
      <c r="T171">
        <f t="array" ref="T171">IF(AND(ROWS($M$131:T171)&lt;=$P$2,COLUMNS($M$131:T171)&lt;=$P$2),INDEX(MINVERSE($M$6:INDEX($M$6:$EF$125,$P$2,$P$2)),ROWS($M$131:T171),COLUMNS($M$131:T171)),0)</f>
        <v>0</v>
      </c>
      <c r="U171">
        <f t="array" ref="U171">IF(AND(ROWS($M$131:U171)&lt;=$P$2,COLUMNS($M$131:U171)&lt;=$P$2),INDEX(MINVERSE($M$6:INDEX($M$6:$EF$125,$P$2,$P$2)),ROWS($M$131:U171),COLUMNS($M$131:U171)),0)</f>
        <v>0</v>
      </c>
      <c r="V171">
        <f t="array" ref="V171">IF(AND(ROWS($M$131:V171)&lt;=$P$2,COLUMNS($M$131:V171)&lt;=$P$2),INDEX(MINVERSE($M$6:INDEX($M$6:$EF$125,$P$2,$P$2)),ROWS($M$131:V171),COLUMNS($M$131:V171)),0)</f>
        <v>0</v>
      </c>
      <c r="W171">
        <f t="array" ref="W171">IF(AND(ROWS($M$131:W171)&lt;=$P$2,COLUMNS($M$131:W171)&lt;=$P$2),INDEX(MINVERSE($M$6:INDEX($M$6:$EF$125,$P$2,$P$2)),ROWS($M$131:W171),COLUMNS($M$131:W171)),0)</f>
        <v>0</v>
      </c>
      <c r="X171">
        <f t="array" ref="X171">IF(AND(ROWS($M$131:X171)&lt;=$P$2,COLUMNS($M$131:X171)&lt;=$P$2),INDEX(MINVERSE($M$6:INDEX($M$6:$EF$125,$P$2,$P$2)),ROWS($M$131:X171),COLUMNS($M$131:X171)),0)</f>
        <v>0</v>
      </c>
      <c r="Y171">
        <f t="array" ref="Y171">IF(AND(ROWS($M$131:Y171)&lt;=$P$2,COLUMNS($M$131:Y171)&lt;=$P$2),INDEX(MINVERSE($M$6:INDEX($M$6:$EF$125,$P$2,$P$2)),ROWS($M$131:Y171),COLUMNS($M$131:Y171)),0)</f>
        <v>0</v>
      </c>
      <c r="Z171">
        <f t="array" ref="Z171">IF(AND(ROWS($M$131:Z171)&lt;=$P$2,COLUMNS($M$131:Z171)&lt;=$P$2),INDEX(MINVERSE($M$6:INDEX($M$6:$EF$125,$P$2,$P$2)),ROWS($M$131:Z171),COLUMNS($M$131:Z171)),0)</f>
        <v>0</v>
      </c>
      <c r="AA171">
        <f t="array" ref="AA171">IF(AND(ROWS($M$131:AA171)&lt;=$P$2,COLUMNS($M$131:AA171)&lt;=$P$2),INDEX(MINVERSE($M$6:INDEX($M$6:$EF$125,$P$2,$P$2)),ROWS($M$131:AA171),COLUMNS($M$131:AA171)),0)</f>
        <v>0</v>
      </c>
      <c r="AB171">
        <f t="array" ref="AB171">IF(AND(ROWS($M$131:AB171)&lt;=$P$2,COLUMNS($M$131:AB171)&lt;=$P$2),INDEX(MINVERSE($M$6:INDEX($M$6:$EF$125,$P$2,$P$2)),ROWS($M$131:AB171),COLUMNS($M$131:AB171)),0)</f>
        <v>0</v>
      </c>
      <c r="AC171">
        <f t="array" ref="AC171">IF(AND(ROWS($M$131:AC171)&lt;=$P$2,COLUMNS($M$131:AC171)&lt;=$P$2),INDEX(MINVERSE($M$6:INDEX($M$6:$EF$125,$P$2,$P$2)),ROWS($M$131:AC171),COLUMNS($M$131:AC171)),0)</f>
        <v>0</v>
      </c>
      <c r="AD171">
        <f t="array" ref="AD171">IF(AND(ROWS($M$131:AD171)&lt;=$P$2,COLUMNS($M$131:AD171)&lt;=$P$2),INDEX(MINVERSE($M$6:INDEX($M$6:$EF$125,$P$2,$P$2)),ROWS($M$131:AD171),COLUMNS($M$131:AD171)),0)</f>
        <v>0</v>
      </c>
      <c r="AE171">
        <f t="array" ref="AE171">IF(AND(ROWS($M$131:AE171)&lt;=$P$2,COLUMNS($M$131:AE171)&lt;=$P$2),INDEX(MINVERSE($M$6:INDEX($M$6:$EF$125,$P$2,$P$2)),ROWS($M$131:AE171),COLUMNS($M$131:AE171)),0)</f>
        <v>0</v>
      </c>
      <c r="AF171">
        <f t="array" ref="AF171">IF(AND(ROWS($M$131:AF171)&lt;=$P$2,COLUMNS($M$131:AF171)&lt;=$P$2),INDEX(MINVERSE($M$6:INDEX($M$6:$EF$125,$P$2,$P$2)),ROWS($M$131:AF171),COLUMNS($M$131:AF171)),0)</f>
        <v>0</v>
      </c>
      <c r="AG171">
        <f t="array" ref="AG171">IF(AND(ROWS($M$131:AG171)&lt;=$P$2,COLUMNS($M$131:AG171)&lt;=$P$2),INDEX(MINVERSE($M$6:INDEX($M$6:$EF$125,$P$2,$P$2)),ROWS($M$131:AG171),COLUMNS($M$131:AG171)),0)</f>
        <v>0</v>
      </c>
      <c r="AH171">
        <f t="array" ref="AH171">IF(AND(ROWS($M$131:AH171)&lt;=$P$2,COLUMNS($M$131:AH171)&lt;=$P$2),INDEX(MINVERSE($M$6:INDEX($M$6:$EF$125,$P$2,$P$2)),ROWS($M$131:AH171),COLUMNS($M$131:AH171)),0)</f>
        <v>0</v>
      </c>
      <c r="AI171">
        <f t="array" ref="AI171">IF(AND(ROWS($M$131:AI171)&lt;=$P$2,COLUMNS($M$131:AI171)&lt;=$P$2),INDEX(MINVERSE($M$6:INDEX($M$6:$EF$125,$P$2,$P$2)),ROWS($M$131:AI171),COLUMNS($M$131:AI171)),0)</f>
        <v>0</v>
      </c>
      <c r="AJ171">
        <f t="array" ref="AJ171">IF(AND(ROWS($M$131:AJ171)&lt;=$P$2,COLUMNS($M$131:AJ171)&lt;=$P$2),INDEX(MINVERSE($M$6:INDEX($M$6:$EF$125,$P$2,$P$2)),ROWS($M$131:AJ171),COLUMNS($M$131:AJ171)),0)</f>
        <v>0</v>
      </c>
      <c r="AK171">
        <f t="array" ref="AK171">IF(AND(ROWS($M$131:AK171)&lt;=$P$2,COLUMNS($M$131:AK171)&lt;=$P$2),INDEX(MINVERSE($M$6:INDEX($M$6:$EF$125,$P$2,$P$2)),ROWS($M$131:AK171),COLUMNS($M$131:AK171)),0)</f>
        <v>0</v>
      </c>
      <c r="AL171">
        <f t="array" ref="AL171">IF(AND(ROWS($M$131:AL171)&lt;=$P$2,COLUMNS($M$131:AL171)&lt;=$P$2),INDEX(MINVERSE($M$6:INDEX($M$6:$EF$125,$P$2,$P$2)),ROWS($M$131:AL171),COLUMNS($M$131:AL171)),0)</f>
        <v>0</v>
      </c>
      <c r="AM171">
        <f t="array" ref="AM171">IF(AND(ROWS($M$131:AM171)&lt;=$P$2,COLUMNS($M$131:AM171)&lt;=$P$2),INDEX(MINVERSE($M$6:INDEX($M$6:$EF$125,$P$2,$P$2)),ROWS($M$131:AM171),COLUMNS($M$131:AM171)),0)</f>
        <v>0</v>
      </c>
      <c r="AN171">
        <f t="array" ref="AN171">IF(AND(ROWS($M$131:AN171)&lt;=$P$2,COLUMNS($M$131:AN171)&lt;=$P$2),INDEX(MINVERSE($M$6:INDEX($M$6:$EF$125,$P$2,$P$2)),ROWS($M$131:AN171),COLUMNS($M$131:AN171)),0)</f>
        <v>0</v>
      </c>
      <c r="AO171">
        <f t="array" ref="AO171">IF(AND(ROWS($M$131:AO171)&lt;=$P$2,COLUMNS($M$131:AO171)&lt;=$P$2),INDEX(MINVERSE($M$6:INDEX($M$6:$EF$125,$P$2,$P$2)),ROWS($M$131:AO171),COLUMNS($M$131:AO171)),0)</f>
        <v>0</v>
      </c>
      <c r="AP171">
        <f t="array" ref="AP171">IF(AND(ROWS($M$131:AP171)&lt;=$P$2,COLUMNS($M$131:AP171)&lt;=$P$2),INDEX(MINVERSE($M$6:INDEX($M$6:$EF$125,$P$2,$P$2)),ROWS($M$131:AP171),COLUMNS($M$131:AP171)),0)</f>
        <v>0</v>
      </c>
      <c r="AQ171">
        <f t="array" ref="AQ171">IF(AND(ROWS($M$131:AQ171)&lt;=$P$2,COLUMNS($M$131:AQ171)&lt;=$P$2),INDEX(MINVERSE($M$6:INDEX($M$6:$EF$125,$P$2,$P$2)),ROWS($M$131:AQ171),COLUMNS($M$131:AQ171)),0)</f>
        <v>0</v>
      </c>
      <c r="AR171">
        <f t="array" ref="AR171">IF(AND(ROWS($M$131:AR171)&lt;=$P$2,COLUMNS($M$131:AR171)&lt;=$P$2),INDEX(MINVERSE($M$6:INDEX($M$6:$EF$125,$P$2,$P$2)),ROWS($M$131:AR171),COLUMNS($M$131:AR171)),0)</f>
        <v>0</v>
      </c>
      <c r="AS171">
        <f t="array" ref="AS171">IF(AND(ROWS($M$131:AS171)&lt;=$P$2,COLUMNS($M$131:AS171)&lt;=$P$2),INDEX(MINVERSE($M$6:INDEX($M$6:$EF$125,$P$2,$P$2)),ROWS($M$131:AS171),COLUMNS($M$131:AS171)),0)</f>
        <v>0</v>
      </c>
      <c r="AT171">
        <f t="array" ref="AT171">IF(AND(ROWS($M$131:AT171)&lt;=$P$2,COLUMNS($M$131:AT171)&lt;=$P$2),INDEX(MINVERSE($M$6:INDEX($M$6:$EF$125,$P$2,$P$2)),ROWS($M$131:AT171),COLUMNS($M$131:AT171)),0)</f>
        <v>0</v>
      </c>
      <c r="AU171">
        <f t="array" ref="AU171">IF(AND(ROWS($M$131:AU171)&lt;=$P$2,COLUMNS($M$131:AU171)&lt;=$P$2),INDEX(MINVERSE($M$6:INDEX($M$6:$EF$125,$P$2,$P$2)),ROWS($M$131:AU171),COLUMNS($M$131:AU171)),0)</f>
        <v>0</v>
      </c>
      <c r="AV171">
        <f t="array" ref="AV171">IF(AND(ROWS($M$131:AV171)&lt;=$P$2,COLUMNS($M$131:AV171)&lt;=$P$2),INDEX(MINVERSE($M$6:INDEX($M$6:$EF$125,$P$2,$P$2)),ROWS($M$131:AV171),COLUMNS($M$131:AV171)),0)</f>
        <v>0</v>
      </c>
      <c r="AW171">
        <f t="array" ref="AW171">IF(AND(ROWS($M$131:AW171)&lt;=$P$2,COLUMNS($M$131:AW171)&lt;=$P$2),INDEX(MINVERSE($M$6:INDEX($M$6:$EF$125,$P$2,$P$2)),ROWS($M$131:AW171),COLUMNS($M$131:AW171)),0)</f>
        <v>0</v>
      </c>
      <c r="AX171">
        <f t="array" ref="AX171">IF(AND(ROWS($M$131:AX171)&lt;=$P$2,COLUMNS($M$131:AX171)&lt;=$P$2),INDEX(MINVERSE($M$6:INDEX($M$6:$EF$125,$P$2,$P$2)),ROWS($M$131:AX171),COLUMNS($M$131:AX171)),0)</f>
        <v>0</v>
      </c>
      <c r="AY171">
        <f t="array" ref="AY171">IF(AND(ROWS($M$131:AY171)&lt;=$P$2,COLUMNS($M$131:AY171)&lt;=$P$2),INDEX(MINVERSE($M$6:INDEX($M$6:$EF$125,$P$2,$P$2)),ROWS($M$131:AY171),COLUMNS($M$131:AY171)),0)</f>
        <v>0</v>
      </c>
      <c r="AZ171">
        <f t="array" ref="AZ171">IF(AND(ROWS($M$131:AZ171)&lt;=$P$2,COLUMNS($M$131:AZ171)&lt;=$P$2),INDEX(MINVERSE($M$6:INDEX($M$6:$EF$125,$P$2,$P$2)),ROWS($M$131:AZ171),COLUMNS($M$131:AZ171)),0)</f>
        <v>0</v>
      </c>
      <c r="BA171">
        <f t="array" ref="BA171">IF(AND(ROWS($M$131:BA171)&lt;=$P$2,COLUMNS($M$131:BA171)&lt;=$P$2),INDEX(MINVERSE($M$6:INDEX($M$6:$EF$125,$P$2,$P$2)),ROWS($M$131:BA171),COLUMNS($M$131:BA171)),0)</f>
        <v>0</v>
      </c>
      <c r="BB171">
        <f t="array" ref="BB171">IF(AND(ROWS($M$131:BB171)&lt;=$P$2,COLUMNS($M$131:BB171)&lt;=$P$2),INDEX(MINVERSE($M$6:INDEX($M$6:$EF$125,$P$2,$P$2)),ROWS($M$131:BB171),COLUMNS($M$131:BB171)),0)</f>
        <v>0</v>
      </c>
      <c r="BC171">
        <f t="array" ref="BC171">IF(AND(ROWS($M$131:BC171)&lt;=$P$2,COLUMNS($M$131:BC171)&lt;=$P$2),INDEX(MINVERSE($M$6:INDEX($M$6:$EF$125,$P$2,$P$2)),ROWS($M$131:BC171),COLUMNS($M$131:BC171)),0)</f>
        <v>0</v>
      </c>
      <c r="BD171">
        <f t="array" ref="BD171">IF(AND(ROWS($M$131:BD171)&lt;=$P$2,COLUMNS($M$131:BD171)&lt;=$P$2),INDEX(MINVERSE($M$6:INDEX($M$6:$EF$125,$P$2,$P$2)),ROWS($M$131:BD171),COLUMNS($M$131:BD171)),0)</f>
        <v>0</v>
      </c>
      <c r="BE171">
        <f t="array" ref="BE171">IF(AND(ROWS($M$131:BE171)&lt;=$P$2,COLUMNS($M$131:BE171)&lt;=$P$2),INDEX(MINVERSE($M$6:INDEX($M$6:$EF$125,$P$2,$P$2)),ROWS($M$131:BE171),COLUMNS($M$131:BE171)),0)</f>
        <v>0</v>
      </c>
      <c r="BF171">
        <f t="array" ref="BF171">IF(AND(ROWS($M$131:BF171)&lt;=$P$2,COLUMNS($M$131:BF171)&lt;=$P$2),INDEX(MINVERSE($M$6:INDEX($M$6:$EF$125,$P$2,$P$2)),ROWS($M$131:BF171),COLUMNS($M$131:BF171)),0)</f>
        <v>0</v>
      </c>
      <c r="BG171">
        <f t="array" ref="BG171">IF(AND(ROWS($M$131:BG171)&lt;=$P$2,COLUMNS($M$131:BG171)&lt;=$P$2),INDEX(MINVERSE($M$6:INDEX($M$6:$EF$125,$P$2,$P$2)),ROWS($M$131:BG171),COLUMNS($M$131:BG171)),0)</f>
        <v>0</v>
      </c>
      <c r="BH171">
        <f t="array" ref="BH171">IF(AND(ROWS($M$131:BH171)&lt;=$P$2,COLUMNS($M$131:BH171)&lt;=$P$2),INDEX(MINVERSE($M$6:INDEX($M$6:$EF$125,$P$2,$P$2)),ROWS($M$131:BH171),COLUMNS($M$131:BH171)),0)</f>
        <v>0</v>
      </c>
      <c r="BI171">
        <f t="array" ref="BI171">IF(AND(ROWS($M$131:BI171)&lt;=$P$2,COLUMNS($M$131:BI171)&lt;=$P$2),INDEX(MINVERSE($M$6:INDEX($M$6:$EF$125,$P$2,$P$2)),ROWS($M$131:BI171),COLUMNS($M$131:BI171)),0)</f>
        <v>0</v>
      </c>
      <c r="BJ171">
        <f t="array" ref="BJ171">IF(AND(ROWS($M$131:BJ171)&lt;=$P$2,COLUMNS($M$131:BJ171)&lt;=$P$2),INDEX(MINVERSE($M$6:INDEX($M$6:$EF$125,$P$2,$P$2)),ROWS($M$131:BJ171),COLUMNS($M$131:BJ171)),0)</f>
        <v>0</v>
      </c>
      <c r="BK171">
        <f t="array" ref="BK171">IF(AND(ROWS($M$131:BK171)&lt;=$P$2,COLUMNS($M$131:BK171)&lt;=$P$2),INDEX(MINVERSE($M$6:INDEX($M$6:$EF$125,$P$2,$P$2)),ROWS($M$131:BK171),COLUMNS($M$131:BK171)),0)</f>
        <v>0</v>
      </c>
      <c r="BL171">
        <f t="array" ref="BL171">IF(AND(ROWS($M$131:BL171)&lt;=$P$2,COLUMNS($M$131:BL171)&lt;=$P$2),INDEX(MINVERSE($M$6:INDEX($M$6:$EF$125,$P$2,$P$2)),ROWS($M$131:BL171),COLUMNS($M$131:BL171)),0)</f>
        <v>0</v>
      </c>
      <c r="BM171">
        <f t="array" ref="BM171">IF(AND(ROWS($M$131:BM171)&lt;=$P$2,COLUMNS($M$131:BM171)&lt;=$P$2),INDEX(MINVERSE($M$6:INDEX($M$6:$EF$125,$P$2,$P$2)),ROWS($M$131:BM171),COLUMNS($M$131:BM171)),0)</f>
        <v>0</v>
      </c>
      <c r="BN171">
        <f t="array" ref="BN171">IF(AND(ROWS($M$131:BN171)&lt;=$P$2,COLUMNS($M$131:BN171)&lt;=$P$2),INDEX(MINVERSE($M$6:INDEX($M$6:$EF$125,$P$2,$P$2)),ROWS($M$131:BN171),COLUMNS($M$131:BN171)),0)</f>
        <v>0</v>
      </c>
      <c r="BO171">
        <f t="array" ref="BO171">IF(AND(ROWS($M$131:BO171)&lt;=$P$2,COLUMNS($M$131:BO171)&lt;=$P$2),INDEX(MINVERSE($M$6:INDEX($M$6:$EF$125,$P$2,$P$2)),ROWS($M$131:BO171),COLUMNS($M$131:BO171)),0)</f>
        <v>0</v>
      </c>
      <c r="BP171">
        <f t="array" ref="BP171">IF(AND(ROWS($M$131:BP171)&lt;=$P$2,COLUMNS($M$131:BP171)&lt;=$P$2),INDEX(MINVERSE($M$6:INDEX($M$6:$EF$125,$P$2,$P$2)),ROWS($M$131:BP171),COLUMNS($M$131:BP171)),0)</f>
        <v>0</v>
      </c>
      <c r="BQ171">
        <f t="array" ref="BQ171">IF(AND(ROWS($M$131:BQ171)&lt;=$P$2,COLUMNS($M$131:BQ171)&lt;=$P$2),INDEX(MINVERSE($M$6:INDEX($M$6:$EF$125,$P$2,$P$2)),ROWS($M$131:BQ171),COLUMNS($M$131:BQ171)),0)</f>
        <v>0</v>
      </c>
      <c r="BR171">
        <f t="array" ref="BR171">IF(AND(ROWS($M$131:BR171)&lt;=$P$2,COLUMNS($M$131:BR171)&lt;=$P$2),INDEX(MINVERSE($M$6:INDEX($M$6:$EF$125,$P$2,$P$2)),ROWS($M$131:BR171),COLUMNS($M$131:BR171)),0)</f>
        <v>0</v>
      </c>
      <c r="BS171">
        <f t="array" ref="BS171">IF(AND(ROWS($M$131:BS171)&lt;=$P$2,COLUMNS($M$131:BS171)&lt;=$P$2),INDEX(MINVERSE($M$6:INDEX($M$6:$EF$125,$P$2,$P$2)),ROWS($M$131:BS171),COLUMNS($M$131:BS171)),0)</f>
        <v>0</v>
      </c>
      <c r="BT171">
        <f t="array" ref="BT171">IF(AND(ROWS($M$131:BT171)&lt;=$P$2,COLUMNS($M$131:BT171)&lt;=$P$2),INDEX(MINVERSE($M$6:INDEX($M$6:$EF$125,$P$2,$P$2)),ROWS($M$131:BT171),COLUMNS($M$131:BT171)),0)</f>
        <v>0</v>
      </c>
      <c r="BU171">
        <f t="array" ref="BU171">IF(AND(ROWS($M$131:BU171)&lt;=$P$2,COLUMNS($M$131:BU171)&lt;=$P$2),INDEX(MINVERSE($M$6:INDEX($M$6:$EF$125,$P$2,$P$2)),ROWS($M$131:BU171),COLUMNS($M$131:BU171)),0)</f>
        <v>0</v>
      </c>
      <c r="BV171">
        <f t="array" ref="BV171">IF(AND(ROWS($M$131:BV171)&lt;=$P$2,COLUMNS($M$131:BV171)&lt;=$P$2),INDEX(MINVERSE($M$6:INDEX($M$6:$EF$125,$P$2,$P$2)),ROWS($M$131:BV171),COLUMNS($M$131:BV171)),0)</f>
        <v>0</v>
      </c>
      <c r="BW171">
        <f t="array" ref="BW171">IF(AND(ROWS($M$131:BW171)&lt;=$P$2,COLUMNS($M$131:BW171)&lt;=$P$2),INDEX(MINVERSE($M$6:INDEX($M$6:$EF$125,$P$2,$P$2)),ROWS($M$131:BW171),COLUMNS($M$131:BW171)),0)</f>
        <v>0</v>
      </c>
      <c r="BX171">
        <f t="array" ref="BX171">IF(AND(ROWS($M$131:BX171)&lt;=$P$2,COLUMNS($M$131:BX171)&lt;=$P$2),INDEX(MINVERSE($M$6:INDEX($M$6:$EF$125,$P$2,$P$2)),ROWS($M$131:BX171),COLUMNS($M$131:BX171)),0)</f>
        <v>0</v>
      </c>
      <c r="BY171">
        <f t="array" ref="BY171">IF(AND(ROWS($M$131:BY171)&lt;=$P$2,COLUMNS($M$131:BY171)&lt;=$P$2),INDEX(MINVERSE($M$6:INDEX($M$6:$EF$125,$P$2,$P$2)),ROWS($M$131:BY171),COLUMNS($M$131:BY171)),0)</f>
        <v>0</v>
      </c>
      <c r="BZ171">
        <f t="array" ref="BZ171">IF(AND(ROWS($M$131:BZ171)&lt;=$P$2,COLUMNS($M$131:BZ171)&lt;=$P$2),INDEX(MINVERSE($M$6:INDEX($M$6:$EF$125,$P$2,$P$2)),ROWS($M$131:BZ171),COLUMNS($M$131:BZ171)),0)</f>
        <v>0</v>
      </c>
      <c r="CA171">
        <f t="array" ref="CA171">IF(AND(ROWS($M$131:CA171)&lt;=$P$2,COLUMNS($M$131:CA171)&lt;=$P$2),INDEX(MINVERSE($M$6:INDEX($M$6:$EF$125,$P$2,$P$2)),ROWS($M$131:CA171),COLUMNS($M$131:CA171)),0)</f>
        <v>0</v>
      </c>
      <c r="CB171">
        <f t="array" ref="CB171">IF(AND(ROWS($M$131:CB171)&lt;=$P$2,COLUMNS($M$131:CB171)&lt;=$P$2),INDEX(MINVERSE($M$6:INDEX($M$6:$EF$125,$P$2,$P$2)),ROWS($M$131:CB171),COLUMNS($M$131:CB171)),0)</f>
        <v>0</v>
      </c>
      <c r="CC171">
        <f t="array" ref="CC171">IF(AND(ROWS($M$131:CC171)&lt;=$P$2,COLUMNS($M$131:CC171)&lt;=$P$2),INDEX(MINVERSE($M$6:INDEX($M$6:$EF$125,$P$2,$P$2)),ROWS($M$131:CC171),COLUMNS($M$131:CC171)),0)</f>
        <v>0</v>
      </c>
      <c r="CD171">
        <f t="array" ref="CD171">IF(AND(ROWS($M$131:CD171)&lt;=$P$2,COLUMNS($M$131:CD171)&lt;=$P$2),INDEX(MINVERSE($M$6:INDEX($M$6:$EF$125,$P$2,$P$2)),ROWS($M$131:CD171),COLUMNS($M$131:CD171)),0)</f>
        <v>0</v>
      </c>
      <c r="CE171">
        <f t="array" ref="CE171">IF(AND(ROWS($M$131:CE171)&lt;=$P$2,COLUMNS($M$131:CE171)&lt;=$P$2),INDEX(MINVERSE($M$6:INDEX($M$6:$EF$125,$P$2,$P$2)),ROWS($M$131:CE171),COLUMNS($M$131:CE171)),0)</f>
        <v>0</v>
      </c>
      <c r="CF171">
        <f t="array" ref="CF171">IF(AND(ROWS($M$131:CF171)&lt;=$P$2,COLUMNS($M$131:CF171)&lt;=$P$2),INDEX(MINVERSE($M$6:INDEX($M$6:$EF$125,$P$2,$P$2)),ROWS($M$131:CF171),COLUMNS($M$131:CF171)),0)</f>
        <v>0</v>
      </c>
      <c r="CG171">
        <f t="array" ref="CG171">IF(AND(ROWS($M$131:CG171)&lt;=$P$2,COLUMNS($M$131:CG171)&lt;=$P$2),INDEX(MINVERSE($M$6:INDEX($M$6:$EF$125,$P$2,$P$2)),ROWS($M$131:CG171),COLUMNS($M$131:CG171)),0)</f>
        <v>0</v>
      </c>
      <c r="CH171">
        <f t="array" ref="CH171">IF(AND(ROWS($M$131:CH171)&lt;=$P$2,COLUMNS($M$131:CH171)&lt;=$P$2),INDEX(MINVERSE($M$6:INDEX($M$6:$EF$125,$P$2,$P$2)),ROWS($M$131:CH171),COLUMNS($M$131:CH171)),0)</f>
        <v>0</v>
      </c>
      <c r="CI171">
        <f t="array" ref="CI171">IF(AND(ROWS($M$131:CI171)&lt;=$P$2,COLUMNS($M$131:CI171)&lt;=$P$2),INDEX(MINVERSE($M$6:INDEX($M$6:$EF$125,$P$2,$P$2)),ROWS($M$131:CI171),COLUMNS($M$131:CI171)),0)</f>
        <v>0</v>
      </c>
      <c r="CJ171">
        <f t="array" ref="CJ171">IF(AND(ROWS($M$131:CJ171)&lt;=$P$2,COLUMNS($M$131:CJ171)&lt;=$P$2),INDEX(MINVERSE($M$6:INDEX($M$6:$EF$125,$P$2,$P$2)),ROWS($M$131:CJ171),COLUMNS($M$131:CJ171)),0)</f>
        <v>0</v>
      </c>
      <c r="CK171">
        <f t="array" ref="CK171">IF(AND(ROWS($M$131:CK171)&lt;=$P$2,COLUMNS($M$131:CK171)&lt;=$P$2),INDEX(MINVERSE($M$6:INDEX($M$6:$EF$125,$P$2,$P$2)),ROWS($M$131:CK171),COLUMNS($M$131:CK171)),0)</f>
        <v>0</v>
      </c>
      <c r="CL171">
        <f t="array" ref="CL171">IF(AND(ROWS($M$131:CL171)&lt;=$P$2,COLUMNS($M$131:CL171)&lt;=$P$2),INDEX(MINVERSE($M$6:INDEX($M$6:$EF$125,$P$2,$P$2)),ROWS($M$131:CL171),COLUMNS($M$131:CL171)),0)</f>
        <v>0</v>
      </c>
      <c r="CM171">
        <f t="array" ref="CM171">IF(AND(ROWS($M$131:CM171)&lt;=$P$2,COLUMNS($M$131:CM171)&lt;=$P$2),INDEX(MINVERSE($M$6:INDEX($M$6:$EF$125,$P$2,$P$2)),ROWS($M$131:CM171),COLUMNS($M$131:CM171)),0)</f>
        <v>0</v>
      </c>
      <c r="CN171">
        <f t="array" ref="CN171">IF(AND(ROWS($M$131:CN171)&lt;=$P$2,COLUMNS($M$131:CN171)&lt;=$P$2),INDEX(MINVERSE($M$6:INDEX($M$6:$EF$125,$P$2,$P$2)),ROWS($M$131:CN171),COLUMNS($M$131:CN171)),0)</f>
        <v>0</v>
      </c>
      <c r="CO171">
        <f t="array" ref="CO171">IF(AND(ROWS($M$131:CO171)&lt;=$P$2,COLUMNS($M$131:CO171)&lt;=$P$2),INDEX(MINVERSE($M$6:INDEX($M$6:$EF$125,$P$2,$P$2)),ROWS($M$131:CO171),COLUMNS($M$131:CO171)),0)</f>
        <v>0</v>
      </c>
      <c r="CP171">
        <f t="array" ref="CP171">IF(AND(ROWS($M$131:CP171)&lt;=$P$2,COLUMNS($M$131:CP171)&lt;=$P$2),INDEX(MINVERSE($M$6:INDEX($M$6:$EF$125,$P$2,$P$2)),ROWS($M$131:CP171),COLUMNS($M$131:CP171)),0)</f>
        <v>0</v>
      </c>
      <c r="CQ171">
        <f t="array" ref="CQ171">IF(AND(ROWS($M$131:CQ171)&lt;=$P$2,COLUMNS($M$131:CQ171)&lt;=$P$2),INDEX(MINVERSE($M$6:INDEX($M$6:$EF$125,$P$2,$P$2)),ROWS($M$131:CQ171),COLUMNS($M$131:CQ171)),0)</f>
        <v>0</v>
      </c>
      <c r="CR171">
        <f t="array" ref="CR171">IF(AND(ROWS($M$131:CR171)&lt;=$P$2,COLUMNS($M$131:CR171)&lt;=$P$2),INDEX(MINVERSE($M$6:INDEX($M$6:$EF$125,$P$2,$P$2)),ROWS($M$131:CR171),COLUMNS($M$131:CR171)),0)</f>
        <v>0</v>
      </c>
      <c r="CS171">
        <f t="array" ref="CS171">IF(AND(ROWS($M$131:CS171)&lt;=$P$2,COLUMNS($M$131:CS171)&lt;=$P$2),INDEX(MINVERSE($M$6:INDEX($M$6:$EF$125,$P$2,$P$2)),ROWS($M$131:CS171),COLUMNS($M$131:CS171)),0)</f>
        <v>0</v>
      </c>
      <c r="CT171">
        <f t="array" ref="CT171">IF(AND(ROWS($M$131:CT171)&lt;=$P$2,COLUMNS($M$131:CT171)&lt;=$P$2),INDEX(MINVERSE($M$6:INDEX($M$6:$EF$125,$P$2,$P$2)),ROWS($M$131:CT171),COLUMNS($M$131:CT171)),0)</f>
        <v>0</v>
      </c>
      <c r="CU171">
        <f t="array" ref="CU171">IF(AND(ROWS($M$131:CU171)&lt;=$P$2,COLUMNS($M$131:CU171)&lt;=$P$2),INDEX(MINVERSE($M$6:INDEX($M$6:$EF$125,$P$2,$P$2)),ROWS($M$131:CU171),COLUMNS($M$131:CU171)),0)</f>
        <v>0</v>
      </c>
      <c r="CV171">
        <f t="array" ref="CV171">IF(AND(ROWS($M$131:CV171)&lt;=$P$2,COLUMNS($M$131:CV171)&lt;=$P$2),INDEX(MINVERSE($M$6:INDEX($M$6:$EF$125,$P$2,$P$2)),ROWS($M$131:CV171),COLUMNS($M$131:CV171)),0)</f>
        <v>0</v>
      </c>
      <c r="CW171">
        <f t="array" ref="CW171">IF(AND(ROWS($M$131:CW171)&lt;=$P$2,COLUMNS($M$131:CW171)&lt;=$P$2),INDEX(MINVERSE($M$6:INDEX($M$6:$EF$125,$P$2,$P$2)),ROWS($M$131:CW171),COLUMNS($M$131:CW171)),0)</f>
        <v>0</v>
      </c>
      <c r="CX171">
        <f t="array" ref="CX171">IF(AND(ROWS($M$131:CX171)&lt;=$P$2,COLUMNS($M$131:CX171)&lt;=$P$2),INDEX(MINVERSE($M$6:INDEX($M$6:$EF$125,$P$2,$P$2)),ROWS($M$131:CX171),COLUMNS($M$131:CX171)),0)</f>
        <v>0</v>
      </c>
      <c r="CY171">
        <f t="array" ref="CY171">IF(AND(ROWS($M$131:CY171)&lt;=$P$2,COLUMNS($M$131:CY171)&lt;=$P$2),INDEX(MINVERSE($M$6:INDEX($M$6:$EF$125,$P$2,$P$2)),ROWS($M$131:CY171),COLUMNS($M$131:CY171)),0)</f>
        <v>0</v>
      </c>
      <c r="CZ171">
        <f t="array" ref="CZ171">IF(AND(ROWS($M$131:CZ171)&lt;=$P$2,COLUMNS($M$131:CZ171)&lt;=$P$2),INDEX(MINVERSE($M$6:INDEX($M$6:$EF$125,$P$2,$P$2)),ROWS($M$131:CZ171),COLUMNS($M$131:CZ171)),0)</f>
        <v>0</v>
      </c>
      <c r="DA171">
        <f t="array" ref="DA171">IF(AND(ROWS($M$131:DA171)&lt;=$P$2,COLUMNS($M$131:DA171)&lt;=$P$2),INDEX(MINVERSE($M$6:INDEX($M$6:$EF$125,$P$2,$P$2)),ROWS($M$131:DA171),COLUMNS($M$131:DA171)),0)</f>
        <v>0</v>
      </c>
      <c r="DB171">
        <f t="array" ref="DB171">IF(AND(ROWS($M$131:DB171)&lt;=$P$2,COLUMNS($M$131:DB171)&lt;=$P$2),INDEX(MINVERSE($M$6:INDEX($M$6:$EF$125,$P$2,$P$2)),ROWS($M$131:DB171),COLUMNS($M$131:DB171)),0)</f>
        <v>0</v>
      </c>
      <c r="DC171">
        <f t="array" ref="DC171">IF(AND(ROWS($M$131:DC171)&lt;=$P$2,COLUMNS($M$131:DC171)&lt;=$P$2),INDEX(MINVERSE($M$6:INDEX($M$6:$EF$125,$P$2,$P$2)),ROWS($M$131:DC171),COLUMNS($M$131:DC171)),0)</f>
        <v>0</v>
      </c>
      <c r="DD171">
        <f t="array" ref="DD171">IF(AND(ROWS($M$131:DD171)&lt;=$P$2,COLUMNS($M$131:DD171)&lt;=$P$2),INDEX(MINVERSE($M$6:INDEX($M$6:$EF$125,$P$2,$P$2)),ROWS($M$131:DD171),COLUMNS($M$131:DD171)),0)</f>
        <v>0</v>
      </c>
      <c r="DE171">
        <f t="array" ref="DE171">IF(AND(ROWS($M$131:DE171)&lt;=$P$2,COLUMNS($M$131:DE171)&lt;=$P$2),INDEX(MINVERSE($M$6:INDEX($M$6:$EF$125,$P$2,$P$2)),ROWS($M$131:DE171),COLUMNS($M$131:DE171)),0)</f>
        <v>0</v>
      </c>
      <c r="DF171">
        <f t="array" ref="DF171">IF(AND(ROWS($M$131:DF171)&lt;=$P$2,COLUMNS($M$131:DF171)&lt;=$P$2),INDEX(MINVERSE($M$6:INDEX($M$6:$EF$125,$P$2,$P$2)),ROWS($M$131:DF171),COLUMNS($M$131:DF171)),0)</f>
        <v>0</v>
      </c>
      <c r="DG171">
        <f t="array" ref="DG171">IF(AND(ROWS($M$131:DG171)&lt;=$P$2,COLUMNS($M$131:DG171)&lt;=$P$2),INDEX(MINVERSE($M$6:INDEX($M$6:$EF$125,$P$2,$P$2)),ROWS($M$131:DG171),COLUMNS($M$131:DG171)),0)</f>
        <v>0</v>
      </c>
      <c r="DH171">
        <f t="array" ref="DH171">IF(AND(ROWS($M$131:DH171)&lt;=$P$2,COLUMNS($M$131:DH171)&lt;=$P$2),INDEX(MINVERSE($M$6:INDEX($M$6:$EF$125,$P$2,$P$2)),ROWS($M$131:DH171),COLUMNS($M$131:DH171)),0)</f>
        <v>0</v>
      </c>
      <c r="DI171">
        <f t="array" ref="DI171">IF(AND(ROWS($M$131:DI171)&lt;=$P$2,COLUMNS($M$131:DI171)&lt;=$P$2),INDEX(MINVERSE($M$6:INDEX($M$6:$EF$125,$P$2,$P$2)),ROWS($M$131:DI171),COLUMNS($M$131:DI171)),0)</f>
        <v>0</v>
      </c>
      <c r="DJ171">
        <f t="array" ref="DJ171">IF(AND(ROWS($M$131:DJ171)&lt;=$P$2,COLUMNS($M$131:DJ171)&lt;=$P$2),INDEX(MINVERSE($M$6:INDEX($M$6:$EF$125,$P$2,$P$2)),ROWS($M$131:DJ171),COLUMNS($M$131:DJ171)),0)</f>
        <v>0</v>
      </c>
      <c r="DK171">
        <f t="array" ref="DK171">IF(AND(ROWS($M$131:DK171)&lt;=$P$2,COLUMNS($M$131:DK171)&lt;=$P$2),INDEX(MINVERSE($M$6:INDEX($M$6:$EF$125,$P$2,$P$2)),ROWS($M$131:DK171),COLUMNS($M$131:DK171)),0)</f>
        <v>0</v>
      </c>
      <c r="DL171">
        <f t="array" ref="DL171">IF(AND(ROWS($M$131:DL171)&lt;=$P$2,COLUMNS($M$131:DL171)&lt;=$P$2),INDEX(MINVERSE($M$6:INDEX($M$6:$EF$125,$P$2,$P$2)),ROWS($M$131:DL171),COLUMNS($M$131:DL171)),0)</f>
        <v>0</v>
      </c>
      <c r="DM171">
        <f t="array" ref="DM171">IF(AND(ROWS($M$131:DM171)&lt;=$P$2,COLUMNS($M$131:DM171)&lt;=$P$2),INDEX(MINVERSE($M$6:INDEX($M$6:$EF$125,$P$2,$P$2)),ROWS($M$131:DM171),COLUMNS($M$131:DM171)),0)</f>
        <v>0</v>
      </c>
      <c r="DN171">
        <f t="array" ref="DN171">IF(AND(ROWS($M$131:DN171)&lt;=$P$2,COLUMNS($M$131:DN171)&lt;=$P$2),INDEX(MINVERSE($M$6:INDEX($M$6:$EF$125,$P$2,$P$2)),ROWS($M$131:DN171),COLUMNS($M$131:DN171)),0)</f>
        <v>0</v>
      </c>
      <c r="DO171">
        <f t="array" ref="DO171">IF(AND(ROWS($M$131:DO171)&lt;=$P$2,COLUMNS($M$131:DO171)&lt;=$P$2),INDEX(MINVERSE($M$6:INDEX($M$6:$EF$125,$P$2,$P$2)),ROWS($M$131:DO171),COLUMNS($M$131:DO171)),0)</f>
        <v>0</v>
      </c>
      <c r="DP171">
        <f t="array" ref="DP171">IF(AND(ROWS($M$131:DP171)&lt;=$P$2,COLUMNS($M$131:DP171)&lt;=$P$2),INDEX(MINVERSE($M$6:INDEX($M$6:$EF$125,$P$2,$P$2)),ROWS($M$131:DP171),COLUMNS($M$131:DP171)),0)</f>
        <v>0</v>
      </c>
      <c r="DQ171">
        <f t="array" ref="DQ171">IF(AND(ROWS($M$131:DQ171)&lt;=$P$2,COLUMNS($M$131:DQ171)&lt;=$P$2),INDEX(MINVERSE($M$6:INDEX($M$6:$EF$125,$P$2,$P$2)),ROWS($M$131:DQ171),COLUMNS($M$131:DQ171)),0)</f>
        <v>0</v>
      </c>
      <c r="DR171">
        <f t="array" ref="DR171">IF(AND(ROWS($M$131:DR171)&lt;=$P$2,COLUMNS($M$131:DR171)&lt;=$P$2),INDEX(MINVERSE($M$6:INDEX($M$6:$EF$125,$P$2,$P$2)),ROWS($M$131:DR171),COLUMNS($M$131:DR171)),0)</f>
        <v>0</v>
      </c>
      <c r="DS171">
        <f t="array" ref="DS171">IF(AND(ROWS($M$131:DS171)&lt;=$P$2,COLUMNS($M$131:DS171)&lt;=$P$2),INDEX(MINVERSE($M$6:INDEX($M$6:$EF$125,$P$2,$P$2)),ROWS($M$131:DS171),COLUMNS($M$131:DS171)),0)</f>
        <v>0</v>
      </c>
      <c r="DT171">
        <f t="array" ref="DT171">IF(AND(ROWS($M$131:DT171)&lt;=$P$2,COLUMNS($M$131:DT171)&lt;=$P$2),INDEX(MINVERSE($M$6:INDEX($M$6:$EF$125,$P$2,$P$2)),ROWS($M$131:DT171),COLUMNS($M$131:DT171)),0)</f>
        <v>0</v>
      </c>
      <c r="DU171">
        <f t="array" ref="DU171">IF(AND(ROWS($M$131:DU171)&lt;=$P$2,COLUMNS($M$131:DU171)&lt;=$P$2),INDEX(MINVERSE($M$6:INDEX($M$6:$EF$125,$P$2,$P$2)),ROWS($M$131:DU171),COLUMNS($M$131:DU171)),0)</f>
        <v>0</v>
      </c>
      <c r="DV171">
        <f t="array" ref="DV171">IF(AND(ROWS($M$131:DV171)&lt;=$P$2,COLUMNS($M$131:DV171)&lt;=$P$2),INDEX(MINVERSE($M$6:INDEX($M$6:$EF$125,$P$2,$P$2)),ROWS($M$131:DV171),COLUMNS($M$131:DV171)),0)</f>
        <v>0</v>
      </c>
      <c r="DW171">
        <f t="array" ref="DW171">IF(AND(ROWS($M$131:DW171)&lt;=$P$2,COLUMNS($M$131:DW171)&lt;=$P$2),INDEX(MINVERSE($M$6:INDEX($M$6:$EF$125,$P$2,$P$2)),ROWS($M$131:DW171),COLUMNS($M$131:DW171)),0)</f>
        <v>0</v>
      </c>
      <c r="DX171">
        <f t="array" ref="DX171">IF(AND(ROWS($M$131:DX171)&lt;=$P$2,COLUMNS($M$131:DX171)&lt;=$P$2),INDEX(MINVERSE($M$6:INDEX($M$6:$EF$125,$P$2,$P$2)),ROWS($M$131:DX171),COLUMNS($M$131:DX171)),0)</f>
        <v>0</v>
      </c>
      <c r="DY171">
        <f t="array" ref="DY171">IF(AND(ROWS($M$131:DY171)&lt;=$P$2,COLUMNS($M$131:DY171)&lt;=$P$2),INDEX(MINVERSE($M$6:INDEX($M$6:$EF$125,$P$2,$P$2)),ROWS($M$131:DY171),COLUMNS($M$131:DY171)),0)</f>
        <v>0</v>
      </c>
      <c r="DZ171">
        <f t="array" ref="DZ171">IF(AND(ROWS($M$131:DZ171)&lt;=$P$2,COLUMNS($M$131:DZ171)&lt;=$P$2),INDEX(MINVERSE($M$6:INDEX($M$6:$EF$125,$P$2,$P$2)),ROWS($M$131:DZ171),COLUMNS($M$131:DZ171)),0)</f>
        <v>0</v>
      </c>
      <c r="EA171">
        <f t="array" ref="EA171">IF(AND(ROWS($M$131:EA171)&lt;=$P$2,COLUMNS($M$131:EA171)&lt;=$P$2),INDEX(MINVERSE($M$6:INDEX($M$6:$EF$125,$P$2,$P$2)),ROWS($M$131:EA171),COLUMNS($M$131:EA171)),0)</f>
        <v>0</v>
      </c>
      <c r="EB171">
        <f t="array" ref="EB171">IF(AND(ROWS($M$131:EB171)&lt;=$P$2,COLUMNS($M$131:EB171)&lt;=$P$2),INDEX(MINVERSE($M$6:INDEX($M$6:$EF$125,$P$2,$P$2)),ROWS($M$131:EB171),COLUMNS($M$131:EB171)),0)</f>
        <v>0</v>
      </c>
    </row>
    <row r="172" spans="12:132" ht="15">
      <c r="L172" s="10">
        <v>42</v>
      </c>
      <c r="M172">
        <f t="array" ref="M172">IF(AND(ROWS($M$131:M172)&lt;=$P$2,COLUMNS($M$131:M172)&lt;=$P$2),INDEX(MINVERSE($M$6:INDEX($M$6:$EF$125,$P$2,$P$2)),ROWS($M$131:M172),COLUMNS($M$131:M172)),0)</f>
        <v>0</v>
      </c>
      <c r="N172">
        <f t="array" ref="N172">IF(AND(ROWS($M$131:N172)&lt;=$P$2,COLUMNS($M$131:N172)&lt;=$P$2),INDEX(MINVERSE($M$6:INDEX($M$6:$EF$125,$P$2,$P$2)),ROWS($M$131:N172),COLUMNS($M$131:N172)),0)</f>
        <v>0</v>
      </c>
      <c r="O172">
        <f t="array" ref="O172">IF(AND(ROWS($M$131:O172)&lt;=$P$2,COLUMNS($M$131:O172)&lt;=$P$2),INDEX(MINVERSE($M$6:INDEX($M$6:$EF$125,$P$2,$P$2)),ROWS($M$131:O172),COLUMNS($M$131:O172)),0)</f>
        <v>0</v>
      </c>
      <c r="P172">
        <f t="array" ref="P172">IF(AND(ROWS($M$131:P172)&lt;=$P$2,COLUMNS($M$131:P172)&lt;=$P$2),INDEX(MINVERSE($M$6:INDEX($M$6:$EF$125,$P$2,$P$2)),ROWS($M$131:P172),COLUMNS($M$131:P172)),0)</f>
        <v>0</v>
      </c>
      <c r="Q172">
        <f t="array" ref="Q172">IF(AND(ROWS($M$131:Q172)&lt;=$P$2,COLUMNS($M$131:Q172)&lt;=$P$2),INDEX(MINVERSE($M$6:INDEX($M$6:$EF$125,$P$2,$P$2)),ROWS($M$131:Q172),COLUMNS($M$131:Q172)),0)</f>
        <v>0</v>
      </c>
      <c r="R172">
        <f t="array" ref="R172">IF(AND(ROWS($M$131:R172)&lt;=$P$2,COLUMNS($M$131:R172)&lt;=$P$2),INDEX(MINVERSE($M$6:INDEX($M$6:$EF$125,$P$2,$P$2)),ROWS($M$131:R172),COLUMNS($M$131:R172)),0)</f>
        <v>0</v>
      </c>
      <c r="S172">
        <f t="array" ref="S172">IF(AND(ROWS($M$131:S172)&lt;=$P$2,COLUMNS($M$131:S172)&lt;=$P$2),INDEX(MINVERSE($M$6:INDEX($M$6:$EF$125,$P$2,$P$2)),ROWS($M$131:S172),COLUMNS($M$131:S172)),0)</f>
        <v>0</v>
      </c>
      <c r="T172">
        <f t="array" ref="T172">IF(AND(ROWS($M$131:T172)&lt;=$P$2,COLUMNS($M$131:T172)&lt;=$P$2),INDEX(MINVERSE($M$6:INDEX($M$6:$EF$125,$P$2,$P$2)),ROWS($M$131:T172),COLUMNS($M$131:T172)),0)</f>
        <v>0</v>
      </c>
      <c r="U172">
        <f t="array" ref="U172">IF(AND(ROWS($M$131:U172)&lt;=$P$2,COLUMNS($M$131:U172)&lt;=$P$2),INDEX(MINVERSE($M$6:INDEX($M$6:$EF$125,$P$2,$P$2)),ROWS($M$131:U172),COLUMNS($M$131:U172)),0)</f>
        <v>0</v>
      </c>
      <c r="V172">
        <f t="array" ref="V172">IF(AND(ROWS($M$131:V172)&lt;=$P$2,COLUMNS($M$131:V172)&lt;=$P$2),INDEX(MINVERSE($M$6:INDEX($M$6:$EF$125,$P$2,$P$2)),ROWS($M$131:V172),COLUMNS($M$131:V172)),0)</f>
        <v>0</v>
      </c>
      <c r="W172">
        <f t="array" ref="W172">IF(AND(ROWS($M$131:W172)&lt;=$P$2,COLUMNS($M$131:W172)&lt;=$P$2),INDEX(MINVERSE($M$6:INDEX($M$6:$EF$125,$P$2,$P$2)),ROWS($M$131:W172),COLUMNS($M$131:W172)),0)</f>
        <v>0</v>
      </c>
      <c r="X172">
        <f t="array" ref="X172">IF(AND(ROWS($M$131:X172)&lt;=$P$2,COLUMNS($M$131:X172)&lt;=$P$2),INDEX(MINVERSE($M$6:INDEX($M$6:$EF$125,$P$2,$P$2)),ROWS($M$131:X172),COLUMNS($M$131:X172)),0)</f>
        <v>0</v>
      </c>
      <c r="Y172">
        <f t="array" ref="Y172">IF(AND(ROWS($M$131:Y172)&lt;=$P$2,COLUMNS($M$131:Y172)&lt;=$P$2),INDEX(MINVERSE($M$6:INDEX($M$6:$EF$125,$P$2,$P$2)),ROWS($M$131:Y172),COLUMNS($M$131:Y172)),0)</f>
        <v>0</v>
      </c>
      <c r="Z172">
        <f t="array" ref="Z172">IF(AND(ROWS($M$131:Z172)&lt;=$P$2,COLUMNS($M$131:Z172)&lt;=$P$2),INDEX(MINVERSE($M$6:INDEX($M$6:$EF$125,$P$2,$P$2)),ROWS($M$131:Z172),COLUMNS($M$131:Z172)),0)</f>
        <v>0</v>
      </c>
      <c r="AA172">
        <f t="array" ref="AA172">IF(AND(ROWS($M$131:AA172)&lt;=$P$2,COLUMNS($M$131:AA172)&lt;=$P$2),INDEX(MINVERSE($M$6:INDEX($M$6:$EF$125,$P$2,$P$2)),ROWS($M$131:AA172),COLUMNS($M$131:AA172)),0)</f>
        <v>0</v>
      </c>
      <c r="AB172">
        <f t="array" ref="AB172">IF(AND(ROWS($M$131:AB172)&lt;=$P$2,COLUMNS($M$131:AB172)&lt;=$P$2),INDEX(MINVERSE($M$6:INDEX($M$6:$EF$125,$P$2,$P$2)),ROWS($M$131:AB172),COLUMNS($M$131:AB172)),0)</f>
        <v>0</v>
      </c>
      <c r="AC172">
        <f t="array" ref="AC172">IF(AND(ROWS($M$131:AC172)&lt;=$P$2,COLUMNS($M$131:AC172)&lt;=$P$2),INDEX(MINVERSE($M$6:INDEX($M$6:$EF$125,$P$2,$P$2)),ROWS($M$131:AC172),COLUMNS($M$131:AC172)),0)</f>
        <v>0</v>
      </c>
      <c r="AD172">
        <f t="array" ref="AD172">IF(AND(ROWS($M$131:AD172)&lt;=$P$2,COLUMNS($M$131:AD172)&lt;=$P$2),INDEX(MINVERSE($M$6:INDEX($M$6:$EF$125,$P$2,$P$2)),ROWS($M$131:AD172),COLUMNS($M$131:AD172)),0)</f>
        <v>0</v>
      </c>
      <c r="AE172">
        <f t="array" ref="AE172">IF(AND(ROWS($M$131:AE172)&lt;=$P$2,COLUMNS($M$131:AE172)&lt;=$P$2),INDEX(MINVERSE($M$6:INDEX($M$6:$EF$125,$P$2,$P$2)),ROWS($M$131:AE172),COLUMNS($M$131:AE172)),0)</f>
        <v>0</v>
      </c>
      <c r="AF172">
        <f t="array" ref="AF172">IF(AND(ROWS($M$131:AF172)&lt;=$P$2,COLUMNS($M$131:AF172)&lt;=$P$2),INDEX(MINVERSE($M$6:INDEX($M$6:$EF$125,$P$2,$P$2)),ROWS($M$131:AF172),COLUMNS($M$131:AF172)),0)</f>
        <v>0</v>
      </c>
      <c r="AG172">
        <f t="array" ref="AG172">IF(AND(ROWS($M$131:AG172)&lt;=$P$2,COLUMNS($M$131:AG172)&lt;=$P$2),INDEX(MINVERSE($M$6:INDEX($M$6:$EF$125,$P$2,$P$2)),ROWS($M$131:AG172),COLUMNS($M$131:AG172)),0)</f>
        <v>0</v>
      </c>
      <c r="AH172">
        <f t="array" ref="AH172">IF(AND(ROWS($M$131:AH172)&lt;=$P$2,COLUMNS($M$131:AH172)&lt;=$P$2),INDEX(MINVERSE($M$6:INDEX($M$6:$EF$125,$P$2,$P$2)),ROWS($M$131:AH172),COLUMNS($M$131:AH172)),0)</f>
        <v>0</v>
      </c>
      <c r="AI172">
        <f t="array" ref="AI172">IF(AND(ROWS($M$131:AI172)&lt;=$P$2,COLUMNS($M$131:AI172)&lt;=$P$2),INDEX(MINVERSE($M$6:INDEX($M$6:$EF$125,$P$2,$P$2)),ROWS($M$131:AI172),COLUMNS($M$131:AI172)),0)</f>
        <v>0</v>
      </c>
      <c r="AJ172">
        <f t="array" ref="AJ172">IF(AND(ROWS($M$131:AJ172)&lt;=$P$2,COLUMNS($M$131:AJ172)&lt;=$P$2),INDEX(MINVERSE($M$6:INDEX($M$6:$EF$125,$P$2,$P$2)),ROWS($M$131:AJ172),COLUMNS($M$131:AJ172)),0)</f>
        <v>0</v>
      </c>
      <c r="AK172">
        <f t="array" ref="AK172">IF(AND(ROWS($M$131:AK172)&lt;=$P$2,COLUMNS($M$131:AK172)&lt;=$P$2),INDEX(MINVERSE($M$6:INDEX($M$6:$EF$125,$P$2,$P$2)),ROWS($M$131:AK172),COLUMNS($M$131:AK172)),0)</f>
        <v>0</v>
      </c>
      <c r="AL172">
        <f t="array" ref="AL172">IF(AND(ROWS($M$131:AL172)&lt;=$P$2,COLUMNS($M$131:AL172)&lt;=$P$2),INDEX(MINVERSE($M$6:INDEX($M$6:$EF$125,$P$2,$P$2)),ROWS($M$131:AL172),COLUMNS($M$131:AL172)),0)</f>
        <v>0</v>
      </c>
      <c r="AM172">
        <f t="array" ref="AM172">IF(AND(ROWS($M$131:AM172)&lt;=$P$2,COLUMNS($M$131:AM172)&lt;=$P$2),INDEX(MINVERSE($M$6:INDEX($M$6:$EF$125,$P$2,$P$2)),ROWS($M$131:AM172),COLUMNS($M$131:AM172)),0)</f>
        <v>0</v>
      </c>
      <c r="AN172">
        <f t="array" ref="AN172">IF(AND(ROWS($M$131:AN172)&lt;=$P$2,COLUMNS($M$131:AN172)&lt;=$P$2),INDEX(MINVERSE($M$6:INDEX($M$6:$EF$125,$P$2,$P$2)),ROWS($M$131:AN172),COLUMNS($M$131:AN172)),0)</f>
        <v>0</v>
      </c>
      <c r="AO172">
        <f t="array" ref="AO172">IF(AND(ROWS($M$131:AO172)&lt;=$P$2,COLUMNS($M$131:AO172)&lt;=$P$2),INDEX(MINVERSE($M$6:INDEX($M$6:$EF$125,$P$2,$P$2)),ROWS($M$131:AO172),COLUMNS($M$131:AO172)),0)</f>
        <v>0</v>
      </c>
      <c r="AP172">
        <f t="array" ref="AP172">IF(AND(ROWS($M$131:AP172)&lt;=$P$2,COLUMNS($M$131:AP172)&lt;=$P$2),INDEX(MINVERSE($M$6:INDEX($M$6:$EF$125,$P$2,$P$2)),ROWS($M$131:AP172),COLUMNS($M$131:AP172)),0)</f>
        <v>0</v>
      </c>
      <c r="AQ172">
        <f t="array" ref="AQ172">IF(AND(ROWS($M$131:AQ172)&lt;=$P$2,COLUMNS($M$131:AQ172)&lt;=$P$2),INDEX(MINVERSE($M$6:INDEX($M$6:$EF$125,$P$2,$P$2)),ROWS($M$131:AQ172),COLUMNS($M$131:AQ172)),0)</f>
        <v>0</v>
      </c>
      <c r="AR172">
        <f t="array" ref="AR172">IF(AND(ROWS($M$131:AR172)&lt;=$P$2,COLUMNS($M$131:AR172)&lt;=$P$2),INDEX(MINVERSE($M$6:INDEX($M$6:$EF$125,$P$2,$P$2)),ROWS($M$131:AR172),COLUMNS($M$131:AR172)),0)</f>
        <v>0</v>
      </c>
      <c r="AS172">
        <f t="array" ref="AS172">IF(AND(ROWS($M$131:AS172)&lt;=$P$2,COLUMNS($M$131:AS172)&lt;=$P$2),INDEX(MINVERSE($M$6:INDEX($M$6:$EF$125,$P$2,$P$2)),ROWS($M$131:AS172),COLUMNS($M$131:AS172)),0)</f>
        <v>0</v>
      </c>
      <c r="AT172">
        <f t="array" ref="AT172">IF(AND(ROWS($M$131:AT172)&lt;=$P$2,COLUMNS($M$131:AT172)&lt;=$P$2),INDEX(MINVERSE($M$6:INDEX($M$6:$EF$125,$P$2,$P$2)),ROWS($M$131:AT172),COLUMNS($M$131:AT172)),0)</f>
        <v>0</v>
      </c>
      <c r="AU172">
        <f t="array" ref="AU172">IF(AND(ROWS($M$131:AU172)&lt;=$P$2,COLUMNS($M$131:AU172)&lt;=$P$2),INDEX(MINVERSE($M$6:INDEX($M$6:$EF$125,$P$2,$P$2)),ROWS($M$131:AU172),COLUMNS($M$131:AU172)),0)</f>
        <v>0</v>
      </c>
      <c r="AV172">
        <f t="array" ref="AV172">IF(AND(ROWS($M$131:AV172)&lt;=$P$2,COLUMNS($M$131:AV172)&lt;=$P$2),INDEX(MINVERSE($M$6:INDEX($M$6:$EF$125,$P$2,$P$2)),ROWS($M$131:AV172),COLUMNS($M$131:AV172)),0)</f>
        <v>0</v>
      </c>
      <c r="AW172">
        <f t="array" ref="AW172">IF(AND(ROWS($M$131:AW172)&lt;=$P$2,COLUMNS($M$131:AW172)&lt;=$P$2),INDEX(MINVERSE($M$6:INDEX($M$6:$EF$125,$P$2,$P$2)),ROWS($M$131:AW172),COLUMNS($M$131:AW172)),0)</f>
        <v>0</v>
      </c>
      <c r="AX172">
        <f t="array" ref="AX172">IF(AND(ROWS($M$131:AX172)&lt;=$P$2,COLUMNS($M$131:AX172)&lt;=$P$2),INDEX(MINVERSE($M$6:INDEX($M$6:$EF$125,$P$2,$P$2)),ROWS($M$131:AX172),COLUMNS($M$131:AX172)),0)</f>
        <v>0</v>
      </c>
      <c r="AY172">
        <f t="array" ref="AY172">IF(AND(ROWS($M$131:AY172)&lt;=$P$2,COLUMNS($M$131:AY172)&lt;=$P$2),INDEX(MINVERSE($M$6:INDEX($M$6:$EF$125,$P$2,$P$2)),ROWS($M$131:AY172),COLUMNS($M$131:AY172)),0)</f>
        <v>0</v>
      </c>
      <c r="AZ172">
        <f t="array" ref="AZ172">IF(AND(ROWS($M$131:AZ172)&lt;=$P$2,COLUMNS($M$131:AZ172)&lt;=$P$2),INDEX(MINVERSE($M$6:INDEX($M$6:$EF$125,$P$2,$P$2)),ROWS($M$131:AZ172),COLUMNS($M$131:AZ172)),0)</f>
        <v>0</v>
      </c>
      <c r="BA172">
        <f t="array" ref="BA172">IF(AND(ROWS($M$131:BA172)&lt;=$P$2,COLUMNS($M$131:BA172)&lt;=$P$2),INDEX(MINVERSE($M$6:INDEX($M$6:$EF$125,$P$2,$P$2)),ROWS($M$131:BA172),COLUMNS($M$131:BA172)),0)</f>
        <v>0</v>
      </c>
      <c r="BB172">
        <f t="array" ref="BB172">IF(AND(ROWS($M$131:BB172)&lt;=$P$2,COLUMNS($M$131:BB172)&lt;=$P$2),INDEX(MINVERSE($M$6:INDEX($M$6:$EF$125,$P$2,$P$2)),ROWS($M$131:BB172),COLUMNS($M$131:BB172)),0)</f>
        <v>0</v>
      </c>
      <c r="BC172">
        <f t="array" ref="BC172">IF(AND(ROWS($M$131:BC172)&lt;=$P$2,COLUMNS($M$131:BC172)&lt;=$P$2),INDEX(MINVERSE($M$6:INDEX($M$6:$EF$125,$P$2,$P$2)),ROWS($M$131:BC172),COLUMNS($M$131:BC172)),0)</f>
        <v>0</v>
      </c>
      <c r="BD172">
        <f t="array" ref="BD172">IF(AND(ROWS($M$131:BD172)&lt;=$P$2,COLUMNS($M$131:BD172)&lt;=$P$2),INDEX(MINVERSE($M$6:INDEX($M$6:$EF$125,$P$2,$P$2)),ROWS($M$131:BD172),COLUMNS($M$131:BD172)),0)</f>
        <v>0</v>
      </c>
      <c r="BE172">
        <f t="array" ref="BE172">IF(AND(ROWS($M$131:BE172)&lt;=$P$2,COLUMNS($M$131:BE172)&lt;=$P$2),INDEX(MINVERSE($M$6:INDEX($M$6:$EF$125,$P$2,$P$2)),ROWS($M$131:BE172),COLUMNS($M$131:BE172)),0)</f>
        <v>0</v>
      </c>
      <c r="BF172">
        <f t="array" ref="BF172">IF(AND(ROWS($M$131:BF172)&lt;=$P$2,COLUMNS($M$131:BF172)&lt;=$P$2),INDEX(MINVERSE($M$6:INDEX($M$6:$EF$125,$P$2,$P$2)),ROWS($M$131:BF172),COLUMNS($M$131:BF172)),0)</f>
        <v>0</v>
      </c>
      <c r="BG172">
        <f t="array" ref="BG172">IF(AND(ROWS($M$131:BG172)&lt;=$P$2,COLUMNS($M$131:BG172)&lt;=$P$2),INDEX(MINVERSE($M$6:INDEX($M$6:$EF$125,$P$2,$P$2)),ROWS($M$131:BG172),COLUMNS($M$131:BG172)),0)</f>
        <v>0</v>
      </c>
      <c r="BH172">
        <f t="array" ref="BH172">IF(AND(ROWS($M$131:BH172)&lt;=$P$2,COLUMNS($M$131:BH172)&lt;=$P$2),INDEX(MINVERSE($M$6:INDEX($M$6:$EF$125,$P$2,$P$2)),ROWS($M$131:BH172),COLUMNS($M$131:BH172)),0)</f>
        <v>0</v>
      </c>
      <c r="BI172">
        <f t="array" ref="BI172">IF(AND(ROWS($M$131:BI172)&lt;=$P$2,COLUMNS($M$131:BI172)&lt;=$P$2),INDEX(MINVERSE($M$6:INDEX($M$6:$EF$125,$P$2,$P$2)),ROWS($M$131:BI172),COLUMNS($M$131:BI172)),0)</f>
        <v>0</v>
      </c>
      <c r="BJ172">
        <f t="array" ref="BJ172">IF(AND(ROWS($M$131:BJ172)&lt;=$P$2,COLUMNS($M$131:BJ172)&lt;=$P$2),INDEX(MINVERSE($M$6:INDEX($M$6:$EF$125,$P$2,$P$2)),ROWS($M$131:BJ172),COLUMNS($M$131:BJ172)),0)</f>
        <v>0</v>
      </c>
      <c r="BK172">
        <f t="array" ref="BK172">IF(AND(ROWS($M$131:BK172)&lt;=$P$2,COLUMNS($M$131:BK172)&lt;=$P$2),INDEX(MINVERSE($M$6:INDEX($M$6:$EF$125,$P$2,$P$2)),ROWS($M$131:BK172),COLUMNS($M$131:BK172)),0)</f>
        <v>0</v>
      </c>
      <c r="BL172">
        <f t="array" ref="BL172">IF(AND(ROWS($M$131:BL172)&lt;=$P$2,COLUMNS($M$131:BL172)&lt;=$P$2),INDEX(MINVERSE($M$6:INDEX($M$6:$EF$125,$P$2,$P$2)),ROWS($M$131:BL172),COLUMNS($M$131:BL172)),0)</f>
        <v>0</v>
      </c>
      <c r="BM172">
        <f t="array" ref="BM172">IF(AND(ROWS($M$131:BM172)&lt;=$P$2,COLUMNS($M$131:BM172)&lt;=$P$2),INDEX(MINVERSE($M$6:INDEX($M$6:$EF$125,$P$2,$P$2)),ROWS($M$131:BM172),COLUMNS($M$131:BM172)),0)</f>
        <v>0</v>
      </c>
      <c r="BN172">
        <f t="array" ref="BN172">IF(AND(ROWS($M$131:BN172)&lt;=$P$2,COLUMNS($M$131:BN172)&lt;=$P$2),INDEX(MINVERSE($M$6:INDEX($M$6:$EF$125,$P$2,$P$2)),ROWS($M$131:BN172),COLUMNS($M$131:BN172)),0)</f>
        <v>0</v>
      </c>
      <c r="BO172">
        <f t="array" ref="BO172">IF(AND(ROWS($M$131:BO172)&lt;=$P$2,COLUMNS($M$131:BO172)&lt;=$P$2),INDEX(MINVERSE($M$6:INDEX($M$6:$EF$125,$P$2,$P$2)),ROWS($M$131:BO172),COLUMNS($M$131:BO172)),0)</f>
        <v>0</v>
      </c>
      <c r="BP172">
        <f t="array" ref="BP172">IF(AND(ROWS($M$131:BP172)&lt;=$P$2,COLUMNS($M$131:BP172)&lt;=$P$2),INDEX(MINVERSE($M$6:INDEX($M$6:$EF$125,$P$2,$P$2)),ROWS($M$131:BP172),COLUMNS($M$131:BP172)),0)</f>
        <v>0</v>
      </c>
      <c r="BQ172">
        <f t="array" ref="BQ172">IF(AND(ROWS($M$131:BQ172)&lt;=$P$2,COLUMNS($M$131:BQ172)&lt;=$P$2),INDEX(MINVERSE($M$6:INDEX($M$6:$EF$125,$P$2,$P$2)),ROWS($M$131:BQ172),COLUMNS($M$131:BQ172)),0)</f>
        <v>0</v>
      </c>
      <c r="BR172">
        <f t="array" ref="BR172">IF(AND(ROWS($M$131:BR172)&lt;=$P$2,COLUMNS($M$131:BR172)&lt;=$P$2),INDEX(MINVERSE($M$6:INDEX($M$6:$EF$125,$P$2,$P$2)),ROWS($M$131:BR172),COLUMNS($M$131:BR172)),0)</f>
        <v>0</v>
      </c>
      <c r="BS172">
        <f t="array" ref="BS172">IF(AND(ROWS($M$131:BS172)&lt;=$P$2,COLUMNS($M$131:BS172)&lt;=$P$2),INDEX(MINVERSE($M$6:INDEX($M$6:$EF$125,$P$2,$P$2)),ROWS($M$131:BS172),COLUMNS($M$131:BS172)),0)</f>
        <v>0</v>
      </c>
      <c r="BT172">
        <f t="array" ref="BT172">IF(AND(ROWS($M$131:BT172)&lt;=$P$2,COLUMNS($M$131:BT172)&lt;=$P$2),INDEX(MINVERSE($M$6:INDEX($M$6:$EF$125,$P$2,$P$2)),ROWS($M$131:BT172),COLUMNS($M$131:BT172)),0)</f>
        <v>0</v>
      </c>
      <c r="BU172">
        <f t="array" ref="BU172">IF(AND(ROWS($M$131:BU172)&lt;=$P$2,COLUMNS($M$131:BU172)&lt;=$P$2),INDEX(MINVERSE($M$6:INDEX($M$6:$EF$125,$P$2,$P$2)),ROWS($M$131:BU172),COLUMNS($M$131:BU172)),0)</f>
        <v>0</v>
      </c>
      <c r="BV172">
        <f t="array" ref="BV172">IF(AND(ROWS($M$131:BV172)&lt;=$P$2,COLUMNS($M$131:BV172)&lt;=$P$2),INDEX(MINVERSE($M$6:INDEX($M$6:$EF$125,$P$2,$P$2)),ROWS($M$131:BV172),COLUMNS($M$131:BV172)),0)</f>
        <v>0</v>
      </c>
      <c r="BW172">
        <f t="array" ref="BW172">IF(AND(ROWS($M$131:BW172)&lt;=$P$2,COLUMNS($M$131:BW172)&lt;=$P$2),INDEX(MINVERSE($M$6:INDEX($M$6:$EF$125,$P$2,$P$2)),ROWS($M$131:BW172),COLUMNS($M$131:BW172)),0)</f>
        <v>0</v>
      </c>
      <c r="BX172">
        <f t="array" ref="BX172">IF(AND(ROWS($M$131:BX172)&lt;=$P$2,COLUMNS($M$131:BX172)&lt;=$P$2),INDEX(MINVERSE($M$6:INDEX($M$6:$EF$125,$P$2,$P$2)),ROWS($M$131:BX172),COLUMNS($M$131:BX172)),0)</f>
        <v>0</v>
      </c>
      <c r="BY172">
        <f t="array" ref="BY172">IF(AND(ROWS($M$131:BY172)&lt;=$P$2,COLUMNS($M$131:BY172)&lt;=$P$2),INDEX(MINVERSE($M$6:INDEX($M$6:$EF$125,$P$2,$P$2)),ROWS($M$131:BY172),COLUMNS($M$131:BY172)),0)</f>
        <v>0</v>
      </c>
      <c r="BZ172">
        <f t="array" ref="BZ172">IF(AND(ROWS($M$131:BZ172)&lt;=$P$2,COLUMNS($M$131:BZ172)&lt;=$P$2),INDEX(MINVERSE($M$6:INDEX($M$6:$EF$125,$P$2,$P$2)),ROWS($M$131:BZ172),COLUMNS($M$131:BZ172)),0)</f>
        <v>0</v>
      </c>
      <c r="CA172">
        <f t="array" ref="CA172">IF(AND(ROWS($M$131:CA172)&lt;=$P$2,COLUMNS($M$131:CA172)&lt;=$P$2),INDEX(MINVERSE($M$6:INDEX($M$6:$EF$125,$P$2,$P$2)),ROWS($M$131:CA172),COLUMNS($M$131:CA172)),0)</f>
        <v>0</v>
      </c>
      <c r="CB172">
        <f t="array" ref="CB172">IF(AND(ROWS($M$131:CB172)&lt;=$P$2,COLUMNS($M$131:CB172)&lt;=$P$2),INDEX(MINVERSE($M$6:INDEX($M$6:$EF$125,$P$2,$P$2)),ROWS($M$131:CB172),COLUMNS($M$131:CB172)),0)</f>
        <v>0</v>
      </c>
      <c r="CC172">
        <f t="array" ref="CC172">IF(AND(ROWS($M$131:CC172)&lt;=$P$2,COLUMNS($M$131:CC172)&lt;=$P$2),INDEX(MINVERSE($M$6:INDEX($M$6:$EF$125,$P$2,$P$2)),ROWS($M$131:CC172),COLUMNS($M$131:CC172)),0)</f>
        <v>0</v>
      </c>
      <c r="CD172">
        <f t="array" ref="CD172">IF(AND(ROWS($M$131:CD172)&lt;=$P$2,COLUMNS($M$131:CD172)&lt;=$P$2),INDEX(MINVERSE($M$6:INDEX($M$6:$EF$125,$P$2,$P$2)),ROWS($M$131:CD172),COLUMNS($M$131:CD172)),0)</f>
        <v>0</v>
      </c>
      <c r="CE172">
        <f t="array" ref="CE172">IF(AND(ROWS($M$131:CE172)&lt;=$P$2,COLUMNS($M$131:CE172)&lt;=$P$2),INDEX(MINVERSE($M$6:INDEX($M$6:$EF$125,$P$2,$P$2)),ROWS($M$131:CE172),COLUMNS($M$131:CE172)),0)</f>
        <v>0</v>
      </c>
      <c r="CF172">
        <f t="array" ref="CF172">IF(AND(ROWS($M$131:CF172)&lt;=$P$2,COLUMNS($M$131:CF172)&lt;=$P$2),INDEX(MINVERSE($M$6:INDEX($M$6:$EF$125,$P$2,$P$2)),ROWS($M$131:CF172),COLUMNS($M$131:CF172)),0)</f>
        <v>0</v>
      </c>
      <c r="CG172">
        <f t="array" ref="CG172">IF(AND(ROWS($M$131:CG172)&lt;=$P$2,COLUMNS($M$131:CG172)&lt;=$P$2),INDEX(MINVERSE($M$6:INDEX($M$6:$EF$125,$P$2,$P$2)),ROWS($M$131:CG172),COLUMNS($M$131:CG172)),0)</f>
        <v>0</v>
      </c>
      <c r="CH172">
        <f t="array" ref="CH172">IF(AND(ROWS($M$131:CH172)&lt;=$P$2,COLUMNS($M$131:CH172)&lt;=$P$2),INDEX(MINVERSE($M$6:INDEX($M$6:$EF$125,$P$2,$P$2)),ROWS($M$131:CH172),COLUMNS($M$131:CH172)),0)</f>
        <v>0</v>
      </c>
      <c r="CI172">
        <f t="array" ref="CI172">IF(AND(ROWS($M$131:CI172)&lt;=$P$2,COLUMNS($M$131:CI172)&lt;=$P$2),INDEX(MINVERSE($M$6:INDEX($M$6:$EF$125,$P$2,$P$2)),ROWS($M$131:CI172),COLUMNS($M$131:CI172)),0)</f>
        <v>0</v>
      </c>
      <c r="CJ172">
        <f t="array" ref="CJ172">IF(AND(ROWS($M$131:CJ172)&lt;=$P$2,COLUMNS($M$131:CJ172)&lt;=$P$2),INDEX(MINVERSE($M$6:INDEX($M$6:$EF$125,$P$2,$P$2)),ROWS($M$131:CJ172),COLUMNS($M$131:CJ172)),0)</f>
        <v>0</v>
      </c>
      <c r="CK172">
        <f t="array" ref="CK172">IF(AND(ROWS($M$131:CK172)&lt;=$P$2,COLUMNS($M$131:CK172)&lt;=$P$2),INDEX(MINVERSE($M$6:INDEX($M$6:$EF$125,$P$2,$P$2)),ROWS($M$131:CK172),COLUMNS($M$131:CK172)),0)</f>
        <v>0</v>
      </c>
      <c r="CL172">
        <f t="array" ref="CL172">IF(AND(ROWS($M$131:CL172)&lt;=$P$2,COLUMNS($M$131:CL172)&lt;=$P$2),INDEX(MINVERSE($M$6:INDEX($M$6:$EF$125,$P$2,$P$2)),ROWS($M$131:CL172),COLUMNS($M$131:CL172)),0)</f>
        <v>0</v>
      </c>
      <c r="CM172">
        <f t="array" ref="CM172">IF(AND(ROWS($M$131:CM172)&lt;=$P$2,COLUMNS($M$131:CM172)&lt;=$P$2),INDEX(MINVERSE($M$6:INDEX($M$6:$EF$125,$P$2,$P$2)),ROWS($M$131:CM172),COLUMNS($M$131:CM172)),0)</f>
        <v>0</v>
      </c>
      <c r="CN172">
        <f t="array" ref="CN172">IF(AND(ROWS($M$131:CN172)&lt;=$P$2,COLUMNS($M$131:CN172)&lt;=$P$2),INDEX(MINVERSE($M$6:INDEX($M$6:$EF$125,$P$2,$P$2)),ROWS($M$131:CN172),COLUMNS($M$131:CN172)),0)</f>
        <v>0</v>
      </c>
      <c r="CO172">
        <f t="array" ref="CO172">IF(AND(ROWS($M$131:CO172)&lt;=$P$2,COLUMNS($M$131:CO172)&lt;=$P$2),INDEX(MINVERSE($M$6:INDEX($M$6:$EF$125,$P$2,$P$2)),ROWS($M$131:CO172),COLUMNS($M$131:CO172)),0)</f>
        <v>0</v>
      </c>
      <c r="CP172">
        <f t="array" ref="CP172">IF(AND(ROWS($M$131:CP172)&lt;=$P$2,COLUMNS($M$131:CP172)&lt;=$P$2),INDEX(MINVERSE($M$6:INDEX($M$6:$EF$125,$P$2,$P$2)),ROWS($M$131:CP172),COLUMNS($M$131:CP172)),0)</f>
        <v>0</v>
      </c>
      <c r="CQ172">
        <f t="array" ref="CQ172">IF(AND(ROWS($M$131:CQ172)&lt;=$P$2,COLUMNS($M$131:CQ172)&lt;=$P$2),INDEX(MINVERSE($M$6:INDEX($M$6:$EF$125,$P$2,$P$2)),ROWS($M$131:CQ172),COLUMNS($M$131:CQ172)),0)</f>
        <v>0</v>
      </c>
      <c r="CR172">
        <f t="array" ref="CR172">IF(AND(ROWS($M$131:CR172)&lt;=$P$2,COLUMNS($M$131:CR172)&lt;=$P$2),INDEX(MINVERSE($M$6:INDEX($M$6:$EF$125,$P$2,$P$2)),ROWS($M$131:CR172),COLUMNS($M$131:CR172)),0)</f>
        <v>0</v>
      </c>
      <c r="CS172">
        <f t="array" ref="CS172">IF(AND(ROWS($M$131:CS172)&lt;=$P$2,COLUMNS($M$131:CS172)&lt;=$P$2),INDEX(MINVERSE($M$6:INDEX($M$6:$EF$125,$P$2,$P$2)),ROWS($M$131:CS172),COLUMNS($M$131:CS172)),0)</f>
        <v>0</v>
      </c>
      <c r="CT172">
        <f t="array" ref="CT172">IF(AND(ROWS($M$131:CT172)&lt;=$P$2,COLUMNS($M$131:CT172)&lt;=$P$2),INDEX(MINVERSE($M$6:INDEX($M$6:$EF$125,$P$2,$P$2)),ROWS($M$131:CT172),COLUMNS($M$131:CT172)),0)</f>
        <v>0</v>
      </c>
      <c r="CU172">
        <f t="array" ref="CU172">IF(AND(ROWS($M$131:CU172)&lt;=$P$2,COLUMNS($M$131:CU172)&lt;=$P$2),INDEX(MINVERSE($M$6:INDEX($M$6:$EF$125,$P$2,$P$2)),ROWS($M$131:CU172),COLUMNS($M$131:CU172)),0)</f>
        <v>0</v>
      </c>
      <c r="CV172">
        <f t="array" ref="CV172">IF(AND(ROWS($M$131:CV172)&lt;=$P$2,COLUMNS($M$131:CV172)&lt;=$P$2),INDEX(MINVERSE($M$6:INDEX($M$6:$EF$125,$P$2,$P$2)),ROWS($M$131:CV172),COLUMNS($M$131:CV172)),0)</f>
        <v>0</v>
      </c>
      <c r="CW172">
        <f t="array" ref="CW172">IF(AND(ROWS($M$131:CW172)&lt;=$P$2,COLUMNS($M$131:CW172)&lt;=$P$2),INDEX(MINVERSE($M$6:INDEX($M$6:$EF$125,$P$2,$P$2)),ROWS($M$131:CW172),COLUMNS($M$131:CW172)),0)</f>
        <v>0</v>
      </c>
      <c r="CX172">
        <f t="array" ref="CX172">IF(AND(ROWS($M$131:CX172)&lt;=$P$2,COLUMNS($M$131:CX172)&lt;=$P$2),INDEX(MINVERSE($M$6:INDEX($M$6:$EF$125,$P$2,$P$2)),ROWS($M$131:CX172),COLUMNS($M$131:CX172)),0)</f>
        <v>0</v>
      </c>
      <c r="CY172">
        <f t="array" ref="CY172">IF(AND(ROWS($M$131:CY172)&lt;=$P$2,COLUMNS($M$131:CY172)&lt;=$P$2),INDEX(MINVERSE($M$6:INDEX($M$6:$EF$125,$P$2,$P$2)),ROWS($M$131:CY172),COLUMNS($M$131:CY172)),0)</f>
        <v>0</v>
      </c>
      <c r="CZ172">
        <f t="array" ref="CZ172">IF(AND(ROWS($M$131:CZ172)&lt;=$P$2,COLUMNS($M$131:CZ172)&lt;=$P$2),INDEX(MINVERSE($M$6:INDEX($M$6:$EF$125,$P$2,$P$2)),ROWS($M$131:CZ172),COLUMNS($M$131:CZ172)),0)</f>
        <v>0</v>
      </c>
      <c r="DA172">
        <f t="array" ref="DA172">IF(AND(ROWS($M$131:DA172)&lt;=$P$2,COLUMNS($M$131:DA172)&lt;=$P$2),INDEX(MINVERSE($M$6:INDEX($M$6:$EF$125,$P$2,$P$2)),ROWS($M$131:DA172),COLUMNS($M$131:DA172)),0)</f>
        <v>0</v>
      </c>
      <c r="DB172">
        <f t="array" ref="DB172">IF(AND(ROWS($M$131:DB172)&lt;=$P$2,COLUMNS($M$131:DB172)&lt;=$P$2),INDEX(MINVERSE($M$6:INDEX($M$6:$EF$125,$P$2,$P$2)),ROWS($M$131:DB172),COLUMNS($M$131:DB172)),0)</f>
        <v>0</v>
      </c>
      <c r="DC172">
        <f t="array" ref="DC172">IF(AND(ROWS($M$131:DC172)&lt;=$P$2,COLUMNS($M$131:DC172)&lt;=$P$2),INDEX(MINVERSE($M$6:INDEX($M$6:$EF$125,$P$2,$P$2)),ROWS($M$131:DC172),COLUMNS($M$131:DC172)),0)</f>
        <v>0</v>
      </c>
      <c r="DD172">
        <f t="array" ref="DD172">IF(AND(ROWS($M$131:DD172)&lt;=$P$2,COLUMNS($M$131:DD172)&lt;=$P$2),INDEX(MINVERSE($M$6:INDEX($M$6:$EF$125,$P$2,$P$2)),ROWS($M$131:DD172),COLUMNS($M$131:DD172)),0)</f>
        <v>0</v>
      </c>
      <c r="DE172">
        <f t="array" ref="DE172">IF(AND(ROWS($M$131:DE172)&lt;=$P$2,COLUMNS($M$131:DE172)&lt;=$P$2),INDEX(MINVERSE($M$6:INDEX($M$6:$EF$125,$P$2,$P$2)),ROWS($M$131:DE172),COLUMNS($M$131:DE172)),0)</f>
        <v>0</v>
      </c>
      <c r="DF172">
        <f t="array" ref="DF172">IF(AND(ROWS($M$131:DF172)&lt;=$P$2,COLUMNS($M$131:DF172)&lt;=$P$2),INDEX(MINVERSE($M$6:INDEX($M$6:$EF$125,$P$2,$P$2)),ROWS($M$131:DF172),COLUMNS($M$131:DF172)),0)</f>
        <v>0</v>
      </c>
      <c r="DG172">
        <f t="array" ref="DG172">IF(AND(ROWS($M$131:DG172)&lt;=$P$2,COLUMNS($M$131:DG172)&lt;=$P$2),INDEX(MINVERSE($M$6:INDEX($M$6:$EF$125,$P$2,$P$2)),ROWS($M$131:DG172),COLUMNS($M$131:DG172)),0)</f>
        <v>0</v>
      </c>
      <c r="DH172">
        <f t="array" ref="DH172">IF(AND(ROWS($M$131:DH172)&lt;=$P$2,COLUMNS($M$131:DH172)&lt;=$P$2),INDEX(MINVERSE($M$6:INDEX($M$6:$EF$125,$P$2,$P$2)),ROWS($M$131:DH172),COLUMNS($M$131:DH172)),0)</f>
        <v>0</v>
      </c>
      <c r="DI172">
        <f t="array" ref="DI172">IF(AND(ROWS($M$131:DI172)&lt;=$P$2,COLUMNS($M$131:DI172)&lt;=$P$2),INDEX(MINVERSE($M$6:INDEX($M$6:$EF$125,$P$2,$P$2)),ROWS($M$131:DI172),COLUMNS($M$131:DI172)),0)</f>
        <v>0</v>
      </c>
      <c r="DJ172">
        <f t="array" ref="DJ172">IF(AND(ROWS($M$131:DJ172)&lt;=$P$2,COLUMNS($M$131:DJ172)&lt;=$P$2),INDEX(MINVERSE($M$6:INDEX($M$6:$EF$125,$P$2,$P$2)),ROWS($M$131:DJ172),COLUMNS($M$131:DJ172)),0)</f>
        <v>0</v>
      </c>
      <c r="DK172">
        <f t="array" ref="DK172">IF(AND(ROWS($M$131:DK172)&lt;=$P$2,COLUMNS($M$131:DK172)&lt;=$P$2),INDEX(MINVERSE($M$6:INDEX($M$6:$EF$125,$P$2,$P$2)),ROWS($M$131:DK172),COLUMNS($M$131:DK172)),0)</f>
        <v>0</v>
      </c>
      <c r="DL172">
        <f t="array" ref="DL172">IF(AND(ROWS($M$131:DL172)&lt;=$P$2,COLUMNS($M$131:DL172)&lt;=$P$2),INDEX(MINVERSE($M$6:INDEX($M$6:$EF$125,$P$2,$P$2)),ROWS($M$131:DL172),COLUMNS($M$131:DL172)),0)</f>
        <v>0</v>
      </c>
      <c r="DM172">
        <f t="array" ref="DM172">IF(AND(ROWS($M$131:DM172)&lt;=$P$2,COLUMNS($M$131:DM172)&lt;=$P$2),INDEX(MINVERSE($M$6:INDEX($M$6:$EF$125,$P$2,$P$2)),ROWS($M$131:DM172),COLUMNS($M$131:DM172)),0)</f>
        <v>0</v>
      </c>
      <c r="DN172">
        <f t="array" ref="DN172">IF(AND(ROWS($M$131:DN172)&lt;=$P$2,COLUMNS($M$131:DN172)&lt;=$P$2),INDEX(MINVERSE($M$6:INDEX($M$6:$EF$125,$P$2,$P$2)),ROWS($M$131:DN172),COLUMNS($M$131:DN172)),0)</f>
        <v>0</v>
      </c>
      <c r="DO172">
        <f t="array" ref="DO172">IF(AND(ROWS($M$131:DO172)&lt;=$P$2,COLUMNS($M$131:DO172)&lt;=$P$2),INDEX(MINVERSE($M$6:INDEX($M$6:$EF$125,$P$2,$P$2)),ROWS($M$131:DO172),COLUMNS($M$131:DO172)),0)</f>
        <v>0</v>
      </c>
      <c r="DP172">
        <f t="array" ref="DP172">IF(AND(ROWS($M$131:DP172)&lt;=$P$2,COLUMNS($M$131:DP172)&lt;=$P$2),INDEX(MINVERSE($M$6:INDEX($M$6:$EF$125,$P$2,$P$2)),ROWS($M$131:DP172),COLUMNS($M$131:DP172)),0)</f>
        <v>0</v>
      </c>
      <c r="DQ172">
        <f t="array" ref="DQ172">IF(AND(ROWS($M$131:DQ172)&lt;=$P$2,COLUMNS($M$131:DQ172)&lt;=$P$2),INDEX(MINVERSE($M$6:INDEX($M$6:$EF$125,$P$2,$P$2)),ROWS($M$131:DQ172),COLUMNS($M$131:DQ172)),0)</f>
        <v>0</v>
      </c>
      <c r="DR172">
        <f t="array" ref="DR172">IF(AND(ROWS($M$131:DR172)&lt;=$P$2,COLUMNS($M$131:DR172)&lt;=$P$2),INDEX(MINVERSE($M$6:INDEX($M$6:$EF$125,$P$2,$P$2)),ROWS($M$131:DR172),COLUMNS($M$131:DR172)),0)</f>
        <v>0</v>
      </c>
      <c r="DS172">
        <f t="array" ref="DS172">IF(AND(ROWS($M$131:DS172)&lt;=$P$2,COLUMNS($M$131:DS172)&lt;=$P$2),INDEX(MINVERSE($M$6:INDEX($M$6:$EF$125,$P$2,$P$2)),ROWS($M$131:DS172),COLUMNS($M$131:DS172)),0)</f>
        <v>0</v>
      </c>
      <c r="DT172">
        <f t="array" ref="DT172">IF(AND(ROWS($M$131:DT172)&lt;=$P$2,COLUMNS($M$131:DT172)&lt;=$P$2),INDEX(MINVERSE($M$6:INDEX($M$6:$EF$125,$P$2,$P$2)),ROWS($M$131:DT172),COLUMNS($M$131:DT172)),0)</f>
        <v>0</v>
      </c>
      <c r="DU172">
        <f t="array" ref="DU172">IF(AND(ROWS($M$131:DU172)&lt;=$P$2,COLUMNS($M$131:DU172)&lt;=$P$2),INDEX(MINVERSE($M$6:INDEX($M$6:$EF$125,$P$2,$P$2)),ROWS($M$131:DU172),COLUMNS($M$131:DU172)),0)</f>
        <v>0</v>
      </c>
      <c r="DV172">
        <f t="array" ref="DV172">IF(AND(ROWS($M$131:DV172)&lt;=$P$2,COLUMNS($M$131:DV172)&lt;=$P$2),INDEX(MINVERSE($M$6:INDEX($M$6:$EF$125,$P$2,$P$2)),ROWS($M$131:DV172),COLUMNS($M$131:DV172)),0)</f>
        <v>0</v>
      </c>
      <c r="DW172">
        <f t="array" ref="DW172">IF(AND(ROWS($M$131:DW172)&lt;=$P$2,COLUMNS($M$131:DW172)&lt;=$P$2),INDEX(MINVERSE($M$6:INDEX($M$6:$EF$125,$P$2,$P$2)),ROWS($M$131:DW172),COLUMNS($M$131:DW172)),0)</f>
        <v>0</v>
      </c>
      <c r="DX172">
        <f t="array" ref="DX172">IF(AND(ROWS($M$131:DX172)&lt;=$P$2,COLUMNS($M$131:DX172)&lt;=$P$2),INDEX(MINVERSE($M$6:INDEX($M$6:$EF$125,$P$2,$P$2)),ROWS($M$131:DX172),COLUMNS($M$131:DX172)),0)</f>
        <v>0</v>
      </c>
      <c r="DY172">
        <f t="array" ref="DY172">IF(AND(ROWS($M$131:DY172)&lt;=$P$2,COLUMNS($M$131:DY172)&lt;=$P$2),INDEX(MINVERSE($M$6:INDEX($M$6:$EF$125,$P$2,$P$2)),ROWS($M$131:DY172),COLUMNS($M$131:DY172)),0)</f>
        <v>0</v>
      </c>
      <c r="DZ172">
        <f t="array" ref="DZ172">IF(AND(ROWS($M$131:DZ172)&lt;=$P$2,COLUMNS($M$131:DZ172)&lt;=$P$2),INDEX(MINVERSE($M$6:INDEX($M$6:$EF$125,$P$2,$P$2)),ROWS($M$131:DZ172),COLUMNS($M$131:DZ172)),0)</f>
        <v>0</v>
      </c>
      <c r="EA172">
        <f t="array" ref="EA172">IF(AND(ROWS($M$131:EA172)&lt;=$P$2,COLUMNS($M$131:EA172)&lt;=$P$2),INDEX(MINVERSE($M$6:INDEX($M$6:$EF$125,$P$2,$P$2)),ROWS($M$131:EA172),COLUMNS($M$131:EA172)),0)</f>
        <v>0</v>
      </c>
      <c r="EB172">
        <f t="array" ref="EB172">IF(AND(ROWS($M$131:EB172)&lt;=$P$2,COLUMNS($M$131:EB172)&lt;=$P$2),INDEX(MINVERSE($M$6:INDEX($M$6:$EF$125,$P$2,$P$2)),ROWS($M$131:EB172),COLUMNS($M$131:EB172)),0)</f>
        <v>0</v>
      </c>
    </row>
    <row r="173" spans="12:132" ht="15">
      <c r="L173" s="10">
        <v>43</v>
      </c>
      <c r="M173">
        <f t="array" ref="M173">IF(AND(ROWS($M$131:M173)&lt;=$P$2,COLUMNS($M$131:M173)&lt;=$P$2),INDEX(MINVERSE($M$6:INDEX($M$6:$EF$125,$P$2,$P$2)),ROWS($M$131:M173),COLUMNS($M$131:M173)),0)</f>
        <v>0</v>
      </c>
      <c r="N173">
        <f t="array" ref="N173">IF(AND(ROWS($M$131:N173)&lt;=$P$2,COLUMNS($M$131:N173)&lt;=$P$2),INDEX(MINVERSE($M$6:INDEX($M$6:$EF$125,$P$2,$P$2)),ROWS($M$131:N173),COLUMNS($M$131:N173)),0)</f>
        <v>0</v>
      </c>
      <c r="O173">
        <f t="array" ref="O173">IF(AND(ROWS($M$131:O173)&lt;=$P$2,COLUMNS($M$131:O173)&lt;=$P$2),INDEX(MINVERSE($M$6:INDEX($M$6:$EF$125,$P$2,$P$2)),ROWS($M$131:O173),COLUMNS($M$131:O173)),0)</f>
        <v>0</v>
      </c>
      <c r="P173">
        <f t="array" ref="P173">IF(AND(ROWS($M$131:P173)&lt;=$P$2,COLUMNS($M$131:P173)&lt;=$P$2),INDEX(MINVERSE($M$6:INDEX($M$6:$EF$125,$P$2,$P$2)),ROWS($M$131:P173),COLUMNS($M$131:P173)),0)</f>
        <v>0</v>
      </c>
      <c r="Q173">
        <f t="array" ref="Q173">IF(AND(ROWS($M$131:Q173)&lt;=$P$2,COLUMNS($M$131:Q173)&lt;=$P$2),INDEX(MINVERSE($M$6:INDEX($M$6:$EF$125,$P$2,$P$2)),ROWS($M$131:Q173),COLUMNS($M$131:Q173)),0)</f>
        <v>0</v>
      </c>
      <c r="R173">
        <f t="array" ref="R173">IF(AND(ROWS($M$131:R173)&lt;=$P$2,COLUMNS($M$131:R173)&lt;=$P$2),INDEX(MINVERSE($M$6:INDEX($M$6:$EF$125,$P$2,$P$2)),ROWS($M$131:R173),COLUMNS($M$131:R173)),0)</f>
        <v>0</v>
      </c>
      <c r="S173">
        <f t="array" ref="S173">IF(AND(ROWS($M$131:S173)&lt;=$P$2,COLUMNS($M$131:S173)&lt;=$P$2),INDEX(MINVERSE($M$6:INDEX($M$6:$EF$125,$P$2,$P$2)),ROWS($M$131:S173),COLUMNS($M$131:S173)),0)</f>
        <v>0</v>
      </c>
      <c r="T173">
        <f t="array" ref="T173">IF(AND(ROWS($M$131:T173)&lt;=$P$2,COLUMNS($M$131:T173)&lt;=$P$2),INDEX(MINVERSE($M$6:INDEX($M$6:$EF$125,$P$2,$P$2)),ROWS($M$131:T173),COLUMNS($M$131:T173)),0)</f>
        <v>0</v>
      </c>
      <c r="U173">
        <f t="array" ref="U173">IF(AND(ROWS($M$131:U173)&lt;=$P$2,COLUMNS($M$131:U173)&lt;=$P$2),INDEX(MINVERSE($M$6:INDEX($M$6:$EF$125,$P$2,$P$2)),ROWS($M$131:U173),COLUMNS($M$131:U173)),0)</f>
        <v>0</v>
      </c>
      <c r="V173">
        <f t="array" ref="V173">IF(AND(ROWS($M$131:V173)&lt;=$P$2,COLUMNS($M$131:V173)&lt;=$P$2),INDEX(MINVERSE($M$6:INDEX($M$6:$EF$125,$P$2,$P$2)),ROWS($M$131:V173),COLUMNS($M$131:V173)),0)</f>
        <v>0</v>
      </c>
      <c r="W173">
        <f t="array" ref="W173">IF(AND(ROWS($M$131:W173)&lt;=$P$2,COLUMNS($M$131:W173)&lt;=$P$2),INDEX(MINVERSE($M$6:INDEX($M$6:$EF$125,$P$2,$P$2)),ROWS($M$131:W173),COLUMNS($M$131:W173)),0)</f>
        <v>0</v>
      </c>
      <c r="X173">
        <f t="array" ref="X173">IF(AND(ROWS($M$131:X173)&lt;=$P$2,COLUMNS($M$131:X173)&lt;=$P$2),INDEX(MINVERSE($M$6:INDEX($M$6:$EF$125,$P$2,$P$2)),ROWS($M$131:X173),COLUMNS($M$131:X173)),0)</f>
        <v>0</v>
      </c>
      <c r="Y173">
        <f t="array" ref="Y173">IF(AND(ROWS($M$131:Y173)&lt;=$P$2,COLUMNS($M$131:Y173)&lt;=$P$2),INDEX(MINVERSE($M$6:INDEX($M$6:$EF$125,$P$2,$P$2)),ROWS($M$131:Y173),COLUMNS($M$131:Y173)),0)</f>
        <v>0</v>
      </c>
      <c r="Z173">
        <f t="array" ref="Z173">IF(AND(ROWS($M$131:Z173)&lt;=$P$2,COLUMNS($M$131:Z173)&lt;=$P$2),INDEX(MINVERSE($M$6:INDEX($M$6:$EF$125,$P$2,$P$2)),ROWS($M$131:Z173),COLUMNS($M$131:Z173)),0)</f>
        <v>0</v>
      </c>
      <c r="AA173">
        <f t="array" ref="AA173">IF(AND(ROWS($M$131:AA173)&lt;=$P$2,COLUMNS($M$131:AA173)&lt;=$P$2),INDEX(MINVERSE($M$6:INDEX($M$6:$EF$125,$P$2,$P$2)),ROWS($M$131:AA173),COLUMNS($M$131:AA173)),0)</f>
        <v>0</v>
      </c>
      <c r="AB173">
        <f t="array" ref="AB173">IF(AND(ROWS($M$131:AB173)&lt;=$P$2,COLUMNS($M$131:AB173)&lt;=$P$2),INDEX(MINVERSE($M$6:INDEX($M$6:$EF$125,$P$2,$P$2)),ROWS($M$131:AB173),COLUMNS($M$131:AB173)),0)</f>
        <v>0</v>
      </c>
      <c r="AC173">
        <f t="array" ref="AC173">IF(AND(ROWS($M$131:AC173)&lt;=$P$2,COLUMNS($M$131:AC173)&lt;=$P$2),INDEX(MINVERSE($M$6:INDEX($M$6:$EF$125,$P$2,$P$2)),ROWS($M$131:AC173),COLUMNS($M$131:AC173)),0)</f>
        <v>0</v>
      </c>
      <c r="AD173">
        <f t="array" ref="AD173">IF(AND(ROWS($M$131:AD173)&lt;=$P$2,COLUMNS($M$131:AD173)&lt;=$P$2),INDEX(MINVERSE($M$6:INDEX($M$6:$EF$125,$P$2,$P$2)),ROWS($M$131:AD173),COLUMNS($M$131:AD173)),0)</f>
        <v>0</v>
      </c>
      <c r="AE173">
        <f t="array" ref="AE173">IF(AND(ROWS($M$131:AE173)&lt;=$P$2,COLUMNS($M$131:AE173)&lt;=$P$2),INDEX(MINVERSE($M$6:INDEX($M$6:$EF$125,$P$2,$P$2)),ROWS($M$131:AE173),COLUMNS($M$131:AE173)),0)</f>
        <v>0</v>
      </c>
      <c r="AF173">
        <f t="array" ref="AF173">IF(AND(ROWS($M$131:AF173)&lt;=$P$2,COLUMNS($M$131:AF173)&lt;=$P$2),INDEX(MINVERSE($M$6:INDEX($M$6:$EF$125,$P$2,$P$2)),ROWS($M$131:AF173),COLUMNS($M$131:AF173)),0)</f>
        <v>0</v>
      </c>
      <c r="AG173">
        <f t="array" ref="AG173">IF(AND(ROWS($M$131:AG173)&lt;=$P$2,COLUMNS($M$131:AG173)&lt;=$P$2),INDEX(MINVERSE($M$6:INDEX($M$6:$EF$125,$P$2,$P$2)),ROWS($M$131:AG173),COLUMNS($M$131:AG173)),0)</f>
        <v>0</v>
      </c>
      <c r="AH173">
        <f t="array" ref="AH173">IF(AND(ROWS($M$131:AH173)&lt;=$P$2,COLUMNS($M$131:AH173)&lt;=$P$2),INDEX(MINVERSE($M$6:INDEX($M$6:$EF$125,$P$2,$P$2)),ROWS($M$131:AH173),COLUMNS($M$131:AH173)),0)</f>
        <v>0</v>
      </c>
      <c r="AI173">
        <f t="array" ref="AI173">IF(AND(ROWS($M$131:AI173)&lt;=$P$2,COLUMNS($M$131:AI173)&lt;=$P$2),INDEX(MINVERSE($M$6:INDEX($M$6:$EF$125,$P$2,$P$2)),ROWS($M$131:AI173),COLUMNS($M$131:AI173)),0)</f>
        <v>0</v>
      </c>
      <c r="AJ173">
        <f t="array" ref="AJ173">IF(AND(ROWS($M$131:AJ173)&lt;=$P$2,COLUMNS($M$131:AJ173)&lt;=$P$2),INDEX(MINVERSE($M$6:INDEX($M$6:$EF$125,$P$2,$P$2)),ROWS($M$131:AJ173),COLUMNS($M$131:AJ173)),0)</f>
        <v>0</v>
      </c>
      <c r="AK173">
        <f t="array" ref="AK173">IF(AND(ROWS($M$131:AK173)&lt;=$P$2,COLUMNS($M$131:AK173)&lt;=$P$2),INDEX(MINVERSE($M$6:INDEX($M$6:$EF$125,$P$2,$P$2)),ROWS($M$131:AK173),COLUMNS($M$131:AK173)),0)</f>
        <v>0</v>
      </c>
      <c r="AL173">
        <f t="array" ref="AL173">IF(AND(ROWS($M$131:AL173)&lt;=$P$2,COLUMNS($M$131:AL173)&lt;=$P$2),INDEX(MINVERSE($M$6:INDEX($M$6:$EF$125,$P$2,$P$2)),ROWS($M$131:AL173),COLUMNS($M$131:AL173)),0)</f>
        <v>0</v>
      </c>
      <c r="AM173">
        <f t="array" ref="AM173">IF(AND(ROWS($M$131:AM173)&lt;=$P$2,COLUMNS($M$131:AM173)&lt;=$P$2),INDEX(MINVERSE($M$6:INDEX($M$6:$EF$125,$P$2,$P$2)),ROWS($M$131:AM173),COLUMNS($M$131:AM173)),0)</f>
        <v>0</v>
      </c>
      <c r="AN173">
        <f t="array" ref="AN173">IF(AND(ROWS($M$131:AN173)&lt;=$P$2,COLUMNS($M$131:AN173)&lt;=$P$2),INDEX(MINVERSE($M$6:INDEX($M$6:$EF$125,$P$2,$P$2)),ROWS($M$131:AN173),COLUMNS($M$131:AN173)),0)</f>
        <v>0</v>
      </c>
      <c r="AO173">
        <f t="array" ref="AO173">IF(AND(ROWS($M$131:AO173)&lt;=$P$2,COLUMNS($M$131:AO173)&lt;=$P$2),INDEX(MINVERSE($M$6:INDEX($M$6:$EF$125,$P$2,$P$2)),ROWS($M$131:AO173),COLUMNS($M$131:AO173)),0)</f>
        <v>0</v>
      </c>
      <c r="AP173">
        <f t="array" ref="AP173">IF(AND(ROWS($M$131:AP173)&lt;=$P$2,COLUMNS($M$131:AP173)&lt;=$P$2),INDEX(MINVERSE($M$6:INDEX($M$6:$EF$125,$P$2,$P$2)),ROWS($M$131:AP173),COLUMNS($M$131:AP173)),0)</f>
        <v>0</v>
      </c>
      <c r="AQ173">
        <f t="array" ref="AQ173">IF(AND(ROWS($M$131:AQ173)&lt;=$P$2,COLUMNS($M$131:AQ173)&lt;=$P$2),INDEX(MINVERSE($M$6:INDEX($M$6:$EF$125,$P$2,$P$2)),ROWS($M$131:AQ173),COLUMNS($M$131:AQ173)),0)</f>
        <v>0</v>
      </c>
      <c r="AR173">
        <f t="array" ref="AR173">IF(AND(ROWS($M$131:AR173)&lt;=$P$2,COLUMNS($M$131:AR173)&lt;=$P$2),INDEX(MINVERSE($M$6:INDEX($M$6:$EF$125,$P$2,$P$2)),ROWS($M$131:AR173),COLUMNS($M$131:AR173)),0)</f>
        <v>0</v>
      </c>
      <c r="AS173">
        <f t="array" ref="AS173">IF(AND(ROWS($M$131:AS173)&lt;=$P$2,COLUMNS($M$131:AS173)&lt;=$P$2),INDEX(MINVERSE($M$6:INDEX($M$6:$EF$125,$P$2,$P$2)),ROWS($M$131:AS173),COLUMNS($M$131:AS173)),0)</f>
        <v>0</v>
      </c>
      <c r="AT173">
        <f t="array" ref="AT173">IF(AND(ROWS($M$131:AT173)&lt;=$P$2,COLUMNS($M$131:AT173)&lt;=$P$2),INDEX(MINVERSE($M$6:INDEX($M$6:$EF$125,$P$2,$P$2)),ROWS($M$131:AT173),COLUMNS($M$131:AT173)),0)</f>
        <v>0</v>
      </c>
      <c r="AU173">
        <f t="array" ref="AU173">IF(AND(ROWS($M$131:AU173)&lt;=$P$2,COLUMNS($M$131:AU173)&lt;=$P$2),INDEX(MINVERSE($M$6:INDEX($M$6:$EF$125,$P$2,$P$2)),ROWS($M$131:AU173),COLUMNS($M$131:AU173)),0)</f>
        <v>0</v>
      </c>
      <c r="AV173">
        <f t="array" ref="AV173">IF(AND(ROWS($M$131:AV173)&lt;=$P$2,COLUMNS($M$131:AV173)&lt;=$P$2),INDEX(MINVERSE($M$6:INDEX($M$6:$EF$125,$P$2,$P$2)),ROWS($M$131:AV173),COLUMNS($M$131:AV173)),0)</f>
        <v>0</v>
      </c>
      <c r="AW173">
        <f t="array" ref="AW173">IF(AND(ROWS($M$131:AW173)&lt;=$P$2,COLUMNS($M$131:AW173)&lt;=$P$2),INDEX(MINVERSE($M$6:INDEX($M$6:$EF$125,$P$2,$P$2)),ROWS($M$131:AW173),COLUMNS($M$131:AW173)),0)</f>
        <v>0</v>
      </c>
      <c r="AX173">
        <f t="array" ref="AX173">IF(AND(ROWS($M$131:AX173)&lt;=$P$2,COLUMNS($M$131:AX173)&lt;=$P$2),INDEX(MINVERSE($M$6:INDEX($M$6:$EF$125,$P$2,$P$2)),ROWS($M$131:AX173),COLUMNS($M$131:AX173)),0)</f>
        <v>0</v>
      </c>
      <c r="AY173">
        <f t="array" ref="AY173">IF(AND(ROWS($M$131:AY173)&lt;=$P$2,COLUMNS($M$131:AY173)&lt;=$P$2),INDEX(MINVERSE($M$6:INDEX($M$6:$EF$125,$P$2,$P$2)),ROWS($M$131:AY173),COLUMNS($M$131:AY173)),0)</f>
        <v>0</v>
      </c>
      <c r="AZ173">
        <f t="array" ref="AZ173">IF(AND(ROWS($M$131:AZ173)&lt;=$P$2,COLUMNS($M$131:AZ173)&lt;=$P$2),INDEX(MINVERSE($M$6:INDEX($M$6:$EF$125,$P$2,$P$2)),ROWS($M$131:AZ173),COLUMNS($M$131:AZ173)),0)</f>
        <v>0</v>
      </c>
      <c r="BA173">
        <f t="array" ref="BA173">IF(AND(ROWS($M$131:BA173)&lt;=$P$2,COLUMNS($M$131:BA173)&lt;=$P$2),INDEX(MINVERSE($M$6:INDEX($M$6:$EF$125,$P$2,$P$2)),ROWS($M$131:BA173),COLUMNS($M$131:BA173)),0)</f>
        <v>0</v>
      </c>
      <c r="BB173">
        <f t="array" ref="BB173">IF(AND(ROWS($M$131:BB173)&lt;=$P$2,COLUMNS($M$131:BB173)&lt;=$P$2),INDEX(MINVERSE($M$6:INDEX($M$6:$EF$125,$P$2,$P$2)),ROWS($M$131:BB173),COLUMNS($M$131:BB173)),0)</f>
        <v>0</v>
      </c>
      <c r="BC173">
        <f t="array" ref="BC173">IF(AND(ROWS($M$131:BC173)&lt;=$P$2,COLUMNS($M$131:BC173)&lt;=$P$2),INDEX(MINVERSE($M$6:INDEX($M$6:$EF$125,$P$2,$P$2)),ROWS($M$131:BC173),COLUMNS($M$131:BC173)),0)</f>
        <v>0</v>
      </c>
      <c r="BD173">
        <f t="array" ref="BD173">IF(AND(ROWS($M$131:BD173)&lt;=$P$2,COLUMNS($M$131:BD173)&lt;=$P$2),INDEX(MINVERSE($M$6:INDEX($M$6:$EF$125,$P$2,$P$2)),ROWS($M$131:BD173),COLUMNS($M$131:BD173)),0)</f>
        <v>0</v>
      </c>
      <c r="BE173">
        <f t="array" ref="BE173">IF(AND(ROWS($M$131:BE173)&lt;=$P$2,COLUMNS($M$131:BE173)&lt;=$P$2),INDEX(MINVERSE($M$6:INDEX($M$6:$EF$125,$P$2,$P$2)),ROWS($M$131:BE173),COLUMNS($M$131:BE173)),0)</f>
        <v>0</v>
      </c>
      <c r="BF173">
        <f t="array" ref="BF173">IF(AND(ROWS($M$131:BF173)&lt;=$P$2,COLUMNS($M$131:BF173)&lt;=$P$2),INDEX(MINVERSE($M$6:INDEX($M$6:$EF$125,$P$2,$P$2)),ROWS($M$131:BF173),COLUMNS($M$131:BF173)),0)</f>
        <v>0</v>
      </c>
      <c r="BG173">
        <f t="array" ref="BG173">IF(AND(ROWS($M$131:BG173)&lt;=$P$2,COLUMNS($M$131:BG173)&lt;=$P$2),INDEX(MINVERSE($M$6:INDEX($M$6:$EF$125,$P$2,$P$2)),ROWS($M$131:BG173),COLUMNS($M$131:BG173)),0)</f>
        <v>0</v>
      </c>
      <c r="BH173">
        <f t="array" ref="BH173">IF(AND(ROWS($M$131:BH173)&lt;=$P$2,COLUMNS($M$131:BH173)&lt;=$P$2),INDEX(MINVERSE($M$6:INDEX($M$6:$EF$125,$P$2,$P$2)),ROWS($M$131:BH173),COLUMNS($M$131:BH173)),0)</f>
        <v>0</v>
      </c>
      <c r="BI173">
        <f t="array" ref="BI173">IF(AND(ROWS($M$131:BI173)&lt;=$P$2,COLUMNS($M$131:BI173)&lt;=$P$2),INDEX(MINVERSE($M$6:INDEX($M$6:$EF$125,$P$2,$P$2)),ROWS($M$131:BI173),COLUMNS($M$131:BI173)),0)</f>
        <v>0</v>
      </c>
      <c r="BJ173">
        <f t="array" ref="BJ173">IF(AND(ROWS($M$131:BJ173)&lt;=$P$2,COLUMNS($M$131:BJ173)&lt;=$P$2),INDEX(MINVERSE($M$6:INDEX($M$6:$EF$125,$P$2,$P$2)),ROWS($M$131:BJ173),COLUMNS($M$131:BJ173)),0)</f>
        <v>0</v>
      </c>
      <c r="BK173">
        <f t="array" ref="BK173">IF(AND(ROWS($M$131:BK173)&lt;=$P$2,COLUMNS($M$131:BK173)&lt;=$P$2),INDEX(MINVERSE($M$6:INDEX($M$6:$EF$125,$P$2,$P$2)),ROWS($M$131:BK173),COLUMNS($M$131:BK173)),0)</f>
        <v>0</v>
      </c>
      <c r="BL173">
        <f t="array" ref="BL173">IF(AND(ROWS($M$131:BL173)&lt;=$P$2,COLUMNS($M$131:BL173)&lt;=$P$2),INDEX(MINVERSE($M$6:INDEX($M$6:$EF$125,$P$2,$P$2)),ROWS($M$131:BL173),COLUMNS($M$131:BL173)),0)</f>
        <v>0</v>
      </c>
      <c r="BM173">
        <f t="array" ref="BM173">IF(AND(ROWS($M$131:BM173)&lt;=$P$2,COLUMNS($M$131:BM173)&lt;=$P$2),INDEX(MINVERSE($M$6:INDEX($M$6:$EF$125,$P$2,$P$2)),ROWS($M$131:BM173),COLUMNS($M$131:BM173)),0)</f>
        <v>0</v>
      </c>
      <c r="BN173">
        <f t="array" ref="BN173">IF(AND(ROWS($M$131:BN173)&lt;=$P$2,COLUMNS($M$131:BN173)&lt;=$P$2),INDEX(MINVERSE($M$6:INDEX($M$6:$EF$125,$P$2,$P$2)),ROWS($M$131:BN173),COLUMNS($M$131:BN173)),0)</f>
        <v>0</v>
      </c>
      <c r="BO173">
        <f t="array" ref="BO173">IF(AND(ROWS($M$131:BO173)&lt;=$P$2,COLUMNS($M$131:BO173)&lt;=$P$2),INDEX(MINVERSE($M$6:INDEX($M$6:$EF$125,$P$2,$P$2)),ROWS($M$131:BO173),COLUMNS($M$131:BO173)),0)</f>
        <v>0</v>
      </c>
      <c r="BP173">
        <f t="array" ref="BP173">IF(AND(ROWS($M$131:BP173)&lt;=$P$2,COLUMNS($M$131:BP173)&lt;=$P$2),INDEX(MINVERSE($M$6:INDEX($M$6:$EF$125,$P$2,$P$2)),ROWS($M$131:BP173),COLUMNS($M$131:BP173)),0)</f>
        <v>0</v>
      </c>
      <c r="BQ173">
        <f t="array" ref="BQ173">IF(AND(ROWS($M$131:BQ173)&lt;=$P$2,COLUMNS($M$131:BQ173)&lt;=$P$2),INDEX(MINVERSE($M$6:INDEX($M$6:$EF$125,$P$2,$P$2)),ROWS($M$131:BQ173),COLUMNS($M$131:BQ173)),0)</f>
        <v>0</v>
      </c>
      <c r="BR173">
        <f t="array" ref="BR173">IF(AND(ROWS($M$131:BR173)&lt;=$P$2,COLUMNS($M$131:BR173)&lt;=$P$2),INDEX(MINVERSE($M$6:INDEX($M$6:$EF$125,$P$2,$P$2)),ROWS($M$131:BR173),COLUMNS($M$131:BR173)),0)</f>
        <v>0</v>
      </c>
      <c r="BS173">
        <f t="array" ref="BS173">IF(AND(ROWS($M$131:BS173)&lt;=$P$2,COLUMNS($M$131:BS173)&lt;=$P$2),INDEX(MINVERSE($M$6:INDEX($M$6:$EF$125,$P$2,$P$2)),ROWS($M$131:BS173),COLUMNS($M$131:BS173)),0)</f>
        <v>0</v>
      </c>
      <c r="BT173">
        <f t="array" ref="BT173">IF(AND(ROWS($M$131:BT173)&lt;=$P$2,COLUMNS($M$131:BT173)&lt;=$P$2),INDEX(MINVERSE($M$6:INDEX($M$6:$EF$125,$P$2,$P$2)),ROWS($M$131:BT173),COLUMNS($M$131:BT173)),0)</f>
        <v>0</v>
      </c>
      <c r="BU173">
        <f t="array" ref="BU173">IF(AND(ROWS($M$131:BU173)&lt;=$P$2,COLUMNS($M$131:BU173)&lt;=$P$2),INDEX(MINVERSE($M$6:INDEX($M$6:$EF$125,$P$2,$P$2)),ROWS($M$131:BU173),COLUMNS($M$131:BU173)),0)</f>
        <v>0</v>
      </c>
      <c r="BV173">
        <f t="array" ref="BV173">IF(AND(ROWS($M$131:BV173)&lt;=$P$2,COLUMNS($M$131:BV173)&lt;=$P$2),INDEX(MINVERSE($M$6:INDEX($M$6:$EF$125,$P$2,$P$2)),ROWS($M$131:BV173),COLUMNS($M$131:BV173)),0)</f>
        <v>0</v>
      </c>
      <c r="BW173">
        <f t="array" ref="BW173">IF(AND(ROWS($M$131:BW173)&lt;=$P$2,COLUMNS($M$131:BW173)&lt;=$P$2),INDEX(MINVERSE($M$6:INDEX($M$6:$EF$125,$P$2,$P$2)),ROWS($M$131:BW173),COLUMNS($M$131:BW173)),0)</f>
        <v>0</v>
      </c>
      <c r="BX173">
        <f t="array" ref="BX173">IF(AND(ROWS($M$131:BX173)&lt;=$P$2,COLUMNS($M$131:BX173)&lt;=$P$2),INDEX(MINVERSE($M$6:INDEX($M$6:$EF$125,$P$2,$P$2)),ROWS($M$131:BX173),COLUMNS($M$131:BX173)),0)</f>
        <v>0</v>
      </c>
      <c r="BY173">
        <f t="array" ref="BY173">IF(AND(ROWS($M$131:BY173)&lt;=$P$2,COLUMNS($M$131:BY173)&lt;=$P$2),INDEX(MINVERSE($M$6:INDEX($M$6:$EF$125,$P$2,$P$2)),ROWS($M$131:BY173),COLUMNS($M$131:BY173)),0)</f>
        <v>0</v>
      </c>
      <c r="BZ173">
        <f t="array" ref="BZ173">IF(AND(ROWS($M$131:BZ173)&lt;=$P$2,COLUMNS($M$131:BZ173)&lt;=$P$2),INDEX(MINVERSE($M$6:INDEX($M$6:$EF$125,$P$2,$P$2)),ROWS($M$131:BZ173),COLUMNS($M$131:BZ173)),0)</f>
        <v>0</v>
      </c>
      <c r="CA173">
        <f t="array" ref="CA173">IF(AND(ROWS($M$131:CA173)&lt;=$P$2,COLUMNS($M$131:CA173)&lt;=$P$2),INDEX(MINVERSE($M$6:INDEX($M$6:$EF$125,$P$2,$P$2)),ROWS($M$131:CA173),COLUMNS($M$131:CA173)),0)</f>
        <v>0</v>
      </c>
      <c r="CB173">
        <f t="array" ref="CB173">IF(AND(ROWS($M$131:CB173)&lt;=$P$2,COLUMNS($M$131:CB173)&lt;=$P$2),INDEX(MINVERSE($M$6:INDEX($M$6:$EF$125,$P$2,$P$2)),ROWS($M$131:CB173),COLUMNS($M$131:CB173)),0)</f>
        <v>0</v>
      </c>
      <c r="CC173">
        <f t="array" ref="CC173">IF(AND(ROWS($M$131:CC173)&lt;=$P$2,COLUMNS($M$131:CC173)&lt;=$P$2),INDEX(MINVERSE($M$6:INDEX($M$6:$EF$125,$P$2,$P$2)),ROWS($M$131:CC173),COLUMNS($M$131:CC173)),0)</f>
        <v>0</v>
      </c>
      <c r="CD173">
        <f t="array" ref="CD173">IF(AND(ROWS($M$131:CD173)&lt;=$P$2,COLUMNS($M$131:CD173)&lt;=$P$2),INDEX(MINVERSE($M$6:INDEX($M$6:$EF$125,$P$2,$P$2)),ROWS($M$131:CD173),COLUMNS($M$131:CD173)),0)</f>
        <v>0</v>
      </c>
      <c r="CE173">
        <f t="array" ref="CE173">IF(AND(ROWS($M$131:CE173)&lt;=$P$2,COLUMNS($M$131:CE173)&lt;=$P$2),INDEX(MINVERSE($M$6:INDEX($M$6:$EF$125,$P$2,$P$2)),ROWS($M$131:CE173),COLUMNS($M$131:CE173)),0)</f>
        <v>0</v>
      </c>
      <c r="CF173">
        <f t="array" ref="CF173">IF(AND(ROWS($M$131:CF173)&lt;=$P$2,COLUMNS($M$131:CF173)&lt;=$P$2),INDEX(MINVERSE($M$6:INDEX($M$6:$EF$125,$P$2,$P$2)),ROWS($M$131:CF173),COLUMNS($M$131:CF173)),0)</f>
        <v>0</v>
      </c>
      <c r="CG173">
        <f t="array" ref="CG173">IF(AND(ROWS($M$131:CG173)&lt;=$P$2,COLUMNS($M$131:CG173)&lt;=$P$2),INDEX(MINVERSE($M$6:INDEX($M$6:$EF$125,$P$2,$P$2)),ROWS($M$131:CG173),COLUMNS($M$131:CG173)),0)</f>
        <v>0</v>
      </c>
      <c r="CH173">
        <f t="array" ref="CH173">IF(AND(ROWS($M$131:CH173)&lt;=$P$2,COLUMNS($M$131:CH173)&lt;=$P$2),INDEX(MINVERSE($M$6:INDEX($M$6:$EF$125,$P$2,$P$2)),ROWS($M$131:CH173),COLUMNS($M$131:CH173)),0)</f>
        <v>0</v>
      </c>
      <c r="CI173">
        <f t="array" ref="CI173">IF(AND(ROWS($M$131:CI173)&lt;=$P$2,COLUMNS($M$131:CI173)&lt;=$P$2),INDEX(MINVERSE($M$6:INDEX($M$6:$EF$125,$P$2,$P$2)),ROWS($M$131:CI173),COLUMNS($M$131:CI173)),0)</f>
        <v>0</v>
      </c>
      <c r="CJ173">
        <f t="array" ref="CJ173">IF(AND(ROWS($M$131:CJ173)&lt;=$P$2,COLUMNS($M$131:CJ173)&lt;=$P$2),INDEX(MINVERSE($M$6:INDEX($M$6:$EF$125,$P$2,$P$2)),ROWS($M$131:CJ173),COLUMNS($M$131:CJ173)),0)</f>
        <v>0</v>
      </c>
      <c r="CK173">
        <f t="array" ref="CK173">IF(AND(ROWS($M$131:CK173)&lt;=$P$2,COLUMNS($M$131:CK173)&lt;=$P$2),INDEX(MINVERSE($M$6:INDEX($M$6:$EF$125,$P$2,$P$2)),ROWS($M$131:CK173),COLUMNS($M$131:CK173)),0)</f>
        <v>0</v>
      </c>
      <c r="CL173">
        <f t="array" ref="CL173">IF(AND(ROWS($M$131:CL173)&lt;=$P$2,COLUMNS($M$131:CL173)&lt;=$P$2),INDEX(MINVERSE($M$6:INDEX($M$6:$EF$125,$P$2,$P$2)),ROWS($M$131:CL173),COLUMNS($M$131:CL173)),0)</f>
        <v>0</v>
      </c>
      <c r="CM173">
        <f t="array" ref="CM173">IF(AND(ROWS($M$131:CM173)&lt;=$P$2,COLUMNS($M$131:CM173)&lt;=$P$2),INDEX(MINVERSE($M$6:INDEX($M$6:$EF$125,$P$2,$P$2)),ROWS($M$131:CM173),COLUMNS($M$131:CM173)),0)</f>
        <v>0</v>
      </c>
      <c r="CN173">
        <f t="array" ref="CN173">IF(AND(ROWS($M$131:CN173)&lt;=$P$2,COLUMNS($M$131:CN173)&lt;=$P$2),INDEX(MINVERSE($M$6:INDEX($M$6:$EF$125,$P$2,$P$2)),ROWS($M$131:CN173),COLUMNS($M$131:CN173)),0)</f>
        <v>0</v>
      </c>
      <c r="CO173">
        <f t="array" ref="CO173">IF(AND(ROWS($M$131:CO173)&lt;=$P$2,COLUMNS($M$131:CO173)&lt;=$P$2),INDEX(MINVERSE($M$6:INDEX($M$6:$EF$125,$P$2,$P$2)),ROWS($M$131:CO173),COLUMNS($M$131:CO173)),0)</f>
        <v>0</v>
      </c>
      <c r="CP173">
        <f t="array" ref="CP173">IF(AND(ROWS($M$131:CP173)&lt;=$P$2,COLUMNS($M$131:CP173)&lt;=$P$2),INDEX(MINVERSE($M$6:INDEX($M$6:$EF$125,$P$2,$P$2)),ROWS($M$131:CP173),COLUMNS($M$131:CP173)),0)</f>
        <v>0</v>
      </c>
      <c r="CQ173">
        <f t="array" ref="CQ173">IF(AND(ROWS($M$131:CQ173)&lt;=$P$2,COLUMNS($M$131:CQ173)&lt;=$P$2),INDEX(MINVERSE($M$6:INDEX($M$6:$EF$125,$P$2,$P$2)),ROWS($M$131:CQ173),COLUMNS($M$131:CQ173)),0)</f>
        <v>0</v>
      </c>
      <c r="CR173">
        <f t="array" ref="CR173">IF(AND(ROWS($M$131:CR173)&lt;=$P$2,COLUMNS($M$131:CR173)&lt;=$P$2),INDEX(MINVERSE($M$6:INDEX($M$6:$EF$125,$P$2,$P$2)),ROWS($M$131:CR173),COLUMNS($M$131:CR173)),0)</f>
        <v>0</v>
      </c>
      <c r="CS173">
        <f t="array" ref="CS173">IF(AND(ROWS($M$131:CS173)&lt;=$P$2,COLUMNS($M$131:CS173)&lt;=$P$2),INDEX(MINVERSE($M$6:INDEX($M$6:$EF$125,$P$2,$P$2)),ROWS($M$131:CS173),COLUMNS($M$131:CS173)),0)</f>
        <v>0</v>
      </c>
      <c r="CT173">
        <f t="array" ref="CT173">IF(AND(ROWS($M$131:CT173)&lt;=$P$2,COLUMNS($M$131:CT173)&lt;=$P$2),INDEX(MINVERSE($M$6:INDEX($M$6:$EF$125,$P$2,$P$2)),ROWS($M$131:CT173),COLUMNS($M$131:CT173)),0)</f>
        <v>0</v>
      </c>
      <c r="CU173">
        <f t="array" ref="CU173">IF(AND(ROWS($M$131:CU173)&lt;=$P$2,COLUMNS($M$131:CU173)&lt;=$P$2),INDEX(MINVERSE($M$6:INDEX($M$6:$EF$125,$P$2,$P$2)),ROWS($M$131:CU173),COLUMNS($M$131:CU173)),0)</f>
        <v>0</v>
      </c>
      <c r="CV173">
        <f t="array" ref="CV173">IF(AND(ROWS($M$131:CV173)&lt;=$P$2,COLUMNS($M$131:CV173)&lt;=$P$2),INDEX(MINVERSE($M$6:INDEX($M$6:$EF$125,$P$2,$P$2)),ROWS($M$131:CV173),COLUMNS($M$131:CV173)),0)</f>
        <v>0</v>
      </c>
      <c r="CW173">
        <f t="array" ref="CW173">IF(AND(ROWS($M$131:CW173)&lt;=$P$2,COLUMNS($M$131:CW173)&lt;=$P$2),INDEX(MINVERSE($M$6:INDEX($M$6:$EF$125,$P$2,$P$2)),ROWS($M$131:CW173),COLUMNS($M$131:CW173)),0)</f>
        <v>0</v>
      </c>
      <c r="CX173">
        <f t="array" ref="CX173">IF(AND(ROWS($M$131:CX173)&lt;=$P$2,COLUMNS($M$131:CX173)&lt;=$P$2),INDEX(MINVERSE($M$6:INDEX($M$6:$EF$125,$P$2,$P$2)),ROWS($M$131:CX173),COLUMNS($M$131:CX173)),0)</f>
        <v>0</v>
      </c>
      <c r="CY173">
        <f t="array" ref="CY173">IF(AND(ROWS($M$131:CY173)&lt;=$P$2,COLUMNS($M$131:CY173)&lt;=$P$2),INDEX(MINVERSE($M$6:INDEX($M$6:$EF$125,$P$2,$P$2)),ROWS($M$131:CY173),COLUMNS($M$131:CY173)),0)</f>
        <v>0</v>
      </c>
      <c r="CZ173">
        <f t="array" ref="CZ173">IF(AND(ROWS($M$131:CZ173)&lt;=$P$2,COLUMNS($M$131:CZ173)&lt;=$P$2),INDEX(MINVERSE($M$6:INDEX($M$6:$EF$125,$P$2,$P$2)),ROWS($M$131:CZ173),COLUMNS($M$131:CZ173)),0)</f>
        <v>0</v>
      </c>
      <c r="DA173">
        <f t="array" ref="DA173">IF(AND(ROWS($M$131:DA173)&lt;=$P$2,COLUMNS($M$131:DA173)&lt;=$P$2),INDEX(MINVERSE($M$6:INDEX($M$6:$EF$125,$P$2,$P$2)),ROWS($M$131:DA173),COLUMNS($M$131:DA173)),0)</f>
        <v>0</v>
      </c>
      <c r="DB173">
        <f t="array" ref="DB173">IF(AND(ROWS($M$131:DB173)&lt;=$P$2,COLUMNS($M$131:DB173)&lt;=$P$2),INDEX(MINVERSE($M$6:INDEX($M$6:$EF$125,$P$2,$P$2)),ROWS($M$131:DB173),COLUMNS($M$131:DB173)),0)</f>
        <v>0</v>
      </c>
      <c r="DC173">
        <f t="array" ref="DC173">IF(AND(ROWS($M$131:DC173)&lt;=$P$2,COLUMNS($M$131:DC173)&lt;=$P$2),INDEX(MINVERSE($M$6:INDEX($M$6:$EF$125,$P$2,$P$2)),ROWS($M$131:DC173),COLUMNS($M$131:DC173)),0)</f>
        <v>0</v>
      </c>
      <c r="DD173">
        <f t="array" ref="DD173">IF(AND(ROWS($M$131:DD173)&lt;=$P$2,COLUMNS($M$131:DD173)&lt;=$P$2),INDEX(MINVERSE($M$6:INDEX($M$6:$EF$125,$P$2,$P$2)),ROWS($M$131:DD173),COLUMNS($M$131:DD173)),0)</f>
        <v>0</v>
      </c>
      <c r="DE173">
        <f t="array" ref="DE173">IF(AND(ROWS($M$131:DE173)&lt;=$P$2,COLUMNS($M$131:DE173)&lt;=$P$2),INDEX(MINVERSE($M$6:INDEX($M$6:$EF$125,$P$2,$P$2)),ROWS($M$131:DE173),COLUMNS($M$131:DE173)),0)</f>
        <v>0</v>
      </c>
      <c r="DF173">
        <f t="array" ref="DF173">IF(AND(ROWS($M$131:DF173)&lt;=$P$2,COLUMNS($M$131:DF173)&lt;=$P$2),INDEX(MINVERSE($M$6:INDEX($M$6:$EF$125,$P$2,$P$2)),ROWS($M$131:DF173),COLUMNS($M$131:DF173)),0)</f>
        <v>0</v>
      </c>
      <c r="DG173">
        <f t="array" ref="DG173">IF(AND(ROWS($M$131:DG173)&lt;=$P$2,COLUMNS($M$131:DG173)&lt;=$P$2),INDEX(MINVERSE($M$6:INDEX($M$6:$EF$125,$P$2,$P$2)),ROWS($M$131:DG173),COLUMNS($M$131:DG173)),0)</f>
        <v>0</v>
      </c>
      <c r="DH173">
        <f t="array" ref="DH173">IF(AND(ROWS($M$131:DH173)&lt;=$P$2,COLUMNS($M$131:DH173)&lt;=$P$2),INDEX(MINVERSE($M$6:INDEX($M$6:$EF$125,$P$2,$P$2)),ROWS($M$131:DH173),COLUMNS($M$131:DH173)),0)</f>
        <v>0</v>
      </c>
      <c r="DI173">
        <f t="array" ref="DI173">IF(AND(ROWS($M$131:DI173)&lt;=$P$2,COLUMNS($M$131:DI173)&lt;=$P$2),INDEX(MINVERSE($M$6:INDEX($M$6:$EF$125,$P$2,$P$2)),ROWS($M$131:DI173),COLUMNS($M$131:DI173)),0)</f>
        <v>0</v>
      </c>
      <c r="DJ173">
        <f t="array" ref="DJ173">IF(AND(ROWS($M$131:DJ173)&lt;=$P$2,COLUMNS($M$131:DJ173)&lt;=$P$2),INDEX(MINVERSE($M$6:INDEX($M$6:$EF$125,$P$2,$P$2)),ROWS($M$131:DJ173),COLUMNS($M$131:DJ173)),0)</f>
        <v>0</v>
      </c>
      <c r="DK173">
        <f t="array" ref="DK173">IF(AND(ROWS($M$131:DK173)&lt;=$P$2,COLUMNS($M$131:DK173)&lt;=$P$2),INDEX(MINVERSE($M$6:INDEX($M$6:$EF$125,$P$2,$P$2)),ROWS($M$131:DK173),COLUMNS($M$131:DK173)),0)</f>
        <v>0</v>
      </c>
      <c r="DL173">
        <f t="array" ref="DL173">IF(AND(ROWS($M$131:DL173)&lt;=$P$2,COLUMNS($M$131:DL173)&lt;=$P$2),INDEX(MINVERSE($M$6:INDEX($M$6:$EF$125,$P$2,$P$2)),ROWS($M$131:DL173),COLUMNS($M$131:DL173)),0)</f>
        <v>0</v>
      </c>
      <c r="DM173">
        <f t="array" ref="DM173">IF(AND(ROWS($M$131:DM173)&lt;=$P$2,COLUMNS($M$131:DM173)&lt;=$P$2),INDEX(MINVERSE($M$6:INDEX($M$6:$EF$125,$P$2,$P$2)),ROWS($M$131:DM173),COLUMNS($M$131:DM173)),0)</f>
        <v>0</v>
      </c>
      <c r="DN173">
        <f t="array" ref="DN173">IF(AND(ROWS($M$131:DN173)&lt;=$P$2,COLUMNS($M$131:DN173)&lt;=$P$2),INDEX(MINVERSE($M$6:INDEX($M$6:$EF$125,$P$2,$P$2)),ROWS($M$131:DN173),COLUMNS($M$131:DN173)),0)</f>
        <v>0</v>
      </c>
      <c r="DO173">
        <f t="array" ref="DO173">IF(AND(ROWS($M$131:DO173)&lt;=$P$2,COLUMNS($M$131:DO173)&lt;=$P$2),INDEX(MINVERSE($M$6:INDEX($M$6:$EF$125,$P$2,$P$2)),ROWS($M$131:DO173),COLUMNS($M$131:DO173)),0)</f>
        <v>0</v>
      </c>
      <c r="DP173">
        <f t="array" ref="DP173">IF(AND(ROWS($M$131:DP173)&lt;=$P$2,COLUMNS($M$131:DP173)&lt;=$P$2),INDEX(MINVERSE($M$6:INDEX($M$6:$EF$125,$P$2,$P$2)),ROWS($M$131:DP173),COLUMNS($M$131:DP173)),0)</f>
        <v>0</v>
      </c>
      <c r="DQ173">
        <f t="array" ref="DQ173">IF(AND(ROWS($M$131:DQ173)&lt;=$P$2,COLUMNS($M$131:DQ173)&lt;=$P$2),INDEX(MINVERSE($M$6:INDEX($M$6:$EF$125,$P$2,$P$2)),ROWS($M$131:DQ173),COLUMNS($M$131:DQ173)),0)</f>
        <v>0</v>
      </c>
      <c r="DR173">
        <f t="array" ref="DR173">IF(AND(ROWS($M$131:DR173)&lt;=$P$2,COLUMNS($M$131:DR173)&lt;=$P$2),INDEX(MINVERSE($M$6:INDEX($M$6:$EF$125,$P$2,$P$2)),ROWS($M$131:DR173),COLUMNS($M$131:DR173)),0)</f>
        <v>0</v>
      </c>
      <c r="DS173">
        <f t="array" ref="DS173">IF(AND(ROWS($M$131:DS173)&lt;=$P$2,COLUMNS($M$131:DS173)&lt;=$P$2),INDEX(MINVERSE($M$6:INDEX($M$6:$EF$125,$P$2,$P$2)),ROWS($M$131:DS173),COLUMNS($M$131:DS173)),0)</f>
        <v>0</v>
      </c>
      <c r="DT173">
        <f t="array" ref="DT173">IF(AND(ROWS($M$131:DT173)&lt;=$P$2,COLUMNS($M$131:DT173)&lt;=$P$2),INDEX(MINVERSE($M$6:INDEX($M$6:$EF$125,$P$2,$P$2)),ROWS($M$131:DT173),COLUMNS($M$131:DT173)),0)</f>
        <v>0</v>
      </c>
      <c r="DU173">
        <f t="array" ref="DU173">IF(AND(ROWS($M$131:DU173)&lt;=$P$2,COLUMNS($M$131:DU173)&lt;=$P$2),INDEX(MINVERSE($M$6:INDEX($M$6:$EF$125,$P$2,$P$2)),ROWS($M$131:DU173),COLUMNS($M$131:DU173)),0)</f>
        <v>0</v>
      </c>
      <c r="DV173">
        <f t="array" ref="DV173">IF(AND(ROWS($M$131:DV173)&lt;=$P$2,COLUMNS($M$131:DV173)&lt;=$P$2),INDEX(MINVERSE($M$6:INDEX($M$6:$EF$125,$P$2,$P$2)),ROWS($M$131:DV173),COLUMNS($M$131:DV173)),0)</f>
        <v>0</v>
      </c>
      <c r="DW173">
        <f t="array" ref="DW173">IF(AND(ROWS($M$131:DW173)&lt;=$P$2,COLUMNS($M$131:DW173)&lt;=$P$2),INDEX(MINVERSE($M$6:INDEX($M$6:$EF$125,$P$2,$P$2)),ROWS($M$131:DW173),COLUMNS($M$131:DW173)),0)</f>
        <v>0</v>
      </c>
      <c r="DX173">
        <f t="array" ref="DX173">IF(AND(ROWS($M$131:DX173)&lt;=$P$2,COLUMNS($M$131:DX173)&lt;=$P$2),INDEX(MINVERSE($M$6:INDEX($M$6:$EF$125,$P$2,$P$2)),ROWS($M$131:DX173),COLUMNS($M$131:DX173)),0)</f>
        <v>0</v>
      </c>
      <c r="DY173">
        <f t="array" ref="DY173">IF(AND(ROWS($M$131:DY173)&lt;=$P$2,COLUMNS($M$131:DY173)&lt;=$P$2),INDEX(MINVERSE($M$6:INDEX($M$6:$EF$125,$P$2,$P$2)),ROWS($M$131:DY173),COLUMNS($M$131:DY173)),0)</f>
        <v>0</v>
      </c>
      <c r="DZ173">
        <f t="array" ref="DZ173">IF(AND(ROWS($M$131:DZ173)&lt;=$P$2,COLUMNS($M$131:DZ173)&lt;=$P$2),INDEX(MINVERSE($M$6:INDEX($M$6:$EF$125,$P$2,$P$2)),ROWS($M$131:DZ173),COLUMNS($M$131:DZ173)),0)</f>
        <v>0</v>
      </c>
      <c r="EA173">
        <f t="array" ref="EA173">IF(AND(ROWS($M$131:EA173)&lt;=$P$2,COLUMNS($M$131:EA173)&lt;=$P$2),INDEX(MINVERSE($M$6:INDEX($M$6:$EF$125,$P$2,$P$2)),ROWS($M$131:EA173),COLUMNS($M$131:EA173)),0)</f>
        <v>0</v>
      </c>
      <c r="EB173">
        <f t="array" ref="EB173">IF(AND(ROWS($M$131:EB173)&lt;=$P$2,COLUMNS($M$131:EB173)&lt;=$P$2),INDEX(MINVERSE($M$6:INDEX($M$6:$EF$125,$P$2,$P$2)),ROWS($M$131:EB173),COLUMNS($M$131:EB173)),0)</f>
        <v>0</v>
      </c>
    </row>
    <row r="174" spans="12:132" ht="15">
      <c r="L174" s="10">
        <v>44</v>
      </c>
      <c r="M174">
        <f t="array" ref="M174">IF(AND(ROWS($M$131:M174)&lt;=$P$2,COLUMNS($M$131:M174)&lt;=$P$2),INDEX(MINVERSE($M$6:INDEX($M$6:$EF$125,$P$2,$P$2)),ROWS($M$131:M174),COLUMNS($M$131:M174)),0)</f>
        <v>0</v>
      </c>
      <c r="N174">
        <f t="array" ref="N174">IF(AND(ROWS($M$131:N174)&lt;=$P$2,COLUMNS($M$131:N174)&lt;=$P$2),INDEX(MINVERSE($M$6:INDEX($M$6:$EF$125,$P$2,$P$2)),ROWS($M$131:N174),COLUMNS($M$131:N174)),0)</f>
        <v>0</v>
      </c>
      <c r="O174">
        <f t="array" ref="O174">IF(AND(ROWS($M$131:O174)&lt;=$P$2,COLUMNS($M$131:O174)&lt;=$P$2),INDEX(MINVERSE($M$6:INDEX($M$6:$EF$125,$P$2,$P$2)),ROWS($M$131:O174),COLUMNS($M$131:O174)),0)</f>
        <v>0</v>
      </c>
      <c r="P174">
        <f t="array" ref="P174">IF(AND(ROWS($M$131:P174)&lt;=$P$2,COLUMNS($M$131:P174)&lt;=$P$2),INDEX(MINVERSE($M$6:INDEX($M$6:$EF$125,$P$2,$P$2)),ROWS($M$131:P174),COLUMNS($M$131:P174)),0)</f>
        <v>0</v>
      </c>
      <c r="Q174">
        <f t="array" ref="Q174">IF(AND(ROWS($M$131:Q174)&lt;=$P$2,COLUMNS($M$131:Q174)&lt;=$P$2),INDEX(MINVERSE($M$6:INDEX($M$6:$EF$125,$P$2,$P$2)),ROWS($M$131:Q174),COLUMNS($M$131:Q174)),0)</f>
        <v>0</v>
      </c>
      <c r="R174">
        <f t="array" ref="R174">IF(AND(ROWS($M$131:R174)&lt;=$P$2,COLUMNS($M$131:R174)&lt;=$P$2),INDEX(MINVERSE($M$6:INDEX($M$6:$EF$125,$P$2,$P$2)),ROWS($M$131:R174),COLUMNS($M$131:R174)),0)</f>
        <v>0</v>
      </c>
      <c r="S174">
        <f t="array" ref="S174">IF(AND(ROWS($M$131:S174)&lt;=$P$2,COLUMNS($M$131:S174)&lt;=$P$2),INDEX(MINVERSE($M$6:INDEX($M$6:$EF$125,$P$2,$P$2)),ROWS($M$131:S174),COLUMNS($M$131:S174)),0)</f>
        <v>0</v>
      </c>
      <c r="T174">
        <f t="array" ref="T174">IF(AND(ROWS($M$131:T174)&lt;=$P$2,COLUMNS($M$131:T174)&lt;=$P$2),INDEX(MINVERSE($M$6:INDEX($M$6:$EF$125,$P$2,$P$2)),ROWS($M$131:T174),COLUMNS($M$131:T174)),0)</f>
        <v>0</v>
      </c>
      <c r="U174">
        <f t="array" ref="U174">IF(AND(ROWS($M$131:U174)&lt;=$P$2,COLUMNS($M$131:U174)&lt;=$P$2),INDEX(MINVERSE($M$6:INDEX($M$6:$EF$125,$P$2,$P$2)),ROWS($M$131:U174),COLUMNS($M$131:U174)),0)</f>
        <v>0</v>
      </c>
      <c r="V174">
        <f t="array" ref="V174">IF(AND(ROWS($M$131:V174)&lt;=$P$2,COLUMNS($M$131:V174)&lt;=$P$2),INDEX(MINVERSE($M$6:INDEX($M$6:$EF$125,$P$2,$P$2)),ROWS($M$131:V174),COLUMNS($M$131:V174)),0)</f>
        <v>0</v>
      </c>
      <c r="W174">
        <f t="array" ref="W174">IF(AND(ROWS($M$131:W174)&lt;=$P$2,COLUMNS($M$131:W174)&lt;=$P$2),INDEX(MINVERSE($M$6:INDEX($M$6:$EF$125,$P$2,$P$2)),ROWS($M$131:W174),COLUMNS($M$131:W174)),0)</f>
        <v>0</v>
      </c>
      <c r="X174">
        <f t="array" ref="X174">IF(AND(ROWS($M$131:X174)&lt;=$P$2,COLUMNS($M$131:X174)&lt;=$P$2),INDEX(MINVERSE($M$6:INDEX($M$6:$EF$125,$P$2,$P$2)),ROWS($M$131:X174),COLUMNS($M$131:X174)),0)</f>
        <v>0</v>
      </c>
      <c r="Y174">
        <f t="array" ref="Y174">IF(AND(ROWS($M$131:Y174)&lt;=$P$2,COLUMNS($M$131:Y174)&lt;=$P$2),INDEX(MINVERSE($M$6:INDEX($M$6:$EF$125,$P$2,$P$2)),ROWS($M$131:Y174),COLUMNS($M$131:Y174)),0)</f>
        <v>0</v>
      </c>
      <c r="Z174">
        <f t="array" ref="Z174">IF(AND(ROWS($M$131:Z174)&lt;=$P$2,COLUMNS($M$131:Z174)&lt;=$P$2),INDEX(MINVERSE($M$6:INDEX($M$6:$EF$125,$P$2,$P$2)),ROWS($M$131:Z174),COLUMNS($M$131:Z174)),0)</f>
        <v>0</v>
      </c>
      <c r="AA174">
        <f t="array" ref="AA174">IF(AND(ROWS($M$131:AA174)&lt;=$P$2,COLUMNS($M$131:AA174)&lt;=$P$2),INDEX(MINVERSE($M$6:INDEX($M$6:$EF$125,$P$2,$P$2)),ROWS($M$131:AA174),COLUMNS($M$131:AA174)),0)</f>
        <v>0</v>
      </c>
      <c r="AB174">
        <f t="array" ref="AB174">IF(AND(ROWS($M$131:AB174)&lt;=$P$2,COLUMNS($M$131:AB174)&lt;=$P$2),INDEX(MINVERSE($M$6:INDEX($M$6:$EF$125,$P$2,$P$2)),ROWS($M$131:AB174),COLUMNS($M$131:AB174)),0)</f>
        <v>0</v>
      </c>
      <c r="AC174">
        <f t="array" ref="AC174">IF(AND(ROWS($M$131:AC174)&lt;=$P$2,COLUMNS($M$131:AC174)&lt;=$P$2),INDEX(MINVERSE($M$6:INDEX($M$6:$EF$125,$P$2,$P$2)),ROWS($M$131:AC174),COLUMNS($M$131:AC174)),0)</f>
        <v>0</v>
      </c>
      <c r="AD174">
        <f t="array" ref="AD174">IF(AND(ROWS($M$131:AD174)&lt;=$P$2,COLUMNS($M$131:AD174)&lt;=$P$2),INDEX(MINVERSE($M$6:INDEX($M$6:$EF$125,$P$2,$P$2)),ROWS($M$131:AD174),COLUMNS($M$131:AD174)),0)</f>
        <v>0</v>
      </c>
      <c r="AE174">
        <f t="array" ref="AE174">IF(AND(ROWS($M$131:AE174)&lt;=$P$2,COLUMNS($M$131:AE174)&lt;=$P$2),INDEX(MINVERSE($M$6:INDEX($M$6:$EF$125,$P$2,$P$2)),ROWS($M$131:AE174),COLUMNS($M$131:AE174)),0)</f>
        <v>0</v>
      </c>
      <c r="AF174">
        <f t="array" ref="AF174">IF(AND(ROWS($M$131:AF174)&lt;=$P$2,COLUMNS($M$131:AF174)&lt;=$P$2),INDEX(MINVERSE($M$6:INDEX($M$6:$EF$125,$P$2,$P$2)),ROWS($M$131:AF174),COLUMNS($M$131:AF174)),0)</f>
        <v>0</v>
      </c>
      <c r="AG174">
        <f t="array" ref="AG174">IF(AND(ROWS($M$131:AG174)&lt;=$P$2,COLUMNS($M$131:AG174)&lt;=$P$2),INDEX(MINVERSE($M$6:INDEX($M$6:$EF$125,$P$2,$P$2)),ROWS($M$131:AG174),COLUMNS($M$131:AG174)),0)</f>
        <v>0</v>
      </c>
      <c r="AH174">
        <f t="array" ref="AH174">IF(AND(ROWS($M$131:AH174)&lt;=$P$2,COLUMNS($M$131:AH174)&lt;=$P$2),INDEX(MINVERSE($M$6:INDEX($M$6:$EF$125,$P$2,$P$2)),ROWS($M$131:AH174),COLUMNS($M$131:AH174)),0)</f>
        <v>0</v>
      </c>
      <c r="AI174">
        <f t="array" ref="AI174">IF(AND(ROWS($M$131:AI174)&lt;=$P$2,COLUMNS($M$131:AI174)&lt;=$P$2),INDEX(MINVERSE($M$6:INDEX($M$6:$EF$125,$P$2,$P$2)),ROWS($M$131:AI174),COLUMNS($M$131:AI174)),0)</f>
        <v>0</v>
      </c>
      <c r="AJ174">
        <f t="array" ref="AJ174">IF(AND(ROWS($M$131:AJ174)&lt;=$P$2,COLUMNS($M$131:AJ174)&lt;=$P$2),INDEX(MINVERSE($M$6:INDEX($M$6:$EF$125,$P$2,$P$2)),ROWS($M$131:AJ174),COLUMNS($M$131:AJ174)),0)</f>
        <v>0</v>
      </c>
      <c r="AK174">
        <f t="array" ref="AK174">IF(AND(ROWS($M$131:AK174)&lt;=$P$2,COLUMNS($M$131:AK174)&lt;=$P$2),INDEX(MINVERSE($M$6:INDEX($M$6:$EF$125,$P$2,$P$2)),ROWS($M$131:AK174),COLUMNS($M$131:AK174)),0)</f>
        <v>0</v>
      </c>
      <c r="AL174">
        <f t="array" ref="AL174">IF(AND(ROWS($M$131:AL174)&lt;=$P$2,COLUMNS($M$131:AL174)&lt;=$P$2),INDEX(MINVERSE($M$6:INDEX($M$6:$EF$125,$P$2,$P$2)),ROWS($M$131:AL174),COLUMNS($M$131:AL174)),0)</f>
        <v>0</v>
      </c>
      <c r="AM174">
        <f t="array" ref="AM174">IF(AND(ROWS($M$131:AM174)&lt;=$P$2,COLUMNS($M$131:AM174)&lt;=$P$2),INDEX(MINVERSE($M$6:INDEX($M$6:$EF$125,$P$2,$P$2)),ROWS($M$131:AM174),COLUMNS($M$131:AM174)),0)</f>
        <v>0</v>
      </c>
      <c r="AN174">
        <f t="array" ref="AN174">IF(AND(ROWS($M$131:AN174)&lt;=$P$2,COLUMNS($M$131:AN174)&lt;=$P$2),INDEX(MINVERSE($M$6:INDEX($M$6:$EF$125,$P$2,$P$2)),ROWS($M$131:AN174),COLUMNS($M$131:AN174)),0)</f>
        <v>0</v>
      </c>
      <c r="AO174">
        <f t="array" ref="AO174">IF(AND(ROWS($M$131:AO174)&lt;=$P$2,COLUMNS($M$131:AO174)&lt;=$P$2),INDEX(MINVERSE($M$6:INDEX($M$6:$EF$125,$P$2,$P$2)),ROWS($M$131:AO174),COLUMNS($M$131:AO174)),0)</f>
        <v>0</v>
      </c>
      <c r="AP174">
        <f t="array" ref="AP174">IF(AND(ROWS($M$131:AP174)&lt;=$P$2,COLUMNS($M$131:AP174)&lt;=$P$2),INDEX(MINVERSE($M$6:INDEX($M$6:$EF$125,$P$2,$P$2)),ROWS($M$131:AP174),COLUMNS($M$131:AP174)),0)</f>
        <v>0</v>
      </c>
      <c r="AQ174">
        <f t="array" ref="AQ174">IF(AND(ROWS($M$131:AQ174)&lt;=$P$2,COLUMNS($M$131:AQ174)&lt;=$P$2),INDEX(MINVERSE($M$6:INDEX($M$6:$EF$125,$P$2,$P$2)),ROWS($M$131:AQ174),COLUMNS($M$131:AQ174)),0)</f>
        <v>0</v>
      </c>
      <c r="AR174">
        <f t="array" ref="AR174">IF(AND(ROWS($M$131:AR174)&lt;=$P$2,COLUMNS($M$131:AR174)&lt;=$P$2),INDEX(MINVERSE($M$6:INDEX($M$6:$EF$125,$P$2,$P$2)),ROWS($M$131:AR174),COLUMNS($M$131:AR174)),0)</f>
        <v>0</v>
      </c>
      <c r="AS174">
        <f t="array" ref="AS174">IF(AND(ROWS($M$131:AS174)&lt;=$P$2,COLUMNS($M$131:AS174)&lt;=$P$2),INDEX(MINVERSE($M$6:INDEX($M$6:$EF$125,$P$2,$P$2)),ROWS($M$131:AS174),COLUMNS($M$131:AS174)),0)</f>
        <v>0</v>
      </c>
      <c r="AT174">
        <f t="array" ref="AT174">IF(AND(ROWS($M$131:AT174)&lt;=$P$2,COLUMNS($M$131:AT174)&lt;=$P$2),INDEX(MINVERSE($M$6:INDEX($M$6:$EF$125,$P$2,$P$2)),ROWS($M$131:AT174),COLUMNS($M$131:AT174)),0)</f>
        <v>0</v>
      </c>
      <c r="AU174">
        <f t="array" ref="AU174">IF(AND(ROWS($M$131:AU174)&lt;=$P$2,COLUMNS($M$131:AU174)&lt;=$P$2),INDEX(MINVERSE($M$6:INDEX($M$6:$EF$125,$P$2,$P$2)),ROWS($M$131:AU174),COLUMNS($M$131:AU174)),0)</f>
        <v>0</v>
      </c>
      <c r="AV174">
        <f t="array" ref="AV174">IF(AND(ROWS($M$131:AV174)&lt;=$P$2,COLUMNS($M$131:AV174)&lt;=$P$2),INDEX(MINVERSE($M$6:INDEX($M$6:$EF$125,$P$2,$P$2)),ROWS($M$131:AV174),COLUMNS($M$131:AV174)),0)</f>
        <v>0</v>
      </c>
      <c r="AW174">
        <f t="array" ref="AW174">IF(AND(ROWS($M$131:AW174)&lt;=$P$2,COLUMNS($M$131:AW174)&lt;=$P$2),INDEX(MINVERSE($M$6:INDEX($M$6:$EF$125,$P$2,$P$2)),ROWS($M$131:AW174),COLUMNS($M$131:AW174)),0)</f>
        <v>0</v>
      </c>
      <c r="AX174">
        <f t="array" ref="AX174">IF(AND(ROWS($M$131:AX174)&lt;=$P$2,COLUMNS($M$131:AX174)&lt;=$P$2),INDEX(MINVERSE($M$6:INDEX($M$6:$EF$125,$P$2,$P$2)),ROWS($M$131:AX174),COLUMNS($M$131:AX174)),0)</f>
        <v>0</v>
      </c>
      <c r="AY174">
        <f t="array" ref="AY174">IF(AND(ROWS($M$131:AY174)&lt;=$P$2,COLUMNS($M$131:AY174)&lt;=$P$2),INDEX(MINVERSE($M$6:INDEX($M$6:$EF$125,$P$2,$P$2)),ROWS($M$131:AY174),COLUMNS($M$131:AY174)),0)</f>
        <v>0</v>
      </c>
      <c r="AZ174">
        <f t="array" ref="AZ174">IF(AND(ROWS($M$131:AZ174)&lt;=$P$2,COLUMNS($M$131:AZ174)&lt;=$P$2),INDEX(MINVERSE($M$6:INDEX($M$6:$EF$125,$P$2,$P$2)),ROWS($M$131:AZ174),COLUMNS($M$131:AZ174)),0)</f>
        <v>0</v>
      </c>
      <c r="BA174">
        <f t="array" ref="BA174">IF(AND(ROWS($M$131:BA174)&lt;=$P$2,COLUMNS($M$131:BA174)&lt;=$P$2),INDEX(MINVERSE($M$6:INDEX($M$6:$EF$125,$P$2,$P$2)),ROWS($M$131:BA174),COLUMNS($M$131:BA174)),0)</f>
        <v>0</v>
      </c>
      <c r="BB174">
        <f t="array" ref="BB174">IF(AND(ROWS($M$131:BB174)&lt;=$P$2,COLUMNS($M$131:BB174)&lt;=$P$2),INDEX(MINVERSE($M$6:INDEX($M$6:$EF$125,$P$2,$P$2)),ROWS($M$131:BB174),COLUMNS($M$131:BB174)),0)</f>
        <v>0</v>
      </c>
      <c r="BC174">
        <f t="array" ref="BC174">IF(AND(ROWS($M$131:BC174)&lt;=$P$2,COLUMNS($M$131:BC174)&lt;=$P$2),INDEX(MINVERSE($M$6:INDEX($M$6:$EF$125,$P$2,$P$2)),ROWS($M$131:BC174),COLUMNS($M$131:BC174)),0)</f>
        <v>0</v>
      </c>
      <c r="BD174">
        <f t="array" ref="BD174">IF(AND(ROWS($M$131:BD174)&lt;=$P$2,COLUMNS($M$131:BD174)&lt;=$P$2),INDEX(MINVERSE($M$6:INDEX($M$6:$EF$125,$P$2,$P$2)),ROWS($M$131:BD174),COLUMNS($M$131:BD174)),0)</f>
        <v>0</v>
      </c>
      <c r="BE174">
        <f t="array" ref="BE174">IF(AND(ROWS($M$131:BE174)&lt;=$P$2,COLUMNS($M$131:BE174)&lt;=$P$2),INDEX(MINVERSE($M$6:INDEX($M$6:$EF$125,$P$2,$P$2)),ROWS($M$131:BE174),COLUMNS($M$131:BE174)),0)</f>
        <v>0</v>
      </c>
      <c r="BF174">
        <f t="array" ref="BF174">IF(AND(ROWS($M$131:BF174)&lt;=$P$2,COLUMNS($M$131:BF174)&lt;=$P$2),INDEX(MINVERSE($M$6:INDEX($M$6:$EF$125,$P$2,$P$2)),ROWS($M$131:BF174),COLUMNS($M$131:BF174)),0)</f>
        <v>0</v>
      </c>
      <c r="BG174">
        <f t="array" ref="BG174">IF(AND(ROWS($M$131:BG174)&lt;=$P$2,COLUMNS($M$131:BG174)&lt;=$P$2),INDEX(MINVERSE($M$6:INDEX($M$6:$EF$125,$P$2,$P$2)),ROWS($M$131:BG174),COLUMNS($M$131:BG174)),0)</f>
        <v>0</v>
      </c>
      <c r="BH174">
        <f t="array" ref="BH174">IF(AND(ROWS($M$131:BH174)&lt;=$P$2,COLUMNS($M$131:BH174)&lt;=$P$2),INDEX(MINVERSE($M$6:INDEX($M$6:$EF$125,$P$2,$P$2)),ROWS($M$131:BH174),COLUMNS($M$131:BH174)),0)</f>
        <v>0</v>
      </c>
      <c r="BI174">
        <f t="array" ref="BI174">IF(AND(ROWS($M$131:BI174)&lt;=$P$2,COLUMNS($M$131:BI174)&lt;=$P$2),INDEX(MINVERSE($M$6:INDEX($M$6:$EF$125,$P$2,$P$2)),ROWS($M$131:BI174),COLUMNS($M$131:BI174)),0)</f>
        <v>0</v>
      </c>
      <c r="BJ174">
        <f t="array" ref="BJ174">IF(AND(ROWS($M$131:BJ174)&lt;=$P$2,COLUMNS($M$131:BJ174)&lt;=$P$2),INDEX(MINVERSE($M$6:INDEX($M$6:$EF$125,$P$2,$P$2)),ROWS($M$131:BJ174),COLUMNS($M$131:BJ174)),0)</f>
        <v>0</v>
      </c>
      <c r="BK174">
        <f t="array" ref="BK174">IF(AND(ROWS($M$131:BK174)&lt;=$P$2,COLUMNS($M$131:BK174)&lt;=$P$2),INDEX(MINVERSE($M$6:INDEX($M$6:$EF$125,$P$2,$P$2)),ROWS($M$131:BK174),COLUMNS($M$131:BK174)),0)</f>
        <v>0</v>
      </c>
      <c r="BL174">
        <f t="array" ref="BL174">IF(AND(ROWS($M$131:BL174)&lt;=$P$2,COLUMNS($M$131:BL174)&lt;=$P$2),INDEX(MINVERSE($M$6:INDEX($M$6:$EF$125,$P$2,$P$2)),ROWS($M$131:BL174),COLUMNS($M$131:BL174)),0)</f>
        <v>0</v>
      </c>
      <c r="BM174">
        <f t="array" ref="BM174">IF(AND(ROWS($M$131:BM174)&lt;=$P$2,COLUMNS($M$131:BM174)&lt;=$P$2),INDEX(MINVERSE($M$6:INDEX($M$6:$EF$125,$P$2,$P$2)),ROWS($M$131:BM174),COLUMNS($M$131:BM174)),0)</f>
        <v>0</v>
      </c>
      <c r="BN174">
        <f t="array" ref="BN174">IF(AND(ROWS($M$131:BN174)&lt;=$P$2,COLUMNS($M$131:BN174)&lt;=$P$2),INDEX(MINVERSE($M$6:INDEX($M$6:$EF$125,$P$2,$P$2)),ROWS($M$131:BN174),COLUMNS($M$131:BN174)),0)</f>
        <v>0</v>
      </c>
      <c r="BO174">
        <f t="array" ref="BO174">IF(AND(ROWS($M$131:BO174)&lt;=$P$2,COLUMNS($M$131:BO174)&lt;=$P$2),INDEX(MINVERSE($M$6:INDEX($M$6:$EF$125,$P$2,$P$2)),ROWS($M$131:BO174),COLUMNS($M$131:BO174)),0)</f>
        <v>0</v>
      </c>
      <c r="BP174">
        <f t="array" ref="BP174">IF(AND(ROWS($M$131:BP174)&lt;=$P$2,COLUMNS($M$131:BP174)&lt;=$P$2),INDEX(MINVERSE($M$6:INDEX($M$6:$EF$125,$P$2,$P$2)),ROWS($M$131:BP174),COLUMNS($M$131:BP174)),0)</f>
        <v>0</v>
      </c>
      <c r="BQ174">
        <f t="array" ref="BQ174">IF(AND(ROWS($M$131:BQ174)&lt;=$P$2,COLUMNS($M$131:BQ174)&lt;=$P$2),INDEX(MINVERSE($M$6:INDEX($M$6:$EF$125,$P$2,$P$2)),ROWS($M$131:BQ174),COLUMNS($M$131:BQ174)),0)</f>
        <v>0</v>
      </c>
      <c r="BR174">
        <f t="array" ref="BR174">IF(AND(ROWS($M$131:BR174)&lt;=$P$2,COLUMNS($M$131:BR174)&lt;=$P$2),INDEX(MINVERSE($M$6:INDEX($M$6:$EF$125,$P$2,$P$2)),ROWS($M$131:BR174),COLUMNS($M$131:BR174)),0)</f>
        <v>0</v>
      </c>
      <c r="BS174">
        <f t="array" ref="BS174">IF(AND(ROWS($M$131:BS174)&lt;=$P$2,COLUMNS($M$131:BS174)&lt;=$P$2),INDEX(MINVERSE($M$6:INDEX($M$6:$EF$125,$P$2,$P$2)),ROWS($M$131:BS174),COLUMNS($M$131:BS174)),0)</f>
        <v>0</v>
      </c>
      <c r="BT174">
        <f t="array" ref="BT174">IF(AND(ROWS($M$131:BT174)&lt;=$P$2,COLUMNS($M$131:BT174)&lt;=$P$2),INDEX(MINVERSE($M$6:INDEX($M$6:$EF$125,$P$2,$P$2)),ROWS($M$131:BT174),COLUMNS($M$131:BT174)),0)</f>
        <v>0</v>
      </c>
      <c r="BU174">
        <f t="array" ref="BU174">IF(AND(ROWS($M$131:BU174)&lt;=$P$2,COLUMNS($M$131:BU174)&lt;=$P$2),INDEX(MINVERSE($M$6:INDEX($M$6:$EF$125,$P$2,$P$2)),ROWS($M$131:BU174),COLUMNS($M$131:BU174)),0)</f>
        <v>0</v>
      </c>
      <c r="BV174">
        <f t="array" ref="BV174">IF(AND(ROWS($M$131:BV174)&lt;=$P$2,COLUMNS($M$131:BV174)&lt;=$P$2),INDEX(MINVERSE($M$6:INDEX($M$6:$EF$125,$P$2,$P$2)),ROWS($M$131:BV174),COLUMNS($M$131:BV174)),0)</f>
        <v>0</v>
      </c>
      <c r="BW174">
        <f t="array" ref="BW174">IF(AND(ROWS($M$131:BW174)&lt;=$P$2,COLUMNS($M$131:BW174)&lt;=$P$2),INDEX(MINVERSE($M$6:INDEX($M$6:$EF$125,$P$2,$P$2)),ROWS($M$131:BW174),COLUMNS($M$131:BW174)),0)</f>
        <v>0</v>
      </c>
      <c r="BX174">
        <f t="array" ref="BX174">IF(AND(ROWS($M$131:BX174)&lt;=$P$2,COLUMNS($M$131:BX174)&lt;=$P$2),INDEX(MINVERSE($M$6:INDEX($M$6:$EF$125,$P$2,$P$2)),ROWS($M$131:BX174),COLUMNS($M$131:BX174)),0)</f>
        <v>0</v>
      </c>
      <c r="BY174">
        <f t="array" ref="BY174">IF(AND(ROWS($M$131:BY174)&lt;=$P$2,COLUMNS($M$131:BY174)&lt;=$P$2),INDEX(MINVERSE($M$6:INDEX($M$6:$EF$125,$P$2,$P$2)),ROWS($M$131:BY174),COLUMNS($M$131:BY174)),0)</f>
        <v>0</v>
      </c>
      <c r="BZ174">
        <f t="array" ref="BZ174">IF(AND(ROWS($M$131:BZ174)&lt;=$P$2,COLUMNS($M$131:BZ174)&lt;=$P$2),INDEX(MINVERSE($M$6:INDEX($M$6:$EF$125,$P$2,$P$2)),ROWS($M$131:BZ174),COLUMNS($M$131:BZ174)),0)</f>
        <v>0</v>
      </c>
      <c r="CA174">
        <f t="array" ref="CA174">IF(AND(ROWS($M$131:CA174)&lt;=$P$2,COLUMNS($M$131:CA174)&lt;=$P$2),INDEX(MINVERSE($M$6:INDEX($M$6:$EF$125,$P$2,$P$2)),ROWS($M$131:CA174),COLUMNS($M$131:CA174)),0)</f>
        <v>0</v>
      </c>
      <c r="CB174">
        <f t="array" ref="CB174">IF(AND(ROWS($M$131:CB174)&lt;=$P$2,COLUMNS($M$131:CB174)&lt;=$P$2),INDEX(MINVERSE($M$6:INDEX($M$6:$EF$125,$P$2,$P$2)),ROWS($M$131:CB174),COLUMNS($M$131:CB174)),0)</f>
        <v>0</v>
      </c>
      <c r="CC174">
        <f t="array" ref="CC174">IF(AND(ROWS($M$131:CC174)&lt;=$P$2,COLUMNS($M$131:CC174)&lt;=$P$2),INDEX(MINVERSE($M$6:INDEX($M$6:$EF$125,$P$2,$P$2)),ROWS($M$131:CC174),COLUMNS($M$131:CC174)),0)</f>
        <v>0</v>
      </c>
      <c r="CD174">
        <f t="array" ref="CD174">IF(AND(ROWS($M$131:CD174)&lt;=$P$2,COLUMNS($M$131:CD174)&lt;=$P$2),INDEX(MINVERSE($M$6:INDEX($M$6:$EF$125,$P$2,$P$2)),ROWS($M$131:CD174),COLUMNS($M$131:CD174)),0)</f>
        <v>0</v>
      </c>
      <c r="CE174">
        <f t="array" ref="CE174">IF(AND(ROWS($M$131:CE174)&lt;=$P$2,COLUMNS($M$131:CE174)&lt;=$P$2),INDEX(MINVERSE($M$6:INDEX($M$6:$EF$125,$P$2,$P$2)),ROWS($M$131:CE174),COLUMNS($M$131:CE174)),0)</f>
        <v>0</v>
      </c>
      <c r="CF174">
        <f t="array" ref="CF174">IF(AND(ROWS($M$131:CF174)&lt;=$P$2,COLUMNS($M$131:CF174)&lt;=$P$2),INDEX(MINVERSE($M$6:INDEX($M$6:$EF$125,$P$2,$P$2)),ROWS($M$131:CF174),COLUMNS($M$131:CF174)),0)</f>
        <v>0</v>
      </c>
      <c r="CG174">
        <f t="array" ref="CG174">IF(AND(ROWS($M$131:CG174)&lt;=$P$2,COLUMNS($M$131:CG174)&lt;=$P$2),INDEX(MINVERSE($M$6:INDEX($M$6:$EF$125,$P$2,$P$2)),ROWS($M$131:CG174),COLUMNS($M$131:CG174)),0)</f>
        <v>0</v>
      </c>
      <c r="CH174">
        <f t="array" ref="CH174">IF(AND(ROWS($M$131:CH174)&lt;=$P$2,COLUMNS($M$131:CH174)&lt;=$P$2),INDEX(MINVERSE($M$6:INDEX($M$6:$EF$125,$P$2,$P$2)),ROWS($M$131:CH174),COLUMNS($M$131:CH174)),0)</f>
        <v>0</v>
      </c>
      <c r="CI174">
        <f t="array" ref="CI174">IF(AND(ROWS($M$131:CI174)&lt;=$P$2,COLUMNS($M$131:CI174)&lt;=$P$2),INDEX(MINVERSE($M$6:INDEX($M$6:$EF$125,$P$2,$P$2)),ROWS($M$131:CI174),COLUMNS($M$131:CI174)),0)</f>
        <v>0</v>
      </c>
      <c r="CJ174">
        <f t="array" ref="CJ174">IF(AND(ROWS($M$131:CJ174)&lt;=$P$2,COLUMNS($M$131:CJ174)&lt;=$P$2),INDEX(MINVERSE($M$6:INDEX($M$6:$EF$125,$P$2,$P$2)),ROWS($M$131:CJ174),COLUMNS($M$131:CJ174)),0)</f>
        <v>0</v>
      </c>
      <c r="CK174">
        <f t="array" ref="CK174">IF(AND(ROWS($M$131:CK174)&lt;=$P$2,COLUMNS($M$131:CK174)&lt;=$P$2),INDEX(MINVERSE($M$6:INDEX($M$6:$EF$125,$P$2,$P$2)),ROWS($M$131:CK174),COLUMNS($M$131:CK174)),0)</f>
        <v>0</v>
      </c>
      <c r="CL174">
        <f t="array" ref="CL174">IF(AND(ROWS($M$131:CL174)&lt;=$P$2,COLUMNS($M$131:CL174)&lt;=$P$2),INDEX(MINVERSE($M$6:INDEX($M$6:$EF$125,$P$2,$P$2)),ROWS($M$131:CL174),COLUMNS($M$131:CL174)),0)</f>
        <v>0</v>
      </c>
      <c r="CM174">
        <f t="array" ref="CM174">IF(AND(ROWS($M$131:CM174)&lt;=$P$2,COLUMNS($M$131:CM174)&lt;=$P$2),INDEX(MINVERSE($M$6:INDEX($M$6:$EF$125,$P$2,$P$2)),ROWS($M$131:CM174),COLUMNS($M$131:CM174)),0)</f>
        <v>0</v>
      </c>
      <c r="CN174">
        <f t="array" ref="CN174">IF(AND(ROWS($M$131:CN174)&lt;=$P$2,COLUMNS($M$131:CN174)&lt;=$P$2),INDEX(MINVERSE($M$6:INDEX($M$6:$EF$125,$P$2,$P$2)),ROWS($M$131:CN174),COLUMNS($M$131:CN174)),0)</f>
        <v>0</v>
      </c>
      <c r="CO174">
        <f t="array" ref="CO174">IF(AND(ROWS($M$131:CO174)&lt;=$P$2,COLUMNS($M$131:CO174)&lt;=$P$2),INDEX(MINVERSE($M$6:INDEX($M$6:$EF$125,$P$2,$P$2)),ROWS($M$131:CO174),COLUMNS($M$131:CO174)),0)</f>
        <v>0</v>
      </c>
      <c r="CP174">
        <f t="array" ref="CP174">IF(AND(ROWS($M$131:CP174)&lt;=$P$2,COLUMNS($M$131:CP174)&lt;=$P$2),INDEX(MINVERSE($M$6:INDEX($M$6:$EF$125,$P$2,$P$2)),ROWS($M$131:CP174),COLUMNS($M$131:CP174)),0)</f>
        <v>0</v>
      </c>
      <c r="CQ174">
        <f t="array" ref="CQ174">IF(AND(ROWS($M$131:CQ174)&lt;=$P$2,COLUMNS($M$131:CQ174)&lt;=$P$2),INDEX(MINVERSE($M$6:INDEX($M$6:$EF$125,$P$2,$P$2)),ROWS($M$131:CQ174),COLUMNS($M$131:CQ174)),0)</f>
        <v>0</v>
      </c>
      <c r="CR174">
        <f t="array" ref="CR174">IF(AND(ROWS($M$131:CR174)&lt;=$P$2,COLUMNS($M$131:CR174)&lt;=$P$2),INDEX(MINVERSE($M$6:INDEX($M$6:$EF$125,$P$2,$P$2)),ROWS($M$131:CR174),COLUMNS($M$131:CR174)),0)</f>
        <v>0</v>
      </c>
      <c r="CS174">
        <f t="array" ref="CS174">IF(AND(ROWS($M$131:CS174)&lt;=$P$2,COLUMNS($M$131:CS174)&lt;=$P$2),INDEX(MINVERSE($M$6:INDEX($M$6:$EF$125,$P$2,$P$2)),ROWS($M$131:CS174),COLUMNS($M$131:CS174)),0)</f>
        <v>0</v>
      </c>
      <c r="CT174">
        <f t="array" ref="CT174">IF(AND(ROWS($M$131:CT174)&lt;=$P$2,COLUMNS($M$131:CT174)&lt;=$P$2),INDEX(MINVERSE($M$6:INDEX($M$6:$EF$125,$P$2,$P$2)),ROWS($M$131:CT174),COLUMNS($M$131:CT174)),0)</f>
        <v>0</v>
      </c>
      <c r="CU174">
        <f t="array" ref="CU174">IF(AND(ROWS($M$131:CU174)&lt;=$P$2,COLUMNS($M$131:CU174)&lt;=$P$2),INDEX(MINVERSE($M$6:INDEX($M$6:$EF$125,$P$2,$P$2)),ROWS($M$131:CU174),COLUMNS($M$131:CU174)),0)</f>
        <v>0</v>
      </c>
      <c r="CV174">
        <f t="array" ref="CV174">IF(AND(ROWS($M$131:CV174)&lt;=$P$2,COLUMNS($M$131:CV174)&lt;=$P$2),INDEX(MINVERSE($M$6:INDEX($M$6:$EF$125,$P$2,$P$2)),ROWS($M$131:CV174),COLUMNS($M$131:CV174)),0)</f>
        <v>0</v>
      </c>
      <c r="CW174">
        <f t="array" ref="CW174">IF(AND(ROWS($M$131:CW174)&lt;=$P$2,COLUMNS($M$131:CW174)&lt;=$P$2),INDEX(MINVERSE($M$6:INDEX($M$6:$EF$125,$P$2,$P$2)),ROWS($M$131:CW174),COLUMNS($M$131:CW174)),0)</f>
        <v>0</v>
      </c>
      <c r="CX174">
        <f t="array" ref="CX174">IF(AND(ROWS($M$131:CX174)&lt;=$P$2,COLUMNS($M$131:CX174)&lt;=$P$2),INDEX(MINVERSE($M$6:INDEX($M$6:$EF$125,$P$2,$P$2)),ROWS($M$131:CX174),COLUMNS($M$131:CX174)),0)</f>
        <v>0</v>
      </c>
      <c r="CY174">
        <f t="array" ref="CY174">IF(AND(ROWS($M$131:CY174)&lt;=$P$2,COLUMNS($M$131:CY174)&lt;=$P$2),INDEX(MINVERSE($M$6:INDEX($M$6:$EF$125,$P$2,$P$2)),ROWS($M$131:CY174),COLUMNS($M$131:CY174)),0)</f>
        <v>0</v>
      </c>
      <c r="CZ174">
        <f t="array" ref="CZ174">IF(AND(ROWS($M$131:CZ174)&lt;=$P$2,COLUMNS($M$131:CZ174)&lt;=$P$2),INDEX(MINVERSE($M$6:INDEX($M$6:$EF$125,$P$2,$P$2)),ROWS($M$131:CZ174),COLUMNS($M$131:CZ174)),0)</f>
        <v>0</v>
      </c>
      <c r="DA174">
        <f t="array" ref="DA174">IF(AND(ROWS($M$131:DA174)&lt;=$P$2,COLUMNS($M$131:DA174)&lt;=$P$2),INDEX(MINVERSE($M$6:INDEX($M$6:$EF$125,$P$2,$P$2)),ROWS($M$131:DA174),COLUMNS($M$131:DA174)),0)</f>
        <v>0</v>
      </c>
      <c r="DB174">
        <f t="array" ref="DB174">IF(AND(ROWS($M$131:DB174)&lt;=$P$2,COLUMNS($M$131:DB174)&lt;=$P$2),INDEX(MINVERSE($M$6:INDEX($M$6:$EF$125,$P$2,$P$2)),ROWS($M$131:DB174),COLUMNS($M$131:DB174)),0)</f>
        <v>0</v>
      </c>
      <c r="DC174">
        <f t="array" ref="DC174">IF(AND(ROWS($M$131:DC174)&lt;=$P$2,COLUMNS($M$131:DC174)&lt;=$P$2),INDEX(MINVERSE($M$6:INDEX($M$6:$EF$125,$P$2,$P$2)),ROWS($M$131:DC174),COLUMNS($M$131:DC174)),0)</f>
        <v>0</v>
      </c>
      <c r="DD174">
        <f t="array" ref="DD174">IF(AND(ROWS($M$131:DD174)&lt;=$P$2,COLUMNS($M$131:DD174)&lt;=$P$2),INDEX(MINVERSE($M$6:INDEX($M$6:$EF$125,$P$2,$P$2)),ROWS($M$131:DD174),COLUMNS($M$131:DD174)),0)</f>
        <v>0</v>
      </c>
      <c r="DE174">
        <f t="array" ref="DE174">IF(AND(ROWS($M$131:DE174)&lt;=$P$2,COLUMNS($M$131:DE174)&lt;=$P$2),INDEX(MINVERSE($M$6:INDEX($M$6:$EF$125,$P$2,$P$2)),ROWS($M$131:DE174),COLUMNS($M$131:DE174)),0)</f>
        <v>0</v>
      </c>
      <c r="DF174">
        <f t="array" ref="DF174">IF(AND(ROWS($M$131:DF174)&lt;=$P$2,COLUMNS($M$131:DF174)&lt;=$P$2),INDEX(MINVERSE($M$6:INDEX($M$6:$EF$125,$P$2,$P$2)),ROWS($M$131:DF174),COLUMNS($M$131:DF174)),0)</f>
        <v>0</v>
      </c>
      <c r="DG174">
        <f t="array" ref="DG174">IF(AND(ROWS($M$131:DG174)&lt;=$P$2,COLUMNS($M$131:DG174)&lt;=$P$2),INDEX(MINVERSE($M$6:INDEX($M$6:$EF$125,$P$2,$P$2)),ROWS($M$131:DG174),COLUMNS($M$131:DG174)),0)</f>
        <v>0</v>
      </c>
      <c r="DH174">
        <f t="array" ref="DH174">IF(AND(ROWS($M$131:DH174)&lt;=$P$2,COLUMNS($M$131:DH174)&lt;=$P$2),INDEX(MINVERSE($M$6:INDEX($M$6:$EF$125,$P$2,$P$2)),ROWS($M$131:DH174),COLUMNS($M$131:DH174)),0)</f>
        <v>0</v>
      </c>
      <c r="DI174">
        <f t="array" ref="DI174">IF(AND(ROWS($M$131:DI174)&lt;=$P$2,COLUMNS($M$131:DI174)&lt;=$P$2),INDEX(MINVERSE($M$6:INDEX($M$6:$EF$125,$P$2,$P$2)),ROWS($M$131:DI174),COLUMNS($M$131:DI174)),0)</f>
        <v>0</v>
      </c>
      <c r="DJ174">
        <f t="array" ref="DJ174">IF(AND(ROWS($M$131:DJ174)&lt;=$P$2,COLUMNS($M$131:DJ174)&lt;=$P$2),INDEX(MINVERSE($M$6:INDEX($M$6:$EF$125,$P$2,$P$2)),ROWS($M$131:DJ174),COLUMNS($M$131:DJ174)),0)</f>
        <v>0</v>
      </c>
      <c r="DK174">
        <f t="array" ref="DK174">IF(AND(ROWS($M$131:DK174)&lt;=$P$2,COLUMNS($M$131:DK174)&lt;=$P$2),INDEX(MINVERSE($M$6:INDEX($M$6:$EF$125,$P$2,$P$2)),ROWS($M$131:DK174),COLUMNS($M$131:DK174)),0)</f>
        <v>0</v>
      </c>
      <c r="DL174">
        <f t="array" ref="DL174">IF(AND(ROWS($M$131:DL174)&lt;=$P$2,COLUMNS($M$131:DL174)&lt;=$P$2),INDEX(MINVERSE($M$6:INDEX($M$6:$EF$125,$P$2,$P$2)),ROWS($M$131:DL174),COLUMNS($M$131:DL174)),0)</f>
        <v>0</v>
      </c>
      <c r="DM174">
        <f t="array" ref="DM174">IF(AND(ROWS($M$131:DM174)&lt;=$P$2,COLUMNS($M$131:DM174)&lt;=$P$2),INDEX(MINVERSE($M$6:INDEX($M$6:$EF$125,$P$2,$P$2)),ROWS($M$131:DM174),COLUMNS($M$131:DM174)),0)</f>
        <v>0</v>
      </c>
      <c r="DN174">
        <f t="array" ref="DN174">IF(AND(ROWS($M$131:DN174)&lt;=$P$2,COLUMNS($M$131:DN174)&lt;=$P$2),INDEX(MINVERSE($M$6:INDEX($M$6:$EF$125,$P$2,$P$2)),ROWS($M$131:DN174),COLUMNS($M$131:DN174)),0)</f>
        <v>0</v>
      </c>
      <c r="DO174">
        <f t="array" ref="DO174">IF(AND(ROWS($M$131:DO174)&lt;=$P$2,COLUMNS($M$131:DO174)&lt;=$P$2),INDEX(MINVERSE($M$6:INDEX($M$6:$EF$125,$P$2,$P$2)),ROWS($M$131:DO174),COLUMNS($M$131:DO174)),0)</f>
        <v>0</v>
      </c>
      <c r="DP174">
        <f t="array" ref="DP174">IF(AND(ROWS($M$131:DP174)&lt;=$P$2,COLUMNS($M$131:DP174)&lt;=$P$2),INDEX(MINVERSE($M$6:INDEX($M$6:$EF$125,$P$2,$P$2)),ROWS($M$131:DP174),COLUMNS($M$131:DP174)),0)</f>
        <v>0</v>
      </c>
      <c r="DQ174">
        <f t="array" ref="DQ174">IF(AND(ROWS($M$131:DQ174)&lt;=$P$2,COLUMNS($M$131:DQ174)&lt;=$P$2),INDEX(MINVERSE($M$6:INDEX($M$6:$EF$125,$P$2,$P$2)),ROWS($M$131:DQ174),COLUMNS($M$131:DQ174)),0)</f>
        <v>0</v>
      </c>
      <c r="DR174">
        <f t="array" ref="DR174">IF(AND(ROWS($M$131:DR174)&lt;=$P$2,COLUMNS($M$131:DR174)&lt;=$P$2),INDEX(MINVERSE($M$6:INDEX($M$6:$EF$125,$P$2,$P$2)),ROWS($M$131:DR174),COLUMNS($M$131:DR174)),0)</f>
        <v>0</v>
      </c>
      <c r="DS174">
        <f t="array" ref="DS174">IF(AND(ROWS($M$131:DS174)&lt;=$P$2,COLUMNS($M$131:DS174)&lt;=$P$2),INDEX(MINVERSE($M$6:INDEX($M$6:$EF$125,$P$2,$P$2)),ROWS($M$131:DS174),COLUMNS($M$131:DS174)),0)</f>
        <v>0</v>
      </c>
      <c r="DT174">
        <f t="array" ref="DT174">IF(AND(ROWS($M$131:DT174)&lt;=$P$2,COLUMNS($M$131:DT174)&lt;=$P$2),INDEX(MINVERSE($M$6:INDEX($M$6:$EF$125,$P$2,$P$2)),ROWS($M$131:DT174),COLUMNS($M$131:DT174)),0)</f>
        <v>0</v>
      </c>
      <c r="DU174">
        <f t="array" ref="DU174">IF(AND(ROWS($M$131:DU174)&lt;=$P$2,COLUMNS($M$131:DU174)&lt;=$P$2),INDEX(MINVERSE($M$6:INDEX($M$6:$EF$125,$P$2,$P$2)),ROWS($M$131:DU174),COLUMNS($M$131:DU174)),0)</f>
        <v>0</v>
      </c>
      <c r="DV174">
        <f t="array" ref="DV174">IF(AND(ROWS($M$131:DV174)&lt;=$P$2,COLUMNS($M$131:DV174)&lt;=$P$2),INDEX(MINVERSE($M$6:INDEX($M$6:$EF$125,$P$2,$P$2)),ROWS($M$131:DV174),COLUMNS($M$131:DV174)),0)</f>
        <v>0</v>
      </c>
      <c r="DW174">
        <f t="array" ref="DW174">IF(AND(ROWS($M$131:DW174)&lt;=$P$2,COLUMNS($M$131:DW174)&lt;=$P$2),INDEX(MINVERSE($M$6:INDEX($M$6:$EF$125,$P$2,$P$2)),ROWS($M$131:DW174),COLUMNS($M$131:DW174)),0)</f>
        <v>0</v>
      </c>
      <c r="DX174">
        <f t="array" ref="DX174">IF(AND(ROWS($M$131:DX174)&lt;=$P$2,COLUMNS($M$131:DX174)&lt;=$P$2),INDEX(MINVERSE($M$6:INDEX($M$6:$EF$125,$P$2,$P$2)),ROWS($M$131:DX174),COLUMNS($M$131:DX174)),0)</f>
        <v>0</v>
      </c>
      <c r="DY174">
        <f t="array" ref="DY174">IF(AND(ROWS($M$131:DY174)&lt;=$P$2,COLUMNS($M$131:DY174)&lt;=$P$2),INDEX(MINVERSE($M$6:INDEX($M$6:$EF$125,$P$2,$P$2)),ROWS($M$131:DY174),COLUMNS($M$131:DY174)),0)</f>
        <v>0</v>
      </c>
      <c r="DZ174">
        <f t="array" ref="DZ174">IF(AND(ROWS($M$131:DZ174)&lt;=$P$2,COLUMNS($M$131:DZ174)&lt;=$P$2),INDEX(MINVERSE($M$6:INDEX($M$6:$EF$125,$P$2,$P$2)),ROWS($M$131:DZ174),COLUMNS($M$131:DZ174)),0)</f>
        <v>0</v>
      </c>
      <c r="EA174">
        <f t="array" ref="EA174">IF(AND(ROWS($M$131:EA174)&lt;=$P$2,COLUMNS($M$131:EA174)&lt;=$P$2),INDEX(MINVERSE($M$6:INDEX($M$6:$EF$125,$P$2,$P$2)),ROWS($M$131:EA174),COLUMNS($M$131:EA174)),0)</f>
        <v>0</v>
      </c>
      <c r="EB174">
        <f t="array" ref="EB174">IF(AND(ROWS($M$131:EB174)&lt;=$P$2,COLUMNS($M$131:EB174)&lt;=$P$2),INDEX(MINVERSE($M$6:INDEX($M$6:$EF$125,$P$2,$P$2)),ROWS($M$131:EB174),COLUMNS($M$131:EB174)),0)</f>
        <v>0</v>
      </c>
    </row>
    <row r="175" spans="12:132" ht="15">
      <c r="L175" s="10">
        <v>45</v>
      </c>
      <c r="M175">
        <f t="array" ref="M175">IF(AND(ROWS($M$131:M175)&lt;=$P$2,COLUMNS($M$131:M175)&lt;=$P$2),INDEX(MINVERSE($M$6:INDEX($M$6:$EF$125,$P$2,$P$2)),ROWS($M$131:M175),COLUMNS($M$131:M175)),0)</f>
        <v>0</v>
      </c>
      <c r="N175">
        <f t="array" ref="N175">IF(AND(ROWS($M$131:N175)&lt;=$P$2,COLUMNS($M$131:N175)&lt;=$P$2),INDEX(MINVERSE($M$6:INDEX($M$6:$EF$125,$P$2,$P$2)),ROWS($M$131:N175),COLUMNS($M$131:N175)),0)</f>
        <v>0</v>
      </c>
      <c r="O175">
        <f t="array" ref="O175">IF(AND(ROWS($M$131:O175)&lt;=$P$2,COLUMNS($M$131:O175)&lt;=$P$2),INDEX(MINVERSE($M$6:INDEX($M$6:$EF$125,$P$2,$P$2)),ROWS($M$131:O175),COLUMNS($M$131:O175)),0)</f>
        <v>0</v>
      </c>
      <c r="P175">
        <f t="array" ref="P175">IF(AND(ROWS($M$131:P175)&lt;=$P$2,COLUMNS($M$131:P175)&lt;=$P$2),INDEX(MINVERSE($M$6:INDEX($M$6:$EF$125,$P$2,$P$2)),ROWS($M$131:P175),COLUMNS($M$131:P175)),0)</f>
        <v>0</v>
      </c>
      <c r="Q175">
        <f t="array" ref="Q175">IF(AND(ROWS($M$131:Q175)&lt;=$P$2,COLUMNS($M$131:Q175)&lt;=$P$2),INDEX(MINVERSE($M$6:INDEX($M$6:$EF$125,$P$2,$P$2)),ROWS($M$131:Q175),COLUMNS($M$131:Q175)),0)</f>
        <v>0</v>
      </c>
      <c r="R175">
        <f t="array" ref="R175">IF(AND(ROWS($M$131:R175)&lt;=$P$2,COLUMNS($M$131:R175)&lt;=$P$2),INDEX(MINVERSE($M$6:INDEX($M$6:$EF$125,$P$2,$P$2)),ROWS($M$131:R175),COLUMNS($M$131:R175)),0)</f>
        <v>0</v>
      </c>
      <c r="S175">
        <f t="array" ref="S175">IF(AND(ROWS($M$131:S175)&lt;=$P$2,COLUMNS($M$131:S175)&lt;=$P$2),INDEX(MINVERSE($M$6:INDEX($M$6:$EF$125,$P$2,$P$2)),ROWS($M$131:S175),COLUMNS($M$131:S175)),0)</f>
        <v>0</v>
      </c>
      <c r="T175">
        <f t="array" ref="T175">IF(AND(ROWS($M$131:T175)&lt;=$P$2,COLUMNS($M$131:T175)&lt;=$P$2),INDEX(MINVERSE($M$6:INDEX($M$6:$EF$125,$P$2,$P$2)),ROWS($M$131:T175),COLUMNS($M$131:T175)),0)</f>
        <v>0</v>
      </c>
      <c r="U175">
        <f t="array" ref="U175">IF(AND(ROWS($M$131:U175)&lt;=$P$2,COLUMNS($M$131:U175)&lt;=$P$2),INDEX(MINVERSE($M$6:INDEX($M$6:$EF$125,$P$2,$P$2)),ROWS($M$131:U175),COLUMNS($M$131:U175)),0)</f>
        <v>0</v>
      </c>
      <c r="V175">
        <f t="array" ref="V175">IF(AND(ROWS($M$131:V175)&lt;=$P$2,COLUMNS($M$131:V175)&lt;=$P$2),INDEX(MINVERSE($M$6:INDEX($M$6:$EF$125,$P$2,$P$2)),ROWS($M$131:V175),COLUMNS($M$131:V175)),0)</f>
        <v>0</v>
      </c>
      <c r="W175">
        <f t="array" ref="W175">IF(AND(ROWS($M$131:W175)&lt;=$P$2,COLUMNS($M$131:W175)&lt;=$P$2),INDEX(MINVERSE($M$6:INDEX($M$6:$EF$125,$P$2,$P$2)),ROWS($M$131:W175),COLUMNS($M$131:W175)),0)</f>
        <v>0</v>
      </c>
      <c r="X175">
        <f t="array" ref="X175">IF(AND(ROWS($M$131:X175)&lt;=$P$2,COLUMNS($M$131:X175)&lt;=$P$2),INDEX(MINVERSE($M$6:INDEX($M$6:$EF$125,$P$2,$P$2)),ROWS($M$131:X175),COLUMNS($M$131:X175)),0)</f>
        <v>0</v>
      </c>
      <c r="Y175">
        <f t="array" ref="Y175">IF(AND(ROWS($M$131:Y175)&lt;=$P$2,COLUMNS($M$131:Y175)&lt;=$P$2),INDEX(MINVERSE($M$6:INDEX($M$6:$EF$125,$P$2,$P$2)),ROWS($M$131:Y175),COLUMNS($M$131:Y175)),0)</f>
        <v>0</v>
      </c>
      <c r="Z175">
        <f t="array" ref="Z175">IF(AND(ROWS($M$131:Z175)&lt;=$P$2,COLUMNS($M$131:Z175)&lt;=$P$2),INDEX(MINVERSE($M$6:INDEX($M$6:$EF$125,$P$2,$P$2)),ROWS($M$131:Z175),COLUMNS($M$131:Z175)),0)</f>
        <v>0</v>
      </c>
      <c r="AA175">
        <f t="array" ref="AA175">IF(AND(ROWS($M$131:AA175)&lt;=$P$2,COLUMNS($M$131:AA175)&lt;=$P$2),INDEX(MINVERSE($M$6:INDEX($M$6:$EF$125,$P$2,$P$2)),ROWS($M$131:AA175),COLUMNS($M$131:AA175)),0)</f>
        <v>0</v>
      </c>
      <c r="AB175">
        <f t="array" ref="AB175">IF(AND(ROWS($M$131:AB175)&lt;=$P$2,COLUMNS($M$131:AB175)&lt;=$P$2),INDEX(MINVERSE($M$6:INDEX($M$6:$EF$125,$P$2,$P$2)),ROWS($M$131:AB175),COLUMNS($M$131:AB175)),0)</f>
        <v>0</v>
      </c>
      <c r="AC175">
        <f t="array" ref="AC175">IF(AND(ROWS($M$131:AC175)&lt;=$P$2,COLUMNS($M$131:AC175)&lt;=$P$2),INDEX(MINVERSE($M$6:INDEX($M$6:$EF$125,$P$2,$P$2)),ROWS($M$131:AC175),COLUMNS($M$131:AC175)),0)</f>
        <v>0</v>
      </c>
      <c r="AD175">
        <f t="array" ref="AD175">IF(AND(ROWS($M$131:AD175)&lt;=$P$2,COLUMNS($M$131:AD175)&lt;=$P$2),INDEX(MINVERSE($M$6:INDEX($M$6:$EF$125,$P$2,$P$2)),ROWS($M$131:AD175),COLUMNS($M$131:AD175)),0)</f>
        <v>0</v>
      </c>
      <c r="AE175">
        <f t="array" ref="AE175">IF(AND(ROWS($M$131:AE175)&lt;=$P$2,COLUMNS($M$131:AE175)&lt;=$P$2),INDEX(MINVERSE($M$6:INDEX($M$6:$EF$125,$P$2,$P$2)),ROWS($M$131:AE175),COLUMNS($M$131:AE175)),0)</f>
        <v>0</v>
      </c>
      <c r="AF175">
        <f t="array" ref="AF175">IF(AND(ROWS($M$131:AF175)&lt;=$P$2,COLUMNS($M$131:AF175)&lt;=$P$2),INDEX(MINVERSE($M$6:INDEX($M$6:$EF$125,$P$2,$P$2)),ROWS($M$131:AF175),COLUMNS($M$131:AF175)),0)</f>
        <v>0</v>
      </c>
      <c r="AG175">
        <f t="array" ref="AG175">IF(AND(ROWS($M$131:AG175)&lt;=$P$2,COLUMNS($M$131:AG175)&lt;=$P$2),INDEX(MINVERSE($M$6:INDEX($M$6:$EF$125,$P$2,$P$2)),ROWS($M$131:AG175),COLUMNS($M$131:AG175)),0)</f>
        <v>0</v>
      </c>
      <c r="AH175">
        <f t="array" ref="AH175">IF(AND(ROWS($M$131:AH175)&lt;=$P$2,COLUMNS($M$131:AH175)&lt;=$P$2),INDEX(MINVERSE($M$6:INDEX($M$6:$EF$125,$P$2,$P$2)),ROWS($M$131:AH175),COLUMNS($M$131:AH175)),0)</f>
        <v>0</v>
      </c>
      <c r="AI175">
        <f t="array" ref="AI175">IF(AND(ROWS($M$131:AI175)&lt;=$P$2,COLUMNS($M$131:AI175)&lt;=$P$2),INDEX(MINVERSE($M$6:INDEX($M$6:$EF$125,$P$2,$P$2)),ROWS($M$131:AI175),COLUMNS($M$131:AI175)),0)</f>
        <v>0</v>
      </c>
      <c r="AJ175">
        <f t="array" ref="AJ175">IF(AND(ROWS($M$131:AJ175)&lt;=$P$2,COLUMNS($M$131:AJ175)&lt;=$P$2),INDEX(MINVERSE($M$6:INDEX($M$6:$EF$125,$P$2,$P$2)),ROWS($M$131:AJ175),COLUMNS($M$131:AJ175)),0)</f>
        <v>0</v>
      </c>
      <c r="AK175">
        <f t="array" ref="AK175">IF(AND(ROWS($M$131:AK175)&lt;=$P$2,COLUMNS($M$131:AK175)&lt;=$P$2),INDEX(MINVERSE($M$6:INDEX($M$6:$EF$125,$P$2,$P$2)),ROWS($M$131:AK175),COLUMNS($M$131:AK175)),0)</f>
        <v>0</v>
      </c>
      <c r="AL175">
        <f t="array" ref="AL175">IF(AND(ROWS($M$131:AL175)&lt;=$P$2,COLUMNS($M$131:AL175)&lt;=$P$2),INDEX(MINVERSE($M$6:INDEX($M$6:$EF$125,$P$2,$P$2)),ROWS($M$131:AL175),COLUMNS($M$131:AL175)),0)</f>
        <v>0</v>
      </c>
      <c r="AM175">
        <f t="array" ref="AM175">IF(AND(ROWS($M$131:AM175)&lt;=$P$2,COLUMNS($M$131:AM175)&lt;=$P$2),INDEX(MINVERSE($M$6:INDEX($M$6:$EF$125,$P$2,$P$2)),ROWS($M$131:AM175),COLUMNS($M$131:AM175)),0)</f>
        <v>0</v>
      </c>
      <c r="AN175">
        <f t="array" ref="AN175">IF(AND(ROWS($M$131:AN175)&lt;=$P$2,COLUMNS($M$131:AN175)&lt;=$P$2),INDEX(MINVERSE($M$6:INDEX($M$6:$EF$125,$P$2,$P$2)),ROWS($M$131:AN175),COLUMNS($M$131:AN175)),0)</f>
        <v>0</v>
      </c>
      <c r="AO175">
        <f t="array" ref="AO175">IF(AND(ROWS($M$131:AO175)&lt;=$P$2,COLUMNS($M$131:AO175)&lt;=$P$2),INDEX(MINVERSE($M$6:INDEX($M$6:$EF$125,$P$2,$P$2)),ROWS($M$131:AO175),COLUMNS($M$131:AO175)),0)</f>
        <v>0</v>
      </c>
      <c r="AP175">
        <f t="array" ref="AP175">IF(AND(ROWS($M$131:AP175)&lt;=$P$2,COLUMNS($M$131:AP175)&lt;=$P$2),INDEX(MINVERSE($M$6:INDEX($M$6:$EF$125,$P$2,$P$2)),ROWS($M$131:AP175),COLUMNS($M$131:AP175)),0)</f>
        <v>0</v>
      </c>
      <c r="AQ175">
        <f t="array" ref="AQ175">IF(AND(ROWS($M$131:AQ175)&lt;=$P$2,COLUMNS($M$131:AQ175)&lt;=$P$2),INDEX(MINVERSE($M$6:INDEX($M$6:$EF$125,$P$2,$P$2)),ROWS($M$131:AQ175),COLUMNS($M$131:AQ175)),0)</f>
        <v>0</v>
      </c>
      <c r="AR175">
        <f t="array" ref="AR175">IF(AND(ROWS($M$131:AR175)&lt;=$P$2,COLUMNS($M$131:AR175)&lt;=$P$2),INDEX(MINVERSE($M$6:INDEX($M$6:$EF$125,$P$2,$P$2)),ROWS($M$131:AR175),COLUMNS($M$131:AR175)),0)</f>
        <v>0</v>
      </c>
      <c r="AS175">
        <f t="array" ref="AS175">IF(AND(ROWS($M$131:AS175)&lt;=$P$2,COLUMNS($M$131:AS175)&lt;=$P$2),INDEX(MINVERSE($M$6:INDEX($M$6:$EF$125,$P$2,$P$2)),ROWS($M$131:AS175),COLUMNS($M$131:AS175)),0)</f>
        <v>0</v>
      </c>
      <c r="AT175">
        <f t="array" ref="AT175">IF(AND(ROWS($M$131:AT175)&lt;=$P$2,COLUMNS($M$131:AT175)&lt;=$P$2),INDEX(MINVERSE($M$6:INDEX($M$6:$EF$125,$P$2,$P$2)),ROWS($M$131:AT175),COLUMNS($M$131:AT175)),0)</f>
        <v>0</v>
      </c>
      <c r="AU175">
        <f t="array" ref="AU175">IF(AND(ROWS($M$131:AU175)&lt;=$P$2,COLUMNS($M$131:AU175)&lt;=$P$2),INDEX(MINVERSE($M$6:INDEX($M$6:$EF$125,$P$2,$P$2)),ROWS($M$131:AU175),COLUMNS($M$131:AU175)),0)</f>
        <v>0</v>
      </c>
      <c r="AV175">
        <f t="array" ref="AV175">IF(AND(ROWS($M$131:AV175)&lt;=$P$2,COLUMNS($M$131:AV175)&lt;=$P$2),INDEX(MINVERSE($M$6:INDEX($M$6:$EF$125,$P$2,$P$2)),ROWS($M$131:AV175),COLUMNS($M$131:AV175)),0)</f>
        <v>0</v>
      </c>
      <c r="AW175">
        <f t="array" ref="AW175">IF(AND(ROWS($M$131:AW175)&lt;=$P$2,COLUMNS($M$131:AW175)&lt;=$P$2),INDEX(MINVERSE($M$6:INDEX($M$6:$EF$125,$P$2,$P$2)),ROWS($M$131:AW175),COLUMNS($M$131:AW175)),0)</f>
        <v>0</v>
      </c>
      <c r="AX175">
        <f t="array" ref="AX175">IF(AND(ROWS($M$131:AX175)&lt;=$P$2,COLUMNS($M$131:AX175)&lt;=$P$2),INDEX(MINVERSE($M$6:INDEX($M$6:$EF$125,$P$2,$P$2)),ROWS($M$131:AX175),COLUMNS($M$131:AX175)),0)</f>
        <v>0</v>
      </c>
      <c r="AY175">
        <f t="array" ref="AY175">IF(AND(ROWS($M$131:AY175)&lt;=$P$2,COLUMNS($M$131:AY175)&lt;=$P$2),INDEX(MINVERSE($M$6:INDEX($M$6:$EF$125,$P$2,$P$2)),ROWS($M$131:AY175),COLUMNS($M$131:AY175)),0)</f>
        <v>0</v>
      </c>
      <c r="AZ175">
        <f t="array" ref="AZ175">IF(AND(ROWS($M$131:AZ175)&lt;=$P$2,COLUMNS($M$131:AZ175)&lt;=$P$2),INDEX(MINVERSE($M$6:INDEX($M$6:$EF$125,$P$2,$P$2)),ROWS($M$131:AZ175),COLUMNS($M$131:AZ175)),0)</f>
        <v>0</v>
      </c>
      <c r="BA175">
        <f t="array" ref="BA175">IF(AND(ROWS($M$131:BA175)&lt;=$P$2,COLUMNS($M$131:BA175)&lt;=$P$2),INDEX(MINVERSE($M$6:INDEX($M$6:$EF$125,$P$2,$P$2)),ROWS($M$131:BA175),COLUMNS($M$131:BA175)),0)</f>
        <v>0</v>
      </c>
      <c r="BB175">
        <f t="array" ref="BB175">IF(AND(ROWS($M$131:BB175)&lt;=$P$2,COLUMNS($M$131:BB175)&lt;=$P$2),INDEX(MINVERSE($M$6:INDEX($M$6:$EF$125,$P$2,$P$2)),ROWS($M$131:BB175),COLUMNS($M$131:BB175)),0)</f>
        <v>0</v>
      </c>
      <c r="BC175">
        <f t="array" ref="BC175">IF(AND(ROWS($M$131:BC175)&lt;=$P$2,COLUMNS($M$131:BC175)&lt;=$P$2),INDEX(MINVERSE($M$6:INDEX($M$6:$EF$125,$P$2,$P$2)),ROWS($M$131:BC175),COLUMNS($M$131:BC175)),0)</f>
        <v>0</v>
      </c>
      <c r="BD175">
        <f t="array" ref="BD175">IF(AND(ROWS($M$131:BD175)&lt;=$P$2,COLUMNS($M$131:BD175)&lt;=$P$2),INDEX(MINVERSE($M$6:INDEX($M$6:$EF$125,$P$2,$P$2)),ROWS($M$131:BD175),COLUMNS($M$131:BD175)),0)</f>
        <v>0</v>
      </c>
      <c r="BE175">
        <f t="array" ref="BE175">IF(AND(ROWS($M$131:BE175)&lt;=$P$2,COLUMNS($M$131:BE175)&lt;=$P$2),INDEX(MINVERSE($M$6:INDEX($M$6:$EF$125,$P$2,$P$2)),ROWS($M$131:BE175),COLUMNS($M$131:BE175)),0)</f>
        <v>0</v>
      </c>
      <c r="BF175">
        <f t="array" ref="BF175">IF(AND(ROWS($M$131:BF175)&lt;=$P$2,COLUMNS($M$131:BF175)&lt;=$P$2),INDEX(MINVERSE($M$6:INDEX($M$6:$EF$125,$P$2,$P$2)),ROWS($M$131:BF175),COLUMNS($M$131:BF175)),0)</f>
        <v>0</v>
      </c>
      <c r="BG175">
        <f t="array" ref="BG175">IF(AND(ROWS($M$131:BG175)&lt;=$P$2,COLUMNS($M$131:BG175)&lt;=$P$2),INDEX(MINVERSE($M$6:INDEX($M$6:$EF$125,$P$2,$P$2)),ROWS($M$131:BG175),COLUMNS($M$131:BG175)),0)</f>
        <v>0</v>
      </c>
      <c r="BH175">
        <f t="array" ref="BH175">IF(AND(ROWS($M$131:BH175)&lt;=$P$2,COLUMNS($M$131:BH175)&lt;=$P$2),INDEX(MINVERSE($M$6:INDEX($M$6:$EF$125,$P$2,$P$2)),ROWS($M$131:BH175),COLUMNS($M$131:BH175)),0)</f>
        <v>0</v>
      </c>
      <c r="BI175">
        <f t="array" ref="BI175">IF(AND(ROWS($M$131:BI175)&lt;=$P$2,COLUMNS($M$131:BI175)&lt;=$P$2),INDEX(MINVERSE($M$6:INDEX($M$6:$EF$125,$P$2,$P$2)),ROWS($M$131:BI175),COLUMNS($M$131:BI175)),0)</f>
        <v>0</v>
      </c>
      <c r="BJ175">
        <f t="array" ref="BJ175">IF(AND(ROWS($M$131:BJ175)&lt;=$P$2,COLUMNS($M$131:BJ175)&lt;=$P$2),INDEX(MINVERSE($M$6:INDEX($M$6:$EF$125,$P$2,$P$2)),ROWS($M$131:BJ175),COLUMNS($M$131:BJ175)),0)</f>
        <v>0</v>
      </c>
      <c r="BK175">
        <f t="array" ref="BK175">IF(AND(ROWS($M$131:BK175)&lt;=$P$2,COLUMNS($M$131:BK175)&lt;=$P$2),INDEX(MINVERSE($M$6:INDEX($M$6:$EF$125,$P$2,$P$2)),ROWS($M$131:BK175),COLUMNS($M$131:BK175)),0)</f>
        <v>0</v>
      </c>
      <c r="BL175">
        <f t="array" ref="BL175">IF(AND(ROWS($M$131:BL175)&lt;=$P$2,COLUMNS($M$131:BL175)&lt;=$P$2),INDEX(MINVERSE($M$6:INDEX($M$6:$EF$125,$P$2,$P$2)),ROWS($M$131:BL175),COLUMNS($M$131:BL175)),0)</f>
        <v>0</v>
      </c>
      <c r="BM175">
        <f t="array" ref="BM175">IF(AND(ROWS($M$131:BM175)&lt;=$P$2,COLUMNS($M$131:BM175)&lt;=$P$2),INDEX(MINVERSE($M$6:INDEX($M$6:$EF$125,$P$2,$P$2)),ROWS($M$131:BM175),COLUMNS($M$131:BM175)),0)</f>
        <v>0</v>
      </c>
      <c r="BN175">
        <f t="array" ref="BN175">IF(AND(ROWS($M$131:BN175)&lt;=$P$2,COLUMNS($M$131:BN175)&lt;=$P$2),INDEX(MINVERSE($M$6:INDEX($M$6:$EF$125,$P$2,$P$2)),ROWS($M$131:BN175),COLUMNS($M$131:BN175)),0)</f>
        <v>0</v>
      </c>
      <c r="BO175">
        <f t="array" ref="BO175">IF(AND(ROWS($M$131:BO175)&lt;=$P$2,COLUMNS($M$131:BO175)&lt;=$P$2),INDEX(MINVERSE($M$6:INDEX($M$6:$EF$125,$P$2,$P$2)),ROWS($M$131:BO175),COLUMNS($M$131:BO175)),0)</f>
        <v>0</v>
      </c>
      <c r="BP175">
        <f t="array" ref="BP175">IF(AND(ROWS($M$131:BP175)&lt;=$P$2,COLUMNS($M$131:BP175)&lt;=$P$2),INDEX(MINVERSE($M$6:INDEX($M$6:$EF$125,$P$2,$P$2)),ROWS($M$131:BP175),COLUMNS($M$131:BP175)),0)</f>
        <v>0</v>
      </c>
      <c r="BQ175">
        <f t="array" ref="BQ175">IF(AND(ROWS($M$131:BQ175)&lt;=$P$2,COLUMNS($M$131:BQ175)&lt;=$P$2),INDEX(MINVERSE($M$6:INDEX($M$6:$EF$125,$P$2,$P$2)),ROWS($M$131:BQ175),COLUMNS($M$131:BQ175)),0)</f>
        <v>0</v>
      </c>
      <c r="BR175">
        <f t="array" ref="BR175">IF(AND(ROWS($M$131:BR175)&lt;=$P$2,COLUMNS($M$131:BR175)&lt;=$P$2),INDEX(MINVERSE($M$6:INDEX($M$6:$EF$125,$P$2,$P$2)),ROWS($M$131:BR175),COLUMNS($M$131:BR175)),0)</f>
        <v>0</v>
      </c>
      <c r="BS175">
        <f t="array" ref="BS175">IF(AND(ROWS($M$131:BS175)&lt;=$P$2,COLUMNS($M$131:BS175)&lt;=$P$2),INDEX(MINVERSE($M$6:INDEX($M$6:$EF$125,$P$2,$P$2)),ROWS($M$131:BS175),COLUMNS($M$131:BS175)),0)</f>
        <v>0</v>
      </c>
      <c r="BT175">
        <f t="array" ref="BT175">IF(AND(ROWS($M$131:BT175)&lt;=$P$2,COLUMNS($M$131:BT175)&lt;=$P$2),INDEX(MINVERSE($M$6:INDEX($M$6:$EF$125,$P$2,$P$2)),ROWS($M$131:BT175),COLUMNS($M$131:BT175)),0)</f>
        <v>0</v>
      </c>
      <c r="BU175">
        <f t="array" ref="BU175">IF(AND(ROWS($M$131:BU175)&lt;=$P$2,COLUMNS($M$131:BU175)&lt;=$P$2),INDEX(MINVERSE($M$6:INDEX($M$6:$EF$125,$P$2,$P$2)),ROWS($M$131:BU175),COLUMNS($M$131:BU175)),0)</f>
        <v>0</v>
      </c>
      <c r="BV175">
        <f t="array" ref="BV175">IF(AND(ROWS($M$131:BV175)&lt;=$P$2,COLUMNS($M$131:BV175)&lt;=$P$2),INDEX(MINVERSE($M$6:INDEX($M$6:$EF$125,$P$2,$P$2)),ROWS($M$131:BV175),COLUMNS($M$131:BV175)),0)</f>
        <v>0</v>
      </c>
      <c r="BW175">
        <f t="array" ref="BW175">IF(AND(ROWS($M$131:BW175)&lt;=$P$2,COLUMNS($M$131:BW175)&lt;=$P$2),INDEX(MINVERSE($M$6:INDEX($M$6:$EF$125,$P$2,$P$2)),ROWS($M$131:BW175),COLUMNS($M$131:BW175)),0)</f>
        <v>0</v>
      </c>
      <c r="BX175">
        <f t="array" ref="BX175">IF(AND(ROWS($M$131:BX175)&lt;=$P$2,COLUMNS($M$131:BX175)&lt;=$P$2),INDEX(MINVERSE($M$6:INDEX($M$6:$EF$125,$P$2,$P$2)),ROWS($M$131:BX175),COLUMNS($M$131:BX175)),0)</f>
        <v>0</v>
      </c>
      <c r="BY175">
        <f t="array" ref="BY175">IF(AND(ROWS($M$131:BY175)&lt;=$P$2,COLUMNS($M$131:BY175)&lt;=$P$2),INDEX(MINVERSE($M$6:INDEX($M$6:$EF$125,$P$2,$P$2)),ROWS($M$131:BY175),COLUMNS($M$131:BY175)),0)</f>
        <v>0</v>
      </c>
      <c r="BZ175">
        <f t="array" ref="BZ175">IF(AND(ROWS($M$131:BZ175)&lt;=$P$2,COLUMNS($M$131:BZ175)&lt;=$P$2),INDEX(MINVERSE($M$6:INDEX($M$6:$EF$125,$P$2,$P$2)),ROWS($M$131:BZ175),COLUMNS($M$131:BZ175)),0)</f>
        <v>0</v>
      </c>
      <c r="CA175">
        <f t="array" ref="CA175">IF(AND(ROWS($M$131:CA175)&lt;=$P$2,COLUMNS($M$131:CA175)&lt;=$P$2),INDEX(MINVERSE($M$6:INDEX($M$6:$EF$125,$P$2,$P$2)),ROWS($M$131:CA175),COLUMNS($M$131:CA175)),0)</f>
        <v>0</v>
      </c>
      <c r="CB175">
        <f t="array" ref="CB175">IF(AND(ROWS($M$131:CB175)&lt;=$P$2,COLUMNS($M$131:CB175)&lt;=$P$2),INDEX(MINVERSE($M$6:INDEX($M$6:$EF$125,$P$2,$P$2)),ROWS($M$131:CB175),COLUMNS($M$131:CB175)),0)</f>
        <v>0</v>
      </c>
      <c r="CC175">
        <f t="array" ref="CC175">IF(AND(ROWS($M$131:CC175)&lt;=$P$2,COLUMNS($M$131:CC175)&lt;=$P$2),INDEX(MINVERSE($M$6:INDEX($M$6:$EF$125,$P$2,$P$2)),ROWS($M$131:CC175),COLUMNS($M$131:CC175)),0)</f>
        <v>0</v>
      </c>
      <c r="CD175">
        <f t="array" ref="CD175">IF(AND(ROWS($M$131:CD175)&lt;=$P$2,COLUMNS($M$131:CD175)&lt;=$P$2),INDEX(MINVERSE($M$6:INDEX($M$6:$EF$125,$P$2,$P$2)),ROWS($M$131:CD175),COLUMNS($M$131:CD175)),0)</f>
        <v>0</v>
      </c>
      <c r="CE175">
        <f t="array" ref="CE175">IF(AND(ROWS($M$131:CE175)&lt;=$P$2,COLUMNS($M$131:CE175)&lt;=$P$2),INDEX(MINVERSE($M$6:INDEX($M$6:$EF$125,$P$2,$P$2)),ROWS($M$131:CE175),COLUMNS($M$131:CE175)),0)</f>
        <v>0</v>
      </c>
      <c r="CF175">
        <f t="array" ref="CF175">IF(AND(ROWS($M$131:CF175)&lt;=$P$2,COLUMNS($M$131:CF175)&lt;=$P$2),INDEX(MINVERSE($M$6:INDEX($M$6:$EF$125,$P$2,$P$2)),ROWS($M$131:CF175),COLUMNS($M$131:CF175)),0)</f>
        <v>0</v>
      </c>
      <c r="CG175">
        <f t="array" ref="CG175">IF(AND(ROWS($M$131:CG175)&lt;=$P$2,COLUMNS($M$131:CG175)&lt;=$P$2),INDEX(MINVERSE($M$6:INDEX($M$6:$EF$125,$P$2,$P$2)),ROWS($M$131:CG175),COLUMNS($M$131:CG175)),0)</f>
        <v>0</v>
      </c>
      <c r="CH175">
        <f t="array" ref="CH175">IF(AND(ROWS($M$131:CH175)&lt;=$P$2,COLUMNS($M$131:CH175)&lt;=$P$2),INDEX(MINVERSE($M$6:INDEX($M$6:$EF$125,$P$2,$P$2)),ROWS($M$131:CH175),COLUMNS($M$131:CH175)),0)</f>
        <v>0</v>
      </c>
      <c r="CI175">
        <f t="array" ref="CI175">IF(AND(ROWS($M$131:CI175)&lt;=$P$2,COLUMNS($M$131:CI175)&lt;=$P$2),INDEX(MINVERSE($M$6:INDEX($M$6:$EF$125,$P$2,$P$2)),ROWS($M$131:CI175),COLUMNS($M$131:CI175)),0)</f>
        <v>0</v>
      </c>
      <c r="CJ175">
        <f t="array" ref="CJ175">IF(AND(ROWS($M$131:CJ175)&lt;=$P$2,COLUMNS($M$131:CJ175)&lt;=$P$2),INDEX(MINVERSE($M$6:INDEX($M$6:$EF$125,$P$2,$P$2)),ROWS($M$131:CJ175),COLUMNS($M$131:CJ175)),0)</f>
        <v>0</v>
      </c>
      <c r="CK175">
        <f t="array" ref="CK175">IF(AND(ROWS($M$131:CK175)&lt;=$P$2,COLUMNS($M$131:CK175)&lt;=$P$2),INDEX(MINVERSE($M$6:INDEX($M$6:$EF$125,$P$2,$P$2)),ROWS($M$131:CK175),COLUMNS($M$131:CK175)),0)</f>
        <v>0</v>
      </c>
      <c r="CL175">
        <f t="array" ref="CL175">IF(AND(ROWS($M$131:CL175)&lt;=$P$2,COLUMNS($M$131:CL175)&lt;=$P$2),INDEX(MINVERSE($M$6:INDEX($M$6:$EF$125,$P$2,$P$2)),ROWS($M$131:CL175),COLUMNS($M$131:CL175)),0)</f>
        <v>0</v>
      </c>
      <c r="CM175">
        <f t="array" ref="CM175">IF(AND(ROWS($M$131:CM175)&lt;=$P$2,COLUMNS($M$131:CM175)&lt;=$P$2),INDEX(MINVERSE($M$6:INDEX($M$6:$EF$125,$P$2,$P$2)),ROWS($M$131:CM175),COLUMNS($M$131:CM175)),0)</f>
        <v>0</v>
      </c>
      <c r="CN175">
        <f t="array" ref="CN175">IF(AND(ROWS($M$131:CN175)&lt;=$P$2,COLUMNS($M$131:CN175)&lt;=$P$2),INDEX(MINVERSE($M$6:INDEX($M$6:$EF$125,$P$2,$P$2)),ROWS($M$131:CN175),COLUMNS($M$131:CN175)),0)</f>
        <v>0</v>
      </c>
      <c r="CO175">
        <f t="array" ref="CO175">IF(AND(ROWS($M$131:CO175)&lt;=$P$2,COLUMNS($M$131:CO175)&lt;=$P$2),INDEX(MINVERSE($M$6:INDEX($M$6:$EF$125,$P$2,$P$2)),ROWS($M$131:CO175),COLUMNS($M$131:CO175)),0)</f>
        <v>0</v>
      </c>
      <c r="CP175">
        <f t="array" ref="CP175">IF(AND(ROWS($M$131:CP175)&lt;=$P$2,COLUMNS($M$131:CP175)&lt;=$P$2),INDEX(MINVERSE($M$6:INDEX($M$6:$EF$125,$P$2,$P$2)),ROWS($M$131:CP175),COLUMNS($M$131:CP175)),0)</f>
        <v>0</v>
      </c>
      <c r="CQ175">
        <f t="array" ref="CQ175">IF(AND(ROWS($M$131:CQ175)&lt;=$P$2,COLUMNS($M$131:CQ175)&lt;=$P$2),INDEX(MINVERSE($M$6:INDEX($M$6:$EF$125,$P$2,$P$2)),ROWS($M$131:CQ175),COLUMNS($M$131:CQ175)),0)</f>
        <v>0</v>
      </c>
      <c r="CR175">
        <f t="array" ref="CR175">IF(AND(ROWS($M$131:CR175)&lt;=$P$2,COLUMNS($M$131:CR175)&lt;=$P$2),INDEX(MINVERSE($M$6:INDEX($M$6:$EF$125,$P$2,$P$2)),ROWS($M$131:CR175),COLUMNS($M$131:CR175)),0)</f>
        <v>0</v>
      </c>
      <c r="CS175">
        <f t="array" ref="CS175">IF(AND(ROWS($M$131:CS175)&lt;=$P$2,COLUMNS($M$131:CS175)&lt;=$P$2),INDEX(MINVERSE($M$6:INDEX($M$6:$EF$125,$P$2,$P$2)),ROWS($M$131:CS175),COLUMNS($M$131:CS175)),0)</f>
        <v>0</v>
      </c>
      <c r="CT175">
        <f t="array" ref="CT175">IF(AND(ROWS($M$131:CT175)&lt;=$P$2,COLUMNS($M$131:CT175)&lt;=$P$2),INDEX(MINVERSE($M$6:INDEX($M$6:$EF$125,$P$2,$P$2)),ROWS($M$131:CT175),COLUMNS($M$131:CT175)),0)</f>
        <v>0</v>
      </c>
      <c r="CU175">
        <f t="array" ref="CU175">IF(AND(ROWS($M$131:CU175)&lt;=$P$2,COLUMNS($M$131:CU175)&lt;=$P$2),INDEX(MINVERSE($M$6:INDEX($M$6:$EF$125,$P$2,$P$2)),ROWS($M$131:CU175),COLUMNS($M$131:CU175)),0)</f>
        <v>0</v>
      </c>
      <c r="CV175">
        <f t="array" ref="CV175">IF(AND(ROWS($M$131:CV175)&lt;=$P$2,COLUMNS($M$131:CV175)&lt;=$P$2),INDEX(MINVERSE($M$6:INDEX($M$6:$EF$125,$P$2,$P$2)),ROWS($M$131:CV175),COLUMNS($M$131:CV175)),0)</f>
        <v>0</v>
      </c>
      <c r="CW175">
        <f t="array" ref="CW175">IF(AND(ROWS($M$131:CW175)&lt;=$P$2,COLUMNS($M$131:CW175)&lt;=$P$2),INDEX(MINVERSE($M$6:INDEX($M$6:$EF$125,$P$2,$P$2)),ROWS($M$131:CW175),COLUMNS($M$131:CW175)),0)</f>
        <v>0</v>
      </c>
      <c r="CX175">
        <f t="array" ref="CX175">IF(AND(ROWS($M$131:CX175)&lt;=$P$2,COLUMNS($M$131:CX175)&lt;=$P$2),INDEX(MINVERSE($M$6:INDEX($M$6:$EF$125,$P$2,$P$2)),ROWS($M$131:CX175),COLUMNS($M$131:CX175)),0)</f>
        <v>0</v>
      </c>
      <c r="CY175">
        <f t="array" ref="CY175">IF(AND(ROWS($M$131:CY175)&lt;=$P$2,COLUMNS($M$131:CY175)&lt;=$P$2),INDEX(MINVERSE($M$6:INDEX($M$6:$EF$125,$P$2,$P$2)),ROWS($M$131:CY175),COLUMNS($M$131:CY175)),0)</f>
        <v>0</v>
      </c>
      <c r="CZ175">
        <f t="array" ref="CZ175">IF(AND(ROWS($M$131:CZ175)&lt;=$P$2,COLUMNS($M$131:CZ175)&lt;=$P$2),INDEX(MINVERSE($M$6:INDEX($M$6:$EF$125,$P$2,$P$2)),ROWS($M$131:CZ175),COLUMNS($M$131:CZ175)),0)</f>
        <v>0</v>
      </c>
      <c r="DA175">
        <f t="array" ref="DA175">IF(AND(ROWS($M$131:DA175)&lt;=$P$2,COLUMNS($M$131:DA175)&lt;=$P$2),INDEX(MINVERSE($M$6:INDEX($M$6:$EF$125,$P$2,$P$2)),ROWS($M$131:DA175),COLUMNS($M$131:DA175)),0)</f>
        <v>0</v>
      </c>
      <c r="DB175">
        <f t="array" ref="DB175">IF(AND(ROWS($M$131:DB175)&lt;=$P$2,COLUMNS($M$131:DB175)&lt;=$P$2),INDEX(MINVERSE($M$6:INDEX($M$6:$EF$125,$P$2,$P$2)),ROWS($M$131:DB175),COLUMNS($M$131:DB175)),0)</f>
        <v>0</v>
      </c>
      <c r="DC175">
        <f t="array" ref="DC175">IF(AND(ROWS($M$131:DC175)&lt;=$P$2,COLUMNS($M$131:DC175)&lt;=$P$2),INDEX(MINVERSE($M$6:INDEX($M$6:$EF$125,$P$2,$P$2)),ROWS($M$131:DC175),COLUMNS($M$131:DC175)),0)</f>
        <v>0</v>
      </c>
      <c r="DD175">
        <f t="array" ref="DD175">IF(AND(ROWS($M$131:DD175)&lt;=$P$2,COLUMNS($M$131:DD175)&lt;=$P$2),INDEX(MINVERSE($M$6:INDEX($M$6:$EF$125,$P$2,$P$2)),ROWS($M$131:DD175),COLUMNS($M$131:DD175)),0)</f>
        <v>0</v>
      </c>
      <c r="DE175">
        <f t="array" ref="DE175">IF(AND(ROWS($M$131:DE175)&lt;=$P$2,COLUMNS($M$131:DE175)&lt;=$P$2),INDEX(MINVERSE($M$6:INDEX($M$6:$EF$125,$P$2,$P$2)),ROWS($M$131:DE175),COLUMNS($M$131:DE175)),0)</f>
        <v>0</v>
      </c>
      <c r="DF175">
        <f t="array" ref="DF175">IF(AND(ROWS($M$131:DF175)&lt;=$P$2,COLUMNS($M$131:DF175)&lt;=$P$2),INDEX(MINVERSE($M$6:INDEX($M$6:$EF$125,$P$2,$P$2)),ROWS($M$131:DF175),COLUMNS($M$131:DF175)),0)</f>
        <v>0</v>
      </c>
      <c r="DG175">
        <f t="array" ref="DG175">IF(AND(ROWS($M$131:DG175)&lt;=$P$2,COLUMNS($M$131:DG175)&lt;=$P$2),INDEX(MINVERSE($M$6:INDEX($M$6:$EF$125,$P$2,$P$2)),ROWS($M$131:DG175),COLUMNS($M$131:DG175)),0)</f>
        <v>0</v>
      </c>
      <c r="DH175">
        <f t="array" ref="DH175">IF(AND(ROWS($M$131:DH175)&lt;=$P$2,COLUMNS($M$131:DH175)&lt;=$P$2),INDEX(MINVERSE($M$6:INDEX($M$6:$EF$125,$P$2,$P$2)),ROWS($M$131:DH175),COLUMNS($M$131:DH175)),0)</f>
        <v>0</v>
      </c>
      <c r="DI175">
        <f t="array" ref="DI175">IF(AND(ROWS($M$131:DI175)&lt;=$P$2,COLUMNS($M$131:DI175)&lt;=$P$2),INDEX(MINVERSE($M$6:INDEX($M$6:$EF$125,$P$2,$P$2)),ROWS($M$131:DI175),COLUMNS($M$131:DI175)),0)</f>
        <v>0</v>
      </c>
      <c r="DJ175">
        <f t="array" ref="DJ175">IF(AND(ROWS($M$131:DJ175)&lt;=$P$2,COLUMNS($M$131:DJ175)&lt;=$P$2),INDEX(MINVERSE($M$6:INDEX($M$6:$EF$125,$P$2,$P$2)),ROWS($M$131:DJ175),COLUMNS($M$131:DJ175)),0)</f>
        <v>0</v>
      </c>
      <c r="DK175">
        <f t="array" ref="DK175">IF(AND(ROWS($M$131:DK175)&lt;=$P$2,COLUMNS($M$131:DK175)&lt;=$P$2),INDEX(MINVERSE($M$6:INDEX($M$6:$EF$125,$P$2,$P$2)),ROWS($M$131:DK175),COLUMNS($M$131:DK175)),0)</f>
        <v>0</v>
      </c>
      <c r="DL175">
        <f t="array" ref="DL175">IF(AND(ROWS($M$131:DL175)&lt;=$P$2,COLUMNS($M$131:DL175)&lt;=$P$2),INDEX(MINVERSE($M$6:INDEX($M$6:$EF$125,$P$2,$P$2)),ROWS($M$131:DL175),COLUMNS($M$131:DL175)),0)</f>
        <v>0</v>
      </c>
      <c r="DM175">
        <f t="array" ref="DM175">IF(AND(ROWS($M$131:DM175)&lt;=$P$2,COLUMNS($M$131:DM175)&lt;=$P$2),INDEX(MINVERSE($M$6:INDEX($M$6:$EF$125,$P$2,$P$2)),ROWS($M$131:DM175),COLUMNS($M$131:DM175)),0)</f>
        <v>0</v>
      </c>
      <c r="DN175">
        <f t="array" ref="DN175">IF(AND(ROWS($M$131:DN175)&lt;=$P$2,COLUMNS($M$131:DN175)&lt;=$P$2),INDEX(MINVERSE($M$6:INDEX($M$6:$EF$125,$P$2,$P$2)),ROWS($M$131:DN175),COLUMNS($M$131:DN175)),0)</f>
        <v>0</v>
      </c>
      <c r="DO175">
        <f t="array" ref="DO175">IF(AND(ROWS($M$131:DO175)&lt;=$P$2,COLUMNS($M$131:DO175)&lt;=$P$2),INDEX(MINVERSE($M$6:INDEX($M$6:$EF$125,$P$2,$P$2)),ROWS($M$131:DO175),COLUMNS($M$131:DO175)),0)</f>
        <v>0</v>
      </c>
      <c r="DP175">
        <f t="array" ref="DP175">IF(AND(ROWS($M$131:DP175)&lt;=$P$2,COLUMNS($M$131:DP175)&lt;=$P$2),INDEX(MINVERSE($M$6:INDEX($M$6:$EF$125,$P$2,$P$2)),ROWS($M$131:DP175),COLUMNS($M$131:DP175)),0)</f>
        <v>0</v>
      </c>
      <c r="DQ175">
        <f t="array" ref="DQ175">IF(AND(ROWS($M$131:DQ175)&lt;=$P$2,COLUMNS($M$131:DQ175)&lt;=$P$2),INDEX(MINVERSE($M$6:INDEX($M$6:$EF$125,$P$2,$P$2)),ROWS($M$131:DQ175),COLUMNS($M$131:DQ175)),0)</f>
        <v>0</v>
      </c>
      <c r="DR175">
        <f t="array" ref="DR175">IF(AND(ROWS($M$131:DR175)&lt;=$P$2,COLUMNS($M$131:DR175)&lt;=$P$2),INDEX(MINVERSE($M$6:INDEX($M$6:$EF$125,$P$2,$P$2)),ROWS($M$131:DR175),COLUMNS($M$131:DR175)),0)</f>
        <v>0</v>
      </c>
      <c r="DS175">
        <f t="array" ref="DS175">IF(AND(ROWS($M$131:DS175)&lt;=$P$2,COLUMNS($M$131:DS175)&lt;=$P$2),INDEX(MINVERSE($M$6:INDEX($M$6:$EF$125,$P$2,$P$2)),ROWS($M$131:DS175),COLUMNS($M$131:DS175)),0)</f>
        <v>0</v>
      </c>
      <c r="DT175">
        <f t="array" ref="DT175">IF(AND(ROWS($M$131:DT175)&lt;=$P$2,COLUMNS($M$131:DT175)&lt;=$P$2),INDEX(MINVERSE($M$6:INDEX($M$6:$EF$125,$P$2,$P$2)),ROWS($M$131:DT175),COLUMNS($M$131:DT175)),0)</f>
        <v>0</v>
      </c>
      <c r="DU175">
        <f t="array" ref="DU175">IF(AND(ROWS($M$131:DU175)&lt;=$P$2,COLUMNS($M$131:DU175)&lt;=$P$2),INDEX(MINVERSE($M$6:INDEX($M$6:$EF$125,$P$2,$P$2)),ROWS($M$131:DU175),COLUMNS($M$131:DU175)),0)</f>
        <v>0</v>
      </c>
      <c r="DV175">
        <f t="array" ref="DV175">IF(AND(ROWS($M$131:DV175)&lt;=$P$2,COLUMNS($M$131:DV175)&lt;=$P$2),INDEX(MINVERSE($M$6:INDEX($M$6:$EF$125,$P$2,$P$2)),ROWS($M$131:DV175),COLUMNS($M$131:DV175)),0)</f>
        <v>0</v>
      </c>
      <c r="DW175">
        <f t="array" ref="DW175">IF(AND(ROWS($M$131:DW175)&lt;=$P$2,COLUMNS($M$131:DW175)&lt;=$P$2),INDEX(MINVERSE($M$6:INDEX($M$6:$EF$125,$P$2,$P$2)),ROWS($M$131:DW175),COLUMNS($M$131:DW175)),0)</f>
        <v>0</v>
      </c>
      <c r="DX175">
        <f t="array" ref="DX175">IF(AND(ROWS($M$131:DX175)&lt;=$P$2,COLUMNS($M$131:DX175)&lt;=$P$2),INDEX(MINVERSE($M$6:INDEX($M$6:$EF$125,$P$2,$P$2)),ROWS($M$131:DX175),COLUMNS($M$131:DX175)),0)</f>
        <v>0</v>
      </c>
      <c r="DY175">
        <f t="array" ref="DY175">IF(AND(ROWS($M$131:DY175)&lt;=$P$2,COLUMNS($M$131:DY175)&lt;=$P$2),INDEX(MINVERSE($M$6:INDEX($M$6:$EF$125,$P$2,$P$2)),ROWS($M$131:DY175),COLUMNS($M$131:DY175)),0)</f>
        <v>0</v>
      </c>
      <c r="DZ175">
        <f t="array" ref="DZ175">IF(AND(ROWS($M$131:DZ175)&lt;=$P$2,COLUMNS($M$131:DZ175)&lt;=$P$2),INDEX(MINVERSE($M$6:INDEX($M$6:$EF$125,$P$2,$P$2)),ROWS($M$131:DZ175),COLUMNS($M$131:DZ175)),0)</f>
        <v>0</v>
      </c>
      <c r="EA175">
        <f t="array" ref="EA175">IF(AND(ROWS($M$131:EA175)&lt;=$P$2,COLUMNS($M$131:EA175)&lt;=$P$2),INDEX(MINVERSE($M$6:INDEX($M$6:$EF$125,$P$2,$P$2)),ROWS($M$131:EA175),COLUMNS($M$131:EA175)),0)</f>
        <v>0</v>
      </c>
      <c r="EB175">
        <f t="array" ref="EB175">IF(AND(ROWS($M$131:EB175)&lt;=$P$2,COLUMNS($M$131:EB175)&lt;=$P$2),INDEX(MINVERSE($M$6:INDEX($M$6:$EF$125,$P$2,$P$2)),ROWS($M$131:EB175),COLUMNS($M$131:EB175)),0)</f>
        <v>0</v>
      </c>
    </row>
    <row r="176" spans="12:132" ht="15">
      <c r="L176" s="10">
        <v>46</v>
      </c>
      <c r="M176">
        <f t="array" ref="M176">IF(AND(ROWS($M$131:M176)&lt;=$P$2,COLUMNS($M$131:M176)&lt;=$P$2),INDEX(MINVERSE($M$6:INDEX($M$6:$EF$125,$P$2,$P$2)),ROWS($M$131:M176),COLUMNS($M$131:M176)),0)</f>
        <v>0</v>
      </c>
      <c r="N176">
        <f t="array" ref="N176">IF(AND(ROWS($M$131:N176)&lt;=$P$2,COLUMNS($M$131:N176)&lt;=$P$2),INDEX(MINVERSE($M$6:INDEX($M$6:$EF$125,$P$2,$P$2)),ROWS($M$131:N176),COLUMNS($M$131:N176)),0)</f>
        <v>0</v>
      </c>
      <c r="O176">
        <f t="array" ref="O176">IF(AND(ROWS($M$131:O176)&lt;=$P$2,COLUMNS($M$131:O176)&lt;=$P$2),INDEX(MINVERSE($M$6:INDEX($M$6:$EF$125,$P$2,$P$2)),ROWS($M$131:O176),COLUMNS($M$131:O176)),0)</f>
        <v>0</v>
      </c>
      <c r="P176">
        <f t="array" ref="P176">IF(AND(ROWS($M$131:P176)&lt;=$P$2,COLUMNS($M$131:P176)&lt;=$P$2),INDEX(MINVERSE($M$6:INDEX($M$6:$EF$125,$P$2,$P$2)),ROWS($M$131:P176),COLUMNS($M$131:P176)),0)</f>
        <v>0</v>
      </c>
      <c r="Q176">
        <f t="array" ref="Q176">IF(AND(ROWS($M$131:Q176)&lt;=$P$2,COLUMNS($M$131:Q176)&lt;=$P$2),INDEX(MINVERSE($M$6:INDEX($M$6:$EF$125,$P$2,$P$2)),ROWS($M$131:Q176),COLUMNS($M$131:Q176)),0)</f>
        <v>0</v>
      </c>
      <c r="R176">
        <f t="array" ref="R176">IF(AND(ROWS($M$131:R176)&lt;=$P$2,COLUMNS($M$131:R176)&lt;=$P$2),INDEX(MINVERSE($M$6:INDEX($M$6:$EF$125,$P$2,$P$2)),ROWS($M$131:R176),COLUMNS($M$131:R176)),0)</f>
        <v>0</v>
      </c>
      <c r="S176">
        <f t="array" ref="S176">IF(AND(ROWS($M$131:S176)&lt;=$P$2,COLUMNS($M$131:S176)&lt;=$P$2),INDEX(MINVERSE($M$6:INDEX($M$6:$EF$125,$P$2,$P$2)),ROWS($M$131:S176),COLUMNS($M$131:S176)),0)</f>
        <v>0</v>
      </c>
      <c r="T176">
        <f t="array" ref="T176">IF(AND(ROWS($M$131:T176)&lt;=$P$2,COLUMNS($M$131:T176)&lt;=$P$2),INDEX(MINVERSE($M$6:INDEX($M$6:$EF$125,$P$2,$P$2)),ROWS($M$131:T176),COLUMNS($M$131:T176)),0)</f>
        <v>0</v>
      </c>
      <c r="U176">
        <f t="array" ref="U176">IF(AND(ROWS($M$131:U176)&lt;=$P$2,COLUMNS($M$131:U176)&lt;=$P$2),INDEX(MINVERSE($M$6:INDEX($M$6:$EF$125,$P$2,$P$2)),ROWS($M$131:U176),COLUMNS($M$131:U176)),0)</f>
        <v>0</v>
      </c>
      <c r="V176">
        <f t="array" ref="V176">IF(AND(ROWS($M$131:V176)&lt;=$P$2,COLUMNS($M$131:V176)&lt;=$P$2),INDEX(MINVERSE($M$6:INDEX($M$6:$EF$125,$P$2,$P$2)),ROWS($M$131:V176),COLUMNS($M$131:V176)),0)</f>
        <v>0</v>
      </c>
      <c r="W176">
        <f t="array" ref="W176">IF(AND(ROWS($M$131:W176)&lt;=$P$2,COLUMNS($M$131:W176)&lt;=$P$2),INDEX(MINVERSE($M$6:INDEX($M$6:$EF$125,$P$2,$P$2)),ROWS($M$131:W176),COLUMNS($M$131:W176)),0)</f>
        <v>0</v>
      </c>
      <c r="X176">
        <f t="array" ref="X176">IF(AND(ROWS($M$131:X176)&lt;=$P$2,COLUMNS($M$131:X176)&lt;=$P$2),INDEX(MINVERSE($M$6:INDEX($M$6:$EF$125,$P$2,$P$2)),ROWS($M$131:X176),COLUMNS($M$131:X176)),0)</f>
        <v>0</v>
      </c>
      <c r="Y176">
        <f t="array" ref="Y176">IF(AND(ROWS($M$131:Y176)&lt;=$P$2,COLUMNS($M$131:Y176)&lt;=$P$2),INDEX(MINVERSE($M$6:INDEX($M$6:$EF$125,$P$2,$P$2)),ROWS($M$131:Y176),COLUMNS($M$131:Y176)),0)</f>
        <v>0</v>
      </c>
      <c r="Z176">
        <f t="array" ref="Z176">IF(AND(ROWS($M$131:Z176)&lt;=$P$2,COLUMNS($M$131:Z176)&lt;=$P$2),INDEX(MINVERSE($M$6:INDEX($M$6:$EF$125,$P$2,$P$2)),ROWS($M$131:Z176),COLUMNS($M$131:Z176)),0)</f>
        <v>0</v>
      </c>
      <c r="AA176">
        <f t="array" ref="AA176">IF(AND(ROWS($M$131:AA176)&lt;=$P$2,COLUMNS($M$131:AA176)&lt;=$P$2),INDEX(MINVERSE($M$6:INDEX($M$6:$EF$125,$P$2,$P$2)),ROWS($M$131:AA176),COLUMNS($M$131:AA176)),0)</f>
        <v>0</v>
      </c>
      <c r="AB176">
        <f t="array" ref="AB176">IF(AND(ROWS($M$131:AB176)&lt;=$P$2,COLUMNS($M$131:AB176)&lt;=$P$2),INDEX(MINVERSE($M$6:INDEX($M$6:$EF$125,$P$2,$P$2)),ROWS($M$131:AB176),COLUMNS($M$131:AB176)),0)</f>
        <v>0</v>
      </c>
      <c r="AC176">
        <f t="array" ref="AC176">IF(AND(ROWS($M$131:AC176)&lt;=$P$2,COLUMNS($M$131:AC176)&lt;=$P$2),INDEX(MINVERSE($M$6:INDEX($M$6:$EF$125,$P$2,$P$2)),ROWS($M$131:AC176),COLUMNS($M$131:AC176)),0)</f>
        <v>0</v>
      </c>
      <c r="AD176">
        <f t="array" ref="AD176">IF(AND(ROWS($M$131:AD176)&lt;=$P$2,COLUMNS($M$131:AD176)&lt;=$P$2),INDEX(MINVERSE($M$6:INDEX($M$6:$EF$125,$P$2,$P$2)),ROWS($M$131:AD176),COLUMNS($M$131:AD176)),0)</f>
        <v>0</v>
      </c>
      <c r="AE176">
        <f t="array" ref="AE176">IF(AND(ROWS($M$131:AE176)&lt;=$P$2,COLUMNS($M$131:AE176)&lt;=$P$2),INDEX(MINVERSE($M$6:INDEX($M$6:$EF$125,$P$2,$P$2)),ROWS($M$131:AE176),COLUMNS($M$131:AE176)),0)</f>
        <v>0</v>
      </c>
      <c r="AF176">
        <f t="array" ref="AF176">IF(AND(ROWS($M$131:AF176)&lt;=$P$2,COLUMNS($M$131:AF176)&lt;=$P$2),INDEX(MINVERSE($M$6:INDEX($M$6:$EF$125,$P$2,$P$2)),ROWS($M$131:AF176),COLUMNS($M$131:AF176)),0)</f>
        <v>0</v>
      </c>
      <c r="AG176">
        <f t="array" ref="AG176">IF(AND(ROWS($M$131:AG176)&lt;=$P$2,COLUMNS($M$131:AG176)&lt;=$P$2),INDEX(MINVERSE($M$6:INDEX($M$6:$EF$125,$P$2,$P$2)),ROWS($M$131:AG176),COLUMNS($M$131:AG176)),0)</f>
        <v>0</v>
      </c>
      <c r="AH176">
        <f t="array" ref="AH176">IF(AND(ROWS($M$131:AH176)&lt;=$P$2,COLUMNS($M$131:AH176)&lt;=$P$2),INDEX(MINVERSE($M$6:INDEX($M$6:$EF$125,$P$2,$P$2)),ROWS($M$131:AH176),COLUMNS($M$131:AH176)),0)</f>
        <v>0</v>
      </c>
      <c r="AI176">
        <f t="array" ref="AI176">IF(AND(ROWS($M$131:AI176)&lt;=$P$2,COLUMNS($M$131:AI176)&lt;=$P$2),INDEX(MINVERSE($M$6:INDEX($M$6:$EF$125,$P$2,$P$2)),ROWS($M$131:AI176),COLUMNS($M$131:AI176)),0)</f>
        <v>0</v>
      </c>
      <c r="AJ176">
        <f t="array" ref="AJ176">IF(AND(ROWS($M$131:AJ176)&lt;=$P$2,COLUMNS($M$131:AJ176)&lt;=$P$2),INDEX(MINVERSE($M$6:INDEX($M$6:$EF$125,$P$2,$P$2)),ROWS($M$131:AJ176),COLUMNS($M$131:AJ176)),0)</f>
        <v>0</v>
      </c>
      <c r="AK176">
        <f t="array" ref="AK176">IF(AND(ROWS($M$131:AK176)&lt;=$P$2,COLUMNS($M$131:AK176)&lt;=$P$2),INDEX(MINVERSE($M$6:INDEX($M$6:$EF$125,$P$2,$P$2)),ROWS($M$131:AK176),COLUMNS($M$131:AK176)),0)</f>
        <v>0</v>
      </c>
      <c r="AL176">
        <f t="array" ref="AL176">IF(AND(ROWS($M$131:AL176)&lt;=$P$2,COLUMNS($M$131:AL176)&lt;=$P$2),INDEX(MINVERSE($M$6:INDEX($M$6:$EF$125,$P$2,$P$2)),ROWS($M$131:AL176),COLUMNS($M$131:AL176)),0)</f>
        <v>0</v>
      </c>
      <c r="AM176">
        <f t="array" ref="AM176">IF(AND(ROWS($M$131:AM176)&lt;=$P$2,COLUMNS($M$131:AM176)&lt;=$P$2),INDEX(MINVERSE($M$6:INDEX($M$6:$EF$125,$P$2,$P$2)),ROWS($M$131:AM176),COLUMNS($M$131:AM176)),0)</f>
        <v>0</v>
      </c>
      <c r="AN176">
        <f t="array" ref="AN176">IF(AND(ROWS($M$131:AN176)&lt;=$P$2,COLUMNS($M$131:AN176)&lt;=$P$2),INDEX(MINVERSE($M$6:INDEX($M$6:$EF$125,$P$2,$P$2)),ROWS($M$131:AN176),COLUMNS($M$131:AN176)),0)</f>
        <v>0</v>
      </c>
      <c r="AO176">
        <f t="array" ref="AO176">IF(AND(ROWS($M$131:AO176)&lt;=$P$2,COLUMNS($M$131:AO176)&lt;=$P$2),INDEX(MINVERSE($M$6:INDEX($M$6:$EF$125,$P$2,$P$2)),ROWS($M$131:AO176),COLUMNS($M$131:AO176)),0)</f>
        <v>0</v>
      </c>
      <c r="AP176">
        <f t="array" ref="AP176">IF(AND(ROWS($M$131:AP176)&lt;=$P$2,COLUMNS($M$131:AP176)&lt;=$P$2),INDEX(MINVERSE($M$6:INDEX($M$6:$EF$125,$P$2,$P$2)),ROWS($M$131:AP176),COLUMNS($M$131:AP176)),0)</f>
        <v>0</v>
      </c>
      <c r="AQ176">
        <f t="array" ref="AQ176">IF(AND(ROWS($M$131:AQ176)&lt;=$P$2,COLUMNS($M$131:AQ176)&lt;=$P$2),INDEX(MINVERSE($M$6:INDEX($M$6:$EF$125,$P$2,$P$2)),ROWS($M$131:AQ176),COLUMNS($M$131:AQ176)),0)</f>
        <v>0</v>
      </c>
      <c r="AR176">
        <f t="array" ref="AR176">IF(AND(ROWS($M$131:AR176)&lt;=$P$2,COLUMNS($M$131:AR176)&lt;=$P$2),INDEX(MINVERSE($M$6:INDEX($M$6:$EF$125,$P$2,$P$2)),ROWS($M$131:AR176),COLUMNS($M$131:AR176)),0)</f>
        <v>0</v>
      </c>
      <c r="AS176">
        <f t="array" ref="AS176">IF(AND(ROWS($M$131:AS176)&lt;=$P$2,COLUMNS($M$131:AS176)&lt;=$P$2),INDEX(MINVERSE($M$6:INDEX($M$6:$EF$125,$P$2,$P$2)),ROWS($M$131:AS176),COLUMNS($M$131:AS176)),0)</f>
        <v>0</v>
      </c>
      <c r="AT176">
        <f t="array" ref="AT176">IF(AND(ROWS($M$131:AT176)&lt;=$P$2,COLUMNS($M$131:AT176)&lt;=$P$2),INDEX(MINVERSE($M$6:INDEX($M$6:$EF$125,$P$2,$P$2)),ROWS($M$131:AT176),COLUMNS($M$131:AT176)),0)</f>
        <v>0</v>
      </c>
      <c r="AU176">
        <f t="array" ref="AU176">IF(AND(ROWS($M$131:AU176)&lt;=$P$2,COLUMNS($M$131:AU176)&lt;=$P$2),INDEX(MINVERSE($M$6:INDEX($M$6:$EF$125,$P$2,$P$2)),ROWS($M$131:AU176),COLUMNS($M$131:AU176)),0)</f>
        <v>0</v>
      </c>
      <c r="AV176">
        <f t="array" ref="AV176">IF(AND(ROWS($M$131:AV176)&lt;=$P$2,COLUMNS($M$131:AV176)&lt;=$P$2),INDEX(MINVERSE($M$6:INDEX($M$6:$EF$125,$P$2,$P$2)),ROWS($M$131:AV176),COLUMNS($M$131:AV176)),0)</f>
        <v>0</v>
      </c>
      <c r="AW176">
        <f t="array" ref="AW176">IF(AND(ROWS($M$131:AW176)&lt;=$P$2,COLUMNS($M$131:AW176)&lt;=$P$2),INDEX(MINVERSE($M$6:INDEX($M$6:$EF$125,$P$2,$P$2)),ROWS($M$131:AW176),COLUMNS($M$131:AW176)),0)</f>
        <v>0</v>
      </c>
      <c r="AX176">
        <f t="array" ref="AX176">IF(AND(ROWS($M$131:AX176)&lt;=$P$2,COLUMNS($M$131:AX176)&lt;=$P$2),INDEX(MINVERSE($M$6:INDEX($M$6:$EF$125,$P$2,$P$2)),ROWS($M$131:AX176),COLUMNS($M$131:AX176)),0)</f>
        <v>0</v>
      </c>
      <c r="AY176">
        <f t="array" ref="AY176">IF(AND(ROWS($M$131:AY176)&lt;=$P$2,COLUMNS($M$131:AY176)&lt;=$P$2),INDEX(MINVERSE($M$6:INDEX($M$6:$EF$125,$P$2,$P$2)),ROWS($M$131:AY176),COLUMNS($M$131:AY176)),0)</f>
        <v>0</v>
      </c>
      <c r="AZ176">
        <f t="array" ref="AZ176">IF(AND(ROWS($M$131:AZ176)&lt;=$P$2,COLUMNS($M$131:AZ176)&lt;=$P$2),INDEX(MINVERSE($M$6:INDEX($M$6:$EF$125,$P$2,$P$2)),ROWS($M$131:AZ176),COLUMNS($M$131:AZ176)),0)</f>
        <v>0</v>
      </c>
      <c r="BA176">
        <f t="array" ref="BA176">IF(AND(ROWS($M$131:BA176)&lt;=$P$2,COLUMNS($M$131:BA176)&lt;=$P$2),INDEX(MINVERSE($M$6:INDEX($M$6:$EF$125,$P$2,$P$2)),ROWS($M$131:BA176),COLUMNS($M$131:BA176)),0)</f>
        <v>0</v>
      </c>
      <c r="BB176">
        <f t="array" ref="BB176">IF(AND(ROWS($M$131:BB176)&lt;=$P$2,COLUMNS($M$131:BB176)&lt;=$P$2),INDEX(MINVERSE($M$6:INDEX($M$6:$EF$125,$P$2,$P$2)),ROWS($M$131:BB176),COLUMNS($M$131:BB176)),0)</f>
        <v>0</v>
      </c>
      <c r="BC176">
        <f t="array" ref="BC176">IF(AND(ROWS($M$131:BC176)&lt;=$P$2,COLUMNS($M$131:BC176)&lt;=$P$2),INDEX(MINVERSE($M$6:INDEX($M$6:$EF$125,$P$2,$P$2)),ROWS($M$131:BC176),COLUMNS($M$131:BC176)),0)</f>
        <v>0</v>
      </c>
      <c r="BD176">
        <f t="array" ref="BD176">IF(AND(ROWS($M$131:BD176)&lt;=$P$2,COLUMNS($M$131:BD176)&lt;=$P$2),INDEX(MINVERSE($M$6:INDEX($M$6:$EF$125,$P$2,$P$2)),ROWS($M$131:BD176),COLUMNS($M$131:BD176)),0)</f>
        <v>0</v>
      </c>
      <c r="BE176">
        <f t="array" ref="BE176">IF(AND(ROWS($M$131:BE176)&lt;=$P$2,COLUMNS($M$131:BE176)&lt;=$P$2),INDEX(MINVERSE($M$6:INDEX($M$6:$EF$125,$P$2,$P$2)),ROWS($M$131:BE176),COLUMNS($M$131:BE176)),0)</f>
        <v>0</v>
      </c>
      <c r="BF176">
        <f t="array" ref="BF176">IF(AND(ROWS($M$131:BF176)&lt;=$P$2,COLUMNS($M$131:BF176)&lt;=$P$2),INDEX(MINVERSE($M$6:INDEX($M$6:$EF$125,$P$2,$P$2)),ROWS($M$131:BF176),COLUMNS($M$131:BF176)),0)</f>
        <v>0</v>
      </c>
      <c r="BG176">
        <f t="array" ref="BG176">IF(AND(ROWS($M$131:BG176)&lt;=$P$2,COLUMNS($M$131:BG176)&lt;=$P$2),INDEX(MINVERSE($M$6:INDEX($M$6:$EF$125,$P$2,$P$2)),ROWS($M$131:BG176),COLUMNS($M$131:BG176)),0)</f>
        <v>0</v>
      </c>
      <c r="BH176">
        <f t="array" ref="BH176">IF(AND(ROWS($M$131:BH176)&lt;=$P$2,COLUMNS($M$131:BH176)&lt;=$P$2),INDEX(MINVERSE($M$6:INDEX($M$6:$EF$125,$P$2,$P$2)),ROWS($M$131:BH176),COLUMNS($M$131:BH176)),0)</f>
        <v>0</v>
      </c>
      <c r="BI176">
        <f t="array" ref="BI176">IF(AND(ROWS($M$131:BI176)&lt;=$P$2,COLUMNS($M$131:BI176)&lt;=$P$2),INDEX(MINVERSE($M$6:INDEX($M$6:$EF$125,$P$2,$P$2)),ROWS($M$131:BI176),COLUMNS($M$131:BI176)),0)</f>
        <v>0</v>
      </c>
      <c r="BJ176">
        <f t="array" ref="BJ176">IF(AND(ROWS($M$131:BJ176)&lt;=$P$2,COLUMNS($M$131:BJ176)&lt;=$P$2),INDEX(MINVERSE($M$6:INDEX($M$6:$EF$125,$P$2,$P$2)),ROWS($M$131:BJ176),COLUMNS($M$131:BJ176)),0)</f>
        <v>0</v>
      </c>
      <c r="BK176">
        <f t="array" ref="BK176">IF(AND(ROWS($M$131:BK176)&lt;=$P$2,COLUMNS($M$131:BK176)&lt;=$P$2),INDEX(MINVERSE($M$6:INDEX($M$6:$EF$125,$P$2,$P$2)),ROWS($M$131:BK176),COLUMNS($M$131:BK176)),0)</f>
        <v>0</v>
      </c>
      <c r="BL176">
        <f t="array" ref="BL176">IF(AND(ROWS($M$131:BL176)&lt;=$P$2,COLUMNS($M$131:BL176)&lt;=$P$2),INDEX(MINVERSE($M$6:INDEX($M$6:$EF$125,$P$2,$P$2)),ROWS($M$131:BL176),COLUMNS($M$131:BL176)),0)</f>
        <v>0</v>
      </c>
      <c r="BM176">
        <f t="array" ref="BM176">IF(AND(ROWS($M$131:BM176)&lt;=$P$2,COLUMNS($M$131:BM176)&lt;=$P$2),INDEX(MINVERSE($M$6:INDEX($M$6:$EF$125,$P$2,$P$2)),ROWS($M$131:BM176),COLUMNS($M$131:BM176)),0)</f>
        <v>0</v>
      </c>
      <c r="BN176">
        <f t="array" ref="BN176">IF(AND(ROWS($M$131:BN176)&lt;=$P$2,COLUMNS($M$131:BN176)&lt;=$P$2),INDEX(MINVERSE($M$6:INDEX($M$6:$EF$125,$P$2,$P$2)),ROWS($M$131:BN176),COLUMNS($M$131:BN176)),0)</f>
        <v>0</v>
      </c>
      <c r="BO176">
        <f t="array" ref="BO176">IF(AND(ROWS($M$131:BO176)&lt;=$P$2,COLUMNS($M$131:BO176)&lt;=$P$2),INDEX(MINVERSE($M$6:INDEX($M$6:$EF$125,$P$2,$P$2)),ROWS($M$131:BO176),COLUMNS($M$131:BO176)),0)</f>
        <v>0</v>
      </c>
      <c r="BP176">
        <f t="array" ref="BP176">IF(AND(ROWS($M$131:BP176)&lt;=$P$2,COLUMNS($M$131:BP176)&lt;=$P$2),INDEX(MINVERSE($M$6:INDEX($M$6:$EF$125,$P$2,$P$2)),ROWS($M$131:BP176),COLUMNS($M$131:BP176)),0)</f>
        <v>0</v>
      </c>
      <c r="BQ176">
        <f t="array" ref="BQ176">IF(AND(ROWS($M$131:BQ176)&lt;=$P$2,COLUMNS($M$131:BQ176)&lt;=$P$2),INDEX(MINVERSE($M$6:INDEX($M$6:$EF$125,$P$2,$P$2)),ROWS($M$131:BQ176),COLUMNS($M$131:BQ176)),0)</f>
        <v>0</v>
      </c>
      <c r="BR176">
        <f t="array" ref="BR176">IF(AND(ROWS($M$131:BR176)&lt;=$P$2,COLUMNS($M$131:BR176)&lt;=$P$2),INDEX(MINVERSE($M$6:INDEX($M$6:$EF$125,$P$2,$P$2)),ROWS($M$131:BR176),COLUMNS($M$131:BR176)),0)</f>
        <v>0</v>
      </c>
      <c r="BS176">
        <f t="array" ref="BS176">IF(AND(ROWS($M$131:BS176)&lt;=$P$2,COLUMNS($M$131:BS176)&lt;=$P$2),INDEX(MINVERSE($M$6:INDEX($M$6:$EF$125,$P$2,$P$2)),ROWS($M$131:BS176),COLUMNS($M$131:BS176)),0)</f>
        <v>0</v>
      </c>
      <c r="BT176">
        <f t="array" ref="BT176">IF(AND(ROWS($M$131:BT176)&lt;=$P$2,COLUMNS($M$131:BT176)&lt;=$P$2),INDEX(MINVERSE($M$6:INDEX($M$6:$EF$125,$P$2,$P$2)),ROWS($M$131:BT176),COLUMNS($M$131:BT176)),0)</f>
        <v>0</v>
      </c>
      <c r="BU176">
        <f t="array" ref="BU176">IF(AND(ROWS($M$131:BU176)&lt;=$P$2,COLUMNS($M$131:BU176)&lt;=$P$2),INDEX(MINVERSE($M$6:INDEX($M$6:$EF$125,$P$2,$P$2)),ROWS($M$131:BU176),COLUMNS($M$131:BU176)),0)</f>
        <v>0</v>
      </c>
      <c r="BV176">
        <f t="array" ref="BV176">IF(AND(ROWS($M$131:BV176)&lt;=$P$2,COLUMNS($M$131:BV176)&lt;=$P$2),INDEX(MINVERSE($M$6:INDEX($M$6:$EF$125,$P$2,$P$2)),ROWS($M$131:BV176),COLUMNS($M$131:BV176)),0)</f>
        <v>0</v>
      </c>
      <c r="BW176">
        <f t="array" ref="BW176">IF(AND(ROWS($M$131:BW176)&lt;=$P$2,COLUMNS($M$131:BW176)&lt;=$P$2),INDEX(MINVERSE($M$6:INDEX($M$6:$EF$125,$P$2,$P$2)),ROWS($M$131:BW176),COLUMNS($M$131:BW176)),0)</f>
        <v>0</v>
      </c>
      <c r="BX176">
        <f t="array" ref="BX176">IF(AND(ROWS($M$131:BX176)&lt;=$P$2,COLUMNS($M$131:BX176)&lt;=$P$2),INDEX(MINVERSE($M$6:INDEX($M$6:$EF$125,$P$2,$P$2)),ROWS($M$131:BX176),COLUMNS($M$131:BX176)),0)</f>
        <v>0</v>
      </c>
      <c r="BY176">
        <f t="array" ref="BY176">IF(AND(ROWS($M$131:BY176)&lt;=$P$2,COLUMNS($M$131:BY176)&lt;=$P$2),INDEX(MINVERSE($M$6:INDEX($M$6:$EF$125,$P$2,$P$2)),ROWS($M$131:BY176),COLUMNS($M$131:BY176)),0)</f>
        <v>0</v>
      </c>
      <c r="BZ176">
        <f t="array" ref="BZ176">IF(AND(ROWS($M$131:BZ176)&lt;=$P$2,COLUMNS($M$131:BZ176)&lt;=$P$2),INDEX(MINVERSE($M$6:INDEX($M$6:$EF$125,$P$2,$P$2)),ROWS($M$131:BZ176),COLUMNS($M$131:BZ176)),0)</f>
        <v>0</v>
      </c>
      <c r="CA176">
        <f t="array" ref="CA176">IF(AND(ROWS($M$131:CA176)&lt;=$P$2,COLUMNS($M$131:CA176)&lt;=$P$2),INDEX(MINVERSE($M$6:INDEX($M$6:$EF$125,$P$2,$P$2)),ROWS($M$131:CA176),COLUMNS($M$131:CA176)),0)</f>
        <v>0</v>
      </c>
      <c r="CB176">
        <f t="array" ref="CB176">IF(AND(ROWS($M$131:CB176)&lt;=$P$2,COLUMNS($M$131:CB176)&lt;=$P$2),INDEX(MINVERSE($M$6:INDEX($M$6:$EF$125,$P$2,$P$2)),ROWS($M$131:CB176),COLUMNS($M$131:CB176)),0)</f>
        <v>0</v>
      </c>
      <c r="CC176">
        <f t="array" ref="CC176">IF(AND(ROWS($M$131:CC176)&lt;=$P$2,COLUMNS($M$131:CC176)&lt;=$P$2),INDEX(MINVERSE($M$6:INDEX($M$6:$EF$125,$P$2,$P$2)),ROWS($M$131:CC176),COLUMNS($M$131:CC176)),0)</f>
        <v>0</v>
      </c>
      <c r="CD176">
        <f t="array" ref="CD176">IF(AND(ROWS($M$131:CD176)&lt;=$P$2,COLUMNS($M$131:CD176)&lt;=$P$2),INDEX(MINVERSE($M$6:INDEX($M$6:$EF$125,$P$2,$P$2)),ROWS($M$131:CD176),COLUMNS($M$131:CD176)),0)</f>
        <v>0</v>
      </c>
      <c r="CE176">
        <f t="array" ref="CE176">IF(AND(ROWS($M$131:CE176)&lt;=$P$2,COLUMNS($M$131:CE176)&lt;=$P$2),INDEX(MINVERSE($M$6:INDEX($M$6:$EF$125,$P$2,$P$2)),ROWS($M$131:CE176),COLUMNS($M$131:CE176)),0)</f>
        <v>0</v>
      </c>
      <c r="CF176">
        <f t="array" ref="CF176">IF(AND(ROWS($M$131:CF176)&lt;=$P$2,COLUMNS($M$131:CF176)&lt;=$P$2),INDEX(MINVERSE($M$6:INDEX($M$6:$EF$125,$P$2,$P$2)),ROWS($M$131:CF176),COLUMNS($M$131:CF176)),0)</f>
        <v>0</v>
      </c>
      <c r="CG176">
        <f t="array" ref="CG176">IF(AND(ROWS($M$131:CG176)&lt;=$P$2,COLUMNS($M$131:CG176)&lt;=$P$2),INDEX(MINVERSE($M$6:INDEX($M$6:$EF$125,$P$2,$P$2)),ROWS($M$131:CG176),COLUMNS($M$131:CG176)),0)</f>
        <v>0</v>
      </c>
      <c r="CH176">
        <f t="array" ref="CH176">IF(AND(ROWS($M$131:CH176)&lt;=$P$2,COLUMNS($M$131:CH176)&lt;=$P$2),INDEX(MINVERSE($M$6:INDEX($M$6:$EF$125,$P$2,$P$2)),ROWS($M$131:CH176),COLUMNS($M$131:CH176)),0)</f>
        <v>0</v>
      </c>
      <c r="CI176">
        <f t="array" ref="CI176">IF(AND(ROWS($M$131:CI176)&lt;=$P$2,COLUMNS($M$131:CI176)&lt;=$P$2),INDEX(MINVERSE($M$6:INDEX($M$6:$EF$125,$P$2,$P$2)),ROWS($M$131:CI176),COLUMNS($M$131:CI176)),0)</f>
        <v>0</v>
      </c>
      <c r="CJ176">
        <f t="array" ref="CJ176">IF(AND(ROWS($M$131:CJ176)&lt;=$P$2,COLUMNS($M$131:CJ176)&lt;=$P$2),INDEX(MINVERSE($M$6:INDEX($M$6:$EF$125,$P$2,$P$2)),ROWS($M$131:CJ176),COLUMNS($M$131:CJ176)),0)</f>
        <v>0</v>
      </c>
      <c r="CK176">
        <f t="array" ref="CK176">IF(AND(ROWS($M$131:CK176)&lt;=$P$2,COLUMNS($M$131:CK176)&lt;=$P$2),INDEX(MINVERSE($M$6:INDEX($M$6:$EF$125,$P$2,$P$2)),ROWS($M$131:CK176),COLUMNS($M$131:CK176)),0)</f>
        <v>0</v>
      </c>
      <c r="CL176">
        <f t="array" ref="CL176">IF(AND(ROWS($M$131:CL176)&lt;=$P$2,COLUMNS($M$131:CL176)&lt;=$P$2),INDEX(MINVERSE($M$6:INDEX($M$6:$EF$125,$P$2,$P$2)),ROWS($M$131:CL176),COLUMNS($M$131:CL176)),0)</f>
        <v>0</v>
      </c>
      <c r="CM176">
        <f t="array" ref="CM176">IF(AND(ROWS($M$131:CM176)&lt;=$P$2,COLUMNS($M$131:CM176)&lt;=$P$2),INDEX(MINVERSE($M$6:INDEX($M$6:$EF$125,$P$2,$P$2)),ROWS($M$131:CM176),COLUMNS($M$131:CM176)),0)</f>
        <v>0</v>
      </c>
      <c r="CN176">
        <f t="array" ref="CN176">IF(AND(ROWS($M$131:CN176)&lt;=$P$2,COLUMNS($M$131:CN176)&lt;=$P$2),INDEX(MINVERSE($M$6:INDEX($M$6:$EF$125,$P$2,$P$2)),ROWS($M$131:CN176),COLUMNS($M$131:CN176)),0)</f>
        <v>0</v>
      </c>
      <c r="CO176">
        <f t="array" ref="CO176">IF(AND(ROWS($M$131:CO176)&lt;=$P$2,COLUMNS($M$131:CO176)&lt;=$P$2),INDEX(MINVERSE($M$6:INDEX($M$6:$EF$125,$P$2,$P$2)),ROWS($M$131:CO176),COLUMNS($M$131:CO176)),0)</f>
        <v>0</v>
      </c>
      <c r="CP176">
        <f t="array" ref="CP176">IF(AND(ROWS($M$131:CP176)&lt;=$P$2,COLUMNS($M$131:CP176)&lt;=$P$2),INDEX(MINVERSE($M$6:INDEX($M$6:$EF$125,$P$2,$P$2)),ROWS($M$131:CP176),COLUMNS($M$131:CP176)),0)</f>
        <v>0</v>
      </c>
      <c r="CQ176">
        <f t="array" ref="CQ176">IF(AND(ROWS($M$131:CQ176)&lt;=$P$2,COLUMNS($M$131:CQ176)&lt;=$P$2),INDEX(MINVERSE($M$6:INDEX($M$6:$EF$125,$P$2,$P$2)),ROWS($M$131:CQ176),COLUMNS($M$131:CQ176)),0)</f>
        <v>0</v>
      </c>
      <c r="CR176">
        <f t="array" ref="CR176">IF(AND(ROWS($M$131:CR176)&lt;=$P$2,COLUMNS($M$131:CR176)&lt;=$P$2),INDEX(MINVERSE($M$6:INDEX($M$6:$EF$125,$P$2,$P$2)),ROWS($M$131:CR176),COLUMNS($M$131:CR176)),0)</f>
        <v>0</v>
      </c>
      <c r="CS176">
        <f t="array" ref="CS176">IF(AND(ROWS($M$131:CS176)&lt;=$P$2,COLUMNS($M$131:CS176)&lt;=$P$2),INDEX(MINVERSE($M$6:INDEX($M$6:$EF$125,$P$2,$P$2)),ROWS($M$131:CS176),COLUMNS($M$131:CS176)),0)</f>
        <v>0</v>
      </c>
      <c r="CT176">
        <f t="array" ref="CT176">IF(AND(ROWS($M$131:CT176)&lt;=$P$2,COLUMNS($M$131:CT176)&lt;=$P$2),INDEX(MINVERSE($M$6:INDEX($M$6:$EF$125,$P$2,$P$2)),ROWS($M$131:CT176),COLUMNS($M$131:CT176)),0)</f>
        <v>0</v>
      </c>
      <c r="CU176">
        <f t="array" ref="CU176">IF(AND(ROWS($M$131:CU176)&lt;=$P$2,COLUMNS($M$131:CU176)&lt;=$P$2),INDEX(MINVERSE($M$6:INDEX($M$6:$EF$125,$P$2,$P$2)),ROWS($M$131:CU176),COLUMNS($M$131:CU176)),0)</f>
        <v>0</v>
      </c>
      <c r="CV176">
        <f t="array" ref="CV176">IF(AND(ROWS($M$131:CV176)&lt;=$P$2,COLUMNS($M$131:CV176)&lt;=$P$2),INDEX(MINVERSE($M$6:INDEX($M$6:$EF$125,$P$2,$P$2)),ROWS($M$131:CV176),COLUMNS($M$131:CV176)),0)</f>
        <v>0</v>
      </c>
      <c r="CW176">
        <f t="array" ref="CW176">IF(AND(ROWS($M$131:CW176)&lt;=$P$2,COLUMNS($M$131:CW176)&lt;=$P$2),INDEX(MINVERSE($M$6:INDEX($M$6:$EF$125,$P$2,$P$2)),ROWS($M$131:CW176),COLUMNS($M$131:CW176)),0)</f>
        <v>0</v>
      </c>
      <c r="CX176">
        <f t="array" ref="CX176">IF(AND(ROWS($M$131:CX176)&lt;=$P$2,COLUMNS($M$131:CX176)&lt;=$P$2),INDEX(MINVERSE($M$6:INDEX($M$6:$EF$125,$P$2,$P$2)),ROWS($M$131:CX176),COLUMNS($M$131:CX176)),0)</f>
        <v>0</v>
      </c>
      <c r="CY176">
        <f t="array" ref="CY176">IF(AND(ROWS($M$131:CY176)&lt;=$P$2,COLUMNS($M$131:CY176)&lt;=$P$2),INDEX(MINVERSE($M$6:INDEX($M$6:$EF$125,$P$2,$P$2)),ROWS($M$131:CY176),COLUMNS($M$131:CY176)),0)</f>
        <v>0</v>
      </c>
      <c r="CZ176">
        <f t="array" ref="CZ176">IF(AND(ROWS($M$131:CZ176)&lt;=$P$2,COLUMNS($M$131:CZ176)&lt;=$P$2),INDEX(MINVERSE($M$6:INDEX($M$6:$EF$125,$P$2,$P$2)),ROWS($M$131:CZ176),COLUMNS($M$131:CZ176)),0)</f>
        <v>0</v>
      </c>
      <c r="DA176">
        <f t="array" ref="DA176">IF(AND(ROWS($M$131:DA176)&lt;=$P$2,COLUMNS($M$131:DA176)&lt;=$P$2),INDEX(MINVERSE($M$6:INDEX($M$6:$EF$125,$P$2,$P$2)),ROWS($M$131:DA176),COLUMNS($M$131:DA176)),0)</f>
        <v>0</v>
      </c>
      <c r="DB176">
        <f t="array" ref="DB176">IF(AND(ROWS($M$131:DB176)&lt;=$P$2,COLUMNS($M$131:DB176)&lt;=$P$2),INDEX(MINVERSE($M$6:INDEX($M$6:$EF$125,$P$2,$P$2)),ROWS($M$131:DB176),COLUMNS($M$131:DB176)),0)</f>
        <v>0</v>
      </c>
      <c r="DC176">
        <f t="array" ref="DC176">IF(AND(ROWS($M$131:DC176)&lt;=$P$2,COLUMNS($M$131:DC176)&lt;=$P$2),INDEX(MINVERSE($M$6:INDEX($M$6:$EF$125,$P$2,$P$2)),ROWS($M$131:DC176),COLUMNS($M$131:DC176)),0)</f>
        <v>0</v>
      </c>
      <c r="DD176">
        <f t="array" ref="DD176">IF(AND(ROWS($M$131:DD176)&lt;=$P$2,COLUMNS($M$131:DD176)&lt;=$P$2),INDEX(MINVERSE($M$6:INDEX($M$6:$EF$125,$P$2,$P$2)),ROWS($M$131:DD176),COLUMNS($M$131:DD176)),0)</f>
        <v>0</v>
      </c>
      <c r="DE176">
        <f t="array" ref="DE176">IF(AND(ROWS($M$131:DE176)&lt;=$P$2,COLUMNS($M$131:DE176)&lt;=$P$2),INDEX(MINVERSE($M$6:INDEX($M$6:$EF$125,$P$2,$P$2)),ROWS($M$131:DE176),COLUMNS($M$131:DE176)),0)</f>
        <v>0</v>
      </c>
      <c r="DF176">
        <f t="array" ref="DF176">IF(AND(ROWS($M$131:DF176)&lt;=$P$2,COLUMNS($M$131:DF176)&lt;=$P$2),INDEX(MINVERSE($M$6:INDEX($M$6:$EF$125,$P$2,$P$2)),ROWS($M$131:DF176),COLUMNS($M$131:DF176)),0)</f>
        <v>0</v>
      </c>
      <c r="DG176">
        <f t="array" ref="DG176">IF(AND(ROWS($M$131:DG176)&lt;=$P$2,COLUMNS($M$131:DG176)&lt;=$P$2),INDEX(MINVERSE($M$6:INDEX($M$6:$EF$125,$P$2,$P$2)),ROWS($M$131:DG176),COLUMNS($M$131:DG176)),0)</f>
        <v>0</v>
      </c>
      <c r="DH176">
        <f t="array" ref="DH176">IF(AND(ROWS($M$131:DH176)&lt;=$P$2,COLUMNS($M$131:DH176)&lt;=$P$2),INDEX(MINVERSE($M$6:INDEX($M$6:$EF$125,$P$2,$P$2)),ROWS($M$131:DH176),COLUMNS($M$131:DH176)),0)</f>
        <v>0</v>
      </c>
      <c r="DI176">
        <f t="array" ref="DI176">IF(AND(ROWS($M$131:DI176)&lt;=$P$2,COLUMNS($M$131:DI176)&lt;=$P$2),INDEX(MINVERSE($M$6:INDEX($M$6:$EF$125,$P$2,$P$2)),ROWS($M$131:DI176),COLUMNS($M$131:DI176)),0)</f>
        <v>0</v>
      </c>
      <c r="DJ176">
        <f t="array" ref="DJ176">IF(AND(ROWS($M$131:DJ176)&lt;=$P$2,COLUMNS($M$131:DJ176)&lt;=$P$2),INDEX(MINVERSE($M$6:INDEX($M$6:$EF$125,$P$2,$P$2)),ROWS($M$131:DJ176),COLUMNS($M$131:DJ176)),0)</f>
        <v>0</v>
      </c>
      <c r="DK176">
        <f t="array" ref="DK176">IF(AND(ROWS($M$131:DK176)&lt;=$P$2,COLUMNS($M$131:DK176)&lt;=$P$2),INDEX(MINVERSE($M$6:INDEX($M$6:$EF$125,$P$2,$P$2)),ROWS($M$131:DK176),COLUMNS($M$131:DK176)),0)</f>
        <v>0</v>
      </c>
      <c r="DL176">
        <f t="array" ref="DL176">IF(AND(ROWS($M$131:DL176)&lt;=$P$2,COLUMNS($M$131:DL176)&lt;=$P$2),INDEX(MINVERSE($M$6:INDEX($M$6:$EF$125,$P$2,$P$2)),ROWS($M$131:DL176),COLUMNS($M$131:DL176)),0)</f>
        <v>0</v>
      </c>
      <c r="DM176">
        <f t="array" ref="DM176">IF(AND(ROWS($M$131:DM176)&lt;=$P$2,COLUMNS($M$131:DM176)&lt;=$P$2),INDEX(MINVERSE($M$6:INDEX($M$6:$EF$125,$P$2,$P$2)),ROWS($M$131:DM176),COLUMNS($M$131:DM176)),0)</f>
        <v>0</v>
      </c>
      <c r="DN176">
        <f t="array" ref="DN176">IF(AND(ROWS($M$131:DN176)&lt;=$P$2,COLUMNS($M$131:DN176)&lt;=$P$2),INDEX(MINVERSE($M$6:INDEX($M$6:$EF$125,$P$2,$P$2)),ROWS($M$131:DN176),COLUMNS($M$131:DN176)),0)</f>
        <v>0</v>
      </c>
      <c r="DO176">
        <f t="array" ref="DO176">IF(AND(ROWS($M$131:DO176)&lt;=$P$2,COLUMNS($M$131:DO176)&lt;=$P$2),INDEX(MINVERSE($M$6:INDEX($M$6:$EF$125,$P$2,$P$2)),ROWS($M$131:DO176),COLUMNS($M$131:DO176)),0)</f>
        <v>0</v>
      </c>
      <c r="DP176">
        <f t="array" ref="DP176">IF(AND(ROWS($M$131:DP176)&lt;=$P$2,COLUMNS($M$131:DP176)&lt;=$P$2),INDEX(MINVERSE($M$6:INDEX($M$6:$EF$125,$P$2,$P$2)),ROWS($M$131:DP176),COLUMNS($M$131:DP176)),0)</f>
        <v>0</v>
      </c>
      <c r="DQ176">
        <f t="array" ref="DQ176">IF(AND(ROWS($M$131:DQ176)&lt;=$P$2,COLUMNS($M$131:DQ176)&lt;=$P$2),INDEX(MINVERSE($M$6:INDEX($M$6:$EF$125,$P$2,$P$2)),ROWS($M$131:DQ176),COLUMNS($M$131:DQ176)),0)</f>
        <v>0</v>
      </c>
      <c r="DR176">
        <f t="array" ref="DR176">IF(AND(ROWS($M$131:DR176)&lt;=$P$2,COLUMNS($M$131:DR176)&lt;=$P$2),INDEX(MINVERSE($M$6:INDEX($M$6:$EF$125,$P$2,$P$2)),ROWS($M$131:DR176),COLUMNS($M$131:DR176)),0)</f>
        <v>0</v>
      </c>
      <c r="DS176">
        <f t="array" ref="DS176">IF(AND(ROWS($M$131:DS176)&lt;=$P$2,COLUMNS($M$131:DS176)&lt;=$P$2),INDEX(MINVERSE($M$6:INDEX($M$6:$EF$125,$P$2,$P$2)),ROWS($M$131:DS176),COLUMNS($M$131:DS176)),0)</f>
        <v>0</v>
      </c>
      <c r="DT176">
        <f t="array" ref="DT176">IF(AND(ROWS($M$131:DT176)&lt;=$P$2,COLUMNS($M$131:DT176)&lt;=$P$2),INDEX(MINVERSE($M$6:INDEX($M$6:$EF$125,$P$2,$P$2)),ROWS($M$131:DT176),COLUMNS($M$131:DT176)),0)</f>
        <v>0</v>
      </c>
      <c r="DU176">
        <f t="array" ref="DU176">IF(AND(ROWS($M$131:DU176)&lt;=$P$2,COLUMNS($M$131:DU176)&lt;=$P$2),INDEX(MINVERSE($M$6:INDEX($M$6:$EF$125,$P$2,$P$2)),ROWS($M$131:DU176),COLUMNS($M$131:DU176)),0)</f>
        <v>0</v>
      </c>
      <c r="DV176">
        <f t="array" ref="DV176">IF(AND(ROWS($M$131:DV176)&lt;=$P$2,COLUMNS($M$131:DV176)&lt;=$P$2),INDEX(MINVERSE($M$6:INDEX($M$6:$EF$125,$P$2,$P$2)),ROWS($M$131:DV176),COLUMNS($M$131:DV176)),0)</f>
        <v>0</v>
      </c>
      <c r="DW176">
        <f t="array" ref="DW176">IF(AND(ROWS($M$131:DW176)&lt;=$P$2,COLUMNS($M$131:DW176)&lt;=$P$2),INDEX(MINVERSE($M$6:INDEX($M$6:$EF$125,$P$2,$P$2)),ROWS($M$131:DW176),COLUMNS($M$131:DW176)),0)</f>
        <v>0</v>
      </c>
      <c r="DX176">
        <f t="array" ref="DX176">IF(AND(ROWS($M$131:DX176)&lt;=$P$2,COLUMNS($M$131:DX176)&lt;=$P$2),INDEX(MINVERSE($M$6:INDEX($M$6:$EF$125,$P$2,$P$2)),ROWS($M$131:DX176),COLUMNS($M$131:DX176)),0)</f>
        <v>0</v>
      </c>
      <c r="DY176">
        <f t="array" ref="DY176">IF(AND(ROWS($M$131:DY176)&lt;=$P$2,COLUMNS($M$131:DY176)&lt;=$P$2),INDEX(MINVERSE($M$6:INDEX($M$6:$EF$125,$P$2,$P$2)),ROWS($M$131:DY176),COLUMNS($M$131:DY176)),0)</f>
        <v>0</v>
      </c>
      <c r="DZ176">
        <f t="array" ref="DZ176">IF(AND(ROWS($M$131:DZ176)&lt;=$P$2,COLUMNS($M$131:DZ176)&lt;=$P$2),INDEX(MINVERSE($M$6:INDEX($M$6:$EF$125,$P$2,$P$2)),ROWS($M$131:DZ176),COLUMNS($M$131:DZ176)),0)</f>
        <v>0</v>
      </c>
      <c r="EA176">
        <f t="array" ref="EA176">IF(AND(ROWS($M$131:EA176)&lt;=$P$2,COLUMNS($M$131:EA176)&lt;=$P$2),INDEX(MINVERSE($M$6:INDEX($M$6:$EF$125,$P$2,$P$2)),ROWS($M$131:EA176),COLUMNS($M$131:EA176)),0)</f>
        <v>0</v>
      </c>
      <c r="EB176">
        <f t="array" ref="EB176">IF(AND(ROWS($M$131:EB176)&lt;=$P$2,COLUMNS($M$131:EB176)&lt;=$P$2),INDEX(MINVERSE($M$6:INDEX($M$6:$EF$125,$P$2,$P$2)),ROWS($M$131:EB176),COLUMNS($M$131:EB176)),0)</f>
        <v>0</v>
      </c>
    </row>
    <row r="177" spans="12:132" ht="15">
      <c r="L177" s="10">
        <v>47</v>
      </c>
      <c r="M177">
        <f t="array" ref="M177">IF(AND(ROWS($M$131:M177)&lt;=$P$2,COLUMNS($M$131:M177)&lt;=$P$2),INDEX(MINVERSE($M$6:INDEX($M$6:$EF$125,$P$2,$P$2)),ROWS($M$131:M177),COLUMNS($M$131:M177)),0)</f>
        <v>0</v>
      </c>
      <c r="N177">
        <f t="array" ref="N177">IF(AND(ROWS($M$131:N177)&lt;=$P$2,COLUMNS($M$131:N177)&lt;=$P$2),INDEX(MINVERSE($M$6:INDEX($M$6:$EF$125,$P$2,$P$2)),ROWS($M$131:N177),COLUMNS($M$131:N177)),0)</f>
        <v>0</v>
      </c>
      <c r="O177">
        <f t="array" ref="O177">IF(AND(ROWS($M$131:O177)&lt;=$P$2,COLUMNS($M$131:O177)&lt;=$P$2),INDEX(MINVERSE($M$6:INDEX($M$6:$EF$125,$P$2,$P$2)),ROWS($M$131:O177),COLUMNS($M$131:O177)),0)</f>
        <v>0</v>
      </c>
      <c r="P177">
        <f t="array" ref="P177">IF(AND(ROWS($M$131:P177)&lt;=$P$2,COLUMNS($M$131:P177)&lt;=$P$2),INDEX(MINVERSE($M$6:INDEX($M$6:$EF$125,$P$2,$P$2)),ROWS($M$131:P177),COLUMNS($M$131:P177)),0)</f>
        <v>0</v>
      </c>
      <c r="Q177">
        <f t="array" ref="Q177">IF(AND(ROWS($M$131:Q177)&lt;=$P$2,COLUMNS($M$131:Q177)&lt;=$P$2),INDEX(MINVERSE($M$6:INDEX($M$6:$EF$125,$P$2,$P$2)),ROWS($M$131:Q177),COLUMNS($M$131:Q177)),0)</f>
        <v>0</v>
      </c>
      <c r="R177">
        <f t="array" ref="R177">IF(AND(ROWS($M$131:R177)&lt;=$P$2,COLUMNS($M$131:R177)&lt;=$P$2),INDEX(MINVERSE($M$6:INDEX($M$6:$EF$125,$P$2,$P$2)),ROWS($M$131:R177),COLUMNS($M$131:R177)),0)</f>
        <v>0</v>
      </c>
      <c r="S177">
        <f t="array" ref="S177">IF(AND(ROWS($M$131:S177)&lt;=$P$2,COLUMNS($M$131:S177)&lt;=$P$2),INDEX(MINVERSE($M$6:INDEX($M$6:$EF$125,$P$2,$P$2)),ROWS($M$131:S177),COLUMNS($M$131:S177)),0)</f>
        <v>0</v>
      </c>
      <c r="T177">
        <f t="array" ref="T177">IF(AND(ROWS($M$131:T177)&lt;=$P$2,COLUMNS($M$131:T177)&lt;=$P$2),INDEX(MINVERSE($M$6:INDEX($M$6:$EF$125,$P$2,$P$2)),ROWS($M$131:T177),COLUMNS($M$131:T177)),0)</f>
        <v>0</v>
      </c>
      <c r="U177">
        <f t="array" ref="U177">IF(AND(ROWS($M$131:U177)&lt;=$P$2,COLUMNS($M$131:U177)&lt;=$P$2),INDEX(MINVERSE($M$6:INDEX($M$6:$EF$125,$P$2,$P$2)),ROWS($M$131:U177),COLUMNS($M$131:U177)),0)</f>
        <v>0</v>
      </c>
      <c r="V177">
        <f t="array" ref="V177">IF(AND(ROWS($M$131:V177)&lt;=$P$2,COLUMNS($M$131:V177)&lt;=$P$2),INDEX(MINVERSE($M$6:INDEX($M$6:$EF$125,$P$2,$P$2)),ROWS($M$131:V177),COLUMNS($M$131:V177)),0)</f>
        <v>0</v>
      </c>
      <c r="W177">
        <f t="array" ref="W177">IF(AND(ROWS($M$131:W177)&lt;=$P$2,COLUMNS($M$131:W177)&lt;=$P$2),INDEX(MINVERSE($M$6:INDEX($M$6:$EF$125,$P$2,$P$2)),ROWS($M$131:W177),COLUMNS($M$131:W177)),0)</f>
        <v>0</v>
      </c>
      <c r="X177">
        <f t="array" ref="X177">IF(AND(ROWS($M$131:X177)&lt;=$P$2,COLUMNS($M$131:X177)&lt;=$P$2),INDEX(MINVERSE($M$6:INDEX($M$6:$EF$125,$P$2,$P$2)),ROWS($M$131:X177),COLUMNS($M$131:X177)),0)</f>
        <v>0</v>
      </c>
      <c r="Y177">
        <f t="array" ref="Y177">IF(AND(ROWS($M$131:Y177)&lt;=$P$2,COLUMNS($M$131:Y177)&lt;=$P$2),INDEX(MINVERSE($M$6:INDEX($M$6:$EF$125,$P$2,$P$2)),ROWS($M$131:Y177),COLUMNS($M$131:Y177)),0)</f>
        <v>0</v>
      </c>
      <c r="Z177">
        <f t="array" ref="Z177">IF(AND(ROWS($M$131:Z177)&lt;=$P$2,COLUMNS($M$131:Z177)&lt;=$P$2),INDEX(MINVERSE($M$6:INDEX($M$6:$EF$125,$P$2,$P$2)),ROWS($M$131:Z177),COLUMNS($M$131:Z177)),0)</f>
        <v>0</v>
      </c>
      <c r="AA177">
        <f t="array" ref="AA177">IF(AND(ROWS($M$131:AA177)&lt;=$P$2,COLUMNS($M$131:AA177)&lt;=$P$2),INDEX(MINVERSE($M$6:INDEX($M$6:$EF$125,$P$2,$P$2)),ROWS($M$131:AA177),COLUMNS($M$131:AA177)),0)</f>
        <v>0</v>
      </c>
      <c r="AB177">
        <f t="array" ref="AB177">IF(AND(ROWS($M$131:AB177)&lt;=$P$2,COLUMNS($M$131:AB177)&lt;=$P$2),INDEX(MINVERSE($M$6:INDEX($M$6:$EF$125,$P$2,$P$2)),ROWS($M$131:AB177),COLUMNS($M$131:AB177)),0)</f>
        <v>0</v>
      </c>
      <c r="AC177">
        <f t="array" ref="AC177">IF(AND(ROWS($M$131:AC177)&lt;=$P$2,COLUMNS($M$131:AC177)&lt;=$P$2),INDEX(MINVERSE($M$6:INDEX($M$6:$EF$125,$P$2,$P$2)),ROWS($M$131:AC177),COLUMNS($M$131:AC177)),0)</f>
        <v>0</v>
      </c>
      <c r="AD177">
        <f t="array" ref="AD177">IF(AND(ROWS($M$131:AD177)&lt;=$P$2,COLUMNS($M$131:AD177)&lt;=$P$2),INDEX(MINVERSE($M$6:INDEX($M$6:$EF$125,$P$2,$P$2)),ROWS($M$131:AD177),COLUMNS($M$131:AD177)),0)</f>
        <v>0</v>
      </c>
      <c r="AE177">
        <f t="array" ref="AE177">IF(AND(ROWS($M$131:AE177)&lt;=$P$2,COLUMNS($M$131:AE177)&lt;=$P$2),INDEX(MINVERSE($M$6:INDEX($M$6:$EF$125,$P$2,$P$2)),ROWS($M$131:AE177),COLUMNS($M$131:AE177)),0)</f>
        <v>0</v>
      </c>
      <c r="AF177">
        <f t="array" ref="AF177">IF(AND(ROWS($M$131:AF177)&lt;=$P$2,COLUMNS($M$131:AF177)&lt;=$P$2),INDEX(MINVERSE($M$6:INDEX($M$6:$EF$125,$P$2,$P$2)),ROWS($M$131:AF177),COLUMNS($M$131:AF177)),0)</f>
        <v>0</v>
      </c>
      <c r="AG177">
        <f t="array" ref="AG177">IF(AND(ROWS($M$131:AG177)&lt;=$P$2,COLUMNS($M$131:AG177)&lt;=$P$2),INDEX(MINVERSE($M$6:INDEX($M$6:$EF$125,$P$2,$P$2)),ROWS($M$131:AG177),COLUMNS($M$131:AG177)),0)</f>
        <v>0</v>
      </c>
      <c r="AH177">
        <f t="array" ref="AH177">IF(AND(ROWS($M$131:AH177)&lt;=$P$2,COLUMNS($M$131:AH177)&lt;=$P$2),INDEX(MINVERSE($M$6:INDEX($M$6:$EF$125,$P$2,$P$2)),ROWS($M$131:AH177),COLUMNS($M$131:AH177)),0)</f>
        <v>0</v>
      </c>
      <c r="AI177">
        <f t="array" ref="AI177">IF(AND(ROWS($M$131:AI177)&lt;=$P$2,COLUMNS($M$131:AI177)&lt;=$P$2),INDEX(MINVERSE($M$6:INDEX($M$6:$EF$125,$P$2,$P$2)),ROWS($M$131:AI177),COLUMNS($M$131:AI177)),0)</f>
        <v>0</v>
      </c>
      <c r="AJ177">
        <f t="array" ref="AJ177">IF(AND(ROWS($M$131:AJ177)&lt;=$P$2,COLUMNS($M$131:AJ177)&lt;=$P$2),INDEX(MINVERSE($M$6:INDEX($M$6:$EF$125,$P$2,$P$2)),ROWS($M$131:AJ177),COLUMNS($M$131:AJ177)),0)</f>
        <v>0</v>
      </c>
      <c r="AK177">
        <f t="array" ref="AK177">IF(AND(ROWS($M$131:AK177)&lt;=$P$2,COLUMNS($M$131:AK177)&lt;=$P$2),INDEX(MINVERSE($M$6:INDEX($M$6:$EF$125,$P$2,$P$2)),ROWS($M$131:AK177),COLUMNS($M$131:AK177)),0)</f>
        <v>0</v>
      </c>
      <c r="AL177">
        <f t="array" ref="AL177">IF(AND(ROWS($M$131:AL177)&lt;=$P$2,COLUMNS($M$131:AL177)&lt;=$P$2),INDEX(MINVERSE($M$6:INDEX($M$6:$EF$125,$P$2,$P$2)),ROWS($M$131:AL177),COLUMNS($M$131:AL177)),0)</f>
        <v>0</v>
      </c>
      <c r="AM177">
        <f t="array" ref="AM177">IF(AND(ROWS($M$131:AM177)&lt;=$P$2,COLUMNS($M$131:AM177)&lt;=$P$2),INDEX(MINVERSE($M$6:INDEX($M$6:$EF$125,$P$2,$P$2)),ROWS($M$131:AM177),COLUMNS($M$131:AM177)),0)</f>
        <v>0</v>
      </c>
      <c r="AN177">
        <f t="array" ref="AN177">IF(AND(ROWS($M$131:AN177)&lt;=$P$2,COLUMNS($M$131:AN177)&lt;=$P$2),INDEX(MINVERSE($M$6:INDEX($M$6:$EF$125,$P$2,$P$2)),ROWS($M$131:AN177),COLUMNS($M$131:AN177)),0)</f>
        <v>0</v>
      </c>
      <c r="AO177">
        <f t="array" ref="AO177">IF(AND(ROWS($M$131:AO177)&lt;=$P$2,COLUMNS($M$131:AO177)&lt;=$P$2),INDEX(MINVERSE($M$6:INDEX($M$6:$EF$125,$P$2,$P$2)),ROWS($M$131:AO177),COLUMNS($M$131:AO177)),0)</f>
        <v>0</v>
      </c>
      <c r="AP177">
        <f t="array" ref="AP177">IF(AND(ROWS($M$131:AP177)&lt;=$P$2,COLUMNS($M$131:AP177)&lt;=$P$2),INDEX(MINVERSE($M$6:INDEX($M$6:$EF$125,$P$2,$P$2)),ROWS($M$131:AP177),COLUMNS($M$131:AP177)),0)</f>
        <v>0</v>
      </c>
      <c r="AQ177">
        <f t="array" ref="AQ177">IF(AND(ROWS($M$131:AQ177)&lt;=$P$2,COLUMNS($M$131:AQ177)&lt;=$P$2),INDEX(MINVERSE($M$6:INDEX($M$6:$EF$125,$P$2,$P$2)),ROWS($M$131:AQ177),COLUMNS($M$131:AQ177)),0)</f>
        <v>0</v>
      </c>
      <c r="AR177">
        <f t="array" ref="AR177">IF(AND(ROWS($M$131:AR177)&lt;=$P$2,COLUMNS($M$131:AR177)&lt;=$P$2),INDEX(MINVERSE($M$6:INDEX($M$6:$EF$125,$P$2,$P$2)),ROWS($M$131:AR177),COLUMNS($M$131:AR177)),0)</f>
        <v>0</v>
      </c>
      <c r="AS177">
        <f t="array" ref="AS177">IF(AND(ROWS($M$131:AS177)&lt;=$P$2,COLUMNS($M$131:AS177)&lt;=$P$2),INDEX(MINVERSE($M$6:INDEX($M$6:$EF$125,$P$2,$P$2)),ROWS($M$131:AS177),COLUMNS($M$131:AS177)),0)</f>
        <v>0</v>
      </c>
      <c r="AT177">
        <f t="array" ref="AT177">IF(AND(ROWS($M$131:AT177)&lt;=$P$2,COLUMNS($M$131:AT177)&lt;=$P$2),INDEX(MINVERSE($M$6:INDEX($M$6:$EF$125,$P$2,$P$2)),ROWS($M$131:AT177),COLUMNS($M$131:AT177)),0)</f>
        <v>0</v>
      </c>
      <c r="AU177">
        <f t="array" ref="AU177">IF(AND(ROWS($M$131:AU177)&lt;=$P$2,COLUMNS($M$131:AU177)&lt;=$P$2),INDEX(MINVERSE($M$6:INDEX($M$6:$EF$125,$P$2,$P$2)),ROWS($M$131:AU177),COLUMNS($M$131:AU177)),0)</f>
        <v>0</v>
      </c>
      <c r="AV177">
        <f t="array" ref="AV177">IF(AND(ROWS($M$131:AV177)&lt;=$P$2,COLUMNS($M$131:AV177)&lt;=$P$2),INDEX(MINVERSE($M$6:INDEX($M$6:$EF$125,$P$2,$P$2)),ROWS($M$131:AV177),COLUMNS($M$131:AV177)),0)</f>
        <v>0</v>
      </c>
      <c r="AW177">
        <f t="array" ref="AW177">IF(AND(ROWS($M$131:AW177)&lt;=$P$2,COLUMNS($M$131:AW177)&lt;=$P$2),INDEX(MINVERSE($M$6:INDEX($M$6:$EF$125,$P$2,$P$2)),ROWS($M$131:AW177),COLUMNS($M$131:AW177)),0)</f>
        <v>0</v>
      </c>
      <c r="AX177">
        <f t="array" ref="AX177">IF(AND(ROWS($M$131:AX177)&lt;=$P$2,COLUMNS($M$131:AX177)&lt;=$P$2),INDEX(MINVERSE($M$6:INDEX($M$6:$EF$125,$P$2,$P$2)),ROWS($M$131:AX177),COLUMNS($M$131:AX177)),0)</f>
        <v>0</v>
      </c>
      <c r="AY177">
        <f t="array" ref="AY177">IF(AND(ROWS($M$131:AY177)&lt;=$P$2,COLUMNS($M$131:AY177)&lt;=$P$2),INDEX(MINVERSE($M$6:INDEX($M$6:$EF$125,$P$2,$P$2)),ROWS($M$131:AY177),COLUMNS($M$131:AY177)),0)</f>
        <v>0</v>
      </c>
      <c r="AZ177">
        <f t="array" ref="AZ177">IF(AND(ROWS($M$131:AZ177)&lt;=$P$2,COLUMNS($M$131:AZ177)&lt;=$P$2),INDEX(MINVERSE($M$6:INDEX($M$6:$EF$125,$P$2,$P$2)),ROWS($M$131:AZ177),COLUMNS($M$131:AZ177)),0)</f>
        <v>0</v>
      </c>
      <c r="BA177">
        <f t="array" ref="BA177">IF(AND(ROWS($M$131:BA177)&lt;=$P$2,COLUMNS($M$131:BA177)&lt;=$P$2),INDEX(MINVERSE($M$6:INDEX($M$6:$EF$125,$P$2,$P$2)),ROWS($M$131:BA177),COLUMNS($M$131:BA177)),0)</f>
        <v>0</v>
      </c>
      <c r="BB177">
        <f t="array" ref="BB177">IF(AND(ROWS($M$131:BB177)&lt;=$P$2,COLUMNS($M$131:BB177)&lt;=$P$2),INDEX(MINVERSE($M$6:INDEX($M$6:$EF$125,$P$2,$P$2)),ROWS($M$131:BB177),COLUMNS($M$131:BB177)),0)</f>
        <v>0</v>
      </c>
      <c r="BC177">
        <f t="array" ref="BC177">IF(AND(ROWS($M$131:BC177)&lt;=$P$2,COLUMNS($M$131:BC177)&lt;=$P$2),INDEX(MINVERSE($M$6:INDEX($M$6:$EF$125,$P$2,$P$2)),ROWS($M$131:BC177),COLUMNS($M$131:BC177)),0)</f>
        <v>0</v>
      </c>
      <c r="BD177">
        <f t="array" ref="BD177">IF(AND(ROWS($M$131:BD177)&lt;=$P$2,COLUMNS($M$131:BD177)&lt;=$P$2),INDEX(MINVERSE($M$6:INDEX($M$6:$EF$125,$P$2,$P$2)),ROWS($M$131:BD177),COLUMNS($M$131:BD177)),0)</f>
        <v>0</v>
      </c>
      <c r="BE177">
        <f t="array" ref="BE177">IF(AND(ROWS($M$131:BE177)&lt;=$P$2,COLUMNS($M$131:BE177)&lt;=$P$2),INDEX(MINVERSE($M$6:INDEX($M$6:$EF$125,$P$2,$P$2)),ROWS($M$131:BE177),COLUMNS($M$131:BE177)),0)</f>
        <v>0</v>
      </c>
      <c r="BF177">
        <f t="array" ref="BF177">IF(AND(ROWS($M$131:BF177)&lt;=$P$2,COLUMNS($M$131:BF177)&lt;=$P$2),INDEX(MINVERSE($M$6:INDEX($M$6:$EF$125,$P$2,$P$2)),ROWS($M$131:BF177),COLUMNS($M$131:BF177)),0)</f>
        <v>0</v>
      </c>
      <c r="BG177">
        <f t="array" ref="BG177">IF(AND(ROWS($M$131:BG177)&lt;=$P$2,COLUMNS($M$131:BG177)&lt;=$P$2),INDEX(MINVERSE($M$6:INDEX($M$6:$EF$125,$P$2,$P$2)),ROWS($M$131:BG177),COLUMNS($M$131:BG177)),0)</f>
        <v>0</v>
      </c>
      <c r="BH177">
        <f t="array" ref="BH177">IF(AND(ROWS($M$131:BH177)&lt;=$P$2,COLUMNS($M$131:BH177)&lt;=$P$2),INDEX(MINVERSE($M$6:INDEX($M$6:$EF$125,$P$2,$P$2)),ROWS($M$131:BH177),COLUMNS($M$131:BH177)),0)</f>
        <v>0</v>
      </c>
      <c r="BI177">
        <f t="array" ref="BI177">IF(AND(ROWS($M$131:BI177)&lt;=$P$2,COLUMNS($M$131:BI177)&lt;=$P$2),INDEX(MINVERSE($M$6:INDEX($M$6:$EF$125,$P$2,$P$2)),ROWS($M$131:BI177),COLUMNS($M$131:BI177)),0)</f>
        <v>0</v>
      </c>
      <c r="BJ177">
        <f t="array" ref="BJ177">IF(AND(ROWS($M$131:BJ177)&lt;=$P$2,COLUMNS($M$131:BJ177)&lt;=$P$2),INDEX(MINVERSE($M$6:INDEX($M$6:$EF$125,$P$2,$P$2)),ROWS($M$131:BJ177),COLUMNS($M$131:BJ177)),0)</f>
        <v>0</v>
      </c>
      <c r="BK177">
        <f t="array" ref="BK177">IF(AND(ROWS($M$131:BK177)&lt;=$P$2,COLUMNS($M$131:BK177)&lt;=$P$2),INDEX(MINVERSE($M$6:INDEX($M$6:$EF$125,$P$2,$P$2)),ROWS($M$131:BK177),COLUMNS($M$131:BK177)),0)</f>
        <v>0</v>
      </c>
      <c r="BL177">
        <f t="array" ref="BL177">IF(AND(ROWS($M$131:BL177)&lt;=$P$2,COLUMNS($M$131:BL177)&lt;=$P$2),INDEX(MINVERSE($M$6:INDEX($M$6:$EF$125,$P$2,$P$2)),ROWS($M$131:BL177),COLUMNS($M$131:BL177)),0)</f>
        <v>0</v>
      </c>
      <c r="BM177">
        <f t="array" ref="BM177">IF(AND(ROWS($M$131:BM177)&lt;=$P$2,COLUMNS($M$131:BM177)&lt;=$P$2),INDEX(MINVERSE($M$6:INDEX($M$6:$EF$125,$P$2,$P$2)),ROWS($M$131:BM177),COLUMNS($M$131:BM177)),0)</f>
        <v>0</v>
      </c>
      <c r="BN177">
        <f t="array" ref="BN177">IF(AND(ROWS($M$131:BN177)&lt;=$P$2,COLUMNS($M$131:BN177)&lt;=$P$2),INDEX(MINVERSE($M$6:INDEX($M$6:$EF$125,$P$2,$P$2)),ROWS($M$131:BN177),COLUMNS($M$131:BN177)),0)</f>
        <v>0</v>
      </c>
      <c r="BO177">
        <f t="array" ref="BO177">IF(AND(ROWS($M$131:BO177)&lt;=$P$2,COLUMNS($M$131:BO177)&lt;=$P$2),INDEX(MINVERSE($M$6:INDEX($M$6:$EF$125,$P$2,$P$2)),ROWS($M$131:BO177),COLUMNS($M$131:BO177)),0)</f>
        <v>0</v>
      </c>
      <c r="BP177">
        <f t="array" ref="BP177">IF(AND(ROWS($M$131:BP177)&lt;=$P$2,COLUMNS($M$131:BP177)&lt;=$P$2),INDEX(MINVERSE($M$6:INDEX($M$6:$EF$125,$P$2,$P$2)),ROWS($M$131:BP177),COLUMNS($M$131:BP177)),0)</f>
        <v>0</v>
      </c>
      <c r="BQ177">
        <f t="array" ref="BQ177">IF(AND(ROWS($M$131:BQ177)&lt;=$P$2,COLUMNS($M$131:BQ177)&lt;=$P$2),INDEX(MINVERSE($M$6:INDEX($M$6:$EF$125,$P$2,$P$2)),ROWS($M$131:BQ177),COLUMNS($M$131:BQ177)),0)</f>
        <v>0</v>
      </c>
      <c r="BR177">
        <f t="array" ref="BR177">IF(AND(ROWS($M$131:BR177)&lt;=$P$2,COLUMNS($M$131:BR177)&lt;=$P$2),INDEX(MINVERSE($M$6:INDEX($M$6:$EF$125,$P$2,$P$2)),ROWS($M$131:BR177),COLUMNS($M$131:BR177)),0)</f>
        <v>0</v>
      </c>
      <c r="BS177">
        <f t="array" ref="BS177">IF(AND(ROWS($M$131:BS177)&lt;=$P$2,COLUMNS($M$131:BS177)&lt;=$P$2),INDEX(MINVERSE($M$6:INDEX($M$6:$EF$125,$P$2,$P$2)),ROWS($M$131:BS177),COLUMNS($M$131:BS177)),0)</f>
        <v>0</v>
      </c>
      <c r="BT177">
        <f t="array" ref="BT177">IF(AND(ROWS($M$131:BT177)&lt;=$P$2,COLUMNS($M$131:BT177)&lt;=$P$2),INDEX(MINVERSE($M$6:INDEX($M$6:$EF$125,$P$2,$P$2)),ROWS($M$131:BT177),COLUMNS($M$131:BT177)),0)</f>
        <v>0</v>
      </c>
      <c r="BU177">
        <f t="array" ref="BU177">IF(AND(ROWS($M$131:BU177)&lt;=$P$2,COLUMNS($M$131:BU177)&lt;=$P$2),INDEX(MINVERSE($M$6:INDEX($M$6:$EF$125,$P$2,$P$2)),ROWS($M$131:BU177),COLUMNS($M$131:BU177)),0)</f>
        <v>0</v>
      </c>
      <c r="BV177">
        <f t="array" ref="BV177">IF(AND(ROWS($M$131:BV177)&lt;=$P$2,COLUMNS($M$131:BV177)&lt;=$P$2),INDEX(MINVERSE($M$6:INDEX($M$6:$EF$125,$P$2,$P$2)),ROWS($M$131:BV177),COLUMNS($M$131:BV177)),0)</f>
        <v>0</v>
      </c>
      <c r="BW177">
        <f t="array" ref="BW177">IF(AND(ROWS($M$131:BW177)&lt;=$P$2,COLUMNS($M$131:BW177)&lt;=$P$2),INDEX(MINVERSE($M$6:INDEX($M$6:$EF$125,$P$2,$P$2)),ROWS($M$131:BW177),COLUMNS($M$131:BW177)),0)</f>
        <v>0</v>
      </c>
      <c r="BX177">
        <f t="array" ref="BX177">IF(AND(ROWS($M$131:BX177)&lt;=$P$2,COLUMNS($M$131:BX177)&lt;=$P$2),INDEX(MINVERSE($M$6:INDEX($M$6:$EF$125,$P$2,$P$2)),ROWS($M$131:BX177),COLUMNS($M$131:BX177)),0)</f>
        <v>0</v>
      </c>
      <c r="BY177">
        <f t="array" ref="BY177">IF(AND(ROWS($M$131:BY177)&lt;=$P$2,COLUMNS($M$131:BY177)&lt;=$P$2),INDEX(MINVERSE($M$6:INDEX($M$6:$EF$125,$P$2,$P$2)),ROWS($M$131:BY177),COLUMNS($M$131:BY177)),0)</f>
        <v>0</v>
      </c>
      <c r="BZ177">
        <f t="array" ref="BZ177">IF(AND(ROWS($M$131:BZ177)&lt;=$P$2,COLUMNS($M$131:BZ177)&lt;=$P$2),INDEX(MINVERSE($M$6:INDEX($M$6:$EF$125,$P$2,$P$2)),ROWS($M$131:BZ177),COLUMNS($M$131:BZ177)),0)</f>
        <v>0</v>
      </c>
      <c r="CA177">
        <f t="array" ref="CA177">IF(AND(ROWS($M$131:CA177)&lt;=$P$2,COLUMNS($M$131:CA177)&lt;=$P$2),INDEX(MINVERSE($M$6:INDEX($M$6:$EF$125,$P$2,$P$2)),ROWS($M$131:CA177),COLUMNS($M$131:CA177)),0)</f>
        <v>0</v>
      </c>
      <c r="CB177">
        <f t="array" ref="CB177">IF(AND(ROWS($M$131:CB177)&lt;=$P$2,COLUMNS($M$131:CB177)&lt;=$P$2),INDEX(MINVERSE($M$6:INDEX($M$6:$EF$125,$P$2,$P$2)),ROWS($M$131:CB177),COLUMNS($M$131:CB177)),0)</f>
        <v>0</v>
      </c>
      <c r="CC177">
        <f t="array" ref="CC177">IF(AND(ROWS($M$131:CC177)&lt;=$P$2,COLUMNS($M$131:CC177)&lt;=$P$2),INDEX(MINVERSE($M$6:INDEX($M$6:$EF$125,$P$2,$P$2)),ROWS($M$131:CC177),COLUMNS($M$131:CC177)),0)</f>
        <v>0</v>
      </c>
      <c r="CD177">
        <f t="array" ref="CD177">IF(AND(ROWS($M$131:CD177)&lt;=$P$2,COLUMNS($M$131:CD177)&lt;=$P$2),INDEX(MINVERSE($M$6:INDEX($M$6:$EF$125,$P$2,$P$2)),ROWS($M$131:CD177),COLUMNS($M$131:CD177)),0)</f>
        <v>0</v>
      </c>
      <c r="CE177">
        <f t="array" ref="CE177">IF(AND(ROWS($M$131:CE177)&lt;=$P$2,COLUMNS($M$131:CE177)&lt;=$P$2),INDEX(MINVERSE($M$6:INDEX($M$6:$EF$125,$P$2,$P$2)),ROWS($M$131:CE177),COLUMNS($M$131:CE177)),0)</f>
        <v>0</v>
      </c>
      <c r="CF177">
        <f t="array" ref="CF177">IF(AND(ROWS($M$131:CF177)&lt;=$P$2,COLUMNS($M$131:CF177)&lt;=$P$2),INDEX(MINVERSE($M$6:INDEX($M$6:$EF$125,$P$2,$P$2)),ROWS($M$131:CF177),COLUMNS($M$131:CF177)),0)</f>
        <v>0</v>
      </c>
      <c r="CG177">
        <f t="array" ref="CG177">IF(AND(ROWS($M$131:CG177)&lt;=$P$2,COLUMNS($M$131:CG177)&lt;=$P$2),INDEX(MINVERSE($M$6:INDEX($M$6:$EF$125,$P$2,$P$2)),ROWS($M$131:CG177),COLUMNS($M$131:CG177)),0)</f>
        <v>0</v>
      </c>
      <c r="CH177">
        <f t="array" ref="CH177">IF(AND(ROWS($M$131:CH177)&lt;=$P$2,COLUMNS($M$131:CH177)&lt;=$P$2),INDEX(MINVERSE($M$6:INDEX($M$6:$EF$125,$P$2,$P$2)),ROWS($M$131:CH177),COLUMNS($M$131:CH177)),0)</f>
        <v>0</v>
      </c>
      <c r="CI177">
        <f t="array" ref="CI177">IF(AND(ROWS($M$131:CI177)&lt;=$P$2,COLUMNS($M$131:CI177)&lt;=$P$2),INDEX(MINVERSE($M$6:INDEX($M$6:$EF$125,$P$2,$P$2)),ROWS($M$131:CI177),COLUMNS($M$131:CI177)),0)</f>
        <v>0</v>
      </c>
      <c r="CJ177">
        <f t="array" ref="CJ177">IF(AND(ROWS($M$131:CJ177)&lt;=$P$2,COLUMNS($M$131:CJ177)&lt;=$P$2),INDEX(MINVERSE($M$6:INDEX($M$6:$EF$125,$P$2,$P$2)),ROWS($M$131:CJ177),COLUMNS($M$131:CJ177)),0)</f>
        <v>0</v>
      </c>
      <c r="CK177">
        <f t="array" ref="CK177">IF(AND(ROWS($M$131:CK177)&lt;=$P$2,COLUMNS($M$131:CK177)&lt;=$P$2),INDEX(MINVERSE($M$6:INDEX($M$6:$EF$125,$P$2,$P$2)),ROWS($M$131:CK177),COLUMNS($M$131:CK177)),0)</f>
        <v>0</v>
      </c>
      <c r="CL177">
        <f t="array" ref="CL177">IF(AND(ROWS($M$131:CL177)&lt;=$P$2,COLUMNS($M$131:CL177)&lt;=$P$2),INDEX(MINVERSE($M$6:INDEX($M$6:$EF$125,$P$2,$P$2)),ROWS($M$131:CL177),COLUMNS($M$131:CL177)),0)</f>
        <v>0</v>
      </c>
      <c r="CM177">
        <f t="array" ref="CM177">IF(AND(ROWS($M$131:CM177)&lt;=$P$2,COLUMNS($M$131:CM177)&lt;=$P$2),INDEX(MINVERSE($M$6:INDEX($M$6:$EF$125,$P$2,$P$2)),ROWS($M$131:CM177),COLUMNS($M$131:CM177)),0)</f>
        <v>0</v>
      </c>
      <c r="CN177">
        <f t="array" ref="CN177">IF(AND(ROWS($M$131:CN177)&lt;=$P$2,COLUMNS($M$131:CN177)&lt;=$P$2),INDEX(MINVERSE($M$6:INDEX($M$6:$EF$125,$P$2,$P$2)),ROWS($M$131:CN177),COLUMNS($M$131:CN177)),0)</f>
        <v>0</v>
      </c>
      <c r="CO177">
        <f t="array" ref="CO177">IF(AND(ROWS($M$131:CO177)&lt;=$P$2,COLUMNS($M$131:CO177)&lt;=$P$2),INDEX(MINVERSE($M$6:INDEX($M$6:$EF$125,$P$2,$P$2)),ROWS($M$131:CO177),COLUMNS($M$131:CO177)),0)</f>
        <v>0</v>
      </c>
      <c r="CP177">
        <f t="array" ref="CP177">IF(AND(ROWS($M$131:CP177)&lt;=$P$2,COLUMNS($M$131:CP177)&lt;=$P$2),INDEX(MINVERSE($M$6:INDEX($M$6:$EF$125,$P$2,$P$2)),ROWS($M$131:CP177),COLUMNS($M$131:CP177)),0)</f>
        <v>0</v>
      </c>
      <c r="CQ177">
        <f t="array" ref="CQ177">IF(AND(ROWS($M$131:CQ177)&lt;=$P$2,COLUMNS($M$131:CQ177)&lt;=$P$2),INDEX(MINVERSE($M$6:INDEX($M$6:$EF$125,$P$2,$P$2)),ROWS($M$131:CQ177),COLUMNS($M$131:CQ177)),0)</f>
        <v>0</v>
      </c>
      <c r="CR177">
        <f t="array" ref="CR177">IF(AND(ROWS($M$131:CR177)&lt;=$P$2,COLUMNS($M$131:CR177)&lt;=$P$2),INDEX(MINVERSE($M$6:INDEX($M$6:$EF$125,$P$2,$P$2)),ROWS($M$131:CR177),COLUMNS($M$131:CR177)),0)</f>
        <v>0</v>
      </c>
      <c r="CS177">
        <f t="array" ref="CS177">IF(AND(ROWS($M$131:CS177)&lt;=$P$2,COLUMNS($M$131:CS177)&lt;=$P$2),INDEX(MINVERSE($M$6:INDEX($M$6:$EF$125,$P$2,$P$2)),ROWS($M$131:CS177),COLUMNS($M$131:CS177)),0)</f>
        <v>0</v>
      </c>
      <c r="CT177">
        <f t="array" ref="CT177">IF(AND(ROWS($M$131:CT177)&lt;=$P$2,COLUMNS($M$131:CT177)&lt;=$P$2),INDEX(MINVERSE($M$6:INDEX($M$6:$EF$125,$P$2,$P$2)),ROWS($M$131:CT177),COLUMNS($M$131:CT177)),0)</f>
        <v>0</v>
      </c>
      <c r="CU177">
        <f t="array" ref="CU177">IF(AND(ROWS($M$131:CU177)&lt;=$P$2,COLUMNS($M$131:CU177)&lt;=$P$2),INDEX(MINVERSE($M$6:INDEX($M$6:$EF$125,$P$2,$P$2)),ROWS($M$131:CU177),COLUMNS($M$131:CU177)),0)</f>
        <v>0</v>
      </c>
      <c r="CV177">
        <f t="array" ref="CV177">IF(AND(ROWS($M$131:CV177)&lt;=$P$2,COLUMNS($M$131:CV177)&lt;=$P$2),INDEX(MINVERSE($M$6:INDEX($M$6:$EF$125,$P$2,$P$2)),ROWS($M$131:CV177),COLUMNS($M$131:CV177)),0)</f>
        <v>0</v>
      </c>
      <c r="CW177">
        <f t="array" ref="CW177">IF(AND(ROWS($M$131:CW177)&lt;=$P$2,COLUMNS($M$131:CW177)&lt;=$P$2),INDEX(MINVERSE($M$6:INDEX($M$6:$EF$125,$P$2,$P$2)),ROWS($M$131:CW177),COLUMNS($M$131:CW177)),0)</f>
        <v>0</v>
      </c>
      <c r="CX177">
        <f t="array" ref="CX177">IF(AND(ROWS($M$131:CX177)&lt;=$P$2,COLUMNS($M$131:CX177)&lt;=$P$2),INDEX(MINVERSE($M$6:INDEX($M$6:$EF$125,$P$2,$P$2)),ROWS($M$131:CX177),COLUMNS($M$131:CX177)),0)</f>
        <v>0</v>
      </c>
      <c r="CY177">
        <f t="array" ref="CY177">IF(AND(ROWS($M$131:CY177)&lt;=$P$2,COLUMNS($M$131:CY177)&lt;=$P$2),INDEX(MINVERSE($M$6:INDEX($M$6:$EF$125,$P$2,$P$2)),ROWS($M$131:CY177),COLUMNS($M$131:CY177)),0)</f>
        <v>0</v>
      </c>
      <c r="CZ177">
        <f t="array" ref="CZ177">IF(AND(ROWS($M$131:CZ177)&lt;=$P$2,COLUMNS($M$131:CZ177)&lt;=$P$2),INDEX(MINVERSE($M$6:INDEX($M$6:$EF$125,$P$2,$P$2)),ROWS($M$131:CZ177),COLUMNS($M$131:CZ177)),0)</f>
        <v>0</v>
      </c>
      <c r="DA177">
        <f t="array" ref="DA177">IF(AND(ROWS($M$131:DA177)&lt;=$P$2,COLUMNS($M$131:DA177)&lt;=$P$2),INDEX(MINVERSE($M$6:INDEX($M$6:$EF$125,$P$2,$P$2)),ROWS($M$131:DA177),COLUMNS($M$131:DA177)),0)</f>
        <v>0</v>
      </c>
      <c r="DB177">
        <f t="array" ref="DB177">IF(AND(ROWS($M$131:DB177)&lt;=$P$2,COLUMNS($M$131:DB177)&lt;=$P$2),INDEX(MINVERSE($M$6:INDEX($M$6:$EF$125,$P$2,$P$2)),ROWS($M$131:DB177),COLUMNS($M$131:DB177)),0)</f>
        <v>0</v>
      </c>
      <c r="DC177">
        <f t="array" ref="DC177">IF(AND(ROWS($M$131:DC177)&lt;=$P$2,COLUMNS($M$131:DC177)&lt;=$P$2),INDEX(MINVERSE($M$6:INDEX($M$6:$EF$125,$P$2,$P$2)),ROWS($M$131:DC177),COLUMNS($M$131:DC177)),0)</f>
        <v>0</v>
      </c>
      <c r="DD177">
        <f t="array" ref="DD177">IF(AND(ROWS($M$131:DD177)&lt;=$P$2,COLUMNS($M$131:DD177)&lt;=$P$2),INDEX(MINVERSE($M$6:INDEX($M$6:$EF$125,$P$2,$P$2)),ROWS($M$131:DD177),COLUMNS($M$131:DD177)),0)</f>
        <v>0</v>
      </c>
      <c r="DE177">
        <f t="array" ref="DE177">IF(AND(ROWS($M$131:DE177)&lt;=$P$2,COLUMNS($M$131:DE177)&lt;=$P$2),INDEX(MINVERSE($M$6:INDEX($M$6:$EF$125,$P$2,$P$2)),ROWS($M$131:DE177),COLUMNS($M$131:DE177)),0)</f>
        <v>0</v>
      </c>
      <c r="DF177">
        <f t="array" ref="DF177">IF(AND(ROWS($M$131:DF177)&lt;=$P$2,COLUMNS($M$131:DF177)&lt;=$P$2),INDEX(MINVERSE($M$6:INDEX($M$6:$EF$125,$P$2,$P$2)),ROWS($M$131:DF177),COLUMNS($M$131:DF177)),0)</f>
        <v>0</v>
      </c>
      <c r="DG177">
        <f t="array" ref="DG177">IF(AND(ROWS($M$131:DG177)&lt;=$P$2,COLUMNS($M$131:DG177)&lt;=$P$2),INDEX(MINVERSE($M$6:INDEX($M$6:$EF$125,$P$2,$P$2)),ROWS($M$131:DG177),COLUMNS($M$131:DG177)),0)</f>
        <v>0</v>
      </c>
      <c r="DH177">
        <f t="array" ref="DH177">IF(AND(ROWS($M$131:DH177)&lt;=$P$2,COLUMNS($M$131:DH177)&lt;=$P$2),INDEX(MINVERSE($M$6:INDEX($M$6:$EF$125,$P$2,$P$2)),ROWS($M$131:DH177),COLUMNS($M$131:DH177)),0)</f>
        <v>0</v>
      </c>
      <c r="DI177">
        <f t="array" ref="DI177">IF(AND(ROWS($M$131:DI177)&lt;=$P$2,COLUMNS($M$131:DI177)&lt;=$P$2),INDEX(MINVERSE($M$6:INDEX($M$6:$EF$125,$P$2,$P$2)),ROWS($M$131:DI177),COLUMNS($M$131:DI177)),0)</f>
        <v>0</v>
      </c>
      <c r="DJ177">
        <f t="array" ref="DJ177">IF(AND(ROWS($M$131:DJ177)&lt;=$P$2,COLUMNS($M$131:DJ177)&lt;=$P$2),INDEX(MINVERSE($M$6:INDEX($M$6:$EF$125,$P$2,$P$2)),ROWS($M$131:DJ177),COLUMNS($M$131:DJ177)),0)</f>
        <v>0</v>
      </c>
      <c r="DK177">
        <f t="array" ref="DK177">IF(AND(ROWS($M$131:DK177)&lt;=$P$2,COLUMNS($M$131:DK177)&lt;=$P$2),INDEX(MINVERSE($M$6:INDEX($M$6:$EF$125,$P$2,$P$2)),ROWS($M$131:DK177),COLUMNS($M$131:DK177)),0)</f>
        <v>0</v>
      </c>
      <c r="DL177">
        <f t="array" ref="DL177">IF(AND(ROWS($M$131:DL177)&lt;=$P$2,COLUMNS($M$131:DL177)&lt;=$P$2),INDEX(MINVERSE($M$6:INDEX($M$6:$EF$125,$P$2,$P$2)),ROWS($M$131:DL177),COLUMNS($M$131:DL177)),0)</f>
        <v>0</v>
      </c>
      <c r="DM177">
        <f t="array" ref="DM177">IF(AND(ROWS($M$131:DM177)&lt;=$P$2,COLUMNS($M$131:DM177)&lt;=$P$2),INDEX(MINVERSE($M$6:INDEX($M$6:$EF$125,$P$2,$P$2)),ROWS($M$131:DM177),COLUMNS($M$131:DM177)),0)</f>
        <v>0</v>
      </c>
      <c r="DN177">
        <f t="array" ref="DN177">IF(AND(ROWS($M$131:DN177)&lt;=$P$2,COLUMNS($M$131:DN177)&lt;=$P$2),INDEX(MINVERSE($M$6:INDEX($M$6:$EF$125,$P$2,$P$2)),ROWS($M$131:DN177),COLUMNS($M$131:DN177)),0)</f>
        <v>0</v>
      </c>
      <c r="DO177">
        <f t="array" ref="DO177">IF(AND(ROWS($M$131:DO177)&lt;=$P$2,COLUMNS($M$131:DO177)&lt;=$P$2),INDEX(MINVERSE($M$6:INDEX($M$6:$EF$125,$P$2,$P$2)),ROWS($M$131:DO177),COLUMNS($M$131:DO177)),0)</f>
        <v>0</v>
      </c>
      <c r="DP177">
        <f t="array" ref="DP177">IF(AND(ROWS($M$131:DP177)&lt;=$P$2,COLUMNS($M$131:DP177)&lt;=$P$2),INDEX(MINVERSE($M$6:INDEX($M$6:$EF$125,$P$2,$P$2)),ROWS($M$131:DP177),COLUMNS($M$131:DP177)),0)</f>
        <v>0</v>
      </c>
      <c r="DQ177">
        <f t="array" ref="DQ177">IF(AND(ROWS($M$131:DQ177)&lt;=$P$2,COLUMNS($M$131:DQ177)&lt;=$P$2),INDEX(MINVERSE($M$6:INDEX($M$6:$EF$125,$P$2,$P$2)),ROWS($M$131:DQ177),COLUMNS($M$131:DQ177)),0)</f>
        <v>0</v>
      </c>
      <c r="DR177">
        <f t="array" ref="DR177">IF(AND(ROWS($M$131:DR177)&lt;=$P$2,COLUMNS($M$131:DR177)&lt;=$P$2),INDEX(MINVERSE($M$6:INDEX($M$6:$EF$125,$P$2,$P$2)),ROWS($M$131:DR177),COLUMNS($M$131:DR177)),0)</f>
        <v>0</v>
      </c>
      <c r="DS177">
        <f t="array" ref="DS177">IF(AND(ROWS($M$131:DS177)&lt;=$P$2,COLUMNS($M$131:DS177)&lt;=$P$2),INDEX(MINVERSE($M$6:INDEX($M$6:$EF$125,$P$2,$P$2)),ROWS($M$131:DS177),COLUMNS($M$131:DS177)),0)</f>
        <v>0</v>
      </c>
      <c r="DT177">
        <f t="array" ref="DT177">IF(AND(ROWS($M$131:DT177)&lt;=$P$2,COLUMNS($M$131:DT177)&lt;=$P$2),INDEX(MINVERSE($M$6:INDEX($M$6:$EF$125,$P$2,$P$2)),ROWS($M$131:DT177),COLUMNS($M$131:DT177)),0)</f>
        <v>0</v>
      </c>
      <c r="DU177">
        <f t="array" ref="DU177">IF(AND(ROWS($M$131:DU177)&lt;=$P$2,COLUMNS($M$131:DU177)&lt;=$P$2),INDEX(MINVERSE($M$6:INDEX($M$6:$EF$125,$P$2,$P$2)),ROWS($M$131:DU177),COLUMNS($M$131:DU177)),0)</f>
        <v>0</v>
      </c>
      <c r="DV177">
        <f t="array" ref="DV177">IF(AND(ROWS($M$131:DV177)&lt;=$P$2,COLUMNS($M$131:DV177)&lt;=$P$2),INDEX(MINVERSE($M$6:INDEX($M$6:$EF$125,$P$2,$P$2)),ROWS($M$131:DV177),COLUMNS($M$131:DV177)),0)</f>
        <v>0</v>
      </c>
      <c r="DW177">
        <f t="array" ref="DW177">IF(AND(ROWS($M$131:DW177)&lt;=$P$2,COLUMNS($M$131:DW177)&lt;=$P$2),INDEX(MINVERSE($M$6:INDEX($M$6:$EF$125,$P$2,$P$2)),ROWS($M$131:DW177),COLUMNS($M$131:DW177)),0)</f>
        <v>0</v>
      </c>
      <c r="DX177">
        <f t="array" ref="DX177">IF(AND(ROWS($M$131:DX177)&lt;=$P$2,COLUMNS($M$131:DX177)&lt;=$P$2),INDEX(MINVERSE($M$6:INDEX($M$6:$EF$125,$P$2,$P$2)),ROWS($M$131:DX177),COLUMNS($M$131:DX177)),0)</f>
        <v>0</v>
      </c>
      <c r="DY177">
        <f t="array" ref="DY177">IF(AND(ROWS($M$131:DY177)&lt;=$P$2,COLUMNS($M$131:DY177)&lt;=$P$2),INDEX(MINVERSE($M$6:INDEX($M$6:$EF$125,$P$2,$P$2)),ROWS($M$131:DY177),COLUMNS($M$131:DY177)),0)</f>
        <v>0</v>
      </c>
      <c r="DZ177">
        <f t="array" ref="DZ177">IF(AND(ROWS($M$131:DZ177)&lt;=$P$2,COLUMNS($M$131:DZ177)&lt;=$P$2),INDEX(MINVERSE($M$6:INDEX($M$6:$EF$125,$P$2,$P$2)),ROWS($M$131:DZ177),COLUMNS($M$131:DZ177)),0)</f>
        <v>0</v>
      </c>
      <c r="EA177">
        <f t="array" ref="EA177">IF(AND(ROWS($M$131:EA177)&lt;=$P$2,COLUMNS($M$131:EA177)&lt;=$P$2),INDEX(MINVERSE($M$6:INDEX($M$6:$EF$125,$P$2,$P$2)),ROWS($M$131:EA177),COLUMNS($M$131:EA177)),0)</f>
        <v>0</v>
      </c>
      <c r="EB177">
        <f t="array" ref="EB177">IF(AND(ROWS($M$131:EB177)&lt;=$P$2,COLUMNS($M$131:EB177)&lt;=$P$2),INDEX(MINVERSE($M$6:INDEX($M$6:$EF$125,$P$2,$P$2)),ROWS($M$131:EB177),COLUMNS($M$131:EB177)),0)</f>
        <v>0</v>
      </c>
    </row>
    <row r="178" spans="12:132" ht="15">
      <c r="L178" s="10">
        <v>48</v>
      </c>
      <c r="M178">
        <f t="array" ref="M178">IF(AND(ROWS($M$131:M178)&lt;=$P$2,COLUMNS($M$131:M178)&lt;=$P$2),INDEX(MINVERSE($M$6:INDEX($M$6:$EF$125,$P$2,$P$2)),ROWS($M$131:M178),COLUMNS($M$131:M178)),0)</f>
        <v>0</v>
      </c>
      <c r="N178">
        <f t="array" ref="N178">IF(AND(ROWS($M$131:N178)&lt;=$P$2,COLUMNS($M$131:N178)&lt;=$P$2),INDEX(MINVERSE($M$6:INDEX($M$6:$EF$125,$P$2,$P$2)),ROWS($M$131:N178),COLUMNS($M$131:N178)),0)</f>
        <v>0</v>
      </c>
      <c r="O178">
        <f t="array" ref="O178">IF(AND(ROWS($M$131:O178)&lt;=$P$2,COLUMNS($M$131:O178)&lt;=$P$2),INDEX(MINVERSE($M$6:INDEX($M$6:$EF$125,$P$2,$P$2)),ROWS($M$131:O178),COLUMNS($M$131:O178)),0)</f>
        <v>0</v>
      </c>
      <c r="P178">
        <f t="array" ref="P178">IF(AND(ROWS($M$131:P178)&lt;=$P$2,COLUMNS($M$131:P178)&lt;=$P$2),INDEX(MINVERSE($M$6:INDEX($M$6:$EF$125,$P$2,$P$2)),ROWS($M$131:P178),COLUMNS($M$131:P178)),0)</f>
        <v>0</v>
      </c>
      <c r="Q178">
        <f t="array" ref="Q178">IF(AND(ROWS($M$131:Q178)&lt;=$P$2,COLUMNS($M$131:Q178)&lt;=$P$2),INDEX(MINVERSE($M$6:INDEX($M$6:$EF$125,$P$2,$P$2)),ROWS($M$131:Q178),COLUMNS($M$131:Q178)),0)</f>
        <v>0</v>
      </c>
      <c r="R178">
        <f t="array" ref="R178">IF(AND(ROWS($M$131:R178)&lt;=$P$2,COLUMNS($M$131:R178)&lt;=$P$2),INDEX(MINVERSE($M$6:INDEX($M$6:$EF$125,$P$2,$P$2)),ROWS($M$131:R178),COLUMNS($M$131:R178)),0)</f>
        <v>0</v>
      </c>
      <c r="S178">
        <f t="array" ref="S178">IF(AND(ROWS($M$131:S178)&lt;=$P$2,COLUMNS($M$131:S178)&lt;=$P$2),INDEX(MINVERSE($M$6:INDEX($M$6:$EF$125,$P$2,$P$2)),ROWS($M$131:S178),COLUMNS($M$131:S178)),0)</f>
        <v>0</v>
      </c>
      <c r="T178">
        <f t="array" ref="T178">IF(AND(ROWS($M$131:T178)&lt;=$P$2,COLUMNS($M$131:T178)&lt;=$P$2),INDEX(MINVERSE($M$6:INDEX($M$6:$EF$125,$P$2,$P$2)),ROWS($M$131:T178),COLUMNS($M$131:T178)),0)</f>
        <v>0</v>
      </c>
      <c r="U178">
        <f t="array" ref="U178">IF(AND(ROWS($M$131:U178)&lt;=$P$2,COLUMNS($M$131:U178)&lt;=$P$2),INDEX(MINVERSE($M$6:INDEX($M$6:$EF$125,$P$2,$P$2)),ROWS($M$131:U178),COLUMNS($M$131:U178)),0)</f>
        <v>0</v>
      </c>
      <c r="V178">
        <f t="array" ref="V178">IF(AND(ROWS($M$131:V178)&lt;=$P$2,COLUMNS($M$131:V178)&lt;=$P$2),INDEX(MINVERSE($M$6:INDEX($M$6:$EF$125,$P$2,$P$2)),ROWS($M$131:V178),COLUMNS($M$131:V178)),0)</f>
        <v>0</v>
      </c>
      <c r="W178">
        <f t="array" ref="W178">IF(AND(ROWS($M$131:W178)&lt;=$P$2,COLUMNS($M$131:W178)&lt;=$P$2),INDEX(MINVERSE($M$6:INDEX($M$6:$EF$125,$P$2,$P$2)),ROWS($M$131:W178),COLUMNS($M$131:W178)),0)</f>
        <v>0</v>
      </c>
      <c r="X178">
        <f t="array" ref="X178">IF(AND(ROWS($M$131:X178)&lt;=$P$2,COLUMNS($M$131:X178)&lt;=$P$2),INDEX(MINVERSE($M$6:INDEX($M$6:$EF$125,$P$2,$P$2)),ROWS($M$131:X178),COLUMNS($M$131:X178)),0)</f>
        <v>0</v>
      </c>
      <c r="Y178">
        <f t="array" ref="Y178">IF(AND(ROWS($M$131:Y178)&lt;=$P$2,COLUMNS($M$131:Y178)&lt;=$P$2),INDEX(MINVERSE($M$6:INDEX($M$6:$EF$125,$P$2,$P$2)),ROWS($M$131:Y178),COLUMNS($M$131:Y178)),0)</f>
        <v>0</v>
      </c>
      <c r="Z178">
        <f t="array" ref="Z178">IF(AND(ROWS($M$131:Z178)&lt;=$P$2,COLUMNS($M$131:Z178)&lt;=$P$2),INDEX(MINVERSE($M$6:INDEX($M$6:$EF$125,$P$2,$P$2)),ROWS($M$131:Z178),COLUMNS($M$131:Z178)),0)</f>
        <v>0</v>
      </c>
      <c r="AA178">
        <f t="array" ref="AA178">IF(AND(ROWS($M$131:AA178)&lt;=$P$2,COLUMNS($M$131:AA178)&lt;=$P$2),INDEX(MINVERSE($M$6:INDEX($M$6:$EF$125,$P$2,$P$2)),ROWS($M$131:AA178),COLUMNS($M$131:AA178)),0)</f>
        <v>0</v>
      </c>
      <c r="AB178">
        <f t="array" ref="AB178">IF(AND(ROWS($M$131:AB178)&lt;=$P$2,COLUMNS($M$131:AB178)&lt;=$P$2),INDEX(MINVERSE($M$6:INDEX($M$6:$EF$125,$P$2,$P$2)),ROWS($M$131:AB178),COLUMNS($M$131:AB178)),0)</f>
        <v>0</v>
      </c>
      <c r="AC178">
        <f t="array" ref="AC178">IF(AND(ROWS($M$131:AC178)&lt;=$P$2,COLUMNS($M$131:AC178)&lt;=$P$2),INDEX(MINVERSE($M$6:INDEX($M$6:$EF$125,$P$2,$P$2)),ROWS($M$131:AC178),COLUMNS($M$131:AC178)),0)</f>
        <v>0</v>
      </c>
      <c r="AD178">
        <f t="array" ref="AD178">IF(AND(ROWS($M$131:AD178)&lt;=$P$2,COLUMNS($M$131:AD178)&lt;=$P$2),INDEX(MINVERSE($M$6:INDEX($M$6:$EF$125,$P$2,$P$2)),ROWS($M$131:AD178),COLUMNS($M$131:AD178)),0)</f>
        <v>0</v>
      </c>
      <c r="AE178">
        <f t="array" ref="AE178">IF(AND(ROWS($M$131:AE178)&lt;=$P$2,COLUMNS($M$131:AE178)&lt;=$P$2),INDEX(MINVERSE($M$6:INDEX($M$6:$EF$125,$P$2,$P$2)),ROWS($M$131:AE178),COLUMNS($M$131:AE178)),0)</f>
        <v>0</v>
      </c>
      <c r="AF178">
        <f t="array" ref="AF178">IF(AND(ROWS($M$131:AF178)&lt;=$P$2,COLUMNS($M$131:AF178)&lt;=$P$2),INDEX(MINVERSE($M$6:INDEX($M$6:$EF$125,$P$2,$P$2)),ROWS($M$131:AF178),COLUMNS($M$131:AF178)),0)</f>
        <v>0</v>
      </c>
      <c r="AG178">
        <f t="array" ref="AG178">IF(AND(ROWS($M$131:AG178)&lt;=$P$2,COLUMNS($M$131:AG178)&lt;=$P$2),INDEX(MINVERSE($M$6:INDEX($M$6:$EF$125,$P$2,$P$2)),ROWS($M$131:AG178),COLUMNS($M$131:AG178)),0)</f>
        <v>0</v>
      </c>
      <c r="AH178">
        <f t="array" ref="AH178">IF(AND(ROWS($M$131:AH178)&lt;=$P$2,COLUMNS($M$131:AH178)&lt;=$P$2),INDEX(MINVERSE($M$6:INDEX($M$6:$EF$125,$P$2,$P$2)),ROWS($M$131:AH178),COLUMNS($M$131:AH178)),0)</f>
        <v>0</v>
      </c>
      <c r="AI178">
        <f t="array" ref="AI178">IF(AND(ROWS($M$131:AI178)&lt;=$P$2,COLUMNS($M$131:AI178)&lt;=$P$2),INDEX(MINVERSE($M$6:INDEX($M$6:$EF$125,$P$2,$P$2)),ROWS($M$131:AI178),COLUMNS($M$131:AI178)),0)</f>
        <v>0</v>
      </c>
      <c r="AJ178">
        <f t="array" ref="AJ178">IF(AND(ROWS($M$131:AJ178)&lt;=$P$2,COLUMNS($M$131:AJ178)&lt;=$P$2),INDEX(MINVERSE($M$6:INDEX($M$6:$EF$125,$P$2,$P$2)),ROWS($M$131:AJ178),COLUMNS($M$131:AJ178)),0)</f>
        <v>0</v>
      </c>
      <c r="AK178">
        <f t="array" ref="AK178">IF(AND(ROWS($M$131:AK178)&lt;=$P$2,COLUMNS($M$131:AK178)&lt;=$P$2),INDEX(MINVERSE($M$6:INDEX($M$6:$EF$125,$P$2,$P$2)),ROWS($M$131:AK178),COLUMNS($M$131:AK178)),0)</f>
        <v>0</v>
      </c>
      <c r="AL178">
        <f t="array" ref="AL178">IF(AND(ROWS($M$131:AL178)&lt;=$P$2,COLUMNS($M$131:AL178)&lt;=$P$2),INDEX(MINVERSE($M$6:INDEX($M$6:$EF$125,$P$2,$P$2)),ROWS($M$131:AL178),COLUMNS($M$131:AL178)),0)</f>
        <v>0</v>
      </c>
      <c r="AM178">
        <f t="array" ref="AM178">IF(AND(ROWS($M$131:AM178)&lt;=$P$2,COLUMNS($M$131:AM178)&lt;=$P$2),INDEX(MINVERSE($M$6:INDEX($M$6:$EF$125,$P$2,$P$2)),ROWS($M$131:AM178),COLUMNS($M$131:AM178)),0)</f>
        <v>0</v>
      </c>
      <c r="AN178">
        <f t="array" ref="AN178">IF(AND(ROWS($M$131:AN178)&lt;=$P$2,COLUMNS($M$131:AN178)&lt;=$P$2),INDEX(MINVERSE($M$6:INDEX($M$6:$EF$125,$P$2,$P$2)),ROWS($M$131:AN178),COLUMNS($M$131:AN178)),0)</f>
        <v>0</v>
      </c>
      <c r="AO178">
        <f t="array" ref="AO178">IF(AND(ROWS($M$131:AO178)&lt;=$P$2,COLUMNS($M$131:AO178)&lt;=$P$2),INDEX(MINVERSE($M$6:INDEX($M$6:$EF$125,$P$2,$P$2)),ROWS($M$131:AO178),COLUMNS($M$131:AO178)),0)</f>
        <v>0</v>
      </c>
      <c r="AP178">
        <f t="array" ref="AP178">IF(AND(ROWS($M$131:AP178)&lt;=$P$2,COLUMNS($M$131:AP178)&lt;=$P$2),INDEX(MINVERSE($M$6:INDEX($M$6:$EF$125,$P$2,$P$2)),ROWS($M$131:AP178),COLUMNS($M$131:AP178)),0)</f>
        <v>0</v>
      </c>
      <c r="AQ178">
        <f t="array" ref="AQ178">IF(AND(ROWS($M$131:AQ178)&lt;=$P$2,COLUMNS($M$131:AQ178)&lt;=$P$2),INDEX(MINVERSE($M$6:INDEX($M$6:$EF$125,$P$2,$P$2)),ROWS($M$131:AQ178),COLUMNS($M$131:AQ178)),0)</f>
        <v>0</v>
      </c>
      <c r="AR178">
        <f t="array" ref="AR178">IF(AND(ROWS($M$131:AR178)&lt;=$P$2,COLUMNS($M$131:AR178)&lt;=$P$2),INDEX(MINVERSE($M$6:INDEX($M$6:$EF$125,$P$2,$P$2)),ROWS($M$131:AR178),COLUMNS($M$131:AR178)),0)</f>
        <v>0</v>
      </c>
      <c r="AS178">
        <f t="array" ref="AS178">IF(AND(ROWS($M$131:AS178)&lt;=$P$2,COLUMNS($M$131:AS178)&lt;=$P$2),INDEX(MINVERSE($M$6:INDEX($M$6:$EF$125,$P$2,$P$2)),ROWS($M$131:AS178),COLUMNS($M$131:AS178)),0)</f>
        <v>0</v>
      </c>
      <c r="AT178">
        <f t="array" ref="AT178">IF(AND(ROWS($M$131:AT178)&lt;=$P$2,COLUMNS($M$131:AT178)&lt;=$P$2),INDEX(MINVERSE($M$6:INDEX($M$6:$EF$125,$P$2,$P$2)),ROWS($M$131:AT178),COLUMNS($M$131:AT178)),0)</f>
        <v>0</v>
      </c>
      <c r="AU178">
        <f t="array" ref="AU178">IF(AND(ROWS($M$131:AU178)&lt;=$P$2,COLUMNS($M$131:AU178)&lt;=$P$2),INDEX(MINVERSE($M$6:INDEX($M$6:$EF$125,$P$2,$P$2)),ROWS($M$131:AU178),COLUMNS($M$131:AU178)),0)</f>
        <v>0</v>
      </c>
      <c r="AV178">
        <f t="array" ref="AV178">IF(AND(ROWS($M$131:AV178)&lt;=$P$2,COLUMNS($M$131:AV178)&lt;=$P$2),INDEX(MINVERSE($M$6:INDEX($M$6:$EF$125,$P$2,$P$2)),ROWS($M$131:AV178),COLUMNS($M$131:AV178)),0)</f>
        <v>0</v>
      </c>
      <c r="AW178">
        <f t="array" ref="AW178">IF(AND(ROWS($M$131:AW178)&lt;=$P$2,COLUMNS($M$131:AW178)&lt;=$P$2),INDEX(MINVERSE($M$6:INDEX($M$6:$EF$125,$P$2,$P$2)),ROWS($M$131:AW178),COLUMNS($M$131:AW178)),0)</f>
        <v>0</v>
      </c>
      <c r="AX178">
        <f t="array" ref="AX178">IF(AND(ROWS($M$131:AX178)&lt;=$P$2,COLUMNS($M$131:AX178)&lt;=$P$2),INDEX(MINVERSE($M$6:INDEX($M$6:$EF$125,$P$2,$P$2)),ROWS($M$131:AX178),COLUMNS($M$131:AX178)),0)</f>
        <v>0</v>
      </c>
      <c r="AY178">
        <f t="array" ref="AY178">IF(AND(ROWS($M$131:AY178)&lt;=$P$2,COLUMNS($M$131:AY178)&lt;=$P$2),INDEX(MINVERSE($M$6:INDEX($M$6:$EF$125,$P$2,$P$2)),ROWS($M$131:AY178),COLUMNS($M$131:AY178)),0)</f>
        <v>0</v>
      </c>
      <c r="AZ178">
        <f t="array" ref="AZ178">IF(AND(ROWS($M$131:AZ178)&lt;=$P$2,COLUMNS($M$131:AZ178)&lt;=$P$2),INDEX(MINVERSE($M$6:INDEX($M$6:$EF$125,$P$2,$P$2)),ROWS($M$131:AZ178),COLUMNS($M$131:AZ178)),0)</f>
        <v>0</v>
      </c>
      <c r="BA178">
        <f t="array" ref="BA178">IF(AND(ROWS($M$131:BA178)&lt;=$P$2,COLUMNS($M$131:BA178)&lt;=$P$2),INDEX(MINVERSE($M$6:INDEX($M$6:$EF$125,$P$2,$P$2)),ROWS($M$131:BA178),COLUMNS($M$131:BA178)),0)</f>
        <v>0</v>
      </c>
      <c r="BB178">
        <f t="array" ref="BB178">IF(AND(ROWS($M$131:BB178)&lt;=$P$2,COLUMNS($M$131:BB178)&lt;=$P$2),INDEX(MINVERSE($M$6:INDEX($M$6:$EF$125,$P$2,$P$2)),ROWS($M$131:BB178),COLUMNS($M$131:BB178)),0)</f>
        <v>0</v>
      </c>
      <c r="BC178">
        <f t="array" ref="BC178">IF(AND(ROWS($M$131:BC178)&lt;=$P$2,COLUMNS($M$131:BC178)&lt;=$P$2),INDEX(MINVERSE($M$6:INDEX($M$6:$EF$125,$P$2,$P$2)),ROWS($M$131:BC178),COLUMNS($M$131:BC178)),0)</f>
        <v>0</v>
      </c>
      <c r="BD178">
        <f t="array" ref="BD178">IF(AND(ROWS($M$131:BD178)&lt;=$P$2,COLUMNS($M$131:BD178)&lt;=$P$2),INDEX(MINVERSE($M$6:INDEX($M$6:$EF$125,$P$2,$P$2)),ROWS($M$131:BD178),COLUMNS($M$131:BD178)),0)</f>
        <v>0</v>
      </c>
      <c r="BE178">
        <f t="array" ref="BE178">IF(AND(ROWS($M$131:BE178)&lt;=$P$2,COLUMNS($M$131:BE178)&lt;=$P$2),INDEX(MINVERSE($M$6:INDEX($M$6:$EF$125,$P$2,$P$2)),ROWS($M$131:BE178),COLUMNS($M$131:BE178)),0)</f>
        <v>0</v>
      </c>
      <c r="BF178">
        <f t="array" ref="BF178">IF(AND(ROWS($M$131:BF178)&lt;=$P$2,COLUMNS($M$131:BF178)&lt;=$P$2),INDEX(MINVERSE($M$6:INDEX($M$6:$EF$125,$P$2,$P$2)),ROWS($M$131:BF178),COLUMNS($M$131:BF178)),0)</f>
        <v>0</v>
      </c>
      <c r="BG178">
        <f t="array" ref="BG178">IF(AND(ROWS($M$131:BG178)&lt;=$P$2,COLUMNS($M$131:BG178)&lt;=$P$2),INDEX(MINVERSE($M$6:INDEX($M$6:$EF$125,$P$2,$P$2)),ROWS($M$131:BG178),COLUMNS($M$131:BG178)),0)</f>
        <v>0</v>
      </c>
      <c r="BH178">
        <f t="array" ref="BH178">IF(AND(ROWS($M$131:BH178)&lt;=$P$2,COLUMNS($M$131:BH178)&lt;=$P$2),INDEX(MINVERSE($M$6:INDEX($M$6:$EF$125,$P$2,$P$2)),ROWS($M$131:BH178),COLUMNS($M$131:BH178)),0)</f>
        <v>0</v>
      </c>
      <c r="BI178">
        <f t="array" ref="BI178">IF(AND(ROWS($M$131:BI178)&lt;=$P$2,COLUMNS($M$131:BI178)&lt;=$P$2),INDEX(MINVERSE($M$6:INDEX($M$6:$EF$125,$P$2,$P$2)),ROWS($M$131:BI178),COLUMNS($M$131:BI178)),0)</f>
        <v>0</v>
      </c>
      <c r="BJ178">
        <f t="array" ref="BJ178">IF(AND(ROWS($M$131:BJ178)&lt;=$P$2,COLUMNS($M$131:BJ178)&lt;=$P$2),INDEX(MINVERSE($M$6:INDEX($M$6:$EF$125,$P$2,$P$2)),ROWS($M$131:BJ178),COLUMNS($M$131:BJ178)),0)</f>
        <v>0</v>
      </c>
      <c r="BK178">
        <f t="array" ref="BK178">IF(AND(ROWS($M$131:BK178)&lt;=$P$2,COLUMNS($M$131:BK178)&lt;=$P$2),INDEX(MINVERSE($M$6:INDEX($M$6:$EF$125,$P$2,$P$2)),ROWS($M$131:BK178),COLUMNS($M$131:BK178)),0)</f>
        <v>0</v>
      </c>
      <c r="BL178">
        <f t="array" ref="BL178">IF(AND(ROWS($M$131:BL178)&lt;=$P$2,COLUMNS($M$131:BL178)&lt;=$P$2),INDEX(MINVERSE($M$6:INDEX($M$6:$EF$125,$P$2,$P$2)),ROWS($M$131:BL178),COLUMNS($M$131:BL178)),0)</f>
        <v>0</v>
      </c>
      <c r="BM178">
        <f t="array" ref="BM178">IF(AND(ROWS($M$131:BM178)&lt;=$P$2,COLUMNS($M$131:BM178)&lt;=$P$2),INDEX(MINVERSE($M$6:INDEX($M$6:$EF$125,$P$2,$P$2)),ROWS($M$131:BM178),COLUMNS($M$131:BM178)),0)</f>
        <v>0</v>
      </c>
      <c r="BN178">
        <f t="array" ref="BN178">IF(AND(ROWS($M$131:BN178)&lt;=$P$2,COLUMNS($M$131:BN178)&lt;=$P$2),INDEX(MINVERSE($M$6:INDEX($M$6:$EF$125,$P$2,$P$2)),ROWS($M$131:BN178),COLUMNS($M$131:BN178)),0)</f>
        <v>0</v>
      </c>
      <c r="BO178">
        <f t="array" ref="BO178">IF(AND(ROWS($M$131:BO178)&lt;=$P$2,COLUMNS($M$131:BO178)&lt;=$P$2),INDEX(MINVERSE($M$6:INDEX($M$6:$EF$125,$P$2,$P$2)),ROWS($M$131:BO178),COLUMNS($M$131:BO178)),0)</f>
        <v>0</v>
      </c>
      <c r="BP178">
        <f t="array" ref="BP178">IF(AND(ROWS($M$131:BP178)&lt;=$P$2,COLUMNS($M$131:BP178)&lt;=$P$2),INDEX(MINVERSE($M$6:INDEX($M$6:$EF$125,$P$2,$P$2)),ROWS($M$131:BP178),COLUMNS($M$131:BP178)),0)</f>
        <v>0</v>
      </c>
      <c r="BQ178">
        <f t="array" ref="BQ178">IF(AND(ROWS($M$131:BQ178)&lt;=$P$2,COLUMNS($M$131:BQ178)&lt;=$P$2),INDEX(MINVERSE($M$6:INDEX($M$6:$EF$125,$P$2,$P$2)),ROWS($M$131:BQ178),COLUMNS($M$131:BQ178)),0)</f>
        <v>0</v>
      </c>
      <c r="BR178">
        <f t="array" ref="BR178">IF(AND(ROWS($M$131:BR178)&lt;=$P$2,COLUMNS($M$131:BR178)&lt;=$P$2),INDEX(MINVERSE($M$6:INDEX($M$6:$EF$125,$P$2,$P$2)),ROWS($M$131:BR178),COLUMNS($M$131:BR178)),0)</f>
        <v>0</v>
      </c>
      <c r="BS178">
        <f t="array" ref="BS178">IF(AND(ROWS($M$131:BS178)&lt;=$P$2,COLUMNS($M$131:BS178)&lt;=$P$2),INDEX(MINVERSE($M$6:INDEX($M$6:$EF$125,$P$2,$P$2)),ROWS($M$131:BS178),COLUMNS($M$131:BS178)),0)</f>
        <v>0</v>
      </c>
      <c r="BT178">
        <f t="array" ref="BT178">IF(AND(ROWS($M$131:BT178)&lt;=$P$2,COLUMNS($M$131:BT178)&lt;=$P$2),INDEX(MINVERSE($M$6:INDEX($M$6:$EF$125,$P$2,$P$2)),ROWS($M$131:BT178),COLUMNS($M$131:BT178)),0)</f>
        <v>0</v>
      </c>
      <c r="BU178">
        <f t="array" ref="BU178">IF(AND(ROWS($M$131:BU178)&lt;=$P$2,COLUMNS($M$131:BU178)&lt;=$P$2),INDEX(MINVERSE($M$6:INDEX($M$6:$EF$125,$P$2,$P$2)),ROWS($M$131:BU178),COLUMNS($M$131:BU178)),0)</f>
        <v>0</v>
      </c>
      <c r="BV178">
        <f t="array" ref="BV178">IF(AND(ROWS($M$131:BV178)&lt;=$P$2,COLUMNS($M$131:BV178)&lt;=$P$2),INDEX(MINVERSE($M$6:INDEX($M$6:$EF$125,$P$2,$P$2)),ROWS($M$131:BV178),COLUMNS($M$131:BV178)),0)</f>
        <v>0</v>
      </c>
      <c r="BW178">
        <f t="array" ref="BW178">IF(AND(ROWS($M$131:BW178)&lt;=$P$2,COLUMNS($M$131:BW178)&lt;=$P$2),INDEX(MINVERSE($M$6:INDEX($M$6:$EF$125,$P$2,$P$2)),ROWS($M$131:BW178),COLUMNS($M$131:BW178)),0)</f>
        <v>0</v>
      </c>
      <c r="BX178">
        <f t="array" ref="BX178">IF(AND(ROWS($M$131:BX178)&lt;=$P$2,COLUMNS($M$131:BX178)&lt;=$P$2),INDEX(MINVERSE($M$6:INDEX($M$6:$EF$125,$P$2,$P$2)),ROWS($M$131:BX178),COLUMNS($M$131:BX178)),0)</f>
        <v>0</v>
      </c>
      <c r="BY178">
        <f t="array" ref="BY178">IF(AND(ROWS($M$131:BY178)&lt;=$P$2,COLUMNS($M$131:BY178)&lt;=$P$2),INDEX(MINVERSE($M$6:INDEX($M$6:$EF$125,$P$2,$P$2)),ROWS($M$131:BY178),COLUMNS($M$131:BY178)),0)</f>
        <v>0</v>
      </c>
      <c r="BZ178">
        <f t="array" ref="BZ178">IF(AND(ROWS($M$131:BZ178)&lt;=$P$2,COLUMNS($M$131:BZ178)&lt;=$P$2),INDEX(MINVERSE($M$6:INDEX($M$6:$EF$125,$P$2,$P$2)),ROWS($M$131:BZ178),COLUMNS($M$131:BZ178)),0)</f>
        <v>0</v>
      </c>
      <c r="CA178">
        <f t="array" ref="CA178">IF(AND(ROWS($M$131:CA178)&lt;=$P$2,COLUMNS($M$131:CA178)&lt;=$P$2),INDEX(MINVERSE($M$6:INDEX($M$6:$EF$125,$P$2,$P$2)),ROWS($M$131:CA178),COLUMNS($M$131:CA178)),0)</f>
        <v>0</v>
      </c>
      <c r="CB178">
        <f t="array" ref="CB178">IF(AND(ROWS($M$131:CB178)&lt;=$P$2,COLUMNS($M$131:CB178)&lt;=$P$2),INDEX(MINVERSE($M$6:INDEX($M$6:$EF$125,$P$2,$P$2)),ROWS($M$131:CB178),COLUMNS($M$131:CB178)),0)</f>
        <v>0</v>
      </c>
      <c r="CC178">
        <f t="array" ref="CC178">IF(AND(ROWS($M$131:CC178)&lt;=$P$2,COLUMNS($M$131:CC178)&lt;=$P$2),INDEX(MINVERSE($M$6:INDEX($M$6:$EF$125,$P$2,$P$2)),ROWS($M$131:CC178),COLUMNS($M$131:CC178)),0)</f>
        <v>0</v>
      </c>
      <c r="CD178">
        <f t="array" ref="CD178">IF(AND(ROWS($M$131:CD178)&lt;=$P$2,COLUMNS($M$131:CD178)&lt;=$P$2),INDEX(MINVERSE($M$6:INDEX($M$6:$EF$125,$P$2,$P$2)),ROWS($M$131:CD178),COLUMNS($M$131:CD178)),0)</f>
        <v>0</v>
      </c>
      <c r="CE178">
        <f t="array" ref="CE178">IF(AND(ROWS($M$131:CE178)&lt;=$P$2,COLUMNS($M$131:CE178)&lt;=$P$2),INDEX(MINVERSE($M$6:INDEX($M$6:$EF$125,$P$2,$P$2)),ROWS($M$131:CE178),COLUMNS($M$131:CE178)),0)</f>
        <v>0</v>
      </c>
      <c r="CF178">
        <f t="array" ref="CF178">IF(AND(ROWS($M$131:CF178)&lt;=$P$2,COLUMNS($M$131:CF178)&lt;=$P$2),INDEX(MINVERSE($M$6:INDEX($M$6:$EF$125,$P$2,$P$2)),ROWS($M$131:CF178),COLUMNS($M$131:CF178)),0)</f>
        <v>0</v>
      </c>
      <c r="CG178">
        <f t="array" ref="CG178">IF(AND(ROWS($M$131:CG178)&lt;=$P$2,COLUMNS($M$131:CG178)&lt;=$P$2),INDEX(MINVERSE($M$6:INDEX($M$6:$EF$125,$P$2,$P$2)),ROWS($M$131:CG178),COLUMNS($M$131:CG178)),0)</f>
        <v>0</v>
      </c>
      <c r="CH178">
        <f t="array" ref="CH178">IF(AND(ROWS($M$131:CH178)&lt;=$P$2,COLUMNS($M$131:CH178)&lt;=$P$2),INDEX(MINVERSE($M$6:INDEX($M$6:$EF$125,$P$2,$P$2)),ROWS($M$131:CH178),COLUMNS($M$131:CH178)),0)</f>
        <v>0</v>
      </c>
      <c r="CI178">
        <f t="array" ref="CI178">IF(AND(ROWS($M$131:CI178)&lt;=$P$2,COLUMNS($M$131:CI178)&lt;=$P$2),INDEX(MINVERSE($M$6:INDEX($M$6:$EF$125,$P$2,$P$2)),ROWS($M$131:CI178),COLUMNS($M$131:CI178)),0)</f>
        <v>0</v>
      </c>
      <c r="CJ178">
        <f t="array" ref="CJ178">IF(AND(ROWS($M$131:CJ178)&lt;=$P$2,COLUMNS($M$131:CJ178)&lt;=$P$2),INDEX(MINVERSE($M$6:INDEX($M$6:$EF$125,$P$2,$P$2)),ROWS($M$131:CJ178),COLUMNS($M$131:CJ178)),0)</f>
        <v>0</v>
      </c>
      <c r="CK178">
        <f t="array" ref="CK178">IF(AND(ROWS($M$131:CK178)&lt;=$P$2,COLUMNS($M$131:CK178)&lt;=$P$2),INDEX(MINVERSE($M$6:INDEX($M$6:$EF$125,$P$2,$P$2)),ROWS($M$131:CK178),COLUMNS($M$131:CK178)),0)</f>
        <v>0</v>
      </c>
      <c r="CL178">
        <f t="array" ref="CL178">IF(AND(ROWS($M$131:CL178)&lt;=$P$2,COLUMNS($M$131:CL178)&lt;=$P$2),INDEX(MINVERSE($M$6:INDEX($M$6:$EF$125,$P$2,$P$2)),ROWS($M$131:CL178),COLUMNS($M$131:CL178)),0)</f>
        <v>0</v>
      </c>
      <c r="CM178">
        <f t="array" ref="CM178">IF(AND(ROWS($M$131:CM178)&lt;=$P$2,COLUMNS($M$131:CM178)&lt;=$P$2),INDEX(MINVERSE($M$6:INDEX($M$6:$EF$125,$P$2,$P$2)),ROWS($M$131:CM178),COLUMNS($M$131:CM178)),0)</f>
        <v>0</v>
      </c>
      <c r="CN178">
        <f t="array" ref="CN178">IF(AND(ROWS($M$131:CN178)&lt;=$P$2,COLUMNS($M$131:CN178)&lt;=$P$2),INDEX(MINVERSE($M$6:INDEX($M$6:$EF$125,$P$2,$P$2)),ROWS($M$131:CN178),COLUMNS($M$131:CN178)),0)</f>
        <v>0</v>
      </c>
      <c r="CO178">
        <f t="array" ref="CO178">IF(AND(ROWS($M$131:CO178)&lt;=$P$2,COLUMNS($M$131:CO178)&lt;=$P$2),INDEX(MINVERSE($M$6:INDEX($M$6:$EF$125,$P$2,$P$2)),ROWS($M$131:CO178),COLUMNS($M$131:CO178)),0)</f>
        <v>0</v>
      </c>
      <c r="CP178">
        <f t="array" ref="CP178">IF(AND(ROWS($M$131:CP178)&lt;=$P$2,COLUMNS($M$131:CP178)&lt;=$P$2),INDEX(MINVERSE($M$6:INDEX($M$6:$EF$125,$P$2,$P$2)),ROWS($M$131:CP178),COLUMNS($M$131:CP178)),0)</f>
        <v>0</v>
      </c>
      <c r="CQ178">
        <f t="array" ref="CQ178">IF(AND(ROWS($M$131:CQ178)&lt;=$P$2,COLUMNS($M$131:CQ178)&lt;=$P$2),INDEX(MINVERSE($M$6:INDEX($M$6:$EF$125,$P$2,$P$2)),ROWS($M$131:CQ178),COLUMNS($M$131:CQ178)),0)</f>
        <v>0</v>
      </c>
      <c r="CR178">
        <f t="array" ref="CR178">IF(AND(ROWS($M$131:CR178)&lt;=$P$2,COLUMNS($M$131:CR178)&lt;=$P$2),INDEX(MINVERSE($M$6:INDEX($M$6:$EF$125,$P$2,$P$2)),ROWS($M$131:CR178),COLUMNS($M$131:CR178)),0)</f>
        <v>0</v>
      </c>
      <c r="CS178">
        <f t="array" ref="CS178">IF(AND(ROWS($M$131:CS178)&lt;=$P$2,COLUMNS($M$131:CS178)&lt;=$P$2),INDEX(MINVERSE($M$6:INDEX($M$6:$EF$125,$P$2,$P$2)),ROWS($M$131:CS178),COLUMNS($M$131:CS178)),0)</f>
        <v>0</v>
      </c>
      <c r="CT178">
        <f t="array" ref="CT178">IF(AND(ROWS($M$131:CT178)&lt;=$P$2,COLUMNS($M$131:CT178)&lt;=$P$2),INDEX(MINVERSE($M$6:INDEX($M$6:$EF$125,$P$2,$P$2)),ROWS($M$131:CT178),COLUMNS($M$131:CT178)),0)</f>
        <v>0</v>
      </c>
      <c r="CU178">
        <f t="array" ref="CU178">IF(AND(ROWS($M$131:CU178)&lt;=$P$2,COLUMNS($M$131:CU178)&lt;=$P$2),INDEX(MINVERSE($M$6:INDEX($M$6:$EF$125,$P$2,$P$2)),ROWS($M$131:CU178),COLUMNS($M$131:CU178)),0)</f>
        <v>0</v>
      </c>
      <c r="CV178">
        <f t="array" ref="CV178">IF(AND(ROWS($M$131:CV178)&lt;=$P$2,COLUMNS($M$131:CV178)&lt;=$P$2),INDEX(MINVERSE($M$6:INDEX($M$6:$EF$125,$P$2,$P$2)),ROWS($M$131:CV178),COLUMNS($M$131:CV178)),0)</f>
        <v>0</v>
      </c>
      <c r="CW178">
        <f t="array" ref="CW178">IF(AND(ROWS($M$131:CW178)&lt;=$P$2,COLUMNS($M$131:CW178)&lt;=$P$2),INDEX(MINVERSE($M$6:INDEX($M$6:$EF$125,$P$2,$P$2)),ROWS($M$131:CW178),COLUMNS($M$131:CW178)),0)</f>
        <v>0</v>
      </c>
      <c r="CX178">
        <f t="array" ref="CX178">IF(AND(ROWS($M$131:CX178)&lt;=$P$2,COLUMNS($M$131:CX178)&lt;=$P$2),INDEX(MINVERSE($M$6:INDEX($M$6:$EF$125,$P$2,$P$2)),ROWS($M$131:CX178),COLUMNS($M$131:CX178)),0)</f>
        <v>0</v>
      </c>
      <c r="CY178">
        <f t="array" ref="CY178">IF(AND(ROWS($M$131:CY178)&lt;=$P$2,COLUMNS($M$131:CY178)&lt;=$P$2),INDEX(MINVERSE($M$6:INDEX($M$6:$EF$125,$P$2,$P$2)),ROWS($M$131:CY178),COLUMNS($M$131:CY178)),0)</f>
        <v>0</v>
      </c>
      <c r="CZ178">
        <f t="array" ref="CZ178">IF(AND(ROWS($M$131:CZ178)&lt;=$P$2,COLUMNS($M$131:CZ178)&lt;=$P$2),INDEX(MINVERSE($M$6:INDEX($M$6:$EF$125,$P$2,$P$2)),ROWS($M$131:CZ178),COLUMNS($M$131:CZ178)),0)</f>
        <v>0</v>
      </c>
      <c r="DA178">
        <f t="array" ref="DA178">IF(AND(ROWS($M$131:DA178)&lt;=$P$2,COLUMNS($M$131:DA178)&lt;=$P$2),INDEX(MINVERSE($M$6:INDEX($M$6:$EF$125,$P$2,$P$2)),ROWS($M$131:DA178),COLUMNS($M$131:DA178)),0)</f>
        <v>0</v>
      </c>
      <c r="DB178">
        <f t="array" ref="DB178">IF(AND(ROWS($M$131:DB178)&lt;=$P$2,COLUMNS($M$131:DB178)&lt;=$P$2),INDEX(MINVERSE($M$6:INDEX($M$6:$EF$125,$P$2,$P$2)),ROWS($M$131:DB178),COLUMNS($M$131:DB178)),0)</f>
        <v>0</v>
      </c>
      <c r="DC178">
        <f t="array" ref="DC178">IF(AND(ROWS($M$131:DC178)&lt;=$P$2,COLUMNS($M$131:DC178)&lt;=$P$2),INDEX(MINVERSE($M$6:INDEX($M$6:$EF$125,$P$2,$P$2)),ROWS($M$131:DC178),COLUMNS($M$131:DC178)),0)</f>
        <v>0</v>
      </c>
      <c r="DD178">
        <f t="array" ref="DD178">IF(AND(ROWS($M$131:DD178)&lt;=$P$2,COLUMNS($M$131:DD178)&lt;=$P$2),INDEX(MINVERSE($M$6:INDEX($M$6:$EF$125,$P$2,$P$2)),ROWS($M$131:DD178),COLUMNS($M$131:DD178)),0)</f>
        <v>0</v>
      </c>
      <c r="DE178">
        <f t="array" ref="DE178">IF(AND(ROWS($M$131:DE178)&lt;=$P$2,COLUMNS($M$131:DE178)&lt;=$P$2),INDEX(MINVERSE($M$6:INDEX($M$6:$EF$125,$P$2,$P$2)),ROWS($M$131:DE178),COLUMNS($M$131:DE178)),0)</f>
        <v>0</v>
      </c>
      <c r="DF178">
        <f t="array" ref="DF178">IF(AND(ROWS($M$131:DF178)&lt;=$P$2,COLUMNS($M$131:DF178)&lt;=$P$2),INDEX(MINVERSE($M$6:INDEX($M$6:$EF$125,$P$2,$P$2)),ROWS($M$131:DF178),COLUMNS($M$131:DF178)),0)</f>
        <v>0</v>
      </c>
      <c r="DG178">
        <f t="array" ref="DG178">IF(AND(ROWS($M$131:DG178)&lt;=$P$2,COLUMNS($M$131:DG178)&lt;=$P$2),INDEX(MINVERSE($M$6:INDEX($M$6:$EF$125,$P$2,$P$2)),ROWS($M$131:DG178),COLUMNS($M$131:DG178)),0)</f>
        <v>0</v>
      </c>
      <c r="DH178">
        <f t="array" ref="DH178">IF(AND(ROWS($M$131:DH178)&lt;=$P$2,COLUMNS($M$131:DH178)&lt;=$P$2),INDEX(MINVERSE($M$6:INDEX($M$6:$EF$125,$P$2,$P$2)),ROWS($M$131:DH178),COLUMNS($M$131:DH178)),0)</f>
        <v>0</v>
      </c>
      <c r="DI178">
        <f t="array" ref="DI178">IF(AND(ROWS($M$131:DI178)&lt;=$P$2,COLUMNS($M$131:DI178)&lt;=$P$2),INDEX(MINVERSE($M$6:INDEX($M$6:$EF$125,$P$2,$P$2)),ROWS($M$131:DI178),COLUMNS($M$131:DI178)),0)</f>
        <v>0</v>
      </c>
      <c r="DJ178">
        <f t="array" ref="DJ178">IF(AND(ROWS($M$131:DJ178)&lt;=$P$2,COLUMNS($M$131:DJ178)&lt;=$P$2),INDEX(MINVERSE($M$6:INDEX($M$6:$EF$125,$P$2,$P$2)),ROWS($M$131:DJ178),COLUMNS($M$131:DJ178)),0)</f>
        <v>0</v>
      </c>
      <c r="DK178">
        <f t="array" ref="DK178">IF(AND(ROWS($M$131:DK178)&lt;=$P$2,COLUMNS($M$131:DK178)&lt;=$P$2),INDEX(MINVERSE($M$6:INDEX($M$6:$EF$125,$P$2,$P$2)),ROWS($M$131:DK178),COLUMNS($M$131:DK178)),0)</f>
        <v>0</v>
      </c>
      <c r="DL178">
        <f t="array" ref="DL178">IF(AND(ROWS($M$131:DL178)&lt;=$P$2,COLUMNS($M$131:DL178)&lt;=$P$2),INDEX(MINVERSE($M$6:INDEX($M$6:$EF$125,$P$2,$P$2)),ROWS($M$131:DL178),COLUMNS($M$131:DL178)),0)</f>
        <v>0</v>
      </c>
      <c r="DM178">
        <f t="array" ref="DM178">IF(AND(ROWS($M$131:DM178)&lt;=$P$2,COLUMNS($M$131:DM178)&lt;=$P$2),INDEX(MINVERSE($M$6:INDEX($M$6:$EF$125,$P$2,$P$2)),ROWS($M$131:DM178),COLUMNS($M$131:DM178)),0)</f>
        <v>0</v>
      </c>
      <c r="DN178">
        <f t="array" ref="DN178">IF(AND(ROWS($M$131:DN178)&lt;=$P$2,COLUMNS($M$131:DN178)&lt;=$P$2),INDEX(MINVERSE($M$6:INDEX($M$6:$EF$125,$P$2,$P$2)),ROWS($M$131:DN178),COLUMNS($M$131:DN178)),0)</f>
        <v>0</v>
      </c>
      <c r="DO178">
        <f t="array" ref="DO178">IF(AND(ROWS($M$131:DO178)&lt;=$P$2,COLUMNS($M$131:DO178)&lt;=$P$2),INDEX(MINVERSE($M$6:INDEX($M$6:$EF$125,$P$2,$P$2)),ROWS($M$131:DO178),COLUMNS($M$131:DO178)),0)</f>
        <v>0</v>
      </c>
      <c r="DP178">
        <f t="array" ref="DP178">IF(AND(ROWS($M$131:DP178)&lt;=$P$2,COLUMNS($M$131:DP178)&lt;=$P$2),INDEX(MINVERSE($M$6:INDEX($M$6:$EF$125,$P$2,$P$2)),ROWS($M$131:DP178),COLUMNS($M$131:DP178)),0)</f>
        <v>0</v>
      </c>
      <c r="DQ178">
        <f t="array" ref="DQ178">IF(AND(ROWS($M$131:DQ178)&lt;=$P$2,COLUMNS($M$131:DQ178)&lt;=$P$2),INDEX(MINVERSE($M$6:INDEX($M$6:$EF$125,$P$2,$P$2)),ROWS($M$131:DQ178),COLUMNS($M$131:DQ178)),0)</f>
        <v>0</v>
      </c>
      <c r="DR178">
        <f t="array" ref="DR178">IF(AND(ROWS($M$131:DR178)&lt;=$P$2,COLUMNS($M$131:DR178)&lt;=$P$2),INDEX(MINVERSE($M$6:INDEX($M$6:$EF$125,$P$2,$P$2)),ROWS($M$131:DR178),COLUMNS($M$131:DR178)),0)</f>
        <v>0</v>
      </c>
      <c r="DS178">
        <f t="array" ref="DS178">IF(AND(ROWS($M$131:DS178)&lt;=$P$2,COLUMNS($M$131:DS178)&lt;=$P$2),INDEX(MINVERSE($M$6:INDEX($M$6:$EF$125,$P$2,$P$2)),ROWS($M$131:DS178),COLUMNS($M$131:DS178)),0)</f>
        <v>0</v>
      </c>
      <c r="DT178">
        <f t="array" ref="DT178">IF(AND(ROWS($M$131:DT178)&lt;=$P$2,COLUMNS($M$131:DT178)&lt;=$P$2),INDEX(MINVERSE($M$6:INDEX($M$6:$EF$125,$P$2,$P$2)),ROWS($M$131:DT178),COLUMNS($M$131:DT178)),0)</f>
        <v>0</v>
      </c>
      <c r="DU178">
        <f t="array" ref="DU178">IF(AND(ROWS($M$131:DU178)&lt;=$P$2,COLUMNS($M$131:DU178)&lt;=$P$2),INDEX(MINVERSE($M$6:INDEX($M$6:$EF$125,$P$2,$P$2)),ROWS($M$131:DU178),COLUMNS($M$131:DU178)),0)</f>
        <v>0</v>
      </c>
      <c r="DV178">
        <f t="array" ref="DV178">IF(AND(ROWS($M$131:DV178)&lt;=$P$2,COLUMNS($M$131:DV178)&lt;=$P$2),INDEX(MINVERSE($M$6:INDEX($M$6:$EF$125,$P$2,$P$2)),ROWS($M$131:DV178),COLUMNS($M$131:DV178)),0)</f>
        <v>0</v>
      </c>
      <c r="DW178">
        <f t="array" ref="DW178">IF(AND(ROWS($M$131:DW178)&lt;=$P$2,COLUMNS($M$131:DW178)&lt;=$P$2),INDEX(MINVERSE($M$6:INDEX($M$6:$EF$125,$P$2,$P$2)),ROWS($M$131:DW178),COLUMNS($M$131:DW178)),0)</f>
        <v>0</v>
      </c>
      <c r="DX178">
        <f t="array" ref="DX178">IF(AND(ROWS($M$131:DX178)&lt;=$P$2,COLUMNS($M$131:DX178)&lt;=$P$2),INDEX(MINVERSE($M$6:INDEX($M$6:$EF$125,$P$2,$P$2)),ROWS($M$131:DX178),COLUMNS($M$131:DX178)),0)</f>
        <v>0</v>
      </c>
      <c r="DY178">
        <f t="array" ref="DY178">IF(AND(ROWS($M$131:DY178)&lt;=$P$2,COLUMNS($M$131:DY178)&lt;=$P$2),INDEX(MINVERSE($M$6:INDEX($M$6:$EF$125,$P$2,$P$2)),ROWS($M$131:DY178),COLUMNS($M$131:DY178)),0)</f>
        <v>0</v>
      </c>
      <c r="DZ178">
        <f t="array" ref="DZ178">IF(AND(ROWS($M$131:DZ178)&lt;=$P$2,COLUMNS($M$131:DZ178)&lt;=$P$2),INDEX(MINVERSE($M$6:INDEX($M$6:$EF$125,$P$2,$P$2)),ROWS($M$131:DZ178),COLUMNS($M$131:DZ178)),0)</f>
        <v>0</v>
      </c>
      <c r="EA178">
        <f t="array" ref="EA178">IF(AND(ROWS($M$131:EA178)&lt;=$P$2,COLUMNS($M$131:EA178)&lt;=$P$2),INDEX(MINVERSE($M$6:INDEX($M$6:$EF$125,$P$2,$P$2)),ROWS($M$131:EA178),COLUMNS($M$131:EA178)),0)</f>
        <v>0</v>
      </c>
      <c r="EB178">
        <f t="array" ref="EB178">IF(AND(ROWS($M$131:EB178)&lt;=$P$2,COLUMNS($M$131:EB178)&lt;=$P$2),INDEX(MINVERSE($M$6:INDEX($M$6:$EF$125,$P$2,$P$2)),ROWS($M$131:EB178),COLUMNS($M$131:EB178)),0)</f>
        <v>0</v>
      </c>
    </row>
    <row r="179" spans="12:132" ht="15">
      <c r="L179" s="10">
        <v>49</v>
      </c>
      <c r="M179">
        <f t="array" ref="M179">IF(AND(ROWS($M$131:M179)&lt;=$P$2,COLUMNS($M$131:M179)&lt;=$P$2),INDEX(MINVERSE($M$6:INDEX($M$6:$EF$125,$P$2,$P$2)),ROWS($M$131:M179),COLUMNS($M$131:M179)),0)</f>
        <v>0</v>
      </c>
      <c r="N179">
        <f t="array" ref="N179">IF(AND(ROWS($M$131:N179)&lt;=$P$2,COLUMNS($M$131:N179)&lt;=$P$2),INDEX(MINVERSE($M$6:INDEX($M$6:$EF$125,$P$2,$P$2)),ROWS($M$131:N179),COLUMNS($M$131:N179)),0)</f>
        <v>0</v>
      </c>
      <c r="O179">
        <f t="array" ref="O179">IF(AND(ROWS($M$131:O179)&lt;=$P$2,COLUMNS($M$131:O179)&lt;=$P$2),INDEX(MINVERSE($M$6:INDEX($M$6:$EF$125,$P$2,$P$2)),ROWS($M$131:O179),COLUMNS($M$131:O179)),0)</f>
        <v>0</v>
      </c>
      <c r="P179">
        <f t="array" ref="P179">IF(AND(ROWS($M$131:P179)&lt;=$P$2,COLUMNS($M$131:P179)&lt;=$P$2),INDEX(MINVERSE($M$6:INDEX($M$6:$EF$125,$P$2,$P$2)),ROWS($M$131:P179),COLUMNS($M$131:P179)),0)</f>
        <v>0</v>
      </c>
      <c r="Q179">
        <f t="array" ref="Q179">IF(AND(ROWS($M$131:Q179)&lt;=$P$2,COLUMNS($M$131:Q179)&lt;=$P$2),INDEX(MINVERSE($M$6:INDEX($M$6:$EF$125,$P$2,$P$2)),ROWS($M$131:Q179),COLUMNS($M$131:Q179)),0)</f>
        <v>0</v>
      </c>
      <c r="R179">
        <f t="array" ref="R179">IF(AND(ROWS($M$131:R179)&lt;=$P$2,COLUMNS($M$131:R179)&lt;=$P$2),INDEX(MINVERSE($M$6:INDEX($M$6:$EF$125,$P$2,$P$2)),ROWS($M$131:R179),COLUMNS($M$131:R179)),0)</f>
        <v>0</v>
      </c>
      <c r="S179">
        <f t="array" ref="S179">IF(AND(ROWS($M$131:S179)&lt;=$P$2,COLUMNS($M$131:S179)&lt;=$P$2),INDEX(MINVERSE($M$6:INDEX($M$6:$EF$125,$P$2,$P$2)),ROWS($M$131:S179),COLUMNS($M$131:S179)),0)</f>
        <v>0</v>
      </c>
      <c r="T179">
        <f t="array" ref="T179">IF(AND(ROWS($M$131:T179)&lt;=$P$2,COLUMNS($M$131:T179)&lt;=$P$2),INDEX(MINVERSE($M$6:INDEX($M$6:$EF$125,$P$2,$P$2)),ROWS($M$131:T179),COLUMNS($M$131:T179)),0)</f>
        <v>0</v>
      </c>
      <c r="U179">
        <f t="array" ref="U179">IF(AND(ROWS($M$131:U179)&lt;=$P$2,COLUMNS($M$131:U179)&lt;=$P$2),INDEX(MINVERSE($M$6:INDEX($M$6:$EF$125,$P$2,$P$2)),ROWS($M$131:U179),COLUMNS($M$131:U179)),0)</f>
        <v>0</v>
      </c>
      <c r="V179">
        <f t="array" ref="V179">IF(AND(ROWS($M$131:V179)&lt;=$P$2,COLUMNS($M$131:V179)&lt;=$P$2),INDEX(MINVERSE($M$6:INDEX($M$6:$EF$125,$P$2,$P$2)),ROWS($M$131:V179),COLUMNS($M$131:V179)),0)</f>
        <v>0</v>
      </c>
      <c r="W179">
        <f t="array" ref="W179">IF(AND(ROWS($M$131:W179)&lt;=$P$2,COLUMNS($M$131:W179)&lt;=$P$2),INDEX(MINVERSE($M$6:INDEX($M$6:$EF$125,$P$2,$P$2)),ROWS($M$131:W179),COLUMNS($M$131:W179)),0)</f>
        <v>0</v>
      </c>
      <c r="X179">
        <f t="array" ref="X179">IF(AND(ROWS($M$131:X179)&lt;=$P$2,COLUMNS($M$131:X179)&lt;=$P$2),INDEX(MINVERSE($M$6:INDEX($M$6:$EF$125,$P$2,$P$2)),ROWS($M$131:X179),COLUMNS($M$131:X179)),0)</f>
        <v>0</v>
      </c>
      <c r="Y179">
        <f t="array" ref="Y179">IF(AND(ROWS($M$131:Y179)&lt;=$P$2,COLUMNS($M$131:Y179)&lt;=$P$2),INDEX(MINVERSE($M$6:INDEX($M$6:$EF$125,$P$2,$P$2)),ROWS($M$131:Y179),COLUMNS($M$131:Y179)),0)</f>
        <v>0</v>
      </c>
      <c r="Z179">
        <f t="array" ref="Z179">IF(AND(ROWS($M$131:Z179)&lt;=$P$2,COLUMNS($M$131:Z179)&lt;=$P$2),INDEX(MINVERSE($M$6:INDEX($M$6:$EF$125,$P$2,$P$2)),ROWS($M$131:Z179),COLUMNS($M$131:Z179)),0)</f>
        <v>0</v>
      </c>
      <c r="AA179">
        <f t="array" ref="AA179">IF(AND(ROWS($M$131:AA179)&lt;=$P$2,COLUMNS($M$131:AA179)&lt;=$P$2),INDEX(MINVERSE($M$6:INDEX($M$6:$EF$125,$P$2,$P$2)),ROWS($M$131:AA179),COLUMNS($M$131:AA179)),0)</f>
        <v>0</v>
      </c>
      <c r="AB179">
        <f t="array" ref="AB179">IF(AND(ROWS($M$131:AB179)&lt;=$P$2,COLUMNS($M$131:AB179)&lt;=$P$2),INDEX(MINVERSE($M$6:INDEX($M$6:$EF$125,$P$2,$P$2)),ROWS($M$131:AB179),COLUMNS($M$131:AB179)),0)</f>
        <v>0</v>
      </c>
      <c r="AC179">
        <f t="array" ref="AC179">IF(AND(ROWS($M$131:AC179)&lt;=$P$2,COLUMNS($M$131:AC179)&lt;=$P$2),INDEX(MINVERSE($M$6:INDEX($M$6:$EF$125,$P$2,$P$2)),ROWS($M$131:AC179),COLUMNS($M$131:AC179)),0)</f>
        <v>0</v>
      </c>
      <c r="AD179">
        <f t="array" ref="AD179">IF(AND(ROWS($M$131:AD179)&lt;=$P$2,COLUMNS($M$131:AD179)&lt;=$P$2),INDEX(MINVERSE($M$6:INDEX($M$6:$EF$125,$P$2,$P$2)),ROWS($M$131:AD179),COLUMNS($M$131:AD179)),0)</f>
        <v>0</v>
      </c>
      <c r="AE179">
        <f t="array" ref="AE179">IF(AND(ROWS($M$131:AE179)&lt;=$P$2,COLUMNS($M$131:AE179)&lt;=$P$2),INDEX(MINVERSE($M$6:INDEX($M$6:$EF$125,$P$2,$P$2)),ROWS($M$131:AE179),COLUMNS($M$131:AE179)),0)</f>
        <v>0</v>
      </c>
      <c r="AF179">
        <f t="array" ref="AF179">IF(AND(ROWS($M$131:AF179)&lt;=$P$2,COLUMNS($M$131:AF179)&lt;=$P$2),INDEX(MINVERSE($M$6:INDEX($M$6:$EF$125,$P$2,$P$2)),ROWS($M$131:AF179),COLUMNS($M$131:AF179)),0)</f>
        <v>0</v>
      </c>
      <c r="AG179">
        <f t="array" ref="AG179">IF(AND(ROWS($M$131:AG179)&lt;=$P$2,COLUMNS($M$131:AG179)&lt;=$P$2),INDEX(MINVERSE($M$6:INDEX($M$6:$EF$125,$P$2,$P$2)),ROWS($M$131:AG179),COLUMNS($M$131:AG179)),0)</f>
        <v>0</v>
      </c>
      <c r="AH179">
        <f t="array" ref="AH179">IF(AND(ROWS($M$131:AH179)&lt;=$P$2,COLUMNS($M$131:AH179)&lt;=$P$2),INDEX(MINVERSE($M$6:INDEX($M$6:$EF$125,$P$2,$P$2)),ROWS($M$131:AH179),COLUMNS($M$131:AH179)),0)</f>
        <v>0</v>
      </c>
      <c r="AI179">
        <f t="array" ref="AI179">IF(AND(ROWS($M$131:AI179)&lt;=$P$2,COLUMNS($M$131:AI179)&lt;=$P$2),INDEX(MINVERSE($M$6:INDEX($M$6:$EF$125,$P$2,$P$2)),ROWS($M$131:AI179),COLUMNS($M$131:AI179)),0)</f>
        <v>0</v>
      </c>
      <c r="AJ179">
        <f t="array" ref="AJ179">IF(AND(ROWS($M$131:AJ179)&lt;=$P$2,COLUMNS($M$131:AJ179)&lt;=$P$2),INDEX(MINVERSE($M$6:INDEX($M$6:$EF$125,$P$2,$P$2)),ROWS($M$131:AJ179),COLUMNS($M$131:AJ179)),0)</f>
        <v>0</v>
      </c>
      <c r="AK179">
        <f t="array" ref="AK179">IF(AND(ROWS($M$131:AK179)&lt;=$P$2,COLUMNS($M$131:AK179)&lt;=$P$2),INDEX(MINVERSE($M$6:INDEX($M$6:$EF$125,$P$2,$P$2)),ROWS($M$131:AK179),COLUMNS($M$131:AK179)),0)</f>
        <v>0</v>
      </c>
      <c r="AL179">
        <f t="array" ref="AL179">IF(AND(ROWS($M$131:AL179)&lt;=$P$2,COLUMNS($M$131:AL179)&lt;=$P$2),INDEX(MINVERSE($M$6:INDEX($M$6:$EF$125,$P$2,$P$2)),ROWS($M$131:AL179),COLUMNS($M$131:AL179)),0)</f>
        <v>0</v>
      </c>
      <c r="AM179">
        <f t="array" ref="AM179">IF(AND(ROWS($M$131:AM179)&lt;=$P$2,COLUMNS($M$131:AM179)&lt;=$P$2),INDEX(MINVERSE($M$6:INDEX($M$6:$EF$125,$P$2,$P$2)),ROWS($M$131:AM179),COLUMNS($M$131:AM179)),0)</f>
        <v>0</v>
      </c>
      <c r="AN179">
        <f t="array" ref="AN179">IF(AND(ROWS($M$131:AN179)&lt;=$P$2,COLUMNS($M$131:AN179)&lt;=$P$2),INDEX(MINVERSE($M$6:INDEX($M$6:$EF$125,$P$2,$P$2)),ROWS($M$131:AN179),COLUMNS($M$131:AN179)),0)</f>
        <v>0</v>
      </c>
      <c r="AO179">
        <f t="array" ref="AO179">IF(AND(ROWS($M$131:AO179)&lt;=$P$2,COLUMNS($M$131:AO179)&lt;=$P$2),INDEX(MINVERSE($M$6:INDEX($M$6:$EF$125,$P$2,$P$2)),ROWS($M$131:AO179),COLUMNS($M$131:AO179)),0)</f>
        <v>0</v>
      </c>
      <c r="AP179">
        <f t="array" ref="AP179">IF(AND(ROWS($M$131:AP179)&lt;=$P$2,COLUMNS($M$131:AP179)&lt;=$P$2),INDEX(MINVERSE($M$6:INDEX($M$6:$EF$125,$P$2,$P$2)),ROWS($M$131:AP179),COLUMNS($M$131:AP179)),0)</f>
        <v>0</v>
      </c>
      <c r="AQ179">
        <f t="array" ref="AQ179">IF(AND(ROWS($M$131:AQ179)&lt;=$P$2,COLUMNS($M$131:AQ179)&lt;=$P$2),INDEX(MINVERSE($M$6:INDEX($M$6:$EF$125,$P$2,$P$2)),ROWS($M$131:AQ179),COLUMNS($M$131:AQ179)),0)</f>
        <v>0</v>
      </c>
      <c r="AR179">
        <f t="array" ref="AR179">IF(AND(ROWS($M$131:AR179)&lt;=$P$2,COLUMNS($M$131:AR179)&lt;=$P$2),INDEX(MINVERSE($M$6:INDEX($M$6:$EF$125,$P$2,$P$2)),ROWS($M$131:AR179),COLUMNS($M$131:AR179)),0)</f>
        <v>0</v>
      </c>
      <c r="AS179">
        <f t="array" ref="AS179">IF(AND(ROWS($M$131:AS179)&lt;=$P$2,COLUMNS($M$131:AS179)&lt;=$P$2),INDEX(MINVERSE($M$6:INDEX($M$6:$EF$125,$P$2,$P$2)),ROWS($M$131:AS179),COLUMNS($M$131:AS179)),0)</f>
        <v>0</v>
      </c>
      <c r="AT179">
        <f t="array" ref="AT179">IF(AND(ROWS($M$131:AT179)&lt;=$P$2,COLUMNS($M$131:AT179)&lt;=$P$2),INDEX(MINVERSE($M$6:INDEX($M$6:$EF$125,$P$2,$P$2)),ROWS($M$131:AT179),COLUMNS($M$131:AT179)),0)</f>
        <v>0</v>
      </c>
      <c r="AU179">
        <f t="array" ref="AU179">IF(AND(ROWS($M$131:AU179)&lt;=$P$2,COLUMNS($M$131:AU179)&lt;=$P$2),INDEX(MINVERSE($M$6:INDEX($M$6:$EF$125,$P$2,$P$2)),ROWS($M$131:AU179),COLUMNS($M$131:AU179)),0)</f>
        <v>0</v>
      </c>
      <c r="AV179">
        <f t="array" ref="AV179">IF(AND(ROWS($M$131:AV179)&lt;=$P$2,COLUMNS($M$131:AV179)&lt;=$P$2),INDEX(MINVERSE($M$6:INDEX($M$6:$EF$125,$P$2,$P$2)),ROWS($M$131:AV179),COLUMNS($M$131:AV179)),0)</f>
        <v>0</v>
      </c>
      <c r="AW179">
        <f t="array" ref="AW179">IF(AND(ROWS($M$131:AW179)&lt;=$P$2,COLUMNS($M$131:AW179)&lt;=$P$2),INDEX(MINVERSE($M$6:INDEX($M$6:$EF$125,$P$2,$P$2)),ROWS($M$131:AW179),COLUMNS($M$131:AW179)),0)</f>
        <v>0</v>
      </c>
      <c r="AX179">
        <f t="array" ref="AX179">IF(AND(ROWS($M$131:AX179)&lt;=$P$2,COLUMNS($M$131:AX179)&lt;=$P$2),INDEX(MINVERSE($M$6:INDEX($M$6:$EF$125,$P$2,$P$2)),ROWS($M$131:AX179),COLUMNS($M$131:AX179)),0)</f>
        <v>0</v>
      </c>
      <c r="AY179">
        <f t="array" ref="AY179">IF(AND(ROWS($M$131:AY179)&lt;=$P$2,COLUMNS($M$131:AY179)&lt;=$P$2),INDEX(MINVERSE($M$6:INDEX($M$6:$EF$125,$P$2,$P$2)),ROWS($M$131:AY179),COLUMNS($M$131:AY179)),0)</f>
        <v>0</v>
      </c>
      <c r="AZ179">
        <f t="array" ref="AZ179">IF(AND(ROWS($M$131:AZ179)&lt;=$P$2,COLUMNS($M$131:AZ179)&lt;=$P$2),INDEX(MINVERSE($M$6:INDEX($M$6:$EF$125,$P$2,$P$2)),ROWS($M$131:AZ179),COLUMNS($M$131:AZ179)),0)</f>
        <v>0</v>
      </c>
      <c r="BA179">
        <f t="array" ref="BA179">IF(AND(ROWS($M$131:BA179)&lt;=$P$2,COLUMNS($M$131:BA179)&lt;=$P$2),INDEX(MINVERSE($M$6:INDEX($M$6:$EF$125,$P$2,$P$2)),ROWS($M$131:BA179),COLUMNS($M$131:BA179)),0)</f>
        <v>0</v>
      </c>
      <c r="BB179">
        <f t="array" ref="BB179">IF(AND(ROWS($M$131:BB179)&lt;=$P$2,COLUMNS($M$131:BB179)&lt;=$P$2),INDEX(MINVERSE($M$6:INDEX($M$6:$EF$125,$P$2,$P$2)),ROWS($M$131:BB179),COLUMNS($M$131:BB179)),0)</f>
        <v>0</v>
      </c>
      <c r="BC179">
        <f t="array" ref="BC179">IF(AND(ROWS($M$131:BC179)&lt;=$P$2,COLUMNS($M$131:BC179)&lt;=$P$2),INDEX(MINVERSE($M$6:INDEX($M$6:$EF$125,$P$2,$P$2)),ROWS($M$131:BC179),COLUMNS($M$131:BC179)),0)</f>
        <v>0</v>
      </c>
      <c r="BD179">
        <f t="array" ref="BD179">IF(AND(ROWS($M$131:BD179)&lt;=$P$2,COLUMNS($M$131:BD179)&lt;=$P$2),INDEX(MINVERSE($M$6:INDEX($M$6:$EF$125,$P$2,$P$2)),ROWS($M$131:BD179),COLUMNS($M$131:BD179)),0)</f>
        <v>0</v>
      </c>
      <c r="BE179">
        <f t="array" ref="BE179">IF(AND(ROWS($M$131:BE179)&lt;=$P$2,COLUMNS($M$131:BE179)&lt;=$P$2),INDEX(MINVERSE($M$6:INDEX($M$6:$EF$125,$P$2,$P$2)),ROWS($M$131:BE179),COLUMNS($M$131:BE179)),0)</f>
        <v>0</v>
      </c>
      <c r="BF179">
        <f t="array" ref="BF179">IF(AND(ROWS($M$131:BF179)&lt;=$P$2,COLUMNS($M$131:BF179)&lt;=$P$2),INDEX(MINVERSE($M$6:INDEX($M$6:$EF$125,$P$2,$P$2)),ROWS($M$131:BF179),COLUMNS($M$131:BF179)),0)</f>
        <v>0</v>
      </c>
      <c r="BG179">
        <f t="array" ref="BG179">IF(AND(ROWS($M$131:BG179)&lt;=$P$2,COLUMNS($M$131:BG179)&lt;=$P$2),INDEX(MINVERSE($M$6:INDEX($M$6:$EF$125,$P$2,$P$2)),ROWS($M$131:BG179),COLUMNS($M$131:BG179)),0)</f>
        <v>0</v>
      </c>
      <c r="BH179">
        <f t="array" ref="BH179">IF(AND(ROWS($M$131:BH179)&lt;=$P$2,COLUMNS($M$131:BH179)&lt;=$P$2),INDEX(MINVERSE($M$6:INDEX($M$6:$EF$125,$P$2,$P$2)),ROWS($M$131:BH179),COLUMNS($M$131:BH179)),0)</f>
        <v>0</v>
      </c>
      <c r="BI179">
        <f t="array" ref="BI179">IF(AND(ROWS($M$131:BI179)&lt;=$P$2,COLUMNS($M$131:BI179)&lt;=$P$2),INDEX(MINVERSE($M$6:INDEX($M$6:$EF$125,$P$2,$P$2)),ROWS($M$131:BI179),COLUMNS($M$131:BI179)),0)</f>
        <v>0</v>
      </c>
      <c r="BJ179">
        <f t="array" ref="BJ179">IF(AND(ROWS($M$131:BJ179)&lt;=$P$2,COLUMNS($M$131:BJ179)&lt;=$P$2),INDEX(MINVERSE($M$6:INDEX($M$6:$EF$125,$P$2,$P$2)),ROWS($M$131:BJ179),COLUMNS($M$131:BJ179)),0)</f>
        <v>0</v>
      </c>
      <c r="BK179">
        <f t="array" ref="BK179">IF(AND(ROWS($M$131:BK179)&lt;=$P$2,COLUMNS($M$131:BK179)&lt;=$P$2),INDEX(MINVERSE($M$6:INDEX($M$6:$EF$125,$P$2,$P$2)),ROWS($M$131:BK179),COLUMNS($M$131:BK179)),0)</f>
        <v>0</v>
      </c>
      <c r="BL179">
        <f t="array" ref="BL179">IF(AND(ROWS($M$131:BL179)&lt;=$P$2,COLUMNS($M$131:BL179)&lt;=$P$2),INDEX(MINVERSE($M$6:INDEX($M$6:$EF$125,$P$2,$P$2)),ROWS($M$131:BL179),COLUMNS($M$131:BL179)),0)</f>
        <v>0</v>
      </c>
      <c r="BM179">
        <f t="array" ref="BM179">IF(AND(ROWS($M$131:BM179)&lt;=$P$2,COLUMNS($M$131:BM179)&lt;=$P$2),INDEX(MINVERSE($M$6:INDEX($M$6:$EF$125,$P$2,$P$2)),ROWS($M$131:BM179),COLUMNS($M$131:BM179)),0)</f>
        <v>0</v>
      </c>
      <c r="BN179">
        <f t="array" ref="BN179">IF(AND(ROWS($M$131:BN179)&lt;=$P$2,COLUMNS($M$131:BN179)&lt;=$P$2),INDEX(MINVERSE($M$6:INDEX($M$6:$EF$125,$P$2,$P$2)),ROWS($M$131:BN179),COLUMNS($M$131:BN179)),0)</f>
        <v>0</v>
      </c>
      <c r="BO179">
        <f t="array" ref="BO179">IF(AND(ROWS($M$131:BO179)&lt;=$P$2,COLUMNS($M$131:BO179)&lt;=$P$2),INDEX(MINVERSE($M$6:INDEX($M$6:$EF$125,$P$2,$P$2)),ROWS($M$131:BO179),COLUMNS($M$131:BO179)),0)</f>
        <v>0</v>
      </c>
      <c r="BP179">
        <f t="array" ref="BP179">IF(AND(ROWS($M$131:BP179)&lt;=$P$2,COLUMNS($M$131:BP179)&lt;=$P$2),INDEX(MINVERSE($M$6:INDEX($M$6:$EF$125,$P$2,$P$2)),ROWS($M$131:BP179),COLUMNS($M$131:BP179)),0)</f>
        <v>0</v>
      </c>
      <c r="BQ179">
        <f t="array" ref="BQ179">IF(AND(ROWS($M$131:BQ179)&lt;=$P$2,COLUMNS($M$131:BQ179)&lt;=$P$2),INDEX(MINVERSE($M$6:INDEX($M$6:$EF$125,$P$2,$P$2)),ROWS($M$131:BQ179),COLUMNS($M$131:BQ179)),0)</f>
        <v>0</v>
      </c>
      <c r="BR179">
        <f t="array" ref="BR179">IF(AND(ROWS($M$131:BR179)&lt;=$P$2,COLUMNS($M$131:BR179)&lt;=$P$2),INDEX(MINVERSE($M$6:INDEX($M$6:$EF$125,$P$2,$P$2)),ROWS($M$131:BR179),COLUMNS($M$131:BR179)),0)</f>
        <v>0</v>
      </c>
      <c r="BS179">
        <f t="array" ref="BS179">IF(AND(ROWS($M$131:BS179)&lt;=$P$2,COLUMNS($M$131:BS179)&lt;=$P$2),INDEX(MINVERSE($M$6:INDEX($M$6:$EF$125,$P$2,$P$2)),ROWS($M$131:BS179),COLUMNS($M$131:BS179)),0)</f>
        <v>0</v>
      </c>
      <c r="BT179">
        <f t="array" ref="BT179">IF(AND(ROWS($M$131:BT179)&lt;=$P$2,COLUMNS($M$131:BT179)&lt;=$P$2),INDEX(MINVERSE($M$6:INDEX($M$6:$EF$125,$P$2,$P$2)),ROWS($M$131:BT179),COLUMNS($M$131:BT179)),0)</f>
        <v>0</v>
      </c>
      <c r="BU179">
        <f t="array" ref="BU179">IF(AND(ROWS($M$131:BU179)&lt;=$P$2,COLUMNS($M$131:BU179)&lt;=$P$2),INDEX(MINVERSE($M$6:INDEX($M$6:$EF$125,$P$2,$P$2)),ROWS($M$131:BU179),COLUMNS($M$131:BU179)),0)</f>
        <v>0</v>
      </c>
      <c r="BV179">
        <f t="array" ref="BV179">IF(AND(ROWS($M$131:BV179)&lt;=$P$2,COLUMNS($M$131:BV179)&lt;=$P$2),INDEX(MINVERSE($M$6:INDEX($M$6:$EF$125,$P$2,$P$2)),ROWS($M$131:BV179),COLUMNS($M$131:BV179)),0)</f>
        <v>0</v>
      </c>
      <c r="BW179">
        <f t="array" ref="BW179">IF(AND(ROWS($M$131:BW179)&lt;=$P$2,COLUMNS($M$131:BW179)&lt;=$P$2),INDEX(MINVERSE($M$6:INDEX($M$6:$EF$125,$P$2,$P$2)),ROWS($M$131:BW179),COLUMNS($M$131:BW179)),0)</f>
        <v>0</v>
      </c>
      <c r="BX179">
        <f t="array" ref="BX179">IF(AND(ROWS($M$131:BX179)&lt;=$P$2,COLUMNS($M$131:BX179)&lt;=$P$2),INDEX(MINVERSE($M$6:INDEX($M$6:$EF$125,$P$2,$P$2)),ROWS($M$131:BX179),COLUMNS($M$131:BX179)),0)</f>
        <v>0</v>
      </c>
      <c r="BY179">
        <f t="array" ref="BY179">IF(AND(ROWS($M$131:BY179)&lt;=$P$2,COLUMNS($M$131:BY179)&lt;=$P$2),INDEX(MINVERSE($M$6:INDEX($M$6:$EF$125,$P$2,$P$2)),ROWS($M$131:BY179),COLUMNS($M$131:BY179)),0)</f>
        <v>0</v>
      </c>
      <c r="BZ179">
        <f t="array" ref="BZ179">IF(AND(ROWS($M$131:BZ179)&lt;=$P$2,COLUMNS($M$131:BZ179)&lt;=$P$2),INDEX(MINVERSE($M$6:INDEX($M$6:$EF$125,$P$2,$P$2)),ROWS($M$131:BZ179),COLUMNS($M$131:BZ179)),0)</f>
        <v>0</v>
      </c>
      <c r="CA179">
        <f t="array" ref="CA179">IF(AND(ROWS($M$131:CA179)&lt;=$P$2,COLUMNS($M$131:CA179)&lt;=$P$2),INDEX(MINVERSE($M$6:INDEX($M$6:$EF$125,$P$2,$P$2)),ROWS($M$131:CA179),COLUMNS($M$131:CA179)),0)</f>
        <v>0</v>
      </c>
      <c r="CB179">
        <f t="array" ref="CB179">IF(AND(ROWS($M$131:CB179)&lt;=$P$2,COLUMNS($M$131:CB179)&lt;=$P$2),INDEX(MINVERSE($M$6:INDEX($M$6:$EF$125,$P$2,$P$2)),ROWS($M$131:CB179),COLUMNS($M$131:CB179)),0)</f>
        <v>0</v>
      </c>
      <c r="CC179">
        <f t="array" ref="CC179">IF(AND(ROWS($M$131:CC179)&lt;=$P$2,COLUMNS($M$131:CC179)&lt;=$P$2),INDEX(MINVERSE($M$6:INDEX($M$6:$EF$125,$P$2,$P$2)),ROWS($M$131:CC179),COLUMNS($M$131:CC179)),0)</f>
        <v>0</v>
      </c>
      <c r="CD179">
        <f t="array" ref="CD179">IF(AND(ROWS($M$131:CD179)&lt;=$P$2,COLUMNS($M$131:CD179)&lt;=$P$2),INDEX(MINVERSE($M$6:INDEX($M$6:$EF$125,$P$2,$P$2)),ROWS($M$131:CD179),COLUMNS($M$131:CD179)),0)</f>
        <v>0</v>
      </c>
      <c r="CE179">
        <f t="array" ref="CE179">IF(AND(ROWS($M$131:CE179)&lt;=$P$2,COLUMNS($M$131:CE179)&lt;=$P$2),INDEX(MINVERSE($M$6:INDEX($M$6:$EF$125,$P$2,$P$2)),ROWS($M$131:CE179),COLUMNS($M$131:CE179)),0)</f>
        <v>0</v>
      </c>
      <c r="CF179">
        <f t="array" ref="CF179">IF(AND(ROWS($M$131:CF179)&lt;=$P$2,COLUMNS($M$131:CF179)&lt;=$P$2),INDEX(MINVERSE($M$6:INDEX($M$6:$EF$125,$P$2,$P$2)),ROWS($M$131:CF179),COLUMNS($M$131:CF179)),0)</f>
        <v>0</v>
      </c>
      <c r="CG179">
        <f t="array" ref="CG179">IF(AND(ROWS($M$131:CG179)&lt;=$P$2,COLUMNS($M$131:CG179)&lt;=$P$2),INDEX(MINVERSE($M$6:INDEX($M$6:$EF$125,$P$2,$P$2)),ROWS($M$131:CG179),COLUMNS($M$131:CG179)),0)</f>
        <v>0</v>
      </c>
      <c r="CH179">
        <f t="array" ref="CH179">IF(AND(ROWS($M$131:CH179)&lt;=$P$2,COLUMNS($M$131:CH179)&lt;=$P$2),INDEX(MINVERSE($M$6:INDEX($M$6:$EF$125,$P$2,$P$2)),ROWS($M$131:CH179),COLUMNS($M$131:CH179)),0)</f>
        <v>0</v>
      </c>
      <c r="CI179">
        <f t="array" ref="CI179">IF(AND(ROWS($M$131:CI179)&lt;=$P$2,COLUMNS($M$131:CI179)&lt;=$P$2),INDEX(MINVERSE($M$6:INDEX($M$6:$EF$125,$P$2,$P$2)),ROWS($M$131:CI179),COLUMNS($M$131:CI179)),0)</f>
        <v>0</v>
      </c>
      <c r="CJ179">
        <f t="array" ref="CJ179">IF(AND(ROWS($M$131:CJ179)&lt;=$P$2,COLUMNS($M$131:CJ179)&lt;=$P$2),INDEX(MINVERSE($M$6:INDEX($M$6:$EF$125,$P$2,$P$2)),ROWS($M$131:CJ179),COLUMNS($M$131:CJ179)),0)</f>
        <v>0</v>
      </c>
      <c r="CK179">
        <f t="array" ref="CK179">IF(AND(ROWS($M$131:CK179)&lt;=$P$2,COLUMNS($M$131:CK179)&lt;=$P$2),INDEX(MINVERSE($M$6:INDEX($M$6:$EF$125,$P$2,$P$2)),ROWS($M$131:CK179),COLUMNS($M$131:CK179)),0)</f>
        <v>0</v>
      </c>
      <c r="CL179">
        <f t="array" ref="CL179">IF(AND(ROWS($M$131:CL179)&lt;=$P$2,COLUMNS($M$131:CL179)&lt;=$P$2),INDEX(MINVERSE($M$6:INDEX($M$6:$EF$125,$P$2,$P$2)),ROWS($M$131:CL179),COLUMNS($M$131:CL179)),0)</f>
        <v>0</v>
      </c>
      <c r="CM179">
        <f t="array" ref="CM179">IF(AND(ROWS($M$131:CM179)&lt;=$P$2,COLUMNS($M$131:CM179)&lt;=$P$2),INDEX(MINVERSE($M$6:INDEX($M$6:$EF$125,$P$2,$P$2)),ROWS($M$131:CM179),COLUMNS($M$131:CM179)),0)</f>
        <v>0</v>
      </c>
      <c r="CN179">
        <f t="array" ref="CN179">IF(AND(ROWS($M$131:CN179)&lt;=$P$2,COLUMNS($M$131:CN179)&lt;=$P$2),INDEX(MINVERSE($M$6:INDEX($M$6:$EF$125,$P$2,$P$2)),ROWS($M$131:CN179),COLUMNS($M$131:CN179)),0)</f>
        <v>0</v>
      </c>
      <c r="CO179">
        <f t="array" ref="CO179">IF(AND(ROWS($M$131:CO179)&lt;=$P$2,COLUMNS($M$131:CO179)&lt;=$P$2),INDEX(MINVERSE($M$6:INDEX($M$6:$EF$125,$P$2,$P$2)),ROWS($M$131:CO179),COLUMNS($M$131:CO179)),0)</f>
        <v>0</v>
      </c>
      <c r="CP179">
        <f t="array" ref="CP179">IF(AND(ROWS($M$131:CP179)&lt;=$P$2,COLUMNS($M$131:CP179)&lt;=$P$2),INDEX(MINVERSE($M$6:INDEX($M$6:$EF$125,$P$2,$P$2)),ROWS($M$131:CP179),COLUMNS($M$131:CP179)),0)</f>
        <v>0</v>
      </c>
      <c r="CQ179">
        <f t="array" ref="CQ179">IF(AND(ROWS($M$131:CQ179)&lt;=$P$2,COLUMNS($M$131:CQ179)&lt;=$P$2),INDEX(MINVERSE($M$6:INDEX($M$6:$EF$125,$P$2,$P$2)),ROWS($M$131:CQ179),COLUMNS($M$131:CQ179)),0)</f>
        <v>0</v>
      </c>
      <c r="CR179">
        <f t="array" ref="CR179">IF(AND(ROWS($M$131:CR179)&lt;=$P$2,COLUMNS($M$131:CR179)&lt;=$P$2),INDEX(MINVERSE($M$6:INDEX($M$6:$EF$125,$P$2,$P$2)),ROWS($M$131:CR179),COLUMNS($M$131:CR179)),0)</f>
        <v>0</v>
      </c>
      <c r="CS179">
        <f t="array" ref="CS179">IF(AND(ROWS($M$131:CS179)&lt;=$P$2,COLUMNS($M$131:CS179)&lt;=$P$2),INDEX(MINVERSE($M$6:INDEX($M$6:$EF$125,$P$2,$P$2)),ROWS($M$131:CS179),COLUMNS($M$131:CS179)),0)</f>
        <v>0</v>
      </c>
      <c r="CT179">
        <f t="array" ref="CT179">IF(AND(ROWS($M$131:CT179)&lt;=$P$2,COLUMNS($M$131:CT179)&lt;=$P$2),INDEX(MINVERSE($M$6:INDEX($M$6:$EF$125,$P$2,$P$2)),ROWS($M$131:CT179),COLUMNS($M$131:CT179)),0)</f>
        <v>0</v>
      </c>
      <c r="CU179">
        <f t="array" ref="CU179">IF(AND(ROWS($M$131:CU179)&lt;=$P$2,COLUMNS($M$131:CU179)&lt;=$P$2),INDEX(MINVERSE($M$6:INDEX($M$6:$EF$125,$P$2,$P$2)),ROWS($M$131:CU179),COLUMNS($M$131:CU179)),0)</f>
        <v>0</v>
      </c>
      <c r="CV179">
        <f t="array" ref="CV179">IF(AND(ROWS($M$131:CV179)&lt;=$P$2,COLUMNS($M$131:CV179)&lt;=$P$2),INDEX(MINVERSE($M$6:INDEX($M$6:$EF$125,$P$2,$P$2)),ROWS($M$131:CV179),COLUMNS($M$131:CV179)),0)</f>
        <v>0</v>
      </c>
      <c r="CW179">
        <f t="array" ref="CW179">IF(AND(ROWS($M$131:CW179)&lt;=$P$2,COLUMNS($M$131:CW179)&lt;=$P$2),INDEX(MINVERSE($M$6:INDEX($M$6:$EF$125,$P$2,$P$2)),ROWS($M$131:CW179),COLUMNS($M$131:CW179)),0)</f>
        <v>0</v>
      </c>
      <c r="CX179">
        <f t="array" ref="CX179">IF(AND(ROWS($M$131:CX179)&lt;=$P$2,COLUMNS($M$131:CX179)&lt;=$P$2),INDEX(MINVERSE($M$6:INDEX($M$6:$EF$125,$P$2,$P$2)),ROWS($M$131:CX179),COLUMNS($M$131:CX179)),0)</f>
        <v>0</v>
      </c>
      <c r="CY179">
        <f t="array" ref="CY179">IF(AND(ROWS($M$131:CY179)&lt;=$P$2,COLUMNS($M$131:CY179)&lt;=$P$2),INDEX(MINVERSE($M$6:INDEX($M$6:$EF$125,$P$2,$P$2)),ROWS($M$131:CY179),COLUMNS($M$131:CY179)),0)</f>
        <v>0</v>
      </c>
      <c r="CZ179">
        <f t="array" ref="CZ179">IF(AND(ROWS($M$131:CZ179)&lt;=$P$2,COLUMNS($M$131:CZ179)&lt;=$P$2),INDEX(MINVERSE($M$6:INDEX($M$6:$EF$125,$P$2,$P$2)),ROWS($M$131:CZ179),COLUMNS($M$131:CZ179)),0)</f>
        <v>0</v>
      </c>
      <c r="DA179">
        <f t="array" ref="DA179">IF(AND(ROWS($M$131:DA179)&lt;=$P$2,COLUMNS($M$131:DA179)&lt;=$P$2),INDEX(MINVERSE($M$6:INDEX($M$6:$EF$125,$P$2,$P$2)),ROWS($M$131:DA179),COLUMNS($M$131:DA179)),0)</f>
        <v>0</v>
      </c>
      <c r="DB179">
        <f t="array" ref="DB179">IF(AND(ROWS($M$131:DB179)&lt;=$P$2,COLUMNS($M$131:DB179)&lt;=$P$2),INDEX(MINVERSE($M$6:INDEX($M$6:$EF$125,$P$2,$P$2)),ROWS($M$131:DB179),COLUMNS($M$131:DB179)),0)</f>
        <v>0</v>
      </c>
      <c r="DC179">
        <f t="array" ref="DC179">IF(AND(ROWS($M$131:DC179)&lt;=$P$2,COLUMNS($M$131:DC179)&lt;=$P$2),INDEX(MINVERSE($M$6:INDEX($M$6:$EF$125,$P$2,$P$2)),ROWS($M$131:DC179),COLUMNS($M$131:DC179)),0)</f>
        <v>0</v>
      </c>
      <c r="DD179">
        <f t="array" ref="DD179">IF(AND(ROWS($M$131:DD179)&lt;=$P$2,COLUMNS($M$131:DD179)&lt;=$P$2),INDEX(MINVERSE($M$6:INDEX($M$6:$EF$125,$P$2,$P$2)),ROWS($M$131:DD179),COLUMNS($M$131:DD179)),0)</f>
        <v>0</v>
      </c>
      <c r="DE179">
        <f t="array" ref="DE179">IF(AND(ROWS($M$131:DE179)&lt;=$P$2,COLUMNS($M$131:DE179)&lt;=$P$2),INDEX(MINVERSE($M$6:INDEX($M$6:$EF$125,$P$2,$P$2)),ROWS($M$131:DE179),COLUMNS($M$131:DE179)),0)</f>
        <v>0</v>
      </c>
      <c r="DF179">
        <f t="array" ref="DF179">IF(AND(ROWS($M$131:DF179)&lt;=$P$2,COLUMNS($M$131:DF179)&lt;=$P$2),INDEX(MINVERSE($M$6:INDEX($M$6:$EF$125,$P$2,$P$2)),ROWS($M$131:DF179),COLUMNS($M$131:DF179)),0)</f>
        <v>0</v>
      </c>
      <c r="DG179">
        <f t="array" ref="DG179">IF(AND(ROWS($M$131:DG179)&lt;=$P$2,COLUMNS($M$131:DG179)&lt;=$P$2),INDEX(MINVERSE($M$6:INDEX($M$6:$EF$125,$P$2,$P$2)),ROWS($M$131:DG179),COLUMNS($M$131:DG179)),0)</f>
        <v>0</v>
      </c>
      <c r="DH179">
        <f t="array" ref="DH179">IF(AND(ROWS($M$131:DH179)&lt;=$P$2,COLUMNS($M$131:DH179)&lt;=$P$2),INDEX(MINVERSE($M$6:INDEX($M$6:$EF$125,$P$2,$P$2)),ROWS($M$131:DH179),COLUMNS($M$131:DH179)),0)</f>
        <v>0</v>
      </c>
      <c r="DI179">
        <f t="array" ref="DI179">IF(AND(ROWS($M$131:DI179)&lt;=$P$2,COLUMNS($M$131:DI179)&lt;=$P$2),INDEX(MINVERSE($M$6:INDEX($M$6:$EF$125,$P$2,$P$2)),ROWS($M$131:DI179),COLUMNS($M$131:DI179)),0)</f>
        <v>0</v>
      </c>
      <c r="DJ179">
        <f t="array" ref="DJ179">IF(AND(ROWS($M$131:DJ179)&lt;=$P$2,COLUMNS($M$131:DJ179)&lt;=$P$2),INDEX(MINVERSE($M$6:INDEX($M$6:$EF$125,$P$2,$P$2)),ROWS($M$131:DJ179),COLUMNS($M$131:DJ179)),0)</f>
        <v>0</v>
      </c>
      <c r="DK179">
        <f t="array" ref="DK179">IF(AND(ROWS($M$131:DK179)&lt;=$P$2,COLUMNS($M$131:DK179)&lt;=$P$2),INDEX(MINVERSE($M$6:INDEX($M$6:$EF$125,$P$2,$P$2)),ROWS($M$131:DK179),COLUMNS($M$131:DK179)),0)</f>
        <v>0</v>
      </c>
      <c r="DL179">
        <f t="array" ref="DL179">IF(AND(ROWS($M$131:DL179)&lt;=$P$2,COLUMNS($M$131:DL179)&lt;=$P$2),INDEX(MINVERSE($M$6:INDEX($M$6:$EF$125,$P$2,$P$2)),ROWS($M$131:DL179),COLUMNS($M$131:DL179)),0)</f>
        <v>0</v>
      </c>
      <c r="DM179">
        <f t="array" ref="DM179">IF(AND(ROWS($M$131:DM179)&lt;=$P$2,COLUMNS($M$131:DM179)&lt;=$P$2),INDEX(MINVERSE($M$6:INDEX($M$6:$EF$125,$P$2,$P$2)),ROWS($M$131:DM179),COLUMNS($M$131:DM179)),0)</f>
        <v>0</v>
      </c>
      <c r="DN179">
        <f t="array" ref="DN179">IF(AND(ROWS($M$131:DN179)&lt;=$P$2,COLUMNS($M$131:DN179)&lt;=$P$2),INDEX(MINVERSE($M$6:INDEX($M$6:$EF$125,$P$2,$P$2)),ROWS($M$131:DN179),COLUMNS($M$131:DN179)),0)</f>
        <v>0</v>
      </c>
      <c r="DO179">
        <f t="array" ref="DO179">IF(AND(ROWS($M$131:DO179)&lt;=$P$2,COLUMNS($M$131:DO179)&lt;=$P$2),INDEX(MINVERSE($M$6:INDEX($M$6:$EF$125,$P$2,$P$2)),ROWS($M$131:DO179),COLUMNS($M$131:DO179)),0)</f>
        <v>0</v>
      </c>
      <c r="DP179">
        <f t="array" ref="DP179">IF(AND(ROWS($M$131:DP179)&lt;=$P$2,COLUMNS($M$131:DP179)&lt;=$P$2),INDEX(MINVERSE($M$6:INDEX($M$6:$EF$125,$P$2,$P$2)),ROWS($M$131:DP179),COLUMNS($M$131:DP179)),0)</f>
        <v>0</v>
      </c>
      <c r="DQ179">
        <f t="array" ref="DQ179">IF(AND(ROWS($M$131:DQ179)&lt;=$P$2,COLUMNS($M$131:DQ179)&lt;=$P$2),INDEX(MINVERSE($M$6:INDEX($M$6:$EF$125,$P$2,$P$2)),ROWS($M$131:DQ179),COLUMNS($M$131:DQ179)),0)</f>
        <v>0</v>
      </c>
      <c r="DR179">
        <f t="array" ref="DR179">IF(AND(ROWS($M$131:DR179)&lt;=$P$2,COLUMNS($M$131:DR179)&lt;=$P$2),INDEX(MINVERSE($M$6:INDEX($M$6:$EF$125,$P$2,$P$2)),ROWS($M$131:DR179),COLUMNS($M$131:DR179)),0)</f>
        <v>0</v>
      </c>
      <c r="DS179">
        <f t="array" ref="DS179">IF(AND(ROWS($M$131:DS179)&lt;=$P$2,COLUMNS($M$131:DS179)&lt;=$P$2),INDEX(MINVERSE($M$6:INDEX($M$6:$EF$125,$P$2,$P$2)),ROWS($M$131:DS179),COLUMNS($M$131:DS179)),0)</f>
        <v>0</v>
      </c>
      <c r="DT179">
        <f t="array" ref="DT179">IF(AND(ROWS($M$131:DT179)&lt;=$P$2,COLUMNS($M$131:DT179)&lt;=$P$2),INDEX(MINVERSE($M$6:INDEX($M$6:$EF$125,$P$2,$P$2)),ROWS($M$131:DT179),COLUMNS($M$131:DT179)),0)</f>
        <v>0</v>
      </c>
      <c r="DU179">
        <f t="array" ref="DU179">IF(AND(ROWS($M$131:DU179)&lt;=$P$2,COLUMNS($M$131:DU179)&lt;=$P$2),INDEX(MINVERSE($M$6:INDEX($M$6:$EF$125,$P$2,$P$2)),ROWS($M$131:DU179),COLUMNS($M$131:DU179)),0)</f>
        <v>0</v>
      </c>
      <c r="DV179">
        <f t="array" ref="DV179">IF(AND(ROWS($M$131:DV179)&lt;=$P$2,COLUMNS($M$131:DV179)&lt;=$P$2),INDEX(MINVERSE($M$6:INDEX($M$6:$EF$125,$P$2,$P$2)),ROWS($M$131:DV179),COLUMNS($M$131:DV179)),0)</f>
        <v>0</v>
      </c>
      <c r="DW179">
        <f t="array" ref="DW179">IF(AND(ROWS($M$131:DW179)&lt;=$P$2,COLUMNS($M$131:DW179)&lt;=$P$2),INDEX(MINVERSE($M$6:INDEX($M$6:$EF$125,$P$2,$P$2)),ROWS($M$131:DW179),COLUMNS($M$131:DW179)),0)</f>
        <v>0</v>
      </c>
      <c r="DX179">
        <f t="array" ref="DX179">IF(AND(ROWS($M$131:DX179)&lt;=$P$2,COLUMNS($M$131:DX179)&lt;=$P$2),INDEX(MINVERSE($M$6:INDEX($M$6:$EF$125,$P$2,$P$2)),ROWS($M$131:DX179),COLUMNS($M$131:DX179)),0)</f>
        <v>0</v>
      </c>
      <c r="DY179">
        <f t="array" ref="DY179">IF(AND(ROWS($M$131:DY179)&lt;=$P$2,COLUMNS($M$131:DY179)&lt;=$P$2),INDEX(MINVERSE($M$6:INDEX($M$6:$EF$125,$P$2,$P$2)),ROWS($M$131:DY179),COLUMNS($M$131:DY179)),0)</f>
        <v>0</v>
      </c>
      <c r="DZ179">
        <f t="array" ref="DZ179">IF(AND(ROWS($M$131:DZ179)&lt;=$P$2,COLUMNS($M$131:DZ179)&lt;=$P$2),INDEX(MINVERSE($M$6:INDEX($M$6:$EF$125,$P$2,$P$2)),ROWS($M$131:DZ179),COLUMNS($M$131:DZ179)),0)</f>
        <v>0</v>
      </c>
      <c r="EA179">
        <f t="array" ref="EA179">IF(AND(ROWS($M$131:EA179)&lt;=$P$2,COLUMNS($M$131:EA179)&lt;=$P$2),INDEX(MINVERSE($M$6:INDEX($M$6:$EF$125,$P$2,$P$2)),ROWS($M$131:EA179),COLUMNS($M$131:EA179)),0)</f>
        <v>0</v>
      </c>
      <c r="EB179">
        <f t="array" ref="EB179">IF(AND(ROWS($M$131:EB179)&lt;=$P$2,COLUMNS($M$131:EB179)&lt;=$P$2),INDEX(MINVERSE($M$6:INDEX($M$6:$EF$125,$P$2,$P$2)),ROWS($M$131:EB179),COLUMNS($M$131:EB179)),0)</f>
        <v>0</v>
      </c>
    </row>
    <row r="180" spans="12:132" ht="15">
      <c r="L180" s="10">
        <v>50</v>
      </c>
      <c r="M180">
        <f t="array" ref="M180">IF(AND(ROWS($M$131:M180)&lt;=$P$2,COLUMNS($M$131:M180)&lt;=$P$2),INDEX(MINVERSE($M$6:INDEX($M$6:$EF$125,$P$2,$P$2)),ROWS($M$131:M180),COLUMNS($M$131:M180)),0)</f>
        <v>0</v>
      </c>
      <c r="N180">
        <f t="array" ref="N180">IF(AND(ROWS($M$131:N180)&lt;=$P$2,COLUMNS($M$131:N180)&lt;=$P$2),INDEX(MINVERSE($M$6:INDEX($M$6:$EF$125,$P$2,$P$2)),ROWS($M$131:N180),COLUMNS($M$131:N180)),0)</f>
        <v>0</v>
      </c>
      <c r="O180">
        <f t="array" ref="O180">IF(AND(ROWS($M$131:O180)&lt;=$P$2,COLUMNS($M$131:O180)&lt;=$P$2),INDEX(MINVERSE($M$6:INDEX($M$6:$EF$125,$P$2,$P$2)),ROWS($M$131:O180),COLUMNS($M$131:O180)),0)</f>
        <v>0</v>
      </c>
      <c r="P180">
        <f t="array" ref="P180">IF(AND(ROWS($M$131:P180)&lt;=$P$2,COLUMNS($M$131:P180)&lt;=$P$2),INDEX(MINVERSE($M$6:INDEX($M$6:$EF$125,$P$2,$P$2)),ROWS($M$131:P180),COLUMNS($M$131:P180)),0)</f>
        <v>0</v>
      </c>
      <c r="Q180">
        <f t="array" ref="Q180">IF(AND(ROWS($M$131:Q180)&lt;=$P$2,COLUMNS($M$131:Q180)&lt;=$P$2),INDEX(MINVERSE($M$6:INDEX($M$6:$EF$125,$P$2,$P$2)),ROWS($M$131:Q180),COLUMNS($M$131:Q180)),0)</f>
        <v>0</v>
      </c>
      <c r="R180">
        <f t="array" ref="R180">IF(AND(ROWS($M$131:R180)&lt;=$P$2,COLUMNS($M$131:R180)&lt;=$P$2),INDEX(MINVERSE($M$6:INDEX($M$6:$EF$125,$P$2,$P$2)),ROWS($M$131:R180),COLUMNS($M$131:R180)),0)</f>
        <v>0</v>
      </c>
      <c r="S180">
        <f t="array" ref="S180">IF(AND(ROWS($M$131:S180)&lt;=$P$2,COLUMNS($M$131:S180)&lt;=$P$2),INDEX(MINVERSE($M$6:INDEX($M$6:$EF$125,$P$2,$P$2)),ROWS($M$131:S180),COLUMNS($M$131:S180)),0)</f>
        <v>0</v>
      </c>
      <c r="T180">
        <f t="array" ref="T180">IF(AND(ROWS($M$131:T180)&lt;=$P$2,COLUMNS($M$131:T180)&lt;=$P$2),INDEX(MINVERSE($M$6:INDEX($M$6:$EF$125,$P$2,$P$2)),ROWS($M$131:T180),COLUMNS($M$131:T180)),0)</f>
        <v>0</v>
      </c>
      <c r="U180">
        <f t="array" ref="U180">IF(AND(ROWS($M$131:U180)&lt;=$P$2,COLUMNS($M$131:U180)&lt;=$P$2),INDEX(MINVERSE($M$6:INDEX($M$6:$EF$125,$P$2,$P$2)),ROWS($M$131:U180),COLUMNS($M$131:U180)),0)</f>
        <v>0</v>
      </c>
      <c r="V180">
        <f t="array" ref="V180">IF(AND(ROWS($M$131:V180)&lt;=$P$2,COLUMNS($M$131:V180)&lt;=$P$2),INDEX(MINVERSE($M$6:INDEX($M$6:$EF$125,$P$2,$P$2)),ROWS($M$131:V180),COLUMNS($M$131:V180)),0)</f>
        <v>0</v>
      </c>
      <c r="W180">
        <f t="array" ref="W180">IF(AND(ROWS($M$131:W180)&lt;=$P$2,COLUMNS($M$131:W180)&lt;=$P$2),INDEX(MINVERSE($M$6:INDEX($M$6:$EF$125,$P$2,$P$2)),ROWS($M$131:W180),COLUMNS($M$131:W180)),0)</f>
        <v>0</v>
      </c>
      <c r="X180">
        <f t="array" ref="X180">IF(AND(ROWS($M$131:X180)&lt;=$P$2,COLUMNS($M$131:X180)&lt;=$P$2),INDEX(MINVERSE($M$6:INDEX($M$6:$EF$125,$P$2,$P$2)),ROWS($M$131:X180),COLUMNS($M$131:X180)),0)</f>
        <v>0</v>
      </c>
      <c r="Y180">
        <f t="array" ref="Y180">IF(AND(ROWS($M$131:Y180)&lt;=$P$2,COLUMNS($M$131:Y180)&lt;=$P$2),INDEX(MINVERSE($M$6:INDEX($M$6:$EF$125,$P$2,$P$2)),ROWS($M$131:Y180),COLUMNS($M$131:Y180)),0)</f>
        <v>0</v>
      </c>
      <c r="Z180">
        <f t="array" ref="Z180">IF(AND(ROWS($M$131:Z180)&lt;=$P$2,COLUMNS($M$131:Z180)&lt;=$P$2),INDEX(MINVERSE($M$6:INDEX($M$6:$EF$125,$P$2,$P$2)),ROWS($M$131:Z180),COLUMNS($M$131:Z180)),0)</f>
        <v>0</v>
      </c>
      <c r="AA180">
        <f t="array" ref="AA180">IF(AND(ROWS($M$131:AA180)&lt;=$P$2,COLUMNS($M$131:AA180)&lt;=$P$2),INDEX(MINVERSE($M$6:INDEX($M$6:$EF$125,$P$2,$P$2)),ROWS($M$131:AA180),COLUMNS($M$131:AA180)),0)</f>
        <v>0</v>
      </c>
      <c r="AB180">
        <f t="array" ref="AB180">IF(AND(ROWS($M$131:AB180)&lt;=$P$2,COLUMNS($M$131:AB180)&lt;=$P$2),INDEX(MINVERSE($M$6:INDEX($M$6:$EF$125,$P$2,$P$2)),ROWS($M$131:AB180),COLUMNS($M$131:AB180)),0)</f>
        <v>0</v>
      </c>
      <c r="AC180">
        <f t="array" ref="AC180">IF(AND(ROWS($M$131:AC180)&lt;=$P$2,COLUMNS($M$131:AC180)&lt;=$P$2),INDEX(MINVERSE($M$6:INDEX($M$6:$EF$125,$P$2,$P$2)),ROWS($M$131:AC180),COLUMNS($M$131:AC180)),0)</f>
        <v>0</v>
      </c>
      <c r="AD180">
        <f t="array" ref="AD180">IF(AND(ROWS($M$131:AD180)&lt;=$P$2,COLUMNS($M$131:AD180)&lt;=$P$2),INDEX(MINVERSE($M$6:INDEX($M$6:$EF$125,$P$2,$P$2)),ROWS($M$131:AD180),COLUMNS($M$131:AD180)),0)</f>
        <v>0</v>
      </c>
      <c r="AE180">
        <f t="array" ref="AE180">IF(AND(ROWS($M$131:AE180)&lt;=$P$2,COLUMNS($M$131:AE180)&lt;=$P$2),INDEX(MINVERSE($M$6:INDEX($M$6:$EF$125,$P$2,$P$2)),ROWS($M$131:AE180),COLUMNS($M$131:AE180)),0)</f>
        <v>0</v>
      </c>
      <c r="AF180">
        <f t="array" ref="AF180">IF(AND(ROWS($M$131:AF180)&lt;=$P$2,COLUMNS($M$131:AF180)&lt;=$P$2),INDEX(MINVERSE($M$6:INDEX($M$6:$EF$125,$P$2,$P$2)),ROWS($M$131:AF180),COLUMNS($M$131:AF180)),0)</f>
        <v>0</v>
      </c>
      <c r="AG180">
        <f t="array" ref="AG180">IF(AND(ROWS($M$131:AG180)&lt;=$P$2,COLUMNS($M$131:AG180)&lt;=$P$2),INDEX(MINVERSE($M$6:INDEX($M$6:$EF$125,$P$2,$P$2)),ROWS($M$131:AG180),COLUMNS($M$131:AG180)),0)</f>
        <v>0</v>
      </c>
      <c r="AH180">
        <f t="array" ref="AH180">IF(AND(ROWS($M$131:AH180)&lt;=$P$2,COLUMNS($M$131:AH180)&lt;=$P$2),INDEX(MINVERSE($M$6:INDEX($M$6:$EF$125,$P$2,$P$2)),ROWS($M$131:AH180),COLUMNS($M$131:AH180)),0)</f>
        <v>0</v>
      </c>
      <c r="AI180">
        <f t="array" ref="AI180">IF(AND(ROWS($M$131:AI180)&lt;=$P$2,COLUMNS($M$131:AI180)&lt;=$P$2),INDEX(MINVERSE($M$6:INDEX($M$6:$EF$125,$P$2,$P$2)),ROWS($M$131:AI180),COLUMNS($M$131:AI180)),0)</f>
        <v>0</v>
      </c>
      <c r="AJ180">
        <f t="array" ref="AJ180">IF(AND(ROWS($M$131:AJ180)&lt;=$P$2,COLUMNS($M$131:AJ180)&lt;=$P$2),INDEX(MINVERSE($M$6:INDEX($M$6:$EF$125,$P$2,$P$2)),ROWS($M$131:AJ180),COLUMNS($M$131:AJ180)),0)</f>
        <v>0</v>
      </c>
      <c r="AK180">
        <f t="array" ref="AK180">IF(AND(ROWS($M$131:AK180)&lt;=$P$2,COLUMNS($M$131:AK180)&lt;=$P$2),INDEX(MINVERSE($M$6:INDEX($M$6:$EF$125,$P$2,$P$2)),ROWS($M$131:AK180),COLUMNS($M$131:AK180)),0)</f>
        <v>0</v>
      </c>
      <c r="AL180">
        <f t="array" ref="AL180">IF(AND(ROWS($M$131:AL180)&lt;=$P$2,COLUMNS($M$131:AL180)&lt;=$P$2),INDEX(MINVERSE($M$6:INDEX($M$6:$EF$125,$P$2,$P$2)),ROWS($M$131:AL180),COLUMNS($M$131:AL180)),0)</f>
        <v>0</v>
      </c>
      <c r="AM180">
        <f t="array" ref="AM180">IF(AND(ROWS($M$131:AM180)&lt;=$P$2,COLUMNS($M$131:AM180)&lt;=$P$2),INDEX(MINVERSE($M$6:INDEX($M$6:$EF$125,$P$2,$P$2)),ROWS($M$131:AM180),COLUMNS($M$131:AM180)),0)</f>
        <v>0</v>
      </c>
      <c r="AN180">
        <f t="array" ref="AN180">IF(AND(ROWS($M$131:AN180)&lt;=$P$2,COLUMNS($M$131:AN180)&lt;=$P$2),INDEX(MINVERSE($M$6:INDEX($M$6:$EF$125,$P$2,$P$2)),ROWS($M$131:AN180),COLUMNS($M$131:AN180)),0)</f>
        <v>0</v>
      </c>
      <c r="AO180">
        <f t="array" ref="AO180">IF(AND(ROWS($M$131:AO180)&lt;=$P$2,COLUMNS($M$131:AO180)&lt;=$P$2),INDEX(MINVERSE($M$6:INDEX($M$6:$EF$125,$P$2,$P$2)),ROWS($M$131:AO180),COLUMNS($M$131:AO180)),0)</f>
        <v>0</v>
      </c>
      <c r="AP180">
        <f t="array" ref="AP180">IF(AND(ROWS($M$131:AP180)&lt;=$P$2,COLUMNS($M$131:AP180)&lt;=$P$2),INDEX(MINVERSE($M$6:INDEX($M$6:$EF$125,$P$2,$P$2)),ROWS($M$131:AP180),COLUMNS($M$131:AP180)),0)</f>
        <v>0</v>
      </c>
      <c r="AQ180">
        <f t="array" ref="AQ180">IF(AND(ROWS($M$131:AQ180)&lt;=$P$2,COLUMNS($M$131:AQ180)&lt;=$P$2),INDEX(MINVERSE($M$6:INDEX($M$6:$EF$125,$P$2,$P$2)),ROWS($M$131:AQ180),COLUMNS($M$131:AQ180)),0)</f>
        <v>0</v>
      </c>
      <c r="AR180">
        <f t="array" ref="AR180">IF(AND(ROWS($M$131:AR180)&lt;=$P$2,COLUMNS($M$131:AR180)&lt;=$P$2),INDEX(MINVERSE($M$6:INDEX($M$6:$EF$125,$P$2,$P$2)),ROWS($M$131:AR180),COLUMNS($M$131:AR180)),0)</f>
        <v>0</v>
      </c>
      <c r="AS180">
        <f t="array" ref="AS180">IF(AND(ROWS($M$131:AS180)&lt;=$P$2,COLUMNS($M$131:AS180)&lt;=$P$2),INDEX(MINVERSE($M$6:INDEX($M$6:$EF$125,$P$2,$P$2)),ROWS($M$131:AS180),COLUMNS($M$131:AS180)),0)</f>
        <v>0</v>
      </c>
      <c r="AT180">
        <f t="array" ref="AT180">IF(AND(ROWS($M$131:AT180)&lt;=$P$2,COLUMNS($M$131:AT180)&lt;=$P$2),INDEX(MINVERSE($M$6:INDEX($M$6:$EF$125,$P$2,$P$2)),ROWS($M$131:AT180),COLUMNS($M$131:AT180)),0)</f>
        <v>0</v>
      </c>
      <c r="AU180">
        <f t="array" ref="AU180">IF(AND(ROWS($M$131:AU180)&lt;=$P$2,COLUMNS($M$131:AU180)&lt;=$P$2),INDEX(MINVERSE($M$6:INDEX($M$6:$EF$125,$P$2,$P$2)),ROWS($M$131:AU180),COLUMNS($M$131:AU180)),0)</f>
        <v>0</v>
      </c>
      <c r="AV180">
        <f t="array" ref="AV180">IF(AND(ROWS($M$131:AV180)&lt;=$P$2,COLUMNS($M$131:AV180)&lt;=$P$2),INDEX(MINVERSE($M$6:INDEX($M$6:$EF$125,$P$2,$P$2)),ROWS($M$131:AV180),COLUMNS($M$131:AV180)),0)</f>
        <v>0</v>
      </c>
      <c r="AW180">
        <f t="array" ref="AW180">IF(AND(ROWS($M$131:AW180)&lt;=$P$2,COLUMNS($M$131:AW180)&lt;=$P$2),INDEX(MINVERSE($M$6:INDEX($M$6:$EF$125,$P$2,$P$2)),ROWS($M$131:AW180),COLUMNS($M$131:AW180)),0)</f>
        <v>0</v>
      </c>
      <c r="AX180">
        <f t="array" ref="AX180">IF(AND(ROWS($M$131:AX180)&lt;=$P$2,COLUMNS($M$131:AX180)&lt;=$P$2),INDEX(MINVERSE($M$6:INDEX($M$6:$EF$125,$P$2,$P$2)),ROWS($M$131:AX180),COLUMNS($M$131:AX180)),0)</f>
        <v>0</v>
      </c>
      <c r="AY180">
        <f t="array" ref="AY180">IF(AND(ROWS($M$131:AY180)&lt;=$P$2,COLUMNS($M$131:AY180)&lt;=$P$2),INDEX(MINVERSE($M$6:INDEX($M$6:$EF$125,$P$2,$P$2)),ROWS($M$131:AY180),COLUMNS($M$131:AY180)),0)</f>
        <v>0</v>
      </c>
      <c r="AZ180">
        <f t="array" ref="AZ180">IF(AND(ROWS($M$131:AZ180)&lt;=$P$2,COLUMNS($M$131:AZ180)&lt;=$P$2),INDEX(MINVERSE($M$6:INDEX($M$6:$EF$125,$P$2,$P$2)),ROWS($M$131:AZ180),COLUMNS($M$131:AZ180)),0)</f>
        <v>0</v>
      </c>
      <c r="BA180">
        <f t="array" ref="BA180">IF(AND(ROWS($M$131:BA180)&lt;=$P$2,COLUMNS($M$131:BA180)&lt;=$P$2),INDEX(MINVERSE($M$6:INDEX($M$6:$EF$125,$P$2,$P$2)),ROWS($M$131:BA180),COLUMNS($M$131:BA180)),0)</f>
        <v>0</v>
      </c>
      <c r="BB180">
        <f t="array" ref="BB180">IF(AND(ROWS($M$131:BB180)&lt;=$P$2,COLUMNS($M$131:BB180)&lt;=$P$2),INDEX(MINVERSE($M$6:INDEX($M$6:$EF$125,$P$2,$P$2)),ROWS($M$131:BB180),COLUMNS($M$131:BB180)),0)</f>
        <v>0</v>
      </c>
      <c r="BC180">
        <f t="array" ref="BC180">IF(AND(ROWS($M$131:BC180)&lt;=$P$2,COLUMNS($M$131:BC180)&lt;=$P$2),INDEX(MINVERSE($M$6:INDEX($M$6:$EF$125,$P$2,$P$2)),ROWS($M$131:BC180),COLUMNS($M$131:BC180)),0)</f>
        <v>0</v>
      </c>
      <c r="BD180">
        <f t="array" ref="BD180">IF(AND(ROWS($M$131:BD180)&lt;=$P$2,COLUMNS($M$131:BD180)&lt;=$P$2),INDEX(MINVERSE($M$6:INDEX($M$6:$EF$125,$P$2,$P$2)),ROWS($M$131:BD180),COLUMNS($M$131:BD180)),0)</f>
        <v>0</v>
      </c>
      <c r="BE180">
        <f t="array" ref="BE180">IF(AND(ROWS($M$131:BE180)&lt;=$P$2,COLUMNS($M$131:BE180)&lt;=$P$2),INDEX(MINVERSE($M$6:INDEX($M$6:$EF$125,$P$2,$P$2)),ROWS($M$131:BE180),COLUMNS($M$131:BE180)),0)</f>
        <v>0</v>
      </c>
      <c r="BF180">
        <f t="array" ref="BF180">IF(AND(ROWS($M$131:BF180)&lt;=$P$2,COLUMNS($M$131:BF180)&lt;=$P$2),INDEX(MINVERSE($M$6:INDEX($M$6:$EF$125,$P$2,$P$2)),ROWS($M$131:BF180),COLUMNS($M$131:BF180)),0)</f>
        <v>0</v>
      </c>
      <c r="BG180">
        <f t="array" ref="BG180">IF(AND(ROWS($M$131:BG180)&lt;=$P$2,COLUMNS($M$131:BG180)&lt;=$P$2),INDEX(MINVERSE($M$6:INDEX($M$6:$EF$125,$P$2,$P$2)),ROWS($M$131:BG180),COLUMNS($M$131:BG180)),0)</f>
        <v>0</v>
      </c>
      <c r="BH180">
        <f t="array" ref="BH180">IF(AND(ROWS($M$131:BH180)&lt;=$P$2,COLUMNS($M$131:BH180)&lt;=$P$2),INDEX(MINVERSE($M$6:INDEX($M$6:$EF$125,$P$2,$P$2)),ROWS($M$131:BH180),COLUMNS($M$131:BH180)),0)</f>
        <v>0</v>
      </c>
      <c r="BI180">
        <f t="array" ref="BI180">IF(AND(ROWS($M$131:BI180)&lt;=$P$2,COLUMNS($M$131:BI180)&lt;=$P$2),INDEX(MINVERSE($M$6:INDEX($M$6:$EF$125,$P$2,$P$2)),ROWS($M$131:BI180),COLUMNS($M$131:BI180)),0)</f>
        <v>0</v>
      </c>
      <c r="BJ180">
        <f t="array" ref="BJ180">IF(AND(ROWS($M$131:BJ180)&lt;=$P$2,COLUMNS($M$131:BJ180)&lt;=$P$2),INDEX(MINVERSE($M$6:INDEX($M$6:$EF$125,$P$2,$P$2)),ROWS($M$131:BJ180),COLUMNS($M$131:BJ180)),0)</f>
        <v>0</v>
      </c>
      <c r="BK180">
        <f t="array" ref="BK180">IF(AND(ROWS($M$131:BK180)&lt;=$P$2,COLUMNS($M$131:BK180)&lt;=$P$2),INDEX(MINVERSE($M$6:INDEX($M$6:$EF$125,$P$2,$P$2)),ROWS($M$131:BK180),COLUMNS($M$131:BK180)),0)</f>
        <v>0</v>
      </c>
      <c r="BL180">
        <f t="array" ref="BL180">IF(AND(ROWS($M$131:BL180)&lt;=$P$2,COLUMNS($M$131:BL180)&lt;=$P$2),INDEX(MINVERSE($M$6:INDEX($M$6:$EF$125,$P$2,$P$2)),ROWS($M$131:BL180),COLUMNS($M$131:BL180)),0)</f>
        <v>0</v>
      </c>
      <c r="BM180">
        <f t="array" ref="BM180">IF(AND(ROWS($M$131:BM180)&lt;=$P$2,COLUMNS($M$131:BM180)&lt;=$P$2),INDEX(MINVERSE($M$6:INDEX($M$6:$EF$125,$P$2,$P$2)),ROWS($M$131:BM180),COLUMNS($M$131:BM180)),0)</f>
        <v>0</v>
      </c>
      <c r="BN180">
        <f t="array" ref="BN180">IF(AND(ROWS($M$131:BN180)&lt;=$P$2,COLUMNS($M$131:BN180)&lt;=$P$2),INDEX(MINVERSE($M$6:INDEX($M$6:$EF$125,$P$2,$P$2)),ROWS($M$131:BN180),COLUMNS($M$131:BN180)),0)</f>
        <v>0</v>
      </c>
      <c r="BO180">
        <f t="array" ref="BO180">IF(AND(ROWS($M$131:BO180)&lt;=$P$2,COLUMNS($M$131:BO180)&lt;=$P$2),INDEX(MINVERSE($M$6:INDEX($M$6:$EF$125,$P$2,$P$2)),ROWS($M$131:BO180),COLUMNS($M$131:BO180)),0)</f>
        <v>0</v>
      </c>
      <c r="BP180">
        <f t="array" ref="BP180">IF(AND(ROWS($M$131:BP180)&lt;=$P$2,COLUMNS($M$131:BP180)&lt;=$P$2),INDEX(MINVERSE($M$6:INDEX($M$6:$EF$125,$P$2,$P$2)),ROWS($M$131:BP180),COLUMNS($M$131:BP180)),0)</f>
        <v>0</v>
      </c>
      <c r="BQ180">
        <f t="array" ref="BQ180">IF(AND(ROWS($M$131:BQ180)&lt;=$P$2,COLUMNS($M$131:BQ180)&lt;=$P$2),INDEX(MINVERSE($M$6:INDEX($M$6:$EF$125,$P$2,$P$2)),ROWS($M$131:BQ180),COLUMNS($M$131:BQ180)),0)</f>
        <v>0</v>
      </c>
      <c r="BR180">
        <f t="array" ref="BR180">IF(AND(ROWS($M$131:BR180)&lt;=$P$2,COLUMNS($M$131:BR180)&lt;=$P$2),INDEX(MINVERSE($M$6:INDEX($M$6:$EF$125,$P$2,$P$2)),ROWS($M$131:BR180),COLUMNS($M$131:BR180)),0)</f>
        <v>0</v>
      </c>
      <c r="BS180">
        <f t="array" ref="BS180">IF(AND(ROWS($M$131:BS180)&lt;=$P$2,COLUMNS($M$131:BS180)&lt;=$P$2),INDEX(MINVERSE($M$6:INDEX($M$6:$EF$125,$P$2,$P$2)),ROWS($M$131:BS180),COLUMNS($M$131:BS180)),0)</f>
        <v>0</v>
      </c>
      <c r="BT180">
        <f t="array" ref="BT180">IF(AND(ROWS($M$131:BT180)&lt;=$P$2,COLUMNS($M$131:BT180)&lt;=$P$2),INDEX(MINVERSE($M$6:INDEX($M$6:$EF$125,$P$2,$P$2)),ROWS($M$131:BT180),COLUMNS($M$131:BT180)),0)</f>
        <v>0</v>
      </c>
      <c r="BU180">
        <f t="array" ref="BU180">IF(AND(ROWS($M$131:BU180)&lt;=$P$2,COLUMNS($M$131:BU180)&lt;=$P$2),INDEX(MINVERSE($M$6:INDEX($M$6:$EF$125,$P$2,$P$2)),ROWS($M$131:BU180),COLUMNS($M$131:BU180)),0)</f>
        <v>0</v>
      </c>
      <c r="BV180">
        <f t="array" ref="BV180">IF(AND(ROWS($M$131:BV180)&lt;=$P$2,COLUMNS($M$131:BV180)&lt;=$P$2),INDEX(MINVERSE($M$6:INDEX($M$6:$EF$125,$P$2,$P$2)),ROWS($M$131:BV180),COLUMNS($M$131:BV180)),0)</f>
        <v>0</v>
      </c>
      <c r="BW180">
        <f t="array" ref="BW180">IF(AND(ROWS($M$131:BW180)&lt;=$P$2,COLUMNS($M$131:BW180)&lt;=$P$2),INDEX(MINVERSE($M$6:INDEX($M$6:$EF$125,$P$2,$P$2)),ROWS($M$131:BW180),COLUMNS($M$131:BW180)),0)</f>
        <v>0</v>
      </c>
      <c r="BX180">
        <f t="array" ref="BX180">IF(AND(ROWS($M$131:BX180)&lt;=$P$2,COLUMNS($M$131:BX180)&lt;=$P$2),INDEX(MINVERSE($M$6:INDEX($M$6:$EF$125,$P$2,$P$2)),ROWS($M$131:BX180),COLUMNS($M$131:BX180)),0)</f>
        <v>0</v>
      </c>
      <c r="BY180">
        <f t="array" ref="BY180">IF(AND(ROWS($M$131:BY180)&lt;=$P$2,COLUMNS($M$131:BY180)&lt;=$P$2),INDEX(MINVERSE($M$6:INDEX($M$6:$EF$125,$P$2,$P$2)),ROWS($M$131:BY180),COLUMNS($M$131:BY180)),0)</f>
        <v>0</v>
      </c>
      <c r="BZ180">
        <f t="array" ref="BZ180">IF(AND(ROWS($M$131:BZ180)&lt;=$P$2,COLUMNS($M$131:BZ180)&lt;=$P$2),INDEX(MINVERSE($M$6:INDEX($M$6:$EF$125,$P$2,$P$2)),ROWS($M$131:BZ180),COLUMNS($M$131:BZ180)),0)</f>
        <v>0</v>
      </c>
      <c r="CA180">
        <f t="array" ref="CA180">IF(AND(ROWS($M$131:CA180)&lt;=$P$2,COLUMNS($M$131:CA180)&lt;=$P$2),INDEX(MINVERSE($M$6:INDEX($M$6:$EF$125,$P$2,$P$2)),ROWS($M$131:CA180),COLUMNS($M$131:CA180)),0)</f>
        <v>0</v>
      </c>
      <c r="CB180">
        <f t="array" ref="CB180">IF(AND(ROWS($M$131:CB180)&lt;=$P$2,COLUMNS($M$131:CB180)&lt;=$P$2),INDEX(MINVERSE($M$6:INDEX($M$6:$EF$125,$P$2,$P$2)),ROWS($M$131:CB180),COLUMNS($M$131:CB180)),0)</f>
        <v>0</v>
      </c>
      <c r="CC180">
        <f t="array" ref="CC180">IF(AND(ROWS($M$131:CC180)&lt;=$P$2,COLUMNS($M$131:CC180)&lt;=$P$2),INDEX(MINVERSE($M$6:INDEX($M$6:$EF$125,$P$2,$P$2)),ROWS($M$131:CC180),COLUMNS($M$131:CC180)),0)</f>
        <v>0</v>
      </c>
      <c r="CD180">
        <f t="array" ref="CD180">IF(AND(ROWS($M$131:CD180)&lt;=$P$2,COLUMNS($M$131:CD180)&lt;=$P$2),INDEX(MINVERSE($M$6:INDEX($M$6:$EF$125,$P$2,$P$2)),ROWS($M$131:CD180),COLUMNS($M$131:CD180)),0)</f>
        <v>0</v>
      </c>
      <c r="CE180">
        <f t="array" ref="CE180">IF(AND(ROWS($M$131:CE180)&lt;=$P$2,COLUMNS($M$131:CE180)&lt;=$P$2),INDEX(MINVERSE($M$6:INDEX($M$6:$EF$125,$P$2,$P$2)),ROWS($M$131:CE180),COLUMNS($M$131:CE180)),0)</f>
        <v>0</v>
      </c>
      <c r="CF180">
        <f t="array" ref="CF180">IF(AND(ROWS($M$131:CF180)&lt;=$P$2,COLUMNS($M$131:CF180)&lt;=$P$2),INDEX(MINVERSE($M$6:INDEX($M$6:$EF$125,$P$2,$P$2)),ROWS($M$131:CF180),COLUMNS($M$131:CF180)),0)</f>
        <v>0</v>
      </c>
      <c r="CG180">
        <f t="array" ref="CG180">IF(AND(ROWS($M$131:CG180)&lt;=$P$2,COLUMNS($M$131:CG180)&lt;=$P$2),INDEX(MINVERSE($M$6:INDEX($M$6:$EF$125,$P$2,$P$2)),ROWS($M$131:CG180),COLUMNS($M$131:CG180)),0)</f>
        <v>0</v>
      </c>
      <c r="CH180">
        <f t="array" ref="CH180">IF(AND(ROWS($M$131:CH180)&lt;=$P$2,COLUMNS($M$131:CH180)&lt;=$P$2),INDEX(MINVERSE($M$6:INDEX($M$6:$EF$125,$P$2,$P$2)),ROWS($M$131:CH180),COLUMNS($M$131:CH180)),0)</f>
        <v>0</v>
      </c>
      <c r="CI180">
        <f t="array" ref="CI180">IF(AND(ROWS($M$131:CI180)&lt;=$P$2,COLUMNS($M$131:CI180)&lt;=$P$2),INDEX(MINVERSE($M$6:INDEX($M$6:$EF$125,$P$2,$P$2)),ROWS($M$131:CI180),COLUMNS($M$131:CI180)),0)</f>
        <v>0</v>
      </c>
      <c r="CJ180">
        <f t="array" ref="CJ180">IF(AND(ROWS($M$131:CJ180)&lt;=$P$2,COLUMNS($M$131:CJ180)&lt;=$P$2),INDEX(MINVERSE($M$6:INDEX($M$6:$EF$125,$P$2,$P$2)),ROWS($M$131:CJ180),COLUMNS($M$131:CJ180)),0)</f>
        <v>0</v>
      </c>
      <c r="CK180">
        <f t="array" ref="CK180">IF(AND(ROWS($M$131:CK180)&lt;=$P$2,COLUMNS($M$131:CK180)&lt;=$P$2),INDEX(MINVERSE($M$6:INDEX($M$6:$EF$125,$P$2,$P$2)),ROWS($M$131:CK180),COLUMNS($M$131:CK180)),0)</f>
        <v>0</v>
      </c>
      <c r="CL180">
        <f t="array" ref="CL180">IF(AND(ROWS($M$131:CL180)&lt;=$P$2,COLUMNS($M$131:CL180)&lt;=$P$2),INDEX(MINVERSE($M$6:INDEX($M$6:$EF$125,$P$2,$P$2)),ROWS($M$131:CL180),COLUMNS($M$131:CL180)),0)</f>
        <v>0</v>
      </c>
      <c r="CM180">
        <f t="array" ref="CM180">IF(AND(ROWS($M$131:CM180)&lt;=$P$2,COLUMNS($M$131:CM180)&lt;=$P$2),INDEX(MINVERSE($M$6:INDEX($M$6:$EF$125,$P$2,$P$2)),ROWS($M$131:CM180),COLUMNS($M$131:CM180)),0)</f>
        <v>0</v>
      </c>
      <c r="CN180">
        <f t="array" ref="CN180">IF(AND(ROWS($M$131:CN180)&lt;=$P$2,COLUMNS($M$131:CN180)&lt;=$P$2),INDEX(MINVERSE($M$6:INDEX($M$6:$EF$125,$P$2,$P$2)),ROWS($M$131:CN180),COLUMNS($M$131:CN180)),0)</f>
        <v>0</v>
      </c>
      <c r="CO180">
        <f t="array" ref="CO180">IF(AND(ROWS($M$131:CO180)&lt;=$P$2,COLUMNS($M$131:CO180)&lt;=$P$2),INDEX(MINVERSE($M$6:INDEX($M$6:$EF$125,$P$2,$P$2)),ROWS($M$131:CO180),COLUMNS($M$131:CO180)),0)</f>
        <v>0</v>
      </c>
      <c r="CP180">
        <f t="array" ref="CP180">IF(AND(ROWS($M$131:CP180)&lt;=$P$2,COLUMNS($M$131:CP180)&lt;=$P$2),INDEX(MINVERSE($M$6:INDEX($M$6:$EF$125,$P$2,$P$2)),ROWS($M$131:CP180),COLUMNS($M$131:CP180)),0)</f>
        <v>0</v>
      </c>
      <c r="CQ180">
        <f t="array" ref="CQ180">IF(AND(ROWS($M$131:CQ180)&lt;=$P$2,COLUMNS($M$131:CQ180)&lt;=$P$2),INDEX(MINVERSE($M$6:INDEX($M$6:$EF$125,$P$2,$P$2)),ROWS($M$131:CQ180),COLUMNS($M$131:CQ180)),0)</f>
        <v>0</v>
      </c>
      <c r="CR180">
        <f t="array" ref="CR180">IF(AND(ROWS($M$131:CR180)&lt;=$P$2,COLUMNS($M$131:CR180)&lt;=$P$2),INDEX(MINVERSE($M$6:INDEX($M$6:$EF$125,$P$2,$P$2)),ROWS($M$131:CR180),COLUMNS($M$131:CR180)),0)</f>
        <v>0</v>
      </c>
      <c r="CS180">
        <f t="array" ref="CS180">IF(AND(ROWS($M$131:CS180)&lt;=$P$2,COLUMNS($M$131:CS180)&lt;=$P$2),INDEX(MINVERSE($M$6:INDEX($M$6:$EF$125,$P$2,$P$2)),ROWS($M$131:CS180),COLUMNS($M$131:CS180)),0)</f>
        <v>0</v>
      </c>
      <c r="CT180">
        <f t="array" ref="CT180">IF(AND(ROWS($M$131:CT180)&lt;=$P$2,COLUMNS($M$131:CT180)&lt;=$P$2),INDEX(MINVERSE($M$6:INDEX($M$6:$EF$125,$P$2,$P$2)),ROWS($M$131:CT180),COLUMNS($M$131:CT180)),0)</f>
        <v>0</v>
      </c>
      <c r="CU180">
        <f t="array" ref="CU180">IF(AND(ROWS($M$131:CU180)&lt;=$P$2,COLUMNS($M$131:CU180)&lt;=$P$2),INDEX(MINVERSE($M$6:INDEX($M$6:$EF$125,$P$2,$P$2)),ROWS($M$131:CU180),COLUMNS($M$131:CU180)),0)</f>
        <v>0</v>
      </c>
      <c r="CV180">
        <f t="array" ref="CV180">IF(AND(ROWS($M$131:CV180)&lt;=$P$2,COLUMNS($M$131:CV180)&lt;=$P$2),INDEX(MINVERSE($M$6:INDEX($M$6:$EF$125,$P$2,$P$2)),ROWS($M$131:CV180),COLUMNS($M$131:CV180)),0)</f>
        <v>0</v>
      </c>
      <c r="CW180">
        <f t="array" ref="CW180">IF(AND(ROWS($M$131:CW180)&lt;=$P$2,COLUMNS($M$131:CW180)&lt;=$P$2),INDEX(MINVERSE($M$6:INDEX($M$6:$EF$125,$P$2,$P$2)),ROWS($M$131:CW180),COLUMNS($M$131:CW180)),0)</f>
        <v>0</v>
      </c>
      <c r="CX180">
        <f t="array" ref="CX180">IF(AND(ROWS($M$131:CX180)&lt;=$P$2,COLUMNS($M$131:CX180)&lt;=$P$2),INDEX(MINVERSE($M$6:INDEX($M$6:$EF$125,$P$2,$P$2)),ROWS($M$131:CX180),COLUMNS($M$131:CX180)),0)</f>
        <v>0</v>
      </c>
      <c r="CY180">
        <f t="array" ref="CY180">IF(AND(ROWS($M$131:CY180)&lt;=$P$2,COLUMNS($M$131:CY180)&lt;=$P$2),INDEX(MINVERSE($M$6:INDEX($M$6:$EF$125,$P$2,$P$2)),ROWS($M$131:CY180),COLUMNS($M$131:CY180)),0)</f>
        <v>0</v>
      </c>
      <c r="CZ180">
        <f t="array" ref="CZ180">IF(AND(ROWS($M$131:CZ180)&lt;=$P$2,COLUMNS($M$131:CZ180)&lt;=$P$2),INDEX(MINVERSE($M$6:INDEX($M$6:$EF$125,$P$2,$P$2)),ROWS($M$131:CZ180),COLUMNS($M$131:CZ180)),0)</f>
        <v>0</v>
      </c>
      <c r="DA180">
        <f t="array" ref="DA180">IF(AND(ROWS($M$131:DA180)&lt;=$P$2,COLUMNS($M$131:DA180)&lt;=$P$2),INDEX(MINVERSE($M$6:INDEX($M$6:$EF$125,$P$2,$P$2)),ROWS($M$131:DA180),COLUMNS($M$131:DA180)),0)</f>
        <v>0</v>
      </c>
      <c r="DB180">
        <f t="array" ref="DB180">IF(AND(ROWS($M$131:DB180)&lt;=$P$2,COLUMNS($M$131:DB180)&lt;=$P$2),INDEX(MINVERSE($M$6:INDEX($M$6:$EF$125,$P$2,$P$2)),ROWS($M$131:DB180),COLUMNS($M$131:DB180)),0)</f>
        <v>0</v>
      </c>
      <c r="DC180">
        <f t="array" ref="DC180">IF(AND(ROWS($M$131:DC180)&lt;=$P$2,COLUMNS($M$131:DC180)&lt;=$P$2),INDEX(MINVERSE($M$6:INDEX($M$6:$EF$125,$P$2,$P$2)),ROWS($M$131:DC180),COLUMNS($M$131:DC180)),0)</f>
        <v>0</v>
      </c>
      <c r="DD180">
        <f t="array" ref="DD180">IF(AND(ROWS($M$131:DD180)&lt;=$P$2,COLUMNS($M$131:DD180)&lt;=$P$2),INDEX(MINVERSE($M$6:INDEX($M$6:$EF$125,$P$2,$P$2)),ROWS($M$131:DD180),COLUMNS($M$131:DD180)),0)</f>
        <v>0</v>
      </c>
      <c r="DE180">
        <f t="array" ref="DE180">IF(AND(ROWS($M$131:DE180)&lt;=$P$2,COLUMNS($M$131:DE180)&lt;=$P$2),INDEX(MINVERSE($M$6:INDEX($M$6:$EF$125,$P$2,$P$2)),ROWS($M$131:DE180),COLUMNS($M$131:DE180)),0)</f>
        <v>0</v>
      </c>
      <c r="DF180">
        <f t="array" ref="DF180">IF(AND(ROWS($M$131:DF180)&lt;=$P$2,COLUMNS($M$131:DF180)&lt;=$P$2),INDEX(MINVERSE($M$6:INDEX($M$6:$EF$125,$P$2,$P$2)),ROWS($M$131:DF180),COLUMNS($M$131:DF180)),0)</f>
        <v>0</v>
      </c>
      <c r="DG180">
        <f t="array" ref="DG180">IF(AND(ROWS($M$131:DG180)&lt;=$P$2,COLUMNS($M$131:DG180)&lt;=$P$2),INDEX(MINVERSE($M$6:INDEX($M$6:$EF$125,$P$2,$P$2)),ROWS($M$131:DG180),COLUMNS($M$131:DG180)),0)</f>
        <v>0</v>
      </c>
      <c r="DH180">
        <f t="array" ref="DH180">IF(AND(ROWS($M$131:DH180)&lt;=$P$2,COLUMNS($M$131:DH180)&lt;=$P$2),INDEX(MINVERSE($M$6:INDEX($M$6:$EF$125,$P$2,$P$2)),ROWS($M$131:DH180),COLUMNS($M$131:DH180)),0)</f>
        <v>0</v>
      </c>
      <c r="DI180">
        <f t="array" ref="DI180">IF(AND(ROWS($M$131:DI180)&lt;=$P$2,COLUMNS($M$131:DI180)&lt;=$P$2),INDEX(MINVERSE($M$6:INDEX($M$6:$EF$125,$P$2,$P$2)),ROWS($M$131:DI180),COLUMNS($M$131:DI180)),0)</f>
        <v>0</v>
      </c>
      <c r="DJ180">
        <f t="array" ref="DJ180">IF(AND(ROWS($M$131:DJ180)&lt;=$P$2,COLUMNS($M$131:DJ180)&lt;=$P$2),INDEX(MINVERSE($M$6:INDEX($M$6:$EF$125,$P$2,$P$2)),ROWS($M$131:DJ180),COLUMNS($M$131:DJ180)),0)</f>
        <v>0</v>
      </c>
      <c r="DK180">
        <f t="array" ref="DK180">IF(AND(ROWS($M$131:DK180)&lt;=$P$2,COLUMNS($M$131:DK180)&lt;=$P$2),INDEX(MINVERSE($M$6:INDEX($M$6:$EF$125,$P$2,$P$2)),ROWS($M$131:DK180),COLUMNS($M$131:DK180)),0)</f>
        <v>0</v>
      </c>
      <c r="DL180">
        <f t="array" ref="DL180">IF(AND(ROWS($M$131:DL180)&lt;=$P$2,COLUMNS($M$131:DL180)&lt;=$P$2),INDEX(MINVERSE($M$6:INDEX($M$6:$EF$125,$P$2,$P$2)),ROWS($M$131:DL180),COLUMNS($M$131:DL180)),0)</f>
        <v>0</v>
      </c>
      <c r="DM180">
        <f t="array" ref="DM180">IF(AND(ROWS($M$131:DM180)&lt;=$P$2,COLUMNS($M$131:DM180)&lt;=$P$2),INDEX(MINVERSE($M$6:INDEX($M$6:$EF$125,$P$2,$P$2)),ROWS($M$131:DM180),COLUMNS($M$131:DM180)),0)</f>
        <v>0</v>
      </c>
      <c r="DN180">
        <f t="array" ref="DN180">IF(AND(ROWS($M$131:DN180)&lt;=$P$2,COLUMNS($M$131:DN180)&lt;=$P$2),INDEX(MINVERSE($M$6:INDEX($M$6:$EF$125,$P$2,$P$2)),ROWS($M$131:DN180),COLUMNS($M$131:DN180)),0)</f>
        <v>0</v>
      </c>
      <c r="DO180">
        <f t="array" ref="DO180">IF(AND(ROWS($M$131:DO180)&lt;=$P$2,COLUMNS($M$131:DO180)&lt;=$P$2),INDEX(MINVERSE($M$6:INDEX($M$6:$EF$125,$P$2,$P$2)),ROWS($M$131:DO180),COLUMNS($M$131:DO180)),0)</f>
        <v>0</v>
      </c>
      <c r="DP180">
        <f t="array" ref="DP180">IF(AND(ROWS($M$131:DP180)&lt;=$P$2,COLUMNS($M$131:DP180)&lt;=$P$2),INDEX(MINVERSE($M$6:INDEX($M$6:$EF$125,$P$2,$P$2)),ROWS($M$131:DP180),COLUMNS($M$131:DP180)),0)</f>
        <v>0</v>
      </c>
      <c r="DQ180">
        <f t="array" ref="DQ180">IF(AND(ROWS($M$131:DQ180)&lt;=$P$2,COLUMNS($M$131:DQ180)&lt;=$P$2),INDEX(MINVERSE($M$6:INDEX($M$6:$EF$125,$P$2,$P$2)),ROWS($M$131:DQ180),COLUMNS($M$131:DQ180)),0)</f>
        <v>0</v>
      </c>
      <c r="DR180">
        <f t="array" ref="DR180">IF(AND(ROWS($M$131:DR180)&lt;=$P$2,COLUMNS($M$131:DR180)&lt;=$P$2),INDEX(MINVERSE($M$6:INDEX($M$6:$EF$125,$P$2,$P$2)),ROWS($M$131:DR180),COLUMNS($M$131:DR180)),0)</f>
        <v>0</v>
      </c>
      <c r="DS180">
        <f t="array" ref="DS180">IF(AND(ROWS($M$131:DS180)&lt;=$P$2,COLUMNS($M$131:DS180)&lt;=$P$2),INDEX(MINVERSE($M$6:INDEX($M$6:$EF$125,$P$2,$P$2)),ROWS($M$131:DS180),COLUMNS($M$131:DS180)),0)</f>
        <v>0</v>
      </c>
      <c r="DT180">
        <f t="array" ref="DT180">IF(AND(ROWS($M$131:DT180)&lt;=$P$2,COLUMNS($M$131:DT180)&lt;=$P$2),INDEX(MINVERSE($M$6:INDEX($M$6:$EF$125,$P$2,$P$2)),ROWS($M$131:DT180),COLUMNS($M$131:DT180)),0)</f>
        <v>0</v>
      </c>
      <c r="DU180">
        <f t="array" ref="DU180">IF(AND(ROWS($M$131:DU180)&lt;=$P$2,COLUMNS($M$131:DU180)&lt;=$P$2),INDEX(MINVERSE($M$6:INDEX($M$6:$EF$125,$P$2,$P$2)),ROWS($M$131:DU180),COLUMNS($M$131:DU180)),0)</f>
        <v>0</v>
      </c>
      <c r="DV180">
        <f t="array" ref="DV180">IF(AND(ROWS($M$131:DV180)&lt;=$P$2,COLUMNS($M$131:DV180)&lt;=$P$2),INDEX(MINVERSE($M$6:INDEX($M$6:$EF$125,$P$2,$P$2)),ROWS($M$131:DV180),COLUMNS($M$131:DV180)),0)</f>
        <v>0</v>
      </c>
      <c r="DW180">
        <f t="array" ref="DW180">IF(AND(ROWS($M$131:DW180)&lt;=$P$2,COLUMNS($M$131:DW180)&lt;=$P$2),INDEX(MINVERSE($M$6:INDEX($M$6:$EF$125,$P$2,$P$2)),ROWS($M$131:DW180),COLUMNS($M$131:DW180)),0)</f>
        <v>0</v>
      </c>
      <c r="DX180">
        <f t="array" ref="DX180">IF(AND(ROWS($M$131:DX180)&lt;=$P$2,COLUMNS($M$131:DX180)&lt;=$P$2),INDEX(MINVERSE($M$6:INDEX($M$6:$EF$125,$P$2,$P$2)),ROWS($M$131:DX180),COLUMNS($M$131:DX180)),0)</f>
        <v>0</v>
      </c>
      <c r="DY180">
        <f t="array" ref="DY180">IF(AND(ROWS($M$131:DY180)&lt;=$P$2,COLUMNS($M$131:DY180)&lt;=$P$2),INDEX(MINVERSE($M$6:INDEX($M$6:$EF$125,$P$2,$P$2)),ROWS($M$131:DY180),COLUMNS($M$131:DY180)),0)</f>
        <v>0</v>
      </c>
      <c r="DZ180">
        <f t="array" ref="DZ180">IF(AND(ROWS($M$131:DZ180)&lt;=$P$2,COLUMNS($M$131:DZ180)&lt;=$P$2),INDEX(MINVERSE($M$6:INDEX($M$6:$EF$125,$P$2,$P$2)),ROWS($M$131:DZ180),COLUMNS($M$131:DZ180)),0)</f>
        <v>0</v>
      </c>
      <c r="EA180">
        <f t="array" ref="EA180">IF(AND(ROWS($M$131:EA180)&lt;=$P$2,COLUMNS($M$131:EA180)&lt;=$P$2),INDEX(MINVERSE($M$6:INDEX($M$6:$EF$125,$P$2,$P$2)),ROWS($M$131:EA180),COLUMNS($M$131:EA180)),0)</f>
        <v>0</v>
      </c>
      <c r="EB180">
        <f t="array" ref="EB180">IF(AND(ROWS($M$131:EB180)&lt;=$P$2,COLUMNS($M$131:EB180)&lt;=$P$2),INDEX(MINVERSE($M$6:INDEX($M$6:$EF$125,$P$2,$P$2)),ROWS($M$131:EB180),COLUMNS($M$131:EB180)),0)</f>
        <v>0</v>
      </c>
    </row>
    <row r="181" spans="12:132" ht="15">
      <c r="L181" s="10">
        <v>51</v>
      </c>
      <c r="M181">
        <f t="array" ref="M181">IF(AND(ROWS($M$131:M181)&lt;=$P$2,COLUMNS($M$131:M181)&lt;=$P$2),INDEX(MINVERSE($M$6:INDEX($M$6:$EF$125,$P$2,$P$2)),ROWS($M$131:M181),COLUMNS($M$131:M181)),0)</f>
        <v>0</v>
      </c>
      <c r="N181">
        <f t="array" ref="N181">IF(AND(ROWS($M$131:N181)&lt;=$P$2,COLUMNS($M$131:N181)&lt;=$P$2),INDEX(MINVERSE($M$6:INDEX($M$6:$EF$125,$P$2,$P$2)),ROWS($M$131:N181),COLUMNS($M$131:N181)),0)</f>
        <v>0</v>
      </c>
      <c r="O181">
        <f t="array" ref="O181">IF(AND(ROWS($M$131:O181)&lt;=$P$2,COLUMNS($M$131:O181)&lt;=$P$2),INDEX(MINVERSE($M$6:INDEX($M$6:$EF$125,$P$2,$P$2)),ROWS($M$131:O181),COLUMNS($M$131:O181)),0)</f>
        <v>0</v>
      </c>
      <c r="P181">
        <f t="array" ref="P181">IF(AND(ROWS($M$131:P181)&lt;=$P$2,COLUMNS($M$131:P181)&lt;=$P$2),INDEX(MINVERSE($M$6:INDEX($M$6:$EF$125,$P$2,$P$2)),ROWS($M$131:P181),COLUMNS($M$131:P181)),0)</f>
        <v>0</v>
      </c>
      <c r="Q181">
        <f t="array" ref="Q181">IF(AND(ROWS($M$131:Q181)&lt;=$P$2,COLUMNS($M$131:Q181)&lt;=$P$2),INDEX(MINVERSE($M$6:INDEX($M$6:$EF$125,$P$2,$P$2)),ROWS($M$131:Q181),COLUMNS($M$131:Q181)),0)</f>
        <v>0</v>
      </c>
      <c r="R181">
        <f t="array" ref="R181">IF(AND(ROWS($M$131:R181)&lt;=$P$2,COLUMNS($M$131:R181)&lt;=$P$2),INDEX(MINVERSE($M$6:INDEX($M$6:$EF$125,$P$2,$P$2)),ROWS($M$131:R181),COLUMNS($M$131:R181)),0)</f>
        <v>0</v>
      </c>
      <c r="S181">
        <f t="array" ref="S181">IF(AND(ROWS($M$131:S181)&lt;=$P$2,COLUMNS($M$131:S181)&lt;=$P$2),INDEX(MINVERSE($M$6:INDEX($M$6:$EF$125,$P$2,$P$2)),ROWS($M$131:S181),COLUMNS($M$131:S181)),0)</f>
        <v>0</v>
      </c>
      <c r="T181">
        <f t="array" ref="T181">IF(AND(ROWS($M$131:T181)&lt;=$P$2,COLUMNS($M$131:T181)&lt;=$P$2),INDEX(MINVERSE($M$6:INDEX($M$6:$EF$125,$P$2,$P$2)),ROWS($M$131:T181),COLUMNS($M$131:T181)),0)</f>
        <v>0</v>
      </c>
      <c r="U181">
        <f t="array" ref="U181">IF(AND(ROWS($M$131:U181)&lt;=$P$2,COLUMNS($M$131:U181)&lt;=$P$2),INDEX(MINVERSE($M$6:INDEX($M$6:$EF$125,$P$2,$P$2)),ROWS($M$131:U181),COLUMNS($M$131:U181)),0)</f>
        <v>0</v>
      </c>
      <c r="V181">
        <f t="array" ref="V181">IF(AND(ROWS($M$131:V181)&lt;=$P$2,COLUMNS($M$131:V181)&lt;=$P$2),INDEX(MINVERSE($M$6:INDEX($M$6:$EF$125,$P$2,$P$2)),ROWS($M$131:V181),COLUMNS($M$131:V181)),0)</f>
        <v>0</v>
      </c>
      <c r="W181">
        <f t="array" ref="W181">IF(AND(ROWS($M$131:W181)&lt;=$P$2,COLUMNS($M$131:W181)&lt;=$P$2),INDEX(MINVERSE($M$6:INDEX($M$6:$EF$125,$P$2,$P$2)),ROWS($M$131:W181),COLUMNS($M$131:W181)),0)</f>
        <v>0</v>
      </c>
      <c r="X181">
        <f t="array" ref="X181">IF(AND(ROWS($M$131:X181)&lt;=$P$2,COLUMNS($M$131:X181)&lt;=$P$2),INDEX(MINVERSE($M$6:INDEX($M$6:$EF$125,$P$2,$P$2)),ROWS($M$131:X181),COLUMNS($M$131:X181)),0)</f>
        <v>0</v>
      </c>
      <c r="Y181">
        <f t="array" ref="Y181">IF(AND(ROWS($M$131:Y181)&lt;=$P$2,COLUMNS($M$131:Y181)&lt;=$P$2),INDEX(MINVERSE($M$6:INDEX($M$6:$EF$125,$P$2,$P$2)),ROWS($M$131:Y181),COLUMNS($M$131:Y181)),0)</f>
        <v>0</v>
      </c>
      <c r="Z181">
        <f t="array" ref="Z181">IF(AND(ROWS($M$131:Z181)&lt;=$P$2,COLUMNS($M$131:Z181)&lt;=$P$2),INDEX(MINVERSE($M$6:INDEX($M$6:$EF$125,$P$2,$P$2)),ROWS($M$131:Z181),COLUMNS($M$131:Z181)),0)</f>
        <v>0</v>
      </c>
      <c r="AA181">
        <f t="array" ref="AA181">IF(AND(ROWS($M$131:AA181)&lt;=$P$2,COLUMNS($M$131:AA181)&lt;=$P$2),INDEX(MINVERSE($M$6:INDEX($M$6:$EF$125,$P$2,$P$2)),ROWS($M$131:AA181),COLUMNS($M$131:AA181)),0)</f>
        <v>0</v>
      </c>
      <c r="AB181">
        <f t="array" ref="AB181">IF(AND(ROWS($M$131:AB181)&lt;=$P$2,COLUMNS($M$131:AB181)&lt;=$P$2),INDEX(MINVERSE($M$6:INDEX($M$6:$EF$125,$P$2,$P$2)),ROWS($M$131:AB181),COLUMNS($M$131:AB181)),0)</f>
        <v>0</v>
      </c>
      <c r="AC181">
        <f t="array" ref="AC181">IF(AND(ROWS($M$131:AC181)&lt;=$P$2,COLUMNS($M$131:AC181)&lt;=$P$2),INDEX(MINVERSE($M$6:INDEX($M$6:$EF$125,$P$2,$P$2)),ROWS($M$131:AC181),COLUMNS($M$131:AC181)),0)</f>
        <v>0</v>
      </c>
      <c r="AD181">
        <f t="array" ref="AD181">IF(AND(ROWS($M$131:AD181)&lt;=$P$2,COLUMNS($M$131:AD181)&lt;=$P$2),INDEX(MINVERSE($M$6:INDEX($M$6:$EF$125,$P$2,$P$2)),ROWS($M$131:AD181),COLUMNS($M$131:AD181)),0)</f>
        <v>0</v>
      </c>
      <c r="AE181">
        <f t="array" ref="AE181">IF(AND(ROWS($M$131:AE181)&lt;=$P$2,COLUMNS($M$131:AE181)&lt;=$P$2),INDEX(MINVERSE($M$6:INDEX($M$6:$EF$125,$P$2,$P$2)),ROWS($M$131:AE181),COLUMNS($M$131:AE181)),0)</f>
        <v>0</v>
      </c>
      <c r="AF181">
        <f t="array" ref="AF181">IF(AND(ROWS($M$131:AF181)&lt;=$P$2,COLUMNS($M$131:AF181)&lt;=$P$2),INDEX(MINVERSE($M$6:INDEX($M$6:$EF$125,$P$2,$P$2)),ROWS($M$131:AF181),COLUMNS($M$131:AF181)),0)</f>
        <v>0</v>
      </c>
      <c r="AG181">
        <f t="array" ref="AG181">IF(AND(ROWS($M$131:AG181)&lt;=$P$2,COLUMNS($M$131:AG181)&lt;=$P$2),INDEX(MINVERSE($M$6:INDEX($M$6:$EF$125,$P$2,$P$2)),ROWS($M$131:AG181),COLUMNS($M$131:AG181)),0)</f>
        <v>0</v>
      </c>
      <c r="AH181">
        <f t="array" ref="AH181">IF(AND(ROWS($M$131:AH181)&lt;=$P$2,COLUMNS($M$131:AH181)&lt;=$P$2),INDEX(MINVERSE($M$6:INDEX($M$6:$EF$125,$P$2,$P$2)),ROWS($M$131:AH181),COLUMNS($M$131:AH181)),0)</f>
        <v>0</v>
      </c>
      <c r="AI181">
        <f t="array" ref="AI181">IF(AND(ROWS($M$131:AI181)&lt;=$P$2,COLUMNS($M$131:AI181)&lt;=$P$2),INDEX(MINVERSE($M$6:INDEX($M$6:$EF$125,$P$2,$P$2)),ROWS($M$131:AI181),COLUMNS($M$131:AI181)),0)</f>
        <v>0</v>
      </c>
      <c r="AJ181">
        <f t="array" ref="AJ181">IF(AND(ROWS($M$131:AJ181)&lt;=$P$2,COLUMNS($M$131:AJ181)&lt;=$P$2),INDEX(MINVERSE($M$6:INDEX($M$6:$EF$125,$P$2,$P$2)),ROWS($M$131:AJ181),COLUMNS($M$131:AJ181)),0)</f>
        <v>0</v>
      </c>
      <c r="AK181">
        <f t="array" ref="AK181">IF(AND(ROWS($M$131:AK181)&lt;=$P$2,COLUMNS($M$131:AK181)&lt;=$P$2),INDEX(MINVERSE($M$6:INDEX($M$6:$EF$125,$P$2,$P$2)),ROWS($M$131:AK181),COLUMNS($M$131:AK181)),0)</f>
        <v>0</v>
      </c>
      <c r="AL181">
        <f t="array" ref="AL181">IF(AND(ROWS($M$131:AL181)&lt;=$P$2,COLUMNS($M$131:AL181)&lt;=$P$2),INDEX(MINVERSE($M$6:INDEX($M$6:$EF$125,$P$2,$P$2)),ROWS($M$131:AL181),COLUMNS($M$131:AL181)),0)</f>
        <v>0</v>
      </c>
      <c r="AM181">
        <f t="array" ref="AM181">IF(AND(ROWS($M$131:AM181)&lt;=$P$2,COLUMNS($M$131:AM181)&lt;=$P$2),INDEX(MINVERSE($M$6:INDEX($M$6:$EF$125,$P$2,$P$2)),ROWS($M$131:AM181),COLUMNS($M$131:AM181)),0)</f>
        <v>0</v>
      </c>
      <c r="AN181">
        <f t="array" ref="AN181">IF(AND(ROWS($M$131:AN181)&lt;=$P$2,COLUMNS($M$131:AN181)&lt;=$P$2),INDEX(MINVERSE($M$6:INDEX($M$6:$EF$125,$P$2,$P$2)),ROWS($M$131:AN181),COLUMNS($M$131:AN181)),0)</f>
        <v>0</v>
      </c>
      <c r="AO181">
        <f t="array" ref="AO181">IF(AND(ROWS($M$131:AO181)&lt;=$P$2,COLUMNS($M$131:AO181)&lt;=$P$2),INDEX(MINVERSE($M$6:INDEX($M$6:$EF$125,$P$2,$P$2)),ROWS($M$131:AO181),COLUMNS($M$131:AO181)),0)</f>
        <v>0</v>
      </c>
      <c r="AP181">
        <f t="array" ref="AP181">IF(AND(ROWS($M$131:AP181)&lt;=$P$2,COLUMNS($M$131:AP181)&lt;=$P$2),INDEX(MINVERSE($M$6:INDEX($M$6:$EF$125,$P$2,$P$2)),ROWS($M$131:AP181),COLUMNS($M$131:AP181)),0)</f>
        <v>0</v>
      </c>
      <c r="AQ181">
        <f t="array" ref="AQ181">IF(AND(ROWS($M$131:AQ181)&lt;=$P$2,COLUMNS($M$131:AQ181)&lt;=$P$2),INDEX(MINVERSE($M$6:INDEX($M$6:$EF$125,$P$2,$P$2)),ROWS($M$131:AQ181),COLUMNS($M$131:AQ181)),0)</f>
        <v>0</v>
      </c>
      <c r="AR181">
        <f t="array" ref="AR181">IF(AND(ROWS($M$131:AR181)&lt;=$P$2,COLUMNS($M$131:AR181)&lt;=$P$2),INDEX(MINVERSE($M$6:INDEX($M$6:$EF$125,$P$2,$P$2)),ROWS($M$131:AR181),COLUMNS($M$131:AR181)),0)</f>
        <v>0</v>
      </c>
      <c r="AS181">
        <f t="array" ref="AS181">IF(AND(ROWS($M$131:AS181)&lt;=$P$2,COLUMNS($M$131:AS181)&lt;=$P$2),INDEX(MINVERSE($M$6:INDEX($M$6:$EF$125,$P$2,$P$2)),ROWS($M$131:AS181),COLUMNS($M$131:AS181)),0)</f>
        <v>0</v>
      </c>
      <c r="AT181">
        <f t="array" ref="AT181">IF(AND(ROWS($M$131:AT181)&lt;=$P$2,COLUMNS($M$131:AT181)&lt;=$P$2),INDEX(MINVERSE($M$6:INDEX($M$6:$EF$125,$P$2,$P$2)),ROWS($M$131:AT181),COLUMNS($M$131:AT181)),0)</f>
        <v>0</v>
      </c>
      <c r="AU181">
        <f t="array" ref="AU181">IF(AND(ROWS($M$131:AU181)&lt;=$P$2,COLUMNS($M$131:AU181)&lt;=$P$2),INDEX(MINVERSE($M$6:INDEX($M$6:$EF$125,$P$2,$P$2)),ROWS($M$131:AU181),COLUMNS($M$131:AU181)),0)</f>
        <v>0</v>
      </c>
      <c r="AV181">
        <f t="array" ref="AV181">IF(AND(ROWS($M$131:AV181)&lt;=$P$2,COLUMNS($M$131:AV181)&lt;=$P$2),INDEX(MINVERSE($M$6:INDEX($M$6:$EF$125,$P$2,$P$2)),ROWS($M$131:AV181),COLUMNS($M$131:AV181)),0)</f>
        <v>0</v>
      </c>
      <c r="AW181">
        <f t="array" ref="AW181">IF(AND(ROWS($M$131:AW181)&lt;=$P$2,COLUMNS($M$131:AW181)&lt;=$P$2),INDEX(MINVERSE($M$6:INDEX($M$6:$EF$125,$P$2,$P$2)),ROWS($M$131:AW181),COLUMNS($M$131:AW181)),0)</f>
        <v>0</v>
      </c>
      <c r="AX181">
        <f t="array" ref="AX181">IF(AND(ROWS($M$131:AX181)&lt;=$P$2,COLUMNS($M$131:AX181)&lt;=$P$2),INDEX(MINVERSE($M$6:INDEX($M$6:$EF$125,$P$2,$P$2)),ROWS($M$131:AX181),COLUMNS($M$131:AX181)),0)</f>
        <v>0</v>
      </c>
      <c r="AY181">
        <f t="array" ref="AY181">IF(AND(ROWS($M$131:AY181)&lt;=$P$2,COLUMNS($M$131:AY181)&lt;=$P$2),INDEX(MINVERSE($M$6:INDEX($M$6:$EF$125,$P$2,$P$2)),ROWS($M$131:AY181),COLUMNS($M$131:AY181)),0)</f>
        <v>0</v>
      </c>
      <c r="AZ181">
        <f t="array" ref="AZ181">IF(AND(ROWS($M$131:AZ181)&lt;=$P$2,COLUMNS($M$131:AZ181)&lt;=$P$2),INDEX(MINVERSE($M$6:INDEX($M$6:$EF$125,$P$2,$P$2)),ROWS($M$131:AZ181),COLUMNS($M$131:AZ181)),0)</f>
        <v>0</v>
      </c>
      <c r="BA181">
        <f t="array" ref="BA181">IF(AND(ROWS($M$131:BA181)&lt;=$P$2,COLUMNS($M$131:BA181)&lt;=$P$2),INDEX(MINVERSE($M$6:INDEX($M$6:$EF$125,$P$2,$P$2)),ROWS($M$131:BA181),COLUMNS($M$131:BA181)),0)</f>
        <v>0</v>
      </c>
      <c r="BB181">
        <f t="array" ref="BB181">IF(AND(ROWS($M$131:BB181)&lt;=$P$2,COLUMNS($M$131:BB181)&lt;=$P$2),INDEX(MINVERSE($M$6:INDEX($M$6:$EF$125,$P$2,$P$2)),ROWS($M$131:BB181),COLUMNS($M$131:BB181)),0)</f>
        <v>0</v>
      </c>
      <c r="BC181">
        <f t="array" ref="BC181">IF(AND(ROWS($M$131:BC181)&lt;=$P$2,COLUMNS($M$131:BC181)&lt;=$P$2),INDEX(MINVERSE($M$6:INDEX($M$6:$EF$125,$P$2,$P$2)),ROWS($M$131:BC181),COLUMNS($M$131:BC181)),0)</f>
        <v>0</v>
      </c>
      <c r="BD181">
        <f t="array" ref="BD181">IF(AND(ROWS($M$131:BD181)&lt;=$P$2,COLUMNS($M$131:BD181)&lt;=$P$2),INDEX(MINVERSE($M$6:INDEX($M$6:$EF$125,$P$2,$P$2)),ROWS($M$131:BD181),COLUMNS($M$131:BD181)),0)</f>
        <v>0</v>
      </c>
      <c r="BE181">
        <f t="array" ref="BE181">IF(AND(ROWS($M$131:BE181)&lt;=$P$2,COLUMNS($M$131:BE181)&lt;=$P$2),INDEX(MINVERSE($M$6:INDEX($M$6:$EF$125,$P$2,$P$2)),ROWS($M$131:BE181),COLUMNS($M$131:BE181)),0)</f>
        <v>0</v>
      </c>
      <c r="BF181">
        <f t="array" ref="BF181">IF(AND(ROWS($M$131:BF181)&lt;=$P$2,COLUMNS($M$131:BF181)&lt;=$P$2),INDEX(MINVERSE($M$6:INDEX($M$6:$EF$125,$P$2,$P$2)),ROWS($M$131:BF181),COLUMNS($M$131:BF181)),0)</f>
        <v>0</v>
      </c>
      <c r="BG181">
        <f t="array" ref="BG181">IF(AND(ROWS($M$131:BG181)&lt;=$P$2,COLUMNS($M$131:BG181)&lt;=$P$2),INDEX(MINVERSE($M$6:INDEX($M$6:$EF$125,$P$2,$P$2)),ROWS($M$131:BG181),COLUMNS($M$131:BG181)),0)</f>
        <v>0</v>
      </c>
      <c r="BH181">
        <f t="array" ref="BH181">IF(AND(ROWS($M$131:BH181)&lt;=$P$2,COLUMNS($M$131:BH181)&lt;=$P$2),INDEX(MINVERSE($M$6:INDEX($M$6:$EF$125,$P$2,$P$2)),ROWS($M$131:BH181),COLUMNS($M$131:BH181)),0)</f>
        <v>0</v>
      </c>
      <c r="BI181">
        <f t="array" ref="BI181">IF(AND(ROWS($M$131:BI181)&lt;=$P$2,COLUMNS($M$131:BI181)&lt;=$P$2),INDEX(MINVERSE($M$6:INDEX($M$6:$EF$125,$P$2,$P$2)),ROWS($M$131:BI181),COLUMNS($M$131:BI181)),0)</f>
        <v>0</v>
      </c>
      <c r="BJ181">
        <f t="array" ref="BJ181">IF(AND(ROWS($M$131:BJ181)&lt;=$P$2,COLUMNS($M$131:BJ181)&lt;=$P$2),INDEX(MINVERSE($M$6:INDEX($M$6:$EF$125,$P$2,$P$2)),ROWS($M$131:BJ181),COLUMNS($M$131:BJ181)),0)</f>
        <v>0</v>
      </c>
      <c r="BK181">
        <f t="array" ref="BK181">IF(AND(ROWS($M$131:BK181)&lt;=$P$2,COLUMNS($M$131:BK181)&lt;=$P$2),INDEX(MINVERSE($M$6:INDEX($M$6:$EF$125,$P$2,$P$2)),ROWS($M$131:BK181),COLUMNS($M$131:BK181)),0)</f>
        <v>0</v>
      </c>
      <c r="BL181">
        <f t="array" ref="BL181">IF(AND(ROWS($M$131:BL181)&lt;=$P$2,COLUMNS($M$131:BL181)&lt;=$P$2),INDEX(MINVERSE($M$6:INDEX($M$6:$EF$125,$P$2,$P$2)),ROWS($M$131:BL181),COLUMNS($M$131:BL181)),0)</f>
        <v>0</v>
      </c>
      <c r="BM181">
        <f t="array" ref="BM181">IF(AND(ROWS($M$131:BM181)&lt;=$P$2,COLUMNS($M$131:BM181)&lt;=$P$2),INDEX(MINVERSE($M$6:INDEX($M$6:$EF$125,$P$2,$P$2)),ROWS($M$131:BM181),COLUMNS($M$131:BM181)),0)</f>
        <v>0</v>
      </c>
      <c r="BN181">
        <f t="array" ref="BN181">IF(AND(ROWS($M$131:BN181)&lt;=$P$2,COLUMNS($M$131:BN181)&lt;=$P$2),INDEX(MINVERSE($M$6:INDEX($M$6:$EF$125,$P$2,$P$2)),ROWS($M$131:BN181),COLUMNS($M$131:BN181)),0)</f>
        <v>0</v>
      </c>
      <c r="BO181">
        <f t="array" ref="BO181">IF(AND(ROWS($M$131:BO181)&lt;=$P$2,COLUMNS($M$131:BO181)&lt;=$P$2),INDEX(MINVERSE($M$6:INDEX($M$6:$EF$125,$P$2,$P$2)),ROWS($M$131:BO181),COLUMNS($M$131:BO181)),0)</f>
        <v>0</v>
      </c>
      <c r="BP181">
        <f t="array" ref="BP181">IF(AND(ROWS($M$131:BP181)&lt;=$P$2,COLUMNS($M$131:BP181)&lt;=$P$2),INDEX(MINVERSE($M$6:INDEX($M$6:$EF$125,$P$2,$P$2)),ROWS($M$131:BP181),COLUMNS($M$131:BP181)),0)</f>
        <v>0</v>
      </c>
      <c r="BQ181">
        <f t="array" ref="BQ181">IF(AND(ROWS($M$131:BQ181)&lt;=$P$2,COLUMNS($M$131:BQ181)&lt;=$P$2),INDEX(MINVERSE($M$6:INDEX($M$6:$EF$125,$P$2,$P$2)),ROWS($M$131:BQ181),COLUMNS($M$131:BQ181)),0)</f>
        <v>0</v>
      </c>
      <c r="BR181">
        <f t="array" ref="BR181">IF(AND(ROWS($M$131:BR181)&lt;=$P$2,COLUMNS($M$131:BR181)&lt;=$P$2),INDEX(MINVERSE($M$6:INDEX($M$6:$EF$125,$P$2,$P$2)),ROWS($M$131:BR181),COLUMNS($M$131:BR181)),0)</f>
        <v>0</v>
      </c>
      <c r="BS181">
        <f t="array" ref="BS181">IF(AND(ROWS($M$131:BS181)&lt;=$P$2,COLUMNS($M$131:BS181)&lt;=$P$2),INDEX(MINVERSE($M$6:INDEX($M$6:$EF$125,$P$2,$P$2)),ROWS($M$131:BS181),COLUMNS($M$131:BS181)),0)</f>
        <v>0</v>
      </c>
      <c r="BT181">
        <f t="array" ref="BT181">IF(AND(ROWS($M$131:BT181)&lt;=$P$2,COLUMNS($M$131:BT181)&lt;=$P$2),INDEX(MINVERSE($M$6:INDEX($M$6:$EF$125,$P$2,$P$2)),ROWS($M$131:BT181),COLUMNS($M$131:BT181)),0)</f>
        <v>0</v>
      </c>
      <c r="BU181">
        <f t="array" ref="BU181">IF(AND(ROWS($M$131:BU181)&lt;=$P$2,COLUMNS($M$131:BU181)&lt;=$P$2),INDEX(MINVERSE($M$6:INDEX($M$6:$EF$125,$P$2,$P$2)),ROWS($M$131:BU181),COLUMNS($M$131:BU181)),0)</f>
        <v>0</v>
      </c>
      <c r="BV181">
        <f t="array" ref="BV181">IF(AND(ROWS($M$131:BV181)&lt;=$P$2,COLUMNS($M$131:BV181)&lt;=$P$2),INDEX(MINVERSE($M$6:INDEX($M$6:$EF$125,$P$2,$P$2)),ROWS($M$131:BV181),COLUMNS($M$131:BV181)),0)</f>
        <v>0</v>
      </c>
      <c r="BW181">
        <f t="array" ref="BW181">IF(AND(ROWS($M$131:BW181)&lt;=$P$2,COLUMNS($M$131:BW181)&lt;=$P$2),INDEX(MINVERSE($M$6:INDEX($M$6:$EF$125,$P$2,$P$2)),ROWS($M$131:BW181),COLUMNS($M$131:BW181)),0)</f>
        <v>0</v>
      </c>
      <c r="BX181">
        <f t="array" ref="BX181">IF(AND(ROWS($M$131:BX181)&lt;=$P$2,COLUMNS($M$131:BX181)&lt;=$P$2),INDEX(MINVERSE($M$6:INDEX($M$6:$EF$125,$P$2,$P$2)),ROWS($M$131:BX181),COLUMNS($M$131:BX181)),0)</f>
        <v>0</v>
      </c>
      <c r="BY181">
        <f t="array" ref="BY181">IF(AND(ROWS($M$131:BY181)&lt;=$P$2,COLUMNS($M$131:BY181)&lt;=$P$2),INDEX(MINVERSE($M$6:INDEX($M$6:$EF$125,$P$2,$P$2)),ROWS($M$131:BY181),COLUMNS($M$131:BY181)),0)</f>
        <v>0</v>
      </c>
      <c r="BZ181">
        <f t="array" ref="BZ181">IF(AND(ROWS($M$131:BZ181)&lt;=$P$2,COLUMNS($M$131:BZ181)&lt;=$P$2),INDEX(MINVERSE($M$6:INDEX($M$6:$EF$125,$P$2,$P$2)),ROWS($M$131:BZ181),COLUMNS($M$131:BZ181)),0)</f>
        <v>0</v>
      </c>
      <c r="CA181">
        <f t="array" ref="CA181">IF(AND(ROWS($M$131:CA181)&lt;=$P$2,COLUMNS($M$131:CA181)&lt;=$P$2),INDEX(MINVERSE($M$6:INDEX($M$6:$EF$125,$P$2,$P$2)),ROWS($M$131:CA181),COLUMNS($M$131:CA181)),0)</f>
        <v>0</v>
      </c>
      <c r="CB181">
        <f t="array" ref="CB181">IF(AND(ROWS($M$131:CB181)&lt;=$P$2,COLUMNS($M$131:CB181)&lt;=$P$2),INDEX(MINVERSE($M$6:INDEX($M$6:$EF$125,$P$2,$P$2)),ROWS($M$131:CB181),COLUMNS($M$131:CB181)),0)</f>
        <v>0</v>
      </c>
      <c r="CC181">
        <f t="array" ref="CC181">IF(AND(ROWS($M$131:CC181)&lt;=$P$2,COLUMNS($M$131:CC181)&lt;=$P$2),INDEX(MINVERSE($M$6:INDEX($M$6:$EF$125,$P$2,$P$2)),ROWS($M$131:CC181),COLUMNS($M$131:CC181)),0)</f>
        <v>0</v>
      </c>
      <c r="CD181">
        <f t="array" ref="CD181">IF(AND(ROWS($M$131:CD181)&lt;=$P$2,COLUMNS($M$131:CD181)&lt;=$P$2),INDEX(MINVERSE($M$6:INDEX($M$6:$EF$125,$P$2,$P$2)),ROWS($M$131:CD181),COLUMNS($M$131:CD181)),0)</f>
        <v>0</v>
      </c>
      <c r="CE181">
        <f t="array" ref="CE181">IF(AND(ROWS($M$131:CE181)&lt;=$P$2,COLUMNS($M$131:CE181)&lt;=$P$2),INDEX(MINVERSE($M$6:INDEX($M$6:$EF$125,$P$2,$P$2)),ROWS($M$131:CE181),COLUMNS($M$131:CE181)),0)</f>
        <v>0</v>
      </c>
      <c r="CF181">
        <f t="array" ref="CF181">IF(AND(ROWS($M$131:CF181)&lt;=$P$2,COLUMNS($M$131:CF181)&lt;=$P$2),INDEX(MINVERSE($M$6:INDEX($M$6:$EF$125,$P$2,$P$2)),ROWS($M$131:CF181),COLUMNS($M$131:CF181)),0)</f>
        <v>0</v>
      </c>
      <c r="CG181">
        <f t="array" ref="CG181">IF(AND(ROWS($M$131:CG181)&lt;=$P$2,COLUMNS($M$131:CG181)&lt;=$P$2),INDEX(MINVERSE($M$6:INDEX($M$6:$EF$125,$P$2,$P$2)),ROWS($M$131:CG181),COLUMNS($M$131:CG181)),0)</f>
        <v>0</v>
      </c>
      <c r="CH181">
        <f t="array" ref="CH181">IF(AND(ROWS($M$131:CH181)&lt;=$P$2,COLUMNS($M$131:CH181)&lt;=$P$2),INDEX(MINVERSE($M$6:INDEX($M$6:$EF$125,$P$2,$P$2)),ROWS($M$131:CH181),COLUMNS($M$131:CH181)),0)</f>
        <v>0</v>
      </c>
      <c r="CI181">
        <f t="array" ref="CI181">IF(AND(ROWS($M$131:CI181)&lt;=$P$2,COLUMNS($M$131:CI181)&lt;=$P$2),INDEX(MINVERSE($M$6:INDEX($M$6:$EF$125,$P$2,$P$2)),ROWS($M$131:CI181),COLUMNS($M$131:CI181)),0)</f>
        <v>0</v>
      </c>
      <c r="CJ181">
        <f t="array" ref="CJ181">IF(AND(ROWS($M$131:CJ181)&lt;=$P$2,COLUMNS($M$131:CJ181)&lt;=$P$2),INDEX(MINVERSE($M$6:INDEX($M$6:$EF$125,$P$2,$P$2)),ROWS($M$131:CJ181),COLUMNS($M$131:CJ181)),0)</f>
        <v>0</v>
      </c>
      <c r="CK181">
        <f t="array" ref="CK181">IF(AND(ROWS($M$131:CK181)&lt;=$P$2,COLUMNS($M$131:CK181)&lt;=$P$2),INDEX(MINVERSE($M$6:INDEX($M$6:$EF$125,$P$2,$P$2)),ROWS($M$131:CK181),COLUMNS($M$131:CK181)),0)</f>
        <v>0</v>
      </c>
      <c r="CL181">
        <f t="array" ref="CL181">IF(AND(ROWS($M$131:CL181)&lt;=$P$2,COLUMNS($M$131:CL181)&lt;=$P$2),INDEX(MINVERSE($M$6:INDEX($M$6:$EF$125,$P$2,$P$2)),ROWS($M$131:CL181),COLUMNS($M$131:CL181)),0)</f>
        <v>0</v>
      </c>
      <c r="CM181">
        <f t="array" ref="CM181">IF(AND(ROWS($M$131:CM181)&lt;=$P$2,COLUMNS($M$131:CM181)&lt;=$P$2),INDEX(MINVERSE($M$6:INDEX($M$6:$EF$125,$P$2,$P$2)),ROWS($M$131:CM181),COLUMNS($M$131:CM181)),0)</f>
        <v>0</v>
      </c>
      <c r="CN181">
        <f t="array" ref="CN181">IF(AND(ROWS($M$131:CN181)&lt;=$P$2,COLUMNS($M$131:CN181)&lt;=$P$2),INDEX(MINVERSE($M$6:INDEX($M$6:$EF$125,$P$2,$P$2)),ROWS($M$131:CN181),COLUMNS($M$131:CN181)),0)</f>
        <v>0</v>
      </c>
      <c r="CO181">
        <f t="array" ref="CO181">IF(AND(ROWS($M$131:CO181)&lt;=$P$2,COLUMNS($M$131:CO181)&lt;=$P$2),INDEX(MINVERSE($M$6:INDEX($M$6:$EF$125,$P$2,$P$2)),ROWS($M$131:CO181),COLUMNS($M$131:CO181)),0)</f>
        <v>0</v>
      </c>
      <c r="CP181">
        <f t="array" ref="CP181">IF(AND(ROWS($M$131:CP181)&lt;=$P$2,COLUMNS($M$131:CP181)&lt;=$P$2),INDEX(MINVERSE($M$6:INDEX($M$6:$EF$125,$P$2,$P$2)),ROWS($M$131:CP181),COLUMNS($M$131:CP181)),0)</f>
        <v>0</v>
      </c>
      <c r="CQ181">
        <f t="array" ref="CQ181">IF(AND(ROWS($M$131:CQ181)&lt;=$P$2,COLUMNS($M$131:CQ181)&lt;=$P$2),INDEX(MINVERSE($M$6:INDEX($M$6:$EF$125,$P$2,$P$2)),ROWS($M$131:CQ181),COLUMNS($M$131:CQ181)),0)</f>
        <v>0</v>
      </c>
      <c r="CR181">
        <f t="array" ref="CR181">IF(AND(ROWS($M$131:CR181)&lt;=$P$2,COLUMNS($M$131:CR181)&lt;=$P$2),INDEX(MINVERSE($M$6:INDEX($M$6:$EF$125,$P$2,$P$2)),ROWS($M$131:CR181),COLUMNS($M$131:CR181)),0)</f>
        <v>0</v>
      </c>
      <c r="CS181">
        <f t="array" ref="CS181">IF(AND(ROWS($M$131:CS181)&lt;=$P$2,COLUMNS($M$131:CS181)&lt;=$P$2),INDEX(MINVERSE($M$6:INDEX($M$6:$EF$125,$P$2,$P$2)),ROWS($M$131:CS181),COLUMNS($M$131:CS181)),0)</f>
        <v>0</v>
      </c>
      <c r="CT181">
        <f t="array" ref="CT181">IF(AND(ROWS($M$131:CT181)&lt;=$P$2,COLUMNS($M$131:CT181)&lt;=$P$2),INDEX(MINVERSE($M$6:INDEX($M$6:$EF$125,$P$2,$P$2)),ROWS($M$131:CT181),COLUMNS($M$131:CT181)),0)</f>
        <v>0</v>
      </c>
      <c r="CU181">
        <f t="array" ref="CU181">IF(AND(ROWS($M$131:CU181)&lt;=$P$2,COLUMNS($M$131:CU181)&lt;=$P$2),INDEX(MINVERSE($M$6:INDEX($M$6:$EF$125,$P$2,$P$2)),ROWS($M$131:CU181),COLUMNS($M$131:CU181)),0)</f>
        <v>0</v>
      </c>
      <c r="CV181">
        <f t="array" ref="CV181">IF(AND(ROWS($M$131:CV181)&lt;=$P$2,COLUMNS($M$131:CV181)&lt;=$P$2),INDEX(MINVERSE($M$6:INDEX($M$6:$EF$125,$P$2,$P$2)),ROWS($M$131:CV181),COLUMNS($M$131:CV181)),0)</f>
        <v>0</v>
      </c>
      <c r="CW181">
        <f t="array" ref="CW181">IF(AND(ROWS($M$131:CW181)&lt;=$P$2,COLUMNS($M$131:CW181)&lt;=$P$2),INDEX(MINVERSE($M$6:INDEX($M$6:$EF$125,$P$2,$P$2)),ROWS($M$131:CW181),COLUMNS($M$131:CW181)),0)</f>
        <v>0</v>
      </c>
      <c r="CX181">
        <f t="array" ref="CX181">IF(AND(ROWS($M$131:CX181)&lt;=$P$2,COLUMNS($M$131:CX181)&lt;=$P$2),INDEX(MINVERSE($M$6:INDEX($M$6:$EF$125,$P$2,$P$2)),ROWS($M$131:CX181),COLUMNS($M$131:CX181)),0)</f>
        <v>0</v>
      </c>
      <c r="CY181">
        <f t="array" ref="CY181">IF(AND(ROWS($M$131:CY181)&lt;=$P$2,COLUMNS($M$131:CY181)&lt;=$P$2),INDEX(MINVERSE($M$6:INDEX($M$6:$EF$125,$P$2,$P$2)),ROWS($M$131:CY181),COLUMNS($M$131:CY181)),0)</f>
        <v>0</v>
      </c>
      <c r="CZ181">
        <f t="array" ref="CZ181">IF(AND(ROWS($M$131:CZ181)&lt;=$P$2,COLUMNS($M$131:CZ181)&lt;=$P$2),INDEX(MINVERSE($M$6:INDEX($M$6:$EF$125,$P$2,$P$2)),ROWS($M$131:CZ181),COLUMNS($M$131:CZ181)),0)</f>
        <v>0</v>
      </c>
      <c r="DA181">
        <f t="array" ref="DA181">IF(AND(ROWS($M$131:DA181)&lt;=$P$2,COLUMNS($M$131:DA181)&lt;=$P$2),INDEX(MINVERSE($M$6:INDEX($M$6:$EF$125,$P$2,$P$2)),ROWS($M$131:DA181),COLUMNS($M$131:DA181)),0)</f>
        <v>0</v>
      </c>
      <c r="DB181">
        <f t="array" ref="DB181">IF(AND(ROWS($M$131:DB181)&lt;=$P$2,COLUMNS($M$131:DB181)&lt;=$P$2),INDEX(MINVERSE($M$6:INDEX($M$6:$EF$125,$P$2,$P$2)),ROWS($M$131:DB181),COLUMNS($M$131:DB181)),0)</f>
        <v>0</v>
      </c>
      <c r="DC181">
        <f t="array" ref="DC181">IF(AND(ROWS($M$131:DC181)&lt;=$P$2,COLUMNS($M$131:DC181)&lt;=$P$2),INDEX(MINVERSE($M$6:INDEX($M$6:$EF$125,$P$2,$P$2)),ROWS($M$131:DC181),COLUMNS($M$131:DC181)),0)</f>
        <v>0</v>
      </c>
      <c r="DD181">
        <f t="array" ref="DD181">IF(AND(ROWS($M$131:DD181)&lt;=$P$2,COLUMNS($M$131:DD181)&lt;=$P$2),INDEX(MINVERSE($M$6:INDEX($M$6:$EF$125,$P$2,$P$2)),ROWS($M$131:DD181),COLUMNS($M$131:DD181)),0)</f>
        <v>0</v>
      </c>
      <c r="DE181">
        <f t="array" ref="DE181">IF(AND(ROWS($M$131:DE181)&lt;=$P$2,COLUMNS($M$131:DE181)&lt;=$P$2),INDEX(MINVERSE($M$6:INDEX($M$6:$EF$125,$P$2,$P$2)),ROWS($M$131:DE181),COLUMNS($M$131:DE181)),0)</f>
        <v>0</v>
      </c>
      <c r="DF181">
        <f t="array" ref="DF181">IF(AND(ROWS($M$131:DF181)&lt;=$P$2,COLUMNS($M$131:DF181)&lt;=$P$2),INDEX(MINVERSE($M$6:INDEX($M$6:$EF$125,$P$2,$P$2)),ROWS($M$131:DF181),COLUMNS($M$131:DF181)),0)</f>
        <v>0</v>
      </c>
      <c r="DG181">
        <f t="array" ref="DG181">IF(AND(ROWS($M$131:DG181)&lt;=$P$2,COLUMNS($M$131:DG181)&lt;=$P$2),INDEX(MINVERSE($M$6:INDEX($M$6:$EF$125,$P$2,$P$2)),ROWS($M$131:DG181),COLUMNS($M$131:DG181)),0)</f>
        <v>0</v>
      </c>
      <c r="DH181">
        <f t="array" ref="DH181">IF(AND(ROWS($M$131:DH181)&lt;=$P$2,COLUMNS($M$131:DH181)&lt;=$P$2),INDEX(MINVERSE($M$6:INDEX($M$6:$EF$125,$P$2,$P$2)),ROWS($M$131:DH181),COLUMNS($M$131:DH181)),0)</f>
        <v>0</v>
      </c>
      <c r="DI181">
        <f t="array" ref="DI181">IF(AND(ROWS($M$131:DI181)&lt;=$P$2,COLUMNS($M$131:DI181)&lt;=$P$2),INDEX(MINVERSE($M$6:INDEX($M$6:$EF$125,$P$2,$P$2)),ROWS($M$131:DI181),COLUMNS($M$131:DI181)),0)</f>
        <v>0</v>
      </c>
      <c r="DJ181">
        <f t="array" ref="DJ181">IF(AND(ROWS($M$131:DJ181)&lt;=$P$2,COLUMNS($M$131:DJ181)&lt;=$P$2),INDEX(MINVERSE($M$6:INDEX($M$6:$EF$125,$P$2,$P$2)),ROWS($M$131:DJ181),COLUMNS($M$131:DJ181)),0)</f>
        <v>0</v>
      </c>
      <c r="DK181">
        <f t="array" ref="DK181">IF(AND(ROWS($M$131:DK181)&lt;=$P$2,COLUMNS($M$131:DK181)&lt;=$P$2),INDEX(MINVERSE($M$6:INDEX($M$6:$EF$125,$P$2,$P$2)),ROWS($M$131:DK181),COLUMNS($M$131:DK181)),0)</f>
        <v>0</v>
      </c>
      <c r="DL181">
        <f t="array" ref="DL181">IF(AND(ROWS($M$131:DL181)&lt;=$P$2,COLUMNS($M$131:DL181)&lt;=$P$2),INDEX(MINVERSE($M$6:INDEX($M$6:$EF$125,$P$2,$P$2)),ROWS($M$131:DL181),COLUMNS($M$131:DL181)),0)</f>
        <v>0</v>
      </c>
      <c r="DM181">
        <f t="array" ref="DM181">IF(AND(ROWS($M$131:DM181)&lt;=$P$2,COLUMNS($M$131:DM181)&lt;=$P$2),INDEX(MINVERSE($M$6:INDEX($M$6:$EF$125,$P$2,$P$2)),ROWS($M$131:DM181),COLUMNS($M$131:DM181)),0)</f>
        <v>0</v>
      </c>
      <c r="DN181">
        <f t="array" ref="DN181">IF(AND(ROWS($M$131:DN181)&lt;=$P$2,COLUMNS($M$131:DN181)&lt;=$P$2),INDEX(MINVERSE($M$6:INDEX($M$6:$EF$125,$P$2,$P$2)),ROWS($M$131:DN181),COLUMNS($M$131:DN181)),0)</f>
        <v>0</v>
      </c>
      <c r="DO181">
        <f t="array" ref="DO181">IF(AND(ROWS($M$131:DO181)&lt;=$P$2,COLUMNS($M$131:DO181)&lt;=$P$2),INDEX(MINVERSE($M$6:INDEX($M$6:$EF$125,$P$2,$P$2)),ROWS($M$131:DO181),COLUMNS($M$131:DO181)),0)</f>
        <v>0</v>
      </c>
      <c r="DP181">
        <f t="array" ref="DP181">IF(AND(ROWS($M$131:DP181)&lt;=$P$2,COLUMNS($M$131:DP181)&lt;=$P$2),INDEX(MINVERSE($M$6:INDEX($M$6:$EF$125,$P$2,$P$2)),ROWS($M$131:DP181),COLUMNS($M$131:DP181)),0)</f>
        <v>0</v>
      </c>
      <c r="DQ181">
        <f t="array" ref="DQ181">IF(AND(ROWS($M$131:DQ181)&lt;=$P$2,COLUMNS($M$131:DQ181)&lt;=$P$2),INDEX(MINVERSE($M$6:INDEX($M$6:$EF$125,$P$2,$P$2)),ROWS($M$131:DQ181),COLUMNS($M$131:DQ181)),0)</f>
        <v>0</v>
      </c>
      <c r="DR181">
        <f t="array" ref="DR181">IF(AND(ROWS($M$131:DR181)&lt;=$P$2,COLUMNS($M$131:DR181)&lt;=$P$2),INDEX(MINVERSE($M$6:INDEX($M$6:$EF$125,$P$2,$P$2)),ROWS($M$131:DR181),COLUMNS($M$131:DR181)),0)</f>
        <v>0</v>
      </c>
      <c r="DS181">
        <f t="array" ref="DS181">IF(AND(ROWS($M$131:DS181)&lt;=$P$2,COLUMNS($M$131:DS181)&lt;=$P$2),INDEX(MINVERSE($M$6:INDEX($M$6:$EF$125,$P$2,$P$2)),ROWS($M$131:DS181),COLUMNS($M$131:DS181)),0)</f>
        <v>0</v>
      </c>
      <c r="DT181">
        <f t="array" ref="DT181">IF(AND(ROWS($M$131:DT181)&lt;=$P$2,COLUMNS($M$131:DT181)&lt;=$P$2),INDEX(MINVERSE($M$6:INDEX($M$6:$EF$125,$P$2,$P$2)),ROWS($M$131:DT181),COLUMNS($M$131:DT181)),0)</f>
        <v>0</v>
      </c>
      <c r="DU181">
        <f t="array" ref="DU181">IF(AND(ROWS($M$131:DU181)&lt;=$P$2,COLUMNS($M$131:DU181)&lt;=$P$2),INDEX(MINVERSE($M$6:INDEX($M$6:$EF$125,$P$2,$P$2)),ROWS($M$131:DU181),COLUMNS($M$131:DU181)),0)</f>
        <v>0</v>
      </c>
      <c r="DV181">
        <f t="array" ref="DV181">IF(AND(ROWS($M$131:DV181)&lt;=$P$2,COLUMNS($M$131:DV181)&lt;=$P$2),INDEX(MINVERSE($M$6:INDEX($M$6:$EF$125,$P$2,$P$2)),ROWS($M$131:DV181),COLUMNS($M$131:DV181)),0)</f>
        <v>0</v>
      </c>
      <c r="DW181">
        <f t="array" ref="DW181">IF(AND(ROWS($M$131:DW181)&lt;=$P$2,COLUMNS($M$131:DW181)&lt;=$P$2),INDEX(MINVERSE($M$6:INDEX($M$6:$EF$125,$P$2,$P$2)),ROWS($M$131:DW181),COLUMNS($M$131:DW181)),0)</f>
        <v>0</v>
      </c>
      <c r="DX181">
        <f t="array" ref="DX181">IF(AND(ROWS($M$131:DX181)&lt;=$P$2,COLUMNS($M$131:DX181)&lt;=$P$2),INDEX(MINVERSE($M$6:INDEX($M$6:$EF$125,$P$2,$P$2)),ROWS($M$131:DX181),COLUMNS($M$131:DX181)),0)</f>
        <v>0</v>
      </c>
      <c r="DY181">
        <f t="array" ref="DY181">IF(AND(ROWS($M$131:DY181)&lt;=$P$2,COLUMNS($M$131:DY181)&lt;=$P$2),INDEX(MINVERSE($M$6:INDEX($M$6:$EF$125,$P$2,$P$2)),ROWS($M$131:DY181),COLUMNS($M$131:DY181)),0)</f>
        <v>0</v>
      </c>
      <c r="DZ181">
        <f t="array" ref="DZ181">IF(AND(ROWS($M$131:DZ181)&lt;=$P$2,COLUMNS($M$131:DZ181)&lt;=$P$2),INDEX(MINVERSE($M$6:INDEX($M$6:$EF$125,$P$2,$P$2)),ROWS($M$131:DZ181),COLUMNS($M$131:DZ181)),0)</f>
        <v>0</v>
      </c>
      <c r="EA181">
        <f t="array" ref="EA181">IF(AND(ROWS($M$131:EA181)&lt;=$P$2,COLUMNS($M$131:EA181)&lt;=$P$2),INDEX(MINVERSE($M$6:INDEX($M$6:$EF$125,$P$2,$P$2)),ROWS($M$131:EA181),COLUMNS($M$131:EA181)),0)</f>
        <v>0</v>
      </c>
      <c r="EB181">
        <f t="array" ref="EB181">IF(AND(ROWS($M$131:EB181)&lt;=$P$2,COLUMNS($M$131:EB181)&lt;=$P$2),INDEX(MINVERSE($M$6:INDEX($M$6:$EF$125,$P$2,$P$2)),ROWS($M$131:EB181),COLUMNS($M$131:EB181)),0)</f>
        <v>0</v>
      </c>
    </row>
    <row r="182" spans="12:132" ht="15">
      <c r="L182" s="10">
        <v>52</v>
      </c>
      <c r="M182">
        <f t="array" ref="M182">IF(AND(ROWS($M$131:M182)&lt;=$P$2,COLUMNS($M$131:M182)&lt;=$P$2),INDEX(MINVERSE($M$6:INDEX($M$6:$EF$125,$P$2,$P$2)),ROWS($M$131:M182),COLUMNS($M$131:M182)),0)</f>
        <v>0</v>
      </c>
      <c r="N182">
        <f t="array" ref="N182">IF(AND(ROWS($M$131:N182)&lt;=$P$2,COLUMNS($M$131:N182)&lt;=$P$2),INDEX(MINVERSE($M$6:INDEX($M$6:$EF$125,$P$2,$P$2)),ROWS($M$131:N182),COLUMNS($M$131:N182)),0)</f>
        <v>0</v>
      </c>
      <c r="O182">
        <f t="array" ref="O182">IF(AND(ROWS($M$131:O182)&lt;=$P$2,COLUMNS($M$131:O182)&lt;=$P$2),INDEX(MINVERSE($M$6:INDEX($M$6:$EF$125,$P$2,$P$2)),ROWS($M$131:O182),COLUMNS($M$131:O182)),0)</f>
        <v>0</v>
      </c>
      <c r="P182">
        <f t="array" ref="P182">IF(AND(ROWS($M$131:P182)&lt;=$P$2,COLUMNS($M$131:P182)&lt;=$P$2),INDEX(MINVERSE($M$6:INDEX($M$6:$EF$125,$P$2,$P$2)),ROWS($M$131:P182),COLUMNS($M$131:P182)),0)</f>
        <v>0</v>
      </c>
      <c r="Q182">
        <f t="array" ref="Q182">IF(AND(ROWS($M$131:Q182)&lt;=$P$2,COLUMNS($M$131:Q182)&lt;=$P$2),INDEX(MINVERSE($M$6:INDEX($M$6:$EF$125,$P$2,$P$2)),ROWS($M$131:Q182),COLUMNS($M$131:Q182)),0)</f>
        <v>0</v>
      </c>
      <c r="R182">
        <f t="array" ref="R182">IF(AND(ROWS($M$131:R182)&lt;=$P$2,COLUMNS($M$131:R182)&lt;=$P$2),INDEX(MINVERSE($M$6:INDEX($M$6:$EF$125,$P$2,$P$2)),ROWS($M$131:R182),COLUMNS($M$131:R182)),0)</f>
        <v>0</v>
      </c>
      <c r="S182">
        <f t="array" ref="S182">IF(AND(ROWS($M$131:S182)&lt;=$P$2,COLUMNS($M$131:S182)&lt;=$P$2),INDEX(MINVERSE($M$6:INDEX($M$6:$EF$125,$P$2,$P$2)),ROWS($M$131:S182),COLUMNS($M$131:S182)),0)</f>
        <v>0</v>
      </c>
      <c r="T182">
        <f t="array" ref="T182">IF(AND(ROWS($M$131:T182)&lt;=$P$2,COLUMNS($M$131:T182)&lt;=$P$2),INDEX(MINVERSE($M$6:INDEX($M$6:$EF$125,$P$2,$P$2)),ROWS($M$131:T182),COLUMNS($M$131:T182)),0)</f>
        <v>0</v>
      </c>
      <c r="U182">
        <f t="array" ref="U182">IF(AND(ROWS($M$131:U182)&lt;=$P$2,COLUMNS($M$131:U182)&lt;=$P$2),INDEX(MINVERSE($M$6:INDEX($M$6:$EF$125,$P$2,$P$2)),ROWS($M$131:U182),COLUMNS($M$131:U182)),0)</f>
        <v>0</v>
      </c>
      <c r="V182">
        <f t="array" ref="V182">IF(AND(ROWS($M$131:V182)&lt;=$P$2,COLUMNS($M$131:V182)&lt;=$P$2),INDEX(MINVERSE($M$6:INDEX($M$6:$EF$125,$P$2,$P$2)),ROWS($M$131:V182),COLUMNS($M$131:V182)),0)</f>
        <v>0</v>
      </c>
      <c r="W182">
        <f t="array" ref="W182">IF(AND(ROWS($M$131:W182)&lt;=$P$2,COLUMNS($M$131:W182)&lt;=$P$2),INDEX(MINVERSE($M$6:INDEX($M$6:$EF$125,$P$2,$P$2)),ROWS($M$131:W182),COLUMNS($M$131:W182)),0)</f>
        <v>0</v>
      </c>
      <c r="X182">
        <f t="array" ref="X182">IF(AND(ROWS($M$131:X182)&lt;=$P$2,COLUMNS($M$131:X182)&lt;=$P$2),INDEX(MINVERSE($M$6:INDEX($M$6:$EF$125,$P$2,$P$2)),ROWS($M$131:X182),COLUMNS($M$131:X182)),0)</f>
        <v>0</v>
      </c>
      <c r="Y182">
        <f t="array" ref="Y182">IF(AND(ROWS($M$131:Y182)&lt;=$P$2,COLUMNS($M$131:Y182)&lt;=$P$2),INDEX(MINVERSE($M$6:INDEX($M$6:$EF$125,$P$2,$P$2)),ROWS($M$131:Y182),COLUMNS($M$131:Y182)),0)</f>
        <v>0</v>
      </c>
      <c r="Z182">
        <f t="array" ref="Z182">IF(AND(ROWS($M$131:Z182)&lt;=$P$2,COLUMNS($M$131:Z182)&lt;=$P$2),INDEX(MINVERSE($M$6:INDEX($M$6:$EF$125,$P$2,$P$2)),ROWS($M$131:Z182),COLUMNS($M$131:Z182)),0)</f>
        <v>0</v>
      </c>
      <c r="AA182">
        <f t="array" ref="AA182">IF(AND(ROWS($M$131:AA182)&lt;=$P$2,COLUMNS($M$131:AA182)&lt;=$P$2),INDEX(MINVERSE($M$6:INDEX($M$6:$EF$125,$P$2,$P$2)),ROWS($M$131:AA182),COLUMNS($M$131:AA182)),0)</f>
        <v>0</v>
      </c>
      <c r="AB182">
        <f t="array" ref="AB182">IF(AND(ROWS($M$131:AB182)&lt;=$P$2,COLUMNS($M$131:AB182)&lt;=$P$2),INDEX(MINVERSE($M$6:INDEX($M$6:$EF$125,$P$2,$P$2)),ROWS($M$131:AB182),COLUMNS($M$131:AB182)),0)</f>
        <v>0</v>
      </c>
      <c r="AC182">
        <f t="array" ref="AC182">IF(AND(ROWS($M$131:AC182)&lt;=$P$2,COLUMNS($M$131:AC182)&lt;=$P$2),INDEX(MINVERSE($M$6:INDEX($M$6:$EF$125,$P$2,$P$2)),ROWS($M$131:AC182),COLUMNS($M$131:AC182)),0)</f>
        <v>0</v>
      </c>
      <c r="AD182">
        <f t="array" ref="AD182">IF(AND(ROWS($M$131:AD182)&lt;=$P$2,COLUMNS($M$131:AD182)&lt;=$P$2),INDEX(MINVERSE($M$6:INDEX($M$6:$EF$125,$P$2,$P$2)),ROWS($M$131:AD182),COLUMNS($M$131:AD182)),0)</f>
        <v>0</v>
      </c>
      <c r="AE182">
        <f t="array" ref="AE182">IF(AND(ROWS($M$131:AE182)&lt;=$P$2,COLUMNS($M$131:AE182)&lt;=$P$2),INDEX(MINVERSE($M$6:INDEX($M$6:$EF$125,$P$2,$P$2)),ROWS($M$131:AE182),COLUMNS($M$131:AE182)),0)</f>
        <v>0</v>
      </c>
      <c r="AF182">
        <f t="array" ref="AF182">IF(AND(ROWS($M$131:AF182)&lt;=$P$2,COLUMNS($M$131:AF182)&lt;=$P$2),INDEX(MINVERSE($M$6:INDEX($M$6:$EF$125,$P$2,$P$2)),ROWS($M$131:AF182),COLUMNS($M$131:AF182)),0)</f>
        <v>0</v>
      </c>
      <c r="AG182">
        <f t="array" ref="AG182">IF(AND(ROWS($M$131:AG182)&lt;=$P$2,COLUMNS($M$131:AG182)&lt;=$P$2),INDEX(MINVERSE($M$6:INDEX($M$6:$EF$125,$P$2,$P$2)),ROWS($M$131:AG182),COLUMNS($M$131:AG182)),0)</f>
        <v>0</v>
      </c>
      <c r="AH182">
        <f t="array" ref="AH182">IF(AND(ROWS($M$131:AH182)&lt;=$P$2,COLUMNS($M$131:AH182)&lt;=$P$2),INDEX(MINVERSE($M$6:INDEX($M$6:$EF$125,$P$2,$P$2)),ROWS($M$131:AH182),COLUMNS($M$131:AH182)),0)</f>
        <v>0</v>
      </c>
      <c r="AI182">
        <f t="array" ref="AI182">IF(AND(ROWS($M$131:AI182)&lt;=$P$2,COLUMNS($M$131:AI182)&lt;=$P$2),INDEX(MINVERSE($M$6:INDEX($M$6:$EF$125,$P$2,$P$2)),ROWS($M$131:AI182),COLUMNS($M$131:AI182)),0)</f>
        <v>0</v>
      </c>
      <c r="AJ182">
        <f t="array" ref="AJ182">IF(AND(ROWS($M$131:AJ182)&lt;=$P$2,COLUMNS($M$131:AJ182)&lt;=$P$2),INDEX(MINVERSE($M$6:INDEX($M$6:$EF$125,$P$2,$P$2)),ROWS($M$131:AJ182),COLUMNS($M$131:AJ182)),0)</f>
        <v>0</v>
      </c>
      <c r="AK182">
        <f t="array" ref="AK182">IF(AND(ROWS($M$131:AK182)&lt;=$P$2,COLUMNS($M$131:AK182)&lt;=$P$2),INDEX(MINVERSE($M$6:INDEX($M$6:$EF$125,$P$2,$P$2)),ROWS($M$131:AK182),COLUMNS($M$131:AK182)),0)</f>
        <v>0</v>
      </c>
      <c r="AL182">
        <f t="array" ref="AL182">IF(AND(ROWS($M$131:AL182)&lt;=$P$2,COLUMNS($M$131:AL182)&lt;=$P$2),INDEX(MINVERSE($M$6:INDEX($M$6:$EF$125,$P$2,$P$2)),ROWS($M$131:AL182),COLUMNS($M$131:AL182)),0)</f>
        <v>0</v>
      </c>
      <c r="AM182">
        <f t="array" ref="AM182">IF(AND(ROWS($M$131:AM182)&lt;=$P$2,COLUMNS($M$131:AM182)&lt;=$P$2),INDEX(MINVERSE($M$6:INDEX($M$6:$EF$125,$P$2,$P$2)),ROWS($M$131:AM182),COLUMNS($M$131:AM182)),0)</f>
        <v>0</v>
      </c>
      <c r="AN182">
        <f t="array" ref="AN182">IF(AND(ROWS($M$131:AN182)&lt;=$P$2,COLUMNS($M$131:AN182)&lt;=$P$2),INDEX(MINVERSE($M$6:INDEX($M$6:$EF$125,$P$2,$P$2)),ROWS($M$131:AN182),COLUMNS($M$131:AN182)),0)</f>
        <v>0</v>
      </c>
      <c r="AO182">
        <f t="array" ref="AO182">IF(AND(ROWS($M$131:AO182)&lt;=$P$2,COLUMNS($M$131:AO182)&lt;=$P$2),INDEX(MINVERSE($M$6:INDEX($M$6:$EF$125,$P$2,$P$2)),ROWS($M$131:AO182),COLUMNS($M$131:AO182)),0)</f>
        <v>0</v>
      </c>
      <c r="AP182">
        <f t="array" ref="AP182">IF(AND(ROWS($M$131:AP182)&lt;=$P$2,COLUMNS($M$131:AP182)&lt;=$P$2),INDEX(MINVERSE($M$6:INDEX($M$6:$EF$125,$P$2,$P$2)),ROWS($M$131:AP182),COLUMNS($M$131:AP182)),0)</f>
        <v>0</v>
      </c>
      <c r="AQ182">
        <f t="array" ref="AQ182">IF(AND(ROWS($M$131:AQ182)&lt;=$P$2,COLUMNS($M$131:AQ182)&lt;=$P$2),INDEX(MINVERSE($M$6:INDEX($M$6:$EF$125,$P$2,$P$2)),ROWS($M$131:AQ182),COLUMNS($M$131:AQ182)),0)</f>
        <v>0</v>
      </c>
      <c r="AR182">
        <f t="array" ref="AR182">IF(AND(ROWS($M$131:AR182)&lt;=$P$2,COLUMNS($M$131:AR182)&lt;=$P$2),INDEX(MINVERSE($M$6:INDEX($M$6:$EF$125,$P$2,$P$2)),ROWS($M$131:AR182),COLUMNS($M$131:AR182)),0)</f>
        <v>0</v>
      </c>
      <c r="AS182">
        <f t="array" ref="AS182">IF(AND(ROWS($M$131:AS182)&lt;=$P$2,COLUMNS($M$131:AS182)&lt;=$P$2),INDEX(MINVERSE($M$6:INDEX($M$6:$EF$125,$P$2,$P$2)),ROWS($M$131:AS182),COLUMNS($M$131:AS182)),0)</f>
        <v>0</v>
      </c>
      <c r="AT182">
        <f t="array" ref="AT182">IF(AND(ROWS($M$131:AT182)&lt;=$P$2,COLUMNS($M$131:AT182)&lt;=$P$2),INDEX(MINVERSE($M$6:INDEX($M$6:$EF$125,$P$2,$P$2)),ROWS($M$131:AT182),COLUMNS($M$131:AT182)),0)</f>
        <v>0</v>
      </c>
      <c r="AU182">
        <f t="array" ref="AU182">IF(AND(ROWS($M$131:AU182)&lt;=$P$2,COLUMNS($M$131:AU182)&lt;=$P$2),INDEX(MINVERSE($M$6:INDEX($M$6:$EF$125,$P$2,$P$2)),ROWS($M$131:AU182),COLUMNS($M$131:AU182)),0)</f>
        <v>0</v>
      </c>
      <c r="AV182">
        <f t="array" ref="AV182">IF(AND(ROWS($M$131:AV182)&lt;=$P$2,COLUMNS($M$131:AV182)&lt;=$P$2),INDEX(MINVERSE($M$6:INDEX($M$6:$EF$125,$P$2,$P$2)),ROWS($M$131:AV182),COLUMNS($M$131:AV182)),0)</f>
        <v>0</v>
      </c>
      <c r="AW182">
        <f t="array" ref="AW182">IF(AND(ROWS($M$131:AW182)&lt;=$P$2,COLUMNS($M$131:AW182)&lt;=$P$2),INDEX(MINVERSE($M$6:INDEX($M$6:$EF$125,$P$2,$P$2)),ROWS($M$131:AW182),COLUMNS($M$131:AW182)),0)</f>
        <v>0</v>
      </c>
      <c r="AX182">
        <f t="array" ref="AX182">IF(AND(ROWS($M$131:AX182)&lt;=$P$2,COLUMNS($M$131:AX182)&lt;=$P$2),INDEX(MINVERSE($M$6:INDEX($M$6:$EF$125,$P$2,$P$2)),ROWS($M$131:AX182),COLUMNS($M$131:AX182)),0)</f>
        <v>0</v>
      </c>
      <c r="AY182">
        <f t="array" ref="AY182">IF(AND(ROWS($M$131:AY182)&lt;=$P$2,COLUMNS($M$131:AY182)&lt;=$P$2),INDEX(MINVERSE($M$6:INDEX($M$6:$EF$125,$P$2,$P$2)),ROWS($M$131:AY182),COLUMNS($M$131:AY182)),0)</f>
        <v>0</v>
      </c>
      <c r="AZ182">
        <f t="array" ref="AZ182">IF(AND(ROWS($M$131:AZ182)&lt;=$P$2,COLUMNS($M$131:AZ182)&lt;=$P$2),INDEX(MINVERSE($M$6:INDEX($M$6:$EF$125,$P$2,$P$2)),ROWS($M$131:AZ182),COLUMNS($M$131:AZ182)),0)</f>
        <v>0</v>
      </c>
      <c r="BA182">
        <f t="array" ref="BA182">IF(AND(ROWS($M$131:BA182)&lt;=$P$2,COLUMNS($M$131:BA182)&lt;=$P$2),INDEX(MINVERSE($M$6:INDEX($M$6:$EF$125,$P$2,$P$2)),ROWS($M$131:BA182),COLUMNS($M$131:BA182)),0)</f>
        <v>0</v>
      </c>
      <c r="BB182">
        <f t="array" ref="BB182">IF(AND(ROWS($M$131:BB182)&lt;=$P$2,COLUMNS($M$131:BB182)&lt;=$P$2),INDEX(MINVERSE($M$6:INDEX($M$6:$EF$125,$P$2,$P$2)),ROWS($M$131:BB182),COLUMNS($M$131:BB182)),0)</f>
        <v>0</v>
      </c>
      <c r="BC182">
        <f t="array" ref="BC182">IF(AND(ROWS($M$131:BC182)&lt;=$P$2,COLUMNS($M$131:BC182)&lt;=$P$2),INDEX(MINVERSE($M$6:INDEX($M$6:$EF$125,$P$2,$P$2)),ROWS($M$131:BC182),COLUMNS($M$131:BC182)),0)</f>
        <v>0</v>
      </c>
      <c r="BD182">
        <f t="array" ref="BD182">IF(AND(ROWS($M$131:BD182)&lt;=$P$2,COLUMNS($M$131:BD182)&lt;=$P$2),INDEX(MINVERSE($M$6:INDEX($M$6:$EF$125,$P$2,$P$2)),ROWS($M$131:BD182),COLUMNS($M$131:BD182)),0)</f>
        <v>0</v>
      </c>
      <c r="BE182">
        <f t="array" ref="BE182">IF(AND(ROWS($M$131:BE182)&lt;=$P$2,COLUMNS($M$131:BE182)&lt;=$P$2),INDEX(MINVERSE($M$6:INDEX($M$6:$EF$125,$P$2,$P$2)),ROWS($M$131:BE182),COLUMNS($M$131:BE182)),0)</f>
        <v>0</v>
      </c>
      <c r="BF182">
        <f t="array" ref="BF182">IF(AND(ROWS($M$131:BF182)&lt;=$P$2,COLUMNS($M$131:BF182)&lt;=$P$2),INDEX(MINVERSE($M$6:INDEX($M$6:$EF$125,$P$2,$P$2)),ROWS($M$131:BF182),COLUMNS($M$131:BF182)),0)</f>
        <v>0</v>
      </c>
      <c r="BG182">
        <f t="array" ref="BG182">IF(AND(ROWS($M$131:BG182)&lt;=$P$2,COLUMNS($M$131:BG182)&lt;=$P$2),INDEX(MINVERSE($M$6:INDEX($M$6:$EF$125,$P$2,$P$2)),ROWS($M$131:BG182),COLUMNS($M$131:BG182)),0)</f>
        <v>0</v>
      </c>
      <c r="BH182">
        <f t="array" ref="BH182">IF(AND(ROWS($M$131:BH182)&lt;=$P$2,COLUMNS($M$131:BH182)&lt;=$P$2),INDEX(MINVERSE($M$6:INDEX($M$6:$EF$125,$P$2,$P$2)),ROWS($M$131:BH182),COLUMNS($M$131:BH182)),0)</f>
        <v>0</v>
      </c>
      <c r="BI182">
        <f t="array" ref="BI182">IF(AND(ROWS($M$131:BI182)&lt;=$P$2,COLUMNS($M$131:BI182)&lt;=$P$2),INDEX(MINVERSE($M$6:INDEX($M$6:$EF$125,$P$2,$P$2)),ROWS($M$131:BI182),COLUMNS($M$131:BI182)),0)</f>
        <v>0</v>
      </c>
      <c r="BJ182">
        <f t="array" ref="BJ182">IF(AND(ROWS($M$131:BJ182)&lt;=$P$2,COLUMNS($M$131:BJ182)&lt;=$P$2),INDEX(MINVERSE($M$6:INDEX($M$6:$EF$125,$P$2,$P$2)),ROWS($M$131:BJ182),COLUMNS($M$131:BJ182)),0)</f>
        <v>0</v>
      </c>
      <c r="BK182">
        <f t="array" ref="BK182">IF(AND(ROWS($M$131:BK182)&lt;=$P$2,COLUMNS($M$131:BK182)&lt;=$P$2),INDEX(MINVERSE($M$6:INDEX($M$6:$EF$125,$P$2,$P$2)),ROWS($M$131:BK182),COLUMNS($M$131:BK182)),0)</f>
        <v>0</v>
      </c>
      <c r="BL182">
        <f t="array" ref="BL182">IF(AND(ROWS($M$131:BL182)&lt;=$P$2,COLUMNS($M$131:BL182)&lt;=$P$2),INDEX(MINVERSE($M$6:INDEX($M$6:$EF$125,$P$2,$P$2)),ROWS($M$131:BL182),COLUMNS($M$131:BL182)),0)</f>
        <v>0</v>
      </c>
      <c r="BM182">
        <f t="array" ref="BM182">IF(AND(ROWS($M$131:BM182)&lt;=$P$2,COLUMNS($M$131:BM182)&lt;=$P$2),INDEX(MINVERSE($M$6:INDEX($M$6:$EF$125,$P$2,$P$2)),ROWS($M$131:BM182),COLUMNS($M$131:BM182)),0)</f>
        <v>0</v>
      </c>
      <c r="BN182">
        <f t="array" ref="BN182">IF(AND(ROWS($M$131:BN182)&lt;=$P$2,COLUMNS($M$131:BN182)&lt;=$P$2),INDEX(MINVERSE($M$6:INDEX($M$6:$EF$125,$P$2,$P$2)),ROWS($M$131:BN182),COLUMNS($M$131:BN182)),0)</f>
        <v>0</v>
      </c>
      <c r="BO182">
        <f t="array" ref="BO182">IF(AND(ROWS($M$131:BO182)&lt;=$P$2,COLUMNS($M$131:BO182)&lt;=$P$2),INDEX(MINVERSE($M$6:INDEX($M$6:$EF$125,$P$2,$P$2)),ROWS($M$131:BO182),COLUMNS($M$131:BO182)),0)</f>
        <v>0</v>
      </c>
      <c r="BP182">
        <f t="array" ref="BP182">IF(AND(ROWS($M$131:BP182)&lt;=$P$2,COLUMNS($M$131:BP182)&lt;=$P$2),INDEX(MINVERSE($M$6:INDEX($M$6:$EF$125,$P$2,$P$2)),ROWS($M$131:BP182),COLUMNS($M$131:BP182)),0)</f>
        <v>0</v>
      </c>
      <c r="BQ182">
        <f t="array" ref="BQ182">IF(AND(ROWS($M$131:BQ182)&lt;=$P$2,COLUMNS($M$131:BQ182)&lt;=$P$2),INDEX(MINVERSE($M$6:INDEX($M$6:$EF$125,$P$2,$P$2)),ROWS($M$131:BQ182),COLUMNS($M$131:BQ182)),0)</f>
        <v>0</v>
      </c>
      <c r="BR182">
        <f t="array" ref="BR182">IF(AND(ROWS($M$131:BR182)&lt;=$P$2,COLUMNS($M$131:BR182)&lt;=$P$2),INDEX(MINVERSE($M$6:INDEX($M$6:$EF$125,$P$2,$P$2)),ROWS($M$131:BR182),COLUMNS($M$131:BR182)),0)</f>
        <v>0</v>
      </c>
      <c r="BS182">
        <f t="array" ref="BS182">IF(AND(ROWS($M$131:BS182)&lt;=$P$2,COLUMNS($M$131:BS182)&lt;=$P$2),INDEX(MINVERSE($M$6:INDEX($M$6:$EF$125,$P$2,$P$2)),ROWS($M$131:BS182),COLUMNS($M$131:BS182)),0)</f>
        <v>0</v>
      </c>
      <c r="BT182">
        <f t="array" ref="BT182">IF(AND(ROWS($M$131:BT182)&lt;=$P$2,COLUMNS($M$131:BT182)&lt;=$P$2),INDEX(MINVERSE($M$6:INDEX($M$6:$EF$125,$P$2,$P$2)),ROWS($M$131:BT182),COLUMNS($M$131:BT182)),0)</f>
        <v>0</v>
      </c>
      <c r="BU182">
        <f t="array" ref="BU182">IF(AND(ROWS($M$131:BU182)&lt;=$P$2,COLUMNS($M$131:BU182)&lt;=$P$2),INDEX(MINVERSE($M$6:INDEX($M$6:$EF$125,$P$2,$P$2)),ROWS($M$131:BU182),COLUMNS($M$131:BU182)),0)</f>
        <v>0</v>
      </c>
      <c r="BV182">
        <f t="array" ref="BV182">IF(AND(ROWS($M$131:BV182)&lt;=$P$2,COLUMNS($M$131:BV182)&lt;=$P$2),INDEX(MINVERSE($M$6:INDEX($M$6:$EF$125,$P$2,$P$2)),ROWS($M$131:BV182),COLUMNS($M$131:BV182)),0)</f>
        <v>0</v>
      </c>
      <c r="BW182">
        <f t="array" ref="BW182">IF(AND(ROWS($M$131:BW182)&lt;=$P$2,COLUMNS($M$131:BW182)&lt;=$P$2),INDEX(MINVERSE($M$6:INDEX($M$6:$EF$125,$P$2,$P$2)),ROWS($M$131:BW182),COLUMNS($M$131:BW182)),0)</f>
        <v>0</v>
      </c>
      <c r="BX182">
        <f t="array" ref="BX182">IF(AND(ROWS($M$131:BX182)&lt;=$P$2,COLUMNS($M$131:BX182)&lt;=$P$2),INDEX(MINVERSE($M$6:INDEX($M$6:$EF$125,$P$2,$P$2)),ROWS($M$131:BX182),COLUMNS($M$131:BX182)),0)</f>
        <v>0</v>
      </c>
      <c r="BY182">
        <f t="array" ref="BY182">IF(AND(ROWS($M$131:BY182)&lt;=$P$2,COLUMNS($M$131:BY182)&lt;=$P$2),INDEX(MINVERSE($M$6:INDEX($M$6:$EF$125,$P$2,$P$2)),ROWS($M$131:BY182),COLUMNS($M$131:BY182)),0)</f>
        <v>0</v>
      </c>
      <c r="BZ182">
        <f t="array" ref="BZ182">IF(AND(ROWS($M$131:BZ182)&lt;=$P$2,COLUMNS($M$131:BZ182)&lt;=$P$2),INDEX(MINVERSE($M$6:INDEX($M$6:$EF$125,$P$2,$P$2)),ROWS($M$131:BZ182),COLUMNS($M$131:BZ182)),0)</f>
        <v>0</v>
      </c>
      <c r="CA182">
        <f t="array" ref="CA182">IF(AND(ROWS($M$131:CA182)&lt;=$P$2,COLUMNS($M$131:CA182)&lt;=$P$2),INDEX(MINVERSE($M$6:INDEX($M$6:$EF$125,$P$2,$P$2)),ROWS($M$131:CA182),COLUMNS($M$131:CA182)),0)</f>
        <v>0</v>
      </c>
      <c r="CB182">
        <f t="array" ref="CB182">IF(AND(ROWS($M$131:CB182)&lt;=$P$2,COLUMNS($M$131:CB182)&lt;=$P$2),INDEX(MINVERSE($M$6:INDEX($M$6:$EF$125,$P$2,$P$2)),ROWS($M$131:CB182),COLUMNS($M$131:CB182)),0)</f>
        <v>0</v>
      </c>
      <c r="CC182">
        <f t="array" ref="CC182">IF(AND(ROWS($M$131:CC182)&lt;=$P$2,COLUMNS($M$131:CC182)&lt;=$P$2),INDEX(MINVERSE($M$6:INDEX($M$6:$EF$125,$P$2,$P$2)),ROWS($M$131:CC182),COLUMNS($M$131:CC182)),0)</f>
        <v>0</v>
      </c>
      <c r="CD182">
        <f t="array" ref="CD182">IF(AND(ROWS($M$131:CD182)&lt;=$P$2,COLUMNS($M$131:CD182)&lt;=$P$2),INDEX(MINVERSE($M$6:INDEX($M$6:$EF$125,$P$2,$P$2)),ROWS($M$131:CD182),COLUMNS($M$131:CD182)),0)</f>
        <v>0</v>
      </c>
      <c r="CE182">
        <f t="array" ref="CE182">IF(AND(ROWS($M$131:CE182)&lt;=$P$2,COLUMNS($M$131:CE182)&lt;=$P$2),INDEX(MINVERSE($M$6:INDEX($M$6:$EF$125,$P$2,$P$2)),ROWS($M$131:CE182),COLUMNS($M$131:CE182)),0)</f>
        <v>0</v>
      </c>
      <c r="CF182">
        <f t="array" ref="CF182">IF(AND(ROWS($M$131:CF182)&lt;=$P$2,COLUMNS($M$131:CF182)&lt;=$P$2),INDEX(MINVERSE($M$6:INDEX($M$6:$EF$125,$P$2,$P$2)),ROWS($M$131:CF182),COLUMNS($M$131:CF182)),0)</f>
        <v>0</v>
      </c>
      <c r="CG182">
        <f t="array" ref="CG182">IF(AND(ROWS($M$131:CG182)&lt;=$P$2,COLUMNS($M$131:CG182)&lt;=$P$2),INDEX(MINVERSE($M$6:INDEX($M$6:$EF$125,$P$2,$P$2)),ROWS($M$131:CG182),COLUMNS($M$131:CG182)),0)</f>
        <v>0</v>
      </c>
      <c r="CH182">
        <f t="array" ref="CH182">IF(AND(ROWS($M$131:CH182)&lt;=$P$2,COLUMNS($M$131:CH182)&lt;=$P$2),INDEX(MINVERSE($M$6:INDEX($M$6:$EF$125,$P$2,$P$2)),ROWS($M$131:CH182),COLUMNS($M$131:CH182)),0)</f>
        <v>0</v>
      </c>
      <c r="CI182">
        <f t="array" ref="CI182">IF(AND(ROWS($M$131:CI182)&lt;=$P$2,COLUMNS($M$131:CI182)&lt;=$P$2),INDEX(MINVERSE($M$6:INDEX($M$6:$EF$125,$P$2,$P$2)),ROWS($M$131:CI182),COLUMNS($M$131:CI182)),0)</f>
        <v>0</v>
      </c>
      <c r="CJ182">
        <f t="array" ref="CJ182">IF(AND(ROWS($M$131:CJ182)&lt;=$P$2,COLUMNS($M$131:CJ182)&lt;=$P$2),INDEX(MINVERSE($M$6:INDEX($M$6:$EF$125,$P$2,$P$2)),ROWS($M$131:CJ182),COLUMNS($M$131:CJ182)),0)</f>
        <v>0</v>
      </c>
      <c r="CK182">
        <f t="array" ref="CK182">IF(AND(ROWS($M$131:CK182)&lt;=$P$2,COLUMNS($M$131:CK182)&lt;=$P$2),INDEX(MINVERSE($M$6:INDEX($M$6:$EF$125,$P$2,$P$2)),ROWS($M$131:CK182),COLUMNS($M$131:CK182)),0)</f>
        <v>0</v>
      </c>
      <c r="CL182">
        <f t="array" ref="CL182">IF(AND(ROWS($M$131:CL182)&lt;=$P$2,COLUMNS($M$131:CL182)&lt;=$P$2),INDEX(MINVERSE($M$6:INDEX($M$6:$EF$125,$P$2,$P$2)),ROWS($M$131:CL182),COLUMNS($M$131:CL182)),0)</f>
        <v>0</v>
      </c>
      <c r="CM182">
        <f t="array" ref="CM182">IF(AND(ROWS($M$131:CM182)&lt;=$P$2,COLUMNS($M$131:CM182)&lt;=$P$2),INDEX(MINVERSE($M$6:INDEX($M$6:$EF$125,$P$2,$P$2)),ROWS($M$131:CM182),COLUMNS($M$131:CM182)),0)</f>
        <v>0</v>
      </c>
      <c r="CN182">
        <f t="array" ref="CN182">IF(AND(ROWS($M$131:CN182)&lt;=$P$2,COLUMNS($M$131:CN182)&lt;=$P$2),INDEX(MINVERSE($M$6:INDEX($M$6:$EF$125,$P$2,$P$2)),ROWS($M$131:CN182),COLUMNS($M$131:CN182)),0)</f>
        <v>0</v>
      </c>
      <c r="CO182">
        <f t="array" ref="CO182">IF(AND(ROWS($M$131:CO182)&lt;=$P$2,COLUMNS($M$131:CO182)&lt;=$P$2),INDEX(MINVERSE($M$6:INDEX($M$6:$EF$125,$P$2,$P$2)),ROWS($M$131:CO182),COLUMNS($M$131:CO182)),0)</f>
        <v>0</v>
      </c>
      <c r="CP182">
        <f t="array" ref="CP182">IF(AND(ROWS($M$131:CP182)&lt;=$P$2,COLUMNS($M$131:CP182)&lt;=$P$2),INDEX(MINVERSE($M$6:INDEX($M$6:$EF$125,$P$2,$P$2)),ROWS($M$131:CP182),COLUMNS($M$131:CP182)),0)</f>
        <v>0</v>
      </c>
      <c r="CQ182">
        <f t="array" ref="CQ182">IF(AND(ROWS($M$131:CQ182)&lt;=$P$2,COLUMNS($M$131:CQ182)&lt;=$P$2),INDEX(MINVERSE($M$6:INDEX($M$6:$EF$125,$P$2,$P$2)),ROWS($M$131:CQ182),COLUMNS($M$131:CQ182)),0)</f>
        <v>0</v>
      </c>
      <c r="CR182">
        <f t="array" ref="CR182">IF(AND(ROWS($M$131:CR182)&lt;=$P$2,COLUMNS($M$131:CR182)&lt;=$P$2),INDEX(MINVERSE($M$6:INDEX($M$6:$EF$125,$P$2,$P$2)),ROWS($M$131:CR182),COLUMNS($M$131:CR182)),0)</f>
        <v>0</v>
      </c>
      <c r="CS182">
        <f t="array" ref="CS182">IF(AND(ROWS($M$131:CS182)&lt;=$P$2,COLUMNS($M$131:CS182)&lt;=$P$2),INDEX(MINVERSE($M$6:INDEX($M$6:$EF$125,$P$2,$P$2)),ROWS($M$131:CS182),COLUMNS($M$131:CS182)),0)</f>
        <v>0</v>
      </c>
      <c r="CT182">
        <f t="array" ref="CT182">IF(AND(ROWS($M$131:CT182)&lt;=$P$2,COLUMNS($M$131:CT182)&lt;=$P$2),INDEX(MINVERSE($M$6:INDEX($M$6:$EF$125,$P$2,$P$2)),ROWS($M$131:CT182),COLUMNS($M$131:CT182)),0)</f>
        <v>0</v>
      </c>
      <c r="CU182">
        <f t="array" ref="CU182">IF(AND(ROWS($M$131:CU182)&lt;=$P$2,COLUMNS($M$131:CU182)&lt;=$P$2),INDEX(MINVERSE($M$6:INDEX($M$6:$EF$125,$P$2,$P$2)),ROWS($M$131:CU182),COLUMNS($M$131:CU182)),0)</f>
        <v>0</v>
      </c>
      <c r="CV182">
        <f t="array" ref="CV182">IF(AND(ROWS($M$131:CV182)&lt;=$P$2,COLUMNS($M$131:CV182)&lt;=$P$2),INDEX(MINVERSE($M$6:INDEX($M$6:$EF$125,$P$2,$P$2)),ROWS($M$131:CV182),COLUMNS($M$131:CV182)),0)</f>
        <v>0</v>
      </c>
      <c r="CW182">
        <f t="array" ref="CW182">IF(AND(ROWS($M$131:CW182)&lt;=$P$2,COLUMNS($M$131:CW182)&lt;=$P$2),INDEX(MINVERSE($M$6:INDEX($M$6:$EF$125,$P$2,$P$2)),ROWS($M$131:CW182),COLUMNS($M$131:CW182)),0)</f>
        <v>0</v>
      </c>
      <c r="CX182">
        <f t="array" ref="CX182">IF(AND(ROWS($M$131:CX182)&lt;=$P$2,COLUMNS($M$131:CX182)&lt;=$P$2),INDEX(MINVERSE($M$6:INDEX($M$6:$EF$125,$P$2,$P$2)),ROWS($M$131:CX182),COLUMNS($M$131:CX182)),0)</f>
        <v>0</v>
      </c>
      <c r="CY182">
        <f t="array" ref="CY182">IF(AND(ROWS($M$131:CY182)&lt;=$P$2,COLUMNS($M$131:CY182)&lt;=$P$2),INDEX(MINVERSE($M$6:INDEX($M$6:$EF$125,$P$2,$P$2)),ROWS($M$131:CY182),COLUMNS($M$131:CY182)),0)</f>
        <v>0</v>
      </c>
      <c r="CZ182">
        <f t="array" ref="CZ182">IF(AND(ROWS($M$131:CZ182)&lt;=$P$2,COLUMNS($M$131:CZ182)&lt;=$P$2),INDEX(MINVERSE($M$6:INDEX($M$6:$EF$125,$P$2,$P$2)),ROWS($M$131:CZ182),COLUMNS($M$131:CZ182)),0)</f>
        <v>0</v>
      </c>
      <c r="DA182">
        <f t="array" ref="DA182">IF(AND(ROWS($M$131:DA182)&lt;=$P$2,COLUMNS($M$131:DA182)&lt;=$P$2),INDEX(MINVERSE($M$6:INDEX($M$6:$EF$125,$P$2,$P$2)),ROWS($M$131:DA182),COLUMNS($M$131:DA182)),0)</f>
        <v>0</v>
      </c>
      <c r="DB182">
        <f t="array" ref="DB182">IF(AND(ROWS($M$131:DB182)&lt;=$P$2,COLUMNS($M$131:DB182)&lt;=$P$2),INDEX(MINVERSE($M$6:INDEX($M$6:$EF$125,$P$2,$P$2)),ROWS($M$131:DB182),COLUMNS($M$131:DB182)),0)</f>
        <v>0</v>
      </c>
      <c r="DC182">
        <f t="array" ref="DC182">IF(AND(ROWS($M$131:DC182)&lt;=$P$2,COLUMNS($M$131:DC182)&lt;=$P$2),INDEX(MINVERSE($M$6:INDEX($M$6:$EF$125,$P$2,$P$2)),ROWS($M$131:DC182),COLUMNS($M$131:DC182)),0)</f>
        <v>0</v>
      </c>
      <c r="DD182">
        <f t="array" ref="DD182">IF(AND(ROWS($M$131:DD182)&lt;=$P$2,COLUMNS($M$131:DD182)&lt;=$P$2),INDEX(MINVERSE($M$6:INDEX($M$6:$EF$125,$P$2,$P$2)),ROWS($M$131:DD182),COLUMNS($M$131:DD182)),0)</f>
        <v>0</v>
      </c>
      <c r="DE182">
        <f t="array" ref="DE182">IF(AND(ROWS($M$131:DE182)&lt;=$P$2,COLUMNS($M$131:DE182)&lt;=$P$2),INDEX(MINVERSE($M$6:INDEX($M$6:$EF$125,$P$2,$P$2)),ROWS($M$131:DE182),COLUMNS($M$131:DE182)),0)</f>
        <v>0</v>
      </c>
      <c r="DF182">
        <f t="array" ref="DF182">IF(AND(ROWS($M$131:DF182)&lt;=$P$2,COLUMNS($M$131:DF182)&lt;=$P$2),INDEX(MINVERSE($M$6:INDEX($M$6:$EF$125,$P$2,$P$2)),ROWS($M$131:DF182),COLUMNS($M$131:DF182)),0)</f>
        <v>0</v>
      </c>
      <c r="DG182">
        <f t="array" ref="DG182">IF(AND(ROWS($M$131:DG182)&lt;=$P$2,COLUMNS($M$131:DG182)&lt;=$P$2),INDEX(MINVERSE($M$6:INDEX($M$6:$EF$125,$P$2,$P$2)),ROWS($M$131:DG182),COLUMNS($M$131:DG182)),0)</f>
        <v>0</v>
      </c>
      <c r="DH182">
        <f t="array" ref="DH182">IF(AND(ROWS($M$131:DH182)&lt;=$P$2,COLUMNS($M$131:DH182)&lt;=$P$2),INDEX(MINVERSE($M$6:INDEX($M$6:$EF$125,$P$2,$P$2)),ROWS($M$131:DH182),COLUMNS($M$131:DH182)),0)</f>
        <v>0</v>
      </c>
      <c r="DI182">
        <f t="array" ref="DI182">IF(AND(ROWS($M$131:DI182)&lt;=$P$2,COLUMNS($M$131:DI182)&lt;=$P$2),INDEX(MINVERSE($M$6:INDEX($M$6:$EF$125,$P$2,$P$2)),ROWS($M$131:DI182),COLUMNS($M$131:DI182)),0)</f>
        <v>0</v>
      </c>
      <c r="DJ182">
        <f t="array" ref="DJ182">IF(AND(ROWS($M$131:DJ182)&lt;=$P$2,COLUMNS($M$131:DJ182)&lt;=$P$2),INDEX(MINVERSE($M$6:INDEX($M$6:$EF$125,$P$2,$P$2)),ROWS($M$131:DJ182),COLUMNS($M$131:DJ182)),0)</f>
        <v>0</v>
      </c>
      <c r="DK182">
        <f t="array" ref="DK182">IF(AND(ROWS($M$131:DK182)&lt;=$P$2,COLUMNS($M$131:DK182)&lt;=$P$2),INDEX(MINVERSE($M$6:INDEX($M$6:$EF$125,$P$2,$P$2)),ROWS($M$131:DK182),COLUMNS($M$131:DK182)),0)</f>
        <v>0</v>
      </c>
      <c r="DL182">
        <f t="array" ref="DL182">IF(AND(ROWS($M$131:DL182)&lt;=$P$2,COLUMNS($M$131:DL182)&lt;=$P$2),INDEX(MINVERSE($M$6:INDEX($M$6:$EF$125,$P$2,$P$2)),ROWS($M$131:DL182),COLUMNS($M$131:DL182)),0)</f>
        <v>0</v>
      </c>
      <c r="DM182">
        <f t="array" ref="DM182">IF(AND(ROWS($M$131:DM182)&lt;=$P$2,COLUMNS($M$131:DM182)&lt;=$P$2),INDEX(MINVERSE($M$6:INDEX($M$6:$EF$125,$P$2,$P$2)),ROWS($M$131:DM182),COLUMNS($M$131:DM182)),0)</f>
        <v>0</v>
      </c>
      <c r="DN182">
        <f t="array" ref="DN182">IF(AND(ROWS($M$131:DN182)&lt;=$P$2,COLUMNS($M$131:DN182)&lt;=$P$2),INDEX(MINVERSE($M$6:INDEX($M$6:$EF$125,$P$2,$P$2)),ROWS($M$131:DN182),COLUMNS($M$131:DN182)),0)</f>
        <v>0</v>
      </c>
      <c r="DO182">
        <f t="array" ref="DO182">IF(AND(ROWS($M$131:DO182)&lt;=$P$2,COLUMNS($M$131:DO182)&lt;=$P$2),INDEX(MINVERSE($M$6:INDEX($M$6:$EF$125,$P$2,$P$2)),ROWS($M$131:DO182),COLUMNS($M$131:DO182)),0)</f>
        <v>0</v>
      </c>
      <c r="DP182">
        <f t="array" ref="DP182">IF(AND(ROWS($M$131:DP182)&lt;=$P$2,COLUMNS($M$131:DP182)&lt;=$P$2),INDEX(MINVERSE($M$6:INDEX($M$6:$EF$125,$P$2,$P$2)),ROWS($M$131:DP182),COLUMNS($M$131:DP182)),0)</f>
        <v>0</v>
      </c>
      <c r="DQ182">
        <f t="array" ref="DQ182">IF(AND(ROWS($M$131:DQ182)&lt;=$P$2,COLUMNS($M$131:DQ182)&lt;=$P$2),INDEX(MINVERSE($M$6:INDEX($M$6:$EF$125,$P$2,$P$2)),ROWS($M$131:DQ182),COLUMNS($M$131:DQ182)),0)</f>
        <v>0</v>
      </c>
      <c r="DR182">
        <f t="array" ref="DR182">IF(AND(ROWS($M$131:DR182)&lt;=$P$2,COLUMNS($M$131:DR182)&lt;=$P$2),INDEX(MINVERSE($M$6:INDEX($M$6:$EF$125,$P$2,$P$2)),ROWS($M$131:DR182),COLUMNS($M$131:DR182)),0)</f>
        <v>0</v>
      </c>
      <c r="DS182">
        <f t="array" ref="DS182">IF(AND(ROWS($M$131:DS182)&lt;=$P$2,COLUMNS($M$131:DS182)&lt;=$P$2),INDEX(MINVERSE($M$6:INDEX($M$6:$EF$125,$P$2,$P$2)),ROWS($M$131:DS182),COLUMNS($M$131:DS182)),0)</f>
        <v>0</v>
      </c>
      <c r="DT182">
        <f t="array" ref="DT182">IF(AND(ROWS($M$131:DT182)&lt;=$P$2,COLUMNS($M$131:DT182)&lt;=$P$2),INDEX(MINVERSE($M$6:INDEX($M$6:$EF$125,$P$2,$P$2)),ROWS($M$131:DT182),COLUMNS($M$131:DT182)),0)</f>
        <v>0</v>
      </c>
      <c r="DU182">
        <f t="array" ref="DU182">IF(AND(ROWS($M$131:DU182)&lt;=$P$2,COLUMNS($M$131:DU182)&lt;=$P$2),INDEX(MINVERSE($M$6:INDEX($M$6:$EF$125,$P$2,$P$2)),ROWS($M$131:DU182),COLUMNS($M$131:DU182)),0)</f>
        <v>0</v>
      </c>
      <c r="DV182">
        <f t="array" ref="DV182">IF(AND(ROWS($M$131:DV182)&lt;=$P$2,COLUMNS($M$131:DV182)&lt;=$P$2),INDEX(MINVERSE($M$6:INDEX($M$6:$EF$125,$P$2,$P$2)),ROWS($M$131:DV182),COLUMNS($M$131:DV182)),0)</f>
        <v>0</v>
      </c>
      <c r="DW182">
        <f t="array" ref="DW182">IF(AND(ROWS($M$131:DW182)&lt;=$P$2,COLUMNS($M$131:DW182)&lt;=$P$2),INDEX(MINVERSE($M$6:INDEX($M$6:$EF$125,$P$2,$P$2)),ROWS($M$131:DW182),COLUMNS($M$131:DW182)),0)</f>
        <v>0</v>
      </c>
      <c r="DX182">
        <f t="array" ref="DX182">IF(AND(ROWS($M$131:DX182)&lt;=$P$2,COLUMNS($M$131:DX182)&lt;=$P$2),INDEX(MINVERSE($M$6:INDEX($M$6:$EF$125,$P$2,$P$2)),ROWS($M$131:DX182),COLUMNS($M$131:DX182)),0)</f>
        <v>0</v>
      </c>
      <c r="DY182">
        <f t="array" ref="DY182">IF(AND(ROWS($M$131:DY182)&lt;=$P$2,COLUMNS($M$131:DY182)&lt;=$P$2),INDEX(MINVERSE($M$6:INDEX($M$6:$EF$125,$P$2,$P$2)),ROWS($M$131:DY182),COLUMNS($M$131:DY182)),0)</f>
        <v>0</v>
      </c>
      <c r="DZ182">
        <f t="array" ref="DZ182">IF(AND(ROWS($M$131:DZ182)&lt;=$P$2,COLUMNS($M$131:DZ182)&lt;=$P$2),INDEX(MINVERSE($M$6:INDEX($M$6:$EF$125,$P$2,$P$2)),ROWS($M$131:DZ182),COLUMNS($M$131:DZ182)),0)</f>
        <v>0</v>
      </c>
      <c r="EA182">
        <f t="array" ref="EA182">IF(AND(ROWS($M$131:EA182)&lt;=$P$2,COLUMNS($M$131:EA182)&lt;=$P$2),INDEX(MINVERSE($M$6:INDEX($M$6:$EF$125,$P$2,$P$2)),ROWS($M$131:EA182),COLUMNS($M$131:EA182)),0)</f>
        <v>0</v>
      </c>
      <c r="EB182">
        <f t="array" ref="EB182">IF(AND(ROWS($M$131:EB182)&lt;=$P$2,COLUMNS($M$131:EB182)&lt;=$P$2),INDEX(MINVERSE($M$6:INDEX($M$6:$EF$125,$P$2,$P$2)),ROWS($M$131:EB182),COLUMNS($M$131:EB182)),0)</f>
        <v>0</v>
      </c>
    </row>
    <row r="183" spans="12:132" ht="15">
      <c r="L183" s="10">
        <v>53</v>
      </c>
      <c r="M183">
        <f t="array" ref="M183">IF(AND(ROWS($M$131:M183)&lt;=$P$2,COLUMNS($M$131:M183)&lt;=$P$2),INDEX(MINVERSE($M$6:INDEX($M$6:$EF$125,$P$2,$P$2)),ROWS($M$131:M183),COLUMNS($M$131:M183)),0)</f>
        <v>0</v>
      </c>
      <c r="N183">
        <f t="array" ref="N183">IF(AND(ROWS($M$131:N183)&lt;=$P$2,COLUMNS($M$131:N183)&lt;=$P$2),INDEX(MINVERSE($M$6:INDEX($M$6:$EF$125,$P$2,$P$2)),ROWS($M$131:N183),COLUMNS($M$131:N183)),0)</f>
        <v>0</v>
      </c>
      <c r="O183">
        <f t="array" ref="O183">IF(AND(ROWS($M$131:O183)&lt;=$P$2,COLUMNS($M$131:O183)&lt;=$P$2),INDEX(MINVERSE($M$6:INDEX($M$6:$EF$125,$P$2,$P$2)),ROWS($M$131:O183),COLUMNS($M$131:O183)),0)</f>
        <v>0</v>
      </c>
      <c r="P183">
        <f t="array" ref="P183">IF(AND(ROWS($M$131:P183)&lt;=$P$2,COLUMNS($M$131:P183)&lt;=$P$2),INDEX(MINVERSE($M$6:INDEX($M$6:$EF$125,$P$2,$P$2)),ROWS($M$131:P183),COLUMNS($M$131:P183)),0)</f>
        <v>0</v>
      </c>
      <c r="Q183">
        <f t="array" ref="Q183">IF(AND(ROWS($M$131:Q183)&lt;=$P$2,COLUMNS($M$131:Q183)&lt;=$P$2),INDEX(MINVERSE($M$6:INDEX($M$6:$EF$125,$P$2,$P$2)),ROWS($M$131:Q183),COLUMNS($M$131:Q183)),0)</f>
        <v>0</v>
      </c>
      <c r="R183">
        <f t="array" ref="R183">IF(AND(ROWS($M$131:R183)&lt;=$P$2,COLUMNS($M$131:R183)&lt;=$P$2),INDEX(MINVERSE($M$6:INDEX($M$6:$EF$125,$P$2,$P$2)),ROWS($M$131:R183),COLUMNS($M$131:R183)),0)</f>
        <v>0</v>
      </c>
      <c r="S183">
        <f t="array" ref="S183">IF(AND(ROWS($M$131:S183)&lt;=$P$2,COLUMNS($M$131:S183)&lt;=$P$2),INDEX(MINVERSE($M$6:INDEX($M$6:$EF$125,$P$2,$P$2)),ROWS($M$131:S183),COLUMNS($M$131:S183)),0)</f>
        <v>0</v>
      </c>
      <c r="T183">
        <f t="array" ref="T183">IF(AND(ROWS($M$131:T183)&lt;=$P$2,COLUMNS($M$131:T183)&lt;=$P$2),INDEX(MINVERSE($M$6:INDEX($M$6:$EF$125,$P$2,$P$2)),ROWS($M$131:T183),COLUMNS($M$131:T183)),0)</f>
        <v>0</v>
      </c>
      <c r="U183">
        <f t="array" ref="U183">IF(AND(ROWS($M$131:U183)&lt;=$P$2,COLUMNS($M$131:U183)&lt;=$P$2),INDEX(MINVERSE($M$6:INDEX($M$6:$EF$125,$P$2,$P$2)),ROWS($M$131:U183),COLUMNS($M$131:U183)),0)</f>
        <v>0</v>
      </c>
      <c r="V183">
        <f t="array" ref="V183">IF(AND(ROWS($M$131:V183)&lt;=$P$2,COLUMNS($M$131:V183)&lt;=$P$2),INDEX(MINVERSE($M$6:INDEX($M$6:$EF$125,$P$2,$P$2)),ROWS($M$131:V183),COLUMNS($M$131:V183)),0)</f>
        <v>0</v>
      </c>
      <c r="W183">
        <f t="array" ref="W183">IF(AND(ROWS($M$131:W183)&lt;=$P$2,COLUMNS($M$131:W183)&lt;=$P$2),INDEX(MINVERSE($M$6:INDEX($M$6:$EF$125,$P$2,$P$2)),ROWS($M$131:W183),COLUMNS($M$131:W183)),0)</f>
        <v>0</v>
      </c>
      <c r="X183">
        <f t="array" ref="X183">IF(AND(ROWS($M$131:X183)&lt;=$P$2,COLUMNS($M$131:X183)&lt;=$P$2),INDEX(MINVERSE($M$6:INDEX($M$6:$EF$125,$P$2,$P$2)),ROWS($M$131:X183),COLUMNS($M$131:X183)),0)</f>
        <v>0</v>
      </c>
      <c r="Y183">
        <f t="array" ref="Y183">IF(AND(ROWS($M$131:Y183)&lt;=$P$2,COLUMNS($M$131:Y183)&lt;=$P$2),INDEX(MINVERSE($M$6:INDEX($M$6:$EF$125,$P$2,$P$2)),ROWS($M$131:Y183),COLUMNS($M$131:Y183)),0)</f>
        <v>0</v>
      </c>
      <c r="Z183">
        <f t="array" ref="Z183">IF(AND(ROWS($M$131:Z183)&lt;=$P$2,COLUMNS($M$131:Z183)&lt;=$P$2),INDEX(MINVERSE($M$6:INDEX($M$6:$EF$125,$P$2,$P$2)),ROWS($M$131:Z183),COLUMNS($M$131:Z183)),0)</f>
        <v>0</v>
      </c>
      <c r="AA183">
        <f t="array" ref="AA183">IF(AND(ROWS($M$131:AA183)&lt;=$P$2,COLUMNS($M$131:AA183)&lt;=$P$2),INDEX(MINVERSE($M$6:INDEX($M$6:$EF$125,$P$2,$P$2)),ROWS($M$131:AA183),COLUMNS($M$131:AA183)),0)</f>
        <v>0</v>
      </c>
      <c r="AB183">
        <f t="array" ref="AB183">IF(AND(ROWS($M$131:AB183)&lt;=$P$2,COLUMNS($M$131:AB183)&lt;=$P$2),INDEX(MINVERSE($M$6:INDEX($M$6:$EF$125,$P$2,$P$2)),ROWS($M$131:AB183),COLUMNS($M$131:AB183)),0)</f>
        <v>0</v>
      </c>
      <c r="AC183">
        <f t="array" ref="AC183">IF(AND(ROWS($M$131:AC183)&lt;=$P$2,COLUMNS($M$131:AC183)&lt;=$P$2),INDEX(MINVERSE($M$6:INDEX($M$6:$EF$125,$P$2,$P$2)),ROWS($M$131:AC183),COLUMNS($M$131:AC183)),0)</f>
        <v>0</v>
      </c>
      <c r="AD183">
        <f t="array" ref="AD183">IF(AND(ROWS($M$131:AD183)&lt;=$P$2,COLUMNS($M$131:AD183)&lt;=$P$2),INDEX(MINVERSE($M$6:INDEX($M$6:$EF$125,$P$2,$P$2)),ROWS($M$131:AD183),COLUMNS($M$131:AD183)),0)</f>
        <v>0</v>
      </c>
      <c r="AE183">
        <f t="array" ref="AE183">IF(AND(ROWS($M$131:AE183)&lt;=$P$2,COLUMNS($M$131:AE183)&lt;=$P$2),INDEX(MINVERSE($M$6:INDEX($M$6:$EF$125,$P$2,$P$2)),ROWS($M$131:AE183),COLUMNS($M$131:AE183)),0)</f>
        <v>0</v>
      </c>
      <c r="AF183">
        <f t="array" ref="AF183">IF(AND(ROWS($M$131:AF183)&lt;=$P$2,COLUMNS($M$131:AF183)&lt;=$P$2),INDEX(MINVERSE($M$6:INDEX($M$6:$EF$125,$P$2,$P$2)),ROWS($M$131:AF183),COLUMNS($M$131:AF183)),0)</f>
        <v>0</v>
      </c>
      <c r="AG183">
        <f t="array" ref="AG183">IF(AND(ROWS($M$131:AG183)&lt;=$P$2,COLUMNS($M$131:AG183)&lt;=$P$2),INDEX(MINVERSE($M$6:INDEX($M$6:$EF$125,$P$2,$P$2)),ROWS($M$131:AG183),COLUMNS($M$131:AG183)),0)</f>
        <v>0</v>
      </c>
      <c r="AH183">
        <f t="array" ref="AH183">IF(AND(ROWS($M$131:AH183)&lt;=$P$2,COLUMNS($M$131:AH183)&lt;=$P$2),INDEX(MINVERSE($M$6:INDEX($M$6:$EF$125,$P$2,$P$2)),ROWS($M$131:AH183),COLUMNS($M$131:AH183)),0)</f>
        <v>0</v>
      </c>
      <c r="AI183">
        <f t="array" ref="AI183">IF(AND(ROWS($M$131:AI183)&lt;=$P$2,COLUMNS($M$131:AI183)&lt;=$P$2),INDEX(MINVERSE($M$6:INDEX($M$6:$EF$125,$P$2,$P$2)),ROWS($M$131:AI183),COLUMNS($M$131:AI183)),0)</f>
        <v>0</v>
      </c>
      <c r="AJ183">
        <f t="array" ref="AJ183">IF(AND(ROWS($M$131:AJ183)&lt;=$P$2,COLUMNS($M$131:AJ183)&lt;=$P$2),INDEX(MINVERSE($M$6:INDEX($M$6:$EF$125,$P$2,$P$2)),ROWS($M$131:AJ183),COLUMNS($M$131:AJ183)),0)</f>
        <v>0</v>
      </c>
      <c r="AK183">
        <f t="array" ref="AK183">IF(AND(ROWS($M$131:AK183)&lt;=$P$2,COLUMNS($M$131:AK183)&lt;=$P$2),INDEX(MINVERSE($M$6:INDEX($M$6:$EF$125,$P$2,$P$2)),ROWS($M$131:AK183),COLUMNS($M$131:AK183)),0)</f>
        <v>0</v>
      </c>
      <c r="AL183">
        <f t="array" ref="AL183">IF(AND(ROWS($M$131:AL183)&lt;=$P$2,COLUMNS($M$131:AL183)&lt;=$P$2),INDEX(MINVERSE($M$6:INDEX($M$6:$EF$125,$P$2,$P$2)),ROWS($M$131:AL183),COLUMNS($M$131:AL183)),0)</f>
        <v>0</v>
      </c>
      <c r="AM183">
        <f t="array" ref="AM183">IF(AND(ROWS($M$131:AM183)&lt;=$P$2,COLUMNS($M$131:AM183)&lt;=$P$2),INDEX(MINVERSE($M$6:INDEX($M$6:$EF$125,$P$2,$P$2)),ROWS($M$131:AM183),COLUMNS($M$131:AM183)),0)</f>
        <v>0</v>
      </c>
      <c r="AN183">
        <f t="array" ref="AN183">IF(AND(ROWS($M$131:AN183)&lt;=$P$2,COLUMNS($M$131:AN183)&lt;=$P$2),INDEX(MINVERSE($M$6:INDEX($M$6:$EF$125,$P$2,$P$2)),ROWS($M$131:AN183),COLUMNS($M$131:AN183)),0)</f>
        <v>0</v>
      </c>
      <c r="AO183">
        <f t="array" ref="AO183">IF(AND(ROWS($M$131:AO183)&lt;=$P$2,COLUMNS($M$131:AO183)&lt;=$P$2),INDEX(MINVERSE($M$6:INDEX($M$6:$EF$125,$P$2,$P$2)),ROWS($M$131:AO183),COLUMNS($M$131:AO183)),0)</f>
        <v>0</v>
      </c>
      <c r="AP183">
        <f t="array" ref="AP183">IF(AND(ROWS($M$131:AP183)&lt;=$P$2,COLUMNS($M$131:AP183)&lt;=$P$2),INDEX(MINVERSE($M$6:INDEX($M$6:$EF$125,$P$2,$P$2)),ROWS($M$131:AP183),COLUMNS($M$131:AP183)),0)</f>
        <v>0</v>
      </c>
      <c r="AQ183">
        <f t="array" ref="AQ183">IF(AND(ROWS($M$131:AQ183)&lt;=$P$2,COLUMNS($M$131:AQ183)&lt;=$P$2),INDEX(MINVERSE($M$6:INDEX($M$6:$EF$125,$P$2,$P$2)),ROWS($M$131:AQ183),COLUMNS($M$131:AQ183)),0)</f>
        <v>0</v>
      </c>
      <c r="AR183">
        <f t="array" ref="AR183">IF(AND(ROWS($M$131:AR183)&lt;=$P$2,COLUMNS($M$131:AR183)&lt;=$P$2),INDEX(MINVERSE($M$6:INDEX($M$6:$EF$125,$P$2,$P$2)),ROWS($M$131:AR183),COLUMNS($M$131:AR183)),0)</f>
        <v>0</v>
      </c>
      <c r="AS183">
        <f t="array" ref="AS183">IF(AND(ROWS($M$131:AS183)&lt;=$P$2,COLUMNS($M$131:AS183)&lt;=$P$2),INDEX(MINVERSE($M$6:INDEX($M$6:$EF$125,$P$2,$P$2)),ROWS($M$131:AS183),COLUMNS($M$131:AS183)),0)</f>
        <v>0</v>
      </c>
      <c r="AT183">
        <f t="array" ref="AT183">IF(AND(ROWS($M$131:AT183)&lt;=$P$2,COLUMNS($M$131:AT183)&lt;=$P$2),INDEX(MINVERSE($M$6:INDEX($M$6:$EF$125,$P$2,$P$2)),ROWS($M$131:AT183),COLUMNS($M$131:AT183)),0)</f>
        <v>0</v>
      </c>
      <c r="AU183">
        <f t="array" ref="AU183">IF(AND(ROWS($M$131:AU183)&lt;=$P$2,COLUMNS($M$131:AU183)&lt;=$P$2),INDEX(MINVERSE($M$6:INDEX($M$6:$EF$125,$P$2,$P$2)),ROWS($M$131:AU183),COLUMNS($M$131:AU183)),0)</f>
        <v>0</v>
      </c>
      <c r="AV183">
        <f t="array" ref="AV183">IF(AND(ROWS($M$131:AV183)&lt;=$P$2,COLUMNS($M$131:AV183)&lt;=$P$2),INDEX(MINVERSE($M$6:INDEX($M$6:$EF$125,$P$2,$P$2)),ROWS($M$131:AV183),COLUMNS($M$131:AV183)),0)</f>
        <v>0</v>
      </c>
      <c r="AW183">
        <f t="array" ref="AW183">IF(AND(ROWS($M$131:AW183)&lt;=$P$2,COLUMNS($M$131:AW183)&lt;=$P$2),INDEX(MINVERSE($M$6:INDEX($M$6:$EF$125,$P$2,$P$2)),ROWS($M$131:AW183),COLUMNS($M$131:AW183)),0)</f>
        <v>0</v>
      </c>
      <c r="AX183">
        <f t="array" ref="AX183">IF(AND(ROWS($M$131:AX183)&lt;=$P$2,COLUMNS($M$131:AX183)&lt;=$P$2),INDEX(MINVERSE($M$6:INDEX($M$6:$EF$125,$P$2,$P$2)),ROWS($M$131:AX183),COLUMNS($M$131:AX183)),0)</f>
        <v>0</v>
      </c>
      <c r="AY183">
        <f t="array" ref="AY183">IF(AND(ROWS($M$131:AY183)&lt;=$P$2,COLUMNS($M$131:AY183)&lt;=$P$2),INDEX(MINVERSE($M$6:INDEX($M$6:$EF$125,$P$2,$P$2)),ROWS($M$131:AY183),COLUMNS($M$131:AY183)),0)</f>
        <v>0</v>
      </c>
      <c r="AZ183">
        <f t="array" ref="AZ183">IF(AND(ROWS($M$131:AZ183)&lt;=$P$2,COLUMNS($M$131:AZ183)&lt;=$P$2),INDEX(MINVERSE($M$6:INDEX($M$6:$EF$125,$P$2,$P$2)),ROWS($M$131:AZ183),COLUMNS($M$131:AZ183)),0)</f>
        <v>0</v>
      </c>
      <c r="BA183">
        <f t="array" ref="BA183">IF(AND(ROWS($M$131:BA183)&lt;=$P$2,COLUMNS($M$131:BA183)&lt;=$P$2),INDEX(MINVERSE($M$6:INDEX($M$6:$EF$125,$P$2,$P$2)),ROWS($M$131:BA183),COLUMNS($M$131:BA183)),0)</f>
        <v>0</v>
      </c>
      <c r="BB183">
        <f t="array" ref="BB183">IF(AND(ROWS($M$131:BB183)&lt;=$P$2,COLUMNS($M$131:BB183)&lt;=$P$2),INDEX(MINVERSE($M$6:INDEX($M$6:$EF$125,$P$2,$P$2)),ROWS($M$131:BB183),COLUMNS($M$131:BB183)),0)</f>
        <v>0</v>
      </c>
      <c r="BC183">
        <f t="array" ref="BC183">IF(AND(ROWS($M$131:BC183)&lt;=$P$2,COLUMNS($M$131:BC183)&lt;=$P$2),INDEX(MINVERSE($M$6:INDEX($M$6:$EF$125,$P$2,$P$2)),ROWS($M$131:BC183),COLUMNS($M$131:BC183)),0)</f>
        <v>0</v>
      </c>
      <c r="BD183">
        <f t="array" ref="BD183">IF(AND(ROWS($M$131:BD183)&lt;=$P$2,COLUMNS($M$131:BD183)&lt;=$P$2),INDEX(MINVERSE($M$6:INDEX($M$6:$EF$125,$P$2,$P$2)),ROWS($M$131:BD183),COLUMNS($M$131:BD183)),0)</f>
        <v>0</v>
      </c>
      <c r="BE183">
        <f t="array" ref="BE183">IF(AND(ROWS($M$131:BE183)&lt;=$P$2,COLUMNS($M$131:BE183)&lt;=$P$2),INDEX(MINVERSE($M$6:INDEX($M$6:$EF$125,$P$2,$P$2)),ROWS($M$131:BE183),COLUMNS($M$131:BE183)),0)</f>
        <v>0</v>
      </c>
      <c r="BF183">
        <f t="array" ref="BF183">IF(AND(ROWS($M$131:BF183)&lt;=$P$2,COLUMNS($M$131:BF183)&lt;=$P$2),INDEX(MINVERSE($M$6:INDEX($M$6:$EF$125,$P$2,$P$2)),ROWS($M$131:BF183),COLUMNS($M$131:BF183)),0)</f>
        <v>0</v>
      </c>
      <c r="BG183">
        <f t="array" ref="BG183">IF(AND(ROWS($M$131:BG183)&lt;=$P$2,COLUMNS($M$131:BG183)&lt;=$P$2),INDEX(MINVERSE($M$6:INDEX($M$6:$EF$125,$P$2,$P$2)),ROWS($M$131:BG183),COLUMNS($M$131:BG183)),0)</f>
        <v>0</v>
      </c>
      <c r="BH183">
        <f t="array" ref="BH183">IF(AND(ROWS($M$131:BH183)&lt;=$P$2,COLUMNS($M$131:BH183)&lt;=$P$2),INDEX(MINVERSE($M$6:INDEX($M$6:$EF$125,$P$2,$P$2)),ROWS($M$131:BH183),COLUMNS($M$131:BH183)),0)</f>
        <v>0</v>
      </c>
      <c r="BI183">
        <f t="array" ref="BI183">IF(AND(ROWS($M$131:BI183)&lt;=$P$2,COLUMNS($M$131:BI183)&lt;=$P$2),INDEX(MINVERSE($M$6:INDEX($M$6:$EF$125,$P$2,$P$2)),ROWS($M$131:BI183),COLUMNS($M$131:BI183)),0)</f>
        <v>0</v>
      </c>
      <c r="BJ183">
        <f t="array" ref="BJ183">IF(AND(ROWS($M$131:BJ183)&lt;=$P$2,COLUMNS($M$131:BJ183)&lt;=$P$2),INDEX(MINVERSE($M$6:INDEX($M$6:$EF$125,$P$2,$P$2)),ROWS($M$131:BJ183),COLUMNS($M$131:BJ183)),0)</f>
        <v>0</v>
      </c>
      <c r="BK183">
        <f t="array" ref="BK183">IF(AND(ROWS($M$131:BK183)&lt;=$P$2,COLUMNS($M$131:BK183)&lt;=$P$2),INDEX(MINVERSE($M$6:INDEX($M$6:$EF$125,$P$2,$P$2)),ROWS($M$131:BK183),COLUMNS($M$131:BK183)),0)</f>
        <v>0</v>
      </c>
      <c r="BL183">
        <f t="array" ref="BL183">IF(AND(ROWS($M$131:BL183)&lt;=$P$2,COLUMNS($M$131:BL183)&lt;=$P$2),INDEX(MINVERSE($M$6:INDEX($M$6:$EF$125,$P$2,$P$2)),ROWS($M$131:BL183),COLUMNS($M$131:BL183)),0)</f>
        <v>0</v>
      </c>
      <c r="BM183">
        <f t="array" ref="BM183">IF(AND(ROWS($M$131:BM183)&lt;=$P$2,COLUMNS($M$131:BM183)&lt;=$P$2),INDEX(MINVERSE($M$6:INDEX($M$6:$EF$125,$P$2,$P$2)),ROWS($M$131:BM183),COLUMNS($M$131:BM183)),0)</f>
        <v>0</v>
      </c>
      <c r="BN183">
        <f t="array" ref="BN183">IF(AND(ROWS($M$131:BN183)&lt;=$P$2,COLUMNS($M$131:BN183)&lt;=$P$2),INDEX(MINVERSE($M$6:INDEX($M$6:$EF$125,$P$2,$P$2)),ROWS($M$131:BN183),COLUMNS($M$131:BN183)),0)</f>
        <v>0</v>
      </c>
      <c r="BO183">
        <f t="array" ref="BO183">IF(AND(ROWS($M$131:BO183)&lt;=$P$2,COLUMNS($M$131:BO183)&lt;=$P$2),INDEX(MINVERSE($M$6:INDEX($M$6:$EF$125,$P$2,$P$2)),ROWS($M$131:BO183),COLUMNS($M$131:BO183)),0)</f>
        <v>0</v>
      </c>
      <c r="BP183">
        <f t="array" ref="BP183">IF(AND(ROWS($M$131:BP183)&lt;=$P$2,COLUMNS($M$131:BP183)&lt;=$P$2),INDEX(MINVERSE($M$6:INDEX($M$6:$EF$125,$P$2,$P$2)),ROWS($M$131:BP183),COLUMNS($M$131:BP183)),0)</f>
        <v>0</v>
      </c>
      <c r="BQ183">
        <f t="array" ref="BQ183">IF(AND(ROWS($M$131:BQ183)&lt;=$P$2,COLUMNS($M$131:BQ183)&lt;=$P$2),INDEX(MINVERSE($M$6:INDEX($M$6:$EF$125,$P$2,$P$2)),ROWS($M$131:BQ183),COLUMNS($M$131:BQ183)),0)</f>
        <v>0</v>
      </c>
      <c r="BR183">
        <f t="array" ref="BR183">IF(AND(ROWS($M$131:BR183)&lt;=$P$2,COLUMNS($M$131:BR183)&lt;=$P$2),INDEX(MINVERSE($M$6:INDEX($M$6:$EF$125,$P$2,$P$2)),ROWS($M$131:BR183),COLUMNS($M$131:BR183)),0)</f>
        <v>0</v>
      </c>
      <c r="BS183">
        <f t="array" ref="BS183">IF(AND(ROWS($M$131:BS183)&lt;=$P$2,COLUMNS($M$131:BS183)&lt;=$P$2),INDEX(MINVERSE($M$6:INDEX($M$6:$EF$125,$P$2,$P$2)),ROWS($M$131:BS183),COLUMNS($M$131:BS183)),0)</f>
        <v>0</v>
      </c>
      <c r="BT183">
        <f t="array" ref="BT183">IF(AND(ROWS($M$131:BT183)&lt;=$P$2,COLUMNS($M$131:BT183)&lt;=$P$2),INDEX(MINVERSE($M$6:INDEX($M$6:$EF$125,$P$2,$P$2)),ROWS($M$131:BT183),COLUMNS($M$131:BT183)),0)</f>
        <v>0</v>
      </c>
      <c r="BU183">
        <f t="array" ref="BU183">IF(AND(ROWS($M$131:BU183)&lt;=$P$2,COLUMNS($M$131:BU183)&lt;=$P$2),INDEX(MINVERSE($M$6:INDEX($M$6:$EF$125,$P$2,$P$2)),ROWS($M$131:BU183),COLUMNS($M$131:BU183)),0)</f>
        <v>0</v>
      </c>
      <c r="BV183">
        <f t="array" ref="BV183">IF(AND(ROWS($M$131:BV183)&lt;=$P$2,COLUMNS($M$131:BV183)&lt;=$P$2),INDEX(MINVERSE($M$6:INDEX($M$6:$EF$125,$P$2,$P$2)),ROWS($M$131:BV183),COLUMNS($M$131:BV183)),0)</f>
        <v>0</v>
      </c>
      <c r="BW183">
        <f t="array" ref="BW183">IF(AND(ROWS($M$131:BW183)&lt;=$P$2,COLUMNS($M$131:BW183)&lt;=$P$2),INDEX(MINVERSE($M$6:INDEX($M$6:$EF$125,$P$2,$P$2)),ROWS($M$131:BW183),COLUMNS($M$131:BW183)),0)</f>
        <v>0</v>
      </c>
      <c r="BX183">
        <f t="array" ref="BX183">IF(AND(ROWS($M$131:BX183)&lt;=$P$2,COLUMNS($M$131:BX183)&lt;=$P$2),INDEX(MINVERSE($M$6:INDEX($M$6:$EF$125,$P$2,$P$2)),ROWS($M$131:BX183),COLUMNS($M$131:BX183)),0)</f>
        <v>0</v>
      </c>
      <c r="BY183">
        <f t="array" ref="BY183">IF(AND(ROWS($M$131:BY183)&lt;=$P$2,COLUMNS($M$131:BY183)&lt;=$P$2),INDEX(MINVERSE($M$6:INDEX($M$6:$EF$125,$P$2,$P$2)),ROWS($M$131:BY183),COLUMNS($M$131:BY183)),0)</f>
        <v>0</v>
      </c>
      <c r="BZ183">
        <f t="array" ref="BZ183">IF(AND(ROWS($M$131:BZ183)&lt;=$P$2,COLUMNS($M$131:BZ183)&lt;=$P$2),INDEX(MINVERSE($M$6:INDEX($M$6:$EF$125,$P$2,$P$2)),ROWS($M$131:BZ183),COLUMNS($M$131:BZ183)),0)</f>
        <v>0</v>
      </c>
      <c r="CA183">
        <f t="array" ref="CA183">IF(AND(ROWS($M$131:CA183)&lt;=$P$2,COLUMNS($M$131:CA183)&lt;=$P$2),INDEX(MINVERSE($M$6:INDEX($M$6:$EF$125,$P$2,$P$2)),ROWS($M$131:CA183),COLUMNS($M$131:CA183)),0)</f>
        <v>0</v>
      </c>
      <c r="CB183">
        <f t="array" ref="CB183">IF(AND(ROWS($M$131:CB183)&lt;=$P$2,COLUMNS($M$131:CB183)&lt;=$P$2),INDEX(MINVERSE($M$6:INDEX($M$6:$EF$125,$P$2,$P$2)),ROWS($M$131:CB183),COLUMNS($M$131:CB183)),0)</f>
        <v>0</v>
      </c>
      <c r="CC183">
        <f t="array" ref="CC183">IF(AND(ROWS($M$131:CC183)&lt;=$P$2,COLUMNS($M$131:CC183)&lt;=$P$2),INDEX(MINVERSE($M$6:INDEX($M$6:$EF$125,$P$2,$P$2)),ROWS($M$131:CC183),COLUMNS($M$131:CC183)),0)</f>
        <v>0</v>
      </c>
      <c r="CD183">
        <f t="array" ref="CD183">IF(AND(ROWS($M$131:CD183)&lt;=$P$2,COLUMNS($M$131:CD183)&lt;=$P$2),INDEX(MINVERSE($M$6:INDEX($M$6:$EF$125,$P$2,$P$2)),ROWS($M$131:CD183),COLUMNS($M$131:CD183)),0)</f>
        <v>0</v>
      </c>
      <c r="CE183">
        <f t="array" ref="CE183">IF(AND(ROWS($M$131:CE183)&lt;=$P$2,COLUMNS($M$131:CE183)&lt;=$P$2),INDEX(MINVERSE($M$6:INDEX($M$6:$EF$125,$P$2,$P$2)),ROWS($M$131:CE183),COLUMNS($M$131:CE183)),0)</f>
        <v>0</v>
      </c>
      <c r="CF183">
        <f t="array" ref="CF183">IF(AND(ROWS($M$131:CF183)&lt;=$P$2,COLUMNS($M$131:CF183)&lt;=$P$2),INDEX(MINVERSE($M$6:INDEX($M$6:$EF$125,$P$2,$P$2)),ROWS($M$131:CF183),COLUMNS($M$131:CF183)),0)</f>
        <v>0</v>
      </c>
      <c r="CG183">
        <f t="array" ref="CG183">IF(AND(ROWS($M$131:CG183)&lt;=$P$2,COLUMNS($M$131:CG183)&lt;=$P$2),INDEX(MINVERSE($M$6:INDEX($M$6:$EF$125,$P$2,$P$2)),ROWS($M$131:CG183),COLUMNS($M$131:CG183)),0)</f>
        <v>0</v>
      </c>
      <c r="CH183">
        <f t="array" ref="CH183">IF(AND(ROWS($M$131:CH183)&lt;=$P$2,COLUMNS($M$131:CH183)&lt;=$P$2),INDEX(MINVERSE($M$6:INDEX($M$6:$EF$125,$P$2,$P$2)),ROWS($M$131:CH183),COLUMNS($M$131:CH183)),0)</f>
        <v>0</v>
      </c>
      <c r="CI183">
        <f t="array" ref="CI183">IF(AND(ROWS($M$131:CI183)&lt;=$P$2,COLUMNS($M$131:CI183)&lt;=$P$2),INDEX(MINVERSE($M$6:INDEX($M$6:$EF$125,$P$2,$P$2)),ROWS($M$131:CI183),COLUMNS($M$131:CI183)),0)</f>
        <v>0</v>
      </c>
      <c r="CJ183">
        <f t="array" ref="CJ183">IF(AND(ROWS($M$131:CJ183)&lt;=$P$2,COLUMNS($M$131:CJ183)&lt;=$P$2),INDEX(MINVERSE($M$6:INDEX($M$6:$EF$125,$P$2,$P$2)),ROWS($M$131:CJ183),COLUMNS($M$131:CJ183)),0)</f>
        <v>0</v>
      </c>
      <c r="CK183">
        <f t="array" ref="CK183">IF(AND(ROWS($M$131:CK183)&lt;=$P$2,COLUMNS($M$131:CK183)&lt;=$P$2),INDEX(MINVERSE($M$6:INDEX($M$6:$EF$125,$P$2,$P$2)),ROWS($M$131:CK183),COLUMNS($M$131:CK183)),0)</f>
        <v>0</v>
      </c>
      <c r="CL183">
        <f t="array" ref="CL183">IF(AND(ROWS($M$131:CL183)&lt;=$P$2,COLUMNS($M$131:CL183)&lt;=$P$2),INDEX(MINVERSE($M$6:INDEX($M$6:$EF$125,$P$2,$P$2)),ROWS($M$131:CL183),COLUMNS($M$131:CL183)),0)</f>
        <v>0</v>
      </c>
      <c r="CM183">
        <f t="array" ref="CM183">IF(AND(ROWS($M$131:CM183)&lt;=$P$2,COLUMNS($M$131:CM183)&lt;=$P$2),INDEX(MINVERSE($M$6:INDEX($M$6:$EF$125,$P$2,$P$2)),ROWS($M$131:CM183),COLUMNS($M$131:CM183)),0)</f>
        <v>0</v>
      </c>
      <c r="CN183">
        <f t="array" ref="CN183">IF(AND(ROWS($M$131:CN183)&lt;=$P$2,COLUMNS($M$131:CN183)&lt;=$P$2),INDEX(MINVERSE($M$6:INDEX($M$6:$EF$125,$P$2,$P$2)),ROWS($M$131:CN183),COLUMNS($M$131:CN183)),0)</f>
        <v>0</v>
      </c>
      <c r="CO183">
        <f t="array" ref="CO183">IF(AND(ROWS($M$131:CO183)&lt;=$P$2,COLUMNS($M$131:CO183)&lt;=$P$2),INDEX(MINVERSE($M$6:INDEX($M$6:$EF$125,$P$2,$P$2)),ROWS($M$131:CO183),COLUMNS($M$131:CO183)),0)</f>
        <v>0</v>
      </c>
      <c r="CP183">
        <f t="array" ref="CP183">IF(AND(ROWS($M$131:CP183)&lt;=$P$2,COLUMNS($M$131:CP183)&lt;=$P$2),INDEX(MINVERSE($M$6:INDEX($M$6:$EF$125,$P$2,$P$2)),ROWS($M$131:CP183),COLUMNS($M$131:CP183)),0)</f>
        <v>0</v>
      </c>
      <c r="CQ183">
        <f t="array" ref="CQ183">IF(AND(ROWS($M$131:CQ183)&lt;=$P$2,COLUMNS($M$131:CQ183)&lt;=$P$2),INDEX(MINVERSE($M$6:INDEX($M$6:$EF$125,$P$2,$P$2)),ROWS($M$131:CQ183),COLUMNS($M$131:CQ183)),0)</f>
        <v>0</v>
      </c>
      <c r="CR183">
        <f t="array" ref="CR183">IF(AND(ROWS($M$131:CR183)&lt;=$P$2,COLUMNS($M$131:CR183)&lt;=$P$2),INDEX(MINVERSE($M$6:INDEX($M$6:$EF$125,$P$2,$P$2)),ROWS($M$131:CR183),COLUMNS($M$131:CR183)),0)</f>
        <v>0</v>
      </c>
      <c r="CS183">
        <f t="array" ref="CS183">IF(AND(ROWS($M$131:CS183)&lt;=$P$2,COLUMNS($M$131:CS183)&lt;=$P$2),INDEX(MINVERSE($M$6:INDEX($M$6:$EF$125,$P$2,$P$2)),ROWS($M$131:CS183),COLUMNS($M$131:CS183)),0)</f>
        <v>0</v>
      </c>
      <c r="CT183">
        <f t="array" ref="CT183">IF(AND(ROWS($M$131:CT183)&lt;=$P$2,COLUMNS($M$131:CT183)&lt;=$P$2),INDEX(MINVERSE($M$6:INDEX($M$6:$EF$125,$P$2,$P$2)),ROWS($M$131:CT183),COLUMNS($M$131:CT183)),0)</f>
        <v>0</v>
      </c>
      <c r="CU183">
        <f t="array" ref="CU183">IF(AND(ROWS($M$131:CU183)&lt;=$P$2,COLUMNS($M$131:CU183)&lt;=$P$2),INDEX(MINVERSE($M$6:INDEX($M$6:$EF$125,$P$2,$P$2)),ROWS($M$131:CU183),COLUMNS($M$131:CU183)),0)</f>
        <v>0</v>
      </c>
      <c r="CV183">
        <f t="array" ref="CV183">IF(AND(ROWS($M$131:CV183)&lt;=$P$2,COLUMNS($M$131:CV183)&lt;=$P$2),INDEX(MINVERSE($M$6:INDEX($M$6:$EF$125,$P$2,$P$2)),ROWS($M$131:CV183),COLUMNS($M$131:CV183)),0)</f>
        <v>0</v>
      </c>
      <c r="CW183">
        <f t="array" ref="CW183">IF(AND(ROWS($M$131:CW183)&lt;=$P$2,COLUMNS($M$131:CW183)&lt;=$P$2),INDEX(MINVERSE($M$6:INDEX($M$6:$EF$125,$P$2,$P$2)),ROWS($M$131:CW183),COLUMNS($M$131:CW183)),0)</f>
        <v>0</v>
      </c>
      <c r="CX183">
        <f t="array" ref="CX183">IF(AND(ROWS($M$131:CX183)&lt;=$P$2,COLUMNS($M$131:CX183)&lt;=$P$2),INDEX(MINVERSE($M$6:INDEX($M$6:$EF$125,$P$2,$P$2)),ROWS($M$131:CX183),COLUMNS($M$131:CX183)),0)</f>
        <v>0</v>
      </c>
      <c r="CY183">
        <f t="array" ref="CY183">IF(AND(ROWS($M$131:CY183)&lt;=$P$2,COLUMNS($M$131:CY183)&lt;=$P$2),INDEX(MINVERSE($M$6:INDEX($M$6:$EF$125,$P$2,$P$2)),ROWS($M$131:CY183),COLUMNS($M$131:CY183)),0)</f>
        <v>0</v>
      </c>
      <c r="CZ183">
        <f t="array" ref="CZ183">IF(AND(ROWS($M$131:CZ183)&lt;=$P$2,COLUMNS($M$131:CZ183)&lt;=$P$2),INDEX(MINVERSE($M$6:INDEX($M$6:$EF$125,$P$2,$P$2)),ROWS($M$131:CZ183),COLUMNS($M$131:CZ183)),0)</f>
        <v>0</v>
      </c>
      <c r="DA183">
        <f t="array" ref="DA183">IF(AND(ROWS($M$131:DA183)&lt;=$P$2,COLUMNS($M$131:DA183)&lt;=$P$2),INDEX(MINVERSE($M$6:INDEX($M$6:$EF$125,$P$2,$P$2)),ROWS($M$131:DA183),COLUMNS($M$131:DA183)),0)</f>
        <v>0</v>
      </c>
      <c r="DB183">
        <f t="array" ref="DB183">IF(AND(ROWS($M$131:DB183)&lt;=$P$2,COLUMNS($M$131:DB183)&lt;=$P$2),INDEX(MINVERSE($M$6:INDEX($M$6:$EF$125,$P$2,$P$2)),ROWS($M$131:DB183),COLUMNS($M$131:DB183)),0)</f>
        <v>0</v>
      </c>
      <c r="DC183">
        <f t="array" ref="DC183">IF(AND(ROWS($M$131:DC183)&lt;=$P$2,COLUMNS($M$131:DC183)&lt;=$P$2),INDEX(MINVERSE($M$6:INDEX($M$6:$EF$125,$P$2,$P$2)),ROWS($M$131:DC183),COLUMNS($M$131:DC183)),0)</f>
        <v>0</v>
      </c>
      <c r="DD183">
        <f t="array" ref="DD183">IF(AND(ROWS($M$131:DD183)&lt;=$P$2,COLUMNS($M$131:DD183)&lt;=$P$2),INDEX(MINVERSE($M$6:INDEX($M$6:$EF$125,$P$2,$P$2)),ROWS($M$131:DD183),COLUMNS($M$131:DD183)),0)</f>
        <v>0</v>
      </c>
      <c r="DE183">
        <f t="array" ref="DE183">IF(AND(ROWS($M$131:DE183)&lt;=$P$2,COLUMNS($M$131:DE183)&lt;=$P$2),INDEX(MINVERSE($M$6:INDEX($M$6:$EF$125,$P$2,$P$2)),ROWS($M$131:DE183),COLUMNS($M$131:DE183)),0)</f>
        <v>0</v>
      </c>
      <c r="DF183">
        <f t="array" ref="DF183">IF(AND(ROWS($M$131:DF183)&lt;=$P$2,COLUMNS($M$131:DF183)&lt;=$P$2),INDEX(MINVERSE($M$6:INDEX($M$6:$EF$125,$P$2,$P$2)),ROWS($M$131:DF183),COLUMNS($M$131:DF183)),0)</f>
        <v>0</v>
      </c>
      <c r="DG183">
        <f t="array" ref="DG183">IF(AND(ROWS($M$131:DG183)&lt;=$P$2,COLUMNS($M$131:DG183)&lt;=$P$2),INDEX(MINVERSE($M$6:INDEX($M$6:$EF$125,$P$2,$P$2)),ROWS($M$131:DG183),COLUMNS($M$131:DG183)),0)</f>
        <v>0</v>
      </c>
      <c r="DH183">
        <f t="array" ref="DH183">IF(AND(ROWS($M$131:DH183)&lt;=$P$2,COLUMNS($M$131:DH183)&lt;=$P$2),INDEX(MINVERSE($M$6:INDEX($M$6:$EF$125,$P$2,$P$2)),ROWS($M$131:DH183),COLUMNS($M$131:DH183)),0)</f>
        <v>0</v>
      </c>
      <c r="DI183">
        <f t="array" ref="DI183">IF(AND(ROWS($M$131:DI183)&lt;=$P$2,COLUMNS($M$131:DI183)&lt;=$P$2),INDEX(MINVERSE($M$6:INDEX($M$6:$EF$125,$P$2,$P$2)),ROWS($M$131:DI183),COLUMNS($M$131:DI183)),0)</f>
        <v>0</v>
      </c>
      <c r="DJ183">
        <f t="array" ref="DJ183">IF(AND(ROWS($M$131:DJ183)&lt;=$P$2,COLUMNS($M$131:DJ183)&lt;=$P$2),INDEX(MINVERSE($M$6:INDEX($M$6:$EF$125,$P$2,$P$2)),ROWS($M$131:DJ183),COLUMNS($M$131:DJ183)),0)</f>
        <v>0</v>
      </c>
      <c r="DK183">
        <f t="array" ref="DK183">IF(AND(ROWS($M$131:DK183)&lt;=$P$2,COLUMNS($M$131:DK183)&lt;=$P$2),INDEX(MINVERSE($M$6:INDEX($M$6:$EF$125,$P$2,$P$2)),ROWS($M$131:DK183),COLUMNS($M$131:DK183)),0)</f>
        <v>0</v>
      </c>
      <c r="DL183">
        <f t="array" ref="DL183">IF(AND(ROWS($M$131:DL183)&lt;=$P$2,COLUMNS($M$131:DL183)&lt;=$P$2),INDEX(MINVERSE($M$6:INDEX($M$6:$EF$125,$P$2,$P$2)),ROWS($M$131:DL183),COLUMNS($M$131:DL183)),0)</f>
        <v>0</v>
      </c>
      <c r="DM183">
        <f t="array" ref="DM183">IF(AND(ROWS($M$131:DM183)&lt;=$P$2,COLUMNS($M$131:DM183)&lt;=$P$2),INDEX(MINVERSE($M$6:INDEX($M$6:$EF$125,$P$2,$P$2)),ROWS($M$131:DM183),COLUMNS($M$131:DM183)),0)</f>
        <v>0</v>
      </c>
      <c r="DN183">
        <f t="array" ref="DN183">IF(AND(ROWS($M$131:DN183)&lt;=$P$2,COLUMNS($M$131:DN183)&lt;=$P$2),INDEX(MINVERSE($M$6:INDEX($M$6:$EF$125,$P$2,$P$2)),ROWS($M$131:DN183),COLUMNS($M$131:DN183)),0)</f>
        <v>0</v>
      </c>
      <c r="DO183">
        <f t="array" ref="DO183">IF(AND(ROWS($M$131:DO183)&lt;=$P$2,COLUMNS($M$131:DO183)&lt;=$P$2),INDEX(MINVERSE($M$6:INDEX($M$6:$EF$125,$P$2,$P$2)),ROWS($M$131:DO183),COLUMNS($M$131:DO183)),0)</f>
        <v>0</v>
      </c>
      <c r="DP183">
        <f t="array" ref="DP183">IF(AND(ROWS($M$131:DP183)&lt;=$P$2,COLUMNS($M$131:DP183)&lt;=$P$2),INDEX(MINVERSE($M$6:INDEX($M$6:$EF$125,$P$2,$P$2)),ROWS($M$131:DP183),COLUMNS($M$131:DP183)),0)</f>
        <v>0</v>
      </c>
      <c r="DQ183">
        <f t="array" ref="DQ183">IF(AND(ROWS($M$131:DQ183)&lt;=$P$2,COLUMNS($M$131:DQ183)&lt;=$P$2),INDEX(MINVERSE($M$6:INDEX($M$6:$EF$125,$P$2,$P$2)),ROWS($M$131:DQ183),COLUMNS($M$131:DQ183)),0)</f>
        <v>0</v>
      </c>
      <c r="DR183">
        <f t="array" ref="DR183">IF(AND(ROWS($M$131:DR183)&lt;=$P$2,COLUMNS($M$131:DR183)&lt;=$P$2),INDEX(MINVERSE($M$6:INDEX($M$6:$EF$125,$P$2,$P$2)),ROWS($M$131:DR183),COLUMNS($M$131:DR183)),0)</f>
        <v>0</v>
      </c>
      <c r="DS183">
        <f t="array" ref="DS183">IF(AND(ROWS($M$131:DS183)&lt;=$P$2,COLUMNS($M$131:DS183)&lt;=$P$2),INDEX(MINVERSE($M$6:INDEX($M$6:$EF$125,$P$2,$P$2)),ROWS($M$131:DS183),COLUMNS($M$131:DS183)),0)</f>
        <v>0</v>
      </c>
      <c r="DT183">
        <f t="array" ref="DT183">IF(AND(ROWS($M$131:DT183)&lt;=$P$2,COLUMNS($M$131:DT183)&lt;=$P$2),INDEX(MINVERSE($M$6:INDEX($M$6:$EF$125,$P$2,$P$2)),ROWS($M$131:DT183),COLUMNS($M$131:DT183)),0)</f>
        <v>0</v>
      </c>
      <c r="DU183">
        <f t="array" ref="DU183">IF(AND(ROWS($M$131:DU183)&lt;=$P$2,COLUMNS($M$131:DU183)&lt;=$P$2),INDEX(MINVERSE($M$6:INDEX($M$6:$EF$125,$P$2,$P$2)),ROWS($M$131:DU183),COLUMNS($M$131:DU183)),0)</f>
        <v>0</v>
      </c>
      <c r="DV183">
        <f t="array" ref="DV183">IF(AND(ROWS($M$131:DV183)&lt;=$P$2,COLUMNS($M$131:DV183)&lt;=$P$2),INDEX(MINVERSE($M$6:INDEX($M$6:$EF$125,$P$2,$P$2)),ROWS($M$131:DV183),COLUMNS($M$131:DV183)),0)</f>
        <v>0</v>
      </c>
      <c r="DW183">
        <f t="array" ref="DW183">IF(AND(ROWS($M$131:DW183)&lt;=$P$2,COLUMNS($M$131:DW183)&lt;=$P$2),INDEX(MINVERSE($M$6:INDEX($M$6:$EF$125,$P$2,$P$2)),ROWS($M$131:DW183),COLUMNS($M$131:DW183)),0)</f>
        <v>0</v>
      </c>
      <c r="DX183">
        <f t="array" ref="DX183">IF(AND(ROWS($M$131:DX183)&lt;=$P$2,COLUMNS($M$131:DX183)&lt;=$P$2),INDEX(MINVERSE($M$6:INDEX($M$6:$EF$125,$P$2,$P$2)),ROWS($M$131:DX183),COLUMNS($M$131:DX183)),0)</f>
        <v>0</v>
      </c>
      <c r="DY183">
        <f t="array" ref="DY183">IF(AND(ROWS($M$131:DY183)&lt;=$P$2,COLUMNS($M$131:DY183)&lt;=$P$2),INDEX(MINVERSE($M$6:INDEX($M$6:$EF$125,$P$2,$P$2)),ROWS($M$131:DY183),COLUMNS($M$131:DY183)),0)</f>
        <v>0</v>
      </c>
      <c r="DZ183">
        <f t="array" ref="DZ183">IF(AND(ROWS($M$131:DZ183)&lt;=$P$2,COLUMNS($M$131:DZ183)&lt;=$P$2),INDEX(MINVERSE($M$6:INDEX($M$6:$EF$125,$P$2,$P$2)),ROWS($M$131:DZ183),COLUMNS($M$131:DZ183)),0)</f>
        <v>0</v>
      </c>
      <c r="EA183">
        <f t="array" ref="EA183">IF(AND(ROWS($M$131:EA183)&lt;=$P$2,COLUMNS($M$131:EA183)&lt;=$P$2),INDEX(MINVERSE($M$6:INDEX($M$6:$EF$125,$P$2,$P$2)),ROWS($M$131:EA183),COLUMNS($M$131:EA183)),0)</f>
        <v>0</v>
      </c>
      <c r="EB183">
        <f t="array" ref="EB183">IF(AND(ROWS($M$131:EB183)&lt;=$P$2,COLUMNS($M$131:EB183)&lt;=$P$2),INDEX(MINVERSE($M$6:INDEX($M$6:$EF$125,$P$2,$P$2)),ROWS($M$131:EB183),COLUMNS($M$131:EB183)),0)</f>
        <v>0</v>
      </c>
    </row>
    <row r="184" spans="12:132" ht="15">
      <c r="L184" s="10">
        <v>54</v>
      </c>
      <c r="M184">
        <f t="array" ref="M184">IF(AND(ROWS($M$131:M184)&lt;=$P$2,COLUMNS($M$131:M184)&lt;=$P$2),INDEX(MINVERSE($M$6:INDEX($M$6:$EF$125,$P$2,$P$2)),ROWS($M$131:M184),COLUMNS($M$131:M184)),0)</f>
        <v>0</v>
      </c>
      <c r="N184">
        <f t="array" ref="N184">IF(AND(ROWS($M$131:N184)&lt;=$P$2,COLUMNS($M$131:N184)&lt;=$P$2),INDEX(MINVERSE($M$6:INDEX($M$6:$EF$125,$P$2,$P$2)),ROWS($M$131:N184),COLUMNS($M$131:N184)),0)</f>
        <v>0</v>
      </c>
      <c r="O184">
        <f t="array" ref="O184">IF(AND(ROWS($M$131:O184)&lt;=$P$2,COLUMNS($M$131:O184)&lt;=$P$2),INDEX(MINVERSE($M$6:INDEX($M$6:$EF$125,$P$2,$P$2)),ROWS($M$131:O184),COLUMNS($M$131:O184)),0)</f>
        <v>0</v>
      </c>
      <c r="P184">
        <f t="array" ref="P184">IF(AND(ROWS($M$131:P184)&lt;=$P$2,COLUMNS($M$131:P184)&lt;=$P$2),INDEX(MINVERSE($M$6:INDEX($M$6:$EF$125,$P$2,$P$2)),ROWS($M$131:P184),COLUMNS($M$131:P184)),0)</f>
        <v>0</v>
      </c>
      <c r="Q184">
        <f t="array" ref="Q184">IF(AND(ROWS($M$131:Q184)&lt;=$P$2,COLUMNS($M$131:Q184)&lt;=$P$2),INDEX(MINVERSE($M$6:INDEX($M$6:$EF$125,$P$2,$P$2)),ROWS($M$131:Q184),COLUMNS($M$131:Q184)),0)</f>
        <v>0</v>
      </c>
      <c r="R184">
        <f t="array" ref="R184">IF(AND(ROWS($M$131:R184)&lt;=$P$2,COLUMNS($M$131:R184)&lt;=$P$2),INDEX(MINVERSE($M$6:INDEX($M$6:$EF$125,$P$2,$P$2)),ROWS($M$131:R184),COLUMNS($M$131:R184)),0)</f>
        <v>0</v>
      </c>
      <c r="S184">
        <f t="array" ref="S184">IF(AND(ROWS($M$131:S184)&lt;=$P$2,COLUMNS($M$131:S184)&lt;=$P$2),INDEX(MINVERSE($M$6:INDEX($M$6:$EF$125,$P$2,$P$2)),ROWS($M$131:S184),COLUMNS($M$131:S184)),0)</f>
        <v>0</v>
      </c>
      <c r="T184">
        <f t="array" ref="T184">IF(AND(ROWS($M$131:T184)&lt;=$P$2,COLUMNS($M$131:T184)&lt;=$P$2),INDEX(MINVERSE($M$6:INDEX($M$6:$EF$125,$P$2,$P$2)),ROWS($M$131:T184),COLUMNS($M$131:T184)),0)</f>
        <v>0</v>
      </c>
      <c r="U184">
        <f t="array" ref="U184">IF(AND(ROWS($M$131:U184)&lt;=$P$2,COLUMNS($M$131:U184)&lt;=$P$2),INDEX(MINVERSE($M$6:INDEX($M$6:$EF$125,$P$2,$P$2)),ROWS($M$131:U184),COLUMNS($M$131:U184)),0)</f>
        <v>0</v>
      </c>
      <c r="V184">
        <f t="array" ref="V184">IF(AND(ROWS($M$131:V184)&lt;=$P$2,COLUMNS($M$131:V184)&lt;=$P$2),INDEX(MINVERSE($M$6:INDEX($M$6:$EF$125,$P$2,$P$2)),ROWS($M$131:V184),COLUMNS($M$131:V184)),0)</f>
        <v>0</v>
      </c>
      <c r="W184">
        <f t="array" ref="W184">IF(AND(ROWS($M$131:W184)&lt;=$P$2,COLUMNS($M$131:W184)&lt;=$P$2),INDEX(MINVERSE($M$6:INDEX($M$6:$EF$125,$P$2,$P$2)),ROWS($M$131:W184),COLUMNS($M$131:W184)),0)</f>
        <v>0</v>
      </c>
      <c r="X184">
        <f t="array" ref="X184">IF(AND(ROWS($M$131:X184)&lt;=$P$2,COLUMNS($M$131:X184)&lt;=$P$2),INDEX(MINVERSE($M$6:INDEX($M$6:$EF$125,$P$2,$P$2)),ROWS($M$131:X184),COLUMNS($M$131:X184)),0)</f>
        <v>0</v>
      </c>
      <c r="Y184">
        <f t="array" ref="Y184">IF(AND(ROWS($M$131:Y184)&lt;=$P$2,COLUMNS($M$131:Y184)&lt;=$P$2),INDEX(MINVERSE($M$6:INDEX($M$6:$EF$125,$P$2,$P$2)),ROWS($M$131:Y184),COLUMNS($M$131:Y184)),0)</f>
        <v>0</v>
      </c>
      <c r="Z184">
        <f t="array" ref="Z184">IF(AND(ROWS($M$131:Z184)&lt;=$P$2,COLUMNS($M$131:Z184)&lt;=$P$2),INDEX(MINVERSE($M$6:INDEX($M$6:$EF$125,$P$2,$P$2)),ROWS($M$131:Z184),COLUMNS($M$131:Z184)),0)</f>
        <v>0</v>
      </c>
      <c r="AA184">
        <f t="array" ref="AA184">IF(AND(ROWS($M$131:AA184)&lt;=$P$2,COLUMNS($M$131:AA184)&lt;=$P$2),INDEX(MINVERSE($M$6:INDEX($M$6:$EF$125,$P$2,$P$2)),ROWS($M$131:AA184),COLUMNS($M$131:AA184)),0)</f>
        <v>0</v>
      </c>
      <c r="AB184">
        <f t="array" ref="AB184">IF(AND(ROWS($M$131:AB184)&lt;=$P$2,COLUMNS($M$131:AB184)&lt;=$P$2),INDEX(MINVERSE($M$6:INDEX($M$6:$EF$125,$P$2,$P$2)),ROWS($M$131:AB184),COLUMNS($M$131:AB184)),0)</f>
        <v>0</v>
      </c>
      <c r="AC184">
        <f t="array" ref="AC184">IF(AND(ROWS($M$131:AC184)&lt;=$P$2,COLUMNS($M$131:AC184)&lt;=$P$2),INDEX(MINVERSE($M$6:INDEX($M$6:$EF$125,$P$2,$P$2)),ROWS($M$131:AC184),COLUMNS($M$131:AC184)),0)</f>
        <v>0</v>
      </c>
      <c r="AD184">
        <f t="array" ref="AD184">IF(AND(ROWS($M$131:AD184)&lt;=$P$2,COLUMNS($M$131:AD184)&lt;=$P$2),INDEX(MINVERSE($M$6:INDEX($M$6:$EF$125,$P$2,$P$2)),ROWS($M$131:AD184),COLUMNS($M$131:AD184)),0)</f>
        <v>0</v>
      </c>
      <c r="AE184">
        <f t="array" ref="AE184">IF(AND(ROWS($M$131:AE184)&lt;=$P$2,COLUMNS($M$131:AE184)&lt;=$P$2),INDEX(MINVERSE($M$6:INDEX($M$6:$EF$125,$P$2,$P$2)),ROWS($M$131:AE184),COLUMNS($M$131:AE184)),0)</f>
        <v>0</v>
      </c>
      <c r="AF184">
        <f t="array" ref="AF184">IF(AND(ROWS($M$131:AF184)&lt;=$P$2,COLUMNS($M$131:AF184)&lt;=$P$2),INDEX(MINVERSE($M$6:INDEX($M$6:$EF$125,$P$2,$P$2)),ROWS($M$131:AF184),COLUMNS($M$131:AF184)),0)</f>
        <v>0</v>
      </c>
      <c r="AG184">
        <f t="array" ref="AG184">IF(AND(ROWS($M$131:AG184)&lt;=$P$2,COLUMNS($M$131:AG184)&lt;=$P$2),INDEX(MINVERSE($M$6:INDEX($M$6:$EF$125,$P$2,$P$2)),ROWS($M$131:AG184),COLUMNS($M$131:AG184)),0)</f>
        <v>0</v>
      </c>
      <c r="AH184">
        <f t="array" ref="AH184">IF(AND(ROWS($M$131:AH184)&lt;=$P$2,COLUMNS($M$131:AH184)&lt;=$P$2),INDEX(MINVERSE($M$6:INDEX($M$6:$EF$125,$P$2,$P$2)),ROWS($M$131:AH184),COLUMNS($M$131:AH184)),0)</f>
        <v>0</v>
      </c>
      <c r="AI184">
        <f t="array" ref="AI184">IF(AND(ROWS($M$131:AI184)&lt;=$P$2,COLUMNS($M$131:AI184)&lt;=$P$2),INDEX(MINVERSE($M$6:INDEX($M$6:$EF$125,$P$2,$P$2)),ROWS($M$131:AI184),COLUMNS($M$131:AI184)),0)</f>
        <v>0</v>
      </c>
      <c r="AJ184">
        <f t="array" ref="AJ184">IF(AND(ROWS($M$131:AJ184)&lt;=$P$2,COLUMNS($M$131:AJ184)&lt;=$P$2),INDEX(MINVERSE($M$6:INDEX($M$6:$EF$125,$P$2,$P$2)),ROWS($M$131:AJ184),COLUMNS($M$131:AJ184)),0)</f>
        <v>0</v>
      </c>
      <c r="AK184">
        <f t="array" ref="AK184">IF(AND(ROWS($M$131:AK184)&lt;=$P$2,COLUMNS($M$131:AK184)&lt;=$P$2),INDEX(MINVERSE($M$6:INDEX($M$6:$EF$125,$P$2,$P$2)),ROWS($M$131:AK184),COLUMNS($M$131:AK184)),0)</f>
        <v>0</v>
      </c>
      <c r="AL184">
        <f t="array" ref="AL184">IF(AND(ROWS($M$131:AL184)&lt;=$P$2,COLUMNS($M$131:AL184)&lt;=$P$2),INDEX(MINVERSE($M$6:INDEX($M$6:$EF$125,$P$2,$P$2)),ROWS($M$131:AL184),COLUMNS($M$131:AL184)),0)</f>
        <v>0</v>
      </c>
      <c r="AM184">
        <f t="array" ref="AM184">IF(AND(ROWS($M$131:AM184)&lt;=$P$2,COLUMNS($M$131:AM184)&lt;=$P$2),INDEX(MINVERSE($M$6:INDEX($M$6:$EF$125,$P$2,$P$2)),ROWS($M$131:AM184),COLUMNS($M$131:AM184)),0)</f>
        <v>0</v>
      </c>
      <c r="AN184">
        <f t="array" ref="AN184">IF(AND(ROWS($M$131:AN184)&lt;=$P$2,COLUMNS($M$131:AN184)&lt;=$P$2),INDEX(MINVERSE($M$6:INDEX($M$6:$EF$125,$P$2,$P$2)),ROWS($M$131:AN184),COLUMNS($M$131:AN184)),0)</f>
        <v>0</v>
      </c>
      <c r="AO184">
        <f t="array" ref="AO184">IF(AND(ROWS($M$131:AO184)&lt;=$P$2,COLUMNS($M$131:AO184)&lt;=$P$2),INDEX(MINVERSE($M$6:INDEX($M$6:$EF$125,$P$2,$P$2)),ROWS($M$131:AO184),COLUMNS($M$131:AO184)),0)</f>
        <v>0</v>
      </c>
      <c r="AP184">
        <f t="array" ref="AP184">IF(AND(ROWS($M$131:AP184)&lt;=$P$2,COLUMNS($M$131:AP184)&lt;=$P$2),INDEX(MINVERSE($M$6:INDEX($M$6:$EF$125,$P$2,$P$2)),ROWS($M$131:AP184),COLUMNS($M$131:AP184)),0)</f>
        <v>0</v>
      </c>
      <c r="AQ184">
        <f t="array" ref="AQ184">IF(AND(ROWS($M$131:AQ184)&lt;=$P$2,COLUMNS($M$131:AQ184)&lt;=$P$2),INDEX(MINVERSE($M$6:INDEX($M$6:$EF$125,$P$2,$P$2)),ROWS($M$131:AQ184),COLUMNS($M$131:AQ184)),0)</f>
        <v>0</v>
      </c>
      <c r="AR184">
        <f t="array" ref="AR184">IF(AND(ROWS($M$131:AR184)&lt;=$P$2,COLUMNS($M$131:AR184)&lt;=$P$2),INDEX(MINVERSE($M$6:INDEX($M$6:$EF$125,$P$2,$P$2)),ROWS($M$131:AR184),COLUMNS($M$131:AR184)),0)</f>
        <v>0</v>
      </c>
      <c r="AS184">
        <f t="array" ref="AS184">IF(AND(ROWS($M$131:AS184)&lt;=$P$2,COLUMNS($M$131:AS184)&lt;=$P$2),INDEX(MINVERSE($M$6:INDEX($M$6:$EF$125,$P$2,$P$2)),ROWS($M$131:AS184),COLUMNS($M$131:AS184)),0)</f>
        <v>0</v>
      </c>
      <c r="AT184">
        <f t="array" ref="AT184">IF(AND(ROWS($M$131:AT184)&lt;=$P$2,COLUMNS($M$131:AT184)&lt;=$P$2),INDEX(MINVERSE($M$6:INDEX($M$6:$EF$125,$P$2,$P$2)),ROWS($M$131:AT184),COLUMNS($M$131:AT184)),0)</f>
        <v>0</v>
      </c>
      <c r="AU184">
        <f t="array" ref="AU184">IF(AND(ROWS($M$131:AU184)&lt;=$P$2,COLUMNS($M$131:AU184)&lt;=$P$2),INDEX(MINVERSE($M$6:INDEX($M$6:$EF$125,$P$2,$P$2)),ROWS($M$131:AU184),COLUMNS($M$131:AU184)),0)</f>
        <v>0</v>
      </c>
      <c r="AV184">
        <f t="array" ref="AV184">IF(AND(ROWS($M$131:AV184)&lt;=$P$2,COLUMNS($M$131:AV184)&lt;=$P$2),INDEX(MINVERSE($M$6:INDEX($M$6:$EF$125,$P$2,$P$2)),ROWS($M$131:AV184),COLUMNS($M$131:AV184)),0)</f>
        <v>0</v>
      </c>
      <c r="AW184">
        <f t="array" ref="AW184">IF(AND(ROWS($M$131:AW184)&lt;=$P$2,COLUMNS($M$131:AW184)&lt;=$P$2),INDEX(MINVERSE($M$6:INDEX($M$6:$EF$125,$P$2,$P$2)),ROWS($M$131:AW184),COLUMNS($M$131:AW184)),0)</f>
        <v>0</v>
      </c>
      <c r="AX184">
        <f t="array" ref="AX184">IF(AND(ROWS($M$131:AX184)&lt;=$P$2,COLUMNS($M$131:AX184)&lt;=$P$2),INDEX(MINVERSE($M$6:INDEX($M$6:$EF$125,$P$2,$P$2)),ROWS($M$131:AX184),COLUMNS($M$131:AX184)),0)</f>
        <v>0</v>
      </c>
      <c r="AY184">
        <f t="array" ref="AY184">IF(AND(ROWS($M$131:AY184)&lt;=$P$2,COLUMNS($M$131:AY184)&lt;=$P$2),INDEX(MINVERSE($M$6:INDEX($M$6:$EF$125,$P$2,$P$2)),ROWS($M$131:AY184),COLUMNS($M$131:AY184)),0)</f>
        <v>0</v>
      </c>
      <c r="AZ184">
        <f t="array" ref="AZ184">IF(AND(ROWS($M$131:AZ184)&lt;=$P$2,COLUMNS($M$131:AZ184)&lt;=$P$2),INDEX(MINVERSE($M$6:INDEX($M$6:$EF$125,$P$2,$P$2)),ROWS($M$131:AZ184),COLUMNS($M$131:AZ184)),0)</f>
        <v>0</v>
      </c>
      <c r="BA184">
        <f t="array" ref="BA184">IF(AND(ROWS($M$131:BA184)&lt;=$P$2,COLUMNS($M$131:BA184)&lt;=$P$2),INDEX(MINVERSE($M$6:INDEX($M$6:$EF$125,$P$2,$P$2)),ROWS($M$131:BA184),COLUMNS($M$131:BA184)),0)</f>
        <v>0</v>
      </c>
      <c r="BB184">
        <f t="array" ref="BB184">IF(AND(ROWS($M$131:BB184)&lt;=$P$2,COLUMNS($M$131:BB184)&lt;=$P$2),INDEX(MINVERSE($M$6:INDEX($M$6:$EF$125,$P$2,$P$2)),ROWS($M$131:BB184),COLUMNS($M$131:BB184)),0)</f>
        <v>0</v>
      </c>
      <c r="BC184">
        <f t="array" ref="BC184">IF(AND(ROWS($M$131:BC184)&lt;=$P$2,COLUMNS($M$131:BC184)&lt;=$P$2),INDEX(MINVERSE($M$6:INDEX($M$6:$EF$125,$P$2,$P$2)),ROWS($M$131:BC184),COLUMNS($M$131:BC184)),0)</f>
        <v>0</v>
      </c>
      <c r="BD184">
        <f t="array" ref="BD184">IF(AND(ROWS($M$131:BD184)&lt;=$P$2,COLUMNS($M$131:BD184)&lt;=$P$2),INDEX(MINVERSE($M$6:INDEX($M$6:$EF$125,$P$2,$P$2)),ROWS($M$131:BD184),COLUMNS($M$131:BD184)),0)</f>
        <v>0</v>
      </c>
      <c r="BE184">
        <f t="array" ref="BE184">IF(AND(ROWS($M$131:BE184)&lt;=$P$2,COLUMNS($M$131:BE184)&lt;=$P$2),INDEX(MINVERSE($M$6:INDEX($M$6:$EF$125,$P$2,$P$2)),ROWS($M$131:BE184),COLUMNS($M$131:BE184)),0)</f>
        <v>0</v>
      </c>
      <c r="BF184">
        <f t="array" ref="BF184">IF(AND(ROWS($M$131:BF184)&lt;=$P$2,COLUMNS($M$131:BF184)&lt;=$P$2),INDEX(MINVERSE($M$6:INDEX($M$6:$EF$125,$P$2,$P$2)),ROWS($M$131:BF184),COLUMNS($M$131:BF184)),0)</f>
        <v>0</v>
      </c>
      <c r="BG184">
        <f t="array" ref="BG184">IF(AND(ROWS($M$131:BG184)&lt;=$P$2,COLUMNS($M$131:BG184)&lt;=$P$2),INDEX(MINVERSE($M$6:INDEX($M$6:$EF$125,$P$2,$P$2)),ROWS($M$131:BG184),COLUMNS($M$131:BG184)),0)</f>
        <v>0</v>
      </c>
      <c r="BH184">
        <f t="array" ref="BH184">IF(AND(ROWS($M$131:BH184)&lt;=$P$2,COLUMNS($M$131:BH184)&lt;=$P$2),INDEX(MINVERSE($M$6:INDEX($M$6:$EF$125,$P$2,$P$2)),ROWS($M$131:BH184),COLUMNS($M$131:BH184)),0)</f>
        <v>0</v>
      </c>
      <c r="BI184">
        <f t="array" ref="BI184">IF(AND(ROWS($M$131:BI184)&lt;=$P$2,COLUMNS($M$131:BI184)&lt;=$P$2),INDEX(MINVERSE($M$6:INDEX($M$6:$EF$125,$P$2,$P$2)),ROWS($M$131:BI184),COLUMNS($M$131:BI184)),0)</f>
        <v>0</v>
      </c>
      <c r="BJ184">
        <f t="array" ref="BJ184">IF(AND(ROWS($M$131:BJ184)&lt;=$P$2,COLUMNS($M$131:BJ184)&lt;=$P$2),INDEX(MINVERSE($M$6:INDEX($M$6:$EF$125,$P$2,$P$2)),ROWS($M$131:BJ184),COLUMNS($M$131:BJ184)),0)</f>
        <v>0</v>
      </c>
      <c r="BK184">
        <f t="array" ref="BK184">IF(AND(ROWS($M$131:BK184)&lt;=$P$2,COLUMNS($M$131:BK184)&lt;=$P$2),INDEX(MINVERSE($M$6:INDEX($M$6:$EF$125,$P$2,$P$2)),ROWS($M$131:BK184),COLUMNS($M$131:BK184)),0)</f>
        <v>0</v>
      </c>
      <c r="BL184">
        <f t="array" ref="BL184">IF(AND(ROWS($M$131:BL184)&lt;=$P$2,COLUMNS($M$131:BL184)&lt;=$P$2),INDEX(MINVERSE($M$6:INDEX($M$6:$EF$125,$P$2,$P$2)),ROWS($M$131:BL184),COLUMNS($M$131:BL184)),0)</f>
        <v>0</v>
      </c>
      <c r="BM184">
        <f t="array" ref="BM184">IF(AND(ROWS($M$131:BM184)&lt;=$P$2,COLUMNS($M$131:BM184)&lt;=$P$2),INDEX(MINVERSE($M$6:INDEX($M$6:$EF$125,$P$2,$P$2)),ROWS($M$131:BM184),COLUMNS($M$131:BM184)),0)</f>
        <v>0</v>
      </c>
      <c r="BN184">
        <f t="array" ref="BN184">IF(AND(ROWS($M$131:BN184)&lt;=$P$2,COLUMNS($M$131:BN184)&lt;=$P$2),INDEX(MINVERSE($M$6:INDEX($M$6:$EF$125,$P$2,$P$2)),ROWS($M$131:BN184),COLUMNS($M$131:BN184)),0)</f>
        <v>0</v>
      </c>
      <c r="BO184">
        <f t="array" ref="BO184">IF(AND(ROWS($M$131:BO184)&lt;=$P$2,COLUMNS($M$131:BO184)&lt;=$P$2),INDEX(MINVERSE($M$6:INDEX($M$6:$EF$125,$P$2,$P$2)),ROWS($M$131:BO184),COLUMNS($M$131:BO184)),0)</f>
        <v>0</v>
      </c>
      <c r="BP184">
        <f t="array" ref="BP184">IF(AND(ROWS($M$131:BP184)&lt;=$P$2,COLUMNS($M$131:BP184)&lt;=$P$2),INDEX(MINVERSE($M$6:INDEX($M$6:$EF$125,$P$2,$P$2)),ROWS($M$131:BP184),COLUMNS($M$131:BP184)),0)</f>
        <v>0</v>
      </c>
      <c r="BQ184">
        <f t="array" ref="BQ184">IF(AND(ROWS($M$131:BQ184)&lt;=$P$2,COLUMNS($M$131:BQ184)&lt;=$P$2),INDEX(MINVERSE($M$6:INDEX($M$6:$EF$125,$P$2,$P$2)),ROWS($M$131:BQ184),COLUMNS($M$131:BQ184)),0)</f>
        <v>0</v>
      </c>
      <c r="BR184">
        <f t="array" ref="BR184">IF(AND(ROWS($M$131:BR184)&lt;=$P$2,COLUMNS($M$131:BR184)&lt;=$P$2),INDEX(MINVERSE($M$6:INDEX($M$6:$EF$125,$P$2,$P$2)),ROWS($M$131:BR184),COLUMNS($M$131:BR184)),0)</f>
        <v>0</v>
      </c>
      <c r="BS184">
        <f t="array" ref="BS184">IF(AND(ROWS($M$131:BS184)&lt;=$P$2,COLUMNS($M$131:BS184)&lt;=$P$2),INDEX(MINVERSE($M$6:INDEX($M$6:$EF$125,$P$2,$P$2)),ROWS($M$131:BS184),COLUMNS($M$131:BS184)),0)</f>
        <v>0</v>
      </c>
      <c r="BT184">
        <f t="array" ref="BT184">IF(AND(ROWS($M$131:BT184)&lt;=$P$2,COLUMNS($M$131:BT184)&lt;=$P$2),INDEX(MINVERSE($M$6:INDEX($M$6:$EF$125,$P$2,$P$2)),ROWS($M$131:BT184),COLUMNS($M$131:BT184)),0)</f>
        <v>0</v>
      </c>
      <c r="BU184">
        <f t="array" ref="BU184">IF(AND(ROWS($M$131:BU184)&lt;=$P$2,COLUMNS($M$131:BU184)&lt;=$P$2),INDEX(MINVERSE($M$6:INDEX($M$6:$EF$125,$P$2,$P$2)),ROWS($M$131:BU184),COLUMNS($M$131:BU184)),0)</f>
        <v>0</v>
      </c>
      <c r="BV184">
        <f t="array" ref="BV184">IF(AND(ROWS($M$131:BV184)&lt;=$P$2,COLUMNS($M$131:BV184)&lt;=$P$2),INDEX(MINVERSE($M$6:INDEX($M$6:$EF$125,$P$2,$P$2)),ROWS($M$131:BV184),COLUMNS($M$131:BV184)),0)</f>
        <v>0</v>
      </c>
      <c r="BW184">
        <f t="array" ref="BW184">IF(AND(ROWS($M$131:BW184)&lt;=$P$2,COLUMNS($M$131:BW184)&lt;=$P$2),INDEX(MINVERSE($M$6:INDEX($M$6:$EF$125,$P$2,$P$2)),ROWS($M$131:BW184),COLUMNS($M$131:BW184)),0)</f>
        <v>0</v>
      </c>
      <c r="BX184">
        <f t="array" ref="BX184">IF(AND(ROWS($M$131:BX184)&lt;=$P$2,COLUMNS($M$131:BX184)&lt;=$P$2),INDEX(MINVERSE($M$6:INDEX($M$6:$EF$125,$P$2,$P$2)),ROWS($M$131:BX184),COLUMNS($M$131:BX184)),0)</f>
        <v>0</v>
      </c>
      <c r="BY184">
        <f t="array" ref="BY184">IF(AND(ROWS($M$131:BY184)&lt;=$P$2,COLUMNS($M$131:BY184)&lt;=$P$2),INDEX(MINVERSE($M$6:INDEX($M$6:$EF$125,$P$2,$P$2)),ROWS($M$131:BY184),COLUMNS($M$131:BY184)),0)</f>
        <v>0</v>
      </c>
      <c r="BZ184">
        <f t="array" ref="BZ184">IF(AND(ROWS($M$131:BZ184)&lt;=$P$2,COLUMNS($M$131:BZ184)&lt;=$P$2),INDEX(MINVERSE($M$6:INDEX($M$6:$EF$125,$P$2,$P$2)),ROWS($M$131:BZ184),COLUMNS($M$131:BZ184)),0)</f>
        <v>0</v>
      </c>
      <c r="CA184">
        <f t="array" ref="CA184">IF(AND(ROWS($M$131:CA184)&lt;=$P$2,COLUMNS($M$131:CA184)&lt;=$P$2),INDEX(MINVERSE($M$6:INDEX($M$6:$EF$125,$P$2,$P$2)),ROWS($M$131:CA184),COLUMNS($M$131:CA184)),0)</f>
        <v>0</v>
      </c>
      <c r="CB184">
        <f t="array" ref="CB184">IF(AND(ROWS($M$131:CB184)&lt;=$P$2,COLUMNS($M$131:CB184)&lt;=$P$2),INDEX(MINVERSE($M$6:INDEX($M$6:$EF$125,$P$2,$P$2)),ROWS($M$131:CB184),COLUMNS($M$131:CB184)),0)</f>
        <v>0</v>
      </c>
      <c r="CC184">
        <f t="array" ref="CC184">IF(AND(ROWS($M$131:CC184)&lt;=$P$2,COLUMNS($M$131:CC184)&lt;=$P$2),INDEX(MINVERSE($M$6:INDEX($M$6:$EF$125,$P$2,$P$2)),ROWS($M$131:CC184),COLUMNS($M$131:CC184)),0)</f>
        <v>0</v>
      </c>
      <c r="CD184">
        <f t="array" ref="CD184">IF(AND(ROWS($M$131:CD184)&lt;=$P$2,COLUMNS($M$131:CD184)&lt;=$P$2),INDEX(MINVERSE($M$6:INDEX($M$6:$EF$125,$P$2,$P$2)),ROWS($M$131:CD184),COLUMNS($M$131:CD184)),0)</f>
        <v>0</v>
      </c>
      <c r="CE184">
        <f t="array" ref="CE184">IF(AND(ROWS($M$131:CE184)&lt;=$P$2,COLUMNS($M$131:CE184)&lt;=$P$2),INDEX(MINVERSE($M$6:INDEX($M$6:$EF$125,$P$2,$P$2)),ROWS($M$131:CE184),COLUMNS($M$131:CE184)),0)</f>
        <v>0</v>
      </c>
      <c r="CF184">
        <f t="array" ref="CF184">IF(AND(ROWS($M$131:CF184)&lt;=$P$2,COLUMNS($M$131:CF184)&lt;=$P$2),INDEX(MINVERSE($M$6:INDEX($M$6:$EF$125,$P$2,$P$2)),ROWS($M$131:CF184),COLUMNS($M$131:CF184)),0)</f>
        <v>0</v>
      </c>
      <c r="CG184">
        <f t="array" ref="CG184">IF(AND(ROWS($M$131:CG184)&lt;=$P$2,COLUMNS($M$131:CG184)&lt;=$P$2),INDEX(MINVERSE($M$6:INDEX($M$6:$EF$125,$P$2,$P$2)),ROWS($M$131:CG184),COLUMNS($M$131:CG184)),0)</f>
        <v>0</v>
      </c>
      <c r="CH184">
        <f t="array" ref="CH184">IF(AND(ROWS($M$131:CH184)&lt;=$P$2,COLUMNS($M$131:CH184)&lt;=$P$2),INDEX(MINVERSE($M$6:INDEX($M$6:$EF$125,$P$2,$P$2)),ROWS($M$131:CH184),COLUMNS($M$131:CH184)),0)</f>
        <v>0</v>
      </c>
      <c r="CI184">
        <f t="array" ref="CI184">IF(AND(ROWS($M$131:CI184)&lt;=$P$2,COLUMNS($M$131:CI184)&lt;=$P$2),INDEX(MINVERSE($M$6:INDEX($M$6:$EF$125,$P$2,$P$2)),ROWS($M$131:CI184),COLUMNS($M$131:CI184)),0)</f>
        <v>0</v>
      </c>
      <c r="CJ184">
        <f t="array" ref="CJ184">IF(AND(ROWS($M$131:CJ184)&lt;=$P$2,COLUMNS($M$131:CJ184)&lt;=$P$2),INDEX(MINVERSE($M$6:INDEX($M$6:$EF$125,$P$2,$P$2)),ROWS($M$131:CJ184),COLUMNS($M$131:CJ184)),0)</f>
        <v>0</v>
      </c>
      <c r="CK184">
        <f t="array" ref="CK184">IF(AND(ROWS($M$131:CK184)&lt;=$P$2,COLUMNS($M$131:CK184)&lt;=$P$2),INDEX(MINVERSE($M$6:INDEX($M$6:$EF$125,$P$2,$P$2)),ROWS($M$131:CK184),COLUMNS($M$131:CK184)),0)</f>
        <v>0</v>
      </c>
      <c r="CL184">
        <f t="array" ref="CL184">IF(AND(ROWS($M$131:CL184)&lt;=$P$2,COLUMNS($M$131:CL184)&lt;=$P$2),INDEX(MINVERSE($M$6:INDEX($M$6:$EF$125,$P$2,$P$2)),ROWS($M$131:CL184),COLUMNS($M$131:CL184)),0)</f>
        <v>0</v>
      </c>
      <c r="CM184">
        <f t="array" ref="CM184">IF(AND(ROWS($M$131:CM184)&lt;=$P$2,COLUMNS($M$131:CM184)&lt;=$P$2),INDEX(MINVERSE($M$6:INDEX($M$6:$EF$125,$P$2,$P$2)),ROWS($M$131:CM184),COLUMNS($M$131:CM184)),0)</f>
        <v>0</v>
      </c>
      <c r="CN184">
        <f t="array" ref="CN184">IF(AND(ROWS($M$131:CN184)&lt;=$P$2,COLUMNS($M$131:CN184)&lt;=$P$2),INDEX(MINVERSE($M$6:INDEX($M$6:$EF$125,$P$2,$P$2)),ROWS($M$131:CN184),COLUMNS($M$131:CN184)),0)</f>
        <v>0</v>
      </c>
      <c r="CO184">
        <f t="array" ref="CO184">IF(AND(ROWS($M$131:CO184)&lt;=$P$2,COLUMNS($M$131:CO184)&lt;=$P$2),INDEX(MINVERSE($M$6:INDEX($M$6:$EF$125,$P$2,$P$2)),ROWS($M$131:CO184),COLUMNS($M$131:CO184)),0)</f>
        <v>0</v>
      </c>
      <c r="CP184">
        <f t="array" ref="CP184">IF(AND(ROWS($M$131:CP184)&lt;=$P$2,COLUMNS($M$131:CP184)&lt;=$P$2),INDEX(MINVERSE($M$6:INDEX($M$6:$EF$125,$P$2,$P$2)),ROWS($M$131:CP184),COLUMNS($M$131:CP184)),0)</f>
        <v>0</v>
      </c>
      <c r="CQ184">
        <f t="array" ref="CQ184">IF(AND(ROWS($M$131:CQ184)&lt;=$P$2,COLUMNS($M$131:CQ184)&lt;=$P$2),INDEX(MINVERSE($M$6:INDEX($M$6:$EF$125,$P$2,$P$2)),ROWS($M$131:CQ184),COLUMNS($M$131:CQ184)),0)</f>
        <v>0</v>
      </c>
      <c r="CR184">
        <f t="array" ref="CR184">IF(AND(ROWS($M$131:CR184)&lt;=$P$2,COLUMNS($M$131:CR184)&lt;=$P$2),INDEX(MINVERSE($M$6:INDEX($M$6:$EF$125,$P$2,$P$2)),ROWS($M$131:CR184),COLUMNS($M$131:CR184)),0)</f>
        <v>0</v>
      </c>
      <c r="CS184">
        <f t="array" ref="CS184">IF(AND(ROWS($M$131:CS184)&lt;=$P$2,COLUMNS($M$131:CS184)&lt;=$P$2),INDEX(MINVERSE($M$6:INDEX($M$6:$EF$125,$P$2,$P$2)),ROWS($M$131:CS184),COLUMNS($M$131:CS184)),0)</f>
        <v>0</v>
      </c>
      <c r="CT184">
        <f t="array" ref="CT184">IF(AND(ROWS($M$131:CT184)&lt;=$P$2,COLUMNS($M$131:CT184)&lt;=$P$2),INDEX(MINVERSE($M$6:INDEX($M$6:$EF$125,$P$2,$P$2)),ROWS($M$131:CT184),COLUMNS($M$131:CT184)),0)</f>
        <v>0</v>
      </c>
      <c r="CU184">
        <f t="array" ref="CU184">IF(AND(ROWS($M$131:CU184)&lt;=$P$2,COLUMNS($M$131:CU184)&lt;=$P$2),INDEX(MINVERSE($M$6:INDEX($M$6:$EF$125,$P$2,$P$2)),ROWS($M$131:CU184),COLUMNS($M$131:CU184)),0)</f>
        <v>0</v>
      </c>
      <c r="CV184">
        <f t="array" ref="CV184">IF(AND(ROWS($M$131:CV184)&lt;=$P$2,COLUMNS($M$131:CV184)&lt;=$P$2),INDEX(MINVERSE($M$6:INDEX($M$6:$EF$125,$P$2,$P$2)),ROWS($M$131:CV184),COLUMNS($M$131:CV184)),0)</f>
        <v>0</v>
      </c>
      <c r="CW184">
        <f t="array" ref="CW184">IF(AND(ROWS($M$131:CW184)&lt;=$P$2,COLUMNS($M$131:CW184)&lt;=$P$2),INDEX(MINVERSE($M$6:INDEX($M$6:$EF$125,$P$2,$P$2)),ROWS($M$131:CW184),COLUMNS($M$131:CW184)),0)</f>
        <v>0</v>
      </c>
      <c r="CX184">
        <f t="array" ref="CX184">IF(AND(ROWS($M$131:CX184)&lt;=$P$2,COLUMNS($M$131:CX184)&lt;=$P$2),INDEX(MINVERSE($M$6:INDEX($M$6:$EF$125,$P$2,$P$2)),ROWS($M$131:CX184),COLUMNS($M$131:CX184)),0)</f>
        <v>0</v>
      </c>
      <c r="CY184">
        <f t="array" ref="CY184">IF(AND(ROWS($M$131:CY184)&lt;=$P$2,COLUMNS($M$131:CY184)&lt;=$P$2),INDEX(MINVERSE($M$6:INDEX($M$6:$EF$125,$P$2,$P$2)),ROWS($M$131:CY184),COLUMNS($M$131:CY184)),0)</f>
        <v>0</v>
      </c>
      <c r="CZ184">
        <f t="array" ref="CZ184">IF(AND(ROWS($M$131:CZ184)&lt;=$P$2,COLUMNS($M$131:CZ184)&lt;=$P$2),INDEX(MINVERSE($M$6:INDEX($M$6:$EF$125,$P$2,$P$2)),ROWS($M$131:CZ184),COLUMNS($M$131:CZ184)),0)</f>
        <v>0</v>
      </c>
      <c r="DA184">
        <f t="array" ref="DA184">IF(AND(ROWS($M$131:DA184)&lt;=$P$2,COLUMNS($M$131:DA184)&lt;=$P$2),INDEX(MINVERSE($M$6:INDEX($M$6:$EF$125,$P$2,$P$2)),ROWS($M$131:DA184),COLUMNS($M$131:DA184)),0)</f>
        <v>0</v>
      </c>
      <c r="DB184">
        <f t="array" ref="DB184">IF(AND(ROWS($M$131:DB184)&lt;=$P$2,COLUMNS($M$131:DB184)&lt;=$P$2),INDEX(MINVERSE($M$6:INDEX($M$6:$EF$125,$P$2,$P$2)),ROWS($M$131:DB184),COLUMNS($M$131:DB184)),0)</f>
        <v>0</v>
      </c>
      <c r="DC184">
        <f t="array" ref="DC184">IF(AND(ROWS($M$131:DC184)&lt;=$P$2,COLUMNS($M$131:DC184)&lt;=$P$2),INDEX(MINVERSE($M$6:INDEX($M$6:$EF$125,$P$2,$P$2)),ROWS($M$131:DC184),COLUMNS($M$131:DC184)),0)</f>
        <v>0</v>
      </c>
      <c r="DD184">
        <f t="array" ref="DD184">IF(AND(ROWS($M$131:DD184)&lt;=$P$2,COLUMNS($M$131:DD184)&lt;=$P$2),INDEX(MINVERSE($M$6:INDEX($M$6:$EF$125,$P$2,$P$2)),ROWS($M$131:DD184),COLUMNS($M$131:DD184)),0)</f>
        <v>0</v>
      </c>
      <c r="DE184">
        <f t="array" ref="DE184">IF(AND(ROWS($M$131:DE184)&lt;=$P$2,COLUMNS($M$131:DE184)&lt;=$P$2),INDEX(MINVERSE($M$6:INDEX($M$6:$EF$125,$P$2,$P$2)),ROWS($M$131:DE184),COLUMNS($M$131:DE184)),0)</f>
        <v>0</v>
      </c>
      <c r="DF184">
        <f t="array" ref="DF184">IF(AND(ROWS($M$131:DF184)&lt;=$P$2,COLUMNS($M$131:DF184)&lt;=$P$2),INDEX(MINVERSE($M$6:INDEX($M$6:$EF$125,$P$2,$P$2)),ROWS($M$131:DF184),COLUMNS($M$131:DF184)),0)</f>
        <v>0</v>
      </c>
      <c r="DG184">
        <f t="array" ref="DG184">IF(AND(ROWS($M$131:DG184)&lt;=$P$2,COLUMNS($M$131:DG184)&lt;=$P$2),INDEX(MINVERSE($M$6:INDEX($M$6:$EF$125,$P$2,$P$2)),ROWS($M$131:DG184),COLUMNS($M$131:DG184)),0)</f>
        <v>0</v>
      </c>
      <c r="DH184">
        <f t="array" ref="DH184">IF(AND(ROWS($M$131:DH184)&lt;=$P$2,COLUMNS($M$131:DH184)&lt;=$P$2),INDEX(MINVERSE($M$6:INDEX($M$6:$EF$125,$P$2,$P$2)),ROWS($M$131:DH184),COLUMNS($M$131:DH184)),0)</f>
        <v>0</v>
      </c>
      <c r="DI184">
        <f t="array" ref="DI184">IF(AND(ROWS($M$131:DI184)&lt;=$P$2,COLUMNS($M$131:DI184)&lt;=$P$2),INDEX(MINVERSE($M$6:INDEX($M$6:$EF$125,$P$2,$P$2)),ROWS($M$131:DI184),COLUMNS($M$131:DI184)),0)</f>
        <v>0</v>
      </c>
      <c r="DJ184">
        <f t="array" ref="DJ184">IF(AND(ROWS($M$131:DJ184)&lt;=$P$2,COLUMNS($M$131:DJ184)&lt;=$P$2),INDEX(MINVERSE($M$6:INDEX($M$6:$EF$125,$P$2,$P$2)),ROWS($M$131:DJ184),COLUMNS($M$131:DJ184)),0)</f>
        <v>0</v>
      </c>
      <c r="DK184">
        <f t="array" ref="DK184">IF(AND(ROWS($M$131:DK184)&lt;=$P$2,COLUMNS($M$131:DK184)&lt;=$P$2),INDEX(MINVERSE($M$6:INDEX($M$6:$EF$125,$P$2,$P$2)),ROWS($M$131:DK184),COLUMNS($M$131:DK184)),0)</f>
        <v>0</v>
      </c>
      <c r="DL184">
        <f t="array" ref="DL184">IF(AND(ROWS($M$131:DL184)&lt;=$P$2,COLUMNS($M$131:DL184)&lt;=$P$2),INDEX(MINVERSE($M$6:INDEX($M$6:$EF$125,$P$2,$P$2)),ROWS($M$131:DL184),COLUMNS($M$131:DL184)),0)</f>
        <v>0</v>
      </c>
      <c r="DM184">
        <f t="array" ref="DM184">IF(AND(ROWS($M$131:DM184)&lt;=$P$2,COLUMNS($M$131:DM184)&lt;=$P$2),INDEX(MINVERSE($M$6:INDEX($M$6:$EF$125,$P$2,$P$2)),ROWS($M$131:DM184),COLUMNS($M$131:DM184)),0)</f>
        <v>0</v>
      </c>
      <c r="DN184">
        <f t="array" ref="DN184">IF(AND(ROWS($M$131:DN184)&lt;=$P$2,COLUMNS($M$131:DN184)&lt;=$P$2),INDEX(MINVERSE($M$6:INDEX($M$6:$EF$125,$P$2,$P$2)),ROWS($M$131:DN184),COLUMNS($M$131:DN184)),0)</f>
        <v>0</v>
      </c>
      <c r="DO184">
        <f t="array" ref="DO184">IF(AND(ROWS($M$131:DO184)&lt;=$P$2,COLUMNS($M$131:DO184)&lt;=$P$2),INDEX(MINVERSE($M$6:INDEX($M$6:$EF$125,$P$2,$P$2)),ROWS($M$131:DO184),COLUMNS($M$131:DO184)),0)</f>
        <v>0</v>
      </c>
      <c r="DP184">
        <f t="array" ref="DP184">IF(AND(ROWS($M$131:DP184)&lt;=$P$2,COLUMNS($M$131:DP184)&lt;=$P$2),INDEX(MINVERSE($M$6:INDEX($M$6:$EF$125,$P$2,$P$2)),ROWS($M$131:DP184),COLUMNS($M$131:DP184)),0)</f>
        <v>0</v>
      </c>
      <c r="DQ184">
        <f t="array" ref="DQ184">IF(AND(ROWS($M$131:DQ184)&lt;=$P$2,COLUMNS($M$131:DQ184)&lt;=$P$2),INDEX(MINVERSE($M$6:INDEX($M$6:$EF$125,$P$2,$P$2)),ROWS($M$131:DQ184),COLUMNS($M$131:DQ184)),0)</f>
        <v>0</v>
      </c>
      <c r="DR184">
        <f t="array" ref="DR184">IF(AND(ROWS($M$131:DR184)&lt;=$P$2,COLUMNS($M$131:DR184)&lt;=$P$2),INDEX(MINVERSE($M$6:INDEX($M$6:$EF$125,$P$2,$P$2)),ROWS($M$131:DR184),COLUMNS($M$131:DR184)),0)</f>
        <v>0</v>
      </c>
      <c r="DS184">
        <f t="array" ref="DS184">IF(AND(ROWS($M$131:DS184)&lt;=$P$2,COLUMNS($M$131:DS184)&lt;=$P$2),INDEX(MINVERSE($M$6:INDEX($M$6:$EF$125,$P$2,$P$2)),ROWS($M$131:DS184),COLUMNS($M$131:DS184)),0)</f>
        <v>0</v>
      </c>
      <c r="DT184">
        <f t="array" ref="DT184">IF(AND(ROWS($M$131:DT184)&lt;=$P$2,COLUMNS($M$131:DT184)&lt;=$P$2),INDEX(MINVERSE($M$6:INDEX($M$6:$EF$125,$P$2,$P$2)),ROWS($M$131:DT184),COLUMNS($M$131:DT184)),0)</f>
        <v>0</v>
      </c>
      <c r="DU184">
        <f t="array" ref="DU184">IF(AND(ROWS($M$131:DU184)&lt;=$P$2,COLUMNS($M$131:DU184)&lt;=$P$2),INDEX(MINVERSE($M$6:INDEX($M$6:$EF$125,$P$2,$P$2)),ROWS($M$131:DU184),COLUMNS($M$131:DU184)),0)</f>
        <v>0</v>
      </c>
      <c r="DV184">
        <f t="array" ref="DV184">IF(AND(ROWS($M$131:DV184)&lt;=$P$2,COLUMNS($M$131:DV184)&lt;=$P$2),INDEX(MINVERSE($M$6:INDEX($M$6:$EF$125,$P$2,$P$2)),ROWS($M$131:DV184),COLUMNS($M$131:DV184)),0)</f>
        <v>0</v>
      </c>
      <c r="DW184">
        <f t="array" ref="DW184">IF(AND(ROWS($M$131:DW184)&lt;=$P$2,COLUMNS($M$131:DW184)&lt;=$P$2),INDEX(MINVERSE($M$6:INDEX($M$6:$EF$125,$P$2,$P$2)),ROWS($M$131:DW184),COLUMNS($M$131:DW184)),0)</f>
        <v>0</v>
      </c>
      <c r="DX184">
        <f t="array" ref="DX184">IF(AND(ROWS($M$131:DX184)&lt;=$P$2,COLUMNS($M$131:DX184)&lt;=$P$2),INDEX(MINVERSE($M$6:INDEX($M$6:$EF$125,$P$2,$P$2)),ROWS($M$131:DX184),COLUMNS($M$131:DX184)),0)</f>
        <v>0</v>
      </c>
      <c r="DY184">
        <f t="array" ref="DY184">IF(AND(ROWS($M$131:DY184)&lt;=$P$2,COLUMNS($M$131:DY184)&lt;=$P$2),INDEX(MINVERSE($M$6:INDEX($M$6:$EF$125,$P$2,$P$2)),ROWS($M$131:DY184),COLUMNS($M$131:DY184)),0)</f>
        <v>0</v>
      </c>
      <c r="DZ184">
        <f t="array" ref="DZ184">IF(AND(ROWS($M$131:DZ184)&lt;=$P$2,COLUMNS($M$131:DZ184)&lt;=$P$2),INDEX(MINVERSE($M$6:INDEX($M$6:$EF$125,$P$2,$P$2)),ROWS($M$131:DZ184),COLUMNS($M$131:DZ184)),0)</f>
        <v>0</v>
      </c>
      <c r="EA184">
        <f t="array" ref="EA184">IF(AND(ROWS($M$131:EA184)&lt;=$P$2,COLUMNS($M$131:EA184)&lt;=$P$2),INDEX(MINVERSE($M$6:INDEX($M$6:$EF$125,$P$2,$P$2)),ROWS($M$131:EA184),COLUMNS($M$131:EA184)),0)</f>
        <v>0</v>
      </c>
      <c r="EB184">
        <f t="array" ref="EB184">IF(AND(ROWS($M$131:EB184)&lt;=$P$2,COLUMNS($M$131:EB184)&lt;=$P$2),INDEX(MINVERSE($M$6:INDEX($M$6:$EF$125,$P$2,$P$2)),ROWS($M$131:EB184),COLUMNS($M$131:EB184)),0)</f>
        <v>0</v>
      </c>
    </row>
    <row r="185" spans="12:132" ht="15">
      <c r="L185" s="10">
        <v>55</v>
      </c>
      <c r="M185">
        <f t="array" ref="M185">IF(AND(ROWS($M$131:M185)&lt;=$P$2,COLUMNS($M$131:M185)&lt;=$P$2),INDEX(MINVERSE($M$6:INDEX($M$6:$EF$125,$P$2,$P$2)),ROWS($M$131:M185),COLUMNS($M$131:M185)),0)</f>
        <v>0</v>
      </c>
      <c r="N185">
        <f t="array" ref="N185">IF(AND(ROWS($M$131:N185)&lt;=$P$2,COLUMNS($M$131:N185)&lt;=$P$2),INDEX(MINVERSE($M$6:INDEX($M$6:$EF$125,$P$2,$P$2)),ROWS($M$131:N185),COLUMNS($M$131:N185)),0)</f>
        <v>0</v>
      </c>
      <c r="O185">
        <f t="array" ref="O185">IF(AND(ROWS($M$131:O185)&lt;=$P$2,COLUMNS($M$131:O185)&lt;=$P$2),INDEX(MINVERSE($M$6:INDEX($M$6:$EF$125,$P$2,$P$2)),ROWS($M$131:O185),COLUMNS($M$131:O185)),0)</f>
        <v>0</v>
      </c>
      <c r="P185">
        <f t="array" ref="P185">IF(AND(ROWS($M$131:P185)&lt;=$P$2,COLUMNS($M$131:P185)&lt;=$P$2),INDEX(MINVERSE($M$6:INDEX($M$6:$EF$125,$P$2,$P$2)),ROWS($M$131:P185),COLUMNS($M$131:P185)),0)</f>
        <v>0</v>
      </c>
      <c r="Q185">
        <f t="array" ref="Q185">IF(AND(ROWS($M$131:Q185)&lt;=$P$2,COLUMNS($M$131:Q185)&lt;=$P$2),INDEX(MINVERSE($M$6:INDEX($M$6:$EF$125,$P$2,$P$2)),ROWS($M$131:Q185),COLUMNS($M$131:Q185)),0)</f>
        <v>0</v>
      </c>
      <c r="R185">
        <f t="array" ref="R185">IF(AND(ROWS($M$131:R185)&lt;=$P$2,COLUMNS($M$131:R185)&lt;=$P$2),INDEX(MINVERSE($M$6:INDEX($M$6:$EF$125,$P$2,$P$2)),ROWS($M$131:R185),COLUMNS($M$131:R185)),0)</f>
        <v>0</v>
      </c>
      <c r="S185">
        <f t="array" ref="S185">IF(AND(ROWS($M$131:S185)&lt;=$P$2,COLUMNS($M$131:S185)&lt;=$P$2),INDEX(MINVERSE($M$6:INDEX($M$6:$EF$125,$P$2,$P$2)),ROWS($M$131:S185),COLUMNS($M$131:S185)),0)</f>
        <v>0</v>
      </c>
      <c r="T185">
        <f t="array" ref="T185">IF(AND(ROWS($M$131:T185)&lt;=$P$2,COLUMNS($M$131:T185)&lt;=$P$2),INDEX(MINVERSE($M$6:INDEX($M$6:$EF$125,$P$2,$P$2)),ROWS($M$131:T185),COLUMNS($M$131:T185)),0)</f>
        <v>0</v>
      </c>
      <c r="U185">
        <f t="array" ref="U185">IF(AND(ROWS($M$131:U185)&lt;=$P$2,COLUMNS($M$131:U185)&lt;=$P$2),INDEX(MINVERSE($M$6:INDEX($M$6:$EF$125,$P$2,$P$2)),ROWS($M$131:U185),COLUMNS($M$131:U185)),0)</f>
        <v>0</v>
      </c>
      <c r="V185">
        <f t="array" ref="V185">IF(AND(ROWS($M$131:V185)&lt;=$P$2,COLUMNS($M$131:V185)&lt;=$P$2),INDEX(MINVERSE($M$6:INDEX($M$6:$EF$125,$P$2,$P$2)),ROWS($M$131:V185),COLUMNS($M$131:V185)),0)</f>
        <v>0</v>
      </c>
      <c r="W185">
        <f t="array" ref="W185">IF(AND(ROWS($M$131:W185)&lt;=$P$2,COLUMNS($M$131:W185)&lt;=$P$2),INDEX(MINVERSE($M$6:INDEX($M$6:$EF$125,$P$2,$P$2)),ROWS($M$131:W185),COLUMNS($M$131:W185)),0)</f>
        <v>0</v>
      </c>
      <c r="X185">
        <f t="array" ref="X185">IF(AND(ROWS($M$131:X185)&lt;=$P$2,COLUMNS($M$131:X185)&lt;=$P$2),INDEX(MINVERSE($M$6:INDEX($M$6:$EF$125,$P$2,$P$2)),ROWS($M$131:X185),COLUMNS($M$131:X185)),0)</f>
        <v>0</v>
      </c>
      <c r="Y185">
        <f t="array" ref="Y185">IF(AND(ROWS($M$131:Y185)&lt;=$P$2,COLUMNS($M$131:Y185)&lt;=$P$2),INDEX(MINVERSE($M$6:INDEX($M$6:$EF$125,$P$2,$P$2)),ROWS($M$131:Y185),COLUMNS($M$131:Y185)),0)</f>
        <v>0</v>
      </c>
      <c r="Z185">
        <f t="array" ref="Z185">IF(AND(ROWS($M$131:Z185)&lt;=$P$2,COLUMNS($M$131:Z185)&lt;=$P$2),INDEX(MINVERSE($M$6:INDEX($M$6:$EF$125,$P$2,$P$2)),ROWS($M$131:Z185),COLUMNS($M$131:Z185)),0)</f>
        <v>0</v>
      </c>
      <c r="AA185">
        <f t="array" ref="AA185">IF(AND(ROWS($M$131:AA185)&lt;=$P$2,COLUMNS($M$131:AA185)&lt;=$P$2),INDEX(MINVERSE($M$6:INDEX($M$6:$EF$125,$P$2,$P$2)),ROWS($M$131:AA185),COLUMNS($M$131:AA185)),0)</f>
        <v>0</v>
      </c>
      <c r="AB185">
        <f t="array" ref="AB185">IF(AND(ROWS($M$131:AB185)&lt;=$P$2,COLUMNS($M$131:AB185)&lt;=$P$2),INDEX(MINVERSE($M$6:INDEX($M$6:$EF$125,$P$2,$P$2)),ROWS($M$131:AB185),COLUMNS($M$131:AB185)),0)</f>
        <v>0</v>
      </c>
      <c r="AC185">
        <f t="array" ref="AC185">IF(AND(ROWS($M$131:AC185)&lt;=$P$2,COLUMNS($M$131:AC185)&lt;=$P$2),INDEX(MINVERSE($M$6:INDEX($M$6:$EF$125,$P$2,$P$2)),ROWS($M$131:AC185),COLUMNS($M$131:AC185)),0)</f>
        <v>0</v>
      </c>
      <c r="AD185">
        <f t="array" ref="AD185">IF(AND(ROWS($M$131:AD185)&lt;=$P$2,COLUMNS($M$131:AD185)&lt;=$P$2),INDEX(MINVERSE($M$6:INDEX($M$6:$EF$125,$P$2,$P$2)),ROWS($M$131:AD185),COLUMNS($M$131:AD185)),0)</f>
        <v>0</v>
      </c>
      <c r="AE185">
        <f t="array" ref="AE185">IF(AND(ROWS($M$131:AE185)&lt;=$P$2,COLUMNS($M$131:AE185)&lt;=$P$2),INDEX(MINVERSE($M$6:INDEX($M$6:$EF$125,$P$2,$P$2)),ROWS($M$131:AE185),COLUMNS($M$131:AE185)),0)</f>
        <v>0</v>
      </c>
      <c r="AF185">
        <f t="array" ref="AF185">IF(AND(ROWS($M$131:AF185)&lt;=$P$2,COLUMNS($M$131:AF185)&lt;=$P$2),INDEX(MINVERSE($M$6:INDEX($M$6:$EF$125,$P$2,$P$2)),ROWS($M$131:AF185),COLUMNS($M$131:AF185)),0)</f>
        <v>0</v>
      </c>
      <c r="AG185">
        <f t="array" ref="AG185">IF(AND(ROWS($M$131:AG185)&lt;=$P$2,COLUMNS($M$131:AG185)&lt;=$P$2),INDEX(MINVERSE($M$6:INDEX($M$6:$EF$125,$P$2,$P$2)),ROWS($M$131:AG185),COLUMNS($M$131:AG185)),0)</f>
        <v>0</v>
      </c>
      <c r="AH185">
        <f t="array" ref="AH185">IF(AND(ROWS($M$131:AH185)&lt;=$P$2,COLUMNS($M$131:AH185)&lt;=$P$2),INDEX(MINVERSE($M$6:INDEX($M$6:$EF$125,$P$2,$P$2)),ROWS($M$131:AH185),COLUMNS($M$131:AH185)),0)</f>
        <v>0</v>
      </c>
      <c r="AI185">
        <f t="array" ref="AI185">IF(AND(ROWS($M$131:AI185)&lt;=$P$2,COLUMNS($M$131:AI185)&lt;=$P$2),INDEX(MINVERSE($M$6:INDEX($M$6:$EF$125,$P$2,$P$2)),ROWS($M$131:AI185),COLUMNS($M$131:AI185)),0)</f>
        <v>0</v>
      </c>
      <c r="AJ185">
        <f t="array" ref="AJ185">IF(AND(ROWS($M$131:AJ185)&lt;=$P$2,COLUMNS($M$131:AJ185)&lt;=$P$2),INDEX(MINVERSE($M$6:INDEX($M$6:$EF$125,$P$2,$P$2)),ROWS($M$131:AJ185),COLUMNS($M$131:AJ185)),0)</f>
        <v>0</v>
      </c>
      <c r="AK185">
        <f t="array" ref="AK185">IF(AND(ROWS($M$131:AK185)&lt;=$P$2,COLUMNS($M$131:AK185)&lt;=$P$2),INDEX(MINVERSE($M$6:INDEX($M$6:$EF$125,$P$2,$P$2)),ROWS($M$131:AK185),COLUMNS($M$131:AK185)),0)</f>
        <v>0</v>
      </c>
      <c r="AL185">
        <f t="array" ref="AL185">IF(AND(ROWS($M$131:AL185)&lt;=$P$2,COLUMNS($M$131:AL185)&lt;=$P$2),INDEX(MINVERSE($M$6:INDEX($M$6:$EF$125,$P$2,$P$2)),ROWS($M$131:AL185),COLUMNS($M$131:AL185)),0)</f>
        <v>0</v>
      </c>
      <c r="AM185">
        <f t="array" ref="AM185">IF(AND(ROWS($M$131:AM185)&lt;=$P$2,COLUMNS($M$131:AM185)&lt;=$P$2),INDEX(MINVERSE($M$6:INDEX($M$6:$EF$125,$P$2,$P$2)),ROWS($M$131:AM185),COLUMNS($M$131:AM185)),0)</f>
        <v>0</v>
      </c>
      <c r="AN185">
        <f t="array" ref="AN185">IF(AND(ROWS($M$131:AN185)&lt;=$P$2,COLUMNS($M$131:AN185)&lt;=$P$2),INDEX(MINVERSE($M$6:INDEX($M$6:$EF$125,$P$2,$P$2)),ROWS($M$131:AN185),COLUMNS($M$131:AN185)),0)</f>
        <v>0</v>
      </c>
      <c r="AO185">
        <f t="array" ref="AO185">IF(AND(ROWS($M$131:AO185)&lt;=$P$2,COLUMNS($M$131:AO185)&lt;=$P$2),INDEX(MINVERSE($M$6:INDEX($M$6:$EF$125,$P$2,$P$2)),ROWS($M$131:AO185),COLUMNS($M$131:AO185)),0)</f>
        <v>0</v>
      </c>
      <c r="AP185">
        <f t="array" ref="AP185">IF(AND(ROWS($M$131:AP185)&lt;=$P$2,COLUMNS($M$131:AP185)&lt;=$P$2),INDEX(MINVERSE($M$6:INDEX($M$6:$EF$125,$P$2,$P$2)),ROWS($M$131:AP185),COLUMNS($M$131:AP185)),0)</f>
        <v>0</v>
      </c>
      <c r="AQ185">
        <f t="array" ref="AQ185">IF(AND(ROWS($M$131:AQ185)&lt;=$P$2,COLUMNS($M$131:AQ185)&lt;=$P$2),INDEX(MINVERSE($M$6:INDEX($M$6:$EF$125,$P$2,$P$2)),ROWS($M$131:AQ185),COLUMNS($M$131:AQ185)),0)</f>
        <v>0</v>
      </c>
      <c r="AR185">
        <f t="array" ref="AR185">IF(AND(ROWS($M$131:AR185)&lt;=$P$2,COLUMNS($M$131:AR185)&lt;=$P$2),INDEX(MINVERSE($M$6:INDEX($M$6:$EF$125,$P$2,$P$2)),ROWS($M$131:AR185),COLUMNS($M$131:AR185)),0)</f>
        <v>0</v>
      </c>
      <c r="AS185">
        <f t="array" ref="AS185">IF(AND(ROWS($M$131:AS185)&lt;=$P$2,COLUMNS($M$131:AS185)&lt;=$P$2),INDEX(MINVERSE($M$6:INDEX($M$6:$EF$125,$P$2,$P$2)),ROWS($M$131:AS185),COLUMNS($M$131:AS185)),0)</f>
        <v>0</v>
      </c>
      <c r="AT185">
        <f t="array" ref="AT185">IF(AND(ROWS($M$131:AT185)&lt;=$P$2,COLUMNS($M$131:AT185)&lt;=$P$2),INDEX(MINVERSE($M$6:INDEX($M$6:$EF$125,$P$2,$P$2)),ROWS($M$131:AT185),COLUMNS($M$131:AT185)),0)</f>
        <v>0</v>
      </c>
      <c r="AU185">
        <f t="array" ref="AU185">IF(AND(ROWS($M$131:AU185)&lt;=$P$2,COLUMNS($M$131:AU185)&lt;=$P$2),INDEX(MINVERSE($M$6:INDEX($M$6:$EF$125,$P$2,$P$2)),ROWS($M$131:AU185),COLUMNS($M$131:AU185)),0)</f>
        <v>0</v>
      </c>
      <c r="AV185">
        <f t="array" ref="AV185">IF(AND(ROWS($M$131:AV185)&lt;=$P$2,COLUMNS($M$131:AV185)&lt;=$P$2),INDEX(MINVERSE($M$6:INDEX($M$6:$EF$125,$P$2,$P$2)),ROWS($M$131:AV185),COLUMNS($M$131:AV185)),0)</f>
        <v>0</v>
      </c>
      <c r="AW185">
        <f t="array" ref="AW185">IF(AND(ROWS($M$131:AW185)&lt;=$P$2,COLUMNS($M$131:AW185)&lt;=$P$2),INDEX(MINVERSE($M$6:INDEX($M$6:$EF$125,$P$2,$P$2)),ROWS($M$131:AW185),COLUMNS($M$131:AW185)),0)</f>
        <v>0</v>
      </c>
      <c r="AX185">
        <f t="array" ref="AX185">IF(AND(ROWS($M$131:AX185)&lt;=$P$2,COLUMNS($M$131:AX185)&lt;=$P$2),INDEX(MINVERSE($M$6:INDEX($M$6:$EF$125,$P$2,$P$2)),ROWS($M$131:AX185),COLUMNS($M$131:AX185)),0)</f>
        <v>0</v>
      </c>
      <c r="AY185">
        <f t="array" ref="AY185">IF(AND(ROWS($M$131:AY185)&lt;=$P$2,COLUMNS($M$131:AY185)&lt;=$P$2),INDEX(MINVERSE($M$6:INDEX($M$6:$EF$125,$P$2,$P$2)),ROWS($M$131:AY185),COLUMNS($M$131:AY185)),0)</f>
        <v>0</v>
      </c>
      <c r="AZ185">
        <f t="array" ref="AZ185">IF(AND(ROWS($M$131:AZ185)&lt;=$P$2,COLUMNS($M$131:AZ185)&lt;=$P$2),INDEX(MINVERSE($M$6:INDEX($M$6:$EF$125,$P$2,$P$2)),ROWS($M$131:AZ185),COLUMNS($M$131:AZ185)),0)</f>
        <v>0</v>
      </c>
      <c r="BA185">
        <f t="array" ref="BA185">IF(AND(ROWS($M$131:BA185)&lt;=$P$2,COLUMNS($M$131:BA185)&lt;=$P$2),INDEX(MINVERSE($M$6:INDEX($M$6:$EF$125,$P$2,$P$2)),ROWS($M$131:BA185),COLUMNS($M$131:BA185)),0)</f>
        <v>0</v>
      </c>
      <c r="BB185">
        <f t="array" ref="BB185">IF(AND(ROWS($M$131:BB185)&lt;=$P$2,COLUMNS($M$131:BB185)&lt;=$P$2),INDEX(MINVERSE($M$6:INDEX($M$6:$EF$125,$P$2,$P$2)),ROWS($M$131:BB185),COLUMNS($M$131:BB185)),0)</f>
        <v>0</v>
      </c>
      <c r="BC185">
        <f t="array" ref="BC185">IF(AND(ROWS($M$131:BC185)&lt;=$P$2,COLUMNS($M$131:BC185)&lt;=$P$2),INDEX(MINVERSE($M$6:INDEX($M$6:$EF$125,$P$2,$P$2)),ROWS($M$131:BC185),COLUMNS($M$131:BC185)),0)</f>
        <v>0</v>
      </c>
      <c r="BD185">
        <f t="array" ref="BD185">IF(AND(ROWS($M$131:BD185)&lt;=$P$2,COLUMNS($M$131:BD185)&lt;=$P$2),INDEX(MINVERSE($M$6:INDEX($M$6:$EF$125,$P$2,$P$2)),ROWS($M$131:BD185),COLUMNS($M$131:BD185)),0)</f>
        <v>0</v>
      </c>
      <c r="BE185">
        <f t="array" ref="BE185">IF(AND(ROWS($M$131:BE185)&lt;=$P$2,COLUMNS($M$131:BE185)&lt;=$P$2),INDEX(MINVERSE($M$6:INDEX($M$6:$EF$125,$P$2,$P$2)),ROWS($M$131:BE185),COLUMNS($M$131:BE185)),0)</f>
        <v>0</v>
      </c>
      <c r="BF185">
        <f t="array" ref="BF185">IF(AND(ROWS($M$131:BF185)&lt;=$P$2,COLUMNS($M$131:BF185)&lt;=$P$2),INDEX(MINVERSE($M$6:INDEX($M$6:$EF$125,$P$2,$P$2)),ROWS($M$131:BF185),COLUMNS($M$131:BF185)),0)</f>
        <v>0</v>
      </c>
      <c r="BG185">
        <f t="array" ref="BG185">IF(AND(ROWS($M$131:BG185)&lt;=$P$2,COLUMNS($M$131:BG185)&lt;=$P$2),INDEX(MINVERSE($M$6:INDEX($M$6:$EF$125,$P$2,$P$2)),ROWS($M$131:BG185),COLUMNS($M$131:BG185)),0)</f>
        <v>0</v>
      </c>
      <c r="BH185">
        <f t="array" ref="BH185">IF(AND(ROWS($M$131:BH185)&lt;=$P$2,COLUMNS($M$131:BH185)&lt;=$P$2),INDEX(MINVERSE($M$6:INDEX($M$6:$EF$125,$P$2,$P$2)),ROWS($M$131:BH185),COLUMNS($M$131:BH185)),0)</f>
        <v>0</v>
      </c>
      <c r="BI185">
        <f t="array" ref="BI185">IF(AND(ROWS($M$131:BI185)&lt;=$P$2,COLUMNS($M$131:BI185)&lt;=$P$2),INDEX(MINVERSE($M$6:INDEX($M$6:$EF$125,$P$2,$P$2)),ROWS($M$131:BI185),COLUMNS($M$131:BI185)),0)</f>
        <v>0</v>
      </c>
      <c r="BJ185">
        <f t="array" ref="BJ185">IF(AND(ROWS($M$131:BJ185)&lt;=$P$2,COLUMNS($M$131:BJ185)&lt;=$P$2),INDEX(MINVERSE($M$6:INDEX($M$6:$EF$125,$P$2,$P$2)),ROWS($M$131:BJ185),COLUMNS($M$131:BJ185)),0)</f>
        <v>0</v>
      </c>
      <c r="BK185">
        <f t="array" ref="BK185">IF(AND(ROWS($M$131:BK185)&lt;=$P$2,COLUMNS($M$131:BK185)&lt;=$P$2),INDEX(MINVERSE($M$6:INDEX($M$6:$EF$125,$P$2,$P$2)),ROWS($M$131:BK185),COLUMNS($M$131:BK185)),0)</f>
        <v>0</v>
      </c>
      <c r="BL185">
        <f t="array" ref="BL185">IF(AND(ROWS($M$131:BL185)&lt;=$P$2,COLUMNS($M$131:BL185)&lt;=$P$2),INDEX(MINVERSE($M$6:INDEX($M$6:$EF$125,$P$2,$P$2)),ROWS($M$131:BL185),COLUMNS($M$131:BL185)),0)</f>
        <v>0</v>
      </c>
      <c r="BM185">
        <f t="array" ref="BM185">IF(AND(ROWS($M$131:BM185)&lt;=$P$2,COLUMNS($M$131:BM185)&lt;=$P$2),INDEX(MINVERSE($M$6:INDEX($M$6:$EF$125,$P$2,$P$2)),ROWS($M$131:BM185),COLUMNS($M$131:BM185)),0)</f>
        <v>0</v>
      </c>
      <c r="BN185">
        <f t="array" ref="BN185">IF(AND(ROWS($M$131:BN185)&lt;=$P$2,COLUMNS($M$131:BN185)&lt;=$P$2),INDEX(MINVERSE($M$6:INDEX($M$6:$EF$125,$P$2,$P$2)),ROWS($M$131:BN185),COLUMNS($M$131:BN185)),0)</f>
        <v>0</v>
      </c>
      <c r="BO185">
        <f t="array" ref="BO185">IF(AND(ROWS($M$131:BO185)&lt;=$P$2,COLUMNS($M$131:BO185)&lt;=$P$2),INDEX(MINVERSE($M$6:INDEX($M$6:$EF$125,$P$2,$P$2)),ROWS($M$131:BO185),COLUMNS($M$131:BO185)),0)</f>
        <v>0</v>
      </c>
      <c r="BP185">
        <f t="array" ref="BP185">IF(AND(ROWS($M$131:BP185)&lt;=$P$2,COLUMNS($M$131:BP185)&lt;=$P$2),INDEX(MINVERSE($M$6:INDEX($M$6:$EF$125,$P$2,$P$2)),ROWS($M$131:BP185),COLUMNS($M$131:BP185)),0)</f>
        <v>0</v>
      </c>
      <c r="BQ185">
        <f t="array" ref="BQ185">IF(AND(ROWS($M$131:BQ185)&lt;=$P$2,COLUMNS($M$131:BQ185)&lt;=$P$2),INDEX(MINVERSE($M$6:INDEX($M$6:$EF$125,$P$2,$P$2)),ROWS($M$131:BQ185),COLUMNS($M$131:BQ185)),0)</f>
        <v>0</v>
      </c>
      <c r="BR185">
        <f t="array" ref="BR185">IF(AND(ROWS($M$131:BR185)&lt;=$P$2,COLUMNS($M$131:BR185)&lt;=$P$2),INDEX(MINVERSE($M$6:INDEX($M$6:$EF$125,$P$2,$P$2)),ROWS($M$131:BR185),COLUMNS($M$131:BR185)),0)</f>
        <v>0</v>
      </c>
      <c r="BS185">
        <f t="array" ref="BS185">IF(AND(ROWS($M$131:BS185)&lt;=$P$2,COLUMNS($M$131:BS185)&lt;=$P$2),INDEX(MINVERSE($M$6:INDEX($M$6:$EF$125,$P$2,$P$2)),ROWS($M$131:BS185),COLUMNS($M$131:BS185)),0)</f>
        <v>0</v>
      </c>
      <c r="BT185">
        <f t="array" ref="BT185">IF(AND(ROWS($M$131:BT185)&lt;=$P$2,COLUMNS($M$131:BT185)&lt;=$P$2),INDEX(MINVERSE($M$6:INDEX($M$6:$EF$125,$P$2,$P$2)),ROWS($M$131:BT185),COLUMNS($M$131:BT185)),0)</f>
        <v>0</v>
      </c>
      <c r="BU185">
        <f t="array" ref="BU185">IF(AND(ROWS($M$131:BU185)&lt;=$P$2,COLUMNS($M$131:BU185)&lt;=$P$2),INDEX(MINVERSE($M$6:INDEX($M$6:$EF$125,$P$2,$P$2)),ROWS($M$131:BU185),COLUMNS($M$131:BU185)),0)</f>
        <v>0</v>
      </c>
      <c r="BV185">
        <f t="array" ref="BV185">IF(AND(ROWS($M$131:BV185)&lt;=$P$2,COLUMNS($M$131:BV185)&lt;=$P$2),INDEX(MINVERSE($M$6:INDEX($M$6:$EF$125,$P$2,$P$2)),ROWS($M$131:BV185),COLUMNS($M$131:BV185)),0)</f>
        <v>0</v>
      </c>
      <c r="BW185">
        <f t="array" ref="BW185">IF(AND(ROWS($M$131:BW185)&lt;=$P$2,COLUMNS($M$131:BW185)&lt;=$P$2),INDEX(MINVERSE($M$6:INDEX($M$6:$EF$125,$P$2,$P$2)),ROWS($M$131:BW185),COLUMNS($M$131:BW185)),0)</f>
        <v>0</v>
      </c>
      <c r="BX185">
        <f t="array" ref="BX185">IF(AND(ROWS($M$131:BX185)&lt;=$P$2,COLUMNS($M$131:BX185)&lt;=$P$2),INDEX(MINVERSE($M$6:INDEX($M$6:$EF$125,$P$2,$P$2)),ROWS($M$131:BX185),COLUMNS($M$131:BX185)),0)</f>
        <v>0</v>
      </c>
      <c r="BY185">
        <f t="array" ref="BY185">IF(AND(ROWS($M$131:BY185)&lt;=$P$2,COLUMNS($M$131:BY185)&lt;=$P$2),INDEX(MINVERSE($M$6:INDEX($M$6:$EF$125,$P$2,$P$2)),ROWS($M$131:BY185),COLUMNS($M$131:BY185)),0)</f>
        <v>0</v>
      </c>
      <c r="BZ185">
        <f t="array" ref="BZ185">IF(AND(ROWS($M$131:BZ185)&lt;=$P$2,COLUMNS($M$131:BZ185)&lt;=$P$2),INDEX(MINVERSE($M$6:INDEX($M$6:$EF$125,$P$2,$P$2)),ROWS($M$131:BZ185),COLUMNS($M$131:BZ185)),0)</f>
        <v>0</v>
      </c>
      <c r="CA185">
        <f t="array" ref="CA185">IF(AND(ROWS($M$131:CA185)&lt;=$P$2,COLUMNS($M$131:CA185)&lt;=$P$2),INDEX(MINVERSE($M$6:INDEX($M$6:$EF$125,$P$2,$P$2)),ROWS($M$131:CA185),COLUMNS($M$131:CA185)),0)</f>
        <v>0</v>
      </c>
      <c r="CB185">
        <f t="array" ref="CB185">IF(AND(ROWS($M$131:CB185)&lt;=$P$2,COLUMNS($M$131:CB185)&lt;=$P$2),INDEX(MINVERSE($M$6:INDEX($M$6:$EF$125,$P$2,$P$2)),ROWS($M$131:CB185),COLUMNS($M$131:CB185)),0)</f>
        <v>0</v>
      </c>
      <c r="CC185">
        <f t="array" ref="CC185">IF(AND(ROWS($M$131:CC185)&lt;=$P$2,COLUMNS($M$131:CC185)&lt;=$P$2),INDEX(MINVERSE($M$6:INDEX($M$6:$EF$125,$P$2,$P$2)),ROWS($M$131:CC185),COLUMNS($M$131:CC185)),0)</f>
        <v>0</v>
      </c>
      <c r="CD185">
        <f t="array" ref="CD185">IF(AND(ROWS($M$131:CD185)&lt;=$P$2,COLUMNS($M$131:CD185)&lt;=$P$2),INDEX(MINVERSE($M$6:INDEX($M$6:$EF$125,$P$2,$P$2)),ROWS($M$131:CD185),COLUMNS($M$131:CD185)),0)</f>
        <v>0</v>
      </c>
      <c r="CE185">
        <f t="array" ref="CE185">IF(AND(ROWS($M$131:CE185)&lt;=$P$2,COLUMNS($M$131:CE185)&lt;=$P$2),INDEX(MINVERSE($M$6:INDEX($M$6:$EF$125,$P$2,$P$2)),ROWS($M$131:CE185),COLUMNS($M$131:CE185)),0)</f>
        <v>0</v>
      </c>
      <c r="CF185">
        <f t="array" ref="CF185">IF(AND(ROWS($M$131:CF185)&lt;=$P$2,COLUMNS($M$131:CF185)&lt;=$P$2),INDEX(MINVERSE($M$6:INDEX($M$6:$EF$125,$P$2,$P$2)),ROWS($M$131:CF185),COLUMNS($M$131:CF185)),0)</f>
        <v>0</v>
      </c>
      <c r="CG185">
        <f t="array" ref="CG185">IF(AND(ROWS($M$131:CG185)&lt;=$P$2,COLUMNS($M$131:CG185)&lt;=$P$2),INDEX(MINVERSE($M$6:INDEX($M$6:$EF$125,$P$2,$P$2)),ROWS($M$131:CG185),COLUMNS($M$131:CG185)),0)</f>
        <v>0</v>
      </c>
      <c r="CH185">
        <f t="array" ref="CH185">IF(AND(ROWS($M$131:CH185)&lt;=$P$2,COLUMNS($M$131:CH185)&lt;=$P$2),INDEX(MINVERSE($M$6:INDEX($M$6:$EF$125,$P$2,$P$2)),ROWS($M$131:CH185),COLUMNS($M$131:CH185)),0)</f>
        <v>0</v>
      </c>
      <c r="CI185">
        <f t="array" ref="CI185">IF(AND(ROWS($M$131:CI185)&lt;=$P$2,COLUMNS($M$131:CI185)&lt;=$P$2),INDEX(MINVERSE($M$6:INDEX($M$6:$EF$125,$P$2,$P$2)),ROWS($M$131:CI185),COLUMNS($M$131:CI185)),0)</f>
        <v>0</v>
      </c>
      <c r="CJ185">
        <f t="array" ref="CJ185">IF(AND(ROWS($M$131:CJ185)&lt;=$P$2,COLUMNS($M$131:CJ185)&lt;=$P$2),INDEX(MINVERSE($M$6:INDEX($M$6:$EF$125,$P$2,$P$2)),ROWS($M$131:CJ185),COLUMNS($M$131:CJ185)),0)</f>
        <v>0</v>
      </c>
      <c r="CK185">
        <f t="array" ref="CK185">IF(AND(ROWS($M$131:CK185)&lt;=$P$2,COLUMNS($M$131:CK185)&lt;=$P$2),INDEX(MINVERSE($M$6:INDEX($M$6:$EF$125,$P$2,$P$2)),ROWS($M$131:CK185),COLUMNS($M$131:CK185)),0)</f>
        <v>0</v>
      </c>
      <c r="CL185">
        <f t="array" ref="CL185">IF(AND(ROWS($M$131:CL185)&lt;=$P$2,COLUMNS($M$131:CL185)&lt;=$P$2),INDEX(MINVERSE($M$6:INDEX($M$6:$EF$125,$P$2,$P$2)),ROWS($M$131:CL185),COLUMNS($M$131:CL185)),0)</f>
        <v>0</v>
      </c>
      <c r="CM185">
        <f t="array" ref="CM185">IF(AND(ROWS($M$131:CM185)&lt;=$P$2,COLUMNS($M$131:CM185)&lt;=$P$2),INDEX(MINVERSE($M$6:INDEX($M$6:$EF$125,$P$2,$P$2)),ROWS($M$131:CM185),COLUMNS($M$131:CM185)),0)</f>
        <v>0</v>
      </c>
      <c r="CN185">
        <f t="array" ref="CN185">IF(AND(ROWS($M$131:CN185)&lt;=$P$2,COLUMNS($M$131:CN185)&lt;=$P$2),INDEX(MINVERSE($M$6:INDEX($M$6:$EF$125,$P$2,$P$2)),ROWS($M$131:CN185),COLUMNS($M$131:CN185)),0)</f>
        <v>0</v>
      </c>
      <c r="CO185">
        <f t="array" ref="CO185">IF(AND(ROWS($M$131:CO185)&lt;=$P$2,COLUMNS($M$131:CO185)&lt;=$P$2),INDEX(MINVERSE($M$6:INDEX($M$6:$EF$125,$P$2,$P$2)),ROWS($M$131:CO185),COLUMNS($M$131:CO185)),0)</f>
        <v>0</v>
      </c>
      <c r="CP185">
        <f t="array" ref="CP185">IF(AND(ROWS($M$131:CP185)&lt;=$P$2,COLUMNS($M$131:CP185)&lt;=$P$2),INDEX(MINVERSE($M$6:INDEX($M$6:$EF$125,$P$2,$P$2)),ROWS($M$131:CP185),COLUMNS($M$131:CP185)),0)</f>
        <v>0</v>
      </c>
      <c r="CQ185">
        <f t="array" ref="CQ185">IF(AND(ROWS($M$131:CQ185)&lt;=$P$2,COLUMNS($M$131:CQ185)&lt;=$P$2),INDEX(MINVERSE($M$6:INDEX($M$6:$EF$125,$P$2,$P$2)),ROWS($M$131:CQ185),COLUMNS($M$131:CQ185)),0)</f>
        <v>0</v>
      </c>
      <c r="CR185">
        <f t="array" ref="CR185">IF(AND(ROWS($M$131:CR185)&lt;=$P$2,COLUMNS($M$131:CR185)&lt;=$P$2),INDEX(MINVERSE($M$6:INDEX($M$6:$EF$125,$P$2,$P$2)),ROWS($M$131:CR185),COLUMNS($M$131:CR185)),0)</f>
        <v>0</v>
      </c>
      <c r="CS185">
        <f t="array" ref="CS185">IF(AND(ROWS($M$131:CS185)&lt;=$P$2,COLUMNS($M$131:CS185)&lt;=$P$2),INDEX(MINVERSE($M$6:INDEX($M$6:$EF$125,$P$2,$P$2)),ROWS($M$131:CS185),COLUMNS($M$131:CS185)),0)</f>
        <v>0</v>
      </c>
      <c r="CT185">
        <f t="array" ref="CT185">IF(AND(ROWS($M$131:CT185)&lt;=$P$2,COLUMNS($M$131:CT185)&lt;=$P$2),INDEX(MINVERSE($M$6:INDEX($M$6:$EF$125,$P$2,$P$2)),ROWS($M$131:CT185),COLUMNS($M$131:CT185)),0)</f>
        <v>0</v>
      </c>
      <c r="CU185">
        <f t="array" ref="CU185">IF(AND(ROWS($M$131:CU185)&lt;=$P$2,COLUMNS($M$131:CU185)&lt;=$P$2),INDEX(MINVERSE($M$6:INDEX($M$6:$EF$125,$P$2,$P$2)),ROWS($M$131:CU185),COLUMNS($M$131:CU185)),0)</f>
        <v>0</v>
      </c>
      <c r="CV185">
        <f t="array" ref="CV185">IF(AND(ROWS($M$131:CV185)&lt;=$P$2,COLUMNS($M$131:CV185)&lt;=$P$2),INDEX(MINVERSE($M$6:INDEX($M$6:$EF$125,$P$2,$P$2)),ROWS($M$131:CV185),COLUMNS($M$131:CV185)),0)</f>
        <v>0</v>
      </c>
      <c r="CW185">
        <f t="array" ref="CW185">IF(AND(ROWS($M$131:CW185)&lt;=$P$2,COLUMNS($M$131:CW185)&lt;=$P$2),INDEX(MINVERSE($M$6:INDEX($M$6:$EF$125,$P$2,$P$2)),ROWS($M$131:CW185),COLUMNS($M$131:CW185)),0)</f>
        <v>0</v>
      </c>
      <c r="CX185">
        <f t="array" ref="CX185">IF(AND(ROWS($M$131:CX185)&lt;=$P$2,COLUMNS($M$131:CX185)&lt;=$P$2),INDEX(MINVERSE($M$6:INDEX($M$6:$EF$125,$P$2,$P$2)),ROWS($M$131:CX185),COLUMNS($M$131:CX185)),0)</f>
        <v>0</v>
      </c>
      <c r="CY185">
        <f t="array" ref="CY185">IF(AND(ROWS($M$131:CY185)&lt;=$P$2,COLUMNS($M$131:CY185)&lt;=$P$2),INDEX(MINVERSE($M$6:INDEX($M$6:$EF$125,$P$2,$P$2)),ROWS($M$131:CY185),COLUMNS($M$131:CY185)),0)</f>
        <v>0</v>
      </c>
      <c r="CZ185">
        <f t="array" ref="CZ185">IF(AND(ROWS($M$131:CZ185)&lt;=$P$2,COLUMNS($M$131:CZ185)&lt;=$P$2),INDEX(MINVERSE($M$6:INDEX($M$6:$EF$125,$P$2,$P$2)),ROWS($M$131:CZ185),COLUMNS($M$131:CZ185)),0)</f>
        <v>0</v>
      </c>
      <c r="DA185">
        <f t="array" ref="DA185">IF(AND(ROWS($M$131:DA185)&lt;=$P$2,COLUMNS($M$131:DA185)&lt;=$P$2),INDEX(MINVERSE($M$6:INDEX($M$6:$EF$125,$P$2,$P$2)),ROWS($M$131:DA185),COLUMNS($M$131:DA185)),0)</f>
        <v>0</v>
      </c>
      <c r="DB185">
        <f t="array" ref="DB185">IF(AND(ROWS($M$131:DB185)&lt;=$P$2,COLUMNS($M$131:DB185)&lt;=$P$2),INDEX(MINVERSE($M$6:INDEX($M$6:$EF$125,$P$2,$P$2)),ROWS($M$131:DB185),COLUMNS($M$131:DB185)),0)</f>
        <v>0</v>
      </c>
      <c r="DC185">
        <f t="array" ref="DC185">IF(AND(ROWS($M$131:DC185)&lt;=$P$2,COLUMNS($M$131:DC185)&lt;=$P$2),INDEX(MINVERSE($M$6:INDEX($M$6:$EF$125,$P$2,$P$2)),ROWS($M$131:DC185),COLUMNS($M$131:DC185)),0)</f>
        <v>0</v>
      </c>
      <c r="DD185">
        <f t="array" ref="DD185">IF(AND(ROWS($M$131:DD185)&lt;=$P$2,COLUMNS($M$131:DD185)&lt;=$P$2),INDEX(MINVERSE($M$6:INDEX($M$6:$EF$125,$P$2,$P$2)),ROWS($M$131:DD185),COLUMNS($M$131:DD185)),0)</f>
        <v>0</v>
      </c>
      <c r="DE185">
        <f t="array" ref="DE185">IF(AND(ROWS($M$131:DE185)&lt;=$P$2,COLUMNS($M$131:DE185)&lt;=$P$2),INDEX(MINVERSE($M$6:INDEX($M$6:$EF$125,$P$2,$P$2)),ROWS($M$131:DE185),COLUMNS($M$131:DE185)),0)</f>
        <v>0</v>
      </c>
      <c r="DF185">
        <f t="array" ref="DF185">IF(AND(ROWS($M$131:DF185)&lt;=$P$2,COLUMNS($M$131:DF185)&lt;=$P$2),INDEX(MINVERSE($M$6:INDEX($M$6:$EF$125,$P$2,$P$2)),ROWS($M$131:DF185),COLUMNS($M$131:DF185)),0)</f>
        <v>0</v>
      </c>
      <c r="DG185">
        <f t="array" ref="DG185">IF(AND(ROWS($M$131:DG185)&lt;=$P$2,COLUMNS($M$131:DG185)&lt;=$P$2),INDEX(MINVERSE($M$6:INDEX($M$6:$EF$125,$P$2,$P$2)),ROWS($M$131:DG185),COLUMNS($M$131:DG185)),0)</f>
        <v>0</v>
      </c>
      <c r="DH185">
        <f t="array" ref="DH185">IF(AND(ROWS($M$131:DH185)&lt;=$P$2,COLUMNS($M$131:DH185)&lt;=$P$2),INDEX(MINVERSE($M$6:INDEX($M$6:$EF$125,$P$2,$P$2)),ROWS($M$131:DH185),COLUMNS($M$131:DH185)),0)</f>
        <v>0</v>
      </c>
      <c r="DI185">
        <f t="array" ref="DI185">IF(AND(ROWS($M$131:DI185)&lt;=$P$2,COLUMNS($M$131:DI185)&lt;=$P$2),INDEX(MINVERSE($M$6:INDEX($M$6:$EF$125,$P$2,$P$2)),ROWS($M$131:DI185),COLUMNS($M$131:DI185)),0)</f>
        <v>0</v>
      </c>
      <c r="DJ185">
        <f t="array" ref="DJ185">IF(AND(ROWS($M$131:DJ185)&lt;=$P$2,COLUMNS($M$131:DJ185)&lt;=$P$2),INDEX(MINVERSE($M$6:INDEX($M$6:$EF$125,$P$2,$P$2)),ROWS($M$131:DJ185),COLUMNS($M$131:DJ185)),0)</f>
        <v>0</v>
      </c>
      <c r="DK185">
        <f t="array" ref="DK185">IF(AND(ROWS($M$131:DK185)&lt;=$P$2,COLUMNS($M$131:DK185)&lt;=$P$2),INDEX(MINVERSE($M$6:INDEX($M$6:$EF$125,$P$2,$P$2)),ROWS($M$131:DK185),COLUMNS($M$131:DK185)),0)</f>
        <v>0</v>
      </c>
      <c r="DL185">
        <f t="array" ref="DL185">IF(AND(ROWS($M$131:DL185)&lt;=$P$2,COLUMNS($M$131:DL185)&lt;=$P$2),INDEX(MINVERSE($M$6:INDEX($M$6:$EF$125,$P$2,$P$2)),ROWS($M$131:DL185),COLUMNS($M$131:DL185)),0)</f>
        <v>0</v>
      </c>
      <c r="DM185">
        <f t="array" ref="DM185">IF(AND(ROWS($M$131:DM185)&lt;=$P$2,COLUMNS($M$131:DM185)&lt;=$P$2),INDEX(MINVERSE($M$6:INDEX($M$6:$EF$125,$P$2,$P$2)),ROWS($M$131:DM185),COLUMNS($M$131:DM185)),0)</f>
        <v>0</v>
      </c>
      <c r="DN185">
        <f t="array" ref="DN185">IF(AND(ROWS($M$131:DN185)&lt;=$P$2,COLUMNS($M$131:DN185)&lt;=$P$2),INDEX(MINVERSE($M$6:INDEX($M$6:$EF$125,$P$2,$P$2)),ROWS($M$131:DN185),COLUMNS($M$131:DN185)),0)</f>
        <v>0</v>
      </c>
      <c r="DO185">
        <f t="array" ref="DO185">IF(AND(ROWS($M$131:DO185)&lt;=$P$2,COLUMNS($M$131:DO185)&lt;=$P$2),INDEX(MINVERSE($M$6:INDEX($M$6:$EF$125,$P$2,$P$2)),ROWS($M$131:DO185),COLUMNS($M$131:DO185)),0)</f>
        <v>0</v>
      </c>
      <c r="DP185">
        <f t="array" ref="DP185">IF(AND(ROWS($M$131:DP185)&lt;=$P$2,COLUMNS($M$131:DP185)&lt;=$P$2),INDEX(MINVERSE($M$6:INDEX($M$6:$EF$125,$P$2,$P$2)),ROWS($M$131:DP185),COLUMNS($M$131:DP185)),0)</f>
        <v>0</v>
      </c>
      <c r="DQ185">
        <f t="array" ref="DQ185">IF(AND(ROWS($M$131:DQ185)&lt;=$P$2,COLUMNS($M$131:DQ185)&lt;=$P$2),INDEX(MINVERSE($M$6:INDEX($M$6:$EF$125,$P$2,$P$2)),ROWS($M$131:DQ185),COLUMNS($M$131:DQ185)),0)</f>
        <v>0</v>
      </c>
      <c r="DR185">
        <f t="array" ref="DR185">IF(AND(ROWS($M$131:DR185)&lt;=$P$2,COLUMNS($M$131:DR185)&lt;=$P$2),INDEX(MINVERSE($M$6:INDEX($M$6:$EF$125,$P$2,$P$2)),ROWS($M$131:DR185),COLUMNS($M$131:DR185)),0)</f>
        <v>0</v>
      </c>
      <c r="DS185">
        <f t="array" ref="DS185">IF(AND(ROWS($M$131:DS185)&lt;=$P$2,COLUMNS($M$131:DS185)&lt;=$P$2),INDEX(MINVERSE($M$6:INDEX($M$6:$EF$125,$P$2,$P$2)),ROWS($M$131:DS185),COLUMNS($M$131:DS185)),0)</f>
        <v>0</v>
      </c>
      <c r="DT185">
        <f t="array" ref="DT185">IF(AND(ROWS($M$131:DT185)&lt;=$P$2,COLUMNS($M$131:DT185)&lt;=$P$2),INDEX(MINVERSE($M$6:INDEX($M$6:$EF$125,$P$2,$P$2)),ROWS($M$131:DT185),COLUMNS($M$131:DT185)),0)</f>
        <v>0</v>
      </c>
      <c r="DU185">
        <f t="array" ref="DU185">IF(AND(ROWS($M$131:DU185)&lt;=$P$2,COLUMNS($M$131:DU185)&lt;=$P$2),INDEX(MINVERSE($M$6:INDEX($M$6:$EF$125,$P$2,$P$2)),ROWS($M$131:DU185),COLUMNS($M$131:DU185)),0)</f>
        <v>0</v>
      </c>
      <c r="DV185">
        <f t="array" ref="DV185">IF(AND(ROWS($M$131:DV185)&lt;=$P$2,COLUMNS($M$131:DV185)&lt;=$P$2),INDEX(MINVERSE($M$6:INDEX($M$6:$EF$125,$P$2,$P$2)),ROWS($M$131:DV185),COLUMNS($M$131:DV185)),0)</f>
        <v>0</v>
      </c>
      <c r="DW185">
        <f t="array" ref="DW185">IF(AND(ROWS($M$131:DW185)&lt;=$P$2,COLUMNS($M$131:DW185)&lt;=$P$2),INDEX(MINVERSE($M$6:INDEX($M$6:$EF$125,$P$2,$P$2)),ROWS($M$131:DW185),COLUMNS($M$131:DW185)),0)</f>
        <v>0</v>
      </c>
      <c r="DX185">
        <f t="array" ref="DX185">IF(AND(ROWS($M$131:DX185)&lt;=$P$2,COLUMNS($M$131:DX185)&lt;=$P$2),INDEX(MINVERSE($M$6:INDEX($M$6:$EF$125,$P$2,$P$2)),ROWS($M$131:DX185),COLUMNS($M$131:DX185)),0)</f>
        <v>0</v>
      </c>
      <c r="DY185">
        <f t="array" ref="DY185">IF(AND(ROWS($M$131:DY185)&lt;=$P$2,COLUMNS($M$131:DY185)&lt;=$P$2),INDEX(MINVERSE($M$6:INDEX($M$6:$EF$125,$P$2,$P$2)),ROWS($M$131:DY185),COLUMNS($M$131:DY185)),0)</f>
        <v>0</v>
      </c>
      <c r="DZ185">
        <f t="array" ref="DZ185">IF(AND(ROWS($M$131:DZ185)&lt;=$P$2,COLUMNS($M$131:DZ185)&lt;=$P$2),INDEX(MINVERSE($M$6:INDEX($M$6:$EF$125,$P$2,$P$2)),ROWS($M$131:DZ185),COLUMNS($M$131:DZ185)),0)</f>
        <v>0</v>
      </c>
      <c r="EA185">
        <f t="array" ref="EA185">IF(AND(ROWS($M$131:EA185)&lt;=$P$2,COLUMNS($M$131:EA185)&lt;=$P$2),INDEX(MINVERSE($M$6:INDEX($M$6:$EF$125,$P$2,$P$2)),ROWS($M$131:EA185),COLUMNS($M$131:EA185)),0)</f>
        <v>0</v>
      </c>
      <c r="EB185">
        <f t="array" ref="EB185">IF(AND(ROWS($M$131:EB185)&lt;=$P$2,COLUMNS($M$131:EB185)&lt;=$P$2),INDEX(MINVERSE($M$6:INDEX($M$6:$EF$125,$P$2,$P$2)),ROWS($M$131:EB185),COLUMNS($M$131:EB185)),0)</f>
        <v>0</v>
      </c>
    </row>
    <row r="186" spans="12:132" ht="15">
      <c r="L186" s="10">
        <v>56</v>
      </c>
      <c r="M186">
        <f t="array" ref="M186">IF(AND(ROWS($M$131:M186)&lt;=$P$2,COLUMNS($M$131:M186)&lt;=$P$2),INDEX(MINVERSE($M$6:INDEX($M$6:$EF$125,$P$2,$P$2)),ROWS($M$131:M186),COLUMNS($M$131:M186)),0)</f>
        <v>0</v>
      </c>
      <c r="N186">
        <f t="array" ref="N186">IF(AND(ROWS($M$131:N186)&lt;=$P$2,COLUMNS($M$131:N186)&lt;=$P$2),INDEX(MINVERSE($M$6:INDEX($M$6:$EF$125,$P$2,$P$2)),ROWS($M$131:N186),COLUMNS($M$131:N186)),0)</f>
        <v>0</v>
      </c>
      <c r="O186">
        <f t="array" ref="O186">IF(AND(ROWS($M$131:O186)&lt;=$P$2,COLUMNS($M$131:O186)&lt;=$P$2),INDEX(MINVERSE($M$6:INDEX($M$6:$EF$125,$P$2,$P$2)),ROWS($M$131:O186),COLUMNS($M$131:O186)),0)</f>
        <v>0</v>
      </c>
      <c r="P186">
        <f t="array" ref="P186">IF(AND(ROWS($M$131:P186)&lt;=$P$2,COLUMNS($M$131:P186)&lt;=$P$2),INDEX(MINVERSE($M$6:INDEX($M$6:$EF$125,$P$2,$P$2)),ROWS($M$131:P186),COLUMNS($M$131:P186)),0)</f>
        <v>0</v>
      </c>
      <c r="Q186">
        <f t="array" ref="Q186">IF(AND(ROWS($M$131:Q186)&lt;=$P$2,COLUMNS($M$131:Q186)&lt;=$P$2),INDEX(MINVERSE($M$6:INDEX($M$6:$EF$125,$P$2,$P$2)),ROWS($M$131:Q186),COLUMNS($M$131:Q186)),0)</f>
        <v>0</v>
      </c>
      <c r="R186">
        <f t="array" ref="R186">IF(AND(ROWS($M$131:R186)&lt;=$P$2,COLUMNS($M$131:R186)&lt;=$P$2),INDEX(MINVERSE($M$6:INDEX($M$6:$EF$125,$P$2,$P$2)),ROWS($M$131:R186),COLUMNS($M$131:R186)),0)</f>
        <v>0</v>
      </c>
      <c r="S186">
        <f t="array" ref="S186">IF(AND(ROWS($M$131:S186)&lt;=$P$2,COLUMNS($M$131:S186)&lt;=$P$2),INDEX(MINVERSE($M$6:INDEX($M$6:$EF$125,$P$2,$P$2)),ROWS($M$131:S186),COLUMNS($M$131:S186)),0)</f>
        <v>0</v>
      </c>
      <c r="T186">
        <f t="array" ref="T186">IF(AND(ROWS($M$131:T186)&lt;=$P$2,COLUMNS($M$131:T186)&lt;=$P$2),INDEX(MINVERSE($M$6:INDEX($M$6:$EF$125,$P$2,$P$2)),ROWS($M$131:T186),COLUMNS($M$131:T186)),0)</f>
        <v>0</v>
      </c>
      <c r="U186">
        <f t="array" ref="U186">IF(AND(ROWS($M$131:U186)&lt;=$P$2,COLUMNS($M$131:U186)&lt;=$P$2),INDEX(MINVERSE($M$6:INDEX($M$6:$EF$125,$P$2,$P$2)),ROWS($M$131:U186),COLUMNS($M$131:U186)),0)</f>
        <v>0</v>
      </c>
      <c r="V186">
        <f t="array" ref="V186">IF(AND(ROWS($M$131:V186)&lt;=$P$2,COLUMNS($M$131:V186)&lt;=$P$2),INDEX(MINVERSE($M$6:INDEX($M$6:$EF$125,$P$2,$P$2)),ROWS($M$131:V186),COLUMNS($M$131:V186)),0)</f>
        <v>0</v>
      </c>
      <c r="W186">
        <f t="array" ref="W186">IF(AND(ROWS($M$131:W186)&lt;=$P$2,COLUMNS($M$131:W186)&lt;=$P$2),INDEX(MINVERSE($M$6:INDEX($M$6:$EF$125,$P$2,$P$2)),ROWS($M$131:W186),COLUMNS($M$131:W186)),0)</f>
        <v>0</v>
      </c>
      <c r="X186">
        <f t="array" ref="X186">IF(AND(ROWS($M$131:X186)&lt;=$P$2,COLUMNS($M$131:X186)&lt;=$P$2),INDEX(MINVERSE($M$6:INDEX($M$6:$EF$125,$P$2,$P$2)),ROWS($M$131:X186),COLUMNS($M$131:X186)),0)</f>
        <v>0</v>
      </c>
      <c r="Y186">
        <f t="array" ref="Y186">IF(AND(ROWS($M$131:Y186)&lt;=$P$2,COLUMNS($M$131:Y186)&lt;=$P$2),INDEX(MINVERSE($M$6:INDEX($M$6:$EF$125,$P$2,$P$2)),ROWS($M$131:Y186),COLUMNS($M$131:Y186)),0)</f>
        <v>0</v>
      </c>
      <c r="Z186">
        <f t="array" ref="Z186">IF(AND(ROWS($M$131:Z186)&lt;=$P$2,COLUMNS($M$131:Z186)&lt;=$P$2),INDEX(MINVERSE($M$6:INDEX($M$6:$EF$125,$P$2,$P$2)),ROWS($M$131:Z186),COLUMNS($M$131:Z186)),0)</f>
        <v>0</v>
      </c>
      <c r="AA186">
        <f t="array" ref="AA186">IF(AND(ROWS($M$131:AA186)&lt;=$P$2,COLUMNS($M$131:AA186)&lt;=$P$2),INDEX(MINVERSE($M$6:INDEX($M$6:$EF$125,$P$2,$P$2)),ROWS($M$131:AA186),COLUMNS($M$131:AA186)),0)</f>
        <v>0</v>
      </c>
      <c r="AB186">
        <f t="array" ref="AB186">IF(AND(ROWS($M$131:AB186)&lt;=$P$2,COLUMNS($M$131:AB186)&lt;=$P$2),INDEX(MINVERSE($M$6:INDEX($M$6:$EF$125,$P$2,$P$2)),ROWS($M$131:AB186),COLUMNS($M$131:AB186)),0)</f>
        <v>0</v>
      </c>
      <c r="AC186">
        <f t="array" ref="AC186">IF(AND(ROWS($M$131:AC186)&lt;=$P$2,COLUMNS($M$131:AC186)&lt;=$P$2),INDEX(MINVERSE($M$6:INDEX($M$6:$EF$125,$P$2,$P$2)),ROWS($M$131:AC186),COLUMNS($M$131:AC186)),0)</f>
        <v>0</v>
      </c>
      <c r="AD186">
        <f t="array" ref="AD186">IF(AND(ROWS($M$131:AD186)&lt;=$P$2,COLUMNS($M$131:AD186)&lt;=$P$2),INDEX(MINVERSE($M$6:INDEX($M$6:$EF$125,$P$2,$P$2)),ROWS($M$131:AD186),COLUMNS($M$131:AD186)),0)</f>
        <v>0</v>
      </c>
      <c r="AE186">
        <f t="array" ref="AE186">IF(AND(ROWS($M$131:AE186)&lt;=$P$2,COLUMNS($M$131:AE186)&lt;=$P$2),INDEX(MINVERSE($M$6:INDEX($M$6:$EF$125,$P$2,$P$2)),ROWS($M$131:AE186),COLUMNS($M$131:AE186)),0)</f>
        <v>0</v>
      </c>
      <c r="AF186">
        <f t="array" ref="AF186">IF(AND(ROWS($M$131:AF186)&lt;=$P$2,COLUMNS($M$131:AF186)&lt;=$P$2),INDEX(MINVERSE($M$6:INDEX($M$6:$EF$125,$P$2,$P$2)),ROWS($M$131:AF186),COLUMNS($M$131:AF186)),0)</f>
        <v>0</v>
      </c>
      <c r="AG186">
        <f t="array" ref="AG186">IF(AND(ROWS($M$131:AG186)&lt;=$P$2,COLUMNS($M$131:AG186)&lt;=$P$2),INDEX(MINVERSE($M$6:INDEX($M$6:$EF$125,$P$2,$P$2)),ROWS($M$131:AG186),COLUMNS($M$131:AG186)),0)</f>
        <v>0</v>
      </c>
      <c r="AH186">
        <f t="array" ref="AH186">IF(AND(ROWS($M$131:AH186)&lt;=$P$2,COLUMNS($M$131:AH186)&lt;=$P$2),INDEX(MINVERSE($M$6:INDEX($M$6:$EF$125,$P$2,$P$2)),ROWS($M$131:AH186),COLUMNS($M$131:AH186)),0)</f>
        <v>0</v>
      </c>
      <c r="AI186">
        <f t="array" ref="AI186">IF(AND(ROWS($M$131:AI186)&lt;=$P$2,COLUMNS($M$131:AI186)&lt;=$P$2),INDEX(MINVERSE($M$6:INDEX($M$6:$EF$125,$P$2,$P$2)),ROWS($M$131:AI186),COLUMNS($M$131:AI186)),0)</f>
        <v>0</v>
      </c>
      <c r="AJ186">
        <f t="array" ref="AJ186">IF(AND(ROWS($M$131:AJ186)&lt;=$P$2,COLUMNS($M$131:AJ186)&lt;=$P$2),INDEX(MINVERSE($M$6:INDEX($M$6:$EF$125,$P$2,$P$2)),ROWS($M$131:AJ186),COLUMNS($M$131:AJ186)),0)</f>
        <v>0</v>
      </c>
      <c r="AK186">
        <f t="array" ref="AK186">IF(AND(ROWS($M$131:AK186)&lt;=$P$2,COLUMNS($M$131:AK186)&lt;=$P$2),INDEX(MINVERSE($M$6:INDEX($M$6:$EF$125,$P$2,$P$2)),ROWS($M$131:AK186),COLUMNS($M$131:AK186)),0)</f>
        <v>0</v>
      </c>
      <c r="AL186">
        <f t="array" ref="AL186">IF(AND(ROWS($M$131:AL186)&lt;=$P$2,COLUMNS($M$131:AL186)&lt;=$P$2),INDEX(MINVERSE($M$6:INDEX($M$6:$EF$125,$P$2,$P$2)),ROWS($M$131:AL186),COLUMNS($M$131:AL186)),0)</f>
        <v>0</v>
      </c>
      <c r="AM186">
        <f t="array" ref="AM186">IF(AND(ROWS($M$131:AM186)&lt;=$P$2,COLUMNS($M$131:AM186)&lt;=$P$2),INDEX(MINVERSE($M$6:INDEX($M$6:$EF$125,$P$2,$P$2)),ROWS($M$131:AM186),COLUMNS($M$131:AM186)),0)</f>
        <v>0</v>
      </c>
      <c r="AN186">
        <f t="array" ref="AN186">IF(AND(ROWS($M$131:AN186)&lt;=$P$2,COLUMNS($M$131:AN186)&lt;=$P$2),INDEX(MINVERSE($M$6:INDEX($M$6:$EF$125,$P$2,$P$2)),ROWS($M$131:AN186),COLUMNS($M$131:AN186)),0)</f>
        <v>0</v>
      </c>
      <c r="AO186">
        <f t="array" ref="AO186">IF(AND(ROWS($M$131:AO186)&lt;=$P$2,COLUMNS($M$131:AO186)&lt;=$P$2),INDEX(MINVERSE($M$6:INDEX($M$6:$EF$125,$P$2,$P$2)),ROWS($M$131:AO186),COLUMNS($M$131:AO186)),0)</f>
        <v>0</v>
      </c>
      <c r="AP186">
        <f t="array" ref="AP186">IF(AND(ROWS($M$131:AP186)&lt;=$P$2,COLUMNS($M$131:AP186)&lt;=$P$2),INDEX(MINVERSE($M$6:INDEX($M$6:$EF$125,$P$2,$P$2)),ROWS($M$131:AP186),COLUMNS($M$131:AP186)),0)</f>
        <v>0</v>
      </c>
      <c r="AQ186">
        <f t="array" ref="AQ186">IF(AND(ROWS($M$131:AQ186)&lt;=$P$2,COLUMNS($M$131:AQ186)&lt;=$P$2),INDEX(MINVERSE($M$6:INDEX($M$6:$EF$125,$P$2,$P$2)),ROWS($M$131:AQ186),COLUMNS($M$131:AQ186)),0)</f>
        <v>0</v>
      </c>
      <c r="AR186">
        <f t="array" ref="AR186">IF(AND(ROWS($M$131:AR186)&lt;=$P$2,COLUMNS($M$131:AR186)&lt;=$P$2),INDEX(MINVERSE($M$6:INDEX($M$6:$EF$125,$P$2,$P$2)),ROWS($M$131:AR186),COLUMNS($M$131:AR186)),0)</f>
        <v>0</v>
      </c>
      <c r="AS186">
        <f t="array" ref="AS186">IF(AND(ROWS($M$131:AS186)&lt;=$P$2,COLUMNS($M$131:AS186)&lt;=$P$2),INDEX(MINVERSE($M$6:INDEX($M$6:$EF$125,$P$2,$P$2)),ROWS($M$131:AS186),COLUMNS($M$131:AS186)),0)</f>
        <v>0</v>
      </c>
      <c r="AT186">
        <f t="array" ref="AT186">IF(AND(ROWS($M$131:AT186)&lt;=$P$2,COLUMNS($M$131:AT186)&lt;=$P$2),INDEX(MINVERSE($M$6:INDEX($M$6:$EF$125,$P$2,$P$2)),ROWS($M$131:AT186),COLUMNS($M$131:AT186)),0)</f>
        <v>0</v>
      </c>
      <c r="AU186">
        <f t="array" ref="AU186">IF(AND(ROWS($M$131:AU186)&lt;=$P$2,COLUMNS($M$131:AU186)&lt;=$P$2),INDEX(MINVERSE($M$6:INDEX($M$6:$EF$125,$P$2,$P$2)),ROWS($M$131:AU186),COLUMNS($M$131:AU186)),0)</f>
        <v>0</v>
      </c>
      <c r="AV186">
        <f t="array" ref="AV186">IF(AND(ROWS($M$131:AV186)&lt;=$P$2,COLUMNS($M$131:AV186)&lt;=$P$2),INDEX(MINVERSE($M$6:INDEX($M$6:$EF$125,$P$2,$P$2)),ROWS($M$131:AV186),COLUMNS($M$131:AV186)),0)</f>
        <v>0</v>
      </c>
      <c r="AW186">
        <f t="array" ref="AW186">IF(AND(ROWS($M$131:AW186)&lt;=$P$2,COLUMNS($M$131:AW186)&lt;=$P$2),INDEX(MINVERSE($M$6:INDEX($M$6:$EF$125,$P$2,$P$2)),ROWS($M$131:AW186),COLUMNS($M$131:AW186)),0)</f>
        <v>0</v>
      </c>
      <c r="AX186">
        <f t="array" ref="AX186">IF(AND(ROWS($M$131:AX186)&lt;=$P$2,COLUMNS($M$131:AX186)&lt;=$P$2),INDEX(MINVERSE($M$6:INDEX($M$6:$EF$125,$P$2,$P$2)),ROWS($M$131:AX186),COLUMNS($M$131:AX186)),0)</f>
        <v>0</v>
      </c>
      <c r="AY186">
        <f t="array" ref="AY186">IF(AND(ROWS($M$131:AY186)&lt;=$P$2,COLUMNS($M$131:AY186)&lt;=$P$2),INDEX(MINVERSE($M$6:INDEX($M$6:$EF$125,$P$2,$P$2)),ROWS($M$131:AY186),COLUMNS($M$131:AY186)),0)</f>
        <v>0</v>
      </c>
      <c r="AZ186">
        <f t="array" ref="AZ186">IF(AND(ROWS($M$131:AZ186)&lt;=$P$2,COLUMNS($M$131:AZ186)&lt;=$P$2),INDEX(MINVERSE($M$6:INDEX($M$6:$EF$125,$P$2,$P$2)),ROWS($M$131:AZ186),COLUMNS($M$131:AZ186)),0)</f>
        <v>0</v>
      </c>
      <c r="BA186">
        <f t="array" ref="BA186">IF(AND(ROWS($M$131:BA186)&lt;=$P$2,COLUMNS($M$131:BA186)&lt;=$P$2),INDEX(MINVERSE($M$6:INDEX($M$6:$EF$125,$P$2,$P$2)),ROWS($M$131:BA186),COLUMNS($M$131:BA186)),0)</f>
        <v>0</v>
      </c>
      <c r="BB186">
        <f t="array" ref="BB186">IF(AND(ROWS($M$131:BB186)&lt;=$P$2,COLUMNS($M$131:BB186)&lt;=$P$2),INDEX(MINVERSE($M$6:INDEX($M$6:$EF$125,$P$2,$P$2)),ROWS($M$131:BB186),COLUMNS($M$131:BB186)),0)</f>
        <v>0</v>
      </c>
      <c r="BC186">
        <f t="array" ref="BC186">IF(AND(ROWS($M$131:BC186)&lt;=$P$2,COLUMNS($M$131:BC186)&lt;=$P$2),INDEX(MINVERSE($M$6:INDEX($M$6:$EF$125,$P$2,$P$2)),ROWS($M$131:BC186),COLUMNS($M$131:BC186)),0)</f>
        <v>0</v>
      </c>
      <c r="BD186">
        <f t="array" ref="BD186">IF(AND(ROWS($M$131:BD186)&lt;=$P$2,COLUMNS($M$131:BD186)&lt;=$P$2),INDEX(MINVERSE($M$6:INDEX($M$6:$EF$125,$P$2,$P$2)),ROWS($M$131:BD186),COLUMNS($M$131:BD186)),0)</f>
        <v>0</v>
      </c>
      <c r="BE186">
        <f t="array" ref="BE186">IF(AND(ROWS($M$131:BE186)&lt;=$P$2,COLUMNS($M$131:BE186)&lt;=$P$2),INDEX(MINVERSE($M$6:INDEX($M$6:$EF$125,$P$2,$P$2)),ROWS($M$131:BE186),COLUMNS($M$131:BE186)),0)</f>
        <v>0</v>
      </c>
      <c r="BF186">
        <f t="array" ref="BF186">IF(AND(ROWS($M$131:BF186)&lt;=$P$2,COLUMNS($M$131:BF186)&lt;=$P$2),INDEX(MINVERSE($M$6:INDEX($M$6:$EF$125,$P$2,$P$2)),ROWS($M$131:BF186),COLUMNS($M$131:BF186)),0)</f>
        <v>0</v>
      </c>
      <c r="BG186">
        <f t="array" ref="BG186">IF(AND(ROWS($M$131:BG186)&lt;=$P$2,COLUMNS($M$131:BG186)&lt;=$P$2),INDEX(MINVERSE($M$6:INDEX($M$6:$EF$125,$P$2,$P$2)),ROWS($M$131:BG186),COLUMNS($M$131:BG186)),0)</f>
        <v>0</v>
      </c>
      <c r="BH186">
        <f t="array" ref="BH186">IF(AND(ROWS($M$131:BH186)&lt;=$P$2,COLUMNS($M$131:BH186)&lt;=$P$2),INDEX(MINVERSE($M$6:INDEX($M$6:$EF$125,$P$2,$P$2)),ROWS($M$131:BH186),COLUMNS($M$131:BH186)),0)</f>
        <v>0</v>
      </c>
      <c r="BI186">
        <f t="array" ref="BI186">IF(AND(ROWS($M$131:BI186)&lt;=$P$2,COLUMNS($M$131:BI186)&lt;=$P$2),INDEX(MINVERSE($M$6:INDEX($M$6:$EF$125,$P$2,$P$2)),ROWS($M$131:BI186),COLUMNS($M$131:BI186)),0)</f>
        <v>0</v>
      </c>
      <c r="BJ186">
        <f t="array" ref="BJ186">IF(AND(ROWS($M$131:BJ186)&lt;=$P$2,COLUMNS($M$131:BJ186)&lt;=$P$2),INDEX(MINVERSE($M$6:INDEX($M$6:$EF$125,$P$2,$P$2)),ROWS($M$131:BJ186),COLUMNS($M$131:BJ186)),0)</f>
        <v>0</v>
      </c>
      <c r="BK186">
        <f t="array" ref="BK186">IF(AND(ROWS($M$131:BK186)&lt;=$P$2,COLUMNS($M$131:BK186)&lt;=$P$2),INDEX(MINVERSE($M$6:INDEX($M$6:$EF$125,$P$2,$P$2)),ROWS($M$131:BK186),COLUMNS($M$131:BK186)),0)</f>
        <v>0</v>
      </c>
      <c r="BL186">
        <f t="array" ref="BL186">IF(AND(ROWS($M$131:BL186)&lt;=$P$2,COLUMNS($M$131:BL186)&lt;=$P$2),INDEX(MINVERSE($M$6:INDEX($M$6:$EF$125,$P$2,$P$2)),ROWS($M$131:BL186),COLUMNS($M$131:BL186)),0)</f>
        <v>0</v>
      </c>
      <c r="BM186">
        <f t="array" ref="BM186">IF(AND(ROWS($M$131:BM186)&lt;=$P$2,COLUMNS($M$131:BM186)&lt;=$P$2),INDEX(MINVERSE($M$6:INDEX($M$6:$EF$125,$P$2,$P$2)),ROWS($M$131:BM186),COLUMNS($M$131:BM186)),0)</f>
        <v>0</v>
      </c>
      <c r="BN186">
        <f t="array" ref="BN186">IF(AND(ROWS($M$131:BN186)&lt;=$P$2,COLUMNS($M$131:BN186)&lt;=$P$2),INDEX(MINVERSE($M$6:INDEX($M$6:$EF$125,$P$2,$P$2)),ROWS($M$131:BN186),COLUMNS($M$131:BN186)),0)</f>
        <v>0</v>
      </c>
      <c r="BO186">
        <f t="array" ref="BO186">IF(AND(ROWS($M$131:BO186)&lt;=$P$2,COLUMNS($M$131:BO186)&lt;=$P$2),INDEX(MINVERSE($M$6:INDEX($M$6:$EF$125,$P$2,$P$2)),ROWS($M$131:BO186),COLUMNS($M$131:BO186)),0)</f>
        <v>0</v>
      </c>
      <c r="BP186">
        <f t="array" ref="BP186">IF(AND(ROWS($M$131:BP186)&lt;=$P$2,COLUMNS($M$131:BP186)&lt;=$P$2),INDEX(MINVERSE($M$6:INDEX($M$6:$EF$125,$P$2,$P$2)),ROWS($M$131:BP186),COLUMNS($M$131:BP186)),0)</f>
        <v>0</v>
      </c>
      <c r="BQ186">
        <f t="array" ref="BQ186">IF(AND(ROWS($M$131:BQ186)&lt;=$P$2,COLUMNS($M$131:BQ186)&lt;=$P$2),INDEX(MINVERSE($M$6:INDEX($M$6:$EF$125,$P$2,$P$2)),ROWS($M$131:BQ186),COLUMNS($M$131:BQ186)),0)</f>
        <v>0</v>
      </c>
      <c r="BR186">
        <f t="array" ref="BR186">IF(AND(ROWS($M$131:BR186)&lt;=$P$2,COLUMNS($M$131:BR186)&lt;=$P$2),INDEX(MINVERSE($M$6:INDEX($M$6:$EF$125,$P$2,$P$2)),ROWS($M$131:BR186),COLUMNS($M$131:BR186)),0)</f>
        <v>0</v>
      </c>
      <c r="BS186">
        <f t="array" ref="BS186">IF(AND(ROWS($M$131:BS186)&lt;=$P$2,COLUMNS($M$131:BS186)&lt;=$P$2),INDEX(MINVERSE($M$6:INDEX($M$6:$EF$125,$P$2,$P$2)),ROWS($M$131:BS186),COLUMNS($M$131:BS186)),0)</f>
        <v>0</v>
      </c>
      <c r="BT186">
        <f t="array" ref="BT186">IF(AND(ROWS($M$131:BT186)&lt;=$P$2,COLUMNS($M$131:BT186)&lt;=$P$2),INDEX(MINVERSE($M$6:INDEX($M$6:$EF$125,$P$2,$P$2)),ROWS($M$131:BT186),COLUMNS($M$131:BT186)),0)</f>
        <v>0</v>
      </c>
      <c r="BU186">
        <f t="array" ref="BU186">IF(AND(ROWS($M$131:BU186)&lt;=$P$2,COLUMNS($M$131:BU186)&lt;=$P$2),INDEX(MINVERSE($M$6:INDEX($M$6:$EF$125,$P$2,$P$2)),ROWS($M$131:BU186),COLUMNS($M$131:BU186)),0)</f>
        <v>0</v>
      </c>
      <c r="BV186">
        <f t="array" ref="BV186">IF(AND(ROWS($M$131:BV186)&lt;=$P$2,COLUMNS($M$131:BV186)&lt;=$P$2),INDEX(MINVERSE($M$6:INDEX($M$6:$EF$125,$P$2,$P$2)),ROWS($M$131:BV186),COLUMNS($M$131:BV186)),0)</f>
        <v>0</v>
      </c>
      <c r="BW186">
        <f t="array" ref="BW186">IF(AND(ROWS($M$131:BW186)&lt;=$P$2,COLUMNS($M$131:BW186)&lt;=$P$2),INDEX(MINVERSE($M$6:INDEX($M$6:$EF$125,$P$2,$P$2)),ROWS($M$131:BW186),COLUMNS($M$131:BW186)),0)</f>
        <v>0</v>
      </c>
      <c r="BX186">
        <f t="array" ref="BX186">IF(AND(ROWS($M$131:BX186)&lt;=$P$2,COLUMNS($M$131:BX186)&lt;=$P$2),INDEX(MINVERSE($M$6:INDEX($M$6:$EF$125,$P$2,$P$2)),ROWS($M$131:BX186),COLUMNS($M$131:BX186)),0)</f>
        <v>0</v>
      </c>
      <c r="BY186">
        <f t="array" ref="BY186">IF(AND(ROWS($M$131:BY186)&lt;=$P$2,COLUMNS($M$131:BY186)&lt;=$P$2),INDEX(MINVERSE($M$6:INDEX($M$6:$EF$125,$P$2,$P$2)),ROWS($M$131:BY186),COLUMNS($M$131:BY186)),0)</f>
        <v>0</v>
      </c>
      <c r="BZ186">
        <f t="array" ref="BZ186">IF(AND(ROWS($M$131:BZ186)&lt;=$P$2,COLUMNS($M$131:BZ186)&lt;=$P$2),INDEX(MINVERSE($M$6:INDEX($M$6:$EF$125,$P$2,$P$2)),ROWS($M$131:BZ186),COLUMNS($M$131:BZ186)),0)</f>
        <v>0</v>
      </c>
      <c r="CA186">
        <f t="array" ref="CA186">IF(AND(ROWS($M$131:CA186)&lt;=$P$2,COLUMNS($M$131:CA186)&lt;=$P$2),INDEX(MINVERSE($M$6:INDEX($M$6:$EF$125,$P$2,$P$2)),ROWS($M$131:CA186),COLUMNS($M$131:CA186)),0)</f>
        <v>0</v>
      </c>
      <c r="CB186">
        <f t="array" ref="CB186">IF(AND(ROWS($M$131:CB186)&lt;=$P$2,COLUMNS($M$131:CB186)&lt;=$P$2),INDEX(MINVERSE($M$6:INDEX($M$6:$EF$125,$P$2,$P$2)),ROWS($M$131:CB186),COLUMNS($M$131:CB186)),0)</f>
        <v>0</v>
      </c>
      <c r="CC186">
        <f t="array" ref="CC186">IF(AND(ROWS($M$131:CC186)&lt;=$P$2,COLUMNS($M$131:CC186)&lt;=$P$2),INDEX(MINVERSE($M$6:INDEX($M$6:$EF$125,$P$2,$P$2)),ROWS($M$131:CC186),COLUMNS($M$131:CC186)),0)</f>
        <v>0</v>
      </c>
      <c r="CD186">
        <f t="array" ref="CD186">IF(AND(ROWS($M$131:CD186)&lt;=$P$2,COLUMNS($M$131:CD186)&lt;=$P$2),INDEX(MINVERSE($M$6:INDEX($M$6:$EF$125,$P$2,$P$2)),ROWS($M$131:CD186),COLUMNS($M$131:CD186)),0)</f>
        <v>0</v>
      </c>
      <c r="CE186">
        <f t="array" ref="CE186">IF(AND(ROWS($M$131:CE186)&lt;=$P$2,COLUMNS($M$131:CE186)&lt;=$P$2),INDEX(MINVERSE($M$6:INDEX($M$6:$EF$125,$P$2,$P$2)),ROWS($M$131:CE186),COLUMNS($M$131:CE186)),0)</f>
        <v>0</v>
      </c>
      <c r="CF186">
        <f t="array" ref="CF186">IF(AND(ROWS($M$131:CF186)&lt;=$P$2,COLUMNS($M$131:CF186)&lt;=$P$2),INDEX(MINVERSE($M$6:INDEX($M$6:$EF$125,$P$2,$P$2)),ROWS($M$131:CF186),COLUMNS($M$131:CF186)),0)</f>
        <v>0</v>
      </c>
      <c r="CG186">
        <f t="array" ref="CG186">IF(AND(ROWS($M$131:CG186)&lt;=$P$2,COLUMNS($M$131:CG186)&lt;=$P$2),INDEX(MINVERSE($M$6:INDEX($M$6:$EF$125,$P$2,$P$2)),ROWS($M$131:CG186),COLUMNS($M$131:CG186)),0)</f>
        <v>0</v>
      </c>
      <c r="CH186">
        <f t="array" ref="CH186">IF(AND(ROWS($M$131:CH186)&lt;=$P$2,COLUMNS($M$131:CH186)&lt;=$P$2),INDEX(MINVERSE($M$6:INDEX($M$6:$EF$125,$P$2,$P$2)),ROWS($M$131:CH186),COLUMNS($M$131:CH186)),0)</f>
        <v>0</v>
      </c>
      <c r="CI186">
        <f t="array" ref="CI186">IF(AND(ROWS($M$131:CI186)&lt;=$P$2,COLUMNS($M$131:CI186)&lt;=$P$2),INDEX(MINVERSE($M$6:INDEX($M$6:$EF$125,$P$2,$P$2)),ROWS($M$131:CI186),COLUMNS($M$131:CI186)),0)</f>
        <v>0</v>
      </c>
      <c r="CJ186">
        <f t="array" ref="CJ186">IF(AND(ROWS($M$131:CJ186)&lt;=$P$2,COLUMNS($M$131:CJ186)&lt;=$P$2),INDEX(MINVERSE($M$6:INDEX($M$6:$EF$125,$P$2,$P$2)),ROWS($M$131:CJ186),COLUMNS($M$131:CJ186)),0)</f>
        <v>0</v>
      </c>
      <c r="CK186">
        <f t="array" ref="CK186">IF(AND(ROWS($M$131:CK186)&lt;=$P$2,COLUMNS($M$131:CK186)&lt;=$P$2),INDEX(MINVERSE($M$6:INDEX($M$6:$EF$125,$P$2,$P$2)),ROWS($M$131:CK186),COLUMNS($M$131:CK186)),0)</f>
        <v>0</v>
      </c>
      <c r="CL186">
        <f t="array" ref="CL186">IF(AND(ROWS($M$131:CL186)&lt;=$P$2,COLUMNS($M$131:CL186)&lt;=$P$2),INDEX(MINVERSE($M$6:INDEX($M$6:$EF$125,$P$2,$P$2)),ROWS($M$131:CL186),COLUMNS($M$131:CL186)),0)</f>
        <v>0</v>
      </c>
      <c r="CM186">
        <f t="array" ref="CM186">IF(AND(ROWS($M$131:CM186)&lt;=$P$2,COLUMNS($M$131:CM186)&lt;=$P$2),INDEX(MINVERSE($M$6:INDEX($M$6:$EF$125,$P$2,$P$2)),ROWS($M$131:CM186),COLUMNS($M$131:CM186)),0)</f>
        <v>0</v>
      </c>
      <c r="CN186">
        <f t="array" ref="CN186">IF(AND(ROWS($M$131:CN186)&lt;=$P$2,COLUMNS($M$131:CN186)&lt;=$P$2),INDEX(MINVERSE($M$6:INDEX($M$6:$EF$125,$P$2,$P$2)),ROWS($M$131:CN186),COLUMNS($M$131:CN186)),0)</f>
        <v>0</v>
      </c>
      <c r="CO186">
        <f t="array" ref="CO186">IF(AND(ROWS($M$131:CO186)&lt;=$P$2,COLUMNS($M$131:CO186)&lt;=$P$2),INDEX(MINVERSE($M$6:INDEX($M$6:$EF$125,$P$2,$P$2)),ROWS($M$131:CO186),COLUMNS($M$131:CO186)),0)</f>
        <v>0</v>
      </c>
      <c r="CP186">
        <f t="array" ref="CP186">IF(AND(ROWS($M$131:CP186)&lt;=$P$2,COLUMNS($M$131:CP186)&lt;=$P$2),INDEX(MINVERSE($M$6:INDEX($M$6:$EF$125,$P$2,$P$2)),ROWS($M$131:CP186),COLUMNS($M$131:CP186)),0)</f>
        <v>0</v>
      </c>
      <c r="CQ186">
        <f t="array" ref="CQ186">IF(AND(ROWS($M$131:CQ186)&lt;=$P$2,COLUMNS($M$131:CQ186)&lt;=$P$2),INDEX(MINVERSE($M$6:INDEX($M$6:$EF$125,$P$2,$P$2)),ROWS($M$131:CQ186),COLUMNS($M$131:CQ186)),0)</f>
        <v>0</v>
      </c>
      <c r="CR186">
        <f t="array" ref="CR186">IF(AND(ROWS($M$131:CR186)&lt;=$P$2,COLUMNS($M$131:CR186)&lt;=$P$2),INDEX(MINVERSE($M$6:INDEX($M$6:$EF$125,$P$2,$P$2)),ROWS($M$131:CR186),COLUMNS($M$131:CR186)),0)</f>
        <v>0</v>
      </c>
      <c r="CS186">
        <f t="array" ref="CS186">IF(AND(ROWS($M$131:CS186)&lt;=$P$2,COLUMNS($M$131:CS186)&lt;=$P$2),INDEX(MINVERSE($M$6:INDEX($M$6:$EF$125,$P$2,$P$2)),ROWS($M$131:CS186),COLUMNS($M$131:CS186)),0)</f>
        <v>0</v>
      </c>
      <c r="CT186">
        <f t="array" ref="CT186">IF(AND(ROWS($M$131:CT186)&lt;=$P$2,COLUMNS($M$131:CT186)&lt;=$P$2),INDEX(MINVERSE($M$6:INDEX($M$6:$EF$125,$P$2,$P$2)),ROWS($M$131:CT186),COLUMNS($M$131:CT186)),0)</f>
        <v>0</v>
      </c>
      <c r="CU186">
        <f t="array" ref="CU186">IF(AND(ROWS($M$131:CU186)&lt;=$P$2,COLUMNS($M$131:CU186)&lt;=$P$2),INDEX(MINVERSE($M$6:INDEX($M$6:$EF$125,$P$2,$P$2)),ROWS($M$131:CU186),COLUMNS($M$131:CU186)),0)</f>
        <v>0</v>
      </c>
      <c r="CV186">
        <f t="array" ref="CV186">IF(AND(ROWS($M$131:CV186)&lt;=$P$2,COLUMNS($M$131:CV186)&lt;=$P$2),INDEX(MINVERSE($M$6:INDEX($M$6:$EF$125,$P$2,$P$2)),ROWS($M$131:CV186),COLUMNS($M$131:CV186)),0)</f>
        <v>0</v>
      </c>
      <c r="CW186">
        <f t="array" ref="CW186">IF(AND(ROWS($M$131:CW186)&lt;=$P$2,COLUMNS($M$131:CW186)&lt;=$P$2),INDEX(MINVERSE($M$6:INDEX($M$6:$EF$125,$P$2,$P$2)),ROWS($M$131:CW186),COLUMNS($M$131:CW186)),0)</f>
        <v>0</v>
      </c>
      <c r="CX186">
        <f t="array" ref="CX186">IF(AND(ROWS($M$131:CX186)&lt;=$P$2,COLUMNS($M$131:CX186)&lt;=$P$2),INDEX(MINVERSE($M$6:INDEX($M$6:$EF$125,$P$2,$P$2)),ROWS($M$131:CX186),COLUMNS($M$131:CX186)),0)</f>
        <v>0</v>
      </c>
      <c r="CY186">
        <f t="array" ref="CY186">IF(AND(ROWS($M$131:CY186)&lt;=$P$2,COLUMNS($M$131:CY186)&lt;=$P$2),INDEX(MINVERSE($M$6:INDEX($M$6:$EF$125,$P$2,$P$2)),ROWS($M$131:CY186),COLUMNS($M$131:CY186)),0)</f>
        <v>0</v>
      </c>
      <c r="CZ186">
        <f t="array" ref="CZ186">IF(AND(ROWS($M$131:CZ186)&lt;=$P$2,COLUMNS($M$131:CZ186)&lt;=$P$2),INDEX(MINVERSE($M$6:INDEX($M$6:$EF$125,$P$2,$P$2)),ROWS($M$131:CZ186),COLUMNS($M$131:CZ186)),0)</f>
        <v>0</v>
      </c>
      <c r="DA186">
        <f t="array" ref="DA186">IF(AND(ROWS($M$131:DA186)&lt;=$P$2,COLUMNS($M$131:DA186)&lt;=$P$2),INDEX(MINVERSE($M$6:INDEX($M$6:$EF$125,$P$2,$P$2)),ROWS($M$131:DA186),COLUMNS($M$131:DA186)),0)</f>
        <v>0</v>
      </c>
      <c r="DB186">
        <f t="array" ref="DB186">IF(AND(ROWS($M$131:DB186)&lt;=$P$2,COLUMNS($M$131:DB186)&lt;=$P$2),INDEX(MINVERSE($M$6:INDEX($M$6:$EF$125,$P$2,$P$2)),ROWS($M$131:DB186),COLUMNS($M$131:DB186)),0)</f>
        <v>0</v>
      </c>
      <c r="DC186">
        <f t="array" ref="DC186">IF(AND(ROWS($M$131:DC186)&lt;=$P$2,COLUMNS($M$131:DC186)&lt;=$P$2),INDEX(MINVERSE($M$6:INDEX($M$6:$EF$125,$P$2,$P$2)),ROWS($M$131:DC186),COLUMNS($M$131:DC186)),0)</f>
        <v>0</v>
      </c>
      <c r="DD186">
        <f t="array" ref="DD186">IF(AND(ROWS($M$131:DD186)&lt;=$P$2,COLUMNS($M$131:DD186)&lt;=$P$2),INDEX(MINVERSE($M$6:INDEX($M$6:$EF$125,$P$2,$P$2)),ROWS($M$131:DD186),COLUMNS($M$131:DD186)),0)</f>
        <v>0</v>
      </c>
      <c r="DE186">
        <f t="array" ref="DE186">IF(AND(ROWS($M$131:DE186)&lt;=$P$2,COLUMNS($M$131:DE186)&lt;=$P$2),INDEX(MINVERSE($M$6:INDEX($M$6:$EF$125,$P$2,$P$2)),ROWS($M$131:DE186),COLUMNS($M$131:DE186)),0)</f>
        <v>0</v>
      </c>
      <c r="DF186">
        <f t="array" ref="DF186">IF(AND(ROWS($M$131:DF186)&lt;=$P$2,COLUMNS($M$131:DF186)&lt;=$P$2),INDEX(MINVERSE($M$6:INDEX($M$6:$EF$125,$P$2,$P$2)),ROWS($M$131:DF186),COLUMNS($M$131:DF186)),0)</f>
        <v>0</v>
      </c>
      <c r="DG186">
        <f t="array" ref="DG186">IF(AND(ROWS($M$131:DG186)&lt;=$P$2,COLUMNS($M$131:DG186)&lt;=$P$2),INDEX(MINVERSE($M$6:INDEX($M$6:$EF$125,$P$2,$P$2)),ROWS($M$131:DG186),COLUMNS($M$131:DG186)),0)</f>
        <v>0</v>
      </c>
      <c r="DH186">
        <f t="array" ref="DH186">IF(AND(ROWS($M$131:DH186)&lt;=$P$2,COLUMNS($M$131:DH186)&lt;=$P$2),INDEX(MINVERSE($M$6:INDEX($M$6:$EF$125,$P$2,$P$2)),ROWS($M$131:DH186),COLUMNS($M$131:DH186)),0)</f>
        <v>0</v>
      </c>
      <c r="DI186">
        <f t="array" ref="DI186">IF(AND(ROWS($M$131:DI186)&lt;=$P$2,COLUMNS($M$131:DI186)&lt;=$P$2),INDEX(MINVERSE($M$6:INDEX($M$6:$EF$125,$P$2,$P$2)),ROWS($M$131:DI186),COLUMNS($M$131:DI186)),0)</f>
        <v>0</v>
      </c>
      <c r="DJ186">
        <f t="array" ref="DJ186">IF(AND(ROWS($M$131:DJ186)&lt;=$P$2,COLUMNS($M$131:DJ186)&lt;=$P$2),INDEX(MINVERSE($M$6:INDEX($M$6:$EF$125,$P$2,$P$2)),ROWS($M$131:DJ186),COLUMNS($M$131:DJ186)),0)</f>
        <v>0</v>
      </c>
      <c r="DK186">
        <f t="array" ref="DK186">IF(AND(ROWS($M$131:DK186)&lt;=$P$2,COLUMNS($M$131:DK186)&lt;=$P$2),INDEX(MINVERSE($M$6:INDEX($M$6:$EF$125,$P$2,$P$2)),ROWS($M$131:DK186),COLUMNS($M$131:DK186)),0)</f>
        <v>0</v>
      </c>
      <c r="DL186">
        <f t="array" ref="DL186">IF(AND(ROWS($M$131:DL186)&lt;=$P$2,COLUMNS($M$131:DL186)&lt;=$P$2),INDEX(MINVERSE($M$6:INDEX($M$6:$EF$125,$P$2,$P$2)),ROWS($M$131:DL186),COLUMNS($M$131:DL186)),0)</f>
        <v>0</v>
      </c>
      <c r="DM186">
        <f t="array" ref="DM186">IF(AND(ROWS($M$131:DM186)&lt;=$P$2,COLUMNS($M$131:DM186)&lt;=$P$2),INDEX(MINVERSE($M$6:INDEX($M$6:$EF$125,$P$2,$P$2)),ROWS($M$131:DM186),COLUMNS($M$131:DM186)),0)</f>
        <v>0</v>
      </c>
      <c r="DN186">
        <f t="array" ref="DN186">IF(AND(ROWS($M$131:DN186)&lt;=$P$2,COLUMNS($M$131:DN186)&lt;=$P$2),INDEX(MINVERSE($M$6:INDEX($M$6:$EF$125,$P$2,$P$2)),ROWS($M$131:DN186),COLUMNS($M$131:DN186)),0)</f>
        <v>0</v>
      </c>
      <c r="DO186">
        <f t="array" ref="DO186">IF(AND(ROWS($M$131:DO186)&lt;=$P$2,COLUMNS($M$131:DO186)&lt;=$P$2),INDEX(MINVERSE($M$6:INDEX($M$6:$EF$125,$P$2,$P$2)),ROWS($M$131:DO186),COLUMNS($M$131:DO186)),0)</f>
        <v>0</v>
      </c>
      <c r="DP186">
        <f t="array" ref="DP186">IF(AND(ROWS($M$131:DP186)&lt;=$P$2,COLUMNS($M$131:DP186)&lt;=$P$2),INDEX(MINVERSE($M$6:INDEX($M$6:$EF$125,$P$2,$P$2)),ROWS($M$131:DP186),COLUMNS($M$131:DP186)),0)</f>
        <v>0</v>
      </c>
      <c r="DQ186">
        <f t="array" ref="DQ186">IF(AND(ROWS($M$131:DQ186)&lt;=$P$2,COLUMNS($M$131:DQ186)&lt;=$P$2),INDEX(MINVERSE($M$6:INDEX($M$6:$EF$125,$P$2,$P$2)),ROWS($M$131:DQ186),COLUMNS($M$131:DQ186)),0)</f>
        <v>0</v>
      </c>
      <c r="DR186">
        <f t="array" ref="DR186">IF(AND(ROWS($M$131:DR186)&lt;=$P$2,COLUMNS($M$131:DR186)&lt;=$P$2),INDEX(MINVERSE($M$6:INDEX($M$6:$EF$125,$P$2,$P$2)),ROWS($M$131:DR186),COLUMNS($M$131:DR186)),0)</f>
        <v>0</v>
      </c>
      <c r="DS186">
        <f t="array" ref="DS186">IF(AND(ROWS($M$131:DS186)&lt;=$P$2,COLUMNS($M$131:DS186)&lt;=$P$2),INDEX(MINVERSE($M$6:INDEX($M$6:$EF$125,$P$2,$P$2)),ROWS($M$131:DS186),COLUMNS($M$131:DS186)),0)</f>
        <v>0</v>
      </c>
      <c r="DT186">
        <f t="array" ref="DT186">IF(AND(ROWS($M$131:DT186)&lt;=$P$2,COLUMNS($M$131:DT186)&lt;=$P$2),INDEX(MINVERSE($M$6:INDEX($M$6:$EF$125,$P$2,$P$2)),ROWS($M$131:DT186),COLUMNS($M$131:DT186)),0)</f>
        <v>0</v>
      </c>
      <c r="DU186">
        <f t="array" ref="DU186">IF(AND(ROWS($M$131:DU186)&lt;=$P$2,COLUMNS($M$131:DU186)&lt;=$P$2),INDEX(MINVERSE($M$6:INDEX($M$6:$EF$125,$P$2,$P$2)),ROWS($M$131:DU186),COLUMNS($M$131:DU186)),0)</f>
        <v>0</v>
      </c>
      <c r="DV186">
        <f t="array" ref="DV186">IF(AND(ROWS($M$131:DV186)&lt;=$P$2,COLUMNS($M$131:DV186)&lt;=$P$2),INDEX(MINVERSE($M$6:INDEX($M$6:$EF$125,$P$2,$P$2)),ROWS($M$131:DV186),COLUMNS($M$131:DV186)),0)</f>
        <v>0</v>
      </c>
      <c r="DW186">
        <f t="array" ref="DW186">IF(AND(ROWS($M$131:DW186)&lt;=$P$2,COLUMNS($M$131:DW186)&lt;=$P$2),INDEX(MINVERSE($M$6:INDEX($M$6:$EF$125,$P$2,$P$2)),ROWS($M$131:DW186),COLUMNS($M$131:DW186)),0)</f>
        <v>0</v>
      </c>
      <c r="DX186">
        <f t="array" ref="DX186">IF(AND(ROWS($M$131:DX186)&lt;=$P$2,COLUMNS($M$131:DX186)&lt;=$P$2),INDEX(MINVERSE($M$6:INDEX($M$6:$EF$125,$P$2,$P$2)),ROWS($M$131:DX186),COLUMNS($M$131:DX186)),0)</f>
        <v>0</v>
      </c>
      <c r="DY186">
        <f t="array" ref="DY186">IF(AND(ROWS($M$131:DY186)&lt;=$P$2,COLUMNS($M$131:DY186)&lt;=$P$2),INDEX(MINVERSE($M$6:INDEX($M$6:$EF$125,$P$2,$P$2)),ROWS($M$131:DY186),COLUMNS($M$131:DY186)),0)</f>
        <v>0</v>
      </c>
      <c r="DZ186">
        <f t="array" ref="DZ186">IF(AND(ROWS($M$131:DZ186)&lt;=$P$2,COLUMNS($M$131:DZ186)&lt;=$P$2),INDEX(MINVERSE($M$6:INDEX($M$6:$EF$125,$P$2,$P$2)),ROWS($M$131:DZ186),COLUMNS($M$131:DZ186)),0)</f>
        <v>0</v>
      </c>
      <c r="EA186">
        <f t="array" ref="EA186">IF(AND(ROWS($M$131:EA186)&lt;=$P$2,COLUMNS($M$131:EA186)&lt;=$P$2),INDEX(MINVERSE($M$6:INDEX($M$6:$EF$125,$P$2,$P$2)),ROWS($M$131:EA186),COLUMNS($M$131:EA186)),0)</f>
        <v>0</v>
      </c>
      <c r="EB186">
        <f t="array" ref="EB186">IF(AND(ROWS($M$131:EB186)&lt;=$P$2,COLUMNS($M$131:EB186)&lt;=$P$2),INDEX(MINVERSE($M$6:INDEX($M$6:$EF$125,$P$2,$P$2)),ROWS($M$131:EB186),COLUMNS($M$131:EB186)),0)</f>
        <v>0</v>
      </c>
    </row>
    <row r="187" spans="12:132" ht="15">
      <c r="L187" s="10">
        <v>57</v>
      </c>
      <c r="M187">
        <f t="array" ref="M187">IF(AND(ROWS($M$131:M187)&lt;=$P$2,COLUMNS($M$131:M187)&lt;=$P$2),INDEX(MINVERSE($M$6:INDEX($M$6:$EF$125,$P$2,$P$2)),ROWS($M$131:M187),COLUMNS($M$131:M187)),0)</f>
        <v>0</v>
      </c>
      <c r="N187">
        <f t="array" ref="N187">IF(AND(ROWS($M$131:N187)&lt;=$P$2,COLUMNS($M$131:N187)&lt;=$P$2),INDEX(MINVERSE($M$6:INDEX($M$6:$EF$125,$P$2,$P$2)),ROWS($M$131:N187),COLUMNS($M$131:N187)),0)</f>
        <v>0</v>
      </c>
      <c r="O187">
        <f t="array" ref="O187">IF(AND(ROWS($M$131:O187)&lt;=$P$2,COLUMNS($M$131:O187)&lt;=$P$2),INDEX(MINVERSE($M$6:INDEX($M$6:$EF$125,$P$2,$P$2)),ROWS($M$131:O187),COLUMNS($M$131:O187)),0)</f>
        <v>0</v>
      </c>
      <c r="P187">
        <f t="array" ref="P187">IF(AND(ROWS($M$131:P187)&lt;=$P$2,COLUMNS($M$131:P187)&lt;=$P$2),INDEX(MINVERSE($M$6:INDEX($M$6:$EF$125,$P$2,$P$2)),ROWS($M$131:P187),COLUMNS($M$131:P187)),0)</f>
        <v>0</v>
      </c>
      <c r="Q187">
        <f t="array" ref="Q187">IF(AND(ROWS($M$131:Q187)&lt;=$P$2,COLUMNS($M$131:Q187)&lt;=$P$2),INDEX(MINVERSE($M$6:INDEX($M$6:$EF$125,$P$2,$P$2)),ROWS($M$131:Q187),COLUMNS($M$131:Q187)),0)</f>
        <v>0</v>
      </c>
      <c r="R187">
        <f t="array" ref="R187">IF(AND(ROWS($M$131:R187)&lt;=$P$2,COLUMNS($M$131:R187)&lt;=$P$2),INDEX(MINVERSE($M$6:INDEX($M$6:$EF$125,$P$2,$P$2)),ROWS($M$131:R187),COLUMNS($M$131:R187)),0)</f>
        <v>0</v>
      </c>
      <c r="S187">
        <f t="array" ref="S187">IF(AND(ROWS($M$131:S187)&lt;=$P$2,COLUMNS($M$131:S187)&lt;=$P$2),INDEX(MINVERSE($M$6:INDEX($M$6:$EF$125,$P$2,$P$2)),ROWS($M$131:S187),COLUMNS($M$131:S187)),0)</f>
        <v>0</v>
      </c>
      <c r="T187">
        <f t="array" ref="T187">IF(AND(ROWS($M$131:T187)&lt;=$P$2,COLUMNS($M$131:T187)&lt;=$P$2),INDEX(MINVERSE($M$6:INDEX($M$6:$EF$125,$P$2,$P$2)),ROWS($M$131:T187),COLUMNS($M$131:T187)),0)</f>
        <v>0</v>
      </c>
      <c r="U187">
        <f t="array" ref="U187">IF(AND(ROWS($M$131:U187)&lt;=$P$2,COLUMNS($M$131:U187)&lt;=$P$2),INDEX(MINVERSE($M$6:INDEX($M$6:$EF$125,$P$2,$P$2)),ROWS($M$131:U187),COLUMNS($M$131:U187)),0)</f>
        <v>0</v>
      </c>
      <c r="V187">
        <f t="array" ref="V187">IF(AND(ROWS($M$131:V187)&lt;=$P$2,COLUMNS($M$131:V187)&lt;=$P$2),INDEX(MINVERSE($M$6:INDEX($M$6:$EF$125,$P$2,$P$2)),ROWS($M$131:V187),COLUMNS($M$131:V187)),0)</f>
        <v>0</v>
      </c>
      <c r="W187">
        <f t="array" ref="W187">IF(AND(ROWS($M$131:W187)&lt;=$P$2,COLUMNS($M$131:W187)&lt;=$P$2),INDEX(MINVERSE($M$6:INDEX($M$6:$EF$125,$P$2,$P$2)),ROWS($M$131:W187),COLUMNS($M$131:W187)),0)</f>
        <v>0</v>
      </c>
      <c r="X187">
        <f t="array" ref="X187">IF(AND(ROWS($M$131:X187)&lt;=$P$2,COLUMNS($M$131:X187)&lt;=$P$2),INDEX(MINVERSE($M$6:INDEX($M$6:$EF$125,$P$2,$P$2)),ROWS($M$131:X187),COLUMNS($M$131:X187)),0)</f>
        <v>0</v>
      </c>
      <c r="Y187">
        <f t="array" ref="Y187">IF(AND(ROWS($M$131:Y187)&lt;=$P$2,COLUMNS($M$131:Y187)&lt;=$P$2),INDEX(MINVERSE($M$6:INDEX($M$6:$EF$125,$P$2,$P$2)),ROWS($M$131:Y187),COLUMNS($M$131:Y187)),0)</f>
        <v>0</v>
      </c>
      <c r="Z187">
        <f t="array" ref="Z187">IF(AND(ROWS($M$131:Z187)&lt;=$P$2,COLUMNS($M$131:Z187)&lt;=$P$2),INDEX(MINVERSE($M$6:INDEX($M$6:$EF$125,$P$2,$P$2)),ROWS($M$131:Z187),COLUMNS($M$131:Z187)),0)</f>
        <v>0</v>
      </c>
      <c r="AA187">
        <f t="array" ref="AA187">IF(AND(ROWS($M$131:AA187)&lt;=$P$2,COLUMNS($M$131:AA187)&lt;=$P$2),INDEX(MINVERSE($M$6:INDEX($M$6:$EF$125,$P$2,$P$2)),ROWS($M$131:AA187),COLUMNS($M$131:AA187)),0)</f>
        <v>0</v>
      </c>
      <c r="AB187">
        <f t="array" ref="AB187">IF(AND(ROWS($M$131:AB187)&lt;=$P$2,COLUMNS($M$131:AB187)&lt;=$P$2),INDEX(MINVERSE($M$6:INDEX($M$6:$EF$125,$P$2,$P$2)),ROWS($M$131:AB187),COLUMNS($M$131:AB187)),0)</f>
        <v>0</v>
      </c>
      <c r="AC187">
        <f t="array" ref="AC187">IF(AND(ROWS($M$131:AC187)&lt;=$P$2,COLUMNS($M$131:AC187)&lt;=$P$2),INDEX(MINVERSE($M$6:INDEX($M$6:$EF$125,$P$2,$P$2)),ROWS($M$131:AC187),COLUMNS($M$131:AC187)),0)</f>
        <v>0</v>
      </c>
      <c r="AD187">
        <f t="array" ref="AD187">IF(AND(ROWS($M$131:AD187)&lt;=$P$2,COLUMNS($M$131:AD187)&lt;=$P$2),INDEX(MINVERSE($M$6:INDEX($M$6:$EF$125,$P$2,$P$2)),ROWS($M$131:AD187),COLUMNS($M$131:AD187)),0)</f>
        <v>0</v>
      </c>
      <c r="AE187">
        <f t="array" ref="AE187">IF(AND(ROWS($M$131:AE187)&lt;=$P$2,COLUMNS($M$131:AE187)&lt;=$P$2),INDEX(MINVERSE($M$6:INDEX($M$6:$EF$125,$P$2,$P$2)),ROWS($M$131:AE187),COLUMNS($M$131:AE187)),0)</f>
        <v>0</v>
      </c>
      <c r="AF187">
        <f t="array" ref="AF187">IF(AND(ROWS($M$131:AF187)&lt;=$P$2,COLUMNS($M$131:AF187)&lt;=$P$2),INDEX(MINVERSE($M$6:INDEX($M$6:$EF$125,$P$2,$P$2)),ROWS($M$131:AF187),COLUMNS($M$131:AF187)),0)</f>
        <v>0</v>
      </c>
      <c r="AG187">
        <f t="array" ref="AG187">IF(AND(ROWS($M$131:AG187)&lt;=$P$2,COLUMNS($M$131:AG187)&lt;=$P$2),INDEX(MINVERSE($M$6:INDEX($M$6:$EF$125,$P$2,$P$2)),ROWS($M$131:AG187),COLUMNS($M$131:AG187)),0)</f>
        <v>0</v>
      </c>
      <c r="AH187">
        <f t="array" ref="AH187">IF(AND(ROWS($M$131:AH187)&lt;=$P$2,COLUMNS($M$131:AH187)&lt;=$P$2),INDEX(MINVERSE($M$6:INDEX($M$6:$EF$125,$P$2,$P$2)),ROWS($M$131:AH187),COLUMNS($M$131:AH187)),0)</f>
        <v>0</v>
      </c>
      <c r="AI187">
        <f t="array" ref="AI187">IF(AND(ROWS($M$131:AI187)&lt;=$P$2,COLUMNS($M$131:AI187)&lt;=$P$2),INDEX(MINVERSE($M$6:INDEX($M$6:$EF$125,$P$2,$P$2)),ROWS($M$131:AI187),COLUMNS($M$131:AI187)),0)</f>
        <v>0</v>
      </c>
      <c r="AJ187">
        <f t="array" ref="AJ187">IF(AND(ROWS($M$131:AJ187)&lt;=$P$2,COLUMNS($M$131:AJ187)&lt;=$P$2),INDEX(MINVERSE($M$6:INDEX($M$6:$EF$125,$P$2,$P$2)),ROWS($M$131:AJ187),COLUMNS($M$131:AJ187)),0)</f>
        <v>0</v>
      </c>
      <c r="AK187">
        <f t="array" ref="AK187">IF(AND(ROWS($M$131:AK187)&lt;=$P$2,COLUMNS($M$131:AK187)&lt;=$P$2),INDEX(MINVERSE($M$6:INDEX($M$6:$EF$125,$P$2,$P$2)),ROWS($M$131:AK187),COLUMNS($M$131:AK187)),0)</f>
        <v>0</v>
      </c>
      <c r="AL187">
        <f t="array" ref="AL187">IF(AND(ROWS($M$131:AL187)&lt;=$P$2,COLUMNS($M$131:AL187)&lt;=$P$2),INDEX(MINVERSE($M$6:INDEX($M$6:$EF$125,$P$2,$P$2)),ROWS($M$131:AL187),COLUMNS($M$131:AL187)),0)</f>
        <v>0</v>
      </c>
      <c r="AM187">
        <f t="array" ref="AM187">IF(AND(ROWS($M$131:AM187)&lt;=$P$2,COLUMNS($M$131:AM187)&lt;=$P$2),INDEX(MINVERSE($M$6:INDEX($M$6:$EF$125,$P$2,$P$2)),ROWS($M$131:AM187),COLUMNS($M$131:AM187)),0)</f>
        <v>0</v>
      </c>
      <c r="AN187">
        <f t="array" ref="AN187">IF(AND(ROWS($M$131:AN187)&lt;=$P$2,COLUMNS($M$131:AN187)&lt;=$P$2),INDEX(MINVERSE($M$6:INDEX($M$6:$EF$125,$P$2,$P$2)),ROWS($M$131:AN187),COLUMNS($M$131:AN187)),0)</f>
        <v>0</v>
      </c>
      <c r="AO187">
        <f t="array" ref="AO187">IF(AND(ROWS($M$131:AO187)&lt;=$P$2,COLUMNS($M$131:AO187)&lt;=$P$2),INDEX(MINVERSE($M$6:INDEX($M$6:$EF$125,$P$2,$P$2)),ROWS($M$131:AO187),COLUMNS($M$131:AO187)),0)</f>
        <v>0</v>
      </c>
      <c r="AP187">
        <f t="array" ref="AP187">IF(AND(ROWS($M$131:AP187)&lt;=$P$2,COLUMNS($M$131:AP187)&lt;=$P$2),INDEX(MINVERSE($M$6:INDEX($M$6:$EF$125,$P$2,$P$2)),ROWS($M$131:AP187),COLUMNS($M$131:AP187)),0)</f>
        <v>0</v>
      </c>
      <c r="AQ187">
        <f t="array" ref="AQ187">IF(AND(ROWS($M$131:AQ187)&lt;=$P$2,COLUMNS($M$131:AQ187)&lt;=$P$2),INDEX(MINVERSE($M$6:INDEX($M$6:$EF$125,$P$2,$P$2)),ROWS($M$131:AQ187),COLUMNS($M$131:AQ187)),0)</f>
        <v>0</v>
      </c>
      <c r="AR187">
        <f t="array" ref="AR187">IF(AND(ROWS($M$131:AR187)&lt;=$P$2,COLUMNS($M$131:AR187)&lt;=$P$2),INDEX(MINVERSE($M$6:INDEX($M$6:$EF$125,$P$2,$P$2)),ROWS($M$131:AR187),COLUMNS($M$131:AR187)),0)</f>
        <v>0</v>
      </c>
      <c r="AS187">
        <f t="array" ref="AS187">IF(AND(ROWS($M$131:AS187)&lt;=$P$2,COLUMNS($M$131:AS187)&lt;=$P$2),INDEX(MINVERSE($M$6:INDEX($M$6:$EF$125,$P$2,$P$2)),ROWS($M$131:AS187),COLUMNS($M$131:AS187)),0)</f>
        <v>0</v>
      </c>
      <c r="AT187">
        <f t="array" ref="AT187">IF(AND(ROWS($M$131:AT187)&lt;=$P$2,COLUMNS($M$131:AT187)&lt;=$P$2),INDEX(MINVERSE($M$6:INDEX($M$6:$EF$125,$P$2,$P$2)),ROWS($M$131:AT187),COLUMNS($M$131:AT187)),0)</f>
        <v>0</v>
      </c>
      <c r="AU187">
        <f t="array" ref="AU187">IF(AND(ROWS($M$131:AU187)&lt;=$P$2,COLUMNS($M$131:AU187)&lt;=$P$2),INDEX(MINVERSE($M$6:INDEX($M$6:$EF$125,$P$2,$P$2)),ROWS($M$131:AU187),COLUMNS($M$131:AU187)),0)</f>
        <v>0</v>
      </c>
      <c r="AV187">
        <f t="array" ref="AV187">IF(AND(ROWS($M$131:AV187)&lt;=$P$2,COLUMNS($M$131:AV187)&lt;=$P$2),INDEX(MINVERSE($M$6:INDEX($M$6:$EF$125,$P$2,$P$2)),ROWS($M$131:AV187),COLUMNS($M$131:AV187)),0)</f>
        <v>0</v>
      </c>
      <c r="AW187">
        <f t="array" ref="AW187">IF(AND(ROWS($M$131:AW187)&lt;=$P$2,COLUMNS($M$131:AW187)&lt;=$P$2),INDEX(MINVERSE($M$6:INDEX($M$6:$EF$125,$P$2,$P$2)),ROWS($M$131:AW187),COLUMNS($M$131:AW187)),0)</f>
        <v>0</v>
      </c>
      <c r="AX187">
        <f t="array" ref="AX187">IF(AND(ROWS($M$131:AX187)&lt;=$P$2,COLUMNS($M$131:AX187)&lt;=$P$2),INDEX(MINVERSE($M$6:INDEX($M$6:$EF$125,$P$2,$P$2)),ROWS($M$131:AX187),COLUMNS($M$131:AX187)),0)</f>
        <v>0</v>
      </c>
      <c r="AY187">
        <f t="array" ref="AY187">IF(AND(ROWS($M$131:AY187)&lt;=$P$2,COLUMNS($M$131:AY187)&lt;=$P$2),INDEX(MINVERSE($M$6:INDEX($M$6:$EF$125,$P$2,$P$2)),ROWS($M$131:AY187),COLUMNS($M$131:AY187)),0)</f>
        <v>0</v>
      </c>
      <c r="AZ187">
        <f t="array" ref="AZ187">IF(AND(ROWS($M$131:AZ187)&lt;=$P$2,COLUMNS($M$131:AZ187)&lt;=$P$2),INDEX(MINVERSE($M$6:INDEX($M$6:$EF$125,$P$2,$P$2)),ROWS($M$131:AZ187),COLUMNS($M$131:AZ187)),0)</f>
        <v>0</v>
      </c>
      <c r="BA187">
        <f t="array" ref="BA187">IF(AND(ROWS($M$131:BA187)&lt;=$P$2,COLUMNS($M$131:BA187)&lt;=$P$2),INDEX(MINVERSE($M$6:INDEX($M$6:$EF$125,$P$2,$P$2)),ROWS($M$131:BA187),COLUMNS($M$131:BA187)),0)</f>
        <v>0</v>
      </c>
      <c r="BB187">
        <f t="array" ref="BB187">IF(AND(ROWS($M$131:BB187)&lt;=$P$2,COLUMNS($M$131:BB187)&lt;=$P$2),INDEX(MINVERSE($M$6:INDEX($M$6:$EF$125,$P$2,$P$2)),ROWS($M$131:BB187),COLUMNS($M$131:BB187)),0)</f>
        <v>0</v>
      </c>
      <c r="BC187">
        <f t="array" ref="BC187">IF(AND(ROWS($M$131:BC187)&lt;=$P$2,COLUMNS($M$131:BC187)&lt;=$P$2),INDEX(MINVERSE($M$6:INDEX($M$6:$EF$125,$P$2,$P$2)),ROWS($M$131:BC187),COLUMNS($M$131:BC187)),0)</f>
        <v>0</v>
      </c>
      <c r="BD187">
        <f t="array" ref="BD187">IF(AND(ROWS($M$131:BD187)&lt;=$P$2,COLUMNS($M$131:BD187)&lt;=$P$2),INDEX(MINVERSE($M$6:INDEX($M$6:$EF$125,$P$2,$P$2)),ROWS($M$131:BD187),COLUMNS($M$131:BD187)),0)</f>
        <v>0</v>
      </c>
      <c r="BE187">
        <f t="array" ref="BE187">IF(AND(ROWS($M$131:BE187)&lt;=$P$2,COLUMNS($M$131:BE187)&lt;=$P$2),INDEX(MINVERSE($M$6:INDEX($M$6:$EF$125,$P$2,$P$2)),ROWS($M$131:BE187),COLUMNS($M$131:BE187)),0)</f>
        <v>0</v>
      </c>
      <c r="BF187">
        <f t="array" ref="BF187">IF(AND(ROWS($M$131:BF187)&lt;=$P$2,COLUMNS($M$131:BF187)&lt;=$P$2),INDEX(MINVERSE($M$6:INDEX($M$6:$EF$125,$P$2,$P$2)),ROWS($M$131:BF187),COLUMNS($M$131:BF187)),0)</f>
        <v>0</v>
      </c>
      <c r="BG187">
        <f t="array" ref="BG187">IF(AND(ROWS($M$131:BG187)&lt;=$P$2,COLUMNS($M$131:BG187)&lt;=$P$2),INDEX(MINVERSE($M$6:INDEX($M$6:$EF$125,$P$2,$P$2)),ROWS($M$131:BG187),COLUMNS($M$131:BG187)),0)</f>
        <v>0</v>
      </c>
      <c r="BH187">
        <f t="array" ref="BH187">IF(AND(ROWS($M$131:BH187)&lt;=$P$2,COLUMNS($M$131:BH187)&lt;=$P$2),INDEX(MINVERSE($M$6:INDEX($M$6:$EF$125,$P$2,$P$2)),ROWS($M$131:BH187),COLUMNS($M$131:BH187)),0)</f>
        <v>0</v>
      </c>
      <c r="BI187">
        <f t="array" ref="BI187">IF(AND(ROWS($M$131:BI187)&lt;=$P$2,COLUMNS($M$131:BI187)&lt;=$P$2),INDEX(MINVERSE($M$6:INDEX($M$6:$EF$125,$P$2,$P$2)),ROWS($M$131:BI187),COLUMNS($M$131:BI187)),0)</f>
        <v>0</v>
      </c>
      <c r="BJ187">
        <f t="array" ref="BJ187">IF(AND(ROWS($M$131:BJ187)&lt;=$P$2,COLUMNS($M$131:BJ187)&lt;=$P$2),INDEX(MINVERSE($M$6:INDEX($M$6:$EF$125,$P$2,$P$2)),ROWS($M$131:BJ187),COLUMNS($M$131:BJ187)),0)</f>
        <v>0</v>
      </c>
      <c r="BK187">
        <f t="array" ref="BK187">IF(AND(ROWS($M$131:BK187)&lt;=$P$2,COLUMNS($M$131:BK187)&lt;=$P$2),INDEX(MINVERSE($M$6:INDEX($M$6:$EF$125,$P$2,$P$2)),ROWS($M$131:BK187),COLUMNS($M$131:BK187)),0)</f>
        <v>0</v>
      </c>
      <c r="BL187">
        <f t="array" ref="BL187">IF(AND(ROWS($M$131:BL187)&lt;=$P$2,COLUMNS($M$131:BL187)&lt;=$P$2),INDEX(MINVERSE($M$6:INDEX($M$6:$EF$125,$P$2,$P$2)),ROWS($M$131:BL187),COLUMNS($M$131:BL187)),0)</f>
        <v>0</v>
      </c>
      <c r="BM187">
        <f t="array" ref="BM187">IF(AND(ROWS($M$131:BM187)&lt;=$P$2,COLUMNS($M$131:BM187)&lt;=$P$2),INDEX(MINVERSE($M$6:INDEX($M$6:$EF$125,$P$2,$P$2)),ROWS($M$131:BM187),COLUMNS($M$131:BM187)),0)</f>
        <v>0</v>
      </c>
      <c r="BN187">
        <f t="array" ref="BN187">IF(AND(ROWS($M$131:BN187)&lt;=$P$2,COLUMNS($M$131:BN187)&lt;=$P$2),INDEX(MINVERSE($M$6:INDEX($M$6:$EF$125,$P$2,$P$2)),ROWS($M$131:BN187),COLUMNS($M$131:BN187)),0)</f>
        <v>0</v>
      </c>
      <c r="BO187">
        <f t="array" ref="BO187">IF(AND(ROWS($M$131:BO187)&lt;=$P$2,COLUMNS($M$131:BO187)&lt;=$P$2),INDEX(MINVERSE($M$6:INDEX($M$6:$EF$125,$P$2,$P$2)),ROWS($M$131:BO187),COLUMNS($M$131:BO187)),0)</f>
        <v>0</v>
      </c>
      <c r="BP187">
        <f t="array" ref="BP187">IF(AND(ROWS($M$131:BP187)&lt;=$P$2,COLUMNS($M$131:BP187)&lt;=$P$2),INDEX(MINVERSE($M$6:INDEX($M$6:$EF$125,$P$2,$P$2)),ROWS($M$131:BP187),COLUMNS($M$131:BP187)),0)</f>
        <v>0</v>
      </c>
      <c r="BQ187">
        <f t="array" ref="BQ187">IF(AND(ROWS($M$131:BQ187)&lt;=$P$2,COLUMNS($M$131:BQ187)&lt;=$P$2),INDEX(MINVERSE($M$6:INDEX($M$6:$EF$125,$P$2,$P$2)),ROWS($M$131:BQ187),COLUMNS($M$131:BQ187)),0)</f>
        <v>0</v>
      </c>
      <c r="BR187">
        <f t="array" ref="BR187">IF(AND(ROWS($M$131:BR187)&lt;=$P$2,COLUMNS($M$131:BR187)&lt;=$P$2),INDEX(MINVERSE($M$6:INDEX($M$6:$EF$125,$P$2,$P$2)),ROWS($M$131:BR187),COLUMNS($M$131:BR187)),0)</f>
        <v>0</v>
      </c>
      <c r="BS187">
        <f t="array" ref="BS187">IF(AND(ROWS($M$131:BS187)&lt;=$P$2,COLUMNS($M$131:BS187)&lt;=$P$2),INDEX(MINVERSE($M$6:INDEX($M$6:$EF$125,$P$2,$P$2)),ROWS($M$131:BS187),COLUMNS($M$131:BS187)),0)</f>
        <v>0</v>
      </c>
      <c r="BT187">
        <f t="array" ref="BT187">IF(AND(ROWS($M$131:BT187)&lt;=$P$2,COLUMNS($M$131:BT187)&lt;=$P$2),INDEX(MINVERSE($M$6:INDEX($M$6:$EF$125,$P$2,$P$2)),ROWS($M$131:BT187),COLUMNS($M$131:BT187)),0)</f>
        <v>0</v>
      </c>
      <c r="BU187">
        <f t="array" ref="BU187">IF(AND(ROWS($M$131:BU187)&lt;=$P$2,COLUMNS($M$131:BU187)&lt;=$P$2),INDEX(MINVERSE($M$6:INDEX($M$6:$EF$125,$P$2,$P$2)),ROWS($M$131:BU187),COLUMNS($M$131:BU187)),0)</f>
        <v>0</v>
      </c>
      <c r="BV187">
        <f t="array" ref="BV187">IF(AND(ROWS($M$131:BV187)&lt;=$P$2,COLUMNS($M$131:BV187)&lt;=$P$2),INDEX(MINVERSE($M$6:INDEX($M$6:$EF$125,$P$2,$P$2)),ROWS($M$131:BV187),COLUMNS($M$131:BV187)),0)</f>
        <v>0</v>
      </c>
      <c r="BW187">
        <f t="array" ref="BW187">IF(AND(ROWS($M$131:BW187)&lt;=$P$2,COLUMNS($M$131:BW187)&lt;=$P$2),INDEX(MINVERSE($M$6:INDEX($M$6:$EF$125,$P$2,$P$2)),ROWS($M$131:BW187),COLUMNS($M$131:BW187)),0)</f>
        <v>0</v>
      </c>
      <c r="BX187">
        <f t="array" ref="BX187">IF(AND(ROWS($M$131:BX187)&lt;=$P$2,COLUMNS($M$131:BX187)&lt;=$P$2),INDEX(MINVERSE($M$6:INDEX($M$6:$EF$125,$P$2,$P$2)),ROWS($M$131:BX187),COLUMNS($M$131:BX187)),0)</f>
        <v>0</v>
      </c>
      <c r="BY187">
        <f t="array" ref="BY187">IF(AND(ROWS($M$131:BY187)&lt;=$P$2,COLUMNS($M$131:BY187)&lt;=$P$2),INDEX(MINVERSE($M$6:INDEX($M$6:$EF$125,$P$2,$P$2)),ROWS($M$131:BY187),COLUMNS($M$131:BY187)),0)</f>
        <v>0</v>
      </c>
      <c r="BZ187">
        <f t="array" ref="BZ187">IF(AND(ROWS($M$131:BZ187)&lt;=$P$2,COLUMNS($M$131:BZ187)&lt;=$P$2),INDEX(MINVERSE($M$6:INDEX($M$6:$EF$125,$P$2,$P$2)),ROWS($M$131:BZ187),COLUMNS($M$131:BZ187)),0)</f>
        <v>0</v>
      </c>
      <c r="CA187">
        <f t="array" ref="CA187">IF(AND(ROWS($M$131:CA187)&lt;=$P$2,COLUMNS($M$131:CA187)&lt;=$P$2),INDEX(MINVERSE($M$6:INDEX($M$6:$EF$125,$P$2,$P$2)),ROWS($M$131:CA187),COLUMNS($M$131:CA187)),0)</f>
        <v>0</v>
      </c>
      <c r="CB187">
        <f t="array" ref="CB187">IF(AND(ROWS($M$131:CB187)&lt;=$P$2,COLUMNS($M$131:CB187)&lt;=$P$2),INDEX(MINVERSE($M$6:INDEX($M$6:$EF$125,$P$2,$P$2)),ROWS($M$131:CB187),COLUMNS($M$131:CB187)),0)</f>
        <v>0</v>
      </c>
      <c r="CC187">
        <f t="array" ref="CC187">IF(AND(ROWS($M$131:CC187)&lt;=$P$2,COLUMNS($M$131:CC187)&lt;=$P$2),INDEX(MINVERSE($M$6:INDEX($M$6:$EF$125,$P$2,$P$2)),ROWS($M$131:CC187),COLUMNS($M$131:CC187)),0)</f>
        <v>0</v>
      </c>
      <c r="CD187">
        <f t="array" ref="CD187">IF(AND(ROWS($M$131:CD187)&lt;=$P$2,COLUMNS($M$131:CD187)&lt;=$P$2),INDEX(MINVERSE($M$6:INDEX($M$6:$EF$125,$P$2,$P$2)),ROWS($M$131:CD187),COLUMNS($M$131:CD187)),0)</f>
        <v>0</v>
      </c>
      <c r="CE187">
        <f t="array" ref="CE187">IF(AND(ROWS($M$131:CE187)&lt;=$P$2,COLUMNS($M$131:CE187)&lt;=$P$2),INDEX(MINVERSE($M$6:INDEX($M$6:$EF$125,$P$2,$P$2)),ROWS($M$131:CE187),COLUMNS($M$131:CE187)),0)</f>
        <v>0</v>
      </c>
      <c r="CF187">
        <f t="array" ref="CF187">IF(AND(ROWS($M$131:CF187)&lt;=$P$2,COLUMNS($M$131:CF187)&lt;=$P$2),INDEX(MINVERSE($M$6:INDEX($M$6:$EF$125,$P$2,$P$2)),ROWS($M$131:CF187),COLUMNS($M$131:CF187)),0)</f>
        <v>0</v>
      </c>
      <c r="CG187">
        <f t="array" ref="CG187">IF(AND(ROWS($M$131:CG187)&lt;=$P$2,COLUMNS($M$131:CG187)&lt;=$P$2),INDEX(MINVERSE($M$6:INDEX($M$6:$EF$125,$P$2,$P$2)),ROWS($M$131:CG187),COLUMNS($M$131:CG187)),0)</f>
        <v>0</v>
      </c>
      <c r="CH187">
        <f t="array" ref="CH187">IF(AND(ROWS($M$131:CH187)&lt;=$P$2,COLUMNS($M$131:CH187)&lt;=$P$2),INDEX(MINVERSE($M$6:INDEX($M$6:$EF$125,$P$2,$P$2)),ROWS($M$131:CH187),COLUMNS($M$131:CH187)),0)</f>
        <v>0</v>
      </c>
      <c r="CI187">
        <f t="array" ref="CI187">IF(AND(ROWS($M$131:CI187)&lt;=$P$2,COLUMNS($M$131:CI187)&lt;=$P$2),INDEX(MINVERSE($M$6:INDEX($M$6:$EF$125,$P$2,$P$2)),ROWS($M$131:CI187),COLUMNS($M$131:CI187)),0)</f>
        <v>0</v>
      </c>
      <c r="CJ187">
        <f t="array" ref="CJ187">IF(AND(ROWS($M$131:CJ187)&lt;=$P$2,COLUMNS($M$131:CJ187)&lt;=$P$2),INDEX(MINVERSE($M$6:INDEX($M$6:$EF$125,$P$2,$P$2)),ROWS($M$131:CJ187),COLUMNS($M$131:CJ187)),0)</f>
        <v>0</v>
      </c>
      <c r="CK187">
        <f t="array" ref="CK187">IF(AND(ROWS($M$131:CK187)&lt;=$P$2,COLUMNS($M$131:CK187)&lt;=$P$2),INDEX(MINVERSE($M$6:INDEX($M$6:$EF$125,$P$2,$P$2)),ROWS($M$131:CK187),COLUMNS($M$131:CK187)),0)</f>
        <v>0</v>
      </c>
      <c r="CL187">
        <f t="array" ref="CL187">IF(AND(ROWS($M$131:CL187)&lt;=$P$2,COLUMNS($M$131:CL187)&lt;=$P$2),INDEX(MINVERSE($M$6:INDEX($M$6:$EF$125,$P$2,$P$2)),ROWS($M$131:CL187),COLUMNS($M$131:CL187)),0)</f>
        <v>0</v>
      </c>
      <c r="CM187">
        <f t="array" ref="CM187">IF(AND(ROWS($M$131:CM187)&lt;=$P$2,COLUMNS($M$131:CM187)&lt;=$P$2),INDEX(MINVERSE($M$6:INDEX($M$6:$EF$125,$P$2,$P$2)),ROWS($M$131:CM187),COLUMNS($M$131:CM187)),0)</f>
        <v>0</v>
      </c>
      <c r="CN187">
        <f t="array" ref="CN187">IF(AND(ROWS($M$131:CN187)&lt;=$P$2,COLUMNS($M$131:CN187)&lt;=$P$2),INDEX(MINVERSE($M$6:INDEX($M$6:$EF$125,$P$2,$P$2)),ROWS($M$131:CN187),COLUMNS($M$131:CN187)),0)</f>
        <v>0</v>
      </c>
      <c r="CO187">
        <f t="array" ref="CO187">IF(AND(ROWS($M$131:CO187)&lt;=$P$2,COLUMNS($M$131:CO187)&lt;=$P$2),INDEX(MINVERSE($M$6:INDEX($M$6:$EF$125,$P$2,$P$2)),ROWS($M$131:CO187),COLUMNS($M$131:CO187)),0)</f>
        <v>0</v>
      </c>
      <c r="CP187">
        <f t="array" ref="CP187">IF(AND(ROWS($M$131:CP187)&lt;=$P$2,COLUMNS($M$131:CP187)&lt;=$P$2),INDEX(MINVERSE($M$6:INDEX($M$6:$EF$125,$P$2,$P$2)),ROWS($M$131:CP187),COLUMNS($M$131:CP187)),0)</f>
        <v>0</v>
      </c>
      <c r="CQ187">
        <f t="array" ref="CQ187">IF(AND(ROWS($M$131:CQ187)&lt;=$P$2,COLUMNS($M$131:CQ187)&lt;=$P$2),INDEX(MINVERSE($M$6:INDEX($M$6:$EF$125,$P$2,$P$2)),ROWS($M$131:CQ187),COLUMNS($M$131:CQ187)),0)</f>
        <v>0</v>
      </c>
      <c r="CR187">
        <f t="array" ref="CR187">IF(AND(ROWS($M$131:CR187)&lt;=$P$2,COLUMNS($M$131:CR187)&lt;=$P$2),INDEX(MINVERSE($M$6:INDEX($M$6:$EF$125,$P$2,$P$2)),ROWS($M$131:CR187),COLUMNS($M$131:CR187)),0)</f>
        <v>0</v>
      </c>
      <c r="CS187">
        <f t="array" ref="CS187">IF(AND(ROWS($M$131:CS187)&lt;=$P$2,COLUMNS($M$131:CS187)&lt;=$P$2),INDEX(MINVERSE($M$6:INDEX($M$6:$EF$125,$P$2,$P$2)),ROWS($M$131:CS187),COLUMNS($M$131:CS187)),0)</f>
        <v>0</v>
      </c>
      <c r="CT187">
        <f t="array" ref="CT187">IF(AND(ROWS($M$131:CT187)&lt;=$P$2,COLUMNS($M$131:CT187)&lt;=$P$2),INDEX(MINVERSE($M$6:INDEX($M$6:$EF$125,$P$2,$P$2)),ROWS($M$131:CT187),COLUMNS($M$131:CT187)),0)</f>
        <v>0</v>
      </c>
      <c r="CU187">
        <f t="array" ref="CU187">IF(AND(ROWS($M$131:CU187)&lt;=$P$2,COLUMNS($M$131:CU187)&lt;=$P$2),INDEX(MINVERSE($M$6:INDEX($M$6:$EF$125,$P$2,$P$2)),ROWS($M$131:CU187),COLUMNS($M$131:CU187)),0)</f>
        <v>0</v>
      </c>
      <c r="CV187">
        <f t="array" ref="CV187">IF(AND(ROWS($M$131:CV187)&lt;=$P$2,COLUMNS($M$131:CV187)&lt;=$P$2),INDEX(MINVERSE($M$6:INDEX($M$6:$EF$125,$P$2,$P$2)),ROWS($M$131:CV187),COLUMNS($M$131:CV187)),0)</f>
        <v>0</v>
      </c>
      <c r="CW187">
        <f t="array" ref="CW187">IF(AND(ROWS($M$131:CW187)&lt;=$P$2,COLUMNS($M$131:CW187)&lt;=$P$2),INDEX(MINVERSE($M$6:INDEX($M$6:$EF$125,$P$2,$P$2)),ROWS($M$131:CW187),COLUMNS($M$131:CW187)),0)</f>
        <v>0</v>
      </c>
      <c r="CX187">
        <f t="array" ref="CX187">IF(AND(ROWS($M$131:CX187)&lt;=$P$2,COLUMNS($M$131:CX187)&lt;=$P$2),INDEX(MINVERSE($M$6:INDEX($M$6:$EF$125,$P$2,$P$2)),ROWS($M$131:CX187),COLUMNS($M$131:CX187)),0)</f>
        <v>0</v>
      </c>
      <c r="CY187">
        <f t="array" ref="CY187">IF(AND(ROWS($M$131:CY187)&lt;=$P$2,COLUMNS($M$131:CY187)&lt;=$P$2),INDEX(MINVERSE($M$6:INDEX($M$6:$EF$125,$P$2,$P$2)),ROWS($M$131:CY187),COLUMNS($M$131:CY187)),0)</f>
        <v>0</v>
      </c>
      <c r="CZ187">
        <f t="array" ref="CZ187">IF(AND(ROWS($M$131:CZ187)&lt;=$P$2,COLUMNS($M$131:CZ187)&lt;=$P$2),INDEX(MINVERSE($M$6:INDEX($M$6:$EF$125,$P$2,$P$2)),ROWS($M$131:CZ187),COLUMNS($M$131:CZ187)),0)</f>
        <v>0</v>
      </c>
      <c r="DA187">
        <f t="array" ref="DA187">IF(AND(ROWS($M$131:DA187)&lt;=$P$2,COLUMNS($M$131:DA187)&lt;=$P$2),INDEX(MINVERSE($M$6:INDEX($M$6:$EF$125,$P$2,$P$2)),ROWS($M$131:DA187),COLUMNS($M$131:DA187)),0)</f>
        <v>0</v>
      </c>
      <c r="DB187">
        <f t="array" ref="DB187">IF(AND(ROWS($M$131:DB187)&lt;=$P$2,COLUMNS($M$131:DB187)&lt;=$P$2),INDEX(MINVERSE($M$6:INDEX($M$6:$EF$125,$P$2,$P$2)),ROWS($M$131:DB187),COLUMNS($M$131:DB187)),0)</f>
        <v>0</v>
      </c>
      <c r="DC187">
        <f t="array" ref="DC187">IF(AND(ROWS($M$131:DC187)&lt;=$P$2,COLUMNS($M$131:DC187)&lt;=$P$2),INDEX(MINVERSE($M$6:INDEX($M$6:$EF$125,$P$2,$P$2)),ROWS($M$131:DC187),COLUMNS($M$131:DC187)),0)</f>
        <v>0</v>
      </c>
      <c r="DD187">
        <f t="array" ref="DD187">IF(AND(ROWS($M$131:DD187)&lt;=$P$2,COLUMNS($M$131:DD187)&lt;=$P$2),INDEX(MINVERSE($M$6:INDEX($M$6:$EF$125,$P$2,$P$2)),ROWS($M$131:DD187),COLUMNS($M$131:DD187)),0)</f>
        <v>0</v>
      </c>
      <c r="DE187">
        <f t="array" ref="DE187">IF(AND(ROWS($M$131:DE187)&lt;=$P$2,COLUMNS($M$131:DE187)&lt;=$P$2),INDEX(MINVERSE($M$6:INDEX($M$6:$EF$125,$P$2,$P$2)),ROWS($M$131:DE187),COLUMNS($M$131:DE187)),0)</f>
        <v>0</v>
      </c>
      <c r="DF187">
        <f t="array" ref="DF187">IF(AND(ROWS($M$131:DF187)&lt;=$P$2,COLUMNS($M$131:DF187)&lt;=$P$2),INDEX(MINVERSE($M$6:INDEX($M$6:$EF$125,$P$2,$P$2)),ROWS($M$131:DF187),COLUMNS($M$131:DF187)),0)</f>
        <v>0</v>
      </c>
      <c r="DG187">
        <f t="array" ref="DG187">IF(AND(ROWS($M$131:DG187)&lt;=$P$2,COLUMNS($M$131:DG187)&lt;=$P$2),INDEX(MINVERSE($M$6:INDEX($M$6:$EF$125,$P$2,$P$2)),ROWS($M$131:DG187),COLUMNS($M$131:DG187)),0)</f>
        <v>0</v>
      </c>
      <c r="DH187">
        <f t="array" ref="DH187">IF(AND(ROWS($M$131:DH187)&lt;=$P$2,COLUMNS($M$131:DH187)&lt;=$P$2),INDEX(MINVERSE($M$6:INDEX($M$6:$EF$125,$P$2,$P$2)),ROWS($M$131:DH187),COLUMNS($M$131:DH187)),0)</f>
        <v>0</v>
      </c>
      <c r="DI187">
        <f t="array" ref="DI187">IF(AND(ROWS($M$131:DI187)&lt;=$P$2,COLUMNS($M$131:DI187)&lt;=$P$2),INDEX(MINVERSE($M$6:INDEX($M$6:$EF$125,$P$2,$P$2)),ROWS($M$131:DI187),COLUMNS($M$131:DI187)),0)</f>
        <v>0</v>
      </c>
      <c r="DJ187">
        <f t="array" ref="DJ187">IF(AND(ROWS($M$131:DJ187)&lt;=$P$2,COLUMNS($M$131:DJ187)&lt;=$P$2),INDEX(MINVERSE($M$6:INDEX($M$6:$EF$125,$P$2,$P$2)),ROWS($M$131:DJ187),COLUMNS($M$131:DJ187)),0)</f>
        <v>0</v>
      </c>
      <c r="DK187">
        <f t="array" ref="DK187">IF(AND(ROWS($M$131:DK187)&lt;=$P$2,COLUMNS($M$131:DK187)&lt;=$P$2),INDEX(MINVERSE($M$6:INDEX($M$6:$EF$125,$P$2,$P$2)),ROWS($M$131:DK187),COLUMNS($M$131:DK187)),0)</f>
        <v>0</v>
      </c>
      <c r="DL187">
        <f t="array" ref="DL187">IF(AND(ROWS($M$131:DL187)&lt;=$P$2,COLUMNS($M$131:DL187)&lt;=$P$2),INDEX(MINVERSE($M$6:INDEX($M$6:$EF$125,$P$2,$P$2)),ROWS($M$131:DL187),COLUMNS($M$131:DL187)),0)</f>
        <v>0</v>
      </c>
      <c r="DM187">
        <f t="array" ref="DM187">IF(AND(ROWS($M$131:DM187)&lt;=$P$2,COLUMNS($M$131:DM187)&lt;=$P$2),INDEX(MINVERSE($M$6:INDEX($M$6:$EF$125,$P$2,$P$2)),ROWS($M$131:DM187),COLUMNS($M$131:DM187)),0)</f>
        <v>0</v>
      </c>
      <c r="DN187">
        <f t="array" ref="DN187">IF(AND(ROWS($M$131:DN187)&lt;=$P$2,COLUMNS($M$131:DN187)&lt;=$P$2),INDEX(MINVERSE($M$6:INDEX($M$6:$EF$125,$P$2,$P$2)),ROWS($M$131:DN187),COLUMNS($M$131:DN187)),0)</f>
        <v>0</v>
      </c>
      <c r="DO187">
        <f t="array" ref="DO187">IF(AND(ROWS($M$131:DO187)&lt;=$P$2,COLUMNS($M$131:DO187)&lt;=$P$2),INDEX(MINVERSE($M$6:INDEX($M$6:$EF$125,$P$2,$P$2)),ROWS($M$131:DO187),COLUMNS($M$131:DO187)),0)</f>
        <v>0</v>
      </c>
      <c r="DP187">
        <f t="array" ref="DP187">IF(AND(ROWS($M$131:DP187)&lt;=$P$2,COLUMNS($M$131:DP187)&lt;=$P$2),INDEX(MINVERSE($M$6:INDEX($M$6:$EF$125,$P$2,$P$2)),ROWS($M$131:DP187),COLUMNS($M$131:DP187)),0)</f>
        <v>0</v>
      </c>
      <c r="DQ187">
        <f t="array" ref="DQ187">IF(AND(ROWS($M$131:DQ187)&lt;=$P$2,COLUMNS($M$131:DQ187)&lt;=$P$2),INDEX(MINVERSE($M$6:INDEX($M$6:$EF$125,$P$2,$P$2)),ROWS($M$131:DQ187),COLUMNS($M$131:DQ187)),0)</f>
        <v>0</v>
      </c>
      <c r="DR187">
        <f t="array" ref="DR187">IF(AND(ROWS($M$131:DR187)&lt;=$P$2,COLUMNS($M$131:DR187)&lt;=$P$2),INDEX(MINVERSE($M$6:INDEX($M$6:$EF$125,$P$2,$P$2)),ROWS($M$131:DR187),COLUMNS($M$131:DR187)),0)</f>
        <v>0</v>
      </c>
      <c r="DS187">
        <f t="array" ref="DS187">IF(AND(ROWS($M$131:DS187)&lt;=$P$2,COLUMNS($M$131:DS187)&lt;=$P$2),INDEX(MINVERSE($M$6:INDEX($M$6:$EF$125,$P$2,$P$2)),ROWS($M$131:DS187),COLUMNS($M$131:DS187)),0)</f>
        <v>0</v>
      </c>
      <c r="DT187">
        <f t="array" ref="DT187">IF(AND(ROWS($M$131:DT187)&lt;=$P$2,COLUMNS($M$131:DT187)&lt;=$P$2),INDEX(MINVERSE($M$6:INDEX($M$6:$EF$125,$P$2,$P$2)),ROWS($M$131:DT187),COLUMNS($M$131:DT187)),0)</f>
        <v>0</v>
      </c>
      <c r="DU187">
        <f t="array" ref="DU187">IF(AND(ROWS($M$131:DU187)&lt;=$P$2,COLUMNS($M$131:DU187)&lt;=$P$2),INDEX(MINVERSE($M$6:INDEX($M$6:$EF$125,$P$2,$P$2)),ROWS($M$131:DU187),COLUMNS($M$131:DU187)),0)</f>
        <v>0</v>
      </c>
      <c r="DV187">
        <f t="array" ref="DV187">IF(AND(ROWS($M$131:DV187)&lt;=$P$2,COLUMNS($M$131:DV187)&lt;=$P$2),INDEX(MINVERSE($M$6:INDEX($M$6:$EF$125,$P$2,$P$2)),ROWS($M$131:DV187),COLUMNS($M$131:DV187)),0)</f>
        <v>0</v>
      </c>
      <c r="DW187">
        <f t="array" ref="DW187">IF(AND(ROWS($M$131:DW187)&lt;=$P$2,COLUMNS($M$131:DW187)&lt;=$P$2),INDEX(MINVERSE($M$6:INDEX($M$6:$EF$125,$P$2,$P$2)),ROWS($M$131:DW187),COLUMNS($M$131:DW187)),0)</f>
        <v>0</v>
      </c>
      <c r="DX187">
        <f t="array" ref="DX187">IF(AND(ROWS($M$131:DX187)&lt;=$P$2,COLUMNS($M$131:DX187)&lt;=$P$2),INDEX(MINVERSE($M$6:INDEX($M$6:$EF$125,$P$2,$P$2)),ROWS($M$131:DX187),COLUMNS($M$131:DX187)),0)</f>
        <v>0</v>
      </c>
      <c r="DY187">
        <f t="array" ref="DY187">IF(AND(ROWS($M$131:DY187)&lt;=$P$2,COLUMNS($M$131:DY187)&lt;=$P$2),INDEX(MINVERSE($M$6:INDEX($M$6:$EF$125,$P$2,$P$2)),ROWS($M$131:DY187),COLUMNS($M$131:DY187)),0)</f>
        <v>0</v>
      </c>
      <c r="DZ187">
        <f t="array" ref="DZ187">IF(AND(ROWS($M$131:DZ187)&lt;=$P$2,COLUMNS($M$131:DZ187)&lt;=$P$2),INDEX(MINVERSE($M$6:INDEX($M$6:$EF$125,$P$2,$P$2)),ROWS($M$131:DZ187),COLUMNS($M$131:DZ187)),0)</f>
        <v>0</v>
      </c>
      <c r="EA187">
        <f t="array" ref="EA187">IF(AND(ROWS($M$131:EA187)&lt;=$P$2,COLUMNS($M$131:EA187)&lt;=$P$2),INDEX(MINVERSE($M$6:INDEX($M$6:$EF$125,$P$2,$P$2)),ROWS($M$131:EA187),COLUMNS($M$131:EA187)),0)</f>
        <v>0</v>
      </c>
      <c r="EB187">
        <f t="array" ref="EB187">IF(AND(ROWS($M$131:EB187)&lt;=$P$2,COLUMNS($M$131:EB187)&lt;=$P$2),INDEX(MINVERSE($M$6:INDEX($M$6:$EF$125,$P$2,$P$2)),ROWS($M$131:EB187),COLUMNS($M$131:EB187)),0)</f>
        <v>0</v>
      </c>
    </row>
    <row r="188" spans="12:132" ht="15">
      <c r="L188" s="10">
        <v>58</v>
      </c>
      <c r="M188">
        <f t="array" ref="M188">IF(AND(ROWS($M$131:M188)&lt;=$P$2,COLUMNS($M$131:M188)&lt;=$P$2),INDEX(MINVERSE($M$6:INDEX($M$6:$EF$125,$P$2,$P$2)),ROWS($M$131:M188),COLUMNS($M$131:M188)),0)</f>
        <v>0</v>
      </c>
      <c r="N188">
        <f t="array" ref="N188">IF(AND(ROWS($M$131:N188)&lt;=$P$2,COLUMNS($M$131:N188)&lt;=$P$2),INDEX(MINVERSE($M$6:INDEX($M$6:$EF$125,$P$2,$P$2)),ROWS($M$131:N188),COLUMNS($M$131:N188)),0)</f>
        <v>0</v>
      </c>
      <c r="O188">
        <f t="array" ref="O188">IF(AND(ROWS($M$131:O188)&lt;=$P$2,COLUMNS($M$131:O188)&lt;=$P$2),INDEX(MINVERSE($M$6:INDEX($M$6:$EF$125,$P$2,$P$2)),ROWS($M$131:O188),COLUMNS($M$131:O188)),0)</f>
        <v>0</v>
      </c>
      <c r="P188">
        <f t="array" ref="P188">IF(AND(ROWS($M$131:P188)&lt;=$P$2,COLUMNS($M$131:P188)&lt;=$P$2),INDEX(MINVERSE($M$6:INDEX($M$6:$EF$125,$P$2,$P$2)),ROWS($M$131:P188),COLUMNS($M$131:P188)),0)</f>
        <v>0</v>
      </c>
      <c r="Q188">
        <f t="array" ref="Q188">IF(AND(ROWS($M$131:Q188)&lt;=$P$2,COLUMNS($M$131:Q188)&lt;=$P$2),INDEX(MINVERSE($M$6:INDEX($M$6:$EF$125,$P$2,$P$2)),ROWS($M$131:Q188),COLUMNS($M$131:Q188)),0)</f>
        <v>0</v>
      </c>
      <c r="R188">
        <f t="array" ref="R188">IF(AND(ROWS($M$131:R188)&lt;=$P$2,COLUMNS($M$131:R188)&lt;=$P$2),INDEX(MINVERSE($M$6:INDEX($M$6:$EF$125,$P$2,$P$2)),ROWS($M$131:R188),COLUMNS($M$131:R188)),0)</f>
        <v>0</v>
      </c>
      <c r="S188">
        <f t="array" ref="S188">IF(AND(ROWS($M$131:S188)&lt;=$P$2,COLUMNS($M$131:S188)&lt;=$P$2),INDEX(MINVERSE($M$6:INDEX($M$6:$EF$125,$P$2,$P$2)),ROWS($M$131:S188),COLUMNS($M$131:S188)),0)</f>
        <v>0</v>
      </c>
      <c r="T188">
        <f t="array" ref="T188">IF(AND(ROWS($M$131:T188)&lt;=$P$2,COLUMNS($M$131:T188)&lt;=$P$2),INDEX(MINVERSE($M$6:INDEX($M$6:$EF$125,$P$2,$P$2)),ROWS($M$131:T188),COLUMNS($M$131:T188)),0)</f>
        <v>0</v>
      </c>
      <c r="U188">
        <f t="array" ref="U188">IF(AND(ROWS($M$131:U188)&lt;=$P$2,COLUMNS($M$131:U188)&lt;=$P$2),INDEX(MINVERSE($M$6:INDEX($M$6:$EF$125,$P$2,$P$2)),ROWS($M$131:U188),COLUMNS($M$131:U188)),0)</f>
        <v>0</v>
      </c>
      <c r="V188">
        <f t="array" ref="V188">IF(AND(ROWS($M$131:V188)&lt;=$P$2,COLUMNS($M$131:V188)&lt;=$P$2),INDEX(MINVERSE($M$6:INDEX($M$6:$EF$125,$P$2,$P$2)),ROWS($M$131:V188),COLUMNS($M$131:V188)),0)</f>
        <v>0</v>
      </c>
      <c r="W188">
        <f t="array" ref="W188">IF(AND(ROWS($M$131:W188)&lt;=$P$2,COLUMNS($M$131:W188)&lt;=$P$2),INDEX(MINVERSE($M$6:INDEX($M$6:$EF$125,$P$2,$P$2)),ROWS($M$131:W188),COLUMNS($M$131:W188)),0)</f>
        <v>0</v>
      </c>
      <c r="X188">
        <f t="array" ref="X188">IF(AND(ROWS($M$131:X188)&lt;=$P$2,COLUMNS($M$131:X188)&lt;=$P$2),INDEX(MINVERSE($M$6:INDEX($M$6:$EF$125,$P$2,$P$2)),ROWS($M$131:X188),COLUMNS($M$131:X188)),0)</f>
        <v>0</v>
      </c>
      <c r="Y188">
        <f t="array" ref="Y188">IF(AND(ROWS($M$131:Y188)&lt;=$P$2,COLUMNS($M$131:Y188)&lt;=$P$2),INDEX(MINVERSE($M$6:INDEX($M$6:$EF$125,$P$2,$P$2)),ROWS($M$131:Y188),COLUMNS($M$131:Y188)),0)</f>
        <v>0</v>
      </c>
      <c r="Z188">
        <f t="array" ref="Z188">IF(AND(ROWS($M$131:Z188)&lt;=$P$2,COLUMNS($M$131:Z188)&lt;=$P$2),INDEX(MINVERSE($M$6:INDEX($M$6:$EF$125,$P$2,$P$2)),ROWS($M$131:Z188),COLUMNS($M$131:Z188)),0)</f>
        <v>0</v>
      </c>
      <c r="AA188">
        <f t="array" ref="AA188">IF(AND(ROWS($M$131:AA188)&lt;=$P$2,COLUMNS($M$131:AA188)&lt;=$P$2),INDEX(MINVERSE($M$6:INDEX($M$6:$EF$125,$P$2,$P$2)),ROWS($M$131:AA188),COLUMNS($M$131:AA188)),0)</f>
        <v>0</v>
      </c>
      <c r="AB188">
        <f t="array" ref="AB188">IF(AND(ROWS($M$131:AB188)&lt;=$P$2,COLUMNS($M$131:AB188)&lt;=$P$2),INDEX(MINVERSE($M$6:INDEX($M$6:$EF$125,$P$2,$P$2)),ROWS($M$131:AB188),COLUMNS($M$131:AB188)),0)</f>
        <v>0</v>
      </c>
      <c r="AC188">
        <f t="array" ref="AC188">IF(AND(ROWS($M$131:AC188)&lt;=$P$2,COLUMNS($M$131:AC188)&lt;=$P$2),INDEX(MINVERSE($M$6:INDEX($M$6:$EF$125,$P$2,$P$2)),ROWS($M$131:AC188),COLUMNS($M$131:AC188)),0)</f>
        <v>0</v>
      </c>
      <c r="AD188">
        <f t="array" ref="AD188">IF(AND(ROWS($M$131:AD188)&lt;=$P$2,COLUMNS($M$131:AD188)&lt;=$P$2),INDEX(MINVERSE($M$6:INDEX($M$6:$EF$125,$P$2,$P$2)),ROWS($M$131:AD188),COLUMNS($M$131:AD188)),0)</f>
        <v>0</v>
      </c>
      <c r="AE188">
        <f t="array" ref="AE188">IF(AND(ROWS($M$131:AE188)&lt;=$P$2,COLUMNS($M$131:AE188)&lt;=$P$2),INDEX(MINVERSE($M$6:INDEX($M$6:$EF$125,$P$2,$P$2)),ROWS($M$131:AE188),COLUMNS($M$131:AE188)),0)</f>
        <v>0</v>
      </c>
      <c r="AF188">
        <f t="array" ref="AF188">IF(AND(ROWS($M$131:AF188)&lt;=$P$2,COLUMNS($M$131:AF188)&lt;=$P$2),INDEX(MINVERSE($M$6:INDEX($M$6:$EF$125,$P$2,$P$2)),ROWS($M$131:AF188),COLUMNS($M$131:AF188)),0)</f>
        <v>0</v>
      </c>
      <c r="AG188">
        <f t="array" ref="AG188">IF(AND(ROWS($M$131:AG188)&lt;=$P$2,COLUMNS($M$131:AG188)&lt;=$P$2),INDEX(MINVERSE($M$6:INDEX($M$6:$EF$125,$P$2,$P$2)),ROWS($M$131:AG188),COLUMNS($M$131:AG188)),0)</f>
        <v>0</v>
      </c>
      <c r="AH188">
        <f t="array" ref="AH188">IF(AND(ROWS($M$131:AH188)&lt;=$P$2,COLUMNS($M$131:AH188)&lt;=$P$2),INDEX(MINVERSE($M$6:INDEX($M$6:$EF$125,$P$2,$P$2)),ROWS($M$131:AH188),COLUMNS($M$131:AH188)),0)</f>
        <v>0</v>
      </c>
      <c r="AI188">
        <f t="array" ref="AI188">IF(AND(ROWS($M$131:AI188)&lt;=$P$2,COLUMNS($M$131:AI188)&lt;=$P$2),INDEX(MINVERSE($M$6:INDEX($M$6:$EF$125,$P$2,$P$2)),ROWS($M$131:AI188),COLUMNS($M$131:AI188)),0)</f>
        <v>0</v>
      </c>
      <c r="AJ188">
        <f t="array" ref="AJ188">IF(AND(ROWS($M$131:AJ188)&lt;=$P$2,COLUMNS($M$131:AJ188)&lt;=$P$2),INDEX(MINVERSE($M$6:INDEX($M$6:$EF$125,$P$2,$P$2)),ROWS($M$131:AJ188),COLUMNS($M$131:AJ188)),0)</f>
        <v>0</v>
      </c>
      <c r="AK188">
        <f t="array" ref="AK188">IF(AND(ROWS($M$131:AK188)&lt;=$P$2,COLUMNS($M$131:AK188)&lt;=$P$2),INDEX(MINVERSE($M$6:INDEX($M$6:$EF$125,$P$2,$P$2)),ROWS($M$131:AK188),COLUMNS($M$131:AK188)),0)</f>
        <v>0</v>
      </c>
      <c r="AL188">
        <f t="array" ref="AL188">IF(AND(ROWS($M$131:AL188)&lt;=$P$2,COLUMNS($M$131:AL188)&lt;=$P$2),INDEX(MINVERSE($M$6:INDEX($M$6:$EF$125,$P$2,$P$2)),ROWS($M$131:AL188),COLUMNS($M$131:AL188)),0)</f>
        <v>0</v>
      </c>
      <c r="AM188">
        <f t="array" ref="AM188">IF(AND(ROWS($M$131:AM188)&lt;=$P$2,COLUMNS($M$131:AM188)&lt;=$P$2),INDEX(MINVERSE($M$6:INDEX($M$6:$EF$125,$P$2,$P$2)),ROWS($M$131:AM188),COLUMNS($M$131:AM188)),0)</f>
        <v>0</v>
      </c>
      <c r="AN188">
        <f t="array" ref="AN188">IF(AND(ROWS($M$131:AN188)&lt;=$P$2,COLUMNS($M$131:AN188)&lt;=$P$2),INDEX(MINVERSE($M$6:INDEX($M$6:$EF$125,$P$2,$P$2)),ROWS($M$131:AN188),COLUMNS($M$131:AN188)),0)</f>
        <v>0</v>
      </c>
      <c r="AO188">
        <f t="array" ref="AO188">IF(AND(ROWS($M$131:AO188)&lt;=$P$2,COLUMNS($M$131:AO188)&lt;=$P$2),INDEX(MINVERSE($M$6:INDEX($M$6:$EF$125,$P$2,$P$2)),ROWS($M$131:AO188),COLUMNS($M$131:AO188)),0)</f>
        <v>0</v>
      </c>
      <c r="AP188">
        <f t="array" ref="AP188">IF(AND(ROWS($M$131:AP188)&lt;=$P$2,COLUMNS($M$131:AP188)&lt;=$P$2),INDEX(MINVERSE($M$6:INDEX($M$6:$EF$125,$P$2,$P$2)),ROWS($M$131:AP188),COLUMNS($M$131:AP188)),0)</f>
        <v>0</v>
      </c>
      <c r="AQ188">
        <f t="array" ref="AQ188">IF(AND(ROWS($M$131:AQ188)&lt;=$P$2,COLUMNS($M$131:AQ188)&lt;=$P$2),INDEX(MINVERSE($M$6:INDEX($M$6:$EF$125,$P$2,$P$2)),ROWS($M$131:AQ188),COLUMNS($M$131:AQ188)),0)</f>
        <v>0</v>
      </c>
      <c r="AR188">
        <f t="array" ref="AR188">IF(AND(ROWS($M$131:AR188)&lt;=$P$2,COLUMNS($M$131:AR188)&lt;=$P$2),INDEX(MINVERSE($M$6:INDEX($M$6:$EF$125,$P$2,$P$2)),ROWS($M$131:AR188),COLUMNS($M$131:AR188)),0)</f>
        <v>0</v>
      </c>
      <c r="AS188">
        <f t="array" ref="AS188">IF(AND(ROWS($M$131:AS188)&lt;=$P$2,COLUMNS($M$131:AS188)&lt;=$P$2),INDEX(MINVERSE($M$6:INDEX($M$6:$EF$125,$P$2,$P$2)),ROWS($M$131:AS188),COLUMNS($M$131:AS188)),0)</f>
        <v>0</v>
      </c>
      <c r="AT188">
        <f t="array" ref="AT188">IF(AND(ROWS($M$131:AT188)&lt;=$P$2,COLUMNS($M$131:AT188)&lt;=$P$2),INDEX(MINVERSE($M$6:INDEX($M$6:$EF$125,$P$2,$P$2)),ROWS($M$131:AT188),COLUMNS($M$131:AT188)),0)</f>
        <v>0</v>
      </c>
      <c r="AU188">
        <f t="array" ref="AU188">IF(AND(ROWS($M$131:AU188)&lt;=$P$2,COLUMNS($M$131:AU188)&lt;=$P$2),INDEX(MINVERSE($M$6:INDEX($M$6:$EF$125,$P$2,$P$2)),ROWS($M$131:AU188),COLUMNS($M$131:AU188)),0)</f>
        <v>0</v>
      </c>
      <c r="AV188">
        <f t="array" ref="AV188">IF(AND(ROWS($M$131:AV188)&lt;=$P$2,COLUMNS($M$131:AV188)&lt;=$P$2),INDEX(MINVERSE($M$6:INDEX($M$6:$EF$125,$P$2,$P$2)),ROWS($M$131:AV188),COLUMNS($M$131:AV188)),0)</f>
        <v>0</v>
      </c>
      <c r="AW188">
        <f t="array" ref="AW188">IF(AND(ROWS($M$131:AW188)&lt;=$P$2,COLUMNS($M$131:AW188)&lt;=$P$2),INDEX(MINVERSE($M$6:INDEX($M$6:$EF$125,$P$2,$P$2)),ROWS($M$131:AW188),COLUMNS($M$131:AW188)),0)</f>
        <v>0</v>
      </c>
      <c r="AX188">
        <f t="array" ref="AX188">IF(AND(ROWS($M$131:AX188)&lt;=$P$2,COLUMNS($M$131:AX188)&lt;=$P$2),INDEX(MINVERSE($M$6:INDEX($M$6:$EF$125,$P$2,$P$2)),ROWS($M$131:AX188),COLUMNS($M$131:AX188)),0)</f>
        <v>0</v>
      </c>
      <c r="AY188">
        <f t="array" ref="AY188">IF(AND(ROWS($M$131:AY188)&lt;=$P$2,COLUMNS($M$131:AY188)&lt;=$P$2),INDEX(MINVERSE($M$6:INDEX($M$6:$EF$125,$P$2,$P$2)),ROWS($M$131:AY188),COLUMNS($M$131:AY188)),0)</f>
        <v>0</v>
      </c>
      <c r="AZ188">
        <f t="array" ref="AZ188">IF(AND(ROWS($M$131:AZ188)&lt;=$P$2,COLUMNS($M$131:AZ188)&lt;=$P$2),INDEX(MINVERSE($M$6:INDEX($M$6:$EF$125,$P$2,$P$2)),ROWS($M$131:AZ188),COLUMNS($M$131:AZ188)),0)</f>
        <v>0</v>
      </c>
      <c r="BA188">
        <f t="array" ref="BA188">IF(AND(ROWS($M$131:BA188)&lt;=$P$2,COLUMNS($M$131:BA188)&lt;=$P$2),INDEX(MINVERSE($M$6:INDEX($M$6:$EF$125,$P$2,$P$2)),ROWS($M$131:BA188),COLUMNS($M$131:BA188)),0)</f>
        <v>0</v>
      </c>
      <c r="BB188">
        <f t="array" ref="BB188">IF(AND(ROWS($M$131:BB188)&lt;=$P$2,COLUMNS($M$131:BB188)&lt;=$P$2),INDEX(MINVERSE($M$6:INDEX($M$6:$EF$125,$P$2,$P$2)),ROWS($M$131:BB188),COLUMNS($M$131:BB188)),0)</f>
        <v>0</v>
      </c>
      <c r="BC188">
        <f t="array" ref="BC188">IF(AND(ROWS($M$131:BC188)&lt;=$P$2,COLUMNS($M$131:BC188)&lt;=$P$2),INDEX(MINVERSE($M$6:INDEX($M$6:$EF$125,$P$2,$P$2)),ROWS($M$131:BC188),COLUMNS($M$131:BC188)),0)</f>
        <v>0</v>
      </c>
      <c r="BD188">
        <f t="array" ref="BD188">IF(AND(ROWS($M$131:BD188)&lt;=$P$2,COLUMNS($M$131:BD188)&lt;=$P$2),INDEX(MINVERSE($M$6:INDEX($M$6:$EF$125,$P$2,$P$2)),ROWS($M$131:BD188),COLUMNS($M$131:BD188)),0)</f>
        <v>0</v>
      </c>
      <c r="BE188">
        <f t="array" ref="BE188">IF(AND(ROWS($M$131:BE188)&lt;=$P$2,COLUMNS($M$131:BE188)&lt;=$P$2),INDEX(MINVERSE($M$6:INDEX($M$6:$EF$125,$P$2,$P$2)),ROWS($M$131:BE188),COLUMNS($M$131:BE188)),0)</f>
        <v>0</v>
      </c>
      <c r="BF188">
        <f t="array" ref="BF188">IF(AND(ROWS($M$131:BF188)&lt;=$P$2,COLUMNS($M$131:BF188)&lt;=$P$2),INDEX(MINVERSE($M$6:INDEX($M$6:$EF$125,$P$2,$P$2)),ROWS($M$131:BF188),COLUMNS($M$131:BF188)),0)</f>
        <v>0</v>
      </c>
      <c r="BG188">
        <f t="array" ref="BG188">IF(AND(ROWS($M$131:BG188)&lt;=$P$2,COLUMNS($M$131:BG188)&lt;=$P$2),INDEX(MINVERSE($M$6:INDEX($M$6:$EF$125,$P$2,$P$2)),ROWS($M$131:BG188),COLUMNS($M$131:BG188)),0)</f>
        <v>0</v>
      </c>
      <c r="BH188">
        <f t="array" ref="BH188">IF(AND(ROWS($M$131:BH188)&lt;=$P$2,COLUMNS($M$131:BH188)&lt;=$P$2),INDEX(MINVERSE($M$6:INDEX($M$6:$EF$125,$P$2,$P$2)),ROWS($M$131:BH188),COLUMNS($M$131:BH188)),0)</f>
        <v>0</v>
      </c>
      <c r="BI188">
        <f t="array" ref="BI188">IF(AND(ROWS($M$131:BI188)&lt;=$P$2,COLUMNS($M$131:BI188)&lt;=$P$2),INDEX(MINVERSE($M$6:INDEX($M$6:$EF$125,$P$2,$P$2)),ROWS($M$131:BI188),COLUMNS($M$131:BI188)),0)</f>
        <v>0</v>
      </c>
      <c r="BJ188">
        <f t="array" ref="BJ188">IF(AND(ROWS($M$131:BJ188)&lt;=$P$2,COLUMNS($M$131:BJ188)&lt;=$P$2),INDEX(MINVERSE($M$6:INDEX($M$6:$EF$125,$P$2,$P$2)),ROWS($M$131:BJ188),COLUMNS($M$131:BJ188)),0)</f>
        <v>0</v>
      </c>
      <c r="BK188">
        <f t="array" ref="BK188">IF(AND(ROWS($M$131:BK188)&lt;=$P$2,COLUMNS($M$131:BK188)&lt;=$P$2),INDEX(MINVERSE($M$6:INDEX($M$6:$EF$125,$P$2,$P$2)),ROWS($M$131:BK188),COLUMNS($M$131:BK188)),0)</f>
        <v>0</v>
      </c>
      <c r="BL188">
        <f t="array" ref="BL188">IF(AND(ROWS($M$131:BL188)&lt;=$P$2,COLUMNS($M$131:BL188)&lt;=$P$2),INDEX(MINVERSE($M$6:INDEX($M$6:$EF$125,$P$2,$P$2)),ROWS($M$131:BL188),COLUMNS($M$131:BL188)),0)</f>
        <v>0</v>
      </c>
      <c r="BM188">
        <f t="array" ref="BM188">IF(AND(ROWS($M$131:BM188)&lt;=$P$2,COLUMNS($M$131:BM188)&lt;=$P$2),INDEX(MINVERSE($M$6:INDEX($M$6:$EF$125,$P$2,$P$2)),ROWS($M$131:BM188),COLUMNS($M$131:BM188)),0)</f>
        <v>0</v>
      </c>
      <c r="BN188">
        <f t="array" ref="BN188">IF(AND(ROWS($M$131:BN188)&lt;=$P$2,COLUMNS($M$131:BN188)&lt;=$P$2),INDEX(MINVERSE($M$6:INDEX($M$6:$EF$125,$P$2,$P$2)),ROWS($M$131:BN188),COLUMNS($M$131:BN188)),0)</f>
        <v>0</v>
      </c>
      <c r="BO188">
        <f t="array" ref="BO188">IF(AND(ROWS($M$131:BO188)&lt;=$P$2,COLUMNS($M$131:BO188)&lt;=$P$2),INDEX(MINVERSE($M$6:INDEX($M$6:$EF$125,$P$2,$P$2)),ROWS($M$131:BO188),COLUMNS($M$131:BO188)),0)</f>
        <v>0</v>
      </c>
      <c r="BP188">
        <f t="array" ref="BP188">IF(AND(ROWS($M$131:BP188)&lt;=$P$2,COLUMNS($M$131:BP188)&lt;=$P$2),INDEX(MINVERSE($M$6:INDEX($M$6:$EF$125,$P$2,$P$2)),ROWS($M$131:BP188),COLUMNS($M$131:BP188)),0)</f>
        <v>0</v>
      </c>
      <c r="BQ188">
        <f t="array" ref="BQ188">IF(AND(ROWS($M$131:BQ188)&lt;=$P$2,COLUMNS($M$131:BQ188)&lt;=$P$2),INDEX(MINVERSE($M$6:INDEX($M$6:$EF$125,$P$2,$P$2)),ROWS($M$131:BQ188),COLUMNS($M$131:BQ188)),0)</f>
        <v>0</v>
      </c>
      <c r="BR188">
        <f t="array" ref="BR188">IF(AND(ROWS($M$131:BR188)&lt;=$P$2,COLUMNS($M$131:BR188)&lt;=$P$2),INDEX(MINVERSE($M$6:INDEX($M$6:$EF$125,$P$2,$P$2)),ROWS($M$131:BR188),COLUMNS($M$131:BR188)),0)</f>
        <v>0</v>
      </c>
      <c r="BS188">
        <f t="array" ref="BS188">IF(AND(ROWS($M$131:BS188)&lt;=$P$2,COLUMNS($M$131:BS188)&lt;=$P$2),INDEX(MINVERSE($M$6:INDEX($M$6:$EF$125,$P$2,$P$2)),ROWS($M$131:BS188),COLUMNS($M$131:BS188)),0)</f>
        <v>0</v>
      </c>
      <c r="BT188">
        <f t="array" ref="BT188">IF(AND(ROWS($M$131:BT188)&lt;=$P$2,COLUMNS($M$131:BT188)&lt;=$P$2),INDEX(MINVERSE($M$6:INDEX($M$6:$EF$125,$P$2,$P$2)),ROWS($M$131:BT188),COLUMNS($M$131:BT188)),0)</f>
        <v>0</v>
      </c>
      <c r="BU188">
        <f t="array" ref="BU188">IF(AND(ROWS($M$131:BU188)&lt;=$P$2,COLUMNS($M$131:BU188)&lt;=$P$2),INDEX(MINVERSE($M$6:INDEX($M$6:$EF$125,$P$2,$P$2)),ROWS($M$131:BU188),COLUMNS($M$131:BU188)),0)</f>
        <v>0</v>
      </c>
      <c r="BV188">
        <f t="array" ref="BV188">IF(AND(ROWS($M$131:BV188)&lt;=$P$2,COLUMNS($M$131:BV188)&lt;=$P$2),INDEX(MINVERSE($M$6:INDEX($M$6:$EF$125,$P$2,$P$2)),ROWS($M$131:BV188),COLUMNS($M$131:BV188)),0)</f>
        <v>0</v>
      </c>
      <c r="BW188">
        <f t="array" ref="BW188">IF(AND(ROWS($M$131:BW188)&lt;=$P$2,COLUMNS($M$131:BW188)&lt;=$P$2),INDEX(MINVERSE($M$6:INDEX($M$6:$EF$125,$P$2,$P$2)),ROWS($M$131:BW188),COLUMNS($M$131:BW188)),0)</f>
        <v>0</v>
      </c>
      <c r="BX188">
        <f t="array" ref="BX188">IF(AND(ROWS($M$131:BX188)&lt;=$P$2,COLUMNS($M$131:BX188)&lt;=$P$2),INDEX(MINVERSE($M$6:INDEX($M$6:$EF$125,$P$2,$P$2)),ROWS($M$131:BX188),COLUMNS($M$131:BX188)),0)</f>
        <v>0</v>
      </c>
      <c r="BY188">
        <f t="array" ref="BY188">IF(AND(ROWS($M$131:BY188)&lt;=$P$2,COLUMNS($M$131:BY188)&lt;=$P$2),INDEX(MINVERSE($M$6:INDEX($M$6:$EF$125,$P$2,$P$2)),ROWS($M$131:BY188),COLUMNS($M$131:BY188)),0)</f>
        <v>0</v>
      </c>
      <c r="BZ188">
        <f t="array" ref="BZ188">IF(AND(ROWS($M$131:BZ188)&lt;=$P$2,COLUMNS($M$131:BZ188)&lt;=$P$2),INDEX(MINVERSE($M$6:INDEX($M$6:$EF$125,$P$2,$P$2)),ROWS($M$131:BZ188),COLUMNS($M$131:BZ188)),0)</f>
        <v>0</v>
      </c>
      <c r="CA188">
        <f t="array" ref="CA188">IF(AND(ROWS($M$131:CA188)&lt;=$P$2,COLUMNS($M$131:CA188)&lt;=$P$2),INDEX(MINVERSE($M$6:INDEX($M$6:$EF$125,$P$2,$P$2)),ROWS($M$131:CA188),COLUMNS($M$131:CA188)),0)</f>
        <v>0</v>
      </c>
      <c r="CB188">
        <f t="array" ref="CB188">IF(AND(ROWS($M$131:CB188)&lt;=$P$2,COLUMNS($M$131:CB188)&lt;=$P$2),INDEX(MINVERSE($M$6:INDEX($M$6:$EF$125,$P$2,$P$2)),ROWS($M$131:CB188),COLUMNS($M$131:CB188)),0)</f>
        <v>0</v>
      </c>
      <c r="CC188">
        <f t="array" ref="CC188">IF(AND(ROWS($M$131:CC188)&lt;=$P$2,COLUMNS($M$131:CC188)&lt;=$P$2),INDEX(MINVERSE($M$6:INDEX($M$6:$EF$125,$P$2,$P$2)),ROWS($M$131:CC188),COLUMNS($M$131:CC188)),0)</f>
        <v>0</v>
      </c>
      <c r="CD188">
        <f t="array" ref="CD188">IF(AND(ROWS($M$131:CD188)&lt;=$P$2,COLUMNS($M$131:CD188)&lt;=$P$2),INDEX(MINVERSE($M$6:INDEX($M$6:$EF$125,$P$2,$P$2)),ROWS($M$131:CD188),COLUMNS($M$131:CD188)),0)</f>
        <v>0</v>
      </c>
      <c r="CE188">
        <f t="array" ref="CE188">IF(AND(ROWS($M$131:CE188)&lt;=$P$2,COLUMNS($M$131:CE188)&lt;=$P$2),INDEX(MINVERSE($M$6:INDEX($M$6:$EF$125,$P$2,$P$2)),ROWS($M$131:CE188),COLUMNS($M$131:CE188)),0)</f>
        <v>0</v>
      </c>
      <c r="CF188">
        <f t="array" ref="CF188">IF(AND(ROWS($M$131:CF188)&lt;=$P$2,COLUMNS($M$131:CF188)&lt;=$P$2),INDEX(MINVERSE($M$6:INDEX($M$6:$EF$125,$P$2,$P$2)),ROWS($M$131:CF188),COLUMNS($M$131:CF188)),0)</f>
        <v>0</v>
      </c>
      <c r="CG188">
        <f t="array" ref="CG188">IF(AND(ROWS($M$131:CG188)&lt;=$P$2,COLUMNS($M$131:CG188)&lt;=$P$2),INDEX(MINVERSE($M$6:INDEX($M$6:$EF$125,$P$2,$P$2)),ROWS($M$131:CG188),COLUMNS($M$131:CG188)),0)</f>
        <v>0</v>
      </c>
      <c r="CH188">
        <f t="array" ref="CH188">IF(AND(ROWS($M$131:CH188)&lt;=$P$2,COLUMNS($M$131:CH188)&lt;=$P$2),INDEX(MINVERSE($M$6:INDEX($M$6:$EF$125,$P$2,$P$2)),ROWS($M$131:CH188),COLUMNS($M$131:CH188)),0)</f>
        <v>0</v>
      </c>
      <c r="CI188">
        <f t="array" ref="CI188">IF(AND(ROWS($M$131:CI188)&lt;=$P$2,COLUMNS($M$131:CI188)&lt;=$P$2),INDEX(MINVERSE($M$6:INDEX($M$6:$EF$125,$P$2,$P$2)),ROWS($M$131:CI188),COLUMNS($M$131:CI188)),0)</f>
        <v>0</v>
      </c>
      <c r="CJ188">
        <f t="array" ref="CJ188">IF(AND(ROWS($M$131:CJ188)&lt;=$P$2,COLUMNS($M$131:CJ188)&lt;=$P$2),INDEX(MINVERSE($M$6:INDEX($M$6:$EF$125,$P$2,$P$2)),ROWS($M$131:CJ188),COLUMNS($M$131:CJ188)),0)</f>
        <v>0</v>
      </c>
      <c r="CK188">
        <f t="array" ref="CK188">IF(AND(ROWS($M$131:CK188)&lt;=$P$2,COLUMNS($M$131:CK188)&lt;=$P$2),INDEX(MINVERSE($M$6:INDEX($M$6:$EF$125,$P$2,$P$2)),ROWS($M$131:CK188),COLUMNS($M$131:CK188)),0)</f>
        <v>0</v>
      </c>
      <c r="CL188">
        <f t="array" ref="CL188">IF(AND(ROWS($M$131:CL188)&lt;=$P$2,COLUMNS($M$131:CL188)&lt;=$P$2),INDEX(MINVERSE($M$6:INDEX($M$6:$EF$125,$P$2,$P$2)),ROWS($M$131:CL188),COLUMNS($M$131:CL188)),0)</f>
        <v>0</v>
      </c>
      <c r="CM188">
        <f t="array" ref="CM188">IF(AND(ROWS($M$131:CM188)&lt;=$P$2,COLUMNS($M$131:CM188)&lt;=$P$2),INDEX(MINVERSE($M$6:INDEX($M$6:$EF$125,$P$2,$P$2)),ROWS($M$131:CM188),COLUMNS($M$131:CM188)),0)</f>
        <v>0</v>
      </c>
      <c r="CN188">
        <f t="array" ref="CN188">IF(AND(ROWS($M$131:CN188)&lt;=$P$2,COLUMNS($M$131:CN188)&lt;=$P$2),INDEX(MINVERSE($M$6:INDEX($M$6:$EF$125,$P$2,$P$2)),ROWS($M$131:CN188),COLUMNS($M$131:CN188)),0)</f>
        <v>0</v>
      </c>
      <c r="CO188">
        <f t="array" ref="CO188">IF(AND(ROWS($M$131:CO188)&lt;=$P$2,COLUMNS($M$131:CO188)&lt;=$P$2),INDEX(MINVERSE($M$6:INDEX($M$6:$EF$125,$P$2,$P$2)),ROWS($M$131:CO188),COLUMNS($M$131:CO188)),0)</f>
        <v>0</v>
      </c>
      <c r="CP188">
        <f t="array" ref="CP188">IF(AND(ROWS($M$131:CP188)&lt;=$P$2,COLUMNS($M$131:CP188)&lt;=$P$2),INDEX(MINVERSE($M$6:INDEX($M$6:$EF$125,$P$2,$P$2)),ROWS($M$131:CP188),COLUMNS($M$131:CP188)),0)</f>
        <v>0</v>
      </c>
      <c r="CQ188">
        <f t="array" ref="CQ188">IF(AND(ROWS($M$131:CQ188)&lt;=$P$2,COLUMNS($M$131:CQ188)&lt;=$P$2),INDEX(MINVERSE($M$6:INDEX($M$6:$EF$125,$P$2,$P$2)),ROWS($M$131:CQ188),COLUMNS($M$131:CQ188)),0)</f>
        <v>0</v>
      </c>
      <c r="CR188">
        <f t="array" ref="CR188">IF(AND(ROWS($M$131:CR188)&lt;=$P$2,COLUMNS($M$131:CR188)&lt;=$P$2),INDEX(MINVERSE($M$6:INDEX($M$6:$EF$125,$P$2,$P$2)),ROWS($M$131:CR188),COLUMNS($M$131:CR188)),0)</f>
        <v>0</v>
      </c>
      <c r="CS188">
        <f t="array" ref="CS188">IF(AND(ROWS($M$131:CS188)&lt;=$P$2,COLUMNS($M$131:CS188)&lt;=$P$2),INDEX(MINVERSE($M$6:INDEX($M$6:$EF$125,$P$2,$P$2)),ROWS($M$131:CS188),COLUMNS($M$131:CS188)),0)</f>
        <v>0</v>
      </c>
      <c r="CT188">
        <f t="array" ref="CT188">IF(AND(ROWS($M$131:CT188)&lt;=$P$2,COLUMNS($M$131:CT188)&lt;=$P$2),INDEX(MINVERSE($M$6:INDEX($M$6:$EF$125,$P$2,$P$2)),ROWS($M$131:CT188),COLUMNS($M$131:CT188)),0)</f>
        <v>0</v>
      </c>
      <c r="CU188">
        <f t="array" ref="CU188">IF(AND(ROWS($M$131:CU188)&lt;=$P$2,COLUMNS($M$131:CU188)&lt;=$P$2),INDEX(MINVERSE($M$6:INDEX($M$6:$EF$125,$P$2,$P$2)),ROWS($M$131:CU188),COLUMNS($M$131:CU188)),0)</f>
        <v>0</v>
      </c>
      <c r="CV188">
        <f t="array" ref="CV188">IF(AND(ROWS($M$131:CV188)&lt;=$P$2,COLUMNS($M$131:CV188)&lt;=$P$2),INDEX(MINVERSE($M$6:INDEX($M$6:$EF$125,$P$2,$P$2)),ROWS($M$131:CV188),COLUMNS($M$131:CV188)),0)</f>
        <v>0</v>
      </c>
      <c r="CW188">
        <f t="array" ref="CW188">IF(AND(ROWS($M$131:CW188)&lt;=$P$2,COLUMNS($M$131:CW188)&lt;=$P$2),INDEX(MINVERSE($M$6:INDEX($M$6:$EF$125,$P$2,$P$2)),ROWS($M$131:CW188),COLUMNS($M$131:CW188)),0)</f>
        <v>0</v>
      </c>
      <c r="CX188">
        <f t="array" ref="CX188">IF(AND(ROWS($M$131:CX188)&lt;=$P$2,COLUMNS($M$131:CX188)&lt;=$P$2),INDEX(MINVERSE($M$6:INDEX($M$6:$EF$125,$P$2,$P$2)),ROWS($M$131:CX188),COLUMNS($M$131:CX188)),0)</f>
        <v>0</v>
      </c>
      <c r="CY188">
        <f t="array" ref="CY188">IF(AND(ROWS($M$131:CY188)&lt;=$P$2,COLUMNS($M$131:CY188)&lt;=$P$2),INDEX(MINVERSE($M$6:INDEX($M$6:$EF$125,$P$2,$P$2)),ROWS($M$131:CY188),COLUMNS($M$131:CY188)),0)</f>
        <v>0</v>
      </c>
      <c r="CZ188">
        <f t="array" ref="CZ188">IF(AND(ROWS($M$131:CZ188)&lt;=$P$2,COLUMNS($M$131:CZ188)&lt;=$P$2),INDEX(MINVERSE($M$6:INDEX($M$6:$EF$125,$P$2,$P$2)),ROWS($M$131:CZ188),COLUMNS($M$131:CZ188)),0)</f>
        <v>0</v>
      </c>
      <c r="DA188">
        <f t="array" ref="DA188">IF(AND(ROWS($M$131:DA188)&lt;=$P$2,COLUMNS($M$131:DA188)&lt;=$P$2),INDEX(MINVERSE($M$6:INDEX($M$6:$EF$125,$P$2,$P$2)),ROWS($M$131:DA188),COLUMNS($M$131:DA188)),0)</f>
        <v>0</v>
      </c>
      <c r="DB188">
        <f t="array" ref="DB188">IF(AND(ROWS($M$131:DB188)&lt;=$P$2,COLUMNS($M$131:DB188)&lt;=$P$2),INDEX(MINVERSE($M$6:INDEX($M$6:$EF$125,$P$2,$P$2)),ROWS($M$131:DB188),COLUMNS($M$131:DB188)),0)</f>
        <v>0</v>
      </c>
      <c r="DC188">
        <f t="array" ref="DC188">IF(AND(ROWS($M$131:DC188)&lt;=$P$2,COLUMNS($M$131:DC188)&lt;=$P$2),INDEX(MINVERSE($M$6:INDEX($M$6:$EF$125,$P$2,$P$2)),ROWS($M$131:DC188),COLUMNS($M$131:DC188)),0)</f>
        <v>0</v>
      </c>
      <c r="DD188">
        <f t="array" ref="DD188">IF(AND(ROWS($M$131:DD188)&lt;=$P$2,COLUMNS($M$131:DD188)&lt;=$P$2),INDEX(MINVERSE($M$6:INDEX($M$6:$EF$125,$P$2,$P$2)),ROWS($M$131:DD188),COLUMNS($M$131:DD188)),0)</f>
        <v>0</v>
      </c>
      <c r="DE188">
        <f t="array" ref="DE188">IF(AND(ROWS($M$131:DE188)&lt;=$P$2,COLUMNS($M$131:DE188)&lt;=$P$2),INDEX(MINVERSE($M$6:INDEX($M$6:$EF$125,$P$2,$P$2)),ROWS($M$131:DE188),COLUMNS($M$131:DE188)),0)</f>
        <v>0</v>
      </c>
      <c r="DF188">
        <f t="array" ref="DF188">IF(AND(ROWS($M$131:DF188)&lt;=$P$2,COLUMNS($M$131:DF188)&lt;=$P$2),INDEX(MINVERSE($M$6:INDEX($M$6:$EF$125,$P$2,$P$2)),ROWS($M$131:DF188),COLUMNS($M$131:DF188)),0)</f>
        <v>0</v>
      </c>
      <c r="DG188">
        <f t="array" ref="DG188">IF(AND(ROWS($M$131:DG188)&lt;=$P$2,COLUMNS($M$131:DG188)&lt;=$P$2),INDEX(MINVERSE($M$6:INDEX($M$6:$EF$125,$P$2,$P$2)),ROWS($M$131:DG188),COLUMNS($M$131:DG188)),0)</f>
        <v>0</v>
      </c>
      <c r="DH188">
        <f t="array" ref="DH188">IF(AND(ROWS($M$131:DH188)&lt;=$P$2,COLUMNS($M$131:DH188)&lt;=$P$2),INDEX(MINVERSE($M$6:INDEX($M$6:$EF$125,$P$2,$P$2)),ROWS($M$131:DH188),COLUMNS($M$131:DH188)),0)</f>
        <v>0</v>
      </c>
      <c r="DI188">
        <f t="array" ref="DI188">IF(AND(ROWS($M$131:DI188)&lt;=$P$2,COLUMNS($M$131:DI188)&lt;=$P$2),INDEX(MINVERSE($M$6:INDEX($M$6:$EF$125,$P$2,$P$2)),ROWS($M$131:DI188),COLUMNS($M$131:DI188)),0)</f>
        <v>0</v>
      </c>
      <c r="DJ188">
        <f t="array" ref="DJ188">IF(AND(ROWS($M$131:DJ188)&lt;=$P$2,COLUMNS($M$131:DJ188)&lt;=$P$2),INDEX(MINVERSE($M$6:INDEX($M$6:$EF$125,$P$2,$P$2)),ROWS($M$131:DJ188),COLUMNS($M$131:DJ188)),0)</f>
        <v>0</v>
      </c>
      <c r="DK188">
        <f t="array" ref="DK188">IF(AND(ROWS($M$131:DK188)&lt;=$P$2,COLUMNS($M$131:DK188)&lt;=$P$2),INDEX(MINVERSE($M$6:INDEX($M$6:$EF$125,$P$2,$P$2)),ROWS($M$131:DK188),COLUMNS($M$131:DK188)),0)</f>
        <v>0</v>
      </c>
      <c r="DL188">
        <f t="array" ref="DL188">IF(AND(ROWS($M$131:DL188)&lt;=$P$2,COLUMNS($M$131:DL188)&lt;=$P$2),INDEX(MINVERSE($M$6:INDEX($M$6:$EF$125,$P$2,$P$2)),ROWS($M$131:DL188),COLUMNS($M$131:DL188)),0)</f>
        <v>0</v>
      </c>
      <c r="DM188">
        <f t="array" ref="DM188">IF(AND(ROWS($M$131:DM188)&lt;=$P$2,COLUMNS($M$131:DM188)&lt;=$P$2),INDEX(MINVERSE($M$6:INDEX($M$6:$EF$125,$P$2,$P$2)),ROWS($M$131:DM188),COLUMNS($M$131:DM188)),0)</f>
        <v>0</v>
      </c>
      <c r="DN188">
        <f t="array" ref="DN188">IF(AND(ROWS($M$131:DN188)&lt;=$P$2,COLUMNS($M$131:DN188)&lt;=$P$2),INDEX(MINVERSE($M$6:INDEX($M$6:$EF$125,$P$2,$P$2)),ROWS($M$131:DN188),COLUMNS($M$131:DN188)),0)</f>
        <v>0</v>
      </c>
      <c r="DO188">
        <f t="array" ref="DO188">IF(AND(ROWS($M$131:DO188)&lt;=$P$2,COLUMNS($M$131:DO188)&lt;=$P$2),INDEX(MINVERSE($M$6:INDEX($M$6:$EF$125,$P$2,$P$2)),ROWS($M$131:DO188),COLUMNS($M$131:DO188)),0)</f>
        <v>0</v>
      </c>
      <c r="DP188">
        <f t="array" ref="DP188">IF(AND(ROWS($M$131:DP188)&lt;=$P$2,COLUMNS($M$131:DP188)&lt;=$P$2),INDEX(MINVERSE($M$6:INDEX($M$6:$EF$125,$P$2,$P$2)),ROWS($M$131:DP188),COLUMNS($M$131:DP188)),0)</f>
        <v>0</v>
      </c>
      <c r="DQ188">
        <f t="array" ref="DQ188">IF(AND(ROWS($M$131:DQ188)&lt;=$P$2,COLUMNS($M$131:DQ188)&lt;=$P$2),INDEX(MINVERSE($M$6:INDEX($M$6:$EF$125,$P$2,$P$2)),ROWS($M$131:DQ188),COLUMNS($M$131:DQ188)),0)</f>
        <v>0</v>
      </c>
      <c r="DR188">
        <f t="array" ref="DR188">IF(AND(ROWS($M$131:DR188)&lt;=$P$2,COLUMNS($M$131:DR188)&lt;=$P$2),INDEX(MINVERSE($M$6:INDEX($M$6:$EF$125,$P$2,$P$2)),ROWS($M$131:DR188),COLUMNS($M$131:DR188)),0)</f>
        <v>0</v>
      </c>
      <c r="DS188">
        <f t="array" ref="DS188">IF(AND(ROWS($M$131:DS188)&lt;=$P$2,COLUMNS($M$131:DS188)&lt;=$P$2),INDEX(MINVERSE($M$6:INDEX($M$6:$EF$125,$P$2,$P$2)),ROWS($M$131:DS188),COLUMNS($M$131:DS188)),0)</f>
        <v>0</v>
      </c>
      <c r="DT188">
        <f t="array" ref="DT188">IF(AND(ROWS($M$131:DT188)&lt;=$P$2,COLUMNS($M$131:DT188)&lt;=$P$2),INDEX(MINVERSE($M$6:INDEX($M$6:$EF$125,$P$2,$P$2)),ROWS($M$131:DT188),COLUMNS($M$131:DT188)),0)</f>
        <v>0</v>
      </c>
      <c r="DU188">
        <f t="array" ref="DU188">IF(AND(ROWS($M$131:DU188)&lt;=$P$2,COLUMNS($M$131:DU188)&lt;=$P$2),INDEX(MINVERSE($M$6:INDEX($M$6:$EF$125,$P$2,$P$2)),ROWS($M$131:DU188),COLUMNS($M$131:DU188)),0)</f>
        <v>0</v>
      </c>
      <c r="DV188">
        <f t="array" ref="DV188">IF(AND(ROWS($M$131:DV188)&lt;=$P$2,COLUMNS($M$131:DV188)&lt;=$P$2),INDEX(MINVERSE($M$6:INDEX($M$6:$EF$125,$P$2,$P$2)),ROWS($M$131:DV188),COLUMNS($M$131:DV188)),0)</f>
        <v>0</v>
      </c>
      <c r="DW188">
        <f t="array" ref="DW188">IF(AND(ROWS($M$131:DW188)&lt;=$P$2,COLUMNS($M$131:DW188)&lt;=$P$2),INDEX(MINVERSE($M$6:INDEX($M$6:$EF$125,$P$2,$P$2)),ROWS($M$131:DW188),COLUMNS($M$131:DW188)),0)</f>
        <v>0</v>
      </c>
      <c r="DX188">
        <f t="array" ref="DX188">IF(AND(ROWS($M$131:DX188)&lt;=$P$2,COLUMNS($M$131:DX188)&lt;=$P$2),INDEX(MINVERSE($M$6:INDEX($M$6:$EF$125,$P$2,$P$2)),ROWS($M$131:DX188),COLUMNS($M$131:DX188)),0)</f>
        <v>0</v>
      </c>
      <c r="DY188">
        <f t="array" ref="DY188">IF(AND(ROWS($M$131:DY188)&lt;=$P$2,COLUMNS($M$131:DY188)&lt;=$P$2),INDEX(MINVERSE($M$6:INDEX($M$6:$EF$125,$P$2,$P$2)),ROWS($M$131:DY188),COLUMNS($M$131:DY188)),0)</f>
        <v>0</v>
      </c>
      <c r="DZ188">
        <f t="array" ref="DZ188">IF(AND(ROWS($M$131:DZ188)&lt;=$P$2,COLUMNS($M$131:DZ188)&lt;=$P$2),INDEX(MINVERSE($M$6:INDEX($M$6:$EF$125,$P$2,$P$2)),ROWS($M$131:DZ188),COLUMNS($M$131:DZ188)),0)</f>
        <v>0</v>
      </c>
      <c r="EA188">
        <f t="array" ref="EA188">IF(AND(ROWS($M$131:EA188)&lt;=$P$2,COLUMNS($M$131:EA188)&lt;=$P$2),INDEX(MINVERSE($M$6:INDEX($M$6:$EF$125,$P$2,$P$2)),ROWS($M$131:EA188),COLUMNS($M$131:EA188)),0)</f>
        <v>0</v>
      </c>
      <c r="EB188">
        <f t="array" ref="EB188">IF(AND(ROWS($M$131:EB188)&lt;=$P$2,COLUMNS($M$131:EB188)&lt;=$P$2),INDEX(MINVERSE($M$6:INDEX($M$6:$EF$125,$P$2,$P$2)),ROWS($M$131:EB188),COLUMNS($M$131:EB188)),0)</f>
        <v>0</v>
      </c>
    </row>
    <row r="189" spans="12:132" ht="15">
      <c r="L189" s="10">
        <v>59</v>
      </c>
      <c r="M189">
        <f t="array" ref="M189">IF(AND(ROWS($M$131:M189)&lt;=$P$2,COLUMNS($M$131:M189)&lt;=$P$2),INDEX(MINVERSE($M$6:INDEX($M$6:$EF$125,$P$2,$P$2)),ROWS($M$131:M189),COLUMNS($M$131:M189)),0)</f>
        <v>0</v>
      </c>
      <c r="N189">
        <f t="array" ref="N189">IF(AND(ROWS($M$131:N189)&lt;=$P$2,COLUMNS($M$131:N189)&lt;=$P$2),INDEX(MINVERSE($M$6:INDEX($M$6:$EF$125,$P$2,$P$2)),ROWS($M$131:N189),COLUMNS($M$131:N189)),0)</f>
        <v>0</v>
      </c>
      <c r="O189">
        <f t="array" ref="O189">IF(AND(ROWS($M$131:O189)&lt;=$P$2,COLUMNS($M$131:O189)&lt;=$P$2),INDEX(MINVERSE($M$6:INDEX($M$6:$EF$125,$P$2,$P$2)),ROWS($M$131:O189),COLUMNS($M$131:O189)),0)</f>
        <v>0</v>
      </c>
      <c r="P189">
        <f t="array" ref="P189">IF(AND(ROWS($M$131:P189)&lt;=$P$2,COLUMNS($M$131:P189)&lt;=$P$2),INDEX(MINVERSE($M$6:INDEX($M$6:$EF$125,$P$2,$P$2)),ROWS($M$131:P189),COLUMNS($M$131:P189)),0)</f>
        <v>0</v>
      </c>
      <c r="Q189">
        <f t="array" ref="Q189">IF(AND(ROWS($M$131:Q189)&lt;=$P$2,COLUMNS($M$131:Q189)&lt;=$P$2),INDEX(MINVERSE($M$6:INDEX($M$6:$EF$125,$P$2,$P$2)),ROWS($M$131:Q189),COLUMNS($M$131:Q189)),0)</f>
        <v>0</v>
      </c>
      <c r="R189">
        <f t="array" ref="R189">IF(AND(ROWS($M$131:R189)&lt;=$P$2,COLUMNS($M$131:R189)&lt;=$P$2),INDEX(MINVERSE($M$6:INDEX($M$6:$EF$125,$P$2,$P$2)),ROWS($M$131:R189),COLUMNS($M$131:R189)),0)</f>
        <v>0</v>
      </c>
      <c r="S189">
        <f t="array" ref="S189">IF(AND(ROWS($M$131:S189)&lt;=$P$2,COLUMNS($M$131:S189)&lt;=$P$2),INDEX(MINVERSE($M$6:INDEX($M$6:$EF$125,$P$2,$P$2)),ROWS($M$131:S189),COLUMNS($M$131:S189)),0)</f>
        <v>0</v>
      </c>
      <c r="T189">
        <f t="array" ref="T189">IF(AND(ROWS($M$131:T189)&lt;=$P$2,COLUMNS($M$131:T189)&lt;=$P$2),INDEX(MINVERSE($M$6:INDEX($M$6:$EF$125,$P$2,$P$2)),ROWS($M$131:T189),COLUMNS($M$131:T189)),0)</f>
        <v>0</v>
      </c>
      <c r="U189">
        <f t="array" ref="U189">IF(AND(ROWS($M$131:U189)&lt;=$P$2,COLUMNS($M$131:U189)&lt;=$P$2),INDEX(MINVERSE($M$6:INDEX($M$6:$EF$125,$P$2,$P$2)),ROWS($M$131:U189),COLUMNS($M$131:U189)),0)</f>
        <v>0</v>
      </c>
      <c r="V189">
        <f t="array" ref="V189">IF(AND(ROWS($M$131:V189)&lt;=$P$2,COLUMNS($M$131:V189)&lt;=$P$2),INDEX(MINVERSE($M$6:INDEX($M$6:$EF$125,$P$2,$P$2)),ROWS($M$131:V189),COLUMNS($M$131:V189)),0)</f>
        <v>0</v>
      </c>
      <c r="W189">
        <f t="array" ref="W189">IF(AND(ROWS($M$131:W189)&lt;=$P$2,COLUMNS($M$131:W189)&lt;=$P$2),INDEX(MINVERSE($M$6:INDEX($M$6:$EF$125,$P$2,$P$2)),ROWS($M$131:W189),COLUMNS($M$131:W189)),0)</f>
        <v>0</v>
      </c>
      <c r="X189">
        <f t="array" ref="X189">IF(AND(ROWS($M$131:X189)&lt;=$P$2,COLUMNS($M$131:X189)&lt;=$P$2),INDEX(MINVERSE($M$6:INDEX($M$6:$EF$125,$P$2,$P$2)),ROWS($M$131:X189),COLUMNS($M$131:X189)),0)</f>
        <v>0</v>
      </c>
      <c r="Y189">
        <f t="array" ref="Y189">IF(AND(ROWS($M$131:Y189)&lt;=$P$2,COLUMNS($M$131:Y189)&lt;=$P$2),INDEX(MINVERSE($M$6:INDEX($M$6:$EF$125,$P$2,$P$2)),ROWS($M$131:Y189),COLUMNS($M$131:Y189)),0)</f>
        <v>0</v>
      </c>
      <c r="Z189">
        <f t="array" ref="Z189">IF(AND(ROWS($M$131:Z189)&lt;=$P$2,COLUMNS($M$131:Z189)&lt;=$P$2),INDEX(MINVERSE($M$6:INDEX($M$6:$EF$125,$P$2,$P$2)),ROWS($M$131:Z189),COLUMNS($M$131:Z189)),0)</f>
        <v>0</v>
      </c>
      <c r="AA189">
        <f t="array" ref="AA189">IF(AND(ROWS($M$131:AA189)&lt;=$P$2,COLUMNS($M$131:AA189)&lt;=$P$2),INDEX(MINVERSE($M$6:INDEX($M$6:$EF$125,$P$2,$P$2)),ROWS($M$131:AA189),COLUMNS($M$131:AA189)),0)</f>
        <v>0</v>
      </c>
      <c r="AB189">
        <f t="array" ref="AB189">IF(AND(ROWS($M$131:AB189)&lt;=$P$2,COLUMNS($M$131:AB189)&lt;=$P$2),INDEX(MINVERSE($M$6:INDEX($M$6:$EF$125,$P$2,$P$2)),ROWS($M$131:AB189),COLUMNS($M$131:AB189)),0)</f>
        <v>0</v>
      </c>
      <c r="AC189">
        <f t="array" ref="AC189">IF(AND(ROWS($M$131:AC189)&lt;=$P$2,COLUMNS($M$131:AC189)&lt;=$P$2),INDEX(MINVERSE($M$6:INDEX($M$6:$EF$125,$P$2,$P$2)),ROWS($M$131:AC189),COLUMNS($M$131:AC189)),0)</f>
        <v>0</v>
      </c>
      <c r="AD189">
        <f t="array" ref="AD189">IF(AND(ROWS($M$131:AD189)&lt;=$P$2,COLUMNS($M$131:AD189)&lt;=$P$2),INDEX(MINVERSE($M$6:INDEX($M$6:$EF$125,$P$2,$P$2)),ROWS($M$131:AD189),COLUMNS($M$131:AD189)),0)</f>
        <v>0</v>
      </c>
      <c r="AE189">
        <f t="array" ref="AE189">IF(AND(ROWS($M$131:AE189)&lt;=$P$2,COLUMNS($M$131:AE189)&lt;=$P$2),INDEX(MINVERSE($M$6:INDEX($M$6:$EF$125,$P$2,$P$2)),ROWS($M$131:AE189),COLUMNS($M$131:AE189)),0)</f>
        <v>0</v>
      </c>
      <c r="AF189">
        <f t="array" ref="AF189">IF(AND(ROWS($M$131:AF189)&lt;=$P$2,COLUMNS($M$131:AF189)&lt;=$P$2),INDEX(MINVERSE($M$6:INDEX($M$6:$EF$125,$P$2,$P$2)),ROWS($M$131:AF189),COLUMNS($M$131:AF189)),0)</f>
        <v>0</v>
      </c>
      <c r="AG189">
        <f t="array" ref="AG189">IF(AND(ROWS($M$131:AG189)&lt;=$P$2,COLUMNS($M$131:AG189)&lt;=$P$2),INDEX(MINVERSE($M$6:INDEX($M$6:$EF$125,$P$2,$P$2)),ROWS($M$131:AG189),COLUMNS($M$131:AG189)),0)</f>
        <v>0</v>
      </c>
      <c r="AH189">
        <f t="array" ref="AH189">IF(AND(ROWS($M$131:AH189)&lt;=$P$2,COLUMNS($M$131:AH189)&lt;=$P$2),INDEX(MINVERSE($M$6:INDEX($M$6:$EF$125,$P$2,$P$2)),ROWS($M$131:AH189),COLUMNS($M$131:AH189)),0)</f>
        <v>0</v>
      </c>
      <c r="AI189">
        <f t="array" ref="AI189">IF(AND(ROWS($M$131:AI189)&lt;=$P$2,COLUMNS($M$131:AI189)&lt;=$P$2),INDEX(MINVERSE($M$6:INDEX($M$6:$EF$125,$P$2,$P$2)),ROWS($M$131:AI189),COLUMNS($M$131:AI189)),0)</f>
        <v>0</v>
      </c>
      <c r="AJ189">
        <f t="array" ref="AJ189">IF(AND(ROWS($M$131:AJ189)&lt;=$P$2,COLUMNS($M$131:AJ189)&lt;=$P$2),INDEX(MINVERSE($M$6:INDEX($M$6:$EF$125,$P$2,$P$2)),ROWS($M$131:AJ189),COLUMNS($M$131:AJ189)),0)</f>
        <v>0</v>
      </c>
      <c r="AK189">
        <f t="array" ref="AK189">IF(AND(ROWS($M$131:AK189)&lt;=$P$2,COLUMNS($M$131:AK189)&lt;=$P$2),INDEX(MINVERSE($M$6:INDEX($M$6:$EF$125,$P$2,$P$2)),ROWS($M$131:AK189),COLUMNS($M$131:AK189)),0)</f>
        <v>0</v>
      </c>
      <c r="AL189">
        <f t="array" ref="AL189">IF(AND(ROWS($M$131:AL189)&lt;=$P$2,COLUMNS($M$131:AL189)&lt;=$P$2),INDEX(MINVERSE($M$6:INDEX($M$6:$EF$125,$P$2,$P$2)),ROWS($M$131:AL189),COLUMNS($M$131:AL189)),0)</f>
        <v>0</v>
      </c>
      <c r="AM189">
        <f t="array" ref="AM189">IF(AND(ROWS($M$131:AM189)&lt;=$P$2,COLUMNS($M$131:AM189)&lt;=$P$2),INDEX(MINVERSE($M$6:INDEX($M$6:$EF$125,$P$2,$P$2)),ROWS($M$131:AM189),COLUMNS($M$131:AM189)),0)</f>
        <v>0</v>
      </c>
      <c r="AN189">
        <f t="array" ref="AN189">IF(AND(ROWS($M$131:AN189)&lt;=$P$2,COLUMNS($M$131:AN189)&lt;=$P$2),INDEX(MINVERSE($M$6:INDEX($M$6:$EF$125,$P$2,$P$2)),ROWS($M$131:AN189),COLUMNS($M$131:AN189)),0)</f>
        <v>0</v>
      </c>
      <c r="AO189">
        <f t="array" ref="AO189">IF(AND(ROWS($M$131:AO189)&lt;=$P$2,COLUMNS($M$131:AO189)&lt;=$P$2),INDEX(MINVERSE($M$6:INDEX($M$6:$EF$125,$P$2,$P$2)),ROWS($M$131:AO189),COLUMNS($M$131:AO189)),0)</f>
        <v>0</v>
      </c>
      <c r="AP189">
        <f t="array" ref="AP189">IF(AND(ROWS($M$131:AP189)&lt;=$P$2,COLUMNS($M$131:AP189)&lt;=$P$2),INDEX(MINVERSE($M$6:INDEX($M$6:$EF$125,$P$2,$P$2)),ROWS($M$131:AP189),COLUMNS($M$131:AP189)),0)</f>
        <v>0</v>
      </c>
      <c r="AQ189">
        <f t="array" ref="AQ189">IF(AND(ROWS($M$131:AQ189)&lt;=$P$2,COLUMNS($M$131:AQ189)&lt;=$P$2),INDEX(MINVERSE($M$6:INDEX($M$6:$EF$125,$P$2,$P$2)),ROWS($M$131:AQ189),COLUMNS($M$131:AQ189)),0)</f>
        <v>0</v>
      </c>
      <c r="AR189">
        <f t="array" ref="AR189">IF(AND(ROWS($M$131:AR189)&lt;=$P$2,COLUMNS($M$131:AR189)&lt;=$P$2),INDEX(MINVERSE($M$6:INDEX($M$6:$EF$125,$P$2,$P$2)),ROWS($M$131:AR189),COLUMNS($M$131:AR189)),0)</f>
        <v>0</v>
      </c>
      <c r="AS189">
        <f t="array" ref="AS189">IF(AND(ROWS($M$131:AS189)&lt;=$P$2,COLUMNS($M$131:AS189)&lt;=$P$2),INDEX(MINVERSE($M$6:INDEX($M$6:$EF$125,$P$2,$P$2)),ROWS($M$131:AS189),COLUMNS($M$131:AS189)),0)</f>
        <v>0</v>
      </c>
      <c r="AT189">
        <f t="array" ref="AT189">IF(AND(ROWS($M$131:AT189)&lt;=$P$2,COLUMNS($M$131:AT189)&lt;=$P$2),INDEX(MINVERSE($M$6:INDEX($M$6:$EF$125,$P$2,$P$2)),ROWS($M$131:AT189),COLUMNS($M$131:AT189)),0)</f>
        <v>0</v>
      </c>
      <c r="AU189">
        <f t="array" ref="AU189">IF(AND(ROWS($M$131:AU189)&lt;=$P$2,COLUMNS($M$131:AU189)&lt;=$P$2),INDEX(MINVERSE($M$6:INDEX($M$6:$EF$125,$P$2,$P$2)),ROWS($M$131:AU189),COLUMNS($M$131:AU189)),0)</f>
        <v>0</v>
      </c>
      <c r="AV189">
        <f t="array" ref="AV189">IF(AND(ROWS($M$131:AV189)&lt;=$P$2,COLUMNS($M$131:AV189)&lt;=$P$2),INDEX(MINVERSE($M$6:INDEX($M$6:$EF$125,$P$2,$P$2)),ROWS($M$131:AV189),COLUMNS($M$131:AV189)),0)</f>
        <v>0</v>
      </c>
      <c r="AW189">
        <f t="array" ref="AW189">IF(AND(ROWS($M$131:AW189)&lt;=$P$2,COLUMNS($M$131:AW189)&lt;=$P$2),INDEX(MINVERSE($M$6:INDEX($M$6:$EF$125,$P$2,$P$2)),ROWS($M$131:AW189),COLUMNS($M$131:AW189)),0)</f>
        <v>0</v>
      </c>
      <c r="AX189">
        <f t="array" ref="AX189">IF(AND(ROWS($M$131:AX189)&lt;=$P$2,COLUMNS($M$131:AX189)&lt;=$P$2),INDEX(MINVERSE($M$6:INDEX($M$6:$EF$125,$P$2,$P$2)),ROWS($M$131:AX189),COLUMNS($M$131:AX189)),0)</f>
        <v>0</v>
      </c>
      <c r="AY189">
        <f t="array" ref="AY189">IF(AND(ROWS($M$131:AY189)&lt;=$P$2,COLUMNS($M$131:AY189)&lt;=$P$2),INDEX(MINVERSE($M$6:INDEX($M$6:$EF$125,$P$2,$P$2)),ROWS($M$131:AY189),COLUMNS($M$131:AY189)),0)</f>
        <v>0</v>
      </c>
      <c r="AZ189">
        <f t="array" ref="AZ189">IF(AND(ROWS($M$131:AZ189)&lt;=$P$2,COLUMNS($M$131:AZ189)&lt;=$P$2),INDEX(MINVERSE($M$6:INDEX($M$6:$EF$125,$P$2,$P$2)),ROWS($M$131:AZ189),COLUMNS($M$131:AZ189)),0)</f>
        <v>0</v>
      </c>
      <c r="BA189">
        <f t="array" ref="BA189">IF(AND(ROWS($M$131:BA189)&lt;=$P$2,COLUMNS($M$131:BA189)&lt;=$P$2),INDEX(MINVERSE($M$6:INDEX($M$6:$EF$125,$P$2,$P$2)),ROWS($M$131:BA189),COLUMNS($M$131:BA189)),0)</f>
        <v>0</v>
      </c>
      <c r="BB189">
        <f t="array" ref="BB189">IF(AND(ROWS($M$131:BB189)&lt;=$P$2,COLUMNS($M$131:BB189)&lt;=$P$2),INDEX(MINVERSE($M$6:INDEX($M$6:$EF$125,$P$2,$P$2)),ROWS($M$131:BB189),COLUMNS($M$131:BB189)),0)</f>
        <v>0</v>
      </c>
      <c r="BC189">
        <f t="array" ref="BC189">IF(AND(ROWS($M$131:BC189)&lt;=$P$2,COLUMNS($M$131:BC189)&lt;=$P$2),INDEX(MINVERSE($M$6:INDEX($M$6:$EF$125,$P$2,$P$2)),ROWS($M$131:BC189),COLUMNS($M$131:BC189)),0)</f>
        <v>0</v>
      </c>
      <c r="BD189">
        <f t="array" ref="BD189">IF(AND(ROWS($M$131:BD189)&lt;=$P$2,COLUMNS($M$131:BD189)&lt;=$P$2),INDEX(MINVERSE($M$6:INDEX($M$6:$EF$125,$P$2,$P$2)),ROWS($M$131:BD189),COLUMNS($M$131:BD189)),0)</f>
        <v>0</v>
      </c>
      <c r="BE189">
        <f t="array" ref="BE189">IF(AND(ROWS($M$131:BE189)&lt;=$P$2,COLUMNS($M$131:BE189)&lt;=$P$2),INDEX(MINVERSE($M$6:INDEX($M$6:$EF$125,$P$2,$P$2)),ROWS($M$131:BE189),COLUMNS($M$131:BE189)),0)</f>
        <v>0</v>
      </c>
      <c r="BF189">
        <f t="array" ref="BF189">IF(AND(ROWS($M$131:BF189)&lt;=$P$2,COLUMNS($M$131:BF189)&lt;=$P$2),INDEX(MINVERSE($M$6:INDEX($M$6:$EF$125,$P$2,$P$2)),ROWS($M$131:BF189),COLUMNS($M$131:BF189)),0)</f>
        <v>0</v>
      </c>
      <c r="BG189">
        <f t="array" ref="BG189">IF(AND(ROWS($M$131:BG189)&lt;=$P$2,COLUMNS($M$131:BG189)&lt;=$P$2),INDEX(MINVERSE($M$6:INDEX($M$6:$EF$125,$P$2,$P$2)),ROWS($M$131:BG189),COLUMNS($M$131:BG189)),0)</f>
        <v>0</v>
      </c>
      <c r="BH189">
        <f t="array" ref="BH189">IF(AND(ROWS($M$131:BH189)&lt;=$P$2,COLUMNS($M$131:BH189)&lt;=$P$2),INDEX(MINVERSE($M$6:INDEX($M$6:$EF$125,$P$2,$P$2)),ROWS($M$131:BH189),COLUMNS($M$131:BH189)),0)</f>
        <v>0</v>
      </c>
      <c r="BI189">
        <f t="array" ref="BI189">IF(AND(ROWS($M$131:BI189)&lt;=$P$2,COLUMNS($M$131:BI189)&lt;=$P$2),INDEX(MINVERSE($M$6:INDEX($M$6:$EF$125,$P$2,$P$2)),ROWS($M$131:BI189),COLUMNS($M$131:BI189)),0)</f>
        <v>0</v>
      </c>
      <c r="BJ189">
        <f t="array" ref="BJ189">IF(AND(ROWS($M$131:BJ189)&lt;=$P$2,COLUMNS($M$131:BJ189)&lt;=$P$2),INDEX(MINVERSE($M$6:INDEX($M$6:$EF$125,$P$2,$P$2)),ROWS($M$131:BJ189),COLUMNS($M$131:BJ189)),0)</f>
        <v>0</v>
      </c>
      <c r="BK189">
        <f t="array" ref="BK189">IF(AND(ROWS($M$131:BK189)&lt;=$P$2,COLUMNS($M$131:BK189)&lt;=$P$2),INDEX(MINVERSE($M$6:INDEX($M$6:$EF$125,$P$2,$P$2)),ROWS($M$131:BK189),COLUMNS($M$131:BK189)),0)</f>
        <v>0</v>
      </c>
      <c r="BL189">
        <f t="array" ref="BL189">IF(AND(ROWS($M$131:BL189)&lt;=$P$2,COLUMNS($M$131:BL189)&lt;=$P$2),INDEX(MINVERSE($M$6:INDEX($M$6:$EF$125,$P$2,$P$2)),ROWS($M$131:BL189),COLUMNS($M$131:BL189)),0)</f>
        <v>0</v>
      </c>
      <c r="BM189">
        <f t="array" ref="BM189">IF(AND(ROWS($M$131:BM189)&lt;=$P$2,COLUMNS($M$131:BM189)&lt;=$P$2),INDEX(MINVERSE($M$6:INDEX($M$6:$EF$125,$P$2,$P$2)),ROWS($M$131:BM189),COLUMNS($M$131:BM189)),0)</f>
        <v>0</v>
      </c>
      <c r="BN189">
        <f t="array" ref="BN189">IF(AND(ROWS($M$131:BN189)&lt;=$P$2,COLUMNS($M$131:BN189)&lt;=$P$2),INDEX(MINVERSE($M$6:INDEX($M$6:$EF$125,$P$2,$P$2)),ROWS($M$131:BN189),COLUMNS($M$131:BN189)),0)</f>
        <v>0</v>
      </c>
      <c r="BO189">
        <f t="array" ref="BO189">IF(AND(ROWS($M$131:BO189)&lt;=$P$2,COLUMNS($M$131:BO189)&lt;=$P$2),INDEX(MINVERSE($M$6:INDEX($M$6:$EF$125,$P$2,$P$2)),ROWS($M$131:BO189),COLUMNS($M$131:BO189)),0)</f>
        <v>0</v>
      </c>
      <c r="BP189">
        <f t="array" ref="BP189">IF(AND(ROWS($M$131:BP189)&lt;=$P$2,COLUMNS($M$131:BP189)&lt;=$P$2),INDEX(MINVERSE($M$6:INDEX($M$6:$EF$125,$P$2,$P$2)),ROWS($M$131:BP189),COLUMNS($M$131:BP189)),0)</f>
        <v>0</v>
      </c>
      <c r="BQ189">
        <f t="array" ref="BQ189">IF(AND(ROWS($M$131:BQ189)&lt;=$P$2,COLUMNS($M$131:BQ189)&lt;=$P$2),INDEX(MINVERSE($M$6:INDEX($M$6:$EF$125,$P$2,$P$2)),ROWS($M$131:BQ189),COLUMNS($M$131:BQ189)),0)</f>
        <v>0</v>
      </c>
      <c r="BR189">
        <f t="array" ref="BR189">IF(AND(ROWS($M$131:BR189)&lt;=$P$2,COLUMNS($M$131:BR189)&lt;=$P$2),INDEX(MINVERSE($M$6:INDEX($M$6:$EF$125,$P$2,$P$2)),ROWS($M$131:BR189),COLUMNS($M$131:BR189)),0)</f>
        <v>0</v>
      </c>
      <c r="BS189">
        <f t="array" ref="BS189">IF(AND(ROWS($M$131:BS189)&lt;=$P$2,COLUMNS($M$131:BS189)&lt;=$P$2),INDEX(MINVERSE($M$6:INDEX($M$6:$EF$125,$P$2,$P$2)),ROWS($M$131:BS189),COLUMNS($M$131:BS189)),0)</f>
        <v>0</v>
      </c>
      <c r="BT189">
        <f t="array" ref="BT189">IF(AND(ROWS($M$131:BT189)&lt;=$P$2,COLUMNS($M$131:BT189)&lt;=$P$2),INDEX(MINVERSE($M$6:INDEX($M$6:$EF$125,$P$2,$P$2)),ROWS($M$131:BT189),COLUMNS($M$131:BT189)),0)</f>
        <v>0</v>
      </c>
      <c r="BU189">
        <f t="array" ref="BU189">IF(AND(ROWS($M$131:BU189)&lt;=$P$2,COLUMNS($M$131:BU189)&lt;=$P$2),INDEX(MINVERSE($M$6:INDEX($M$6:$EF$125,$P$2,$P$2)),ROWS($M$131:BU189),COLUMNS($M$131:BU189)),0)</f>
        <v>0</v>
      </c>
      <c r="BV189">
        <f t="array" ref="BV189">IF(AND(ROWS($M$131:BV189)&lt;=$P$2,COLUMNS($M$131:BV189)&lt;=$P$2),INDEX(MINVERSE($M$6:INDEX($M$6:$EF$125,$P$2,$P$2)),ROWS($M$131:BV189),COLUMNS($M$131:BV189)),0)</f>
        <v>0</v>
      </c>
      <c r="BW189">
        <f t="array" ref="BW189">IF(AND(ROWS($M$131:BW189)&lt;=$P$2,COLUMNS($M$131:BW189)&lt;=$P$2),INDEX(MINVERSE($M$6:INDEX($M$6:$EF$125,$P$2,$P$2)),ROWS($M$131:BW189),COLUMNS($M$131:BW189)),0)</f>
        <v>0</v>
      </c>
      <c r="BX189">
        <f t="array" ref="BX189">IF(AND(ROWS($M$131:BX189)&lt;=$P$2,COLUMNS($M$131:BX189)&lt;=$P$2),INDEX(MINVERSE($M$6:INDEX($M$6:$EF$125,$P$2,$P$2)),ROWS($M$131:BX189),COLUMNS($M$131:BX189)),0)</f>
        <v>0</v>
      </c>
      <c r="BY189">
        <f t="array" ref="BY189">IF(AND(ROWS($M$131:BY189)&lt;=$P$2,COLUMNS($M$131:BY189)&lt;=$P$2),INDEX(MINVERSE($M$6:INDEX($M$6:$EF$125,$P$2,$P$2)),ROWS($M$131:BY189),COLUMNS($M$131:BY189)),0)</f>
        <v>0</v>
      </c>
      <c r="BZ189">
        <f t="array" ref="BZ189">IF(AND(ROWS($M$131:BZ189)&lt;=$P$2,COLUMNS($M$131:BZ189)&lt;=$P$2),INDEX(MINVERSE($M$6:INDEX($M$6:$EF$125,$P$2,$P$2)),ROWS($M$131:BZ189),COLUMNS($M$131:BZ189)),0)</f>
        <v>0</v>
      </c>
      <c r="CA189">
        <f t="array" ref="CA189">IF(AND(ROWS($M$131:CA189)&lt;=$P$2,COLUMNS($M$131:CA189)&lt;=$P$2),INDEX(MINVERSE($M$6:INDEX($M$6:$EF$125,$P$2,$P$2)),ROWS($M$131:CA189),COLUMNS($M$131:CA189)),0)</f>
        <v>0</v>
      </c>
      <c r="CB189">
        <f t="array" ref="CB189">IF(AND(ROWS($M$131:CB189)&lt;=$P$2,COLUMNS($M$131:CB189)&lt;=$P$2),INDEX(MINVERSE($M$6:INDEX($M$6:$EF$125,$P$2,$P$2)),ROWS($M$131:CB189),COLUMNS($M$131:CB189)),0)</f>
        <v>0</v>
      </c>
      <c r="CC189">
        <f t="array" ref="CC189">IF(AND(ROWS($M$131:CC189)&lt;=$P$2,COLUMNS($M$131:CC189)&lt;=$P$2),INDEX(MINVERSE($M$6:INDEX($M$6:$EF$125,$P$2,$P$2)),ROWS($M$131:CC189),COLUMNS($M$131:CC189)),0)</f>
        <v>0</v>
      </c>
      <c r="CD189">
        <f t="array" ref="CD189">IF(AND(ROWS($M$131:CD189)&lt;=$P$2,COLUMNS($M$131:CD189)&lt;=$P$2),INDEX(MINVERSE($M$6:INDEX($M$6:$EF$125,$P$2,$P$2)),ROWS($M$131:CD189),COLUMNS($M$131:CD189)),0)</f>
        <v>0</v>
      </c>
      <c r="CE189">
        <f t="array" ref="CE189">IF(AND(ROWS($M$131:CE189)&lt;=$P$2,COLUMNS($M$131:CE189)&lt;=$P$2),INDEX(MINVERSE($M$6:INDEX($M$6:$EF$125,$P$2,$P$2)),ROWS($M$131:CE189),COLUMNS($M$131:CE189)),0)</f>
        <v>0</v>
      </c>
      <c r="CF189">
        <f t="array" ref="CF189">IF(AND(ROWS($M$131:CF189)&lt;=$P$2,COLUMNS($M$131:CF189)&lt;=$P$2),INDEX(MINVERSE($M$6:INDEX($M$6:$EF$125,$P$2,$P$2)),ROWS($M$131:CF189),COLUMNS($M$131:CF189)),0)</f>
        <v>0</v>
      </c>
      <c r="CG189">
        <f t="array" ref="CG189">IF(AND(ROWS($M$131:CG189)&lt;=$P$2,COLUMNS($M$131:CG189)&lt;=$P$2),INDEX(MINVERSE($M$6:INDEX($M$6:$EF$125,$P$2,$P$2)),ROWS($M$131:CG189),COLUMNS($M$131:CG189)),0)</f>
        <v>0</v>
      </c>
      <c r="CH189">
        <f t="array" ref="CH189">IF(AND(ROWS($M$131:CH189)&lt;=$P$2,COLUMNS($M$131:CH189)&lt;=$P$2),INDEX(MINVERSE($M$6:INDEX($M$6:$EF$125,$P$2,$P$2)),ROWS($M$131:CH189),COLUMNS($M$131:CH189)),0)</f>
        <v>0</v>
      </c>
      <c r="CI189">
        <f t="array" ref="CI189">IF(AND(ROWS($M$131:CI189)&lt;=$P$2,COLUMNS($M$131:CI189)&lt;=$P$2),INDEX(MINVERSE($M$6:INDEX($M$6:$EF$125,$P$2,$P$2)),ROWS($M$131:CI189),COLUMNS($M$131:CI189)),0)</f>
        <v>0</v>
      </c>
      <c r="CJ189">
        <f t="array" ref="CJ189">IF(AND(ROWS($M$131:CJ189)&lt;=$P$2,COLUMNS($M$131:CJ189)&lt;=$P$2),INDEX(MINVERSE($M$6:INDEX($M$6:$EF$125,$P$2,$P$2)),ROWS($M$131:CJ189),COLUMNS($M$131:CJ189)),0)</f>
        <v>0</v>
      </c>
      <c r="CK189">
        <f t="array" ref="CK189">IF(AND(ROWS($M$131:CK189)&lt;=$P$2,COLUMNS($M$131:CK189)&lt;=$P$2),INDEX(MINVERSE($M$6:INDEX($M$6:$EF$125,$P$2,$P$2)),ROWS($M$131:CK189),COLUMNS($M$131:CK189)),0)</f>
        <v>0</v>
      </c>
      <c r="CL189">
        <f t="array" ref="CL189">IF(AND(ROWS($M$131:CL189)&lt;=$P$2,COLUMNS($M$131:CL189)&lt;=$P$2),INDEX(MINVERSE($M$6:INDEX($M$6:$EF$125,$P$2,$P$2)),ROWS($M$131:CL189),COLUMNS($M$131:CL189)),0)</f>
        <v>0</v>
      </c>
      <c r="CM189">
        <f t="array" ref="CM189">IF(AND(ROWS($M$131:CM189)&lt;=$P$2,COLUMNS($M$131:CM189)&lt;=$P$2),INDEX(MINVERSE($M$6:INDEX($M$6:$EF$125,$P$2,$P$2)),ROWS($M$131:CM189),COLUMNS($M$131:CM189)),0)</f>
        <v>0</v>
      </c>
      <c r="CN189">
        <f t="array" ref="CN189">IF(AND(ROWS($M$131:CN189)&lt;=$P$2,COLUMNS($M$131:CN189)&lt;=$P$2),INDEX(MINVERSE($M$6:INDEX($M$6:$EF$125,$P$2,$P$2)),ROWS($M$131:CN189),COLUMNS($M$131:CN189)),0)</f>
        <v>0</v>
      </c>
      <c r="CO189">
        <f t="array" ref="CO189">IF(AND(ROWS($M$131:CO189)&lt;=$P$2,COLUMNS($M$131:CO189)&lt;=$P$2),INDEX(MINVERSE($M$6:INDEX($M$6:$EF$125,$P$2,$P$2)),ROWS($M$131:CO189),COLUMNS($M$131:CO189)),0)</f>
        <v>0</v>
      </c>
      <c r="CP189">
        <f t="array" ref="CP189">IF(AND(ROWS($M$131:CP189)&lt;=$P$2,COLUMNS($M$131:CP189)&lt;=$P$2),INDEX(MINVERSE($M$6:INDEX($M$6:$EF$125,$P$2,$P$2)),ROWS($M$131:CP189),COLUMNS($M$131:CP189)),0)</f>
        <v>0</v>
      </c>
      <c r="CQ189">
        <f t="array" ref="CQ189">IF(AND(ROWS($M$131:CQ189)&lt;=$P$2,COLUMNS($M$131:CQ189)&lt;=$P$2),INDEX(MINVERSE($M$6:INDEX($M$6:$EF$125,$P$2,$P$2)),ROWS($M$131:CQ189),COLUMNS($M$131:CQ189)),0)</f>
        <v>0</v>
      </c>
      <c r="CR189">
        <f t="array" ref="CR189">IF(AND(ROWS($M$131:CR189)&lt;=$P$2,COLUMNS($M$131:CR189)&lt;=$P$2),INDEX(MINVERSE($M$6:INDEX($M$6:$EF$125,$P$2,$P$2)),ROWS($M$131:CR189),COLUMNS($M$131:CR189)),0)</f>
        <v>0</v>
      </c>
      <c r="CS189">
        <f t="array" ref="CS189">IF(AND(ROWS($M$131:CS189)&lt;=$P$2,COLUMNS($M$131:CS189)&lt;=$P$2),INDEX(MINVERSE($M$6:INDEX($M$6:$EF$125,$P$2,$P$2)),ROWS($M$131:CS189),COLUMNS($M$131:CS189)),0)</f>
        <v>0</v>
      </c>
      <c r="CT189">
        <f t="array" ref="CT189">IF(AND(ROWS($M$131:CT189)&lt;=$P$2,COLUMNS($M$131:CT189)&lt;=$P$2),INDEX(MINVERSE($M$6:INDEX($M$6:$EF$125,$P$2,$P$2)),ROWS($M$131:CT189),COLUMNS($M$131:CT189)),0)</f>
        <v>0</v>
      </c>
      <c r="CU189">
        <f t="array" ref="CU189">IF(AND(ROWS($M$131:CU189)&lt;=$P$2,COLUMNS($M$131:CU189)&lt;=$P$2),INDEX(MINVERSE($M$6:INDEX($M$6:$EF$125,$P$2,$P$2)),ROWS($M$131:CU189),COLUMNS($M$131:CU189)),0)</f>
        <v>0</v>
      </c>
      <c r="CV189">
        <f t="array" ref="CV189">IF(AND(ROWS($M$131:CV189)&lt;=$P$2,COLUMNS($M$131:CV189)&lt;=$P$2),INDEX(MINVERSE($M$6:INDEX($M$6:$EF$125,$P$2,$P$2)),ROWS($M$131:CV189),COLUMNS($M$131:CV189)),0)</f>
        <v>0</v>
      </c>
      <c r="CW189">
        <f t="array" ref="CW189">IF(AND(ROWS($M$131:CW189)&lt;=$P$2,COLUMNS($M$131:CW189)&lt;=$P$2),INDEX(MINVERSE($M$6:INDEX($M$6:$EF$125,$P$2,$P$2)),ROWS($M$131:CW189),COLUMNS($M$131:CW189)),0)</f>
        <v>0</v>
      </c>
      <c r="CX189">
        <f t="array" ref="CX189">IF(AND(ROWS($M$131:CX189)&lt;=$P$2,COLUMNS($M$131:CX189)&lt;=$P$2),INDEX(MINVERSE($M$6:INDEX($M$6:$EF$125,$P$2,$P$2)),ROWS($M$131:CX189),COLUMNS($M$131:CX189)),0)</f>
        <v>0</v>
      </c>
      <c r="CY189">
        <f t="array" ref="CY189">IF(AND(ROWS($M$131:CY189)&lt;=$P$2,COLUMNS($M$131:CY189)&lt;=$P$2),INDEX(MINVERSE($M$6:INDEX($M$6:$EF$125,$P$2,$P$2)),ROWS($M$131:CY189),COLUMNS($M$131:CY189)),0)</f>
        <v>0</v>
      </c>
      <c r="CZ189">
        <f t="array" ref="CZ189">IF(AND(ROWS($M$131:CZ189)&lt;=$P$2,COLUMNS($M$131:CZ189)&lt;=$P$2),INDEX(MINVERSE($M$6:INDEX($M$6:$EF$125,$P$2,$P$2)),ROWS($M$131:CZ189),COLUMNS($M$131:CZ189)),0)</f>
        <v>0</v>
      </c>
      <c r="DA189">
        <f t="array" ref="DA189">IF(AND(ROWS($M$131:DA189)&lt;=$P$2,COLUMNS($M$131:DA189)&lt;=$P$2),INDEX(MINVERSE($M$6:INDEX($M$6:$EF$125,$P$2,$P$2)),ROWS($M$131:DA189),COLUMNS($M$131:DA189)),0)</f>
        <v>0</v>
      </c>
      <c r="DB189">
        <f t="array" ref="DB189">IF(AND(ROWS($M$131:DB189)&lt;=$P$2,COLUMNS($M$131:DB189)&lt;=$P$2),INDEX(MINVERSE($M$6:INDEX($M$6:$EF$125,$P$2,$P$2)),ROWS($M$131:DB189),COLUMNS($M$131:DB189)),0)</f>
        <v>0</v>
      </c>
      <c r="DC189">
        <f t="array" ref="DC189">IF(AND(ROWS($M$131:DC189)&lt;=$P$2,COLUMNS($M$131:DC189)&lt;=$P$2),INDEX(MINVERSE($M$6:INDEX($M$6:$EF$125,$P$2,$P$2)),ROWS($M$131:DC189),COLUMNS($M$131:DC189)),0)</f>
        <v>0</v>
      </c>
      <c r="DD189">
        <f t="array" ref="DD189">IF(AND(ROWS($M$131:DD189)&lt;=$P$2,COLUMNS($M$131:DD189)&lt;=$P$2),INDEX(MINVERSE($M$6:INDEX($M$6:$EF$125,$P$2,$P$2)),ROWS($M$131:DD189),COLUMNS($M$131:DD189)),0)</f>
        <v>0</v>
      </c>
      <c r="DE189">
        <f t="array" ref="DE189">IF(AND(ROWS($M$131:DE189)&lt;=$P$2,COLUMNS($M$131:DE189)&lt;=$P$2),INDEX(MINVERSE($M$6:INDEX($M$6:$EF$125,$P$2,$P$2)),ROWS($M$131:DE189),COLUMNS($M$131:DE189)),0)</f>
        <v>0</v>
      </c>
      <c r="DF189">
        <f t="array" ref="DF189">IF(AND(ROWS($M$131:DF189)&lt;=$P$2,COLUMNS($M$131:DF189)&lt;=$P$2),INDEX(MINVERSE($M$6:INDEX($M$6:$EF$125,$P$2,$P$2)),ROWS($M$131:DF189),COLUMNS($M$131:DF189)),0)</f>
        <v>0</v>
      </c>
      <c r="DG189">
        <f t="array" ref="DG189">IF(AND(ROWS($M$131:DG189)&lt;=$P$2,COLUMNS($M$131:DG189)&lt;=$P$2),INDEX(MINVERSE($M$6:INDEX($M$6:$EF$125,$P$2,$P$2)),ROWS($M$131:DG189),COLUMNS($M$131:DG189)),0)</f>
        <v>0</v>
      </c>
      <c r="DH189">
        <f t="array" ref="DH189">IF(AND(ROWS($M$131:DH189)&lt;=$P$2,COLUMNS($M$131:DH189)&lt;=$P$2),INDEX(MINVERSE($M$6:INDEX($M$6:$EF$125,$P$2,$P$2)),ROWS($M$131:DH189),COLUMNS($M$131:DH189)),0)</f>
        <v>0</v>
      </c>
      <c r="DI189">
        <f t="array" ref="DI189">IF(AND(ROWS($M$131:DI189)&lt;=$P$2,COLUMNS($M$131:DI189)&lt;=$P$2),INDEX(MINVERSE($M$6:INDEX($M$6:$EF$125,$P$2,$P$2)),ROWS($M$131:DI189),COLUMNS($M$131:DI189)),0)</f>
        <v>0</v>
      </c>
      <c r="DJ189">
        <f t="array" ref="DJ189">IF(AND(ROWS($M$131:DJ189)&lt;=$P$2,COLUMNS($M$131:DJ189)&lt;=$P$2),INDEX(MINVERSE($M$6:INDEX($M$6:$EF$125,$P$2,$P$2)),ROWS($M$131:DJ189),COLUMNS($M$131:DJ189)),0)</f>
        <v>0</v>
      </c>
      <c r="DK189">
        <f t="array" ref="DK189">IF(AND(ROWS($M$131:DK189)&lt;=$P$2,COLUMNS($M$131:DK189)&lt;=$P$2),INDEX(MINVERSE($M$6:INDEX($M$6:$EF$125,$P$2,$P$2)),ROWS($M$131:DK189),COLUMNS($M$131:DK189)),0)</f>
        <v>0</v>
      </c>
      <c r="DL189">
        <f t="array" ref="DL189">IF(AND(ROWS($M$131:DL189)&lt;=$P$2,COLUMNS($M$131:DL189)&lt;=$P$2),INDEX(MINVERSE($M$6:INDEX($M$6:$EF$125,$P$2,$P$2)),ROWS($M$131:DL189),COLUMNS($M$131:DL189)),0)</f>
        <v>0</v>
      </c>
      <c r="DM189">
        <f t="array" ref="DM189">IF(AND(ROWS($M$131:DM189)&lt;=$P$2,COLUMNS($M$131:DM189)&lt;=$P$2),INDEX(MINVERSE($M$6:INDEX($M$6:$EF$125,$P$2,$P$2)),ROWS($M$131:DM189),COLUMNS($M$131:DM189)),0)</f>
        <v>0</v>
      </c>
      <c r="DN189">
        <f t="array" ref="DN189">IF(AND(ROWS($M$131:DN189)&lt;=$P$2,COLUMNS($M$131:DN189)&lt;=$P$2),INDEX(MINVERSE($M$6:INDEX($M$6:$EF$125,$P$2,$P$2)),ROWS($M$131:DN189),COLUMNS($M$131:DN189)),0)</f>
        <v>0</v>
      </c>
      <c r="DO189">
        <f t="array" ref="DO189">IF(AND(ROWS($M$131:DO189)&lt;=$P$2,COLUMNS($M$131:DO189)&lt;=$P$2),INDEX(MINVERSE($M$6:INDEX($M$6:$EF$125,$P$2,$P$2)),ROWS($M$131:DO189),COLUMNS($M$131:DO189)),0)</f>
        <v>0</v>
      </c>
      <c r="DP189">
        <f t="array" ref="DP189">IF(AND(ROWS($M$131:DP189)&lt;=$P$2,COLUMNS($M$131:DP189)&lt;=$P$2),INDEX(MINVERSE($M$6:INDEX($M$6:$EF$125,$P$2,$P$2)),ROWS($M$131:DP189),COLUMNS($M$131:DP189)),0)</f>
        <v>0</v>
      </c>
      <c r="DQ189">
        <f t="array" ref="DQ189">IF(AND(ROWS($M$131:DQ189)&lt;=$P$2,COLUMNS($M$131:DQ189)&lt;=$P$2),INDEX(MINVERSE($M$6:INDEX($M$6:$EF$125,$P$2,$P$2)),ROWS($M$131:DQ189),COLUMNS($M$131:DQ189)),0)</f>
        <v>0</v>
      </c>
      <c r="DR189">
        <f t="array" ref="DR189">IF(AND(ROWS($M$131:DR189)&lt;=$P$2,COLUMNS($M$131:DR189)&lt;=$P$2),INDEX(MINVERSE($M$6:INDEX($M$6:$EF$125,$P$2,$P$2)),ROWS($M$131:DR189),COLUMNS($M$131:DR189)),0)</f>
        <v>0</v>
      </c>
      <c r="DS189">
        <f t="array" ref="DS189">IF(AND(ROWS($M$131:DS189)&lt;=$P$2,COLUMNS($M$131:DS189)&lt;=$P$2),INDEX(MINVERSE($M$6:INDEX($M$6:$EF$125,$P$2,$P$2)),ROWS($M$131:DS189),COLUMNS($M$131:DS189)),0)</f>
        <v>0</v>
      </c>
      <c r="DT189">
        <f t="array" ref="DT189">IF(AND(ROWS($M$131:DT189)&lt;=$P$2,COLUMNS($M$131:DT189)&lt;=$P$2),INDEX(MINVERSE($M$6:INDEX($M$6:$EF$125,$P$2,$P$2)),ROWS($M$131:DT189),COLUMNS($M$131:DT189)),0)</f>
        <v>0</v>
      </c>
      <c r="DU189">
        <f t="array" ref="DU189">IF(AND(ROWS($M$131:DU189)&lt;=$P$2,COLUMNS($M$131:DU189)&lt;=$P$2),INDEX(MINVERSE($M$6:INDEX($M$6:$EF$125,$P$2,$P$2)),ROWS($M$131:DU189),COLUMNS($M$131:DU189)),0)</f>
        <v>0</v>
      </c>
      <c r="DV189">
        <f t="array" ref="DV189">IF(AND(ROWS($M$131:DV189)&lt;=$P$2,COLUMNS($M$131:DV189)&lt;=$P$2),INDEX(MINVERSE($M$6:INDEX($M$6:$EF$125,$P$2,$P$2)),ROWS($M$131:DV189),COLUMNS($M$131:DV189)),0)</f>
        <v>0</v>
      </c>
      <c r="DW189">
        <f t="array" ref="DW189">IF(AND(ROWS($M$131:DW189)&lt;=$P$2,COLUMNS($M$131:DW189)&lt;=$P$2),INDEX(MINVERSE($M$6:INDEX($M$6:$EF$125,$P$2,$P$2)),ROWS($M$131:DW189),COLUMNS($M$131:DW189)),0)</f>
        <v>0</v>
      </c>
      <c r="DX189">
        <f t="array" ref="DX189">IF(AND(ROWS($M$131:DX189)&lt;=$P$2,COLUMNS($M$131:DX189)&lt;=$P$2),INDEX(MINVERSE($M$6:INDEX($M$6:$EF$125,$P$2,$P$2)),ROWS($M$131:DX189),COLUMNS($M$131:DX189)),0)</f>
        <v>0</v>
      </c>
      <c r="DY189">
        <f t="array" ref="DY189">IF(AND(ROWS($M$131:DY189)&lt;=$P$2,COLUMNS($M$131:DY189)&lt;=$P$2),INDEX(MINVERSE($M$6:INDEX($M$6:$EF$125,$P$2,$P$2)),ROWS($M$131:DY189),COLUMNS($M$131:DY189)),0)</f>
        <v>0</v>
      </c>
      <c r="DZ189">
        <f t="array" ref="DZ189">IF(AND(ROWS($M$131:DZ189)&lt;=$P$2,COLUMNS($M$131:DZ189)&lt;=$P$2),INDEX(MINVERSE($M$6:INDEX($M$6:$EF$125,$P$2,$P$2)),ROWS($M$131:DZ189),COLUMNS($M$131:DZ189)),0)</f>
        <v>0</v>
      </c>
      <c r="EA189">
        <f t="array" ref="EA189">IF(AND(ROWS($M$131:EA189)&lt;=$P$2,COLUMNS($M$131:EA189)&lt;=$P$2),INDEX(MINVERSE($M$6:INDEX($M$6:$EF$125,$P$2,$P$2)),ROWS($M$131:EA189),COLUMNS($M$131:EA189)),0)</f>
        <v>0</v>
      </c>
      <c r="EB189">
        <f t="array" ref="EB189">IF(AND(ROWS($M$131:EB189)&lt;=$P$2,COLUMNS($M$131:EB189)&lt;=$P$2),INDEX(MINVERSE($M$6:INDEX($M$6:$EF$125,$P$2,$P$2)),ROWS($M$131:EB189),COLUMNS($M$131:EB189)),0)</f>
        <v>0</v>
      </c>
    </row>
    <row r="190" spans="12:132" ht="15">
      <c r="L190" s="10">
        <v>60</v>
      </c>
      <c r="M190">
        <f t="array" ref="M190">IF(AND(ROWS($M$131:M190)&lt;=$P$2,COLUMNS($M$131:M190)&lt;=$P$2),INDEX(MINVERSE($M$6:INDEX($M$6:$EF$125,$P$2,$P$2)),ROWS($M$131:M190),COLUMNS($M$131:M190)),0)</f>
        <v>0</v>
      </c>
      <c r="N190">
        <f t="array" ref="N190">IF(AND(ROWS($M$131:N190)&lt;=$P$2,COLUMNS($M$131:N190)&lt;=$P$2),INDEX(MINVERSE($M$6:INDEX($M$6:$EF$125,$P$2,$P$2)),ROWS($M$131:N190),COLUMNS($M$131:N190)),0)</f>
        <v>0</v>
      </c>
      <c r="O190">
        <f t="array" ref="O190">IF(AND(ROWS($M$131:O190)&lt;=$P$2,COLUMNS($M$131:O190)&lt;=$P$2),INDEX(MINVERSE($M$6:INDEX($M$6:$EF$125,$P$2,$P$2)),ROWS($M$131:O190),COLUMNS($M$131:O190)),0)</f>
        <v>0</v>
      </c>
      <c r="P190">
        <f t="array" ref="P190">IF(AND(ROWS($M$131:P190)&lt;=$P$2,COLUMNS($M$131:P190)&lt;=$P$2),INDEX(MINVERSE($M$6:INDEX($M$6:$EF$125,$P$2,$P$2)),ROWS($M$131:P190),COLUMNS($M$131:P190)),0)</f>
        <v>0</v>
      </c>
      <c r="Q190">
        <f t="array" ref="Q190">IF(AND(ROWS($M$131:Q190)&lt;=$P$2,COLUMNS($M$131:Q190)&lt;=$P$2),INDEX(MINVERSE($M$6:INDEX($M$6:$EF$125,$P$2,$P$2)),ROWS($M$131:Q190),COLUMNS($M$131:Q190)),0)</f>
        <v>0</v>
      </c>
      <c r="R190">
        <f t="array" ref="R190">IF(AND(ROWS($M$131:R190)&lt;=$P$2,COLUMNS($M$131:R190)&lt;=$P$2),INDEX(MINVERSE($M$6:INDEX($M$6:$EF$125,$P$2,$P$2)),ROWS($M$131:R190),COLUMNS($M$131:R190)),0)</f>
        <v>0</v>
      </c>
      <c r="S190">
        <f t="array" ref="S190">IF(AND(ROWS($M$131:S190)&lt;=$P$2,COLUMNS($M$131:S190)&lt;=$P$2),INDEX(MINVERSE($M$6:INDEX($M$6:$EF$125,$P$2,$P$2)),ROWS($M$131:S190),COLUMNS($M$131:S190)),0)</f>
        <v>0</v>
      </c>
      <c r="T190">
        <f t="array" ref="T190">IF(AND(ROWS($M$131:T190)&lt;=$P$2,COLUMNS($M$131:T190)&lt;=$P$2),INDEX(MINVERSE($M$6:INDEX($M$6:$EF$125,$P$2,$P$2)),ROWS($M$131:T190),COLUMNS($M$131:T190)),0)</f>
        <v>0</v>
      </c>
      <c r="U190">
        <f t="array" ref="U190">IF(AND(ROWS($M$131:U190)&lt;=$P$2,COLUMNS($M$131:U190)&lt;=$P$2),INDEX(MINVERSE($M$6:INDEX($M$6:$EF$125,$P$2,$P$2)),ROWS($M$131:U190),COLUMNS($M$131:U190)),0)</f>
        <v>0</v>
      </c>
      <c r="V190">
        <f t="array" ref="V190">IF(AND(ROWS($M$131:V190)&lt;=$P$2,COLUMNS($M$131:V190)&lt;=$P$2),INDEX(MINVERSE($M$6:INDEX($M$6:$EF$125,$P$2,$P$2)),ROWS($M$131:V190),COLUMNS($M$131:V190)),0)</f>
        <v>0</v>
      </c>
      <c r="W190">
        <f t="array" ref="W190">IF(AND(ROWS($M$131:W190)&lt;=$P$2,COLUMNS($M$131:W190)&lt;=$P$2),INDEX(MINVERSE($M$6:INDEX($M$6:$EF$125,$P$2,$P$2)),ROWS($M$131:W190),COLUMNS($M$131:W190)),0)</f>
        <v>0</v>
      </c>
      <c r="X190">
        <f t="array" ref="X190">IF(AND(ROWS($M$131:X190)&lt;=$P$2,COLUMNS($M$131:X190)&lt;=$P$2),INDEX(MINVERSE($M$6:INDEX($M$6:$EF$125,$P$2,$P$2)),ROWS($M$131:X190),COLUMNS($M$131:X190)),0)</f>
        <v>0</v>
      </c>
      <c r="Y190">
        <f t="array" ref="Y190">IF(AND(ROWS($M$131:Y190)&lt;=$P$2,COLUMNS($M$131:Y190)&lt;=$P$2),INDEX(MINVERSE($M$6:INDEX($M$6:$EF$125,$P$2,$P$2)),ROWS($M$131:Y190),COLUMNS($M$131:Y190)),0)</f>
        <v>0</v>
      </c>
      <c r="Z190">
        <f t="array" ref="Z190">IF(AND(ROWS($M$131:Z190)&lt;=$P$2,COLUMNS($M$131:Z190)&lt;=$P$2),INDEX(MINVERSE($M$6:INDEX($M$6:$EF$125,$P$2,$P$2)),ROWS($M$131:Z190),COLUMNS($M$131:Z190)),0)</f>
        <v>0</v>
      </c>
      <c r="AA190">
        <f t="array" ref="AA190">IF(AND(ROWS($M$131:AA190)&lt;=$P$2,COLUMNS($M$131:AA190)&lt;=$P$2),INDEX(MINVERSE($M$6:INDEX($M$6:$EF$125,$P$2,$P$2)),ROWS($M$131:AA190),COLUMNS($M$131:AA190)),0)</f>
        <v>0</v>
      </c>
      <c r="AB190">
        <f t="array" ref="AB190">IF(AND(ROWS($M$131:AB190)&lt;=$P$2,COLUMNS($M$131:AB190)&lt;=$P$2),INDEX(MINVERSE($M$6:INDEX($M$6:$EF$125,$P$2,$P$2)),ROWS($M$131:AB190),COLUMNS($M$131:AB190)),0)</f>
        <v>0</v>
      </c>
      <c r="AC190">
        <f t="array" ref="AC190">IF(AND(ROWS($M$131:AC190)&lt;=$P$2,COLUMNS($M$131:AC190)&lt;=$P$2),INDEX(MINVERSE($M$6:INDEX($M$6:$EF$125,$P$2,$P$2)),ROWS($M$131:AC190),COLUMNS($M$131:AC190)),0)</f>
        <v>0</v>
      </c>
      <c r="AD190">
        <f t="array" ref="AD190">IF(AND(ROWS($M$131:AD190)&lt;=$P$2,COLUMNS($M$131:AD190)&lt;=$P$2),INDEX(MINVERSE($M$6:INDEX($M$6:$EF$125,$P$2,$P$2)),ROWS($M$131:AD190),COLUMNS($M$131:AD190)),0)</f>
        <v>0</v>
      </c>
      <c r="AE190">
        <f t="array" ref="AE190">IF(AND(ROWS($M$131:AE190)&lt;=$P$2,COLUMNS($M$131:AE190)&lt;=$P$2),INDEX(MINVERSE($M$6:INDEX($M$6:$EF$125,$P$2,$P$2)),ROWS($M$131:AE190),COLUMNS($M$131:AE190)),0)</f>
        <v>0</v>
      </c>
      <c r="AF190">
        <f t="array" ref="AF190">IF(AND(ROWS($M$131:AF190)&lt;=$P$2,COLUMNS($M$131:AF190)&lt;=$P$2),INDEX(MINVERSE($M$6:INDEX($M$6:$EF$125,$P$2,$P$2)),ROWS($M$131:AF190),COLUMNS($M$131:AF190)),0)</f>
        <v>0</v>
      </c>
      <c r="AG190">
        <f t="array" ref="AG190">IF(AND(ROWS($M$131:AG190)&lt;=$P$2,COLUMNS($M$131:AG190)&lt;=$P$2),INDEX(MINVERSE($M$6:INDEX($M$6:$EF$125,$P$2,$P$2)),ROWS($M$131:AG190),COLUMNS($M$131:AG190)),0)</f>
        <v>0</v>
      </c>
      <c r="AH190">
        <f t="array" ref="AH190">IF(AND(ROWS($M$131:AH190)&lt;=$P$2,COLUMNS($M$131:AH190)&lt;=$P$2),INDEX(MINVERSE($M$6:INDEX($M$6:$EF$125,$P$2,$P$2)),ROWS($M$131:AH190),COLUMNS($M$131:AH190)),0)</f>
        <v>0</v>
      </c>
      <c r="AI190">
        <f t="array" ref="AI190">IF(AND(ROWS($M$131:AI190)&lt;=$P$2,COLUMNS($M$131:AI190)&lt;=$P$2),INDEX(MINVERSE($M$6:INDEX($M$6:$EF$125,$P$2,$P$2)),ROWS($M$131:AI190),COLUMNS($M$131:AI190)),0)</f>
        <v>0</v>
      </c>
      <c r="AJ190">
        <f t="array" ref="AJ190">IF(AND(ROWS($M$131:AJ190)&lt;=$P$2,COLUMNS($M$131:AJ190)&lt;=$P$2),INDEX(MINVERSE($M$6:INDEX($M$6:$EF$125,$P$2,$P$2)),ROWS($M$131:AJ190),COLUMNS($M$131:AJ190)),0)</f>
        <v>0</v>
      </c>
      <c r="AK190">
        <f t="array" ref="AK190">IF(AND(ROWS($M$131:AK190)&lt;=$P$2,COLUMNS($M$131:AK190)&lt;=$P$2),INDEX(MINVERSE($M$6:INDEX($M$6:$EF$125,$P$2,$P$2)),ROWS($M$131:AK190),COLUMNS($M$131:AK190)),0)</f>
        <v>0</v>
      </c>
      <c r="AL190">
        <f t="array" ref="AL190">IF(AND(ROWS($M$131:AL190)&lt;=$P$2,COLUMNS($M$131:AL190)&lt;=$P$2),INDEX(MINVERSE($M$6:INDEX($M$6:$EF$125,$P$2,$P$2)),ROWS($M$131:AL190),COLUMNS($M$131:AL190)),0)</f>
        <v>0</v>
      </c>
      <c r="AM190">
        <f t="array" ref="AM190">IF(AND(ROWS($M$131:AM190)&lt;=$P$2,COLUMNS($M$131:AM190)&lt;=$P$2),INDEX(MINVERSE($M$6:INDEX($M$6:$EF$125,$P$2,$P$2)),ROWS($M$131:AM190),COLUMNS($M$131:AM190)),0)</f>
        <v>0</v>
      </c>
      <c r="AN190">
        <f t="array" ref="AN190">IF(AND(ROWS($M$131:AN190)&lt;=$P$2,COLUMNS($M$131:AN190)&lt;=$P$2),INDEX(MINVERSE($M$6:INDEX($M$6:$EF$125,$P$2,$P$2)),ROWS($M$131:AN190),COLUMNS($M$131:AN190)),0)</f>
        <v>0</v>
      </c>
      <c r="AO190">
        <f t="array" ref="AO190">IF(AND(ROWS($M$131:AO190)&lt;=$P$2,COLUMNS($M$131:AO190)&lt;=$P$2),INDEX(MINVERSE($M$6:INDEX($M$6:$EF$125,$P$2,$P$2)),ROWS($M$131:AO190),COLUMNS($M$131:AO190)),0)</f>
        <v>0</v>
      </c>
      <c r="AP190">
        <f t="array" ref="AP190">IF(AND(ROWS($M$131:AP190)&lt;=$P$2,COLUMNS($M$131:AP190)&lt;=$P$2),INDEX(MINVERSE($M$6:INDEX($M$6:$EF$125,$P$2,$P$2)),ROWS($M$131:AP190),COLUMNS($M$131:AP190)),0)</f>
        <v>0</v>
      </c>
      <c r="AQ190">
        <f t="array" ref="AQ190">IF(AND(ROWS($M$131:AQ190)&lt;=$P$2,COLUMNS($M$131:AQ190)&lt;=$P$2),INDEX(MINVERSE($M$6:INDEX($M$6:$EF$125,$P$2,$P$2)),ROWS($M$131:AQ190),COLUMNS($M$131:AQ190)),0)</f>
        <v>0</v>
      </c>
      <c r="AR190">
        <f t="array" ref="AR190">IF(AND(ROWS($M$131:AR190)&lt;=$P$2,COLUMNS($M$131:AR190)&lt;=$P$2),INDEX(MINVERSE($M$6:INDEX($M$6:$EF$125,$P$2,$P$2)),ROWS($M$131:AR190),COLUMNS($M$131:AR190)),0)</f>
        <v>0</v>
      </c>
      <c r="AS190">
        <f t="array" ref="AS190">IF(AND(ROWS($M$131:AS190)&lt;=$P$2,COLUMNS($M$131:AS190)&lt;=$P$2),INDEX(MINVERSE($M$6:INDEX($M$6:$EF$125,$P$2,$P$2)),ROWS($M$131:AS190),COLUMNS($M$131:AS190)),0)</f>
        <v>0</v>
      </c>
      <c r="AT190">
        <f t="array" ref="AT190">IF(AND(ROWS($M$131:AT190)&lt;=$P$2,COLUMNS($M$131:AT190)&lt;=$P$2),INDEX(MINVERSE($M$6:INDEX($M$6:$EF$125,$P$2,$P$2)),ROWS($M$131:AT190),COLUMNS($M$131:AT190)),0)</f>
        <v>0</v>
      </c>
      <c r="AU190">
        <f t="array" ref="AU190">IF(AND(ROWS($M$131:AU190)&lt;=$P$2,COLUMNS($M$131:AU190)&lt;=$P$2),INDEX(MINVERSE($M$6:INDEX($M$6:$EF$125,$P$2,$P$2)),ROWS($M$131:AU190),COLUMNS($M$131:AU190)),0)</f>
        <v>0</v>
      </c>
      <c r="AV190">
        <f t="array" ref="AV190">IF(AND(ROWS($M$131:AV190)&lt;=$P$2,COLUMNS($M$131:AV190)&lt;=$P$2),INDEX(MINVERSE($M$6:INDEX($M$6:$EF$125,$P$2,$P$2)),ROWS($M$131:AV190),COLUMNS($M$131:AV190)),0)</f>
        <v>0</v>
      </c>
      <c r="AW190">
        <f t="array" ref="AW190">IF(AND(ROWS($M$131:AW190)&lt;=$P$2,COLUMNS($M$131:AW190)&lt;=$P$2),INDEX(MINVERSE($M$6:INDEX($M$6:$EF$125,$P$2,$P$2)),ROWS($M$131:AW190),COLUMNS($M$131:AW190)),0)</f>
        <v>0</v>
      </c>
      <c r="AX190">
        <f t="array" ref="AX190">IF(AND(ROWS($M$131:AX190)&lt;=$P$2,COLUMNS($M$131:AX190)&lt;=$P$2),INDEX(MINVERSE($M$6:INDEX($M$6:$EF$125,$P$2,$P$2)),ROWS($M$131:AX190),COLUMNS($M$131:AX190)),0)</f>
        <v>0</v>
      </c>
      <c r="AY190">
        <f t="array" ref="AY190">IF(AND(ROWS($M$131:AY190)&lt;=$P$2,COLUMNS($M$131:AY190)&lt;=$P$2),INDEX(MINVERSE($M$6:INDEX($M$6:$EF$125,$P$2,$P$2)),ROWS($M$131:AY190),COLUMNS($M$131:AY190)),0)</f>
        <v>0</v>
      </c>
      <c r="AZ190">
        <f t="array" ref="AZ190">IF(AND(ROWS($M$131:AZ190)&lt;=$P$2,COLUMNS($M$131:AZ190)&lt;=$P$2),INDEX(MINVERSE($M$6:INDEX($M$6:$EF$125,$P$2,$P$2)),ROWS($M$131:AZ190),COLUMNS($M$131:AZ190)),0)</f>
        <v>0</v>
      </c>
      <c r="BA190">
        <f t="array" ref="BA190">IF(AND(ROWS($M$131:BA190)&lt;=$P$2,COLUMNS($M$131:BA190)&lt;=$P$2),INDEX(MINVERSE($M$6:INDEX($M$6:$EF$125,$P$2,$P$2)),ROWS($M$131:BA190),COLUMNS($M$131:BA190)),0)</f>
        <v>0</v>
      </c>
      <c r="BB190">
        <f t="array" ref="BB190">IF(AND(ROWS($M$131:BB190)&lt;=$P$2,COLUMNS($M$131:BB190)&lt;=$P$2),INDEX(MINVERSE($M$6:INDEX($M$6:$EF$125,$P$2,$P$2)),ROWS($M$131:BB190),COLUMNS($M$131:BB190)),0)</f>
        <v>0</v>
      </c>
      <c r="BC190">
        <f t="array" ref="BC190">IF(AND(ROWS($M$131:BC190)&lt;=$P$2,COLUMNS($M$131:BC190)&lt;=$P$2),INDEX(MINVERSE($M$6:INDEX($M$6:$EF$125,$P$2,$P$2)),ROWS($M$131:BC190),COLUMNS($M$131:BC190)),0)</f>
        <v>0</v>
      </c>
      <c r="BD190">
        <f t="array" ref="BD190">IF(AND(ROWS($M$131:BD190)&lt;=$P$2,COLUMNS($M$131:BD190)&lt;=$P$2),INDEX(MINVERSE($M$6:INDEX($M$6:$EF$125,$P$2,$P$2)),ROWS($M$131:BD190),COLUMNS($M$131:BD190)),0)</f>
        <v>0</v>
      </c>
      <c r="BE190">
        <f t="array" ref="BE190">IF(AND(ROWS($M$131:BE190)&lt;=$P$2,COLUMNS($M$131:BE190)&lt;=$P$2),INDEX(MINVERSE($M$6:INDEX($M$6:$EF$125,$P$2,$P$2)),ROWS($M$131:BE190),COLUMNS($M$131:BE190)),0)</f>
        <v>0</v>
      </c>
      <c r="BF190">
        <f t="array" ref="BF190">IF(AND(ROWS($M$131:BF190)&lt;=$P$2,COLUMNS($M$131:BF190)&lt;=$P$2),INDEX(MINVERSE($M$6:INDEX($M$6:$EF$125,$P$2,$P$2)),ROWS($M$131:BF190),COLUMNS($M$131:BF190)),0)</f>
        <v>0</v>
      </c>
      <c r="BG190">
        <f t="array" ref="BG190">IF(AND(ROWS($M$131:BG190)&lt;=$P$2,COLUMNS($M$131:BG190)&lt;=$P$2),INDEX(MINVERSE($M$6:INDEX($M$6:$EF$125,$P$2,$P$2)),ROWS($M$131:BG190),COLUMNS($M$131:BG190)),0)</f>
        <v>0</v>
      </c>
      <c r="BH190">
        <f t="array" ref="BH190">IF(AND(ROWS($M$131:BH190)&lt;=$P$2,COLUMNS($M$131:BH190)&lt;=$P$2),INDEX(MINVERSE($M$6:INDEX($M$6:$EF$125,$P$2,$P$2)),ROWS($M$131:BH190),COLUMNS($M$131:BH190)),0)</f>
        <v>0</v>
      </c>
      <c r="BI190">
        <f t="array" ref="BI190">IF(AND(ROWS($M$131:BI190)&lt;=$P$2,COLUMNS($M$131:BI190)&lt;=$P$2),INDEX(MINVERSE($M$6:INDEX($M$6:$EF$125,$P$2,$P$2)),ROWS($M$131:BI190),COLUMNS($M$131:BI190)),0)</f>
        <v>0</v>
      </c>
      <c r="BJ190">
        <f t="array" ref="BJ190">IF(AND(ROWS($M$131:BJ190)&lt;=$P$2,COLUMNS($M$131:BJ190)&lt;=$P$2),INDEX(MINVERSE($M$6:INDEX($M$6:$EF$125,$P$2,$P$2)),ROWS($M$131:BJ190),COLUMNS($M$131:BJ190)),0)</f>
        <v>0</v>
      </c>
      <c r="BK190">
        <f t="array" ref="BK190">IF(AND(ROWS($M$131:BK190)&lt;=$P$2,COLUMNS($M$131:BK190)&lt;=$P$2),INDEX(MINVERSE($M$6:INDEX($M$6:$EF$125,$P$2,$P$2)),ROWS($M$131:BK190),COLUMNS($M$131:BK190)),0)</f>
        <v>0</v>
      </c>
      <c r="BL190">
        <f t="array" ref="BL190">IF(AND(ROWS($M$131:BL190)&lt;=$P$2,COLUMNS($M$131:BL190)&lt;=$P$2),INDEX(MINVERSE($M$6:INDEX($M$6:$EF$125,$P$2,$P$2)),ROWS($M$131:BL190),COLUMNS($M$131:BL190)),0)</f>
        <v>0</v>
      </c>
      <c r="BM190">
        <f t="array" ref="BM190">IF(AND(ROWS($M$131:BM190)&lt;=$P$2,COLUMNS($M$131:BM190)&lt;=$P$2),INDEX(MINVERSE($M$6:INDEX($M$6:$EF$125,$P$2,$P$2)),ROWS($M$131:BM190),COLUMNS($M$131:BM190)),0)</f>
        <v>0</v>
      </c>
      <c r="BN190">
        <f t="array" ref="BN190">IF(AND(ROWS($M$131:BN190)&lt;=$P$2,COLUMNS($M$131:BN190)&lt;=$P$2),INDEX(MINVERSE($M$6:INDEX($M$6:$EF$125,$P$2,$P$2)),ROWS($M$131:BN190),COLUMNS($M$131:BN190)),0)</f>
        <v>0</v>
      </c>
      <c r="BO190">
        <f t="array" ref="BO190">IF(AND(ROWS($M$131:BO190)&lt;=$P$2,COLUMNS($M$131:BO190)&lt;=$P$2),INDEX(MINVERSE($M$6:INDEX($M$6:$EF$125,$P$2,$P$2)),ROWS($M$131:BO190),COLUMNS($M$131:BO190)),0)</f>
        <v>0</v>
      </c>
      <c r="BP190">
        <f t="array" ref="BP190">IF(AND(ROWS($M$131:BP190)&lt;=$P$2,COLUMNS($M$131:BP190)&lt;=$P$2),INDEX(MINVERSE($M$6:INDEX($M$6:$EF$125,$P$2,$P$2)),ROWS($M$131:BP190),COLUMNS($M$131:BP190)),0)</f>
        <v>0</v>
      </c>
      <c r="BQ190">
        <f t="array" ref="BQ190">IF(AND(ROWS($M$131:BQ190)&lt;=$P$2,COLUMNS($M$131:BQ190)&lt;=$P$2),INDEX(MINVERSE($M$6:INDEX($M$6:$EF$125,$P$2,$P$2)),ROWS($M$131:BQ190),COLUMNS($M$131:BQ190)),0)</f>
        <v>0</v>
      </c>
      <c r="BR190">
        <f t="array" ref="BR190">IF(AND(ROWS($M$131:BR190)&lt;=$P$2,COLUMNS($M$131:BR190)&lt;=$P$2),INDEX(MINVERSE($M$6:INDEX($M$6:$EF$125,$P$2,$P$2)),ROWS($M$131:BR190),COLUMNS($M$131:BR190)),0)</f>
        <v>0</v>
      </c>
      <c r="BS190">
        <f t="array" ref="BS190">IF(AND(ROWS($M$131:BS190)&lt;=$P$2,COLUMNS($M$131:BS190)&lt;=$P$2),INDEX(MINVERSE($M$6:INDEX($M$6:$EF$125,$P$2,$P$2)),ROWS($M$131:BS190),COLUMNS($M$131:BS190)),0)</f>
        <v>0</v>
      </c>
      <c r="BT190">
        <f t="array" ref="BT190">IF(AND(ROWS($M$131:BT190)&lt;=$P$2,COLUMNS($M$131:BT190)&lt;=$P$2),INDEX(MINVERSE($M$6:INDEX($M$6:$EF$125,$P$2,$P$2)),ROWS($M$131:BT190),COLUMNS($M$131:BT190)),0)</f>
        <v>0</v>
      </c>
      <c r="BU190">
        <f t="array" ref="BU190">IF(AND(ROWS($M$131:BU190)&lt;=$P$2,COLUMNS($M$131:BU190)&lt;=$P$2),INDEX(MINVERSE($M$6:INDEX($M$6:$EF$125,$P$2,$P$2)),ROWS($M$131:BU190),COLUMNS($M$131:BU190)),0)</f>
        <v>0</v>
      </c>
      <c r="BV190">
        <f t="array" ref="BV190">IF(AND(ROWS($M$131:BV190)&lt;=$P$2,COLUMNS($M$131:BV190)&lt;=$P$2),INDEX(MINVERSE($M$6:INDEX($M$6:$EF$125,$P$2,$P$2)),ROWS($M$131:BV190),COLUMNS($M$131:BV190)),0)</f>
        <v>0</v>
      </c>
      <c r="BW190">
        <f t="array" ref="BW190">IF(AND(ROWS($M$131:BW190)&lt;=$P$2,COLUMNS($M$131:BW190)&lt;=$P$2),INDEX(MINVERSE($M$6:INDEX($M$6:$EF$125,$P$2,$P$2)),ROWS($M$131:BW190),COLUMNS($M$131:BW190)),0)</f>
        <v>0</v>
      </c>
      <c r="BX190">
        <f t="array" ref="BX190">IF(AND(ROWS($M$131:BX190)&lt;=$P$2,COLUMNS($M$131:BX190)&lt;=$P$2),INDEX(MINVERSE($M$6:INDEX($M$6:$EF$125,$P$2,$P$2)),ROWS($M$131:BX190),COLUMNS($M$131:BX190)),0)</f>
        <v>0</v>
      </c>
      <c r="BY190">
        <f t="array" ref="BY190">IF(AND(ROWS($M$131:BY190)&lt;=$P$2,COLUMNS($M$131:BY190)&lt;=$P$2),INDEX(MINVERSE($M$6:INDEX($M$6:$EF$125,$P$2,$P$2)),ROWS($M$131:BY190),COLUMNS($M$131:BY190)),0)</f>
        <v>0</v>
      </c>
      <c r="BZ190">
        <f t="array" ref="BZ190">IF(AND(ROWS($M$131:BZ190)&lt;=$P$2,COLUMNS($M$131:BZ190)&lt;=$P$2),INDEX(MINVERSE($M$6:INDEX($M$6:$EF$125,$P$2,$P$2)),ROWS($M$131:BZ190),COLUMNS($M$131:BZ190)),0)</f>
        <v>0</v>
      </c>
      <c r="CA190">
        <f t="array" ref="CA190">IF(AND(ROWS($M$131:CA190)&lt;=$P$2,COLUMNS($M$131:CA190)&lt;=$P$2),INDEX(MINVERSE($M$6:INDEX($M$6:$EF$125,$P$2,$P$2)),ROWS($M$131:CA190),COLUMNS($M$131:CA190)),0)</f>
        <v>0</v>
      </c>
      <c r="CB190">
        <f t="array" ref="CB190">IF(AND(ROWS($M$131:CB190)&lt;=$P$2,COLUMNS($M$131:CB190)&lt;=$P$2),INDEX(MINVERSE($M$6:INDEX($M$6:$EF$125,$P$2,$P$2)),ROWS($M$131:CB190),COLUMNS($M$131:CB190)),0)</f>
        <v>0</v>
      </c>
      <c r="CC190">
        <f t="array" ref="CC190">IF(AND(ROWS($M$131:CC190)&lt;=$P$2,COLUMNS($M$131:CC190)&lt;=$P$2),INDEX(MINVERSE($M$6:INDEX($M$6:$EF$125,$P$2,$P$2)),ROWS($M$131:CC190),COLUMNS($M$131:CC190)),0)</f>
        <v>0</v>
      </c>
      <c r="CD190">
        <f t="array" ref="CD190">IF(AND(ROWS($M$131:CD190)&lt;=$P$2,COLUMNS($M$131:CD190)&lt;=$P$2),INDEX(MINVERSE($M$6:INDEX($M$6:$EF$125,$P$2,$P$2)),ROWS($M$131:CD190),COLUMNS($M$131:CD190)),0)</f>
        <v>0</v>
      </c>
      <c r="CE190">
        <f t="array" ref="CE190">IF(AND(ROWS($M$131:CE190)&lt;=$P$2,COLUMNS($M$131:CE190)&lt;=$P$2),INDEX(MINVERSE($M$6:INDEX($M$6:$EF$125,$P$2,$P$2)),ROWS($M$131:CE190),COLUMNS($M$131:CE190)),0)</f>
        <v>0</v>
      </c>
      <c r="CF190">
        <f t="array" ref="CF190">IF(AND(ROWS($M$131:CF190)&lt;=$P$2,COLUMNS($M$131:CF190)&lt;=$P$2),INDEX(MINVERSE($M$6:INDEX($M$6:$EF$125,$P$2,$P$2)),ROWS($M$131:CF190),COLUMNS($M$131:CF190)),0)</f>
        <v>0</v>
      </c>
      <c r="CG190">
        <f t="array" ref="CG190">IF(AND(ROWS($M$131:CG190)&lt;=$P$2,COLUMNS($M$131:CG190)&lt;=$P$2),INDEX(MINVERSE($M$6:INDEX($M$6:$EF$125,$P$2,$P$2)),ROWS($M$131:CG190),COLUMNS($M$131:CG190)),0)</f>
        <v>0</v>
      </c>
      <c r="CH190">
        <f t="array" ref="CH190">IF(AND(ROWS($M$131:CH190)&lt;=$P$2,COLUMNS($M$131:CH190)&lt;=$P$2),INDEX(MINVERSE($M$6:INDEX($M$6:$EF$125,$P$2,$P$2)),ROWS($M$131:CH190),COLUMNS($M$131:CH190)),0)</f>
        <v>0</v>
      </c>
      <c r="CI190">
        <f t="array" ref="CI190">IF(AND(ROWS($M$131:CI190)&lt;=$P$2,COLUMNS($M$131:CI190)&lt;=$P$2),INDEX(MINVERSE($M$6:INDEX($M$6:$EF$125,$P$2,$P$2)),ROWS($M$131:CI190),COLUMNS($M$131:CI190)),0)</f>
        <v>0</v>
      </c>
      <c r="CJ190">
        <f t="array" ref="CJ190">IF(AND(ROWS($M$131:CJ190)&lt;=$P$2,COLUMNS($M$131:CJ190)&lt;=$P$2),INDEX(MINVERSE($M$6:INDEX($M$6:$EF$125,$P$2,$P$2)),ROWS($M$131:CJ190),COLUMNS($M$131:CJ190)),0)</f>
        <v>0</v>
      </c>
      <c r="CK190">
        <f t="array" ref="CK190">IF(AND(ROWS($M$131:CK190)&lt;=$P$2,COLUMNS($M$131:CK190)&lt;=$P$2),INDEX(MINVERSE($M$6:INDEX($M$6:$EF$125,$P$2,$P$2)),ROWS($M$131:CK190),COLUMNS($M$131:CK190)),0)</f>
        <v>0</v>
      </c>
      <c r="CL190">
        <f t="array" ref="CL190">IF(AND(ROWS($M$131:CL190)&lt;=$P$2,COLUMNS($M$131:CL190)&lt;=$P$2),INDEX(MINVERSE($M$6:INDEX($M$6:$EF$125,$P$2,$P$2)),ROWS($M$131:CL190),COLUMNS($M$131:CL190)),0)</f>
        <v>0</v>
      </c>
      <c r="CM190">
        <f t="array" ref="CM190">IF(AND(ROWS($M$131:CM190)&lt;=$P$2,COLUMNS($M$131:CM190)&lt;=$P$2),INDEX(MINVERSE($M$6:INDEX($M$6:$EF$125,$P$2,$P$2)),ROWS($M$131:CM190),COLUMNS($M$131:CM190)),0)</f>
        <v>0</v>
      </c>
      <c r="CN190">
        <f t="array" ref="CN190">IF(AND(ROWS($M$131:CN190)&lt;=$P$2,COLUMNS($M$131:CN190)&lt;=$P$2),INDEX(MINVERSE($M$6:INDEX($M$6:$EF$125,$P$2,$P$2)),ROWS($M$131:CN190),COLUMNS($M$131:CN190)),0)</f>
        <v>0</v>
      </c>
      <c r="CO190">
        <f t="array" ref="CO190">IF(AND(ROWS($M$131:CO190)&lt;=$P$2,COLUMNS($M$131:CO190)&lt;=$P$2),INDEX(MINVERSE($M$6:INDEX($M$6:$EF$125,$P$2,$P$2)),ROWS($M$131:CO190),COLUMNS($M$131:CO190)),0)</f>
        <v>0</v>
      </c>
      <c r="CP190">
        <f t="array" ref="CP190">IF(AND(ROWS($M$131:CP190)&lt;=$P$2,COLUMNS($M$131:CP190)&lt;=$P$2),INDEX(MINVERSE($M$6:INDEX($M$6:$EF$125,$P$2,$P$2)),ROWS($M$131:CP190),COLUMNS($M$131:CP190)),0)</f>
        <v>0</v>
      </c>
      <c r="CQ190">
        <f t="array" ref="CQ190">IF(AND(ROWS($M$131:CQ190)&lt;=$P$2,COLUMNS($M$131:CQ190)&lt;=$P$2),INDEX(MINVERSE($M$6:INDEX($M$6:$EF$125,$P$2,$P$2)),ROWS($M$131:CQ190),COLUMNS($M$131:CQ190)),0)</f>
        <v>0</v>
      </c>
      <c r="CR190">
        <f t="array" ref="CR190">IF(AND(ROWS($M$131:CR190)&lt;=$P$2,COLUMNS($M$131:CR190)&lt;=$P$2),INDEX(MINVERSE($M$6:INDEX($M$6:$EF$125,$P$2,$P$2)),ROWS($M$131:CR190),COLUMNS($M$131:CR190)),0)</f>
        <v>0</v>
      </c>
      <c r="CS190">
        <f t="array" ref="CS190">IF(AND(ROWS($M$131:CS190)&lt;=$P$2,COLUMNS($M$131:CS190)&lt;=$P$2),INDEX(MINVERSE($M$6:INDEX($M$6:$EF$125,$P$2,$P$2)),ROWS($M$131:CS190),COLUMNS($M$131:CS190)),0)</f>
        <v>0</v>
      </c>
      <c r="CT190">
        <f t="array" ref="CT190">IF(AND(ROWS($M$131:CT190)&lt;=$P$2,COLUMNS($M$131:CT190)&lt;=$P$2),INDEX(MINVERSE($M$6:INDEX($M$6:$EF$125,$P$2,$P$2)),ROWS($M$131:CT190),COLUMNS($M$131:CT190)),0)</f>
        <v>0</v>
      </c>
      <c r="CU190">
        <f t="array" ref="CU190">IF(AND(ROWS($M$131:CU190)&lt;=$P$2,COLUMNS($M$131:CU190)&lt;=$P$2),INDEX(MINVERSE($M$6:INDEX($M$6:$EF$125,$P$2,$P$2)),ROWS($M$131:CU190),COLUMNS($M$131:CU190)),0)</f>
        <v>0</v>
      </c>
      <c r="CV190">
        <f t="array" ref="CV190">IF(AND(ROWS($M$131:CV190)&lt;=$P$2,COLUMNS($M$131:CV190)&lt;=$P$2),INDEX(MINVERSE($M$6:INDEX($M$6:$EF$125,$P$2,$P$2)),ROWS($M$131:CV190),COLUMNS($M$131:CV190)),0)</f>
        <v>0</v>
      </c>
      <c r="CW190">
        <f t="array" ref="CW190">IF(AND(ROWS($M$131:CW190)&lt;=$P$2,COLUMNS($M$131:CW190)&lt;=$P$2),INDEX(MINVERSE($M$6:INDEX($M$6:$EF$125,$P$2,$P$2)),ROWS($M$131:CW190),COLUMNS($M$131:CW190)),0)</f>
        <v>0</v>
      </c>
      <c r="CX190">
        <f t="array" ref="CX190">IF(AND(ROWS($M$131:CX190)&lt;=$P$2,COLUMNS($M$131:CX190)&lt;=$P$2),INDEX(MINVERSE($M$6:INDEX($M$6:$EF$125,$P$2,$P$2)),ROWS($M$131:CX190),COLUMNS($M$131:CX190)),0)</f>
        <v>0</v>
      </c>
      <c r="CY190">
        <f t="array" ref="CY190">IF(AND(ROWS($M$131:CY190)&lt;=$P$2,COLUMNS($M$131:CY190)&lt;=$P$2),INDEX(MINVERSE($M$6:INDEX($M$6:$EF$125,$P$2,$P$2)),ROWS($M$131:CY190),COLUMNS($M$131:CY190)),0)</f>
        <v>0</v>
      </c>
      <c r="CZ190">
        <f t="array" ref="CZ190">IF(AND(ROWS($M$131:CZ190)&lt;=$P$2,COLUMNS($M$131:CZ190)&lt;=$P$2),INDEX(MINVERSE($M$6:INDEX($M$6:$EF$125,$P$2,$P$2)),ROWS($M$131:CZ190),COLUMNS($M$131:CZ190)),0)</f>
        <v>0</v>
      </c>
      <c r="DA190">
        <f t="array" ref="DA190">IF(AND(ROWS($M$131:DA190)&lt;=$P$2,COLUMNS($M$131:DA190)&lt;=$P$2),INDEX(MINVERSE($M$6:INDEX($M$6:$EF$125,$P$2,$P$2)),ROWS($M$131:DA190),COLUMNS($M$131:DA190)),0)</f>
        <v>0</v>
      </c>
      <c r="DB190">
        <f t="array" ref="DB190">IF(AND(ROWS($M$131:DB190)&lt;=$P$2,COLUMNS($M$131:DB190)&lt;=$P$2),INDEX(MINVERSE($M$6:INDEX($M$6:$EF$125,$P$2,$P$2)),ROWS($M$131:DB190),COLUMNS($M$131:DB190)),0)</f>
        <v>0</v>
      </c>
      <c r="DC190">
        <f t="array" ref="DC190">IF(AND(ROWS($M$131:DC190)&lt;=$P$2,COLUMNS($M$131:DC190)&lt;=$P$2),INDEX(MINVERSE($M$6:INDEX($M$6:$EF$125,$P$2,$P$2)),ROWS($M$131:DC190),COLUMNS($M$131:DC190)),0)</f>
        <v>0</v>
      </c>
      <c r="DD190">
        <f t="array" ref="DD190">IF(AND(ROWS($M$131:DD190)&lt;=$P$2,COLUMNS($M$131:DD190)&lt;=$P$2),INDEX(MINVERSE($M$6:INDEX($M$6:$EF$125,$P$2,$P$2)),ROWS($M$131:DD190),COLUMNS($M$131:DD190)),0)</f>
        <v>0</v>
      </c>
      <c r="DE190">
        <f t="array" ref="DE190">IF(AND(ROWS($M$131:DE190)&lt;=$P$2,COLUMNS($M$131:DE190)&lt;=$P$2),INDEX(MINVERSE($M$6:INDEX($M$6:$EF$125,$P$2,$P$2)),ROWS($M$131:DE190),COLUMNS($M$131:DE190)),0)</f>
        <v>0</v>
      </c>
      <c r="DF190">
        <f t="array" ref="DF190">IF(AND(ROWS($M$131:DF190)&lt;=$P$2,COLUMNS($M$131:DF190)&lt;=$P$2),INDEX(MINVERSE($M$6:INDEX($M$6:$EF$125,$P$2,$P$2)),ROWS($M$131:DF190),COLUMNS($M$131:DF190)),0)</f>
        <v>0</v>
      </c>
      <c r="DG190">
        <f t="array" ref="DG190">IF(AND(ROWS($M$131:DG190)&lt;=$P$2,COLUMNS($M$131:DG190)&lt;=$P$2),INDEX(MINVERSE($M$6:INDEX($M$6:$EF$125,$P$2,$P$2)),ROWS($M$131:DG190),COLUMNS($M$131:DG190)),0)</f>
        <v>0</v>
      </c>
      <c r="DH190">
        <f t="array" ref="DH190">IF(AND(ROWS($M$131:DH190)&lt;=$P$2,COLUMNS($M$131:DH190)&lt;=$P$2),INDEX(MINVERSE($M$6:INDEX($M$6:$EF$125,$P$2,$P$2)),ROWS($M$131:DH190),COLUMNS($M$131:DH190)),0)</f>
        <v>0</v>
      </c>
      <c r="DI190">
        <f t="array" ref="DI190">IF(AND(ROWS($M$131:DI190)&lt;=$P$2,COLUMNS($M$131:DI190)&lt;=$P$2),INDEX(MINVERSE($M$6:INDEX($M$6:$EF$125,$P$2,$P$2)),ROWS($M$131:DI190),COLUMNS($M$131:DI190)),0)</f>
        <v>0</v>
      </c>
      <c r="DJ190">
        <f t="array" ref="DJ190">IF(AND(ROWS($M$131:DJ190)&lt;=$P$2,COLUMNS($M$131:DJ190)&lt;=$P$2),INDEX(MINVERSE($M$6:INDEX($M$6:$EF$125,$P$2,$P$2)),ROWS($M$131:DJ190),COLUMNS($M$131:DJ190)),0)</f>
        <v>0</v>
      </c>
      <c r="DK190">
        <f t="array" ref="DK190">IF(AND(ROWS($M$131:DK190)&lt;=$P$2,COLUMNS($M$131:DK190)&lt;=$P$2),INDEX(MINVERSE($M$6:INDEX($M$6:$EF$125,$P$2,$P$2)),ROWS($M$131:DK190),COLUMNS($M$131:DK190)),0)</f>
        <v>0</v>
      </c>
      <c r="DL190">
        <f t="array" ref="DL190">IF(AND(ROWS($M$131:DL190)&lt;=$P$2,COLUMNS($M$131:DL190)&lt;=$P$2),INDEX(MINVERSE($M$6:INDEX($M$6:$EF$125,$P$2,$P$2)),ROWS($M$131:DL190),COLUMNS($M$131:DL190)),0)</f>
        <v>0</v>
      </c>
      <c r="DM190">
        <f t="array" ref="DM190">IF(AND(ROWS($M$131:DM190)&lt;=$P$2,COLUMNS($M$131:DM190)&lt;=$P$2),INDEX(MINVERSE($M$6:INDEX($M$6:$EF$125,$P$2,$P$2)),ROWS($M$131:DM190),COLUMNS($M$131:DM190)),0)</f>
        <v>0</v>
      </c>
      <c r="DN190">
        <f t="array" ref="DN190">IF(AND(ROWS($M$131:DN190)&lt;=$P$2,COLUMNS($M$131:DN190)&lt;=$P$2),INDEX(MINVERSE($M$6:INDEX($M$6:$EF$125,$P$2,$P$2)),ROWS($M$131:DN190),COLUMNS($M$131:DN190)),0)</f>
        <v>0</v>
      </c>
      <c r="DO190">
        <f t="array" ref="DO190">IF(AND(ROWS($M$131:DO190)&lt;=$P$2,COLUMNS($M$131:DO190)&lt;=$P$2),INDEX(MINVERSE($M$6:INDEX($M$6:$EF$125,$P$2,$P$2)),ROWS($M$131:DO190),COLUMNS($M$131:DO190)),0)</f>
        <v>0</v>
      </c>
      <c r="DP190">
        <f t="array" ref="DP190">IF(AND(ROWS($M$131:DP190)&lt;=$P$2,COLUMNS($M$131:DP190)&lt;=$P$2),INDEX(MINVERSE($M$6:INDEX($M$6:$EF$125,$P$2,$P$2)),ROWS($M$131:DP190),COLUMNS($M$131:DP190)),0)</f>
        <v>0</v>
      </c>
      <c r="DQ190">
        <f t="array" ref="DQ190">IF(AND(ROWS($M$131:DQ190)&lt;=$P$2,COLUMNS($M$131:DQ190)&lt;=$P$2),INDEX(MINVERSE($M$6:INDEX($M$6:$EF$125,$P$2,$P$2)),ROWS($M$131:DQ190),COLUMNS($M$131:DQ190)),0)</f>
        <v>0</v>
      </c>
      <c r="DR190">
        <f t="array" ref="DR190">IF(AND(ROWS($M$131:DR190)&lt;=$P$2,COLUMNS($M$131:DR190)&lt;=$P$2),INDEX(MINVERSE($M$6:INDEX($M$6:$EF$125,$P$2,$P$2)),ROWS($M$131:DR190),COLUMNS($M$131:DR190)),0)</f>
        <v>0</v>
      </c>
      <c r="DS190">
        <f t="array" ref="DS190">IF(AND(ROWS($M$131:DS190)&lt;=$P$2,COLUMNS($M$131:DS190)&lt;=$P$2),INDEX(MINVERSE($M$6:INDEX($M$6:$EF$125,$P$2,$P$2)),ROWS($M$131:DS190),COLUMNS($M$131:DS190)),0)</f>
        <v>0</v>
      </c>
      <c r="DT190">
        <f t="array" ref="DT190">IF(AND(ROWS($M$131:DT190)&lt;=$P$2,COLUMNS($M$131:DT190)&lt;=$P$2),INDEX(MINVERSE($M$6:INDEX($M$6:$EF$125,$P$2,$P$2)),ROWS($M$131:DT190),COLUMNS($M$131:DT190)),0)</f>
        <v>0</v>
      </c>
      <c r="DU190">
        <f t="array" ref="DU190">IF(AND(ROWS($M$131:DU190)&lt;=$P$2,COLUMNS($M$131:DU190)&lt;=$P$2),INDEX(MINVERSE($M$6:INDEX($M$6:$EF$125,$P$2,$P$2)),ROWS($M$131:DU190),COLUMNS($M$131:DU190)),0)</f>
        <v>0</v>
      </c>
      <c r="DV190">
        <f t="array" ref="DV190">IF(AND(ROWS($M$131:DV190)&lt;=$P$2,COLUMNS($M$131:DV190)&lt;=$P$2),INDEX(MINVERSE($M$6:INDEX($M$6:$EF$125,$P$2,$P$2)),ROWS($M$131:DV190),COLUMNS($M$131:DV190)),0)</f>
        <v>0</v>
      </c>
      <c r="DW190">
        <f t="array" ref="DW190">IF(AND(ROWS($M$131:DW190)&lt;=$P$2,COLUMNS($M$131:DW190)&lt;=$P$2),INDEX(MINVERSE($M$6:INDEX($M$6:$EF$125,$P$2,$P$2)),ROWS($M$131:DW190),COLUMNS($M$131:DW190)),0)</f>
        <v>0</v>
      </c>
      <c r="DX190">
        <f t="array" ref="DX190">IF(AND(ROWS($M$131:DX190)&lt;=$P$2,COLUMNS($M$131:DX190)&lt;=$P$2),INDEX(MINVERSE($M$6:INDEX($M$6:$EF$125,$P$2,$P$2)),ROWS($M$131:DX190),COLUMNS($M$131:DX190)),0)</f>
        <v>0</v>
      </c>
      <c r="DY190">
        <f t="array" ref="DY190">IF(AND(ROWS($M$131:DY190)&lt;=$P$2,COLUMNS($M$131:DY190)&lt;=$P$2),INDEX(MINVERSE($M$6:INDEX($M$6:$EF$125,$P$2,$P$2)),ROWS($M$131:DY190),COLUMNS($M$131:DY190)),0)</f>
        <v>0</v>
      </c>
      <c r="DZ190">
        <f t="array" ref="DZ190">IF(AND(ROWS($M$131:DZ190)&lt;=$P$2,COLUMNS($M$131:DZ190)&lt;=$P$2),INDEX(MINVERSE($M$6:INDEX($M$6:$EF$125,$P$2,$P$2)),ROWS($M$131:DZ190),COLUMNS($M$131:DZ190)),0)</f>
        <v>0</v>
      </c>
      <c r="EA190">
        <f t="array" ref="EA190">IF(AND(ROWS($M$131:EA190)&lt;=$P$2,COLUMNS($M$131:EA190)&lt;=$P$2),INDEX(MINVERSE($M$6:INDEX($M$6:$EF$125,$P$2,$P$2)),ROWS($M$131:EA190),COLUMNS($M$131:EA190)),0)</f>
        <v>0</v>
      </c>
      <c r="EB190">
        <f t="array" ref="EB190">IF(AND(ROWS($M$131:EB190)&lt;=$P$2,COLUMNS($M$131:EB190)&lt;=$P$2),INDEX(MINVERSE($M$6:INDEX($M$6:$EF$125,$P$2,$P$2)),ROWS($M$131:EB190),COLUMNS($M$131:EB190)),0)</f>
        <v>0</v>
      </c>
    </row>
    <row r="191" spans="12:132" ht="15">
      <c r="L191" s="10">
        <v>61</v>
      </c>
      <c r="M191">
        <f t="array" ref="M191">IF(AND(ROWS($M$131:M191)&lt;=$P$2,COLUMNS($M$131:M191)&lt;=$P$2),INDEX(MINVERSE($M$6:INDEX($M$6:$EF$125,$P$2,$P$2)),ROWS($M$131:M191),COLUMNS($M$131:M191)),0)</f>
        <v>0</v>
      </c>
      <c r="N191">
        <f t="array" ref="N191">IF(AND(ROWS($M$131:N191)&lt;=$P$2,COLUMNS($M$131:N191)&lt;=$P$2),INDEX(MINVERSE($M$6:INDEX($M$6:$EF$125,$P$2,$P$2)),ROWS($M$131:N191),COLUMNS($M$131:N191)),0)</f>
        <v>0</v>
      </c>
      <c r="O191">
        <f t="array" ref="O191">IF(AND(ROWS($M$131:O191)&lt;=$P$2,COLUMNS($M$131:O191)&lt;=$P$2),INDEX(MINVERSE($M$6:INDEX($M$6:$EF$125,$P$2,$P$2)),ROWS($M$131:O191),COLUMNS($M$131:O191)),0)</f>
        <v>0</v>
      </c>
      <c r="P191">
        <f t="array" ref="P191">IF(AND(ROWS($M$131:P191)&lt;=$P$2,COLUMNS($M$131:P191)&lt;=$P$2),INDEX(MINVERSE($M$6:INDEX($M$6:$EF$125,$P$2,$P$2)),ROWS($M$131:P191),COLUMNS($M$131:P191)),0)</f>
        <v>0</v>
      </c>
      <c r="Q191">
        <f t="array" ref="Q191">IF(AND(ROWS($M$131:Q191)&lt;=$P$2,COLUMNS($M$131:Q191)&lt;=$P$2),INDEX(MINVERSE($M$6:INDEX($M$6:$EF$125,$P$2,$P$2)),ROWS($M$131:Q191),COLUMNS($M$131:Q191)),0)</f>
        <v>0</v>
      </c>
      <c r="R191">
        <f t="array" ref="R191">IF(AND(ROWS($M$131:R191)&lt;=$P$2,COLUMNS($M$131:R191)&lt;=$P$2),INDEX(MINVERSE($M$6:INDEX($M$6:$EF$125,$P$2,$P$2)),ROWS($M$131:R191),COLUMNS($M$131:R191)),0)</f>
        <v>0</v>
      </c>
      <c r="S191">
        <f t="array" ref="S191">IF(AND(ROWS($M$131:S191)&lt;=$P$2,COLUMNS($M$131:S191)&lt;=$P$2),INDEX(MINVERSE($M$6:INDEX($M$6:$EF$125,$P$2,$P$2)),ROWS($M$131:S191),COLUMNS($M$131:S191)),0)</f>
        <v>0</v>
      </c>
      <c r="T191">
        <f t="array" ref="T191">IF(AND(ROWS($M$131:T191)&lt;=$P$2,COLUMNS($M$131:T191)&lt;=$P$2),INDEX(MINVERSE($M$6:INDEX($M$6:$EF$125,$P$2,$P$2)),ROWS($M$131:T191),COLUMNS($M$131:T191)),0)</f>
        <v>0</v>
      </c>
      <c r="U191">
        <f t="array" ref="U191">IF(AND(ROWS($M$131:U191)&lt;=$P$2,COLUMNS($M$131:U191)&lt;=$P$2),INDEX(MINVERSE($M$6:INDEX($M$6:$EF$125,$P$2,$P$2)),ROWS($M$131:U191),COLUMNS($M$131:U191)),0)</f>
        <v>0</v>
      </c>
      <c r="V191">
        <f t="array" ref="V191">IF(AND(ROWS($M$131:V191)&lt;=$P$2,COLUMNS($M$131:V191)&lt;=$P$2),INDEX(MINVERSE($M$6:INDEX($M$6:$EF$125,$P$2,$P$2)),ROWS($M$131:V191),COLUMNS($M$131:V191)),0)</f>
        <v>0</v>
      </c>
      <c r="W191">
        <f t="array" ref="W191">IF(AND(ROWS($M$131:W191)&lt;=$P$2,COLUMNS($M$131:W191)&lt;=$P$2),INDEX(MINVERSE($M$6:INDEX($M$6:$EF$125,$P$2,$P$2)),ROWS($M$131:W191),COLUMNS($M$131:W191)),0)</f>
        <v>0</v>
      </c>
      <c r="X191">
        <f t="array" ref="X191">IF(AND(ROWS($M$131:X191)&lt;=$P$2,COLUMNS($M$131:X191)&lt;=$P$2),INDEX(MINVERSE($M$6:INDEX($M$6:$EF$125,$P$2,$P$2)),ROWS($M$131:X191),COLUMNS($M$131:X191)),0)</f>
        <v>0</v>
      </c>
      <c r="Y191">
        <f t="array" ref="Y191">IF(AND(ROWS($M$131:Y191)&lt;=$P$2,COLUMNS($M$131:Y191)&lt;=$P$2),INDEX(MINVERSE($M$6:INDEX($M$6:$EF$125,$P$2,$P$2)),ROWS($M$131:Y191),COLUMNS($M$131:Y191)),0)</f>
        <v>0</v>
      </c>
      <c r="Z191">
        <f t="array" ref="Z191">IF(AND(ROWS($M$131:Z191)&lt;=$P$2,COLUMNS($M$131:Z191)&lt;=$P$2),INDEX(MINVERSE($M$6:INDEX($M$6:$EF$125,$P$2,$P$2)),ROWS($M$131:Z191),COLUMNS($M$131:Z191)),0)</f>
        <v>0</v>
      </c>
      <c r="AA191">
        <f t="array" ref="AA191">IF(AND(ROWS($M$131:AA191)&lt;=$P$2,COLUMNS($M$131:AA191)&lt;=$P$2),INDEX(MINVERSE($M$6:INDEX($M$6:$EF$125,$P$2,$P$2)),ROWS($M$131:AA191),COLUMNS($M$131:AA191)),0)</f>
        <v>0</v>
      </c>
      <c r="AB191">
        <f t="array" ref="AB191">IF(AND(ROWS($M$131:AB191)&lt;=$P$2,COLUMNS($M$131:AB191)&lt;=$P$2),INDEX(MINVERSE($M$6:INDEX($M$6:$EF$125,$P$2,$P$2)),ROWS($M$131:AB191),COLUMNS($M$131:AB191)),0)</f>
        <v>0</v>
      </c>
      <c r="AC191">
        <f t="array" ref="AC191">IF(AND(ROWS($M$131:AC191)&lt;=$P$2,COLUMNS($M$131:AC191)&lt;=$P$2),INDEX(MINVERSE($M$6:INDEX($M$6:$EF$125,$P$2,$P$2)),ROWS($M$131:AC191),COLUMNS($M$131:AC191)),0)</f>
        <v>0</v>
      </c>
      <c r="AD191">
        <f t="array" ref="AD191">IF(AND(ROWS($M$131:AD191)&lt;=$P$2,COLUMNS($M$131:AD191)&lt;=$P$2),INDEX(MINVERSE($M$6:INDEX($M$6:$EF$125,$P$2,$P$2)),ROWS($M$131:AD191),COLUMNS($M$131:AD191)),0)</f>
        <v>0</v>
      </c>
      <c r="AE191">
        <f t="array" ref="AE191">IF(AND(ROWS($M$131:AE191)&lt;=$P$2,COLUMNS($M$131:AE191)&lt;=$P$2),INDEX(MINVERSE($M$6:INDEX($M$6:$EF$125,$P$2,$P$2)),ROWS($M$131:AE191),COLUMNS($M$131:AE191)),0)</f>
        <v>0</v>
      </c>
      <c r="AF191">
        <f t="array" ref="AF191">IF(AND(ROWS($M$131:AF191)&lt;=$P$2,COLUMNS($M$131:AF191)&lt;=$P$2),INDEX(MINVERSE($M$6:INDEX($M$6:$EF$125,$P$2,$P$2)),ROWS($M$131:AF191),COLUMNS($M$131:AF191)),0)</f>
        <v>0</v>
      </c>
      <c r="AG191">
        <f t="array" ref="AG191">IF(AND(ROWS($M$131:AG191)&lt;=$P$2,COLUMNS($M$131:AG191)&lt;=$P$2),INDEX(MINVERSE($M$6:INDEX($M$6:$EF$125,$P$2,$P$2)),ROWS($M$131:AG191),COLUMNS($M$131:AG191)),0)</f>
        <v>0</v>
      </c>
      <c r="AH191">
        <f t="array" ref="AH191">IF(AND(ROWS($M$131:AH191)&lt;=$P$2,COLUMNS($M$131:AH191)&lt;=$P$2),INDEX(MINVERSE($M$6:INDEX($M$6:$EF$125,$P$2,$P$2)),ROWS($M$131:AH191),COLUMNS($M$131:AH191)),0)</f>
        <v>0</v>
      </c>
      <c r="AI191">
        <f t="array" ref="AI191">IF(AND(ROWS($M$131:AI191)&lt;=$P$2,COLUMNS($M$131:AI191)&lt;=$P$2),INDEX(MINVERSE($M$6:INDEX($M$6:$EF$125,$P$2,$P$2)),ROWS($M$131:AI191),COLUMNS($M$131:AI191)),0)</f>
        <v>0</v>
      </c>
      <c r="AJ191">
        <f t="array" ref="AJ191">IF(AND(ROWS($M$131:AJ191)&lt;=$P$2,COLUMNS($M$131:AJ191)&lt;=$P$2),INDEX(MINVERSE($M$6:INDEX($M$6:$EF$125,$P$2,$P$2)),ROWS($M$131:AJ191),COLUMNS($M$131:AJ191)),0)</f>
        <v>0</v>
      </c>
      <c r="AK191">
        <f t="array" ref="AK191">IF(AND(ROWS($M$131:AK191)&lt;=$P$2,COLUMNS($M$131:AK191)&lt;=$P$2),INDEX(MINVERSE($M$6:INDEX($M$6:$EF$125,$P$2,$P$2)),ROWS($M$131:AK191),COLUMNS($M$131:AK191)),0)</f>
        <v>0</v>
      </c>
      <c r="AL191">
        <f t="array" ref="AL191">IF(AND(ROWS($M$131:AL191)&lt;=$P$2,COLUMNS($M$131:AL191)&lt;=$P$2),INDEX(MINVERSE($M$6:INDEX($M$6:$EF$125,$P$2,$P$2)),ROWS($M$131:AL191),COLUMNS($M$131:AL191)),0)</f>
        <v>0</v>
      </c>
      <c r="AM191">
        <f t="array" ref="AM191">IF(AND(ROWS($M$131:AM191)&lt;=$P$2,COLUMNS($M$131:AM191)&lt;=$P$2),INDEX(MINVERSE($M$6:INDEX($M$6:$EF$125,$P$2,$P$2)),ROWS($M$131:AM191),COLUMNS($M$131:AM191)),0)</f>
        <v>0</v>
      </c>
      <c r="AN191">
        <f t="array" ref="AN191">IF(AND(ROWS($M$131:AN191)&lt;=$P$2,COLUMNS($M$131:AN191)&lt;=$P$2),INDEX(MINVERSE($M$6:INDEX($M$6:$EF$125,$P$2,$P$2)),ROWS($M$131:AN191),COLUMNS($M$131:AN191)),0)</f>
        <v>0</v>
      </c>
      <c r="AO191">
        <f t="array" ref="AO191">IF(AND(ROWS($M$131:AO191)&lt;=$P$2,COLUMNS($M$131:AO191)&lt;=$P$2),INDEX(MINVERSE($M$6:INDEX($M$6:$EF$125,$P$2,$P$2)),ROWS($M$131:AO191),COLUMNS($M$131:AO191)),0)</f>
        <v>0</v>
      </c>
      <c r="AP191">
        <f t="array" ref="AP191">IF(AND(ROWS($M$131:AP191)&lt;=$P$2,COLUMNS($M$131:AP191)&lt;=$P$2),INDEX(MINVERSE($M$6:INDEX($M$6:$EF$125,$P$2,$P$2)),ROWS($M$131:AP191),COLUMNS($M$131:AP191)),0)</f>
        <v>0</v>
      </c>
      <c r="AQ191">
        <f t="array" ref="AQ191">IF(AND(ROWS($M$131:AQ191)&lt;=$P$2,COLUMNS($M$131:AQ191)&lt;=$P$2),INDEX(MINVERSE($M$6:INDEX($M$6:$EF$125,$P$2,$P$2)),ROWS($M$131:AQ191),COLUMNS($M$131:AQ191)),0)</f>
        <v>0</v>
      </c>
      <c r="AR191">
        <f t="array" ref="AR191">IF(AND(ROWS($M$131:AR191)&lt;=$P$2,COLUMNS($M$131:AR191)&lt;=$P$2),INDEX(MINVERSE($M$6:INDEX($M$6:$EF$125,$P$2,$P$2)),ROWS($M$131:AR191),COLUMNS($M$131:AR191)),0)</f>
        <v>0</v>
      </c>
      <c r="AS191">
        <f t="array" ref="AS191">IF(AND(ROWS($M$131:AS191)&lt;=$P$2,COLUMNS($M$131:AS191)&lt;=$P$2),INDEX(MINVERSE($M$6:INDEX($M$6:$EF$125,$P$2,$P$2)),ROWS($M$131:AS191),COLUMNS($M$131:AS191)),0)</f>
        <v>0</v>
      </c>
      <c r="AT191">
        <f t="array" ref="AT191">IF(AND(ROWS($M$131:AT191)&lt;=$P$2,COLUMNS($M$131:AT191)&lt;=$P$2),INDEX(MINVERSE($M$6:INDEX($M$6:$EF$125,$P$2,$P$2)),ROWS($M$131:AT191),COLUMNS($M$131:AT191)),0)</f>
        <v>0</v>
      </c>
      <c r="AU191">
        <f t="array" ref="AU191">IF(AND(ROWS($M$131:AU191)&lt;=$P$2,COLUMNS($M$131:AU191)&lt;=$P$2),INDEX(MINVERSE($M$6:INDEX($M$6:$EF$125,$P$2,$P$2)),ROWS($M$131:AU191),COLUMNS($M$131:AU191)),0)</f>
        <v>0</v>
      </c>
      <c r="AV191">
        <f t="array" ref="AV191">IF(AND(ROWS($M$131:AV191)&lt;=$P$2,COLUMNS($M$131:AV191)&lt;=$P$2),INDEX(MINVERSE($M$6:INDEX($M$6:$EF$125,$P$2,$P$2)),ROWS($M$131:AV191),COLUMNS($M$131:AV191)),0)</f>
        <v>0</v>
      </c>
      <c r="AW191">
        <f t="array" ref="AW191">IF(AND(ROWS($M$131:AW191)&lt;=$P$2,COLUMNS($M$131:AW191)&lt;=$P$2),INDEX(MINVERSE($M$6:INDEX($M$6:$EF$125,$P$2,$P$2)),ROWS($M$131:AW191),COLUMNS($M$131:AW191)),0)</f>
        <v>0</v>
      </c>
      <c r="AX191">
        <f t="array" ref="AX191">IF(AND(ROWS($M$131:AX191)&lt;=$P$2,COLUMNS($M$131:AX191)&lt;=$P$2),INDEX(MINVERSE($M$6:INDEX($M$6:$EF$125,$P$2,$P$2)),ROWS($M$131:AX191),COLUMNS($M$131:AX191)),0)</f>
        <v>0</v>
      </c>
      <c r="AY191">
        <f t="array" ref="AY191">IF(AND(ROWS($M$131:AY191)&lt;=$P$2,COLUMNS($M$131:AY191)&lt;=$P$2),INDEX(MINVERSE($M$6:INDEX($M$6:$EF$125,$P$2,$P$2)),ROWS($M$131:AY191),COLUMNS($M$131:AY191)),0)</f>
        <v>0</v>
      </c>
      <c r="AZ191">
        <f t="array" ref="AZ191">IF(AND(ROWS($M$131:AZ191)&lt;=$P$2,COLUMNS($M$131:AZ191)&lt;=$P$2),INDEX(MINVERSE($M$6:INDEX($M$6:$EF$125,$P$2,$P$2)),ROWS($M$131:AZ191),COLUMNS($M$131:AZ191)),0)</f>
        <v>0</v>
      </c>
      <c r="BA191">
        <f t="array" ref="BA191">IF(AND(ROWS($M$131:BA191)&lt;=$P$2,COLUMNS($M$131:BA191)&lt;=$P$2),INDEX(MINVERSE($M$6:INDEX($M$6:$EF$125,$P$2,$P$2)),ROWS($M$131:BA191),COLUMNS($M$131:BA191)),0)</f>
        <v>0</v>
      </c>
      <c r="BB191">
        <f t="array" ref="BB191">IF(AND(ROWS($M$131:BB191)&lt;=$P$2,COLUMNS($M$131:BB191)&lt;=$P$2),INDEX(MINVERSE($M$6:INDEX($M$6:$EF$125,$P$2,$P$2)),ROWS($M$131:BB191),COLUMNS($M$131:BB191)),0)</f>
        <v>0</v>
      </c>
      <c r="BC191">
        <f t="array" ref="BC191">IF(AND(ROWS($M$131:BC191)&lt;=$P$2,COLUMNS($M$131:BC191)&lt;=$P$2),INDEX(MINVERSE($M$6:INDEX($M$6:$EF$125,$P$2,$P$2)),ROWS($M$131:BC191),COLUMNS($M$131:BC191)),0)</f>
        <v>0</v>
      </c>
      <c r="BD191">
        <f t="array" ref="BD191">IF(AND(ROWS($M$131:BD191)&lt;=$P$2,COLUMNS($M$131:BD191)&lt;=$P$2),INDEX(MINVERSE($M$6:INDEX($M$6:$EF$125,$P$2,$P$2)),ROWS($M$131:BD191),COLUMNS($M$131:BD191)),0)</f>
        <v>0</v>
      </c>
      <c r="BE191">
        <f t="array" ref="BE191">IF(AND(ROWS($M$131:BE191)&lt;=$P$2,COLUMNS($M$131:BE191)&lt;=$P$2),INDEX(MINVERSE($M$6:INDEX($M$6:$EF$125,$P$2,$P$2)),ROWS($M$131:BE191),COLUMNS($M$131:BE191)),0)</f>
        <v>0</v>
      </c>
      <c r="BF191">
        <f t="array" ref="BF191">IF(AND(ROWS($M$131:BF191)&lt;=$P$2,COLUMNS($M$131:BF191)&lt;=$P$2),INDEX(MINVERSE($M$6:INDEX($M$6:$EF$125,$P$2,$P$2)),ROWS($M$131:BF191),COLUMNS($M$131:BF191)),0)</f>
        <v>0</v>
      </c>
      <c r="BG191">
        <f t="array" ref="BG191">IF(AND(ROWS($M$131:BG191)&lt;=$P$2,COLUMNS($M$131:BG191)&lt;=$P$2),INDEX(MINVERSE($M$6:INDEX($M$6:$EF$125,$P$2,$P$2)),ROWS($M$131:BG191),COLUMNS($M$131:BG191)),0)</f>
        <v>0</v>
      </c>
      <c r="BH191">
        <f t="array" ref="BH191">IF(AND(ROWS($M$131:BH191)&lt;=$P$2,COLUMNS($M$131:BH191)&lt;=$P$2),INDEX(MINVERSE($M$6:INDEX($M$6:$EF$125,$P$2,$P$2)),ROWS($M$131:BH191),COLUMNS($M$131:BH191)),0)</f>
        <v>0</v>
      </c>
      <c r="BI191">
        <f t="array" ref="BI191">IF(AND(ROWS($M$131:BI191)&lt;=$P$2,COLUMNS($M$131:BI191)&lt;=$P$2),INDEX(MINVERSE($M$6:INDEX($M$6:$EF$125,$P$2,$P$2)),ROWS($M$131:BI191),COLUMNS($M$131:BI191)),0)</f>
        <v>0</v>
      </c>
      <c r="BJ191">
        <f t="array" ref="BJ191">IF(AND(ROWS($M$131:BJ191)&lt;=$P$2,COLUMNS($M$131:BJ191)&lt;=$P$2),INDEX(MINVERSE($M$6:INDEX($M$6:$EF$125,$P$2,$P$2)),ROWS($M$131:BJ191),COLUMNS($M$131:BJ191)),0)</f>
        <v>0</v>
      </c>
      <c r="BK191">
        <f t="array" ref="BK191">IF(AND(ROWS($M$131:BK191)&lt;=$P$2,COLUMNS($M$131:BK191)&lt;=$P$2),INDEX(MINVERSE($M$6:INDEX($M$6:$EF$125,$P$2,$P$2)),ROWS($M$131:BK191),COLUMNS($M$131:BK191)),0)</f>
        <v>0</v>
      </c>
      <c r="BL191">
        <f t="array" ref="BL191">IF(AND(ROWS($M$131:BL191)&lt;=$P$2,COLUMNS($M$131:BL191)&lt;=$P$2),INDEX(MINVERSE($M$6:INDEX($M$6:$EF$125,$P$2,$P$2)),ROWS($M$131:BL191),COLUMNS($M$131:BL191)),0)</f>
        <v>0</v>
      </c>
      <c r="BM191">
        <f t="array" ref="BM191">IF(AND(ROWS($M$131:BM191)&lt;=$P$2,COLUMNS($M$131:BM191)&lt;=$P$2),INDEX(MINVERSE($M$6:INDEX($M$6:$EF$125,$P$2,$P$2)),ROWS($M$131:BM191),COLUMNS($M$131:BM191)),0)</f>
        <v>0</v>
      </c>
      <c r="BN191">
        <f t="array" ref="BN191">IF(AND(ROWS($M$131:BN191)&lt;=$P$2,COLUMNS($M$131:BN191)&lt;=$P$2),INDEX(MINVERSE($M$6:INDEX($M$6:$EF$125,$P$2,$P$2)),ROWS($M$131:BN191),COLUMNS($M$131:BN191)),0)</f>
        <v>0</v>
      </c>
      <c r="BO191">
        <f t="array" ref="BO191">IF(AND(ROWS($M$131:BO191)&lt;=$P$2,COLUMNS($M$131:BO191)&lt;=$P$2),INDEX(MINVERSE($M$6:INDEX($M$6:$EF$125,$P$2,$P$2)),ROWS($M$131:BO191),COLUMNS($M$131:BO191)),0)</f>
        <v>0</v>
      </c>
      <c r="BP191">
        <f t="array" ref="BP191">IF(AND(ROWS($M$131:BP191)&lt;=$P$2,COLUMNS($M$131:BP191)&lt;=$P$2),INDEX(MINVERSE($M$6:INDEX($M$6:$EF$125,$P$2,$P$2)),ROWS($M$131:BP191),COLUMNS($M$131:BP191)),0)</f>
        <v>0</v>
      </c>
      <c r="BQ191">
        <f t="array" ref="BQ191">IF(AND(ROWS($M$131:BQ191)&lt;=$P$2,COLUMNS($M$131:BQ191)&lt;=$P$2),INDEX(MINVERSE($M$6:INDEX($M$6:$EF$125,$P$2,$P$2)),ROWS($M$131:BQ191),COLUMNS($M$131:BQ191)),0)</f>
        <v>0</v>
      </c>
      <c r="BR191">
        <f t="array" ref="BR191">IF(AND(ROWS($M$131:BR191)&lt;=$P$2,COLUMNS($M$131:BR191)&lt;=$P$2),INDEX(MINVERSE($M$6:INDEX($M$6:$EF$125,$P$2,$P$2)),ROWS($M$131:BR191),COLUMNS($M$131:BR191)),0)</f>
        <v>0</v>
      </c>
      <c r="BS191">
        <f t="array" ref="BS191">IF(AND(ROWS($M$131:BS191)&lt;=$P$2,COLUMNS($M$131:BS191)&lt;=$P$2),INDEX(MINVERSE($M$6:INDEX($M$6:$EF$125,$P$2,$P$2)),ROWS($M$131:BS191),COLUMNS($M$131:BS191)),0)</f>
        <v>0</v>
      </c>
      <c r="BT191">
        <f t="array" ref="BT191">IF(AND(ROWS($M$131:BT191)&lt;=$P$2,COLUMNS($M$131:BT191)&lt;=$P$2),INDEX(MINVERSE($M$6:INDEX($M$6:$EF$125,$P$2,$P$2)),ROWS($M$131:BT191),COLUMNS($M$131:BT191)),0)</f>
        <v>0</v>
      </c>
      <c r="BU191">
        <f t="array" ref="BU191">IF(AND(ROWS($M$131:BU191)&lt;=$P$2,COLUMNS($M$131:BU191)&lt;=$P$2),INDEX(MINVERSE($M$6:INDEX($M$6:$EF$125,$P$2,$P$2)),ROWS($M$131:BU191),COLUMNS($M$131:BU191)),0)</f>
        <v>0</v>
      </c>
      <c r="BV191">
        <f t="array" ref="BV191">IF(AND(ROWS($M$131:BV191)&lt;=$P$2,COLUMNS($M$131:BV191)&lt;=$P$2),INDEX(MINVERSE($M$6:INDEX($M$6:$EF$125,$P$2,$P$2)),ROWS($M$131:BV191),COLUMNS($M$131:BV191)),0)</f>
        <v>0</v>
      </c>
      <c r="BW191">
        <f t="array" ref="BW191">IF(AND(ROWS($M$131:BW191)&lt;=$P$2,COLUMNS($M$131:BW191)&lt;=$P$2),INDEX(MINVERSE($M$6:INDEX($M$6:$EF$125,$P$2,$P$2)),ROWS($M$131:BW191),COLUMNS($M$131:BW191)),0)</f>
        <v>0</v>
      </c>
      <c r="BX191">
        <f t="array" ref="BX191">IF(AND(ROWS($M$131:BX191)&lt;=$P$2,COLUMNS($M$131:BX191)&lt;=$P$2),INDEX(MINVERSE($M$6:INDEX($M$6:$EF$125,$P$2,$P$2)),ROWS($M$131:BX191),COLUMNS($M$131:BX191)),0)</f>
        <v>0</v>
      </c>
      <c r="BY191">
        <f t="array" ref="BY191">IF(AND(ROWS($M$131:BY191)&lt;=$P$2,COLUMNS($M$131:BY191)&lt;=$P$2),INDEX(MINVERSE($M$6:INDEX($M$6:$EF$125,$P$2,$P$2)),ROWS($M$131:BY191),COLUMNS($M$131:BY191)),0)</f>
        <v>0</v>
      </c>
      <c r="BZ191">
        <f t="array" ref="BZ191">IF(AND(ROWS($M$131:BZ191)&lt;=$P$2,COLUMNS($M$131:BZ191)&lt;=$P$2),INDEX(MINVERSE($M$6:INDEX($M$6:$EF$125,$P$2,$P$2)),ROWS($M$131:BZ191),COLUMNS($M$131:BZ191)),0)</f>
        <v>0</v>
      </c>
      <c r="CA191">
        <f t="array" ref="CA191">IF(AND(ROWS($M$131:CA191)&lt;=$P$2,COLUMNS($M$131:CA191)&lt;=$P$2),INDEX(MINVERSE($M$6:INDEX($M$6:$EF$125,$P$2,$P$2)),ROWS($M$131:CA191),COLUMNS($M$131:CA191)),0)</f>
        <v>0</v>
      </c>
      <c r="CB191">
        <f t="array" ref="CB191">IF(AND(ROWS($M$131:CB191)&lt;=$P$2,COLUMNS($M$131:CB191)&lt;=$P$2),INDEX(MINVERSE($M$6:INDEX($M$6:$EF$125,$P$2,$P$2)),ROWS($M$131:CB191),COLUMNS($M$131:CB191)),0)</f>
        <v>0</v>
      </c>
      <c r="CC191">
        <f t="array" ref="CC191">IF(AND(ROWS($M$131:CC191)&lt;=$P$2,COLUMNS($M$131:CC191)&lt;=$P$2),INDEX(MINVERSE($M$6:INDEX($M$6:$EF$125,$P$2,$P$2)),ROWS($M$131:CC191),COLUMNS($M$131:CC191)),0)</f>
        <v>0</v>
      </c>
      <c r="CD191">
        <f t="array" ref="CD191">IF(AND(ROWS($M$131:CD191)&lt;=$P$2,COLUMNS($M$131:CD191)&lt;=$P$2),INDEX(MINVERSE($M$6:INDEX($M$6:$EF$125,$P$2,$P$2)),ROWS($M$131:CD191),COLUMNS($M$131:CD191)),0)</f>
        <v>0</v>
      </c>
      <c r="CE191">
        <f t="array" ref="CE191">IF(AND(ROWS($M$131:CE191)&lt;=$P$2,COLUMNS($M$131:CE191)&lt;=$P$2),INDEX(MINVERSE($M$6:INDEX($M$6:$EF$125,$P$2,$P$2)),ROWS($M$131:CE191),COLUMNS($M$131:CE191)),0)</f>
        <v>0</v>
      </c>
      <c r="CF191">
        <f t="array" ref="CF191">IF(AND(ROWS($M$131:CF191)&lt;=$P$2,COLUMNS($M$131:CF191)&lt;=$P$2),INDEX(MINVERSE($M$6:INDEX($M$6:$EF$125,$P$2,$P$2)),ROWS($M$131:CF191),COLUMNS($M$131:CF191)),0)</f>
        <v>0</v>
      </c>
      <c r="CG191">
        <f t="array" ref="CG191">IF(AND(ROWS($M$131:CG191)&lt;=$P$2,COLUMNS($M$131:CG191)&lt;=$P$2),INDEX(MINVERSE($M$6:INDEX($M$6:$EF$125,$P$2,$P$2)),ROWS($M$131:CG191),COLUMNS($M$131:CG191)),0)</f>
        <v>0</v>
      </c>
      <c r="CH191">
        <f t="array" ref="CH191">IF(AND(ROWS($M$131:CH191)&lt;=$P$2,COLUMNS($M$131:CH191)&lt;=$P$2),INDEX(MINVERSE($M$6:INDEX($M$6:$EF$125,$P$2,$P$2)),ROWS($M$131:CH191),COLUMNS($M$131:CH191)),0)</f>
        <v>0</v>
      </c>
      <c r="CI191">
        <f t="array" ref="CI191">IF(AND(ROWS($M$131:CI191)&lt;=$P$2,COLUMNS($M$131:CI191)&lt;=$P$2),INDEX(MINVERSE($M$6:INDEX($M$6:$EF$125,$P$2,$P$2)),ROWS($M$131:CI191),COLUMNS($M$131:CI191)),0)</f>
        <v>0</v>
      </c>
      <c r="CJ191">
        <f t="array" ref="CJ191">IF(AND(ROWS($M$131:CJ191)&lt;=$P$2,COLUMNS($M$131:CJ191)&lt;=$P$2),INDEX(MINVERSE($M$6:INDEX($M$6:$EF$125,$P$2,$P$2)),ROWS($M$131:CJ191),COLUMNS($M$131:CJ191)),0)</f>
        <v>0</v>
      </c>
      <c r="CK191">
        <f t="array" ref="CK191">IF(AND(ROWS($M$131:CK191)&lt;=$P$2,COLUMNS($M$131:CK191)&lt;=$P$2),INDEX(MINVERSE($M$6:INDEX($M$6:$EF$125,$P$2,$P$2)),ROWS($M$131:CK191),COLUMNS($M$131:CK191)),0)</f>
        <v>0</v>
      </c>
      <c r="CL191">
        <f t="array" ref="CL191">IF(AND(ROWS($M$131:CL191)&lt;=$P$2,COLUMNS($M$131:CL191)&lt;=$P$2),INDEX(MINVERSE($M$6:INDEX($M$6:$EF$125,$P$2,$P$2)),ROWS($M$131:CL191),COLUMNS($M$131:CL191)),0)</f>
        <v>0</v>
      </c>
      <c r="CM191">
        <f t="array" ref="CM191">IF(AND(ROWS($M$131:CM191)&lt;=$P$2,COLUMNS($M$131:CM191)&lt;=$P$2),INDEX(MINVERSE($M$6:INDEX($M$6:$EF$125,$P$2,$P$2)),ROWS($M$131:CM191),COLUMNS($M$131:CM191)),0)</f>
        <v>0</v>
      </c>
      <c r="CN191">
        <f t="array" ref="CN191">IF(AND(ROWS($M$131:CN191)&lt;=$P$2,COLUMNS($M$131:CN191)&lt;=$P$2),INDEX(MINVERSE($M$6:INDEX($M$6:$EF$125,$P$2,$P$2)),ROWS($M$131:CN191),COLUMNS($M$131:CN191)),0)</f>
        <v>0</v>
      </c>
      <c r="CO191">
        <f t="array" ref="CO191">IF(AND(ROWS($M$131:CO191)&lt;=$P$2,COLUMNS($M$131:CO191)&lt;=$P$2),INDEX(MINVERSE($M$6:INDEX($M$6:$EF$125,$P$2,$P$2)),ROWS($M$131:CO191),COLUMNS($M$131:CO191)),0)</f>
        <v>0</v>
      </c>
      <c r="CP191">
        <f t="array" ref="CP191">IF(AND(ROWS($M$131:CP191)&lt;=$P$2,COLUMNS($M$131:CP191)&lt;=$P$2),INDEX(MINVERSE($M$6:INDEX($M$6:$EF$125,$P$2,$P$2)),ROWS($M$131:CP191),COLUMNS($M$131:CP191)),0)</f>
        <v>0</v>
      </c>
      <c r="CQ191">
        <f t="array" ref="CQ191">IF(AND(ROWS($M$131:CQ191)&lt;=$P$2,COLUMNS($M$131:CQ191)&lt;=$P$2),INDEX(MINVERSE($M$6:INDEX($M$6:$EF$125,$P$2,$P$2)),ROWS($M$131:CQ191),COLUMNS($M$131:CQ191)),0)</f>
        <v>0</v>
      </c>
      <c r="CR191">
        <f t="array" ref="CR191">IF(AND(ROWS($M$131:CR191)&lt;=$P$2,COLUMNS($M$131:CR191)&lt;=$P$2),INDEX(MINVERSE($M$6:INDEX($M$6:$EF$125,$P$2,$P$2)),ROWS($M$131:CR191),COLUMNS($M$131:CR191)),0)</f>
        <v>0</v>
      </c>
      <c r="CS191">
        <f t="array" ref="CS191">IF(AND(ROWS($M$131:CS191)&lt;=$P$2,COLUMNS($M$131:CS191)&lt;=$P$2),INDEX(MINVERSE($M$6:INDEX($M$6:$EF$125,$P$2,$P$2)),ROWS($M$131:CS191),COLUMNS($M$131:CS191)),0)</f>
        <v>0</v>
      </c>
      <c r="CT191">
        <f t="array" ref="CT191">IF(AND(ROWS($M$131:CT191)&lt;=$P$2,COLUMNS($M$131:CT191)&lt;=$P$2),INDEX(MINVERSE($M$6:INDEX($M$6:$EF$125,$P$2,$P$2)),ROWS($M$131:CT191),COLUMNS($M$131:CT191)),0)</f>
        <v>0</v>
      </c>
      <c r="CU191">
        <f t="array" ref="CU191">IF(AND(ROWS($M$131:CU191)&lt;=$P$2,COLUMNS($M$131:CU191)&lt;=$P$2),INDEX(MINVERSE($M$6:INDEX($M$6:$EF$125,$P$2,$P$2)),ROWS($M$131:CU191),COLUMNS($M$131:CU191)),0)</f>
        <v>0</v>
      </c>
      <c r="CV191">
        <f t="array" ref="CV191">IF(AND(ROWS($M$131:CV191)&lt;=$P$2,COLUMNS($M$131:CV191)&lt;=$P$2),INDEX(MINVERSE($M$6:INDEX($M$6:$EF$125,$P$2,$P$2)),ROWS($M$131:CV191),COLUMNS($M$131:CV191)),0)</f>
        <v>0</v>
      </c>
      <c r="CW191">
        <f t="array" ref="CW191">IF(AND(ROWS($M$131:CW191)&lt;=$P$2,COLUMNS($M$131:CW191)&lt;=$P$2),INDEX(MINVERSE($M$6:INDEX($M$6:$EF$125,$P$2,$P$2)),ROWS($M$131:CW191),COLUMNS($M$131:CW191)),0)</f>
        <v>0</v>
      </c>
      <c r="CX191">
        <f t="array" ref="CX191">IF(AND(ROWS($M$131:CX191)&lt;=$P$2,COLUMNS($M$131:CX191)&lt;=$P$2),INDEX(MINVERSE($M$6:INDEX($M$6:$EF$125,$P$2,$P$2)),ROWS($M$131:CX191),COLUMNS($M$131:CX191)),0)</f>
        <v>0</v>
      </c>
      <c r="CY191">
        <f t="array" ref="CY191">IF(AND(ROWS($M$131:CY191)&lt;=$P$2,COLUMNS($M$131:CY191)&lt;=$P$2),INDEX(MINVERSE($M$6:INDEX($M$6:$EF$125,$P$2,$P$2)),ROWS($M$131:CY191),COLUMNS($M$131:CY191)),0)</f>
        <v>0</v>
      </c>
      <c r="CZ191">
        <f t="array" ref="CZ191">IF(AND(ROWS($M$131:CZ191)&lt;=$P$2,COLUMNS($M$131:CZ191)&lt;=$P$2),INDEX(MINVERSE($M$6:INDEX($M$6:$EF$125,$P$2,$P$2)),ROWS($M$131:CZ191),COLUMNS($M$131:CZ191)),0)</f>
        <v>0</v>
      </c>
      <c r="DA191">
        <f t="array" ref="DA191">IF(AND(ROWS($M$131:DA191)&lt;=$P$2,COLUMNS($M$131:DA191)&lt;=$P$2),INDEX(MINVERSE($M$6:INDEX($M$6:$EF$125,$P$2,$P$2)),ROWS($M$131:DA191),COLUMNS($M$131:DA191)),0)</f>
        <v>0</v>
      </c>
      <c r="DB191">
        <f t="array" ref="DB191">IF(AND(ROWS($M$131:DB191)&lt;=$P$2,COLUMNS($M$131:DB191)&lt;=$P$2),INDEX(MINVERSE($M$6:INDEX($M$6:$EF$125,$P$2,$P$2)),ROWS($M$131:DB191),COLUMNS($M$131:DB191)),0)</f>
        <v>0</v>
      </c>
      <c r="DC191">
        <f t="array" ref="DC191">IF(AND(ROWS($M$131:DC191)&lt;=$P$2,COLUMNS($M$131:DC191)&lt;=$P$2),INDEX(MINVERSE($M$6:INDEX($M$6:$EF$125,$P$2,$P$2)),ROWS($M$131:DC191),COLUMNS($M$131:DC191)),0)</f>
        <v>0</v>
      </c>
      <c r="DD191">
        <f t="array" ref="DD191">IF(AND(ROWS($M$131:DD191)&lt;=$P$2,COLUMNS($M$131:DD191)&lt;=$P$2),INDEX(MINVERSE($M$6:INDEX($M$6:$EF$125,$P$2,$P$2)),ROWS($M$131:DD191),COLUMNS($M$131:DD191)),0)</f>
        <v>0</v>
      </c>
      <c r="DE191">
        <f t="array" ref="DE191">IF(AND(ROWS($M$131:DE191)&lt;=$P$2,COLUMNS($M$131:DE191)&lt;=$P$2),INDEX(MINVERSE($M$6:INDEX($M$6:$EF$125,$P$2,$P$2)),ROWS($M$131:DE191),COLUMNS($M$131:DE191)),0)</f>
        <v>0</v>
      </c>
      <c r="DF191">
        <f t="array" ref="DF191">IF(AND(ROWS($M$131:DF191)&lt;=$P$2,COLUMNS($M$131:DF191)&lt;=$P$2),INDEX(MINVERSE($M$6:INDEX($M$6:$EF$125,$P$2,$P$2)),ROWS($M$131:DF191),COLUMNS($M$131:DF191)),0)</f>
        <v>0</v>
      </c>
      <c r="DG191">
        <f t="array" ref="DG191">IF(AND(ROWS($M$131:DG191)&lt;=$P$2,COLUMNS($M$131:DG191)&lt;=$P$2),INDEX(MINVERSE($M$6:INDEX($M$6:$EF$125,$P$2,$P$2)),ROWS($M$131:DG191),COLUMNS($M$131:DG191)),0)</f>
        <v>0</v>
      </c>
      <c r="DH191">
        <f t="array" ref="DH191">IF(AND(ROWS($M$131:DH191)&lt;=$P$2,COLUMNS($M$131:DH191)&lt;=$P$2),INDEX(MINVERSE($M$6:INDEX($M$6:$EF$125,$P$2,$P$2)),ROWS($M$131:DH191),COLUMNS($M$131:DH191)),0)</f>
        <v>0</v>
      </c>
      <c r="DI191">
        <f t="array" ref="DI191">IF(AND(ROWS($M$131:DI191)&lt;=$P$2,COLUMNS($M$131:DI191)&lt;=$P$2),INDEX(MINVERSE($M$6:INDEX($M$6:$EF$125,$P$2,$P$2)),ROWS($M$131:DI191),COLUMNS($M$131:DI191)),0)</f>
        <v>0</v>
      </c>
      <c r="DJ191">
        <f t="array" ref="DJ191">IF(AND(ROWS($M$131:DJ191)&lt;=$P$2,COLUMNS($M$131:DJ191)&lt;=$P$2),INDEX(MINVERSE($M$6:INDEX($M$6:$EF$125,$P$2,$P$2)),ROWS($M$131:DJ191),COLUMNS($M$131:DJ191)),0)</f>
        <v>0</v>
      </c>
      <c r="DK191">
        <f t="array" ref="DK191">IF(AND(ROWS($M$131:DK191)&lt;=$P$2,COLUMNS($M$131:DK191)&lt;=$P$2),INDEX(MINVERSE($M$6:INDEX($M$6:$EF$125,$P$2,$P$2)),ROWS($M$131:DK191),COLUMNS($M$131:DK191)),0)</f>
        <v>0</v>
      </c>
      <c r="DL191">
        <f t="array" ref="DL191">IF(AND(ROWS($M$131:DL191)&lt;=$P$2,COLUMNS($M$131:DL191)&lt;=$P$2),INDEX(MINVERSE($M$6:INDEX($M$6:$EF$125,$P$2,$P$2)),ROWS($M$131:DL191),COLUMNS($M$131:DL191)),0)</f>
        <v>0</v>
      </c>
      <c r="DM191">
        <f t="array" ref="DM191">IF(AND(ROWS($M$131:DM191)&lt;=$P$2,COLUMNS($M$131:DM191)&lt;=$P$2),INDEX(MINVERSE($M$6:INDEX($M$6:$EF$125,$P$2,$P$2)),ROWS($M$131:DM191),COLUMNS($M$131:DM191)),0)</f>
        <v>0</v>
      </c>
      <c r="DN191">
        <f t="array" ref="DN191">IF(AND(ROWS($M$131:DN191)&lt;=$P$2,COLUMNS($M$131:DN191)&lt;=$P$2),INDEX(MINVERSE($M$6:INDEX($M$6:$EF$125,$P$2,$P$2)),ROWS($M$131:DN191),COLUMNS($M$131:DN191)),0)</f>
        <v>0</v>
      </c>
      <c r="DO191">
        <f t="array" ref="DO191">IF(AND(ROWS($M$131:DO191)&lt;=$P$2,COLUMNS($M$131:DO191)&lt;=$P$2),INDEX(MINVERSE($M$6:INDEX($M$6:$EF$125,$P$2,$P$2)),ROWS($M$131:DO191),COLUMNS($M$131:DO191)),0)</f>
        <v>0</v>
      </c>
      <c r="DP191">
        <f t="array" ref="DP191">IF(AND(ROWS($M$131:DP191)&lt;=$P$2,COLUMNS($M$131:DP191)&lt;=$P$2),INDEX(MINVERSE($M$6:INDEX($M$6:$EF$125,$P$2,$P$2)),ROWS($M$131:DP191),COLUMNS($M$131:DP191)),0)</f>
        <v>0</v>
      </c>
      <c r="DQ191">
        <f t="array" ref="DQ191">IF(AND(ROWS($M$131:DQ191)&lt;=$P$2,COLUMNS($M$131:DQ191)&lt;=$P$2),INDEX(MINVERSE($M$6:INDEX($M$6:$EF$125,$P$2,$P$2)),ROWS($M$131:DQ191),COLUMNS($M$131:DQ191)),0)</f>
        <v>0</v>
      </c>
      <c r="DR191">
        <f t="array" ref="DR191">IF(AND(ROWS($M$131:DR191)&lt;=$P$2,COLUMNS($M$131:DR191)&lt;=$P$2),INDEX(MINVERSE($M$6:INDEX($M$6:$EF$125,$P$2,$P$2)),ROWS($M$131:DR191),COLUMNS($M$131:DR191)),0)</f>
        <v>0</v>
      </c>
      <c r="DS191">
        <f t="array" ref="DS191">IF(AND(ROWS($M$131:DS191)&lt;=$P$2,COLUMNS($M$131:DS191)&lt;=$P$2),INDEX(MINVERSE($M$6:INDEX($M$6:$EF$125,$P$2,$P$2)),ROWS($M$131:DS191),COLUMNS($M$131:DS191)),0)</f>
        <v>0</v>
      </c>
      <c r="DT191">
        <f t="array" ref="DT191">IF(AND(ROWS($M$131:DT191)&lt;=$P$2,COLUMNS($M$131:DT191)&lt;=$P$2),INDEX(MINVERSE($M$6:INDEX($M$6:$EF$125,$P$2,$P$2)),ROWS($M$131:DT191),COLUMNS($M$131:DT191)),0)</f>
        <v>0</v>
      </c>
      <c r="DU191">
        <f t="array" ref="DU191">IF(AND(ROWS($M$131:DU191)&lt;=$P$2,COLUMNS($M$131:DU191)&lt;=$P$2),INDEX(MINVERSE($M$6:INDEX($M$6:$EF$125,$P$2,$P$2)),ROWS($M$131:DU191),COLUMNS($M$131:DU191)),0)</f>
        <v>0</v>
      </c>
      <c r="DV191">
        <f t="array" ref="DV191">IF(AND(ROWS($M$131:DV191)&lt;=$P$2,COLUMNS($M$131:DV191)&lt;=$P$2),INDEX(MINVERSE($M$6:INDEX($M$6:$EF$125,$P$2,$P$2)),ROWS($M$131:DV191),COLUMNS($M$131:DV191)),0)</f>
        <v>0</v>
      </c>
      <c r="DW191">
        <f t="array" ref="DW191">IF(AND(ROWS($M$131:DW191)&lt;=$P$2,COLUMNS($M$131:DW191)&lt;=$P$2),INDEX(MINVERSE($M$6:INDEX($M$6:$EF$125,$P$2,$P$2)),ROWS($M$131:DW191),COLUMNS($M$131:DW191)),0)</f>
        <v>0</v>
      </c>
      <c r="DX191">
        <f t="array" ref="DX191">IF(AND(ROWS($M$131:DX191)&lt;=$P$2,COLUMNS($M$131:DX191)&lt;=$P$2),INDEX(MINVERSE($M$6:INDEX($M$6:$EF$125,$P$2,$P$2)),ROWS($M$131:DX191),COLUMNS($M$131:DX191)),0)</f>
        <v>0</v>
      </c>
      <c r="DY191">
        <f t="array" ref="DY191">IF(AND(ROWS($M$131:DY191)&lt;=$P$2,COLUMNS($M$131:DY191)&lt;=$P$2),INDEX(MINVERSE($M$6:INDEX($M$6:$EF$125,$P$2,$P$2)),ROWS($M$131:DY191),COLUMNS($M$131:DY191)),0)</f>
        <v>0</v>
      </c>
      <c r="DZ191">
        <f t="array" ref="DZ191">IF(AND(ROWS($M$131:DZ191)&lt;=$P$2,COLUMNS($M$131:DZ191)&lt;=$P$2),INDEX(MINVERSE($M$6:INDEX($M$6:$EF$125,$P$2,$P$2)),ROWS($M$131:DZ191),COLUMNS($M$131:DZ191)),0)</f>
        <v>0</v>
      </c>
      <c r="EA191">
        <f t="array" ref="EA191">IF(AND(ROWS($M$131:EA191)&lt;=$P$2,COLUMNS($M$131:EA191)&lt;=$P$2),INDEX(MINVERSE($M$6:INDEX($M$6:$EF$125,$P$2,$P$2)),ROWS($M$131:EA191),COLUMNS($M$131:EA191)),0)</f>
        <v>0</v>
      </c>
      <c r="EB191">
        <f t="array" ref="EB191">IF(AND(ROWS($M$131:EB191)&lt;=$P$2,COLUMNS($M$131:EB191)&lt;=$P$2),INDEX(MINVERSE($M$6:INDEX($M$6:$EF$125,$P$2,$P$2)),ROWS($M$131:EB191),COLUMNS($M$131:EB191)),0)</f>
        <v>0</v>
      </c>
    </row>
    <row r="192" spans="12:132" ht="15">
      <c r="L192" s="10">
        <v>62</v>
      </c>
      <c r="M192">
        <f t="array" ref="M192">IF(AND(ROWS($M$131:M192)&lt;=$P$2,COLUMNS($M$131:M192)&lt;=$P$2),INDEX(MINVERSE($M$6:INDEX($M$6:$EF$125,$P$2,$P$2)),ROWS($M$131:M192),COLUMNS($M$131:M192)),0)</f>
        <v>0</v>
      </c>
      <c r="N192">
        <f t="array" ref="N192">IF(AND(ROWS($M$131:N192)&lt;=$P$2,COLUMNS($M$131:N192)&lt;=$P$2),INDEX(MINVERSE($M$6:INDEX($M$6:$EF$125,$P$2,$P$2)),ROWS($M$131:N192),COLUMNS($M$131:N192)),0)</f>
        <v>0</v>
      </c>
      <c r="O192">
        <f t="array" ref="O192">IF(AND(ROWS($M$131:O192)&lt;=$P$2,COLUMNS($M$131:O192)&lt;=$P$2),INDEX(MINVERSE($M$6:INDEX($M$6:$EF$125,$P$2,$P$2)),ROWS($M$131:O192),COLUMNS($M$131:O192)),0)</f>
        <v>0</v>
      </c>
      <c r="P192">
        <f t="array" ref="P192">IF(AND(ROWS($M$131:P192)&lt;=$P$2,COLUMNS($M$131:P192)&lt;=$P$2),INDEX(MINVERSE($M$6:INDEX($M$6:$EF$125,$P$2,$P$2)),ROWS($M$131:P192),COLUMNS($M$131:P192)),0)</f>
        <v>0</v>
      </c>
      <c r="Q192">
        <f t="array" ref="Q192">IF(AND(ROWS($M$131:Q192)&lt;=$P$2,COLUMNS($M$131:Q192)&lt;=$P$2),INDEX(MINVERSE($M$6:INDEX($M$6:$EF$125,$P$2,$P$2)),ROWS($M$131:Q192),COLUMNS($M$131:Q192)),0)</f>
        <v>0</v>
      </c>
      <c r="R192">
        <f t="array" ref="R192">IF(AND(ROWS($M$131:R192)&lt;=$P$2,COLUMNS($M$131:R192)&lt;=$P$2),INDEX(MINVERSE($M$6:INDEX($M$6:$EF$125,$P$2,$P$2)),ROWS($M$131:R192),COLUMNS($M$131:R192)),0)</f>
        <v>0</v>
      </c>
      <c r="S192">
        <f t="array" ref="S192">IF(AND(ROWS($M$131:S192)&lt;=$P$2,COLUMNS($M$131:S192)&lt;=$P$2),INDEX(MINVERSE($M$6:INDEX($M$6:$EF$125,$P$2,$P$2)),ROWS($M$131:S192),COLUMNS($M$131:S192)),0)</f>
        <v>0</v>
      </c>
      <c r="T192">
        <f t="array" ref="T192">IF(AND(ROWS($M$131:T192)&lt;=$P$2,COLUMNS($M$131:T192)&lt;=$P$2),INDEX(MINVERSE($M$6:INDEX($M$6:$EF$125,$P$2,$P$2)),ROWS($M$131:T192),COLUMNS($M$131:T192)),0)</f>
        <v>0</v>
      </c>
      <c r="U192">
        <f t="array" ref="U192">IF(AND(ROWS($M$131:U192)&lt;=$P$2,COLUMNS($M$131:U192)&lt;=$P$2),INDEX(MINVERSE($M$6:INDEX($M$6:$EF$125,$P$2,$P$2)),ROWS($M$131:U192),COLUMNS($M$131:U192)),0)</f>
        <v>0</v>
      </c>
      <c r="V192">
        <f t="array" ref="V192">IF(AND(ROWS($M$131:V192)&lt;=$P$2,COLUMNS($M$131:V192)&lt;=$P$2),INDEX(MINVERSE($M$6:INDEX($M$6:$EF$125,$P$2,$P$2)),ROWS($M$131:V192),COLUMNS($M$131:V192)),0)</f>
        <v>0</v>
      </c>
      <c r="W192">
        <f t="array" ref="W192">IF(AND(ROWS($M$131:W192)&lt;=$P$2,COLUMNS($M$131:W192)&lt;=$P$2),INDEX(MINVERSE($M$6:INDEX($M$6:$EF$125,$P$2,$P$2)),ROWS($M$131:W192),COLUMNS($M$131:W192)),0)</f>
        <v>0</v>
      </c>
      <c r="X192">
        <f t="array" ref="X192">IF(AND(ROWS($M$131:X192)&lt;=$P$2,COLUMNS($M$131:X192)&lt;=$P$2),INDEX(MINVERSE($M$6:INDEX($M$6:$EF$125,$P$2,$P$2)),ROWS($M$131:X192),COLUMNS($M$131:X192)),0)</f>
        <v>0</v>
      </c>
      <c r="Y192">
        <f t="array" ref="Y192">IF(AND(ROWS($M$131:Y192)&lt;=$P$2,COLUMNS($M$131:Y192)&lt;=$P$2),INDEX(MINVERSE($M$6:INDEX($M$6:$EF$125,$P$2,$P$2)),ROWS($M$131:Y192),COLUMNS($M$131:Y192)),0)</f>
        <v>0</v>
      </c>
      <c r="Z192">
        <f t="array" ref="Z192">IF(AND(ROWS($M$131:Z192)&lt;=$P$2,COLUMNS($M$131:Z192)&lt;=$P$2),INDEX(MINVERSE($M$6:INDEX($M$6:$EF$125,$P$2,$P$2)),ROWS($M$131:Z192),COLUMNS($M$131:Z192)),0)</f>
        <v>0</v>
      </c>
      <c r="AA192">
        <f t="array" ref="AA192">IF(AND(ROWS($M$131:AA192)&lt;=$P$2,COLUMNS($M$131:AA192)&lt;=$P$2),INDEX(MINVERSE($M$6:INDEX($M$6:$EF$125,$P$2,$P$2)),ROWS($M$131:AA192),COLUMNS($M$131:AA192)),0)</f>
        <v>0</v>
      </c>
      <c r="AB192">
        <f t="array" ref="AB192">IF(AND(ROWS($M$131:AB192)&lt;=$P$2,COLUMNS($M$131:AB192)&lt;=$P$2),INDEX(MINVERSE($M$6:INDEX($M$6:$EF$125,$P$2,$P$2)),ROWS($M$131:AB192),COLUMNS($M$131:AB192)),0)</f>
        <v>0</v>
      </c>
      <c r="AC192">
        <f t="array" ref="AC192">IF(AND(ROWS($M$131:AC192)&lt;=$P$2,COLUMNS($M$131:AC192)&lt;=$P$2),INDEX(MINVERSE($M$6:INDEX($M$6:$EF$125,$P$2,$P$2)),ROWS($M$131:AC192),COLUMNS($M$131:AC192)),0)</f>
        <v>0</v>
      </c>
      <c r="AD192">
        <f t="array" ref="AD192">IF(AND(ROWS($M$131:AD192)&lt;=$P$2,COLUMNS($M$131:AD192)&lt;=$P$2),INDEX(MINVERSE($M$6:INDEX($M$6:$EF$125,$P$2,$P$2)),ROWS($M$131:AD192),COLUMNS($M$131:AD192)),0)</f>
        <v>0</v>
      </c>
      <c r="AE192">
        <f t="array" ref="AE192">IF(AND(ROWS($M$131:AE192)&lt;=$P$2,COLUMNS($M$131:AE192)&lt;=$P$2),INDEX(MINVERSE($M$6:INDEX($M$6:$EF$125,$P$2,$P$2)),ROWS($M$131:AE192),COLUMNS($M$131:AE192)),0)</f>
        <v>0</v>
      </c>
      <c r="AF192">
        <f t="array" ref="AF192">IF(AND(ROWS($M$131:AF192)&lt;=$P$2,COLUMNS($M$131:AF192)&lt;=$P$2),INDEX(MINVERSE($M$6:INDEX($M$6:$EF$125,$P$2,$P$2)),ROWS($M$131:AF192),COLUMNS($M$131:AF192)),0)</f>
        <v>0</v>
      </c>
      <c r="AG192">
        <f t="array" ref="AG192">IF(AND(ROWS($M$131:AG192)&lt;=$P$2,COLUMNS($M$131:AG192)&lt;=$P$2),INDEX(MINVERSE($M$6:INDEX($M$6:$EF$125,$P$2,$P$2)),ROWS($M$131:AG192),COLUMNS($M$131:AG192)),0)</f>
        <v>0</v>
      </c>
      <c r="AH192">
        <f t="array" ref="AH192">IF(AND(ROWS($M$131:AH192)&lt;=$P$2,COLUMNS($M$131:AH192)&lt;=$P$2),INDEX(MINVERSE($M$6:INDEX($M$6:$EF$125,$P$2,$P$2)),ROWS($M$131:AH192),COLUMNS($M$131:AH192)),0)</f>
        <v>0</v>
      </c>
      <c r="AI192">
        <f t="array" ref="AI192">IF(AND(ROWS($M$131:AI192)&lt;=$P$2,COLUMNS($M$131:AI192)&lt;=$P$2),INDEX(MINVERSE($M$6:INDEX($M$6:$EF$125,$P$2,$P$2)),ROWS($M$131:AI192),COLUMNS($M$131:AI192)),0)</f>
        <v>0</v>
      </c>
      <c r="AJ192">
        <f t="array" ref="AJ192">IF(AND(ROWS($M$131:AJ192)&lt;=$P$2,COLUMNS($M$131:AJ192)&lt;=$P$2),INDEX(MINVERSE($M$6:INDEX($M$6:$EF$125,$P$2,$P$2)),ROWS($M$131:AJ192),COLUMNS($M$131:AJ192)),0)</f>
        <v>0</v>
      </c>
      <c r="AK192">
        <f t="array" ref="AK192">IF(AND(ROWS($M$131:AK192)&lt;=$P$2,COLUMNS($M$131:AK192)&lt;=$P$2),INDEX(MINVERSE($M$6:INDEX($M$6:$EF$125,$P$2,$P$2)),ROWS($M$131:AK192),COLUMNS($M$131:AK192)),0)</f>
        <v>0</v>
      </c>
      <c r="AL192">
        <f t="array" ref="AL192">IF(AND(ROWS($M$131:AL192)&lt;=$P$2,COLUMNS($M$131:AL192)&lt;=$P$2),INDEX(MINVERSE($M$6:INDEX($M$6:$EF$125,$P$2,$P$2)),ROWS($M$131:AL192),COLUMNS($M$131:AL192)),0)</f>
        <v>0</v>
      </c>
      <c r="AM192">
        <f t="array" ref="AM192">IF(AND(ROWS($M$131:AM192)&lt;=$P$2,COLUMNS($M$131:AM192)&lt;=$P$2),INDEX(MINVERSE($M$6:INDEX($M$6:$EF$125,$P$2,$P$2)),ROWS($M$131:AM192),COLUMNS($M$131:AM192)),0)</f>
        <v>0</v>
      </c>
      <c r="AN192">
        <f t="array" ref="AN192">IF(AND(ROWS($M$131:AN192)&lt;=$P$2,COLUMNS($M$131:AN192)&lt;=$P$2),INDEX(MINVERSE($M$6:INDEX($M$6:$EF$125,$P$2,$P$2)),ROWS($M$131:AN192),COLUMNS($M$131:AN192)),0)</f>
        <v>0</v>
      </c>
      <c r="AO192">
        <f t="array" ref="AO192">IF(AND(ROWS($M$131:AO192)&lt;=$P$2,COLUMNS($M$131:AO192)&lt;=$P$2),INDEX(MINVERSE($M$6:INDEX($M$6:$EF$125,$P$2,$P$2)),ROWS($M$131:AO192),COLUMNS($M$131:AO192)),0)</f>
        <v>0</v>
      </c>
      <c r="AP192">
        <f t="array" ref="AP192">IF(AND(ROWS($M$131:AP192)&lt;=$P$2,COLUMNS($M$131:AP192)&lt;=$P$2),INDEX(MINVERSE($M$6:INDEX($M$6:$EF$125,$P$2,$P$2)),ROWS($M$131:AP192),COLUMNS($M$131:AP192)),0)</f>
        <v>0</v>
      </c>
      <c r="AQ192">
        <f t="array" ref="AQ192">IF(AND(ROWS($M$131:AQ192)&lt;=$P$2,COLUMNS($M$131:AQ192)&lt;=$P$2),INDEX(MINVERSE($M$6:INDEX($M$6:$EF$125,$P$2,$P$2)),ROWS($M$131:AQ192),COLUMNS($M$131:AQ192)),0)</f>
        <v>0</v>
      </c>
      <c r="AR192">
        <f t="array" ref="AR192">IF(AND(ROWS($M$131:AR192)&lt;=$P$2,COLUMNS($M$131:AR192)&lt;=$P$2),INDEX(MINVERSE($M$6:INDEX($M$6:$EF$125,$P$2,$P$2)),ROWS($M$131:AR192),COLUMNS($M$131:AR192)),0)</f>
        <v>0</v>
      </c>
      <c r="AS192">
        <f t="array" ref="AS192">IF(AND(ROWS($M$131:AS192)&lt;=$P$2,COLUMNS($M$131:AS192)&lt;=$P$2),INDEX(MINVERSE($M$6:INDEX($M$6:$EF$125,$P$2,$P$2)),ROWS($M$131:AS192),COLUMNS($M$131:AS192)),0)</f>
        <v>0</v>
      </c>
      <c r="AT192">
        <f t="array" ref="AT192">IF(AND(ROWS($M$131:AT192)&lt;=$P$2,COLUMNS($M$131:AT192)&lt;=$P$2),INDEX(MINVERSE($M$6:INDEX($M$6:$EF$125,$P$2,$P$2)),ROWS($M$131:AT192),COLUMNS($M$131:AT192)),0)</f>
        <v>0</v>
      </c>
      <c r="AU192">
        <f t="array" ref="AU192">IF(AND(ROWS($M$131:AU192)&lt;=$P$2,COLUMNS($M$131:AU192)&lt;=$P$2),INDEX(MINVERSE($M$6:INDEX($M$6:$EF$125,$P$2,$P$2)),ROWS($M$131:AU192),COLUMNS($M$131:AU192)),0)</f>
        <v>0</v>
      </c>
      <c r="AV192">
        <f t="array" ref="AV192">IF(AND(ROWS($M$131:AV192)&lt;=$P$2,COLUMNS($M$131:AV192)&lt;=$P$2),INDEX(MINVERSE($M$6:INDEX($M$6:$EF$125,$P$2,$P$2)),ROWS($M$131:AV192),COLUMNS($M$131:AV192)),0)</f>
        <v>0</v>
      </c>
      <c r="AW192">
        <f t="array" ref="AW192">IF(AND(ROWS($M$131:AW192)&lt;=$P$2,COLUMNS($M$131:AW192)&lt;=$P$2),INDEX(MINVERSE($M$6:INDEX($M$6:$EF$125,$P$2,$P$2)),ROWS($M$131:AW192),COLUMNS($M$131:AW192)),0)</f>
        <v>0</v>
      </c>
      <c r="AX192">
        <f t="array" ref="AX192">IF(AND(ROWS($M$131:AX192)&lt;=$P$2,COLUMNS($M$131:AX192)&lt;=$P$2),INDEX(MINVERSE($M$6:INDEX($M$6:$EF$125,$P$2,$P$2)),ROWS($M$131:AX192),COLUMNS($M$131:AX192)),0)</f>
        <v>0</v>
      </c>
      <c r="AY192">
        <f t="array" ref="AY192">IF(AND(ROWS($M$131:AY192)&lt;=$P$2,COLUMNS($M$131:AY192)&lt;=$P$2),INDEX(MINVERSE($M$6:INDEX($M$6:$EF$125,$P$2,$P$2)),ROWS($M$131:AY192),COLUMNS($M$131:AY192)),0)</f>
        <v>0</v>
      </c>
      <c r="AZ192">
        <f t="array" ref="AZ192">IF(AND(ROWS($M$131:AZ192)&lt;=$P$2,COLUMNS($M$131:AZ192)&lt;=$P$2),INDEX(MINVERSE($M$6:INDEX($M$6:$EF$125,$P$2,$P$2)),ROWS($M$131:AZ192),COLUMNS($M$131:AZ192)),0)</f>
        <v>0</v>
      </c>
      <c r="BA192">
        <f t="array" ref="BA192">IF(AND(ROWS($M$131:BA192)&lt;=$P$2,COLUMNS($M$131:BA192)&lt;=$P$2),INDEX(MINVERSE($M$6:INDEX($M$6:$EF$125,$P$2,$P$2)),ROWS($M$131:BA192),COLUMNS($M$131:BA192)),0)</f>
        <v>0</v>
      </c>
      <c r="BB192">
        <f t="array" ref="BB192">IF(AND(ROWS($M$131:BB192)&lt;=$P$2,COLUMNS($M$131:BB192)&lt;=$P$2),INDEX(MINVERSE($M$6:INDEX($M$6:$EF$125,$P$2,$P$2)),ROWS($M$131:BB192),COLUMNS($M$131:BB192)),0)</f>
        <v>0</v>
      </c>
      <c r="BC192">
        <f t="array" ref="BC192">IF(AND(ROWS($M$131:BC192)&lt;=$P$2,COLUMNS($M$131:BC192)&lt;=$P$2),INDEX(MINVERSE($M$6:INDEX($M$6:$EF$125,$P$2,$P$2)),ROWS($M$131:BC192),COLUMNS($M$131:BC192)),0)</f>
        <v>0</v>
      </c>
      <c r="BD192">
        <f t="array" ref="BD192">IF(AND(ROWS($M$131:BD192)&lt;=$P$2,COLUMNS($M$131:BD192)&lt;=$P$2),INDEX(MINVERSE($M$6:INDEX($M$6:$EF$125,$P$2,$P$2)),ROWS($M$131:BD192),COLUMNS($M$131:BD192)),0)</f>
        <v>0</v>
      </c>
      <c r="BE192">
        <f t="array" ref="BE192">IF(AND(ROWS($M$131:BE192)&lt;=$P$2,COLUMNS($M$131:BE192)&lt;=$P$2),INDEX(MINVERSE($M$6:INDEX($M$6:$EF$125,$P$2,$P$2)),ROWS($M$131:BE192),COLUMNS($M$131:BE192)),0)</f>
        <v>0</v>
      </c>
      <c r="BF192">
        <f t="array" ref="BF192">IF(AND(ROWS($M$131:BF192)&lt;=$P$2,COLUMNS($M$131:BF192)&lt;=$P$2),INDEX(MINVERSE($M$6:INDEX($M$6:$EF$125,$P$2,$P$2)),ROWS($M$131:BF192),COLUMNS($M$131:BF192)),0)</f>
        <v>0</v>
      </c>
      <c r="BG192">
        <f t="array" ref="BG192">IF(AND(ROWS($M$131:BG192)&lt;=$P$2,COLUMNS($M$131:BG192)&lt;=$P$2),INDEX(MINVERSE($M$6:INDEX($M$6:$EF$125,$P$2,$P$2)),ROWS($M$131:BG192),COLUMNS($M$131:BG192)),0)</f>
        <v>0</v>
      </c>
      <c r="BH192">
        <f t="array" ref="BH192">IF(AND(ROWS($M$131:BH192)&lt;=$P$2,COLUMNS($M$131:BH192)&lt;=$P$2),INDEX(MINVERSE($M$6:INDEX($M$6:$EF$125,$P$2,$P$2)),ROWS($M$131:BH192),COLUMNS($M$131:BH192)),0)</f>
        <v>0</v>
      </c>
      <c r="BI192">
        <f t="array" ref="BI192">IF(AND(ROWS($M$131:BI192)&lt;=$P$2,COLUMNS($M$131:BI192)&lt;=$P$2),INDEX(MINVERSE($M$6:INDEX($M$6:$EF$125,$P$2,$P$2)),ROWS($M$131:BI192),COLUMNS($M$131:BI192)),0)</f>
        <v>0</v>
      </c>
      <c r="BJ192">
        <f t="array" ref="BJ192">IF(AND(ROWS($M$131:BJ192)&lt;=$P$2,COLUMNS($M$131:BJ192)&lt;=$P$2),INDEX(MINVERSE($M$6:INDEX($M$6:$EF$125,$P$2,$P$2)),ROWS($M$131:BJ192),COLUMNS($M$131:BJ192)),0)</f>
        <v>0</v>
      </c>
      <c r="BK192">
        <f t="array" ref="BK192">IF(AND(ROWS($M$131:BK192)&lt;=$P$2,COLUMNS($M$131:BK192)&lt;=$P$2),INDEX(MINVERSE($M$6:INDEX($M$6:$EF$125,$P$2,$P$2)),ROWS($M$131:BK192),COLUMNS($M$131:BK192)),0)</f>
        <v>0</v>
      </c>
      <c r="BL192">
        <f t="array" ref="BL192">IF(AND(ROWS($M$131:BL192)&lt;=$P$2,COLUMNS($M$131:BL192)&lt;=$P$2),INDEX(MINVERSE($M$6:INDEX($M$6:$EF$125,$P$2,$P$2)),ROWS($M$131:BL192),COLUMNS($M$131:BL192)),0)</f>
        <v>0</v>
      </c>
      <c r="BM192">
        <f t="array" ref="BM192">IF(AND(ROWS($M$131:BM192)&lt;=$P$2,COLUMNS($M$131:BM192)&lt;=$P$2),INDEX(MINVERSE($M$6:INDEX($M$6:$EF$125,$P$2,$P$2)),ROWS($M$131:BM192),COLUMNS($M$131:BM192)),0)</f>
        <v>0</v>
      </c>
      <c r="BN192">
        <f t="array" ref="BN192">IF(AND(ROWS($M$131:BN192)&lt;=$P$2,COLUMNS($M$131:BN192)&lt;=$P$2),INDEX(MINVERSE($M$6:INDEX($M$6:$EF$125,$P$2,$P$2)),ROWS($M$131:BN192),COLUMNS($M$131:BN192)),0)</f>
        <v>0</v>
      </c>
      <c r="BO192">
        <f t="array" ref="BO192">IF(AND(ROWS($M$131:BO192)&lt;=$P$2,COLUMNS($M$131:BO192)&lt;=$P$2),INDEX(MINVERSE($M$6:INDEX($M$6:$EF$125,$P$2,$P$2)),ROWS($M$131:BO192),COLUMNS($M$131:BO192)),0)</f>
        <v>0</v>
      </c>
      <c r="BP192">
        <f t="array" ref="BP192">IF(AND(ROWS($M$131:BP192)&lt;=$P$2,COLUMNS($M$131:BP192)&lt;=$P$2),INDEX(MINVERSE($M$6:INDEX($M$6:$EF$125,$P$2,$P$2)),ROWS($M$131:BP192),COLUMNS($M$131:BP192)),0)</f>
        <v>0</v>
      </c>
      <c r="BQ192">
        <f t="array" ref="BQ192">IF(AND(ROWS($M$131:BQ192)&lt;=$P$2,COLUMNS($M$131:BQ192)&lt;=$P$2),INDEX(MINVERSE($M$6:INDEX($M$6:$EF$125,$P$2,$P$2)),ROWS($M$131:BQ192),COLUMNS($M$131:BQ192)),0)</f>
        <v>0</v>
      </c>
      <c r="BR192">
        <f t="array" ref="BR192">IF(AND(ROWS($M$131:BR192)&lt;=$P$2,COLUMNS($M$131:BR192)&lt;=$P$2),INDEX(MINVERSE($M$6:INDEX($M$6:$EF$125,$P$2,$P$2)),ROWS($M$131:BR192),COLUMNS($M$131:BR192)),0)</f>
        <v>0</v>
      </c>
      <c r="BS192">
        <f t="array" ref="BS192">IF(AND(ROWS($M$131:BS192)&lt;=$P$2,COLUMNS($M$131:BS192)&lt;=$P$2),INDEX(MINVERSE($M$6:INDEX($M$6:$EF$125,$P$2,$P$2)),ROWS($M$131:BS192),COLUMNS($M$131:BS192)),0)</f>
        <v>0</v>
      </c>
      <c r="BT192">
        <f t="array" ref="BT192">IF(AND(ROWS($M$131:BT192)&lt;=$P$2,COLUMNS($M$131:BT192)&lt;=$P$2),INDEX(MINVERSE($M$6:INDEX($M$6:$EF$125,$P$2,$P$2)),ROWS($M$131:BT192),COLUMNS($M$131:BT192)),0)</f>
        <v>0</v>
      </c>
      <c r="BU192">
        <f t="array" ref="BU192">IF(AND(ROWS($M$131:BU192)&lt;=$P$2,COLUMNS($M$131:BU192)&lt;=$P$2),INDEX(MINVERSE($M$6:INDEX($M$6:$EF$125,$P$2,$P$2)),ROWS($M$131:BU192),COLUMNS($M$131:BU192)),0)</f>
        <v>0</v>
      </c>
      <c r="BV192">
        <f t="array" ref="BV192">IF(AND(ROWS($M$131:BV192)&lt;=$P$2,COLUMNS($M$131:BV192)&lt;=$P$2),INDEX(MINVERSE($M$6:INDEX($M$6:$EF$125,$P$2,$P$2)),ROWS($M$131:BV192),COLUMNS($M$131:BV192)),0)</f>
        <v>0</v>
      </c>
      <c r="BW192">
        <f t="array" ref="BW192">IF(AND(ROWS($M$131:BW192)&lt;=$P$2,COLUMNS($M$131:BW192)&lt;=$P$2),INDEX(MINVERSE($M$6:INDEX($M$6:$EF$125,$P$2,$P$2)),ROWS($M$131:BW192),COLUMNS($M$131:BW192)),0)</f>
        <v>0</v>
      </c>
      <c r="BX192">
        <f t="array" ref="BX192">IF(AND(ROWS($M$131:BX192)&lt;=$P$2,COLUMNS($M$131:BX192)&lt;=$P$2),INDEX(MINVERSE($M$6:INDEX($M$6:$EF$125,$P$2,$P$2)),ROWS($M$131:BX192),COLUMNS($M$131:BX192)),0)</f>
        <v>0</v>
      </c>
      <c r="BY192">
        <f t="array" ref="BY192">IF(AND(ROWS($M$131:BY192)&lt;=$P$2,COLUMNS($M$131:BY192)&lt;=$P$2),INDEX(MINVERSE($M$6:INDEX($M$6:$EF$125,$P$2,$P$2)),ROWS($M$131:BY192),COLUMNS($M$131:BY192)),0)</f>
        <v>0</v>
      </c>
      <c r="BZ192">
        <f t="array" ref="BZ192">IF(AND(ROWS($M$131:BZ192)&lt;=$P$2,COLUMNS($M$131:BZ192)&lt;=$P$2),INDEX(MINVERSE($M$6:INDEX($M$6:$EF$125,$P$2,$P$2)),ROWS($M$131:BZ192),COLUMNS($M$131:BZ192)),0)</f>
        <v>0</v>
      </c>
      <c r="CA192">
        <f t="array" ref="CA192">IF(AND(ROWS($M$131:CA192)&lt;=$P$2,COLUMNS($M$131:CA192)&lt;=$P$2),INDEX(MINVERSE($M$6:INDEX($M$6:$EF$125,$P$2,$P$2)),ROWS($M$131:CA192),COLUMNS($M$131:CA192)),0)</f>
        <v>0</v>
      </c>
      <c r="CB192">
        <f t="array" ref="CB192">IF(AND(ROWS($M$131:CB192)&lt;=$P$2,COLUMNS($M$131:CB192)&lt;=$P$2),INDEX(MINVERSE($M$6:INDEX($M$6:$EF$125,$P$2,$P$2)),ROWS($M$131:CB192),COLUMNS($M$131:CB192)),0)</f>
        <v>0</v>
      </c>
      <c r="CC192">
        <f t="array" ref="CC192">IF(AND(ROWS($M$131:CC192)&lt;=$P$2,COLUMNS($M$131:CC192)&lt;=$P$2),INDEX(MINVERSE($M$6:INDEX($M$6:$EF$125,$P$2,$P$2)),ROWS($M$131:CC192),COLUMNS($M$131:CC192)),0)</f>
        <v>0</v>
      </c>
      <c r="CD192">
        <f t="array" ref="CD192">IF(AND(ROWS($M$131:CD192)&lt;=$P$2,COLUMNS($M$131:CD192)&lt;=$P$2),INDEX(MINVERSE($M$6:INDEX($M$6:$EF$125,$P$2,$P$2)),ROWS($M$131:CD192),COLUMNS($M$131:CD192)),0)</f>
        <v>0</v>
      </c>
      <c r="CE192">
        <f t="array" ref="CE192">IF(AND(ROWS($M$131:CE192)&lt;=$P$2,COLUMNS($M$131:CE192)&lt;=$P$2),INDEX(MINVERSE($M$6:INDEX($M$6:$EF$125,$P$2,$P$2)),ROWS($M$131:CE192),COLUMNS($M$131:CE192)),0)</f>
        <v>0</v>
      </c>
      <c r="CF192">
        <f t="array" ref="CF192">IF(AND(ROWS($M$131:CF192)&lt;=$P$2,COLUMNS($M$131:CF192)&lt;=$P$2),INDEX(MINVERSE($M$6:INDEX($M$6:$EF$125,$P$2,$P$2)),ROWS($M$131:CF192),COLUMNS($M$131:CF192)),0)</f>
        <v>0</v>
      </c>
      <c r="CG192">
        <f t="array" ref="CG192">IF(AND(ROWS($M$131:CG192)&lt;=$P$2,COLUMNS($M$131:CG192)&lt;=$P$2),INDEX(MINVERSE($M$6:INDEX($M$6:$EF$125,$P$2,$P$2)),ROWS($M$131:CG192),COLUMNS($M$131:CG192)),0)</f>
        <v>0</v>
      </c>
      <c r="CH192">
        <f t="array" ref="CH192">IF(AND(ROWS($M$131:CH192)&lt;=$P$2,COLUMNS($M$131:CH192)&lt;=$P$2),INDEX(MINVERSE($M$6:INDEX($M$6:$EF$125,$P$2,$P$2)),ROWS($M$131:CH192),COLUMNS($M$131:CH192)),0)</f>
        <v>0</v>
      </c>
      <c r="CI192">
        <f t="array" ref="CI192">IF(AND(ROWS($M$131:CI192)&lt;=$P$2,COLUMNS($M$131:CI192)&lt;=$P$2),INDEX(MINVERSE($M$6:INDEX($M$6:$EF$125,$P$2,$P$2)),ROWS($M$131:CI192),COLUMNS($M$131:CI192)),0)</f>
        <v>0</v>
      </c>
      <c r="CJ192">
        <f t="array" ref="CJ192">IF(AND(ROWS($M$131:CJ192)&lt;=$P$2,COLUMNS($M$131:CJ192)&lt;=$P$2),INDEX(MINVERSE($M$6:INDEX($M$6:$EF$125,$P$2,$P$2)),ROWS($M$131:CJ192),COLUMNS($M$131:CJ192)),0)</f>
        <v>0</v>
      </c>
      <c r="CK192">
        <f t="array" ref="CK192">IF(AND(ROWS($M$131:CK192)&lt;=$P$2,COLUMNS($M$131:CK192)&lt;=$P$2),INDEX(MINVERSE($M$6:INDEX($M$6:$EF$125,$P$2,$P$2)),ROWS($M$131:CK192),COLUMNS($M$131:CK192)),0)</f>
        <v>0</v>
      </c>
      <c r="CL192">
        <f t="array" ref="CL192">IF(AND(ROWS($M$131:CL192)&lt;=$P$2,COLUMNS($M$131:CL192)&lt;=$P$2),INDEX(MINVERSE($M$6:INDEX($M$6:$EF$125,$P$2,$P$2)),ROWS($M$131:CL192),COLUMNS($M$131:CL192)),0)</f>
        <v>0</v>
      </c>
      <c r="CM192">
        <f t="array" ref="CM192">IF(AND(ROWS($M$131:CM192)&lt;=$P$2,COLUMNS($M$131:CM192)&lt;=$P$2),INDEX(MINVERSE($M$6:INDEX($M$6:$EF$125,$P$2,$P$2)),ROWS($M$131:CM192),COLUMNS($M$131:CM192)),0)</f>
        <v>0</v>
      </c>
      <c r="CN192">
        <f t="array" ref="CN192">IF(AND(ROWS($M$131:CN192)&lt;=$P$2,COLUMNS($M$131:CN192)&lt;=$P$2),INDEX(MINVERSE($M$6:INDEX($M$6:$EF$125,$P$2,$P$2)),ROWS($M$131:CN192),COLUMNS($M$131:CN192)),0)</f>
        <v>0</v>
      </c>
      <c r="CO192">
        <f t="array" ref="CO192">IF(AND(ROWS($M$131:CO192)&lt;=$P$2,COLUMNS($M$131:CO192)&lt;=$P$2),INDEX(MINVERSE($M$6:INDEX($M$6:$EF$125,$P$2,$P$2)),ROWS($M$131:CO192),COLUMNS($M$131:CO192)),0)</f>
        <v>0</v>
      </c>
      <c r="CP192">
        <f t="array" ref="CP192">IF(AND(ROWS($M$131:CP192)&lt;=$P$2,COLUMNS($M$131:CP192)&lt;=$P$2),INDEX(MINVERSE($M$6:INDEX($M$6:$EF$125,$P$2,$P$2)),ROWS($M$131:CP192),COLUMNS($M$131:CP192)),0)</f>
        <v>0</v>
      </c>
      <c r="CQ192">
        <f t="array" ref="CQ192">IF(AND(ROWS($M$131:CQ192)&lt;=$P$2,COLUMNS($M$131:CQ192)&lt;=$P$2),INDEX(MINVERSE($M$6:INDEX($M$6:$EF$125,$P$2,$P$2)),ROWS($M$131:CQ192),COLUMNS($M$131:CQ192)),0)</f>
        <v>0</v>
      </c>
      <c r="CR192">
        <f t="array" ref="CR192">IF(AND(ROWS($M$131:CR192)&lt;=$P$2,COLUMNS($M$131:CR192)&lt;=$P$2),INDEX(MINVERSE($M$6:INDEX($M$6:$EF$125,$P$2,$P$2)),ROWS($M$131:CR192),COLUMNS($M$131:CR192)),0)</f>
        <v>0</v>
      </c>
      <c r="CS192">
        <f t="array" ref="CS192">IF(AND(ROWS($M$131:CS192)&lt;=$P$2,COLUMNS($M$131:CS192)&lt;=$P$2),INDEX(MINVERSE($M$6:INDEX($M$6:$EF$125,$P$2,$P$2)),ROWS($M$131:CS192),COLUMNS($M$131:CS192)),0)</f>
        <v>0</v>
      </c>
      <c r="CT192">
        <f t="array" ref="CT192">IF(AND(ROWS($M$131:CT192)&lt;=$P$2,COLUMNS($M$131:CT192)&lt;=$P$2),INDEX(MINVERSE($M$6:INDEX($M$6:$EF$125,$P$2,$P$2)),ROWS($M$131:CT192),COLUMNS($M$131:CT192)),0)</f>
        <v>0</v>
      </c>
      <c r="CU192">
        <f t="array" ref="CU192">IF(AND(ROWS($M$131:CU192)&lt;=$P$2,COLUMNS($M$131:CU192)&lt;=$P$2),INDEX(MINVERSE($M$6:INDEX($M$6:$EF$125,$P$2,$P$2)),ROWS($M$131:CU192),COLUMNS($M$131:CU192)),0)</f>
        <v>0</v>
      </c>
      <c r="CV192">
        <f t="array" ref="CV192">IF(AND(ROWS($M$131:CV192)&lt;=$P$2,COLUMNS($M$131:CV192)&lt;=$P$2),INDEX(MINVERSE($M$6:INDEX($M$6:$EF$125,$P$2,$P$2)),ROWS($M$131:CV192),COLUMNS($M$131:CV192)),0)</f>
        <v>0</v>
      </c>
      <c r="CW192">
        <f t="array" ref="CW192">IF(AND(ROWS($M$131:CW192)&lt;=$P$2,COLUMNS($M$131:CW192)&lt;=$P$2),INDEX(MINVERSE($M$6:INDEX($M$6:$EF$125,$P$2,$P$2)),ROWS($M$131:CW192),COLUMNS($M$131:CW192)),0)</f>
        <v>0</v>
      </c>
      <c r="CX192">
        <f t="array" ref="CX192">IF(AND(ROWS($M$131:CX192)&lt;=$P$2,COLUMNS($M$131:CX192)&lt;=$P$2),INDEX(MINVERSE($M$6:INDEX($M$6:$EF$125,$P$2,$P$2)),ROWS($M$131:CX192),COLUMNS($M$131:CX192)),0)</f>
        <v>0</v>
      </c>
      <c r="CY192">
        <f t="array" ref="CY192">IF(AND(ROWS($M$131:CY192)&lt;=$P$2,COLUMNS($M$131:CY192)&lt;=$P$2),INDEX(MINVERSE($M$6:INDEX($M$6:$EF$125,$P$2,$P$2)),ROWS($M$131:CY192),COLUMNS($M$131:CY192)),0)</f>
        <v>0</v>
      </c>
      <c r="CZ192">
        <f t="array" ref="CZ192">IF(AND(ROWS($M$131:CZ192)&lt;=$P$2,COLUMNS($M$131:CZ192)&lt;=$P$2),INDEX(MINVERSE($M$6:INDEX($M$6:$EF$125,$P$2,$P$2)),ROWS($M$131:CZ192),COLUMNS($M$131:CZ192)),0)</f>
        <v>0</v>
      </c>
      <c r="DA192">
        <f t="array" ref="DA192">IF(AND(ROWS($M$131:DA192)&lt;=$P$2,COLUMNS($M$131:DA192)&lt;=$P$2),INDEX(MINVERSE($M$6:INDEX($M$6:$EF$125,$P$2,$P$2)),ROWS($M$131:DA192),COLUMNS($M$131:DA192)),0)</f>
        <v>0</v>
      </c>
      <c r="DB192">
        <f t="array" ref="DB192">IF(AND(ROWS($M$131:DB192)&lt;=$P$2,COLUMNS($M$131:DB192)&lt;=$P$2),INDEX(MINVERSE($M$6:INDEX($M$6:$EF$125,$P$2,$P$2)),ROWS($M$131:DB192),COLUMNS($M$131:DB192)),0)</f>
        <v>0</v>
      </c>
      <c r="DC192">
        <f t="array" ref="DC192">IF(AND(ROWS($M$131:DC192)&lt;=$P$2,COLUMNS($M$131:DC192)&lt;=$P$2),INDEX(MINVERSE($M$6:INDEX($M$6:$EF$125,$P$2,$P$2)),ROWS($M$131:DC192),COLUMNS($M$131:DC192)),0)</f>
        <v>0</v>
      </c>
      <c r="DD192">
        <f t="array" ref="DD192">IF(AND(ROWS($M$131:DD192)&lt;=$P$2,COLUMNS($M$131:DD192)&lt;=$P$2),INDEX(MINVERSE($M$6:INDEX($M$6:$EF$125,$P$2,$P$2)),ROWS($M$131:DD192),COLUMNS($M$131:DD192)),0)</f>
        <v>0</v>
      </c>
      <c r="DE192">
        <f t="array" ref="DE192">IF(AND(ROWS($M$131:DE192)&lt;=$P$2,COLUMNS($M$131:DE192)&lt;=$P$2),INDEX(MINVERSE($M$6:INDEX($M$6:$EF$125,$P$2,$P$2)),ROWS($M$131:DE192),COLUMNS($M$131:DE192)),0)</f>
        <v>0</v>
      </c>
      <c r="DF192">
        <f t="array" ref="DF192">IF(AND(ROWS($M$131:DF192)&lt;=$P$2,COLUMNS($M$131:DF192)&lt;=$P$2),INDEX(MINVERSE($M$6:INDEX($M$6:$EF$125,$P$2,$P$2)),ROWS($M$131:DF192),COLUMNS($M$131:DF192)),0)</f>
        <v>0</v>
      </c>
      <c r="DG192">
        <f t="array" ref="DG192">IF(AND(ROWS($M$131:DG192)&lt;=$P$2,COLUMNS($M$131:DG192)&lt;=$P$2),INDEX(MINVERSE($M$6:INDEX($M$6:$EF$125,$P$2,$P$2)),ROWS($M$131:DG192),COLUMNS($M$131:DG192)),0)</f>
        <v>0</v>
      </c>
      <c r="DH192">
        <f t="array" ref="DH192">IF(AND(ROWS($M$131:DH192)&lt;=$P$2,COLUMNS($M$131:DH192)&lt;=$P$2),INDEX(MINVERSE($M$6:INDEX($M$6:$EF$125,$P$2,$P$2)),ROWS($M$131:DH192),COLUMNS($M$131:DH192)),0)</f>
        <v>0</v>
      </c>
      <c r="DI192">
        <f t="array" ref="DI192">IF(AND(ROWS($M$131:DI192)&lt;=$P$2,COLUMNS($M$131:DI192)&lt;=$P$2),INDEX(MINVERSE($M$6:INDEX($M$6:$EF$125,$P$2,$P$2)),ROWS($M$131:DI192),COLUMNS($M$131:DI192)),0)</f>
        <v>0</v>
      </c>
      <c r="DJ192">
        <f t="array" ref="DJ192">IF(AND(ROWS($M$131:DJ192)&lt;=$P$2,COLUMNS($M$131:DJ192)&lt;=$P$2),INDEX(MINVERSE($M$6:INDEX($M$6:$EF$125,$P$2,$P$2)),ROWS($M$131:DJ192),COLUMNS($M$131:DJ192)),0)</f>
        <v>0</v>
      </c>
      <c r="DK192">
        <f t="array" ref="DK192">IF(AND(ROWS($M$131:DK192)&lt;=$P$2,COLUMNS($M$131:DK192)&lt;=$P$2),INDEX(MINVERSE($M$6:INDEX($M$6:$EF$125,$P$2,$P$2)),ROWS($M$131:DK192),COLUMNS($M$131:DK192)),0)</f>
        <v>0</v>
      </c>
      <c r="DL192">
        <f t="array" ref="DL192">IF(AND(ROWS($M$131:DL192)&lt;=$P$2,COLUMNS($M$131:DL192)&lt;=$P$2),INDEX(MINVERSE($M$6:INDEX($M$6:$EF$125,$P$2,$P$2)),ROWS($M$131:DL192),COLUMNS($M$131:DL192)),0)</f>
        <v>0</v>
      </c>
      <c r="DM192">
        <f t="array" ref="DM192">IF(AND(ROWS($M$131:DM192)&lt;=$P$2,COLUMNS($M$131:DM192)&lt;=$P$2),INDEX(MINVERSE($M$6:INDEX($M$6:$EF$125,$P$2,$P$2)),ROWS($M$131:DM192),COLUMNS($M$131:DM192)),0)</f>
        <v>0</v>
      </c>
      <c r="DN192">
        <f t="array" ref="DN192">IF(AND(ROWS($M$131:DN192)&lt;=$P$2,COLUMNS($M$131:DN192)&lt;=$P$2),INDEX(MINVERSE($M$6:INDEX($M$6:$EF$125,$P$2,$P$2)),ROWS($M$131:DN192),COLUMNS($M$131:DN192)),0)</f>
        <v>0</v>
      </c>
      <c r="DO192">
        <f t="array" ref="DO192">IF(AND(ROWS($M$131:DO192)&lt;=$P$2,COLUMNS($M$131:DO192)&lt;=$P$2),INDEX(MINVERSE($M$6:INDEX($M$6:$EF$125,$P$2,$P$2)),ROWS($M$131:DO192),COLUMNS($M$131:DO192)),0)</f>
        <v>0</v>
      </c>
      <c r="DP192">
        <f t="array" ref="DP192">IF(AND(ROWS($M$131:DP192)&lt;=$P$2,COLUMNS($M$131:DP192)&lt;=$P$2),INDEX(MINVERSE($M$6:INDEX($M$6:$EF$125,$P$2,$P$2)),ROWS($M$131:DP192),COLUMNS($M$131:DP192)),0)</f>
        <v>0</v>
      </c>
      <c r="DQ192">
        <f t="array" ref="DQ192">IF(AND(ROWS($M$131:DQ192)&lt;=$P$2,COLUMNS($M$131:DQ192)&lt;=$P$2),INDEX(MINVERSE($M$6:INDEX($M$6:$EF$125,$P$2,$P$2)),ROWS($M$131:DQ192),COLUMNS($M$131:DQ192)),0)</f>
        <v>0</v>
      </c>
      <c r="DR192">
        <f t="array" ref="DR192">IF(AND(ROWS($M$131:DR192)&lt;=$P$2,COLUMNS($M$131:DR192)&lt;=$P$2),INDEX(MINVERSE($M$6:INDEX($M$6:$EF$125,$P$2,$P$2)),ROWS($M$131:DR192),COLUMNS($M$131:DR192)),0)</f>
        <v>0</v>
      </c>
      <c r="DS192">
        <f t="array" ref="DS192">IF(AND(ROWS($M$131:DS192)&lt;=$P$2,COLUMNS($M$131:DS192)&lt;=$P$2),INDEX(MINVERSE($M$6:INDEX($M$6:$EF$125,$P$2,$P$2)),ROWS($M$131:DS192),COLUMNS($M$131:DS192)),0)</f>
        <v>0</v>
      </c>
      <c r="DT192">
        <f t="array" ref="DT192">IF(AND(ROWS($M$131:DT192)&lt;=$P$2,COLUMNS($M$131:DT192)&lt;=$P$2),INDEX(MINVERSE($M$6:INDEX($M$6:$EF$125,$P$2,$P$2)),ROWS($M$131:DT192),COLUMNS($M$131:DT192)),0)</f>
        <v>0</v>
      </c>
      <c r="DU192">
        <f t="array" ref="DU192">IF(AND(ROWS($M$131:DU192)&lt;=$P$2,COLUMNS($M$131:DU192)&lt;=$P$2),INDEX(MINVERSE($M$6:INDEX($M$6:$EF$125,$P$2,$P$2)),ROWS($M$131:DU192),COLUMNS($M$131:DU192)),0)</f>
        <v>0</v>
      </c>
      <c r="DV192">
        <f t="array" ref="DV192">IF(AND(ROWS($M$131:DV192)&lt;=$P$2,COLUMNS($M$131:DV192)&lt;=$P$2),INDEX(MINVERSE($M$6:INDEX($M$6:$EF$125,$P$2,$P$2)),ROWS($M$131:DV192),COLUMNS($M$131:DV192)),0)</f>
        <v>0</v>
      </c>
      <c r="DW192">
        <f t="array" ref="DW192">IF(AND(ROWS($M$131:DW192)&lt;=$P$2,COLUMNS($M$131:DW192)&lt;=$P$2),INDEX(MINVERSE($M$6:INDEX($M$6:$EF$125,$P$2,$P$2)),ROWS($M$131:DW192),COLUMNS($M$131:DW192)),0)</f>
        <v>0</v>
      </c>
      <c r="DX192">
        <f t="array" ref="DX192">IF(AND(ROWS($M$131:DX192)&lt;=$P$2,COLUMNS($M$131:DX192)&lt;=$P$2),INDEX(MINVERSE($M$6:INDEX($M$6:$EF$125,$P$2,$P$2)),ROWS($M$131:DX192),COLUMNS($M$131:DX192)),0)</f>
        <v>0</v>
      </c>
      <c r="DY192">
        <f t="array" ref="DY192">IF(AND(ROWS($M$131:DY192)&lt;=$P$2,COLUMNS($M$131:DY192)&lt;=$P$2),INDEX(MINVERSE($M$6:INDEX($M$6:$EF$125,$P$2,$P$2)),ROWS($M$131:DY192),COLUMNS($M$131:DY192)),0)</f>
        <v>0</v>
      </c>
      <c r="DZ192">
        <f t="array" ref="DZ192">IF(AND(ROWS($M$131:DZ192)&lt;=$P$2,COLUMNS($M$131:DZ192)&lt;=$P$2),INDEX(MINVERSE($M$6:INDEX($M$6:$EF$125,$P$2,$P$2)),ROWS($M$131:DZ192),COLUMNS($M$131:DZ192)),0)</f>
        <v>0</v>
      </c>
      <c r="EA192">
        <f t="array" ref="EA192">IF(AND(ROWS($M$131:EA192)&lt;=$P$2,COLUMNS($M$131:EA192)&lt;=$P$2),INDEX(MINVERSE($M$6:INDEX($M$6:$EF$125,$P$2,$P$2)),ROWS($M$131:EA192),COLUMNS($M$131:EA192)),0)</f>
        <v>0</v>
      </c>
      <c r="EB192">
        <f t="array" ref="EB192">IF(AND(ROWS($M$131:EB192)&lt;=$P$2,COLUMNS($M$131:EB192)&lt;=$P$2),INDEX(MINVERSE($M$6:INDEX($M$6:$EF$125,$P$2,$P$2)),ROWS($M$131:EB192),COLUMNS($M$131:EB192)),0)</f>
        <v>0</v>
      </c>
    </row>
    <row r="193" spans="12:132" ht="15">
      <c r="L193" s="10">
        <v>63</v>
      </c>
      <c r="M193">
        <f t="array" ref="M193">IF(AND(ROWS($M$131:M193)&lt;=$P$2,COLUMNS($M$131:M193)&lt;=$P$2),INDEX(MINVERSE($M$6:INDEX($M$6:$EF$125,$P$2,$P$2)),ROWS($M$131:M193),COLUMNS($M$131:M193)),0)</f>
        <v>0</v>
      </c>
      <c r="N193">
        <f t="array" ref="N193">IF(AND(ROWS($M$131:N193)&lt;=$P$2,COLUMNS($M$131:N193)&lt;=$P$2),INDEX(MINVERSE($M$6:INDEX($M$6:$EF$125,$P$2,$P$2)),ROWS($M$131:N193),COLUMNS($M$131:N193)),0)</f>
        <v>0</v>
      </c>
      <c r="O193">
        <f t="array" ref="O193">IF(AND(ROWS($M$131:O193)&lt;=$P$2,COLUMNS($M$131:O193)&lt;=$P$2),INDEX(MINVERSE($M$6:INDEX($M$6:$EF$125,$P$2,$P$2)),ROWS($M$131:O193),COLUMNS($M$131:O193)),0)</f>
        <v>0</v>
      </c>
      <c r="P193">
        <f t="array" ref="P193">IF(AND(ROWS($M$131:P193)&lt;=$P$2,COLUMNS($M$131:P193)&lt;=$P$2),INDEX(MINVERSE($M$6:INDEX($M$6:$EF$125,$P$2,$P$2)),ROWS($M$131:P193),COLUMNS($M$131:P193)),0)</f>
        <v>0</v>
      </c>
      <c r="Q193">
        <f t="array" ref="Q193">IF(AND(ROWS($M$131:Q193)&lt;=$P$2,COLUMNS($M$131:Q193)&lt;=$P$2),INDEX(MINVERSE($M$6:INDEX($M$6:$EF$125,$P$2,$P$2)),ROWS($M$131:Q193),COLUMNS($M$131:Q193)),0)</f>
        <v>0</v>
      </c>
      <c r="R193">
        <f t="array" ref="R193">IF(AND(ROWS($M$131:R193)&lt;=$P$2,COLUMNS($M$131:R193)&lt;=$P$2),INDEX(MINVERSE($M$6:INDEX($M$6:$EF$125,$P$2,$P$2)),ROWS($M$131:R193),COLUMNS($M$131:R193)),0)</f>
        <v>0</v>
      </c>
      <c r="S193">
        <f t="array" ref="S193">IF(AND(ROWS($M$131:S193)&lt;=$P$2,COLUMNS($M$131:S193)&lt;=$P$2),INDEX(MINVERSE($M$6:INDEX($M$6:$EF$125,$P$2,$P$2)),ROWS($M$131:S193),COLUMNS($M$131:S193)),0)</f>
        <v>0</v>
      </c>
      <c r="T193">
        <f t="array" ref="T193">IF(AND(ROWS($M$131:T193)&lt;=$P$2,COLUMNS($M$131:T193)&lt;=$P$2),INDEX(MINVERSE($M$6:INDEX($M$6:$EF$125,$P$2,$P$2)),ROWS($M$131:T193),COLUMNS($M$131:T193)),0)</f>
        <v>0</v>
      </c>
      <c r="U193">
        <f t="array" ref="U193">IF(AND(ROWS($M$131:U193)&lt;=$P$2,COLUMNS($M$131:U193)&lt;=$P$2),INDEX(MINVERSE($M$6:INDEX($M$6:$EF$125,$P$2,$P$2)),ROWS($M$131:U193),COLUMNS($M$131:U193)),0)</f>
        <v>0</v>
      </c>
      <c r="V193">
        <f t="array" ref="V193">IF(AND(ROWS($M$131:V193)&lt;=$P$2,COLUMNS($M$131:V193)&lt;=$P$2),INDEX(MINVERSE($M$6:INDEX($M$6:$EF$125,$P$2,$P$2)),ROWS($M$131:V193),COLUMNS($M$131:V193)),0)</f>
        <v>0</v>
      </c>
      <c r="W193">
        <f t="array" ref="W193">IF(AND(ROWS($M$131:W193)&lt;=$P$2,COLUMNS($M$131:W193)&lt;=$P$2),INDEX(MINVERSE($M$6:INDEX($M$6:$EF$125,$P$2,$P$2)),ROWS($M$131:W193),COLUMNS($M$131:W193)),0)</f>
        <v>0</v>
      </c>
      <c r="X193">
        <f t="array" ref="X193">IF(AND(ROWS($M$131:X193)&lt;=$P$2,COLUMNS($M$131:X193)&lt;=$P$2),INDEX(MINVERSE($M$6:INDEX($M$6:$EF$125,$P$2,$P$2)),ROWS($M$131:X193),COLUMNS($M$131:X193)),0)</f>
        <v>0</v>
      </c>
      <c r="Y193">
        <f t="array" ref="Y193">IF(AND(ROWS($M$131:Y193)&lt;=$P$2,COLUMNS($M$131:Y193)&lt;=$P$2),INDEX(MINVERSE($M$6:INDEX($M$6:$EF$125,$P$2,$P$2)),ROWS($M$131:Y193),COLUMNS($M$131:Y193)),0)</f>
        <v>0</v>
      </c>
      <c r="Z193">
        <f t="array" ref="Z193">IF(AND(ROWS($M$131:Z193)&lt;=$P$2,COLUMNS($M$131:Z193)&lt;=$P$2),INDEX(MINVERSE($M$6:INDEX($M$6:$EF$125,$P$2,$P$2)),ROWS($M$131:Z193),COLUMNS($M$131:Z193)),0)</f>
        <v>0</v>
      </c>
      <c r="AA193">
        <f t="array" ref="AA193">IF(AND(ROWS($M$131:AA193)&lt;=$P$2,COLUMNS($M$131:AA193)&lt;=$P$2),INDEX(MINVERSE($M$6:INDEX($M$6:$EF$125,$P$2,$P$2)),ROWS($M$131:AA193),COLUMNS($M$131:AA193)),0)</f>
        <v>0</v>
      </c>
      <c r="AB193">
        <f t="array" ref="AB193">IF(AND(ROWS($M$131:AB193)&lt;=$P$2,COLUMNS($M$131:AB193)&lt;=$P$2),INDEX(MINVERSE($M$6:INDEX($M$6:$EF$125,$P$2,$P$2)),ROWS($M$131:AB193),COLUMNS($M$131:AB193)),0)</f>
        <v>0</v>
      </c>
      <c r="AC193">
        <f t="array" ref="AC193">IF(AND(ROWS($M$131:AC193)&lt;=$P$2,COLUMNS($M$131:AC193)&lt;=$P$2),INDEX(MINVERSE($M$6:INDEX($M$6:$EF$125,$P$2,$P$2)),ROWS($M$131:AC193),COLUMNS($M$131:AC193)),0)</f>
        <v>0</v>
      </c>
      <c r="AD193">
        <f t="array" ref="AD193">IF(AND(ROWS($M$131:AD193)&lt;=$P$2,COLUMNS($M$131:AD193)&lt;=$P$2),INDEX(MINVERSE($M$6:INDEX($M$6:$EF$125,$P$2,$P$2)),ROWS($M$131:AD193),COLUMNS($M$131:AD193)),0)</f>
        <v>0</v>
      </c>
      <c r="AE193">
        <f t="array" ref="AE193">IF(AND(ROWS($M$131:AE193)&lt;=$P$2,COLUMNS($M$131:AE193)&lt;=$P$2),INDEX(MINVERSE($M$6:INDEX($M$6:$EF$125,$P$2,$P$2)),ROWS($M$131:AE193),COLUMNS($M$131:AE193)),0)</f>
        <v>0</v>
      </c>
      <c r="AF193">
        <f t="array" ref="AF193">IF(AND(ROWS($M$131:AF193)&lt;=$P$2,COLUMNS($M$131:AF193)&lt;=$P$2),INDEX(MINVERSE($M$6:INDEX($M$6:$EF$125,$P$2,$P$2)),ROWS($M$131:AF193),COLUMNS($M$131:AF193)),0)</f>
        <v>0</v>
      </c>
      <c r="AG193">
        <f t="array" ref="AG193">IF(AND(ROWS($M$131:AG193)&lt;=$P$2,COLUMNS($M$131:AG193)&lt;=$P$2),INDEX(MINVERSE($M$6:INDEX($M$6:$EF$125,$P$2,$P$2)),ROWS($M$131:AG193),COLUMNS($M$131:AG193)),0)</f>
        <v>0</v>
      </c>
      <c r="AH193">
        <f t="array" ref="AH193">IF(AND(ROWS($M$131:AH193)&lt;=$P$2,COLUMNS($M$131:AH193)&lt;=$P$2),INDEX(MINVERSE($M$6:INDEX($M$6:$EF$125,$P$2,$P$2)),ROWS($M$131:AH193),COLUMNS($M$131:AH193)),0)</f>
        <v>0</v>
      </c>
      <c r="AI193">
        <f t="array" ref="AI193">IF(AND(ROWS($M$131:AI193)&lt;=$P$2,COLUMNS($M$131:AI193)&lt;=$P$2),INDEX(MINVERSE($M$6:INDEX($M$6:$EF$125,$P$2,$P$2)),ROWS($M$131:AI193),COLUMNS($M$131:AI193)),0)</f>
        <v>0</v>
      </c>
      <c r="AJ193">
        <f t="array" ref="AJ193">IF(AND(ROWS($M$131:AJ193)&lt;=$P$2,COLUMNS($M$131:AJ193)&lt;=$P$2),INDEX(MINVERSE($M$6:INDEX($M$6:$EF$125,$P$2,$P$2)),ROWS($M$131:AJ193),COLUMNS($M$131:AJ193)),0)</f>
        <v>0</v>
      </c>
      <c r="AK193">
        <f t="array" ref="AK193">IF(AND(ROWS($M$131:AK193)&lt;=$P$2,COLUMNS($M$131:AK193)&lt;=$P$2),INDEX(MINVERSE($M$6:INDEX($M$6:$EF$125,$P$2,$P$2)),ROWS($M$131:AK193),COLUMNS($M$131:AK193)),0)</f>
        <v>0</v>
      </c>
      <c r="AL193">
        <f t="array" ref="AL193">IF(AND(ROWS($M$131:AL193)&lt;=$P$2,COLUMNS($M$131:AL193)&lt;=$P$2),INDEX(MINVERSE($M$6:INDEX($M$6:$EF$125,$P$2,$P$2)),ROWS($M$131:AL193),COLUMNS($M$131:AL193)),0)</f>
        <v>0</v>
      </c>
      <c r="AM193">
        <f t="array" ref="AM193">IF(AND(ROWS($M$131:AM193)&lt;=$P$2,COLUMNS($M$131:AM193)&lt;=$P$2),INDEX(MINVERSE($M$6:INDEX($M$6:$EF$125,$P$2,$P$2)),ROWS($M$131:AM193),COLUMNS($M$131:AM193)),0)</f>
        <v>0</v>
      </c>
      <c r="AN193">
        <f t="array" ref="AN193">IF(AND(ROWS($M$131:AN193)&lt;=$P$2,COLUMNS($M$131:AN193)&lt;=$P$2),INDEX(MINVERSE($M$6:INDEX($M$6:$EF$125,$P$2,$P$2)),ROWS($M$131:AN193),COLUMNS($M$131:AN193)),0)</f>
        <v>0</v>
      </c>
      <c r="AO193">
        <f t="array" ref="AO193">IF(AND(ROWS($M$131:AO193)&lt;=$P$2,COLUMNS($M$131:AO193)&lt;=$P$2),INDEX(MINVERSE($M$6:INDEX($M$6:$EF$125,$P$2,$P$2)),ROWS($M$131:AO193),COLUMNS($M$131:AO193)),0)</f>
        <v>0</v>
      </c>
      <c r="AP193">
        <f t="array" ref="AP193">IF(AND(ROWS($M$131:AP193)&lt;=$P$2,COLUMNS($M$131:AP193)&lt;=$P$2),INDEX(MINVERSE($M$6:INDEX($M$6:$EF$125,$P$2,$P$2)),ROWS($M$131:AP193),COLUMNS($M$131:AP193)),0)</f>
        <v>0</v>
      </c>
      <c r="AQ193">
        <f t="array" ref="AQ193">IF(AND(ROWS($M$131:AQ193)&lt;=$P$2,COLUMNS($M$131:AQ193)&lt;=$P$2),INDEX(MINVERSE($M$6:INDEX($M$6:$EF$125,$P$2,$P$2)),ROWS($M$131:AQ193),COLUMNS($M$131:AQ193)),0)</f>
        <v>0</v>
      </c>
      <c r="AR193">
        <f t="array" ref="AR193">IF(AND(ROWS($M$131:AR193)&lt;=$P$2,COLUMNS($M$131:AR193)&lt;=$P$2),INDEX(MINVERSE($M$6:INDEX($M$6:$EF$125,$P$2,$P$2)),ROWS($M$131:AR193),COLUMNS($M$131:AR193)),0)</f>
        <v>0</v>
      </c>
      <c r="AS193">
        <f t="array" ref="AS193">IF(AND(ROWS($M$131:AS193)&lt;=$P$2,COLUMNS($M$131:AS193)&lt;=$P$2),INDEX(MINVERSE($M$6:INDEX($M$6:$EF$125,$P$2,$P$2)),ROWS($M$131:AS193),COLUMNS($M$131:AS193)),0)</f>
        <v>0</v>
      </c>
      <c r="AT193">
        <f t="array" ref="AT193">IF(AND(ROWS($M$131:AT193)&lt;=$P$2,COLUMNS($M$131:AT193)&lt;=$P$2),INDEX(MINVERSE($M$6:INDEX($M$6:$EF$125,$P$2,$P$2)),ROWS($M$131:AT193),COLUMNS($M$131:AT193)),0)</f>
        <v>0</v>
      </c>
      <c r="AU193">
        <f t="array" ref="AU193">IF(AND(ROWS($M$131:AU193)&lt;=$P$2,COLUMNS($M$131:AU193)&lt;=$P$2),INDEX(MINVERSE($M$6:INDEX($M$6:$EF$125,$P$2,$P$2)),ROWS($M$131:AU193),COLUMNS($M$131:AU193)),0)</f>
        <v>0</v>
      </c>
      <c r="AV193">
        <f t="array" ref="AV193">IF(AND(ROWS($M$131:AV193)&lt;=$P$2,COLUMNS($M$131:AV193)&lt;=$P$2),INDEX(MINVERSE($M$6:INDEX($M$6:$EF$125,$P$2,$P$2)),ROWS($M$131:AV193),COLUMNS($M$131:AV193)),0)</f>
        <v>0</v>
      </c>
      <c r="AW193">
        <f t="array" ref="AW193">IF(AND(ROWS($M$131:AW193)&lt;=$P$2,COLUMNS($M$131:AW193)&lt;=$P$2),INDEX(MINVERSE($M$6:INDEX($M$6:$EF$125,$P$2,$P$2)),ROWS($M$131:AW193),COLUMNS($M$131:AW193)),0)</f>
        <v>0</v>
      </c>
      <c r="AX193">
        <f t="array" ref="AX193">IF(AND(ROWS($M$131:AX193)&lt;=$P$2,COLUMNS($M$131:AX193)&lt;=$P$2),INDEX(MINVERSE($M$6:INDEX($M$6:$EF$125,$P$2,$P$2)),ROWS($M$131:AX193),COLUMNS($M$131:AX193)),0)</f>
        <v>0</v>
      </c>
      <c r="AY193">
        <f t="array" ref="AY193">IF(AND(ROWS($M$131:AY193)&lt;=$P$2,COLUMNS($M$131:AY193)&lt;=$P$2),INDEX(MINVERSE($M$6:INDEX($M$6:$EF$125,$P$2,$P$2)),ROWS($M$131:AY193),COLUMNS($M$131:AY193)),0)</f>
        <v>0</v>
      </c>
      <c r="AZ193">
        <f t="array" ref="AZ193">IF(AND(ROWS($M$131:AZ193)&lt;=$P$2,COLUMNS($M$131:AZ193)&lt;=$P$2),INDEX(MINVERSE($M$6:INDEX($M$6:$EF$125,$P$2,$P$2)),ROWS($M$131:AZ193),COLUMNS($M$131:AZ193)),0)</f>
        <v>0</v>
      </c>
      <c r="BA193">
        <f t="array" ref="BA193">IF(AND(ROWS($M$131:BA193)&lt;=$P$2,COLUMNS($M$131:BA193)&lt;=$P$2),INDEX(MINVERSE($M$6:INDEX($M$6:$EF$125,$P$2,$P$2)),ROWS($M$131:BA193),COLUMNS($M$131:BA193)),0)</f>
        <v>0</v>
      </c>
      <c r="BB193">
        <f t="array" ref="BB193">IF(AND(ROWS($M$131:BB193)&lt;=$P$2,COLUMNS($M$131:BB193)&lt;=$P$2),INDEX(MINVERSE($M$6:INDEX($M$6:$EF$125,$P$2,$P$2)),ROWS($M$131:BB193),COLUMNS($M$131:BB193)),0)</f>
        <v>0</v>
      </c>
      <c r="BC193">
        <f t="array" ref="BC193">IF(AND(ROWS($M$131:BC193)&lt;=$P$2,COLUMNS($M$131:BC193)&lt;=$P$2),INDEX(MINVERSE($M$6:INDEX($M$6:$EF$125,$P$2,$P$2)),ROWS($M$131:BC193),COLUMNS($M$131:BC193)),0)</f>
        <v>0</v>
      </c>
      <c r="BD193">
        <f t="array" ref="BD193">IF(AND(ROWS($M$131:BD193)&lt;=$P$2,COLUMNS($M$131:BD193)&lt;=$P$2),INDEX(MINVERSE($M$6:INDEX($M$6:$EF$125,$P$2,$P$2)),ROWS($M$131:BD193),COLUMNS($M$131:BD193)),0)</f>
        <v>0</v>
      </c>
      <c r="BE193">
        <f t="array" ref="BE193">IF(AND(ROWS($M$131:BE193)&lt;=$P$2,COLUMNS($M$131:BE193)&lt;=$P$2),INDEX(MINVERSE($M$6:INDEX($M$6:$EF$125,$P$2,$P$2)),ROWS($M$131:BE193),COLUMNS($M$131:BE193)),0)</f>
        <v>0</v>
      </c>
      <c r="BF193">
        <f t="array" ref="BF193">IF(AND(ROWS($M$131:BF193)&lt;=$P$2,COLUMNS($M$131:BF193)&lt;=$P$2),INDEX(MINVERSE($M$6:INDEX($M$6:$EF$125,$P$2,$P$2)),ROWS($M$131:BF193),COLUMNS($M$131:BF193)),0)</f>
        <v>0</v>
      </c>
      <c r="BG193">
        <f t="array" ref="BG193">IF(AND(ROWS($M$131:BG193)&lt;=$P$2,COLUMNS($M$131:BG193)&lt;=$P$2),INDEX(MINVERSE($M$6:INDEX($M$6:$EF$125,$P$2,$P$2)),ROWS($M$131:BG193),COLUMNS($M$131:BG193)),0)</f>
        <v>0</v>
      </c>
      <c r="BH193">
        <f t="array" ref="BH193">IF(AND(ROWS($M$131:BH193)&lt;=$P$2,COLUMNS($M$131:BH193)&lt;=$P$2),INDEX(MINVERSE($M$6:INDEX($M$6:$EF$125,$P$2,$P$2)),ROWS($M$131:BH193),COLUMNS($M$131:BH193)),0)</f>
        <v>0</v>
      </c>
      <c r="BI193">
        <f t="array" ref="BI193">IF(AND(ROWS($M$131:BI193)&lt;=$P$2,COLUMNS($M$131:BI193)&lt;=$P$2),INDEX(MINVERSE($M$6:INDEX($M$6:$EF$125,$P$2,$P$2)),ROWS($M$131:BI193),COLUMNS($M$131:BI193)),0)</f>
        <v>0</v>
      </c>
      <c r="BJ193">
        <f t="array" ref="BJ193">IF(AND(ROWS($M$131:BJ193)&lt;=$P$2,COLUMNS($M$131:BJ193)&lt;=$P$2),INDEX(MINVERSE($M$6:INDEX($M$6:$EF$125,$P$2,$P$2)),ROWS($M$131:BJ193),COLUMNS($M$131:BJ193)),0)</f>
        <v>0</v>
      </c>
      <c r="BK193">
        <f t="array" ref="BK193">IF(AND(ROWS($M$131:BK193)&lt;=$P$2,COLUMNS($M$131:BK193)&lt;=$P$2),INDEX(MINVERSE($M$6:INDEX($M$6:$EF$125,$P$2,$P$2)),ROWS($M$131:BK193),COLUMNS($M$131:BK193)),0)</f>
        <v>0</v>
      </c>
      <c r="BL193">
        <f t="array" ref="BL193">IF(AND(ROWS($M$131:BL193)&lt;=$P$2,COLUMNS($M$131:BL193)&lt;=$P$2),INDEX(MINVERSE($M$6:INDEX($M$6:$EF$125,$P$2,$P$2)),ROWS($M$131:BL193),COLUMNS($M$131:BL193)),0)</f>
        <v>0</v>
      </c>
      <c r="BM193">
        <f t="array" ref="BM193">IF(AND(ROWS($M$131:BM193)&lt;=$P$2,COLUMNS($M$131:BM193)&lt;=$P$2),INDEX(MINVERSE($M$6:INDEX($M$6:$EF$125,$P$2,$P$2)),ROWS($M$131:BM193),COLUMNS($M$131:BM193)),0)</f>
        <v>0</v>
      </c>
      <c r="BN193">
        <f t="array" ref="BN193">IF(AND(ROWS($M$131:BN193)&lt;=$P$2,COLUMNS($M$131:BN193)&lt;=$P$2),INDEX(MINVERSE($M$6:INDEX($M$6:$EF$125,$P$2,$P$2)),ROWS($M$131:BN193),COLUMNS($M$131:BN193)),0)</f>
        <v>0</v>
      </c>
      <c r="BO193">
        <f t="array" ref="BO193">IF(AND(ROWS($M$131:BO193)&lt;=$P$2,COLUMNS($M$131:BO193)&lt;=$P$2),INDEX(MINVERSE($M$6:INDEX($M$6:$EF$125,$P$2,$P$2)),ROWS($M$131:BO193),COLUMNS($M$131:BO193)),0)</f>
        <v>0</v>
      </c>
      <c r="BP193">
        <f t="array" ref="BP193">IF(AND(ROWS($M$131:BP193)&lt;=$P$2,COLUMNS($M$131:BP193)&lt;=$P$2),INDEX(MINVERSE($M$6:INDEX($M$6:$EF$125,$P$2,$P$2)),ROWS($M$131:BP193),COLUMNS($M$131:BP193)),0)</f>
        <v>0</v>
      </c>
      <c r="BQ193">
        <f t="array" ref="BQ193">IF(AND(ROWS($M$131:BQ193)&lt;=$P$2,COLUMNS($M$131:BQ193)&lt;=$P$2),INDEX(MINVERSE($M$6:INDEX($M$6:$EF$125,$P$2,$P$2)),ROWS($M$131:BQ193),COLUMNS($M$131:BQ193)),0)</f>
        <v>0</v>
      </c>
      <c r="BR193">
        <f t="array" ref="BR193">IF(AND(ROWS($M$131:BR193)&lt;=$P$2,COLUMNS($M$131:BR193)&lt;=$P$2),INDEX(MINVERSE($M$6:INDEX($M$6:$EF$125,$P$2,$P$2)),ROWS($M$131:BR193),COLUMNS($M$131:BR193)),0)</f>
        <v>0</v>
      </c>
      <c r="BS193">
        <f t="array" ref="BS193">IF(AND(ROWS($M$131:BS193)&lt;=$P$2,COLUMNS($M$131:BS193)&lt;=$P$2),INDEX(MINVERSE($M$6:INDEX($M$6:$EF$125,$P$2,$P$2)),ROWS($M$131:BS193),COLUMNS($M$131:BS193)),0)</f>
        <v>0</v>
      </c>
      <c r="BT193">
        <f t="array" ref="BT193">IF(AND(ROWS($M$131:BT193)&lt;=$P$2,COLUMNS($M$131:BT193)&lt;=$P$2),INDEX(MINVERSE($M$6:INDEX($M$6:$EF$125,$P$2,$P$2)),ROWS($M$131:BT193),COLUMNS($M$131:BT193)),0)</f>
        <v>0</v>
      </c>
      <c r="BU193">
        <f t="array" ref="BU193">IF(AND(ROWS($M$131:BU193)&lt;=$P$2,COLUMNS($M$131:BU193)&lt;=$P$2),INDEX(MINVERSE($M$6:INDEX($M$6:$EF$125,$P$2,$P$2)),ROWS($M$131:BU193),COLUMNS($M$131:BU193)),0)</f>
        <v>0</v>
      </c>
      <c r="BV193">
        <f t="array" ref="BV193">IF(AND(ROWS($M$131:BV193)&lt;=$P$2,COLUMNS($M$131:BV193)&lt;=$P$2),INDEX(MINVERSE($M$6:INDEX($M$6:$EF$125,$P$2,$P$2)),ROWS($M$131:BV193),COLUMNS($M$131:BV193)),0)</f>
        <v>0</v>
      </c>
      <c r="BW193">
        <f t="array" ref="BW193">IF(AND(ROWS($M$131:BW193)&lt;=$P$2,COLUMNS($M$131:BW193)&lt;=$P$2),INDEX(MINVERSE($M$6:INDEX($M$6:$EF$125,$P$2,$P$2)),ROWS($M$131:BW193),COLUMNS($M$131:BW193)),0)</f>
        <v>0</v>
      </c>
      <c r="BX193">
        <f t="array" ref="BX193">IF(AND(ROWS($M$131:BX193)&lt;=$P$2,COLUMNS($M$131:BX193)&lt;=$P$2),INDEX(MINVERSE($M$6:INDEX($M$6:$EF$125,$P$2,$P$2)),ROWS($M$131:BX193),COLUMNS($M$131:BX193)),0)</f>
        <v>0</v>
      </c>
      <c r="BY193">
        <f t="array" ref="BY193">IF(AND(ROWS($M$131:BY193)&lt;=$P$2,COLUMNS($M$131:BY193)&lt;=$P$2),INDEX(MINVERSE($M$6:INDEX($M$6:$EF$125,$P$2,$P$2)),ROWS($M$131:BY193),COLUMNS($M$131:BY193)),0)</f>
        <v>0</v>
      </c>
      <c r="BZ193">
        <f t="array" ref="BZ193">IF(AND(ROWS($M$131:BZ193)&lt;=$P$2,COLUMNS($M$131:BZ193)&lt;=$P$2),INDEX(MINVERSE($M$6:INDEX($M$6:$EF$125,$P$2,$P$2)),ROWS($M$131:BZ193),COLUMNS($M$131:BZ193)),0)</f>
        <v>0</v>
      </c>
      <c r="CA193">
        <f t="array" ref="CA193">IF(AND(ROWS($M$131:CA193)&lt;=$P$2,COLUMNS($M$131:CA193)&lt;=$P$2),INDEX(MINVERSE($M$6:INDEX($M$6:$EF$125,$P$2,$P$2)),ROWS($M$131:CA193),COLUMNS($M$131:CA193)),0)</f>
        <v>0</v>
      </c>
      <c r="CB193">
        <f t="array" ref="CB193">IF(AND(ROWS($M$131:CB193)&lt;=$P$2,COLUMNS($M$131:CB193)&lt;=$P$2),INDEX(MINVERSE($M$6:INDEX($M$6:$EF$125,$P$2,$P$2)),ROWS($M$131:CB193),COLUMNS($M$131:CB193)),0)</f>
        <v>0</v>
      </c>
      <c r="CC193">
        <f t="array" ref="CC193">IF(AND(ROWS($M$131:CC193)&lt;=$P$2,COLUMNS($M$131:CC193)&lt;=$P$2),INDEX(MINVERSE($M$6:INDEX($M$6:$EF$125,$P$2,$P$2)),ROWS($M$131:CC193),COLUMNS($M$131:CC193)),0)</f>
        <v>0</v>
      </c>
      <c r="CD193">
        <f t="array" ref="CD193">IF(AND(ROWS($M$131:CD193)&lt;=$P$2,COLUMNS($M$131:CD193)&lt;=$P$2),INDEX(MINVERSE($M$6:INDEX($M$6:$EF$125,$P$2,$P$2)),ROWS($M$131:CD193),COLUMNS($M$131:CD193)),0)</f>
        <v>0</v>
      </c>
      <c r="CE193">
        <f t="array" ref="CE193">IF(AND(ROWS($M$131:CE193)&lt;=$P$2,COLUMNS($M$131:CE193)&lt;=$P$2),INDEX(MINVERSE($M$6:INDEX($M$6:$EF$125,$P$2,$P$2)),ROWS($M$131:CE193),COLUMNS($M$131:CE193)),0)</f>
        <v>0</v>
      </c>
      <c r="CF193">
        <f t="array" ref="CF193">IF(AND(ROWS($M$131:CF193)&lt;=$P$2,COLUMNS($M$131:CF193)&lt;=$P$2),INDEX(MINVERSE($M$6:INDEX($M$6:$EF$125,$P$2,$P$2)),ROWS($M$131:CF193),COLUMNS($M$131:CF193)),0)</f>
        <v>0</v>
      </c>
      <c r="CG193">
        <f t="array" ref="CG193">IF(AND(ROWS($M$131:CG193)&lt;=$P$2,COLUMNS($M$131:CG193)&lt;=$P$2),INDEX(MINVERSE($M$6:INDEX($M$6:$EF$125,$P$2,$P$2)),ROWS($M$131:CG193),COLUMNS($M$131:CG193)),0)</f>
        <v>0</v>
      </c>
      <c r="CH193">
        <f t="array" ref="CH193">IF(AND(ROWS($M$131:CH193)&lt;=$P$2,COLUMNS($M$131:CH193)&lt;=$P$2),INDEX(MINVERSE($M$6:INDEX($M$6:$EF$125,$P$2,$P$2)),ROWS($M$131:CH193),COLUMNS($M$131:CH193)),0)</f>
        <v>0</v>
      </c>
      <c r="CI193">
        <f t="array" ref="CI193">IF(AND(ROWS($M$131:CI193)&lt;=$P$2,COLUMNS($M$131:CI193)&lt;=$P$2),INDEX(MINVERSE($M$6:INDEX($M$6:$EF$125,$P$2,$P$2)),ROWS($M$131:CI193),COLUMNS($M$131:CI193)),0)</f>
        <v>0</v>
      </c>
      <c r="CJ193">
        <f t="array" ref="CJ193">IF(AND(ROWS($M$131:CJ193)&lt;=$P$2,COLUMNS($M$131:CJ193)&lt;=$P$2),INDEX(MINVERSE($M$6:INDEX($M$6:$EF$125,$P$2,$P$2)),ROWS($M$131:CJ193),COLUMNS($M$131:CJ193)),0)</f>
        <v>0</v>
      </c>
      <c r="CK193">
        <f t="array" ref="CK193">IF(AND(ROWS($M$131:CK193)&lt;=$P$2,COLUMNS($M$131:CK193)&lt;=$P$2),INDEX(MINVERSE($M$6:INDEX($M$6:$EF$125,$P$2,$P$2)),ROWS($M$131:CK193),COLUMNS($M$131:CK193)),0)</f>
        <v>0</v>
      </c>
      <c r="CL193">
        <f t="array" ref="CL193">IF(AND(ROWS($M$131:CL193)&lt;=$P$2,COLUMNS($M$131:CL193)&lt;=$P$2),INDEX(MINVERSE($M$6:INDEX($M$6:$EF$125,$P$2,$P$2)),ROWS($M$131:CL193),COLUMNS($M$131:CL193)),0)</f>
        <v>0</v>
      </c>
      <c r="CM193">
        <f t="array" ref="CM193">IF(AND(ROWS($M$131:CM193)&lt;=$P$2,COLUMNS($M$131:CM193)&lt;=$P$2),INDEX(MINVERSE($M$6:INDEX($M$6:$EF$125,$P$2,$P$2)),ROWS($M$131:CM193),COLUMNS($M$131:CM193)),0)</f>
        <v>0</v>
      </c>
      <c r="CN193">
        <f t="array" ref="CN193">IF(AND(ROWS($M$131:CN193)&lt;=$P$2,COLUMNS($M$131:CN193)&lt;=$P$2),INDEX(MINVERSE($M$6:INDEX($M$6:$EF$125,$P$2,$P$2)),ROWS($M$131:CN193),COLUMNS($M$131:CN193)),0)</f>
        <v>0</v>
      </c>
      <c r="CO193">
        <f t="array" ref="CO193">IF(AND(ROWS($M$131:CO193)&lt;=$P$2,COLUMNS($M$131:CO193)&lt;=$P$2),INDEX(MINVERSE($M$6:INDEX($M$6:$EF$125,$P$2,$P$2)),ROWS($M$131:CO193),COLUMNS($M$131:CO193)),0)</f>
        <v>0</v>
      </c>
      <c r="CP193">
        <f t="array" ref="CP193">IF(AND(ROWS($M$131:CP193)&lt;=$P$2,COLUMNS($M$131:CP193)&lt;=$P$2),INDEX(MINVERSE($M$6:INDEX($M$6:$EF$125,$P$2,$P$2)),ROWS($M$131:CP193),COLUMNS($M$131:CP193)),0)</f>
        <v>0</v>
      </c>
      <c r="CQ193">
        <f t="array" ref="CQ193">IF(AND(ROWS($M$131:CQ193)&lt;=$P$2,COLUMNS($M$131:CQ193)&lt;=$P$2),INDEX(MINVERSE($M$6:INDEX($M$6:$EF$125,$P$2,$P$2)),ROWS($M$131:CQ193),COLUMNS($M$131:CQ193)),0)</f>
        <v>0</v>
      </c>
      <c r="CR193">
        <f t="array" ref="CR193">IF(AND(ROWS($M$131:CR193)&lt;=$P$2,COLUMNS($M$131:CR193)&lt;=$P$2),INDEX(MINVERSE($M$6:INDEX($M$6:$EF$125,$P$2,$P$2)),ROWS($M$131:CR193),COLUMNS($M$131:CR193)),0)</f>
        <v>0</v>
      </c>
      <c r="CS193">
        <f t="array" ref="CS193">IF(AND(ROWS($M$131:CS193)&lt;=$P$2,COLUMNS($M$131:CS193)&lt;=$P$2),INDEX(MINVERSE($M$6:INDEX($M$6:$EF$125,$P$2,$P$2)),ROWS($M$131:CS193),COLUMNS($M$131:CS193)),0)</f>
        <v>0</v>
      </c>
      <c r="CT193">
        <f t="array" ref="CT193">IF(AND(ROWS($M$131:CT193)&lt;=$P$2,COLUMNS($M$131:CT193)&lt;=$P$2),INDEX(MINVERSE($M$6:INDEX($M$6:$EF$125,$P$2,$P$2)),ROWS($M$131:CT193),COLUMNS($M$131:CT193)),0)</f>
        <v>0</v>
      </c>
      <c r="CU193">
        <f t="array" ref="CU193">IF(AND(ROWS($M$131:CU193)&lt;=$P$2,COLUMNS($M$131:CU193)&lt;=$P$2),INDEX(MINVERSE($M$6:INDEX($M$6:$EF$125,$P$2,$P$2)),ROWS($M$131:CU193),COLUMNS($M$131:CU193)),0)</f>
        <v>0</v>
      </c>
      <c r="CV193">
        <f t="array" ref="CV193">IF(AND(ROWS($M$131:CV193)&lt;=$P$2,COLUMNS($M$131:CV193)&lt;=$P$2),INDEX(MINVERSE($M$6:INDEX($M$6:$EF$125,$P$2,$P$2)),ROWS($M$131:CV193),COLUMNS($M$131:CV193)),0)</f>
        <v>0</v>
      </c>
      <c r="CW193">
        <f t="array" ref="CW193">IF(AND(ROWS($M$131:CW193)&lt;=$P$2,COLUMNS($M$131:CW193)&lt;=$P$2),INDEX(MINVERSE($M$6:INDEX($M$6:$EF$125,$P$2,$P$2)),ROWS($M$131:CW193),COLUMNS($M$131:CW193)),0)</f>
        <v>0</v>
      </c>
      <c r="CX193">
        <f t="array" ref="CX193">IF(AND(ROWS($M$131:CX193)&lt;=$P$2,COLUMNS($M$131:CX193)&lt;=$P$2),INDEX(MINVERSE($M$6:INDEX($M$6:$EF$125,$P$2,$P$2)),ROWS($M$131:CX193),COLUMNS($M$131:CX193)),0)</f>
        <v>0</v>
      </c>
      <c r="CY193">
        <f t="array" ref="CY193">IF(AND(ROWS($M$131:CY193)&lt;=$P$2,COLUMNS($M$131:CY193)&lt;=$P$2),INDEX(MINVERSE($M$6:INDEX($M$6:$EF$125,$P$2,$P$2)),ROWS($M$131:CY193),COLUMNS($M$131:CY193)),0)</f>
        <v>0</v>
      </c>
      <c r="CZ193">
        <f t="array" ref="CZ193">IF(AND(ROWS($M$131:CZ193)&lt;=$P$2,COLUMNS($M$131:CZ193)&lt;=$P$2),INDEX(MINVERSE($M$6:INDEX($M$6:$EF$125,$P$2,$P$2)),ROWS($M$131:CZ193),COLUMNS($M$131:CZ193)),0)</f>
        <v>0</v>
      </c>
      <c r="DA193">
        <f t="array" ref="DA193">IF(AND(ROWS($M$131:DA193)&lt;=$P$2,COLUMNS($M$131:DA193)&lt;=$P$2),INDEX(MINVERSE($M$6:INDEX($M$6:$EF$125,$P$2,$P$2)),ROWS($M$131:DA193),COLUMNS($M$131:DA193)),0)</f>
        <v>0</v>
      </c>
      <c r="DB193">
        <f t="array" ref="DB193">IF(AND(ROWS($M$131:DB193)&lt;=$P$2,COLUMNS($M$131:DB193)&lt;=$P$2),INDEX(MINVERSE($M$6:INDEX($M$6:$EF$125,$P$2,$P$2)),ROWS($M$131:DB193),COLUMNS($M$131:DB193)),0)</f>
        <v>0</v>
      </c>
      <c r="DC193">
        <f t="array" ref="DC193">IF(AND(ROWS($M$131:DC193)&lt;=$P$2,COLUMNS($M$131:DC193)&lt;=$P$2),INDEX(MINVERSE($M$6:INDEX($M$6:$EF$125,$P$2,$P$2)),ROWS($M$131:DC193),COLUMNS($M$131:DC193)),0)</f>
        <v>0</v>
      </c>
      <c r="DD193">
        <f t="array" ref="DD193">IF(AND(ROWS($M$131:DD193)&lt;=$P$2,COLUMNS($M$131:DD193)&lt;=$P$2),INDEX(MINVERSE($M$6:INDEX($M$6:$EF$125,$P$2,$P$2)),ROWS($M$131:DD193),COLUMNS($M$131:DD193)),0)</f>
        <v>0</v>
      </c>
      <c r="DE193">
        <f t="array" ref="DE193">IF(AND(ROWS($M$131:DE193)&lt;=$P$2,COLUMNS($M$131:DE193)&lt;=$P$2),INDEX(MINVERSE($M$6:INDEX($M$6:$EF$125,$P$2,$P$2)),ROWS($M$131:DE193),COLUMNS($M$131:DE193)),0)</f>
        <v>0</v>
      </c>
      <c r="DF193">
        <f t="array" ref="DF193">IF(AND(ROWS($M$131:DF193)&lt;=$P$2,COLUMNS($M$131:DF193)&lt;=$P$2),INDEX(MINVERSE($M$6:INDEX($M$6:$EF$125,$P$2,$P$2)),ROWS($M$131:DF193),COLUMNS($M$131:DF193)),0)</f>
        <v>0</v>
      </c>
      <c r="DG193">
        <f t="array" ref="DG193">IF(AND(ROWS($M$131:DG193)&lt;=$P$2,COLUMNS($M$131:DG193)&lt;=$P$2),INDEX(MINVERSE($M$6:INDEX($M$6:$EF$125,$P$2,$P$2)),ROWS($M$131:DG193),COLUMNS($M$131:DG193)),0)</f>
        <v>0</v>
      </c>
      <c r="DH193">
        <f t="array" ref="DH193">IF(AND(ROWS($M$131:DH193)&lt;=$P$2,COLUMNS($M$131:DH193)&lt;=$P$2),INDEX(MINVERSE($M$6:INDEX($M$6:$EF$125,$P$2,$P$2)),ROWS($M$131:DH193),COLUMNS($M$131:DH193)),0)</f>
        <v>0</v>
      </c>
      <c r="DI193">
        <f t="array" ref="DI193">IF(AND(ROWS($M$131:DI193)&lt;=$P$2,COLUMNS($M$131:DI193)&lt;=$P$2),INDEX(MINVERSE($M$6:INDEX($M$6:$EF$125,$P$2,$P$2)),ROWS($M$131:DI193),COLUMNS($M$131:DI193)),0)</f>
        <v>0</v>
      </c>
      <c r="DJ193">
        <f t="array" ref="DJ193">IF(AND(ROWS($M$131:DJ193)&lt;=$P$2,COLUMNS($M$131:DJ193)&lt;=$P$2),INDEX(MINVERSE($M$6:INDEX($M$6:$EF$125,$P$2,$P$2)),ROWS($M$131:DJ193),COLUMNS($M$131:DJ193)),0)</f>
        <v>0</v>
      </c>
      <c r="DK193">
        <f t="array" ref="DK193">IF(AND(ROWS($M$131:DK193)&lt;=$P$2,COLUMNS($M$131:DK193)&lt;=$P$2),INDEX(MINVERSE($M$6:INDEX($M$6:$EF$125,$P$2,$P$2)),ROWS($M$131:DK193),COLUMNS($M$131:DK193)),0)</f>
        <v>0</v>
      </c>
      <c r="DL193">
        <f t="array" ref="DL193">IF(AND(ROWS($M$131:DL193)&lt;=$P$2,COLUMNS($M$131:DL193)&lt;=$P$2),INDEX(MINVERSE($M$6:INDEX($M$6:$EF$125,$P$2,$P$2)),ROWS($M$131:DL193),COLUMNS($M$131:DL193)),0)</f>
        <v>0</v>
      </c>
      <c r="DM193">
        <f t="array" ref="DM193">IF(AND(ROWS($M$131:DM193)&lt;=$P$2,COLUMNS($M$131:DM193)&lt;=$P$2),INDEX(MINVERSE($M$6:INDEX($M$6:$EF$125,$P$2,$P$2)),ROWS($M$131:DM193),COLUMNS($M$131:DM193)),0)</f>
        <v>0</v>
      </c>
      <c r="DN193">
        <f t="array" ref="DN193">IF(AND(ROWS($M$131:DN193)&lt;=$P$2,COLUMNS($M$131:DN193)&lt;=$P$2),INDEX(MINVERSE($M$6:INDEX($M$6:$EF$125,$P$2,$P$2)),ROWS($M$131:DN193),COLUMNS($M$131:DN193)),0)</f>
        <v>0</v>
      </c>
      <c r="DO193">
        <f t="array" ref="DO193">IF(AND(ROWS($M$131:DO193)&lt;=$P$2,COLUMNS($M$131:DO193)&lt;=$P$2),INDEX(MINVERSE($M$6:INDEX($M$6:$EF$125,$P$2,$P$2)),ROWS($M$131:DO193),COLUMNS($M$131:DO193)),0)</f>
        <v>0</v>
      </c>
      <c r="DP193">
        <f t="array" ref="DP193">IF(AND(ROWS($M$131:DP193)&lt;=$P$2,COLUMNS($M$131:DP193)&lt;=$P$2),INDEX(MINVERSE($M$6:INDEX($M$6:$EF$125,$P$2,$P$2)),ROWS($M$131:DP193),COLUMNS($M$131:DP193)),0)</f>
        <v>0</v>
      </c>
      <c r="DQ193">
        <f t="array" ref="DQ193">IF(AND(ROWS($M$131:DQ193)&lt;=$P$2,COLUMNS($M$131:DQ193)&lt;=$P$2),INDEX(MINVERSE($M$6:INDEX($M$6:$EF$125,$P$2,$P$2)),ROWS($M$131:DQ193),COLUMNS($M$131:DQ193)),0)</f>
        <v>0</v>
      </c>
      <c r="DR193">
        <f t="array" ref="DR193">IF(AND(ROWS($M$131:DR193)&lt;=$P$2,COLUMNS($M$131:DR193)&lt;=$P$2),INDEX(MINVERSE($M$6:INDEX($M$6:$EF$125,$P$2,$P$2)),ROWS($M$131:DR193),COLUMNS($M$131:DR193)),0)</f>
        <v>0</v>
      </c>
      <c r="DS193">
        <f t="array" ref="DS193">IF(AND(ROWS($M$131:DS193)&lt;=$P$2,COLUMNS($M$131:DS193)&lt;=$P$2),INDEX(MINVERSE($M$6:INDEX($M$6:$EF$125,$P$2,$P$2)),ROWS($M$131:DS193),COLUMNS($M$131:DS193)),0)</f>
        <v>0</v>
      </c>
      <c r="DT193">
        <f t="array" ref="DT193">IF(AND(ROWS($M$131:DT193)&lt;=$P$2,COLUMNS($M$131:DT193)&lt;=$P$2),INDEX(MINVERSE($M$6:INDEX($M$6:$EF$125,$P$2,$P$2)),ROWS($M$131:DT193),COLUMNS($M$131:DT193)),0)</f>
        <v>0</v>
      </c>
      <c r="DU193">
        <f t="array" ref="DU193">IF(AND(ROWS($M$131:DU193)&lt;=$P$2,COLUMNS($M$131:DU193)&lt;=$P$2),INDEX(MINVERSE($M$6:INDEX($M$6:$EF$125,$P$2,$P$2)),ROWS($M$131:DU193),COLUMNS($M$131:DU193)),0)</f>
        <v>0</v>
      </c>
      <c r="DV193">
        <f t="array" ref="DV193">IF(AND(ROWS($M$131:DV193)&lt;=$P$2,COLUMNS($M$131:DV193)&lt;=$P$2),INDEX(MINVERSE($M$6:INDEX($M$6:$EF$125,$P$2,$P$2)),ROWS($M$131:DV193),COLUMNS($M$131:DV193)),0)</f>
        <v>0</v>
      </c>
      <c r="DW193">
        <f t="array" ref="DW193">IF(AND(ROWS($M$131:DW193)&lt;=$P$2,COLUMNS($M$131:DW193)&lt;=$P$2),INDEX(MINVERSE($M$6:INDEX($M$6:$EF$125,$P$2,$P$2)),ROWS($M$131:DW193),COLUMNS($M$131:DW193)),0)</f>
        <v>0</v>
      </c>
      <c r="DX193">
        <f t="array" ref="DX193">IF(AND(ROWS($M$131:DX193)&lt;=$P$2,COLUMNS($M$131:DX193)&lt;=$P$2),INDEX(MINVERSE($M$6:INDEX($M$6:$EF$125,$P$2,$P$2)),ROWS($M$131:DX193),COLUMNS($M$131:DX193)),0)</f>
        <v>0</v>
      </c>
      <c r="DY193">
        <f t="array" ref="DY193">IF(AND(ROWS($M$131:DY193)&lt;=$P$2,COLUMNS($M$131:DY193)&lt;=$P$2),INDEX(MINVERSE($M$6:INDEX($M$6:$EF$125,$P$2,$P$2)),ROWS($M$131:DY193),COLUMNS($M$131:DY193)),0)</f>
        <v>0</v>
      </c>
      <c r="DZ193">
        <f t="array" ref="DZ193">IF(AND(ROWS($M$131:DZ193)&lt;=$P$2,COLUMNS($M$131:DZ193)&lt;=$P$2),INDEX(MINVERSE($M$6:INDEX($M$6:$EF$125,$P$2,$P$2)),ROWS($M$131:DZ193),COLUMNS($M$131:DZ193)),0)</f>
        <v>0</v>
      </c>
      <c r="EA193">
        <f t="array" ref="EA193">IF(AND(ROWS($M$131:EA193)&lt;=$P$2,COLUMNS($M$131:EA193)&lt;=$P$2),INDEX(MINVERSE($M$6:INDEX($M$6:$EF$125,$P$2,$P$2)),ROWS($M$131:EA193),COLUMNS($M$131:EA193)),0)</f>
        <v>0</v>
      </c>
      <c r="EB193">
        <f t="array" ref="EB193">IF(AND(ROWS($M$131:EB193)&lt;=$P$2,COLUMNS($M$131:EB193)&lt;=$P$2),INDEX(MINVERSE($M$6:INDEX($M$6:$EF$125,$P$2,$P$2)),ROWS($M$131:EB193),COLUMNS($M$131:EB193)),0)</f>
        <v>0</v>
      </c>
    </row>
    <row r="194" spans="12:132" ht="15">
      <c r="L194" s="10">
        <v>64</v>
      </c>
      <c r="M194">
        <f t="array" ref="M194">IF(AND(ROWS($M$131:M194)&lt;=$P$2,COLUMNS($M$131:M194)&lt;=$P$2),INDEX(MINVERSE($M$6:INDEX($M$6:$EF$125,$P$2,$P$2)),ROWS($M$131:M194),COLUMNS($M$131:M194)),0)</f>
        <v>0</v>
      </c>
      <c r="N194">
        <f t="array" ref="N194">IF(AND(ROWS($M$131:N194)&lt;=$P$2,COLUMNS($M$131:N194)&lt;=$P$2),INDEX(MINVERSE($M$6:INDEX($M$6:$EF$125,$P$2,$P$2)),ROWS($M$131:N194),COLUMNS($M$131:N194)),0)</f>
        <v>0</v>
      </c>
      <c r="O194">
        <f t="array" ref="O194">IF(AND(ROWS($M$131:O194)&lt;=$P$2,COLUMNS($M$131:O194)&lt;=$P$2),INDEX(MINVERSE($M$6:INDEX($M$6:$EF$125,$P$2,$P$2)),ROWS($M$131:O194),COLUMNS($M$131:O194)),0)</f>
        <v>0</v>
      </c>
      <c r="P194">
        <f t="array" ref="P194">IF(AND(ROWS($M$131:P194)&lt;=$P$2,COLUMNS($M$131:P194)&lt;=$P$2),INDEX(MINVERSE($M$6:INDEX($M$6:$EF$125,$P$2,$P$2)),ROWS($M$131:P194),COLUMNS($M$131:P194)),0)</f>
        <v>0</v>
      </c>
      <c r="Q194">
        <f t="array" ref="Q194">IF(AND(ROWS($M$131:Q194)&lt;=$P$2,COLUMNS($M$131:Q194)&lt;=$P$2),INDEX(MINVERSE($M$6:INDEX($M$6:$EF$125,$P$2,$P$2)),ROWS($M$131:Q194),COLUMNS($M$131:Q194)),0)</f>
        <v>0</v>
      </c>
      <c r="R194">
        <f t="array" ref="R194">IF(AND(ROWS($M$131:R194)&lt;=$P$2,COLUMNS($M$131:R194)&lt;=$P$2),INDEX(MINVERSE($M$6:INDEX($M$6:$EF$125,$P$2,$P$2)),ROWS($M$131:R194),COLUMNS($M$131:R194)),0)</f>
        <v>0</v>
      </c>
      <c r="S194">
        <f t="array" ref="S194">IF(AND(ROWS($M$131:S194)&lt;=$P$2,COLUMNS($M$131:S194)&lt;=$P$2),INDEX(MINVERSE($M$6:INDEX($M$6:$EF$125,$P$2,$P$2)),ROWS($M$131:S194),COLUMNS($M$131:S194)),0)</f>
        <v>0</v>
      </c>
      <c r="T194">
        <f t="array" ref="T194">IF(AND(ROWS($M$131:T194)&lt;=$P$2,COLUMNS($M$131:T194)&lt;=$P$2),INDEX(MINVERSE($M$6:INDEX($M$6:$EF$125,$P$2,$P$2)),ROWS($M$131:T194),COLUMNS($M$131:T194)),0)</f>
        <v>0</v>
      </c>
      <c r="U194">
        <f t="array" ref="U194">IF(AND(ROWS($M$131:U194)&lt;=$P$2,COLUMNS($M$131:U194)&lt;=$P$2),INDEX(MINVERSE($M$6:INDEX($M$6:$EF$125,$P$2,$P$2)),ROWS($M$131:U194),COLUMNS($M$131:U194)),0)</f>
        <v>0</v>
      </c>
      <c r="V194">
        <f t="array" ref="V194">IF(AND(ROWS($M$131:V194)&lt;=$P$2,COLUMNS($M$131:V194)&lt;=$P$2),INDEX(MINVERSE($M$6:INDEX($M$6:$EF$125,$P$2,$P$2)),ROWS($M$131:V194),COLUMNS($M$131:V194)),0)</f>
        <v>0</v>
      </c>
      <c r="W194">
        <f t="array" ref="W194">IF(AND(ROWS($M$131:W194)&lt;=$P$2,COLUMNS($M$131:W194)&lt;=$P$2),INDEX(MINVERSE($M$6:INDEX($M$6:$EF$125,$P$2,$P$2)),ROWS($M$131:W194),COLUMNS($M$131:W194)),0)</f>
        <v>0</v>
      </c>
      <c r="X194">
        <f t="array" ref="X194">IF(AND(ROWS($M$131:X194)&lt;=$P$2,COLUMNS($M$131:X194)&lt;=$P$2),INDEX(MINVERSE($M$6:INDEX($M$6:$EF$125,$P$2,$P$2)),ROWS($M$131:X194),COLUMNS($M$131:X194)),0)</f>
        <v>0</v>
      </c>
      <c r="Y194">
        <f t="array" ref="Y194">IF(AND(ROWS($M$131:Y194)&lt;=$P$2,COLUMNS($M$131:Y194)&lt;=$P$2),INDEX(MINVERSE($M$6:INDEX($M$6:$EF$125,$P$2,$P$2)),ROWS($M$131:Y194),COLUMNS($M$131:Y194)),0)</f>
        <v>0</v>
      </c>
      <c r="Z194">
        <f t="array" ref="Z194">IF(AND(ROWS($M$131:Z194)&lt;=$P$2,COLUMNS($M$131:Z194)&lt;=$P$2),INDEX(MINVERSE($M$6:INDEX($M$6:$EF$125,$P$2,$P$2)),ROWS($M$131:Z194),COLUMNS($M$131:Z194)),0)</f>
        <v>0</v>
      </c>
      <c r="AA194">
        <f t="array" ref="AA194">IF(AND(ROWS($M$131:AA194)&lt;=$P$2,COLUMNS($M$131:AA194)&lt;=$P$2),INDEX(MINVERSE($M$6:INDEX($M$6:$EF$125,$P$2,$P$2)),ROWS($M$131:AA194),COLUMNS($M$131:AA194)),0)</f>
        <v>0</v>
      </c>
      <c r="AB194">
        <f t="array" ref="AB194">IF(AND(ROWS($M$131:AB194)&lt;=$P$2,COLUMNS($M$131:AB194)&lt;=$P$2),INDEX(MINVERSE($M$6:INDEX($M$6:$EF$125,$P$2,$P$2)),ROWS($M$131:AB194),COLUMNS($M$131:AB194)),0)</f>
        <v>0</v>
      </c>
      <c r="AC194">
        <f t="array" ref="AC194">IF(AND(ROWS($M$131:AC194)&lt;=$P$2,COLUMNS($M$131:AC194)&lt;=$P$2),INDEX(MINVERSE($M$6:INDEX($M$6:$EF$125,$P$2,$P$2)),ROWS($M$131:AC194),COLUMNS($M$131:AC194)),0)</f>
        <v>0</v>
      </c>
      <c r="AD194">
        <f t="array" ref="AD194">IF(AND(ROWS($M$131:AD194)&lt;=$P$2,COLUMNS($M$131:AD194)&lt;=$P$2),INDEX(MINVERSE($M$6:INDEX($M$6:$EF$125,$P$2,$P$2)),ROWS($M$131:AD194),COLUMNS($M$131:AD194)),0)</f>
        <v>0</v>
      </c>
      <c r="AE194">
        <f t="array" ref="AE194">IF(AND(ROWS($M$131:AE194)&lt;=$P$2,COLUMNS($M$131:AE194)&lt;=$P$2),INDEX(MINVERSE($M$6:INDEX($M$6:$EF$125,$P$2,$P$2)),ROWS($M$131:AE194),COLUMNS($M$131:AE194)),0)</f>
        <v>0</v>
      </c>
      <c r="AF194">
        <f t="array" ref="AF194">IF(AND(ROWS($M$131:AF194)&lt;=$P$2,COLUMNS($M$131:AF194)&lt;=$P$2),INDEX(MINVERSE($M$6:INDEX($M$6:$EF$125,$P$2,$P$2)),ROWS($M$131:AF194),COLUMNS($M$131:AF194)),0)</f>
        <v>0</v>
      </c>
      <c r="AG194">
        <f t="array" ref="AG194">IF(AND(ROWS($M$131:AG194)&lt;=$P$2,COLUMNS($M$131:AG194)&lt;=$P$2),INDEX(MINVERSE($M$6:INDEX($M$6:$EF$125,$P$2,$P$2)),ROWS($M$131:AG194),COLUMNS($M$131:AG194)),0)</f>
        <v>0</v>
      </c>
      <c r="AH194">
        <f t="array" ref="AH194">IF(AND(ROWS($M$131:AH194)&lt;=$P$2,COLUMNS($M$131:AH194)&lt;=$P$2),INDEX(MINVERSE($M$6:INDEX($M$6:$EF$125,$P$2,$P$2)),ROWS($M$131:AH194),COLUMNS($M$131:AH194)),0)</f>
        <v>0</v>
      </c>
      <c r="AI194">
        <f t="array" ref="AI194">IF(AND(ROWS($M$131:AI194)&lt;=$P$2,COLUMNS($M$131:AI194)&lt;=$P$2),INDEX(MINVERSE($M$6:INDEX($M$6:$EF$125,$P$2,$P$2)),ROWS($M$131:AI194),COLUMNS($M$131:AI194)),0)</f>
        <v>0</v>
      </c>
      <c r="AJ194">
        <f t="array" ref="AJ194">IF(AND(ROWS($M$131:AJ194)&lt;=$P$2,COLUMNS($M$131:AJ194)&lt;=$P$2),INDEX(MINVERSE($M$6:INDEX($M$6:$EF$125,$P$2,$P$2)),ROWS($M$131:AJ194),COLUMNS($M$131:AJ194)),0)</f>
        <v>0</v>
      </c>
      <c r="AK194">
        <f t="array" ref="AK194">IF(AND(ROWS($M$131:AK194)&lt;=$P$2,COLUMNS($M$131:AK194)&lt;=$P$2),INDEX(MINVERSE($M$6:INDEX($M$6:$EF$125,$P$2,$P$2)),ROWS($M$131:AK194),COLUMNS($M$131:AK194)),0)</f>
        <v>0</v>
      </c>
      <c r="AL194">
        <f t="array" ref="AL194">IF(AND(ROWS($M$131:AL194)&lt;=$P$2,COLUMNS($M$131:AL194)&lt;=$P$2),INDEX(MINVERSE($M$6:INDEX($M$6:$EF$125,$P$2,$P$2)),ROWS($M$131:AL194),COLUMNS($M$131:AL194)),0)</f>
        <v>0</v>
      </c>
      <c r="AM194">
        <f t="array" ref="AM194">IF(AND(ROWS($M$131:AM194)&lt;=$P$2,COLUMNS($M$131:AM194)&lt;=$P$2),INDEX(MINVERSE($M$6:INDEX($M$6:$EF$125,$P$2,$P$2)),ROWS($M$131:AM194),COLUMNS($M$131:AM194)),0)</f>
        <v>0</v>
      </c>
      <c r="AN194">
        <f t="array" ref="AN194">IF(AND(ROWS($M$131:AN194)&lt;=$P$2,COLUMNS($M$131:AN194)&lt;=$P$2),INDEX(MINVERSE($M$6:INDEX($M$6:$EF$125,$P$2,$P$2)),ROWS($M$131:AN194),COLUMNS($M$131:AN194)),0)</f>
        <v>0</v>
      </c>
      <c r="AO194">
        <f t="array" ref="AO194">IF(AND(ROWS($M$131:AO194)&lt;=$P$2,COLUMNS($M$131:AO194)&lt;=$P$2),INDEX(MINVERSE($M$6:INDEX($M$6:$EF$125,$P$2,$P$2)),ROWS($M$131:AO194),COLUMNS($M$131:AO194)),0)</f>
        <v>0</v>
      </c>
      <c r="AP194">
        <f t="array" ref="AP194">IF(AND(ROWS($M$131:AP194)&lt;=$P$2,COLUMNS($M$131:AP194)&lt;=$P$2),INDEX(MINVERSE($M$6:INDEX($M$6:$EF$125,$P$2,$P$2)),ROWS($M$131:AP194),COLUMNS($M$131:AP194)),0)</f>
        <v>0</v>
      </c>
      <c r="AQ194">
        <f t="array" ref="AQ194">IF(AND(ROWS($M$131:AQ194)&lt;=$P$2,COLUMNS($M$131:AQ194)&lt;=$P$2),INDEX(MINVERSE($M$6:INDEX($M$6:$EF$125,$P$2,$P$2)),ROWS($M$131:AQ194),COLUMNS($M$131:AQ194)),0)</f>
        <v>0</v>
      </c>
      <c r="AR194">
        <f t="array" ref="AR194">IF(AND(ROWS($M$131:AR194)&lt;=$P$2,COLUMNS($M$131:AR194)&lt;=$P$2),INDEX(MINVERSE($M$6:INDEX($M$6:$EF$125,$P$2,$P$2)),ROWS($M$131:AR194),COLUMNS($M$131:AR194)),0)</f>
        <v>0</v>
      </c>
      <c r="AS194">
        <f t="array" ref="AS194">IF(AND(ROWS($M$131:AS194)&lt;=$P$2,COLUMNS($M$131:AS194)&lt;=$P$2),INDEX(MINVERSE($M$6:INDEX($M$6:$EF$125,$P$2,$P$2)),ROWS($M$131:AS194),COLUMNS($M$131:AS194)),0)</f>
        <v>0</v>
      </c>
      <c r="AT194">
        <f t="array" ref="AT194">IF(AND(ROWS($M$131:AT194)&lt;=$P$2,COLUMNS($M$131:AT194)&lt;=$P$2),INDEX(MINVERSE($M$6:INDEX($M$6:$EF$125,$P$2,$P$2)),ROWS($M$131:AT194),COLUMNS($M$131:AT194)),0)</f>
        <v>0</v>
      </c>
      <c r="AU194">
        <f t="array" ref="AU194">IF(AND(ROWS($M$131:AU194)&lt;=$P$2,COLUMNS($M$131:AU194)&lt;=$P$2),INDEX(MINVERSE($M$6:INDEX($M$6:$EF$125,$P$2,$P$2)),ROWS($M$131:AU194),COLUMNS($M$131:AU194)),0)</f>
        <v>0</v>
      </c>
      <c r="AV194">
        <f t="array" ref="AV194">IF(AND(ROWS($M$131:AV194)&lt;=$P$2,COLUMNS($M$131:AV194)&lt;=$P$2),INDEX(MINVERSE($M$6:INDEX($M$6:$EF$125,$P$2,$P$2)),ROWS($M$131:AV194),COLUMNS($M$131:AV194)),0)</f>
        <v>0</v>
      </c>
      <c r="AW194">
        <f t="array" ref="AW194">IF(AND(ROWS($M$131:AW194)&lt;=$P$2,COLUMNS($M$131:AW194)&lt;=$P$2),INDEX(MINVERSE($M$6:INDEX($M$6:$EF$125,$P$2,$P$2)),ROWS($M$131:AW194),COLUMNS($M$131:AW194)),0)</f>
        <v>0</v>
      </c>
      <c r="AX194">
        <f t="array" ref="AX194">IF(AND(ROWS($M$131:AX194)&lt;=$P$2,COLUMNS($M$131:AX194)&lt;=$P$2),INDEX(MINVERSE($M$6:INDEX($M$6:$EF$125,$P$2,$P$2)),ROWS($M$131:AX194),COLUMNS($M$131:AX194)),0)</f>
        <v>0</v>
      </c>
      <c r="AY194">
        <f t="array" ref="AY194">IF(AND(ROWS($M$131:AY194)&lt;=$P$2,COLUMNS($M$131:AY194)&lt;=$P$2),INDEX(MINVERSE($M$6:INDEX($M$6:$EF$125,$P$2,$P$2)),ROWS($M$131:AY194),COLUMNS($M$131:AY194)),0)</f>
        <v>0</v>
      </c>
      <c r="AZ194">
        <f t="array" ref="AZ194">IF(AND(ROWS($M$131:AZ194)&lt;=$P$2,COLUMNS($M$131:AZ194)&lt;=$P$2),INDEX(MINVERSE($M$6:INDEX($M$6:$EF$125,$P$2,$P$2)),ROWS($M$131:AZ194),COLUMNS($M$131:AZ194)),0)</f>
        <v>0</v>
      </c>
      <c r="BA194">
        <f t="array" ref="BA194">IF(AND(ROWS($M$131:BA194)&lt;=$P$2,COLUMNS($M$131:BA194)&lt;=$P$2),INDEX(MINVERSE($M$6:INDEX($M$6:$EF$125,$P$2,$P$2)),ROWS($M$131:BA194),COLUMNS($M$131:BA194)),0)</f>
        <v>0</v>
      </c>
      <c r="BB194">
        <f t="array" ref="BB194">IF(AND(ROWS($M$131:BB194)&lt;=$P$2,COLUMNS($M$131:BB194)&lt;=$P$2),INDEX(MINVERSE($M$6:INDEX($M$6:$EF$125,$P$2,$P$2)),ROWS($M$131:BB194),COLUMNS($M$131:BB194)),0)</f>
        <v>0</v>
      </c>
      <c r="BC194">
        <f t="array" ref="BC194">IF(AND(ROWS($M$131:BC194)&lt;=$P$2,COLUMNS($M$131:BC194)&lt;=$P$2),INDEX(MINVERSE($M$6:INDEX($M$6:$EF$125,$P$2,$P$2)),ROWS($M$131:BC194),COLUMNS($M$131:BC194)),0)</f>
        <v>0</v>
      </c>
      <c r="BD194">
        <f t="array" ref="BD194">IF(AND(ROWS($M$131:BD194)&lt;=$P$2,COLUMNS($M$131:BD194)&lt;=$P$2),INDEX(MINVERSE($M$6:INDEX($M$6:$EF$125,$P$2,$P$2)),ROWS($M$131:BD194),COLUMNS($M$131:BD194)),0)</f>
        <v>0</v>
      </c>
      <c r="BE194">
        <f t="array" ref="BE194">IF(AND(ROWS($M$131:BE194)&lt;=$P$2,COLUMNS($M$131:BE194)&lt;=$P$2),INDEX(MINVERSE($M$6:INDEX($M$6:$EF$125,$P$2,$P$2)),ROWS($M$131:BE194),COLUMNS($M$131:BE194)),0)</f>
        <v>0</v>
      </c>
      <c r="BF194">
        <f t="array" ref="BF194">IF(AND(ROWS($M$131:BF194)&lt;=$P$2,COLUMNS($M$131:BF194)&lt;=$P$2),INDEX(MINVERSE($M$6:INDEX($M$6:$EF$125,$P$2,$P$2)),ROWS($M$131:BF194),COLUMNS($M$131:BF194)),0)</f>
        <v>0</v>
      </c>
      <c r="BG194">
        <f t="array" ref="BG194">IF(AND(ROWS($M$131:BG194)&lt;=$P$2,COLUMNS($M$131:BG194)&lt;=$P$2),INDEX(MINVERSE($M$6:INDEX($M$6:$EF$125,$P$2,$P$2)),ROWS($M$131:BG194),COLUMNS($M$131:BG194)),0)</f>
        <v>0</v>
      </c>
      <c r="BH194">
        <f t="array" ref="BH194">IF(AND(ROWS($M$131:BH194)&lt;=$P$2,COLUMNS($M$131:BH194)&lt;=$P$2),INDEX(MINVERSE($M$6:INDEX($M$6:$EF$125,$P$2,$P$2)),ROWS($M$131:BH194),COLUMNS($M$131:BH194)),0)</f>
        <v>0</v>
      </c>
      <c r="BI194">
        <f t="array" ref="BI194">IF(AND(ROWS($M$131:BI194)&lt;=$P$2,COLUMNS($M$131:BI194)&lt;=$P$2),INDEX(MINVERSE($M$6:INDEX($M$6:$EF$125,$P$2,$P$2)),ROWS($M$131:BI194),COLUMNS($M$131:BI194)),0)</f>
        <v>0</v>
      </c>
      <c r="BJ194">
        <f t="array" ref="BJ194">IF(AND(ROWS($M$131:BJ194)&lt;=$P$2,COLUMNS($M$131:BJ194)&lt;=$P$2),INDEX(MINVERSE($M$6:INDEX($M$6:$EF$125,$P$2,$P$2)),ROWS($M$131:BJ194),COLUMNS($M$131:BJ194)),0)</f>
        <v>0</v>
      </c>
      <c r="BK194">
        <f t="array" ref="BK194">IF(AND(ROWS($M$131:BK194)&lt;=$P$2,COLUMNS($M$131:BK194)&lt;=$P$2),INDEX(MINVERSE($M$6:INDEX($M$6:$EF$125,$P$2,$P$2)),ROWS($M$131:BK194),COLUMNS($M$131:BK194)),0)</f>
        <v>0</v>
      </c>
      <c r="BL194">
        <f t="array" ref="BL194">IF(AND(ROWS($M$131:BL194)&lt;=$P$2,COLUMNS($M$131:BL194)&lt;=$P$2),INDEX(MINVERSE($M$6:INDEX($M$6:$EF$125,$P$2,$P$2)),ROWS($M$131:BL194),COLUMNS($M$131:BL194)),0)</f>
        <v>0</v>
      </c>
      <c r="BM194">
        <f t="array" ref="BM194">IF(AND(ROWS($M$131:BM194)&lt;=$P$2,COLUMNS($M$131:BM194)&lt;=$P$2),INDEX(MINVERSE($M$6:INDEX($M$6:$EF$125,$P$2,$P$2)),ROWS($M$131:BM194),COLUMNS($M$131:BM194)),0)</f>
        <v>0</v>
      </c>
      <c r="BN194">
        <f t="array" ref="BN194">IF(AND(ROWS($M$131:BN194)&lt;=$P$2,COLUMNS($M$131:BN194)&lt;=$P$2),INDEX(MINVERSE($M$6:INDEX($M$6:$EF$125,$P$2,$P$2)),ROWS($M$131:BN194),COLUMNS($M$131:BN194)),0)</f>
        <v>0</v>
      </c>
      <c r="BO194">
        <f t="array" ref="BO194">IF(AND(ROWS($M$131:BO194)&lt;=$P$2,COLUMNS($M$131:BO194)&lt;=$P$2),INDEX(MINVERSE($M$6:INDEX($M$6:$EF$125,$P$2,$P$2)),ROWS($M$131:BO194),COLUMNS($M$131:BO194)),0)</f>
        <v>0</v>
      </c>
      <c r="BP194">
        <f t="array" ref="BP194">IF(AND(ROWS($M$131:BP194)&lt;=$P$2,COLUMNS($M$131:BP194)&lt;=$P$2),INDEX(MINVERSE($M$6:INDEX($M$6:$EF$125,$P$2,$P$2)),ROWS($M$131:BP194),COLUMNS($M$131:BP194)),0)</f>
        <v>0</v>
      </c>
      <c r="BQ194">
        <f t="array" ref="BQ194">IF(AND(ROWS($M$131:BQ194)&lt;=$P$2,COLUMNS($M$131:BQ194)&lt;=$P$2),INDEX(MINVERSE($M$6:INDEX($M$6:$EF$125,$P$2,$P$2)),ROWS($M$131:BQ194),COLUMNS($M$131:BQ194)),0)</f>
        <v>0</v>
      </c>
      <c r="BR194">
        <f t="array" ref="BR194">IF(AND(ROWS($M$131:BR194)&lt;=$P$2,COLUMNS($M$131:BR194)&lt;=$P$2),INDEX(MINVERSE($M$6:INDEX($M$6:$EF$125,$P$2,$P$2)),ROWS($M$131:BR194),COLUMNS($M$131:BR194)),0)</f>
        <v>0</v>
      </c>
      <c r="BS194">
        <f t="array" ref="BS194">IF(AND(ROWS($M$131:BS194)&lt;=$P$2,COLUMNS($M$131:BS194)&lt;=$P$2),INDEX(MINVERSE($M$6:INDEX($M$6:$EF$125,$P$2,$P$2)),ROWS($M$131:BS194),COLUMNS($M$131:BS194)),0)</f>
        <v>0</v>
      </c>
      <c r="BT194">
        <f t="array" ref="BT194">IF(AND(ROWS($M$131:BT194)&lt;=$P$2,COLUMNS($M$131:BT194)&lt;=$P$2),INDEX(MINVERSE($M$6:INDEX($M$6:$EF$125,$P$2,$P$2)),ROWS($M$131:BT194),COLUMNS($M$131:BT194)),0)</f>
        <v>0</v>
      </c>
      <c r="BU194">
        <f t="array" ref="BU194">IF(AND(ROWS($M$131:BU194)&lt;=$P$2,COLUMNS($M$131:BU194)&lt;=$P$2),INDEX(MINVERSE($M$6:INDEX($M$6:$EF$125,$P$2,$P$2)),ROWS($M$131:BU194),COLUMNS($M$131:BU194)),0)</f>
        <v>0</v>
      </c>
      <c r="BV194">
        <f t="array" ref="BV194">IF(AND(ROWS($M$131:BV194)&lt;=$P$2,COLUMNS($M$131:BV194)&lt;=$P$2),INDEX(MINVERSE($M$6:INDEX($M$6:$EF$125,$P$2,$P$2)),ROWS($M$131:BV194),COLUMNS($M$131:BV194)),0)</f>
        <v>0</v>
      </c>
      <c r="BW194">
        <f t="array" ref="BW194">IF(AND(ROWS($M$131:BW194)&lt;=$P$2,COLUMNS($M$131:BW194)&lt;=$P$2),INDEX(MINVERSE($M$6:INDEX($M$6:$EF$125,$P$2,$P$2)),ROWS($M$131:BW194),COLUMNS($M$131:BW194)),0)</f>
        <v>0</v>
      </c>
      <c r="BX194">
        <f t="array" ref="BX194">IF(AND(ROWS($M$131:BX194)&lt;=$P$2,COLUMNS($M$131:BX194)&lt;=$P$2),INDEX(MINVERSE($M$6:INDEX($M$6:$EF$125,$P$2,$P$2)),ROWS($M$131:BX194),COLUMNS($M$131:BX194)),0)</f>
        <v>0</v>
      </c>
      <c r="BY194">
        <f t="array" ref="BY194">IF(AND(ROWS($M$131:BY194)&lt;=$P$2,COLUMNS($M$131:BY194)&lt;=$P$2),INDEX(MINVERSE($M$6:INDEX($M$6:$EF$125,$P$2,$P$2)),ROWS($M$131:BY194),COLUMNS($M$131:BY194)),0)</f>
        <v>0</v>
      </c>
      <c r="BZ194">
        <f t="array" ref="BZ194">IF(AND(ROWS($M$131:BZ194)&lt;=$P$2,COLUMNS($M$131:BZ194)&lt;=$P$2),INDEX(MINVERSE($M$6:INDEX($M$6:$EF$125,$P$2,$P$2)),ROWS($M$131:BZ194),COLUMNS($M$131:BZ194)),0)</f>
        <v>0</v>
      </c>
      <c r="CA194">
        <f t="array" ref="CA194">IF(AND(ROWS($M$131:CA194)&lt;=$P$2,COLUMNS($M$131:CA194)&lt;=$P$2),INDEX(MINVERSE($M$6:INDEX($M$6:$EF$125,$P$2,$P$2)),ROWS($M$131:CA194),COLUMNS($M$131:CA194)),0)</f>
        <v>0</v>
      </c>
      <c r="CB194">
        <f t="array" ref="CB194">IF(AND(ROWS($M$131:CB194)&lt;=$P$2,COLUMNS($M$131:CB194)&lt;=$P$2),INDEX(MINVERSE($M$6:INDEX($M$6:$EF$125,$P$2,$P$2)),ROWS($M$131:CB194),COLUMNS($M$131:CB194)),0)</f>
        <v>0</v>
      </c>
      <c r="CC194">
        <f t="array" ref="CC194">IF(AND(ROWS($M$131:CC194)&lt;=$P$2,COLUMNS($M$131:CC194)&lt;=$P$2),INDEX(MINVERSE($M$6:INDEX($M$6:$EF$125,$P$2,$P$2)),ROWS($M$131:CC194),COLUMNS($M$131:CC194)),0)</f>
        <v>0</v>
      </c>
      <c r="CD194">
        <f t="array" ref="CD194">IF(AND(ROWS($M$131:CD194)&lt;=$P$2,COLUMNS($M$131:CD194)&lt;=$P$2),INDEX(MINVERSE($M$6:INDEX($M$6:$EF$125,$P$2,$P$2)),ROWS($M$131:CD194),COLUMNS($M$131:CD194)),0)</f>
        <v>0</v>
      </c>
      <c r="CE194">
        <f t="array" ref="CE194">IF(AND(ROWS($M$131:CE194)&lt;=$P$2,COLUMNS($M$131:CE194)&lt;=$P$2),INDEX(MINVERSE($M$6:INDEX($M$6:$EF$125,$P$2,$P$2)),ROWS($M$131:CE194),COLUMNS($M$131:CE194)),0)</f>
        <v>0</v>
      </c>
      <c r="CF194">
        <f t="array" ref="CF194">IF(AND(ROWS($M$131:CF194)&lt;=$P$2,COLUMNS($M$131:CF194)&lt;=$P$2),INDEX(MINVERSE($M$6:INDEX($M$6:$EF$125,$P$2,$P$2)),ROWS($M$131:CF194),COLUMNS($M$131:CF194)),0)</f>
        <v>0</v>
      </c>
      <c r="CG194">
        <f t="array" ref="CG194">IF(AND(ROWS($M$131:CG194)&lt;=$P$2,COLUMNS($M$131:CG194)&lt;=$P$2),INDEX(MINVERSE($M$6:INDEX($M$6:$EF$125,$P$2,$P$2)),ROWS($M$131:CG194),COLUMNS($M$131:CG194)),0)</f>
        <v>0</v>
      </c>
      <c r="CH194">
        <f t="array" ref="CH194">IF(AND(ROWS($M$131:CH194)&lt;=$P$2,COLUMNS($M$131:CH194)&lt;=$P$2),INDEX(MINVERSE($M$6:INDEX($M$6:$EF$125,$P$2,$P$2)),ROWS($M$131:CH194),COLUMNS($M$131:CH194)),0)</f>
        <v>0</v>
      </c>
      <c r="CI194">
        <f t="array" ref="CI194">IF(AND(ROWS($M$131:CI194)&lt;=$P$2,COLUMNS($M$131:CI194)&lt;=$P$2),INDEX(MINVERSE($M$6:INDEX($M$6:$EF$125,$P$2,$P$2)),ROWS($M$131:CI194),COLUMNS($M$131:CI194)),0)</f>
        <v>0</v>
      </c>
      <c r="CJ194">
        <f t="array" ref="CJ194">IF(AND(ROWS($M$131:CJ194)&lt;=$P$2,COLUMNS($M$131:CJ194)&lt;=$P$2),INDEX(MINVERSE($M$6:INDEX($M$6:$EF$125,$P$2,$P$2)),ROWS($M$131:CJ194),COLUMNS($M$131:CJ194)),0)</f>
        <v>0</v>
      </c>
      <c r="CK194">
        <f t="array" ref="CK194">IF(AND(ROWS($M$131:CK194)&lt;=$P$2,COLUMNS($M$131:CK194)&lt;=$P$2),INDEX(MINVERSE($M$6:INDEX($M$6:$EF$125,$P$2,$P$2)),ROWS($M$131:CK194),COLUMNS($M$131:CK194)),0)</f>
        <v>0</v>
      </c>
      <c r="CL194">
        <f t="array" ref="CL194">IF(AND(ROWS($M$131:CL194)&lt;=$P$2,COLUMNS($M$131:CL194)&lt;=$P$2),INDEX(MINVERSE($M$6:INDEX($M$6:$EF$125,$P$2,$P$2)),ROWS($M$131:CL194),COLUMNS($M$131:CL194)),0)</f>
        <v>0</v>
      </c>
      <c r="CM194">
        <f t="array" ref="CM194">IF(AND(ROWS($M$131:CM194)&lt;=$P$2,COLUMNS($M$131:CM194)&lt;=$P$2),INDEX(MINVERSE($M$6:INDEX($M$6:$EF$125,$P$2,$P$2)),ROWS($M$131:CM194),COLUMNS($M$131:CM194)),0)</f>
        <v>0</v>
      </c>
      <c r="CN194">
        <f t="array" ref="CN194">IF(AND(ROWS($M$131:CN194)&lt;=$P$2,COLUMNS($M$131:CN194)&lt;=$P$2),INDEX(MINVERSE($M$6:INDEX($M$6:$EF$125,$P$2,$P$2)),ROWS($M$131:CN194),COLUMNS($M$131:CN194)),0)</f>
        <v>0</v>
      </c>
      <c r="CO194">
        <f t="array" ref="CO194">IF(AND(ROWS($M$131:CO194)&lt;=$P$2,COLUMNS($M$131:CO194)&lt;=$P$2),INDEX(MINVERSE($M$6:INDEX($M$6:$EF$125,$P$2,$P$2)),ROWS($M$131:CO194),COLUMNS($M$131:CO194)),0)</f>
        <v>0</v>
      </c>
      <c r="CP194">
        <f t="array" ref="CP194">IF(AND(ROWS($M$131:CP194)&lt;=$P$2,COLUMNS($M$131:CP194)&lt;=$P$2),INDEX(MINVERSE($M$6:INDEX($M$6:$EF$125,$P$2,$P$2)),ROWS($M$131:CP194),COLUMNS($M$131:CP194)),0)</f>
        <v>0</v>
      </c>
      <c r="CQ194">
        <f t="array" ref="CQ194">IF(AND(ROWS($M$131:CQ194)&lt;=$P$2,COLUMNS($M$131:CQ194)&lt;=$P$2),INDEX(MINVERSE($M$6:INDEX($M$6:$EF$125,$P$2,$P$2)),ROWS($M$131:CQ194),COLUMNS($M$131:CQ194)),0)</f>
        <v>0</v>
      </c>
      <c r="CR194">
        <f t="array" ref="CR194">IF(AND(ROWS($M$131:CR194)&lt;=$P$2,COLUMNS($M$131:CR194)&lt;=$P$2),INDEX(MINVERSE($M$6:INDEX($M$6:$EF$125,$P$2,$P$2)),ROWS($M$131:CR194),COLUMNS($M$131:CR194)),0)</f>
        <v>0</v>
      </c>
      <c r="CS194">
        <f t="array" ref="CS194">IF(AND(ROWS($M$131:CS194)&lt;=$P$2,COLUMNS($M$131:CS194)&lt;=$P$2),INDEX(MINVERSE($M$6:INDEX($M$6:$EF$125,$P$2,$P$2)),ROWS($M$131:CS194),COLUMNS($M$131:CS194)),0)</f>
        <v>0</v>
      </c>
      <c r="CT194">
        <f t="array" ref="CT194">IF(AND(ROWS($M$131:CT194)&lt;=$P$2,COLUMNS($M$131:CT194)&lt;=$P$2),INDEX(MINVERSE($M$6:INDEX($M$6:$EF$125,$P$2,$P$2)),ROWS($M$131:CT194),COLUMNS($M$131:CT194)),0)</f>
        <v>0</v>
      </c>
      <c r="CU194">
        <f t="array" ref="CU194">IF(AND(ROWS($M$131:CU194)&lt;=$P$2,COLUMNS($M$131:CU194)&lt;=$P$2),INDEX(MINVERSE($M$6:INDEX($M$6:$EF$125,$P$2,$P$2)),ROWS($M$131:CU194),COLUMNS($M$131:CU194)),0)</f>
        <v>0</v>
      </c>
      <c r="CV194">
        <f t="array" ref="CV194">IF(AND(ROWS($M$131:CV194)&lt;=$P$2,COLUMNS($M$131:CV194)&lt;=$P$2),INDEX(MINVERSE($M$6:INDEX($M$6:$EF$125,$P$2,$P$2)),ROWS($M$131:CV194),COLUMNS($M$131:CV194)),0)</f>
        <v>0</v>
      </c>
      <c r="CW194">
        <f t="array" ref="CW194">IF(AND(ROWS($M$131:CW194)&lt;=$P$2,COLUMNS($M$131:CW194)&lt;=$P$2),INDEX(MINVERSE($M$6:INDEX($M$6:$EF$125,$P$2,$P$2)),ROWS($M$131:CW194),COLUMNS($M$131:CW194)),0)</f>
        <v>0</v>
      </c>
      <c r="CX194">
        <f t="array" ref="CX194">IF(AND(ROWS($M$131:CX194)&lt;=$P$2,COLUMNS($M$131:CX194)&lt;=$P$2),INDEX(MINVERSE($M$6:INDEX($M$6:$EF$125,$P$2,$P$2)),ROWS($M$131:CX194),COLUMNS($M$131:CX194)),0)</f>
        <v>0</v>
      </c>
      <c r="CY194">
        <f t="array" ref="CY194">IF(AND(ROWS($M$131:CY194)&lt;=$P$2,COLUMNS($M$131:CY194)&lt;=$P$2),INDEX(MINVERSE($M$6:INDEX($M$6:$EF$125,$P$2,$P$2)),ROWS($M$131:CY194),COLUMNS($M$131:CY194)),0)</f>
        <v>0</v>
      </c>
      <c r="CZ194">
        <f t="array" ref="CZ194">IF(AND(ROWS($M$131:CZ194)&lt;=$P$2,COLUMNS($M$131:CZ194)&lt;=$P$2),INDEX(MINVERSE($M$6:INDEX($M$6:$EF$125,$P$2,$P$2)),ROWS($M$131:CZ194),COLUMNS($M$131:CZ194)),0)</f>
        <v>0</v>
      </c>
      <c r="DA194">
        <f t="array" ref="DA194">IF(AND(ROWS($M$131:DA194)&lt;=$P$2,COLUMNS($M$131:DA194)&lt;=$P$2),INDEX(MINVERSE($M$6:INDEX($M$6:$EF$125,$P$2,$P$2)),ROWS($M$131:DA194),COLUMNS($M$131:DA194)),0)</f>
        <v>0</v>
      </c>
      <c r="DB194">
        <f t="array" ref="DB194">IF(AND(ROWS($M$131:DB194)&lt;=$P$2,COLUMNS($M$131:DB194)&lt;=$P$2),INDEX(MINVERSE($M$6:INDEX($M$6:$EF$125,$P$2,$P$2)),ROWS($M$131:DB194),COLUMNS($M$131:DB194)),0)</f>
        <v>0</v>
      </c>
      <c r="DC194">
        <f t="array" ref="DC194">IF(AND(ROWS($M$131:DC194)&lt;=$P$2,COLUMNS($M$131:DC194)&lt;=$P$2),INDEX(MINVERSE($M$6:INDEX($M$6:$EF$125,$P$2,$P$2)),ROWS($M$131:DC194),COLUMNS($M$131:DC194)),0)</f>
        <v>0</v>
      </c>
      <c r="DD194">
        <f t="array" ref="DD194">IF(AND(ROWS($M$131:DD194)&lt;=$P$2,COLUMNS($M$131:DD194)&lt;=$P$2),INDEX(MINVERSE($M$6:INDEX($M$6:$EF$125,$P$2,$P$2)),ROWS($M$131:DD194),COLUMNS($M$131:DD194)),0)</f>
        <v>0</v>
      </c>
      <c r="DE194">
        <f t="array" ref="DE194">IF(AND(ROWS($M$131:DE194)&lt;=$P$2,COLUMNS($M$131:DE194)&lt;=$P$2),INDEX(MINVERSE($M$6:INDEX($M$6:$EF$125,$P$2,$P$2)),ROWS($M$131:DE194),COLUMNS($M$131:DE194)),0)</f>
        <v>0</v>
      </c>
      <c r="DF194">
        <f t="array" ref="DF194">IF(AND(ROWS($M$131:DF194)&lt;=$P$2,COLUMNS($M$131:DF194)&lt;=$P$2),INDEX(MINVERSE($M$6:INDEX($M$6:$EF$125,$P$2,$P$2)),ROWS($M$131:DF194),COLUMNS($M$131:DF194)),0)</f>
        <v>0</v>
      </c>
      <c r="DG194">
        <f t="array" ref="DG194">IF(AND(ROWS($M$131:DG194)&lt;=$P$2,COLUMNS($M$131:DG194)&lt;=$P$2),INDEX(MINVERSE($M$6:INDEX($M$6:$EF$125,$P$2,$P$2)),ROWS($M$131:DG194),COLUMNS($M$131:DG194)),0)</f>
        <v>0</v>
      </c>
      <c r="DH194">
        <f t="array" ref="DH194">IF(AND(ROWS($M$131:DH194)&lt;=$P$2,COLUMNS($M$131:DH194)&lt;=$P$2),INDEX(MINVERSE($M$6:INDEX($M$6:$EF$125,$P$2,$P$2)),ROWS($M$131:DH194),COLUMNS($M$131:DH194)),0)</f>
        <v>0</v>
      </c>
      <c r="DI194">
        <f t="array" ref="DI194">IF(AND(ROWS($M$131:DI194)&lt;=$P$2,COLUMNS($M$131:DI194)&lt;=$P$2),INDEX(MINVERSE($M$6:INDEX($M$6:$EF$125,$P$2,$P$2)),ROWS($M$131:DI194),COLUMNS($M$131:DI194)),0)</f>
        <v>0</v>
      </c>
      <c r="DJ194">
        <f t="array" ref="DJ194">IF(AND(ROWS($M$131:DJ194)&lt;=$P$2,COLUMNS($M$131:DJ194)&lt;=$P$2),INDEX(MINVERSE($M$6:INDEX($M$6:$EF$125,$P$2,$P$2)),ROWS($M$131:DJ194),COLUMNS($M$131:DJ194)),0)</f>
        <v>0</v>
      </c>
      <c r="DK194">
        <f t="array" ref="DK194">IF(AND(ROWS($M$131:DK194)&lt;=$P$2,COLUMNS($M$131:DK194)&lt;=$P$2),INDEX(MINVERSE($M$6:INDEX($M$6:$EF$125,$P$2,$P$2)),ROWS($M$131:DK194),COLUMNS($M$131:DK194)),0)</f>
        <v>0</v>
      </c>
      <c r="DL194">
        <f t="array" ref="DL194">IF(AND(ROWS($M$131:DL194)&lt;=$P$2,COLUMNS($M$131:DL194)&lt;=$P$2),INDEX(MINVERSE($M$6:INDEX($M$6:$EF$125,$P$2,$P$2)),ROWS($M$131:DL194),COLUMNS($M$131:DL194)),0)</f>
        <v>0</v>
      </c>
      <c r="DM194">
        <f t="array" ref="DM194">IF(AND(ROWS($M$131:DM194)&lt;=$P$2,COLUMNS($M$131:DM194)&lt;=$P$2),INDEX(MINVERSE($M$6:INDEX($M$6:$EF$125,$P$2,$P$2)),ROWS($M$131:DM194),COLUMNS($M$131:DM194)),0)</f>
        <v>0</v>
      </c>
      <c r="DN194">
        <f t="array" ref="DN194">IF(AND(ROWS($M$131:DN194)&lt;=$P$2,COLUMNS($M$131:DN194)&lt;=$P$2),INDEX(MINVERSE($M$6:INDEX($M$6:$EF$125,$P$2,$P$2)),ROWS($M$131:DN194),COLUMNS($M$131:DN194)),0)</f>
        <v>0</v>
      </c>
      <c r="DO194">
        <f t="array" ref="DO194">IF(AND(ROWS($M$131:DO194)&lt;=$P$2,COLUMNS($M$131:DO194)&lt;=$P$2),INDEX(MINVERSE($M$6:INDEX($M$6:$EF$125,$P$2,$P$2)),ROWS($M$131:DO194),COLUMNS($M$131:DO194)),0)</f>
        <v>0</v>
      </c>
      <c r="DP194">
        <f t="array" ref="DP194">IF(AND(ROWS($M$131:DP194)&lt;=$P$2,COLUMNS($M$131:DP194)&lt;=$P$2),INDEX(MINVERSE($M$6:INDEX($M$6:$EF$125,$P$2,$P$2)),ROWS($M$131:DP194),COLUMNS($M$131:DP194)),0)</f>
        <v>0</v>
      </c>
      <c r="DQ194">
        <f t="array" ref="DQ194">IF(AND(ROWS($M$131:DQ194)&lt;=$P$2,COLUMNS($M$131:DQ194)&lt;=$P$2),INDEX(MINVERSE($M$6:INDEX($M$6:$EF$125,$P$2,$P$2)),ROWS($M$131:DQ194),COLUMNS($M$131:DQ194)),0)</f>
        <v>0</v>
      </c>
      <c r="DR194">
        <f t="array" ref="DR194">IF(AND(ROWS($M$131:DR194)&lt;=$P$2,COLUMNS($M$131:DR194)&lt;=$P$2),INDEX(MINVERSE($M$6:INDEX($M$6:$EF$125,$P$2,$P$2)),ROWS($M$131:DR194),COLUMNS($M$131:DR194)),0)</f>
        <v>0</v>
      </c>
      <c r="DS194">
        <f t="array" ref="DS194">IF(AND(ROWS($M$131:DS194)&lt;=$P$2,COLUMNS($M$131:DS194)&lt;=$P$2),INDEX(MINVERSE($M$6:INDEX($M$6:$EF$125,$P$2,$P$2)),ROWS($M$131:DS194),COLUMNS($M$131:DS194)),0)</f>
        <v>0</v>
      </c>
      <c r="DT194">
        <f t="array" ref="DT194">IF(AND(ROWS($M$131:DT194)&lt;=$P$2,COLUMNS($M$131:DT194)&lt;=$P$2),INDEX(MINVERSE($M$6:INDEX($M$6:$EF$125,$P$2,$P$2)),ROWS($M$131:DT194),COLUMNS($M$131:DT194)),0)</f>
        <v>0</v>
      </c>
      <c r="DU194">
        <f t="array" ref="DU194">IF(AND(ROWS($M$131:DU194)&lt;=$P$2,COLUMNS($M$131:DU194)&lt;=$P$2),INDEX(MINVERSE($M$6:INDEX($M$6:$EF$125,$P$2,$P$2)),ROWS($M$131:DU194),COLUMNS($M$131:DU194)),0)</f>
        <v>0</v>
      </c>
      <c r="DV194">
        <f t="array" ref="DV194">IF(AND(ROWS($M$131:DV194)&lt;=$P$2,COLUMNS($M$131:DV194)&lt;=$P$2),INDEX(MINVERSE($M$6:INDEX($M$6:$EF$125,$P$2,$P$2)),ROWS($M$131:DV194),COLUMNS($M$131:DV194)),0)</f>
        <v>0</v>
      </c>
      <c r="DW194">
        <f t="array" ref="DW194">IF(AND(ROWS($M$131:DW194)&lt;=$P$2,COLUMNS($M$131:DW194)&lt;=$P$2),INDEX(MINVERSE($M$6:INDEX($M$6:$EF$125,$P$2,$P$2)),ROWS($M$131:DW194),COLUMNS($M$131:DW194)),0)</f>
        <v>0</v>
      </c>
      <c r="DX194">
        <f t="array" ref="DX194">IF(AND(ROWS($M$131:DX194)&lt;=$P$2,COLUMNS($M$131:DX194)&lt;=$P$2),INDEX(MINVERSE($M$6:INDEX($M$6:$EF$125,$P$2,$P$2)),ROWS($M$131:DX194),COLUMNS($M$131:DX194)),0)</f>
        <v>0</v>
      </c>
      <c r="DY194">
        <f t="array" ref="DY194">IF(AND(ROWS($M$131:DY194)&lt;=$P$2,COLUMNS($M$131:DY194)&lt;=$P$2),INDEX(MINVERSE($M$6:INDEX($M$6:$EF$125,$P$2,$P$2)),ROWS($M$131:DY194),COLUMNS($M$131:DY194)),0)</f>
        <v>0</v>
      </c>
      <c r="DZ194">
        <f t="array" ref="DZ194">IF(AND(ROWS($M$131:DZ194)&lt;=$P$2,COLUMNS($M$131:DZ194)&lt;=$P$2),INDEX(MINVERSE($M$6:INDEX($M$6:$EF$125,$P$2,$P$2)),ROWS($M$131:DZ194),COLUMNS($M$131:DZ194)),0)</f>
        <v>0</v>
      </c>
      <c r="EA194">
        <f t="array" ref="EA194">IF(AND(ROWS($M$131:EA194)&lt;=$P$2,COLUMNS($M$131:EA194)&lt;=$P$2),INDEX(MINVERSE($M$6:INDEX($M$6:$EF$125,$P$2,$P$2)),ROWS($M$131:EA194),COLUMNS($M$131:EA194)),0)</f>
        <v>0</v>
      </c>
      <c r="EB194">
        <f t="array" ref="EB194">IF(AND(ROWS($M$131:EB194)&lt;=$P$2,COLUMNS($M$131:EB194)&lt;=$P$2),INDEX(MINVERSE($M$6:INDEX($M$6:$EF$125,$P$2,$P$2)),ROWS($M$131:EB194),COLUMNS($M$131:EB194)),0)</f>
        <v>0</v>
      </c>
    </row>
    <row r="195" spans="12:132" ht="15">
      <c r="L195" s="10">
        <v>65</v>
      </c>
      <c r="M195">
        <f t="array" ref="M195">IF(AND(ROWS($M$131:M195)&lt;=$P$2,COLUMNS($M$131:M195)&lt;=$P$2),INDEX(MINVERSE($M$6:INDEX($M$6:$EF$125,$P$2,$P$2)),ROWS($M$131:M195),COLUMNS($M$131:M195)),0)</f>
        <v>0</v>
      </c>
      <c r="N195">
        <f t="array" ref="N195">IF(AND(ROWS($M$131:N195)&lt;=$P$2,COLUMNS($M$131:N195)&lt;=$P$2),INDEX(MINVERSE($M$6:INDEX($M$6:$EF$125,$P$2,$P$2)),ROWS($M$131:N195),COLUMNS($M$131:N195)),0)</f>
        <v>0</v>
      </c>
      <c r="O195">
        <f t="array" ref="O195">IF(AND(ROWS($M$131:O195)&lt;=$P$2,COLUMNS($M$131:O195)&lt;=$P$2),INDEX(MINVERSE($M$6:INDEX($M$6:$EF$125,$P$2,$P$2)),ROWS($M$131:O195),COLUMNS($M$131:O195)),0)</f>
        <v>0</v>
      </c>
      <c r="P195">
        <f t="array" ref="P195">IF(AND(ROWS($M$131:P195)&lt;=$P$2,COLUMNS($M$131:P195)&lt;=$P$2),INDEX(MINVERSE($M$6:INDEX($M$6:$EF$125,$P$2,$P$2)),ROWS($M$131:P195),COLUMNS($M$131:P195)),0)</f>
        <v>0</v>
      </c>
      <c r="Q195">
        <f t="array" ref="Q195">IF(AND(ROWS($M$131:Q195)&lt;=$P$2,COLUMNS($M$131:Q195)&lt;=$P$2),INDEX(MINVERSE($M$6:INDEX($M$6:$EF$125,$P$2,$P$2)),ROWS($M$131:Q195),COLUMNS($M$131:Q195)),0)</f>
        <v>0</v>
      </c>
      <c r="R195">
        <f t="array" ref="R195">IF(AND(ROWS($M$131:R195)&lt;=$P$2,COLUMNS($M$131:R195)&lt;=$P$2),INDEX(MINVERSE($M$6:INDEX($M$6:$EF$125,$P$2,$P$2)),ROWS($M$131:R195),COLUMNS($M$131:R195)),0)</f>
        <v>0</v>
      </c>
      <c r="S195">
        <f t="array" ref="S195">IF(AND(ROWS($M$131:S195)&lt;=$P$2,COLUMNS($M$131:S195)&lt;=$P$2),INDEX(MINVERSE($M$6:INDEX($M$6:$EF$125,$P$2,$P$2)),ROWS($M$131:S195),COLUMNS($M$131:S195)),0)</f>
        <v>0</v>
      </c>
      <c r="T195">
        <f t="array" ref="T195">IF(AND(ROWS($M$131:T195)&lt;=$P$2,COLUMNS($M$131:T195)&lt;=$P$2),INDEX(MINVERSE($M$6:INDEX($M$6:$EF$125,$P$2,$P$2)),ROWS($M$131:T195),COLUMNS($M$131:T195)),0)</f>
        <v>0</v>
      </c>
      <c r="U195">
        <f t="array" ref="U195">IF(AND(ROWS($M$131:U195)&lt;=$P$2,COLUMNS($M$131:U195)&lt;=$P$2),INDEX(MINVERSE($M$6:INDEX($M$6:$EF$125,$P$2,$P$2)),ROWS($M$131:U195),COLUMNS($M$131:U195)),0)</f>
        <v>0</v>
      </c>
      <c r="V195">
        <f t="array" ref="V195">IF(AND(ROWS($M$131:V195)&lt;=$P$2,COLUMNS($M$131:V195)&lt;=$P$2),INDEX(MINVERSE($M$6:INDEX($M$6:$EF$125,$P$2,$P$2)),ROWS($M$131:V195),COLUMNS($M$131:V195)),0)</f>
        <v>0</v>
      </c>
      <c r="W195">
        <f t="array" ref="W195">IF(AND(ROWS($M$131:W195)&lt;=$P$2,COLUMNS($M$131:W195)&lt;=$P$2),INDEX(MINVERSE($M$6:INDEX($M$6:$EF$125,$P$2,$P$2)),ROWS($M$131:W195),COLUMNS($M$131:W195)),0)</f>
        <v>0</v>
      </c>
      <c r="X195">
        <f t="array" ref="X195">IF(AND(ROWS($M$131:X195)&lt;=$P$2,COLUMNS($M$131:X195)&lt;=$P$2),INDEX(MINVERSE($M$6:INDEX($M$6:$EF$125,$P$2,$P$2)),ROWS($M$131:X195),COLUMNS($M$131:X195)),0)</f>
        <v>0</v>
      </c>
      <c r="Y195">
        <f t="array" ref="Y195">IF(AND(ROWS($M$131:Y195)&lt;=$P$2,COLUMNS($M$131:Y195)&lt;=$P$2),INDEX(MINVERSE($M$6:INDEX($M$6:$EF$125,$P$2,$P$2)),ROWS($M$131:Y195),COLUMNS($M$131:Y195)),0)</f>
        <v>0</v>
      </c>
      <c r="Z195">
        <f t="array" ref="Z195">IF(AND(ROWS($M$131:Z195)&lt;=$P$2,COLUMNS($M$131:Z195)&lt;=$P$2),INDEX(MINVERSE($M$6:INDEX($M$6:$EF$125,$P$2,$P$2)),ROWS($M$131:Z195),COLUMNS($M$131:Z195)),0)</f>
        <v>0</v>
      </c>
      <c r="AA195">
        <f t="array" ref="AA195">IF(AND(ROWS($M$131:AA195)&lt;=$P$2,COLUMNS($M$131:AA195)&lt;=$P$2),INDEX(MINVERSE($M$6:INDEX($M$6:$EF$125,$P$2,$P$2)),ROWS($M$131:AA195),COLUMNS($M$131:AA195)),0)</f>
        <v>0</v>
      </c>
      <c r="AB195">
        <f t="array" ref="AB195">IF(AND(ROWS($M$131:AB195)&lt;=$P$2,COLUMNS($M$131:AB195)&lt;=$P$2),INDEX(MINVERSE($M$6:INDEX($M$6:$EF$125,$P$2,$P$2)),ROWS($M$131:AB195),COLUMNS($M$131:AB195)),0)</f>
        <v>0</v>
      </c>
      <c r="AC195">
        <f t="array" ref="AC195">IF(AND(ROWS($M$131:AC195)&lt;=$P$2,COLUMNS($M$131:AC195)&lt;=$P$2),INDEX(MINVERSE($M$6:INDEX($M$6:$EF$125,$P$2,$P$2)),ROWS($M$131:AC195),COLUMNS($M$131:AC195)),0)</f>
        <v>0</v>
      </c>
      <c r="AD195">
        <f t="array" ref="AD195">IF(AND(ROWS($M$131:AD195)&lt;=$P$2,COLUMNS($M$131:AD195)&lt;=$P$2),INDEX(MINVERSE($M$6:INDEX($M$6:$EF$125,$P$2,$P$2)),ROWS($M$131:AD195),COLUMNS($M$131:AD195)),0)</f>
        <v>0</v>
      </c>
      <c r="AE195">
        <f t="array" ref="AE195">IF(AND(ROWS($M$131:AE195)&lt;=$P$2,COLUMNS($M$131:AE195)&lt;=$P$2),INDEX(MINVERSE($M$6:INDEX($M$6:$EF$125,$P$2,$P$2)),ROWS($M$131:AE195),COLUMNS($M$131:AE195)),0)</f>
        <v>0</v>
      </c>
      <c r="AF195">
        <f t="array" ref="AF195">IF(AND(ROWS($M$131:AF195)&lt;=$P$2,COLUMNS($M$131:AF195)&lt;=$P$2),INDEX(MINVERSE($M$6:INDEX($M$6:$EF$125,$P$2,$P$2)),ROWS($M$131:AF195),COLUMNS($M$131:AF195)),0)</f>
        <v>0</v>
      </c>
      <c r="AG195">
        <f t="array" ref="AG195">IF(AND(ROWS($M$131:AG195)&lt;=$P$2,COLUMNS($M$131:AG195)&lt;=$P$2),INDEX(MINVERSE($M$6:INDEX($M$6:$EF$125,$P$2,$P$2)),ROWS($M$131:AG195),COLUMNS($M$131:AG195)),0)</f>
        <v>0</v>
      </c>
      <c r="AH195">
        <f t="array" ref="AH195">IF(AND(ROWS($M$131:AH195)&lt;=$P$2,COLUMNS($M$131:AH195)&lt;=$P$2),INDEX(MINVERSE($M$6:INDEX($M$6:$EF$125,$P$2,$P$2)),ROWS($M$131:AH195),COLUMNS($M$131:AH195)),0)</f>
        <v>0</v>
      </c>
      <c r="AI195">
        <f t="array" ref="AI195">IF(AND(ROWS($M$131:AI195)&lt;=$P$2,COLUMNS($M$131:AI195)&lt;=$P$2),INDEX(MINVERSE($M$6:INDEX($M$6:$EF$125,$P$2,$P$2)),ROWS($M$131:AI195),COLUMNS($M$131:AI195)),0)</f>
        <v>0</v>
      </c>
      <c r="AJ195">
        <f t="array" ref="AJ195">IF(AND(ROWS($M$131:AJ195)&lt;=$P$2,COLUMNS($M$131:AJ195)&lt;=$P$2),INDEX(MINVERSE($M$6:INDEX($M$6:$EF$125,$P$2,$P$2)),ROWS($M$131:AJ195),COLUMNS($M$131:AJ195)),0)</f>
        <v>0</v>
      </c>
      <c r="AK195">
        <f t="array" ref="AK195">IF(AND(ROWS($M$131:AK195)&lt;=$P$2,COLUMNS($M$131:AK195)&lt;=$P$2),INDEX(MINVERSE($M$6:INDEX($M$6:$EF$125,$P$2,$P$2)),ROWS($M$131:AK195),COLUMNS($M$131:AK195)),0)</f>
        <v>0</v>
      </c>
      <c r="AL195">
        <f t="array" ref="AL195">IF(AND(ROWS($M$131:AL195)&lt;=$P$2,COLUMNS($M$131:AL195)&lt;=$P$2),INDEX(MINVERSE($M$6:INDEX($M$6:$EF$125,$P$2,$P$2)),ROWS($M$131:AL195),COLUMNS($M$131:AL195)),0)</f>
        <v>0</v>
      </c>
      <c r="AM195">
        <f t="array" ref="AM195">IF(AND(ROWS($M$131:AM195)&lt;=$P$2,COLUMNS($M$131:AM195)&lt;=$P$2),INDEX(MINVERSE($M$6:INDEX($M$6:$EF$125,$P$2,$P$2)),ROWS($M$131:AM195),COLUMNS($M$131:AM195)),0)</f>
        <v>0</v>
      </c>
      <c r="AN195">
        <f t="array" ref="AN195">IF(AND(ROWS($M$131:AN195)&lt;=$P$2,COLUMNS($M$131:AN195)&lt;=$P$2),INDEX(MINVERSE($M$6:INDEX($M$6:$EF$125,$P$2,$P$2)),ROWS($M$131:AN195),COLUMNS($M$131:AN195)),0)</f>
        <v>0</v>
      </c>
      <c r="AO195">
        <f t="array" ref="AO195">IF(AND(ROWS($M$131:AO195)&lt;=$P$2,COLUMNS($M$131:AO195)&lt;=$P$2),INDEX(MINVERSE($M$6:INDEX($M$6:$EF$125,$P$2,$P$2)),ROWS($M$131:AO195),COLUMNS($M$131:AO195)),0)</f>
        <v>0</v>
      </c>
      <c r="AP195">
        <f t="array" ref="AP195">IF(AND(ROWS($M$131:AP195)&lt;=$P$2,COLUMNS($M$131:AP195)&lt;=$P$2),INDEX(MINVERSE($M$6:INDEX($M$6:$EF$125,$P$2,$P$2)),ROWS($M$131:AP195),COLUMNS($M$131:AP195)),0)</f>
        <v>0</v>
      </c>
      <c r="AQ195">
        <f t="array" ref="AQ195">IF(AND(ROWS($M$131:AQ195)&lt;=$P$2,COLUMNS($M$131:AQ195)&lt;=$P$2),INDEX(MINVERSE($M$6:INDEX($M$6:$EF$125,$P$2,$P$2)),ROWS($M$131:AQ195),COLUMNS($M$131:AQ195)),0)</f>
        <v>0</v>
      </c>
      <c r="AR195">
        <f t="array" ref="AR195">IF(AND(ROWS($M$131:AR195)&lt;=$P$2,COLUMNS($M$131:AR195)&lt;=$P$2),INDEX(MINVERSE($M$6:INDEX($M$6:$EF$125,$P$2,$P$2)),ROWS($M$131:AR195),COLUMNS($M$131:AR195)),0)</f>
        <v>0</v>
      </c>
      <c r="AS195">
        <f t="array" ref="AS195">IF(AND(ROWS($M$131:AS195)&lt;=$P$2,COLUMNS($M$131:AS195)&lt;=$P$2),INDEX(MINVERSE($M$6:INDEX($M$6:$EF$125,$P$2,$P$2)),ROWS($M$131:AS195),COLUMNS($M$131:AS195)),0)</f>
        <v>0</v>
      </c>
      <c r="AT195">
        <f t="array" ref="AT195">IF(AND(ROWS($M$131:AT195)&lt;=$P$2,COLUMNS($M$131:AT195)&lt;=$P$2),INDEX(MINVERSE($M$6:INDEX($M$6:$EF$125,$P$2,$P$2)),ROWS($M$131:AT195),COLUMNS($M$131:AT195)),0)</f>
        <v>0</v>
      </c>
      <c r="AU195">
        <f t="array" ref="AU195">IF(AND(ROWS($M$131:AU195)&lt;=$P$2,COLUMNS($M$131:AU195)&lt;=$P$2),INDEX(MINVERSE($M$6:INDEX($M$6:$EF$125,$P$2,$P$2)),ROWS($M$131:AU195),COLUMNS($M$131:AU195)),0)</f>
        <v>0</v>
      </c>
      <c r="AV195">
        <f t="array" ref="AV195">IF(AND(ROWS($M$131:AV195)&lt;=$P$2,COLUMNS($M$131:AV195)&lt;=$P$2),INDEX(MINVERSE($M$6:INDEX($M$6:$EF$125,$P$2,$P$2)),ROWS($M$131:AV195),COLUMNS($M$131:AV195)),0)</f>
        <v>0</v>
      </c>
      <c r="AW195">
        <f t="array" ref="AW195">IF(AND(ROWS($M$131:AW195)&lt;=$P$2,COLUMNS($M$131:AW195)&lt;=$P$2),INDEX(MINVERSE($M$6:INDEX($M$6:$EF$125,$P$2,$P$2)),ROWS($M$131:AW195),COLUMNS($M$131:AW195)),0)</f>
        <v>0</v>
      </c>
      <c r="AX195">
        <f t="array" ref="AX195">IF(AND(ROWS($M$131:AX195)&lt;=$P$2,COLUMNS($M$131:AX195)&lt;=$P$2),INDEX(MINVERSE($M$6:INDEX($M$6:$EF$125,$P$2,$P$2)),ROWS($M$131:AX195),COLUMNS($M$131:AX195)),0)</f>
        <v>0</v>
      </c>
      <c r="AY195">
        <f t="array" ref="AY195">IF(AND(ROWS($M$131:AY195)&lt;=$P$2,COLUMNS($M$131:AY195)&lt;=$P$2),INDEX(MINVERSE($M$6:INDEX($M$6:$EF$125,$P$2,$P$2)),ROWS($M$131:AY195),COLUMNS($M$131:AY195)),0)</f>
        <v>0</v>
      </c>
      <c r="AZ195">
        <f t="array" ref="AZ195">IF(AND(ROWS($M$131:AZ195)&lt;=$P$2,COLUMNS($M$131:AZ195)&lt;=$P$2),INDEX(MINVERSE($M$6:INDEX($M$6:$EF$125,$P$2,$P$2)),ROWS($M$131:AZ195),COLUMNS($M$131:AZ195)),0)</f>
        <v>0</v>
      </c>
      <c r="BA195">
        <f t="array" ref="BA195">IF(AND(ROWS($M$131:BA195)&lt;=$P$2,COLUMNS($M$131:BA195)&lt;=$P$2),INDEX(MINVERSE($M$6:INDEX($M$6:$EF$125,$P$2,$P$2)),ROWS($M$131:BA195),COLUMNS($M$131:BA195)),0)</f>
        <v>0</v>
      </c>
      <c r="BB195">
        <f t="array" ref="BB195">IF(AND(ROWS($M$131:BB195)&lt;=$P$2,COLUMNS($M$131:BB195)&lt;=$P$2),INDEX(MINVERSE($M$6:INDEX($M$6:$EF$125,$P$2,$P$2)),ROWS($M$131:BB195),COLUMNS($M$131:BB195)),0)</f>
        <v>0</v>
      </c>
      <c r="BC195">
        <f t="array" ref="BC195">IF(AND(ROWS($M$131:BC195)&lt;=$P$2,COLUMNS($M$131:BC195)&lt;=$P$2),INDEX(MINVERSE($M$6:INDEX($M$6:$EF$125,$P$2,$P$2)),ROWS($M$131:BC195),COLUMNS($M$131:BC195)),0)</f>
        <v>0</v>
      </c>
      <c r="BD195">
        <f t="array" ref="BD195">IF(AND(ROWS($M$131:BD195)&lt;=$P$2,COLUMNS($M$131:BD195)&lt;=$P$2),INDEX(MINVERSE($M$6:INDEX($M$6:$EF$125,$P$2,$P$2)),ROWS($M$131:BD195),COLUMNS($M$131:BD195)),0)</f>
        <v>0</v>
      </c>
      <c r="BE195">
        <f t="array" ref="BE195">IF(AND(ROWS($M$131:BE195)&lt;=$P$2,COLUMNS($M$131:BE195)&lt;=$P$2),INDEX(MINVERSE($M$6:INDEX($M$6:$EF$125,$P$2,$P$2)),ROWS($M$131:BE195),COLUMNS($M$131:BE195)),0)</f>
        <v>0</v>
      </c>
      <c r="BF195">
        <f t="array" ref="BF195">IF(AND(ROWS($M$131:BF195)&lt;=$P$2,COLUMNS($M$131:BF195)&lt;=$P$2),INDEX(MINVERSE($M$6:INDEX($M$6:$EF$125,$P$2,$P$2)),ROWS($M$131:BF195),COLUMNS($M$131:BF195)),0)</f>
        <v>0</v>
      </c>
      <c r="BG195">
        <f t="array" ref="BG195">IF(AND(ROWS($M$131:BG195)&lt;=$P$2,COLUMNS($M$131:BG195)&lt;=$P$2),INDEX(MINVERSE($M$6:INDEX($M$6:$EF$125,$P$2,$P$2)),ROWS($M$131:BG195),COLUMNS($M$131:BG195)),0)</f>
        <v>0</v>
      </c>
      <c r="BH195">
        <f t="array" ref="BH195">IF(AND(ROWS($M$131:BH195)&lt;=$P$2,COLUMNS($M$131:BH195)&lt;=$P$2),INDEX(MINVERSE($M$6:INDEX($M$6:$EF$125,$P$2,$P$2)),ROWS($M$131:BH195),COLUMNS($M$131:BH195)),0)</f>
        <v>0</v>
      </c>
      <c r="BI195">
        <f t="array" ref="BI195">IF(AND(ROWS($M$131:BI195)&lt;=$P$2,COLUMNS($M$131:BI195)&lt;=$P$2),INDEX(MINVERSE($M$6:INDEX($M$6:$EF$125,$P$2,$P$2)),ROWS($M$131:BI195),COLUMNS($M$131:BI195)),0)</f>
        <v>0</v>
      </c>
      <c r="BJ195">
        <f t="array" ref="BJ195">IF(AND(ROWS($M$131:BJ195)&lt;=$P$2,COLUMNS($M$131:BJ195)&lt;=$P$2),INDEX(MINVERSE($M$6:INDEX($M$6:$EF$125,$P$2,$P$2)),ROWS($M$131:BJ195),COLUMNS($M$131:BJ195)),0)</f>
        <v>0</v>
      </c>
      <c r="BK195">
        <f t="array" ref="BK195">IF(AND(ROWS($M$131:BK195)&lt;=$P$2,COLUMNS($M$131:BK195)&lt;=$P$2),INDEX(MINVERSE($M$6:INDEX($M$6:$EF$125,$P$2,$P$2)),ROWS($M$131:BK195),COLUMNS($M$131:BK195)),0)</f>
        <v>0</v>
      </c>
      <c r="BL195">
        <f t="array" ref="BL195">IF(AND(ROWS($M$131:BL195)&lt;=$P$2,COLUMNS($M$131:BL195)&lt;=$P$2),INDEX(MINVERSE($M$6:INDEX($M$6:$EF$125,$P$2,$P$2)),ROWS($M$131:BL195),COLUMNS($M$131:BL195)),0)</f>
        <v>0</v>
      </c>
      <c r="BM195">
        <f t="array" ref="BM195">IF(AND(ROWS($M$131:BM195)&lt;=$P$2,COLUMNS($M$131:BM195)&lt;=$P$2),INDEX(MINVERSE($M$6:INDEX($M$6:$EF$125,$P$2,$P$2)),ROWS($M$131:BM195),COLUMNS($M$131:BM195)),0)</f>
        <v>0</v>
      </c>
      <c r="BN195">
        <f t="array" ref="BN195">IF(AND(ROWS($M$131:BN195)&lt;=$P$2,COLUMNS($M$131:BN195)&lt;=$P$2),INDEX(MINVERSE($M$6:INDEX($M$6:$EF$125,$P$2,$P$2)),ROWS($M$131:BN195),COLUMNS($M$131:BN195)),0)</f>
        <v>0</v>
      </c>
      <c r="BO195">
        <f t="array" ref="BO195">IF(AND(ROWS($M$131:BO195)&lt;=$P$2,COLUMNS($M$131:BO195)&lt;=$P$2),INDEX(MINVERSE($M$6:INDEX($M$6:$EF$125,$P$2,$P$2)),ROWS($M$131:BO195),COLUMNS($M$131:BO195)),0)</f>
        <v>0</v>
      </c>
      <c r="BP195">
        <f t="array" ref="BP195">IF(AND(ROWS($M$131:BP195)&lt;=$P$2,COLUMNS($M$131:BP195)&lt;=$P$2),INDEX(MINVERSE($M$6:INDEX($M$6:$EF$125,$P$2,$P$2)),ROWS($M$131:BP195),COLUMNS($M$131:BP195)),0)</f>
        <v>0</v>
      </c>
      <c r="BQ195">
        <f t="array" ref="BQ195">IF(AND(ROWS($M$131:BQ195)&lt;=$P$2,COLUMNS($M$131:BQ195)&lt;=$P$2),INDEX(MINVERSE($M$6:INDEX($M$6:$EF$125,$P$2,$P$2)),ROWS($M$131:BQ195),COLUMNS($M$131:BQ195)),0)</f>
        <v>0</v>
      </c>
      <c r="BR195">
        <f t="array" ref="BR195">IF(AND(ROWS($M$131:BR195)&lt;=$P$2,COLUMNS($M$131:BR195)&lt;=$P$2),INDEX(MINVERSE($M$6:INDEX($M$6:$EF$125,$P$2,$P$2)),ROWS($M$131:BR195),COLUMNS($M$131:BR195)),0)</f>
        <v>0</v>
      </c>
      <c r="BS195">
        <f t="array" ref="BS195">IF(AND(ROWS($M$131:BS195)&lt;=$P$2,COLUMNS($M$131:BS195)&lt;=$P$2),INDEX(MINVERSE($M$6:INDEX($M$6:$EF$125,$P$2,$P$2)),ROWS($M$131:BS195),COLUMNS($M$131:BS195)),0)</f>
        <v>0</v>
      </c>
      <c r="BT195">
        <f t="array" ref="BT195">IF(AND(ROWS($M$131:BT195)&lt;=$P$2,COLUMNS($M$131:BT195)&lt;=$P$2),INDEX(MINVERSE($M$6:INDEX($M$6:$EF$125,$P$2,$P$2)),ROWS($M$131:BT195),COLUMNS($M$131:BT195)),0)</f>
        <v>0</v>
      </c>
      <c r="BU195">
        <f t="array" ref="BU195">IF(AND(ROWS($M$131:BU195)&lt;=$P$2,COLUMNS($M$131:BU195)&lt;=$P$2),INDEX(MINVERSE($M$6:INDEX($M$6:$EF$125,$P$2,$P$2)),ROWS($M$131:BU195),COLUMNS($M$131:BU195)),0)</f>
        <v>0</v>
      </c>
      <c r="BV195">
        <f t="array" ref="BV195">IF(AND(ROWS($M$131:BV195)&lt;=$P$2,COLUMNS($M$131:BV195)&lt;=$P$2),INDEX(MINVERSE($M$6:INDEX($M$6:$EF$125,$P$2,$P$2)),ROWS($M$131:BV195),COLUMNS($M$131:BV195)),0)</f>
        <v>0</v>
      </c>
      <c r="BW195">
        <f t="array" ref="BW195">IF(AND(ROWS($M$131:BW195)&lt;=$P$2,COLUMNS($M$131:BW195)&lt;=$P$2),INDEX(MINVERSE($M$6:INDEX($M$6:$EF$125,$P$2,$P$2)),ROWS($M$131:BW195),COLUMNS($M$131:BW195)),0)</f>
        <v>0</v>
      </c>
      <c r="BX195">
        <f t="array" ref="BX195">IF(AND(ROWS($M$131:BX195)&lt;=$P$2,COLUMNS($M$131:BX195)&lt;=$P$2),INDEX(MINVERSE($M$6:INDEX($M$6:$EF$125,$P$2,$P$2)),ROWS($M$131:BX195),COLUMNS($M$131:BX195)),0)</f>
        <v>0</v>
      </c>
      <c r="BY195">
        <f t="array" ref="BY195">IF(AND(ROWS($M$131:BY195)&lt;=$P$2,COLUMNS($M$131:BY195)&lt;=$P$2),INDEX(MINVERSE($M$6:INDEX($M$6:$EF$125,$P$2,$P$2)),ROWS($M$131:BY195),COLUMNS($M$131:BY195)),0)</f>
        <v>0</v>
      </c>
      <c r="BZ195">
        <f t="array" ref="BZ195">IF(AND(ROWS($M$131:BZ195)&lt;=$P$2,COLUMNS($M$131:BZ195)&lt;=$P$2),INDEX(MINVERSE($M$6:INDEX($M$6:$EF$125,$P$2,$P$2)),ROWS($M$131:BZ195),COLUMNS($M$131:BZ195)),0)</f>
        <v>0</v>
      </c>
      <c r="CA195">
        <f t="array" ref="CA195">IF(AND(ROWS($M$131:CA195)&lt;=$P$2,COLUMNS($M$131:CA195)&lt;=$P$2),INDEX(MINVERSE($M$6:INDEX($M$6:$EF$125,$P$2,$P$2)),ROWS($M$131:CA195),COLUMNS($M$131:CA195)),0)</f>
        <v>0</v>
      </c>
      <c r="CB195">
        <f t="array" ref="CB195">IF(AND(ROWS($M$131:CB195)&lt;=$P$2,COLUMNS($M$131:CB195)&lt;=$P$2),INDEX(MINVERSE($M$6:INDEX($M$6:$EF$125,$P$2,$P$2)),ROWS($M$131:CB195),COLUMNS($M$131:CB195)),0)</f>
        <v>0</v>
      </c>
      <c r="CC195">
        <f t="array" ref="CC195">IF(AND(ROWS($M$131:CC195)&lt;=$P$2,COLUMNS($M$131:CC195)&lt;=$P$2),INDEX(MINVERSE($M$6:INDEX($M$6:$EF$125,$P$2,$P$2)),ROWS($M$131:CC195),COLUMNS($M$131:CC195)),0)</f>
        <v>0</v>
      </c>
      <c r="CD195">
        <f t="array" ref="CD195">IF(AND(ROWS($M$131:CD195)&lt;=$P$2,COLUMNS($M$131:CD195)&lt;=$P$2),INDEX(MINVERSE($M$6:INDEX($M$6:$EF$125,$P$2,$P$2)),ROWS($M$131:CD195),COLUMNS($M$131:CD195)),0)</f>
        <v>0</v>
      </c>
      <c r="CE195">
        <f t="array" ref="CE195">IF(AND(ROWS($M$131:CE195)&lt;=$P$2,COLUMNS($M$131:CE195)&lt;=$P$2),INDEX(MINVERSE($M$6:INDEX($M$6:$EF$125,$P$2,$P$2)),ROWS($M$131:CE195),COLUMNS($M$131:CE195)),0)</f>
        <v>0</v>
      </c>
      <c r="CF195">
        <f t="array" ref="CF195">IF(AND(ROWS($M$131:CF195)&lt;=$P$2,COLUMNS($M$131:CF195)&lt;=$P$2),INDEX(MINVERSE($M$6:INDEX($M$6:$EF$125,$P$2,$P$2)),ROWS($M$131:CF195),COLUMNS($M$131:CF195)),0)</f>
        <v>0</v>
      </c>
      <c r="CG195">
        <f t="array" ref="CG195">IF(AND(ROWS($M$131:CG195)&lt;=$P$2,COLUMNS($M$131:CG195)&lt;=$P$2),INDEX(MINVERSE($M$6:INDEX($M$6:$EF$125,$P$2,$P$2)),ROWS($M$131:CG195),COLUMNS($M$131:CG195)),0)</f>
        <v>0</v>
      </c>
      <c r="CH195">
        <f t="array" ref="CH195">IF(AND(ROWS($M$131:CH195)&lt;=$P$2,COLUMNS($M$131:CH195)&lt;=$P$2),INDEX(MINVERSE($M$6:INDEX($M$6:$EF$125,$P$2,$P$2)),ROWS($M$131:CH195),COLUMNS($M$131:CH195)),0)</f>
        <v>0</v>
      </c>
      <c r="CI195">
        <f t="array" ref="CI195">IF(AND(ROWS($M$131:CI195)&lt;=$P$2,COLUMNS($M$131:CI195)&lt;=$P$2),INDEX(MINVERSE($M$6:INDEX($M$6:$EF$125,$P$2,$P$2)),ROWS($M$131:CI195),COLUMNS($M$131:CI195)),0)</f>
        <v>0</v>
      </c>
      <c r="CJ195">
        <f t="array" ref="CJ195">IF(AND(ROWS($M$131:CJ195)&lt;=$P$2,COLUMNS($M$131:CJ195)&lt;=$P$2),INDEX(MINVERSE($M$6:INDEX($M$6:$EF$125,$P$2,$P$2)),ROWS($M$131:CJ195),COLUMNS($M$131:CJ195)),0)</f>
        <v>0</v>
      </c>
      <c r="CK195">
        <f t="array" ref="CK195">IF(AND(ROWS($M$131:CK195)&lt;=$P$2,COLUMNS($M$131:CK195)&lt;=$P$2),INDEX(MINVERSE($M$6:INDEX($M$6:$EF$125,$P$2,$P$2)),ROWS($M$131:CK195),COLUMNS($M$131:CK195)),0)</f>
        <v>0</v>
      </c>
      <c r="CL195">
        <f t="array" ref="CL195">IF(AND(ROWS($M$131:CL195)&lt;=$P$2,COLUMNS($M$131:CL195)&lt;=$P$2),INDEX(MINVERSE($M$6:INDEX($M$6:$EF$125,$P$2,$P$2)),ROWS($M$131:CL195),COLUMNS($M$131:CL195)),0)</f>
        <v>0</v>
      </c>
      <c r="CM195">
        <f t="array" ref="CM195">IF(AND(ROWS($M$131:CM195)&lt;=$P$2,COLUMNS($M$131:CM195)&lt;=$P$2),INDEX(MINVERSE($M$6:INDEX($M$6:$EF$125,$P$2,$P$2)),ROWS($M$131:CM195),COLUMNS($M$131:CM195)),0)</f>
        <v>0</v>
      </c>
      <c r="CN195">
        <f t="array" ref="CN195">IF(AND(ROWS($M$131:CN195)&lt;=$P$2,COLUMNS($M$131:CN195)&lt;=$P$2),INDEX(MINVERSE($M$6:INDEX($M$6:$EF$125,$P$2,$P$2)),ROWS($M$131:CN195),COLUMNS($M$131:CN195)),0)</f>
        <v>0</v>
      </c>
      <c r="CO195">
        <f t="array" ref="CO195">IF(AND(ROWS($M$131:CO195)&lt;=$P$2,COLUMNS($M$131:CO195)&lt;=$P$2),INDEX(MINVERSE($M$6:INDEX($M$6:$EF$125,$P$2,$P$2)),ROWS($M$131:CO195),COLUMNS($M$131:CO195)),0)</f>
        <v>0</v>
      </c>
      <c r="CP195">
        <f t="array" ref="CP195">IF(AND(ROWS($M$131:CP195)&lt;=$P$2,COLUMNS($M$131:CP195)&lt;=$P$2),INDEX(MINVERSE($M$6:INDEX($M$6:$EF$125,$P$2,$P$2)),ROWS($M$131:CP195),COLUMNS($M$131:CP195)),0)</f>
        <v>0</v>
      </c>
      <c r="CQ195">
        <f t="array" ref="CQ195">IF(AND(ROWS($M$131:CQ195)&lt;=$P$2,COLUMNS($M$131:CQ195)&lt;=$P$2),INDEX(MINVERSE($M$6:INDEX($M$6:$EF$125,$P$2,$P$2)),ROWS($M$131:CQ195),COLUMNS($M$131:CQ195)),0)</f>
        <v>0</v>
      </c>
      <c r="CR195">
        <f t="array" ref="CR195">IF(AND(ROWS($M$131:CR195)&lt;=$P$2,COLUMNS($M$131:CR195)&lt;=$P$2),INDEX(MINVERSE($M$6:INDEX($M$6:$EF$125,$P$2,$P$2)),ROWS($M$131:CR195),COLUMNS($M$131:CR195)),0)</f>
        <v>0</v>
      </c>
      <c r="CS195">
        <f t="array" ref="CS195">IF(AND(ROWS($M$131:CS195)&lt;=$P$2,COLUMNS($M$131:CS195)&lt;=$P$2),INDEX(MINVERSE($M$6:INDEX($M$6:$EF$125,$P$2,$P$2)),ROWS($M$131:CS195),COLUMNS($M$131:CS195)),0)</f>
        <v>0</v>
      </c>
      <c r="CT195">
        <f t="array" ref="CT195">IF(AND(ROWS($M$131:CT195)&lt;=$P$2,COLUMNS($M$131:CT195)&lt;=$P$2),INDEX(MINVERSE($M$6:INDEX($M$6:$EF$125,$P$2,$P$2)),ROWS($M$131:CT195),COLUMNS($M$131:CT195)),0)</f>
        <v>0</v>
      </c>
      <c r="CU195">
        <f t="array" ref="CU195">IF(AND(ROWS($M$131:CU195)&lt;=$P$2,COLUMNS($M$131:CU195)&lt;=$P$2),INDEX(MINVERSE($M$6:INDEX($M$6:$EF$125,$P$2,$P$2)),ROWS($M$131:CU195),COLUMNS($M$131:CU195)),0)</f>
        <v>0</v>
      </c>
      <c r="CV195">
        <f t="array" ref="CV195">IF(AND(ROWS($M$131:CV195)&lt;=$P$2,COLUMNS($M$131:CV195)&lt;=$P$2),INDEX(MINVERSE($M$6:INDEX($M$6:$EF$125,$P$2,$P$2)),ROWS($M$131:CV195),COLUMNS($M$131:CV195)),0)</f>
        <v>0</v>
      </c>
      <c r="CW195">
        <f t="array" ref="CW195">IF(AND(ROWS($M$131:CW195)&lt;=$P$2,COLUMNS($M$131:CW195)&lt;=$P$2),INDEX(MINVERSE($M$6:INDEX($M$6:$EF$125,$P$2,$P$2)),ROWS($M$131:CW195),COLUMNS($M$131:CW195)),0)</f>
        <v>0</v>
      </c>
      <c r="CX195">
        <f t="array" ref="CX195">IF(AND(ROWS($M$131:CX195)&lt;=$P$2,COLUMNS($M$131:CX195)&lt;=$P$2),INDEX(MINVERSE($M$6:INDEX($M$6:$EF$125,$P$2,$P$2)),ROWS($M$131:CX195),COLUMNS($M$131:CX195)),0)</f>
        <v>0</v>
      </c>
      <c r="CY195">
        <f t="array" ref="CY195">IF(AND(ROWS($M$131:CY195)&lt;=$P$2,COLUMNS($M$131:CY195)&lt;=$P$2),INDEX(MINVERSE($M$6:INDEX($M$6:$EF$125,$P$2,$P$2)),ROWS($M$131:CY195),COLUMNS($M$131:CY195)),0)</f>
        <v>0</v>
      </c>
      <c r="CZ195">
        <f t="array" ref="CZ195">IF(AND(ROWS($M$131:CZ195)&lt;=$P$2,COLUMNS($M$131:CZ195)&lt;=$P$2),INDEX(MINVERSE($M$6:INDEX($M$6:$EF$125,$P$2,$P$2)),ROWS($M$131:CZ195),COLUMNS($M$131:CZ195)),0)</f>
        <v>0</v>
      </c>
      <c r="DA195">
        <f t="array" ref="DA195">IF(AND(ROWS($M$131:DA195)&lt;=$P$2,COLUMNS($M$131:DA195)&lt;=$P$2),INDEX(MINVERSE($M$6:INDEX($M$6:$EF$125,$P$2,$P$2)),ROWS($M$131:DA195),COLUMNS($M$131:DA195)),0)</f>
        <v>0</v>
      </c>
      <c r="DB195">
        <f t="array" ref="DB195">IF(AND(ROWS($M$131:DB195)&lt;=$P$2,COLUMNS($M$131:DB195)&lt;=$P$2),INDEX(MINVERSE($M$6:INDEX($M$6:$EF$125,$P$2,$P$2)),ROWS($M$131:DB195),COLUMNS($M$131:DB195)),0)</f>
        <v>0</v>
      </c>
      <c r="DC195">
        <f t="array" ref="DC195">IF(AND(ROWS($M$131:DC195)&lt;=$P$2,COLUMNS($M$131:DC195)&lt;=$P$2),INDEX(MINVERSE($M$6:INDEX($M$6:$EF$125,$P$2,$P$2)),ROWS($M$131:DC195),COLUMNS($M$131:DC195)),0)</f>
        <v>0</v>
      </c>
      <c r="DD195">
        <f t="array" ref="DD195">IF(AND(ROWS($M$131:DD195)&lt;=$P$2,COLUMNS($M$131:DD195)&lt;=$P$2),INDEX(MINVERSE($M$6:INDEX($M$6:$EF$125,$P$2,$P$2)),ROWS($M$131:DD195),COLUMNS($M$131:DD195)),0)</f>
        <v>0</v>
      </c>
      <c r="DE195">
        <f t="array" ref="DE195">IF(AND(ROWS($M$131:DE195)&lt;=$P$2,COLUMNS($M$131:DE195)&lt;=$P$2),INDEX(MINVERSE($M$6:INDEX($M$6:$EF$125,$P$2,$P$2)),ROWS($M$131:DE195),COLUMNS($M$131:DE195)),0)</f>
        <v>0</v>
      </c>
      <c r="DF195">
        <f t="array" ref="DF195">IF(AND(ROWS($M$131:DF195)&lt;=$P$2,COLUMNS($M$131:DF195)&lt;=$P$2),INDEX(MINVERSE($M$6:INDEX($M$6:$EF$125,$P$2,$P$2)),ROWS($M$131:DF195),COLUMNS($M$131:DF195)),0)</f>
        <v>0</v>
      </c>
      <c r="DG195">
        <f t="array" ref="DG195">IF(AND(ROWS($M$131:DG195)&lt;=$P$2,COLUMNS($M$131:DG195)&lt;=$P$2),INDEX(MINVERSE($M$6:INDEX($M$6:$EF$125,$P$2,$P$2)),ROWS($M$131:DG195),COLUMNS($M$131:DG195)),0)</f>
        <v>0</v>
      </c>
      <c r="DH195">
        <f t="array" ref="DH195">IF(AND(ROWS($M$131:DH195)&lt;=$P$2,COLUMNS($M$131:DH195)&lt;=$P$2),INDEX(MINVERSE($M$6:INDEX($M$6:$EF$125,$P$2,$P$2)),ROWS($M$131:DH195),COLUMNS($M$131:DH195)),0)</f>
        <v>0</v>
      </c>
      <c r="DI195">
        <f t="array" ref="DI195">IF(AND(ROWS($M$131:DI195)&lt;=$P$2,COLUMNS($M$131:DI195)&lt;=$P$2),INDEX(MINVERSE($M$6:INDEX($M$6:$EF$125,$P$2,$P$2)),ROWS($M$131:DI195),COLUMNS($M$131:DI195)),0)</f>
        <v>0</v>
      </c>
      <c r="DJ195">
        <f t="array" ref="DJ195">IF(AND(ROWS($M$131:DJ195)&lt;=$P$2,COLUMNS($M$131:DJ195)&lt;=$P$2),INDEX(MINVERSE($M$6:INDEX($M$6:$EF$125,$P$2,$P$2)),ROWS($M$131:DJ195),COLUMNS($M$131:DJ195)),0)</f>
        <v>0</v>
      </c>
      <c r="DK195">
        <f t="array" ref="DK195">IF(AND(ROWS($M$131:DK195)&lt;=$P$2,COLUMNS($M$131:DK195)&lt;=$P$2),INDEX(MINVERSE($M$6:INDEX($M$6:$EF$125,$P$2,$P$2)),ROWS($M$131:DK195),COLUMNS($M$131:DK195)),0)</f>
        <v>0</v>
      </c>
      <c r="DL195">
        <f t="array" ref="DL195">IF(AND(ROWS($M$131:DL195)&lt;=$P$2,COLUMNS($M$131:DL195)&lt;=$P$2),INDEX(MINVERSE($M$6:INDEX($M$6:$EF$125,$P$2,$P$2)),ROWS($M$131:DL195),COLUMNS($M$131:DL195)),0)</f>
        <v>0</v>
      </c>
      <c r="DM195">
        <f t="array" ref="DM195">IF(AND(ROWS($M$131:DM195)&lt;=$P$2,COLUMNS($M$131:DM195)&lt;=$P$2),INDEX(MINVERSE($M$6:INDEX($M$6:$EF$125,$P$2,$P$2)),ROWS($M$131:DM195),COLUMNS($M$131:DM195)),0)</f>
        <v>0</v>
      </c>
      <c r="DN195">
        <f t="array" ref="DN195">IF(AND(ROWS($M$131:DN195)&lt;=$P$2,COLUMNS($M$131:DN195)&lt;=$P$2),INDEX(MINVERSE($M$6:INDEX($M$6:$EF$125,$P$2,$P$2)),ROWS($M$131:DN195),COLUMNS($M$131:DN195)),0)</f>
        <v>0</v>
      </c>
      <c r="DO195">
        <f t="array" ref="DO195">IF(AND(ROWS($M$131:DO195)&lt;=$P$2,COLUMNS($M$131:DO195)&lt;=$P$2),INDEX(MINVERSE($M$6:INDEX($M$6:$EF$125,$P$2,$P$2)),ROWS($M$131:DO195),COLUMNS($M$131:DO195)),0)</f>
        <v>0</v>
      </c>
      <c r="DP195">
        <f t="array" ref="DP195">IF(AND(ROWS($M$131:DP195)&lt;=$P$2,COLUMNS($M$131:DP195)&lt;=$P$2),INDEX(MINVERSE($M$6:INDEX($M$6:$EF$125,$P$2,$P$2)),ROWS($M$131:DP195),COLUMNS($M$131:DP195)),0)</f>
        <v>0</v>
      </c>
      <c r="DQ195">
        <f t="array" ref="DQ195">IF(AND(ROWS($M$131:DQ195)&lt;=$P$2,COLUMNS($M$131:DQ195)&lt;=$P$2),INDEX(MINVERSE($M$6:INDEX($M$6:$EF$125,$P$2,$P$2)),ROWS($M$131:DQ195),COLUMNS($M$131:DQ195)),0)</f>
        <v>0</v>
      </c>
      <c r="DR195">
        <f t="array" ref="DR195">IF(AND(ROWS($M$131:DR195)&lt;=$P$2,COLUMNS($M$131:DR195)&lt;=$P$2),INDEX(MINVERSE($M$6:INDEX($M$6:$EF$125,$P$2,$P$2)),ROWS($M$131:DR195),COLUMNS($M$131:DR195)),0)</f>
        <v>0</v>
      </c>
      <c r="DS195">
        <f t="array" ref="DS195">IF(AND(ROWS($M$131:DS195)&lt;=$P$2,COLUMNS($M$131:DS195)&lt;=$P$2),INDEX(MINVERSE($M$6:INDEX($M$6:$EF$125,$P$2,$P$2)),ROWS($M$131:DS195),COLUMNS($M$131:DS195)),0)</f>
        <v>0</v>
      </c>
      <c r="DT195">
        <f t="array" ref="DT195">IF(AND(ROWS($M$131:DT195)&lt;=$P$2,COLUMNS($M$131:DT195)&lt;=$P$2),INDEX(MINVERSE($M$6:INDEX($M$6:$EF$125,$P$2,$P$2)),ROWS($M$131:DT195),COLUMNS($M$131:DT195)),0)</f>
        <v>0</v>
      </c>
      <c r="DU195">
        <f t="array" ref="DU195">IF(AND(ROWS($M$131:DU195)&lt;=$P$2,COLUMNS($M$131:DU195)&lt;=$P$2),INDEX(MINVERSE($M$6:INDEX($M$6:$EF$125,$P$2,$P$2)),ROWS($M$131:DU195),COLUMNS($M$131:DU195)),0)</f>
        <v>0</v>
      </c>
      <c r="DV195">
        <f t="array" ref="DV195">IF(AND(ROWS($M$131:DV195)&lt;=$P$2,COLUMNS($M$131:DV195)&lt;=$P$2),INDEX(MINVERSE($M$6:INDEX($M$6:$EF$125,$P$2,$P$2)),ROWS($M$131:DV195),COLUMNS($M$131:DV195)),0)</f>
        <v>0</v>
      </c>
      <c r="DW195">
        <f t="array" ref="DW195">IF(AND(ROWS($M$131:DW195)&lt;=$P$2,COLUMNS($M$131:DW195)&lt;=$P$2),INDEX(MINVERSE($M$6:INDEX($M$6:$EF$125,$P$2,$P$2)),ROWS($M$131:DW195),COLUMNS($M$131:DW195)),0)</f>
        <v>0</v>
      </c>
      <c r="DX195">
        <f t="array" ref="DX195">IF(AND(ROWS($M$131:DX195)&lt;=$P$2,COLUMNS($M$131:DX195)&lt;=$P$2),INDEX(MINVERSE($M$6:INDEX($M$6:$EF$125,$P$2,$P$2)),ROWS($M$131:DX195),COLUMNS($M$131:DX195)),0)</f>
        <v>0</v>
      </c>
      <c r="DY195">
        <f t="array" ref="DY195">IF(AND(ROWS($M$131:DY195)&lt;=$P$2,COLUMNS($M$131:DY195)&lt;=$P$2),INDEX(MINVERSE($M$6:INDEX($M$6:$EF$125,$P$2,$P$2)),ROWS($M$131:DY195),COLUMNS($M$131:DY195)),0)</f>
        <v>0</v>
      </c>
      <c r="DZ195">
        <f t="array" ref="DZ195">IF(AND(ROWS($M$131:DZ195)&lt;=$P$2,COLUMNS($M$131:DZ195)&lt;=$P$2),INDEX(MINVERSE($M$6:INDEX($M$6:$EF$125,$P$2,$P$2)),ROWS($M$131:DZ195),COLUMNS($M$131:DZ195)),0)</f>
        <v>0</v>
      </c>
      <c r="EA195">
        <f t="array" ref="EA195">IF(AND(ROWS($M$131:EA195)&lt;=$P$2,COLUMNS($M$131:EA195)&lt;=$P$2),INDEX(MINVERSE($M$6:INDEX($M$6:$EF$125,$P$2,$P$2)),ROWS($M$131:EA195),COLUMNS($M$131:EA195)),0)</f>
        <v>0</v>
      </c>
      <c r="EB195">
        <f t="array" ref="EB195">IF(AND(ROWS($M$131:EB195)&lt;=$P$2,COLUMNS($M$131:EB195)&lt;=$P$2),INDEX(MINVERSE($M$6:INDEX($M$6:$EF$125,$P$2,$P$2)),ROWS($M$131:EB195),COLUMNS($M$131:EB195)),0)</f>
        <v>0</v>
      </c>
    </row>
    <row r="196" spans="12:132" ht="15">
      <c r="L196" s="10">
        <v>66</v>
      </c>
      <c r="M196">
        <f t="array" ref="M196">IF(AND(ROWS($M$131:M196)&lt;=$P$2,COLUMNS($M$131:M196)&lt;=$P$2),INDEX(MINVERSE($M$6:INDEX($M$6:$EF$125,$P$2,$P$2)),ROWS($M$131:M196),COLUMNS($M$131:M196)),0)</f>
        <v>0</v>
      </c>
      <c r="N196">
        <f t="array" ref="N196">IF(AND(ROWS($M$131:N196)&lt;=$P$2,COLUMNS($M$131:N196)&lt;=$P$2),INDEX(MINVERSE($M$6:INDEX($M$6:$EF$125,$P$2,$P$2)),ROWS($M$131:N196),COLUMNS($M$131:N196)),0)</f>
        <v>0</v>
      </c>
      <c r="O196">
        <f t="array" ref="O196">IF(AND(ROWS($M$131:O196)&lt;=$P$2,COLUMNS($M$131:O196)&lt;=$P$2),INDEX(MINVERSE($M$6:INDEX($M$6:$EF$125,$P$2,$P$2)),ROWS($M$131:O196),COLUMNS($M$131:O196)),0)</f>
        <v>0</v>
      </c>
      <c r="P196">
        <f t="array" ref="P196">IF(AND(ROWS($M$131:P196)&lt;=$P$2,COLUMNS($M$131:P196)&lt;=$P$2),INDEX(MINVERSE($M$6:INDEX($M$6:$EF$125,$P$2,$P$2)),ROWS($M$131:P196),COLUMNS($M$131:P196)),0)</f>
        <v>0</v>
      </c>
      <c r="Q196">
        <f t="array" ref="Q196">IF(AND(ROWS($M$131:Q196)&lt;=$P$2,COLUMNS($M$131:Q196)&lt;=$P$2),INDEX(MINVERSE($M$6:INDEX($M$6:$EF$125,$P$2,$P$2)),ROWS($M$131:Q196),COLUMNS($M$131:Q196)),0)</f>
        <v>0</v>
      </c>
      <c r="R196">
        <f t="array" ref="R196">IF(AND(ROWS($M$131:R196)&lt;=$P$2,COLUMNS($M$131:R196)&lt;=$P$2),INDEX(MINVERSE($M$6:INDEX($M$6:$EF$125,$P$2,$P$2)),ROWS($M$131:R196),COLUMNS($M$131:R196)),0)</f>
        <v>0</v>
      </c>
      <c r="S196">
        <f t="array" ref="S196">IF(AND(ROWS($M$131:S196)&lt;=$P$2,COLUMNS($M$131:S196)&lt;=$P$2),INDEX(MINVERSE($M$6:INDEX($M$6:$EF$125,$P$2,$P$2)),ROWS($M$131:S196),COLUMNS($M$131:S196)),0)</f>
        <v>0</v>
      </c>
      <c r="T196">
        <f t="array" ref="T196">IF(AND(ROWS($M$131:T196)&lt;=$P$2,COLUMNS($M$131:T196)&lt;=$P$2),INDEX(MINVERSE($M$6:INDEX($M$6:$EF$125,$P$2,$P$2)),ROWS($M$131:T196),COLUMNS($M$131:T196)),0)</f>
        <v>0</v>
      </c>
      <c r="U196">
        <f t="array" ref="U196">IF(AND(ROWS($M$131:U196)&lt;=$P$2,COLUMNS($M$131:U196)&lt;=$P$2),INDEX(MINVERSE($M$6:INDEX($M$6:$EF$125,$P$2,$P$2)),ROWS($M$131:U196),COLUMNS($M$131:U196)),0)</f>
        <v>0</v>
      </c>
      <c r="V196">
        <f t="array" ref="V196">IF(AND(ROWS($M$131:V196)&lt;=$P$2,COLUMNS($M$131:V196)&lt;=$P$2),INDEX(MINVERSE($M$6:INDEX($M$6:$EF$125,$P$2,$P$2)),ROWS($M$131:V196),COLUMNS($M$131:V196)),0)</f>
        <v>0</v>
      </c>
      <c r="W196">
        <f t="array" ref="W196">IF(AND(ROWS($M$131:W196)&lt;=$P$2,COLUMNS($M$131:W196)&lt;=$P$2),INDEX(MINVERSE($M$6:INDEX($M$6:$EF$125,$P$2,$P$2)),ROWS($M$131:W196),COLUMNS($M$131:W196)),0)</f>
        <v>0</v>
      </c>
      <c r="X196">
        <f t="array" ref="X196">IF(AND(ROWS($M$131:X196)&lt;=$P$2,COLUMNS($M$131:X196)&lt;=$P$2),INDEX(MINVERSE($M$6:INDEX($M$6:$EF$125,$P$2,$P$2)),ROWS($M$131:X196),COLUMNS($M$131:X196)),0)</f>
        <v>0</v>
      </c>
      <c r="Y196">
        <f t="array" ref="Y196">IF(AND(ROWS($M$131:Y196)&lt;=$P$2,COLUMNS($M$131:Y196)&lt;=$P$2),INDEX(MINVERSE($M$6:INDEX($M$6:$EF$125,$P$2,$P$2)),ROWS($M$131:Y196),COLUMNS($M$131:Y196)),0)</f>
        <v>0</v>
      </c>
      <c r="Z196">
        <f t="array" ref="Z196">IF(AND(ROWS($M$131:Z196)&lt;=$P$2,COLUMNS($M$131:Z196)&lt;=$P$2),INDEX(MINVERSE($M$6:INDEX($M$6:$EF$125,$P$2,$P$2)),ROWS($M$131:Z196),COLUMNS($M$131:Z196)),0)</f>
        <v>0</v>
      </c>
      <c r="AA196">
        <f t="array" ref="AA196">IF(AND(ROWS($M$131:AA196)&lt;=$P$2,COLUMNS($M$131:AA196)&lt;=$P$2),INDEX(MINVERSE($M$6:INDEX($M$6:$EF$125,$P$2,$P$2)),ROWS($M$131:AA196),COLUMNS($M$131:AA196)),0)</f>
        <v>0</v>
      </c>
      <c r="AB196">
        <f t="array" ref="AB196">IF(AND(ROWS($M$131:AB196)&lt;=$P$2,COLUMNS($M$131:AB196)&lt;=$P$2),INDEX(MINVERSE($M$6:INDEX($M$6:$EF$125,$P$2,$P$2)),ROWS($M$131:AB196),COLUMNS($M$131:AB196)),0)</f>
        <v>0</v>
      </c>
      <c r="AC196">
        <f t="array" ref="AC196">IF(AND(ROWS($M$131:AC196)&lt;=$P$2,COLUMNS($M$131:AC196)&lt;=$P$2),INDEX(MINVERSE($M$6:INDEX($M$6:$EF$125,$P$2,$P$2)),ROWS($M$131:AC196),COLUMNS($M$131:AC196)),0)</f>
        <v>0</v>
      </c>
      <c r="AD196">
        <f t="array" ref="AD196">IF(AND(ROWS($M$131:AD196)&lt;=$P$2,COLUMNS($M$131:AD196)&lt;=$P$2),INDEX(MINVERSE($M$6:INDEX($M$6:$EF$125,$P$2,$P$2)),ROWS($M$131:AD196),COLUMNS($M$131:AD196)),0)</f>
        <v>0</v>
      </c>
      <c r="AE196">
        <f t="array" ref="AE196">IF(AND(ROWS($M$131:AE196)&lt;=$P$2,COLUMNS($M$131:AE196)&lt;=$P$2),INDEX(MINVERSE($M$6:INDEX($M$6:$EF$125,$P$2,$P$2)),ROWS($M$131:AE196),COLUMNS($M$131:AE196)),0)</f>
        <v>0</v>
      </c>
      <c r="AF196">
        <f t="array" ref="AF196">IF(AND(ROWS($M$131:AF196)&lt;=$P$2,COLUMNS($M$131:AF196)&lt;=$P$2),INDEX(MINVERSE($M$6:INDEX($M$6:$EF$125,$P$2,$P$2)),ROWS($M$131:AF196),COLUMNS($M$131:AF196)),0)</f>
        <v>0</v>
      </c>
      <c r="AG196">
        <f t="array" ref="AG196">IF(AND(ROWS($M$131:AG196)&lt;=$P$2,COLUMNS($M$131:AG196)&lt;=$P$2),INDEX(MINVERSE($M$6:INDEX($M$6:$EF$125,$P$2,$P$2)),ROWS($M$131:AG196),COLUMNS($M$131:AG196)),0)</f>
        <v>0</v>
      </c>
      <c r="AH196">
        <f t="array" ref="AH196">IF(AND(ROWS($M$131:AH196)&lt;=$P$2,COLUMNS($M$131:AH196)&lt;=$P$2),INDEX(MINVERSE($M$6:INDEX($M$6:$EF$125,$P$2,$P$2)),ROWS($M$131:AH196),COLUMNS($M$131:AH196)),0)</f>
        <v>0</v>
      </c>
      <c r="AI196">
        <f t="array" ref="AI196">IF(AND(ROWS($M$131:AI196)&lt;=$P$2,COLUMNS($M$131:AI196)&lt;=$P$2),INDEX(MINVERSE($M$6:INDEX($M$6:$EF$125,$P$2,$P$2)),ROWS($M$131:AI196),COLUMNS($M$131:AI196)),0)</f>
        <v>0</v>
      </c>
      <c r="AJ196">
        <f t="array" ref="AJ196">IF(AND(ROWS($M$131:AJ196)&lt;=$P$2,COLUMNS($M$131:AJ196)&lt;=$P$2),INDEX(MINVERSE($M$6:INDEX($M$6:$EF$125,$P$2,$P$2)),ROWS($M$131:AJ196),COLUMNS($M$131:AJ196)),0)</f>
        <v>0</v>
      </c>
      <c r="AK196">
        <f t="array" ref="AK196">IF(AND(ROWS($M$131:AK196)&lt;=$P$2,COLUMNS($M$131:AK196)&lt;=$P$2),INDEX(MINVERSE($M$6:INDEX($M$6:$EF$125,$P$2,$P$2)),ROWS($M$131:AK196),COLUMNS($M$131:AK196)),0)</f>
        <v>0</v>
      </c>
      <c r="AL196">
        <f t="array" ref="AL196">IF(AND(ROWS($M$131:AL196)&lt;=$P$2,COLUMNS($M$131:AL196)&lt;=$P$2),INDEX(MINVERSE($M$6:INDEX($M$6:$EF$125,$P$2,$P$2)),ROWS($M$131:AL196),COLUMNS($M$131:AL196)),0)</f>
        <v>0</v>
      </c>
      <c r="AM196">
        <f t="array" ref="AM196">IF(AND(ROWS($M$131:AM196)&lt;=$P$2,COLUMNS($M$131:AM196)&lt;=$P$2),INDEX(MINVERSE($M$6:INDEX($M$6:$EF$125,$P$2,$P$2)),ROWS($M$131:AM196),COLUMNS($M$131:AM196)),0)</f>
        <v>0</v>
      </c>
      <c r="AN196">
        <f t="array" ref="AN196">IF(AND(ROWS($M$131:AN196)&lt;=$P$2,COLUMNS($M$131:AN196)&lt;=$P$2),INDEX(MINVERSE($M$6:INDEX($M$6:$EF$125,$P$2,$P$2)),ROWS($M$131:AN196),COLUMNS($M$131:AN196)),0)</f>
        <v>0</v>
      </c>
      <c r="AO196">
        <f t="array" ref="AO196">IF(AND(ROWS($M$131:AO196)&lt;=$P$2,COLUMNS($M$131:AO196)&lt;=$P$2),INDEX(MINVERSE($M$6:INDEX($M$6:$EF$125,$P$2,$P$2)),ROWS($M$131:AO196),COLUMNS($M$131:AO196)),0)</f>
        <v>0</v>
      </c>
      <c r="AP196">
        <f t="array" ref="AP196">IF(AND(ROWS($M$131:AP196)&lt;=$P$2,COLUMNS($M$131:AP196)&lt;=$P$2),INDEX(MINVERSE($M$6:INDEX($M$6:$EF$125,$P$2,$P$2)),ROWS($M$131:AP196),COLUMNS($M$131:AP196)),0)</f>
        <v>0</v>
      </c>
      <c r="AQ196">
        <f t="array" ref="AQ196">IF(AND(ROWS($M$131:AQ196)&lt;=$P$2,COLUMNS($M$131:AQ196)&lt;=$P$2),INDEX(MINVERSE($M$6:INDEX($M$6:$EF$125,$P$2,$P$2)),ROWS($M$131:AQ196),COLUMNS($M$131:AQ196)),0)</f>
        <v>0</v>
      </c>
      <c r="AR196">
        <f t="array" ref="AR196">IF(AND(ROWS($M$131:AR196)&lt;=$P$2,COLUMNS($M$131:AR196)&lt;=$P$2),INDEX(MINVERSE($M$6:INDEX($M$6:$EF$125,$P$2,$P$2)),ROWS($M$131:AR196),COLUMNS($M$131:AR196)),0)</f>
        <v>0</v>
      </c>
      <c r="AS196">
        <f t="array" ref="AS196">IF(AND(ROWS($M$131:AS196)&lt;=$P$2,COLUMNS($M$131:AS196)&lt;=$P$2),INDEX(MINVERSE($M$6:INDEX($M$6:$EF$125,$P$2,$P$2)),ROWS($M$131:AS196),COLUMNS($M$131:AS196)),0)</f>
        <v>0</v>
      </c>
      <c r="AT196">
        <f t="array" ref="AT196">IF(AND(ROWS($M$131:AT196)&lt;=$P$2,COLUMNS($M$131:AT196)&lt;=$P$2),INDEX(MINVERSE($M$6:INDEX($M$6:$EF$125,$P$2,$P$2)),ROWS($M$131:AT196),COLUMNS($M$131:AT196)),0)</f>
        <v>0</v>
      </c>
      <c r="AU196">
        <f t="array" ref="AU196">IF(AND(ROWS($M$131:AU196)&lt;=$P$2,COLUMNS($M$131:AU196)&lt;=$P$2),INDEX(MINVERSE($M$6:INDEX($M$6:$EF$125,$P$2,$P$2)),ROWS($M$131:AU196),COLUMNS($M$131:AU196)),0)</f>
        <v>0</v>
      </c>
      <c r="AV196">
        <f t="array" ref="AV196">IF(AND(ROWS($M$131:AV196)&lt;=$P$2,COLUMNS($M$131:AV196)&lt;=$P$2),INDEX(MINVERSE($M$6:INDEX($M$6:$EF$125,$P$2,$P$2)),ROWS($M$131:AV196),COLUMNS($M$131:AV196)),0)</f>
        <v>0</v>
      </c>
      <c r="AW196">
        <f t="array" ref="AW196">IF(AND(ROWS($M$131:AW196)&lt;=$P$2,COLUMNS($M$131:AW196)&lt;=$P$2),INDEX(MINVERSE($M$6:INDEX($M$6:$EF$125,$P$2,$P$2)),ROWS($M$131:AW196),COLUMNS($M$131:AW196)),0)</f>
        <v>0</v>
      </c>
      <c r="AX196">
        <f t="array" ref="AX196">IF(AND(ROWS($M$131:AX196)&lt;=$P$2,COLUMNS($M$131:AX196)&lt;=$P$2),INDEX(MINVERSE($M$6:INDEX($M$6:$EF$125,$P$2,$P$2)),ROWS($M$131:AX196),COLUMNS($M$131:AX196)),0)</f>
        <v>0</v>
      </c>
      <c r="AY196">
        <f t="array" ref="AY196">IF(AND(ROWS($M$131:AY196)&lt;=$P$2,COLUMNS($M$131:AY196)&lt;=$P$2),INDEX(MINVERSE($M$6:INDEX($M$6:$EF$125,$P$2,$P$2)),ROWS($M$131:AY196),COLUMNS($M$131:AY196)),0)</f>
        <v>0</v>
      </c>
      <c r="AZ196">
        <f t="array" ref="AZ196">IF(AND(ROWS($M$131:AZ196)&lt;=$P$2,COLUMNS($M$131:AZ196)&lt;=$P$2),INDEX(MINVERSE($M$6:INDEX($M$6:$EF$125,$P$2,$P$2)),ROWS($M$131:AZ196),COLUMNS($M$131:AZ196)),0)</f>
        <v>0</v>
      </c>
      <c r="BA196">
        <f t="array" ref="BA196">IF(AND(ROWS($M$131:BA196)&lt;=$P$2,COLUMNS($M$131:BA196)&lt;=$P$2),INDEX(MINVERSE($M$6:INDEX($M$6:$EF$125,$P$2,$P$2)),ROWS($M$131:BA196),COLUMNS($M$131:BA196)),0)</f>
        <v>0</v>
      </c>
      <c r="BB196">
        <f t="array" ref="BB196">IF(AND(ROWS($M$131:BB196)&lt;=$P$2,COLUMNS($M$131:BB196)&lt;=$P$2),INDEX(MINVERSE($M$6:INDEX($M$6:$EF$125,$P$2,$P$2)),ROWS($M$131:BB196),COLUMNS($M$131:BB196)),0)</f>
        <v>0</v>
      </c>
      <c r="BC196">
        <f t="array" ref="BC196">IF(AND(ROWS($M$131:BC196)&lt;=$P$2,COLUMNS($M$131:BC196)&lt;=$P$2),INDEX(MINVERSE($M$6:INDEX($M$6:$EF$125,$P$2,$P$2)),ROWS($M$131:BC196),COLUMNS($M$131:BC196)),0)</f>
        <v>0</v>
      </c>
      <c r="BD196">
        <f t="array" ref="BD196">IF(AND(ROWS($M$131:BD196)&lt;=$P$2,COLUMNS($M$131:BD196)&lt;=$P$2),INDEX(MINVERSE($M$6:INDEX($M$6:$EF$125,$P$2,$P$2)),ROWS($M$131:BD196),COLUMNS($M$131:BD196)),0)</f>
        <v>0</v>
      </c>
      <c r="BE196">
        <f t="array" ref="BE196">IF(AND(ROWS($M$131:BE196)&lt;=$P$2,COLUMNS($M$131:BE196)&lt;=$P$2),INDEX(MINVERSE($M$6:INDEX($M$6:$EF$125,$P$2,$P$2)),ROWS($M$131:BE196),COLUMNS($M$131:BE196)),0)</f>
        <v>0</v>
      </c>
      <c r="BF196">
        <f t="array" ref="BF196">IF(AND(ROWS($M$131:BF196)&lt;=$P$2,COLUMNS($M$131:BF196)&lt;=$P$2),INDEX(MINVERSE($M$6:INDEX($M$6:$EF$125,$P$2,$P$2)),ROWS($M$131:BF196),COLUMNS($M$131:BF196)),0)</f>
        <v>0</v>
      </c>
      <c r="BG196">
        <f t="array" ref="BG196">IF(AND(ROWS($M$131:BG196)&lt;=$P$2,COLUMNS($M$131:BG196)&lt;=$P$2),INDEX(MINVERSE($M$6:INDEX($M$6:$EF$125,$P$2,$P$2)),ROWS($M$131:BG196),COLUMNS($M$131:BG196)),0)</f>
        <v>0</v>
      </c>
      <c r="BH196">
        <f t="array" ref="BH196">IF(AND(ROWS($M$131:BH196)&lt;=$P$2,COLUMNS($M$131:BH196)&lt;=$P$2),INDEX(MINVERSE($M$6:INDEX($M$6:$EF$125,$P$2,$P$2)),ROWS($M$131:BH196),COLUMNS($M$131:BH196)),0)</f>
        <v>0</v>
      </c>
      <c r="BI196">
        <f t="array" ref="BI196">IF(AND(ROWS($M$131:BI196)&lt;=$P$2,COLUMNS($M$131:BI196)&lt;=$P$2),INDEX(MINVERSE($M$6:INDEX($M$6:$EF$125,$P$2,$P$2)),ROWS($M$131:BI196),COLUMNS($M$131:BI196)),0)</f>
        <v>0</v>
      </c>
      <c r="BJ196">
        <f t="array" ref="BJ196">IF(AND(ROWS($M$131:BJ196)&lt;=$P$2,COLUMNS($M$131:BJ196)&lt;=$P$2),INDEX(MINVERSE($M$6:INDEX($M$6:$EF$125,$P$2,$P$2)),ROWS($M$131:BJ196),COLUMNS($M$131:BJ196)),0)</f>
        <v>0</v>
      </c>
      <c r="BK196">
        <f t="array" ref="BK196">IF(AND(ROWS($M$131:BK196)&lt;=$P$2,COLUMNS($M$131:BK196)&lt;=$P$2),INDEX(MINVERSE($M$6:INDEX($M$6:$EF$125,$P$2,$P$2)),ROWS($M$131:BK196),COLUMNS($M$131:BK196)),0)</f>
        <v>0</v>
      </c>
      <c r="BL196">
        <f t="array" ref="BL196">IF(AND(ROWS($M$131:BL196)&lt;=$P$2,COLUMNS($M$131:BL196)&lt;=$P$2),INDEX(MINVERSE($M$6:INDEX($M$6:$EF$125,$P$2,$P$2)),ROWS($M$131:BL196),COLUMNS($M$131:BL196)),0)</f>
        <v>0</v>
      </c>
      <c r="BM196">
        <f t="array" ref="BM196">IF(AND(ROWS($M$131:BM196)&lt;=$P$2,COLUMNS($M$131:BM196)&lt;=$P$2),INDEX(MINVERSE($M$6:INDEX($M$6:$EF$125,$P$2,$P$2)),ROWS($M$131:BM196),COLUMNS($M$131:BM196)),0)</f>
        <v>0</v>
      </c>
      <c r="BN196">
        <f t="array" ref="BN196">IF(AND(ROWS($M$131:BN196)&lt;=$P$2,COLUMNS($M$131:BN196)&lt;=$P$2),INDEX(MINVERSE($M$6:INDEX($M$6:$EF$125,$P$2,$P$2)),ROWS($M$131:BN196),COLUMNS($M$131:BN196)),0)</f>
        <v>0</v>
      </c>
      <c r="BO196">
        <f t="array" ref="BO196">IF(AND(ROWS($M$131:BO196)&lt;=$P$2,COLUMNS($M$131:BO196)&lt;=$P$2),INDEX(MINVERSE($M$6:INDEX($M$6:$EF$125,$P$2,$P$2)),ROWS($M$131:BO196),COLUMNS($M$131:BO196)),0)</f>
        <v>0</v>
      </c>
      <c r="BP196">
        <f t="array" ref="BP196">IF(AND(ROWS($M$131:BP196)&lt;=$P$2,COLUMNS($M$131:BP196)&lt;=$P$2),INDEX(MINVERSE($M$6:INDEX($M$6:$EF$125,$P$2,$P$2)),ROWS($M$131:BP196),COLUMNS($M$131:BP196)),0)</f>
        <v>0</v>
      </c>
      <c r="BQ196">
        <f t="array" ref="BQ196">IF(AND(ROWS($M$131:BQ196)&lt;=$P$2,COLUMNS($M$131:BQ196)&lt;=$P$2),INDEX(MINVERSE($M$6:INDEX($M$6:$EF$125,$P$2,$P$2)),ROWS($M$131:BQ196),COLUMNS($M$131:BQ196)),0)</f>
        <v>0</v>
      </c>
      <c r="BR196">
        <f t="array" ref="BR196">IF(AND(ROWS($M$131:BR196)&lt;=$P$2,COLUMNS($M$131:BR196)&lt;=$P$2),INDEX(MINVERSE($M$6:INDEX($M$6:$EF$125,$P$2,$P$2)),ROWS($M$131:BR196),COLUMNS($M$131:BR196)),0)</f>
        <v>0</v>
      </c>
      <c r="BS196">
        <f t="array" ref="BS196">IF(AND(ROWS($M$131:BS196)&lt;=$P$2,COLUMNS($M$131:BS196)&lt;=$P$2),INDEX(MINVERSE($M$6:INDEX($M$6:$EF$125,$P$2,$P$2)),ROWS($M$131:BS196),COLUMNS($M$131:BS196)),0)</f>
        <v>0</v>
      </c>
      <c r="BT196">
        <f t="array" ref="BT196">IF(AND(ROWS($M$131:BT196)&lt;=$P$2,COLUMNS($M$131:BT196)&lt;=$P$2),INDEX(MINVERSE($M$6:INDEX($M$6:$EF$125,$P$2,$P$2)),ROWS($M$131:BT196),COLUMNS($M$131:BT196)),0)</f>
        <v>0</v>
      </c>
      <c r="BU196">
        <f t="array" ref="BU196">IF(AND(ROWS($M$131:BU196)&lt;=$P$2,COLUMNS($M$131:BU196)&lt;=$P$2),INDEX(MINVERSE($M$6:INDEX($M$6:$EF$125,$P$2,$P$2)),ROWS($M$131:BU196),COLUMNS($M$131:BU196)),0)</f>
        <v>0</v>
      </c>
      <c r="BV196">
        <f t="array" ref="BV196">IF(AND(ROWS($M$131:BV196)&lt;=$P$2,COLUMNS($M$131:BV196)&lt;=$P$2),INDEX(MINVERSE($M$6:INDEX($M$6:$EF$125,$P$2,$P$2)),ROWS($M$131:BV196),COLUMNS($M$131:BV196)),0)</f>
        <v>0</v>
      </c>
      <c r="BW196">
        <f t="array" ref="BW196">IF(AND(ROWS($M$131:BW196)&lt;=$P$2,COLUMNS($M$131:BW196)&lt;=$P$2),INDEX(MINVERSE($M$6:INDEX($M$6:$EF$125,$P$2,$P$2)),ROWS($M$131:BW196),COLUMNS($M$131:BW196)),0)</f>
        <v>0</v>
      </c>
      <c r="BX196">
        <f t="array" ref="BX196">IF(AND(ROWS($M$131:BX196)&lt;=$P$2,COLUMNS($M$131:BX196)&lt;=$P$2),INDEX(MINVERSE($M$6:INDEX($M$6:$EF$125,$P$2,$P$2)),ROWS($M$131:BX196),COLUMNS($M$131:BX196)),0)</f>
        <v>0</v>
      </c>
      <c r="BY196">
        <f t="array" ref="BY196">IF(AND(ROWS($M$131:BY196)&lt;=$P$2,COLUMNS($M$131:BY196)&lt;=$P$2),INDEX(MINVERSE($M$6:INDEX($M$6:$EF$125,$P$2,$P$2)),ROWS($M$131:BY196),COLUMNS($M$131:BY196)),0)</f>
        <v>0</v>
      </c>
      <c r="BZ196">
        <f t="array" ref="BZ196">IF(AND(ROWS($M$131:BZ196)&lt;=$P$2,COLUMNS($M$131:BZ196)&lt;=$P$2),INDEX(MINVERSE($M$6:INDEX($M$6:$EF$125,$P$2,$P$2)),ROWS($M$131:BZ196),COLUMNS($M$131:BZ196)),0)</f>
        <v>0</v>
      </c>
      <c r="CA196">
        <f t="array" ref="CA196">IF(AND(ROWS($M$131:CA196)&lt;=$P$2,COLUMNS($M$131:CA196)&lt;=$P$2),INDEX(MINVERSE($M$6:INDEX($M$6:$EF$125,$P$2,$P$2)),ROWS($M$131:CA196),COLUMNS($M$131:CA196)),0)</f>
        <v>0</v>
      </c>
      <c r="CB196">
        <f t="array" ref="CB196">IF(AND(ROWS($M$131:CB196)&lt;=$P$2,COLUMNS($M$131:CB196)&lt;=$P$2),INDEX(MINVERSE($M$6:INDEX($M$6:$EF$125,$P$2,$P$2)),ROWS($M$131:CB196),COLUMNS($M$131:CB196)),0)</f>
        <v>0</v>
      </c>
      <c r="CC196">
        <f t="array" ref="CC196">IF(AND(ROWS($M$131:CC196)&lt;=$P$2,COLUMNS($M$131:CC196)&lt;=$P$2),INDEX(MINVERSE($M$6:INDEX($M$6:$EF$125,$P$2,$P$2)),ROWS($M$131:CC196),COLUMNS($M$131:CC196)),0)</f>
        <v>0</v>
      </c>
      <c r="CD196">
        <f t="array" ref="CD196">IF(AND(ROWS($M$131:CD196)&lt;=$P$2,COLUMNS($M$131:CD196)&lt;=$P$2),INDEX(MINVERSE($M$6:INDEX($M$6:$EF$125,$P$2,$P$2)),ROWS($M$131:CD196),COLUMNS($M$131:CD196)),0)</f>
        <v>0</v>
      </c>
      <c r="CE196">
        <f t="array" ref="CE196">IF(AND(ROWS($M$131:CE196)&lt;=$P$2,COLUMNS($M$131:CE196)&lt;=$P$2),INDEX(MINVERSE($M$6:INDEX($M$6:$EF$125,$P$2,$P$2)),ROWS($M$131:CE196),COLUMNS($M$131:CE196)),0)</f>
        <v>0</v>
      </c>
      <c r="CF196">
        <f t="array" ref="CF196">IF(AND(ROWS($M$131:CF196)&lt;=$P$2,COLUMNS($M$131:CF196)&lt;=$P$2),INDEX(MINVERSE($M$6:INDEX($M$6:$EF$125,$P$2,$P$2)),ROWS($M$131:CF196),COLUMNS($M$131:CF196)),0)</f>
        <v>0</v>
      </c>
      <c r="CG196">
        <f t="array" ref="CG196">IF(AND(ROWS($M$131:CG196)&lt;=$P$2,COLUMNS($M$131:CG196)&lt;=$P$2),INDEX(MINVERSE($M$6:INDEX($M$6:$EF$125,$P$2,$P$2)),ROWS($M$131:CG196),COLUMNS($M$131:CG196)),0)</f>
        <v>0</v>
      </c>
      <c r="CH196">
        <f t="array" ref="CH196">IF(AND(ROWS($M$131:CH196)&lt;=$P$2,COLUMNS($M$131:CH196)&lt;=$P$2),INDEX(MINVERSE($M$6:INDEX($M$6:$EF$125,$P$2,$P$2)),ROWS($M$131:CH196),COLUMNS($M$131:CH196)),0)</f>
        <v>0</v>
      </c>
      <c r="CI196">
        <f t="array" ref="CI196">IF(AND(ROWS($M$131:CI196)&lt;=$P$2,COLUMNS($M$131:CI196)&lt;=$P$2),INDEX(MINVERSE($M$6:INDEX($M$6:$EF$125,$P$2,$P$2)),ROWS($M$131:CI196),COLUMNS($M$131:CI196)),0)</f>
        <v>0</v>
      </c>
      <c r="CJ196">
        <f t="array" ref="CJ196">IF(AND(ROWS($M$131:CJ196)&lt;=$P$2,COLUMNS($M$131:CJ196)&lt;=$P$2),INDEX(MINVERSE($M$6:INDEX($M$6:$EF$125,$P$2,$P$2)),ROWS($M$131:CJ196),COLUMNS($M$131:CJ196)),0)</f>
        <v>0</v>
      </c>
      <c r="CK196">
        <f t="array" ref="CK196">IF(AND(ROWS($M$131:CK196)&lt;=$P$2,COLUMNS($M$131:CK196)&lt;=$P$2),INDEX(MINVERSE($M$6:INDEX($M$6:$EF$125,$P$2,$P$2)),ROWS($M$131:CK196),COLUMNS($M$131:CK196)),0)</f>
        <v>0</v>
      </c>
      <c r="CL196">
        <f t="array" ref="CL196">IF(AND(ROWS($M$131:CL196)&lt;=$P$2,COLUMNS($M$131:CL196)&lt;=$P$2),INDEX(MINVERSE($M$6:INDEX($M$6:$EF$125,$P$2,$P$2)),ROWS($M$131:CL196),COLUMNS($M$131:CL196)),0)</f>
        <v>0</v>
      </c>
      <c r="CM196">
        <f t="array" ref="CM196">IF(AND(ROWS($M$131:CM196)&lt;=$P$2,COLUMNS($M$131:CM196)&lt;=$P$2),INDEX(MINVERSE($M$6:INDEX($M$6:$EF$125,$P$2,$P$2)),ROWS($M$131:CM196),COLUMNS($M$131:CM196)),0)</f>
        <v>0</v>
      </c>
      <c r="CN196">
        <f t="array" ref="CN196">IF(AND(ROWS($M$131:CN196)&lt;=$P$2,COLUMNS($M$131:CN196)&lt;=$P$2),INDEX(MINVERSE($M$6:INDEX($M$6:$EF$125,$P$2,$P$2)),ROWS($M$131:CN196),COLUMNS($M$131:CN196)),0)</f>
        <v>0</v>
      </c>
      <c r="CO196">
        <f t="array" ref="CO196">IF(AND(ROWS($M$131:CO196)&lt;=$P$2,COLUMNS($M$131:CO196)&lt;=$P$2),INDEX(MINVERSE($M$6:INDEX($M$6:$EF$125,$P$2,$P$2)),ROWS($M$131:CO196),COLUMNS($M$131:CO196)),0)</f>
        <v>0</v>
      </c>
      <c r="CP196">
        <f t="array" ref="CP196">IF(AND(ROWS($M$131:CP196)&lt;=$P$2,COLUMNS($M$131:CP196)&lt;=$P$2),INDEX(MINVERSE($M$6:INDEX($M$6:$EF$125,$P$2,$P$2)),ROWS($M$131:CP196),COLUMNS($M$131:CP196)),0)</f>
        <v>0</v>
      </c>
      <c r="CQ196">
        <f t="array" ref="CQ196">IF(AND(ROWS($M$131:CQ196)&lt;=$P$2,COLUMNS($M$131:CQ196)&lt;=$P$2),INDEX(MINVERSE($M$6:INDEX($M$6:$EF$125,$P$2,$P$2)),ROWS($M$131:CQ196),COLUMNS($M$131:CQ196)),0)</f>
        <v>0</v>
      </c>
      <c r="CR196">
        <f t="array" ref="CR196">IF(AND(ROWS($M$131:CR196)&lt;=$P$2,COLUMNS($M$131:CR196)&lt;=$P$2),INDEX(MINVERSE($M$6:INDEX($M$6:$EF$125,$P$2,$P$2)),ROWS($M$131:CR196),COLUMNS($M$131:CR196)),0)</f>
        <v>0</v>
      </c>
      <c r="CS196">
        <f t="array" ref="CS196">IF(AND(ROWS($M$131:CS196)&lt;=$P$2,COLUMNS($M$131:CS196)&lt;=$P$2),INDEX(MINVERSE($M$6:INDEX($M$6:$EF$125,$P$2,$P$2)),ROWS($M$131:CS196),COLUMNS($M$131:CS196)),0)</f>
        <v>0</v>
      </c>
      <c r="CT196">
        <f t="array" ref="CT196">IF(AND(ROWS($M$131:CT196)&lt;=$P$2,COLUMNS($M$131:CT196)&lt;=$P$2),INDEX(MINVERSE($M$6:INDEX($M$6:$EF$125,$P$2,$P$2)),ROWS($M$131:CT196),COLUMNS($M$131:CT196)),0)</f>
        <v>0</v>
      </c>
      <c r="CU196">
        <f t="array" ref="CU196">IF(AND(ROWS($M$131:CU196)&lt;=$P$2,COLUMNS($M$131:CU196)&lt;=$P$2),INDEX(MINVERSE($M$6:INDEX($M$6:$EF$125,$P$2,$P$2)),ROWS($M$131:CU196),COLUMNS($M$131:CU196)),0)</f>
        <v>0</v>
      </c>
      <c r="CV196">
        <f t="array" ref="CV196">IF(AND(ROWS($M$131:CV196)&lt;=$P$2,COLUMNS($M$131:CV196)&lt;=$P$2),INDEX(MINVERSE($M$6:INDEX($M$6:$EF$125,$P$2,$P$2)),ROWS($M$131:CV196),COLUMNS($M$131:CV196)),0)</f>
        <v>0</v>
      </c>
      <c r="CW196">
        <f t="array" ref="CW196">IF(AND(ROWS($M$131:CW196)&lt;=$P$2,COLUMNS($M$131:CW196)&lt;=$P$2),INDEX(MINVERSE($M$6:INDEX($M$6:$EF$125,$P$2,$P$2)),ROWS($M$131:CW196),COLUMNS($M$131:CW196)),0)</f>
        <v>0</v>
      </c>
      <c r="CX196">
        <f t="array" ref="CX196">IF(AND(ROWS($M$131:CX196)&lt;=$P$2,COLUMNS($M$131:CX196)&lt;=$P$2),INDEX(MINVERSE($M$6:INDEX($M$6:$EF$125,$P$2,$P$2)),ROWS($M$131:CX196),COLUMNS($M$131:CX196)),0)</f>
        <v>0</v>
      </c>
      <c r="CY196">
        <f t="array" ref="CY196">IF(AND(ROWS($M$131:CY196)&lt;=$P$2,COLUMNS($M$131:CY196)&lt;=$P$2),INDEX(MINVERSE($M$6:INDEX($M$6:$EF$125,$P$2,$P$2)),ROWS($M$131:CY196),COLUMNS($M$131:CY196)),0)</f>
        <v>0</v>
      </c>
      <c r="CZ196">
        <f t="array" ref="CZ196">IF(AND(ROWS($M$131:CZ196)&lt;=$P$2,COLUMNS($M$131:CZ196)&lt;=$P$2),INDEX(MINVERSE($M$6:INDEX($M$6:$EF$125,$P$2,$P$2)),ROWS($M$131:CZ196),COLUMNS($M$131:CZ196)),0)</f>
        <v>0</v>
      </c>
      <c r="DA196">
        <f t="array" ref="DA196">IF(AND(ROWS($M$131:DA196)&lt;=$P$2,COLUMNS($M$131:DA196)&lt;=$P$2),INDEX(MINVERSE($M$6:INDEX($M$6:$EF$125,$P$2,$P$2)),ROWS($M$131:DA196),COLUMNS($M$131:DA196)),0)</f>
        <v>0</v>
      </c>
      <c r="DB196">
        <f t="array" ref="DB196">IF(AND(ROWS($M$131:DB196)&lt;=$P$2,COLUMNS($M$131:DB196)&lt;=$P$2),INDEX(MINVERSE($M$6:INDEX($M$6:$EF$125,$P$2,$P$2)),ROWS($M$131:DB196),COLUMNS($M$131:DB196)),0)</f>
        <v>0</v>
      </c>
      <c r="DC196">
        <f t="array" ref="DC196">IF(AND(ROWS($M$131:DC196)&lt;=$P$2,COLUMNS($M$131:DC196)&lt;=$P$2),INDEX(MINVERSE($M$6:INDEX($M$6:$EF$125,$P$2,$P$2)),ROWS($M$131:DC196),COLUMNS($M$131:DC196)),0)</f>
        <v>0</v>
      </c>
      <c r="DD196">
        <f t="array" ref="DD196">IF(AND(ROWS($M$131:DD196)&lt;=$P$2,COLUMNS($M$131:DD196)&lt;=$P$2),INDEX(MINVERSE($M$6:INDEX($M$6:$EF$125,$P$2,$P$2)),ROWS($M$131:DD196),COLUMNS($M$131:DD196)),0)</f>
        <v>0</v>
      </c>
      <c r="DE196">
        <f t="array" ref="DE196">IF(AND(ROWS($M$131:DE196)&lt;=$P$2,COLUMNS($M$131:DE196)&lt;=$P$2),INDEX(MINVERSE($M$6:INDEX($M$6:$EF$125,$P$2,$P$2)),ROWS($M$131:DE196),COLUMNS($M$131:DE196)),0)</f>
        <v>0</v>
      </c>
      <c r="DF196">
        <f t="array" ref="DF196">IF(AND(ROWS($M$131:DF196)&lt;=$P$2,COLUMNS($M$131:DF196)&lt;=$P$2),INDEX(MINVERSE($M$6:INDEX($M$6:$EF$125,$P$2,$P$2)),ROWS($M$131:DF196),COLUMNS($M$131:DF196)),0)</f>
        <v>0</v>
      </c>
      <c r="DG196">
        <f t="array" ref="DG196">IF(AND(ROWS($M$131:DG196)&lt;=$P$2,COLUMNS($M$131:DG196)&lt;=$P$2),INDEX(MINVERSE($M$6:INDEX($M$6:$EF$125,$P$2,$P$2)),ROWS($M$131:DG196),COLUMNS($M$131:DG196)),0)</f>
        <v>0</v>
      </c>
      <c r="DH196">
        <f t="array" ref="DH196">IF(AND(ROWS($M$131:DH196)&lt;=$P$2,COLUMNS($M$131:DH196)&lt;=$P$2),INDEX(MINVERSE($M$6:INDEX($M$6:$EF$125,$P$2,$P$2)),ROWS($M$131:DH196),COLUMNS($M$131:DH196)),0)</f>
        <v>0</v>
      </c>
      <c r="DI196">
        <f t="array" ref="DI196">IF(AND(ROWS($M$131:DI196)&lt;=$P$2,COLUMNS($M$131:DI196)&lt;=$P$2),INDEX(MINVERSE($M$6:INDEX($M$6:$EF$125,$P$2,$P$2)),ROWS($M$131:DI196),COLUMNS($M$131:DI196)),0)</f>
        <v>0</v>
      </c>
      <c r="DJ196">
        <f t="array" ref="DJ196">IF(AND(ROWS($M$131:DJ196)&lt;=$P$2,COLUMNS($M$131:DJ196)&lt;=$P$2),INDEX(MINVERSE($M$6:INDEX($M$6:$EF$125,$P$2,$P$2)),ROWS($M$131:DJ196),COLUMNS($M$131:DJ196)),0)</f>
        <v>0</v>
      </c>
      <c r="DK196">
        <f t="array" ref="DK196">IF(AND(ROWS($M$131:DK196)&lt;=$P$2,COLUMNS($M$131:DK196)&lt;=$P$2),INDEX(MINVERSE($M$6:INDEX($M$6:$EF$125,$P$2,$P$2)),ROWS($M$131:DK196),COLUMNS($M$131:DK196)),0)</f>
        <v>0</v>
      </c>
      <c r="DL196">
        <f t="array" ref="DL196">IF(AND(ROWS($M$131:DL196)&lt;=$P$2,COLUMNS($M$131:DL196)&lt;=$P$2),INDEX(MINVERSE($M$6:INDEX($M$6:$EF$125,$P$2,$P$2)),ROWS($M$131:DL196),COLUMNS($M$131:DL196)),0)</f>
        <v>0</v>
      </c>
      <c r="DM196">
        <f t="array" ref="DM196">IF(AND(ROWS($M$131:DM196)&lt;=$P$2,COLUMNS($M$131:DM196)&lt;=$P$2),INDEX(MINVERSE($M$6:INDEX($M$6:$EF$125,$P$2,$P$2)),ROWS($M$131:DM196),COLUMNS($M$131:DM196)),0)</f>
        <v>0</v>
      </c>
      <c r="DN196">
        <f t="array" ref="DN196">IF(AND(ROWS($M$131:DN196)&lt;=$P$2,COLUMNS($M$131:DN196)&lt;=$P$2),INDEX(MINVERSE($M$6:INDEX($M$6:$EF$125,$P$2,$P$2)),ROWS($M$131:DN196),COLUMNS($M$131:DN196)),0)</f>
        <v>0</v>
      </c>
      <c r="DO196">
        <f t="array" ref="DO196">IF(AND(ROWS($M$131:DO196)&lt;=$P$2,COLUMNS($M$131:DO196)&lt;=$P$2),INDEX(MINVERSE($M$6:INDEX($M$6:$EF$125,$P$2,$P$2)),ROWS($M$131:DO196),COLUMNS($M$131:DO196)),0)</f>
        <v>0</v>
      </c>
      <c r="DP196">
        <f t="array" ref="DP196">IF(AND(ROWS($M$131:DP196)&lt;=$P$2,COLUMNS($M$131:DP196)&lt;=$P$2),INDEX(MINVERSE($M$6:INDEX($M$6:$EF$125,$P$2,$P$2)),ROWS($M$131:DP196),COLUMNS($M$131:DP196)),0)</f>
        <v>0</v>
      </c>
      <c r="DQ196">
        <f t="array" ref="DQ196">IF(AND(ROWS($M$131:DQ196)&lt;=$P$2,COLUMNS($M$131:DQ196)&lt;=$P$2),INDEX(MINVERSE($M$6:INDEX($M$6:$EF$125,$P$2,$P$2)),ROWS($M$131:DQ196),COLUMNS($M$131:DQ196)),0)</f>
        <v>0</v>
      </c>
      <c r="DR196">
        <f t="array" ref="DR196">IF(AND(ROWS($M$131:DR196)&lt;=$P$2,COLUMNS($M$131:DR196)&lt;=$P$2),INDEX(MINVERSE($M$6:INDEX($M$6:$EF$125,$P$2,$P$2)),ROWS($M$131:DR196),COLUMNS($M$131:DR196)),0)</f>
        <v>0</v>
      </c>
      <c r="DS196">
        <f t="array" ref="DS196">IF(AND(ROWS($M$131:DS196)&lt;=$P$2,COLUMNS($M$131:DS196)&lt;=$P$2),INDEX(MINVERSE($M$6:INDEX($M$6:$EF$125,$P$2,$P$2)),ROWS($M$131:DS196),COLUMNS($M$131:DS196)),0)</f>
        <v>0</v>
      </c>
      <c r="DT196">
        <f t="array" ref="DT196">IF(AND(ROWS($M$131:DT196)&lt;=$P$2,COLUMNS($M$131:DT196)&lt;=$P$2),INDEX(MINVERSE($M$6:INDEX($M$6:$EF$125,$P$2,$P$2)),ROWS($M$131:DT196),COLUMNS($M$131:DT196)),0)</f>
        <v>0</v>
      </c>
      <c r="DU196">
        <f t="array" ref="DU196">IF(AND(ROWS($M$131:DU196)&lt;=$P$2,COLUMNS($M$131:DU196)&lt;=$P$2),INDEX(MINVERSE($M$6:INDEX($M$6:$EF$125,$P$2,$P$2)),ROWS($M$131:DU196),COLUMNS($M$131:DU196)),0)</f>
        <v>0</v>
      </c>
      <c r="DV196">
        <f t="array" ref="DV196">IF(AND(ROWS($M$131:DV196)&lt;=$P$2,COLUMNS($M$131:DV196)&lt;=$P$2),INDEX(MINVERSE($M$6:INDEX($M$6:$EF$125,$P$2,$P$2)),ROWS($M$131:DV196),COLUMNS($M$131:DV196)),0)</f>
        <v>0</v>
      </c>
      <c r="DW196">
        <f t="array" ref="DW196">IF(AND(ROWS($M$131:DW196)&lt;=$P$2,COLUMNS($M$131:DW196)&lt;=$P$2),INDEX(MINVERSE($M$6:INDEX($M$6:$EF$125,$P$2,$P$2)),ROWS($M$131:DW196),COLUMNS($M$131:DW196)),0)</f>
        <v>0</v>
      </c>
      <c r="DX196">
        <f t="array" ref="DX196">IF(AND(ROWS($M$131:DX196)&lt;=$P$2,COLUMNS($M$131:DX196)&lt;=$P$2),INDEX(MINVERSE($M$6:INDEX($M$6:$EF$125,$P$2,$P$2)),ROWS($M$131:DX196),COLUMNS($M$131:DX196)),0)</f>
        <v>0</v>
      </c>
      <c r="DY196">
        <f t="array" ref="DY196">IF(AND(ROWS($M$131:DY196)&lt;=$P$2,COLUMNS($M$131:DY196)&lt;=$P$2),INDEX(MINVERSE($M$6:INDEX($M$6:$EF$125,$P$2,$P$2)),ROWS($M$131:DY196),COLUMNS($M$131:DY196)),0)</f>
        <v>0</v>
      </c>
      <c r="DZ196">
        <f t="array" ref="DZ196">IF(AND(ROWS($M$131:DZ196)&lt;=$P$2,COLUMNS($M$131:DZ196)&lt;=$P$2),INDEX(MINVERSE($M$6:INDEX($M$6:$EF$125,$P$2,$P$2)),ROWS($M$131:DZ196),COLUMNS($M$131:DZ196)),0)</f>
        <v>0</v>
      </c>
      <c r="EA196">
        <f t="array" ref="EA196">IF(AND(ROWS($M$131:EA196)&lt;=$P$2,COLUMNS($M$131:EA196)&lt;=$P$2),INDEX(MINVERSE($M$6:INDEX($M$6:$EF$125,$P$2,$P$2)),ROWS($M$131:EA196),COLUMNS($M$131:EA196)),0)</f>
        <v>0</v>
      </c>
      <c r="EB196">
        <f t="array" ref="EB196">IF(AND(ROWS($M$131:EB196)&lt;=$P$2,COLUMNS($M$131:EB196)&lt;=$P$2),INDEX(MINVERSE($M$6:INDEX($M$6:$EF$125,$P$2,$P$2)),ROWS($M$131:EB196),COLUMNS($M$131:EB196)),0)</f>
        <v>0</v>
      </c>
    </row>
    <row r="197" spans="12:132" ht="15">
      <c r="L197" s="10">
        <v>67</v>
      </c>
      <c r="M197">
        <f t="array" ref="M197">IF(AND(ROWS($M$131:M197)&lt;=$P$2,COLUMNS($M$131:M197)&lt;=$P$2),INDEX(MINVERSE($M$6:INDEX($M$6:$EF$125,$P$2,$P$2)),ROWS($M$131:M197),COLUMNS($M$131:M197)),0)</f>
        <v>0</v>
      </c>
      <c r="N197">
        <f t="array" ref="N197">IF(AND(ROWS($M$131:N197)&lt;=$P$2,COLUMNS($M$131:N197)&lt;=$P$2),INDEX(MINVERSE($M$6:INDEX($M$6:$EF$125,$P$2,$P$2)),ROWS($M$131:N197),COLUMNS($M$131:N197)),0)</f>
        <v>0</v>
      </c>
      <c r="O197">
        <f t="array" ref="O197">IF(AND(ROWS($M$131:O197)&lt;=$P$2,COLUMNS($M$131:O197)&lt;=$P$2),INDEX(MINVERSE($M$6:INDEX($M$6:$EF$125,$P$2,$P$2)),ROWS($M$131:O197),COLUMNS($M$131:O197)),0)</f>
        <v>0</v>
      </c>
      <c r="P197">
        <f t="array" ref="P197">IF(AND(ROWS($M$131:P197)&lt;=$P$2,COLUMNS($M$131:P197)&lt;=$P$2),INDEX(MINVERSE($M$6:INDEX($M$6:$EF$125,$P$2,$P$2)),ROWS($M$131:P197),COLUMNS($M$131:P197)),0)</f>
        <v>0</v>
      </c>
      <c r="Q197">
        <f t="array" ref="Q197">IF(AND(ROWS($M$131:Q197)&lt;=$P$2,COLUMNS($M$131:Q197)&lt;=$P$2),INDEX(MINVERSE($M$6:INDEX($M$6:$EF$125,$P$2,$P$2)),ROWS($M$131:Q197),COLUMNS($M$131:Q197)),0)</f>
        <v>0</v>
      </c>
      <c r="R197">
        <f t="array" ref="R197">IF(AND(ROWS($M$131:R197)&lt;=$P$2,COLUMNS($M$131:R197)&lt;=$P$2),INDEX(MINVERSE($M$6:INDEX($M$6:$EF$125,$P$2,$P$2)),ROWS($M$131:R197),COLUMNS($M$131:R197)),0)</f>
        <v>0</v>
      </c>
      <c r="S197">
        <f t="array" ref="S197">IF(AND(ROWS($M$131:S197)&lt;=$P$2,COLUMNS($M$131:S197)&lt;=$P$2),INDEX(MINVERSE($M$6:INDEX($M$6:$EF$125,$P$2,$P$2)),ROWS($M$131:S197),COLUMNS($M$131:S197)),0)</f>
        <v>0</v>
      </c>
      <c r="T197">
        <f t="array" ref="T197">IF(AND(ROWS($M$131:T197)&lt;=$P$2,COLUMNS($M$131:T197)&lt;=$P$2),INDEX(MINVERSE($M$6:INDEX($M$6:$EF$125,$P$2,$P$2)),ROWS($M$131:T197),COLUMNS($M$131:T197)),0)</f>
        <v>0</v>
      </c>
      <c r="U197">
        <f t="array" ref="U197">IF(AND(ROWS($M$131:U197)&lt;=$P$2,COLUMNS($M$131:U197)&lt;=$P$2),INDEX(MINVERSE($M$6:INDEX($M$6:$EF$125,$P$2,$P$2)),ROWS($M$131:U197),COLUMNS($M$131:U197)),0)</f>
        <v>0</v>
      </c>
      <c r="V197">
        <f t="array" ref="V197">IF(AND(ROWS($M$131:V197)&lt;=$P$2,COLUMNS($M$131:V197)&lt;=$P$2),INDEX(MINVERSE($M$6:INDEX($M$6:$EF$125,$P$2,$P$2)),ROWS($M$131:V197),COLUMNS($M$131:V197)),0)</f>
        <v>0</v>
      </c>
      <c r="W197">
        <f t="array" ref="W197">IF(AND(ROWS($M$131:W197)&lt;=$P$2,COLUMNS($M$131:W197)&lt;=$P$2),INDEX(MINVERSE($M$6:INDEX($M$6:$EF$125,$P$2,$P$2)),ROWS($M$131:W197),COLUMNS($M$131:W197)),0)</f>
        <v>0</v>
      </c>
      <c r="X197">
        <f t="array" ref="X197">IF(AND(ROWS($M$131:X197)&lt;=$P$2,COLUMNS($M$131:X197)&lt;=$P$2),INDEX(MINVERSE($M$6:INDEX($M$6:$EF$125,$P$2,$P$2)),ROWS($M$131:X197),COLUMNS($M$131:X197)),0)</f>
        <v>0</v>
      </c>
      <c r="Y197">
        <f t="array" ref="Y197">IF(AND(ROWS($M$131:Y197)&lt;=$P$2,COLUMNS($M$131:Y197)&lt;=$P$2),INDEX(MINVERSE($M$6:INDEX($M$6:$EF$125,$P$2,$P$2)),ROWS($M$131:Y197),COLUMNS($M$131:Y197)),0)</f>
        <v>0</v>
      </c>
      <c r="Z197">
        <f t="array" ref="Z197">IF(AND(ROWS($M$131:Z197)&lt;=$P$2,COLUMNS($M$131:Z197)&lt;=$P$2),INDEX(MINVERSE($M$6:INDEX($M$6:$EF$125,$P$2,$P$2)),ROWS($M$131:Z197),COLUMNS($M$131:Z197)),0)</f>
        <v>0</v>
      </c>
      <c r="AA197">
        <f t="array" ref="AA197">IF(AND(ROWS($M$131:AA197)&lt;=$P$2,COLUMNS($M$131:AA197)&lt;=$P$2),INDEX(MINVERSE($M$6:INDEX($M$6:$EF$125,$P$2,$P$2)),ROWS($M$131:AA197),COLUMNS($M$131:AA197)),0)</f>
        <v>0</v>
      </c>
      <c r="AB197">
        <f t="array" ref="AB197">IF(AND(ROWS($M$131:AB197)&lt;=$P$2,COLUMNS($M$131:AB197)&lt;=$P$2),INDEX(MINVERSE($M$6:INDEX($M$6:$EF$125,$P$2,$P$2)),ROWS($M$131:AB197),COLUMNS($M$131:AB197)),0)</f>
        <v>0</v>
      </c>
      <c r="AC197">
        <f t="array" ref="AC197">IF(AND(ROWS($M$131:AC197)&lt;=$P$2,COLUMNS($M$131:AC197)&lt;=$P$2),INDEX(MINVERSE($M$6:INDEX($M$6:$EF$125,$P$2,$P$2)),ROWS($M$131:AC197),COLUMNS($M$131:AC197)),0)</f>
        <v>0</v>
      </c>
      <c r="AD197">
        <f t="array" ref="AD197">IF(AND(ROWS($M$131:AD197)&lt;=$P$2,COLUMNS($M$131:AD197)&lt;=$P$2),INDEX(MINVERSE($M$6:INDEX($M$6:$EF$125,$P$2,$P$2)),ROWS($M$131:AD197),COLUMNS($M$131:AD197)),0)</f>
        <v>0</v>
      </c>
      <c r="AE197">
        <f t="array" ref="AE197">IF(AND(ROWS($M$131:AE197)&lt;=$P$2,COLUMNS($M$131:AE197)&lt;=$P$2),INDEX(MINVERSE($M$6:INDEX($M$6:$EF$125,$P$2,$P$2)),ROWS($M$131:AE197),COLUMNS($M$131:AE197)),0)</f>
        <v>0</v>
      </c>
      <c r="AF197">
        <f t="array" ref="AF197">IF(AND(ROWS($M$131:AF197)&lt;=$P$2,COLUMNS($M$131:AF197)&lt;=$P$2),INDEX(MINVERSE($M$6:INDEX($M$6:$EF$125,$P$2,$P$2)),ROWS($M$131:AF197),COLUMNS($M$131:AF197)),0)</f>
        <v>0</v>
      </c>
      <c r="AG197">
        <f t="array" ref="AG197">IF(AND(ROWS($M$131:AG197)&lt;=$P$2,COLUMNS($M$131:AG197)&lt;=$P$2),INDEX(MINVERSE($M$6:INDEX($M$6:$EF$125,$P$2,$P$2)),ROWS($M$131:AG197),COLUMNS($M$131:AG197)),0)</f>
        <v>0</v>
      </c>
      <c r="AH197">
        <f t="array" ref="AH197">IF(AND(ROWS($M$131:AH197)&lt;=$P$2,COLUMNS($M$131:AH197)&lt;=$P$2),INDEX(MINVERSE($M$6:INDEX($M$6:$EF$125,$P$2,$P$2)),ROWS($M$131:AH197),COLUMNS($M$131:AH197)),0)</f>
        <v>0</v>
      </c>
      <c r="AI197">
        <f t="array" ref="AI197">IF(AND(ROWS($M$131:AI197)&lt;=$P$2,COLUMNS($M$131:AI197)&lt;=$P$2),INDEX(MINVERSE($M$6:INDEX($M$6:$EF$125,$P$2,$P$2)),ROWS($M$131:AI197),COLUMNS($M$131:AI197)),0)</f>
        <v>0</v>
      </c>
      <c r="AJ197">
        <f t="array" ref="AJ197">IF(AND(ROWS($M$131:AJ197)&lt;=$P$2,COLUMNS($M$131:AJ197)&lt;=$P$2),INDEX(MINVERSE($M$6:INDEX($M$6:$EF$125,$P$2,$P$2)),ROWS($M$131:AJ197),COLUMNS($M$131:AJ197)),0)</f>
        <v>0</v>
      </c>
      <c r="AK197">
        <f t="array" ref="AK197">IF(AND(ROWS($M$131:AK197)&lt;=$P$2,COLUMNS($M$131:AK197)&lt;=$P$2),INDEX(MINVERSE($M$6:INDEX($M$6:$EF$125,$P$2,$P$2)),ROWS($M$131:AK197),COLUMNS($M$131:AK197)),0)</f>
        <v>0</v>
      </c>
      <c r="AL197">
        <f t="array" ref="AL197">IF(AND(ROWS($M$131:AL197)&lt;=$P$2,COLUMNS($M$131:AL197)&lt;=$P$2),INDEX(MINVERSE($M$6:INDEX($M$6:$EF$125,$P$2,$P$2)),ROWS($M$131:AL197),COLUMNS($M$131:AL197)),0)</f>
        <v>0</v>
      </c>
      <c r="AM197">
        <f t="array" ref="AM197">IF(AND(ROWS($M$131:AM197)&lt;=$P$2,COLUMNS($M$131:AM197)&lt;=$P$2),INDEX(MINVERSE($M$6:INDEX($M$6:$EF$125,$P$2,$P$2)),ROWS($M$131:AM197),COLUMNS($M$131:AM197)),0)</f>
        <v>0</v>
      </c>
      <c r="AN197">
        <f t="array" ref="AN197">IF(AND(ROWS($M$131:AN197)&lt;=$P$2,COLUMNS($M$131:AN197)&lt;=$P$2),INDEX(MINVERSE($M$6:INDEX($M$6:$EF$125,$P$2,$P$2)),ROWS($M$131:AN197),COLUMNS($M$131:AN197)),0)</f>
        <v>0</v>
      </c>
      <c r="AO197">
        <f t="array" ref="AO197">IF(AND(ROWS($M$131:AO197)&lt;=$P$2,COLUMNS($M$131:AO197)&lt;=$P$2),INDEX(MINVERSE($M$6:INDEX($M$6:$EF$125,$P$2,$P$2)),ROWS($M$131:AO197),COLUMNS($M$131:AO197)),0)</f>
        <v>0</v>
      </c>
      <c r="AP197">
        <f t="array" ref="AP197">IF(AND(ROWS($M$131:AP197)&lt;=$P$2,COLUMNS($M$131:AP197)&lt;=$P$2),INDEX(MINVERSE($M$6:INDEX($M$6:$EF$125,$P$2,$P$2)),ROWS($M$131:AP197),COLUMNS($M$131:AP197)),0)</f>
        <v>0</v>
      </c>
      <c r="AQ197">
        <f t="array" ref="AQ197">IF(AND(ROWS($M$131:AQ197)&lt;=$P$2,COLUMNS($M$131:AQ197)&lt;=$P$2),INDEX(MINVERSE($M$6:INDEX($M$6:$EF$125,$P$2,$P$2)),ROWS($M$131:AQ197),COLUMNS($M$131:AQ197)),0)</f>
        <v>0</v>
      </c>
      <c r="AR197">
        <f t="array" ref="AR197">IF(AND(ROWS($M$131:AR197)&lt;=$P$2,COLUMNS($M$131:AR197)&lt;=$P$2),INDEX(MINVERSE($M$6:INDEX($M$6:$EF$125,$P$2,$P$2)),ROWS($M$131:AR197),COLUMNS($M$131:AR197)),0)</f>
        <v>0</v>
      </c>
      <c r="AS197">
        <f t="array" ref="AS197">IF(AND(ROWS($M$131:AS197)&lt;=$P$2,COLUMNS($M$131:AS197)&lt;=$P$2),INDEX(MINVERSE($M$6:INDEX($M$6:$EF$125,$P$2,$P$2)),ROWS($M$131:AS197),COLUMNS($M$131:AS197)),0)</f>
        <v>0</v>
      </c>
      <c r="AT197">
        <f t="array" ref="AT197">IF(AND(ROWS($M$131:AT197)&lt;=$P$2,COLUMNS($M$131:AT197)&lt;=$P$2),INDEX(MINVERSE($M$6:INDEX($M$6:$EF$125,$P$2,$P$2)),ROWS($M$131:AT197),COLUMNS($M$131:AT197)),0)</f>
        <v>0</v>
      </c>
      <c r="AU197">
        <f t="array" ref="AU197">IF(AND(ROWS($M$131:AU197)&lt;=$P$2,COLUMNS($M$131:AU197)&lt;=$P$2),INDEX(MINVERSE($M$6:INDEX($M$6:$EF$125,$P$2,$P$2)),ROWS($M$131:AU197),COLUMNS($M$131:AU197)),0)</f>
        <v>0</v>
      </c>
      <c r="AV197">
        <f t="array" ref="AV197">IF(AND(ROWS($M$131:AV197)&lt;=$P$2,COLUMNS($M$131:AV197)&lt;=$P$2),INDEX(MINVERSE($M$6:INDEX($M$6:$EF$125,$P$2,$P$2)),ROWS($M$131:AV197),COLUMNS($M$131:AV197)),0)</f>
        <v>0</v>
      </c>
      <c r="AW197">
        <f t="array" ref="AW197">IF(AND(ROWS($M$131:AW197)&lt;=$P$2,COLUMNS($M$131:AW197)&lt;=$P$2),INDEX(MINVERSE($M$6:INDEX($M$6:$EF$125,$P$2,$P$2)),ROWS($M$131:AW197),COLUMNS($M$131:AW197)),0)</f>
        <v>0</v>
      </c>
      <c r="AX197">
        <f t="array" ref="AX197">IF(AND(ROWS($M$131:AX197)&lt;=$P$2,COLUMNS($M$131:AX197)&lt;=$P$2),INDEX(MINVERSE($M$6:INDEX($M$6:$EF$125,$P$2,$P$2)),ROWS($M$131:AX197),COLUMNS($M$131:AX197)),0)</f>
        <v>0</v>
      </c>
      <c r="AY197">
        <f t="array" ref="AY197">IF(AND(ROWS($M$131:AY197)&lt;=$P$2,COLUMNS($M$131:AY197)&lt;=$P$2),INDEX(MINVERSE($M$6:INDEX($M$6:$EF$125,$P$2,$P$2)),ROWS($M$131:AY197),COLUMNS($M$131:AY197)),0)</f>
        <v>0</v>
      </c>
      <c r="AZ197">
        <f t="array" ref="AZ197">IF(AND(ROWS($M$131:AZ197)&lt;=$P$2,COLUMNS($M$131:AZ197)&lt;=$P$2),INDEX(MINVERSE($M$6:INDEX($M$6:$EF$125,$P$2,$P$2)),ROWS($M$131:AZ197),COLUMNS($M$131:AZ197)),0)</f>
        <v>0</v>
      </c>
      <c r="BA197">
        <f t="array" ref="BA197">IF(AND(ROWS($M$131:BA197)&lt;=$P$2,COLUMNS($M$131:BA197)&lt;=$P$2),INDEX(MINVERSE($M$6:INDEX($M$6:$EF$125,$P$2,$P$2)),ROWS($M$131:BA197),COLUMNS($M$131:BA197)),0)</f>
        <v>0</v>
      </c>
      <c r="BB197">
        <f t="array" ref="BB197">IF(AND(ROWS($M$131:BB197)&lt;=$P$2,COLUMNS($M$131:BB197)&lt;=$P$2),INDEX(MINVERSE($M$6:INDEX($M$6:$EF$125,$P$2,$P$2)),ROWS($M$131:BB197),COLUMNS($M$131:BB197)),0)</f>
        <v>0</v>
      </c>
      <c r="BC197">
        <f t="array" ref="BC197">IF(AND(ROWS($M$131:BC197)&lt;=$P$2,COLUMNS($M$131:BC197)&lt;=$P$2),INDEX(MINVERSE($M$6:INDEX($M$6:$EF$125,$P$2,$P$2)),ROWS($M$131:BC197),COLUMNS($M$131:BC197)),0)</f>
        <v>0</v>
      </c>
      <c r="BD197">
        <f t="array" ref="BD197">IF(AND(ROWS($M$131:BD197)&lt;=$P$2,COLUMNS($M$131:BD197)&lt;=$P$2),INDEX(MINVERSE($M$6:INDEX($M$6:$EF$125,$P$2,$P$2)),ROWS($M$131:BD197),COLUMNS($M$131:BD197)),0)</f>
        <v>0</v>
      </c>
      <c r="BE197">
        <f t="array" ref="BE197">IF(AND(ROWS($M$131:BE197)&lt;=$P$2,COLUMNS($M$131:BE197)&lt;=$P$2),INDEX(MINVERSE($M$6:INDEX($M$6:$EF$125,$P$2,$P$2)),ROWS($M$131:BE197),COLUMNS($M$131:BE197)),0)</f>
        <v>0</v>
      </c>
      <c r="BF197">
        <f t="array" ref="BF197">IF(AND(ROWS($M$131:BF197)&lt;=$P$2,COLUMNS($M$131:BF197)&lt;=$P$2),INDEX(MINVERSE($M$6:INDEX($M$6:$EF$125,$P$2,$P$2)),ROWS($M$131:BF197),COLUMNS($M$131:BF197)),0)</f>
        <v>0</v>
      </c>
      <c r="BG197">
        <f t="array" ref="BG197">IF(AND(ROWS($M$131:BG197)&lt;=$P$2,COLUMNS($M$131:BG197)&lt;=$P$2),INDEX(MINVERSE($M$6:INDEX($M$6:$EF$125,$P$2,$P$2)),ROWS($M$131:BG197),COLUMNS($M$131:BG197)),0)</f>
        <v>0</v>
      </c>
      <c r="BH197">
        <f t="array" ref="BH197">IF(AND(ROWS($M$131:BH197)&lt;=$P$2,COLUMNS($M$131:BH197)&lt;=$P$2),INDEX(MINVERSE($M$6:INDEX($M$6:$EF$125,$P$2,$P$2)),ROWS($M$131:BH197),COLUMNS($M$131:BH197)),0)</f>
        <v>0</v>
      </c>
      <c r="BI197">
        <f t="array" ref="BI197">IF(AND(ROWS($M$131:BI197)&lt;=$P$2,COLUMNS($M$131:BI197)&lt;=$P$2),INDEX(MINVERSE($M$6:INDEX($M$6:$EF$125,$P$2,$P$2)),ROWS($M$131:BI197),COLUMNS($M$131:BI197)),0)</f>
        <v>0</v>
      </c>
      <c r="BJ197">
        <f t="array" ref="BJ197">IF(AND(ROWS($M$131:BJ197)&lt;=$P$2,COLUMNS($M$131:BJ197)&lt;=$P$2),INDEX(MINVERSE($M$6:INDEX($M$6:$EF$125,$P$2,$P$2)),ROWS($M$131:BJ197),COLUMNS($M$131:BJ197)),0)</f>
        <v>0</v>
      </c>
      <c r="BK197">
        <f t="array" ref="BK197">IF(AND(ROWS($M$131:BK197)&lt;=$P$2,COLUMNS($M$131:BK197)&lt;=$P$2),INDEX(MINVERSE($M$6:INDEX($M$6:$EF$125,$P$2,$P$2)),ROWS($M$131:BK197),COLUMNS($M$131:BK197)),0)</f>
        <v>0</v>
      </c>
      <c r="BL197">
        <f t="array" ref="BL197">IF(AND(ROWS($M$131:BL197)&lt;=$P$2,COLUMNS($M$131:BL197)&lt;=$P$2),INDEX(MINVERSE($M$6:INDEX($M$6:$EF$125,$P$2,$P$2)),ROWS($M$131:BL197),COLUMNS($M$131:BL197)),0)</f>
        <v>0</v>
      </c>
      <c r="BM197">
        <f t="array" ref="BM197">IF(AND(ROWS($M$131:BM197)&lt;=$P$2,COLUMNS($M$131:BM197)&lt;=$P$2),INDEX(MINVERSE($M$6:INDEX($M$6:$EF$125,$P$2,$P$2)),ROWS($M$131:BM197),COLUMNS($M$131:BM197)),0)</f>
        <v>0</v>
      </c>
      <c r="BN197">
        <f t="array" ref="BN197">IF(AND(ROWS($M$131:BN197)&lt;=$P$2,COLUMNS($M$131:BN197)&lt;=$P$2),INDEX(MINVERSE($M$6:INDEX($M$6:$EF$125,$P$2,$P$2)),ROWS($M$131:BN197),COLUMNS($M$131:BN197)),0)</f>
        <v>0</v>
      </c>
      <c r="BO197">
        <f t="array" ref="BO197">IF(AND(ROWS($M$131:BO197)&lt;=$P$2,COLUMNS($M$131:BO197)&lt;=$P$2),INDEX(MINVERSE($M$6:INDEX($M$6:$EF$125,$P$2,$P$2)),ROWS($M$131:BO197),COLUMNS($M$131:BO197)),0)</f>
        <v>0</v>
      </c>
      <c r="BP197">
        <f t="array" ref="BP197">IF(AND(ROWS($M$131:BP197)&lt;=$P$2,COLUMNS($M$131:BP197)&lt;=$P$2),INDEX(MINVERSE($M$6:INDEX($M$6:$EF$125,$P$2,$P$2)),ROWS($M$131:BP197),COLUMNS($M$131:BP197)),0)</f>
        <v>0</v>
      </c>
      <c r="BQ197">
        <f t="array" ref="BQ197">IF(AND(ROWS($M$131:BQ197)&lt;=$P$2,COLUMNS($M$131:BQ197)&lt;=$P$2),INDEX(MINVERSE($M$6:INDEX($M$6:$EF$125,$P$2,$P$2)),ROWS($M$131:BQ197),COLUMNS($M$131:BQ197)),0)</f>
        <v>0</v>
      </c>
      <c r="BR197">
        <f t="array" ref="BR197">IF(AND(ROWS($M$131:BR197)&lt;=$P$2,COLUMNS($M$131:BR197)&lt;=$P$2),INDEX(MINVERSE($M$6:INDEX($M$6:$EF$125,$P$2,$P$2)),ROWS($M$131:BR197),COLUMNS($M$131:BR197)),0)</f>
        <v>0</v>
      </c>
      <c r="BS197">
        <f t="array" ref="BS197">IF(AND(ROWS($M$131:BS197)&lt;=$P$2,COLUMNS($M$131:BS197)&lt;=$P$2),INDEX(MINVERSE($M$6:INDEX($M$6:$EF$125,$P$2,$P$2)),ROWS($M$131:BS197),COLUMNS($M$131:BS197)),0)</f>
        <v>0</v>
      </c>
      <c r="BT197">
        <f t="array" ref="BT197">IF(AND(ROWS($M$131:BT197)&lt;=$P$2,COLUMNS($M$131:BT197)&lt;=$P$2),INDEX(MINVERSE($M$6:INDEX($M$6:$EF$125,$P$2,$P$2)),ROWS($M$131:BT197),COLUMNS($M$131:BT197)),0)</f>
        <v>0</v>
      </c>
      <c r="BU197">
        <f t="array" ref="BU197">IF(AND(ROWS($M$131:BU197)&lt;=$P$2,COLUMNS($M$131:BU197)&lt;=$P$2),INDEX(MINVERSE($M$6:INDEX($M$6:$EF$125,$P$2,$P$2)),ROWS($M$131:BU197),COLUMNS($M$131:BU197)),0)</f>
        <v>0</v>
      </c>
      <c r="BV197">
        <f t="array" ref="BV197">IF(AND(ROWS($M$131:BV197)&lt;=$P$2,COLUMNS($M$131:BV197)&lt;=$P$2),INDEX(MINVERSE($M$6:INDEX($M$6:$EF$125,$P$2,$P$2)),ROWS($M$131:BV197),COLUMNS($M$131:BV197)),0)</f>
        <v>0</v>
      </c>
      <c r="BW197">
        <f t="array" ref="BW197">IF(AND(ROWS($M$131:BW197)&lt;=$P$2,COLUMNS($M$131:BW197)&lt;=$P$2),INDEX(MINVERSE($M$6:INDEX($M$6:$EF$125,$P$2,$P$2)),ROWS($M$131:BW197),COLUMNS($M$131:BW197)),0)</f>
        <v>0</v>
      </c>
      <c r="BX197">
        <f t="array" ref="BX197">IF(AND(ROWS($M$131:BX197)&lt;=$P$2,COLUMNS($M$131:BX197)&lt;=$P$2),INDEX(MINVERSE($M$6:INDEX($M$6:$EF$125,$P$2,$P$2)),ROWS($M$131:BX197),COLUMNS($M$131:BX197)),0)</f>
        <v>0</v>
      </c>
      <c r="BY197">
        <f t="array" ref="BY197">IF(AND(ROWS($M$131:BY197)&lt;=$P$2,COLUMNS($M$131:BY197)&lt;=$P$2),INDEX(MINVERSE($M$6:INDEX($M$6:$EF$125,$P$2,$P$2)),ROWS($M$131:BY197),COLUMNS($M$131:BY197)),0)</f>
        <v>0</v>
      </c>
      <c r="BZ197">
        <f t="array" ref="BZ197">IF(AND(ROWS($M$131:BZ197)&lt;=$P$2,COLUMNS($M$131:BZ197)&lt;=$P$2),INDEX(MINVERSE($M$6:INDEX($M$6:$EF$125,$P$2,$P$2)),ROWS($M$131:BZ197),COLUMNS($M$131:BZ197)),0)</f>
        <v>0</v>
      </c>
      <c r="CA197">
        <f t="array" ref="CA197">IF(AND(ROWS($M$131:CA197)&lt;=$P$2,COLUMNS($M$131:CA197)&lt;=$P$2),INDEX(MINVERSE($M$6:INDEX($M$6:$EF$125,$P$2,$P$2)),ROWS($M$131:CA197),COLUMNS($M$131:CA197)),0)</f>
        <v>0</v>
      </c>
      <c r="CB197">
        <f t="array" ref="CB197">IF(AND(ROWS($M$131:CB197)&lt;=$P$2,COLUMNS($M$131:CB197)&lt;=$P$2),INDEX(MINVERSE($M$6:INDEX($M$6:$EF$125,$P$2,$P$2)),ROWS($M$131:CB197),COLUMNS($M$131:CB197)),0)</f>
        <v>0</v>
      </c>
      <c r="CC197">
        <f t="array" ref="CC197">IF(AND(ROWS($M$131:CC197)&lt;=$P$2,COLUMNS($M$131:CC197)&lt;=$P$2),INDEX(MINVERSE($M$6:INDEX($M$6:$EF$125,$P$2,$P$2)),ROWS($M$131:CC197),COLUMNS($M$131:CC197)),0)</f>
        <v>0</v>
      </c>
      <c r="CD197">
        <f t="array" ref="CD197">IF(AND(ROWS($M$131:CD197)&lt;=$P$2,COLUMNS($M$131:CD197)&lt;=$P$2),INDEX(MINVERSE($M$6:INDEX($M$6:$EF$125,$P$2,$P$2)),ROWS($M$131:CD197),COLUMNS($M$131:CD197)),0)</f>
        <v>0</v>
      </c>
      <c r="CE197">
        <f t="array" ref="CE197">IF(AND(ROWS($M$131:CE197)&lt;=$P$2,COLUMNS($M$131:CE197)&lt;=$P$2),INDEX(MINVERSE($M$6:INDEX($M$6:$EF$125,$P$2,$P$2)),ROWS($M$131:CE197),COLUMNS($M$131:CE197)),0)</f>
        <v>0</v>
      </c>
      <c r="CF197">
        <f t="array" ref="CF197">IF(AND(ROWS($M$131:CF197)&lt;=$P$2,COLUMNS($M$131:CF197)&lt;=$P$2),INDEX(MINVERSE($M$6:INDEX($M$6:$EF$125,$P$2,$P$2)),ROWS($M$131:CF197),COLUMNS($M$131:CF197)),0)</f>
        <v>0</v>
      </c>
      <c r="CG197">
        <f t="array" ref="CG197">IF(AND(ROWS($M$131:CG197)&lt;=$P$2,COLUMNS($M$131:CG197)&lt;=$P$2),INDEX(MINVERSE($M$6:INDEX($M$6:$EF$125,$P$2,$P$2)),ROWS($M$131:CG197),COLUMNS($M$131:CG197)),0)</f>
        <v>0</v>
      </c>
      <c r="CH197">
        <f t="array" ref="CH197">IF(AND(ROWS($M$131:CH197)&lt;=$P$2,COLUMNS($M$131:CH197)&lt;=$P$2),INDEX(MINVERSE($M$6:INDEX($M$6:$EF$125,$P$2,$P$2)),ROWS($M$131:CH197),COLUMNS($M$131:CH197)),0)</f>
        <v>0</v>
      </c>
      <c r="CI197">
        <f t="array" ref="CI197">IF(AND(ROWS($M$131:CI197)&lt;=$P$2,COLUMNS($M$131:CI197)&lt;=$P$2),INDEX(MINVERSE($M$6:INDEX($M$6:$EF$125,$P$2,$P$2)),ROWS($M$131:CI197),COLUMNS($M$131:CI197)),0)</f>
        <v>0</v>
      </c>
      <c r="CJ197">
        <f t="array" ref="CJ197">IF(AND(ROWS($M$131:CJ197)&lt;=$P$2,COLUMNS($M$131:CJ197)&lt;=$P$2),INDEX(MINVERSE($M$6:INDEX($M$6:$EF$125,$P$2,$P$2)),ROWS($M$131:CJ197),COLUMNS($M$131:CJ197)),0)</f>
        <v>0</v>
      </c>
      <c r="CK197">
        <f t="array" ref="CK197">IF(AND(ROWS($M$131:CK197)&lt;=$P$2,COLUMNS($M$131:CK197)&lt;=$P$2),INDEX(MINVERSE($M$6:INDEX($M$6:$EF$125,$P$2,$P$2)),ROWS($M$131:CK197),COLUMNS($M$131:CK197)),0)</f>
        <v>0</v>
      </c>
      <c r="CL197">
        <f t="array" ref="CL197">IF(AND(ROWS($M$131:CL197)&lt;=$P$2,COLUMNS($M$131:CL197)&lt;=$P$2),INDEX(MINVERSE($M$6:INDEX($M$6:$EF$125,$P$2,$P$2)),ROWS($M$131:CL197),COLUMNS($M$131:CL197)),0)</f>
        <v>0</v>
      </c>
      <c r="CM197">
        <f t="array" ref="CM197">IF(AND(ROWS($M$131:CM197)&lt;=$P$2,COLUMNS($M$131:CM197)&lt;=$P$2),INDEX(MINVERSE($M$6:INDEX($M$6:$EF$125,$P$2,$P$2)),ROWS($M$131:CM197),COLUMNS($M$131:CM197)),0)</f>
        <v>0</v>
      </c>
      <c r="CN197">
        <f t="array" ref="CN197">IF(AND(ROWS($M$131:CN197)&lt;=$P$2,COLUMNS($M$131:CN197)&lt;=$P$2),INDEX(MINVERSE($M$6:INDEX($M$6:$EF$125,$P$2,$P$2)),ROWS($M$131:CN197),COLUMNS($M$131:CN197)),0)</f>
        <v>0</v>
      </c>
      <c r="CO197">
        <f t="array" ref="CO197">IF(AND(ROWS($M$131:CO197)&lt;=$P$2,COLUMNS($M$131:CO197)&lt;=$P$2),INDEX(MINVERSE($M$6:INDEX($M$6:$EF$125,$P$2,$P$2)),ROWS($M$131:CO197),COLUMNS($M$131:CO197)),0)</f>
        <v>0</v>
      </c>
      <c r="CP197">
        <f t="array" ref="CP197">IF(AND(ROWS($M$131:CP197)&lt;=$P$2,COLUMNS($M$131:CP197)&lt;=$P$2),INDEX(MINVERSE($M$6:INDEX($M$6:$EF$125,$P$2,$P$2)),ROWS($M$131:CP197),COLUMNS($M$131:CP197)),0)</f>
        <v>0</v>
      </c>
      <c r="CQ197">
        <f t="array" ref="CQ197">IF(AND(ROWS($M$131:CQ197)&lt;=$P$2,COLUMNS($M$131:CQ197)&lt;=$P$2),INDEX(MINVERSE($M$6:INDEX($M$6:$EF$125,$P$2,$P$2)),ROWS($M$131:CQ197),COLUMNS($M$131:CQ197)),0)</f>
        <v>0</v>
      </c>
      <c r="CR197">
        <f t="array" ref="CR197">IF(AND(ROWS($M$131:CR197)&lt;=$P$2,COLUMNS($M$131:CR197)&lt;=$P$2),INDEX(MINVERSE($M$6:INDEX($M$6:$EF$125,$P$2,$P$2)),ROWS($M$131:CR197),COLUMNS($M$131:CR197)),0)</f>
        <v>0</v>
      </c>
      <c r="CS197">
        <f t="array" ref="CS197">IF(AND(ROWS($M$131:CS197)&lt;=$P$2,COLUMNS($M$131:CS197)&lt;=$P$2),INDEX(MINVERSE($M$6:INDEX($M$6:$EF$125,$P$2,$P$2)),ROWS($M$131:CS197),COLUMNS($M$131:CS197)),0)</f>
        <v>0</v>
      </c>
      <c r="CT197">
        <f t="array" ref="CT197">IF(AND(ROWS($M$131:CT197)&lt;=$P$2,COLUMNS($M$131:CT197)&lt;=$P$2),INDEX(MINVERSE($M$6:INDEX($M$6:$EF$125,$P$2,$P$2)),ROWS($M$131:CT197),COLUMNS($M$131:CT197)),0)</f>
        <v>0</v>
      </c>
      <c r="CU197">
        <f t="array" ref="CU197">IF(AND(ROWS($M$131:CU197)&lt;=$P$2,COLUMNS($M$131:CU197)&lt;=$P$2),INDEX(MINVERSE($M$6:INDEX($M$6:$EF$125,$P$2,$P$2)),ROWS($M$131:CU197),COLUMNS($M$131:CU197)),0)</f>
        <v>0</v>
      </c>
      <c r="CV197">
        <f t="array" ref="CV197">IF(AND(ROWS($M$131:CV197)&lt;=$P$2,COLUMNS($M$131:CV197)&lt;=$P$2),INDEX(MINVERSE($M$6:INDEX($M$6:$EF$125,$P$2,$P$2)),ROWS($M$131:CV197),COLUMNS($M$131:CV197)),0)</f>
        <v>0</v>
      </c>
      <c r="CW197">
        <f t="array" ref="CW197">IF(AND(ROWS($M$131:CW197)&lt;=$P$2,COLUMNS($M$131:CW197)&lt;=$P$2),INDEX(MINVERSE($M$6:INDEX($M$6:$EF$125,$P$2,$P$2)),ROWS($M$131:CW197),COLUMNS($M$131:CW197)),0)</f>
        <v>0</v>
      </c>
      <c r="CX197">
        <f t="array" ref="CX197">IF(AND(ROWS($M$131:CX197)&lt;=$P$2,COLUMNS($M$131:CX197)&lt;=$P$2),INDEX(MINVERSE($M$6:INDEX($M$6:$EF$125,$P$2,$P$2)),ROWS($M$131:CX197),COLUMNS($M$131:CX197)),0)</f>
        <v>0</v>
      </c>
      <c r="CY197">
        <f t="array" ref="CY197">IF(AND(ROWS($M$131:CY197)&lt;=$P$2,COLUMNS($M$131:CY197)&lt;=$P$2),INDEX(MINVERSE($M$6:INDEX($M$6:$EF$125,$P$2,$P$2)),ROWS($M$131:CY197),COLUMNS($M$131:CY197)),0)</f>
        <v>0</v>
      </c>
      <c r="CZ197">
        <f t="array" ref="CZ197">IF(AND(ROWS($M$131:CZ197)&lt;=$P$2,COLUMNS($M$131:CZ197)&lt;=$P$2),INDEX(MINVERSE($M$6:INDEX($M$6:$EF$125,$P$2,$P$2)),ROWS($M$131:CZ197),COLUMNS($M$131:CZ197)),0)</f>
        <v>0</v>
      </c>
      <c r="DA197">
        <f t="array" ref="DA197">IF(AND(ROWS($M$131:DA197)&lt;=$P$2,COLUMNS($M$131:DA197)&lt;=$P$2),INDEX(MINVERSE($M$6:INDEX($M$6:$EF$125,$P$2,$P$2)),ROWS($M$131:DA197),COLUMNS($M$131:DA197)),0)</f>
        <v>0</v>
      </c>
      <c r="DB197">
        <f t="array" ref="DB197">IF(AND(ROWS($M$131:DB197)&lt;=$P$2,COLUMNS($M$131:DB197)&lt;=$P$2),INDEX(MINVERSE($M$6:INDEX($M$6:$EF$125,$P$2,$P$2)),ROWS($M$131:DB197),COLUMNS($M$131:DB197)),0)</f>
        <v>0</v>
      </c>
      <c r="DC197">
        <f t="array" ref="DC197">IF(AND(ROWS($M$131:DC197)&lt;=$P$2,COLUMNS($M$131:DC197)&lt;=$P$2),INDEX(MINVERSE($M$6:INDEX($M$6:$EF$125,$P$2,$P$2)),ROWS($M$131:DC197),COLUMNS($M$131:DC197)),0)</f>
        <v>0</v>
      </c>
      <c r="DD197">
        <f t="array" ref="DD197">IF(AND(ROWS($M$131:DD197)&lt;=$P$2,COLUMNS($M$131:DD197)&lt;=$P$2),INDEX(MINVERSE($M$6:INDEX($M$6:$EF$125,$P$2,$P$2)),ROWS($M$131:DD197),COLUMNS($M$131:DD197)),0)</f>
        <v>0</v>
      </c>
      <c r="DE197">
        <f t="array" ref="DE197">IF(AND(ROWS($M$131:DE197)&lt;=$P$2,COLUMNS($M$131:DE197)&lt;=$P$2),INDEX(MINVERSE($M$6:INDEX($M$6:$EF$125,$P$2,$P$2)),ROWS($M$131:DE197),COLUMNS($M$131:DE197)),0)</f>
        <v>0</v>
      </c>
      <c r="DF197">
        <f t="array" ref="DF197">IF(AND(ROWS($M$131:DF197)&lt;=$P$2,COLUMNS($M$131:DF197)&lt;=$P$2),INDEX(MINVERSE($M$6:INDEX($M$6:$EF$125,$P$2,$P$2)),ROWS($M$131:DF197),COLUMNS($M$131:DF197)),0)</f>
        <v>0</v>
      </c>
      <c r="DG197">
        <f t="array" ref="DG197">IF(AND(ROWS($M$131:DG197)&lt;=$P$2,COLUMNS($M$131:DG197)&lt;=$P$2),INDEX(MINVERSE($M$6:INDEX($M$6:$EF$125,$P$2,$P$2)),ROWS($M$131:DG197),COLUMNS($M$131:DG197)),0)</f>
        <v>0</v>
      </c>
      <c r="DH197">
        <f t="array" ref="DH197">IF(AND(ROWS($M$131:DH197)&lt;=$P$2,COLUMNS($M$131:DH197)&lt;=$P$2),INDEX(MINVERSE($M$6:INDEX($M$6:$EF$125,$P$2,$P$2)),ROWS($M$131:DH197),COLUMNS($M$131:DH197)),0)</f>
        <v>0</v>
      </c>
      <c r="DI197">
        <f t="array" ref="DI197">IF(AND(ROWS($M$131:DI197)&lt;=$P$2,COLUMNS($M$131:DI197)&lt;=$P$2),INDEX(MINVERSE($M$6:INDEX($M$6:$EF$125,$P$2,$P$2)),ROWS($M$131:DI197),COLUMNS($M$131:DI197)),0)</f>
        <v>0</v>
      </c>
      <c r="DJ197">
        <f t="array" ref="DJ197">IF(AND(ROWS($M$131:DJ197)&lt;=$P$2,COLUMNS($M$131:DJ197)&lt;=$P$2),INDEX(MINVERSE($M$6:INDEX($M$6:$EF$125,$P$2,$P$2)),ROWS($M$131:DJ197),COLUMNS($M$131:DJ197)),0)</f>
        <v>0</v>
      </c>
      <c r="DK197">
        <f t="array" ref="DK197">IF(AND(ROWS($M$131:DK197)&lt;=$P$2,COLUMNS($M$131:DK197)&lt;=$P$2),INDEX(MINVERSE($M$6:INDEX($M$6:$EF$125,$P$2,$P$2)),ROWS($M$131:DK197),COLUMNS($M$131:DK197)),0)</f>
        <v>0</v>
      </c>
      <c r="DL197">
        <f t="array" ref="DL197">IF(AND(ROWS($M$131:DL197)&lt;=$P$2,COLUMNS($M$131:DL197)&lt;=$P$2),INDEX(MINVERSE($M$6:INDEX($M$6:$EF$125,$P$2,$P$2)),ROWS($M$131:DL197),COLUMNS($M$131:DL197)),0)</f>
        <v>0</v>
      </c>
      <c r="DM197">
        <f t="array" ref="DM197">IF(AND(ROWS($M$131:DM197)&lt;=$P$2,COLUMNS($M$131:DM197)&lt;=$P$2),INDEX(MINVERSE($M$6:INDEX($M$6:$EF$125,$P$2,$P$2)),ROWS($M$131:DM197),COLUMNS($M$131:DM197)),0)</f>
        <v>0</v>
      </c>
      <c r="DN197">
        <f t="array" ref="DN197">IF(AND(ROWS($M$131:DN197)&lt;=$P$2,COLUMNS($M$131:DN197)&lt;=$P$2),INDEX(MINVERSE($M$6:INDEX($M$6:$EF$125,$P$2,$P$2)),ROWS($M$131:DN197),COLUMNS($M$131:DN197)),0)</f>
        <v>0</v>
      </c>
      <c r="DO197">
        <f t="array" ref="DO197">IF(AND(ROWS($M$131:DO197)&lt;=$P$2,COLUMNS($M$131:DO197)&lt;=$P$2),INDEX(MINVERSE($M$6:INDEX($M$6:$EF$125,$P$2,$P$2)),ROWS($M$131:DO197),COLUMNS($M$131:DO197)),0)</f>
        <v>0</v>
      </c>
      <c r="DP197">
        <f t="array" ref="DP197">IF(AND(ROWS($M$131:DP197)&lt;=$P$2,COLUMNS($M$131:DP197)&lt;=$P$2),INDEX(MINVERSE($M$6:INDEX($M$6:$EF$125,$P$2,$P$2)),ROWS($M$131:DP197),COLUMNS($M$131:DP197)),0)</f>
        <v>0</v>
      </c>
      <c r="DQ197">
        <f t="array" ref="DQ197">IF(AND(ROWS($M$131:DQ197)&lt;=$P$2,COLUMNS($M$131:DQ197)&lt;=$P$2),INDEX(MINVERSE($M$6:INDEX($M$6:$EF$125,$P$2,$P$2)),ROWS($M$131:DQ197),COLUMNS($M$131:DQ197)),0)</f>
        <v>0</v>
      </c>
      <c r="DR197">
        <f t="array" ref="DR197">IF(AND(ROWS($M$131:DR197)&lt;=$P$2,COLUMNS($M$131:DR197)&lt;=$P$2),INDEX(MINVERSE($M$6:INDEX($M$6:$EF$125,$P$2,$P$2)),ROWS($M$131:DR197),COLUMNS($M$131:DR197)),0)</f>
        <v>0</v>
      </c>
      <c r="DS197">
        <f t="array" ref="DS197">IF(AND(ROWS($M$131:DS197)&lt;=$P$2,COLUMNS($M$131:DS197)&lt;=$P$2),INDEX(MINVERSE($M$6:INDEX($M$6:$EF$125,$P$2,$P$2)),ROWS($M$131:DS197),COLUMNS($M$131:DS197)),0)</f>
        <v>0</v>
      </c>
      <c r="DT197">
        <f t="array" ref="DT197">IF(AND(ROWS($M$131:DT197)&lt;=$P$2,COLUMNS($M$131:DT197)&lt;=$P$2),INDEX(MINVERSE($M$6:INDEX($M$6:$EF$125,$P$2,$P$2)),ROWS($M$131:DT197),COLUMNS($M$131:DT197)),0)</f>
        <v>0</v>
      </c>
      <c r="DU197">
        <f t="array" ref="DU197">IF(AND(ROWS($M$131:DU197)&lt;=$P$2,COLUMNS($M$131:DU197)&lt;=$P$2),INDEX(MINVERSE($M$6:INDEX($M$6:$EF$125,$P$2,$P$2)),ROWS($M$131:DU197),COLUMNS($M$131:DU197)),0)</f>
        <v>0</v>
      </c>
      <c r="DV197">
        <f t="array" ref="DV197">IF(AND(ROWS($M$131:DV197)&lt;=$P$2,COLUMNS($M$131:DV197)&lt;=$P$2),INDEX(MINVERSE($M$6:INDEX($M$6:$EF$125,$P$2,$P$2)),ROWS($M$131:DV197),COLUMNS($M$131:DV197)),0)</f>
        <v>0</v>
      </c>
      <c r="DW197">
        <f t="array" ref="DW197">IF(AND(ROWS($M$131:DW197)&lt;=$P$2,COLUMNS($M$131:DW197)&lt;=$P$2),INDEX(MINVERSE($M$6:INDEX($M$6:$EF$125,$P$2,$P$2)),ROWS($M$131:DW197),COLUMNS($M$131:DW197)),0)</f>
        <v>0</v>
      </c>
      <c r="DX197">
        <f t="array" ref="DX197">IF(AND(ROWS($M$131:DX197)&lt;=$P$2,COLUMNS($M$131:DX197)&lt;=$P$2),INDEX(MINVERSE($M$6:INDEX($M$6:$EF$125,$P$2,$P$2)),ROWS($M$131:DX197),COLUMNS($M$131:DX197)),0)</f>
        <v>0</v>
      </c>
      <c r="DY197">
        <f t="array" ref="DY197">IF(AND(ROWS($M$131:DY197)&lt;=$P$2,COLUMNS($M$131:DY197)&lt;=$P$2),INDEX(MINVERSE($M$6:INDEX($M$6:$EF$125,$P$2,$P$2)),ROWS($M$131:DY197),COLUMNS($M$131:DY197)),0)</f>
        <v>0</v>
      </c>
      <c r="DZ197">
        <f t="array" ref="DZ197">IF(AND(ROWS($M$131:DZ197)&lt;=$P$2,COLUMNS($M$131:DZ197)&lt;=$P$2),INDEX(MINVERSE($M$6:INDEX($M$6:$EF$125,$P$2,$P$2)),ROWS($M$131:DZ197),COLUMNS($M$131:DZ197)),0)</f>
        <v>0</v>
      </c>
      <c r="EA197">
        <f t="array" ref="EA197">IF(AND(ROWS($M$131:EA197)&lt;=$P$2,COLUMNS($M$131:EA197)&lt;=$P$2),INDEX(MINVERSE($M$6:INDEX($M$6:$EF$125,$P$2,$P$2)),ROWS($M$131:EA197),COLUMNS($M$131:EA197)),0)</f>
        <v>0</v>
      </c>
      <c r="EB197">
        <f t="array" ref="EB197">IF(AND(ROWS($M$131:EB197)&lt;=$P$2,COLUMNS($M$131:EB197)&lt;=$P$2),INDEX(MINVERSE($M$6:INDEX($M$6:$EF$125,$P$2,$P$2)),ROWS($M$131:EB197),COLUMNS($M$131:EB197)),0)</f>
        <v>0</v>
      </c>
    </row>
    <row r="198" spans="12:132" ht="15">
      <c r="L198" s="10">
        <v>68</v>
      </c>
      <c r="M198">
        <f t="array" ref="M198">IF(AND(ROWS($M$131:M198)&lt;=$P$2,COLUMNS($M$131:M198)&lt;=$P$2),INDEX(MINVERSE($M$6:INDEX($M$6:$EF$125,$P$2,$P$2)),ROWS($M$131:M198),COLUMNS($M$131:M198)),0)</f>
        <v>0</v>
      </c>
      <c r="N198">
        <f t="array" ref="N198">IF(AND(ROWS($M$131:N198)&lt;=$P$2,COLUMNS($M$131:N198)&lt;=$P$2),INDEX(MINVERSE($M$6:INDEX($M$6:$EF$125,$P$2,$P$2)),ROWS($M$131:N198),COLUMNS($M$131:N198)),0)</f>
        <v>0</v>
      </c>
      <c r="O198">
        <f t="array" ref="O198">IF(AND(ROWS($M$131:O198)&lt;=$P$2,COLUMNS($M$131:O198)&lt;=$P$2),INDEX(MINVERSE($M$6:INDEX($M$6:$EF$125,$P$2,$P$2)),ROWS($M$131:O198),COLUMNS($M$131:O198)),0)</f>
        <v>0</v>
      </c>
      <c r="P198">
        <f t="array" ref="P198">IF(AND(ROWS($M$131:P198)&lt;=$P$2,COLUMNS($M$131:P198)&lt;=$P$2),INDEX(MINVERSE($M$6:INDEX($M$6:$EF$125,$P$2,$P$2)),ROWS($M$131:P198),COLUMNS($M$131:P198)),0)</f>
        <v>0</v>
      </c>
      <c r="Q198">
        <f t="array" ref="Q198">IF(AND(ROWS($M$131:Q198)&lt;=$P$2,COLUMNS($M$131:Q198)&lt;=$P$2),INDEX(MINVERSE($M$6:INDEX($M$6:$EF$125,$P$2,$P$2)),ROWS($M$131:Q198),COLUMNS($M$131:Q198)),0)</f>
        <v>0</v>
      </c>
      <c r="R198">
        <f t="array" ref="R198">IF(AND(ROWS($M$131:R198)&lt;=$P$2,COLUMNS($M$131:R198)&lt;=$P$2),INDEX(MINVERSE($M$6:INDEX($M$6:$EF$125,$P$2,$P$2)),ROWS($M$131:R198),COLUMNS($M$131:R198)),0)</f>
        <v>0</v>
      </c>
      <c r="S198">
        <f t="array" ref="S198">IF(AND(ROWS($M$131:S198)&lt;=$P$2,COLUMNS($M$131:S198)&lt;=$P$2),INDEX(MINVERSE($M$6:INDEX($M$6:$EF$125,$P$2,$P$2)),ROWS($M$131:S198),COLUMNS($M$131:S198)),0)</f>
        <v>0</v>
      </c>
      <c r="T198">
        <f t="array" ref="T198">IF(AND(ROWS($M$131:T198)&lt;=$P$2,COLUMNS($M$131:T198)&lt;=$P$2),INDEX(MINVERSE($M$6:INDEX($M$6:$EF$125,$P$2,$P$2)),ROWS($M$131:T198),COLUMNS($M$131:T198)),0)</f>
        <v>0</v>
      </c>
      <c r="U198">
        <f t="array" ref="U198">IF(AND(ROWS($M$131:U198)&lt;=$P$2,COLUMNS($M$131:U198)&lt;=$P$2),INDEX(MINVERSE($M$6:INDEX($M$6:$EF$125,$P$2,$P$2)),ROWS($M$131:U198),COLUMNS($M$131:U198)),0)</f>
        <v>0</v>
      </c>
      <c r="V198">
        <f t="array" ref="V198">IF(AND(ROWS($M$131:V198)&lt;=$P$2,COLUMNS($M$131:V198)&lt;=$P$2),INDEX(MINVERSE($M$6:INDEX($M$6:$EF$125,$P$2,$P$2)),ROWS($M$131:V198),COLUMNS($M$131:V198)),0)</f>
        <v>0</v>
      </c>
      <c r="W198">
        <f t="array" ref="W198">IF(AND(ROWS($M$131:W198)&lt;=$P$2,COLUMNS($M$131:W198)&lt;=$P$2),INDEX(MINVERSE($M$6:INDEX($M$6:$EF$125,$P$2,$P$2)),ROWS($M$131:W198),COLUMNS($M$131:W198)),0)</f>
        <v>0</v>
      </c>
      <c r="X198">
        <f t="array" ref="X198">IF(AND(ROWS($M$131:X198)&lt;=$P$2,COLUMNS($M$131:X198)&lt;=$P$2),INDEX(MINVERSE($M$6:INDEX($M$6:$EF$125,$P$2,$P$2)),ROWS($M$131:X198),COLUMNS($M$131:X198)),0)</f>
        <v>0</v>
      </c>
      <c r="Y198">
        <f t="array" ref="Y198">IF(AND(ROWS($M$131:Y198)&lt;=$P$2,COLUMNS($M$131:Y198)&lt;=$P$2),INDEX(MINVERSE($M$6:INDEX($M$6:$EF$125,$P$2,$P$2)),ROWS($M$131:Y198),COLUMNS($M$131:Y198)),0)</f>
        <v>0</v>
      </c>
      <c r="Z198">
        <f t="array" ref="Z198">IF(AND(ROWS($M$131:Z198)&lt;=$P$2,COLUMNS($M$131:Z198)&lt;=$P$2),INDEX(MINVERSE($M$6:INDEX($M$6:$EF$125,$P$2,$P$2)),ROWS($M$131:Z198),COLUMNS($M$131:Z198)),0)</f>
        <v>0</v>
      </c>
      <c r="AA198">
        <f t="array" ref="AA198">IF(AND(ROWS($M$131:AA198)&lt;=$P$2,COLUMNS($M$131:AA198)&lt;=$P$2),INDEX(MINVERSE($M$6:INDEX($M$6:$EF$125,$P$2,$P$2)),ROWS($M$131:AA198),COLUMNS($M$131:AA198)),0)</f>
        <v>0</v>
      </c>
      <c r="AB198">
        <f t="array" ref="AB198">IF(AND(ROWS($M$131:AB198)&lt;=$P$2,COLUMNS($M$131:AB198)&lt;=$P$2),INDEX(MINVERSE($M$6:INDEX($M$6:$EF$125,$P$2,$P$2)),ROWS($M$131:AB198),COLUMNS($M$131:AB198)),0)</f>
        <v>0</v>
      </c>
      <c r="AC198">
        <f t="array" ref="AC198">IF(AND(ROWS($M$131:AC198)&lt;=$P$2,COLUMNS($M$131:AC198)&lt;=$P$2),INDEX(MINVERSE($M$6:INDEX($M$6:$EF$125,$P$2,$P$2)),ROWS($M$131:AC198),COLUMNS($M$131:AC198)),0)</f>
        <v>0</v>
      </c>
      <c r="AD198">
        <f t="array" ref="AD198">IF(AND(ROWS($M$131:AD198)&lt;=$P$2,COLUMNS($M$131:AD198)&lt;=$P$2),INDEX(MINVERSE($M$6:INDEX($M$6:$EF$125,$P$2,$P$2)),ROWS($M$131:AD198),COLUMNS($M$131:AD198)),0)</f>
        <v>0</v>
      </c>
      <c r="AE198">
        <f t="array" ref="AE198">IF(AND(ROWS($M$131:AE198)&lt;=$P$2,COLUMNS($M$131:AE198)&lt;=$P$2),INDEX(MINVERSE($M$6:INDEX($M$6:$EF$125,$P$2,$P$2)),ROWS($M$131:AE198),COLUMNS($M$131:AE198)),0)</f>
        <v>0</v>
      </c>
      <c r="AF198">
        <f t="array" ref="AF198">IF(AND(ROWS($M$131:AF198)&lt;=$P$2,COLUMNS($M$131:AF198)&lt;=$P$2),INDEX(MINVERSE($M$6:INDEX($M$6:$EF$125,$P$2,$P$2)),ROWS($M$131:AF198),COLUMNS($M$131:AF198)),0)</f>
        <v>0</v>
      </c>
      <c r="AG198">
        <f t="array" ref="AG198">IF(AND(ROWS($M$131:AG198)&lt;=$P$2,COLUMNS($M$131:AG198)&lt;=$P$2),INDEX(MINVERSE($M$6:INDEX($M$6:$EF$125,$P$2,$P$2)),ROWS($M$131:AG198),COLUMNS($M$131:AG198)),0)</f>
        <v>0</v>
      </c>
      <c r="AH198">
        <f t="array" ref="AH198">IF(AND(ROWS($M$131:AH198)&lt;=$P$2,COLUMNS($M$131:AH198)&lt;=$P$2),INDEX(MINVERSE($M$6:INDEX($M$6:$EF$125,$P$2,$P$2)),ROWS($M$131:AH198),COLUMNS($M$131:AH198)),0)</f>
        <v>0</v>
      </c>
      <c r="AI198">
        <f t="array" ref="AI198">IF(AND(ROWS($M$131:AI198)&lt;=$P$2,COLUMNS($M$131:AI198)&lt;=$P$2),INDEX(MINVERSE($M$6:INDEX($M$6:$EF$125,$P$2,$P$2)),ROWS($M$131:AI198),COLUMNS($M$131:AI198)),0)</f>
        <v>0</v>
      </c>
      <c r="AJ198">
        <f t="array" ref="AJ198">IF(AND(ROWS($M$131:AJ198)&lt;=$P$2,COLUMNS($M$131:AJ198)&lt;=$P$2),INDEX(MINVERSE($M$6:INDEX($M$6:$EF$125,$P$2,$P$2)),ROWS($M$131:AJ198),COLUMNS($M$131:AJ198)),0)</f>
        <v>0</v>
      </c>
      <c r="AK198">
        <f t="array" ref="AK198">IF(AND(ROWS($M$131:AK198)&lt;=$P$2,COLUMNS($M$131:AK198)&lt;=$P$2),INDEX(MINVERSE($M$6:INDEX($M$6:$EF$125,$P$2,$P$2)),ROWS($M$131:AK198),COLUMNS($M$131:AK198)),0)</f>
        <v>0</v>
      </c>
      <c r="AL198">
        <f t="array" ref="AL198">IF(AND(ROWS($M$131:AL198)&lt;=$P$2,COLUMNS($M$131:AL198)&lt;=$P$2),INDEX(MINVERSE($M$6:INDEX($M$6:$EF$125,$P$2,$P$2)),ROWS($M$131:AL198),COLUMNS($M$131:AL198)),0)</f>
        <v>0</v>
      </c>
      <c r="AM198">
        <f t="array" ref="AM198">IF(AND(ROWS($M$131:AM198)&lt;=$P$2,COLUMNS($M$131:AM198)&lt;=$P$2),INDEX(MINVERSE($M$6:INDEX($M$6:$EF$125,$P$2,$P$2)),ROWS($M$131:AM198),COLUMNS($M$131:AM198)),0)</f>
        <v>0</v>
      </c>
      <c r="AN198">
        <f t="array" ref="AN198">IF(AND(ROWS($M$131:AN198)&lt;=$P$2,COLUMNS($M$131:AN198)&lt;=$P$2),INDEX(MINVERSE($M$6:INDEX($M$6:$EF$125,$P$2,$P$2)),ROWS($M$131:AN198),COLUMNS($M$131:AN198)),0)</f>
        <v>0</v>
      </c>
      <c r="AO198">
        <f t="array" ref="AO198">IF(AND(ROWS($M$131:AO198)&lt;=$P$2,COLUMNS($M$131:AO198)&lt;=$P$2),INDEX(MINVERSE($M$6:INDEX($M$6:$EF$125,$P$2,$P$2)),ROWS($M$131:AO198),COLUMNS($M$131:AO198)),0)</f>
        <v>0</v>
      </c>
      <c r="AP198">
        <f t="array" ref="AP198">IF(AND(ROWS($M$131:AP198)&lt;=$P$2,COLUMNS($M$131:AP198)&lt;=$P$2),INDEX(MINVERSE($M$6:INDEX($M$6:$EF$125,$P$2,$P$2)),ROWS($M$131:AP198),COLUMNS($M$131:AP198)),0)</f>
        <v>0</v>
      </c>
      <c r="AQ198">
        <f t="array" ref="AQ198">IF(AND(ROWS($M$131:AQ198)&lt;=$P$2,COLUMNS($M$131:AQ198)&lt;=$P$2),INDEX(MINVERSE($M$6:INDEX($M$6:$EF$125,$P$2,$P$2)),ROWS($M$131:AQ198),COLUMNS($M$131:AQ198)),0)</f>
        <v>0</v>
      </c>
      <c r="AR198">
        <f t="array" ref="AR198">IF(AND(ROWS($M$131:AR198)&lt;=$P$2,COLUMNS($M$131:AR198)&lt;=$P$2),INDEX(MINVERSE($M$6:INDEX($M$6:$EF$125,$P$2,$P$2)),ROWS($M$131:AR198),COLUMNS($M$131:AR198)),0)</f>
        <v>0</v>
      </c>
      <c r="AS198">
        <f t="array" ref="AS198">IF(AND(ROWS($M$131:AS198)&lt;=$P$2,COLUMNS($M$131:AS198)&lt;=$P$2),INDEX(MINVERSE($M$6:INDEX($M$6:$EF$125,$P$2,$P$2)),ROWS($M$131:AS198),COLUMNS($M$131:AS198)),0)</f>
        <v>0</v>
      </c>
      <c r="AT198">
        <f t="array" ref="AT198">IF(AND(ROWS($M$131:AT198)&lt;=$P$2,COLUMNS($M$131:AT198)&lt;=$P$2),INDEX(MINVERSE($M$6:INDEX($M$6:$EF$125,$P$2,$P$2)),ROWS($M$131:AT198),COLUMNS($M$131:AT198)),0)</f>
        <v>0</v>
      </c>
      <c r="AU198">
        <f t="array" ref="AU198">IF(AND(ROWS($M$131:AU198)&lt;=$P$2,COLUMNS($M$131:AU198)&lt;=$P$2),INDEX(MINVERSE($M$6:INDEX($M$6:$EF$125,$P$2,$P$2)),ROWS($M$131:AU198),COLUMNS($M$131:AU198)),0)</f>
        <v>0</v>
      </c>
      <c r="AV198">
        <f t="array" ref="AV198">IF(AND(ROWS($M$131:AV198)&lt;=$P$2,COLUMNS($M$131:AV198)&lt;=$P$2),INDEX(MINVERSE($M$6:INDEX($M$6:$EF$125,$P$2,$P$2)),ROWS($M$131:AV198),COLUMNS($M$131:AV198)),0)</f>
        <v>0</v>
      </c>
      <c r="AW198">
        <f t="array" ref="AW198">IF(AND(ROWS($M$131:AW198)&lt;=$P$2,COLUMNS($M$131:AW198)&lt;=$P$2),INDEX(MINVERSE($M$6:INDEX($M$6:$EF$125,$P$2,$P$2)),ROWS($M$131:AW198),COLUMNS($M$131:AW198)),0)</f>
        <v>0</v>
      </c>
      <c r="AX198">
        <f t="array" ref="AX198">IF(AND(ROWS($M$131:AX198)&lt;=$P$2,COLUMNS($M$131:AX198)&lt;=$P$2),INDEX(MINVERSE($M$6:INDEX($M$6:$EF$125,$P$2,$P$2)),ROWS($M$131:AX198),COLUMNS($M$131:AX198)),0)</f>
        <v>0</v>
      </c>
      <c r="AY198">
        <f t="array" ref="AY198">IF(AND(ROWS($M$131:AY198)&lt;=$P$2,COLUMNS($M$131:AY198)&lt;=$P$2),INDEX(MINVERSE($M$6:INDEX($M$6:$EF$125,$P$2,$P$2)),ROWS($M$131:AY198),COLUMNS($M$131:AY198)),0)</f>
        <v>0</v>
      </c>
      <c r="AZ198">
        <f t="array" ref="AZ198">IF(AND(ROWS($M$131:AZ198)&lt;=$P$2,COLUMNS($M$131:AZ198)&lt;=$P$2),INDEX(MINVERSE($M$6:INDEX($M$6:$EF$125,$P$2,$P$2)),ROWS($M$131:AZ198),COLUMNS($M$131:AZ198)),0)</f>
        <v>0</v>
      </c>
      <c r="BA198">
        <f t="array" ref="BA198">IF(AND(ROWS($M$131:BA198)&lt;=$P$2,COLUMNS($M$131:BA198)&lt;=$P$2),INDEX(MINVERSE($M$6:INDEX($M$6:$EF$125,$P$2,$P$2)),ROWS($M$131:BA198),COLUMNS($M$131:BA198)),0)</f>
        <v>0</v>
      </c>
      <c r="BB198">
        <f t="array" ref="BB198">IF(AND(ROWS($M$131:BB198)&lt;=$P$2,COLUMNS($M$131:BB198)&lt;=$P$2),INDEX(MINVERSE($M$6:INDEX($M$6:$EF$125,$P$2,$P$2)),ROWS($M$131:BB198),COLUMNS($M$131:BB198)),0)</f>
        <v>0</v>
      </c>
      <c r="BC198">
        <f t="array" ref="BC198">IF(AND(ROWS($M$131:BC198)&lt;=$P$2,COLUMNS($M$131:BC198)&lt;=$P$2),INDEX(MINVERSE($M$6:INDEX($M$6:$EF$125,$P$2,$P$2)),ROWS($M$131:BC198),COLUMNS($M$131:BC198)),0)</f>
        <v>0</v>
      </c>
      <c r="BD198">
        <f t="array" ref="BD198">IF(AND(ROWS($M$131:BD198)&lt;=$P$2,COLUMNS($M$131:BD198)&lt;=$P$2),INDEX(MINVERSE($M$6:INDEX($M$6:$EF$125,$P$2,$P$2)),ROWS($M$131:BD198),COLUMNS($M$131:BD198)),0)</f>
        <v>0</v>
      </c>
      <c r="BE198">
        <f t="array" ref="BE198">IF(AND(ROWS($M$131:BE198)&lt;=$P$2,COLUMNS($M$131:BE198)&lt;=$P$2),INDEX(MINVERSE($M$6:INDEX($M$6:$EF$125,$P$2,$P$2)),ROWS($M$131:BE198),COLUMNS($M$131:BE198)),0)</f>
        <v>0</v>
      </c>
      <c r="BF198">
        <f t="array" ref="BF198">IF(AND(ROWS($M$131:BF198)&lt;=$P$2,COLUMNS($M$131:BF198)&lt;=$P$2),INDEX(MINVERSE($M$6:INDEX($M$6:$EF$125,$P$2,$P$2)),ROWS($M$131:BF198),COLUMNS($M$131:BF198)),0)</f>
        <v>0</v>
      </c>
      <c r="BG198">
        <f t="array" ref="BG198">IF(AND(ROWS($M$131:BG198)&lt;=$P$2,COLUMNS($M$131:BG198)&lt;=$P$2),INDEX(MINVERSE($M$6:INDEX($M$6:$EF$125,$P$2,$P$2)),ROWS($M$131:BG198),COLUMNS($M$131:BG198)),0)</f>
        <v>0</v>
      </c>
      <c r="BH198">
        <f t="array" ref="BH198">IF(AND(ROWS($M$131:BH198)&lt;=$P$2,COLUMNS($M$131:BH198)&lt;=$P$2),INDEX(MINVERSE($M$6:INDEX($M$6:$EF$125,$P$2,$P$2)),ROWS($M$131:BH198),COLUMNS($M$131:BH198)),0)</f>
        <v>0</v>
      </c>
      <c r="BI198">
        <f t="array" ref="BI198">IF(AND(ROWS($M$131:BI198)&lt;=$P$2,COLUMNS($M$131:BI198)&lt;=$P$2),INDEX(MINVERSE($M$6:INDEX($M$6:$EF$125,$P$2,$P$2)),ROWS($M$131:BI198),COLUMNS($M$131:BI198)),0)</f>
        <v>0</v>
      </c>
      <c r="BJ198">
        <f t="array" ref="BJ198">IF(AND(ROWS($M$131:BJ198)&lt;=$P$2,COLUMNS($M$131:BJ198)&lt;=$P$2),INDEX(MINVERSE($M$6:INDEX($M$6:$EF$125,$P$2,$P$2)),ROWS($M$131:BJ198),COLUMNS($M$131:BJ198)),0)</f>
        <v>0</v>
      </c>
      <c r="BK198">
        <f t="array" ref="BK198">IF(AND(ROWS($M$131:BK198)&lt;=$P$2,COLUMNS($M$131:BK198)&lt;=$P$2),INDEX(MINVERSE($M$6:INDEX($M$6:$EF$125,$P$2,$P$2)),ROWS($M$131:BK198),COLUMNS($M$131:BK198)),0)</f>
        <v>0</v>
      </c>
      <c r="BL198">
        <f t="array" ref="BL198">IF(AND(ROWS($M$131:BL198)&lt;=$P$2,COLUMNS($M$131:BL198)&lt;=$P$2),INDEX(MINVERSE($M$6:INDEX($M$6:$EF$125,$P$2,$P$2)),ROWS($M$131:BL198),COLUMNS($M$131:BL198)),0)</f>
        <v>0</v>
      </c>
      <c r="BM198">
        <f t="array" ref="BM198">IF(AND(ROWS($M$131:BM198)&lt;=$P$2,COLUMNS($M$131:BM198)&lt;=$P$2),INDEX(MINVERSE($M$6:INDEX($M$6:$EF$125,$P$2,$P$2)),ROWS($M$131:BM198),COLUMNS($M$131:BM198)),0)</f>
        <v>0</v>
      </c>
      <c r="BN198">
        <f t="array" ref="BN198">IF(AND(ROWS($M$131:BN198)&lt;=$P$2,COLUMNS($M$131:BN198)&lt;=$P$2),INDEX(MINVERSE($M$6:INDEX($M$6:$EF$125,$P$2,$P$2)),ROWS($M$131:BN198),COLUMNS($M$131:BN198)),0)</f>
        <v>0</v>
      </c>
      <c r="BO198">
        <f t="array" ref="BO198">IF(AND(ROWS($M$131:BO198)&lt;=$P$2,COLUMNS($M$131:BO198)&lt;=$P$2),INDEX(MINVERSE($M$6:INDEX($M$6:$EF$125,$P$2,$P$2)),ROWS($M$131:BO198),COLUMNS($M$131:BO198)),0)</f>
        <v>0</v>
      </c>
      <c r="BP198">
        <f t="array" ref="BP198">IF(AND(ROWS($M$131:BP198)&lt;=$P$2,COLUMNS($M$131:BP198)&lt;=$P$2),INDEX(MINVERSE($M$6:INDEX($M$6:$EF$125,$P$2,$P$2)),ROWS($M$131:BP198),COLUMNS($M$131:BP198)),0)</f>
        <v>0</v>
      </c>
      <c r="BQ198">
        <f t="array" ref="BQ198">IF(AND(ROWS($M$131:BQ198)&lt;=$P$2,COLUMNS($M$131:BQ198)&lt;=$P$2),INDEX(MINVERSE($M$6:INDEX($M$6:$EF$125,$P$2,$P$2)),ROWS($M$131:BQ198),COLUMNS($M$131:BQ198)),0)</f>
        <v>0</v>
      </c>
      <c r="BR198">
        <f t="array" ref="BR198">IF(AND(ROWS($M$131:BR198)&lt;=$P$2,COLUMNS($M$131:BR198)&lt;=$P$2),INDEX(MINVERSE($M$6:INDEX($M$6:$EF$125,$P$2,$P$2)),ROWS($M$131:BR198),COLUMNS($M$131:BR198)),0)</f>
        <v>0</v>
      </c>
      <c r="BS198">
        <f t="array" ref="BS198">IF(AND(ROWS($M$131:BS198)&lt;=$P$2,COLUMNS($M$131:BS198)&lt;=$P$2),INDEX(MINVERSE($M$6:INDEX($M$6:$EF$125,$P$2,$P$2)),ROWS($M$131:BS198),COLUMNS($M$131:BS198)),0)</f>
        <v>0</v>
      </c>
      <c r="BT198">
        <f t="array" ref="BT198">IF(AND(ROWS($M$131:BT198)&lt;=$P$2,COLUMNS($M$131:BT198)&lt;=$P$2),INDEX(MINVERSE($M$6:INDEX($M$6:$EF$125,$P$2,$P$2)),ROWS($M$131:BT198),COLUMNS($M$131:BT198)),0)</f>
        <v>0</v>
      </c>
      <c r="BU198">
        <f t="array" ref="BU198">IF(AND(ROWS($M$131:BU198)&lt;=$P$2,COLUMNS($M$131:BU198)&lt;=$P$2),INDEX(MINVERSE($M$6:INDEX($M$6:$EF$125,$P$2,$P$2)),ROWS($M$131:BU198),COLUMNS($M$131:BU198)),0)</f>
        <v>0</v>
      </c>
      <c r="BV198">
        <f t="array" ref="BV198">IF(AND(ROWS($M$131:BV198)&lt;=$P$2,COLUMNS($M$131:BV198)&lt;=$P$2),INDEX(MINVERSE($M$6:INDEX($M$6:$EF$125,$P$2,$P$2)),ROWS($M$131:BV198),COLUMNS($M$131:BV198)),0)</f>
        <v>0</v>
      </c>
      <c r="BW198">
        <f t="array" ref="BW198">IF(AND(ROWS($M$131:BW198)&lt;=$P$2,COLUMNS($M$131:BW198)&lt;=$P$2),INDEX(MINVERSE($M$6:INDEX($M$6:$EF$125,$P$2,$P$2)),ROWS($M$131:BW198),COLUMNS($M$131:BW198)),0)</f>
        <v>0</v>
      </c>
      <c r="BX198">
        <f t="array" ref="BX198">IF(AND(ROWS($M$131:BX198)&lt;=$P$2,COLUMNS($M$131:BX198)&lt;=$P$2),INDEX(MINVERSE($M$6:INDEX($M$6:$EF$125,$P$2,$P$2)),ROWS($M$131:BX198),COLUMNS($M$131:BX198)),0)</f>
        <v>0</v>
      </c>
      <c r="BY198">
        <f t="array" ref="BY198">IF(AND(ROWS($M$131:BY198)&lt;=$P$2,COLUMNS($M$131:BY198)&lt;=$P$2),INDEX(MINVERSE($M$6:INDEX($M$6:$EF$125,$P$2,$P$2)),ROWS($M$131:BY198),COLUMNS($M$131:BY198)),0)</f>
        <v>0</v>
      </c>
      <c r="BZ198">
        <f t="array" ref="BZ198">IF(AND(ROWS($M$131:BZ198)&lt;=$P$2,COLUMNS($M$131:BZ198)&lt;=$P$2),INDEX(MINVERSE($M$6:INDEX($M$6:$EF$125,$P$2,$P$2)),ROWS($M$131:BZ198),COLUMNS($M$131:BZ198)),0)</f>
        <v>0</v>
      </c>
      <c r="CA198">
        <f t="array" ref="CA198">IF(AND(ROWS($M$131:CA198)&lt;=$P$2,COLUMNS($M$131:CA198)&lt;=$P$2),INDEX(MINVERSE($M$6:INDEX($M$6:$EF$125,$P$2,$P$2)),ROWS($M$131:CA198),COLUMNS($M$131:CA198)),0)</f>
        <v>0</v>
      </c>
      <c r="CB198">
        <f t="array" ref="CB198">IF(AND(ROWS($M$131:CB198)&lt;=$P$2,COLUMNS($M$131:CB198)&lt;=$P$2),INDEX(MINVERSE($M$6:INDEX($M$6:$EF$125,$P$2,$P$2)),ROWS($M$131:CB198),COLUMNS($M$131:CB198)),0)</f>
        <v>0</v>
      </c>
      <c r="CC198">
        <f t="array" ref="CC198">IF(AND(ROWS($M$131:CC198)&lt;=$P$2,COLUMNS($M$131:CC198)&lt;=$P$2),INDEX(MINVERSE($M$6:INDEX($M$6:$EF$125,$P$2,$P$2)),ROWS($M$131:CC198),COLUMNS($M$131:CC198)),0)</f>
        <v>0</v>
      </c>
      <c r="CD198">
        <f t="array" ref="CD198">IF(AND(ROWS($M$131:CD198)&lt;=$P$2,COLUMNS($M$131:CD198)&lt;=$P$2),INDEX(MINVERSE($M$6:INDEX($M$6:$EF$125,$P$2,$P$2)),ROWS($M$131:CD198),COLUMNS($M$131:CD198)),0)</f>
        <v>0</v>
      </c>
      <c r="CE198">
        <f t="array" ref="CE198">IF(AND(ROWS($M$131:CE198)&lt;=$P$2,COLUMNS($M$131:CE198)&lt;=$P$2),INDEX(MINVERSE($M$6:INDEX($M$6:$EF$125,$P$2,$P$2)),ROWS($M$131:CE198),COLUMNS($M$131:CE198)),0)</f>
        <v>0</v>
      </c>
      <c r="CF198">
        <f t="array" ref="CF198">IF(AND(ROWS($M$131:CF198)&lt;=$P$2,COLUMNS($M$131:CF198)&lt;=$P$2),INDEX(MINVERSE($M$6:INDEX($M$6:$EF$125,$P$2,$P$2)),ROWS($M$131:CF198),COLUMNS($M$131:CF198)),0)</f>
        <v>0</v>
      </c>
      <c r="CG198">
        <f t="array" ref="CG198">IF(AND(ROWS($M$131:CG198)&lt;=$P$2,COLUMNS($M$131:CG198)&lt;=$P$2),INDEX(MINVERSE($M$6:INDEX($M$6:$EF$125,$P$2,$P$2)),ROWS($M$131:CG198),COLUMNS($M$131:CG198)),0)</f>
        <v>0</v>
      </c>
      <c r="CH198">
        <f t="array" ref="CH198">IF(AND(ROWS($M$131:CH198)&lt;=$P$2,COLUMNS($M$131:CH198)&lt;=$P$2),INDEX(MINVERSE($M$6:INDEX($M$6:$EF$125,$P$2,$P$2)),ROWS($M$131:CH198),COLUMNS($M$131:CH198)),0)</f>
        <v>0</v>
      </c>
      <c r="CI198">
        <f t="array" ref="CI198">IF(AND(ROWS($M$131:CI198)&lt;=$P$2,COLUMNS($M$131:CI198)&lt;=$P$2),INDEX(MINVERSE($M$6:INDEX($M$6:$EF$125,$P$2,$P$2)),ROWS($M$131:CI198),COLUMNS($M$131:CI198)),0)</f>
        <v>0</v>
      </c>
      <c r="CJ198">
        <f t="array" ref="CJ198">IF(AND(ROWS($M$131:CJ198)&lt;=$P$2,COLUMNS($M$131:CJ198)&lt;=$P$2),INDEX(MINVERSE($M$6:INDEX($M$6:$EF$125,$P$2,$P$2)),ROWS($M$131:CJ198),COLUMNS($M$131:CJ198)),0)</f>
        <v>0</v>
      </c>
      <c r="CK198">
        <f t="array" ref="CK198">IF(AND(ROWS($M$131:CK198)&lt;=$P$2,COLUMNS($M$131:CK198)&lt;=$P$2),INDEX(MINVERSE($M$6:INDEX($M$6:$EF$125,$P$2,$P$2)),ROWS($M$131:CK198),COLUMNS($M$131:CK198)),0)</f>
        <v>0</v>
      </c>
      <c r="CL198">
        <f t="array" ref="CL198">IF(AND(ROWS($M$131:CL198)&lt;=$P$2,COLUMNS($M$131:CL198)&lt;=$P$2),INDEX(MINVERSE($M$6:INDEX($M$6:$EF$125,$P$2,$P$2)),ROWS($M$131:CL198),COLUMNS($M$131:CL198)),0)</f>
        <v>0</v>
      </c>
      <c r="CM198">
        <f t="array" ref="CM198">IF(AND(ROWS($M$131:CM198)&lt;=$P$2,COLUMNS($M$131:CM198)&lt;=$P$2),INDEX(MINVERSE($M$6:INDEX($M$6:$EF$125,$P$2,$P$2)),ROWS($M$131:CM198),COLUMNS($M$131:CM198)),0)</f>
        <v>0</v>
      </c>
      <c r="CN198">
        <f t="array" ref="CN198">IF(AND(ROWS($M$131:CN198)&lt;=$P$2,COLUMNS($M$131:CN198)&lt;=$P$2),INDEX(MINVERSE($M$6:INDEX($M$6:$EF$125,$P$2,$P$2)),ROWS($M$131:CN198),COLUMNS($M$131:CN198)),0)</f>
        <v>0</v>
      </c>
      <c r="CO198">
        <f t="array" ref="CO198">IF(AND(ROWS($M$131:CO198)&lt;=$P$2,COLUMNS($M$131:CO198)&lt;=$P$2),INDEX(MINVERSE($M$6:INDEX($M$6:$EF$125,$P$2,$P$2)),ROWS($M$131:CO198),COLUMNS($M$131:CO198)),0)</f>
        <v>0</v>
      </c>
      <c r="CP198">
        <f t="array" ref="CP198">IF(AND(ROWS($M$131:CP198)&lt;=$P$2,COLUMNS($M$131:CP198)&lt;=$P$2),INDEX(MINVERSE($M$6:INDEX($M$6:$EF$125,$P$2,$P$2)),ROWS($M$131:CP198),COLUMNS($M$131:CP198)),0)</f>
        <v>0</v>
      </c>
      <c r="CQ198">
        <f t="array" ref="CQ198">IF(AND(ROWS($M$131:CQ198)&lt;=$P$2,COLUMNS($M$131:CQ198)&lt;=$P$2),INDEX(MINVERSE($M$6:INDEX($M$6:$EF$125,$P$2,$P$2)),ROWS($M$131:CQ198),COLUMNS($M$131:CQ198)),0)</f>
        <v>0</v>
      </c>
      <c r="CR198">
        <f t="array" ref="CR198">IF(AND(ROWS($M$131:CR198)&lt;=$P$2,COLUMNS($M$131:CR198)&lt;=$P$2),INDEX(MINVERSE($M$6:INDEX($M$6:$EF$125,$P$2,$P$2)),ROWS($M$131:CR198),COLUMNS($M$131:CR198)),0)</f>
        <v>0</v>
      </c>
      <c r="CS198">
        <f t="array" ref="CS198">IF(AND(ROWS($M$131:CS198)&lt;=$P$2,COLUMNS($M$131:CS198)&lt;=$P$2),INDEX(MINVERSE($M$6:INDEX($M$6:$EF$125,$P$2,$P$2)),ROWS($M$131:CS198),COLUMNS($M$131:CS198)),0)</f>
        <v>0</v>
      </c>
      <c r="CT198">
        <f t="array" ref="CT198">IF(AND(ROWS($M$131:CT198)&lt;=$P$2,COLUMNS($M$131:CT198)&lt;=$P$2),INDEX(MINVERSE($M$6:INDEX($M$6:$EF$125,$P$2,$P$2)),ROWS($M$131:CT198),COLUMNS($M$131:CT198)),0)</f>
        <v>0</v>
      </c>
      <c r="CU198">
        <f t="array" ref="CU198">IF(AND(ROWS($M$131:CU198)&lt;=$P$2,COLUMNS($M$131:CU198)&lt;=$P$2),INDEX(MINVERSE($M$6:INDEX($M$6:$EF$125,$P$2,$P$2)),ROWS($M$131:CU198),COLUMNS($M$131:CU198)),0)</f>
        <v>0</v>
      </c>
      <c r="CV198">
        <f t="array" ref="CV198">IF(AND(ROWS($M$131:CV198)&lt;=$P$2,COLUMNS($M$131:CV198)&lt;=$P$2),INDEX(MINVERSE($M$6:INDEX($M$6:$EF$125,$P$2,$P$2)),ROWS($M$131:CV198),COLUMNS($M$131:CV198)),0)</f>
        <v>0</v>
      </c>
      <c r="CW198">
        <f t="array" ref="CW198">IF(AND(ROWS($M$131:CW198)&lt;=$P$2,COLUMNS($M$131:CW198)&lt;=$P$2),INDEX(MINVERSE($M$6:INDEX($M$6:$EF$125,$P$2,$P$2)),ROWS($M$131:CW198),COLUMNS($M$131:CW198)),0)</f>
        <v>0</v>
      </c>
      <c r="CX198">
        <f t="array" ref="CX198">IF(AND(ROWS($M$131:CX198)&lt;=$P$2,COLUMNS($M$131:CX198)&lt;=$P$2),INDEX(MINVERSE($M$6:INDEX($M$6:$EF$125,$P$2,$P$2)),ROWS($M$131:CX198),COLUMNS($M$131:CX198)),0)</f>
        <v>0</v>
      </c>
      <c r="CY198">
        <f t="array" ref="CY198">IF(AND(ROWS($M$131:CY198)&lt;=$P$2,COLUMNS($M$131:CY198)&lt;=$P$2),INDEX(MINVERSE($M$6:INDEX($M$6:$EF$125,$P$2,$P$2)),ROWS($M$131:CY198),COLUMNS($M$131:CY198)),0)</f>
        <v>0</v>
      </c>
      <c r="CZ198">
        <f t="array" ref="CZ198">IF(AND(ROWS($M$131:CZ198)&lt;=$P$2,COLUMNS($M$131:CZ198)&lt;=$P$2),INDEX(MINVERSE($M$6:INDEX($M$6:$EF$125,$P$2,$P$2)),ROWS($M$131:CZ198),COLUMNS($M$131:CZ198)),0)</f>
        <v>0</v>
      </c>
      <c r="DA198">
        <f t="array" ref="DA198">IF(AND(ROWS($M$131:DA198)&lt;=$P$2,COLUMNS($M$131:DA198)&lt;=$P$2),INDEX(MINVERSE($M$6:INDEX($M$6:$EF$125,$P$2,$P$2)),ROWS($M$131:DA198),COLUMNS($M$131:DA198)),0)</f>
        <v>0</v>
      </c>
      <c r="DB198">
        <f t="array" ref="DB198">IF(AND(ROWS($M$131:DB198)&lt;=$P$2,COLUMNS($M$131:DB198)&lt;=$P$2),INDEX(MINVERSE($M$6:INDEX($M$6:$EF$125,$P$2,$P$2)),ROWS($M$131:DB198),COLUMNS($M$131:DB198)),0)</f>
        <v>0</v>
      </c>
      <c r="DC198">
        <f t="array" ref="DC198">IF(AND(ROWS($M$131:DC198)&lt;=$P$2,COLUMNS($M$131:DC198)&lt;=$P$2),INDEX(MINVERSE($M$6:INDEX($M$6:$EF$125,$P$2,$P$2)),ROWS($M$131:DC198),COLUMNS($M$131:DC198)),0)</f>
        <v>0</v>
      </c>
      <c r="DD198">
        <f t="array" ref="DD198">IF(AND(ROWS($M$131:DD198)&lt;=$P$2,COLUMNS($M$131:DD198)&lt;=$P$2),INDEX(MINVERSE($M$6:INDEX($M$6:$EF$125,$P$2,$P$2)),ROWS($M$131:DD198),COLUMNS($M$131:DD198)),0)</f>
        <v>0</v>
      </c>
      <c r="DE198">
        <f t="array" ref="DE198">IF(AND(ROWS($M$131:DE198)&lt;=$P$2,COLUMNS($M$131:DE198)&lt;=$P$2),INDEX(MINVERSE($M$6:INDEX($M$6:$EF$125,$P$2,$P$2)),ROWS($M$131:DE198),COLUMNS($M$131:DE198)),0)</f>
        <v>0</v>
      </c>
      <c r="DF198">
        <f t="array" ref="DF198">IF(AND(ROWS($M$131:DF198)&lt;=$P$2,COLUMNS($M$131:DF198)&lt;=$P$2),INDEX(MINVERSE($M$6:INDEX($M$6:$EF$125,$P$2,$P$2)),ROWS($M$131:DF198),COLUMNS($M$131:DF198)),0)</f>
        <v>0</v>
      </c>
      <c r="DG198">
        <f t="array" ref="DG198">IF(AND(ROWS($M$131:DG198)&lt;=$P$2,COLUMNS($M$131:DG198)&lt;=$P$2),INDEX(MINVERSE($M$6:INDEX($M$6:$EF$125,$P$2,$P$2)),ROWS($M$131:DG198),COLUMNS($M$131:DG198)),0)</f>
        <v>0</v>
      </c>
      <c r="DH198">
        <f t="array" ref="DH198">IF(AND(ROWS($M$131:DH198)&lt;=$P$2,COLUMNS($M$131:DH198)&lt;=$P$2),INDEX(MINVERSE($M$6:INDEX($M$6:$EF$125,$P$2,$P$2)),ROWS($M$131:DH198),COLUMNS($M$131:DH198)),0)</f>
        <v>0</v>
      </c>
      <c r="DI198">
        <f t="array" ref="DI198">IF(AND(ROWS($M$131:DI198)&lt;=$P$2,COLUMNS($M$131:DI198)&lt;=$P$2),INDEX(MINVERSE($M$6:INDEX($M$6:$EF$125,$P$2,$P$2)),ROWS($M$131:DI198),COLUMNS($M$131:DI198)),0)</f>
        <v>0</v>
      </c>
      <c r="DJ198">
        <f t="array" ref="DJ198">IF(AND(ROWS($M$131:DJ198)&lt;=$P$2,COLUMNS($M$131:DJ198)&lt;=$P$2),INDEX(MINVERSE($M$6:INDEX($M$6:$EF$125,$P$2,$P$2)),ROWS($M$131:DJ198),COLUMNS($M$131:DJ198)),0)</f>
        <v>0</v>
      </c>
      <c r="DK198">
        <f t="array" ref="DK198">IF(AND(ROWS($M$131:DK198)&lt;=$P$2,COLUMNS($M$131:DK198)&lt;=$P$2),INDEX(MINVERSE($M$6:INDEX($M$6:$EF$125,$P$2,$P$2)),ROWS($M$131:DK198),COLUMNS($M$131:DK198)),0)</f>
        <v>0</v>
      </c>
      <c r="DL198">
        <f t="array" ref="DL198">IF(AND(ROWS($M$131:DL198)&lt;=$P$2,COLUMNS($M$131:DL198)&lt;=$P$2),INDEX(MINVERSE($M$6:INDEX($M$6:$EF$125,$P$2,$P$2)),ROWS($M$131:DL198),COLUMNS($M$131:DL198)),0)</f>
        <v>0</v>
      </c>
      <c r="DM198">
        <f t="array" ref="DM198">IF(AND(ROWS($M$131:DM198)&lt;=$P$2,COLUMNS($M$131:DM198)&lt;=$P$2),INDEX(MINVERSE($M$6:INDEX($M$6:$EF$125,$P$2,$P$2)),ROWS($M$131:DM198),COLUMNS($M$131:DM198)),0)</f>
        <v>0</v>
      </c>
      <c r="DN198">
        <f t="array" ref="DN198">IF(AND(ROWS($M$131:DN198)&lt;=$P$2,COLUMNS($M$131:DN198)&lt;=$P$2),INDEX(MINVERSE($M$6:INDEX($M$6:$EF$125,$P$2,$P$2)),ROWS($M$131:DN198),COLUMNS($M$131:DN198)),0)</f>
        <v>0</v>
      </c>
      <c r="DO198">
        <f t="array" ref="DO198">IF(AND(ROWS($M$131:DO198)&lt;=$P$2,COLUMNS($M$131:DO198)&lt;=$P$2),INDEX(MINVERSE($M$6:INDEX($M$6:$EF$125,$P$2,$P$2)),ROWS($M$131:DO198),COLUMNS($M$131:DO198)),0)</f>
        <v>0</v>
      </c>
      <c r="DP198">
        <f t="array" ref="DP198">IF(AND(ROWS($M$131:DP198)&lt;=$P$2,COLUMNS($M$131:DP198)&lt;=$P$2),INDEX(MINVERSE($M$6:INDEX($M$6:$EF$125,$P$2,$P$2)),ROWS($M$131:DP198),COLUMNS($M$131:DP198)),0)</f>
        <v>0</v>
      </c>
      <c r="DQ198">
        <f t="array" ref="DQ198">IF(AND(ROWS($M$131:DQ198)&lt;=$P$2,COLUMNS($M$131:DQ198)&lt;=$P$2),INDEX(MINVERSE($M$6:INDEX($M$6:$EF$125,$P$2,$P$2)),ROWS($M$131:DQ198),COLUMNS($M$131:DQ198)),0)</f>
        <v>0</v>
      </c>
      <c r="DR198">
        <f t="array" ref="DR198">IF(AND(ROWS($M$131:DR198)&lt;=$P$2,COLUMNS($M$131:DR198)&lt;=$P$2),INDEX(MINVERSE($M$6:INDEX($M$6:$EF$125,$P$2,$P$2)),ROWS($M$131:DR198),COLUMNS($M$131:DR198)),0)</f>
        <v>0</v>
      </c>
      <c r="DS198">
        <f t="array" ref="DS198">IF(AND(ROWS($M$131:DS198)&lt;=$P$2,COLUMNS($M$131:DS198)&lt;=$P$2),INDEX(MINVERSE($M$6:INDEX($M$6:$EF$125,$P$2,$P$2)),ROWS($M$131:DS198),COLUMNS($M$131:DS198)),0)</f>
        <v>0</v>
      </c>
      <c r="DT198">
        <f t="array" ref="DT198">IF(AND(ROWS($M$131:DT198)&lt;=$P$2,COLUMNS($M$131:DT198)&lt;=$P$2),INDEX(MINVERSE($M$6:INDEX($M$6:$EF$125,$P$2,$P$2)),ROWS($M$131:DT198),COLUMNS($M$131:DT198)),0)</f>
        <v>0</v>
      </c>
      <c r="DU198">
        <f t="array" ref="DU198">IF(AND(ROWS($M$131:DU198)&lt;=$P$2,COLUMNS($M$131:DU198)&lt;=$P$2),INDEX(MINVERSE($M$6:INDEX($M$6:$EF$125,$P$2,$P$2)),ROWS($M$131:DU198),COLUMNS($M$131:DU198)),0)</f>
        <v>0</v>
      </c>
      <c r="DV198">
        <f t="array" ref="DV198">IF(AND(ROWS($M$131:DV198)&lt;=$P$2,COLUMNS($M$131:DV198)&lt;=$P$2),INDEX(MINVERSE($M$6:INDEX($M$6:$EF$125,$P$2,$P$2)),ROWS($M$131:DV198),COLUMNS($M$131:DV198)),0)</f>
        <v>0</v>
      </c>
      <c r="DW198">
        <f t="array" ref="DW198">IF(AND(ROWS($M$131:DW198)&lt;=$P$2,COLUMNS($M$131:DW198)&lt;=$P$2),INDEX(MINVERSE($M$6:INDEX($M$6:$EF$125,$P$2,$P$2)),ROWS($M$131:DW198),COLUMNS($M$131:DW198)),0)</f>
        <v>0</v>
      </c>
      <c r="DX198">
        <f t="array" ref="DX198">IF(AND(ROWS($M$131:DX198)&lt;=$P$2,COLUMNS($M$131:DX198)&lt;=$P$2),INDEX(MINVERSE($M$6:INDEX($M$6:$EF$125,$P$2,$P$2)),ROWS($M$131:DX198),COLUMNS($M$131:DX198)),0)</f>
        <v>0</v>
      </c>
      <c r="DY198">
        <f t="array" ref="DY198">IF(AND(ROWS($M$131:DY198)&lt;=$P$2,COLUMNS($M$131:DY198)&lt;=$P$2),INDEX(MINVERSE($M$6:INDEX($M$6:$EF$125,$P$2,$P$2)),ROWS($M$131:DY198),COLUMNS($M$131:DY198)),0)</f>
        <v>0</v>
      </c>
      <c r="DZ198">
        <f t="array" ref="DZ198">IF(AND(ROWS($M$131:DZ198)&lt;=$P$2,COLUMNS($M$131:DZ198)&lt;=$P$2),INDEX(MINVERSE($M$6:INDEX($M$6:$EF$125,$P$2,$P$2)),ROWS($M$131:DZ198),COLUMNS($M$131:DZ198)),0)</f>
        <v>0</v>
      </c>
      <c r="EA198">
        <f t="array" ref="EA198">IF(AND(ROWS($M$131:EA198)&lt;=$P$2,COLUMNS($M$131:EA198)&lt;=$P$2),INDEX(MINVERSE($M$6:INDEX($M$6:$EF$125,$P$2,$P$2)),ROWS($M$131:EA198),COLUMNS($M$131:EA198)),0)</f>
        <v>0</v>
      </c>
      <c r="EB198">
        <f t="array" ref="EB198">IF(AND(ROWS($M$131:EB198)&lt;=$P$2,COLUMNS($M$131:EB198)&lt;=$P$2),INDEX(MINVERSE($M$6:INDEX($M$6:$EF$125,$P$2,$P$2)),ROWS($M$131:EB198),COLUMNS($M$131:EB198)),0)</f>
        <v>0</v>
      </c>
    </row>
    <row r="199" spans="12:132" ht="15">
      <c r="L199" s="10">
        <v>69</v>
      </c>
      <c r="M199">
        <f t="array" ref="M199">IF(AND(ROWS($M$131:M199)&lt;=$P$2,COLUMNS($M$131:M199)&lt;=$P$2),INDEX(MINVERSE($M$6:INDEX($M$6:$EF$125,$P$2,$P$2)),ROWS($M$131:M199),COLUMNS($M$131:M199)),0)</f>
        <v>0</v>
      </c>
      <c r="N199">
        <f t="array" ref="N199">IF(AND(ROWS($M$131:N199)&lt;=$P$2,COLUMNS($M$131:N199)&lt;=$P$2),INDEX(MINVERSE($M$6:INDEX($M$6:$EF$125,$P$2,$P$2)),ROWS($M$131:N199),COLUMNS($M$131:N199)),0)</f>
        <v>0</v>
      </c>
      <c r="O199">
        <f t="array" ref="O199">IF(AND(ROWS($M$131:O199)&lt;=$P$2,COLUMNS($M$131:O199)&lt;=$P$2),INDEX(MINVERSE($M$6:INDEX($M$6:$EF$125,$P$2,$P$2)),ROWS($M$131:O199),COLUMNS($M$131:O199)),0)</f>
        <v>0</v>
      </c>
      <c r="P199">
        <f t="array" ref="P199">IF(AND(ROWS($M$131:P199)&lt;=$P$2,COLUMNS($M$131:P199)&lt;=$P$2),INDEX(MINVERSE($M$6:INDEX($M$6:$EF$125,$P$2,$P$2)),ROWS($M$131:P199),COLUMNS($M$131:P199)),0)</f>
        <v>0</v>
      </c>
      <c r="Q199">
        <f t="array" ref="Q199">IF(AND(ROWS($M$131:Q199)&lt;=$P$2,COLUMNS($M$131:Q199)&lt;=$P$2),INDEX(MINVERSE($M$6:INDEX($M$6:$EF$125,$P$2,$P$2)),ROWS($M$131:Q199),COLUMNS($M$131:Q199)),0)</f>
        <v>0</v>
      </c>
      <c r="R199">
        <f t="array" ref="R199">IF(AND(ROWS($M$131:R199)&lt;=$P$2,COLUMNS($M$131:R199)&lt;=$P$2),INDEX(MINVERSE($M$6:INDEX($M$6:$EF$125,$P$2,$P$2)),ROWS($M$131:R199),COLUMNS($M$131:R199)),0)</f>
        <v>0</v>
      </c>
      <c r="S199">
        <f t="array" ref="S199">IF(AND(ROWS($M$131:S199)&lt;=$P$2,COLUMNS($M$131:S199)&lt;=$P$2),INDEX(MINVERSE($M$6:INDEX($M$6:$EF$125,$P$2,$P$2)),ROWS($M$131:S199),COLUMNS($M$131:S199)),0)</f>
        <v>0</v>
      </c>
      <c r="T199">
        <f t="array" ref="T199">IF(AND(ROWS($M$131:T199)&lt;=$P$2,COLUMNS($M$131:T199)&lt;=$P$2),INDEX(MINVERSE($M$6:INDEX($M$6:$EF$125,$P$2,$P$2)),ROWS($M$131:T199),COLUMNS($M$131:T199)),0)</f>
        <v>0</v>
      </c>
      <c r="U199">
        <f t="array" ref="U199">IF(AND(ROWS($M$131:U199)&lt;=$P$2,COLUMNS($M$131:U199)&lt;=$P$2),INDEX(MINVERSE($M$6:INDEX($M$6:$EF$125,$P$2,$P$2)),ROWS($M$131:U199),COLUMNS($M$131:U199)),0)</f>
        <v>0</v>
      </c>
      <c r="V199">
        <f t="array" ref="V199">IF(AND(ROWS($M$131:V199)&lt;=$P$2,COLUMNS($M$131:V199)&lt;=$P$2),INDEX(MINVERSE($M$6:INDEX($M$6:$EF$125,$P$2,$P$2)),ROWS($M$131:V199),COLUMNS($M$131:V199)),0)</f>
        <v>0</v>
      </c>
      <c r="W199">
        <f t="array" ref="W199">IF(AND(ROWS($M$131:W199)&lt;=$P$2,COLUMNS($M$131:W199)&lt;=$P$2),INDEX(MINVERSE($M$6:INDEX($M$6:$EF$125,$P$2,$P$2)),ROWS($M$131:W199),COLUMNS($M$131:W199)),0)</f>
        <v>0</v>
      </c>
      <c r="X199">
        <f t="array" ref="X199">IF(AND(ROWS($M$131:X199)&lt;=$P$2,COLUMNS($M$131:X199)&lt;=$P$2),INDEX(MINVERSE($M$6:INDEX($M$6:$EF$125,$P$2,$P$2)),ROWS($M$131:X199),COLUMNS($M$131:X199)),0)</f>
        <v>0</v>
      </c>
      <c r="Y199">
        <f t="array" ref="Y199">IF(AND(ROWS($M$131:Y199)&lt;=$P$2,COLUMNS($M$131:Y199)&lt;=$P$2),INDEX(MINVERSE($M$6:INDEX($M$6:$EF$125,$P$2,$P$2)),ROWS($M$131:Y199),COLUMNS($M$131:Y199)),0)</f>
        <v>0</v>
      </c>
      <c r="Z199">
        <f t="array" ref="Z199">IF(AND(ROWS($M$131:Z199)&lt;=$P$2,COLUMNS($M$131:Z199)&lt;=$P$2),INDEX(MINVERSE($M$6:INDEX($M$6:$EF$125,$P$2,$P$2)),ROWS($M$131:Z199),COLUMNS($M$131:Z199)),0)</f>
        <v>0</v>
      </c>
      <c r="AA199">
        <f t="array" ref="AA199">IF(AND(ROWS($M$131:AA199)&lt;=$P$2,COLUMNS($M$131:AA199)&lt;=$P$2),INDEX(MINVERSE($M$6:INDEX($M$6:$EF$125,$P$2,$P$2)),ROWS($M$131:AA199),COLUMNS($M$131:AA199)),0)</f>
        <v>0</v>
      </c>
      <c r="AB199">
        <f t="array" ref="AB199">IF(AND(ROWS($M$131:AB199)&lt;=$P$2,COLUMNS($M$131:AB199)&lt;=$P$2),INDEX(MINVERSE($M$6:INDEX($M$6:$EF$125,$P$2,$P$2)),ROWS($M$131:AB199),COLUMNS($M$131:AB199)),0)</f>
        <v>0</v>
      </c>
      <c r="AC199">
        <f t="array" ref="AC199">IF(AND(ROWS($M$131:AC199)&lt;=$P$2,COLUMNS($M$131:AC199)&lt;=$P$2),INDEX(MINVERSE($M$6:INDEX($M$6:$EF$125,$P$2,$P$2)),ROWS($M$131:AC199),COLUMNS($M$131:AC199)),0)</f>
        <v>0</v>
      </c>
      <c r="AD199">
        <f t="array" ref="AD199">IF(AND(ROWS($M$131:AD199)&lt;=$P$2,COLUMNS($M$131:AD199)&lt;=$P$2),INDEX(MINVERSE($M$6:INDEX($M$6:$EF$125,$P$2,$P$2)),ROWS($M$131:AD199),COLUMNS($M$131:AD199)),0)</f>
        <v>0</v>
      </c>
      <c r="AE199">
        <f t="array" ref="AE199">IF(AND(ROWS($M$131:AE199)&lt;=$P$2,COLUMNS($M$131:AE199)&lt;=$P$2),INDEX(MINVERSE($M$6:INDEX($M$6:$EF$125,$P$2,$P$2)),ROWS($M$131:AE199),COLUMNS($M$131:AE199)),0)</f>
        <v>0</v>
      </c>
      <c r="AF199">
        <f t="array" ref="AF199">IF(AND(ROWS($M$131:AF199)&lt;=$P$2,COLUMNS($M$131:AF199)&lt;=$P$2),INDEX(MINVERSE($M$6:INDEX($M$6:$EF$125,$P$2,$P$2)),ROWS($M$131:AF199),COLUMNS($M$131:AF199)),0)</f>
        <v>0</v>
      </c>
      <c r="AG199">
        <f t="array" ref="AG199">IF(AND(ROWS($M$131:AG199)&lt;=$P$2,COLUMNS($M$131:AG199)&lt;=$P$2),INDEX(MINVERSE($M$6:INDEX($M$6:$EF$125,$P$2,$P$2)),ROWS($M$131:AG199),COLUMNS($M$131:AG199)),0)</f>
        <v>0</v>
      </c>
      <c r="AH199">
        <f t="array" ref="AH199">IF(AND(ROWS($M$131:AH199)&lt;=$P$2,COLUMNS($M$131:AH199)&lt;=$P$2),INDEX(MINVERSE($M$6:INDEX($M$6:$EF$125,$P$2,$P$2)),ROWS($M$131:AH199),COLUMNS($M$131:AH199)),0)</f>
        <v>0</v>
      </c>
      <c r="AI199">
        <f t="array" ref="AI199">IF(AND(ROWS($M$131:AI199)&lt;=$P$2,COLUMNS($M$131:AI199)&lt;=$P$2),INDEX(MINVERSE($M$6:INDEX($M$6:$EF$125,$P$2,$P$2)),ROWS($M$131:AI199),COLUMNS($M$131:AI199)),0)</f>
        <v>0</v>
      </c>
      <c r="AJ199">
        <f t="array" ref="AJ199">IF(AND(ROWS($M$131:AJ199)&lt;=$P$2,COLUMNS($M$131:AJ199)&lt;=$P$2),INDEX(MINVERSE($M$6:INDEX($M$6:$EF$125,$P$2,$P$2)),ROWS($M$131:AJ199),COLUMNS($M$131:AJ199)),0)</f>
        <v>0</v>
      </c>
      <c r="AK199">
        <f t="array" ref="AK199">IF(AND(ROWS($M$131:AK199)&lt;=$P$2,COLUMNS($M$131:AK199)&lt;=$P$2),INDEX(MINVERSE($M$6:INDEX($M$6:$EF$125,$P$2,$P$2)),ROWS($M$131:AK199),COLUMNS($M$131:AK199)),0)</f>
        <v>0</v>
      </c>
      <c r="AL199">
        <f t="array" ref="AL199">IF(AND(ROWS($M$131:AL199)&lt;=$P$2,COLUMNS($M$131:AL199)&lt;=$P$2),INDEX(MINVERSE($M$6:INDEX($M$6:$EF$125,$P$2,$P$2)),ROWS($M$131:AL199),COLUMNS($M$131:AL199)),0)</f>
        <v>0</v>
      </c>
      <c r="AM199">
        <f t="array" ref="AM199">IF(AND(ROWS($M$131:AM199)&lt;=$P$2,COLUMNS($M$131:AM199)&lt;=$P$2),INDEX(MINVERSE($M$6:INDEX($M$6:$EF$125,$P$2,$P$2)),ROWS($M$131:AM199),COLUMNS($M$131:AM199)),0)</f>
        <v>0</v>
      </c>
      <c r="AN199">
        <f t="array" ref="AN199">IF(AND(ROWS($M$131:AN199)&lt;=$P$2,COLUMNS($M$131:AN199)&lt;=$P$2),INDEX(MINVERSE($M$6:INDEX($M$6:$EF$125,$P$2,$P$2)),ROWS($M$131:AN199),COLUMNS($M$131:AN199)),0)</f>
        <v>0</v>
      </c>
      <c r="AO199">
        <f t="array" ref="AO199">IF(AND(ROWS($M$131:AO199)&lt;=$P$2,COLUMNS($M$131:AO199)&lt;=$P$2),INDEX(MINVERSE($M$6:INDEX($M$6:$EF$125,$P$2,$P$2)),ROWS($M$131:AO199),COLUMNS($M$131:AO199)),0)</f>
        <v>0</v>
      </c>
      <c r="AP199">
        <f t="array" ref="AP199">IF(AND(ROWS($M$131:AP199)&lt;=$P$2,COLUMNS($M$131:AP199)&lt;=$P$2),INDEX(MINVERSE($M$6:INDEX($M$6:$EF$125,$P$2,$P$2)),ROWS($M$131:AP199),COLUMNS($M$131:AP199)),0)</f>
        <v>0</v>
      </c>
      <c r="AQ199">
        <f t="array" ref="AQ199">IF(AND(ROWS($M$131:AQ199)&lt;=$P$2,COLUMNS($M$131:AQ199)&lt;=$P$2),INDEX(MINVERSE($M$6:INDEX($M$6:$EF$125,$P$2,$P$2)),ROWS($M$131:AQ199),COLUMNS($M$131:AQ199)),0)</f>
        <v>0</v>
      </c>
      <c r="AR199">
        <f t="array" ref="AR199">IF(AND(ROWS($M$131:AR199)&lt;=$P$2,COLUMNS($M$131:AR199)&lt;=$P$2),INDEX(MINVERSE($M$6:INDEX($M$6:$EF$125,$P$2,$P$2)),ROWS($M$131:AR199),COLUMNS($M$131:AR199)),0)</f>
        <v>0</v>
      </c>
      <c r="AS199">
        <f t="array" ref="AS199">IF(AND(ROWS($M$131:AS199)&lt;=$P$2,COLUMNS($M$131:AS199)&lt;=$P$2),INDEX(MINVERSE($M$6:INDEX($M$6:$EF$125,$P$2,$P$2)),ROWS($M$131:AS199),COLUMNS($M$131:AS199)),0)</f>
        <v>0</v>
      </c>
      <c r="AT199">
        <f t="array" ref="AT199">IF(AND(ROWS($M$131:AT199)&lt;=$P$2,COLUMNS($M$131:AT199)&lt;=$P$2),INDEX(MINVERSE($M$6:INDEX($M$6:$EF$125,$P$2,$P$2)),ROWS($M$131:AT199),COLUMNS($M$131:AT199)),0)</f>
        <v>0</v>
      </c>
      <c r="AU199">
        <f t="array" ref="AU199">IF(AND(ROWS($M$131:AU199)&lt;=$P$2,COLUMNS($M$131:AU199)&lt;=$P$2),INDEX(MINVERSE($M$6:INDEX($M$6:$EF$125,$P$2,$P$2)),ROWS($M$131:AU199),COLUMNS($M$131:AU199)),0)</f>
        <v>0</v>
      </c>
      <c r="AV199">
        <f t="array" ref="AV199">IF(AND(ROWS($M$131:AV199)&lt;=$P$2,COLUMNS($M$131:AV199)&lt;=$P$2),INDEX(MINVERSE($M$6:INDEX($M$6:$EF$125,$P$2,$P$2)),ROWS($M$131:AV199),COLUMNS($M$131:AV199)),0)</f>
        <v>0</v>
      </c>
      <c r="AW199">
        <f t="array" ref="AW199">IF(AND(ROWS($M$131:AW199)&lt;=$P$2,COLUMNS($M$131:AW199)&lt;=$P$2),INDEX(MINVERSE($M$6:INDEX($M$6:$EF$125,$P$2,$P$2)),ROWS($M$131:AW199),COLUMNS($M$131:AW199)),0)</f>
        <v>0</v>
      </c>
      <c r="AX199">
        <f t="array" ref="AX199">IF(AND(ROWS($M$131:AX199)&lt;=$P$2,COLUMNS($M$131:AX199)&lt;=$P$2),INDEX(MINVERSE($M$6:INDEX($M$6:$EF$125,$P$2,$P$2)),ROWS($M$131:AX199),COLUMNS($M$131:AX199)),0)</f>
        <v>0</v>
      </c>
      <c r="AY199">
        <f t="array" ref="AY199">IF(AND(ROWS($M$131:AY199)&lt;=$P$2,COLUMNS($M$131:AY199)&lt;=$P$2),INDEX(MINVERSE($M$6:INDEX($M$6:$EF$125,$P$2,$P$2)),ROWS($M$131:AY199),COLUMNS($M$131:AY199)),0)</f>
        <v>0</v>
      </c>
      <c r="AZ199">
        <f t="array" ref="AZ199">IF(AND(ROWS($M$131:AZ199)&lt;=$P$2,COLUMNS($M$131:AZ199)&lt;=$P$2),INDEX(MINVERSE($M$6:INDEX($M$6:$EF$125,$P$2,$P$2)),ROWS($M$131:AZ199),COLUMNS($M$131:AZ199)),0)</f>
        <v>0</v>
      </c>
      <c r="BA199">
        <f t="array" ref="BA199">IF(AND(ROWS($M$131:BA199)&lt;=$P$2,COLUMNS($M$131:BA199)&lt;=$P$2),INDEX(MINVERSE($M$6:INDEX($M$6:$EF$125,$P$2,$P$2)),ROWS($M$131:BA199),COLUMNS($M$131:BA199)),0)</f>
        <v>0</v>
      </c>
      <c r="BB199">
        <f t="array" ref="BB199">IF(AND(ROWS($M$131:BB199)&lt;=$P$2,COLUMNS($M$131:BB199)&lt;=$P$2),INDEX(MINVERSE($M$6:INDEX($M$6:$EF$125,$P$2,$P$2)),ROWS($M$131:BB199),COLUMNS($M$131:BB199)),0)</f>
        <v>0</v>
      </c>
      <c r="BC199">
        <f t="array" ref="BC199">IF(AND(ROWS($M$131:BC199)&lt;=$P$2,COLUMNS($M$131:BC199)&lt;=$P$2),INDEX(MINVERSE($M$6:INDEX($M$6:$EF$125,$P$2,$P$2)),ROWS($M$131:BC199),COLUMNS($M$131:BC199)),0)</f>
        <v>0</v>
      </c>
      <c r="BD199">
        <f t="array" ref="BD199">IF(AND(ROWS($M$131:BD199)&lt;=$P$2,COLUMNS($M$131:BD199)&lt;=$P$2),INDEX(MINVERSE($M$6:INDEX($M$6:$EF$125,$P$2,$P$2)),ROWS($M$131:BD199),COLUMNS($M$131:BD199)),0)</f>
        <v>0</v>
      </c>
      <c r="BE199">
        <f t="array" ref="BE199">IF(AND(ROWS($M$131:BE199)&lt;=$P$2,COLUMNS($M$131:BE199)&lt;=$P$2),INDEX(MINVERSE($M$6:INDEX($M$6:$EF$125,$P$2,$P$2)),ROWS($M$131:BE199),COLUMNS($M$131:BE199)),0)</f>
        <v>0</v>
      </c>
      <c r="BF199">
        <f t="array" ref="BF199">IF(AND(ROWS($M$131:BF199)&lt;=$P$2,COLUMNS($M$131:BF199)&lt;=$P$2),INDEX(MINVERSE($M$6:INDEX($M$6:$EF$125,$P$2,$P$2)),ROWS($M$131:BF199),COLUMNS($M$131:BF199)),0)</f>
        <v>0</v>
      </c>
      <c r="BG199">
        <f t="array" ref="BG199">IF(AND(ROWS($M$131:BG199)&lt;=$P$2,COLUMNS($M$131:BG199)&lt;=$P$2),INDEX(MINVERSE($M$6:INDEX($M$6:$EF$125,$P$2,$P$2)),ROWS($M$131:BG199),COLUMNS($M$131:BG199)),0)</f>
        <v>0</v>
      </c>
      <c r="BH199">
        <f t="array" ref="BH199">IF(AND(ROWS($M$131:BH199)&lt;=$P$2,COLUMNS($M$131:BH199)&lt;=$P$2),INDEX(MINVERSE($M$6:INDEX($M$6:$EF$125,$P$2,$P$2)),ROWS($M$131:BH199),COLUMNS($M$131:BH199)),0)</f>
        <v>0</v>
      </c>
      <c r="BI199">
        <f t="array" ref="BI199">IF(AND(ROWS($M$131:BI199)&lt;=$P$2,COLUMNS($M$131:BI199)&lt;=$P$2),INDEX(MINVERSE($M$6:INDEX($M$6:$EF$125,$P$2,$P$2)),ROWS($M$131:BI199),COLUMNS($M$131:BI199)),0)</f>
        <v>0</v>
      </c>
      <c r="BJ199">
        <f t="array" ref="BJ199">IF(AND(ROWS($M$131:BJ199)&lt;=$P$2,COLUMNS($M$131:BJ199)&lt;=$P$2),INDEX(MINVERSE($M$6:INDEX($M$6:$EF$125,$P$2,$P$2)),ROWS($M$131:BJ199),COLUMNS($M$131:BJ199)),0)</f>
        <v>0</v>
      </c>
      <c r="BK199">
        <f t="array" ref="BK199">IF(AND(ROWS($M$131:BK199)&lt;=$P$2,COLUMNS($M$131:BK199)&lt;=$P$2),INDEX(MINVERSE($M$6:INDEX($M$6:$EF$125,$P$2,$P$2)),ROWS($M$131:BK199),COLUMNS($M$131:BK199)),0)</f>
        <v>0</v>
      </c>
      <c r="BL199">
        <f t="array" ref="BL199">IF(AND(ROWS($M$131:BL199)&lt;=$P$2,COLUMNS($M$131:BL199)&lt;=$P$2),INDEX(MINVERSE($M$6:INDEX($M$6:$EF$125,$P$2,$P$2)),ROWS($M$131:BL199),COLUMNS($M$131:BL199)),0)</f>
        <v>0</v>
      </c>
      <c r="BM199">
        <f t="array" ref="BM199">IF(AND(ROWS($M$131:BM199)&lt;=$P$2,COLUMNS($M$131:BM199)&lt;=$P$2),INDEX(MINVERSE($M$6:INDEX($M$6:$EF$125,$P$2,$P$2)),ROWS($M$131:BM199),COLUMNS($M$131:BM199)),0)</f>
        <v>0</v>
      </c>
      <c r="BN199">
        <f t="array" ref="BN199">IF(AND(ROWS($M$131:BN199)&lt;=$P$2,COLUMNS($M$131:BN199)&lt;=$P$2),INDEX(MINVERSE($M$6:INDEX($M$6:$EF$125,$P$2,$P$2)),ROWS($M$131:BN199),COLUMNS($M$131:BN199)),0)</f>
        <v>0</v>
      </c>
      <c r="BO199">
        <f t="array" ref="BO199">IF(AND(ROWS($M$131:BO199)&lt;=$P$2,COLUMNS($M$131:BO199)&lt;=$P$2),INDEX(MINVERSE($M$6:INDEX($M$6:$EF$125,$P$2,$P$2)),ROWS($M$131:BO199),COLUMNS($M$131:BO199)),0)</f>
        <v>0</v>
      </c>
      <c r="BP199">
        <f t="array" ref="BP199">IF(AND(ROWS($M$131:BP199)&lt;=$P$2,COLUMNS($M$131:BP199)&lt;=$P$2),INDEX(MINVERSE($M$6:INDEX($M$6:$EF$125,$P$2,$P$2)),ROWS($M$131:BP199),COLUMNS($M$131:BP199)),0)</f>
        <v>0</v>
      </c>
      <c r="BQ199">
        <f t="array" ref="BQ199">IF(AND(ROWS($M$131:BQ199)&lt;=$P$2,COLUMNS($M$131:BQ199)&lt;=$P$2),INDEX(MINVERSE($M$6:INDEX($M$6:$EF$125,$P$2,$P$2)),ROWS($M$131:BQ199),COLUMNS($M$131:BQ199)),0)</f>
        <v>0</v>
      </c>
      <c r="BR199">
        <f t="array" ref="BR199">IF(AND(ROWS($M$131:BR199)&lt;=$P$2,COLUMNS($M$131:BR199)&lt;=$P$2),INDEX(MINVERSE($M$6:INDEX($M$6:$EF$125,$P$2,$P$2)),ROWS($M$131:BR199),COLUMNS($M$131:BR199)),0)</f>
        <v>0</v>
      </c>
      <c r="BS199">
        <f t="array" ref="BS199">IF(AND(ROWS($M$131:BS199)&lt;=$P$2,COLUMNS($M$131:BS199)&lt;=$P$2),INDEX(MINVERSE($M$6:INDEX($M$6:$EF$125,$P$2,$P$2)),ROWS($M$131:BS199),COLUMNS($M$131:BS199)),0)</f>
        <v>0</v>
      </c>
      <c r="BT199">
        <f t="array" ref="BT199">IF(AND(ROWS($M$131:BT199)&lt;=$P$2,COLUMNS($M$131:BT199)&lt;=$P$2),INDEX(MINVERSE($M$6:INDEX($M$6:$EF$125,$P$2,$P$2)),ROWS($M$131:BT199),COLUMNS($M$131:BT199)),0)</f>
        <v>0</v>
      </c>
      <c r="BU199">
        <f t="array" ref="BU199">IF(AND(ROWS($M$131:BU199)&lt;=$P$2,COLUMNS($M$131:BU199)&lt;=$P$2),INDEX(MINVERSE($M$6:INDEX($M$6:$EF$125,$P$2,$P$2)),ROWS($M$131:BU199),COLUMNS($M$131:BU199)),0)</f>
        <v>0</v>
      </c>
      <c r="BV199">
        <f t="array" ref="BV199">IF(AND(ROWS($M$131:BV199)&lt;=$P$2,COLUMNS($M$131:BV199)&lt;=$P$2),INDEX(MINVERSE($M$6:INDEX($M$6:$EF$125,$P$2,$P$2)),ROWS($M$131:BV199),COLUMNS($M$131:BV199)),0)</f>
        <v>0</v>
      </c>
      <c r="BW199">
        <f t="array" ref="BW199">IF(AND(ROWS($M$131:BW199)&lt;=$P$2,COLUMNS($M$131:BW199)&lt;=$P$2),INDEX(MINVERSE($M$6:INDEX($M$6:$EF$125,$P$2,$P$2)),ROWS($M$131:BW199),COLUMNS($M$131:BW199)),0)</f>
        <v>0</v>
      </c>
      <c r="BX199">
        <f t="array" ref="BX199">IF(AND(ROWS($M$131:BX199)&lt;=$P$2,COLUMNS($M$131:BX199)&lt;=$P$2),INDEX(MINVERSE($M$6:INDEX($M$6:$EF$125,$P$2,$P$2)),ROWS($M$131:BX199),COLUMNS($M$131:BX199)),0)</f>
        <v>0</v>
      </c>
      <c r="BY199">
        <f t="array" ref="BY199">IF(AND(ROWS($M$131:BY199)&lt;=$P$2,COLUMNS($M$131:BY199)&lt;=$P$2),INDEX(MINVERSE($M$6:INDEX($M$6:$EF$125,$P$2,$P$2)),ROWS($M$131:BY199),COLUMNS($M$131:BY199)),0)</f>
        <v>0</v>
      </c>
      <c r="BZ199">
        <f t="array" ref="BZ199">IF(AND(ROWS($M$131:BZ199)&lt;=$P$2,COLUMNS($M$131:BZ199)&lt;=$P$2),INDEX(MINVERSE($M$6:INDEX($M$6:$EF$125,$P$2,$P$2)),ROWS($M$131:BZ199),COLUMNS($M$131:BZ199)),0)</f>
        <v>0</v>
      </c>
      <c r="CA199">
        <f t="array" ref="CA199">IF(AND(ROWS($M$131:CA199)&lt;=$P$2,COLUMNS($M$131:CA199)&lt;=$P$2),INDEX(MINVERSE($M$6:INDEX($M$6:$EF$125,$P$2,$P$2)),ROWS($M$131:CA199),COLUMNS($M$131:CA199)),0)</f>
        <v>0</v>
      </c>
      <c r="CB199">
        <f t="array" ref="CB199">IF(AND(ROWS($M$131:CB199)&lt;=$P$2,COLUMNS($M$131:CB199)&lt;=$P$2),INDEX(MINVERSE($M$6:INDEX($M$6:$EF$125,$P$2,$P$2)),ROWS($M$131:CB199),COLUMNS($M$131:CB199)),0)</f>
        <v>0</v>
      </c>
      <c r="CC199">
        <f t="array" ref="CC199">IF(AND(ROWS($M$131:CC199)&lt;=$P$2,COLUMNS($M$131:CC199)&lt;=$P$2),INDEX(MINVERSE($M$6:INDEX($M$6:$EF$125,$P$2,$P$2)),ROWS($M$131:CC199),COLUMNS($M$131:CC199)),0)</f>
        <v>0</v>
      </c>
      <c r="CD199">
        <f t="array" ref="CD199">IF(AND(ROWS($M$131:CD199)&lt;=$P$2,COLUMNS($M$131:CD199)&lt;=$P$2),INDEX(MINVERSE($M$6:INDEX($M$6:$EF$125,$P$2,$P$2)),ROWS($M$131:CD199),COLUMNS($M$131:CD199)),0)</f>
        <v>0</v>
      </c>
      <c r="CE199">
        <f t="array" ref="CE199">IF(AND(ROWS($M$131:CE199)&lt;=$P$2,COLUMNS($M$131:CE199)&lt;=$P$2),INDEX(MINVERSE($M$6:INDEX($M$6:$EF$125,$P$2,$P$2)),ROWS($M$131:CE199),COLUMNS($M$131:CE199)),0)</f>
        <v>0</v>
      </c>
      <c r="CF199">
        <f t="array" ref="CF199">IF(AND(ROWS($M$131:CF199)&lt;=$P$2,COLUMNS($M$131:CF199)&lt;=$P$2),INDEX(MINVERSE($M$6:INDEX($M$6:$EF$125,$P$2,$P$2)),ROWS($M$131:CF199),COLUMNS($M$131:CF199)),0)</f>
        <v>0</v>
      </c>
      <c r="CG199">
        <f t="array" ref="CG199">IF(AND(ROWS($M$131:CG199)&lt;=$P$2,COLUMNS($M$131:CG199)&lt;=$P$2),INDEX(MINVERSE($M$6:INDEX($M$6:$EF$125,$P$2,$P$2)),ROWS($M$131:CG199),COLUMNS($M$131:CG199)),0)</f>
        <v>0</v>
      </c>
      <c r="CH199">
        <f t="array" ref="CH199">IF(AND(ROWS($M$131:CH199)&lt;=$P$2,COLUMNS($M$131:CH199)&lt;=$P$2),INDEX(MINVERSE($M$6:INDEX($M$6:$EF$125,$P$2,$P$2)),ROWS($M$131:CH199),COLUMNS($M$131:CH199)),0)</f>
        <v>0</v>
      </c>
      <c r="CI199">
        <f t="array" ref="CI199">IF(AND(ROWS($M$131:CI199)&lt;=$P$2,COLUMNS($M$131:CI199)&lt;=$P$2),INDEX(MINVERSE($M$6:INDEX($M$6:$EF$125,$P$2,$P$2)),ROWS($M$131:CI199),COLUMNS($M$131:CI199)),0)</f>
        <v>0</v>
      </c>
      <c r="CJ199">
        <f t="array" ref="CJ199">IF(AND(ROWS($M$131:CJ199)&lt;=$P$2,COLUMNS($M$131:CJ199)&lt;=$P$2),INDEX(MINVERSE($M$6:INDEX($M$6:$EF$125,$P$2,$P$2)),ROWS($M$131:CJ199),COLUMNS($M$131:CJ199)),0)</f>
        <v>0</v>
      </c>
      <c r="CK199">
        <f t="array" ref="CK199">IF(AND(ROWS($M$131:CK199)&lt;=$P$2,COLUMNS($M$131:CK199)&lt;=$P$2),INDEX(MINVERSE($M$6:INDEX($M$6:$EF$125,$P$2,$P$2)),ROWS($M$131:CK199),COLUMNS($M$131:CK199)),0)</f>
        <v>0</v>
      </c>
      <c r="CL199">
        <f t="array" ref="CL199">IF(AND(ROWS($M$131:CL199)&lt;=$P$2,COLUMNS($M$131:CL199)&lt;=$P$2),INDEX(MINVERSE($M$6:INDEX($M$6:$EF$125,$P$2,$P$2)),ROWS($M$131:CL199),COLUMNS($M$131:CL199)),0)</f>
        <v>0</v>
      </c>
      <c r="CM199">
        <f t="array" ref="CM199">IF(AND(ROWS($M$131:CM199)&lt;=$P$2,COLUMNS($M$131:CM199)&lt;=$P$2),INDEX(MINVERSE($M$6:INDEX($M$6:$EF$125,$P$2,$P$2)),ROWS($M$131:CM199),COLUMNS($M$131:CM199)),0)</f>
        <v>0</v>
      </c>
      <c r="CN199">
        <f t="array" ref="CN199">IF(AND(ROWS($M$131:CN199)&lt;=$P$2,COLUMNS($M$131:CN199)&lt;=$P$2),INDEX(MINVERSE($M$6:INDEX($M$6:$EF$125,$P$2,$P$2)),ROWS($M$131:CN199),COLUMNS($M$131:CN199)),0)</f>
        <v>0</v>
      </c>
      <c r="CO199">
        <f t="array" ref="CO199">IF(AND(ROWS($M$131:CO199)&lt;=$P$2,COLUMNS($M$131:CO199)&lt;=$P$2),INDEX(MINVERSE($M$6:INDEX($M$6:$EF$125,$P$2,$P$2)),ROWS($M$131:CO199),COLUMNS($M$131:CO199)),0)</f>
        <v>0</v>
      </c>
      <c r="CP199">
        <f t="array" ref="CP199">IF(AND(ROWS($M$131:CP199)&lt;=$P$2,COLUMNS($M$131:CP199)&lt;=$P$2),INDEX(MINVERSE($M$6:INDEX($M$6:$EF$125,$P$2,$P$2)),ROWS($M$131:CP199),COLUMNS($M$131:CP199)),0)</f>
        <v>0</v>
      </c>
      <c r="CQ199">
        <f t="array" ref="CQ199">IF(AND(ROWS($M$131:CQ199)&lt;=$P$2,COLUMNS($M$131:CQ199)&lt;=$P$2),INDEX(MINVERSE($M$6:INDEX($M$6:$EF$125,$P$2,$P$2)),ROWS($M$131:CQ199),COLUMNS($M$131:CQ199)),0)</f>
        <v>0</v>
      </c>
      <c r="CR199">
        <f t="array" ref="CR199">IF(AND(ROWS($M$131:CR199)&lt;=$P$2,COLUMNS($M$131:CR199)&lt;=$P$2),INDEX(MINVERSE($M$6:INDEX($M$6:$EF$125,$P$2,$P$2)),ROWS($M$131:CR199),COLUMNS($M$131:CR199)),0)</f>
        <v>0</v>
      </c>
      <c r="CS199">
        <f t="array" ref="CS199">IF(AND(ROWS($M$131:CS199)&lt;=$P$2,COLUMNS($M$131:CS199)&lt;=$P$2),INDEX(MINVERSE($M$6:INDEX($M$6:$EF$125,$P$2,$P$2)),ROWS($M$131:CS199),COLUMNS($M$131:CS199)),0)</f>
        <v>0</v>
      </c>
      <c r="CT199">
        <f t="array" ref="CT199">IF(AND(ROWS($M$131:CT199)&lt;=$P$2,COLUMNS($M$131:CT199)&lt;=$P$2),INDEX(MINVERSE($M$6:INDEX($M$6:$EF$125,$P$2,$P$2)),ROWS($M$131:CT199),COLUMNS($M$131:CT199)),0)</f>
        <v>0</v>
      </c>
      <c r="CU199">
        <f t="array" ref="CU199">IF(AND(ROWS($M$131:CU199)&lt;=$P$2,COLUMNS($M$131:CU199)&lt;=$P$2),INDEX(MINVERSE($M$6:INDEX($M$6:$EF$125,$P$2,$P$2)),ROWS($M$131:CU199),COLUMNS($M$131:CU199)),0)</f>
        <v>0</v>
      </c>
      <c r="CV199">
        <f t="array" ref="CV199">IF(AND(ROWS($M$131:CV199)&lt;=$P$2,COLUMNS($M$131:CV199)&lt;=$P$2),INDEX(MINVERSE($M$6:INDEX($M$6:$EF$125,$P$2,$P$2)),ROWS($M$131:CV199),COLUMNS($M$131:CV199)),0)</f>
        <v>0</v>
      </c>
      <c r="CW199">
        <f t="array" ref="CW199">IF(AND(ROWS($M$131:CW199)&lt;=$P$2,COLUMNS($M$131:CW199)&lt;=$P$2),INDEX(MINVERSE($M$6:INDEX($M$6:$EF$125,$P$2,$P$2)),ROWS($M$131:CW199),COLUMNS($M$131:CW199)),0)</f>
        <v>0</v>
      </c>
      <c r="CX199">
        <f t="array" ref="CX199">IF(AND(ROWS($M$131:CX199)&lt;=$P$2,COLUMNS($M$131:CX199)&lt;=$P$2),INDEX(MINVERSE($M$6:INDEX($M$6:$EF$125,$P$2,$P$2)),ROWS($M$131:CX199),COLUMNS($M$131:CX199)),0)</f>
        <v>0</v>
      </c>
      <c r="CY199">
        <f t="array" ref="CY199">IF(AND(ROWS($M$131:CY199)&lt;=$P$2,COLUMNS($M$131:CY199)&lt;=$P$2),INDEX(MINVERSE($M$6:INDEX($M$6:$EF$125,$P$2,$P$2)),ROWS($M$131:CY199),COLUMNS($M$131:CY199)),0)</f>
        <v>0</v>
      </c>
      <c r="CZ199">
        <f t="array" ref="CZ199">IF(AND(ROWS($M$131:CZ199)&lt;=$P$2,COLUMNS($M$131:CZ199)&lt;=$P$2),INDEX(MINVERSE($M$6:INDEX($M$6:$EF$125,$P$2,$P$2)),ROWS($M$131:CZ199),COLUMNS($M$131:CZ199)),0)</f>
        <v>0</v>
      </c>
      <c r="DA199">
        <f t="array" ref="DA199">IF(AND(ROWS($M$131:DA199)&lt;=$P$2,COLUMNS($M$131:DA199)&lt;=$P$2),INDEX(MINVERSE($M$6:INDEX($M$6:$EF$125,$P$2,$P$2)),ROWS($M$131:DA199),COLUMNS($M$131:DA199)),0)</f>
        <v>0</v>
      </c>
      <c r="DB199">
        <f t="array" ref="DB199">IF(AND(ROWS($M$131:DB199)&lt;=$P$2,COLUMNS($M$131:DB199)&lt;=$P$2),INDEX(MINVERSE($M$6:INDEX($M$6:$EF$125,$P$2,$P$2)),ROWS($M$131:DB199),COLUMNS($M$131:DB199)),0)</f>
        <v>0</v>
      </c>
      <c r="DC199">
        <f t="array" ref="DC199">IF(AND(ROWS($M$131:DC199)&lt;=$P$2,COLUMNS($M$131:DC199)&lt;=$P$2),INDEX(MINVERSE($M$6:INDEX($M$6:$EF$125,$P$2,$P$2)),ROWS($M$131:DC199),COLUMNS($M$131:DC199)),0)</f>
        <v>0</v>
      </c>
      <c r="DD199">
        <f t="array" ref="DD199">IF(AND(ROWS($M$131:DD199)&lt;=$P$2,COLUMNS($M$131:DD199)&lt;=$P$2),INDEX(MINVERSE($M$6:INDEX($M$6:$EF$125,$P$2,$P$2)),ROWS($M$131:DD199),COLUMNS($M$131:DD199)),0)</f>
        <v>0</v>
      </c>
      <c r="DE199">
        <f t="array" ref="DE199">IF(AND(ROWS($M$131:DE199)&lt;=$P$2,COLUMNS($M$131:DE199)&lt;=$P$2),INDEX(MINVERSE($M$6:INDEX($M$6:$EF$125,$P$2,$P$2)),ROWS($M$131:DE199),COLUMNS($M$131:DE199)),0)</f>
        <v>0</v>
      </c>
      <c r="DF199">
        <f t="array" ref="DF199">IF(AND(ROWS($M$131:DF199)&lt;=$P$2,COLUMNS($M$131:DF199)&lt;=$P$2),INDEX(MINVERSE($M$6:INDEX($M$6:$EF$125,$P$2,$P$2)),ROWS($M$131:DF199),COLUMNS($M$131:DF199)),0)</f>
        <v>0</v>
      </c>
      <c r="DG199">
        <f t="array" ref="DG199">IF(AND(ROWS($M$131:DG199)&lt;=$P$2,COLUMNS($M$131:DG199)&lt;=$P$2),INDEX(MINVERSE($M$6:INDEX($M$6:$EF$125,$P$2,$P$2)),ROWS($M$131:DG199),COLUMNS($M$131:DG199)),0)</f>
        <v>0</v>
      </c>
      <c r="DH199">
        <f t="array" ref="DH199">IF(AND(ROWS($M$131:DH199)&lt;=$P$2,COLUMNS($M$131:DH199)&lt;=$P$2),INDEX(MINVERSE($M$6:INDEX($M$6:$EF$125,$P$2,$P$2)),ROWS($M$131:DH199),COLUMNS($M$131:DH199)),0)</f>
        <v>0</v>
      </c>
      <c r="DI199">
        <f t="array" ref="DI199">IF(AND(ROWS($M$131:DI199)&lt;=$P$2,COLUMNS($M$131:DI199)&lt;=$P$2),INDEX(MINVERSE($M$6:INDEX($M$6:$EF$125,$P$2,$P$2)),ROWS($M$131:DI199),COLUMNS($M$131:DI199)),0)</f>
        <v>0</v>
      </c>
      <c r="DJ199">
        <f t="array" ref="DJ199">IF(AND(ROWS($M$131:DJ199)&lt;=$P$2,COLUMNS($M$131:DJ199)&lt;=$P$2),INDEX(MINVERSE($M$6:INDEX($M$6:$EF$125,$P$2,$P$2)),ROWS($M$131:DJ199),COLUMNS($M$131:DJ199)),0)</f>
        <v>0</v>
      </c>
      <c r="DK199">
        <f t="array" ref="DK199">IF(AND(ROWS($M$131:DK199)&lt;=$P$2,COLUMNS($M$131:DK199)&lt;=$P$2),INDEX(MINVERSE($M$6:INDEX($M$6:$EF$125,$P$2,$P$2)),ROWS($M$131:DK199),COLUMNS($M$131:DK199)),0)</f>
        <v>0</v>
      </c>
      <c r="DL199">
        <f t="array" ref="DL199">IF(AND(ROWS($M$131:DL199)&lt;=$P$2,COLUMNS($M$131:DL199)&lt;=$P$2),INDEX(MINVERSE($M$6:INDEX($M$6:$EF$125,$P$2,$P$2)),ROWS($M$131:DL199),COLUMNS($M$131:DL199)),0)</f>
        <v>0</v>
      </c>
      <c r="DM199">
        <f t="array" ref="DM199">IF(AND(ROWS($M$131:DM199)&lt;=$P$2,COLUMNS($M$131:DM199)&lt;=$P$2),INDEX(MINVERSE($M$6:INDEX($M$6:$EF$125,$P$2,$P$2)),ROWS($M$131:DM199),COLUMNS($M$131:DM199)),0)</f>
        <v>0</v>
      </c>
      <c r="DN199">
        <f t="array" ref="DN199">IF(AND(ROWS($M$131:DN199)&lt;=$P$2,COLUMNS($M$131:DN199)&lt;=$P$2),INDEX(MINVERSE($M$6:INDEX($M$6:$EF$125,$P$2,$P$2)),ROWS($M$131:DN199),COLUMNS($M$131:DN199)),0)</f>
        <v>0</v>
      </c>
      <c r="DO199">
        <f t="array" ref="DO199">IF(AND(ROWS($M$131:DO199)&lt;=$P$2,COLUMNS($M$131:DO199)&lt;=$P$2),INDEX(MINVERSE($M$6:INDEX($M$6:$EF$125,$P$2,$P$2)),ROWS($M$131:DO199),COLUMNS($M$131:DO199)),0)</f>
        <v>0</v>
      </c>
      <c r="DP199">
        <f t="array" ref="DP199">IF(AND(ROWS($M$131:DP199)&lt;=$P$2,COLUMNS($M$131:DP199)&lt;=$P$2),INDEX(MINVERSE($M$6:INDEX($M$6:$EF$125,$P$2,$P$2)),ROWS($M$131:DP199),COLUMNS($M$131:DP199)),0)</f>
        <v>0</v>
      </c>
      <c r="DQ199">
        <f t="array" ref="DQ199">IF(AND(ROWS($M$131:DQ199)&lt;=$P$2,COLUMNS($M$131:DQ199)&lt;=$P$2),INDEX(MINVERSE($M$6:INDEX($M$6:$EF$125,$P$2,$P$2)),ROWS($M$131:DQ199),COLUMNS($M$131:DQ199)),0)</f>
        <v>0</v>
      </c>
      <c r="DR199">
        <f t="array" ref="DR199">IF(AND(ROWS($M$131:DR199)&lt;=$P$2,COLUMNS($M$131:DR199)&lt;=$P$2),INDEX(MINVERSE($M$6:INDEX($M$6:$EF$125,$P$2,$P$2)),ROWS($M$131:DR199),COLUMNS($M$131:DR199)),0)</f>
        <v>0</v>
      </c>
      <c r="DS199">
        <f t="array" ref="DS199">IF(AND(ROWS($M$131:DS199)&lt;=$P$2,COLUMNS($M$131:DS199)&lt;=$P$2),INDEX(MINVERSE($M$6:INDEX($M$6:$EF$125,$P$2,$P$2)),ROWS($M$131:DS199),COLUMNS($M$131:DS199)),0)</f>
        <v>0</v>
      </c>
      <c r="DT199">
        <f t="array" ref="DT199">IF(AND(ROWS($M$131:DT199)&lt;=$P$2,COLUMNS($M$131:DT199)&lt;=$P$2),INDEX(MINVERSE($M$6:INDEX($M$6:$EF$125,$P$2,$P$2)),ROWS($M$131:DT199),COLUMNS($M$131:DT199)),0)</f>
        <v>0</v>
      </c>
      <c r="DU199">
        <f t="array" ref="DU199">IF(AND(ROWS($M$131:DU199)&lt;=$P$2,COLUMNS($M$131:DU199)&lt;=$P$2),INDEX(MINVERSE($M$6:INDEX($M$6:$EF$125,$P$2,$P$2)),ROWS($M$131:DU199),COLUMNS($M$131:DU199)),0)</f>
        <v>0</v>
      </c>
      <c r="DV199">
        <f t="array" ref="DV199">IF(AND(ROWS($M$131:DV199)&lt;=$P$2,COLUMNS($M$131:DV199)&lt;=$P$2),INDEX(MINVERSE($M$6:INDEX($M$6:$EF$125,$P$2,$P$2)),ROWS($M$131:DV199),COLUMNS($M$131:DV199)),0)</f>
        <v>0</v>
      </c>
      <c r="DW199">
        <f t="array" ref="DW199">IF(AND(ROWS($M$131:DW199)&lt;=$P$2,COLUMNS($M$131:DW199)&lt;=$P$2),INDEX(MINVERSE($M$6:INDEX($M$6:$EF$125,$P$2,$P$2)),ROWS($M$131:DW199),COLUMNS($M$131:DW199)),0)</f>
        <v>0</v>
      </c>
      <c r="DX199">
        <f t="array" ref="DX199">IF(AND(ROWS($M$131:DX199)&lt;=$P$2,COLUMNS($M$131:DX199)&lt;=$P$2),INDEX(MINVERSE($M$6:INDEX($M$6:$EF$125,$P$2,$P$2)),ROWS($M$131:DX199),COLUMNS($M$131:DX199)),0)</f>
        <v>0</v>
      </c>
      <c r="DY199">
        <f t="array" ref="DY199">IF(AND(ROWS($M$131:DY199)&lt;=$P$2,COLUMNS($M$131:DY199)&lt;=$P$2),INDEX(MINVERSE($M$6:INDEX($M$6:$EF$125,$P$2,$P$2)),ROWS($M$131:DY199),COLUMNS($M$131:DY199)),0)</f>
        <v>0</v>
      </c>
      <c r="DZ199">
        <f t="array" ref="DZ199">IF(AND(ROWS($M$131:DZ199)&lt;=$P$2,COLUMNS($M$131:DZ199)&lt;=$P$2),INDEX(MINVERSE($M$6:INDEX($M$6:$EF$125,$P$2,$P$2)),ROWS($M$131:DZ199),COLUMNS($M$131:DZ199)),0)</f>
        <v>0</v>
      </c>
      <c r="EA199">
        <f t="array" ref="EA199">IF(AND(ROWS($M$131:EA199)&lt;=$P$2,COLUMNS($M$131:EA199)&lt;=$P$2),INDEX(MINVERSE($M$6:INDEX($M$6:$EF$125,$P$2,$P$2)),ROWS($M$131:EA199),COLUMNS($M$131:EA199)),0)</f>
        <v>0</v>
      </c>
      <c r="EB199">
        <f t="array" ref="EB199">IF(AND(ROWS($M$131:EB199)&lt;=$P$2,COLUMNS($M$131:EB199)&lt;=$P$2),INDEX(MINVERSE($M$6:INDEX($M$6:$EF$125,$P$2,$P$2)),ROWS($M$131:EB199),COLUMNS($M$131:EB199)),0)</f>
        <v>0</v>
      </c>
    </row>
    <row r="200" spans="12:132" ht="15">
      <c r="L200" s="10">
        <v>70</v>
      </c>
      <c r="M200">
        <f t="array" ref="M200">IF(AND(ROWS($M$131:M200)&lt;=$P$2,COLUMNS($M$131:M200)&lt;=$P$2),INDEX(MINVERSE($M$6:INDEX($M$6:$EF$125,$P$2,$P$2)),ROWS($M$131:M200),COLUMNS($M$131:M200)),0)</f>
        <v>0</v>
      </c>
      <c r="N200">
        <f t="array" ref="N200">IF(AND(ROWS($M$131:N200)&lt;=$P$2,COLUMNS($M$131:N200)&lt;=$P$2),INDEX(MINVERSE($M$6:INDEX($M$6:$EF$125,$P$2,$P$2)),ROWS($M$131:N200),COLUMNS($M$131:N200)),0)</f>
        <v>0</v>
      </c>
      <c r="O200">
        <f t="array" ref="O200">IF(AND(ROWS($M$131:O200)&lt;=$P$2,COLUMNS($M$131:O200)&lt;=$P$2),INDEX(MINVERSE($M$6:INDEX($M$6:$EF$125,$P$2,$P$2)),ROWS($M$131:O200),COLUMNS($M$131:O200)),0)</f>
        <v>0</v>
      </c>
      <c r="P200">
        <f t="array" ref="P200">IF(AND(ROWS($M$131:P200)&lt;=$P$2,COLUMNS($M$131:P200)&lt;=$P$2),INDEX(MINVERSE($M$6:INDEX($M$6:$EF$125,$P$2,$P$2)),ROWS($M$131:P200),COLUMNS($M$131:P200)),0)</f>
        <v>0</v>
      </c>
      <c r="Q200">
        <f t="array" ref="Q200">IF(AND(ROWS($M$131:Q200)&lt;=$P$2,COLUMNS($M$131:Q200)&lt;=$P$2),INDEX(MINVERSE($M$6:INDEX($M$6:$EF$125,$P$2,$P$2)),ROWS($M$131:Q200),COLUMNS($M$131:Q200)),0)</f>
        <v>0</v>
      </c>
      <c r="R200">
        <f t="array" ref="R200">IF(AND(ROWS($M$131:R200)&lt;=$P$2,COLUMNS($M$131:R200)&lt;=$P$2),INDEX(MINVERSE($M$6:INDEX($M$6:$EF$125,$P$2,$P$2)),ROWS($M$131:R200),COLUMNS($M$131:R200)),0)</f>
        <v>0</v>
      </c>
      <c r="S200">
        <f t="array" ref="S200">IF(AND(ROWS($M$131:S200)&lt;=$P$2,COLUMNS($M$131:S200)&lt;=$P$2),INDEX(MINVERSE($M$6:INDEX($M$6:$EF$125,$P$2,$P$2)),ROWS($M$131:S200),COLUMNS($M$131:S200)),0)</f>
        <v>0</v>
      </c>
      <c r="T200">
        <f t="array" ref="T200">IF(AND(ROWS($M$131:T200)&lt;=$P$2,COLUMNS($M$131:T200)&lt;=$P$2),INDEX(MINVERSE($M$6:INDEX($M$6:$EF$125,$P$2,$P$2)),ROWS($M$131:T200),COLUMNS($M$131:T200)),0)</f>
        <v>0</v>
      </c>
      <c r="U200">
        <f t="array" ref="U200">IF(AND(ROWS($M$131:U200)&lt;=$P$2,COLUMNS($M$131:U200)&lt;=$P$2),INDEX(MINVERSE($M$6:INDEX($M$6:$EF$125,$P$2,$P$2)),ROWS($M$131:U200),COLUMNS($M$131:U200)),0)</f>
        <v>0</v>
      </c>
      <c r="V200">
        <f t="array" ref="V200">IF(AND(ROWS($M$131:V200)&lt;=$P$2,COLUMNS($M$131:V200)&lt;=$P$2),INDEX(MINVERSE($M$6:INDEX($M$6:$EF$125,$P$2,$P$2)),ROWS($M$131:V200),COLUMNS($M$131:V200)),0)</f>
        <v>0</v>
      </c>
      <c r="W200">
        <f t="array" ref="W200">IF(AND(ROWS($M$131:W200)&lt;=$P$2,COLUMNS($M$131:W200)&lt;=$P$2),INDEX(MINVERSE($M$6:INDEX($M$6:$EF$125,$P$2,$P$2)),ROWS($M$131:W200),COLUMNS($M$131:W200)),0)</f>
        <v>0</v>
      </c>
      <c r="X200">
        <f t="array" ref="X200">IF(AND(ROWS($M$131:X200)&lt;=$P$2,COLUMNS($M$131:X200)&lt;=$P$2),INDEX(MINVERSE($M$6:INDEX($M$6:$EF$125,$P$2,$P$2)),ROWS($M$131:X200),COLUMNS($M$131:X200)),0)</f>
        <v>0</v>
      </c>
      <c r="Y200">
        <f t="array" ref="Y200">IF(AND(ROWS($M$131:Y200)&lt;=$P$2,COLUMNS($M$131:Y200)&lt;=$P$2),INDEX(MINVERSE($M$6:INDEX($M$6:$EF$125,$P$2,$P$2)),ROWS($M$131:Y200),COLUMNS($M$131:Y200)),0)</f>
        <v>0</v>
      </c>
      <c r="Z200">
        <f t="array" ref="Z200">IF(AND(ROWS($M$131:Z200)&lt;=$P$2,COLUMNS($M$131:Z200)&lt;=$P$2),INDEX(MINVERSE($M$6:INDEX($M$6:$EF$125,$P$2,$P$2)),ROWS($M$131:Z200),COLUMNS($M$131:Z200)),0)</f>
        <v>0</v>
      </c>
      <c r="AA200">
        <f t="array" ref="AA200">IF(AND(ROWS($M$131:AA200)&lt;=$P$2,COLUMNS($M$131:AA200)&lt;=$P$2),INDEX(MINVERSE($M$6:INDEX($M$6:$EF$125,$P$2,$P$2)),ROWS($M$131:AA200),COLUMNS($M$131:AA200)),0)</f>
        <v>0</v>
      </c>
      <c r="AB200">
        <f t="array" ref="AB200">IF(AND(ROWS($M$131:AB200)&lt;=$P$2,COLUMNS($M$131:AB200)&lt;=$P$2),INDEX(MINVERSE($M$6:INDEX($M$6:$EF$125,$P$2,$P$2)),ROWS($M$131:AB200),COLUMNS($M$131:AB200)),0)</f>
        <v>0</v>
      </c>
      <c r="AC200">
        <f t="array" ref="AC200">IF(AND(ROWS($M$131:AC200)&lt;=$P$2,COLUMNS($M$131:AC200)&lt;=$P$2),INDEX(MINVERSE($M$6:INDEX($M$6:$EF$125,$P$2,$P$2)),ROWS($M$131:AC200),COLUMNS($M$131:AC200)),0)</f>
        <v>0</v>
      </c>
      <c r="AD200">
        <f t="array" ref="AD200">IF(AND(ROWS($M$131:AD200)&lt;=$P$2,COLUMNS($M$131:AD200)&lt;=$P$2),INDEX(MINVERSE($M$6:INDEX($M$6:$EF$125,$P$2,$P$2)),ROWS($M$131:AD200),COLUMNS($M$131:AD200)),0)</f>
        <v>0</v>
      </c>
      <c r="AE200">
        <f t="array" ref="AE200">IF(AND(ROWS($M$131:AE200)&lt;=$P$2,COLUMNS($M$131:AE200)&lt;=$P$2),INDEX(MINVERSE($M$6:INDEX($M$6:$EF$125,$P$2,$P$2)),ROWS($M$131:AE200),COLUMNS($M$131:AE200)),0)</f>
        <v>0</v>
      </c>
      <c r="AF200">
        <f t="array" ref="AF200">IF(AND(ROWS($M$131:AF200)&lt;=$P$2,COLUMNS($M$131:AF200)&lt;=$P$2),INDEX(MINVERSE($M$6:INDEX($M$6:$EF$125,$P$2,$P$2)),ROWS($M$131:AF200),COLUMNS($M$131:AF200)),0)</f>
        <v>0</v>
      </c>
      <c r="AG200">
        <f t="array" ref="AG200">IF(AND(ROWS($M$131:AG200)&lt;=$P$2,COLUMNS($M$131:AG200)&lt;=$P$2),INDEX(MINVERSE($M$6:INDEX($M$6:$EF$125,$P$2,$P$2)),ROWS($M$131:AG200),COLUMNS($M$131:AG200)),0)</f>
        <v>0</v>
      </c>
      <c r="AH200">
        <f t="array" ref="AH200">IF(AND(ROWS($M$131:AH200)&lt;=$P$2,COLUMNS($M$131:AH200)&lt;=$P$2),INDEX(MINVERSE($M$6:INDEX($M$6:$EF$125,$P$2,$P$2)),ROWS($M$131:AH200),COLUMNS($M$131:AH200)),0)</f>
        <v>0</v>
      </c>
      <c r="AI200">
        <f t="array" ref="AI200">IF(AND(ROWS($M$131:AI200)&lt;=$P$2,COLUMNS($M$131:AI200)&lt;=$P$2),INDEX(MINVERSE($M$6:INDEX($M$6:$EF$125,$P$2,$P$2)),ROWS($M$131:AI200),COLUMNS($M$131:AI200)),0)</f>
        <v>0</v>
      </c>
      <c r="AJ200">
        <f t="array" ref="AJ200">IF(AND(ROWS($M$131:AJ200)&lt;=$P$2,COLUMNS($M$131:AJ200)&lt;=$P$2),INDEX(MINVERSE($M$6:INDEX($M$6:$EF$125,$P$2,$P$2)),ROWS($M$131:AJ200),COLUMNS($M$131:AJ200)),0)</f>
        <v>0</v>
      </c>
      <c r="AK200">
        <f t="array" ref="AK200">IF(AND(ROWS($M$131:AK200)&lt;=$P$2,COLUMNS($M$131:AK200)&lt;=$P$2),INDEX(MINVERSE($M$6:INDEX($M$6:$EF$125,$P$2,$P$2)),ROWS($M$131:AK200),COLUMNS($M$131:AK200)),0)</f>
        <v>0</v>
      </c>
      <c r="AL200">
        <f t="array" ref="AL200">IF(AND(ROWS($M$131:AL200)&lt;=$P$2,COLUMNS($M$131:AL200)&lt;=$P$2),INDEX(MINVERSE($M$6:INDEX($M$6:$EF$125,$P$2,$P$2)),ROWS($M$131:AL200),COLUMNS($M$131:AL200)),0)</f>
        <v>0</v>
      </c>
      <c r="AM200">
        <f t="array" ref="AM200">IF(AND(ROWS($M$131:AM200)&lt;=$P$2,COLUMNS($M$131:AM200)&lt;=$P$2),INDEX(MINVERSE($M$6:INDEX($M$6:$EF$125,$P$2,$P$2)),ROWS($M$131:AM200),COLUMNS($M$131:AM200)),0)</f>
        <v>0</v>
      </c>
      <c r="AN200">
        <f t="array" ref="AN200">IF(AND(ROWS($M$131:AN200)&lt;=$P$2,COLUMNS($M$131:AN200)&lt;=$P$2),INDEX(MINVERSE($M$6:INDEX($M$6:$EF$125,$P$2,$P$2)),ROWS($M$131:AN200),COLUMNS($M$131:AN200)),0)</f>
        <v>0</v>
      </c>
      <c r="AO200">
        <f t="array" ref="AO200">IF(AND(ROWS($M$131:AO200)&lt;=$P$2,COLUMNS($M$131:AO200)&lt;=$P$2),INDEX(MINVERSE($M$6:INDEX($M$6:$EF$125,$P$2,$P$2)),ROWS($M$131:AO200),COLUMNS($M$131:AO200)),0)</f>
        <v>0</v>
      </c>
      <c r="AP200">
        <f t="array" ref="AP200">IF(AND(ROWS($M$131:AP200)&lt;=$P$2,COLUMNS($M$131:AP200)&lt;=$P$2),INDEX(MINVERSE($M$6:INDEX($M$6:$EF$125,$P$2,$P$2)),ROWS($M$131:AP200),COLUMNS($M$131:AP200)),0)</f>
        <v>0</v>
      </c>
      <c r="AQ200">
        <f t="array" ref="AQ200">IF(AND(ROWS($M$131:AQ200)&lt;=$P$2,COLUMNS($M$131:AQ200)&lt;=$P$2),INDEX(MINVERSE($M$6:INDEX($M$6:$EF$125,$P$2,$P$2)),ROWS($M$131:AQ200),COLUMNS($M$131:AQ200)),0)</f>
        <v>0</v>
      </c>
      <c r="AR200">
        <f t="array" ref="AR200">IF(AND(ROWS($M$131:AR200)&lt;=$P$2,COLUMNS($M$131:AR200)&lt;=$P$2),INDEX(MINVERSE($M$6:INDEX($M$6:$EF$125,$P$2,$P$2)),ROWS($M$131:AR200),COLUMNS($M$131:AR200)),0)</f>
        <v>0</v>
      </c>
      <c r="AS200">
        <f t="array" ref="AS200">IF(AND(ROWS($M$131:AS200)&lt;=$P$2,COLUMNS($M$131:AS200)&lt;=$P$2),INDEX(MINVERSE($M$6:INDEX($M$6:$EF$125,$P$2,$P$2)),ROWS($M$131:AS200),COLUMNS($M$131:AS200)),0)</f>
        <v>0</v>
      </c>
      <c r="AT200">
        <f t="array" ref="AT200">IF(AND(ROWS($M$131:AT200)&lt;=$P$2,COLUMNS($M$131:AT200)&lt;=$P$2),INDEX(MINVERSE($M$6:INDEX($M$6:$EF$125,$P$2,$P$2)),ROWS($M$131:AT200),COLUMNS($M$131:AT200)),0)</f>
        <v>0</v>
      </c>
      <c r="AU200">
        <f t="array" ref="AU200">IF(AND(ROWS($M$131:AU200)&lt;=$P$2,COLUMNS($M$131:AU200)&lt;=$P$2),INDEX(MINVERSE($M$6:INDEX($M$6:$EF$125,$P$2,$P$2)),ROWS($M$131:AU200),COLUMNS($M$131:AU200)),0)</f>
        <v>0</v>
      </c>
      <c r="AV200">
        <f t="array" ref="AV200">IF(AND(ROWS($M$131:AV200)&lt;=$P$2,COLUMNS($M$131:AV200)&lt;=$P$2),INDEX(MINVERSE($M$6:INDEX($M$6:$EF$125,$P$2,$P$2)),ROWS($M$131:AV200),COLUMNS($M$131:AV200)),0)</f>
        <v>0</v>
      </c>
      <c r="AW200">
        <f t="array" ref="AW200">IF(AND(ROWS($M$131:AW200)&lt;=$P$2,COLUMNS($M$131:AW200)&lt;=$P$2),INDEX(MINVERSE($M$6:INDEX($M$6:$EF$125,$P$2,$P$2)),ROWS($M$131:AW200),COLUMNS($M$131:AW200)),0)</f>
        <v>0</v>
      </c>
      <c r="AX200">
        <f t="array" ref="AX200">IF(AND(ROWS($M$131:AX200)&lt;=$P$2,COLUMNS($M$131:AX200)&lt;=$P$2),INDEX(MINVERSE($M$6:INDEX($M$6:$EF$125,$P$2,$P$2)),ROWS($M$131:AX200),COLUMNS($M$131:AX200)),0)</f>
        <v>0</v>
      </c>
      <c r="AY200">
        <f t="array" ref="AY200">IF(AND(ROWS($M$131:AY200)&lt;=$P$2,COLUMNS($M$131:AY200)&lt;=$P$2),INDEX(MINVERSE($M$6:INDEX($M$6:$EF$125,$P$2,$P$2)),ROWS($M$131:AY200),COLUMNS($M$131:AY200)),0)</f>
        <v>0</v>
      </c>
      <c r="AZ200">
        <f t="array" ref="AZ200">IF(AND(ROWS($M$131:AZ200)&lt;=$P$2,COLUMNS($M$131:AZ200)&lt;=$P$2),INDEX(MINVERSE($M$6:INDEX($M$6:$EF$125,$P$2,$P$2)),ROWS($M$131:AZ200),COLUMNS($M$131:AZ200)),0)</f>
        <v>0</v>
      </c>
      <c r="BA200">
        <f t="array" ref="BA200">IF(AND(ROWS($M$131:BA200)&lt;=$P$2,COLUMNS($M$131:BA200)&lt;=$P$2),INDEX(MINVERSE($M$6:INDEX($M$6:$EF$125,$P$2,$P$2)),ROWS($M$131:BA200),COLUMNS($M$131:BA200)),0)</f>
        <v>0</v>
      </c>
      <c r="BB200">
        <f t="array" ref="BB200">IF(AND(ROWS($M$131:BB200)&lt;=$P$2,COLUMNS($M$131:BB200)&lt;=$P$2),INDEX(MINVERSE($M$6:INDEX($M$6:$EF$125,$P$2,$P$2)),ROWS($M$131:BB200),COLUMNS($M$131:BB200)),0)</f>
        <v>0</v>
      </c>
      <c r="BC200">
        <f t="array" ref="BC200">IF(AND(ROWS($M$131:BC200)&lt;=$P$2,COLUMNS($M$131:BC200)&lt;=$P$2),INDEX(MINVERSE($M$6:INDEX($M$6:$EF$125,$P$2,$P$2)),ROWS($M$131:BC200),COLUMNS($M$131:BC200)),0)</f>
        <v>0</v>
      </c>
      <c r="BD200">
        <f t="array" ref="BD200">IF(AND(ROWS($M$131:BD200)&lt;=$P$2,COLUMNS($M$131:BD200)&lt;=$P$2),INDEX(MINVERSE($M$6:INDEX($M$6:$EF$125,$P$2,$P$2)),ROWS($M$131:BD200),COLUMNS($M$131:BD200)),0)</f>
        <v>0</v>
      </c>
      <c r="BE200">
        <f t="array" ref="BE200">IF(AND(ROWS($M$131:BE200)&lt;=$P$2,COLUMNS($M$131:BE200)&lt;=$P$2),INDEX(MINVERSE($M$6:INDEX($M$6:$EF$125,$P$2,$P$2)),ROWS($M$131:BE200),COLUMNS($M$131:BE200)),0)</f>
        <v>0</v>
      </c>
      <c r="BF200">
        <f t="array" ref="BF200">IF(AND(ROWS($M$131:BF200)&lt;=$P$2,COLUMNS($M$131:BF200)&lt;=$P$2),INDEX(MINVERSE($M$6:INDEX($M$6:$EF$125,$P$2,$P$2)),ROWS($M$131:BF200),COLUMNS($M$131:BF200)),0)</f>
        <v>0</v>
      </c>
      <c r="BG200">
        <f t="array" ref="BG200">IF(AND(ROWS($M$131:BG200)&lt;=$P$2,COLUMNS($M$131:BG200)&lt;=$P$2),INDEX(MINVERSE($M$6:INDEX($M$6:$EF$125,$P$2,$P$2)),ROWS($M$131:BG200),COLUMNS($M$131:BG200)),0)</f>
        <v>0</v>
      </c>
      <c r="BH200">
        <f t="array" ref="BH200">IF(AND(ROWS($M$131:BH200)&lt;=$P$2,COLUMNS($M$131:BH200)&lt;=$P$2),INDEX(MINVERSE($M$6:INDEX($M$6:$EF$125,$P$2,$P$2)),ROWS($M$131:BH200),COLUMNS($M$131:BH200)),0)</f>
        <v>0</v>
      </c>
      <c r="BI200">
        <f t="array" ref="BI200">IF(AND(ROWS($M$131:BI200)&lt;=$P$2,COLUMNS($M$131:BI200)&lt;=$P$2),INDEX(MINVERSE($M$6:INDEX($M$6:$EF$125,$P$2,$P$2)),ROWS($M$131:BI200),COLUMNS($M$131:BI200)),0)</f>
        <v>0</v>
      </c>
      <c r="BJ200">
        <f t="array" ref="BJ200">IF(AND(ROWS($M$131:BJ200)&lt;=$P$2,COLUMNS($M$131:BJ200)&lt;=$P$2),INDEX(MINVERSE($M$6:INDEX($M$6:$EF$125,$P$2,$P$2)),ROWS($M$131:BJ200),COLUMNS($M$131:BJ200)),0)</f>
        <v>0</v>
      </c>
      <c r="BK200">
        <f t="array" ref="BK200">IF(AND(ROWS($M$131:BK200)&lt;=$P$2,COLUMNS($M$131:BK200)&lt;=$P$2),INDEX(MINVERSE($M$6:INDEX($M$6:$EF$125,$P$2,$P$2)),ROWS($M$131:BK200),COLUMNS($M$131:BK200)),0)</f>
        <v>0</v>
      </c>
      <c r="BL200">
        <f t="array" ref="BL200">IF(AND(ROWS($M$131:BL200)&lt;=$P$2,COLUMNS($M$131:BL200)&lt;=$P$2),INDEX(MINVERSE($M$6:INDEX($M$6:$EF$125,$P$2,$P$2)),ROWS($M$131:BL200),COLUMNS($M$131:BL200)),0)</f>
        <v>0</v>
      </c>
      <c r="BM200">
        <f t="array" ref="BM200">IF(AND(ROWS($M$131:BM200)&lt;=$P$2,COLUMNS($M$131:BM200)&lt;=$P$2),INDEX(MINVERSE($M$6:INDEX($M$6:$EF$125,$P$2,$P$2)),ROWS($M$131:BM200),COLUMNS($M$131:BM200)),0)</f>
        <v>0</v>
      </c>
      <c r="BN200">
        <f t="array" ref="BN200">IF(AND(ROWS($M$131:BN200)&lt;=$P$2,COLUMNS($M$131:BN200)&lt;=$P$2),INDEX(MINVERSE($M$6:INDEX($M$6:$EF$125,$P$2,$P$2)),ROWS($M$131:BN200),COLUMNS($M$131:BN200)),0)</f>
        <v>0</v>
      </c>
      <c r="BO200">
        <f t="array" ref="BO200">IF(AND(ROWS($M$131:BO200)&lt;=$P$2,COLUMNS($M$131:BO200)&lt;=$P$2),INDEX(MINVERSE($M$6:INDEX($M$6:$EF$125,$P$2,$P$2)),ROWS($M$131:BO200),COLUMNS($M$131:BO200)),0)</f>
        <v>0</v>
      </c>
      <c r="BP200">
        <f t="array" ref="BP200">IF(AND(ROWS($M$131:BP200)&lt;=$P$2,COLUMNS($M$131:BP200)&lt;=$P$2),INDEX(MINVERSE($M$6:INDEX($M$6:$EF$125,$P$2,$P$2)),ROWS($M$131:BP200),COLUMNS($M$131:BP200)),0)</f>
        <v>0</v>
      </c>
      <c r="BQ200">
        <f t="array" ref="BQ200">IF(AND(ROWS($M$131:BQ200)&lt;=$P$2,COLUMNS($M$131:BQ200)&lt;=$P$2),INDEX(MINVERSE($M$6:INDEX($M$6:$EF$125,$P$2,$P$2)),ROWS($M$131:BQ200),COLUMNS($M$131:BQ200)),0)</f>
        <v>0</v>
      </c>
      <c r="BR200">
        <f t="array" ref="BR200">IF(AND(ROWS($M$131:BR200)&lt;=$P$2,COLUMNS($M$131:BR200)&lt;=$P$2),INDEX(MINVERSE($M$6:INDEX($M$6:$EF$125,$P$2,$P$2)),ROWS($M$131:BR200),COLUMNS($M$131:BR200)),0)</f>
        <v>0</v>
      </c>
      <c r="BS200">
        <f t="array" ref="BS200">IF(AND(ROWS($M$131:BS200)&lt;=$P$2,COLUMNS($M$131:BS200)&lt;=$P$2),INDEX(MINVERSE($M$6:INDEX($M$6:$EF$125,$P$2,$P$2)),ROWS($M$131:BS200),COLUMNS($M$131:BS200)),0)</f>
        <v>0</v>
      </c>
      <c r="BT200">
        <f t="array" ref="BT200">IF(AND(ROWS($M$131:BT200)&lt;=$P$2,COLUMNS($M$131:BT200)&lt;=$P$2),INDEX(MINVERSE($M$6:INDEX($M$6:$EF$125,$P$2,$P$2)),ROWS($M$131:BT200),COLUMNS($M$131:BT200)),0)</f>
        <v>0</v>
      </c>
      <c r="BU200">
        <f t="array" ref="BU200">IF(AND(ROWS($M$131:BU200)&lt;=$P$2,COLUMNS($M$131:BU200)&lt;=$P$2),INDEX(MINVERSE($M$6:INDEX($M$6:$EF$125,$P$2,$P$2)),ROWS($M$131:BU200),COLUMNS($M$131:BU200)),0)</f>
        <v>0</v>
      </c>
      <c r="BV200">
        <f t="array" ref="BV200">IF(AND(ROWS($M$131:BV200)&lt;=$P$2,COLUMNS($M$131:BV200)&lt;=$P$2),INDEX(MINVERSE($M$6:INDEX($M$6:$EF$125,$P$2,$P$2)),ROWS($M$131:BV200),COLUMNS($M$131:BV200)),0)</f>
        <v>0</v>
      </c>
      <c r="BW200">
        <f t="array" ref="BW200">IF(AND(ROWS($M$131:BW200)&lt;=$P$2,COLUMNS($M$131:BW200)&lt;=$P$2),INDEX(MINVERSE($M$6:INDEX($M$6:$EF$125,$P$2,$P$2)),ROWS($M$131:BW200),COLUMNS($M$131:BW200)),0)</f>
        <v>0</v>
      </c>
      <c r="BX200">
        <f t="array" ref="BX200">IF(AND(ROWS($M$131:BX200)&lt;=$P$2,COLUMNS($M$131:BX200)&lt;=$P$2),INDEX(MINVERSE($M$6:INDEX($M$6:$EF$125,$P$2,$P$2)),ROWS($M$131:BX200),COLUMNS($M$131:BX200)),0)</f>
        <v>0</v>
      </c>
      <c r="BY200">
        <f t="array" ref="BY200">IF(AND(ROWS($M$131:BY200)&lt;=$P$2,COLUMNS($M$131:BY200)&lt;=$P$2),INDEX(MINVERSE($M$6:INDEX($M$6:$EF$125,$P$2,$P$2)),ROWS($M$131:BY200),COLUMNS($M$131:BY200)),0)</f>
        <v>0</v>
      </c>
      <c r="BZ200">
        <f t="array" ref="BZ200">IF(AND(ROWS($M$131:BZ200)&lt;=$P$2,COLUMNS($M$131:BZ200)&lt;=$P$2),INDEX(MINVERSE($M$6:INDEX($M$6:$EF$125,$P$2,$P$2)),ROWS($M$131:BZ200),COLUMNS($M$131:BZ200)),0)</f>
        <v>0</v>
      </c>
      <c r="CA200">
        <f t="array" ref="CA200">IF(AND(ROWS($M$131:CA200)&lt;=$P$2,COLUMNS($M$131:CA200)&lt;=$P$2),INDEX(MINVERSE($M$6:INDEX($M$6:$EF$125,$P$2,$P$2)),ROWS($M$131:CA200),COLUMNS($M$131:CA200)),0)</f>
        <v>0</v>
      </c>
      <c r="CB200">
        <f t="array" ref="CB200">IF(AND(ROWS($M$131:CB200)&lt;=$P$2,COLUMNS($M$131:CB200)&lt;=$P$2),INDEX(MINVERSE($M$6:INDEX($M$6:$EF$125,$P$2,$P$2)),ROWS($M$131:CB200),COLUMNS($M$131:CB200)),0)</f>
        <v>0</v>
      </c>
      <c r="CC200">
        <f t="array" ref="CC200">IF(AND(ROWS($M$131:CC200)&lt;=$P$2,COLUMNS($M$131:CC200)&lt;=$P$2),INDEX(MINVERSE($M$6:INDEX($M$6:$EF$125,$P$2,$P$2)),ROWS($M$131:CC200),COLUMNS($M$131:CC200)),0)</f>
        <v>0</v>
      </c>
      <c r="CD200">
        <f t="array" ref="CD200">IF(AND(ROWS($M$131:CD200)&lt;=$P$2,COLUMNS($M$131:CD200)&lt;=$P$2),INDEX(MINVERSE($M$6:INDEX($M$6:$EF$125,$P$2,$P$2)),ROWS($M$131:CD200),COLUMNS($M$131:CD200)),0)</f>
        <v>0</v>
      </c>
      <c r="CE200">
        <f t="array" ref="CE200">IF(AND(ROWS($M$131:CE200)&lt;=$P$2,COLUMNS($M$131:CE200)&lt;=$P$2),INDEX(MINVERSE($M$6:INDEX($M$6:$EF$125,$P$2,$P$2)),ROWS($M$131:CE200),COLUMNS($M$131:CE200)),0)</f>
        <v>0</v>
      </c>
      <c r="CF200">
        <f t="array" ref="CF200">IF(AND(ROWS($M$131:CF200)&lt;=$P$2,COLUMNS($M$131:CF200)&lt;=$P$2),INDEX(MINVERSE($M$6:INDEX($M$6:$EF$125,$P$2,$P$2)),ROWS($M$131:CF200),COLUMNS($M$131:CF200)),0)</f>
        <v>0</v>
      </c>
      <c r="CG200">
        <f t="array" ref="CG200">IF(AND(ROWS($M$131:CG200)&lt;=$P$2,COLUMNS($M$131:CG200)&lt;=$P$2),INDEX(MINVERSE($M$6:INDEX($M$6:$EF$125,$P$2,$P$2)),ROWS($M$131:CG200),COLUMNS($M$131:CG200)),0)</f>
        <v>0</v>
      </c>
      <c r="CH200">
        <f t="array" ref="CH200">IF(AND(ROWS($M$131:CH200)&lt;=$P$2,COLUMNS($M$131:CH200)&lt;=$P$2),INDEX(MINVERSE($M$6:INDEX($M$6:$EF$125,$P$2,$P$2)),ROWS($M$131:CH200),COLUMNS($M$131:CH200)),0)</f>
        <v>0</v>
      </c>
      <c r="CI200">
        <f t="array" ref="CI200">IF(AND(ROWS($M$131:CI200)&lt;=$P$2,COLUMNS($M$131:CI200)&lt;=$P$2),INDEX(MINVERSE($M$6:INDEX($M$6:$EF$125,$P$2,$P$2)),ROWS($M$131:CI200),COLUMNS($M$131:CI200)),0)</f>
        <v>0</v>
      </c>
      <c r="CJ200">
        <f t="array" ref="CJ200">IF(AND(ROWS($M$131:CJ200)&lt;=$P$2,COLUMNS($M$131:CJ200)&lt;=$P$2),INDEX(MINVERSE($M$6:INDEX($M$6:$EF$125,$P$2,$P$2)),ROWS($M$131:CJ200),COLUMNS($M$131:CJ200)),0)</f>
        <v>0</v>
      </c>
      <c r="CK200">
        <f t="array" ref="CK200">IF(AND(ROWS($M$131:CK200)&lt;=$P$2,COLUMNS($M$131:CK200)&lt;=$P$2),INDEX(MINVERSE($M$6:INDEX($M$6:$EF$125,$P$2,$P$2)),ROWS($M$131:CK200),COLUMNS($M$131:CK200)),0)</f>
        <v>0</v>
      </c>
      <c r="CL200">
        <f t="array" ref="CL200">IF(AND(ROWS($M$131:CL200)&lt;=$P$2,COLUMNS($M$131:CL200)&lt;=$P$2),INDEX(MINVERSE($M$6:INDEX($M$6:$EF$125,$P$2,$P$2)),ROWS($M$131:CL200),COLUMNS($M$131:CL200)),0)</f>
        <v>0</v>
      </c>
      <c r="CM200">
        <f t="array" ref="CM200">IF(AND(ROWS($M$131:CM200)&lt;=$P$2,COLUMNS($M$131:CM200)&lt;=$P$2),INDEX(MINVERSE($M$6:INDEX($M$6:$EF$125,$P$2,$P$2)),ROWS($M$131:CM200),COLUMNS($M$131:CM200)),0)</f>
        <v>0</v>
      </c>
      <c r="CN200">
        <f t="array" ref="CN200">IF(AND(ROWS($M$131:CN200)&lt;=$P$2,COLUMNS($M$131:CN200)&lt;=$P$2),INDEX(MINVERSE($M$6:INDEX($M$6:$EF$125,$P$2,$P$2)),ROWS($M$131:CN200),COLUMNS($M$131:CN200)),0)</f>
        <v>0</v>
      </c>
      <c r="CO200">
        <f t="array" ref="CO200">IF(AND(ROWS($M$131:CO200)&lt;=$P$2,COLUMNS($M$131:CO200)&lt;=$P$2),INDEX(MINVERSE($M$6:INDEX($M$6:$EF$125,$P$2,$P$2)),ROWS($M$131:CO200),COLUMNS($M$131:CO200)),0)</f>
        <v>0</v>
      </c>
      <c r="CP200">
        <f t="array" ref="CP200">IF(AND(ROWS($M$131:CP200)&lt;=$P$2,COLUMNS($M$131:CP200)&lt;=$P$2),INDEX(MINVERSE($M$6:INDEX($M$6:$EF$125,$P$2,$P$2)),ROWS($M$131:CP200),COLUMNS($M$131:CP200)),0)</f>
        <v>0</v>
      </c>
      <c r="CQ200">
        <f t="array" ref="CQ200">IF(AND(ROWS($M$131:CQ200)&lt;=$P$2,COLUMNS($M$131:CQ200)&lt;=$P$2),INDEX(MINVERSE($M$6:INDEX($M$6:$EF$125,$P$2,$P$2)),ROWS($M$131:CQ200),COLUMNS($M$131:CQ200)),0)</f>
        <v>0</v>
      </c>
      <c r="CR200">
        <f t="array" ref="CR200">IF(AND(ROWS($M$131:CR200)&lt;=$P$2,COLUMNS($M$131:CR200)&lt;=$P$2),INDEX(MINVERSE($M$6:INDEX($M$6:$EF$125,$P$2,$P$2)),ROWS($M$131:CR200),COLUMNS($M$131:CR200)),0)</f>
        <v>0</v>
      </c>
      <c r="CS200">
        <f t="array" ref="CS200">IF(AND(ROWS($M$131:CS200)&lt;=$P$2,COLUMNS($M$131:CS200)&lt;=$P$2),INDEX(MINVERSE($M$6:INDEX($M$6:$EF$125,$P$2,$P$2)),ROWS($M$131:CS200),COLUMNS($M$131:CS200)),0)</f>
        <v>0</v>
      </c>
      <c r="CT200">
        <f t="array" ref="CT200">IF(AND(ROWS($M$131:CT200)&lt;=$P$2,COLUMNS($M$131:CT200)&lt;=$P$2),INDEX(MINVERSE($M$6:INDEX($M$6:$EF$125,$P$2,$P$2)),ROWS($M$131:CT200),COLUMNS($M$131:CT200)),0)</f>
        <v>0</v>
      </c>
      <c r="CU200">
        <f t="array" ref="CU200">IF(AND(ROWS($M$131:CU200)&lt;=$P$2,COLUMNS($M$131:CU200)&lt;=$P$2),INDEX(MINVERSE($M$6:INDEX($M$6:$EF$125,$P$2,$P$2)),ROWS($M$131:CU200),COLUMNS($M$131:CU200)),0)</f>
        <v>0</v>
      </c>
      <c r="CV200">
        <f t="array" ref="CV200">IF(AND(ROWS($M$131:CV200)&lt;=$P$2,COLUMNS($M$131:CV200)&lt;=$P$2),INDEX(MINVERSE($M$6:INDEX($M$6:$EF$125,$P$2,$P$2)),ROWS($M$131:CV200),COLUMNS($M$131:CV200)),0)</f>
        <v>0</v>
      </c>
      <c r="CW200">
        <f t="array" ref="CW200">IF(AND(ROWS($M$131:CW200)&lt;=$P$2,COLUMNS($M$131:CW200)&lt;=$P$2),INDEX(MINVERSE($M$6:INDEX($M$6:$EF$125,$P$2,$P$2)),ROWS($M$131:CW200),COLUMNS($M$131:CW200)),0)</f>
        <v>0</v>
      </c>
      <c r="CX200">
        <f t="array" ref="CX200">IF(AND(ROWS($M$131:CX200)&lt;=$P$2,COLUMNS($M$131:CX200)&lt;=$P$2),INDEX(MINVERSE($M$6:INDEX($M$6:$EF$125,$P$2,$P$2)),ROWS($M$131:CX200),COLUMNS($M$131:CX200)),0)</f>
        <v>0</v>
      </c>
      <c r="CY200">
        <f t="array" ref="CY200">IF(AND(ROWS($M$131:CY200)&lt;=$P$2,COLUMNS($M$131:CY200)&lt;=$P$2),INDEX(MINVERSE($M$6:INDEX($M$6:$EF$125,$P$2,$P$2)),ROWS($M$131:CY200),COLUMNS($M$131:CY200)),0)</f>
        <v>0</v>
      </c>
      <c r="CZ200">
        <f t="array" ref="CZ200">IF(AND(ROWS($M$131:CZ200)&lt;=$P$2,COLUMNS($M$131:CZ200)&lt;=$P$2),INDEX(MINVERSE($M$6:INDEX($M$6:$EF$125,$P$2,$P$2)),ROWS($M$131:CZ200),COLUMNS($M$131:CZ200)),0)</f>
        <v>0</v>
      </c>
      <c r="DA200">
        <f t="array" ref="DA200">IF(AND(ROWS($M$131:DA200)&lt;=$P$2,COLUMNS($M$131:DA200)&lt;=$P$2),INDEX(MINVERSE($M$6:INDEX($M$6:$EF$125,$P$2,$P$2)),ROWS($M$131:DA200),COLUMNS($M$131:DA200)),0)</f>
        <v>0</v>
      </c>
      <c r="DB200">
        <f t="array" ref="DB200">IF(AND(ROWS($M$131:DB200)&lt;=$P$2,COLUMNS($M$131:DB200)&lt;=$P$2),INDEX(MINVERSE($M$6:INDEX($M$6:$EF$125,$P$2,$P$2)),ROWS($M$131:DB200),COLUMNS($M$131:DB200)),0)</f>
        <v>0</v>
      </c>
      <c r="DC200">
        <f t="array" ref="DC200">IF(AND(ROWS($M$131:DC200)&lt;=$P$2,COLUMNS($M$131:DC200)&lt;=$P$2),INDEX(MINVERSE($M$6:INDEX($M$6:$EF$125,$P$2,$P$2)),ROWS($M$131:DC200),COLUMNS($M$131:DC200)),0)</f>
        <v>0</v>
      </c>
      <c r="DD200">
        <f t="array" ref="DD200">IF(AND(ROWS($M$131:DD200)&lt;=$P$2,COLUMNS($M$131:DD200)&lt;=$P$2),INDEX(MINVERSE($M$6:INDEX($M$6:$EF$125,$P$2,$P$2)),ROWS($M$131:DD200),COLUMNS($M$131:DD200)),0)</f>
        <v>0</v>
      </c>
      <c r="DE200">
        <f t="array" ref="DE200">IF(AND(ROWS($M$131:DE200)&lt;=$P$2,COLUMNS($M$131:DE200)&lt;=$P$2),INDEX(MINVERSE($M$6:INDEX($M$6:$EF$125,$P$2,$P$2)),ROWS($M$131:DE200),COLUMNS($M$131:DE200)),0)</f>
        <v>0</v>
      </c>
      <c r="DF200">
        <f t="array" ref="DF200">IF(AND(ROWS($M$131:DF200)&lt;=$P$2,COLUMNS($M$131:DF200)&lt;=$P$2),INDEX(MINVERSE($M$6:INDEX($M$6:$EF$125,$P$2,$P$2)),ROWS($M$131:DF200),COLUMNS($M$131:DF200)),0)</f>
        <v>0</v>
      </c>
      <c r="DG200">
        <f t="array" ref="DG200">IF(AND(ROWS($M$131:DG200)&lt;=$P$2,COLUMNS($M$131:DG200)&lt;=$P$2),INDEX(MINVERSE($M$6:INDEX($M$6:$EF$125,$P$2,$P$2)),ROWS($M$131:DG200),COLUMNS($M$131:DG200)),0)</f>
        <v>0</v>
      </c>
      <c r="DH200">
        <f t="array" ref="DH200">IF(AND(ROWS($M$131:DH200)&lt;=$P$2,COLUMNS($M$131:DH200)&lt;=$P$2),INDEX(MINVERSE($M$6:INDEX($M$6:$EF$125,$P$2,$P$2)),ROWS($M$131:DH200),COLUMNS($M$131:DH200)),0)</f>
        <v>0</v>
      </c>
      <c r="DI200">
        <f t="array" ref="DI200">IF(AND(ROWS($M$131:DI200)&lt;=$P$2,COLUMNS($M$131:DI200)&lt;=$P$2),INDEX(MINVERSE($M$6:INDEX($M$6:$EF$125,$P$2,$P$2)),ROWS($M$131:DI200),COLUMNS($M$131:DI200)),0)</f>
        <v>0</v>
      </c>
      <c r="DJ200">
        <f t="array" ref="DJ200">IF(AND(ROWS($M$131:DJ200)&lt;=$P$2,COLUMNS($M$131:DJ200)&lt;=$P$2),INDEX(MINVERSE($M$6:INDEX($M$6:$EF$125,$P$2,$P$2)),ROWS($M$131:DJ200),COLUMNS($M$131:DJ200)),0)</f>
        <v>0</v>
      </c>
      <c r="DK200">
        <f t="array" ref="DK200">IF(AND(ROWS($M$131:DK200)&lt;=$P$2,COLUMNS($M$131:DK200)&lt;=$P$2),INDEX(MINVERSE($M$6:INDEX($M$6:$EF$125,$P$2,$P$2)),ROWS($M$131:DK200),COLUMNS($M$131:DK200)),0)</f>
        <v>0</v>
      </c>
      <c r="DL200">
        <f t="array" ref="DL200">IF(AND(ROWS($M$131:DL200)&lt;=$P$2,COLUMNS($M$131:DL200)&lt;=$P$2),INDEX(MINVERSE($M$6:INDEX($M$6:$EF$125,$P$2,$P$2)),ROWS($M$131:DL200),COLUMNS($M$131:DL200)),0)</f>
        <v>0</v>
      </c>
      <c r="DM200">
        <f t="array" ref="DM200">IF(AND(ROWS($M$131:DM200)&lt;=$P$2,COLUMNS($M$131:DM200)&lt;=$P$2),INDEX(MINVERSE($M$6:INDEX($M$6:$EF$125,$P$2,$P$2)),ROWS($M$131:DM200),COLUMNS($M$131:DM200)),0)</f>
        <v>0</v>
      </c>
      <c r="DN200">
        <f t="array" ref="DN200">IF(AND(ROWS($M$131:DN200)&lt;=$P$2,COLUMNS($M$131:DN200)&lt;=$P$2),INDEX(MINVERSE($M$6:INDEX($M$6:$EF$125,$P$2,$P$2)),ROWS($M$131:DN200),COLUMNS($M$131:DN200)),0)</f>
        <v>0</v>
      </c>
      <c r="DO200">
        <f t="array" ref="DO200">IF(AND(ROWS($M$131:DO200)&lt;=$P$2,COLUMNS($M$131:DO200)&lt;=$P$2),INDEX(MINVERSE($M$6:INDEX($M$6:$EF$125,$P$2,$P$2)),ROWS($M$131:DO200),COLUMNS($M$131:DO200)),0)</f>
        <v>0</v>
      </c>
      <c r="DP200">
        <f t="array" ref="DP200">IF(AND(ROWS($M$131:DP200)&lt;=$P$2,COLUMNS($M$131:DP200)&lt;=$P$2),INDEX(MINVERSE($M$6:INDEX($M$6:$EF$125,$P$2,$P$2)),ROWS($M$131:DP200),COLUMNS($M$131:DP200)),0)</f>
        <v>0</v>
      </c>
      <c r="DQ200">
        <f t="array" ref="DQ200">IF(AND(ROWS($M$131:DQ200)&lt;=$P$2,COLUMNS($M$131:DQ200)&lt;=$P$2),INDEX(MINVERSE($M$6:INDEX($M$6:$EF$125,$P$2,$P$2)),ROWS($M$131:DQ200),COLUMNS($M$131:DQ200)),0)</f>
        <v>0</v>
      </c>
      <c r="DR200">
        <f t="array" ref="DR200">IF(AND(ROWS($M$131:DR200)&lt;=$P$2,COLUMNS($M$131:DR200)&lt;=$P$2),INDEX(MINVERSE($M$6:INDEX($M$6:$EF$125,$P$2,$P$2)),ROWS($M$131:DR200),COLUMNS($M$131:DR200)),0)</f>
        <v>0</v>
      </c>
      <c r="DS200">
        <f t="array" ref="DS200">IF(AND(ROWS($M$131:DS200)&lt;=$P$2,COLUMNS($M$131:DS200)&lt;=$P$2),INDEX(MINVERSE($M$6:INDEX($M$6:$EF$125,$P$2,$P$2)),ROWS($M$131:DS200),COLUMNS($M$131:DS200)),0)</f>
        <v>0</v>
      </c>
      <c r="DT200">
        <f t="array" ref="DT200">IF(AND(ROWS($M$131:DT200)&lt;=$P$2,COLUMNS($M$131:DT200)&lt;=$P$2),INDEX(MINVERSE($M$6:INDEX($M$6:$EF$125,$P$2,$P$2)),ROWS($M$131:DT200),COLUMNS($M$131:DT200)),0)</f>
        <v>0</v>
      </c>
      <c r="DU200">
        <f t="array" ref="DU200">IF(AND(ROWS($M$131:DU200)&lt;=$P$2,COLUMNS($M$131:DU200)&lt;=$P$2),INDEX(MINVERSE($M$6:INDEX($M$6:$EF$125,$P$2,$P$2)),ROWS($M$131:DU200),COLUMNS($M$131:DU200)),0)</f>
        <v>0</v>
      </c>
      <c r="DV200">
        <f t="array" ref="DV200">IF(AND(ROWS($M$131:DV200)&lt;=$P$2,COLUMNS($M$131:DV200)&lt;=$P$2),INDEX(MINVERSE($M$6:INDEX($M$6:$EF$125,$P$2,$P$2)),ROWS($M$131:DV200),COLUMNS($M$131:DV200)),0)</f>
        <v>0</v>
      </c>
      <c r="DW200">
        <f t="array" ref="DW200">IF(AND(ROWS($M$131:DW200)&lt;=$P$2,COLUMNS($M$131:DW200)&lt;=$P$2),INDEX(MINVERSE($M$6:INDEX($M$6:$EF$125,$P$2,$P$2)),ROWS($M$131:DW200),COLUMNS($M$131:DW200)),0)</f>
        <v>0</v>
      </c>
      <c r="DX200">
        <f t="array" ref="DX200">IF(AND(ROWS($M$131:DX200)&lt;=$P$2,COLUMNS($M$131:DX200)&lt;=$P$2),INDEX(MINVERSE($M$6:INDEX($M$6:$EF$125,$P$2,$P$2)),ROWS($M$131:DX200),COLUMNS($M$131:DX200)),0)</f>
        <v>0</v>
      </c>
      <c r="DY200">
        <f t="array" ref="DY200">IF(AND(ROWS($M$131:DY200)&lt;=$P$2,COLUMNS($M$131:DY200)&lt;=$P$2),INDEX(MINVERSE($M$6:INDEX($M$6:$EF$125,$P$2,$P$2)),ROWS($M$131:DY200),COLUMNS($M$131:DY200)),0)</f>
        <v>0</v>
      </c>
      <c r="DZ200">
        <f t="array" ref="DZ200">IF(AND(ROWS($M$131:DZ200)&lt;=$P$2,COLUMNS($M$131:DZ200)&lt;=$P$2),INDEX(MINVERSE($M$6:INDEX($M$6:$EF$125,$P$2,$P$2)),ROWS($M$131:DZ200),COLUMNS($M$131:DZ200)),0)</f>
        <v>0</v>
      </c>
      <c r="EA200">
        <f t="array" ref="EA200">IF(AND(ROWS($M$131:EA200)&lt;=$P$2,COLUMNS($M$131:EA200)&lt;=$P$2),INDEX(MINVERSE($M$6:INDEX($M$6:$EF$125,$P$2,$P$2)),ROWS($M$131:EA200),COLUMNS($M$131:EA200)),0)</f>
        <v>0</v>
      </c>
      <c r="EB200">
        <f t="array" ref="EB200">IF(AND(ROWS($M$131:EB200)&lt;=$P$2,COLUMNS($M$131:EB200)&lt;=$P$2),INDEX(MINVERSE($M$6:INDEX($M$6:$EF$125,$P$2,$P$2)),ROWS($M$131:EB200),COLUMNS($M$131:EB200)),0)</f>
        <v>0</v>
      </c>
    </row>
    <row r="201" spans="12:132" ht="15">
      <c r="L201" s="10">
        <v>71</v>
      </c>
      <c r="M201">
        <f t="array" ref="M201">IF(AND(ROWS($M$131:M201)&lt;=$P$2,COLUMNS($M$131:M201)&lt;=$P$2),INDEX(MINVERSE($M$6:INDEX($M$6:$EF$125,$P$2,$P$2)),ROWS($M$131:M201),COLUMNS($M$131:M201)),0)</f>
        <v>0</v>
      </c>
      <c r="N201">
        <f t="array" ref="N201">IF(AND(ROWS($M$131:N201)&lt;=$P$2,COLUMNS($M$131:N201)&lt;=$P$2),INDEX(MINVERSE($M$6:INDEX($M$6:$EF$125,$P$2,$P$2)),ROWS($M$131:N201),COLUMNS($M$131:N201)),0)</f>
        <v>0</v>
      </c>
      <c r="O201">
        <f t="array" ref="O201">IF(AND(ROWS($M$131:O201)&lt;=$P$2,COLUMNS($M$131:O201)&lt;=$P$2),INDEX(MINVERSE($M$6:INDEX($M$6:$EF$125,$P$2,$P$2)),ROWS($M$131:O201),COLUMNS($M$131:O201)),0)</f>
        <v>0</v>
      </c>
      <c r="P201">
        <f t="array" ref="P201">IF(AND(ROWS($M$131:P201)&lt;=$P$2,COLUMNS($M$131:P201)&lt;=$P$2),INDEX(MINVERSE($M$6:INDEX($M$6:$EF$125,$P$2,$P$2)),ROWS($M$131:P201),COLUMNS($M$131:P201)),0)</f>
        <v>0</v>
      </c>
      <c r="Q201">
        <f t="array" ref="Q201">IF(AND(ROWS($M$131:Q201)&lt;=$P$2,COLUMNS($M$131:Q201)&lt;=$P$2),INDEX(MINVERSE($M$6:INDEX($M$6:$EF$125,$P$2,$P$2)),ROWS($M$131:Q201),COLUMNS($M$131:Q201)),0)</f>
        <v>0</v>
      </c>
      <c r="R201">
        <f t="array" ref="R201">IF(AND(ROWS($M$131:R201)&lt;=$P$2,COLUMNS($M$131:R201)&lt;=$P$2),INDEX(MINVERSE($M$6:INDEX($M$6:$EF$125,$P$2,$P$2)),ROWS($M$131:R201),COLUMNS($M$131:R201)),0)</f>
        <v>0</v>
      </c>
      <c r="S201">
        <f t="array" ref="S201">IF(AND(ROWS($M$131:S201)&lt;=$P$2,COLUMNS($M$131:S201)&lt;=$P$2),INDEX(MINVERSE($M$6:INDEX($M$6:$EF$125,$P$2,$P$2)),ROWS($M$131:S201),COLUMNS($M$131:S201)),0)</f>
        <v>0</v>
      </c>
      <c r="T201">
        <f t="array" ref="T201">IF(AND(ROWS($M$131:T201)&lt;=$P$2,COLUMNS($M$131:T201)&lt;=$P$2),INDEX(MINVERSE($M$6:INDEX($M$6:$EF$125,$P$2,$P$2)),ROWS($M$131:T201),COLUMNS($M$131:T201)),0)</f>
        <v>0</v>
      </c>
      <c r="U201">
        <f t="array" ref="U201">IF(AND(ROWS($M$131:U201)&lt;=$P$2,COLUMNS($M$131:U201)&lt;=$P$2),INDEX(MINVERSE($M$6:INDEX($M$6:$EF$125,$P$2,$P$2)),ROWS($M$131:U201),COLUMNS($M$131:U201)),0)</f>
        <v>0</v>
      </c>
      <c r="V201">
        <f t="array" ref="V201">IF(AND(ROWS($M$131:V201)&lt;=$P$2,COLUMNS($M$131:V201)&lt;=$P$2),INDEX(MINVERSE($M$6:INDEX($M$6:$EF$125,$P$2,$P$2)),ROWS($M$131:V201),COLUMNS($M$131:V201)),0)</f>
        <v>0</v>
      </c>
      <c r="W201">
        <f t="array" ref="W201">IF(AND(ROWS($M$131:W201)&lt;=$P$2,COLUMNS($M$131:W201)&lt;=$P$2),INDEX(MINVERSE($M$6:INDEX($M$6:$EF$125,$P$2,$P$2)),ROWS($M$131:W201),COLUMNS($M$131:W201)),0)</f>
        <v>0</v>
      </c>
      <c r="X201">
        <f t="array" ref="X201">IF(AND(ROWS($M$131:X201)&lt;=$P$2,COLUMNS($M$131:X201)&lt;=$P$2),INDEX(MINVERSE($M$6:INDEX($M$6:$EF$125,$P$2,$P$2)),ROWS($M$131:X201),COLUMNS($M$131:X201)),0)</f>
        <v>0</v>
      </c>
      <c r="Y201">
        <f t="array" ref="Y201">IF(AND(ROWS($M$131:Y201)&lt;=$P$2,COLUMNS($M$131:Y201)&lt;=$P$2),INDEX(MINVERSE($M$6:INDEX($M$6:$EF$125,$P$2,$P$2)),ROWS($M$131:Y201),COLUMNS($M$131:Y201)),0)</f>
        <v>0</v>
      </c>
      <c r="Z201">
        <f t="array" ref="Z201">IF(AND(ROWS($M$131:Z201)&lt;=$P$2,COLUMNS($M$131:Z201)&lt;=$P$2),INDEX(MINVERSE($M$6:INDEX($M$6:$EF$125,$P$2,$P$2)),ROWS($M$131:Z201),COLUMNS($M$131:Z201)),0)</f>
        <v>0</v>
      </c>
      <c r="AA201">
        <f t="array" ref="AA201">IF(AND(ROWS($M$131:AA201)&lt;=$P$2,COLUMNS($M$131:AA201)&lt;=$P$2),INDEX(MINVERSE($M$6:INDEX($M$6:$EF$125,$P$2,$P$2)),ROWS($M$131:AA201),COLUMNS($M$131:AA201)),0)</f>
        <v>0</v>
      </c>
      <c r="AB201">
        <f t="array" ref="AB201">IF(AND(ROWS($M$131:AB201)&lt;=$P$2,COLUMNS($M$131:AB201)&lt;=$P$2),INDEX(MINVERSE($M$6:INDEX($M$6:$EF$125,$P$2,$P$2)),ROWS($M$131:AB201),COLUMNS($M$131:AB201)),0)</f>
        <v>0</v>
      </c>
      <c r="AC201">
        <f t="array" ref="AC201">IF(AND(ROWS($M$131:AC201)&lt;=$P$2,COLUMNS($M$131:AC201)&lt;=$P$2),INDEX(MINVERSE($M$6:INDEX($M$6:$EF$125,$P$2,$P$2)),ROWS($M$131:AC201),COLUMNS($M$131:AC201)),0)</f>
        <v>0</v>
      </c>
      <c r="AD201">
        <f t="array" ref="AD201">IF(AND(ROWS($M$131:AD201)&lt;=$P$2,COLUMNS($M$131:AD201)&lt;=$P$2),INDEX(MINVERSE($M$6:INDEX($M$6:$EF$125,$P$2,$P$2)),ROWS($M$131:AD201),COLUMNS($M$131:AD201)),0)</f>
        <v>0</v>
      </c>
      <c r="AE201">
        <f t="array" ref="AE201">IF(AND(ROWS($M$131:AE201)&lt;=$P$2,COLUMNS($M$131:AE201)&lt;=$P$2),INDEX(MINVERSE($M$6:INDEX($M$6:$EF$125,$P$2,$P$2)),ROWS($M$131:AE201),COLUMNS($M$131:AE201)),0)</f>
        <v>0</v>
      </c>
      <c r="AF201">
        <f t="array" ref="AF201">IF(AND(ROWS($M$131:AF201)&lt;=$P$2,COLUMNS($M$131:AF201)&lt;=$P$2),INDEX(MINVERSE($M$6:INDEX($M$6:$EF$125,$P$2,$P$2)),ROWS($M$131:AF201),COLUMNS($M$131:AF201)),0)</f>
        <v>0</v>
      </c>
      <c r="AG201">
        <f t="array" ref="AG201">IF(AND(ROWS($M$131:AG201)&lt;=$P$2,COLUMNS($M$131:AG201)&lt;=$P$2),INDEX(MINVERSE($M$6:INDEX($M$6:$EF$125,$P$2,$P$2)),ROWS($M$131:AG201),COLUMNS($M$131:AG201)),0)</f>
        <v>0</v>
      </c>
      <c r="AH201">
        <f t="array" ref="AH201">IF(AND(ROWS($M$131:AH201)&lt;=$P$2,COLUMNS($M$131:AH201)&lt;=$P$2),INDEX(MINVERSE($M$6:INDEX($M$6:$EF$125,$P$2,$P$2)),ROWS($M$131:AH201),COLUMNS($M$131:AH201)),0)</f>
        <v>0</v>
      </c>
      <c r="AI201">
        <f t="array" ref="AI201">IF(AND(ROWS($M$131:AI201)&lt;=$P$2,COLUMNS($M$131:AI201)&lt;=$P$2),INDEX(MINVERSE($M$6:INDEX($M$6:$EF$125,$P$2,$P$2)),ROWS($M$131:AI201),COLUMNS($M$131:AI201)),0)</f>
        <v>0</v>
      </c>
      <c r="AJ201">
        <f t="array" ref="AJ201">IF(AND(ROWS($M$131:AJ201)&lt;=$P$2,COLUMNS($M$131:AJ201)&lt;=$P$2),INDEX(MINVERSE($M$6:INDEX($M$6:$EF$125,$P$2,$P$2)),ROWS($M$131:AJ201),COLUMNS($M$131:AJ201)),0)</f>
        <v>0</v>
      </c>
      <c r="AK201">
        <f t="array" ref="AK201">IF(AND(ROWS($M$131:AK201)&lt;=$P$2,COLUMNS($M$131:AK201)&lt;=$P$2),INDEX(MINVERSE($M$6:INDEX($M$6:$EF$125,$P$2,$P$2)),ROWS($M$131:AK201),COLUMNS($M$131:AK201)),0)</f>
        <v>0</v>
      </c>
      <c r="AL201">
        <f t="array" ref="AL201">IF(AND(ROWS($M$131:AL201)&lt;=$P$2,COLUMNS($M$131:AL201)&lt;=$P$2),INDEX(MINVERSE($M$6:INDEX($M$6:$EF$125,$P$2,$P$2)),ROWS($M$131:AL201),COLUMNS($M$131:AL201)),0)</f>
        <v>0</v>
      </c>
      <c r="AM201">
        <f t="array" ref="AM201">IF(AND(ROWS($M$131:AM201)&lt;=$P$2,COLUMNS($M$131:AM201)&lt;=$P$2),INDEX(MINVERSE($M$6:INDEX($M$6:$EF$125,$P$2,$P$2)),ROWS($M$131:AM201),COLUMNS($M$131:AM201)),0)</f>
        <v>0</v>
      </c>
      <c r="AN201">
        <f t="array" ref="AN201">IF(AND(ROWS($M$131:AN201)&lt;=$P$2,COLUMNS($M$131:AN201)&lt;=$P$2),INDEX(MINVERSE($M$6:INDEX($M$6:$EF$125,$P$2,$P$2)),ROWS($M$131:AN201),COLUMNS($M$131:AN201)),0)</f>
        <v>0</v>
      </c>
      <c r="AO201">
        <f t="array" ref="AO201">IF(AND(ROWS($M$131:AO201)&lt;=$P$2,COLUMNS($M$131:AO201)&lt;=$P$2),INDEX(MINVERSE($M$6:INDEX($M$6:$EF$125,$P$2,$P$2)),ROWS($M$131:AO201),COLUMNS($M$131:AO201)),0)</f>
        <v>0</v>
      </c>
      <c r="AP201">
        <f t="array" ref="AP201">IF(AND(ROWS($M$131:AP201)&lt;=$P$2,COLUMNS($M$131:AP201)&lt;=$P$2),INDEX(MINVERSE($M$6:INDEX($M$6:$EF$125,$P$2,$P$2)),ROWS($M$131:AP201),COLUMNS($M$131:AP201)),0)</f>
        <v>0</v>
      </c>
      <c r="AQ201">
        <f t="array" ref="AQ201">IF(AND(ROWS($M$131:AQ201)&lt;=$P$2,COLUMNS($M$131:AQ201)&lt;=$P$2),INDEX(MINVERSE($M$6:INDEX($M$6:$EF$125,$P$2,$P$2)),ROWS($M$131:AQ201),COLUMNS($M$131:AQ201)),0)</f>
        <v>0</v>
      </c>
      <c r="AR201">
        <f t="array" ref="AR201">IF(AND(ROWS($M$131:AR201)&lt;=$P$2,COLUMNS($M$131:AR201)&lt;=$P$2),INDEX(MINVERSE($M$6:INDEX($M$6:$EF$125,$P$2,$P$2)),ROWS($M$131:AR201),COLUMNS($M$131:AR201)),0)</f>
        <v>0</v>
      </c>
      <c r="AS201">
        <f t="array" ref="AS201">IF(AND(ROWS($M$131:AS201)&lt;=$P$2,COLUMNS($M$131:AS201)&lt;=$P$2),INDEX(MINVERSE($M$6:INDEX($M$6:$EF$125,$P$2,$P$2)),ROWS($M$131:AS201),COLUMNS($M$131:AS201)),0)</f>
        <v>0</v>
      </c>
      <c r="AT201">
        <f t="array" ref="AT201">IF(AND(ROWS($M$131:AT201)&lt;=$P$2,COLUMNS($M$131:AT201)&lt;=$P$2),INDEX(MINVERSE($M$6:INDEX($M$6:$EF$125,$P$2,$P$2)),ROWS($M$131:AT201),COLUMNS($M$131:AT201)),0)</f>
        <v>0</v>
      </c>
      <c r="AU201">
        <f t="array" ref="AU201">IF(AND(ROWS($M$131:AU201)&lt;=$P$2,COLUMNS($M$131:AU201)&lt;=$P$2),INDEX(MINVERSE($M$6:INDEX($M$6:$EF$125,$P$2,$P$2)),ROWS($M$131:AU201),COLUMNS($M$131:AU201)),0)</f>
        <v>0</v>
      </c>
      <c r="AV201">
        <f t="array" ref="AV201">IF(AND(ROWS($M$131:AV201)&lt;=$P$2,COLUMNS($M$131:AV201)&lt;=$P$2),INDEX(MINVERSE($M$6:INDEX($M$6:$EF$125,$P$2,$P$2)),ROWS($M$131:AV201),COLUMNS($M$131:AV201)),0)</f>
        <v>0</v>
      </c>
      <c r="AW201">
        <f t="array" ref="AW201">IF(AND(ROWS($M$131:AW201)&lt;=$P$2,COLUMNS($M$131:AW201)&lt;=$P$2),INDEX(MINVERSE($M$6:INDEX($M$6:$EF$125,$P$2,$P$2)),ROWS($M$131:AW201),COLUMNS($M$131:AW201)),0)</f>
        <v>0</v>
      </c>
      <c r="AX201">
        <f t="array" ref="AX201">IF(AND(ROWS($M$131:AX201)&lt;=$P$2,COLUMNS($M$131:AX201)&lt;=$P$2),INDEX(MINVERSE($M$6:INDEX($M$6:$EF$125,$P$2,$P$2)),ROWS($M$131:AX201),COLUMNS($M$131:AX201)),0)</f>
        <v>0</v>
      </c>
      <c r="AY201">
        <f t="array" ref="AY201">IF(AND(ROWS($M$131:AY201)&lt;=$P$2,COLUMNS($M$131:AY201)&lt;=$P$2),INDEX(MINVERSE($M$6:INDEX($M$6:$EF$125,$P$2,$P$2)),ROWS($M$131:AY201),COLUMNS($M$131:AY201)),0)</f>
        <v>0</v>
      </c>
      <c r="AZ201">
        <f t="array" ref="AZ201">IF(AND(ROWS($M$131:AZ201)&lt;=$P$2,COLUMNS($M$131:AZ201)&lt;=$P$2),INDEX(MINVERSE($M$6:INDEX($M$6:$EF$125,$P$2,$P$2)),ROWS($M$131:AZ201),COLUMNS($M$131:AZ201)),0)</f>
        <v>0</v>
      </c>
      <c r="BA201">
        <f t="array" ref="BA201">IF(AND(ROWS($M$131:BA201)&lt;=$P$2,COLUMNS($M$131:BA201)&lt;=$P$2),INDEX(MINVERSE($M$6:INDEX($M$6:$EF$125,$P$2,$P$2)),ROWS($M$131:BA201),COLUMNS($M$131:BA201)),0)</f>
        <v>0</v>
      </c>
      <c r="BB201">
        <f t="array" ref="BB201">IF(AND(ROWS($M$131:BB201)&lt;=$P$2,COLUMNS($M$131:BB201)&lt;=$P$2),INDEX(MINVERSE($M$6:INDEX($M$6:$EF$125,$P$2,$P$2)),ROWS($M$131:BB201),COLUMNS($M$131:BB201)),0)</f>
        <v>0</v>
      </c>
      <c r="BC201">
        <f t="array" ref="BC201">IF(AND(ROWS($M$131:BC201)&lt;=$P$2,COLUMNS($M$131:BC201)&lt;=$P$2),INDEX(MINVERSE($M$6:INDEX($M$6:$EF$125,$P$2,$P$2)),ROWS($M$131:BC201),COLUMNS($M$131:BC201)),0)</f>
        <v>0</v>
      </c>
      <c r="BD201">
        <f t="array" ref="BD201">IF(AND(ROWS($M$131:BD201)&lt;=$P$2,COLUMNS($M$131:BD201)&lt;=$P$2),INDEX(MINVERSE($M$6:INDEX($M$6:$EF$125,$P$2,$P$2)),ROWS($M$131:BD201),COLUMNS($M$131:BD201)),0)</f>
        <v>0</v>
      </c>
      <c r="BE201">
        <f t="array" ref="BE201">IF(AND(ROWS($M$131:BE201)&lt;=$P$2,COLUMNS($M$131:BE201)&lt;=$P$2),INDEX(MINVERSE($M$6:INDEX($M$6:$EF$125,$P$2,$P$2)),ROWS($M$131:BE201),COLUMNS($M$131:BE201)),0)</f>
        <v>0</v>
      </c>
      <c r="BF201">
        <f t="array" ref="BF201">IF(AND(ROWS($M$131:BF201)&lt;=$P$2,COLUMNS($M$131:BF201)&lt;=$P$2),INDEX(MINVERSE($M$6:INDEX($M$6:$EF$125,$P$2,$P$2)),ROWS($M$131:BF201),COLUMNS($M$131:BF201)),0)</f>
        <v>0</v>
      </c>
      <c r="BG201">
        <f t="array" ref="BG201">IF(AND(ROWS($M$131:BG201)&lt;=$P$2,COLUMNS($M$131:BG201)&lt;=$P$2),INDEX(MINVERSE($M$6:INDEX($M$6:$EF$125,$P$2,$P$2)),ROWS($M$131:BG201),COLUMNS($M$131:BG201)),0)</f>
        <v>0</v>
      </c>
      <c r="BH201">
        <f t="array" ref="BH201">IF(AND(ROWS($M$131:BH201)&lt;=$P$2,COLUMNS($M$131:BH201)&lt;=$P$2),INDEX(MINVERSE($M$6:INDEX($M$6:$EF$125,$P$2,$P$2)),ROWS($M$131:BH201),COLUMNS($M$131:BH201)),0)</f>
        <v>0</v>
      </c>
      <c r="BI201">
        <f t="array" ref="BI201">IF(AND(ROWS($M$131:BI201)&lt;=$P$2,COLUMNS($M$131:BI201)&lt;=$P$2),INDEX(MINVERSE($M$6:INDEX($M$6:$EF$125,$P$2,$P$2)),ROWS($M$131:BI201),COLUMNS($M$131:BI201)),0)</f>
        <v>0</v>
      </c>
      <c r="BJ201">
        <f t="array" ref="BJ201">IF(AND(ROWS($M$131:BJ201)&lt;=$P$2,COLUMNS($M$131:BJ201)&lt;=$P$2),INDEX(MINVERSE($M$6:INDEX($M$6:$EF$125,$P$2,$P$2)),ROWS($M$131:BJ201),COLUMNS($M$131:BJ201)),0)</f>
        <v>0</v>
      </c>
      <c r="BK201">
        <f t="array" ref="BK201">IF(AND(ROWS($M$131:BK201)&lt;=$P$2,COLUMNS($M$131:BK201)&lt;=$P$2),INDEX(MINVERSE($M$6:INDEX($M$6:$EF$125,$P$2,$P$2)),ROWS($M$131:BK201),COLUMNS($M$131:BK201)),0)</f>
        <v>0</v>
      </c>
      <c r="BL201">
        <f t="array" ref="BL201">IF(AND(ROWS($M$131:BL201)&lt;=$P$2,COLUMNS($M$131:BL201)&lt;=$P$2),INDEX(MINVERSE($M$6:INDEX($M$6:$EF$125,$P$2,$P$2)),ROWS($M$131:BL201),COLUMNS($M$131:BL201)),0)</f>
        <v>0</v>
      </c>
      <c r="BM201">
        <f t="array" ref="BM201">IF(AND(ROWS($M$131:BM201)&lt;=$P$2,COLUMNS($M$131:BM201)&lt;=$P$2),INDEX(MINVERSE($M$6:INDEX($M$6:$EF$125,$P$2,$P$2)),ROWS($M$131:BM201),COLUMNS($M$131:BM201)),0)</f>
        <v>0</v>
      </c>
      <c r="BN201">
        <f t="array" ref="BN201">IF(AND(ROWS($M$131:BN201)&lt;=$P$2,COLUMNS($M$131:BN201)&lt;=$P$2),INDEX(MINVERSE($M$6:INDEX($M$6:$EF$125,$P$2,$P$2)),ROWS($M$131:BN201),COLUMNS($M$131:BN201)),0)</f>
        <v>0</v>
      </c>
      <c r="BO201">
        <f t="array" ref="BO201">IF(AND(ROWS($M$131:BO201)&lt;=$P$2,COLUMNS($M$131:BO201)&lt;=$P$2),INDEX(MINVERSE($M$6:INDEX($M$6:$EF$125,$P$2,$P$2)),ROWS($M$131:BO201),COLUMNS($M$131:BO201)),0)</f>
        <v>0</v>
      </c>
      <c r="BP201">
        <f t="array" ref="BP201">IF(AND(ROWS($M$131:BP201)&lt;=$P$2,COLUMNS($M$131:BP201)&lt;=$P$2),INDEX(MINVERSE($M$6:INDEX($M$6:$EF$125,$P$2,$P$2)),ROWS($M$131:BP201),COLUMNS($M$131:BP201)),0)</f>
        <v>0</v>
      </c>
      <c r="BQ201">
        <f t="array" ref="BQ201">IF(AND(ROWS($M$131:BQ201)&lt;=$P$2,COLUMNS($M$131:BQ201)&lt;=$P$2),INDEX(MINVERSE($M$6:INDEX($M$6:$EF$125,$P$2,$P$2)),ROWS($M$131:BQ201),COLUMNS($M$131:BQ201)),0)</f>
        <v>0</v>
      </c>
      <c r="BR201">
        <f t="array" ref="BR201">IF(AND(ROWS($M$131:BR201)&lt;=$P$2,COLUMNS($M$131:BR201)&lt;=$P$2),INDEX(MINVERSE($M$6:INDEX($M$6:$EF$125,$P$2,$P$2)),ROWS($M$131:BR201),COLUMNS($M$131:BR201)),0)</f>
        <v>0</v>
      </c>
      <c r="BS201">
        <f t="array" ref="BS201">IF(AND(ROWS($M$131:BS201)&lt;=$P$2,COLUMNS($M$131:BS201)&lt;=$P$2),INDEX(MINVERSE($M$6:INDEX($M$6:$EF$125,$P$2,$P$2)),ROWS($M$131:BS201),COLUMNS($M$131:BS201)),0)</f>
        <v>0</v>
      </c>
      <c r="BT201">
        <f t="array" ref="BT201">IF(AND(ROWS($M$131:BT201)&lt;=$P$2,COLUMNS($M$131:BT201)&lt;=$P$2),INDEX(MINVERSE($M$6:INDEX($M$6:$EF$125,$P$2,$P$2)),ROWS($M$131:BT201),COLUMNS($M$131:BT201)),0)</f>
        <v>0</v>
      </c>
      <c r="BU201">
        <f t="array" ref="BU201">IF(AND(ROWS($M$131:BU201)&lt;=$P$2,COLUMNS($M$131:BU201)&lt;=$P$2),INDEX(MINVERSE($M$6:INDEX($M$6:$EF$125,$P$2,$P$2)),ROWS($M$131:BU201),COLUMNS($M$131:BU201)),0)</f>
        <v>0</v>
      </c>
      <c r="BV201">
        <f t="array" ref="BV201">IF(AND(ROWS($M$131:BV201)&lt;=$P$2,COLUMNS($M$131:BV201)&lt;=$P$2),INDEX(MINVERSE($M$6:INDEX($M$6:$EF$125,$P$2,$P$2)),ROWS($M$131:BV201),COLUMNS($M$131:BV201)),0)</f>
        <v>0</v>
      </c>
      <c r="BW201">
        <f t="array" ref="BW201">IF(AND(ROWS($M$131:BW201)&lt;=$P$2,COLUMNS($M$131:BW201)&lt;=$P$2),INDEX(MINVERSE($M$6:INDEX($M$6:$EF$125,$P$2,$P$2)),ROWS($M$131:BW201),COLUMNS($M$131:BW201)),0)</f>
        <v>0</v>
      </c>
      <c r="BX201">
        <f t="array" ref="BX201">IF(AND(ROWS($M$131:BX201)&lt;=$P$2,COLUMNS($M$131:BX201)&lt;=$P$2),INDEX(MINVERSE($M$6:INDEX($M$6:$EF$125,$P$2,$P$2)),ROWS($M$131:BX201),COLUMNS($M$131:BX201)),0)</f>
        <v>0</v>
      </c>
      <c r="BY201">
        <f t="array" ref="BY201">IF(AND(ROWS($M$131:BY201)&lt;=$P$2,COLUMNS($M$131:BY201)&lt;=$P$2),INDEX(MINVERSE($M$6:INDEX($M$6:$EF$125,$P$2,$P$2)),ROWS($M$131:BY201),COLUMNS($M$131:BY201)),0)</f>
        <v>0</v>
      </c>
      <c r="BZ201">
        <f t="array" ref="BZ201">IF(AND(ROWS($M$131:BZ201)&lt;=$P$2,COLUMNS($M$131:BZ201)&lt;=$P$2),INDEX(MINVERSE($M$6:INDEX($M$6:$EF$125,$P$2,$P$2)),ROWS($M$131:BZ201),COLUMNS($M$131:BZ201)),0)</f>
        <v>0</v>
      </c>
      <c r="CA201">
        <f t="array" ref="CA201">IF(AND(ROWS($M$131:CA201)&lt;=$P$2,COLUMNS($M$131:CA201)&lt;=$P$2),INDEX(MINVERSE($M$6:INDEX($M$6:$EF$125,$P$2,$P$2)),ROWS($M$131:CA201),COLUMNS($M$131:CA201)),0)</f>
        <v>0</v>
      </c>
      <c r="CB201">
        <f t="array" ref="CB201">IF(AND(ROWS($M$131:CB201)&lt;=$P$2,COLUMNS($M$131:CB201)&lt;=$P$2),INDEX(MINVERSE($M$6:INDEX($M$6:$EF$125,$P$2,$P$2)),ROWS($M$131:CB201),COLUMNS($M$131:CB201)),0)</f>
        <v>0</v>
      </c>
      <c r="CC201">
        <f t="array" ref="CC201">IF(AND(ROWS($M$131:CC201)&lt;=$P$2,COLUMNS($M$131:CC201)&lt;=$P$2),INDEX(MINVERSE($M$6:INDEX($M$6:$EF$125,$P$2,$P$2)),ROWS($M$131:CC201),COLUMNS($M$131:CC201)),0)</f>
        <v>0</v>
      </c>
      <c r="CD201">
        <f t="array" ref="CD201">IF(AND(ROWS($M$131:CD201)&lt;=$P$2,COLUMNS($M$131:CD201)&lt;=$P$2),INDEX(MINVERSE($M$6:INDEX($M$6:$EF$125,$P$2,$P$2)),ROWS($M$131:CD201),COLUMNS($M$131:CD201)),0)</f>
        <v>0</v>
      </c>
      <c r="CE201">
        <f t="array" ref="CE201">IF(AND(ROWS($M$131:CE201)&lt;=$P$2,COLUMNS($M$131:CE201)&lt;=$P$2),INDEX(MINVERSE($M$6:INDEX($M$6:$EF$125,$P$2,$P$2)),ROWS($M$131:CE201),COLUMNS($M$131:CE201)),0)</f>
        <v>0</v>
      </c>
      <c r="CF201">
        <f t="array" ref="CF201">IF(AND(ROWS($M$131:CF201)&lt;=$P$2,COLUMNS($M$131:CF201)&lt;=$P$2),INDEX(MINVERSE($M$6:INDEX($M$6:$EF$125,$P$2,$P$2)),ROWS($M$131:CF201),COLUMNS($M$131:CF201)),0)</f>
        <v>0</v>
      </c>
      <c r="CG201">
        <f t="array" ref="CG201">IF(AND(ROWS($M$131:CG201)&lt;=$P$2,COLUMNS($M$131:CG201)&lt;=$P$2),INDEX(MINVERSE($M$6:INDEX($M$6:$EF$125,$P$2,$P$2)),ROWS($M$131:CG201),COLUMNS($M$131:CG201)),0)</f>
        <v>0</v>
      </c>
      <c r="CH201">
        <f t="array" ref="CH201">IF(AND(ROWS($M$131:CH201)&lt;=$P$2,COLUMNS($M$131:CH201)&lt;=$P$2),INDEX(MINVERSE($M$6:INDEX($M$6:$EF$125,$P$2,$P$2)),ROWS($M$131:CH201),COLUMNS($M$131:CH201)),0)</f>
        <v>0</v>
      </c>
      <c r="CI201">
        <f t="array" ref="CI201">IF(AND(ROWS($M$131:CI201)&lt;=$P$2,COLUMNS($M$131:CI201)&lt;=$P$2),INDEX(MINVERSE($M$6:INDEX($M$6:$EF$125,$P$2,$P$2)),ROWS($M$131:CI201),COLUMNS($M$131:CI201)),0)</f>
        <v>0</v>
      </c>
      <c r="CJ201">
        <f t="array" ref="CJ201">IF(AND(ROWS($M$131:CJ201)&lt;=$P$2,COLUMNS($M$131:CJ201)&lt;=$P$2),INDEX(MINVERSE($M$6:INDEX($M$6:$EF$125,$P$2,$P$2)),ROWS($M$131:CJ201),COLUMNS($M$131:CJ201)),0)</f>
        <v>0</v>
      </c>
      <c r="CK201">
        <f t="array" ref="CK201">IF(AND(ROWS($M$131:CK201)&lt;=$P$2,COLUMNS($M$131:CK201)&lt;=$P$2),INDEX(MINVERSE($M$6:INDEX($M$6:$EF$125,$P$2,$P$2)),ROWS($M$131:CK201),COLUMNS($M$131:CK201)),0)</f>
        <v>0</v>
      </c>
      <c r="CL201">
        <f t="array" ref="CL201">IF(AND(ROWS($M$131:CL201)&lt;=$P$2,COLUMNS($M$131:CL201)&lt;=$P$2),INDEX(MINVERSE($M$6:INDEX($M$6:$EF$125,$P$2,$P$2)),ROWS($M$131:CL201),COLUMNS($M$131:CL201)),0)</f>
        <v>0</v>
      </c>
      <c r="CM201">
        <f t="array" ref="CM201">IF(AND(ROWS($M$131:CM201)&lt;=$P$2,COLUMNS($M$131:CM201)&lt;=$P$2),INDEX(MINVERSE($M$6:INDEX($M$6:$EF$125,$P$2,$P$2)),ROWS($M$131:CM201),COLUMNS($M$131:CM201)),0)</f>
        <v>0</v>
      </c>
      <c r="CN201">
        <f t="array" ref="CN201">IF(AND(ROWS($M$131:CN201)&lt;=$P$2,COLUMNS($M$131:CN201)&lt;=$P$2),INDEX(MINVERSE($M$6:INDEX($M$6:$EF$125,$P$2,$P$2)),ROWS($M$131:CN201),COLUMNS($M$131:CN201)),0)</f>
        <v>0</v>
      </c>
      <c r="CO201">
        <f t="array" ref="CO201">IF(AND(ROWS($M$131:CO201)&lt;=$P$2,COLUMNS($M$131:CO201)&lt;=$P$2),INDEX(MINVERSE($M$6:INDEX($M$6:$EF$125,$P$2,$P$2)),ROWS($M$131:CO201),COLUMNS($M$131:CO201)),0)</f>
        <v>0</v>
      </c>
      <c r="CP201">
        <f t="array" ref="CP201">IF(AND(ROWS($M$131:CP201)&lt;=$P$2,COLUMNS($M$131:CP201)&lt;=$P$2),INDEX(MINVERSE($M$6:INDEX($M$6:$EF$125,$P$2,$P$2)),ROWS($M$131:CP201),COLUMNS($M$131:CP201)),0)</f>
        <v>0</v>
      </c>
      <c r="CQ201">
        <f t="array" ref="CQ201">IF(AND(ROWS($M$131:CQ201)&lt;=$P$2,COLUMNS($M$131:CQ201)&lt;=$P$2),INDEX(MINVERSE($M$6:INDEX($M$6:$EF$125,$P$2,$P$2)),ROWS($M$131:CQ201),COLUMNS($M$131:CQ201)),0)</f>
        <v>0</v>
      </c>
      <c r="CR201">
        <f t="array" ref="CR201">IF(AND(ROWS($M$131:CR201)&lt;=$P$2,COLUMNS($M$131:CR201)&lt;=$P$2),INDEX(MINVERSE($M$6:INDEX($M$6:$EF$125,$P$2,$P$2)),ROWS($M$131:CR201),COLUMNS($M$131:CR201)),0)</f>
        <v>0</v>
      </c>
      <c r="CS201">
        <f t="array" ref="CS201">IF(AND(ROWS($M$131:CS201)&lt;=$P$2,COLUMNS($M$131:CS201)&lt;=$P$2),INDEX(MINVERSE($M$6:INDEX($M$6:$EF$125,$P$2,$P$2)),ROWS($M$131:CS201),COLUMNS($M$131:CS201)),0)</f>
        <v>0</v>
      </c>
      <c r="CT201">
        <f t="array" ref="CT201">IF(AND(ROWS($M$131:CT201)&lt;=$P$2,COLUMNS($M$131:CT201)&lt;=$P$2),INDEX(MINVERSE($M$6:INDEX($M$6:$EF$125,$P$2,$P$2)),ROWS($M$131:CT201),COLUMNS($M$131:CT201)),0)</f>
        <v>0</v>
      </c>
      <c r="CU201">
        <f t="array" ref="CU201">IF(AND(ROWS($M$131:CU201)&lt;=$P$2,COLUMNS($M$131:CU201)&lt;=$P$2),INDEX(MINVERSE($M$6:INDEX($M$6:$EF$125,$P$2,$P$2)),ROWS($M$131:CU201),COLUMNS($M$131:CU201)),0)</f>
        <v>0</v>
      </c>
      <c r="CV201">
        <f t="array" ref="CV201">IF(AND(ROWS($M$131:CV201)&lt;=$P$2,COLUMNS($M$131:CV201)&lt;=$P$2),INDEX(MINVERSE($M$6:INDEX($M$6:$EF$125,$P$2,$P$2)),ROWS($M$131:CV201),COLUMNS($M$131:CV201)),0)</f>
        <v>0</v>
      </c>
      <c r="CW201">
        <f t="array" ref="CW201">IF(AND(ROWS($M$131:CW201)&lt;=$P$2,COLUMNS($M$131:CW201)&lt;=$P$2),INDEX(MINVERSE($M$6:INDEX($M$6:$EF$125,$P$2,$P$2)),ROWS($M$131:CW201),COLUMNS($M$131:CW201)),0)</f>
        <v>0</v>
      </c>
      <c r="CX201">
        <f t="array" ref="CX201">IF(AND(ROWS($M$131:CX201)&lt;=$P$2,COLUMNS($M$131:CX201)&lt;=$P$2),INDEX(MINVERSE($M$6:INDEX($M$6:$EF$125,$P$2,$P$2)),ROWS($M$131:CX201),COLUMNS($M$131:CX201)),0)</f>
        <v>0</v>
      </c>
      <c r="CY201">
        <f t="array" ref="CY201">IF(AND(ROWS($M$131:CY201)&lt;=$P$2,COLUMNS($M$131:CY201)&lt;=$P$2),INDEX(MINVERSE($M$6:INDEX($M$6:$EF$125,$P$2,$P$2)),ROWS($M$131:CY201),COLUMNS($M$131:CY201)),0)</f>
        <v>0</v>
      </c>
      <c r="CZ201">
        <f t="array" ref="CZ201">IF(AND(ROWS($M$131:CZ201)&lt;=$P$2,COLUMNS($M$131:CZ201)&lt;=$P$2),INDEX(MINVERSE($M$6:INDEX($M$6:$EF$125,$P$2,$P$2)),ROWS($M$131:CZ201),COLUMNS($M$131:CZ201)),0)</f>
        <v>0</v>
      </c>
      <c r="DA201">
        <f t="array" ref="DA201">IF(AND(ROWS($M$131:DA201)&lt;=$P$2,COLUMNS($M$131:DA201)&lt;=$P$2),INDEX(MINVERSE($M$6:INDEX($M$6:$EF$125,$P$2,$P$2)),ROWS($M$131:DA201),COLUMNS($M$131:DA201)),0)</f>
        <v>0</v>
      </c>
      <c r="DB201">
        <f t="array" ref="DB201">IF(AND(ROWS($M$131:DB201)&lt;=$P$2,COLUMNS($M$131:DB201)&lt;=$P$2),INDEX(MINVERSE($M$6:INDEX($M$6:$EF$125,$P$2,$P$2)),ROWS($M$131:DB201),COLUMNS($M$131:DB201)),0)</f>
        <v>0</v>
      </c>
      <c r="DC201">
        <f t="array" ref="DC201">IF(AND(ROWS($M$131:DC201)&lt;=$P$2,COLUMNS($M$131:DC201)&lt;=$P$2),INDEX(MINVERSE($M$6:INDEX($M$6:$EF$125,$P$2,$P$2)),ROWS($M$131:DC201),COLUMNS($M$131:DC201)),0)</f>
        <v>0</v>
      </c>
      <c r="DD201">
        <f t="array" ref="DD201">IF(AND(ROWS($M$131:DD201)&lt;=$P$2,COLUMNS($M$131:DD201)&lt;=$P$2),INDEX(MINVERSE($M$6:INDEX($M$6:$EF$125,$P$2,$P$2)),ROWS($M$131:DD201),COLUMNS($M$131:DD201)),0)</f>
        <v>0</v>
      </c>
      <c r="DE201">
        <f t="array" ref="DE201">IF(AND(ROWS($M$131:DE201)&lt;=$P$2,COLUMNS($M$131:DE201)&lt;=$P$2),INDEX(MINVERSE($M$6:INDEX($M$6:$EF$125,$P$2,$P$2)),ROWS($M$131:DE201),COLUMNS($M$131:DE201)),0)</f>
        <v>0</v>
      </c>
      <c r="DF201">
        <f t="array" ref="DF201">IF(AND(ROWS($M$131:DF201)&lt;=$P$2,COLUMNS($M$131:DF201)&lt;=$P$2),INDEX(MINVERSE($M$6:INDEX($M$6:$EF$125,$P$2,$P$2)),ROWS($M$131:DF201),COLUMNS($M$131:DF201)),0)</f>
        <v>0</v>
      </c>
      <c r="DG201">
        <f t="array" ref="DG201">IF(AND(ROWS($M$131:DG201)&lt;=$P$2,COLUMNS($M$131:DG201)&lt;=$P$2),INDEX(MINVERSE($M$6:INDEX($M$6:$EF$125,$P$2,$P$2)),ROWS($M$131:DG201),COLUMNS($M$131:DG201)),0)</f>
        <v>0</v>
      </c>
      <c r="DH201">
        <f t="array" ref="DH201">IF(AND(ROWS($M$131:DH201)&lt;=$P$2,COLUMNS($M$131:DH201)&lt;=$P$2),INDEX(MINVERSE($M$6:INDEX($M$6:$EF$125,$P$2,$P$2)),ROWS($M$131:DH201),COLUMNS($M$131:DH201)),0)</f>
        <v>0</v>
      </c>
      <c r="DI201">
        <f t="array" ref="DI201">IF(AND(ROWS($M$131:DI201)&lt;=$P$2,COLUMNS($M$131:DI201)&lt;=$P$2),INDEX(MINVERSE($M$6:INDEX($M$6:$EF$125,$P$2,$P$2)),ROWS($M$131:DI201),COLUMNS($M$131:DI201)),0)</f>
        <v>0</v>
      </c>
      <c r="DJ201">
        <f t="array" ref="DJ201">IF(AND(ROWS($M$131:DJ201)&lt;=$P$2,COLUMNS($M$131:DJ201)&lt;=$P$2),INDEX(MINVERSE($M$6:INDEX($M$6:$EF$125,$P$2,$P$2)),ROWS($M$131:DJ201),COLUMNS($M$131:DJ201)),0)</f>
        <v>0</v>
      </c>
      <c r="DK201">
        <f t="array" ref="DK201">IF(AND(ROWS($M$131:DK201)&lt;=$P$2,COLUMNS($M$131:DK201)&lt;=$P$2),INDEX(MINVERSE($M$6:INDEX($M$6:$EF$125,$P$2,$P$2)),ROWS($M$131:DK201),COLUMNS($M$131:DK201)),0)</f>
        <v>0</v>
      </c>
      <c r="DL201">
        <f t="array" ref="DL201">IF(AND(ROWS($M$131:DL201)&lt;=$P$2,COLUMNS($M$131:DL201)&lt;=$P$2),INDEX(MINVERSE($M$6:INDEX($M$6:$EF$125,$P$2,$P$2)),ROWS($M$131:DL201),COLUMNS($M$131:DL201)),0)</f>
        <v>0</v>
      </c>
      <c r="DM201">
        <f t="array" ref="DM201">IF(AND(ROWS($M$131:DM201)&lt;=$P$2,COLUMNS($M$131:DM201)&lt;=$P$2),INDEX(MINVERSE($M$6:INDEX($M$6:$EF$125,$P$2,$P$2)),ROWS($M$131:DM201),COLUMNS($M$131:DM201)),0)</f>
        <v>0</v>
      </c>
      <c r="DN201">
        <f t="array" ref="DN201">IF(AND(ROWS($M$131:DN201)&lt;=$P$2,COLUMNS($M$131:DN201)&lt;=$P$2),INDEX(MINVERSE($M$6:INDEX($M$6:$EF$125,$P$2,$P$2)),ROWS($M$131:DN201),COLUMNS($M$131:DN201)),0)</f>
        <v>0</v>
      </c>
      <c r="DO201">
        <f t="array" ref="DO201">IF(AND(ROWS($M$131:DO201)&lt;=$P$2,COLUMNS($M$131:DO201)&lt;=$P$2),INDEX(MINVERSE($M$6:INDEX($M$6:$EF$125,$P$2,$P$2)),ROWS($M$131:DO201),COLUMNS($M$131:DO201)),0)</f>
        <v>0</v>
      </c>
      <c r="DP201">
        <f t="array" ref="DP201">IF(AND(ROWS($M$131:DP201)&lt;=$P$2,COLUMNS($M$131:DP201)&lt;=$P$2),INDEX(MINVERSE($M$6:INDEX($M$6:$EF$125,$P$2,$P$2)),ROWS($M$131:DP201),COLUMNS($M$131:DP201)),0)</f>
        <v>0</v>
      </c>
      <c r="DQ201">
        <f t="array" ref="DQ201">IF(AND(ROWS($M$131:DQ201)&lt;=$P$2,COLUMNS($M$131:DQ201)&lt;=$P$2),INDEX(MINVERSE($M$6:INDEX($M$6:$EF$125,$P$2,$P$2)),ROWS($M$131:DQ201),COLUMNS($M$131:DQ201)),0)</f>
        <v>0</v>
      </c>
      <c r="DR201">
        <f t="array" ref="DR201">IF(AND(ROWS($M$131:DR201)&lt;=$P$2,COLUMNS($M$131:DR201)&lt;=$P$2),INDEX(MINVERSE($M$6:INDEX($M$6:$EF$125,$P$2,$P$2)),ROWS($M$131:DR201),COLUMNS($M$131:DR201)),0)</f>
        <v>0</v>
      </c>
      <c r="DS201">
        <f t="array" ref="DS201">IF(AND(ROWS($M$131:DS201)&lt;=$P$2,COLUMNS($M$131:DS201)&lt;=$P$2),INDEX(MINVERSE($M$6:INDEX($M$6:$EF$125,$P$2,$P$2)),ROWS($M$131:DS201),COLUMNS($M$131:DS201)),0)</f>
        <v>0</v>
      </c>
      <c r="DT201">
        <f t="array" ref="DT201">IF(AND(ROWS($M$131:DT201)&lt;=$P$2,COLUMNS($M$131:DT201)&lt;=$P$2),INDEX(MINVERSE($M$6:INDEX($M$6:$EF$125,$P$2,$P$2)),ROWS($M$131:DT201),COLUMNS($M$131:DT201)),0)</f>
        <v>0</v>
      </c>
      <c r="DU201">
        <f t="array" ref="DU201">IF(AND(ROWS($M$131:DU201)&lt;=$P$2,COLUMNS($M$131:DU201)&lt;=$P$2),INDEX(MINVERSE($M$6:INDEX($M$6:$EF$125,$P$2,$P$2)),ROWS($M$131:DU201),COLUMNS($M$131:DU201)),0)</f>
        <v>0</v>
      </c>
      <c r="DV201">
        <f t="array" ref="DV201">IF(AND(ROWS($M$131:DV201)&lt;=$P$2,COLUMNS($M$131:DV201)&lt;=$P$2),INDEX(MINVERSE($M$6:INDEX($M$6:$EF$125,$P$2,$P$2)),ROWS($M$131:DV201),COLUMNS($M$131:DV201)),0)</f>
        <v>0</v>
      </c>
      <c r="DW201">
        <f t="array" ref="DW201">IF(AND(ROWS($M$131:DW201)&lt;=$P$2,COLUMNS($M$131:DW201)&lt;=$P$2),INDEX(MINVERSE($M$6:INDEX($M$6:$EF$125,$P$2,$P$2)),ROWS($M$131:DW201),COLUMNS($M$131:DW201)),0)</f>
        <v>0</v>
      </c>
      <c r="DX201">
        <f t="array" ref="DX201">IF(AND(ROWS($M$131:DX201)&lt;=$P$2,COLUMNS($M$131:DX201)&lt;=$P$2),INDEX(MINVERSE($M$6:INDEX($M$6:$EF$125,$P$2,$P$2)),ROWS($M$131:DX201),COLUMNS($M$131:DX201)),0)</f>
        <v>0</v>
      </c>
      <c r="DY201">
        <f t="array" ref="DY201">IF(AND(ROWS($M$131:DY201)&lt;=$P$2,COLUMNS($M$131:DY201)&lt;=$P$2),INDEX(MINVERSE($M$6:INDEX($M$6:$EF$125,$P$2,$P$2)),ROWS($M$131:DY201),COLUMNS($M$131:DY201)),0)</f>
        <v>0</v>
      </c>
      <c r="DZ201">
        <f t="array" ref="DZ201">IF(AND(ROWS($M$131:DZ201)&lt;=$P$2,COLUMNS($M$131:DZ201)&lt;=$P$2),INDEX(MINVERSE($M$6:INDEX($M$6:$EF$125,$P$2,$P$2)),ROWS($M$131:DZ201),COLUMNS($M$131:DZ201)),0)</f>
        <v>0</v>
      </c>
      <c r="EA201">
        <f t="array" ref="EA201">IF(AND(ROWS($M$131:EA201)&lt;=$P$2,COLUMNS($M$131:EA201)&lt;=$P$2),INDEX(MINVERSE($M$6:INDEX($M$6:$EF$125,$P$2,$P$2)),ROWS($M$131:EA201),COLUMNS($M$131:EA201)),0)</f>
        <v>0</v>
      </c>
      <c r="EB201">
        <f t="array" ref="EB201">IF(AND(ROWS($M$131:EB201)&lt;=$P$2,COLUMNS($M$131:EB201)&lt;=$P$2),INDEX(MINVERSE($M$6:INDEX($M$6:$EF$125,$P$2,$P$2)),ROWS($M$131:EB201),COLUMNS($M$131:EB201)),0)</f>
        <v>0</v>
      </c>
    </row>
    <row r="202" spans="12:132" ht="15">
      <c r="L202" s="10">
        <v>72</v>
      </c>
      <c r="M202">
        <f t="array" ref="M202">IF(AND(ROWS($M$131:M202)&lt;=$P$2,COLUMNS($M$131:M202)&lt;=$P$2),INDEX(MINVERSE($M$6:INDEX($M$6:$EF$125,$P$2,$P$2)),ROWS($M$131:M202),COLUMNS($M$131:M202)),0)</f>
        <v>0</v>
      </c>
      <c r="N202">
        <f t="array" ref="N202">IF(AND(ROWS($M$131:N202)&lt;=$P$2,COLUMNS($M$131:N202)&lt;=$P$2),INDEX(MINVERSE($M$6:INDEX($M$6:$EF$125,$P$2,$P$2)),ROWS($M$131:N202),COLUMNS($M$131:N202)),0)</f>
        <v>0</v>
      </c>
      <c r="O202">
        <f t="array" ref="O202">IF(AND(ROWS($M$131:O202)&lt;=$P$2,COLUMNS($M$131:O202)&lt;=$P$2),INDEX(MINVERSE($M$6:INDEX($M$6:$EF$125,$P$2,$P$2)),ROWS($M$131:O202),COLUMNS($M$131:O202)),0)</f>
        <v>0</v>
      </c>
      <c r="P202">
        <f t="array" ref="P202">IF(AND(ROWS($M$131:P202)&lt;=$P$2,COLUMNS($M$131:P202)&lt;=$P$2),INDEX(MINVERSE($M$6:INDEX($M$6:$EF$125,$P$2,$P$2)),ROWS($M$131:P202),COLUMNS($M$131:P202)),0)</f>
        <v>0</v>
      </c>
      <c r="Q202">
        <f t="array" ref="Q202">IF(AND(ROWS($M$131:Q202)&lt;=$P$2,COLUMNS($M$131:Q202)&lt;=$P$2),INDEX(MINVERSE($M$6:INDEX($M$6:$EF$125,$P$2,$P$2)),ROWS($M$131:Q202),COLUMNS($M$131:Q202)),0)</f>
        <v>0</v>
      </c>
      <c r="R202">
        <f t="array" ref="R202">IF(AND(ROWS($M$131:R202)&lt;=$P$2,COLUMNS($M$131:R202)&lt;=$P$2),INDEX(MINVERSE($M$6:INDEX($M$6:$EF$125,$P$2,$P$2)),ROWS($M$131:R202),COLUMNS($M$131:R202)),0)</f>
        <v>0</v>
      </c>
      <c r="S202">
        <f t="array" ref="S202">IF(AND(ROWS($M$131:S202)&lt;=$P$2,COLUMNS($M$131:S202)&lt;=$P$2),INDEX(MINVERSE($M$6:INDEX($M$6:$EF$125,$P$2,$P$2)),ROWS($M$131:S202),COLUMNS($M$131:S202)),0)</f>
        <v>0</v>
      </c>
      <c r="T202">
        <f t="array" ref="T202">IF(AND(ROWS($M$131:T202)&lt;=$P$2,COLUMNS($M$131:T202)&lt;=$P$2),INDEX(MINVERSE($M$6:INDEX($M$6:$EF$125,$P$2,$P$2)),ROWS($M$131:T202),COLUMNS($M$131:T202)),0)</f>
        <v>0</v>
      </c>
      <c r="U202">
        <f t="array" ref="U202">IF(AND(ROWS($M$131:U202)&lt;=$P$2,COLUMNS($M$131:U202)&lt;=$P$2),INDEX(MINVERSE($M$6:INDEX($M$6:$EF$125,$P$2,$P$2)),ROWS($M$131:U202),COLUMNS($M$131:U202)),0)</f>
        <v>0</v>
      </c>
      <c r="V202">
        <f t="array" ref="V202">IF(AND(ROWS($M$131:V202)&lt;=$P$2,COLUMNS($M$131:V202)&lt;=$P$2),INDEX(MINVERSE($M$6:INDEX($M$6:$EF$125,$P$2,$P$2)),ROWS($M$131:V202),COLUMNS($M$131:V202)),0)</f>
        <v>0</v>
      </c>
      <c r="W202">
        <f t="array" ref="W202">IF(AND(ROWS($M$131:W202)&lt;=$P$2,COLUMNS($M$131:W202)&lt;=$P$2),INDEX(MINVERSE($M$6:INDEX($M$6:$EF$125,$P$2,$P$2)),ROWS($M$131:W202),COLUMNS($M$131:W202)),0)</f>
        <v>0</v>
      </c>
      <c r="X202">
        <f t="array" ref="X202">IF(AND(ROWS($M$131:X202)&lt;=$P$2,COLUMNS($M$131:X202)&lt;=$P$2),INDEX(MINVERSE($M$6:INDEX($M$6:$EF$125,$P$2,$P$2)),ROWS($M$131:X202),COLUMNS($M$131:X202)),0)</f>
        <v>0</v>
      </c>
      <c r="Y202">
        <f t="array" ref="Y202">IF(AND(ROWS($M$131:Y202)&lt;=$P$2,COLUMNS($M$131:Y202)&lt;=$P$2),INDEX(MINVERSE($M$6:INDEX($M$6:$EF$125,$P$2,$P$2)),ROWS($M$131:Y202),COLUMNS($M$131:Y202)),0)</f>
        <v>0</v>
      </c>
      <c r="Z202">
        <f t="array" ref="Z202">IF(AND(ROWS($M$131:Z202)&lt;=$P$2,COLUMNS($M$131:Z202)&lt;=$P$2),INDEX(MINVERSE($M$6:INDEX($M$6:$EF$125,$P$2,$P$2)),ROWS($M$131:Z202),COLUMNS($M$131:Z202)),0)</f>
        <v>0</v>
      </c>
      <c r="AA202">
        <f t="array" ref="AA202">IF(AND(ROWS($M$131:AA202)&lt;=$P$2,COLUMNS($M$131:AA202)&lt;=$P$2),INDEX(MINVERSE($M$6:INDEX($M$6:$EF$125,$P$2,$P$2)),ROWS($M$131:AA202),COLUMNS($M$131:AA202)),0)</f>
        <v>0</v>
      </c>
      <c r="AB202">
        <f t="array" ref="AB202">IF(AND(ROWS($M$131:AB202)&lt;=$P$2,COLUMNS($M$131:AB202)&lt;=$P$2),INDEX(MINVERSE($M$6:INDEX($M$6:$EF$125,$P$2,$P$2)),ROWS($M$131:AB202),COLUMNS($M$131:AB202)),0)</f>
        <v>0</v>
      </c>
      <c r="AC202">
        <f t="array" ref="AC202">IF(AND(ROWS($M$131:AC202)&lt;=$P$2,COLUMNS($M$131:AC202)&lt;=$P$2),INDEX(MINVERSE($M$6:INDEX($M$6:$EF$125,$P$2,$P$2)),ROWS($M$131:AC202),COLUMNS($M$131:AC202)),0)</f>
        <v>0</v>
      </c>
      <c r="AD202">
        <f t="array" ref="AD202">IF(AND(ROWS($M$131:AD202)&lt;=$P$2,COLUMNS($M$131:AD202)&lt;=$P$2),INDEX(MINVERSE($M$6:INDEX($M$6:$EF$125,$P$2,$P$2)),ROWS($M$131:AD202),COLUMNS($M$131:AD202)),0)</f>
        <v>0</v>
      </c>
      <c r="AE202">
        <f t="array" ref="AE202">IF(AND(ROWS($M$131:AE202)&lt;=$P$2,COLUMNS($M$131:AE202)&lt;=$P$2),INDEX(MINVERSE($M$6:INDEX($M$6:$EF$125,$P$2,$P$2)),ROWS($M$131:AE202),COLUMNS($M$131:AE202)),0)</f>
        <v>0</v>
      </c>
      <c r="AF202">
        <f t="array" ref="AF202">IF(AND(ROWS($M$131:AF202)&lt;=$P$2,COLUMNS($M$131:AF202)&lt;=$P$2),INDEX(MINVERSE($M$6:INDEX($M$6:$EF$125,$P$2,$P$2)),ROWS($M$131:AF202),COLUMNS($M$131:AF202)),0)</f>
        <v>0</v>
      </c>
      <c r="AG202">
        <f t="array" ref="AG202">IF(AND(ROWS($M$131:AG202)&lt;=$P$2,COLUMNS($M$131:AG202)&lt;=$P$2),INDEX(MINVERSE($M$6:INDEX($M$6:$EF$125,$P$2,$P$2)),ROWS($M$131:AG202),COLUMNS($M$131:AG202)),0)</f>
        <v>0</v>
      </c>
      <c r="AH202">
        <f t="array" ref="AH202">IF(AND(ROWS($M$131:AH202)&lt;=$P$2,COLUMNS($M$131:AH202)&lt;=$P$2),INDEX(MINVERSE($M$6:INDEX($M$6:$EF$125,$P$2,$P$2)),ROWS($M$131:AH202),COLUMNS($M$131:AH202)),0)</f>
        <v>0</v>
      </c>
      <c r="AI202">
        <f t="array" ref="AI202">IF(AND(ROWS($M$131:AI202)&lt;=$P$2,COLUMNS($M$131:AI202)&lt;=$P$2),INDEX(MINVERSE($M$6:INDEX($M$6:$EF$125,$P$2,$P$2)),ROWS($M$131:AI202),COLUMNS($M$131:AI202)),0)</f>
        <v>0</v>
      </c>
      <c r="AJ202">
        <f t="array" ref="AJ202">IF(AND(ROWS($M$131:AJ202)&lt;=$P$2,COLUMNS($M$131:AJ202)&lt;=$P$2),INDEX(MINVERSE($M$6:INDEX($M$6:$EF$125,$P$2,$P$2)),ROWS($M$131:AJ202),COLUMNS($M$131:AJ202)),0)</f>
        <v>0</v>
      </c>
      <c r="AK202">
        <f t="array" ref="AK202">IF(AND(ROWS($M$131:AK202)&lt;=$P$2,COLUMNS($M$131:AK202)&lt;=$P$2),INDEX(MINVERSE($M$6:INDEX($M$6:$EF$125,$P$2,$P$2)),ROWS($M$131:AK202),COLUMNS($M$131:AK202)),0)</f>
        <v>0</v>
      </c>
      <c r="AL202">
        <f t="array" ref="AL202">IF(AND(ROWS($M$131:AL202)&lt;=$P$2,COLUMNS($M$131:AL202)&lt;=$P$2),INDEX(MINVERSE($M$6:INDEX($M$6:$EF$125,$P$2,$P$2)),ROWS($M$131:AL202),COLUMNS($M$131:AL202)),0)</f>
        <v>0</v>
      </c>
      <c r="AM202">
        <f t="array" ref="AM202">IF(AND(ROWS($M$131:AM202)&lt;=$P$2,COLUMNS($M$131:AM202)&lt;=$P$2),INDEX(MINVERSE($M$6:INDEX($M$6:$EF$125,$P$2,$P$2)),ROWS($M$131:AM202),COLUMNS($M$131:AM202)),0)</f>
        <v>0</v>
      </c>
      <c r="AN202">
        <f t="array" ref="AN202">IF(AND(ROWS($M$131:AN202)&lt;=$P$2,COLUMNS($M$131:AN202)&lt;=$P$2),INDEX(MINVERSE($M$6:INDEX($M$6:$EF$125,$P$2,$P$2)),ROWS($M$131:AN202),COLUMNS($M$131:AN202)),0)</f>
        <v>0</v>
      </c>
      <c r="AO202">
        <f t="array" ref="AO202">IF(AND(ROWS($M$131:AO202)&lt;=$P$2,COLUMNS($M$131:AO202)&lt;=$P$2),INDEX(MINVERSE($M$6:INDEX($M$6:$EF$125,$P$2,$P$2)),ROWS($M$131:AO202),COLUMNS($M$131:AO202)),0)</f>
        <v>0</v>
      </c>
      <c r="AP202">
        <f t="array" ref="AP202">IF(AND(ROWS($M$131:AP202)&lt;=$P$2,COLUMNS($M$131:AP202)&lt;=$P$2),INDEX(MINVERSE($M$6:INDEX($M$6:$EF$125,$P$2,$P$2)),ROWS($M$131:AP202),COLUMNS($M$131:AP202)),0)</f>
        <v>0</v>
      </c>
      <c r="AQ202">
        <f t="array" ref="AQ202">IF(AND(ROWS($M$131:AQ202)&lt;=$P$2,COLUMNS($M$131:AQ202)&lt;=$P$2),INDEX(MINVERSE($M$6:INDEX($M$6:$EF$125,$P$2,$P$2)),ROWS($M$131:AQ202),COLUMNS($M$131:AQ202)),0)</f>
        <v>0</v>
      </c>
      <c r="AR202">
        <f t="array" ref="AR202">IF(AND(ROWS($M$131:AR202)&lt;=$P$2,COLUMNS($M$131:AR202)&lt;=$P$2),INDEX(MINVERSE($M$6:INDEX($M$6:$EF$125,$P$2,$P$2)),ROWS($M$131:AR202),COLUMNS($M$131:AR202)),0)</f>
        <v>0</v>
      </c>
      <c r="AS202">
        <f t="array" ref="AS202">IF(AND(ROWS($M$131:AS202)&lt;=$P$2,COLUMNS($M$131:AS202)&lt;=$P$2),INDEX(MINVERSE($M$6:INDEX($M$6:$EF$125,$P$2,$P$2)),ROWS($M$131:AS202),COLUMNS($M$131:AS202)),0)</f>
        <v>0</v>
      </c>
      <c r="AT202">
        <f t="array" ref="AT202">IF(AND(ROWS($M$131:AT202)&lt;=$P$2,COLUMNS($M$131:AT202)&lt;=$P$2),INDEX(MINVERSE($M$6:INDEX($M$6:$EF$125,$P$2,$P$2)),ROWS($M$131:AT202),COLUMNS($M$131:AT202)),0)</f>
        <v>0</v>
      </c>
      <c r="AU202">
        <f t="array" ref="AU202">IF(AND(ROWS($M$131:AU202)&lt;=$P$2,COLUMNS($M$131:AU202)&lt;=$P$2),INDEX(MINVERSE($M$6:INDEX($M$6:$EF$125,$P$2,$P$2)),ROWS($M$131:AU202),COLUMNS($M$131:AU202)),0)</f>
        <v>0</v>
      </c>
      <c r="AV202">
        <f t="array" ref="AV202">IF(AND(ROWS($M$131:AV202)&lt;=$P$2,COLUMNS($M$131:AV202)&lt;=$P$2),INDEX(MINVERSE($M$6:INDEX($M$6:$EF$125,$P$2,$P$2)),ROWS($M$131:AV202),COLUMNS($M$131:AV202)),0)</f>
        <v>0</v>
      </c>
      <c r="AW202">
        <f t="array" ref="AW202">IF(AND(ROWS($M$131:AW202)&lt;=$P$2,COLUMNS($M$131:AW202)&lt;=$P$2),INDEX(MINVERSE($M$6:INDEX($M$6:$EF$125,$P$2,$P$2)),ROWS($M$131:AW202),COLUMNS($M$131:AW202)),0)</f>
        <v>0</v>
      </c>
      <c r="AX202">
        <f t="array" ref="AX202">IF(AND(ROWS($M$131:AX202)&lt;=$P$2,COLUMNS($M$131:AX202)&lt;=$P$2),INDEX(MINVERSE($M$6:INDEX($M$6:$EF$125,$P$2,$P$2)),ROWS($M$131:AX202),COLUMNS($M$131:AX202)),0)</f>
        <v>0</v>
      </c>
      <c r="AY202">
        <f t="array" ref="AY202">IF(AND(ROWS($M$131:AY202)&lt;=$P$2,COLUMNS($M$131:AY202)&lt;=$P$2),INDEX(MINVERSE($M$6:INDEX($M$6:$EF$125,$P$2,$P$2)),ROWS($M$131:AY202),COLUMNS($M$131:AY202)),0)</f>
        <v>0</v>
      </c>
      <c r="AZ202">
        <f t="array" ref="AZ202">IF(AND(ROWS($M$131:AZ202)&lt;=$P$2,COLUMNS($M$131:AZ202)&lt;=$P$2),INDEX(MINVERSE($M$6:INDEX($M$6:$EF$125,$P$2,$P$2)),ROWS($M$131:AZ202),COLUMNS($M$131:AZ202)),0)</f>
        <v>0</v>
      </c>
      <c r="BA202">
        <f t="array" ref="BA202">IF(AND(ROWS($M$131:BA202)&lt;=$P$2,COLUMNS($M$131:BA202)&lt;=$P$2),INDEX(MINVERSE($M$6:INDEX($M$6:$EF$125,$P$2,$P$2)),ROWS($M$131:BA202),COLUMNS($M$131:BA202)),0)</f>
        <v>0</v>
      </c>
      <c r="BB202">
        <f t="array" ref="BB202">IF(AND(ROWS($M$131:BB202)&lt;=$P$2,COLUMNS($M$131:BB202)&lt;=$P$2),INDEX(MINVERSE($M$6:INDEX($M$6:$EF$125,$P$2,$P$2)),ROWS($M$131:BB202),COLUMNS($M$131:BB202)),0)</f>
        <v>0</v>
      </c>
      <c r="BC202">
        <f t="array" ref="BC202">IF(AND(ROWS($M$131:BC202)&lt;=$P$2,COLUMNS($M$131:BC202)&lt;=$P$2),INDEX(MINVERSE($M$6:INDEX($M$6:$EF$125,$P$2,$P$2)),ROWS($M$131:BC202),COLUMNS($M$131:BC202)),0)</f>
        <v>0</v>
      </c>
      <c r="BD202">
        <f t="array" ref="BD202">IF(AND(ROWS($M$131:BD202)&lt;=$P$2,COLUMNS($M$131:BD202)&lt;=$P$2),INDEX(MINVERSE($M$6:INDEX($M$6:$EF$125,$P$2,$P$2)),ROWS($M$131:BD202),COLUMNS($M$131:BD202)),0)</f>
        <v>0</v>
      </c>
      <c r="BE202">
        <f t="array" ref="BE202">IF(AND(ROWS($M$131:BE202)&lt;=$P$2,COLUMNS($M$131:BE202)&lt;=$P$2),INDEX(MINVERSE($M$6:INDEX($M$6:$EF$125,$P$2,$P$2)),ROWS($M$131:BE202),COLUMNS($M$131:BE202)),0)</f>
        <v>0</v>
      </c>
      <c r="BF202">
        <f t="array" ref="BF202">IF(AND(ROWS($M$131:BF202)&lt;=$P$2,COLUMNS($M$131:BF202)&lt;=$P$2),INDEX(MINVERSE($M$6:INDEX($M$6:$EF$125,$P$2,$P$2)),ROWS($M$131:BF202),COLUMNS($M$131:BF202)),0)</f>
        <v>0</v>
      </c>
      <c r="BG202">
        <f t="array" ref="BG202">IF(AND(ROWS($M$131:BG202)&lt;=$P$2,COLUMNS($M$131:BG202)&lt;=$P$2),INDEX(MINVERSE($M$6:INDEX($M$6:$EF$125,$P$2,$P$2)),ROWS($M$131:BG202),COLUMNS($M$131:BG202)),0)</f>
        <v>0</v>
      </c>
      <c r="BH202">
        <f t="array" ref="BH202">IF(AND(ROWS($M$131:BH202)&lt;=$P$2,COLUMNS($M$131:BH202)&lt;=$P$2),INDEX(MINVERSE($M$6:INDEX($M$6:$EF$125,$P$2,$P$2)),ROWS($M$131:BH202),COLUMNS($M$131:BH202)),0)</f>
        <v>0</v>
      </c>
      <c r="BI202">
        <f t="array" ref="BI202">IF(AND(ROWS($M$131:BI202)&lt;=$P$2,COLUMNS($M$131:BI202)&lt;=$P$2),INDEX(MINVERSE($M$6:INDEX($M$6:$EF$125,$P$2,$P$2)),ROWS($M$131:BI202),COLUMNS($M$131:BI202)),0)</f>
        <v>0</v>
      </c>
      <c r="BJ202">
        <f t="array" ref="BJ202">IF(AND(ROWS($M$131:BJ202)&lt;=$P$2,COLUMNS($M$131:BJ202)&lt;=$P$2),INDEX(MINVERSE($M$6:INDEX($M$6:$EF$125,$P$2,$P$2)),ROWS($M$131:BJ202),COLUMNS($M$131:BJ202)),0)</f>
        <v>0</v>
      </c>
      <c r="BK202">
        <f t="array" ref="BK202">IF(AND(ROWS($M$131:BK202)&lt;=$P$2,COLUMNS($M$131:BK202)&lt;=$P$2),INDEX(MINVERSE($M$6:INDEX($M$6:$EF$125,$P$2,$P$2)),ROWS($M$131:BK202),COLUMNS($M$131:BK202)),0)</f>
        <v>0</v>
      </c>
      <c r="BL202">
        <f t="array" ref="BL202">IF(AND(ROWS($M$131:BL202)&lt;=$P$2,COLUMNS($M$131:BL202)&lt;=$P$2),INDEX(MINVERSE($M$6:INDEX($M$6:$EF$125,$P$2,$P$2)),ROWS($M$131:BL202),COLUMNS($M$131:BL202)),0)</f>
        <v>0</v>
      </c>
      <c r="BM202">
        <f t="array" ref="BM202">IF(AND(ROWS($M$131:BM202)&lt;=$P$2,COLUMNS($M$131:BM202)&lt;=$P$2),INDEX(MINVERSE($M$6:INDEX($M$6:$EF$125,$P$2,$P$2)),ROWS($M$131:BM202),COLUMNS($M$131:BM202)),0)</f>
        <v>0</v>
      </c>
      <c r="BN202">
        <f t="array" ref="BN202">IF(AND(ROWS($M$131:BN202)&lt;=$P$2,COLUMNS($M$131:BN202)&lt;=$P$2),INDEX(MINVERSE($M$6:INDEX($M$6:$EF$125,$P$2,$P$2)),ROWS($M$131:BN202),COLUMNS($M$131:BN202)),0)</f>
        <v>0</v>
      </c>
      <c r="BO202">
        <f t="array" ref="BO202">IF(AND(ROWS($M$131:BO202)&lt;=$P$2,COLUMNS($M$131:BO202)&lt;=$P$2),INDEX(MINVERSE($M$6:INDEX($M$6:$EF$125,$P$2,$P$2)),ROWS($M$131:BO202),COLUMNS($M$131:BO202)),0)</f>
        <v>0</v>
      </c>
      <c r="BP202">
        <f t="array" ref="BP202">IF(AND(ROWS($M$131:BP202)&lt;=$P$2,COLUMNS($M$131:BP202)&lt;=$P$2),INDEX(MINVERSE($M$6:INDEX($M$6:$EF$125,$P$2,$P$2)),ROWS($M$131:BP202),COLUMNS($M$131:BP202)),0)</f>
        <v>0</v>
      </c>
      <c r="BQ202">
        <f t="array" ref="BQ202">IF(AND(ROWS($M$131:BQ202)&lt;=$P$2,COLUMNS($M$131:BQ202)&lt;=$P$2),INDEX(MINVERSE($M$6:INDEX($M$6:$EF$125,$P$2,$P$2)),ROWS($M$131:BQ202),COLUMNS($M$131:BQ202)),0)</f>
        <v>0</v>
      </c>
      <c r="BR202">
        <f t="array" ref="BR202">IF(AND(ROWS($M$131:BR202)&lt;=$P$2,COLUMNS($M$131:BR202)&lt;=$P$2),INDEX(MINVERSE($M$6:INDEX($M$6:$EF$125,$P$2,$P$2)),ROWS($M$131:BR202),COLUMNS($M$131:BR202)),0)</f>
        <v>0</v>
      </c>
      <c r="BS202">
        <f t="array" ref="BS202">IF(AND(ROWS($M$131:BS202)&lt;=$P$2,COLUMNS($M$131:BS202)&lt;=$P$2),INDEX(MINVERSE($M$6:INDEX($M$6:$EF$125,$P$2,$P$2)),ROWS($M$131:BS202),COLUMNS($M$131:BS202)),0)</f>
        <v>0</v>
      </c>
      <c r="BT202">
        <f t="array" ref="BT202">IF(AND(ROWS($M$131:BT202)&lt;=$P$2,COLUMNS($M$131:BT202)&lt;=$P$2),INDEX(MINVERSE($M$6:INDEX($M$6:$EF$125,$P$2,$P$2)),ROWS($M$131:BT202),COLUMNS($M$131:BT202)),0)</f>
        <v>0</v>
      </c>
      <c r="BU202">
        <f t="array" ref="BU202">IF(AND(ROWS($M$131:BU202)&lt;=$P$2,COLUMNS($M$131:BU202)&lt;=$P$2),INDEX(MINVERSE($M$6:INDEX($M$6:$EF$125,$P$2,$P$2)),ROWS($M$131:BU202),COLUMNS($M$131:BU202)),0)</f>
        <v>0</v>
      </c>
      <c r="BV202">
        <f t="array" ref="BV202">IF(AND(ROWS($M$131:BV202)&lt;=$P$2,COLUMNS($M$131:BV202)&lt;=$P$2),INDEX(MINVERSE($M$6:INDEX($M$6:$EF$125,$P$2,$P$2)),ROWS($M$131:BV202),COLUMNS($M$131:BV202)),0)</f>
        <v>0</v>
      </c>
      <c r="BW202">
        <f t="array" ref="BW202">IF(AND(ROWS($M$131:BW202)&lt;=$P$2,COLUMNS($M$131:BW202)&lt;=$P$2),INDEX(MINVERSE($M$6:INDEX($M$6:$EF$125,$P$2,$P$2)),ROWS($M$131:BW202),COLUMNS($M$131:BW202)),0)</f>
        <v>0</v>
      </c>
      <c r="BX202">
        <f t="array" ref="BX202">IF(AND(ROWS($M$131:BX202)&lt;=$P$2,COLUMNS($M$131:BX202)&lt;=$P$2),INDEX(MINVERSE($M$6:INDEX($M$6:$EF$125,$P$2,$P$2)),ROWS($M$131:BX202),COLUMNS($M$131:BX202)),0)</f>
        <v>0</v>
      </c>
      <c r="BY202">
        <f t="array" ref="BY202">IF(AND(ROWS($M$131:BY202)&lt;=$P$2,COLUMNS($M$131:BY202)&lt;=$P$2),INDEX(MINVERSE($M$6:INDEX($M$6:$EF$125,$P$2,$P$2)),ROWS($M$131:BY202),COLUMNS($M$131:BY202)),0)</f>
        <v>0</v>
      </c>
      <c r="BZ202">
        <f t="array" ref="BZ202">IF(AND(ROWS($M$131:BZ202)&lt;=$P$2,COLUMNS($M$131:BZ202)&lt;=$P$2),INDEX(MINVERSE($M$6:INDEX($M$6:$EF$125,$P$2,$P$2)),ROWS($M$131:BZ202),COLUMNS($M$131:BZ202)),0)</f>
        <v>0</v>
      </c>
      <c r="CA202">
        <f t="array" ref="CA202">IF(AND(ROWS($M$131:CA202)&lt;=$P$2,COLUMNS($M$131:CA202)&lt;=$P$2),INDEX(MINVERSE($M$6:INDEX($M$6:$EF$125,$P$2,$P$2)),ROWS($M$131:CA202),COLUMNS($M$131:CA202)),0)</f>
        <v>0</v>
      </c>
      <c r="CB202">
        <f t="array" ref="CB202">IF(AND(ROWS($M$131:CB202)&lt;=$P$2,COLUMNS($M$131:CB202)&lt;=$P$2),INDEX(MINVERSE($M$6:INDEX($M$6:$EF$125,$P$2,$P$2)),ROWS($M$131:CB202),COLUMNS($M$131:CB202)),0)</f>
        <v>0</v>
      </c>
      <c r="CC202">
        <f t="array" ref="CC202">IF(AND(ROWS($M$131:CC202)&lt;=$P$2,COLUMNS($M$131:CC202)&lt;=$P$2),INDEX(MINVERSE($M$6:INDEX($M$6:$EF$125,$P$2,$P$2)),ROWS($M$131:CC202),COLUMNS($M$131:CC202)),0)</f>
        <v>0</v>
      </c>
      <c r="CD202">
        <f t="array" ref="CD202">IF(AND(ROWS($M$131:CD202)&lt;=$P$2,COLUMNS($M$131:CD202)&lt;=$P$2),INDEX(MINVERSE($M$6:INDEX($M$6:$EF$125,$P$2,$P$2)),ROWS($M$131:CD202),COLUMNS($M$131:CD202)),0)</f>
        <v>0</v>
      </c>
      <c r="CE202">
        <f t="array" ref="CE202">IF(AND(ROWS($M$131:CE202)&lt;=$P$2,COLUMNS($M$131:CE202)&lt;=$P$2),INDEX(MINVERSE($M$6:INDEX($M$6:$EF$125,$P$2,$P$2)),ROWS($M$131:CE202),COLUMNS($M$131:CE202)),0)</f>
        <v>0</v>
      </c>
      <c r="CF202">
        <f t="array" ref="CF202">IF(AND(ROWS($M$131:CF202)&lt;=$P$2,COLUMNS($M$131:CF202)&lt;=$P$2),INDEX(MINVERSE($M$6:INDEX($M$6:$EF$125,$P$2,$P$2)),ROWS($M$131:CF202),COLUMNS($M$131:CF202)),0)</f>
        <v>0</v>
      </c>
      <c r="CG202">
        <f t="array" ref="CG202">IF(AND(ROWS($M$131:CG202)&lt;=$P$2,COLUMNS($M$131:CG202)&lt;=$P$2),INDEX(MINVERSE($M$6:INDEX($M$6:$EF$125,$P$2,$P$2)),ROWS($M$131:CG202),COLUMNS($M$131:CG202)),0)</f>
        <v>0</v>
      </c>
      <c r="CH202">
        <f t="array" ref="CH202">IF(AND(ROWS($M$131:CH202)&lt;=$P$2,COLUMNS($M$131:CH202)&lt;=$P$2),INDEX(MINVERSE($M$6:INDEX($M$6:$EF$125,$P$2,$P$2)),ROWS($M$131:CH202),COLUMNS($M$131:CH202)),0)</f>
        <v>0</v>
      </c>
      <c r="CI202">
        <f t="array" ref="CI202">IF(AND(ROWS($M$131:CI202)&lt;=$P$2,COLUMNS($M$131:CI202)&lt;=$P$2),INDEX(MINVERSE($M$6:INDEX($M$6:$EF$125,$P$2,$P$2)),ROWS($M$131:CI202),COLUMNS($M$131:CI202)),0)</f>
        <v>0</v>
      </c>
      <c r="CJ202">
        <f t="array" ref="CJ202">IF(AND(ROWS($M$131:CJ202)&lt;=$P$2,COLUMNS($M$131:CJ202)&lt;=$P$2),INDEX(MINVERSE($M$6:INDEX($M$6:$EF$125,$P$2,$P$2)),ROWS($M$131:CJ202),COLUMNS($M$131:CJ202)),0)</f>
        <v>0</v>
      </c>
      <c r="CK202">
        <f t="array" ref="CK202">IF(AND(ROWS($M$131:CK202)&lt;=$P$2,COLUMNS($M$131:CK202)&lt;=$P$2),INDEX(MINVERSE($M$6:INDEX($M$6:$EF$125,$P$2,$P$2)),ROWS($M$131:CK202),COLUMNS($M$131:CK202)),0)</f>
        <v>0</v>
      </c>
      <c r="CL202">
        <f t="array" ref="CL202">IF(AND(ROWS($M$131:CL202)&lt;=$P$2,COLUMNS($M$131:CL202)&lt;=$P$2),INDEX(MINVERSE($M$6:INDEX($M$6:$EF$125,$P$2,$P$2)),ROWS($M$131:CL202),COLUMNS($M$131:CL202)),0)</f>
        <v>0</v>
      </c>
      <c r="CM202">
        <f t="array" ref="CM202">IF(AND(ROWS($M$131:CM202)&lt;=$P$2,COLUMNS($M$131:CM202)&lt;=$P$2),INDEX(MINVERSE($M$6:INDEX($M$6:$EF$125,$P$2,$P$2)),ROWS($M$131:CM202),COLUMNS($M$131:CM202)),0)</f>
        <v>0</v>
      </c>
      <c r="CN202">
        <f t="array" ref="CN202">IF(AND(ROWS($M$131:CN202)&lt;=$P$2,COLUMNS($M$131:CN202)&lt;=$P$2),INDEX(MINVERSE($M$6:INDEX($M$6:$EF$125,$P$2,$P$2)),ROWS($M$131:CN202),COLUMNS($M$131:CN202)),0)</f>
        <v>0</v>
      </c>
      <c r="CO202">
        <f t="array" ref="CO202">IF(AND(ROWS($M$131:CO202)&lt;=$P$2,COLUMNS($M$131:CO202)&lt;=$P$2),INDEX(MINVERSE($M$6:INDEX($M$6:$EF$125,$P$2,$P$2)),ROWS($M$131:CO202),COLUMNS($M$131:CO202)),0)</f>
        <v>0</v>
      </c>
      <c r="CP202">
        <f t="array" ref="CP202">IF(AND(ROWS($M$131:CP202)&lt;=$P$2,COLUMNS($M$131:CP202)&lt;=$P$2),INDEX(MINVERSE($M$6:INDEX($M$6:$EF$125,$P$2,$P$2)),ROWS($M$131:CP202),COLUMNS($M$131:CP202)),0)</f>
        <v>0</v>
      </c>
      <c r="CQ202">
        <f t="array" ref="CQ202">IF(AND(ROWS($M$131:CQ202)&lt;=$P$2,COLUMNS($M$131:CQ202)&lt;=$P$2),INDEX(MINVERSE($M$6:INDEX($M$6:$EF$125,$P$2,$P$2)),ROWS($M$131:CQ202),COLUMNS($M$131:CQ202)),0)</f>
        <v>0</v>
      </c>
      <c r="CR202">
        <f t="array" ref="CR202">IF(AND(ROWS($M$131:CR202)&lt;=$P$2,COLUMNS($M$131:CR202)&lt;=$P$2),INDEX(MINVERSE($M$6:INDEX($M$6:$EF$125,$P$2,$P$2)),ROWS($M$131:CR202),COLUMNS($M$131:CR202)),0)</f>
        <v>0</v>
      </c>
      <c r="CS202">
        <f t="array" ref="CS202">IF(AND(ROWS($M$131:CS202)&lt;=$P$2,COLUMNS($M$131:CS202)&lt;=$P$2),INDEX(MINVERSE($M$6:INDEX($M$6:$EF$125,$P$2,$P$2)),ROWS($M$131:CS202),COLUMNS($M$131:CS202)),0)</f>
        <v>0</v>
      </c>
      <c r="CT202">
        <f t="array" ref="CT202">IF(AND(ROWS($M$131:CT202)&lt;=$P$2,COLUMNS($M$131:CT202)&lt;=$P$2),INDEX(MINVERSE($M$6:INDEX($M$6:$EF$125,$P$2,$P$2)),ROWS($M$131:CT202),COLUMNS($M$131:CT202)),0)</f>
        <v>0</v>
      </c>
      <c r="CU202">
        <f t="array" ref="CU202">IF(AND(ROWS($M$131:CU202)&lt;=$P$2,COLUMNS($M$131:CU202)&lt;=$P$2),INDEX(MINVERSE($M$6:INDEX($M$6:$EF$125,$P$2,$P$2)),ROWS($M$131:CU202),COLUMNS($M$131:CU202)),0)</f>
        <v>0</v>
      </c>
      <c r="CV202">
        <f t="array" ref="CV202">IF(AND(ROWS($M$131:CV202)&lt;=$P$2,COLUMNS($M$131:CV202)&lt;=$P$2),INDEX(MINVERSE($M$6:INDEX($M$6:$EF$125,$P$2,$P$2)),ROWS($M$131:CV202),COLUMNS($M$131:CV202)),0)</f>
        <v>0</v>
      </c>
      <c r="CW202">
        <f t="array" ref="CW202">IF(AND(ROWS($M$131:CW202)&lt;=$P$2,COLUMNS($M$131:CW202)&lt;=$P$2),INDEX(MINVERSE($M$6:INDEX($M$6:$EF$125,$P$2,$P$2)),ROWS($M$131:CW202),COLUMNS($M$131:CW202)),0)</f>
        <v>0</v>
      </c>
      <c r="CX202">
        <f t="array" ref="CX202">IF(AND(ROWS($M$131:CX202)&lt;=$P$2,COLUMNS($M$131:CX202)&lt;=$P$2),INDEX(MINVERSE($M$6:INDEX($M$6:$EF$125,$P$2,$P$2)),ROWS($M$131:CX202),COLUMNS($M$131:CX202)),0)</f>
        <v>0</v>
      </c>
      <c r="CY202">
        <f t="array" ref="CY202">IF(AND(ROWS($M$131:CY202)&lt;=$P$2,COLUMNS($M$131:CY202)&lt;=$P$2),INDEX(MINVERSE($M$6:INDEX($M$6:$EF$125,$P$2,$P$2)),ROWS($M$131:CY202),COLUMNS($M$131:CY202)),0)</f>
        <v>0</v>
      </c>
      <c r="CZ202">
        <f t="array" ref="CZ202">IF(AND(ROWS($M$131:CZ202)&lt;=$P$2,COLUMNS($M$131:CZ202)&lt;=$P$2),INDEX(MINVERSE($M$6:INDEX($M$6:$EF$125,$P$2,$P$2)),ROWS($M$131:CZ202),COLUMNS($M$131:CZ202)),0)</f>
        <v>0</v>
      </c>
      <c r="DA202">
        <f t="array" ref="DA202">IF(AND(ROWS($M$131:DA202)&lt;=$P$2,COLUMNS($M$131:DA202)&lt;=$P$2),INDEX(MINVERSE($M$6:INDEX($M$6:$EF$125,$P$2,$P$2)),ROWS($M$131:DA202),COLUMNS($M$131:DA202)),0)</f>
        <v>0</v>
      </c>
      <c r="DB202">
        <f t="array" ref="DB202">IF(AND(ROWS($M$131:DB202)&lt;=$P$2,COLUMNS($M$131:DB202)&lt;=$P$2),INDEX(MINVERSE($M$6:INDEX($M$6:$EF$125,$P$2,$P$2)),ROWS($M$131:DB202),COLUMNS($M$131:DB202)),0)</f>
        <v>0</v>
      </c>
      <c r="DC202">
        <f t="array" ref="DC202">IF(AND(ROWS($M$131:DC202)&lt;=$P$2,COLUMNS($M$131:DC202)&lt;=$P$2),INDEX(MINVERSE($M$6:INDEX($M$6:$EF$125,$P$2,$P$2)),ROWS($M$131:DC202),COLUMNS($M$131:DC202)),0)</f>
        <v>0</v>
      </c>
      <c r="DD202">
        <f t="array" ref="DD202">IF(AND(ROWS($M$131:DD202)&lt;=$P$2,COLUMNS($M$131:DD202)&lt;=$P$2),INDEX(MINVERSE($M$6:INDEX($M$6:$EF$125,$P$2,$P$2)),ROWS($M$131:DD202),COLUMNS($M$131:DD202)),0)</f>
        <v>0</v>
      </c>
      <c r="DE202">
        <f t="array" ref="DE202">IF(AND(ROWS($M$131:DE202)&lt;=$P$2,COLUMNS($M$131:DE202)&lt;=$P$2),INDEX(MINVERSE($M$6:INDEX($M$6:$EF$125,$P$2,$P$2)),ROWS($M$131:DE202),COLUMNS($M$131:DE202)),0)</f>
        <v>0</v>
      </c>
      <c r="DF202">
        <f t="array" ref="DF202">IF(AND(ROWS($M$131:DF202)&lt;=$P$2,COLUMNS($M$131:DF202)&lt;=$P$2),INDEX(MINVERSE($M$6:INDEX($M$6:$EF$125,$P$2,$P$2)),ROWS($M$131:DF202),COLUMNS($M$131:DF202)),0)</f>
        <v>0</v>
      </c>
      <c r="DG202">
        <f t="array" ref="DG202">IF(AND(ROWS($M$131:DG202)&lt;=$P$2,COLUMNS($M$131:DG202)&lt;=$P$2),INDEX(MINVERSE($M$6:INDEX($M$6:$EF$125,$P$2,$P$2)),ROWS($M$131:DG202),COLUMNS($M$131:DG202)),0)</f>
        <v>0</v>
      </c>
      <c r="DH202">
        <f t="array" ref="DH202">IF(AND(ROWS($M$131:DH202)&lt;=$P$2,COLUMNS($M$131:DH202)&lt;=$P$2),INDEX(MINVERSE($M$6:INDEX($M$6:$EF$125,$P$2,$P$2)),ROWS($M$131:DH202),COLUMNS($M$131:DH202)),0)</f>
        <v>0</v>
      </c>
      <c r="DI202">
        <f t="array" ref="DI202">IF(AND(ROWS($M$131:DI202)&lt;=$P$2,COLUMNS($M$131:DI202)&lt;=$P$2),INDEX(MINVERSE($M$6:INDEX($M$6:$EF$125,$P$2,$P$2)),ROWS($M$131:DI202),COLUMNS($M$131:DI202)),0)</f>
        <v>0</v>
      </c>
      <c r="DJ202">
        <f t="array" ref="DJ202">IF(AND(ROWS($M$131:DJ202)&lt;=$P$2,COLUMNS($M$131:DJ202)&lt;=$P$2),INDEX(MINVERSE($M$6:INDEX($M$6:$EF$125,$P$2,$P$2)),ROWS($M$131:DJ202),COLUMNS($M$131:DJ202)),0)</f>
        <v>0</v>
      </c>
      <c r="DK202">
        <f t="array" ref="DK202">IF(AND(ROWS($M$131:DK202)&lt;=$P$2,COLUMNS($M$131:DK202)&lt;=$P$2),INDEX(MINVERSE($M$6:INDEX($M$6:$EF$125,$P$2,$P$2)),ROWS($M$131:DK202),COLUMNS($M$131:DK202)),0)</f>
        <v>0</v>
      </c>
      <c r="DL202">
        <f t="array" ref="DL202">IF(AND(ROWS($M$131:DL202)&lt;=$P$2,COLUMNS($M$131:DL202)&lt;=$P$2),INDEX(MINVERSE($M$6:INDEX($M$6:$EF$125,$P$2,$P$2)),ROWS($M$131:DL202),COLUMNS($M$131:DL202)),0)</f>
        <v>0</v>
      </c>
      <c r="DM202">
        <f t="array" ref="DM202">IF(AND(ROWS($M$131:DM202)&lt;=$P$2,COLUMNS($M$131:DM202)&lt;=$P$2),INDEX(MINVERSE($M$6:INDEX($M$6:$EF$125,$P$2,$P$2)),ROWS($M$131:DM202),COLUMNS($M$131:DM202)),0)</f>
        <v>0</v>
      </c>
      <c r="DN202">
        <f t="array" ref="DN202">IF(AND(ROWS($M$131:DN202)&lt;=$P$2,COLUMNS($M$131:DN202)&lt;=$P$2),INDEX(MINVERSE($M$6:INDEX($M$6:$EF$125,$P$2,$P$2)),ROWS($M$131:DN202),COLUMNS($M$131:DN202)),0)</f>
        <v>0</v>
      </c>
      <c r="DO202">
        <f t="array" ref="DO202">IF(AND(ROWS($M$131:DO202)&lt;=$P$2,COLUMNS($M$131:DO202)&lt;=$P$2),INDEX(MINVERSE($M$6:INDEX($M$6:$EF$125,$P$2,$P$2)),ROWS($M$131:DO202),COLUMNS($M$131:DO202)),0)</f>
        <v>0</v>
      </c>
      <c r="DP202">
        <f t="array" ref="DP202">IF(AND(ROWS($M$131:DP202)&lt;=$P$2,COLUMNS($M$131:DP202)&lt;=$P$2),INDEX(MINVERSE($M$6:INDEX($M$6:$EF$125,$P$2,$P$2)),ROWS($M$131:DP202),COLUMNS($M$131:DP202)),0)</f>
        <v>0</v>
      </c>
      <c r="DQ202">
        <f t="array" ref="DQ202">IF(AND(ROWS($M$131:DQ202)&lt;=$P$2,COLUMNS($M$131:DQ202)&lt;=$P$2),INDEX(MINVERSE($M$6:INDEX($M$6:$EF$125,$P$2,$P$2)),ROWS($M$131:DQ202),COLUMNS($M$131:DQ202)),0)</f>
        <v>0</v>
      </c>
      <c r="DR202">
        <f t="array" ref="DR202">IF(AND(ROWS($M$131:DR202)&lt;=$P$2,COLUMNS($M$131:DR202)&lt;=$P$2),INDEX(MINVERSE($M$6:INDEX($M$6:$EF$125,$P$2,$P$2)),ROWS($M$131:DR202),COLUMNS($M$131:DR202)),0)</f>
        <v>0</v>
      </c>
      <c r="DS202">
        <f t="array" ref="DS202">IF(AND(ROWS($M$131:DS202)&lt;=$P$2,COLUMNS($M$131:DS202)&lt;=$P$2),INDEX(MINVERSE($M$6:INDEX($M$6:$EF$125,$P$2,$P$2)),ROWS($M$131:DS202),COLUMNS($M$131:DS202)),0)</f>
        <v>0</v>
      </c>
      <c r="DT202">
        <f t="array" ref="DT202">IF(AND(ROWS($M$131:DT202)&lt;=$P$2,COLUMNS($M$131:DT202)&lt;=$P$2),INDEX(MINVERSE($M$6:INDEX($M$6:$EF$125,$P$2,$P$2)),ROWS($M$131:DT202),COLUMNS($M$131:DT202)),0)</f>
        <v>0</v>
      </c>
      <c r="DU202">
        <f t="array" ref="DU202">IF(AND(ROWS($M$131:DU202)&lt;=$P$2,COLUMNS($M$131:DU202)&lt;=$P$2),INDEX(MINVERSE($M$6:INDEX($M$6:$EF$125,$P$2,$P$2)),ROWS($M$131:DU202),COLUMNS($M$131:DU202)),0)</f>
        <v>0</v>
      </c>
      <c r="DV202">
        <f t="array" ref="DV202">IF(AND(ROWS($M$131:DV202)&lt;=$P$2,COLUMNS($M$131:DV202)&lt;=$P$2),INDEX(MINVERSE($M$6:INDEX($M$6:$EF$125,$P$2,$P$2)),ROWS($M$131:DV202),COLUMNS($M$131:DV202)),0)</f>
        <v>0</v>
      </c>
      <c r="DW202">
        <f t="array" ref="DW202">IF(AND(ROWS($M$131:DW202)&lt;=$P$2,COLUMNS($M$131:DW202)&lt;=$P$2),INDEX(MINVERSE($M$6:INDEX($M$6:$EF$125,$P$2,$P$2)),ROWS($M$131:DW202),COLUMNS($M$131:DW202)),0)</f>
        <v>0</v>
      </c>
      <c r="DX202">
        <f t="array" ref="DX202">IF(AND(ROWS($M$131:DX202)&lt;=$P$2,COLUMNS($M$131:DX202)&lt;=$P$2),INDEX(MINVERSE($M$6:INDEX($M$6:$EF$125,$P$2,$P$2)),ROWS($M$131:DX202),COLUMNS($M$131:DX202)),0)</f>
        <v>0</v>
      </c>
      <c r="DY202">
        <f t="array" ref="DY202">IF(AND(ROWS($M$131:DY202)&lt;=$P$2,COLUMNS($M$131:DY202)&lt;=$P$2),INDEX(MINVERSE($M$6:INDEX($M$6:$EF$125,$P$2,$P$2)),ROWS($M$131:DY202),COLUMNS($M$131:DY202)),0)</f>
        <v>0</v>
      </c>
      <c r="DZ202">
        <f t="array" ref="DZ202">IF(AND(ROWS($M$131:DZ202)&lt;=$P$2,COLUMNS($M$131:DZ202)&lt;=$P$2),INDEX(MINVERSE($M$6:INDEX($M$6:$EF$125,$P$2,$P$2)),ROWS($M$131:DZ202),COLUMNS($M$131:DZ202)),0)</f>
        <v>0</v>
      </c>
      <c r="EA202">
        <f t="array" ref="EA202">IF(AND(ROWS($M$131:EA202)&lt;=$P$2,COLUMNS($M$131:EA202)&lt;=$P$2),INDEX(MINVERSE($M$6:INDEX($M$6:$EF$125,$P$2,$P$2)),ROWS($M$131:EA202),COLUMNS($M$131:EA202)),0)</f>
        <v>0</v>
      </c>
      <c r="EB202">
        <f t="array" ref="EB202">IF(AND(ROWS($M$131:EB202)&lt;=$P$2,COLUMNS($M$131:EB202)&lt;=$P$2),INDEX(MINVERSE($M$6:INDEX($M$6:$EF$125,$P$2,$P$2)),ROWS($M$131:EB202),COLUMNS($M$131:EB202)),0)</f>
        <v>0</v>
      </c>
    </row>
    <row r="203" spans="12:132" ht="15">
      <c r="L203" s="10">
        <v>73</v>
      </c>
      <c r="M203">
        <f t="array" ref="M203">IF(AND(ROWS($M$131:M203)&lt;=$P$2,COLUMNS($M$131:M203)&lt;=$P$2),INDEX(MINVERSE($M$6:INDEX($M$6:$EF$125,$P$2,$P$2)),ROWS($M$131:M203),COLUMNS($M$131:M203)),0)</f>
        <v>0</v>
      </c>
      <c r="N203">
        <f t="array" ref="N203">IF(AND(ROWS($M$131:N203)&lt;=$P$2,COLUMNS($M$131:N203)&lt;=$P$2),INDEX(MINVERSE($M$6:INDEX($M$6:$EF$125,$P$2,$P$2)),ROWS($M$131:N203),COLUMNS($M$131:N203)),0)</f>
        <v>0</v>
      </c>
      <c r="O203">
        <f t="array" ref="O203">IF(AND(ROWS($M$131:O203)&lt;=$P$2,COLUMNS($M$131:O203)&lt;=$P$2),INDEX(MINVERSE($M$6:INDEX($M$6:$EF$125,$P$2,$P$2)),ROWS($M$131:O203),COLUMNS($M$131:O203)),0)</f>
        <v>0</v>
      </c>
      <c r="P203">
        <f t="array" ref="P203">IF(AND(ROWS($M$131:P203)&lt;=$P$2,COLUMNS($M$131:P203)&lt;=$P$2),INDEX(MINVERSE($M$6:INDEX($M$6:$EF$125,$P$2,$P$2)),ROWS($M$131:P203),COLUMNS($M$131:P203)),0)</f>
        <v>0</v>
      </c>
      <c r="Q203">
        <f t="array" ref="Q203">IF(AND(ROWS($M$131:Q203)&lt;=$P$2,COLUMNS($M$131:Q203)&lt;=$P$2),INDEX(MINVERSE($M$6:INDEX($M$6:$EF$125,$P$2,$P$2)),ROWS($M$131:Q203),COLUMNS($M$131:Q203)),0)</f>
        <v>0</v>
      </c>
      <c r="R203">
        <f t="array" ref="R203">IF(AND(ROWS($M$131:R203)&lt;=$P$2,COLUMNS($M$131:R203)&lt;=$P$2),INDEX(MINVERSE($M$6:INDEX($M$6:$EF$125,$P$2,$P$2)),ROWS($M$131:R203),COLUMNS($M$131:R203)),0)</f>
        <v>0</v>
      </c>
      <c r="S203">
        <f t="array" ref="S203">IF(AND(ROWS($M$131:S203)&lt;=$P$2,COLUMNS($M$131:S203)&lt;=$P$2),INDEX(MINVERSE($M$6:INDEX($M$6:$EF$125,$P$2,$P$2)),ROWS($M$131:S203),COLUMNS($M$131:S203)),0)</f>
        <v>0</v>
      </c>
      <c r="T203">
        <f t="array" ref="T203">IF(AND(ROWS($M$131:T203)&lt;=$P$2,COLUMNS($M$131:T203)&lt;=$P$2),INDEX(MINVERSE($M$6:INDEX($M$6:$EF$125,$P$2,$P$2)),ROWS($M$131:T203),COLUMNS($M$131:T203)),0)</f>
        <v>0</v>
      </c>
      <c r="U203">
        <f t="array" ref="U203">IF(AND(ROWS($M$131:U203)&lt;=$P$2,COLUMNS($M$131:U203)&lt;=$P$2),INDEX(MINVERSE($M$6:INDEX($M$6:$EF$125,$P$2,$P$2)),ROWS($M$131:U203),COLUMNS($M$131:U203)),0)</f>
        <v>0</v>
      </c>
      <c r="V203">
        <f t="array" ref="V203">IF(AND(ROWS($M$131:V203)&lt;=$P$2,COLUMNS($M$131:V203)&lt;=$P$2),INDEX(MINVERSE($M$6:INDEX($M$6:$EF$125,$P$2,$P$2)),ROWS($M$131:V203),COLUMNS($M$131:V203)),0)</f>
        <v>0</v>
      </c>
      <c r="W203">
        <f t="array" ref="W203">IF(AND(ROWS($M$131:W203)&lt;=$P$2,COLUMNS($M$131:W203)&lt;=$P$2),INDEX(MINVERSE($M$6:INDEX($M$6:$EF$125,$P$2,$P$2)),ROWS($M$131:W203),COLUMNS($M$131:W203)),0)</f>
        <v>0</v>
      </c>
      <c r="X203">
        <f t="array" ref="X203">IF(AND(ROWS($M$131:X203)&lt;=$P$2,COLUMNS($M$131:X203)&lt;=$P$2),INDEX(MINVERSE($M$6:INDEX($M$6:$EF$125,$P$2,$P$2)),ROWS($M$131:X203),COLUMNS($M$131:X203)),0)</f>
        <v>0</v>
      </c>
      <c r="Y203">
        <f t="array" ref="Y203">IF(AND(ROWS($M$131:Y203)&lt;=$P$2,COLUMNS($M$131:Y203)&lt;=$P$2),INDEX(MINVERSE($M$6:INDEX($M$6:$EF$125,$P$2,$P$2)),ROWS($M$131:Y203),COLUMNS($M$131:Y203)),0)</f>
        <v>0</v>
      </c>
      <c r="Z203">
        <f t="array" ref="Z203">IF(AND(ROWS($M$131:Z203)&lt;=$P$2,COLUMNS($M$131:Z203)&lt;=$P$2),INDEX(MINVERSE($M$6:INDEX($M$6:$EF$125,$P$2,$P$2)),ROWS($M$131:Z203),COLUMNS($M$131:Z203)),0)</f>
        <v>0</v>
      </c>
      <c r="AA203">
        <f t="array" ref="AA203">IF(AND(ROWS($M$131:AA203)&lt;=$P$2,COLUMNS($M$131:AA203)&lt;=$P$2),INDEX(MINVERSE($M$6:INDEX($M$6:$EF$125,$P$2,$P$2)),ROWS($M$131:AA203),COLUMNS($M$131:AA203)),0)</f>
        <v>0</v>
      </c>
      <c r="AB203">
        <f t="array" ref="AB203">IF(AND(ROWS($M$131:AB203)&lt;=$P$2,COLUMNS($M$131:AB203)&lt;=$P$2),INDEX(MINVERSE($M$6:INDEX($M$6:$EF$125,$P$2,$P$2)),ROWS($M$131:AB203),COLUMNS($M$131:AB203)),0)</f>
        <v>0</v>
      </c>
      <c r="AC203">
        <f t="array" ref="AC203">IF(AND(ROWS($M$131:AC203)&lt;=$P$2,COLUMNS($M$131:AC203)&lt;=$P$2),INDEX(MINVERSE($M$6:INDEX($M$6:$EF$125,$P$2,$P$2)),ROWS($M$131:AC203),COLUMNS($M$131:AC203)),0)</f>
        <v>0</v>
      </c>
      <c r="AD203">
        <f t="array" ref="AD203">IF(AND(ROWS($M$131:AD203)&lt;=$P$2,COLUMNS($M$131:AD203)&lt;=$P$2),INDEX(MINVERSE($M$6:INDEX($M$6:$EF$125,$P$2,$P$2)),ROWS($M$131:AD203),COLUMNS($M$131:AD203)),0)</f>
        <v>0</v>
      </c>
      <c r="AE203">
        <f t="array" ref="AE203">IF(AND(ROWS($M$131:AE203)&lt;=$P$2,COLUMNS($M$131:AE203)&lt;=$P$2),INDEX(MINVERSE($M$6:INDEX($M$6:$EF$125,$P$2,$P$2)),ROWS($M$131:AE203),COLUMNS($M$131:AE203)),0)</f>
        <v>0</v>
      </c>
      <c r="AF203">
        <f t="array" ref="AF203">IF(AND(ROWS($M$131:AF203)&lt;=$P$2,COLUMNS($M$131:AF203)&lt;=$P$2),INDEX(MINVERSE($M$6:INDEX($M$6:$EF$125,$P$2,$P$2)),ROWS($M$131:AF203),COLUMNS($M$131:AF203)),0)</f>
        <v>0</v>
      </c>
      <c r="AG203">
        <f t="array" ref="AG203">IF(AND(ROWS($M$131:AG203)&lt;=$P$2,COLUMNS($M$131:AG203)&lt;=$P$2),INDEX(MINVERSE($M$6:INDEX($M$6:$EF$125,$P$2,$P$2)),ROWS($M$131:AG203),COLUMNS($M$131:AG203)),0)</f>
        <v>0</v>
      </c>
      <c r="AH203">
        <f t="array" ref="AH203">IF(AND(ROWS($M$131:AH203)&lt;=$P$2,COLUMNS($M$131:AH203)&lt;=$P$2),INDEX(MINVERSE($M$6:INDEX($M$6:$EF$125,$P$2,$P$2)),ROWS($M$131:AH203),COLUMNS($M$131:AH203)),0)</f>
        <v>0</v>
      </c>
      <c r="AI203">
        <f t="array" ref="AI203">IF(AND(ROWS($M$131:AI203)&lt;=$P$2,COLUMNS($M$131:AI203)&lt;=$P$2),INDEX(MINVERSE($M$6:INDEX($M$6:$EF$125,$P$2,$P$2)),ROWS($M$131:AI203),COLUMNS($M$131:AI203)),0)</f>
        <v>0</v>
      </c>
      <c r="AJ203">
        <f t="array" ref="AJ203">IF(AND(ROWS($M$131:AJ203)&lt;=$P$2,COLUMNS($M$131:AJ203)&lt;=$P$2),INDEX(MINVERSE($M$6:INDEX($M$6:$EF$125,$P$2,$P$2)),ROWS($M$131:AJ203),COLUMNS($M$131:AJ203)),0)</f>
        <v>0</v>
      </c>
      <c r="AK203">
        <f t="array" ref="AK203">IF(AND(ROWS($M$131:AK203)&lt;=$P$2,COLUMNS($M$131:AK203)&lt;=$P$2),INDEX(MINVERSE($M$6:INDEX($M$6:$EF$125,$P$2,$P$2)),ROWS($M$131:AK203),COLUMNS($M$131:AK203)),0)</f>
        <v>0</v>
      </c>
      <c r="AL203">
        <f t="array" ref="AL203">IF(AND(ROWS($M$131:AL203)&lt;=$P$2,COLUMNS($M$131:AL203)&lt;=$P$2),INDEX(MINVERSE($M$6:INDEX($M$6:$EF$125,$P$2,$P$2)),ROWS($M$131:AL203),COLUMNS($M$131:AL203)),0)</f>
        <v>0</v>
      </c>
      <c r="AM203">
        <f t="array" ref="AM203">IF(AND(ROWS($M$131:AM203)&lt;=$P$2,COLUMNS($M$131:AM203)&lt;=$P$2),INDEX(MINVERSE($M$6:INDEX($M$6:$EF$125,$P$2,$P$2)),ROWS($M$131:AM203),COLUMNS($M$131:AM203)),0)</f>
        <v>0</v>
      </c>
      <c r="AN203">
        <f t="array" ref="AN203">IF(AND(ROWS($M$131:AN203)&lt;=$P$2,COLUMNS($M$131:AN203)&lt;=$P$2),INDEX(MINVERSE($M$6:INDEX($M$6:$EF$125,$P$2,$P$2)),ROWS($M$131:AN203),COLUMNS($M$131:AN203)),0)</f>
        <v>0</v>
      </c>
      <c r="AO203">
        <f t="array" ref="AO203">IF(AND(ROWS($M$131:AO203)&lt;=$P$2,COLUMNS($M$131:AO203)&lt;=$P$2),INDEX(MINVERSE($M$6:INDEX($M$6:$EF$125,$P$2,$P$2)),ROWS($M$131:AO203),COLUMNS($M$131:AO203)),0)</f>
        <v>0</v>
      </c>
      <c r="AP203">
        <f t="array" ref="AP203">IF(AND(ROWS($M$131:AP203)&lt;=$P$2,COLUMNS($M$131:AP203)&lt;=$P$2),INDEX(MINVERSE($M$6:INDEX($M$6:$EF$125,$P$2,$P$2)),ROWS($M$131:AP203),COLUMNS($M$131:AP203)),0)</f>
        <v>0</v>
      </c>
      <c r="AQ203">
        <f t="array" ref="AQ203">IF(AND(ROWS($M$131:AQ203)&lt;=$P$2,COLUMNS($M$131:AQ203)&lt;=$P$2),INDEX(MINVERSE($M$6:INDEX($M$6:$EF$125,$P$2,$P$2)),ROWS($M$131:AQ203),COLUMNS($M$131:AQ203)),0)</f>
        <v>0</v>
      </c>
      <c r="AR203">
        <f t="array" ref="AR203">IF(AND(ROWS($M$131:AR203)&lt;=$P$2,COLUMNS($M$131:AR203)&lt;=$P$2),INDEX(MINVERSE($M$6:INDEX($M$6:$EF$125,$P$2,$P$2)),ROWS($M$131:AR203),COLUMNS($M$131:AR203)),0)</f>
        <v>0</v>
      </c>
      <c r="AS203">
        <f t="array" ref="AS203">IF(AND(ROWS($M$131:AS203)&lt;=$P$2,COLUMNS($M$131:AS203)&lt;=$P$2),INDEX(MINVERSE($M$6:INDEX($M$6:$EF$125,$P$2,$P$2)),ROWS($M$131:AS203),COLUMNS($M$131:AS203)),0)</f>
        <v>0</v>
      </c>
      <c r="AT203">
        <f t="array" ref="AT203">IF(AND(ROWS($M$131:AT203)&lt;=$P$2,COLUMNS($M$131:AT203)&lt;=$P$2),INDEX(MINVERSE($M$6:INDEX($M$6:$EF$125,$P$2,$P$2)),ROWS($M$131:AT203),COLUMNS($M$131:AT203)),0)</f>
        <v>0</v>
      </c>
      <c r="AU203">
        <f t="array" ref="AU203">IF(AND(ROWS($M$131:AU203)&lt;=$P$2,COLUMNS($M$131:AU203)&lt;=$P$2),INDEX(MINVERSE($M$6:INDEX($M$6:$EF$125,$P$2,$P$2)),ROWS($M$131:AU203),COLUMNS($M$131:AU203)),0)</f>
        <v>0</v>
      </c>
      <c r="AV203">
        <f t="array" ref="AV203">IF(AND(ROWS($M$131:AV203)&lt;=$P$2,COLUMNS($M$131:AV203)&lt;=$P$2),INDEX(MINVERSE($M$6:INDEX($M$6:$EF$125,$P$2,$P$2)),ROWS($M$131:AV203),COLUMNS($M$131:AV203)),0)</f>
        <v>0</v>
      </c>
      <c r="AW203">
        <f t="array" ref="AW203">IF(AND(ROWS($M$131:AW203)&lt;=$P$2,COLUMNS($M$131:AW203)&lt;=$P$2),INDEX(MINVERSE($M$6:INDEX($M$6:$EF$125,$P$2,$P$2)),ROWS($M$131:AW203),COLUMNS($M$131:AW203)),0)</f>
        <v>0</v>
      </c>
      <c r="AX203">
        <f t="array" ref="AX203">IF(AND(ROWS($M$131:AX203)&lt;=$P$2,COLUMNS($M$131:AX203)&lt;=$P$2),INDEX(MINVERSE($M$6:INDEX($M$6:$EF$125,$P$2,$P$2)),ROWS($M$131:AX203),COLUMNS($M$131:AX203)),0)</f>
        <v>0</v>
      </c>
      <c r="AY203">
        <f t="array" ref="AY203">IF(AND(ROWS($M$131:AY203)&lt;=$P$2,COLUMNS($M$131:AY203)&lt;=$P$2),INDEX(MINVERSE($M$6:INDEX($M$6:$EF$125,$P$2,$P$2)),ROWS($M$131:AY203),COLUMNS($M$131:AY203)),0)</f>
        <v>0</v>
      </c>
      <c r="AZ203">
        <f t="array" ref="AZ203">IF(AND(ROWS($M$131:AZ203)&lt;=$P$2,COLUMNS($M$131:AZ203)&lt;=$P$2),INDEX(MINVERSE($M$6:INDEX($M$6:$EF$125,$P$2,$P$2)),ROWS($M$131:AZ203),COLUMNS($M$131:AZ203)),0)</f>
        <v>0</v>
      </c>
      <c r="BA203">
        <f t="array" ref="BA203">IF(AND(ROWS($M$131:BA203)&lt;=$P$2,COLUMNS($M$131:BA203)&lt;=$P$2),INDEX(MINVERSE($M$6:INDEX($M$6:$EF$125,$P$2,$P$2)),ROWS($M$131:BA203),COLUMNS($M$131:BA203)),0)</f>
        <v>0</v>
      </c>
      <c r="BB203">
        <f t="array" ref="BB203">IF(AND(ROWS($M$131:BB203)&lt;=$P$2,COLUMNS($M$131:BB203)&lt;=$P$2),INDEX(MINVERSE($M$6:INDEX($M$6:$EF$125,$P$2,$P$2)),ROWS($M$131:BB203),COLUMNS($M$131:BB203)),0)</f>
        <v>0</v>
      </c>
      <c r="BC203">
        <f t="array" ref="BC203">IF(AND(ROWS($M$131:BC203)&lt;=$P$2,COLUMNS($M$131:BC203)&lt;=$P$2),INDEX(MINVERSE($M$6:INDEX($M$6:$EF$125,$P$2,$P$2)),ROWS($M$131:BC203),COLUMNS($M$131:BC203)),0)</f>
        <v>0</v>
      </c>
      <c r="BD203">
        <f t="array" ref="BD203">IF(AND(ROWS($M$131:BD203)&lt;=$P$2,COLUMNS($M$131:BD203)&lt;=$P$2),INDEX(MINVERSE($M$6:INDEX($M$6:$EF$125,$P$2,$P$2)),ROWS($M$131:BD203),COLUMNS($M$131:BD203)),0)</f>
        <v>0</v>
      </c>
      <c r="BE203">
        <f t="array" ref="BE203">IF(AND(ROWS($M$131:BE203)&lt;=$P$2,COLUMNS($M$131:BE203)&lt;=$P$2),INDEX(MINVERSE($M$6:INDEX($M$6:$EF$125,$P$2,$P$2)),ROWS($M$131:BE203),COLUMNS($M$131:BE203)),0)</f>
        <v>0</v>
      </c>
      <c r="BF203">
        <f t="array" ref="BF203">IF(AND(ROWS($M$131:BF203)&lt;=$P$2,COLUMNS($M$131:BF203)&lt;=$P$2),INDEX(MINVERSE($M$6:INDEX($M$6:$EF$125,$P$2,$P$2)),ROWS($M$131:BF203),COLUMNS($M$131:BF203)),0)</f>
        <v>0</v>
      </c>
      <c r="BG203">
        <f t="array" ref="BG203">IF(AND(ROWS($M$131:BG203)&lt;=$P$2,COLUMNS($M$131:BG203)&lt;=$P$2),INDEX(MINVERSE($M$6:INDEX($M$6:$EF$125,$P$2,$P$2)),ROWS($M$131:BG203),COLUMNS($M$131:BG203)),0)</f>
        <v>0</v>
      </c>
      <c r="BH203">
        <f t="array" ref="BH203">IF(AND(ROWS($M$131:BH203)&lt;=$P$2,COLUMNS($M$131:BH203)&lt;=$P$2),INDEX(MINVERSE($M$6:INDEX($M$6:$EF$125,$P$2,$P$2)),ROWS($M$131:BH203),COLUMNS($M$131:BH203)),0)</f>
        <v>0</v>
      </c>
      <c r="BI203">
        <f t="array" ref="BI203">IF(AND(ROWS($M$131:BI203)&lt;=$P$2,COLUMNS($M$131:BI203)&lt;=$P$2),INDEX(MINVERSE($M$6:INDEX($M$6:$EF$125,$P$2,$P$2)),ROWS($M$131:BI203),COLUMNS($M$131:BI203)),0)</f>
        <v>0</v>
      </c>
      <c r="BJ203">
        <f t="array" ref="BJ203">IF(AND(ROWS($M$131:BJ203)&lt;=$P$2,COLUMNS($M$131:BJ203)&lt;=$P$2),INDEX(MINVERSE($M$6:INDEX($M$6:$EF$125,$P$2,$P$2)),ROWS($M$131:BJ203),COLUMNS($M$131:BJ203)),0)</f>
        <v>0</v>
      </c>
      <c r="BK203">
        <f t="array" ref="BK203">IF(AND(ROWS($M$131:BK203)&lt;=$P$2,COLUMNS($M$131:BK203)&lt;=$P$2),INDEX(MINVERSE($M$6:INDEX($M$6:$EF$125,$P$2,$P$2)),ROWS($M$131:BK203),COLUMNS($M$131:BK203)),0)</f>
        <v>0</v>
      </c>
      <c r="BL203">
        <f t="array" ref="BL203">IF(AND(ROWS($M$131:BL203)&lt;=$P$2,COLUMNS($M$131:BL203)&lt;=$P$2),INDEX(MINVERSE($M$6:INDEX($M$6:$EF$125,$P$2,$P$2)),ROWS($M$131:BL203),COLUMNS($M$131:BL203)),0)</f>
        <v>0</v>
      </c>
      <c r="BM203">
        <f t="array" ref="BM203">IF(AND(ROWS($M$131:BM203)&lt;=$P$2,COLUMNS($M$131:BM203)&lt;=$P$2),INDEX(MINVERSE($M$6:INDEX($M$6:$EF$125,$P$2,$P$2)),ROWS($M$131:BM203),COLUMNS($M$131:BM203)),0)</f>
        <v>0</v>
      </c>
      <c r="BN203">
        <f t="array" ref="BN203">IF(AND(ROWS($M$131:BN203)&lt;=$P$2,COLUMNS($M$131:BN203)&lt;=$P$2),INDEX(MINVERSE($M$6:INDEX($M$6:$EF$125,$P$2,$P$2)),ROWS($M$131:BN203),COLUMNS($M$131:BN203)),0)</f>
        <v>0</v>
      </c>
      <c r="BO203">
        <f t="array" ref="BO203">IF(AND(ROWS($M$131:BO203)&lt;=$P$2,COLUMNS($M$131:BO203)&lt;=$P$2),INDEX(MINVERSE($M$6:INDEX($M$6:$EF$125,$P$2,$P$2)),ROWS($M$131:BO203),COLUMNS($M$131:BO203)),0)</f>
        <v>0</v>
      </c>
      <c r="BP203">
        <f t="array" ref="BP203">IF(AND(ROWS($M$131:BP203)&lt;=$P$2,COLUMNS($M$131:BP203)&lt;=$P$2),INDEX(MINVERSE($M$6:INDEX($M$6:$EF$125,$P$2,$P$2)),ROWS($M$131:BP203),COLUMNS($M$131:BP203)),0)</f>
        <v>0</v>
      </c>
      <c r="BQ203">
        <f t="array" ref="BQ203">IF(AND(ROWS($M$131:BQ203)&lt;=$P$2,COLUMNS($M$131:BQ203)&lt;=$P$2),INDEX(MINVERSE($M$6:INDEX($M$6:$EF$125,$P$2,$P$2)),ROWS($M$131:BQ203),COLUMNS($M$131:BQ203)),0)</f>
        <v>0</v>
      </c>
      <c r="BR203">
        <f t="array" ref="BR203">IF(AND(ROWS($M$131:BR203)&lt;=$P$2,COLUMNS($M$131:BR203)&lt;=$P$2),INDEX(MINVERSE($M$6:INDEX($M$6:$EF$125,$P$2,$P$2)),ROWS($M$131:BR203),COLUMNS($M$131:BR203)),0)</f>
        <v>0</v>
      </c>
      <c r="BS203">
        <f t="array" ref="BS203">IF(AND(ROWS($M$131:BS203)&lt;=$P$2,COLUMNS($M$131:BS203)&lt;=$P$2),INDEX(MINVERSE($M$6:INDEX($M$6:$EF$125,$P$2,$P$2)),ROWS($M$131:BS203),COLUMNS($M$131:BS203)),0)</f>
        <v>0</v>
      </c>
      <c r="BT203">
        <f t="array" ref="BT203">IF(AND(ROWS($M$131:BT203)&lt;=$P$2,COLUMNS($M$131:BT203)&lt;=$P$2),INDEX(MINVERSE($M$6:INDEX($M$6:$EF$125,$P$2,$P$2)),ROWS($M$131:BT203),COLUMNS($M$131:BT203)),0)</f>
        <v>0</v>
      </c>
      <c r="BU203">
        <f t="array" ref="BU203">IF(AND(ROWS($M$131:BU203)&lt;=$P$2,COLUMNS($M$131:BU203)&lt;=$P$2),INDEX(MINVERSE($M$6:INDEX($M$6:$EF$125,$P$2,$P$2)),ROWS($M$131:BU203),COLUMNS($M$131:BU203)),0)</f>
        <v>0</v>
      </c>
      <c r="BV203">
        <f t="array" ref="BV203">IF(AND(ROWS($M$131:BV203)&lt;=$P$2,COLUMNS($M$131:BV203)&lt;=$P$2),INDEX(MINVERSE($M$6:INDEX($M$6:$EF$125,$P$2,$P$2)),ROWS($M$131:BV203),COLUMNS($M$131:BV203)),0)</f>
        <v>0</v>
      </c>
      <c r="BW203">
        <f t="array" ref="BW203">IF(AND(ROWS($M$131:BW203)&lt;=$P$2,COLUMNS($M$131:BW203)&lt;=$P$2),INDEX(MINVERSE($M$6:INDEX($M$6:$EF$125,$P$2,$P$2)),ROWS($M$131:BW203),COLUMNS($M$131:BW203)),0)</f>
        <v>0</v>
      </c>
      <c r="BX203">
        <f t="array" ref="BX203">IF(AND(ROWS($M$131:BX203)&lt;=$P$2,COLUMNS($M$131:BX203)&lt;=$P$2),INDEX(MINVERSE($M$6:INDEX($M$6:$EF$125,$P$2,$P$2)),ROWS($M$131:BX203),COLUMNS($M$131:BX203)),0)</f>
        <v>0</v>
      </c>
      <c r="BY203">
        <f t="array" ref="BY203">IF(AND(ROWS($M$131:BY203)&lt;=$P$2,COLUMNS($M$131:BY203)&lt;=$P$2),INDEX(MINVERSE($M$6:INDEX($M$6:$EF$125,$P$2,$P$2)),ROWS($M$131:BY203),COLUMNS($M$131:BY203)),0)</f>
        <v>0</v>
      </c>
      <c r="BZ203">
        <f t="array" ref="BZ203">IF(AND(ROWS($M$131:BZ203)&lt;=$P$2,COLUMNS($M$131:BZ203)&lt;=$P$2),INDEX(MINVERSE($M$6:INDEX($M$6:$EF$125,$P$2,$P$2)),ROWS($M$131:BZ203),COLUMNS($M$131:BZ203)),0)</f>
        <v>0</v>
      </c>
      <c r="CA203">
        <f t="array" ref="CA203">IF(AND(ROWS($M$131:CA203)&lt;=$P$2,COLUMNS($M$131:CA203)&lt;=$P$2),INDEX(MINVERSE($M$6:INDEX($M$6:$EF$125,$P$2,$P$2)),ROWS($M$131:CA203),COLUMNS($M$131:CA203)),0)</f>
        <v>0</v>
      </c>
      <c r="CB203">
        <f t="array" ref="CB203">IF(AND(ROWS($M$131:CB203)&lt;=$P$2,COLUMNS($M$131:CB203)&lt;=$P$2),INDEX(MINVERSE($M$6:INDEX($M$6:$EF$125,$P$2,$P$2)),ROWS($M$131:CB203),COLUMNS($M$131:CB203)),0)</f>
        <v>0</v>
      </c>
      <c r="CC203">
        <f t="array" ref="CC203">IF(AND(ROWS($M$131:CC203)&lt;=$P$2,COLUMNS($M$131:CC203)&lt;=$P$2),INDEX(MINVERSE($M$6:INDEX($M$6:$EF$125,$P$2,$P$2)),ROWS($M$131:CC203),COLUMNS($M$131:CC203)),0)</f>
        <v>0</v>
      </c>
      <c r="CD203">
        <f t="array" ref="CD203">IF(AND(ROWS($M$131:CD203)&lt;=$P$2,COLUMNS($M$131:CD203)&lt;=$P$2),INDEX(MINVERSE($M$6:INDEX($M$6:$EF$125,$P$2,$P$2)),ROWS($M$131:CD203),COLUMNS($M$131:CD203)),0)</f>
        <v>0</v>
      </c>
      <c r="CE203">
        <f t="array" ref="CE203">IF(AND(ROWS($M$131:CE203)&lt;=$P$2,COLUMNS($M$131:CE203)&lt;=$P$2),INDEX(MINVERSE($M$6:INDEX($M$6:$EF$125,$P$2,$P$2)),ROWS($M$131:CE203),COLUMNS($M$131:CE203)),0)</f>
        <v>0</v>
      </c>
      <c r="CF203">
        <f t="array" ref="CF203">IF(AND(ROWS($M$131:CF203)&lt;=$P$2,COLUMNS($M$131:CF203)&lt;=$P$2),INDEX(MINVERSE($M$6:INDEX($M$6:$EF$125,$P$2,$P$2)),ROWS($M$131:CF203),COLUMNS($M$131:CF203)),0)</f>
        <v>0</v>
      </c>
      <c r="CG203">
        <f t="array" ref="CG203">IF(AND(ROWS($M$131:CG203)&lt;=$P$2,COLUMNS($M$131:CG203)&lt;=$P$2),INDEX(MINVERSE($M$6:INDEX($M$6:$EF$125,$P$2,$P$2)),ROWS($M$131:CG203),COLUMNS($M$131:CG203)),0)</f>
        <v>0</v>
      </c>
      <c r="CH203">
        <f t="array" ref="CH203">IF(AND(ROWS($M$131:CH203)&lt;=$P$2,COLUMNS($M$131:CH203)&lt;=$P$2),INDEX(MINVERSE($M$6:INDEX($M$6:$EF$125,$P$2,$P$2)),ROWS($M$131:CH203),COLUMNS($M$131:CH203)),0)</f>
        <v>0</v>
      </c>
      <c r="CI203">
        <f t="array" ref="CI203">IF(AND(ROWS($M$131:CI203)&lt;=$P$2,COLUMNS($M$131:CI203)&lt;=$P$2),INDEX(MINVERSE($M$6:INDEX($M$6:$EF$125,$P$2,$P$2)),ROWS($M$131:CI203),COLUMNS($M$131:CI203)),0)</f>
        <v>0</v>
      </c>
      <c r="CJ203">
        <f t="array" ref="CJ203">IF(AND(ROWS($M$131:CJ203)&lt;=$P$2,COLUMNS($M$131:CJ203)&lt;=$P$2),INDEX(MINVERSE($M$6:INDEX($M$6:$EF$125,$P$2,$P$2)),ROWS($M$131:CJ203),COLUMNS($M$131:CJ203)),0)</f>
        <v>0</v>
      </c>
      <c r="CK203">
        <f t="array" ref="CK203">IF(AND(ROWS($M$131:CK203)&lt;=$P$2,COLUMNS($M$131:CK203)&lt;=$P$2),INDEX(MINVERSE($M$6:INDEX($M$6:$EF$125,$P$2,$P$2)),ROWS($M$131:CK203),COLUMNS($M$131:CK203)),0)</f>
        <v>0</v>
      </c>
      <c r="CL203">
        <f t="array" ref="CL203">IF(AND(ROWS($M$131:CL203)&lt;=$P$2,COLUMNS($M$131:CL203)&lt;=$P$2),INDEX(MINVERSE($M$6:INDEX($M$6:$EF$125,$P$2,$P$2)),ROWS($M$131:CL203),COLUMNS($M$131:CL203)),0)</f>
        <v>0</v>
      </c>
      <c r="CM203">
        <f t="array" ref="CM203">IF(AND(ROWS($M$131:CM203)&lt;=$P$2,COLUMNS($M$131:CM203)&lt;=$P$2),INDEX(MINVERSE($M$6:INDEX($M$6:$EF$125,$P$2,$P$2)),ROWS($M$131:CM203),COLUMNS($M$131:CM203)),0)</f>
        <v>0</v>
      </c>
      <c r="CN203">
        <f t="array" ref="CN203">IF(AND(ROWS($M$131:CN203)&lt;=$P$2,COLUMNS($M$131:CN203)&lt;=$P$2),INDEX(MINVERSE($M$6:INDEX($M$6:$EF$125,$P$2,$P$2)),ROWS($M$131:CN203),COLUMNS($M$131:CN203)),0)</f>
        <v>0</v>
      </c>
      <c r="CO203">
        <f t="array" ref="CO203">IF(AND(ROWS($M$131:CO203)&lt;=$P$2,COLUMNS($M$131:CO203)&lt;=$P$2),INDEX(MINVERSE($M$6:INDEX($M$6:$EF$125,$P$2,$P$2)),ROWS($M$131:CO203),COLUMNS($M$131:CO203)),0)</f>
        <v>0</v>
      </c>
      <c r="CP203">
        <f t="array" ref="CP203">IF(AND(ROWS($M$131:CP203)&lt;=$P$2,COLUMNS($M$131:CP203)&lt;=$P$2),INDEX(MINVERSE($M$6:INDEX($M$6:$EF$125,$P$2,$P$2)),ROWS($M$131:CP203),COLUMNS($M$131:CP203)),0)</f>
        <v>0</v>
      </c>
      <c r="CQ203">
        <f t="array" ref="CQ203">IF(AND(ROWS($M$131:CQ203)&lt;=$P$2,COLUMNS($M$131:CQ203)&lt;=$P$2),INDEX(MINVERSE($M$6:INDEX($M$6:$EF$125,$P$2,$P$2)),ROWS($M$131:CQ203),COLUMNS($M$131:CQ203)),0)</f>
        <v>0</v>
      </c>
      <c r="CR203">
        <f t="array" ref="CR203">IF(AND(ROWS($M$131:CR203)&lt;=$P$2,COLUMNS($M$131:CR203)&lt;=$P$2),INDEX(MINVERSE($M$6:INDEX($M$6:$EF$125,$P$2,$P$2)),ROWS($M$131:CR203),COLUMNS($M$131:CR203)),0)</f>
        <v>0</v>
      </c>
      <c r="CS203">
        <f t="array" ref="CS203">IF(AND(ROWS($M$131:CS203)&lt;=$P$2,COLUMNS($M$131:CS203)&lt;=$P$2),INDEX(MINVERSE($M$6:INDEX($M$6:$EF$125,$P$2,$P$2)),ROWS($M$131:CS203),COLUMNS($M$131:CS203)),0)</f>
        <v>0</v>
      </c>
      <c r="CT203">
        <f t="array" ref="CT203">IF(AND(ROWS($M$131:CT203)&lt;=$P$2,COLUMNS($M$131:CT203)&lt;=$P$2),INDEX(MINVERSE($M$6:INDEX($M$6:$EF$125,$P$2,$P$2)),ROWS($M$131:CT203),COLUMNS($M$131:CT203)),0)</f>
        <v>0</v>
      </c>
      <c r="CU203">
        <f t="array" ref="CU203">IF(AND(ROWS($M$131:CU203)&lt;=$P$2,COLUMNS($M$131:CU203)&lt;=$P$2),INDEX(MINVERSE($M$6:INDEX($M$6:$EF$125,$P$2,$P$2)),ROWS($M$131:CU203),COLUMNS($M$131:CU203)),0)</f>
        <v>0</v>
      </c>
      <c r="CV203">
        <f t="array" ref="CV203">IF(AND(ROWS($M$131:CV203)&lt;=$P$2,COLUMNS($M$131:CV203)&lt;=$P$2),INDEX(MINVERSE($M$6:INDEX($M$6:$EF$125,$P$2,$P$2)),ROWS($M$131:CV203),COLUMNS($M$131:CV203)),0)</f>
        <v>0</v>
      </c>
      <c r="CW203">
        <f t="array" ref="CW203">IF(AND(ROWS($M$131:CW203)&lt;=$P$2,COLUMNS($M$131:CW203)&lt;=$P$2),INDEX(MINVERSE($M$6:INDEX($M$6:$EF$125,$P$2,$P$2)),ROWS($M$131:CW203),COLUMNS($M$131:CW203)),0)</f>
        <v>0</v>
      </c>
      <c r="CX203">
        <f t="array" ref="CX203">IF(AND(ROWS($M$131:CX203)&lt;=$P$2,COLUMNS($M$131:CX203)&lt;=$P$2),INDEX(MINVERSE($M$6:INDEX($M$6:$EF$125,$P$2,$P$2)),ROWS($M$131:CX203),COLUMNS($M$131:CX203)),0)</f>
        <v>0</v>
      </c>
      <c r="CY203">
        <f t="array" ref="CY203">IF(AND(ROWS($M$131:CY203)&lt;=$P$2,COLUMNS($M$131:CY203)&lt;=$P$2),INDEX(MINVERSE($M$6:INDEX($M$6:$EF$125,$P$2,$P$2)),ROWS($M$131:CY203),COLUMNS($M$131:CY203)),0)</f>
        <v>0</v>
      </c>
      <c r="CZ203">
        <f t="array" ref="CZ203">IF(AND(ROWS($M$131:CZ203)&lt;=$P$2,COLUMNS($M$131:CZ203)&lt;=$P$2),INDEX(MINVERSE($M$6:INDEX($M$6:$EF$125,$P$2,$P$2)),ROWS($M$131:CZ203),COLUMNS($M$131:CZ203)),0)</f>
        <v>0</v>
      </c>
      <c r="DA203">
        <f t="array" ref="DA203">IF(AND(ROWS($M$131:DA203)&lt;=$P$2,COLUMNS($M$131:DA203)&lt;=$P$2),INDEX(MINVERSE($M$6:INDEX($M$6:$EF$125,$P$2,$P$2)),ROWS($M$131:DA203),COLUMNS($M$131:DA203)),0)</f>
        <v>0</v>
      </c>
      <c r="DB203">
        <f t="array" ref="DB203">IF(AND(ROWS($M$131:DB203)&lt;=$P$2,COLUMNS($M$131:DB203)&lt;=$P$2),INDEX(MINVERSE($M$6:INDEX($M$6:$EF$125,$P$2,$P$2)),ROWS($M$131:DB203),COLUMNS($M$131:DB203)),0)</f>
        <v>0</v>
      </c>
      <c r="DC203">
        <f t="array" ref="DC203">IF(AND(ROWS($M$131:DC203)&lt;=$P$2,COLUMNS($M$131:DC203)&lt;=$P$2),INDEX(MINVERSE($M$6:INDEX($M$6:$EF$125,$P$2,$P$2)),ROWS($M$131:DC203),COLUMNS($M$131:DC203)),0)</f>
        <v>0</v>
      </c>
      <c r="DD203">
        <f t="array" ref="DD203">IF(AND(ROWS($M$131:DD203)&lt;=$P$2,COLUMNS($M$131:DD203)&lt;=$P$2),INDEX(MINVERSE($M$6:INDEX($M$6:$EF$125,$P$2,$P$2)),ROWS($M$131:DD203),COLUMNS($M$131:DD203)),0)</f>
        <v>0</v>
      </c>
      <c r="DE203">
        <f t="array" ref="DE203">IF(AND(ROWS($M$131:DE203)&lt;=$P$2,COLUMNS($M$131:DE203)&lt;=$P$2),INDEX(MINVERSE($M$6:INDEX($M$6:$EF$125,$P$2,$P$2)),ROWS($M$131:DE203),COLUMNS($M$131:DE203)),0)</f>
        <v>0</v>
      </c>
      <c r="DF203">
        <f t="array" ref="DF203">IF(AND(ROWS($M$131:DF203)&lt;=$P$2,COLUMNS($M$131:DF203)&lt;=$P$2),INDEX(MINVERSE($M$6:INDEX($M$6:$EF$125,$P$2,$P$2)),ROWS($M$131:DF203),COLUMNS($M$131:DF203)),0)</f>
        <v>0</v>
      </c>
      <c r="DG203">
        <f t="array" ref="DG203">IF(AND(ROWS($M$131:DG203)&lt;=$P$2,COLUMNS($M$131:DG203)&lt;=$P$2),INDEX(MINVERSE($M$6:INDEX($M$6:$EF$125,$P$2,$P$2)),ROWS($M$131:DG203),COLUMNS($M$131:DG203)),0)</f>
        <v>0</v>
      </c>
      <c r="DH203">
        <f t="array" ref="DH203">IF(AND(ROWS($M$131:DH203)&lt;=$P$2,COLUMNS($M$131:DH203)&lt;=$P$2),INDEX(MINVERSE($M$6:INDEX($M$6:$EF$125,$P$2,$P$2)),ROWS($M$131:DH203),COLUMNS($M$131:DH203)),0)</f>
        <v>0</v>
      </c>
      <c r="DI203">
        <f t="array" ref="DI203">IF(AND(ROWS($M$131:DI203)&lt;=$P$2,COLUMNS($M$131:DI203)&lt;=$P$2),INDEX(MINVERSE($M$6:INDEX($M$6:$EF$125,$P$2,$P$2)),ROWS($M$131:DI203),COLUMNS($M$131:DI203)),0)</f>
        <v>0</v>
      </c>
      <c r="DJ203">
        <f t="array" ref="DJ203">IF(AND(ROWS($M$131:DJ203)&lt;=$P$2,COLUMNS($M$131:DJ203)&lt;=$P$2),INDEX(MINVERSE($M$6:INDEX($M$6:$EF$125,$P$2,$P$2)),ROWS($M$131:DJ203),COLUMNS($M$131:DJ203)),0)</f>
        <v>0</v>
      </c>
      <c r="DK203">
        <f t="array" ref="DK203">IF(AND(ROWS($M$131:DK203)&lt;=$P$2,COLUMNS($M$131:DK203)&lt;=$P$2),INDEX(MINVERSE($M$6:INDEX($M$6:$EF$125,$P$2,$P$2)),ROWS($M$131:DK203),COLUMNS($M$131:DK203)),0)</f>
        <v>0</v>
      </c>
      <c r="DL203">
        <f t="array" ref="DL203">IF(AND(ROWS($M$131:DL203)&lt;=$P$2,COLUMNS($M$131:DL203)&lt;=$P$2),INDEX(MINVERSE($M$6:INDEX($M$6:$EF$125,$P$2,$P$2)),ROWS($M$131:DL203),COLUMNS($M$131:DL203)),0)</f>
        <v>0</v>
      </c>
      <c r="DM203">
        <f t="array" ref="DM203">IF(AND(ROWS($M$131:DM203)&lt;=$P$2,COLUMNS($M$131:DM203)&lt;=$P$2),INDEX(MINVERSE($M$6:INDEX($M$6:$EF$125,$P$2,$P$2)),ROWS($M$131:DM203),COLUMNS($M$131:DM203)),0)</f>
        <v>0</v>
      </c>
      <c r="DN203">
        <f t="array" ref="DN203">IF(AND(ROWS($M$131:DN203)&lt;=$P$2,COLUMNS($M$131:DN203)&lt;=$P$2),INDEX(MINVERSE($M$6:INDEX($M$6:$EF$125,$P$2,$P$2)),ROWS($M$131:DN203),COLUMNS($M$131:DN203)),0)</f>
        <v>0</v>
      </c>
      <c r="DO203">
        <f t="array" ref="DO203">IF(AND(ROWS($M$131:DO203)&lt;=$P$2,COLUMNS($M$131:DO203)&lt;=$P$2),INDEX(MINVERSE($M$6:INDEX($M$6:$EF$125,$P$2,$P$2)),ROWS($M$131:DO203),COLUMNS($M$131:DO203)),0)</f>
        <v>0</v>
      </c>
      <c r="DP203">
        <f t="array" ref="DP203">IF(AND(ROWS($M$131:DP203)&lt;=$P$2,COLUMNS($M$131:DP203)&lt;=$P$2),INDEX(MINVERSE($M$6:INDEX($M$6:$EF$125,$P$2,$P$2)),ROWS($M$131:DP203),COLUMNS($M$131:DP203)),0)</f>
        <v>0</v>
      </c>
      <c r="DQ203">
        <f t="array" ref="DQ203">IF(AND(ROWS($M$131:DQ203)&lt;=$P$2,COLUMNS($M$131:DQ203)&lt;=$P$2),INDEX(MINVERSE($M$6:INDEX($M$6:$EF$125,$P$2,$P$2)),ROWS($M$131:DQ203),COLUMNS($M$131:DQ203)),0)</f>
        <v>0</v>
      </c>
      <c r="DR203">
        <f t="array" ref="DR203">IF(AND(ROWS($M$131:DR203)&lt;=$P$2,COLUMNS($M$131:DR203)&lt;=$P$2),INDEX(MINVERSE($M$6:INDEX($M$6:$EF$125,$P$2,$P$2)),ROWS($M$131:DR203),COLUMNS($M$131:DR203)),0)</f>
        <v>0</v>
      </c>
      <c r="DS203">
        <f t="array" ref="DS203">IF(AND(ROWS($M$131:DS203)&lt;=$P$2,COLUMNS($M$131:DS203)&lt;=$P$2),INDEX(MINVERSE($M$6:INDEX($M$6:$EF$125,$P$2,$P$2)),ROWS($M$131:DS203),COLUMNS($M$131:DS203)),0)</f>
        <v>0</v>
      </c>
      <c r="DT203">
        <f t="array" ref="DT203">IF(AND(ROWS($M$131:DT203)&lt;=$P$2,COLUMNS($M$131:DT203)&lt;=$P$2),INDEX(MINVERSE($M$6:INDEX($M$6:$EF$125,$P$2,$P$2)),ROWS($M$131:DT203),COLUMNS($M$131:DT203)),0)</f>
        <v>0</v>
      </c>
      <c r="DU203">
        <f t="array" ref="DU203">IF(AND(ROWS($M$131:DU203)&lt;=$P$2,COLUMNS($M$131:DU203)&lt;=$P$2),INDEX(MINVERSE($M$6:INDEX($M$6:$EF$125,$P$2,$P$2)),ROWS($M$131:DU203),COLUMNS($M$131:DU203)),0)</f>
        <v>0</v>
      </c>
      <c r="DV203">
        <f t="array" ref="DV203">IF(AND(ROWS($M$131:DV203)&lt;=$P$2,COLUMNS($M$131:DV203)&lt;=$P$2),INDEX(MINVERSE($M$6:INDEX($M$6:$EF$125,$P$2,$P$2)),ROWS($M$131:DV203),COLUMNS($M$131:DV203)),0)</f>
        <v>0</v>
      </c>
      <c r="DW203">
        <f t="array" ref="DW203">IF(AND(ROWS($M$131:DW203)&lt;=$P$2,COLUMNS($M$131:DW203)&lt;=$P$2),INDEX(MINVERSE($M$6:INDEX($M$6:$EF$125,$P$2,$P$2)),ROWS($M$131:DW203),COLUMNS($M$131:DW203)),0)</f>
        <v>0</v>
      </c>
      <c r="DX203">
        <f t="array" ref="DX203">IF(AND(ROWS($M$131:DX203)&lt;=$P$2,COLUMNS($M$131:DX203)&lt;=$P$2),INDEX(MINVERSE($M$6:INDEX($M$6:$EF$125,$P$2,$P$2)),ROWS($M$131:DX203),COLUMNS($M$131:DX203)),0)</f>
        <v>0</v>
      </c>
      <c r="DY203">
        <f t="array" ref="DY203">IF(AND(ROWS($M$131:DY203)&lt;=$P$2,COLUMNS($M$131:DY203)&lt;=$P$2),INDEX(MINVERSE($M$6:INDEX($M$6:$EF$125,$P$2,$P$2)),ROWS($M$131:DY203),COLUMNS($M$131:DY203)),0)</f>
        <v>0</v>
      </c>
      <c r="DZ203">
        <f t="array" ref="DZ203">IF(AND(ROWS($M$131:DZ203)&lt;=$P$2,COLUMNS($M$131:DZ203)&lt;=$P$2),INDEX(MINVERSE($M$6:INDEX($M$6:$EF$125,$P$2,$P$2)),ROWS($M$131:DZ203),COLUMNS($M$131:DZ203)),0)</f>
        <v>0</v>
      </c>
      <c r="EA203">
        <f t="array" ref="EA203">IF(AND(ROWS($M$131:EA203)&lt;=$P$2,COLUMNS($M$131:EA203)&lt;=$P$2),INDEX(MINVERSE($M$6:INDEX($M$6:$EF$125,$P$2,$P$2)),ROWS($M$131:EA203),COLUMNS($M$131:EA203)),0)</f>
        <v>0</v>
      </c>
      <c r="EB203">
        <f t="array" ref="EB203">IF(AND(ROWS($M$131:EB203)&lt;=$P$2,COLUMNS($M$131:EB203)&lt;=$P$2),INDEX(MINVERSE($M$6:INDEX($M$6:$EF$125,$P$2,$P$2)),ROWS($M$131:EB203),COLUMNS($M$131:EB203)),0)</f>
        <v>0</v>
      </c>
    </row>
    <row r="204" spans="12:132" ht="15">
      <c r="L204" s="10">
        <v>74</v>
      </c>
      <c r="M204">
        <f t="array" ref="M204">IF(AND(ROWS($M$131:M204)&lt;=$P$2,COLUMNS($M$131:M204)&lt;=$P$2),INDEX(MINVERSE($M$6:INDEX($M$6:$EF$125,$P$2,$P$2)),ROWS($M$131:M204),COLUMNS($M$131:M204)),0)</f>
        <v>0</v>
      </c>
      <c r="N204">
        <f t="array" ref="N204">IF(AND(ROWS($M$131:N204)&lt;=$P$2,COLUMNS($M$131:N204)&lt;=$P$2),INDEX(MINVERSE($M$6:INDEX($M$6:$EF$125,$P$2,$P$2)),ROWS($M$131:N204),COLUMNS($M$131:N204)),0)</f>
        <v>0</v>
      </c>
      <c r="O204">
        <f t="array" ref="O204">IF(AND(ROWS($M$131:O204)&lt;=$P$2,COLUMNS($M$131:O204)&lt;=$P$2),INDEX(MINVERSE($M$6:INDEX($M$6:$EF$125,$P$2,$P$2)),ROWS($M$131:O204),COLUMNS($M$131:O204)),0)</f>
        <v>0</v>
      </c>
      <c r="P204">
        <f t="array" ref="P204">IF(AND(ROWS($M$131:P204)&lt;=$P$2,COLUMNS($M$131:P204)&lt;=$P$2),INDEX(MINVERSE($M$6:INDEX($M$6:$EF$125,$P$2,$P$2)),ROWS($M$131:P204),COLUMNS($M$131:P204)),0)</f>
        <v>0</v>
      </c>
      <c r="Q204">
        <f t="array" ref="Q204">IF(AND(ROWS($M$131:Q204)&lt;=$P$2,COLUMNS($M$131:Q204)&lt;=$P$2),INDEX(MINVERSE($M$6:INDEX($M$6:$EF$125,$P$2,$P$2)),ROWS($M$131:Q204),COLUMNS($M$131:Q204)),0)</f>
        <v>0</v>
      </c>
      <c r="R204">
        <f t="array" ref="R204">IF(AND(ROWS($M$131:R204)&lt;=$P$2,COLUMNS($M$131:R204)&lt;=$P$2),INDEX(MINVERSE($M$6:INDEX($M$6:$EF$125,$P$2,$P$2)),ROWS($M$131:R204),COLUMNS($M$131:R204)),0)</f>
        <v>0</v>
      </c>
      <c r="S204">
        <f t="array" ref="S204">IF(AND(ROWS($M$131:S204)&lt;=$P$2,COLUMNS($M$131:S204)&lt;=$P$2),INDEX(MINVERSE($M$6:INDEX($M$6:$EF$125,$P$2,$P$2)),ROWS($M$131:S204),COLUMNS($M$131:S204)),0)</f>
        <v>0</v>
      </c>
      <c r="T204">
        <f t="array" ref="T204">IF(AND(ROWS($M$131:T204)&lt;=$P$2,COLUMNS($M$131:T204)&lt;=$P$2),INDEX(MINVERSE($M$6:INDEX($M$6:$EF$125,$P$2,$P$2)),ROWS($M$131:T204),COLUMNS($M$131:T204)),0)</f>
        <v>0</v>
      </c>
      <c r="U204">
        <f t="array" ref="U204">IF(AND(ROWS($M$131:U204)&lt;=$P$2,COLUMNS($M$131:U204)&lt;=$P$2),INDEX(MINVERSE($M$6:INDEX($M$6:$EF$125,$P$2,$P$2)),ROWS($M$131:U204),COLUMNS($M$131:U204)),0)</f>
        <v>0</v>
      </c>
      <c r="V204">
        <f t="array" ref="V204">IF(AND(ROWS($M$131:V204)&lt;=$P$2,COLUMNS($M$131:V204)&lt;=$P$2),INDEX(MINVERSE($M$6:INDEX($M$6:$EF$125,$P$2,$P$2)),ROWS($M$131:V204),COLUMNS($M$131:V204)),0)</f>
        <v>0</v>
      </c>
      <c r="W204">
        <f t="array" ref="W204">IF(AND(ROWS($M$131:W204)&lt;=$P$2,COLUMNS($M$131:W204)&lt;=$P$2),INDEX(MINVERSE($M$6:INDEX($M$6:$EF$125,$P$2,$P$2)),ROWS($M$131:W204),COLUMNS($M$131:W204)),0)</f>
        <v>0</v>
      </c>
      <c r="X204">
        <f t="array" ref="X204">IF(AND(ROWS($M$131:X204)&lt;=$P$2,COLUMNS($M$131:X204)&lt;=$P$2),INDEX(MINVERSE($M$6:INDEX($M$6:$EF$125,$P$2,$P$2)),ROWS($M$131:X204),COLUMNS($M$131:X204)),0)</f>
        <v>0</v>
      </c>
      <c r="Y204">
        <f t="array" ref="Y204">IF(AND(ROWS($M$131:Y204)&lt;=$P$2,COLUMNS($M$131:Y204)&lt;=$P$2),INDEX(MINVERSE($M$6:INDEX($M$6:$EF$125,$P$2,$P$2)),ROWS($M$131:Y204),COLUMNS($M$131:Y204)),0)</f>
        <v>0</v>
      </c>
      <c r="Z204">
        <f t="array" ref="Z204">IF(AND(ROWS($M$131:Z204)&lt;=$P$2,COLUMNS($M$131:Z204)&lt;=$P$2),INDEX(MINVERSE($M$6:INDEX($M$6:$EF$125,$P$2,$P$2)),ROWS($M$131:Z204),COLUMNS($M$131:Z204)),0)</f>
        <v>0</v>
      </c>
      <c r="AA204">
        <f t="array" ref="AA204">IF(AND(ROWS($M$131:AA204)&lt;=$P$2,COLUMNS($M$131:AA204)&lt;=$P$2),INDEX(MINVERSE($M$6:INDEX($M$6:$EF$125,$P$2,$P$2)),ROWS($M$131:AA204),COLUMNS($M$131:AA204)),0)</f>
        <v>0</v>
      </c>
      <c r="AB204">
        <f t="array" ref="AB204">IF(AND(ROWS($M$131:AB204)&lt;=$P$2,COLUMNS($M$131:AB204)&lt;=$P$2),INDEX(MINVERSE($M$6:INDEX($M$6:$EF$125,$P$2,$P$2)),ROWS($M$131:AB204),COLUMNS($M$131:AB204)),0)</f>
        <v>0</v>
      </c>
      <c r="AC204">
        <f t="array" ref="AC204">IF(AND(ROWS($M$131:AC204)&lt;=$P$2,COLUMNS($M$131:AC204)&lt;=$P$2),INDEX(MINVERSE($M$6:INDEX($M$6:$EF$125,$P$2,$P$2)),ROWS($M$131:AC204),COLUMNS($M$131:AC204)),0)</f>
        <v>0</v>
      </c>
      <c r="AD204">
        <f t="array" ref="AD204">IF(AND(ROWS($M$131:AD204)&lt;=$P$2,COLUMNS($M$131:AD204)&lt;=$P$2),INDEX(MINVERSE($M$6:INDEX($M$6:$EF$125,$P$2,$P$2)),ROWS($M$131:AD204),COLUMNS($M$131:AD204)),0)</f>
        <v>0</v>
      </c>
      <c r="AE204">
        <f t="array" ref="AE204">IF(AND(ROWS($M$131:AE204)&lt;=$P$2,COLUMNS($M$131:AE204)&lt;=$P$2),INDEX(MINVERSE($M$6:INDEX($M$6:$EF$125,$P$2,$P$2)),ROWS($M$131:AE204),COLUMNS($M$131:AE204)),0)</f>
        <v>0</v>
      </c>
      <c r="AF204">
        <f t="array" ref="AF204">IF(AND(ROWS($M$131:AF204)&lt;=$P$2,COLUMNS($M$131:AF204)&lt;=$P$2),INDEX(MINVERSE($M$6:INDEX($M$6:$EF$125,$P$2,$P$2)),ROWS($M$131:AF204),COLUMNS($M$131:AF204)),0)</f>
        <v>0</v>
      </c>
      <c r="AG204">
        <f t="array" ref="AG204">IF(AND(ROWS($M$131:AG204)&lt;=$P$2,COLUMNS($M$131:AG204)&lt;=$P$2),INDEX(MINVERSE($M$6:INDEX($M$6:$EF$125,$P$2,$P$2)),ROWS($M$131:AG204),COLUMNS($M$131:AG204)),0)</f>
        <v>0</v>
      </c>
      <c r="AH204">
        <f t="array" ref="AH204">IF(AND(ROWS($M$131:AH204)&lt;=$P$2,COLUMNS($M$131:AH204)&lt;=$P$2),INDEX(MINVERSE($M$6:INDEX($M$6:$EF$125,$P$2,$P$2)),ROWS($M$131:AH204),COLUMNS($M$131:AH204)),0)</f>
        <v>0</v>
      </c>
      <c r="AI204">
        <f t="array" ref="AI204">IF(AND(ROWS($M$131:AI204)&lt;=$P$2,COLUMNS($M$131:AI204)&lt;=$P$2),INDEX(MINVERSE($M$6:INDEX($M$6:$EF$125,$P$2,$P$2)),ROWS($M$131:AI204),COLUMNS($M$131:AI204)),0)</f>
        <v>0</v>
      </c>
      <c r="AJ204">
        <f t="array" ref="AJ204">IF(AND(ROWS($M$131:AJ204)&lt;=$P$2,COLUMNS($M$131:AJ204)&lt;=$P$2),INDEX(MINVERSE($M$6:INDEX($M$6:$EF$125,$P$2,$P$2)),ROWS($M$131:AJ204),COLUMNS($M$131:AJ204)),0)</f>
        <v>0</v>
      </c>
      <c r="AK204">
        <f t="array" ref="AK204">IF(AND(ROWS($M$131:AK204)&lt;=$P$2,COLUMNS($M$131:AK204)&lt;=$P$2),INDEX(MINVERSE($M$6:INDEX($M$6:$EF$125,$P$2,$P$2)),ROWS($M$131:AK204),COLUMNS($M$131:AK204)),0)</f>
        <v>0</v>
      </c>
      <c r="AL204">
        <f t="array" ref="AL204">IF(AND(ROWS($M$131:AL204)&lt;=$P$2,COLUMNS($M$131:AL204)&lt;=$P$2),INDEX(MINVERSE($M$6:INDEX($M$6:$EF$125,$P$2,$P$2)),ROWS($M$131:AL204),COLUMNS($M$131:AL204)),0)</f>
        <v>0</v>
      </c>
      <c r="AM204">
        <f t="array" ref="AM204">IF(AND(ROWS($M$131:AM204)&lt;=$P$2,COLUMNS($M$131:AM204)&lt;=$P$2),INDEX(MINVERSE($M$6:INDEX($M$6:$EF$125,$P$2,$P$2)),ROWS($M$131:AM204),COLUMNS($M$131:AM204)),0)</f>
        <v>0</v>
      </c>
      <c r="AN204">
        <f t="array" ref="AN204">IF(AND(ROWS($M$131:AN204)&lt;=$P$2,COLUMNS($M$131:AN204)&lt;=$P$2),INDEX(MINVERSE($M$6:INDEX($M$6:$EF$125,$P$2,$P$2)),ROWS($M$131:AN204),COLUMNS($M$131:AN204)),0)</f>
        <v>0</v>
      </c>
      <c r="AO204">
        <f t="array" ref="AO204">IF(AND(ROWS($M$131:AO204)&lt;=$P$2,COLUMNS($M$131:AO204)&lt;=$P$2),INDEX(MINVERSE($M$6:INDEX($M$6:$EF$125,$P$2,$P$2)),ROWS($M$131:AO204),COLUMNS($M$131:AO204)),0)</f>
        <v>0</v>
      </c>
      <c r="AP204">
        <f t="array" ref="AP204">IF(AND(ROWS($M$131:AP204)&lt;=$P$2,COLUMNS($M$131:AP204)&lt;=$P$2),INDEX(MINVERSE($M$6:INDEX($M$6:$EF$125,$P$2,$P$2)),ROWS($M$131:AP204),COLUMNS($M$131:AP204)),0)</f>
        <v>0</v>
      </c>
      <c r="AQ204">
        <f t="array" ref="AQ204">IF(AND(ROWS($M$131:AQ204)&lt;=$P$2,COLUMNS($M$131:AQ204)&lt;=$P$2),INDEX(MINVERSE($M$6:INDEX($M$6:$EF$125,$P$2,$P$2)),ROWS($M$131:AQ204),COLUMNS($M$131:AQ204)),0)</f>
        <v>0</v>
      </c>
      <c r="AR204">
        <f t="array" ref="AR204">IF(AND(ROWS($M$131:AR204)&lt;=$P$2,COLUMNS($M$131:AR204)&lt;=$P$2),INDEX(MINVERSE($M$6:INDEX($M$6:$EF$125,$P$2,$P$2)),ROWS($M$131:AR204),COLUMNS($M$131:AR204)),0)</f>
        <v>0</v>
      </c>
      <c r="AS204">
        <f t="array" ref="AS204">IF(AND(ROWS($M$131:AS204)&lt;=$P$2,COLUMNS($M$131:AS204)&lt;=$P$2),INDEX(MINVERSE($M$6:INDEX($M$6:$EF$125,$P$2,$P$2)),ROWS($M$131:AS204),COLUMNS($M$131:AS204)),0)</f>
        <v>0</v>
      </c>
      <c r="AT204">
        <f t="array" ref="AT204">IF(AND(ROWS($M$131:AT204)&lt;=$P$2,COLUMNS($M$131:AT204)&lt;=$P$2),INDEX(MINVERSE($M$6:INDEX($M$6:$EF$125,$P$2,$P$2)),ROWS($M$131:AT204),COLUMNS($M$131:AT204)),0)</f>
        <v>0</v>
      </c>
      <c r="AU204">
        <f t="array" ref="AU204">IF(AND(ROWS($M$131:AU204)&lt;=$P$2,COLUMNS($M$131:AU204)&lt;=$P$2),INDEX(MINVERSE($M$6:INDEX($M$6:$EF$125,$P$2,$P$2)),ROWS($M$131:AU204),COLUMNS($M$131:AU204)),0)</f>
        <v>0</v>
      </c>
      <c r="AV204">
        <f t="array" ref="AV204">IF(AND(ROWS($M$131:AV204)&lt;=$P$2,COLUMNS($M$131:AV204)&lt;=$P$2),INDEX(MINVERSE($M$6:INDEX($M$6:$EF$125,$P$2,$P$2)),ROWS($M$131:AV204),COLUMNS($M$131:AV204)),0)</f>
        <v>0</v>
      </c>
      <c r="AW204">
        <f t="array" ref="AW204">IF(AND(ROWS($M$131:AW204)&lt;=$P$2,COLUMNS($M$131:AW204)&lt;=$P$2),INDEX(MINVERSE($M$6:INDEX($M$6:$EF$125,$P$2,$P$2)),ROWS($M$131:AW204),COLUMNS($M$131:AW204)),0)</f>
        <v>0</v>
      </c>
      <c r="AX204">
        <f t="array" ref="AX204">IF(AND(ROWS($M$131:AX204)&lt;=$P$2,COLUMNS($M$131:AX204)&lt;=$P$2),INDEX(MINVERSE($M$6:INDEX($M$6:$EF$125,$P$2,$P$2)),ROWS($M$131:AX204),COLUMNS($M$131:AX204)),0)</f>
        <v>0</v>
      </c>
      <c r="AY204">
        <f t="array" ref="AY204">IF(AND(ROWS($M$131:AY204)&lt;=$P$2,COLUMNS($M$131:AY204)&lt;=$P$2),INDEX(MINVERSE($M$6:INDEX($M$6:$EF$125,$P$2,$P$2)),ROWS($M$131:AY204),COLUMNS($M$131:AY204)),0)</f>
        <v>0</v>
      </c>
      <c r="AZ204">
        <f t="array" ref="AZ204">IF(AND(ROWS($M$131:AZ204)&lt;=$P$2,COLUMNS($M$131:AZ204)&lt;=$P$2),INDEX(MINVERSE($M$6:INDEX($M$6:$EF$125,$P$2,$P$2)),ROWS($M$131:AZ204),COLUMNS($M$131:AZ204)),0)</f>
        <v>0</v>
      </c>
      <c r="BA204">
        <f t="array" ref="BA204">IF(AND(ROWS($M$131:BA204)&lt;=$P$2,COLUMNS($M$131:BA204)&lt;=$P$2),INDEX(MINVERSE($M$6:INDEX($M$6:$EF$125,$P$2,$P$2)),ROWS($M$131:BA204),COLUMNS($M$131:BA204)),0)</f>
        <v>0</v>
      </c>
      <c r="BB204">
        <f t="array" ref="BB204">IF(AND(ROWS($M$131:BB204)&lt;=$P$2,COLUMNS($M$131:BB204)&lt;=$P$2),INDEX(MINVERSE($M$6:INDEX($M$6:$EF$125,$P$2,$P$2)),ROWS($M$131:BB204),COLUMNS($M$131:BB204)),0)</f>
        <v>0</v>
      </c>
      <c r="BC204">
        <f t="array" ref="BC204">IF(AND(ROWS($M$131:BC204)&lt;=$P$2,COLUMNS($M$131:BC204)&lt;=$P$2),INDEX(MINVERSE($M$6:INDEX($M$6:$EF$125,$P$2,$P$2)),ROWS($M$131:BC204),COLUMNS($M$131:BC204)),0)</f>
        <v>0</v>
      </c>
      <c r="BD204">
        <f t="array" ref="BD204">IF(AND(ROWS($M$131:BD204)&lt;=$P$2,COLUMNS($M$131:BD204)&lt;=$P$2),INDEX(MINVERSE($M$6:INDEX($M$6:$EF$125,$P$2,$P$2)),ROWS($M$131:BD204),COLUMNS($M$131:BD204)),0)</f>
        <v>0</v>
      </c>
      <c r="BE204">
        <f t="array" ref="BE204">IF(AND(ROWS($M$131:BE204)&lt;=$P$2,COLUMNS($M$131:BE204)&lt;=$P$2),INDEX(MINVERSE($M$6:INDEX($M$6:$EF$125,$P$2,$P$2)),ROWS($M$131:BE204),COLUMNS($M$131:BE204)),0)</f>
        <v>0</v>
      </c>
      <c r="BF204">
        <f t="array" ref="BF204">IF(AND(ROWS($M$131:BF204)&lt;=$P$2,COLUMNS($M$131:BF204)&lt;=$P$2),INDEX(MINVERSE($M$6:INDEX($M$6:$EF$125,$P$2,$P$2)),ROWS($M$131:BF204),COLUMNS($M$131:BF204)),0)</f>
        <v>0</v>
      </c>
      <c r="BG204">
        <f t="array" ref="BG204">IF(AND(ROWS($M$131:BG204)&lt;=$P$2,COLUMNS($M$131:BG204)&lt;=$P$2),INDEX(MINVERSE($M$6:INDEX($M$6:$EF$125,$P$2,$P$2)),ROWS($M$131:BG204),COLUMNS($M$131:BG204)),0)</f>
        <v>0</v>
      </c>
      <c r="BH204">
        <f t="array" ref="BH204">IF(AND(ROWS($M$131:BH204)&lt;=$P$2,COLUMNS($M$131:BH204)&lt;=$P$2),INDEX(MINVERSE($M$6:INDEX($M$6:$EF$125,$P$2,$P$2)),ROWS($M$131:BH204),COLUMNS($M$131:BH204)),0)</f>
        <v>0</v>
      </c>
      <c r="BI204">
        <f t="array" ref="BI204">IF(AND(ROWS($M$131:BI204)&lt;=$P$2,COLUMNS($M$131:BI204)&lt;=$P$2),INDEX(MINVERSE($M$6:INDEX($M$6:$EF$125,$P$2,$P$2)),ROWS($M$131:BI204),COLUMNS($M$131:BI204)),0)</f>
        <v>0</v>
      </c>
      <c r="BJ204">
        <f t="array" ref="BJ204">IF(AND(ROWS($M$131:BJ204)&lt;=$P$2,COLUMNS($M$131:BJ204)&lt;=$P$2),INDEX(MINVERSE($M$6:INDEX($M$6:$EF$125,$P$2,$P$2)),ROWS($M$131:BJ204),COLUMNS($M$131:BJ204)),0)</f>
        <v>0</v>
      </c>
      <c r="BK204">
        <f t="array" ref="BK204">IF(AND(ROWS($M$131:BK204)&lt;=$P$2,COLUMNS($M$131:BK204)&lt;=$P$2),INDEX(MINVERSE($M$6:INDEX($M$6:$EF$125,$P$2,$P$2)),ROWS($M$131:BK204),COLUMNS($M$131:BK204)),0)</f>
        <v>0</v>
      </c>
      <c r="BL204">
        <f t="array" ref="BL204">IF(AND(ROWS($M$131:BL204)&lt;=$P$2,COLUMNS($M$131:BL204)&lt;=$P$2),INDEX(MINVERSE($M$6:INDEX($M$6:$EF$125,$P$2,$P$2)),ROWS($M$131:BL204),COLUMNS($M$131:BL204)),0)</f>
        <v>0</v>
      </c>
      <c r="BM204">
        <f t="array" ref="BM204">IF(AND(ROWS($M$131:BM204)&lt;=$P$2,COLUMNS($M$131:BM204)&lt;=$P$2),INDEX(MINVERSE($M$6:INDEX($M$6:$EF$125,$P$2,$P$2)),ROWS($M$131:BM204),COLUMNS($M$131:BM204)),0)</f>
        <v>0</v>
      </c>
      <c r="BN204">
        <f t="array" ref="BN204">IF(AND(ROWS($M$131:BN204)&lt;=$P$2,COLUMNS($M$131:BN204)&lt;=$P$2),INDEX(MINVERSE($M$6:INDEX($M$6:$EF$125,$P$2,$P$2)),ROWS($M$131:BN204),COLUMNS($M$131:BN204)),0)</f>
        <v>0</v>
      </c>
      <c r="BO204">
        <f t="array" ref="BO204">IF(AND(ROWS($M$131:BO204)&lt;=$P$2,COLUMNS($M$131:BO204)&lt;=$P$2),INDEX(MINVERSE($M$6:INDEX($M$6:$EF$125,$P$2,$P$2)),ROWS($M$131:BO204),COLUMNS($M$131:BO204)),0)</f>
        <v>0</v>
      </c>
      <c r="BP204">
        <f t="array" ref="BP204">IF(AND(ROWS($M$131:BP204)&lt;=$P$2,COLUMNS($M$131:BP204)&lt;=$P$2),INDEX(MINVERSE($M$6:INDEX($M$6:$EF$125,$P$2,$P$2)),ROWS($M$131:BP204),COLUMNS($M$131:BP204)),0)</f>
        <v>0</v>
      </c>
      <c r="BQ204">
        <f t="array" ref="BQ204">IF(AND(ROWS($M$131:BQ204)&lt;=$P$2,COLUMNS($M$131:BQ204)&lt;=$P$2),INDEX(MINVERSE($M$6:INDEX($M$6:$EF$125,$P$2,$P$2)),ROWS($M$131:BQ204),COLUMNS($M$131:BQ204)),0)</f>
        <v>0</v>
      </c>
      <c r="BR204">
        <f t="array" ref="BR204">IF(AND(ROWS($M$131:BR204)&lt;=$P$2,COLUMNS($M$131:BR204)&lt;=$P$2),INDEX(MINVERSE($M$6:INDEX($M$6:$EF$125,$P$2,$P$2)),ROWS($M$131:BR204),COLUMNS($M$131:BR204)),0)</f>
        <v>0</v>
      </c>
      <c r="BS204">
        <f t="array" ref="BS204">IF(AND(ROWS($M$131:BS204)&lt;=$P$2,COLUMNS($M$131:BS204)&lt;=$P$2),INDEX(MINVERSE($M$6:INDEX($M$6:$EF$125,$P$2,$P$2)),ROWS($M$131:BS204),COLUMNS($M$131:BS204)),0)</f>
        <v>0</v>
      </c>
      <c r="BT204">
        <f t="array" ref="BT204">IF(AND(ROWS($M$131:BT204)&lt;=$P$2,COLUMNS($M$131:BT204)&lt;=$P$2),INDEX(MINVERSE($M$6:INDEX($M$6:$EF$125,$P$2,$P$2)),ROWS($M$131:BT204),COLUMNS($M$131:BT204)),0)</f>
        <v>0</v>
      </c>
      <c r="BU204">
        <f t="array" ref="BU204">IF(AND(ROWS($M$131:BU204)&lt;=$P$2,COLUMNS($M$131:BU204)&lt;=$P$2),INDEX(MINVERSE($M$6:INDEX($M$6:$EF$125,$P$2,$P$2)),ROWS($M$131:BU204),COLUMNS($M$131:BU204)),0)</f>
        <v>0</v>
      </c>
      <c r="BV204">
        <f t="array" ref="BV204">IF(AND(ROWS($M$131:BV204)&lt;=$P$2,COLUMNS($M$131:BV204)&lt;=$P$2),INDEX(MINVERSE($M$6:INDEX($M$6:$EF$125,$P$2,$P$2)),ROWS($M$131:BV204),COLUMNS($M$131:BV204)),0)</f>
        <v>0</v>
      </c>
      <c r="BW204">
        <f t="array" ref="BW204">IF(AND(ROWS($M$131:BW204)&lt;=$P$2,COLUMNS($M$131:BW204)&lt;=$P$2),INDEX(MINVERSE($M$6:INDEX($M$6:$EF$125,$P$2,$P$2)),ROWS($M$131:BW204),COLUMNS($M$131:BW204)),0)</f>
        <v>0</v>
      </c>
      <c r="BX204">
        <f t="array" ref="BX204">IF(AND(ROWS($M$131:BX204)&lt;=$P$2,COLUMNS($M$131:BX204)&lt;=$P$2),INDEX(MINVERSE($M$6:INDEX($M$6:$EF$125,$P$2,$P$2)),ROWS($M$131:BX204),COLUMNS($M$131:BX204)),0)</f>
        <v>0</v>
      </c>
      <c r="BY204">
        <f t="array" ref="BY204">IF(AND(ROWS($M$131:BY204)&lt;=$P$2,COLUMNS($M$131:BY204)&lt;=$P$2),INDEX(MINVERSE($M$6:INDEX($M$6:$EF$125,$P$2,$P$2)),ROWS($M$131:BY204),COLUMNS($M$131:BY204)),0)</f>
        <v>0</v>
      </c>
      <c r="BZ204">
        <f t="array" ref="BZ204">IF(AND(ROWS($M$131:BZ204)&lt;=$P$2,COLUMNS($M$131:BZ204)&lt;=$P$2),INDEX(MINVERSE($M$6:INDEX($M$6:$EF$125,$P$2,$P$2)),ROWS($M$131:BZ204),COLUMNS($M$131:BZ204)),0)</f>
        <v>0</v>
      </c>
      <c r="CA204">
        <f t="array" ref="CA204">IF(AND(ROWS($M$131:CA204)&lt;=$P$2,COLUMNS($M$131:CA204)&lt;=$P$2),INDEX(MINVERSE($M$6:INDEX($M$6:$EF$125,$P$2,$P$2)),ROWS($M$131:CA204),COLUMNS($M$131:CA204)),0)</f>
        <v>0</v>
      </c>
      <c r="CB204">
        <f t="array" ref="CB204">IF(AND(ROWS($M$131:CB204)&lt;=$P$2,COLUMNS($M$131:CB204)&lt;=$P$2),INDEX(MINVERSE($M$6:INDEX($M$6:$EF$125,$P$2,$P$2)),ROWS($M$131:CB204),COLUMNS($M$131:CB204)),0)</f>
        <v>0</v>
      </c>
      <c r="CC204">
        <f t="array" ref="CC204">IF(AND(ROWS($M$131:CC204)&lt;=$P$2,COLUMNS($M$131:CC204)&lt;=$P$2),INDEX(MINVERSE($M$6:INDEX($M$6:$EF$125,$P$2,$P$2)),ROWS($M$131:CC204),COLUMNS($M$131:CC204)),0)</f>
        <v>0</v>
      </c>
      <c r="CD204">
        <f t="array" ref="CD204">IF(AND(ROWS($M$131:CD204)&lt;=$P$2,COLUMNS($M$131:CD204)&lt;=$P$2),INDEX(MINVERSE($M$6:INDEX($M$6:$EF$125,$P$2,$P$2)),ROWS($M$131:CD204),COLUMNS($M$131:CD204)),0)</f>
        <v>0</v>
      </c>
      <c r="CE204">
        <f t="array" ref="CE204">IF(AND(ROWS($M$131:CE204)&lt;=$P$2,COLUMNS($M$131:CE204)&lt;=$P$2),INDEX(MINVERSE($M$6:INDEX($M$6:$EF$125,$P$2,$P$2)),ROWS($M$131:CE204),COLUMNS($M$131:CE204)),0)</f>
        <v>0</v>
      </c>
      <c r="CF204">
        <f t="array" ref="CF204">IF(AND(ROWS($M$131:CF204)&lt;=$P$2,COLUMNS($M$131:CF204)&lt;=$P$2),INDEX(MINVERSE($M$6:INDEX($M$6:$EF$125,$P$2,$P$2)),ROWS($M$131:CF204),COLUMNS($M$131:CF204)),0)</f>
        <v>0</v>
      </c>
      <c r="CG204">
        <f t="array" ref="CG204">IF(AND(ROWS($M$131:CG204)&lt;=$P$2,COLUMNS($M$131:CG204)&lt;=$P$2),INDEX(MINVERSE($M$6:INDEX($M$6:$EF$125,$P$2,$P$2)),ROWS($M$131:CG204),COLUMNS($M$131:CG204)),0)</f>
        <v>0</v>
      </c>
      <c r="CH204">
        <f t="array" ref="CH204">IF(AND(ROWS($M$131:CH204)&lt;=$P$2,COLUMNS($M$131:CH204)&lt;=$P$2),INDEX(MINVERSE($M$6:INDEX($M$6:$EF$125,$P$2,$P$2)),ROWS($M$131:CH204),COLUMNS($M$131:CH204)),0)</f>
        <v>0</v>
      </c>
      <c r="CI204">
        <f t="array" ref="CI204">IF(AND(ROWS($M$131:CI204)&lt;=$P$2,COLUMNS($M$131:CI204)&lt;=$P$2),INDEX(MINVERSE($M$6:INDEX($M$6:$EF$125,$P$2,$P$2)),ROWS($M$131:CI204),COLUMNS($M$131:CI204)),0)</f>
        <v>0</v>
      </c>
      <c r="CJ204">
        <f t="array" ref="CJ204">IF(AND(ROWS($M$131:CJ204)&lt;=$P$2,COLUMNS($M$131:CJ204)&lt;=$P$2),INDEX(MINVERSE($M$6:INDEX($M$6:$EF$125,$P$2,$P$2)),ROWS($M$131:CJ204),COLUMNS($M$131:CJ204)),0)</f>
        <v>0</v>
      </c>
      <c r="CK204">
        <f t="array" ref="CK204">IF(AND(ROWS($M$131:CK204)&lt;=$P$2,COLUMNS($M$131:CK204)&lt;=$P$2),INDEX(MINVERSE($M$6:INDEX($M$6:$EF$125,$P$2,$P$2)),ROWS($M$131:CK204),COLUMNS($M$131:CK204)),0)</f>
        <v>0</v>
      </c>
      <c r="CL204">
        <f t="array" ref="CL204">IF(AND(ROWS($M$131:CL204)&lt;=$P$2,COLUMNS($M$131:CL204)&lt;=$P$2),INDEX(MINVERSE($M$6:INDEX($M$6:$EF$125,$P$2,$P$2)),ROWS($M$131:CL204),COLUMNS($M$131:CL204)),0)</f>
        <v>0</v>
      </c>
      <c r="CM204">
        <f t="array" ref="CM204">IF(AND(ROWS($M$131:CM204)&lt;=$P$2,COLUMNS($M$131:CM204)&lt;=$P$2),INDEX(MINVERSE($M$6:INDEX($M$6:$EF$125,$P$2,$P$2)),ROWS($M$131:CM204),COLUMNS($M$131:CM204)),0)</f>
        <v>0</v>
      </c>
      <c r="CN204">
        <f t="array" ref="CN204">IF(AND(ROWS($M$131:CN204)&lt;=$P$2,COLUMNS($M$131:CN204)&lt;=$P$2),INDEX(MINVERSE($M$6:INDEX($M$6:$EF$125,$P$2,$P$2)),ROWS($M$131:CN204),COLUMNS($M$131:CN204)),0)</f>
        <v>0</v>
      </c>
      <c r="CO204">
        <f t="array" ref="CO204">IF(AND(ROWS($M$131:CO204)&lt;=$P$2,COLUMNS($M$131:CO204)&lt;=$P$2),INDEX(MINVERSE($M$6:INDEX($M$6:$EF$125,$P$2,$P$2)),ROWS($M$131:CO204),COLUMNS($M$131:CO204)),0)</f>
        <v>0</v>
      </c>
      <c r="CP204">
        <f t="array" ref="CP204">IF(AND(ROWS($M$131:CP204)&lt;=$P$2,COLUMNS($M$131:CP204)&lt;=$P$2),INDEX(MINVERSE($M$6:INDEX($M$6:$EF$125,$P$2,$P$2)),ROWS($M$131:CP204),COLUMNS($M$131:CP204)),0)</f>
        <v>0</v>
      </c>
      <c r="CQ204">
        <f t="array" ref="CQ204">IF(AND(ROWS($M$131:CQ204)&lt;=$P$2,COLUMNS($M$131:CQ204)&lt;=$P$2),INDEX(MINVERSE($M$6:INDEX($M$6:$EF$125,$P$2,$P$2)),ROWS($M$131:CQ204),COLUMNS($M$131:CQ204)),0)</f>
        <v>0</v>
      </c>
      <c r="CR204">
        <f t="array" ref="CR204">IF(AND(ROWS($M$131:CR204)&lt;=$P$2,COLUMNS($M$131:CR204)&lt;=$P$2),INDEX(MINVERSE($M$6:INDEX($M$6:$EF$125,$P$2,$P$2)),ROWS($M$131:CR204),COLUMNS($M$131:CR204)),0)</f>
        <v>0</v>
      </c>
      <c r="CS204">
        <f t="array" ref="CS204">IF(AND(ROWS($M$131:CS204)&lt;=$P$2,COLUMNS($M$131:CS204)&lt;=$P$2),INDEX(MINVERSE($M$6:INDEX($M$6:$EF$125,$P$2,$P$2)),ROWS($M$131:CS204),COLUMNS($M$131:CS204)),0)</f>
        <v>0</v>
      </c>
      <c r="CT204">
        <f t="array" ref="CT204">IF(AND(ROWS($M$131:CT204)&lt;=$P$2,COLUMNS($M$131:CT204)&lt;=$P$2),INDEX(MINVERSE($M$6:INDEX($M$6:$EF$125,$P$2,$P$2)),ROWS($M$131:CT204),COLUMNS($M$131:CT204)),0)</f>
        <v>0</v>
      </c>
      <c r="CU204">
        <f t="array" ref="CU204">IF(AND(ROWS($M$131:CU204)&lt;=$P$2,COLUMNS($M$131:CU204)&lt;=$P$2),INDEX(MINVERSE($M$6:INDEX($M$6:$EF$125,$P$2,$P$2)),ROWS($M$131:CU204),COLUMNS($M$131:CU204)),0)</f>
        <v>0</v>
      </c>
      <c r="CV204">
        <f t="array" ref="CV204">IF(AND(ROWS($M$131:CV204)&lt;=$P$2,COLUMNS($M$131:CV204)&lt;=$P$2),INDEX(MINVERSE($M$6:INDEX($M$6:$EF$125,$P$2,$P$2)),ROWS($M$131:CV204),COLUMNS($M$131:CV204)),0)</f>
        <v>0</v>
      </c>
      <c r="CW204">
        <f t="array" ref="CW204">IF(AND(ROWS($M$131:CW204)&lt;=$P$2,COLUMNS($M$131:CW204)&lt;=$P$2),INDEX(MINVERSE($M$6:INDEX($M$6:$EF$125,$P$2,$P$2)),ROWS($M$131:CW204),COLUMNS($M$131:CW204)),0)</f>
        <v>0</v>
      </c>
      <c r="CX204">
        <f t="array" ref="CX204">IF(AND(ROWS($M$131:CX204)&lt;=$P$2,COLUMNS($M$131:CX204)&lt;=$P$2),INDEX(MINVERSE($M$6:INDEX($M$6:$EF$125,$P$2,$P$2)),ROWS($M$131:CX204),COLUMNS($M$131:CX204)),0)</f>
        <v>0</v>
      </c>
      <c r="CY204">
        <f t="array" ref="CY204">IF(AND(ROWS($M$131:CY204)&lt;=$P$2,COLUMNS($M$131:CY204)&lt;=$P$2),INDEX(MINVERSE($M$6:INDEX($M$6:$EF$125,$P$2,$P$2)),ROWS($M$131:CY204),COLUMNS($M$131:CY204)),0)</f>
        <v>0</v>
      </c>
      <c r="CZ204">
        <f t="array" ref="CZ204">IF(AND(ROWS($M$131:CZ204)&lt;=$P$2,COLUMNS($M$131:CZ204)&lt;=$P$2),INDEX(MINVERSE($M$6:INDEX($M$6:$EF$125,$P$2,$P$2)),ROWS($M$131:CZ204),COLUMNS($M$131:CZ204)),0)</f>
        <v>0</v>
      </c>
      <c r="DA204">
        <f t="array" ref="DA204">IF(AND(ROWS($M$131:DA204)&lt;=$P$2,COLUMNS($M$131:DA204)&lt;=$P$2),INDEX(MINVERSE($M$6:INDEX($M$6:$EF$125,$P$2,$P$2)),ROWS($M$131:DA204),COLUMNS($M$131:DA204)),0)</f>
        <v>0</v>
      </c>
      <c r="DB204">
        <f t="array" ref="DB204">IF(AND(ROWS($M$131:DB204)&lt;=$P$2,COLUMNS($M$131:DB204)&lt;=$P$2),INDEX(MINVERSE($M$6:INDEX($M$6:$EF$125,$P$2,$P$2)),ROWS($M$131:DB204),COLUMNS($M$131:DB204)),0)</f>
        <v>0</v>
      </c>
      <c r="DC204">
        <f t="array" ref="DC204">IF(AND(ROWS($M$131:DC204)&lt;=$P$2,COLUMNS($M$131:DC204)&lt;=$P$2),INDEX(MINVERSE($M$6:INDEX($M$6:$EF$125,$P$2,$P$2)),ROWS($M$131:DC204),COLUMNS($M$131:DC204)),0)</f>
        <v>0</v>
      </c>
      <c r="DD204">
        <f t="array" ref="DD204">IF(AND(ROWS($M$131:DD204)&lt;=$P$2,COLUMNS($M$131:DD204)&lt;=$P$2),INDEX(MINVERSE($M$6:INDEX($M$6:$EF$125,$P$2,$P$2)),ROWS($M$131:DD204),COLUMNS($M$131:DD204)),0)</f>
        <v>0</v>
      </c>
      <c r="DE204">
        <f t="array" ref="DE204">IF(AND(ROWS($M$131:DE204)&lt;=$P$2,COLUMNS($M$131:DE204)&lt;=$P$2),INDEX(MINVERSE($M$6:INDEX($M$6:$EF$125,$P$2,$P$2)),ROWS($M$131:DE204),COLUMNS($M$131:DE204)),0)</f>
        <v>0</v>
      </c>
      <c r="DF204">
        <f t="array" ref="DF204">IF(AND(ROWS($M$131:DF204)&lt;=$P$2,COLUMNS($M$131:DF204)&lt;=$P$2),INDEX(MINVERSE($M$6:INDEX($M$6:$EF$125,$P$2,$P$2)),ROWS($M$131:DF204),COLUMNS($M$131:DF204)),0)</f>
        <v>0</v>
      </c>
      <c r="DG204">
        <f t="array" ref="DG204">IF(AND(ROWS($M$131:DG204)&lt;=$P$2,COLUMNS($M$131:DG204)&lt;=$P$2),INDEX(MINVERSE($M$6:INDEX($M$6:$EF$125,$P$2,$P$2)),ROWS($M$131:DG204),COLUMNS($M$131:DG204)),0)</f>
        <v>0</v>
      </c>
      <c r="DH204">
        <f t="array" ref="DH204">IF(AND(ROWS($M$131:DH204)&lt;=$P$2,COLUMNS($M$131:DH204)&lt;=$P$2),INDEX(MINVERSE($M$6:INDEX($M$6:$EF$125,$P$2,$P$2)),ROWS($M$131:DH204),COLUMNS($M$131:DH204)),0)</f>
        <v>0</v>
      </c>
      <c r="DI204">
        <f t="array" ref="DI204">IF(AND(ROWS($M$131:DI204)&lt;=$P$2,COLUMNS($M$131:DI204)&lt;=$P$2),INDEX(MINVERSE($M$6:INDEX($M$6:$EF$125,$P$2,$P$2)),ROWS($M$131:DI204),COLUMNS($M$131:DI204)),0)</f>
        <v>0</v>
      </c>
      <c r="DJ204">
        <f t="array" ref="DJ204">IF(AND(ROWS($M$131:DJ204)&lt;=$P$2,COLUMNS($M$131:DJ204)&lt;=$P$2),INDEX(MINVERSE($M$6:INDEX($M$6:$EF$125,$P$2,$P$2)),ROWS($M$131:DJ204),COLUMNS($M$131:DJ204)),0)</f>
        <v>0</v>
      </c>
      <c r="DK204">
        <f t="array" ref="DK204">IF(AND(ROWS($M$131:DK204)&lt;=$P$2,COLUMNS($M$131:DK204)&lt;=$P$2),INDEX(MINVERSE($M$6:INDEX($M$6:$EF$125,$P$2,$P$2)),ROWS($M$131:DK204),COLUMNS($M$131:DK204)),0)</f>
        <v>0</v>
      </c>
      <c r="DL204">
        <f t="array" ref="DL204">IF(AND(ROWS($M$131:DL204)&lt;=$P$2,COLUMNS($M$131:DL204)&lt;=$P$2),INDEX(MINVERSE($M$6:INDEX($M$6:$EF$125,$P$2,$P$2)),ROWS($M$131:DL204),COLUMNS($M$131:DL204)),0)</f>
        <v>0</v>
      </c>
      <c r="DM204">
        <f t="array" ref="DM204">IF(AND(ROWS($M$131:DM204)&lt;=$P$2,COLUMNS($M$131:DM204)&lt;=$P$2),INDEX(MINVERSE($M$6:INDEX($M$6:$EF$125,$P$2,$P$2)),ROWS($M$131:DM204),COLUMNS($M$131:DM204)),0)</f>
        <v>0</v>
      </c>
      <c r="DN204">
        <f t="array" ref="DN204">IF(AND(ROWS($M$131:DN204)&lt;=$P$2,COLUMNS($M$131:DN204)&lt;=$P$2),INDEX(MINVERSE($M$6:INDEX($M$6:$EF$125,$P$2,$P$2)),ROWS($M$131:DN204),COLUMNS($M$131:DN204)),0)</f>
        <v>0</v>
      </c>
      <c r="DO204">
        <f t="array" ref="DO204">IF(AND(ROWS($M$131:DO204)&lt;=$P$2,COLUMNS($M$131:DO204)&lt;=$P$2),INDEX(MINVERSE($M$6:INDEX($M$6:$EF$125,$P$2,$P$2)),ROWS($M$131:DO204),COLUMNS($M$131:DO204)),0)</f>
        <v>0</v>
      </c>
      <c r="DP204">
        <f t="array" ref="DP204">IF(AND(ROWS($M$131:DP204)&lt;=$P$2,COLUMNS($M$131:DP204)&lt;=$P$2),INDEX(MINVERSE($M$6:INDEX($M$6:$EF$125,$P$2,$P$2)),ROWS($M$131:DP204),COLUMNS($M$131:DP204)),0)</f>
        <v>0</v>
      </c>
      <c r="DQ204">
        <f t="array" ref="DQ204">IF(AND(ROWS($M$131:DQ204)&lt;=$P$2,COLUMNS($M$131:DQ204)&lt;=$P$2),INDEX(MINVERSE($M$6:INDEX($M$6:$EF$125,$P$2,$P$2)),ROWS($M$131:DQ204),COLUMNS($M$131:DQ204)),0)</f>
        <v>0</v>
      </c>
      <c r="DR204">
        <f t="array" ref="DR204">IF(AND(ROWS($M$131:DR204)&lt;=$P$2,COLUMNS($M$131:DR204)&lt;=$P$2),INDEX(MINVERSE($M$6:INDEX($M$6:$EF$125,$P$2,$P$2)),ROWS($M$131:DR204),COLUMNS($M$131:DR204)),0)</f>
        <v>0</v>
      </c>
      <c r="DS204">
        <f t="array" ref="DS204">IF(AND(ROWS($M$131:DS204)&lt;=$P$2,COLUMNS($M$131:DS204)&lt;=$P$2),INDEX(MINVERSE($M$6:INDEX($M$6:$EF$125,$P$2,$P$2)),ROWS($M$131:DS204),COLUMNS($M$131:DS204)),0)</f>
        <v>0</v>
      </c>
      <c r="DT204">
        <f t="array" ref="DT204">IF(AND(ROWS($M$131:DT204)&lt;=$P$2,COLUMNS($M$131:DT204)&lt;=$P$2),INDEX(MINVERSE($M$6:INDEX($M$6:$EF$125,$P$2,$P$2)),ROWS($M$131:DT204),COLUMNS($M$131:DT204)),0)</f>
        <v>0</v>
      </c>
      <c r="DU204">
        <f t="array" ref="DU204">IF(AND(ROWS($M$131:DU204)&lt;=$P$2,COLUMNS($M$131:DU204)&lt;=$P$2),INDEX(MINVERSE($M$6:INDEX($M$6:$EF$125,$P$2,$P$2)),ROWS($M$131:DU204),COLUMNS($M$131:DU204)),0)</f>
        <v>0</v>
      </c>
      <c r="DV204">
        <f t="array" ref="DV204">IF(AND(ROWS($M$131:DV204)&lt;=$P$2,COLUMNS($M$131:DV204)&lt;=$P$2),INDEX(MINVERSE($M$6:INDEX($M$6:$EF$125,$P$2,$P$2)),ROWS($M$131:DV204),COLUMNS($M$131:DV204)),0)</f>
        <v>0</v>
      </c>
      <c r="DW204">
        <f t="array" ref="DW204">IF(AND(ROWS($M$131:DW204)&lt;=$P$2,COLUMNS($M$131:DW204)&lt;=$P$2),INDEX(MINVERSE($M$6:INDEX($M$6:$EF$125,$P$2,$P$2)),ROWS($M$131:DW204),COLUMNS($M$131:DW204)),0)</f>
        <v>0</v>
      </c>
      <c r="DX204">
        <f t="array" ref="DX204">IF(AND(ROWS($M$131:DX204)&lt;=$P$2,COLUMNS($M$131:DX204)&lt;=$P$2),INDEX(MINVERSE($M$6:INDEX($M$6:$EF$125,$P$2,$P$2)),ROWS($M$131:DX204),COLUMNS($M$131:DX204)),0)</f>
        <v>0</v>
      </c>
      <c r="DY204">
        <f t="array" ref="DY204">IF(AND(ROWS($M$131:DY204)&lt;=$P$2,COLUMNS($M$131:DY204)&lt;=$P$2),INDEX(MINVERSE($M$6:INDEX($M$6:$EF$125,$P$2,$P$2)),ROWS($M$131:DY204),COLUMNS($M$131:DY204)),0)</f>
        <v>0</v>
      </c>
      <c r="DZ204">
        <f t="array" ref="DZ204">IF(AND(ROWS($M$131:DZ204)&lt;=$P$2,COLUMNS($M$131:DZ204)&lt;=$P$2),INDEX(MINVERSE($M$6:INDEX($M$6:$EF$125,$P$2,$P$2)),ROWS($M$131:DZ204),COLUMNS($M$131:DZ204)),0)</f>
        <v>0</v>
      </c>
      <c r="EA204">
        <f t="array" ref="EA204">IF(AND(ROWS($M$131:EA204)&lt;=$P$2,COLUMNS($M$131:EA204)&lt;=$P$2),INDEX(MINVERSE($M$6:INDEX($M$6:$EF$125,$P$2,$P$2)),ROWS($M$131:EA204),COLUMNS($M$131:EA204)),0)</f>
        <v>0</v>
      </c>
      <c r="EB204">
        <f t="array" ref="EB204">IF(AND(ROWS($M$131:EB204)&lt;=$P$2,COLUMNS($M$131:EB204)&lt;=$P$2),INDEX(MINVERSE($M$6:INDEX($M$6:$EF$125,$P$2,$P$2)),ROWS($M$131:EB204),COLUMNS($M$131:EB204)),0)</f>
        <v>0</v>
      </c>
    </row>
    <row r="205" spans="12:132" ht="15">
      <c r="L205" s="10">
        <v>75</v>
      </c>
      <c r="M205">
        <f t="array" ref="M205">IF(AND(ROWS($M$131:M205)&lt;=$P$2,COLUMNS($M$131:M205)&lt;=$P$2),INDEX(MINVERSE($M$6:INDEX($M$6:$EF$125,$P$2,$P$2)),ROWS($M$131:M205),COLUMNS($M$131:M205)),0)</f>
        <v>0</v>
      </c>
      <c r="N205">
        <f t="array" ref="N205">IF(AND(ROWS($M$131:N205)&lt;=$P$2,COLUMNS($M$131:N205)&lt;=$P$2),INDEX(MINVERSE($M$6:INDEX($M$6:$EF$125,$P$2,$P$2)),ROWS($M$131:N205),COLUMNS($M$131:N205)),0)</f>
        <v>0</v>
      </c>
      <c r="O205">
        <f t="array" ref="O205">IF(AND(ROWS($M$131:O205)&lt;=$P$2,COLUMNS($M$131:O205)&lt;=$P$2),INDEX(MINVERSE($M$6:INDEX($M$6:$EF$125,$P$2,$P$2)),ROWS($M$131:O205),COLUMNS($M$131:O205)),0)</f>
        <v>0</v>
      </c>
      <c r="P205">
        <f t="array" ref="P205">IF(AND(ROWS($M$131:P205)&lt;=$P$2,COLUMNS($M$131:P205)&lt;=$P$2),INDEX(MINVERSE($M$6:INDEX($M$6:$EF$125,$P$2,$P$2)),ROWS($M$131:P205),COLUMNS($M$131:P205)),0)</f>
        <v>0</v>
      </c>
      <c r="Q205">
        <f t="array" ref="Q205">IF(AND(ROWS($M$131:Q205)&lt;=$P$2,COLUMNS($M$131:Q205)&lt;=$P$2),INDEX(MINVERSE($M$6:INDEX($M$6:$EF$125,$P$2,$P$2)),ROWS($M$131:Q205),COLUMNS($M$131:Q205)),0)</f>
        <v>0</v>
      </c>
      <c r="R205">
        <f t="array" ref="R205">IF(AND(ROWS($M$131:R205)&lt;=$P$2,COLUMNS($M$131:R205)&lt;=$P$2),INDEX(MINVERSE($M$6:INDEX($M$6:$EF$125,$P$2,$P$2)),ROWS($M$131:R205),COLUMNS($M$131:R205)),0)</f>
        <v>0</v>
      </c>
      <c r="S205">
        <f t="array" ref="S205">IF(AND(ROWS($M$131:S205)&lt;=$P$2,COLUMNS($M$131:S205)&lt;=$P$2),INDEX(MINVERSE($M$6:INDEX($M$6:$EF$125,$P$2,$P$2)),ROWS($M$131:S205),COLUMNS($M$131:S205)),0)</f>
        <v>0</v>
      </c>
      <c r="T205">
        <f t="array" ref="T205">IF(AND(ROWS($M$131:T205)&lt;=$P$2,COLUMNS($M$131:T205)&lt;=$P$2),INDEX(MINVERSE($M$6:INDEX($M$6:$EF$125,$P$2,$P$2)),ROWS($M$131:T205),COLUMNS($M$131:T205)),0)</f>
        <v>0</v>
      </c>
      <c r="U205">
        <f t="array" ref="U205">IF(AND(ROWS($M$131:U205)&lt;=$P$2,COLUMNS($M$131:U205)&lt;=$P$2),INDEX(MINVERSE($M$6:INDEX($M$6:$EF$125,$P$2,$P$2)),ROWS($M$131:U205),COLUMNS($M$131:U205)),0)</f>
        <v>0</v>
      </c>
      <c r="V205">
        <f t="array" ref="V205">IF(AND(ROWS($M$131:V205)&lt;=$P$2,COLUMNS($M$131:V205)&lt;=$P$2),INDEX(MINVERSE($M$6:INDEX($M$6:$EF$125,$P$2,$P$2)),ROWS($M$131:V205),COLUMNS($M$131:V205)),0)</f>
        <v>0</v>
      </c>
      <c r="W205">
        <f t="array" ref="W205">IF(AND(ROWS($M$131:W205)&lt;=$P$2,COLUMNS($M$131:W205)&lt;=$P$2),INDEX(MINVERSE($M$6:INDEX($M$6:$EF$125,$P$2,$P$2)),ROWS($M$131:W205),COLUMNS($M$131:W205)),0)</f>
        <v>0</v>
      </c>
      <c r="X205">
        <f t="array" ref="X205">IF(AND(ROWS($M$131:X205)&lt;=$P$2,COLUMNS($M$131:X205)&lt;=$P$2),INDEX(MINVERSE($M$6:INDEX($M$6:$EF$125,$P$2,$P$2)),ROWS($M$131:X205),COLUMNS($M$131:X205)),0)</f>
        <v>0</v>
      </c>
      <c r="Y205">
        <f t="array" ref="Y205">IF(AND(ROWS($M$131:Y205)&lt;=$P$2,COLUMNS($M$131:Y205)&lt;=$P$2),INDEX(MINVERSE($M$6:INDEX($M$6:$EF$125,$P$2,$P$2)),ROWS($M$131:Y205),COLUMNS($M$131:Y205)),0)</f>
        <v>0</v>
      </c>
      <c r="Z205">
        <f t="array" ref="Z205">IF(AND(ROWS($M$131:Z205)&lt;=$P$2,COLUMNS($M$131:Z205)&lt;=$P$2),INDEX(MINVERSE($M$6:INDEX($M$6:$EF$125,$P$2,$P$2)),ROWS($M$131:Z205),COLUMNS($M$131:Z205)),0)</f>
        <v>0</v>
      </c>
      <c r="AA205">
        <f t="array" ref="AA205">IF(AND(ROWS($M$131:AA205)&lt;=$P$2,COLUMNS($M$131:AA205)&lt;=$P$2),INDEX(MINVERSE($M$6:INDEX($M$6:$EF$125,$P$2,$P$2)),ROWS($M$131:AA205),COLUMNS($M$131:AA205)),0)</f>
        <v>0</v>
      </c>
      <c r="AB205">
        <f t="array" ref="AB205">IF(AND(ROWS($M$131:AB205)&lt;=$P$2,COLUMNS($M$131:AB205)&lt;=$P$2),INDEX(MINVERSE($M$6:INDEX($M$6:$EF$125,$P$2,$P$2)),ROWS($M$131:AB205),COLUMNS($M$131:AB205)),0)</f>
        <v>0</v>
      </c>
      <c r="AC205">
        <f t="array" ref="AC205">IF(AND(ROWS($M$131:AC205)&lt;=$P$2,COLUMNS($M$131:AC205)&lt;=$P$2),INDEX(MINVERSE($M$6:INDEX($M$6:$EF$125,$P$2,$P$2)),ROWS($M$131:AC205),COLUMNS($M$131:AC205)),0)</f>
        <v>0</v>
      </c>
      <c r="AD205">
        <f t="array" ref="AD205">IF(AND(ROWS($M$131:AD205)&lt;=$P$2,COLUMNS($M$131:AD205)&lt;=$P$2),INDEX(MINVERSE($M$6:INDEX($M$6:$EF$125,$P$2,$P$2)),ROWS($M$131:AD205),COLUMNS($M$131:AD205)),0)</f>
        <v>0</v>
      </c>
      <c r="AE205">
        <f t="array" ref="AE205">IF(AND(ROWS($M$131:AE205)&lt;=$P$2,COLUMNS($M$131:AE205)&lt;=$P$2),INDEX(MINVERSE($M$6:INDEX($M$6:$EF$125,$P$2,$P$2)),ROWS($M$131:AE205),COLUMNS($M$131:AE205)),0)</f>
        <v>0</v>
      </c>
      <c r="AF205">
        <f t="array" ref="AF205">IF(AND(ROWS($M$131:AF205)&lt;=$P$2,COLUMNS($M$131:AF205)&lt;=$P$2),INDEX(MINVERSE($M$6:INDEX($M$6:$EF$125,$P$2,$P$2)),ROWS($M$131:AF205),COLUMNS($M$131:AF205)),0)</f>
        <v>0</v>
      </c>
      <c r="AG205">
        <f t="array" ref="AG205">IF(AND(ROWS($M$131:AG205)&lt;=$P$2,COLUMNS($M$131:AG205)&lt;=$P$2),INDEX(MINVERSE($M$6:INDEX($M$6:$EF$125,$P$2,$P$2)),ROWS($M$131:AG205),COLUMNS($M$131:AG205)),0)</f>
        <v>0</v>
      </c>
      <c r="AH205">
        <f t="array" ref="AH205">IF(AND(ROWS($M$131:AH205)&lt;=$P$2,COLUMNS($M$131:AH205)&lt;=$P$2),INDEX(MINVERSE($M$6:INDEX($M$6:$EF$125,$P$2,$P$2)),ROWS($M$131:AH205),COLUMNS($M$131:AH205)),0)</f>
        <v>0</v>
      </c>
      <c r="AI205">
        <f t="array" ref="AI205">IF(AND(ROWS($M$131:AI205)&lt;=$P$2,COLUMNS($M$131:AI205)&lt;=$P$2),INDEX(MINVERSE($M$6:INDEX($M$6:$EF$125,$P$2,$P$2)),ROWS($M$131:AI205),COLUMNS($M$131:AI205)),0)</f>
        <v>0</v>
      </c>
      <c r="AJ205">
        <f t="array" ref="AJ205">IF(AND(ROWS($M$131:AJ205)&lt;=$P$2,COLUMNS($M$131:AJ205)&lt;=$P$2),INDEX(MINVERSE($M$6:INDEX($M$6:$EF$125,$P$2,$P$2)),ROWS($M$131:AJ205),COLUMNS($M$131:AJ205)),0)</f>
        <v>0</v>
      </c>
      <c r="AK205">
        <f t="array" ref="AK205">IF(AND(ROWS($M$131:AK205)&lt;=$P$2,COLUMNS($M$131:AK205)&lt;=$P$2),INDEX(MINVERSE($M$6:INDEX($M$6:$EF$125,$P$2,$P$2)),ROWS($M$131:AK205),COLUMNS($M$131:AK205)),0)</f>
        <v>0</v>
      </c>
      <c r="AL205">
        <f t="array" ref="AL205">IF(AND(ROWS($M$131:AL205)&lt;=$P$2,COLUMNS($M$131:AL205)&lt;=$P$2),INDEX(MINVERSE($M$6:INDEX($M$6:$EF$125,$P$2,$P$2)),ROWS($M$131:AL205),COLUMNS($M$131:AL205)),0)</f>
        <v>0</v>
      </c>
      <c r="AM205">
        <f t="array" ref="AM205">IF(AND(ROWS($M$131:AM205)&lt;=$P$2,COLUMNS($M$131:AM205)&lt;=$P$2),INDEX(MINVERSE($M$6:INDEX($M$6:$EF$125,$P$2,$P$2)),ROWS($M$131:AM205),COLUMNS($M$131:AM205)),0)</f>
        <v>0</v>
      </c>
      <c r="AN205">
        <f t="array" ref="AN205">IF(AND(ROWS($M$131:AN205)&lt;=$P$2,COLUMNS($M$131:AN205)&lt;=$P$2),INDEX(MINVERSE($M$6:INDEX($M$6:$EF$125,$P$2,$P$2)),ROWS($M$131:AN205),COLUMNS($M$131:AN205)),0)</f>
        <v>0</v>
      </c>
      <c r="AO205">
        <f t="array" ref="AO205">IF(AND(ROWS($M$131:AO205)&lt;=$P$2,COLUMNS($M$131:AO205)&lt;=$P$2),INDEX(MINVERSE($M$6:INDEX($M$6:$EF$125,$P$2,$P$2)),ROWS($M$131:AO205),COLUMNS($M$131:AO205)),0)</f>
        <v>0</v>
      </c>
      <c r="AP205">
        <f t="array" ref="AP205">IF(AND(ROWS($M$131:AP205)&lt;=$P$2,COLUMNS($M$131:AP205)&lt;=$P$2),INDEX(MINVERSE($M$6:INDEX($M$6:$EF$125,$P$2,$P$2)),ROWS($M$131:AP205),COLUMNS($M$131:AP205)),0)</f>
        <v>0</v>
      </c>
      <c r="AQ205">
        <f t="array" ref="AQ205">IF(AND(ROWS($M$131:AQ205)&lt;=$P$2,COLUMNS($M$131:AQ205)&lt;=$P$2),INDEX(MINVERSE($M$6:INDEX($M$6:$EF$125,$P$2,$P$2)),ROWS($M$131:AQ205),COLUMNS($M$131:AQ205)),0)</f>
        <v>0</v>
      </c>
      <c r="AR205">
        <f t="array" ref="AR205">IF(AND(ROWS($M$131:AR205)&lt;=$P$2,COLUMNS($M$131:AR205)&lt;=$P$2),INDEX(MINVERSE($M$6:INDEX($M$6:$EF$125,$P$2,$P$2)),ROWS($M$131:AR205),COLUMNS($M$131:AR205)),0)</f>
        <v>0</v>
      </c>
      <c r="AS205">
        <f t="array" ref="AS205">IF(AND(ROWS($M$131:AS205)&lt;=$P$2,COLUMNS($M$131:AS205)&lt;=$P$2),INDEX(MINVERSE($M$6:INDEX($M$6:$EF$125,$P$2,$P$2)),ROWS($M$131:AS205),COLUMNS($M$131:AS205)),0)</f>
        <v>0</v>
      </c>
      <c r="AT205">
        <f t="array" ref="AT205">IF(AND(ROWS($M$131:AT205)&lt;=$P$2,COLUMNS($M$131:AT205)&lt;=$P$2),INDEX(MINVERSE($M$6:INDEX($M$6:$EF$125,$P$2,$P$2)),ROWS($M$131:AT205),COLUMNS($M$131:AT205)),0)</f>
        <v>0</v>
      </c>
      <c r="AU205">
        <f t="array" ref="AU205">IF(AND(ROWS($M$131:AU205)&lt;=$P$2,COLUMNS($M$131:AU205)&lt;=$P$2),INDEX(MINVERSE($M$6:INDEX($M$6:$EF$125,$P$2,$P$2)),ROWS($M$131:AU205),COLUMNS($M$131:AU205)),0)</f>
        <v>0</v>
      </c>
      <c r="AV205">
        <f t="array" ref="AV205">IF(AND(ROWS($M$131:AV205)&lt;=$P$2,COLUMNS($M$131:AV205)&lt;=$P$2),INDEX(MINVERSE($M$6:INDEX($M$6:$EF$125,$P$2,$P$2)),ROWS($M$131:AV205),COLUMNS($M$131:AV205)),0)</f>
        <v>0</v>
      </c>
      <c r="AW205">
        <f t="array" ref="AW205">IF(AND(ROWS($M$131:AW205)&lt;=$P$2,COLUMNS($M$131:AW205)&lt;=$P$2),INDEX(MINVERSE($M$6:INDEX($M$6:$EF$125,$P$2,$P$2)),ROWS($M$131:AW205),COLUMNS($M$131:AW205)),0)</f>
        <v>0</v>
      </c>
      <c r="AX205">
        <f t="array" ref="AX205">IF(AND(ROWS($M$131:AX205)&lt;=$P$2,COLUMNS($M$131:AX205)&lt;=$P$2),INDEX(MINVERSE($M$6:INDEX($M$6:$EF$125,$P$2,$P$2)),ROWS($M$131:AX205),COLUMNS($M$131:AX205)),0)</f>
        <v>0</v>
      </c>
      <c r="AY205">
        <f t="array" ref="AY205">IF(AND(ROWS($M$131:AY205)&lt;=$P$2,COLUMNS($M$131:AY205)&lt;=$P$2),INDEX(MINVERSE($M$6:INDEX($M$6:$EF$125,$P$2,$P$2)),ROWS($M$131:AY205),COLUMNS($M$131:AY205)),0)</f>
        <v>0</v>
      </c>
      <c r="AZ205">
        <f t="array" ref="AZ205">IF(AND(ROWS($M$131:AZ205)&lt;=$P$2,COLUMNS($M$131:AZ205)&lt;=$P$2),INDEX(MINVERSE($M$6:INDEX($M$6:$EF$125,$P$2,$P$2)),ROWS($M$131:AZ205),COLUMNS($M$131:AZ205)),0)</f>
        <v>0</v>
      </c>
      <c r="BA205">
        <f t="array" ref="BA205">IF(AND(ROWS($M$131:BA205)&lt;=$P$2,COLUMNS($M$131:BA205)&lt;=$P$2),INDEX(MINVERSE($M$6:INDEX($M$6:$EF$125,$P$2,$P$2)),ROWS($M$131:BA205),COLUMNS($M$131:BA205)),0)</f>
        <v>0</v>
      </c>
      <c r="BB205">
        <f t="array" ref="BB205">IF(AND(ROWS($M$131:BB205)&lt;=$P$2,COLUMNS($M$131:BB205)&lt;=$P$2),INDEX(MINVERSE($M$6:INDEX($M$6:$EF$125,$P$2,$P$2)),ROWS($M$131:BB205),COLUMNS($M$131:BB205)),0)</f>
        <v>0</v>
      </c>
      <c r="BC205">
        <f t="array" ref="BC205">IF(AND(ROWS($M$131:BC205)&lt;=$P$2,COLUMNS($M$131:BC205)&lt;=$P$2),INDEX(MINVERSE($M$6:INDEX($M$6:$EF$125,$P$2,$P$2)),ROWS($M$131:BC205),COLUMNS($M$131:BC205)),0)</f>
        <v>0</v>
      </c>
      <c r="BD205">
        <f t="array" ref="BD205">IF(AND(ROWS($M$131:BD205)&lt;=$P$2,COLUMNS($M$131:BD205)&lt;=$P$2),INDEX(MINVERSE($M$6:INDEX($M$6:$EF$125,$P$2,$P$2)),ROWS($M$131:BD205),COLUMNS($M$131:BD205)),0)</f>
        <v>0</v>
      </c>
      <c r="BE205">
        <f t="array" ref="BE205">IF(AND(ROWS($M$131:BE205)&lt;=$P$2,COLUMNS($M$131:BE205)&lt;=$P$2),INDEX(MINVERSE($M$6:INDEX($M$6:$EF$125,$P$2,$P$2)),ROWS($M$131:BE205),COLUMNS($M$131:BE205)),0)</f>
        <v>0</v>
      </c>
      <c r="BF205">
        <f t="array" ref="BF205">IF(AND(ROWS($M$131:BF205)&lt;=$P$2,COLUMNS($M$131:BF205)&lt;=$P$2),INDEX(MINVERSE($M$6:INDEX($M$6:$EF$125,$P$2,$P$2)),ROWS($M$131:BF205),COLUMNS($M$131:BF205)),0)</f>
        <v>0</v>
      </c>
      <c r="BG205">
        <f t="array" ref="BG205">IF(AND(ROWS($M$131:BG205)&lt;=$P$2,COLUMNS($M$131:BG205)&lt;=$P$2),INDEX(MINVERSE($M$6:INDEX($M$6:$EF$125,$P$2,$P$2)),ROWS($M$131:BG205),COLUMNS($M$131:BG205)),0)</f>
        <v>0</v>
      </c>
      <c r="BH205">
        <f t="array" ref="BH205">IF(AND(ROWS($M$131:BH205)&lt;=$P$2,COLUMNS($M$131:BH205)&lt;=$P$2),INDEX(MINVERSE($M$6:INDEX($M$6:$EF$125,$P$2,$P$2)),ROWS($M$131:BH205),COLUMNS($M$131:BH205)),0)</f>
        <v>0</v>
      </c>
      <c r="BI205">
        <f t="array" ref="BI205">IF(AND(ROWS($M$131:BI205)&lt;=$P$2,COLUMNS($M$131:BI205)&lt;=$P$2),INDEX(MINVERSE($M$6:INDEX($M$6:$EF$125,$P$2,$P$2)),ROWS($M$131:BI205),COLUMNS($M$131:BI205)),0)</f>
        <v>0</v>
      </c>
      <c r="BJ205">
        <f t="array" ref="BJ205">IF(AND(ROWS($M$131:BJ205)&lt;=$P$2,COLUMNS($M$131:BJ205)&lt;=$P$2),INDEX(MINVERSE($M$6:INDEX($M$6:$EF$125,$P$2,$P$2)),ROWS($M$131:BJ205),COLUMNS($M$131:BJ205)),0)</f>
        <v>0</v>
      </c>
      <c r="BK205">
        <f t="array" ref="BK205">IF(AND(ROWS($M$131:BK205)&lt;=$P$2,COLUMNS($M$131:BK205)&lt;=$P$2),INDEX(MINVERSE($M$6:INDEX($M$6:$EF$125,$P$2,$P$2)),ROWS($M$131:BK205),COLUMNS($M$131:BK205)),0)</f>
        <v>0</v>
      </c>
      <c r="BL205">
        <f t="array" ref="BL205">IF(AND(ROWS($M$131:BL205)&lt;=$P$2,COLUMNS($M$131:BL205)&lt;=$P$2),INDEX(MINVERSE($M$6:INDEX($M$6:$EF$125,$P$2,$P$2)),ROWS($M$131:BL205),COLUMNS($M$131:BL205)),0)</f>
        <v>0</v>
      </c>
      <c r="BM205">
        <f t="array" ref="BM205">IF(AND(ROWS($M$131:BM205)&lt;=$P$2,COLUMNS($M$131:BM205)&lt;=$P$2),INDEX(MINVERSE($M$6:INDEX($M$6:$EF$125,$P$2,$P$2)),ROWS($M$131:BM205),COLUMNS($M$131:BM205)),0)</f>
        <v>0</v>
      </c>
      <c r="BN205">
        <f t="array" ref="BN205">IF(AND(ROWS($M$131:BN205)&lt;=$P$2,COLUMNS($M$131:BN205)&lt;=$P$2),INDEX(MINVERSE($M$6:INDEX($M$6:$EF$125,$P$2,$P$2)),ROWS($M$131:BN205),COLUMNS($M$131:BN205)),0)</f>
        <v>0</v>
      </c>
      <c r="BO205">
        <f t="array" ref="BO205">IF(AND(ROWS($M$131:BO205)&lt;=$P$2,COLUMNS($M$131:BO205)&lt;=$P$2),INDEX(MINVERSE($M$6:INDEX($M$6:$EF$125,$P$2,$P$2)),ROWS($M$131:BO205),COLUMNS($M$131:BO205)),0)</f>
        <v>0</v>
      </c>
      <c r="BP205">
        <f t="array" ref="BP205">IF(AND(ROWS($M$131:BP205)&lt;=$P$2,COLUMNS($M$131:BP205)&lt;=$P$2),INDEX(MINVERSE($M$6:INDEX($M$6:$EF$125,$P$2,$P$2)),ROWS($M$131:BP205),COLUMNS($M$131:BP205)),0)</f>
        <v>0</v>
      </c>
      <c r="BQ205">
        <f t="array" ref="BQ205">IF(AND(ROWS($M$131:BQ205)&lt;=$P$2,COLUMNS($M$131:BQ205)&lt;=$P$2),INDEX(MINVERSE($M$6:INDEX($M$6:$EF$125,$P$2,$P$2)),ROWS($M$131:BQ205),COLUMNS($M$131:BQ205)),0)</f>
        <v>0</v>
      </c>
      <c r="BR205">
        <f t="array" ref="BR205">IF(AND(ROWS($M$131:BR205)&lt;=$P$2,COLUMNS($M$131:BR205)&lt;=$P$2),INDEX(MINVERSE($M$6:INDEX($M$6:$EF$125,$P$2,$P$2)),ROWS($M$131:BR205),COLUMNS($M$131:BR205)),0)</f>
        <v>0</v>
      </c>
      <c r="BS205">
        <f t="array" ref="BS205">IF(AND(ROWS($M$131:BS205)&lt;=$P$2,COLUMNS($M$131:BS205)&lt;=$P$2),INDEX(MINVERSE($M$6:INDEX($M$6:$EF$125,$P$2,$P$2)),ROWS($M$131:BS205),COLUMNS($M$131:BS205)),0)</f>
        <v>0</v>
      </c>
      <c r="BT205">
        <f t="array" ref="BT205">IF(AND(ROWS($M$131:BT205)&lt;=$P$2,COLUMNS($M$131:BT205)&lt;=$P$2),INDEX(MINVERSE($M$6:INDEX($M$6:$EF$125,$P$2,$P$2)),ROWS($M$131:BT205),COLUMNS($M$131:BT205)),0)</f>
        <v>0</v>
      </c>
      <c r="BU205">
        <f t="array" ref="BU205">IF(AND(ROWS($M$131:BU205)&lt;=$P$2,COLUMNS($M$131:BU205)&lt;=$P$2),INDEX(MINVERSE($M$6:INDEX($M$6:$EF$125,$P$2,$P$2)),ROWS($M$131:BU205),COLUMNS($M$131:BU205)),0)</f>
        <v>0</v>
      </c>
      <c r="BV205">
        <f t="array" ref="BV205">IF(AND(ROWS($M$131:BV205)&lt;=$P$2,COLUMNS($M$131:BV205)&lt;=$P$2),INDEX(MINVERSE($M$6:INDEX($M$6:$EF$125,$P$2,$P$2)),ROWS($M$131:BV205),COLUMNS($M$131:BV205)),0)</f>
        <v>0</v>
      </c>
      <c r="BW205">
        <f t="array" ref="BW205">IF(AND(ROWS($M$131:BW205)&lt;=$P$2,COLUMNS($M$131:BW205)&lt;=$P$2),INDEX(MINVERSE($M$6:INDEX($M$6:$EF$125,$P$2,$P$2)),ROWS($M$131:BW205),COLUMNS($M$131:BW205)),0)</f>
        <v>0</v>
      </c>
      <c r="BX205">
        <f t="array" ref="BX205">IF(AND(ROWS($M$131:BX205)&lt;=$P$2,COLUMNS($M$131:BX205)&lt;=$P$2),INDEX(MINVERSE($M$6:INDEX($M$6:$EF$125,$P$2,$P$2)),ROWS($M$131:BX205),COLUMNS($M$131:BX205)),0)</f>
        <v>0</v>
      </c>
      <c r="BY205">
        <f t="array" ref="BY205">IF(AND(ROWS($M$131:BY205)&lt;=$P$2,COLUMNS($M$131:BY205)&lt;=$P$2),INDEX(MINVERSE($M$6:INDEX($M$6:$EF$125,$P$2,$P$2)),ROWS($M$131:BY205),COLUMNS($M$131:BY205)),0)</f>
        <v>0</v>
      </c>
      <c r="BZ205">
        <f t="array" ref="BZ205">IF(AND(ROWS($M$131:BZ205)&lt;=$P$2,COLUMNS($M$131:BZ205)&lt;=$P$2),INDEX(MINVERSE($M$6:INDEX($M$6:$EF$125,$P$2,$P$2)),ROWS($M$131:BZ205),COLUMNS($M$131:BZ205)),0)</f>
        <v>0</v>
      </c>
      <c r="CA205">
        <f t="array" ref="CA205">IF(AND(ROWS($M$131:CA205)&lt;=$P$2,COLUMNS($M$131:CA205)&lt;=$P$2),INDEX(MINVERSE($M$6:INDEX($M$6:$EF$125,$P$2,$P$2)),ROWS($M$131:CA205),COLUMNS($M$131:CA205)),0)</f>
        <v>0</v>
      </c>
      <c r="CB205">
        <f t="array" ref="CB205">IF(AND(ROWS($M$131:CB205)&lt;=$P$2,COLUMNS($M$131:CB205)&lt;=$P$2),INDEX(MINVERSE($M$6:INDEX($M$6:$EF$125,$P$2,$P$2)),ROWS($M$131:CB205),COLUMNS($M$131:CB205)),0)</f>
        <v>0</v>
      </c>
      <c r="CC205">
        <f t="array" ref="CC205">IF(AND(ROWS($M$131:CC205)&lt;=$P$2,COLUMNS($M$131:CC205)&lt;=$P$2),INDEX(MINVERSE($M$6:INDEX($M$6:$EF$125,$P$2,$P$2)),ROWS($M$131:CC205),COLUMNS($M$131:CC205)),0)</f>
        <v>0</v>
      </c>
      <c r="CD205">
        <f t="array" ref="CD205">IF(AND(ROWS($M$131:CD205)&lt;=$P$2,COLUMNS($M$131:CD205)&lt;=$P$2),INDEX(MINVERSE($M$6:INDEX($M$6:$EF$125,$P$2,$P$2)),ROWS($M$131:CD205),COLUMNS($M$131:CD205)),0)</f>
        <v>0</v>
      </c>
      <c r="CE205">
        <f t="array" ref="CE205">IF(AND(ROWS($M$131:CE205)&lt;=$P$2,COLUMNS($M$131:CE205)&lt;=$P$2),INDEX(MINVERSE($M$6:INDEX($M$6:$EF$125,$P$2,$P$2)),ROWS($M$131:CE205),COLUMNS($M$131:CE205)),0)</f>
        <v>0</v>
      </c>
      <c r="CF205">
        <f t="array" ref="CF205">IF(AND(ROWS($M$131:CF205)&lt;=$P$2,COLUMNS($M$131:CF205)&lt;=$P$2),INDEX(MINVERSE($M$6:INDEX($M$6:$EF$125,$P$2,$P$2)),ROWS($M$131:CF205),COLUMNS($M$131:CF205)),0)</f>
        <v>0</v>
      </c>
      <c r="CG205">
        <f t="array" ref="CG205">IF(AND(ROWS($M$131:CG205)&lt;=$P$2,COLUMNS($M$131:CG205)&lt;=$P$2),INDEX(MINVERSE($M$6:INDEX($M$6:$EF$125,$P$2,$P$2)),ROWS($M$131:CG205),COLUMNS($M$131:CG205)),0)</f>
        <v>0</v>
      </c>
      <c r="CH205">
        <f t="array" ref="CH205">IF(AND(ROWS($M$131:CH205)&lt;=$P$2,COLUMNS($M$131:CH205)&lt;=$P$2),INDEX(MINVERSE($M$6:INDEX($M$6:$EF$125,$P$2,$P$2)),ROWS($M$131:CH205),COLUMNS($M$131:CH205)),0)</f>
        <v>0</v>
      </c>
      <c r="CI205">
        <f t="array" ref="CI205">IF(AND(ROWS($M$131:CI205)&lt;=$P$2,COLUMNS($M$131:CI205)&lt;=$P$2),INDEX(MINVERSE($M$6:INDEX($M$6:$EF$125,$P$2,$P$2)),ROWS($M$131:CI205),COLUMNS($M$131:CI205)),0)</f>
        <v>0</v>
      </c>
      <c r="CJ205">
        <f t="array" ref="CJ205">IF(AND(ROWS($M$131:CJ205)&lt;=$P$2,COLUMNS($M$131:CJ205)&lt;=$P$2),INDEX(MINVERSE($M$6:INDEX($M$6:$EF$125,$P$2,$P$2)),ROWS($M$131:CJ205),COLUMNS($M$131:CJ205)),0)</f>
        <v>0</v>
      </c>
      <c r="CK205">
        <f t="array" ref="CK205">IF(AND(ROWS($M$131:CK205)&lt;=$P$2,COLUMNS($M$131:CK205)&lt;=$P$2),INDEX(MINVERSE($M$6:INDEX($M$6:$EF$125,$P$2,$P$2)),ROWS($M$131:CK205),COLUMNS($M$131:CK205)),0)</f>
        <v>0</v>
      </c>
      <c r="CL205">
        <f t="array" ref="CL205">IF(AND(ROWS($M$131:CL205)&lt;=$P$2,COLUMNS($M$131:CL205)&lt;=$P$2),INDEX(MINVERSE($M$6:INDEX($M$6:$EF$125,$P$2,$P$2)),ROWS($M$131:CL205),COLUMNS($M$131:CL205)),0)</f>
        <v>0</v>
      </c>
      <c r="CM205">
        <f t="array" ref="CM205">IF(AND(ROWS($M$131:CM205)&lt;=$P$2,COLUMNS($M$131:CM205)&lt;=$P$2),INDEX(MINVERSE($M$6:INDEX($M$6:$EF$125,$P$2,$P$2)),ROWS($M$131:CM205),COLUMNS($M$131:CM205)),0)</f>
        <v>0</v>
      </c>
      <c r="CN205">
        <f t="array" ref="CN205">IF(AND(ROWS($M$131:CN205)&lt;=$P$2,COLUMNS($M$131:CN205)&lt;=$P$2),INDEX(MINVERSE($M$6:INDEX($M$6:$EF$125,$P$2,$P$2)),ROWS($M$131:CN205),COLUMNS($M$131:CN205)),0)</f>
        <v>0</v>
      </c>
      <c r="CO205">
        <f t="array" ref="CO205">IF(AND(ROWS($M$131:CO205)&lt;=$P$2,COLUMNS($M$131:CO205)&lt;=$P$2),INDEX(MINVERSE($M$6:INDEX($M$6:$EF$125,$P$2,$P$2)),ROWS($M$131:CO205),COLUMNS($M$131:CO205)),0)</f>
        <v>0</v>
      </c>
      <c r="CP205">
        <f t="array" ref="CP205">IF(AND(ROWS($M$131:CP205)&lt;=$P$2,COLUMNS($M$131:CP205)&lt;=$P$2),INDEX(MINVERSE($M$6:INDEX($M$6:$EF$125,$P$2,$P$2)),ROWS($M$131:CP205),COLUMNS($M$131:CP205)),0)</f>
        <v>0</v>
      </c>
      <c r="CQ205">
        <f t="array" ref="CQ205">IF(AND(ROWS($M$131:CQ205)&lt;=$P$2,COLUMNS($M$131:CQ205)&lt;=$P$2),INDEX(MINVERSE($M$6:INDEX($M$6:$EF$125,$P$2,$P$2)),ROWS($M$131:CQ205),COLUMNS($M$131:CQ205)),0)</f>
        <v>0</v>
      </c>
      <c r="CR205">
        <f t="array" ref="CR205">IF(AND(ROWS($M$131:CR205)&lt;=$P$2,COLUMNS($M$131:CR205)&lt;=$P$2),INDEX(MINVERSE($M$6:INDEX($M$6:$EF$125,$P$2,$P$2)),ROWS($M$131:CR205),COLUMNS($M$131:CR205)),0)</f>
        <v>0</v>
      </c>
      <c r="CS205">
        <f t="array" ref="CS205">IF(AND(ROWS($M$131:CS205)&lt;=$P$2,COLUMNS($M$131:CS205)&lt;=$P$2),INDEX(MINVERSE($M$6:INDEX($M$6:$EF$125,$P$2,$P$2)),ROWS($M$131:CS205),COLUMNS($M$131:CS205)),0)</f>
        <v>0</v>
      </c>
      <c r="CT205">
        <f t="array" ref="CT205">IF(AND(ROWS($M$131:CT205)&lt;=$P$2,COLUMNS($M$131:CT205)&lt;=$P$2),INDEX(MINVERSE($M$6:INDEX($M$6:$EF$125,$P$2,$P$2)),ROWS($M$131:CT205),COLUMNS($M$131:CT205)),0)</f>
        <v>0</v>
      </c>
      <c r="CU205">
        <f t="array" ref="CU205">IF(AND(ROWS($M$131:CU205)&lt;=$P$2,COLUMNS($M$131:CU205)&lt;=$P$2),INDEX(MINVERSE($M$6:INDEX($M$6:$EF$125,$P$2,$P$2)),ROWS($M$131:CU205),COLUMNS($M$131:CU205)),0)</f>
        <v>0</v>
      </c>
      <c r="CV205">
        <f t="array" ref="CV205">IF(AND(ROWS($M$131:CV205)&lt;=$P$2,COLUMNS($M$131:CV205)&lt;=$P$2),INDEX(MINVERSE($M$6:INDEX($M$6:$EF$125,$P$2,$P$2)),ROWS($M$131:CV205),COLUMNS($M$131:CV205)),0)</f>
        <v>0</v>
      </c>
      <c r="CW205">
        <f t="array" ref="CW205">IF(AND(ROWS($M$131:CW205)&lt;=$P$2,COLUMNS($M$131:CW205)&lt;=$P$2),INDEX(MINVERSE($M$6:INDEX($M$6:$EF$125,$P$2,$P$2)),ROWS($M$131:CW205),COLUMNS($M$131:CW205)),0)</f>
        <v>0</v>
      </c>
      <c r="CX205">
        <f t="array" ref="CX205">IF(AND(ROWS($M$131:CX205)&lt;=$P$2,COLUMNS($M$131:CX205)&lt;=$P$2),INDEX(MINVERSE($M$6:INDEX($M$6:$EF$125,$P$2,$P$2)),ROWS($M$131:CX205),COLUMNS($M$131:CX205)),0)</f>
        <v>0</v>
      </c>
      <c r="CY205">
        <f t="array" ref="CY205">IF(AND(ROWS($M$131:CY205)&lt;=$P$2,COLUMNS($M$131:CY205)&lt;=$P$2),INDEX(MINVERSE($M$6:INDEX($M$6:$EF$125,$P$2,$P$2)),ROWS($M$131:CY205),COLUMNS($M$131:CY205)),0)</f>
        <v>0</v>
      </c>
      <c r="CZ205">
        <f t="array" ref="CZ205">IF(AND(ROWS($M$131:CZ205)&lt;=$P$2,COLUMNS($M$131:CZ205)&lt;=$P$2),INDEX(MINVERSE($M$6:INDEX($M$6:$EF$125,$P$2,$P$2)),ROWS($M$131:CZ205),COLUMNS($M$131:CZ205)),0)</f>
        <v>0</v>
      </c>
      <c r="DA205">
        <f t="array" ref="DA205">IF(AND(ROWS($M$131:DA205)&lt;=$P$2,COLUMNS($M$131:DA205)&lt;=$P$2),INDEX(MINVERSE($M$6:INDEX($M$6:$EF$125,$P$2,$P$2)),ROWS($M$131:DA205),COLUMNS($M$131:DA205)),0)</f>
        <v>0</v>
      </c>
      <c r="DB205">
        <f t="array" ref="DB205">IF(AND(ROWS($M$131:DB205)&lt;=$P$2,COLUMNS($M$131:DB205)&lt;=$P$2),INDEX(MINVERSE($M$6:INDEX($M$6:$EF$125,$P$2,$P$2)),ROWS($M$131:DB205),COLUMNS($M$131:DB205)),0)</f>
        <v>0</v>
      </c>
      <c r="DC205">
        <f t="array" ref="DC205">IF(AND(ROWS($M$131:DC205)&lt;=$P$2,COLUMNS($M$131:DC205)&lt;=$P$2),INDEX(MINVERSE($M$6:INDEX($M$6:$EF$125,$P$2,$P$2)),ROWS($M$131:DC205),COLUMNS($M$131:DC205)),0)</f>
        <v>0</v>
      </c>
      <c r="DD205">
        <f t="array" ref="DD205">IF(AND(ROWS($M$131:DD205)&lt;=$P$2,COLUMNS($M$131:DD205)&lt;=$P$2),INDEX(MINVERSE($M$6:INDEX($M$6:$EF$125,$P$2,$P$2)),ROWS($M$131:DD205),COLUMNS($M$131:DD205)),0)</f>
        <v>0</v>
      </c>
      <c r="DE205">
        <f t="array" ref="DE205">IF(AND(ROWS($M$131:DE205)&lt;=$P$2,COLUMNS($M$131:DE205)&lt;=$P$2),INDEX(MINVERSE($M$6:INDEX($M$6:$EF$125,$P$2,$P$2)),ROWS($M$131:DE205),COLUMNS($M$131:DE205)),0)</f>
        <v>0</v>
      </c>
      <c r="DF205">
        <f t="array" ref="DF205">IF(AND(ROWS($M$131:DF205)&lt;=$P$2,COLUMNS($M$131:DF205)&lt;=$P$2),INDEX(MINVERSE($M$6:INDEX($M$6:$EF$125,$P$2,$P$2)),ROWS($M$131:DF205),COLUMNS($M$131:DF205)),0)</f>
        <v>0</v>
      </c>
      <c r="DG205">
        <f t="array" ref="DG205">IF(AND(ROWS($M$131:DG205)&lt;=$P$2,COLUMNS($M$131:DG205)&lt;=$P$2),INDEX(MINVERSE($M$6:INDEX($M$6:$EF$125,$P$2,$P$2)),ROWS($M$131:DG205),COLUMNS($M$131:DG205)),0)</f>
        <v>0</v>
      </c>
      <c r="DH205">
        <f t="array" ref="DH205">IF(AND(ROWS($M$131:DH205)&lt;=$P$2,COLUMNS($M$131:DH205)&lt;=$P$2),INDEX(MINVERSE($M$6:INDEX($M$6:$EF$125,$P$2,$P$2)),ROWS($M$131:DH205),COLUMNS($M$131:DH205)),0)</f>
        <v>0</v>
      </c>
      <c r="DI205">
        <f t="array" ref="DI205">IF(AND(ROWS($M$131:DI205)&lt;=$P$2,COLUMNS($M$131:DI205)&lt;=$P$2),INDEX(MINVERSE($M$6:INDEX($M$6:$EF$125,$P$2,$P$2)),ROWS($M$131:DI205),COLUMNS($M$131:DI205)),0)</f>
        <v>0</v>
      </c>
      <c r="DJ205">
        <f t="array" ref="DJ205">IF(AND(ROWS($M$131:DJ205)&lt;=$P$2,COLUMNS($M$131:DJ205)&lt;=$P$2),INDEX(MINVERSE($M$6:INDEX($M$6:$EF$125,$P$2,$P$2)),ROWS($M$131:DJ205),COLUMNS($M$131:DJ205)),0)</f>
        <v>0</v>
      </c>
      <c r="DK205">
        <f t="array" ref="DK205">IF(AND(ROWS($M$131:DK205)&lt;=$P$2,COLUMNS($M$131:DK205)&lt;=$P$2),INDEX(MINVERSE($M$6:INDEX($M$6:$EF$125,$P$2,$P$2)),ROWS($M$131:DK205),COLUMNS($M$131:DK205)),0)</f>
        <v>0</v>
      </c>
      <c r="DL205">
        <f t="array" ref="DL205">IF(AND(ROWS($M$131:DL205)&lt;=$P$2,COLUMNS($M$131:DL205)&lt;=$P$2),INDEX(MINVERSE($M$6:INDEX($M$6:$EF$125,$P$2,$P$2)),ROWS($M$131:DL205),COLUMNS($M$131:DL205)),0)</f>
        <v>0</v>
      </c>
      <c r="DM205">
        <f t="array" ref="DM205">IF(AND(ROWS($M$131:DM205)&lt;=$P$2,COLUMNS($M$131:DM205)&lt;=$P$2),INDEX(MINVERSE($M$6:INDEX($M$6:$EF$125,$P$2,$P$2)),ROWS($M$131:DM205),COLUMNS($M$131:DM205)),0)</f>
        <v>0</v>
      </c>
      <c r="DN205">
        <f t="array" ref="DN205">IF(AND(ROWS($M$131:DN205)&lt;=$P$2,COLUMNS($M$131:DN205)&lt;=$P$2),INDEX(MINVERSE($M$6:INDEX($M$6:$EF$125,$P$2,$P$2)),ROWS($M$131:DN205),COLUMNS($M$131:DN205)),0)</f>
        <v>0</v>
      </c>
      <c r="DO205">
        <f t="array" ref="DO205">IF(AND(ROWS($M$131:DO205)&lt;=$P$2,COLUMNS($M$131:DO205)&lt;=$P$2),INDEX(MINVERSE($M$6:INDEX($M$6:$EF$125,$P$2,$P$2)),ROWS($M$131:DO205),COLUMNS($M$131:DO205)),0)</f>
        <v>0</v>
      </c>
      <c r="DP205">
        <f t="array" ref="DP205">IF(AND(ROWS($M$131:DP205)&lt;=$P$2,COLUMNS($M$131:DP205)&lt;=$P$2),INDEX(MINVERSE($M$6:INDEX($M$6:$EF$125,$P$2,$P$2)),ROWS($M$131:DP205),COLUMNS($M$131:DP205)),0)</f>
        <v>0</v>
      </c>
      <c r="DQ205">
        <f t="array" ref="DQ205">IF(AND(ROWS($M$131:DQ205)&lt;=$P$2,COLUMNS($M$131:DQ205)&lt;=$P$2),INDEX(MINVERSE($M$6:INDEX($M$6:$EF$125,$P$2,$P$2)),ROWS($M$131:DQ205),COLUMNS($M$131:DQ205)),0)</f>
        <v>0</v>
      </c>
      <c r="DR205">
        <f t="array" ref="DR205">IF(AND(ROWS($M$131:DR205)&lt;=$P$2,COLUMNS($M$131:DR205)&lt;=$P$2),INDEX(MINVERSE($M$6:INDEX($M$6:$EF$125,$P$2,$P$2)),ROWS($M$131:DR205),COLUMNS($M$131:DR205)),0)</f>
        <v>0</v>
      </c>
      <c r="DS205">
        <f t="array" ref="DS205">IF(AND(ROWS($M$131:DS205)&lt;=$P$2,COLUMNS($M$131:DS205)&lt;=$P$2),INDEX(MINVERSE($M$6:INDEX($M$6:$EF$125,$P$2,$P$2)),ROWS($M$131:DS205),COLUMNS($M$131:DS205)),0)</f>
        <v>0</v>
      </c>
      <c r="DT205">
        <f t="array" ref="DT205">IF(AND(ROWS($M$131:DT205)&lt;=$P$2,COLUMNS($M$131:DT205)&lt;=$P$2),INDEX(MINVERSE($M$6:INDEX($M$6:$EF$125,$P$2,$P$2)),ROWS($M$131:DT205),COLUMNS($M$131:DT205)),0)</f>
        <v>0</v>
      </c>
      <c r="DU205">
        <f t="array" ref="DU205">IF(AND(ROWS($M$131:DU205)&lt;=$P$2,COLUMNS($M$131:DU205)&lt;=$P$2),INDEX(MINVERSE($M$6:INDEX($M$6:$EF$125,$P$2,$P$2)),ROWS($M$131:DU205),COLUMNS($M$131:DU205)),0)</f>
        <v>0</v>
      </c>
      <c r="DV205">
        <f t="array" ref="DV205">IF(AND(ROWS($M$131:DV205)&lt;=$P$2,COLUMNS($M$131:DV205)&lt;=$P$2),INDEX(MINVERSE($M$6:INDEX($M$6:$EF$125,$P$2,$P$2)),ROWS($M$131:DV205),COLUMNS($M$131:DV205)),0)</f>
        <v>0</v>
      </c>
      <c r="DW205">
        <f t="array" ref="DW205">IF(AND(ROWS($M$131:DW205)&lt;=$P$2,COLUMNS($M$131:DW205)&lt;=$P$2),INDEX(MINVERSE($M$6:INDEX($M$6:$EF$125,$P$2,$P$2)),ROWS($M$131:DW205),COLUMNS($M$131:DW205)),0)</f>
        <v>0</v>
      </c>
      <c r="DX205">
        <f t="array" ref="DX205">IF(AND(ROWS($M$131:DX205)&lt;=$P$2,COLUMNS($M$131:DX205)&lt;=$P$2),INDEX(MINVERSE($M$6:INDEX($M$6:$EF$125,$P$2,$P$2)),ROWS($M$131:DX205),COLUMNS($M$131:DX205)),0)</f>
        <v>0</v>
      </c>
      <c r="DY205">
        <f t="array" ref="DY205">IF(AND(ROWS($M$131:DY205)&lt;=$P$2,COLUMNS($M$131:DY205)&lt;=$P$2),INDEX(MINVERSE($M$6:INDEX($M$6:$EF$125,$P$2,$P$2)),ROWS($M$131:DY205),COLUMNS($M$131:DY205)),0)</f>
        <v>0</v>
      </c>
      <c r="DZ205">
        <f t="array" ref="DZ205">IF(AND(ROWS($M$131:DZ205)&lt;=$P$2,COLUMNS($M$131:DZ205)&lt;=$P$2),INDEX(MINVERSE($M$6:INDEX($M$6:$EF$125,$P$2,$P$2)),ROWS($M$131:DZ205),COLUMNS($M$131:DZ205)),0)</f>
        <v>0</v>
      </c>
      <c r="EA205">
        <f t="array" ref="EA205">IF(AND(ROWS($M$131:EA205)&lt;=$P$2,COLUMNS($M$131:EA205)&lt;=$P$2),INDEX(MINVERSE($M$6:INDEX($M$6:$EF$125,$P$2,$P$2)),ROWS($M$131:EA205),COLUMNS($M$131:EA205)),0)</f>
        <v>0</v>
      </c>
      <c r="EB205">
        <f t="array" ref="EB205">IF(AND(ROWS($M$131:EB205)&lt;=$P$2,COLUMNS($M$131:EB205)&lt;=$P$2),INDEX(MINVERSE($M$6:INDEX($M$6:$EF$125,$P$2,$P$2)),ROWS($M$131:EB205),COLUMNS($M$131:EB205)),0)</f>
        <v>0</v>
      </c>
    </row>
    <row r="206" spans="12:132" ht="15">
      <c r="L206" s="10">
        <v>76</v>
      </c>
      <c r="M206">
        <f t="array" ref="M206">IF(AND(ROWS($M$131:M206)&lt;=$P$2,COLUMNS($M$131:M206)&lt;=$P$2),INDEX(MINVERSE($M$6:INDEX($M$6:$EF$125,$P$2,$P$2)),ROWS($M$131:M206),COLUMNS($M$131:M206)),0)</f>
        <v>0</v>
      </c>
      <c r="N206">
        <f t="array" ref="N206">IF(AND(ROWS($M$131:N206)&lt;=$P$2,COLUMNS($M$131:N206)&lt;=$P$2),INDEX(MINVERSE($M$6:INDEX($M$6:$EF$125,$P$2,$P$2)),ROWS($M$131:N206),COLUMNS($M$131:N206)),0)</f>
        <v>0</v>
      </c>
      <c r="O206">
        <f t="array" ref="O206">IF(AND(ROWS($M$131:O206)&lt;=$P$2,COLUMNS($M$131:O206)&lt;=$P$2),INDEX(MINVERSE($M$6:INDEX($M$6:$EF$125,$P$2,$P$2)),ROWS($M$131:O206),COLUMNS($M$131:O206)),0)</f>
        <v>0</v>
      </c>
      <c r="P206">
        <f t="array" ref="P206">IF(AND(ROWS($M$131:P206)&lt;=$P$2,COLUMNS($M$131:P206)&lt;=$P$2),INDEX(MINVERSE($M$6:INDEX($M$6:$EF$125,$P$2,$P$2)),ROWS($M$131:P206),COLUMNS($M$131:P206)),0)</f>
        <v>0</v>
      </c>
      <c r="Q206">
        <f t="array" ref="Q206">IF(AND(ROWS($M$131:Q206)&lt;=$P$2,COLUMNS($M$131:Q206)&lt;=$P$2),INDEX(MINVERSE($M$6:INDEX($M$6:$EF$125,$P$2,$P$2)),ROWS($M$131:Q206),COLUMNS($M$131:Q206)),0)</f>
        <v>0</v>
      </c>
      <c r="R206">
        <f t="array" ref="R206">IF(AND(ROWS($M$131:R206)&lt;=$P$2,COLUMNS($M$131:R206)&lt;=$P$2),INDEX(MINVERSE($M$6:INDEX($M$6:$EF$125,$P$2,$P$2)),ROWS($M$131:R206),COLUMNS($M$131:R206)),0)</f>
        <v>0</v>
      </c>
      <c r="S206">
        <f t="array" ref="S206">IF(AND(ROWS($M$131:S206)&lt;=$P$2,COLUMNS($M$131:S206)&lt;=$P$2),INDEX(MINVERSE($M$6:INDEX($M$6:$EF$125,$P$2,$P$2)),ROWS($M$131:S206),COLUMNS($M$131:S206)),0)</f>
        <v>0</v>
      </c>
      <c r="T206">
        <f t="array" ref="T206">IF(AND(ROWS($M$131:T206)&lt;=$P$2,COLUMNS($M$131:T206)&lt;=$P$2),INDEX(MINVERSE($M$6:INDEX($M$6:$EF$125,$P$2,$P$2)),ROWS($M$131:T206),COLUMNS($M$131:T206)),0)</f>
        <v>0</v>
      </c>
      <c r="U206">
        <f t="array" ref="U206">IF(AND(ROWS($M$131:U206)&lt;=$P$2,COLUMNS($M$131:U206)&lt;=$P$2),INDEX(MINVERSE($M$6:INDEX($M$6:$EF$125,$P$2,$P$2)),ROWS($M$131:U206),COLUMNS($M$131:U206)),0)</f>
        <v>0</v>
      </c>
      <c r="V206">
        <f t="array" ref="V206">IF(AND(ROWS($M$131:V206)&lt;=$P$2,COLUMNS($M$131:V206)&lt;=$P$2),INDEX(MINVERSE($M$6:INDEX($M$6:$EF$125,$P$2,$P$2)),ROWS($M$131:V206),COLUMNS($M$131:V206)),0)</f>
        <v>0</v>
      </c>
      <c r="W206">
        <f t="array" ref="W206">IF(AND(ROWS($M$131:W206)&lt;=$P$2,COLUMNS($M$131:W206)&lt;=$P$2),INDEX(MINVERSE($M$6:INDEX($M$6:$EF$125,$P$2,$P$2)),ROWS($M$131:W206),COLUMNS($M$131:W206)),0)</f>
        <v>0</v>
      </c>
      <c r="X206">
        <f t="array" ref="X206">IF(AND(ROWS($M$131:X206)&lt;=$P$2,COLUMNS($M$131:X206)&lt;=$P$2),INDEX(MINVERSE($M$6:INDEX($M$6:$EF$125,$P$2,$P$2)),ROWS($M$131:X206),COLUMNS($M$131:X206)),0)</f>
        <v>0</v>
      </c>
      <c r="Y206">
        <f t="array" ref="Y206">IF(AND(ROWS($M$131:Y206)&lt;=$P$2,COLUMNS($M$131:Y206)&lt;=$P$2),INDEX(MINVERSE($M$6:INDEX($M$6:$EF$125,$P$2,$P$2)),ROWS($M$131:Y206),COLUMNS($M$131:Y206)),0)</f>
        <v>0</v>
      </c>
      <c r="Z206">
        <f t="array" ref="Z206">IF(AND(ROWS($M$131:Z206)&lt;=$P$2,COLUMNS($M$131:Z206)&lt;=$P$2),INDEX(MINVERSE($M$6:INDEX($M$6:$EF$125,$P$2,$P$2)),ROWS($M$131:Z206),COLUMNS($M$131:Z206)),0)</f>
        <v>0</v>
      </c>
      <c r="AA206">
        <f t="array" ref="AA206">IF(AND(ROWS($M$131:AA206)&lt;=$P$2,COLUMNS($M$131:AA206)&lt;=$P$2),INDEX(MINVERSE($M$6:INDEX($M$6:$EF$125,$P$2,$P$2)),ROWS($M$131:AA206),COLUMNS($M$131:AA206)),0)</f>
        <v>0</v>
      </c>
      <c r="AB206">
        <f t="array" ref="AB206">IF(AND(ROWS($M$131:AB206)&lt;=$P$2,COLUMNS($M$131:AB206)&lt;=$P$2),INDEX(MINVERSE($M$6:INDEX($M$6:$EF$125,$P$2,$P$2)),ROWS($M$131:AB206),COLUMNS($M$131:AB206)),0)</f>
        <v>0</v>
      </c>
      <c r="AC206">
        <f t="array" ref="AC206">IF(AND(ROWS($M$131:AC206)&lt;=$P$2,COLUMNS($M$131:AC206)&lt;=$P$2),INDEX(MINVERSE($M$6:INDEX($M$6:$EF$125,$P$2,$P$2)),ROWS($M$131:AC206),COLUMNS($M$131:AC206)),0)</f>
        <v>0</v>
      </c>
      <c r="AD206">
        <f t="array" ref="AD206">IF(AND(ROWS($M$131:AD206)&lt;=$P$2,COLUMNS($M$131:AD206)&lt;=$P$2),INDEX(MINVERSE($M$6:INDEX($M$6:$EF$125,$P$2,$P$2)),ROWS($M$131:AD206),COLUMNS($M$131:AD206)),0)</f>
        <v>0</v>
      </c>
      <c r="AE206">
        <f t="array" ref="AE206">IF(AND(ROWS($M$131:AE206)&lt;=$P$2,COLUMNS($M$131:AE206)&lt;=$P$2),INDEX(MINVERSE($M$6:INDEX($M$6:$EF$125,$P$2,$P$2)),ROWS($M$131:AE206),COLUMNS($M$131:AE206)),0)</f>
        <v>0</v>
      </c>
      <c r="AF206">
        <f t="array" ref="AF206">IF(AND(ROWS($M$131:AF206)&lt;=$P$2,COLUMNS($M$131:AF206)&lt;=$P$2),INDEX(MINVERSE($M$6:INDEX($M$6:$EF$125,$P$2,$P$2)),ROWS($M$131:AF206),COLUMNS($M$131:AF206)),0)</f>
        <v>0</v>
      </c>
      <c r="AG206">
        <f t="array" ref="AG206">IF(AND(ROWS($M$131:AG206)&lt;=$P$2,COLUMNS($M$131:AG206)&lt;=$P$2),INDEX(MINVERSE($M$6:INDEX($M$6:$EF$125,$P$2,$P$2)),ROWS($M$131:AG206),COLUMNS($M$131:AG206)),0)</f>
        <v>0</v>
      </c>
      <c r="AH206">
        <f t="array" ref="AH206">IF(AND(ROWS($M$131:AH206)&lt;=$P$2,COLUMNS($M$131:AH206)&lt;=$P$2),INDEX(MINVERSE($M$6:INDEX($M$6:$EF$125,$P$2,$P$2)),ROWS($M$131:AH206),COLUMNS($M$131:AH206)),0)</f>
        <v>0</v>
      </c>
      <c r="AI206">
        <f t="array" ref="AI206">IF(AND(ROWS($M$131:AI206)&lt;=$P$2,COLUMNS($M$131:AI206)&lt;=$P$2),INDEX(MINVERSE($M$6:INDEX($M$6:$EF$125,$P$2,$P$2)),ROWS($M$131:AI206),COLUMNS($M$131:AI206)),0)</f>
        <v>0</v>
      </c>
      <c r="AJ206">
        <f t="array" ref="AJ206">IF(AND(ROWS($M$131:AJ206)&lt;=$P$2,COLUMNS($M$131:AJ206)&lt;=$P$2),INDEX(MINVERSE($M$6:INDEX($M$6:$EF$125,$P$2,$P$2)),ROWS($M$131:AJ206),COLUMNS($M$131:AJ206)),0)</f>
        <v>0</v>
      </c>
      <c r="AK206">
        <f t="array" ref="AK206">IF(AND(ROWS($M$131:AK206)&lt;=$P$2,COLUMNS($M$131:AK206)&lt;=$P$2),INDEX(MINVERSE($M$6:INDEX($M$6:$EF$125,$P$2,$P$2)),ROWS($M$131:AK206),COLUMNS($M$131:AK206)),0)</f>
        <v>0</v>
      </c>
      <c r="AL206">
        <f t="array" ref="AL206">IF(AND(ROWS($M$131:AL206)&lt;=$P$2,COLUMNS($M$131:AL206)&lt;=$P$2),INDEX(MINVERSE($M$6:INDEX($M$6:$EF$125,$P$2,$P$2)),ROWS($M$131:AL206),COLUMNS($M$131:AL206)),0)</f>
        <v>0</v>
      </c>
      <c r="AM206">
        <f t="array" ref="AM206">IF(AND(ROWS($M$131:AM206)&lt;=$P$2,COLUMNS($M$131:AM206)&lt;=$P$2),INDEX(MINVERSE($M$6:INDEX($M$6:$EF$125,$P$2,$P$2)),ROWS($M$131:AM206),COLUMNS($M$131:AM206)),0)</f>
        <v>0</v>
      </c>
      <c r="AN206">
        <f t="array" ref="AN206">IF(AND(ROWS($M$131:AN206)&lt;=$P$2,COLUMNS($M$131:AN206)&lt;=$P$2),INDEX(MINVERSE($M$6:INDEX($M$6:$EF$125,$P$2,$P$2)),ROWS($M$131:AN206),COLUMNS($M$131:AN206)),0)</f>
        <v>0</v>
      </c>
      <c r="AO206">
        <f t="array" ref="AO206">IF(AND(ROWS($M$131:AO206)&lt;=$P$2,COLUMNS($M$131:AO206)&lt;=$P$2),INDEX(MINVERSE($M$6:INDEX($M$6:$EF$125,$P$2,$P$2)),ROWS($M$131:AO206),COLUMNS($M$131:AO206)),0)</f>
        <v>0</v>
      </c>
      <c r="AP206">
        <f t="array" ref="AP206">IF(AND(ROWS($M$131:AP206)&lt;=$P$2,COLUMNS($M$131:AP206)&lt;=$P$2),INDEX(MINVERSE($M$6:INDEX($M$6:$EF$125,$P$2,$P$2)),ROWS($M$131:AP206),COLUMNS($M$131:AP206)),0)</f>
        <v>0</v>
      </c>
      <c r="AQ206">
        <f t="array" ref="AQ206">IF(AND(ROWS($M$131:AQ206)&lt;=$P$2,COLUMNS($M$131:AQ206)&lt;=$P$2),INDEX(MINVERSE($M$6:INDEX($M$6:$EF$125,$P$2,$P$2)),ROWS($M$131:AQ206),COLUMNS($M$131:AQ206)),0)</f>
        <v>0</v>
      </c>
      <c r="AR206">
        <f t="array" ref="AR206">IF(AND(ROWS($M$131:AR206)&lt;=$P$2,COLUMNS($M$131:AR206)&lt;=$P$2),INDEX(MINVERSE($M$6:INDEX($M$6:$EF$125,$P$2,$P$2)),ROWS($M$131:AR206),COLUMNS($M$131:AR206)),0)</f>
        <v>0</v>
      </c>
      <c r="AS206">
        <f t="array" ref="AS206">IF(AND(ROWS($M$131:AS206)&lt;=$P$2,COLUMNS($M$131:AS206)&lt;=$P$2),INDEX(MINVERSE($M$6:INDEX($M$6:$EF$125,$P$2,$P$2)),ROWS($M$131:AS206),COLUMNS($M$131:AS206)),0)</f>
        <v>0</v>
      </c>
      <c r="AT206">
        <f t="array" ref="AT206">IF(AND(ROWS($M$131:AT206)&lt;=$P$2,COLUMNS($M$131:AT206)&lt;=$P$2),INDEX(MINVERSE($M$6:INDEX($M$6:$EF$125,$P$2,$P$2)),ROWS($M$131:AT206),COLUMNS($M$131:AT206)),0)</f>
        <v>0</v>
      </c>
      <c r="AU206">
        <f t="array" ref="AU206">IF(AND(ROWS($M$131:AU206)&lt;=$P$2,COLUMNS($M$131:AU206)&lt;=$P$2),INDEX(MINVERSE($M$6:INDEX($M$6:$EF$125,$P$2,$P$2)),ROWS($M$131:AU206),COLUMNS($M$131:AU206)),0)</f>
        <v>0</v>
      </c>
      <c r="AV206">
        <f t="array" ref="AV206">IF(AND(ROWS($M$131:AV206)&lt;=$P$2,COLUMNS($M$131:AV206)&lt;=$P$2),INDEX(MINVERSE($M$6:INDEX($M$6:$EF$125,$P$2,$P$2)),ROWS($M$131:AV206),COLUMNS($M$131:AV206)),0)</f>
        <v>0</v>
      </c>
      <c r="AW206">
        <f t="array" ref="AW206">IF(AND(ROWS($M$131:AW206)&lt;=$P$2,COLUMNS($M$131:AW206)&lt;=$P$2),INDEX(MINVERSE($M$6:INDEX($M$6:$EF$125,$P$2,$P$2)),ROWS($M$131:AW206),COLUMNS($M$131:AW206)),0)</f>
        <v>0</v>
      </c>
      <c r="AX206">
        <f t="array" ref="AX206">IF(AND(ROWS($M$131:AX206)&lt;=$P$2,COLUMNS($M$131:AX206)&lt;=$P$2),INDEX(MINVERSE($M$6:INDEX($M$6:$EF$125,$P$2,$P$2)),ROWS($M$131:AX206),COLUMNS($M$131:AX206)),0)</f>
        <v>0</v>
      </c>
      <c r="AY206">
        <f t="array" ref="AY206">IF(AND(ROWS($M$131:AY206)&lt;=$P$2,COLUMNS($M$131:AY206)&lt;=$P$2),INDEX(MINVERSE($M$6:INDEX($M$6:$EF$125,$P$2,$P$2)),ROWS($M$131:AY206),COLUMNS($M$131:AY206)),0)</f>
        <v>0</v>
      </c>
      <c r="AZ206">
        <f t="array" ref="AZ206">IF(AND(ROWS($M$131:AZ206)&lt;=$P$2,COLUMNS($M$131:AZ206)&lt;=$P$2),INDEX(MINVERSE($M$6:INDEX($M$6:$EF$125,$P$2,$P$2)),ROWS($M$131:AZ206),COLUMNS($M$131:AZ206)),0)</f>
        <v>0</v>
      </c>
      <c r="BA206">
        <f t="array" ref="BA206">IF(AND(ROWS($M$131:BA206)&lt;=$P$2,COLUMNS($M$131:BA206)&lt;=$P$2),INDEX(MINVERSE($M$6:INDEX($M$6:$EF$125,$P$2,$P$2)),ROWS($M$131:BA206),COLUMNS($M$131:BA206)),0)</f>
        <v>0</v>
      </c>
      <c r="BB206">
        <f t="array" ref="BB206">IF(AND(ROWS($M$131:BB206)&lt;=$P$2,COLUMNS($M$131:BB206)&lt;=$P$2),INDEX(MINVERSE($M$6:INDEX($M$6:$EF$125,$P$2,$P$2)),ROWS($M$131:BB206),COLUMNS($M$131:BB206)),0)</f>
        <v>0</v>
      </c>
      <c r="BC206">
        <f t="array" ref="BC206">IF(AND(ROWS($M$131:BC206)&lt;=$P$2,COLUMNS($M$131:BC206)&lt;=$P$2),INDEX(MINVERSE($M$6:INDEX($M$6:$EF$125,$P$2,$P$2)),ROWS($M$131:BC206),COLUMNS($M$131:BC206)),0)</f>
        <v>0</v>
      </c>
      <c r="BD206">
        <f t="array" ref="BD206">IF(AND(ROWS($M$131:BD206)&lt;=$P$2,COLUMNS($M$131:BD206)&lt;=$P$2),INDEX(MINVERSE($M$6:INDEX($M$6:$EF$125,$P$2,$P$2)),ROWS($M$131:BD206),COLUMNS($M$131:BD206)),0)</f>
        <v>0</v>
      </c>
      <c r="BE206">
        <f t="array" ref="BE206">IF(AND(ROWS($M$131:BE206)&lt;=$P$2,COLUMNS($M$131:BE206)&lt;=$P$2),INDEX(MINVERSE($M$6:INDEX($M$6:$EF$125,$P$2,$P$2)),ROWS($M$131:BE206),COLUMNS($M$131:BE206)),0)</f>
        <v>0</v>
      </c>
      <c r="BF206">
        <f t="array" ref="BF206">IF(AND(ROWS($M$131:BF206)&lt;=$P$2,COLUMNS($M$131:BF206)&lt;=$P$2),INDEX(MINVERSE($M$6:INDEX($M$6:$EF$125,$P$2,$P$2)),ROWS($M$131:BF206),COLUMNS($M$131:BF206)),0)</f>
        <v>0</v>
      </c>
      <c r="BG206">
        <f t="array" ref="BG206">IF(AND(ROWS($M$131:BG206)&lt;=$P$2,COLUMNS($M$131:BG206)&lt;=$P$2),INDEX(MINVERSE($M$6:INDEX($M$6:$EF$125,$P$2,$P$2)),ROWS($M$131:BG206),COLUMNS($M$131:BG206)),0)</f>
        <v>0</v>
      </c>
      <c r="BH206">
        <f t="array" ref="BH206">IF(AND(ROWS($M$131:BH206)&lt;=$P$2,COLUMNS($M$131:BH206)&lt;=$P$2),INDEX(MINVERSE($M$6:INDEX($M$6:$EF$125,$P$2,$P$2)),ROWS($M$131:BH206),COLUMNS($M$131:BH206)),0)</f>
        <v>0</v>
      </c>
      <c r="BI206">
        <f t="array" ref="BI206">IF(AND(ROWS($M$131:BI206)&lt;=$P$2,COLUMNS($M$131:BI206)&lt;=$P$2),INDEX(MINVERSE($M$6:INDEX($M$6:$EF$125,$P$2,$P$2)),ROWS($M$131:BI206),COLUMNS($M$131:BI206)),0)</f>
        <v>0</v>
      </c>
      <c r="BJ206">
        <f t="array" ref="BJ206">IF(AND(ROWS($M$131:BJ206)&lt;=$P$2,COLUMNS($M$131:BJ206)&lt;=$P$2),INDEX(MINVERSE($M$6:INDEX($M$6:$EF$125,$P$2,$P$2)),ROWS($M$131:BJ206),COLUMNS($M$131:BJ206)),0)</f>
        <v>0</v>
      </c>
      <c r="BK206">
        <f t="array" ref="BK206">IF(AND(ROWS($M$131:BK206)&lt;=$P$2,COLUMNS($M$131:BK206)&lt;=$P$2),INDEX(MINVERSE($M$6:INDEX($M$6:$EF$125,$P$2,$P$2)),ROWS($M$131:BK206),COLUMNS($M$131:BK206)),0)</f>
        <v>0</v>
      </c>
      <c r="BL206">
        <f t="array" ref="BL206">IF(AND(ROWS($M$131:BL206)&lt;=$P$2,COLUMNS($M$131:BL206)&lt;=$P$2),INDEX(MINVERSE($M$6:INDEX($M$6:$EF$125,$P$2,$P$2)),ROWS($M$131:BL206),COLUMNS($M$131:BL206)),0)</f>
        <v>0</v>
      </c>
      <c r="BM206">
        <f t="array" ref="BM206">IF(AND(ROWS($M$131:BM206)&lt;=$P$2,COLUMNS($M$131:BM206)&lt;=$P$2),INDEX(MINVERSE($M$6:INDEX($M$6:$EF$125,$P$2,$P$2)),ROWS($M$131:BM206),COLUMNS($M$131:BM206)),0)</f>
        <v>0</v>
      </c>
      <c r="BN206">
        <f t="array" ref="BN206">IF(AND(ROWS($M$131:BN206)&lt;=$P$2,COLUMNS($M$131:BN206)&lt;=$P$2),INDEX(MINVERSE($M$6:INDEX($M$6:$EF$125,$P$2,$P$2)),ROWS($M$131:BN206),COLUMNS($M$131:BN206)),0)</f>
        <v>0</v>
      </c>
      <c r="BO206">
        <f t="array" ref="BO206">IF(AND(ROWS($M$131:BO206)&lt;=$P$2,COLUMNS($M$131:BO206)&lt;=$P$2),INDEX(MINVERSE($M$6:INDEX($M$6:$EF$125,$P$2,$P$2)),ROWS($M$131:BO206),COLUMNS($M$131:BO206)),0)</f>
        <v>0</v>
      </c>
      <c r="BP206">
        <f t="array" ref="BP206">IF(AND(ROWS($M$131:BP206)&lt;=$P$2,COLUMNS($M$131:BP206)&lt;=$P$2),INDEX(MINVERSE($M$6:INDEX($M$6:$EF$125,$P$2,$P$2)),ROWS($M$131:BP206),COLUMNS($M$131:BP206)),0)</f>
        <v>0</v>
      </c>
      <c r="BQ206">
        <f t="array" ref="BQ206">IF(AND(ROWS($M$131:BQ206)&lt;=$P$2,COLUMNS($M$131:BQ206)&lt;=$P$2),INDEX(MINVERSE($M$6:INDEX($M$6:$EF$125,$P$2,$P$2)),ROWS($M$131:BQ206),COLUMNS($M$131:BQ206)),0)</f>
        <v>0</v>
      </c>
      <c r="BR206">
        <f t="array" ref="BR206">IF(AND(ROWS($M$131:BR206)&lt;=$P$2,COLUMNS($M$131:BR206)&lt;=$P$2),INDEX(MINVERSE($M$6:INDEX($M$6:$EF$125,$P$2,$P$2)),ROWS($M$131:BR206),COLUMNS($M$131:BR206)),0)</f>
        <v>0</v>
      </c>
      <c r="BS206">
        <f t="array" ref="BS206">IF(AND(ROWS($M$131:BS206)&lt;=$P$2,COLUMNS($M$131:BS206)&lt;=$P$2),INDEX(MINVERSE($M$6:INDEX($M$6:$EF$125,$P$2,$P$2)),ROWS($M$131:BS206),COLUMNS($M$131:BS206)),0)</f>
        <v>0</v>
      </c>
      <c r="BT206">
        <f t="array" ref="BT206">IF(AND(ROWS($M$131:BT206)&lt;=$P$2,COLUMNS($M$131:BT206)&lt;=$P$2),INDEX(MINVERSE($M$6:INDEX($M$6:$EF$125,$P$2,$P$2)),ROWS($M$131:BT206),COLUMNS($M$131:BT206)),0)</f>
        <v>0</v>
      </c>
      <c r="BU206">
        <f t="array" ref="BU206">IF(AND(ROWS($M$131:BU206)&lt;=$P$2,COLUMNS($M$131:BU206)&lt;=$P$2),INDEX(MINVERSE($M$6:INDEX($M$6:$EF$125,$P$2,$P$2)),ROWS($M$131:BU206),COLUMNS($M$131:BU206)),0)</f>
        <v>0</v>
      </c>
      <c r="BV206">
        <f t="array" ref="BV206">IF(AND(ROWS($M$131:BV206)&lt;=$P$2,COLUMNS($M$131:BV206)&lt;=$P$2),INDEX(MINVERSE($M$6:INDEX($M$6:$EF$125,$P$2,$P$2)),ROWS($M$131:BV206),COLUMNS($M$131:BV206)),0)</f>
        <v>0</v>
      </c>
      <c r="BW206">
        <f t="array" ref="BW206">IF(AND(ROWS($M$131:BW206)&lt;=$P$2,COLUMNS($M$131:BW206)&lt;=$P$2),INDEX(MINVERSE($M$6:INDEX($M$6:$EF$125,$P$2,$P$2)),ROWS($M$131:BW206),COLUMNS($M$131:BW206)),0)</f>
        <v>0</v>
      </c>
      <c r="BX206">
        <f t="array" ref="BX206">IF(AND(ROWS($M$131:BX206)&lt;=$P$2,COLUMNS($M$131:BX206)&lt;=$P$2),INDEX(MINVERSE($M$6:INDEX($M$6:$EF$125,$P$2,$P$2)),ROWS($M$131:BX206),COLUMNS($M$131:BX206)),0)</f>
        <v>0</v>
      </c>
      <c r="BY206">
        <f t="array" ref="BY206">IF(AND(ROWS($M$131:BY206)&lt;=$P$2,COLUMNS($M$131:BY206)&lt;=$P$2),INDEX(MINVERSE($M$6:INDEX($M$6:$EF$125,$P$2,$P$2)),ROWS($M$131:BY206),COLUMNS($M$131:BY206)),0)</f>
        <v>0</v>
      </c>
      <c r="BZ206">
        <f t="array" ref="BZ206">IF(AND(ROWS($M$131:BZ206)&lt;=$P$2,COLUMNS($M$131:BZ206)&lt;=$P$2),INDEX(MINVERSE($M$6:INDEX($M$6:$EF$125,$P$2,$P$2)),ROWS($M$131:BZ206),COLUMNS($M$131:BZ206)),0)</f>
        <v>0</v>
      </c>
      <c r="CA206">
        <f t="array" ref="CA206">IF(AND(ROWS($M$131:CA206)&lt;=$P$2,COLUMNS($M$131:CA206)&lt;=$P$2),INDEX(MINVERSE($M$6:INDEX($M$6:$EF$125,$P$2,$P$2)),ROWS($M$131:CA206),COLUMNS($M$131:CA206)),0)</f>
        <v>0</v>
      </c>
      <c r="CB206">
        <f t="array" ref="CB206">IF(AND(ROWS($M$131:CB206)&lt;=$P$2,COLUMNS($M$131:CB206)&lt;=$P$2),INDEX(MINVERSE($M$6:INDEX($M$6:$EF$125,$P$2,$P$2)),ROWS($M$131:CB206),COLUMNS($M$131:CB206)),0)</f>
        <v>0</v>
      </c>
      <c r="CC206">
        <f t="array" ref="CC206">IF(AND(ROWS($M$131:CC206)&lt;=$P$2,COLUMNS($M$131:CC206)&lt;=$P$2),INDEX(MINVERSE($M$6:INDEX($M$6:$EF$125,$P$2,$P$2)),ROWS($M$131:CC206),COLUMNS($M$131:CC206)),0)</f>
        <v>0</v>
      </c>
      <c r="CD206">
        <f t="array" ref="CD206">IF(AND(ROWS($M$131:CD206)&lt;=$P$2,COLUMNS($M$131:CD206)&lt;=$P$2),INDEX(MINVERSE($M$6:INDEX($M$6:$EF$125,$P$2,$P$2)),ROWS($M$131:CD206),COLUMNS($M$131:CD206)),0)</f>
        <v>0</v>
      </c>
      <c r="CE206">
        <f t="array" ref="CE206">IF(AND(ROWS($M$131:CE206)&lt;=$P$2,COLUMNS($M$131:CE206)&lt;=$P$2),INDEX(MINVERSE($M$6:INDEX($M$6:$EF$125,$P$2,$P$2)),ROWS($M$131:CE206),COLUMNS($M$131:CE206)),0)</f>
        <v>0</v>
      </c>
      <c r="CF206">
        <f t="array" ref="CF206">IF(AND(ROWS($M$131:CF206)&lt;=$P$2,COLUMNS($M$131:CF206)&lt;=$P$2),INDEX(MINVERSE($M$6:INDEX($M$6:$EF$125,$P$2,$P$2)),ROWS($M$131:CF206),COLUMNS($M$131:CF206)),0)</f>
        <v>0</v>
      </c>
      <c r="CG206">
        <f t="array" ref="CG206">IF(AND(ROWS($M$131:CG206)&lt;=$P$2,COLUMNS($M$131:CG206)&lt;=$P$2),INDEX(MINVERSE($M$6:INDEX($M$6:$EF$125,$P$2,$P$2)),ROWS($M$131:CG206),COLUMNS($M$131:CG206)),0)</f>
        <v>0</v>
      </c>
      <c r="CH206">
        <f t="array" ref="CH206">IF(AND(ROWS($M$131:CH206)&lt;=$P$2,COLUMNS($M$131:CH206)&lt;=$P$2),INDEX(MINVERSE($M$6:INDEX($M$6:$EF$125,$P$2,$P$2)),ROWS($M$131:CH206),COLUMNS($M$131:CH206)),0)</f>
        <v>0</v>
      </c>
      <c r="CI206">
        <f t="array" ref="CI206">IF(AND(ROWS($M$131:CI206)&lt;=$P$2,COLUMNS($M$131:CI206)&lt;=$P$2),INDEX(MINVERSE($M$6:INDEX($M$6:$EF$125,$P$2,$P$2)),ROWS($M$131:CI206),COLUMNS($M$131:CI206)),0)</f>
        <v>0</v>
      </c>
      <c r="CJ206">
        <f t="array" ref="CJ206">IF(AND(ROWS($M$131:CJ206)&lt;=$P$2,COLUMNS($M$131:CJ206)&lt;=$P$2),INDEX(MINVERSE($M$6:INDEX($M$6:$EF$125,$P$2,$P$2)),ROWS($M$131:CJ206),COLUMNS($M$131:CJ206)),0)</f>
        <v>0</v>
      </c>
      <c r="CK206">
        <f t="array" ref="CK206">IF(AND(ROWS($M$131:CK206)&lt;=$P$2,COLUMNS($M$131:CK206)&lt;=$P$2),INDEX(MINVERSE($M$6:INDEX($M$6:$EF$125,$P$2,$P$2)),ROWS($M$131:CK206),COLUMNS($M$131:CK206)),0)</f>
        <v>0</v>
      </c>
      <c r="CL206">
        <f t="array" ref="CL206">IF(AND(ROWS($M$131:CL206)&lt;=$P$2,COLUMNS($M$131:CL206)&lt;=$P$2),INDEX(MINVERSE($M$6:INDEX($M$6:$EF$125,$P$2,$P$2)),ROWS($M$131:CL206),COLUMNS($M$131:CL206)),0)</f>
        <v>0</v>
      </c>
      <c r="CM206">
        <f t="array" ref="CM206">IF(AND(ROWS($M$131:CM206)&lt;=$P$2,COLUMNS($M$131:CM206)&lt;=$P$2),INDEX(MINVERSE($M$6:INDEX($M$6:$EF$125,$P$2,$P$2)),ROWS($M$131:CM206),COLUMNS($M$131:CM206)),0)</f>
        <v>0</v>
      </c>
      <c r="CN206">
        <f t="array" ref="CN206">IF(AND(ROWS($M$131:CN206)&lt;=$P$2,COLUMNS($M$131:CN206)&lt;=$P$2),INDEX(MINVERSE($M$6:INDEX($M$6:$EF$125,$P$2,$P$2)),ROWS($M$131:CN206),COLUMNS($M$131:CN206)),0)</f>
        <v>0</v>
      </c>
      <c r="CO206">
        <f t="array" ref="CO206">IF(AND(ROWS($M$131:CO206)&lt;=$P$2,COLUMNS($M$131:CO206)&lt;=$P$2),INDEX(MINVERSE($M$6:INDEX($M$6:$EF$125,$P$2,$P$2)),ROWS($M$131:CO206),COLUMNS($M$131:CO206)),0)</f>
        <v>0</v>
      </c>
      <c r="CP206">
        <f t="array" ref="CP206">IF(AND(ROWS($M$131:CP206)&lt;=$P$2,COLUMNS($M$131:CP206)&lt;=$P$2),INDEX(MINVERSE($M$6:INDEX($M$6:$EF$125,$P$2,$P$2)),ROWS($M$131:CP206),COLUMNS($M$131:CP206)),0)</f>
        <v>0</v>
      </c>
      <c r="CQ206">
        <f t="array" ref="CQ206">IF(AND(ROWS($M$131:CQ206)&lt;=$P$2,COLUMNS($M$131:CQ206)&lt;=$P$2),INDEX(MINVERSE($M$6:INDEX($M$6:$EF$125,$P$2,$P$2)),ROWS($M$131:CQ206),COLUMNS($M$131:CQ206)),0)</f>
        <v>0</v>
      </c>
      <c r="CR206">
        <f t="array" ref="CR206">IF(AND(ROWS($M$131:CR206)&lt;=$P$2,COLUMNS($M$131:CR206)&lt;=$P$2),INDEX(MINVERSE($M$6:INDEX($M$6:$EF$125,$P$2,$P$2)),ROWS($M$131:CR206),COLUMNS($M$131:CR206)),0)</f>
        <v>0</v>
      </c>
      <c r="CS206">
        <f t="array" ref="CS206">IF(AND(ROWS($M$131:CS206)&lt;=$P$2,COLUMNS($M$131:CS206)&lt;=$P$2),INDEX(MINVERSE($M$6:INDEX($M$6:$EF$125,$P$2,$P$2)),ROWS($M$131:CS206),COLUMNS($M$131:CS206)),0)</f>
        <v>0</v>
      </c>
      <c r="CT206">
        <f t="array" ref="CT206">IF(AND(ROWS($M$131:CT206)&lt;=$P$2,COLUMNS($M$131:CT206)&lt;=$P$2),INDEX(MINVERSE($M$6:INDEX($M$6:$EF$125,$P$2,$P$2)),ROWS($M$131:CT206),COLUMNS($M$131:CT206)),0)</f>
        <v>0</v>
      </c>
      <c r="CU206">
        <f t="array" ref="CU206">IF(AND(ROWS($M$131:CU206)&lt;=$P$2,COLUMNS($M$131:CU206)&lt;=$P$2),INDEX(MINVERSE($M$6:INDEX($M$6:$EF$125,$P$2,$P$2)),ROWS($M$131:CU206),COLUMNS($M$131:CU206)),0)</f>
        <v>0</v>
      </c>
      <c r="CV206">
        <f t="array" ref="CV206">IF(AND(ROWS($M$131:CV206)&lt;=$P$2,COLUMNS($M$131:CV206)&lt;=$P$2),INDEX(MINVERSE($M$6:INDEX($M$6:$EF$125,$P$2,$P$2)),ROWS($M$131:CV206),COLUMNS($M$131:CV206)),0)</f>
        <v>0</v>
      </c>
      <c r="CW206">
        <f t="array" ref="CW206">IF(AND(ROWS($M$131:CW206)&lt;=$P$2,COLUMNS($M$131:CW206)&lt;=$P$2),INDEX(MINVERSE($M$6:INDEX($M$6:$EF$125,$P$2,$P$2)),ROWS($M$131:CW206),COLUMNS($M$131:CW206)),0)</f>
        <v>0</v>
      </c>
      <c r="CX206">
        <f t="array" ref="CX206">IF(AND(ROWS($M$131:CX206)&lt;=$P$2,COLUMNS($M$131:CX206)&lt;=$P$2),INDEX(MINVERSE($M$6:INDEX($M$6:$EF$125,$P$2,$P$2)),ROWS($M$131:CX206),COLUMNS($M$131:CX206)),0)</f>
        <v>0</v>
      </c>
      <c r="CY206">
        <f t="array" ref="CY206">IF(AND(ROWS($M$131:CY206)&lt;=$P$2,COLUMNS($M$131:CY206)&lt;=$P$2),INDEX(MINVERSE($M$6:INDEX($M$6:$EF$125,$P$2,$P$2)),ROWS($M$131:CY206),COLUMNS($M$131:CY206)),0)</f>
        <v>0</v>
      </c>
      <c r="CZ206">
        <f t="array" ref="CZ206">IF(AND(ROWS($M$131:CZ206)&lt;=$P$2,COLUMNS($M$131:CZ206)&lt;=$P$2),INDEX(MINVERSE($M$6:INDEX($M$6:$EF$125,$P$2,$P$2)),ROWS($M$131:CZ206),COLUMNS($M$131:CZ206)),0)</f>
        <v>0</v>
      </c>
      <c r="DA206">
        <f t="array" ref="DA206">IF(AND(ROWS($M$131:DA206)&lt;=$P$2,COLUMNS($M$131:DA206)&lt;=$P$2),INDEX(MINVERSE($M$6:INDEX($M$6:$EF$125,$P$2,$P$2)),ROWS($M$131:DA206),COLUMNS($M$131:DA206)),0)</f>
        <v>0</v>
      </c>
      <c r="DB206">
        <f t="array" ref="DB206">IF(AND(ROWS($M$131:DB206)&lt;=$P$2,COLUMNS($M$131:DB206)&lt;=$P$2),INDEX(MINVERSE($M$6:INDEX($M$6:$EF$125,$P$2,$P$2)),ROWS($M$131:DB206),COLUMNS($M$131:DB206)),0)</f>
        <v>0</v>
      </c>
      <c r="DC206">
        <f t="array" ref="DC206">IF(AND(ROWS($M$131:DC206)&lt;=$P$2,COLUMNS($M$131:DC206)&lt;=$P$2),INDEX(MINVERSE($M$6:INDEX($M$6:$EF$125,$P$2,$P$2)),ROWS($M$131:DC206),COLUMNS($M$131:DC206)),0)</f>
        <v>0</v>
      </c>
      <c r="DD206">
        <f t="array" ref="DD206">IF(AND(ROWS($M$131:DD206)&lt;=$P$2,COLUMNS($M$131:DD206)&lt;=$P$2),INDEX(MINVERSE($M$6:INDEX($M$6:$EF$125,$P$2,$P$2)),ROWS($M$131:DD206),COLUMNS($M$131:DD206)),0)</f>
        <v>0</v>
      </c>
      <c r="DE206">
        <f t="array" ref="DE206">IF(AND(ROWS($M$131:DE206)&lt;=$P$2,COLUMNS($M$131:DE206)&lt;=$P$2),INDEX(MINVERSE($M$6:INDEX($M$6:$EF$125,$P$2,$P$2)),ROWS($M$131:DE206),COLUMNS($M$131:DE206)),0)</f>
        <v>0</v>
      </c>
      <c r="DF206">
        <f t="array" ref="DF206">IF(AND(ROWS($M$131:DF206)&lt;=$P$2,COLUMNS($M$131:DF206)&lt;=$P$2),INDEX(MINVERSE($M$6:INDEX($M$6:$EF$125,$P$2,$P$2)),ROWS($M$131:DF206),COLUMNS($M$131:DF206)),0)</f>
        <v>0</v>
      </c>
      <c r="DG206">
        <f t="array" ref="DG206">IF(AND(ROWS($M$131:DG206)&lt;=$P$2,COLUMNS($M$131:DG206)&lt;=$P$2),INDEX(MINVERSE($M$6:INDEX($M$6:$EF$125,$P$2,$P$2)),ROWS($M$131:DG206),COLUMNS($M$131:DG206)),0)</f>
        <v>0</v>
      </c>
      <c r="DH206">
        <f t="array" ref="DH206">IF(AND(ROWS($M$131:DH206)&lt;=$P$2,COLUMNS($M$131:DH206)&lt;=$P$2),INDEX(MINVERSE($M$6:INDEX($M$6:$EF$125,$P$2,$P$2)),ROWS($M$131:DH206),COLUMNS($M$131:DH206)),0)</f>
        <v>0</v>
      </c>
      <c r="DI206">
        <f t="array" ref="DI206">IF(AND(ROWS($M$131:DI206)&lt;=$P$2,COLUMNS($M$131:DI206)&lt;=$P$2),INDEX(MINVERSE($M$6:INDEX($M$6:$EF$125,$P$2,$P$2)),ROWS($M$131:DI206),COLUMNS($M$131:DI206)),0)</f>
        <v>0</v>
      </c>
      <c r="DJ206">
        <f t="array" ref="DJ206">IF(AND(ROWS($M$131:DJ206)&lt;=$P$2,COLUMNS($M$131:DJ206)&lt;=$P$2),INDEX(MINVERSE($M$6:INDEX($M$6:$EF$125,$P$2,$P$2)),ROWS($M$131:DJ206),COLUMNS($M$131:DJ206)),0)</f>
        <v>0</v>
      </c>
      <c r="DK206">
        <f t="array" ref="DK206">IF(AND(ROWS($M$131:DK206)&lt;=$P$2,COLUMNS($M$131:DK206)&lt;=$P$2),INDEX(MINVERSE($M$6:INDEX($M$6:$EF$125,$P$2,$P$2)),ROWS($M$131:DK206),COLUMNS($M$131:DK206)),0)</f>
        <v>0</v>
      </c>
      <c r="DL206">
        <f t="array" ref="DL206">IF(AND(ROWS($M$131:DL206)&lt;=$P$2,COLUMNS($M$131:DL206)&lt;=$P$2),INDEX(MINVERSE($M$6:INDEX($M$6:$EF$125,$P$2,$P$2)),ROWS($M$131:DL206),COLUMNS($M$131:DL206)),0)</f>
        <v>0</v>
      </c>
      <c r="DM206">
        <f t="array" ref="DM206">IF(AND(ROWS($M$131:DM206)&lt;=$P$2,COLUMNS($M$131:DM206)&lt;=$P$2),INDEX(MINVERSE($M$6:INDEX($M$6:$EF$125,$P$2,$P$2)),ROWS($M$131:DM206),COLUMNS($M$131:DM206)),0)</f>
        <v>0</v>
      </c>
      <c r="DN206">
        <f t="array" ref="DN206">IF(AND(ROWS($M$131:DN206)&lt;=$P$2,COLUMNS($M$131:DN206)&lt;=$P$2),INDEX(MINVERSE($M$6:INDEX($M$6:$EF$125,$P$2,$P$2)),ROWS($M$131:DN206),COLUMNS($M$131:DN206)),0)</f>
        <v>0</v>
      </c>
      <c r="DO206">
        <f t="array" ref="DO206">IF(AND(ROWS($M$131:DO206)&lt;=$P$2,COLUMNS($M$131:DO206)&lt;=$P$2),INDEX(MINVERSE($M$6:INDEX($M$6:$EF$125,$P$2,$P$2)),ROWS($M$131:DO206),COLUMNS($M$131:DO206)),0)</f>
        <v>0</v>
      </c>
      <c r="DP206">
        <f t="array" ref="DP206">IF(AND(ROWS($M$131:DP206)&lt;=$P$2,COLUMNS($M$131:DP206)&lt;=$P$2),INDEX(MINVERSE($M$6:INDEX($M$6:$EF$125,$P$2,$P$2)),ROWS($M$131:DP206),COLUMNS($M$131:DP206)),0)</f>
        <v>0</v>
      </c>
      <c r="DQ206">
        <f t="array" ref="DQ206">IF(AND(ROWS($M$131:DQ206)&lt;=$P$2,COLUMNS($M$131:DQ206)&lt;=$P$2),INDEX(MINVERSE($M$6:INDEX($M$6:$EF$125,$P$2,$P$2)),ROWS($M$131:DQ206),COLUMNS($M$131:DQ206)),0)</f>
        <v>0</v>
      </c>
      <c r="DR206">
        <f t="array" ref="DR206">IF(AND(ROWS($M$131:DR206)&lt;=$P$2,COLUMNS($M$131:DR206)&lt;=$P$2),INDEX(MINVERSE($M$6:INDEX($M$6:$EF$125,$P$2,$P$2)),ROWS($M$131:DR206),COLUMNS($M$131:DR206)),0)</f>
        <v>0</v>
      </c>
      <c r="DS206">
        <f t="array" ref="DS206">IF(AND(ROWS($M$131:DS206)&lt;=$P$2,COLUMNS($M$131:DS206)&lt;=$P$2),INDEX(MINVERSE($M$6:INDEX($M$6:$EF$125,$P$2,$P$2)),ROWS($M$131:DS206),COLUMNS($M$131:DS206)),0)</f>
        <v>0</v>
      </c>
      <c r="DT206">
        <f t="array" ref="DT206">IF(AND(ROWS($M$131:DT206)&lt;=$P$2,COLUMNS($M$131:DT206)&lt;=$P$2),INDEX(MINVERSE($M$6:INDEX($M$6:$EF$125,$P$2,$P$2)),ROWS($M$131:DT206),COLUMNS($M$131:DT206)),0)</f>
        <v>0</v>
      </c>
      <c r="DU206">
        <f t="array" ref="DU206">IF(AND(ROWS($M$131:DU206)&lt;=$P$2,COLUMNS($M$131:DU206)&lt;=$P$2),INDEX(MINVERSE($M$6:INDEX($M$6:$EF$125,$P$2,$P$2)),ROWS($M$131:DU206),COLUMNS($M$131:DU206)),0)</f>
        <v>0</v>
      </c>
      <c r="DV206">
        <f t="array" ref="DV206">IF(AND(ROWS($M$131:DV206)&lt;=$P$2,COLUMNS($M$131:DV206)&lt;=$P$2),INDEX(MINVERSE($M$6:INDEX($M$6:$EF$125,$P$2,$P$2)),ROWS($M$131:DV206),COLUMNS($M$131:DV206)),0)</f>
        <v>0</v>
      </c>
      <c r="DW206">
        <f t="array" ref="DW206">IF(AND(ROWS($M$131:DW206)&lt;=$P$2,COLUMNS($M$131:DW206)&lt;=$P$2),INDEX(MINVERSE($M$6:INDEX($M$6:$EF$125,$P$2,$P$2)),ROWS($M$131:DW206),COLUMNS($M$131:DW206)),0)</f>
        <v>0</v>
      </c>
      <c r="DX206">
        <f t="array" ref="DX206">IF(AND(ROWS($M$131:DX206)&lt;=$P$2,COLUMNS($M$131:DX206)&lt;=$P$2),INDEX(MINVERSE($M$6:INDEX($M$6:$EF$125,$P$2,$P$2)),ROWS($M$131:DX206),COLUMNS($M$131:DX206)),0)</f>
        <v>0</v>
      </c>
      <c r="DY206">
        <f t="array" ref="DY206">IF(AND(ROWS($M$131:DY206)&lt;=$P$2,COLUMNS($M$131:DY206)&lt;=$P$2),INDEX(MINVERSE($M$6:INDEX($M$6:$EF$125,$P$2,$P$2)),ROWS($M$131:DY206),COLUMNS($M$131:DY206)),0)</f>
        <v>0</v>
      </c>
      <c r="DZ206">
        <f t="array" ref="DZ206">IF(AND(ROWS($M$131:DZ206)&lt;=$P$2,COLUMNS($M$131:DZ206)&lt;=$P$2),INDEX(MINVERSE($M$6:INDEX($M$6:$EF$125,$P$2,$P$2)),ROWS($M$131:DZ206),COLUMNS($M$131:DZ206)),0)</f>
        <v>0</v>
      </c>
      <c r="EA206">
        <f t="array" ref="EA206">IF(AND(ROWS($M$131:EA206)&lt;=$P$2,COLUMNS($M$131:EA206)&lt;=$P$2),INDEX(MINVERSE($M$6:INDEX($M$6:$EF$125,$P$2,$P$2)),ROWS($M$131:EA206),COLUMNS($M$131:EA206)),0)</f>
        <v>0</v>
      </c>
      <c r="EB206">
        <f t="array" ref="EB206">IF(AND(ROWS($M$131:EB206)&lt;=$P$2,COLUMNS($M$131:EB206)&lt;=$P$2),INDEX(MINVERSE($M$6:INDEX($M$6:$EF$125,$P$2,$P$2)),ROWS($M$131:EB206),COLUMNS($M$131:EB206)),0)</f>
        <v>0</v>
      </c>
    </row>
    <row r="207" spans="12:132" ht="15">
      <c r="L207" s="10">
        <v>77</v>
      </c>
      <c r="M207">
        <f t="array" ref="M207">IF(AND(ROWS($M$131:M207)&lt;=$P$2,COLUMNS($M$131:M207)&lt;=$P$2),INDEX(MINVERSE($M$6:INDEX($M$6:$EF$125,$P$2,$P$2)),ROWS($M$131:M207),COLUMNS($M$131:M207)),0)</f>
        <v>0</v>
      </c>
      <c r="N207">
        <f t="array" ref="N207">IF(AND(ROWS($M$131:N207)&lt;=$P$2,COLUMNS($M$131:N207)&lt;=$P$2),INDEX(MINVERSE($M$6:INDEX($M$6:$EF$125,$P$2,$P$2)),ROWS($M$131:N207),COLUMNS($M$131:N207)),0)</f>
        <v>0</v>
      </c>
      <c r="O207">
        <f t="array" ref="O207">IF(AND(ROWS($M$131:O207)&lt;=$P$2,COLUMNS($M$131:O207)&lt;=$P$2),INDEX(MINVERSE($M$6:INDEX($M$6:$EF$125,$P$2,$P$2)),ROWS($M$131:O207),COLUMNS($M$131:O207)),0)</f>
        <v>0</v>
      </c>
      <c r="P207">
        <f t="array" ref="P207">IF(AND(ROWS($M$131:P207)&lt;=$P$2,COLUMNS($M$131:P207)&lt;=$P$2),INDEX(MINVERSE($M$6:INDEX($M$6:$EF$125,$P$2,$P$2)),ROWS($M$131:P207),COLUMNS($M$131:P207)),0)</f>
        <v>0</v>
      </c>
      <c r="Q207">
        <f t="array" ref="Q207">IF(AND(ROWS($M$131:Q207)&lt;=$P$2,COLUMNS($M$131:Q207)&lt;=$P$2),INDEX(MINVERSE($M$6:INDEX($M$6:$EF$125,$P$2,$P$2)),ROWS($M$131:Q207),COLUMNS($M$131:Q207)),0)</f>
        <v>0</v>
      </c>
      <c r="R207">
        <f t="array" ref="R207">IF(AND(ROWS($M$131:R207)&lt;=$P$2,COLUMNS($M$131:R207)&lt;=$P$2),INDEX(MINVERSE($M$6:INDEX($M$6:$EF$125,$P$2,$P$2)),ROWS($M$131:R207),COLUMNS($M$131:R207)),0)</f>
        <v>0</v>
      </c>
      <c r="S207">
        <f t="array" ref="S207">IF(AND(ROWS($M$131:S207)&lt;=$P$2,COLUMNS($M$131:S207)&lt;=$P$2),INDEX(MINVERSE($M$6:INDEX($M$6:$EF$125,$P$2,$P$2)),ROWS($M$131:S207),COLUMNS($M$131:S207)),0)</f>
        <v>0</v>
      </c>
      <c r="T207">
        <f t="array" ref="T207">IF(AND(ROWS($M$131:T207)&lt;=$P$2,COLUMNS($M$131:T207)&lt;=$P$2),INDEX(MINVERSE($M$6:INDEX($M$6:$EF$125,$P$2,$P$2)),ROWS($M$131:T207),COLUMNS($M$131:T207)),0)</f>
        <v>0</v>
      </c>
      <c r="U207">
        <f t="array" ref="U207">IF(AND(ROWS($M$131:U207)&lt;=$P$2,COLUMNS($M$131:U207)&lt;=$P$2),INDEX(MINVERSE($M$6:INDEX($M$6:$EF$125,$P$2,$P$2)),ROWS($M$131:U207),COLUMNS($M$131:U207)),0)</f>
        <v>0</v>
      </c>
      <c r="V207">
        <f t="array" ref="V207">IF(AND(ROWS($M$131:V207)&lt;=$P$2,COLUMNS($M$131:V207)&lt;=$P$2),INDEX(MINVERSE($M$6:INDEX($M$6:$EF$125,$P$2,$P$2)),ROWS($M$131:V207),COLUMNS($M$131:V207)),0)</f>
        <v>0</v>
      </c>
      <c r="W207">
        <f t="array" ref="W207">IF(AND(ROWS($M$131:W207)&lt;=$P$2,COLUMNS($M$131:W207)&lt;=$P$2),INDEX(MINVERSE($M$6:INDEX($M$6:$EF$125,$P$2,$P$2)),ROWS($M$131:W207),COLUMNS($M$131:W207)),0)</f>
        <v>0</v>
      </c>
      <c r="X207">
        <f t="array" ref="X207">IF(AND(ROWS($M$131:X207)&lt;=$P$2,COLUMNS($M$131:X207)&lt;=$P$2),INDEX(MINVERSE($M$6:INDEX($M$6:$EF$125,$P$2,$P$2)),ROWS($M$131:X207),COLUMNS($M$131:X207)),0)</f>
        <v>0</v>
      </c>
      <c r="Y207">
        <f t="array" ref="Y207">IF(AND(ROWS($M$131:Y207)&lt;=$P$2,COLUMNS($M$131:Y207)&lt;=$P$2),INDEX(MINVERSE($M$6:INDEX($M$6:$EF$125,$P$2,$P$2)),ROWS($M$131:Y207),COLUMNS($M$131:Y207)),0)</f>
        <v>0</v>
      </c>
      <c r="Z207">
        <f t="array" ref="Z207">IF(AND(ROWS($M$131:Z207)&lt;=$P$2,COLUMNS($M$131:Z207)&lt;=$P$2),INDEX(MINVERSE($M$6:INDEX($M$6:$EF$125,$P$2,$P$2)),ROWS($M$131:Z207),COLUMNS($M$131:Z207)),0)</f>
        <v>0</v>
      </c>
      <c r="AA207">
        <f t="array" ref="AA207">IF(AND(ROWS($M$131:AA207)&lt;=$P$2,COLUMNS($M$131:AA207)&lt;=$P$2),INDEX(MINVERSE($M$6:INDEX($M$6:$EF$125,$P$2,$P$2)),ROWS($M$131:AA207),COLUMNS($M$131:AA207)),0)</f>
        <v>0</v>
      </c>
      <c r="AB207">
        <f t="array" ref="AB207">IF(AND(ROWS($M$131:AB207)&lt;=$P$2,COLUMNS($M$131:AB207)&lt;=$P$2),INDEX(MINVERSE($M$6:INDEX($M$6:$EF$125,$P$2,$P$2)),ROWS($M$131:AB207),COLUMNS($M$131:AB207)),0)</f>
        <v>0</v>
      </c>
      <c r="AC207">
        <f t="array" ref="AC207">IF(AND(ROWS($M$131:AC207)&lt;=$P$2,COLUMNS($M$131:AC207)&lt;=$P$2),INDEX(MINVERSE($M$6:INDEX($M$6:$EF$125,$P$2,$P$2)),ROWS($M$131:AC207),COLUMNS($M$131:AC207)),0)</f>
        <v>0</v>
      </c>
      <c r="AD207">
        <f t="array" ref="AD207">IF(AND(ROWS($M$131:AD207)&lt;=$P$2,COLUMNS($M$131:AD207)&lt;=$P$2),INDEX(MINVERSE($M$6:INDEX($M$6:$EF$125,$P$2,$P$2)),ROWS($M$131:AD207),COLUMNS($M$131:AD207)),0)</f>
        <v>0</v>
      </c>
      <c r="AE207">
        <f t="array" ref="AE207">IF(AND(ROWS($M$131:AE207)&lt;=$P$2,COLUMNS($M$131:AE207)&lt;=$P$2),INDEX(MINVERSE($M$6:INDEX($M$6:$EF$125,$P$2,$P$2)),ROWS($M$131:AE207),COLUMNS($M$131:AE207)),0)</f>
        <v>0</v>
      </c>
      <c r="AF207">
        <f t="array" ref="AF207">IF(AND(ROWS($M$131:AF207)&lt;=$P$2,COLUMNS($M$131:AF207)&lt;=$P$2),INDEX(MINVERSE($M$6:INDEX($M$6:$EF$125,$P$2,$P$2)),ROWS($M$131:AF207),COLUMNS($M$131:AF207)),0)</f>
        <v>0</v>
      </c>
      <c r="AG207">
        <f t="array" ref="AG207">IF(AND(ROWS($M$131:AG207)&lt;=$P$2,COLUMNS($M$131:AG207)&lt;=$P$2),INDEX(MINVERSE($M$6:INDEX($M$6:$EF$125,$P$2,$P$2)),ROWS($M$131:AG207),COLUMNS($M$131:AG207)),0)</f>
        <v>0</v>
      </c>
      <c r="AH207">
        <f t="array" ref="AH207">IF(AND(ROWS($M$131:AH207)&lt;=$P$2,COLUMNS($M$131:AH207)&lt;=$P$2),INDEX(MINVERSE($M$6:INDEX($M$6:$EF$125,$P$2,$P$2)),ROWS($M$131:AH207),COLUMNS($M$131:AH207)),0)</f>
        <v>0</v>
      </c>
      <c r="AI207">
        <f t="array" ref="AI207">IF(AND(ROWS($M$131:AI207)&lt;=$P$2,COLUMNS($M$131:AI207)&lt;=$P$2),INDEX(MINVERSE($M$6:INDEX($M$6:$EF$125,$P$2,$P$2)),ROWS($M$131:AI207),COLUMNS($M$131:AI207)),0)</f>
        <v>0</v>
      </c>
      <c r="AJ207">
        <f t="array" ref="AJ207">IF(AND(ROWS($M$131:AJ207)&lt;=$P$2,COLUMNS($M$131:AJ207)&lt;=$P$2),INDEX(MINVERSE($M$6:INDEX($M$6:$EF$125,$P$2,$P$2)),ROWS($M$131:AJ207),COLUMNS($M$131:AJ207)),0)</f>
        <v>0</v>
      </c>
      <c r="AK207">
        <f t="array" ref="AK207">IF(AND(ROWS($M$131:AK207)&lt;=$P$2,COLUMNS($M$131:AK207)&lt;=$P$2),INDEX(MINVERSE($M$6:INDEX($M$6:$EF$125,$P$2,$P$2)),ROWS($M$131:AK207),COLUMNS($M$131:AK207)),0)</f>
        <v>0</v>
      </c>
      <c r="AL207">
        <f t="array" ref="AL207">IF(AND(ROWS($M$131:AL207)&lt;=$P$2,COLUMNS($M$131:AL207)&lt;=$P$2),INDEX(MINVERSE($M$6:INDEX($M$6:$EF$125,$P$2,$P$2)),ROWS($M$131:AL207),COLUMNS($M$131:AL207)),0)</f>
        <v>0</v>
      </c>
      <c r="AM207">
        <f t="array" ref="AM207">IF(AND(ROWS($M$131:AM207)&lt;=$P$2,COLUMNS($M$131:AM207)&lt;=$P$2),INDEX(MINVERSE($M$6:INDEX($M$6:$EF$125,$P$2,$P$2)),ROWS($M$131:AM207),COLUMNS($M$131:AM207)),0)</f>
        <v>0</v>
      </c>
      <c r="AN207">
        <f t="array" ref="AN207">IF(AND(ROWS($M$131:AN207)&lt;=$P$2,COLUMNS($M$131:AN207)&lt;=$P$2),INDEX(MINVERSE($M$6:INDEX($M$6:$EF$125,$P$2,$P$2)),ROWS($M$131:AN207),COLUMNS($M$131:AN207)),0)</f>
        <v>0</v>
      </c>
      <c r="AO207">
        <f t="array" ref="AO207">IF(AND(ROWS($M$131:AO207)&lt;=$P$2,COLUMNS($M$131:AO207)&lt;=$P$2),INDEX(MINVERSE($M$6:INDEX($M$6:$EF$125,$P$2,$P$2)),ROWS($M$131:AO207),COLUMNS($M$131:AO207)),0)</f>
        <v>0</v>
      </c>
      <c r="AP207">
        <f t="array" ref="AP207">IF(AND(ROWS($M$131:AP207)&lt;=$P$2,COLUMNS($M$131:AP207)&lt;=$P$2),INDEX(MINVERSE($M$6:INDEX($M$6:$EF$125,$P$2,$P$2)),ROWS($M$131:AP207),COLUMNS($M$131:AP207)),0)</f>
        <v>0</v>
      </c>
      <c r="AQ207">
        <f t="array" ref="AQ207">IF(AND(ROWS($M$131:AQ207)&lt;=$P$2,COLUMNS($M$131:AQ207)&lt;=$P$2),INDEX(MINVERSE($M$6:INDEX($M$6:$EF$125,$P$2,$P$2)),ROWS($M$131:AQ207),COLUMNS($M$131:AQ207)),0)</f>
        <v>0</v>
      </c>
      <c r="AR207">
        <f t="array" ref="AR207">IF(AND(ROWS($M$131:AR207)&lt;=$P$2,COLUMNS($M$131:AR207)&lt;=$P$2),INDEX(MINVERSE($M$6:INDEX($M$6:$EF$125,$P$2,$P$2)),ROWS($M$131:AR207),COLUMNS($M$131:AR207)),0)</f>
        <v>0</v>
      </c>
      <c r="AS207">
        <f t="array" ref="AS207">IF(AND(ROWS($M$131:AS207)&lt;=$P$2,COLUMNS($M$131:AS207)&lt;=$P$2),INDEX(MINVERSE($M$6:INDEX($M$6:$EF$125,$P$2,$P$2)),ROWS($M$131:AS207),COLUMNS($M$131:AS207)),0)</f>
        <v>0</v>
      </c>
      <c r="AT207">
        <f t="array" ref="AT207">IF(AND(ROWS($M$131:AT207)&lt;=$P$2,COLUMNS($M$131:AT207)&lt;=$P$2),INDEX(MINVERSE($M$6:INDEX($M$6:$EF$125,$P$2,$P$2)),ROWS($M$131:AT207),COLUMNS($M$131:AT207)),0)</f>
        <v>0</v>
      </c>
      <c r="AU207">
        <f t="array" ref="AU207">IF(AND(ROWS($M$131:AU207)&lt;=$P$2,COLUMNS($M$131:AU207)&lt;=$P$2),INDEX(MINVERSE($M$6:INDEX($M$6:$EF$125,$P$2,$P$2)),ROWS($M$131:AU207),COLUMNS($M$131:AU207)),0)</f>
        <v>0</v>
      </c>
      <c r="AV207">
        <f t="array" ref="AV207">IF(AND(ROWS($M$131:AV207)&lt;=$P$2,COLUMNS($M$131:AV207)&lt;=$P$2),INDEX(MINVERSE($M$6:INDEX($M$6:$EF$125,$P$2,$P$2)),ROWS($M$131:AV207),COLUMNS($M$131:AV207)),0)</f>
        <v>0</v>
      </c>
      <c r="AW207">
        <f t="array" ref="AW207">IF(AND(ROWS($M$131:AW207)&lt;=$P$2,COLUMNS($M$131:AW207)&lt;=$P$2),INDEX(MINVERSE($M$6:INDEX($M$6:$EF$125,$P$2,$P$2)),ROWS($M$131:AW207),COLUMNS($M$131:AW207)),0)</f>
        <v>0</v>
      </c>
      <c r="AX207">
        <f t="array" ref="AX207">IF(AND(ROWS($M$131:AX207)&lt;=$P$2,COLUMNS($M$131:AX207)&lt;=$P$2),INDEX(MINVERSE($M$6:INDEX($M$6:$EF$125,$P$2,$P$2)),ROWS($M$131:AX207),COLUMNS($M$131:AX207)),0)</f>
        <v>0</v>
      </c>
      <c r="AY207">
        <f t="array" ref="AY207">IF(AND(ROWS($M$131:AY207)&lt;=$P$2,COLUMNS($M$131:AY207)&lt;=$P$2),INDEX(MINVERSE($M$6:INDEX($M$6:$EF$125,$P$2,$P$2)),ROWS($M$131:AY207),COLUMNS($M$131:AY207)),0)</f>
        <v>0</v>
      </c>
      <c r="AZ207">
        <f t="array" ref="AZ207">IF(AND(ROWS($M$131:AZ207)&lt;=$P$2,COLUMNS($M$131:AZ207)&lt;=$P$2),INDEX(MINVERSE($M$6:INDEX($M$6:$EF$125,$P$2,$P$2)),ROWS($M$131:AZ207),COLUMNS($M$131:AZ207)),0)</f>
        <v>0</v>
      </c>
      <c r="BA207">
        <f t="array" ref="BA207">IF(AND(ROWS($M$131:BA207)&lt;=$P$2,COLUMNS($M$131:BA207)&lt;=$P$2),INDEX(MINVERSE($M$6:INDEX($M$6:$EF$125,$P$2,$P$2)),ROWS($M$131:BA207),COLUMNS($M$131:BA207)),0)</f>
        <v>0</v>
      </c>
      <c r="BB207">
        <f t="array" ref="BB207">IF(AND(ROWS($M$131:BB207)&lt;=$P$2,COLUMNS($M$131:BB207)&lt;=$P$2),INDEX(MINVERSE($M$6:INDEX($M$6:$EF$125,$P$2,$P$2)),ROWS($M$131:BB207),COLUMNS($M$131:BB207)),0)</f>
        <v>0</v>
      </c>
      <c r="BC207">
        <f t="array" ref="BC207">IF(AND(ROWS($M$131:BC207)&lt;=$P$2,COLUMNS($M$131:BC207)&lt;=$P$2),INDEX(MINVERSE($M$6:INDEX($M$6:$EF$125,$P$2,$P$2)),ROWS($M$131:BC207),COLUMNS($M$131:BC207)),0)</f>
        <v>0</v>
      </c>
      <c r="BD207">
        <f t="array" ref="BD207">IF(AND(ROWS($M$131:BD207)&lt;=$P$2,COLUMNS($M$131:BD207)&lt;=$P$2),INDEX(MINVERSE($M$6:INDEX($M$6:$EF$125,$P$2,$P$2)),ROWS($M$131:BD207),COLUMNS($M$131:BD207)),0)</f>
        <v>0</v>
      </c>
      <c r="BE207">
        <f t="array" ref="BE207">IF(AND(ROWS($M$131:BE207)&lt;=$P$2,COLUMNS($M$131:BE207)&lt;=$P$2),INDEX(MINVERSE($M$6:INDEX($M$6:$EF$125,$P$2,$P$2)),ROWS($M$131:BE207),COLUMNS($M$131:BE207)),0)</f>
        <v>0</v>
      </c>
      <c r="BF207">
        <f t="array" ref="BF207">IF(AND(ROWS($M$131:BF207)&lt;=$P$2,COLUMNS($M$131:BF207)&lt;=$P$2),INDEX(MINVERSE($M$6:INDEX($M$6:$EF$125,$P$2,$P$2)),ROWS($M$131:BF207),COLUMNS($M$131:BF207)),0)</f>
        <v>0</v>
      </c>
      <c r="BG207">
        <f t="array" ref="BG207">IF(AND(ROWS($M$131:BG207)&lt;=$P$2,COLUMNS($M$131:BG207)&lt;=$P$2),INDEX(MINVERSE($M$6:INDEX($M$6:$EF$125,$P$2,$P$2)),ROWS($M$131:BG207),COLUMNS($M$131:BG207)),0)</f>
        <v>0</v>
      </c>
      <c r="BH207">
        <f t="array" ref="BH207">IF(AND(ROWS($M$131:BH207)&lt;=$P$2,COLUMNS($M$131:BH207)&lt;=$P$2),INDEX(MINVERSE($M$6:INDEX($M$6:$EF$125,$P$2,$P$2)),ROWS($M$131:BH207),COLUMNS($M$131:BH207)),0)</f>
        <v>0</v>
      </c>
      <c r="BI207">
        <f t="array" ref="BI207">IF(AND(ROWS($M$131:BI207)&lt;=$P$2,COLUMNS($M$131:BI207)&lt;=$P$2),INDEX(MINVERSE($M$6:INDEX($M$6:$EF$125,$P$2,$P$2)),ROWS($M$131:BI207),COLUMNS($M$131:BI207)),0)</f>
        <v>0</v>
      </c>
      <c r="BJ207">
        <f t="array" ref="BJ207">IF(AND(ROWS($M$131:BJ207)&lt;=$P$2,COLUMNS($M$131:BJ207)&lt;=$P$2),INDEX(MINVERSE($M$6:INDEX($M$6:$EF$125,$P$2,$P$2)),ROWS($M$131:BJ207),COLUMNS($M$131:BJ207)),0)</f>
        <v>0</v>
      </c>
      <c r="BK207">
        <f t="array" ref="BK207">IF(AND(ROWS($M$131:BK207)&lt;=$P$2,COLUMNS($M$131:BK207)&lt;=$P$2),INDEX(MINVERSE($M$6:INDEX($M$6:$EF$125,$P$2,$P$2)),ROWS($M$131:BK207),COLUMNS($M$131:BK207)),0)</f>
        <v>0</v>
      </c>
      <c r="BL207">
        <f t="array" ref="BL207">IF(AND(ROWS($M$131:BL207)&lt;=$P$2,COLUMNS($M$131:BL207)&lt;=$P$2),INDEX(MINVERSE($M$6:INDEX($M$6:$EF$125,$P$2,$P$2)),ROWS($M$131:BL207),COLUMNS($M$131:BL207)),0)</f>
        <v>0</v>
      </c>
      <c r="BM207">
        <f t="array" ref="BM207">IF(AND(ROWS($M$131:BM207)&lt;=$P$2,COLUMNS($M$131:BM207)&lt;=$P$2),INDEX(MINVERSE($M$6:INDEX($M$6:$EF$125,$P$2,$P$2)),ROWS($M$131:BM207),COLUMNS($M$131:BM207)),0)</f>
        <v>0</v>
      </c>
      <c r="BN207">
        <f t="array" ref="BN207">IF(AND(ROWS($M$131:BN207)&lt;=$P$2,COLUMNS($M$131:BN207)&lt;=$P$2),INDEX(MINVERSE($M$6:INDEX($M$6:$EF$125,$P$2,$P$2)),ROWS($M$131:BN207),COLUMNS($M$131:BN207)),0)</f>
        <v>0</v>
      </c>
      <c r="BO207">
        <f t="array" ref="BO207">IF(AND(ROWS($M$131:BO207)&lt;=$P$2,COLUMNS($M$131:BO207)&lt;=$P$2),INDEX(MINVERSE($M$6:INDEX($M$6:$EF$125,$P$2,$P$2)),ROWS($M$131:BO207),COLUMNS($M$131:BO207)),0)</f>
        <v>0</v>
      </c>
      <c r="BP207">
        <f t="array" ref="BP207">IF(AND(ROWS($M$131:BP207)&lt;=$P$2,COLUMNS($M$131:BP207)&lt;=$P$2),INDEX(MINVERSE($M$6:INDEX($M$6:$EF$125,$P$2,$P$2)),ROWS($M$131:BP207),COLUMNS($M$131:BP207)),0)</f>
        <v>0</v>
      </c>
      <c r="BQ207">
        <f t="array" ref="BQ207">IF(AND(ROWS($M$131:BQ207)&lt;=$P$2,COLUMNS($M$131:BQ207)&lt;=$P$2),INDEX(MINVERSE($M$6:INDEX($M$6:$EF$125,$P$2,$P$2)),ROWS($M$131:BQ207),COLUMNS($M$131:BQ207)),0)</f>
        <v>0</v>
      </c>
      <c r="BR207">
        <f t="array" ref="BR207">IF(AND(ROWS($M$131:BR207)&lt;=$P$2,COLUMNS($M$131:BR207)&lt;=$P$2),INDEX(MINVERSE($M$6:INDEX($M$6:$EF$125,$P$2,$P$2)),ROWS($M$131:BR207),COLUMNS($M$131:BR207)),0)</f>
        <v>0</v>
      </c>
      <c r="BS207">
        <f t="array" ref="BS207">IF(AND(ROWS($M$131:BS207)&lt;=$P$2,COLUMNS($M$131:BS207)&lt;=$P$2),INDEX(MINVERSE($M$6:INDEX($M$6:$EF$125,$P$2,$P$2)),ROWS($M$131:BS207),COLUMNS($M$131:BS207)),0)</f>
        <v>0</v>
      </c>
      <c r="BT207">
        <f t="array" ref="BT207">IF(AND(ROWS($M$131:BT207)&lt;=$P$2,COLUMNS($M$131:BT207)&lt;=$P$2),INDEX(MINVERSE($M$6:INDEX($M$6:$EF$125,$P$2,$P$2)),ROWS($M$131:BT207),COLUMNS($M$131:BT207)),0)</f>
        <v>0</v>
      </c>
      <c r="BU207">
        <f t="array" ref="BU207">IF(AND(ROWS($M$131:BU207)&lt;=$P$2,COLUMNS($M$131:BU207)&lt;=$P$2),INDEX(MINVERSE($M$6:INDEX($M$6:$EF$125,$P$2,$P$2)),ROWS($M$131:BU207),COLUMNS($M$131:BU207)),0)</f>
        <v>0</v>
      </c>
      <c r="BV207">
        <f t="array" ref="BV207">IF(AND(ROWS($M$131:BV207)&lt;=$P$2,COLUMNS($M$131:BV207)&lt;=$P$2),INDEX(MINVERSE($M$6:INDEX($M$6:$EF$125,$P$2,$P$2)),ROWS($M$131:BV207),COLUMNS($M$131:BV207)),0)</f>
        <v>0</v>
      </c>
      <c r="BW207">
        <f t="array" ref="BW207">IF(AND(ROWS($M$131:BW207)&lt;=$P$2,COLUMNS($M$131:BW207)&lt;=$P$2),INDEX(MINVERSE($M$6:INDEX($M$6:$EF$125,$P$2,$P$2)),ROWS($M$131:BW207),COLUMNS($M$131:BW207)),0)</f>
        <v>0</v>
      </c>
      <c r="BX207">
        <f t="array" ref="BX207">IF(AND(ROWS($M$131:BX207)&lt;=$P$2,COLUMNS($M$131:BX207)&lt;=$P$2),INDEX(MINVERSE($M$6:INDEX($M$6:$EF$125,$P$2,$P$2)),ROWS($M$131:BX207),COLUMNS($M$131:BX207)),0)</f>
        <v>0</v>
      </c>
      <c r="BY207">
        <f t="array" ref="BY207">IF(AND(ROWS($M$131:BY207)&lt;=$P$2,COLUMNS($M$131:BY207)&lt;=$P$2),INDEX(MINVERSE($M$6:INDEX($M$6:$EF$125,$P$2,$P$2)),ROWS($M$131:BY207),COLUMNS($M$131:BY207)),0)</f>
        <v>0</v>
      </c>
      <c r="BZ207">
        <f t="array" ref="BZ207">IF(AND(ROWS($M$131:BZ207)&lt;=$P$2,COLUMNS($M$131:BZ207)&lt;=$P$2),INDEX(MINVERSE($M$6:INDEX($M$6:$EF$125,$P$2,$P$2)),ROWS($M$131:BZ207),COLUMNS($M$131:BZ207)),0)</f>
        <v>0</v>
      </c>
      <c r="CA207">
        <f t="array" ref="CA207">IF(AND(ROWS($M$131:CA207)&lt;=$P$2,COLUMNS($M$131:CA207)&lt;=$P$2),INDEX(MINVERSE($M$6:INDEX($M$6:$EF$125,$P$2,$P$2)),ROWS($M$131:CA207),COLUMNS($M$131:CA207)),0)</f>
        <v>0</v>
      </c>
      <c r="CB207">
        <f t="array" ref="CB207">IF(AND(ROWS($M$131:CB207)&lt;=$P$2,COLUMNS($M$131:CB207)&lt;=$P$2),INDEX(MINVERSE($M$6:INDEX($M$6:$EF$125,$P$2,$P$2)),ROWS($M$131:CB207),COLUMNS($M$131:CB207)),0)</f>
        <v>0</v>
      </c>
      <c r="CC207">
        <f t="array" ref="CC207">IF(AND(ROWS($M$131:CC207)&lt;=$P$2,COLUMNS($M$131:CC207)&lt;=$P$2),INDEX(MINVERSE($M$6:INDEX($M$6:$EF$125,$P$2,$P$2)),ROWS($M$131:CC207),COLUMNS($M$131:CC207)),0)</f>
        <v>0</v>
      </c>
      <c r="CD207">
        <f t="array" ref="CD207">IF(AND(ROWS($M$131:CD207)&lt;=$P$2,COLUMNS($M$131:CD207)&lt;=$P$2),INDEX(MINVERSE($M$6:INDEX($M$6:$EF$125,$P$2,$P$2)),ROWS($M$131:CD207),COLUMNS($M$131:CD207)),0)</f>
        <v>0</v>
      </c>
      <c r="CE207">
        <f t="array" ref="CE207">IF(AND(ROWS($M$131:CE207)&lt;=$P$2,COLUMNS($M$131:CE207)&lt;=$P$2),INDEX(MINVERSE($M$6:INDEX($M$6:$EF$125,$P$2,$P$2)),ROWS($M$131:CE207),COLUMNS($M$131:CE207)),0)</f>
        <v>0</v>
      </c>
      <c r="CF207">
        <f t="array" ref="CF207">IF(AND(ROWS($M$131:CF207)&lt;=$P$2,COLUMNS($M$131:CF207)&lt;=$P$2),INDEX(MINVERSE($M$6:INDEX($M$6:$EF$125,$P$2,$P$2)),ROWS($M$131:CF207),COLUMNS($M$131:CF207)),0)</f>
        <v>0</v>
      </c>
      <c r="CG207">
        <f t="array" ref="CG207">IF(AND(ROWS($M$131:CG207)&lt;=$P$2,COLUMNS($M$131:CG207)&lt;=$P$2),INDEX(MINVERSE($M$6:INDEX($M$6:$EF$125,$P$2,$P$2)),ROWS($M$131:CG207),COLUMNS($M$131:CG207)),0)</f>
        <v>0</v>
      </c>
      <c r="CH207">
        <f t="array" ref="CH207">IF(AND(ROWS($M$131:CH207)&lt;=$P$2,COLUMNS($M$131:CH207)&lt;=$P$2),INDEX(MINVERSE($M$6:INDEX($M$6:$EF$125,$P$2,$P$2)),ROWS($M$131:CH207),COLUMNS($M$131:CH207)),0)</f>
        <v>0</v>
      </c>
      <c r="CI207">
        <f t="array" ref="CI207">IF(AND(ROWS($M$131:CI207)&lt;=$P$2,COLUMNS($M$131:CI207)&lt;=$P$2),INDEX(MINVERSE($M$6:INDEX($M$6:$EF$125,$P$2,$P$2)),ROWS($M$131:CI207),COLUMNS($M$131:CI207)),0)</f>
        <v>0</v>
      </c>
      <c r="CJ207">
        <f t="array" ref="CJ207">IF(AND(ROWS($M$131:CJ207)&lt;=$P$2,COLUMNS($M$131:CJ207)&lt;=$P$2),INDEX(MINVERSE($M$6:INDEX($M$6:$EF$125,$P$2,$P$2)),ROWS($M$131:CJ207),COLUMNS($M$131:CJ207)),0)</f>
        <v>0</v>
      </c>
      <c r="CK207">
        <f t="array" ref="CK207">IF(AND(ROWS($M$131:CK207)&lt;=$P$2,COLUMNS($M$131:CK207)&lt;=$P$2),INDEX(MINVERSE($M$6:INDEX($M$6:$EF$125,$P$2,$P$2)),ROWS($M$131:CK207),COLUMNS($M$131:CK207)),0)</f>
        <v>0</v>
      </c>
      <c r="CL207">
        <f t="array" ref="CL207">IF(AND(ROWS($M$131:CL207)&lt;=$P$2,COLUMNS($M$131:CL207)&lt;=$P$2),INDEX(MINVERSE($M$6:INDEX($M$6:$EF$125,$P$2,$P$2)),ROWS($M$131:CL207),COLUMNS($M$131:CL207)),0)</f>
        <v>0</v>
      </c>
      <c r="CM207">
        <f t="array" ref="CM207">IF(AND(ROWS($M$131:CM207)&lt;=$P$2,COLUMNS($M$131:CM207)&lt;=$P$2),INDEX(MINVERSE($M$6:INDEX($M$6:$EF$125,$P$2,$P$2)),ROWS($M$131:CM207),COLUMNS($M$131:CM207)),0)</f>
        <v>0</v>
      </c>
      <c r="CN207">
        <f t="array" ref="CN207">IF(AND(ROWS($M$131:CN207)&lt;=$P$2,COLUMNS($M$131:CN207)&lt;=$P$2),INDEX(MINVERSE($M$6:INDEX($M$6:$EF$125,$P$2,$P$2)),ROWS($M$131:CN207),COLUMNS($M$131:CN207)),0)</f>
        <v>0</v>
      </c>
      <c r="CO207">
        <f t="array" ref="CO207">IF(AND(ROWS($M$131:CO207)&lt;=$P$2,COLUMNS($M$131:CO207)&lt;=$P$2),INDEX(MINVERSE($M$6:INDEX($M$6:$EF$125,$P$2,$P$2)),ROWS($M$131:CO207),COLUMNS($M$131:CO207)),0)</f>
        <v>0</v>
      </c>
      <c r="CP207">
        <f t="array" ref="CP207">IF(AND(ROWS($M$131:CP207)&lt;=$P$2,COLUMNS($M$131:CP207)&lt;=$P$2),INDEX(MINVERSE($M$6:INDEX($M$6:$EF$125,$P$2,$P$2)),ROWS($M$131:CP207),COLUMNS($M$131:CP207)),0)</f>
        <v>0</v>
      </c>
      <c r="CQ207">
        <f t="array" ref="CQ207">IF(AND(ROWS($M$131:CQ207)&lt;=$P$2,COLUMNS($M$131:CQ207)&lt;=$P$2),INDEX(MINVERSE($M$6:INDEX($M$6:$EF$125,$P$2,$P$2)),ROWS($M$131:CQ207),COLUMNS($M$131:CQ207)),0)</f>
        <v>0</v>
      </c>
      <c r="CR207">
        <f t="array" ref="CR207">IF(AND(ROWS($M$131:CR207)&lt;=$P$2,COLUMNS($M$131:CR207)&lt;=$P$2),INDEX(MINVERSE($M$6:INDEX($M$6:$EF$125,$P$2,$P$2)),ROWS($M$131:CR207),COLUMNS($M$131:CR207)),0)</f>
        <v>0</v>
      </c>
      <c r="CS207">
        <f t="array" ref="CS207">IF(AND(ROWS($M$131:CS207)&lt;=$P$2,COLUMNS($M$131:CS207)&lt;=$P$2),INDEX(MINVERSE($M$6:INDEX($M$6:$EF$125,$P$2,$P$2)),ROWS($M$131:CS207),COLUMNS($M$131:CS207)),0)</f>
        <v>0</v>
      </c>
      <c r="CT207">
        <f t="array" ref="CT207">IF(AND(ROWS($M$131:CT207)&lt;=$P$2,COLUMNS($M$131:CT207)&lt;=$P$2),INDEX(MINVERSE($M$6:INDEX($M$6:$EF$125,$P$2,$P$2)),ROWS($M$131:CT207),COLUMNS($M$131:CT207)),0)</f>
        <v>0</v>
      </c>
      <c r="CU207">
        <f t="array" ref="CU207">IF(AND(ROWS($M$131:CU207)&lt;=$P$2,COLUMNS($M$131:CU207)&lt;=$P$2),INDEX(MINVERSE($M$6:INDEX($M$6:$EF$125,$P$2,$P$2)),ROWS($M$131:CU207),COLUMNS($M$131:CU207)),0)</f>
        <v>0</v>
      </c>
      <c r="CV207">
        <f t="array" ref="CV207">IF(AND(ROWS($M$131:CV207)&lt;=$P$2,COLUMNS($M$131:CV207)&lt;=$P$2),INDEX(MINVERSE($M$6:INDEX($M$6:$EF$125,$P$2,$P$2)),ROWS($M$131:CV207),COLUMNS($M$131:CV207)),0)</f>
        <v>0</v>
      </c>
      <c r="CW207">
        <f t="array" ref="CW207">IF(AND(ROWS($M$131:CW207)&lt;=$P$2,COLUMNS($M$131:CW207)&lt;=$P$2),INDEX(MINVERSE($M$6:INDEX($M$6:$EF$125,$P$2,$P$2)),ROWS($M$131:CW207),COLUMNS($M$131:CW207)),0)</f>
        <v>0</v>
      </c>
      <c r="CX207">
        <f t="array" ref="CX207">IF(AND(ROWS($M$131:CX207)&lt;=$P$2,COLUMNS($M$131:CX207)&lt;=$P$2),INDEX(MINVERSE($M$6:INDEX($M$6:$EF$125,$P$2,$P$2)),ROWS($M$131:CX207),COLUMNS($M$131:CX207)),0)</f>
        <v>0</v>
      </c>
      <c r="CY207">
        <f t="array" ref="CY207">IF(AND(ROWS($M$131:CY207)&lt;=$P$2,COLUMNS($M$131:CY207)&lt;=$P$2),INDEX(MINVERSE($M$6:INDEX($M$6:$EF$125,$P$2,$P$2)),ROWS($M$131:CY207),COLUMNS($M$131:CY207)),0)</f>
        <v>0</v>
      </c>
      <c r="CZ207">
        <f t="array" ref="CZ207">IF(AND(ROWS($M$131:CZ207)&lt;=$P$2,COLUMNS($M$131:CZ207)&lt;=$P$2),INDEX(MINVERSE($M$6:INDEX($M$6:$EF$125,$P$2,$P$2)),ROWS($M$131:CZ207),COLUMNS($M$131:CZ207)),0)</f>
        <v>0</v>
      </c>
      <c r="DA207">
        <f t="array" ref="DA207">IF(AND(ROWS($M$131:DA207)&lt;=$P$2,COLUMNS($M$131:DA207)&lt;=$P$2),INDEX(MINVERSE($M$6:INDEX($M$6:$EF$125,$P$2,$P$2)),ROWS($M$131:DA207),COLUMNS($M$131:DA207)),0)</f>
        <v>0</v>
      </c>
      <c r="DB207">
        <f t="array" ref="DB207">IF(AND(ROWS($M$131:DB207)&lt;=$P$2,COLUMNS($M$131:DB207)&lt;=$P$2),INDEX(MINVERSE($M$6:INDEX($M$6:$EF$125,$P$2,$P$2)),ROWS($M$131:DB207),COLUMNS($M$131:DB207)),0)</f>
        <v>0</v>
      </c>
      <c r="DC207">
        <f t="array" ref="DC207">IF(AND(ROWS($M$131:DC207)&lt;=$P$2,COLUMNS($M$131:DC207)&lt;=$P$2),INDEX(MINVERSE($M$6:INDEX($M$6:$EF$125,$P$2,$P$2)),ROWS($M$131:DC207),COLUMNS($M$131:DC207)),0)</f>
        <v>0</v>
      </c>
      <c r="DD207">
        <f t="array" ref="DD207">IF(AND(ROWS($M$131:DD207)&lt;=$P$2,COLUMNS($M$131:DD207)&lt;=$P$2),INDEX(MINVERSE($M$6:INDEX($M$6:$EF$125,$P$2,$P$2)),ROWS($M$131:DD207),COLUMNS($M$131:DD207)),0)</f>
        <v>0</v>
      </c>
      <c r="DE207">
        <f t="array" ref="DE207">IF(AND(ROWS($M$131:DE207)&lt;=$P$2,COLUMNS($M$131:DE207)&lt;=$P$2),INDEX(MINVERSE($M$6:INDEX($M$6:$EF$125,$P$2,$P$2)),ROWS($M$131:DE207),COLUMNS($M$131:DE207)),0)</f>
        <v>0</v>
      </c>
      <c r="DF207">
        <f t="array" ref="DF207">IF(AND(ROWS($M$131:DF207)&lt;=$P$2,COLUMNS($M$131:DF207)&lt;=$P$2),INDEX(MINVERSE($M$6:INDEX($M$6:$EF$125,$P$2,$P$2)),ROWS($M$131:DF207),COLUMNS($M$131:DF207)),0)</f>
        <v>0</v>
      </c>
      <c r="DG207">
        <f t="array" ref="DG207">IF(AND(ROWS($M$131:DG207)&lt;=$P$2,COLUMNS($M$131:DG207)&lt;=$P$2),INDEX(MINVERSE($M$6:INDEX($M$6:$EF$125,$P$2,$P$2)),ROWS($M$131:DG207),COLUMNS($M$131:DG207)),0)</f>
        <v>0</v>
      </c>
      <c r="DH207">
        <f t="array" ref="DH207">IF(AND(ROWS($M$131:DH207)&lt;=$P$2,COLUMNS($M$131:DH207)&lt;=$P$2),INDEX(MINVERSE($M$6:INDEX($M$6:$EF$125,$P$2,$P$2)),ROWS($M$131:DH207),COLUMNS($M$131:DH207)),0)</f>
        <v>0</v>
      </c>
      <c r="DI207">
        <f t="array" ref="DI207">IF(AND(ROWS($M$131:DI207)&lt;=$P$2,COLUMNS($M$131:DI207)&lt;=$P$2),INDEX(MINVERSE($M$6:INDEX($M$6:$EF$125,$P$2,$P$2)),ROWS($M$131:DI207),COLUMNS($M$131:DI207)),0)</f>
        <v>0</v>
      </c>
      <c r="DJ207">
        <f t="array" ref="DJ207">IF(AND(ROWS($M$131:DJ207)&lt;=$P$2,COLUMNS($M$131:DJ207)&lt;=$P$2),INDEX(MINVERSE($M$6:INDEX($M$6:$EF$125,$P$2,$P$2)),ROWS($M$131:DJ207),COLUMNS($M$131:DJ207)),0)</f>
        <v>0</v>
      </c>
      <c r="DK207">
        <f t="array" ref="DK207">IF(AND(ROWS($M$131:DK207)&lt;=$P$2,COLUMNS($M$131:DK207)&lt;=$P$2),INDEX(MINVERSE($M$6:INDEX($M$6:$EF$125,$P$2,$P$2)),ROWS($M$131:DK207),COLUMNS($M$131:DK207)),0)</f>
        <v>0</v>
      </c>
      <c r="DL207">
        <f t="array" ref="DL207">IF(AND(ROWS($M$131:DL207)&lt;=$P$2,COLUMNS($M$131:DL207)&lt;=$P$2),INDEX(MINVERSE($M$6:INDEX($M$6:$EF$125,$P$2,$P$2)),ROWS($M$131:DL207),COLUMNS($M$131:DL207)),0)</f>
        <v>0</v>
      </c>
      <c r="DM207">
        <f t="array" ref="DM207">IF(AND(ROWS($M$131:DM207)&lt;=$P$2,COLUMNS($M$131:DM207)&lt;=$P$2),INDEX(MINVERSE($M$6:INDEX($M$6:$EF$125,$P$2,$P$2)),ROWS($M$131:DM207),COLUMNS($M$131:DM207)),0)</f>
        <v>0</v>
      </c>
      <c r="DN207">
        <f t="array" ref="DN207">IF(AND(ROWS($M$131:DN207)&lt;=$P$2,COLUMNS($M$131:DN207)&lt;=$P$2),INDEX(MINVERSE($M$6:INDEX($M$6:$EF$125,$P$2,$P$2)),ROWS($M$131:DN207),COLUMNS($M$131:DN207)),0)</f>
        <v>0</v>
      </c>
      <c r="DO207">
        <f t="array" ref="DO207">IF(AND(ROWS($M$131:DO207)&lt;=$P$2,COLUMNS($M$131:DO207)&lt;=$P$2),INDEX(MINVERSE($M$6:INDEX($M$6:$EF$125,$P$2,$P$2)),ROWS($M$131:DO207),COLUMNS($M$131:DO207)),0)</f>
        <v>0</v>
      </c>
      <c r="DP207">
        <f t="array" ref="DP207">IF(AND(ROWS($M$131:DP207)&lt;=$P$2,COLUMNS($M$131:DP207)&lt;=$P$2),INDEX(MINVERSE($M$6:INDEX($M$6:$EF$125,$P$2,$P$2)),ROWS($M$131:DP207),COLUMNS($M$131:DP207)),0)</f>
        <v>0</v>
      </c>
      <c r="DQ207">
        <f t="array" ref="DQ207">IF(AND(ROWS($M$131:DQ207)&lt;=$P$2,COLUMNS($M$131:DQ207)&lt;=$P$2),INDEX(MINVERSE($M$6:INDEX($M$6:$EF$125,$P$2,$P$2)),ROWS($M$131:DQ207),COLUMNS($M$131:DQ207)),0)</f>
        <v>0</v>
      </c>
      <c r="DR207">
        <f t="array" ref="DR207">IF(AND(ROWS($M$131:DR207)&lt;=$P$2,COLUMNS($M$131:DR207)&lt;=$P$2),INDEX(MINVERSE($M$6:INDEX($M$6:$EF$125,$P$2,$P$2)),ROWS($M$131:DR207),COLUMNS($M$131:DR207)),0)</f>
        <v>0</v>
      </c>
      <c r="DS207">
        <f t="array" ref="DS207">IF(AND(ROWS($M$131:DS207)&lt;=$P$2,COLUMNS($M$131:DS207)&lt;=$P$2),INDEX(MINVERSE($M$6:INDEX($M$6:$EF$125,$P$2,$P$2)),ROWS($M$131:DS207),COLUMNS($M$131:DS207)),0)</f>
        <v>0</v>
      </c>
      <c r="DT207">
        <f t="array" ref="DT207">IF(AND(ROWS($M$131:DT207)&lt;=$P$2,COLUMNS($M$131:DT207)&lt;=$P$2),INDEX(MINVERSE($M$6:INDEX($M$6:$EF$125,$P$2,$P$2)),ROWS($M$131:DT207),COLUMNS($M$131:DT207)),0)</f>
        <v>0</v>
      </c>
      <c r="DU207">
        <f t="array" ref="DU207">IF(AND(ROWS($M$131:DU207)&lt;=$P$2,COLUMNS($M$131:DU207)&lt;=$P$2),INDEX(MINVERSE($M$6:INDEX($M$6:$EF$125,$P$2,$P$2)),ROWS($M$131:DU207),COLUMNS($M$131:DU207)),0)</f>
        <v>0</v>
      </c>
      <c r="DV207">
        <f t="array" ref="DV207">IF(AND(ROWS($M$131:DV207)&lt;=$P$2,COLUMNS($M$131:DV207)&lt;=$P$2),INDEX(MINVERSE($M$6:INDEX($M$6:$EF$125,$P$2,$P$2)),ROWS($M$131:DV207),COLUMNS($M$131:DV207)),0)</f>
        <v>0</v>
      </c>
      <c r="DW207">
        <f t="array" ref="DW207">IF(AND(ROWS($M$131:DW207)&lt;=$P$2,COLUMNS($M$131:DW207)&lt;=$P$2),INDEX(MINVERSE($M$6:INDEX($M$6:$EF$125,$P$2,$P$2)),ROWS($M$131:DW207),COLUMNS($M$131:DW207)),0)</f>
        <v>0</v>
      </c>
      <c r="DX207">
        <f t="array" ref="DX207">IF(AND(ROWS($M$131:DX207)&lt;=$P$2,COLUMNS($M$131:DX207)&lt;=$P$2),INDEX(MINVERSE($M$6:INDEX($M$6:$EF$125,$P$2,$P$2)),ROWS($M$131:DX207),COLUMNS($M$131:DX207)),0)</f>
        <v>0</v>
      </c>
      <c r="DY207">
        <f t="array" ref="DY207">IF(AND(ROWS($M$131:DY207)&lt;=$P$2,COLUMNS($M$131:DY207)&lt;=$P$2),INDEX(MINVERSE($M$6:INDEX($M$6:$EF$125,$P$2,$P$2)),ROWS($M$131:DY207),COLUMNS($M$131:DY207)),0)</f>
        <v>0</v>
      </c>
      <c r="DZ207">
        <f t="array" ref="DZ207">IF(AND(ROWS($M$131:DZ207)&lt;=$P$2,COLUMNS($M$131:DZ207)&lt;=$P$2),INDEX(MINVERSE($M$6:INDEX($M$6:$EF$125,$P$2,$P$2)),ROWS($M$131:DZ207),COLUMNS($M$131:DZ207)),0)</f>
        <v>0</v>
      </c>
      <c r="EA207">
        <f t="array" ref="EA207">IF(AND(ROWS($M$131:EA207)&lt;=$P$2,COLUMNS($M$131:EA207)&lt;=$P$2),INDEX(MINVERSE($M$6:INDEX($M$6:$EF$125,$P$2,$P$2)),ROWS($M$131:EA207),COLUMNS($M$131:EA207)),0)</f>
        <v>0</v>
      </c>
      <c r="EB207">
        <f t="array" ref="EB207">IF(AND(ROWS($M$131:EB207)&lt;=$P$2,COLUMNS($M$131:EB207)&lt;=$P$2),INDEX(MINVERSE($M$6:INDEX($M$6:$EF$125,$P$2,$P$2)),ROWS($M$131:EB207),COLUMNS($M$131:EB207)),0)</f>
        <v>0</v>
      </c>
    </row>
    <row r="208" spans="12:132" ht="15">
      <c r="L208" s="10">
        <v>78</v>
      </c>
      <c r="M208">
        <f t="array" ref="M208">IF(AND(ROWS($M$131:M208)&lt;=$P$2,COLUMNS($M$131:M208)&lt;=$P$2),INDEX(MINVERSE($M$6:INDEX($M$6:$EF$125,$P$2,$P$2)),ROWS($M$131:M208),COLUMNS($M$131:M208)),0)</f>
        <v>0</v>
      </c>
      <c r="N208">
        <f t="array" ref="N208">IF(AND(ROWS($M$131:N208)&lt;=$P$2,COLUMNS($M$131:N208)&lt;=$P$2),INDEX(MINVERSE($M$6:INDEX($M$6:$EF$125,$P$2,$P$2)),ROWS($M$131:N208),COLUMNS($M$131:N208)),0)</f>
        <v>0</v>
      </c>
      <c r="O208">
        <f t="array" ref="O208">IF(AND(ROWS($M$131:O208)&lt;=$P$2,COLUMNS($M$131:O208)&lt;=$P$2),INDEX(MINVERSE($M$6:INDEX($M$6:$EF$125,$P$2,$P$2)),ROWS($M$131:O208),COLUMNS($M$131:O208)),0)</f>
        <v>0</v>
      </c>
      <c r="P208">
        <f t="array" ref="P208">IF(AND(ROWS($M$131:P208)&lt;=$P$2,COLUMNS($M$131:P208)&lt;=$P$2),INDEX(MINVERSE($M$6:INDEX($M$6:$EF$125,$P$2,$P$2)),ROWS($M$131:P208),COLUMNS($M$131:P208)),0)</f>
        <v>0</v>
      </c>
      <c r="Q208">
        <f t="array" ref="Q208">IF(AND(ROWS($M$131:Q208)&lt;=$P$2,COLUMNS($M$131:Q208)&lt;=$P$2),INDEX(MINVERSE($M$6:INDEX($M$6:$EF$125,$P$2,$P$2)),ROWS($M$131:Q208),COLUMNS($M$131:Q208)),0)</f>
        <v>0</v>
      </c>
      <c r="R208">
        <f t="array" ref="R208">IF(AND(ROWS($M$131:R208)&lt;=$P$2,COLUMNS($M$131:R208)&lt;=$P$2),INDEX(MINVERSE($M$6:INDEX($M$6:$EF$125,$P$2,$P$2)),ROWS($M$131:R208),COLUMNS($M$131:R208)),0)</f>
        <v>0</v>
      </c>
      <c r="S208">
        <f t="array" ref="S208">IF(AND(ROWS($M$131:S208)&lt;=$P$2,COLUMNS($M$131:S208)&lt;=$P$2),INDEX(MINVERSE($M$6:INDEX($M$6:$EF$125,$P$2,$P$2)),ROWS($M$131:S208),COLUMNS($M$131:S208)),0)</f>
        <v>0</v>
      </c>
      <c r="T208">
        <f t="array" ref="T208">IF(AND(ROWS($M$131:T208)&lt;=$P$2,COLUMNS($M$131:T208)&lt;=$P$2),INDEX(MINVERSE($M$6:INDEX($M$6:$EF$125,$P$2,$P$2)),ROWS($M$131:T208),COLUMNS($M$131:T208)),0)</f>
        <v>0</v>
      </c>
      <c r="U208">
        <f t="array" ref="U208">IF(AND(ROWS($M$131:U208)&lt;=$P$2,COLUMNS($M$131:U208)&lt;=$P$2),INDEX(MINVERSE($M$6:INDEX($M$6:$EF$125,$P$2,$P$2)),ROWS($M$131:U208),COLUMNS($M$131:U208)),0)</f>
        <v>0</v>
      </c>
      <c r="V208">
        <f t="array" ref="V208">IF(AND(ROWS($M$131:V208)&lt;=$P$2,COLUMNS($M$131:V208)&lt;=$P$2),INDEX(MINVERSE($M$6:INDEX($M$6:$EF$125,$P$2,$P$2)),ROWS($M$131:V208),COLUMNS($M$131:V208)),0)</f>
        <v>0</v>
      </c>
      <c r="W208">
        <f t="array" ref="W208">IF(AND(ROWS($M$131:W208)&lt;=$P$2,COLUMNS($M$131:W208)&lt;=$P$2),INDEX(MINVERSE($M$6:INDEX($M$6:$EF$125,$P$2,$P$2)),ROWS($M$131:W208),COLUMNS($M$131:W208)),0)</f>
        <v>0</v>
      </c>
      <c r="X208">
        <f t="array" ref="X208">IF(AND(ROWS($M$131:X208)&lt;=$P$2,COLUMNS($M$131:X208)&lt;=$P$2),INDEX(MINVERSE($M$6:INDEX($M$6:$EF$125,$P$2,$P$2)),ROWS($M$131:X208),COLUMNS($M$131:X208)),0)</f>
        <v>0</v>
      </c>
      <c r="Y208">
        <f t="array" ref="Y208">IF(AND(ROWS($M$131:Y208)&lt;=$P$2,COLUMNS($M$131:Y208)&lt;=$P$2),INDEX(MINVERSE($M$6:INDEX($M$6:$EF$125,$P$2,$P$2)),ROWS($M$131:Y208),COLUMNS($M$131:Y208)),0)</f>
        <v>0</v>
      </c>
      <c r="Z208">
        <f t="array" ref="Z208">IF(AND(ROWS($M$131:Z208)&lt;=$P$2,COLUMNS($M$131:Z208)&lt;=$P$2),INDEX(MINVERSE($M$6:INDEX($M$6:$EF$125,$P$2,$P$2)),ROWS($M$131:Z208),COLUMNS($M$131:Z208)),0)</f>
        <v>0</v>
      </c>
      <c r="AA208">
        <f t="array" ref="AA208">IF(AND(ROWS($M$131:AA208)&lt;=$P$2,COLUMNS($M$131:AA208)&lt;=$P$2),INDEX(MINVERSE($M$6:INDEX($M$6:$EF$125,$P$2,$P$2)),ROWS($M$131:AA208),COLUMNS($M$131:AA208)),0)</f>
        <v>0</v>
      </c>
      <c r="AB208">
        <f t="array" ref="AB208">IF(AND(ROWS($M$131:AB208)&lt;=$P$2,COLUMNS($M$131:AB208)&lt;=$P$2),INDEX(MINVERSE($M$6:INDEX($M$6:$EF$125,$P$2,$P$2)),ROWS($M$131:AB208),COLUMNS($M$131:AB208)),0)</f>
        <v>0</v>
      </c>
      <c r="AC208">
        <f t="array" ref="AC208">IF(AND(ROWS($M$131:AC208)&lt;=$P$2,COLUMNS($M$131:AC208)&lt;=$P$2),INDEX(MINVERSE($M$6:INDEX($M$6:$EF$125,$P$2,$P$2)),ROWS($M$131:AC208),COLUMNS($M$131:AC208)),0)</f>
        <v>0</v>
      </c>
      <c r="AD208">
        <f t="array" ref="AD208">IF(AND(ROWS($M$131:AD208)&lt;=$P$2,COLUMNS($M$131:AD208)&lt;=$P$2),INDEX(MINVERSE($M$6:INDEX($M$6:$EF$125,$P$2,$P$2)),ROWS($M$131:AD208),COLUMNS($M$131:AD208)),0)</f>
        <v>0</v>
      </c>
      <c r="AE208">
        <f t="array" ref="AE208">IF(AND(ROWS($M$131:AE208)&lt;=$P$2,COLUMNS($M$131:AE208)&lt;=$P$2),INDEX(MINVERSE($M$6:INDEX($M$6:$EF$125,$P$2,$P$2)),ROWS($M$131:AE208),COLUMNS($M$131:AE208)),0)</f>
        <v>0</v>
      </c>
      <c r="AF208">
        <f t="array" ref="AF208">IF(AND(ROWS($M$131:AF208)&lt;=$P$2,COLUMNS($M$131:AF208)&lt;=$P$2),INDEX(MINVERSE($M$6:INDEX($M$6:$EF$125,$P$2,$P$2)),ROWS($M$131:AF208),COLUMNS($M$131:AF208)),0)</f>
        <v>0</v>
      </c>
      <c r="AG208">
        <f t="array" ref="AG208">IF(AND(ROWS($M$131:AG208)&lt;=$P$2,COLUMNS($M$131:AG208)&lt;=$P$2),INDEX(MINVERSE($M$6:INDEX($M$6:$EF$125,$P$2,$P$2)),ROWS($M$131:AG208),COLUMNS($M$131:AG208)),0)</f>
        <v>0</v>
      </c>
      <c r="AH208">
        <f t="array" ref="AH208">IF(AND(ROWS($M$131:AH208)&lt;=$P$2,COLUMNS($M$131:AH208)&lt;=$P$2),INDEX(MINVERSE($M$6:INDEX($M$6:$EF$125,$P$2,$P$2)),ROWS($M$131:AH208),COLUMNS($M$131:AH208)),0)</f>
        <v>0</v>
      </c>
      <c r="AI208">
        <f t="array" ref="AI208">IF(AND(ROWS($M$131:AI208)&lt;=$P$2,COLUMNS($M$131:AI208)&lt;=$P$2),INDEX(MINVERSE($M$6:INDEX($M$6:$EF$125,$P$2,$P$2)),ROWS($M$131:AI208),COLUMNS($M$131:AI208)),0)</f>
        <v>0</v>
      </c>
      <c r="AJ208">
        <f t="array" ref="AJ208">IF(AND(ROWS($M$131:AJ208)&lt;=$P$2,COLUMNS($M$131:AJ208)&lt;=$P$2),INDEX(MINVERSE($M$6:INDEX($M$6:$EF$125,$P$2,$P$2)),ROWS($M$131:AJ208),COLUMNS($M$131:AJ208)),0)</f>
        <v>0</v>
      </c>
      <c r="AK208">
        <f t="array" ref="AK208">IF(AND(ROWS($M$131:AK208)&lt;=$P$2,COLUMNS($M$131:AK208)&lt;=$P$2),INDEX(MINVERSE($M$6:INDEX($M$6:$EF$125,$P$2,$P$2)),ROWS($M$131:AK208),COLUMNS($M$131:AK208)),0)</f>
        <v>0</v>
      </c>
      <c r="AL208">
        <f t="array" ref="AL208">IF(AND(ROWS($M$131:AL208)&lt;=$P$2,COLUMNS($M$131:AL208)&lt;=$P$2),INDEX(MINVERSE($M$6:INDEX($M$6:$EF$125,$P$2,$P$2)),ROWS($M$131:AL208),COLUMNS($M$131:AL208)),0)</f>
        <v>0</v>
      </c>
      <c r="AM208">
        <f t="array" ref="AM208">IF(AND(ROWS($M$131:AM208)&lt;=$P$2,COLUMNS($M$131:AM208)&lt;=$P$2),INDEX(MINVERSE($M$6:INDEX($M$6:$EF$125,$P$2,$P$2)),ROWS($M$131:AM208),COLUMNS($M$131:AM208)),0)</f>
        <v>0</v>
      </c>
      <c r="AN208">
        <f t="array" ref="AN208">IF(AND(ROWS($M$131:AN208)&lt;=$P$2,COLUMNS($M$131:AN208)&lt;=$P$2),INDEX(MINVERSE($M$6:INDEX($M$6:$EF$125,$P$2,$P$2)),ROWS($M$131:AN208),COLUMNS($M$131:AN208)),0)</f>
        <v>0</v>
      </c>
      <c r="AO208">
        <f t="array" ref="AO208">IF(AND(ROWS($M$131:AO208)&lt;=$P$2,COLUMNS($M$131:AO208)&lt;=$P$2),INDEX(MINVERSE($M$6:INDEX($M$6:$EF$125,$P$2,$P$2)),ROWS($M$131:AO208),COLUMNS($M$131:AO208)),0)</f>
        <v>0</v>
      </c>
      <c r="AP208">
        <f t="array" ref="AP208">IF(AND(ROWS($M$131:AP208)&lt;=$P$2,COLUMNS($M$131:AP208)&lt;=$P$2),INDEX(MINVERSE($M$6:INDEX($M$6:$EF$125,$P$2,$P$2)),ROWS($M$131:AP208),COLUMNS($M$131:AP208)),0)</f>
        <v>0</v>
      </c>
      <c r="AQ208">
        <f t="array" ref="AQ208">IF(AND(ROWS($M$131:AQ208)&lt;=$P$2,COLUMNS($M$131:AQ208)&lt;=$P$2),INDEX(MINVERSE($M$6:INDEX($M$6:$EF$125,$P$2,$P$2)),ROWS($M$131:AQ208),COLUMNS($M$131:AQ208)),0)</f>
        <v>0</v>
      </c>
      <c r="AR208">
        <f t="array" ref="AR208">IF(AND(ROWS($M$131:AR208)&lt;=$P$2,COLUMNS($M$131:AR208)&lt;=$P$2),INDEX(MINVERSE($M$6:INDEX($M$6:$EF$125,$P$2,$P$2)),ROWS($M$131:AR208),COLUMNS($M$131:AR208)),0)</f>
        <v>0</v>
      </c>
      <c r="AS208">
        <f t="array" ref="AS208">IF(AND(ROWS($M$131:AS208)&lt;=$P$2,COLUMNS($M$131:AS208)&lt;=$P$2),INDEX(MINVERSE($M$6:INDEX($M$6:$EF$125,$P$2,$P$2)),ROWS($M$131:AS208),COLUMNS($M$131:AS208)),0)</f>
        <v>0</v>
      </c>
      <c r="AT208">
        <f t="array" ref="AT208">IF(AND(ROWS($M$131:AT208)&lt;=$P$2,COLUMNS($M$131:AT208)&lt;=$P$2),INDEX(MINVERSE($M$6:INDEX($M$6:$EF$125,$P$2,$P$2)),ROWS($M$131:AT208),COLUMNS($M$131:AT208)),0)</f>
        <v>0</v>
      </c>
      <c r="AU208">
        <f t="array" ref="AU208">IF(AND(ROWS($M$131:AU208)&lt;=$P$2,COLUMNS($M$131:AU208)&lt;=$P$2),INDEX(MINVERSE($M$6:INDEX($M$6:$EF$125,$P$2,$P$2)),ROWS($M$131:AU208),COLUMNS($M$131:AU208)),0)</f>
        <v>0</v>
      </c>
      <c r="AV208">
        <f t="array" ref="AV208">IF(AND(ROWS($M$131:AV208)&lt;=$P$2,COLUMNS($M$131:AV208)&lt;=$P$2),INDEX(MINVERSE($M$6:INDEX($M$6:$EF$125,$P$2,$P$2)),ROWS($M$131:AV208),COLUMNS($M$131:AV208)),0)</f>
        <v>0</v>
      </c>
      <c r="AW208">
        <f t="array" ref="AW208">IF(AND(ROWS($M$131:AW208)&lt;=$P$2,COLUMNS($M$131:AW208)&lt;=$P$2),INDEX(MINVERSE($M$6:INDEX($M$6:$EF$125,$P$2,$P$2)),ROWS($M$131:AW208),COLUMNS($M$131:AW208)),0)</f>
        <v>0</v>
      </c>
      <c r="AX208">
        <f t="array" ref="AX208">IF(AND(ROWS($M$131:AX208)&lt;=$P$2,COLUMNS($M$131:AX208)&lt;=$P$2),INDEX(MINVERSE($M$6:INDEX($M$6:$EF$125,$P$2,$P$2)),ROWS($M$131:AX208),COLUMNS($M$131:AX208)),0)</f>
        <v>0</v>
      </c>
      <c r="AY208">
        <f t="array" ref="AY208">IF(AND(ROWS($M$131:AY208)&lt;=$P$2,COLUMNS($M$131:AY208)&lt;=$P$2),INDEX(MINVERSE($M$6:INDEX($M$6:$EF$125,$P$2,$P$2)),ROWS($M$131:AY208),COLUMNS($M$131:AY208)),0)</f>
        <v>0</v>
      </c>
      <c r="AZ208">
        <f t="array" ref="AZ208">IF(AND(ROWS($M$131:AZ208)&lt;=$P$2,COLUMNS($M$131:AZ208)&lt;=$P$2),INDEX(MINVERSE($M$6:INDEX($M$6:$EF$125,$P$2,$P$2)),ROWS($M$131:AZ208),COLUMNS($M$131:AZ208)),0)</f>
        <v>0</v>
      </c>
      <c r="BA208">
        <f t="array" ref="BA208">IF(AND(ROWS($M$131:BA208)&lt;=$P$2,COLUMNS($M$131:BA208)&lt;=$P$2),INDEX(MINVERSE($M$6:INDEX($M$6:$EF$125,$P$2,$P$2)),ROWS($M$131:BA208),COLUMNS($M$131:BA208)),0)</f>
        <v>0</v>
      </c>
      <c r="BB208">
        <f t="array" ref="BB208">IF(AND(ROWS($M$131:BB208)&lt;=$P$2,COLUMNS($M$131:BB208)&lt;=$P$2),INDEX(MINVERSE($M$6:INDEX($M$6:$EF$125,$P$2,$P$2)),ROWS($M$131:BB208),COLUMNS($M$131:BB208)),0)</f>
        <v>0</v>
      </c>
      <c r="BC208">
        <f t="array" ref="BC208">IF(AND(ROWS($M$131:BC208)&lt;=$P$2,COLUMNS($M$131:BC208)&lt;=$P$2),INDEX(MINVERSE($M$6:INDEX($M$6:$EF$125,$P$2,$P$2)),ROWS($M$131:BC208),COLUMNS($M$131:BC208)),0)</f>
        <v>0</v>
      </c>
      <c r="BD208">
        <f t="array" ref="BD208">IF(AND(ROWS($M$131:BD208)&lt;=$P$2,COLUMNS($M$131:BD208)&lt;=$P$2),INDEX(MINVERSE($M$6:INDEX($M$6:$EF$125,$P$2,$P$2)),ROWS($M$131:BD208),COLUMNS($M$131:BD208)),0)</f>
        <v>0</v>
      </c>
      <c r="BE208">
        <f t="array" ref="BE208">IF(AND(ROWS($M$131:BE208)&lt;=$P$2,COLUMNS($M$131:BE208)&lt;=$P$2),INDEX(MINVERSE($M$6:INDEX($M$6:$EF$125,$P$2,$P$2)),ROWS($M$131:BE208),COLUMNS($M$131:BE208)),0)</f>
        <v>0</v>
      </c>
      <c r="BF208">
        <f t="array" ref="BF208">IF(AND(ROWS($M$131:BF208)&lt;=$P$2,COLUMNS($M$131:BF208)&lt;=$P$2),INDEX(MINVERSE($M$6:INDEX($M$6:$EF$125,$P$2,$P$2)),ROWS($M$131:BF208),COLUMNS($M$131:BF208)),0)</f>
        <v>0</v>
      </c>
      <c r="BG208">
        <f t="array" ref="BG208">IF(AND(ROWS($M$131:BG208)&lt;=$P$2,COLUMNS($M$131:BG208)&lt;=$P$2),INDEX(MINVERSE($M$6:INDEX($M$6:$EF$125,$P$2,$P$2)),ROWS($M$131:BG208),COLUMNS($M$131:BG208)),0)</f>
        <v>0</v>
      </c>
      <c r="BH208">
        <f t="array" ref="BH208">IF(AND(ROWS($M$131:BH208)&lt;=$P$2,COLUMNS($M$131:BH208)&lt;=$P$2),INDEX(MINVERSE($M$6:INDEX($M$6:$EF$125,$P$2,$P$2)),ROWS($M$131:BH208),COLUMNS($M$131:BH208)),0)</f>
        <v>0</v>
      </c>
      <c r="BI208">
        <f t="array" ref="BI208">IF(AND(ROWS($M$131:BI208)&lt;=$P$2,COLUMNS($M$131:BI208)&lt;=$P$2),INDEX(MINVERSE($M$6:INDEX($M$6:$EF$125,$P$2,$P$2)),ROWS($M$131:BI208),COLUMNS($M$131:BI208)),0)</f>
        <v>0</v>
      </c>
      <c r="BJ208">
        <f t="array" ref="BJ208">IF(AND(ROWS($M$131:BJ208)&lt;=$P$2,COLUMNS($M$131:BJ208)&lt;=$P$2),INDEX(MINVERSE($M$6:INDEX($M$6:$EF$125,$P$2,$P$2)),ROWS($M$131:BJ208),COLUMNS($M$131:BJ208)),0)</f>
        <v>0</v>
      </c>
      <c r="BK208">
        <f t="array" ref="BK208">IF(AND(ROWS($M$131:BK208)&lt;=$P$2,COLUMNS($M$131:BK208)&lt;=$P$2),INDEX(MINVERSE($M$6:INDEX($M$6:$EF$125,$P$2,$P$2)),ROWS($M$131:BK208),COLUMNS($M$131:BK208)),0)</f>
        <v>0</v>
      </c>
      <c r="BL208">
        <f t="array" ref="BL208">IF(AND(ROWS($M$131:BL208)&lt;=$P$2,COLUMNS($M$131:BL208)&lt;=$P$2),INDEX(MINVERSE($M$6:INDEX($M$6:$EF$125,$P$2,$P$2)),ROWS($M$131:BL208),COLUMNS($M$131:BL208)),0)</f>
        <v>0</v>
      </c>
      <c r="BM208">
        <f t="array" ref="BM208">IF(AND(ROWS($M$131:BM208)&lt;=$P$2,COLUMNS($M$131:BM208)&lt;=$P$2),INDEX(MINVERSE($M$6:INDEX($M$6:$EF$125,$P$2,$P$2)),ROWS($M$131:BM208),COLUMNS($M$131:BM208)),0)</f>
        <v>0</v>
      </c>
      <c r="BN208">
        <f t="array" ref="BN208">IF(AND(ROWS($M$131:BN208)&lt;=$P$2,COLUMNS($M$131:BN208)&lt;=$P$2),INDEX(MINVERSE($M$6:INDEX($M$6:$EF$125,$P$2,$P$2)),ROWS($M$131:BN208),COLUMNS($M$131:BN208)),0)</f>
        <v>0</v>
      </c>
      <c r="BO208">
        <f t="array" ref="BO208">IF(AND(ROWS($M$131:BO208)&lt;=$P$2,COLUMNS($M$131:BO208)&lt;=$P$2),INDEX(MINVERSE($M$6:INDEX($M$6:$EF$125,$P$2,$P$2)),ROWS($M$131:BO208),COLUMNS($M$131:BO208)),0)</f>
        <v>0</v>
      </c>
      <c r="BP208">
        <f t="array" ref="BP208">IF(AND(ROWS($M$131:BP208)&lt;=$P$2,COLUMNS($M$131:BP208)&lt;=$P$2),INDEX(MINVERSE($M$6:INDEX($M$6:$EF$125,$P$2,$P$2)),ROWS($M$131:BP208),COLUMNS($M$131:BP208)),0)</f>
        <v>0</v>
      </c>
      <c r="BQ208">
        <f t="array" ref="BQ208">IF(AND(ROWS($M$131:BQ208)&lt;=$P$2,COLUMNS($M$131:BQ208)&lt;=$P$2),INDEX(MINVERSE($M$6:INDEX($M$6:$EF$125,$P$2,$P$2)),ROWS($M$131:BQ208),COLUMNS($M$131:BQ208)),0)</f>
        <v>0</v>
      </c>
      <c r="BR208">
        <f t="array" ref="BR208">IF(AND(ROWS($M$131:BR208)&lt;=$P$2,COLUMNS($M$131:BR208)&lt;=$P$2),INDEX(MINVERSE($M$6:INDEX($M$6:$EF$125,$P$2,$P$2)),ROWS($M$131:BR208),COLUMNS($M$131:BR208)),0)</f>
        <v>0</v>
      </c>
      <c r="BS208">
        <f t="array" ref="BS208">IF(AND(ROWS($M$131:BS208)&lt;=$P$2,COLUMNS($M$131:BS208)&lt;=$P$2),INDEX(MINVERSE($M$6:INDEX($M$6:$EF$125,$P$2,$P$2)),ROWS($M$131:BS208),COLUMNS($M$131:BS208)),0)</f>
        <v>0</v>
      </c>
      <c r="BT208">
        <f t="array" ref="BT208">IF(AND(ROWS($M$131:BT208)&lt;=$P$2,COLUMNS($M$131:BT208)&lt;=$P$2),INDEX(MINVERSE($M$6:INDEX($M$6:$EF$125,$P$2,$P$2)),ROWS($M$131:BT208),COLUMNS($M$131:BT208)),0)</f>
        <v>0</v>
      </c>
      <c r="BU208">
        <f t="array" ref="BU208">IF(AND(ROWS($M$131:BU208)&lt;=$P$2,COLUMNS($M$131:BU208)&lt;=$P$2),INDEX(MINVERSE($M$6:INDEX($M$6:$EF$125,$P$2,$P$2)),ROWS($M$131:BU208),COLUMNS($M$131:BU208)),0)</f>
        <v>0</v>
      </c>
      <c r="BV208">
        <f t="array" ref="BV208">IF(AND(ROWS($M$131:BV208)&lt;=$P$2,COLUMNS($M$131:BV208)&lt;=$P$2),INDEX(MINVERSE($M$6:INDEX($M$6:$EF$125,$P$2,$P$2)),ROWS($M$131:BV208),COLUMNS($M$131:BV208)),0)</f>
        <v>0</v>
      </c>
      <c r="BW208">
        <f t="array" ref="BW208">IF(AND(ROWS($M$131:BW208)&lt;=$P$2,COLUMNS($M$131:BW208)&lt;=$P$2),INDEX(MINVERSE($M$6:INDEX($M$6:$EF$125,$P$2,$P$2)),ROWS($M$131:BW208),COLUMNS($M$131:BW208)),0)</f>
        <v>0</v>
      </c>
      <c r="BX208">
        <f t="array" ref="BX208">IF(AND(ROWS($M$131:BX208)&lt;=$P$2,COLUMNS($M$131:BX208)&lt;=$P$2),INDEX(MINVERSE($M$6:INDEX($M$6:$EF$125,$P$2,$P$2)),ROWS($M$131:BX208),COLUMNS($M$131:BX208)),0)</f>
        <v>0</v>
      </c>
      <c r="BY208">
        <f t="array" ref="BY208">IF(AND(ROWS($M$131:BY208)&lt;=$P$2,COLUMNS($M$131:BY208)&lt;=$P$2),INDEX(MINVERSE($M$6:INDEX($M$6:$EF$125,$P$2,$P$2)),ROWS($M$131:BY208),COLUMNS($M$131:BY208)),0)</f>
        <v>0</v>
      </c>
      <c r="BZ208">
        <f t="array" ref="BZ208">IF(AND(ROWS($M$131:BZ208)&lt;=$P$2,COLUMNS($M$131:BZ208)&lt;=$P$2),INDEX(MINVERSE($M$6:INDEX($M$6:$EF$125,$P$2,$P$2)),ROWS($M$131:BZ208),COLUMNS($M$131:BZ208)),0)</f>
        <v>0</v>
      </c>
      <c r="CA208">
        <f t="array" ref="CA208">IF(AND(ROWS($M$131:CA208)&lt;=$P$2,COLUMNS($M$131:CA208)&lt;=$P$2),INDEX(MINVERSE($M$6:INDEX($M$6:$EF$125,$P$2,$P$2)),ROWS($M$131:CA208),COLUMNS($M$131:CA208)),0)</f>
        <v>0</v>
      </c>
      <c r="CB208">
        <f t="array" ref="CB208">IF(AND(ROWS($M$131:CB208)&lt;=$P$2,COLUMNS($M$131:CB208)&lt;=$P$2),INDEX(MINVERSE($M$6:INDEX($M$6:$EF$125,$P$2,$P$2)),ROWS($M$131:CB208),COLUMNS($M$131:CB208)),0)</f>
        <v>0</v>
      </c>
      <c r="CC208">
        <f t="array" ref="CC208">IF(AND(ROWS($M$131:CC208)&lt;=$P$2,COLUMNS($M$131:CC208)&lt;=$P$2),INDEX(MINVERSE($M$6:INDEX($M$6:$EF$125,$P$2,$P$2)),ROWS($M$131:CC208),COLUMNS($M$131:CC208)),0)</f>
        <v>0</v>
      </c>
      <c r="CD208">
        <f t="array" ref="CD208">IF(AND(ROWS($M$131:CD208)&lt;=$P$2,COLUMNS($M$131:CD208)&lt;=$P$2),INDEX(MINVERSE($M$6:INDEX($M$6:$EF$125,$P$2,$P$2)),ROWS($M$131:CD208),COLUMNS($M$131:CD208)),0)</f>
        <v>0</v>
      </c>
      <c r="CE208">
        <f t="array" ref="CE208">IF(AND(ROWS($M$131:CE208)&lt;=$P$2,COLUMNS($M$131:CE208)&lt;=$P$2),INDEX(MINVERSE($M$6:INDEX($M$6:$EF$125,$P$2,$P$2)),ROWS($M$131:CE208),COLUMNS($M$131:CE208)),0)</f>
        <v>0</v>
      </c>
      <c r="CF208">
        <f t="array" ref="CF208">IF(AND(ROWS($M$131:CF208)&lt;=$P$2,COLUMNS($M$131:CF208)&lt;=$P$2),INDEX(MINVERSE($M$6:INDEX($M$6:$EF$125,$P$2,$P$2)),ROWS($M$131:CF208),COLUMNS($M$131:CF208)),0)</f>
        <v>0</v>
      </c>
      <c r="CG208">
        <f t="array" ref="CG208">IF(AND(ROWS($M$131:CG208)&lt;=$P$2,COLUMNS($M$131:CG208)&lt;=$P$2),INDEX(MINVERSE($M$6:INDEX($M$6:$EF$125,$P$2,$P$2)),ROWS($M$131:CG208),COLUMNS($M$131:CG208)),0)</f>
        <v>0</v>
      </c>
      <c r="CH208">
        <f t="array" ref="CH208">IF(AND(ROWS($M$131:CH208)&lt;=$P$2,COLUMNS($M$131:CH208)&lt;=$P$2),INDEX(MINVERSE($M$6:INDEX($M$6:$EF$125,$P$2,$P$2)),ROWS($M$131:CH208),COLUMNS($M$131:CH208)),0)</f>
        <v>0</v>
      </c>
      <c r="CI208">
        <f t="array" ref="CI208">IF(AND(ROWS($M$131:CI208)&lt;=$P$2,COLUMNS($M$131:CI208)&lt;=$P$2),INDEX(MINVERSE($M$6:INDEX($M$6:$EF$125,$P$2,$P$2)),ROWS($M$131:CI208),COLUMNS($M$131:CI208)),0)</f>
        <v>0</v>
      </c>
      <c r="CJ208">
        <f t="array" ref="CJ208">IF(AND(ROWS($M$131:CJ208)&lt;=$P$2,COLUMNS($M$131:CJ208)&lt;=$P$2),INDEX(MINVERSE($M$6:INDEX($M$6:$EF$125,$P$2,$P$2)),ROWS($M$131:CJ208),COLUMNS($M$131:CJ208)),0)</f>
        <v>0</v>
      </c>
      <c r="CK208">
        <f t="array" ref="CK208">IF(AND(ROWS($M$131:CK208)&lt;=$P$2,COLUMNS($M$131:CK208)&lt;=$P$2),INDEX(MINVERSE($M$6:INDEX($M$6:$EF$125,$P$2,$P$2)),ROWS($M$131:CK208),COLUMNS($M$131:CK208)),0)</f>
        <v>0</v>
      </c>
      <c r="CL208">
        <f t="array" ref="CL208">IF(AND(ROWS($M$131:CL208)&lt;=$P$2,COLUMNS($M$131:CL208)&lt;=$P$2),INDEX(MINVERSE($M$6:INDEX($M$6:$EF$125,$P$2,$P$2)),ROWS($M$131:CL208),COLUMNS($M$131:CL208)),0)</f>
        <v>0</v>
      </c>
      <c r="CM208">
        <f t="array" ref="CM208">IF(AND(ROWS($M$131:CM208)&lt;=$P$2,COLUMNS($M$131:CM208)&lt;=$P$2),INDEX(MINVERSE($M$6:INDEX($M$6:$EF$125,$P$2,$P$2)),ROWS($M$131:CM208),COLUMNS($M$131:CM208)),0)</f>
        <v>0</v>
      </c>
      <c r="CN208">
        <f t="array" ref="CN208">IF(AND(ROWS($M$131:CN208)&lt;=$P$2,COLUMNS($M$131:CN208)&lt;=$P$2),INDEX(MINVERSE($M$6:INDEX($M$6:$EF$125,$P$2,$P$2)),ROWS($M$131:CN208),COLUMNS($M$131:CN208)),0)</f>
        <v>0</v>
      </c>
      <c r="CO208">
        <f t="array" ref="CO208">IF(AND(ROWS($M$131:CO208)&lt;=$P$2,COLUMNS($M$131:CO208)&lt;=$P$2),INDEX(MINVERSE($M$6:INDEX($M$6:$EF$125,$P$2,$P$2)),ROWS($M$131:CO208),COLUMNS($M$131:CO208)),0)</f>
        <v>0</v>
      </c>
      <c r="CP208">
        <f t="array" ref="CP208">IF(AND(ROWS($M$131:CP208)&lt;=$P$2,COLUMNS($M$131:CP208)&lt;=$P$2),INDEX(MINVERSE($M$6:INDEX($M$6:$EF$125,$P$2,$P$2)),ROWS($M$131:CP208),COLUMNS($M$131:CP208)),0)</f>
        <v>0</v>
      </c>
      <c r="CQ208">
        <f t="array" ref="CQ208">IF(AND(ROWS($M$131:CQ208)&lt;=$P$2,COLUMNS($M$131:CQ208)&lt;=$P$2),INDEX(MINVERSE($M$6:INDEX($M$6:$EF$125,$P$2,$P$2)),ROWS($M$131:CQ208),COLUMNS($M$131:CQ208)),0)</f>
        <v>0</v>
      </c>
      <c r="CR208">
        <f t="array" ref="CR208">IF(AND(ROWS($M$131:CR208)&lt;=$P$2,COLUMNS($M$131:CR208)&lt;=$P$2),INDEX(MINVERSE($M$6:INDEX($M$6:$EF$125,$P$2,$P$2)),ROWS($M$131:CR208),COLUMNS($M$131:CR208)),0)</f>
        <v>0</v>
      </c>
      <c r="CS208">
        <f t="array" ref="CS208">IF(AND(ROWS($M$131:CS208)&lt;=$P$2,COLUMNS($M$131:CS208)&lt;=$P$2),INDEX(MINVERSE($M$6:INDEX($M$6:$EF$125,$P$2,$P$2)),ROWS($M$131:CS208),COLUMNS($M$131:CS208)),0)</f>
        <v>0</v>
      </c>
      <c r="CT208">
        <f t="array" ref="CT208">IF(AND(ROWS($M$131:CT208)&lt;=$P$2,COLUMNS($M$131:CT208)&lt;=$P$2),INDEX(MINVERSE($M$6:INDEX($M$6:$EF$125,$P$2,$P$2)),ROWS($M$131:CT208),COLUMNS($M$131:CT208)),0)</f>
        <v>0</v>
      </c>
      <c r="CU208">
        <f t="array" ref="CU208">IF(AND(ROWS($M$131:CU208)&lt;=$P$2,COLUMNS($M$131:CU208)&lt;=$P$2),INDEX(MINVERSE($M$6:INDEX($M$6:$EF$125,$P$2,$P$2)),ROWS($M$131:CU208),COLUMNS($M$131:CU208)),0)</f>
        <v>0</v>
      </c>
      <c r="CV208">
        <f t="array" ref="CV208">IF(AND(ROWS($M$131:CV208)&lt;=$P$2,COLUMNS($M$131:CV208)&lt;=$P$2),INDEX(MINVERSE($M$6:INDEX($M$6:$EF$125,$P$2,$P$2)),ROWS($M$131:CV208),COLUMNS($M$131:CV208)),0)</f>
        <v>0</v>
      </c>
      <c r="CW208">
        <f t="array" ref="CW208">IF(AND(ROWS($M$131:CW208)&lt;=$P$2,COLUMNS($M$131:CW208)&lt;=$P$2),INDEX(MINVERSE($M$6:INDEX($M$6:$EF$125,$P$2,$P$2)),ROWS($M$131:CW208),COLUMNS($M$131:CW208)),0)</f>
        <v>0</v>
      </c>
      <c r="CX208">
        <f t="array" ref="CX208">IF(AND(ROWS($M$131:CX208)&lt;=$P$2,COLUMNS($M$131:CX208)&lt;=$P$2),INDEX(MINVERSE($M$6:INDEX($M$6:$EF$125,$P$2,$P$2)),ROWS($M$131:CX208),COLUMNS($M$131:CX208)),0)</f>
        <v>0</v>
      </c>
      <c r="CY208">
        <f t="array" ref="CY208">IF(AND(ROWS($M$131:CY208)&lt;=$P$2,COLUMNS($M$131:CY208)&lt;=$P$2),INDEX(MINVERSE($M$6:INDEX($M$6:$EF$125,$P$2,$P$2)),ROWS($M$131:CY208),COLUMNS($M$131:CY208)),0)</f>
        <v>0</v>
      </c>
      <c r="CZ208">
        <f t="array" ref="CZ208">IF(AND(ROWS($M$131:CZ208)&lt;=$P$2,COLUMNS($M$131:CZ208)&lt;=$P$2),INDEX(MINVERSE($M$6:INDEX($M$6:$EF$125,$P$2,$P$2)),ROWS($M$131:CZ208),COLUMNS($M$131:CZ208)),0)</f>
        <v>0</v>
      </c>
      <c r="DA208">
        <f t="array" ref="DA208">IF(AND(ROWS($M$131:DA208)&lt;=$P$2,COLUMNS($M$131:DA208)&lt;=$P$2),INDEX(MINVERSE($M$6:INDEX($M$6:$EF$125,$P$2,$P$2)),ROWS($M$131:DA208),COLUMNS($M$131:DA208)),0)</f>
        <v>0</v>
      </c>
      <c r="DB208">
        <f t="array" ref="DB208">IF(AND(ROWS($M$131:DB208)&lt;=$P$2,COLUMNS($M$131:DB208)&lt;=$P$2),INDEX(MINVERSE($M$6:INDEX($M$6:$EF$125,$P$2,$P$2)),ROWS($M$131:DB208),COLUMNS($M$131:DB208)),0)</f>
        <v>0</v>
      </c>
      <c r="DC208">
        <f t="array" ref="DC208">IF(AND(ROWS($M$131:DC208)&lt;=$P$2,COLUMNS($M$131:DC208)&lt;=$P$2),INDEX(MINVERSE($M$6:INDEX($M$6:$EF$125,$P$2,$P$2)),ROWS($M$131:DC208),COLUMNS($M$131:DC208)),0)</f>
        <v>0</v>
      </c>
      <c r="DD208">
        <f t="array" ref="DD208">IF(AND(ROWS($M$131:DD208)&lt;=$P$2,COLUMNS($M$131:DD208)&lt;=$P$2),INDEX(MINVERSE($M$6:INDEX($M$6:$EF$125,$P$2,$P$2)),ROWS($M$131:DD208),COLUMNS($M$131:DD208)),0)</f>
        <v>0</v>
      </c>
      <c r="DE208">
        <f t="array" ref="DE208">IF(AND(ROWS($M$131:DE208)&lt;=$P$2,COLUMNS($M$131:DE208)&lt;=$P$2),INDEX(MINVERSE($M$6:INDEX($M$6:$EF$125,$P$2,$P$2)),ROWS($M$131:DE208),COLUMNS($M$131:DE208)),0)</f>
        <v>0</v>
      </c>
      <c r="DF208">
        <f t="array" ref="DF208">IF(AND(ROWS($M$131:DF208)&lt;=$P$2,COLUMNS($M$131:DF208)&lt;=$P$2),INDEX(MINVERSE($M$6:INDEX($M$6:$EF$125,$P$2,$P$2)),ROWS($M$131:DF208),COLUMNS($M$131:DF208)),0)</f>
        <v>0</v>
      </c>
      <c r="DG208">
        <f t="array" ref="DG208">IF(AND(ROWS($M$131:DG208)&lt;=$P$2,COLUMNS($M$131:DG208)&lt;=$P$2),INDEX(MINVERSE($M$6:INDEX($M$6:$EF$125,$P$2,$P$2)),ROWS($M$131:DG208),COLUMNS($M$131:DG208)),0)</f>
        <v>0</v>
      </c>
      <c r="DH208">
        <f t="array" ref="DH208">IF(AND(ROWS($M$131:DH208)&lt;=$P$2,COLUMNS($M$131:DH208)&lt;=$P$2),INDEX(MINVERSE($M$6:INDEX($M$6:$EF$125,$P$2,$P$2)),ROWS($M$131:DH208),COLUMNS($M$131:DH208)),0)</f>
        <v>0</v>
      </c>
      <c r="DI208">
        <f t="array" ref="DI208">IF(AND(ROWS($M$131:DI208)&lt;=$P$2,COLUMNS($M$131:DI208)&lt;=$P$2),INDEX(MINVERSE($M$6:INDEX($M$6:$EF$125,$P$2,$P$2)),ROWS($M$131:DI208),COLUMNS($M$131:DI208)),0)</f>
        <v>0</v>
      </c>
      <c r="DJ208">
        <f t="array" ref="DJ208">IF(AND(ROWS($M$131:DJ208)&lt;=$P$2,COLUMNS($M$131:DJ208)&lt;=$P$2),INDEX(MINVERSE($M$6:INDEX($M$6:$EF$125,$P$2,$P$2)),ROWS($M$131:DJ208),COLUMNS($M$131:DJ208)),0)</f>
        <v>0</v>
      </c>
      <c r="DK208">
        <f t="array" ref="DK208">IF(AND(ROWS($M$131:DK208)&lt;=$P$2,COLUMNS($M$131:DK208)&lt;=$P$2),INDEX(MINVERSE($M$6:INDEX($M$6:$EF$125,$P$2,$P$2)),ROWS($M$131:DK208),COLUMNS($M$131:DK208)),0)</f>
        <v>0</v>
      </c>
      <c r="DL208">
        <f t="array" ref="DL208">IF(AND(ROWS($M$131:DL208)&lt;=$P$2,COLUMNS($M$131:DL208)&lt;=$P$2),INDEX(MINVERSE($M$6:INDEX($M$6:$EF$125,$P$2,$P$2)),ROWS($M$131:DL208),COLUMNS($M$131:DL208)),0)</f>
        <v>0</v>
      </c>
      <c r="DM208">
        <f t="array" ref="DM208">IF(AND(ROWS($M$131:DM208)&lt;=$P$2,COLUMNS($M$131:DM208)&lt;=$P$2),INDEX(MINVERSE($M$6:INDEX($M$6:$EF$125,$P$2,$P$2)),ROWS($M$131:DM208),COLUMNS($M$131:DM208)),0)</f>
        <v>0</v>
      </c>
      <c r="DN208">
        <f t="array" ref="DN208">IF(AND(ROWS($M$131:DN208)&lt;=$P$2,COLUMNS($M$131:DN208)&lt;=$P$2),INDEX(MINVERSE($M$6:INDEX($M$6:$EF$125,$P$2,$P$2)),ROWS($M$131:DN208),COLUMNS($M$131:DN208)),0)</f>
        <v>0</v>
      </c>
      <c r="DO208">
        <f t="array" ref="DO208">IF(AND(ROWS($M$131:DO208)&lt;=$P$2,COLUMNS($M$131:DO208)&lt;=$P$2),INDEX(MINVERSE($M$6:INDEX($M$6:$EF$125,$P$2,$P$2)),ROWS($M$131:DO208),COLUMNS($M$131:DO208)),0)</f>
        <v>0</v>
      </c>
      <c r="DP208">
        <f t="array" ref="DP208">IF(AND(ROWS($M$131:DP208)&lt;=$P$2,COLUMNS($M$131:DP208)&lt;=$P$2),INDEX(MINVERSE($M$6:INDEX($M$6:$EF$125,$P$2,$P$2)),ROWS($M$131:DP208),COLUMNS($M$131:DP208)),0)</f>
        <v>0</v>
      </c>
      <c r="DQ208">
        <f t="array" ref="DQ208">IF(AND(ROWS($M$131:DQ208)&lt;=$P$2,COLUMNS($M$131:DQ208)&lt;=$P$2),INDEX(MINVERSE($M$6:INDEX($M$6:$EF$125,$P$2,$P$2)),ROWS($M$131:DQ208),COLUMNS($M$131:DQ208)),0)</f>
        <v>0</v>
      </c>
      <c r="DR208">
        <f t="array" ref="DR208">IF(AND(ROWS($M$131:DR208)&lt;=$P$2,COLUMNS($M$131:DR208)&lt;=$P$2),INDEX(MINVERSE($M$6:INDEX($M$6:$EF$125,$P$2,$P$2)),ROWS($M$131:DR208),COLUMNS($M$131:DR208)),0)</f>
        <v>0</v>
      </c>
      <c r="DS208">
        <f t="array" ref="DS208">IF(AND(ROWS($M$131:DS208)&lt;=$P$2,COLUMNS($M$131:DS208)&lt;=$P$2),INDEX(MINVERSE($M$6:INDEX($M$6:$EF$125,$P$2,$P$2)),ROWS($M$131:DS208),COLUMNS($M$131:DS208)),0)</f>
        <v>0</v>
      </c>
      <c r="DT208">
        <f t="array" ref="DT208">IF(AND(ROWS($M$131:DT208)&lt;=$P$2,COLUMNS($M$131:DT208)&lt;=$P$2),INDEX(MINVERSE($M$6:INDEX($M$6:$EF$125,$P$2,$P$2)),ROWS($M$131:DT208),COLUMNS($M$131:DT208)),0)</f>
        <v>0</v>
      </c>
      <c r="DU208">
        <f t="array" ref="DU208">IF(AND(ROWS($M$131:DU208)&lt;=$P$2,COLUMNS($M$131:DU208)&lt;=$P$2),INDEX(MINVERSE($M$6:INDEX($M$6:$EF$125,$P$2,$P$2)),ROWS($M$131:DU208),COLUMNS($M$131:DU208)),0)</f>
        <v>0</v>
      </c>
      <c r="DV208">
        <f t="array" ref="DV208">IF(AND(ROWS($M$131:DV208)&lt;=$P$2,COLUMNS($M$131:DV208)&lt;=$P$2),INDEX(MINVERSE($M$6:INDEX($M$6:$EF$125,$P$2,$P$2)),ROWS($M$131:DV208),COLUMNS($M$131:DV208)),0)</f>
        <v>0</v>
      </c>
      <c r="DW208">
        <f t="array" ref="DW208">IF(AND(ROWS($M$131:DW208)&lt;=$P$2,COLUMNS($M$131:DW208)&lt;=$P$2),INDEX(MINVERSE($M$6:INDEX($M$6:$EF$125,$P$2,$P$2)),ROWS($M$131:DW208),COLUMNS($M$131:DW208)),0)</f>
        <v>0</v>
      </c>
      <c r="DX208">
        <f t="array" ref="DX208">IF(AND(ROWS($M$131:DX208)&lt;=$P$2,COLUMNS($M$131:DX208)&lt;=$P$2),INDEX(MINVERSE($M$6:INDEX($M$6:$EF$125,$P$2,$P$2)),ROWS($M$131:DX208),COLUMNS($M$131:DX208)),0)</f>
        <v>0</v>
      </c>
      <c r="DY208">
        <f t="array" ref="DY208">IF(AND(ROWS($M$131:DY208)&lt;=$P$2,COLUMNS($M$131:DY208)&lt;=$P$2),INDEX(MINVERSE($M$6:INDEX($M$6:$EF$125,$P$2,$P$2)),ROWS($M$131:DY208),COLUMNS($M$131:DY208)),0)</f>
        <v>0</v>
      </c>
      <c r="DZ208">
        <f t="array" ref="DZ208">IF(AND(ROWS($M$131:DZ208)&lt;=$P$2,COLUMNS($M$131:DZ208)&lt;=$P$2),INDEX(MINVERSE($M$6:INDEX($M$6:$EF$125,$P$2,$P$2)),ROWS($M$131:DZ208),COLUMNS($M$131:DZ208)),0)</f>
        <v>0</v>
      </c>
      <c r="EA208">
        <f t="array" ref="EA208">IF(AND(ROWS($M$131:EA208)&lt;=$P$2,COLUMNS($M$131:EA208)&lt;=$P$2),INDEX(MINVERSE($M$6:INDEX($M$6:$EF$125,$P$2,$P$2)),ROWS($M$131:EA208),COLUMNS($M$131:EA208)),0)</f>
        <v>0</v>
      </c>
      <c r="EB208">
        <f t="array" ref="EB208">IF(AND(ROWS($M$131:EB208)&lt;=$P$2,COLUMNS($M$131:EB208)&lt;=$P$2),INDEX(MINVERSE($M$6:INDEX($M$6:$EF$125,$P$2,$P$2)),ROWS($M$131:EB208),COLUMNS($M$131:EB208)),0)</f>
        <v>0</v>
      </c>
    </row>
    <row r="209" spans="12:132" ht="15">
      <c r="L209" s="10">
        <v>79</v>
      </c>
      <c r="M209">
        <f t="array" ref="M209">IF(AND(ROWS($M$131:M209)&lt;=$P$2,COLUMNS($M$131:M209)&lt;=$P$2),INDEX(MINVERSE($M$6:INDEX($M$6:$EF$125,$P$2,$P$2)),ROWS($M$131:M209),COLUMNS($M$131:M209)),0)</f>
        <v>0</v>
      </c>
      <c r="N209">
        <f t="array" ref="N209">IF(AND(ROWS($M$131:N209)&lt;=$P$2,COLUMNS($M$131:N209)&lt;=$P$2),INDEX(MINVERSE($M$6:INDEX($M$6:$EF$125,$P$2,$P$2)),ROWS($M$131:N209),COLUMNS($M$131:N209)),0)</f>
        <v>0</v>
      </c>
      <c r="O209">
        <f t="array" ref="O209">IF(AND(ROWS($M$131:O209)&lt;=$P$2,COLUMNS($M$131:O209)&lt;=$P$2),INDEX(MINVERSE($M$6:INDEX($M$6:$EF$125,$P$2,$P$2)),ROWS($M$131:O209),COLUMNS($M$131:O209)),0)</f>
        <v>0</v>
      </c>
      <c r="P209">
        <f t="array" ref="P209">IF(AND(ROWS($M$131:P209)&lt;=$P$2,COLUMNS($M$131:P209)&lt;=$P$2),INDEX(MINVERSE($M$6:INDEX($M$6:$EF$125,$P$2,$P$2)),ROWS($M$131:P209),COLUMNS($M$131:P209)),0)</f>
        <v>0</v>
      </c>
      <c r="Q209">
        <f t="array" ref="Q209">IF(AND(ROWS($M$131:Q209)&lt;=$P$2,COLUMNS($M$131:Q209)&lt;=$P$2),INDEX(MINVERSE($M$6:INDEX($M$6:$EF$125,$P$2,$P$2)),ROWS($M$131:Q209),COLUMNS($M$131:Q209)),0)</f>
        <v>0</v>
      </c>
      <c r="R209">
        <f t="array" ref="R209">IF(AND(ROWS($M$131:R209)&lt;=$P$2,COLUMNS($M$131:R209)&lt;=$P$2),INDEX(MINVERSE($M$6:INDEX($M$6:$EF$125,$P$2,$P$2)),ROWS($M$131:R209),COLUMNS($M$131:R209)),0)</f>
        <v>0</v>
      </c>
      <c r="S209">
        <f t="array" ref="S209">IF(AND(ROWS($M$131:S209)&lt;=$P$2,COLUMNS($M$131:S209)&lt;=$P$2),INDEX(MINVERSE($M$6:INDEX($M$6:$EF$125,$P$2,$P$2)),ROWS($M$131:S209),COLUMNS($M$131:S209)),0)</f>
        <v>0</v>
      </c>
      <c r="T209">
        <f t="array" ref="T209">IF(AND(ROWS($M$131:T209)&lt;=$P$2,COLUMNS($M$131:T209)&lt;=$P$2),INDEX(MINVERSE($M$6:INDEX($M$6:$EF$125,$P$2,$P$2)),ROWS($M$131:T209),COLUMNS($M$131:T209)),0)</f>
        <v>0</v>
      </c>
      <c r="U209">
        <f t="array" ref="U209">IF(AND(ROWS($M$131:U209)&lt;=$P$2,COLUMNS($M$131:U209)&lt;=$P$2),INDEX(MINVERSE($M$6:INDEX($M$6:$EF$125,$P$2,$P$2)),ROWS($M$131:U209),COLUMNS($M$131:U209)),0)</f>
        <v>0</v>
      </c>
      <c r="V209">
        <f t="array" ref="V209">IF(AND(ROWS($M$131:V209)&lt;=$P$2,COLUMNS($M$131:V209)&lt;=$P$2),INDEX(MINVERSE($M$6:INDEX($M$6:$EF$125,$P$2,$P$2)),ROWS($M$131:V209),COLUMNS($M$131:V209)),0)</f>
        <v>0</v>
      </c>
      <c r="W209">
        <f t="array" ref="W209">IF(AND(ROWS($M$131:W209)&lt;=$P$2,COLUMNS($M$131:W209)&lt;=$P$2),INDEX(MINVERSE($M$6:INDEX($M$6:$EF$125,$P$2,$P$2)),ROWS($M$131:W209),COLUMNS($M$131:W209)),0)</f>
        <v>0</v>
      </c>
      <c r="X209">
        <f t="array" ref="X209">IF(AND(ROWS($M$131:X209)&lt;=$P$2,COLUMNS($M$131:X209)&lt;=$P$2),INDEX(MINVERSE($M$6:INDEX($M$6:$EF$125,$P$2,$P$2)),ROWS($M$131:X209),COLUMNS($M$131:X209)),0)</f>
        <v>0</v>
      </c>
      <c r="Y209">
        <f t="array" ref="Y209">IF(AND(ROWS($M$131:Y209)&lt;=$P$2,COLUMNS($M$131:Y209)&lt;=$P$2),INDEX(MINVERSE($M$6:INDEX($M$6:$EF$125,$P$2,$P$2)),ROWS($M$131:Y209),COLUMNS($M$131:Y209)),0)</f>
        <v>0</v>
      </c>
      <c r="Z209">
        <f t="array" ref="Z209">IF(AND(ROWS($M$131:Z209)&lt;=$P$2,COLUMNS($M$131:Z209)&lt;=$P$2),INDEX(MINVERSE($M$6:INDEX($M$6:$EF$125,$P$2,$P$2)),ROWS($M$131:Z209),COLUMNS($M$131:Z209)),0)</f>
        <v>0</v>
      </c>
      <c r="AA209">
        <f t="array" ref="AA209">IF(AND(ROWS($M$131:AA209)&lt;=$P$2,COLUMNS($M$131:AA209)&lt;=$P$2),INDEX(MINVERSE($M$6:INDEX($M$6:$EF$125,$P$2,$P$2)),ROWS($M$131:AA209),COLUMNS($M$131:AA209)),0)</f>
        <v>0</v>
      </c>
      <c r="AB209">
        <f t="array" ref="AB209">IF(AND(ROWS($M$131:AB209)&lt;=$P$2,COLUMNS($M$131:AB209)&lt;=$P$2),INDEX(MINVERSE($M$6:INDEX($M$6:$EF$125,$P$2,$P$2)),ROWS($M$131:AB209),COLUMNS($M$131:AB209)),0)</f>
        <v>0</v>
      </c>
      <c r="AC209">
        <f t="array" ref="AC209">IF(AND(ROWS($M$131:AC209)&lt;=$P$2,COLUMNS($M$131:AC209)&lt;=$P$2),INDEX(MINVERSE($M$6:INDEX($M$6:$EF$125,$P$2,$P$2)),ROWS($M$131:AC209),COLUMNS($M$131:AC209)),0)</f>
        <v>0</v>
      </c>
      <c r="AD209">
        <f t="array" ref="AD209">IF(AND(ROWS($M$131:AD209)&lt;=$P$2,COLUMNS($M$131:AD209)&lt;=$P$2),INDEX(MINVERSE($M$6:INDEX($M$6:$EF$125,$P$2,$P$2)),ROWS($M$131:AD209),COLUMNS($M$131:AD209)),0)</f>
        <v>0</v>
      </c>
      <c r="AE209">
        <f t="array" ref="AE209">IF(AND(ROWS($M$131:AE209)&lt;=$P$2,COLUMNS($M$131:AE209)&lt;=$P$2),INDEX(MINVERSE($M$6:INDEX($M$6:$EF$125,$P$2,$P$2)),ROWS($M$131:AE209),COLUMNS($M$131:AE209)),0)</f>
        <v>0</v>
      </c>
      <c r="AF209">
        <f t="array" ref="AF209">IF(AND(ROWS($M$131:AF209)&lt;=$P$2,COLUMNS($M$131:AF209)&lt;=$P$2),INDEX(MINVERSE($M$6:INDEX($M$6:$EF$125,$P$2,$P$2)),ROWS($M$131:AF209),COLUMNS($M$131:AF209)),0)</f>
        <v>0</v>
      </c>
      <c r="AG209">
        <f t="array" ref="AG209">IF(AND(ROWS($M$131:AG209)&lt;=$P$2,COLUMNS($M$131:AG209)&lt;=$P$2),INDEX(MINVERSE($M$6:INDEX($M$6:$EF$125,$P$2,$P$2)),ROWS($M$131:AG209),COLUMNS($M$131:AG209)),0)</f>
        <v>0</v>
      </c>
      <c r="AH209">
        <f t="array" ref="AH209">IF(AND(ROWS($M$131:AH209)&lt;=$P$2,COLUMNS($M$131:AH209)&lt;=$P$2),INDEX(MINVERSE($M$6:INDEX($M$6:$EF$125,$P$2,$P$2)),ROWS($M$131:AH209),COLUMNS($M$131:AH209)),0)</f>
        <v>0</v>
      </c>
      <c r="AI209">
        <f t="array" ref="AI209">IF(AND(ROWS($M$131:AI209)&lt;=$P$2,COLUMNS($M$131:AI209)&lt;=$P$2),INDEX(MINVERSE($M$6:INDEX($M$6:$EF$125,$P$2,$P$2)),ROWS($M$131:AI209),COLUMNS($M$131:AI209)),0)</f>
        <v>0</v>
      </c>
      <c r="AJ209">
        <f t="array" ref="AJ209">IF(AND(ROWS($M$131:AJ209)&lt;=$P$2,COLUMNS($M$131:AJ209)&lt;=$P$2),INDEX(MINVERSE($M$6:INDEX($M$6:$EF$125,$P$2,$P$2)),ROWS($M$131:AJ209),COLUMNS($M$131:AJ209)),0)</f>
        <v>0</v>
      </c>
      <c r="AK209">
        <f t="array" ref="AK209">IF(AND(ROWS($M$131:AK209)&lt;=$P$2,COLUMNS($M$131:AK209)&lt;=$P$2),INDEX(MINVERSE($M$6:INDEX($M$6:$EF$125,$P$2,$P$2)),ROWS($M$131:AK209),COLUMNS($M$131:AK209)),0)</f>
        <v>0</v>
      </c>
      <c r="AL209">
        <f t="array" ref="AL209">IF(AND(ROWS($M$131:AL209)&lt;=$P$2,COLUMNS($M$131:AL209)&lt;=$P$2),INDEX(MINVERSE($M$6:INDEX($M$6:$EF$125,$P$2,$P$2)),ROWS($M$131:AL209),COLUMNS($M$131:AL209)),0)</f>
        <v>0</v>
      </c>
      <c r="AM209">
        <f t="array" ref="AM209">IF(AND(ROWS($M$131:AM209)&lt;=$P$2,COLUMNS($M$131:AM209)&lt;=$P$2),INDEX(MINVERSE($M$6:INDEX($M$6:$EF$125,$P$2,$P$2)),ROWS($M$131:AM209),COLUMNS($M$131:AM209)),0)</f>
        <v>0</v>
      </c>
      <c r="AN209">
        <f t="array" ref="AN209">IF(AND(ROWS($M$131:AN209)&lt;=$P$2,COLUMNS($M$131:AN209)&lt;=$P$2),INDEX(MINVERSE($M$6:INDEX($M$6:$EF$125,$P$2,$P$2)),ROWS($M$131:AN209),COLUMNS($M$131:AN209)),0)</f>
        <v>0</v>
      </c>
      <c r="AO209">
        <f t="array" ref="AO209">IF(AND(ROWS($M$131:AO209)&lt;=$P$2,COLUMNS($M$131:AO209)&lt;=$P$2),INDEX(MINVERSE($M$6:INDEX($M$6:$EF$125,$P$2,$P$2)),ROWS($M$131:AO209),COLUMNS($M$131:AO209)),0)</f>
        <v>0</v>
      </c>
      <c r="AP209">
        <f t="array" ref="AP209">IF(AND(ROWS($M$131:AP209)&lt;=$P$2,COLUMNS($M$131:AP209)&lt;=$P$2),INDEX(MINVERSE($M$6:INDEX($M$6:$EF$125,$P$2,$P$2)),ROWS($M$131:AP209),COLUMNS($M$131:AP209)),0)</f>
        <v>0</v>
      </c>
      <c r="AQ209">
        <f t="array" ref="AQ209">IF(AND(ROWS($M$131:AQ209)&lt;=$P$2,COLUMNS($M$131:AQ209)&lt;=$P$2),INDEX(MINVERSE($M$6:INDEX($M$6:$EF$125,$P$2,$P$2)),ROWS($M$131:AQ209),COLUMNS($M$131:AQ209)),0)</f>
        <v>0</v>
      </c>
      <c r="AR209">
        <f t="array" ref="AR209">IF(AND(ROWS($M$131:AR209)&lt;=$P$2,COLUMNS($M$131:AR209)&lt;=$P$2),INDEX(MINVERSE($M$6:INDEX($M$6:$EF$125,$P$2,$P$2)),ROWS($M$131:AR209),COLUMNS($M$131:AR209)),0)</f>
        <v>0</v>
      </c>
      <c r="AS209">
        <f t="array" ref="AS209">IF(AND(ROWS($M$131:AS209)&lt;=$P$2,COLUMNS($M$131:AS209)&lt;=$P$2),INDEX(MINVERSE($M$6:INDEX($M$6:$EF$125,$P$2,$P$2)),ROWS($M$131:AS209),COLUMNS($M$131:AS209)),0)</f>
        <v>0</v>
      </c>
      <c r="AT209">
        <f t="array" ref="AT209">IF(AND(ROWS($M$131:AT209)&lt;=$P$2,COLUMNS($M$131:AT209)&lt;=$P$2),INDEX(MINVERSE($M$6:INDEX($M$6:$EF$125,$P$2,$P$2)),ROWS($M$131:AT209),COLUMNS($M$131:AT209)),0)</f>
        <v>0</v>
      </c>
      <c r="AU209">
        <f t="array" ref="AU209">IF(AND(ROWS($M$131:AU209)&lt;=$P$2,COLUMNS($M$131:AU209)&lt;=$P$2),INDEX(MINVERSE($M$6:INDEX($M$6:$EF$125,$P$2,$P$2)),ROWS($M$131:AU209),COLUMNS($M$131:AU209)),0)</f>
        <v>0</v>
      </c>
      <c r="AV209">
        <f t="array" ref="AV209">IF(AND(ROWS($M$131:AV209)&lt;=$P$2,COLUMNS($M$131:AV209)&lt;=$P$2),INDEX(MINVERSE($M$6:INDEX($M$6:$EF$125,$P$2,$P$2)),ROWS($M$131:AV209),COLUMNS($M$131:AV209)),0)</f>
        <v>0</v>
      </c>
      <c r="AW209">
        <f t="array" ref="AW209">IF(AND(ROWS($M$131:AW209)&lt;=$P$2,COLUMNS($M$131:AW209)&lt;=$P$2),INDEX(MINVERSE($M$6:INDEX($M$6:$EF$125,$P$2,$P$2)),ROWS($M$131:AW209),COLUMNS($M$131:AW209)),0)</f>
        <v>0</v>
      </c>
      <c r="AX209">
        <f t="array" ref="AX209">IF(AND(ROWS($M$131:AX209)&lt;=$P$2,COLUMNS($M$131:AX209)&lt;=$P$2),INDEX(MINVERSE($M$6:INDEX($M$6:$EF$125,$P$2,$P$2)),ROWS($M$131:AX209),COLUMNS($M$131:AX209)),0)</f>
        <v>0</v>
      </c>
      <c r="AY209">
        <f t="array" ref="AY209">IF(AND(ROWS($M$131:AY209)&lt;=$P$2,COLUMNS($M$131:AY209)&lt;=$P$2),INDEX(MINVERSE($M$6:INDEX($M$6:$EF$125,$P$2,$P$2)),ROWS($M$131:AY209),COLUMNS($M$131:AY209)),0)</f>
        <v>0</v>
      </c>
      <c r="AZ209">
        <f t="array" ref="AZ209">IF(AND(ROWS($M$131:AZ209)&lt;=$P$2,COLUMNS($M$131:AZ209)&lt;=$P$2),INDEX(MINVERSE($M$6:INDEX($M$6:$EF$125,$P$2,$P$2)),ROWS($M$131:AZ209),COLUMNS($M$131:AZ209)),0)</f>
        <v>0</v>
      </c>
      <c r="BA209">
        <f t="array" ref="BA209">IF(AND(ROWS($M$131:BA209)&lt;=$P$2,COLUMNS($M$131:BA209)&lt;=$P$2),INDEX(MINVERSE($M$6:INDEX($M$6:$EF$125,$P$2,$P$2)),ROWS($M$131:BA209),COLUMNS($M$131:BA209)),0)</f>
        <v>0</v>
      </c>
      <c r="BB209">
        <f t="array" ref="BB209">IF(AND(ROWS($M$131:BB209)&lt;=$P$2,COLUMNS($M$131:BB209)&lt;=$P$2),INDEX(MINVERSE($M$6:INDEX($M$6:$EF$125,$P$2,$P$2)),ROWS($M$131:BB209),COLUMNS($M$131:BB209)),0)</f>
        <v>0</v>
      </c>
      <c r="BC209">
        <f t="array" ref="BC209">IF(AND(ROWS($M$131:BC209)&lt;=$P$2,COLUMNS($M$131:BC209)&lt;=$P$2),INDEX(MINVERSE($M$6:INDEX($M$6:$EF$125,$P$2,$P$2)),ROWS($M$131:BC209),COLUMNS($M$131:BC209)),0)</f>
        <v>0</v>
      </c>
      <c r="BD209">
        <f t="array" ref="BD209">IF(AND(ROWS($M$131:BD209)&lt;=$P$2,COLUMNS($M$131:BD209)&lt;=$P$2),INDEX(MINVERSE($M$6:INDEX($M$6:$EF$125,$P$2,$P$2)),ROWS($M$131:BD209),COLUMNS($M$131:BD209)),0)</f>
        <v>0</v>
      </c>
      <c r="BE209">
        <f t="array" ref="BE209">IF(AND(ROWS($M$131:BE209)&lt;=$P$2,COLUMNS($M$131:BE209)&lt;=$P$2),INDEX(MINVERSE($M$6:INDEX($M$6:$EF$125,$P$2,$P$2)),ROWS($M$131:BE209),COLUMNS($M$131:BE209)),0)</f>
        <v>0</v>
      </c>
      <c r="BF209">
        <f t="array" ref="BF209">IF(AND(ROWS($M$131:BF209)&lt;=$P$2,COLUMNS($M$131:BF209)&lt;=$P$2),INDEX(MINVERSE($M$6:INDEX($M$6:$EF$125,$P$2,$P$2)),ROWS($M$131:BF209),COLUMNS($M$131:BF209)),0)</f>
        <v>0</v>
      </c>
      <c r="BG209">
        <f t="array" ref="BG209">IF(AND(ROWS($M$131:BG209)&lt;=$P$2,COLUMNS($M$131:BG209)&lt;=$P$2),INDEX(MINVERSE($M$6:INDEX($M$6:$EF$125,$P$2,$P$2)),ROWS($M$131:BG209),COLUMNS($M$131:BG209)),0)</f>
        <v>0</v>
      </c>
      <c r="BH209">
        <f t="array" ref="BH209">IF(AND(ROWS($M$131:BH209)&lt;=$P$2,COLUMNS($M$131:BH209)&lt;=$P$2),INDEX(MINVERSE($M$6:INDEX($M$6:$EF$125,$P$2,$P$2)),ROWS($M$131:BH209),COLUMNS($M$131:BH209)),0)</f>
        <v>0</v>
      </c>
      <c r="BI209">
        <f t="array" ref="BI209">IF(AND(ROWS($M$131:BI209)&lt;=$P$2,COLUMNS($M$131:BI209)&lt;=$P$2),INDEX(MINVERSE($M$6:INDEX($M$6:$EF$125,$P$2,$P$2)),ROWS($M$131:BI209),COLUMNS($M$131:BI209)),0)</f>
        <v>0</v>
      </c>
      <c r="BJ209">
        <f t="array" ref="BJ209">IF(AND(ROWS($M$131:BJ209)&lt;=$P$2,COLUMNS($M$131:BJ209)&lt;=$P$2),INDEX(MINVERSE($M$6:INDEX($M$6:$EF$125,$P$2,$P$2)),ROWS($M$131:BJ209),COLUMNS($M$131:BJ209)),0)</f>
        <v>0</v>
      </c>
      <c r="BK209">
        <f t="array" ref="BK209">IF(AND(ROWS($M$131:BK209)&lt;=$P$2,COLUMNS($M$131:BK209)&lt;=$P$2),INDEX(MINVERSE($M$6:INDEX($M$6:$EF$125,$P$2,$P$2)),ROWS($M$131:BK209),COLUMNS($M$131:BK209)),0)</f>
        <v>0</v>
      </c>
      <c r="BL209">
        <f t="array" ref="BL209">IF(AND(ROWS($M$131:BL209)&lt;=$P$2,COLUMNS($M$131:BL209)&lt;=$P$2),INDEX(MINVERSE($M$6:INDEX($M$6:$EF$125,$P$2,$P$2)),ROWS($M$131:BL209),COLUMNS($M$131:BL209)),0)</f>
        <v>0</v>
      </c>
      <c r="BM209">
        <f t="array" ref="BM209">IF(AND(ROWS($M$131:BM209)&lt;=$P$2,COLUMNS($M$131:BM209)&lt;=$P$2),INDEX(MINVERSE($M$6:INDEX($M$6:$EF$125,$P$2,$P$2)),ROWS($M$131:BM209),COLUMNS($M$131:BM209)),0)</f>
        <v>0</v>
      </c>
      <c r="BN209">
        <f t="array" ref="BN209">IF(AND(ROWS($M$131:BN209)&lt;=$P$2,COLUMNS($M$131:BN209)&lt;=$P$2),INDEX(MINVERSE($M$6:INDEX($M$6:$EF$125,$P$2,$P$2)),ROWS($M$131:BN209),COLUMNS($M$131:BN209)),0)</f>
        <v>0</v>
      </c>
      <c r="BO209">
        <f t="array" ref="BO209">IF(AND(ROWS($M$131:BO209)&lt;=$P$2,COLUMNS($M$131:BO209)&lt;=$P$2),INDEX(MINVERSE($M$6:INDEX($M$6:$EF$125,$P$2,$P$2)),ROWS($M$131:BO209),COLUMNS($M$131:BO209)),0)</f>
        <v>0</v>
      </c>
      <c r="BP209">
        <f t="array" ref="BP209">IF(AND(ROWS($M$131:BP209)&lt;=$P$2,COLUMNS($M$131:BP209)&lt;=$P$2),INDEX(MINVERSE($M$6:INDEX($M$6:$EF$125,$P$2,$P$2)),ROWS($M$131:BP209),COLUMNS($M$131:BP209)),0)</f>
        <v>0</v>
      </c>
      <c r="BQ209">
        <f t="array" ref="BQ209">IF(AND(ROWS($M$131:BQ209)&lt;=$P$2,COLUMNS($M$131:BQ209)&lt;=$P$2),INDEX(MINVERSE($M$6:INDEX($M$6:$EF$125,$P$2,$P$2)),ROWS($M$131:BQ209),COLUMNS($M$131:BQ209)),0)</f>
        <v>0</v>
      </c>
      <c r="BR209">
        <f t="array" ref="BR209">IF(AND(ROWS($M$131:BR209)&lt;=$P$2,COLUMNS($M$131:BR209)&lt;=$P$2),INDEX(MINVERSE($M$6:INDEX($M$6:$EF$125,$P$2,$P$2)),ROWS($M$131:BR209),COLUMNS($M$131:BR209)),0)</f>
        <v>0</v>
      </c>
      <c r="BS209">
        <f t="array" ref="BS209">IF(AND(ROWS($M$131:BS209)&lt;=$P$2,COLUMNS($M$131:BS209)&lt;=$P$2),INDEX(MINVERSE($M$6:INDEX($M$6:$EF$125,$P$2,$P$2)),ROWS($M$131:BS209),COLUMNS($M$131:BS209)),0)</f>
        <v>0</v>
      </c>
      <c r="BT209">
        <f t="array" ref="BT209">IF(AND(ROWS($M$131:BT209)&lt;=$P$2,COLUMNS($M$131:BT209)&lt;=$P$2),INDEX(MINVERSE($M$6:INDEX($M$6:$EF$125,$P$2,$P$2)),ROWS($M$131:BT209),COLUMNS($M$131:BT209)),0)</f>
        <v>0</v>
      </c>
      <c r="BU209">
        <f t="array" ref="BU209">IF(AND(ROWS($M$131:BU209)&lt;=$P$2,COLUMNS($M$131:BU209)&lt;=$P$2),INDEX(MINVERSE($M$6:INDEX($M$6:$EF$125,$P$2,$P$2)),ROWS($M$131:BU209),COLUMNS($M$131:BU209)),0)</f>
        <v>0</v>
      </c>
      <c r="BV209">
        <f t="array" ref="BV209">IF(AND(ROWS($M$131:BV209)&lt;=$P$2,COLUMNS($M$131:BV209)&lt;=$P$2),INDEX(MINVERSE($M$6:INDEX($M$6:$EF$125,$P$2,$P$2)),ROWS($M$131:BV209),COLUMNS($M$131:BV209)),0)</f>
        <v>0</v>
      </c>
      <c r="BW209">
        <f t="array" ref="BW209">IF(AND(ROWS($M$131:BW209)&lt;=$P$2,COLUMNS($M$131:BW209)&lt;=$P$2),INDEX(MINVERSE($M$6:INDEX($M$6:$EF$125,$P$2,$P$2)),ROWS($M$131:BW209),COLUMNS($M$131:BW209)),0)</f>
        <v>0</v>
      </c>
      <c r="BX209">
        <f t="array" ref="BX209">IF(AND(ROWS($M$131:BX209)&lt;=$P$2,COLUMNS($M$131:BX209)&lt;=$P$2),INDEX(MINVERSE($M$6:INDEX($M$6:$EF$125,$P$2,$P$2)),ROWS($M$131:BX209),COLUMNS($M$131:BX209)),0)</f>
        <v>0</v>
      </c>
      <c r="BY209">
        <f t="array" ref="BY209">IF(AND(ROWS($M$131:BY209)&lt;=$P$2,COLUMNS($M$131:BY209)&lt;=$P$2),INDEX(MINVERSE($M$6:INDEX($M$6:$EF$125,$P$2,$P$2)),ROWS($M$131:BY209),COLUMNS($M$131:BY209)),0)</f>
        <v>0</v>
      </c>
      <c r="BZ209">
        <f t="array" ref="BZ209">IF(AND(ROWS($M$131:BZ209)&lt;=$P$2,COLUMNS($M$131:BZ209)&lt;=$P$2),INDEX(MINVERSE($M$6:INDEX($M$6:$EF$125,$P$2,$P$2)),ROWS($M$131:BZ209),COLUMNS($M$131:BZ209)),0)</f>
        <v>0</v>
      </c>
      <c r="CA209">
        <f t="array" ref="CA209">IF(AND(ROWS($M$131:CA209)&lt;=$P$2,COLUMNS($M$131:CA209)&lt;=$P$2),INDEX(MINVERSE($M$6:INDEX($M$6:$EF$125,$P$2,$P$2)),ROWS($M$131:CA209),COLUMNS($M$131:CA209)),0)</f>
        <v>0</v>
      </c>
      <c r="CB209">
        <f t="array" ref="CB209">IF(AND(ROWS($M$131:CB209)&lt;=$P$2,COLUMNS($M$131:CB209)&lt;=$P$2),INDEX(MINVERSE($M$6:INDEX($M$6:$EF$125,$P$2,$P$2)),ROWS($M$131:CB209),COLUMNS($M$131:CB209)),0)</f>
        <v>0</v>
      </c>
      <c r="CC209">
        <f t="array" ref="CC209">IF(AND(ROWS($M$131:CC209)&lt;=$P$2,COLUMNS($M$131:CC209)&lt;=$P$2),INDEX(MINVERSE($M$6:INDEX($M$6:$EF$125,$P$2,$P$2)),ROWS($M$131:CC209),COLUMNS($M$131:CC209)),0)</f>
        <v>0</v>
      </c>
      <c r="CD209">
        <f t="array" ref="CD209">IF(AND(ROWS($M$131:CD209)&lt;=$P$2,COLUMNS($M$131:CD209)&lt;=$P$2),INDEX(MINVERSE($M$6:INDEX($M$6:$EF$125,$P$2,$P$2)),ROWS($M$131:CD209),COLUMNS($M$131:CD209)),0)</f>
        <v>0</v>
      </c>
      <c r="CE209">
        <f t="array" ref="CE209">IF(AND(ROWS($M$131:CE209)&lt;=$P$2,COLUMNS($M$131:CE209)&lt;=$P$2),INDEX(MINVERSE($M$6:INDEX($M$6:$EF$125,$P$2,$P$2)),ROWS($M$131:CE209),COLUMNS($M$131:CE209)),0)</f>
        <v>0</v>
      </c>
      <c r="CF209">
        <f t="array" ref="CF209">IF(AND(ROWS($M$131:CF209)&lt;=$P$2,COLUMNS($M$131:CF209)&lt;=$P$2),INDEX(MINVERSE($M$6:INDEX($M$6:$EF$125,$P$2,$P$2)),ROWS($M$131:CF209),COLUMNS($M$131:CF209)),0)</f>
        <v>0</v>
      </c>
      <c r="CG209">
        <f t="array" ref="CG209">IF(AND(ROWS($M$131:CG209)&lt;=$P$2,COLUMNS($M$131:CG209)&lt;=$P$2),INDEX(MINVERSE($M$6:INDEX($M$6:$EF$125,$P$2,$P$2)),ROWS($M$131:CG209),COLUMNS($M$131:CG209)),0)</f>
        <v>0</v>
      </c>
      <c r="CH209">
        <f t="array" ref="CH209">IF(AND(ROWS($M$131:CH209)&lt;=$P$2,COLUMNS($M$131:CH209)&lt;=$P$2),INDEX(MINVERSE($M$6:INDEX($M$6:$EF$125,$P$2,$P$2)),ROWS($M$131:CH209),COLUMNS($M$131:CH209)),0)</f>
        <v>0</v>
      </c>
      <c r="CI209">
        <f t="array" ref="CI209">IF(AND(ROWS($M$131:CI209)&lt;=$P$2,COLUMNS($M$131:CI209)&lt;=$P$2),INDEX(MINVERSE($M$6:INDEX($M$6:$EF$125,$P$2,$P$2)),ROWS($M$131:CI209),COLUMNS($M$131:CI209)),0)</f>
        <v>0</v>
      </c>
      <c r="CJ209">
        <f t="array" ref="CJ209">IF(AND(ROWS($M$131:CJ209)&lt;=$P$2,COLUMNS($M$131:CJ209)&lt;=$P$2),INDEX(MINVERSE($M$6:INDEX($M$6:$EF$125,$P$2,$P$2)),ROWS($M$131:CJ209),COLUMNS($M$131:CJ209)),0)</f>
        <v>0</v>
      </c>
      <c r="CK209">
        <f t="array" ref="CK209">IF(AND(ROWS($M$131:CK209)&lt;=$P$2,COLUMNS($M$131:CK209)&lt;=$P$2),INDEX(MINVERSE($M$6:INDEX($M$6:$EF$125,$P$2,$P$2)),ROWS($M$131:CK209),COLUMNS($M$131:CK209)),0)</f>
        <v>0</v>
      </c>
      <c r="CL209">
        <f t="array" ref="CL209">IF(AND(ROWS($M$131:CL209)&lt;=$P$2,COLUMNS($M$131:CL209)&lt;=$P$2),INDEX(MINVERSE($M$6:INDEX($M$6:$EF$125,$P$2,$P$2)),ROWS($M$131:CL209),COLUMNS($M$131:CL209)),0)</f>
        <v>0</v>
      </c>
      <c r="CM209">
        <f t="array" ref="CM209">IF(AND(ROWS($M$131:CM209)&lt;=$P$2,COLUMNS($M$131:CM209)&lt;=$P$2),INDEX(MINVERSE($M$6:INDEX($M$6:$EF$125,$P$2,$P$2)),ROWS($M$131:CM209),COLUMNS($M$131:CM209)),0)</f>
        <v>0</v>
      </c>
      <c r="CN209">
        <f t="array" ref="CN209">IF(AND(ROWS($M$131:CN209)&lt;=$P$2,COLUMNS($M$131:CN209)&lt;=$P$2),INDEX(MINVERSE($M$6:INDEX($M$6:$EF$125,$P$2,$P$2)),ROWS($M$131:CN209),COLUMNS($M$131:CN209)),0)</f>
        <v>0</v>
      </c>
      <c r="CO209">
        <f t="array" ref="CO209">IF(AND(ROWS($M$131:CO209)&lt;=$P$2,COLUMNS($M$131:CO209)&lt;=$P$2),INDEX(MINVERSE($M$6:INDEX($M$6:$EF$125,$P$2,$P$2)),ROWS($M$131:CO209),COLUMNS($M$131:CO209)),0)</f>
        <v>0</v>
      </c>
      <c r="CP209">
        <f t="array" ref="CP209">IF(AND(ROWS($M$131:CP209)&lt;=$P$2,COLUMNS($M$131:CP209)&lt;=$P$2),INDEX(MINVERSE($M$6:INDEX($M$6:$EF$125,$P$2,$P$2)),ROWS($M$131:CP209),COLUMNS($M$131:CP209)),0)</f>
        <v>0</v>
      </c>
      <c r="CQ209">
        <f t="array" ref="CQ209">IF(AND(ROWS($M$131:CQ209)&lt;=$P$2,COLUMNS($M$131:CQ209)&lt;=$P$2),INDEX(MINVERSE($M$6:INDEX($M$6:$EF$125,$P$2,$P$2)),ROWS($M$131:CQ209),COLUMNS($M$131:CQ209)),0)</f>
        <v>0</v>
      </c>
      <c r="CR209">
        <f t="array" ref="CR209">IF(AND(ROWS($M$131:CR209)&lt;=$P$2,COLUMNS($M$131:CR209)&lt;=$P$2),INDEX(MINVERSE($M$6:INDEX($M$6:$EF$125,$P$2,$P$2)),ROWS($M$131:CR209),COLUMNS($M$131:CR209)),0)</f>
        <v>0</v>
      </c>
      <c r="CS209">
        <f t="array" ref="CS209">IF(AND(ROWS($M$131:CS209)&lt;=$P$2,COLUMNS($M$131:CS209)&lt;=$P$2),INDEX(MINVERSE($M$6:INDEX($M$6:$EF$125,$P$2,$P$2)),ROWS($M$131:CS209),COLUMNS($M$131:CS209)),0)</f>
        <v>0</v>
      </c>
      <c r="CT209">
        <f t="array" ref="CT209">IF(AND(ROWS($M$131:CT209)&lt;=$P$2,COLUMNS($M$131:CT209)&lt;=$P$2),INDEX(MINVERSE($M$6:INDEX($M$6:$EF$125,$P$2,$P$2)),ROWS($M$131:CT209),COLUMNS($M$131:CT209)),0)</f>
        <v>0</v>
      </c>
      <c r="CU209">
        <f t="array" ref="CU209">IF(AND(ROWS($M$131:CU209)&lt;=$P$2,COLUMNS($M$131:CU209)&lt;=$P$2),INDEX(MINVERSE($M$6:INDEX($M$6:$EF$125,$P$2,$P$2)),ROWS($M$131:CU209),COLUMNS($M$131:CU209)),0)</f>
        <v>0</v>
      </c>
      <c r="CV209">
        <f t="array" ref="CV209">IF(AND(ROWS($M$131:CV209)&lt;=$P$2,COLUMNS($M$131:CV209)&lt;=$P$2),INDEX(MINVERSE($M$6:INDEX($M$6:$EF$125,$P$2,$P$2)),ROWS($M$131:CV209),COLUMNS($M$131:CV209)),0)</f>
        <v>0</v>
      </c>
      <c r="CW209">
        <f t="array" ref="CW209">IF(AND(ROWS($M$131:CW209)&lt;=$P$2,COLUMNS($M$131:CW209)&lt;=$P$2),INDEX(MINVERSE($M$6:INDEX($M$6:$EF$125,$P$2,$P$2)),ROWS($M$131:CW209),COLUMNS($M$131:CW209)),0)</f>
        <v>0</v>
      </c>
      <c r="CX209">
        <f t="array" ref="CX209">IF(AND(ROWS($M$131:CX209)&lt;=$P$2,COLUMNS($M$131:CX209)&lt;=$P$2),INDEX(MINVERSE($M$6:INDEX($M$6:$EF$125,$P$2,$P$2)),ROWS($M$131:CX209),COLUMNS($M$131:CX209)),0)</f>
        <v>0</v>
      </c>
      <c r="CY209">
        <f t="array" ref="CY209">IF(AND(ROWS($M$131:CY209)&lt;=$P$2,COLUMNS($M$131:CY209)&lt;=$P$2),INDEX(MINVERSE($M$6:INDEX($M$6:$EF$125,$P$2,$P$2)),ROWS($M$131:CY209),COLUMNS($M$131:CY209)),0)</f>
        <v>0</v>
      </c>
      <c r="CZ209">
        <f t="array" ref="CZ209">IF(AND(ROWS($M$131:CZ209)&lt;=$P$2,COLUMNS($M$131:CZ209)&lt;=$P$2),INDEX(MINVERSE($M$6:INDEX($M$6:$EF$125,$P$2,$P$2)),ROWS($M$131:CZ209),COLUMNS($M$131:CZ209)),0)</f>
        <v>0</v>
      </c>
      <c r="DA209">
        <f t="array" ref="DA209">IF(AND(ROWS($M$131:DA209)&lt;=$P$2,COLUMNS($M$131:DA209)&lt;=$P$2),INDEX(MINVERSE($M$6:INDEX($M$6:$EF$125,$P$2,$P$2)),ROWS($M$131:DA209),COLUMNS($M$131:DA209)),0)</f>
        <v>0</v>
      </c>
      <c r="DB209">
        <f t="array" ref="DB209">IF(AND(ROWS($M$131:DB209)&lt;=$P$2,COLUMNS($M$131:DB209)&lt;=$P$2),INDEX(MINVERSE($M$6:INDEX($M$6:$EF$125,$P$2,$P$2)),ROWS($M$131:DB209),COLUMNS($M$131:DB209)),0)</f>
        <v>0</v>
      </c>
      <c r="DC209">
        <f t="array" ref="DC209">IF(AND(ROWS($M$131:DC209)&lt;=$P$2,COLUMNS($M$131:DC209)&lt;=$P$2),INDEX(MINVERSE($M$6:INDEX($M$6:$EF$125,$P$2,$P$2)),ROWS($M$131:DC209),COLUMNS($M$131:DC209)),0)</f>
        <v>0</v>
      </c>
      <c r="DD209">
        <f t="array" ref="DD209">IF(AND(ROWS($M$131:DD209)&lt;=$P$2,COLUMNS($M$131:DD209)&lt;=$P$2),INDEX(MINVERSE($M$6:INDEX($M$6:$EF$125,$P$2,$P$2)),ROWS($M$131:DD209),COLUMNS($M$131:DD209)),0)</f>
        <v>0</v>
      </c>
      <c r="DE209">
        <f t="array" ref="DE209">IF(AND(ROWS($M$131:DE209)&lt;=$P$2,COLUMNS($M$131:DE209)&lt;=$P$2),INDEX(MINVERSE($M$6:INDEX($M$6:$EF$125,$P$2,$P$2)),ROWS($M$131:DE209),COLUMNS($M$131:DE209)),0)</f>
        <v>0</v>
      </c>
      <c r="DF209">
        <f t="array" ref="DF209">IF(AND(ROWS($M$131:DF209)&lt;=$P$2,COLUMNS($M$131:DF209)&lt;=$P$2),INDEX(MINVERSE($M$6:INDEX($M$6:$EF$125,$P$2,$P$2)),ROWS($M$131:DF209),COLUMNS($M$131:DF209)),0)</f>
        <v>0</v>
      </c>
      <c r="DG209">
        <f t="array" ref="DG209">IF(AND(ROWS($M$131:DG209)&lt;=$P$2,COLUMNS($M$131:DG209)&lt;=$P$2),INDEX(MINVERSE($M$6:INDEX($M$6:$EF$125,$P$2,$P$2)),ROWS($M$131:DG209),COLUMNS($M$131:DG209)),0)</f>
        <v>0</v>
      </c>
      <c r="DH209">
        <f t="array" ref="DH209">IF(AND(ROWS($M$131:DH209)&lt;=$P$2,COLUMNS($M$131:DH209)&lt;=$P$2),INDEX(MINVERSE($M$6:INDEX($M$6:$EF$125,$P$2,$P$2)),ROWS($M$131:DH209),COLUMNS($M$131:DH209)),0)</f>
        <v>0</v>
      </c>
      <c r="DI209">
        <f t="array" ref="DI209">IF(AND(ROWS($M$131:DI209)&lt;=$P$2,COLUMNS($M$131:DI209)&lt;=$P$2),INDEX(MINVERSE($M$6:INDEX($M$6:$EF$125,$P$2,$P$2)),ROWS($M$131:DI209),COLUMNS($M$131:DI209)),0)</f>
        <v>0</v>
      </c>
      <c r="DJ209">
        <f t="array" ref="DJ209">IF(AND(ROWS($M$131:DJ209)&lt;=$P$2,COLUMNS($M$131:DJ209)&lt;=$P$2),INDEX(MINVERSE($M$6:INDEX($M$6:$EF$125,$P$2,$P$2)),ROWS($M$131:DJ209),COLUMNS($M$131:DJ209)),0)</f>
        <v>0</v>
      </c>
      <c r="DK209">
        <f t="array" ref="DK209">IF(AND(ROWS($M$131:DK209)&lt;=$P$2,COLUMNS($M$131:DK209)&lt;=$P$2),INDEX(MINVERSE($M$6:INDEX($M$6:$EF$125,$P$2,$P$2)),ROWS($M$131:DK209),COLUMNS($M$131:DK209)),0)</f>
        <v>0</v>
      </c>
      <c r="DL209">
        <f t="array" ref="DL209">IF(AND(ROWS($M$131:DL209)&lt;=$P$2,COLUMNS($M$131:DL209)&lt;=$P$2),INDEX(MINVERSE($M$6:INDEX($M$6:$EF$125,$P$2,$P$2)),ROWS($M$131:DL209),COLUMNS($M$131:DL209)),0)</f>
        <v>0</v>
      </c>
      <c r="DM209">
        <f t="array" ref="DM209">IF(AND(ROWS($M$131:DM209)&lt;=$P$2,COLUMNS($M$131:DM209)&lt;=$P$2),INDEX(MINVERSE($M$6:INDEX($M$6:$EF$125,$P$2,$P$2)),ROWS($M$131:DM209),COLUMNS($M$131:DM209)),0)</f>
        <v>0</v>
      </c>
      <c r="DN209">
        <f t="array" ref="DN209">IF(AND(ROWS($M$131:DN209)&lt;=$P$2,COLUMNS($M$131:DN209)&lt;=$P$2),INDEX(MINVERSE($M$6:INDEX($M$6:$EF$125,$P$2,$P$2)),ROWS($M$131:DN209),COLUMNS($M$131:DN209)),0)</f>
        <v>0</v>
      </c>
      <c r="DO209">
        <f t="array" ref="DO209">IF(AND(ROWS($M$131:DO209)&lt;=$P$2,COLUMNS($M$131:DO209)&lt;=$P$2),INDEX(MINVERSE($M$6:INDEX($M$6:$EF$125,$P$2,$P$2)),ROWS($M$131:DO209),COLUMNS($M$131:DO209)),0)</f>
        <v>0</v>
      </c>
      <c r="DP209">
        <f t="array" ref="DP209">IF(AND(ROWS($M$131:DP209)&lt;=$P$2,COLUMNS($M$131:DP209)&lt;=$P$2),INDEX(MINVERSE($M$6:INDEX($M$6:$EF$125,$P$2,$P$2)),ROWS($M$131:DP209),COLUMNS($M$131:DP209)),0)</f>
        <v>0</v>
      </c>
      <c r="DQ209">
        <f t="array" ref="DQ209">IF(AND(ROWS($M$131:DQ209)&lt;=$P$2,COLUMNS($M$131:DQ209)&lt;=$P$2),INDEX(MINVERSE($M$6:INDEX($M$6:$EF$125,$P$2,$P$2)),ROWS($M$131:DQ209),COLUMNS($M$131:DQ209)),0)</f>
        <v>0</v>
      </c>
      <c r="DR209">
        <f t="array" ref="DR209">IF(AND(ROWS($M$131:DR209)&lt;=$P$2,COLUMNS($M$131:DR209)&lt;=$P$2),INDEX(MINVERSE($M$6:INDEX($M$6:$EF$125,$P$2,$P$2)),ROWS($M$131:DR209),COLUMNS($M$131:DR209)),0)</f>
        <v>0</v>
      </c>
      <c r="DS209">
        <f t="array" ref="DS209">IF(AND(ROWS($M$131:DS209)&lt;=$P$2,COLUMNS($M$131:DS209)&lt;=$P$2),INDEX(MINVERSE($M$6:INDEX($M$6:$EF$125,$P$2,$P$2)),ROWS($M$131:DS209),COLUMNS($M$131:DS209)),0)</f>
        <v>0</v>
      </c>
      <c r="DT209">
        <f t="array" ref="DT209">IF(AND(ROWS($M$131:DT209)&lt;=$P$2,COLUMNS($M$131:DT209)&lt;=$P$2),INDEX(MINVERSE($M$6:INDEX($M$6:$EF$125,$P$2,$P$2)),ROWS($M$131:DT209),COLUMNS($M$131:DT209)),0)</f>
        <v>0</v>
      </c>
      <c r="DU209">
        <f t="array" ref="DU209">IF(AND(ROWS($M$131:DU209)&lt;=$P$2,COLUMNS($M$131:DU209)&lt;=$P$2),INDEX(MINVERSE($M$6:INDEX($M$6:$EF$125,$P$2,$P$2)),ROWS($M$131:DU209),COLUMNS($M$131:DU209)),0)</f>
        <v>0</v>
      </c>
      <c r="DV209">
        <f t="array" ref="DV209">IF(AND(ROWS($M$131:DV209)&lt;=$P$2,COLUMNS($M$131:DV209)&lt;=$P$2),INDEX(MINVERSE($M$6:INDEX($M$6:$EF$125,$P$2,$P$2)),ROWS($M$131:DV209),COLUMNS($M$131:DV209)),0)</f>
        <v>0</v>
      </c>
      <c r="DW209">
        <f t="array" ref="DW209">IF(AND(ROWS($M$131:DW209)&lt;=$P$2,COLUMNS($M$131:DW209)&lt;=$P$2),INDEX(MINVERSE($M$6:INDEX($M$6:$EF$125,$P$2,$P$2)),ROWS($M$131:DW209),COLUMNS($M$131:DW209)),0)</f>
        <v>0</v>
      </c>
      <c r="DX209">
        <f t="array" ref="DX209">IF(AND(ROWS($M$131:DX209)&lt;=$P$2,COLUMNS($M$131:DX209)&lt;=$P$2),INDEX(MINVERSE($M$6:INDEX($M$6:$EF$125,$P$2,$P$2)),ROWS($M$131:DX209),COLUMNS($M$131:DX209)),0)</f>
        <v>0</v>
      </c>
      <c r="DY209">
        <f t="array" ref="DY209">IF(AND(ROWS($M$131:DY209)&lt;=$P$2,COLUMNS($M$131:DY209)&lt;=$P$2),INDEX(MINVERSE($M$6:INDEX($M$6:$EF$125,$P$2,$P$2)),ROWS($M$131:DY209),COLUMNS($M$131:DY209)),0)</f>
        <v>0</v>
      </c>
      <c r="DZ209">
        <f t="array" ref="DZ209">IF(AND(ROWS($M$131:DZ209)&lt;=$P$2,COLUMNS($M$131:DZ209)&lt;=$P$2),INDEX(MINVERSE($M$6:INDEX($M$6:$EF$125,$P$2,$P$2)),ROWS($M$131:DZ209),COLUMNS($M$131:DZ209)),0)</f>
        <v>0</v>
      </c>
      <c r="EA209">
        <f t="array" ref="EA209">IF(AND(ROWS($M$131:EA209)&lt;=$P$2,COLUMNS($M$131:EA209)&lt;=$P$2),INDEX(MINVERSE($M$6:INDEX($M$6:$EF$125,$P$2,$P$2)),ROWS($M$131:EA209),COLUMNS($M$131:EA209)),0)</f>
        <v>0</v>
      </c>
      <c r="EB209">
        <f t="array" ref="EB209">IF(AND(ROWS($M$131:EB209)&lt;=$P$2,COLUMNS($M$131:EB209)&lt;=$P$2),INDEX(MINVERSE($M$6:INDEX($M$6:$EF$125,$P$2,$P$2)),ROWS($M$131:EB209),COLUMNS($M$131:EB209)),0)</f>
        <v>0</v>
      </c>
    </row>
    <row r="210" spans="12:132" ht="15">
      <c r="L210" s="10">
        <v>80</v>
      </c>
      <c r="M210">
        <f t="array" ref="M210">IF(AND(ROWS($M$131:M210)&lt;=$P$2,COLUMNS($M$131:M210)&lt;=$P$2),INDEX(MINVERSE($M$6:INDEX($M$6:$EF$125,$P$2,$P$2)),ROWS($M$131:M210),COLUMNS($M$131:M210)),0)</f>
        <v>0</v>
      </c>
      <c r="N210">
        <f t="array" ref="N210">IF(AND(ROWS($M$131:N210)&lt;=$P$2,COLUMNS($M$131:N210)&lt;=$P$2),INDEX(MINVERSE($M$6:INDEX($M$6:$EF$125,$P$2,$P$2)),ROWS($M$131:N210),COLUMNS($M$131:N210)),0)</f>
        <v>0</v>
      </c>
      <c r="O210">
        <f t="array" ref="O210">IF(AND(ROWS($M$131:O210)&lt;=$P$2,COLUMNS($M$131:O210)&lt;=$P$2),INDEX(MINVERSE($M$6:INDEX($M$6:$EF$125,$P$2,$P$2)),ROWS($M$131:O210),COLUMNS($M$131:O210)),0)</f>
        <v>0</v>
      </c>
      <c r="P210">
        <f t="array" ref="P210">IF(AND(ROWS($M$131:P210)&lt;=$P$2,COLUMNS($M$131:P210)&lt;=$P$2),INDEX(MINVERSE($M$6:INDEX($M$6:$EF$125,$P$2,$P$2)),ROWS($M$131:P210),COLUMNS($M$131:P210)),0)</f>
        <v>0</v>
      </c>
      <c r="Q210">
        <f t="array" ref="Q210">IF(AND(ROWS($M$131:Q210)&lt;=$P$2,COLUMNS($M$131:Q210)&lt;=$P$2),INDEX(MINVERSE($M$6:INDEX($M$6:$EF$125,$P$2,$P$2)),ROWS($M$131:Q210),COLUMNS($M$131:Q210)),0)</f>
        <v>0</v>
      </c>
      <c r="R210">
        <f t="array" ref="R210">IF(AND(ROWS($M$131:R210)&lt;=$P$2,COLUMNS($M$131:R210)&lt;=$P$2),INDEX(MINVERSE($M$6:INDEX($M$6:$EF$125,$P$2,$P$2)),ROWS($M$131:R210),COLUMNS($M$131:R210)),0)</f>
        <v>0</v>
      </c>
      <c r="S210">
        <f t="array" ref="S210">IF(AND(ROWS($M$131:S210)&lt;=$P$2,COLUMNS($M$131:S210)&lt;=$P$2),INDEX(MINVERSE($M$6:INDEX($M$6:$EF$125,$P$2,$P$2)),ROWS($M$131:S210),COLUMNS($M$131:S210)),0)</f>
        <v>0</v>
      </c>
      <c r="T210">
        <f t="array" ref="T210">IF(AND(ROWS($M$131:T210)&lt;=$P$2,COLUMNS($M$131:T210)&lt;=$P$2),INDEX(MINVERSE($M$6:INDEX($M$6:$EF$125,$P$2,$P$2)),ROWS($M$131:T210),COLUMNS($M$131:T210)),0)</f>
        <v>0</v>
      </c>
      <c r="U210">
        <f t="array" ref="U210">IF(AND(ROWS($M$131:U210)&lt;=$P$2,COLUMNS($M$131:U210)&lt;=$P$2),INDEX(MINVERSE($M$6:INDEX($M$6:$EF$125,$P$2,$P$2)),ROWS($M$131:U210),COLUMNS($M$131:U210)),0)</f>
        <v>0</v>
      </c>
      <c r="V210">
        <f t="array" ref="V210">IF(AND(ROWS($M$131:V210)&lt;=$P$2,COLUMNS($M$131:V210)&lt;=$P$2),INDEX(MINVERSE($M$6:INDEX($M$6:$EF$125,$P$2,$P$2)),ROWS($M$131:V210),COLUMNS($M$131:V210)),0)</f>
        <v>0</v>
      </c>
      <c r="W210">
        <f t="array" ref="W210">IF(AND(ROWS($M$131:W210)&lt;=$P$2,COLUMNS($M$131:W210)&lt;=$P$2),INDEX(MINVERSE($M$6:INDEX($M$6:$EF$125,$P$2,$P$2)),ROWS($M$131:W210),COLUMNS($M$131:W210)),0)</f>
        <v>0</v>
      </c>
      <c r="X210">
        <f t="array" ref="X210">IF(AND(ROWS($M$131:X210)&lt;=$P$2,COLUMNS($M$131:X210)&lt;=$P$2),INDEX(MINVERSE($M$6:INDEX($M$6:$EF$125,$P$2,$P$2)),ROWS($M$131:X210),COLUMNS($M$131:X210)),0)</f>
        <v>0</v>
      </c>
      <c r="Y210">
        <f t="array" ref="Y210">IF(AND(ROWS($M$131:Y210)&lt;=$P$2,COLUMNS($M$131:Y210)&lt;=$P$2),INDEX(MINVERSE($M$6:INDEX($M$6:$EF$125,$P$2,$P$2)),ROWS($M$131:Y210),COLUMNS($M$131:Y210)),0)</f>
        <v>0</v>
      </c>
      <c r="Z210">
        <f t="array" ref="Z210">IF(AND(ROWS($M$131:Z210)&lt;=$P$2,COLUMNS($M$131:Z210)&lt;=$P$2),INDEX(MINVERSE($M$6:INDEX($M$6:$EF$125,$P$2,$P$2)),ROWS($M$131:Z210),COLUMNS($M$131:Z210)),0)</f>
        <v>0</v>
      </c>
      <c r="AA210">
        <f t="array" ref="AA210">IF(AND(ROWS($M$131:AA210)&lt;=$P$2,COLUMNS($M$131:AA210)&lt;=$P$2),INDEX(MINVERSE($M$6:INDEX($M$6:$EF$125,$P$2,$P$2)),ROWS($M$131:AA210),COLUMNS($M$131:AA210)),0)</f>
        <v>0</v>
      </c>
      <c r="AB210">
        <f t="array" ref="AB210">IF(AND(ROWS($M$131:AB210)&lt;=$P$2,COLUMNS($M$131:AB210)&lt;=$P$2),INDEX(MINVERSE($M$6:INDEX($M$6:$EF$125,$P$2,$P$2)),ROWS($M$131:AB210),COLUMNS($M$131:AB210)),0)</f>
        <v>0</v>
      </c>
      <c r="AC210">
        <f t="array" ref="AC210">IF(AND(ROWS($M$131:AC210)&lt;=$P$2,COLUMNS($M$131:AC210)&lt;=$P$2),INDEX(MINVERSE($M$6:INDEX($M$6:$EF$125,$P$2,$P$2)),ROWS($M$131:AC210),COLUMNS($M$131:AC210)),0)</f>
        <v>0</v>
      </c>
      <c r="AD210">
        <f t="array" ref="AD210">IF(AND(ROWS($M$131:AD210)&lt;=$P$2,COLUMNS($M$131:AD210)&lt;=$P$2),INDEX(MINVERSE($M$6:INDEX($M$6:$EF$125,$P$2,$P$2)),ROWS($M$131:AD210),COLUMNS($M$131:AD210)),0)</f>
        <v>0</v>
      </c>
      <c r="AE210">
        <f t="array" ref="AE210">IF(AND(ROWS($M$131:AE210)&lt;=$P$2,COLUMNS($M$131:AE210)&lt;=$P$2),INDEX(MINVERSE($M$6:INDEX($M$6:$EF$125,$P$2,$P$2)),ROWS($M$131:AE210),COLUMNS($M$131:AE210)),0)</f>
        <v>0</v>
      </c>
      <c r="AF210">
        <f t="array" ref="AF210">IF(AND(ROWS($M$131:AF210)&lt;=$P$2,COLUMNS($M$131:AF210)&lt;=$P$2),INDEX(MINVERSE($M$6:INDEX($M$6:$EF$125,$P$2,$P$2)),ROWS($M$131:AF210),COLUMNS($M$131:AF210)),0)</f>
        <v>0</v>
      </c>
      <c r="AG210">
        <f t="array" ref="AG210">IF(AND(ROWS($M$131:AG210)&lt;=$P$2,COLUMNS($M$131:AG210)&lt;=$P$2),INDEX(MINVERSE($M$6:INDEX($M$6:$EF$125,$P$2,$P$2)),ROWS($M$131:AG210),COLUMNS($M$131:AG210)),0)</f>
        <v>0</v>
      </c>
      <c r="AH210">
        <f t="array" ref="AH210">IF(AND(ROWS($M$131:AH210)&lt;=$P$2,COLUMNS($M$131:AH210)&lt;=$P$2),INDEX(MINVERSE($M$6:INDEX($M$6:$EF$125,$P$2,$P$2)),ROWS($M$131:AH210),COLUMNS($M$131:AH210)),0)</f>
        <v>0</v>
      </c>
      <c r="AI210">
        <f t="array" ref="AI210">IF(AND(ROWS($M$131:AI210)&lt;=$P$2,COLUMNS($M$131:AI210)&lt;=$P$2),INDEX(MINVERSE($M$6:INDEX($M$6:$EF$125,$P$2,$P$2)),ROWS($M$131:AI210),COLUMNS($M$131:AI210)),0)</f>
        <v>0</v>
      </c>
      <c r="AJ210">
        <f t="array" ref="AJ210">IF(AND(ROWS($M$131:AJ210)&lt;=$P$2,COLUMNS($M$131:AJ210)&lt;=$P$2),INDEX(MINVERSE($M$6:INDEX($M$6:$EF$125,$P$2,$P$2)),ROWS($M$131:AJ210),COLUMNS($M$131:AJ210)),0)</f>
        <v>0</v>
      </c>
      <c r="AK210">
        <f t="array" ref="AK210">IF(AND(ROWS($M$131:AK210)&lt;=$P$2,COLUMNS($M$131:AK210)&lt;=$P$2),INDEX(MINVERSE($M$6:INDEX($M$6:$EF$125,$P$2,$P$2)),ROWS($M$131:AK210),COLUMNS($M$131:AK210)),0)</f>
        <v>0</v>
      </c>
      <c r="AL210">
        <f t="array" ref="AL210">IF(AND(ROWS($M$131:AL210)&lt;=$P$2,COLUMNS($M$131:AL210)&lt;=$P$2),INDEX(MINVERSE($M$6:INDEX($M$6:$EF$125,$P$2,$P$2)),ROWS($M$131:AL210),COLUMNS($M$131:AL210)),0)</f>
        <v>0</v>
      </c>
      <c r="AM210">
        <f t="array" ref="AM210">IF(AND(ROWS($M$131:AM210)&lt;=$P$2,COLUMNS($M$131:AM210)&lt;=$P$2),INDEX(MINVERSE($M$6:INDEX($M$6:$EF$125,$P$2,$P$2)),ROWS($M$131:AM210),COLUMNS($M$131:AM210)),0)</f>
        <v>0</v>
      </c>
      <c r="AN210">
        <f t="array" ref="AN210">IF(AND(ROWS($M$131:AN210)&lt;=$P$2,COLUMNS($M$131:AN210)&lt;=$P$2),INDEX(MINVERSE($M$6:INDEX($M$6:$EF$125,$P$2,$P$2)),ROWS($M$131:AN210),COLUMNS($M$131:AN210)),0)</f>
        <v>0</v>
      </c>
      <c r="AO210">
        <f t="array" ref="AO210">IF(AND(ROWS($M$131:AO210)&lt;=$P$2,COLUMNS($M$131:AO210)&lt;=$P$2),INDEX(MINVERSE($M$6:INDEX($M$6:$EF$125,$P$2,$P$2)),ROWS($M$131:AO210),COLUMNS($M$131:AO210)),0)</f>
        <v>0</v>
      </c>
      <c r="AP210">
        <f t="array" ref="AP210">IF(AND(ROWS($M$131:AP210)&lt;=$P$2,COLUMNS($M$131:AP210)&lt;=$P$2),INDEX(MINVERSE($M$6:INDEX($M$6:$EF$125,$P$2,$P$2)),ROWS($M$131:AP210),COLUMNS($M$131:AP210)),0)</f>
        <v>0</v>
      </c>
      <c r="AQ210">
        <f t="array" ref="AQ210">IF(AND(ROWS($M$131:AQ210)&lt;=$P$2,COLUMNS($M$131:AQ210)&lt;=$P$2),INDEX(MINVERSE($M$6:INDEX($M$6:$EF$125,$P$2,$P$2)),ROWS($M$131:AQ210),COLUMNS($M$131:AQ210)),0)</f>
        <v>0</v>
      </c>
      <c r="AR210">
        <f t="array" ref="AR210">IF(AND(ROWS($M$131:AR210)&lt;=$P$2,COLUMNS($M$131:AR210)&lt;=$P$2),INDEX(MINVERSE($M$6:INDEX($M$6:$EF$125,$P$2,$P$2)),ROWS($M$131:AR210),COLUMNS($M$131:AR210)),0)</f>
        <v>0</v>
      </c>
      <c r="AS210">
        <f t="array" ref="AS210">IF(AND(ROWS($M$131:AS210)&lt;=$P$2,COLUMNS($M$131:AS210)&lt;=$P$2),INDEX(MINVERSE($M$6:INDEX($M$6:$EF$125,$P$2,$P$2)),ROWS($M$131:AS210),COLUMNS($M$131:AS210)),0)</f>
        <v>0</v>
      </c>
      <c r="AT210">
        <f t="array" ref="AT210">IF(AND(ROWS($M$131:AT210)&lt;=$P$2,COLUMNS($M$131:AT210)&lt;=$P$2),INDEX(MINVERSE($M$6:INDEX($M$6:$EF$125,$P$2,$P$2)),ROWS($M$131:AT210),COLUMNS($M$131:AT210)),0)</f>
        <v>0</v>
      </c>
      <c r="AU210">
        <f t="array" ref="AU210">IF(AND(ROWS($M$131:AU210)&lt;=$P$2,COLUMNS($M$131:AU210)&lt;=$P$2),INDEX(MINVERSE($M$6:INDEX($M$6:$EF$125,$P$2,$P$2)),ROWS($M$131:AU210),COLUMNS($M$131:AU210)),0)</f>
        <v>0</v>
      </c>
      <c r="AV210">
        <f t="array" ref="AV210">IF(AND(ROWS($M$131:AV210)&lt;=$P$2,COLUMNS($M$131:AV210)&lt;=$P$2),INDEX(MINVERSE($M$6:INDEX($M$6:$EF$125,$P$2,$P$2)),ROWS($M$131:AV210),COLUMNS($M$131:AV210)),0)</f>
        <v>0</v>
      </c>
      <c r="AW210">
        <f t="array" ref="AW210">IF(AND(ROWS($M$131:AW210)&lt;=$P$2,COLUMNS($M$131:AW210)&lt;=$P$2),INDEX(MINVERSE($M$6:INDEX($M$6:$EF$125,$P$2,$P$2)),ROWS($M$131:AW210),COLUMNS($M$131:AW210)),0)</f>
        <v>0</v>
      </c>
      <c r="AX210">
        <f t="array" ref="AX210">IF(AND(ROWS($M$131:AX210)&lt;=$P$2,COLUMNS($M$131:AX210)&lt;=$P$2),INDEX(MINVERSE($M$6:INDEX($M$6:$EF$125,$P$2,$P$2)),ROWS($M$131:AX210),COLUMNS($M$131:AX210)),0)</f>
        <v>0</v>
      </c>
      <c r="AY210">
        <f t="array" ref="AY210">IF(AND(ROWS($M$131:AY210)&lt;=$P$2,COLUMNS($M$131:AY210)&lt;=$P$2),INDEX(MINVERSE($M$6:INDEX($M$6:$EF$125,$P$2,$P$2)),ROWS($M$131:AY210),COLUMNS($M$131:AY210)),0)</f>
        <v>0</v>
      </c>
      <c r="AZ210">
        <f t="array" ref="AZ210">IF(AND(ROWS($M$131:AZ210)&lt;=$P$2,COLUMNS($M$131:AZ210)&lt;=$P$2),INDEX(MINVERSE($M$6:INDEX($M$6:$EF$125,$P$2,$P$2)),ROWS($M$131:AZ210),COLUMNS($M$131:AZ210)),0)</f>
        <v>0</v>
      </c>
      <c r="BA210">
        <f t="array" ref="BA210">IF(AND(ROWS($M$131:BA210)&lt;=$P$2,COLUMNS($M$131:BA210)&lt;=$P$2),INDEX(MINVERSE($M$6:INDEX($M$6:$EF$125,$P$2,$P$2)),ROWS($M$131:BA210),COLUMNS($M$131:BA210)),0)</f>
        <v>0</v>
      </c>
      <c r="BB210">
        <f t="array" ref="BB210">IF(AND(ROWS($M$131:BB210)&lt;=$P$2,COLUMNS($M$131:BB210)&lt;=$P$2),INDEX(MINVERSE($M$6:INDEX($M$6:$EF$125,$P$2,$P$2)),ROWS($M$131:BB210),COLUMNS($M$131:BB210)),0)</f>
        <v>0</v>
      </c>
      <c r="BC210">
        <f t="array" ref="BC210">IF(AND(ROWS($M$131:BC210)&lt;=$P$2,COLUMNS($M$131:BC210)&lt;=$P$2),INDEX(MINVERSE($M$6:INDEX($M$6:$EF$125,$P$2,$P$2)),ROWS($M$131:BC210),COLUMNS($M$131:BC210)),0)</f>
        <v>0</v>
      </c>
      <c r="BD210">
        <f t="array" ref="BD210">IF(AND(ROWS($M$131:BD210)&lt;=$P$2,COLUMNS($M$131:BD210)&lt;=$P$2),INDEX(MINVERSE($M$6:INDEX($M$6:$EF$125,$P$2,$P$2)),ROWS($M$131:BD210),COLUMNS($M$131:BD210)),0)</f>
        <v>0</v>
      </c>
      <c r="BE210">
        <f t="array" ref="BE210">IF(AND(ROWS($M$131:BE210)&lt;=$P$2,COLUMNS($M$131:BE210)&lt;=$P$2),INDEX(MINVERSE($M$6:INDEX($M$6:$EF$125,$P$2,$P$2)),ROWS($M$131:BE210),COLUMNS($M$131:BE210)),0)</f>
        <v>0</v>
      </c>
      <c r="BF210">
        <f t="array" ref="BF210">IF(AND(ROWS($M$131:BF210)&lt;=$P$2,COLUMNS($M$131:BF210)&lt;=$P$2),INDEX(MINVERSE($M$6:INDEX($M$6:$EF$125,$P$2,$P$2)),ROWS($M$131:BF210),COLUMNS($M$131:BF210)),0)</f>
        <v>0</v>
      </c>
      <c r="BG210">
        <f t="array" ref="BG210">IF(AND(ROWS($M$131:BG210)&lt;=$P$2,COLUMNS($M$131:BG210)&lt;=$P$2),INDEX(MINVERSE($M$6:INDEX($M$6:$EF$125,$P$2,$P$2)),ROWS($M$131:BG210),COLUMNS($M$131:BG210)),0)</f>
        <v>0</v>
      </c>
      <c r="BH210">
        <f t="array" ref="BH210">IF(AND(ROWS($M$131:BH210)&lt;=$P$2,COLUMNS($M$131:BH210)&lt;=$P$2),INDEX(MINVERSE($M$6:INDEX($M$6:$EF$125,$P$2,$P$2)),ROWS($M$131:BH210),COLUMNS($M$131:BH210)),0)</f>
        <v>0</v>
      </c>
      <c r="BI210">
        <f t="array" ref="BI210">IF(AND(ROWS($M$131:BI210)&lt;=$P$2,COLUMNS($M$131:BI210)&lt;=$P$2),INDEX(MINVERSE($M$6:INDEX($M$6:$EF$125,$P$2,$P$2)),ROWS($M$131:BI210),COLUMNS($M$131:BI210)),0)</f>
        <v>0</v>
      </c>
      <c r="BJ210">
        <f t="array" ref="BJ210">IF(AND(ROWS($M$131:BJ210)&lt;=$P$2,COLUMNS($M$131:BJ210)&lt;=$P$2),INDEX(MINVERSE($M$6:INDEX($M$6:$EF$125,$P$2,$P$2)),ROWS($M$131:BJ210),COLUMNS($M$131:BJ210)),0)</f>
        <v>0</v>
      </c>
      <c r="BK210">
        <f t="array" ref="BK210">IF(AND(ROWS($M$131:BK210)&lt;=$P$2,COLUMNS($M$131:BK210)&lt;=$P$2),INDEX(MINVERSE($M$6:INDEX($M$6:$EF$125,$P$2,$P$2)),ROWS($M$131:BK210),COLUMNS($M$131:BK210)),0)</f>
        <v>0</v>
      </c>
      <c r="BL210">
        <f t="array" ref="BL210">IF(AND(ROWS($M$131:BL210)&lt;=$P$2,COLUMNS($M$131:BL210)&lt;=$P$2),INDEX(MINVERSE($M$6:INDEX($M$6:$EF$125,$P$2,$P$2)),ROWS($M$131:BL210),COLUMNS($M$131:BL210)),0)</f>
        <v>0</v>
      </c>
      <c r="BM210">
        <f t="array" ref="BM210">IF(AND(ROWS($M$131:BM210)&lt;=$P$2,COLUMNS($M$131:BM210)&lt;=$P$2),INDEX(MINVERSE($M$6:INDEX($M$6:$EF$125,$P$2,$P$2)),ROWS($M$131:BM210),COLUMNS($M$131:BM210)),0)</f>
        <v>0</v>
      </c>
      <c r="BN210">
        <f t="array" ref="BN210">IF(AND(ROWS($M$131:BN210)&lt;=$P$2,COLUMNS($M$131:BN210)&lt;=$P$2),INDEX(MINVERSE($M$6:INDEX($M$6:$EF$125,$P$2,$P$2)),ROWS($M$131:BN210),COLUMNS($M$131:BN210)),0)</f>
        <v>0</v>
      </c>
      <c r="BO210">
        <f t="array" ref="BO210">IF(AND(ROWS($M$131:BO210)&lt;=$P$2,COLUMNS($M$131:BO210)&lt;=$P$2),INDEX(MINVERSE($M$6:INDEX($M$6:$EF$125,$P$2,$P$2)),ROWS($M$131:BO210),COLUMNS($M$131:BO210)),0)</f>
        <v>0</v>
      </c>
      <c r="BP210">
        <f t="array" ref="BP210">IF(AND(ROWS($M$131:BP210)&lt;=$P$2,COLUMNS($M$131:BP210)&lt;=$P$2),INDEX(MINVERSE($M$6:INDEX($M$6:$EF$125,$P$2,$P$2)),ROWS($M$131:BP210),COLUMNS($M$131:BP210)),0)</f>
        <v>0</v>
      </c>
      <c r="BQ210">
        <f t="array" ref="BQ210">IF(AND(ROWS($M$131:BQ210)&lt;=$P$2,COLUMNS($M$131:BQ210)&lt;=$P$2),INDEX(MINVERSE($M$6:INDEX($M$6:$EF$125,$P$2,$P$2)),ROWS($M$131:BQ210),COLUMNS($M$131:BQ210)),0)</f>
        <v>0</v>
      </c>
      <c r="BR210">
        <f t="array" ref="BR210">IF(AND(ROWS($M$131:BR210)&lt;=$P$2,COLUMNS($M$131:BR210)&lt;=$P$2),INDEX(MINVERSE($M$6:INDEX($M$6:$EF$125,$P$2,$P$2)),ROWS($M$131:BR210),COLUMNS($M$131:BR210)),0)</f>
        <v>0</v>
      </c>
      <c r="BS210">
        <f t="array" ref="BS210">IF(AND(ROWS($M$131:BS210)&lt;=$P$2,COLUMNS($M$131:BS210)&lt;=$P$2),INDEX(MINVERSE($M$6:INDEX($M$6:$EF$125,$P$2,$P$2)),ROWS($M$131:BS210),COLUMNS($M$131:BS210)),0)</f>
        <v>0</v>
      </c>
      <c r="BT210">
        <f t="array" ref="BT210">IF(AND(ROWS($M$131:BT210)&lt;=$P$2,COLUMNS($M$131:BT210)&lt;=$P$2),INDEX(MINVERSE($M$6:INDEX($M$6:$EF$125,$P$2,$P$2)),ROWS($M$131:BT210),COLUMNS($M$131:BT210)),0)</f>
        <v>0</v>
      </c>
      <c r="BU210">
        <f t="array" ref="BU210">IF(AND(ROWS($M$131:BU210)&lt;=$P$2,COLUMNS($M$131:BU210)&lt;=$P$2),INDEX(MINVERSE($M$6:INDEX($M$6:$EF$125,$P$2,$P$2)),ROWS($M$131:BU210),COLUMNS($M$131:BU210)),0)</f>
        <v>0</v>
      </c>
      <c r="BV210">
        <f t="array" ref="BV210">IF(AND(ROWS($M$131:BV210)&lt;=$P$2,COLUMNS($M$131:BV210)&lt;=$P$2),INDEX(MINVERSE($M$6:INDEX($M$6:$EF$125,$P$2,$P$2)),ROWS($M$131:BV210),COLUMNS($M$131:BV210)),0)</f>
        <v>0</v>
      </c>
      <c r="BW210">
        <f t="array" ref="BW210">IF(AND(ROWS($M$131:BW210)&lt;=$P$2,COLUMNS($M$131:BW210)&lt;=$P$2),INDEX(MINVERSE($M$6:INDEX($M$6:$EF$125,$P$2,$P$2)),ROWS($M$131:BW210),COLUMNS($M$131:BW210)),0)</f>
        <v>0</v>
      </c>
      <c r="BX210">
        <f t="array" ref="BX210">IF(AND(ROWS($M$131:BX210)&lt;=$P$2,COLUMNS($M$131:BX210)&lt;=$P$2),INDEX(MINVERSE($M$6:INDEX($M$6:$EF$125,$P$2,$P$2)),ROWS($M$131:BX210),COLUMNS($M$131:BX210)),0)</f>
        <v>0</v>
      </c>
      <c r="BY210">
        <f t="array" ref="BY210">IF(AND(ROWS($M$131:BY210)&lt;=$P$2,COLUMNS($M$131:BY210)&lt;=$P$2),INDEX(MINVERSE($M$6:INDEX($M$6:$EF$125,$P$2,$P$2)),ROWS($M$131:BY210),COLUMNS($M$131:BY210)),0)</f>
        <v>0</v>
      </c>
      <c r="BZ210">
        <f t="array" ref="BZ210">IF(AND(ROWS($M$131:BZ210)&lt;=$P$2,COLUMNS($M$131:BZ210)&lt;=$P$2),INDEX(MINVERSE($M$6:INDEX($M$6:$EF$125,$P$2,$P$2)),ROWS($M$131:BZ210),COLUMNS($M$131:BZ210)),0)</f>
        <v>0</v>
      </c>
      <c r="CA210">
        <f t="array" ref="CA210">IF(AND(ROWS($M$131:CA210)&lt;=$P$2,COLUMNS($M$131:CA210)&lt;=$P$2),INDEX(MINVERSE($M$6:INDEX($M$6:$EF$125,$P$2,$P$2)),ROWS($M$131:CA210),COLUMNS($M$131:CA210)),0)</f>
        <v>0</v>
      </c>
      <c r="CB210">
        <f t="array" ref="CB210">IF(AND(ROWS($M$131:CB210)&lt;=$P$2,COLUMNS($M$131:CB210)&lt;=$P$2),INDEX(MINVERSE($M$6:INDEX($M$6:$EF$125,$P$2,$P$2)),ROWS($M$131:CB210),COLUMNS($M$131:CB210)),0)</f>
        <v>0</v>
      </c>
      <c r="CC210">
        <f t="array" ref="CC210">IF(AND(ROWS($M$131:CC210)&lt;=$P$2,COLUMNS($M$131:CC210)&lt;=$P$2),INDEX(MINVERSE($M$6:INDEX($M$6:$EF$125,$P$2,$P$2)),ROWS($M$131:CC210),COLUMNS($M$131:CC210)),0)</f>
        <v>0</v>
      </c>
      <c r="CD210">
        <f t="array" ref="CD210">IF(AND(ROWS($M$131:CD210)&lt;=$P$2,COLUMNS($M$131:CD210)&lt;=$P$2),INDEX(MINVERSE($M$6:INDEX($M$6:$EF$125,$P$2,$P$2)),ROWS($M$131:CD210),COLUMNS($M$131:CD210)),0)</f>
        <v>0</v>
      </c>
      <c r="CE210">
        <f t="array" ref="CE210">IF(AND(ROWS($M$131:CE210)&lt;=$P$2,COLUMNS($M$131:CE210)&lt;=$P$2),INDEX(MINVERSE($M$6:INDEX($M$6:$EF$125,$P$2,$P$2)),ROWS($M$131:CE210),COLUMNS($M$131:CE210)),0)</f>
        <v>0</v>
      </c>
      <c r="CF210">
        <f t="array" ref="CF210">IF(AND(ROWS($M$131:CF210)&lt;=$P$2,COLUMNS($M$131:CF210)&lt;=$P$2),INDEX(MINVERSE($M$6:INDEX($M$6:$EF$125,$P$2,$P$2)),ROWS($M$131:CF210),COLUMNS($M$131:CF210)),0)</f>
        <v>0</v>
      </c>
      <c r="CG210">
        <f t="array" ref="CG210">IF(AND(ROWS($M$131:CG210)&lt;=$P$2,COLUMNS($M$131:CG210)&lt;=$P$2),INDEX(MINVERSE($M$6:INDEX($M$6:$EF$125,$P$2,$P$2)),ROWS($M$131:CG210),COLUMNS($M$131:CG210)),0)</f>
        <v>0</v>
      </c>
      <c r="CH210">
        <f t="array" ref="CH210">IF(AND(ROWS($M$131:CH210)&lt;=$P$2,COLUMNS($M$131:CH210)&lt;=$P$2),INDEX(MINVERSE($M$6:INDEX($M$6:$EF$125,$P$2,$P$2)),ROWS($M$131:CH210),COLUMNS($M$131:CH210)),0)</f>
        <v>0</v>
      </c>
      <c r="CI210">
        <f t="array" ref="CI210">IF(AND(ROWS($M$131:CI210)&lt;=$P$2,COLUMNS($M$131:CI210)&lt;=$P$2),INDEX(MINVERSE($M$6:INDEX($M$6:$EF$125,$P$2,$P$2)),ROWS($M$131:CI210),COLUMNS($M$131:CI210)),0)</f>
        <v>0</v>
      </c>
      <c r="CJ210">
        <f t="array" ref="CJ210">IF(AND(ROWS($M$131:CJ210)&lt;=$P$2,COLUMNS($M$131:CJ210)&lt;=$P$2),INDEX(MINVERSE($M$6:INDEX($M$6:$EF$125,$P$2,$P$2)),ROWS($M$131:CJ210),COLUMNS($M$131:CJ210)),0)</f>
        <v>0</v>
      </c>
      <c r="CK210">
        <f t="array" ref="CK210">IF(AND(ROWS($M$131:CK210)&lt;=$P$2,COLUMNS($M$131:CK210)&lt;=$P$2),INDEX(MINVERSE($M$6:INDEX($M$6:$EF$125,$P$2,$P$2)),ROWS($M$131:CK210),COLUMNS($M$131:CK210)),0)</f>
        <v>0</v>
      </c>
      <c r="CL210">
        <f t="array" ref="CL210">IF(AND(ROWS($M$131:CL210)&lt;=$P$2,COLUMNS($M$131:CL210)&lt;=$P$2),INDEX(MINVERSE($M$6:INDEX($M$6:$EF$125,$P$2,$P$2)),ROWS($M$131:CL210),COLUMNS($M$131:CL210)),0)</f>
        <v>0</v>
      </c>
      <c r="CM210">
        <f t="array" ref="CM210">IF(AND(ROWS($M$131:CM210)&lt;=$P$2,COLUMNS($M$131:CM210)&lt;=$P$2),INDEX(MINVERSE($M$6:INDEX($M$6:$EF$125,$P$2,$P$2)),ROWS($M$131:CM210),COLUMNS($M$131:CM210)),0)</f>
        <v>0</v>
      </c>
      <c r="CN210">
        <f t="array" ref="CN210">IF(AND(ROWS($M$131:CN210)&lt;=$P$2,COLUMNS($M$131:CN210)&lt;=$P$2),INDEX(MINVERSE($M$6:INDEX($M$6:$EF$125,$P$2,$P$2)),ROWS($M$131:CN210),COLUMNS($M$131:CN210)),0)</f>
        <v>0</v>
      </c>
      <c r="CO210">
        <f t="array" ref="CO210">IF(AND(ROWS($M$131:CO210)&lt;=$P$2,COLUMNS($M$131:CO210)&lt;=$P$2),INDEX(MINVERSE($M$6:INDEX($M$6:$EF$125,$P$2,$P$2)),ROWS($M$131:CO210),COLUMNS($M$131:CO210)),0)</f>
        <v>0</v>
      </c>
      <c r="CP210">
        <f t="array" ref="CP210">IF(AND(ROWS($M$131:CP210)&lt;=$P$2,COLUMNS($M$131:CP210)&lt;=$P$2),INDEX(MINVERSE($M$6:INDEX($M$6:$EF$125,$P$2,$P$2)),ROWS($M$131:CP210),COLUMNS($M$131:CP210)),0)</f>
        <v>0</v>
      </c>
      <c r="CQ210">
        <f t="array" ref="CQ210">IF(AND(ROWS($M$131:CQ210)&lt;=$P$2,COLUMNS($M$131:CQ210)&lt;=$P$2),INDEX(MINVERSE($M$6:INDEX($M$6:$EF$125,$P$2,$P$2)),ROWS($M$131:CQ210),COLUMNS($M$131:CQ210)),0)</f>
        <v>0</v>
      </c>
      <c r="CR210">
        <f t="array" ref="CR210">IF(AND(ROWS($M$131:CR210)&lt;=$P$2,COLUMNS($M$131:CR210)&lt;=$P$2),INDEX(MINVERSE($M$6:INDEX($M$6:$EF$125,$P$2,$P$2)),ROWS($M$131:CR210),COLUMNS($M$131:CR210)),0)</f>
        <v>0</v>
      </c>
      <c r="CS210">
        <f t="array" ref="CS210">IF(AND(ROWS($M$131:CS210)&lt;=$P$2,COLUMNS($M$131:CS210)&lt;=$P$2),INDEX(MINVERSE($M$6:INDEX($M$6:$EF$125,$P$2,$P$2)),ROWS($M$131:CS210),COLUMNS($M$131:CS210)),0)</f>
        <v>0</v>
      </c>
      <c r="CT210">
        <f t="array" ref="CT210">IF(AND(ROWS($M$131:CT210)&lt;=$P$2,COLUMNS($M$131:CT210)&lt;=$P$2),INDEX(MINVERSE($M$6:INDEX($M$6:$EF$125,$P$2,$P$2)),ROWS($M$131:CT210),COLUMNS($M$131:CT210)),0)</f>
        <v>0</v>
      </c>
      <c r="CU210">
        <f t="array" ref="CU210">IF(AND(ROWS($M$131:CU210)&lt;=$P$2,COLUMNS($M$131:CU210)&lt;=$P$2),INDEX(MINVERSE($M$6:INDEX($M$6:$EF$125,$P$2,$P$2)),ROWS($M$131:CU210),COLUMNS($M$131:CU210)),0)</f>
        <v>0</v>
      </c>
      <c r="CV210">
        <f t="array" ref="CV210">IF(AND(ROWS($M$131:CV210)&lt;=$P$2,COLUMNS($M$131:CV210)&lt;=$P$2),INDEX(MINVERSE($M$6:INDEX($M$6:$EF$125,$P$2,$P$2)),ROWS($M$131:CV210),COLUMNS($M$131:CV210)),0)</f>
        <v>0</v>
      </c>
      <c r="CW210">
        <f t="array" ref="CW210">IF(AND(ROWS($M$131:CW210)&lt;=$P$2,COLUMNS($M$131:CW210)&lt;=$P$2),INDEX(MINVERSE($M$6:INDEX($M$6:$EF$125,$P$2,$P$2)),ROWS($M$131:CW210),COLUMNS($M$131:CW210)),0)</f>
        <v>0</v>
      </c>
      <c r="CX210">
        <f t="array" ref="CX210">IF(AND(ROWS($M$131:CX210)&lt;=$P$2,COLUMNS($M$131:CX210)&lt;=$P$2),INDEX(MINVERSE($M$6:INDEX($M$6:$EF$125,$P$2,$P$2)),ROWS($M$131:CX210),COLUMNS($M$131:CX210)),0)</f>
        <v>0</v>
      </c>
      <c r="CY210">
        <f t="array" ref="CY210">IF(AND(ROWS($M$131:CY210)&lt;=$P$2,COLUMNS($M$131:CY210)&lt;=$P$2),INDEX(MINVERSE($M$6:INDEX($M$6:$EF$125,$P$2,$P$2)),ROWS($M$131:CY210),COLUMNS($M$131:CY210)),0)</f>
        <v>0</v>
      </c>
      <c r="CZ210">
        <f t="array" ref="CZ210">IF(AND(ROWS($M$131:CZ210)&lt;=$P$2,COLUMNS($M$131:CZ210)&lt;=$P$2),INDEX(MINVERSE($M$6:INDEX($M$6:$EF$125,$P$2,$P$2)),ROWS($M$131:CZ210),COLUMNS($M$131:CZ210)),0)</f>
        <v>0</v>
      </c>
      <c r="DA210">
        <f t="array" ref="DA210">IF(AND(ROWS($M$131:DA210)&lt;=$P$2,COLUMNS($M$131:DA210)&lt;=$P$2),INDEX(MINVERSE($M$6:INDEX($M$6:$EF$125,$P$2,$P$2)),ROWS($M$131:DA210),COLUMNS($M$131:DA210)),0)</f>
        <v>0</v>
      </c>
      <c r="DB210">
        <f t="array" ref="DB210">IF(AND(ROWS($M$131:DB210)&lt;=$P$2,COLUMNS($M$131:DB210)&lt;=$P$2),INDEX(MINVERSE($M$6:INDEX($M$6:$EF$125,$P$2,$P$2)),ROWS($M$131:DB210),COLUMNS($M$131:DB210)),0)</f>
        <v>0</v>
      </c>
      <c r="DC210">
        <f t="array" ref="DC210">IF(AND(ROWS($M$131:DC210)&lt;=$P$2,COLUMNS($M$131:DC210)&lt;=$P$2),INDEX(MINVERSE($M$6:INDEX($M$6:$EF$125,$P$2,$P$2)),ROWS($M$131:DC210),COLUMNS($M$131:DC210)),0)</f>
        <v>0</v>
      </c>
      <c r="DD210">
        <f t="array" ref="DD210">IF(AND(ROWS($M$131:DD210)&lt;=$P$2,COLUMNS($M$131:DD210)&lt;=$P$2),INDEX(MINVERSE($M$6:INDEX($M$6:$EF$125,$P$2,$P$2)),ROWS($M$131:DD210),COLUMNS($M$131:DD210)),0)</f>
        <v>0</v>
      </c>
      <c r="DE210">
        <f t="array" ref="DE210">IF(AND(ROWS($M$131:DE210)&lt;=$P$2,COLUMNS($M$131:DE210)&lt;=$P$2),INDEX(MINVERSE($M$6:INDEX($M$6:$EF$125,$P$2,$P$2)),ROWS($M$131:DE210),COLUMNS($M$131:DE210)),0)</f>
        <v>0</v>
      </c>
      <c r="DF210">
        <f t="array" ref="DF210">IF(AND(ROWS($M$131:DF210)&lt;=$P$2,COLUMNS($M$131:DF210)&lt;=$P$2),INDEX(MINVERSE($M$6:INDEX($M$6:$EF$125,$P$2,$P$2)),ROWS($M$131:DF210),COLUMNS($M$131:DF210)),0)</f>
        <v>0</v>
      </c>
      <c r="DG210">
        <f t="array" ref="DG210">IF(AND(ROWS($M$131:DG210)&lt;=$P$2,COLUMNS($M$131:DG210)&lt;=$P$2),INDEX(MINVERSE($M$6:INDEX($M$6:$EF$125,$P$2,$P$2)),ROWS($M$131:DG210),COLUMNS($M$131:DG210)),0)</f>
        <v>0</v>
      </c>
      <c r="DH210">
        <f t="array" ref="DH210">IF(AND(ROWS($M$131:DH210)&lt;=$P$2,COLUMNS($M$131:DH210)&lt;=$P$2),INDEX(MINVERSE($M$6:INDEX($M$6:$EF$125,$P$2,$P$2)),ROWS($M$131:DH210),COLUMNS($M$131:DH210)),0)</f>
        <v>0</v>
      </c>
      <c r="DI210">
        <f t="array" ref="DI210">IF(AND(ROWS($M$131:DI210)&lt;=$P$2,COLUMNS($M$131:DI210)&lt;=$P$2),INDEX(MINVERSE($M$6:INDEX($M$6:$EF$125,$P$2,$P$2)),ROWS($M$131:DI210),COLUMNS($M$131:DI210)),0)</f>
        <v>0</v>
      </c>
      <c r="DJ210">
        <f t="array" ref="DJ210">IF(AND(ROWS($M$131:DJ210)&lt;=$P$2,COLUMNS($M$131:DJ210)&lt;=$P$2),INDEX(MINVERSE($M$6:INDEX($M$6:$EF$125,$P$2,$P$2)),ROWS($M$131:DJ210),COLUMNS($M$131:DJ210)),0)</f>
        <v>0</v>
      </c>
      <c r="DK210">
        <f t="array" ref="DK210">IF(AND(ROWS($M$131:DK210)&lt;=$P$2,COLUMNS($M$131:DK210)&lt;=$P$2),INDEX(MINVERSE($M$6:INDEX($M$6:$EF$125,$P$2,$P$2)),ROWS($M$131:DK210),COLUMNS($M$131:DK210)),0)</f>
        <v>0</v>
      </c>
      <c r="DL210">
        <f t="array" ref="DL210">IF(AND(ROWS($M$131:DL210)&lt;=$P$2,COLUMNS($M$131:DL210)&lt;=$P$2),INDEX(MINVERSE($M$6:INDEX($M$6:$EF$125,$P$2,$P$2)),ROWS($M$131:DL210),COLUMNS($M$131:DL210)),0)</f>
        <v>0</v>
      </c>
      <c r="DM210">
        <f t="array" ref="DM210">IF(AND(ROWS($M$131:DM210)&lt;=$P$2,COLUMNS($M$131:DM210)&lt;=$P$2),INDEX(MINVERSE($M$6:INDEX($M$6:$EF$125,$P$2,$P$2)),ROWS($M$131:DM210),COLUMNS($M$131:DM210)),0)</f>
        <v>0</v>
      </c>
      <c r="DN210">
        <f t="array" ref="DN210">IF(AND(ROWS($M$131:DN210)&lt;=$P$2,COLUMNS($M$131:DN210)&lt;=$P$2),INDEX(MINVERSE($M$6:INDEX($M$6:$EF$125,$P$2,$P$2)),ROWS($M$131:DN210),COLUMNS($M$131:DN210)),0)</f>
        <v>0</v>
      </c>
      <c r="DO210">
        <f t="array" ref="DO210">IF(AND(ROWS($M$131:DO210)&lt;=$P$2,COLUMNS($M$131:DO210)&lt;=$P$2),INDEX(MINVERSE($M$6:INDEX($M$6:$EF$125,$P$2,$P$2)),ROWS($M$131:DO210),COLUMNS($M$131:DO210)),0)</f>
        <v>0</v>
      </c>
      <c r="DP210">
        <f t="array" ref="DP210">IF(AND(ROWS($M$131:DP210)&lt;=$P$2,COLUMNS($M$131:DP210)&lt;=$P$2),INDEX(MINVERSE($M$6:INDEX($M$6:$EF$125,$P$2,$P$2)),ROWS($M$131:DP210),COLUMNS($M$131:DP210)),0)</f>
        <v>0</v>
      </c>
      <c r="DQ210">
        <f t="array" ref="DQ210">IF(AND(ROWS($M$131:DQ210)&lt;=$P$2,COLUMNS($M$131:DQ210)&lt;=$P$2),INDEX(MINVERSE($M$6:INDEX($M$6:$EF$125,$P$2,$P$2)),ROWS($M$131:DQ210),COLUMNS($M$131:DQ210)),0)</f>
        <v>0</v>
      </c>
      <c r="DR210">
        <f t="array" ref="DR210">IF(AND(ROWS($M$131:DR210)&lt;=$P$2,COLUMNS($M$131:DR210)&lt;=$P$2),INDEX(MINVERSE($M$6:INDEX($M$6:$EF$125,$P$2,$P$2)),ROWS($M$131:DR210),COLUMNS($M$131:DR210)),0)</f>
        <v>0</v>
      </c>
      <c r="DS210">
        <f t="array" ref="DS210">IF(AND(ROWS($M$131:DS210)&lt;=$P$2,COLUMNS($M$131:DS210)&lt;=$P$2),INDEX(MINVERSE($M$6:INDEX($M$6:$EF$125,$P$2,$P$2)),ROWS($M$131:DS210),COLUMNS($M$131:DS210)),0)</f>
        <v>0</v>
      </c>
      <c r="DT210">
        <f t="array" ref="DT210">IF(AND(ROWS($M$131:DT210)&lt;=$P$2,COLUMNS($M$131:DT210)&lt;=$P$2),INDEX(MINVERSE($M$6:INDEX($M$6:$EF$125,$P$2,$P$2)),ROWS($M$131:DT210),COLUMNS($M$131:DT210)),0)</f>
        <v>0</v>
      </c>
      <c r="DU210">
        <f t="array" ref="DU210">IF(AND(ROWS($M$131:DU210)&lt;=$P$2,COLUMNS($M$131:DU210)&lt;=$P$2),INDEX(MINVERSE($M$6:INDEX($M$6:$EF$125,$P$2,$P$2)),ROWS($M$131:DU210),COLUMNS($M$131:DU210)),0)</f>
        <v>0</v>
      </c>
      <c r="DV210">
        <f t="array" ref="DV210">IF(AND(ROWS($M$131:DV210)&lt;=$P$2,COLUMNS($M$131:DV210)&lt;=$P$2),INDEX(MINVERSE($M$6:INDEX($M$6:$EF$125,$P$2,$P$2)),ROWS($M$131:DV210),COLUMNS($M$131:DV210)),0)</f>
        <v>0</v>
      </c>
      <c r="DW210">
        <f t="array" ref="DW210">IF(AND(ROWS($M$131:DW210)&lt;=$P$2,COLUMNS($M$131:DW210)&lt;=$P$2),INDEX(MINVERSE($M$6:INDEX($M$6:$EF$125,$P$2,$P$2)),ROWS($M$131:DW210),COLUMNS($M$131:DW210)),0)</f>
        <v>0</v>
      </c>
      <c r="DX210">
        <f t="array" ref="DX210">IF(AND(ROWS($M$131:DX210)&lt;=$P$2,COLUMNS($M$131:DX210)&lt;=$P$2),INDEX(MINVERSE($M$6:INDEX($M$6:$EF$125,$P$2,$P$2)),ROWS($M$131:DX210),COLUMNS($M$131:DX210)),0)</f>
        <v>0</v>
      </c>
      <c r="DY210">
        <f t="array" ref="DY210">IF(AND(ROWS($M$131:DY210)&lt;=$P$2,COLUMNS($M$131:DY210)&lt;=$P$2),INDEX(MINVERSE($M$6:INDEX($M$6:$EF$125,$P$2,$P$2)),ROWS($M$131:DY210),COLUMNS($M$131:DY210)),0)</f>
        <v>0</v>
      </c>
      <c r="DZ210">
        <f t="array" ref="DZ210">IF(AND(ROWS($M$131:DZ210)&lt;=$P$2,COLUMNS($M$131:DZ210)&lt;=$P$2),INDEX(MINVERSE($M$6:INDEX($M$6:$EF$125,$P$2,$P$2)),ROWS($M$131:DZ210),COLUMNS($M$131:DZ210)),0)</f>
        <v>0</v>
      </c>
      <c r="EA210">
        <f t="array" ref="EA210">IF(AND(ROWS($M$131:EA210)&lt;=$P$2,COLUMNS($M$131:EA210)&lt;=$P$2),INDEX(MINVERSE($M$6:INDEX($M$6:$EF$125,$P$2,$P$2)),ROWS($M$131:EA210),COLUMNS($M$131:EA210)),0)</f>
        <v>0</v>
      </c>
      <c r="EB210">
        <f t="array" ref="EB210">IF(AND(ROWS($M$131:EB210)&lt;=$P$2,COLUMNS($M$131:EB210)&lt;=$P$2),INDEX(MINVERSE($M$6:INDEX($M$6:$EF$125,$P$2,$P$2)),ROWS($M$131:EB210),COLUMNS($M$131:EB210)),0)</f>
        <v>0</v>
      </c>
    </row>
    <row r="211" spans="12:132" ht="15">
      <c r="L211" s="10">
        <v>81</v>
      </c>
      <c r="M211">
        <f t="array" ref="M211">IF(AND(ROWS($M$131:M211)&lt;=$P$2,COLUMNS($M$131:M211)&lt;=$P$2),INDEX(MINVERSE($M$6:INDEX($M$6:$EF$125,$P$2,$P$2)),ROWS($M$131:M211),COLUMNS($M$131:M211)),0)</f>
        <v>0</v>
      </c>
      <c r="N211">
        <f t="array" ref="N211">IF(AND(ROWS($M$131:N211)&lt;=$P$2,COLUMNS($M$131:N211)&lt;=$P$2),INDEX(MINVERSE($M$6:INDEX($M$6:$EF$125,$P$2,$P$2)),ROWS($M$131:N211),COLUMNS($M$131:N211)),0)</f>
        <v>0</v>
      </c>
      <c r="O211">
        <f t="array" ref="O211">IF(AND(ROWS($M$131:O211)&lt;=$P$2,COLUMNS($M$131:O211)&lt;=$P$2),INDEX(MINVERSE($M$6:INDEX($M$6:$EF$125,$P$2,$P$2)),ROWS($M$131:O211),COLUMNS($M$131:O211)),0)</f>
        <v>0</v>
      </c>
      <c r="P211">
        <f t="array" ref="P211">IF(AND(ROWS($M$131:P211)&lt;=$P$2,COLUMNS($M$131:P211)&lt;=$P$2),INDEX(MINVERSE($M$6:INDEX($M$6:$EF$125,$P$2,$P$2)),ROWS($M$131:P211),COLUMNS($M$131:P211)),0)</f>
        <v>0</v>
      </c>
      <c r="Q211">
        <f t="array" ref="Q211">IF(AND(ROWS($M$131:Q211)&lt;=$P$2,COLUMNS($M$131:Q211)&lt;=$P$2),INDEX(MINVERSE($M$6:INDEX($M$6:$EF$125,$P$2,$P$2)),ROWS($M$131:Q211),COLUMNS($M$131:Q211)),0)</f>
        <v>0</v>
      </c>
      <c r="R211">
        <f t="array" ref="R211">IF(AND(ROWS($M$131:R211)&lt;=$P$2,COLUMNS($M$131:R211)&lt;=$P$2),INDEX(MINVERSE($M$6:INDEX($M$6:$EF$125,$P$2,$P$2)),ROWS($M$131:R211),COLUMNS($M$131:R211)),0)</f>
        <v>0</v>
      </c>
      <c r="S211">
        <f t="array" ref="S211">IF(AND(ROWS($M$131:S211)&lt;=$P$2,COLUMNS($M$131:S211)&lt;=$P$2),INDEX(MINVERSE($M$6:INDEX($M$6:$EF$125,$P$2,$P$2)),ROWS($M$131:S211),COLUMNS($M$131:S211)),0)</f>
        <v>0</v>
      </c>
      <c r="T211">
        <f t="array" ref="T211">IF(AND(ROWS($M$131:T211)&lt;=$P$2,COLUMNS($M$131:T211)&lt;=$P$2),INDEX(MINVERSE($M$6:INDEX($M$6:$EF$125,$P$2,$P$2)),ROWS($M$131:T211),COLUMNS($M$131:T211)),0)</f>
        <v>0</v>
      </c>
      <c r="U211">
        <f t="array" ref="U211">IF(AND(ROWS($M$131:U211)&lt;=$P$2,COLUMNS($M$131:U211)&lt;=$P$2),INDEX(MINVERSE($M$6:INDEX($M$6:$EF$125,$P$2,$P$2)),ROWS($M$131:U211),COLUMNS($M$131:U211)),0)</f>
        <v>0</v>
      </c>
      <c r="V211">
        <f t="array" ref="V211">IF(AND(ROWS($M$131:V211)&lt;=$P$2,COLUMNS($M$131:V211)&lt;=$P$2),INDEX(MINVERSE($M$6:INDEX($M$6:$EF$125,$P$2,$P$2)),ROWS($M$131:V211),COLUMNS($M$131:V211)),0)</f>
        <v>0</v>
      </c>
      <c r="W211">
        <f t="array" ref="W211">IF(AND(ROWS($M$131:W211)&lt;=$P$2,COLUMNS($M$131:W211)&lt;=$P$2),INDEX(MINVERSE($M$6:INDEX($M$6:$EF$125,$P$2,$P$2)),ROWS($M$131:W211),COLUMNS($M$131:W211)),0)</f>
        <v>0</v>
      </c>
      <c r="X211">
        <f t="array" ref="X211">IF(AND(ROWS($M$131:X211)&lt;=$P$2,COLUMNS($M$131:X211)&lt;=$P$2),INDEX(MINVERSE($M$6:INDEX($M$6:$EF$125,$P$2,$P$2)),ROWS($M$131:X211),COLUMNS($M$131:X211)),0)</f>
        <v>0</v>
      </c>
      <c r="Y211">
        <f t="array" ref="Y211">IF(AND(ROWS($M$131:Y211)&lt;=$P$2,COLUMNS($M$131:Y211)&lt;=$P$2),INDEX(MINVERSE($M$6:INDEX($M$6:$EF$125,$P$2,$P$2)),ROWS($M$131:Y211),COLUMNS($M$131:Y211)),0)</f>
        <v>0</v>
      </c>
      <c r="Z211">
        <f t="array" ref="Z211">IF(AND(ROWS($M$131:Z211)&lt;=$P$2,COLUMNS($M$131:Z211)&lt;=$P$2),INDEX(MINVERSE($M$6:INDEX($M$6:$EF$125,$P$2,$P$2)),ROWS($M$131:Z211),COLUMNS($M$131:Z211)),0)</f>
        <v>0</v>
      </c>
      <c r="AA211">
        <f t="array" ref="AA211">IF(AND(ROWS($M$131:AA211)&lt;=$P$2,COLUMNS($M$131:AA211)&lt;=$P$2),INDEX(MINVERSE($M$6:INDEX($M$6:$EF$125,$P$2,$P$2)),ROWS($M$131:AA211),COLUMNS($M$131:AA211)),0)</f>
        <v>0</v>
      </c>
      <c r="AB211">
        <f t="array" ref="AB211">IF(AND(ROWS($M$131:AB211)&lt;=$P$2,COLUMNS($M$131:AB211)&lt;=$P$2),INDEX(MINVERSE($M$6:INDEX($M$6:$EF$125,$P$2,$P$2)),ROWS($M$131:AB211),COLUMNS($M$131:AB211)),0)</f>
        <v>0</v>
      </c>
      <c r="AC211">
        <f t="array" ref="AC211">IF(AND(ROWS($M$131:AC211)&lt;=$P$2,COLUMNS($M$131:AC211)&lt;=$P$2),INDEX(MINVERSE($M$6:INDEX($M$6:$EF$125,$P$2,$P$2)),ROWS($M$131:AC211),COLUMNS($M$131:AC211)),0)</f>
        <v>0</v>
      </c>
      <c r="AD211">
        <f t="array" ref="AD211">IF(AND(ROWS($M$131:AD211)&lt;=$P$2,COLUMNS($M$131:AD211)&lt;=$P$2),INDEX(MINVERSE($M$6:INDEX($M$6:$EF$125,$P$2,$P$2)),ROWS($M$131:AD211),COLUMNS($M$131:AD211)),0)</f>
        <v>0</v>
      </c>
      <c r="AE211">
        <f t="array" ref="AE211">IF(AND(ROWS($M$131:AE211)&lt;=$P$2,COLUMNS($M$131:AE211)&lt;=$P$2),INDEX(MINVERSE($M$6:INDEX($M$6:$EF$125,$P$2,$P$2)),ROWS($M$131:AE211),COLUMNS($M$131:AE211)),0)</f>
        <v>0</v>
      </c>
      <c r="AF211">
        <f t="array" ref="AF211">IF(AND(ROWS($M$131:AF211)&lt;=$P$2,COLUMNS($M$131:AF211)&lt;=$P$2),INDEX(MINVERSE($M$6:INDEX($M$6:$EF$125,$P$2,$P$2)),ROWS($M$131:AF211),COLUMNS($M$131:AF211)),0)</f>
        <v>0</v>
      </c>
      <c r="AG211">
        <f t="array" ref="AG211">IF(AND(ROWS($M$131:AG211)&lt;=$P$2,COLUMNS($M$131:AG211)&lt;=$P$2),INDEX(MINVERSE($M$6:INDEX($M$6:$EF$125,$P$2,$P$2)),ROWS($M$131:AG211),COLUMNS($M$131:AG211)),0)</f>
        <v>0</v>
      </c>
      <c r="AH211">
        <f t="array" ref="AH211">IF(AND(ROWS($M$131:AH211)&lt;=$P$2,COLUMNS($M$131:AH211)&lt;=$P$2),INDEX(MINVERSE($M$6:INDEX($M$6:$EF$125,$P$2,$P$2)),ROWS($M$131:AH211),COLUMNS($M$131:AH211)),0)</f>
        <v>0</v>
      </c>
      <c r="AI211">
        <f t="array" ref="AI211">IF(AND(ROWS($M$131:AI211)&lt;=$P$2,COLUMNS($M$131:AI211)&lt;=$P$2),INDEX(MINVERSE($M$6:INDEX($M$6:$EF$125,$P$2,$P$2)),ROWS($M$131:AI211),COLUMNS($M$131:AI211)),0)</f>
        <v>0</v>
      </c>
      <c r="AJ211">
        <f t="array" ref="AJ211">IF(AND(ROWS($M$131:AJ211)&lt;=$P$2,COLUMNS($M$131:AJ211)&lt;=$P$2),INDEX(MINVERSE($M$6:INDEX($M$6:$EF$125,$P$2,$P$2)),ROWS($M$131:AJ211),COLUMNS($M$131:AJ211)),0)</f>
        <v>0</v>
      </c>
      <c r="AK211">
        <f t="array" ref="AK211">IF(AND(ROWS($M$131:AK211)&lt;=$P$2,COLUMNS($M$131:AK211)&lt;=$P$2),INDEX(MINVERSE($M$6:INDEX($M$6:$EF$125,$P$2,$P$2)),ROWS($M$131:AK211),COLUMNS($M$131:AK211)),0)</f>
        <v>0</v>
      </c>
      <c r="AL211">
        <f t="array" ref="AL211">IF(AND(ROWS($M$131:AL211)&lt;=$P$2,COLUMNS($M$131:AL211)&lt;=$P$2),INDEX(MINVERSE($M$6:INDEX($M$6:$EF$125,$P$2,$P$2)),ROWS($M$131:AL211),COLUMNS($M$131:AL211)),0)</f>
        <v>0</v>
      </c>
      <c r="AM211">
        <f t="array" ref="AM211">IF(AND(ROWS($M$131:AM211)&lt;=$P$2,COLUMNS($M$131:AM211)&lt;=$P$2),INDEX(MINVERSE($M$6:INDEX($M$6:$EF$125,$P$2,$P$2)),ROWS($M$131:AM211),COLUMNS($M$131:AM211)),0)</f>
        <v>0</v>
      </c>
      <c r="AN211">
        <f t="array" ref="AN211">IF(AND(ROWS($M$131:AN211)&lt;=$P$2,COLUMNS($M$131:AN211)&lt;=$P$2),INDEX(MINVERSE($M$6:INDEX($M$6:$EF$125,$P$2,$P$2)),ROWS($M$131:AN211),COLUMNS($M$131:AN211)),0)</f>
        <v>0</v>
      </c>
      <c r="AO211">
        <f t="array" ref="AO211">IF(AND(ROWS($M$131:AO211)&lt;=$P$2,COLUMNS($M$131:AO211)&lt;=$P$2),INDEX(MINVERSE($M$6:INDEX($M$6:$EF$125,$P$2,$P$2)),ROWS($M$131:AO211),COLUMNS($M$131:AO211)),0)</f>
        <v>0</v>
      </c>
      <c r="AP211">
        <f t="array" ref="AP211">IF(AND(ROWS($M$131:AP211)&lt;=$P$2,COLUMNS($M$131:AP211)&lt;=$P$2),INDEX(MINVERSE($M$6:INDEX($M$6:$EF$125,$P$2,$P$2)),ROWS($M$131:AP211),COLUMNS($M$131:AP211)),0)</f>
        <v>0</v>
      </c>
      <c r="AQ211">
        <f t="array" ref="AQ211">IF(AND(ROWS($M$131:AQ211)&lt;=$P$2,COLUMNS($M$131:AQ211)&lt;=$P$2),INDEX(MINVERSE($M$6:INDEX($M$6:$EF$125,$P$2,$P$2)),ROWS($M$131:AQ211),COLUMNS($M$131:AQ211)),0)</f>
        <v>0</v>
      </c>
      <c r="AR211">
        <f t="array" ref="AR211">IF(AND(ROWS($M$131:AR211)&lt;=$P$2,COLUMNS($M$131:AR211)&lt;=$P$2),INDEX(MINVERSE($M$6:INDEX($M$6:$EF$125,$P$2,$P$2)),ROWS($M$131:AR211),COLUMNS($M$131:AR211)),0)</f>
        <v>0</v>
      </c>
      <c r="AS211">
        <f t="array" ref="AS211">IF(AND(ROWS($M$131:AS211)&lt;=$P$2,COLUMNS($M$131:AS211)&lt;=$P$2),INDEX(MINVERSE($M$6:INDEX($M$6:$EF$125,$P$2,$P$2)),ROWS($M$131:AS211),COLUMNS($M$131:AS211)),0)</f>
        <v>0</v>
      </c>
      <c r="AT211">
        <f t="array" ref="AT211">IF(AND(ROWS($M$131:AT211)&lt;=$P$2,COLUMNS($M$131:AT211)&lt;=$P$2),INDEX(MINVERSE($M$6:INDEX($M$6:$EF$125,$P$2,$P$2)),ROWS($M$131:AT211),COLUMNS($M$131:AT211)),0)</f>
        <v>0</v>
      </c>
      <c r="AU211">
        <f t="array" ref="AU211">IF(AND(ROWS($M$131:AU211)&lt;=$P$2,COLUMNS($M$131:AU211)&lt;=$P$2),INDEX(MINVERSE($M$6:INDEX($M$6:$EF$125,$P$2,$P$2)),ROWS($M$131:AU211),COLUMNS($M$131:AU211)),0)</f>
        <v>0</v>
      </c>
      <c r="AV211">
        <f t="array" ref="AV211">IF(AND(ROWS($M$131:AV211)&lt;=$P$2,COLUMNS($M$131:AV211)&lt;=$P$2),INDEX(MINVERSE($M$6:INDEX($M$6:$EF$125,$P$2,$P$2)),ROWS($M$131:AV211),COLUMNS($M$131:AV211)),0)</f>
        <v>0</v>
      </c>
      <c r="AW211">
        <f t="array" ref="AW211">IF(AND(ROWS($M$131:AW211)&lt;=$P$2,COLUMNS($M$131:AW211)&lt;=$P$2),INDEX(MINVERSE($M$6:INDEX($M$6:$EF$125,$P$2,$P$2)),ROWS($M$131:AW211),COLUMNS($M$131:AW211)),0)</f>
        <v>0</v>
      </c>
      <c r="AX211">
        <f t="array" ref="AX211">IF(AND(ROWS($M$131:AX211)&lt;=$P$2,COLUMNS($M$131:AX211)&lt;=$P$2),INDEX(MINVERSE($M$6:INDEX($M$6:$EF$125,$P$2,$P$2)),ROWS($M$131:AX211),COLUMNS($M$131:AX211)),0)</f>
        <v>0</v>
      </c>
      <c r="AY211">
        <f t="array" ref="AY211">IF(AND(ROWS($M$131:AY211)&lt;=$P$2,COLUMNS($M$131:AY211)&lt;=$P$2),INDEX(MINVERSE($M$6:INDEX($M$6:$EF$125,$P$2,$P$2)),ROWS($M$131:AY211),COLUMNS($M$131:AY211)),0)</f>
        <v>0</v>
      </c>
      <c r="AZ211">
        <f t="array" ref="AZ211">IF(AND(ROWS($M$131:AZ211)&lt;=$P$2,COLUMNS($M$131:AZ211)&lt;=$P$2),INDEX(MINVERSE($M$6:INDEX($M$6:$EF$125,$P$2,$P$2)),ROWS($M$131:AZ211),COLUMNS($M$131:AZ211)),0)</f>
        <v>0</v>
      </c>
      <c r="BA211">
        <f t="array" ref="BA211">IF(AND(ROWS($M$131:BA211)&lt;=$P$2,COLUMNS($M$131:BA211)&lt;=$P$2),INDEX(MINVERSE($M$6:INDEX($M$6:$EF$125,$P$2,$P$2)),ROWS($M$131:BA211),COLUMNS($M$131:BA211)),0)</f>
        <v>0</v>
      </c>
      <c r="BB211">
        <f t="array" ref="BB211">IF(AND(ROWS($M$131:BB211)&lt;=$P$2,COLUMNS($M$131:BB211)&lt;=$P$2),INDEX(MINVERSE($M$6:INDEX($M$6:$EF$125,$P$2,$P$2)),ROWS($M$131:BB211),COLUMNS($M$131:BB211)),0)</f>
        <v>0</v>
      </c>
      <c r="BC211">
        <f t="array" ref="BC211">IF(AND(ROWS($M$131:BC211)&lt;=$P$2,COLUMNS($M$131:BC211)&lt;=$P$2),INDEX(MINVERSE($M$6:INDEX($M$6:$EF$125,$P$2,$P$2)),ROWS($M$131:BC211),COLUMNS($M$131:BC211)),0)</f>
        <v>0</v>
      </c>
      <c r="BD211">
        <f t="array" ref="BD211">IF(AND(ROWS($M$131:BD211)&lt;=$P$2,COLUMNS($M$131:BD211)&lt;=$P$2),INDEX(MINVERSE($M$6:INDEX($M$6:$EF$125,$P$2,$P$2)),ROWS($M$131:BD211),COLUMNS($M$131:BD211)),0)</f>
        <v>0</v>
      </c>
      <c r="BE211">
        <f t="array" ref="BE211">IF(AND(ROWS($M$131:BE211)&lt;=$P$2,COLUMNS($M$131:BE211)&lt;=$P$2),INDEX(MINVERSE($M$6:INDEX($M$6:$EF$125,$P$2,$P$2)),ROWS($M$131:BE211),COLUMNS($M$131:BE211)),0)</f>
        <v>0</v>
      </c>
      <c r="BF211">
        <f t="array" ref="BF211">IF(AND(ROWS($M$131:BF211)&lt;=$P$2,COLUMNS($M$131:BF211)&lt;=$P$2),INDEX(MINVERSE($M$6:INDEX($M$6:$EF$125,$P$2,$P$2)),ROWS($M$131:BF211),COLUMNS($M$131:BF211)),0)</f>
        <v>0</v>
      </c>
      <c r="BG211">
        <f t="array" ref="BG211">IF(AND(ROWS($M$131:BG211)&lt;=$P$2,COLUMNS($M$131:BG211)&lt;=$P$2),INDEX(MINVERSE($M$6:INDEX($M$6:$EF$125,$P$2,$P$2)),ROWS($M$131:BG211),COLUMNS($M$131:BG211)),0)</f>
        <v>0</v>
      </c>
      <c r="BH211">
        <f t="array" ref="BH211">IF(AND(ROWS($M$131:BH211)&lt;=$P$2,COLUMNS($M$131:BH211)&lt;=$P$2),INDEX(MINVERSE($M$6:INDEX($M$6:$EF$125,$P$2,$P$2)),ROWS($M$131:BH211),COLUMNS($M$131:BH211)),0)</f>
        <v>0</v>
      </c>
      <c r="BI211">
        <f t="array" ref="BI211">IF(AND(ROWS($M$131:BI211)&lt;=$P$2,COLUMNS($M$131:BI211)&lt;=$P$2),INDEX(MINVERSE($M$6:INDEX($M$6:$EF$125,$P$2,$P$2)),ROWS($M$131:BI211),COLUMNS($M$131:BI211)),0)</f>
        <v>0</v>
      </c>
      <c r="BJ211">
        <f t="array" ref="BJ211">IF(AND(ROWS($M$131:BJ211)&lt;=$P$2,COLUMNS($M$131:BJ211)&lt;=$P$2),INDEX(MINVERSE($M$6:INDEX($M$6:$EF$125,$P$2,$P$2)),ROWS($M$131:BJ211),COLUMNS($M$131:BJ211)),0)</f>
        <v>0</v>
      </c>
      <c r="BK211">
        <f t="array" ref="BK211">IF(AND(ROWS($M$131:BK211)&lt;=$P$2,COLUMNS($M$131:BK211)&lt;=$P$2),INDEX(MINVERSE($M$6:INDEX($M$6:$EF$125,$P$2,$P$2)),ROWS($M$131:BK211),COLUMNS($M$131:BK211)),0)</f>
        <v>0</v>
      </c>
      <c r="BL211">
        <f t="array" ref="BL211">IF(AND(ROWS($M$131:BL211)&lt;=$P$2,COLUMNS($M$131:BL211)&lt;=$P$2),INDEX(MINVERSE($M$6:INDEX($M$6:$EF$125,$P$2,$P$2)),ROWS($M$131:BL211),COLUMNS($M$131:BL211)),0)</f>
        <v>0</v>
      </c>
      <c r="BM211">
        <f t="array" ref="BM211">IF(AND(ROWS($M$131:BM211)&lt;=$P$2,COLUMNS($M$131:BM211)&lt;=$P$2),INDEX(MINVERSE($M$6:INDEX($M$6:$EF$125,$P$2,$P$2)),ROWS($M$131:BM211),COLUMNS($M$131:BM211)),0)</f>
        <v>0</v>
      </c>
      <c r="BN211">
        <f t="array" ref="BN211">IF(AND(ROWS($M$131:BN211)&lt;=$P$2,COLUMNS($M$131:BN211)&lt;=$P$2),INDEX(MINVERSE($M$6:INDEX($M$6:$EF$125,$P$2,$P$2)),ROWS($M$131:BN211),COLUMNS($M$131:BN211)),0)</f>
        <v>0</v>
      </c>
      <c r="BO211">
        <f t="array" ref="BO211">IF(AND(ROWS($M$131:BO211)&lt;=$P$2,COLUMNS($M$131:BO211)&lt;=$P$2),INDEX(MINVERSE($M$6:INDEX($M$6:$EF$125,$P$2,$P$2)),ROWS($M$131:BO211),COLUMNS($M$131:BO211)),0)</f>
        <v>0</v>
      </c>
      <c r="BP211">
        <f t="array" ref="BP211">IF(AND(ROWS($M$131:BP211)&lt;=$P$2,COLUMNS($M$131:BP211)&lt;=$P$2),INDEX(MINVERSE($M$6:INDEX($M$6:$EF$125,$P$2,$P$2)),ROWS($M$131:BP211),COLUMNS($M$131:BP211)),0)</f>
        <v>0</v>
      </c>
      <c r="BQ211">
        <f t="array" ref="BQ211">IF(AND(ROWS($M$131:BQ211)&lt;=$P$2,COLUMNS($M$131:BQ211)&lt;=$P$2),INDEX(MINVERSE($M$6:INDEX($M$6:$EF$125,$P$2,$P$2)),ROWS($M$131:BQ211),COLUMNS($M$131:BQ211)),0)</f>
        <v>0</v>
      </c>
      <c r="BR211">
        <f t="array" ref="BR211">IF(AND(ROWS($M$131:BR211)&lt;=$P$2,COLUMNS($M$131:BR211)&lt;=$P$2),INDEX(MINVERSE($M$6:INDEX($M$6:$EF$125,$P$2,$P$2)),ROWS($M$131:BR211),COLUMNS($M$131:BR211)),0)</f>
        <v>0</v>
      </c>
      <c r="BS211">
        <f t="array" ref="BS211">IF(AND(ROWS($M$131:BS211)&lt;=$P$2,COLUMNS($M$131:BS211)&lt;=$P$2),INDEX(MINVERSE($M$6:INDEX($M$6:$EF$125,$P$2,$P$2)),ROWS($M$131:BS211),COLUMNS($M$131:BS211)),0)</f>
        <v>0</v>
      </c>
      <c r="BT211">
        <f t="array" ref="BT211">IF(AND(ROWS($M$131:BT211)&lt;=$P$2,COLUMNS($M$131:BT211)&lt;=$P$2),INDEX(MINVERSE($M$6:INDEX($M$6:$EF$125,$P$2,$P$2)),ROWS($M$131:BT211),COLUMNS($M$131:BT211)),0)</f>
        <v>0</v>
      </c>
      <c r="BU211">
        <f t="array" ref="BU211">IF(AND(ROWS($M$131:BU211)&lt;=$P$2,COLUMNS($M$131:BU211)&lt;=$P$2),INDEX(MINVERSE($M$6:INDEX($M$6:$EF$125,$P$2,$P$2)),ROWS($M$131:BU211),COLUMNS($M$131:BU211)),0)</f>
        <v>0</v>
      </c>
      <c r="BV211">
        <f t="array" ref="BV211">IF(AND(ROWS($M$131:BV211)&lt;=$P$2,COLUMNS($M$131:BV211)&lt;=$P$2),INDEX(MINVERSE($M$6:INDEX($M$6:$EF$125,$P$2,$P$2)),ROWS($M$131:BV211),COLUMNS($M$131:BV211)),0)</f>
        <v>0</v>
      </c>
      <c r="BW211">
        <f t="array" ref="BW211">IF(AND(ROWS($M$131:BW211)&lt;=$P$2,COLUMNS($M$131:BW211)&lt;=$P$2),INDEX(MINVERSE($M$6:INDEX($M$6:$EF$125,$P$2,$P$2)),ROWS($M$131:BW211),COLUMNS($M$131:BW211)),0)</f>
        <v>0</v>
      </c>
      <c r="BX211">
        <f t="array" ref="BX211">IF(AND(ROWS($M$131:BX211)&lt;=$P$2,COLUMNS($M$131:BX211)&lt;=$P$2),INDEX(MINVERSE($M$6:INDEX($M$6:$EF$125,$P$2,$P$2)),ROWS($M$131:BX211),COLUMNS($M$131:BX211)),0)</f>
        <v>0</v>
      </c>
      <c r="BY211">
        <f t="array" ref="BY211">IF(AND(ROWS($M$131:BY211)&lt;=$P$2,COLUMNS($M$131:BY211)&lt;=$P$2),INDEX(MINVERSE($M$6:INDEX($M$6:$EF$125,$P$2,$P$2)),ROWS($M$131:BY211),COLUMNS($M$131:BY211)),0)</f>
        <v>0</v>
      </c>
      <c r="BZ211">
        <f t="array" ref="BZ211">IF(AND(ROWS($M$131:BZ211)&lt;=$P$2,COLUMNS($M$131:BZ211)&lt;=$P$2),INDEX(MINVERSE($M$6:INDEX($M$6:$EF$125,$P$2,$P$2)),ROWS($M$131:BZ211),COLUMNS($M$131:BZ211)),0)</f>
        <v>0</v>
      </c>
      <c r="CA211">
        <f t="array" ref="CA211">IF(AND(ROWS($M$131:CA211)&lt;=$P$2,COLUMNS($M$131:CA211)&lt;=$P$2),INDEX(MINVERSE($M$6:INDEX($M$6:$EF$125,$P$2,$P$2)),ROWS($M$131:CA211),COLUMNS($M$131:CA211)),0)</f>
        <v>0</v>
      </c>
      <c r="CB211">
        <f t="array" ref="CB211">IF(AND(ROWS($M$131:CB211)&lt;=$P$2,COLUMNS($M$131:CB211)&lt;=$P$2),INDEX(MINVERSE($M$6:INDEX($M$6:$EF$125,$P$2,$P$2)),ROWS($M$131:CB211),COLUMNS($M$131:CB211)),0)</f>
        <v>0</v>
      </c>
      <c r="CC211">
        <f t="array" ref="CC211">IF(AND(ROWS($M$131:CC211)&lt;=$P$2,COLUMNS($M$131:CC211)&lt;=$P$2),INDEX(MINVERSE($M$6:INDEX($M$6:$EF$125,$P$2,$P$2)),ROWS($M$131:CC211),COLUMNS($M$131:CC211)),0)</f>
        <v>0</v>
      </c>
      <c r="CD211">
        <f t="array" ref="CD211">IF(AND(ROWS($M$131:CD211)&lt;=$P$2,COLUMNS($M$131:CD211)&lt;=$P$2),INDEX(MINVERSE($M$6:INDEX($M$6:$EF$125,$P$2,$P$2)),ROWS($M$131:CD211),COLUMNS($M$131:CD211)),0)</f>
        <v>0</v>
      </c>
      <c r="CE211">
        <f t="array" ref="CE211">IF(AND(ROWS($M$131:CE211)&lt;=$P$2,COLUMNS($M$131:CE211)&lt;=$P$2),INDEX(MINVERSE($M$6:INDEX($M$6:$EF$125,$P$2,$P$2)),ROWS($M$131:CE211),COLUMNS($M$131:CE211)),0)</f>
        <v>0</v>
      </c>
      <c r="CF211">
        <f t="array" ref="CF211">IF(AND(ROWS($M$131:CF211)&lt;=$P$2,COLUMNS($M$131:CF211)&lt;=$P$2),INDEX(MINVERSE($M$6:INDEX($M$6:$EF$125,$P$2,$P$2)),ROWS($M$131:CF211),COLUMNS($M$131:CF211)),0)</f>
        <v>0</v>
      </c>
      <c r="CG211">
        <f t="array" ref="CG211">IF(AND(ROWS($M$131:CG211)&lt;=$P$2,COLUMNS($M$131:CG211)&lt;=$P$2),INDEX(MINVERSE($M$6:INDEX($M$6:$EF$125,$P$2,$P$2)),ROWS($M$131:CG211),COLUMNS($M$131:CG211)),0)</f>
        <v>0</v>
      </c>
      <c r="CH211">
        <f t="array" ref="CH211">IF(AND(ROWS($M$131:CH211)&lt;=$P$2,COLUMNS($M$131:CH211)&lt;=$P$2),INDEX(MINVERSE($M$6:INDEX($M$6:$EF$125,$P$2,$P$2)),ROWS($M$131:CH211),COLUMNS($M$131:CH211)),0)</f>
        <v>0</v>
      </c>
      <c r="CI211">
        <f t="array" ref="CI211">IF(AND(ROWS($M$131:CI211)&lt;=$P$2,COLUMNS($M$131:CI211)&lt;=$P$2),INDEX(MINVERSE($M$6:INDEX($M$6:$EF$125,$P$2,$P$2)),ROWS($M$131:CI211),COLUMNS($M$131:CI211)),0)</f>
        <v>0</v>
      </c>
      <c r="CJ211">
        <f t="array" ref="CJ211">IF(AND(ROWS($M$131:CJ211)&lt;=$P$2,COLUMNS($M$131:CJ211)&lt;=$P$2),INDEX(MINVERSE($M$6:INDEX($M$6:$EF$125,$P$2,$P$2)),ROWS($M$131:CJ211),COLUMNS($M$131:CJ211)),0)</f>
        <v>0</v>
      </c>
      <c r="CK211">
        <f t="array" ref="CK211">IF(AND(ROWS($M$131:CK211)&lt;=$P$2,COLUMNS($M$131:CK211)&lt;=$P$2),INDEX(MINVERSE($M$6:INDEX($M$6:$EF$125,$P$2,$P$2)),ROWS($M$131:CK211),COLUMNS($M$131:CK211)),0)</f>
        <v>0</v>
      </c>
      <c r="CL211">
        <f t="array" ref="CL211">IF(AND(ROWS($M$131:CL211)&lt;=$P$2,COLUMNS($M$131:CL211)&lt;=$P$2),INDEX(MINVERSE($M$6:INDEX($M$6:$EF$125,$P$2,$P$2)),ROWS($M$131:CL211),COLUMNS($M$131:CL211)),0)</f>
        <v>0</v>
      </c>
      <c r="CM211">
        <f t="array" ref="CM211">IF(AND(ROWS($M$131:CM211)&lt;=$P$2,COLUMNS($M$131:CM211)&lt;=$P$2),INDEX(MINVERSE($M$6:INDEX($M$6:$EF$125,$P$2,$P$2)),ROWS($M$131:CM211),COLUMNS($M$131:CM211)),0)</f>
        <v>0</v>
      </c>
      <c r="CN211">
        <f t="array" ref="CN211">IF(AND(ROWS($M$131:CN211)&lt;=$P$2,COLUMNS($M$131:CN211)&lt;=$P$2),INDEX(MINVERSE($M$6:INDEX($M$6:$EF$125,$P$2,$P$2)),ROWS($M$131:CN211),COLUMNS($M$131:CN211)),0)</f>
        <v>0</v>
      </c>
      <c r="CO211">
        <f t="array" ref="CO211">IF(AND(ROWS($M$131:CO211)&lt;=$P$2,COLUMNS($M$131:CO211)&lt;=$P$2),INDEX(MINVERSE($M$6:INDEX($M$6:$EF$125,$P$2,$P$2)),ROWS($M$131:CO211),COLUMNS($M$131:CO211)),0)</f>
        <v>0</v>
      </c>
      <c r="CP211">
        <f t="array" ref="CP211">IF(AND(ROWS($M$131:CP211)&lt;=$P$2,COLUMNS($M$131:CP211)&lt;=$P$2),INDEX(MINVERSE($M$6:INDEX($M$6:$EF$125,$P$2,$P$2)),ROWS($M$131:CP211),COLUMNS($M$131:CP211)),0)</f>
        <v>0</v>
      </c>
      <c r="CQ211">
        <f t="array" ref="CQ211">IF(AND(ROWS($M$131:CQ211)&lt;=$P$2,COLUMNS($M$131:CQ211)&lt;=$P$2),INDEX(MINVERSE($M$6:INDEX($M$6:$EF$125,$P$2,$P$2)),ROWS($M$131:CQ211),COLUMNS($M$131:CQ211)),0)</f>
        <v>0</v>
      </c>
      <c r="CR211">
        <f t="array" ref="CR211">IF(AND(ROWS($M$131:CR211)&lt;=$P$2,COLUMNS($M$131:CR211)&lt;=$P$2),INDEX(MINVERSE($M$6:INDEX($M$6:$EF$125,$P$2,$P$2)),ROWS($M$131:CR211),COLUMNS($M$131:CR211)),0)</f>
        <v>0</v>
      </c>
      <c r="CS211">
        <f t="array" ref="CS211">IF(AND(ROWS($M$131:CS211)&lt;=$P$2,COLUMNS($M$131:CS211)&lt;=$P$2),INDEX(MINVERSE($M$6:INDEX($M$6:$EF$125,$P$2,$P$2)),ROWS($M$131:CS211),COLUMNS($M$131:CS211)),0)</f>
        <v>0</v>
      </c>
      <c r="CT211">
        <f t="array" ref="CT211">IF(AND(ROWS($M$131:CT211)&lt;=$P$2,COLUMNS($M$131:CT211)&lt;=$P$2),INDEX(MINVERSE($M$6:INDEX($M$6:$EF$125,$P$2,$P$2)),ROWS($M$131:CT211),COLUMNS($M$131:CT211)),0)</f>
        <v>0</v>
      </c>
      <c r="CU211">
        <f t="array" ref="CU211">IF(AND(ROWS($M$131:CU211)&lt;=$P$2,COLUMNS($M$131:CU211)&lt;=$P$2),INDEX(MINVERSE($M$6:INDEX($M$6:$EF$125,$P$2,$P$2)),ROWS($M$131:CU211),COLUMNS($M$131:CU211)),0)</f>
        <v>0</v>
      </c>
      <c r="CV211">
        <f t="array" ref="CV211">IF(AND(ROWS($M$131:CV211)&lt;=$P$2,COLUMNS($M$131:CV211)&lt;=$P$2),INDEX(MINVERSE($M$6:INDEX($M$6:$EF$125,$P$2,$P$2)),ROWS($M$131:CV211),COLUMNS($M$131:CV211)),0)</f>
        <v>0</v>
      </c>
      <c r="CW211">
        <f t="array" ref="CW211">IF(AND(ROWS($M$131:CW211)&lt;=$P$2,COLUMNS($M$131:CW211)&lt;=$P$2),INDEX(MINVERSE($M$6:INDEX($M$6:$EF$125,$P$2,$P$2)),ROWS($M$131:CW211),COLUMNS($M$131:CW211)),0)</f>
        <v>0</v>
      </c>
      <c r="CX211">
        <f t="array" ref="CX211">IF(AND(ROWS($M$131:CX211)&lt;=$P$2,COLUMNS($M$131:CX211)&lt;=$P$2),INDEX(MINVERSE($M$6:INDEX($M$6:$EF$125,$P$2,$P$2)),ROWS($M$131:CX211),COLUMNS($M$131:CX211)),0)</f>
        <v>0</v>
      </c>
      <c r="CY211">
        <f t="array" ref="CY211">IF(AND(ROWS($M$131:CY211)&lt;=$P$2,COLUMNS($M$131:CY211)&lt;=$P$2),INDEX(MINVERSE($M$6:INDEX($M$6:$EF$125,$P$2,$P$2)),ROWS($M$131:CY211),COLUMNS($M$131:CY211)),0)</f>
        <v>0</v>
      </c>
      <c r="CZ211">
        <f t="array" ref="CZ211">IF(AND(ROWS($M$131:CZ211)&lt;=$P$2,COLUMNS($M$131:CZ211)&lt;=$P$2),INDEX(MINVERSE($M$6:INDEX($M$6:$EF$125,$P$2,$P$2)),ROWS($M$131:CZ211),COLUMNS($M$131:CZ211)),0)</f>
        <v>0</v>
      </c>
      <c r="DA211">
        <f t="array" ref="DA211">IF(AND(ROWS($M$131:DA211)&lt;=$P$2,COLUMNS($M$131:DA211)&lt;=$P$2),INDEX(MINVERSE($M$6:INDEX($M$6:$EF$125,$P$2,$P$2)),ROWS($M$131:DA211),COLUMNS($M$131:DA211)),0)</f>
        <v>0</v>
      </c>
      <c r="DB211">
        <f t="array" ref="DB211">IF(AND(ROWS($M$131:DB211)&lt;=$P$2,COLUMNS($M$131:DB211)&lt;=$P$2),INDEX(MINVERSE($M$6:INDEX($M$6:$EF$125,$P$2,$P$2)),ROWS($M$131:DB211),COLUMNS($M$131:DB211)),0)</f>
        <v>0</v>
      </c>
      <c r="DC211">
        <f t="array" ref="DC211">IF(AND(ROWS($M$131:DC211)&lt;=$P$2,COLUMNS($M$131:DC211)&lt;=$P$2),INDEX(MINVERSE($M$6:INDEX($M$6:$EF$125,$P$2,$P$2)),ROWS($M$131:DC211),COLUMNS($M$131:DC211)),0)</f>
        <v>0</v>
      </c>
      <c r="DD211">
        <f t="array" ref="DD211">IF(AND(ROWS($M$131:DD211)&lt;=$P$2,COLUMNS($M$131:DD211)&lt;=$P$2),INDEX(MINVERSE($M$6:INDEX($M$6:$EF$125,$P$2,$P$2)),ROWS($M$131:DD211),COLUMNS($M$131:DD211)),0)</f>
        <v>0</v>
      </c>
      <c r="DE211">
        <f t="array" ref="DE211">IF(AND(ROWS($M$131:DE211)&lt;=$P$2,COLUMNS($M$131:DE211)&lt;=$P$2),INDEX(MINVERSE($M$6:INDEX($M$6:$EF$125,$P$2,$P$2)),ROWS($M$131:DE211),COLUMNS($M$131:DE211)),0)</f>
        <v>0</v>
      </c>
      <c r="DF211">
        <f t="array" ref="DF211">IF(AND(ROWS($M$131:DF211)&lt;=$P$2,COLUMNS($M$131:DF211)&lt;=$P$2),INDEX(MINVERSE($M$6:INDEX($M$6:$EF$125,$P$2,$P$2)),ROWS($M$131:DF211),COLUMNS($M$131:DF211)),0)</f>
        <v>0</v>
      </c>
      <c r="DG211">
        <f t="array" ref="DG211">IF(AND(ROWS($M$131:DG211)&lt;=$P$2,COLUMNS($M$131:DG211)&lt;=$P$2),INDEX(MINVERSE($M$6:INDEX($M$6:$EF$125,$P$2,$P$2)),ROWS($M$131:DG211),COLUMNS($M$131:DG211)),0)</f>
        <v>0</v>
      </c>
      <c r="DH211">
        <f t="array" ref="DH211">IF(AND(ROWS($M$131:DH211)&lt;=$P$2,COLUMNS($M$131:DH211)&lt;=$P$2),INDEX(MINVERSE($M$6:INDEX($M$6:$EF$125,$P$2,$P$2)),ROWS($M$131:DH211),COLUMNS($M$131:DH211)),0)</f>
        <v>0</v>
      </c>
      <c r="DI211">
        <f t="array" ref="DI211">IF(AND(ROWS($M$131:DI211)&lt;=$P$2,COLUMNS($M$131:DI211)&lt;=$P$2),INDEX(MINVERSE($M$6:INDEX($M$6:$EF$125,$P$2,$P$2)),ROWS($M$131:DI211),COLUMNS($M$131:DI211)),0)</f>
        <v>0</v>
      </c>
      <c r="DJ211">
        <f t="array" ref="DJ211">IF(AND(ROWS($M$131:DJ211)&lt;=$P$2,COLUMNS($M$131:DJ211)&lt;=$P$2),INDEX(MINVERSE($M$6:INDEX($M$6:$EF$125,$P$2,$P$2)),ROWS($M$131:DJ211),COLUMNS($M$131:DJ211)),0)</f>
        <v>0</v>
      </c>
      <c r="DK211">
        <f t="array" ref="DK211">IF(AND(ROWS($M$131:DK211)&lt;=$P$2,COLUMNS($M$131:DK211)&lt;=$P$2),INDEX(MINVERSE($M$6:INDEX($M$6:$EF$125,$P$2,$P$2)),ROWS($M$131:DK211),COLUMNS($M$131:DK211)),0)</f>
        <v>0</v>
      </c>
      <c r="DL211">
        <f t="array" ref="DL211">IF(AND(ROWS($M$131:DL211)&lt;=$P$2,COLUMNS($M$131:DL211)&lt;=$P$2),INDEX(MINVERSE($M$6:INDEX($M$6:$EF$125,$P$2,$P$2)),ROWS($M$131:DL211),COLUMNS($M$131:DL211)),0)</f>
        <v>0</v>
      </c>
      <c r="DM211">
        <f t="array" ref="DM211">IF(AND(ROWS($M$131:DM211)&lt;=$P$2,COLUMNS($M$131:DM211)&lt;=$P$2),INDEX(MINVERSE($M$6:INDEX($M$6:$EF$125,$P$2,$P$2)),ROWS($M$131:DM211),COLUMNS($M$131:DM211)),0)</f>
        <v>0</v>
      </c>
      <c r="DN211">
        <f t="array" ref="DN211">IF(AND(ROWS($M$131:DN211)&lt;=$P$2,COLUMNS($M$131:DN211)&lt;=$P$2),INDEX(MINVERSE($M$6:INDEX($M$6:$EF$125,$P$2,$P$2)),ROWS($M$131:DN211),COLUMNS($M$131:DN211)),0)</f>
        <v>0</v>
      </c>
      <c r="DO211">
        <f t="array" ref="DO211">IF(AND(ROWS($M$131:DO211)&lt;=$P$2,COLUMNS($M$131:DO211)&lt;=$P$2),INDEX(MINVERSE($M$6:INDEX($M$6:$EF$125,$P$2,$P$2)),ROWS($M$131:DO211),COLUMNS($M$131:DO211)),0)</f>
        <v>0</v>
      </c>
      <c r="DP211">
        <f t="array" ref="DP211">IF(AND(ROWS($M$131:DP211)&lt;=$P$2,COLUMNS($M$131:DP211)&lt;=$P$2),INDEX(MINVERSE($M$6:INDEX($M$6:$EF$125,$P$2,$P$2)),ROWS($M$131:DP211),COLUMNS($M$131:DP211)),0)</f>
        <v>0</v>
      </c>
      <c r="DQ211">
        <f t="array" ref="DQ211">IF(AND(ROWS($M$131:DQ211)&lt;=$P$2,COLUMNS($M$131:DQ211)&lt;=$P$2),INDEX(MINVERSE($M$6:INDEX($M$6:$EF$125,$P$2,$P$2)),ROWS($M$131:DQ211),COLUMNS($M$131:DQ211)),0)</f>
        <v>0</v>
      </c>
      <c r="DR211">
        <f t="array" ref="DR211">IF(AND(ROWS($M$131:DR211)&lt;=$P$2,COLUMNS($M$131:DR211)&lt;=$P$2),INDEX(MINVERSE($M$6:INDEX($M$6:$EF$125,$P$2,$P$2)),ROWS($M$131:DR211),COLUMNS($M$131:DR211)),0)</f>
        <v>0</v>
      </c>
      <c r="DS211">
        <f t="array" ref="DS211">IF(AND(ROWS($M$131:DS211)&lt;=$P$2,COLUMNS($M$131:DS211)&lt;=$P$2),INDEX(MINVERSE($M$6:INDEX($M$6:$EF$125,$P$2,$P$2)),ROWS($M$131:DS211),COLUMNS($M$131:DS211)),0)</f>
        <v>0</v>
      </c>
      <c r="DT211">
        <f t="array" ref="DT211">IF(AND(ROWS($M$131:DT211)&lt;=$P$2,COLUMNS($M$131:DT211)&lt;=$P$2),INDEX(MINVERSE($M$6:INDEX($M$6:$EF$125,$P$2,$P$2)),ROWS($M$131:DT211),COLUMNS($M$131:DT211)),0)</f>
        <v>0</v>
      </c>
      <c r="DU211">
        <f t="array" ref="DU211">IF(AND(ROWS($M$131:DU211)&lt;=$P$2,COLUMNS($M$131:DU211)&lt;=$P$2),INDEX(MINVERSE($M$6:INDEX($M$6:$EF$125,$P$2,$P$2)),ROWS($M$131:DU211),COLUMNS($M$131:DU211)),0)</f>
        <v>0</v>
      </c>
      <c r="DV211">
        <f t="array" ref="DV211">IF(AND(ROWS($M$131:DV211)&lt;=$P$2,COLUMNS($M$131:DV211)&lt;=$P$2),INDEX(MINVERSE($M$6:INDEX($M$6:$EF$125,$P$2,$P$2)),ROWS($M$131:DV211),COLUMNS($M$131:DV211)),0)</f>
        <v>0</v>
      </c>
      <c r="DW211">
        <f t="array" ref="DW211">IF(AND(ROWS($M$131:DW211)&lt;=$P$2,COLUMNS($M$131:DW211)&lt;=$P$2),INDEX(MINVERSE($M$6:INDEX($M$6:$EF$125,$P$2,$P$2)),ROWS($M$131:DW211),COLUMNS($M$131:DW211)),0)</f>
        <v>0</v>
      </c>
      <c r="DX211">
        <f t="array" ref="DX211">IF(AND(ROWS($M$131:DX211)&lt;=$P$2,COLUMNS($M$131:DX211)&lt;=$P$2),INDEX(MINVERSE($M$6:INDEX($M$6:$EF$125,$P$2,$P$2)),ROWS($M$131:DX211),COLUMNS($M$131:DX211)),0)</f>
        <v>0</v>
      </c>
      <c r="DY211">
        <f t="array" ref="DY211">IF(AND(ROWS($M$131:DY211)&lt;=$P$2,COLUMNS($M$131:DY211)&lt;=$P$2),INDEX(MINVERSE($M$6:INDEX($M$6:$EF$125,$P$2,$P$2)),ROWS($M$131:DY211),COLUMNS($M$131:DY211)),0)</f>
        <v>0</v>
      </c>
      <c r="DZ211">
        <f t="array" ref="DZ211">IF(AND(ROWS($M$131:DZ211)&lt;=$P$2,COLUMNS($M$131:DZ211)&lt;=$P$2),INDEX(MINVERSE($M$6:INDEX($M$6:$EF$125,$P$2,$P$2)),ROWS($M$131:DZ211),COLUMNS($M$131:DZ211)),0)</f>
        <v>0</v>
      </c>
      <c r="EA211">
        <f t="array" ref="EA211">IF(AND(ROWS($M$131:EA211)&lt;=$P$2,COLUMNS($M$131:EA211)&lt;=$P$2),INDEX(MINVERSE($M$6:INDEX($M$6:$EF$125,$P$2,$P$2)),ROWS($M$131:EA211),COLUMNS($M$131:EA211)),0)</f>
        <v>0</v>
      </c>
      <c r="EB211">
        <f t="array" ref="EB211">IF(AND(ROWS($M$131:EB211)&lt;=$P$2,COLUMNS($M$131:EB211)&lt;=$P$2),INDEX(MINVERSE($M$6:INDEX($M$6:$EF$125,$P$2,$P$2)),ROWS($M$131:EB211),COLUMNS($M$131:EB211)),0)</f>
        <v>0</v>
      </c>
    </row>
    <row r="212" spans="12:132" ht="15">
      <c r="L212" s="10">
        <v>82</v>
      </c>
      <c r="M212">
        <f t="array" ref="M212">IF(AND(ROWS($M$131:M212)&lt;=$P$2,COLUMNS($M$131:M212)&lt;=$P$2),INDEX(MINVERSE($M$6:INDEX($M$6:$EF$125,$P$2,$P$2)),ROWS($M$131:M212),COLUMNS($M$131:M212)),0)</f>
        <v>0</v>
      </c>
      <c r="N212">
        <f t="array" ref="N212">IF(AND(ROWS($M$131:N212)&lt;=$P$2,COLUMNS($M$131:N212)&lt;=$P$2),INDEX(MINVERSE($M$6:INDEX($M$6:$EF$125,$P$2,$P$2)),ROWS($M$131:N212),COLUMNS($M$131:N212)),0)</f>
        <v>0</v>
      </c>
      <c r="O212">
        <f t="array" ref="O212">IF(AND(ROWS($M$131:O212)&lt;=$P$2,COLUMNS($M$131:O212)&lt;=$P$2),INDEX(MINVERSE($M$6:INDEX($M$6:$EF$125,$P$2,$P$2)),ROWS($M$131:O212),COLUMNS($M$131:O212)),0)</f>
        <v>0</v>
      </c>
      <c r="P212">
        <f t="array" ref="P212">IF(AND(ROWS($M$131:P212)&lt;=$P$2,COLUMNS($M$131:P212)&lt;=$P$2),INDEX(MINVERSE($M$6:INDEX($M$6:$EF$125,$P$2,$P$2)),ROWS($M$131:P212),COLUMNS($M$131:P212)),0)</f>
        <v>0</v>
      </c>
      <c r="Q212">
        <f t="array" ref="Q212">IF(AND(ROWS($M$131:Q212)&lt;=$P$2,COLUMNS($M$131:Q212)&lt;=$P$2),INDEX(MINVERSE($M$6:INDEX($M$6:$EF$125,$P$2,$P$2)),ROWS($M$131:Q212),COLUMNS($M$131:Q212)),0)</f>
        <v>0</v>
      </c>
      <c r="R212">
        <f t="array" ref="R212">IF(AND(ROWS($M$131:R212)&lt;=$P$2,COLUMNS($M$131:R212)&lt;=$P$2),INDEX(MINVERSE($M$6:INDEX($M$6:$EF$125,$P$2,$P$2)),ROWS($M$131:R212),COLUMNS($M$131:R212)),0)</f>
        <v>0</v>
      </c>
      <c r="S212">
        <f t="array" ref="S212">IF(AND(ROWS($M$131:S212)&lt;=$P$2,COLUMNS($M$131:S212)&lt;=$P$2),INDEX(MINVERSE($M$6:INDEX($M$6:$EF$125,$P$2,$P$2)),ROWS($M$131:S212),COLUMNS($M$131:S212)),0)</f>
        <v>0</v>
      </c>
      <c r="T212">
        <f t="array" ref="T212">IF(AND(ROWS($M$131:T212)&lt;=$P$2,COLUMNS($M$131:T212)&lt;=$P$2),INDEX(MINVERSE($M$6:INDEX($M$6:$EF$125,$P$2,$P$2)),ROWS($M$131:T212),COLUMNS($M$131:T212)),0)</f>
        <v>0</v>
      </c>
      <c r="U212">
        <f t="array" ref="U212">IF(AND(ROWS($M$131:U212)&lt;=$P$2,COLUMNS($M$131:U212)&lt;=$P$2),INDEX(MINVERSE($M$6:INDEX($M$6:$EF$125,$P$2,$P$2)),ROWS($M$131:U212),COLUMNS($M$131:U212)),0)</f>
        <v>0</v>
      </c>
      <c r="V212">
        <f t="array" ref="V212">IF(AND(ROWS($M$131:V212)&lt;=$P$2,COLUMNS($M$131:V212)&lt;=$P$2),INDEX(MINVERSE($M$6:INDEX($M$6:$EF$125,$P$2,$P$2)),ROWS($M$131:V212),COLUMNS($M$131:V212)),0)</f>
        <v>0</v>
      </c>
      <c r="W212">
        <f t="array" ref="W212">IF(AND(ROWS($M$131:W212)&lt;=$P$2,COLUMNS($M$131:W212)&lt;=$P$2),INDEX(MINVERSE($M$6:INDEX($M$6:$EF$125,$P$2,$P$2)),ROWS($M$131:W212),COLUMNS($M$131:W212)),0)</f>
        <v>0</v>
      </c>
      <c r="X212">
        <f t="array" ref="X212">IF(AND(ROWS($M$131:X212)&lt;=$P$2,COLUMNS($M$131:X212)&lt;=$P$2),INDEX(MINVERSE($M$6:INDEX($M$6:$EF$125,$P$2,$P$2)),ROWS($M$131:X212),COLUMNS($M$131:X212)),0)</f>
        <v>0</v>
      </c>
      <c r="Y212">
        <f t="array" ref="Y212">IF(AND(ROWS($M$131:Y212)&lt;=$P$2,COLUMNS($M$131:Y212)&lt;=$P$2),INDEX(MINVERSE($M$6:INDEX($M$6:$EF$125,$P$2,$P$2)),ROWS($M$131:Y212),COLUMNS($M$131:Y212)),0)</f>
        <v>0</v>
      </c>
      <c r="Z212">
        <f t="array" ref="Z212">IF(AND(ROWS($M$131:Z212)&lt;=$P$2,COLUMNS($M$131:Z212)&lt;=$P$2),INDEX(MINVERSE($M$6:INDEX($M$6:$EF$125,$P$2,$P$2)),ROWS($M$131:Z212),COLUMNS($M$131:Z212)),0)</f>
        <v>0</v>
      </c>
      <c r="AA212">
        <f t="array" ref="AA212">IF(AND(ROWS($M$131:AA212)&lt;=$P$2,COLUMNS($M$131:AA212)&lt;=$P$2),INDEX(MINVERSE($M$6:INDEX($M$6:$EF$125,$P$2,$P$2)),ROWS($M$131:AA212),COLUMNS($M$131:AA212)),0)</f>
        <v>0</v>
      </c>
      <c r="AB212">
        <f t="array" ref="AB212">IF(AND(ROWS($M$131:AB212)&lt;=$P$2,COLUMNS($M$131:AB212)&lt;=$P$2),INDEX(MINVERSE($M$6:INDEX($M$6:$EF$125,$P$2,$P$2)),ROWS($M$131:AB212),COLUMNS($M$131:AB212)),0)</f>
        <v>0</v>
      </c>
      <c r="AC212">
        <f t="array" ref="AC212">IF(AND(ROWS($M$131:AC212)&lt;=$P$2,COLUMNS($M$131:AC212)&lt;=$P$2),INDEX(MINVERSE($M$6:INDEX($M$6:$EF$125,$P$2,$P$2)),ROWS($M$131:AC212),COLUMNS($M$131:AC212)),0)</f>
        <v>0</v>
      </c>
      <c r="AD212">
        <f t="array" ref="AD212">IF(AND(ROWS($M$131:AD212)&lt;=$P$2,COLUMNS($M$131:AD212)&lt;=$P$2),INDEX(MINVERSE($M$6:INDEX($M$6:$EF$125,$P$2,$P$2)),ROWS($M$131:AD212),COLUMNS($M$131:AD212)),0)</f>
        <v>0</v>
      </c>
      <c r="AE212">
        <f t="array" ref="AE212">IF(AND(ROWS($M$131:AE212)&lt;=$P$2,COLUMNS($M$131:AE212)&lt;=$P$2),INDEX(MINVERSE($M$6:INDEX($M$6:$EF$125,$P$2,$P$2)),ROWS($M$131:AE212),COLUMNS($M$131:AE212)),0)</f>
        <v>0</v>
      </c>
      <c r="AF212">
        <f t="array" ref="AF212">IF(AND(ROWS($M$131:AF212)&lt;=$P$2,COLUMNS($M$131:AF212)&lt;=$P$2),INDEX(MINVERSE($M$6:INDEX($M$6:$EF$125,$P$2,$P$2)),ROWS($M$131:AF212),COLUMNS($M$131:AF212)),0)</f>
        <v>0</v>
      </c>
      <c r="AG212">
        <f t="array" ref="AG212">IF(AND(ROWS($M$131:AG212)&lt;=$P$2,COLUMNS($M$131:AG212)&lt;=$P$2),INDEX(MINVERSE($M$6:INDEX($M$6:$EF$125,$P$2,$P$2)),ROWS($M$131:AG212),COLUMNS($M$131:AG212)),0)</f>
        <v>0</v>
      </c>
      <c r="AH212">
        <f t="array" ref="AH212">IF(AND(ROWS($M$131:AH212)&lt;=$P$2,COLUMNS($M$131:AH212)&lt;=$P$2),INDEX(MINVERSE($M$6:INDEX($M$6:$EF$125,$P$2,$P$2)),ROWS($M$131:AH212),COLUMNS($M$131:AH212)),0)</f>
        <v>0</v>
      </c>
      <c r="AI212">
        <f t="array" ref="AI212">IF(AND(ROWS($M$131:AI212)&lt;=$P$2,COLUMNS($M$131:AI212)&lt;=$P$2),INDEX(MINVERSE($M$6:INDEX($M$6:$EF$125,$P$2,$P$2)),ROWS($M$131:AI212),COLUMNS($M$131:AI212)),0)</f>
        <v>0</v>
      </c>
      <c r="AJ212">
        <f t="array" ref="AJ212">IF(AND(ROWS($M$131:AJ212)&lt;=$P$2,COLUMNS($M$131:AJ212)&lt;=$P$2),INDEX(MINVERSE($M$6:INDEX($M$6:$EF$125,$P$2,$P$2)),ROWS($M$131:AJ212),COLUMNS($M$131:AJ212)),0)</f>
        <v>0</v>
      </c>
      <c r="AK212">
        <f t="array" ref="AK212">IF(AND(ROWS($M$131:AK212)&lt;=$P$2,COLUMNS($M$131:AK212)&lt;=$P$2),INDEX(MINVERSE($M$6:INDEX($M$6:$EF$125,$P$2,$P$2)),ROWS($M$131:AK212),COLUMNS($M$131:AK212)),0)</f>
        <v>0</v>
      </c>
      <c r="AL212">
        <f t="array" ref="AL212">IF(AND(ROWS($M$131:AL212)&lt;=$P$2,COLUMNS($M$131:AL212)&lt;=$P$2),INDEX(MINVERSE($M$6:INDEX($M$6:$EF$125,$P$2,$P$2)),ROWS($M$131:AL212),COLUMNS($M$131:AL212)),0)</f>
        <v>0</v>
      </c>
      <c r="AM212">
        <f t="array" ref="AM212">IF(AND(ROWS($M$131:AM212)&lt;=$P$2,COLUMNS($M$131:AM212)&lt;=$P$2),INDEX(MINVERSE($M$6:INDEX($M$6:$EF$125,$P$2,$P$2)),ROWS($M$131:AM212),COLUMNS($M$131:AM212)),0)</f>
        <v>0</v>
      </c>
      <c r="AN212">
        <f t="array" ref="AN212">IF(AND(ROWS($M$131:AN212)&lt;=$P$2,COLUMNS($M$131:AN212)&lt;=$P$2),INDEX(MINVERSE($M$6:INDEX($M$6:$EF$125,$P$2,$P$2)),ROWS($M$131:AN212),COLUMNS($M$131:AN212)),0)</f>
        <v>0</v>
      </c>
      <c r="AO212">
        <f t="array" ref="AO212">IF(AND(ROWS($M$131:AO212)&lt;=$P$2,COLUMNS($M$131:AO212)&lt;=$P$2),INDEX(MINVERSE($M$6:INDEX($M$6:$EF$125,$P$2,$P$2)),ROWS($M$131:AO212),COLUMNS($M$131:AO212)),0)</f>
        <v>0</v>
      </c>
      <c r="AP212">
        <f t="array" ref="AP212">IF(AND(ROWS($M$131:AP212)&lt;=$P$2,COLUMNS($M$131:AP212)&lt;=$P$2),INDEX(MINVERSE($M$6:INDEX($M$6:$EF$125,$P$2,$P$2)),ROWS($M$131:AP212),COLUMNS($M$131:AP212)),0)</f>
        <v>0</v>
      </c>
      <c r="AQ212">
        <f t="array" ref="AQ212">IF(AND(ROWS($M$131:AQ212)&lt;=$P$2,COLUMNS($M$131:AQ212)&lt;=$P$2),INDEX(MINVERSE($M$6:INDEX($M$6:$EF$125,$P$2,$P$2)),ROWS($M$131:AQ212),COLUMNS($M$131:AQ212)),0)</f>
        <v>0</v>
      </c>
      <c r="AR212">
        <f t="array" ref="AR212">IF(AND(ROWS($M$131:AR212)&lt;=$P$2,COLUMNS($M$131:AR212)&lt;=$P$2),INDEX(MINVERSE($M$6:INDEX($M$6:$EF$125,$P$2,$P$2)),ROWS($M$131:AR212),COLUMNS($M$131:AR212)),0)</f>
        <v>0</v>
      </c>
      <c r="AS212">
        <f t="array" ref="AS212">IF(AND(ROWS($M$131:AS212)&lt;=$P$2,COLUMNS($M$131:AS212)&lt;=$P$2),INDEX(MINVERSE($M$6:INDEX($M$6:$EF$125,$P$2,$P$2)),ROWS($M$131:AS212),COLUMNS($M$131:AS212)),0)</f>
        <v>0</v>
      </c>
      <c r="AT212">
        <f t="array" ref="AT212">IF(AND(ROWS($M$131:AT212)&lt;=$P$2,COLUMNS($M$131:AT212)&lt;=$P$2),INDEX(MINVERSE($M$6:INDEX($M$6:$EF$125,$P$2,$P$2)),ROWS($M$131:AT212),COLUMNS($M$131:AT212)),0)</f>
        <v>0</v>
      </c>
      <c r="AU212">
        <f t="array" ref="AU212">IF(AND(ROWS($M$131:AU212)&lt;=$P$2,COLUMNS($M$131:AU212)&lt;=$P$2),INDEX(MINVERSE($M$6:INDEX($M$6:$EF$125,$P$2,$P$2)),ROWS($M$131:AU212),COLUMNS($M$131:AU212)),0)</f>
        <v>0</v>
      </c>
      <c r="AV212">
        <f t="array" ref="AV212">IF(AND(ROWS($M$131:AV212)&lt;=$P$2,COLUMNS($M$131:AV212)&lt;=$P$2),INDEX(MINVERSE($M$6:INDEX($M$6:$EF$125,$P$2,$P$2)),ROWS($M$131:AV212),COLUMNS($M$131:AV212)),0)</f>
        <v>0</v>
      </c>
      <c r="AW212">
        <f t="array" ref="AW212">IF(AND(ROWS($M$131:AW212)&lt;=$P$2,COLUMNS($M$131:AW212)&lt;=$P$2),INDEX(MINVERSE($M$6:INDEX($M$6:$EF$125,$P$2,$P$2)),ROWS($M$131:AW212),COLUMNS($M$131:AW212)),0)</f>
        <v>0</v>
      </c>
      <c r="AX212">
        <f t="array" ref="AX212">IF(AND(ROWS($M$131:AX212)&lt;=$P$2,COLUMNS($M$131:AX212)&lt;=$P$2),INDEX(MINVERSE($M$6:INDEX($M$6:$EF$125,$P$2,$P$2)),ROWS($M$131:AX212),COLUMNS($M$131:AX212)),0)</f>
        <v>0</v>
      </c>
      <c r="AY212">
        <f t="array" ref="AY212">IF(AND(ROWS($M$131:AY212)&lt;=$P$2,COLUMNS($M$131:AY212)&lt;=$P$2),INDEX(MINVERSE($M$6:INDEX($M$6:$EF$125,$P$2,$P$2)),ROWS($M$131:AY212),COLUMNS($M$131:AY212)),0)</f>
        <v>0</v>
      </c>
      <c r="AZ212">
        <f t="array" ref="AZ212">IF(AND(ROWS($M$131:AZ212)&lt;=$P$2,COLUMNS($M$131:AZ212)&lt;=$P$2),INDEX(MINVERSE($M$6:INDEX($M$6:$EF$125,$P$2,$P$2)),ROWS($M$131:AZ212),COLUMNS($M$131:AZ212)),0)</f>
        <v>0</v>
      </c>
      <c r="BA212">
        <f t="array" ref="BA212">IF(AND(ROWS($M$131:BA212)&lt;=$P$2,COLUMNS($M$131:BA212)&lt;=$P$2),INDEX(MINVERSE($M$6:INDEX($M$6:$EF$125,$P$2,$P$2)),ROWS($M$131:BA212),COLUMNS($M$131:BA212)),0)</f>
        <v>0</v>
      </c>
      <c r="BB212">
        <f t="array" ref="BB212">IF(AND(ROWS($M$131:BB212)&lt;=$P$2,COLUMNS($M$131:BB212)&lt;=$P$2),INDEX(MINVERSE($M$6:INDEX($M$6:$EF$125,$P$2,$P$2)),ROWS($M$131:BB212),COLUMNS($M$131:BB212)),0)</f>
        <v>0</v>
      </c>
      <c r="BC212">
        <f t="array" ref="BC212">IF(AND(ROWS($M$131:BC212)&lt;=$P$2,COLUMNS($M$131:BC212)&lt;=$P$2),INDEX(MINVERSE($M$6:INDEX($M$6:$EF$125,$P$2,$P$2)),ROWS($M$131:BC212),COLUMNS($M$131:BC212)),0)</f>
        <v>0</v>
      </c>
      <c r="BD212">
        <f t="array" ref="BD212">IF(AND(ROWS($M$131:BD212)&lt;=$P$2,COLUMNS($M$131:BD212)&lt;=$P$2),INDEX(MINVERSE($M$6:INDEX($M$6:$EF$125,$P$2,$P$2)),ROWS($M$131:BD212),COLUMNS($M$131:BD212)),0)</f>
        <v>0</v>
      </c>
      <c r="BE212">
        <f t="array" ref="BE212">IF(AND(ROWS($M$131:BE212)&lt;=$P$2,COLUMNS($M$131:BE212)&lt;=$P$2),INDEX(MINVERSE($M$6:INDEX($M$6:$EF$125,$P$2,$P$2)),ROWS($M$131:BE212),COLUMNS($M$131:BE212)),0)</f>
        <v>0</v>
      </c>
      <c r="BF212">
        <f t="array" ref="BF212">IF(AND(ROWS($M$131:BF212)&lt;=$P$2,COLUMNS($M$131:BF212)&lt;=$P$2),INDEX(MINVERSE($M$6:INDEX($M$6:$EF$125,$P$2,$P$2)),ROWS($M$131:BF212),COLUMNS($M$131:BF212)),0)</f>
        <v>0</v>
      </c>
      <c r="BG212">
        <f t="array" ref="BG212">IF(AND(ROWS($M$131:BG212)&lt;=$P$2,COLUMNS($M$131:BG212)&lt;=$P$2),INDEX(MINVERSE($M$6:INDEX($M$6:$EF$125,$P$2,$P$2)),ROWS($M$131:BG212),COLUMNS($M$131:BG212)),0)</f>
        <v>0</v>
      </c>
      <c r="BH212">
        <f t="array" ref="BH212">IF(AND(ROWS($M$131:BH212)&lt;=$P$2,COLUMNS($M$131:BH212)&lt;=$P$2),INDEX(MINVERSE($M$6:INDEX($M$6:$EF$125,$P$2,$P$2)),ROWS($M$131:BH212),COLUMNS($M$131:BH212)),0)</f>
        <v>0</v>
      </c>
      <c r="BI212">
        <f t="array" ref="BI212">IF(AND(ROWS($M$131:BI212)&lt;=$P$2,COLUMNS($M$131:BI212)&lt;=$P$2),INDEX(MINVERSE($M$6:INDEX($M$6:$EF$125,$P$2,$P$2)),ROWS($M$131:BI212),COLUMNS($M$131:BI212)),0)</f>
        <v>0</v>
      </c>
      <c r="BJ212">
        <f t="array" ref="BJ212">IF(AND(ROWS($M$131:BJ212)&lt;=$P$2,COLUMNS($M$131:BJ212)&lt;=$P$2),INDEX(MINVERSE($M$6:INDEX($M$6:$EF$125,$P$2,$P$2)),ROWS($M$131:BJ212),COLUMNS($M$131:BJ212)),0)</f>
        <v>0</v>
      </c>
      <c r="BK212">
        <f t="array" ref="BK212">IF(AND(ROWS($M$131:BK212)&lt;=$P$2,COLUMNS($M$131:BK212)&lt;=$P$2),INDEX(MINVERSE($M$6:INDEX($M$6:$EF$125,$P$2,$P$2)),ROWS($M$131:BK212),COLUMNS($M$131:BK212)),0)</f>
        <v>0</v>
      </c>
      <c r="BL212">
        <f t="array" ref="BL212">IF(AND(ROWS($M$131:BL212)&lt;=$P$2,COLUMNS($M$131:BL212)&lt;=$P$2),INDEX(MINVERSE($M$6:INDEX($M$6:$EF$125,$P$2,$P$2)),ROWS($M$131:BL212),COLUMNS($M$131:BL212)),0)</f>
        <v>0</v>
      </c>
      <c r="BM212">
        <f t="array" ref="BM212">IF(AND(ROWS($M$131:BM212)&lt;=$P$2,COLUMNS($M$131:BM212)&lt;=$P$2),INDEX(MINVERSE($M$6:INDEX($M$6:$EF$125,$P$2,$P$2)),ROWS($M$131:BM212),COLUMNS($M$131:BM212)),0)</f>
        <v>0</v>
      </c>
      <c r="BN212">
        <f t="array" ref="BN212">IF(AND(ROWS($M$131:BN212)&lt;=$P$2,COLUMNS($M$131:BN212)&lt;=$P$2),INDEX(MINVERSE($M$6:INDEX($M$6:$EF$125,$P$2,$P$2)),ROWS($M$131:BN212),COLUMNS($M$131:BN212)),0)</f>
        <v>0</v>
      </c>
      <c r="BO212">
        <f t="array" ref="BO212">IF(AND(ROWS($M$131:BO212)&lt;=$P$2,COLUMNS($M$131:BO212)&lt;=$P$2),INDEX(MINVERSE($M$6:INDEX($M$6:$EF$125,$P$2,$P$2)),ROWS($M$131:BO212),COLUMNS($M$131:BO212)),0)</f>
        <v>0</v>
      </c>
      <c r="BP212">
        <f t="array" ref="BP212">IF(AND(ROWS($M$131:BP212)&lt;=$P$2,COLUMNS($M$131:BP212)&lt;=$P$2),INDEX(MINVERSE($M$6:INDEX($M$6:$EF$125,$P$2,$P$2)),ROWS($M$131:BP212),COLUMNS($M$131:BP212)),0)</f>
        <v>0</v>
      </c>
      <c r="BQ212">
        <f t="array" ref="BQ212">IF(AND(ROWS($M$131:BQ212)&lt;=$P$2,COLUMNS($M$131:BQ212)&lt;=$P$2),INDEX(MINVERSE($M$6:INDEX($M$6:$EF$125,$P$2,$P$2)),ROWS($M$131:BQ212),COLUMNS($M$131:BQ212)),0)</f>
        <v>0</v>
      </c>
      <c r="BR212">
        <f t="array" ref="BR212">IF(AND(ROWS($M$131:BR212)&lt;=$P$2,COLUMNS($M$131:BR212)&lt;=$P$2),INDEX(MINVERSE($M$6:INDEX($M$6:$EF$125,$P$2,$P$2)),ROWS($M$131:BR212),COLUMNS($M$131:BR212)),0)</f>
        <v>0</v>
      </c>
      <c r="BS212">
        <f t="array" ref="BS212">IF(AND(ROWS($M$131:BS212)&lt;=$P$2,COLUMNS($M$131:BS212)&lt;=$P$2),INDEX(MINVERSE($M$6:INDEX($M$6:$EF$125,$P$2,$P$2)),ROWS($M$131:BS212),COLUMNS($M$131:BS212)),0)</f>
        <v>0</v>
      </c>
      <c r="BT212">
        <f t="array" ref="BT212">IF(AND(ROWS($M$131:BT212)&lt;=$P$2,COLUMNS($M$131:BT212)&lt;=$P$2),INDEX(MINVERSE($M$6:INDEX($M$6:$EF$125,$P$2,$P$2)),ROWS($M$131:BT212),COLUMNS($M$131:BT212)),0)</f>
        <v>0</v>
      </c>
      <c r="BU212">
        <f t="array" ref="BU212">IF(AND(ROWS($M$131:BU212)&lt;=$P$2,COLUMNS($M$131:BU212)&lt;=$P$2),INDEX(MINVERSE($M$6:INDEX($M$6:$EF$125,$P$2,$P$2)),ROWS($M$131:BU212),COLUMNS($M$131:BU212)),0)</f>
        <v>0</v>
      </c>
      <c r="BV212">
        <f t="array" ref="BV212">IF(AND(ROWS($M$131:BV212)&lt;=$P$2,COLUMNS($M$131:BV212)&lt;=$P$2),INDEX(MINVERSE($M$6:INDEX($M$6:$EF$125,$P$2,$P$2)),ROWS($M$131:BV212),COLUMNS($M$131:BV212)),0)</f>
        <v>0</v>
      </c>
      <c r="BW212">
        <f t="array" ref="BW212">IF(AND(ROWS($M$131:BW212)&lt;=$P$2,COLUMNS($M$131:BW212)&lt;=$P$2),INDEX(MINVERSE($M$6:INDEX($M$6:$EF$125,$P$2,$P$2)),ROWS($M$131:BW212),COLUMNS($M$131:BW212)),0)</f>
        <v>0</v>
      </c>
      <c r="BX212">
        <f t="array" ref="BX212">IF(AND(ROWS($M$131:BX212)&lt;=$P$2,COLUMNS($M$131:BX212)&lt;=$P$2),INDEX(MINVERSE($M$6:INDEX($M$6:$EF$125,$P$2,$P$2)),ROWS($M$131:BX212),COLUMNS($M$131:BX212)),0)</f>
        <v>0</v>
      </c>
      <c r="BY212">
        <f t="array" ref="BY212">IF(AND(ROWS($M$131:BY212)&lt;=$P$2,COLUMNS($M$131:BY212)&lt;=$P$2),INDEX(MINVERSE($M$6:INDEX($M$6:$EF$125,$P$2,$P$2)),ROWS($M$131:BY212),COLUMNS($M$131:BY212)),0)</f>
        <v>0</v>
      </c>
      <c r="BZ212">
        <f t="array" ref="BZ212">IF(AND(ROWS($M$131:BZ212)&lt;=$P$2,COLUMNS($M$131:BZ212)&lt;=$P$2),INDEX(MINVERSE($M$6:INDEX($M$6:$EF$125,$P$2,$P$2)),ROWS($M$131:BZ212),COLUMNS($M$131:BZ212)),0)</f>
        <v>0</v>
      </c>
      <c r="CA212">
        <f t="array" ref="CA212">IF(AND(ROWS($M$131:CA212)&lt;=$P$2,COLUMNS($M$131:CA212)&lt;=$P$2),INDEX(MINVERSE($M$6:INDEX($M$6:$EF$125,$P$2,$P$2)),ROWS($M$131:CA212),COLUMNS($M$131:CA212)),0)</f>
        <v>0</v>
      </c>
      <c r="CB212">
        <f t="array" ref="CB212">IF(AND(ROWS($M$131:CB212)&lt;=$P$2,COLUMNS($M$131:CB212)&lt;=$P$2),INDEX(MINVERSE($M$6:INDEX($M$6:$EF$125,$P$2,$P$2)),ROWS($M$131:CB212),COLUMNS($M$131:CB212)),0)</f>
        <v>0</v>
      </c>
      <c r="CC212">
        <f t="array" ref="CC212">IF(AND(ROWS($M$131:CC212)&lt;=$P$2,COLUMNS($M$131:CC212)&lt;=$P$2),INDEX(MINVERSE($M$6:INDEX($M$6:$EF$125,$P$2,$P$2)),ROWS($M$131:CC212),COLUMNS($M$131:CC212)),0)</f>
        <v>0</v>
      </c>
      <c r="CD212">
        <f t="array" ref="CD212">IF(AND(ROWS($M$131:CD212)&lt;=$P$2,COLUMNS($M$131:CD212)&lt;=$P$2),INDEX(MINVERSE($M$6:INDEX($M$6:$EF$125,$P$2,$P$2)),ROWS($M$131:CD212),COLUMNS($M$131:CD212)),0)</f>
        <v>0</v>
      </c>
      <c r="CE212">
        <f t="array" ref="CE212">IF(AND(ROWS($M$131:CE212)&lt;=$P$2,COLUMNS($M$131:CE212)&lt;=$P$2),INDEX(MINVERSE($M$6:INDEX($M$6:$EF$125,$P$2,$P$2)),ROWS($M$131:CE212),COLUMNS($M$131:CE212)),0)</f>
        <v>0</v>
      </c>
      <c r="CF212">
        <f t="array" ref="CF212">IF(AND(ROWS($M$131:CF212)&lt;=$P$2,COLUMNS($M$131:CF212)&lt;=$P$2),INDEX(MINVERSE($M$6:INDEX($M$6:$EF$125,$P$2,$P$2)),ROWS($M$131:CF212),COLUMNS($M$131:CF212)),0)</f>
        <v>0</v>
      </c>
      <c r="CG212">
        <f t="array" ref="CG212">IF(AND(ROWS($M$131:CG212)&lt;=$P$2,COLUMNS($M$131:CG212)&lt;=$P$2),INDEX(MINVERSE($M$6:INDEX($M$6:$EF$125,$P$2,$P$2)),ROWS($M$131:CG212),COLUMNS($M$131:CG212)),0)</f>
        <v>0</v>
      </c>
      <c r="CH212">
        <f t="array" ref="CH212">IF(AND(ROWS($M$131:CH212)&lt;=$P$2,COLUMNS($M$131:CH212)&lt;=$P$2),INDEX(MINVERSE($M$6:INDEX($M$6:$EF$125,$P$2,$P$2)),ROWS($M$131:CH212),COLUMNS($M$131:CH212)),0)</f>
        <v>0</v>
      </c>
      <c r="CI212">
        <f t="array" ref="CI212">IF(AND(ROWS($M$131:CI212)&lt;=$P$2,COLUMNS($M$131:CI212)&lt;=$P$2),INDEX(MINVERSE($M$6:INDEX($M$6:$EF$125,$P$2,$P$2)),ROWS($M$131:CI212),COLUMNS($M$131:CI212)),0)</f>
        <v>0</v>
      </c>
      <c r="CJ212">
        <f t="array" ref="CJ212">IF(AND(ROWS($M$131:CJ212)&lt;=$P$2,COLUMNS($M$131:CJ212)&lt;=$P$2),INDEX(MINVERSE($M$6:INDEX($M$6:$EF$125,$P$2,$P$2)),ROWS($M$131:CJ212),COLUMNS($M$131:CJ212)),0)</f>
        <v>0</v>
      </c>
      <c r="CK212">
        <f t="array" ref="CK212">IF(AND(ROWS($M$131:CK212)&lt;=$P$2,COLUMNS($M$131:CK212)&lt;=$P$2),INDEX(MINVERSE($M$6:INDEX($M$6:$EF$125,$P$2,$P$2)),ROWS($M$131:CK212),COLUMNS($M$131:CK212)),0)</f>
        <v>0</v>
      </c>
      <c r="CL212">
        <f t="array" ref="CL212">IF(AND(ROWS($M$131:CL212)&lt;=$P$2,COLUMNS($M$131:CL212)&lt;=$P$2),INDEX(MINVERSE($M$6:INDEX($M$6:$EF$125,$P$2,$P$2)),ROWS($M$131:CL212),COLUMNS($M$131:CL212)),0)</f>
        <v>0</v>
      </c>
      <c r="CM212">
        <f t="array" ref="CM212">IF(AND(ROWS($M$131:CM212)&lt;=$P$2,COLUMNS($M$131:CM212)&lt;=$P$2),INDEX(MINVERSE($M$6:INDEX($M$6:$EF$125,$P$2,$P$2)),ROWS($M$131:CM212),COLUMNS($M$131:CM212)),0)</f>
        <v>0</v>
      </c>
      <c r="CN212">
        <f t="array" ref="CN212">IF(AND(ROWS($M$131:CN212)&lt;=$P$2,COLUMNS($M$131:CN212)&lt;=$P$2),INDEX(MINVERSE($M$6:INDEX($M$6:$EF$125,$P$2,$P$2)),ROWS($M$131:CN212),COLUMNS($M$131:CN212)),0)</f>
        <v>0</v>
      </c>
      <c r="CO212">
        <f t="array" ref="CO212">IF(AND(ROWS($M$131:CO212)&lt;=$P$2,COLUMNS($M$131:CO212)&lt;=$P$2),INDEX(MINVERSE($M$6:INDEX($M$6:$EF$125,$P$2,$P$2)),ROWS($M$131:CO212),COLUMNS($M$131:CO212)),0)</f>
        <v>0</v>
      </c>
      <c r="CP212">
        <f t="array" ref="CP212">IF(AND(ROWS($M$131:CP212)&lt;=$P$2,COLUMNS($M$131:CP212)&lt;=$P$2),INDEX(MINVERSE($M$6:INDEX($M$6:$EF$125,$P$2,$P$2)),ROWS($M$131:CP212),COLUMNS($M$131:CP212)),0)</f>
        <v>0</v>
      </c>
      <c r="CQ212">
        <f t="array" ref="CQ212">IF(AND(ROWS($M$131:CQ212)&lt;=$P$2,COLUMNS($M$131:CQ212)&lt;=$P$2),INDEX(MINVERSE($M$6:INDEX($M$6:$EF$125,$P$2,$P$2)),ROWS($M$131:CQ212),COLUMNS($M$131:CQ212)),0)</f>
        <v>0</v>
      </c>
      <c r="CR212">
        <f t="array" ref="CR212">IF(AND(ROWS($M$131:CR212)&lt;=$P$2,COLUMNS($M$131:CR212)&lt;=$P$2),INDEX(MINVERSE($M$6:INDEX($M$6:$EF$125,$P$2,$P$2)),ROWS($M$131:CR212),COLUMNS($M$131:CR212)),0)</f>
        <v>0</v>
      </c>
      <c r="CS212">
        <f t="array" ref="CS212">IF(AND(ROWS($M$131:CS212)&lt;=$P$2,COLUMNS($M$131:CS212)&lt;=$P$2),INDEX(MINVERSE($M$6:INDEX($M$6:$EF$125,$P$2,$P$2)),ROWS($M$131:CS212),COLUMNS($M$131:CS212)),0)</f>
        <v>0</v>
      </c>
      <c r="CT212">
        <f t="array" ref="CT212">IF(AND(ROWS($M$131:CT212)&lt;=$P$2,COLUMNS($M$131:CT212)&lt;=$P$2),INDEX(MINVERSE($M$6:INDEX($M$6:$EF$125,$P$2,$P$2)),ROWS($M$131:CT212),COLUMNS($M$131:CT212)),0)</f>
        <v>0</v>
      </c>
      <c r="CU212">
        <f t="array" ref="CU212">IF(AND(ROWS($M$131:CU212)&lt;=$P$2,COLUMNS($M$131:CU212)&lt;=$P$2),INDEX(MINVERSE($M$6:INDEX($M$6:$EF$125,$P$2,$P$2)),ROWS($M$131:CU212),COLUMNS($M$131:CU212)),0)</f>
        <v>0</v>
      </c>
      <c r="CV212">
        <f t="array" ref="CV212">IF(AND(ROWS($M$131:CV212)&lt;=$P$2,COLUMNS($M$131:CV212)&lt;=$P$2),INDEX(MINVERSE($M$6:INDEX($M$6:$EF$125,$P$2,$P$2)),ROWS($M$131:CV212),COLUMNS($M$131:CV212)),0)</f>
        <v>0</v>
      </c>
      <c r="CW212">
        <f t="array" ref="CW212">IF(AND(ROWS($M$131:CW212)&lt;=$P$2,COLUMNS($M$131:CW212)&lt;=$P$2),INDEX(MINVERSE($M$6:INDEX($M$6:$EF$125,$P$2,$P$2)),ROWS($M$131:CW212),COLUMNS($M$131:CW212)),0)</f>
        <v>0</v>
      </c>
      <c r="CX212">
        <f t="array" ref="CX212">IF(AND(ROWS($M$131:CX212)&lt;=$P$2,COLUMNS($M$131:CX212)&lt;=$P$2),INDEX(MINVERSE($M$6:INDEX($M$6:$EF$125,$P$2,$P$2)),ROWS($M$131:CX212),COLUMNS($M$131:CX212)),0)</f>
        <v>0</v>
      </c>
      <c r="CY212">
        <f t="array" ref="CY212">IF(AND(ROWS($M$131:CY212)&lt;=$P$2,COLUMNS($M$131:CY212)&lt;=$P$2),INDEX(MINVERSE($M$6:INDEX($M$6:$EF$125,$P$2,$P$2)),ROWS($M$131:CY212),COLUMNS($M$131:CY212)),0)</f>
        <v>0</v>
      </c>
      <c r="CZ212">
        <f t="array" ref="CZ212">IF(AND(ROWS($M$131:CZ212)&lt;=$P$2,COLUMNS($M$131:CZ212)&lt;=$P$2),INDEX(MINVERSE($M$6:INDEX($M$6:$EF$125,$P$2,$P$2)),ROWS($M$131:CZ212),COLUMNS($M$131:CZ212)),0)</f>
        <v>0</v>
      </c>
      <c r="DA212">
        <f t="array" ref="DA212">IF(AND(ROWS($M$131:DA212)&lt;=$P$2,COLUMNS($M$131:DA212)&lt;=$P$2),INDEX(MINVERSE($M$6:INDEX($M$6:$EF$125,$P$2,$P$2)),ROWS($M$131:DA212),COLUMNS($M$131:DA212)),0)</f>
        <v>0</v>
      </c>
      <c r="DB212">
        <f t="array" ref="DB212">IF(AND(ROWS($M$131:DB212)&lt;=$P$2,COLUMNS($M$131:DB212)&lt;=$P$2),INDEX(MINVERSE($M$6:INDEX($M$6:$EF$125,$P$2,$P$2)),ROWS($M$131:DB212),COLUMNS($M$131:DB212)),0)</f>
        <v>0</v>
      </c>
      <c r="DC212">
        <f t="array" ref="DC212">IF(AND(ROWS($M$131:DC212)&lt;=$P$2,COLUMNS($M$131:DC212)&lt;=$P$2),INDEX(MINVERSE($M$6:INDEX($M$6:$EF$125,$P$2,$P$2)),ROWS($M$131:DC212),COLUMNS($M$131:DC212)),0)</f>
        <v>0</v>
      </c>
      <c r="DD212">
        <f t="array" ref="DD212">IF(AND(ROWS($M$131:DD212)&lt;=$P$2,COLUMNS($M$131:DD212)&lt;=$P$2),INDEX(MINVERSE($M$6:INDEX($M$6:$EF$125,$P$2,$P$2)),ROWS($M$131:DD212),COLUMNS($M$131:DD212)),0)</f>
        <v>0</v>
      </c>
      <c r="DE212">
        <f t="array" ref="DE212">IF(AND(ROWS($M$131:DE212)&lt;=$P$2,COLUMNS($M$131:DE212)&lt;=$P$2),INDEX(MINVERSE($M$6:INDEX($M$6:$EF$125,$P$2,$P$2)),ROWS($M$131:DE212),COLUMNS($M$131:DE212)),0)</f>
        <v>0</v>
      </c>
      <c r="DF212">
        <f t="array" ref="DF212">IF(AND(ROWS($M$131:DF212)&lt;=$P$2,COLUMNS($M$131:DF212)&lt;=$P$2),INDEX(MINVERSE($M$6:INDEX($M$6:$EF$125,$P$2,$P$2)),ROWS($M$131:DF212),COLUMNS($M$131:DF212)),0)</f>
        <v>0</v>
      </c>
      <c r="DG212">
        <f t="array" ref="DG212">IF(AND(ROWS($M$131:DG212)&lt;=$P$2,COLUMNS($M$131:DG212)&lt;=$P$2),INDEX(MINVERSE($M$6:INDEX($M$6:$EF$125,$P$2,$P$2)),ROWS($M$131:DG212),COLUMNS($M$131:DG212)),0)</f>
        <v>0</v>
      </c>
      <c r="DH212">
        <f t="array" ref="DH212">IF(AND(ROWS($M$131:DH212)&lt;=$P$2,COLUMNS($M$131:DH212)&lt;=$P$2),INDEX(MINVERSE($M$6:INDEX($M$6:$EF$125,$P$2,$P$2)),ROWS($M$131:DH212),COLUMNS($M$131:DH212)),0)</f>
        <v>0</v>
      </c>
      <c r="DI212">
        <f t="array" ref="DI212">IF(AND(ROWS($M$131:DI212)&lt;=$P$2,COLUMNS($M$131:DI212)&lt;=$P$2),INDEX(MINVERSE($M$6:INDEX($M$6:$EF$125,$P$2,$P$2)),ROWS($M$131:DI212),COLUMNS($M$131:DI212)),0)</f>
        <v>0</v>
      </c>
      <c r="DJ212">
        <f t="array" ref="DJ212">IF(AND(ROWS($M$131:DJ212)&lt;=$P$2,COLUMNS($M$131:DJ212)&lt;=$P$2),INDEX(MINVERSE($M$6:INDEX($M$6:$EF$125,$P$2,$P$2)),ROWS($M$131:DJ212),COLUMNS($M$131:DJ212)),0)</f>
        <v>0</v>
      </c>
      <c r="DK212">
        <f t="array" ref="DK212">IF(AND(ROWS($M$131:DK212)&lt;=$P$2,COLUMNS($M$131:DK212)&lt;=$P$2),INDEX(MINVERSE($M$6:INDEX($M$6:$EF$125,$P$2,$P$2)),ROWS($M$131:DK212),COLUMNS($M$131:DK212)),0)</f>
        <v>0</v>
      </c>
      <c r="DL212">
        <f t="array" ref="DL212">IF(AND(ROWS($M$131:DL212)&lt;=$P$2,COLUMNS($M$131:DL212)&lt;=$P$2),INDEX(MINVERSE($M$6:INDEX($M$6:$EF$125,$P$2,$P$2)),ROWS($M$131:DL212),COLUMNS($M$131:DL212)),0)</f>
        <v>0</v>
      </c>
      <c r="DM212">
        <f t="array" ref="DM212">IF(AND(ROWS($M$131:DM212)&lt;=$P$2,COLUMNS($M$131:DM212)&lt;=$P$2),INDEX(MINVERSE($M$6:INDEX($M$6:$EF$125,$P$2,$P$2)),ROWS($M$131:DM212),COLUMNS($M$131:DM212)),0)</f>
        <v>0</v>
      </c>
      <c r="DN212">
        <f t="array" ref="DN212">IF(AND(ROWS($M$131:DN212)&lt;=$P$2,COLUMNS($M$131:DN212)&lt;=$P$2),INDEX(MINVERSE($M$6:INDEX($M$6:$EF$125,$P$2,$P$2)),ROWS($M$131:DN212),COLUMNS($M$131:DN212)),0)</f>
        <v>0</v>
      </c>
      <c r="DO212">
        <f t="array" ref="DO212">IF(AND(ROWS($M$131:DO212)&lt;=$P$2,COLUMNS($M$131:DO212)&lt;=$P$2),INDEX(MINVERSE($M$6:INDEX($M$6:$EF$125,$P$2,$P$2)),ROWS($M$131:DO212),COLUMNS($M$131:DO212)),0)</f>
        <v>0</v>
      </c>
      <c r="DP212">
        <f t="array" ref="DP212">IF(AND(ROWS($M$131:DP212)&lt;=$P$2,COLUMNS($M$131:DP212)&lt;=$P$2),INDEX(MINVERSE($M$6:INDEX($M$6:$EF$125,$P$2,$P$2)),ROWS($M$131:DP212),COLUMNS($M$131:DP212)),0)</f>
        <v>0</v>
      </c>
      <c r="DQ212">
        <f t="array" ref="DQ212">IF(AND(ROWS($M$131:DQ212)&lt;=$P$2,COLUMNS($M$131:DQ212)&lt;=$P$2),INDEX(MINVERSE($M$6:INDEX($M$6:$EF$125,$P$2,$P$2)),ROWS($M$131:DQ212),COLUMNS($M$131:DQ212)),0)</f>
        <v>0</v>
      </c>
      <c r="DR212">
        <f t="array" ref="DR212">IF(AND(ROWS($M$131:DR212)&lt;=$P$2,COLUMNS($M$131:DR212)&lt;=$P$2),INDEX(MINVERSE($M$6:INDEX($M$6:$EF$125,$P$2,$P$2)),ROWS($M$131:DR212),COLUMNS($M$131:DR212)),0)</f>
        <v>0</v>
      </c>
      <c r="DS212">
        <f t="array" ref="DS212">IF(AND(ROWS($M$131:DS212)&lt;=$P$2,COLUMNS($M$131:DS212)&lt;=$P$2),INDEX(MINVERSE($M$6:INDEX($M$6:$EF$125,$P$2,$P$2)),ROWS($M$131:DS212),COLUMNS($M$131:DS212)),0)</f>
        <v>0</v>
      </c>
      <c r="DT212">
        <f t="array" ref="DT212">IF(AND(ROWS($M$131:DT212)&lt;=$P$2,COLUMNS($M$131:DT212)&lt;=$P$2),INDEX(MINVERSE($M$6:INDEX($M$6:$EF$125,$P$2,$P$2)),ROWS($M$131:DT212),COLUMNS($M$131:DT212)),0)</f>
        <v>0</v>
      </c>
      <c r="DU212">
        <f t="array" ref="DU212">IF(AND(ROWS($M$131:DU212)&lt;=$P$2,COLUMNS($M$131:DU212)&lt;=$P$2),INDEX(MINVERSE($M$6:INDEX($M$6:$EF$125,$P$2,$P$2)),ROWS($M$131:DU212),COLUMNS($M$131:DU212)),0)</f>
        <v>0</v>
      </c>
      <c r="DV212">
        <f t="array" ref="DV212">IF(AND(ROWS($M$131:DV212)&lt;=$P$2,COLUMNS($M$131:DV212)&lt;=$P$2),INDEX(MINVERSE($M$6:INDEX($M$6:$EF$125,$P$2,$P$2)),ROWS($M$131:DV212),COLUMNS($M$131:DV212)),0)</f>
        <v>0</v>
      </c>
      <c r="DW212">
        <f t="array" ref="DW212">IF(AND(ROWS($M$131:DW212)&lt;=$P$2,COLUMNS($M$131:DW212)&lt;=$P$2),INDEX(MINVERSE($M$6:INDEX($M$6:$EF$125,$P$2,$P$2)),ROWS($M$131:DW212),COLUMNS($M$131:DW212)),0)</f>
        <v>0</v>
      </c>
      <c r="DX212">
        <f t="array" ref="DX212">IF(AND(ROWS($M$131:DX212)&lt;=$P$2,COLUMNS($M$131:DX212)&lt;=$P$2),INDEX(MINVERSE($M$6:INDEX($M$6:$EF$125,$P$2,$P$2)),ROWS($M$131:DX212),COLUMNS($M$131:DX212)),0)</f>
        <v>0</v>
      </c>
      <c r="DY212">
        <f t="array" ref="DY212">IF(AND(ROWS($M$131:DY212)&lt;=$P$2,COLUMNS($M$131:DY212)&lt;=$P$2),INDEX(MINVERSE($M$6:INDEX($M$6:$EF$125,$P$2,$P$2)),ROWS($M$131:DY212),COLUMNS($M$131:DY212)),0)</f>
        <v>0</v>
      </c>
      <c r="DZ212">
        <f t="array" ref="DZ212">IF(AND(ROWS($M$131:DZ212)&lt;=$P$2,COLUMNS($M$131:DZ212)&lt;=$P$2),INDEX(MINVERSE($M$6:INDEX($M$6:$EF$125,$P$2,$P$2)),ROWS($M$131:DZ212),COLUMNS($M$131:DZ212)),0)</f>
        <v>0</v>
      </c>
      <c r="EA212">
        <f t="array" ref="EA212">IF(AND(ROWS($M$131:EA212)&lt;=$P$2,COLUMNS($M$131:EA212)&lt;=$P$2),INDEX(MINVERSE($M$6:INDEX($M$6:$EF$125,$P$2,$P$2)),ROWS($M$131:EA212),COLUMNS($M$131:EA212)),0)</f>
        <v>0</v>
      </c>
      <c r="EB212">
        <f t="array" ref="EB212">IF(AND(ROWS($M$131:EB212)&lt;=$P$2,COLUMNS($M$131:EB212)&lt;=$P$2),INDEX(MINVERSE($M$6:INDEX($M$6:$EF$125,$P$2,$P$2)),ROWS($M$131:EB212),COLUMNS($M$131:EB212)),0)</f>
        <v>0</v>
      </c>
    </row>
    <row r="213" spans="12:132" ht="15">
      <c r="L213" s="10">
        <v>83</v>
      </c>
      <c r="M213">
        <f t="array" ref="M213">IF(AND(ROWS($M$131:M213)&lt;=$P$2,COLUMNS($M$131:M213)&lt;=$P$2),INDEX(MINVERSE($M$6:INDEX($M$6:$EF$125,$P$2,$P$2)),ROWS($M$131:M213),COLUMNS($M$131:M213)),0)</f>
        <v>0</v>
      </c>
      <c r="N213">
        <f t="array" ref="N213">IF(AND(ROWS($M$131:N213)&lt;=$P$2,COLUMNS($M$131:N213)&lt;=$P$2),INDEX(MINVERSE($M$6:INDEX($M$6:$EF$125,$P$2,$P$2)),ROWS($M$131:N213),COLUMNS($M$131:N213)),0)</f>
        <v>0</v>
      </c>
      <c r="O213">
        <f t="array" ref="O213">IF(AND(ROWS($M$131:O213)&lt;=$P$2,COLUMNS($M$131:O213)&lt;=$P$2),INDEX(MINVERSE($M$6:INDEX($M$6:$EF$125,$P$2,$P$2)),ROWS($M$131:O213),COLUMNS($M$131:O213)),0)</f>
        <v>0</v>
      </c>
      <c r="P213">
        <f t="array" ref="P213">IF(AND(ROWS($M$131:P213)&lt;=$P$2,COLUMNS($M$131:P213)&lt;=$P$2),INDEX(MINVERSE($M$6:INDEX($M$6:$EF$125,$P$2,$P$2)),ROWS($M$131:P213),COLUMNS($M$131:P213)),0)</f>
        <v>0</v>
      </c>
      <c r="Q213">
        <f t="array" ref="Q213">IF(AND(ROWS($M$131:Q213)&lt;=$P$2,COLUMNS($M$131:Q213)&lt;=$P$2),INDEX(MINVERSE($M$6:INDEX($M$6:$EF$125,$P$2,$P$2)),ROWS($M$131:Q213),COLUMNS($M$131:Q213)),0)</f>
        <v>0</v>
      </c>
      <c r="R213">
        <f t="array" ref="R213">IF(AND(ROWS($M$131:R213)&lt;=$P$2,COLUMNS($M$131:R213)&lt;=$P$2),INDEX(MINVERSE($M$6:INDEX($M$6:$EF$125,$P$2,$P$2)),ROWS($M$131:R213),COLUMNS($M$131:R213)),0)</f>
        <v>0</v>
      </c>
      <c r="S213">
        <f t="array" ref="S213">IF(AND(ROWS($M$131:S213)&lt;=$P$2,COLUMNS($M$131:S213)&lt;=$P$2),INDEX(MINVERSE($M$6:INDEX($M$6:$EF$125,$P$2,$P$2)),ROWS($M$131:S213),COLUMNS($M$131:S213)),0)</f>
        <v>0</v>
      </c>
      <c r="T213">
        <f t="array" ref="T213">IF(AND(ROWS($M$131:T213)&lt;=$P$2,COLUMNS($M$131:T213)&lt;=$P$2),INDEX(MINVERSE($M$6:INDEX($M$6:$EF$125,$P$2,$P$2)),ROWS($M$131:T213),COLUMNS($M$131:T213)),0)</f>
        <v>0</v>
      </c>
      <c r="U213">
        <f t="array" ref="U213">IF(AND(ROWS($M$131:U213)&lt;=$P$2,COLUMNS($M$131:U213)&lt;=$P$2),INDEX(MINVERSE($M$6:INDEX($M$6:$EF$125,$P$2,$P$2)),ROWS($M$131:U213),COLUMNS($M$131:U213)),0)</f>
        <v>0</v>
      </c>
      <c r="V213">
        <f t="array" ref="V213">IF(AND(ROWS($M$131:V213)&lt;=$P$2,COLUMNS($M$131:V213)&lt;=$P$2),INDEX(MINVERSE($M$6:INDEX($M$6:$EF$125,$P$2,$P$2)),ROWS($M$131:V213),COLUMNS($M$131:V213)),0)</f>
        <v>0</v>
      </c>
      <c r="W213">
        <f t="array" ref="W213">IF(AND(ROWS($M$131:W213)&lt;=$P$2,COLUMNS($M$131:W213)&lt;=$P$2),INDEX(MINVERSE($M$6:INDEX($M$6:$EF$125,$P$2,$P$2)),ROWS($M$131:W213),COLUMNS($M$131:W213)),0)</f>
        <v>0</v>
      </c>
      <c r="X213">
        <f t="array" ref="X213">IF(AND(ROWS($M$131:X213)&lt;=$P$2,COLUMNS($M$131:X213)&lt;=$P$2),INDEX(MINVERSE($M$6:INDEX($M$6:$EF$125,$P$2,$P$2)),ROWS($M$131:X213),COLUMNS($M$131:X213)),0)</f>
        <v>0</v>
      </c>
      <c r="Y213">
        <f t="array" ref="Y213">IF(AND(ROWS($M$131:Y213)&lt;=$P$2,COLUMNS($M$131:Y213)&lt;=$P$2),INDEX(MINVERSE($M$6:INDEX($M$6:$EF$125,$P$2,$P$2)),ROWS($M$131:Y213),COLUMNS($M$131:Y213)),0)</f>
        <v>0</v>
      </c>
      <c r="Z213">
        <f t="array" ref="Z213">IF(AND(ROWS($M$131:Z213)&lt;=$P$2,COLUMNS($M$131:Z213)&lt;=$P$2),INDEX(MINVERSE($M$6:INDEX($M$6:$EF$125,$P$2,$P$2)),ROWS($M$131:Z213),COLUMNS($M$131:Z213)),0)</f>
        <v>0</v>
      </c>
      <c r="AA213">
        <f t="array" ref="AA213">IF(AND(ROWS($M$131:AA213)&lt;=$P$2,COLUMNS($M$131:AA213)&lt;=$P$2),INDEX(MINVERSE($M$6:INDEX($M$6:$EF$125,$P$2,$P$2)),ROWS($M$131:AA213),COLUMNS($M$131:AA213)),0)</f>
        <v>0</v>
      </c>
      <c r="AB213">
        <f t="array" ref="AB213">IF(AND(ROWS($M$131:AB213)&lt;=$P$2,COLUMNS($M$131:AB213)&lt;=$P$2),INDEX(MINVERSE($M$6:INDEX($M$6:$EF$125,$P$2,$P$2)),ROWS($M$131:AB213),COLUMNS($M$131:AB213)),0)</f>
        <v>0</v>
      </c>
      <c r="AC213">
        <f t="array" ref="AC213">IF(AND(ROWS($M$131:AC213)&lt;=$P$2,COLUMNS($M$131:AC213)&lt;=$P$2),INDEX(MINVERSE($M$6:INDEX($M$6:$EF$125,$P$2,$P$2)),ROWS($M$131:AC213),COLUMNS($M$131:AC213)),0)</f>
        <v>0</v>
      </c>
      <c r="AD213">
        <f t="array" ref="AD213">IF(AND(ROWS($M$131:AD213)&lt;=$P$2,COLUMNS($M$131:AD213)&lt;=$P$2),INDEX(MINVERSE($M$6:INDEX($M$6:$EF$125,$P$2,$P$2)),ROWS($M$131:AD213),COLUMNS($M$131:AD213)),0)</f>
        <v>0</v>
      </c>
      <c r="AE213">
        <f t="array" ref="AE213">IF(AND(ROWS($M$131:AE213)&lt;=$P$2,COLUMNS($M$131:AE213)&lt;=$P$2),INDEX(MINVERSE($M$6:INDEX($M$6:$EF$125,$P$2,$P$2)),ROWS($M$131:AE213),COLUMNS($M$131:AE213)),0)</f>
        <v>0</v>
      </c>
      <c r="AF213">
        <f t="array" ref="AF213">IF(AND(ROWS($M$131:AF213)&lt;=$P$2,COLUMNS($M$131:AF213)&lt;=$P$2),INDEX(MINVERSE($M$6:INDEX($M$6:$EF$125,$P$2,$P$2)),ROWS($M$131:AF213),COLUMNS($M$131:AF213)),0)</f>
        <v>0</v>
      </c>
      <c r="AG213">
        <f t="array" ref="AG213">IF(AND(ROWS($M$131:AG213)&lt;=$P$2,COLUMNS($M$131:AG213)&lt;=$P$2),INDEX(MINVERSE($M$6:INDEX($M$6:$EF$125,$P$2,$P$2)),ROWS($M$131:AG213),COLUMNS($M$131:AG213)),0)</f>
        <v>0</v>
      </c>
      <c r="AH213">
        <f t="array" ref="AH213">IF(AND(ROWS($M$131:AH213)&lt;=$P$2,COLUMNS($M$131:AH213)&lt;=$P$2),INDEX(MINVERSE($M$6:INDEX($M$6:$EF$125,$P$2,$P$2)),ROWS($M$131:AH213),COLUMNS($M$131:AH213)),0)</f>
        <v>0</v>
      </c>
      <c r="AI213">
        <f t="array" ref="AI213">IF(AND(ROWS($M$131:AI213)&lt;=$P$2,COLUMNS($M$131:AI213)&lt;=$P$2),INDEX(MINVERSE($M$6:INDEX($M$6:$EF$125,$P$2,$P$2)),ROWS($M$131:AI213),COLUMNS($M$131:AI213)),0)</f>
        <v>0</v>
      </c>
      <c r="AJ213">
        <f t="array" ref="AJ213">IF(AND(ROWS($M$131:AJ213)&lt;=$P$2,COLUMNS($M$131:AJ213)&lt;=$P$2),INDEX(MINVERSE($M$6:INDEX($M$6:$EF$125,$P$2,$P$2)),ROWS($M$131:AJ213),COLUMNS($M$131:AJ213)),0)</f>
        <v>0</v>
      </c>
      <c r="AK213">
        <f t="array" ref="AK213">IF(AND(ROWS($M$131:AK213)&lt;=$P$2,COLUMNS($M$131:AK213)&lt;=$P$2),INDEX(MINVERSE($M$6:INDEX($M$6:$EF$125,$P$2,$P$2)),ROWS($M$131:AK213),COLUMNS($M$131:AK213)),0)</f>
        <v>0</v>
      </c>
      <c r="AL213">
        <f t="array" ref="AL213">IF(AND(ROWS($M$131:AL213)&lt;=$P$2,COLUMNS($M$131:AL213)&lt;=$P$2),INDEX(MINVERSE($M$6:INDEX($M$6:$EF$125,$P$2,$P$2)),ROWS($M$131:AL213),COLUMNS($M$131:AL213)),0)</f>
        <v>0</v>
      </c>
      <c r="AM213">
        <f t="array" ref="AM213">IF(AND(ROWS($M$131:AM213)&lt;=$P$2,COLUMNS($M$131:AM213)&lt;=$P$2),INDEX(MINVERSE($M$6:INDEX($M$6:$EF$125,$P$2,$P$2)),ROWS($M$131:AM213),COLUMNS($M$131:AM213)),0)</f>
        <v>0</v>
      </c>
      <c r="AN213">
        <f t="array" ref="AN213">IF(AND(ROWS($M$131:AN213)&lt;=$P$2,COLUMNS($M$131:AN213)&lt;=$P$2),INDEX(MINVERSE($M$6:INDEX($M$6:$EF$125,$P$2,$P$2)),ROWS($M$131:AN213),COLUMNS($M$131:AN213)),0)</f>
        <v>0</v>
      </c>
      <c r="AO213">
        <f t="array" ref="AO213">IF(AND(ROWS($M$131:AO213)&lt;=$P$2,COLUMNS($M$131:AO213)&lt;=$P$2),INDEX(MINVERSE($M$6:INDEX($M$6:$EF$125,$P$2,$P$2)),ROWS($M$131:AO213),COLUMNS($M$131:AO213)),0)</f>
        <v>0</v>
      </c>
      <c r="AP213">
        <f t="array" ref="AP213">IF(AND(ROWS($M$131:AP213)&lt;=$P$2,COLUMNS($M$131:AP213)&lt;=$P$2),INDEX(MINVERSE($M$6:INDEX($M$6:$EF$125,$P$2,$P$2)),ROWS($M$131:AP213),COLUMNS($M$131:AP213)),0)</f>
        <v>0</v>
      </c>
      <c r="AQ213">
        <f t="array" ref="AQ213">IF(AND(ROWS($M$131:AQ213)&lt;=$P$2,COLUMNS($M$131:AQ213)&lt;=$P$2),INDEX(MINVERSE($M$6:INDEX($M$6:$EF$125,$P$2,$P$2)),ROWS($M$131:AQ213),COLUMNS($M$131:AQ213)),0)</f>
        <v>0</v>
      </c>
      <c r="AR213">
        <f t="array" ref="AR213">IF(AND(ROWS($M$131:AR213)&lt;=$P$2,COLUMNS($M$131:AR213)&lt;=$P$2),INDEX(MINVERSE($M$6:INDEX($M$6:$EF$125,$P$2,$P$2)),ROWS($M$131:AR213),COLUMNS($M$131:AR213)),0)</f>
        <v>0</v>
      </c>
      <c r="AS213">
        <f t="array" ref="AS213">IF(AND(ROWS($M$131:AS213)&lt;=$P$2,COLUMNS($M$131:AS213)&lt;=$P$2),INDEX(MINVERSE($M$6:INDEX($M$6:$EF$125,$P$2,$P$2)),ROWS($M$131:AS213),COLUMNS($M$131:AS213)),0)</f>
        <v>0</v>
      </c>
      <c r="AT213">
        <f t="array" ref="AT213">IF(AND(ROWS($M$131:AT213)&lt;=$P$2,COLUMNS($M$131:AT213)&lt;=$P$2),INDEX(MINVERSE($M$6:INDEX($M$6:$EF$125,$P$2,$P$2)),ROWS($M$131:AT213),COLUMNS($M$131:AT213)),0)</f>
        <v>0</v>
      </c>
      <c r="AU213">
        <f t="array" ref="AU213">IF(AND(ROWS($M$131:AU213)&lt;=$P$2,COLUMNS($M$131:AU213)&lt;=$P$2),INDEX(MINVERSE($M$6:INDEX($M$6:$EF$125,$P$2,$P$2)),ROWS($M$131:AU213),COLUMNS($M$131:AU213)),0)</f>
        <v>0</v>
      </c>
      <c r="AV213">
        <f t="array" ref="AV213">IF(AND(ROWS($M$131:AV213)&lt;=$P$2,COLUMNS($M$131:AV213)&lt;=$P$2),INDEX(MINVERSE($M$6:INDEX($M$6:$EF$125,$P$2,$P$2)),ROWS($M$131:AV213),COLUMNS($M$131:AV213)),0)</f>
        <v>0</v>
      </c>
      <c r="AW213">
        <f t="array" ref="AW213">IF(AND(ROWS($M$131:AW213)&lt;=$P$2,COLUMNS($M$131:AW213)&lt;=$P$2),INDEX(MINVERSE($M$6:INDEX($M$6:$EF$125,$P$2,$P$2)),ROWS($M$131:AW213),COLUMNS($M$131:AW213)),0)</f>
        <v>0</v>
      </c>
      <c r="AX213">
        <f t="array" ref="AX213">IF(AND(ROWS($M$131:AX213)&lt;=$P$2,COLUMNS($M$131:AX213)&lt;=$P$2),INDEX(MINVERSE($M$6:INDEX($M$6:$EF$125,$P$2,$P$2)),ROWS($M$131:AX213),COLUMNS($M$131:AX213)),0)</f>
        <v>0</v>
      </c>
      <c r="AY213">
        <f t="array" ref="AY213">IF(AND(ROWS($M$131:AY213)&lt;=$P$2,COLUMNS($M$131:AY213)&lt;=$P$2),INDEX(MINVERSE($M$6:INDEX($M$6:$EF$125,$P$2,$P$2)),ROWS($M$131:AY213),COLUMNS($M$131:AY213)),0)</f>
        <v>0</v>
      </c>
      <c r="AZ213">
        <f t="array" ref="AZ213">IF(AND(ROWS($M$131:AZ213)&lt;=$P$2,COLUMNS($M$131:AZ213)&lt;=$P$2),INDEX(MINVERSE($M$6:INDEX($M$6:$EF$125,$P$2,$P$2)),ROWS($M$131:AZ213),COLUMNS($M$131:AZ213)),0)</f>
        <v>0</v>
      </c>
      <c r="BA213">
        <f t="array" ref="BA213">IF(AND(ROWS($M$131:BA213)&lt;=$P$2,COLUMNS($M$131:BA213)&lt;=$P$2),INDEX(MINVERSE($M$6:INDEX($M$6:$EF$125,$P$2,$P$2)),ROWS($M$131:BA213),COLUMNS($M$131:BA213)),0)</f>
        <v>0</v>
      </c>
      <c r="BB213">
        <f t="array" ref="BB213">IF(AND(ROWS($M$131:BB213)&lt;=$P$2,COLUMNS($M$131:BB213)&lt;=$P$2),INDEX(MINVERSE($M$6:INDEX($M$6:$EF$125,$P$2,$P$2)),ROWS($M$131:BB213),COLUMNS($M$131:BB213)),0)</f>
        <v>0</v>
      </c>
      <c r="BC213">
        <f t="array" ref="BC213">IF(AND(ROWS($M$131:BC213)&lt;=$P$2,COLUMNS($M$131:BC213)&lt;=$P$2),INDEX(MINVERSE($M$6:INDEX($M$6:$EF$125,$P$2,$P$2)),ROWS($M$131:BC213),COLUMNS($M$131:BC213)),0)</f>
        <v>0</v>
      </c>
      <c r="BD213">
        <f t="array" ref="BD213">IF(AND(ROWS($M$131:BD213)&lt;=$P$2,COLUMNS($M$131:BD213)&lt;=$P$2),INDEX(MINVERSE($M$6:INDEX($M$6:$EF$125,$P$2,$P$2)),ROWS($M$131:BD213),COLUMNS($M$131:BD213)),0)</f>
        <v>0</v>
      </c>
      <c r="BE213">
        <f t="array" ref="BE213">IF(AND(ROWS($M$131:BE213)&lt;=$P$2,COLUMNS($M$131:BE213)&lt;=$P$2),INDEX(MINVERSE($M$6:INDEX($M$6:$EF$125,$P$2,$P$2)),ROWS($M$131:BE213),COLUMNS($M$131:BE213)),0)</f>
        <v>0</v>
      </c>
      <c r="BF213">
        <f t="array" ref="BF213">IF(AND(ROWS($M$131:BF213)&lt;=$P$2,COLUMNS($M$131:BF213)&lt;=$P$2),INDEX(MINVERSE($M$6:INDEX($M$6:$EF$125,$P$2,$P$2)),ROWS($M$131:BF213),COLUMNS($M$131:BF213)),0)</f>
        <v>0</v>
      </c>
      <c r="BG213">
        <f t="array" ref="BG213">IF(AND(ROWS($M$131:BG213)&lt;=$P$2,COLUMNS($M$131:BG213)&lt;=$P$2),INDEX(MINVERSE($M$6:INDEX($M$6:$EF$125,$P$2,$P$2)),ROWS($M$131:BG213),COLUMNS($M$131:BG213)),0)</f>
        <v>0</v>
      </c>
      <c r="BH213">
        <f t="array" ref="BH213">IF(AND(ROWS($M$131:BH213)&lt;=$P$2,COLUMNS($M$131:BH213)&lt;=$P$2),INDEX(MINVERSE($M$6:INDEX($M$6:$EF$125,$P$2,$P$2)),ROWS($M$131:BH213),COLUMNS($M$131:BH213)),0)</f>
        <v>0</v>
      </c>
      <c r="BI213">
        <f t="array" ref="BI213">IF(AND(ROWS($M$131:BI213)&lt;=$P$2,COLUMNS($M$131:BI213)&lt;=$P$2),INDEX(MINVERSE($M$6:INDEX($M$6:$EF$125,$P$2,$P$2)),ROWS($M$131:BI213),COLUMNS($M$131:BI213)),0)</f>
        <v>0</v>
      </c>
      <c r="BJ213">
        <f t="array" ref="BJ213">IF(AND(ROWS($M$131:BJ213)&lt;=$P$2,COLUMNS($M$131:BJ213)&lt;=$P$2),INDEX(MINVERSE($M$6:INDEX($M$6:$EF$125,$P$2,$P$2)),ROWS($M$131:BJ213),COLUMNS($M$131:BJ213)),0)</f>
        <v>0</v>
      </c>
      <c r="BK213">
        <f t="array" ref="BK213">IF(AND(ROWS($M$131:BK213)&lt;=$P$2,COLUMNS($M$131:BK213)&lt;=$P$2),INDEX(MINVERSE($M$6:INDEX($M$6:$EF$125,$P$2,$P$2)),ROWS($M$131:BK213),COLUMNS($M$131:BK213)),0)</f>
        <v>0</v>
      </c>
      <c r="BL213">
        <f t="array" ref="BL213">IF(AND(ROWS($M$131:BL213)&lt;=$P$2,COLUMNS($M$131:BL213)&lt;=$P$2),INDEX(MINVERSE($M$6:INDEX($M$6:$EF$125,$P$2,$P$2)),ROWS($M$131:BL213),COLUMNS($M$131:BL213)),0)</f>
        <v>0</v>
      </c>
      <c r="BM213">
        <f t="array" ref="BM213">IF(AND(ROWS($M$131:BM213)&lt;=$P$2,COLUMNS($M$131:BM213)&lt;=$P$2),INDEX(MINVERSE($M$6:INDEX($M$6:$EF$125,$P$2,$P$2)),ROWS($M$131:BM213),COLUMNS($M$131:BM213)),0)</f>
        <v>0</v>
      </c>
      <c r="BN213">
        <f t="array" ref="BN213">IF(AND(ROWS($M$131:BN213)&lt;=$P$2,COLUMNS($M$131:BN213)&lt;=$P$2),INDEX(MINVERSE($M$6:INDEX($M$6:$EF$125,$P$2,$P$2)),ROWS($M$131:BN213),COLUMNS($M$131:BN213)),0)</f>
        <v>0</v>
      </c>
      <c r="BO213">
        <f t="array" ref="BO213">IF(AND(ROWS($M$131:BO213)&lt;=$P$2,COLUMNS($M$131:BO213)&lt;=$P$2),INDEX(MINVERSE($M$6:INDEX($M$6:$EF$125,$P$2,$P$2)),ROWS($M$131:BO213),COLUMNS($M$131:BO213)),0)</f>
        <v>0</v>
      </c>
      <c r="BP213">
        <f t="array" ref="BP213">IF(AND(ROWS($M$131:BP213)&lt;=$P$2,COLUMNS($M$131:BP213)&lt;=$P$2),INDEX(MINVERSE($M$6:INDEX($M$6:$EF$125,$P$2,$P$2)),ROWS($M$131:BP213),COLUMNS($M$131:BP213)),0)</f>
        <v>0</v>
      </c>
      <c r="BQ213">
        <f t="array" ref="BQ213">IF(AND(ROWS($M$131:BQ213)&lt;=$P$2,COLUMNS($M$131:BQ213)&lt;=$P$2),INDEX(MINVERSE($M$6:INDEX($M$6:$EF$125,$P$2,$P$2)),ROWS($M$131:BQ213),COLUMNS($M$131:BQ213)),0)</f>
        <v>0</v>
      </c>
      <c r="BR213">
        <f t="array" ref="BR213">IF(AND(ROWS($M$131:BR213)&lt;=$P$2,COLUMNS($M$131:BR213)&lt;=$P$2),INDEX(MINVERSE($M$6:INDEX($M$6:$EF$125,$P$2,$P$2)),ROWS($M$131:BR213),COLUMNS($M$131:BR213)),0)</f>
        <v>0</v>
      </c>
      <c r="BS213">
        <f t="array" ref="BS213">IF(AND(ROWS($M$131:BS213)&lt;=$P$2,COLUMNS($M$131:BS213)&lt;=$P$2),INDEX(MINVERSE($M$6:INDEX($M$6:$EF$125,$P$2,$P$2)),ROWS($M$131:BS213),COLUMNS($M$131:BS213)),0)</f>
        <v>0</v>
      </c>
      <c r="BT213">
        <f t="array" ref="BT213">IF(AND(ROWS($M$131:BT213)&lt;=$P$2,COLUMNS($M$131:BT213)&lt;=$P$2),INDEX(MINVERSE($M$6:INDEX($M$6:$EF$125,$P$2,$P$2)),ROWS($M$131:BT213),COLUMNS($M$131:BT213)),0)</f>
        <v>0</v>
      </c>
      <c r="BU213">
        <f t="array" ref="BU213">IF(AND(ROWS($M$131:BU213)&lt;=$P$2,COLUMNS($M$131:BU213)&lt;=$P$2),INDEX(MINVERSE($M$6:INDEX($M$6:$EF$125,$P$2,$P$2)),ROWS($M$131:BU213),COLUMNS($M$131:BU213)),0)</f>
        <v>0</v>
      </c>
      <c r="BV213">
        <f t="array" ref="BV213">IF(AND(ROWS($M$131:BV213)&lt;=$P$2,COLUMNS($M$131:BV213)&lt;=$P$2),INDEX(MINVERSE($M$6:INDEX($M$6:$EF$125,$P$2,$P$2)),ROWS($M$131:BV213),COLUMNS($M$131:BV213)),0)</f>
        <v>0</v>
      </c>
      <c r="BW213">
        <f t="array" ref="BW213">IF(AND(ROWS($M$131:BW213)&lt;=$P$2,COLUMNS($M$131:BW213)&lt;=$P$2),INDEX(MINVERSE($M$6:INDEX($M$6:$EF$125,$P$2,$P$2)),ROWS($M$131:BW213),COLUMNS($M$131:BW213)),0)</f>
        <v>0</v>
      </c>
      <c r="BX213">
        <f t="array" ref="BX213">IF(AND(ROWS($M$131:BX213)&lt;=$P$2,COLUMNS($M$131:BX213)&lt;=$P$2),INDEX(MINVERSE($M$6:INDEX($M$6:$EF$125,$P$2,$P$2)),ROWS($M$131:BX213),COLUMNS($M$131:BX213)),0)</f>
        <v>0</v>
      </c>
      <c r="BY213">
        <f t="array" ref="BY213">IF(AND(ROWS($M$131:BY213)&lt;=$P$2,COLUMNS($M$131:BY213)&lt;=$P$2),INDEX(MINVERSE($M$6:INDEX($M$6:$EF$125,$P$2,$P$2)),ROWS($M$131:BY213),COLUMNS($M$131:BY213)),0)</f>
        <v>0</v>
      </c>
      <c r="BZ213">
        <f t="array" ref="BZ213">IF(AND(ROWS($M$131:BZ213)&lt;=$P$2,COLUMNS($M$131:BZ213)&lt;=$P$2),INDEX(MINVERSE($M$6:INDEX($M$6:$EF$125,$P$2,$P$2)),ROWS($M$131:BZ213),COLUMNS($M$131:BZ213)),0)</f>
        <v>0</v>
      </c>
      <c r="CA213">
        <f t="array" ref="CA213">IF(AND(ROWS($M$131:CA213)&lt;=$P$2,COLUMNS($M$131:CA213)&lt;=$P$2),INDEX(MINVERSE($M$6:INDEX($M$6:$EF$125,$P$2,$P$2)),ROWS($M$131:CA213),COLUMNS($M$131:CA213)),0)</f>
        <v>0</v>
      </c>
      <c r="CB213">
        <f t="array" ref="CB213">IF(AND(ROWS($M$131:CB213)&lt;=$P$2,COLUMNS($M$131:CB213)&lt;=$P$2),INDEX(MINVERSE($M$6:INDEX($M$6:$EF$125,$P$2,$P$2)),ROWS($M$131:CB213),COLUMNS($M$131:CB213)),0)</f>
        <v>0</v>
      </c>
      <c r="CC213">
        <f t="array" ref="CC213">IF(AND(ROWS($M$131:CC213)&lt;=$P$2,COLUMNS($M$131:CC213)&lt;=$P$2),INDEX(MINVERSE($M$6:INDEX($M$6:$EF$125,$P$2,$P$2)),ROWS($M$131:CC213),COLUMNS($M$131:CC213)),0)</f>
        <v>0</v>
      </c>
      <c r="CD213">
        <f t="array" ref="CD213">IF(AND(ROWS($M$131:CD213)&lt;=$P$2,COLUMNS($M$131:CD213)&lt;=$P$2),INDEX(MINVERSE($M$6:INDEX($M$6:$EF$125,$P$2,$P$2)),ROWS($M$131:CD213),COLUMNS($M$131:CD213)),0)</f>
        <v>0</v>
      </c>
      <c r="CE213">
        <f t="array" ref="CE213">IF(AND(ROWS($M$131:CE213)&lt;=$P$2,COLUMNS($M$131:CE213)&lt;=$P$2),INDEX(MINVERSE($M$6:INDEX($M$6:$EF$125,$P$2,$P$2)),ROWS($M$131:CE213),COLUMNS($M$131:CE213)),0)</f>
        <v>0</v>
      </c>
      <c r="CF213">
        <f t="array" ref="CF213">IF(AND(ROWS($M$131:CF213)&lt;=$P$2,COLUMNS($M$131:CF213)&lt;=$P$2),INDEX(MINVERSE($M$6:INDEX($M$6:$EF$125,$P$2,$P$2)),ROWS($M$131:CF213),COLUMNS($M$131:CF213)),0)</f>
        <v>0</v>
      </c>
      <c r="CG213">
        <f t="array" ref="CG213">IF(AND(ROWS($M$131:CG213)&lt;=$P$2,COLUMNS($M$131:CG213)&lt;=$P$2),INDEX(MINVERSE($M$6:INDEX($M$6:$EF$125,$P$2,$P$2)),ROWS($M$131:CG213),COLUMNS($M$131:CG213)),0)</f>
        <v>0</v>
      </c>
      <c r="CH213">
        <f t="array" ref="CH213">IF(AND(ROWS($M$131:CH213)&lt;=$P$2,COLUMNS($M$131:CH213)&lt;=$P$2),INDEX(MINVERSE($M$6:INDEX($M$6:$EF$125,$P$2,$P$2)),ROWS($M$131:CH213),COLUMNS($M$131:CH213)),0)</f>
        <v>0</v>
      </c>
      <c r="CI213">
        <f t="array" ref="CI213">IF(AND(ROWS($M$131:CI213)&lt;=$P$2,COLUMNS($M$131:CI213)&lt;=$P$2),INDEX(MINVERSE($M$6:INDEX($M$6:$EF$125,$P$2,$P$2)),ROWS($M$131:CI213),COLUMNS($M$131:CI213)),0)</f>
        <v>0</v>
      </c>
      <c r="CJ213">
        <f t="array" ref="CJ213">IF(AND(ROWS($M$131:CJ213)&lt;=$P$2,COLUMNS($M$131:CJ213)&lt;=$P$2),INDEX(MINVERSE($M$6:INDEX($M$6:$EF$125,$P$2,$P$2)),ROWS($M$131:CJ213),COLUMNS($M$131:CJ213)),0)</f>
        <v>0</v>
      </c>
      <c r="CK213">
        <f t="array" ref="CK213">IF(AND(ROWS($M$131:CK213)&lt;=$P$2,COLUMNS($M$131:CK213)&lt;=$P$2),INDEX(MINVERSE($M$6:INDEX($M$6:$EF$125,$P$2,$P$2)),ROWS($M$131:CK213),COLUMNS($M$131:CK213)),0)</f>
        <v>0</v>
      </c>
      <c r="CL213">
        <f t="array" ref="CL213">IF(AND(ROWS($M$131:CL213)&lt;=$P$2,COLUMNS($M$131:CL213)&lt;=$P$2),INDEX(MINVERSE($M$6:INDEX($M$6:$EF$125,$P$2,$P$2)),ROWS($M$131:CL213),COLUMNS($M$131:CL213)),0)</f>
        <v>0</v>
      </c>
      <c r="CM213">
        <f t="array" ref="CM213">IF(AND(ROWS($M$131:CM213)&lt;=$P$2,COLUMNS($M$131:CM213)&lt;=$P$2),INDEX(MINVERSE($M$6:INDEX($M$6:$EF$125,$P$2,$P$2)),ROWS($M$131:CM213),COLUMNS($M$131:CM213)),0)</f>
        <v>0</v>
      </c>
      <c r="CN213">
        <f t="array" ref="CN213">IF(AND(ROWS($M$131:CN213)&lt;=$P$2,COLUMNS($M$131:CN213)&lt;=$P$2),INDEX(MINVERSE($M$6:INDEX($M$6:$EF$125,$P$2,$P$2)),ROWS($M$131:CN213),COLUMNS($M$131:CN213)),0)</f>
        <v>0</v>
      </c>
      <c r="CO213">
        <f t="array" ref="CO213">IF(AND(ROWS($M$131:CO213)&lt;=$P$2,COLUMNS($M$131:CO213)&lt;=$P$2),INDEX(MINVERSE($M$6:INDEX($M$6:$EF$125,$P$2,$P$2)),ROWS($M$131:CO213),COLUMNS($M$131:CO213)),0)</f>
        <v>0</v>
      </c>
      <c r="CP213">
        <f t="array" ref="CP213">IF(AND(ROWS($M$131:CP213)&lt;=$P$2,COLUMNS($M$131:CP213)&lt;=$P$2),INDEX(MINVERSE($M$6:INDEX($M$6:$EF$125,$P$2,$P$2)),ROWS($M$131:CP213),COLUMNS($M$131:CP213)),0)</f>
        <v>0</v>
      </c>
      <c r="CQ213">
        <f t="array" ref="CQ213">IF(AND(ROWS($M$131:CQ213)&lt;=$P$2,COLUMNS($M$131:CQ213)&lt;=$P$2),INDEX(MINVERSE($M$6:INDEX($M$6:$EF$125,$P$2,$P$2)),ROWS($M$131:CQ213),COLUMNS($M$131:CQ213)),0)</f>
        <v>0</v>
      </c>
      <c r="CR213">
        <f t="array" ref="CR213">IF(AND(ROWS($M$131:CR213)&lt;=$P$2,COLUMNS($M$131:CR213)&lt;=$P$2),INDEX(MINVERSE($M$6:INDEX($M$6:$EF$125,$P$2,$P$2)),ROWS($M$131:CR213),COLUMNS($M$131:CR213)),0)</f>
        <v>0</v>
      </c>
      <c r="CS213">
        <f t="array" ref="CS213">IF(AND(ROWS($M$131:CS213)&lt;=$P$2,COLUMNS($M$131:CS213)&lt;=$P$2),INDEX(MINVERSE($M$6:INDEX($M$6:$EF$125,$P$2,$P$2)),ROWS($M$131:CS213),COLUMNS($M$131:CS213)),0)</f>
        <v>0</v>
      </c>
      <c r="CT213">
        <f t="array" ref="CT213">IF(AND(ROWS($M$131:CT213)&lt;=$P$2,COLUMNS($M$131:CT213)&lt;=$P$2),INDEX(MINVERSE($M$6:INDEX($M$6:$EF$125,$P$2,$P$2)),ROWS($M$131:CT213),COLUMNS($M$131:CT213)),0)</f>
        <v>0</v>
      </c>
      <c r="CU213">
        <f t="array" ref="CU213">IF(AND(ROWS($M$131:CU213)&lt;=$P$2,COLUMNS($M$131:CU213)&lt;=$P$2),INDEX(MINVERSE($M$6:INDEX($M$6:$EF$125,$P$2,$P$2)),ROWS($M$131:CU213),COLUMNS($M$131:CU213)),0)</f>
        <v>0</v>
      </c>
      <c r="CV213">
        <f t="array" ref="CV213">IF(AND(ROWS($M$131:CV213)&lt;=$P$2,COLUMNS($M$131:CV213)&lt;=$P$2),INDEX(MINVERSE($M$6:INDEX($M$6:$EF$125,$P$2,$P$2)),ROWS($M$131:CV213),COLUMNS($M$131:CV213)),0)</f>
        <v>0</v>
      </c>
      <c r="CW213">
        <f t="array" ref="CW213">IF(AND(ROWS($M$131:CW213)&lt;=$P$2,COLUMNS($M$131:CW213)&lt;=$P$2),INDEX(MINVERSE($M$6:INDEX($M$6:$EF$125,$P$2,$P$2)),ROWS($M$131:CW213),COLUMNS($M$131:CW213)),0)</f>
        <v>0</v>
      </c>
      <c r="CX213">
        <f t="array" ref="CX213">IF(AND(ROWS($M$131:CX213)&lt;=$P$2,COLUMNS($M$131:CX213)&lt;=$P$2),INDEX(MINVERSE($M$6:INDEX($M$6:$EF$125,$P$2,$P$2)),ROWS($M$131:CX213),COLUMNS($M$131:CX213)),0)</f>
        <v>0</v>
      </c>
      <c r="CY213">
        <f t="array" ref="CY213">IF(AND(ROWS($M$131:CY213)&lt;=$P$2,COLUMNS($M$131:CY213)&lt;=$P$2),INDEX(MINVERSE($M$6:INDEX($M$6:$EF$125,$P$2,$P$2)),ROWS($M$131:CY213),COLUMNS($M$131:CY213)),0)</f>
        <v>0</v>
      </c>
      <c r="CZ213">
        <f t="array" ref="CZ213">IF(AND(ROWS($M$131:CZ213)&lt;=$P$2,COLUMNS($M$131:CZ213)&lt;=$P$2),INDEX(MINVERSE($M$6:INDEX($M$6:$EF$125,$P$2,$P$2)),ROWS($M$131:CZ213),COLUMNS($M$131:CZ213)),0)</f>
        <v>0</v>
      </c>
      <c r="DA213">
        <f t="array" ref="DA213">IF(AND(ROWS($M$131:DA213)&lt;=$P$2,COLUMNS($M$131:DA213)&lt;=$P$2),INDEX(MINVERSE($M$6:INDEX($M$6:$EF$125,$P$2,$P$2)),ROWS($M$131:DA213),COLUMNS($M$131:DA213)),0)</f>
        <v>0</v>
      </c>
      <c r="DB213">
        <f t="array" ref="DB213">IF(AND(ROWS($M$131:DB213)&lt;=$P$2,COLUMNS($M$131:DB213)&lt;=$P$2),INDEX(MINVERSE($M$6:INDEX($M$6:$EF$125,$P$2,$P$2)),ROWS($M$131:DB213),COLUMNS($M$131:DB213)),0)</f>
        <v>0</v>
      </c>
      <c r="DC213">
        <f t="array" ref="DC213">IF(AND(ROWS($M$131:DC213)&lt;=$P$2,COLUMNS($M$131:DC213)&lt;=$P$2),INDEX(MINVERSE($M$6:INDEX($M$6:$EF$125,$P$2,$P$2)),ROWS($M$131:DC213),COLUMNS($M$131:DC213)),0)</f>
        <v>0</v>
      </c>
      <c r="DD213">
        <f t="array" ref="DD213">IF(AND(ROWS($M$131:DD213)&lt;=$P$2,COLUMNS($M$131:DD213)&lt;=$P$2),INDEX(MINVERSE($M$6:INDEX($M$6:$EF$125,$P$2,$P$2)),ROWS($M$131:DD213),COLUMNS($M$131:DD213)),0)</f>
        <v>0</v>
      </c>
      <c r="DE213">
        <f t="array" ref="DE213">IF(AND(ROWS($M$131:DE213)&lt;=$P$2,COLUMNS($M$131:DE213)&lt;=$P$2),INDEX(MINVERSE($M$6:INDEX($M$6:$EF$125,$P$2,$P$2)),ROWS($M$131:DE213),COLUMNS($M$131:DE213)),0)</f>
        <v>0</v>
      </c>
      <c r="DF213">
        <f t="array" ref="DF213">IF(AND(ROWS($M$131:DF213)&lt;=$P$2,COLUMNS($M$131:DF213)&lt;=$P$2),INDEX(MINVERSE($M$6:INDEX($M$6:$EF$125,$P$2,$P$2)),ROWS($M$131:DF213),COLUMNS($M$131:DF213)),0)</f>
        <v>0</v>
      </c>
      <c r="DG213">
        <f t="array" ref="DG213">IF(AND(ROWS($M$131:DG213)&lt;=$P$2,COLUMNS($M$131:DG213)&lt;=$P$2),INDEX(MINVERSE($M$6:INDEX($M$6:$EF$125,$P$2,$P$2)),ROWS($M$131:DG213),COLUMNS($M$131:DG213)),0)</f>
        <v>0</v>
      </c>
      <c r="DH213">
        <f t="array" ref="DH213">IF(AND(ROWS($M$131:DH213)&lt;=$P$2,COLUMNS($M$131:DH213)&lt;=$P$2),INDEX(MINVERSE($M$6:INDEX($M$6:$EF$125,$P$2,$P$2)),ROWS($M$131:DH213),COLUMNS($M$131:DH213)),0)</f>
        <v>0</v>
      </c>
      <c r="DI213">
        <f t="array" ref="DI213">IF(AND(ROWS($M$131:DI213)&lt;=$P$2,COLUMNS($M$131:DI213)&lt;=$P$2),INDEX(MINVERSE($M$6:INDEX($M$6:$EF$125,$P$2,$P$2)),ROWS($M$131:DI213),COLUMNS($M$131:DI213)),0)</f>
        <v>0</v>
      </c>
      <c r="DJ213">
        <f t="array" ref="DJ213">IF(AND(ROWS($M$131:DJ213)&lt;=$P$2,COLUMNS($M$131:DJ213)&lt;=$P$2),INDEX(MINVERSE($M$6:INDEX($M$6:$EF$125,$P$2,$P$2)),ROWS($M$131:DJ213),COLUMNS($M$131:DJ213)),0)</f>
        <v>0</v>
      </c>
      <c r="DK213">
        <f t="array" ref="DK213">IF(AND(ROWS($M$131:DK213)&lt;=$P$2,COLUMNS($M$131:DK213)&lt;=$P$2),INDEX(MINVERSE($M$6:INDEX($M$6:$EF$125,$P$2,$P$2)),ROWS($M$131:DK213),COLUMNS($M$131:DK213)),0)</f>
        <v>0</v>
      </c>
      <c r="DL213">
        <f t="array" ref="DL213">IF(AND(ROWS($M$131:DL213)&lt;=$P$2,COLUMNS($M$131:DL213)&lt;=$P$2),INDEX(MINVERSE($M$6:INDEX($M$6:$EF$125,$P$2,$P$2)),ROWS($M$131:DL213),COLUMNS($M$131:DL213)),0)</f>
        <v>0</v>
      </c>
      <c r="DM213">
        <f t="array" ref="DM213">IF(AND(ROWS($M$131:DM213)&lt;=$P$2,COLUMNS($M$131:DM213)&lt;=$P$2),INDEX(MINVERSE($M$6:INDEX($M$6:$EF$125,$P$2,$P$2)),ROWS($M$131:DM213),COLUMNS($M$131:DM213)),0)</f>
        <v>0</v>
      </c>
      <c r="DN213">
        <f t="array" ref="DN213">IF(AND(ROWS($M$131:DN213)&lt;=$P$2,COLUMNS($M$131:DN213)&lt;=$P$2),INDEX(MINVERSE($M$6:INDEX($M$6:$EF$125,$P$2,$P$2)),ROWS($M$131:DN213),COLUMNS($M$131:DN213)),0)</f>
        <v>0</v>
      </c>
      <c r="DO213">
        <f t="array" ref="DO213">IF(AND(ROWS($M$131:DO213)&lt;=$P$2,COLUMNS($M$131:DO213)&lt;=$P$2),INDEX(MINVERSE($M$6:INDEX($M$6:$EF$125,$P$2,$P$2)),ROWS($M$131:DO213),COLUMNS($M$131:DO213)),0)</f>
        <v>0</v>
      </c>
      <c r="DP213">
        <f t="array" ref="DP213">IF(AND(ROWS($M$131:DP213)&lt;=$P$2,COLUMNS($M$131:DP213)&lt;=$P$2),INDEX(MINVERSE($M$6:INDEX($M$6:$EF$125,$P$2,$P$2)),ROWS($M$131:DP213),COLUMNS($M$131:DP213)),0)</f>
        <v>0</v>
      </c>
      <c r="DQ213">
        <f t="array" ref="DQ213">IF(AND(ROWS($M$131:DQ213)&lt;=$P$2,COLUMNS($M$131:DQ213)&lt;=$P$2),INDEX(MINVERSE($M$6:INDEX($M$6:$EF$125,$P$2,$P$2)),ROWS($M$131:DQ213),COLUMNS($M$131:DQ213)),0)</f>
        <v>0</v>
      </c>
      <c r="DR213">
        <f t="array" ref="DR213">IF(AND(ROWS($M$131:DR213)&lt;=$P$2,COLUMNS($M$131:DR213)&lt;=$P$2),INDEX(MINVERSE($M$6:INDEX($M$6:$EF$125,$P$2,$P$2)),ROWS($M$131:DR213),COLUMNS($M$131:DR213)),0)</f>
        <v>0</v>
      </c>
      <c r="DS213">
        <f t="array" ref="DS213">IF(AND(ROWS($M$131:DS213)&lt;=$P$2,COLUMNS($M$131:DS213)&lt;=$P$2),INDEX(MINVERSE($M$6:INDEX($M$6:$EF$125,$P$2,$P$2)),ROWS($M$131:DS213),COLUMNS($M$131:DS213)),0)</f>
        <v>0</v>
      </c>
      <c r="DT213">
        <f t="array" ref="DT213">IF(AND(ROWS($M$131:DT213)&lt;=$P$2,COLUMNS($M$131:DT213)&lt;=$P$2),INDEX(MINVERSE($M$6:INDEX($M$6:$EF$125,$P$2,$P$2)),ROWS($M$131:DT213),COLUMNS($M$131:DT213)),0)</f>
        <v>0</v>
      </c>
      <c r="DU213">
        <f t="array" ref="DU213">IF(AND(ROWS($M$131:DU213)&lt;=$P$2,COLUMNS($M$131:DU213)&lt;=$P$2),INDEX(MINVERSE($M$6:INDEX($M$6:$EF$125,$P$2,$P$2)),ROWS($M$131:DU213),COLUMNS($M$131:DU213)),0)</f>
        <v>0</v>
      </c>
      <c r="DV213">
        <f t="array" ref="DV213">IF(AND(ROWS($M$131:DV213)&lt;=$P$2,COLUMNS($M$131:DV213)&lt;=$P$2),INDEX(MINVERSE($M$6:INDEX($M$6:$EF$125,$P$2,$P$2)),ROWS($M$131:DV213),COLUMNS($M$131:DV213)),0)</f>
        <v>0</v>
      </c>
      <c r="DW213">
        <f t="array" ref="DW213">IF(AND(ROWS($M$131:DW213)&lt;=$P$2,COLUMNS($M$131:DW213)&lt;=$P$2),INDEX(MINVERSE($M$6:INDEX($M$6:$EF$125,$P$2,$P$2)),ROWS($M$131:DW213),COLUMNS($M$131:DW213)),0)</f>
        <v>0</v>
      </c>
      <c r="DX213">
        <f t="array" ref="DX213">IF(AND(ROWS($M$131:DX213)&lt;=$P$2,COLUMNS($M$131:DX213)&lt;=$P$2),INDEX(MINVERSE($M$6:INDEX($M$6:$EF$125,$P$2,$P$2)),ROWS($M$131:DX213),COLUMNS($M$131:DX213)),0)</f>
        <v>0</v>
      </c>
      <c r="DY213">
        <f t="array" ref="DY213">IF(AND(ROWS($M$131:DY213)&lt;=$P$2,COLUMNS($M$131:DY213)&lt;=$P$2),INDEX(MINVERSE($M$6:INDEX($M$6:$EF$125,$P$2,$P$2)),ROWS($M$131:DY213),COLUMNS($M$131:DY213)),0)</f>
        <v>0</v>
      </c>
      <c r="DZ213">
        <f t="array" ref="DZ213">IF(AND(ROWS($M$131:DZ213)&lt;=$P$2,COLUMNS($M$131:DZ213)&lt;=$P$2),INDEX(MINVERSE($M$6:INDEX($M$6:$EF$125,$P$2,$P$2)),ROWS($M$131:DZ213),COLUMNS($M$131:DZ213)),0)</f>
        <v>0</v>
      </c>
      <c r="EA213">
        <f t="array" ref="EA213">IF(AND(ROWS($M$131:EA213)&lt;=$P$2,COLUMNS($M$131:EA213)&lt;=$P$2),INDEX(MINVERSE($M$6:INDEX($M$6:$EF$125,$P$2,$P$2)),ROWS($M$131:EA213),COLUMNS($M$131:EA213)),0)</f>
        <v>0</v>
      </c>
      <c r="EB213">
        <f t="array" ref="EB213">IF(AND(ROWS($M$131:EB213)&lt;=$P$2,COLUMNS($M$131:EB213)&lt;=$P$2),INDEX(MINVERSE($M$6:INDEX($M$6:$EF$125,$P$2,$P$2)),ROWS($M$131:EB213),COLUMNS($M$131:EB213)),0)</f>
        <v>0</v>
      </c>
    </row>
    <row r="214" spans="12:132" ht="15">
      <c r="L214" s="10">
        <v>84</v>
      </c>
      <c r="M214">
        <f t="array" ref="M214">IF(AND(ROWS($M$131:M214)&lt;=$P$2,COLUMNS($M$131:M214)&lt;=$P$2),INDEX(MINVERSE($M$6:INDEX($M$6:$EF$125,$P$2,$P$2)),ROWS($M$131:M214),COLUMNS($M$131:M214)),0)</f>
        <v>0</v>
      </c>
      <c r="N214">
        <f t="array" ref="N214">IF(AND(ROWS($M$131:N214)&lt;=$P$2,COLUMNS($M$131:N214)&lt;=$P$2),INDEX(MINVERSE($M$6:INDEX($M$6:$EF$125,$P$2,$P$2)),ROWS($M$131:N214),COLUMNS($M$131:N214)),0)</f>
        <v>0</v>
      </c>
      <c r="O214">
        <f t="array" ref="O214">IF(AND(ROWS($M$131:O214)&lt;=$P$2,COLUMNS($M$131:O214)&lt;=$P$2),INDEX(MINVERSE($M$6:INDEX($M$6:$EF$125,$P$2,$P$2)),ROWS($M$131:O214),COLUMNS($M$131:O214)),0)</f>
        <v>0</v>
      </c>
      <c r="P214">
        <f t="array" ref="P214">IF(AND(ROWS($M$131:P214)&lt;=$P$2,COLUMNS($M$131:P214)&lt;=$P$2),INDEX(MINVERSE($M$6:INDEX($M$6:$EF$125,$P$2,$P$2)),ROWS($M$131:P214),COLUMNS($M$131:P214)),0)</f>
        <v>0</v>
      </c>
      <c r="Q214">
        <f t="array" ref="Q214">IF(AND(ROWS($M$131:Q214)&lt;=$P$2,COLUMNS($M$131:Q214)&lt;=$P$2),INDEX(MINVERSE($M$6:INDEX($M$6:$EF$125,$P$2,$P$2)),ROWS($M$131:Q214),COLUMNS($M$131:Q214)),0)</f>
        <v>0</v>
      </c>
      <c r="R214">
        <f t="array" ref="R214">IF(AND(ROWS($M$131:R214)&lt;=$P$2,COLUMNS($M$131:R214)&lt;=$P$2),INDEX(MINVERSE($M$6:INDEX($M$6:$EF$125,$P$2,$P$2)),ROWS($M$131:R214),COLUMNS($M$131:R214)),0)</f>
        <v>0</v>
      </c>
      <c r="S214">
        <f t="array" ref="S214">IF(AND(ROWS($M$131:S214)&lt;=$P$2,COLUMNS($M$131:S214)&lt;=$P$2),INDEX(MINVERSE($M$6:INDEX($M$6:$EF$125,$P$2,$P$2)),ROWS($M$131:S214),COLUMNS($M$131:S214)),0)</f>
        <v>0</v>
      </c>
      <c r="T214">
        <f t="array" ref="T214">IF(AND(ROWS($M$131:T214)&lt;=$P$2,COLUMNS($M$131:T214)&lt;=$P$2),INDEX(MINVERSE($M$6:INDEX($M$6:$EF$125,$P$2,$P$2)),ROWS($M$131:T214),COLUMNS($M$131:T214)),0)</f>
        <v>0</v>
      </c>
      <c r="U214">
        <f t="array" ref="U214">IF(AND(ROWS($M$131:U214)&lt;=$P$2,COLUMNS($M$131:U214)&lt;=$P$2),INDEX(MINVERSE($M$6:INDEX($M$6:$EF$125,$P$2,$P$2)),ROWS($M$131:U214),COLUMNS($M$131:U214)),0)</f>
        <v>0</v>
      </c>
      <c r="V214">
        <f t="array" ref="V214">IF(AND(ROWS($M$131:V214)&lt;=$P$2,COLUMNS($M$131:V214)&lt;=$P$2),INDEX(MINVERSE($M$6:INDEX($M$6:$EF$125,$P$2,$P$2)),ROWS($M$131:V214),COLUMNS($M$131:V214)),0)</f>
        <v>0</v>
      </c>
      <c r="W214">
        <f t="array" ref="W214">IF(AND(ROWS($M$131:W214)&lt;=$P$2,COLUMNS($M$131:W214)&lt;=$P$2),INDEX(MINVERSE($M$6:INDEX($M$6:$EF$125,$P$2,$P$2)),ROWS($M$131:W214),COLUMNS($M$131:W214)),0)</f>
        <v>0</v>
      </c>
      <c r="X214">
        <f t="array" ref="X214">IF(AND(ROWS($M$131:X214)&lt;=$P$2,COLUMNS($M$131:X214)&lt;=$P$2),INDEX(MINVERSE($M$6:INDEX($M$6:$EF$125,$P$2,$P$2)),ROWS($M$131:X214),COLUMNS($M$131:X214)),0)</f>
        <v>0</v>
      </c>
      <c r="Y214">
        <f t="array" ref="Y214">IF(AND(ROWS($M$131:Y214)&lt;=$P$2,COLUMNS($M$131:Y214)&lt;=$P$2),INDEX(MINVERSE($M$6:INDEX($M$6:$EF$125,$P$2,$P$2)),ROWS($M$131:Y214),COLUMNS($M$131:Y214)),0)</f>
        <v>0</v>
      </c>
      <c r="Z214">
        <f t="array" ref="Z214">IF(AND(ROWS($M$131:Z214)&lt;=$P$2,COLUMNS($M$131:Z214)&lt;=$P$2),INDEX(MINVERSE($M$6:INDEX($M$6:$EF$125,$P$2,$P$2)),ROWS($M$131:Z214),COLUMNS($M$131:Z214)),0)</f>
        <v>0</v>
      </c>
      <c r="AA214">
        <f t="array" ref="AA214">IF(AND(ROWS($M$131:AA214)&lt;=$P$2,COLUMNS($M$131:AA214)&lt;=$P$2),INDEX(MINVERSE($M$6:INDEX($M$6:$EF$125,$P$2,$P$2)),ROWS($M$131:AA214),COLUMNS($M$131:AA214)),0)</f>
        <v>0</v>
      </c>
      <c r="AB214">
        <f t="array" ref="AB214">IF(AND(ROWS($M$131:AB214)&lt;=$P$2,COLUMNS($M$131:AB214)&lt;=$P$2),INDEX(MINVERSE($M$6:INDEX($M$6:$EF$125,$P$2,$P$2)),ROWS($M$131:AB214),COLUMNS($M$131:AB214)),0)</f>
        <v>0</v>
      </c>
      <c r="AC214">
        <f t="array" ref="AC214">IF(AND(ROWS($M$131:AC214)&lt;=$P$2,COLUMNS($M$131:AC214)&lt;=$P$2),INDEX(MINVERSE($M$6:INDEX($M$6:$EF$125,$P$2,$P$2)),ROWS($M$131:AC214),COLUMNS($M$131:AC214)),0)</f>
        <v>0</v>
      </c>
      <c r="AD214">
        <f t="array" ref="AD214">IF(AND(ROWS($M$131:AD214)&lt;=$P$2,COLUMNS($M$131:AD214)&lt;=$P$2),INDEX(MINVERSE($M$6:INDEX($M$6:$EF$125,$P$2,$P$2)),ROWS($M$131:AD214),COLUMNS($M$131:AD214)),0)</f>
        <v>0</v>
      </c>
      <c r="AE214">
        <f t="array" ref="AE214">IF(AND(ROWS($M$131:AE214)&lt;=$P$2,COLUMNS($M$131:AE214)&lt;=$P$2),INDEX(MINVERSE($M$6:INDEX($M$6:$EF$125,$P$2,$P$2)),ROWS($M$131:AE214),COLUMNS($M$131:AE214)),0)</f>
        <v>0</v>
      </c>
      <c r="AF214">
        <f t="array" ref="AF214">IF(AND(ROWS($M$131:AF214)&lt;=$P$2,COLUMNS($M$131:AF214)&lt;=$P$2),INDEX(MINVERSE($M$6:INDEX($M$6:$EF$125,$P$2,$P$2)),ROWS($M$131:AF214),COLUMNS($M$131:AF214)),0)</f>
        <v>0</v>
      </c>
      <c r="AG214">
        <f t="array" ref="AG214">IF(AND(ROWS($M$131:AG214)&lt;=$P$2,COLUMNS($M$131:AG214)&lt;=$P$2),INDEX(MINVERSE($M$6:INDEX($M$6:$EF$125,$P$2,$P$2)),ROWS($M$131:AG214),COLUMNS($M$131:AG214)),0)</f>
        <v>0</v>
      </c>
      <c r="AH214">
        <f t="array" ref="AH214">IF(AND(ROWS($M$131:AH214)&lt;=$P$2,COLUMNS($M$131:AH214)&lt;=$P$2),INDEX(MINVERSE($M$6:INDEX($M$6:$EF$125,$P$2,$P$2)),ROWS($M$131:AH214),COLUMNS($M$131:AH214)),0)</f>
        <v>0</v>
      </c>
      <c r="AI214">
        <f t="array" ref="AI214">IF(AND(ROWS($M$131:AI214)&lt;=$P$2,COLUMNS($M$131:AI214)&lt;=$P$2),INDEX(MINVERSE($M$6:INDEX($M$6:$EF$125,$P$2,$P$2)),ROWS($M$131:AI214),COLUMNS($M$131:AI214)),0)</f>
        <v>0</v>
      </c>
      <c r="AJ214">
        <f t="array" ref="AJ214">IF(AND(ROWS($M$131:AJ214)&lt;=$P$2,COLUMNS($M$131:AJ214)&lt;=$P$2),INDEX(MINVERSE($M$6:INDEX($M$6:$EF$125,$P$2,$P$2)),ROWS($M$131:AJ214),COLUMNS($M$131:AJ214)),0)</f>
        <v>0</v>
      </c>
      <c r="AK214">
        <f t="array" ref="AK214">IF(AND(ROWS($M$131:AK214)&lt;=$P$2,COLUMNS($M$131:AK214)&lt;=$P$2),INDEX(MINVERSE($M$6:INDEX($M$6:$EF$125,$P$2,$P$2)),ROWS($M$131:AK214),COLUMNS($M$131:AK214)),0)</f>
        <v>0</v>
      </c>
      <c r="AL214">
        <f t="array" ref="AL214">IF(AND(ROWS($M$131:AL214)&lt;=$P$2,COLUMNS($M$131:AL214)&lt;=$P$2),INDEX(MINVERSE($M$6:INDEX($M$6:$EF$125,$P$2,$P$2)),ROWS($M$131:AL214),COLUMNS($M$131:AL214)),0)</f>
        <v>0</v>
      </c>
      <c r="AM214">
        <f t="array" ref="AM214">IF(AND(ROWS($M$131:AM214)&lt;=$P$2,COLUMNS($M$131:AM214)&lt;=$P$2),INDEX(MINVERSE($M$6:INDEX($M$6:$EF$125,$P$2,$P$2)),ROWS($M$131:AM214),COLUMNS($M$131:AM214)),0)</f>
        <v>0</v>
      </c>
      <c r="AN214">
        <f t="array" ref="AN214">IF(AND(ROWS($M$131:AN214)&lt;=$P$2,COLUMNS($M$131:AN214)&lt;=$P$2),INDEX(MINVERSE($M$6:INDEX($M$6:$EF$125,$P$2,$P$2)),ROWS($M$131:AN214),COLUMNS($M$131:AN214)),0)</f>
        <v>0</v>
      </c>
      <c r="AO214">
        <f t="array" ref="AO214">IF(AND(ROWS($M$131:AO214)&lt;=$P$2,COLUMNS($M$131:AO214)&lt;=$P$2),INDEX(MINVERSE($M$6:INDEX($M$6:$EF$125,$P$2,$P$2)),ROWS($M$131:AO214),COLUMNS($M$131:AO214)),0)</f>
        <v>0</v>
      </c>
      <c r="AP214">
        <f t="array" ref="AP214">IF(AND(ROWS($M$131:AP214)&lt;=$P$2,COLUMNS($M$131:AP214)&lt;=$P$2),INDEX(MINVERSE($M$6:INDEX($M$6:$EF$125,$P$2,$P$2)),ROWS($M$131:AP214),COLUMNS($M$131:AP214)),0)</f>
        <v>0</v>
      </c>
      <c r="AQ214">
        <f t="array" ref="AQ214">IF(AND(ROWS($M$131:AQ214)&lt;=$P$2,COLUMNS($M$131:AQ214)&lt;=$P$2),INDEX(MINVERSE($M$6:INDEX($M$6:$EF$125,$P$2,$P$2)),ROWS($M$131:AQ214),COLUMNS($M$131:AQ214)),0)</f>
        <v>0</v>
      </c>
      <c r="AR214">
        <f t="array" ref="AR214">IF(AND(ROWS($M$131:AR214)&lt;=$P$2,COLUMNS($M$131:AR214)&lt;=$P$2),INDEX(MINVERSE($M$6:INDEX($M$6:$EF$125,$P$2,$P$2)),ROWS($M$131:AR214),COLUMNS($M$131:AR214)),0)</f>
        <v>0</v>
      </c>
      <c r="AS214">
        <f t="array" ref="AS214">IF(AND(ROWS($M$131:AS214)&lt;=$P$2,COLUMNS($M$131:AS214)&lt;=$P$2),INDEX(MINVERSE($M$6:INDEX($M$6:$EF$125,$P$2,$P$2)),ROWS($M$131:AS214),COLUMNS($M$131:AS214)),0)</f>
        <v>0</v>
      </c>
      <c r="AT214">
        <f t="array" ref="AT214">IF(AND(ROWS($M$131:AT214)&lt;=$P$2,COLUMNS($M$131:AT214)&lt;=$P$2),INDEX(MINVERSE($M$6:INDEX($M$6:$EF$125,$P$2,$P$2)),ROWS($M$131:AT214),COLUMNS($M$131:AT214)),0)</f>
        <v>0</v>
      </c>
      <c r="AU214">
        <f t="array" ref="AU214">IF(AND(ROWS($M$131:AU214)&lt;=$P$2,COLUMNS($M$131:AU214)&lt;=$P$2),INDEX(MINVERSE($M$6:INDEX($M$6:$EF$125,$P$2,$P$2)),ROWS($M$131:AU214),COLUMNS($M$131:AU214)),0)</f>
        <v>0</v>
      </c>
      <c r="AV214">
        <f t="array" ref="AV214">IF(AND(ROWS($M$131:AV214)&lt;=$P$2,COLUMNS($M$131:AV214)&lt;=$P$2),INDEX(MINVERSE($M$6:INDEX($M$6:$EF$125,$P$2,$P$2)),ROWS($M$131:AV214),COLUMNS($M$131:AV214)),0)</f>
        <v>0</v>
      </c>
      <c r="AW214">
        <f t="array" ref="AW214">IF(AND(ROWS($M$131:AW214)&lt;=$P$2,COLUMNS($M$131:AW214)&lt;=$P$2),INDEX(MINVERSE($M$6:INDEX($M$6:$EF$125,$P$2,$P$2)),ROWS($M$131:AW214),COLUMNS($M$131:AW214)),0)</f>
        <v>0</v>
      </c>
      <c r="AX214">
        <f t="array" ref="AX214">IF(AND(ROWS($M$131:AX214)&lt;=$P$2,COLUMNS($M$131:AX214)&lt;=$P$2),INDEX(MINVERSE($M$6:INDEX($M$6:$EF$125,$P$2,$P$2)),ROWS($M$131:AX214),COLUMNS($M$131:AX214)),0)</f>
        <v>0</v>
      </c>
      <c r="AY214">
        <f t="array" ref="AY214">IF(AND(ROWS($M$131:AY214)&lt;=$P$2,COLUMNS($M$131:AY214)&lt;=$P$2),INDEX(MINVERSE($M$6:INDEX($M$6:$EF$125,$P$2,$P$2)),ROWS($M$131:AY214),COLUMNS($M$131:AY214)),0)</f>
        <v>0</v>
      </c>
      <c r="AZ214">
        <f t="array" ref="AZ214">IF(AND(ROWS($M$131:AZ214)&lt;=$P$2,COLUMNS($M$131:AZ214)&lt;=$P$2),INDEX(MINVERSE($M$6:INDEX($M$6:$EF$125,$P$2,$P$2)),ROWS($M$131:AZ214),COLUMNS($M$131:AZ214)),0)</f>
        <v>0</v>
      </c>
      <c r="BA214">
        <f t="array" ref="BA214">IF(AND(ROWS($M$131:BA214)&lt;=$P$2,COLUMNS($M$131:BA214)&lt;=$P$2),INDEX(MINVERSE($M$6:INDEX($M$6:$EF$125,$P$2,$P$2)),ROWS($M$131:BA214),COLUMNS($M$131:BA214)),0)</f>
        <v>0</v>
      </c>
      <c r="BB214">
        <f t="array" ref="BB214">IF(AND(ROWS($M$131:BB214)&lt;=$P$2,COLUMNS($M$131:BB214)&lt;=$P$2),INDEX(MINVERSE($M$6:INDEX($M$6:$EF$125,$P$2,$P$2)),ROWS($M$131:BB214),COLUMNS($M$131:BB214)),0)</f>
        <v>0</v>
      </c>
      <c r="BC214">
        <f t="array" ref="BC214">IF(AND(ROWS($M$131:BC214)&lt;=$P$2,COLUMNS($M$131:BC214)&lt;=$P$2),INDEX(MINVERSE($M$6:INDEX($M$6:$EF$125,$P$2,$P$2)),ROWS($M$131:BC214),COLUMNS($M$131:BC214)),0)</f>
        <v>0</v>
      </c>
      <c r="BD214">
        <f t="array" ref="BD214">IF(AND(ROWS($M$131:BD214)&lt;=$P$2,COLUMNS($M$131:BD214)&lt;=$P$2),INDEX(MINVERSE($M$6:INDEX($M$6:$EF$125,$P$2,$P$2)),ROWS($M$131:BD214),COLUMNS($M$131:BD214)),0)</f>
        <v>0</v>
      </c>
      <c r="BE214">
        <f t="array" ref="BE214">IF(AND(ROWS($M$131:BE214)&lt;=$P$2,COLUMNS($M$131:BE214)&lt;=$P$2),INDEX(MINVERSE($M$6:INDEX($M$6:$EF$125,$P$2,$P$2)),ROWS($M$131:BE214),COLUMNS($M$131:BE214)),0)</f>
        <v>0</v>
      </c>
      <c r="BF214">
        <f t="array" ref="BF214">IF(AND(ROWS($M$131:BF214)&lt;=$P$2,COLUMNS($M$131:BF214)&lt;=$P$2),INDEX(MINVERSE($M$6:INDEX($M$6:$EF$125,$P$2,$P$2)),ROWS($M$131:BF214),COLUMNS($M$131:BF214)),0)</f>
        <v>0</v>
      </c>
      <c r="BG214">
        <f t="array" ref="BG214">IF(AND(ROWS($M$131:BG214)&lt;=$P$2,COLUMNS($M$131:BG214)&lt;=$P$2),INDEX(MINVERSE($M$6:INDEX($M$6:$EF$125,$P$2,$P$2)),ROWS($M$131:BG214),COLUMNS($M$131:BG214)),0)</f>
        <v>0</v>
      </c>
      <c r="BH214">
        <f t="array" ref="BH214">IF(AND(ROWS($M$131:BH214)&lt;=$P$2,COLUMNS($M$131:BH214)&lt;=$P$2),INDEX(MINVERSE($M$6:INDEX($M$6:$EF$125,$P$2,$P$2)),ROWS($M$131:BH214),COLUMNS($M$131:BH214)),0)</f>
        <v>0</v>
      </c>
      <c r="BI214">
        <f t="array" ref="BI214">IF(AND(ROWS($M$131:BI214)&lt;=$P$2,COLUMNS($M$131:BI214)&lt;=$P$2),INDEX(MINVERSE($M$6:INDEX($M$6:$EF$125,$P$2,$P$2)),ROWS($M$131:BI214),COLUMNS($M$131:BI214)),0)</f>
        <v>0</v>
      </c>
      <c r="BJ214">
        <f t="array" ref="BJ214">IF(AND(ROWS($M$131:BJ214)&lt;=$P$2,COLUMNS($M$131:BJ214)&lt;=$P$2),INDEX(MINVERSE($M$6:INDEX($M$6:$EF$125,$P$2,$P$2)),ROWS($M$131:BJ214),COLUMNS($M$131:BJ214)),0)</f>
        <v>0</v>
      </c>
      <c r="BK214">
        <f t="array" ref="BK214">IF(AND(ROWS($M$131:BK214)&lt;=$P$2,COLUMNS($M$131:BK214)&lt;=$P$2),INDEX(MINVERSE($M$6:INDEX($M$6:$EF$125,$P$2,$P$2)),ROWS($M$131:BK214),COLUMNS($M$131:BK214)),0)</f>
        <v>0</v>
      </c>
      <c r="BL214">
        <f t="array" ref="BL214">IF(AND(ROWS($M$131:BL214)&lt;=$P$2,COLUMNS($M$131:BL214)&lt;=$P$2),INDEX(MINVERSE($M$6:INDEX($M$6:$EF$125,$P$2,$P$2)),ROWS($M$131:BL214),COLUMNS($M$131:BL214)),0)</f>
        <v>0</v>
      </c>
      <c r="BM214">
        <f t="array" ref="BM214">IF(AND(ROWS($M$131:BM214)&lt;=$P$2,COLUMNS($M$131:BM214)&lt;=$P$2),INDEX(MINVERSE($M$6:INDEX($M$6:$EF$125,$P$2,$P$2)),ROWS($M$131:BM214),COLUMNS($M$131:BM214)),0)</f>
        <v>0</v>
      </c>
      <c r="BN214">
        <f t="array" ref="BN214">IF(AND(ROWS($M$131:BN214)&lt;=$P$2,COLUMNS($M$131:BN214)&lt;=$P$2),INDEX(MINVERSE($M$6:INDEX($M$6:$EF$125,$P$2,$P$2)),ROWS($M$131:BN214),COLUMNS($M$131:BN214)),0)</f>
        <v>0</v>
      </c>
      <c r="BO214">
        <f t="array" ref="BO214">IF(AND(ROWS($M$131:BO214)&lt;=$P$2,COLUMNS($M$131:BO214)&lt;=$P$2),INDEX(MINVERSE($M$6:INDEX($M$6:$EF$125,$P$2,$P$2)),ROWS($M$131:BO214),COLUMNS($M$131:BO214)),0)</f>
        <v>0</v>
      </c>
      <c r="BP214">
        <f t="array" ref="BP214">IF(AND(ROWS($M$131:BP214)&lt;=$P$2,COLUMNS($M$131:BP214)&lt;=$P$2),INDEX(MINVERSE($M$6:INDEX($M$6:$EF$125,$P$2,$P$2)),ROWS($M$131:BP214),COLUMNS($M$131:BP214)),0)</f>
        <v>0</v>
      </c>
      <c r="BQ214">
        <f t="array" ref="BQ214">IF(AND(ROWS($M$131:BQ214)&lt;=$P$2,COLUMNS($M$131:BQ214)&lt;=$P$2),INDEX(MINVERSE($M$6:INDEX($M$6:$EF$125,$P$2,$P$2)),ROWS($M$131:BQ214),COLUMNS($M$131:BQ214)),0)</f>
        <v>0</v>
      </c>
      <c r="BR214">
        <f t="array" ref="BR214">IF(AND(ROWS($M$131:BR214)&lt;=$P$2,COLUMNS($M$131:BR214)&lt;=$P$2),INDEX(MINVERSE($M$6:INDEX($M$6:$EF$125,$P$2,$P$2)),ROWS($M$131:BR214),COLUMNS($M$131:BR214)),0)</f>
        <v>0</v>
      </c>
      <c r="BS214">
        <f t="array" ref="BS214">IF(AND(ROWS($M$131:BS214)&lt;=$P$2,COLUMNS($M$131:BS214)&lt;=$P$2),INDEX(MINVERSE($M$6:INDEX($M$6:$EF$125,$P$2,$P$2)),ROWS($M$131:BS214),COLUMNS($M$131:BS214)),0)</f>
        <v>0</v>
      </c>
      <c r="BT214">
        <f t="array" ref="BT214">IF(AND(ROWS($M$131:BT214)&lt;=$P$2,COLUMNS($M$131:BT214)&lt;=$P$2),INDEX(MINVERSE($M$6:INDEX($M$6:$EF$125,$P$2,$P$2)),ROWS($M$131:BT214),COLUMNS($M$131:BT214)),0)</f>
        <v>0</v>
      </c>
      <c r="BU214">
        <f t="array" ref="BU214">IF(AND(ROWS($M$131:BU214)&lt;=$P$2,COLUMNS($M$131:BU214)&lt;=$P$2),INDEX(MINVERSE($M$6:INDEX($M$6:$EF$125,$P$2,$P$2)),ROWS($M$131:BU214),COLUMNS($M$131:BU214)),0)</f>
        <v>0</v>
      </c>
      <c r="BV214">
        <f t="array" ref="BV214">IF(AND(ROWS($M$131:BV214)&lt;=$P$2,COLUMNS($M$131:BV214)&lt;=$P$2),INDEX(MINVERSE($M$6:INDEX($M$6:$EF$125,$P$2,$P$2)),ROWS($M$131:BV214),COLUMNS($M$131:BV214)),0)</f>
        <v>0</v>
      </c>
      <c r="BW214">
        <f t="array" ref="BW214">IF(AND(ROWS($M$131:BW214)&lt;=$P$2,COLUMNS($M$131:BW214)&lt;=$P$2),INDEX(MINVERSE($M$6:INDEX($M$6:$EF$125,$P$2,$P$2)),ROWS($M$131:BW214),COLUMNS($M$131:BW214)),0)</f>
        <v>0</v>
      </c>
      <c r="BX214">
        <f t="array" ref="BX214">IF(AND(ROWS($M$131:BX214)&lt;=$P$2,COLUMNS($M$131:BX214)&lt;=$P$2),INDEX(MINVERSE($M$6:INDEX($M$6:$EF$125,$P$2,$P$2)),ROWS($M$131:BX214),COLUMNS($M$131:BX214)),0)</f>
        <v>0</v>
      </c>
      <c r="BY214">
        <f t="array" ref="BY214">IF(AND(ROWS($M$131:BY214)&lt;=$P$2,COLUMNS($M$131:BY214)&lt;=$P$2),INDEX(MINVERSE($M$6:INDEX($M$6:$EF$125,$P$2,$P$2)),ROWS($M$131:BY214),COLUMNS($M$131:BY214)),0)</f>
        <v>0</v>
      </c>
      <c r="BZ214">
        <f t="array" ref="BZ214">IF(AND(ROWS($M$131:BZ214)&lt;=$P$2,COLUMNS($M$131:BZ214)&lt;=$P$2),INDEX(MINVERSE($M$6:INDEX($M$6:$EF$125,$P$2,$P$2)),ROWS($M$131:BZ214),COLUMNS($M$131:BZ214)),0)</f>
        <v>0</v>
      </c>
      <c r="CA214">
        <f t="array" ref="CA214">IF(AND(ROWS($M$131:CA214)&lt;=$P$2,COLUMNS($M$131:CA214)&lt;=$P$2),INDEX(MINVERSE($M$6:INDEX($M$6:$EF$125,$P$2,$P$2)),ROWS($M$131:CA214),COLUMNS($M$131:CA214)),0)</f>
        <v>0</v>
      </c>
      <c r="CB214">
        <f t="array" ref="CB214">IF(AND(ROWS($M$131:CB214)&lt;=$P$2,COLUMNS($M$131:CB214)&lt;=$P$2),INDEX(MINVERSE($M$6:INDEX($M$6:$EF$125,$P$2,$P$2)),ROWS($M$131:CB214),COLUMNS($M$131:CB214)),0)</f>
        <v>0</v>
      </c>
      <c r="CC214">
        <f t="array" ref="CC214">IF(AND(ROWS($M$131:CC214)&lt;=$P$2,COLUMNS($M$131:CC214)&lt;=$P$2),INDEX(MINVERSE($M$6:INDEX($M$6:$EF$125,$P$2,$P$2)),ROWS($M$131:CC214),COLUMNS($M$131:CC214)),0)</f>
        <v>0</v>
      </c>
      <c r="CD214">
        <f t="array" ref="CD214">IF(AND(ROWS($M$131:CD214)&lt;=$P$2,COLUMNS($M$131:CD214)&lt;=$P$2),INDEX(MINVERSE($M$6:INDEX($M$6:$EF$125,$P$2,$P$2)),ROWS($M$131:CD214),COLUMNS($M$131:CD214)),0)</f>
        <v>0</v>
      </c>
      <c r="CE214">
        <f t="array" ref="CE214">IF(AND(ROWS($M$131:CE214)&lt;=$P$2,COLUMNS($M$131:CE214)&lt;=$P$2),INDEX(MINVERSE($M$6:INDEX($M$6:$EF$125,$P$2,$P$2)),ROWS($M$131:CE214),COLUMNS($M$131:CE214)),0)</f>
        <v>0</v>
      </c>
      <c r="CF214">
        <f t="array" ref="CF214">IF(AND(ROWS($M$131:CF214)&lt;=$P$2,COLUMNS($M$131:CF214)&lt;=$P$2),INDEX(MINVERSE($M$6:INDEX($M$6:$EF$125,$P$2,$P$2)),ROWS($M$131:CF214),COLUMNS($M$131:CF214)),0)</f>
        <v>0</v>
      </c>
      <c r="CG214">
        <f t="array" ref="CG214">IF(AND(ROWS($M$131:CG214)&lt;=$P$2,COLUMNS($M$131:CG214)&lt;=$P$2),INDEX(MINVERSE($M$6:INDEX($M$6:$EF$125,$P$2,$P$2)),ROWS($M$131:CG214),COLUMNS($M$131:CG214)),0)</f>
        <v>0</v>
      </c>
      <c r="CH214">
        <f t="array" ref="CH214">IF(AND(ROWS($M$131:CH214)&lt;=$P$2,COLUMNS($M$131:CH214)&lt;=$P$2),INDEX(MINVERSE($M$6:INDEX($M$6:$EF$125,$P$2,$P$2)),ROWS($M$131:CH214),COLUMNS($M$131:CH214)),0)</f>
        <v>0</v>
      </c>
      <c r="CI214">
        <f t="array" ref="CI214">IF(AND(ROWS($M$131:CI214)&lt;=$P$2,COLUMNS($M$131:CI214)&lt;=$P$2),INDEX(MINVERSE($M$6:INDEX($M$6:$EF$125,$P$2,$P$2)),ROWS($M$131:CI214),COLUMNS($M$131:CI214)),0)</f>
        <v>0</v>
      </c>
      <c r="CJ214">
        <f t="array" ref="CJ214">IF(AND(ROWS($M$131:CJ214)&lt;=$P$2,COLUMNS($M$131:CJ214)&lt;=$P$2),INDEX(MINVERSE($M$6:INDEX($M$6:$EF$125,$P$2,$P$2)),ROWS($M$131:CJ214),COLUMNS($M$131:CJ214)),0)</f>
        <v>0</v>
      </c>
      <c r="CK214">
        <f t="array" ref="CK214">IF(AND(ROWS($M$131:CK214)&lt;=$P$2,COLUMNS($M$131:CK214)&lt;=$P$2),INDEX(MINVERSE($M$6:INDEX($M$6:$EF$125,$P$2,$P$2)),ROWS($M$131:CK214),COLUMNS($M$131:CK214)),0)</f>
        <v>0</v>
      </c>
      <c r="CL214">
        <f t="array" ref="CL214">IF(AND(ROWS($M$131:CL214)&lt;=$P$2,COLUMNS($M$131:CL214)&lt;=$P$2),INDEX(MINVERSE($M$6:INDEX($M$6:$EF$125,$P$2,$P$2)),ROWS($M$131:CL214),COLUMNS($M$131:CL214)),0)</f>
        <v>0</v>
      </c>
      <c r="CM214">
        <f t="array" ref="CM214">IF(AND(ROWS($M$131:CM214)&lt;=$P$2,COLUMNS($M$131:CM214)&lt;=$P$2),INDEX(MINVERSE($M$6:INDEX($M$6:$EF$125,$P$2,$P$2)),ROWS($M$131:CM214),COLUMNS($M$131:CM214)),0)</f>
        <v>0</v>
      </c>
      <c r="CN214">
        <f t="array" ref="CN214">IF(AND(ROWS($M$131:CN214)&lt;=$P$2,COLUMNS($M$131:CN214)&lt;=$P$2),INDEX(MINVERSE($M$6:INDEX($M$6:$EF$125,$P$2,$P$2)),ROWS($M$131:CN214),COLUMNS($M$131:CN214)),0)</f>
        <v>0</v>
      </c>
      <c r="CO214">
        <f t="array" ref="CO214">IF(AND(ROWS($M$131:CO214)&lt;=$P$2,COLUMNS($M$131:CO214)&lt;=$P$2),INDEX(MINVERSE($M$6:INDEX($M$6:$EF$125,$P$2,$P$2)),ROWS($M$131:CO214),COLUMNS($M$131:CO214)),0)</f>
        <v>0</v>
      </c>
      <c r="CP214">
        <f t="array" ref="CP214">IF(AND(ROWS($M$131:CP214)&lt;=$P$2,COLUMNS($M$131:CP214)&lt;=$P$2),INDEX(MINVERSE($M$6:INDEX($M$6:$EF$125,$P$2,$P$2)),ROWS($M$131:CP214),COLUMNS($M$131:CP214)),0)</f>
        <v>0</v>
      </c>
      <c r="CQ214">
        <f t="array" ref="CQ214">IF(AND(ROWS($M$131:CQ214)&lt;=$P$2,COLUMNS($M$131:CQ214)&lt;=$P$2),INDEX(MINVERSE($M$6:INDEX($M$6:$EF$125,$P$2,$P$2)),ROWS($M$131:CQ214),COLUMNS($M$131:CQ214)),0)</f>
        <v>0</v>
      </c>
      <c r="CR214">
        <f t="array" ref="CR214">IF(AND(ROWS($M$131:CR214)&lt;=$P$2,COLUMNS($M$131:CR214)&lt;=$P$2),INDEX(MINVERSE($M$6:INDEX($M$6:$EF$125,$P$2,$P$2)),ROWS($M$131:CR214),COLUMNS($M$131:CR214)),0)</f>
        <v>0</v>
      </c>
      <c r="CS214">
        <f t="array" ref="CS214">IF(AND(ROWS($M$131:CS214)&lt;=$P$2,COLUMNS($M$131:CS214)&lt;=$P$2),INDEX(MINVERSE($M$6:INDEX($M$6:$EF$125,$P$2,$P$2)),ROWS($M$131:CS214),COLUMNS($M$131:CS214)),0)</f>
        <v>0</v>
      </c>
      <c r="CT214">
        <f t="array" ref="CT214">IF(AND(ROWS($M$131:CT214)&lt;=$P$2,COLUMNS($M$131:CT214)&lt;=$P$2),INDEX(MINVERSE($M$6:INDEX($M$6:$EF$125,$P$2,$P$2)),ROWS($M$131:CT214),COLUMNS($M$131:CT214)),0)</f>
        <v>0</v>
      </c>
      <c r="CU214">
        <f t="array" ref="CU214">IF(AND(ROWS($M$131:CU214)&lt;=$P$2,COLUMNS($M$131:CU214)&lt;=$P$2),INDEX(MINVERSE($M$6:INDEX($M$6:$EF$125,$P$2,$P$2)),ROWS($M$131:CU214),COLUMNS($M$131:CU214)),0)</f>
        <v>0</v>
      </c>
      <c r="CV214">
        <f t="array" ref="CV214">IF(AND(ROWS($M$131:CV214)&lt;=$P$2,COLUMNS($M$131:CV214)&lt;=$P$2),INDEX(MINVERSE($M$6:INDEX($M$6:$EF$125,$P$2,$P$2)),ROWS($M$131:CV214),COLUMNS($M$131:CV214)),0)</f>
        <v>0</v>
      </c>
      <c r="CW214">
        <f t="array" ref="CW214">IF(AND(ROWS($M$131:CW214)&lt;=$P$2,COLUMNS($M$131:CW214)&lt;=$P$2),INDEX(MINVERSE($M$6:INDEX($M$6:$EF$125,$P$2,$P$2)),ROWS($M$131:CW214),COLUMNS($M$131:CW214)),0)</f>
        <v>0</v>
      </c>
      <c r="CX214">
        <f t="array" ref="CX214">IF(AND(ROWS($M$131:CX214)&lt;=$P$2,COLUMNS($M$131:CX214)&lt;=$P$2),INDEX(MINVERSE($M$6:INDEX($M$6:$EF$125,$P$2,$P$2)),ROWS($M$131:CX214),COLUMNS($M$131:CX214)),0)</f>
        <v>0</v>
      </c>
      <c r="CY214">
        <f t="array" ref="CY214">IF(AND(ROWS($M$131:CY214)&lt;=$P$2,COLUMNS($M$131:CY214)&lt;=$P$2),INDEX(MINVERSE($M$6:INDEX($M$6:$EF$125,$P$2,$P$2)),ROWS($M$131:CY214),COLUMNS($M$131:CY214)),0)</f>
        <v>0</v>
      </c>
      <c r="CZ214">
        <f t="array" ref="CZ214">IF(AND(ROWS($M$131:CZ214)&lt;=$P$2,COLUMNS($M$131:CZ214)&lt;=$P$2),INDEX(MINVERSE($M$6:INDEX($M$6:$EF$125,$P$2,$P$2)),ROWS($M$131:CZ214),COLUMNS($M$131:CZ214)),0)</f>
        <v>0</v>
      </c>
      <c r="DA214">
        <f t="array" ref="DA214">IF(AND(ROWS($M$131:DA214)&lt;=$P$2,COLUMNS($M$131:DA214)&lt;=$P$2),INDEX(MINVERSE($M$6:INDEX($M$6:$EF$125,$P$2,$P$2)),ROWS($M$131:DA214),COLUMNS($M$131:DA214)),0)</f>
        <v>0</v>
      </c>
      <c r="DB214">
        <f t="array" ref="DB214">IF(AND(ROWS($M$131:DB214)&lt;=$P$2,COLUMNS($M$131:DB214)&lt;=$P$2),INDEX(MINVERSE($M$6:INDEX($M$6:$EF$125,$P$2,$P$2)),ROWS($M$131:DB214),COLUMNS($M$131:DB214)),0)</f>
        <v>0</v>
      </c>
      <c r="DC214">
        <f t="array" ref="DC214">IF(AND(ROWS($M$131:DC214)&lt;=$P$2,COLUMNS($M$131:DC214)&lt;=$P$2),INDEX(MINVERSE($M$6:INDEX($M$6:$EF$125,$P$2,$P$2)),ROWS($M$131:DC214),COLUMNS($M$131:DC214)),0)</f>
        <v>0</v>
      </c>
      <c r="DD214">
        <f t="array" ref="DD214">IF(AND(ROWS($M$131:DD214)&lt;=$P$2,COLUMNS($M$131:DD214)&lt;=$P$2),INDEX(MINVERSE($M$6:INDEX($M$6:$EF$125,$P$2,$P$2)),ROWS($M$131:DD214),COLUMNS($M$131:DD214)),0)</f>
        <v>0</v>
      </c>
      <c r="DE214">
        <f t="array" ref="DE214">IF(AND(ROWS($M$131:DE214)&lt;=$P$2,COLUMNS($M$131:DE214)&lt;=$P$2),INDEX(MINVERSE($M$6:INDEX($M$6:$EF$125,$P$2,$P$2)),ROWS($M$131:DE214),COLUMNS($M$131:DE214)),0)</f>
        <v>0</v>
      </c>
      <c r="DF214">
        <f t="array" ref="DF214">IF(AND(ROWS($M$131:DF214)&lt;=$P$2,COLUMNS($M$131:DF214)&lt;=$P$2),INDEX(MINVERSE($M$6:INDEX($M$6:$EF$125,$P$2,$P$2)),ROWS($M$131:DF214),COLUMNS($M$131:DF214)),0)</f>
        <v>0</v>
      </c>
      <c r="DG214">
        <f t="array" ref="DG214">IF(AND(ROWS($M$131:DG214)&lt;=$P$2,COLUMNS($M$131:DG214)&lt;=$P$2),INDEX(MINVERSE($M$6:INDEX($M$6:$EF$125,$P$2,$P$2)),ROWS($M$131:DG214),COLUMNS($M$131:DG214)),0)</f>
        <v>0</v>
      </c>
      <c r="DH214">
        <f t="array" ref="DH214">IF(AND(ROWS($M$131:DH214)&lt;=$P$2,COLUMNS($M$131:DH214)&lt;=$P$2),INDEX(MINVERSE($M$6:INDEX($M$6:$EF$125,$P$2,$P$2)),ROWS($M$131:DH214),COLUMNS($M$131:DH214)),0)</f>
        <v>0</v>
      </c>
      <c r="DI214">
        <f t="array" ref="DI214">IF(AND(ROWS($M$131:DI214)&lt;=$P$2,COLUMNS($M$131:DI214)&lt;=$P$2),INDEX(MINVERSE($M$6:INDEX($M$6:$EF$125,$P$2,$P$2)),ROWS($M$131:DI214),COLUMNS($M$131:DI214)),0)</f>
        <v>0</v>
      </c>
      <c r="DJ214">
        <f t="array" ref="DJ214">IF(AND(ROWS($M$131:DJ214)&lt;=$P$2,COLUMNS($M$131:DJ214)&lt;=$P$2),INDEX(MINVERSE($M$6:INDEX($M$6:$EF$125,$P$2,$P$2)),ROWS($M$131:DJ214),COLUMNS($M$131:DJ214)),0)</f>
        <v>0</v>
      </c>
      <c r="DK214">
        <f t="array" ref="DK214">IF(AND(ROWS($M$131:DK214)&lt;=$P$2,COLUMNS($M$131:DK214)&lt;=$P$2),INDEX(MINVERSE($M$6:INDEX($M$6:$EF$125,$P$2,$P$2)),ROWS($M$131:DK214),COLUMNS($M$131:DK214)),0)</f>
        <v>0</v>
      </c>
      <c r="DL214">
        <f t="array" ref="DL214">IF(AND(ROWS($M$131:DL214)&lt;=$P$2,COLUMNS($M$131:DL214)&lt;=$P$2),INDEX(MINVERSE($M$6:INDEX($M$6:$EF$125,$P$2,$P$2)),ROWS($M$131:DL214),COLUMNS($M$131:DL214)),0)</f>
        <v>0</v>
      </c>
      <c r="DM214">
        <f t="array" ref="DM214">IF(AND(ROWS($M$131:DM214)&lt;=$P$2,COLUMNS($M$131:DM214)&lt;=$P$2),INDEX(MINVERSE($M$6:INDEX($M$6:$EF$125,$P$2,$P$2)),ROWS($M$131:DM214),COLUMNS($M$131:DM214)),0)</f>
        <v>0</v>
      </c>
      <c r="DN214">
        <f t="array" ref="DN214">IF(AND(ROWS($M$131:DN214)&lt;=$P$2,COLUMNS($M$131:DN214)&lt;=$P$2),INDEX(MINVERSE($M$6:INDEX($M$6:$EF$125,$P$2,$P$2)),ROWS($M$131:DN214),COLUMNS($M$131:DN214)),0)</f>
        <v>0</v>
      </c>
      <c r="DO214">
        <f t="array" ref="DO214">IF(AND(ROWS($M$131:DO214)&lt;=$P$2,COLUMNS($M$131:DO214)&lt;=$P$2),INDEX(MINVERSE($M$6:INDEX($M$6:$EF$125,$P$2,$P$2)),ROWS($M$131:DO214),COLUMNS($M$131:DO214)),0)</f>
        <v>0</v>
      </c>
      <c r="DP214">
        <f t="array" ref="DP214">IF(AND(ROWS($M$131:DP214)&lt;=$P$2,COLUMNS($M$131:DP214)&lt;=$P$2),INDEX(MINVERSE($M$6:INDEX($M$6:$EF$125,$P$2,$P$2)),ROWS($M$131:DP214),COLUMNS($M$131:DP214)),0)</f>
        <v>0</v>
      </c>
      <c r="DQ214">
        <f t="array" ref="DQ214">IF(AND(ROWS($M$131:DQ214)&lt;=$P$2,COLUMNS($M$131:DQ214)&lt;=$P$2),INDEX(MINVERSE($M$6:INDEX($M$6:$EF$125,$P$2,$P$2)),ROWS($M$131:DQ214),COLUMNS($M$131:DQ214)),0)</f>
        <v>0</v>
      </c>
      <c r="DR214">
        <f t="array" ref="DR214">IF(AND(ROWS($M$131:DR214)&lt;=$P$2,COLUMNS($M$131:DR214)&lt;=$P$2),INDEX(MINVERSE($M$6:INDEX($M$6:$EF$125,$P$2,$P$2)),ROWS($M$131:DR214),COLUMNS($M$131:DR214)),0)</f>
        <v>0</v>
      </c>
      <c r="DS214">
        <f t="array" ref="DS214">IF(AND(ROWS($M$131:DS214)&lt;=$P$2,COLUMNS($M$131:DS214)&lt;=$P$2),INDEX(MINVERSE($M$6:INDEX($M$6:$EF$125,$P$2,$P$2)),ROWS($M$131:DS214),COLUMNS($M$131:DS214)),0)</f>
        <v>0</v>
      </c>
      <c r="DT214">
        <f t="array" ref="DT214">IF(AND(ROWS($M$131:DT214)&lt;=$P$2,COLUMNS($M$131:DT214)&lt;=$P$2),INDEX(MINVERSE($M$6:INDEX($M$6:$EF$125,$P$2,$P$2)),ROWS($M$131:DT214),COLUMNS($M$131:DT214)),0)</f>
        <v>0</v>
      </c>
      <c r="DU214">
        <f t="array" ref="DU214">IF(AND(ROWS($M$131:DU214)&lt;=$P$2,COLUMNS($M$131:DU214)&lt;=$P$2),INDEX(MINVERSE($M$6:INDEX($M$6:$EF$125,$P$2,$P$2)),ROWS($M$131:DU214),COLUMNS($M$131:DU214)),0)</f>
        <v>0</v>
      </c>
      <c r="DV214">
        <f t="array" ref="DV214">IF(AND(ROWS($M$131:DV214)&lt;=$P$2,COLUMNS($M$131:DV214)&lt;=$P$2),INDEX(MINVERSE($M$6:INDEX($M$6:$EF$125,$P$2,$P$2)),ROWS($M$131:DV214),COLUMNS($M$131:DV214)),0)</f>
        <v>0</v>
      </c>
      <c r="DW214">
        <f t="array" ref="DW214">IF(AND(ROWS($M$131:DW214)&lt;=$P$2,COLUMNS($M$131:DW214)&lt;=$P$2),INDEX(MINVERSE($M$6:INDEX($M$6:$EF$125,$P$2,$P$2)),ROWS($M$131:DW214),COLUMNS($M$131:DW214)),0)</f>
        <v>0</v>
      </c>
      <c r="DX214">
        <f t="array" ref="DX214">IF(AND(ROWS($M$131:DX214)&lt;=$P$2,COLUMNS($M$131:DX214)&lt;=$P$2),INDEX(MINVERSE($M$6:INDEX($M$6:$EF$125,$P$2,$P$2)),ROWS($M$131:DX214),COLUMNS($M$131:DX214)),0)</f>
        <v>0</v>
      </c>
      <c r="DY214">
        <f t="array" ref="DY214">IF(AND(ROWS($M$131:DY214)&lt;=$P$2,COLUMNS($M$131:DY214)&lt;=$P$2),INDEX(MINVERSE($M$6:INDEX($M$6:$EF$125,$P$2,$P$2)),ROWS($M$131:DY214),COLUMNS($M$131:DY214)),0)</f>
        <v>0</v>
      </c>
      <c r="DZ214">
        <f t="array" ref="DZ214">IF(AND(ROWS($M$131:DZ214)&lt;=$P$2,COLUMNS($M$131:DZ214)&lt;=$P$2),INDEX(MINVERSE($M$6:INDEX($M$6:$EF$125,$P$2,$P$2)),ROWS($M$131:DZ214),COLUMNS($M$131:DZ214)),0)</f>
        <v>0</v>
      </c>
      <c r="EA214">
        <f t="array" ref="EA214">IF(AND(ROWS($M$131:EA214)&lt;=$P$2,COLUMNS($M$131:EA214)&lt;=$P$2),INDEX(MINVERSE($M$6:INDEX($M$6:$EF$125,$P$2,$P$2)),ROWS($M$131:EA214),COLUMNS($M$131:EA214)),0)</f>
        <v>0</v>
      </c>
      <c r="EB214">
        <f t="array" ref="EB214">IF(AND(ROWS($M$131:EB214)&lt;=$P$2,COLUMNS($M$131:EB214)&lt;=$P$2),INDEX(MINVERSE($M$6:INDEX($M$6:$EF$125,$P$2,$P$2)),ROWS($M$131:EB214),COLUMNS($M$131:EB214)),0)</f>
        <v>0</v>
      </c>
    </row>
    <row r="215" spans="12:132" ht="15">
      <c r="L215" s="10">
        <v>85</v>
      </c>
      <c r="M215">
        <f t="array" ref="M215">IF(AND(ROWS($M$131:M215)&lt;=$P$2,COLUMNS($M$131:M215)&lt;=$P$2),INDEX(MINVERSE($M$6:INDEX($M$6:$EF$125,$P$2,$P$2)),ROWS($M$131:M215),COLUMNS($M$131:M215)),0)</f>
        <v>0</v>
      </c>
      <c r="N215">
        <f t="array" ref="N215">IF(AND(ROWS($M$131:N215)&lt;=$P$2,COLUMNS($M$131:N215)&lt;=$P$2),INDEX(MINVERSE($M$6:INDEX($M$6:$EF$125,$P$2,$P$2)),ROWS($M$131:N215),COLUMNS($M$131:N215)),0)</f>
        <v>0</v>
      </c>
      <c r="O215">
        <f t="array" ref="O215">IF(AND(ROWS($M$131:O215)&lt;=$P$2,COLUMNS($M$131:O215)&lt;=$P$2),INDEX(MINVERSE($M$6:INDEX($M$6:$EF$125,$P$2,$P$2)),ROWS($M$131:O215),COLUMNS($M$131:O215)),0)</f>
        <v>0</v>
      </c>
      <c r="P215">
        <f t="array" ref="P215">IF(AND(ROWS($M$131:P215)&lt;=$P$2,COLUMNS($M$131:P215)&lt;=$P$2),INDEX(MINVERSE($M$6:INDEX($M$6:$EF$125,$P$2,$P$2)),ROWS($M$131:P215),COLUMNS($M$131:P215)),0)</f>
        <v>0</v>
      </c>
      <c r="Q215">
        <f t="array" ref="Q215">IF(AND(ROWS($M$131:Q215)&lt;=$P$2,COLUMNS($M$131:Q215)&lt;=$P$2),INDEX(MINVERSE($M$6:INDEX($M$6:$EF$125,$P$2,$P$2)),ROWS($M$131:Q215),COLUMNS($M$131:Q215)),0)</f>
        <v>0</v>
      </c>
      <c r="R215">
        <f t="array" ref="R215">IF(AND(ROWS($M$131:R215)&lt;=$P$2,COLUMNS($M$131:R215)&lt;=$P$2),INDEX(MINVERSE($M$6:INDEX($M$6:$EF$125,$P$2,$P$2)),ROWS($M$131:R215),COLUMNS($M$131:R215)),0)</f>
        <v>0</v>
      </c>
      <c r="S215">
        <f t="array" ref="S215">IF(AND(ROWS($M$131:S215)&lt;=$P$2,COLUMNS($M$131:S215)&lt;=$P$2),INDEX(MINVERSE($M$6:INDEX($M$6:$EF$125,$P$2,$P$2)),ROWS($M$131:S215),COLUMNS($M$131:S215)),0)</f>
        <v>0</v>
      </c>
      <c r="T215">
        <f t="array" ref="T215">IF(AND(ROWS($M$131:T215)&lt;=$P$2,COLUMNS($M$131:T215)&lt;=$P$2),INDEX(MINVERSE($M$6:INDEX($M$6:$EF$125,$P$2,$P$2)),ROWS($M$131:T215),COLUMNS($M$131:T215)),0)</f>
        <v>0</v>
      </c>
      <c r="U215">
        <f t="array" ref="U215">IF(AND(ROWS($M$131:U215)&lt;=$P$2,COLUMNS($M$131:U215)&lt;=$P$2),INDEX(MINVERSE($M$6:INDEX($M$6:$EF$125,$P$2,$P$2)),ROWS($M$131:U215),COLUMNS($M$131:U215)),0)</f>
        <v>0</v>
      </c>
      <c r="V215">
        <f t="array" ref="V215">IF(AND(ROWS($M$131:V215)&lt;=$P$2,COLUMNS($M$131:V215)&lt;=$P$2),INDEX(MINVERSE($M$6:INDEX($M$6:$EF$125,$P$2,$P$2)),ROWS($M$131:V215),COLUMNS($M$131:V215)),0)</f>
        <v>0</v>
      </c>
      <c r="W215">
        <f t="array" ref="W215">IF(AND(ROWS($M$131:W215)&lt;=$P$2,COLUMNS($M$131:W215)&lt;=$P$2),INDEX(MINVERSE($M$6:INDEX($M$6:$EF$125,$P$2,$P$2)),ROWS($M$131:W215),COLUMNS($M$131:W215)),0)</f>
        <v>0</v>
      </c>
      <c r="X215">
        <f t="array" ref="X215">IF(AND(ROWS($M$131:X215)&lt;=$P$2,COLUMNS($M$131:X215)&lt;=$P$2),INDEX(MINVERSE($M$6:INDEX($M$6:$EF$125,$P$2,$P$2)),ROWS($M$131:X215),COLUMNS($M$131:X215)),0)</f>
        <v>0</v>
      </c>
      <c r="Y215">
        <f t="array" ref="Y215">IF(AND(ROWS($M$131:Y215)&lt;=$P$2,COLUMNS($M$131:Y215)&lt;=$P$2),INDEX(MINVERSE($M$6:INDEX($M$6:$EF$125,$P$2,$P$2)),ROWS($M$131:Y215),COLUMNS($M$131:Y215)),0)</f>
        <v>0</v>
      </c>
      <c r="Z215">
        <f t="array" ref="Z215">IF(AND(ROWS($M$131:Z215)&lt;=$P$2,COLUMNS($M$131:Z215)&lt;=$P$2),INDEX(MINVERSE($M$6:INDEX($M$6:$EF$125,$P$2,$P$2)),ROWS($M$131:Z215),COLUMNS($M$131:Z215)),0)</f>
        <v>0</v>
      </c>
      <c r="AA215">
        <f t="array" ref="AA215">IF(AND(ROWS($M$131:AA215)&lt;=$P$2,COLUMNS($M$131:AA215)&lt;=$P$2),INDEX(MINVERSE($M$6:INDEX($M$6:$EF$125,$P$2,$P$2)),ROWS($M$131:AA215),COLUMNS($M$131:AA215)),0)</f>
        <v>0</v>
      </c>
      <c r="AB215">
        <f t="array" ref="AB215">IF(AND(ROWS($M$131:AB215)&lt;=$P$2,COLUMNS($M$131:AB215)&lt;=$P$2),INDEX(MINVERSE($M$6:INDEX($M$6:$EF$125,$P$2,$P$2)),ROWS($M$131:AB215),COLUMNS($M$131:AB215)),0)</f>
        <v>0</v>
      </c>
      <c r="AC215">
        <f t="array" ref="AC215">IF(AND(ROWS($M$131:AC215)&lt;=$P$2,COLUMNS($M$131:AC215)&lt;=$P$2),INDEX(MINVERSE($M$6:INDEX($M$6:$EF$125,$P$2,$P$2)),ROWS($M$131:AC215),COLUMNS($M$131:AC215)),0)</f>
        <v>0</v>
      </c>
      <c r="AD215">
        <f t="array" ref="AD215">IF(AND(ROWS($M$131:AD215)&lt;=$P$2,COLUMNS($M$131:AD215)&lt;=$P$2),INDEX(MINVERSE($M$6:INDEX($M$6:$EF$125,$P$2,$P$2)),ROWS($M$131:AD215),COLUMNS($M$131:AD215)),0)</f>
        <v>0</v>
      </c>
      <c r="AE215">
        <f t="array" ref="AE215">IF(AND(ROWS($M$131:AE215)&lt;=$P$2,COLUMNS($M$131:AE215)&lt;=$P$2),INDEX(MINVERSE($M$6:INDEX($M$6:$EF$125,$P$2,$P$2)),ROWS($M$131:AE215),COLUMNS($M$131:AE215)),0)</f>
        <v>0</v>
      </c>
      <c r="AF215">
        <f t="array" ref="AF215">IF(AND(ROWS($M$131:AF215)&lt;=$P$2,COLUMNS($M$131:AF215)&lt;=$P$2),INDEX(MINVERSE($M$6:INDEX($M$6:$EF$125,$P$2,$P$2)),ROWS($M$131:AF215),COLUMNS($M$131:AF215)),0)</f>
        <v>0</v>
      </c>
      <c r="AG215">
        <f t="array" ref="AG215">IF(AND(ROWS($M$131:AG215)&lt;=$P$2,COLUMNS($M$131:AG215)&lt;=$P$2),INDEX(MINVERSE($M$6:INDEX($M$6:$EF$125,$P$2,$P$2)),ROWS($M$131:AG215),COLUMNS($M$131:AG215)),0)</f>
        <v>0</v>
      </c>
      <c r="AH215">
        <f t="array" ref="AH215">IF(AND(ROWS($M$131:AH215)&lt;=$P$2,COLUMNS($M$131:AH215)&lt;=$P$2),INDEX(MINVERSE($M$6:INDEX($M$6:$EF$125,$P$2,$P$2)),ROWS($M$131:AH215),COLUMNS($M$131:AH215)),0)</f>
        <v>0</v>
      </c>
      <c r="AI215">
        <f t="array" ref="AI215">IF(AND(ROWS($M$131:AI215)&lt;=$P$2,COLUMNS($M$131:AI215)&lt;=$P$2),INDEX(MINVERSE($M$6:INDEX($M$6:$EF$125,$P$2,$P$2)),ROWS($M$131:AI215),COLUMNS($M$131:AI215)),0)</f>
        <v>0</v>
      </c>
      <c r="AJ215">
        <f t="array" ref="AJ215">IF(AND(ROWS($M$131:AJ215)&lt;=$P$2,COLUMNS($M$131:AJ215)&lt;=$P$2),INDEX(MINVERSE($M$6:INDEX($M$6:$EF$125,$P$2,$P$2)),ROWS($M$131:AJ215),COLUMNS($M$131:AJ215)),0)</f>
        <v>0</v>
      </c>
      <c r="AK215">
        <f t="array" ref="AK215">IF(AND(ROWS($M$131:AK215)&lt;=$P$2,COLUMNS($M$131:AK215)&lt;=$P$2),INDEX(MINVERSE($M$6:INDEX($M$6:$EF$125,$P$2,$P$2)),ROWS($M$131:AK215),COLUMNS($M$131:AK215)),0)</f>
        <v>0</v>
      </c>
      <c r="AL215">
        <f t="array" ref="AL215">IF(AND(ROWS($M$131:AL215)&lt;=$P$2,COLUMNS($M$131:AL215)&lt;=$P$2),INDEX(MINVERSE($M$6:INDEX($M$6:$EF$125,$P$2,$P$2)),ROWS($M$131:AL215),COLUMNS($M$131:AL215)),0)</f>
        <v>0</v>
      </c>
      <c r="AM215">
        <f t="array" ref="AM215">IF(AND(ROWS($M$131:AM215)&lt;=$P$2,COLUMNS($M$131:AM215)&lt;=$P$2),INDEX(MINVERSE($M$6:INDEX($M$6:$EF$125,$P$2,$P$2)),ROWS($M$131:AM215),COLUMNS($M$131:AM215)),0)</f>
        <v>0</v>
      </c>
      <c r="AN215">
        <f t="array" ref="AN215">IF(AND(ROWS($M$131:AN215)&lt;=$P$2,COLUMNS($M$131:AN215)&lt;=$P$2),INDEX(MINVERSE($M$6:INDEX($M$6:$EF$125,$P$2,$P$2)),ROWS($M$131:AN215),COLUMNS($M$131:AN215)),0)</f>
        <v>0</v>
      </c>
      <c r="AO215">
        <f t="array" ref="AO215">IF(AND(ROWS($M$131:AO215)&lt;=$P$2,COLUMNS($M$131:AO215)&lt;=$P$2),INDEX(MINVERSE($M$6:INDEX($M$6:$EF$125,$P$2,$P$2)),ROWS($M$131:AO215),COLUMNS($M$131:AO215)),0)</f>
        <v>0</v>
      </c>
      <c r="AP215">
        <f t="array" ref="AP215">IF(AND(ROWS($M$131:AP215)&lt;=$P$2,COLUMNS($M$131:AP215)&lt;=$P$2),INDEX(MINVERSE($M$6:INDEX($M$6:$EF$125,$P$2,$P$2)),ROWS($M$131:AP215),COLUMNS($M$131:AP215)),0)</f>
        <v>0</v>
      </c>
      <c r="AQ215">
        <f t="array" ref="AQ215">IF(AND(ROWS($M$131:AQ215)&lt;=$P$2,COLUMNS($M$131:AQ215)&lt;=$P$2),INDEX(MINVERSE($M$6:INDEX($M$6:$EF$125,$P$2,$P$2)),ROWS($M$131:AQ215),COLUMNS($M$131:AQ215)),0)</f>
        <v>0</v>
      </c>
      <c r="AR215">
        <f t="array" ref="AR215">IF(AND(ROWS($M$131:AR215)&lt;=$P$2,COLUMNS($M$131:AR215)&lt;=$P$2),INDEX(MINVERSE($M$6:INDEX($M$6:$EF$125,$P$2,$P$2)),ROWS($M$131:AR215),COLUMNS($M$131:AR215)),0)</f>
        <v>0</v>
      </c>
      <c r="AS215">
        <f t="array" ref="AS215">IF(AND(ROWS($M$131:AS215)&lt;=$P$2,COLUMNS($M$131:AS215)&lt;=$P$2),INDEX(MINVERSE($M$6:INDEX($M$6:$EF$125,$P$2,$P$2)),ROWS($M$131:AS215),COLUMNS($M$131:AS215)),0)</f>
        <v>0</v>
      </c>
      <c r="AT215">
        <f t="array" ref="AT215">IF(AND(ROWS($M$131:AT215)&lt;=$P$2,COLUMNS($M$131:AT215)&lt;=$P$2),INDEX(MINVERSE($M$6:INDEX($M$6:$EF$125,$P$2,$P$2)),ROWS($M$131:AT215),COLUMNS($M$131:AT215)),0)</f>
        <v>0</v>
      </c>
      <c r="AU215">
        <f t="array" ref="AU215">IF(AND(ROWS($M$131:AU215)&lt;=$P$2,COLUMNS($M$131:AU215)&lt;=$P$2),INDEX(MINVERSE($M$6:INDEX($M$6:$EF$125,$P$2,$P$2)),ROWS($M$131:AU215),COLUMNS($M$131:AU215)),0)</f>
        <v>0</v>
      </c>
      <c r="AV215">
        <f t="array" ref="AV215">IF(AND(ROWS($M$131:AV215)&lt;=$P$2,COLUMNS($M$131:AV215)&lt;=$P$2),INDEX(MINVERSE($M$6:INDEX($M$6:$EF$125,$P$2,$P$2)),ROWS($M$131:AV215),COLUMNS($M$131:AV215)),0)</f>
        <v>0</v>
      </c>
      <c r="AW215">
        <f t="array" ref="AW215">IF(AND(ROWS($M$131:AW215)&lt;=$P$2,COLUMNS($M$131:AW215)&lt;=$P$2),INDEX(MINVERSE($M$6:INDEX($M$6:$EF$125,$P$2,$P$2)),ROWS($M$131:AW215),COLUMNS($M$131:AW215)),0)</f>
        <v>0</v>
      </c>
      <c r="AX215">
        <f t="array" ref="AX215">IF(AND(ROWS($M$131:AX215)&lt;=$P$2,COLUMNS($M$131:AX215)&lt;=$P$2),INDEX(MINVERSE($M$6:INDEX($M$6:$EF$125,$P$2,$P$2)),ROWS($M$131:AX215),COLUMNS($M$131:AX215)),0)</f>
        <v>0</v>
      </c>
      <c r="AY215">
        <f t="array" ref="AY215">IF(AND(ROWS($M$131:AY215)&lt;=$P$2,COLUMNS($M$131:AY215)&lt;=$P$2),INDEX(MINVERSE($M$6:INDEX($M$6:$EF$125,$P$2,$P$2)),ROWS($M$131:AY215),COLUMNS($M$131:AY215)),0)</f>
        <v>0</v>
      </c>
      <c r="AZ215">
        <f t="array" ref="AZ215">IF(AND(ROWS($M$131:AZ215)&lt;=$P$2,COLUMNS($M$131:AZ215)&lt;=$P$2),INDEX(MINVERSE($M$6:INDEX($M$6:$EF$125,$P$2,$P$2)),ROWS($M$131:AZ215),COLUMNS($M$131:AZ215)),0)</f>
        <v>0</v>
      </c>
      <c r="BA215">
        <f t="array" ref="BA215">IF(AND(ROWS($M$131:BA215)&lt;=$P$2,COLUMNS($M$131:BA215)&lt;=$P$2),INDEX(MINVERSE($M$6:INDEX($M$6:$EF$125,$P$2,$P$2)),ROWS($M$131:BA215),COLUMNS($M$131:BA215)),0)</f>
        <v>0</v>
      </c>
      <c r="BB215">
        <f t="array" ref="BB215">IF(AND(ROWS($M$131:BB215)&lt;=$P$2,COLUMNS($M$131:BB215)&lt;=$P$2),INDEX(MINVERSE($M$6:INDEX($M$6:$EF$125,$P$2,$P$2)),ROWS($M$131:BB215),COLUMNS($M$131:BB215)),0)</f>
        <v>0</v>
      </c>
      <c r="BC215">
        <f t="array" ref="BC215">IF(AND(ROWS($M$131:BC215)&lt;=$P$2,COLUMNS($M$131:BC215)&lt;=$P$2),INDEX(MINVERSE($M$6:INDEX($M$6:$EF$125,$P$2,$P$2)),ROWS($M$131:BC215),COLUMNS($M$131:BC215)),0)</f>
        <v>0</v>
      </c>
      <c r="BD215">
        <f t="array" ref="BD215">IF(AND(ROWS($M$131:BD215)&lt;=$P$2,COLUMNS($M$131:BD215)&lt;=$P$2),INDEX(MINVERSE($M$6:INDEX($M$6:$EF$125,$P$2,$P$2)),ROWS($M$131:BD215),COLUMNS($M$131:BD215)),0)</f>
        <v>0</v>
      </c>
      <c r="BE215">
        <f t="array" ref="BE215">IF(AND(ROWS($M$131:BE215)&lt;=$P$2,COLUMNS($M$131:BE215)&lt;=$P$2),INDEX(MINVERSE($M$6:INDEX($M$6:$EF$125,$P$2,$P$2)),ROWS($M$131:BE215),COLUMNS($M$131:BE215)),0)</f>
        <v>0</v>
      </c>
      <c r="BF215">
        <f t="array" ref="BF215">IF(AND(ROWS($M$131:BF215)&lt;=$P$2,COLUMNS($M$131:BF215)&lt;=$P$2),INDEX(MINVERSE($M$6:INDEX($M$6:$EF$125,$P$2,$P$2)),ROWS($M$131:BF215),COLUMNS($M$131:BF215)),0)</f>
        <v>0</v>
      </c>
      <c r="BG215">
        <f t="array" ref="BG215">IF(AND(ROWS($M$131:BG215)&lt;=$P$2,COLUMNS($M$131:BG215)&lt;=$P$2),INDEX(MINVERSE($M$6:INDEX($M$6:$EF$125,$P$2,$P$2)),ROWS($M$131:BG215),COLUMNS($M$131:BG215)),0)</f>
        <v>0</v>
      </c>
      <c r="BH215">
        <f t="array" ref="BH215">IF(AND(ROWS($M$131:BH215)&lt;=$P$2,COLUMNS($M$131:BH215)&lt;=$P$2),INDEX(MINVERSE($M$6:INDEX($M$6:$EF$125,$P$2,$P$2)),ROWS($M$131:BH215),COLUMNS($M$131:BH215)),0)</f>
        <v>0</v>
      </c>
      <c r="BI215">
        <f t="array" ref="BI215">IF(AND(ROWS($M$131:BI215)&lt;=$P$2,COLUMNS($M$131:BI215)&lt;=$P$2),INDEX(MINVERSE($M$6:INDEX($M$6:$EF$125,$P$2,$P$2)),ROWS($M$131:BI215),COLUMNS($M$131:BI215)),0)</f>
        <v>0</v>
      </c>
      <c r="BJ215">
        <f t="array" ref="BJ215">IF(AND(ROWS($M$131:BJ215)&lt;=$P$2,COLUMNS($M$131:BJ215)&lt;=$P$2),INDEX(MINVERSE($M$6:INDEX($M$6:$EF$125,$P$2,$P$2)),ROWS($M$131:BJ215),COLUMNS($M$131:BJ215)),0)</f>
        <v>0</v>
      </c>
      <c r="BK215">
        <f t="array" ref="BK215">IF(AND(ROWS($M$131:BK215)&lt;=$P$2,COLUMNS($M$131:BK215)&lt;=$P$2),INDEX(MINVERSE($M$6:INDEX($M$6:$EF$125,$P$2,$P$2)),ROWS($M$131:BK215),COLUMNS($M$131:BK215)),0)</f>
        <v>0</v>
      </c>
      <c r="BL215">
        <f t="array" ref="BL215">IF(AND(ROWS($M$131:BL215)&lt;=$P$2,COLUMNS($M$131:BL215)&lt;=$P$2),INDEX(MINVERSE($M$6:INDEX($M$6:$EF$125,$P$2,$P$2)),ROWS($M$131:BL215),COLUMNS($M$131:BL215)),0)</f>
        <v>0</v>
      </c>
      <c r="BM215">
        <f t="array" ref="BM215">IF(AND(ROWS($M$131:BM215)&lt;=$P$2,COLUMNS($M$131:BM215)&lt;=$P$2),INDEX(MINVERSE($M$6:INDEX($M$6:$EF$125,$P$2,$P$2)),ROWS($M$131:BM215),COLUMNS($M$131:BM215)),0)</f>
        <v>0</v>
      </c>
      <c r="BN215">
        <f t="array" ref="BN215">IF(AND(ROWS($M$131:BN215)&lt;=$P$2,COLUMNS($M$131:BN215)&lt;=$P$2),INDEX(MINVERSE($M$6:INDEX($M$6:$EF$125,$P$2,$P$2)),ROWS($M$131:BN215),COLUMNS($M$131:BN215)),0)</f>
        <v>0</v>
      </c>
      <c r="BO215">
        <f t="array" ref="BO215">IF(AND(ROWS($M$131:BO215)&lt;=$P$2,COLUMNS($M$131:BO215)&lt;=$P$2),INDEX(MINVERSE($M$6:INDEX($M$6:$EF$125,$P$2,$P$2)),ROWS($M$131:BO215),COLUMNS($M$131:BO215)),0)</f>
        <v>0</v>
      </c>
      <c r="BP215">
        <f t="array" ref="BP215">IF(AND(ROWS($M$131:BP215)&lt;=$P$2,COLUMNS($M$131:BP215)&lt;=$P$2),INDEX(MINVERSE($M$6:INDEX($M$6:$EF$125,$P$2,$P$2)),ROWS($M$131:BP215),COLUMNS($M$131:BP215)),0)</f>
        <v>0</v>
      </c>
      <c r="BQ215">
        <f t="array" ref="BQ215">IF(AND(ROWS($M$131:BQ215)&lt;=$P$2,COLUMNS($M$131:BQ215)&lt;=$P$2),INDEX(MINVERSE($M$6:INDEX($M$6:$EF$125,$P$2,$P$2)),ROWS($M$131:BQ215),COLUMNS($M$131:BQ215)),0)</f>
        <v>0</v>
      </c>
      <c r="BR215">
        <f t="array" ref="BR215">IF(AND(ROWS($M$131:BR215)&lt;=$P$2,COLUMNS($M$131:BR215)&lt;=$P$2),INDEX(MINVERSE($M$6:INDEX($M$6:$EF$125,$P$2,$P$2)),ROWS($M$131:BR215),COLUMNS($M$131:BR215)),0)</f>
        <v>0</v>
      </c>
      <c r="BS215">
        <f t="array" ref="BS215">IF(AND(ROWS($M$131:BS215)&lt;=$P$2,COLUMNS($M$131:BS215)&lt;=$P$2),INDEX(MINVERSE($M$6:INDEX($M$6:$EF$125,$P$2,$P$2)),ROWS($M$131:BS215),COLUMNS($M$131:BS215)),0)</f>
        <v>0</v>
      </c>
      <c r="BT215">
        <f t="array" ref="BT215">IF(AND(ROWS($M$131:BT215)&lt;=$P$2,COLUMNS($M$131:BT215)&lt;=$P$2),INDEX(MINVERSE($M$6:INDEX($M$6:$EF$125,$P$2,$P$2)),ROWS($M$131:BT215),COLUMNS($M$131:BT215)),0)</f>
        <v>0</v>
      </c>
      <c r="BU215">
        <f t="array" ref="BU215">IF(AND(ROWS($M$131:BU215)&lt;=$P$2,COLUMNS($M$131:BU215)&lt;=$P$2),INDEX(MINVERSE($M$6:INDEX($M$6:$EF$125,$P$2,$P$2)),ROWS($M$131:BU215),COLUMNS($M$131:BU215)),0)</f>
        <v>0</v>
      </c>
      <c r="BV215">
        <f t="array" ref="BV215">IF(AND(ROWS($M$131:BV215)&lt;=$P$2,COLUMNS($M$131:BV215)&lt;=$P$2),INDEX(MINVERSE($M$6:INDEX($M$6:$EF$125,$P$2,$P$2)),ROWS($M$131:BV215),COLUMNS($M$131:BV215)),0)</f>
        <v>0</v>
      </c>
      <c r="BW215">
        <f t="array" ref="BW215">IF(AND(ROWS($M$131:BW215)&lt;=$P$2,COLUMNS($M$131:BW215)&lt;=$P$2),INDEX(MINVERSE($M$6:INDEX($M$6:$EF$125,$P$2,$P$2)),ROWS($M$131:BW215),COLUMNS($M$131:BW215)),0)</f>
        <v>0</v>
      </c>
      <c r="BX215">
        <f t="array" ref="BX215">IF(AND(ROWS($M$131:BX215)&lt;=$P$2,COLUMNS($M$131:BX215)&lt;=$P$2),INDEX(MINVERSE($M$6:INDEX($M$6:$EF$125,$P$2,$P$2)),ROWS($M$131:BX215),COLUMNS($M$131:BX215)),0)</f>
        <v>0</v>
      </c>
      <c r="BY215">
        <f t="array" ref="BY215">IF(AND(ROWS($M$131:BY215)&lt;=$P$2,COLUMNS($M$131:BY215)&lt;=$P$2),INDEX(MINVERSE($M$6:INDEX($M$6:$EF$125,$P$2,$P$2)),ROWS($M$131:BY215),COLUMNS($M$131:BY215)),0)</f>
        <v>0</v>
      </c>
      <c r="BZ215">
        <f t="array" ref="BZ215">IF(AND(ROWS($M$131:BZ215)&lt;=$P$2,COLUMNS($M$131:BZ215)&lt;=$P$2),INDEX(MINVERSE($M$6:INDEX($M$6:$EF$125,$P$2,$P$2)),ROWS($M$131:BZ215),COLUMNS($M$131:BZ215)),0)</f>
        <v>0</v>
      </c>
      <c r="CA215">
        <f t="array" ref="CA215">IF(AND(ROWS($M$131:CA215)&lt;=$P$2,COLUMNS($M$131:CA215)&lt;=$P$2),INDEX(MINVERSE($M$6:INDEX($M$6:$EF$125,$P$2,$P$2)),ROWS($M$131:CA215),COLUMNS($M$131:CA215)),0)</f>
        <v>0</v>
      </c>
      <c r="CB215">
        <f t="array" ref="CB215">IF(AND(ROWS($M$131:CB215)&lt;=$P$2,COLUMNS($M$131:CB215)&lt;=$P$2),INDEX(MINVERSE($M$6:INDEX($M$6:$EF$125,$P$2,$P$2)),ROWS($M$131:CB215),COLUMNS($M$131:CB215)),0)</f>
        <v>0</v>
      </c>
      <c r="CC215">
        <f t="array" ref="CC215">IF(AND(ROWS($M$131:CC215)&lt;=$P$2,COLUMNS($M$131:CC215)&lt;=$P$2),INDEX(MINVERSE($M$6:INDEX($M$6:$EF$125,$P$2,$P$2)),ROWS($M$131:CC215),COLUMNS($M$131:CC215)),0)</f>
        <v>0</v>
      </c>
      <c r="CD215">
        <f t="array" ref="CD215">IF(AND(ROWS($M$131:CD215)&lt;=$P$2,COLUMNS($M$131:CD215)&lt;=$P$2),INDEX(MINVERSE($M$6:INDEX($M$6:$EF$125,$P$2,$P$2)),ROWS($M$131:CD215),COLUMNS($M$131:CD215)),0)</f>
        <v>0</v>
      </c>
      <c r="CE215">
        <f t="array" ref="CE215">IF(AND(ROWS($M$131:CE215)&lt;=$P$2,COLUMNS($M$131:CE215)&lt;=$P$2),INDEX(MINVERSE($M$6:INDEX($M$6:$EF$125,$P$2,$P$2)),ROWS($M$131:CE215),COLUMNS($M$131:CE215)),0)</f>
        <v>0</v>
      </c>
      <c r="CF215">
        <f t="array" ref="CF215">IF(AND(ROWS($M$131:CF215)&lt;=$P$2,COLUMNS($M$131:CF215)&lt;=$P$2),INDEX(MINVERSE($M$6:INDEX($M$6:$EF$125,$P$2,$P$2)),ROWS($M$131:CF215),COLUMNS($M$131:CF215)),0)</f>
        <v>0</v>
      </c>
      <c r="CG215">
        <f t="array" ref="CG215">IF(AND(ROWS($M$131:CG215)&lt;=$P$2,COLUMNS($M$131:CG215)&lt;=$P$2),INDEX(MINVERSE($M$6:INDEX($M$6:$EF$125,$P$2,$P$2)),ROWS($M$131:CG215),COLUMNS($M$131:CG215)),0)</f>
        <v>0</v>
      </c>
      <c r="CH215">
        <f t="array" ref="CH215">IF(AND(ROWS($M$131:CH215)&lt;=$P$2,COLUMNS($M$131:CH215)&lt;=$P$2),INDEX(MINVERSE($M$6:INDEX($M$6:$EF$125,$P$2,$P$2)),ROWS($M$131:CH215),COLUMNS($M$131:CH215)),0)</f>
        <v>0</v>
      </c>
      <c r="CI215">
        <f t="array" ref="CI215">IF(AND(ROWS($M$131:CI215)&lt;=$P$2,COLUMNS($M$131:CI215)&lt;=$P$2),INDEX(MINVERSE($M$6:INDEX($M$6:$EF$125,$P$2,$P$2)),ROWS($M$131:CI215),COLUMNS($M$131:CI215)),0)</f>
        <v>0</v>
      </c>
      <c r="CJ215">
        <f t="array" ref="CJ215">IF(AND(ROWS($M$131:CJ215)&lt;=$P$2,COLUMNS($M$131:CJ215)&lt;=$P$2),INDEX(MINVERSE($M$6:INDEX($M$6:$EF$125,$P$2,$P$2)),ROWS($M$131:CJ215),COLUMNS($M$131:CJ215)),0)</f>
        <v>0</v>
      </c>
      <c r="CK215">
        <f t="array" ref="CK215">IF(AND(ROWS($M$131:CK215)&lt;=$P$2,COLUMNS($M$131:CK215)&lt;=$P$2),INDEX(MINVERSE($M$6:INDEX($M$6:$EF$125,$P$2,$P$2)),ROWS($M$131:CK215),COLUMNS($M$131:CK215)),0)</f>
        <v>0</v>
      </c>
      <c r="CL215">
        <f t="array" ref="CL215">IF(AND(ROWS($M$131:CL215)&lt;=$P$2,COLUMNS($M$131:CL215)&lt;=$P$2),INDEX(MINVERSE($M$6:INDEX($M$6:$EF$125,$P$2,$P$2)),ROWS($M$131:CL215),COLUMNS($M$131:CL215)),0)</f>
        <v>0</v>
      </c>
      <c r="CM215">
        <f t="array" ref="CM215">IF(AND(ROWS($M$131:CM215)&lt;=$P$2,COLUMNS($M$131:CM215)&lt;=$P$2),INDEX(MINVERSE($M$6:INDEX($M$6:$EF$125,$P$2,$P$2)),ROWS($M$131:CM215),COLUMNS($M$131:CM215)),0)</f>
        <v>0</v>
      </c>
      <c r="CN215">
        <f t="array" ref="CN215">IF(AND(ROWS($M$131:CN215)&lt;=$P$2,COLUMNS($M$131:CN215)&lt;=$P$2),INDEX(MINVERSE($M$6:INDEX($M$6:$EF$125,$P$2,$P$2)),ROWS($M$131:CN215),COLUMNS($M$131:CN215)),0)</f>
        <v>0</v>
      </c>
      <c r="CO215">
        <f t="array" ref="CO215">IF(AND(ROWS($M$131:CO215)&lt;=$P$2,COLUMNS($M$131:CO215)&lt;=$P$2),INDEX(MINVERSE($M$6:INDEX($M$6:$EF$125,$P$2,$P$2)),ROWS($M$131:CO215),COLUMNS($M$131:CO215)),0)</f>
        <v>0</v>
      </c>
      <c r="CP215">
        <f t="array" ref="CP215">IF(AND(ROWS($M$131:CP215)&lt;=$P$2,COLUMNS($M$131:CP215)&lt;=$P$2),INDEX(MINVERSE($M$6:INDEX($M$6:$EF$125,$P$2,$P$2)),ROWS($M$131:CP215),COLUMNS($M$131:CP215)),0)</f>
        <v>0</v>
      </c>
      <c r="CQ215">
        <f t="array" ref="CQ215">IF(AND(ROWS($M$131:CQ215)&lt;=$P$2,COLUMNS($M$131:CQ215)&lt;=$P$2),INDEX(MINVERSE($M$6:INDEX($M$6:$EF$125,$P$2,$P$2)),ROWS($M$131:CQ215),COLUMNS($M$131:CQ215)),0)</f>
        <v>0</v>
      </c>
      <c r="CR215">
        <f t="array" ref="CR215">IF(AND(ROWS($M$131:CR215)&lt;=$P$2,COLUMNS($M$131:CR215)&lt;=$P$2),INDEX(MINVERSE($M$6:INDEX($M$6:$EF$125,$P$2,$P$2)),ROWS($M$131:CR215),COLUMNS($M$131:CR215)),0)</f>
        <v>0</v>
      </c>
      <c r="CS215">
        <f t="array" ref="CS215">IF(AND(ROWS($M$131:CS215)&lt;=$P$2,COLUMNS($M$131:CS215)&lt;=$P$2),INDEX(MINVERSE($M$6:INDEX($M$6:$EF$125,$P$2,$P$2)),ROWS($M$131:CS215),COLUMNS($M$131:CS215)),0)</f>
        <v>0</v>
      </c>
      <c r="CT215">
        <f t="array" ref="CT215">IF(AND(ROWS($M$131:CT215)&lt;=$P$2,COLUMNS($M$131:CT215)&lt;=$P$2),INDEX(MINVERSE($M$6:INDEX($M$6:$EF$125,$P$2,$P$2)),ROWS($M$131:CT215),COLUMNS($M$131:CT215)),0)</f>
        <v>0</v>
      </c>
      <c r="CU215">
        <f t="array" ref="CU215">IF(AND(ROWS($M$131:CU215)&lt;=$P$2,COLUMNS($M$131:CU215)&lt;=$P$2),INDEX(MINVERSE($M$6:INDEX($M$6:$EF$125,$P$2,$P$2)),ROWS($M$131:CU215),COLUMNS($M$131:CU215)),0)</f>
        <v>0</v>
      </c>
      <c r="CV215">
        <f t="array" ref="CV215">IF(AND(ROWS($M$131:CV215)&lt;=$P$2,COLUMNS($M$131:CV215)&lt;=$P$2),INDEX(MINVERSE($M$6:INDEX($M$6:$EF$125,$P$2,$P$2)),ROWS($M$131:CV215),COLUMNS($M$131:CV215)),0)</f>
        <v>0</v>
      </c>
      <c r="CW215">
        <f t="array" ref="CW215">IF(AND(ROWS($M$131:CW215)&lt;=$P$2,COLUMNS($M$131:CW215)&lt;=$P$2),INDEX(MINVERSE($M$6:INDEX($M$6:$EF$125,$P$2,$P$2)),ROWS($M$131:CW215),COLUMNS($M$131:CW215)),0)</f>
        <v>0</v>
      </c>
      <c r="CX215">
        <f t="array" ref="CX215">IF(AND(ROWS($M$131:CX215)&lt;=$P$2,COLUMNS($M$131:CX215)&lt;=$P$2),INDEX(MINVERSE($M$6:INDEX($M$6:$EF$125,$P$2,$P$2)),ROWS($M$131:CX215),COLUMNS($M$131:CX215)),0)</f>
        <v>0</v>
      </c>
      <c r="CY215">
        <f t="array" ref="CY215">IF(AND(ROWS($M$131:CY215)&lt;=$P$2,COLUMNS($M$131:CY215)&lt;=$P$2),INDEX(MINVERSE($M$6:INDEX($M$6:$EF$125,$P$2,$P$2)),ROWS($M$131:CY215),COLUMNS($M$131:CY215)),0)</f>
        <v>0</v>
      </c>
      <c r="CZ215">
        <f t="array" ref="CZ215">IF(AND(ROWS($M$131:CZ215)&lt;=$P$2,COLUMNS($M$131:CZ215)&lt;=$P$2),INDEX(MINVERSE($M$6:INDEX($M$6:$EF$125,$P$2,$P$2)),ROWS($M$131:CZ215),COLUMNS($M$131:CZ215)),0)</f>
        <v>0</v>
      </c>
      <c r="DA215">
        <f t="array" ref="DA215">IF(AND(ROWS($M$131:DA215)&lt;=$P$2,COLUMNS($M$131:DA215)&lt;=$P$2),INDEX(MINVERSE($M$6:INDEX($M$6:$EF$125,$P$2,$P$2)),ROWS($M$131:DA215),COLUMNS($M$131:DA215)),0)</f>
        <v>0</v>
      </c>
      <c r="DB215">
        <f t="array" ref="DB215">IF(AND(ROWS($M$131:DB215)&lt;=$P$2,COLUMNS($M$131:DB215)&lt;=$P$2),INDEX(MINVERSE($M$6:INDEX($M$6:$EF$125,$P$2,$P$2)),ROWS($M$131:DB215),COLUMNS($M$131:DB215)),0)</f>
        <v>0</v>
      </c>
      <c r="DC215">
        <f t="array" ref="DC215">IF(AND(ROWS($M$131:DC215)&lt;=$P$2,COLUMNS($M$131:DC215)&lt;=$P$2),INDEX(MINVERSE($M$6:INDEX($M$6:$EF$125,$P$2,$P$2)),ROWS($M$131:DC215),COLUMNS($M$131:DC215)),0)</f>
        <v>0</v>
      </c>
      <c r="DD215">
        <f t="array" ref="DD215">IF(AND(ROWS($M$131:DD215)&lt;=$P$2,COLUMNS($M$131:DD215)&lt;=$P$2),INDEX(MINVERSE($M$6:INDEX($M$6:$EF$125,$P$2,$P$2)),ROWS($M$131:DD215),COLUMNS($M$131:DD215)),0)</f>
        <v>0</v>
      </c>
      <c r="DE215">
        <f t="array" ref="DE215">IF(AND(ROWS($M$131:DE215)&lt;=$P$2,COLUMNS($M$131:DE215)&lt;=$P$2),INDEX(MINVERSE($M$6:INDEX($M$6:$EF$125,$P$2,$P$2)),ROWS($M$131:DE215),COLUMNS($M$131:DE215)),0)</f>
        <v>0</v>
      </c>
      <c r="DF215">
        <f t="array" ref="DF215">IF(AND(ROWS($M$131:DF215)&lt;=$P$2,COLUMNS($M$131:DF215)&lt;=$P$2),INDEX(MINVERSE($M$6:INDEX($M$6:$EF$125,$P$2,$P$2)),ROWS($M$131:DF215),COLUMNS($M$131:DF215)),0)</f>
        <v>0</v>
      </c>
      <c r="DG215">
        <f t="array" ref="DG215">IF(AND(ROWS($M$131:DG215)&lt;=$P$2,COLUMNS($M$131:DG215)&lt;=$P$2),INDEX(MINVERSE($M$6:INDEX($M$6:$EF$125,$P$2,$P$2)),ROWS($M$131:DG215),COLUMNS($M$131:DG215)),0)</f>
        <v>0</v>
      </c>
      <c r="DH215">
        <f t="array" ref="DH215">IF(AND(ROWS($M$131:DH215)&lt;=$P$2,COLUMNS($M$131:DH215)&lt;=$P$2),INDEX(MINVERSE($M$6:INDEX($M$6:$EF$125,$P$2,$P$2)),ROWS($M$131:DH215),COLUMNS($M$131:DH215)),0)</f>
        <v>0</v>
      </c>
      <c r="DI215">
        <f t="array" ref="DI215">IF(AND(ROWS($M$131:DI215)&lt;=$P$2,COLUMNS($M$131:DI215)&lt;=$P$2),INDEX(MINVERSE($M$6:INDEX($M$6:$EF$125,$P$2,$P$2)),ROWS($M$131:DI215),COLUMNS($M$131:DI215)),0)</f>
        <v>0</v>
      </c>
      <c r="DJ215">
        <f t="array" ref="DJ215">IF(AND(ROWS($M$131:DJ215)&lt;=$P$2,COLUMNS($M$131:DJ215)&lt;=$P$2),INDEX(MINVERSE($M$6:INDEX($M$6:$EF$125,$P$2,$P$2)),ROWS($M$131:DJ215),COLUMNS($M$131:DJ215)),0)</f>
        <v>0</v>
      </c>
      <c r="DK215">
        <f t="array" ref="DK215">IF(AND(ROWS($M$131:DK215)&lt;=$P$2,COLUMNS($M$131:DK215)&lt;=$P$2),INDEX(MINVERSE($M$6:INDEX($M$6:$EF$125,$P$2,$P$2)),ROWS($M$131:DK215),COLUMNS($M$131:DK215)),0)</f>
        <v>0</v>
      </c>
      <c r="DL215">
        <f t="array" ref="DL215">IF(AND(ROWS($M$131:DL215)&lt;=$P$2,COLUMNS($M$131:DL215)&lt;=$P$2),INDEX(MINVERSE($M$6:INDEX($M$6:$EF$125,$P$2,$P$2)),ROWS($M$131:DL215),COLUMNS($M$131:DL215)),0)</f>
        <v>0</v>
      </c>
      <c r="DM215">
        <f t="array" ref="DM215">IF(AND(ROWS($M$131:DM215)&lt;=$P$2,COLUMNS($M$131:DM215)&lt;=$P$2),INDEX(MINVERSE($M$6:INDEX($M$6:$EF$125,$P$2,$P$2)),ROWS($M$131:DM215),COLUMNS($M$131:DM215)),0)</f>
        <v>0</v>
      </c>
      <c r="DN215">
        <f t="array" ref="DN215">IF(AND(ROWS($M$131:DN215)&lt;=$P$2,COLUMNS($M$131:DN215)&lt;=$P$2),INDEX(MINVERSE($M$6:INDEX($M$6:$EF$125,$P$2,$P$2)),ROWS($M$131:DN215),COLUMNS($M$131:DN215)),0)</f>
        <v>0</v>
      </c>
      <c r="DO215">
        <f t="array" ref="DO215">IF(AND(ROWS($M$131:DO215)&lt;=$P$2,COLUMNS($M$131:DO215)&lt;=$P$2),INDEX(MINVERSE($M$6:INDEX($M$6:$EF$125,$P$2,$P$2)),ROWS($M$131:DO215),COLUMNS($M$131:DO215)),0)</f>
        <v>0</v>
      </c>
      <c r="DP215">
        <f t="array" ref="DP215">IF(AND(ROWS($M$131:DP215)&lt;=$P$2,COLUMNS($M$131:DP215)&lt;=$P$2),INDEX(MINVERSE($M$6:INDEX($M$6:$EF$125,$P$2,$P$2)),ROWS($M$131:DP215),COLUMNS($M$131:DP215)),0)</f>
        <v>0</v>
      </c>
      <c r="DQ215">
        <f t="array" ref="DQ215">IF(AND(ROWS($M$131:DQ215)&lt;=$P$2,COLUMNS($M$131:DQ215)&lt;=$P$2),INDEX(MINVERSE($M$6:INDEX($M$6:$EF$125,$P$2,$P$2)),ROWS($M$131:DQ215),COLUMNS($M$131:DQ215)),0)</f>
        <v>0</v>
      </c>
      <c r="DR215">
        <f t="array" ref="DR215">IF(AND(ROWS($M$131:DR215)&lt;=$P$2,COLUMNS($M$131:DR215)&lt;=$P$2),INDEX(MINVERSE($M$6:INDEX($M$6:$EF$125,$P$2,$P$2)),ROWS($M$131:DR215),COLUMNS($M$131:DR215)),0)</f>
        <v>0</v>
      </c>
      <c r="DS215">
        <f t="array" ref="DS215">IF(AND(ROWS($M$131:DS215)&lt;=$P$2,COLUMNS($M$131:DS215)&lt;=$P$2),INDEX(MINVERSE($M$6:INDEX($M$6:$EF$125,$P$2,$P$2)),ROWS($M$131:DS215),COLUMNS($M$131:DS215)),0)</f>
        <v>0</v>
      </c>
      <c r="DT215">
        <f t="array" ref="DT215">IF(AND(ROWS($M$131:DT215)&lt;=$P$2,COLUMNS($M$131:DT215)&lt;=$P$2),INDEX(MINVERSE($M$6:INDEX($M$6:$EF$125,$P$2,$P$2)),ROWS($M$131:DT215),COLUMNS($M$131:DT215)),0)</f>
        <v>0</v>
      </c>
      <c r="DU215">
        <f t="array" ref="DU215">IF(AND(ROWS($M$131:DU215)&lt;=$P$2,COLUMNS($M$131:DU215)&lt;=$P$2),INDEX(MINVERSE($M$6:INDEX($M$6:$EF$125,$P$2,$P$2)),ROWS($M$131:DU215),COLUMNS($M$131:DU215)),0)</f>
        <v>0</v>
      </c>
      <c r="DV215">
        <f t="array" ref="DV215">IF(AND(ROWS($M$131:DV215)&lt;=$P$2,COLUMNS($M$131:DV215)&lt;=$P$2),INDEX(MINVERSE($M$6:INDEX($M$6:$EF$125,$P$2,$P$2)),ROWS($M$131:DV215),COLUMNS($M$131:DV215)),0)</f>
        <v>0</v>
      </c>
      <c r="DW215">
        <f t="array" ref="DW215">IF(AND(ROWS($M$131:DW215)&lt;=$P$2,COLUMNS($M$131:DW215)&lt;=$P$2),INDEX(MINVERSE($M$6:INDEX($M$6:$EF$125,$P$2,$P$2)),ROWS($M$131:DW215),COLUMNS($M$131:DW215)),0)</f>
        <v>0</v>
      </c>
      <c r="DX215">
        <f t="array" ref="DX215">IF(AND(ROWS($M$131:DX215)&lt;=$P$2,COLUMNS($M$131:DX215)&lt;=$P$2),INDEX(MINVERSE($M$6:INDEX($M$6:$EF$125,$P$2,$P$2)),ROWS($M$131:DX215),COLUMNS($M$131:DX215)),0)</f>
        <v>0</v>
      </c>
      <c r="DY215">
        <f t="array" ref="DY215">IF(AND(ROWS($M$131:DY215)&lt;=$P$2,COLUMNS($M$131:DY215)&lt;=$P$2),INDEX(MINVERSE($M$6:INDEX($M$6:$EF$125,$P$2,$P$2)),ROWS($M$131:DY215),COLUMNS($M$131:DY215)),0)</f>
        <v>0</v>
      </c>
      <c r="DZ215">
        <f t="array" ref="DZ215">IF(AND(ROWS($M$131:DZ215)&lt;=$P$2,COLUMNS($M$131:DZ215)&lt;=$P$2),INDEX(MINVERSE($M$6:INDEX($M$6:$EF$125,$P$2,$P$2)),ROWS($M$131:DZ215),COLUMNS($M$131:DZ215)),0)</f>
        <v>0</v>
      </c>
      <c r="EA215">
        <f t="array" ref="EA215">IF(AND(ROWS($M$131:EA215)&lt;=$P$2,COLUMNS($M$131:EA215)&lt;=$P$2),INDEX(MINVERSE($M$6:INDEX($M$6:$EF$125,$P$2,$P$2)),ROWS($M$131:EA215),COLUMNS($M$131:EA215)),0)</f>
        <v>0</v>
      </c>
      <c r="EB215">
        <f t="array" ref="EB215">IF(AND(ROWS($M$131:EB215)&lt;=$P$2,COLUMNS($M$131:EB215)&lt;=$P$2),INDEX(MINVERSE($M$6:INDEX($M$6:$EF$125,$P$2,$P$2)),ROWS($M$131:EB215),COLUMNS($M$131:EB215)),0)</f>
        <v>0</v>
      </c>
    </row>
    <row r="216" spans="12:132" ht="15">
      <c r="L216" s="10">
        <v>86</v>
      </c>
      <c r="M216">
        <f t="array" ref="M216">IF(AND(ROWS($M$131:M216)&lt;=$P$2,COLUMNS($M$131:M216)&lt;=$P$2),INDEX(MINVERSE($M$6:INDEX($M$6:$EF$125,$P$2,$P$2)),ROWS($M$131:M216),COLUMNS($M$131:M216)),0)</f>
        <v>0</v>
      </c>
      <c r="N216">
        <f t="array" ref="N216">IF(AND(ROWS($M$131:N216)&lt;=$P$2,COLUMNS($M$131:N216)&lt;=$P$2),INDEX(MINVERSE($M$6:INDEX($M$6:$EF$125,$P$2,$P$2)),ROWS($M$131:N216),COLUMNS($M$131:N216)),0)</f>
        <v>0</v>
      </c>
      <c r="O216">
        <f t="array" ref="O216">IF(AND(ROWS($M$131:O216)&lt;=$P$2,COLUMNS($M$131:O216)&lt;=$P$2),INDEX(MINVERSE($M$6:INDEX($M$6:$EF$125,$P$2,$P$2)),ROWS($M$131:O216),COLUMNS($M$131:O216)),0)</f>
        <v>0</v>
      </c>
      <c r="P216">
        <f t="array" ref="P216">IF(AND(ROWS($M$131:P216)&lt;=$P$2,COLUMNS($M$131:P216)&lt;=$P$2),INDEX(MINVERSE($M$6:INDEX($M$6:$EF$125,$P$2,$P$2)),ROWS($M$131:P216),COLUMNS($M$131:P216)),0)</f>
        <v>0</v>
      </c>
      <c r="Q216">
        <f t="array" ref="Q216">IF(AND(ROWS($M$131:Q216)&lt;=$P$2,COLUMNS($M$131:Q216)&lt;=$P$2),INDEX(MINVERSE($M$6:INDEX($M$6:$EF$125,$P$2,$P$2)),ROWS($M$131:Q216),COLUMNS($M$131:Q216)),0)</f>
        <v>0</v>
      </c>
      <c r="R216">
        <f t="array" ref="R216">IF(AND(ROWS($M$131:R216)&lt;=$P$2,COLUMNS($M$131:R216)&lt;=$P$2),INDEX(MINVERSE($M$6:INDEX($M$6:$EF$125,$P$2,$P$2)),ROWS($M$131:R216),COLUMNS($M$131:R216)),0)</f>
        <v>0</v>
      </c>
      <c r="S216">
        <f t="array" ref="S216">IF(AND(ROWS($M$131:S216)&lt;=$P$2,COLUMNS($M$131:S216)&lt;=$P$2),INDEX(MINVERSE($M$6:INDEX($M$6:$EF$125,$P$2,$P$2)),ROWS($M$131:S216),COLUMNS($M$131:S216)),0)</f>
        <v>0</v>
      </c>
      <c r="T216">
        <f t="array" ref="T216">IF(AND(ROWS($M$131:T216)&lt;=$P$2,COLUMNS($M$131:T216)&lt;=$P$2),INDEX(MINVERSE($M$6:INDEX($M$6:$EF$125,$P$2,$P$2)),ROWS($M$131:T216),COLUMNS($M$131:T216)),0)</f>
        <v>0</v>
      </c>
      <c r="U216">
        <f t="array" ref="U216">IF(AND(ROWS($M$131:U216)&lt;=$P$2,COLUMNS($M$131:U216)&lt;=$P$2),INDEX(MINVERSE($M$6:INDEX($M$6:$EF$125,$P$2,$P$2)),ROWS($M$131:U216),COLUMNS($M$131:U216)),0)</f>
        <v>0</v>
      </c>
      <c r="V216">
        <f t="array" ref="V216">IF(AND(ROWS($M$131:V216)&lt;=$P$2,COLUMNS($M$131:V216)&lt;=$P$2),INDEX(MINVERSE($M$6:INDEX($M$6:$EF$125,$P$2,$P$2)),ROWS($M$131:V216),COLUMNS($M$131:V216)),0)</f>
        <v>0</v>
      </c>
      <c r="W216">
        <f t="array" ref="W216">IF(AND(ROWS($M$131:W216)&lt;=$P$2,COLUMNS($M$131:W216)&lt;=$P$2),INDEX(MINVERSE($M$6:INDEX($M$6:$EF$125,$P$2,$P$2)),ROWS($M$131:W216),COLUMNS($M$131:W216)),0)</f>
        <v>0</v>
      </c>
      <c r="X216">
        <f t="array" ref="X216">IF(AND(ROWS($M$131:X216)&lt;=$P$2,COLUMNS($M$131:X216)&lt;=$P$2),INDEX(MINVERSE($M$6:INDEX($M$6:$EF$125,$P$2,$P$2)),ROWS($M$131:X216),COLUMNS($M$131:X216)),0)</f>
        <v>0</v>
      </c>
      <c r="Y216">
        <f t="array" ref="Y216">IF(AND(ROWS($M$131:Y216)&lt;=$P$2,COLUMNS($M$131:Y216)&lt;=$P$2),INDEX(MINVERSE($M$6:INDEX($M$6:$EF$125,$P$2,$P$2)),ROWS($M$131:Y216),COLUMNS($M$131:Y216)),0)</f>
        <v>0</v>
      </c>
      <c r="Z216">
        <f t="array" ref="Z216">IF(AND(ROWS($M$131:Z216)&lt;=$P$2,COLUMNS($M$131:Z216)&lt;=$P$2),INDEX(MINVERSE($M$6:INDEX($M$6:$EF$125,$P$2,$P$2)),ROWS($M$131:Z216),COLUMNS($M$131:Z216)),0)</f>
        <v>0</v>
      </c>
      <c r="AA216">
        <f t="array" ref="AA216">IF(AND(ROWS($M$131:AA216)&lt;=$P$2,COLUMNS($M$131:AA216)&lt;=$P$2),INDEX(MINVERSE($M$6:INDEX($M$6:$EF$125,$P$2,$P$2)),ROWS($M$131:AA216),COLUMNS($M$131:AA216)),0)</f>
        <v>0</v>
      </c>
      <c r="AB216">
        <f t="array" ref="AB216">IF(AND(ROWS($M$131:AB216)&lt;=$P$2,COLUMNS($M$131:AB216)&lt;=$P$2),INDEX(MINVERSE($M$6:INDEX($M$6:$EF$125,$P$2,$P$2)),ROWS($M$131:AB216),COLUMNS($M$131:AB216)),0)</f>
        <v>0</v>
      </c>
      <c r="AC216">
        <f t="array" ref="AC216">IF(AND(ROWS($M$131:AC216)&lt;=$P$2,COLUMNS($M$131:AC216)&lt;=$P$2),INDEX(MINVERSE($M$6:INDEX($M$6:$EF$125,$P$2,$P$2)),ROWS($M$131:AC216),COLUMNS($M$131:AC216)),0)</f>
        <v>0</v>
      </c>
      <c r="AD216">
        <f t="array" ref="AD216">IF(AND(ROWS($M$131:AD216)&lt;=$P$2,COLUMNS($M$131:AD216)&lt;=$P$2),INDEX(MINVERSE($M$6:INDEX($M$6:$EF$125,$P$2,$P$2)),ROWS($M$131:AD216),COLUMNS($M$131:AD216)),0)</f>
        <v>0</v>
      </c>
      <c r="AE216">
        <f t="array" ref="AE216">IF(AND(ROWS($M$131:AE216)&lt;=$P$2,COLUMNS($M$131:AE216)&lt;=$P$2),INDEX(MINVERSE($M$6:INDEX($M$6:$EF$125,$P$2,$P$2)),ROWS($M$131:AE216),COLUMNS($M$131:AE216)),0)</f>
        <v>0</v>
      </c>
      <c r="AF216">
        <f t="array" ref="AF216">IF(AND(ROWS($M$131:AF216)&lt;=$P$2,COLUMNS($M$131:AF216)&lt;=$P$2),INDEX(MINVERSE($M$6:INDEX($M$6:$EF$125,$P$2,$P$2)),ROWS($M$131:AF216),COLUMNS($M$131:AF216)),0)</f>
        <v>0</v>
      </c>
      <c r="AG216">
        <f t="array" ref="AG216">IF(AND(ROWS($M$131:AG216)&lt;=$P$2,COLUMNS($M$131:AG216)&lt;=$P$2),INDEX(MINVERSE($M$6:INDEX($M$6:$EF$125,$P$2,$P$2)),ROWS($M$131:AG216),COLUMNS($M$131:AG216)),0)</f>
        <v>0</v>
      </c>
      <c r="AH216">
        <f t="array" ref="AH216">IF(AND(ROWS($M$131:AH216)&lt;=$P$2,COLUMNS($M$131:AH216)&lt;=$P$2),INDEX(MINVERSE($M$6:INDEX($M$6:$EF$125,$P$2,$P$2)),ROWS($M$131:AH216),COLUMNS($M$131:AH216)),0)</f>
        <v>0</v>
      </c>
      <c r="AI216">
        <f t="array" ref="AI216">IF(AND(ROWS($M$131:AI216)&lt;=$P$2,COLUMNS($M$131:AI216)&lt;=$P$2),INDEX(MINVERSE($M$6:INDEX($M$6:$EF$125,$P$2,$P$2)),ROWS($M$131:AI216),COLUMNS($M$131:AI216)),0)</f>
        <v>0</v>
      </c>
      <c r="AJ216">
        <f t="array" ref="AJ216">IF(AND(ROWS($M$131:AJ216)&lt;=$P$2,COLUMNS($M$131:AJ216)&lt;=$P$2),INDEX(MINVERSE($M$6:INDEX($M$6:$EF$125,$P$2,$P$2)),ROWS($M$131:AJ216),COLUMNS($M$131:AJ216)),0)</f>
        <v>0</v>
      </c>
      <c r="AK216">
        <f t="array" ref="AK216">IF(AND(ROWS($M$131:AK216)&lt;=$P$2,COLUMNS($M$131:AK216)&lt;=$P$2),INDEX(MINVERSE($M$6:INDEX($M$6:$EF$125,$P$2,$P$2)),ROWS($M$131:AK216),COLUMNS($M$131:AK216)),0)</f>
        <v>0</v>
      </c>
      <c r="AL216">
        <f t="array" ref="AL216">IF(AND(ROWS($M$131:AL216)&lt;=$P$2,COLUMNS($M$131:AL216)&lt;=$P$2),INDEX(MINVERSE($M$6:INDEX($M$6:$EF$125,$P$2,$P$2)),ROWS($M$131:AL216),COLUMNS($M$131:AL216)),0)</f>
        <v>0</v>
      </c>
      <c r="AM216">
        <f t="array" ref="AM216">IF(AND(ROWS($M$131:AM216)&lt;=$P$2,COLUMNS($M$131:AM216)&lt;=$P$2),INDEX(MINVERSE($M$6:INDEX($M$6:$EF$125,$P$2,$P$2)),ROWS($M$131:AM216),COLUMNS($M$131:AM216)),0)</f>
        <v>0</v>
      </c>
      <c r="AN216">
        <f t="array" ref="AN216">IF(AND(ROWS($M$131:AN216)&lt;=$P$2,COLUMNS($M$131:AN216)&lt;=$P$2),INDEX(MINVERSE($M$6:INDEX($M$6:$EF$125,$P$2,$P$2)),ROWS($M$131:AN216),COLUMNS($M$131:AN216)),0)</f>
        <v>0</v>
      </c>
      <c r="AO216">
        <f t="array" ref="AO216">IF(AND(ROWS($M$131:AO216)&lt;=$P$2,COLUMNS($M$131:AO216)&lt;=$P$2),INDEX(MINVERSE($M$6:INDEX($M$6:$EF$125,$P$2,$P$2)),ROWS($M$131:AO216),COLUMNS($M$131:AO216)),0)</f>
        <v>0</v>
      </c>
      <c r="AP216">
        <f t="array" ref="AP216">IF(AND(ROWS($M$131:AP216)&lt;=$P$2,COLUMNS($M$131:AP216)&lt;=$P$2),INDEX(MINVERSE($M$6:INDEX($M$6:$EF$125,$P$2,$P$2)),ROWS($M$131:AP216),COLUMNS($M$131:AP216)),0)</f>
        <v>0</v>
      </c>
      <c r="AQ216">
        <f t="array" ref="AQ216">IF(AND(ROWS($M$131:AQ216)&lt;=$P$2,COLUMNS($M$131:AQ216)&lt;=$P$2),INDEX(MINVERSE($M$6:INDEX($M$6:$EF$125,$P$2,$P$2)),ROWS($M$131:AQ216),COLUMNS($M$131:AQ216)),0)</f>
        <v>0</v>
      </c>
      <c r="AR216">
        <f t="array" ref="AR216">IF(AND(ROWS($M$131:AR216)&lt;=$P$2,COLUMNS($M$131:AR216)&lt;=$P$2),INDEX(MINVERSE($M$6:INDEX($M$6:$EF$125,$P$2,$P$2)),ROWS($M$131:AR216),COLUMNS($M$131:AR216)),0)</f>
        <v>0</v>
      </c>
      <c r="AS216">
        <f t="array" ref="AS216">IF(AND(ROWS($M$131:AS216)&lt;=$P$2,COLUMNS($M$131:AS216)&lt;=$P$2),INDEX(MINVERSE($M$6:INDEX($M$6:$EF$125,$P$2,$P$2)),ROWS($M$131:AS216),COLUMNS($M$131:AS216)),0)</f>
        <v>0</v>
      </c>
      <c r="AT216">
        <f t="array" ref="AT216">IF(AND(ROWS($M$131:AT216)&lt;=$P$2,COLUMNS($M$131:AT216)&lt;=$P$2),INDEX(MINVERSE($M$6:INDEX($M$6:$EF$125,$P$2,$P$2)),ROWS($M$131:AT216),COLUMNS($M$131:AT216)),0)</f>
        <v>0</v>
      </c>
      <c r="AU216">
        <f t="array" ref="AU216">IF(AND(ROWS($M$131:AU216)&lt;=$P$2,COLUMNS($M$131:AU216)&lt;=$P$2),INDEX(MINVERSE($M$6:INDEX($M$6:$EF$125,$P$2,$P$2)),ROWS($M$131:AU216),COLUMNS($M$131:AU216)),0)</f>
        <v>0</v>
      </c>
      <c r="AV216">
        <f t="array" ref="AV216">IF(AND(ROWS($M$131:AV216)&lt;=$P$2,COLUMNS($M$131:AV216)&lt;=$P$2),INDEX(MINVERSE($M$6:INDEX($M$6:$EF$125,$P$2,$P$2)),ROWS($M$131:AV216),COLUMNS($M$131:AV216)),0)</f>
        <v>0</v>
      </c>
      <c r="AW216">
        <f t="array" ref="AW216">IF(AND(ROWS($M$131:AW216)&lt;=$P$2,COLUMNS($M$131:AW216)&lt;=$P$2),INDEX(MINVERSE($M$6:INDEX($M$6:$EF$125,$P$2,$P$2)),ROWS($M$131:AW216),COLUMNS($M$131:AW216)),0)</f>
        <v>0</v>
      </c>
      <c r="AX216">
        <f t="array" ref="AX216">IF(AND(ROWS($M$131:AX216)&lt;=$P$2,COLUMNS($M$131:AX216)&lt;=$P$2),INDEX(MINVERSE($M$6:INDEX($M$6:$EF$125,$P$2,$P$2)),ROWS($M$131:AX216),COLUMNS($M$131:AX216)),0)</f>
        <v>0</v>
      </c>
      <c r="AY216">
        <f t="array" ref="AY216">IF(AND(ROWS($M$131:AY216)&lt;=$P$2,COLUMNS($M$131:AY216)&lt;=$P$2),INDEX(MINVERSE($M$6:INDEX($M$6:$EF$125,$P$2,$P$2)),ROWS($M$131:AY216),COLUMNS($M$131:AY216)),0)</f>
        <v>0</v>
      </c>
      <c r="AZ216">
        <f t="array" ref="AZ216">IF(AND(ROWS($M$131:AZ216)&lt;=$P$2,COLUMNS($M$131:AZ216)&lt;=$P$2),INDEX(MINVERSE($M$6:INDEX($M$6:$EF$125,$P$2,$P$2)),ROWS($M$131:AZ216),COLUMNS($M$131:AZ216)),0)</f>
        <v>0</v>
      </c>
      <c r="BA216">
        <f t="array" ref="BA216">IF(AND(ROWS($M$131:BA216)&lt;=$P$2,COLUMNS($M$131:BA216)&lt;=$P$2),INDEX(MINVERSE($M$6:INDEX($M$6:$EF$125,$P$2,$P$2)),ROWS($M$131:BA216),COLUMNS($M$131:BA216)),0)</f>
        <v>0</v>
      </c>
      <c r="BB216">
        <f t="array" ref="BB216">IF(AND(ROWS($M$131:BB216)&lt;=$P$2,COLUMNS($M$131:BB216)&lt;=$P$2),INDEX(MINVERSE($M$6:INDEX($M$6:$EF$125,$P$2,$P$2)),ROWS($M$131:BB216),COLUMNS($M$131:BB216)),0)</f>
        <v>0</v>
      </c>
      <c r="BC216">
        <f t="array" ref="BC216">IF(AND(ROWS($M$131:BC216)&lt;=$P$2,COLUMNS($M$131:BC216)&lt;=$P$2),INDEX(MINVERSE($M$6:INDEX($M$6:$EF$125,$P$2,$P$2)),ROWS($M$131:BC216),COLUMNS($M$131:BC216)),0)</f>
        <v>0</v>
      </c>
      <c r="BD216">
        <f t="array" ref="BD216">IF(AND(ROWS($M$131:BD216)&lt;=$P$2,COLUMNS($M$131:BD216)&lt;=$P$2),INDEX(MINVERSE($M$6:INDEX($M$6:$EF$125,$P$2,$P$2)),ROWS($M$131:BD216),COLUMNS($M$131:BD216)),0)</f>
        <v>0</v>
      </c>
      <c r="BE216">
        <f t="array" ref="BE216">IF(AND(ROWS($M$131:BE216)&lt;=$P$2,COLUMNS($M$131:BE216)&lt;=$P$2),INDEX(MINVERSE($M$6:INDEX($M$6:$EF$125,$P$2,$P$2)),ROWS($M$131:BE216),COLUMNS($M$131:BE216)),0)</f>
        <v>0</v>
      </c>
      <c r="BF216">
        <f t="array" ref="BF216">IF(AND(ROWS($M$131:BF216)&lt;=$P$2,COLUMNS($M$131:BF216)&lt;=$P$2),INDEX(MINVERSE($M$6:INDEX($M$6:$EF$125,$P$2,$P$2)),ROWS($M$131:BF216),COLUMNS($M$131:BF216)),0)</f>
        <v>0</v>
      </c>
      <c r="BG216">
        <f t="array" ref="BG216">IF(AND(ROWS($M$131:BG216)&lt;=$P$2,COLUMNS($M$131:BG216)&lt;=$P$2),INDEX(MINVERSE($M$6:INDEX($M$6:$EF$125,$P$2,$P$2)),ROWS($M$131:BG216),COLUMNS($M$131:BG216)),0)</f>
        <v>0</v>
      </c>
      <c r="BH216">
        <f t="array" ref="BH216">IF(AND(ROWS($M$131:BH216)&lt;=$P$2,COLUMNS($M$131:BH216)&lt;=$P$2),INDEX(MINVERSE($M$6:INDEX($M$6:$EF$125,$P$2,$P$2)),ROWS($M$131:BH216),COLUMNS($M$131:BH216)),0)</f>
        <v>0</v>
      </c>
      <c r="BI216">
        <f t="array" ref="BI216">IF(AND(ROWS($M$131:BI216)&lt;=$P$2,COLUMNS($M$131:BI216)&lt;=$P$2),INDEX(MINVERSE($M$6:INDEX($M$6:$EF$125,$P$2,$P$2)),ROWS($M$131:BI216),COLUMNS($M$131:BI216)),0)</f>
        <v>0</v>
      </c>
      <c r="BJ216">
        <f t="array" ref="BJ216">IF(AND(ROWS($M$131:BJ216)&lt;=$P$2,COLUMNS($M$131:BJ216)&lt;=$P$2),INDEX(MINVERSE($M$6:INDEX($M$6:$EF$125,$P$2,$P$2)),ROWS($M$131:BJ216),COLUMNS($M$131:BJ216)),0)</f>
        <v>0</v>
      </c>
      <c r="BK216">
        <f t="array" ref="BK216">IF(AND(ROWS($M$131:BK216)&lt;=$P$2,COLUMNS($M$131:BK216)&lt;=$P$2),INDEX(MINVERSE($M$6:INDEX($M$6:$EF$125,$P$2,$P$2)),ROWS($M$131:BK216),COLUMNS($M$131:BK216)),0)</f>
        <v>0</v>
      </c>
      <c r="BL216">
        <f t="array" ref="BL216">IF(AND(ROWS($M$131:BL216)&lt;=$P$2,COLUMNS($M$131:BL216)&lt;=$P$2),INDEX(MINVERSE($M$6:INDEX($M$6:$EF$125,$P$2,$P$2)),ROWS($M$131:BL216),COLUMNS($M$131:BL216)),0)</f>
        <v>0</v>
      </c>
      <c r="BM216">
        <f t="array" ref="BM216">IF(AND(ROWS($M$131:BM216)&lt;=$P$2,COLUMNS($M$131:BM216)&lt;=$P$2),INDEX(MINVERSE($M$6:INDEX($M$6:$EF$125,$P$2,$P$2)),ROWS($M$131:BM216),COLUMNS($M$131:BM216)),0)</f>
        <v>0</v>
      </c>
      <c r="BN216">
        <f t="array" ref="BN216">IF(AND(ROWS($M$131:BN216)&lt;=$P$2,COLUMNS($M$131:BN216)&lt;=$P$2),INDEX(MINVERSE($M$6:INDEX($M$6:$EF$125,$P$2,$P$2)),ROWS($M$131:BN216),COLUMNS($M$131:BN216)),0)</f>
        <v>0</v>
      </c>
      <c r="BO216">
        <f t="array" ref="BO216">IF(AND(ROWS($M$131:BO216)&lt;=$P$2,COLUMNS($M$131:BO216)&lt;=$P$2),INDEX(MINVERSE($M$6:INDEX($M$6:$EF$125,$P$2,$P$2)),ROWS($M$131:BO216),COLUMNS($M$131:BO216)),0)</f>
        <v>0</v>
      </c>
      <c r="BP216">
        <f t="array" ref="BP216">IF(AND(ROWS($M$131:BP216)&lt;=$P$2,COLUMNS($M$131:BP216)&lt;=$P$2),INDEX(MINVERSE($M$6:INDEX($M$6:$EF$125,$P$2,$P$2)),ROWS($M$131:BP216),COLUMNS($M$131:BP216)),0)</f>
        <v>0</v>
      </c>
      <c r="BQ216">
        <f t="array" ref="BQ216">IF(AND(ROWS($M$131:BQ216)&lt;=$P$2,COLUMNS($M$131:BQ216)&lt;=$P$2),INDEX(MINVERSE($M$6:INDEX($M$6:$EF$125,$P$2,$P$2)),ROWS($M$131:BQ216),COLUMNS($M$131:BQ216)),0)</f>
        <v>0</v>
      </c>
      <c r="BR216">
        <f t="array" ref="BR216">IF(AND(ROWS($M$131:BR216)&lt;=$P$2,COLUMNS($M$131:BR216)&lt;=$P$2),INDEX(MINVERSE($M$6:INDEX($M$6:$EF$125,$P$2,$P$2)),ROWS($M$131:BR216),COLUMNS($M$131:BR216)),0)</f>
        <v>0</v>
      </c>
      <c r="BS216">
        <f t="array" ref="BS216">IF(AND(ROWS($M$131:BS216)&lt;=$P$2,COLUMNS($M$131:BS216)&lt;=$P$2),INDEX(MINVERSE($M$6:INDEX($M$6:$EF$125,$P$2,$P$2)),ROWS($M$131:BS216),COLUMNS($M$131:BS216)),0)</f>
        <v>0</v>
      </c>
      <c r="BT216">
        <f t="array" ref="BT216">IF(AND(ROWS($M$131:BT216)&lt;=$P$2,COLUMNS($M$131:BT216)&lt;=$P$2),INDEX(MINVERSE($M$6:INDEX($M$6:$EF$125,$P$2,$P$2)),ROWS($M$131:BT216),COLUMNS($M$131:BT216)),0)</f>
        <v>0</v>
      </c>
      <c r="BU216">
        <f t="array" ref="BU216">IF(AND(ROWS($M$131:BU216)&lt;=$P$2,COLUMNS($M$131:BU216)&lt;=$P$2),INDEX(MINVERSE($M$6:INDEX($M$6:$EF$125,$P$2,$P$2)),ROWS($M$131:BU216),COLUMNS($M$131:BU216)),0)</f>
        <v>0</v>
      </c>
      <c r="BV216">
        <f t="array" ref="BV216">IF(AND(ROWS($M$131:BV216)&lt;=$P$2,COLUMNS($M$131:BV216)&lt;=$P$2),INDEX(MINVERSE($M$6:INDEX($M$6:$EF$125,$P$2,$P$2)),ROWS($M$131:BV216),COLUMNS($M$131:BV216)),0)</f>
        <v>0</v>
      </c>
      <c r="BW216">
        <f t="array" ref="BW216">IF(AND(ROWS($M$131:BW216)&lt;=$P$2,COLUMNS($M$131:BW216)&lt;=$P$2),INDEX(MINVERSE($M$6:INDEX($M$6:$EF$125,$P$2,$P$2)),ROWS($M$131:BW216),COLUMNS($M$131:BW216)),0)</f>
        <v>0</v>
      </c>
      <c r="BX216">
        <f t="array" ref="BX216">IF(AND(ROWS($M$131:BX216)&lt;=$P$2,COLUMNS($M$131:BX216)&lt;=$P$2),INDEX(MINVERSE($M$6:INDEX($M$6:$EF$125,$P$2,$P$2)),ROWS($M$131:BX216),COLUMNS($M$131:BX216)),0)</f>
        <v>0</v>
      </c>
      <c r="BY216">
        <f t="array" ref="BY216">IF(AND(ROWS($M$131:BY216)&lt;=$P$2,COLUMNS($M$131:BY216)&lt;=$P$2),INDEX(MINVERSE($M$6:INDEX($M$6:$EF$125,$P$2,$P$2)),ROWS($M$131:BY216),COLUMNS($M$131:BY216)),0)</f>
        <v>0</v>
      </c>
      <c r="BZ216">
        <f t="array" ref="BZ216">IF(AND(ROWS($M$131:BZ216)&lt;=$P$2,COLUMNS($M$131:BZ216)&lt;=$P$2),INDEX(MINVERSE($M$6:INDEX($M$6:$EF$125,$P$2,$P$2)),ROWS($M$131:BZ216),COLUMNS($M$131:BZ216)),0)</f>
        <v>0</v>
      </c>
      <c r="CA216">
        <f t="array" ref="CA216">IF(AND(ROWS($M$131:CA216)&lt;=$P$2,COLUMNS($M$131:CA216)&lt;=$P$2),INDEX(MINVERSE($M$6:INDEX($M$6:$EF$125,$P$2,$P$2)),ROWS($M$131:CA216),COLUMNS($M$131:CA216)),0)</f>
        <v>0</v>
      </c>
      <c r="CB216">
        <f t="array" ref="CB216">IF(AND(ROWS($M$131:CB216)&lt;=$P$2,COLUMNS($M$131:CB216)&lt;=$P$2),INDEX(MINVERSE($M$6:INDEX($M$6:$EF$125,$P$2,$P$2)),ROWS($M$131:CB216),COLUMNS($M$131:CB216)),0)</f>
        <v>0</v>
      </c>
      <c r="CC216">
        <f t="array" ref="CC216">IF(AND(ROWS($M$131:CC216)&lt;=$P$2,COLUMNS($M$131:CC216)&lt;=$P$2),INDEX(MINVERSE($M$6:INDEX($M$6:$EF$125,$P$2,$P$2)),ROWS($M$131:CC216),COLUMNS($M$131:CC216)),0)</f>
        <v>0</v>
      </c>
      <c r="CD216">
        <f t="array" ref="CD216">IF(AND(ROWS($M$131:CD216)&lt;=$P$2,COLUMNS($M$131:CD216)&lt;=$P$2),INDEX(MINVERSE($M$6:INDEX($M$6:$EF$125,$P$2,$P$2)),ROWS($M$131:CD216),COLUMNS($M$131:CD216)),0)</f>
        <v>0</v>
      </c>
      <c r="CE216">
        <f t="array" ref="CE216">IF(AND(ROWS($M$131:CE216)&lt;=$P$2,COLUMNS($M$131:CE216)&lt;=$P$2),INDEX(MINVERSE($M$6:INDEX($M$6:$EF$125,$P$2,$P$2)),ROWS($M$131:CE216),COLUMNS($M$131:CE216)),0)</f>
        <v>0</v>
      </c>
      <c r="CF216">
        <f t="array" ref="CF216">IF(AND(ROWS($M$131:CF216)&lt;=$P$2,COLUMNS($M$131:CF216)&lt;=$P$2),INDEX(MINVERSE($M$6:INDEX($M$6:$EF$125,$P$2,$P$2)),ROWS($M$131:CF216),COLUMNS($M$131:CF216)),0)</f>
        <v>0</v>
      </c>
      <c r="CG216">
        <f t="array" ref="CG216">IF(AND(ROWS($M$131:CG216)&lt;=$P$2,COLUMNS($M$131:CG216)&lt;=$P$2),INDEX(MINVERSE($M$6:INDEX($M$6:$EF$125,$P$2,$P$2)),ROWS($M$131:CG216),COLUMNS($M$131:CG216)),0)</f>
        <v>0</v>
      </c>
      <c r="CH216">
        <f t="array" ref="CH216">IF(AND(ROWS($M$131:CH216)&lt;=$P$2,COLUMNS($M$131:CH216)&lt;=$P$2),INDEX(MINVERSE($M$6:INDEX($M$6:$EF$125,$P$2,$P$2)),ROWS($M$131:CH216),COLUMNS($M$131:CH216)),0)</f>
        <v>0</v>
      </c>
      <c r="CI216">
        <f t="array" ref="CI216">IF(AND(ROWS($M$131:CI216)&lt;=$P$2,COLUMNS($M$131:CI216)&lt;=$P$2),INDEX(MINVERSE($M$6:INDEX($M$6:$EF$125,$P$2,$P$2)),ROWS($M$131:CI216),COLUMNS($M$131:CI216)),0)</f>
        <v>0</v>
      </c>
      <c r="CJ216">
        <f t="array" ref="CJ216">IF(AND(ROWS($M$131:CJ216)&lt;=$P$2,COLUMNS($M$131:CJ216)&lt;=$P$2),INDEX(MINVERSE($M$6:INDEX($M$6:$EF$125,$P$2,$P$2)),ROWS($M$131:CJ216),COLUMNS($M$131:CJ216)),0)</f>
        <v>0</v>
      </c>
      <c r="CK216">
        <f t="array" ref="CK216">IF(AND(ROWS($M$131:CK216)&lt;=$P$2,COLUMNS($M$131:CK216)&lt;=$P$2),INDEX(MINVERSE($M$6:INDEX($M$6:$EF$125,$P$2,$P$2)),ROWS($M$131:CK216),COLUMNS($M$131:CK216)),0)</f>
        <v>0</v>
      </c>
      <c r="CL216">
        <f t="array" ref="CL216">IF(AND(ROWS($M$131:CL216)&lt;=$P$2,COLUMNS($M$131:CL216)&lt;=$P$2),INDEX(MINVERSE($M$6:INDEX($M$6:$EF$125,$P$2,$P$2)),ROWS($M$131:CL216),COLUMNS($M$131:CL216)),0)</f>
        <v>0</v>
      </c>
      <c r="CM216">
        <f t="array" ref="CM216">IF(AND(ROWS($M$131:CM216)&lt;=$P$2,COLUMNS($M$131:CM216)&lt;=$P$2),INDEX(MINVERSE($M$6:INDEX($M$6:$EF$125,$P$2,$P$2)),ROWS($M$131:CM216),COLUMNS($M$131:CM216)),0)</f>
        <v>0</v>
      </c>
      <c r="CN216">
        <f t="array" ref="CN216">IF(AND(ROWS($M$131:CN216)&lt;=$P$2,COLUMNS($M$131:CN216)&lt;=$P$2),INDEX(MINVERSE($M$6:INDEX($M$6:$EF$125,$P$2,$P$2)),ROWS($M$131:CN216),COLUMNS($M$131:CN216)),0)</f>
        <v>0</v>
      </c>
      <c r="CO216">
        <f t="array" ref="CO216">IF(AND(ROWS($M$131:CO216)&lt;=$P$2,COLUMNS($M$131:CO216)&lt;=$P$2),INDEX(MINVERSE($M$6:INDEX($M$6:$EF$125,$P$2,$P$2)),ROWS($M$131:CO216),COLUMNS($M$131:CO216)),0)</f>
        <v>0</v>
      </c>
      <c r="CP216">
        <f t="array" ref="CP216">IF(AND(ROWS($M$131:CP216)&lt;=$P$2,COLUMNS($M$131:CP216)&lt;=$P$2),INDEX(MINVERSE($M$6:INDEX($M$6:$EF$125,$P$2,$P$2)),ROWS($M$131:CP216),COLUMNS($M$131:CP216)),0)</f>
        <v>0</v>
      </c>
      <c r="CQ216">
        <f t="array" ref="CQ216">IF(AND(ROWS($M$131:CQ216)&lt;=$P$2,COLUMNS($M$131:CQ216)&lt;=$P$2),INDEX(MINVERSE($M$6:INDEX($M$6:$EF$125,$P$2,$P$2)),ROWS($M$131:CQ216),COLUMNS($M$131:CQ216)),0)</f>
        <v>0</v>
      </c>
      <c r="CR216">
        <f t="array" ref="CR216">IF(AND(ROWS($M$131:CR216)&lt;=$P$2,COLUMNS($M$131:CR216)&lt;=$P$2),INDEX(MINVERSE($M$6:INDEX($M$6:$EF$125,$P$2,$P$2)),ROWS($M$131:CR216),COLUMNS($M$131:CR216)),0)</f>
        <v>0</v>
      </c>
      <c r="CS216">
        <f t="array" ref="CS216">IF(AND(ROWS($M$131:CS216)&lt;=$P$2,COLUMNS($M$131:CS216)&lt;=$P$2),INDEX(MINVERSE($M$6:INDEX($M$6:$EF$125,$P$2,$P$2)),ROWS($M$131:CS216),COLUMNS($M$131:CS216)),0)</f>
        <v>0</v>
      </c>
      <c r="CT216">
        <f t="array" ref="CT216">IF(AND(ROWS($M$131:CT216)&lt;=$P$2,COLUMNS($M$131:CT216)&lt;=$P$2),INDEX(MINVERSE($M$6:INDEX($M$6:$EF$125,$P$2,$P$2)),ROWS($M$131:CT216),COLUMNS($M$131:CT216)),0)</f>
        <v>0</v>
      </c>
      <c r="CU216">
        <f t="array" ref="CU216">IF(AND(ROWS($M$131:CU216)&lt;=$P$2,COLUMNS($M$131:CU216)&lt;=$P$2),INDEX(MINVERSE($M$6:INDEX($M$6:$EF$125,$P$2,$P$2)),ROWS($M$131:CU216),COLUMNS($M$131:CU216)),0)</f>
        <v>0</v>
      </c>
      <c r="CV216">
        <f t="array" ref="CV216">IF(AND(ROWS($M$131:CV216)&lt;=$P$2,COLUMNS($M$131:CV216)&lt;=$P$2),INDEX(MINVERSE($M$6:INDEX($M$6:$EF$125,$P$2,$P$2)),ROWS($M$131:CV216),COLUMNS($M$131:CV216)),0)</f>
        <v>0</v>
      </c>
      <c r="CW216">
        <f t="array" ref="CW216">IF(AND(ROWS($M$131:CW216)&lt;=$P$2,COLUMNS($M$131:CW216)&lt;=$P$2),INDEX(MINVERSE($M$6:INDEX($M$6:$EF$125,$P$2,$P$2)),ROWS($M$131:CW216),COLUMNS($M$131:CW216)),0)</f>
        <v>0</v>
      </c>
      <c r="CX216">
        <f t="array" ref="CX216">IF(AND(ROWS($M$131:CX216)&lt;=$P$2,COLUMNS($M$131:CX216)&lt;=$P$2),INDEX(MINVERSE($M$6:INDEX($M$6:$EF$125,$P$2,$P$2)),ROWS($M$131:CX216),COLUMNS($M$131:CX216)),0)</f>
        <v>0</v>
      </c>
      <c r="CY216">
        <f t="array" ref="CY216">IF(AND(ROWS($M$131:CY216)&lt;=$P$2,COLUMNS($M$131:CY216)&lt;=$P$2),INDEX(MINVERSE($M$6:INDEX($M$6:$EF$125,$P$2,$P$2)),ROWS($M$131:CY216),COLUMNS($M$131:CY216)),0)</f>
        <v>0</v>
      </c>
      <c r="CZ216">
        <f t="array" ref="CZ216">IF(AND(ROWS($M$131:CZ216)&lt;=$P$2,COLUMNS($M$131:CZ216)&lt;=$P$2),INDEX(MINVERSE($M$6:INDEX($M$6:$EF$125,$P$2,$P$2)),ROWS($M$131:CZ216),COLUMNS($M$131:CZ216)),0)</f>
        <v>0</v>
      </c>
      <c r="DA216">
        <f t="array" ref="DA216">IF(AND(ROWS($M$131:DA216)&lt;=$P$2,COLUMNS($M$131:DA216)&lt;=$P$2),INDEX(MINVERSE($M$6:INDEX($M$6:$EF$125,$P$2,$P$2)),ROWS($M$131:DA216),COLUMNS($M$131:DA216)),0)</f>
        <v>0</v>
      </c>
      <c r="DB216">
        <f t="array" ref="DB216">IF(AND(ROWS($M$131:DB216)&lt;=$P$2,COLUMNS($M$131:DB216)&lt;=$P$2),INDEX(MINVERSE($M$6:INDEX($M$6:$EF$125,$P$2,$P$2)),ROWS($M$131:DB216),COLUMNS($M$131:DB216)),0)</f>
        <v>0</v>
      </c>
      <c r="DC216">
        <f t="array" ref="DC216">IF(AND(ROWS($M$131:DC216)&lt;=$P$2,COLUMNS($M$131:DC216)&lt;=$P$2),INDEX(MINVERSE($M$6:INDEX($M$6:$EF$125,$P$2,$P$2)),ROWS($M$131:DC216),COLUMNS($M$131:DC216)),0)</f>
        <v>0</v>
      </c>
      <c r="DD216">
        <f t="array" ref="DD216">IF(AND(ROWS($M$131:DD216)&lt;=$P$2,COLUMNS($M$131:DD216)&lt;=$P$2),INDEX(MINVERSE($M$6:INDEX($M$6:$EF$125,$P$2,$P$2)),ROWS($M$131:DD216),COLUMNS($M$131:DD216)),0)</f>
        <v>0</v>
      </c>
      <c r="DE216">
        <f t="array" ref="DE216">IF(AND(ROWS($M$131:DE216)&lt;=$P$2,COLUMNS($M$131:DE216)&lt;=$P$2),INDEX(MINVERSE($M$6:INDEX($M$6:$EF$125,$P$2,$P$2)),ROWS($M$131:DE216),COLUMNS($M$131:DE216)),0)</f>
        <v>0</v>
      </c>
      <c r="DF216">
        <f t="array" ref="DF216">IF(AND(ROWS($M$131:DF216)&lt;=$P$2,COLUMNS($M$131:DF216)&lt;=$P$2),INDEX(MINVERSE($M$6:INDEX($M$6:$EF$125,$P$2,$P$2)),ROWS($M$131:DF216),COLUMNS($M$131:DF216)),0)</f>
        <v>0</v>
      </c>
      <c r="DG216">
        <f t="array" ref="DG216">IF(AND(ROWS($M$131:DG216)&lt;=$P$2,COLUMNS($M$131:DG216)&lt;=$P$2),INDEX(MINVERSE($M$6:INDEX($M$6:$EF$125,$P$2,$P$2)),ROWS($M$131:DG216),COLUMNS($M$131:DG216)),0)</f>
        <v>0</v>
      </c>
      <c r="DH216">
        <f t="array" ref="DH216">IF(AND(ROWS($M$131:DH216)&lt;=$P$2,COLUMNS($M$131:DH216)&lt;=$P$2),INDEX(MINVERSE($M$6:INDEX($M$6:$EF$125,$P$2,$P$2)),ROWS($M$131:DH216),COLUMNS($M$131:DH216)),0)</f>
        <v>0</v>
      </c>
      <c r="DI216">
        <f t="array" ref="DI216">IF(AND(ROWS($M$131:DI216)&lt;=$P$2,COLUMNS($M$131:DI216)&lt;=$P$2),INDEX(MINVERSE($M$6:INDEX($M$6:$EF$125,$P$2,$P$2)),ROWS($M$131:DI216),COLUMNS($M$131:DI216)),0)</f>
        <v>0</v>
      </c>
      <c r="DJ216">
        <f t="array" ref="DJ216">IF(AND(ROWS($M$131:DJ216)&lt;=$P$2,COLUMNS($M$131:DJ216)&lt;=$P$2),INDEX(MINVERSE($M$6:INDEX($M$6:$EF$125,$P$2,$P$2)),ROWS($M$131:DJ216),COLUMNS($M$131:DJ216)),0)</f>
        <v>0</v>
      </c>
      <c r="DK216">
        <f t="array" ref="DK216">IF(AND(ROWS($M$131:DK216)&lt;=$P$2,COLUMNS($M$131:DK216)&lt;=$P$2),INDEX(MINVERSE($M$6:INDEX($M$6:$EF$125,$P$2,$P$2)),ROWS($M$131:DK216),COLUMNS($M$131:DK216)),0)</f>
        <v>0</v>
      </c>
      <c r="DL216">
        <f t="array" ref="DL216">IF(AND(ROWS($M$131:DL216)&lt;=$P$2,COLUMNS($M$131:DL216)&lt;=$P$2),INDEX(MINVERSE($M$6:INDEX($M$6:$EF$125,$P$2,$P$2)),ROWS($M$131:DL216),COLUMNS($M$131:DL216)),0)</f>
        <v>0</v>
      </c>
      <c r="DM216">
        <f t="array" ref="DM216">IF(AND(ROWS($M$131:DM216)&lt;=$P$2,COLUMNS($M$131:DM216)&lt;=$P$2),INDEX(MINVERSE($M$6:INDEX($M$6:$EF$125,$P$2,$P$2)),ROWS($M$131:DM216),COLUMNS($M$131:DM216)),0)</f>
        <v>0</v>
      </c>
      <c r="DN216">
        <f t="array" ref="DN216">IF(AND(ROWS($M$131:DN216)&lt;=$P$2,COLUMNS($M$131:DN216)&lt;=$P$2),INDEX(MINVERSE($M$6:INDEX($M$6:$EF$125,$P$2,$P$2)),ROWS($M$131:DN216),COLUMNS($M$131:DN216)),0)</f>
        <v>0</v>
      </c>
      <c r="DO216">
        <f t="array" ref="DO216">IF(AND(ROWS($M$131:DO216)&lt;=$P$2,COLUMNS($M$131:DO216)&lt;=$P$2),INDEX(MINVERSE($M$6:INDEX($M$6:$EF$125,$P$2,$P$2)),ROWS($M$131:DO216),COLUMNS($M$131:DO216)),0)</f>
        <v>0</v>
      </c>
      <c r="DP216">
        <f t="array" ref="DP216">IF(AND(ROWS($M$131:DP216)&lt;=$P$2,COLUMNS($M$131:DP216)&lt;=$P$2),INDEX(MINVERSE($M$6:INDEX($M$6:$EF$125,$P$2,$P$2)),ROWS($M$131:DP216),COLUMNS($M$131:DP216)),0)</f>
        <v>0</v>
      </c>
      <c r="DQ216">
        <f t="array" ref="DQ216">IF(AND(ROWS($M$131:DQ216)&lt;=$P$2,COLUMNS($M$131:DQ216)&lt;=$P$2),INDEX(MINVERSE($M$6:INDEX($M$6:$EF$125,$P$2,$P$2)),ROWS($M$131:DQ216),COLUMNS($M$131:DQ216)),0)</f>
        <v>0</v>
      </c>
      <c r="DR216">
        <f t="array" ref="DR216">IF(AND(ROWS($M$131:DR216)&lt;=$P$2,COLUMNS($M$131:DR216)&lt;=$P$2),INDEX(MINVERSE($M$6:INDEX($M$6:$EF$125,$P$2,$P$2)),ROWS($M$131:DR216),COLUMNS($M$131:DR216)),0)</f>
        <v>0</v>
      </c>
      <c r="DS216">
        <f t="array" ref="DS216">IF(AND(ROWS($M$131:DS216)&lt;=$P$2,COLUMNS($M$131:DS216)&lt;=$P$2),INDEX(MINVERSE($M$6:INDEX($M$6:$EF$125,$P$2,$P$2)),ROWS($M$131:DS216),COLUMNS($M$131:DS216)),0)</f>
        <v>0</v>
      </c>
      <c r="DT216">
        <f t="array" ref="DT216">IF(AND(ROWS($M$131:DT216)&lt;=$P$2,COLUMNS($M$131:DT216)&lt;=$P$2),INDEX(MINVERSE($M$6:INDEX($M$6:$EF$125,$P$2,$P$2)),ROWS($M$131:DT216),COLUMNS($M$131:DT216)),0)</f>
        <v>0</v>
      </c>
      <c r="DU216">
        <f t="array" ref="DU216">IF(AND(ROWS($M$131:DU216)&lt;=$P$2,COLUMNS($M$131:DU216)&lt;=$P$2),INDEX(MINVERSE($M$6:INDEX($M$6:$EF$125,$P$2,$P$2)),ROWS($M$131:DU216),COLUMNS($M$131:DU216)),0)</f>
        <v>0</v>
      </c>
      <c r="DV216">
        <f t="array" ref="DV216">IF(AND(ROWS($M$131:DV216)&lt;=$P$2,COLUMNS($M$131:DV216)&lt;=$P$2),INDEX(MINVERSE($M$6:INDEX($M$6:$EF$125,$P$2,$P$2)),ROWS($M$131:DV216),COLUMNS($M$131:DV216)),0)</f>
        <v>0</v>
      </c>
      <c r="DW216">
        <f t="array" ref="DW216">IF(AND(ROWS($M$131:DW216)&lt;=$P$2,COLUMNS($M$131:DW216)&lt;=$P$2),INDEX(MINVERSE($M$6:INDEX($M$6:$EF$125,$P$2,$P$2)),ROWS($M$131:DW216),COLUMNS($M$131:DW216)),0)</f>
        <v>0</v>
      </c>
      <c r="DX216">
        <f t="array" ref="DX216">IF(AND(ROWS($M$131:DX216)&lt;=$P$2,COLUMNS($M$131:DX216)&lt;=$P$2),INDEX(MINVERSE($M$6:INDEX($M$6:$EF$125,$P$2,$P$2)),ROWS($M$131:DX216),COLUMNS($M$131:DX216)),0)</f>
        <v>0</v>
      </c>
      <c r="DY216">
        <f t="array" ref="DY216">IF(AND(ROWS($M$131:DY216)&lt;=$P$2,COLUMNS($M$131:DY216)&lt;=$P$2),INDEX(MINVERSE($M$6:INDEX($M$6:$EF$125,$P$2,$P$2)),ROWS($M$131:DY216),COLUMNS($M$131:DY216)),0)</f>
        <v>0</v>
      </c>
      <c r="DZ216">
        <f t="array" ref="DZ216">IF(AND(ROWS($M$131:DZ216)&lt;=$P$2,COLUMNS($M$131:DZ216)&lt;=$P$2),INDEX(MINVERSE($M$6:INDEX($M$6:$EF$125,$P$2,$P$2)),ROWS($M$131:DZ216),COLUMNS($M$131:DZ216)),0)</f>
        <v>0</v>
      </c>
      <c r="EA216">
        <f t="array" ref="EA216">IF(AND(ROWS($M$131:EA216)&lt;=$P$2,COLUMNS($M$131:EA216)&lt;=$P$2),INDEX(MINVERSE($M$6:INDEX($M$6:$EF$125,$P$2,$P$2)),ROWS($M$131:EA216),COLUMNS($M$131:EA216)),0)</f>
        <v>0</v>
      </c>
      <c r="EB216">
        <f t="array" ref="EB216">IF(AND(ROWS($M$131:EB216)&lt;=$P$2,COLUMNS($M$131:EB216)&lt;=$P$2),INDEX(MINVERSE($M$6:INDEX($M$6:$EF$125,$P$2,$P$2)),ROWS($M$131:EB216),COLUMNS($M$131:EB216)),0)</f>
        <v>0</v>
      </c>
    </row>
    <row r="217" spans="12:132" ht="15">
      <c r="L217" s="10">
        <v>87</v>
      </c>
      <c r="M217">
        <f t="array" ref="M217">IF(AND(ROWS($M$131:M217)&lt;=$P$2,COLUMNS($M$131:M217)&lt;=$P$2),INDEX(MINVERSE($M$6:INDEX($M$6:$EF$125,$P$2,$P$2)),ROWS($M$131:M217),COLUMNS($M$131:M217)),0)</f>
        <v>0</v>
      </c>
      <c r="N217">
        <f t="array" ref="N217">IF(AND(ROWS($M$131:N217)&lt;=$P$2,COLUMNS($M$131:N217)&lt;=$P$2),INDEX(MINVERSE($M$6:INDEX($M$6:$EF$125,$P$2,$P$2)),ROWS($M$131:N217),COLUMNS($M$131:N217)),0)</f>
        <v>0</v>
      </c>
      <c r="O217">
        <f t="array" ref="O217">IF(AND(ROWS($M$131:O217)&lt;=$P$2,COLUMNS($M$131:O217)&lt;=$P$2),INDEX(MINVERSE($M$6:INDEX($M$6:$EF$125,$P$2,$P$2)),ROWS($M$131:O217),COLUMNS($M$131:O217)),0)</f>
        <v>0</v>
      </c>
      <c r="P217">
        <f t="array" ref="P217">IF(AND(ROWS($M$131:P217)&lt;=$P$2,COLUMNS($M$131:P217)&lt;=$P$2),INDEX(MINVERSE($M$6:INDEX($M$6:$EF$125,$P$2,$P$2)),ROWS($M$131:P217),COLUMNS($M$131:P217)),0)</f>
        <v>0</v>
      </c>
      <c r="Q217">
        <f t="array" ref="Q217">IF(AND(ROWS($M$131:Q217)&lt;=$P$2,COLUMNS($M$131:Q217)&lt;=$P$2),INDEX(MINVERSE($M$6:INDEX($M$6:$EF$125,$P$2,$P$2)),ROWS($M$131:Q217),COLUMNS($M$131:Q217)),0)</f>
        <v>0</v>
      </c>
      <c r="R217">
        <f t="array" ref="R217">IF(AND(ROWS($M$131:R217)&lt;=$P$2,COLUMNS($M$131:R217)&lt;=$P$2),INDEX(MINVERSE($M$6:INDEX($M$6:$EF$125,$P$2,$P$2)),ROWS($M$131:R217),COLUMNS($M$131:R217)),0)</f>
        <v>0</v>
      </c>
      <c r="S217">
        <f t="array" ref="S217">IF(AND(ROWS($M$131:S217)&lt;=$P$2,COLUMNS($M$131:S217)&lt;=$P$2),INDEX(MINVERSE($M$6:INDEX($M$6:$EF$125,$P$2,$P$2)),ROWS($M$131:S217),COLUMNS($M$131:S217)),0)</f>
        <v>0</v>
      </c>
      <c r="T217">
        <f t="array" ref="T217">IF(AND(ROWS($M$131:T217)&lt;=$P$2,COLUMNS($M$131:T217)&lt;=$P$2),INDEX(MINVERSE($M$6:INDEX($M$6:$EF$125,$P$2,$P$2)),ROWS($M$131:T217),COLUMNS($M$131:T217)),0)</f>
        <v>0</v>
      </c>
      <c r="U217">
        <f t="array" ref="U217">IF(AND(ROWS($M$131:U217)&lt;=$P$2,COLUMNS($M$131:U217)&lt;=$P$2),INDEX(MINVERSE($M$6:INDEX($M$6:$EF$125,$P$2,$P$2)),ROWS($M$131:U217),COLUMNS($M$131:U217)),0)</f>
        <v>0</v>
      </c>
      <c r="V217">
        <f t="array" ref="V217">IF(AND(ROWS($M$131:V217)&lt;=$P$2,COLUMNS($M$131:V217)&lt;=$P$2),INDEX(MINVERSE($M$6:INDEX($M$6:$EF$125,$P$2,$P$2)),ROWS($M$131:V217),COLUMNS($M$131:V217)),0)</f>
        <v>0</v>
      </c>
      <c r="W217">
        <f t="array" ref="W217">IF(AND(ROWS($M$131:W217)&lt;=$P$2,COLUMNS($M$131:W217)&lt;=$P$2),INDEX(MINVERSE($M$6:INDEX($M$6:$EF$125,$P$2,$P$2)),ROWS($M$131:W217),COLUMNS($M$131:W217)),0)</f>
        <v>0</v>
      </c>
      <c r="X217">
        <f t="array" ref="X217">IF(AND(ROWS($M$131:X217)&lt;=$P$2,COLUMNS($M$131:X217)&lt;=$P$2),INDEX(MINVERSE($M$6:INDEX($M$6:$EF$125,$P$2,$P$2)),ROWS($M$131:X217),COLUMNS($M$131:X217)),0)</f>
        <v>0</v>
      </c>
      <c r="Y217">
        <f t="array" ref="Y217">IF(AND(ROWS($M$131:Y217)&lt;=$P$2,COLUMNS($M$131:Y217)&lt;=$P$2),INDEX(MINVERSE($M$6:INDEX($M$6:$EF$125,$P$2,$P$2)),ROWS($M$131:Y217),COLUMNS($M$131:Y217)),0)</f>
        <v>0</v>
      </c>
      <c r="Z217">
        <f t="array" ref="Z217">IF(AND(ROWS($M$131:Z217)&lt;=$P$2,COLUMNS($M$131:Z217)&lt;=$P$2),INDEX(MINVERSE($M$6:INDEX($M$6:$EF$125,$P$2,$P$2)),ROWS($M$131:Z217),COLUMNS($M$131:Z217)),0)</f>
        <v>0</v>
      </c>
      <c r="AA217">
        <f t="array" ref="AA217">IF(AND(ROWS($M$131:AA217)&lt;=$P$2,COLUMNS($M$131:AA217)&lt;=$P$2),INDEX(MINVERSE($M$6:INDEX($M$6:$EF$125,$P$2,$P$2)),ROWS($M$131:AA217),COLUMNS($M$131:AA217)),0)</f>
        <v>0</v>
      </c>
      <c r="AB217">
        <f t="array" ref="AB217">IF(AND(ROWS($M$131:AB217)&lt;=$P$2,COLUMNS($M$131:AB217)&lt;=$P$2),INDEX(MINVERSE($M$6:INDEX($M$6:$EF$125,$P$2,$P$2)),ROWS($M$131:AB217),COLUMNS($M$131:AB217)),0)</f>
        <v>0</v>
      </c>
      <c r="AC217">
        <f t="array" ref="AC217">IF(AND(ROWS($M$131:AC217)&lt;=$P$2,COLUMNS($M$131:AC217)&lt;=$P$2),INDEX(MINVERSE($M$6:INDEX($M$6:$EF$125,$P$2,$P$2)),ROWS($M$131:AC217),COLUMNS($M$131:AC217)),0)</f>
        <v>0</v>
      </c>
      <c r="AD217">
        <f t="array" ref="AD217">IF(AND(ROWS($M$131:AD217)&lt;=$P$2,COLUMNS($M$131:AD217)&lt;=$P$2),INDEX(MINVERSE($M$6:INDEX($M$6:$EF$125,$P$2,$P$2)),ROWS($M$131:AD217),COLUMNS($M$131:AD217)),0)</f>
        <v>0</v>
      </c>
      <c r="AE217">
        <f t="array" ref="AE217">IF(AND(ROWS($M$131:AE217)&lt;=$P$2,COLUMNS($M$131:AE217)&lt;=$P$2),INDEX(MINVERSE($M$6:INDEX($M$6:$EF$125,$P$2,$P$2)),ROWS($M$131:AE217),COLUMNS($M$131:AE217)),0)</f>
        <v>0</v>
      </c>
      <c r="AF217">
        <f t="array" ref="AF217">IF(AND(ROWS($M$131:AF217)&lt;=$P$2,COLUMNS($M$131:AF217)&lt;=$P$2),INDEX(MINVERSE($M$6:INDEX($M$6:$EF$125,$P$2,$P$2)),ROWS($M$131:AF217),COLUMNS($M$131:AF217)),0)</f>
        <v>0</v>
      </c>
      <c r="AG217">
        <f t="array" ref="AG217">IF(AND(ROWS($M$131:AG217)&lt;=$P$2,COLUMNS($M$131:AG217)&lt;=$P$2),INDEX(MINVERSE($M$6:INDEX($M$6:$EF$125,$P$2,$P$2)),ROWS($M$131:AG217),COLUMNS($M$131:AG217)),0)</f>
        <v>0</v>
      </c>
      <c r="AH217">
        <f t="array" ref="AH217">IF(AND(ROWS($M$131:AH217)&lt;=$P$2,COLUMNS($M$131:AH217)&lt;=$P$2),INDEX(MINVERSE($M$6:INDEX($M$6:$EF$125,$P$2,$P$2)),ROWS($M$131:AH217),COLUMNS($M$131:AH217)),0)</f>
        <v>0</v>
      </c>
      <c r="AI217">
        <f t="array" ref="AI217">IF(AND(ROWS($M$131:AI217)&lt;=$P$2,COLUMNS($M$131:AI217)&lt;=$P$2),INDEX(MINVERSE($M$6:INDEX($M$6:$EF$125,$P$2,$P$2)),ROWS($M$131:AI217),COLUMNS($M$131:AI217)),0)</f>
        <v>0</v>
      </c>
      <c r="AJ217">
        <f t="array" ref="AJ217">IF(AND(ROWS($M$131:AJ217)&lt;=$P$2,COLUMNS($M$131:AJ217)&lt;=$P$2),INDEX(MINVERSE($M$6:INDEX($M$6:$EF$125,$P$2,$P$2)),ROWS($M$131:AJ217),COLUMNS($M$131:AJ217)),0)</f>
        <v>0</v>
      </c>
      <c r="AK217">
        <f t="array" ref="AK217">IF(AND(ROWS($M$131:AK217)&lt;=$P$2,COLUMNS($M$131:AK217)&lt;=$P$2),INDEX(MINVERSE($M$6:INDEX($M$6:$EF$125,$P$2,$P$2)),ROWS($M$131:AK217),COLUMNS($M$131:AK217)),0)</f>
        <v>0</v>
      </c>
      <c r="AL217">
        <f t="array" ref="AL217">IF(AND(ROWS($M$131:AL217)&lt;=$P$2,COLUMNS($M$131:AL217)&lt;=$P$2),INDEX(MINVERSE($M$6:INDEX($M$6:$EF$125,$P$2,$P$2)),ROWS($M$131:AL217),COLUMNS($M$131:AL217)),0)</f>
        <v>0</v>
      </c>
      <c r="AM217">
        <f t="array" ref="AM217">IF(AND(ROWS($M$131:AM217)&lt;=$P$2,COLUMNS($M$131:AM217)&lt;=$P$2),INDEX(MINVERSE($M$6:INDEX($M$6:$EF$125,$P$2,$P$2)),ROWS($M$131:AM217),COLUMNS($M$131:AM217)),0)</f>
        <v>0</v>
      </c>
      <c r="AN217">
        <f t="array" ref="AN217">IF(AND(ROWS($M$131:AN217)&lt;=$P$2,COLUMNS($M$131:AN217)&lt;=$P$2),INDEX(MINVERSE($M$6:INDEX($M$6:$EF$125,$P$2,$P$2)),ROWS($M$131:AN217),COLUMNS($M$131:AN217)),0)</f>
        <v>0</v>
      </c>
      <c r="AO217">
        <f t="array" ref="AO217">IF(AND(ROWS($M$131:AO217)&lt;=$P$2,COLUMNS($M$131:AO217)&lt;=$P$2),INDEX(MINVERSE($M$6:INDEX($M$6:$EF$125,$P$2,$P$2)),ROWS($M$131:AO217),COLUMNS($M$131:AO217)),0)</f>
        <v>0</v>
      </c>
      <c r="AP217">
        <f t="array" ref="AP217">IF(AND(ROWS($M$131:AP217)&lt;=$P$2,COLUMNS($M$131:AP217)&lt;=$P$2),INDEX(MINVERSE($M$6:INDEX($M$6:$EF$125,$P$2,$P$2)),ROWS($M$131:AP217),COLUMNS($M$131:AP217)),0)</f>
        <v>0</v>
      </c>
      <c r="AQ217">
        <f t="array" ref="AQ217">IF(AND(ROWS($M$131:AQ217)&lt;=$P$2,COLUMNS($M$131:AQ217)&lt;=$P$2),INDEX(MINVERSE($M$6:INDEX($M$6:$EF$125,$P$2,$P$2)),ROWS($M$131:AQ217),COLUMNS($M$131:AQ217)),0)</f>
        <v>0</v>
      </c>
      <c r="AR217">
        <f t="array" ref="AR217">IF(AND(ROWS($M$131:AR217)&lt;=$P$2,COLUMNS($M$131:AR217)&lt;=$P$2),INDEX(MINVERSE($M$6:INDEX($M$6:$EF$125,$P$2,$P$2)),ROWS($M$131:AR217),COLUMNS($M$131:AR217)),0)</f>
        <v>0</v>
      </c>
      <c r="AS217">
        <f t="array" ref="AS217">IF(AND(ROWS($M$131:AS217)&lt;=$P$2,COLUMNS($M$131:AS217)&lt;=$P$2),INDEX(MINVERSE($M$6:INDEX($M$6:$EF$125,$P$2,$P$2)),ROWS($M$131:AS217),COLUMNS($M$131:AS217)),0)</f>
        <v>0</v>
      </c>
      <c r="AT217">
        <f t="array" ref="AT217">IF(AND(ROWS($M$131:AT217)&lt;=$P$2,COLUMNS($M$131:AT217)&lt;=$P$2),INDEX(MINVERSE($M$6:INDEX($M$6:$EF$125,$P$2,$P$2)),ROWS($M$131:AT217),COLUMNS($M$131:AT217)),0)</f>
        <v>0</v>
      </c>
      <c r="AU217">
        <f t="array" ref="AU217">IF(AND(ROWS($M$131:AU217)&lt;=$P$2,COLUMNS($M$131:AU217)&lt;=$P$2),INDEX(MINVERSE($M$6:INDEX($M$6:$EF$125,$P$2,$P$2)),ROWS($M$131:AU217),COLUMNS($M$131:AU217)),0)</f>
        <v>0</v>
      </c>
      <c r="AV217">
        <f t="array" ref="AV217">IF(AND(ROWS($M$131:AV217)&lt;=$P$2,COLUMNS($M$131:AV217)&lt;=$P$2),INDEX(MINVERSE($M$6:INDEX($M$6:$EF$125,$P$2,$P$2)),ROWS($M$131:AV217),COLUMNS($M$131:AV217)),0)</f>
        <v>0</v>
      </c>
      <c r="AW217">
        <f t="array" ref="AW217">IF(AND(ROWS($M$131:AW217)&lt;=$P$2,COLUMNS($M$131:AW217)&lt;=$P$2),INDEX(MINVERSE($M$6:INDEX($M$6:$EF$125,$P$2,$P$2)),ROWS($M$131:AW217),COLUMNS($M$131:AW217)),0)</f>
        <v>0</v>
      </c>
      <c r="AX217">
        <f t="array" ref="AX217">IF(AND(ROWS($M$131:AX217)&lt;=$P$2,COLUMNS($M$131:AX217)&lt;=$P$2),INDEX(MINVERSE($M$6:INDEX($M$6:$EF$125,$P$2,$P$2)),ROWS($M$131:AX217),COLUMNS($M$131:AX217)),0)</f>
        <v>0</v>
      </c>
      <c r="AY217">
        <f t="array" ref="AY217">IF(AND(ROWS($M$131:AY217)&lt;=$P$2,COLUMNS($M$131:AY217)&lt;=$P$2),INDEX(MINVERSE($M$6:INDEX($M$6:$EF$125,$P$2,$P$2)),ROWS($M$131:AY217),COLUMNS($M$131:AY217)),0)</f>
        <v>0</v>
      </c>
      <c r="AZ217">
        <f t="array" ref="AZ217">IF(AND(ROWS($M$131:AZ217)&lt;=$P$2,COLUMNS($M$131:AZ217)&lt;=$P$2),INDEX(MINVERSE($M$6:INDEX($M$6:$EF$125,$P$2,$P$2)),ROWS($M$131:AZ217),COLUMNS($M$131:AZ217)),0)</f>
        <v>0</v>
      </c>
      <c r="BA217">
        <f t="array" ref="BA217">IF(AND(ROWS($M$131:BA217)&lt;=$P$2,COLUMNS($M$131:BA217)&lt;=$P$2),INDEX(MINVERSE($M$6:INDEX($M$6:$EF$125,$P$2,$P$2)),ROWS($M$131:BA217),COLUMNS($M$131:BA217)),0)</f>
        <v>0</v>
      </c>
      <c r="BB217">
        <f t="array" ref="BB217">IF(AND(ROWS($M$131:BB217)&lt;=$P$2,COLUMNS($M$131:BB217)&lt;=$P$2),INDEX(MINVERSE($M$6:INDEX($M$6:$EF$125,$P$2,$P$2)),ROWS($M$131:BB217),COLUMNS($M$131:BB217)),0)</f>
        <v>0</v>
      </c>
      <c r="BC217">
        <f t="array" ref="BC217">IF(AND(ROWS($M$131:BC217)&lt;=$P$2,COLUMNS($M$131:BC217)&lt;=$P$2),INDEX(MINVERSE($M$6:INDEX($M$6:$EF$125,$P$2,$P$2)),ROWS($M$131:BC217),COLUMNS($M$131:BC217)),0)</f>
        <v>0</v>
      </c>
      <c r="BD217">
        <f t="array" ref="BD217">IF(AND(ROWS($M$131:BD217)&lt;=$P$2,COLUMNS($M$131:BD217)&lt;=$P$2),INDEX(MINVERSE($M$6:INDEX($M$6:$EF$125,$P$2,$P$2)),ROWS($M$131:BD217),COLUMNS($M$131:BD217)),0)</f>
        <v>0</v>
      </c>
      <c r="BE217">
        <f t="array" ref="BE217">IF(AND(ROWS($M$131:BE217)&lt;=$P$2,COLUMNS($M$131:BE217)&lt;=$P$2),INDEX(MINVERSE($M$6:INDEX($M$6:$EF$125,$P$2,$P$2)),ROWS($M$131:BE217),COLUMNS($M$131:BE217)),0)</f>
        <v>0</v>
      </c>
      <c r="BF217">
        <f t="array" ref="BF217">IF(AND(ROWS($M$131:BF217)&lt;=$P$2,COLUMNS($M$131:BF217)&lt;=$P$2),INDEX(MINVERSE($M$6:INDEX($M$6:$EF$125,$P$2,$P$2)),ROWS($M$131:BF217),COLUMNS($M$131:BF217)),0)</f>
        <v>0</v>
      </c>
      <c r="BG217">
        <f t="array" ref="BG217">IF(AND(ROWS($M$131:BG217)&lt;=$P$2,COLUMNS($M$131:BG217)&lt;=$P$2),INDEX(MINVERSE($M$6:INDEX($M$6:$EF$125,$P$2,$P$2)),ROWS($M$131:BG217),COLUMNS($M$131:BG217)),0)</f>
        <v>0</v>
      </c>
      <c r="BH217">
        <f t="array" ref="BH217">IF(AND(ROWS($M$131:BH217)&lt;=$P$2,COLUMNS($M$131:BH217)&lt;=$P$2),INDEX(MINVERSE($M$6:INDEX($M$6:$EF$125,$P$2,$P$2)),ROWS($M$131:BH217),COLUMNS($M$131:BH217)),0)</f>
        <v>0</v>
      </c>
      <c r="BI217">
        <f t="array" ref="BI217">IF(AND(ROWS($M$131:BI217)&lt;=$P$2,COLUMNS($M$131:BI217)&lt;=$P$2),INDEX(MINVERSE($M$6:INDEX($M$6:$EF$125,$P$2,$P$2)),ROWS($M$131:BI217),COLUMNS($M$131:BI217)),0)</f>
        <v>0</v>
      </c>
      <c r="BJ217">
        <f t="array" ref="BJ217">IF(AND(ROWS($M$131:BJ217)&lt;=$P$2,COLUMNS($M$131:BJ217)&lt;=$P$2),INDEX(MINVERSE($M$6:INDEX($M$6:$EF$125,$P$2,$P$2)),ROWS($M$131:BJ217),COLUMNS($M$131:BJ217)),0)</f>
        <v>0</v>
      </c>
      <c r="BK217">
        <f t="array" ref="BK217">IF(AND(ROWS($M$131:BK217)&lt;=$P$2,COLUMNS($M$131:BK217)&lt;=$P$2),INDEX(MINVERSE($M$6:INDEX($M$6:$EF$125,$P$2,$P$2)),ROWS($M$131:BK217),COLUMNS($M$131:BK217)),0)</f>
        <v>0</v>
      </c>
      <c r="BL217">
        <f t="array" ref="BL217">IF(AND(ROWS($M$131:BL217)&lt;=$P$2,COLUMNS($M$131:BL217)&lt;=$P$2),INDEX(MINVERSE($M$6:INDEX($M$6:$EF$125,$P$2,$P$2)),ROWS($M$131:BL217),COLUMNS($M$131:BL217)),0)</f>
        <v>0</v>
      </c>
      <c r="BM217">
        <f t="array" ref="BM217">IF(AND(ROWS($M$131:BM217)&lt;=$P$2,COLUMNS($M$131:BM217)&lt;=$P$2),INDEX(MINVERSE($M$6:INDEX($M$6:$EF$125,$P$2,$P$2)),ROWS($M$131:BM217),COLUMNS($M$131:BM217)),0)</f>
        <v>0</v>
      </c>
      <c r="BN217">
        <f t="array" ref="BN217">IF(AND(ROWS($M$131:BN217)&lt;=$P$2,COLUMNS($M$131:BN217)&lt;=$P$2),INDEX(MINVERSE($M$6:INDEX($M$6:$EF$125,$P$2,$P$2)),ROWS($M$131:BN217),COLUMNS($M$131:BN217)),0)</f>
        <v>0</v>
      </c>
      <c r="BO217">
        <f t="array" ref="BO217">IF(AND(ROWS($M$131:BO217)&lt;=$P$2,COLUMNS($M$131:BO217)&lt;=$P$2),INDEX(MINVERSE($M$6:INDEX($M$6:$EF$125,$P$2,$P$2)),ROWS($M$131:BO217),COLUMNS($M$131:BO217)),0)</f>
        <v>0</v>
      </c>
      <c r="BP217">
        <f t="array" ref="BP217">IF(AND(ROWS($M$131:BP217)&lt;=$P$2,COLUMNS($M$131:BP217)&lt;=$P$2),INDEX(MINVERSE($M$6:INDEX($M$6:$EF$125,$P$2,$P$2)),ROWS($M$131:BP217),COLUMNS($M$131:BP217)),0)</f>
        <v>0</v>
      </c>
      <c r="BQ217">
        <f t="array" ref="BQ217">IF(AND(ROWS($M$131:BQ217)&lt;=$P$2,COLUMNS($M$131:BQ217)&lt;=$P$2),INDEX(MINVERSE($M$6:INDEX($M$6:$EF$125,$P$2,$P$2)),ROWS($M$131:BQ217),COLUMNS($M$131:BQ217)),0)</f>
        <v>0</v>
      </c>
      <c r="BR217">
        <f t="array" ref="BR217">IF(AND(ROWS($M$131:BR217)&lt;=$P$2,COLUMNS($M$131:BR217)&lt;=$P$2),INDEX(MINVERSE($M$6:INDEX($M$6:$EF$125,$P$2,$P$2)),ROWS($M$131:BR217),COLUMNS($M$131:BR217)),0)</f>
        <v>0</v>
      </c>
      <c r="BS217">
        <f t="array" ref="BS217">IF(AND(ROWS($M$131:BS217)&lt;=$P$2,COLUMNS($M$131:BS217)&lt;=$P$2),INDEX(MINVERSE($M$6:INDEX($M$6:$EF$125,$P$2,$P$2)),ROWS($M$131:BS217),COLUMNS($M$131:BS217)),0)</f>
        <v>0</v>
      </c>
      <c r="BT217">
        <f t="array" ref="BT217">IF(AND(ROWS($M$131:BT217)&lt;=$P$2,COLUMNS($M$131:BT217)&lt;=$P$2),INDEX(MINVERSE($M$6:INDEX($M$6:$EF$125,$P$2,$P$2)),ROWS($M$131:BT217),COLUMNS($M$131:BT217)),0)</f>
        <v>0</v>
      </c>
      <c r="BU217">
        <f t="array" ref="BU217">IF(AND(ROWS($M$131:BU217)&lt;=$P$2,COLUMNS($M$131:BU217)&lt;=$P$2),INDEX(MINVERSE($M$6:INDEX($M$6:$EF$125,$P$2,$P$2)),ROWS($M$131:BU217),COLUMNS($M$131:BU217)),0)</f>
        <v>0</v>
      </c>
      <c r="BV217">
        <f t="array" ref="BV217">IF(AND(ROWS($M$131:BV217)&lt;=$P$2,COLUMNS($M$131:BV217)&lt;=$P$2),INDEX(MINVERSE($M$6:INDEX($M$6:$EF$125,$P$2,$P$2)),ROWS($M$131:BV217),COLUMNS($M$131:BV217)),0)</f>
        <v>0</v>
      </c>
      <c r="BW217">
        <f t="array" ref="BW217">IF(AND(ROWS($M$131:BW217)&lt;=$P$2,COLUMNS($M$131:BW217)&lt;=$P$2),INDEX(MINVERSE($M$6:INDEX($M$6:$EF$125,$P$2,$P$2)),ROWS($M$131:BW217),COLUMNS($M$131:BW217)),0)</f>
        <v>0</v>
      </c>
      <c r="BX217">
        <f t="array" ref="BX217">IF(AND(ROWS($M$131:BX217)&lt;=$P$2,COLUMNS($M$131:BX217)&lt;=$P$2),INDEX(MINVERSE($M$6:INDEX($M$6:$EF$125,$P$2,$P$2)),ROWS($M$131:BX217),COLUMNS($M$131:BX217)),0)</f>
        <v>0</v>
      </c>
      <c r="BY217">
        <f t="array" ref="BY217">IF(AND(ROWS($M$131:BY217)&lt;=$P$2,COLUMNS($M$131:BY217)&lt;=$P$2),INDEX(MINVERSE($M$6:INDEX($M$6:$EF$125,$P$2,$P$2)),ROWS($M$131:BY217),COLUMNS($M$131:BY217)),0)</f>
        <v>0</v>
      </c>
      <c r="BZ217">
        <f t="array" ref="BZ217">IF(AND(ROWS($M$131:BZ217)&lt;=$P$2,COLUMNS($M$131:BZ217)&lt;=$P$2),INDEX(MINVERSE($M$6:INDEX($M$6:$EF$125,$P$2,$P$2)),ROWS($M$131:BZ217),COLUMNS($M$131:BZ217)),0)</f>
        <v>0</v>
      </c>
      <c r="CA217">
        <f t="array" ref="CA217">IF(AND(ROWS($M$131:CA217)&lt;=$P$2,COLUMNS($M$131:CA217)&lt;=$P$2),INDEX(MINVERSE($M$6:INDEX($M$6:$EF$125,$P$2,$P$2)),ROWS($M$131:CA217),COLUMNS($M$131:CA217)),0)</f>
        <v>0</v>
      </c>
      <c r="CB217">
        <f t="array" ref="CB217">IF(AND(ROWS($M$131:CB217)&lt;=$P$2,COLUMNS($M$131:CB217)&lt;=$P$2),INDEX(MINVERSE($M$6:INDEX($M$6:$EF$125,$P$2,$P$2)),ROWS($M$131:CB217),COLUMNS($M$131:CB217)),0)</f>
        <v>0</v>
      </c>
      <c r="CC217">
        <f t="array" ref="CC217">IF(AND(ROWS($M$131:CC217)&lt;=$P$2,COLUMNS($M$131:CC217)&lt;=$P$2),INDEX(MINVERSE($M$6:INDEX($M$6:$EF$125,$P$2,$P$2)),ROWS($M$131:CC217),COLUMNS($M$131:CC217)),0)</f>
        <v>0</v>
      </c>
      <c r="CD217">
        <f t="array" ref="CD217">IF(AND(ROWS($M$131:CD217)&lt;=$P$2,COLUMNS($M$131:CD217)&lt;=$P$2),INDEX(MINVERSE($M$6:INDEX($M$6:$EF$125,$P$2,$P$2)),ROWS($M$131:CD217),COLUMNS($M$131:CD217)),0)</f>
        <v>0</v>
      </c>
      <c r="CE217">
        <f t="array" ref="CE217">IF(AND(ROWS($M$131:CE217)&lt;=$P$2,COLUMNS($M$131:CE217)&lt;=$P$2),INDEX(MINVERSE($M$6:INDEX($M$6:$EF$125,$P$2,$P$2)),ROWS($M$131:CE217),COLUMNS($M$131:CE217)),0)</f>
        <v>0</v>
      </c>
      <c r="CF217">
        <f t="array" ref="CF217">IF(AND(ROWS($M$131:CF217)&lt;=$P$2,COLUMNS($M$131:CF217)&lt;=$P$2),INDEX(MINVERSE($M$6:INDEX($M$6:$EF$125,$P$2,$P$2)),ROWS($M$131:CF217),COLUMNS($M$131:CF217)),0)</f>
        <v>0</v>
      </c>
      <c r="CG217">
        <f t="array" ref="CG217">IF(AND(ROWS($M$131:CG217)&lt;=$P$2,COLUMNS($M$131:CG217)&lt;=$P$2),INDEX(MINVERSE($M$6:INDEX($M$6:$EF$125,$P$2,$P$2)),ROWS($M$131:CG217),COLUMNS($M$131:CG217)),0)</f>
        <v>0</v>
      </c>
      <c r="CH217">
        <f t="array" ref="CH217">IF(AND(ROWS($M$131:CH217)&lt;=$P$2,COLUMNS($M$131:CH217)&lt;=$P$2),INDEX(MINVERSE($M$6:INDEX($M$6:$EF$125,$P$2,$P$2)),ROWS($M$131:CH217),COLUMNS($M$131:CH217)),0)</f>
        <v>0</v>
      </c>
      <c r="CI217">
        <f t="array" ref="CI217">IF(AND(ROWS($M$131:CI217)&lt;=$P$2,COLUMNS($M$131:CI217)&lt;=$P$2),INDEX(MINVERSE($M$6:INDEX($M$6:$EF$125,$P$2,$P$2)),ROWS($M$131:CI217),COLUMNS($M$131:CI217)),0)</f>
        <v>0</v>
      </c>
      <c r="CJ217">
        <f t="array" ref="CJ217">IF(AND(ROWS($M$131:CJ217)&lt;=$P$2,COLUMNS($M$131:CJ217)&lt;=$P$2),INDEX(MINVERSE($M$6:INDEX($M$6:$EF$125,$P$2,$P$2)),ROWS($M$131:CJ217),COLUMNS($M$131:CJ217)),0)</f>
        <v>0</v>
      </c>
      <c r="CK217">
        <f t="array" ref="CK217">IF(AND(ROWS($M$131:CK217)&lt;=$P$2,COLUMNS($M$131:CK217)&lt;=$P$2),INDEX(MINVERSE($M$6:INDEX($M$6:$EF$125,$P$2,$P$2)),ROWS($M$131:CK217),COLUMNS($M$131:CK217)),0)</f>
        <v>0</v>
      </c>
      <c r="CL217">
        <f t="array" ref="CL217">IF(AND(ROWS($M$131:CL217)&lt;=$P$2,COLUMNS($M$131:CL217)&lt;=$P$2),INDEX(MINVERSE($M$6:INDEX($M$6:$EF$125,$P$2,$P$2)),ROWS($M$131:CL217),COLUMNS($M$131:CL217)),0)</f>
        <v>0</v>
      </c>
      <c r="CM217">
        <f t="array" ref="CM217">IF(AND(ROWS($M$131:CM217)&lt;=$P$2,COLUMNS($M$131:CM217)&lt;=$P$2),INDEX(MINVERSE($M$6:INDEX($M$6:$EF$125,$P$2,$P$2)),ROWS($M$131:CM217),COLUMNS($M$131:CM217)),0)</f>
        <v>0</v>
      </c>
      <c r="CN217">
        <f t="array" ref="CN217">IF(AND(ROWS($M$131:CN217)&lt;=$P$2,COLUMNS($M$131:CN217)&lt;=$P$2),INDEX(MINVERSE($M$6:INDEX($M$6:$EF$125,$P$2,$P$2)),ROWS($M$131:CN217),COLUMNS($M$131:CN217)),0)</f>
        <v>0</v>
      </c>
      <c r="CO217">
        <f t="array" ref="CO217">IF(AND(ROWS($M$131:CO217)&lt;=$P$2,COLUMNS($M$131:CO217)&lt;=$P$2),INDEX(MINVERSE($M$6:INDEX($M$6:$EF$125,$P$2,$P$2)),ROWS($M$131:CO217),COLUMNS($M$131:CO217)),0)</f>
        <v>0</v>
      </c>
      <c r="CP217">
        <f t="array" ref="CP217">IF(AND(ROWS($M$131:CP217)&lt;=$P$2,COLUMNS($M$131:CP217)&lt;=$P$2),INDEX(MINVERSE($M$6:INDEX($M$6:$EF$125,$P$2,$P$2)),ROWS($M$131:CP217),COLUMNS($M$131:CP217)),0)</f>
        <v>0</v>
      </c>
      <c r="CQ217">
        <f t="array" ref="CQ217">IF(AND(ROWS($M$131:CQ217)&lt;=$P$2,COLUMNS($M$131:CQ217)&lt;=$P$2),INDEX(MINVERSE($M$6:INDEX($M$6:$EF$125,$P$2,$P$2)),ROWS($M$131:CQ217),COLUMNS($M$131:CQ217)),0)</f>
        <v>0</v>
      </c>
      <c r="CR217">
        <f t="array" ref="CR217">IF(AND(ROWS($M$131:CR217)&lt;=$P$2,COLUMNS($M$131:CR217)&lt;=$P$2),INDEX(MINVERSE($M$6:INDEX($M$6:$EF$125,$P$2,$P$2)),ROWS($M$131:CR217),COLUMNS($M$131:CR217)),0)</f>
        <v>0</v>
      </c>
      <c r="CS217">
        <f t="array" ref="CS217">IF(AND(ROWS($M$131:CS217)&lt;=$P$2,COLUMNS($M$131:CS217)&lt;=$P$2),INDEX(MINVERSE($M$6:INDEX($M$6:$EF$125,$P$2,$P$2)),ROWS($M$131:CS217),COLUMNS($M$131:CS217)),0)</f>
        <v>0</v>
      </c>
      <c r="CT217">
        <f t="array" ref="CT217">IF(AND(ROWS($M$131:CT217)&lt;=$P$2,COLUMNS($M$131:CT217)&lt;=$P$2),INDEX(MINVERSE($M$6:INDEX($M$6:$EF$125,$P$2,$P$2)),ROWS($M$131:CT217),COLUMNS($M$131:CT217)),0)</f>
        <v>0</v>
      </c>
      <c r="CU217">
        <f t="array" ref="CU217">IF(AND(ROWS($M$131:CU217)&lt;=$P$2,COLUMNS($M$131:CU217)&lt;=$P$2),INDEX(MINVERSE($M$6:INDEX($M$6:$EF$125,$P$2,$P$2)),ROWS($M$131:CU217),COLUMNS($M$131:CU217)),0)</f>
        <v>0</v>
      </c>
      <c r="CV217">
        <f t="array" ref="CV217">IF(AND(ROWS($M$131:CV217)&lt;=$P$2,COLUMNS($M$131:CV217)&lt;=$P$2),INDEX(MINVERSE($M$6:INDEX($M$6:$EF$125,$P$2,$P$2)),ROWS($M$131:CV217),COLUMNS($M$131:CV217)),0)</f>
        <v>0</v>
      </c>
      <c r="CW217">
        <f t="array" ref="CW217">IF(AND(ROWS($M$131:CW217)&lt;=$P$2,COLUMNS($M$131:CW217)&lt;=$P$2),INDEX(MINVERSE($M$6:INDEX($M$6:$EF$125,$P$2,$P$2)),ROWS($M$131:CW217),COLUMNS($M$131:CW217)),0)</f>
        <v>0</v>
      </c>
      <c r="CX217">
        <f t="array" ref="CX217">IF(AND(ROWS($M$131:CX217)&lt;=$P$2,COLUMNS($M$131:CX217)&lt;=$P$2),INDEX(MINVERSE($M$6:INDEX($M$6:$EF$125,$P$2,$P$2)),ROWS($M$131:CX217),COLUMNS($M$131:CX217)),0)</f>
        <v>0</v>
      </c>
      <c r="CY217">
        <f t="array" ref="CY217">IF(AND(ROWS($M$131:CY217)&lt;=$P$2,COLUMNS($M$131:CY217)&lt;=$P$2),INDEX(MINVERSE($M$6:INDEX($M$6:$EF$125,$P$2,$P$2)),ROWS($M$131:CY217),COLUMNS($M$131:CY217)),0)</f>
        <v>0</v>
      </c>
      <c r="CZ217">
        <f t="array" ref="CZ217">IF(AND(ROWS($M$131:CZ217)&lt;=$P$2,COLUMNS($M$131:CZ217)&lt;=$P$2),INDEX(MINVERSE($M$6:INDEX($M$6:$EF$125,$P$2,$P$2)),ROWS($M$131:CZ217),COLUMNS($M$131:CZ217)),0)</f>
        <v>0</v>
      </c>
      <c r="DA217">
        <f t="array" ref="DA217">IF(AND(ROWS($M$131:DA217)&lt;=$P$2,COLUMNS($M$131:DA217)&lt;=$P$2),INDEX(MINVERSE($M$6:INDEX($M$6:$EF$125,$P$2,$P$2)),ROWS($M$131:DA217),COLUMNS($M$131:DA217)),0)</f>
        <v>0</v>
      </c>
      <c r="DB217">
        <f t="array" ref="DB217">IF(AND(ROWS($M$131:DB217)&lt;=$P$2,COLUMNS($M$131:DB217)&lt;=$P$2),INDEX(MINVERSE($M$6:INDEX($M$6:$EF$125,$P$2,$P$2)),ROWS($M$131:DB217),COLUMNS($M$131:DB217)),0)</f>
        <v>0</v>
      </c>
      <c r="DC217">
        <f t="array" ref="DC217">IF(AND(ROWS($M$131:DC217)&lt;=$P$2,COLUMNS($M$131:DC217)&lt;=$P$2),INDEX(MINVERSE($M$6:INDEX($M$6:$EF$125,$P$2,$P$2)),ROWS($M$131:DC217),COLUMNS($M$131:DC217)),0)</f>
        <v>0</v>
      </c>
      <c r="DD217">
        <f t="array" ref="DD217">IF(AND(ROWS($M$131:DD217)&lt;=$P$2,COLUMNS($M$131:DD217)&lt;=$P$2),INDEX(MINVERSE($M$6:INDEX($M$6:$EF$125,$P$2,$P$2)),ROWS($M$131:DD217),COLUMNS($M$131:DD217)),0)</f>
        <v>0</v>
      </c>
      <c r="DE217">
        <f t="array" ref="DE217">IF(AND(ROWS($M$131:DE217)&lt;=$P$2,COLUMNS($M$131:DE217)&lt;=$P$2),INDEX(MINVERSE($M$6:INDEX($M$6:$EF$125,$P$2,$P$2)),ROWS($M$131:DE217),COLUMNS($M$131:DE217)),0)</f>
        <v>0</v>
      </c>
      <c r="DF217">
        <f t="array" ref="DF217">IF(AND(ROWS($M$131:DF217)&lt;=$P$2,COLUMNS($M$131:DF217)&lt;=$P$2),INDEX(MINVERSE($M$6:INDEX($M$6:$EF$125,$P$2,$P$2)),ROWS($M$131:DF217),COLUMNS($M$131:DF217)),0)</f>
        <v>0</v>
      </c>
      <c r="DG217">
        <f t="array" ref="DG217">IF(AND(ROWS($M$131:DG217)&lt;=$P$2,COLUMNS($M$131:DG217)&lt;=$P$2),INDEX(MINVERSE($M$6:INDEX($M$6:$EF$125,$P$2,$P$2)),ROWS($M$131:DG217),COLUMNS($M$131:DG217)),0)</f>
        <v>0</v>
      </c>
      <c r="DH217">
        <f t="array" ref="DH217">IF(AND(ROWS($M$131:DH217)&lt;=$P$2,COLUMNS($M$131:DH217)&lt;=$P$2),INDEX(MINVERSE($M$6:INDEX($M$6:$EF$125,$P$2,$P$2)),ROWS($M$131:DH217),COLUMNS($M$131:DH217)),0)</f>
        <v>0</v>
      </c>
      <c r="DI217">
        <f t="array" ref="DI217">IF(AND(ROWS($M$131:DI217)&lt;=$P$2,COLUMNS($M$131:DI217)&lt;=$P$2),INDEX(MINVERSE($M$6:INDEX($M$6:$EF$125,$P$2,$P$2)),ROWS($M$131:DI217),COLUMNS($M$131:DI217)),0)</f>
        <v>0</v>
      </c>
      <c r="DJ217">
        <f t="array" ref="DJ217">IF(AND(ROWS($M$131:DJ217)&lt;=$P$2,COLUMNS($M$131:DJ217)&lt;=$P$2),INDEX(MINVERSE($M$6:INDEX($M$6:$EF$125,$P$2,$P$2)),ROWS($M$131:DJ217),COLUMNS($M$131:DJ217)),0)</f>
        <v>0</v>
      </c>
      <c r="DK217">
        <f t="array" ref="DK217">IF(AND(ROWS($M$131:DK217)&lt;=$P$2,COLUMNS($M$131:DK217)&lt;=$P$2),INDEX(MINVERSE($M$6:INDEX($M$6:$EF$125,$P$2,$P$2)),ROWS($M$131:DK217),COLUMNS($M$131:DK217)),0)</f>
        <v>0</v>
      </c>
      <c r="DL217">
        <f t="array" ref="DL217">IF(AND(ROWS($M$131:DL217)&lt;=$P$2,COLUMNS($M$131:DL217)&lt;=$P$2),INDEX(MINVERSE($M$6:INDEX($M$6:$EF$125,$P$2,$P$2)),ROWS($M$131:DL217),COLUMNS($M$131:DL217)),0)</f>
        <v>0</v>
      </c>
      <c r="DM217">
        <f t="array" ref="DM217">IF(AND(ROWS($M$131:DM217)&lt;=$P$2,COLUMNS($M$131:DM217)&lt;=$P$2),INDEX(MINVERSE($M$6:INDEX($M$6:$EF$125,$P$2,$P$2)),ROWS($M$131:DM217),COLUMNS($M$131:DM217)),0)</f>
        <v>0</v>
      </c>
      <c r="DN217">
        <f t="array" ref="DN217">IF(AND(ROWS($M$131:DN217)&lt;=$P$2,COLUMNS($M$131:DN217)&lt;=$P$2),INDEX(MINVERSE($M$6:INDEX($M$6:$EF$125,$P$2,$P$2)),ROWS($M$131:DN217),COLUMNS($M$131:DN217)),0)</f>
        <v>0</v>
      </c>
      <c r="DO217">
        <f t="array" ref="DO217">IF(AND(ROWS($M$131:DO217)&lt;=$P$2,COLUMNS($M$131:DO217)&lt;=$P$2),INDEX(MINVERSE($M$6:INDEX($M$6:$EF$125,$P$2,$P$2)),ROWS($M$131:DO217),COLUMNS($M$131:DO217)),0)</f>
        <v>0</v>
      </c>
      <c r="DP217">
        <f t="array" ref="DP217">IF(AND(ROWS($M$131:DP217)&lt;=$P$2,COLUMNS($M$131:DP217)&lt;=$P$2),INDEX(MINVERSE($M$6:INDEX($M$6:$EF$125,$P$2,$P$2)),ROWS($M$131:DP217),COLUMNS($M$131:DP217)),0)</f>
        <v>0</v>
      </c>
      <c r="DQ217">
        <f t="array" ref="DQ217">IF(AND(ROWS($M$131:DQ217)&lt;=$P$2,COLUMNS($M$131:DQ217)&lt;=$P$2),INDEX(MINVERSE($M$6:INDEX($M$6:$EF$125,$P$2,$P$2)),ROWS($M$131:DQ217),COLUMNS($M$131:DQ217)),0)</f>
        <v>0</v>
      </c>
      <c r="DR217">
        <f t="array" ref="DR217">IF(AND(ROWS($M$131:DR217)&lt;=$P$2,COLUMNS($M$131:DR217)&lt;=$P$2),INDEX(MINVERSE($M$6:INDEX($M$6:$EF$125,$P$2,$P$2)),ROWS($M$131:DR217),COLUMNS($M$131:DR217)),0)</f>
        <v>0</v>
      </c>
      <c r="DS217">
        <f t="array" ref="DS217">IF(AND(ROWS($M$131:DS217)&lt;=$P$2,COLUMNS($M$131:DS217)&lt;=$P$2),INDEX(MINVERSE($M$6:INDEX($M$6:$EF$125,$P$2,$P$2)),ROWS($M$131:DS217),COLUMNS($M$131:DS217)),0)</f>
        <v>0</v>
      </c>
      <c r="DT217">
        <f t="array" ref="DT217">IF(AND(ROWS($M$131:DT217)&lt;=$P$2,COLUMNS($M$131:DT217)&lt;=$P$2),INDEX(MINVERSE($M$6:INDEX($M$6:$EF$125,$P$2,$P$2)),ROWS($M$131:DT217),COLUMNS($M$131:DT217)),0)</f>
        <v>0</v>
      </c>
      <c r="DU217">
        <f t="array" ref="DU217">IF(AND(ROWS($M$131:DU217)&lt;=$P$2,COLUMNS($M$131:DU217)&lt;=$P$2),INDEX(MINVERSE($M$6:INDEX($M$6:$EF$125,$P$2,$P$2)),ROWS($M$131:DU217),COLUMNS($M$131:DU217)),0)</f>
        <v>0</v>
      </c>
      <c r="DV217">
        <f t="array" ref="DV217">IF(AND(ROWS($M$131:DV217)&lt;=$P$2,COLUMNS($M$131:DV217)&lt;=$P$2),INDEX(MINVERSE($M$6:INDEX($M$6:$EF$125,$P$2,$P$2)),ROWS($M$131:DV217),COLUMNS($M$131:DV217)),0)</f>
        <v>0</v>
      </c>
      <c r="DW217">
        <f t="array" ref="DW217">IF(AND(ROWS($M$131:DW217)&lt;=$P$2,COLUMNS($M$131:DW217)&lt;=$P$2),INDEX(MINVERSE($M$6:INDEX($M$6:$EF$125,$P$2,$P$2)),ROWS($M$131:DW217),COLUMNS($M$131:DW217)),0)</f>
        <v>0</v>
      </c>
      <c r="DX217">
        <f t="array" ref="DX217">IF(AND(ROWS($M$131:DX217)&lt;=$P$2,COLUMNS($M$131:DX217)&lt;=$P$2),INDEX(MINVERSE($M$6:INDEX($M$6:$EF$125,$P$2,$P$2)),ROWS($M$131:DX217),COLUMNS($M$131:DX217)),0)</f>
        <v>0</v>
      </c>
      <c r="DY217">
        <f t="array" ref="DY217">IF(AND(ROWS($M$131:DY217)&lt;=$P$2,COLUMNS($M$131:DY217)&lt;=$P$2),INDEX(MINVERSE($M$6:INDEX($M$6:$EF$125,$P$2,$P$2)),ROWS($M$131:DY217),COLUMNS($M$131:DY217)),0)</f>
        <v>0</v>
      </c>
      <c r="DZ217">
        <f t="array" ref="DZ217">IF(AND(ROWS($M$131:DZ217)&lt;=$P$2,COLUMNS($M$131:DZ217)&lt;=$P$2),INDEX(MINVERSE($M$6:INDEX($M$6:$EF$125,$P$2,$P$2)),ROWS($M$131:DZ217),COLUMNS($M$131:DZ217)),0)</f>
        <v>0</v>
      </c>
      <c r="EA217">
        <f t="array" ref="EA217">IF(AND(ROWS($M$131:EA217)&lt;=$P$2,COLUMNS($M$131:EA217)&lt;=$P$2),INDEX(MINVERSE($M$6:INDEX($M$6:$EF$125,$P$2,$P$2)),ROWS($M$131:EA217),COLUMNS($M$131:EA217)),0)</f>
        <v>0</v>
      </c>
      <c r="EB217">
        <f t="array" ref="EB217">IF(AND(ROWS($M$131:EB217)&lt;=$P$2,COLUMNS($M$131:EB217)&lt;=$P$2),INDEX(MINVERSE($M$6:INDEX($M$6:$EF$125,$P$2,$P$2)),ROWS($M$131:EB217),COLUMNS($M$131:EB217)),0)</f>
        <v>0</v>
      </c>
    </row>
    <row r="218" spans="12:132" ht="15">
      <c r="L218" s="10">
        <v>88</v>
      </c>
      <c r="M218">
        <f t="array" ref="M218">IF(AND(ROWS($M$131:M218)&lt;=$P$2,COLUMNS($M$131:M218)&lt;=$P$2),INDEX(MINVERSE($M$6:INDEX($M$6:$EF$125,$P$2,$P$2)),ROWS($M$131:M218),COLUMNS($M$131:M218)),0)</f>
        <v>0</v>
      </c>
      <c r="N218">
        <f t="array" ref="N218">IF(AND(ROWS($M$131:N218)&lt;=$P$2,COLUMNS($M$131:N218)&lt;=$P$2),INDEX(MINVERSE($M$6:INDEX($M$6:$EF$125,$P$2,$P$2)),ROWS($M$131:N218),COLUMNS($M$131:N218)),0)</f>
        <v>0</v>
      </c>
      <c r="O218">
        <f t="array" ref="O218">IF(AND(ROWS($M$131:O218)&lt;=$P$2,COLUMNS($M$131:O218)&lt;=$P$2),INDEX(MINVERSE($M$6:INDEX($M$6:$EF$125,$P$2,$P$2)),ROWS($M$131:O218),COLUMNS($M$131:O218)),0)</f>
        <v>0</v>
      </c>
      <c r="P218">
        <f t="array" ref="P218">IF(AND(ROWS($M$131:P218)&lt;=$P$2,COLUMNS($M$131:P218)&lt;=$P$2),INDEX(MINVERSE($M$6:INDEX($M$6:$EF$125,$P$2,$P$2)),ROWS($M$131:P218),COLUMNS($M$131:P218)),0)</f>
        <v>0</v>
      </c>
      <c r="Q218">
        <f t="array" ref="Q218">IF(AND(ROWS($M$131:Q218)&lt;=$P$2,COLUMNS($M$131:Q218)&lt;=$P$2),INDEX(MINVERSE($M$6:INDEX($M$6:$EF$125,$P$2,$P$2)),ROWS($M$131:Q218),COLUMNS($M$131:Q218)),0)</f>
        <v>0</v>
      </c>
      <c r="R218">
        <f t="array" ref="R218">IF(AND(ROWS($M$131:R218)&lt;=$P$2,COLUMNS($M$131:R218)&lt;=$P$2),INDEX(MINVERSE($M$6:INDEX($M$6:$EF$125,$P$2,$P$2)),ROWS($M$131:R218),COLUMNS($M$131:R218)),0)</f>
        <v>0</v>
      </c>
      <c r="S218">
        <f t="array" ref="S218">IF(AND(ROWS($M$131:S218)&lt;=$P$2,COLUMNS($M$131:S218)&lt;=$P$2),INDEX(MINVERSE($M$6:INDEX($M$6:$EF$125,$P$2,$P$2)),ROWS($M$131:S218),COLUMNS($M$131:S218)),0)</f>
        <v>0</v>
      </c>
      <c r="T218">
        <f t="array" ref="T218">IF(AND(ROWS($M$131:T218)&lt;=$P$2,COLUMNS($M$131:T218)&lt;=$P$2),INDEX(MINVERSE($M$6:INDEX($M$6:$EF$125,$P$2,$P$2)),ROWS($M$131:T218),COLUMNS($M$131:T218)),0)</f>
        <v>0</v>
      </c>
      <c r="U218">
        <f t="array" ref="U218">IF(AND(ROWS($M$131:U218)&lt;=$P$2,COLUMNS($M$131:U218)&lt;=$P$2),INDEX(MINVERSE($M$6:INDEX($M$6:$EF$125,$P$2,$P$2)),ROWS($M$131:U218),COLUMNS($M$131:U218)),0)</f>
        <v>0</v>
      </c>
      <c r="V218">
        <f t="array" ref="V218">IF(AND(ROWS($M$131:V218)&lt;=$P$2,COLUMNS($M$131:V218)&lt;=$P$2),INDEX(MINVERSE($M$6:INDEX($M$6:$EF$125,$P$2,$P$2)),ROWS($M$131:V218),COLUMNS($M$131:V218)),0)</f>
        <v>0</v>
      </c>
      <c r="W218">
        <f t="array" ref="W218">IF(AND(ROWS($M$131:W218)&lt;=$P$2,COLUMNS($M$131:W218)&lt;=$P$2),INDEX(MINVERSE($M$6:INDEX($M$6:$EF$125,$P$2,$P$2)),ROWS($M$131:W218),COLUMNS($M$131:W218)),0)</f>
        <v>0</v>
      </c>
      <c r="X218">
        <f t="array" ref="X218">IF(AND(ROWS($M$131:X218)&lt;=$P$2,COLUMNS($M$131:X218)&lt;=$P$2),INDEX(MINVERSE($M$6:INDEX($M$6:$EF$125,$P$2,$P$2)),ROWS($M$131:X218),COLUMNS($M$131:X218)),0)</f>
        <v>0</v>
      </c>
      <c r="Y218">
        <f t="array" ref="Y218">IF(AND(ROWS($M$131:Y218)&lt;=$P$2,COLUMNS($M$131:Y218)&lt;=$P$2),INDEX(MINVERSE($M$6:INDEX($M$6:$EF$125,$P$2,$P$2)),ROWS($M$131:Y218),COLUMNS($M$131:Y218)),0)</f>
        <v>0</v>
      </c>
      <c r="Z218">
        <f t="array" ref="Z218">IF(AND(ROWS($M$131:Z218)&lt;=$P$2,COLUMNS($M$131:Z218)&lt;=$P$2),INDEX(MINVERSE($M$6:INDEX($M$6:$EF$125,$P$2,$P$2)),ROWS($M$131:Z218),COLUMNS($M$131:Z218)),0)</f>
        <v>0</v>
      </c>
      <c r="AA218">
        <f t="array" ref="AA218">IF(AND(ROWS($M$131:AA218)&lt;=$P$2,COLUMNS($M$131:AA218)&lt;=$P$2),INDEX(MINVERSE($M$6:INDEX($M$6:$EF$125,$P$2,$P$2)),ROWS($M$131:AA218),COLUMNS($M$131:AA218)),0)</f>
        <v>0</v>
      </c>
      <c r="AB218">
        <f t="array" ref="AB218">IF(AND(ROWS($M$131:AB218)&lt;=$P$2,COLUMNS($M$131:AB218)&lt;=$P$2),INDEX(MINVERSE($M$6:INDEX($M$6:$EF$125,$P$2,$P$2)),ROWS($M$131:AB218),COLUMNS($M$131:AB218)),0)</f>
        <v>0</v>
      </c>
      <c r="AC218">
        <f t="array" ref="AC218">IF(AND(ROWS($M$131:AC218)&lt;=$P$2,COLUMNS($M$131:AC218)&lt;=$P$2),INDEX(MINVERSE($M$6:INDEX($M$6:$EF$125,$P$2,$P$2)),ROWS($M$131:AC218),COLUMNS($M$131:AC218)),0)</f>
        <v>0</v>
      </c>
      <c r="AD218">
        <f t="array" ref="AD218">IF(AND(ROWS($M$131:AD218)&lt;=$P$2,COLUMNS($M$131:AD218)&lt;=$P$2),INDEX(MINVERSE($M$6:INDEX($M$6:$EF$125,$P$2,$P$2)),ROWS($M$131:AD218),COLUMNS($M$131:AD218)),0)</f>
        <v>0</v>
      </c>
      <c r="AE218">
        <f t="array" ref="AE218">IF(AND(ROWS($M$131:AE218)&lt;=$P$2,COLUMNS($M$131:AE218)&lt;=$P$2),INDEX(MINVERSE($M$6:INDEX($M$6:$EF$125,$P$2,$P$2)),ROWS($M$131:AE218),COLUMNS($M$131:AE218)),0)</f>
        <v>0</v>
      </c>
      <c r="AF218">
        <f t="array" ref="AF218">IF(AND(ROWS($M$131:AF218)&lt;=$P$2,COLUMNS($M$131:AF218)&lt;=$P$2),INDEX(MINVERSE($M$6:INDEX($M$6:$EF$125,$P$2,$P$2)),ROWS($M$131:AF218),COLUMNS($M$131:AF218)),0)</f>
        <v>0</v>
      </c>
      <c r="AG218">
        <f t="array" ref="AG218">IF(AND(ROWS($M$131:AG218)&lt;=$P$2,COLUMNS($M$131:AG218)&lt;=$P$2),INDEX(MINVERSE($M$6:INDEX($M$6:$EF$125,$P$2,$P$2)),ROWS($M$131:AG218),COLUMNS($M$131:AG218)),0)</f>
        <v>0</v>
      </c>
      <c r="AH218">
        <f t="array" ref="AH218">IF(AND(ROWS($M$131:AH218)&lt;=$P$2,COLUMNS($M$131:AH218)&lt;=$P$2),INDEX(MINVERSE($M$6:INDEX($M$6:$EF$125,$P$2,$P$2)),ROWS($M$131:AH218),COLUMNS($M$131:AH218)),0)</f>
        <v>0</v>
      </c>
      <c r="AI218">
        <f t="array" ref="AI218">IF(AND(ROWS($M$131:AI218)&lt;=$P$2,COLUMNS($M$131:AI218)&lt;=$P$2),INDEX(MINVERSE($M$6:INDEX($M$6:$EF$125,$P$2,$P$2)),ROWS($M$131:AI218),COLUMNS($M$131:AI218)),0)</f>
        <v>0</v>
      </c>
      <c r="AJ218">
        <f t="array" ref="AJ218">IF(AND(ROWS($M$131:AJ218)&lt;=$P$2,COLUMNS($M$131:AJ218)&lt;=$P$2),INDEX(MINVERSE($M$6:INDEX($M$6:$EF$125,$P$2,$P$2)),ROWS($M$131:AJ218),COLUMNS($M$131:AJ218)),0)</f>
        <v>0</v>
      </c>
      <c r="AK218">
        <f t="array" ref="AK218">IF(AND(ROWS($M$131:AK218)&lt;=$P$2,COLUMNS($M$131:AK218)&lt;=$P$2),INDEX(MINVERSE($M$6:INDEX($M$6:$EF$125,$P$2,$P$2)),ROWS($M$131:AK218),COLUMNS($M$131:AK218)),0)</f>
        <v>0</v>
      </c>
      <c r="AL218">
        <f t="array" ref="AL218">IF(AND(ROWS($M$131:AL218)&lt;=$P$2,COLUMNS($M$131:AL218)&lt;=$P$2),INDEX(MINVERSE($M$6:INDEX($M$6:$EF$125,$P$2,$P$2)),ROWS($M$131:AL218),COLUMNS($M$131:AL218)),0)</f>
        <v>0</v>
      </c>
      <c r="AM218">
        <f t="array" ref="AM218">IF(AND(ROWS($M$131:AM218)&lt;=$P$2,COLUMNS($M$131:AM218)&lt;=$P$2),INDEX(MINVERSE($M$6:INDEX($M$6:$EF$125,$P$2,$P$2)),ROWS($M$131:AM218),COLUMNS($M$131:AM218)),0)</f>
        <v>0</v>
      </c>
      <c r="AN218">
        <f t="array" ref="AN218">IF(AND(ROWS($M$131:AN218)&lt;=$P$2,COLUMNS($M$131:AN218)&lt;=$P$2),INDEX(MINVERSE($M$6:INDEX($M$6:$EF$125,$P$2,$P$2)),ROWS($M$131:AN218),COLUMNS($M$131:AN218)),0)</f>
        <v>0</v>
      </c>
      <c r="AO218">
        <f t="array" ref="AO218">IF(AND(ROWS($M$131:AO218)&lt;=$P$2,COLUMNS($M$131:AO218)&lt;=$P$2),INDEX(MINVERSE($M$6:INDEX($M$6:$EF$125,$P$2,$P$2)),ROWS($M$131:AO218),COLUMNS($M$131:AO218)),0)</f>
        <v>0</v>
      </c>
      <c r="AP218">
        <f t="array" ref="AP218">IF(AND(ROWS($M$131:AP218)&lt;=$P$2,COLUMNS($M$131:AP218)&lt;=$P$2),INDEX(MINVERSE($M$6:INDEX($M$6:$EF$125,$P$2,$P$2)),ROWS($M$131:AP218),COLUMNS($M$131:AP218)),0)</f>
        <v>0</v>
      </c>
      <c r="AQ218">
        <f t="array" ref="AQ218">IF(AND(ROWS($M$131:AQ218)&lt;=$P$2,COLUMNS($M$131:AQ218)&lt;=$P$2),INDEX(MINVERSE($M$6:INDEX($M$6:$EF$125,$P$2,$P$2)),ROWS($M$131:AQ218),COLUMNS($M$131:AQ218)),0)</f>
        <v>0</v>
      </c>
      <c r="AR218">
        <f t="array" ref="AR218">IF(AND(ROWS($M$131:AR218)&lt;=$P$2,COLUMNS($M$131:AR218)&lt;=$P$2),INDEX(MINVERSE($M$6:INDEX($M$6:$EF$125,$P$2,$P$2)),ROWS($M$131:AR218),COLUMNS($M$131:AR218)),0)</f>
        <v>0</v>
      </c>
      <c r="AS218">
        <f t="array" ref="AS218">IF(AND(ROWS($M$131:AS218)&lt;=$P$2,COLUMNS($M$131:AS218)&lt;=$P$2),INDEX(MINVERSE($M$6:INDEX($M$6:$EF$125,$P$2,$P$2)),ROWS($M$131:AS218),COLUMNS($M$131:AS218)),0)</f>
        <v>0</v>
      </c>
      <c r="AT218">
        <f t="array" ref="AT218">IF(AND(ROWS($M$131:AT218)&lt;=$P$2,COLUMNS($M$131:AT218)&lt;=$P$2),INDEX(MINVERSE($M$6:INDEX($M$6:$EF$125,$P$2,$P$2)),ROWS($M$131:AT218),COLUMNS($M$131:AT218)),0)</f>
        <v>0</v>
      </c>
      <c r="AU218">
        <f t="array" ref="AU218">IF(AND(ROWS($M$131:AU218)&lt;=$P$2,COLUMNS($M$131:AU218)&lt;=$P$2),INDEX(MINVERSE($M$6:INDEX($M$6:$EF$125,$P$2,$P$2)),ROWS($M$131:AU218),COLUMNS($M$131:AU218)),0)</f>
        <v>0</v>
      </c>
      <c r="AV218">
        <f t="array" ref="AV218">IF(AND(ROWS($M$131:AV218)&lt;=$P$2,COLUMNS($M$131:AV218)&lt;=$P$2),INDEX(MINVERSE($M$6:INDEX($M$6:$EF$125,$P$2,$P$2)),ROWS($M$131:AV218),COLUMNS($M$131:AV218)),0)</f>
        <v>0</v>
      </c>
      <c r="AW218">
        <f t="array" ref="AW218">IF(AND(ROWS($M$131:AW218)&lt;=$P$2,COLUMNS($M$131:AW218)&lt;=$P$2),INDEX(MINVERSE($M$6:INDEX($M$6:$EF$125,$P$2,$P$2)),ROWS($M$131:AW218),COLUMNS($M$131:AW218)),0)</f>
        <v>0</v>
      </c>
      <c r="AX218">
        <f t="array" ref="AX218">IF(AND(ROWS($M$131:AX218)&lt;=$P$2,COLUMNS($M$131:AX218)&lt;=$P$2),INDEX(MINVERSE($M$6:INDEX($M$6:$EF$125,$P$2,$P$2)),ROWS($M$131:AX218),COLUMNS($M$131:AX218)),0)</f>
        <v>0</v>
      </c>
      <c r="AY218">
        <f t="array" ref="AY218">IF(AND(ROWS($M$131:AY218)&lt;=$P$2,COLUMNS($M$131:AY218)&lt;=$P$2),INDEX(MINVERSE($M$6:INDEX($M$6:$EF$125,$P$2,$P$2)),ROWS($M$131:AY218),COLUMNS($M$131:AY218)),0)</f>
        <v>0</v>
      </c>
      <c r="AZ218">
        <f t="array" ref="AZ218">IF(AND(ROWS($M$131:AZ218)&lt;=$P$2,COLUMNS($M$131:AZ218)&lt;=$P$2),INDEX(MINVERSE($M$6:INDEX($M$6:$EF$125,$P$2,$P$2)),ROWS($M$131:AZ218),COLUMNS($M$131:AZ218)),0)</f>
        <v>0</v>
      </c>
      <c r="BA218">
        <f t="array" ref="BA218">IF(AND(ROWS($M$131:BA218)&lt;=$P$2,COLUMNS($M$131:BA218)&lt;=$P$2),INDEX(MINVERSE($M$6:INDEX($M$6:$EF$125,$P$2,$P$2)),ROWS($M$131:BA218),COLUMNS($M$131:BA218)),0)</f>
        <v>0</v>
      </c>
      <c r="BB218">
        <f t="array" ref="BB218">IF(AND(ROWS($M$131:BB218)&lt;=$P$2,COLUMNS($M$131:BB218)&lt;=$P$2),INDEX(MINVERSE($M$6:INDEX($M$6:$EF$125,$P$2,$P$2)),ROWS($M$131:BB218),COLUMNS($M$131:BB218)),0)</f>
        <v>0</v>
      </c>
      <c r="BC218">
        <f t="array" ref="BC218">IF(AND(ROWS($M$131:BC218)&lt;=$P$2,COLUMNS($M$131:BC218)&lt;=$P$2),INDEX(MINVERSE($M$6:INDEX($M$6:$EF$125,$P$2,$P$2)),ROWS($M$131:BC218),COLUMNS($M$131:BC218)),0)</f>
        <v>0</v>
      </c>
      <c r="BD218">
        <f t="array" ref="BD218">IF(AND(ROWS($M$131:BD218)&lt;=$P$2,COLUMNS($M$131:BD218)&lt;=$P$2),INDEX(MINVERSE($M$6:INDEX($M$6:$EF$125,$P$2,$P$2)),ROWS($M$131:BD218),COLUMNS($M$131:BD218)),0)</f>
        <v>0</v>
      </c>
      <c r="BE218">
        <f t="array" ref="BE218">IF(AND(ROWS($M$131:BE218)&lt;=$P$2,COLUMNS($M$131:BE218)&lt;=$P$2),INDEX(MINVERSE($M$6:INDEX($M$6:$EF$125,$P$2,$P$2)),ROWS($M$131:BE218),COLUMNS($M$131:BE218)),0)</f>
        <v>0</v>
      </c>
      <c r="BF218">
        <f t="array" ref="BF218">IF(AND(ROWS($M$131:BF218)&lt;=$P$2,COLUMNS($M$131:BF218)&lt;=$P$2),INDEX(MINVERSE($M$6:INDEX($M$6:$EF$125,$P$2,$P$2)),ROWS($M$131:BF218),COLUMNS($M$131:BF218)),0)</f>
        <v>0</v>
      </c>
      <c r="BG218">
        <f t="array" ref="BG218">IF(AND(ROWS($M$131:BG218)&lt;=$P$2,COLUMNS($M$131:BG218)&lt;=$P$2),INDEX(MINVERSE($M$6:INDEX($M$6:$EF$125,$P$2,$P$2)),ROWS($M$131:BG218),COLUMNS($M$131:BG218)),0)</f>
        <v>0</v>
      </c>
      <c r="BH218">
        <f t="array" ref="BH218">IF(AND(ROWS($M$131:BH218)&lt;=$P$2,COLUMNS($M$131:BH218)&lt;=$P$2),INDEX(MINVERSE($M$6:INDEX($M$6:$EF$125,$P$2,$P$2)),ROWS($M$131:BH218),COLUMNS($M$131:BH218)),0)</f>
        <v>0</v>
      </c>
      <c r="BI218">
        <f t="array" ref="BI218">IF(AND(ROWS($M$131:BI218)&lt;=$P$2,COLUMNS($M$131:BI218)&lt;=$P$2),INDEX(MINVERSE($M$6:INDEX($M$6:$EF$125,$P$2,$P$2)),ROWS($M$131:BI218),COLUMNS($M$131:BI218)),0)</f>
        <v>0</v>
      </c>
      <c r="BJ218">
        <f t="array" ref="BJ218">IF(AND(ROWS($M$131:BJ218)&lt;=$P$2,COLUMNS($M$131:BJ218)&lt;=$P$2),INDEX(MINVERSE($M$6:INDEX($M$6:$EF$125,$P$2,$P$2)),ROWS($M$131:BJ218),COLUMNS($M$131:BJ218)),0)</f>
        <v>0</v>
      </c>
      <c r="BK218">
        <f t="array" ref="BK218">IF(AND(ROWS($M$131:BK218)&lt;=$P$2,COLUMNS($M$131:BK218)&lt;=$P$2),INDEX(MINVERSE($M$6:INDEX($M$6:$EF$125,$P$2,$P$2)),ROWS($M$131:BK218),COLUMNS($M$131:BK218)),0)</f>
        <v>0</v>
      </c>
      <c r="BL218">
        <f t="array" ref="BL218">IF(AND(ROWS($M$131:BL218)&lt;=$P$2,COLUMNS($M$131:BL218)&lt;=$P$2),INDEX(MINVERSE($M$6:INDEX($M$6:$EF$125,$P$2,$P$2)),ROWS($M$131:BL218),COLUMNS($M$131:BL218)),0)</f>
        <v>0</v>
      </c>
      <c r="BM218">
        <f t="array" ref="BM218">IF(AND(ROWS($M$131:BM218)&lt;=$P$2,COLUMNS($M$131:BM218)&lt;=$P$2),INDEX(MINVERSE($M$6:INDEX($M$6:$EF$125,$P$2,$P$2)),ROWS($M$131:BM218),COLUMNS($M$131:BM218)),0)</f>
        <v>0</v>
      </c>
      <c r="BN218">
        <f t="array" ref="BN218">IF(AND(ROWS($M$131:BN218)&lt;=$P$2,COLUMNS($M$131:BN218)&lt;=$P$2),INDEX(MINVERSE($M$6:INDEX($M$6:$EF$125,$P$2,$P$2)),ROWS($M$131:BN218),COLUMNS($M$131:BN218)),0)</f>
        <v>0</v>
      </c>
      <c r="BO218">
        <f t="array" ref="BO218">IF(AND(ROWS($M$131:BO218)&lt;=$P$2,COLUMNS($M$131:BO218)&lt;=$P$2),INDEX(MINVERSE($M$6:INDEX($M$6:$EF$125,$P$2,$P$2)),ROWS($M$131:BO218),COLUMNS($M$131:BO218)),0)</f>
        <v>0</v>
      </c>
      <c r="BP218">
        <f t="array" ref="BP218">IF(AND(ROWS($M$131:BP218)&lt;=$P$2,COLUMNS($M$131:BP218)&lt;=$P$2),INDEX(MINVERSE($M$6:INDEX($M$6:$EF$125,$P$2,$P$2)),ROWS($M$131:BP218),COLUMNS($M$131:BP218)),0)</f>
        <v>0</v>
      </c>
      <c r="BQ218">
        <f t="array" ref="BQ218">IF(AND(ROWS($M$131:BQ218)&lt;=$P$2,COLUMNS($M$131:BQ218)&lt;=$P$2),INDEX(MINVERSE($M$6:INDEX($M$6:$EF$125,$P$2,$P$2)),ROWS($M$131:BQ218),COLUMNS($M$131:BQ218)),0)</f>
        <v>0</v>
      </c>
      <c r="BR218">
        <f t="array" ref="BR218">IF(AND(ROWS($M$131:BR218)&lt;=$P$2,COLUMNS($M$131:BR218)&lt;=$P$2),INDEX(MINVERSE($M$6:INDEX($M$6:$EF$125,$P$2,$P$2)),ROWS($M$131:BR218),COLUMNS($M$131:BR218)),0)</f>
        <v>0</v>
      </c>
      <c r="BS218">
        <f t="array" ref="BS218">IF(AND(ROWS($M$131:BS218)&lt;=$P$2,COLUMNS($M$131:BS218)&lt;=$P$2),INDEX(MINVERSE($M$6:INDEX($M$6:$EF$125,$P$2,$P$2)),ROWS($M$131:BS218),COLUMNS($M$131:BS218)),0)</f>
        <v>0</v>
      </c>
      <c r="BT218">
        <f t="array" ref="BT218">IF(AND(ROWS($M$131:BT218)&lt;=$P$2,COLUMNS($M$131:BT218)&lt;=$P$2),INDEX(MINVERSE($M$6:INDEX($M$6:$EF$125,$P$2,$P$2)),ROWS($M$131:BT218),COLUMNS($M$131:BT218)),0)</f>
        <v>0</v>
      </c>
      <c r="BU218">
        <f t="array" ref="BU218">IF(AND(ROWS($M$131:BU218)&lt;=$P$2,COLUMNS($M$131:BU218)&lt;=$P$2),INDEX(MINVERSE($M$6:INDEX($M$6:$EF$125,$P$2,$P$2)),ROWS($M$131:BU218),COLUMNS($M$131:BU218)),0)</f>
        <v>0</v>
      </c>
      <c r="BV218">
        <f t="array" ref="BV218">IF(AND(ROWS($M$131:BV218)&lt;=$P$2,COLUMNS($M$131:BV218)&lt;=$P$2),INDEX(MINVERSE($M$6:INDEX($M$6:$EF$125,$P$2,$P$2)),ROWS($M$131:BV218),COLUMNS($M$131:BV218)),0)</f>
        <v>0</v>
      </c>
      <c r="BW218">
        <f t="array" ref="BW218">IF(AND(ROWS($M$131:BW218)&lt;=$P$2,COLUMNS($M$131:BW218)&lt;=$P$2),INDEX(MINVERSE($M$6:INDEX($M$6:$EF$125,$P$2,$P$2)),ROWS($M$131:BW218),COLUMNS($M$131:BW218)),0)</f>
        <v>0</v>
      </c>
      <c r="BX218">
        <f t="array" ref="BX218">IF(AND(ROWS($M$131:BX218)&lt;=$P$2,COLUMNS($M$131:BX218)&lt;=$P$2),INDEX(MINVERSE($M$6:INDEX($M$6:$EF$125,$P$2,$P$2)),ROWS($M$131:BX218),COLUMNS($M$131:BX218)),0)</f>
        <v>0</v>
      </c>
      <c r="BY218">
        <f t="array" ref="BY218">IF(AND(ROWS($M$131:BY218)&lt;=$P$2,COLUMNS($M$131:BY218)&lt;=$P$2),INDEX(MINVERSE($M$6:INDEX($M$6:$EF$125,$P$2,$P$2)),ROWS($M$131:BY218),COLUMNS($M$131:BY218)),0)</f>
        <v>0</v>
      </c>
      <c r="BZ218">
        <f t="array" ref="BZ218">IF(AND(ROWS($M$131:BZ218)&lt;=$P$2,COLUMNS($M$131:BZ218)&lt;=$P$2),INDEX(MINVERSE($M$6:INDEX($M$6:$EF$125,$P$2,$P$2)),ROWS($M$131:BZ218),COLUMNS($M$131:BZ218)),0)</f>
        <v>0</v>
      </c>
      <c r="CA218">
        <f t="array" ref="CA218">IF(AND(ROWS($M$131:CA218)&lt;=$P$2,COLUMNS($M$131:CA218)&lt;=$P$2),INDEX(MINVERSE($M$6:INDEX($M$6:$EF$125,$P$2,$P$2)),ROWS($M$131:CA218),COLUMNS($M$131:CA218)),0)</f>
        <v>0</v>
      </c>
      <c r="CB218">
        <f t="array" ref="CB218">IF(AND(ROWS($M$131:CB218)&lt;=$P$2,COLUMNS($M$131:CB218)&lt;=$P$2),INDEX(MINVERSE($M$6:INDEX($M$6:$EF$125,$P$2,$P$2)),ROWS($M$131:CB218),COLUMNS($M$131:CB218)),0)</f>
        <v>0</v>
      </c>
      <c r="CC218">
        <f t="array" ref="CC218">IF(AND(ROWS($M$131:CC218)&lt;=$P$2,COLUMNS($M$131:CC218)&lt;=$P$2),INDEX(MINVERSE($M$6:INDEX($M$6:$EF$125,$P$2,$P$2)),ROWS($M$131:CC218),COLUMNS($M$131:CC218)),0)</f>
        <v>0</v>
      </c>
      <c r="CD218">
        <f t="array" ref="CD218">IF(AND(ROWS($M$131:CD218)&lt;=$P$2,COLUMNS($M$131:CD218)&lt;=$P$2),INDEX(MINVERSE($M$6:INDEX($M$6:$EF$125,$P$2,$P$2)),ROWS($M$131:CD218),COLUMNS($M$131:CD218)),0)</f>
        <v>0</v>
      </c>
      <c r="CE218">
        <f t="array" ref="CE218">IF(AND(ROWS($M$131:CE218)&lt;=$P$2,COLUMNS($M$131:CE218)&lt;=$P$2),INDEX(MINVERSE($M$6:INDEX($M$6:$EF$125,$P$2,$P$2)),ROWS($M$131:CE218),COLUMNS($M$131:CE218)),0)</f>
        <v>0</v>
      </c>
      <c r="CF218">
        <f t="array" ref="CF218">IF(AND(ROWS($M$131:CF218)&lt;=$P$2,COLUMNS($M$131:CF218)&lt;=$P$2),INDEX(MINVERSE($M$6:INDEX($M$6:$EF$125,$P$2,$P$2)),ROWS($M$131:CF218),COLUMNS($M$131:CF218)),0)</f>
        <v>0</v>
      </c>
      <c r="CG218">
        <f t="array" ref="CG218">IF(AND(ROWS($M$131:CG218)&lt;=$P$2,COLUMNS($M$131:CG218)&lt;=$P$2),INDEX(MINVERSE($M$6:INDEX($M$6:$EF$125,$P$2,$P$2)),ROWS($M$131:CG218),COLUMNS($M$131:CG218)),0)</f>
        <v>0</v>
      </c>
      <c r="CH218">
        <f t="array" ref="CH218">IF(AND(ROWS($M$131:CH218)&lt;=$P$2,COLUMNS($M$131:CH218)&lt;=$P$2),INDEX(MINVERSE($M$6:INDEX($M$6:$EF$125,$P$2,$P$2)),ROWS($M$131:CH218),COLUMNS($M$131:CH218)),0)</f>
        <v>0</v>
      </c>
      <c r="CI218">
        <f t="array" ref="CI218">IF(AND(ROWS($M$131:CI218)&lt;=$P$2,COLUMNS($M$131:CI218)&lt;=$P$2),INDEX(MINVERSE($M$6:INDEX($M$6:$EF$125,$P$2,$P$2)),ROWS($M$131:CI218),COLUMNS($M$131:CI218)),0)</f>
        <v>0</v>
      </c>
      <c r="CJ218">
        <f t="array" ref="CJ218">IF(AND(ROWS($M$131:CJ218)&lt;=$P$2,COLUMNS($M$131:CJ218)&lt;=$P$2),INDEX(MINVERSE($M$6:INDEX($M$6:$EF$125,$P$2,$P$2)),ROWS($M$131:CJ218),COLUMNS($M$131:CJ218)),0)</f>
        <v>0</v>
      </c>
      <c r="CK218">
        <f t="array" ref="CK218">IF(AND(ROWS($M$131:CK218)&lt;=$P$2,COLUMNS($M$131:CK218)&lt;=$P$2),INDEX(MINVERSE($M$6:INDEX($M$6:$EF$125,$P$2,$P$2)),ROWS($M$131:CK218),COLUMNS($M$131:CK218)),0)</f>
        <v>0</v>
      </c>
      <c r="CL218">
        <f t="array" ref="CL218">IF(AND(ROWS($M$131:CL218)&lt;=$P$2,COLUMNS($M$131:CL218)&lt;=$P$2),INDEX(MINVERSE($M$6:INDEX($M$6:$EF$125,$P$2,$P$2)),ROWS($M$131:CL218),COLUMNS($M$131:CL218)),0)</f>
        <v>0</v>
      </c>
      <c r="CM218">
        <f t="array" ref="CM218">IF(AND(ROWS($M$131:CM218)&lt;=$P$2,COLUMNS($M$131:CM218)&lt;=$P$2),INDEX(MINVERSE($M$6:INDEX($M$6:$EF$125,$P$2,$P$2)),ROWS($M$131:CM218),COLUMNS($M$131:CM218)),0)</f>
        <v>0</v>
      </c>
      <c r="CN218">
        <f t="array" ref="CN218">IF(AND(ROWS($M$131:CN218)&lt;=$P$2,COLUMNS($M$131:CN218)&lt;=$P$2),INDEX(MINVERSE($M$6:INDEX($M$6:$EF$125,$P$2,$P$2)),ROWS($M$131:CN218),COLUMNS($M$131:CN218)),0)</f>
        <v>0</v>
      </c>
      <c r="CO218">
        <f t="array" ref="CO218">IF(AND(ROWS($M$131:CO218)&lt;=$P$2,COLUMNS($M$131:CO218)&lt;=$P$2),INDEX(MINVERSE($M$6:INDEX($M$6:$EF$125,$P$2,$P$2)),ROWS($M$131:CO218),COLUMNS($M$131:CO218)),0)</f>
        <v>0</v>
      </c>
      <c r="CP218">
        <f t="array" ref="CP218">IF(AND(ROWS($M$131:CP218)&lt;=$P$2,COLUMNS($M$131:CP218)&lt;=$P$2),INDEX(MINVERSE($M$6:INDEX($M$6:$EF$125,$P$2,$P$2)),ROWS($M$131:CP218),COLUMNS($M$131:CP218)),0)</f>
        <v>0</v>
      </c>
      <c r="CQ218">
        <f t="array" ref="CQ218">IF(AND(ROWS($M$131:CQ218)&lt;=$P$2,COLUMNS($M$131:CQ218)&lt;=$P$2),INDEX(MINVERSE($M$6:INDEX($M$6:$EF$125,$P$2,$P$2)),ROWS($M$131:CQ218),COLUMNS($M$131:CQ218)),0)</f>
        <v>0</v>
      </c>
      <c r="CR218">
        <f t="array" ref="CR218">IF(AND(ROWS($M$131:CR218)&lt;=$P$2,COLUMNS($M$131:CR218)&lt;=$P$2),INDEX(MINVERSE($M$6:INDEX($M$6:$EF$125,$P$2,$P$2)),ROWS($M$131:CR218),COLUMNS($M$131:CR218)),0)</f>
        <v>0</v>
      </c>
      <c r="CS218">
        <f t="array" ref="CS218">IF(AND(ROWS($M$131:CS218)&lt;=$P$2,COLUMNS($M$131:CS218)&lt;=$P$2),INDEX(MINVERSE($M$6:INDEX($M$6:$EF$125,$P$2,$P$2)),ROWS($M$131:CS218),COLUMNS($M$131:CS218)),0)</f>
        <v>0</v>
      </c>
      <c r="CT218">
        <f t="array" ref="CT218">IF(AND(ROWS($M$131:CT218)&lt;=$P$2,COLUMNS($M$131:CT218)&lt;=$P$2),INDEX(MINVERSE($M$6:INDEX($M$6:$EF$125,$P$2,$P$2)),ROWS($M$131:CT218),COLUMNS($M$131:CT218)),0)</f>
        <v>0</v>
      </c>
      <c r="CU218">
        <f t="array" ref="CU218">IF(AND(ROWS($M$131:CU218)&lt;=$P$2,COLUMNS($M$131:CU218)&lt;=$P$2),INDEX(MINVERSE($M$6:INDEX($M$6:$EF$125,$P$2,$P$2)),ROWS($M$131:CU218),COLUMNS($M$131:CU218)),0)</f>
        <v>0</v>
      </c>
      <c r="CV218">
        <f t="array" ref="CV218">IF(AND(ROWS($M$131:CV218)&lt;=$P$2,COLUMNS($M$131:CV218)&lt;=$P$2),INDEX(MINVERSE($M$6:INDEX($M$6:$EF$125,$P$2,$P$2)),ROWS($M$131:CV218),COLUMNS($M$131:CV218)),0)</f>
        <v>0</v>
      </c>
      <c r="CW218">
        <f t="array" ref="CW218">IF(AND(ROWS($M$131:CW218)&lt;=$P$2,COLUMNS($M$131:CW218)&lt;=$P$2),INDEX(MINVERSE($M$6:INDEX($M$6:$EF$125,$P$2,$P$2)),ROWS($M$131:CW218),COLUMNS($M$131:CW218)),0)</f>
        <v>0</v>
      </c>
      <c r="CX218">
        <f t="array" ref="CX218">IF(AND(ROWS($M$131:CX218)&lt;=$P$2,COLUMNS($M$131:CX218)&lt;=$P$2),INDEX(MINVERSE($M$6:INDEX($M$6:$EF$125,$P$2,$P$2)),ROWS($M$131:CX218),COLUMNS($M$131:CX218)),0)</f>
        <v>0</v>
      </c>
      <c r="CY218">
        <f t="array" ref="CY218">IF(AND(ROWS($M$131:CY218)&lt;=$P$2,COLUMNS($M$131:CY218)&lt;=$P$2),INDEX(MINVERSE($M$6:INDEX($M$6:$EF$125,$P$2,$P$2)),ROWS($M$131:CY218),COLUMNS($M$131:CY218)),0)</f>
        <v>0</v>
      </c>
      <c r="CZ218">
        <f t="array" ref="CZ218">IF(AND(ROWS($M$131:CZ218)&lt;=$P$2,COLUMNS($M$131:CZ218)&lt;=$P$2),INDEX(MINVERSE($M$6:INDEX($M$6:$EF$125,$P$2,$P$2)),ROWS($M$131:CZ218),COLUMNS($M$131:CZ218)),0)</f>
        <v>0</v>
      </c>
      <c r="DA218">
        <f t="array" ref="DA218">IF(AND(ROWS($M$131:DA218)&lt;=$P$2,COLUMNS($M$131:DA218)&lt;=$P$2),INDEX(MINVERSE($M$6:INDEX($M$6:$EF$125,$P$2,$P$2)),ROWS($M$131:DA218),COLUMNS($M$131:DA218)),0)</f>
        <v>0</v>
      </c>
      <c r="DB218">
        <f t="array" ref="DB218">IF(AND(ROWS($M$131:DB218)&lt;=$P$2,COLUMNS($M$131:DB218)&lt;=$P$2),INDEX(MINVERSE($M$6:INDEX($M$6:$EF$125,$P$2,$P$2)),ROWS($M$131:DB218),COLUMNS($M$131:DB218)),0)</f>
        <v>0</v>
      </c>
      <c r="DC218">
        <f t="array" ref="DC218">IF(AND(ROWS($M$131:DC218)&lt;=$P$2,COLUMNS($M$131:DC218)&lt;=$P$2),INDEX(MINVERSE($M$6:INDEX($M$6:$EF$125,$P$2,$P$2)),ROWS($M$131:DC218),COLUMNS($M$131:DC218)),0)</f>
        <v>0</v>
      </c>
      <c r="DD218">
        <f t="array" ref="DD218">IF(AND(ROWS($M$131:DD218)&lt;=$P$2,COLUMNS($M$131:DD218)&lt;=$P$2),INDEX(MINVERSE($M$6:INDEX($M$6:$EF$125,$P$2,$P$2)),ROWS($M$131:DD218),COLUMNS($M$131:DD218)),0)</f>
        <v>0</v>
      </c>
      <c r="DE218">
        <f t="array" ref="DE218">IF(AND(ROWS($M$131:DE218)&lt;=$P$2,COLUMNS($M$131:DE218)&lt;=$P$2),INDEX(MINVERSE($M$6:INDEX($M$6:$EF$125,$P$2,$P$2)),ROWS($M$131:DE218),COLUMNS($M$131:DE218)),0)</f>
        <v>0</v>
      </c>
      <c r="DF218">
        <f t="array" ref="DF218">IF(AND(ROWS($M$131:DF218)&lt;=$P$2,COLUMNS($M$131:DF218)&lt;=$P$2),INDEX(MINVERSE($M$6:INDEX($M$6:$EF$125,$P$2,$P$2)),ROWS($M$131:DF218),COLUMNS($M$131:DF218)),0)</f>
        <v>0</v>
      </c>
      <c r="DG218">
        <f t="array" ref="DG218">IF(AND(ROWS($M$131:DG218)&lt;=$P$2,COLUMNS($M$131:DG218)&lt;=$P$2),INDEX(MINVERSE($M$6:INDEX($M$6:$EF$125,$P$2,$P$2)),ROWS($M$131:DG218),COLUMNS($M$131:DG218)),0)</f>
        <v>0</v>
      </c>
      <c r="DH218">
        <f t="array" ref="DH218">IF(AND(ROWS($M$131:DH218)&lt;=$P$2,COLUMNS($M$131:DH218)&lt;=$P$2),INDEX(MINVERSE($M$6:INDEX($M$6:$EF$125,$P$2,$P$2)),ROWS($M$131:DH218),COLUMNS($M$131:DH218)),0)</f>
        <v>0</v>
      </c>
      <c r="DI218">
        <f t="array" ref="DI218">IF(AND(ROWS($M$131:DI218)&lt;=$P$2,COLUMNS($M$131:DI218)&lt;=$P$2),INDEX(MINVERSE($M$6:INDEX($M$6:$EF$125,$P$2,$P$2)),ROWS($M$131:DI218),COLUMNS($M$131:DI218)),0)</f>
        <v>0</v>
      </c>
      <c r="DJ218">
        <f t="array" ref="DJ218">IF(AND(ROWS($M$131:DJ218)&lt;=$P$2,COLUMNS($M$131:DJ218)&lt;=$P$2),INDEX(MINVERSE($M$6:INDEX($M$6:$EF$125,$P$2,$P$2)),ROWS($M$131:DJ218),COLUMNS($M$131:DJ218)),0)</f>
        <v>0</v>
      </c>
      <c r="DK218">
        <f t="array" ref="DK218">IF(AND(ROWS($M$131:DK218)&lt;=$P$2,COLUMNS($M$131:DK218)&lt;=$P$2),INDEX(MINVERSE($M$6:INDEX($M$6:$EF$125,$P$2,$P$2)),ROWS($M$131:DK218),COLUMNS($M$131:DK218)),0)</f>
        <v>0</v>
      </c>
      <c r="DL218">
        <f t="array" ref="DL218">IF(AND(ROWS($M$131:DL218)&lt;=$P$2,COLUMNS($M$131:DL218)&lt;=$P$2),INDEX(MINVERSE($M$6:INDEX($M$6:$EF$125,$P$2,$P$2)),ROWS($M$131:DL218),COLUMNS($M$131:DL218)),0)</f>
        <v>0</v>
      </c>
      <c r="DM218">
        <f t="array" ref="DM218">IF(AND(ROWS($M$131:DM218)&lt;=$P$2,COLUMNS($M$131:DM218)&lt;=$P$2),INDEX(MINVERSE($M$6:INDEX($M$6:$EF$125,$P$2,$P$2)),ROWS($M$131:DM218),COLUMNS($M$131:DM218)),0)</f>
        <v>0</v>
      </c>
      <c r="DN218">
        <f t="array" ref="DN218">IF(AND(ROWS($M$131:DN218)&lt;=$P$2,COLUMNS($M$131:DN218)&lt;=$P$2),INDEX(MINVERSE($M$6:INDEX($M$6:$EF$125,$P$2,$P$2)),ROWS($M$131:DN218),COLUMNS($M$131:DN218)),0)</f>
        <v>0</v>
      </c>
      <c r="DO218">
        <f t="array" ref="DO218">IF(AND(ROWS($M$131:DO218)&lt;=$P$2,COLUMNS($M$131:DO218)&lt;=$P$2),INDEX(MINVERSE($M$6:INDEX($M$6:$EF$125,$P$2,$P$2)),ROWS($M$131:DO218),COLUMNS($M$131:DO218)),0)</f>
        <v>0</v>
      </c>
      <c r="DP218">
        <f t="array" ref="DP218">IF(AND(ROWS($M$131:DP218)&lt;=$P$2,COLUMNS($M$131:DP218)&lt;=$P$2),INDEX(MINVERSE($M$6:INDEX($M$6:$EF$125,$P$2,$P$2)),ROWS($M$131:DP218),COLUMNS($M$131:DP218)),0)</f>
        <v>0</v>
      </c>
      <c r="DQ218">
        <f t="array" ref="DQ218">IF(AND(ROWS($M$131:DQ218)&lt;=$P$2,COLUMNS($M$131:DQ218)&lt;=$P$2),INDEX(MINVERSE($M$6:INDEX($M$6:$EF$125,$P$2,$P$2)),ROWS($M$131:DQ218),COLUMNS($M$131:DQ218)),0)</f>
        <v>0</v>
      </c>
      <c r="DR218">
        <f t="array" ref="DR218">IF(AND(ROWS($M$131:DR218)&lt;=$P$2,COLUMNS($M$131:DR218)&lt;=$P$2),INDEX(MINVERSE($M$6:INDEX($M$6:$EF$125,$P$2,$P$2)),ROWS($M$131:DR218),COLUMNS($M$131:DR218)),0)</f>
        <v>0</v>
      </c>
      <c r="DS218">
        <f t="array" ref="DS218">IF(AND(ROWS($M$131:DS218)&lt;=$P$2,COLUMNS($M$131:DS218)&lt;=$P$2),INDEX(MINVERSE($M$6:INDEX($M$6:$EF$125,$P$2,$P$2)),ROWS($M$131:DS218),COLUMNS($M$131:DS218)),0)</f>
        <v>0</v>
      </c>
      <c r="DT218">
        <f t="array" ref="DT218">IF(AND(ROWS($M$131:DT218)&lt;=$P$2,COLUMNS($M$131:DT218)&lt;=$P$2),INDEX(MINVERSE($M$6:INDEX($M$6:$EF$125,$P$2,$P$2)),ROWS($M$131:DT218),COLUMNS($M$131:DT218)),0)</f>
        <v>0</v>
      </c>
      <c r="DU218">
        <f t="array" ref="DU218">IF(AND(ROWS($M$131:DU218)&lt;=$P$2,COLUMNS($M$131:DU218)&lt;=$P$2),INDEX(MINVERSE($M$6:INDEX($M$6:$EF$125,$P$2,$P$2)),ROWS($M$131:DU218),COLUMNS($M$131:DU218)),0)</f>
        <v>0</v>
      </c>
      <c r="DV218">
        <f t="array" ref="DV218">IF(AND(ROWS($M$131:DV218)&lt;=$P$2,COLUMNS($M$131:DV218)&lt;=$P$2),INDEX(MINVERSE($M$6:INDEX($M$6:$EF$125,$P$2,$P$2)),ROWS($M$131:DV218),COLUMNS($M$131:DV218)),0)</f>
        <v>0</v>
      </c>
      <c r="DW218">
        <f t="array" ref="DW218">IF(AND(ROWS($M$131:DW218)&lt;=$P$2,COLUMNS($M$131:DW218)&lt;=$P$2),INDEX(MINVERSE($M$6:INDEX($M$6:$EF$125,$P$2,$P$2)),ROWS($M$131:DW218),COLUMNS($M$131:DW218)),0)</f>
        <v>0</v>
      </c>
      <c r="DX218">
        <f t="array" ref="DX218">IF(AND(ROWS($M$131:DX218)&lt;=$P$2,COLUMNS($M$131:DX218)&lt;=$P$2),INDEX(MINVERSE($M$6:INDEX($M$6:$EF$125,$P$2,$P$2)),ROWS($M$131:DX218),COLUMNS($M$131:DX218)),0)</f>
        <v>0</v>
      </c>
      <c r="DY218">
        <f t="array" ref="DY218">IF(AND(ROWS($M$131:DY218)&lt;=$P$2,COLUMNS($M$131:DY218)&lt;=$P$2),INDEX(MINVERSE($M$6:INDEX($M$6:$EF$125,$P$2,$P$2)),ROWS($M$131:DY218),COLUMNS($M$131:DY218)),0)</f>
        <v>0</v>
      </c>
      <c r="DZ218">
        <f t="array" ref="DZ218">IF(AND(ROWS($M$131:DZ218)&lt;=$P$2,COLUMNS($M$131:DZ218)&lt;=$P$2),INDEX(MINVERSE($M$6:INDEX($M$6:$EF$125,$P$2,$P$2)),ROWS($M$131:DZ218),COLUMNS($M$131:DZ218)),0)</f>
        <v>0</v>
      </c>
      <c r="EA218">
        <f t="array" ref="EA218">IF(AND(ROWS($M$131:EA218)&lt;=$P$2,COLUMNS($M$131:EA218)&lt;=$P$2),INDEX(MINVERSE($M$6:INDEX($M$6:$EF$125,$P$2,$P$2)),ROWS($M$131:EA218),COLUMNS($M$131:EA218)),0)</f>
        <v>0</v>
      </c>
      <c r="EB218">
        <f t="array" ref="EB218">IF(AND(ROWS($M$131:EB218)&lt;=$P$2,COLUMNS($M$131:EB218)&lt;=$P$2),INDEX(MINVERSE($M$6:INDEX($M$6:$EF$125,$P$2,$P$2)),ROWS($M$131:EB218),COLUMNS($M$131:EB218)),0)</f>
        <v>0</v>
      </c>
    </row>
    <row r="219" spans="12:132" ht="15">
      <c r="L219" s="10">
        <v>89</v>
      </c>
      <c r="M219">
        <f t="array" ref="M219">IF(AND(ROWS($M$131:M219)&lt;=$P$2,COLUMNS($M$131:M219)&lt;=$P$2),INDEX(MINVERSE($M$6:INDEX($M$6:$EF$125,$P$2,$P$2)),ROWS($M$131:M219),COLUMNS($M$131:M219)),0)</f>
        <v>0</v>
      </c>
      <c r="N219">
        <f t="array" ref="N219">IF(AND(ROWS($M$131:N219)&lt;=$P$2,COLUMNS($M$131:N219)&lt;=$P$2),INDEX(MINVERSE($M$6:INDEX($M$6:$EF$125,$P$2,$P$2)),ROWS($M$131:N219),COLUMNS($M$131:N219)),0)</f>
        <v>0</v>
      </c>
      <c r="O219">
        <f t="array" ref="O219">IF(AND(ROWS($M$131:O219)&lt;=$P$2,COLUMNS($M$131:O219)&lt;=$P$2),INDEX(MINVERSE($M$6:INDEX($M$6:$EF$125,$P$2,$P$2)),ROWS($M$131:O219),COLUMNS($M$131:O219)),0)</f>
        <v>0</v>
      </c>
      <c r="P219">
        <f t="array" ref="P219">IF(AND(ROWS($M$131:P219)&lt;=$P$2,COLUMNS($M$131:P219)&lt;=$P$2),INDEX(MINVERSE($M$6:INDEX($M$6:$EF$125,$P$2,$P$2)),ROWS($M$131:P219),COLUMNS($M$131:P219)),0)</f>
        <v>0</v>
      </c>
      <c r="Q219">
        <f t="array" ref="Q219">IF(AND(ROWS($M$131:Q219)&lt;=$P$2,COLUMNS($M$131:Q219)&lt;=$P$2),INDEX(MINVERSE($M$6:INDEX($M$6:$EF$125,$P$2,$P$2)),ROWS($M$131:Q219),COLUMNS($M$131:Q219)),0)</f>
        <v>0</v>
      </c>
      <c r="R219">
        <f t="array" ref="R219">IF(AND(ROWS($M$131:R219)&lt;=$P$2,COLUMNS($M$131:R219)&lt;=$P$2),INDEX(MINVERSE($M$6:INDEX($M$6:$EF$125,$P$2,$P$2)),ROWS($M$131:R219),COLUMNS($M$131:R219)),0)</f>
        <v>0</v>
      </c>
      <c r="S219">
        <f t="array" ref="S219">IF(AND(ROWS($M$131:S219)&lt;=$P$2,COLUMNS($M$131:S219)&lt;=$P$2),INDEX(MINVERSE($M$6:INDEX($M$6:$EF$125,$P$2,$P$2)),ROWS($M$131:S219),COLUMNS($M$131:S219)),0)</f>
        <v>0</v>
      </c>
      <c r="T219">
        <f t="array" ref="T219">IF(AND(ROWS($M$131:T219)&lt;=$P$2,COLUMNS($M$131:T219)&lt;=$P$2),INDEX(MINVERSE($M$6:INDEX($M$6:$EF$125,$P$2,$P$2)),ROWS($M$131:T219),COLUMNS($M$131:T219)),0)</f>
        <v>0</v>
      </c>
      <c r="U219">
        <f t="array" ref="U219">IF(AND(ROWS($M$131:U219)&lt;=$P$2,COLUMNS($M$131:U219)&lt;=$P$2),INDEX(MINVERSE($M$6:INDEX($M$6:$EF$125,$P$2,$P$2)),ROWS($M$131:U219),COLUMNS($M$131:U219)),0)</f>
        <v>0</v>
      </c>
      <c r="V219">
        <f t="array" ref="V219">IF(AND(ROWS($M$131:V219)&lt;=$P$2,COLUMNS($M$131:V219)&lt;=$P$2),INDEX(MINVERSE($M$6:INDEX($M$6:$EF$125,$P$2,$P$2)),ROWS($M$131:V219),COLUMNS($M$131:V219)),0)</f>
        <v>0</v>
      </c>
      <c r="W219">
        <f t="array" ref="W219">IF(AND(ROWS($M$131:W219)&lt;=$P$2,COLUMNS($M$131:W219)&lt;=$P$2),INDEX(MINVERSE($M$6:INDEX($M$6:$EF$125,$P$2,$P$2)),ROWS($M$131:W219),COLUMNS($M$131:W219)),0)</f>
        <v>0</v>
      </c>
      <c r="X219">
        <f t="array" ref="X219">IF(AND(ROWS($M$131:X219)&lt;=$P$2,COLUMNS($M$131:X219)&lt;=$P$2),INDEX(MINVERSE($M$6:INDEX($M$6:$EF$125,$P$2,$P$2)),ROWS($M$131:X219),COLUMNS($M$131:X219)),0)</f>
        <v>0</v>
      </c>
      <c r="Y219">
        <f t="array" ref="Y219">IF(AND(ROWS($M$131:Y219)&lt;=$P$2,COLUMNS($M$131:Y219)&lt;=$P$2),INDEX(MINVERSE($M$6:INDEX($M$6:$EF$125,$P$2,$P$2)),ROWS($M$131:Y219),COLUMNS($M$131:Y219)),0)</f>
        <v>0</v>
      </c>
      <c r="Z219">
        <f t="array" ref="Z219">IF(AND(ROWS($M$131:Z219)&lt;=$P$2,COLUMNS($M$131:Z219)&lt;=$P$2),INDEX(MINVERSE($M$6:INDEX($M$6:$EF$125,$P$2,$P$2)),ROWS($M$131:Z219),COLUMNS($M$131:Z219)),0)</f>
        <v>0</v>
      </c>
      <c r="AA219">
        <f t="array" ref="AA219">IF(AND(ROWS($M$131:AA219)&lt;=$P$2,COLUMNS($M$131:AA219)&lt;=$P$2),INDEX(MINVERSE($M$6:INDEX($M$6:$EF$125,$P$2,$P$2)),ROWS($M$131:AA219),COLUMNS($M$131:AA219)),0)</f>
        <v>0</v>
      </c>
      <c r="AB219">
        <f t="array" ref="AB219">IF(AND(ROWS($M$131:AB219)&lt;=$P$2,COLUMNS($M$131:AB219)&lt;=$P$2),INDEX(MINVERSE($M$6:INDEX($M$6:$EF$125,$P$2,$P$2)),ROWS($M$131:AB219),COLUMNS($M$131:AB219)),0)</f>
        <v>0</v>
      </c>
      <c r="AC219">
        <f t="array" ref="AC219">IF(AND(ROWS($M$131:AC219)&lt;=$P$2,COLUMNS($M$131:AC219)&lt;=$P$2),INDEX(MINVERSE($M$6:INDEX($M$6:$EF$125,$P$2,$P$2)),ROWS($M$131:AC219),COLUMNS($M$131:AC219)),0)</f>
        <v>0</v>
      </c>
      <c r="AD219">
        <f t="array" ref="AD219">IF(AND(ROWS($M$131:AD219)&lt;=$P$2,COLUMNS($M$131:AD219)&lt;=$P$2),INDEX(MINVERSE($M$6:INDEX($M$6:$EF$125,$P$2,$P$2)),ROWS($M$131:AD219),COLUMNS($M$131:AD219)),0)</f>
        <v>0</v>
      </c>
      <c r="AE219">
        <f t="array" ref="AE219">IF(AND(ROWS($M$131:AE219)&lt;=$P$2,COLUMNS($M$131:AE219)&lt;=$P$2),INDEX(MINVERSE($M$6:INDEX($M$6:$EF$125,$P$2,$P$2)),ROWS($M$131:AE219),COLUMNS($M$131:AE219)),0)</f>
        <v>0</v>
      </c>
      <c r="AF219">
        <f t="array" ref="AF219">IF(AND(ROWS($M$131:AF219)&lt;=$P$2,COLUMNS($M$131:AF219)&lt;=$P$2),INDEX(MINVERSE($M$6:INDEX($M$6:$EF$125,$P$2,$P$2)),ROWS($M$131:AF219),COLUMNS($M$131:AF219)),0)</f>
        <v>0</v>
      </c>
      <c r="AG219">
        <f t="array" ref="AG219">IF(AND(ROWS($M$131:AG219)&lt;=$P$2,COLUMNS($M$131:AG219)&lt;=$P$2),INDEX(MINVERSE($M$6:INDEX($M$6:$EF$125,$P$2,$P$2)),ROWS($M$131:AG219),COLUMNS($M$131:AG219)),0)</f>
        <v>0</v>
      </c>
      <c r="AH219">
        <f t="array" ref="AH219">IF(AND(ROWS($M$131:AH219)&lt;=$P$2,COLUMNS($M$131:AH219)&lt;=$P$2),INDEX(MINVERSE($M$6:INDEX($M$6:$EF$125,$P$2,$P$2)),ROWS($M$131:AH219),COLUMNS($M$131:AH219)),0)</f>
        <v>0</v>
      </c>
      <c r="AI219">
        <f t="array" ref="AI219">IF(AND(ROWS($M$131:AI219)&lt;=$P$2,COLUMNS($M$131:AI219)&lt;=$P$2),INDEX(MINVERSE($M$6:INDEX($M$6:$EF$125,$P$2,$P$2)),ROWS($M$131:AI219),COLUMNS($M$131:AI219)),0)</f>
        <v>0</v>
      </c>
      <c r="AJ219">
        <f t="array" ref="AJ219">IF(AND(ROWS($M$131:AJ219)&lt;=$P$2,COLUMNS($M$131:AJ219)&lt;=$P$2),INDEX(MINVERSE($M$6:INDEX($M$6:$EF$125,$P$2,$P$2)),ROWS($M$131:AJ219),COLUMNS($M$131:AJ219)),0)</f>
        <v>0</v>
      </c>
      <c r="AK219">
        <f t="array" ref="AK219">IF(AND(ROWS($M$131:AK219)&lt;=$P$2,COLUMNS($M$131:AK219)&lt;=$P$2),INDEX(MINVERSE($M$6:INDEX($M$6:$EF$125,$P$2,$P$2)),ROWS($M$131:AK219),COLUMNS($M$131:AK219)),0)</f>
        <v>0</v>
      </c>
      <c r="AL219">
        <f t="array" ref="AL219">IF(AND(ROWS($M$131:AL219)&lt;=$P$2,COLUMNS($M$131:AL219)&lt;=$P$2),INDEX(MINVERSE($M$6:INDEX($M$6:$EF$125,$P$2,$P$2)),ROWS($M$131:AL219),COLUMNS($M$131:AL219)),0)</f>
        <v>0</v>
      </c>
      <c r="AM219">
        <f t="array" ref="AM219">IF(AND(ROWS($M$131:AM219)&lt;=$P$2,COLUMNS($M$131:AM219)&lt;=$P$2),INDEX(MINVERSE($M$6:INDEX($M$6:$EF$125,$P$2,$P$2)),ROWS($M$131:AM219),COLUMNS($M$131:AM219)),0)</f>
        <v>0</v>
      </c>
      <c r="AN219">
        <f t="array" ref="AN219">IF(AND(ROWS($M$131:AN219)&lt;=$P$2,COLUMNS($M$131:AN219)&lt;=$P$2),INDEX(MINVERSE($M$6:INDEX($M$6:$EF$125,$P$2,$P$2)),ROWS($M$131:AN219),COLUMNS($M$131:AN219)),0)</f>
        <v>0</v>
      </c>
      <c r="AO219">
        <f t="array" ref="AO219">IF(AND(ROWS($M$131:AO219)&lt;=$P$2,COLUMNS($M$131:AO219)&lt;=$P$2),INDEX(MINVERSE($M$6:INDEX($M$6:$EF$125,$P$2,$P$2)),ROWS($M$131:AO219),COLUMNS($M$131:AO219)),0)</f>
        <v>0</v>
      </c>
      <c r="AP219">
        <f t="array" ref="AP219">IF(AND(ROWS($M$131:AP219)&lt;=$P$2,COLUMNS($M$131:AP219)&lt;=$P$2),INDEX(MINVERSE($M$6:INDEX($M$6:$EF$125,$P$2,$P$2)),ROWS($M$131:AP219),COLUMNS($M$131:AP219)),0)</f>
        <v>0</v>
      </c>
      <c r="AQ219">
        <f t="array" ref="AQ219">IF(AND(ROWS($M$131:AQ219)&lt;=$P$2,COLUMNS($M$131:AQ219)&lt;=$P$2),INDEX(MINVERSE($M$6:INDEX($M$6:$EF$125,$P$2,$P$2)),ROWS($M$131:AQ219),COLUMNS($M$131:AQ219)),0)</f>
        <v>0</v>
      </c>
      <c r="AR219">
        <f t="array" ref="AR219">IF(AND(ROWS($M$131:AR219)&lt;=$P$2,COLUMNS($M$131:AR219)&lt;=$P$2),INDEX(MINVERSE($M$6:INDEX($M$6:$EF$125,$P$2,$P$2)),ROWS($M$131:AR219),COLUMNS($M$131:AR219)),0)</f>
        <v>0</v>
      </c>
      <c r="AS219">
        <f t="array" ref="AS219">IF(AND(ROWS($M$131:AS219)&lt;=$P$2,COLUMNS($M$131:AS219)&lt;=$P$2),INDEX(MINVERSE($M$6:INDEX($M$6:$EF$125,$P$2,$P$2)),ROWS($M$131:AS219),COLUMNS($M$131:AS219)),0)</f>
        <v>0</v>
      </c>
      <c r="AT219">
        <f t="array" ref="AT219">IF(AND(ROWS($M$131:AT219)&lt;=$P$2,COLUMNS($M$131:AT219)&lt;=$P$2),INDEX(MINVERSE($M$6:INDEX($M$6:$EF$125,$P$2,$P$2)),ROWS($M$131:AT219),COLUMNS($M$131:AT219)),0)</f>
        <v>0</v>
      </c>
      <c r="AU219">
        <f t="array" ref="AU219">IF(AND(ROWS($M$131:AU219)&lt;=$P$2,COLUMNS($M$131:AU219)&lt;=$P$2),INDEX(MINVERSE($M$6:INDEX($M$6:$EF$125,$P$2,$P$2)),ROWS($M$131:AU219),COLUMNS($M$131:AU219)),0)</f>
        <v>0</v>
      </c>
      <c r="AV219">
        <f t="array" ref="AV219">IF(AND(ROWS($M$131:AV219)&lt;=$P$2,COLUMNS($M$131:AV219)&lt;=$P$2),INDEX(MINVERSE($M$6:INDEX($M$6:$EF$125,$P$2,$P$2)),ROWS($M$131:AV219),COLUMNS($M$131:AV219)),0)</f>
        <v>0</v>
      </c>
      <c r="AW219">
        <f t="array" ref="AW219">IF(AND(ROWS($M$131:AW219)&lt;=$P$2,COLUMNS($M$131:AW219)&lt;=$P$2),INDEX(MINVERSE($M$6:INDEX($M$6:$EF$125,$P$2,$P$2)),ROWS($M$131:AW219),COLUMNS($M$131:AW219)),0)</f>
        <v>0</v>
      </c>
      <c r="AX219">
        <f t="array" ref="AX219">IF(AND(ROWS($M$131:AX219)&lt;=$P$2,COLUMNS($M$131:AX219)&lt;=$P$2),INDEX(MINVERSE($M$6:INDEX($M$6:$EF$125,$P$2,$P$2)),ROWS($M$131:AX219),COLUMNS($M$131:AX219)),0)</f>
        <v>0</v>
      </c>
      <c r="AY219">
        <f t="array" ref="AY219">IF(AND(ROWS($M$131:AY219)&lt;=$P$2,COLUMNS($M$131:AY219)&lt;=$P$2),INDEX(MINVERSE($M$6:INDEX($M$6:$EF$125,$P$2,$P$2)),ROWS($M$131:AY219),COLUMNS($M$131:AY219)),0)</f>
        <v>0</v>
      </c>
      <c r="AZ219">
        <f t="array" ref="AZ219">IF(AND(ROWS($M$131:AZ219)&lt;=$P$2,COLUMNS($M$131:AZ219)&lt;=$P$2),INDEX(MINVERSE($M$6:INDEX($M$6:$EF$125,$P$2,$P$2)),ROWS($M$131:AZ219),COLUMNS($M$131:AZ219)),0)</f>
        <v>0</v>
      </c>
      <c r="BA219">
        <f t="array" ref="BA219">IF(AND(ROWS($M$131:BA219)&lt;=$P$2,COLUMNS($M$131:BA219)&lt;=$P$2),INDEX(MINVERSE($M$6:INDEX($M$6:$EF$125,$P$2,$P$2)),ROWS($M$131:BA219),COLUMNS($M$131:BA219)),0)</f>
        <v>0</v>
      </c>
      <c r="BB219">
        <f t="array" ref="BB219">IF(AND(ROWS($M$131:BB219)&lt;=$P$2,COLUMNS($M$131:BB219)&lt;=$P$2),INDEX(MINVERSE($M$6:INDEX($M$6:$EF$125,$P$2,$P$2)),ROWS($M$131:BB219),COLUMNS($M$131:BB219)),0)</f>
        <v>0</v>
      </c>
      <c r="BC219">
        <f t="array" ref="BC219">IF(AND(ROWS($M$131:BC219)&lt;=$P$2,COLUMNS($M$131:BC219)&lt;=$P$2),INDEX(MINVERSE($M$6:INDEX($M$6:$EF$125,$P$2,$P$2)),ROWS($M$131:BC219),COLUMNS($M$131:BC219)),0)</f>
        <v>0</v>
      </c>
      <c r="BD219">
        <f t="array" ref="BD219">IF(AND(ROWS($M$131:BD219)&lt;=$P$2,COLUMNS($M$131:BD219)&lt;=$P$2),INDEX(MINVERSE($M$6:INDEX($M$6:$EF$125,$P$2,$P$2)),ROWS($M$131:BD219),COLUMNS($M$131:BD219)),0)</f>
        <v>0</v>
      </c>
      <c r="BE219">
        <f t="array" ref="BE219">IF(AND(ROWS($M$131:BE219)&lt;=$P$2,COLUMNS($M$131:BE219)&lt;=$P$2),INDEX(MINVERSE($M$6:INDEX($M$6:$EF$125,$P$2,$P$2)),ROWS($M$131:BE219),COLUMNS($M$131:BE219)),0)</f>
        <v>0</v>
      </c>
      <c r="BF219">
        <f t="array" ref="BF219">IF(AND(ROWS($M$131:BF219)&lt;=$P$2,COLUMNS($M$131:BF219)&lt;=$P$2),INDEX(MINVERSE($M$6:INDEX($M$6:$EF$125,$P$2,$P$2)),ROWS($M$131:BF219),COLUMNS($M$131:BF219)),0)</f>
        <v>0</v>
      </c>
      <c r="BG219">
        <f t="array" ref="BG219">IF(AND(ROWS($M$131:BG219)&lt;=$P$2,COLUMNS($M$131:BG219)&lt;=$P$2),INDEX(MINVERSE($M$6:INDEX($M$6:$EF$125,$P$2,$P$2)),ROWS($M$131:BG219),COLUMNS($M$131:BG219)),0)</f>
        <v>0</v>
      </c>
      <c r="BH219">
        <f t="array" ref="BH219">IF(AND(ROWS($M$131:BH219)&lt;=$P$2,COLUMNS($M$131:BH219)&lt;=$P$2),INDEX(MINVERSE($M$6:INDEX($M$6:$EF$125,$P$2,$P$2)),ROWS($M$131:BH219),COLUMNS($M$131:BH219)),0)</f>
        <v>0</v>
      </c>
      <c r="BI219">
        <f t="array" ref="BI219">IF(AND(ROWS($M$131:BI219)&lt;=$P$2,COLUMNS($M$131:BI219)&lt;=$P$2),INDEX(MINVERSE($M$6:INDEX($M$6:$EF$125,$P$2,$P$2)),ROWS($M$131:BI219),COLUMNS($M$131:BI219)),0)</f>
        <v>0</v>
      </c>
      <c r="BJ219">
        <f t="array" ref="BJ219">IF(AND(ROWS($M$131:BJ219)&lt;=$P$2,COLUMNS($M$131:BJ219)&lt;=$P$2),INDEX(MINVERSE($M$6:INDEX($M$6:$EF$125,$P$2,$P$2)),ROWS($M$131:BJ219),COLUMNS($M$131:BJ219)),0)</f>
        <v>0</v>
      </c>
      <c r="BK219">
        <f t="array" ref="BK219">IF(AND(ROWS($M$131:BK219)&lt;=$P$2,COLUMNS($M$131:BK219)&lt;=$P$2),INDEX(MINVERSE($M$6:INDEX($M$6:$EF$125,$P$2,$P$2)),ROWS($M$131:BK219),COLUMNS($M$131:BK219)),0)</f>
        <v>0</v>
      </c>
      <c r="BL219">
        <f t="array" ref="BL219">IF(AND(ROWS($M$131:BL219)&lt;=$P$2,COLUMNS($M$131:BL219)&lt;=$P$2),INDEX(MINVERSE($M$6:INDEX($M$6:$EF$125,$P$2,$P$2)),ROWS($M$131:BL219),COLUMNS($M$131:BL219)),0)</f>
        <v>0</v>
      </c>
      <c r="BM219">
        <f t="array" ref="BM219">IF(AND(ROWS($M$131:BM219)&lt;=$P$2,COLUMNS($M$131:BM219)&lt;=$P$2),INDEX(MINVERSE($M$6:INDEX($M$6:$EF$125,$P$2,$P$2)),ROWS($M$131:BM219),COLUMNS($M$131:BM219)),0)</f>
        <v>0</v>
      </c>
      <c r="BN219">
        <f t="array" ref="BN219">IF(AND(ROWS($M$131:BN219)&lt;=$P$2,COLUMNS($M$131:BN219)&lt;=$P$2),INDEX(MINVERSE($M$6:INDEX($M$6:$EF$125,$P$2,$P$2)),ROWS($M$131:BN219),COLUMNS($M$131:BN219)),0)</f>
        <v>0</v>
      </c>
      <c r="BO219">
        <f t="array" ref="BO219">IF(AND(ROWS($M$131:BO219)&lt;=$P$2,COLUMNS($M$131:BO219)&lt;=$P$2),INDEX(MINVERSE($M$6:INDEX($M$6:$EF$125,$P$2,$P$2)),ROWS($M$131:BO219),COLUMNS($M$131:BO219)),0)</f>
        <v>0</v>
      </c>
      <c r="BP219">
        <f t="array" ref="BP219">IF(AND(ROWS($M$131:BP219)&lt;=$P$2,COLUMNS($M$131:BP219)&lt;=$P$2),INDEX(MINVERSE($M$6:INDEX($M$6:$EF$125,$P$2,$P$2)),ROWS($M$131:BP219),COLUMNS($M$131:BP219)),0)</f>
        <v>0</v>
      </c>
      <c r="BQ219">
        <f t="array" ref="BQ219">IF(AND(ROWS($M$131:BQ219)&lt;=$P$2,COLUMNS($M$131:BQ219)&lt;=$P$2),INDEX(MINVERSE($M$6:INDEX($M$6:$EF$125,$P$2,$P$2)),ROWS($M$131:BQ219),COLUMNS($M$131:BQ219)),0)</f>
        <v>0</v>
      </c>
      <c r="BR219">
        <f t="array" ref="BR219">IF(AND(ROWS($M$131:BR219)&lt;=$P$2,COLUMNS($M$131:BR219)&lt;=$P$2),INDEX(MINVERSE($M$6:INDEX($M$6:$EF$125,$P$2,$P$2)),ROWS($M$131:BR219),COLUMNS($M$131:BR219)),0)</f>
        <v>0</v>
      </c>
      <c r="BS219">
        <f t="array" ref="BS219">IF(AND(ROWS($M$131:BS219)&lt;=$P$2,COLUMNS($M$131:BS219)&lt;=$P$2),INDEX(MINVERSE($M$6:INDEX($M$6:$EF$125,$P$2,$P$2)),ROWS($M$131:BS219),COLUMNS($M$131:BS219)),0)</f>
        <v>0</v>
      </c>
      <c r="BT219">
        <f t="array" ref="BT219">IF(AND(ROWS($M$131:BT219)&lt;=$P$2,COLUMNS($M$131:BT219)&lt;=$P$2),INDEX(MINVERSE($M$6:INDEX($M$6:$EF$125,$P$2,$P$2)),ROWS($M$131:BT219),COLUMNS($M$131:BT219)),0)</f>
        <v>0</v>
      </c>
      <c r="BU219">
        <f t="array" ref="BU219">IF(AND(ROWS($M$131:BU219)&lt;=$P$2,COLUMNS($M$131:BU219)&lt;=$P$2),INDEX(MINVERSE($M$6:INDEX($M$6:$EF$125,$P$2,$P$2)),ROWS($M$131:BU219),COLUMNS($M$131:BU219)),0)</f>
        <v>0</v>
      </c>
      <c r="BV219">
        <f t="array" ref="BV219">IF(AND(ROWS($M$131:BV219)&lt;=$P$2,COLUMNS($M$131:BV219)&lt;=$P$2),INDEX(MINVERSE($M$6:INDEX($M$6:$EF$125,$P$2,$P$2)),ROWS($M$131:BV219),COLUMNS($M$131:BV219)),0)</f>
        <v>0</v>
      </c>
      <c r="BW219">
        <f t="array" ref="BW219">IF(AND(ROWS($M$131:BW219)&lt;=$P$2,COLUMNS($M$131:BW219)&lt;=$P$2),INDEX(MINVERSE($M$6:INDEX($M$6:$EF$125,$P$2,$P$2)),ROWS($M$131:BW219),COLUMNS($M$131:BW219)),0)</f>
        <v>0</v>
      </c>
      <c r="BX219">
        <f t="array" ref="BX219">IF(AND(ROWS($M$131:BX219)&lt;=$P$2,COLUMNS($M$131:BX219)&lt;=$P$2),INDEX(MINVERSE($M$6:INDEX($M$6:$EF$125,$P$2,$P$2)),ROWS($M$131:BX219),COLUMNS($M$131:BX219)),0)</f>
        <v>0</v>
      </c>
      <c r="BY219">
        <f t="array" ref="BY219">IF(AND(ROWS($M$131:BY219)&lt;=$P$2,COLUMNS($M$131:BY219)&lt;=$P$2),INDEX(MINVERSE($M$6:INDEX($M$6:$EF$125,$P$2,$P$2)),ROWS($M$131:BY219),COLUMNS($M$131:BY219)),0)</f>
        <v>0</v>
      </c>
      <c r="BZ219">
        <f t="array" ref="BZ219">IF(AND(ROWS($M$131:BZ219)&lt;=$P$2,COLUMNS($M$131:BZ219)&lt;=$P$2),INDEX(MINVERSE($M$6:INDEX($M$6:$EF$125,$P$2,$P$2)),ROWS($M$131:BZ219),COLUMNS($M$131:BZ219)),0)</f>
        <v>0</v>
      </c>
      <c r="CA219">
        <f t="array" ref="CA219">IF(AND(ROWS($M$131:CA219)&lt;=$P$2,COLUMNS($M$131:CA219)&lt;=$P$2),INDEX(MINVERSE($M$6:INDEX($M$6:$EF$125,$P$2,$P$2)),ROWS($M$131:CA219),COLUMNS($M$131:CA219)),0)</f>
        <v>0</v>
      </c>
      <c r="CB219">
        <f t="array" ref="CB219">IF(AND(ROWS($M$131:CB219)&lt;=$P$2,COLUMNS($M$131:CB219)&lt;=$P$2),INDEX(MINVERSE($M$6:INDEX($M$6:$EF$125,$P$2,$P$2)),ROWS($M$131:CB219),COLUMNS($M$131:CB219)),0)</f>
        <v>0</v>
      </c>
      <c r="CC219">
        <f t="array" ref="CC219">IF(AND(ROWS($M$131:CC219)&lt;=$P$2,COLUMNS($M$131:CC219)&lt;=$P$2),INDEX(MINVERSE($M$6:INDEX($M$6:$EF$125,$P$2,$P$2)),ROWS($M$131:CC219),COLUMNS($M$131:CC219)),0)</f>
        <v>0</v>
      </c>
      <c r="CD219">
        <f t="array" ref="CD219">IF(AND(ROWS($M$131:CD219)&lt;=$P$2,COLUMNS($M$131:CD219)&lt;=$P$2),INDEX(MINVERSE($M$6:INDEX($M$6:$EF$125,$P$2,$P$2)),ROWS($M$131:CD219),COLUMNS($M$131:CD219)),0)</f>
        <v>0</v>
      </c>
      <c r="CE219">
        <f t="array" ref="CE219">IF(AND(ROWS($M$131:CE219)&lt;=$P$2,COLUMNS($M$131:CE219)&lt;=$P$2),INDEX(MINVERSE($M$6:INDEX($M$6:$EF$125,$P$2,$P$2)),ROWS($M$131:CE219),COLUMNS($M$131:CE219)),0)</f>
        <v>0</v>
      </c>
      <c r="CF219">
        <f t="array" ref="CF219">IF(AND(ROWS($M$131:CF219)&lt;=$P$2,COLUMNS($M$131:CF219)&lt;=$P$2),INDEX(MINVERSE($M$6:INDEX($M$6:$EF$125,$P$2,$P$2)),ROWS($M$131:CF219),COLUMNS($M$131:CF219)),0)</f>
        <v>0</v>
      </c>
      <c r="CG219">
        <f t="array" ref="CG219">IF(AND(ROWS($M$131:CG219)&lt;=$P$2,COLUMNS($M$131:CG219)&lt;=$P$2),INDEX(MINVERSE($M$6:INDEX($M$6:$EF$125,$P$2,$P$2)),ROWS($M$131:CG219),COLUMNS($M$131:CG219)),0)</f>
        <v>0</v>
      </c>
      <c r="CH219">
        <f t="array" ref="CH219">IF(AND(ROWS($M$131:CH219)&lt;=$P$2,COLUMNS($M$131:CH219)&lt;=$P$2),INDEX(MINVERSE($M$6:INDEX($M$6:$EF$125,$P$2,$P$2)),ROWS($M$131:CH219),COLUMNS($M$131:CH219)),0)</f>
        <v>0</v>
      </c>
      <c r="CI219">
        <f t="array" ref="CI219">IF(AND(ROWS($M$131:CI219)&lt;=$P$2,COLUMNS($M$131:CI219)&lt;=$P$2),INDEX(MINVERSE($M$6:INDEX($M$6:$EF$125,$P$2,$P$2)),ROWS($M$131:CI219),COLUMNS($M$131:CI219)),0)</f>
        <v>0</v>
      </c>
      <c r="CJ219">
        <f t="array" ref="CJ219">IF(AND(ROWS($M$131:CJ219)&lt;=$P$2,COLUMNS($M$131:CJ219)&lt;=$P$2),INDEX(MINVERSE($M$6:INDEX($M$6:$EF$125,$P$2,$P$2)),ROWS($M$131:CJ219),COLUMNS($M$131:CJ219)),0)</f>
        <v>0</v>
      </c>
      <c r="CK219">
        <f t="array" ref="CK219">IF(AND(ROWS($M$131:CK219)&lt;=$P$2,COLUMNS($M$131:CK219)&lt;=$P$2),INDEX(MINVERSE($M$6:INDEX($M$6:$EF$125,$P$2,$P$2)),ROWS($M$131:CK219),COLUMNS($M$131:CK219)),0)</f>
        <v>0</v>
      </c>
      <c r="CL219">
        <f t="array" ref="CL219">IF(AND(ROWS($M$131:CL219)&lt;=$P$2,COLUMNS($M$131:CL219)&lt;=$P$2),INDEX(MINVERSE($M$6:INDEX($M$6:$EF$125,$P$2,$P$2)),ROWS($M$131:CL219),COLUMNS($M$131:CL219)),0)</f>
        <v>0</v>
      </c>
      <c r="CM219">
        <f t="array" ref="CM219">IF(AND(ROWS($M$131:CM219)&lt;=$P$2,COLUMNS($M$131:CM219)&lt;=$P$2),INDEX(MINVERSE($M$6:INDEX($M$6:$EF$125,$P$2,$P$2)),ROWS($M$131:CM219),COLUMNS($M$131:CM219)),0)</f>
        <v>0</v>
      </c>
      <c r="CN219">
        <f t="array" ref="CN219">IF(AND(ROWS($M$131:CN219)&lt;=$P$2,COLUMNS($M$131:CN219)&lt;=$P$2),INDEX(MINVERSE($M$6:INDEX($M$6:$EF$125,$P$2,$P$2)),ROWS($M$131:CN219),COLUMNS($M$131:CN219)),0)</f>
        <v>0</v>
      </c>
      <c r="CO219">
        <f t="array" ref="CO219">IF(AND(ROWS($M$131:CO219)&lt;=$P$2,COLUMNS($M$131:CO219)&lt;=$P$2),INDEX(MINVERSE($M$6:INDEX($M$6:$EF$125,$P$2,$P$2)),ROWS($M$131:CO219),COLUMNS($M$131:CO219)),0)</f>
        <v>0</v>
      </c>
      <c r="CP219">
        <f t="array" ref="CP219">IF(AND(ROWS($M$131:CP219)&lt;=$P$2,COLUMNS($M$131:CP219)&lt;=$P$2),INDEX(MINVERSE($M$6:INDEX($M$6:$EF$125,$P$2,$P$2)),ROWS($M$131:CP219),COLUMNS($M$131:CP219)),0)</f>
        <v>0</v>
      </c>
      <c r="CQ219">
        <f t="array" ref="CQ219">IF(AND(ROWS($M$131:CQ219)&lt;=$P$2,COLUMNS($M$131:CQ219)&lt;=$P$2),INDEX(MINVERSE($M$6:INDEX($M$6:$EF$125,$P$2,$P$2)),ROWS($M$131:CQ219),COLUMNS($M$131:CQ219)),0)</f>
        <v>0</v>
      </c>
      <c r="CR219">
        <f t="array" ref="CR219">IF(AND(ROWS($M$131:CR219)&lt;=$P$2,COLUMNS($M$131:CR219)&lt;=$P$2),INDEX(MINVERSE($M$6:INDEX($M$6:$EF$125,$P$2,$P$2)),ROWS($M$131:CR219),COLUMNS($M$131:CR219)),0)</f>
        <v>0</v>
      </c>
      <c r="CS219">
        <f t="array" ref="CS219">IF(AND(ROWS($M$131:CS219)&lt;=$P$2,COLUMNS($M$131:CS219)&lt;=$P$2),INDEX(MINVERSE($M$6:INDEX($M$6:$EF$125,$P$2,$P$2)),ROWS($M$131:CS219),COLUMNS($M$131:CS219)),0)</f>
        <v>0</v>
      </c>
      <c r="CT219">
        <f t="array" ref="CT219">IF(AND(ROWS($M$131:CT219)&lt;=$P$2,COLUMNS($M$131:CT219)&lt;=$P$2),INDEX(MINVERSE($M$6:INDEX($M$6:$EF$125,$P$2,$P$2)),ROWS($M$131:CT219),COLUMNS($M$131:CT219)),0)</f>
        <v>0</v>
      </c>
      <c r="CU219">
        <f t="array" ref="CU219">IF(AND(ROWS($M$131:CU219)&lt;=$P$2,COLUMNS($M$131:CU219)&lt;=$P$2),INDEX(MINVERSE($M$6:INDEX($M$6:$EF$125,$P$2,$P$2)),ROWS($M$131:CU219),COLUMNS($M$131:CU219)),0)</f>
        <v>0</v>
      </c>
      <c r="CV219">
        <f t="array" ref="CV219">IF(AND(ROWS($M$131:CV219)&lt;=$P$2,COLUMNS($M$131:CV219)&lt;=$P$2),INDEX(MINVERSE($M$6:INDEX($M$6:$EF$125,$P$2,$P$2)),ROWS($M$131:CV219),COLUMNS($M$131:CV219)),0)</f>
        <v>0</v>
      </c>
      <c r="CW219">
        <f t="array" ref="CW219">IF(AND(ROWS($M$131:CW219)&lt;=$P$2,COLUMNS($M$131:CW219)&lt;=$P$2),INDEX(MINVERSE($M$6:INDEX($M$6:$EF$125,$P$2,$P$2)),ROWS($M$131:CW219),COLUMNS($M$131:CW219)),0)</f>
        <v>0</v>
      </c>
      <c r="CX219">
        <f t="array" ref="CX219">IF(AND(ROWS($M$131:CX219)&lt;=$P$2,COLUMNS($M$131:CX219)&lt;=$P$2),INDEX(MINVERSE($M$6:INDEX($M$6:$EF$125,$P$2,$P$2)),ROWS($M$131:CX219),COLUMNS($M$131:CX219)),0)</f>
        <v>0</v>
      </c>
      <c r="CY219">
        <f t="array" ref="CY219">IF(AND(ROWS($M$131:CY219)&lt;=$P$2,COLUMNS($M$131:CY219)&lt;=$P$2),INDEX(MINVERSE($M$6:INDEX($M$6:$EF$125,$P$2,$P$2)),ROWS($M$131:CY219),COLUMNS($M$131:CY219)),0)</f>
        <v>0</v>
      </c>
      <c r="CZ219">
        <f t="array" ref="CZ219">IF(AND(ROWS($M$131:CZ219)&lt;=$P$2,COLUMNS($M$131:CZ219)&lt;=$P$2),INDEX(MINVERSE($M$6:INDEX($M$6:$EF$125,$P$2,$P$2)),ROWS($M$131:CZ219),COLUMNS($M$131:CZ219)),0)</f>
        <v>0</v>
      </c>
      <c r="DA219">
        <f t="array" ref="DA219">IF(AND(ROWS($M$131:DA219)&lt;=$P$2,COLUMNS($M$131:DA219)&lt;=$P$2),INDEX(MINVERSE($M$6:INDEX($M$6:$EF$125,$P$2,$P$2)),ROWS($M$131:DA219),COLUMNS($M$131:DA219)),0)</f>
        <v>0</v>
      </c>
      <c r="DB219">
        <f t="array" ref="DB219">IF(AND(ROWS($M$131:DB219)&lt;=$P$2,COLUMNS($M$131:DB219)&lt;=$P$2),INDEX(MINVERSE($M$6:INDEX($M$6:$EF$125,$P$2,$P$2)),ROWS($M$131:DB219),COLUMNS($M$131:DB219)),0)</f>
        <v>0</v>
      </c>
      <c r="DC219">
        <f t="array" ref="DC219">IF(AND(ROWS($M$131:DC219)&lt;=$P$2,COLUMNS($M$131:DC219)&lt;=$P$2),INDEX(MINVERSE($M$6:INDEX($M$6:$EF$125,$P$2,$P$2)),ROWS($M$131:DC219),COLUMNS($M$131:DC219)),0)</f>
        <v>0</v>
      </c>
      <c r="DD219">
        <f t="array" ref="DD219">IF(AND(ROWS($M$131:DD219)&lt;=$P$2,COLUMNS($M$131:DD219)&lt;=$P$2),INDEX(MINVERSE($M$6:INDEX($M$6:$EF$125,$P$2,$P$2)),ROWS($M$131:DD219),COLUMNS($M$131:DD219)),0)</f>
        <v>0</v>
      </c>
      <c r="DE219">
        <f t="array" ref="DE219">IF(AND(ROWS($M$131:DE219)&lt;=$P$2,COLUMNS($M$131:DE219)&lt;=$P$2),INDEX(MINVERSE($M$6:INDEX($M$6:$EF$125,$P$2,$P$2)),ROWS($M$131:DE219),COLUMNS($M$131:DE219)),0)</f>
        <v>0</v>
      </c>
      <c r="DF219">
        <f t="array" ref="DF219">IF(AND(ROWS($M$131:DF219)&lt;=$P$2,COLUMNS($M$131:DF219)&lt;=$P$2),INDEX(MINVERSE($M$6:INDEX($M$6:$EF$125,$P$2,$P$2)),ROWS($M$131:DF219),COLUMNS($M$131:DF219)),0)</f>
        <v>0</v>
      </c>
      <c r="DG219">
        <f t="array" ref="DG219">IF(AND(ROWS($M$131:DG219)&lt;=$P$2,COLUMNS($M$131:DG219)&lt;=$P$2),INDEX(MINVERSE($M$6:INDEX($M$6:$EF$125,$P$2,$P$2)),ROWS($M$131:DG219),COLUMNS($M$131:DG219)),0)</f>
        <v>0</v>
      </c>
      <c r="DH219">
        <f t="array" ref="DH219">IF(AND(ROWS($M$131:DH219)&lt;=$P$2,COLUMNS($M$131:DH219)&lt;=$P$2),INDEX(MINVERSE($M$6:INDEX($M$6:$EF$125,$P$2,$P$2)),ROWS($M$131:DH219),COLUMNS($M$131:DH219)),0)</f>
        <v>0</v>
      </c>
      <c r="DI219">
        <f t="array" ref="DI219">IF(AND(ROWS($M$131:DI219)&lt;=$P$2,COLUMNS($M$131:DI219)&lt;=$P$2),INDEX(MINVERSE($M$6:INDEX($M$6:$EF$125,$P$2,$P$2)),ROWS($M$131:DI219),COLUMNS($M$131:DI219)),0)</f>
        <v>0</v>
      </c>
      <c r="DJ219">
        <f t="array" ref="DJ219">IF(AND(ROWS($M$131:DJ219)&lt;=$P$2,COLUMNS($M$131:DJ219)&lt;=$P$2),INDEX(MINVERSE($M$6:INDEX($M$6:$EF$125,$P$2,$P$2)),ROWS($M$131:DJ219),COLUMNS($M$131:DJ219)),0)</f>
        <v>0</v>
      </c>
      <c r="DK219">
        <f t="array" ref="DK219">IF(AND(ROWS($M$131:DK219)&lt;=$P$2,COLUMNS($M$131:DK219)&lt;=$P$2),INDEX(MINVERSE($M$6:INDEX($M$6:$EF$125,$P$2,$P$2)),ROWS($M$131:DK219),COLUMNS($M$131:DK219)),0)</f>
        <v>0</v>
      </c>
      <c r="DL219">
        <f t="array" ref="DL219">IF(AND(ROWS($M$131:DL219)&lt;=$P$2,COLUMNS($M$131:DL219)&lt;=$P$2),INDEX(MINVERSE($M$6:INDEX($M$6:$EF$125,$P$2,$P$2)),ROWS($M$131:DL219),COLUMNS($M$131:DL219)),0)</f>
        <v>0</v>
      </c>
      <c r="DM219">
        <f t="array" ref="DM219">IF(AND(ROWS($M$131:DM219)&lt;=$P$2,COLUMNS($M$131:DM219)&lt;=$P$2),INDEX(MINVERSE($M$6:INDEX($M$6:$EF$125,$P$2,$P$2)),ROWS($M$131:DM219),COLUMNS($M$131:DM219)),0)</f>
        <v>0</v>
      </c>
      <c r="DN219">
        <f t="array" ref="DN219">IF(AND(ROWS($M$131:DN219)&lt;=$P$2,COLUMNS($M$131:DN219)&lt;=$P$2),INDEX(MINVERSE($M$6:INDEX($M$6:$EF$125,$P$2,$P$2)),ROWS($M$131:DN219),COLUMNS($M$131:DN219)),0)</f>
        <v>0</v>
      </c>
      <c r="DO219">
        <f t="array" ref="DO219">IF(AND(ROWS($M$131:DO219)&lt;=$P$2,COLUMNS($M$131:DO219)&lt;=$P$2),INDEX(MINVERSE($M$6:INDEX($M$6:$EF$125,$P$2,$P$2)),ROWS($M$131:DO219),COLUMNS($M$131:DO219)),0)</f>
        <v>0</v>
      </c>
      <c r="DP219">
        <f t="array" ref="DP219">IF(AND(ROWS($M$131:DP219)&lt;=$P$2,COLUMNS($M$131:DP219)&lt;=$P$2),INDEX(MINVERSE($M$6:INDEX($M$6:$EF$125,$P$2,$P$2)),ROWS($M$131:DP219),COLUMNS($M$131:DP219)),0)</f>
        <v>0</v>
      </c>
      <c r="DQ219">
        <f t="array" ref="DQ219">IF(AND(ROWS($M$131:DQ219)&lt;=$P$2,COLUMNS($M$131:DQ219)&lt;=$P$2),INDEX(MINVERSE($M$6:INDEX($M$6:$EF$125,$P$2,$P$2)),ROWS($M$131:DQ219),COLUMNS($M$131:DQ219)),0)</f>
        <v>0</v>
      </c>
      <c r="DR219">
        <f t="array" ref="DR219">IF(AND(ROWS($M$131:DR219)&lt;=$P$2,COLUMNS($M$131:DR219)&lt;=$P$2),INDEX(MINVERSE($M$6:INDEX($M$6:$EF$125,$P$2,$P$2)),ROWS($M$131:DR219),COLUMNS($M$131:DR219)),0)</f>
        <v>0</v>
      </c>
      <c r="DS219">
        <f t="array" ref="DS219">IF(AND(ROWS($M$131:DS219)&lt;=$P$2,COLUMNS($M$131:DS219)&lt;=$P$2),INDEX(MINVERSE($M$6:INDEX($M$6:$EF$125,$P$2,$P$2)),ROWS($M$131:DS219),COLUMNS($M$131:DS219)),0)</f>
        <v>0</v>
      </c>
      <c r="DT219">
        <f t="array" ref="DT219">IF(AND(ROWS($M$131:DT219)&lt;=$P$2,COLUMNS($M$131:DT219)&lt;=$P$2),INDEX(MINVERSE($M$6:INDEX($M$6:$EF$125,$P$2,$P$2)),ROWS($M$131:DT219),COLUMNS($M$131:DT219)),0)</f>
        <v>0</v>
      </c>
      <c r="DU219">
        <f t="array" ref="DU219">IF(AND(ROWS($M$131:DU219)&lt;=$P$2,COLUMNS($M$131:DU219)&lt;=$P$2),INDEX(MINVERSE($M$6:INDEX($M$6:$EF$125,$P$2,$P$2)),ROWS($M$131:DU219),COLUMNS($M$131:DU219)),0)</f>
        <v>0</v>
      </c>
      <c r="DV219">
        <f t="array" ref="DV219">IF(AND(ROWS($M$131:DV219)&lt;=$P$2,COLUMNS($M$131:DV219)&lt;=$P$2),INDEX(MINVERSE($M$6:INDEX($M$6:$EF$125,$P$2,$P$2)),ROWS($M$131:DV219),COLUMNS($M$131:DV219)),0)</f>
        <v>0</v>
      </c>
      <c r="DW219">
        <f t="array" ref="DW219">IF(AND(ROWS($M$131:DW219)&lt;=$P$2,COLUMNS($M$131:DW219)&lt;=$P$2),INDEX(MINVERSE($M$6:INDEX($M$6:$EF$125,$P$2,$P$2)),ROWS($M$131:DW219),COLUMNS($M$131:DW219)),0)</f>
        <v>0</v>
      </c>
      <c r="DX219">
        <f t="array" ref="DX219">IF(AND(ROWS($M$131:DX219)&lt;=$P$2,COLUMNS($M$131:DX219)&lt;=$P$2),INDEX(MINVERSE($M$6:INDEX($M$6:$EF$125,$P$2,$P$2)),ROWS($M$131:DX219),COLUMNS($M$131:DX219)),0)</f>
        <v>0</v>
      </c>
      <c r="DY219">
        <f t="array" ref="DY219">IF(AND(ROWS($M$131:DY219)&lt;=$P$2,COLUMNS($M$131:DY219)&lt;=$P$2),INDEX(MINVERSE($M$6:INDEX($M$6:$EF$125,$P$2,$P$2)),ROWS($M$131:DY219),COLUMNS($M$131:DY219)),0)</f>
        <v>0</v>
      </c>
      <c r="DZ219">
        <f t="array" ref="DZ219">IF(AND(ROWS($M$131:DZ219)&lt;=$P$2,COLUMNS($M$131:DZ219)&lt;=$P$2),INDEX(MINVERSE($M$6:INDEX($M$6:$EF$125,$P$2,$P$2)),ROWS($M$131:DZ219),COLUMNS($M$131:DZ219)),0)</f>
        <v>0</v>
      </c>
      <c r="EA219">
        <f t="array" ref="EA219">IF(AND(ROWS($M$131:EA219)&lt;=$P$2,COLUMNS($M$131:EA219)&lt;=$P$2),INDEX(MINVERSE($M$6:INDEX($M$6:$EF$125,$P$2,$P$2)),ROWS($M$131:EA219),COLUMNS($M$131:EA219)),0)</f>
        <v>0</v>
      </c>
      <c r="EB219">
        <f t="array" ref="EB219">IF(AND(ROWS($M$131:EB219)&lt;=$P$2,COLUMNS($M$131:EB219)&lt;=$P$2),INDEX(MINVERSE($M$6:INDEX($M$6:$EF$125,$P$2,$P$2)),ROWS($M$131:EB219),COLUMNS($M$131:EB219)),0)</f>
        <v>0</v>
      </c>
    </row>
    <row r="220" spans="12:132" ht="15">
      <c r="L220" s="10">
        <v>90</v>
      </c>
      <c r="M220">
        <f t="array" ref="M220">IF(AND(ROWS($M$131:M220)&lt;=$P$2,COLUMNS($M$131:M220)&lt;=$P$2),INDEX(MINVERSE($M$6:INDEX($M$6:$EF$125,$P$2,$P$2)),ROWS($M$131:M220),COLUMNS($M$131:M220)),0)</f>
        <v>0</v>
      </c>
      <c r="N220">
        <f t="array" ref="N220">IF(AND(ROWS($M$131:N220)&lt;=$P$2,COLUMNS($M$131:N220)&lt;=$P$2),INDEX(MINVERSE($M$6:INDEX($M$6:$EF$125,$P$2,$P$2)),ROWS($M$131:N220),COLUMNS($M$131:N220)),0)</f>
        <v>0</v>
      </c>
      <c r="O220">
        <f t="array" ref="O220">IF(AND(ROWS($M$131:O220)&lt;=$P$2,COLUMNS($M$131:O220)&lt;=$P$2),INDEX(MINVERSE($M$6:INDEX($M$6:$EF$125,$P$2,$P$2)),ROWS($M$131:O220),COLUMNS($M$131:O220)),0)</f>
        <v>0</v>
      </c>
      <c r="P220">
        <f t="array" ref="P220">IF(AND(ROWS($M$131:P220)&lt;=$P$2,COLUMNS($M$131:P220)&lt;=$P$2),INDEX(MINVERSE($M$6:INDEX($M$6:$EF$125,$P$2,$P$2)),ROWS($M$131:P220),COLUMNS($M$131:P220)),0)</f>
        <v>0</v>
      </c>
      <c r="Q220">
        <f t="array" ref="Q220">IF(AND(ROWS($M$131:Q220)&lt;=$P$2,COLUMNS($M$131:Q220)&lt;=$P$2),INDEX(MINVERSE($M$6:INDEX($M$6:$EF$125,$P$2,$P$2)),ROWS($M$131:Q220),COLUMNS($M$131:Q220)),0)</f>
        <v>0</v>
      </c>
      <c r="R220">
        <f t="array" ref="R220">IF(AND(ROWS($M$131:R220)&lt;=$P$2,COLUMNS($M$131:R220)&lt;=$P$2),INDEX(MINVERSE($M$6:INDEX($M$6:$EF$125,$P$2,$P$2)),ROWS($M$131:R220),COLUMNS($M$131:R220)),0)</f>
        <v>0</v>
      </c>
      <c r="S220">
        <f t="array" ref="S220">IF(AND(ROWS($M$131:S220)&lt;=$P$2,COLUMNS($M$131:S220)&lt;=$P$2),INDEX(MINVERSE($M$6:INDEX($M$6:$EF$125,$P$2,$P$2)),ROWS($M$131:S220),COLUMNS($M$131:S220)),0)</f>
        <v>0</v>
      </c>
      <c r="T220">
        <f t="array" ref="T220">IF(AND(ROWS($M$131:T220)&lt;=$P$2,COLUMNS($M$131:T220)&lt;=$P$2),INDEX(MINVERSE($M$6:INDEX($M$6:$EF$125,$P$2,$P$2)),ROWS($M$131:T220),COLUMNS($M$131:T220)),0)</f>
        <v>0</v>
      </c>
      <c r="U220">
        <f t="array" ref="U220">IF(AND(ROWS($M$131:U220)&lt;=$P$2,COLUMNS($M$131:U220)&lt;=$P$2),INDEX(MINVERSE($M$6:INDEX($M$6:$EF$125,$P$2,$P$2)),ROWS($M$131:U220),COLUMNS($M$131:U220)),0)</f>
        <v>0</v>
      </c>
      <c r="V220">
        <f t="array" ref="V220">IF(AND(ROWS($M$131:V220)&lt;=$P$2,COLUMNS($M$131:V220)&lt;=$P$2),INDEX(MINVERSE($M$6:INDEX($M$6:$EF$125,$P$2,$P$2)),ROWS($M$131:V220),COLUMNS($M$131:V220)),0)</f>
        <v>0</v>
      </c>
      <c r="W220">
        <f t="array" ref="W220">IF(AND(ROWS($M$131:W220)&lt;=$P$2,COLUMNS($M$131:W220)&lt;=$P$2),INDEX(MINVERSE($M$6:INDEX($M$6:$EF$125,$P$2,$P$2)),ROWS($M$131:W220),COLUMNS($M$131:W220)),0)</f>
        <v>0</v>
      </c>
      <c r="X220">
        <f t="array" ref="X220">IF(AND(ROWS($M$131:X220)&lt;=$P$2,COLUMNS($M$131:X220)&lt;=$P$2),INDEX(MINVERSE($M$6:INDEX($M$6:$EF$125,$P$2,$P$2)),ROWS($M$131:X220),COLUMNS($M$131:X220)),0)</f>
        <v>0</v>
      </c>
      <c r="Y220">
        <f t="array" ref="Y220">IF(AND(ROWS($M$131:Y220)&lt;=$P$2,COLUMNS($M$131:Y220)&lt;=$P$2),INDEX(MINVERSE($M$6:INDEX($M$6:$EF$125,$P$2,$P$2)),ROWS($M$131:Y220),COLUMNS($M$131:Y220)),0)</f>
        <v>0</v>
      </c>
      <c r="Z220">
        <f t="array" ref="Z220">IF(AND(ROWS($M$131:Z220)&lt;=$P$2,COLUMNS($M$131:Z220)&lt;=$P$2),INDEX(MINVERSE($M$6:INDEX($M$6:$EF$125,$P$2,$P$2)),ROWS($M$131:Z220),COLUMNS($M$131:Z220)),0)</f>
        <v>0</v>
      </c>
      <c r="AA220">
        <f t="array" ref="AA220">IF(AND(ROWS($M$131:AA220)&lt;=$P$2,COLUMNS($M$131:AA220)&lt;=$P$2),INDEX(MINVERSE($M$6:INDEX($M$6:$EF$125,$P$2,$P$2)),ROWS($M$131:AA220),COLUMNS($M$131:AA220)),0)</f>
        <v>0</v>
      </c>
      <c r="AB220">
        <f t="array" ref="AB220">IF(AND(ROWS($M$131:AB220)&lt;=$P$2,COLUMNS($M$131:AB220)&lt;=$P$2),INDEX(MINVERSE($M$6:INDEX($M$6:$EF$125,$P$2,$P$2)),ROWS($M$131:AB220),COLUMNS($M$131:AB220)),0)</f>
        <v>0</v>
      </c>
      <c r="AC220">
        <f t="array" ref="AC220">IF(AND(ROWS($M$131:AC220)&lt;=$P$2,COLUMNS($M$131:AC220)&lt;=$P$2),INDEX(MINVERSE($M$6:INDEX($M$6:$EF$125,$P$2,$P$2)),ROWS($M$131:AC220),COLUMNS($M$131:AC220)),0)</f>
        <v>0</v>
      </c>
      <c r="AD220">
        <f t="array" ref="AD220">IF(AND(ROWS($M$131:AD220)&lt;=$P$2,COLUMNS($M$131:AD220)&lt;=$P$2),INDEX(MINVERSE($M$6:INDEX($M$6:$EF$125,$P$2,$P$2)),ROWS($M$131:AD220),COLUMNS($M$131:AD220)),0)</f>
        <v>0</v>
      </c>
      <c r="AE220">
        <f t="array" ref="AE220">IF(AND(ROWS($M$131:AE220)&lt;=$P$2,COLUMNS($M$131:AE220)&lt;=$P$2),INDEX(MINVERSE($M$6:INDEX($M$6:$EF$125,$P$2,$P$2)),ROWS($M$131:AE220),COLUMNS($M$131:AE220)),0)</f>
        <v>0</v>
      </c>
      <c r="AF220">
        <f t="array" ref="AF220">IF(AND(ROWS($M$131:AF220)&lt;=$P$2,COLUMNS($M$131:AF220)&lt;=$P$2),INDEX(MINVERSE($M$6:INDEX($M$6:$EF$125,$P$2,$P$2)),ROWS($M$131:AF220),COLUMNS($M$131:AF220)),0)</f>
        <v>0</v>
      </c>
      <c r="AG220">
        <f t="array" ref="AG220">IF(AND(ROWS($M$131:AG220)&lt;=$P$2,COLUMNS($M$131:AG220)&lt;=$P$2),INDEX(MINVERSE($M$6:INDEX($M$6:$EF$125,$P$2,$P$2)),ROWS($M$131:AG220),COLUMNS($M$131:AG220)),0)</f>
        <v>0</v>
      </c>
      <c r="AH220">
        <f t="array" ref="AH220">IF(AND(ROWS($M$131:AH220)&lt;=$P$2,COLUMNS($M$131:AH220)&lt;=$P$2),INDEX(MINVERSE($M$6:INDEX($M$6:$EF$125,$P$2,$P$2)),ROWS($M$131:AH220),COLUMNS($M$131:AH220)),0)</f>
        <v>0</v>
      </c>
      <c r="AI220">
        <f t="array" ref="AI220">IF(AND(ROWS($M$131:AI220)&lt;=$P$2,COLUMNS($M$131:AI220)&lt;=$P$2),INDEX(MINVERSE($M$6:INDEX($M$6:$EF$125,$P$2,$P$2)),ROWS($M$131:AI220),COLUMNS($M$131:AI220)),0)</f>
        <v>0</v>
      </c>
      <c r="AJ220">
        <f t="array" ref="AJ220">IF(AND(ROWS($M$131:AJ220)&lt;=$P$2,COLUMNS($M$131:AJ220)&lt;=$P$2),INDEX(MINVERSE($M$6:INDEX($M$6:$EF$125,$P$2,$P$2)),ROWS($M$131:AJ220),COLUMNS($M$131:AJ220)),0)</f>
        <v>0</v>
      </c>
      <c r="AK220">
        <f t="array" ref="AK220">IF(AND(ROWS($M$131:AK220)&lt;=$P$2,COLUMNS($M$131:AK220)&lt;=$P$2),INDEX(MINVERSE($M$6:INDEX($M$6:$EF$125,$P$2,$P$2)),ROWS($M$131:AK220),COLUMNS($M$131:AK220)),0)</f>
        <v>0</v>
      </c>
      <c r="AL220">
        <f t="array" ref="AL220">IF(AND(ROWS($M$131:AL220)&lt;=$P$2,COLUMNS($M$131:AL220)&lt;=$P$2),INDEX(MINVERSE($M$6:INDEX($M$6:$EF$125,$P$2,$P$2)),ROWS($M$131:AL220),COLUMNS($M$131:AL220)),0)</f>
        <v>0</v>
      </c>
      <c r="AM220">
        <f t="array" ref="AM220">IF(AND(ROWS($M$131:AM220)&lt;=$P$2,COLUMNS($M$131:AM220)&lt;=$P$2),INDEX(MINVERSE($M$6:INDEX($M$6:$EF$125,$P$2,$P$2)),ROWS($M$131:AM220),COLUMNS($M$131:AM220)),0)</f>
        <v>0</v>
      </c>
      <c r="AN220">
        <f t="array" ref="AN220">IF(AND(ROWS($M$131:AN220)&lt;=$P$2,COLUMNS($M$131:AN220)&lt;=$P$2),INDEX(MINVERSE($M$6:INDEX($M$6:$EF$125,$P$2,$P$2)),ROWS($M$131:AN220),COLUMNS($M$131:AN220)),0)</f>
        <v>0</v>
      </c>
      <c r="AO220">
        <f t="array" ref="AO220">IF(AND(ROWS($M$131:AO220)&lt;=$P$2,COLUMNS($M$131:AO220)&lt;=$P$2),INDEX(MINVERSE($M$6:INDEX($M$6:$EF$125,$P$2,$P$2)),ROWS($M$131:AO220),COLUMNS($M$131:AO220)),0)</f>
        <v>0</v>
      </c>
      <c r="AP220">
        <f t="array" ref="AP220">IF(AND(ROWS($M$131:AP220)&lt;=$P$2,COLUMNS($M$131:AP220)&lt;=$P$2),INDEX(MINVERSE($M$6:INDEX($M$6:$EF$125,$P$2,$P$2)),ROWS($M$131:AP220),COLUMNS($M$131:AP220)),0)</f>
        <v>0</v>
      </c>
      <c r="AQ220">
        <f t="array" ref="AQ220">IF(AND(ROWS($M$131:AQ220)&lt;=$P$2,COLUMNS($M$131:AQ220)&lt;=$P$2),INDEX(MINVERSE($M$6:INDEX($M$6:$EF$125,$P$2,$P$2)),ROWS($M$131:AQ220),COLUMNS($M$131:AQ220)),0)</f>
        <v>0</v>
      </c>
      <c r="AR220">
        <f t="array" ref="AR220">IF(AND(ROWS($M$131:AR220)&lt;=$P$2,COLUMNS($M$131:AR220)&lt;=$P$2),INDEX(MINVERSE($M$6:INDEX($M$6:$EF$125,$P$2,$P$2)),ROWS($M$131:AR220),COLUMNS($M$131:AR220)),0)</f>
        <v>0</v>
      </c>
      <c r="AS220">
        <f t="array" ref="AS220">IF(AND(ROWS($M$131:AS220)&lt;=$P$2,COLUMNS($M$131:AS220)&lt;=$P$2),INDEX(MINVERSE($M$6:INDEX($M$6:$EF$125,$P$2,$P$2)),ROWS($M$131:AS220),COLUMNS($M$131:AS220)),0)</f>
        <v>0</v>
      </c>
      <c r="AT220">
        <f t="array" ref="AT220">IF(AND(ROWS($M$131:AT220)&lt;=$P$2,COLUMNS($M$131:AT220)&lt;=$P$2),INDEX(MINVERSE($M$6:INDEX($M$6:$EF$125,$P$2,$P$2)),ROWS($M$131:AT220),COLUMNS($M$131:AT220)),0)</f>
        <v>0</v>
      </c>
      <c r="AU220">
        <f t="array" ref="AU220">IF(AND(ROWS($M$131:AU220)&lt;=$P$2,COLUMNS($M$131:AU220)&lt;=$P$2),INDEX(MINVERSE($M$6:INDEX($M$6:$EF$125,$P$2,$P$2)),ROWS($M$131:AU220),COLUMNS($M$131:AU220)),0)</f>
        <v>0</v>
      </c>
      <c r="AV220">
        <f t="array" ref="AV220">IF(AND(ROWS($M$131:AV220)&lt;=$P$2,COLUMNS($M$131:AV220)&lt;=$P$2),INDEX(MINVERSE($M$6:INDEX($M$6:$EF$125,$P$2,$P$2)),ROWS($M$131:AV220),COLUMNS($M$131:AV220)),0)</f>
        <v>0</v>
      </c>
      <c r="AW220">
        <f t="array" ref="AW220">IF(AND(ROWS($M$131:AW220)&lt;=$P$2,COLUMNS($M$131:AW220)&lt;=$P$2),INDEX(MINVERSE($M$6:INDEX($M$6:$EF$125,$P$2,$P$2)),ROWS($M$131:AW220),COLUMNS($M$131:AW220)),0)</f>
        <v>0</v>
      </c>
      <c r="AX220">
        <f t="array" ref="AX220">IF(AND(ROWS($M$131:AX220)&lt;=$P$2,COLUMNS($M$131:AX220)&lt;=$P$2),INDEX(MINVERSE($M$6:INDEX($M$6:$EF$125,$P$2,$P$2)),ROWS($M$131:AX220),COLUMNS($M$131:AX220)),0)</f>
        <v>0</v>
      </c>
      <c r="AY220">
        <f t="array" ref="AY220">IF(AND(ROWS($M$131:AY220)&lt;=$P$2,COLUMNS($M$131:AY220)&lt;=$P$2),INDEX(MINVERSE($M$6:INDEX($M$6:$EF$125,$P$2,$P$2)),ROWS($M$131:AY220),COLUMNS($M$131:AY220)),0)</f>
        <v>0</v>
      </c>
      <c r="AZ220">
        <f t="array" ref="AZ220">IF(AND(ROWS($M$131:AZ220)&lt;=$P$2,COLUMNS($M$131:AZ220)&lt;=$P$2),INDEX(MINVERSE($M$6:INDEX($M$6:$EF$125,$P$2,$P$2)),ROWS($M$131:AZ220),COLUMNS($M$131:AZ220)),0)</f>
        <v>0</v>
      </c>
      <c r="BA220">
        <f t="array" ref="BA220">IF(AND(ROWS($M$131:BA220)&lt;=$P$2,COLUMNS($M$131:BA220)&lt;=$P$2),INDEX(MINVERSE($M$6:INDEX($M$6:$EF$125,$P$2,$P$2)),ROWS($M$131:BA220),COLUMNS($M$131:BA220)),0)</f>
        <v>0</v>
      </c>
      <c r="BB220">
        <f t="array" ref="BB220">IF(AND(ROWS($M$131:BB220)&lt;=$P$2,COLUMNS($M$131:BB220)&lt;=$P$2),INDEX(MINVERSE($M$6:INDEX($M$6:$EF$125,$P$2,$P$2)),ROWS($M$131:BB220),COLUMNS($M$131:BB220)),0)</f>
        <v>0</v>
      </c>
      <c r="BC220">
        <f t="array" ref="BC220">IF(AND(ROWS($M$131:BC220)&lt;=$P$2,COLUMNS($M$131:BC220)&lt;=$P$2),INDEX(MINVERSE($M$6:INDEX($M$6:$EF$125,$P$2,$P$2)),ROWS($M$131:BC220),COLUMNS($M$131:BC220)),0)</f>
        <v>0</v>
      </c>
      <c r="BD220">
        <f t="array" ref="BD220">IF(AND(ROWS($M$131:BD220)&lt;=$P$2,COLUMNS($M$131:BD220)&lt;=$P$2),INDEX(MINVERSE($M$6:INDEX($M$6:$EF$125,$P$2,$P$2)),ROWS($M$131:BD220),COLUMNS($M$131:BD220)),0)</f>
        <v>0</v>
      </c>
      <c r="BE220">
        <f t="array" ref="BE220">IF(AND(ROWS($M$131:BE220)&lt;=$P$2,COLUMNS($M$131:BE220)&lt;=$P$2),INDEX(MINVERSE($M$6:INDEX($M$6:$EF$125,$P$2,$P$2)),ROWS($M$131:BE220),COLUMNS($M$131:BE220)),0)</f>
        <v>0</v>
      </c>
      <c r="BF220">
        <f t="array" ref="BF220">IF(AND(ROWS($M$131:BF220)&lt;=$P$2,COLUMNS($M$131:BF220)&lt;=$P$2),INDEX(MINVERSE($M$6:INDEX($M$6:$EF$125,$P$2,$P$2)),ROWS($M$131:BF220),COLUMNS($M$131:BF220)),0)</f>
        <v>0</v>
      </c>
      <c r="BG220">
        <f t="array" ref="BG220">IF(AND(ROWS($M$131:BG220)&lt;=$P$2,COLUMNS($M$131:BG220)&lt;=$P$2),INDEX(MINVERSE($M$6:INDEX($M$6:$EF$125,$P$2,$P$2)),ROWS($M$131:BG220),COLUMNS($M$131:BG220)),0)</f>
        <v>0</v>
      </c>
      <c r="BH220">
        <f t="array" ref="BH220">IF(AND(ROWS($M$131:BH220)&lt;=$P$2,COLUMNS($M$131:BH220)&lt;=$P$2),INDEX(MINVERSE($M$6:INDEX($M$6:$EF$125,$P$2,$P$2)),ROWS($M$131:BH220),COLUMNS($M$131:BH220)),0)</f>
        <v>0</v>
      </c>
      <c r="BI220">
        <f t="array" ref="BI220">IF(AND(ROWS($M$131:BI220)&lt;=$P$2,COLUMNS($M$131:BI220)&lt;=$P$2),INDEX(MINVERSE($M$6:INDEX($M$6:$EF$125,$P$2,$P$2)),ROWS($M$131:BI220),COLUMNS($M$131:BI220)),0)</f>
        <v>0</v>
      </c>
      <c r="BJ220">
        <f t="array" ref="BJ220">IF(AND(ROWS($M$131:BJ220)&lt;=$P$2,COLUMNS($M$131:BJ220)&lt;=$P$2),INDEX(MINVERSE($M$6:INDEX($M$6:$EF$125,$P$2,$P$2)),ROWS($M$131:BJ220),COLUMNS($M$131:BJ220)),0)</f>
        <v>0</v>
      </c>
      <c r="BK220">
        <f t="array" ref="BK220">IF(AND(ROWS($M$131:BK220)&lt;=$P$2,COLUMNS($M$131:BK220)&lt;=$P$2),INDEX(MINVERSE($M$6:INDEX($M$6:$EF$125,$P$2,$P$2)),ROWS($M$131:BK220),COLUMNS($M$131:BK220)),0)</f>
        <v>0</v>
      </c>
      <c r="BL220">
        <f t="array" ref="BL220">IF(AND(ROWS($M$131:BL220)&lt;=$P$2,COLUMNS($M$131:BL220)&lt;=$P$2),INDEX(MINVERSE($M$6:INDEX($M$6:$EF$125,$P$2,$P$2)),ROWS($M$131:BL220),COLUMNS($M$131:BL220)),0)</f>
        <v>0</v>
      </c>
      <c r="BM220">
        <f t="array" ref="BM220">IF(AND(ROWS($M$131:BM220)&lt;=$P$2,COLUMNS($M$131:BM220)&lt;=$P$2),INDEX(MINVERSE($M$6:INDEX($M$6:$EF$125,$P$2,$P$2)),ROWS($M$131:BM220),COLUMNS($M$131:BM220)),0)</f>
        <v>0</v>
      </c>
      <c r="BN220">
        <f t="array" ref="BN220">IF(AND(ROWS($M$131:BN220)&lt;=$P$2,COLUMNS($M$131:BN220)&lt;=$P$2),INDEX(MINVERSE($M$6:INDEX($M$6:$EF$125,$P$2,$P$2)),ROWS($M$131:BN220),COLUMNS($M$131:BN220)),0)</f>
        <v>0</v>
      </c>
      <c r="BO220">
        <f t="array" ref="BO220">IF(AND(ROWS($M$131:BO220)&lt;=$P$2,COLUMNS($M$131:BO220)&lt;=$P$2),INDEX(MINVERSE($M$6:INDEX($M$6:$EF$125,$P$2,$P$2)),ROWS($M$131:BO220),COLUMNS($M$131:BO220)),0)</f>
        <v>0</v>
      </c>
      <c r="BP220">
        <f t="array" ref="BP220">IF(AND(ROWS($M$131:BP220)&lt;=$P$2,COLUMNS($M$131:BP220)&lt;=$P$2),INDEX(MINVERSE($M$6:INDEX($M$6:$EF$125,$P$2,$P$2)),ROWS($M$131:BP220),COLUMNS($M$131:BP220)),0)</f>
        <v>0</v>
      </c>
      <c r="BQ220">
        <f t="array" ref="BQ220">IF(AND(ROWS($M$131:BQ220)&lt;=$P$2,COLUMNS($M$131:BQ220)&lt;=$P$2),INDEX(MINVERSE($M$6:INDEX($M$6:$EF$125,$P$2,$P$2)),ROWS($M$131:BQ220),COLUMNS($M$131:BQ220)),0)</f>
        <v>0</v>
      </c>
      <c r="BR220">
        <f t="array" ref="BR220">IF(AND(ROWS($M$131:BR220)&lt;=$P$2,COLUMNS($M$131:BR220)&lt;=$P$2),INDEX(MINVERSE($M$6:INDEX($M$6:$EF$125,$P$2,$P$2)),ROWS($M$131:BR220),COLUMNS($M$131:BR220)),0)</f>
        <v>0</v>
      </c>
      <c r="BS220">
        <f t="array" ref="BS220">IF(AND(ROWS($M$131:BS220)&lt;=$P$2,COLUMNS($M$131:BS220)&lt;=$P$2),INDEX(MINVERSE($M$6:INDEX($M$6:$EF$125,$P$2,$P$2)),ROWS($M$131:BS220),COLUMNS($M$131:BS220)),0)</f>
        <v>0</v>
      </c>
      <c r="BT220">
        <f t="array" ref="BT220">IF(AND(ROWS($M$131:BT220)&lt;=$P$2,COLUMNS($M$131:BT220)&lt;=$P$2),INDEX(MINVERSE($M$6:INDEX($M$6:$EF$125,$P$2,$P$2)),ROWS($M$131:BT220),COLUMNS($M$131:BT220)),0)</f>
        <v>0</v>
      </c>
      <c r="BU220">
        <f t="array" ref="BU220">IF(AND(ROWS($M$131:BU220)&lt;=$P$2,COLUMNS($M$131:BU220)&lt;=$P$2),INDEX(MINVERSE($M$6:INDEX($M$6:$EF$125,$P$2,$P$2)),ROWS($M$131:BU220),COLUMNS($M$131:BU220)),0)</f>
        <v>0</v>
      </c>
      <c r="BV220">
        <f t="array" ref="BV220">IF(AND(ROWS($M$131:BV220)&lt;=$P$2,COLUMNS($M$131:BV220)&lt;=$P$2),INDEX(MINVERSE($M$6:INDEX($M$6:$EF$125,$P$2,$P$2)),ROWS($M$131:BV220),COLUMNS($M$131:BV220)),0)</f>
        <v>0</v>
      </c>
      <c r="BW220">
        <f t="array" ref="BW220">IF(AND(ROWS($M$131:BW220)&lt;=$P$2,COLUMNS($M$131:BW220)&lt;=$P$2),INDEX(MINVERSE($M$6:INDEX($M$6:$EF$125,$P$2,$P$2)),ROWS($M$131:BW220),COLUMNS($M$131:BW220)),0)</f>
        <v>0</v>
      </c>
      <c r="BX220">
        <f t="array" ref="BX220">IF(AND(ROWS($M$131:BX220)&lt;=$P$2,COLUMNS($M$131:BX220)&lt;=$P$2),INDEX(MINVERSE($M$6:INDEX($M$6:$EF$125,$P$2,$P$2)),ROWS($M$131:BX220),COLUMNS($M$131:BX220)),0)</f>
        <v>0</v>
      </c>
      <c r="BY220">
        <f t="array" ref="BY220">IF(AND(ROWS($M$131:BY220)&lt;=$P$2,COLUMNS($M$131:BY220)&lt;=$P$2),INDEX(MINVERSE($M$6:INDEX($M$6:$EF$125,$P$2,$P$2)),ROWS($M$131:BY220),COLUMNS($M$131:BY220)),0)</f>
        <v>0</v>
      </c>
      <c r="BZ220">
        <f t="array" ref="BZ220">IF(AND(ROWS($M$131:BZ220)&lt;=$P$2,COLUMNS($M$131:BZ220)&lt;=$P$2),INDEX(MINVERSE($M$6:INDEX($M$6:$EF$125,$P$2,$P$2)),ROWS($M$131:BZ220),COLUMNS($M$131:BZ220)),0)</f>
        <v>0</v>
      </c>
      <c r="CA220">
        <f t="array" ref="CA220">IF(AND(ROWS($M$131:CA220)&lt;=$P$2,COLUMNS($M$131:CA220)&lt;=$P$2),INDEX(MINVERSE($M$6:INDEX($M$6:$EF$125,$P$2,$P$2)),ROWS($M$131:CA220),COLUMNS($M$131:CA220)),0)</f>
        <v>0</v>
      </c>
      <c r="CB220">
        <f t="array" ref="CB220">IF(AND(ROWS($M$131:CB220)&lt;=$P$2,COLUMNS($M$131:CB220)&lt;=$P$2),INDEX(MINVERSE($M$6:INDEX($M$6:$EF$125,$P$2,$P$2)),ROWS($M$131:CB220),COLUMNS($M$131:CB220)),0)</f>
        <v>0</v>
      </c>
      <c r="CC220">
        <f t="array" ref="CC220">IF(AND(ROWS($M$131:CC220)&lt;=$P$2,COLUMNS($M$131:CC220)&lt;=$P$2),INDEX(MINVERSE($M$6:INDEX($M$6:$EF$125,$P$2,$P$2)),ROWS($M$131:CC220),COLUMNS($M$131:CC220)),0)</f>
        <v>0</v>
      </c>
      <c r="CD220">
        <f t="array" ref="CD220">IF(AND(ROWS($M$131:CD220)&lt;=$P$2,COLUMNS($M$131:CD220)&lt;=$P$2),INDEX(MINVERSE($M$6:INDEX($M$6:$EF$125,$P$2,$P$2)),ROWS($M$131:CD220),COLUMNS($M$131:CD220)),0)</f>
        <v>0</v>
      </c>
      <c r="CE220">
        <f t="array" ref="CE220">IF(AND(ROWS($M$131:CE220)&lt;=$P$2,COLUMNS($M$131:CE220)&lt;=$P$2),INDEX(MINVERSE($M$6:INDEX($M$6:$EF$125,$P$2,$P$2)),ROWS($M$131:CE220),COLUMNS($M$131:CE220)),0)</f>
        <v>0</v>
      </c>
      <c r="CF220">
        <f t="array" ref="CF220">IF(AND(ROWS($M$131:CF220)&lt;=$P$2,COLUMNS($M$131:CF220)&lt;=$P$2),INDEX(MINVERSE($M$6:INDEX($M$6:$EF$125,$P$2,$P$2)),ROWS($M$131:CF220),COLUMNS($M$131:CF220)),0)</f>
        <v>0</v>
      </c>
      <c r="CG220">
        <f t="array" ref="CG220">IF(AND(ROWS($M$131:CG220)&lt;=$P$2,COLUMNS($M$131:CG220)&lt;=$P$2),INDEX(MINVERSE($M$6:INDEX($M$6:$EF$125,$P$2,$P$2)),ROWS($M$131:CG220),COLUMNS($M$131:CG220)),0)</f>
        <v>0</v>
      </c>
      <c r="CH220">
        <f t="array" ref="CH220">IF(AND(ROWS($M$131:CH220)&lt;=$P$2,COLUMNS($M$131:CH220)&lt;=$P$2),INDEX(MINVERSE($M$6:INDEX($M$6:$EF$125,$P$2,$P$2)),ROWS($M$131:CH220),COLUMNS($M$131:CH220)),0)</f>
        <v>0</v>
      </c>
      <c r="CI220">
        <f t="array" ref="CI220">IF(AND(ROWS($M$131:CI220)&lt;=$P$2,COLUMNS($M$131:CI220)&lt;=$P$2),INDEX(MINVERSE($M$6:INDEX($M$6:$EF$125,$P$2,$P$2)),ROWS($M$131:CI220),COLUMNS($M$131:CI220)),0)</f>
        <v>0</v>
      </c>
      <c r="CJ220">
        <f t="array" ref="CJ220">IF(AND(ROWS($M$131:CJ220)&lt;=$P$2,COLUMNS($M$131:CJ220)&lt;=$P$2),INDEX(MINVERSE($M$6:INDEX($M$6:$EF$125,$P$2,$P$2)),ROWS($M$131:CJ220),COLUMNS($M$131:CJ220)),0)</f>
        <v>0</v>
      </c>
      <c r="CK220">
        <f t="array" ref="CK220">IF(AND(ROWS($M$131:CK220)&lt;=$P$2,COLUMNS($M$131:CK220)&lt;=$P$2),INDEX(MINVERSE($M$6:INDEX($M$6:$EF$125,$P$2,$P$2)),ROWS($M$131:CK220),COLUMNS($M$131:CK220)),0)</f>
        <v>0</v>
      </c>
      <c r="CL220">
        <f t="array" ref="CL220">IF(AND(ROWS($M$131:CL220)&lt;=$P$2,COLUMNS($M$131:CL220)&lt;=$P$2),INDEX(MINVERSE($M$6:INDEX($M$6:$EF$125,$P$2,$P$2)),ROWS($M$131:CL220),COLUMNS($M$131:CL220)),0)</f>
        <v>0</v>
      </c>
      <c r="CM220">
        <f t="array" ref="CM220">IF(AND(ROWS($M$131:CM220)&lt;=$P$2,COLUMNS($M$131:CM220)&lt;=$P$2),INDEX(MINVERSE($M$6:INDEX($M$6:$EF$125,$P$2,$P$2)),ROWS($M$131:CM220),COLUMNS($M$131:CM220)),0)</f>
        <v>0</v>
      </c>
      <c r="CN220">
        <f t="array" ref="CN220">IF(AND(ROWS($M$131:CN220)&lt;=$P$2,COLUMNS($M$131:CN220)&lt;=$P$2),INDEX(MINVERSE($M$6:INDEX($M$6:$EF$125,$P$2,$P$2)),ROWS($M$131:CN220),COLUMNS($M$131:CN220)),0)</f>
        <v>0</v>
      </c>
      <c r="CO220">
        <f t="array" ref="CO220">IF(AND(ROWS($M$131:CO220)&lt;=$P$2,COLUMNS($M$131:CO220)&lt;=$P$2),INDEX(MINVERSE($M$6:INDEX($M$6:$EF$125,$P$2,$P$2)),ROWS($M$131:CO220),COLUMNS($M$131:CO220)),0)</f>
        <v>0</v>
      </c>
      <c r="CP220">
        <f t="array" ref="CP220">IF(AND(ROWS($M$131:CP220)&lt;=$P$2,COLUMNS($M$131:CP220)&lt;=$P$2),INDEX(MINVERSE($M$6:INDEX($M$6:$EF$125,$P$2,$P$2)),ROWS($M$131:CP220),COLUMNS($M$131:CP220)),0)</f>
        <v>0</v>
      </c>
      <c r="CQ220">
        <f t="array" ref="CQ220">IF(AND(ROWS($M$131:CQ220)&lt;=$P$2,COLUMNS($M$131:CQ220)&lt;=$P$2),INDEX(MINVERSE($M$6:INDEX($M$6:$EF$125,$P$2,$P$2)),ROWS($M$131:CQ220),COLUMNS($M$131:CQ220)),0)</f>
        <v>0</v>
      </c>
      <c r="CR220">
        <f t="array" ref="CR220">IF(AND(ROWS($M$131:CR220)&lt;=$P$2,COLUMNS($M$131:CR220)&lt;=$P$2),INDEX(MINVERSE($M$6:INDEX($M$6:$EF$125,$P$2,$P$2)),ROWS($M$131:CR220),COLUMNS($M$131:CR220)),0)</f>
        <v>0</v>
      </c>
      <c r="CS220">
        <f t="array" ref="CS220">IF(AND(ROWS($M$131:CS220)&lt;=$P$2,COLUMNS($M$131:CS220)&lt;=$P$2),INDEX(MINVERSE($M$6:INDEX($M$6:$EF$125,$P$2,$P$2)),ROWS($M$131:CS220),COLUMNS($M$131:CS220)),0)</f>
        <v>0</v>
      </c>
      <c r="CT220">
        <f t="array" ref="CT220">IF(AND(ROWS($M$131:CT220)&lt;=$P$2,COLUMNS($M$131:CT220)&lt;=$P$2),INDEX(MINVERSE($M$6:INDEX($M$6:$EF$125,$P$2,$P$2)),ROWS($M$131:CT220),COLUMNS($M$131:CT220)),0)</f>
        <v>0</v>
      </c>
      <c r="CU220">
        <f t="array" ref="CU220">IF(AND(ROWS($M$131:CU220)&lt;=$P$2,COLUMNS($M$131:CU220)&lt;=$P$2),INDEX(MINVERSE($M$6:INDEX($M$6:$EF$125,$P$2,$P$2)),ROWS($M$131:CU220),COLUMNS($M$131:CU220)),0)</f>
        <v>0</v>
      </c>
      <c r="CV220">
        <f t="array" ref="CV220">IF(AND(ROWS($M$131:CV220)&lt;=$P$2,COLUMNS($M$131:CV220)&lt;=$P$2),INDEX(MINVERSE($M$6:INDEX($M$6:$EF$125,$P$2,$P$2)),ROWS($M$131:CV220),COLUMNS($M$131:CV220)),0)</f>
        <v>0</v>
      </c>
      <c r="CW220">
        <f t="array" ref="CW220">IF(AND(ROWS($M$131:CW220)&lt;=$P$2,COLUMNS($M$131:CW220)&lt;=$P$2),INDEX(MINVERSE($M$6:INDEX($M$6:$EF$125,$P$2,$P$2)),ROWS($M$131:CW220),COLUMNS($M$131:CW220)),0)</f>
        <v>0</v>
      </c>
      <c r="CX220">
        <f t="array" ref="CX220">IF(AND(ROWS($M$131:CX220)&lt;=$P$2,COLUMNS($M$131:CX220)&lt;=$P$2),INDEX(MINVERSE($M$6:INDEX($M$6:$EF$125,$P$2,$P$2)),ROWS($M$131:CX220),COLUMNS($M$131:CX220)),0)</f>
        <v>0</v>
      </c>
      <c r="CY220">
        <f t="array" ref="CY220">IF(AND(ROWS($M$131:CY220)&lt;=$P$2,COLUMNS($M$131:CY220)&lt;=$P$2),INDEX(MINVERSE($M$6:INDEX($M$6:$EF$125,$P$2,$P$2)),ROWS($M$131:CY220),COLUMNS($M$131:CY220)),0)</f>
        <v>0</v>
      </c>
      <c r="CZ220">
        <f t="array" ref="CZ220">IF(AND(ROWS($M$131:CZ220)&lt;=$P$2,COLUMNS($M$131:CZ220)&lt;=$P$2),INDEX(MINVERSE($M$6:INDEX($M$6:$EF$125,$P$2,$P$2)),ROWS($M$131:CZ220),COLUMNS($M$131:CZ220)),0)</f>
        <v>0</v>
      </c>
      <c r="DA220">
        <f t="array" ref="DA220">IF(AND(ROWS($M$131:DA220)&lt;=$P$2,COLUMNS($M$131:DA220)&lt;=$P$2),INDEX(MINVERSE($M$6:INDEX($M$6:$EF$125,$P$2,$P$2)),ROWS($M$131:DA220),COLUMNS($M$131:DA220)),0)</f>
        <v>0</v>
      </c>
      <c r="DB220">
        <f t="array" ref="DB220">IF(AND(ROWS($M$131:DB220)&lt;=$P$2,COLUMNS($M$131:DB220)&lt;=$P$2),INDEX(MINVERSE($M$6:INDEX($M$6:$EF$125,$P$2,$P$2)),ROWS($M$131:DB220),COLUMNS($M$131:DB220)),0)</f>
        <v>0</v>
      </c>
      <c r="DC220">
        <f t="array" ref="DC220">IF(AND(ROWS($M$131:DC220)&lt;=$P$2,COLUMNS($M$131:DC220)&lt;=$P$2),INDEX(MINVERSE($M$6:INDEX($M$6:$EF$125,$P$2,$P$2)),ROWS($M$131:DC220),COLUMNS($M$131:DC220)),0)</f>
        <v>0</v>
      </c>
      <c r="DD220">
        <f t="array" ref="DD220">IF(AND(ROWS($M$131:DD220)&lt;=$P$2,COLUMNS($M$131:DD220)&lt;=$P$2),INDEX(MINVERSE($M$6:INDEX($M$6:$EF$125,$P$2,$P$2)),ROWS($M$131:DD220),COLUMNS($M$131:DD220)),0)</f>
        <v>0</v>
      </c>
      <c r="DE220">
        <f t="array" ref="DE220">IF(AND(ROWS($M$131:DE220)&lt;=$P$2,COLUMNS($M$131:DE220)&lt;=$P$2),INDEX(MINVERSE($M$6:INDEX($M$6:$EF$125,$P$2,$P$2)),ROWS($M$131:DE220),COLUMNS($M$131:DE220)),0)</f>
        <v>0</v>
      </c>
      <c r="DF220">
        <f t="array" ref="DF220">IF(AND(ROWS($M$131:DF220)&lt;=$P$2,COLUMNS($M$131:DF220)&lt;=$P$2),INDEX(MINVERSE($M$6:INDEX($M$6:$EF$125,$P$2,$P$2)),ROWS($M$131:DF220),COLUMNS($M$131:DF220)),0)</f>
        <v>0</v>
      </c>
      <c r="DG220">
        <f t="array" ref="DG220">IF(AND(ROWS($M$131:DG220)&lt;=$P$2,COLUMNS($M$131:DG220)&lt;=$P$2),INDEX(MINVERSE($M$6:INDEX($M$6:$EF$125,$P$2,$P$2)),ROWS($M$131:DG220),COLUMNS($M$131:DG220)),0)</f>
        <v>0</v>
      </c>
      <c r="DH220">
        <f t="array" ref="DH220">IF(AND(ROWS($M$131:DH220)&lt;=$P$2,COLUMNS($M$131:DH220)&lt;=$P$2),INDEX(MINVERSE($M$6:INDEX($M$6:$EF$125,$P$2,$P$2)),ROWS($M$131:DH220),COLUMNS($M$131:DH220)),0)</f>
        <v>0</v>
      </c>
      <c r="DI220">
        <f t="array" ref="DI220">IF(AND(ROWS($M$131:DI220)&lt;=$P$2,COLUMNS($M$131:DI220)&lt;=$P$2),INDEX(MINVERSE($M$6:INDEX($M$6:$EF$125,$P$2,$P$2)),ROWS($M$131:DI220),COLUMNS($M$131:DI220)),0)</f>
        <v>0</v>
      </c>
      <c r="DJ220">
        <f t="array" ref="DJ220">IF(AND(ROWS($M$131:DJ220)&lt;=$P$2,COLUMNS($M$131:DJ220)&lt;=$P$2),INDEX(MINVERSE($M$6:INDEX($M$6:$EF$125,$P$2,$P$2)),ROWS($M$131:DJ220),COLUMNS($M$131:DJ220)),0)</f>
        <v>0</v>
      </c>
      <c r="DK220">
        <f t="array" ref="DK220">IF(AND(ROWS($M$131:DK220)&lt;=$P$2,COLUMNS($M$131:DK220)&lt;=$P$2),INDEX(MINVERSE($M$6:INDEX($M$6:$EF$125,$P$2,$P$2)),ROWS($M$131:DK220),COLUMNS($M$131:DK220)),0)</f>
        <v>0</v>
      </c>
      <c r="DL220">
        <f t="array" ref="DL220">IF(AND(ROWS($M$131:DL220)&lt;=$P$2,COLUMNS($M$131:DL220)&lt;=$P$2),INDEX(MINVERSE($M$6:INDEX($M$6:$EF$125,$P$2,$P$2)),ROWS($M$131:DL220),COLUMNS($M$131:DL220)),0)</f>
        <v>0</v>
      </c>
      <c r="DM220">
        <f t="array" ref="DM220">IF(AND(ROWS($M$131:DM220)&lt;=$P$2,COLUMNS($M$131:DM220)&lt;=$P$2),INDEX(MINVERSE($M$6:INDEX($M$6:$EF$125,$P$2,$P$2)),ROWS($M$131:DM220),COLUMNS($M$131:DM220)),0)</f>
        <v>0</v>
      </c>
      <c r="DN220">
        <f t="array" ref="DN220">IF(AND(ROWS($M$131:DN220)&lt;=$P$2,COLUMNS($M$131:DN220)&lt;=$P$2),INDEX(MINVERSE($M$6:INDEX($M$6:$EF$125,$P$2,$P$2)),ROWS($M$131:DN220),COLUMNS($M$131:DN220)),0)</f>
        <v>0</v>
      </c>
      <c r="DO220">
        <f t="array" ref="DO220">IF(AND(ROWS($M$131:DO220)&lt;=$P$2,COLUMNS($M$131:DO220)&lt;=$P$2),INDEX(MINVERSE($M$6:INDEX($M$6:$EF$125,$P$2,$P$2)),ROWS($M$131:DO220),COLUMNS($M$131:DO220)),0)</f>
        <v>0</v>
      </c>
      <c r="DP220">
        <f t="array" ref="DP220">IF(AND(ROWS($M$131:DP220)&lt;=$P$2,COLUMNS($M$131:DP220)&lt;=$P$2),INDEX(MINVERSE($M$6:INDEX($M$6:$EF$125,$P$2,$P$2)),ROWS($M$131:DP220),COLUMNS($M$131:DP220)),0)</f>
        <v>0</v>
      </c>
      <c r="DQ220">
        <f t="array" ref="DQ220">IF(AND(ROWS($M$131:DQ220)&lt;=$P$2,COLUMNS($M$131:DQ220)&lt;=$P$2),INDEX(MINVERSE($M$6:INDEX($M$6:$EF$125,$P$2,$P$2)),ROWS($M$131:DQ220),COLUMNS($M$131:DQ220)),0)</f>
        <v>0</v>
      </c>
      <c r="DR220">
        <f t="array" ref="DR220">IF(AND(ROWS($M$131:DR220)&lt;=$P$2,COLUMNS($M$131:DR220)&lt;=$P$2),INDEX(MINVERSE($M$6:INDEX($M$6:$EF$125,$P$2,$P$2)),ROWS($M$131:DR220),COLUMNS($M$131:DR220)),0)</f>
        <v>0</v>
      </c>
      <c r="DS220">
        <f t="array" ref="DS220">IF(AND(ROWS($M$131:DS220)&lt;=$P$2,COLUMNS($M$131:DS220)&lt;=$P$2),INDEX(MINVERSE($M$6:INDEX($M$6:$EF$125,$P$2,$P$2)),ROWS($M$131:DS220),COLUMNS($M$131:DS220)),0)</f>
        <v>0</v>
      </c>
      <c r="DT220">
        <f t="array" ref="DT220">IF(AND(ROWS($M$131:DT220)&lt;=$P$2,COLUMNS($M$131:DT220)&lt;=$P$2),INDEX(MINVERSE($M$6:INDEX($M$6:$EF$125,$P$2,$P$2)),ROWS($M$131:DT220),COLUMNS($M$131:DT220)),0)</f>
        <v>0</v>
      </c>
      <c r="DU220">
        <f t="array" ref="DU220">IF(AND(ROWS($M$131:DU220)&lt;=$P$2,COLUMNS($M$131:DU220)&lt;=$P$2),INDEX(MINVERSE($M$6:INDEX($M$6:$EF$125,$P$2,$P$2)),ROWS($M$131:DU220),COLUMNS($M$131:DU220)),0)</f>
        <v>0</v>
      </c>
      <c r="DV220">
        <f t="array" ref="DV220">IF(AND(ROWS($M$131:DV220)&lt;=$P$2,COLUMNS($M$131:DV220)&lt;=$P$2),INDEX(MINVERSE($M$6:INDEX($M$6:$EF$125,$P$2,$P$2)),ROWS($M$131:DV220),COLUMNS($M$131:DV220)),0)</f>
        <v>0</v>
      </c>
      <c r="DW220">
        <f t="array" ref="DW220">IF(AND(ROWS($M$131:DW220)&lt;=$P$2,COLUMNS($M$131:DW220)&lt;=$P$2),INDEX(MINVERSE($M$6:INDEX($M$6:$EF$125,$P$2,$P$2)),ROWS($M$131:DW220),COLUMNS($M$131:DW220)),0)</f>
        <v>0</v>
      </c>
      <c r="DX220">
        <f t="array" ref="DX220">IF(AND(ROWS($M$131:DX220)&lt;=$P$2,COLUMNS($M$131:DX220)&lt;=$P$2),INDEX(MINVERSE($M$6:INDEX($M$6:$EF$125,$P$2,$P$2)),ROWS($M$131:DX220),COLUMNS($M$131:DX220)),0)</f>
        <v>0</v>
      </c>
      <c r="DY220">
        <f t="array" ref="DY220">IF(AND(ROWS($M$131:DY220)&lt;=$P$2,COLUMNS($M$131:DY220)&lt;=$P$2),INDEX(MINVERSE($M$6:INDEX($M$6:$EF$125,$P$2,$P$2)),ROWS($M$131:DY220),COLUMNS($M$131:DY220)),0)</f>
        <v>0</v>
      </c>
      <c r="DZ220">
        <f t="array" ref="DZ220">IF(AND(ROWS($M$131:DZ220)&lt;=$P$2,COLUMNS($M$131:DZ220)&lt;=$P$2),INDEX(MINVERSE($M$6:INDEX($M$6:$EF$125,$P$2,$P$2)),ROWS($M$131:DZ220),COLUMNS($M$131:DZ220)),0)</f>
        <v>0</v>
      </c>
      <c r="EA220">
        <f t="array" ref="EA220">IF(AND(ROWS($M$131:EA220)&lt;=$P$2,COLUMNS($M$131:EA220)&lt;=$P$2),INDEX(MINVERSE($M$6:INDEX($M$6:$EF$125,$P$2,$P$2)),ROWS($M$131:EA220),COLUMNS($M$131:EA220)),0)</f>
        <v>0</v>
      </c>
      <c r="EB220">
        <f t="array" ref="EB220">IF(AND(ROWS($M$131:EB220)&lt;=$P$2,COLUMNS($M$131:EB220)&lt;=$P$2),INDEX(MINVERSE($M$6:INDEX($M$6:$EF$125,$P$2,$P$2)),ROWS($M$131:EB220),COLUMNS($M$131:EB220)),0)</f>
        <v>0</v>
      </c>
    </row>
    <row r="221" spans="12:132" ht="15">
      <c r="L221" s="10">
        <v>91</v>
      </c>
      <c r="M221">
        <f t="array" ref="M221">IF(AND(ROWS($M$131:M221)&lt;=$P$2,COLUMNS($M$131:M221)&lt;=$P$2),INDEX(MINVERSE($M$6:INDEX($M$6:$EF$125,$P$2,$P$2)),ROWS($M$131:M221),COLUMNS($M$131:M221)),0)</f>
        <v>0</v>
      </c>
      <c r="N221">
        <f t="array" ref="N221">IF(AND(ROWS($M$131:N221)&lt;=$P$2,COLUMNS($M$131:N221)&lt;=$P$2),INDEX(MINVERSE($M$6:INDEX($M$6:$EF$125,$P$2,$P$2)),ROWS($M$131:N221),COLUMNS($M$131:N221)),0)</f>
        <v>0</v>
      </c>
      <c r="O221">
        <f t="array" ref="O221">IF(AND(ROWS($M$131:O221)&lt;=$P$2,COLUMNS($M$131:O221)&lt;=$P$2),INDEX(MINVERSE($M$6:INDEX($M$6:$EF$125,$P$2,$P$2)),ROWS($M$131:O221),COLUMNS($M$131:O221)),0)</f>
        <v>0</v>
      </c>
      <c r="P221">
        <f t="array" ref="P221">IF(AND(ROWS($M$131:P221)&lt;=$P$2,COLUMNS($M$131:P221)&lt;=$P$2),INDEX(MINVERSE($M$6:INDEX($M$6:$EF$125,$P$2,$P$2)),ROWS($M$131:P221),COLUMNS($M$131:P221)),0)</f>
        <v>0</v>
      </c>
      <c r="Q221">
        <f t="array" ref="Q221">IF(AND(ROWS($M$131:Q221)&lt;=$P$2,COLUMNS($M$131:Q221)&lt;=$P$2),INDEX(MINVERSE($M$6:INDEX($M$6:$EF$125,$P$2,$P$2)),ROWS($M$131:Q221),COLUMNS($M$131:Q221)),0)</f>
        <v>0</v>
      </c>
      <c r="R221">
        <f t="array" ref="R221">IF(AND(ROWS($M$131:R221)&lt;=$P$2,COLUMNS($M$131:R221)&lt;=$P$2),INDEX(MINVERSE($M$6:INDEX($M$6:$EF$125,$P$2,$P$2)),ROWS($M$131:R221),COLUMNS($M$131:R221)),0)</f>
        <v>0</v>
      </c>
      <c r="S221">
        <f t="array" ref="S221">IF(AND(ROWS($M$131:S221)&lt;=$P$2,COLUMNS($M$131:S221)&lt;=$P$2),INDEX(MINVERSE($M$6:INDEX($M$6:$EF$125,$P$2,$P$2)),ROWS($M$131:S221),COLUMNS($M$131:S221)),0)</f>
        <v>0</v>
      </c>
      <c r="T221">
        <f t="array" ref="T221">IF(AND(ROWS($M$131:T221)&lt;=$P$2,COLUMNS($M$131:T221)&lt;=$P$2),INDEX(MINVERSE($M$6:INDEX($M$6:$EF$125,$P$2,$P$2)),ROWS($M$131:T221),COLUMNS($M$131:T221)),0)</f>
        <v>0</v>
      </c>
      <c r="U221">
        <f t="array" ref="U221">IF(AND(ROWS($M$131:U221)&lt;=$P$2,COLUMNS($M$131:U221)&lt;=$P$2),INDEX(MINVERSE($M$6:INDEX($M$6:$EF$125,$P$2,$P$2)),ROWS($M$131:U221),COLUMNS($M$131:U221)),0)</f>
        <v>0</v>
      </c>
      <c r="V221">
        <f t="array" ref="V221">IF(AND(ROWS($M$131:V221)&lt;=$P$2,COLUMNS($M$131:V221)&lt;=$P$2),INDEX(MINVERSE($M$6:INDEX($M$6:$EF$125,$P$2,$P$2)),ROWS($M$131:V221),COLUMNS($M$131:V221)),0)</f>
        <v>0</v>
      </c>
      <c r="W221">
        <f t="array" ref="W221">IF(AND(ROWS($M$131:W221)&lt;=$P$2,COLUMNS($M$131:W221)&lt;=$P$2),INDEX(MINVERSE($M$6:INDEX($M$6:$EF$125,$P$2,$P$2)),ROWS($M$131:W221),COLUMNS($M$131:W221)),0)</f>
        <v>0</v>
      </c>
      <c r="X221">
        <f t="array" ref="X221">IF(AND(ROWS($M$131:X221)&lt;=$P$2,COLUMNS($M$131:X221)&lt;=$P$2),INDEX(MINVERSE($M$6:INDEX($M$6:$EF$125,$P$2,$P$2)),ROWS($M$131:X221),COLUMNS($M$131:X221)),0)</f>
        <v>0</v>
      </c>
      <c r="Y221">
        <f t="array" ref="Y221">IF(AND(ROWS($M$131:Y221)&lt;=$P$2,COLUMNS($M$131:Y221)&lt;=$P$2),INDEX(MINVERSE($M$6:INDEX($M$6:$EF$125,$P$2,$P$2)),ROWS($M$131:Y221),COLUMNS($M$131:Y221)),0)</f>
        <v>0</v>
      </c>
      <c r="Z221">
        <f t="array" ref="Z221">IF(AND(ROWS($M$131:Z221)&lt;=$P$2,COLUMNS($M$131:Z221)&lt;=$P$2),INDEX(MINVERSE($M$6:INDEX($M$6:$EF$125,$P$2,$P$2)),ROWS($M$131:Z221),COLUMNS($M$131:Z221)),0)</f>
        <v>0</v>
      </c>
      <c r="AA221">
        <f t="array" ref="AA221">IF(AND(ROWS($M$131:AA221)&lt;=$P$2,COLUMNS($M$131:AA221)&lt;=$P$2),INDEX(MINVERSE($M$6:INDEX($M$6:$EF$125,$P$2,$P$2)),ROWS($M$131:AA221),COLUMNS($M$131:AA221)),0)</f>
        <v>0</v>
      </c>
      <c r="AB221">
        <f t="array" ref="AB221">IF(AND(ROWS($M$131:AB221)&lt;=$P$2,COLUMNS($M$131:AB221)&lt;=$P$2),INDEX(MINVERSE($M$6:INDEX($M$6:$EF$125,$P$2,$P$2)),ROWS($M$131:AB221),COLUMNS($M$131:AB221)),0)</f>
        <v>0</v>
      </c>
      <c r="AC221">
        <f t="array" ref="AC221">IF(AND(ROWS($M$131:AC221)&lt;=$P$2,COLUMNS($M$131:AC221)&lt;=$P$2),INDEX(MINVERSE($M$6:INDEX($M$6:$EF$125,$P$2,$P$2)),ROWS($M$131:AC221),COLUMNS($M$131:AC221)),0)</f>
        <v>0</v>
      </c>
      <c r="AD221">
        <f t="array" ref="AD221">IF(AND(ROWS($M$131:AD221)&lt;=$P$2,COLUMNS($M$131:AD221)&lt;=$P$2),INDEX(MINVERSE($M$6:INDEX($M$6:$EF$125,$P$2,$P$2)),ROWS($M$131:AD221),COLUMNS($M$131:AD221)),0)</f>
        <v>0</v>
      </c>
      <c r="AE221">
        <f t="array" ref="AE221">IF(AND(ROWS($M$131:AE221)&lt;=$P$2,COLUMNS($M$131:AE221)&lt;=$P$2),INDEX(MINVERSE($M$6:INDEX($M$6:$EF$125,$P$2,$P$2)),ROWS($M$131:AE221),COLUMNS($M$131:AE221)),0)</f>
        <v>0</v>
      </c>
      <c r="AF221">
        <f t="array" ref="AF221">IF(AND(ROWS($M$131:AF221)&lt;=$P$2,COLUMNS($M$131:AF221)&lt;=$P$2),INDEX(MINVERSE($M$6:INDEX($M$6:$EF$125,$P$2,$P$2)),ROWS($M$131:AF221),COLUMNS($M$131:AF221)),0)</f>
        <v>0</v>
      </c>
      <c r="AG221">
        <f t="array" ref="AG221">IF(AND(ROWS($M$131:AG221)&lt;=$P$2,COLUMNS($M$131:AG221)&lt;=$P$2),INDEX(MINVERSE($M$6:INDEX($M$6:$EF$125,$P$2,$P$2)),ROWS($M$131:AG221),COLUMNS($M$131:AG221)),0)</f>
        <v>0</v>
      </c>
      <c r="AH221">
        <f t="array" ref="AH221">IF(AND(ROWS($M$131:AH221)&lt;=$P$2,COLUMNS($M$131:AH221)&lt;=$P$2),INDEX(MINVERSE($M$6:INDEX($M$6:$EF$125,$P$2,$P$2)),ROWS($M$131:AH221),COLUMNS($M$131:AH221)),0)</f>
        <v>0</v>
      </c>
      <c r="AI221">
        <f t="array" ref="AI221">IF(AND(ROWS($M$131:AI221)&lt;=$P$2,COLUMNS($M$131:AI221)&lt;=$P$2),INDEX(MINVERSE($M$6:INDEX($M$6:$EF$125,$P$2,$P$2)),ROWS($M$131:AI221),COLUMNS($M$131:AI221)),0)</f>
        <v>0</v>
      </c>
      <c r="AJ221">
        <f t="array" ref="AJ221">IF(AND(ROWS($M$131:AJ221)&lt;=$P$2,COLUMNS($M$131:AJ221)&lt;=$P$2),INDEX(MINVERSE($M$6:INDEX($M$6:$EF$125,$P$2,$P$2)),ROWS($M$131:AJ221),COLUMNS($M$131:AJ221)),0)</f>
        <v>0</v>
      </c>
      <c r="AK221">
        <f t="array" ref="AK221">IF(AND(ROWS($M$131:AK221)&lt;=$P$2,COLUMNS($M$131:AK221)&lt;=$P$2),INDEX(MINVERSE($M$6:INDEX($M$6:$EF$125,$P$2,$P$2)),ROWS($M$131:AK221),COLUMNS($M$131:AK221)),0)</f>
        <v>0</v>
      </c>
      <c r="AL221">
        <f t="array" ref="AL221">IF(AND(ROWS($M$131:AL221)&lt;=$P$2,COLUMNS($M$131:AL221)&lt;=$P$2),INDEX(MINVERSE($M$6:INDEX($M$6:$EF$125,$P$2,$P$2)),ROWS($M$131:AL221),COLUMNS($M$131:AL221)),0)</f>
        <v>0</v>
      </c>
      <c r="AM221">
        <f t="array" ref="AM221">IF(AND(ROWS($M$131:AM221)&lt;=$P$2,COLUMNS($M$131:AM221)&lt;=$P$2),INDEX(MINVERSE($M$6:INDEX($M$6:$EF$125,$P$2,$P$2)),ROWS($M$131:AM221),COLUMNS($M$131:AM221)),0)</f>
        <v>0</v>
      </c>
      <c r="AN221">
        <f t="array" ref="AN221">IF(AND(ROWS($M$131:AN221)&lt;=$P$2,COLUMNS($M$131:AN221)&lt;=$P$2),INDEX(MINVERSE($M$6:INDEX($M$6:$EF$125,$P$2,$P$2)),ROWS($M$131:AN221),COLUMNS($M$131:AN221)),0)</f>
        <v>0</v>
      </c>
      <c r="AO221">
        <f t="array" ref="AO221">IF(AND(ROWS($M$131:AO221)&lt;=$P$2,COLUMNS($M$131:AO221)&lt;=$P$2),INDEX(MINVERSE($M$6:INDEX($M$6:$EF$125,$P$2,$P$2)),ROWS($M$131:AO221),COLUMNS($M$131:AO221)),0)</f>
        <v>0</v>
      </c>
      <c r="AP221">
        <f t="array" ref="AP221">IF(AND(ROWS($M$131:AP221)&lt;=$P$2,COLUMNS($M$131:AP221)&lt;=$P$2),INDEX(MINVERSE($M$6:INDEX($M$6:$EF$125,$P$2,$P$2)),ROWS($M$131:AP221),COLUMNS($M$131:AP221)),0)</f>
        <v>0</v>
      </c>
      <c r="AQ221">
        <f t="array" ref="AQ221">IF(AND(ROWS($M$131:AQ221)&lt;=$P$2,COLUMNS($M$131:AQ221)&lt;=$P$2),INDEX(MINVERSE($M$6:INDEX($M$6:$EF$125,$P$2,$P$2)),ROWS($M$131:AQ221),COLUMNS($M$131:AQ221)),0)</f>
        <v>0</v>
      </c>
      <c r="AR221">
        <f t="array" ref="AR221">IF(AND(ROWS($M$131:AR221)&lt;=$P$2,COLUMNS($M$131:AR221)&lt;=$P$2),INDEX(MINVERSE($M$6:INDEX($M$6:$EF$125,$P$2,$P$2)),ROWS($M$131:AR221),COLUMNS($M$131:AR221)),0)</f>
        <v>0</v>
      </c>
      <c r="AS221">
        <f t="array" ref="AS221">IF(AND(ROWS($M$131:AS221)&lt;=$P$2,COLUMNS($M$131:AS221)&lt;=$P$2),INDEX(MINVERSE($M$6:INDEX($M$6:$EF$125,$P$2,$P$2)),ROWS($M$131:AS221),COLUMNS($M$131:AS221)),0)</f>
        <v>0</v>
      </c>
      <c r="AT221">
        <f t="array" ref="AT221">IF(AND(ROWS($M$131:AT221)&lt;=$P$2,COLUMNS($M$131:AT221)&lt;=$P$2),INDEX(MINVERSE($M$6:INDEX($M$6:$EF$125,$P$2,$P$2)),ROWS($M$131:AT221),COLUMNS($M$131:AT221)),0)</f>
        <v>0</v>
      </c>
      <c r="AU221">
        <f t="array" ref="AU221">IF(AND(ROWS($M$131:AU221)&lt;=$P$2,COLUMNS($M$131:AU221)&lt;=$P$2),INDEX(MINVERSE($M$6:INDEX($M$6:$EF$125,$P$2,$P$2)),ROWS($M$131:AU221),COLUMNS($M$131:AU221)),0)</f>
        <v>0</v>
      </c>
      <c r="AV221">
        <f t="array" ref="AV221">IF(AND(ROWS($M$131:AV221)&lt;=$P$2,COLUMNS($M$131:AV221)&lt;=$P$2),INDEX(MINVERSE($M$6:INDEX($M$6:$EF$125,$P$2,$P$2)),ROWS($M$131:AV221),COLUMNS($M$131:AV221)),0)</f>
        <v>0</v>
      </c>
      <c r="AW221">
        <f t="array" ref="AW221">IF(AND(ROWS($M$131:AW221)&lt;=$P$2,COLUMNS($M$131:AW221)&lt;=$P$2),INDEX(MINVERSE($M$6:INDEX($M$6:$EF$125,$P$2,$P$2)),ROWS($M$131:AW221),COLUMNS($M$131:AW221)),0)</f>
        <v>0</v>
      </c>
      <c r="AX221">
        <f t="array" ref="AX221">IF(AND(ROWS($M$131:AX221)&lt;=$P$2,COLUMNS($M$131:AX221)&lt;=$P$2),INDEX(MINVERSE($M$6:INDEX($M$6:$EF$125,$P$2,$P$2)),ROWS($M$131:AX221),COLUMNS($M$131:AX221)),0)</f>
        <v>0</v>
      </c>
      <c r="AY221">
        <f t="array" ref="AY221">IF(AND(ROWS($M$131:AY221)&lt;=$P$2,COLUMNS($M$131:AY221)&lt;=$P$2),INDEX(MINVERSE($M$6:INDEX($M$6:$EF$125,$P$2,$P$2)),ROWS($M$131:AY221),COLUMNS($M$131:AY221)),0)</f>
        <v>0</v>
      </c>
      <c r="AZ221">
        <f t="array" ref="AZ221">IF(AND(ROWS($M$131:AZ221)&lt;=$P$2,COLUMNS($M$131:AZ221)&lt;=$P$2),INDEX(MINVERSE($M$6:INDEX($M$6:$EF$125,$P$2,$P$2)),ROWS($M$131:AZ221),COLUMNS($M$131:AZ221)),0)</f>
        <v>0</v>
      </c>
      <c r="BA221">
        <f t="array" ref="BA221">IF(AND(ROWS($M$131:BA221)&lt;=$P$2,COLUMNS($M$131:BA221)&lt;=$P$2),INDEX(MINVERSE($M$6:INDEX($M$6:$EF$125,$P$2,$P$2)),ROWS($M$131:BA221),COLUMNS($M$131:BA221)),0)</f>
        <v>0</v>
      </c>
      <c r="BB221">
        <f t="array" ref="BB221">IF(AND(ROWS($M$131:BB221)&lt;=$P$2,COLUMNS($M$131:BB221)&lt;=$P$2),INDEX(MINVERSE($M$6:INDEX($M$6:$EF$125,$P$2,$P$2)),ROWS($M$131:BB221),COLUMNS($M$131:BB221)),0)</f>
        <v>0</v>
      </c>
      <c r="BC221">
        <f t="array" ref="BC221">IF(AND(ROWS($M$131:BC221)&lt;=$P$2,COLUMNS($M$131:BC221)&lt;=$P$2),INDEX(MINVERSE($M$6:INDEX($M$6:$EF$125,$P$2,$P$2)),ROWS($M$131:BC221),COLUMNS($M$131:BC221)),0)</f>
        <v>0</v>
      </c>
      <c r="BD221">
        <f t="array" ref="BD221">IF(AND(ROWS($M$131:BD221)&lt;=$P$2,COLUMNS($M$131:BD221)&lt;=$P$2),INDEX(MINVERSE($M$6:INDEX($M$6:$EF$125,$P$2,$P$2)),ROWS($M$131:BD221),COLUMNS($M$131:BD221)),0)</f>
        <v>0</v>
      </c>
      <c r="BE221">
        <f t="array" ref="BE221">IF(AND(ROWS($M$131:BE221)&lt;=$P$2,COLUMNS($M$131:BE221)&lt;=$P$2),INDEX(MINVERSE($M$6:INDEX($M$6:$EF$125,$P$2,$P$2)),ROWS($M$131:BE221),COLUMNS($M$131:BE221)),0)</f>
        <v>0</v>
      </c>
      <c r="BF221">
        <f t="array" ref="BF221">IF(AND(ROWS($M$131:BF221)&lt;=$P$2,COLUMNS($M$131:BF221)&lt;=$P$2),INDEX(MINVERSE($M$6:INDEX($M$6:$EF$125,$P$2,$P$2)),ROWS($M$131:BF221),COLUMNS($M$131:BF221)),0)</f>
        <v>0</v>
      </c>
      <c r="BG221">
        <f t="array" ref="BG221">IF(AND(ROWS($M$131:BG221)&lt;=$P$2,COLUMNS($M$131:BG221)&lt;=$P$2),INDEX(MINVERSE($M$6:INDEX($M$6:$EF$125,$P$2,$P$2)),ROWS($M$131:BG221),COLUMNS($M$131:BG221)),0)</f>
        <v>0</v>
      </c>
      <c r="BH221">
        <f t="array" ref="BH221">IF(AND(ROWS($M$131:BH221)&lt;=$P$2,COLUMNS($M$131:BH221)&lt;=$P$2),INDEX(MINVERSE($M$6:INDEX($M$6:$EF$125,$P$2,$P$2)),ROWS($M$131:BH221),COLUMNS($M$131:BH221)),0)</f>
        <v>0</v>
      </c>
      <c r="BI221">
        <f t="array" ref="BI221">IF(AND(ROWS($M$131:BI221)&lt;=$P$2,COLUMNS($M$131:BI221)&lt;=$P$2),INDEX(MINVERSE($M$6:INDEX($M$6:$EF$125,$P$2,$P$2)),ROWS($M$131:BI221),COLUMNS($M$131:BI221)),0)</f>
        <v>0</v>
      </c>
      <c r="BJ221">
        <f t="array" ref="BJ221">IF(AND(ROWS($M$131:BJ221)&lt;=$P$2,COLUMNS($M$131:BJ221)&lt;=$P$2),INDEX(MINVERSE($M$6:INDEX($M$6:$EF$125,$P$2,$P$2)),ROWS($M$131:BJ221),COLUMNS($M$131:BJ221)),0)</f>
        <v>0</v>
      </c>
      <c r="BK221">
        <f t="array" ref="BK221">IF(AND(ROWS($M$131:BK221)&lt;=$P$2,COLUMNS($M$131:BK221)&lt;=$P$2),INDEX(MINVERSE($M$6:INDEX($M$6:$EF$125,$P$2,$P$2)),ROWS($M$131:BK221),COLUMNS($M$131:BK221)),0)</f>
        <v>0</v>
      </c>
      <c r="BL221">
        <f t="array" ref="BL221">IF(AND(ROWS($M$131:BL221)&lt;=$P$2,COLUMNS($M$131:BL221)&lt;=$P$2),INDEX(MINVERSE($M$6:INDEX($M$6:$EF$125,$P$2,$P$2)),ROWS($M$131:BL221),COLUMNS($M$131:BL221)),0)</f>
        <v>0</v>
      </c>
      <c r="BM221">
        <f t="array" ref="BM221">IF(AND(ROWS($M$131:BM221)&lt;=$P$2,COLUMNS($M$131:BM221)&lt;=$P$2),INDEX(MINVERSE($M$6:INDEX($M$6:$EF$125,$P$2,$P$2)),ROWS($M$131:BM221),COLUMNS($M$131:BM221)),0)</f>
        <v>0</v>
      </c>
      <c r="BN221">
        <f t="array" ref="BN221">IF(AND(ROWS($M$131:BN221)&lt;=$P$2,COLUMNS($M$131:BN221)&lt;=$P$2),INDEX(MINVERSE($M$6:INDEX($M$6:$EF$125,$P$2,$P$2)),ROWS($M$131:BN221),COLUMNS($M$131:BN221)),0)</f>
        <v>0</v>
      </c>
      <c r="BO221">
        <f t="array" ref="BO221">IF(AND(ROWS($M$131:BO221)&lt;=$P$2,COLUMNS($M$131:BO221)&lt;=$P$2),INDEX(MINVERSE($M$6:INDEX($M$6:$EF$125,$P$2,$P$2)),ROWS($M$131:BO221),COLUMNS($M$131:BO221)),0)</f>
        <v>0</v>
      </c>
      <c r="BP221">
        <f t="array" ref="BP221">IF(AND(ROWS($M$131:BP221)&lt;=$P$2,COLUMNS($M$131:BP221)&lt;=$P$2),INDEX(MINVERSE($M$6:INDEX($M$6:$EF$125,$P$2,$P$2)),ROWS($M$131:BP221),COLUMNS($M$131:BP221)),0)</f>
        <v>0</v>
      </c>
      <c r="BQ221">
        <f t="array" ref="BQ221">IF(AND(ROWS($M$131:BQ221)&lt;=$P$2,COLUMNS($M$131:BQ221)&lt;=$P$2),INDEX(MINVERSE($M$6:INDEX($M$6:$EF$125,$P$2,$P$2)),ROWS($M$131:BQ221),COLUMNS($M$131:BQ221)),0)</f>
        <v>0</v>
      </c>
      <c r="BR221">
        <f t="array" ref="BR221">IF(AND(ROWS($M$131:BR221)&lt;=$P$2,COLUMNS($M$131:BR221)&lt;=$P$2),INDEX(MINVERSE($M$6:INDEX($M$6:$EF$125,$P$2,$P$2)),ROWS($M$131:BR221),COLUMNS($M$131:BR221)),0)</f>
        <v>0</v>
      </c>
      <c r="BS221">
        <f t="array" ref="BS221">IF(AND(ROWS($M$131:BS221)&lt;=$P$2,COLUMNS($M$131:BS221)&lt;=$P$2),INDEX(MINVERSE($M$6:INDEX($M$6:$EF$125,$P$2,$P$2)),ROWS($M$131:BS221),COLUMNS($M$131:BS221)),0)</f>
        <v>0</v>
      </c>
      <c r="BT221">
        <f t="array" ref="BT221">IF(AND(ROWS($M$131:BT221)&lt;=$P$2,COLUMNS($M$131:BT221)&lt;=$P$2),INDEX(MINVERSE($M$6:INDEX($M$6:$EF$125,$P$2,$P$2)),ROWS($M$131:BT221),COLUMNS($M$131:BT221)),0)</f>
        <v>0</v>
      </c>
      <c r="BU221">
        <f t="array" ref="BU221">IF(AND(ROWS($M$131:BU221)&lt;=$P$2,COLUMNS($M$131:BU221)&lt;=$P$2),INDEX(MINVERSE($M$6:INDEX($M$6:$EF$125,$P$2,$P$2)),ROWS($M$131:BU221),COLUMNS($M$131:BU221)),0)</f>
        <v>0</v>
      </c>
      <c r="BV221">
        <f t="array" ref="BV221">IF(AND(ROWS($M$131:BV221)&lt;=$P$2,COLUMNS($M$131:BV221)&lt;=$P$2),INDEX(MINVERSE($M$6:INDEX($M$6:$EF$125,$P$2,$P$2)),ROWS($M$131:BV221),COLUMNS($M$131:BV221)),0)</f>
        <v>0</v>
      </c>
      <c r="BW221">
        <f t="array" ref="BW221">IF(AND(ROWS($M$131:BW221)&lt;=$P$2,COLUMNS($M$131:BW221)&lt;=$P$2),INDEX(MINVERSE($M$6:INDEX($M$6:$EF$125,$P$2,$P$2)),ROWS($M$131:BW221),COLUMNS($M$131:BW221)),0)</f>
        <v>0</v>
      </c>
      <c r="BX221">
        <f t="array" ref="BX221">IF(AND(ROWS($M$131:BX221)&lt;=$P$2,COLUMNS($M$131:BX221)&lt;=$P$2),INDEX(MINVERSE($M$6:INDEX($M$6:$EF$125,$P$2,$P$2)),ROWS($M$131:BX221),COLUMNS($M$131:BX221)),0)</f>
        <v>0</v>
      </c>
      <c r="BY221">
        <f t="array" ref="BY221">IF(AND(ROWS($M$131:BY221)&lt;=$P$2,COLUMNS($M$131:BY221)&lt;=$P$2),INDEX(MINVERSE($M$6:INDEX($M$6:$EF$125,$P$2,$P$2)),ROWS($M$131:BY221),COLUMNS($M$131:BY221)),0)</f>
        <v>0</v>
      </c>
      <c r="BZ221">
        <f t="array" ref="BZ221">IF(AND(ROWS($M$131:BZ221)&lt;=$P$2,COLUMNS($M$131:BZ221)&lt;=$P$2),INDEX(MINVERSE($M$6:INDEX($M$6:$EF$125,$P$2,$P$2)),ROWS($M$131:BZ221),COLUMNS($M$131:BZ221)),0)</f>
        <v>0</v>
      </c>
      <c r="CA221">
        <f t="array" ref="CA221">IF(AND(ROWS($M$131:CA221)&lt;=$P$2,COLUMNS($M$131:CA221)&lt;=$P$2),INDEX(MINVERSE($M$6:INDEX($M$6:$EF$125,$P$2,$P$2)),ROWS($M$131:CA221),COLUMNS($M$131:CA221)),0)</f>
        <v>0</v>
      </c>
      <c r="CB221">
        <f t="array" ref="CB221">IF(AND(ROWS($M$131:CB221)&lt;=$P$2,COLUMNS($M$131:CB221)&lt;=$P$2),INDEX(MINVERSE($M$6:INDEX($M$6:$EF$125,$P$2,$P$2)),ROWS($M$131:CB221),COLUMNS($M$131:CB221)),0)</f>
        <v>0</v>
      </c>
      <c r="CC221">
        <f t="array" ref="CC221">IF(AND(ROWS($M$131:CC221)&lt;=$P$2,COLUMNS($M$131:CC221)&lt;=$P$2),INDEX(MINVERSE($M$6:INDEX($M$6:$EF$125,$P$2,$P$2)),ROWS($M$131:CC221),COLUMNS($M$131:CC221)),0)</f>
        <v>0</v>
      </c>
      <c r="CD221">
        <f t="array" ref="CD221">IF(AND(ROWS($M$131:CD221)&lt;=$P$2,COLUMNS($M$131:CD221)&lt;=$P$2),INDEX(MINVERSE($M$6:INDEX($M$6:$EF$125,$P$2,$P$2)),ROWS($M$131:CD221),COLUMNS($M$131:CD221)),0)</f>
        <v>0</v>
      </c>
      <c r="CE221">
        <f t="array" ref="CE221">IF(AND(ROWS($M$131:CE221)&lt;=$P$2,COLUMNS($M$131:CE221)&lt;=$P$2),INDEX(MINVERSE($M$6:INDEX($M$6:$EF$125,$P$2,$P$2)),ROWS($M$131:CE221),COLUMNS($M$131:CE221)),0)</f>
        <v>0</v>
      </c>
      <c r="CF221">
        <f t="array" ref="CF221">IF(AND(ROWS($M$131:CF221)&lt;=$P$2,COLUMNS($M$131:CF221)&lt;=$P$2),INDEX(MINVERSE($M$6:INDEX($M$6:$EF$125,$P$2,$P$2)),ROWS($M$131:CF221),COLUMNS($M$131:CF221)),0)</f>
        <v>0</v>
      </c>
      <c r="CG221">
        <f t="array" ref="CG221">IF(AND(ROWS($M$131:CG221)&lt;=$P$2,COLUMNS($M$131:CG221)&lt;=$P$2),INDEX(MINVERSE($M$6:INDEX($M$6:$EF$125,$P$2,$P$2)),ROWS($M$131:CG221),COLUMNS($M$131:CG221)),0)</f>
        <v>0</v>
      </c>
      <c r="CH221">
        <f t="array" ref="CH221">IF(AND(ROWS($M$131:CH221)&lt;=$P$2,COLUMNS($M$131:CH221)&lt;=$P$2),INDEX(MINVERSE($M$6:INDEX($M$6:$EF$125,$P$2,$P$2)),ROWS($M$131:CH221),COLUMNS($M$131:CH221)),0)</f>
        <v>0</v>
      </c>
      <c r="CI221">
        <f t="array" ref="CI221">IF(AND(ROWS($M$131:CI221)&lt;=$P$2,COLUMNS($M$131:CI221)&lt;=$P$2),INDEX(MINVERSE($M$6:INDEX($M$6:$EF$125,$P$2,$P$2)),ROWS($M$131:CI221),COLUMNS($M$131:CI221)),0)</f>
        <v>0</v>
      </c>
      <c r="CJ221">
        <f t="array" ref="CJ221">IF(AND(ROWS($M$131:CJ221)&lt;=$P$2,COLUMNS($M$131:CJ221)&lt;=$P$2),INDEX(MINVERSE($M$6:INDEX($M$6:$EF$125,$P$2,$P$2)),ROWS($M$131:CJ221),COLUMNS($M$131:CJ221)),0)</f>
        <v>0</v>
      </c>
      <c r="CK221">
        <f t="array" ref="CK221">IF(AND(ROWS($M$131:CK221)&lt;=$P$2,COLUMNS($M$131:CK221)&lt;=$P$2),INDEX(MINVERSE($M$6:INDEX($M$6:$EF$125,$P$2,$P$2)),ROWS($M$131:CK221),COLUMNS($M$131:CK221)),0)</f>
        <v>0</v>
      </c>
      <c r="CL221">
        <f t="array" ref="CL221">IF(AND(ROWS($M$131:CL221)&lt;=$P$2,COLUMNS($M$131:CL221)&lt;=$P$2),INDEX(MINVERSE($M$6:INDEX($M$6:$EF$125,$P$2,$P$2)),ROWS($M$131:CL221),COLUMNS($M$131:CL221)),0)</f>
        <v>0</v>
      </c>
      <c r="CM221">
        <f t="array" ref="CM221">IF(AND(ROWS($M$131:CM221)&lt;=$P$2,COLUMNS($M$131:CM221)&lt;=$P$2),INDEX(MINVERSE($M$6:INDEX($M$6:$EF$125,$P$2,$P$2)),ROWS($M$131:CM221),COLUMNS($M$131:CM221)),0)</f>
        <v>0</v>
      </c>
      <c r="CN221">
        <f t="array" ref="CN221">IF(AND(ROWS($M$131:CN221)&lt;=$P$2,COLUMNS($M$131:CN221)&lt;=$P$2),INDEX(MINVERSE($M$6:INDEX($M$6:$EF$125,$P$2,$P$2)),ROWS($M$131:CN221),COLUMNS($M$131:CN221)),0)</f>
        <v>0</v>
      </c>
      <c r="CO221">
        <f t="array" ref="CO221">IF(AND(ROWS($M$131:CO221)&lt;=$P$2,COLUMNS($M$131:CO221)&lt;=$P$2),INDEX(MINVERSE($M$6:INDEX($M$6:$EF$125,$P$2,$P$2)),ROWS($M$131:CO221),COLUMNS($M$131:CO221)),0)</f>
        <v>0</v>
      </c>
      <c r="CP221">
        <f t="array" ref="CP221">IF(AND(ROWS($M$131:CP221)&lt;=$P$2,COLUMNS($M$131:CP221)&lt;=$P$2),INDEX(MINVERSE($M$6:INDEX($M$6:$EF$125,$P$2,$P$2)),ROWS($M$131:CP221),COLUMNS($M$131:CP221)),0)</f>
        <v>0</v>
      </c>
      <c r="CQ221">
        <f t="array" ref="CQ221">IF(AND(ROWS($M$131:CQ221)&lt;=$P$2,COLUMNS($M$131:CQ221)&lt;=$P$2),INDEX(MINVERSE($M$6:INDEX($M$6:$EF$125,$P$2,$P$2)),ROWS($M$131:CQ221),COLUMNS($M$131:CQ221)),0)</f>
        <v>0</v>
      </c>
      <c r="CR221">
        <f t="array" ref="CR221">IF(AND(ROWS($M$131:CR221)&lt;=$P$2,COLUMNS($M$131:CR221)&lt;=$P$2),INDEX(MINVERSE($M$6:INDEX($M$6:$EF$125,$P$2,$P$2)),ROWS($M$131:CR221),COLUMNS($M$131:CR221)),0)</f>
        <v>0</v>
      </c>
      <c r="CS221">
        <f t="array" ref="CS221">IF(AND(ROWS($M$131:CS221)&lt;=$P$2,COLUMNS($M$131:CS221)&lt;=$P$2),INDEX(MINVERSE($M$6:INDEX($M$6:$EF$125,$P$2,$P$2)),ROWS($M$131:CS221),COLUMNS($M$131:CS221)),0)</f>
        <v>0</v>
      </c>
      <c r="CT221">
        <f t="array" ref="CT221">IF(AND(ROWS($M$131:CT221)&lt;=$P$2,COLUMNS($M$131:CT221)&lt;=$P$2),INDEX(MINVERSE($M$6:INDEX($M$6:$EF$125,$P$2,$P$2)),ROWS($M$131:CT221),COLUMNS($M$131:CT221)),0)</f>
        <v>0</v>
      </c>
      <c r="CU221">
        <f t="array" ref="CU221">IF(AND(ROWS($M$131:CU221)&lt;=$P$2,COLUMNS($M$131:CU221)&lt;=$P$2),INDEX(MINVERSE($M$6:INDEX($M$6:$EF$125,$P$2,$P$2)),ROWS($M$131:CU221),COLUMNS($M$131:CU221)),0)</f>
        <v>0</v>
      </c>
      <c r="CV221">
        <f t="array" ref="CV221">IF(AND(ROWS($M$131:CV221)&lt;=$P$2,COLUMNS($M$131:CV221)&lt;=$P$2),INDEX(MINVERSE($M$6:INDEX($M$6:$EF$125,$P$2,$P$2)),ROWS($M$131:CV221),COLUMNS($M$131:CV221)),0)</f>
        <v>0</v>
      </c>
      <c r="CW221">
        <f t="array" ref="CW221">IF(AND(ROWS($M$131:CW221)&lt;=$P$2,COLUMNS($M$131:CW221)&lt;=$P$2),INDEX(MINVERSE($M$6:INDEX($M$6:$EF$125,$P$2,$P$2)),ROWS($M$131:CW221),COLUMNS($M$131:CW221)),0)</f>
        <v>0</v>
      </c>
      <c r="CX221">
        <f t="array" ref="CX221">IF(AND(ROWS($M$131:CX221)&lt;=$P$2,COLUMNS($M$131:CX221)&lt;=$P$2),INDEX(MINVERSE($M$6:INDEX($M$6:$EF$125,$P$2,$P$2)),ROWS($M$131:CX221),COLUMNS($M$131:CX221)),0)</f>
        <v>0</v>
      </c>
      <c r="CY221">
        <f t="array" ref="CY221">IF(AND(ROWS($M$131:CY221)&lt;=$P$2,COLUMNS($M$131:CY221)&lt;=$P$2),INDEX(MINVERSE($M$6:INDEX($M$6:$EF$125,$P$2,$P$2)),ROWS($M$131:CY221),COLUMNS($M$131:CY221)),0)</f>
        <v>0</v>
      </c>
      <c r="CZ221">
        <f t="array" ref="CZ221">IF(AND(ROWS($M$131:CZ221)&lt;=$P$2,COLUMNS($M$131:CZ221)&lt;=$P$2),INDEX(MINVERSE($M$6:INDEX($M$6:$EF$125,$P$2,$P$2)),ROWS($M$131:CZ221),COLUMNS($M$131:CZ221)),0)</f>
        <v>0</v>
      </c>
      <c r="DA221">
        <f t="array" ref="DA221">IF(AND(ROWS($M$131:DA221)&lt;=$P$2,COLUMNS($M$131:DA221)&lt;=$P$2),INDEX(MINVERSE($M$6:INDEX($M$6:$EF$125,$P$2,$P$2)),ROWS($M$131:DA221),COLUMNS($M$131:DA221)),0)</f>
        <v>0</v>
      </c>
      <c r="DB221">
        <f t="array" ref="DB221">IF(AND(ROWS($M$131:DB221)&lt;=$P$2,COLUMNS($M$131:DB221)&lt;=$P$2),INDEX(MINVERSE($M$6:INDEX($M$6:$EF$125,$P$2,$P$2)),ROWS($M$131:DB221),COLUMNS($M$131:DB221)),0)</f>
        <v>0</v>
      </c>
      <c r="DC221">
        <f t="array" ref="DC221">IF(AND(ROWS($M$131:DC221)&lt;=$P$2,COLUMNS($M$131:DC221)&lt;=$P$2),INDEX(MINVERSE($M$6:INDEX($M$6:$EF$125,$P$2,$P$2)),ROWS($M$131:DC221),COLUMNS($M$131:DC221)),0)</f>
        <v>0</v>
      </c>
      <c r="DD221">
        <f t="array" ref="DD221">IF(AND(ROWS($M$131:DD221)&lt;=$P$2,COLUMNS($M$131:DD221)&lt;=$P$2),INDEX(MINVERSE($M$6:INDEX($M$6:$EF$125,$P$2,$P$2)),ROWS($M$131:DD221),COLUMNS($M$131:DD221)),0)</f>
        <v>0</v>
      </c>
      <c r="DE221">
        <f t="array" ref="DE221">IF(AND(ROWS($M$131:DE221)&lt;=$P$2,COLUMNS($M$131:DE221)&lt;=$P$2),INDEX(MINVERSE($M$6:INDEX($M$6:$EF$125,$P$2,$P$2)),ROWS($M$131:DE221),COLUMNS($M$131:DE221)),0)</f>
        <v>0</v>
      </c>
      <c r="DF221">
        <f t="array" ref="DF221">IF(AND(ROWS($M$131:DF221)&lt;=$P$2,COLUMNS($M$131:DF221)&lt;=$P$2),INDEX(MINVERSE($M$6:INDEX($M$6:$EF$125,$P$2,$P$2)),ROWS($M$131:DF221),COLUMNS($M$131:DF221)),0)</f>
        <v>0</v>
      </c>
      <c r="DG221">
        <f t="array" ref="DG221">IF(AND(ROWS($M$131:DG221)&lt;=$P$2,COLUMNS($M$131:DG221)&lt;=$P$2),INDEX(MINVERSE($M$6:INDEX($M$6:$EF$125,$P$2,$P$2)),ROWS($M$131:DG221),COLUMNS($M$131:DG221)),0)</f>
        <v>0</v>
      </c>
      <c r="DH221">
        <f t="array" ref="DH221">IF(AND(ROWS($M$131:DH221)&lt;=$P$2,COLUMNS($M$131:DH221)&lt;=$P$2),INDEX(MINVERSE($M$6:INDEX($M$6:$EF$125,$P$2,$P$2)),ROWS($M$131:DH221),COLUMNS($M$131:DH221)),0)</f>
        <v>0</v>
      </c>
      <c r="DI221">
        <f t="array" ref="DI221">IF(AND(ROWS($M$131:DI221)&lt;=$P$2,COLUMNS($M$131:DI221)&lt;=$P$2),INDEX(MINVERSE($M$6:INDEX($M$6:$EF$125,$P$2,$P$2)),ROWS($M$131:DI221),COLUMNS($M$131:DI221)),0)</f>
        <v>0</v>
      </c>
      <c r="DJ221">
        <f t="array" ref="DJ221">IF(AND(ROWS($M$131:DJ221)&lt;=$P$2,COLUMNS($M$131:DJ221)&lt;=$P$2),INDEX(MINVERSE($M$6:INDEX($M$6:$EF$125,$P$2,$P$2)),ROWS($M$131:DJ221),COLUMNS($M$131:DJ221)),0)</f>
        <v>0</v>
      </c>
      <c r="DK221">
        <f t="array" ref="DK221">IF(AND(ROWS($M$131:DK221)&lt;=$P$2,COLUMNS($M$131:DK221)&lt;=$P$2),INDEX(MINVERSE($M$6:INDEX($M$6:$EF$125,$P$2,$P$2)),ROWS($M$131:DK221),COLUMNS($M$131:DK221)),0)</f>
        <v>0</v>
      </c>
      <c r="DL221">
        <f t="array" ref="DL221">IF(AND(ROWS($M$131:DL221)&lt;=$P$2,COLUMNS($M$131:DL221)&lt;=$P$2),INDEX(MINVERSE($M$6:INDEX($M$6:$EF$125,$P$2,$P$2)),ROWS($M$131:DL221),COLUMNS($M$131:DL221)),0)</f>
        <v>0</v>
      </c>
      <c r="DM221">
        <f t="array" ref="DM221">IF(AND(ROWS($M$131:DM221)&lt;=$P$2,COLUMNS($M$131:DM221)&lt;=$P$2),INDEX(MINVERSE($M$6:INDEX($M$6:$EF$125,$P$2,$P$2)),ROWS($M$131:DM221),COLUMNS($M$131:DM221)),0)</f>
        <v>0</v>
      </c>
      <c r="DN221">
        <f t="array" ref="DN221">IF(AND(ROWS($M$131:DN221)&lt;=$P$2,COLUMNS($M$131:DN221)&lt;=$P$2),INDEX(MINVERSE($M$6:INDEX($M$6:$EF$125,$P$2,$P$2)),ROWS($M$131:DN221),COLUMNS($M$131:DN221)),0)</f>
        <v>0</v>
      </c>
      <c r="DO221">
        <f t="array" ref="DO221">IF(AND(ROWS($M$131:DO221)&lt;=$P$2,COLUMNS($M$131:DO221)&lt;=$P$2),INDEX(MINVERSE($M$6:INDEX($M$6:$EF$125,$P$2,$P$2)),ROWS($M$131:DO221),COLUMNS($M$131:DO221)),0)</f>
        <v>0</v>
      </c>
      <c r="DP221">
        <f t="array" ref="DP221">IF(AND(ROWS($M$131:DP221)&lt;=$P$2,COLUMNS($M$131:DP221)&lt;=$P$2),INDEX(MINVERSE($M$6:INDEX($M$6:$EF$125,$P$2,$P$2)),ROWS($M$131:DP221),COLUMNS($M$131:DP221)),0)</f>
        <v>0</v>
      </c>
      <c r="DQ221">
        <f t="array" ref="DQ221">IF(AND(ROWS($M$131:DQ221)&lt;=$P$2,COLUMNS($M$131:DQ221)&lt;=$P$2),INDEX(MINVERSE($M$6:INDEX($M$6:$EF$125,$P$2,$P$2)),ROWS($M$131:DQ221),COLUMNS($M$131:DQ221)),0)</f>
        <v>0</v>
      </c>
      <c r="DR221">
        <f t="array" ref="DR221">IF(AND(ROWS($M$131:DR221)&lt;=$P$2,COLUMNS($M$131:DR221)&lt;=$P$2),INDEX(MINVERSE($M$6:INDEX($M$6:$EF$125,$P$2,$P$2)),ROWS($M$131:DR221),COLUMNS($M$131:DR221)),0)</f>
        <v>0</v>
      </c>
      <c r="DS221">
        <f t="array" ref="DS221">IF(AND(ROWS($M$131:DS221)&lt;=$P$2,COLUMNS($M$131:DS221)&lt;=$P$2),INDEX(MINVERSE($M$6:INDEX($M$6:$EF$125,$P$2,$P$2)),ROWS($M$131:DS221),COLUMNS($M$131:DS221)),0)</f>
        <v>0</v>
      </c>
      <c r="DT221">
        <f t="array" ref="DT221">IF(AND(ROWS($M$131:DT221)&lt;=$P$2,COLUMNS($M$131:DT221)&lt;=$P$2),INDEX(MINVERSE($M$6:INDEX($M$6:$EF$125,$P$2,$P$2)),ROWS($M$131:DT221),COLUMNS($M$131:DT221)),0)</f>
        <v>0</v>
      </c>
      <c r="DU221">
        <f t="array" ref="DU221">IF(AND(ROWS($M$131:DU221)&lt;=$P$2,COLUMNS($M$131:DU221)&lt;=$P$2),INDEX(MINVERSE($M$6:INDEX($M$6:$EF$125,$P$2,$P$2)),ROWS($M$131:DU221),COLUMNS($M$131:DU221)),0)</f>
        <v>0</v>
      </c>
      <c r="DV221">
        <f t="array" ref="DV221">IF(AND(ROWS($M$131:DV221)&lt;=$P$2,COLUMNS($M$131:DV221)&lt;=$P$2),INDEX(MINVERSE($M$6:INDEX($M$6:$EF$125,$P$2,$P$2)),ROWS($M$131:DV221),COLUMNS($M$131:DV221)),0)</f>
        <v>0</v>
      </c>
      <c r="DW221">
        <f t="array" ref="DW221">IF(AND(ROWS($M$131:DW221)&lt;=$P$2,COLUMNS($M$131:DW221)&lt;=$P$2),INDEX(MINVERSE($M$6:INDEX($M$6:$EF$125,$P$2,$P$2)),ROWS($M$131:DW221),COLUMNS($M$131:DW221)),0)</f>
        <v>0</v>
      </c>
      <c r="DX221">
        <f t="array" ref="DX221">IF(AND(ROWS($M$131:DX221)&lt;=$P$2,COLUMNS($M$131:DX221)&lt;=$P$2),INDEX(MINVERSE($M$6:INDEX($M$6:$EF$125,$P$2,$P$2)),ROWS($M$131:DX221),COLUMNS($M$131:DX221)),0)</f>
        <v>0</v>
      </c>
      <c r="DY221">
        <f t="array" ref="DY221">IF(AND(ROWS($M$131:DY221)&lt;=$P$2,COLUMNS($M$131:DY221)&lt;=$P$2),INDEX(MINVERSE($M$6:INDEX($M$6:$EF$125,$P$2,$P$2)),ROWS($M$131:DY221),COLUMNS($M$131:DY221)),0)</f>
        <v>0</v>
      </c>
      <c r="DZ221">
        <f t="array" ref="DZ221">IF(AND(ROWS($M$131:DZ221)&lt;=$P$2,COLUMNS($M$131:DZ221)&lt;=$P$2),INDEX(MINVERSE($M$6:INDEX($M$6:$EF$125,$P$2,$P$2)),ROWS($M$131:DZ221),COLUMNS($M$131:DZ221)),0)</f>
        <v>0</v>
      </c>
      <c r="EA221">
        <f t="array" ref="EA221">IF(AND(ROWS($M$131:EA221)&lt;=$P$2,COLUMNS($M$131:EA221)&lt;=$P$2),INDEX(MINVERSE($M$6:INDEX($M$6:$EF$125,$P$2,$P$2)),ROWS($M$131:EA221),COLUMNS($M$131:EA221)),0)</f>
        <v>0</v>
      </c>
      <c r="EB221">
        <f t="array" ref="EB221">IF(AND(ROWS($M$131:EB221)&lt;=$P$2,COLUMNS($M$131:EB221)&lt;=$P$2),INDEX(MINVERSE($M$6:INDEX($M$6:$EF$125,$P$2,$P$2)),ROWS($M$131:EB221),COLUMNS($M$131:EB221)),0)</f>
        <v>0</v>
      </c>
    </row>
    <row r="222" spans="12:132" ht="15">
      <c r="L222" s="10">
        <v>92</v>
      </c>
      <c r="M222">
        <f t="array" ref="M222">IF(AND(ROWS($M$131:M222)&lt;=$P$2,COLUMNS($M$131:M222)&lt;=$P$2),INDEX(MINVERSE($M$6:INDEX($M$6:$EF$125,$P$2,$P$2)),ROWS($M$131:M222),COLUMNS($M$131:M222)),0)</f>
        <v>0</v>
      </c>
      <c r="N222">
        <f t="array" ref="N222">IF(AND(ROWS($M$131:N222)&lt;=$P$2,COLUMNS($M$131:N222)&lt;=$P$2),INDEX(MINVERSE($M$6:INDEX($M$6:$EF$125,$P$2,$P$2)),ROWS($M$131:N222),COLUMNS($M$131:N222)),0)</f>
        <v>0</v>
      </c>
      <c r="O222">
        <f t="array" ref="O222">IF(AND(ROWS($M$131:O222)&lt;=$P$2,COLUMNS($M$131:O222)&lt;=$P$2),INDEX(MINVERSE($M$6:INDEX($M$6:$EF$125,$P$2,$P$2)),ROWS($M$131:O222),COLUMNS($M$131:O222)),0)</f>
        <v>0</v>
      </c>
      <c r="P222">
        <f t="array" ref="P222">IF(AND(ROWS($M$131:P222)&lt;=$P$2,COLUMNS($M$131:P222)&lt;=$P$2),INDEX(MINVERSE($M$6:INDEX($M$6:$EF$125,$P$2,$P$2)),ROWS($M$131:P222),COLUMNS($M$131:P222)),0)</f>
        <v>0</v>
      </c>
      <c r="Q222">
        <f t="array" ref="Q222">IF(AND(ROWS($M$131:Q222)&lt;=$P$2,COLUMNS($M$131:Q222)&lt;=$P$2),INDEX(MINVERSE($M$6:INDEX($M$6:$EF$125,$P$2,$P$2)),ROWS($M$131:Q222),COLUMNS($M$131:Q222)),0)</f>
        <v>0</v>
      </c>
      <c r="R222">
        <f t="array" ref="R222">IF(AND(ROWS($M$131:R222)&lt;=$P$2,COLUMNS($M$131:R222)&lt;=$P$2),INDEX(MINVERSE($M$6:INDEX($M$6:$EF$125,$P$2,$P$2)),ROWS($M$131:R222),COLUMNS($M$131:R222)),0)</f>
        <v>0</v>
      </c>
      <c r="S222">
        <f t="array" ref="S222">IF(AND(ROWS($M$131:S222)&lt;=$P$2,COLUMNS($M$131:S222)&lt;=$P$2),INDEX(MINVERSE($M$6:INDEX($M$6:$EF$125,$P$2,$P$2)),ROWS($M$131:S222),COLUMNS($M$131:S222)),0)</f>
        <v>0</v>
      </c>
      <c r="T222">
        <f t="array" ref="T222">IF(AND(ROWS($M$131:T222)&lt;=$P$2,COLUMNS($M$131:T222)&lt;=$P$2),INDEX(MINVERSE($M$6:INDEX($M$6:$EF$125,$P$2,$P$2)),ROWS($M$131:T222),COLUMNS($M$131:T222)),0)</f>
        <v>0</v>
      </c>
      <c r="U222">
        <f t="array" ref="U222">IF(AND(ROWS($M$131:U222)&lt;=$P$2,COLUMNS($M$131:U222)&lt;=$P$2),INDEX(MINVERSE($M$6:INDEX($M$6:$EF$125,$P$2,$P$2)),ROWS($M$131:U222),COLUMNS($M$131:U222)),0)</f>
        <v>0</v>
      </c>
      <c r="V222">
        <f t="array" ref="V222">IF(AND(ROWS($M$131:V222)&lt;=$P$2,COLUMNS($M$131:V222)&lt;=$P$2),INDEX(MINVERSE($M$6:INDEX($M$6:$EF$125,$P$2,$P$2)),ROWS($M$131:V222),COLUMNS($M$131:V222)),0)</f>
        <v>0</v>
      </c>
      <c r="W222">
        <f t="array" ref="W222">IF(AND(ROWS($M$131:W222)&lt;=$P$2,COLUMNS($M$131:W222)&lt;=$P$2),INDEX(MINVERSE($M$6:INDEX($M$6:$EF$125,$P$2,$P$2)),ROWS($M$131:W222),COLUMNS($M$131:W222)),0)</f>
        <v>0</v>
      </c>
      <c r="X222">
        <f t="array" ref="X222">IF(AND(ROWS($M$131:X222)&lt;=$P$2,COLUMNS($M$131:X222)&lt;=$P$2),INDEX(MINVERSE($M$6:INDEX($M$6:$EF$125,$P$2,$P$2)),ROWS($M$131:X222),COLUMNS($M$131:X222)),0)</f>
        <v>0</v>
      </c>
      <c r="Y222">
        <f t="array" ref="Y222">IF(AND(ROWS($M$131:Y222)&lt;=$P$2,COLUMNS($M$131:Y222)&lt;=$P$2),INDEX(MINVERSE($M$6:INDEX($M$6:$EF$125,$P$2,$P$2)),ROWS($M$131:Y222),COLUMNS($M$131:Y222)),0)</f>
        <v>0</v>
      </c>
      <c r="Z222">
        <f t="array" ref="Z222">IF(AND(ROWS($M$131:Z222)&lt;=$P$2,COLUMNS($M$131:Z222)&lt;=$P$2),INDEX(MINVERSE($M$6:INDEX($M$6:$EF$125,$P$2,$P$2)),ROWS($M$131:Z222),COLUMNS($M$131:Z222)),0)</f>
        <v>0</v>
      </c>
      <c r="AA222">
        <f t="array" ref="AA222">IF(AND(ROWS($M$131:AA222)&lt;=$P$2,COLUMNS($M$131:AA222)&lt;=$P$2),INDEX(MINVERSE($M$6:INDEX($M$6:$EF$125,$P$2,$P$2)),ROWS($M$131:AA222),COLUMNS($M$131:AA222)),0)</f>
        <v>0</v>
      </c>
      <c r="AB222">
        <f t="array" ref="AB222">IF(AND(ROWS($M$131:AB222)&lt;=$P$2,COLUMNS($M$131:AB222)&lt;=$P$2),INDEX(MINVERSE($M$6:INDEX($M$6:$EF$125,$P$2,$P$2)),ROWS($M$131:AB222),COLUMNS($M$131:AB222)),0)</f>
        <v>0</v>
      </c>
      <c r="AC222">
        <f t="array" ref="AC222">IF(AND(ROWS($M$131:AC222)&lt;=$P$2,COLUMNS($M$131:AC222)&lt;=$P$2),INDEX(MINVERSE($M$6:INDEX($M$6:$EF$125,$P$2,$P$2)),ROWS($M$131:AC222),COLUMNS($M$131:AC222)),0)</f>
        <v>0</v>
      </c>
      <c r="AD222">
        <f t="array" ref="AD222">IF(AND(ROWS($M$131:AD222)&lt;=$P$2,COLUMNS($M$131:AD222)&lt;=$P$2),INDEX(MINVERSE($M$6:INDEX($M$6:$EF$125,$P$2,$P$2)),ROWS($M$131:AD222),COLUMNS($M$131:AD222)),0)</f>
        <v>0</v>
      </c>
      <c r="AE222">
        <f t="array" ref="AE222">IF(AND(ROWS($M$131:AE222)&lt;=$P$2,COLUMNS($M$131:AE222)&lt;=$P$2),INDEX(MINVERSE($M$6:INDEX($M$6:$EF$125,$P$2,$P$2)),ROWS($M$131:AE222),COLUMNS($M$131:AE222)),0)</f>
        <v>0</v>
      </c>
      <c r="AF222">
        <f t="array" ref="AF222">IF(AND(ROWS($M$131:AF222)&lt;=$P$2,COLUMNS($M$131:AF222)&lt;=$P$2),INDEX(MINVERSE($M$6:INDEX($M$6:$EF$125,$P$2,$P$2)),ROWS($M$131:AF222),COLUMNS($M$131:AF222)),0)</f>
        <v>0</v>
      </c>
      <c r="AG222">
        <f t="array" ref="AG222">IF(AND(ROWS($M$131:AG222)&lt;=$P$2,COLUMNS($M$131:AG222)&lt;=$P$2),INDEX(MINVERSE($M$6:INDEX($M$6:$EF$125,$P$2,$P$2)),ROWS($M$131:AG222),COLUMNS($M$131:AG222)),0)</f>
        <v>0</v>
      </c>
      <c r="AH222">
        <f t="array" ref="AH222">IF(AND(ROWS($M$131:AH222)&lt;=$P$2,COLUMNS($M$131:AH222)&lt;=$P$2),INDEX(MINVERSE($M$6:INDEX($M$6:$EF$125,$P$2,$P$2)),ROWS($M$131:AH222),COLUMNS($M$131:AH222)),0)</f>
        <v>0</v>
      </c>
      <c r="AI222">
        <f t="array" ref="AI222">IF(AND(ROWS($M$131:AI222)&lt;=$P$2,COLUMNS($M$131:AI222)&lt;=$P$2),INDEX(MINVERSE($M$6:INDEX($M$6:$EF$125,$P$2,$P$2)),ROWS($M$131:AI222),COLUMNS($M$131:AI222)),0)</f>
        <v>0</v>
      </c>
      <c r="AJ222">
        <f t="array" ref="AJ222">IF(AND(ROWS($M$131:AJ222)&lt;=$P$2,COLUMNS($M$131:AJ222)&lt;=$P$2),INDEX(MINVERSE($M$6:INDEX($M$6:$EF$125,$P$2,$P$2)),ROWS($M$131:AJ222),COLUMNS($M$131:AJ222)),0)</f>
        <v>0</v>
      </c>
      <c r="AK222">
        <f t="array" ref="AK222">IF(AND(ROWS($M$131:AK222)&lt;=$P$2,COLUMNS($M$131:AK222)&lt;=$P$2),INDEX(MINVERSE($M$6:INDEX($M$6:$EF$125,$P$2,$P$2)),ROWS($M$131:AK222),COLUMNS($M$131:AK222)),0)</f>
        <v>0</v>
      </c>
      <c r="AL222">
        <f t="array" ref="AL222">IF(AND(ROWS($M$131:AL222)&lt;=$P$2,COLUMNS($M$131:AL222)&lt;=$P$2),INDEX(MINVERSE($M$6:INDEX($M$6:$EF$125,$P$2,$P$2)),ROWS($M$131:AL222),COLUMNS($M$131:AL222)),0)</f>
        <v>0</v>
      </c>
      <c r="AM222">
        <f t="array" ref="AM222">IF(AND(ROWS($M$131:AM222)&lt;=$P$2,COLUMNS($M$131:AM222)&lt;=$P$2),INDEX(MINVERSE($M$6:INDEX($M$6:$EF$125,$P$2,$P$2)),ROWS($M$131:AM222),COLUMNS($M$131:AM222)),0)</f>
        <v>0</v>
      </c>
      <c r="AN222">
        <f t="array" ref="AN222">IF(AND(ROWS($M$131:AN222)&lt;=$P$2,COLUMNS($M$131:AN222)&lt;=$P$2),INDEX(MINVERSE($M$6:INDEX($M$6:$EF$125,$P$2,$P$2)),ROWS($M$131:AN222),COLUMNS($M$131:AN222)),0)</f>
        <v>0</v>
      </c>
      <c r="AO222">
        <f t="array" ref="AO222">IF(AND(ROWS($M$131:AO222)&lt;=$P$2,COLUMNS($M$131:AO222)&lt;=$P$2),INDEX(MINVERSE($M$6:INDEX($M$6:$EF$125,$P$2,$P$2)),ROWS($M$131:AO222),COLUMNS($M$131:AO222)),0)</f>
        <v>0</v>
      </c>
      <c r="AP222">
        <f t="array" ref="AP222">IF(AND(ROWS($M$131:AP222)&lt;=$P$2,COLUMNS($M$131:AP222)&lt;=$P$2),INDEX(MINVERSE($M$6:INDEX($M$6:$EF$125,$P$2,$P$2)),ROWS($M$131:AP222),COLUMNS($M$131:AP222)),0)</f>
        <v>0</v>
      </c>
      <c r="AQ222">
        <f t="array" ref="AQ222">IF(AND(ROWS($M$131:AQ222)&lt;=$P$2,COLUMNS($M$131:AQ222)&lt;=$P$2),INDEX(MINVERSE($M$6:INDEX($M$6:$EF$125,$P$2,$P$2)),ROWS($M$131:AQ222),COLUMNS($M$131:AQ222)),0)</f>
        <v>0</v>
      </c>
      <c r="AR222">
        <f t="array" ref="AR222">IF(AND(ROWS($M$131:AR222)&lt;=$P$2,COLUMNS($M$131:AR222)&lt;=$P$2),INDEX(MINVERSE($M$6:INDEX($M$6:$EF$125,$P$2,$P$2)),ROWS($M$131:AR222),COLUMNS($M$131:AR222)),0)</f>
        <v>0</v>
      </c>
      <c r="AS222">
        <f t="array" ref="AS222">IF(AND(ROWS($M$131:AS222)&lt;=$P$2,COLUMNS($M$131:AS222)&lt;=$P$2),INDEX(MINVERSE($M$6:INDEX($M$6:$EF$125,$P$2,$P$2)),ROWS($M$131:AS222),COLUMNS($M$131:AS222)),0)</f>
        <v>0</v>
      </c>
      <c r="AT222">
        <f t="array" ref="AT222">IF(AND(ROWS($M$131:AT222)&lt;=$P$2,COLUMNS($M$131:AT222)&lt;=$P$2),INDEX(MINVERSE($M$6:INDEX($M$6:$EF$125,$P$2,$P$2)),ROWS($M$131:AT222),COLUMNS($M$131:AT222)),0)</f>
        <v>0</v>
      </c>
      <c r="AU222">
        <f t="array" ref="AU222">IF(AND(ROWS($M$131:AU222)&lt;=$P$2,COLUMNS($M$131:AU222)&lt;=$P$2),INDEX(MINVERSE($M$6:INDEX($M$6:$EF$125,$P$2,$P$2)),ROWS($M$131:AU222),COLUMNS($M$131:AU222)),0)</f>
        <v>0</v>
      </c>
      <c r="AV222">
        <f t="array" ref="AV222">IF(AND(ROWS($M$131:AV222)&lt;=$P$2,COLUMNS($M$131:AV222)&lt;=$P$2),INDEX(MINVERSE($M$6:INDEX($M$6:$EF$125,$P$2,$P$2)),ROWS($M$131:AV222),COLUMNS($M$131:AV222)),0)</f>
        <v>0</v>
      </c>
      <c r="AW222">
        <f t="array" ref="AW222">IF(AND(ROWS($M$131:AW222)&lt;=$P$2,COLUMNS($M$131:AW222)&lt;=$P$2),INDEX(MINVERSE($M$6:INDEX($M$6:$EF$125,$P$2,$P$2)),ROWS($M$131:AW222),COLUMNS($M$131:AW222)),0)</f>
        <v>0</v>
      </c>
      <c r="AX222">
        <f t="array" ref="AX222">IF(AND(ROWS($M$131:AX222)&lt;=$P$2,COLUMNS($M$131:AX222)&lt;=$P$2),INDEX(MINVERSE($M$6:INDEX($M$6:$EF$125,$P$2,$P$2)),ROWS($M$131:AX222),COLUMNS($M$131:AX222)),0)</f>
        <v>0</v>
      </c>
      <c r="AY222">
        <f t="array" ref="AY222">IF(AND(ROWS($M$131:AY222)&lt;=$P$2,COLUMNS($M$131:AY222)&lt;=$P$2),INDEX(MINVERSE($M$6:INDEX($M$6:$EF$125,$P$2,$P$2)),ROWS($M$131:AY222),COLUMNS($M$131:AY222)),0)</f>
        <v>0</v>
      </c>
      <c r="AZ222">
        <f t="array" ref="AZ222">IF(AND(ROWS($M$131:AZ222)&lt;=$P$2,COLUMNS($M$131:AZ222)&lt;=$P$2),INDEX(MINVERSE($M$6:INDEX($M$6:$EF$125,$P$2,$P$2)),ROWS($M$131:AZ222),COLUMNS($M$131:AZ222)),0)</f>
        <v>0</v>
      </c>
      <c r="BA222">
        <f t="array" ref="BA222">IF(AND(ROWS($M$131:BA222)&lt;=$P$2,COLUMNS($M$131:BA222)&lt;=$P$2),INDEX(MINVERSE($M$6:INDEX($M$6:$EF$125,$P$2,$P$2)),ROWS($M$131:BA222),COLUMNS($M$131:BA222)),0)</f>
        <v>0</v>
      </c>
      <c r="BB222">
        <f t="array" ref="BB222">IF(AND(ROWS($M$131:BB222)&lt;=$P$2,COLUMNS($M$131:BB222)&lt;=$P$2),INDEX(MINVERSE($M$6:INDEX($M$6:$EF$125,$P$2,$P$2)),ROWS($M$131:BB222),COLUMNS($M$131:BB222)),0)</f>
        <v>0</v>
      </c>
      <c r="BC222">
        <f t="array" ref="BC222">IF(AND(ROWS($M$131:BC222)&lt;=$P$2,COLUMNS($M$131:BC222)&lt;=$P$2),INDEX(MINVERSE($M$6:INDEX($M$6:$EF$125,$P$2,$P$2)),ROWS($M$131:BC222),COLUMNS($M$131:BC222)),0)</f>
        <v>0</v>
      </c>
      <c r="BD222">
        <f t="array" ref="BD222">IF(AND(ROWS($M$131:BD222)&lt;=$P$2,COLUMNS($M$131:BD222)&lt;=$P$2),INDEX(MINVERSE($M$6:INDEX($M$6:$EF$125,$P$2,$P$2)),ROWS($M$131:BD222),COLUMNS($M$131:BD222)),0)</f>
        <v>0</v>
      </c>
      <c r="BE222">
        <f t="array" ref="BE222">IF(AND(ROWS($M$131:BE222)&lt;=$P$2,COLUMNS($M$131:BE222)&lt;=$P$2),INDEX(MINVERSE($M$6:INDEX($M$6:$EF$125,$P$2,$P$2)),ROWS($M$131:BE222),COLUMNS($M$131:BE222)),0)</f>
        <v>0</v>
      </c>
      <c r="BF222">
        <f t="array" ref="BF222">IF(AND(ROWS($M$131:BF222)&lt;=$P$2,COLUMNS($M$131:BF222)&lt;=$P$2),INDEX(MINVERSE($M$6:INDEX($M$6:$EF$125,$P$2,$P$2)),ROWS($M$131:BF222),COLUMNS($M$131:BF222)),0)</f>
        <v>0</v>
      </c>
      <c r="BG222">
        <f t="array" ref="BG222">IF(AND(ROWS($M$131:BG222)&lt;=$P$2,COLUMNS($M$131:BG222)&lt;=$P$2),INDEX(MINVERSE($M$6:INDEX($M$6:$EF$125,$P$2,$P$2)),ROWS($M$131:BG222),COLUMNS($M$131:BG222)),0)</f>
        <v>0</v>
      </c>
      <c r="BH222">
        <f t="array" ref="BH222">IF(AND(ROWS($M$131:BH222)&lt;=$P$2,COLUMNS($M$131:BH222)&lt;=$P$2),INDEX(MINVERSE($M$6:INDEX($M$6:$EF$125,$P$2,$P$2)),ROWS($M$131:BH222),COLUMNS($M$131:BH222)),0)</f>
        <v>0</v>
      </c>
      <c r="BI222">
        <f t="array" ref="BI222">IF(AND(ROWS($M$131:BI222)&lt;=$P$2,COLUMNS($M$131:BI222)&lt;=$P$2),INDEX(MINVERSE($M$6:INDEX($M$6:$EF$125,$P$2,$P$2)),ROWS($M$131:BI222),COLUMNS($M$131:BI222)),0)</f>
        <v>0</v>
      </c>
      <c r="BJ222">
        <f t="array" ref="BJ222">IF(AND(ROWS($M$131:BJ222)&lt;=$P$2,COLUMNS($M$131:BJ222)&lt;=$P$2),INDEX(MINVERSE($M$6:INDEX($M$6:$EF$125,$P$2,$P$2)),ROWS($M$131:BJ222),COLUMNS($M$131:BJ222)),0)</f>
        <v>0</v>
      </c>
      <c r="BK222">
        <f t="array" ref="BK222">IF(AND(ROWS($M$131:BK222)&lt;=$P$2,COLUMNS($M$131:BK222)&lt;=$P$2),INDEX(MINVERSE($M$6:INDEX($M$6:$EF$125,$P$2,$P$2)),ROWS($M$131:BK222),COLUMNS($M$131:BK222)),0)</f>
        <v>0</v>
      </c>
      <c r="BL222">
        <f t="array" ref="BL222">IF(AND(ROWS($M$131:BL222)&lt;=$P$2,COLUMNS($M$131:BL222)&lt;=$P$2),INDEX(MINVERSE($M$6:INDEX($M$6:$EF$125,$P$2,$P$2)),ROWS($M$131:BL222),COLUMNS($M$131:BL222)),0)</f>
        <v>0</v>
      </c>
      <c r="BM222">
        <f t="array" ref="BM222">IF(AND(ROWS($M$131:BM222)&lt;=$P$2,COLUMNS($M$131:BM222)&lt;=$P$2),INDEX(MINVERSE($M$6:INDEX($M$6:$EF$125,$P$2,$P$2)),ROWS($M$131:BM222),COLUMNS($M$131:BM222)),0)</f>
        <v>0</v>
      </c>
      <c r="BN222">
        <f t="array" ref="BN222">IF(AND(ROWS($M$131:BN222)&lt;=$P$2,COLUMNS($M$131:BN222)&lt;=$P$2),INDEX(MINVERSE($M$6:INDEX($M$6:$EF$125,$P$2,$P$2)),ROWS($M$131:BN222),COLUMNS($M$131:BN222)),0)</f>
        <v>0</v>
      </c>
      <c r="BO222">
        <f t="array" ref="BO222">IF(AND(ROWS($M$131:BO222)&lt;=$P$2,COLUMNS($M$131:BO222)&lt;=$P$2),INDEX(MINVERSE($M$6:INDEX($M$6:$EF$125,$P$2,$P$2)),ROWS($M$131:BO222),COLUMNS($M$131:BO222)),0)</f>
        <v>0</v>
      </c>
      <c r="BP222">
        <f t="array" ref="BP222">IF(AND(ROWS($M$131:BP222)&lt;=$P$2,COLUMNS($M$131:BP222)&lt;=$P$2),INDEX(MINVERSE($M$6:INDEX($M$6:$EF$125,$P$2,$P$2)),ROWS($M$131:BP222),COLUMNS($M$131:BP222)),0)</f>
        <v>0</v>
      </c>
      <c r="BQ222">
        <f t="array" ref="BQ222">IF(AND(ROWS($M$131:BQ222)&lt;=$P$2,COLUMNS($M$131:BQ222)&lt;=$P$2),INDEX(MINVERSE($M$6:INDEX($M$6:$EF$125,$P$2,$P$2)),ROWS($M$131:BQ222),COLUMNS($M$131:BQ222)),0)</f>
        <v>0</v>
      </c>
      <c r="BR222">
        <f t="array" ref="BR222">IF(AND(ROWS($M$131:BR222)&lt;=$P$2,COLUMNS($M$131:BR222)&lt;=$P$2),INDEX(MINVERSE($M$6:INDEX($M$6:$EF$125,$P$2,$P$2)),ROWS($M$131:BR222),COLUMNS($M$131:BR222)),0)</f>
        <v>0</v>
      </c>
      <c r="BS222">
        <f t="array" ref="BS222">IF(AND(ROWS($M$131:BS222)&lt;=$P$2,COLUMNS($M$131:BS222)&lt;=$P$2),INDEX(MINVERSE($M$6:INDEX($M$6:$EF$125,$P$2,$P$2)),ROWS($M$131:BS222),COLUMNS($M$131:BS222)),0)</f>
        <v>0</v>
      </c>
      <c r="BT222">
        <f t="array" ref="BT222">IF(AND(ROWS($M$131:BT222)&lt;=$P$2,COLUMNS($M$131:BT222)&lt;=$P$2),INDEX(MINVERSE($M$6:INDEX($M$6:$EF$125,$P$2,$P$2)),ROWS($M$131:BT222),COLUMNS($M$131:BT222)),0)</f>
        <v>0</v>
      </c>
      <c r="BU222">
        <f t="array" ref="BU222">IF(AND(ROWS($M$131:BU222)&lt;=$P$2,COLUMNS($M$131:BU222)&lt;=$P$2),INDEX(MINVERSE($M$6:INDEX($M$6:$EF$125,$P$2,$P$2)),ROWS($M$131:BU222),COLUMNS($M$131:BU222)),0)</f>
        <v>0</v>
      </c>
      <c r="BV222">
        <f t="array" ref="BV222">IF(AND(ROWS($M$131:BV222)&lt;=$P$2,COLUMNS($M$131:BV222)&lt;=$P$2),INDEX(MINVERSE($M$6:INDEX($M$6:$EF$125,$P$2,$P$2)),ROWS($M$131:BV222),COLUMNS($M$131:BV222)),0)</f>
        <v>0</v>
      </c>
      <c r="BW222">
        <f t="array" ref="BW222">IF(AND(ROWS($M$131:BW222)&lt;=$P$2,COLUMNS($M$131:BW222)&lt;=$P$2),INDEX(MINVERSE($M$6:INDEX($M$6:$EF$125,$P$2,$P$2)),ROWS($M$131:BW222),COLUMNS($M$131:BW222)),0)</f>
        <v>0</v>
      </c>
      <c r="BX222">
        <f t="array" ref="BX222">IF(AND(ROWS($M$131:BX222)&lt;=$P$2,COLUMNS($M$131:BX222)&lt;=$P$2),INDEX(MINVERSE($M$6:INDEX($M$6:$EF$125,$P$2,$P$2)),ROWS($M$131:BX222),COLUMNS($M$131:BX222)),0)</f>
        <v>0</v>
      </c>
      <c r="BY222">
        <f t="array" ref="BY222">IF(AND(ROWS($M$131:BY222)&lt;=$P$2,COLUMNS($M$131:BY222)&lt;=$P$2),INDEX(MINVERSE($M$6:INDEX($M$6:$EF$125,$P$2,$P$2)),ROWS($M$131:BY222),COLUMNS($M$131:BY222)),0)</f>
        <v>0</v>
      </c>
      <c r="BZ222">
        <f t="array" ref="BZ222">IF(AND(ROWS($M$131:BZ222)&lt;=$P$2,COLUMNS($M$131:BZ222)&lt;=$P$2),INDEX(MINVERSE($M$6:INDEX($M$6:$EF$125,$P$2,$P$2)),ROWS($M$131:BZ222),COLUMNS($M$131:BZ222)),0)</f>
        <v>0</v>
      </c>
      <c r="CA222">
        <f t="array" ref="CA222">IF(AND(ROWS($M$131:CA222)&lt;=$P$2,COLUMNS($M$131:CA222)&lt;=$P$2),INDEX(MINVERSE($M$6:INDEX($M$6:$EF$125,$P$2,$P$2)),ROWS($M$131:CA222),COLUMNS($M$131:CA222)),0)</f>
        <v>0</v>
      </c>
      <c r="CB222">
        <f t="array" ref="CB222">IF(AND(ROWS($M$131:CB222)&lt;=$P$2,COLUMNS($M$131:CB222)&lt;=$P$2),INDEX(MINVERSE($M$6:INDEX($M$6:$EF$125,$P$2,$P$2)),ROWS($M$131:CB222),COLUMNS($M$131:CB222)),0)</f>
        <v>0</v>
      </c>
      <c r="CC222">
        <f t="array" ref="CC222">IF(AND(ROWS($M$131:CC222)&lt;=$P$2,COLUMNS($M$131:CC222)&lt;=$P$2),INDEX(MINVERSE($M$6:INDEX($M$6:$EF$125,$P$2,$P$2)),ROWS($M$131:CC222),COLUMNS($M$131:CC222)),0)</f>
        <v>0</v>
      </c>
      <c r="CD222">
        <f t="array" ref="CD222">IF(AND(ROWS($M$131:CD222)&lt;=$P$2,COLUMNS($M$131:CD222)&lt;=$P$2),INDEX(MINVERSE($M$6:INDEX($M$6:$EF$125,$P$2,$P$2)),ROWS($M$131:CD222),COLUMNS($M$131:CD222)),0)</f>
        <v>0</v>
      </c>
      <c r="CE222">
        <f t="array" ref="CE222">IF(AND(ROWS($M$131:CE222)&lt;=$P$2,COLUMNS($M$131:CE222)&lt;=$P$2),INDEX(MINVERSE($M$6:INDEX($M$6:$EF$125,$P$2,$P$2)),ROWS($M$131:CE222),COLUMNS($M$131:CE222)),0)</f>
        <v>0</v>
      </c>
      <c r="CF222">
        <f t="array" ref="CF222">IF(AND(ROWS($M$131:CF222)&lt;=$P$2,COLUMNS($M$131:CF222)&lt;=$P$2),INDEX(MINVERSE($M$6:INDEX($M$6:$EF$125,$P$2,$P$2)),ROWS($M$131:CF222),COLUMNS($M$131:CF222)),0)</f>
        <v>0</v>
      </c>
      <c r="CG222">
        <f t="array" ref="CG222">IF(AND(ROWS($M$131:CG222)&lt;=$P$2,COLUMNS($M$131:CG222)&lt;=$P$2),INDEX(MINVERSE($M$6:INDEX($M$6:$EF$125,$P$2,$P$2)),ROWS($M$131:CG222),COLUMNS($M$131:CG222)),0)</f>
        <v>0</v>
      </c>
      <c r="CH222">
        <f t="array" ref="CH222">IF(AND(ROWS($M$131:CH222)&lt;=$P$2,COLUMNS($M$131:CH222)&lt;=$P$2),INDEX(MINVERSE($M$6:INDEX($M$6:$EF$125,$P$2,$P$2)),ROWS($M$131:CH222),COLUMNS($M$131:CH222)),0)</f>
        <v>0</v>
      </c>
      <c r="CI222">
        <f t="array" ref="CI222">IF(AND(ROWS($M$131:CI222)&lt;=$P$2,COLUMNS($M$131:CI222)&lt;=$P$2),INDEX(MINVERSE($M$6:INDEX($M$6:$EF$125,$P$2,$P$2)),ROWS($M$131:CI222),COLUMNS($M$131:CI222)),0)</f>
        <v>0</v>
      </c>
      <c r="CJ222">
        <f t="array" ref="CJ222">IF(AND(ROWS($M$131:CJ222)&lt;=$P$2,COLUMNS($M$131:CJ222)&lt;=$P$2),INDEX(MINVERSE($M$6:INDEX($M$6:$EF$125,$P$2,$P$2)),ROWS($M$131:CJ222),COLUMNS($M$131:CJ222)),0)</f>
        <v>0</v>
      </c>
      <c r="CK222">
        <f t="array" ref="CK222">IF(AND(ROWS($M$131:CK222)&lt;=$P$2,COLUMNS($M$131:CK222)&lt;=$P$2),INDEX(MINVERSE($M$6:INDEX($M$6:$EF$125,$P$2,$P$2)),ROWS($M$131:CK222),COLUMNS($M$131:CK222)),0)</f>
        <v>0</v>
      </c>
      <c r="CL222">
        <f t="array" ref="CL222">IF(AND(ROWS($M$131:CL222)&lt;=$P$2,COLUMNS($M$131:CL222)&lt;=$P$2),INDEX(MINVERSE($M$6:INDEX($M$6:$EF$125,$P$2,$P$2)),ROWS($M$131:CL222),COLUMNS($M$131:CL222)),0)</f>
        <v>0</v>
      </c>
      <c r="CM222">
        <f t="array" ref="CM222">IF(AND(ROWS($M$131:CM222)&lt;=$P$2,COLUMNS($M$131:CM222)&lt;=$P$2),INDEX(MINVERSE($M$6:INDEX($M$6:$EF$125,$P$2,$P$2)),ROWS($M$131:CM222),COLUMNS($M$131:CM222)),0)</f>
        <v>0</v>
      </c>
      <c r="CN222">
        <f t="array" ref="CN222">IF(AND(ROWS($M$131:CN222)&lt;=$P$2,COLUMNS($M$131:CN222)&lt;=$P$2),INDEX(MINVERSE($M$6:INDEX($M$6:$EF$125,$P$2,$P$2)),ROWS($M$131:CN222),COLUMNS($M$131:CN222)),0)</f>
        <v>0</v>
      </c>
      <c r="CO222">
        <f t="array" ref="CO222">IF(AND(ROWS($M$131:CO222)&lt;=$P$2,COLUMNS($M$131:CO222)&lt;=$P$2),INDEX(MINVERSE($M$6:INDEX($M$6:$EF$125,$P$2,$P$2)),ROWS($M$131:CO222),COLUMNS($M$131:CO222)),0)</f>
        <v>0</v>
      </c>
      <c r="CP222">
        <f t="array" ref="CP222">IF(AND(ROWS($M$131:CP222)&lt;=$P$2,COLUMNS($M$131:CP222)&lt;=$P$2),INDEX(MINVERSE($M$6:INDEX($M$6:$EF$125,$P$2,$P$2)),ROWS($M$131:CP222),COLUMNS($M$131:CP222)),0)</f>
        <v>0</v>
      </c>
      <c r="CQ222">
        <f t="array" ref="CQ222">IF(AND(ROWS($M$131:CQ222)&lt;=$P$2,COLUMNS($M$131:CQ222)&lt;=$P$2),INDEX(MINVERSE($M$6:INDEX($M$6:$EF$125,$P$2,$P$2)),ROWS($M$131:CQ222),COLUMNS($M$131:CQ222)),0)</f>
        <v>0</v>
      </c>
      <c r="CR222">
        <f t="array" ref="CR222">IF(AND(ROWS($M$131:CR222)&lt;=$P$2,COLUMNS($M$131:CR222)&lt;=$P$2),INDEX(MINVERSE($M$6:INDEX($M$6:$EF$125,$P$2,$P$2)),ROWS($M$131:CR222),COLUMNS($M$131:CR222)),0)</f>
        <v>0</v>
      </c>
      <c r="CS222">
        <f t="array" ref="CS222">IF(AND(ROWS($M$131:CS222)&lt;=$P$2,COLUMNS($M$131:CS222)&lt;=$P$2),INDEX(MINVERSE($M$6:INDEX($M$6:$EF$125,$P$2,$P$2)),ROWS($M$131:CS222),COLUMNS($M$131:CS222)),0)</f>
        <v>0</v>
      </c>
      <c r="CT222">
        <f t="array" ref="CT222">IF(AND(ROWS($M$131:CT222)&lt;=$P$2,COLUMNS($M$131:CT222)&lt;=$P$2),INDEX(MINVERSE($M$6:INDEX($M$6:$EF$125,$P$2,$P$2)),ROWS($M$131:CT222),COLUMNS($M$131:CT222)),0)</f>
        <v>0</v>
      </c>
      <c r="CU222">
        <f t="array" ref="CU222">IF(AND(ROWS($M$131:CU222)&lt;=$P$2,COLUMNS($M$131:CU222)&lt;=$P$2),INDEX(MINVERSE($M$6:INDEX($M$6:$EF$125,$P$2,$P$2)),ROWS($M$131:CU222),COLUMNS($M$131:CU222)),0)</f>
        <v>0</v>
      </c>
      <c r="CV222">
        <f t="array" ref="CV222">IF(AND(ROWS($M$131:CV222)&lt;=$P$2,COLUMNS($M$131:CV222)&lt;=$P$2),INDEX(MINVERSE($M$6:INDEX($M$6:$EF$125,$P$2,$P$2)),ROWS($M$131:CV222),COLUMNS($M$131:CV222)),0)</f>
        <v>0</v>
      </c>
      <c r="CW222">
        <f t="array" ref="CW222">IF(AND(ROWS($M$131:CW222)&lt;=$P$2,COLUMNS($M$131:CW222)&lt;=$P$2),INDEX(MINVERSE($M$6:INDEX($M$6:$EF$125,$P$2,$P$2)),ROWS($M$131:CW222),COLUMNS($M$131:CW222)),0)</f>
        <v>0</v>
      </c>
      <c r="CX222">
        <f t="array" ref="CX222">IF(AND(ROWS($M$131:CX222)&lt;=$P$2,COLUMNS($M$131:CX222)&lt;=$P$2),INDEX(MINVERSE($M$6:INDEX($M$6:$EF$125,$P$2,$P$2)),ROWS($M$131:CX222),COLUMNS($M$131:CX222)),0)</f>
        <v>0</v>
      </c>
      <c r="CY222">
        <f t="array" ref="CY222">IF(AND(ROWS($M$131:CY222)&lt;=$P$2,COLUMNS($M$131:CY222)&lt;=$P$2),INDEX(MINVERSE($M$6:INDEX($M$6:$EF$125,$P$2,$P$2)),ROWS($M$131:CY222),COLUMNS($M$131:CY222)),0)</f>
        <v>0</v>
      </c>
      <c r="CZ222">
        <f t="array" ref="CZ222">IF(AND(ROWS($M$131:CZ222)&lt;=$P$2,COLUMNS($M$131:CZ222)&lt;=$P$2),INDEX(MINVERSE($M$6:INDEX($M$6:$EF$125,$P$2,$P$2)),ROWS($M$131:CZ222),COLUMNS($M$131:CZ222)),0)</f>
        <v>0</v>
      </c>
      <c r="DA222">
        <f t="array" ref="DA222">IF(AND(ROWS($M$131:DA222)&lt;=$P$2,COLUMNS($M$131:DA222)&lt;=$P$2),INDEX(MINVERSE($M$6:INDEX($M$6:$EF$125,$P$2,$P$2)),ROWS($M$131:DA222),COLUMNS($M$131:DA222)),0)</f>
        <v>0</v>
      </c>
      <c r="DB222">
        <f t="array" ref="DB222">IF(AND(ROWS($M$131:DB222)&lt;=$P$2,COLUMNS($M$131:DB222)&lt;=$P$2),INDEX(MINVERSE($M$6:INDEX($M$6:$EF$125,$P$2,$P$2)),ROWS($M$131:DB222),COLUMNS($M$131:DB222)),0)</f>
        <v>0</v>
      </c>
      <c r="DC222">
        <f t="array" ref="DC222">IF(AND(ROWS($M$131:DC222)&lt;=$P$2,COLUMNS($M$131:DC222)&lt;=$P$2),INDEX(MINVERSE($M$6:INDEX($M$6:$EF$125,$P$2,$P$2)),ROWS($M$131:DC222),COLUMNS($M$131:DC222)),0)</f>
        <v>0</v>
      </c>
      <c r="DD222">
        <f t="array" ref="DD222">IF(AND(ROWS($M$131:DD222)&lt;=$P$2,COLUMNS($M$131:DD222)&lt;=$P$2),INDEX(MINVERSE($M$6:INDEX($M$6:$EF$125,$P$2,$P$2)),ROWS($M$131:DD222),COLUMNS($M$131:DD222)),0)</f>
        <v>0</v>
      </c>
      <c r="DE222">
        <f t="array" ref="DE222">IF(AND(ROWS($M$131:DE222)&lt;=$P$2,COLUMNS($M$131:DE222)&lt;=$P$2),INDEX(MINVERSE($M$6:INDEX($M$6:$EF$125,$P$2,$P$2)),ROWS($M$131:DE222),COLUMNS($M$131:DE222)),0)</f>
        <v>0</v>
      </c>
      <c r="DF222">
        <f t="array" ref="DF222">IF(AND(ROWS($M$131:DF222)&lt;=$P$2,COLUMNS($M$131:DF222)&lt;=$P$2),INDEX(MINVERSE($M$6:INDEX($M$6:$EF$125,$P$2,$P$2)),ROWS($M$131:DF222),COLUMNS($M$131:DF222)),0)</f>
        <v>0</v>
      </c>
      <c r="DG222">
        <f t="array" ref="DG222">IF(AND(ROWS($M$131:DG222)&lt;=$P$2,COLUMNS($M$131:DG222)&lt;=$P$2),INDEX(MINVERSE($M$6:INDEX($M$6:$EF$125,$P$2,$P$2)),ROWS($M$131:DG222),COLUMNS($M$131:DG222)),0)</f>
        <v>0</v>
      </c>
      <c r="DH222">
        <f t="array" ref="DH222">IF(AND(ROWS($M$131:DH222)&lt;=$P$2,COLUMNS($M$131:DH222)&lt;=$P$2),INDEX(MINVERSE($M$6:INDEX($M$6:$EF$125,$P$2,$P$2)),ROWS($M$131:DH222),COLUMNS($M$131:DH222)),0)</f>
        <v>0</v>
      </c>
      <c r="DI222">
        <f t="array" ref="DI222">IF(AND(ROWS($M$131:DI222)&lt;=$P$2,COLUMNS($M$131:DI222)&lt;=$P$2),INDEX(MINVERSE($M$6:INDEX($M$6:$EF$125,$P$2,$P$2)),ROWS($M$131:DI222),COLUMNS($M$131:DI222)),0)</f>
        <v>0</v>
      </c>
      <c r="DJ222">
        <f t="array" ref="DJ222">IF(AND(ROWS($M$131:DJ222)&lt;=$P$2,COLUMNS($M$131:DJ222)&lt;=$P$2),INDEX(MINVERSE($M$6:INDEX($M$6:$EF$125,$P$2,$P$2)),ROWS($M$131:DJ222),COLUMNS($M$131:DJ222)),0)</f>
        <v>0</v>
      </c>
      <c r="DK222">
        <f t="array" ref="DK222">IF(AND(ROWS($M$131:DK222)&lt;=$P$2,COLUMNS($M$131:DK222)&lt;=$P$2),INDEX(MINVERSE($M$6:INDEX($M$6:$EF$125,$P$2,$P$2)),ROWS($M$131:DK222),COLUMNS($M$131:DK222)),0)</f>
        <v>0</v>
      </c>
      <c r="DL222">
        <f t="array" ref="DL222">IF(AND(ROWS($M$131:DL222)&lt;=$P$2,COLUMNS($M$131:DL222)&lt;=$P$2),INDEX(MINVERSE($M$6:INDEX($M$6:$EF$125,$P$2,$P$2)),ROWS($M$131:DL222),COLUMNS($M$131:DL222)),0)</f>
        <v>0</v>
      </c>
      <c r="DM222">
        <f t="array" ref="DM222">IF(AND(ROWS($M$131:DM222)&lt;=$P$2,COLUMNS($M$131:DM222)&lt;=$P$2),INDEX(MINVERSE($M$6:INDEX($M$6:$EF$125,$P$2,$P$2)),ROWS($M$131:DM222),COLUMNS($M$131:DM222)),0)</f>
        <v>0</v>
      </c>
      <c r="DN222">
        <f t="array" ref="DN222">IF(AND(ROWS($M$131:DN222)&lt;=$P$2,COLUMNS($M$131:DN222)&lt;=$P$2),INDEX(MINVERSE($M$6:INDEX($M$6:$EF$125,$P$2,$P$2)),ROWS($M$131:DN222),COLUMNS($M$131:DN222)),0)</f>
        <v>0</v>
      </c>
      <c r="DO222">
        <f t="array" ref="DO222">IF(AND(ROWS($M$131:DO222)&lt;=$P$2,COLUMNS($M$131:DO222)&lt;=$P$2),INDEX(MINVERSE($M$6:INDEX($M$6:$EF$125,$P$2,$P$2)),ROWS($M$131:DO222),COLUMNS($M$131:DO222)),0)</f>
        <v>0</v>
      </c>
      <c r="DP222">
        <f t="array" ref="DP222">IF(AND(ROWS($M$131:DP222)&lt;=$P$2,COLUMNS($M$131:DP222)&lt;=$P$2),INDEX(MINVERSE($M$6:INDEX($M$6:$EF$125,$P$2,$P$2)),ROWS($M$131:DP222),COLUMNS($M$131:DP222)),0)</f>
        <v>0</v>
      </c>
      <c r="DQ222">
        <f t="array" ref="DQ222">IF(AND(ROWS($M$131:DQ222)&lt;=$P$2,COLUMNS($M$131:DQ222)&lt;=$P$2),INDEX(MINVERSE($M$6:INDEX($M$6:$EF$125,$P$2,$P$2)),ROWS($M$131:DQ222),COLUMNS($M$131:DQ222)),0)</f>
        <v>0</v>
      </c>
      <c r="DR222">
        <f t="array" ref="DR222">IF(AND(ROWS($M$131:DR222)&lt;=$P$2,COLUMNS($M$131:DR222)&lt;=$P$2),INDEX(MINVERSE($M$6:INDEX($M$6:$EF$125,$P$2,$P$2)),ROWS($M$131:DR222),COLUMNS($M$131:DR222)),0)</f>
        <v>0</v>
      </c>
      <c r="DS222">
        <f t="array" ref="DS222">IF(AND(ROWS($M$131:DS222)&lt;=$P$2,COLUMNS($M$131:DS222)&lt;=$P$2),INDEX(MINVERSE($M$6:INDEX($M$6:$EF$125,$P$2,$P$2)),ROWS($M$131:DS222),COLUMNS($M$131:DS222)),0)</f>
        <v>0</v>
      </c>
      <c r="DT222">
        <f t="array" ref="DT222">IF(AND(ROWS($M$131:DT222)&lt;=$P$2,COLUMNS($M$131:DT222)&lt;=$P$2),INDEX(MINVERSE($M$6:INDEX($M$6:$EF$125,$P$2,$P$2)),ROWS($M$131:DT222),COLUMNS($M$131:DT222)),0)</f>
        <v>0</v>
      </c>
      <c r="DU222">
        <f t="array" ref="DU222">IF(AND(ROWS($M$131:DU222)&lt;=$P$2,COLUMNS($M$131:DU222)&lt;=$P$2),INDEX(MINVERSE($M$6:INDEX($M$6:$EF$125,$P$2,$P$2)),ROWS($M$131:DU222),COLUMNS($M$131:DU222)),0)</f>
        <v>0</v>
      </c>
      <c r="DV222">
        <f t="array" ref="DV222">IF(AND(ROWS($M$131:DV222)&lt;=$P$2,COLUMNS($M$131:DV222)&lt;=$P$2),INDEX(MINVERSE($M$6:INDEX($M$6:$EF$125,$P$2,$P$2)),ROWS($M$131:DV222),COLUMNS($M$131:DV222)),0)</f>
        <v>0</v>
      </c>
      <c r="DW222">
        <f t="array" ref="DW222">IF(AND(ROWS($M$131:DW222)&lt;=$P$2,COLUMNS($M$131:DW222)&lt;=$P$2),INDEX(MINVERSE($M$6:INDEX($M$6:$EF$125,$P$2,$P$2)),ROWS($M$131:DW222),COLUMNS($M$131:DW222)),0)</f>
        <v>0</v>
      </c>
      <c r="DX222">
        <f t="array" ref="DX222">IF(AND(ROWS($M$131:DX222)&lt;=$P$2,COLUMNS($M$131:DX222)&lt;=$P$2),INDEX(MINVERSE($M$6:INDEX($M$6:$EF$125,$P$2,$P$2)),ROWS($M$131:DX222),COLUMNS($M$131:DX222)),0)</f>
        <v>0</v>
      </c>
      <c r="DY222">
        <f t="array" ref="DY222">IF(AND(ROWS($M$131:DY222)&lt;=$P$2,COLUMNS($M$131:DY222)&lt;=$P$2),INDEX(MINVERSE($M$6:INDEX($M$6:$EF$125,$P$2,$P$2)),ROWS($M$131:DY222),COLUMNS($M$131:DY222)),0)</f>
        <v>0</v>
      </c>
      <c r="DZ222">
        <f t="array" ref="DZ222">IF(AND(ROWS($M$131:DZ222)&lt;=$P$2,COLUMNS($M$131:DZ222)&lt;=$P$2),INDEX(MINVERSE($M$6:INDEX($M$6:$EF$125,$P$2,$P$2)),ROWS($M$131:DZ222),COLUMNS($M$131:DZ222)),0)</f>
        <v>0</v>
      </c>
      <c r="EA222">
        <f t="array" ref="EA222">IF(AND(ROWS($M$131:EA222)&lt;=$P$2,COLUMNS($M$131:EA222)&lt;=$P$2),INDEX(MINVERSE($M$6:INDEX($M$6:$EF$125,$P$2,$P$2)),ROWS($M$131:EA222),COLUMNS($M$131:EA222)),0)</f>
        <v>0</v>
      </c>
      <c r="EB222">
        <f t="array" ref="EB222">IF(AND(ROWS($M$131:EB222)&lt;=$P$2,COLUMNS($M$131:EB222)&lt;=$P$2),INDEX(MINVERSE($M$6:INDEX($M$6:$EF$125,$P$2,$P$2)),ROWS($M$131:EB222),COLUMNS($M$131:EB222)),0)</f>
        <v>0</v>
      </c>
    </row>
    <row r="223" spans="12:132" ht="15">
      <c r="L223" s="10">
        <v>93</v>
      </c>
      <c r="M223">
        <f t="array" ref="M223">IF(AND(ROWS($M$131:M223)&lt;=$P$2,COLUMNS($M$131:M223)&lt;=$P$2),INDEX(MINVERSE($M$6:INDEX($M$6:$EF$125,$P$2,$P$2)),ROWS($M$131:M223),COLUMNS($M$131:M223)),0)</f>
        <v>0</v>
      </c>
      <c r="N223">
        <f t="array" ref="N223">IF(AND(ROWS($M$131:N223)&lt;=$P$2,COLUMNS($M$131:N223)&lt;=$P$2),INDEX(MINVERSE($M$6:INDEX($M$6:$EF$125,$P$2,$P$2)),ROWS($M$131:N223),COLUMNS($M$131:N223)),0)</f>
        <v>0</v>
      </c>
      <c r="O223">
        <f t="array" ref="O223">IF(AND(ROWS($M$131:O223)&lt;=$P$2,COLUMNS($M$131:O223)&lt;=$P$2),INDEX(MINVERSE($M$6:INDEX($M$6:$EF$125,$P$2,$P$2)),ROWS($M$131:O223),COLUMNS($M$131:O223)),0)</f>
        <v>0</v>
      </c>
      <c r="P223">
        <f t="array" ref="P223">IF(AND(ROWS($M$131:P223)&lt;=$P$2,COLUMNS($M$131:P223)&lt;=$P$2),INDEX(MINVERSE($M$6:INDEX($M$6:$EF$125,$P$2,$P$2)),ROWS($M$131:P223),COLUMNS($M$131:P223)),0)</f>
        <v>0</v>
      </c>
      <c r="Q223">
        <f t="array" ref="Q223">IF(AND(ROWS($M$131:Q223)&lt;=$P$2,COLUMNS($M$131:Q223)&lt;=$P$2),INDEX(MINVERSE($M$6:INDEX($M$6:$EF$125,$P$2,$P$2)),ROWS($M$131:Q223),COLUMNS($M$131:Q223)),0)</f>
        <v>0</v>
      </c>
      <c r="R223">
        <f t="array" ref="R223">IF(AND(ROWS($M$131:R223)&lt;=$P$2,COLUMNS($M$131:R223)&lt;=$P$2),INDEX(MINVERSE($M$6:INDEX($M$6:$EF$125,$P$2,$P$2)),ROWS($M$131:R223),COLUMNS($M$131:R223)),0)</f>
        <v>0</v>
      </c>
      <c r="S223">
        <f t="array" ref="S223">IF(AND(ROWS($M$131:S223)&lt;=$P$2,COLUMNS($M$131:S223)&lt;=$P$2),INDEX(MINVERSE($M$6:INDEX($M$6:$EF$125,$P$2,$P$2)),ROWS($M$131:S223),COLUMNS($M$131:S223)),0)</f>
        <v>0</v>
      </c>
      <c r="T223">
        <f t="array" ref="T223">IF(AND(ROWS($M$131:T223)&lt;=$P$2,COLUMNS($M$131:T223)&lt;=$P$2),INDEX(MINVERSE($M$6:INDEX($M$6:$EF$125,$P$2,$P$2)),ROWS($M$131:T223),COLUMNS($M$131:T223)),0)</f>
        <v>0</v>
      </c>
      <c r="U223">
        <f t="array" ref="U223">IF(AND(ROWS($M$131:U223)&lt;=$P$2,COLUMNS($M$131:U223)&lt;=$P$2),INDEX(MINVERSE($M$6:INDEX($M$6:$EF$125,$P$2,$P$2)),ROWS($M$131:U223),COLUMNS($M$131:U223)),0)</f>
        <v>0</v>
      </c>
      <c r="V223">
        <f t="array" ref="V223">IF(AND(ROWS($M$131:V223)&lt;=$P$2,COLUMNS($M$131:V223)&lt;=$P$2),INDEX(MINVERSE($M$6:INDEX($M$6:$EF$125,$P$2,$P$2)),ROWS($M$131:V223),COLUMNS($M$131:V223)),0)</f>
        <v>0</v>
      </c>
      <c r="W223">
        <f t="array" ref="W223">IF(AND(ROWS($M$131:W223)&lt;=$P$2,COLUMNS($M$131:W223)&lt;=$P$2),INDEX(MINVERSE($M$6:INDEX($M$6:$EF$125,$P$2,$P$2)),ROWS($M$131:W223),COLUMNS($M$131:W223)),0)</f>
        <v>0</v>
      </c>
      <c r="X223">
        <f t="array" ref="X223">IF(AND(ROWS($M$131:X223)&lt;=$P$2,COLUMNS($M$131:X223)&lt;=$P$2),INDEX(MINVERSE($M$6:INDEX($M$6:$EF$125,$P$2,$P$2)),ROWS($M$131:X223),COLUMNS($M$131:X223)),0)</f>
        <v>0</v>
      </c>
      <c r="Y223">
        <f t="array" ref="Y223">IF(AND(ROWS($M$131:Y223)&lt;=$P$2,COLUMNS($M$131:Y223)&lt;=$P$2),INDEX(MINVERSE($M$6:INDEX($M$6:$EF$125,$P$2,$P$2)),ROWS($M$131:Y223),COLUMNS($M$131:Y223)),0)</f>
        <v>0</v>
      </c>
      <c r="Z223">
        <f t="array" ref="Z223">IF(AND(ROWS($M$131:Z223)&lt;=$P$2,COLUMNS($M$131:Z223)&lt;=$P$2),INDEX(MINVERSE($M$6:INDEX($M$6:$EF$125,$P$2,$P$2)),ROWS($M$131:Z223),COLUMNS($M$131:Z223)),0)</f>
        <v>0</v>
      </c>
      <c r="AA223">
        <f t="array" ref="AA223">IF(AND(ROWS($M$131:AA223)&lt;=$P$2,COLUMNS($M$131:AA223)&lt;=$P$2),INDEX(MINVERSE($M$6:INDEX($M$6:$EF$125,$P$2,$P$2)),ROWS($M$131:AA223),COLUMNS($M$131:AA223)),0)</f>
        <v>0</v>
      </c>
      <c r="AB223">
        <f t="array" ref="AB223">IF(AND(ROWS($M$131:AB223)&lt;=$P$2,COLUMNS($M$131:AB223)&lt;=$P$2),INDEX(MINVERSE($M$6:INDEX($M$6:$EF$125,$P$2,$P$2)),ROWS($M$131:AB223),COLUMNS($M$131:AB223)),0)</f>
        <v>0</v>
      </c>
      <c r="AC223">
        <f t="array" ref="AC223">IF(AND(ROWS($M$131:AC223)&lt;=$P$2,COLUMNS($M$131:AC223)&lt;=$P$2),INDEX(MINVERSE($M$6:INDEX($M$6:$EF$125,$P$2,$P$2)),ROWS($M$131:AC223),COLUMNS($M$131:AC223)),0)</f>
        <v>0</v>
      </c>
      <c r="AD223">
        <f t="array" ref="AD223">IF(AND(ROWS($M$131:AD223)&lt;=$P$2,COLUMNS($M$131:AD223)&lt;=$P$2),INDEX(MINVERSE($M$6:INDEX($M$6:$EF$125,$P$2,$P$2)),ROWS($M$131:AD223),COLUMNS($M$131:AD223)),0)</f>
        <v>0</v>
      </c>
      <c r="AE223">
        <f t="array" ref="AE223">IF(AND(ROWS($M$131:AE223)&lt;=$P$2,COLUMNS($M$131:AE223)&lt;=$P$2),INDEX(MINVERSE($M$6:INDEX($M$6:$EF$125,$P$2,$P$2)),ROWS($M$131:AE223),COLUMNS($M$131:AE223)),0)</f>
        <v>0</v>
      </c>
      <c r="AF223">
        <f t="array" ref="AF223">IF(AND(ROWS($M$131:AF223)&lt;=$P$2,COLUMNS($M$131:AF223)&lt;=$P$2),INDEX(MINVERSE($M$6:INDEX($M$6:$EF$125,$P$2,$P$2)),ROWS($M$131:AF223),COLUMNS($M$131:AF223)),0)</f>
        <v>0</v>
      </c>
      <c r="AG223">
        <f t="array" ref="AG223">IF(AND(ROWS($M$131:AG223)&lt;=$P$2,COLUMNS($M$131:AG223)&lt;=$P$2),INDEX(MINVERSE($M$6:INDEX($M$6:$EF$125,$P$2,$P$2)),ROWS($M$131:AG223),COLUMNS($M$131:AG223)),0)</f>
        <v>0</v>
      </c>
      <c r="AH223">
        <f t="array" ref="AH223">IF(AND(ROWS($M$131:AH223)&lt;=$P$2,COLUMNS($M$131:AH223)&lt;=$P$2),INDEX(MINVERSE($M$6:INDEX($M$6:$EF$125,$P$2,$P$2)),ROWS($M$131:AH223),COLUMNS($M$131:AH223)),0)</f>
        <v>0</v>
      </c>
      <c r="AI223">
        <f t="array" ref="AI223">IF(AND(ROWS($M$131:AI223)&lt;=$P$2,COLUMNS($M$131:AI223)&lt;=$P$2),INDEX(MINVERSE($M$6:INDEX($M$6:$EF$125,$P$2,$P$2)),ROWS($M$131:AI223),COLUMNS($M$131:AI223)),0)</f>
        <v>0</v>
      </c>
      <c r="AJ223">
        <f t="array" ref="AJ223">IF(AND(ROWS($M$131:AJ223)&lt;=$P$2,COLUMNS($M$131:AJ223)&lt;=$P$2),INDEX(MINVERSE($M$6:INDEX($M$6:$EF$125,$P$2,$P$2)),ROWS($M$131:AJ223),COLUMNS($M$131:AJ223)),0)</f>
        <v>0</v>
      </c>
      <c r="AK223">
        <f t="array" ref="AK223">IF(AND(ROWS($M$131:AK223)&lt;=$P$2,COLUMNS($M$131:AK223)&lt;=$P$2),INDEX(MINVERSE($M$6:INDEX($M$6:$EF$125,$P$2,$P$2)),ROWS($M$131:AK223),COLUMNS($M$131:AK223)),0)</f>
        <v>0</v>
      </c>
      <c r="AL223">
        <f t="array" ref="AL223">IF(AND(ROWS($M$131:AL223)&lt;=$P$2,COLUMNS($M$131:AL223)&lt;=$P$2),INDEX(MINVERSE($M$6:INDEX($M$6:$EF$125,$P$2,$P$2)),ROWS($M$131:AL223),COLUMNS($M$131:AL223)),0)</f>
        <v>0</v>
      </c>
      <c r="AM223">
        <f t="array" ref="AM223">IF(AND(ROWS($M$131:AM223)&lt;=$P$2,COLUMNS($M$131:AM223)&lt;=$P$2),INDEX(MINVERSE($M$6:INDEX($M$6:$EF$125,$P$2,$P$2)),ROWS($M$131:AM223),COLUMNS($M$131:AM223)),0)</f>
        <v>0</v>
      </c>
      <c r="AN223">
        <f t="array" ref="AN223">IF(AND(ROWS($M$131:AN223)&lt;=$P$2,COLUMNS($M$131:AN223)&lt;=$P$2),INDEX(MINVERSE($M$6:INDEX($M$6:$EF$125,$P$2,$P$2)),ROWS($M$131:AN223),COLUMNS($M$131:AN223)),0)</f>
        <v>0</v>
      </c>
      <c r="AO223">
        <f t="array" ref="AO223">IF(AND(ROWS($M$131:AO223)&lt;=$P$2,COLUMNS($M$131:AO223)&lt;=$P$2),INDEX(MINVERSE($M$6:INDEX($M$6:$EF$125,$P$2,$P$2)),ROWS($M$131:AO223),COLUMNS($M$131:AO223)),0)</f>
        <v>0</v>
      </c>
      <c r="AP223">
        <f t="array" ref="AP223">IF(AND(ROWS($M$131:AP223)&lt;=$P$2,COLUMNS($M$131:AP223)&lt;=$P$2),INDEX(MINVERSE($M$6:INDEX($M$6:$EF$125,$P$2,$P$2)),ROWS($M$131:AP223),COLUMNS($M$131:AP223)),0)</f>
        <v>0</v>
      </c>
      <c r="AQ223">
        <f t="array" ref="AQ223">IF(AND(ROWS($M$131:AQ223)&lt;=$P$2,COLUMNS($M$131:AQ223)&lt;=$P$2),INDEX(MINVERSE($M$6:INDEX($M$6:$EF$125,$P$2,$P$2)),ROWS($M$131:AQ223),COLUMNS($M$131:AQ223)),0)</f>
        <v>0</v>
      </c>
      <c r="AR223">
        <f t="array" ref="AR223">IF(AND(ROWS($M$131:AR223)&lt;=$P$2,COLUMNS($M$131:AR223)&lt;=$P$2),INDEX(MINVERSE($M$6:INDEX($M$6:$EF$125,$P$2,$P$2)),ROWS($M$131:AR223),COLUMNS($M$131:AR223)),0)</f>
        <v>0</v>
      </c>
      <c r="AS223">
        <f t="array" ref="AS223">IF(AND(ROWS($M$131:AS223)&lt;=$P$2,COLUMNS($M$131:AS223)&lt;=$P$2),INDEX(MINVERSE($M$6:INDEX($M$6:$EF$125,$P$2,$P$2)),ROWS($M$131:AS223),COLUMNS($M$131:AS223)),0)</f>
        <v>0</v>
      </c>
      <c r="AT223">
        <f t="array" ref="AT223">IF(AND(ROWS($M$131:AT223)&lt;=$P$2,COLUMNS($M$131:AT223)&lt;=$P$2),INDEX(MINVERSE($M$6:INDEX($M$6:$EF$125,$P$2,$P$2)),ROWS($M$131:AT223),COLUMNS($M$131:AT223)),0)</f>
        <v>0</v>
      </c>
      <c r="AU223">
        <f t="array" ref="AU223">IF(AND(ROWS($M$131:AU223)&lt;=$P$2,COLUMNS($M$131:AU223)&lt;=$P$2),INDEX(MINVERSE($M$6:INDEX($M$6:$EF$125,$P$2,$P$2)),ROWS($M$131:AU223),COLUMNS($M$131:AU223)),0)</f>
        <v>0</v>
      </c>
      <c r="AV223">
        <f t="array" ref="AV223">IF(AND(ROWS($M$131:AV223)&lt;=$P$2,COLUMNS($M$131:AV223)&lt;=$P$2),INDEX(MINVERSE($M$6:INDEX($M$6:$EF$125,$P$2,$P$2)),ROWS($M$131:AV223),COLUMNS($M$131:AV223)),0)</f>
        <v>0</v>
      </c>
      <c r="AW223">
        <f t="array" ref="AW223">IF(AND(ROWS($M$131:AW223)&lt;=$P$2,COLUMNS($M$131:AW223)&lt;=$P$2),INDEX(MINVERSE($M$6:INDEX($M$6:$EF$125,$P$2,$P$2)),ROWS($M$131:AW223),COLUMNS($M$131:AW223)),0)</f>
        <v>0</v>
      </c>
      <c r="AX223">
        <f t="array" ref="AX223">IF(AND(ROWS($M$131:AX223)&lt;=$P$2,COLUMNS($M$131:AX223)&lt;=$P$2),INDEX(MINVERSE($M$6:INDEX($M$6:$EF$125,$P$2,$P$2)),ROWS($M$131:AX223),COLUMNS($M$131:AX223)),0)</f>
        <v>0</v>
      </c>
      <c r="AY223">
        <f t="array" ref="AY223">IF(AND(ROWS($M$131:AY223)&lt;=$P$2,COLUMNS($M$131:AY223)&lt;=$P$2),INDEX(MINVERSE($M$6:INDEX($M$6:$EF$125,$P$2,$P$2)),ROWS($M$131:AY223),COLUMNS($M$131:AY223)),0)</f>
        <v>0</v>
      </c>
      <c r="AZ223">
        <f t="array" ref="AZ223">IF(AND(ROWS($M$131:AZ223)&lt;=$P$2,COLUMNS($M$131:AZ223)&lt;=$P$2),INDEX(MINVERSE($M$6:INDEX($M$6:$EF$125,$P$2,$P$2)),ROWS($M$131:AZ223),COLUMNS($M$131:AZ223)),0)</f>
        <v>0</v>
      </c>
      <c r="BA223">
        <f t="array" ref="BA223">IF(AND(ROWS($M$131:BA223)&lt;=$P$2,COLUMNS($M$131:BA223)&lt;=$P$2),INDEX(MINVERSE($M$6:INDEX($M$6:$EF$125,$P$2,$P$2)),ROWS($M$131:BA223),COLUMNS($M$131:BA223)),0)</f>
        <v>0</v>
      </c>
      <c r="BB223">
        <f t="array" ref="BB223">IF(AND(ROWS($M$131:BB223)&lt;=$P$2,COLUMNS($M$131:BB223)&lt;=$P$2),INDEX(MINVERSE($M$6:INDEX($M$6:$EF$125,$P$2,$P$2)),ROWS($M$131:BB223),COLUMNS($M$131:BB223)),0)</f>
        <v>0</v>
      </c>
      <c r="BC223">
        <f t="array" ref="BC223">IF(AND(ROWS($M$131:BC223)&lt;=$P$2,COLUMNS($M$131:BC223)&lt;=$P$2),INDEX(MINVERSE($M$6:INDEX($M$6:$EF$125,$P$2,$P$2)),ROWS($M$131:BC223),COLUMNS($M$131:BC223)),0)</f>
        <v>0</v>
      </c>
      <c r="BD223">
        <f t="array" ref="BD223">IF(AND(ROWS($M$131:BD223)&lt;=$P$2,COLUMNS($M$131:BD223)&lt;=$P$2),INDEX(MINVERSE($M$6:INDEX($M$6:$EF$125,$P$2,$P$2)),ROWS($M$131:BD223),COLUMNS($M$131:BD223)),0)</f>
        <v>0</v>
      </c>
      <c r="BE223">
        <f t="array" ref="BE223">IF(AND(ROWS($M$131:BE223)&lt;=$P$2,COLUMNS($M$131:BE223)&lt;=$P$2),INDEX(MINVERSE($M$6:INDEX($M$6:$EF$125,$P$2,$P$2)),ROWS($M$131:BE223),COLUMNS($M$131:BE223)),0)</f>
        <v>0</v>
      </c>
      <c r="BF223">
        <f t="array" ref="BF223">IF(AND(ROWS($M$131:BF223)&lt;=$P$2,COLUMNS($M$131:BF223)&lt;=$P$2),INDEX(MINVERSE($M$6:INDEX($M$6:$EF$125,$P$2,$P$2)),ROWS($M$131:BF223),COLUMNS($M$131:BF223)),0)</f>
        <v>0</v>
      </c>
      <c r="BG223">
        <f t="array" ref="BG223">IF(AND(ROWS($M$131:BG223)&lt;=$P$2,COLUMNS($M$131:BG223)&lt;=$P$2),INDEX(MINVERSE($M$6:INDEX($M$6:$EF$125,$P$2,$P$2)),ROWS($M$131:BG223),COLUMNS($M$131:BG223)),0)</f>
        <v>0</v>
      </c>
      <c r="BH223">
        <f t="array" ref="BH223">IF(AND(ROWS($M$131:BH223)&lt;=$P$2,COLUMNS($M$131:BH223)&lt;=$P$2),INDEX(MINVERSE($M$6:INDEX($M$6:$EF$125,$P$2,$P$2)),ROWS($M$131:BH223),COLUMNS($M$131:BH223)),0)</f>
        <v>0</v>
      </c>
      <c r="BI223">
        <f t="array" ref="BI223">IF(AND(ROWS($M$131:BI223)&lt;=$P$2,COLUMNS($M$131:BI223)&lt;=$P$2),INDEX(MINVERSE($M$6:INDEX($M$6:$EF$125,$P$2,$P$2)),ROWS($M$131:BI223),COLUMNS($M$131:BI223)),0)</f>
        <v>0</v>
      </c>
      <c r="BJ223">
        <f t="array" ref="BJ223">IF(AND(ROWS($M$131:BJ223)&lt;=$P$2,COLUMNS($M$131:BJ223)&lt;=$P$2),INDEX(MINVERSE($M$6:INDEX($M$6:$EF$125,$P$2,$P$2)),ROWS($M$131:BJ223),COLUMNS($M$131:BJ223)),0)</f>
        <v>0</v>
      </c>
      <c r="BK223">
        <f t="array" ref="BK223">IF(AND(ROWS($M$131:BK223)&lt;=$P$2,COLUMNS($M$131:BK223)&lt;=$P$2),INDEX(MINVERSE($M$6:INDEX($M$6:$EF$125,$P$2,$P$2)),ROWS($M$131:BK223),COLUMNS($M$131:BK223)),0)</f>
        <v>0</v>
      </c>
      <c r="BL223">
        <f t="array" ref="BL223">IF(AND(ROWS($M$131:BL223)&lt;=$P$2,COLUMNS($M$131:BL223)&lt;=$P$2),INDEX(MINVERSE($M$6:INDEX($M$6:$EF$125,$P$2,$P$2)),ROWS($M$131:BL223),COLUMNS($M$131:BL223)),0)</f>
        <v>0</v>
      </c>
      <c r="BM223">
        <f t="array" ref="BM223">IF(AND(ROWS($M$131:BM223)&lt;=$P$2,COLUMNS($M$131:BM223)&lt;=$P$2),INDEX(MINVERSE($M$6:INDEX($M$6:$EF$125,$P$2,$P$2)),ROWS($M$131:BM223),COLUMNS($M$131:BM223)),0)</f>
        <v>0</v>
      </c>
      <c r="BN223">
        <f t="array" ref="BN223">IF(AND(ROWS($M$131:BN223)&lt;=$P$2,COLUMNS($M$131:BN223)&lt;=$P$2),INDEX(MINVERSE($M$6:INDEX($M$6:$EF$125,$P$2,$P$2)),ROWS($M$131:BN223),COLUMNS($M$131:BN223)),0)</f>
        <v>0</v>
      </c>
      <c r="BO223">
        <f t="array" ref="BO223">IF(AND(ROWS($M$131:BO223)&lt;=$P$2,COLUMNS($M$131:BO223)&lt;=$P$2),INDEX(MINVERSE($M$6:INDEX($M$6:$EF$125,$P$2,$P$2)),ROWS($M$131:BO223),COLUMNS($M$131:BO223)),0)</f>
        <v>0</v>
      </c>
      <c r="BP223">
        <f t="array" ref="BP223">IF(AND(ROWS($M$131:BP223)&lt;=$P$2,COLUMNS($M$131:BP223)&lt;=$P$2),INDEX(MINVERSE($M$6:INDEX($M$6:$EF$125,$P$2,$P$2)),ROWS($M$131:BP223),COLUMNS($M$131:BP223)),0)</f>
        <v>0</v>
      </c>
      <c r="BQ223">
        <f t="array" ref="BQ223">IF(AND(ROWS($M$131:BQ223)&lt;=$P$2,COLUMNS($M$131:BQ223)&lt;=$P$2),INDEX(MINVERSE($M$6:INDEX($M$6:$EF$125,$P$2,$P$2)),ROWS($M$131:BQ223),COLUMNS($M$131:BQ223)),0)</f>
        <v>0</v>
      </c>
      <c r="BR223">
        <f t="array" ref="BR223">IF(AND(ROWS($M$131:BR223)&lt;=$P$2,COLUMNS($M$131:BR223)&lt;=$P$2),INDEX(MINVERSE($M$6:INDEX($M$6:$EF$125,$P$2,$P$2)),ROWS($M$131:BR223),COLUMNS($M$131:BR223)),0)</f>
        <v>0</v>
      </c>
      <c r="BS223">
        <f t="array" ref="BS223">IF(AND(ROWS($M$131:BS223)&lt;=$P$2,COLUMNS($M$131:BS223)&lt;=$P$2),INDEX(MINVERSE($M$6:INDEX($M$6:$EF$125,$P$2,$P$2)),ROWS($M$131:BS223),COLUMNS($M$131:BS223)),0)</f>
        <v>0</v>
      </c>
      <c r="BT223">
        <f t="array" ref="BT223">IF(AND(ROWS($M$131:BT223)&lt;=$P$2,COLUMNS($M$131:BT223)&lt;=$P$2),INDEX(MINVERSE($M$6:INDEX($M$6:$EF$125,$P$2,$P$2)),ROWS($M$131:BT223),COLUMNS($M$131:BT223)),0)</f>
        <v>0</v>
      </c>
      <c r="BU223">
        <f t="array" ref="BU223">IF(AND(ROWS($M$131:BU223)&lt;=$P$2,COLUMNS($M$131:BU223)&lt;=$P$2),INDEX(MINVERSE($M$6:INDEX($M$6:$EF$125,$P$2,$P$2)),ROWS($M$131:BU223),COLUMNS($M$131:BU223)),0)</f>
        <v>0</v>
      </c>
      <c r="BV223">
        <f t="array" ref="BV223">IF(AND(ROWS($M$131:BV223)&lt;=$P$2,COLUMNS($M$131:BV223)&lt;=$P$2),INDEX(MINVERSE($M$6:INDEX($M$6:$EF$125,$P$2,$P$2)),ROWS($M$131:BV223),COLUMNS($M$131:BV223)),0)</f>
        <v>0</v>
      </c>
      <c r="BW223">
        <f t="array" ref="BW223">IF(AND(ROWS($M$131:BW223)&lt;=$P$2,COLUMNS($M$131:BW223)&lt;=$P$2),INDEX(MINVERSE($M$6:INDEX($M$6:$EF$125,$P$2,$P$2)),ROWS($M$131:BW223),COLUMNS($M$131:BW223)),0)</f>
        <v>0</v>
      </c>
      <c r="BX223">
        <f t="array" ref="BX223">IF(AND(ROWS($M$131:BX223)&lt;=$P$2,COLUMNS($M$131:BX223)&lt;=$P$2),INDEX(MINVERSE($M$6:INDEX($M$6:$EF$125,$P$2,$P$2)),ROWS($M$131:BX223),COLUMNS($M$131:BX223)),0)</f>
        <v>0</v>
      </c>
      <c r="BY223">
        <f t="array" ref="BY223">IF(AND(ROWS($M$131:BY223)&lt;=$P$2,COLUMNS($M$131:BY223)&lt;=$P$2),INDEX(MINVERSE($M$6:INDEX($M$6:$EF$125,$P$2,$P$2)),ROWS($M$131:BY223),COLUMNS($M$131:BY223)),0)</f>
        <v>0</v>
      </c>
      <c r="BZ223">
        <f t="array" ref="BZ223">IF(AND(ROWS($M$131:BZ223)&lt;=$P$2,COLUMNS($M$131:BZ223)&lt;=$P$2),INDEX(MINVERSE($M$6:INDEX($M$6:$EF$125,$P$2,$P$2)),ROWS($M$131:BZ223),COLUMNS($M$131:BZ223)),0)</f>
        <v>0</v>
      </c>
      <c r="CA223">
        <f t="array" ref="CA223">IF(AND(ROWS($M$131:CA223)&lt;=$P$2,COLUMNS($M$131:CA223)&lt;=$P$2),INDEX(MINVERSE($M$6:INDEX($M$6:$EF$125,$P$2,$P$2)),ROWS($M$131:CA223),COLUMNS($M$131:CA223)),0)</f>
        <v>0</v>
      </c>
      <c r="CB223">
        <f t="array" ref="CB223">IF(AND(ROWS($M$131:CB223)&lt;=$P$2,COLUMNS($M$131:CB223)&lt;=$P$2),INDEX(MINVERSE($M$6:INDEX($M$6:$EF$125,$P$2,$P$2)),ROWS($M$131:CB223),COLUMNS($M$131:CB223)),0)</f>
        <v>0</v>
      </c>
      <c r="CC223">
        <f t="array" ref="CC223">IF(AND(ROWS($M$131:CC223)&lt;=$P$2,COLUMNS($M$131:CC223)&lt;=$P$2),INDEX(MINVERSE($M$6:INDEX($M$6:$EF$125,$P$2,$P$2)),ROWS($M$131:CC223),COLUMNS($M$131:CC223)),0)</f>
        <v>0</v>
      </c>
      <c r="CD223">
        <f t="array" ref="CD223">IF(AND(ROWS($M$131:CD223)&lt;=$P$2,COLUMNS($M$131:CD223)&lt;=$P$2),INDEX(MINVERSE($M$6:INDEX($M$6:$EF$125,$P$2,$P$2)),ROWS($M$131:CD223),COLUMNS($M$131:CD223)),0)</f>
        <v>0</v>
      </c>
      <c r="CE223">
        <f t="array" ref="CE223">IF(AND(ROWS($M$131:CE223)&lt;=$P$2,COLUMNS($M$131:CE223)&lt;=$P$2),INDEX(MINVERSE($M$6:INDEX($M$6:$EF$125,$P$2,$P$2)),ROWS($M$131:CE223),COLUMNS($M$131:CE223)),0)</f>
        <v>0</v>
      </c>
      <c r="CF223">
        <f t="array" ref="CF223">IF(AND(ROWS($M$131:CF223)&lt;=$P$2,COLUMNS($M$131:CF223)&lt;=$P$2),INDEX(MINVERSE($M$6:INDEX($M$6:$EF$125,$P$2,$P$2)),ROWS($M$131:CF223),COLUMNS($M$131:CF223)),0)</f>
        <v>0</v>
      </c>
      <c r="CG223">
        <f t="array" ref="CG223">IF(AND(ROWS($M$131:CG223)&lt;=$P$2,COLUMNS($M$131:CG223)&lt;=$P$2),INDEX(MINVERSE($M$6:INDEX($M$6:$EF$125,$P$2,$P$2)),ROWS($M$131:CG223),COLUMNS($M$131:CG223)),0)</f>
        <v>0</v>
      </c>
      <c r="CH223">
        <f t="array" ref="CH223">IF(AND(ROWS($M$131:CH223)&lt;=$P$2,COLUMNS($M$131:CH223)&lt;=$P$2),INDEX(MINVERSE($M$6:INDEX($M$6:$EF$125,$P$2,$P$2)),ROWS($M$131:CH223),COLUMNS($M$131:CH223)),0)</f>
        <v>0</v>
      </c>
      <c r="CI223">
        <f t="array" ref="CI223">IF(AND(ROWS($M$131:CI223)&lt;=$P$2,COLUMNS($M$131:CI223)&lt;=$P$2),INDEX(MINVERSE($M$6:INDEX($M$6:$EF$125,$P$2,$P$2)),ROWS($M$131:CI223),COLUMNS($M$131:CI223)),0)</f>
        <v>0</v>
      </c>
      <c r="CJ223">
        <f t="array" ref="CJ223">IF(AND(ROWS($M$131:CJ223)&lt;=$P$2,COLUMNS($M$131:CJ223)&lt;=$P$2),INDEX(MINVERSE($M$6:INDEX($M$6:$EF$125,$P$2,$P$2)),ROWS($M$131:CJ223),COLUMNS($M$131:CJ223)),0)</f>
        <v>0</v>
      </c>
      <c r="CK223">
        <f t="array" ref="CK223">IF(AND(ROWS($M$131:CK223)&lt;=$P$2,COLUMNS($M$131:CK223)&lt;=$P$2),INDEX(MINVERSE($M$6:INDEX($M$6:$EF$125,$P$2,$P$2)),ROWS($M$131:CK223),COLUMNS($M$131:CK223)),0)</f>
        <v>0</v>
      </c>
      <c r="CL223">
        <f t="array" ref="CL223">IF(AND(ROWS($M$131:CL223)&lt;=$P$2,COLUMNS($M$131:CL223)&lt;=$P$2),INDEX(MINVERSE($M$6:INDEX($M$6:$EF$125,$P$2,$P$2)),ROWS($M$131:CL223),COLUMNS($M$131:CL223)),0)</f>
        <v>0</v>
      </c>
      <c r="CM223">
        <f t="array" ref="CM223">IF(AND(ROWS($M$131:CM223)&lt;=$P$2,COLUMNS($M$131:CM223)&lt;=$P$2),INDEX(MINVERSE($M$6:INDEX($M$6:$EF$125,$P$2,$P$2)),ROWS($M$131:CM223),COLUMNS($M$131:CM223)),0)</f>
        <v>0</v>
      </c>
      <c r="CN223">
        <f t="array" ref="CN223">IF(AND(ROWS($M$131:CN223)&lt;=$P$2,COLUMNS($M$131:CN223)&lt;=$P$2),INDEX(MINVERSE($M$6:INDEX($M$6:$EF$125,$P$2,$P$2)),ROWS($M$131:CN223),COLUMNS($M$131:CN223)),0)</f>
        <v>0</v>
      </c>
      <c r="CO223">
        <f t="array" ref="CO223">IF(AND(ROWS($M$131:CO223)&lt;=$P$2,COLUMNS($M$131:CO223)&lt;=$P$2),INDEX(MINVERSE($M$6:INDEX($M$6:$EF$125,$P$2,$P$2)),ROWS($M$131:CO223),COLUMNS($M$131:CO223)),0)</f>
        <v>0</v>
      </c>
      <c r="CP223">
        <f t="array" ref="CP223">IF(AND(ROWS($M$131:CP223)&lt;=$P$2,COLUMNS($M$131:CP223)&lt;=$P$2),INDEX(MINVERSE($M$6:INDEX($M$6:$EF$125,$P$2,$P$2)),ROWS($M$131:CP223),COLUMNS($M$131:CP223)),0)</f>
        <v>0</v>
      </c>
      <c r="CQ223">
        <f t="array" ref="CQ223">IF(AND(ROWS($M$131:CQ223)&lt;=$P$2,COLUMNS($M$131:CQ223)&lt;=$P$2),INDEX(MINVERSE($M$6:INDEX($M$6:$EF$125,$P$2,$P$2)),ROWS($M$131:CQ223),COLUMNS($M$131:CQ223)),0)</f>
        <v>0</v>
      </c>
      <c r="CR223">
        <f t="array" ref="CR223">IF(AND(ROWS($M$131:CR223)&lt;=$P$2,COLUMNS($M$131:CR223)&lt;=$P$2),INDEX(MINVERSE($M$6:INDEX($M$6:$EF$125,$P$2,$P$2)),ROWS($M$131:CR223),COLUMNS($M$131:CR223)),0)</f>
        <v>0</v>
      </c>
      <c r="CS223">
        <f t="array" ref="CS223">IF(AND(ROWS($M$131:CS223)&lt;=$P$2,COLUMNS($M$131:CS223)&lt;=$P$2),INDEX(MINVERSE($M$6:INDEX($M$6:$EF$125,$P$2,$P$2)),ROWS($M$131:CS223),COLUMNS($M$131:CS223)),0)</f>
        <v>0</v>
      </c>
      <c r="CT223">
        <f t="array" ref="CT223">IF(AND(ROWS($M$131:CT223)&lt;=$P$2,COLUMNS($M$131:CT223)&lt;=$P$2),INDEX(MINVERSE($M$6:INDEX($M$6:$EF$125,$P$2,$P$2)),ROWS($M$131:CT223),COLUMNS($M$131:CT223)),0)</f>
        <v>0</v>
      </c>
      <c r="CU223">
        <f t="array" ref="CU223">IF(AND(ROWS($M$131:CU223)&lt;=$P$2,COLUMNS($M$131:CU223)&lt;=$P$2),INDEX(MINVERSE($M$6:INDEX($M$6:$EF$125,$P$2,$P$2)),ROWS($M$131:CU223),COLUMNS($M$131:CU223)),0)</f>
        <v>0</v>
      </c>
      <c r="CV223">
        <f t="array" ref="CV223">IF(AND(ROWS($M$131:CV223)&lt;=$P$2,COLUMNS($M$131:CV223)&lt;=$P$2),INDEX(MINVERSE($M$6:INDEX($M$6:$EF$125,$P$2,$P$2)),ROWS($M$131:CV223),COLUMNS($M$131:CV223)),0)</f>
        <v>0</v>
      </c>
      <c r="CW223">
        <f t="array" ref="CW223">IF(AND(ROWS($M$131:CW223)&lt;=$P$2,COLUMNS($M$131:CW223)&lt;=$P$2),INDEX(MINVERSE($M$6:INDEX($M$6:$EF$125,$P$2,$P$2)),ROWS($M$131:CW223),COLUMNS($M$131:CW223)),0)</f>
        <v>0</v>
      </c>
      <c r="CX223">
        <f t="array" ref="CX223">IF(AND(ROWS($M$131:CX223)&lt;=$P$2,COLUMNS($M$131:CX223)&lt;=$P$2),INDEX(MINVERSE($M$6:INDEX($M$6:$EF$125,$P$2,$P$2)),ROWS($M$131:CX223),COLUMNS($M$131:CX223)),0)</f>
        <v>0</v>
      </c>
      <c r="CY223">
        <f t="array" ref="CY223">IF(AND(ROWS($M$131:CY223)&lt;=$P$2,COLUMNS($M$131:CY223)&lt;=$P$2),INDEX(MINVERSE($M$6:INDEX($M$6:$EF$125,$P$2,$P$2)),ROWS($M$131:CY223),COLUMNS($M$131:CY223)),0)</f>
        <v>0</v>
      </c>
      <c r="CZ223">
        <f t="array" ref="CZ223">IF(AND(ROWS($M$131:CZ223)&lt;=$P$2,COLUMNS($M$131:CZ223)&lt;=$P$2),INDEX(MINVERSE($M$6:INDEX($M$6:$EF$125,$P$2,$P$2)),ROWS($M$131:CZ223),COLUMNS($M$131:CZ223)),0)</f>
        <v>0</v>
      </c>
      <c r="DA223">
        <f t="array" ref="DA223">IF(AND(ROWS($M$131:DA223)&lt;=$P$2,COLUMNS($M$131:DA223)&lt;=$P$2),INDEX(MINVERSE($M$6:INDEX($M$6:$EF$125,$P$2,$P$2)),ROWS($M$131:DA223),COLUMNS($M$131:DA223)),0)</f>
        <v>0</v>
      </c>
      <c r="DB223">
        <f t="array" ref="DB223">IF(AND(ROWS($M$131:DB223)&lt;=$P$2,COLUMNS($M$131:DB223)&lt;=$P$2),INDEX(MINVERSE($M$6:INDEX($M$6:$EF$125,$P$2,$P$2)),ROWS($M$131:DB223),COLUMNS($M$131:DB223)),0)</f>
        <v>0</v>
      </c>
      <c r="DC223">
        <f t="array" ref="DC223">IF(AND(ROWS($M$131:DC223)&lt;=$P$2,COLUMNS($M$131:DC223)&lt;=$P$2),INDEX(MINVERSE($M$6:INDEX($M$6:$EF$125,$P$2,$P$2)),ROWS($M$131:DC223),COLUMNS($M$131:DC223)),0)</f>
        <v>0</v>
      </c>
      <c r="DD223">
        <f t="array" ref="DD223">IF(AND(ROWS($M$131:DD223)&lt;=$P$2,COLUMNS($M$131:DD223)&lt;=$P$2),INDEX(MINVERSE($M$6:INDEX($M$6:$EF$125,$P$2,$P$2)),ROWS($M$131:DD223),COLUMNS($M$131:DD223)),0)</f>
        <v>0</v>
      </c>
      <c r="DE223">
        <f t="array" ref="DE223">IF(AND(ROWS($M$131:DE223)&lt;=$P$2,COLUMNS($M$131:DE223)&lt;=$P$2),INDEX(MINVERSE($M$6:INDEX($M$6:$EF$125,$P$2,$P$2)),ROWS($M$131:DE223),COLUMNS($M$131:DE223)),0)</f>
        <v>0</v>
      </c>
      <c r="DF223">
        <f t="array" ref="DF223">IF(AND(ROWS($M$131:DF223)&lt;=$P$2,COLUMNS($M$131:DF223)&lt;=$P$2),INDEX(MINVERSE($M$6:INDEX($M$6:$EF$125,$P$2,$P$2)),ROWS($M$131:DF223),COLUMNS($M$131:DF223)),0)</f>
        <v>0</v>
      </c>
      <c r="DG223">
        <f t="array" ref="DG223">IF(AND(ROWS($M$131:DG223)&lt;=$P$2,COLUMNS($M$131:DG223)&lt;=$P$2),INDEX(MINVERSE($M$6:INDEX($M$6:$EF$125,$P$2,$P$2)),ROWS($M$131:DG223),COLUMNS($M$131:DG223)),0)</f>
        <v>0</v>
      </c>
      <c r="DH223">
        <f t="array" ref="DH223">IF(AND(ROWS($M$131:DH223)&lt;=$P$2,COLUMNS($M$131:DH223)&lt;=$P$2),INDEX(MINVERSE($M$6:INDEX($M$6:$EF$125,$P$2,$P$2)),ROWS($M$131:DH223),COLUMNS($M$131:DH223)),0)</f>
        <v>0</v>
      </c>
      <c r="DI223">
        <f t="array" ref="DI223">IF(AND(ROWS($M$131:DI223)&lt;=$P$2,COLUMNS($M$131:DI223)&lt;=$P$2),INDEX(MINVERSE($M$6:INDEX($M$6:$EF$125,$P$2,$P$2)),ROWS($M$131:DI223),COLUMNS($M$131:DI223)),0)</f>
        <v>0</v>
      </c>
      <c r="DJ223">
        <f t="array" ref="DJ223">IF(AND(ROWS($M$131:DJ223)&lt;=$P$2,COLUMNS($M$131:DJ223)&lt;=$P$2),INDEX(MINVERSE($M$6:INDEX($M$6:$EF$125,$P$2,$P$2)),ROWS($M$131:DJ223),COLUMNS($M$131:DJ223)),0)</f>
        <v>0</v>
      </c>
      <c r="DK223">
        <f t="array" ref="DK223">IF(AND(ROWS($M$131:DK223)&lt;=$P$2,COLUMNS($M$131:DK223)&lt;=$P$2),INDEX(MINVERSE($M$6:INDEX($M$6:$EF$125,$P$2,$P$2)),ROWS($M$131:DK223),COLUMNS($M$131:DK223)),0)</f>
        <v>0</v>
      </c>
      <c r="DL223">
        <f t="array" ref="DL223">IF(AND(ROWS($M$131:DL223)&lt;=$P$2,COLUMNS($M$131:DL223)&lt;=$P$2),INDEX(MINVERSE($M$6:INDEX($M$6:$EF$125,$P$2,$P$2)),ROWS($M$131:DL223),COLUMNS($M$131:DL223)),0)</f>
        <v>0</v>
      </c>
      <c r="DM223">
        <f t="array" ref="DM223">IF(AND(ROWS($M$131:DM223)&lt;=$P$2,COLUMNS($M$131:DM223)&lt;=$P$2),INDEX(MINVERSE($M$6:INDEX($M$6:$EF$125,$P$2,$P$2)),ROWS($M$131:DM223),COLUMNS($M$131:DM223)),0)</f>
        <v>0</v>
      </c>
      <c r="DN223">
        <f t="array" ref="DN223">IF(AND(ROWS($M$131:DN223)&lt;=$P$2,COLUMNS($M$131:DN223)&lt;=$P$2),INDEX(MINVERSE($M$6:INDEX($M$6:$EF$125,$P$2,$P$2)),ROWS($M$131:DN223),COLUMNS($M$131:DN223)),0)</f>
        <v>0</v>
      </c>
      <c r="DO223">
        <f t="array" ref="DO223">IF(AND(ROWS($M$131:DO223)&lt;=$P$2,COLUMNS($M$131:DO223)&lt;=$P$2),INDEX(MINVERSE($M$6:INDEX($M$6:$EF$125,$P$2,$P$2)),ROWS($M$131:DO223),COLUMNS($M$131:DO223)),0)</f>
        <v>0</v>
      </c>
      <c r="DP223">
        <f t="array" ref="DP223">IF(AND(ROWS($M$131:DP223)&lt;=$P$2,COLUMNS($M$131:DP223)&lt;=$P$2),INDEX(MINVERSE($M$6:INDEX($M$6:$EF$125,$P$2,$P$2)),ROWS($M$131:DP223),COLUMNS($M$131:DP223)),0)</f>
        <v>0</v>
      </c>
      <c r="DQ223">
        <f t="array" ref="DQ223">IF(AND(ROWS($M$131:DQ223)&lt;=$P$2,COLUMNS($M$131:DQ223)&lt;=$P$2),INDEX(MINVERSE($M$6:INDEX($M$6:$EF$125,$P$2,$P$2)),ROWS($M$131:DQ223),COLUMNS($M$131:DQ223)),0)</f>
        <v>0</v>
      </c>
      <c r="DR223">
        <f t="array" ref="DR223">IF(AND(ROWS($M$131:DR223)&lt;=$P$2,COLUMNS($M$131:DR223)&lt;=$P$2),INDEX(MINVERSE($M$6:INDEX($M$6:$EF$125,$P$2,$P$2)),ROWS($M$131:DR223),COLUMNS($M$131:DR223)),0)</f>
        <v>0</v>
      </c>
      <c r="DS223">
        <f t="array" ref="DS223">IF(AND(ROWS($M$131:DS223)&lt;=$P$2,COLUMNS($M$131:DS223)&lt;=$P$2),INDEX(MINVERSE($M$6:INDEX($M$6:$EF$125,$P$2,$P$2)),ROWS($M$131:DS223),COLUMNS($M$131:DS223)),0)</f>
        <v>0</v>
      </c>
      <c r="DT223">
        <f t="array" ref="DT223">IF(AND(ROWS($M$131:DT223)&lt;=$P$2,COLUMNS($M$131:DT223)&lt;=$P$2),INDEX(MINVERSE($M$6:INDEX($M$6:$EF$125,$P$2,$P$2)),ROWS($M$131:DT223),COLUMNS($M$131:DT223)),0)</f>
        <v>0</v>
      </c>
      <c r="DU223">
        <f t="array" ref="DU223">IF(AND(ROWS($M$131:DU223)&lt;=$P$2,COLUMNS($M$131:DU223)&lt;=$P$2),INDEX(MINVERSE($M$6:INDEX($M$6:$EF$125,$P$2,$P$2)),ROWS($M$131:DU223),COLUMNS($M$131:DU223)),0)</f>
        <v>0</v>
      </c>
      <c r="DV223">
        <f t="array" ref="DV223">IF(AND(ROWS($M$131:DV223)&lt;=$P$2,COLUMNS($M$131:DV223)&lt;=$P$2),INDEX(MINVERSE($M$6:INDEX($M$6:$EF$125,$P$2,$P$2)),ROWS($M$131:DV223),COLUMNS($M$131:DV223)),0)</f>
        <v>0</v>
      </c>
      <c r="DW223">
        <f t="array" ref="DW223">IF(AND(ROWS($M$131:DW223)&lt;=$P$2,COLUMNS($M$131:DW223)&lt;=$P$2),INDEX(MINVERSE($M$6:INDEX($M$6:$EF$125,$P$2,$P$2)),ROWS($M$131:DW223),COLUMNS($M$131:DW223)),0)</f>
        <v>0</v>
      </c>
      <c r="DX223">
        <f t="array" ref="DX223">IF(AND(ROWS($M$131:DX223)&lt;=$P$2,COLUMNS($M$131:DX223)&lt;=$P$2),INDEX(MINVERSE($M$6:INDEX($M$6:$EF$125,$P$2,$P$2)),ROWS($M$131:DX223),COLUMNS($M$131:DX223)),0)</f>
        <v>0</v>
      </c>
      <c r="DY223">
        <f t="array" ref="DY223">IF(AND(ROWS($M$131:DY223)&lt;=$P$2,COLUMNS($M$131:DY223)&lt;=$P$2),INDEX(MINVERSE($M$6:INDEX($M$6:$EF$125,$P$2,$P$2)),ROWS($M$131:DY223),COLUMNS($M$131:DY223)),0)</f>
        <v>0</v>
      </c>
      <c r="DZ223">
        <f t="array" ref="DZ223">IF(AND(ROWS($M$131:DZ223)&lt;=$P$2,COLUMNS($M$131:DZ223)&lt;=$P$2),INDEX(MINVERSE($M$6:INDEX($M$6:$EF$125,$P$2,$P$2)),ROWS($M$131:DZ223),COLUMNS($M$131:DZ223)),0)</f>
        <v>0</v>
      </c>
      <c r="EA223">
        <f t="array" ref="EA223">IF(AND(ROWS($M$131:EA223)&lt;=$P$2,COLUMNS($M$131:EA223)&lt;=$P$2),INDEX(MINVERSE($M$6:INDEX($M$6:$EF$125,$P$2,$P$2)),ROWS($M$131:EA223),COLUMNS($M$131:EA223)),0)</f>
        <v>0</v>
      </c>
      <c r="EB223">
        <f t="array" ref="EB223">IF(AND(ROWS($M$131:EB223)&lt;=$P$2,COLUMNS($M$131:EB223)&lt;=$P$2),INDEX(MINVERSE($M$6:INDEX($M$6:$EF$125,$P$2,$P$2)),ROWS($M$131:EB223),COLUMNS($M$131:EB223)),0)</f>
        <v>0</v>
      </c>
    </row>
    <row r="224" spans="12:132" ht="15">
      <c r="L224" s="10">
        <v>94</v>
      </c>
      <c r="M224">
        <f t="array" ref="M224">IF(AND(ROWS($M$131:M224)&lt;=$P$2,COLUMNS($M$131:M224)&lt;=$P$2),INDEX(MINVERSE($M$6:INDEX($M$6:$EF$125,$P$2,$P$2)),ROWS($M$131:M224),COLUMNS($M$131:M224)),0)</f>
        <v>0</v>
      </c>
      <c r="N224">
        <f t="array" ref="N224">IF(AND(ROWS($M$131:N224)&lt;=$P$2,COLUMNS($M$131:N224)&lt;=$P$2),INDEX(MINVERSE($M$6:INDEX($M$6:$EF$125,$P$2,$P$2)),ROWS($M$131:N224),COLUMNS($M$131:N224)),0)</f>
        <v>0</v>
      </c>
      <c r="O224">
        <f t="array" ref="O224">IF(AND(ROWS($M$131:O224)&lt;=$P$2,COLUMNS($M$131:O224)&lt;=$P$2),INDEX(MINVERSE($M$6:INDEX($M$6:$EF$125,$P$2,$P$2)),ROWS($M$131:O224),COLUMNS($M$131:O224)),0)</f>
        <v>0</v>
      </c>
      <c r="P224">
        <f t="array" ref="P224">IF(AND(ROWS($M$131:P224)&lt;=$P$2,COLUMNS($M$131:P224)&lt;=$P$2),INDEX(MINVERSE($M$6:INDEX($M$6:$EF$125,$P$2,$P$2)),ROWS($M$131:P224),COLUMNS($M$131:P224)),0)</f>
        <v>0</v>
      </c>
      <c r="Q224">
        <f t="array" ref="Q224">IF(AND(ROWS($M$131:Q224)&lt;=$P$2,COLUMNS($M$131:Q224)&lt;=$P$2),INDEX(MINVERSE($M$6:INDEX($M$6:$EF$125,$P$2,$P$2)),ROWS($M$131:Q224),COLUMNS($M$131:Q224)),0)</f>
        <v>0</v>
      </c>
      <c r="R224">
        <f t="array" ref="R224">IF(AND(ROWS($M$131:R224)&lt;=$P$2,COLUMNS($M$131:R224)&lt;=$P$2),INDEX(MINVERSE($M$6:INDEX($M$6:$EF$125,$P$2,$P$2)),ROWS($M$131:R224),COLUMNS($M$131:R224)),0)</f>
        <v>0</v>
      </c>
      <c r="S224">
        <f t="array" ref="S224">IF(AND(ROWS($M$131:S224)&lt;=$P$2,COLUMNS($M$131:S224)&lt;=$P$2),INDEX(MINVERSE($M$6:INDEX($M$6:$EF$125,$P$2,$P$2)),ROWS($M$131:S224),COLUMNS($M$131:S224)),0)</f>
        <v>0</v>
      </c>
      <c r="T224">
        <f t="array" ref="T224">IF(AND(ROWS($M$131:T224)&lt;=$P$2,COLUMNS($M$131:T224)&lt;=$P$2),INDEX(MINVERSE($M$6:INDEX($M$6:$EF$125,$P$2,$P$2)),ROWS($M$131:T224),COLUMNS($M$131:T224)),0)</f>
        <v>0</v>
      </c>
      <c r="U224">
        <f t="array" ref="U224">IF(AND(ROWS($M$131:U224)&lt;=$P$2,COLUMNS($M$131:U224)&lt;=$P$2),INDEX(MINVERSE($M$6:INDEX($M$6:$EF$125,$P$2,$P$2)),ROWS($M$131:U224),COLUMNS($M$131:U224)),0)</f>
        <v>0</v>
      </c>
      <c r="V224">
        <f t="array" ref="V224">IF(AND(ROWS($M$131:V224)&lt;=$P$2,COLUMNS($M$131:V224)&lt;=$P$2),INDEX(MINVERSE($M$6:INDEX($M$6:$EF$125,$P$2,$P$2)),ROWS($M$131:V224),COLUMNS($M$131:V224)),0)</f>
        <v>0</v>
      </c>
      <c r="W224">
        <f t="array" ref="W224">IF(AND(ROWS($M$131:W224)&lt;=$P$2,COLUMNS($M$131:W224)&lt;=$P$2),INDEX(MINVERSE($M$6:INDEX($M$6:$EF$125,$P$2,$P$2)),ROWS($M$131:W224),COLUMNS($M$131:W224)),0)</f>
        <v>0</v>
      </c>
      <c r="X224">
        <f t="array" ref="X224">IF(AND(ROWS($M$131:X224)&lt;=$P$2,COLUMNS($M$131:X224)&lt;=$P$2),INDEX(MINVERSE($M$6:INDEX($M$6:$EF$125,$P$2,$P$2)),ROWS($M$131:X224),COLUMNS($M$131:X224)),0)</f>
        <v>0</v>
      </c>
      <c r="Y224">
        <f t="array" ref="Y224">IF(AND(ROWS($M$131:Y224)&lt;=$P$2,COLUMNS($M$131:Y224)&lt;=$P$2),INDEX(MINVERSE($M$6:INDEX($M$6:$EF$125,$P$2,$P$2)),ROWS($M$131:Y224),COLUMNS($M$131:Y224)),0)</f>
        <v>0</v>
      </c>
      <c r="Z224">
        <f t="array" ref="Z224">IF(AND(ROWS($M$131:Z224)&lt;=$P$2,COLUMNS($M$131:Z224)&lt;=$P$2),INDEX(MINVERSE($M$6:INDEX($M$6:$EF$125,$P$2,$P$2)),ROWS($M$131:Z224),COLUMNS($M$131:Z224)),0)</f>
        <v>0</v>
      </c>
      <c r="AA224">
        <f t="array" ref="AA224">IF(AND(ROWS($M$131:AA224)&lt;=$P$2,COLUMNS($M$131:AA224)&lt;=$P$2),INDEX(MINVERSE($M$6:INDEX($M$6:$EF$125,$P$2,$P$2)),ROWS($M$131:AA224),COLUMNS($M$131:AA224)),0)</f>
        <v>0</v>
      </c>
      <c r="AB224">
        <f t="array" ref="AB224">IF(AND(ROWS($M$131:AB224)&lt;=$P$2,COLUMNS($M$131:AB224)&lt;=$P$2),INDEX(MINVERSE($M$6:INDEX($M$6:$EF$125,$P$2,$P$2)),ROWS($M$131:AB224),COLUMNS($M$131:AB224)),0)</f>
        <v>0</v>
      </c>
      <c r="AC224">
        <f t="array" ref="AC224">IF(AND(ROWS($M$131:AC224)&lt;=$P$2,COLUMNS($M$131:AC224)&lt;=$P$2),INDEX(MINVERSE($M$6:INDEX($M$6:$EF$125,$P$2,$P$2)),ROWS($M$131:AC224),COLUMNS($M$131:AC224)),0)</f>
        <v>0</v>
      </c>
      <c r="AD224">
        <f t="array" ref="AD224">IF(AND(ROWS($M$131:AD224)&lt;=$P$2,COLUMNS($M$131:AD224)&lt;=$P$2),INDEX(MINVERSE($M$6:INDEX($M$6:$EF$125,$P$2,$P$2)),ROWS($M$131:AD224),COLUMNS($M$131:AD224)),0)</f>
        <v>0</v>
      </c>
      <c r="AE224">
        <f t="array" ref="AE224">IF(AND(ROWS($M$131:AE224)&lt;=$P$2,COLUMNS($M$131:AE224)&lt;=$P$2),INDEX(MINVERSE($M$6:INDEX($M$6:$EF$125,$P$2,$P$2)),ROWS($M$131:AE224),COLUMNS($M$131:AE224)),0)</f>
        <v>0</v>
      </c>
      <c r="AF224">
        <f t="array" ref="AF224">IF(AND(ROWS($M$131:AF224)&lt;=$P$2,COLUMNS($M$131:AF224)&lt;=$P$2),INDEX(MINVERSE($M$6:INDEX($M$6:$EF$125,$P$2,$P$2)),ROWS($M$131:AF224),COLUMNS($M$131:AF224)),0)</f>
        <v>0</v>
      </c>
      <c r="AG224">
        <f t="array" ref="AG224">IF(AND(ROWS($M$131:AG224)&lt;=$P$2,COLUMNS($M$131:AG224)&lt;=$P$2),INDEX(MINVERSE($M$6:INDEX($M$6:$EF$125,$P$2,$P$2)),ROWS($M$131:AG224),COLUMNS($M$131:AG224)),0)</f>
        <v>0</v>
      </c>
      <c r="AH224">
        <f t="array" ref="AH224">IF(AND(ROWS($M$131:AH224)&lt;=$P$2,COLUMNS($M$131:AH224)&lt;=$P$2),INDEX(MINVERSE($M$6:INDEX($M$6:$EF$125,$P$2,$P$2)),ROWS($M$131:AH224),COLUMNS($M$131:AH224)),0)</f>
        <v>0</v>
      </c>
      <c r="AI224">
        <f t="array" ref="AI224">IF(AND(ROWS($M$131:AI224)&lt;=$P$2,COLUMNS($M$131:AI224)&lt;=$P$2),INDEX(MINVERSE($M$6:INDEX($M$6:$EF$125,$P$2,$P$2)),ROWS($M$131:AI224),COLUMNS($M$131:AI224)),0)</f>
        <v>0</v>
      </c>
      <c r="AJ224">
        <f t="array" ref="AJ224">IF(AND(ROWS($M$131:AJ224)&lt;=$P$2,COLUMNS($M$131:AJ224)&lt;=$P$2),INDEX(MINVERSE($M$6:INDEX($M$6:$EF$125,$P$2,$P$2)),ROWS($M$131:AJ224),COLUMNS($M$131:AJ224)),0)</f>
        <v>0</v>
      </c>
      <c r="AK224">
        <f t="array" ref="AK224">IF(AND(ROWS($M$131:AK224)&lt;=$P$2,COLUMNS($M$131:AK224)&lt;=$P$2),INDEX(MINVERSE($M$6:INDEX($M$6:$EF$125,$P$2,$P$2)),ROWS($M$131:AK224),COLUMNS($M$131:AK224)),0)</f>
        <v>0</v>
      </c>
      <c r="AL224">
        <f t="array" ref="AL224">IF(AND(ROWS($M$131:AL224)&lt;=$P$2,COLUMNS($M$131:AL224)&lt;=$P$2),INDEX(MINVERSE($M$6:INDEX($M$6:$EF$125,$P$2,$P$2)),ROWS($M$131:AL224),COLUMNS($M$131:AL224)),0)</f>
        <v>0</v>
      </c>
      <c r="AM224">
        <f t="array" ref="AM224">IF(AND(ROWS($M$131:AM224)&lt;=$P$2,COLUMNS($M$131:AM224)&lt;=$P$2),INDEX(MINVERSE($M$6:INDEX($M$6:$EF$125,$P$2,$P$2)),ROWS($M$131:AM224),COLUMNS($M$131:AM224)),0)</f>
        <v>0</v>
      </c>
      <c r="AN224">
        <f t="array" ref="AN224">IF(AND(ROWS($M$131:AN224)&lt;=$P$2,COLUMNS($M$131:AN224)&lt;=$P$2),INDEX(MINVERSE($M$6:INDEX($M$6:$EF$125,$P$2,$P$2)),ROWS($M$131:AN224),COLUMNS($M$131:AN224)),0)</f>
        <v>0</v>
      </c>
      <c r="AO224">
        <f t="array" ref="AO224">IF(AND(ROWS($M$131:AO224)&lt;=$P$2,COLUMNS($M$131:AO224)&lt;=$P$2),INDEX(MINVERSE($M$6:INDEX($M$6:$EF$125,$P$2,$P$2)),ROWS($M$131:AO224),COLUMNS($M$131:AO224)),0)</f>
        <v>0</v>
      </c>
      <c r="AP224">
        <f t="array" ref="AP224">IF(AND(ROWS($M$131:AP224)&lt;=$P$2,COLUMNS($M$131:AP224)&lt;=$P$2),INDEX(MINVERSE($M$6:INDEX($M$6:$EF$125,$P$2,$P$2)),ROWS($M$131:AP224),COLUMNS($M$131:AP224)),0)</f>
        <v>0</v>
      </c>
      <c r="AQ224">
        <f t="array" ref="AQ224">IF(AND(ROWS($M$131:AQ224)&lt;=$P$2,COLUMNS($M$131:AQ224)&lt;=$P$2),INDEX(MINVERSE($M$6:INDEX($M$6:$EF$125,$P$2,$P$2)),ROWS($M$131:AQ224),COLUMNS($M$131:AQ224)),0)</f>
        <v>0</v>
      </c>
      <c r="AR224">
        <f t="array" ref="AR224">IF(AND(ROWS($M$131:AR224)&lt;=$P$2,COLUMNS($M$131:AR224)&lt;=$P$2),INDEX(MINVERSE($M$6:INDEX($M$6:$EF$125,$P$2,$P$2)),ROWS($M$131:AR224),COLUMNS($M$131:AR224)),0)</f>
        <v>0</v>
      </c>
      <c r="AS224">
        <f t="array" ref="AS224">IF(AND(ROWS($M$131:AS224)&lt;=$P$2,COLUMNS($M$131:AS224)&lt;=$P$2),INDEX(MINVERSE($M$6:INDEX($M$6:$EF$125,$P$2,$P$2)),ROWS($M$131:AS224),COLUMNS($M$131:AS224)),0)</f>
        <v>0</v>
      </c>
      <c r="AT224">
        <f t="array" ref="AT224">IF(AND(ROWS($M$131:AT224)&lt;=$P$2,COLUMNS($M$131:AT224)&lt;=$P$2),INDEX(MINVERSE($M$6:INDEX($M$6:$EF$125,$P$2,$P$2)),ROWS($M$131:AT224),COLUMNS($M$131:AT224)),0)</f>
        <v>0</v>
      </c>
      <c r="AU224">
        <f t="array" ref="AU224">IF(AND(ROWS($M$131:AU224)&lt;=$P$2,COLUMNS($M$131:AU224)&lt;=$P$2),INDEX(MINVERSE($M$6:INDEX($M$6:$EF$125,$P$2,$P$2)),ROWS($M$131:AU224),COLUMNS($M$131:AU224)),0)</f>
        <v>0</v>
      </c>
      <c r="AV224">
        <f t="array" ref="AV224">IF(AND(ROWS($M$131:AV224)&lt;=$P$2,COLUMNS($M$131:AV224)&lt;=$P$2),INDEX(MINVERSE($M$6:INDEX($M$6:$EF$125,$P$2,$P$2)),ROWS($M$131:AV224),COLUMNS($M$131:AV224)),0)</f>
        <v>0</v>
      </c>
      <c r="AW224">
        <f t="array" ref="AW224">IF(AND(ROWS($M$131:AW224)&lt;=$P$2,COLUMNS($M$131:AW224)&lt;=$P$2),INDEX(MINVERSE($M$6:INDEX($M$6:$EF$125,$P$2,$P$2)),ROWS($M$131:AW224),COLUMNS($M$131:AW224)),0)</f>
        <v>0</v>
      </c>
      <c r="AX224">
        <f t="array" ref="AX224">IF(AND(ROWS($M$131:AX224)&lt;=$P$2,COLUMNS($M$131:AX224)&lt;=$P$2),INDEX(MINVERSE($M$6:INDEX($M$6:$EF$125,$P$2,$P$2)),ROWS($M$131:AX224),COLUMNS($M$131:AX224)),0)</f>
        <v>0</v>
      </c>
      <c r="AY224">
        <f t="array" ref="AY224">IF(AND(ROWS($M$131:AY224)&lt;=$P$2,COLUMNS($M$131:AY224)&lt;=$P$2),INDEX(MINVERSE($M$6:INDEX($M$6:$EF$125,$P$2,$P$2)),ROWS($M$131:AY224),COLUMNS($M$131:AY224)),0)</f>
        <v>0</v>
      </c>
      <c r="AZ224">
        <f t="array" ref="AZ224">IF(AND(ROWS($M$131:AZ224)&lt;=$P$2,COLUMNS($M$131:AZ224)&lt;=$P$2),INDEX(MINVERSE($M$6:INDEX($M$6:$EF$125,$P$2,$P$2)),ROWS($M$131:AZ224),COLUMNS($M$131:AZ224)),0)</f>
        <v>0</v>
      </c>
      <c r="BA224">
        <f t="array" ref="BA224">IF(AND(ROWS($M$131:BA224)&lt;=$P$2,COLUMNS($M$131:BA224)&lt;=$P$2),INDEX(MINVERSE($M$6:INDEX($M$6:$EF$125,$P$2,$P$2)),ROWS($M$131:BA224),COLUMNS($M$131:BA224)),0)</f>
        <v>0</v>
      </c>
      <c r="BB224">
        <f t="array" ref="BB224">IF(AND(ROWS($M$131:BB224)&lt;=$P$2,COLUMNS($M$131:BB224)&lt;=$P$2),INDEX(MINVERSE($M$6:INDEX($M$6:$EF$125,$P$2,$P$2)),ROWS($M$131:BB224),COLUMNS($M$131:BB224)),0)</f>
        <v>0</v>
      </c>
      <c r="BC224">
        <f t="array" ref="BC224">IF(AND(ROWS($M$131:BC224)&lt;=$P$2,COLUMNS($M$131:BC224)&lt;=$P$2),INDEX(MINVERSE($M$6:INDEX($M$6:$EF$125,$P$2,$P$2)),ROWS($M$131:BC224),COLUMNS($M$131:BC224)),0)</f>
        <v>0</v>
      </c>
      <c r="BD224">
        <f t="array" ref="BD224">IF(AND(ROWS($M$131:BD224)&lt;=$P$2,COLUMNS($M$131:BD224)&lt;=$P$2),INDEX(MINVERSE($M$6:INDEX($M$6:$EF$125,$P$2,$P$2)),ROWS($M$131:BD224),COLUMNS($M$131:BD224)),0)</f>
        <v>0</v>
      </c>
      <c r="BE224">
        <f t="array" ref="BE224">IF(AND(ROWS($M$131:BE224)&lt;=$P$2,COLUMNS($M$131:BE224)&lt;=$P$2),INDEX(MINVERSE($M$6:INDEX($M$6:$EF$125,$P$2,$P$2)),ROWS($M$131:BE224),COLUMNS($M$131:BE224)),0)</f>
        <v>0</v>
      </c>
      <c r="BF224">
        <f t="array" ref="BF224">IF(AND(ROWS($M$131:BF224)&lt;=$P$2,COLUMNS($M$131:BF224)&lt;=$P$2),INDEX(MINVERSE($M$6:INDEX($M$6:$EF$125,$P$2,$P$2)),ROWS($M$131:BF224),COLUMNS($M$131:BF224)),0)</f>
        <v>0</v>
      </c>
      <c r="BG224">
        <f t="array" ref="BG224">IF(AND(ROWS($M$131:BG224)&lt;=$P$2,COLUMNS($M$131:BG224)&lt;=$P$2),INDEX(MINVERSE($M$6:INDEX($M$6:$EF$125,$P$2,$P$2)),ROWS($M$131:BG224),COLUMNS($M$131:BG224)),0)</f>
        <v>0</v>
      </c>
      <c r="BH224">
        <f t="array" ref="BH224">IF(AND(ROWS($M$131:BH224)&lt;=$P$2,COLUMNS($M$131:BH224)&lt;=$P$2),INDEX(MINVERSE($M$6:INDEX($M$6:$EF$125,$P$2,$P$2)),ROWS($M$131:BH224),COLUMNS($M$131:BH224)),0)</f>
        <v>0</v>
      </c>
      <c r="BI224">
        <f t="array" ref="BI224">IF(AND(ROWS($M$131:BI224)&lt;=$P$2,COLUMNS($M$131:BI224)&lt;=$P$2),INDEX(MINVERSE($M$6:INDEX($M$6:$EF$125,$P$2,$P$2)),ROWS($M$131:BI224),COLUMNS($M$131:BI224)),0)</f>
        <v>0</v>
      </c>
      <c r="BJ224">
        <f t="array" ref="BJ224">IF(AND(ROWS($M$131:BJ224)&lt;=$P$2,COLUMNS($M$131:BJ224)&lt;=$P$2),INDEX(MINVERSE($M$6:INDEX($M$6:$EF$125,$P$2,$P$2)),ROWS($M$131:BJ224),COLUMNS($M$131:BJ224)),0)</f>
        <v>0</v>
      </c>
      <c r="BK224">
        <f t="array" ref="BK224">IF(AND(ROWS($M$131:BK224)&lt;=$P$2,COLUMNS($M$131:BK224)&lt;=$P$2),INDEX(MINVERSE($M$6:INDEX($M$6:$EF$125,$P$2,$P$2)),ROWS($M$131:BK224),COLUMNS($M$131:BK224)),0)</f>
        <v>0</v>
      </c>
      <c r="BL224">
        <f t="array" ref="BL224">IF(AND(ROWS($M$131:BL224)&lt;=$P$2,COLUMNS($M$131:BL224)&lt;=$P$2),INDEX(MINVERSE($M$6:INDEX($M$6:$EF$125,$P$2,$P$2)),ROWS($M$131:BL224),COLUMNS($M$131:BL224)),0)</f>
        <v>0</v>
      </c>
      <c r="BM224">
        <f t="array" ref="BM224">IF(AND(ROWS($M$131:BM224)&lt;=$P$2,COLUMNS($M$131:BM224)&lt;=$P$2),INDEX(MINVERSE($M$6:INDEX($M$6:$EF$125,$P$2,$P$2)),ROWS($M$131:BM224),COLUMNS($M$131:BM224)),0)</f>
        <v>0</v>
      </c>
      <c r="BN224">
        <f t="array" ref="BN224">IF(AND(ROWS($M$131:BN224)&lt;=$P$2,COLUMNS($M$131:BN224)&lt;=$P$2),INDEX(MINVERSE($M$6:INDEX($M$6:$EF$125,$P$2,$P$2)),ROWS($M$131:BN224),COLUMNS($M$131:BN224)),0)</f>
        <v>0</v>
      </c>
      <c r="BO224">
        <f t="array" ref="BO224">IF(AND(ROWS($M$131:BO224)&lt;=$P$2,COLUMNS($M$131:BO224)&lt;=$P$2),INDEX(MINVERSE($M$6:INDEX($M$6:$EF$125,$P$2,$P$2)),ROWS($M$131:BO224),COLUMNS($M$131:BO224)),0)</f>
        <v>0</v>
      </c>
      <c r="BP224">
        <f t="array" ref="BP224">IF(AND(ROWS($M$131:BP224)&lt;=$P$2,COLUMNS($M$131:BP224)&lt;=$P$2),INDEX(MINVERSE($M$6:INDEX($M$6:$EF$125,$P$2,$P$2)),ROWS($M$131:BP224),COLUMNS($M$131:BP224)),0)</f>
        <v>0</v>
      </c>
      <c r="BQ224">
        <f t="array" ref="BQ224">IF(AND(ROWS($M$131:BQ224)&lt;=$P$2,COLUMNS($M$131:BQ224)&lt;=$P$2),INDEX(MINVERSE($M$6:INDEX($M$6:$EF$125,$P$2,$P$2)),ROWS($M$131:BQ224),COLUMNS($M$131:BQ224)),0)</f>
        <v>0</v>
      </c>
      <c r="BR224">
        <f t="array" ref="BR224">IF(AND(ROWS($M$131:BR224)&lt;=$P$2,COLUMNS($M$131:BR224)&lt;=$P$2),INDEX(MINVERSE($M$6:INDEX($M$6:$EF$125,$P$2,$P$2)),ROWS($M$131:BR224),COLUMNS($M$131:BR224)),0)</f>
        <v>0</v>
      </c>
      <c r="BS224">
        <f t="array" ref="BS224">IF(AND(ROWS($M$131:BS224)&lt;=$P$2,COLUMNS($M$131:BS224)&lt;=$P$2),INDEX(MINVERSE($M$6:INDEX($M$6:$EF$125,$P$2,$P$2)),ROWS($M$131:BS224),COLUMNS($M$131:BS224)),0)</f>
        <v>0</v>
      </c>
      <c r="BT224">
        <f t="array" ref="BT224">IF(AND(ROWS($M$131:BT224)&lt;=$P$2,COLUMNS($M$131:BT224)&lt;=$P$2),INDEX(MINVERSE($M$6:INDEX($M$6:$EF$125,$P$2,$P$2)),ROWS($M$131:BT224),COLUMNS($M$131:BT224)),0)</f>
        <v>0</v>
      </c>
      <c r="BU224">
        <f t="array" ref="BU224">IF(AND(ROWS($M$131:BU224)&lt;=$P$2,COLUMNS($M$131:BU224)&lt;=$P$2),INDEX(MINVERSE($M$6:INDEX($M$6:$EF$125,$P$2,$P$2)),ROWS($M$131:BU224),COLUMNS($M$131:BU224)),0)</f>
        <v>0</v>
      </c>
      <c r="BV224">
        <f t="array" ref="BV224">IF(AND(ROWS($M$131:BV224)&lt;=$P$2,COLUMNS($M$131:BV224)&lt;=$P$2),INDEX(MINVERSE($M$6:INDEX($M$6:$EF$125,$P$2,$P$2)),ROWS($M$131:BV224),COLUMNS($M$131:BV224)),0)</f>
        <v>0</v>
      </c>
      <c r="BW224">
        <f t="array" ref="BW224">IF(AND(ROWS($M$131:BW224)&lt;=$P$2,COLUMNS($M$131:BW224)&lt;=$P$2),INDEX(MINVERSE($M$6:INDEX($M$6:$EF$125,$P$2,$P$2)),ROWS($M$131:BW224),COLUMNS($M$131:BW224)),0)</f>
        <v>0</v>
      </c>
      <c r="BX224">
        <f t="array" ref="BX224">IF(AND(ROWS($M$131:BX224)&lt;=$P$2,COLUMNS($M$131:BX224)&lt;=$P$2),INDEX(MINVERSE($M$6:INDEX($M$6:$EF$125,$P$2,$P$2)),ROWS($M$131:BX224),COLUMNS($M$131:BX224)),0)</f>
        <v>0</v>
      </c>
      <c r="BY224">
        <f t="array" ref="BY224">IF(AND(ROWS($M$131:BY224)&lt;=$P$2,COLUMNS($M$131:BY224)&lt;=$P$2),INDEX(MINVERSE($M$6:INDEX($M$6:$EF$125,$P$2,$P$2)),ROWS($M$131:BY224),COLUMNS($M$131:BY224)),0)</f>
        <v>0</v>
      </c>
      <c r="BZ224">
        <f t="array" ref="BZ224">IF(AND(ROWS($M$131:BZ224)&lt;=$P$2,COLUMNS($M$131:BZ224)&lt;=$P$2),INDEX(MINVERSE($M$6:INDEX($M$6:$EF$125,$P$2,$P$2)),ROWS($M$131:BZ224),COLUMNS($M$131:BZ224)),0)</f>
        <v>0</v>
      </c>
      <c r="CA224">
        <f t="array" ref="CA224">IF(AND(ROWS($M$131:CA224)&lt;=$P$2,COLUMNS($M$131:CA224)&lt;=$P$2),INDEX(MINVERSE($M$6:INDEX($M$6:$EF$125,$P$2,$P$2)),ROWS($M$131:CA224),COLUMNS($M$131:CA224)),0)</f>
        <v>0</v>
      </c>
      <c r="CB224">
        <f t="array" ref="CB224">IF(AND(ROWS($M$131:CB224)&lt;=$P$2,COLUMNS($M$131:CB224)&lt;=$P$2),INDEX(MINVERSE($M$6:INDEX($M$6:$EF$125,$P$2,$P$2)),ROWS($M$131:CB224),COLUMNS($M$131:CB224)),0)</f>
        <v>0</v>
      </c>
      <c r="CC224">
        <f t="array" ref="CC224">IF(AND(ROWS($M$131:CC224)&lt;=$P$2,COLUMNS($M$131:CC224)&lt;=$P$2),INDEX(MINVERSE($M$6:INDEX($M$6:$EF$125,$P$2,$P$2)),ROWS($M$131:CC224),COLUMNS($M$131:CC224)),0)</f>
        <v>0</v>
      </c>
      <c r="CD224">
        <f t="array" ref="CD224">IF(AND(ROWS($M$131:CD224)&lt;=$P$2,COLUMNS($M$131:CD224)&lt;=$P$2),INDEX(MINVERSE($M$6:INDEX($M$6:$EF$125,$P$2,$P$2)),ROWS($M$131:CD224),COLUMNS($M$131:CD224)),0)</f>
        <v>0</v>
      </c>
      <c r="CE224">
        <f t="array" ref="CE224">IF(AND(ROWS($M$131:CE224)&lt;=$P$2,COLUMNS($M$131:CE224)&lt;=$P$2),INDEX(MINVERSE($M$6:INDEX($M$6:$EF$125,$P$2,$P$2)),ROWS($M$131:CE224),COLUMNS($M$131:CE224)),0)</f>
        <v>0</v>
      </c>
      <c r="CF224">
        <f t="array" ref="CF224">IF(AND(ROWS($M$131:CF224)&lt;=$P$2,COLUMNS($M$131:CF224)&lt;=$P$2),INDEX(MINVERSE($M$6:INDEX($M$6:$EF$125,$P$2,$P$2)),ROWS($M$131:CF224),COLUMNS($M$131:CF224)),0)</f>
        <v>0</v>
      </c>
      <c r="CG224">
        <f t="array" ref="CG224">IF(AND(ROWS($M$131:CG224)&lt;=$P$2,COLUMNS($M$131:CG224)&lt;=$P$2),INDEX(MINVERSE($M$6:INDEX($M$6:$EF$125,$P$2,$P$2)),ROWS($M$131:CG224),COLUMNS($M$131:CG224)),0)</f>
        <v>0</v>
      </c>
      <c r="CH224">
        <f t="array" ref="CH224">IF(AND(ROWS($M$131:CH224)&lt;=$P$2,COLUMNS($M$131:CH224)&lt;=$P$2),INDEX(MINVERSE($M$6:INDEX($M$6:$EF$125,$P$2,$P$2)),ROWS($M$131:CH224),COLUMNS($M$131:CH224)),0)</f>
        <v>0</v>
      </c>
      <c r="CI224">
        <f t="array" ref="CI224">IF(AND(ROWS($M$131:CI224)&lt;=$P$2,COLUMNS($M$131:CI224)&lt;=$P$2),INDEX(MINVERSE($M$6:INDEX($M$6:$EF$125,$P$2,$P$2)),ROWS($M$131:CI224),COLUMNS($M$131:CI224)),0)</f>
        <v>0</v>
      </c>
      <c r="CJ224">
        <f t="array" ref="CJ224">IF(AND(ROWS($M$131:CJ224)&lt;=$P$2,COLUMNS($M$131:CJ224)&lt;=$P$2),INDEX(MINVERSE($M$6:INDEX($M$6:$EF$125,$P$2,$P$2)),ROWS($M$131:CJ224),COLUMNS($M$131:CJ224)),0)</f>
        <v>0</v>
      </c>
      <c r="CK224">
        <f t="array" ref="CK224">IF(AND(ROWS($M$131:CK224)&lt;=$P$2,COLUMNS($M$131:CK224)&lt;=$P$2),INDEX(MINVERSE($M$6:INDEX($M$6:$EF$125,$P$2,$P$2)),ROWS($M$131:CK224),COLUMNS($M$131:CK224)),0)</f>
        <v>0</v>
      </c>
      <c r="CL224">
        <f t="array" ref="CL224">IF(AND(ROWS($M$131:CL224)&lt;=$P$2,COLUMNS($M$131:CL224)&lt;=$P$2),INDEX(MINVERSE($M$6:INDEX($M$6:$EF$125,$P$2,$P$2)),ROWS($M$131:CL224),COLUMNS($M$131:CL224)),0)</f>
        <v>0</v>
      </c>
      <c r="CM224">
        <f t="array" ref="CM224">IF(AND(ROWS($M$131:CM224)&lt;=$P$2,COLUMNS($M$131:CM224)&lt;=$P$2),INDEX(MINVERSE($M$6:INDEX($M$6:$EF$125,$P$2,$P$2)),ROWS($M$131:CM224),COLUMNS($M$131:CM224)),0)</f>
        <v>0</v>
      </c>
      <c r="CN224">
        <f t="array" ref="CN224">IF(AND(ROWS($M$131:CN224)&lt;=$P$2,COLUMNS($M$131:CN224)&lt;=$P$2),INDEX(MINVERSE($M$6:INDEX($M$6:$EF$125,$P$2,$P$2)),ROWS($M$131:CN224),COLUMNS($M$131:CN224)),0)</f>
        <v>0</v>
      </c>
      <c r="CO224">
        <f t="array" ref="CO224">IF(AND(ROWS($M$131:CO224)&lt;=$P$2,COLUMNS($M$131:CO224)&lt;=$P$2),INDEX(MINVERSE($M$6:INDEX($M$6:$EF$125,$P$2,$P$2)),ROWS($M$131:CO224),COLUMNS($M$131:CO224)),0)</f>
        <v>0</v>
      </c>
      <c r="CP224">
        <f t="array" ref="CP224">IF(AND(ROWS($M$131:CP224)&lt;=$P$2,COLUMNS($M$131:CP224)&lt;=$P$2),INDEX(MINVERSE($M$6:INDEX($M$6:$EF$125,$P$2,$P$2)),ROWS($M$131:CP224),COLUMNS($M$131:CP224)),0)</f>
        <v>0</v>
      </c>
      <c r="CQ224">
        <f t="array" ref="CQ224">IF(AND(ROWS($M$131:CQ224)&lt;=$P$2,COLUMNS($M$131:CQ224)&lt;=$P$2),INDEX(MINVERSE($M$6:INDEX($M$6:$EF$125,$P$2,$P$2)),ROWS($M$131:CQ224),COLUMNS($M$131:CQ224)),0)</f>
        <v>0</v>
      </c>
      <c r="CR224">
        <f t="array" ref="CR224">IF(AND(ROWS($M$131:CR224)&lt;=$P$2,COLUMNS($M$131:CR224)&lt;=$P$2),INDEX(MINVERSE($M$6:INDEX($M$6:$EF$125,$P$2,$P$2)),ROWS($M$131:CR224),COLUMNS($M$131:CR224)),0)</f>
        <v>0</v>
      </c>
      <c r="CS224">
        <f t="array" ref="CS224">IF(AND(ROWS($M$131:CS224)&lt;=$P$2,COLUMNS($M$131:CS224)&lt;=$P$2),INDEX(MINVERSE($M$6:INDEX($M$6:$EF$125,$P$2,$P$2)),ROWS($M$131:CS224),COLUMNS($M$131:CS224)),0)</f>
        <v>0</v>
      </c>
      <c r="CT224">
        <f t="array" ref="CT224">IF(AND(ROWS($M$131:CT224)&lt;=$P$2,COLUMNS($M$131:CT224)&lt;=$P$2),INDEX(MINVERSE($M$6:INDEX($M$6:$EF$125,$P$2,$P$2)),ROWS($M$131:CT224),COLUMNS($M$131:CT224)),0)</f>
        <v>0</v>
      </c>
      <c r="CU224">
        <f t="array" ref="CU224">IF(AND(ROWS($M$131:CU224)&lt;=$P$2,COLUMNS($M$131:CU224)&lt;=$P$2),INDEX(MINVERSE($M$6:INDEX($M$6:$EF$125,$P$2,$P$2)),ROWS($M$131:CU224),COLUMNS($M$131:CU224)),0)</f>
        <v>0</v>
      </c>
      <c r="CV224">
        <f t="array" ref="CV224">IF(AND(ROWS($M$131:CV224)&lt;=$P$2,COLUMNS($M$131:CV224)&lt;=$P$2),INDEX(MINVERSE($M$6:INDEX($M$6:$EF$125,$P$2,$P$2)),ROWS($M$131:CV224),COLUMNS($M$131:CV224)),0)</f>
        <v>0</v>
      </c>
      <c r="CW224">
        <f t="array" ref="CW224">IF(AND(ROWS($M$131:CW224)&lt;=$P$2,COLUMNS($M$131:CW224)&lt;=$P$2),INDEX(MINVERSE($M$6:INDEX($M$6:$EF$125,$P$2,$P$2)),ROWS($M$131:CW224),COLUMNS($M$131:CW224)),0)</f>
        <v>0</v>
      </c>
      <c r="CX224">
        <f t="array" ref="CX224">IF(AND(ROWS($M$131:CX224)&lt;=$P$2,COLUMNS($M$131:CX224)&lt;=$P$2),INDEX(MINVERSE($M$6:INDEX($M$6:$EF$125,$P$2,$P$2)),ROWS($M$131:CX224),COLUMNS($M$131:CX224)),0)</f>
        <v>0</v>
      </c>
      <c r="CY224">
        <f t="array" ref="CY224">IF(AND(ROWS($M$131:CY224)&lt;=$P$2,COLUMNS($M$131:CY224)&lt;=$P$2),INDEX(MINVERSE($M$6:INDEX($M$6:$EF$125,$P$2,$P$2)),ROWS($M$131:CY224),COLUMNS($M$131:CY224)),0)</f>
        <v>0</v>
      </c>
      <c r="CZ224">
        <f t="array" ref="CZ224">IF(AND(ROWS($M$131:CZ224)&lt;=$P$2,COLUMNS($M$131:CZ224)&lt;=$P$2),INDEX(MINVERSE($M$6:INDEX($M$6:$EF$125,$P$2,$P$2)),ROWS($M$131:CZ224),COLUMNS($M$131:CZ224)),0)</f>
        <v>0</v>
      </c>
      <c r="DA224">
        <f t="array" ref="DA224">IF(AND(ROWS($M$131:DA224)&lt;=$P$2,COLUMNS($M$131:DA224)&lt;=$P$2),INDEX(MINVERSE($M$6:INDEX($M$6:$EF$125,$P$2,$P$2)),ROWS($M$131:DA224),COLUMNS($M$131:DA224)),0)</f>
        <v>0</v>
      </c>
      <c r="DB224">
        <f t="array" ref="DB224">IF(AND(ROWS($M$131:DB224)&lt;=$P$2,COLUMNS($M$131:DB224)&lt;=$P$2),INDEX(MINVERSE($M$6:INDEX($M$6:$EF$125,$P$2,$P$2)),ROWS($M$131:DB224),COLUMNS($M$131:DB224)),0)</f>
        <v>0</v>
      </c>
      <c r="DC224">
        <f t="array" ref="DC224">IF(AND(ROWS($M$131:DC224)&lt;=$P$2,COLUMNS($M$131:DC224)&lt;=$P$2),INDEX(MINVERSE($M$6:INDEX($M$6:$EF$125,$P$2,$P$2)),ROWS($M$131:DC224),COLUMNS($M$131:DC224)),0)</f>
        <v>0</v>
      </c>
      <c r="DD224">
        <f t="array" ref="DD224">IF(AND(ROWS($M$131:DD224)&lt;=$P$2,COLUMNS($M$131:DD224)&lt;=$P$2),INDEX(MINVERSE($M$6:INDEX($M$6:$EF$125,$P$2,$P$2)),ROWS($M$131:DD224),COLUMNS($M$131:DD224)),0)</f>
        <v>0</v>
      </c>
      <c r="DE224">
        <f t="array" ref="DE224">IF(AND(ROWS($M$131:DE224)&lt;=$P$2,COLUMNS($M$131:DE224)&lt;=$P$2),INDEX(MINVERSE($M$6:INDEX($M$6:$EF$125,$P$2,$P$2)),ROWS($M$131:DE224),COLUMNS($M$131:DE224)),0)</f>
        <v>0</v>
      </c>
      <c r="DF224">
        <f t="array" ref="DF224">IF(AND(ROWS($M$131:DF224)&lt;=$P$2,COLUMNS($M$131:DF224)&lt;=$P$2),INDEX(MINVERSE($M$6:INDEX($M$6:$EF$125,$P$2,$P$2)),ROWS($M$131:DF224),COLUMNS($M$131:DF224)),0)</f>
        <v>0</v>
      </c>
      <c r="DG224">
        <f t="array" ref="DG224">IF(AND(ROWS($M$131:DG224)&lt;=$P$2,COLUMNS($M$131:DG224)&lt;=$P$2),INDEX(MINVERSE($M$6:INDEX($M$6:$EF$125,$P$2,$P$2)),ROWS($M$131:DG224),COLUMNS($M$131:DG224)),0)</f>
        <v>0</v>
      </c>
      <c r="DH224">
        <f t="array" ref="DH224">IF(AND(ROWS($M$131:DH224)&lt;=$P$2,COLUMNS($M$131:DH224)&lt;=$P$2),INDEX(MINVERSE($M$6:INDEX($M$6:$EF$125,$P$2,$P$2)),ROWS($M$131:DH224),COLUMNS($M$131:DH224)),0)</f>
        <v>0</v>
      </c>
      <c r="DI224">
        <f t="array" ref="DI224">IF(AND(ROWS($M$131:DI224)&lt;=$P$2,COLUMNS($M$131:DI224)&lt;=$P$2),INDEX(MINVERSE($M$6:INDEX($M$6:$EF$125,$P$2,$P$2)),ROWS($M$131:DI224),COLUMNS($M$131:DI224)),0)</f>
        <v>0</v>
      </c>
      <c r="DJ224">
        <f t="array" ref="DJ224">IF(AND(ROWS($M$131:DJ224)&lt;=$P$2,COLUMNS($M$131:DJ224)&lt;=$P$2),INDEX(MINVERSE($M$6:INDEX($M$6:$EF$125,$P$2,$P$2)),ROWS($M$131:DJ224),COLUMNS($M$131:DJ224)),0)</f>
        <v>0</v>
      </c>
      <c r="DK224">
        <f t="array" ref="DK224">IF(AND(ROWS($M$131:DK224)&lt;=$P$2,COLUMNS($M$131:DK224)&lt;=$P$2),INDEX(MINVERSE($M$6:INDEX($M$6:$EF$125,$P$2,$P$2)),ROWS($M$131:DK224),COLUMNS($M$131:DK224)),0)</f>
        <v>0</v>
      </c>
      <c r="DL224">
        <f t="array" ref="DL224">IF(AND(ROWS($M$131:DL224)&lt;=$P$2,COLUMNS($M$131:DL224)&lt;=$P$2),INDEX(MINVERSE($M$6:INDEX($M$6:$EF$125,$P$2,$P$2)),ROWS($M$131:DL224),COLUMNS($M$131:DL224)),0)</f>
        <v>0</v>
      </c>
      <c r="DM224">
        <f t="array" ref="DM224">IF(AND(ROWS($M$131:DM224)&lt;=$P$2,COLUMNS($M$131:DM224)&lt;=$P$2),INDEX(MINVERSE($M$6:INDEX($M$6:$EF$125,$P$2,$P$2)),ROWS($M$131:DM224),COLUMNS($M$131:DM224)),0)</f>
        <v>0</v>
      </c>
      <c r="DN224">
        <f t="array" ref="DN224">IF(AND(ROWS($M$131:DN224)&lt;=$P$2,COLUMNS($M$131:DN224)&lt;=$P$2),INDEX(MINVERSE($M$6:INDEX($M$6:$EF$125,$P$2,$P$2)),ROWS($M$131:DN224),COLUMNS($M$131:DN224)),0)</f>
        <v>0</v>
      </c>
      <c r="DO224">
        <f t="array" ref="DO224">IF(AND(ROWS($M$131:DO224)&lt;=$P$2,COLUMNS($M$131:DO224)&lt;=$P$2),INDEX(MINVERSE($M$6:INDEX($M$6:$EF$125,$P$2,$P$2)),ROWS($M$131:DO224),COLUMNS($M$131:DO224)),0)</f>
        <v>0</v>
      </c>
      <c r="DP224">
        <f t="array" ref="DP224">IF(AND(ROWS($M$131:DP224)&lt;=$P$2,COLUMNS($M$131:DP224)&lt;=$P$2),INDEX(MINVERSE($M$6:INDEX($M$6:$EF$125,$P$2,$P$2)),ROWS($M$131:DP224),COLUMNS($M$131:DP224)),0)</f>
        <v>0</v>
      </c>
      <c r="DQ224">
        <f t="array" ref="DQ224">IF(AND(ROWS($M$131:DQ224)&lt;=$P$2,COLUMNS($M$131:DQ224)&lt;=$P$2),INDEX(MINVERSE($M$6:INDEX($M$6:$EF$125,$P$2,$P$2)),ROWS($M$131:DQ224),COLUMNS($M$131:DQ224)),0)</f>
        <v>0</v>
      </c>
      <c r="DR224">
        <f t="array" ref="DR224">IF(AND(ROWS($M$131:DR224)&lt;=$P$2,COLUMNS($M$131:DR224)&lt;=$P$2),INDEX(MINVERSE($M$6:INDEX($M$6:$EF$125,$P$2,$P$2)),ROWS($M$131:DR224),COLUMNS($M$131:DR224)),0)</f>
        <v>0</v>
      </c>
      <c r="DS224">
        <f t="array" ref="DS224">IF(AND(ROWS($M$131:DS224)&lt;=$P$2,COLUMNS($M$131:DS224)&lt;=$P$2),INDEX(MINVERSE($M$6:INDEX($M$6:$EF$125,$P$2,$P$2)),ROWS($M$131:DS224),COLUMNS($M$131:DS224)),0)</f>
        <v>0</v>
      </c>
      <c r="DT224">
        <f t="array" ref="DT224">IF(AND(ROWS($M$131:DT224)&lt;=$P$2,COLUMNS($M$131:DT224)&lt;=$P$2),INDEX(MINVERSE($M$6:INDEX($M$6:$EF$125,$P$2,$P$2)),ROWS($M$131:DT224),COLUMNS($M$131:DT224)),0)</f>
        <v>0</v>
      </c>
      <c r="DU224">
        <f t="array" ref="DU224">IF(AND(ROWS($M$131:DU224)&lt;=$P$2,COLUMNS($M$131:DU224)&lt;=$P$2),INDEX(MINVERSE($M$6:INDEX($M$6:$EF$125,$P$2,$P$2)),ROWS($M$131:DU224),COLUMNS($M$131:DU224)),0)</f>
        <v>0</v>
      </c>
      <c r="DV224">
        <f t="array" ref="DV224">IF(AND(ROWS($M$131:DV224)&lt;=$P$2,COLUMNS($M$131:DV224)&lt;=$P$2),INDEX(MINVERSE($M$6:INDEX($M$6:$EF$125,$P$2,$P$2)),ROWS($M$131:DV224),COLUMNS($M$131:DV224)),0)</f>
        <v>0</v>
      </c>
      <c r="DW224">
        <f t="array" ref="DW224">IF(AND(ROWS($M$131:DW224)&lt;=$P$2,COLUMNS($M$131:DW224)&lt;=$P$2),INDEX(MINVERSE($M$6:INDEX($M$6:$EF$125,$P$2,$P$2)),ROWS($M$131:DW224),COLUMNS($M$131:DW224)),0)</f>
        <v>0</v>
      </c>
      <c r="DX224">
        <f t="array" ref="DX224">IF(AND(ROWS($M$131:DX224)&lt;=$P$2,COLUMNS($M$131:DX224)&lt;=$P$2),INDEX(MINVERSE($M$6:INDEX($M$6:$EF$125,$P$2,$P$2)),ROWS($M$131:DX224),COLUMNS($M$131:DX224)),0)</f>
        <v>0</v>
      </c>
      <c r="DY224">
        <f t="array" ref="DY224">IF(AND(ROWS($M$131:DY224)&lt;=$P$2,COLUMNS($M$131:DY224)&lt;=$P$2),INDEX(MINVERSE($M$6:INDEX($M$6:$EF$125,$P$2,$P$2)),ROWS($M$131:DY224),COLUMNS($M$131:DY224)),0)</f>
        <v>0</v>
      </c>
      <c r="DZ224">
        <f t="array" ref="DZ224">IF(AND(ROWS($M$131:DZ224)&lt;=$P$2,COLUMNS($M$131:DZ224)&lt;=$P$2),INDEX(MINVERSE($M$6:INDEX($M$6:$EF$125,$P$2,$P$2)),ROWS($M$131:DZ224),COLUMNS($M$131:DZ224)),0)</f>
        <v>0</v>
      </c>
      <c r="EA224">
        <f t="array" ref="EA224">IF(AND(ROWS($M$131:EA224)&lt;=$P$2,COLUMNS($M$131:EA224)&lt;=$P$2),INDEX(MINVERSE($M$6:INDEX($M$6:$EF$125,$P$2,$P$2)),ROWS($M$131:EA224),COLUMNS($M$131:EA224)),0)</f>
        <v>0</v>
      </c>
      <c r="EB224">
        <f t="array" ref="EB224">IF(AND(ROWS($M$131:EB224)&lt;=$P$2,COLUMNS($M$131:EB224)&lt;=$P$2),INDEX(MINVERSE($M$6:INDEX($M$6:$EF$125,$P$2,$P$2)),ROWS($M$131:EB224),COLUMNS($M$131:EB224)),0)</f>
        <v>0</v>
      </c>
    </row>
    <row r="225" spans="12:132" ht="15">
      <c r="L225" s="10">
        <v>95</v>
      </c>
      <c r="M225">
        <f t="array" ref="M225">IF(AND(ROWS($M$131:M225)&lt;=$P$2,COLUMNS($M$131:M225)&lt;=$P$2),INDEX(MINVERSE($M$6:INDEX($M$6:$EF$125,$P$2,$P$2)),ROWS($M$131:M225),COLUMNS($M$131:M225)),0)</f>
        <v>0</v>
      </c>
      <c r="N225">
        <f t="array" ref="N225">IF(AND(ROWS($M$131:N225)&lt;=$P$2,COLUMNS($M$131:N225)&lt;=$P$2),INDEX(MINVERSE($M$6:INDEX($M$6:$EF$125,$P$2,$P$2)),ROWS($M$131:N225),COLUMNS($M$131:N225)),0)</f>
        <v>0</v>
      </c>
      <c r="O225">
        <f t="array" ref="O225">IF(AND(ROWS($M$131:O225)&lt;=$P$2,COLUMNS($M$131:O225)&lt;=$P$2),INDEX(MINVERSE($M$6:INDEX($M$6:$EF$125,$P$2,$P$2)),ROWS($M$131:O225),COLUMNS($M$131:O225)),0)</f>
        <v>0</v>
      </c>
      <c r="P225">
        <f t="array" ref="P225">IF(AND(ROWS($M$131:P225)&lt;=$P$2,COLUMNS($M$131:P225)&lt;=$P$2),INDEX(MINVERSE($M$6:INDEX($M$6:$EF$125,$P$2,$P$2)),ROWS($M$131:P225),COLUMNS($M$131:P225)),0)</f>
        <v>0</v>
      </c>
      <c r="Q225">
        <f t="array" ref="Q225">IF(AND(ROWS($M$131:Q225)&lt;=$P$2,COLUMNS($M$131:Q225)&lt;=$P$2),INDEX(MINVERSE($M$6:INDEX($M$6:$EF$125,$P$2,$P$2)),ROWS($M$131:Q225),COLUMNS($M$131:Q225)),0)</f>
        <v>0</v>
      </c>
      <c r="R225">
        <f t="array" ref="R225">IF(AND(ROWS($M$131:R225)&lt;=$P$2,COLUMNS($M$131:R225)&lt;=$P$2),INDEX(MINVERSE($M$6:INDEX($M$6:$EF$125,$P$2,$P$2)),ROWS($M$131:R225),COLUMNS($M$131:R225)),0)</f>
        <v>0</v>
      </c>
      <c r="S225">
        <f t="array" ref="S225">IF(AND(ROWS($M$131:S225)&lt;=$P$2,COLUMNS($M$131:S225)&lt;=$P$2),INDEX(MINVERSE($M$6:INDEX($M$6:$EF$125,$P$2,$P$2)),ROWS($M$131:S225),COLUMNS($M$131:S225)),0)</f>
        <v>0</v>
      </c>
      <c r="T225">
        <f t="array" ref="T225">IF(AND(ROWS($M$131:T225)&lt;=$P$2,COLUMNS($M$131:T225)&lt;=$P$2),INDEX(MINVERSE($M$6:INDEX($M$6:$EF$125,$P$2,$P$2)),ROWS($M$131:T225),COLUMNS($M$131:T225)),0)</f>
        <v>0</v>
      </c>
      <c r="U225">
        <f t="array" ref="U225">IF(AND(ROWS($M$131:U225)&lt;=$P$2,COLUMNS($M$131:U225)&lt;=$P$2),INDEX(MINVERSE($M$6:INDEX($M$6:$EF$125,$P$2,$P$2)),ROWS($M$131:U225),COLUMNS($M$131:U225)),0)</f>
        <v>0</v>
      </c>
      <c r="V225">
        <f t="array" ref="V225">IF(AND(ROWS($M$131:V225)&lt;=$P$2,COLUMNS($M$131:V225)&lt;=$P$2),INDEX(MINVERSE($M$6:INDEX($M$6:$EF$125,$P$2,$P$2)),ROWS($M$131:V225),COLUMNS($M$131:V225)),0)</f>
        <v>0</v>
      </c>
      <c r="W225">
        <f t="array" ref="W225">IF(AND(ROWS($M$131:W225)&lt;=$P$2,COLUMNS($M$131:W225)&lt;=$P$2),INDEX(MINVERSE($M$6:INDEX($M$6:$EF$125,$P$2,$P$2)),ROWS($M$131:W225),COLUMNS($M$131:W225)),0)</f>
        <v>0</v>
      </c>
      <c r="X225">
        <f t="array" ref="X225">IF(AND(ROWS($M$131:X225)&lt;=$P$2,COLUMNS($M$131:X225)&lt;=$P$2),INDEX(MINVERSE($M$6:INDEX($M$6:$EF$125,$P$2,$P$2)),ROWS($M$131:X225),COLUMNS($M$131:X225)),0)</f>
        <v>0</v>
      </c>
      <c r="Y225">
        <f t="array" ref="Y225">IF(AND(ROWS($M$131:Y225)&lt;=$P$2,COLUMNS($M$131:Y225)&lt;=$P$2),INDEX(MINVERSE($M$6:INDEX($M$6:$EF$125,$P$2,$P$2)),ROWS($M$131:Y225),COLUMNS($M$131:Y225)),0)</f>
        <v>0</v>
      </c>
      <c r="Z225">
        <f t="array" ref="Z225">IF(AND(ROWS($M$131:Z225)&lt;=$P$2,COLUMNS($M$131:Z225)&lt;=$P$2),INDEX(MINVERSE($M$6:INDEX($M$6:$EF$125,$P$2,$P$2)),ROWS($M$131:Z225),COLUMNS($M$131:Z225)),0)</f>
        <v>0</v>
      </c>
      <c r="AA225">
        <f t="array" ref="AA225">IF(AND(ROWS($M$131:AA225)&lt;=$P$2,COLUMNS($M$131:AA225)&lt;=$P$2),INDEX(MINVERSE($M$6:INDEX($M$6:$EF$125,$P$2,$P$2)),ROWS($M$131:AA225),COLUMNS($M$131:AA225)),0)</f>
        <v>0</v>
      </c>
      <c r="AB225">
        <f t="array" ref="AB225">IF(AND(ROWS($M$131:AB225)&lt;=$P$2,COLUMNS($M$131:AB225)&lt;=$P$2),INDEX(MINVERSE($M$6:INDEX($M$6:$EF$125,$P$2,$P$2)),ROWS($M$131:AB225),COLUMNS($M$131:AB225)),0)</f>
        <v>0</v>
      </c>
      <c r="AC225">
        <f t="array" ref="AC225">IF(AND(ROWS($M$131:AC225)&lt;=$P$2,COLUMNS($M$131:AC225)&lt;=$P$2),INDEX(MINVERSE($M$6:INDEX($M$6:$EF$125,$P$2,$P$2)),ROWS($M$131:AC225),COLUMNS($M$131:AC225)),0)</f>
        <v>0</v>
      </c>
      <c r="AD225">
        <f t="array" ref="AD225">IF(AND(ROWS($M$131:AD225)&lt;=$P$2,COLUMNS($M$131:AD225)&lt;=$P$2),INDEX(MINVERSE($M$6:INDEX($M$6:$EF$125,$P$2,$P$2)),ROWS($M$131:AD225),COLUMNS($M$131:AD225)),0)</f>
        <v>0</v>
      </c>
      <c r="AE225">
        <f t="array" ref="AE225">IF(AND(ROWS($M$131:AE225)&lt;=$P$2,COLUMNS($M$131:AE225)&lt;=$P$2),INDEX(MINVERSE($M$6:INDEX($M$6:$EF$125,$P$2,$P$2)),ROWS($M$131:AE225),COLUMNS($M$131:AE225)),0)</f>
        <v>0</v>
      </c>
      <c r="AF225">
        <f t="array" ref="AF225">IF(AND(ROWS($M$131:AF225)&lt;=$P$2,COLUMNS($M$131:AF225)&lt;=$P$2),INDEX(MINVERSE($M$6:INDEX($M$6:$EF$125,$P$2,$P$2)),ROWS($M$131:AF225),COLUMNS($M$131:AF225)),0)</f>
        <v>0</v>
      </c>
      <c r="AG225">
        <f t="array" ref="AG225">IF(AND(ROWS($M$131:AG225)&lt;=$P$2,COLUMNS($M$131:AG225)&lt;=$P$2),INDEX(MINVERSE($M$6:INDEX($M$6:$EF$125,$P$2,$P$2)),ROWS($M$131:AG225),COLUMNS($M$131:AG225)),0)</f>
        <v>0</v>
      </c>
      <c r="AH225">
        <f t="array" ref="AH225">IF(AND(ROWS($M$131:AH225)&lt;=$P$2,COLUMNS($M$131:AH225)&lt;=$P$2),INDEX(MINVERSE($M$6:INDEX($M$6:$EF$125,$P$2,$P$2)),ROWS($M$131:AH225),COLUMNS($M$131:AH225)),0)</f>
        <v>0</v>
      </c>
      <c r="AI225">
        <f t="array" ref="AI225">IF(AND(ROWS($M$131:AI225)&lt;=$P$2,COLUMNS($M$131:AI225)&lt;=$P$2),INDEX(MINVERSE($M$6:INDEX($M$6:$EF$125,$P$2,$P$2)),ROWS($M$131:AI225),COLUMNS($M$131:AI225)),0)</f>
        <v>0</v>
      </c>
      <c r="AJ225">
        <f t="array" ref="AJ225">IF(AND(ROWS($M$131:AJ225)&lt;=$P$2,COLUMNS($M$131:AJ225)&lt;=$P$2),INDEX(MINVERSE($M$6:INDEX($M$6:$EF$125,$P$2,$P$2)),ROWS($M$131:AJ225),COLUMNS($M$131:AJ225)),0)</f>
        <v>0</v>
      </c>
      <c r="AK225">
        <f t="array" ref="AK225">IF(AND(ROWS($M$131:AK225)&lt;=$P$2,COLUMNS($M$131:AK225)&lt;=$P$2),INDEX(MINVERSE($M$6:INDEX($M$6:$EF$125,$P$2,$P$2)),ROWS($M$131:AK225),COLUMNS($M$131:AK225)),0)</f>
        <v>0</v>
      </c>
      <c r="AL225">
        <f t="array" ref="AL225">IF(AND(ROWS($M$131:AL225)&lt;=$P$2,COLUMNS($M$131:AL225)&lt;=$P$2),INDEX(MINVERSE($M$6:INDEX($M$6:$EF$125,$P$2,$P$2)),ROWS($M$131:AL225),COLUMNS($M$131:AL225)),0)</f>
        <v>0</v>
      </c>
      <c r="AM225">
        <f t="array" ref="AM225">IF(AND(ROWS($M$131:AM225)&lt;=$P$2,COLUMNS($M$131:AM225)&lt;=$P$2),INDEX(MINVERSE($M$6:INDEX($M$6:$EF$125,$P$2,$P$2)),ROWS($M$131:AM225),COLUMNS($M$131:AM225)),0)</f>
        <v>0</v>
      </c>
      <c r="AN225">
        <f t="array" ref="AN225">IF(AND(ROWS($M$131:AN225)&lt;=$P$2,COLUMNS($M$131:AN225)&lt;=$P$2),INDEX(MINVERSE($M$6:INDEX($M$6:$EF$125,$P$2,$P$2)),ROWS($M$131:AN225),COLUMNS($M$131:AN225)),0)</f>
        <v>0</v>
      </c>
      <c r="AO225">
        <f t="array" ref="AO225">IF(AND(ROWS($M$131:AO225)&lt;=$P$2,COLUMNS($M$131:AO225)&lt;=$P$2),INDEX(MINVERSE($M$6:INDEX($M$6:$EF$125,$P$2,$P$2)),ROWS($M$131:AO225),COLUMNS($M$131:AO225)),0)</f>
        <v>0</v>
      </c>
      <c r="AP225">
        <f t="array" ref="AP225">IF(AND(ROWS($M$131:AP225)&lt;=$P$2,COLUMNS($M$131:AP225)&lt;=$P$2),INDEX(MINVERSE($M$6:INDEX($M$6:$EF$125,$P$2,$P$2)),ROWS($M$131:AP225),COLUMNS($M$131:AP225)),0)</f>
        <v>0</v>
      </c>
      <c r="AQ225">
        <f t="array" ref="AQ225">IF(AND(ROWS($M$131:AQ225)&lt;=$P$2,COLUMNS($M$131:AQ225)&lt;=$P$2),INDEX(MINVERSE($M$6:INDEX($M$6:$EF$125,$P$2,$P$2)),ROWS($M$131:AQ225),COLUMNS($M$131:AQ225)),0)</f>
        <v>0</v>
      </c>
      <c r="AR225">
        <f t="array" ref="AR225">IF(AND(ROWS($M$131:AR225)&lt;=$P$2,COLUMNS($M$131:AR225)&lt;=$P$2),INDEX(MINVERSE($M$6:INDEX($M$6:$EF$125,$P$2,$P$2)),ROWS($M$131:AR225),COLUMNS($M$131:AR225)),0)</f>
        <v>0</v>
      </c>
      <c r="AS225">
        <f t="array" ref="AS225">IF(AND(ROWS($M$131:AS225)&lt;=$P$2,COLUMNS($M$131:AS225)&lt;=$P$2),INDEX(MINVERSE($M$6:INDEX($M$6:$EF$125,$P$2,$P$2)),ROWS($M$131:AS225),COLUMNS($M$131:AS225)),0)</f>
        <v>0</v>
      </c>
      <c r="AT225">
        <f t="array" ref="AT225">IF(AND(ROWS($M$131:AT225)&lt;=$P$2,COLUMNS($M$131:AT225)&lt;=$P$2),INDEX(MINVERSE($M$6:INDEX($M$6:$EF$125,$P$2,$P$2)),ROWS($M$131:AT225),COLUMNS($M$131:AT225)),0)</f>
        <v>0</v>
      </c>
      <c r="AU225">
        <f t="array" ref="AU225">IF(AND(ROWS($M$131:AU225)&lt;=$P$2,COLUMNS($M$131:AU225)&lt;=$P$2),INDEX(MINVERSE($M$6:INDEX($M$6:$EF$125,$P$2,$P$2)),ROWS($M$131:AU225),COLUMNS($M$131:AU225)),0)</f>
        <v>0</v>
      </c>
      <c r="AV225">
        <f t="array" ref="AV225">IF(AND(ROWS($M$131:AV225)&lt;=$P$2,COLUMNS($M$131:AV225)&lt;=$P$2),INDEX(MINVERSE($M$6:INDEX($M$6:$EF$125,$P$2,$P$2)),ROWS($M$131:AV225),COLUMNS($M$131:AV225)),0)</f>
        <v>0</v>
      </c>
      <c r="AW225">
        <f t="array" ref="AW225">IF(AND(ROWS($M$131:AW225)&lt;=$P$2,COLUMNS($M$131:AW225)&lt;=$P$2),INDEX(MINVERSE($M$6:INDEX($M$6:$EF$125,$P$2,$P$2)),ROWS($M$131:AW225),COLUMNS($M$131:AW225)),0)</f>
        <v>0</v>
      </c>
      <c r="AX225">
        <f t="array" ref="AX225">IF(AND(ROWS($M$131:AX225)&lt;=$P$2,COLUMNS($M$131:AX225)&lt;=$P$2),INDEX(MINVERSE($M$6:INDEX($M$6:$EF$125,$P$2,$P$2)),ROWS($M$131:AX225),COLUMNS($M$131:AX225)),0)</f>
        <v>0</v>
      </c>
      <c r="AY225">
        <f t="array" ref="AY225">IF(AND(ROWS($M$131:AY225)&lt;=$P$2,COLUMNS($M$131:AY225)&lt;=$P$2),INDEX(MINVERSE($M$6:INDEX($M$6:$EF$125,$P$2,$P$2)),ROWS($M$131:AY225),COLUMNS($M$131:AY225)),0)</f>
        <v>0</v>
      </c>
      <c r="AZ225">
        <f t="array" ref="AZ225">IF(AND(ROWS($M$131:AZ225)&lt;=$P$2,COLUMNS($M$131:AZ225)&lt;=$P$2),INDEX(MINVERSE($M$6:INDEX($M$6:$EF$125,$P$2,$P$2)),ROWS($M$131:AZ225),COLUMNS($M$131:AZ225)),0)</f>
        <v>0</v>
      </c>
      <c r="BA225">
        <f t="array" ref="BA225">IF(AND(ROWS($M$131:BA225)&lt;=$P$2,COLUMNS($M$131:BA225)&lt;=$P$2),INDEX(MINVERSE($M$6:INDEX($M$6:$EF$125,$P$2,$P$2)),ROWS($M$131:BA225),COLUMNS($M$131:BA225)),0)</f>
        <v>0</v>
      </c>
      <c r="BB225">
        <f t="array" ref="BB225">IF(AND(ROWS($M$131:BB225)&lt;=$P$2,COLUMNS($M$131:BB225)&lt;=$P$2),INDEX(MINVERSE($M$6:INDEX($M$6:$EF$125,$P$2,$P$2)),ROWS($M$131:BB225),COLUMNS($M$131:BB225)),0)</f>
        <v>0</v>
      </c>
      <c r="BC225">
        <f t="array" ref="BC225">IF(AND(ROWS($M$131:BC225)&lt;=$P$2,COLUMNS($M$131:BC225)&lt;=$P$2),INDEX(MINVERSE($M$6:INDEX($M$6:$EF$125,$P$2,$P$2)),ROWS($M$131:BC225),COLUMNS($M$131:BC225)),0)</f>
        <v>0</v>
      </c>
      <c r="BD225">
        <f t="array" ref="BD225">IF(AND(ROWS($M$131:BD225)&lt;=$P$2,COLUMNS($M$131:BD225)&lt;=$P$2),INDEX(MINVERSE($M$6:INDEX($M$6:$EF$125,$P$2,$P$2)),ROWS($M$131:BD225),COLUMNS($M$131:BD225)),0)</f>
        <v>0</v>
      </c>
      <c r="BE225">
        <f t="array" ref="BE225">IF(AND(ROWS($M$131:BE225)&lt;=$P$2,COLUMNS($M$131:BE225)&lt;=$P$2),INDEX(MINVERSE($M$6:INDEX($M$6:$EF$125,$P$2,$P$2)),ROWS($M$131:BE225),COLUMNS($M$131:BE225)),0)</f>
        <v>0</v>
      </c>
      <c r="BF225">
        <f t="array" ref="BF225">IF(AND(ROWS($M$131:BF225)&lt;=$P$2,COLUMNS($M$131:BF225)&lt;=$P$2),INDEX(MINVERSE($M$6:INDEX($M$6:$EF$125,$P$2,$P$2)),ROWS($M$131:BF225),COLUMNS($M$131:BF225)),0)</f>
        <v>0</v>
      </c>
      <c r="BG225">
        <f t="array" ref="BG225">IF(AND(ROWS($M$131:BG225)&lt;=$P$2,COLUMNS($M$131:BG225)&lt;=$P$2),INDEX(MINVERSE($M$6:INDEX($M$6:$EF$125,$P$2,$P$2)),ROWS($M$131:BG225),COLUMNS($M$131:BG225)),0)</f>
        <v>0</v>
      </c>
      <c r="BH225">
        <f t="array" ref="BH225">IF(AND(ROWS($M$131:BH225)&lt;=$P$2,COLUMNS($M$131:BH225)&lt;=$P$2),INDEX(MINVERSE($M$6:INDEX($M$6:$EF$125,$P$2,$P$2)),ROWS($M$131:BH225),COLUMNS($M$131:BH225)),0)</f>
        <v>0</v>
      </c>
      <c r="BI225">
        <f t="array" ref="BI225">IF(AND(ROWS($M$131:BI225)&lt;=$P$2,COLUMNS($M$131:BI225)&lt;=$P$2),INDEX(MINVERSE($M$6:INDEX($M$6:$EF$125,$P$2,$P$2)),ROWS($M$131:BI225),COLUMNS($M$131:BI225)),0)</f>
        <v>0</v>
      </c>
      <c r="BJ225">
        <f t="array" ref="BJ225">IF(AND(ROWS($M$131:BJ225)&lt;=$P$2,COLUMNS($M$131:BJ225)&lt;=$P$2),INDEX(MINVERSE($M$6:INDEX($M$6:$EF$125,$P$2,$P$2)),ROWS($M$131:BJ225),COLUMNS($M$131:BJ225)),0)</f>
        <v>0</v>
      </c>
      <c r="BK225">
        <f t="array" ref="BK225">IF(AND(ROWS($M$131:BK225)&lt;=$P$2,COLUMNS($M$131:BK225)&lt;=$P$2),INDEX(MINVERSE($M$6:INDEX($M$6:$EF$125,$P$2,$P$2)),ROWS($M$131:BK225),COLUMNS($M$131:BK225)),0)</f>
        <v>0</v>
      </c>
      <c r="BL225">
        <f t="array" ref="BL225">IF(AND(ROWS($M$131:BL225)&lt;=$P$2,COLUMNS($M$131:BL225)&lt;=$P$2),INDEX(MINVERSE($M$6:INDEX($M$6:$EF$125,$P$2,$P$2)),ROWS($M$131:BL225),COLUMNS($M$131:BL225)),0)</f>
        <v>0</v>
      </c>
      <c r="BM225">
        <f t="array" ref="BM225">IF(AND(ROWS($M$131:BM225)&lt;=$P$2,COLUMNS($M$131:BM225)&lt;=$P$2),INDEX(MINVERSE($M$6:INDEX($M$6:$EF$125,$P$2,$P$2)),ROWS($M$131:BM225),COLUMNS($M$131:BM225)),0)</f>
        <v>0</v>
      </c>
      <c r="BN225">
        <f t="array" ref="BN225">IF(AND(ROWS($M$131:BN225)&lt;=$P$2,COLUMNS($M$131:BN225)&lt;=$P$2),INDEX(MINVERSE($M$6:INDEX($M$6:$EF$125,$P$2,$P$2)),ROWS($M$131:BN225),COLUMNS($M$131:BN225)),0)</f>
        <v>0</v>
      </c>
      <c r="BO225">
        <f t="array" ref="BO225">IF(AND(ROWS($M$131:BO225)&lt;=$P$2,COLUMNS($M$131:BO225)&lt;=$P$2),INDEX(MINVERSE($M$6:INDEX($M$6:$EF$125,$P$2,$P$2)),ROWS($M$131:BO225),COLUMNS($M$131:BO225)),0)</f>
        <v>0</v>
      </c>
      <c r="BP225">
        <f t="array" ref="BP225">IF(AND(ROWS($M$131:BP225)&lt;=$P$2,COLUMNS($M$131:BP225)&lt;=$P$2),INDEX(MINVERSE($M$6:INDEX($M$6:$EF$125,$P$2,$P$2)),ROWS($M$131:BP225),COLUMNS($M$131:BP225)),0)</f>
        <v>0</v>
      </c>
      <c r="BQ225">
        <f t="array" ref="BQ225">IF(AND(ROWS($M$131:BQ225)&lt;=$P$2,COLUMNS($M$131:BQ225)&lt;=$P$2),INDEX(MINVERSE($M$6:INDEX($M$6:$EF$125,$P$2,$P$2)),ROWS($M$131:BQ225),COLUMNS($M$131:BQ225)),0)</f>
        <v>0</v>
      </c>
      <c r="BR225">
        <f t="array" ref="BR225">IF(AND(ROWS($M$131:BR225)&lt;=$P$2,COLUMNS($M$131:BR225)&lt;=$P$2),INDEX(MINVERSE($M$6:INDEX($M$6:$EF$125,$P$2,$P$2)),ROWS($M$131:BR225),COLUMNS($M$131:BR225)),0)</f>
        <v>0</v>
      </c>
      <c r="BS225">
        <f t="array" ref="BS225">IF(AND(ROWS($M$131:BS225)&lt;=$P$2,COLUMNS($M$131:BS225)&lt;=$P$2),INDEX(MINVERSE($M$6:INDEX($M$6:$EF$125,$P$2,$P$2)),ROWS($M$131:BS225),COLUMNS($M$131:BS225)),0)</f>
        <v>0</v>
      </c>
      <c r="BT225">
        <f t="array" ref="BT225">IF(AND(ROWS($M$131:BT225)&lt;=$P$2,COLUMNS($M$131:BT225)&lt;=$P$2),INDEX(MINVERSE($M$6:INDEX($M$6:$EF$125,$P$2,$P$2)),ROWS($M$131:BT225),COLUMNS($M$131:BT225)),0)</f>
        <v>0</v>
      </c>
      <c r="BU225">
        <f t="array" ref="BU225">IF(AND(ROWS($M$131:BU225)&lt;=$P$2,COLUMNS($M$131:BU225)&lt;=$P$2),INDEX(MINVERSE($M$6:INDEX($M$6:$EF$125,$P$2,$P$2)),ROWS($M$131:BU225),COLUMNS($M$131:BU225)),0)</f>
        <v>0</v>
      </c>
      <c r="BV225">
        <f t="array" ref="BV225">IF(AND(ROWS($M$131:BV225)&lt;=$P$2,COLUMNS($M$131:BV225)&lt;=$P$2),INDEX(MINVERSE($M$6:INDEX($M$6:$EF$125,$P$2,$P$2)),ROWS($M$131:BV225),COLUMNS($M$131:BV225)),0)</f>
        <v>0</v>
      </c>
      <c r="BW225">
        <f t="array" ref="BW225">IF(AND(ROWS($M$131:BW225)&lt;=$P$2,COLUMNS($M$131:BW225)&lt;=$P$2),INDEX(MINVERSE($M$6:INDEX($M$6:$EF$125,$P$2,$P$2)),ROWS($M$131:BW225),COLUMNS($M$131:BW225)),0)</f>
        <v>0</v>
      </c>
      <c r="BX225">
        <f t="array" ref="BX225">IF(AND(ROWS($M$131:BX225)&lt;=$P$2,COLUMNS($M$131:BX225)&lt;=$P$2),INDEX(MINVERSE($M$6:INDEX($M$6:$EF$125,$P$2,$P$2)),ROWS($M$131:BX225),COLUMNS($M$131:BX225)),0)</f>
        <v>0</v>
      </c>
      <c r="BY225">
        <f t="array" ref="BY225">IF(AND(ROWS($M$131:BY225)&lt;=$P$2,COLUMNS($M$131:BY225)&lt;=$P$2),INDEX(MINVERSE($M$6:INDEX($M$6:$EF$125,$P$2,$P$2)),ROWS($M$131:BY225),COLUMNS($M$131:BY225)),0)</f>
        <v>0</v>
      </c>
      <c r="BZ225">
        <f t="array" ref="BZ225">IF(AND(ROWS($M$131:BZ225)&lt;=$P$2,COLUMNS($M$131:BZ225)&lt;=$P$2),INDEX(MINVERSE($M$6:INDEX($M$6:$EF$125,$P$2,$P$2)),ROWS($M$131:BZ225),COLUMNS($M$131:BZ225)),0)</f>
        <v>0</v>
      </c>
      <c r="CA225">
        <f t="array" ref="CA225">IF(AND(ROWS($M$131:CA225)&lt;=$P$2,COLUMNS($M$131:CA225)&lt;=$P$2),INDEX(MINVERSE($M$6:INDEX($M$6:$EF$125,$P$2,$P$2)),ROWS($M$131:CA225),COLUMNS($M$131:CA225)),0)</f>
        <v>0</v>
      </c>
      <c r="CB225">
        <f t="array" ref="CB225">IF(AND(ROWS($M$131:CB225)&lt;=$P$2,COLUMNS($M$131:CB225)&lt;=$P$2),INDEX(MINVERSE($M$6:INDEX($M$6:$EF$125,$P$2,$P$2)),ROWS($M$131:CB225),COLUMNS($M$131:CB225)),0)</f>
        <v>0</v>
      </c>
      <c r="CC225">
        <f t="array" ref="CC225">IF(AND(ROWS($M$131:CC225)&lt;=$P$2,COLUMNS($M$131:CC225)&lt;=$P$2),INDEX(MINVERSE($M$6:INDEX($M$6:$EF$125,$P$2,$P$2)),ROWS($M$131:CC225),COLUMNS($M$131:CC225)),0)</f>
        <v>0</v>
      </c>
      <c r="CD225">
        <f t="array" ref="CD225">IF(AND(ROWS($M$131:CD225)&lt;=$P$2,COLUMNS($M$131:CD225)&lt;=$P$2),INDEX(MINVERSE($M$6:INDEX($M$6:$EF$125,$P$2,$P$2)),ROWS($M$131:CD225),COLUMNS($M$131:CD225)),0)</f>
        <v>0</v>
      </c>
      <c r="CE225">
        <f t="array" ref="CE225">IF(AND(ROWS($M$131:CE225)&lt;=$P$2,COLUMNS($M$131:CE225)&lt;=$P$2),INDEX(MINVERSE($M$6:INDEX($M$6:$EF$125,$P$2,$P$2)),ROWS($M$131:CE225),COLUMNS($M$131:CE225)),0)</f>
        <v>0</v>
      </c>
      <c r="CF225">
        <f t="array" ref="CF225">IF(AND(ROWS($M$131:CF225)&lt;=$P$2,COLUMNS($M$131:CF225)&lt;=$P$2),INDEX(MINVERSE($M$6:INDEX($M$6:$EF$125,$P$2,$P$2)),ROWS($M$131:CF225),COLUMNS($M$131:CF225)),0)</f>
        <v>0</v>
      </c>
      <c r="CG225">
        <f t="array" ref="CG225">IF(AND(ROWS($M$131:CG225)&lt;=$P$2,COLUMNS($M$131:CG225)&lt;=$P$2),INDEX(MINVERSE($M$6:INDEX($M$6:$EF$125,$P$2,$P$2)),ROWS($M$131:CG225),COLUMNS($M$131:CG225)),0)</f>
        <v>0</v>
      </c>
      <c r="CH225">
        <f t="array" ref="CH225">IF(AND(ROWS($M$131:CH225)&lt;=$P$2,COLUMNS($M$131:CH225)&lt;=$P$2),INDEX(MINVERSE($M$6:INDEX($M$6:$EF$125,$P$2,$P$2)),ROWS($M$131:CH225),COLUMNS($M$131:CH225)),0)</f>
        <v>0</v>
      </c>
      <c r="CI225">
        <f t="array" ref="CI225">IF(AND(ROWS($M$131:CI225)&lt;=$P$2,COLUMNS($M$131:CI225)&lt;=$P$2),INDEX(MINVERSE($M$6:INDEX($M$6:$EF$125,$P$2,$P$2)),ROWS($M$131:CI225),COLUMNS($M$131:CI225)),0)</f>
        <v>0</v>
      </c>
      <c r="CJ225">
        <f t="array" ref="CJ225">IF(AND(ROWS($M$131:CJ225)&lt;=$P$2,COLUMNS($M$131:CJ225)&lt;=$P$2),INDEX(MINVERSE($M$6:INDEX($M$6:$EF$125,$P$2,$P$2)),ROWS($M$131:CJ225),COLUMNS($M$131:CJ225)),0)</f>
        <v>0</v>
      </c>
      <c r="CK225">
        <f t="array" ref="CK225">IF(AND(ROWS($M$131:CK225)&lt;=$P$2,COLUMNS($M$131:CK225)&lt;=$P$2),INDEX(MINVERSE($M$6:INDEX($M$6:$EF$125,$P$2,$P$2)),ROWS($M$131:CK225),COLUMNS($M$131:CK225)),0)</f>
        <v>0</v>
      </c>
      <c r="CL225">
        <f t="array" ref="CL225">IF(AND(ROWS($M$131:CL225)&lt;=$P$2,COLUMNS($M$131:CL225)&lt;=$P$2),INDEX(MINVERSE($M$6:INDEX($M$6:$EF$125,$P$2,$P$2)),ROWS($M$131:CL225),COLUMNS($M$131:CL225)),0)</f>
        <v>0</v>
      </c>
      <c r="CM225">
        <f t="array" ref="CM225">IF(AND(ROWS($M$131:CM225)&lt;=$P$2,COLUMNS($M$131:CM225)&lt;=$P$2),INDEX(MINVERSE($M$6:INDEX($M$6:$EF$125,$P$2,$P$2)),ROWS($M$131:CM225),COLUMNS($M$131:CM225)),0)</f>
        <v>0</v>
      </c>
      <c r="CN225">
        <f t="array" ref="CN225">IF(AND(ROWS($M$131:CN225)&lt;=$P$2,COLUMNS($M$131:CN225)&lt;=$P$2),INDEX(MINVERSE($M$6:INDEX($M$6:$EF$125,$P$2,$P$2)),ROWS($M$131:CN225),COLUMNS($M$131:CN225)),0)</f>
        <v>0</v>
      </c>
      <c r="CO225">
        <f t="array" ref="CO225">IF(AND(ROWS($M$131:CO225)&lt;=$P$2,COLUMNS($M$131:CO225)&lt;=$P$2),INDEX(MINVERSE($M$6:INDEX($M$6:$EF$125,$P$2,$P$2)),ROWS($M$131:CO225),COLUMNS($M$131:CO225)),0)</f>
        <v>0</v>
      </c>
      <c r="CP225">
        <f t="array" ref="CP225">IF(AND(ROWS($M$131:CP225)&lt;=$P$2,COLUMNS($M$131:CP225)&lt;=$P$2),INDEX(MINVERSE($M$6:INDEX($M$6:$EF$125,$P$2,$P$2)),ROWS($M$131:CP225),COLUMNS($M$131:CP225)),0)</f>
        <v>0</v>
      </c>
      <c r="CQ225">
        <f t="array" ref="CQ225">IF(AND(ROWS($M$131:CQ225)&lt;=$P$2,COLUMNS($M$131:CQ225)&lt;=$P$2),INDEX(MINVERSE($M$6:INDEX($M$6:$EF$125,$P$2,$P$2)),ROWS($M$131:CQ225),COLUMNS($M$131:CQ225)),0)</f>
        <v>0</v>
      </c>
      <c r="CR225">
        <f t="array" ref="CR225">IF(AND(ROWS($M$131:CR225)&lt;=$P$2,COLUMNS($M$131:CR225)&lt;=$P$2),INDEX(MINVERSE($M$6:INDEX($M$6:$EF$125,$P$2,$P$2)),ROWS($M$131:CR225),COLUMNS($M$131:CR225)),0)</f>
        <v>0</v>
      </c>
      <c r="CS225">
        <f t="array" ref="CS225">IF(AND(ROWS($M$131:CS225)&lt;=$P$2,COLUMNS($M$131:CS225)&lt;=$P$2),INDEX(MINVERSE($M$6:INDEX($M$6:$EF$125,$P$2,$P$2)),ROWS($M$131:CS225),COLUMNS($M$131:CS225)),0)</f>
        <v>0</v>
      </c>
      <c r="CT225">
        <f t="array" ref="CT225">IF(AND(ROWS($M$131:CT225)&lt;=$P$2,COLUMNS($M$131:CT225)&lt;=$P$2),INDEX(MINVERSE($M$6:INDEX($M$6:$EF$125,$P$2,$P$2)),ROWS($M$131:CT225),COLUMNS($M$131:CT225)),0)</f>
        <v>0</v>
      </c>
      <c r="CU225">
        <f t="array" ref="CU225">IF(AND(ROWS($M$131:CU225)&lt;=$P$2,COLUMNS($M$131:CU225)&lt;=$P$2),INDEX(MINVERSE($M$6:INDEX($M$6:$EF$125,$P$2,$P$2)),ROWS($M$131:CU225),COLUMNS($M$131:CU225)),0)</f>
        <v>0</v>
      </c>
      <c r="CV225">
        <f t="array" ref="CV225">IF(AND(ROWS($M$131:CV225)&lt;=$P$2,COLUMNS($M$131:CV225)&lt;=$P$2),INDEX(MINVERSE($M$6:INDEX($M$6:$EF$125,$P$2,$P$2)),ROWS($M$131:CV225),COLUMNS($M$131:CV225)),0)</f>
        <v>0</v>
      </c>
      <c r="CW225">
        <f t="array" ref="CW225">IF(AND(ROWS($M$131:CW225)&lt;=$P$2,COLUMNS($M$131:CW225)&lt;=$P$2),INDEX(MINVERSE($M$6:INDEX($M$6:$EF$125,$P$2,$P$2)),ROWS($M$131:CW225),COLUMNS($M$131:CW225)),0)</f>
        <v>0</v>
      </c>
      <c r="CX225">
        <f t="array" ref="CX225">IF(AND(ROWS($M$131:CX225)&lt;=$P$2,COLUMNS($M$131:CX225)&lt;=$P$2),INDEX(MINVERSE($M$6:INDEX($M$6:$EF$125,$P$2,$P$2)),ROWS($M$131:CX225),COLUMNS($M$131:CX225)),0)</f>
        <v>0</v>
      </c>
      <c r="CY225">
        <f t="array" ref="CY225">IF(AND(ROWS($M$131:CY225)&lt;=$P$2,COLUMNS($M$131:CY225)&lt;=$P$2),INDEX(MINVERSE($M$6:INDEX($M$6:$EF$125,$P$2,$P$2)),ROWS($M$131:CY225),COLUMNS($M$131:CY225)),0)</f>
        <v>0</v>
      </c>
      <c r="CZ225">
        <f t="array" ref="CZ225">IF(AND(ROWS($M$131:CZ225)&lt;=$P$2,COLUMNS($M$131:CZ225)&lt;=$P$2),INDEX(MINVERSE($M$6:INDEX($M$6:$EF$125,$P$2,$P$2)),ROWS($M$131:CZ225),COLUMNS($M$131:CZ225)),0)</f>
        <v>0</v>
      </c>
      <c r="DA225">
        <f t="array" ref="DA225">IF(AND(ROWS($M$131:DA225)&lt;=$P$2,COLUMNS($M$131:DA225)&lt;=$P$2),INDEX(MINVERSE($M$6:INDEX($M$6:$EF$125,$P$2,$P$2)),ROWS($M$131:DA225),COLUMNS($M$131:DA225)),0)</f>
        <v>0</v>
      </c>
      <c r="DB225">
        <f t="array" ref="DB225">IF(AND(ROWS($M$131:DB225)&lt;=$P$2,COLUMNS($M$131:DB225)&lt;=$P$2),INDEX(MINVERSE($M$6:INDEX($M$6:$EF$125,$P$2,$P$2)),ROWS($M$131:DB225),COLUMNS($M$131:DB225)),0)</f>
        <v>0</v>
      </c>
      <c r="DC225">
        <f t="array" ref="DC225">IF(AND(ROWS($M$131:DC225)&lt;=$P$2,COLUMNS($M$131:DC225)&lt;=$P$2),INDEX(MINVERSE($M$6:INDEX($M$6:$EF$125,$P$2,$P$2)),ROWS($M$131:DC225),COLUMNS($M$131:DC225)),0)</f>
        <v>0</v>
      </c>
      <c r="DD225">
        <f t="array" ref="DD225">IF(AND(ROWS($M$131:DD225)&lt;=$P$2,COLUMNS($M$131:DD225)&lt;=$P$2),INDEX(MINVERSE($M$6:INDEX($M$6:$EF$125,$P$2,$P$2)),ROWS($M$131:DD225),COLUMNS($M$131:DD225)),0)</f>
        <v>0</v>
      </c>
      <c r="DE225">
        <f t="array" ref="DE225">IF(AND(ROWS($M$131:DE225)&lt;=$P$2,COLUMNS($M$131:DE225)&lt;=$P$2),INDEX(MINVERSE($M$6:INDEX($M$6:$EF$125,$P$2,$P$2)),ROWS($M$131:DE225),COLUMNS($M$131:DE225)),0)</f>
        <v>0</v>
      </c>
      <c r="DF225">
        <f t="array" ref="DF225">IF(AND(ROWS($M$131:DF225)&lt;=$P$2,COLUMNS($M$131:DF225)&lt;=$P$2),INDEX(MINVERSE($M$6:INDEX($M$6:$EF$125,$P$2,$P$2)),ROWS($M$131:DF225),COLUMNS($M$131:DF225)),0)</f>
        <v>0</v>
      </c>
      <c r="DG225">
        <f t="array" ref="DG225">IF(AND(ROWS($M$131:DG225)&lt;=$P$2,COLUMNS($M$131:DG225)&lt;=$P$2),INDEX(MINVERSE($M$6:INDEX($M$6:$EF$125,$P$2,$P$2)),ROWS($M$131:DG225),COLUMNS($M$131:DG225)),0)</f>
        <v>0</v>
      </c>
      <c r="DH225">
        <f t="array" ref="DH225">IF(AND(ROWS($M$131:DH225)&lt;=$P$2,COLUMNS($M$131:DH225)&lt;=$P$2),INDEX(MINVERSE($M$6:INDEX($M$6:$EF$125,$P$2,$P$2)),ROWS($M$131:DH225),COLUMNS($M$131:DH225)),0)</f>
        <v>0</v>
      </c>
      <c r="DI225">
        <f t="array" ref="DI225">IF(AND(ROWS($M$131:DI225)&lt;=$P$2,COLUMNS($M$131:DI225)&lt;=$P$2),INDEX(MINVERSE($M$6:INDEX($M$6:$EF$125,$P$2,$P$2)),ROWS($M$131:DI225),COLUMNS($M$131:DI225)),0)</f>
        <v>0</v>
      </c>
      <c r="DJ225">
        <f t="array" ref="DJ225">IF(AND(ROWS($M$131:DJ225)&lt;=$P$2,COLUMNS($M$131:DJ225)&lt;=$P$2),INDEX(MINVERSE($M$6:INDEX($M$6:$EF$125,$P$2,$P$2)),ROWS($M$131:DJ225),COLUMNS($M$131:DJ225)),0)</f>
        <v>0</v>
      </c>
      <c r="DK225">
        <f t="array" ref="DK225">IF(AND(ROWS($M$131:DK225)&lt;=$P$2,COLUMNS($M$131:DK225)&lt;=$P$2),INDEX(MINVERSE($M$6:INDEX($M$6:$EF$125,$P$2,$P$2)),ROWS($M$131:DK225),COLUMNS($M$131:DK225)),0)</f>
        <v>0</v>
      </c>
      <c r="DL225">
        <f t="array" ref="DL225">IF(AND(ROWS($M$131:DL225)&lt;=$P$2,COLUMNS($M$131:DL225)&lt;=$P$2),INDEX(MINVERSE($M$6:INDEX($M$6:$EF$125,$P$2,$P$2)),ROWS($M$131:DL225),COLUMNS($M$131:DL225)),0)</f>
        <v>0</v>
      </c>
      <c r="DM225">
        <f t="array" ref="DM225">IF(AND(ROWS($M$131:DM225)&lt;=$P$2,COLUMNS($M$131:DM225)&lt;=$P$2),INDEX(MINVERSE($M$6:INDEX($M$6:$EF$125,$P$2,$P$2)),ROWS($M$131:DM225),COLUMNS($M$131:DM225)),0)</f>
        <v>0</v>
      </c>
      <c r="DN225">
        <f t="array" ref="DN225">IF(AND(ROWS($M$131:DN225)&lt;=$P$2,COLUMNS($M$131:DN225)&lt;=$P$2),INDEX(MINVERSE($M$6:INDEX($M$6:$EF$125,$P$2,$P$2)),ROWS($M$131:DN225),COLUMNS($M$131:DN225)),0)</f>
        <v>0</v>
      </c>
      <c r="DO225">
        <f t="array" ref="DO225">IF(AND(ROWS($M$131:DO225)&lt;=$P$2,COLUMNS($M$131:DO225)&lt;=$P$2),INDEX(MINVERSE($M$6:INDEX($M$6:$EF$125,$P$2,$P$2)),ROWS($M$131:DO225),COLUMNS($M$131:DO225)),0)</f>
        <v>0</v>
      </c>
      <c r="DP225">
        <f t="array" ref="DP225">IF(AND(ROWS($M$131:DP225)&lt;=$P$2,COLUMNS($M$131:DP225)&lt;=$P$2),INDEX(MINVERSE($M$6:INDEX($M$6:$EF$125,$P$2,$P$2)),ROWS($M$131:DP225),COLUMNS($M$131:DP225)),0)</f>
        <v>0</v>
      </c>
      <c r="DQ225">
        <f t="array" ref="DQ225">IF(AND(ROWS($M$131:DQ225)&lt;=$P$2,COLUMNS($M$131:DQ225)&lt;=$P$2),INDEX(MINVERSE($M$6:INDEX($M$6:$EF$125,$P$2,$P$2)),ROWS($M$131:DQ225),COLUMNS($M$131:DQ225)),0)</f>
        <v>0</v>
      </c>
      <c r="DR225">
        <f t="array" ref="DR225">IF(AND(ROWS($M$131:DR225)&lt;=$P$2,COLUMNS($M$131:DR225)&lt;=$P$2),INDEX(MINVERSE($M$6:INDEX($M$6:$EF$125,$P$2,$P$2)),ROWS($M$131:DR225),COLUMNS($M$131:DR225)),0)</f>
        <v>0</v>
      </c>
      <c r="DS225">
        <f t="array" ref="DS225">IF(AND(ROWS($M$131:DS225)&lt;=$P$2,COLUMNS($M$131:DS225)&lt;=$P$2),INDEX(MINVERSE($M$6:INDEX($M$6:$EF$125,$P$2,$P$2)),ROWS($M$131:DS225),COLUMNS($M$131:DS225)),0)</f>
        <v>0</v>
      </c>
      <c r="DT225">
        <f t="array" ref="DT225">IF(AND(ROWS($M$131:DT225)&lt;=$P$2,COLUMNS($M$131:DT225)&lt;=$P$2),INDEX(MINVERSE($M$6:INDEX($M$6:$EF$125,$P$2,$P$2)),ROWS($M$131:DT225),COLUMNS($M$131:DT225)),0)</f>
        <v>0</v>
      </c>
      <c r="DU225">
        <f t="array" ref="DU225">IF(AND(ROWS($M$131:DU225)&lt;=$P$2,COLUMNS($M$131:DU225)&lt;=$P$2),INDEX(MINVERSE($M$6:INDEX($M$6:$EF$125,$P$2,$P$2)),ROWS($M$131:DU225),COLUMNS($M$131:DU225)),0)</f>
        <v>0</v>
      </c>
      <c r="DV225">
        <f t="array" ref="DV225">IF(AND(ROWS($M$131:DV225)&lt;=$P$2,COLUMNS($M$131:DV225)&lt;=$P$2),INDEX(MINVERSE($M$6:INDEX($M$6:$EF$125,$P$2,$P$2)),ROWS($M$131:DV225),COLUMNS($M$131:DV225)),0)</f>
        <v>0</v>
      </c>
      <c r="DW225">
        <f t="array" ref="DW225">IF(AND(ROWS($M$131:DW225)&lt;=$P$2,COLUMNS($M$131:DW225)&lt;=$P$2),INDEX(MINVERSE($M$6:INDEX($M$6:$EF$125,$P$2,$P$2)),ROWS($M$131:DW225),COLUMNS($M$131:DW225)),0)</f>
        <v>0</v>
      </c>
      <c r="DX225">
        <f t="array" ref="DX225">IF(AND(ROWS($M$131:DX225)&lt;=$P$2,COLUMNS($M$131:DX225)&lt;=$P$2),INDEX(MINVERSE($M$6:INDEX($M$6:$EF$125,$P$2,$P$2)),ROWS($M$131:DX225),COLUMNS($M$131:DX225)),0)</f>
        <v>0</v>
      </c>
      <c r="DY225">
        <f t="array" ref="DY225">IF(AND(ROWS($M$131:DY225)&lt;=$P$2,COLUMNS($M$131:DY225)&lt;=$P$2),INDEX(MINVERSE($M$6:INDEX($M$6:$EF$125,$P$2,$P$2)),ROWS($M$131:DY225),COLUMNS($M$131:DY225)),0)</f>
        <v>0</v>
      </c>
      <c r="DZ225">
        <f t="array" ref="DZ225">IF(AND(ROWS($M$131:DZ225)&lt;=$P$2,COLUMNS($M$131:DZ225)&lt;=$P$2),INDEX(MINVERSE($M$6:INDEX($M$6:$EF$125,$P$2,$P$2)),ROWS($M$131:DZ225),COLUMNS($M$131:DZ225)),0)</f>
        <v>0</v>
      </c>
      <c r="EA225">
        <f t="array" ref="EA225">IF(AND(ROWS($M$131:EA225)&lt;=$P$2,COLUMNS($M$131:EA225)&lt;=$P$2),INDEX(MINVERSE($M$6:INDEX($M$6:$EF$125,$P$2,$P$2)),ROWS($M$131:EA225),COLUMNS($M$131:EA225)),0)</f>
        <v>0</v>
      </c>
      <c r="EB225">
        <f t="array" ref="EB225">IF(AND(ROWS($M$131:EB225)&lt;=$P$2,COLUMNS($M$131:EB225)&lt;=$P$2),INDEX(MINVERSE($M$6:INDEX($M$6:$EF$125,$P$2,$P$2)),ROWS($M$131:EB225),COLUMNS($M$131:EB225)),0)</f>
        <v>0</v>
      </c>
    </row>
    <row r="226" spans="12:132" ht="15">
      <c r="L226" s="10">
        <v>96</v>
      </c>
      <c r="M226">
        <f t="array" ref="M226">IF(AND(ROWS($M$131:M226)&lt;=$P$2,COLUMNS($M$131:M226)&lt;=$P$2),INDEX(MINVERSE($M$6:INDEX($M$6:$EF$125,$P$2,$P$2)),ROWS($M$131:M226),COLUMNS($M$131:M226)),0)</f>
        <v>0</v>
      </c>
      <c r="N226">
        <f t="array" ref="N226">IF(AND(ROWS($M$131:N226)&lt;=$P$2,COLUMNS($M$131:N226)&lt;=$P$2),INDEX(MINVERSE($M$6:INDEX($M$6:$EF$125,$P$2,$P$2)),ROWS($M$131:N226),COLUMNS($M$131:N226)),0)</f>
        <v>0</v>
      </c>
      <c r="O226">
        <f t="array" ref="O226">IF(AND(ROWS($M$131:O226)&lt;=$P$2,COLUMNS($M$131:O226)&lt;=$P$2),INDEX(MINVERSE($M$6:INDEX($M$6:$EF$125,$P$2,$P$2)),ROWS($M$131:O226),COLUMNS($M$131:O226)),0)</f>
        <v>0</v>
      </c>
      <c r="P226">
        <f t="array" ref="P226">IF(AND(ROWS($M$131:P226)&lt;=$P$2,COLUMNS($M$131:P226)&lt;=$P$2),INDEX(MINVERSE($M$6:INDEX($M$6:$EF$125,$P$2,$P$2)),ROWS($M$131:P226),COLUMNS($M$131:P226)),0)</f>
        <v>0</v>
      </c>
      <c r="Q226">
        <f t="array" ref="Q226">IF(AND(ROWS($M$131:Q226)&lt;=$P$2,COLUMNS($M$131:Q226)&lt;=$P$2),INDEX(MINVERSE($M$6:INDEX($M$6:$EF$125,$P$2,$P$2)),ROWS($M$131:Q226),COLUMNS($M$131:Q226)),0)</f>
        <v>0</v>
      </c>
      <c r="R226">
        <f t="array" ref="R226">IF(AND(ROWS($M$131:R226)&lt;=$P$2,COLUMNS($M$131:R226)&lt;=$P$2),INDEX(MINVERSE($M$6:INDEX($M$6:$EF$125,$P$2,$P$2)),ROWS($M$131:R226),COLUMNS($M$131:R226)),0)</f>
        <v>0</v>
      </c>
      <c r="S226">
        <f t="array" ref="S226">IF(AND(ROWS($M$131:S226)&lt;=$P$2,COLUMNS($M$131:S226)&lt;=$P$2),INDEX(MINVERSE($M$6:INDEX($M$6:$EF$125,$P$2,$P$2)),ROWS($M$131:S226),COLUMNS($M$131:S226)),0)</f>
        <v>0</v>
      </c>
      <c r="T226">
        <f t="array" ref="T226">IF(AND(ROWS($M$131:T226)&lt;=$P$2,COLUMNS($M$131:T226)&lt;=$P$2),INDEX(MINVERSE($M$6:INDEX($M$6:$EF$125,$P$2,$P$2)),ROWS($M$131:T226),COLUMNS($M$131:T226)),0)</f>
        <v>0</v>
      </c>
      <c r="U226">
        <f t="array" ref="U226">IF(AND(ROWS($M$131:U226)&lt;=$P$2,COLUMNS($M$131:U226)&lt;=$P$2),INDEX(MINVERSE($M$6:INDEX($M$6:$EF$125,$P$2,$P$2)),ROWS($M$131:U226),COLUMNS($M$131:U226)),0)</f>
        <v>0</v>
      </c>
      <c r="V226">
        <f t="array" ref="V226">IF(AND(ROWS($M$131:V226)&lt;=$P$2,COLUMNS($M$131:V226)&lt;=$P$2),INDEX(MINVERSE($M$6:INDEX($M$6:$EF$125,$P$2,$P$2)),ROWS($M$131:V226),COLUMNS($M$131:V226)),0)</f>
        <v>0</v>
      </c>
      <c r="W226">
        <f t="array" ref="W226">IF(AND(ROWS($M$131:W226)&lt;=$P$2,COLUMNS($M$131:W226)&lt;=$P$2),INDEX(MINVERSE($M$6:INDEX($M$6:$EF$125,$P$2,$P$2)),ROWS($M$131:W226),COLUMNS($M$131:W226)),0)</f>
        <v>0</v>
      </c>
      <c r="X226">
        <f t="array" ref="X226">IF(AND(ROWS($M$131:X226)&lt;=$P$2,COLUMNS($M$131:X226)&lt;=$P$2),INDEX(MINVERSE($M$6:INDEX($M$6:$EF$125,$P$2,$P$2)),ROWS($M$131:X226),COLUMNS($M$131:X226)),0)</f>
        <v>0</v>
      </c>
      <c r="Y226">
        <f t="array" ref="Y226">IF(AND(ROWS($M$131:Y226)&lt;=$P$2,COLUMNS($M$131:Y226)&lt;=$P$2),INDEX(MINVERSE($M$6:INDEX($M$6:$EF$125,$P$2,$P$2)),ROWS($M$131:Y226),COLUMNS($M$131:Y226)),0)</f>
        <v>0</v>
      </c>
      <c r="Z226">
        <f t="array" ref="Z226">IF(AND(ROWS($M$131:Z226)&lt;=$P$2,COLUMNS($M$131:Z226)&lt;=$P$2),INDEX(MINVERSE($M$6:INDEX($M$6:$EF$125,$P$2,$P$2)),ROWS($M$131:Z226),COLUMNS($M$131:Z226)),0)</f>
        <v>0</v>
      </c>
      <c r="AA226">
        <f t="array" ref="AA226">IF(AND(ROWS($M$131:AA226)&lt;=$P$2,COLUMNS($M$131:AA226)&lt;=$P$2),INDEX(MINVERSE($M$6:INDEX($M$6:$EF$125,$P$2,$P$2)),ROWS($M$131:AA226),COLUMNS($M$131:AA226)),0)</f>
        <v>0</v>
      </c>
      <c r="AB226">
        <f t="array" ref="AB226">IF(AND(ROWS($M$131:AB226)&lt;=$P$2,COLUMNS($M$131:AB226)&lt;=$P$2),INDEX(MINVERSE($M$6:INDEX($M$6:$EF$125,$P$2,$P$2)),ROWS($M$131:AB226),COLUMNS($M$131:AB226)),0)</f>
        <v>0</v>
      </c>
      <c r="AC226">
        <f t="array" ref="AC226">IF(AND(ROWS($M$131:AC226)&lt;=$P$2,COLUMNS($M$131:AC226)&lt;=$P$2),INDEX(MINVERSE($M$6:INDEX($M$6:$EF$125,$P$2,$P$2)),ROWS($M$131:AC226),COLUMNS($M$131:AC226)),0)</f>
        <v>0</v>
      </c>
      <c r="AD226">
        <f t="array" ref="AD226">IF(AND(ROWS($M$131:AD226)&lt;=$P$2,COLUMNS($M$131:AD226)&lt;=$P$2),INDEX(MINVERSE($M$6:INDEX($M$6:$EF$125,$P$2,$P$2)),ROWS($M$131:AD226),COLUMNS($M$131:AD226)),0)</f>
        <v>0</v>
      </c>
      <c r="AE226">
        <f t="array" ref="AE226">IF(AND(ROWS($M$131:AE226)&lt;=$P$2,COLUMNS($M$131:AE226)&lt;=$P$2),INDEX(MINVERSE($M$6:INDEX($M$6:$EF$125,$P$2,$P$2)),ROWS($M$131:AE226),COLUMNS($M$131:AE226)),0)</f>
        <v>0</v>
      </c>
      <c r="AF226">
        <f t="array" ref="AF226">IF(AND(ROWS($M$131:AF226)&lt;=$P$2,COLUMNS($M$131:AF226)&lt;=$P$2),INDEX(MINVERSE($M$6:INDEX($M$6:$EF$125,$P$2,$P$2)),ROWS($M$131:AF226),COLUMNS($M$131:AF226)),0)</f>
        <v>0</v>
      </c>
      <c r="AG226">
        <f t="array" ref="AG226">IF(AND(ROWS($M$131:AG226)&lt;=$P$2,COLUMNS($M$131:AG226)&lt;=$P$2),INDEX(MINVERSE($M$6:INDEX($M$6:$EF$125,$P$2,$P$2)),ROWS($M$131:AG226),COLUMNS($M$131:AG226)),0)</f>
        <v>0</v>
      </c>
      <c r="AH226">
        <f t="array" ref="AH226">IF(AND(ROWS($M$131:AH226)&lt;=$P$2,COLUMNS($M$131:AH226)&lt;=$P$2),INDEX(MINVERSE($M$6:INDEX($M$6:$EF$125,$P$2,$P$2)),ROWS($M$131:AH226),COLUMNS($M$131:AH226)),0)</f>
        <v>0</v>
      </c>
      <c r="AI226">
        <f t="array" ref="AI226">IF(AND(ROWS($M$131:AI226)&lt;=$P$2,COLUMNS($M$131:AI226)&lt;=$P$2),INDEX(MINVERSE($M$6:INDEX($M$6:$EF$125,$P$2,$P$2)),ROWS($M$131:AI226),COLUMNS($M$131:AI226)),0)</f>
        <v>0</v>
      </c>
      <c r="AJ226">
        <f t="array" ref="AJ226">IF(AND(ROWS($M$131:AJ226)&lt;=$P$2,COLUMNS($M$131:AJ226)&lt;=$P$2),INDEX(MINVERSE($M$6:INDEX($M$6:$EF$125,$P$2,$P$2)),ROWS($M$131:AJ226),COLUMNS($M$131:AJ226)),0)</f>
        <v>0</v>
      </c>
      <c r="AK226">
        <f t="array" ref="AK226">IF(AND(ROWS($M$131:AK226)&lt;=$P$2,COLUMNS($M$131:AK226)&lt;=$P$2),INDEX(MINVERSE($M$6:INDEX($M$6:$EF$125,$P$2,$P$2)),ROWS($M$131:AK226),COLUMNS($M$131:AK226)),0)</f>
        <v>0</v>
      </c>
      <c r="AL226">
        <f t="array" ref="AL226">IF(AND(ROWS($M$131:AL226)&lt;=$P$2,COLUMNS($M$131:AL226)&lt;=$P$2),INDEX(MINVERSE($M$6:INDEX($M$6:$EF$125,$P$2,$P$2)),ROWS($M$131:AL226),COLUMNS($M$131:AL226)),0)</f>
        <v>0</v>
      </c>
      <c r="AM226">
        <f t="array" ref="AM226">IF(AND(ROWS($M$131:AM226)&lt;=$P$2,COLUMNS($M$131:AM226)&lt;=$P$2),INDEX(MINVERSE($M$6:INDEX($M$6:$EF$125,$P$2,$P$2)),ROWS($M$131:AM226),COLUMNS($M$131:AM226)),0)</f>
        <v>0</v>
      </c>
      <c r="AN226">
        <f t="array" ref="AN226">IF(AND(ROWS($M$131:AN226)&lt;=$P$2,COLUMNS($M$131:AN226)&lt;=$P$2),INDEX(MINVERSE($M$6:INDEX($M$6:$EF$125,$P$2,$P$2)),ROWS($M$131:AN226),COLUMNS($M$131:AN226)),0)</f>
        <v>0</v>
      </c>
      <c r="AO226">
        <f t="array" ref="AO226">IF(AND(ROWS($M$131:AO226)&lt;=$P$2,COLUMNS($M$131:AO226)&lt;=$P$2),INDEX(MINVERSE($M$6:INDEX($M$6:$EF$125,$P$2,$P$2)),ROWS($M$131:AO226),COLUMNS($M$131:AO226)),0)</f>
        <v>0</v>
      </c>
      <c r="AP226">
        <f t="array" ref="AP226">IF(AND(ROWS($M$131:AP226)&lt;=$P$2,COLUMNS($M$131:AP226)&lt;=$P$2),INDEX(MINVERSE($M$6:INDEX($M$6:$EF$125,$P$2,$P$2)),ROWS($M$131:AP226),COLUMNS($M$131:AP226)),0)</f>
        <v>0</v>
      </c>
      <c r="AQ226">
        <f t="array" ref="AQ226">IF(AND(ROWS($M$131:AQ226)&lt;=$P$2,COLUMNS($M$131:AQ226)&lt;=$P$2),INDEX(MINVERSE($M$6:INDEX($M$6:$EF$125,$P$2,$P$2)),ROWS($M$131:AQ226),COLUMNS($M$131:AQ226)),0)</f>
        <v>0</v>
      </c>
      <c r="AR226">
        <f t="array" ref="AR226">IF(AND(ROWS($M$131:AR226)&lt;=$P$2,COLUMNS($M$131:AR226)&lt;=$P$2),INDEX(MINVERSE($M$6:INDEX($M$6:$EF$125,$P$2,$P$2)),ROWS($M$131:AR226),COLUMNS($M$131:AR226)),0)</f>
        <v>0</v>
      </c>
      <c r="AS226">
        <f t="array" ref="AS226">IF(AND(ROWS($M$131:AS226)&lt;=$P$2,COLUMNS($M$131:AS226)&lt;=$P$2),INDEX(MINVERSE($M$6:INDEX($M$6:$EF$125,$P$2,$P$2)),ROWS($M$131:AS226),COLUMNS($M$131:AS226)),0)</f>
        <v>0</v>
      </c>
      <c r="AT226">
        <f t="array" ref="AT226">IF(AND(ROWS($M$131:AT226)&lt;=$P$2,COLUMNS($M$131:AT226)&lt;=$P$2),INDEX(MINVERSE($M$6:INDEX($M$6:$EF$125,$P$2,$P$2)),ROWS($M$131:AT226),COLUMNS($M$131:AT226)),0)</f>
        <v>0</v>
      </c>
      <c r="AU226">
        <f t="array" ref="AU226">IF(AND(ROWS($M$131:AU226)&lt;=$P$2,COLUMNS($M$131:AU226)&lt;=$P$2),INDEX(MINVERSE($M$6:INDEX($M$6:$EF$125,$P$2,$P$2)),ROWS($M$131:AU226),COLUMNS($M$131:AU226)),0)</f>
        <v>0</v>
      </c>
      <c r="AV226">
        <f t="array" ref="AV226">IF(AND(ROWS($M$131:AV226)&lt;=$P$2,COLUMNS($M$131:AV226)&lt;=$P$2),INDEX(MINVERSE($M$6:INDEX($M$6:$EF$125,$P$2,$P$2)),ROWS($M$131:AV226),COLUMNS($M$131:AV226)),0)</f>
        <v>0</v>
      </c>
      <c r="AW226">
        <f t="array" ref="AW226">IF(AND(ROWS($M$131:AW226)&lt;=$P$2,COLUMNS($M$131:AW226)&lt;=$P$2),INDEX(MINVERSE($M$6:INDEX($M$6:$EF$125,$P$2,$P$2)),ROWS($M$131:AW226),COLUMNS($M$131:AW226)),0)</f>
        <v>0</v>
      </c>
      <c r="AX226">
        <f t="array" ref="AX226">IF(AND(ROWS($M$131:AX226)&lt;=$P$2,COLUMNS($M$131:AX226)&lt;=$P$2),INDEX(MINVERSE($M$6:INDEX($M$6:$EF$125,$P$2,$P$2)),ROWS($M$131:AX226),COLUMNS($M$131:AX226)),0)</f>
        <v>0</v>
      </c>
      <c r="AY226">
        <f t="array" ref="AY226">IF(AND(ROWS($M$131:AY226)&lt;=$P$2,COLUMNS($M$131:AY226)&lt;=$P$2),INDEX(MINVERSE($M$6:INDEX($M$6:$EF$125,$P$2,$P$2)),ROWS($M$131:AY226),COLUMNS($M$131:AY226)),0)</f>
        <v>0</v>
      </c>
      <c r="AZ226">
        <f t="array" ref="AZ226">IF(AND(ROWS($M$131:AZ226)&lt;=$P$2,COLUMNS($M$131:AZ226)&lt;=$P$2),INDEX(MINVERSE($M$6:INDEX($M$6:$EF$125,$P$2,$P$2)),ROWS($M$131:AZ226),COLUMNS($M$131:AZ226)),0)</f>
        <v>0</v>
      </c>
      <c r="BA226">
        <f t="array" ref="BA226">IF(AND(ROWS($M$131:BA226)&lt;=$P$2,COLUMNS($M$131:BA226)&lt;=$P$2),INDEX(MINVERSE($M$6:INDEX($M$6:$EF$125,$P$2,$P$2)),ROWS($M$131:BA226),COLUMNS($M$131:BA226)),0)</f>
        <v>0</v>
      </c>
      <c r="BB226">
        <f t="array" ref="BB226">IF(AND(ROWS($M$131:BB226)&lt;=$P$2,COLUMNS($M$131:BB226)&lt;=$P$2),INDEX(MINVERSE($M$6:INDEX($M$6:$EF$125,$P$2,$P$2)),ROWS($M$131:BB226),COLUMNS($M$131:BB226)),0)</f>
        <v>0</v>
      </c>
      <c r="BC226">
        <f t="array" ref="BC226">IF(AND(ROWS($M$131:BC226)&lt;=$P$2,COLUMNS($M$131:BC226)&lt;=$P$2),INDEX(MINVERSE($M$6:INDEX($M$6:$EF$125,$P$2,$P$2)),ROWS($M$131:BC226),COLUMNS($M$131:BC226)),0)</f>
        <v>0</v>
      </c>
      <c r="BD226">
        <f t="array" ref="BD226">IF(AND(ROWS($M$131:BD226)&lt;=$P$2,COLUMNS($M$131:BD226)&lt;=$P$2),INDEX(MINVERSE($M$6:INDEX($M$6:$EF$125,$P$2,$P$2)),ROWS($M$131:BD226),COLUMNS($M$131:BD226)),0)</f>
        <v>0</v>
      </c>
      <c r="BE226">
        <f t="array" ref="BE226">IF(AND(ROWS($M$131:BE226)&lt;=$P$2,COLUMNS($M$131:BE226)&lt;=$P$2),INDEX(MINVERSE($M$6:INDEX($M$6:$EF$125,$P$2,$P$2)),ROWS($M$131:BE226),COLUMNS($M$131:BE226)),0)</f>
        <v>0</v>
      </c>
      <c r="BF226">
        <f t="array" ref="BF226">IF(AND(ROWS($M$131:BF226)&lt;=$P$2,COLUMNS($M$131:BF226)&lt;=$P$2),INDEX(MINVERSE($M$6:INDEX($M$6:$EF$125,$P$2,$P$2)),ROWS($M$131:BF226),COLUMNS($M$131:BF226)),0)</f>
        <v>0</v>
      </c>
      <c r="BG226">
        <f t="array" ref="BG226">IF(AND(ROWS($M$131:BG226)&lt;=$P$2,COLUMNS($M$131:BG226)&lt;=$P$2),INDEX(MINVERSE($M$6:INDEX($M$6:$EF$125,$P$2,$P$2)),ROWS($M$131:BG226),COLUMNS($M$131:BG226)),0)</f>
        <v>0</v>
      </c>
      <c r="BH226">
        <f t="array" ref="BH226">IF(AND(ROWS($M$131:BH226)&lt;=$P$2,COLUMNS($M$131:BH226)&lt;=$P$2),INDEX(MINVERSE($M$6:INDEX($M$6:$EF$125,$P$2,$P$2)),ROWS($M$131:BH226),COLUMNS($M$131:BH226)),0)</f>
        <v>0</v>
      </c>
      <c r="BI226">
        <f t="array" ref="BI226">IF(AND(ROWS($M$131:BI226)&lt;=$P$2,COLUMNS($M$131:BI226)&lt;=$P$2),INDEX(MINVERSE($M$6:INDEX($M$6:$EF$125,$P$2,$P$2)),ROWS($M$131:BI226),COLUMNS($M$131:BI226)),0)</f>
        <v>0</v>
      </c>
      <c r="BJ226">
        <f t="array" ref="BJ226">IF(AND(ROWS($M$131:BJ226)&lt;=$P$2,COLUMNS($M$131:BJ226)&lt;=$P$2),INDEX(MINVERSE($M$6:INDEX($M$6:$EF$125,$P$2,$P$2)),ROWS($M$131:BJ226),COLUMNS($M$131:BJ226)),0)</f>
        <v>0</v>
      </c>
      <c r="BK226">
        <f t="array" ref="BK226">IF(AND(ROWS($M$131:BK226)&lt;=$P$2,COLUMNS($M$131:BK226)&lt;=$P$2),INDEX(MINVERSE($M$6:INDEX($M$6:$EF$125,$P$2,$P$2)),ROWS($M$131:BK226),COLUMNS($M$131:BK226)),0)</f>
        <v>0</v>
      </c>
      <c r="BL226">
        <f t="array" ref="BL226">IF(AND(ROWS($M$131:BL226)&lt;=$P$2,COLUMNS($M$131:BL226)&lt;=$P$2),INDEX(MINVERSE($M$6:INDEX($M$6:$EF$125,$P$2,$P$2)),ROWS($M$131:BL226),COLUMNS($M$131:BL226)),0)</f>
        <v>0</v>
      </c>
      <c r="BM226">
        <f t="array" ref="BM226">IF(AND(ROWS($M$131:BM226)&lt;=$P$2,COLUMNS($M$131:BM226)&lt;=$P$2),INDEX(MINVERSE($M$6:INDEX($M$6:$EF$125,$P$2,$P$2)),ROWS($M$131:BM226),COLUMNS($M$131:BM226)),0)</f>
        <v>0</v>
      </c>
      <c r="BN226">
        <f t="array" ref="BN226">IF(AND(ROWS($M$131:BN226)&lt;=$P$2,COLUMNS($M$131:BN226)&lt;=$P$2),INDEX(MINVERSE($M$6:INDEX($M$6:$EF$125,$P$2,$P$2)),ROWS($M$131:BN226),COLUMNS($M$131:BN226)),0)</f>
        <v>0</v>
      </c>
      <c r="BO226">
        <f t="array" ref="BO226">IF(AND(ROWS($M$131:BO226)&lt;=$P$2,COLUMNS($M$131:BO226)&lt;=$P$2),INDEX(MINVERSE($M$6:INDEX($M$6:$EF$125,$P$2,$P$2)),ROWS($M$131:BO226),COLUMNS($M$131:BO226)),0)</f>
        <v>0</v>
      </c>
      <c r="BP226">
        <f t="array" ref="BP226">IF(AND(ROWS($M$131:BP226)&lt;=$P$2,COLUMNS($M$131:BP226)&lt;=$P$2),INDEX(MINVERSE($M$6:INDEX($M$6:$EF$125,$P$2,$P$2)),ROWS($M$131:BP226),COLUMNS($M$131:BP226)),0)</f>
        <v>0</v>
      </c>
      <c r="BQ226">
        <f t="array" ref="BQ226">IF(AND(ROWS($M$131:BQ226)&lt;=$P$2,COLUMNS($M$131:BQ226)&lt;=$P$2),INDEX(MINVERSE($M$6:INDEX($M$6:$EF$125,$P$2,$P$2)),ROWS($M$131:BQ226),COLUMNS($M$131:BQ226)),0)</f>
        <v>0</v>
      </c>
      <c r="BR226">
        <f t="array" ref="BR226">IF(AND(ROWS($M$131:BR226)&lt;=$P$2,COLUMNS($M$131:BR226)&lt;=$P$2),INDEX(MINVERSE($M$6:INDEX($M$6:$EF$125,$P$2,$P$2)),ROWS($M$131:BR226),COLUMNS($M$131:BR226)),0)</f>
        <v>0</v>
      </c>
      <c r="BS226">
        <f t="array" ref="BS226">IF(AND(ROWS($M$131:BS226)&lt;=$P$2,COLUMNS($M$131:BS226)&lt;=$P$2),INDEX(MINVERSE($M$6:INDEX($M$6:$EF$125,$P$2,$P$2)),ROWS($M$131:BS226),COLUMNS($M$131:BS226)),0)</f>
        <v>0</v>
      </c>
      <c r="BT226">
        <f t="array" ref="BT226">IF(AND(ROWS($M$131:BT226)&lt;=$P$2,COLUMNS($M$131:BT226)&lt;=$P$2),INDEX(MINVERSE($M$6:INDEX($M$6:$EF$125,$P$2,$P$2)),ROWS($M$131:BT226),COLUMNS($M$131:BT226)),0)</f>
        <v>0</v>
      </c>
      <c r="BU226">
        <f t="array" ref="BU226">IF(AND(ROWS($M$131:BU226)&lt;=$P$2,COLUMNS($M$131:BU226)&lt;=$P$2),INDEX(MINVERSE($M$6:INDEX($M$6:$EF$125,$P$2,$P$2)),ROWS($M$131:BU226),COLUMNS($M$131:BU226)),0)</f>
        <v>0</v>
      </c>
      <c r="BV226">
        <f t="array" ref="BV226">IF(AND(ROWS($M$131:BV226)&lt;=$P$2,COLUMNS($M$131:BV226)&lt;=$P$2),INDEX(MINVERSE($M$6:INDEX($M$6:$EF$125,$P$2,$P$2)),ROWS($M$131:BV226),COLUMNS($M$131:BV226)),0)</f>
        <v>0</v>
      </c>
      <c r="BW226">
        <f t="array" ref="BW226">IF(AND(ROWS($M$131:BW226)&lt;=$P$2,COLUMNS($M$131:BW226)&lt;=$P$2),INDEX(MINVERSE($M$6:INDEX($M$6:$EF$125,$P$2,$P$2)),ROWS($M$131:BW226),COLUMNS($M$131:BW226)),0)</f>
        <v>0</v>
      </c>
      <c r="BX226">
        <f t="array" ref="BX226">IF(AND(ROWS($M$131:BX226)&lt;=$P$2,COLUMNS($M$131:BX226)&lt;=$P$2),INDEX(MINVERSE($M$6:INDEX($M$6:$EF$125,$P$2,$P$2)),ROWS($M$131:BX226),COLUMNS($M$131:BX226)),0)</f>
        <v>0</v>
      </c>
      <c r="BY226">
        <f t="array" ref="BY226">IF(AND(ROWS($M$131:BY226)&lt;=$P$2,COLUMNS($M$131:BY226)&lt;=$P$2),INDEX(MINVERSE($M$6:INDEX($M$6:$EF$125,$P$2,$P$2)),ROWS($M$131:BY226),COLUMNS($M$131:BY226)),0)</f>
        <v>0</v>
      </c>
      <c r="BZ226">
        <f t="array" ref="BZ226">IF(AND(ROWS($M$131:BZ226)&lt;=$P$2,COLUMNS($M$131:BZ226)&lt;=$P$2),INDEX(MINVERSE($M$6:INDEX($M$6:$EF$125,$P$2,$P$2)),ROWS($M$131:BZ226),COLUMNS($M$131:BZ226)),0)</f>
        <v>0</v>
      </c>
      <c r="CA226">
        <f t="array" ref="CA226">IF(AND(ROWS($M$131:CA226)&lt;=$P$2,COLUMNS($M$131:CA226)&lt;=$P$2),INDEX(MINVERSE($M$6:INDEX($M$6:$EF$125,$P$2,$P$2)),ROWS($M$131:CA226),COLUMNS($M$131:CA226)),0)</f>
        <v>0</v>
      </c>
      <c r="CB226">
        <f t="array" ref="CB226">IF(AND(ROWS($M$131:CB226)&lt;=$P$2,COLUMNS($M$131:CB226)&lt;=$P$2),INDEX(MINVERSE($M$6:INDEX($M$6:$EF$125,$P$2,$P$2)),ROWS($M$131:CB226),COLUMNS($M$131:CB226)),0)</f>
        <v>0</v>
      </c>
      <c r="CC226">
        <f t="array" ref="CC226">IF(AND(ROWS($M$131:CC226)&lt;=$P$2,COLUMNS($M$131:CC226)&lt;=$P$2),INDEX(MINVERSE($M$6:INDEX($M$6:$EF$125,$P$2,$P$2)),ROWS($M$131:CC226),COLUMNS($M$131:CC226)),0)</f>
        <v>0</v>
      </c>
      <c r="CD226">
        <f t="array" ref="CD226">IF(AND(ROWS($M$131:CD226)&lt;=$P$2,COLUMNS($M$131:CD226)&lt;=$P$2),INDEX(MINVERSE($M$6:INDEX($M$6:$EF$125,$P$2,$P$2)),ROWS($M$131:CD226),COLUMNS($M$131:CD226)),0)</f>
        <v>0</v>
      </c>
      <c r="CE226">
        <f t="array" ref="CE226">IF(AND(ROWS($M$131:CE226)&lt;=$P$2,COLUMNS($M$131:CE226)&lt;=$P$2),INDEX(MINVERSE($M$6:INDEX($M$6:$EF$125,$P$2,$P$2)),ROWS($M$131:CE226),COLUMNS($M$131:CE226)),0)</f>
        <v>0</v>
      </c>
      <c r="CF226">
        <f t="array" ref="CF226">IF(AND(ROWS($M$131:CF226)&lt;=$P$2,COLUMNS($M$131:CF226)&lt;=$P$2),INDEX(MINVERSE($M$6:INDEX($M$6:$EF$125,$P$2,$P$2)),ROWS($M$131:CF226),COLUMNS($M$131:CF226)),0)</f>
        <v>0</v>
      </c>
      <c r="CG226">
        <f t="array" ref="CG226">IF(AND(ROWS($M$131:CG226)&lt;=$P$2,COLUMNS($M$131:CG226)&lt;=$P$2),INDEX(MINVERSE($M$6:INDEX($M$6:$EF$125,$P$2,$P$2)),ROWS($M$131:CG226),COLUMNS($M$131:CG226)),0)</f>
        <v>0</v>
      </c>
      <c r="CH226">
        <f t="array" ref="CH226">IF(AND(ROWS($M$131:CH226)&lt;=$P$2,COLUMNS($M$131:CH226)&lt;=$P$2),INDEX(MINVERSE($M$6:INDEX($M$6:$EF$125,$P$2,$P$2)),ROWS($M$131:CH226),COLUMNS($M$131:CH226)),0)</f>
        <v>0</v>
      </c>
      <c r="CI226">
        <f t="array" ref="CI226">IF(AND(ROWS($M$131:CI226)&lt;=$P$2,COLUMNS($M$131:CI226)&lt;=$P$2),INDEX(MINVERSE($M$6:INDEX($M$6:$EF$125,$P$2,$P$2)),ROWS($M$131:CI226),COLUMNS($M$131:CI226)),0)</f>
        <v>0</v>
      </c>
      <c r="CJ226">
        <f t="array" ref="CJ226">IF(AND(ROWS($M$131:CJ226)&lt;=$P$2,COLUMNS($M$131:CJ226)&lt;=$P$2),INDEX(MINVERSE($M$6:INDEX($M$6:$EF$125,$P$2,$P$2)),ROWS($M$131:CJ226),COLUMNS($M$131:CJ226)),0)</f>
        <v>0</v>
      </c>
      <c r="CK226">
        <f t="array" ref="CK226">IF(AND(ROWS($M$131:CK226)&lt;=$P$2,COLUMNS($M$131:CK226)&lt;=$P$2),INDEX(MINVERSE($M$6:INDEX($M$6:$EF$125,$P$2,$P$2)),ROWS($M$131:CK226),COLUMNS($M$131:CK226)),0)</f>
        <v>0</v>
      </c>
      <c r="CL226">
        <f t="array" ref="CL226">IF(AND(ROWS($M$131:CL226)&lt;=$P$2,COLUMNS($M$131:CL226)&lt;=$P$2),INDEX(MINVERSE($M$6:INDEX($M$6:$EF$125,$P$2,$P$2)),ROWS($M$131:CL226),COLUMNS($M$131:CL226)),0)</f>
        <v>0</v>
      </c>
      <c r="CM226">
        <f t="array" ref="CM226">IF(AND(ROWS($M$131:CM226)&lt;=$P$2,COLUMNS($M$131:CM226)&lt;=$P$2),INDEX(MINVERSE($M$6:INDEX($M$6:$EF$125,$P$2,$P$2)),ROWS($M$131:CM226),COLUMNS($M$131:CM226)),0)</f>
        <v>0</v>
      </c>
      <c r="CN226">
        <f t="array" ref="CN226">IF(AND(ROWS($M$131:CN226)&lt;=$P$2,COLUMNS($M$131:CN226)&lt;=$P$2),INDEX(MINVERSE($M$6:INDEX($M$6:$EF$125,$P$2,$P$2)),ROWS($M$131:CN226),COLUMNS($M$131:CN226)),0)</f>
        <v>0</v>
      </c>
      <c r="CO226">
        <f t="array" ref="CO226">IF(AND(ROWS($M$131:CO226)&lt;=$P$2,COLUMNS($M$131:CO226)&lt;=$P$2),INDEX(MINVERSE($M$6:INDEX($M$6:$EF$125,$P$2,$P$2)),ROWS($M$131:CO226),COLUMNS($M$131:CO226)),0)</f>
        <v>0</v>
      </c>
      <c r="CP226">
        <f t="array" ref="CP226">IF(AND(ROWS($M$131:CP226)&lt;=$P$2,COLUMNS($M$131:CP226)&lt;=$P$2),INDEX(MINVERSE($M$6:INDEX($M$6:$EF$125,$P$2,$P$2)),ROWS($M$131:CP226),COLUMNS($M$131:CP226)),0)</f>
        <v>0</v>
      </c>
      <c r="CQ226">
        <f t="array" ref="CQ226">IF(AND(ROWS($M$131:CQ226)&lt;=$P$2,COLUMNS($M$131:CQ226)&lt;=$P$2),INDEX(MINVERSE($M$6:INDEX($M$6:$EF$125,$P$2,$P$2)),ROWS($M$131:CQ226),COLUMNS($M$131:CQ226)),0)</f>
        <v>0</v>
      </c>
      <c r="CR226">
        <f t="array" ref="CR226">IF(AND(ROWS($M$131:CR226)&lt;=$P$2,COLUMNS($M$131:CR226)&lt;=$P$2),INDEX(MINVERSE($M$6:INDEX($M$6:$EF$125,$P$2,$P$2)),ROWS($M$131:CR226),COLUMNS($M$131:CR226)),0)</f>
        <v>0</v>
      </c>
      <c r="CS226">
        <f t="array" ref="CS226">IF(AND(ROWS($M$131:CS226)&lt;=$P$2,COLUMNS($M$131:CS226)&lt;=$P$2),INDEX(MINVERSE($M$6:INDEX($M$6:$EF$125,$P$2,$P$2)),ROWS($M$131:CS226),COLUMNS($M$131:CS226)),0)</f>
        <v>0</v>
      </c>
      <c r="CT226">
        <f t="array" ref="CT226">IF(AND(ROWS($M$131:CT226)&lt;=$P$2,COLUMNS($M$131:CT226)&lt;=$P$2),INDEX(MINVERSE($M$6:INDEX($M$6:$EF$125,$P$2,$P$2)),ROWS($M$131:CT226),COLUMNS($M$131:CT226)),0)</f>
        <v>0</v>
      </c>
      <c r="CU226">
        <f t="array" ref="CU226">IF(AND(ROWS($M$131:CU226)&lt;=$P$2,COLUMNS($M$131:CU226)&lt;=$P$2),INDEX(MINVERSE($M$6:INDEX($M$6:$EF$125,$P$2,$P$2)),ROWS($M$131:CU226),COLUMNS($M$131:CU226)),0)</f>
        <v>0</v>
      </c>
      <c r="CV226">
        <f t="array" ref="CV226">IF(AND(ROWS($M$131:CV226)&lt;=$P$2,COLUMNS($M$131:CV226)&lt;=$P$2),INDEX(MINVERSE($M$6:INDEX($M$6:$EF$125,$P$2,$P$2)),ROWS($M$131:CV226),COLUMNS($M$131:CV226)),0)</f>
        <v>0</v>
      </c>
      <c r="CW226">
        <f t="array" ref="CW226">IF(AND(ROWS($M$131:CW226)&lt;=$P$2,COLUMNS($M$131:CW226)&lt;=$P$2),INDEX(MINVERSE($M$6:INDEX($M$6:$EF$125,$P$2,$P$2)),ROWS($M$131:CW226),COLUMNS($M$131:CW226)),0)</f>
        <v>0</v>
      </c>
      <c r="CX226">
        <f t="array" ref="CX226">IF(AND(ROWS($M$131:CX226)&lt;=$P$2,COLUMNS($M$131:CX226)&lt;=$P$2),INDEX(MINVERSE($M$6:INDEX($M$6:$EF$125,$P$2,$P$2)),ROWS($M$131:CX226),COLUMNS($M$131:CX226)),0)</f>
        <v>0</v>
      </c>
      <c r="CY226">
        <f t="array" ref="CY226">IF(AND(ROWS($M$131:CY226)&lt;=$P$2,COLUMNS($M$131:CY226)&lt;=$P$2),INDEX(MINVERSE($M$6:INDEX($M$6:$EF$125,$P$2,$P$2)),ROWS($M$131:CY226),COLUMNS($M$131:CY226)),0)</f>
        <v>0</v>
      </c>
      <c r="CZ226">
        <f t="array" ref="CZ226">IF(AND(ROWS($M$131:CZ226)&lt;=$P$2,COLUMNS($M$131:CZ226)&lt;=$P$2),INDEX(MINVERSE($M$6:INDEX($M$6:$EF$125,$P$2,$P$2)),ROWS($M$131:CZ226),COLUMNS($M$131:CZ226)),0)</f>
        <v>0</v>
      </c>
      <c r="DA226">
        <f t="array" ref="DA226">IF(AND(ROWS($M$131:DA226)&lt;=$P$2,COLUMNS($M$131:DA226)&lt;=$P$2),INDEX(MINVERSE($M$6:INDEX($M$6:$EF$125,$P$2,$P$2)),ROWS($M$131:DA226),COLUMNS($M$131:DA226)),0)</f>
        <v>0</v>
      </c>
      <c r="DB226">
        <f t="array" ref="DB226">IF(AND(ROWS($M$131:DB226)&lt;=$P$2,COLUMNS($M$131:DB226)&lt;=$P$2),INDEX(MINVERSE($M$6:INDEX($M$6:$EF$125,$P$2,$P$2)),ROWS($M$131:DB226),COLUMNS($M$131:DB226)),0)</f>
        <v>0</v>
      </c>
      <c r="DC226">
        <f t="array" ref="DC226">IF(AND(ROWS($M$131:DC226)&lt;=$P$2,COLUMNS($M$131:DC226)&lt;=$P$2),INDEX(MINVERSE($M$6:INDEX($M$6:$EF$125,$P$2,$P$2)),ROWS($M$131:DC226),COLUMNS($M$131:DC226)),0)</f>
        <v>0</v>
      </c>
      <c r="DD226">
        <f t="array" ref="DD226">IF(AND(ROWS($M$131:DD226)&lt;=$P$2,COLUMNS($M$131:DD226)&lt;=$P$2),INDEX(MINVERSE($M$6:INDEX($M$6:$EF$125,$P$2,$P$2)),ROWS($M$131:DD226),COLUMNS($M$131:DD226)),0)</f>
        <v>0</v>
      </c>
      <c r="DE226">
        <f t="array" ref="DE226">IF(AND(ROWS($M$131:DE226)&lt;=$P$2,COLUMNS($M$131:DE226)&lt;=$P$2),INDEX(MINVERSE($M$6:INDEX($M$6:$EF$125,$P$2,$P$2)),ROWS($M$131:DE226),COLUMNS($M$131:DE226)),0)</f>
        <v>0</v>
      </c>
      <c r="DF226">
        <f t="array" ref="DF226">IF(AND(ROWS($M$131:DF226)&lt;=$P$2,COLUMNS($M$131:DF226)&lt;=$P$2),INDEX(MINVERSE($M$6:INDEX($M$6:$EF$125,$P$2,$P$2)),ROWS($M$131:DF226),COLUMNS($M$131:DF226)),0)</f>
        <v>0</v>
      </c>
      <c r="DG226">
        <f t="array" ref="DG226">IF(AND(ROWS($M$131:DG226)&lt;=$P$2,COLUMNS($M$131:DG226)&lt;=$P$2),INDEX(MINVERSE($M$6:INDEX($M$6:$EF$125,$P$2,$P$2)),ROWS($M$131:DG226),COLUMNS($M$131:DG226)),0)</f>
        <v>0</v>
      </c>
      <c r="DH226">
        <f t="array" ref="DH226">IF(AND(ROWS($M$131:DH226)&lt;=$P$2,COLUMNS($M$131:DH226)&lt;=$P$2),INDEX(MINVERSE($M$6:INDEX($M$6:$EF$125,$P$2,$P$2)),ROWS($M$131:DH226),COLUMNS($M$131:DH226)),0)</f>
        <v>0</v>
      </c>
      <c r="DI226">
        <f t="array" ref="DI226">IF(AND(ROWS($M$131:DI226)&lt;=$P$2,COLUMNS($M$131:DI226)&lt;=$P$2),INDEX(MINVERSE($M$6:INDEX($M$6:$EF$125,$P$2,$P$2)),ROWS($M$131:DI226),COLUMNS($M$131:DI226)),0)</f>
        <v>0</v>
      </c>
      <c r="DJ226">
        <f t="array" ref="DJ226">IF(AND(ROWS($M$131:DJ226)&lt;=$P$2,COLUMNS($M$131:DJ226)&lt;=$P$2),INDEX(MINVERSE($M$6:INDEX($M$6:$EF$125,$P$2,$P$2)),ROWS($M$131:DJ226),COLUMNS($M$131:DJ226)),0)</f>
        <v>0</v>
      </c>
      <c r="DK226">
        <f t="array" ref="DK226">IF(AND(ROWS($M$131:DK226)&lt;=$P$2,COLUMNS($M$131:DK226)&lt;=$P$2),INDEX(MINVERSE($M$6:INDEX($M$6:$EF$125,$P$2,$P$2)),ROWS($M$131:DK226),COLUMNS($M$131:DK226)),0)</f>
        <v>0</v>
      </c>
      <c r="DL226">
        <f t="array" ref="DL226">IF(AND(ROWS($M$131:DL226)&lt;=$P$2,COLUMNS($M$131:DL226)&lt;=$P$2),INDEX(MINVERSE($M$6:INDEX($M$6:$EF$125,$P$2,$P$2)),ROWS($M$131:DL226),COLUMNS($M$131:DL226)),0)</f>
        <v>0</v>
      </c>
      <c r="DM226">
        <f t="array" ref="DM226">IF(AND(ROWS($M$131:DM226)&lt;=$P$2,COLUMNS($M$131:DM226)&lt;=$P$2),INDEX(MINVERSE($M$6:INDEX($M$6:$EF$125,$P$2,$P$2)),ROWS($M$131:DM226),COLUMNS($M$131:DM226)),0)</f>
        <v>0</v>
      </c>
      <c r="DN226">
        <f t="array" ref="DN226">IF(AND(ROWS($M$131:DN226)&lt;=$P$2,COLUMNS($M$131:DN226)&lt;=$P$2),INDEX(MINVERSE($M$6:INDEX($M$6:$EF$125,$P$2,$P$2)),ROWS($M$131:DN226),COLUMNS($M$131:DN226)),0)</f>
        <v>0</v>
      </c>
      <c r="DO226">
        <f t="array" ref="DO226">IF(AND(ROWS($M$131:DO226)&lt;=$P$2,COLUMNS($M$131:DO226)&lt;=$P$2),INDEX(MINVERSE($M$6:INDEX($M$6:$EF$125,$P$2,$P$2)),ROWS($M$131:DO226),COLUMNS($M$131:DO226)),0)</f>
        <v>0</v>
      </c>
      <c r="DP226">
        <f t="array" ref="DP226">IF(AND(ROWS($M$131:DP226)&lt;=$P$2,COLUMNS($M$131:DP226)&lt;=$P$2),INDEX(MINVERSE($M$6:INDEX($M$6:$EF$125,$P$2,$P$2)),ROWS($M$131:DP226),COLUMNS($M$131:DP226)),0)</f>
        <v>0</v>
      </c>
      <c r="DQ226">
        <f t="array" ref="DQ226">IF(AND(ROWS($M$131:DQ226)&lt;=$P$2,COLUMNS($M$131:DQ226)&lt;=$P$2),INDEX(MINVERSE($M$6:INDEX($M$6:$EF$125,$P$2,$P$2)),ROWS($M$131:DQ226),COLUMNS($M$131:DQ226)),0)</f>
        <v>0</v>
      </c>
      <c r="DR226">
        <f t="array" ref="DR226">IF(AND(ROWS($M$131:DR226)&lt;=$P$2,COLUMNS($M$131:DR226)&lt;=$P$2),INDEX(MINVERSE($M$6:INDEX($M$6:$EF$125,$P$2,$P$2)),ROWS($M$131:DR226),COLUMNS($M$131:DR226)),0)</f>
        <v>0</v>
      </c>
      <c r="DS226">
        <f t="array" ref="DS226">IF(AND(ROWS($M$131:DS226)&lt;=$P$2,COLUMNS($M$131:DS226)&lt;=$P$2),INDEX(MINVERSE($M$6:INDEX($M$6:$EF$125,$P$2,$P$2)),ROWS($M$131:DS226),COLUMNS($M$131:DS226)),0)</f>
        <v>0</v>
      </c>
      <c r="DT226">
        <f t="array" ref="DT226">IF(AND(ROWS($M$131:DT226)&lt;=$P$2,COLUMNS($M$131:DT226)&lt;=$P$2),INDEX(MINVERSE($M$6:INDEX($M$6:$EF$125,$P$2,$P$2)),ROWS($M$131:DT226),COLUMNS($M$131:DT226)),0)</f>
        <v>0</v>
      </c>
      <c r="DU226">
        <f t="array" ref="DU226">IF(AND(ROWS($M$131:DU226)&lt;=$P$2,COLUMNS($M$131:DU226)&lt;=$P$2),INDEX(MINVERSE($M$6:INDEX($M$6:$EF$125,$P$2,$P$2)),ROWS($M$131:DU226),COLUMNS($M$131:DU226)),0)</f>
        <v>0</v>
      </c>
      <c r="DV226">
        <f t="array" ref="DV226">IF(AND(ROWS($M$131:DV226)&lt;=$P$2,COLUMNS($M$131:DV226)&lt;=$P$2),INDEX(MINVERSE($M$6:INDEX($M$6:$EF$125,$P$2,$P$2)),ROWS($M$131:DV226),COLUMNS($M$131:DV226)),0)</f>
        <v>0</v>
      </c>
      <c r="DW226">
        <f t="array" ref="DW226">IF(AND(ROWS($M$131:DW226)&lt;=$P$2,COLUMNS($M$131:DW226)&lt;=$P$2),INDEX(MINVERSE($M$6:INDEX($M$6:$EF$125,$P$2,$P$2)),ROWS($M$131:DW226),COLUMNS($M$131:DW226)),0)</f>
        <v>0</v>
      </c>
      <c r="DX226">
        <f t="array" ref="DX226">IF(AND(ROWS($M$131:DX226)&lt;=$P$2,COLUMNS($M$131:DX226)&lt;=$P$2),INDEX(MINVERSE($M$6:INDEX($M$6:$EF$125,$P$2,$P$2)),ROWS($M$131:DX226),COLUMNS($M$131:DX226)),0)</f>
        <v>0</v>
      </c>
      <c r="DY226">
        <f t="array" ref="DY226">IF(AND(ROWS($M$131:DY226)&lt;=$P$2,COLUMNS($M$131:DY226)&lt;=$P$2),INDEX(MINVERSE($M$6:INDEX($M$6:$EF$125,$P$2,$P$2)),ROWS($M$131:DY226),COLUMNS($M$131:DY226)),0)</f>
        <v>0</v>
      </c>
      <c r="DZ226">
        <f t="array" ref="DZ226">IF(AND(ROWS($M$131:DZ226)&lt;=$P$2,COLUMNS($M$131:DZ226)&lt;=$P$2),INDEX(MINVERSE($M$6:INDEX($M$6:$EF$125,$P$2,$P$2)),ROWS($M$131:DZ226),COLUMNS($M$131:DZ226)),0)</f>
        <v>0</v>
      </c>
      <c r="EA226">
        <f t="array" ref="EA226">IF(AND(ROWS($M$131:EA226)&lt;=$P$2,COLUMNS($M$131:EA226)&lt;=$P$2),INDEX(MINVERSE($M$6:INDEX($M$6:$EF$125,$P$2,$P$2)),ROWS($M$131:EA226),COLUMNS($M$131:EA226)),0)</f>
        <v>0</v>
      </c>
      <c r="EB226">
        <f t="array" ref="EB226">IF(AND(ROWS($M$131:EB226)&lt;=$P$2,COLUMNS($M$131:EB226)&lt;=$P$2),INDEX(MINVERSE($M$6:INDEX($M$6:$EF$125,$P$2,$P$2)),ROWS($M$131:EB226),COLUMNS($M$131:EB226)),0)</f>
        <v>0</v>
      </c>
    </row>
    <row r="227" spans="12:132" ht="15">
      <c r="L227" s="10">
        <v>97</v>
      </c>
      <c r="M227">
        <f t="array" ref="M227">IF(AND(ROWS($M$131:M227)&lt;=$P$2,COLUMNS($M$131:M227)&lt;=$P$2),INDEX(MINVERSE($M$6:INDEX($M$6:$EF$125,$P$2,$P$2)),ROWS($M$131:M227),COLUMNS($M$131:M227)),0)</f>
        <v>0</v>
      </c>
      <c r="N227">
        <f t="array" ref="N227">IF(AND(ROWS($M$131:N227)&lt;=$P$2,COLUMNS($M$131:N227)&lt;=$P$2),INDEX(MINVERSE($M$6:INDEX($M$6:$EF$125,$P$2,$P$2)),ROWS($M$131:N227),COLUMNS($M$131:N227)),0)</f>
        <v>0</v>
      </c>
      <c r="O227">
        <f t="array" ref="O227">IF(AND(ROWS($M$131:O227)&lt;=$P$2,COLUMNS($M$131:O227)&lt;=$P$2),INDEX(MINVERSE($M$6:INDEX($M$6:$EF$125,$P$2,$P$2)),ROWS($M$131:O227),COLUMNS($M$131:O227)),0)</f>
        <v>0</v>
      </c>
      <c r="P227">
        <f t="array" ref="P227">IF(AND(ROWS($M$131:P227)&lt;=$P$2,COLUMNS($M$131:P227)&lt;=$P$2),INDEX(MINVERSE($M$6:INDEX($M$6:$EF$125,$P$2,$P$2)),ROWS($M$131:P227),COLUMNS($M$131:P227)),0)</f>
        <v>0</v>
      </c>
      <c r="Q227">
        <f t="array" ref="Q227">IF(AND(ROWS($M$131:Q227)&lt;=$P$2,COLUMNS($M$131:Q227)&lt;=$P$2),INDEX(MINVERSE($M$6:INDEX($M$6:$EF$125,$P$2,$P$2)),ROWS($M$131:Q227),COLUMNS($M$131:Q227)),0)</f>
        <v>0</v>
      </c>
      <c r="R227">
        <f t="array" ref="R227">IF(AND(ROWS($M$131:R227)&lt;=$P$2,COLUMNS($M$131:R227)&lt;=$P$2),INDEX(MINVERSE($M$6:INDEX($M$6:$EF$125,$P$2,$P$2)),ROWS($M$131:R227),COLUMNS($M$131:R227)),0)</f>
        <v>0</v>
      </c>
      <c r="S227">
        <f t="array" ref="S227">IF(AND(ROWS($M$131:S227)&lt;=$P$2,COLUMNS($M$131:S227)&lt;=$P$2),INDEX(MINVERSE($M$6:INDEX($M$6:$EF$125,$P$2,$P$2)),ROWS($M$131:S227),COLUMNS($M$131:S227)),0)</f>
        <v>0</v>
      </c>
      <c r="T227">
        <f t="array" ref="T227">IF(AND(ROWS($M$131:T227)&lt;=$P$2,COLUMNS($M$131:T227)&lt;=$P$2),INDEX(MINVERSE($M$6:INDEX($M$6:$EF$125,$P$2,$P$2)),ROWS($M$131:T227),COLUMNS($M$131:T227)),0)</f>
        <v>0</v>
      </c>
      <c r="U227">
        <f t="array" ref="U227">IF(AND(ROWS($M$131:U227)&lt;=$P$2,COLUMNS($M$131:U227)&lt;=$P$2),INDEX(MINVERSE($M$6:INDEX($M$6:$EF$125,$P$2,$P$2)),ROWS($M$131:U227),COLUMNS($M$131:U227)),0)</f>
        <v>0</v>
      </c>
      <c r="V227">
        <f t="array" ref="V227">IF(AND(ROWS($M$131:V227)&lt;=$P$2,COLUMNS($M$131:V227)&lt;=$P$2),INDEX(MINVERSE($M$6:INDEX($M$6:$EF$125,$P$2,$P$2)),ROWS($M$131:V227),COLUMNS($M$131:V227)),0)</f>
        <v>0</v>
      </c>
      <c r="W227">
        <f t="array" ref="W227">IF(AND(ROWS($M$131:W227)&lt;=$P$2,COLUMNS($M$131:W227)&lt;=$P$2),INDEX(MINVERSE($M$6:INDEX($M$6:$EF$125,$P$2,$P$2)),ROWS($M$131:W227),COLUMNS($M$131:W227)),0)</f>
        <v>0</v>
      </c>
      <c r="X227">
        <f t="array" ref="X227">IF(AND(ROWS($M$131:X227)&lt;=$P$2,COLUMNS($M$131:X227)&lt;=$P$2),INDEX(MINVERSE($M$6:INDEX($M$6:$EF$125,$P$2,$P$2)),ROWS($M$131:X227),COLUMNS($M$131:X227)),0)</f>
        <v>0</v>
      </c>
      <c r="Y227">
        <f t="array" ref="Y227">IF(AND(ROWS($M$131:Y227)&lt;=$P$2,COLUMNS($M$131:Y227)&lt;=$P$2),INDEX(MINVERSE($M$6:INDEX($M$6:$EF$125,$P$2,$P$2)),ROWS($M$131:Y227),COLUMNS($M$131:Y227)),0)</f>
        <v>0</v>
      </c>
      <c r="Z227">
        <f t="array" ref="Z227">IF(AND(ROWS($M$131:Z227)&lt;=$P$2,COLUMNS($M$131:Z227)&lt;=$P$2),INDEX(MINVERSE($M$6:INDEX($M$6:$EF$125,$P$2,$P$2)),ROWS($M$131:Z227),COLUMNS($M$131:Z227)),0)</f>
        <v>0</v>
      </c>
      <c r="AA227">
        <f t="array" ref="AA227">IF(AND(ROWS($M$131:AA227)&lt;=$P$2,COLUMNS($M$131:AA227)&lt;=$P$2),INDEX(MINVERSE($M$6:INDEX($M$6:$EF$125,$P$2,$P$2)),ROWS($M$131:AA227),COLUMNS($M$131:AA227)),0)</f>
        <v>0</v>
      </c>
      <c r="AB227">
        <f t="array" ref="AB227">IF(AND(ROWS($M$131:AB227)&lt;=$P$2,COLUMNS($M$131:AB227)&lt;=$P$2),INDEX(MINVERSE($M$6:INDEX($M$6:$EF$125,$P$2,$P$2)),ROWS($M$131:AB227),COLUMNS($M$131:AB227)),0)</f>
        <v>0</v>
      </c>
      <c r="AC227">
        <f t="array" ref="AC227">IF(AND(ROWS($M$131:AC227)&lt;=$P$2,COLUMNS($M$131:AC227)&lt;=$P$2),INDEX(MINVERSE($M$6:INDEX($M$6:$EF$125,$P$2,$P$2)),ROWS($M$131:AC227),COLUMNS($M$131:AC227)),0)</f>
        <v>0</v>
      </c>
      <c r="AD227">
        <f t="array" ref="AD227">IF(AND(ROWS($M$131:AD227)&lt;=$P$2,COLUMNS($M$131:AD227)&lt;=$P$2),INDEX(MINVERSE($M$6:INDEX($M$6:$EF$125,$P$2,$P$2)),ROWS($M$131:AD227),COLUMNS($M$131:AD227)),0)</f>
        <v>0</v>
      </c>
      <c r="AE227">
        <f t="array" ref="AE227">IF(AND(ROWS($M$131:AE227)&lt;=$P$2,COLUMNS($M$131:AE227)&lt;=$P$2),INDEX(MINVERSE($M$6:INDEX($M$6:$EF$125,$P$2,$P$2)),ROWS($M$131:AE227),COLUMNS($M$131:AE227)),0)</f>
        <v>0</v>
      </c>
      <c r="AF227">
        <f t="array" ref="AF227">IF(AND(ROWS($M$131:AF227)&lt;=$P$2,COLUMNS($M$131:AF227)&lt;=$P$2),INDEX(MINVERSE($M$6:INDEX($M$6:$EF$125,$P$2,$P$2)),ROWS($M$131:AF227),COLUMNS($M$131:AF227)),0)</f>
        <v>0</v>
      </c>
      <c r="AG227">
        <f t="array" ref="AG227">IF(AND(ROWS($M$131:AG227)&lt;=$P$2,COLUMNS($M$131:AG227)&lt;=$P$2),INDEX(MINVERSE($M$6:INDEX($M$6:$EF$125,$P$2,$P$2)),ROWS($M$131:AG227),COLUMNS($M$131:AG227)),0)</f>
        <v>0</v>
      </c>
      <c r="AH227">
        <f t="array" ref="AH227">IF(AND(ROWS($M$131:AH227)&lt;=$P$2,COLUMNS($M$131:AH227)&lt;=$P$2),INDEX(MINVERSE($M$6:INDEX($M$6:$EF$125,$P$2,$P$2)),ROWS($M$131:AH227),COLUMNS($M$131:AH227)),0)</f>
        <v>0</v>
      </c>
      <c r="AI227">
        <f t="array" ref="AI227">IF(AND(ROWS($M$131:AI227)&lt;=$P$2,COLUMNS($M$131:AI227)&lt;=$P$2),INDEX(MINVERSE($M$6:INDEX($M$6:$EF$125,$P$2,$P$2)),ROWS($M$131:AI227),COLUMNS($M$131:AI227)),0)</f>
        <v>0</v>
      </c>
      <c r="AJ227">
        <f t="array" ref="AJ227">IF(AND(ROWS($M$131:AJ227)&lt;=$P$2,COLUMNS($M$131:AJ227)&lt;=$P$2),INDEX(MINVERSE($M$6:INDEX($M$6:$EF$125,$P$2,$P$2)),ROWS($M$131:AJ227),COLUMNS($M$131:AJ227)),0)</f>
        <v>0</v>
      </c>
      <c r="AK227">
        <f t="array" ref="AK227">IF(AND(ROWS($M$131:AK227)&lt;=$P$2,COLUMNS($M$131:AK227)&lt;=$P$2),INDEX(MINVERSE($M$6:INDEX($M$6:$EF$125,$P$2,$P$2)),ROWS($M$131:AK227),COLUMNS($M$131:AK227)),0)</f>
        <v>0</v>
      </c>
      <c r="AL227">
        <f t="array" ref="AL227">IF(AND(ROWS($M$131:AL227)&lt;=$P$2,COLUMNS($M$131:AL227)&lt;=$P$2),INDEX(MINVERSE($M$6:INDEX($M$6:$EF$125,$P$2,$P$2)),ROWS($M$131:AL227),COLUMNS($M$131:AL227)),0)</f>
        <v>0</v>
      </c>
      <c r="AM227">
        <f t="array" ref="AM227">IF(AND(ROWS($M$131:AM227)&lt;=$P$2,COLUMNS($M$131:AM227)&lt;=$P$2),INDEX(MINVERSE($M$6:INDEX($M$6:$EF$125,$P$2,$P$2)),ROWS($M$131:AM227),COLUMNS($M$131:AM227)),0)</f>
        <v>0</v>
      </c>
      <c r="AN227">
        <f t="array" ref="AN227">IF(AND(ROWS($M$131:AN227)&lt;=$P$2,COLUMNS($M$131:AN227)&lt;=$P$2),INDEX(MINVERSE($M$6:INDEX($M$6:$EF$125,$P$2,$P$2)),ROWS($M$131:AN227),COLUMNS($M$131:AN227)),0)</f>
        <v>0</v>
      </c>
      <c r="AO227">
        <f t="array" ref="AO227">IF(AND(ROWS($M$131:AO227)&lt;=$P$2,COLUMNS($M$131:AO227)&lt;=$P$2),INDEX(MINVERSE($M$6:INDEX($M$6:$EF$125,$P$2,$P$2)),ROWS($M$131:AO227),COLUMNS($M$131:AO227)),0)</f>
        <v>0</v>
      </c>
      <c r="AP227">
        <f t="array" ref="AP227">IF(AND(ROWS($M$131:AP227)&lt;=$P$2,COLUMNS($M$131:AP227)&lt;=$P$2),INDEX(MINVERSE($M$6:INDEX($M$6:$EF$125,$P$2,$P$2)),ROWS($M$131:AP227),COLUMNS($M$131:AP227)),0)</f>
        <v>0</v>
      </c>
      <c r="AQ227">
        <f t="array" ref="AQ227">IF(AND(ROWS($M$131:AQ227)&lt;=$P$2,COLUMNS($M$131:AQ227)&lt;=$P$2),INDEX(MINVERSE($M$6:INDEX($M$6:$EF$125,$P$2,$P$2)),ROWS($M$131:AQ227),COLUMNS($M$131:AQ227)),0)</f>
        <v>0</v>
      </c>
      <c r="AR227">
        <f t="array" ref="AR227">IF(AND(ROWS($M$131:AR227)&lt;=$P$2,COLUMNS($M$131:AR227)&lt;=$P$2),INDEX(MINVERSE($M$6:INDEX($M$6:$EF$125,$P$2,$P$2)),ROWS($M$131:AR227),COLUMNS($M$131:AR227)),0)</f>
        <v>0</v>
      </c>
      <c r="AS227">
        <f t="array" ref="AS227">IF(AND(ROWS($M$131:AS227)&lt;=$P$2,COLUMNS($M$131:AS227)&lt;=$P$2),INDEX(MINVERSE($M$6:INDEX($M$6:$EF$125,$P$2,$P$2)),ROWS($M$131:AS227),COLUMNS($M$131:AS227)),0)</f>
        <v>0</v>
      </c>
      <c r="AT227">
        <f t="array" ref="AT227">IF(AND(ROWS($M$131:AT227)&lt;=$P$2,COLUMNS($M$131:AT227)&lt;=$P$2),INDEX(MINVERSE($M$6:INDEX($M$6:$EF$125,$P$2,$P$2)),ROWS($M$131:AT227),COLUMNS($M$131:AT227)),0)</f>
        <v>0</v>
      </c>
      <c r="AU227">
        <f t="array" ref="AU227">IF(AND(ROWS($M$131:AU227)&lt;=$P$2,COLUMNS($M$131:AU227)&lt;=$P$2),INDEX(MINVERSE($M$6:INDEX($M$6:$EF$125,$P$2,$P$2)),ROWS($M$131:AU227),COLUMNS($M$131:AU227)),0)</f>
        <v>0</v>
      </c>
      <c r="AV227">
        <f t="array" ref="AV227">IF(AND(ROWS($M$131:AV227)&lt;=$P$2,COLUMNS($M$131:AV227)&lt;=$P$2),INDEX(MINVERSE($M$6:INDEX($M$6:$EF$125,$P$2,$P$2)),ROWS($M$131:AV227),COLUMNS($M$131:AV227)),0)</f>
        <v>0</v>
      </c>
      <c r="AW227">
        <f t="array" ref="AW227">IF(AND(ROWS($M$131:AW227)&lt;=$P$2,COLUMNS($M$131:AW227)&lt;=$P$2),INDEX(MINVERSE($M$6:INDEX($M$6:$EF$125,$P$2,$P$2)),ROWS($M$131:AW227),COLUMNS($M$131:AW227)),0)</f>
        <v>0</v>
      </c>
      <c r="AX227">
        <f t="array" ref="AX227">IF(AND(ROWS($M$131:AX227)&lt;=$P$2,COLUMNS($M$131:AX227)&lt;=$P$2),INDEX(MINVERSE($M$6:INDEX($M$6:$EF$125,$P$2,$P$2)),ROWS($M$131:AX227),COLUMNS($M$131:AX227)),0)</f>
        <v>0</v>
      </c>
      <c r="AY227">
        <f t="array" ref="AY227">IF(AND(ROWS($M$131:AY227)&lt;=$P$2,COLUMNS($M$131:AY227)&lt;=$P$2),INDEX(MINVERSE($M$6:INDEX($M$6:$EF$125,$P$2,$P$2)),ROWS($M$131:AY227),COLUMNS($M$131:AY227)),0)</f>
        <v>0</v>
      </c>
      <c r="AZ227">
        <f t="array" ref="AZ227">IF(AND(ROWS($M$131:AZ227)&lt;=$P$2,COLUMNS($M$131:AZ227)&lt;=$P$2),INDEX(MINVERSE($M$6:INDEX($M$6:$EF$125,$P$2,$P$2)),ROWS($M$131:AZ227),COLUMNS($M$131:AZ227)),0)</f>
        <v>0</v>
      </c>
      <c r="BA227">
        <f t="array" ref="BA227">IF(AND(ROWS($M$131:BA227)&lt;=$P$2,COLUMNS($M$131:BA227)&lt;=$P$2),INDEX(MINVERSE($M$6:INDEX($M$6:$EF$125,$P$2,$P$2)),ROWS($M$131:BA227),COLUMNS($M$131:BA227)),0)</f>
        <v>0</v>
      </c>
      <c r="BB227">
        <f t="array" ref="BB227">IF(AND(ROWS($M$131:BB227)&lt;=$P$2,COLUMNS($M$131:BB227)&lt;=$P$2),INDEX(MINVERSE($M$6:INDEX($M$6:$EF$125,$P$2,$P$2)),ROWS($M$131:BB227),COLUMNS($M$131:BB227)),0)</f>
        <v>0</v>
      </c>
      <c r="BC227">
        <f t="array" ref="BC227">IF(AND(ROWS($M$131:BC227)&lt;=$P$2,COLUMNS($M$131:BC227)&lt;=$P$2),INDEX(MINVERSE($M$6:INDEX($M$6:$EF$125,$P$2,$P$2)),ROWS($M$131:BC227),COLUMNS($M$131:BC227)),0)</f>
        <v>0</v>
      </c>
      <c r="BD227">
        <f t="array" ref="BD227">IF(AND(ROWS($M$131:BD227)&lt;=$P$2,COLUMNS($M$131:BD227)&lt;=$P$2),INDEX(MINVERSE($M$6:INDEX($M$6:$EF$125,$P$2,$P$2)),ROWS($M$131:BD227),COLUMNS($M$131:BD227)),0)</f>
        <v>0</v>
      </c>
      <c r="BE227">
        <f t="array" ref="BE227">IF(AND(ROWS($M$131:BE227)&lt;=$P$2,COLUMNS($M$131:BE227)&lt;=$P$2),INDEX(MINVERSE($M$6:INDEX($M$6:$EF$125,$P$2,$P$2)),ROWS($M$131:BE227),COLUMNS($M$131:BE227)),0)</f>
        <v>0</v>
      </c>
      <c r="BF227">
        <f t="array" ref="BF227">IF(AND(ROWS($M$131:BF227)&lt;=$P$2,COLUMNS($M$131:BF227)&lt;=$P$2),INDEX(MINVERSE($M$6:INDEX($M$6:$EF$125,$P$2,$P$2)),ROWS($M$131:BF227),COLUMNS($M$131:BF227)),0)</f>
        <v>0</v>
      </c>
      <c r="BG227">
        <f t="array" ref="BG227">IF(AND(ROWS($M$131:BG227)&lt;=$P$2,COLUMNS($M$131:BG227)&lt;=$P$2),INDEX(MINVERSE($M$6:INDEX($M$6:$EF$125,$P$2,$P$2)),ROWS($M$131:BG227),COLUMNS($M$131:BG227)),0)</f>
        <v>0</v>
      </c>
      <c r="BH227">
        <f t="array" ref="BH227">IF(AND(ROWS($M$131:BH227)&lt;=$P$2,COLUMNS($M$131:BH227)&lt;=$P$2),INDEX(MINVERSE($M$6:INDEX($M$6:$EF$125,$P$2,$P$2)),ROWS($M$131:BH227),COLUMNS($M$131:BH227)),0)</f>
        <v>0</v>
      </c>
      <c r="BI227">
        <f t="array" ref="BI227">IF(AND(ROWS($M$131:BI227)&lt;=$P$2,COLUMNS($M$131:BI227)&lt;=$P$2),INDEX(MINVERSE($M$6:INDEX($M$6:$EF$125,$P$2,$P$2)),ROWS($M$131:BI227),COLUMNS($M$131:BI227)),0)</f>
        <v>0</v>
      </c>
      <c r="BJ227">
        <f t="array" ref="BJ227">IF(AND(ROWS($M$131:BJ227)&lt;=$P$2,COLUMNS($M$131:BJ227)&lt;=$P$2),INDEX(MINVERSE($M$6:INDEX($M$6:$EF$125,$P$2,$P$2)),ROWS($M$131:BJ227),COLUMNS($M$131:BJ227)),0)</f>
        <v>0</v>
      </c>
      <c r="BK227">
        <f t="array" ref="BK227">IF(AND(ROWS($M$131:BK227)&lt;=$P$2,COLUMNS($M$131:BK227)&lt;=$P$2),INDEX(MINVERSE($M$6:INDEX($M$6:$EF$125,$P$2,$P$2)),ROWS($M$131:BK227),COLUMNS($M$131:BK227)),0)</f>
        <v>0</v>
      </c>
      <c r="BL227">
        <f t="array" ref="BL227">IF(AND(ROWS($M$131:BL227)&lt;=$P$2,COLUMNS($M$131:BL227)&lt;=$P$2),INDEX(MINVERSE($M$6:INDEX($M$6:$EF$125,$P$2,$P$2)),ROWS($M$131:BL227),COLUMNS($M$131:BL227)),0)</f>
        <v>0</v>
      </c>
      <c r="BM227">
        <f t="array" ref="BM227">IF(AND(ROWS($M$131:BM227)&lt;=$P$2,COLUMNS($M$131:BM227)&lt;=$P$2),INDEX(MINVERSE($M$6:INDEX($M$6:$EF$125,$P$2,$P$2)),ROWS($M$131:BM227),COLUMNS($M$131:BM227)),0)</f>
        <v>0</v>
      </c>
      <c r="BN227">
        <f t="array" ref="BN227">IF(AND(ROWS($M$131:BN227)&lt;=$P$2,COLUMNS($M$131:BN227)&lt;=$P$2),INDEX(MINVERSE($M$6:INDEX($M$6:$EF$125,$P$2,$P$2)),ROWS($M$131:BN227),COLUMNS($M$131:BN227)),0)</f>
        <v>0</v>
      </c>
      <c r="BO227">
        <f t="array" ref="BO227">IF(AND(ROWS($M$131:BO227)&lt;=$P$2,COLUMNS($M$131:BO227)&lt;=$P$2),INDEX(MINVERSE($M$6:INDEX($M$6:$EF$125,$P$2,$P$2)),ROWS($M$131:BO227),COLUMNS($M$131:BO227)),0)</f>
        <v>0</v>
      </c>
      <c r="BP227">
        <f t="array" ref="BP227">IF(AND(ROWS($M$131:BP227)&lt;=$P$2,COLUMNS($M$131:BP227)&lt;=$P$2),INDEX(MINVERSE($M$6:INDEX($M$6:$EF$125,$P$2,$P$2)),ROWS($M$131:BP227),COLUMNS($M$131:BP227)),0)</f>
        <v>0</v>
      </c>
      <c r="BQ227">
        <f t="array" ref="BQ227">IF(AND(ROWS($M$131:BQ227)&lt;=$P$2,COLUMNS($M$131:BQ227)&lt;=$P$2),INDEX(MINVERSE($M$6:INDEX($M$6:$EF$125,$P$2,$P$2)),ROWS($M$131:BQ227),COLUMNS($M$131:BQ227)),0)</f>
        <v>0</v>
      </c>
      <c r="BR227">
        <f t="array" ref="BR227">IF(AND(ROWS($M$131:BR227)&lt;=$P$2,COLUMNS($M$131:BR227)&lt;=$P$2),INDEX(MINVERSE($M$6:INDEX($M$6:$EF$125,$P$2,$P$2)),ROWS($M$131:BR227),COLUMNS($M$131:BR227)),0)</f>
        <v>0</v>
      </c>
      <c r="BS227">
        <f t="array" ref="BS227">IF(AND(ROWS($M$131:BS227)&lt;=$P$2,COLUMNS($M$131:BS227)&lt;=$P$2),INDEX(MINVERSE($M$6:INDEX($M$6:$EF$125,$P$2,$P$2)),ROWS($M$131:BS227),COLUMNS($M$131:BS227)),0)</f>
        <v>0</v>
      </c>
      <c r="BT227">
        <f t="array" ref="BT227">IF(AND(ROWS($M$131:BT227)&lt;=$P$2,COLUMNS($M$131:BT227)&lt;=$P$2),INDEX(MINVERSE($M$6:INDEX($M$6:$EF$125,$P$2,$P$2)),ROWS($M$131:BT227),COLUMNS($M$131:BT227)),0)</f>
        <v>0</v>
      </c>
      <c r="BU227">
        <f t="array" ref="BU227">IF(AND(ROWS($M$131:BU227)&lt;=$P$2,COLUMNS($M$131:BU227)&lt;=$P$2),INDEX(MINVERSE($M$6:INDEX($M$6:$EF$125,$P$2,$P$2)),ROWS($M$131:BU227),COLUMNS($M$131:BU227)),0)</f>
        <v>0</v>
      </c>
      <c r="BV227">
        <f t="array" ref="BV227">IF(AND(ROWS($M$131:BV227)&lt;=$P$2,COLUMNS($M$131:BV227)&lt;=$P$2),INDEX(MINVERSE($M$6:INDEX($M$6:$EF$125,$P$2,$P$2)),ROWS($M$131:BV227),COLUMNS($M$131:BV227)),0)</f>
        <v>0</v>
      </c>
      <c r="BW227">
        <f t="array" ref="BW227">IF(AND(ROWS($M$131:BW227)&lt;=$P$2,COLUMNS($M$131:BW227)&lt;=$P$2),INDEX(MINVERSE($M$6:INDEX($M$6:$EF$125,$P$2,$P$2)),ROWS($M$131:BW227),COLUMNS($M$131:BW227)),0)</f>
        <v>0</v>
      </c>
      <c r="BX227">
        <f t="array" ref="BX227">IF(AND(ROWS($M$131:BX227)&lt;=$P$2,COLUMNS($M$131:BX227)&lt;=$P$2),INDEX(MINVERSE($M$6:INDEX($M$6:$EF$125,$P$2,$P$2)),ROWS($M$131:BX227),COLUMNS($M$131:BX227)),0)</f>
        <v>0</v>
      </c>
      <c r="BY227">
        <f t="array" ref="BY227">IF(AND(ROWS($M$131:BY227)&lt;=$P$2,COLUMNS($M$131:BY227)&lt;=$P$2),INDEX(MINVERSE($M$6:INDEX($M$6:$EF$125,$P$2,$P$2)),ROWS($M$131:BY227),COLUMNS($M$131:BY227)),0)</f>
        <v>0</v>
      </c>
      <c r="BZ227">
        <f t="array" ref="BZ227">IF(AND(ROWS($M$131:BZ227)&lt;=$P$2,COLUMNS($M$131:BZ227)&lt;=$P$2),INDEX(MINVERSE($M$6:INDEX($M$6:$EF$125,$P$2,$P$2)),ROWS($M$131:BZ227),COLUMNS($M$131:BZ227)),0)</f>
        <v>0</v>
      </c>
      <c r="CA227">
        <f t="array" ref="CA227">IF(AND(ROWS($M$131:CA227)&lt;=$P$2,COLUMNS($M$131:CA227)&lt;=$P$2),INDEX(MINVERSE($M$6:INDEX($M$6:$EF$125,$P$2,$P$2)),ROWS($M$131:CA227),COLUMNS($M$131:CA227)),0)</f>
        <v>0</v>
      </c>
      <c r="CB227">
        <f t="array" ref="CB227">IF(AND(ROWS($M$131:CB227)&lt;=$P$2,COLUMNS($M$131:CB227)&lt;=$P$2),INDEX(MINVERSE($M$6:INDEX($M$6:$EF$125,$P$2,$P$2)),ROWS($M$131:CB227),COLUMNS($M$131:CB227)),0)</f>
        <v>0</v>
      </c>
      <c r="CC227">
        <f t="array" ref="CC227">IF(AND(ROWS($M$131:CC227)&lt;=$P$2,COLUMNS($M$131:CC227)&lt;=$P$2),INDEX(MINVERSE($M$6:INDEX($M$6:$EF$125,$P$2,$P$2)),ROWS($M$131:CC227),COLUMNS($M$131:CC227)),0)</f>
        <v>0</v>
      </c>
      <c r="CD227">
        <f t="array" ref="CD227">IF(AND(ROWS($M$131:CD227)&lt;=$P$2,COLUMNS($M$131:CD227)&lt;=$P$2),INDEX(MINVERSE($M$6:INDEX($M$6:$EF$125,$P$2,$P$2)),ROWS($M$131:CD227),COLUMNS($M$131:CD227)),0)</f>
        <v>0</v>
      </c>
      <c r="CE227">
        <f t="array" ref="CE227">IF(AND(ROWS($M$131:CE227)&lt;=$P$2,COLUMNS($M$131:CE227)&lt;=$P$2),INDEX(MINVERSE($M$6:INDEX($M$6:$EF$125,$P$2,$P$2)),ROWS($M$131:CE227),COLUMNS($M$131:CE227)),0)</f>
        <v>0</v>
      </c>
      <c r="CF227">
        <f t="array" ref="CF227">IF(AND(ROWS($M$131:CF227)&lt;=$P$2,COLUMNS($M$131:CF227)&lt;=$P$2),INDEX(MINVERSE($M$6:INDEX($M$6:$EF$125,$P$2,$P$2)),ROWS($M$131:CF227),COLUMNS($M$131:CF227)),0)</f>
        <v>0</v>
      </c>
      <c r="CG227">
        <f t="array" ref="CG227">IF(AND(ROWS($M$131:CG227)&lt;=$P$2,COLUMNS($M$131:CG227)&lt;=$P$2),INDEX(MINVERSE($M$6:INDEX($M$6:$EF$125,$P$2,$P$2)),ROWS($M$131:CG227),COLUMNS($M$131:CG227)),0)</f>
        <v>0</v>
      </c>
      <c r="CH227">
        <f t="array" ref="CH227">IF(AND(ROWS($M$131:CH227)&lt;=$P$2,COLUMNS($M$131:CH227)&lt;=$P$2),INDEX(MINVERSE($M$6:INDEX($M$6:$EF$125,$P$2,$P$2)),ROWS($M$131:CH227),COLUMNS($M$131:CH227)),0)</f>
        <v>0</v>
      </c>
      <c r="CI227">
        <f t="array" ref="CI227">IF(AND(ROWS($M$131:CI227)&lt;=$P$2,COLUMNS($M$131:CI227)&lt;=$P$2),INDEX(MINVERSE($M$6:INDEX($M$6:$EF$125,$P$2,$P$2)),ROWS($M$131:CI227),COLUMNS($M$131:CI227)),0)</f>
        <v>0</v>
      </c>
      <c r="CJ227">
        <f t="array" ref="CJ227">IF(AND(ROWS($M$131:CJ227)&lt;=$P$2,COLUMNS($M$131:CJ227)&lt;=$P$2),INDEX(MINVERSE($M$6:INDEX($M$6:$EF$125,$P$2,$P$2)),ROWS($M$131:CJ227),COLUMNS($M$131:CJ227)),0)</f>
        <v>0</v>
      </c>
      <c r="CK227">
        <f t="array" ref="CK227">IF(AND(ROWS($M$131:CK227)&lt;=$P$2,COLUMNS($M$131:CK227)&lt;=$P$2),INDEX(MINVERSE($M$6:INDEX($M$6:$EF$125,$P$2,$P$2)),ROWS($M$131:CK227),COLUMNS($M$131:CK227)),0)</f>
        <v>0</v>
      </c>
      <c r="CL227">
        <f t="array" ref="CL227">IF(AND(ROWS($M$131:CL227)&lt;=$P$2,COLUMNS($M$131:CL227)&lt;=$P$2),INDEX(MINVERSE($M$6:INDEX($M$6:$EF$125,$P$2,$P$2)),ROWS($M$131:CL227),COLUMNS($M$131:CL227)),0)</f>
        <v>0</v>
      </c>
      <c r="CM227">
        <f t="array" ref="CM227">IF(AND(ROWS($M$131:CM227)&lt;=$P$2,COLUMNS($M$131:CM227)&lt;=$P$2),INDEX(MINVERSE($M$6:INDEX($M$6:$EF$125,$P$2,$P$2)),ROWS($M$131:CM227),COLUMNS($M$131:CM227)),0)</f>
        <v>0</v>
      </c>
      <c r="CN227">
        <f t="array" ref="CN227">IF(AND(ROWS($M$131:CN227)&lt;=$P$2,COLUMNS($M$131:CN227)&lt;=$P$2),INDEX(MINVERSE($M$6:INDEX($M$6:$EF$125,$P$2,$P$2)),ROWS($M$131:CN227),COLUMNS($M$131:CN227)),0)</f>
        <v>0</v>
      </c>
      <c r="CO227">
        <f t="array" ref="CO227">IF(AND(ROWS($M$131:CO227)&lt;=$P$2,COLUMNS($M$131:CO227)&lt;=$P$2),INDEX(MINVERSE($M$6:INDEX($M$6:$EF$125,$P$2,$P$2)),ROWS($M$131:CO227),COLUMNS($M$131:CO227)),0)</f>
        <v>0</v>
      </c>
      <c r="CP227">
        <f t="array" ref="CP227">IF(AND(ROWS($M$131:CP227)&lt;=$P$2,COLUMNS($M$131:CP227)&lt;=$P$2),INDEX(MINVERSE($M$6:INDEX($M$6:$EF$125,$P$2,$P$2)),ROWS($M$131:CP227),COLUMNS($M$131:CP227)),0)</f>
        <v>0</v>
      </c>
      <c r="CQ227">
        <f t="array" ref="CQ227">IF(AND(ROWS($M$131:CQ227)&lt;=$P$2,COLUMNS($M$131:CQ227)&lt;=$P$2),INDEX(MINVERSE($M$6:INDEX($M$6:$EF$125,$P$2,$P$2)),ROWS($M$131:CQ227),COLUMNS($M$131:CQ227)),0)</f>
        <v>0</v>
      </c>
      <c r="CR227">
        <f t="array" ref="CR227">IF(AND(ROWS($M$131:CR227)&lt;=$P$2,COLUMNS($M$131:CR227)&lt;=$P$2),INDEX(MINVERSE($M$6:INDEX($M$6:$EF$125,$P$2,$P$2)),ROWS($M$131:CR227),COLUMNS($M$131:CR227)),0)</f>
        <v>0</v>
      </c>
      <c r="CS227">
        <f t="array" ref="CS227">IF(AND(ROWS($M$131:CS227)&lt;=$P$2,COLUMNS($M$131:CS227)&lt;=$P$2),INDEX(MINVERSE($M$6:INDEX($M$6:$EF$125,$P$2,$P$2)),ROWS($M$131:CS227),COLUMNS($M$131:CS227)),0)</f>
        <v>0</v>
      </c>
      <c r="CT227">
        <f t="array" ref="CT227">IF(AND(ROWS($M$131:CT227)&lt;=$P$2,COLUMNS($M$131:CT227)&lt;=$P$2),INDEX(MINVERSE($M$6:INDEX($M$6:$EF$125,$P$2,$P$2)),ROWS($M$131:CT227),COLUMNS($M$131:CT227)),0)</f>
        <v>0</v>
      </c>
      <c r="CU227">
        <f t="array" ref="CU227">IF(AND(ROWS($M$131:CU227)&lt;=$P$2,COLUMNS($M$131:CU227)&lt;=$P$2),INDEX(MINVERSE($M$6:INDEX($M$6:$EF$125,$P$2,$P$2)),ROWS($M$131:CU227),COLUMNS($M$131:CU227)),0)</f>
        <v>0</v>
      </c>
      <c r="CV227">
        <f t="array" ref="CV227">IF(AND(ROWS($M$131:CV227)&lt;=$P$2,COLUMNS($M$131:CV227)&lt;=$P$2),INDEX(MINVERSE($M$6:INDEX($M$6:$EF$125,$P$2,$P$2)),ROWS($M$131:CV227),COLUMNS($M$131:CV227)),0)</f>
        <v>0</v>
      </c>
      <c r="CW227">
        <f t="array" ref="CW227">IF(AND(ROWS($M$131:CW227)&lt;=$P$2,COLUMNS($M$131:CW227)&lt;=$P$2),INDEX(MINVERSE($M$6:INDEX($M$6:$EF$125,$P$2,$P$2)),ROWS($M$131:CW227),COLUMNS($M$131:CW227)),0)</f>
        <v>0</v>
      </c>
      <c r="CX227">
        <f t="array" ref="CX227">IF(AND(ROWS($M$131:CX227)&lt;=$P$2,COLUMNS($M$131:CX227)&lt;=$P$2),INDEX(MINVERSE($M$6:INDEX($M$6:$EF$125,$P$2,$P$2)),ROWS($M$131:CX227),COLUMNS($M$131:CX227)),0)</f>
        <v>0</v>
      </c>
      <c r="CY227">
        <f t="array" ref="CY227">IF(AND(ROWS($M$131:CY227)&lt;=$P$2,COLUMNS($M$131:CY227)&lt;=$P$2),INDEX(MINVERSE($M$6:INDEX($M$6:$EF$125,$P$2,$P$2)),ROWS($M$131:CY227),COLUMNS($M$131:CY227)),0)</f>
        <v>0</v>
      </c>
      <c r="CZ227">
        <f t="array" ref="CZ227">IF(AND(ROWS($M$131:CZ227)&lt;=$P$2,COLUMNS($M$131:CZ227)&lt;=$P$2),INDEX(MINVERSE($M$6:INDEX($M$6:$EF$125,$P$2,$P$2)),ROWS($M$131:CZ227),COLUMNS($M$131:CZ227)),0)</f>
        <v>0</v>
      </c>
      <c r="DA227">
        <f t="array" ref="DA227">IF(AND(ROWS($M$131:DA227)&lt;=$P$2,COLUMNS($M$131:DA227)&lt;=$P$2),INDEX(MINVERSE($M$6:INDEX($M$6:$EF$125,$P$2,$P$2)),ROWS($M$131:DA227),COLUMNS($M$131:DA227)),0)</f>
        <v>0</v>
      </c>
      <c r="DB227">
        <f t="array" ref="DB227">IF(AND(ROWS($M$131:DB227)&lt;=$P$2,COLUMNS($M$131:DB227)&lt;=$P$2),INDEX(MINVERSE($M$6:INDEX($M$6:$EF$125,$P$2,$P$2)),ROWS($M$131:DB227),COLUMNS($M$131:DB227)),0)</f>
        <v>0</v>
      </c>
      <c r="DC227">
        <f t="array" ref="DC227">IF(AND(ROWS($M$131:DC227)&lt;=$P$2,COLUMNS($M$131:DC227)&lt;=$P$2),INDEX(MINVERSE($M$6:INDEX($M$6:$EF$125,$P$2,$P$2)),ROWS($M$131:DC227),COLUMNS($M$131:DC227)),0)</f>
        <v>0</v>
      </c>
      <c r="DD227">
        <f t="array" ref="DD227">IF(AND(ROWS($M$131:DD227)&lt;=$P$2,COLUMNS($M$131:DD227)&lt;=$P$2),INDEX(MINVERSE($M$6:INDEX($M$6:$EF$125,$P$2,$P$2)),ROWS($M$131:DD227),COLUMNS($M$131:DD227)),0)</f>
        <v>0</v>
      </c>
      <c r="DE227">
        <f t="array" ref="DE227">IF(AND(ROWS($M$131:DE227)&lt;=$P$2,COLUMNS($M$131:DE227)&lt;=$P$2),INDEX(MINVERSE($M$6:INDEX($M$6:$EF$125,$P$2,$P$2)),ROWS($M$131:DE227),COLUMNS($M$131:DE227)),0)</f>
        <v>0</v>
      </c>
      <c r="DF227">
        <f t="array" ref="DF227">IF(AND(ROWS($M$131:DF227)&lt;=$P$2,COLUMNS($M$131:DF227)&lt;=$P$2),INDEX(MINVERSE($M$6:INDEX($M$6:$EF$125,$P$2,$P$2)),ROWS($M$131:DF227),COLUMNS($M$131:DF227)),0)</f>
        <v>0</v>
      </c>
      <c r="DG227">
        <f t="array" ref="DG227">IF(AND(ROWS($M$131:DG227)&lt;=$P$2,COLUMNS($M$131:DG227)&lt;=$P$2),INDEX(MINVERSE($M$6:INDEX($M$6:$EF$125,$P$2,$P$2)),ROWS($M$131:DG227),COLUMNS($M$131:DG227)),0)</f>
        <v>0</v>
      </c>
      <c r="DH227">
        <f t="array" ref="DH227">IF(AND(ROWS($M$131:DH227)&lt;=$P$2,COLUMNS($M$131:DH227)&lt;=$P$2),INDEX(MINVERSE($M$6:INDEX($M$6:$EF$125,$P$2,$P$2)),ROWS($M$131:DH227),COLUMNS($M$131:DH227)),0)</f>
        <v>0</v>
      </c>
      <c r="DI227">
        <f t="array" ref="DI227">IF(AND(ROWS($M$131:DI227)&lt;=$P$2,COLUMNS($M$131:DI227)&lt;=$P$2),INDEX(MINVERSE($M$6:INDEX($M$6:$EF$125,$P$2,$P$2)),ROWS($M$131:DI227),COLUMNS($M$131:DI227)),0)</f>
        <v>0</v>
      </c>
      <c r="DJ227">
        <f t="array" ref="DJ227">IF(AND(ROWS($M$131:DJ227)&lt;=$P$2,COLUMNS($M$131:DJ227)&lt;=$P$2),INDEX(MINVERSE($M$6:INDEX($M$6:$EF$125,$P$2,$P$2)),ROWS($M$131:DJ227),COLUMNS($M$131:DJ227)),0)</f>
        <v>0</v>
      </c>
      <c r="DK227">
        <f t="array" ref="DK227">IF(AND(ROWS($M$131:DK227)&lt;=$P$2,COLUMNS($M$131:DK227)&lt;=$P$2),INDEX(MINVERSE($M$6:INDEX($M$6:$EF$125,$P$2,$P$2)),ROWS($M$131:DK227),COLUMNS($M$131:DK227)),0)</f>
        <v>0</v>
      </c>
      <c r="DL227">
        <f t="array" ref="DL227">IF(AND(ROWS($M$131:DL227)&lt;=$P$2,COLUMNS($M$131:DL227)&lt;=$P$2),INDEX(MINVERSE($M$6:INDEX($M$6:$EF$125,$P$2,$P$2)),ROWS($M$131:DL227),COLUMNS($M$131:DL227)),0)</f>
        <v>0</v>
      </c>
      <c r="DM227">
        <f t="array" ref="DM227">IF(AND(ROWS($M$131:DM227)&lt;=$P$2,COLUMNS($M$131:DM227)&lt;=$P$2),INDEX(MINVERSE($M$6:INDEX($M$6:$EF$125,$P$2,$P$2)),ROWS($M$131:DM227),COLUMNS($M$131:DM227)),0)</f>
        <v>0</v>
      </c>
      <c r="DN227">
        <f t="array" ref="DN227">IF(AND(ROWS($M$131:DN227)&lt;=$P$2,COLUMNS($M$131:DN227)&lt;=$P$2),INDEX(MINVERSE($M$6:INDEX($M$6:$EF$125,$P$2,$P$2)),ROWS($M$131:DN227),COLUMNS($M$131:DN227)),0)</f>
        <v>0</v>
      </c>
      <c r="DO227">
        <f t="array" ref="DO227">IF(AND(ROWS($M$131:DO227)&lt;=$P$2,COLUMNS($M$131:DO227)&lt;=$P$2),INDEX(MINVERSE($M$6:INDEX($M$6:$EF$125,$P$2,$P$2)),ROWS($M$131:DO227),COLUMNS($M$131:DO227)),0)</f>
        <v>0</v>
      </c>
      <c r="DP227">
        <f t="array" ref="DP227">IF(AND(ROWS($M$131:DP227)&lt;=$P$2,COLUMNS($M$131:DP227)&lt;=$P$2),INDEX(MINVERSE($M$6:INDEX($M$6:$EF$125,$P$2,$P$2)),ROWS($M$131:DP227),COLUMNS($M$131:DP227)),0)</f>
        <v>0</v>
      </c>
      <c r="DQ227">
        <f t="array" ref="DQ227">IF(AND(ROWS($M$131:DQ227)&lt;=$P$2,COLUMNS($M$131:DQ227)&lt;=$P$2),INDEX(MINVERSE($M$6:INDEX($M$6:$EF$125,$P$2,$P$2)),ROWS($M$131:DQ227),COLUMNS($M$131:DQ227)),0)</f>
        <v>0</v>
      </c>
      <c r="DR227">
        <f t="array" ref="DR227">IF(AND(ROWS($M$131:DR227)&lt;=$P$2,COLUMNS($M$131:DR227)&lt;=$P$2),INDEX(MINVERSE($M$6:INDEX($M$6:$EF$125,$P$2,$P$2)),ROWS($M$131:DR227),COLUMNS($M$131:DR227)),0)</f>
        <v>0</v>
      </c>
      <c r="DS227">
        <f t="array" ref="DS227">IF(AND(ROWS($M$131:DS227)&lt;=$P$2,COLUMNS($M$131:DS227)&lt;=$P$2),INDEX(MINVERSE($M$6:INDEX($M$6:$EF$125,$P$2,$P$2)),ROWS($M$131:DS227),COLUMNS($M$131:DS227)),0)</f>
        <v>0</v>
      </c>
      <c r="DT227">
        <f t="array" ref="DT227">IF(AND(ROWS($M$131:DT227)&lt;=$P$2,COLUMNS($M$131:DT227)&lt;=$P$2),INDEX(MINVERSE($M$6:INDEX($M$6:$EF$125,$P$2,$P$2)),ROWS($M$131:DT227),COLUMNS($M$131:DT227)),0)</f>
        <v>0</v>
      </c>
      <c r="DU227">
        <f t="array" ref="DU227">IF(AND(ROWS($M$131:DU227)&lt;=$P$2,COLUMNS($M$131:DU227)&lt;=$P$2),INDEX(MINVERSE($M$6:INDEX($M$6:$EF$125,$P$2,$P$2)),ROWS($M$131:DU227),COLUMNS($M$131:DU227)),0)</f>
        <v>0</v>
      </c>
      <c r="DV227">
        <f t="array" ref="DV227">IF(AND(ROWS($M$131:DV227)&lt;=$P$2,COLUMNS($M$131:DV227)&lt;=$P$2),INDEX(MINVERSE($M$6:INDEX($M$6:$EF$125,$P$2,$P$2)),ROWS($M$131:DV227),COLUMNS($M$131:DV227)),0)</f>
        <v>0</v>
      </c>
      <c r="DW227">
        <f t="array" ref="DW227">IF(AND(ROWS($M$131:DW227)&lt;=$P$2,COLUMNS($M$131:DW227)&lt;=$P$2),INDEX(MINVERSE($M$6:INDEX($M$6:$EF$125,$P$2,$P$2)),ROWS($M$131:DW227),COLUMNS($M$131:DW227)),0)</f>
        <v>0</v>
      </c>
      <c r="DX227">
        <f t="array" ref="DX227">IF(AND(ROWS($M$131:DX227)&lt;=$P$2,COLUMNS($M$131:DX227)&lt;=$P$2),INDEX(MINVERSE($M$6:INDEX($M$6:$EF$125,$P$2,$P$2)),ROWS($M$131:DX227),COLUMNS($M$131:DX227)),0)</f>
        <v>0</v>
      </c>
      <c r="DY227">
        <f t="array" ref="DY227">IF(AND(ROWS($M$131:DY227)&lt;=$P$2,COLUMNS($M$131:DY227)&lt;=$P$2),INDEX(MINVERSE($M$6:INDEX($M$6:$EF$125,$P$2,$P$2)),ROWS($M$131:DY227),COLUMNS($M$131:DY227)),0)</f>
        <v>0</v>
      </c>
      <c r="DZ227">
        <f t="array" ref="DZ227">IF(AND(ROWS($M$131:DZ227)&lt;=$P$2,COLUMNS($M$131:DZ227)&lt;=$P$2),INDEX(MINVERSE($M$6:INDEX($M$6:$EF$125,$P$2,$P$2)),ROWS($M$131:DZ227),COLUMNS($M$131:DZ227)),0)</f>
        <v>0</v>
      </c>
      <c r="EA227">
        <f t="array" ref="EA227">IF(AND(ROWS($M$131:EA227)&lt;=$P$2,COLUMNS($M$131:EA227)&lt;=$P$2),INDEX(MINVERSE($M$6:INDEX($M$6:$EF$125,$P$2,$P$2)),ROWS($M$131:EA227),COLUMNS($M$131:EA227)),0)</f>
        <v>0</v>
      </c>
      <c r="EB227">
        <f t="array" ref="EB227">IF(AND(ROWS($M$131:EB227)&lt;=$P$2,COLUMNS($M$131:EB227)&lt;=$P$2),INDEX(MINVERSE($M$6:INDEX($M$6:$EF$125,$P$2,$P$2)),ROWS($M$131:EB227),COLUMNS($M$131:EB227)),0)</f>
        <v>0</v>
      </c>
    </row>
    <row r="228" spans="12:132" ht="15">
      <c r="L228" s="10">
        <v>98</v>
      </c>
      <c r="M228">
        <f t="array" ref="M228">IF(AND(ROWS($M$131:M228)&lt;=$P$2,COLUMNS($M$131:M228)&lt;=$P$2),INDEX(MINVERSE($M$6:INDEX($M$6:$EF$125,$P$2,$P$2)),ROWS($M$131:M228),COLUMNS($M$131:M228)),0)</f>
        <v>0</v>
      </c>
      <c r="N228">
        <f t="array" ref="N228">IF(AND(ROWS($M$131:N228)&lt;=$P$2,COLUMNS($M$131:N228)&lt;=$P$2),INDEX(MINVERSE($M$6:INDEX($M$6:$EF$125,$P$2,$P$2)),ROWS($M$131:N228),COLUMNS($M$131:N228)),0)</f>
        <v>0</v>
      </c>
      <c r="O228">
        <f t="array" ref="O228">IF(AND(ROWS($M$131:O228)&lt;=$P$2,COLUMNS($M$131:O228)&lt;=$P$2),INDEX(MINVERSE($M$6:INDEX($M$6:$EF$125,$P$2,$P$2)),ROWS($M$131:O228),COLUMNS($M$131:O228)),0)</f>
        <v>0</v>
      </c>
      <c r="P228">
        <f t="array" ref="P228">IF(AND(ROWS($M$131:P228)&lt;=$P$2,COLUMNS($M$131:P228)&lt;=$P$2),INDEX(MINVERSE($M$6:INDEX($M$6:$EF$125,$P$2,$P$2)),ROWS($M$131:P228),COLUMNS($M$131:P228)),0)</f>
        <v>0</v>
      </c>
      <c r="Q228">
        <f t="array" ref="Q228">IF(AND(ROWS($M$131:Q228)&lt;=$P$2,COLUMNS($M$131:Q228)&lt;=$P$2),INDEX(MINVERSE($M$6:INDEX($M$6:$EF$125,$P$2,$P$2)),ROWS($M$131:Q228),COLUMNS($M$131:Q228)),0)</f>
        <v>0</v>
      </c>
      <c r="R228">
        <f t="array" ref="R228">IF(AND(ROWS($M$131:R228)&lt;=$P$2,COLUMNS($M$131:R228)&lt;=$P$2),INDEX(MINVERSE($M$6:INDEX($M$6:$EF$125,$P$2,$P$2)),ROWS($M$131:R228),COLUMNS($M$131:R228)),0)</f>
        <v>0</v>
      </c>
      <c r="S228">
        <f t="array" ref="S228">IF(AND(ROWS($M$131:S228)&lt;=$P$2,COLUMNS($M$131:S228)&lt;=$P$2),INDEX(MINVERSE($M$6:INDEX($M$6:$EF$125,$P$2,$P$2)),ROWS($M$131:S228),COLUMNS($M$131:S228)),0)</f>
        <v>0</v>
      </c>
      <c r="T228">
        <f t="array" ref="T228">IF(AND(ROWS($M$131:T228)&lt;=$P$2,COLUMNS($M$131:T228)&lt;=$P$2),INDEX(MINVERSE($M$6:INDEX($M$6:$EF$125,$P$2,$P$2)),ROWS($M$131:T228),COLUMNS($M$131:T228)),0)</f>
        <v>0</v>
      </c>
      <c r="U228">
        <f t="array" ref="U228">IF(AND(ROWS($M$131:U228)&lt;=$P$2,COLUMNS($M$131:U228)&lt;=$P$2),INDEX(MINVERSE($M$6:INDEX($M$6:$EF$125,$P$2,$P$2)),ROWS($M$131:U228),COLUMNS($M$131:U228)),0)</f>
        <v>0</v>
      </c>
      <c r="V228">
        <f t="array" ref="V228">IF(AND(ROWS($M$131:V228)&lt;=$P$2,COLUMNS($M$131:V228)&lt;=$P$2),INDEX(MINVERSE($M$6:INDEX($M$6:$EF$125,$P$2,$P$2)),ROWS($M$131:V228),COLUMNS($M$131:V228)),0)</f>
        <v>0</v>
      </c>
      <c r="W228">
        <f t="array" ref="W228">IF(AND(ROWS($M$131:W228)&lt;=$P$2,COLUMNS($M$131:W228)&lt;=$P$2),INDEX(MINVERSE($M$6:INDEX($M$6:$EF$125,$P$2,$P$2)),ROWS($M$131:W228),COLUMNS($M$131:W228)),0)</f>
        <v>0</v>
      </c>
      <c r="X228">
        <f t="array" ref="X228">IF(AND(ROWS($M$131:X228)&lt;=$P$2,COLUMNS($M$131:X228)&lt;=$P$2),INDEX(MINVERSE($M$6:INDEX($M$6:$EF$125,$P$2,$P$2)),ROWS($M$131:X228),COLUMNS($M$131:X228)),0)</f>
        <v>0</v>
      </c>
      <c r="Y228">
        <f t="array" ref="Y228">IF(AND(ROWS($M$131:Y228)&lt;=$P$2,COLUMNS($M$131:Y228)&lt;=$P$2),INDEX(MINVERSE($M$6:INDEX($M$6:$EF$125,$P$2,$P$2)),ROWS($M$131:Y228),COLUMNS($M$131:Y228)),0)</f>
        <v>0</v>
      </c>
      <c r="Z228">
        <f t="array" ref="Z228">IF(AND(ROWS($M$131:Z228)&lt;=$P$2,COLUMNS($M$131:Z228)&lt;=$P$2),INDEX(MINVERSE($M$6:INDEX($M$6:$EF$125,$P$2,$P$2)),ROWS($M$131:Z228),COLUMNS($M$131:Z228)),0)</f>
        <v>0</v>
      </c>
      <c r="AA228">
        <f t="array" ref="AA228">IF(AND(ROWS($M$131:AA228)&lt;=$P$2,COLUMNS($M$131:AA228)&lt;=$P$2),INDEX(MINVERSE($M$6:INDEX($M$6:$EF$125,$P$2,$P$2)),ROWS($M$131:AA228),COLUMNS($M$131:AA228)),0)</f>
        <v>0</v>
      </c>
      <c r="AB228">
        <f t="array" ref="AB228">IF(AND(ROWS($M$131:AB228)&lt;=$P$2,COLUMNS($M$131:AB228)&lt;=$P$2),INDEX(MINVERSE($M$6:INDEX($M$6:$EF$125,$P$2,$P$2)),ROWS($M$131:AB228),COLUMNS($M$131:AB228)),0)</f>
        <v>0</v>
      </c>
      <c r="AC228">
        <f t="array" ref="AC228">IF(AND(ROWS($M$131:AC228)&lt;=$P$2,COLUMNS($M$131:AC228)&lt;=$P$2),INDEX(MINVERSE($M$6:INDEX($M$6:$EF$125,$P$2,$P$2)),ROWS($M$131:AC228),COLUMNS($M$131:AC228)),0)</f>
        <v>0</v>
      </c>
      <c r="AD228">
        <f t="array" ref="AD228">IF(AND(ROWS($M$131:AD228)&lt;=$P$2,COLUMNS($M$131:AD228)&lt;=$P$2),INDEX(MINVERSE($M$6:INDEX($M$6:$EF$125,$P$2,$P$2)),ROWS($M$131:AD228),COLUMNS($M$131:AD228)),0)</f>
        <v>0</v>
      </c>
      <c r="AE228">
        <f t="array" ref="AE228">IF(AND(ROWS($M$131:AE228)&lt;=$P$2,COLUMNS($M$131:AE228)&lt;=$P$2),INDEX(MINVERSE($M$6:INDEX($M$6:$EF$125,$P$2,$P$2)),ROWS($M$131:AE228),COLUMNS($M$131:AE228)),0)</f>
        <v>0</v>
      </c>
      <c r="AF228">
        <f t="array" ref="AF228">IF(AND(ROWS($M$131:AF228)&lt;=$P$2,COLUMNS($M$131:AF228)&lt;=$P$2),INDEX(MINVERSE($M$6:INDEX($M$6:$EF$125,$P$2,$P$2)),ROWS($M$131:AF228),COLUMNS($M$131:AF228)),0)</f>
        <v>0</v>
      </c>
      <c r="AG228">
        <f t="array" ref="AG228">IF(AND(ROWS($M$131:AG228)&lt;=$P$2,COLUMNS($M$131:AG228)&lt;=$P$2),INDEX(MINVERSE($M$6:INDEX($M$6:$EF$125,$P$2,$P$2)),ROWS($M$131:AG228),COLUMNS($M$131:AG228)),0)</f>
        <v>0</v>
      </c>
      <c r="AH228">
        <f t="array" ref="AH228">IF(AND(ROWS($M$131:AH228)&lt;=$P$2,COLUMNS($M$131:AH228)&lt;=$P$2),INDEX(MINVERSE($M$6:INDEX($M$6:$EF$125,$P$2,$P$2)),ROWS($M$131:AH228),COLUMNS($M$131:AH228)),0)</f>
        <v>0</v>
      </c>
      <c r="AI228">
        <f t="array" ref="AI228">IF(AND(ROWS($M$131:AI228)&lt;=$P$2,COLUMNS($M$131:AI228)&lt;=$P$2),INDEX(MINVERSE($M$6:INDEX($M$6:$EF$125,$P$2,$P$2)),ROWS($M$131:AI228),COLUMNS($M$131:AI228)),0)</f>
        <v>0</v>
      </c>
      <c r="AJ228">
        <f t="array" ref="AJ228">IF(AND(ROWS($M$131:AJ228)&lt;=$P$2,COLUMNS($M$131:AJ228)&lt;=$P$2),INDEX(MINVERSE($M$6:INDEX($M$6:$EF$125,$P$2,$P$2)),ROWS($M$131:AJ228),COLUMNS($M$131:AJ228)),0)</f>
        <v>0</v>
      </c>
      <c r="AK228">
        <f t="array" ref="AK228">IF(AND(ROWS($M$131:AK228)&lt;=$P$2,COLUMNS($M$131:AK228)&lt;=$P$2),INDEX(MINVERSE($M$6:INDEX($M$6:$EF$125,$P$2,$P$2)),ROWS($M$131:AK228),COLUMNS($M$131:AK228)),0)</f>
        <v>0</v>
      </c>
      <c r="AL228">
        <f t="array" ref="AL228">IF(AND(ROWS($M$131:AL228)&lt;=$P$2,COLUMNS($M$131:AL228)&lt;=$P$2),INDEX(MINVERSE($M$6:INDEX($M$6:$EF$125,$P$2,$P$2)),ROWS($M$131:AL228),COLUMNS($M$131:AL228)),0)</f>
        <v>0</v>
      </c>
      <c r="AM228">
        <f t="array" ref="AM228">IF(AND(ROWS($M$131:AM228)&lt;=$P$2,COLUMNS($M$131:AM228)&lt;=$P$2),INDEX(MINVERSE($M$6:INDEX($M$6:$EF$125,$P$2,$P$2)),ROWS($M$131:AM228),COLUMNS($M$131:AM228)),0)</f>
        <v>0</v>
      </c>
      <c r="AN228">
        <f t="array" ref="AN228">IF(AND(ROWS($M$131:AN228)&lt;=$P$2,COLUMNS($M$131:AN228)&lt;=$P$2),INDEX(MINVERSE($M$6:INDEX($M$6:$EF$125,$P$2,$P$2)),ROWS($M$131:AN228),COLUMNS($M$131:AN228)),0)</f>
        <v>0</v>
      </c>
      <c r="AO228">
        <f t="array" ref="AO228">IF(AND(ROWS($M$131:AO228)&lt;=$P$2,COLUMNS($M$131:AO228)&lt;=$P$2),INDEX(MINVERSE($M$6:INDEX($M$6:$EF$125,$P$2,$P$2)),ROWS($M$131:AO228),COLUMNS($M$131:AO228)),0)</f>
        <v>0</v>
      </c>
      <c r="AP228">
        <f t="array" ref="AP228">IF(AND(ROWS($M$131:AP228)&lt;=$P$2,COLUMNS($M$131:AP228)&lt;=$P$2),INDEX(MINVERSE($M$6:INDEX($M$6:$EF$125,$P$2,$P$2)),ROWS($M$131:AP228),COLUMNS($M$131:AP228)),0)</f>
        <v>0</v>
      </c>
      <c r="AQ228">
        <f t="array" ref="AQ228">IF(AND(ROWS($M$131:AQ228)&lt;=$P$2,COLUMNS($M$131:AQ228)&lt;=$P$2),INDEX(MINVERSE($M$6:INDEX($M$6:$EF$125,$P$2,$P$2)),ROWS($M$131:AQ228),COLUMNS($M$131:AQ228)),0)</f>
        <v>0</v>
      </c>
      <c r="AR228">
        <f t="array" ref="AR228">IF(AND(ROWS($M$131:AR228)&lt;=$P$2,COLUMNS($M$131:AR228)&lt;=$P$2),INDEX(MINVERSE($M$6:INDEX($M$6:$EF$125,$P$2,$P$2)),ROWS($M$131:AR228),COLUMNS($M$131:AR228)),0)</f>
        <v>0</v>
      </c>
      <c r="AS228">
        <f t="array" ref="AS228">IF(AND(ROWS($M$131:AS228)&lt;=$P$2,COLUMNS($M$131:AS228)&lt;=$P$2),INDEX(MINVERSE($M$6:INDEX($M$6:$EF$125,$P$2,$P$2)),ROWS($M$131:AS228),COLUMNS($M$131:AS228)),0)</f>
        <v>0</v>
      </c>
      <c r="AT228">
        <f t="array" ref="AT228">IF(AND(ROWS($M$131:AT228)&lt;=$P$2,COLUMNS($M$131:AT228)&lt;=$P$2),INDEX(MINVERSE($M$6:INDEX($M$6:$EF$125,$P$2,$P$2)),ROWS($M$131:AT228),COLUMNS($M$131:AT228)),0)</f>
        <v>0</v>
      </c>
      <c r="AU228">
        <f t="array" ref="AU228">IF(AND(ROWS($M$131:AU228)&lt;=$P$2,COLUMNS($M$131:AU228)&lt;=$P$2),INDEX(MINVERSE($M$6:INDEX($M$6:$EF$125,$P$2,$P$2)),ROWS($M$131:AU228),COLUMNS($M$131:AU228)),0)</f>
        <v>0</v>
      </c>
      <c r="AV228">
        <f t="array" ref="AV228">IF(AND(ROWS($M$131:AV228)&lt;=$P$2,COLUMNS($M$131:AV228)&lt;=$P$2),INDEX(MINVERSE($M$6:INDEX($M$6:$EF$125,$P$2,$P$2)),ROWS($M$131:AV228),COLUMNS($M$131:AV228)),0)</f>
        <v>0</v>
      </c>
      <c r="AW228">
        <f t="array" ref="AW228">IF(AND(ROWS($M$131:AW228)&lt;=$P$2,COLUMNS($M$131:AW228)&lt;=$P$2),INDEX(MINVERSE($M$6:INDEX($M$6:$EF$125,$P$2,$P$2)),ROWS($M$131:AW228),COLUMNS($M$131:AW228)),0)</f>
        <v>0</v>
      </c>
      <c r="AX228">
        <f t="array" ref="AX228">IF(AND(ROWS($M$131:AX228)&lt;=$P$2,COLUMNS($M$131:AX228)&lt;=$P$2),INDEX(MINVERSE($M$6:INDEX($M$6:$EF$125,$P$2,$P$2)),ROWS($M$131:AX228),COLUMNS($M$131:AX228)),0)</f>
        <v>0</v>
      </c>
      <c r="AY228">
        <f t="array" ref="AY228">IF(AND(ROWS($M$131:AY228)&lt;=$P$2,COLUMNS($M$131:AY228)&lt;=$P$2),INDEX(MINVERSE($M$6:INDEX($M$6:$EF$125,$P$2,$P$2)),ROWS($M$131:AY228),COLUMNS($M$131:AY228)),0)</f>
        <v>0</v>
      </c>
      <c r="AZ228">
        <f t="array" ref="AZ228">IF(AND(ROWS($M$131:AZ228)&lt;=$P$2,COLUMNS($M$131:AZ228)&lt;=$P$2),INDEX(MINVERSE($M$6:INDEX($M$6:$EF$125,$P$2,$P$2)),ROWS($M$131:AZ228),COLUMNS($M$131:AZ228)),0)</f>
        <v>0</v>
      </c>
      <c r="BA228">
        <f t="array" ref="BA228">IF(AND(ROWS($M$131:BA228)&lt;=$P$2,COLUMNS($M$131:BA228)&lt;=$P$2),INDEX(MINVERSE($M$6:INDEX($M$6:$EF$125,$P$2,$P$2)),ROWS($M$131:BA228),COLUMNS($M$131:BA228)),0)</f>
        <v>0</v>
      </c>
      <c r="BB228">
        <f t="array" ref="BB228">IF(AND(ROWS($M$131:BB228)&lt;=$P$2,COLUMNS($M$131:BB228)&lt;=$P$2),INDEX(MINVERSE($M$6:INDEX($M$6:$EF$125,$P$2,$P$2)),ROWS($M$131:BB228),COLUMNS($M$131:BB228)),0)</f>
        <v>0</v>
      </c>
      <c r="BC228">
        <f t="array" ref="BC228">IF(AND(ROWS($M$131:BC228)&lt;=$P$2,COLUMNS($M$131:BC228)&lt;=$P$2),INDEX(MINVERSE($M$6:INDEX($M$6:$EF$125,$P$2,$P$2)),ROWS($M$131:BC228),COLUMNS($M$131:BC228)),0)</f>
        <v>0</v>
      </c>
      <c r="BD228">
        <f t="array" ref="BD228">IF(AND(ROWS($M$131:BD228)&lt;=$P$2,COLUMNS($M$131:BD228)&lt;=$P$2),INDEX(MINVERSE($M$6:INDEX($M$6:$EF$125,$P$2,$P$2)),ROWS($M$131:BD228),COLUMNS($M$131:BD228)),0)</f>
        <v>0</v>
      </c>
      <c r="BE228">
        <f t="array" ref="BE228">IF(AND(ROWS($M$131:BE228)&lt;=$P$2,COLUMNS($M$131:BE228)&lt;=$P$2),INDEX(MINVERSE($M$6:INDEX($M$6:$EF$125,$P$2,$P$2)),ROWS($M$131:BE228),COLUMNS($M$131:BE228)),0)</f>
        <v>0</v>
      </c>
      <c r="BF228">
        <f t="array" ref="BF228">IF(AND(ROWS($M$131:BF228)&lt;=$P$2,COLUMNS($M$131:BF228)&lt;=$P$2),INDEX(MINVERSE($M$6:INDEX($M$6:$EF$125,$P$2,$P$2)),ROWS($M$131:BF228),COLUMNS($M$131:BF228)),0)</f>
        <v>0</v>
      </c>
      <c r="BG228">
        <f t="array" ref="BG228">IF(AND(ROWS($M$131:BG228)&lt;=$P$2,COLUMNS($M$131:BG228)&lt;=$P$2),INDEX(MINVERSE($M$6:INDEX($M$6:$EF$125,$P$2,$P$2)),ROWS($M$131:BG228),COLUMNS($M$131:BG228)),0)</f>
        <v>0</v>
      </c>
      <c r="BH228">
        <f t="array" ref="BH228">IF(AND(ROWS($M$131:BH228)&lt;=$P$2,COLUMNS($M$131:BH228)&lt;=$P$2),INDEX(MINVERSE($M$6:INDEX($M$6:$EF$125,$P$2,$P$2)),ROWS($M$131:BH228),COLUMNS($M$131:BH228)),0)</f>
        <v>0</v>
      </c>
      <c r="BI228">
        <f t="array" ref="BI228">IF(AND(ROWS($M$131:BI228)&lt;=$P$2,COLUMNS($M$131:BI228)&lt;=$P$2),INDEX(MINVERSE($M$6:INDEX($M$6:$EF$125,$P$2,$P$2)),ROWS($M$131:BI228),COLUMNS($M$131:BI228)),0)</f>
        <v>0</v>
      </c>
      <c r="BJ228">
        <f t="array" ref="BJ228">IF(AND(ROWS($M$131:BJ228)&lt;=$P$2,COLUMNS($M$131:BJ228)&lt;=$P$2),INDEX(MINVERSE($M$6:INDEX($M$6:$EF$125,$P$2,$P$2)),ROWS($M$131:BJ228),COLUMNS($M$131:BJ228)),0)</f>
        <v>0</v>
      </c>
      <c r="BK228">
        <f t="array" ref="BK228">IF(AND(ROWS($M$131:BK228)&lt;=$P$2,COLUMNS($M$131:BK228)&lt;=$P$2),INDEX(MINVERSE($M$6:INDEX($M$6:$EF$125,$P$2,$P$2)),ROWS($M$131:BK228),COLUMNS($M$131:BK228)),0)</f>
        <v>0</v>
      </c>
      <c r="BL228">
        <f t="array" ref="BL228">IF(AND(ROWS($M$131:BL228)&lt;=$P$2,COLUMNS($M$131:BL228)&lt;=$P$2),INDEX(MINVERSE($M$6:INDEX($M$6:$EF$125,$P$2,$P$2)),ROWS($M$131:BL228),COLUMNS($M$131:BL228)),0)</f>
        <v>0</v>
      </c>
      <c r="BM228">
        <f t="array" ref="BM228">IF(AND(ROWS($M$131:BM228)&lt;=$P$2,COLUMNS($M$131:BM228)&lt;=$P$2),INDEX(MINVERSE($M$6:INDEX($M$6:$EF$125,$P$2,$P$2)),ROWS($M$131:BM228),COLUMNS($M$131:BM228)),0)</f>
        <v>0</v>
      </c>
      <c r="BN228">
        <f t="array" ref="BN228">IF(AND(ROWS($M$131:BN228)&lt;=$P$2,COLUMNS($M$131:BN228)&lt;=$P$2),INDEX(MINVERSE($M$6:INDEX($M$6:$EF$125,$P$2,$P$2)),ROWS($M$131:BN228),COLUMNS($M$131:BN228)),0)</f>
        <v>0</v>
      </c>
      <c r="BO228">
        <f t="array" ref="BO228">IF(AND(ROWS($M$131:BO228)&lt;=$P$2,COLUMNS($M$131:BO228)&lt;=$P$2),INDEX(MINVERSE($M$6:INDEX($M$6:$EF$125,$P$2,$P$2)),ROWS($M$131:BO228),COLUMNS($M$131:BO228)),0)</f>
        <v>0</v>
      </c>
      <c r="BP228">
        <f t="array" ref="BP228">IF(AND(ROWS($M$131:BP228)&lt;=$P$2,COLUMNS($M$131:BP228)&lt;=$P$2),INDEX(MINVERSE($M$6:INDEX($M$6:$EF$125,$P$2,$P$2)),ROWS($M$131:BP228),COLUMNS($M$131:BP228)),0)</f>
        <v>0</v>
      </c>
      <c r="BQ228">
        <f t="array" ref="BQ228">IF(AND(ROWS($M$131:BQ228)&lt;=$P$2,COLUMNS($M$131:BQ228)&lt;=$P$2),INDEX(MINVERSE($M$6:INDEX($M$6:$EF$125,$P$2,$P$2)),ROWS($M$131:BQ228),COLUMNS($M$131:BQ228)),0)</f>
        <v>0</v>
      </c>
      <c r="BR228">
        <f t="array" ref="BR228">IF(AND(ROWS($M$131:BR228)&lt;=$P$2,COLUMNS($M$131:BR228)&lt;=$P$2),INDEX(MINVERSE($M$6:INDEX($M$6:$EF$125,$P$2,$P$2)),ROWS($M$131:BR228),COLUMNS($M$131:BR228)),0)</f>
        <v>0</v>
      </c>
      <c r="BS228">
        <f t="array" ref="BS228">IF(AND(ROWS($M$131:BS228)&lt;=$P$2,COLUMNS($M$131:BS228)&lt;=$P$2),INDEX(MINVERSE($M$6:INDEX($M$6:$EF$125,$P$2,$P$2)),ROWS($M$131:BS228),COLUMNS($M$131:BS228)),0)</f>
        <v>0</v>
      </c>
      <c r="BT228">
        <f t="array" ref="BT228">IF(AND(ROWS($M$131:BT228)&lt;=$P$2,COLUMNS($M$131:BT228)&lt;=$P$2),INDEX(MINVERSE($M$6:INDEX($M$6:$EF$125,$P$2,$P$2)),ROWS($M$131:BT228),COLUMNS($M$131:BT228)),0)</f>
        <v>0</v>
      </c>
      <c r="BU228">
        <f t="array" ref="BU228">IF(AND(ROWS($M$131:BU228)&lt;=$P$2,COLUMNS($M$131:BU228)&lt;=$P$2),INDEX(MINVERSE($M$6:INDEX($M$6:$EF$125,$P$2,$P$2)),ROWS($M$131:BU228),COLUMNS($M$131:BU228)),0)</f>
        <v>0</v>
      </c>
      <c r="BV228">
        <f t="array" ref="BV228">IF(AND(ROWS($M$131:BV228)&lt;=$P$2,COLUMNS($M$131:BV228)&lt;=$P$2),INDEX(MINVERSE($M$6:INDEX($M$6:$EF$125,$P$2,$P$2)),ROWS($M$131:BV228),COLUMNS($M$131:BV228)),0)</f>
        <v>0</v>
      </c>
      <c r="BW228">
        <f t="array" ref="BW228">IF(AND(ROWS($M$131:BW228)&lt;=$P$2,COLUMNS($M$131:BW228)&lt;=$P$2),INDEX(MINVERSE($M$6:INDEX($M$6:$EF$125,$P$2,$P$2)),ROWS($M$131:BW228),COLUMNS($M$131:BW228)),0)</f>
        <v>0</v>
      </c>
      <c r="BX228">
        <f t="array" ref="BX228">IF(AND(ROWS($M$131:BX228)&lt;=$P$2,COLUMNS($M$131:BX228)&lt;=$P$2),INDEX(MINVERSE($M$6:INDEX($M$6:$EF$125,$P$2,$P$2)),ROWS($M$131:BX228),COLUMNS($M$131:BX228)),0)</f>
        <v>0</v>
      </c>
      <c r="BY228">
        <f t="array" ref="BY228">IF(AND(ROWS($M$131:BY228)&lt;=$P$2,COLUMNS($M$131:BY228)&lt;=$P$2),INDEX(MINVERSE($M$6:INDEX($M$6:$EF$125,$P$2,$P$2)),ROWS($M$131:BY228),COLUMNS($M$131:BY228)),0)</f>
        <v>0</v>
      </c>
      <c r="BZ228">
        <f t="array" ref="BZ228">IF(AND(ROWS($M$131:BZ228)&lt;=$P$2,COLUMNS($M$131:BZ228)&lt;=$P$2),INDEX(MINVERSE($M$6:INDEX($M$6:$EF$125,$P$2,$P$2)),ROWS($M$131:BZ228),COLUMNS($M$131:BZ228)),0)</f>
        <v>0</v>
      </c>
      <c r="CA228">
        <f t="array" ref="CA228">IF(AND(ROWS($M$131:CA228)&lt;=$P$2,COLUMNS($M$131:CA228)&lt;=$P$2),INDEX(MINVERSE($M$6:INDEX($M$6:$EF$125,$P$2,$P$2)),ROWS($M$131:CA228),COLUMNS($M$131:CA228)),0)</f>
        <v>0</v>
      </c>
      <c r="CB228">
        <f t="array" ref="CB228">IF(AND(ROWS($M$131:CB228)&lt;=$P$2,COLUMNS($M$131:CB228)&lt;=$P$2),INDEX(MINVERSE($M$6:INDEX($M$6:$EF$125,$P$2,$P$2)),ROWS($M$131:CB228),COLUMNS($M$131:CB228)),0)</f>
        <v>0</v>
      </c>
      <c r="CC228">
        <f t="array" ref="CC228">IF(AND(ROWS($M$131:CC228)&lt;=$P$2,COLUMNS($M$131:CC228)&lt;=$P$2),INDEX(MINVERSE($M$6:INDEX($M$6:$EF$125,$P$2,$P$2)),ROWS($M$131:CC228),COLUMNS($M$131:CC228)),0)</f>
        <v>0</v>
      </c>
      <c r="CD228">
        <f t="array" ref="CD228">IF(AND(ROWS($M$131:CD228)&lt;=$P$2,COLUMNS($M$131:CD228)&lt;=$P$2),INDEX(MINVERSE($M$6:INDEX($M$6:$EF$125,$P$2,$P$2)),ROWS($M$131:CD228),COLUMNS($M$131:CD228)),0)</f>
        <v>0</v>
      </c>
      <c r="CE228">
        <f t="array" ref="CE228">IF(AND(ROWS($M$131:CE228)&lt;=$P$2,COLUMNS($M$131:CE228)&lt;=$P$2),INDEX(MINVERSE($M$6:INDEX($M$6:$EF$125,$P$2,$P$2)),ROWS($M$131:CE228),COLUMNS($M$131:CE228)),0)</f>
        <v>0</v>
      </c>
      <c r="CF228">
        <f t="array" ref="CF228">IF(AND(ROWS($M$131:CF228)&lt;=$P$2,COLUMNS($M$131:CF228)&lt;=$P$2),INDEX(MINVERSE($M$6:INDEX($M$6:$EF$125,$P$2,$P$2)),ROWS($M$131:CF228),COLUMNS($M$131:CF228)),0)</f>
        <v>0</v>
      </c>
      <c r="CG228">
        <f t="array" ref="CG228">IF(AND(ROWS($M$131:CG228)&lt;=$P$2,COLUMNS($M$131:CG228)&lt;=$P$2),INDEX(MINVERSE($M$6:INDEX($M$6:$EF$125,$P$2,$P$2)),ROWS($M$131:CG228),COLUMNS($M$131:CG228)),0)</f>
        <v>0</v>
      </c>
      <c r="CH228">
        <f t="array" ref="CH228">IF(AND(ROWS($M$131:CH228)&lt;=$P$2,COLUMNS($M$131:CH228)&lt;=$P$2),INDEX(MINVERSE($M$6:INDEX($M$6:$EF$125,$P$2,$P$2)),ROWS($M$131:CH228),COLUMNS($M$131:CH228)),0)</f>
        <v>0</v>
      </c>
      <c r="CI228">
        <f t="array" ref="CI228">IF(AND(ROWS($M$131:CI228)&lt;=$P$2,COLUMNS($M$131:CI228)&lt;=$P$2),INDEX(MINVERSE($M$6:INDEX($M$6:$EF$125,$P$2,$P$2)),ROWS($M$131:CI228),COLUMNS($M$131:CI228)),0)</f>
        <v>0</v>
      </c>
      <c r="CJ228">
        <f t="array" ref="CJ228">IF(AND(ROWS($M$131:CJ228)&lt;=$P$2,COLUMNS($M$131:CJ228)&lt;=$P$2),INDEX(MINVERSE($M$6:INDEX($M$6:$EF$125,$P$2,$P$2)),ROWS($M$131:CJ228),COLUMNS($M$131:CJ228)),0)</f>
        <v>0</v>
      </c>
      <c r="CK228">
        <f t="array" ref="CK228">IF(AND(ROWS($M$131:CK228)&lt;=$P$2,COLUMNS($M$131:CK228)&lt;=$P$2),INDEX(MINVERSE($M$6:INDEX($M$6:$EF$125,$P$2,$P$2)),ROWS($M$131:CK228),COLUMNS($M$131:CK228)),0)</f>
        <v>0</v>
      </c>
      <c r="CL228">
        <f t="array" ref="CL228">IF(AND(ROWS($M$131:CL228)&lt;=$P$2,COLUMNS($M$131:CL228)&lt;=$P$2),INDEX(MINVERSE($M$6:INDEX($M$6:$EF$125,$P$2,$P$2)),ROWS($M$131:CL228),COLUMNS($M$131:CL228)),0)</f>
        <v>0</v>
      </c>
      <c r="CM228">
        <f t="array" ref="CM228">IF(AND(ROWS($M$131:CM228)&lt;=$P$2,COLUMNS($M$131:CM228)&lt;=$P$2),INDEX(MINVERSE($M$6:INDEX($M$6:$EF$125,$P$2,$P$2)),ROWS($M$131:CM228),COLUMNS($M$131:CM228)),0)</f>
        <v>0</v>
      </c>
      <c r="CN228">
        <f t="array" ref="CN228">IF(AND(ROWS($M$131:CN228)&lt;=$P$2,COLUMNS($M$131:CN228)&lt;=$P$2),INDEX(MINVERSE($M$6:INDEX($M$6:$EF$125,$P$2,$P$2)),ROWS($M$131:CN228),COLUMNS($M$131:CN228)),0)</f>
        <v>0</v>
      </c>
      <c r="CO228">
        <f t="array" ref="CO228">IF(AND(ROWS($M$131:CO228)&lt;=$P$2,COLUMNS($M$131:CO228)&lt;=$P$2),INDEX(MINVERSE($M$6:INDEX($M$6:$EF$125,$P$2,$P$2)),ROWS($M$131:CO228),COLUMNS($M$131:CO228)),0)</f>
        <v>0</v>
      </c>
      <c r="CP228">
        <f t="array" ref="CP228">IF(AND(ROWS($M$131:CP228)&lt;=$P$2,COLUMNS($M$131:CP228)&lt;=$P$2),INDEX(MINVERSE($M$6:INDEX($M$6:$EF$125,$P$2,$P$2)),ROWS($M$131:CP228),COLUMNS($M$131:CP228)),0)</f>
        <v>0</v>
      </c>
      <c r="CQ228">
        <f t="array" ref="CQ228">IF(AND(ROWS($M$131:CQ228)&lt;=$P$2,COLUMNS($M$131:CQ228)&lt;=$P$2),INDEX(MINVERSE($M$6:INDEX($M$6:$EF$125,$P$2,$P$2)),ROWS($M$131:CQ228),COLUMNS($M$131:CQ228)),0)</f>
        <v>0</v>
      </c>
      <c r="CR228">
        <f t="array" ref="CR228">IF(AND(ROWS($M$131:CR228)&lt;=$P$2,COLUMNS($M$131:CR228)&lt;=$P$2),INDEX(MINVERSE($M$6:INDEX($M$6:$EF$125,$P$2,$P$2)),ROWS($M$131:CR228),COLUMNS($M$131:CR228)),0)</f>
        <v>0</v>
      </c>
      <c r="CS228">
        <f t="array" ref="CS228">IF(AND(ROWS($M$131:CS228)&lt;=$P$2,COLUMNS($M$131:CS228)&lt;=$P$2),INDEX(MINVERSE($M$6:INDEX($M$6:$EF$125,$P$2,$P$2)),ROWS($M$131:CS228),COLUMNS($M$131:CS228)),0)</f>
        <v>0</v>
      </c>
      <c r="CT228">
        <f t="array" ref="CT228">IF(AND(ROWS($M$131:CT228)&lt;=$P$2,COLUMNS($M$131:CT228)&lt;=$P$2),INDEX(MINVERSE($M$6:INDEX($M$6:$EF$125,$P$2,$P$2)),ROWS($M$131:CT228),COLUMNS($M$131:CT228)),0)</f>
        <v>0</v>
      </c>
      <c r="CU228">
        <f t="array" ref="CU228">IF(AND(ROWS($M$131:CU228)&lt;=$P$2,COLUMNS($M$131:CU228)&lt;=$P$2),INDEX(MINVERSE($M$6:INDEX($M$6:$EF$125,$P$2,$P$2)),ROWS($M$131:CU228),COLUMNS($M$131:CU228)),0)</f>
        <v>0</v>
      </c>
      <c r="CV228">
        <f t="array" ref="CV228">IF(AND(ROWS($M$131:CV228)&lt;=$P$2,COLUMNS($M$131:CV228)&lt;=$P$2),INDEX(MINVERSE($M$6:INDEX($M$6:$EF$125,$P$2,$P$2)),ROWS($M$131:CV228),COLUMNS($M$131:CV228)),0)</f>
        <v>0</v>
      </c>
      <c r="CW228">
        <f t="array" ref="CW228">IF(AND(ROWS($M$131:CW228)&lt;=$P$2,COLUMNS($M$131:CW228)&lt;=$P$2),INDEX(MINVERSE($M$6:INDEX($M$6:$EF$125,$P$2,$P$2)),ROWS($M$131:CW228),COLUMNS($M$131:CW228)),0)</f>
        <v>0</v>
      </c>
      <c r="CX228">
        <f t="array" ref="CX228">IF(AND(ROWS($M$131:CX228)&lt;=$P$2,COLUMNS($M$131:CX228)&lt;=$P$2),INDEX(MINVERSE($M$6:INDEX($M$6:$EF$125,$P$2,$P$2)),ROWS($M$131:CX228),COLUMNS($M$131:CX228)),0)</f>
        <v>0</v>
      </c>
      <c r="CY228">
        <f t="array" ref="CY228">IF(AND(ROWS($M$131:CY228)&lt;=$P$2,COLUMNS($M$131:CY228)&lt;=$P$2),INDEX(MINVERSE($M$6:INDEX($M$6:$EF$125,$P$2,$P$2)),ROWS($M$131:CY228),COLUMNS($M$131:CY228)),0)</f>
        <v>0</v>
      </c>
      <c r="CZ228">
        <f t="array" ref="CZ228">IF(AND(ROWS($M$131:CZ228)&lt;=$P$2,COLUMNS($M$131:CZ228)&lt;=$P$2),INDEX(MINVERSE($M$6:INDEX($M$6:$EF$125,$P$2,$P$2)),ROWS($M$131:CZ228),COLUMNS($M$131:CZ228)),0)</f>
        <v>0</v>
      </c>
      <c r="DA228">
        <f t="array" ref="DA228">IF(AND(ROWS($M$131:DA228)&lt;=$P$2,COLUMNS($M$131:DA228)&lt;=$P$2),INDEX(MINVERSE($M$6:INDEX($M$6:$EF$125,$P$2,$P$2)),ROWS($M$131:DA228),COLUMNS($M$131:DA228)),0)</f>
        <v>0</v>
      </c>
      <c r="DB228">
        <f t="array" ref="DB228">IF(AND(ROWS($M$131:DB228)&lt;=$P$2,COLUMNS($M$131:DB228)&lt;=$P$2),INDEX(MINVERSE($M$6:INDEX($M$6:$EF$125,$P$2,$P$2)),ROWS($M$131:DB228),COLUMNS($M$131:DB228)),0)</f>
        <v>0</v>
      </c>
      <c r="DC228">
        <f t="array" ref="DC228">IF(AND(ROWS($M$131:DC228)&lt;=$P$2,COLUMNS($M$131:DC228)&lt;=$P$2),INDEX(MINVERSE($M$6:INDEX($M$6:$EF$125,$P$2,$P$2)),ROWS($M$131:DC228),COLUMNS($M$131:DC228)),0)</f>
        <v>0</v>
      </c>
      <c r="DD228">
        <f t="array" ref="DD228">IF(AND(ROWS($M$131:DD228)&lt;=$P$2,COLUMNS($M$131:DD228)&lt;=$P$2),INDEX(MINVERSE($M$6:INDEX($M$6:$EF$125,$P$2,$P$2)),ROWS($M$131:DD228),COLUMNS($M$131:DD228)),0)</f>
        <v>0</v>
      </c>
      <c r="DE228">
        <f t="array" ref="DE228">IF(AND(ROWS($M$131:DE228)&lt;=$P$2,COLUMNS($M$131:DE228)&lt;=$P$2),INDEX(MINVERSE($M$6:INDEX($M$6:$EF$125,$P$2,$P$2)),ROWS($M$131:DE228),COLUMNS($M$131:DE228)),0)</f>
        <v>0</v>
      </c>
      <c r="DF228">
        <f t="array" ref="DF228">IF(AND(ROWS($M$131:DF228)&lt;=$P$2,COLUMNS($M$131:DF228)&lt;=$P$2),INDEX(MINVERSE($M$6:INDEX($M$6:$EF$125,$P$2,$P$2)),ROWS($M$131:DF228),COLUMNS($M$131:DF228)),0)</f>
        <v>0</v>
      </c>
      <c r="DG228">
        <f t="array" ref="DG228">IF(AND(ROWS($M$131:DG228)&lt;=$P$2,COLUMNS($M$131:DG228)&lt;=$P$2),INDEX(MINVERSE($M$6:INDEX($M$6:$EF$125,$P$2,$P$2)),ROWS($M$131:DG228),COLUMNS($M$131:DG228)),0)</f>
        <v>0</v>
      </c>
      <c r="DH228">
        <f t="array" ref="DH228">IF(AND(ROWS($M$131:DH228)&lt;=$P$2,COLUMNS($M$131:DH228)&lt;=$P$2),INDEX(MINVERSE($M$6:INDEX($M$6:$EF$125,$P$2,$P$2)),ROWS($M$131:DH228),COLUMNS($M$131:DH228)),0)</f>
        <v>0</v>
      </c>
      <c r="DI228">
        <f t="array" ref="DI228">IF(AND(ROWS($M$131:DI228)&lt;=$P$2,COLUMNS($M$131:DI228)&lt;=$P$2),INDEX(MINVERSE($M$6:INDEX($M$6:$EF$125,$P$2,$P$2)),ROWS($M$131:DI228),COLUMNS($M$131:DI228)),0)</f>
        <v>0</v>
      </c>
      <c r="DJ228">
        <f t="array" ref="DJ228">IF(AND(ROWS($M$131:DJ228)&lt;=$P$2,COLUMNS($M$131:DJ228)&lt;=$P$2),INDEX(MINVERSE($M$6:INDEX($M$6:$EF$125,$P$2,$P$2)),ROWS($M$131:DJ228),COLUMNS($M$131:DJ228)),0)</f>
        <v>0</v>
      </c>
      <c r="DK228">
        <f t="array" ref="DK228">IF(AND(ROWS($M$131:DK228)&lt;=$P$2,COLUMNS($M$131:DK228)&lt;=$P$2),INDEX(MINVERSE($M$6:INDEX($M$6:$EF$125,$P$2,$P$2)),ROWS($M$131:DK228),COLUMNS($M$131:DK228)),0)</f>
        <v>0</v>
      </c>
      <c r="DL228">
        <f t="array" ref="DL228">IF(AND(ROWS($M$131:DL228)&lt;=$P$2,COLUMNS($M$131:DL228)&lt;=$P$2),INDEX(MINVERSE($M$6:INDEX($M$6:$EF$125,$P$2,$P$2)),ROWS($M$131:DL228),COLUMNS($M$131:DL228)),0)</f>
        <v>0</v>
      </c>
      <c r="DM228">
        <f t="array" ref="DM228">IF(AND(ROWS($M$131:DM228)&lt;=$P$2,COLUMNS($M$131:DM228)&lt;=$P$2),INDEX(MINVERSE($M$6:INDEX($M$6:$EF$125,$P$2,$P$2)),ROWS($M$131:DM228),COLUMNS($M$131:DM228)),0)</f>
        <v>0</v>
      </c>
      <c r="DN228">
        <f t="array" ref="DN228">IF(AND(ROWS($M$131:DN228)&lt;=$P$2,COLUMNS($M$131:DN228)&lt;=$P$2),INDEX(MINVERSE($M$6:INDEX($M$6:$EF$125,$P$2,$P$2)),ROWS($M$131:DN228),COLUMNS($M$131:DN228)),0)</f>
        <v>0</v>
      </c>
      <c r="DO228">
        <f t="array" ref="DO228">IF(AND(ROWS($M$131:DO228)&lt;=$P$2,COLUMNS($M$131:DO228)&lt;=$P$2),INDEX(MINVERSE($M$6:INDEX($M$6:$EF$125,$P$2,$P$2)),ROWS($M$131:DO228),COLUMNS($M$131:DO228)),0)</f>
        <v>0</v>
      </c>
      <c r="DP228">
        <f t="array" ref="DP228">IF(AND(ROWS($M$131:DP228)&lt;=$P$2,COLUMNS($M$131:DP228)&lt;=$P$2),INDEX(MINVERSE($M$6:INDEX($M$6:$EF$125,$P$2,$P$2)),ROWS($M$131:DP228),COLUMNS($M$131:DP228)),0)</f>
        <v>0</v>
      </c>
      <c r="DQ228">
        <f t="array" ref="DQ228">IF(AND(ROWS($M$131:DQ228)&lt;=$P$2,COLUMNS($M$131:DQ228)&lt;=$P$2),INDEX(MINVERSE($M$6:INDEX($M$6:$EF$125,$P$2,$P$2)),ROWS($M$131:DQ228),COLUMNS($M$131:DQ228)),0)</f>
        <v>0</v>
      </c>
      <c r="DR228">
        <f t="array" ref="DR228">IF(AND(ROWS($M$131:DR228)&lt;=$P$2,COLUMNS($M$131:DR228)&lt;=$P$2),INDEX(MINVERSE($M$6:INDEX($M$6:$EF$125,$P$2,$P$2)),ROWS($M$131:DR228),COLUMNS($M$131:DR228)),0)</f>
        <v>0</v>
      </c>
      <c r="DS228">
        <f t="array" ref="DS228">IF(AND(ROWS($M$131:DS228)&lt;=$P$2,COLUMNS($M$131:DS228)&lt;=$P$2),INDEX(MINVERSE($M$6:INDEX($M$6:$EF$125,$P$2,$P$2)),ROWS($M$131:DS228),COLUMNS($M$131:DS228)),0)</f>
        <v>0</v>
      </c>
      <c r="DT228">
        <f t="array" ref="DT228">IF(AND(ROWS($M$131:DT228)&lt;=$P$2,COLUMNS($M$131:DT228)&lt;=$P$2),INDEX(MINVERSE($M$6:INDEX($M$6:$EF$125,$P$2,$P$2)),ROWS($M$131:DT228),COLUMNS($M$131:DT228)),0)</f>
        <v>0</v>
      </c>
      <c r="DU228">
        <f t="array" ref="DU228">IF(AND(ROWS($M$131:DU228)&lt;=$P$2,COLUMNS($M$131:DU228)&lt;=$P$2),INDEX(MINVERSE($M$6:INDEX($M$6:$EF$125,$P$2,$P$2)),ROWS($M$131:DU228),COLUMNS($M$131:DU228)),0)</f>
        <v>0</v>
      </c>
      <c r="DV228">
        <f t="array" ref="DV228">IF(AND(ROWS($M$131:DV228)&lt;=$P$2,COLUMNS($M$131:DV228)&lt;=$P$2),INDEX(MINVERSE($M$6:INDEX($M$6:$EF$125,$P$2,$P$2)),ROWS($M$131:DV228),COLUMNS($M$131:DV228)),0)</f>
        <v>0</v>
      </c>
      <c r="DW228">
        <f t="array" ref="DW228">IF(AND(ROWS($M$131:DW228)&lt;=$P$2,COLUMNS($M$131:DW228)&lt;=$P$2),INDEX(MINVERSE($M$6:INDEX($M$6:$EF$125,$P$2,$P$2)),ROWS($M$131:DW228),COLUMNS($M$131:DW228)),0)</f>
        <v>0</v>
      </c>
      <c r="DX228">
        <f t="array" ref="DX228">IF(AND(ROWS($M$131:DX228)&lt;=$P$2,COLUMNS($M$131:DX228)&lt;=$P$2),INDEX(MINVERSE($M$6:INDEX($M$6:$EF$125,$P$2,$P$2)),ROWS($M$131:DX228),COLUMNS($M$131:DX228)),0)</f>
        <v>0</v>
      </c>
      <c r="DY228">
        <f t="array" ref="DY228">IF(AND(ROWS($M$131:DY228)&lt;=$P$2,COLUMNS($M$131:DY228)&lt;=$P$2),INDEX(MINVERSE($M$6:INDEX($M$6:$EF$125,$P$2,$P$2)),ROWS($M$131:DY228),COLUMNS($M$131:DY228)),0)</f>
        <v>0</v>
      </c>
      <c r="DZ228">
        <f t="array" ref="DZ228">IF(AND(ROWS($M$131:DZ228)&lt;=$P$2,COLUMNS($M$131:DZ228)&lt;=$P$2),INDEX(MINVERSE($M$6:INDEX($M$6:$EF$125,$P$2,$P$2)),ROWS($M$131:DZ228),COLUMNS($M$131:DZ228)),0)</f>
        <v>0</v>
      </c>
      <c r="EA228">
        <f t="array" ref="EA228">IF(AND(ROWS($M$131:EA228)&lt;=$P$2,COLUMNS($M$131:EA228)&lt;=$P$2),INDEX(MINVERSE($M$6:INDEX($M$6:$EF$125,$P$2,$P$2)),ROWS($M$131:EA228),COLUMNS($M$131:EA228)),0)</f>
        <v>0</v>
      </c>
      <c r="EB228">
        <f t="array" ref="EB228">IF(AND(ROWS($M$131:EB228)&lt;=$P$2,COLUMNS($M$131:EB228)&lt;=$P$2),INDEX(MINVERSE($M$6:INDEX($M$6:$EF$125,$P$2,$P$2)),ROWS($M$131:EB228),COLUMNS($M$131:EB228)),0)</f>
        <v>0</v>
      </c>
    </row>
    <row r="229" spans="12:132" ht="15">
      <c r="L229" s="10">
        <v>99</v>
      </c>
      <c r="M229">
        <f t="array" ref="M229">IF(AND(ROWS($M$131:M229)&lt;=$P$2,COLUMNS($M$131:M229)&lt;=$P$2),INDEX(MINVERSE($M$6:INDEX($M$6:$EF$125,$P$2,$P$2)),ROWS($M$131:M229),COLUMNS($M$131:M229)),0)</f>
        <v>0</v>
      </c>
      <c r="N229">
        <f t="array" ref="N229">IF(AND(ROWS($M$131:N229)&lt;=$P$2,COLUMNS($M$131:N229)&lt;=$P$2),INDEX(MINVERSE($M$6:INDEX($M$6:$EF$125,$P$2,$P$2)),ROWS($M$131:N229),COLUMNS($M$131:N229)),0)</f>
        <v>0</v>
      </c>
      <c r="O229">
        <f t="array" ref="O229">IF(AND(ROWS($M$131:O229)&lt;=$P$2,COLUMNS($M$131:O229)&lt;=$P$2),INDEX(MINVERSE($M$6:INDEX($M$6:$EF$125,$P$2,$P$2)),ROWS($M$131:O229),COLUMNS($M$131:O229)),0)</f>
        <v>0</v>
      </c>
      <c r="P229">
        <f t="array" ref="P229">IF(AND(ROWS($M$131:P229)&lt;=$P$2,COLUMNS($M$131:P229)&lt;=$P$2),INDEX(MINVERSE($M$6:INDEX($M$6:$EF$125,$P$2,$P$2)),ROWS($M$131:P229),COLUMNS($M$131:P229)),0)</f>
        <v>0</v>
      </c>
      <c r="Q229">
        <f t="array" ref="Q229">IF(AND(ROWS($M$131:Q229)&lt;=$P$2,COLUMNS($M$131:Q229)&lt;=$P$2),INDEX(MINVERSE($M$6:INDEX($M$6:$EF$125,$P$2,$P$2)),ROWS($M$131:Q229),COLUMNS($M$131:Q229)),0)</f>
        <v>0</v>
      </c>
      <c r="R229">
        <f t="array" ref="R229">IF(AND(ROWS($M$131:R229)&lt;=$P$2,COLUMNS($M$131:R229)&lt;=$P$2),INDEX(MINVERSE($M$6:INDEX($M$6:$EF$125,$P$2,$P$2)),ROWS($M$131:R229),COLUMNS($M$131:R229)),0)</f>
        <v>0</v>
      </c>
      <c r="S229">
        <f t="array" ref="S229">IF(AND(ROWS($M$131:S229)&lt;=$P$2,COLUMNS($M$131:S229)&lt;=$P$2),INDEX(MINVERSE($M$6:INDEX($M$6:$EF$125,$P$2,$P$2)),ROWS($M$131:S229),COLUMNS($M$131:S229)),0)</f>
        <v>0</v>
      </c>
      <c r="T229">
        <f t="array" ref="T229">IF(AND(ROWS($M$131:T229)&lt;=$P$2,COLUMNS($M$131:T229)&lt;=$P$2),INDEX(MINVERSE($M$6:INDEX($M$6:$EF$125,$P$2,$P$2)),ROWS($M$131:T229),COLUMNS($M$131:T229)),0)</f>
        <v>0</v>
      </c>
      <c r="U229">
        <f t="array" ref="U229">IF(AND(ROWS($M$131:U229)&lt;=$P$2,COLUMNS($M$131:U229)&lt;=$P$2),INDEX(MINVERSE($M$6:INDEX($M$6:$EF$125,$P$2,$P$2)),ROWS($M$131:U229),COLUMNS($M$131:U229)),0)</f>
        <v>0</v>
      </c>
      <c r="V229">
        <f t="array" ref="V229">IF(AND(ROWS($M$131:V229)&lt;=$P$2,COLUMNS($M$131:V229)&lt;=$P$2),INDEX(MINVERSE($M$6:INDEX($M$6:$EF$125,$P$2,$P$2)),ROWS($M$131:V229),COLUMNS($M$131:V229)),0)</f>
        <v>0</v>
      </c>
      <c r="W229">
        <f t="array" ref="W229">IF(AND(ROWS($M$131:W229)&lt;=$P$2,COLUMNS($M$131:W229)&lt;=$P$2),INDEX(MINVERSE($M$6:INDEX($M$6:$EF$125,$P$2,$P$2)),ROWS($M$131:W229),COLUMNS($M$131:W229)),0)</f>
        <v>0</v>
      </c>
      <c r="X229">
        <f t="array" ref="X229">IF(AND(ROWS($M$131:X229)&lt;=$P$2,COLUMNS($M$131:X229)&lt;=$P$2),INDEX(MINVERSE($M$6:INDEX($M$6:$EF$125,$P$2,$P$2)),ROWS($M$131:X229),COLUMNS($M$131:X229)),0)</f>
        <v>0</v>
      </c>
      <c r="Y229">
        <f t="array" ref="Y229">IF(AND(ROWS($M$131:Y229)&lt;=$P$2,COLUMNS($M$131:Y229)&lt;=$P$2),INDEX(MINVERSE($M$6:INDEX($M$6:$EF$125,$P$2,$P$2)),ROWS($M$131:Y229),COLUMNS($M$131:Y229)),0)</f>
        <v>0</v>
      </c>
      <c r="Z229">
        <f t="array" ref="Z229">IF(AND(ROWS($M$131:Z229)&lt;=$P$2,COLUMNS($M$131:Z229)&lt;=$P$2),INDEX(MINVERSE($M$6:INDEX($M$6:$EF$125,$P$2,$P$2)),ROWS($M$131:Z229),COLUMNS($M$131:Z229)),0)</f>
        <v>0</v>
      </c>
      <c r="AA229">
        <f t="array" ref="AA229">IF(AND(ROWS($M$131:AA229)&lt;=$P$2,COLUMNS($M$131:AA229)&lt;=$P$2),INDEX(MINVERSE($M$6:INDEX($M$6:$EF$125,$P$2,$P$2)),ROWS($M$131:AA229),COLUMNS($M$131:AA229)),0)</f>
        <v>0</v>
      </c>
      <c r="AB229">
        <f t="array" ref="AB229">IF(AND(ROWS($M$131:AB229)&lt;=$P$2,COLUMNS($M$131:AB229)&lt;=$P$2),INDEX(MINVERSE($M$6:INDEX($M$6:$EF$125,$P$2,$P$2)),ROWS($M$131:AB229),COLUMNS($M$131:AB229)),0)</f>
        <v>0</v>
      </c>
      <c r="AC229">
        <f t="array" ref="AC229">IF(AND(ROWS($M$131:AC229)&lt;=$P$2,COLUMNS($M$131:AC229)&lt;=$P$2),INDEX(MINVERSE($M$6:INDEX($M$6:$EF$125,$P$2,$P$2)),ROWS($M$131:AC229),COLUMNS($M$131:AC229)),0)</f>
        <v>0</v>
      </c>
      <c r="AD229">
        <f t="array" ref="AD229">IF(AND(ROWS($M$131:AD229)&lt;=$P$2,COLUMNS($M$131:AD229)&lt;=$P$2),INDEX(MINVERSE($M$6:INDEX($M$6:$EF$125,$P$2,$P$2)),ROWS($M$131:AD229),COLUMNS($M$131:AD229)),0)</f>
        <v>0</v>
      </c>
      <c r="AE229">
        <f t="array" ref="AE229">IF(AND(ROWS($M$131:AE229)&lt;=$P$2,COLUMNS($M$131:AE229)&lt;=$P$2),INDEX(MINVERSE($M$6:INDEX($M$6:$EF$125,$P$2,$P$2)),ROWS($M$131:AE229),COLUMNS($M$131:AE229)),0)</f>
        <v>0</v>
      </c>
      <c r="AF229">
        <f t="array" ref="AF229">IF(AND(ROWS($M$131:AF229)&lt;=$P$2,COLUMNS($M$131:AF229)&lt;=$P$2),INDEX(MINVERSE($M$6:INDEX($M$6:$EF$125,$P$2,$P$2)),ROWS($M$131:AF229),COLUMNS($M$131:AF229)),0)</f>
        <v>0</v>
      </c>
      <c r="AG229">
        <f t="array" ref="AG229">IF(AND(ROWS($M$131:AG229)&lt;=$P$2,COLUMNS($M$131:AG229)&lt;=$P$2),INDEX(MINVERSE($M$6:INDEX($M$6:$EF$125,$P$2,$P$2)),ROWS($M$131:AG229),COLUMNS($M$131:AG229)),0)</f>
        <v>0</v>
      </c>
      <c r="AH229">
        <f t="array" ref="AH229">IF(AND(ROWS($M$131:AH229)&lt;=$P$2,COLUMNS($M$131:AH229)&lt;=$P$2),INDEX(MINVERSE($M$6:INDEX($M$6:$EF$125,$P$2,$P$2)),ROWS($M$131:AH229),COLUMNS($M$131:AH229)),0)</f>
        <v>0</v>
      </c>
      <c r="AI229">
        <f t="array" ref="AI229">IF(AND(ROWS($M$131:AI229)&lt;=$P$2,COLUMNS($M$131:AI229)&lt;=$P$2),INDEX(MINVERSE($M$6:INDEX($M$6:$EF$125,$P$2,$P$2)),ROWS($M$131:AI229),COLUMNS($M$131:AI229)),0)</f>
        <v>0</v>
      </c>
      <c r="AJ229">
        <f t="array" ref="AJ229">IF(AND(ROWS($M$131:AJ229)&lt;=$P$2,COLUMNS($M$131:AJ229)&lt;=$P$2),INDEX(MINVERSE($M$6:INDEX($M$6:$EF$125,$P$2,$P$2)),ROWS($M$131:AJ229),COLUMNS($M$131:AJ229)),0)</f>
        <v>0</v>
      </c>
      <c r="AK229">
        <f t="array" ref="AK229">IF(AND(ROWS($M$131:AK229)&lt;=$P$2,COLUMNS($M$131:AK229)&lt;=$P$2),INDEX(MINVERSE($M$6:INDEX($M$6:$EF$125,$P$2,$P$2)),ROWS($M$131:AK229),COLUMNS($M$131:AK229)),0)</f>
        <v>0</v>
      </c>
      <c r="AL229">
        <f t="array" ref="AL229">IF(AND(ROWS($M$131:AL229)&lt;=$P$2,COLUMNS($M$131:AL229)&lt;=$P$2),INDEX(MINVERSE($M$6:INDEX($M$6:$EF$125,$P$2,$P$2)),ROWS($M$131:AL229),COLUMNS($M$131:AL229)),0)</f>
        <v>0</v>
      </c>
      <c r="AM229">
        <f t="array" ref="AM229">IF(AND(ROWS($M$131:AM229)&lt;=$P$2,COLUMNS($M$131:AM229)&lt;=$P$2),INDEX(MINVERSE($M$6:INDEX($M$6:$EF$125,$P$2,$P$2)),ROWS($M$131:AM229),COLUMNS($M$131:AM229)),0)</f>
        <v>0</v>
      </c>
      <c r="AN229">
        <f t="array" ref="AN229">IF(AND(ROWS($M$131:AN229)&lt;=$P$2,COLUMNS($M$131:AN229)&lt;=$P$2),INDEX(MINVERSE($M$6:INDEX($M$6:$EF$125,$P$2,$P$2)),ROWS($M$131:AN229),COLUMNS($M$131:AN229)),0)</f>
        <v>0</v>
      </c>
      <c r="AO229">
        <f t="array" ref="AO229">IF(AND(ROWS($M$131:AO229)&lt;=$P$2,COLUMNS($M$131:AO229)&lt;=$P$2),INDEX(MINVERSE($M$6:INDEX($M$6:$EF$125,$P$2,$P$2)),ROWS($M$131:AO229),COLUMNS($M$131:AO229)),0)</f>
        <v>0</v>
      </c>
      <c r="AP229">
        <f t="array" ref="AP229">IF(AND(ROWS($M$131:AP229)&lt;=$P$2,COLUMNS($M$131:AP229)&lt;=$P$2),INDEX(MINVERSE($M$6:INDEX($M$6:$EF$125,$P$2,$P$2)),ROWS($M$131:AP229),COLUMNS($M$131:AP229)),0)</f>
        <v>0</v>
      </c>
      <c r="AQ229">
        <f t="array" ref="AQ229">IF(AND(ROWS($M$131:AQ229)&lt;=$P$2,COLUMNS($M$131:AQ229)&lt;=$P$2),INDEX(MINVERSE($M$6:INDEX($M$6:$EF$125,$P$2,$P$2)),ROWS($M$131:AQ229),COLUMNS($M$131:AQ229)),0)</f>
        <v>0</v>
      </c>
      <c r="AR229">
        <f t="array" ref="AR229">IF(AND(ROWS($M$131:AR229)&lt;=$P$2,COLUMNS($M$131:AR229)&lt;=$P$2),INDEX(MINVERSE($M$6:INDEX($M$6:$EF$125,$P$2,$P$2)),ROWS($M$131:AR229),COLUMNS($M$131:AR229)),0)</f>
        <v>0</v>
      </c>
      <c r="AS229">
        <f t="array" ref="AS229">IF(AND(ROWS($M$131:AS229)&lt;=$P$2,COLUMNS($M$131:AS229)&lt;=$P$2),INDEX(MINVERSE($M$6:INDEX($M$6:$EF$125,$P$2,$P$2)),ROWS($M$131:AS229),COLUMNS($M$131:AS229)),0)</f>
        <v>0</v>
      </c>
      <c r="AT229">
        <f t="array" ref="AT229">IF(AND(ROWS($M$131:AT229)&lt;=$P$2,COLUMNS($M$131:AT229)&lt;=$P$2),INDEX(MINVERSE($M$6:INDEX($M$6:$EF$125,$P$2,$P$2)),ROWS($M$131:AT229),COLUMNS($M$131:AT229)),0)</f>
        <v>0</v>
      </c>
      <c r="AU229">
        <f t="array" ref="AU229">IF(AND(ROWS($M$131:AU229)&lt;=$P$2,COLUMNS($M$131:AU229)&lt;=$P$2),INDEX(MINVERSE($M$6:INDEX($M$6:$EF$125,$P$2,$P$2)),ROWS($M$131:AU229),COLUMNS($M$131:AU229)),0)</f>
        <v>0</v>
      </c>
      <c r="AV229">
        <f t="array" ref="AV229">IF(AND(ROWS($M$131:AV229)&lt;=$P$2,COLUMNS($M$131:AV229)&lt;=$P$2),INDEX(MINVERSE($M$6:INDEX($M$6:$EF$125,$P$2,$P$2)),ROWS($M$131:AV229),COLUMNS($M$131:AV229)),0)</f>
        <v>0</v>
      </c>
      <c r="AW229">
        <f t="array" ref="AW229">IF(AND(ROWS($M$131:AW229)&lt;=$P$2,COLUMNS($M$131:AW229)&lt;=$P$2),INDEX(MINVERSE($M$6:INDEX($M$6:$EF$125,$P$2,$P$2)),ROWS($M$131:AW229),COLUMNS($M$131:AW229)),0)</f>
        <v>0</v>
      </c>
      <c r="AX229">
        <f t="array" ref="AX229">IF(AND(ROWS($M$131:AX229)&lt;=$P$2,COLUMNS($M$131:AX229)&lt;=$P$2),INDEX(MINVERSE($M$6:INDEX($M$6:$EF$125,$P$2,$P$2)),ROWS($M$131:AX229),COLUMNS($M$131:AX229)),0)</f>
        <v>0</v>
      </c>
      <c r="AY229">
        <f t="array" ref="AY229">IF(AND(ROWS($M$131:AY229)&lt;=$P$2,COLUMNS($M$131:AY229)&lt;=$P$2),INDEX(MINVERSE($M$6:INDEX($M$6:$EF$125,$P$2,$P$2)),ROWS($M$131:AY229),COLUMNS($M$131:AY229)),0)</f>
        <v>0</v>
      </c>
      <c r="AZ229">
        <f t="array" ref="AZ229">IF(AND(ROWS($M$131:AZ229)&lt;=$P$2,COLUMNS($M$131:AZ229)&lt;=$P$2),INDEX(MINVERSE($M$6:INDEX($M$6:$EF$125,$P$2,$P$2)),ROWS($M$131:AZ229),COLUMNS($M$131:AZ229)),0)</f>
        <v>0</v>
      </c>
      <c r="BA229">
        <f t="array" ref="BA229">IF(AND(ROWS($M$131:BA229)&lt;=$P$2,COLUMNS($M$131:BA229)&lt;=$P$2),INDEX(MINVERSE($M$6:INDEX($M$6:$EF$125,$P$2,$P$2)),ROWS($M$131:BA229),COLUMNS($M$131:BA229)),0)</f>
        <v>0</v>
      </c>
      <c r="BB229">
        <f t="array" ref="BB229">IF(AND(ROWS($M$131:BB229)&lt;=$P$2,COLUMNS($M$131:BB229)&lt;=$P$2),INDEX(MINVERSE($M$6:INDEX($M$6:$EF$125,$P$2,$P$2)),ROWS($M$131:BB229),COLUMNS($M$131:BB229)),0)</f>
        <v>0</v>
      </c>
      <c r="BC229">
        <f t="array" ref="BC229">IF(AND(ROWS($M$131:BC229)&lt;=$P$2,COLUMNS($M$131:BC229)&lt;=$P$2),INDEX(MINVERSE($M$6:INDEX($M$6:$EF$125,$P$2,$P$2)),ROWS($M$131:BC229),COLUMNS($M$131:BC229)),0)</f>
        <v>0</v>
      </c>
      <c r="BD229">
        <f t="array" ref="BD229">IF(AND(ROWS($M$131:BD229)&lt;=$P$2,COLUMNS($M$131:BD229)&lt;=$P$2),INDEX(MINVERSE($M$6:INDEX($M$6:$EF$125,$P$2,$P$2)),ROWS($M$131:BD229),COLUMNS($M$131:BD229)),0)</f>
        <v>0</v>
      </c>
      <c r="BE229">
        <f t="array" ref="BE229">IF(AND(ROWS($M$131:BE229)&lt;=$P$2,COLUMNS($M$131:BE229)&lt;=$P$2),INDEX(MINVERSE($M$6:INDEX($M$6:$EF$125,$P$2,$P$2)),ROWS($M$131:BE229),COLUMNS($M$131:BE229)),0)</f>
        <v>0</v>
      </c>
      <c r="BF229">
        <f t="array" ref="BF229">IF(AND(ROWS($M$131:BF229)&lt;=$P$2,COLUMNS($M$131:BF229)&lt;=$P$2),INDEX(MINVERSE($M$6:INDEX($M$6:$EF$125,$P$2,$P$2)),ROWS($M$131:BF229),COLUMNS($M$131:BF229)),0)</f>
        <v>0</v>
      </c>
      <c r="BG229">
        <f t="array" ref="BG229">IF(AND(ROWS($M$131:BG229)&lt;=$P$2,COLUMNS($M$131:BG229)&lt;=$P$2),INDEX(MINVERSE($M$6:INDEX($M$6:$EF$125,$P$2,$P$2)),ROWS($M$131:BG229),COLUMNS($M$131:BG229)),0)</f>
        <v>0</v>
      </c>
      <c r="BH229">
        <f t="array" ref="BH229">IF(AND(ROWS($M$131:BH229)&lt;=$P$2,COLUMNS($M$131:BH229)&lt;=$P$2),INDEX(MINVERSE($M$6:INDEX($M$6:$EF$125,$P$2,$P$2)),ROWS($M$131:BH229),COLUMNS($M$131:BH229)),0)</f>
        <v>0</v>
      </c>
      <c r="BI229">
        <f t="array" ref="BI229">IF(AND(ROWS($M$131:BI229)&lt;=$P$2,COLUMNS($M$131:BI229)&lt;=$P$2),INDEX(MINVERSE($M$6:INDEX($M$6:$EF$125,$P$2,$P$2)),ROWS($M$131:BI229),COLUMNS($M$131:BI229)),0)</f>
        <v>0</v>
      </c>
      <c r="BJ229">
        <f t="array" ref="BJ229">IF(AND(ROWS($M$131:BJ229)&lt;=$P$2,COLUMNS($M$131:BJ229)&lt;=$P$2),INDEX(MINVERSE($M$6:INDEX($M$6:$EF$125,$P$2,$P$2)),ROWS($M$131:BJ229),COLUMNS($M$131:BJ229)),0)</f>
        <v>0</v>
      </c>
      <c r="BK229">
        <f t="array" ref="BK229">IF(AND(ROWS($M$131:BK229)&lt;=$P$2,COLUMNS($M$131:BK229)&lt;=$P$2),INDEX(MINVERSE($M$6:INDEX($M$6:$EF$125,$P$2,$P$2)),ROWS($M$131:BK229),COLUMNS($M$131:BK229)),0)</f>
        <v>0</v>
      </c>
      <c r="BL229">
        <f t="array" ref="BL229">IF(AND(ROWS($M$131:BL229)&lt;=$P$2,COLUMNS($M$131:BL229)&lt;=$P$2),INDEX(MINVERSE($M$6:INDEX($M$6:$EF$125,$P$2,$P$2)),ROWS($M$131:BL229),COLUMNS($M$131:BL229)),0)</f>
        <v>0</v>
      </c>
      <c r="BM229">
        <f t="array" ref="BM229">IF(AND(ROWS($M$131:BM229)&lt;=$P$2,COLUMNS($M$131:BM229)&lt;=$P$2),INDEX(MINVERSE($M$6:INDEX($M$6:$EF$125,$P$2,$P$2)),ROWS($M$131:BM229),COLUMNS($M$131:BM229)),0)</f>
        <v>0</v>
      </c>
      <c r="BN229">
        <f t="array" ref="BN229">IF(AND(ROWS($M$131:BN229)&lt;=$P$2,COLUMNS($M$131:BN229)&lt;=$P$2),INDEX(MINVERSE($M$6:INDEX($M$6:$EF$125,$P$2,$P$2)),ROWS($M$131:BN229),COLUMNS($M$131:BN229)),0)</f>
        <v>0</v>
      </c>
      <c r="BO229">
        <f t="array" ref="BO229">IF(AND(ROWS($M$131:BO229)&lt;=$P$2,COLUMNS($M$131:BO229)&lt;=$P$2),INDEX(MINVERSE($M$6:INDEX($M$6:$EF$125,$P$2,$P$2)),ROWS($M$131:BO229),COLUMNS($M$131:BO229)),0)</f>
        <v>0</v>
      </c>
      <c r="BP229">
        <f t="array" ref="BP229">IF(AND(ROWS($M$131:BP229)&lt;=$P$2,COLUMNS($M$131:BP229)&lt;=$P$2),INDEX(MINVERSE($M$6:INDEX($M$6:$EF$125,$P$2,$P$2)),ROWS($M$131:BP229),COLUMNS($M$131:BP229)),0)</f>
        <v>0</v>
      </c>
      <c r="BQ229">
        <f t="array" ref="BQ229">IF(AND(ROWS($M$131:BQ229)&lt;=$P$2,COLUMNS($M$131:BQ229)&lt;=$P$2),INDEX(MINVERSE($M$6:INDEX($M$6:$EF$125,$P$2,$P$2)),ROWS($M$131:BQ229),COLUMNS($M$131:BQ229)),0)</f>
        <v>0</v>
      </c>
      <c r="BR229">
        <f t="array" ref="BR229">IF(AND(ROWS($M$131:BR229)&lt;=$P$2,COLUMNS($M$131:BR229)&lt;=$P$2),INDEX(MINVERSE($M$6:INDEX($M$6:$EF$125,$P$2,$P$2)),ROWS($M$131:BR229),COLUMNS($M$131:BR229)),0)</f>
        <v>0</v>
      </c>
      <c r="BS229">
        <f t="array" ref="BS229">IF(AND(ROWS($M$131:BS229)&lt;=$P$2,COLUMNS($M$131:BS229)&lt;=$P$2),INDEX(MINVERSE($M$6:INDEX($M$6:$EF$125,$P$2,$P$2)),ROWS($M$131:BS229),COLUMNS($M$131:BS229)),0)</f>
        <v>0</v>
      </c>
      <c r="BT229">
        <f t="array" ref="BT229">IF(AND(ROWS($M$131:BT229)&lt;=$P$2,COLUMNS($M$131:BT229)&lt;=$P$2),INDEX(MINVERSE($M$6:INDEX($M$6:$EF$125,$P$2,$P$2)),ROWS($M$131:BT229),COLUMNS($M$131:BT229)),0)</f>
        <v>0</v>
      </c>
      <c r="BU229">
        <f t="array" ref="BU229">IF(AND(ROWS($M$131:BU229)&lt;=$P$2,COLUMNS($M$131:BU229)&lt;=$P$2),INDEX(MINVERSE($M$6:INDEX($M$6:$EF$125,$P$2,$P$2)),ROWS($M$131:BU229),COLUMNS($M$131:BU229)),0)</f>
        <v>0</v>
      </c>
      <c r="BV229">
        <f t="array" ref="BV229">IF(AND(ROWS($M$131:BV229)&lt;=$P$2,COLUMNS($M$131:BV229)&lt;=$P$2),INDEX(MINVERSE($M$6:INDEX($M$6:$EF$125,$P$2,$P$2)),ROWS($M$131:BV229),COLUMNS($M$131:BV229)),0)</f>
        <v>0</v>
      </c>
      <c r="BW229">
        <f t="array" ref="BW229">IF(AND(ROWS($M$131:BW229)&lt;=$P$2,COLUMNS($M$131:BW229)&lt;=$P$2),INDEX(MINVERSE($M$6:INDEX($M$6:$EF$125,$P$2,$P$2)),ROWS($M$131:BW229),COLUMNS($M$131:BW229)),0)</f>
        <v>0</v>
      </c>
      <c r="BX229">
        <f t="array" ref="BX229">IF(AND(ROWS($M$131:BX229)&lt;=$P$2,COLUMNS($M$131:BX229)&lt;=$P$2),INDEX(MINVERSE($M$6:INDEX($M$6:$EF$125,$P$2,$P$2)),ROWS($M$131:BX229),COLUMNS($M$131:BX229)),0)</f>
        <v>0</v>
      </c>
      <c r="BY229">
        <f t="array" ref="BY229">IF(AND(ROWS($M$131:BY229)&lt;=$P$2,COLUMNS($M$131:BY229)&lt;=$P$2),INDEX(MINVERSE($M$6:INDEX($M$6:$EF$125,$P$2,$P$2)),ROWS($M$131:BY229),COLUMNS($M$131:BY229)),0)</f>
        <v>0</v>
      </c>
      <c r="BZ229">
        <f t="array" ref="BZ229">IF(AND(ROWS($M$131:BZ229)&lt;=$P$2,COLUMNS($M$131:BZ229)&lt;=$P$2),INDEX(MINVERSE($M$6:INDEX($M$6:$EF$125,$P$2,$P$2)),ROWS($M$131:BZ229),COLUMNS($M$131:BZ229)),0)</f>
        <v>0</v>
      </c>
      <c r="CA229">
        <f t="array" ref="CA229">IF(AND(ROWS($M$131:CA229)&lt;=$P$2,COLUMNS($M$131:CA229)&lt;=$P$2),INDEX(MINVERSE($M$6:INDEX($M$6:$EF$125,$P$2,$P$2)),ROWS($M$131:CA229),COLUMNS($M$131:CA229)),0)</f>
        <v>0</v>
      </c>
      <c r="CB229">
        <f t="array" ref="CB229">IF(AND(ROWS($M$131:CB229)&lt;=$P$2,COLUMNS($M$131:CB229)&lt;=$P$2),INDEX(MINVERSE($M$6:INDEX($M$6:$EF$125,$P$2,$P$2)),ROWS($M$131:CB229),COLUMNS($M$131:CB229)),0)</f>
        <v>0</v>
      </c>
      <c r="CC229">
        <f t="array" ref="CC229">IF(AND(ROWS($M$131:CC229)&lt;=$P$2,COLUMNS($M$131:CC229)&lt;=$P$2),INDEX(MINVERSE($M$6:INDEX($M$6:$EF$125,$P$2,$P$2)),ROWS($M$131:CC229),COLUMNS($M$131:CC229)),0)</f>
        <v>0</v>
      </c>
      <c r="CD229">
        <f t="array" ref="CD229">IF(AND(ROWS($M$131:CD229)&lt;=$P$2,COLUMNS($M$131:CD229)&lt;=$P$2),INDEX(MINVERSE($M$6:INDEX($M$6:$EF$125,$P$2,$P$2)),ROWS($M$131:CD229),COLUMNS($M$131:CD229)),0)</f>
        <v>0</v>
      </c>
      <c r="CE229">
        <f t="array" ref="CE229">IF(AND(ROWS($M$131:CE229)&lt;=$P$2,COLUMNS($M$131:CE229)&lt;=$P$2),INDEX(MINVERSE($M$6:INDEX($M$6:$EF$125,$P$2,$P$2)),ROWS($M$131:CE229),COLUMNS($M$131:CE229)),0)</f>
        <v>0</v>
      </c>
      <c r="CF229">
        <f t="array" ref="CF229">IF(AND(ROWS($M$131:CF229)&lt;=$P$2,COLUMNS($M$131:CF229)&lt;=$P$2),INDEX(MINVERSE($M$6:INDEX($M$6:$EF$125,$P$2,$P$2)),ROWS($M$131:CF229),COLUMNS($M$131:CF229)),0)</f>
        <v>0</v>
      </c>
      <c r="CG229">
        <f t="array" ref="CG229">IF(AND(ROWS($M$131:CG229)&lt;=$P$2,COLUMNS($M$131:CG229)&lt;=$P$2),INDEX(MINVERSE($M$6:INDEX($M$6:$EF$125,$P$2,$P$2)),ROWS($M$131:CG229),COLUMNS($M$131:CG229)),0)</f>
        <v>0</v>
      </c>
      <c r="CH229">
        <f t="array" ref="CH229">IF(AND(ROWS($M$131:CH229)&lt;=$P$2,COLUMNS($M$131:CH229)&lt;=$P$2),INDEX(MINVERSE($M$6:INDEX($M$6:$EF$125,$P$2,$P$2)),ROWS($M$131:CH229),COLUMNS($M$131:CH229)),0)</f>
        <v>0</v>
      </c>
      <c r="CI229">
        <f t="array" ref="CI229">IF(AND(ROWS($M$131:CI229)&lt;=$P$2,COLUMNS($M$131:CI229)&lt;=$P$2),INDEX(MINVERSE($M$6:INDEX($M$6:$EF$125,$P$2,$P$2)),ROWS($M$131:CI229),COLUMNS($M$131:CI229)),0)</f>
        <v>0</v>
      </c>
      <c r="CJ229">
        <f t="array" ref="CJ229">IF(AND(ROWS($M$131:CJ229)&lt;=$P$2,COLUMNS($M$131:CJ229)&lt;=$P$2),INDEX(MINVERSE($M$6:INDEX($M$6:$EF$125,$P$2,$P$2)),ROWS($M$131:CJ229),COLUMNS($M$131:CJ229)),0)</f>
        <v>0</v>
      </c>
      <c r="CK229">
        <f t="array" ref="CK229">IF(AND(ROWS($M$131:CK229)&lt;=$P$2,COLUMNS($M$131:CK229)&lt;=$P$2),INDEX(MINVERSE($M$6:INDEX($M$6:$EF$125,$P$2,$P$2)),ROWS($M$131:CK229),COLUMNS($M$131:CK229)),0)</f>
        <v>0</v>
      </c>
      <c r="CL229">
        <f t="array" ref="CL229">IF(AND(ROWS($M$131:CL229)&lt;=$P$2,COLUMNS($M$131:CL229)&lt;=$P$2),INDEX(MINVERSE($M$6:INDEX($M$6:$EF$125,$P$2,$P$2)),ROWS($M$131:CL229),COLUMNS($M$131:CL229)),0)</f>
        <v>0</v>
      </c>
      <c r="CM229">
        <f t="array" ref="CM229">IF(AND(ROWS($M$131:CM229)&lt;=$P$2,COLUMNS($M$131:CM229)&lt;=$P$2),INDEX(MINVERSE($M$6:INDEX($M$6:$EF$125,$P$2,$P$2)),ROWS($M$131:CM229),COLUMNS($M$131:CM229)),0)</f>
        <v>0</v>
      </c>
      <c r="CN229">
        <f t="array" ref="CN229">IF(AND(ROWS($M$131:CN229)&lt;=$P$2,COLUMNS($M$131:CN229)&lt;=$P$2),INDEX(MINVERSE($M$6:INDEX($M$6:$EF$125,$P$2,$P$2)),ROWS($M$131:CN229),COLUMNS($M$131:CN229)),0)</f>
        <v>0</v>
      </c>
      <c r="CO229">
        <f t="array" ref="CO229">IF(AND(ROWS($M$131:CO229)&lt;=$P$2,COLUMNS($M$131:CO229)&lt;=$P$2),INDEX(MINVERSE($M$6:INDEX($M$6:$EF$125,$P$2,$P$2)),ROWS($M$131:CO229),COLUMNS($M$131:CO229)),0)</f>
        <v>0</v>
      </c>
      <c r="CP229">
        <f t="array" ref="CP229">IF(AND(ROWS($M$131:CP229)&lt;=$P$2,COLUMNS($M$131:CP229)&lt;=$P$2),INDEX(MINVERSE($M$6:INDEX($M$6:$EF$125,$P$2,$P$2)),ROWS($M$131:CP229),COLUMNS($M$131:CP229)),0)</f>
        <v>0</v>
      </c>
      <c r="CQ229">
        <f t="array" ref="CQ229">IF(AND(ROWS($M$131:CQ229)&lt;=$P$2,COLUMNS($M$131:CQ229)&lt;=$P$2),INDEX(MINVERSE($M$6:INDEX($M$6:$EF$125,$P$2,$P$2)),ROWS($M$131:CQ229),COLUMNS($M$131:CQ229)),0)</f>
        <v>0</v>
      </c>
      <c r="CR229">
        <f t="array" ref="CR229">IF(AND(ROWS($M$131:CR229)&lt;=$P$2,COLUMNS($M$131:CR229)&lt;=$P$2),INDEX(MINVERSE($M$6:INDEX($M$6:$EF$125,$P$2,$P$2)),ROWS($M$131:CR229),COLUMNS($M$131:CR229)),0)</f>
        <v>0</v>
      </c>
      <c r="CS229">
        <f t="array" ref="CS229">IF(AND(ROWS($M$131:CS229)&lt;=$P$2,COLUMNS($M$131:CS229)&lt;=$P$2),INDEX(MINVERSE($M$6:INDEX($M$6:$EF$125,$P$2,$P$2)),ROWS($M$131:CS229),COLUMNS($M$131:CS229)),0)</f>
        <v>0</v>
      </c>
      <c r="CT229">
        <f t="array" ref="CT229">IF(AND(ROWS($M$131:CT229)&lt;=$P$2,COLUMNS($M$131:CT229)&lt;=$P$2),INDEX(MINVERSE($M$6:INDEX($M$6:$EF$125,$P$2,$P$2)),ROWS($M$131:CT229),COLUMNS($M$131:CT229)),0)</f>
        <v>0</v>
      </c>
      <c r="CU229">
        <f t="array" ref="CU229">IF(AND(ROWS($M$131:CU229)&lt;=$P$2,COLUMNS($M$131:CU229)&lt;=$P$2),INDEX(MINVERSE($M$6:INDEX($M$6:$EF$125,$P$2,$P$2)),ROWS($M$131:CU229),COLUMNS($M$131:CU229)),0)</f>
        <v>0</v>
      </c>
      <c r="CV229">
        <f t="array" ref="CV229">IF(AND(ROWS($M$131:CV229)&lt;=$P$2,COLUMNS($M$131:CV229)&lt;=$P$2),INDEX(MINVERSE($M$6:INDEX($M$6:$EF$125,$P$2,$P$2)),ROWS($M$131:CV229),COLUMNS($M$131:CV229)),0)</f>
        <v>0</v>
      </c>
      <c r="CW229">
        <f t="array" ref="CW229">IF(AND(ROWS($M$131:CW229)&lt;=$P$2,COLUMNS($M$131:CW229)&lt;=$P$2),INDEX(MINVERSE($M$6:INDEX($M$6:$EF$125,$P$2,$P$2)),ROWS($M$131:CW229),COLUMNS($M$131:CW229)),0)</f>
        <v>0</v>
      </c>
      <c r="CX229">
        <f t="array" ref="CX229">IF(AND(ROWS($M$131:CX229)&lt;=$P$2,COLUMNS($M$131:CX229)&lt;=$P$2),INDEX(MINVERSE($M$6:INDEX($M$6:$EF$125,$P$2,$P$2)),ROWS($M$131:CX229),COLUMNS($M$131:CX229)),0)</f>
        <v>0</v>
      </c>
      <c r="CY229">
        <f t="array" ref="CY229">IF(AND(ROWS($M$131:CY229)&lt;=$P$2,COLUMNS($M$131:CY229)&lt;=$P$2),INDEX(MINVERSE($M$6:INDEX($M$6:$EF$125,$P$2,$P$2)),ROWS($M$131:CY229),COLUMNS($M$131:CY229)),0)</f>
        <v>0</v>
      </c>
      <c r="CZ229">
        <f t="array" ref="CZ229">IF(AND(ROWS($M$131:CZ229)&lt;=$P$2,COLUMNS($M$131:CZ229)&lt;=$P$2),INDEX(MINVERSE($M$6:INDEX($M$6:$EF$125,$P$2,$P$2)),ROWS($M$131:CZ229),COLUMNS($M$131:CZ229)),0)</f>
        <v>0</v>
      </c>
      <c r="DA229">
        <f t="array" ref="DA229">IF(AND(ROWS($M$131:DA229)&lt;=$P$2,COLUMNS($M$131:DA229)&lt;=$P$2),INDEX(MINVERSE($M$6:INDEX($M$6:$EF$125,$P$2,$P$2)),ROWS($M$131:DA229),COLUMNS($M$131:DA229)),0)</f>
        <v>0</v>
      </c>
      <c r="DB229">
        <f t="array" ref="DB229">IF(AND(ROWS($M$131:DB229)&lt;=$P$2,COLUMNS($M$131:DB229)&lt;=$P$2),INDEX(MINVERSE($M$6:INDEX($M$6:$EF$125,$P$2,$P$2)),ROWS($M$131:DB229),COLUMNS($M$131:DB229)),0)</f>
        <v>0</v>
      </c>
      <c r="DC229">
        <f t="array" ref="DC229">IF(AND(ROWS($M$131:DC229)&lt;=$P$2,COLUMNS($M$131:DC229)&lt;=$P$2),INDEX(MINVERSE($M$6:INDEX($M$6:$EF$125,$P$2,$P$2)),ROWS($M$131:DC229),COLUMNS($M$131:DC229)),0)</f>
        <v>0</v>
      </c>
      <c r="DD229">
        <f t="array" ref="DD229">IF(AND(ROWS($M$131:DD229)&lt;=$P$2,COLUMNS($M$131:DD229)&lt;=$P$2),INDEX(MINVERSE($M$6:INDEX($M$6:$EF$125,$P$2,$P$2)),ROWS($M$131:DD229),COLUMNS($M$131:DD229)),0)</f>
        <v>0</v>
      </c>
      <c r="DE229">
        <f t="array" ref="DE229">IF(AND(ROWS($M$131:DE229)&lt;=$P$2,COLUMNS($M$131:DE229)&lt;=$P$2),INDEX(MINVERSE($M$6:INDEX($M$6:$EF$125,$P$2,$P$2)),ROWS($M$131:DE229),COLUMNS($M$131:DE229)),0)</f>
        <v>0</v>
      </c>
      <c r="DF229">
        <f t="array" ref="DF229">IF(AND(ROWS($M$131:DF229)&lt;=$P$2,COLUMNS($M$131:DF229)&lt;=$P$2),INDEX(MINVERSE($M$6:INDEX($M$6:$EF$125,$P$2,$P$2)),ROWS($M$131:DF229),COLUMNS($M$131:DF229)),0)</f>
        <v>0</v>
      </c>
      <c r="DG229">
        <f t="array" ref="DG229">IF(AND(ROWS($M$131:DG229)&lt;=$P$2,COLUMNS($M$131:DG229)&lt;=$P$2),INDEX(MINVERSE($M$6:INDEX($M$6:$EF$125,$P$2,$P$2)),ROWS($M$131:DG229),COLUMNS($M$131:DG229)),0)</f>
        <v>0</v>
      </c>
      <c r="DH229">
        <f t="array" ref="DH229">IF(AND(ROWS($M$131:DH229)&lt;=$P$2,COLUMNS($M$131:DH229)&lt;=$P$2),INDEX(MINVERSE($M$6:INDEX($M$6:$EF$125,$P$2,$P$2)),ROWS($M$131:DH229),COLUMNS($M$131:DH229)),0)</f>
        <v>0</v>
      </c>
      <c r="DI229">
        <f t="array" ref="DI229">IF(AND(ROWS($M$131:DI229)&lt;=$P$2,COLUMNS($M$131:DI229)&lt;=$P$2),INDEX(MINVERSE($M$6:INDEX($M$6:$EF$125,$P$2,$P$2)),ROWS($M$131:DI229),COLUMNS($M$131:DI229)),0)</f>
        <v>0</v>
      </c>
      <c r="DJ229">
        <f t="array" ref="DJ229">IF(AND(ROWS($M$131:DJ229)&lt;=$P$2,COLUMNS($M$131:DJ229)&lt;=$P$2),INDEX(MINVERSE($M$6:INDEX($M$6:$EF$125,$P$2,$P$2)),ROWS($M$131:DJ229),COLUMNS($M$131:DJ229)),0)</f>
        <v>0</v>
      </c>
      <c r="DK229">
        <f t="array" ref="DK229">IF(AND(ROWS($M$131:DK229)&lt;=$P$2,COLUMNS($M$131:DK229)&lt;=$P$2),INDEX(MINVERSE($M$6:INDEX($M$6:$EF$125,$P$2,$P$2)),ROWS($M$131:DK229),COLUMNS($M$131:DK229)),0)</f>
        <v>0</v>
      </c>
      <c r="DL229">
        <f t="array" ref="DL229">IF(AND(ROWS($M$131:DL229)&lt;=$P$2,COLUMNS($M$131:DL229)&lt;=$P$2),INDEX(MINVERSE($M$6:INDEX($M$6:$EF$125,$P$2,$P$2)),ROWS($M$131:DL229),COLUMNS($M$131:DL229)),0)</f>
        <v>0</v>
      </c>
      <c r="DM229">
        <f t="array" ref="DM229">IF(AND(ROWS($M$131:DM229)&lt;=$P$2,COLUMNS($M$131:DM229)&lt;=$P$2),INDEX(MINVERSE($M$6:INDEX($M$6:$EF$125,$P$2,$P$2)),ROWS($M$131:DM229),COLUMNS($M$131:DM229)),0)</f>
        <v>0</v>
      </c>
      <c r="DN229">
        <f t="array" ref="DN229">IF(AND(ROWS($M$131:DN229)&lt;=$P$2,COLUMNS($M$131:DN229)&lt;=$P$2),INDEX(MINVERSE($M$6:INDEX($M$6:$EF$125,$P$2,$P$2)),ROWS($M$131:DN229),COLUMNS($M$131:DN229)),0)</f>
        <v>0</v>
      </c>
      <c r="DO229">
        <f t="array" ref="DO229">IF(AND(ROWS($M$131:DO229)&lt;=$P$2,COLUMNS($M$131:DO229)&lt;=$P$2),INDEX(MINVERSE($M$6:INDEX($M$6:$EF$125,$P$2,$P$2)),ROWS($M$131:DO229),COLUMNS($M$131:DO229)),0)</f>
        <v>0</v>
      </c>
      <c r="DP229">
        <f t="array" ref="DP229">IF(AND(ROWS($M$131:DP229)&lt;=$P$2,COLUMNS($M$131:DP229)&lt;=$P$2),INDEX(MINVERSE($M$6:INDEX($M$6:$EF$125,$P$2,$P$2)),ROWS($M$131:DP229),COLUMNS($M$131:DP229)),0)</f>
        <v>0</v>
      </c>
      <c r="DQ229">
        <f t="array" ref="DQ229">IF(AND(ROWS($M$131:DQ229)&lt;=$P$2,COLUMNS($M$131:DQ229)&lt;=$P$2),INDEX(MINVERSE($M$6:INDEX($M$6:$EF$125,$P$2,$P$2)),ROWS($M$131:DQ229),COLUMNS($M$131:DQ229)),0)</f>
        <v>0</v>
      </c>
      <c r="DR229">
        <f t="array" ref="DR229">IF(AND(ROWS($M$131:DR229)&lt;=$P$2,COLUMNS($M$131:DR229)&lt;=$P$2),INDEX(MINVERSE($M$6:INDEX($M$6:$EF$125,$P$2,$P$2)),ROWS($M$131:DR229),COLUMNS($M$131:DR229)),0)</f>
        <v>0</v>
      </c>
      <c r="DS229">
        <f t="array" ref="DS229">IF(AND(ROWS($M$131:DS229)&lt;=$P$2,COLUMNS($M$131:DS229)&lt;=$P$2),INDEX(MINVERSE($M$6:INDEX($M$6:$EF$125,$P$2,$P$2)),ROWS($M$131:DS229),COLUMNS($M$131:DS229)),0)</f>
        <v>0</v>
      </c>
      <c r="DT229">
        <f t="array" ref="DT229">IF(AND(ROWS($M$131:DT229)&lt;=$P$2,COLUMNS($M$131:DT229)&lt;=$P$2),INDEX(MINVERSE($M$6:INDEX($M$6:$EF$125,$P$2,$P$2)),ROWS($M$131:DT229),COLUMNS($M$131:DT229)),0)</f>
        <v>0</v>
      </c>
      <c r="DU229">
        <f t="array" ref="DU229">IF(AND(ROWS($M$131:DU229)&lt;=$P$2,COLUMNS($M$131:DU229)&lt;=$P$2),INDEX(MINVERSE($M$6:INDEX($M$6:$EF$125,$P$2,$P$2)),ROWS($M$131:DU229),COLUMNS($M$131:DU229)),0)</f>
        <v>0</v>
      </c>
      <c r="DV229">
        <f t="array" ref="DV229">IF(AND(ROWS($M$131:DV229)&lt;=$P$2,COLUMNS($M$131:DV229)&lt;=$P$2),INDEX(MINVERSE($M$6:INDEX($M$6:$EF$125,$P$2,$P$2)),ROWS($M$131:DV229),COLUMNS($M$131:DV229)),0)</f>
        <v>0</v>
      </c>
      <c r="DW229">
        <f t="array" ref="DW229">IF(AND(ROWS($M$131:DW229)&lt;=$P$2,COLUMNS($M$131:DW229)&lt;=$P$2),INDEX(MINVERSE($M$6:INDEX($M$6:$EF$125,$P$2,$P$2)),ROWS($M$131:DW229),COLUMNS($M$131:DW229)),0)</f>
        <v>0</v>
      </c>
      <c r="DX229">
        <f t="array" ref="DX229">IF(AND(ROWS($M$131:DX229)&lt;=$P$2,COLUMNS($M$131:DX229)&lt;=$P$2),INDEX(MINVERSE($M$6:INDEX($M$6:$EF$125,$P$2,$P$2)),ROWS($M$131:DX229),COLUMNS($M$131:DX229)),0)</f>
        <v>0</v>
      </c>
      <c r="DY229">
        <f t="array" ref="DY229">IF(AND(ROWS($M$131:DY229)&lt;=$P$2,COLUMNS($M$131:DY229)&lt;=$P$2),INDEX(MINVERSE($M$6:INDEX($M$6:$EF$125,$P$2,$P$2)),ROWS($M$131:DY229),COLUMNS($M$131:DY229)),0)</f>
        <v>0</v>
      </c>
      <c r="DZ229">
        <f t="array" ref="DZ229">IF(AND(ROWS($M$131:DZ229)&lt;=$P$2,COLUMNS($M$131:DZ229)&lt;=$P$2),INDEX(MINVERSE($M$6:INDEX($M$6:$EF$125,$P$2,$P$2)),ROWS($M$131:DZ229),COLUMNS($M$131:DZ229)),0)</f>
        <v>0</v>
      </c>
      <c r="EA229">
        <f t="array" ref="EA229">IF(AND(ROWS($M$131:EA229)&lt;=$P$2,COLUMNS($M$131:EA229)&lt;=$P$2),INDEX(MINVERSE($M$6:INDEX($M$6:$EF$125,$P$2,$P$2)),ROWS($M$131:EA229),COLUMNS($M$131:EA229)),0)</f>
        <v>0</v>
      </c>
      <c r="EB229">
        <f t="array" ref="EB229">IF(AND(ROWS($M$131:EB229)&lt;=$P$2,COLUMNS($M$131:EB229)&lt;=$P$2),INDEX(MINVERSE($M$6:INDEX($M$6:$EF$125,$P$2,$P$2)),ROWS($M$131:EB229),COLUMNS($M$131:EB229)),0)</f>
        <v>0</v>
      </c>
    </row>
    <row r="230" spans="12:132" ht="15">
      <c r="L230" s="10">
        <v>100</v>
      </c>
      <c r="M230">
        <f t="array" ref="M230">IF(AND(ROWS($M$131:M230)&lt;=$P$2,COLUMNS($M$131:M230)&lt;=$P$2),INDEX(MINVERSE($M$6:INDEX($M$6:$EF$125,$P$2,$P$2)),ROWS($M$131:M230),COLUMNS($M$131:M230)),0)</f>
        <v>0</v>
      </c>
      <c r="N230">
        <f t="array" ref="N230">IF(AND(ROWS($M$131:N230)&lt;=$P$2,COLUMNS($M$131:N230)&lt;=$P$2),INDEX(MINVERSE($M$6:INDEX($M$6:$EF$125,$P$2,$P$2)),ROWS($M$131:N230),COLUMNS($M$131:N230)),0)</f>
        <v>0</v>
      </c>
      <c r="O230">
        <f t="array" ref="O230">IF(AND(ROWS($M$131:O230)&lt;=$P$2,COLUMNS($M$131:O230)&lt;=$P$2),INDEX(MINVERSE($M$6:INDEX($M$6:$EF$125,$P$2,$P$2)),ROWS($M$131:O230),COLUMNS($M$131:O230)),0)</f>
        <v>0</v>
      </c>
      <c r="P230">
        <f t="array" ref="P230">IF(AND(ROWS($M$131:P230)&lt;=$P$2,COLUMNS($M$131:P230)&lt;=$P$2),INDEX(MINVERSE($M$6:INDEX($M$6:$EF$125,$P$2,$P$2)),ROWS($M$131:P230),COLUMNS($M$131:P230)),0)</f>
        <v>0</v>
      </c>
      <c r="Q230">
        <f t="array" ref="Q230">IF(AND(ROWS($M$131:Q230)&lt;=$P$2,COLUMNS($M$131:Q230)&lt;=$P$2),INDEX(MINVERSE($M$6:INDEX($M$6:$EF$125,$P$2,$P$2)),ROWS($M$131:Q230),COLUMNS($M$131:Q230)),0)</f>
        <v>0</v>
      </c>
      <c r="R230">
        <f t="array" ref="R230">IF(AND(ROWS($M$131:R230)&lt;=$P$2,COLUMNS($M$131:R230)&lt;=$P$2),INDEX(MINVERSE($M$6:INDEX($M$6:$EF$125,$P$2,$P$2)),ROWS($M$131:R230),COLUMNS($M$131:R230)),0)</f>
        <v>0</v>
      </c>
      <c r="S230">
        <f t="array" ref="S230">IF(AND(ROWS($M$131:S230)&lt;=$P$2,COLUMNS($M$131:S230)&lt;=$P$2),INDEX(MINVERSE($M$6:INDEX($M$6:$EF$125,$P$2,$P$2)),ROWS($M$131:S230),COLUMNS($M$131:S230)),0)</f>
        <v>0</v>
      </c>
      <c r="T230">
        <f t="array" ref="T230">IF(AND(ROWS($M$131:T230)&lt;=$P$2,COLUMNS($M$131:T230)&lt;=$P$2),INDEX(MINVERSE($M$6:INDEX($M$6:$EF$125,$P$2,$P$2)),ROWS($M$131:T230),COLUMNS($M$131:T230)),0)</f>
        <v>0</v>
      </c>
      <c r="U230">
        <f t="array" ref="U230">IF(AND(ROWS($M$131:U230)&lt;=$P$2,COLUMNS($M$131:U230)&lt;=$P$2),INDEX(MINVERSE($M$6:INDEX($M$6:$EF$125,$P$2,$P$2)),ROWS($M$131:U230),COLUMNS($M$131:U230)),0)</f>
        <v>0</v>
      </c>
      <c r="V230">
        <f t="array" ref="V230">IF(AND(ROWS($M$131:V230)&lt;=$P$2,COLUMNS($M$131:V230)&lt;=$P$2),INDEX(MINVERSE($M$6:INDEX($M$6:$EF$125,$P$2,$P$2)),ROWS($M$131:V230),COLUMNS($M$131:V230)),0)</f>
        <v>0</v>
      </c>
      <c r="W230">
        <f t="array" ref="W230">IF(AND(ROWS($M$131:W230)&lt;=$P$2,COLUMNS($M$131:W230)&lt;=$P$2),INDEX(MINVERSE($M$6:INDEX($M$6:$EF$125,$P$2,$P$2)),ROWS($M$131:W230),COLUMNS($M$131:W230)),0)</f>
        <v>0</v>
      </c>
      <c r="X230">
        <f t="array" ref="X230">IF(AND(ROWS($M$131:X230)&lt;=$P$2,COLUMNS($M$131:X230)&lt;=$P$2),INDEX(MINVERSE($M$6:INDEX($M$6:$EF$125,$P$2,$P$2)),ROWS($M$131:X230),COLUMNS($M$131:X230)),0)</f>
        <v>0</v>
      </c>
      <c r="Y230">
        <f t="array" ref="Y230">IF(AND(ROWS($M$131:Y230)&lt;=$P$2,COLUMNS($M$131:Y230)&lt;=$P$2),INDEX(MINVERSE($M$6:INDEX($M$6:$EF$125,$P$2,$P$2)),ROWS($M$131:Y230),COLUMNS($M$131:Y230)),0)</f>
        <v>0</v>
      </c>
      <c r="Z230">
        <f t="array" ref="Z230">IF(AND(ROWS($M$131:Z230)&lt;=$P$2,COLUMNS($M$131:Z230)&lt;=$P$2),INDEX(MINVERSE($M$6:INDEX($M$6:$EF$125,$P$2,$P$2)),ROWS($M$131:Z230),COLUMNS($M$131:Z230)),0)</f>
        <v>0</v>
      </c>
      <c r="AA230">
        <f t="array" ref="AA230">IF(AND(ROWS($M$131:AA230)&lt;=$P$2,COLUMNS($M$131:AA230)&lt;=$P$2),INDEX(MINVERSE($M$6:INDEX($M$6:$EF$125,$P$2,$P$2)),ROWS($M$131:AA230),COLUMNS($M$131:AA230)),0)</f>
        <v>0</v>
      </c>
      <c r="AB230">
        <f t="array" ref="AB230">IF(AND(ROWS($M$131:AB230)&lt;=$P$2,COLUMNS($M$131:AB230)&lt;=$P$2),INDEX(MINVERSE($M$6:INDEX($M$6:$EF$125,$P$2,$P$2)),ROWS($M$131:AB230),COLUMNS($M$131:AB230)),0)</f>
        <v>0</v>
      </c>
      <c r="AC230">
        <f t="array" ref="AC230">IF(AND(ROWS($M$131:AC230)&lt;=$P$2,COLUMNS($M$131:AC230)&lt;=$P$2),INDEX(MINVERSE($M$6:INDEX($M$6:$EF$125,$P$2,$P$2)),ROWS($M$131:AC230),COLUMNS($M$131:AC230)),0)</f>
        <v>0</v>
      </c>
      <c r="AD230">
        <f t="array" ref="AD230">IF(AND(ROWS($M$131:AD230)&lt;=$P$2,COLUMNS($M$131:AD230)&lt;=$P$2),INDEX(MINVERSE($M$6:INDEX($M$6:$EF$125,$P$2,$P$2)),ROWS($M$131:AD230),COLUMNS($M$131:AD230)),0)</f>
        <v>0</v>
      </c>
      <c r="AE230">
        <f t="array" ref="AE230">IF(AND(ROWS($M$131:AE230)&lt;=$P$2,COLUMNS($M$131:AE230)&lt;=$P$2),INDEX(MINVERSE($M$6:INDEX($M$6:$EF$125,$P$2,$P$2)),ROWS($M$131:AE230),COLUMNS($M$131:AE230)),0)</f>
        <v>0</v>
      </c>
      <c r="AF230">
        <f t="array" ref="AF230">IF(AND(ROWS($M$131:AF230)&lt;=$P$2,COLUMNS($M$131:AF230)&lt;=$P$2),INDEX(MINVERSE($M$6:INDEX($M$6:$EF$125,$P$2,$P$2)),ROWS($M$131:AF230),COLUMNS($M$131:AF230)),0)</f>
        <v>0</v>
      </c>
      <c r="AG230">
        <f t="array" ref="AG230">IF(AND(ROWS($M$131:AG230)&lt;=$P$2,COLUMNS($M$131:AG230)&lt;=$P$2),INDEX(MINVERSE($M$6:INDEX($M$6:$EF$125,$P$2,$P$2)),ROWS($M$131:AG230),COLUMNS($M$131:AG230)),0)</f>
        <v>0</v>
      </c>
      <c r="AH230">
        <f t="array" ref="AH230">IF(AND(ROWS($M$131:AH230)&lt;=$P$2,COLUMNS($M$131:AH230)&lt;=$P$2),INDEX(MINVERSE($M$6:INDEX($M$6:$EF$125,$P$2,$P$2)),ROWS($M$131:AH230),COLUMNS($M$131:AH230)),0)</f>
        <v>0</v>
      </c>
      <c r="AI230">
        <f t="array" ref="AI230">IF(AND(ROWS($M$131:AI230)&lt;=$P$2,COLUMNS($M$131:AI230)&lt;=$P$2),INDEX(MINVERSE($M$6:INDEX($M$6:$EF$125,$P$2,$P$2)),ROWS($M$131:AI230),COLUMNS($M$131:AI230)),0)</f>
        <v>0</v>
      </c>
      <c r="AJ230">
        <f t="array" ref="AJ230">IF(AND(ROWS($M$131:AJ230)&lt;=$P$2,COLUMNS($M$131:AJ230)&lt;=$P$2),INDEX(MINVERSE($M$6:INDEX($M$6:$EF$125,$P$2,$P$2)),ROWS($M$131:AJ230),COLUMNS($M$131:AJ230)),0)</f>
        <v>0</v>
      </c>
      <c r="AK230">
        <f t="array" ref="AK230">IF(AND(ROWS($M$131:AK230)&lt;=$P$2,COLUMNS($M$131:AK230)&lt;=$P$2),INDEX(MINVERSE($M$6:INDEX($M$6:$EF$125,$P$2,$P$2)),ROWS($M$131:AK230),COLUMNS($M$131:AK230)),0)</f>
        <v>0</v>
      </c>
      <c r="AL230">
        <f t="array" ref="AL230">IF(AND(ROWS($M$131:AL230)&lt;=$P$2,COLUMNS($M$131:AL230)&lt;=$P$2),INDEX(MINVERSE($M$6:INDEX($M$6:$EF$125,$P$2,$P$2)),ROWS($M$131:AL230),COLUMNS($M$131:AL230)),0)</f>
        <v>0</v>
      </c>
      <c r="AM230">
        <f t="array" ref="AM230">IF(AND(ROWS($M$131:AM230)&lt;=$P$2,COLUMNS($M$131:AM230)&lt;=$P$2),INDEX(MINVERSE($M$6:INDEX($M$6:$EF$125,$P$2,$P$2)),ROWS($M$131:AM230),COLUMNS($M$131:AM230)),0)</f>
        <v>0</v>
      </c>
      <c r="AN230">
        <f t="array" ref="AN230">IF(AND(ROWS($M$131:AN230)&lt;=$P$2,COLUMNS($M$131:AN230)&lt;=$P$2),INDEX(MINVERSE($M$6:INDEX($M$6:$EF$125,$P$2,$P$2)),ROWS($M$131:AN230),COLUMNS($M$131:AN230)),0)</f>
        <v>0</v>
      </c>
      <c r="AO230">
        <f t="array" ref="AO230">IF(AND(ROWS($M$131:AO230)&lt;=$P$2,COLUMNS($M$131:AO230)&lt;=$P$2),INDEX(MINVERSE($M$6:INDEX($M$6:$EF$125,$P$2,$P$2)),ROWS($M$131:AO230),COLUMNS($M$131:AO230)),0)</f>
        <v>0</v>
      </c>
      <c r="AP230">
        <f t="array" ref="AP230">IF(AND(ROWS($M$131:AP230)&lt;=$P$2,COLUMNS($M$131:AP230)&lt;=$P$2),INDEX(MINVERSE($M$6:INDEX($M$6:$EF$125,$P$2,$P$2)),ROWS($M$131:AP230),COLUMNS($M$131:AP230)),0)</f>
        <v>0</v>
      </c>
      <c r="AQ230">
        <f t="array" ref="AQ230">IF(AND(ROWS($M$131:AQ230)&lt;=$P$2,COLUMNS($M$131:AQ230)&lt;=$P$2),INDEX(MINVERSE($M$6:INDEX($M$6:$EF$125,$P$2,$P$2)),ROWS($M$131:AQ230),COLUMNS($M$131:AQ230)),0)</f>
        <v>0</v>
      </c>
      <c r="AR230">
        <f t="array" ref="AR230">IF(AND(ROWS($M$131:AR230)&lt;=$P$2,COLUMNS($M$131:AR230)&lt;=$P$2),INDEX(MINVERSE($M$6:INDEX($M$6:$EF$125,$P$2,$P$2)),ROWS($M$131:AR230),COLUMNS($M$131:AR230)),0)</f>
        <v>0</v>
      </c>
      <c r="AS230">
        <f t="array" ref="AS230">IF(AND(ROWS($M$131:AS230)&lt;=$P$2,COLUMNS($M$131:AS230)&lt;=$P$2),INDEX(MINVERSE($M$6:INDEX($M$6:$EF$125,$P$2,$P$2)),ROWS($M$131:AS230),COLUMNS($M$131:AS230)),0)</f>
        <v>0</v>
      </c>
      <c r="AT230">
        <f t="array" ref="AT230">IF(AND(ROWS($M$131:AT230)&lt;=$P$2,COLUMNS($M$131:AT230)&lt;=$P$2),INDEX(MINVERSE($M$6:INDEX($M$6:$EF$125,$P$2,$P$2)),ROWS($M$131:AT230),COLUMNS($M$131:AT230)),0)</f>
        <v>0</v>
      </c>
      <c r="AU230">
        <f t="array" ref="AU230">IF(AND(ROWS($M$131:AU230)&lt;=$P$2,COLUMNS($M$131:AU230)&lt;=$P$2),INDEX(MINVERSE($M$6:INDEX($M$6:$EF$125,$P$2,$P$2)),ROWS($M$131:AU230),COLUMNS($M$131:AU230)),0)</f>
        <v>0</v>
      </c>
      <c r="AV230">
        <f t="array" ref="AV230">IF(AND(ROWS($M$131:AV230)&lt;=$P$2,COLUMNS($M$131:AV230)&lt;=$P$2),INDEX(MINVERSE($M$6:INDEX($M$6:$EF$125,$P$2,$P$2)),ROWS($M$131:AV230),COLUMNS($M$131:AV230)),0)</f>
        <v>0</v>
      </c>
      <c r="AW230">
        <f t="array" ref="AW230">IF(AND(ROWS($M$131:AW230)&lt;=$P$2,COLUMNS($M$131:AW230)&lt;=$P$2),INDEX(MINVERSE($M$6:INDEX($M$6:$EF$125,$P$2,$P$2)),ROWS($M$131:AW230),COLUMNS($M$131:AW230)),0)</f>
        <v>0</v>
      </c>
      <c r="AX230">
        <f t="array" ref="AX230">IF(AND(ROWS($M$131:AX230)&lt;=$P$2,COLUMNS($M$131:AX230)&lt;=$P$2),INDEX(MINVERSE($M$6:INDEX($M$6:$EF$125,$P$2,$P$2)),ROWS($M$131:AX230),COLUMNS($M$131:AX230)),0)</f>
        <v>0</v>
      </c>
      <c r="AY230">
        <f t="array" ref="AY230">IF(AND(ROWS($M$131:AY230)&lt;=$P$2,COLUMNS($M$131:AY230)&lt;=$P$2),INDEX(MINVERSE($M$6:INDEX($M$6:$EF$125,$P$2,$P$2)),ROWS($M$131:AY230),COLUMNS($M$131:AY230)),0)</f>
        <v>0</v>
      </c>
      <c r="AZ230">
        <f t="array" ref="AZ230">IF(AND(ROWS($M$131:AZ230)&lt;=$P$2,COLUMNS($M$131:AZ230)&lt;=$P$2),INDEX(MINVERSE($M$6:INDEX($M$6:$EF$125,$P$2,$P$2)),ROWS($M$131:AZ230),COLUMNS($M$131:AZ230)),0)</f>
        <v>0</v>
      </c>
      <c r="BA230">
        <f t="array" ref="BA230">IF(AND(ROWS($M$131:BA230)&lt;=$P$2,COLUMNS($M$131:BA230)&lt;=$P$2),INDEX(MINVERSE($M$6:INDEX($M$6:$EF$125,$P$2,$P$2)),ROWS($M$131:BA230),COLUMNS($M$131:BA230)),0)</f>
        <v>0</v>
      </c>
      <c r="BB230">
        <f t="array" ref="BB230">IF(AND(ROWS($M$131:BB230)&lt;=$P$2,COLUMNS($M$131:BB230)&lt;=$P$2),INDEX(MINVERSE($M$6:INDEX($M$6:$EF$125,$P$2,$P$2)),ROWS($M$131:BB230),COLUMNS($M$131:BB230)),0)</f>
        <v>0</v>
      </c>
      <c r="BC230">
        <f t="array" ref="BC230">IF(AND(ROWS($M$131:BC230)&lt;=$P$2,COLUMNS($M$131:BC230)&lt;=$P$2),INDEX(MINVERSE($M$6:INDEX($M$6:$EF$125,$P$2,$P$2)),ROWS($M$131:BC230),COLUMNS($M$131:BC230)),0)</f>
        <v>0</v>
      </c>
      <c r="BD230">
        <f t="array" ref="BD230">IF(AND(ROWS($M$131:BD230)&lt;=$P$2,COLUMNS($M$131:BD230)&lt;=$P$2),INDEX(MINVERSE($M$6:INDEX($M$6:$EF$125,$P$2,$P$2)),ROWS($M$131:BD230),COLUMNS($M$131:BD230)),0)</f>
        <v>0</v>
      </c>
      <c r="BE230">
        <f t="array" ref="BE230">IF(AND(ROWS($M$131:BE230)&lt;=$P$2,COLUMNS($M$131:BE230)&lt;=$P$2),INDEX(MINVERSE($M$6:INDEX($M$6:$EF$125,$P$2,$P$2)),ROWS($M$131:BE230),COLUMNS($M$131:BE230)),0)</f>
        <v>0</v>
      </c>
      <c r="BF230">
        <f t="array" ref="BF230">IF(AND(ROWS($M$131:BF230)&lt;=$P$2,COLUMNS($M$131:BF230)&lt;=$P$2),INDEX(MINVERSE($M$6:INDEX($M$6:$EF$125,$P$2,$P$2)),ROWS($M$131:BF230),COLUMNS($M$131:BF230)),0)</f>
        <v>0</v>
      </c>
      <c r="BG230">
        <f t="array" ref="BG230">IF(AND(ROWS($M$131:BG230)&lt;=$P$2,COLUMNS($M$131:BG230)&lt;=$P$2),INDEX(MINVERSE($M$6:INDEX($M$6:$EF$125,$P$2,$P$2)),ROWS($M$131:BG230),COLUMNS($M$131:BG230)),0)</f>
        <v>0</v>
      </c>
      <c r="BH230">
        <f t="array" ref="BH230">IF(AND(ROWS($M$131:BH230)&lt;=$P$2,COLUMNS($M$131:BH230)&lt;=$P$2),INDEX(MINVERSE($M$6:INDEX($M$6:$EF$125,$P$2,$P$2)),ROWS($M$131:BH230),COLUMNS($M$131:BH230)),0)</f>
        <v>0</v>
      </c>
      <c r="BI230">
        <f t="array" ref="BI230">IF(AND(ROWS($M$131:BI230)&lt;=$P$2,COLUMNS($M$131:BI230)&lt;=$P$2),INDEX(MINVERSE($M$6:INDEX($M$6:$EF$125,$P$2,$P$2)),ROWS($M$131:BI230),COLUMNS($M$131:BI230)),0)</f>
        <v>0</v>
      </c>
      <c r="BJ230">
        <f t="array" ref="BJ230">IF(AND(ROWS($M$131:BJ230)&lt;=$P$2,COLUMNS($M$131:BJ230)&lt;=$P$2),INDEX(MINVERSE($M$6:INDEX($M$6:$EF$125,$P$2,$P$2)),ROWS($M$131:BJ230),COLUMNS($M$131:BJ230)),0)</f>
        <v>0</v>
      </c>
      <c r="BK230">
        <f t="array" ref="BK230">IF(AND(ROWS($M$131:BK230)&lt;=$P$2,COLUMNS($M$131:BK230)&lt;=$P$2),INDEX(MINVERSE($M$6:INDEX($M$6:$EF$125,$P$2,$P$2)),ROWS($M$131:BK230),COLUMNS($M$131:BK230)),0)</f>
        <v>0</v>
      </c>
      <c r="BL230">
        <f t="array" ref="BL230">IF(AND(ROWS($M$131:BL230)&lt;=$P$2,COLUMNS($M$131:BL230)&lt;=$P$2),INDEX(MINVERSE($M$6:INDEX($M$6:$EF$125,$P$2,$P$2)),ROWS($M$131:BL230),COLUMNS($M$131:BL230)),0)</f>
        <v>0</v>
      </c>
      <c r="BM230">
        <f t="array" ref="BM230">IF(AND(ROWS($M$131:BM230)&lt;=$P$2,COLUMNS($M$131:BM230)&lt;=$P$2),INDEX(MINVERSE($M$6:INDEX($M$6:$EF$125,$P$2,$P$2)),ROWS($M$131:BM230),COLUMNS($M$131:BM230)),0)</f>
        <v>0</v>
      </c>
      <c r="BN230">
        <f t="array" ref="BN230">IF(AND(ROWS($M$131:BN230)&lt;=$P$2,COLUMNS($M$131:BN230)&lt;=$P$2),INDEX(MINVERSE($M$6:INDEX($M$6:$EF$125,$P$2,$P$2)),ROWS($M$131:BN230),COLUMNS($M$131:BN230)),0)</f>
        <v>0</v>
      </c>
      <c r="BO230">
        <f t="array" ref="BO230">IF(AND(ROWS($M$131:BO230)&lt;=$P$2,COLUMNS($M$131:BO230)&lt;=$P$2),INDEX(MINVERSE($M$6:INDEX($M$6:$EF$125,$P$2,$P$2)),ROWS($M$131:BO230),COLUMNS($M$131:BO230)),0)</f>
        <v>0</v>
      </c>
      <c r="BP230">
        <f t="array" ref="BP230">IF(AND(ROWS($M$131:BP230)&lt;=$P$2,COLUMNS($M$131:BP230)&lt;=$P$2),INDEX(MINVERSE($M$6:INDEX($M$6:$EF$125,$P$2,$P$2)),ROWS($M$131:BP230),COLUMNS($M$131:BP230)),0)</f>
        <v>0</v>
      </c>
      <c r="BQ230">
        <f t="array" ref="BQ230">IF(AND(ROWS($M$131:BQ230)&lt;=$P$2,COLUMNS($M$131:BQ230)&lt;=$P$2),INDEX(MINVERSE($M$6:INDEX($M$6:$EF$125,$P$2,$P$2)),ROWS($M$131:BQ230),COLUMNS($M$131:BQ230)),0)</f>
        <v>0</v>
      </c>
      <c r="BR230">
        <f t="array" ref="BR230">IF(AND(ROWS($M$131:BR230)&lt;=$P$2,COLUMNS($M$131:BR230)&lt;=$P$2),INDEX(MINVERSE($M$6:INDEX($M$6:$EF$125,$P$2,$P$2)),ROWS($M$131:BR230),COLUMNS($M$131:BR230)),0)</f>
        <v>0</v>
      </c>
      <c r="BS230">
        <f t="array" ref="BS230">IF(AND(ROWS($M$131:BS230)&lt;=$P$2,COLUMNS($M$131:BS230)&lt;=$P$2),INDEX(MINVERSE($M$6:INDEX($M$6:$EF$125,$P$2,$P$2)),ROWS($M$131:BS230),COLUMNS($M$131:BS230)),0)</f>
        <v>0</v>
      </c>
      <c r="BT230">
        <f t="array" ref="BT230">IF(AND(ROWS($M$131:BT230)&lt;=$P$2,COLUMNS($M$131:BT230)&lt;=$P$2),INDEX(MINVERSE($M$6:INDEX($M$6:$EF$125,$P$2,$P$2)),ROWS($M$131:BT230),COLUMNS($M$131:BT230)),0)</f>
        <v>0</v>
      </c>
      <c r="BU230">
        <f t="array" ref="BU230">IF(AND(ROWS($M$131:BU230)&lt;=$P$2,COLUMNS($M$131:BU230)&lt;=$P$2),INDEX(MINVERSE($M$6:INDEX($M$6:$EF$125,$P$2,$P$2)),ROWS($M$131:BU230),COLUMNS($M$131:BU230)),0)</f>
        <v>0</v>
      </c>
      <c r="BV230">
        <f t="array" ref="BV230">IF(AND(ROWS($M$131:BV230)&lt;=$P$2,COLUMNS($M$131:BV230)&lt;=$P$2),INDEX(MINVERSE($M$6:INDEX($M$6:$EF$125,$P$2,$P$2)),ROWS($M$131:BV230),COLUMNS($M$131:BV230)),0)</f>
        <v>0</v>
      </c>
      <c r="BW230">
        <f t="array" ref="BW230">IF(AND(ROWS($M$131:BW230)&lt;=$P$2,COLUMNS($M$131:BW230)&lt;=$P$2),INDEX(MINVERSE($M$6:INDEX($M$6:$EF$125,$P$2,$P$2)),ROWS($M$131:BW230),COLUMNS($M$131:BW230)),0)</f>
        <v>0</v>
      </c>
      <c r="BX230">
        <f t="array" ref="BX230">IF(AND(ROWS($M$131:BX230)&lt;=$P$2,COLUMNS($M$131:BX230)&lt;=$P$2),INDEX(MINVERSE($M$6:INDEX($M$6:$EF$125,$P$2,$P$2)),ROWS($M$131:BX230),COLUMNS($M$131:BX230)),0)</f>
        <v>0</v>
      </c>
      <c r="BY230">
        <f t="array" ref="BY230">IF(AND(ROWS($M$131:BY230)&lt;=$P$2,COLUMNS($M$131:BY230)&lt;=$P$2),INDEX(MINVERSE($M$6:INDEX($M$6:$EF$125,$P$2,$P$2)),ROWS($M$131:BY230),COLUMNS($M$131:BY230)),0)</f>
        <v>0</v>
      </c>
      <c r="BZ230">
        <f t="array" ref="BZ230">IF(AND(ROWS($M$131:BZ230)&lt;=$P$2,COLUMNS($M$131:BZ230)&lt;=$P$2),INDEX(MINVERSE($M$6:INDEX($M$6:$EF$125,$P$2,$P$2)),ROWS($M$131:BZ230),COLUMNS($M$131:BZ230)),0)</f>
        <v>0</v>
      </c>
      <c r="CA230">
        <f t="array" ref="CA230">IF(AND(ROWS($M$131:CA230)&lt;=$P$2,COLUMNS($M$131:CA230)&lt;=$P$2),INDEX(MINVERSE($M$6:INDEX($M$6:$EF$125,$P$2,$P$2)),ROWS($M$131:CA230),COLUMNS($M$131:CA230)),0)</f>
        <v>0</v>
      </c>
      <c r="CB230">
        <f t="array" ref="CB230">IF(AND(ROWS($M$131:CB230)&lt;=$P$2,COLUMNS($M$131:CB230)&lt;=$P$2),INDEX(MINVERSE($M$6:INDEX($M$6:$EF$125,$P$2,$P$2)),ROWS($M$131:CB230),COLUMNS($M$131:CB230)),0)</f>
        <v>0</v>
      </c>
      <c r="CC230">
        <f t="array" ref="CC230">IF(AND(ROWS($M$131:CC230)&lt;=$P$2,COLUMNS($M$131:CC230)&lt;=$P$2),INDEX(MINVERSE($M$6:INDEX($M$6:$EF$125,$P$2,$P$2)),ROWS($M$131:CC230),COLUMNS($M$131:CC230)),0)</f>
        <v>0</v>
      </c>
      <c r="CD230">
        <f t="array" ref="CD230">IF(AND(ROWS($M$131:CD230)&lt;=$P$2,COLUMNS($M$131:CD230)&lt;=$P$2),INDEX(MINVERSE($M$6:INDEX($M$6:$EF$125,$P$2,$P$2)),ROWS($M$131:CD230),COLUMNS($M$131:CD230)),0)</f>
        <v>0</v>
      </c>
      <c r="CE230">
        <f t="array" ref="CE230">IF(AND(ROWS($M$131:CE230)&lt;=$P$2,COLUMNS($M$131:CE230)&lt;=$P$2),INDEX(MINVERSE($M$6:INDEX($M$6:$EF$125,$P$2,$P$2)),ROWS($M$131:CE230),COLUMNS($M$131:CE230)),0)</f>
        <v>0</v>
      </c>
      <c r="CF230">
        <f t="array" ref="CF230">IF(AND(ROWS($M$131:CF230)&lt;=$P$2,COLUMNS($M$131:CF230)&lt;=$P$2),INDEX(MINVERSE($M$6:INDEX($M$6:$EF$125,$P$2,$P$2)),ROWS($M$131:CF230),COLUMNS($M$131:CF230)),0)</f>
        <v>0</v>
      </c>
      <c r="CG230">
        <f t="array" ref="CG230">IF(AND(ROWS($M$131:CG230)&lt;=$P$2,COLUMNS($M$131:CG230)&lt;=$P$2),INDEX(MINVERSE($M$6:INDEX($M$6:$EF$125,$P$2,$P$2)),ROWS($M$131:CG230),COLUMNS($M$131:CG230)),0)</f>
        <v>0</v>
      </c>
      <c r="CH230">
        <f t="array" ref="CH230">IF(AND(ROWS($M$131:CH230)&lt;=$P$2,COLUMNS($M$131:CH230)&lt;=$P$2),INDEX(MINVERSE($M$6:INDEX($M$6:$EF$125,$P$2,$P$2)),ROWS($M$131:CH230),COLUMNS($M$131:CH230)),0)</f>
        <v>0</v>
      </c>
      <c r="CI230">
        <f t="array" ref="CI230">IF(AND(ROWS($M$131:CI230)&lt;=$P$2,COLUMNS($M$131:CI230)&lt;=$P$2),INDEX(MINVERSE($M$6:INDEX($M$6:$EF$125,$P$2,$P$2)),ROWS($M$131:CI230),COLUMNS($M$131:CI230)),0)</f>
        <v>0</v>
      </c>
      <c r="CJ230">
        <f t="array" ref="CJ230">IF(AND(ROWS($M$131:CJ230)&lt;=$P$2,COLUMNS($M$131:CJ230)&lt;=$P$2),INDEX(MINVERSE($M$6:INDEX($M$6:$EF$125,$P$2,$P$2)),ROWS($M$131:CJ230),COLUMNS($M$131:CJ230)),0)</f>
        <v>0</v>
      </c>
      <c r="CK230">
        <f t="array" ref="CK230">IF(AND(ROWS($M$131:CK230)&lt;=$P$2,COLUMNS($M$131:CK230)&lt;=$P$2),INDEX(MINVERSE($M$6:INDEX($M$6:$EF$125,$P$2,$P$2)),ROWS($M$131:CK230),COLUMNS($M$131:CK230)),0)</f>
        <v>0</v>
      </c>
      <c r="CL230">
        <f t="array" ref="CL230">IF(AND(ROWS($M$131:CL230)&lt;=$P$2,COLUMNS($M$131:CL230)&lt;=$P$2),INDEX(MINVERSE($M$6:INDEX($M$6:$EF$125,$P$2,$P$2)),ROWS($M$131:CL230),COLUMNS($M$131:CL230)),0)</f>
        <v>0</v>
      </c>
      <c r="CM230">
        <f t="array" ref="CM230">IF(AND(ROWS($M$131:CM230)&lt;=$P$2,COLUMNS($M$131:CM230)&lt;=$P$2),INDEX(MINVERSE($M$6:INDEX($M$6:$EF$125,$P$2,$P$2)),ROWS($M$131:CM230),COLUMNS($M$131:CM230)),0)</f>
        <v>0</v>
      </c>
      <c r="CN230">
        <f t="array" ref="CN230">IF(AND(ROWS($M$131:CN230)&lt;=$P$2,COLUMNS($M$131:CN230)&lt;=$P$2),INDEX(MINVERSE($M$6:INDEX($M$6:$EF$125,$P$2,$P$2)),ROWS($M$131:CN230),COLUMNS($M$131:CN230)),0)</f>
        <v>0</v>
      </c>
      <c r="CO230">
        <f t="array" ref="CO230">IF(AND(ROWS($M$131:CO230)&lt;=$P$2,COLUMNS($M$131:CO230)&lt;=$P$2),INDEX(MINVERSE($M$6:INDEX($M$6:$EF$125,$P$2,$P$2)),ROWS($M$131:CO230),COLUMNS($M$131:CO230)),0)</f>
        <v>0</v>
      </c>
      <c r="CP230">
        <f t="array" ref="CP230">IF(AND(ROWS($M$131:CP230)&lt;=$P$2,COLUMNS($M$131:CP230)&lt;=$P$2),INDEX(MINVERSE($M$6:INDEX($M$6:$EF$125,$P$2,$P$2)),ROWS($M$131:CP230),COLUMNS($M$131:CP230)),0)</f>
        <v>0</v>
      </c>
      <c r="CQ230">
        <f t="array" ref="CQ230">IF(AND(ROWS($M$131:CQ230)&lt;=$P$2,COLUMNS($M$131:CQ230)&lt;=$P$2),INDEX(MINVERSE($M$6:INDEX($M$6:$EF$125,$P$2,$P$2)),ROWS($M$131:CQ230),COLUMNS($M$131:CQ230)),0)</f>
        <v>0</v>
      </c>
      <c r="CR230">
        <f t="array" ref="CR230">IF(AND(ROWS($M$131:CR230)&lt;=$P$2,COLUMNS($M$131:CR230)&lt;=$P$2),INDEX(MINVERSE($M$6:INDEX($M$6:$EF$125,$P$2,$P$2)),ROWS($M$131:CR230),COLUMNS($M$131:CR230)),0)</f>
        <v>0</v>
      </c>
      <c r="CS230">
        <f t="array" ref="CS230">IF(AND(ROWS($M$131:CS230)&lt;=$P$2,COLUMNS($M$131:CS230)&lt;=$P$2),INDEX(MINVERSE($M$6:INDEX($M$6:$EF$125,$P$2,$P$2)),ROWS($M$131:CS230),COLUMNS($M$131:CS230)),0)</f>
        <v>0</v>
      </c>
      <c r="CT230">
        <f t="array" ref="CT230">IF(AND(ROWS($M$131:CT230)&lt;=$P$2,COLUMNS($M$131:CT230)&lt;=$P$2),INDEX(MINVERSE($M$6:INDEX($M$6:$EF$125,$P$2,$P$2)),ROWS($M$131:CT230),COLUMNS($M$131:CT230)),0)</f>
        <v>0</v>
      </c>
      <c r="CU230">
        <f t="array" ref="CU230">IF(AND(ROWS($M$131:CU230)&lt;=$P$2,COLUMNS($M$131:CU230)&lt;=$P$2),INDEX(MINVERSE($M$6:INDEX($M$6:$EF$125,$P$2,$P$2)),ROWS($M$131:CU230),COLUMNS($M$131:CU230)),0)</f>
        <v>0</v>
      </c>
      <c r="CV230">
        <f t="array" ref="CV230">IF(AND(ROWS($M$131:CV230)&lt;=$P$2,COLUMNS($M$131:CV230)&lt;=$P$2),INDEX(MINVERSE($M$6:INDEX($M$6:$EF$125,$P$2,$P$2)),ROWS($M$131:CV230),COLUMNS($M$131:CV230)),0)</f>
        <v>0</v>
      </c>
      <c r="CW230">
        <f t="array" ref="CW230">IF(AND(ROWS($M$131:CW230)&lt;=$P$2,COLUMNS($M$131:CW230)&lt;=$P$2),INDEX(MINVERSE($M$6:INDEX($M$6:$EF$125,$P$2,$P$2)),ROWS($M$131:CW230),COLUMNS($M$131:CW230)),0)</f>
        <v>0</v>
      </c>
      <c r="CX230">
        <f t="array" ref="CX230">IF(AND(ROWS($M$131:CX230)&lt;=$P$2,COLUMNS($M$131:CX230)&lt;=$P$2),INDEX(MINVERSE($M$6:INDEX($M$6:$EF$125,$P$2,$P$2)),ROWS($M$131:CX230),COLUMNS($M$131:CX230)),0)</f>
        <v>0</v>
      </c>
      <c r="CY230">
        <f t="array" ref="CY230">IF(AND(ROWS($M$131:CY230)&lt;=$P$2,COLUMNS($M$131:CY230)&lt;=$P$2),INDEX(MINVERSE($M$6:INDEX($M$6:$EF$125,$P$2,$P$2)),ROWS($M$131:CY230),COLUMNS($M$131:CY230)),0)</f>
        <v>0</v>
      </c>
      <c r="CZ230">
        <f t="array" ref="CZ230">IF(AND(ROWS($M$131:CZ230)&lt;=$P$2,COLUMNS($M$131:CZ230)&lt;=$P$2),INDEX(MINVERSE($M$6:INDEX($M$6:$EF$125,$P$2,$P$2)),ROWS($M$131:CZ230),COLUMNS($M$131:CZ230)),0)</f>
        <v>0</v>
      </c>
      <c r="DA230">
        <f t="array" ref="DA230">IF(AND(ROWS($M$131:DA230)&lt;=$P$2,COLUMNS($M$131:DA230)&lt;=$P$2),INDEX(MINVERSE($M$6:INDEX($M$6:$EF$125,$P$2,$P$2)),ROWS($M$131:DA230),COLUMNS($M$131:DA230)),0)</f>
        <v>0</v>
      </c>
      <c r="DB230">
        <f t="array" ref="DB230">IF(AND(ROWS($M$131:DB230)&lt;=$P$2,COLUMNS($M$131:DB230)&lt;=$P$2),INDEX(MINVERSE($M$6:INDEX($M$6:$EF$125,$P$2,$P$2)),ROWS($M$131:DB230),COLUMNS($M$131:DB230)),0)</f>
        <v>0</v>
      </c>
      <c r="DC230">
        <f t="array" ref="DC230">IF(AND(ROWS($M$131:DC230)&lt;=$P$2,COLUMNS($M$131:DC230)&lt;=$P$2),INDEX(MINVERSE($M$6:INDEX($M$6:$EF$125,$P$2,$P$2)),ROWS($M$131:DC230),COLUMNS($M$131:DC230)),0)</f>
        <v>0</v>
      </c>
      <c r="DD230">
        <f t="array" ref="DD230">IF(AND(ROWS($M$131:DD230)&lt;=$P$2,COLUMNS($M$131:DD230)&lt;=$P$2),INDEX(MINVERSE($M$6:INDEX($M$6:$EF$125,$P$2,$P$2)),ROWS($M$131:DD230),COLUMNS($M$131:DD230)),0)</f>
        <v>0</v>
      </c>
      <c r="DE230">
        <f t="array" ref="DE230">IF(AND(ROWS($M$131:DE230)&lt;=$P$2,COLUMNS($M$131:DE230)&lt;=$P$2),INDEX(MINVERSE($M$6:INDEX($M$6:$EF$125,$P$2,$P$2)),ROWS($M$131:DE230),COLUMNS($M$131:DE230)),0)</f>
        <v>0</v>
      </c>
      <c r="DF230">
        <f t="array" ref="DF230">IF(AND(ROWS($M$131:DF230)&lt;=$P$2,COLUMNS($M$131:DF230)&lt;=$P$2),INDEX(MINVERSE($M$6:INDEX($M$6:$EF$125,$P$2,$P$2)),ROWS($M$131:DF230),COLUMNS($M$131:DF230)),0)</f>
        <v>0</v>
      </c>
      <c r="DG230">
        <f t="array" ref="DG230">IF(AND(ROWS($M$131:DG230)&lt;=$P$2,COLUMNS($M$131:DG230)&lt;=$P$2),INDEX(MINVERSE($M$6:INDEX($M$6:$EF$125,$P$2,$P$2)),ROWS($M$131:DG230),COLUMNS($M$131:DG230)),0)</f>
        <v>0</v>
      </c>
      <c r="DH230">
        <f t="array" ref="DH230">IF(AND(ROWS($M$131:DH230)&lt;=$P$2,COLUMNS($M$131:DH230)&lt;=$P$2),INDEX(MINVERSE($M$6:INDEX($M$6:$EF$125,$P$2,$P$2)),ROWS($M$131:DH230),COLUMNS($M$131:DH230)),0)</f>
        <v>0</v>
      </c>
      <c r="DI230">
        <f t="array" ref="DI230">IF(AND(ROWS($M$131:DI230)&lt;=$P$2,COLUMNS($M$131:DI230)&lt;=$P$2),INDEX(MINVERSE($M$6:INDEX($M$6:$EF$125,$P$2,$P$2)),ROWS($M$131:DI230),COLUMNS($M$131:DI230)),0)</f>
        <v>0</v>
      </c>
      <c r="DJ230">
        <f t="array" ref="DJ230">IF(AND(ROWS($M$131:DJ230)&lt;=$P$2,COLUMNS($M$131:DJ230)&lt;=$P$2),INDEX(MINVERSE($M$6:INDEX($M$6:$EF$125,$P$2,$P$2)),ROWS($M$131:DJ230),COLUMNS($M$131:DJ230)),0)</f>
        <v>0</v>
      </c>
      <c r="DK230">
        <f t="array" ref="DK230">IF(AND(ROWS($M$131:DK230)&lt;=$P$2,COLUMNS($M$131:DK230)&lt;=$P$2),INDEX(MINVERSE($M$6:INDEX($M$6:$EF$125,$P$2,$P$2)),ROWS($M$131:DK230),COLUMNS($M$131:DK230)),0)</f>
        <v>0</v>
      </c>
      <c r="DL230">
        <f t="array" ref="DL230">IF(AND(ROWS($M$131:DL230)&lt;=$P$2,COLUMNS($M$131:DL230)&lt;=$P$2),INDEX(MINVERSE($M$6:INDEX($M$6:$EF$125,$P$2,$P$2)),ROWS($M$131:DL230),COLUMNS($M$131:DL230)),0)</f>
        <v>0</v>
      </c>
      <c r="DM230">
        <f t="array" ref="DM230">IF(AND(ROWS($M$131:DM230)&lt;=$P$2,COLUMNS($M$131:DM230)&lt;=$P$2),INDEX(MINVERSE($M$6:INDEX($M$6:$EF$125,$P$2,$P$2)),ROWS($M$131:DM230),COLUMNS($M$131:DM230)),0)</f>
        <v>0</v>
      </c>
      <c r="DN230">
        <f t="array" ref="DN230">IF(AND(ROWS($M$131:DN230)&lt;=$P$2,COLUMNS($M$131:DN230)&lt;=$P$2),INDEX(MINVERSE($M$6:INDEX($M$6:$EF$125,$P$2,$P$2)),ROWS($M$131:DN230),COLUMNS($M$131:DN230)),0)</f>
        <v>0</v>
      </c>
      <c r="DO230">
        <f t="array" ref="DO230">IF(AND(ROWS($M$131:DO230)&lt;=$P$2,COLUMNS($M$131:DO230)&lt;=$P$2),INDEX(MINVERSE($M$6:INDEX($M$6:$EF$125,$P$2,$P$2)),ROWS($M$131:DO230),COLUMNS($M$131:DO230)),0)</f>
        <v>0</v>
      </c>
      <c r="DP230">
        <f t="array" ref="DP230">IF(AND(ROWS($M$131:DP230)&lt;=$P$2,COLUMNS($M$131:DP230)&lt;=$P$2),INDEX(MINVERSE($M$6:INDEX($M$6:$EF$125,$P$2,$P$2)),ROWS($M$131:DP230),COLUMNS($M$131:DP230)),0)</f>
        <v>0</v>
      </c>
      <c r="DQ230">
        <f t="array" ref="DQ230">IF(AND(ROWS($M$131:DQ230)&lt;=$P$2,COLUMNS($M$131:DQ230)&lt;=$P$2),INDEX(MINVERSE($M$6:INDEX($M$6:$EF$125,$P$2,$P$2)),ROWS($M$131:DQ230),COLUMNS($M$131:DQ230)),0)</f>
        <v>0</v>
      </c>
      <c r="DR230">
        <f t="array" ref="DR230">IF(AND(ROWS($M$131:DR230)&lt;=$P$2,COLUMNS($M$131:DR230)&lt;=$P$2),INDEX(MINVERSE($M$6:INDEX($M$6:$EF$125,$P$2,$P$2)),ROWS($M$131:DR230),COLUMNS($M$131:DR230)),0)</f>
        <v>0</v>
      </c>
      <c r="DS230">
        <f t="array" ref="DS230">IF(AND(ROWS($M$131:DS230)&lt;=$P$2,COLUMNS($M$131:DS230)&lt;=$P$2),INDEX(MINVERSE($M$6:INDEX($M$6:$EF$125,$P$2,$P$2)),ROWS($M$131:DS230),COLUMNS($M$131:DS230)),0)</f>
        <v>0</v>
      </c>
      <c r="DT230">
        <f t="array" ref="DT230">IF(AND(ROWS($M$131:DT230)&lt;=$P$2,COLUMNS($M$131:DT230)&lt;=$P$2),INDEX(MINVERSE($M$6:INDEX($M$6:$EF$125,$P$2,$P$2)),ROWS($M$131:DT230),COLUMNS($M$131:DT230)),0)</f>
        <v>0</v>
      </c>
      <c r="DU230">
        <f t="array" ref="DU230">IF(AND(ROWS($M$131:DU230)&lt;=$P$2,COLUMNS($M$131:DU230)&lt;=$P$2),INDEX(MINVERSE($M$6:INDEX($M$6:$EF$125,$P$2,$P$2)),ROWS($M$131:DU230),COLUMNS($M$131:DU230)),0)</f>
        <v>0</v>
      </c>
      <c r="DV230">
        <f t="array" ref="DV230">IF(AND(ROWS($M$131:DV230)&lt;=$P$2,COLUMNS($M$131:DV230)&lt;=$P$2),INDEX(MINVERSE($M$6:INDEX($M$6:$EF$125,$P$2,$P$2)),ROWS($M$131:DV230),COLUMNS($M$131:DV230)),0)</f>
        <v>0</v>
      </c>
      <c r="DW230">
        <f t="array" ref="DW230">IF(AND(ROWS($M$131:DW230)&lt;=$P$2,COLUMNS($M$131:DW230)&lt;=$P$2),INDEX(MINVERSE($M$6:INDEX($M$6:$EF$125,$P$2,$P$2)),ROWS($M$131:DW230),COLUMNS($M$131:DW230)),0)</f>
        <v>0</v>
      </c>
      <c r="DX230">
        <f t="array" ref="DX230">IF(AND(ROWS($M$131:DX230)&lt;=$P$2,COLUMNS($M$131:DX230)&lt;=$P$2),INDEX(MINVERSE($M$6:INDEX($M$6:$EF$125,$P$2,$P$2)),ROWS($M$131:DX230),COLUMNS($M$131:DX230)),0)</f>
        <v>0</v>
      </c>
      <c r="DY230">
        <f t="array" ref="DY230">IF(AND(ROWS($M$131:DY230)&lt;=$P$2,COLUMNS($M$131:DY230)&lt;=$P$2),INDEX(MINVERSE($M$6:INDEX($M$6:$EF$125,$P$2,$P$2)),ROWS($M$131:DY230),COLUMNS($M$131:DY230)),0)</f>
        <v>0</v>
      </c>
      <c r="DZ230">
        <f t="array" ref="DZ230">IF(AND(ROWS($M$131:DZ230)&lt;=$P$2,COLUMNS($M$131:DZ230)&lt;=$P$2),INDEX(MINVERSE($M$6:INDEX($M$6:$EF$125,$P$2,$P$2)),ROWS($M$131:DZ230),COLUMNS($M$131:DZ230)),0)</f>
        <v>0</v>
      </c>
      <c r="EA230">
        <f t="array" ref="EA230">IF(AND(ROWS($M$131:EA230)&lt;=$P$2,COLUMNS($M$131:EA230)&lt;=$P$2),INDEX(MINVERSE($M$6:INDEX($M$6:$EF$125,$P$2,$P$2)),ROWS($M$131:EA230),COLUMNS($M$131:EA230)),0)</f>
        <v>0</v>
      </c>
      <c r="EB230">
        <f t="array" ref="EB230">IF(AND(ROWS($M$131:EB230)&lt;=$P$2,COLUMNS($M$131:EB230)&lt;=$P$2),INDEX(MINVERSE($M$6:INDEX($M$6:$EF$125,$P$2,$P$2)),ROWS($M$131:EB230),COLUMNS($M$131:EB230)),0)</f>
        <v>0</v>
      </c>
    </row>
    <row r="231" spans="12:132" ht="15">
      <c r="L231" s="10">
        <v>101</v>
      </c>
      <c r="M231">
        <f t="array" ref="M231">IF(AND(ROWS($M$131:M231)&lt;=$P$2,COLUMNS($M$131:M231)&lt;=$P$2),INDEX(MINVERSE($M$6:INDEX($M$6:$EF$125,$P$2,$P$2)),ROWS($M$131:M231),COLUMNS($M$131:M231)),0)</f>
        <v>0</v>
      </c>
      <c r="N231">
        <f t="array" ref="N231">IF(AND(ROWS($M$131:N231)&lt;=$P$2,COLUMNS($M$131:N231)&lt;=$P$2),INDEX(MINVERSE($M$6:INDEX($M$6:$EF$125,$P$2,$P$2)),ROWS($M$131:N231),COLUMNS($M$131:N231)),0)</f>
        <v>0</v>
      </c>
      <c r="O231">
        <f t="array" ref="O231">IF(AND(ROWS($M$131:O231)&lt;=$P$2,COLUMNS($M$131:O231)&lt;=$P$2),INDEX(MINVERSE($M$6:INDEX($M$6:$EF$125,$P$2,$P$2)),ROWS($M$131:O231),COLUMNS($M$131:O231)),0)</f>
        <v>0</v>
      </c>
      <c r="P231">
        <f t="array" ref="P231">IF(AND(ROWS($M$131:P231)&lt;=$P$2,COLUMNS($M$131:P231)&lt;=$P$2),INDEX(MINVERSE($M$6:INDEX($M$6:$EF$125,$P$2,$P$2)),ROWS($M$131:P231),COLUMNS($M$131:P231)),0)</f>
        <v>0</v>
      </c>
      <c r="Q231">
        <f t="array" ref="Q231">IF(AND(ROWS($M$131:Q231)&lt;=$P$2,COLUMNS($M$131:Q231)&lt;=$P$2),INDEX(MINVERSE($M$6:INDEX($M$6:$EF$125,$P$2,$P$2)),ROWS($M$131:Q231),COLUMNS($M$131:Q231)),0)</f>
        <v>0</v>
      </c>
      <c r="R231">
        <f t="array" ref="R231">IF(AND(ROWS($M$131:R231)&lt;=$P$2,COLUMNS($M$131:R231)&lt;=$P$2),INDEX(MINVERSE($M$6:INDEX($M$6:$EF$125,$P$2,$P$2)),ROWS($M$131:R231),COLUMNS($M$131:R231)),0)</f>
        <v>0</v>
      </c>
      <c r="S231">
        <f t="array" ref="S231">IF(AND(ROWS($M$131:S231)&lt;=$P$2,COLUMNS($M$131:S231)&lt;=$P$2),INDEX(MINVERSE($M$6:INDEX($M$6:$EF$125,$P$2,$P$2)),ROWS($M$131:S231),COLUMNS($M$131:S231)),0)</f>
        <v>0</v>
      </c>
      <c r="T231">
        <f t="array" ref="T231">IF(AND(ROWS($M$131:T231)&lt;=$P$2,COLUMNS($M$131:T231)&lt;=$P$2),INDEX(MINVERSE($M$6:INDEX($M$6:$EF$125,$P$2,$P$2)),ROWS($M$131:T231),COLUMNS($M$131:T231)),0)</f>
        <v>0</v>
      </c>
      <c r="U231">
        <f t="array" ref="U231">IF(AND(ROWS($M$131:U231)&lt;=$P$2,COLUMNS($M$131:U231)&lt;=$P$2),INDEX(MINVERSE($M$6:INDEX($M$6:$EF$125,$P$2,$P$2)),ROWS($M$131:U231),COLUMNS($M$131:U231)),0)</f>
        <v>0</v>
      </c>
      <c r="V231">
        <f t="array" ref="V231">IF(AND(ROWS($M$131:V231)&lt;=$P$2,COLUMNS($M$131:V231)&lt;=$P$2),INDEX(MINVERSE($M$6:INDEX($M$6:$EF$125,$P$2,$P$2)),ROWS($M$131:V231),COLUMNS($M$131:V231)),0)</f>
        <v>0</v>
      </c>
      <c r="W231">
        <f t="array" ref="W231">IF(AND(ROWS($M$131:W231)&lt;=$P$2,COLUMNS($M$131:W231)&lt;=$P$2),INDEX(MINVERSE($M$6:INDEX($M$6:$EF$125,$P$2,$P$2)),ROWS($M$131:W231),COLUMNS($M$131:W231)),0)</f>
        <v>0</v>
      </c>
      <c r="X231">
        <f t="array" ref="X231">IF(AND(ROWS($M$131:X231)&lt;=$P$2,COLUMNS($M$131:X231)&lt;=$P$2),INDEX(MINVERSE($M$6:INDEX($M$6:$EF$125,$P$2,$P$2)),ROWS($M$131:X231),COLUMNS($M$131:X231)),0)</f>
        <v>0</v>
      </c>
      <c r="Y231">
        <f t="array" ref="Y231">IF(AND(ROWS($M$131:Y231)&lt;=$P$2,COLUMNS($M$131:Y231)&lt;=$P$2),INDEX(MINVERSE($M$6:INDEX($M$6:$EF$125,$P$2,$P$2)),ROWS($M$131:Y231),COLUMNS($M$131:Y231)),0)</f>
        <v>0</v>
      </c>
      <c r="Z231">
        <f t="array" ref="Z231">IF(AND(ROWS($M$131:Z231)&lt;=$P$2,COLUMNS($M$131:Z231)&lt;=$P$2),INDEX(MINVERSE($M$6:INDEX($M$6:$EF$125,$P$2,$P$2)),ROWS($M$131:Z231),COLUMNS($M$131:Z231)),0)</f>
        <v>0</v>
      </c>
      <c r="AA231">
        <f t="array" ref="AA231">IF(AND(ROWS($M$131:AA231)&lt;=$P$2,COLUMNS($M$131:AA231)&lt;=$P$2),INDEX(MINVERSE($M$6:INDEX($M$6:$EF$125,$P$2,$P$2)),ROWS($M$131:AA231),COLUMNS($M$131:AA231)),0)</f>
        <v>0</v>
      </c>
      <c r="AB231">
        <f t="array" ref="AB231">IF(AND(ROWS($M$131:AB231)&lt;=$P$2,COLUMNS($M$131:AB231)&lt;=$P$2),INDEX(MINVERSE($M$6:INDEX($M$6:$EF$125,$P$2,$P$2)),ROWS($M$131:AB231),COLUMNS($M$131:AB231)),0)</f>
        <v>0</v>
      </c>
      <c r="AC231">
        <f t="array" ref="AC231">IF(AND(ROWS($M$131:AC231)&lt;=$P$2,COLUMNS($M$131:AC231)&lt;=$P$2),INDEX(MINVERSE($M$6:INDEX($M$6:$EF$125,$P$2,$P$2)),ROWS($M$131:AC231),COLUMNS($M$131:AC231)),0)</f>
        <v>0</v>
      </c>
      <c r="AD231">
        <f t="array" ref="AD231">IF(AND(ROWS($M$131:AD231)&lt;=$P$2,COLUMNS($M$131:AD231)&lt;=$P$2),INDEX(MINVERSE($M$6:INDEX($M$6:$EF$125,$P$2,$P$2)),ROWS($M$131:AD231),COLUMNS($M$131:AD231)),0)</f>
        <v>0</v>
      </c>
      <c r="AE231">
        <f t="array" ref="AE231">IF(AND(ROWS($M$131:AE231)&lt;=$P$2,COLUMNS($M$131:AE231)&lt;=$P$2),INDEX(MINVERSE($M$6:INDEX($M$6:$EF$125,$P$2,$P$2)),ROWS($M$131:AE231),COLUMNS($M$131:AE231)),0)</f>
        <v>0</v>
      </c>
      <c r="AF231">
        <f t="array" ref="AF231">IF(AND(ROWS($M$131:AF231)&lt;=$P$2,COLUMNS($M$131:AF231)&lt;=$P$2),INDEX(MINVERSE($M$6:INDEX($M$6:$EF$125,$P$2,$P$2)),ROWS($M$131:AF231),COLUMNS($M$131:AF231)),0)</f>
        <v>0</v>
      </c>
      <c r="AG231">
        <f t="array" ref="AG231">IF(AND(ROWS($M$131:AG231)&lt;=$P$2,COLUMNS($M$131:AG231)&lt;=$P$2),INDEX(MINVERSE($M$6:INDEX($M$6:$EF$125,$P$2,$P$2)),ROWS($M$131:AG231),COLUMNS($M$131:AG231)),0)</f>
        <v>0</v>
      </c>
      <c r="AH231">
        <f t="array" ref="AH231">IF(AND(ROWS($M$131:AH231)&lt;=$P$2,COLUMNS($M$131:AH231)&lt;=$P$2),INDEX(MINVERSE($M$6:INDEX($M$6:$EF$125,$P$2,$P$2)),ROWS($M$131:AH231),COLUMNS($M$131:AH231)),0)</f>
        <v>0</v>
      </c>
      <c r="AI231">
        <f t="array" ref="AI231">IF(AND(ROWS($M$131:AI231)&lt;=$P$2,COLUMNS($M$131:AI231)&lt;=$P$2),INDEX(MINVERSE($M$6:INDEX($M$6:$EF$125,$P$2,$P$2)),ROWS($M$131:AI231),COLUMNS($M$131:AI231)),0)</f>
        <v>0</v>
      </c>
      <c r="AJ231">
        <f t="array" ref="AJ231">IF(AND(ROWS($M$131:AJ231)&lt;=$P$2,COLUMNS($M$131:AJ231)&lt;=$P$2),INDEX(MINVERSE($M$6:INDEX($M$6:$EF$125,$P$2,$P$2)),ROWS($M$131:AJ231),COLUMNS($M$131:AJ231)),0)</f>
        <v>0</v>
      </c>
      <c r="AK231">
        <f t="array" ref="AK231">IF(AND(ROWS($M$131:AK231)&lt;=$P$2,COLUMNS($M$131:AK231)&lt;=$P$2),INDEX(MINVERSE($M$6:INDEX($M$6:$EF$125,$P$2,$P$2)),ROWS($M$131:AK231),COLUMNS($M$131:AK231)),0)</f>
        <v>0</v>
      </c>
      <c r="AL231">
        <f t="array" ref="AL231">IF(AND(ROWS($M$131:AL231)&lt;=$P$2,COLUMNS($M$131:AL231)&lt;=$P$2),INDEX(MINVERSE($M$6:INDEX($M$6:$EF$125,$P$2,$P$2)),ROWS($M$131:AL231),COLUMNS($M$131:AL231)),0)</f>
        <v>0</v>
      </c>
      <c r="AM231">
        <f t="array" ref="AM231">IF(AND(ROWS($M$131:AM231)&lt;=$P$2,COLUMNS($M$131:AM231)&lt;=$P$2),INDEX(MINVERSE($M$6:INDEX($M$6:$EF$125,$P$2,$P$2)),ROWS($M$131:AM231),COLUMNS($M$131:AM231)),0)</f>
        <v>0</v>
      </c>
      <c r="AN231">
        <f t="array" ref="AN231">IF(AND(ROWS($M$131:AN231)&lt;=$P$2,COLUMNS($M$131:AN231)&lt;=$P$2),INDEX(MINVERSE($M$6:INDEX($M$6:$EF$125,$P$2,$P$2)),ROWS($M$131:AN231),COLUMNS($M$131:AN231)),0)</f>
        <v>0</v>
      </c>
      <c r="AO231">
        <f t="array" ref="AO231">IF(AND(ROWS($M$131:AO231)&lt;=$P$2,COLUMNS($M$131:AO231)&lt;=$P$2),INDEX(MINVERSE($M$6:INDEX($M$6:$EF$125,$P$2,$P$2)),ROWS($M$131:AO231),COLUMNS($M$131:AO231)),0)</f>
        <v>0</v>
      </c>
      <c r="AP231">
        <f t="array" ref="AP231">IF(AND(ROWS($M$131:AP231)&lt;=$P$2,COLUMNS($M$131:AP231)&lt;=$P$2),INDEX(MINVERSE($M$6:INDEX($M$6:$EF$125,$P$2,$P$2)),ROWS($M$131:AP231),COLUMNS($M$131:AP231)),0)</f>
        <v>0</v>
      </c>
      <c r="AQ231">
        <f t="array" ref="AQ231">IF(AND(ROWS($M$131:AQ231)&lt;=$P$2,COLUMNS($M$131:AQ231)&lt;=$P$2),INDEX(MINVERSE($M$6:INDEX($M$6:$EF$125,$P$2,$P$2)),ROWS($M$131:AQ231),COLUMNS($M$131:AQ231)),0)</f>
        <v>0</v>
      </c>
      <c r="AR231">
        <f t="array" ref="AR231">IF(AND(ROWS($M$131:AR231)&lt;=$P$2,COLUMNS($M$131:AR231)&lt;=$P$2),INDEX(MINVERSE($M$6:INDEX($M$6:$EF$125,$P$2,$P$2)),ROWS($M$131:AR231),COLUMNS($M$131:AR231)),0)</f>
        <v>0</v>
      </c>
      <c r="AS231">
        <f t="array" ref="AS231">IF(AND(ROWS($M$131:AS231)&lt;=$P$2,COLUMNS($M$131:AS231)&lt;=$P$2),INDEX(MINVERSE($M$6:INDEX($M$6:$EF$125,$P$2,$P$2)),ROWS($M$131:AS231),COLUMNS($M$131:AS231)),0)</f>
        <v>0</v>
      </c>
      <c r="AT231">
        <f t="array" ref="AT231">IF(AND(ROWS($M$131:AT231)&lt;=$P$2,COLUMNS($M$131:AT231)&lt;=$P$2),INDEX(MINVERSE($M$6:INDEX($M$6:$EF$125,$P$2,$P$2)),ROWS($M$131:AT231),COLUMNS($M$131:AT231)),0)</f>
        <v>0</v>
      </c>
      <c r="AU231">
        <f t="array" ref="AU231">IF(AND(ROWS($M$131:AU231)&lt;=$P$2,COLUMNS($M$131:AU231)&lt;=$P$2),INDEX(MINVERSE($M$6:INDEX($M$6:$EF$125,$P$2,$P$2)),ROWS($M$131:AU231),COLUMNS($M$131:AU231)),0)</f>
        <v>0</v>
      </c>
      <c r="AV231">
        <f t="array" ref="AV231">IF(AND(ROWS($M$131:AV231)&lt;=$P$2,COLUMNS($M$131:AV231)&lt;=$P$2),INDEX(MINVERSE($M$6:INDEX($M$6:$EF$125,$P$2,$P$2)),ROWS($M$131:AV231),COLUMNS($M$131:AV231)),0)</f>
        <v>0</v>
      </c>
      <c r="AW231">
        <f t="array" ref="AW231">IF(AND(ROWS($M$131:AW231)&lt;=$P$2,COLUMNS($M$131:AW231)&lt;=$P$2),INDEX(MINVERSE($M$6:INDEX($M$6:$EF$125,$P$2,$P$2)),ROWS($M$131:AW231),COLUMNS($M$131:AW231)),0)</f>
        <v>0</v>
      </c>
      <c r="AX231">
        <f t="array" ref="AX231">IF(AND(ROWS($M$131:AX231)&lt;=$P$2,COLUMNS($M$131:AX231)&lt;=$P$2),INDEX(MINVERSE($M$6:INDEX($M$6:$EF$125,$P$2,$P$2)),ROWS($M$131:AX231),COLUMNS($M$131:AX231)),0)</f>
        <v>0</v>
      </c>
      <c r="AY231">
        <f t="array" ref="AY231">IF(AND(ROWS($M$131:AY231)&lt;=$P$2,COLUMNS($M$131:AY231)&lt;=$P$2),INDEX(MINVERSE($M$6:INDEX($M$6:$EF$125,$P$2,$P$2)),ROWS($M$131:AY231),COLUMNS($M$131:AY231)),0)</f>
        <v>0</v>
      </c>
      <c r="AZ231">
        <f t="array" ref="AZ231">IF(AND(ROWS($M$131:AZ231)&lt;=$P$2,COLUMNS($M$131:AZ231)&lt;=$P$2),INDEX(MINVERSE($M$6:INDEX($M$6:$EF$125,$P$2,$P$2)),ROWS($M$131:AZ231),COLUMNS($M$131:AZ231)),0)</f>
        <v>0</v>
      </c>
      <c r="BA231">
        <f t="array" ref="BA231">IF(AND(ROWS($M$131:BA231)&lt;=$P$2,COLUMNS($M$131:BA231)&lt;=$P$2),INDEX(MINVERSE($M$6:INDEX($M$6:$EF$125,$P$2,$P$2)),ROWS($M$131:BA231),COLUMNS($M$131:BA231)),0)</f>
        <v>0</v>
      </c>
      <c r="BB231">
        <f t="array" ref="BB231">IF(AND(ROWS($M$131:BB231)&lt;=$P$2,COLUMNS($M$131:BB231)&lt;=$P$2),INDEX(MINVERSE($M$6:INDEX($M$6:$EF$125,$P$2,$P$2)),ROWS($M$131:BB231),COLUMNS($M$131:BB231)),0)</f>
        <v>0</v>
      </c>
      <c r="BC231">
        <f t="array" ref="BC231">IF(AND(ROWS($M$131:BC231)&lt;=$P$2,COLUMNS($M$131:BC231)&lt;=$P$2),INDEX(MINVERSE($M$6:INDEX($M$6:$EF$125,$P$2,$P$2)),ROWS($M$131:BC231),COLUMNS($M$131:BC231)),0)</f>
        <v>0</v>
      </c>
      <c r="BD231">
        <f t="array" ref="BD231">IF(AND(ROWS($M$131:BD231)&lt;=$P$2,COLUMNS($M$131:BD231)&lt;=$P$2),INDEX(MINVERSE($M$6:INDEX($M$6:$EF$125,$P$2,$P$2)),ROWS($M$131:BD231),COLUMNS($M$131:BD231)),0)</f>
        <v>0</v>
      </c>
      <c r="BE231">
        <f t="array" ref="BE231">IF(AND(ROWS($M$131:BE231)&lt;=$P$2,COLUMNS($M$131:BE231)&lt;=$P$2),INDEX(MINVERSE($M$6:INDEX($M$6:$EF$125,$P$2,$P$2)),ROWS($M$131:BE231),COLUMNS($M$131:BE231)),0)</f>
        <v>0</v>
      </c>
      <c r="BF231">
        <f t="array" ref="BF231">IF(AND(ROWS($M$131:BF231)&lt;=$P$2,COLUMNS($M$131:BF231)&lt;=$P$2),INDEX(MINVERSE($M$6:INDEX($M$6:$EF$125,$P$2,$P$2)),ROWS($M$131:BF231),COLUMNS($M$131:BF231)),0)</f>
        <v>0</v>
      </c>
      <c r="BG231">
        <f t="array" ref="BG231">IF(AND(ROWS($M$131:BG231)&lt;=$P$2,COLUMNS($M$131:BG231)&lt;=$P$2),INDEX(MINVERSE($M$6:INDEX($M$6:$EF$125,$P$2,$P$2)),ROWS($M$131:BG231),COLUMNS($M$131:BG231)),0)</f>
        <v>0</v>
      </c>
      <c r="BH231">
        <f t="array" ref="BH231">IF(AND(ROWS($M$131:BH231)&lt;=$P$2,COLUMNS($M$131:BH231)&lt;=$P$2),INDEX(MINVERSE($M$6:INDEX($M$6:$EF$125,$P$2,$P$2)),ROWS($M$131:BH231),COLUMNS($M$131:BH231)),0)</f>
        <v>0</v>
      </c>
      <c r="BI231">
        <f t="array" ref="BI231">IF(AND(ROWS($M$131:BI231)&lt;=$P$2,COLUMNS($M$131:BI231)&lt;=$P$2),INDEX(MINVERSE($M$6:INDEX($M$6:$EF$125,$P$2,$P$2)),ROWS($M$131:BI231),COLUMNS($M$131:BI231)),0)</f>
        <v>0</v>
      </c>
      <c r="BJ231">
        <f t="array" ref="BJ231">IF(AND(ROWS($M$131:BJ231)&lt;=$P$2,COLUMNS($M$131:BJ231)&lt;=$P$2),INDEX(MINVERSE($M$6:INDEX($M$6:$EF$125,$P$2,$P$2)),ROWS($M$131:BJ231),COLUMNS($M$131:BJ231)),0)</f>
        <v>0</v>
      </c>
      <c r="BK231">
        <f t="array" ref="BK231">IF(AND(ROWS($M$131:BK231)&lt;=$P$2,COLUMNS($M$131:BK231)&lt;=$P$2),INDEX(MINVERSE($M$6:INDEX($M$6:$EF$125,$P$2,$P$2)),ROWS($M$131:BK231),COLUMNS($M$131:BK231)),0)</f>
        <v>0</v>
      </c>
      <c r="BL231">
        <f t="array" ref="BL231">IF(AND(ROWS($M$131:BL231)&lt;=$P$2,COLUMNS($M$131:BL231)&lt;=$P$2),INDEX(MINVERSE($M$6:INDEX($M$6:$EF$125,$P$2,$P$2)),ROWS($M$131:BL231),COLUMNS($M$131:BL231)),0)</f>
        <v>0</v>
      </c>
      <c r="BM231">
        <f t="array" ref="BM231">IF(AND(ROWS($M$131:BM231)&lt;=$P$2,COLUMNS($M$131:BM231)&lt;=$P$2),INDEX(MINVERSE($M$6:INDEX($M$6:$EF$125,$P$2,$P$2)),ROWS($M$131:BM231),COLUMNS($M$131:BM231)),0)</f>
        <v>0</v>
      </c>
      <c r="BN231">
        <f t="array" ref="BN231">IF(AND(ROWS($M$131:BN231)&lt;=$P$2,COLUMNS($M$131:BN231)&lt;=$P$2),INDEX(MINVERSE($M$6:INDEX($M$6:$EF$125,$P$2,$P$2)),ROWS($M$131:BN231),COLUMNS($M$131:BN231)),0)</f>
        <v>0</v>
      </c>
      <c r="BO231">
        <f t="array" ref="BO231">IF(AND(ROWS($M$131:BO231)&lt;=$P$2,COLUMNS($M$131:BO231)&lt;=$P$2),INDEX(MINVERSE($M$6:INDEX($M$6:$EF$125,$P$2,$P$2)),ROWS($M$131:BO231),COLUMNS($M$131:BO231)),0)</f>
        <v>0</v>
      </c>
      <c r="BP231">
        <f t="array" ref="BP231">IF(AND(ROWS($M$131:BP231)&lt;=$P$2,COLUMNS($M$131:BP231)&lt;=$P$2),INDEX(MINVERSE($M$6:INDEX($M$6:$EF$125,$P$2,$P$2)),ROWS($M$131:BP231),COLUMNS($M$131:BP231)),0)</f>
        <v>0</v>
      </c>
      <c r="BQ231">
        <f t="array" ref="BQ231">IF(AND(ROWS($M$131:BQ231)&lt;=$P$2,COLUMNS($M$131:BQ231)&lt;=$P$2),INDEX(MINVERSE($M$6:INDEX($M$6:$EF$125,$P$2,$P$2)),ROWS($M$131:BQ231),COLUMNS($M$131:BQ231)),0)</f>
        <v>0</v>
      </c>
      <c r="BR231">
        <f t="array" ref="BR231">IF(AND(ROWS($M$131:BR231)&lt;=$P$2,COLUMNS($M$131:BR231)&lt;=$P$2),INDEX(MINVERSE($M$6:INDEX($M$6:$EF$125,$P$2,$P$2)),ROWS($M$131:BR231),COLUMNS($M$131:BR231)),0)</f>
        <v>0</v>
      </c>
      <c r="BS231">
        <f t="array" ref="BS231">IF(AND(ROWS($M$131:BS231)&lt;=$P$2,COLUMNS($M$131:BS231)&lt;=$P$2),INDEX(MINVERSE($M$6:INDEX($M$6:$EF$125,$P$2,$P$2)),ROWS($M$131:BS231),COLUMNS($M$131:BS231)),0)</f>
        <v>0</v>
      </c>
      <c r="BT231">
        <f t="array" ref="BT231">IF(AND(ROWS($M$131:BT231)&lt;=$P$2,COLUMNS($M$131:BT231)&lt;=$P$2),INDEX(MINVERSE($M$6:INDEX($M$6:$EF$125,$P$2,$P$2)),ROWS($M$131:BT231),COLUMNS($M$131:BT231)),0)</f>
        <v>0</v>
      </c>
      <c r="BU231">
        <f t="array" ref="BU231">IF(AND(ROWS($M$131:BU231)&lt;=$P$2,COLUMNS($M$131:BU231)&lt;=$P$2),INDEX(MINVERSE($M$6:INDEX($M$6:$EF$125,$P$2,$P$2)),ROWS($M$131:BU231),COLUMNS($M$131:BU231)),0)</f>
        <v>0</v>
      </c>
      <c r="BV231">
        <f t="array" ref="BV231">IF(AND(ROWS($M$131:BV231)&lt;=$P$2,COLUMNS($M$131:BV231)&lt;=$P$2),INDEX(MINVERSE($M$6:INDEX($M$6:$EF$125,$P$2,$P$2)),ROWS($M$131:BV231),COLUMNS($M$131:BV231)),0)</f>
        <v>0</v>
      </c>
      <c r="BW231">
        <f t="array" ref="BW231">IF(AND(ROWS($M$131:BW231)&lt;=$P$2,COLUMNS($M$131:BW231)&lt;=$P$2),INDEX(MINVERSE($M$6:INDEX($M$6:$EF$125,$P$2,$P$2)),ROWS($M$131:BW231),COLUMNS($M$131:BW231)),0)</f>
        <v>0</v>
      </c>
      <c r="BX231">
        <f t="array" ref="BX231">IF(AND(ROWS($M$131:BX231)&lt;=$P$2,COLUMNS($M$131:BX231)&lt;=$P$2),INDEX(MINVERSE($M$6:INDEX($M$6:$EF$125,$P$2,$P$2)),ROWS($M$131:BX231),COLUMNS($M$131:BX231)),0)</f>
        <v>0</v>
      </c>
      <c r="BY231">
        <f t="array" ref="BY231">IF(AND(ROWS($M$131:BY231)&lt;=$P$2,COLUMNS($M$131:BY231)&lt;=$P$2),INDEX(MINVERSE($M$6:INDEX($M$6:$EF$125,$P$2,$P$2)),ROWS($M$131:BY231),COLUMNS($M$131:BY231)),0)</f>
        <v>0</v>
      </c>
      <c r="BZ231">
        <f t="array" ref="BZ231">IF(AND(ROWS($M$131:BZ231)&lt;=$P$2,COLUMNS($M$131:BZ231)&lt;=$P$2),INDEX(MINVERSE($M$6:INDEX($M$6:$EF$125,$P$2,$P$2)),ROWS($M$131:BZ231),COLUMNS($M$131:BZ231)),0)</f>
        <v>0</v>
      </c>
      <c r="CA231">
        <f t="array" ref="CA231">IF(AND(ROWS($M$131:CA231)&lt;=$P$2,COLUMNS($M$131:CA231)&lt;=$P$2),INDEX(MINVERSE($M$6:INDEX($M$6:$EF$125,$P$2,$P$2)),ROWS($M$131:CA231),COLUMNS($M$131:CA231)),0)</f>
        <v>0</v>
      </c>
      <c r="CB231">
        <f t="array" ref="CB231">IF(AND(ROWS($M$131:CB231)&lt;=$P$2,COLUMNS($M$131:CB231)&lt;=$P$2),INDEX(MINVERSE($M$6:INDEX($M$6:$EF$125,$P$2,$P$2)),ROWS($M$131:CB231),COLUMNS($M$131:CB231)),0)</f>
        <v>0</v>
      </c>
      <c r="CC231">
        <f t="array" ref="CC231">IF(AND(ROWS($M$131:CC231)&lt;=$P$2,COLUMNS($M$131:CC231)&lt;=$P$2),INDEX(MINVERSE($M$6:INDEX($M$6:$EF$125,$P$2,$P$2)),ROWS($M$131:CC231),COLUMNS($M$131:CC231)),0)</f>
        <v>0</v>
      </c>
      <c r="CD231">
        <f t="array" ref="CD231">IF(AND(ROWS($M$131:CD231)&lt;=$P$2,COLUMNS($M$131:CD231)&lt;=$P$2),INDEX(MINVERSE($M$6:INDEX($M$6:$EF$125,$P$2,$P$2)),ROWS($M$131:CD231),COLUMNS($M$131:CD231)),0)</f>
        <v>0</v>
      </c>
      <c r="CE231">
        <f t="array" ref="CE231">IF(AND(ROWS($M$131:CE231)&lt;=$P$2,COLUMNS($M$131:CE231)&lt;=$P$2),INDEX(MINVERSE($M$6:INDEX($M$6:$EF$125,$P$2,$P$2)),ROWS($M$131:CE231),COLUMNS($M$131:CE231)),0)</f>
        <v>0</v>
      </c>
      <c r="CF231">
        <f t="array" ref="CF231">IF(AND(ROWS($M$131:CF231)&lt;=$P$2,COLUMNS($M$131:CF231)&lt;=$P$2),INDEX(MINVERSE($M$6:INDEX($M$6:$EF$125,$P$2,$P$2)),ROWS($M$131:CF231),COLUMNS($M$131:CF231)),0)</f>
        <v>0</v>
      </c>
      <c r="CG231">
        <f t="array" ref="CG231">IF(AND(ROWS($M$131:CG231)&lt;=$P$2,COLUMNS($M$131:CG231)&lt;=$P$2),INDEX(MINVERSE($M$6:INDEX($M$6:$EF$125,$P$2,$P$2)),ROWS($M$131:CG231),COLUMNS($M$131:CG231)),0)</f>
        <v>0</v>
      </c>
      <c r="CH231">
        <f t="array" ref="CH231">IF(AND(ROWS($M$131:CH231)&lt;=$P$2,COLUMNS($M$131:CH231)&lt;=$P$2),INDEX(MINVERSE($M$6:INDEX($M$6:$EF$125,$P$2,$P$2)),ROWS($M$131:CH231),COLUMNS($M$131:CH231)),0)</f>
        <v>0</v>
      </c>
      <c r="CI231">
        <f t="array" ref="CI231">IF(AND(ROWS($M$131:CI231)&lt;=$P$2,COLUMNS($M$131:CI231)&lt;=$P$2),INDEX(MINVERSE($M$6:INDEX($M$6:$EF$125,$P$2,$P$2)),ROWS($M$131:CI231),COLUMNS($M$131:CI231)),0)</f>
        <v>0</v>
      </c>
      <c r="CJ231">
        <f t="array" ref="CJ231">IF(AND(ROWS($M$131:CJ231)&lt;=$P$2,COLUMNS($M$131:CJ231)&lt;=$P$2),INDEX(MINVERSE($M$6:INDEX($M$6:$EF$125,$P$2,$P$2)),ROWS($M$131:CJ231),COLUMNS($M$131:CJ231)),0)</f>
        <v>0</v>
      </c>
      <c r="CK231">
        <f t="array" ref="CK231">IF(AND(ROWS($M$131:CK231)&lt;=$P$2,COLUMNS($M$131:CK231)&lt;=$P$2),INDEX(MINVERSE($M$6:INDEX($M$6:$EF$125,$P$2,$P$2)),ROWS($M$131:CK231),COLUMNS($M$131:CK231)),0)</f>
        <v>0</v>
      </c>
      <c r="CL231">
        <f t="array" ref="CL231">IF(AND(ROWS($M$131:CL231)&lt;=$P$2,COLUMNS($M$131:CL231)&lt;=$P$2),INDEX(MINVERSE($M$6:INDEX($M$6:$EF$125,$P$2,$P$2)),ROWS($M$131:CL231),COLUMNS($M$131:CL231)),0)</f>
        <v>0</v>
      </c>
      <c r="CM231">
        <f t="array" ref="CM231">IF(AND(ROWS($M$131:CM231)&lt;=$P$2,COLUMNS($M$131:CM231)&lt;=$P$2),INDEX(MINVERSE($M$6:INDEX($M$6:$EF$125,$P$2,$P$2)),ROWS($M$131:CM231),COLUMNS($M$131:CM231)),0)</f>
        <v>0</v>
      </c>
      <c r="CN231">
        <f t="array" ref="CN231">IF(AND(ROWS($M$131:CN231)&lt;=$P$2,COLUMNS($M$131:CN231)&lt;=$P$2),INDEX(MINVERSE($M$6:INDEX($M$6:$EF$125,$P$2,$P$2)),ROWS($M$131:CN231),COLUMNS($M$131:CN231)),0)</f>
        <v>0</v>
      </c>
      <c r="CO231">
        <f t="array" ref="CO231">IF(AND(ROWS($M$131:CO231)&lt;=$P$2,COLUMNS($M$131:CO231)&lt;=$P$2),INDEX(MINVERSE($M$6:INDEX($M$6:$EF$125,$P$2,$P$2)),ROWS($M$131:CO231),COLUMNS($M$131:CO231)),0)</f>
        <v>0</v>
      </c>
      <c r="CP231">
        <f t="array" ref="CP231">IF(AND(ROWS($M$131:CP231)&lt;=$P$2,COLUMNS($M$131:CP231)&lt;=$P$2),INDEX(MINVERSE($M$6:INDEX($M$6:$EF$125,$P$2,$P$2)),ROWS($M$131:CP231),COLUMNS($M$131:CP231)),0)</f>
        <v>0</v>
      </c>
      <c r="CQ231">
        <f t="array" ref="CQ231">IF(AND(ROWS($M$131:CQ231)&lt;=$P$2,COLUMNS($M$131:CQ231)&lt;=$P$2),INDEX(MINVERSE($M$6:INDEX($M$6:$EF$125,$P$2,$P$2)),ROWS($M$131:CQ231),COLUMNS($M$131:CQ231)),0)</f>
        <v>0</v>
      </c>
      <c r="CR231">
        <f t="array" ref="CR231">IF(AND(ROWS($M$131:CR231)&lt;=$P$2,COLUMNS($M$131:CR231)&lt;=$P$2),INDEX(MINVERSE($M$6:INDEX($M$6:$EF$125,$P$2,$P$2)),ROWS($M$131:CR231),COLUMNS($M$131:CR231)),0)</f>
        <v>0</v>
      </c>
      <c r="CS231">
        <f t="array" ref="CS231">IF(AND(ROWS($M$131:CS231)&lt;=$P$2,COLUMNS($M$131:CS231)&lt;=$P$2),INDEX(MINVERSE($M$6:INDEX($M$6:$EF$125,$P$2,$P$2)),ROWS($M$131:CS231),COLUMNS($M$131:CS231)),0)</f>
        <v>0</v>
      </c>
      <c r="CT231">
        <f t="array" ref="CT231">IF(AND(ROWS($M$131:CT231)&lt;=$P$2,COLUMNS($M$131:CT231)&lt;=$P$2),INDEX(MINVERSE($M$6:INDEX($M$6:$EF$125,$P$2,$P$2)),ROWS($M$131:CT231),COLUMNS($M$131:CT231)),0)</f>
        <v>0</v>
      </c>
      <c r="CU231">
        <f t="array" ref="CU231">IF(AND(ROWS($M$131:CU231)&lt;=$P$2,COLUMNS($M$131:CU231)&lt;=$P$2),INDEX(MINVERSE($M$6:INDEX($M$6:$EF$125,$P$2,$P$2)),ROWS($M$131:CU231),COLUMNS($M$131:CU231)),0)</f>
        <v>0</v>
      </c>
      <c r="CV231">
        <f t="array" ref="CV231">IF(AND(ROWS($M$131:CV231)&lt;=$P$2,COLUMNS($M$131:CV231)&lt;=$P$2),INDEX(MINVERSE($M$6:INDEX($M$6:$EF$125,$P$2,$P$2)),ROWS($M$131:CV231),COLUMNS($M$131:CV231)),0)</f>
        <v>0</v>
      </c>
      <c r="CW231">
        <f t="array" ref="CW231">IF(AND(ROWS($M$131:CW231)&lt;=$P$2,COLUMNS($M$131:CW231)&lt;=$P$2),INDEX(MINVERSE($M$6:INDEX($M$6:$EF$125,$P$2,$P$2)),ROWS($M$131:CW231),COLUMNS($M$131:CW231)),0)</f>
        <v>0</v>
      </c>
      <c r="CX231">
        <f t="array" ref="CX231">IF(AND(ROWS($M$131:CX231)&lt;=$P$2,COLUMNS($M$131:CX231)&lt;=$P$2),INDEX(MINVERSE($M$6:INDEX($M$6:$EF$125,$P$2,$P$2)),ROWS($M$131:CX231),COLUMNS($M$131:CX231)),0)</f>
        <v>0</v>
      </c>
      <c r="CY231">
        <f t="array" ref="CY231">IF(AND(ROWS($M$131:CY231)&lt;=$P$2,COLUMNS($M$131:CY231)&lt;=$P$2),INDEX(MINVERSE($M$6:INDEX($M$6:$EF$125,$P$2,$P$2)),ROWS($M$131:CY231),COLUMNS($M$131:CY231)),0)</f>
        <v>0</v>
      </c>
      <c r="CZ231">
        <f t="array" ref="CZ231">IF(AND(ROWS($M$131:CZ231)&lt;=$P$2,COLUMNS($M$131:CZ231)&lt;=$P$2),INDEX(MINVERSE($M$6:INDEX($M$6:$EF$125,$P$2,$P$2)),ROWS($M$131:CZ231),COLUMNS($M$131:CZ231)),0)</f>
        <v>0</v>
      </c>
      <c r="DA231">
        <f t="array" ref="DA231">IF(AND(ROWS($M$131:DA231)&lt;=$P$2,COLUMNS($M$131:DA231)&lt;=$P$2),INDEX(MINVERSE($M$6:INDEX($M$6:$EF$125,$P$2,$P$2)),ROWS($M$131:DA231),COLUMNS($M$131:DA231)),0)</f>
        <v>0</v>
      </c>
      <c r="DB231">
        <f t="array" ref="DB231">IF(AND(ROWS($M$131:DB231)&lt;=$P$2,COLUMNS($M$131:DB231)&lt;=$P$2),INDEX(MINVERSE($M$6:INDEX($M$6:$EF$125,$P$2,$P$2)),ROWS($M$131:DB231),COLUMNS($M$131:DB231)),0)</f>
        <v>0</v>
      </c>
      <c r="DC231">
        <f t="array" ref="DC231">IF(AND(ROWS($M$131:DC231)&lt;=$P$2,COLUMNS($M$131:DC231)&lt;=$P$2),INDEX(MINVERSE($M$6:INDEX($M$6:$EF$125,$P$2,$P$2)),ROWS($M$131:DC231),COLUMNS($M$131:DC231)),0)</f>
        <v>0</v>
      </c>
      <c r="DD231">
        <f t="array" ref="DD231">IF(AND(ROWS($M$131:DD231)&lt;=$P$2,COLUMNS($M$131:DD231)&lt;=$P$2),INDEX(MINVERSE($M$6:INDEX($M$6:$EF$125,$P$2,$P$2)),ROWS($M$131:DD231),COLUMNS($M$131:DD231)),0)</f>
        <v>0</v>
      </c>
      <c r="DE231">
        <f t="array" ref="DE231">IF(AND(ROWS($M$131:DE231)&lt;=$P$2,COLUMNS($M$131:DE231)&lt;=$P$2),INDEX(MINVERSE($M$6:INDEX($M$6:$EF$125,$P$2,$P$2)),ROWS($M$131:DE231),COLUMNS($M$131:DE231)),0)</f>
        <v>0</v>
      </c>
      <c r="DF231">
        <f t="array" ref="DF231">IF(AND(ROWS($M$131:DF231)&lt;=$P$2,COLUMNS($M$131:DF231)&lt;=$P$2),INDEX(MINVERSE($M$6:INDEX($M$6:$EF$125,$P$2,$P$2)),ROWS($M$131:DF231),COLUMNS($M$131:DF231)),0)</f>
        <v>0</v>
      </c>
      <c r="DG231">
        <f t="array" ref="DG231">IF(AND(ROWS($M$131:DG231)&lt;=$P$2,COLUMNS($M$131:DG231)&lt;=$P$2),INDEX(MINVERSE($M$6:INDEX($M$6:$EF$125,$P$2,$P$2)),ROWS($M$131:DG231),COLUMNS($M$131:DG231)),0)</f>
        <v>0</v>
      </c>
      <c r="DH231">
        <f t="array" ref="DH231">IF(AND(ROWS($M$131:DH231)&lt;=$P$2,COLUMNS($M$131:DH231)&lt;=$P$2),INDEX(MINVERSE($M$6:INDEX($M$6:$EF$125,$P$2,$P$2)),ROWS($M$131:DH231),COLUMNS($M$131:DH231)),0)</f>
        <v>0</v>
      </c>
      <c r="DI231">
        <f t="array" ref="DI231">IF(AND(ROWS($M$131:DI231)&lt;=$P$2,COLUMNS($M$131:DI231)&lt;=$P$2),INDEX(MINVERSE($M$6:INDEX($M$6:$EF$125,$P$2,$P$2)),ROWS($M$131:DI231),COLUMNS($M$131:DI231)),0)</f>
        <v>0</v>
      </c>
      <c r="DJ231">
        <f t="array" ref="DJ231">IF(AND(ROWS($M$131:DJ231)&lt;=$P$2,COLUMNS($M$131:DJ231)&lt;=$P$2),INDEX(MINVERSE($M$6:INDEX($M$6:$EF$125,$P$2,$P$2)),ROWS($M$131:DJ231),COLUMNS($M$131:DJ231)),0)</f>
        <v>0</v>
      </c>
      <c r="DK231">
        <f t="array" ref="DK231">IF(AND(ROWS($M$131:DK231)&lt;=$P$2,COLUMNS($M$131:DK231)&lt;=$P$2),INDEX(MINVERSE($M$6:INDEX($M$6:$EF$125,$P$2,$P$2)),ROWS($M$131:DK231),COLUMNS($M$131:DK231)),0)</f>
        <v>0</v>
      </c>
      <c r="DL231">
        <f t="array" ref="DL231">IF(AND(ROWS($M$131:DL231)&lt;=$P$2,COLUMNS($M$131:DL231)&lt;=$P$2),INDEX(MINVERSE($M$6:INDEX($M$6:$EF$125,$P$2,$P$2)),ROWS($M$131:DL231),COLUMNS($M$131:DL231)),0)</f>
        <v>0</v>
      </c>
      <c r="DM231">
        <f t="array" ref="DM231">IF(AND(ROWS($M$131:DM231)&lt;=$P$2,COLUMNS($M$131:DM231)&lt;=$P$2),INDEX(MINVERSE($M$6:INDEX($M$6:$EF$125,$P$2,$P$2)),ROWS($M$131:DM231),COLUMNS($M$131:DM231)),0)</f>
        <v>0</v>
      </c>
      <c r="DN231">
        <f t="array" ref="DN231">IF(AND(ROWS($M$131:DN231)&lt;=$P$2,COLUMNS($M$131:DN231)&lt;=$P$2),INDEX(MINVERSE($M$6:INDEX($M$6:$EF$125,$P$2,$P$2)),ROWS($M$131:DN231),COLUMNS($M$131:DN231)),0)</f>
        <v>0</v>
      </c>
      <c r="DO231">
        <f t="array" ref="DO231">IF(AND(ROWS($M$131:DO231)&lt;=$P$2,COLUMNS($M$131:DO231)&lt;=$P$2),INDEX(MINVERSE($M$6:INDEX($M$6:$EF$125,$P$2,$P$2)),ROWS($M$131:DO231),COLUMNS($M$131:DO231)),0)</f>
        <v>0</v>
      </c>
      <c r="DP231">
        <f t="array" ref="DP231">IF(AND(ROWS($M$131:DP231)&lt;=$P$2,COLUMNS($M$131:DP231)&lt;=$P$2),INDEX(MINVERSE($M$6:INDEX($M$6:$EF$125,$P$2,$P$2)),ROWS($M$131:DP231),COLUMNS($M$131:DP231)),0)</f>
        <v>0</v>
      </c>
      <c r="DQ231">
        <f t="array" ref="DQ231">IF(AND(ROWS($M$131:DQ231)&lt;=$P$2,COLUMNS($M$131:DQ231)&lt;=$P$2),INDEX(MINVERSE($M$6:INDEX($M$6:$EF$125,$P$2,$P$2)),ROWS($M$131:DQ231),COLUMNS($M$131:DQ231)),0)</f>
        <v>0</v>
      </c>
      <c r="DR231">
        <f t="array" ref="DR231">IF(AND(ROWS($M$131:DR231)&lt;=$P$2,COLUMNS($M$131:DR231)&lt;=$P$2),INDEX(MINVERSE($M$6:INDEX($M$6:$EF$125,$P$2,$P$2)),ROWS($M$131:DR231),COLUMNS($M$131:DR231)),0)</f>
        <v>0</v>
      </c>
      <c r="DS231">
        <f t="array" ref="DS231">IF(AND(ROWS($M$131:DS231)&lt;=$P$2,COLUMNS($M$131:DS231)&lt;=$P$2),INDEX(MINVERSE($M$6:INDEX($M$6:$EF$125,$P$2,$P$2)),ROWS($M$131:DS231),COLUMNS($M$131:DS231)),0)</f>
        <v>0</v>
      </c>
      <c r="DT231">
        <f t="array" ref="DT231">IF(AND(ROWS($M$131:DT231)&lt;=$P$2,COLUMNS($M$131:DT231)&lt;=$P$2),INDEX(MINVERSE($M$6:INDEX($M$6:$EF$125,$P$2,$P$2)),ROWS($M$131:DT231),COLUMNS($M$131:DT231)),0)</f>
        <v>0</v>
      </c>
      <c r="DU231">
        <f t="array" ref="DU231">IF(AND(ROWS($M$131:DU231)&lt;=$P$2,COLUMNS($M$131:DU231)&lt;=$P$2),INDEX(MINVERSE($M$6:INDEX($M$6:$EF$125,$P$2,$P$2)),ROWS($M$131:DU231),COLUMNS($M$131:DU231)),0)</f>
        <v>0</v>
      </c>
      <c r="DV231">
        <f t="array" ref="DV231">IF(AND(ROWS($M$131:DV231)&lt;=$P$2,COLUMNS($M$131:DV231)&lt;=$P$2),INDEX(MINVERSE($M$6:INDEX($M$6:$EF$125,$P$2,$P$2)),ROWS($M$131:DV231),COLUMNS($M$131:DV231)),0)</f>
        <v>0</v>
      </c>
      <c r="DW231">
        <f t="array" ref="DW231">IF(AND(ROWS($M$131:DW231)&lt;=$P$2,COLUMNS($M$131:DW231)&lt;=$P$2),INDEX(MINVERSE($M$6:INDEX($M$6:$EF$125,$P$2,$P$2)),ROWS($M$131:DW231),COLUMNS($M$131:DW231)),0)</f>
        <v>0</v>
      </c>
      <c r="DX231">
        <f t="array" ref="DX231">IF(AND(ROWS($M$131:DX231)&lt;=$P$2,COLUMNS($M$131:DX231)&lt;=$P$2),INDEX(MINVERSE($M$6:INDEX($M$6:$EF$125,$P$2,$P$2)),ROWS($M$131:DX231),COLUMNS($M$131:DX231)),0)</f>
        <v>0</v>
      </c>
      <c r="DY231">
        <f t="array" ref="DY231">IF(AND(ROWS($M$131:DY231)&lt;=$P$2,COLUMNS($M$131:DY231)&lt;=$P$2),INDEX(MINVERSE($M$6:INDEX($M$6:$EF$125,$P$2,$P$2)),ROWS($M$131:DY231),COLUMNS($M$131:DY231)),0)</f>
        <v>0</v>
      </c>
      <c r="DZ231">
        <f t="array" ref="DZ231">IF(AND(ROWS($M$131:DZ231)&lt;=$P$2,COLUMNS($M$131:DZ231)&lt;=$P$2),INDEX(MINVERSE($M$6:INDEX($M$6:$EF$125,$P$2,$P$2)),ROWS($M$131:DZ231),COLUMNS($M$131:DZ231)),0)</f>
        <v>0</v>
      </c>
      <c r="EA231">
        <f t="array" ref="EA231">IF(AND(ROWS($M$131:EA231)&lt;=$P$2,COLUMNS($M$131:EA231)&lt;=$P$2),INDEX(MINVERSE($M$6:INDEX($M$6:$EF$125,$P$2,$P$2)),ROWS($M$131:EA231),COLUMNS($M$131:EA231)),0)</f>
        <v>0</v>
      </c>
      <c r="EB231">
        <f t="array" ref="EB231">IF(AND(ROWS($M$131:EB231)&lt;=$P$2,COLUMNS($M$131:EB231)&lt;=$P$2),INDEX(MINVERSE($M$6:INDEX($M$6:$EF$125,$P$2,$P$2)),ROWS($M$131:EB231),COLUMNS($M$131:EB231)),0)</f>
        <v>0</v>
      </c>
    </row>
    <row r="232" spans="12:132" ht="15">
      <c r="L232" s="10">
        <v>102</v>
      </c>
      <c r="M232">
        <f t="array" ref="M232">IF(AND(ROWS($M$131:M232)&lt;=$P$2,COLUMNS($M$131:M232)&lt;=$P$2),INDEX(MINVERSE($M$6:INDEX($M$6:$EF$125,$P$2,$P$2)),ROWS($M$131:M232),COLUMNS($M$131:M232)),0)</f>
        <v>0</v>
      </c>
      <c r="N232">
        <f t="array" ref="N232">IF(AND(ROWS($M$131:N232)&lt;=$P$2,COLUMNS($M$131:N232)&lt;=$P$2),INDEX(MINVERSE($M$6:INDEX($M$6:$EF$125,$P$2,$P$2)),ROWS($M$131:N232),COLUMNS($M$131:N232)),0)</f>
        <v>0</v>
      </c>
      <c r="O232">
        <f t="array" ref="O232">IF(AND(ROWS($M$131:O232)&lt;=$P$2,COLUMNS($M$131:O232)&lt;=$P$2),INDEX(MINVERSE($M$6:INDEX($M$6:$EF$125,$P$2,$P$2)),ROWS($M$131:O232),COLUMNS($M$131:O232)),0)</f>
        <v>0</v>
      </c>
      <c r="P232">
        <f t="array" ref="P232">IF(AND(ROWS($M$131:P232)&lt;=$P$2,COLUMNS($M$131:P232)&lt;=$P$2),INDEX(MINVERSE($M$6:INDEX($M$6:$EF$125,$P$2,$P$2)),ROWS($M$131:P232),COLUMNS($M$131:P232)),0)</f>
        <v>0</v>
      </c>
      <c r="Q232">
        <f t="array" ref="Q232">IF(AND(ROWS($M$131:Q232)&lt;=$P$2,COLUMNS($M$131:Q232)&lt;=$P$2),INDEX(MINVERSE($M$6:INDEX($M$6:$EF$125,$P$2,$P$2)),ROWS($M$131:Q232),COLUMNS($M$131:Q232)),0)</f>
        <v>0</v>
      </c>
      <c r="R232">
        <f t="array" ref="R232">IF(AND(ROWS($M$131:R232)&lt;=$P$2,COLUMNS($M$131:R232)&lt;=$P$2),INDEX(MINVERSE($M$6:INDEX($M$6:$EF$125,$P$2,$P$2)),ROWS($M$131:R232),COLUMNS($M$131:R232)),0)</f>
        <v>0</v>
      </c>
      <c r="S232">
        <f t="array" ref="S232">IF(AND(ROWS($M$131:S232)&lt;=$P$2,COLUMNS($M$131:S232)&lt;=$P$2),INDEX(MINVERSE($M$6:INDEX($M$6:$EF$125,$P$2,$P$2)),ROWS($M$131:S232),COLUMNS($M$131:S232)),0)</f>
        <v>0</v>
      </c>
      <c r="T232">
        <f t="array" ref="T232">IF(AND(ROWS($M$131:T232)&lt;=$P$2,COLUMNS($M$131:T232)&lt;=$P$2),INDEX(MINVERSE($M$6:INDEX($M$6:$EF$125,$P$2,$P$2)),ROWS($M$131:T232),COLUMNS($M$131:T232)),0)</f>
        <v>0</v>
      </c>
      <c r="U232">
        <f t="array" ref="U232">IF(AND(ROWS($M$131:U232)&lt;=$P$2,COLUMNS($M$131:U232)&lt;=$P$2),INDEX(MINVERSE($M$6:INDEX($M$6:$EF$125,$P$2,$P$2)),ROWS($M$131:U232),COLUMNS($M$131:U232)),0)</f>
        <v>0</v>
      </c>
      <c r="V232">
        <f t="array" ref="V232">IF(AND(ROWS($M$131:V232)&lt;=$P$2,COLUMNS($M$131:V232)&lt;=$P$2),INDEX(MINVERSE($M$6:INDEX($M$6:$EF$125,$P$2,$P$2)),ROWS($M$131:V232),COLUMNS($M$131:V232)),0)</f>
        <v>0</v>
      </c>
      <c r="W232">
        <f t="array" ref="W232">IF(AND(ROWS($M$131:W232)&lt;=$P$2,COLUMNS($M$131:W232)&lt;=$P$2),INDEX(MINVERSE($M$6:INDEX($M$6:$EF$125,$P$2,$P$2)),ROWS($M$131:W232),COLUMNS($M$131:W232)),0)</f>
        <v>0</v>
      </c>
      <c r="X232">
        <f t="array" ref="X232">IF(AND(ROWS($M$131:X232)&lt;=$P$2,COLUMNS($M$131:X232)&lt;=$P$2),INDEX(MINVERSE($M$6:INDEX($M$6:$EF$125,$P$2,$P$2)),ROWS($M$131:X232),COLUMNS($M$131:X232)),0)</f>
        <v>0</v>
      </c>
      <c r="Y232">
        <f t="array" ref="Y232">IF(AND(ROWS($M$131:Y232)&lt;=$P$2,COLUMNS($M$131:Y232)&lt;=$P$2),INDEX(MINVERSE($M$6:INDEX($M$6:$EF$125,$P$2,$P$2)),ROWS($M$131:Y232),COLUMNS($M$131:Y232)),0)</f>
        <v>0</v>
      </c>
      <c r="Z232">
        <f t="array" ref="Z232">IF(AND(ROWS($M$131:Z232)&lt;=$P$2,COLUMNS($M$131:Z232)&lt;=$P$2),INDEX(MINVERSE($M$6:INDEX($M$6:$EF$125,$P$2,$P$2)),ROWS($M$131:Z232),COLUMNS($M$131:Z232)),0)</f>
        <v>0</v>
      </c>
      <c r="AA232">
        <f t="array" ref="AA232">IF(AND(ROWS($M$131:AA232)&lt;=$P$2,COLUMNS($M$131:AA232)&lt;=$P$2),INDEX(MINVERSE($M$6:INDEX($M$6:$EF$125,$P$2,$P$2)),ROWS($M$131:AA232),COLUMNS($M$131:AA232)),0)</f>
        <v>0</v>
      </c>
      <c r="AB232">
        <f t="array" ref="AB232">IF(AND(ROWS($M$131:AB232)&lt;=$P$2,COLUMNS($M$131:AB232)&lt;=$P$2),INDEX(MINVERSE($M$6:INDEX($M$6:$EF$125,$P$2,$P$2)),ROWS($M$131:AB232),COLUMNS($M$131:AB232)),0)</f>
        <v>0</v>
      </c>
      <c r="AC232">
        <f t="array" ref="AC232">IF(AND(ROWS($M$131:AC232)&lt;=$P$2,COLUMNS($M$131:AC232)&lt;=$P$2),INDEX(MINVERSE($M$6:INDEX($M$6:$EF$125,$P$2,$P$2)),ROWS($M$131:AC232),COLUMNS($M$131:AC232)),0)</f>
        <v>0</v>
      </c>
      <c r="AD232">
        <f t="array" ref="AD232">IF(AND(ROWS($M$131:AD232)&lt;=$P$2,COLUMNS($M$131:AD232)&lt;=$P$2),INDEX(MINVERSE($M$6:INDEX($M$6:$EF$125,$P$2,$P$2)),ROWS($M$131:AD232),COLUMNS($M$131:AD232)),0)</f>
        <v>0</v>
      </c>
      <c r="AE232">
        <f t="array" ref="AE232">IF(AND(ROWS($M$131:AE232)&lt;=$P$2,COLUMNS($M$131:AE232)&lt;=$P$2),INDEX(MINVERSE($M$6:INDEX($M$6:$EF$125,$P$2,$P$2)),ROWS($M$131:AE232),COLUMNS($M$131:AE232)),0)</f>
        <v>0</v>
      </c>
      <c r="AF232">
        <f t="array" ref="AF232">IF(AND(ROWS($M$131:AF232)&lt;=$P$2,COLUMNS($M$131:AF232)&lt;=$P$2),INDEX(MINVERSE($M$6:INDEX($M$6:$EF$125,$P$2,$P$2)),ROWS($M$131:AF232),COLUMNS($M$131:AF232)),0)</f>
        <v>0</v>
      </c>
      <c r="AG232">
        <f t="array" ref="AG232">IF(AND(ROWS($M$131:AG232)&lt;=$P$2,COLUMNS($M$131:AG232)&lt;=$P$2),INDEX(MINVERSE($M$6:INDEX($M$6:$EF$125,$P$2,$P$2)),ROWS($M$131:AG232),COLUMNS($M$131:AG232)),0)</f>
        <v>0</v>
      </c>
      <c r="AH232">
        <f t="array" ref="AH232">IF(AND(ROWS($M$131:AH232)&lt;=$P$2,COLUMNS($M$131:AH232)&lt;=$P$2),INDEX(MINVERSE($M$6:INDEX($M$6:$EF$125,$P$2,$P$2)),ROWS($M$131:AH232),COLUMNS($M$131:AH232)),0)</f>
        <v>0</v>
      </c>
      <c r="AI232">
        <f t="array" ref="AI232">IF(AND(ROWS($M$131:AI232)&lt;=$P$2,COLUMNS($M$131:AI232)&lt;=$P$2),INDEX(MINVERSE($M$6:INDEX($M$6:$EF$125,$P$2,$P$2)),ROWS($M$131:AI232),COLUMNS($M$131:AI232)),0)</f>
        <v>0</v>
      </c>
      <c r="AJ232">
        <f t="array" ref="AJ232">IF(AND(ROWS($M$131:AJ232)&lt;=$P$2,COLUMNS($M$131:AJ232)&lt;=$P$2),INDEX(MINVERSE($M$6:INDEX($M$6:$EF$125,$P$2,$P$2)),ROWS($M$131:AJ232),COLUMNS($M$131:AJ232)),0)</f>
        <v>0</v>
      </c>
      <c r="AK232">
        <f t="array" ref="AK232">IF(AND(ROWS($M$131:AK232)&lt;=$P$2,COLUMNS($M$131:AK232)&lt;=$P$2),INDEX(MINVERSE($M$6:INDEX($M$6:$EF$125,$P$2,$P$2)),ROWS($M$131:AK232),COLUMNS($M$131:AK232)),0)</f>
        <v>0</v>
      </c>
      <c r="AL232">
        <f t="array" ref="AL232">IF(AND(ROWS($M$131:AL232)&lt;=$P$2,COLUMNS($M$131:AL232)&lt;=$P$2),INDEX(MINVERSE($M$6:INDEX($M$6:$EF$125,$P$2,$P$2)),ROWS($M$131:AL232),COLUMNS($M$131:AL232)),0)</f>
        <v>0</v>
      </c>
      <c r="AM232">
        <f t="array" ref="AM232">IF(AND(ROWS($M$131:AM232)&lt;=$P$2,COLUMNS($M$131:AM232)&lt;=$P$2),INDEX(MINVERSE($M$6:INDEX($M$6:$EF$125,$P$2,$P$2)),ROWS($M$131:AM232),COLUMNS($M$131:AM232)),0)</f>
        <v>0</v>
      </c>
      <c r="AN232">
        <f t="array" ref="AN232">IF(AND(ROWS($M$131:AN232)&lt;=$P$2,COLUMNS($M$131:AN232)&lt;=$P$2),INDEX(MINVERSE($M$6:INDEX($M$6:$EF$125,$P$2,$P$2)),ROWS($M$131:AN232),COLUMNS($M$131:AN232)),0)</f>
        <v>0</v>
      </c>
      <c r="AO232">
        <f t="array" ref="AO232">IF(AND(ROWS($M$131:AO232)&lt;=$P$2,COLUMNS($M$131:AO232)&lt;=$P$2),INDEX(MINVERSE($M$6:INDEX($M$6:$EF$125,$P$2,$P$2)),ROWS($M$131:AO232),COLUMNS($M$131:AO232)),0)</f>
        <v>0</v>
      </c>
      <c r="AP232">
        <f t="array" ref="AP232">IF(AND(ROWS($M$131:AP232)&lt;=$P$2,COLUMNS($M$131:AP232)&lt;=$P$2),INDEX(MINVERSE($M$6:INDEX($M$6:$EF$125,$P$2,$P$2)),ROWS($M$131:AP232),COLUMNS($M$131:AP232)),0)</f>
        <v>0</v>
      </c>
      <c r="AQ232">
        <f t="array" ref="AQ232">IF(AND(ROWS($M$131:AQ232)&lt;=$P$2,COLUMNS($M$131:AQ232)&lt;=$P$2),INDEX(MINVERSE($M$6:INDEX($M$6:$EF$125,$P$2,$P$2)),ROWS($M$131:AQ232),COLUMNS($M$131:AQ232)),0)</f>
        <v>0</v>
      </c>
      <c r="AR232">
        <f t="array" ref="AR232">IF(AND(ROWS($M$131:AR232)&lt;=$P$2,COLUMNS($M$131:AR232)&lt;=$P$2),INDEX(MINVERSE($M$6:INDEX($M$6:$EF$125,$P$2,$P$2)),ROWS($M$131:AR232),COLUMNS($M$131:AR232)),0)</f>
        <v>0</v>
      </c>
      <c r="AS232">
        <f t="array" ref="AS232">IF(AND(ROWS($M$131:AS232)&lt;=$P$2,COLUMNS($M$131:AS232)&lt;=$P$2),INDEX(MINVERSE($M$6:INDEX($M$6:$EF$125,$P$2,$P$2)),ROWS($M$131:AS232),COLUMNS($M$131:AS232)),0)</f>
        <v>0</v>
      </c>
      <c r="AT232">
        <f t="array" ref="AT232">IF(AND(ROWS($M$131:AT232)&lt;=$P$2,COLUMNS($M$131:AT232)&lt;=$P$2),INDEX(MINVERSE($M$6:INDEX($M$6:$EF$125,$P$2,$P$2)),ROWS($M$131:AT232),COLUMNS($M$131:AT232)),0)</f>
        <v>0</v>
      </c>
      <c r="AU232">
        <f t="array" ref="AU232">IF(AND(ROWS($M$131:AU232)&lt;=$P$2,COLUMNS($M$131:AU232)&lt;=$P$2),INDEX(MINVERSE($M$6:INDEX($M$6:$EF$125,$P$2,$P$2)),ROWS($M$131:AU232),COLUMNS($M$131:AU232)),0)</f>
        <v>0</v>
      </c>
      <c r="AV232">
        <f t="array" ref="AV232">IF(AND(ROWS($M$131:AV232)&lt;=$P$2,COLUMNS($M$131:AV232)&lt;=$P$2),INDEX(MINVERSE($M$6:INDEX($M$6:$EF$125,$P$2,$P$2)),ROWS($M$131:AV232),COLUMNS($M$131:AV232)),0)</f>
        <v>0</v>
      </c>
      <c r="AW232">
        <f t="array" ref="AW232">IF(AND(ROWS($M$131:AW232)&lt;=$P$2,COLUMNS($M$131:AW232)&lt;=$P$2),INDEX(MINVERSE($M$6:INDEX($M$6:$EF$125,$P$2,$P$2)),ROWS($M$131:AW232),COLUMNS($M$131:AW232)),0)</f>
        <v>0</v>
      </c>
      <c r="AX232">
        <f t="array" ref="AX232">IF(AND(ROWS($M$131:AX232)&lt;=$P$2,COLUMNS($M$131:AX232)&lt;=$P$2),INDEX(MINVERSE($M$6:INDEX($M$6:$EF$125,$P$2,$P$2)),ROWS($M$131:AX232),COLUMNS($M$131:AX232)),0)</f>
        <v>0</v>
      </c>
      <c r="AY232">
        <f t="array" ref="AY232">IF(AND(ROWS($M$131:AY232)&lt;=$P$2,COLUMNS($M$131:AY232)&lt;=$P$2),INDEX(MINVERSE($M$6:INDEX($M$6:$EF$125,$P$2,$P$2)),ROWS($M$131:AY232),COLUMNS($M$131:AY232)),0)</f>
        <v>0</v>
      </c>
      <c r="AZ232">
        <f t="array" ref="AZ232">IF(AND(ROWS($M$131:AZ232)&lt;=$P$2,COLUMNS($M$131:AZ232)&lt;=$P$2),INDEX(MINVERSE($M$6:INDEX($M$6:$EF$125,$P$2,$P$2)),ROWS($M$131:AZ232),COLUMNS($M$131:AZ232)),0)</f>
        <v>0</v>
      </c>
      <c r="BA232">
        <f t="array" ref="BA232">IF(AND(ROWS($M$131:BA232)&lt;=$P$2,COLUMNS($M$131:BA232)&lt;=$P$2),INDEX(MINVERSE($M$6:INDEX($M$6:$EF$125,$P$2,$P$2)),ROWS($M$131:BA232),COLUMNS($M$131:BA232)),0)</f>
        <v>0</v>
      </c>
      <c r="BB232">
        <f t="array" ref="BB232">IF(AND(ROWS($M$131:BB232)&lt;=$P$2,COLUMNS($M$131:BB232)&lt;=$P$2),INDEX(MINVERSE($M$6:INDEX($M$6:$EF$125,$P$2,$P$2)),ROWS($M$131:BB232),COLUMNS($M$131:BB232)),0)</f>
        <v>0</v>
      </c>
      <c r="BC232">
        <f t="array" ref="BC232">IF(AND(ROWS($M$131:BC232)&lt;=$P$2,COLUMNS($M$131:BC232)&lt;=$P$2),INDEX(MINVERSE($M$6:INDEX($M$6:$EF$125,$P$2,$P$2)),ROWS($M$131:BC232),COLUMNS($M$131:BC232)),0)</f>
        <v>0</v>
      </c>
      <c r="BD232">
        <f t="array" ref="BD232">IF(AND(ROWS($M$131:BD232)&lt;=$P$2,COLUMNS($M$131:BD232)&lt;=$P$2),INDEX(MINVERSE($M$6:INDEX($M$6:$EF$125,$P$2,$P$2)),ROWS($M$131:BD232),COLUMNS($M$131:BD232)),0)</f>
        <v>0</v>
      </c>
      <c r="BE232">
        <f t="array" ref="BE232">IF(AND(ROWS($M$131:BE232)&lt;=$P$2,COLUMNS($M$131:BE232)&lt;=$P$2),INDEX(MINVERSE($M$6:INDEX($M$6:$EF$125,$P$2,$P$2)),ROWS($M$131:BE232),COLUMNS($M$131:BE232)),0)</f>
        <v>0</v>
      </c>
      <c r="BF232">
        <f t="array" ref="BF232">IF(AND(ROWS($M$131:BF232)&lt;=$P$2,COLUMNS($M$131:BF232)&lt;=$P$2),INDEX(MINVERSE($M$6:INDEX($M$6:$EF$125,$P$2,$P$2)),ROWS($M$131:BF232),COLUMNS($M$131:BF232)),0)</f>
        <v>0</v>
      </c>
      <c r="BG232">
        <f t="array" ref="BG232">IF(AND(ROWS($M$131:BG232)&lt;=$P$2,COLUMNS($M$131:BG232)&lt;=$P$2),INDEX(MINVERSE($M$6:INDEX($M$6:$EF$125,$P$2,$P$2)),ROWS($M$131:BG232),COLUMNS($M$131:BG232)),0)</f>
        <v>0</v>
      </c>
      <c r="BH232">
        <f t="array" ref="BH232">IF(AND(ROWS($M$131:BH232)&lt;=$P$2,COLUMNS($M$131:BH232)&lt;=$P$2),INDEX(MINVERSE($M$6:INDEX($M$6:$EF$125,$P$2,$P$2)),ROWS($M$131:BH232),COLUMNS($M$131:BH232)),0)</f>
        <v>0</v>
      </c>
      <c r="BI232">
        <f t="array" ref="BI232">IF(AND(ROWS($M$131:BI232)&lt;=$P$2,COLUMNS($M$131:BI232)&lt;=$P$2),INDEX(MINVERSE($M$6:INDEX($M$6:$EF$125,$P$2,$P$2)),ROWS($M$131:BI232),COLUMNS($M$131:BI232)),0)</f>
        <v>0</v>
      </c>
      <c r="BJ232">
        <f t="array" ref="BJ232">IF(AND(ROWS($M$131:BJ232)&lt;=$P$2,COLUMNS($M$131:BJ232)&lt;=$P$2),INDEX(MINVERSE($M$6:INDEX($M$6:$EF$125,$P$2,$P$2)),ROWS($M$131:BJ232),COLUMNS($M$131:BJ232)),0)</f>
        <v>0</v>
      </c>
      <c r="BK232">
        <f t="array" ref="BK232">IF(AND(ROWS($M$131:BK232)&lt;=$P$2,COLUMNS($M$131:BK232)&lt;=$P$2),INDEX(MINVERSE($M$6:INDEX($M$6:$EF$125,$P$2,$P$2)),ROWS($M$131:BK232),COLUMNS($M$131:BK232)),0)</f>
        <v>0</v>
      </c>
      <c r="BL232">
        <f t="array" ref="BL232">IF(AND(ROWS($M$131:BL232)&lt;=$P$2,COLUMNS($M$131:BL232)&lt;=$P$2),INDEX(MINVERSE($M$6:INDEX($M$6:$EF$125,$P$2,$P$2)),ROWS($M$131:BL232),COLUMNS($M$131:BL232)),0)</f>
        <v>0</v>
      </c>
      <c r="BM232">
        <f t="array" ref="BM232">IF(AND(ROWS($M$131:BM232)&lt;=$P$2,COLUMNS($M$131:BM232)&lt;=$P$2),INDEX(MINVERSE($M$6:INDEX($M$6:$EF$125,$P$2,$P$2)),ROWS($M$131:BM232),COLUMNS($M$131:BM232)),0)</f>
        <v>0</v>
      </c>
      <c r="BN232">
        <f t="array" ref="BN232">IF(AND(ROWS($M$131:BN232)&lt;=$P$2,COLUMNS($M$131:BN232)&lt;=$P$2),INDEX(MINVERSE($M$6:INDEX($M$6:$EF$125,$P$2,$P$2)),ROWS($M$131:BN232),COLUMNS($M$131:BN232)),0)</f>
        <v>0</v>
      </c>
      <c r="BO232">
        <f t="array" ref="BO232">IF(AND(ROWS($M$131:BO232)&lt;=$P$2,COLUMNS($M$131:BO232)&lt;=$P$2),INDEX(MINVERSE($M$6:INDEX($M$6:$EF$125,$P$2,$P$2)),ROWS($M$131:BO232),COLUMNS($M$131:BO232)),0)</f>
        <v>0</v>
      </c>
      <c r="BP232">
        <f t="array" ref="BP232">IF(AND(ROWS($M$131:BP232)&lt;=$P$2,COLUMNS($M$131:BP232)&lt;=$P$2),INDEX(MINVERSE($M$6:INDEX($M$6:$EF$125,$P$2,$P$2)),ROWS($M$131:BP232),COLUMNS($M$131:BP232)),0)</f>
        <v>0</v>
      </c>
      <c r="BQ232">
        <f t="array" ref="BQ232">IF(AND(ROWS($M$131:BQ232)&lt;=$P$2,COLUMNS($M$131:BQ232)&lt;=$P$2),INDEX(MINVERSE($M$6:INDEX($M$6:$EF$125,$P$2,$P$2)),ROWS($M$131:BQ232),COLUMNS($M$131:BQ232)),0)</f>
        <v>0</v>
      </c>
      <c r="BR232">
        <f t="array" ref="BR232">IF(AND(ROWS($M$131:BR232)&lt;=$P$2,COLUMNS($M$131:BR232)&lt;=$P$2),INDEX(MINVERSE($M$6:INDEX($M$6:$EF$125,$P$2,$P$2)),ROWS($M$131:BR232),COLUMNS($M$131:BR232)),0)</f>
        <v>0</v>
      </c>
      <c r="BS232">
        <f t="array" ref="BS232">IF(AND(ROWS($M$131:BS232)&lt;=$P$2,COLUMNS($M$131:BS232)&lt;=$P$2),INDEX(MINVERSE($M$6:INDEX($M$6:$EF$125,$P$2,$P$2)),ROWS($M$131:BS232),COLUMNS($M$131:BS232)),0)</f>
        <v>0</v>
      </c>
      <c r="BT232">
        <f t="array" ref="BT232">IF(AND(ROWS($M$131:BT232)&lt;=$P$2,COLUMNS($M$131:BT232)&lt;=$P$2),INDEX(MINVERSE($M$6:INDEX($M$6:$EF$125,$P$2,$P$2)),ROWS($M$131:BT232),COLUMNS($M$131:BT232)),0)</f>
        <v>0</v>
      </c>
      <c r="BU232">
        <f t="array" ref="BU232">IF(AND(ROWS($M$131:BU232)&lt;=$P$2,COLUMNS($M$131:BU232)&lt;=$P$2),INDEX(MINVERSE($M$6:INDEX($M$6:$EF$125,$P$2,$P$2)),ROWS($M$131:BU232),COLUMNS($M$131:BU232)),0)</f>
        <v>0</v>
      </c>
      <c r="BV232">
        <f t="array" ref="BV232">IF(AND(ROWS($M$131:BV232)&lt;=$P$2,COLUMNS($M$131:BV232)&lt;=$P$2),INDEX(MINVERSE($M$6:INDEX($M$6:$EF$125,$P$2,$P$2)),ROWS($M$131:BV232),COLUMNS($M$131:BV232)),0)</f>
        <v>0</v>
      </c>
      <c r="BW232">
        <f t="array" ref="BW232">IF(AND(ROWS($M$131:BW232)&lt;=$P$2,COLUMNS($M$131:BW232)&lt;=$P$2),INDEX(MINVERSE($M$6:INDEX($M$6:$EF$125,$P$2,$P$2)),ROWS($M$131:BW232),COLUMNS($M$131:BW232)),0)</f>
        <v>0</v>
      </c>
      <c r="BX232">
        <f t="array" ref="BX232">IF(AND(ROWS($M$131:BX232)&lt;=$P$2,COLUMNS($M$131:BX232)&lt;=$P$2),INDEX(MINVERSE($M$6:INDEX($M$6:$EF$125,$P$2,$P$2)),ROWS($M$131:BX232),COLUMNS($M$131:BX232)),0)</f>
        <v>0</v>
      </c>
      <c r="BY232">
        <f t="array" ref="BY232">IF(AND(ROWS($M$131:BY232)&lt;=$P$2,COLUMNS($M$131:BY232)&lt;=$P$2),INDEX(MINVERSE($M$6:INDEX($M$6:$EF$125,$P$2,$P$2)),ROWS($M$131:BY232),COLUMNS($M$131:BY232)),0)</f>
        <v>0</v>
      </c>
      <c r="BZ232">
        <f t="array" ref="BZ232">IF(AND(ROWS($M$131:BZ232)&lt;=$P$2,COLUMNS($M$131:BZ232)&lt;=$P$2),INDEX(MINVERSE($M$6:INDEX($M$6:$EF$125,$P$2,$P$2)),ROWS($M$131:BZ232),COLUMNS($M$131:BZ232)),0)</f>
        <v>0</v>
      </c>
      <c r="CA232">
        <f t="array" ref="CA232">IF(AND(ROWS($M$131:CA232)&lt;=$P$2,COLUMNS($M$131:CA232)&lt;=$P$2),INDEX(MINVERSE($M$6:INDEX($M$6:$EF$125,$P$2,$P$2)),ROWS($M$131:CA232),COLUMNS($M$131:CA232)),0)</f>
        <v>0</v>
      </c>
      <c r="CB232">
        <f t="array" ref="CB232">IF(AND(ROWS($M$131:CB232)&lt;=$P$2,COLUMNS($M$131:CB232)&lt;=$P$2),INDEX(MINVERSE($M$6:INDEX($M$6:$EF$125,$P$2,$P$2)),ROWS($M$131:CB232),COLUMNS($M$131:CB232)),0)</f>
        <v>0</v>
      </c>
      <c r="CC232">
        <f t="array" ref="CC232">IF(AND(ROWS($M$131:CC232)&lt;=$P$2,COLUMNS($M$131:CC232)&lt;=$P$2),INDEX(MINVERSE($M$6:INDEX($M$6:$EF$125,$P$2,$P$2)),ROWS($M$131:CC232),COLUMNS($M$131:CC232)),0)</f>
        <v>0</v>
      </c>
      <c r="CD232">
        <f t="array" ref="CD232">IF(AND(ROWS($M$131:CD232)&lt;=$P$2,COLUMNS($M$131:CD232)&lt;=$P$2),INDEX(MINVERSE($M$6:INDEX($M$6:$EF$125,$P$2,$P$2)),ROWS($M$131:CD232),COLUMNS($M$131:CD232)),0)</f>
        <v>0</v>
      </c>
      <c r="CE232">
        <f t="array" ref="CE232">IF(AND(ROWS($M$131:CE232)&lt;=$P$2,COLUMNS($M$131:CE232)&lt;=$P$2),INDEX(MINVERSE($M$6:INDEX($M$6:$EF$125,$P$2,$P$2)),ROWS($M$131:CE232),COLUMNS($M$131:CE232)),0)</f>
        <v>0</v>
      </c>
      <c r="CF232">
        <f t="array" ref="CF232">IF(AND(ROWS($M$131:CF232)&lt;=$P$2,COLUMNS($M$131:CF232)&lt;=$P$2),INDEX(MINVERSE($M$6:INDEX($M$6:$EF$125,$P$2,$P$2)),ROWS($M$131:CF232),COLUMNS($M$131:CF232)),0)</f>
        <v>0</v>
      </c>
      <c r="CG232">
        <f t="array" ref="CG232">IF(AND(ROWS($M$131:CG232)&lt;=$P$2,COLUMNS($M$131:CG232)&lt;=$P$2),INDEX(MINVERSE($M$6:INDEX($M$6:$EF$125,$P$2,$P$2)),ROWS($M$131:CG232),COLUMNS($M$131:CG232)),0)</f>
        <v>0</v>
      </c>
      <c r="CH232">
        <f t="array" ref="CH232">IF(AND(ROWS($M$131:CH232)&lt;=$P$2,COLUMNS($M$131:CH232)&lt;=$P$2),INDEX(MINVERSE($M$6:INDEX($M$6:$EF$125,$P$2,$P$2)),ROWS($M$131:CH232),COLUMNS($M$131:CH232)),0)</f>
        <v>0</v>
      </c>
      <c r="CI232">
        <f t="array" ref="CI232">IF(AND(ROWS($M$131:CI232)&lt;=$P$2,COLUMNS($M$131:CI232)&lt;=$P$2),INDEX(MINVERSE($M$6:INDEX($M$6:$EF$125,$P$2,$P$2)),ROWS($M$131:CI232),COLUMNS($M$131:CI232)),0)</f>
        <v>0</v>
      </c>
      <c r="CJ232">
        <f t="array" ref="CJ232">IF(AND(ROWS($M$131:CJ232)&lt;=$P$2,COLUMNS($M$131:CJ232)&lt;=$P$2),INDEX(MINVERSE($M$6:INDEX($M$6:$EF$125,$P$2,$P$2)),ROWS($M$131:CJ232),COLUMNS($M$131:CJ232)),0)</f>
        <v>0</v>
      </c>
      <c r="CK232">
        <f t="array" ref="CK232">IF(AND(ROWS($M$131:CK232)&lt;=$P$2,COLUMNS($M$131:CK232)&lt;=$P$2),INDEX(MINVERSE($M$6:INDEX($M$6:$EF$125,$P$2,$P$2)),ROWS($M$131:CK232),COLUMNS($M$131:CK232)),0)</f>
        <v>0</v>
      </c>
      <c r="CL232">
        <f t="array" ref="CL232">IF(AND(ROWS($M$131:CL232)&lt;=$P$2,COLUMNS($M$131:CL232)&lt;=$P$2),INDEX(MINVERSE($M$6:INDEX($M$6:$EF$125,$P$2,$P$2)),ROWS($M$131:CL232),COLUMNS($M$131:CL232)),0)</f>
        <v>0</v>
      </c>
      <c r="CM232">
        <f t="array" ref="CM232">IF(AND(ROWS($M$131:CM232)&lt;=$P$2,COLUMNS($M$131:CM232)&lt;=$P$2),INDEX(MINVERSE($M$6:INDEX($M$6:$EF$125,$P$2,$P$2)),ROWS($M$131:CM232),COLUMNS($M$131:CM232)),0)</f>
        <v>0</v>
      </c>
      <c r="CN232">
        <f t="array" ref="CN232">IF(AND(ROWS($M$131:CN232)&lt;=$P$2,COLUMNS($M$131:CN232)&lt;=$P$2),INDEX(MINVERSE($M$6:INDEX($M$6:$EF$125,$P$2,$P$2)),ROWS($M$131:CN232),COLUMNS($M$131:CN232)),0)</f>
        <v>0</v>
      </c>
      <c r="CO232">
        <f t="array" ref="CO232">IF(AND(ROWS($M$131:CO232)&lt;=$P$2,COLUMNS($M$131:CO232)&lt;=$P$2),INDEX(MINVERSE($M$6:INDEX($M$6:$EF$125,$P$2,$P$2)),ROWS($M$131:CO232),COLUMNS($M$131:CO232)),0)</f>
        <v>0</v>
      </c>
      <c r="CP232">
        <f t="array" ref="CP232">IF(AND(ROWS($M$131:CP232)&lt;=$P$2,COLUMNS($M$131:CP232)&lt;=$P$2),INDEX(MINVERSE($M$6:INDEX($M$6:$EF$125,$P$2,$P$2)),ROWS($M$131:CP232),COLUMNS($M$131:CP232)),0)</f>
        <v>0</v>
      </c>
      <c r="CQ232">
        <f t="array" ref="CQ232">IF(AND(ROWS($M$131:CQ232)&lt;=$P$2,COLUMNS($M$131:CQ232)&lt;=$P$2),INDEX(MINVERSE($M$6:INDEX($M$6:$EF$125,$P$2,$P$2)),ROWS($M$131:CQ232),COLUMNS($M$131:CQ232)),0)</f>
        <v>0</v>
      </c>
      <c r="CR232">
        <f t="array" ref="CR232">IF(AND(ROWS($M$131:CR232)&lt;=$P$2,COLUMNS($M$131:CR232)&lt;=$P$2),INDEX(MINVERSE($M$6:INDEX($M$6:$EF$125,$P$2,$P$2)),ROWS($M$131:CR232),COLUMNS($M$131:CR232)),0)</f>
        <v>0</v>
      </c>
      <c r="CS232">
        <f t="array" ref="CS232">IF(AND(ROWS($M$131:CS232)&lt;=$P$2,COLUMNS($M$131:CS232)&lt;=$P$2),INDEX(MINVERSE($M$6:INDEX($M$6:$EF$125,$P$2,$P$2)),ROWS($M$131:CS232),COLUMNS($M$131:CS232)),0)</f>
        <v>0</v>
      </c>
      <c r="CT232">
        <f t="array" ref="CT232">IF(AND(ROWS($M$131:CT232)&lt;=$P$2,COLUMNS($M$131:CT232)&lt;=$P$2),INDEX(MINVERSE($M$6:INDEX($M$6:$EF$125,$P$2,$P$2)),ROWS($M$131:CT232),COLUMNS($M$131:CT232)),0)</f>
        <v>0</v>
      </c>
      <c r="CU232">
        <f t="array" ref="CU232">IF(AND(ROWS($M$131:CU232)&lt;=$P$2,COLUMNS($M$131:CU232)&lt;=$P$2),INDEX(MINVERSE($M$6:INDEX($M$6:$EF$125,$P$2,$P$2)),ROWS($M$131:CU232),COLUMNS($M$131:CU232)),0)</f>
        <v>0</v>
      </c>
      <c r="CV232">
        <f t="array" ref="CV232">IF(AND(ROWS($M$131:CV232)&lt;=$P$2,COLUMNS($M$131:CV232)&lt;=$P$2),INDEX(MINVERSE($M$6:INDEX($M$6:$EF$125,$P$2,$P$2)),ROWS($M$131:CV232),COLUMNS($M$131:CV232)),0)</f>
        <v>0</v>
      </c>
      <c r="CW232">
        <f t="array" ref="CW232">IF(AND(ROWS($M$131:CW232)&lt;=$P$2,COLUMNS($M$131:CW232)&lt;=$P$2),INDEX(MINVERSE($M$6:INDEX($M$6:$EF$125,$P$2,$P$2)),ROWS($M$131:CW232),COLUMNS($M$131:CW232)),0)</f>
        <v>0</v>
      </c>
      <c r="CX232">
        <f t="array" ref="CX232">IF(AND(ROWS($M$131:CX232)&lt;=$P$2,COLUMNS($M$131:CX232)&lt;=$P$2),INDEX(MINVERSE($M$6:INDEX($M$6:$EF$125,$P$2,$P$2)),ROWS($M$131:CX232),COLUMNS($M$131:CX232)),0)</f>
        <v>0</v>
      </c>
      <c r="CY232">
        <f t="array" ref="CY232">IF(AND(ROWS($M$131:CY232)&lt;=$P$2,COLUMNS($M$131:CY232)&lt;=$P$2),INDEX(MINVERSE($M$6:INDEX($M$6:$EF$125,$P$2,$P$2)),ROWS($M$131:CY232),COLUMNS($M$131:CY232)),0)</f>
        <v>0</v>
      </c>
      <c r="CZ232">
        <f t="array" ref="CZ232">IF(AND(ROWS($M$131:CZ232)&lt;=$P$2,COLUMNS($M$131:CZ232)&lt;=$P$2),INDEX(MINVERSE($M$6:INDEX($M$6:$EF$125,$P$2,$P$2)),ROWS($M$131:CZ232),COLUMNS($M$131:CZ232)),0)</f>
        <v>0</v>
      </c>
      <c r="DA232">
        <f t="array" ref="DA232">IF(AND(ROWS($M$131:DA232)&lt;=$P$2,COLUMNS($M$131:DA232)&lt;=$P$2),INDEX(MINVERSE($M$6:INDEX($M$6:$EF$125,$P$2,$P$2)),ROWS($M$131:DA232),COLUMNS($M$131:DA232)),0)</f>
        <v>0</v>
      </c>
      <c r="DB232">
        <f t="array" ref="DB232">IF(AND(ROWS($M$131:DB232)&lt;=$P$2,COLUMNS($M$131:DB232)&lt;=$P$2),INDEX(MINVERSE($M$6:INDEX($M$6:$EF$125,$P$2,$P$2)),ROWS($M$131:DB232),COLUMNS($M$131:DB232)),0)</f>
        <v>0</v>
      </c>
      <c r="DC232">
        <f t="array" ref="DC232">IF(AND(ROWS($M$131:DC232)&lt;=$P$2,COLUMNS($M$131:DC232)&lt;=$P$2),INDEX(MINVERSE($M$6:INDEX($M$6:$EF$125,$P$2,$P$2)),ROWS($M$131:DC232),COLUMNS($M$131:DC232)),0)</f>
        <v>0</v>
      </c>
      <c r="DD232">
        <f t="array" ref="DD232">IF(AND(ROWS($M$131:DD232)&lt;=$P$2,COLUMNS($M$131:DD232)&lt;=$P$2),INDEX(MINVERSE($M$6:INDEX($M$6:$EF$125,$P$2,$P$2)),ROWS($M$131:DD232),COLUMNS($M$131:DD232)),0)</f>
        <v>0</v>
      </c>
      <c r="DE232">
        <f t="array" ref="DE232">IF(AND(ROWS($M$131:DE232)&lt;=$P$2,COLUMNS($M$131:DE232)&lt;=$P$2),INDEX(MINVERSE($M$6:INDEX($M$6:$EF$125,$P$2,$P$2)),ROWS($M$131:DE232),COLUMNS($M$131:DE232)),0)</f>
        <v>0</v>
      </c>
      <c r="DF232">
        <f t="array" ref="DF232">IF(AND(ROWS($M$131:DF232)&lt;=$P$2,COLUMNS($M$131:DF232)&lt;=$P$2),INDEX(MINVERSE($M$6:INDEX($M$6:$EF$125,$P$2,$P$2)),ROWS($M$131:DF232),COLUMNS($M$131:DF232)),0)</f>
        <v>0</v>
      </c>
      <c r="DG232">
        <f t="array" ref="DG232">IF(AND(ROWS($M$131:DG232)&lt;=$P$2,COLUMNS($M$131:DG232)&lt;=$P$2),INDEX(MINVERSE($M$6:INDEX($M$6:$EF$125,$P$2,$P$2)),ROWS($M$131:DG232),COLUMNS($M$131:DG232)),0)</f>
        <v>0</v>
      </c>
      <c r="DH232">
        <f t="array" ref="DH232">IF(AND(ROWS($M$131:DH232)&lt;=$P$2,COLUMNS($M$131:DH232)&lt;=$P$2),INDEX(MINVERSE($M$6:INDEX($M$6:$EF$125,$P$2,$P$2)),ROWS($M$131:DH232),COLUMNS($M$131:DH232)),0)</f>
        <v>0</v>
      </c>
      <c r="DI232">
        <f t="array" ref="DI232">IF(AND(ROWS($M$131:DI232)&lt;=$P$2,COLUMNS($M$131:DI232)&lt;=$P$2),INDEX(MINVERSE($M$6:INDEX($M$6:$EF$125,$P$2,$P$2)),ROWS($M$131:DI232),COLUMNS($M$131:DI232)),0)</f>
        <v>0</v>
      </c>
      <c r="DJ232">
        <f t="array" ref="DJ232">IF(AND(ROWS($M$131:DJ232)&lt;=$P$2,COLUMNS($M$131:DJ232)&lt;=$P$2),INDEX(MINVERSE($M$6:INDEX($M$6:$EF$125,$P$2,$P$2)),ROWS($M$131:DJ232),COLUMNS($M$131:DJ232)),0)</f>
        <v>0</v>
      </c>
      <c r="DK232">
        <f t="array" ref="DK232">IF(AND(ROWS($M$131:DK232)&lt;=$P$2,COLUMNS($M$131:DK232)&lt;=$P$2),INDEX(MINVERSE($M$6:INDEX($M$6:$EF$125,$P$2,$P$2)),ROWS($M$131:DK232),COLUMNS($M$131:DK232)),0)</f>
        <v>0</v>
      </c>
      <c r="DL232">
        <f t="array" ref="DL232">IF(AND(ROWS($M$131:DL232)&lt;=$P$2,COLUMNS($M$131:DL232)&lt;=$P$2),INDEX(MINVERSE($M$6:INDEX($M$6:$EF$125,$P$2,$P$2)),ROWS($M$131:DL232),COLUMNS($M$131:DL232)),0)</f>
        <v>0</v>
      </c>
      <c r="DM232">
        <f t="array" ref="DM232">IF(AND(ROWS($M$131:DM232)&lt;=$P$2,COLUMNS($M$131:DM232)&lt;=$P$2),INDEX(MINVERSE($M$6:INDEX($M$6:$EF$125,$P$2,$P$2)),ROWS($M$131:DM232),COLUMNS($M$131:DM232)),0)</f>
        <v>0</v>
      </c>
      <c r="DN232">
        <f t="array" ref="DN232">IF(AND(ROWS($M$131:DN232)&lt;=$P$2,COLUMNS($M$131:DN232)&lt;=$P$2),INDEX(MINVERSE($M$6:INDEX($M$6:$EF$125,$P$2,$P$2)),ROWS($M$131:DN232),COLUMNS($M$131:DN232)),0)</f>
        <v>0</v>
      </c>
      <c r="DO232">
        <f t="array" ref="DO232">IF(AND(ROWS($M$131:DO232)&lt;=$P$2,COLUMNS($M$131:DO232)&lt;=$P$2),INDEX(MINVERSE($M$6:INDEX($M$6:$EF$125,$P$2,$P$2)),ROWS($M$131:DO232),COLUMNS($M$131:DO232)),0)</f>
        <v>0</v>
      </c>
      <c r="DP232">
        <f t="array" ref="DP232">IF(AND(ROWS($M$131:DP232)&lt;=$P$2,COLUMNS($M$131:DP232)&lt;=$P$2),INDEX(MINVERSE($M$6:INDEX($M$6:$EF$125,$P$2,$P$2)),ROWS($M$131:DP232),COLUMNS($M$131:DP232)),0)</f>
        <v>0</v>
      </c>
      <c r="DQ232">
        <f t="array" ref="DQ232">IF(AND(ROWS($M$131:DQ232)&lt;=$P$2,COLUMNS($M$131:DQ232)&lt;=$P$2),INDEX(MINVERSE($M$6:INDEX($M$6:$EF$125,$P$2,$P$2)),ROWS($M$131:DQ232),COLUMNS($M$131:DQ232)),0)</f>
        <v>0</v>
      </c>
      <c r="DR232">
        <f t="array" ref="DR232">IF(AND(ROWS($M$131:DR232)&lt;=$P$2,COLUMNS($M$131:DR232)&lt;=$P$2),INDEX(MINVERSE($M$6:INDEX($M$6:$EF$125,$P$2,$P$2)),ROWS($M$131:DR232),COLUMNS($M$131:DR232)),0)</f>
        <v>0</v>
      </c>
      <c r="DS232">
        <f t="array" ref="DS232">IF(AND(ROWS($M$131:DS232)&lt;=$P$2,COLUMNS($M$131:DS232)&lt;=$P$2),INDEX(MINVERSE($M$6:INDEX($M$6:$EF$125,$P$2,$P$2)),ROWS($M$131:DS232),COLUMNS($M$131:DS232)),0)</f>
        <v>0</v>
      </c>
      <c r="DT232">
        <f t="array" ref="DT232">IF(AND(ROWS($M$131:DT232)&lt;=$P$2,COLUMNS($M$131:DT232)&lt;=$P$2),INDEX(MINVERSE($M$6:INDEX($M$6:$EF$125,$P$2,$P$2)),ROWS($M$131:DT232),COLUMNS($M$131:DT232)),0)</f>
        <v>0</v>
      </c>
      <c r="DU232">
        <f t="array" ref="DU232">IF(AND(ROWS($M$131:DU232)&lt;=$P$2,COLUMNS($M$131:DU232)&lt;=$P$2),INDEX(MINVERSE($M$6:INDEX($M$6:$EF$125,$P$2,$P$2)),ROWS($M$131:DU232),COLUMNS($M$131:DU232)),0)</f>
        <v>0</v>
      </c>
      <c r="DV232">
        <f t="array" ref="DV232">IF(AND(ROWS($M$131:DV232)&lt;=$P$2,COLUMNS($M$131:DV232)&lt;=$P$2),INDEX(MINVERSE($M$6:INDEX($M$6:$EF$125,$P$2,$P$2)),ROWS($M$131:DV232),COLUMNS($M$131:DV232)),0)</f>
        <v>0</v>
      </c>
      <c r="DW232">
        <f t="array" ref="DW232">IF(AND(ROWS($M$131:DW232)&lt;=$P$2,COLUMNS($M$131:DW232)&lt;=$P$2),INDEX(MINVERSE($M$6:INDEX($M$6:$EF$125,$P$2,$P$2)),ROWS($M$131:DW232),COLUMNS($M$131:DW232)),0)</f>
        <v>0</v>
      </c>
      <c r="DX232">
        <f t="array" ref="DX232">IF(AND(ROWS($M$131:DX232)&lt;=$P$2,COLUMNS($M$131:DX232)&lt;=$P$2),INDEX(MINVERSE($M$6:INDEX($M$6:$EF$125,$P$2,$P$2)),ROWS($M$131:DX232),COLUMNS($M$131:DX232)),0)</f>
        <v>0</v>
      </c>
      <c r="DY232">
        <f t="array" ref="DY232">IF(AND(ROWS($M$131:DY232)&lt;=$P$2,COLUMNS($M$131:DY232)&lt;=$P$2),INDEX(MINVERSE($M$6:INDEX($M$6:$EF$125,$P$2,$P$2)),ROWS($M$131:DY232),COLUMNS($M$131:DY232)),0)</f>
        <v>0</v>
      </c>
      <c r="DZ232">
        <f t="array" ref="DZ232">IF(AND(ROWS($M$131:DZ232)&lt;=$P$2,COLUMNS($M$131:DZ232)&lt;=$P$2),INDEX(MINVERSE($M$6:INDEX($M$6:$EF$125,$P$2,$P$2)),ROWS($M$131:DZ232),COLUMNS($M$131:DZ232)),0)</f>
        <v>0</v>
      </c>
      <c r="EA232">
        <f t="array" ref="EA232">IF(AND(ROWS($M$131:EA232)&lt;=$P$2,COLUMNS($M$131:EA232)&lt;=$P$2),INDEX(MINVERSE($M$6:INDEX($M$6:$EF$125,$P$2,$P$2)),ROWS($M$131:EA232),COLUMNS($M$131:EA232)),0)</f>
        <v>0</v>
      </c>
      <c r="EB232">
        <f t="array" ref="EB232">IF(AND(ROWS($M$131:EB232)&lt;=$P$2,COLUMNS($M$131:EB232)&lt;=$P$2),INDEX(MINVERSE($M$6:INDEX($M$6:$EF$125,$P$2,$P$2)),ROWS($M$131:EB232),COLUMNS($M$131:EB232)),0)</f>
        <v>0</v>
      </c>
    </row>
    <row r="233" spans="12:132" ht="15">
      <c r="L233" s="10">
        <v>103</v>
      </c>
      <c r="M233">
        <f t="array" ref="M233">IF(AND(ROWS($M$131:M233)&lt;=$P$2,COLUMNS($M$131:M233)&lt;=$P$2),INDEX(MINVERSE($M$6:INDEX($M$6:$EF$125,$P$2,$P$2)),ROWS($M$131:M233),COLUMNS($M$131:M233)),0)</f>
        <v>0</v>
      </c>
      <c r="N233">
        <f t="array" ref="N233">IF(AND(ROWS($M$131:N233)&lt;=$P$2,COLUMNS($M$131:N233)&lt;=$P$2),INDEX(MINVERSE($M$6:INDEX($M$6:$EF$125,$P$2,$P$2)),ROWS($M$131:N233),COLUMNS($M$131:N233)),0)</f>
        <v>0</v>
      </c>
      <c r="O233">
        <f t="array" ref="O233">IF(AND(ROWS($M$131:O233)&lt;=$P$2,COLUMNS($M$131:O233)&lt;=$P$2),INDEX(MINVERSE($M$6:INDEX($M$6:$EF$125,$P$2,$P$2)),ROWS($M$131:O233),COLUMNS($M$131:O233)),0)</f>
        <v>0</v>
      </c>
      <c r="P233">
        <f t="array" ref="P233">IF(AND(ROWS($M$131:P233)&lt;=$P$2,COLUMNS($M$131:P233)&lt;=$P$2),INDEX(MINVERSE($M$6:INDEX($M$6:$EF$125,$P$2,$P$2)),ROWS($M$131:P233),COLUMNS($M$131:P233)),0)</f>
        <v>0</v>
      </c>
      <c r="Q233">
        <f t="array" ref="Q233">IF(AND(ROWS($M$131:Q233)&lt;=$P$2,COLUMNS($M$131:Q233)&lt;=$P$2),INDEX(MINVERSE($M$6:INDEX($M$6:$EF$125,$P$2,$P$2)),ROWS($M$131:Q233),COLUMNS($M$131:Q233)),0)</f>
        <v>0</v>
      </c>
      <c r="R233">
        <f t="array" ref="R233">IF(AND(ROWS($M$131:R233)&lt;=$P$2,COLUMNS($M$131:R233)&lt;=$P$2),INDEX(MINVERSE($M$6:INDEX($M$6:$EF$125,$P$2,$P$2)),ROWS($M$131:R233),COLUMNS($M$131:R233)),0)</f>
        <v>0</v>
      </c>
      <c r="S233">
        <f t="array" ref="S233">IF(AND(ROWS($M$131:S233)&lt;=$P$2,COLUMNS($M$131:S233)&lt;=$P$2),INDEX(MINVERSE($M$6:INDEX($M$6:$EF$125,$P$2,$P$2)),ROWS($M$131:S233),COLUMNS($M$131:S233)),0)</f>
        <v>0</v>
      </c>
      <c r="T233">
        <f t="array" ref="T233">IF(AND(ROWS($M$131:T233)&lt;=$P$2,COLUMNS($M$131:T233)&lt;=$P$2),INDEX(MINVERSE($M$6:INDEX($M$6:$EF$125,$P$2,$P$2)),ROWS($M$131:T233),COLUMNS($M$131:T233)),0)</f>
        <v>0</v>
      </c>
      <c r="U233">
        <f t="array" ref="U233">IF(AND(ROWS($M$131:U233)&lt;=$P$2,COLUMNS($M$131:U233)&lt;=$P$2),INDEX(MINVERSE($M$6:INDEX($M$6:$EF$125,$P$2,$P$2)),ROWS($M$131:U233),COLUMNS($M$131:U233)),0)</f>
        <v>0</v>
      </c>
      <c r="V233">
        <f t="array" ref="V233">IF(AND(ROWS($M$131:V233)&lt;=$P$2,COLUMNS($M$131:V233)&lt;=$P$2),INDEX(MINVERSE($M$6:INDEX($M$6:$EF$125,$P$2,$P$2)),ROWS($M$131:V233),COLUMNS($M$131:V233)),0)</f>
        <v>0</v>
      </c>
      <c r="W233">
        <f t="array" ref="W233">IF(AND(ROWS($M$131:W233)&lt;=$P$2,COLUMNS($M$131:W233)&lt;=$P$2),INDEX(MINVERSE($M$6:INDEX($M$6:$EF$125,$P$2,$P$2)),ROWS($M$131:W233),COLUMNS($M$131:W233)),0)</f>
        <v>0</v>
      </c>
      <c r="X233">
        <f t="array" ref="X233">IF(AND(ROWS($M$131:X233)&lt;=$P$2,COLUMNS($M$131:X233)&lt;=$P$2),INDEX(MINVERSE($M$6:INDEX($M$6:$EF$125,$P$2,$P$2)),ROWS($M$131:X233),COLUMNS($M$131:X233)),0)</f>
        <v>0</v>
      </c>
      <c r="Y233">
        <f t="array" ref="Y233">IF(AND(ROWS($M$131:Y233)&lt;=$P$2,COLUMNS($M$131:Y233)&lt;=$P$2),INDEX(MINVERSE($M$6:INDEX($M$6:$EF$125,$P$2,$P$2)),ROWS($M$131:Y233),COLUMNS($M$131:Y233)),0)</f>
        <v>0</v>
      </c>
      <c r="Z233">
        <f t="array" ref="Z233">IF(AND(ROWS($M$131:Z233)&lt;=$P$2,COLUMNS($M$131:Z233)&lt;=$P$2),INDEX(MINVERSE($M$6:INDEX($M$6:$EF$125,$P$2,$P$2)),ROWS($M$131:Z233),COLUMNS($M$131:Z233)),0)</f>
        <v>0</v>
      </c>
      <c r="AA233">
        <f t="array" ref="AA233">IF(AND(ROWS($M$131:AA233)&lt;=$P$2,COLUMNS($M$131:AA233)&lt;=$P$2),INDEX(MINVERSE($M$6:INDEX($M$6:$EF$125,$P$2,$P$2)),ROWS($M$131:AA233),COLUMNS($M$131:AA233)),0)</f>
        <v>0</v>
      </c>
      <c r="AB233">
        <f t="array" ref="AB233">IF(AND(ROWS($M$131:AB233)&lt;=$P$2,COLUMNS($M$131:AB233)&lt;=$P$2),INDEX(MINVERSE($M$6:INDEX($M$6:$EF$125,$P$2,$P$2)),ROWS($M$131:AB233),COLUMNS($M$131:AB233)),0)</f>
        <v>0</v>
      </c>
      <c r="AC233">
        <f t="array" ref="AC233">IF(AND(ROWS($M$131:AC233)&lt;=$P$2,COLUMNS($M$131:AC233)&lt;=$P$2),INDEX(MINVERSE($M$6:INDEX($M$6:$EF$125,$P$2,$P$2)),ROWS($M$131:AC233),COLUMNS($M$131:AC233)),0)</f>
        <v>0</v>
      </c>
      <c r="AD233">
        <f t="array" ref="AD233">IF(AND(ROWS($M$131:AD233)&lt;=$P$2,COLUMNS($M$131:AD233)&lt;=$P$2),INDEX(MINVERSE($M$6:INDEX($M$6:$EF$125,$P$2,$P$2)),ROWS($M$131:AD233),COLUMNS($M$131:AD233)),0)</f>
        <v>0</v>
      </c>
      <c r="AE233">
        <f t="array" ref="AE233">IF(AND(ROWS($M$131:AE233)&lt;=$P$2,COLUMNS($M$131:AE233)&lt;=$P$2),INDEX(MINVERSE($M$6:INDEX($M$6:$EF$125,$P$2,$P$2)),ROWS($M$131:AE233),COLUMNS($M$131:AE233)),0)</f>
        <v>0</v>
      </c>
      <c r="AF233">
        <f t="array" ref="AF233">IF(AND(ROWS($M$131:AF233)&lt;=$P$2,COLUMNS($M$131:AF233)&lt;=$P$2),INDEX(MINVERSE($M$6:INDEX($M$6:$EF$125,$P$2,$P$2)),ROWS($M$131:AF233),COLUMNS($M$131:AF233)),0)</f>
        <v>0</v>
      </c>
      <c r="AG233">
        <f t="array" ref="AG233">IF(AND(ROWS($M$131:AG233)&lt;=$P$2,COLUMNS($M$131:AG233)&lt;=$P$2),INDEX(MINVERSE($M$6:INDEX($M$6:$EF$125,$P$2,$P$2)),ROWS($M$131:AG233),COLUMNS($M$131:AG233)),0)</f>
        <v>0</v>
      </c>
      <c r="AH233">
        <f t="array" ref="AH233">IF(AND(ROWS($M$131:AH233)&lt;=$P$2,COLUMNS($M$131:AH233)&lt;=$P$2),INDEX(MINVERSE($M$6:INDEX($M$6:$EF$125,$P$2,$P$2)),ROWS($M$131:AH233),COLUMNS($M$131:AH233)),0)</f>
        <v>0</v>
      </c>
      <c r="AI233">
        <f t="array" ref="AI233">IF(AND(ROWS($M$131:AI233)&lt;=$P$2,COLUMNS($M$131:AI233)&lt;=$P$2),INDEX(MINVERSE($M$6:INDEX($M$6:$EF$125,$P$2,$P$2)),ROWS($M$131:AI233),COLUMNS($M$131:AI233)),0)</f>
        <v>0</v>
      </c>
      <c r="AJ233">
        <f t="array" ref="AJ233">IF(AND(ROWS($M$131:AJ233)&lt;=$P$2,COLUMNS($M$131:AJ233)&lt;=$P$2),INDEX(MINVERSE($M$6:INDEX($M$6:$EF$125,$P$2,$P$2)),ROWS($M$131:AJ233),COLUMNS($M$131:AJ233)),0)</f>
        <v>0</v>
      </c>
      <c r="AK233">
        <f t="array" ref="AK233">IF(AND(ROWS($M$131:AK233)&lt;=$P$2,COLUMNS($M$131:AK233)&lt;=$P$2),INDEX(MINVERSE($M$6:INDEX($M$6:$EF$125,$P$2,$P$2)),ROWS($M$131:AK233),COLUMNS($M$131:AK233)),0)</f>
        <v>0</v>
      </c>
      <c r="AL233">
        <f t="array" ref="AL233">IF(AND(ROWS($M$131:AL233)&lt;=$P$2,COLUMNS($M$131:AL233)&lt;=$P$2),INDEX(MINVERSE($M$6:INDEX($M$6:$EF$125,$P$2,$P$2)),ROWS($M$131:AL233),COLUMNS($M$131:AL233)),0)</f>
        <v>0</v>
      </c>
      <c r="AM233">
        <f t="array" ref="AM233">IF(AND(ROWS($M$131:AM233)&lt;=$P$2,COLUMNS($M$131:AM233)&lt;=$P$2),INDEX(MINVERSE($M$6:INDEX($M$6:$EF$125,$P$2,$P$2)),ROWS($M$131:AM233),COLUMNS($M$131:AM233)),0)</f>
        <v>0</v>
      </c>
      <c r="AN233">
        <f t="array" ref="AN233">IF(AND(ROWS($M$131:AN233)&lt;=$P$2,COLUMNS($M$131:AN233)&lt;=$P$2),INDEX(MINVERSE($M$6:INDEX($M$6:$EF$125,$P$2,$P$2)),ROWS($M$131:AN233),COLUMNS($M$131:AN233)),0)</f>
        <v>0</v>
      </c>
      <c r="AO233">
        <f t="array" ref="AO233">IF(AND(ROWS($M$131:AO233)&lt;=$P$2,COLUMNS($M$131:AO233)&lt;=$P$2),INDEX(MINVERSE($M$6:INDEX($M$6:$EF$125,$P$2,$P$2)),ROWS($M$131:AO233),COLUMNS($M$131:AO233)),0)</f>
        <v>0</v>
      </c>
      <c r="AP233">
        <f t="array" ref="AP233">IF(AND(ROWS($M$131:AP233)&lt;=$P$2,COLUMNS($M$131:AP233)&lt;=$P$2),INDEX(MINVERSE($M$6:INDEX($M$6:$EF$125,$P$2,$P$2)),ROWS($M$131:AP233),COLUMNS($M$131:AP233)),0)</f>
        <v>0</v>
      </c>
      <c r="AQ233">
        <f t="array" ref="AQ233">IF(AND(ROWS($M$131:AQ233)&lt;=$P$2,COLUMNS($M$131:AQ233)&lt;=$P$2),INDEX(MINVERSE($M$6:INDEX($M$6:$EF$125,$P$2,$P$2)),ROWS($M$131:AQ233),COLUMNS($M$131:AQ233)),0)</f>
        <v>0</v>
      </c>
      <c r="AR233">
        <f t="array" ref="AR233">IF(AND(ROWS($M$131:AR233)&lt;=$P$2,COLUMNS($M$131:AR233)&lt;=$P$2),INDEX(MINVERSE($M$6:INDEX($M$6:$EF$125,$P$2,$P$2)),ROWS($M$131:AR233),COLUMNS($M$131:AR233)),0)</f>
        <v>0</v>
      </c>
      <c r="AS233">
        <f t="array" ref="AS233">IF(AND(ROWS($M$131:AS233)&lt;=$P$2,COLUMNS($M$131:AS233)&lt;=$P$2),INDEX(MINVERSE($M$6:INDEX($M$6:$EF$125,$P$2,$P$2)),ROWS($M$131:AS233),COLUMNS($M$131:AS233)),0)</f>
        <v>0</v>
      </c>
      <c r="AT233">
        <f t="array" ref="AT233">IF(AND(ROWS($M$131:AT233)&lt;=$P$2,COLUMNS($M$131:AT233)&lt;=$P$2),INDEX(MINVERSE($M$6:INDEX($M$6:$EF$125,$P$2,$P$2)),ROWS($M$131:AT233),COLUMNS($M$131:AT233)),0)</f>
        <v>0</v>
      </c>
      <c r="AU233">
        <f t="array" ref="AU233">IF(AND(ROWS($M$131:AU233)&lt;=$P$2,COLUMNS($M$131:AU233)&lt;=$P$2),INDEX(MINVERSE($M$6:INDEX($M$6:$EF$125,$P$2,$P$2)),ROWS($M$131:AU233),COLUMNS($M$131:AU233)),0)</f>
        <v>0</v>
      </c>
      <c r="AV233">
        <f t="array" ref="AV233">IF(AND(ROWS($M$131:AV233)&lt;=$P$2,COLUMNS($M$131:AV233)&lt;=$P$2),INDEX(MINVERSE($M$6:INDEX($M$6:$EF$125,$P$2,$P$2)),ROWS($M$131:AV233),COLUMNS($M$131:AV233)),0)</f>
        <v>0</v>
      </c>
      <c r="AW233">
        <f t="array" ref="AW233">IF(AND(ROWS($M$131:AW233)&lt;=$P$2,COLUMNS($M$131:AW233)&lt;=$P$2),INDEX(MINVERSE($M$6:INDEX($M$6:$EF$125,$P$2,$P$2)),ROWS($M$131:AW233),COLUMNS($M$131:AW233)),0)</f>
        <v>0</v>
      </c>
      <c r="AX233">
        <f t="array" ref="AX233">IF(AND(ROWS($M$131:AX233)&lt;=$P$2,COLUMNS($M$131:AX233)&lt;=$P$2),INDEX(MINVERSE($M$6:INDEX($M$6:$EF$125,$P$2,$P$2)),ROWS($M$131:AX233),COLUMNS($M$131:AX233)),0)</f>
        <v>0</v>
      </c>
      <c r="AY233">
        <f t="array" ref="AY233">IF(AND(ROWS($M$131:AY233)&lt;=$P$2,COLUMNS($M$131:AY233)&lt;=$P$2),INDEX(MINVERSE($M$6:INDEX($M$6:$EF$125,$P$2,$P$2)),ROWS($M$131:AY233),COLUMNS($M$131:AY233)),0)</f>
        <v>0</v>
      </c>
      <c r="AZ233">
        <f t="array" ref="AZ233">IF(AND(ROWS($M$131:AZ233)&lt;=$P$2,COLUMNS($M$131:AZ233)&lt;=$P$2),INDEX(MINVERSE($M$6:INDEX($M$6:$EF$125,$P$2,$P$2)),ROWS($M$131:AZ233),COLUMNS($M$131:AZ233)),0)</f>
        <v>0</v>
      </c>
      <c r="BA233">
        <f t="array" ref="BA233">IF(AND(ROWS($M$131:BA233)&lt;=$P$2,COLUMNS($M$131:BA233)&lt;=$P$2),INDEX(MINVERSE($M$6:INDEX($M$6:$EF$125,$P$2,$P$2)),ROWS($M$131:BA233),COLUMNS($M$131:BA233)),0)</f>
        <v>0</v>
      </c>
      <c r="BB233">
        <f t="array" ref="BB233">IF(AND(ROWS($M$131:BB233)&lt;=$P$2,COLUMNS($M$131:BB233)&lt;=$P$2),INDEX(MINVERSE($M$6:INDEX($M$6:$EF$125,$P$2,$P$2)),ROWS($M$131:BB233),COLUMNS($M$131:BB233)),0)</f>
        <v>0</v>
      </c>
      <c r="BC233">
        <f t="array" ref="BC233">IF(AND(ROWS($M$131:BC233)&lt;=$P$2,COLUMNS($M$131:BC233)&lt;=$P$2),INDEX(MINVERSE($M$6:INDEX($M$6:$EF$125,$P$2,$P$2)),ROWS($M$131:BC233),COLUMNS($M$131:BC233)),0)</f>
        <v>0</v>
      </c>
      <c r="BD233">
        <f t="array" ref="BD233">IF(AND(ROWS($M$131:BD233)&lt;=$P$2,COLUMNS($M$131:BD233)&lt;=$P$2),INDEX(MINVERSE($M$6:INDEX($M$6:$EF$125,$P$2,$P$2)),ROWS($M$131:BD233),COLUMNS($M$131:BD233)),0)</f>
        <v>0</v>
      </c>
      <c r="BE233">
        <f t="array" ref="BE233">IF(AND(ROWS($M$131:BE233)&lt;=$P$2,COLUMNS($M$131:BE233)&lt;=$P$2),INDEX(MINVERSE($M$6:INDEX($M$6:$EF$125,$P$2,$P$2)),ROWS($M$131:BE233),COLUMNS($M$131:BE233)),0)</f>
        <v>0</v>
      </c>
      <c r="BF233">
        <f t="array" ref="BF233">IF(AND(ROWS($M$131:BF233)&lt;=$P$2,COLUMNS($M$131:BF233)&lt;=$P$2),INDEX(MINVERSE($M$6:INDEX($M$6:$EF$125,$P$2,$P$2)),ROWS($M$131:BF233),COLUMNS($M$131:BF233)),0)</f>
        <v>0</v>
      </c>
      <c r="BG233">
        <f t="array" ref="BG233">IF(AND(ROWS($M$131:BG233)&lt;=$P$2,COLUMNS($M$131:BG233)&lt;=$P$2),INDEX(MINVERSE($M$6:INDEX($M$6:$EF$125,$P$2,$P$2)),ROWS($M$131:BG233),COLUMNS($M$131:BG233)),0)</f>
        <v>0</v>
      </c>
      <c r="BH233">
        <f t="array" ref="BH233">IF(AND(ROWS($M$131:BH233)&lt;=$P$2,COLUMNS($M$131:BH233)&lt;=$P$2),INDEX(MINVERSE($M$6:INDEX($M$6:$EF$125,$P$2,$P$2)),ROWS($M$131:BH233),COLUMNS($M$131:BH233)),0)</f>
        <v>0</v>
      </c>
      <c r="BI233">
        <f t="array" ref="BI233">IF(AND(ROWS($M$131:BI233)&lt;=$P$2,COLUMNS($M$131:BI233)&lt;=$P$2),INDEX(MINVERSE($M$6:INDEX($M$6:$EF$125,$P$2,$P$2)),ROWS($M$131:BI233),COLUMNS($M$131:BI233)),0)</f>
        <v>0</v>
      </c>
      <c r="BJ233">
        <f t="array" ref="BJ233">IF(AND(ROWS($M$131:BJ233)&lt;=$P$2,COLUMNS($M$131:BJ233)&lt;=$P$2),INDEX(MINVERSE($M$6:INDEX($M$6:$EF$125,$P$2,$P$2)),ROWS($M$131:BJ233),COLUMNS($M$131:BJ233)),0)</f>
        <v>0</v>
      </c>
      <c r="BK233">
        <f t="array" ref="BK233">IF(AND(ROWS($M$131:BK233)&lt;=$P$2,COLUMNS($M$131:BK233)&lt;=$P$2),INDEX(MINVERSE($M$6:INDEX($M$6:$EF$125,$P$2,$P$2)),ROWS($M$131:BK233),COLUMNS($M$131:BK233)),0)</f>
        <v>0</v>
      </c>
      <c r="BL233">
        <f t="array" ref="BL233">IF(AND(ROWS($M$131:BL233)&lt;=$P$2,COLUMNS($M$131:BL233)&lt;=$P$2),INDEX(MINVERSE($M$6:INDEX($M$6:$EF$125,$P$2,$P$2)),ROWS($M$131:BL233),COLUMNS($M$131:BL233)),0)</f>
        <v>0</v>
      </c>
      <c r="BM233">
        <f t="array" ref="BM233">IF(AND(ROWS($M$131:BM233)&lt;=$P$2,COLUMNS($M$131:BM233)&lt;=$P$2),INDEX(MINVERSE($M$6:INDEX($M$6:$EF$125,$P$2,$P$2)),ROWS($M$131:BM233),COLUMNS($M$131:BM233)),0)</f>
        <v>0</v>
      </c>
      <c r="BN233">
        <f t="array" ref="BN233">IF(AND(ROWS($M$131:BN233)&lt;=$P$2,COLUMNS($M$131:BN233)&lt;=$P$2),INDEX(MINVERSE($M$6:INDEX($M$6:$EF$125,$P$2,$P$2)),ROWS($M$131:BN233),COLUMNS($M$131:BN233)),0)</f>
        <v>0</v>
      </c>
      <c r="BO233">
        <f t="array" ref="BO233">IF(AND(ROWS($M$131:BO233)&lt;=$P$2,COLUMNS($M$131:BO233)&lt;=$P$2),INDEX(MINVERSE($M$6:INDEX($M$6:$EF$125,$P$2,$P$2)),ROWS($M$131:BO233),COLUMNS($M$131:BO233)),0)</f>
        <v>0</v>
      </c>
      <c r="BP233">
        <f t="array" ref="BP233">IF(AND(ROWS($M$131:BP233)&lt;=$P$2,COLUMNS($M$131:BP233)&lt;=$P$2),INDEX(MINVERSE($M$6:INDEX($M$6:$EF$125,$P$2,$P$2)),ROWS($M$131:BP233),COLUMNS($M$131:BP233)),0)</f>
        <v>0</v>
      </c>
      <c r="BQ233">
        <f t="array" ref="BQ233">IF(AND(ROWS($M$131:BQ233)&lt;=$P$2,COLUMNS($M$131:BQ233)&lt;=$P$2),INDEX(MINVERSE($M$6:INDEX($M$6:$EF$125,$P$2,$P$2)),ROWS($M$131:BQ233),COLUMNS($M$131:BQ233)),0)</f>
        <v>0</v>
      </c>
      <c r="BR233">
        <f t="array" ref="BR233">IF(AND(ROWS($M$131:BR233)&lt;=$P$2,COLUMNS($M$131:BR233)&lt;=$P$2),INDEX(MINVERSE($M$6:INDEX($M$6:$EF$125,$P$2,$P$2)),ROWS($M$131:BR233),COLUMNS($M$131:BR233)),0)</f>
        <v>0</v>
      </c>
      <c r="BS233">
        <f t="array" ref="BS233">IF(AND(ROWS($M$131:BS233)&lt;=$P$2,COLUMNS($M$131:BS233)&lt;=$P$2),INDEX(MINVERSE($M$6:INDEX($M$6:$EF$125,$P$2,$P$2)),ROWS($M$131:BS233),COLUMNS($M$131:BS233)),0)</f>
        <v>0</v>
      </c>
      <c r="BT233">
        <f t="array" ref="BT233">IF(AND(ROWS($M$131:BT233)&lt;=$P$2,COLUMNS($M$131:BT233)&lt;=$P$2),INDEX(MINVERSE($M$6:INDEX($M$6:$EF$125,$P$2,$P$2)),ROWS($M$131:BT233),COLUMNS($M$131:BT233)),0)</f>
        <v>0</v>
      </c>
      <c r="BU233">
        <f t="array" ref="BU233">IF(AND(ROWS($M$131:BU233)&lt;=$P$2,COLUMNS($M$131:BU233)&lt;=$P$2),INDEX(MINVERSE($M$6:INDEX($M$6:$EF$125,$P$2,$P$2)),ROWS($M$131:BU233),COLUMNS($M$131:BU233)),0)</f>
        <v>0</v>
      </c>
      <c r="BV233">
        <f t="array" ref="BV233">IF(AND(ROWS($M$131:BV233)&lt;=$P$2,COLUMNS($M$131:BV233)&lt;=$P$2),INDEX(MINVERSE($M$6:INDEX($M$6:$EF$125,$P$2,$P$2)),ROWS($M$131:BV233),COLUMNS($M$131:BV233)),0)</f>
        <v>0</v>
      </c>
      <c r="BW233">
        <f t="array" ref="BW233">IF(AND(ROWS($M$131:BW233)&lt;=$P$2,COLUMNS($M$131:BW233)&lt;=$P$2),INDEX(MINVERSE($M$6:INDEX($M$6:$EF$125,$P$2,$P$2)),ROWS($M$131:BW233),COLUMNS($M$131:BW233)),0)</f>
        <v>0</v>
      </c>
      <c r="BX233">
        <f t="array" ref="BX233">IF(AND(ROWS($M$131:BX233)&lt;=$P$2,COLUMNS($M$131:BX233)&lt;=$P$2),INDEX(MINVERSE($M$6:INDEX($M$6:$EF$125,$P$2,$P$2)),ROWS($M$131:BX233),COLUMNS($M$131:BX233)),0)</f>
        <v>0</v>
      </c>
      <c r="BY233">
        <f t="array" ref="BY233">IF(AND(ROWS($M$131:BY233)&lt;=$P$2,COLUMNS($M$131:BY233)&lt;=$P$2),INDEX(MINVERSE($M$6:INDEX($M$6:$EF$125,$P$2,$P$2)),ROWS($M$131:BY233),COLUMNS($M$131:BY233)),0)</f>
        <v>0</v>
      </c>
      <c r="BZ233">
        <f t="array" ref="BZ233">IF(AND(ROWS($M$131:BZ233)&lt;=$P$2,COLUMNS($M$131:BZ233)&lt;=$P$2),INDEX(MINVERSE($M$6:INDEX($M$6:$EF$125,$P$2,$P$2)),ROWS($M$131:BZ233),COLUMNS($M$131:BZ233)),0)</f>
        <v>0</v>
      </c>
      <c r="CA233">
        <f t="array" ref="CA233">IF(AND(ROWS($M$131:CA233)&lt;=$P$2,COLUMNS($M$131:CA233)&lt;=$P$2),INDEX(MINVERSE($M$6:INDEX($M$6:$EF$125,$P$2,$P$2)),ROWS($M$131:CA233),COLUMNS($M$131:CA233)),0)</f>
        <v>0</v>
      </c>
      <c r="CB233">
        <f t="array" ref="CB233">IF(AND(ROWS($M$131:CB233)&lt;=$P$2,COLUMNS($M$131:CB233)&lt;=$P$2),INDEX(MINVERSE($M$6:INDEX($M$6:$EF$125,$P$2,$P$2)),ROWS($M$131:CB233),COLUMNS($M$131:CB233)),0)</f>
        <v>0</v>
      </c>
      <c r="CC233">
        <f t="array" ref="CC233">IF(AND(ROWS($M$131:CC233)&lt;=$P$2,COLUMNS($M$131:CC233)&lt;=$P$2),INDEX(MINVERSE($M$6:INDEX($M$6:$EF$125,$P$2,$P$2)),ROWS($M$131:CC233),COLUMNS($M$131:CC233)),0)</f>
        <v>0</v>
      </c>
      <c r="CD233">
        <f t="array" ref="CD233">IF(AND(ROWS($M$131:CD233)&lt;=$P$2,COLUMNS($M$131:CD233)&lt;=$P$2),INDEX(MINVERSE($M$6:INDEX($M$6:$EF$125,$P$2,$P$2)),ROWS($M$131:CD233),COLUMNS($M$131:CD233)),0)</f>
        <v>0</v>
      </c>
      <c r="CE233">
        <f t="array" ref="CE233">IF(AND(ROWS($M$131:CE233)&lt;=$P$2,COLUMNS($M$131:CE233)&lt;=$P$2),INDEX(MINVERSE($M$6:INDEX($M$6:$EF$125,$P$2,$P$2)),ROWS($M$131:CE233),COLUMNS($M$131:CE233)),0)</f>
        <v>0</v>
      </c>
      <c r="CF233">
        <f t="array" ref="CF233">IF(AND(ROWS($M$131:CF233)&lt;=$P$2,COLUMNS($M$131:CF233)&lt;=$P$2),INDEX(MINVERSE($M$6:INDEX($M$6:$EF$125,$P$2,$P$2)),ROWS($M$131:CF233),COLUMNS($M$131:CF233)),0)</f>
        <v>0</v>
      </c>
      <c r="CG233">
        <f t="array" ref="CG233">IF(AND(ROWS($M$131:CG233)&lt;=$P$2,COLUMNS($M$131:CG233)&lt;=$P$2),INDEX(MINVERSE($M$6:INDEX($M$6:$EF$125,$P$2,$P$2)),ROWS($M$131:CG233),COLUMNS($M$131:CG233)),0)</f>
        <v>0</v>
      </c>
      <c r="CH233">
        <f t="array" ref="CH233">IF(AND(ROWS($M$131:CH233)&lt;=$P$2,COLUMNS($M$131:CH233)&lt;=$P$2),INDEX(MINVERSE($M$6:INDEX($M$6:$EF$125,$P$2,$P$2)),ROWS($M$131:CH233),COLUMNS($M$131:CH233)),0)</f>
        <v>0</v>
      </c>
      <c r="CI233">
        <f t="array" ref="CI233">IF(AND(ROWS($M$131:CI233)&lt;=$P$2,COLUMNS($M$131:CI233)&lt;=$P$2),INDEX(MINVERSE($M$6:INDEX($M$6:$EF$125,$P$2,$P$2)),ROWS($M$131:CI233),COLUMNS($M$131:CI233)),0)</f>
        <v>0</v>
      </c>
      <c r="CJ233">
        <f t="array" ref="CJ233">IF(AND(ROWS($M$131:CJ233)&lt;=$P$2,COLUMNS($M$131:CJ233)&lt;=$P$2),INDEX(MINVERSE($M$6:INDEX($M$6:$EF$125,$P$2,$P$2)),ROWS($M$131:CJ233),COLUMNS($M$131:CJ233)),0)</f>
        <v>0</v>
      </c>
      <c r="CK233">
        <f t="array" ref="CK233">IF(AND(ROWS($M$131:CK233)&lt;=$P$2,COLUMNS($M$131:CK233)&lt;=$P$2),INDEX(MINVERSE($M$6:INDEX($M$6:$EF$125,$P$2,$P$2)),ROWS($M$131:CK233),COLUMNS($M$131:CK233)),0)</f>
        <v>0</v>
      </c>
      <c r="CL233">
        <f t="array" ref="CL233">IF(AND(ROWS($M$131:CL233)&lt;=$P$2,COLUMNS($M$131:CL233)&lt;=$P$2),INDEX(MINVERSE($M$6:INDEX($M$6:$EF$125,$P$2,$P$2)),ROWS($M$131:CL233),COLUMNS($M$131:CL233)),0)</f>
        <v>0</v>
      </c>
      <c r="CM233">
        <f t="array" ref="CM233">IF(AND(ROWS($M$131:CM233)&lt;=$P$2,COLUMNS($M$131:CM233)&lt;=$P$2),INDEX(MINVERSE($M$6:INDEX($M$6:$EF$125,$P$2,$P$2)),ROWS($M$131:CM233),COLUMNS($M$131:CM233)),0)</f>
        <v>0</v>
      </c>
      <c r="CN233">
        <f t="array" ref="CN233">IF(AND(ROWS($M$131:CN233)&lt;=$P$2,COLUMNS($M$131:CN233)&lt;=$P$2),INDEX(MINVERSE($M$6:INDEX($M$6:$EF$125,$P$2,$P$2)),ROWS($M$131:CN233),COLUMNS($M$131:CN233)),0)</f>
        <v>0</v>
      </c>
      <c r="CO233">
        <f t="array" ref="CO233">IF(AND(ROWS($M$131:CO233)&lt;=$P$2,COLUMNS($M$131:CO233)&lt;=$P$2),INDEX(MINVERSE($M$6:INDEX($M$6:$EF$125,$P$2,$P$2)),ROWS($M$131:CO233),COLUMNS($M$131:CO233)),0)</f>
        <v>0</v>
      </c>
      <c r="CP233">
        <f t="array" ref="CP233">IF(AND(ROWS($M$131:CP233)&lt;=$P$2,COLUMNS($M$131:CP233)&lt;=$P$2),INDEX(MINVERSE($M$6:INDEX($M$6:$EF$125,$P$2,$P$2)),ROWS($M$131:CP233),COLUMNS($M$131:CP233)),0)</f>
        <v>0</v>
      </c>
      <c r="CQ233">
        <f t="array" ref="CQ233">IF(AND(ROWS($M$131:CQ233)&lt;=$P$2,COLUMNS($M$131:CQ233)&lt;=$P$2),INDEX(MINVERSE($M$6:INDEX($M$6:$EF$125,$P$2,$P$2)),ROWS($M$131:CQ233),COLUMNS($M$131:CQ233)),0)</f>
        <v>0</v>
      </c>
      <c r="CR233">
        <f t="array" ref="CR233">IF(AND(ROWS($M$131:CR233)&lt;=$P$2,COLUMNS($M$131:CR233)&lt;=$P$2),INDEX(MINVERSE($M$6:INDEX($M$6:$EF$125,$P$2,$P$2)),ROWS($M$131:CR233),COLUMNS($M$131:CR233)),0)</f>
        <v>0</v>
      </c>
      <c r="CS233">
        <f t="array" ref="CS233">IF(AND(ROWS($M$131:CS233)&lt;=$P$2,COLUMNS($M$131:CS233)&lt;=$P$2),INDEX(MINVERSE($M$6:INDEX($M$6:$EF$125,$P$2,$P$2)),ROWS($M$131:CS233),COLUMNS($M$131:CS233)),0)</f>
        <v>0</v>
      </c>
      <c r="CT233">
        <f t="array" ref="CT233">IF(AND(ROWS($M$131:CT233)&lt;=$P$2,COLUMNS($M$131:CT233)&lt;=$P$2),INDEX(MINVERSE($M$6:INDEX($M$6:$EF$125,$P$2,$P$2)),ROWS($M$131:CT233),COLUMNS($M$131:CT233)),0)</f>
        <v>0</v>
      </c>
      <c r="CU233">
        <f t="array" ref="CU233">IF(AND(ROWS($M$131:CU233)&lt;=$P$2,COLUMNS($M$131:CU233)&lt;=$P$2),INDEX(MINVERSE($M$6:INDEX($M$6:$EF$125,$P$2,$P$2)),ROWS($M$131:CU233),COLUMNS($M$131:CU233)),0)</f>
        <v>0</v>
      </c>
      <c r="CV233">
        <f t="array" ref="CV233">IF(AND(ROWS($M$131:CV233)&lt;=$P$2,COLUMNS($M$131:CV233)&lt;=$P$2),INDEX(MINVERSE($M$6:INDEX($M$6:$EF$125,$P$2,$P$2)),ROWS($M$131:CV233),COLUMNS($M$131:CV233)),0)</f>
        <v>0</v>
      </c>
      <c r="CW233">
        <f t="array" ref="CW233">IF(AND(ROWS($M$131:CW233)&lt;=$P$2,COLUMNS($M$131:CW233)&lt;=$P$2),INDEX(MINVERSE($M$6:INDEX($M$6:$EF$125,$P$2,$P$2)),ROWS($M$131:CW233),COLUMNS($M$131:CW233)),0)</f>
        <v>0</v>
      </c>
      <c r="CX233">
        <f t="array" ref="CX233">IF(AND(ROWS($M$131:CX233)&lt;=$P$2,COLUMNS($M$131:CX233)&lt;=$P$2),INDEX(MINVERSE($M$6:INDEX($M$6:$EF$125,$P$2,$P$2)),ROWS($M$131:CX233),COLUMNS($M$131:CX233)),0)</f>
        <v>0</v>
      </c>
      <c r="CY233">
        <f t="array" ref="CY233">IF(AND(ROWS($M$131:CY233)&lt;=$P$2,COLUMNS($M$131:CY233)&lt;=$P$2),INDEX(MINVERSE($M$6:INDEX($M$6:$EF$125,$P$2,$P$2)),ROWS($M$131:CY233),COLUMNS($M$131:CY233)),0)</f>
        <v>0</v>
      </c>
      <c r="CZ233">
        <f t="array" ref="CZ233">IF(AND(ROWS($M$131:CZ233)&lt;=$P$2,COLUMNS($M$131:CZ233)&lt;=$P$2),INDEX(MINVERSE($M$6:INDEX($M$6:$EF$125,$P$2,$P$2)),ROWS($M$131:CZ233),COLUMNS($M$131:CZ233)),0)</f>
        <v>0</v>
      </c>
      <c r="DA233">
        <f t="array" ref="DA233">IF(AND(ROWS($M$131:DA233)&lt;=$P$2,COLUMNS($M$131:DA233)&lt;=$P$2),INDEX(MINVERSE($M$6:INDEX($M$6:$EF$125,$P$2,$P$2)),ROWS($M$131:DA233),COLUMNS($M$131:DA233)),0)</f>
        <v>0</v>
      </c>
      <c r="DB233">
        <f t="array" ref="DB233">IF(AND(ROWS($M$131:DB233)&lt;=$P$2,COLUMNS($M$131:DB233)&lt;=$P$2),INDEX(MINVERSE($M$6:INDEX($M$6:$EF$125,$P$2,$P$2)),ROWS($M$131:DB233),COLUMNS($M$131:DB233)),0)</f>
        <v>0</v>
      </c>
      <c r="DC233">
        <f t="array" ref="DC233">IF(AND(ROWS($M$131:DC233)&lt;=$P$2,COLUMNS($M$131:DC233)&lt;=$P$2),INDEX(MINVERSE($M$6:INDEX($M$6:$EF$125,$P$2,$P$2)),ROWS($M$131:DC233),COLUMNS($M$131:DC233)),0)</f>
        <v>0</v>
      </c>
      <c r="DD233">
        <f t="array" ref="DD233">IF(AND(ROWS($M$131:DD233)&lt;=$P$2,COLUMNS($M$131:DD233)&lt;=$P$2),INDEX(MINVERSE($M$6:INDEX($M$6:$EF$125,$P$2,$P$2)),ROWS($M$131:DD233),COLUMNS($M$131:DD233)),0)</f>
        <v>0</v>
      </c>
      <c r="DE233">
        <f t="array" ref="DE233">IF(AND(ROWS($M$131:DE233)&lt;=$P$2,COLUMNS($M$131:DE233)&lt;=$P$2),INDEX(MINVERSE($M$6:INDEX($M$6:$EF$125,$P$2,$P$2)),ROWS($M$131:DE233),COLUMNS($M$131:DE233)),0)</f>
        <v>0</v>
      </c>
      <c r="DF233">
        <f t="array" ref="DF233">IF(AND(ROWS($M$131:DF233)&lt;=$P$2,COLUMNS($M$131:DF233)&lt;=$P$2),INDEX(MINVERSE($M$6:INDEX($M$6:$EF$125,$P$2,$P$2)),ROWS($M$131:DF233),COLUMNS($M$131:DF233)),0)</f>
        <v>0</v>
      </c>
      <c r="DG233">
        <f t="array" ref="DG233">IF(AND(ROWS($M$131:DG233)&lt;=$P$2,COLUMNS($M$131:DG233)&lt;=$P$2),INDEX(MINVERSE($M$6:INDEX($M$6:$EF$125,$P$2,$P$2)),ROWS($M$131:DG233),COLUMNS($M$131:DG233)),0)</f>
        <v>0</v>
      </c>
      <c r="DH233">
        <f t="array" ref="DH233">IF(AND(ROWS($M$131:DH233)&lt;=$P$2,COLUMNS($M$131:DH233)&lt;=$P$2),INDEX(MINVERSE($M$6:INDEX($M$6:$EF$125,$P$2,$P$2)),ROWS($M$131:DH233),COLUMNS($M$131:DH233)),0)</f>
        <v>0</v>
      </c>
      <c r="DI233">
        <f t="array" ref="DI233">IF(AND(ROWS($M$131:DI233)&lt;=$P$2,COLUMNS($M$131:DI233)&lt;=$P$2),INDEX(MINVERSE($M$6:INDEX($M$6:$EF$125,$P$2,$P$2)),ROWS($M$131:DI233),COLUMNS($M$131:DI233)),0)</f>
        <v>0</v>
      </c>
      <c r="DJ233">
        <f t="array" ref="DJ233">IF(AND(ROWS($M$131:DJ233)&lt;=$P$2,COLUMNS($M$131:DJ233)&lt;=$P$2),INDEX(MINVERSE($M$6:INDEX($M$6:$EF$125,$P$2,$P$2)),ROWS($M$131:DJ233),COLUMNS($M$131:DJ233)),0)</f>
        <v>0</v>
      </c>
      <c r="DK233">
        <f t="array" ref="DK233">IF(AND(ROWS($M$131:DK233)&lt;=$P$2,COLUMNS($M$131:DK233)&lt;=$P$2),INDEX(MINVERSE($M$6:INDEX($M$6:$EF$125,$P$2,$P$2)),ROWS($M$131:DK233),COLUMNS($M$131:DK233)),0)</f>
        <v>0</v>
      </c>
      <c r="DL233">
        <f t="array" ref="DL233">IF(AND(ROWS($M$131:DL233)&lt;=$P$2,COLUMNS($M$131:DL233)&lt;=$P$2),INDEX(MINVERSE($M$6:INDEX($M$6:$EF$125,$P$2,$P$2)),ROWS($M$131:DL233),COLUMNS($M$131:DL233)),0)</f>
        <v>0</v>
      </c>
      <c r="DM233">
        <f t="array" ref="DM233">IF(AND(ROWS($M$131:DM233)&lt;=$P$2,COLUMNS($M$131:DM233)&lt;=$P$2),INDEX(MINVERSE($M$6:INDEX($M$6:$EF$125,$P$2,$P$2)),ROWS($M$131:DM233),COLUMNS($M$131:DM233)),0)</f>
        <v>0</v>
      </c>
      <c r="DN233">
        <f t="array" ref="DN233">IF(AND(ROWS($M$131:DN233)&lt;=$P$2,COLUMNS($M$131:DN233)&lt;=$P$2),INDEX(MINVERSE($M$6:INDEX($M$6:$EF$125,$P$2,$P$2)),ROWS($M$131:DN233),COLUMNS($M$131:DN233)),0)</f>
        <v>0</v>
      </c>
      <c r="DO233">
        <f t="array" ref="DO233">IF(AND(ROWS($M$131:DO233)&lt;=$P$2,COLUMNS($M$131:DO233)&lt;=$P$2),INDEX(MINVERSE($M$6:INDEX($M$6:$EF$125,$P$2,$P$2)),ROWS($M$131:DO233),COLUMNS($M$131:DO233)),0)</f>
        <v>0</v>
      </c>
      <c r="DP233">
        <f t="array" ref="DP233">IF(AND(ROWS($M$131:DP233)&lt;=$P$2,COLUMNS($M$131:DP233)&lt;=$P$2),INDEX(MINVERSE($M$6:INDEX($M$6:$EF$125,$P$2,$P$2)),ROWS($M$131:DP233),COLUMNS($M$131:DP233)),0)</f>
        <v>0</v>
      </c>
      <c r="DQ233">
        <f t="array" ref="DQ233">IF(AND(ROWS($M$131:DQ233)&lt;=$P$2,COLUMNS($M$131:DQ233)&lt;=$P$2),INDEX(MINVERSE($M$6:INDEX($M$6:$EF$125,$P$2,$P$2)),ROWS($M$131:DQ233),COLUMNS($M$131:DQ233)),0)</f>
        <v>0</v>
      </c>
      <c r="DR233">
        <f t="array" ref="DR233">IF(AND(ROWS($M$131:DR233)&lt;=$P$2,COLUMNS($M$131:DR233)&lt;=$P$2),INDEX(MINVERSE($M$6:INDEX($M$6:$EF$125,$P$2,$P$2)),ROWS($M$131:DR233),COLUMNS($M$131:DR233)),0)</f>
        <v>0</v>
      </c>
      <c r="DS233">
        <f t="array" ref="DS233">IF(AND(ROWS($M$131:DS233)&lt;=$P$2,COLUMNS($M$131:DS233)&lt;=$P$2),INDEX(MINVERSE($M$6:INDEX($M$6:$EF$125,$P$2,$P$2)),ROWS($M$131:DS233),COLUMNS($M$131:DS233)),0)</f>
        <v>0</v>
      </c>
      <c r="DT233">
        <f t="array" ref="DT233">IF(AND(ROWS($M$131:DT233)&lt;=$P$2,COLUMNS($M$131:DT233)&lt;=$P$2),INDEX(MINVERSE($M$6:INDEX($M$6:$EF$125,$P$2,$P$2)),ROWS($M$131:DT233),COLUMNS($M$131:DT233)),0)</f>
        <v>0</v>
      </c>
      <c r="DU233">
        <f t="array" ref="DU233">IF(AND(ROWS($M$131:DU233)&lt;=$P$2,COLUMNS($M$131:DU233)&lt;=$P$2),INDEX(MINVERSE($M$6:INDEX($M$6:$EF$125,$P$2,$P$2)),ROWS($M$131:DU233),COLUMNS($M$131:DU233)),0)</f>
        <v>0</v>
      </c>
      <c r="DV233">
        <f t="array" ref="DV233">IF(AND(ROWS($M$131:DV233)&lt;=$P$2,COLUMNS($M$131:DV233)&lt;=$P$2),INDEX(MINVERSE($M$6:INDEX($M$6:$EF$125,$P$2,$P$2)),ROWS($M$131:DV233),COLUMNS($M$131:DV233)),0)</f>
        <v>0</v>
      </c>
      <c r="DW233">
        <f t="array" ref="DW233">IF(AND(ROWS($M$131:DW233)&lt;=$P$2,COLUMNS($M$131:DW233)&lt;=$P$2),INDEX(MINVERSE($M$6:INDEX($M$6:$EF$125,$P$2,$P$2)),ROWS($M$131:DW233),COLUMNS($M$131:DW233)),0)</f>
        <v>0</v>
      </c>
      <c r="DX233">
        <f t="array" ref="DX233">IF(AND(ROWS($M$131:DX233)&lt;=$P$2,COLUMNS($M$131:DX233)&lt;=$P$2),INDEX(MINVERSE($M$6:INDEX($M$6:$EF$125,$P$2,$P$2)),ROWS($M$131:DX233),COLUMNS($M$131:DX233)),0)</f>
        <v>0</v>
      </c>
      <c r="DY233">
        <f t="array" ref="DY233">IF(AND(ROWS($M$131:DY233)&lt;=$P$2,COLUMNS($M$131:DY233)&lt;=$P$2),INDEX(MINVERSE($M$6:INDEX($M$6:$EF$125,$P$2,$P$2)),ROWS($M$131:DY233),COLUMNS($M$131:DY233)),0)</f>
        <v>0</v>
      </c>
      <c r="DZ233">
        <f t="array" ref="DZ233">IF(AND(ROWS($M$131:DZ233)&lt;=$P$2,COLUMNS($M$131:DZ233)&lt;=$P$2),INDEX(MINVERSE($M$6:INDEX($M$6:$EF$125,$P$2,$P$2)),ROWS($M$131:DZ233),COLUMNS($M$131:DZ233)),0)</f>
        <v>0</v>
      </c>
      <c r="EA233">
        <f t="array" ref="EA233">IF(AND(ROWS($M$131:EA233)&lt;=$P$2,COLUMNS($M$131:EA233)&lt;=$P$2),INDEX(MINVERSE($M$6:INDEX($M$6:$EF$125,$P$2,$P$2)),ROWS($M$131:EA233),COLUMNS($M$131:EA233)),0)</f>
        <v>0</v>
      </c>
      <c r="EB233">
        <f t="array" ref="EB233">IF(AND(ROWS($M$131:EB233)&lt;=$P$2,COLUMNS($M$131:EB233)&lt;=$P$2),INDEX(MINVERSE($M$6:INDEX($M$6:$EF$125,$P$2,$P$2)),ROWS($M$131:EB233),COLUMNS($M$131:EB233)),0)</f>
        <v>0</v>
      </c>
    </row>
    <row r="234" spans="12:132" ht="15">
      <c r="L234" s="10">
        <v>104</v>
      </c>
      <c r="M234">
        <f t="array" ref="M234">IF(AND(ROWS($M$131:M234)&lt;=$P$2,COLUMNS($M$131:M234)&lt;=$P$2),INDEX(MINVERSE($M$6:INDEX($M$6:$EF$125,$P$2,$P$2)),ROWS($M$131:M234),COLUMNS($M$131:M234)),0)</f>
        <v>0</v>
      </c>
      <c r="N234">
        <f t="array" ref="N234">IF(AND(ROWS($M$131:N234)&lt;=$P$2,COLUMNS($M$131:N234)&lt;=$P$2),INDEX(MINVERSE($M$6:INDEX($M$6:$EF$125,$P$2,$P$2)),ROWS($M$131:N234),COLUMNS($M$131:N234)),0)</f>
        <v>0</v>
      </c>
      <c r="O234">
        <f t="array" ref="O234">IF(AND(ROWS($M$131:O234)&lt;=$P$2,COLUMNS($M$131:O234)&lt;=$P$2),INDEX(MINVERSE($M$6:INDEX($M$6:$EF$125,$P$2,$P$2)),ROWS($M$131:O234),COLUMNS($M$131:O234)),0)</f>
        <v>0</v>
      </c>
      <c r="P234">
        <f t="array" ref="P234">IF(AND(ROWS($M$131:P234)&lt;=$P$2,COLUMNS($M$131:P234)&lt;=$P$2),INDEX(MINVERSE($M$6:INDEX($M$6:$EF$125,$P$2,$P$2)),ROWS($M$131:P234),COLUMNS($M$131:P234)),0)</f>
        <v>0</v>
      </c>
      <c r="Q234">
        <f t="array" ref="Q234">IF(AND(ROWS($M$131:Q234)&lt;=$P$2,COLUMNS($M$131:Q234)&lt;=$P$2),INDEX(MINVERSE($M$6:INDEX($M$6:$EF$125,$P$2,$P$2)),ROWS($M$131:Q234),COLUMNS($M$131:Q234)),0)</f>
        <v>0</v>
      </c>
      <c r="R234">
        <f t="array" ref="R234">IF(AND(ROWS($M$131:R234)&lt;=$P$2,COLUMNS($M$131:R234)&lt;=$P$2),INDEX(MINVERSE($M$6:INDEX($M$6:$EF$125,$P$2,$P$2)),ROWS($M$131:R234),COLUMNS($M$131:R234)),0)</f>
        <v>0</v>
      </c>
      <c r="S234">
        <f t="array" ref="S234">IF(AND(ROWS($M$131:S234)&lt;=$P$2,COLUMNS($M$131:S234)&lt;=$P$2),INDEX(MINVERSE($M$6:INDEX($M$6:$EF$125,$P$2,$P$2)),ROWS($M$131:S234),COLUMNS($M$131:S234)),0)</f>
        <v>0</v>
      </c>
      <c r="T234">
        <f t="array" ref="T234">IF(AND(ROWS($M$131:T234)&lt;=$P$2,COLUMNS($M$131:T234)&lt;=$P$2),INDEX(MINVERSE($M$6:INDEX($M$6:$EF$125,$P$2,$P$2)),ROWS($M$131:T234),COLUMNS($M$131:T234)),0)</f>
        <v>0</v>
      </c>
      <c r="U234">
        <f t="array" ref="U234">IF(AND(ROWS($M$131:U234)&lt;=$P$2,COLUMNS($M$131:U234)&lt;=$P$2),INDEX(MINVERSE($M$6:INDEX($M$6:$EF$125,$P$2,$P$2)),ROWS($M$131:U234),COLUMNS($M$131:U234)),0)</f>
        <v>0</v>
      </c>
      <c r="V234">
        <f t="array" ref="V234">IF(AND(ROWS($M$131:V234)&lt;=$P$2,COLUMNS($M$131:V234)&lt;=$P$2),INDEX(MINVERSE($M$6:INDEX($M$6:$EF$125,$P$2,$P$2)),ROWS($M$131:V234),COLUMNS($M$131:V234)),0)</f>
        <v>0</v>
      </c>
      <c r="W234">
        <f t="array" ref="W234">IF(AND(ROWS($M$131:W234)&lt;=$P$2,COLUMNS($M$131:W234)&lt;=$P$2),INDEX(MINVERSE($M$6:INDEX($M$6:$EF$125,$P$2,$P$2)),ROWS($M$131:W234),COLUMNS($M$131:W234)),0)</f>
        <v>0</v>
      </c>
      <c r="X234">
        <f t="array" ref="X234">IF(AND(ROWS($M$131:X234)&lt;=$P$2,COLUMNS($M$131:X234)&lt;=$P$2),INDEX(MINVERSE($M$6:INDEX($M$6:$EF$125,$P$2,$P$2)),ROWS($M$131:X234),COLUMNS($M$131:X234)),0)</f>
        <v>0</v>
      </c>
      <c r="Y234">
        <f t="array" ref="Y234">IF(AND(ROWS($M$131:Y234)&lt;=$P$2,COLUMNS($M$131:Y234)&lt;=$P$2),INDEX(MINVERSE($M$6:INDEX($M$6:$EF$125,$P$2,$P$2)),ROWS($M$131:Y234),COLUMNS($M$131:Y234)),0)</f>
        <v>0</v>
      </c>
      <c r="Z234">
        <f t="array" ref="Z234">IF(AND(ROWS($M$131:Z234)&lt;=$P$2,COLUMNS($M$131:Z234)&lt;=$P$2),INDEX(MINVERSE($M$6:INDEX($M$6:$EF$125,$P$2,$P$2)),ROWS($M$131:Z234),COLUMNS($M$131:Z234)),0)</f>
        <v>0</v>
      </c>
      <c r="AA234">
        <f t="array" ref="AA234">IF(AND(ROWS($M$131:AA234)&lt;=$P$2,COLUMNS($M$131:AA234)&lt;=$P$2),INDEX(MINVERSE($M$6:INDEX($M$6:$EF$125,$P$2,$P$2)),ROWS($M$131:AA234),COLUMNS($M$131:AA234)),0)</f>
        <v>0</v>
      </c>
      <c r="AB234">
        <f t="array" ref="AB234">IF(AND(ROWS($M$131:AB234)&lt;=$P$2,COLUMNS($M$131:AB234)&lt;=$P$2),INDEX(MINVERSE($M$6:INDEX($M$6:$EF$125,$P$2,$P$2)),ROWS($M$131:AB234),COLUMNS($M$131:AB234)),0)</f>
        <v>0</v>
      </c>
      <c r="AC234">
        <f t="array" ref="AC234">IF(AND(ROWS($M$131:AC234)&lt;=$P$2,COLUMNS($M$131:AC234)&lt;=$P$2),INDEX(MINVERSE($M$6:INDEX($M$6:$EF$125,$P$2,$P$2)),ROWS($M$131:AC234),COLUMNS($M$131:AC234)),0)</f>
        <v>0</v>
      </c>
      <c r="AD234">
        <f t="array" ref="AD234">IF(AND(ROWS($M$131:AD234)&lt;=$P$2,COLUMNS($M$131:AD234)&lt;=$P$2),INDEX(MINVERSE($M$6:INDEX($M$6:$EF$125,$P$2,$P$2)),ROWS($M$131:AD234),COLUMNS($M$131:AD234)),0)</f>
        <v>0</v>
      </c>
      <c r="AE234">
        <f t="array" ref="AE234">IF(AND(ROWS($M$131:AE234)&lt;=$P$2,COLUMNS($M$131:AE234)&lt;=$P$2),INDEX(MINVERSE($M$6:INDEX($M$6:$EF$125,$P$2,$P$2)),ROWS($M$131:AE234),COLUMNS($M$131:AE234)),0)</f>
        <v>0</v>
      </c>
      <c r="AF234">
        <f t="array" ref="AF234">IF(AND(ROWS($M$131:AF234)&lt;=$P$2,COLUMNS($M$131:AF234)&lt;=$P$2),INDEX(MINVERSE($M$6:INDEX($M$6:$EF$125,$P$2,$P$2)),ROWS($M$131:AF234),COLUMNS($M$131:AF234)),0)</f>
        <v>0</v>
      </c>
      <c r="AG234">
        <f t="array" ref="AG234">IF(AND(ROWS($M$131:AG234)&lt;=$P$2,COLUMNS($M$131:AG234)&lt;=$P$2),INDEX(MINVERSE($M$6:INDEX($M$6:$EF$125,$P$2,$P$2)),ROWS($M$131:AG234),COLUMNS($M$131:AG234)),0)</f>
        <v>0</v>
      </c>
      <c r="AH234">
        <f t="array" ref="AH234">IF(AND(ROWS($M$131:AH234)&lt;=$P$2,COLUMNS($M$131:AH234)&lt;=$P$2),INDEX(MINVERSE($M$6:INDEX($M$6:$EF$125,$P$2,$P$2)),ROWS($M$131:AH234),COLUMNS($M$131:AH234)),0)</f>
        <v>0</v>
      </c>
      <c r="AI234">
        <f t="array" ref="AI234">IF(AND(ROWS($M$131:AI234)&lt;=$P$2,COLUMNS($M$131:AI234)&lt;=$P$2),INDEX(MINVERSE($M$6:INDEX($M$6:$EF$125,$P$2,$P$2)),ROWS($M$131:AI234),COLUMNS($M$131:AI234)),0)</f>
        <v>0</v>
      </c>
      <c r="AJ234">
        <f t="array" ref="AJ234">IF(AND(ROWS($M$131:AJ234)&lt;=$P$2,COLUMNS($M$131:AJ234)&lt;=$P$2),INDEX(MINVERSE($M$6:INDEX($M$6:$EF$125,$P$2,$P$2)),ROWS($M$131:AJ234),COLUMNS($M$131:AJ234)),0)</f>
        <v>0</v>
      </c>
      <c r="AK234">
        <f t="array" ref="AK234">IF(AND(ROWS($M$131:AK234)&lt;=$P$2,COLUMNS($M$131:AK234)&lt;=$P$2),INDEX(MINVERSE($M$6:INDEX($M$6:$EF$125,$P$2,$P$2)),ROWS($M$131:AK234),COLUMNS($M$131:AK234)),0)</f>
        <v>0</v>
      </c>
      <c r="AL234">
        <f t="array" ref="AL234">IF(AND(ROWS($M$131:AL234)&lt;=$P$2,COLUMNS($M$131:AL234)&lt;=$P$2),INDEX(MINVERSE($M$6:INDEX($M$6:$EF$125,$P$2,$P$2)),ROWS($M$131:AL234),COLUMNS($M$131:AL234)),0)</f>
        <v>0</v>
      </c>
      <c r="AM234">
        <f t="array" ref="AM234">IF(AND(ROWS($M$131:AM234)&lt;=$P$2,COLUMNS($M$131:AM234)&lt;=$P$2),INDEX(MINVERSE($M$6:INDEX($M$6:$EF$125,$P$2,$P$2)),ROWS($M$131:AM234),COLUMNS($M$131:AM234)),0)</f>
        <v>0</v>
      </c>
      <c r="AN234">
        <f t="array" ref="AN234">IF(AND(ROWS($M$131:AN234)&lt;=$P$2,COLUMNS($M$131:AN234)&lt;=$P$2),INDEX(MINVERSE($M$6:INDEX($M$6:$EF$125,$P$2,$P$2)),ROWS($M$131:AN234),COLUMNS($M$131:AN234)),0)</f>
        <v>0</v>
      </c>
      <c r="AO234">
        <f t="array" ref="AO234">IF(AND(ROWS($M$131:AO234)&lt;=$P$2,COLUMNS($M$131:AO234)&lt;=$P$2),INDEX(MINVERSE($M$6:INDEX($M$6:$EF$125,$P$2,$P$2)),ROWS($M$131:AO234),COLUMNS($M$131:AO234)),0)</f>
        <v>0</v>
      </c>
      <c r="AP234">
        <f t="array" ref="AP234">IF(AND(ROWS($M$131:AP234)&lt;=$P$2,COLUMNS($M$131:AP234)&lt;=$P$2),INDEX(MINVERSE($M$6:INDEX($M$6:$EF$125,$P$2,$P$2)),ROWS($M$131:AP234),COLUMNS($M$131:AP234)),0)</f>
        <v>0</v>
      </c>
      <c r="AQ234">
        <f t="array" ref="AQ234">IF(AND(ROWS($M$131:AQ234)&lt;=$P$2,COLUMNS($M$131:AQ234)&lt;=$P$2),INDEX(MINVERSE($M$6:INDEX($M$6:$EF$125,$P$2,$P$2)),ROWS($M$131:AQ234),COLUMNS($M$131:AQ234)),0)</f>
        <v>0</v>
      </c>
      <c r="AR234">
        <f t="array" ref="AR234">IF(AND(ROWS($M$131:AR234)&lt;=$P$2,COLUMNS($M$131:AR234)&lt;=$P$2),INDEX(MINVERSE($M$6:INDEX($M$6:$EF$125,$P$2,$P$2)),ROWS($M$131:AR234),COLUMNS($M$131:AR234)),0)</f>
        <v>0</v>
      </c>
      <c r="AS234">
        <f t="array" ref="AS234">IF(AND(ROWS($M$131:AS234)&lt;=$P$2,COLUMNS($M$131:AS234)&lt;=$P$2),INDEX(MINVERSE($M$6:INDEX($M$6:$EF$125,$P$2,$P$2)),ROWS($M$131:AS234),COLUMNS($M$131:AS234)),0)</f>
        <v>0</v>
      </c>
      <c r="AT234">
        <f t="array" ref="AT234">IF(AND(ROWS($M$131:AT234)&lt;=$P$2,COLUMNS($M$131:AT234)&lt;=$P$2),INDEX(MINVERSE($M$6:INDEX($M$6:$EF$125,$P$2,$P$2)),ROWS($M$131:AT234),COLUMNS($M$131:AT234)),0)</f>
        <v>0</v>
      </c>
      <c r="AU234">
        <f t="array" ref="AU234">IF(AND(ROWS($M$131:AU234)&lt;=$P$2,COLUMNS($M$131:AU234)&lt;=$P$2),INDEX(MINVERSE($M$6:INDEX($M$6:$EF$125,$P$2,$P$2)),ROWS($M$131:AU234),COLUMNS($M$131:AU234)),0)</f>
        <v>0</v>
      </c>
      <c r="AV234">
        <f t="array" ref="AV234">IF(AND(ROWS($M$131:AV234)&lt;=$P$2,COLUMNS($M$131:AV234)&lt;=$P$2),INDEX(MINVERSE($M$6:INDEX($M$6:$EF$125,$P$2,$P$2)),ROWS($M$131:AV234),COLUMNS($M$131:AV234)),0)</f>
        <v>0</v>
      </c>
      <c r="AW234">
        <f t="array" ref="AW234">IF(AND(ROWS($M$131:AW234)&lt;=$P$2,COLUMNS($M$131:AW234)&lt;=$P$2),INDEX(MINVERSE($M$6:INDEX($M$6:$EF$125,$P$2,$P$2)),ROWS($M$131:AW234),COLUMNS($M$131:AW234)),0)</f>
        <v>0</v>
      </c>
      <c r="AX234">
        <f t="array" ref="AX234">IF(AND(ROWS($M$131:AX234)&lt;=$P$2,COLUMNS($M$131:AX234)&lt;=$P$2),INDEX(MINVERSE($M$6:INDEX($M$6:$EF$125,$P$2,$P$2)),ROWS($M$131:AX234),COLUMNS($M$131:AX234)),0)</f>
        <v>0</v>
      </c>
      <c r="AY234">
        <f t="array" ref="AY234">IF(AND(ROWS($M$131:AY234)&lt;=$P$2,COLUMNS($M$131:AY234)&lt;=$P$2),INDEX(MINVERSE($M$6:INDEX($M$6:$EF$125,$P$2,$P$2)),ROWS($M$131:AY234),COLUMNS($M$131:AY234)),0)</f>
        <v>0</v>
      </c>
      <c r="AZ234">
        <f t="array" ref="AZ234">IF(AND(ROWS($M$131:AZ234)&lt;=$P$2,COLUMNS($M$131:AZ234)&lt;=$P$2),INDEX(MINVERSE($M$6:INDEX($M$6:$EF$125,$P$2,$P$2)),ROWS($M$131:AZ234),COLUMNS($M$131:AZ234)),0)</f>
        <v>0</v>
      </c>
      <c r="BA234">
        <f t="array" ref="BA234">IF(AND(ROWS($M$131:BA234)&lt;=$P$2,COLUMNS($M$131:BA234)&lt;=$P$2),INDEX(MINVERSE($M$6:INDEX($M$6:$EF$125,$P$2,$P$2)),ROWS($M$131:BA234),COLUMNS($M$131:BA234)),0)</f>
        <v>0</v>
      </c>
      <c r="BB234">
        <f t="array" ref="BB234">IF(AND(ROWS($M$131:BB234)&lt;=$P$2,COLUMNS($M$131:BB234)&lt;=$P$2),INDEX(MINVERSE($M$6:INDEX($M$6:$EF$125,$P$2,$P$2)),ROWS($M$131:BB234),COLUMNS($M$131:BB234)),0)</f>
        <v>0</v>
      </c>
      <c r="BC234">
        <f t="array" ref="BC234">IF(AND(ROWS($M$131:BC234)&lt;=$P$2,COLUMNS($M$131:BC234)&lt;=$P$2),INDEX(MINVERSE($M$6:INDEX($M$6:$EF$125,$P$2,$P$2)),ROWS($M$131:BC234),COLUMNS($M$131:BC234)),0)</f>
        <v>0</v>
      </c>
      <c r="BD234">
        <f t="array" ref="BD234">IF(AND(ROWS($M$131:BD234)&lt;=$P$2,COLUMNS($M$131:BD234)&lt;=$P$2),INDEX(MINVERSE($M$6:INDEX($M$6:$EF$125,$P$2,$P$2)),ROWS($M$131:BD234),COLUMNS($M$131:BD234)),0)</f>
        <v>0</v>
      </c>
      <c r="BE234">
        <f t="array" ref="BE234">IF(AND(ROWS($M$131:BE234)&lt;=$P$2,COLUMNS($M$131:BE234)&lt;=$P$2),INDEX(MINVERSE($M$6:INDEX($M$6:$EF$125,$P$2,$P$2)),ROWS($M$131:BE234),COLUMNS($M$131:BE234)),0)</f>
        <v>0</v>
      </c>
      <c r="BF234">
        <f t="array" ref="BF234">IF(AND(ROWS($M$131:BF234)&lt;=$P$2,COLUMNS($M$131:BF234)&lt;=$P$2),INDEX(MINVERSE($M$6:INDEX($M$6:$EF$125,$P$2,$P$2)),ROWS($M$131:BF234),COLUMNS($M$131:BF234)),0)</f>
        <v>0</v>
      </c>
      <c r="BG234">
        <f t="array" ref="BG234">IF(AND(ROWS($M$131:BG234)&lt;=$P$2,COLUMNS($M$131:BG234)&lt;=$P$2),INDEX(MINVERSE($M$6:INDEX($M$6:$EF$125,$P$2,$P$2)),ROWS($M$131:BG234),COLUMNS($M$131:BG234)),0)</f>
        <v>0</v>
      </c>
      <c r="BH234">
        <f t="array" ref="BH234">IF(AND(ROWS($M$131:BH234)&lt;=$P$2,COLUMNS($M$131:BH234)&lt;=$P$2),INDEX(MINVERSE($M$6:INDEX($M$6:$EF$125,$P$2,$P$2)),ROWS($M$131:BH234),COLUMNS($M$131:BH234)),0)</f>
        <v>0</v>
      </c>
      <c r="BI234">
        <f t="array" ref="BI234">IF(AND(ROWS($M$131:BI234)&lt;=$P$2,COLUMNS($M$131:BI234)&lt;=$P$2),INDEX(MINVERSE($M$6:INDEX($M$6:$EF$125,$P$2,$P$2)),ROWS($M$131:BI234),COLUMNS($M$131:BI234)),0)</f>
        <v>0</v>
      </c>
      <c r="BJ234">
        <f t="array" ref="BJ234">IF(AND(ROWS($M$131:BJ234)&lt;=$P$2,COLUMNS($M$131:BJ234)&lt;=$P$2),INDEX(MINVERSE($M$6:INDEX($M$6:$EF$125,$P$2,$P$2)),ROWS($M$131:BJ234),COLUMNS($M$131:BJ234)),0)</f>
        <v>0</v>
      </c>
      <c r="BK234">
        <f t="array" ref="BK234">IF(AND(ROWS($M$131:BK234)&lt;=$P$2,COLUMNS($M$131:BK234)&lt;=$P$2),INDEX(MINVERSE($M$6:INDEX($M$6:$EF$125,$P$2,$P$2)),ROWS($M$131:BK234),COLUMNS($M$131:BK234)),0)</f>
        <v>0</v>
      </c>
      <c r="BL234">
        <f t="array" ref="BL234">IF(AND(ROWS($M$131:BL234)&lt;=$P$2,COLUMNS($M$131:BL234)&lt;=$P$2),INDEX(MINVERSE($M$6:INDEX($M$6:$EF$125,$P$2,$P$2)),ROWS($M$131:BL234),COLUMNS($M$131:BL234)),0)</f>
        <v>0</v>
      </c>
      <c r="BM234">
        <f t="array" ref="BM234">IF(AND(ROWS($M$131:BM234)&lt;=$P$2,COLUMNS($M$131:BM234)&lt;=$P$2),INDEX(MINVERSE($M$6:INDEX($M$6:$EF$125,$P$2,$P$2)),ROWS($M$131:BM234),COLUMNS($M$131:BM234)),0)</f>
        <v>0</v>
      </c>
      <c r="BN234">
        <f t="array" ref="BN234">IF(AND(ROWS($M$131:BN234)&lt;=$P$2,COLUMNS($M$131:BN234)&lt;=$P$2),INDEX(MINVERSE($M$6:INDEX($M$6:$EF$125,$P$2,$P$2)),ROWS($M$131:BN234),COLUMNS($M$131:BN234)),0)</f>
        <v>0</v>
      </c>
      <c r="BO234">
        <f t="array" ref="BO234">IF(AND(ROWS($M$131:BO234)&lt;=$P$2,COLUMNS($M$131:BO234)&lt;=$P$2),INDEX(MINVERSE($M$6:INDEX($M$6:$EF$125,$P$2,$P$2)),ROWS($M$131:BO234),COLUMNS($M$131:BO234)),0)</f>
        <v>0</v>
      </c>
      <c r="BP234">
        <f t="array" ref="BP234">IF(AND(ROWS($M$131:BP234)&lt;=$P$2,COLUMNS($M$131:BP234)&lt;=$P$2),INDEX(MINVERSE($M$6:INDEX($M$6:$EF$125,$P$2,$P$2)),ROWS($M$131:BP234),COLUMNS($M$131:BP234)),0)</f>
        <v>0</v>
      </c>
      <c r="BQ234">
        <f t="array" ref="BQ234">IF(AND(ROWS($M$131:BQ234)&lt;=$P$2,COLUMNS($M$131:BQ234)&lt;=$P$2),INDEX(MINVERSE($M$6:INDEX($M$6:$EF$125,$P$2,$P$2)),ROWS($M$131:BQ234),COLUMNS($M$131:BQ234)),0)</f>
        <v>0</v>
      </c>
      <c r="BR234">
        <f t="array" ref="BR234">IF(AND(ROWS($M$131:BR234)&lt;=$P$2,COLUMNS($M$131:BR234)&lt;=$P$2),INDEX(MINVERSE($M$6:INDEX($M$6:$EF$125,$P$2,$P$2)),ROWS($M$131:BR234),COLUMNS($M$131:BR234)),0)</f>
        <v>0</v>
      </c>
      <c r="BS234">
        <f t="array" ref="BS234">IF(AND(ROWS($M$131:BS234)&lt;=$P$2,COLUMNS($M$131:BS234)&lt;=$P$2),INDEX(MINVERSE($M$6:INDEX($M$6:$EF$125,$P$2,$P$2)),ROWS($M$131:BS234),COLUMNS($M$131:BS234)),0)</f>
        <v>0</v>
      </c>
      <c r="BT234">
        <f t="array" ref="BT234">IF(AND(ROWS($M$131:BT234)&lt;=$P$2,COLUMNS($M$131:BT234)&lt;=$P$2),INDEX(MINVERSE($M$6:INDEX($M$6:$EF$125,$P$2,$P$2)),ROWS($M$131:BT234),COLUMNS($M$131:BT234)),0)</f>
        <v>0</v>
      </c>
      <c r="BU234">
        <f t="array" ref="BU234">IF(AND(ROWS($M$131:BU234)&lt;=$P$2,COLUMNS($M$131:BU234)&lt;=$P$2),INDEX(MINVERSE($M$6:INDEX($M$6:$EF$125,$P$2,$P$2)),ROWS($M$131:BU234),COLUMNS($M$131:BU234)),0)</f>
        <v>0</v>
      </c>
      <c r="BV234">
        <f t="array" ref="BV234">IF(AND(ROWS($M$131:BV234)&lt;=$P$2,COLUMNS($M$131:BV234)&lt;=$P$2),INDEX(MINVERSE($M$6:INDEX($M$6:$EF$125,$P$2,$P$2)),ROWS($M$131:BV234),COLUMNS($M$131:BV234)),0)</f>
        <v>0</v>
      </c>
      <c r="BW234">
        <f t="array" ref="BW234">IF(AND(ROWS($M$131:BW234)&lt;=$P$2,COLUMNS($M$131:BW234)&lt;=$P$2),INDEX(MINVERSE($M$6:INDEX($M$6:$EF$125,$P$2,$P$2)),ROWS($M$131:BW234),COLUMNS($M$131:BW234)),0)</f>
        <v>0</v>
      </c>
      <c r="BX234">
        <f t="array" ref="BX234">IF(AND(ROWS($M$131:BX234)&lt;=$P$2,COLUMNS($M$131:BX234)&lt;=$P$2),INDEX(MINVERSE($M$6:INDEX($M$6:$EF$125,$P$2,$P$2)),ROWS($M$131:BX234),COLUMNS($M$131:BX234)),0)</f>
        <v>0</v>
      </c>
      <c r="BY234">
        <f t="array" ref="BY234">IF(AND(ROWS($M$131:BY234)&lt;=$P$2,COLUMNS($M$131:BY234)&lt;=$P$2),INDEX(MINVERSE($M$6:INDEX($M$6:$EF$125,$P$2,$P$2)),ROWS($M$131:BY234),COLUMNS($M$131:BY234)),0)</f>
        <v>0</v>
      </c>
      <c r="BZ234">
        <f t="array" ref="BZ234">IF(AND(ROWS($M$131:BZ234)&lt;=$P$2,COLUMNS($M$131:BZ234)&lt;=$P$2),INDEX(MINVERSE($M$6:INDEX($M$6:$EF$125,$P$2,$P$2)),ROWS($M$131:BZ234),COLUMNS($M$131:BZ234)),0)</f>
        <v>0</v>
      </c>
      <c r="CA234">
        <f t="array" ref="CA234">IF(AND(ROWS($M$131:CA234)&lt;=$P$2,COLUMNS($M$131:CA234)&lt;=$P$2),INDEX(MINVERSE($M$6:INDEX($M$6:$EF$125,$P$2,$P$2)),ROWS($M$131:CA234),COLUMNS($M$131:CA234)),0)</f>
        <v>0</v>
      </c>
      <c r="CB234">
        <f t="array" ref="CB234">IF(AND(ROWS($M$131:CB234)&lt;=$P$2,COLUMNS($M$131:CB234)&lt;=$P$2),INDEX(MINVERSE($M$6:INDEX($M$6:$EF$125,$P$2,$P$2)),ROWS($M$131:CB234),COLUMNS($M$131:CB234)),0)</f>
        <v>0</v>
      </c>
      <c r="CC234">
        <f t="array" ref="CC234">IF(AND(ROWS($M$131:CC234)&lt;=$P$2,COLUMNS($M$131:CC234)&lt;=$P$2),INDEX(MINVERSE($M$6:INDEX($M$6:$EF$125,$P$2,$P$2)),ROWS($M$131:CC234),COLUMNS($M$131:CC234)),0)</f>
        <v>0</v>
      </c>
      <c r="CD234">
        <f t="array" ref="CD234">IF(AND(ROWS($M$131:CD234)&lt;=$P$2,COLUMNS($M$131:CD234)&lt;=$P$2),INDEX(MINVERSE($M$6:INDEX($M$6:$EF$125,$P$2,$P$2)),ROWS($M$131:CD234),COLUMNS($M$131:CD234)),0)</f>
        <v>0</v>
      </c>
      <c r="CE234">
        <f t="array" ref="CE234">IF(AND(ROWS($M$131:CE234)&lt;=$P$2,COLUMNS($M$131:CE234)&lt;=$P$2),INDEX(MINVERSE($M$6:INDEX($M$6:$EF$125,$P$2,$P$2)),ROWS($M$131:CE234),COLUMNS($M$131:CE234)),0)</f>
        <v>0</v>
      </c>
      <c r="CF234">
        <f t="array" ref="CF234">IF(AND(ROWS($M$131:CF234)&lt;=$P$2,COLUMNS($M$131:CF234)&lt;=$P$2),INDEX(MINVERSE($M$6:INDEX($M$6:$EF$125,$P$2,$P$2)),ROWS($M$131:CF234),COLUMNS($M$131:CF234)),0)</f>
        <v>0</v>
      </c>
      <c r="CG234">
        <f t="array" ref="CG234">IF(AND(ROWS($M$131:CG234)&lt;=$P$2,COLUMNS($M$131:CG234)&lt;=$P$2),INDEX(MINVERSE($M$6:INDEX($M$6:$EF$125,$P$2,$P$2)),ROWS($M$131:CG234),COLUMNS($M$131:CG234)),0)</f>
        <v>0</v>
      </c>
      <c r="CH234">
        <f t="array" ref="CH234">IF(AND(ROWS($M$131:CH234)&lt;=$P$2,COLUMNS($M$131:CH234)&lt;=$P$2),INDEX(MINVERSE($M$6:INDEX($M$6:$EF$125,$P$2,$P$2)),ROWS($M$131:CH234),COLUMNS($M$131:CH234)),0)</f>
        <v>0</v>
      </c>
      <c r="CI234">
        <f t="array" ref="CI234">IF(AND(ROWS($M$131:CI234)&lt;=$P$2,COLUMNS($M$131:CI234)&lt;=$P$2),INDEX(MINVERSE($M$6:INDEX($M$6:$EF$125,$P$2,$P$2)),ROWS($M$131:CI234),COLUMNS($M$131:CI234)),0)</f>
        <v>0</v>
      </c>
      <c r="CJ234">
        <f t="array" ref="CJ234">IF(AND(ROWS($M$131:CJ234)&lt;=$P$2,COLUMNS($M$131:CJ234)&lt;=$P$2),INDEX(MINVERSE($M$6:INDEX($M$6:$EF$125,$P$2,$P$2)),ROWS($M$131:CJ234),COLUMNS($M$131:CJ234)),0)</f>
        <v>0</v>
      </c>
      <c r="CK234">
        <f t="array" ref="CK234">IF(AND(ROWS($M$131:CK234)&lt;=$P$2,COLUMNS($M$131:CK234)&lt;=$P$2),INDEX(MINVERSE($M$6:INDEX($M$6:$EF$125,$P$2,$P$2)),ROWS($M$131:CK234),COLUMNS($M$131:CK234)),0)</f>
        <v>0</v>
      </c>
      <c r="CL234">
        <f t="array" ref="CL234">IF(AND(ROWS($M$131:CL234)&lt;=$P$2,COLUMNS($M$131:CL234)&lt;=$P$2),INDEX(MINVERSE($M$6:INDEX($M$6:$EF$125,$P$2,$P$2)),ROWS($M$131:CL234),COLUMNS($M$131:CL234)),0)</f>
        <v>0</v>
      </c>
      <c r="CM234">
        <f t="array" ref="CM234">IF(AND(ROWS($M$131:CM234)&lt;=$P$2,COLUMNS($M$131:CM234)&lt;=$P$2),INDEX(MINVERSE($M$6:INDEX($M$6:$EF$125,$P$2,$P$2)),ROWS($M$131:CM234),COLUMNS($M$131:CM234)),0)</f>
        <v>0</v>
      </c>
      <c r="CN234">
        <f t="array" ref="CN234">IF(AND(ROWS($M$131:CN234)&lt;=$P$2,COLUMNS($M$131:CN234)&lt;=$P$2),INDEX(MINVERSE($M$6:INDEX($M$6:$EF$125,$P$2,$P$2)),ROWS($M$131:CN234),COLUMNS($M$131:CN234)),0)</f>
        <v>0</v>
      </c>
      <c r="CO234">
        <f t="array" ref="CO234">IF(AND(ROWS($M$131:CO234)&lt;=$P$2,COLUMNS($M$131:CO234)&lt;=$P$2),INDEX(MINVERSE($M$6:INDEX($M$6:$EF$125,$P$2,$P$2)),ROWS($M$131:CO234),COLUMNS($M$131:CO234)),0)</f>
        <v>0</v>
      </c>
      <c r="CP234">
        <f t="array" ref="CP234">IF(AND(ROWS($M$131:CP234)&lt;=$P$2,COLUMNS($M$131:CP234)&lt;=$P$2),INDEX(MINVERSE($M$6:INDEX($M$6:$EF$125,$P$2,$P$2)),ROWS($M$131:CP234),COLUMNS($M$131:CP234)),0)</f>
        <v>0</v>
      </c>
      <c r="CQ234">
        <f t="array" ref="CQ234">IF(AND(ROWS($M$131:CQ234)&lt;=$P$2,COLUMNS($M$131:CQ234)&lt;=$P$2),INDEX(MINVERSE($M$6:INDEX($M$6:$EF$125,$P$2,$P$2)),ROWS($M$131:CQ234),COLUMNS($M$131:CQ234)),0)</f>
        <v>0</v>
      </c>
      <c r="CR234">
        <f t="array" ref="CR234">IF(AND(ROWS($M$131:CR234)&lt;=$P$2,COLUMNS($M$131:CR234)&lt;=$P$2),INDEX(MINVERSE($M$6:INDEX($M$6:$EF$125,$P$2,$P$2)),ROWS($M$131:CR234),COLUMNS($M$131:CR234)),0)</f>
        <v>0</v>
      </c>
      <c r="CS234">
        <f t="array" ref="CS234">IF(AND(ROWS($M$131:CS234)&lt;=$P$2,COLUMNS($M$131:CS234)&lt;=$P$2),INDEX(MINVERSE($M$6:INDEX($M$6:$EF$125,$P$2,$P$2)),ROWS($M$131:CS234),COLUMNS($M$131:CS234)),0)</f>
        <v>0</v>
      </c>
      <c r="CT234">
        <f t="array" ref="CT234">IF(AND(ROWS($M$131:CT234)&lt;=$P$2,COLUMNS($M$131:CT234)&lt;=$P$2),INDEX(MINVERSE($M$6:INDEX($M$6:$EF$125,$P$2,$P$2)),ROWS($M$131:CT234),COLUMNS($M$131:CT234)),0)</f>
        <v>0</v>
      </c>
      <c r="CU234">
        <f t="array" ref="CU234">IF(AND(ROWS($M$131:CU234)&lt;=$P$2,COLUMNS($M$131:CU234)&lt;=$P$2),INDEX(MINVERSE($M$6:INDEX($M$6:$EF$125,$P$2,$P$2)),ROWS($M$131:CU234),COLUMNS($M$131:CU234)),0)</f>
        <v>0</v>
      </c>
      <c r="CV234">
        <f t="array" ref="CV234">IF(AND(ROWS($M$131:CV234)&lt;=$P$2,COLUMNS($M$131:CV234)&lt;=$P$2),INDEX(MINVERSE($M$6:INDEX($M$6:$EF$125,$P$2,$P$2)),ROWS($M$131:CV234),COLUMNS($M$131:CV234)),0)</f>
        <v>0</v>
      </c>
      <c r="CW234">
        <f t="array" ref="CW234">IF(AND(ROWS($M$131:CW234)&lt;=$P$2,COLUMNS($M$131:CW234)&lt;=$P$2),INDEX(MINVERSE($M$6:INDEX($M$6:$EF$125,$P$2,$P$2)),ROWS($M$131:CW234),COLUMNS($M$131:CW234)),0)</f>
        <v>0</v>
      </c>
      <c r="CX234">
        <f t="array" ref="CX234">IF(AND(ROWS($M$131:CX234)&lt;=$P$2,COLUMNS($M$131:CX234)&lt;=$P$2),INDEX(MINVERSE($M$6:INDEX($M$6:$EF$125,$P$2,$P$2)),ROWS($M$131:CX234),COLUMNS($M$131:CX234)),0)</f>
        <v>0</v>
      </c>
      <c r="CY234">
        <f t="array" ref="CY234">IF(AND(ROWS($M$131:CY234)&lt;=$P$2,COLUMNS($M$131:CY234)&lt;=$P$2),INDEX(MINVERSE($M$6:INDEX($M$6:$EF$125,$P$2,$P$2)),ROWS($M$131:CY234),COLUMNS($M$131:CY234)),0)</f>
        <v>0</v>
      </c>
      <c r="CZ234">
        <f t="array" ref="CZ234">IF(AND(ROWS($M$131:CZ234)&lt;=$P$2,COLUMNS($M$131:CZ234)&lt;=$P$2),INDEX(MINVERSE($M$6:INDEX($M$6:$EF$125,$P$2,$P$2)),ROWS($M$131:CZ234),COLUMNS($M$131:CZ234)),0)</f>
        <v>0</v>
      </c>
      <c r="DA234">
        <f t="array" ref="DA234">IF(AND(ROWS($M$131:DA234)&lt;=$P$2,COLUMNS($M$131:DA234)&lt;=$P$2),INDEX(MINVERSE($M$6:INDEX($M$6:$EF$125,$P$2,$P$2)),ROWS($M$131:DA234),COLUMNS($M$131:DA234)),0)</f>
        <v>0</v>
      </c>
      <c r="DB234">
        <f t="array" ref="DB234">IF(AND(ROWS($M$131:DB234)&lt;=$P$2,COLUMNS($M$131:DB234)&lt;=$P$2),INDEX(MINVERSE($M$6:INDEX($M$6:$EF$125,$P$2,$P$2)),ROWS($M$131:DB234),COLUMNS($M$131:DB234)),0)</f>
        <v>0</v>
      </c>
      <c r="DC234">
        <f t="array" ref="DC234">IF(AND(ROWS($M$131:DC234)&lt;=$P$2,COLUMNS($M$131:DC234)&lt;=$P$2),INDEX(MINVERSE($M$6:INDEX($M$6:$EF$125,$P$2,$P$2)),ROWS($M$131:DC234),COLUMNS($M$131:DC234)),0)</f>
        <v>0</v>
      </c>
      <c r="DD234">
        <f t="array" ref="DD234">IF(AND(ROWS($M$131:DD234)&lt;=$P$2,COLUMNS($M$131:DD234)&lt;=$P$2),INDEX(MINVERSE($M$6:INDEX($M$6:$EF$125,$P$2,$P$2)),ROWS($M$131:DD234),COLUMNS($M$131:DD234)),0)</f>
        <v>0</v>
      </c>
      <c r="DE234">
        <f t="array" ref="DE234">IF(AND(ROWS($M$131:DE234)&lt;=$P$2,COLUMNS($M$131:DE234)&lt;=$P$2),INDEX(MINVERSE($M$6:INDEX($M$6:$EF$125,$P$2,$P$2)),ROWS($M$131:DE234),COLUMNS($M$131:DE234)),0)</f>
        <v>0</v>
      </c>
      <c r="DF234">
        <f t="array" ref="DF234">IF(AND(ROWS($M$131:DF234)&lt;=$P$2,COLUMNS($M$131:DF234)&lt;=$P$2),INDEX(MINVERSE($M$6:INDEX($M$6:$EF$125,$P$2,$P$2)),ROWS($M$131:DF234),COLUMNS($M$131:DF234)),0)</f>
        <v>0</v>
      </c>
      <c r="DG234">
        <f t="array" ref="DG234">IF(AND(ROWS($M$131:DG234)&lt;=$P$2,COLUMNS($M$131:DG234)&lt;=$P$2),INDEX(MINVERSE($M$6:INDEX($M$6:$EF$125,$P$2,$P$2)),ROWS($M$131:DG234),COLUMNS($M$131:DG234)),0)</f>
        <v>0</v>
      </c>
      <c r="DH234">
        <f t="array" ref="DH234">IF(AND(ROWS($M$131:DH234)&lt;=$P$2,COLUMNS($M$131:DH234)&lt;=$P$2),INDEX(MINVERSE($M$6:INDEX($M$6:$EF$125,$P$2,$P$2)),ROWS($M$131:DH234),COLUMNS($M$131:DH234)),0)</f>
        <v>0</v>
      </c>
      <c r="DI234">
        <f t="array" ref="DI234">IF(AND(ROWS($M$131:DI234)&lt;=$P$2,COLUMNS($M$131:DI234)&lt;=$P$2),INDEX(MINVERSE($M$6:INDEX($M$6:$EF$125,$P$2,$P$2)),ROWS($M$131:DI234),COLUMNS($M$131:DI234)),0)</f>
        <v>0</v>
      </c>
      <c r="DJ234">
        <f t="array" ref="DJ234">IF(AND(ROWS($M$131:DJ234)&lt;=$P$2,COLUMNS($M$131:DJ234)&lt;=$P$2),INDEX(MINVERSE($M$6:INDEX($M$6:$EF$125,$P$2,$P$2)),ROWS($M$131:DJ234),COLUMNS($M$131:DJ234)),0)</f>
        <v>0</v>
      </c>
      <c r="DK234">
        <f t="array" ref="DK234">IF(AND(ROWS($M$131:DK234)&lt;=$P$2,COLUMNS($M$131:DK234)&lt;=$P$2),INDEX(MINVERSE($M$6:INDEX($M$6:$EF$125,$P$2,$P$2)),ROWS($M$131:DK234),COLUMNS($M$131:DK234)),0)</f>
        <v>0</v>
      </c>
      <c r="DL234">
        <f t="array" ref="DL234">IF(AND(ROWS($M$131:DL234)&lt;=$P$2,COLUMNS($M$131:DL234)&lt;=$P$2),INDEX(MINVERSE($M$6:INDEX($M$6:$EF$125,$P$2,$P$2)),ROWS($M$131:DL234),COLUMNS($M$131:DL234)),0)</f>
        <v>0</v>
      </c>
      <c r="DM234">
        <f t="array" ref="DM234">IF(AND(ROWS($M$131:DM234)&lt;=$P$2,COLUMNS($M$131:DM234)&lt;=$P$2),INDEX(MINVERSE($M$6:INDEX($M$6:$EF$125,$P$2,$P$2)),ROWS($M$131:DM234),COLUMNS($M$131:DM234)),0)</f>
        <v>0</v>
      </c>
      <c r="DN234">
        <f t="array" ref="DN234">IF(AND(ROWS($M$131:DN234)&lt;=$P$2,COLUMNS($M$131:DN234)&lt;=$P$2),INDEX(MINVERSE($M$6:INDEX($M$6:$EF$125,$P$2,$P$2)),ROWS($M$131:DN234),COLUMNS($M$131:DN234)),0)</f>
        <v>0</v>
      </c>
      <c r="DO234">
        <f t="array" ref="DO234">IF(AND(ROWS($M$131:DO234)&lt;=$P$2,COLUMNS($M$131:DO234)&lt;=$P$2),INDEX(MINVERSE($M$6:INDEX($M$6:$EF$125,$P$2,$P$2)),ROWS($M$131:DO234),COLUMNS($M$131:DO234)),0)</f>
        <v>0</v>
      </c>
      <c r="DP234">
        <f t="array" ref="DP234">IF(AND(ROWS($M$131:DP234)&lt;=$P$2,COLUMNS($M$131:DP234)&lt;=$P$2),INDEX(MINVERSE($M$6:INDEX($M$6:$EF$125,$P$2,$P$2)),ROWS($M$131:DP234),COLUMNS($M$131:DP234)),0)</f>
        <v>0</v>
      </c>
      <c r="DQ234">
        <f t="array" ref="DQ234">IF(AND(ROWS($M$131:DQ234)&lt;=$P$2,COLUMNS($M$131:DQ234)&lt;=$P$2),INDEX(MINVERSE($M$6:INDEX($M$6:$EF$125,$P$2,$P$2)),ROWS($M$131:DQ234),COLUMNS($M$131:DQ234)),0)</f>
        <v>0</v>
      </c>
      <c r="DR234">
        <f t="array" ref="DR234">IF(AND(ROWS($M$131:DR234)&lt;=$P$2,COLUMNS($M$131:DR234)&lt;=$P$2),INDEX(MINVERSE($M$6:INDEX($M$6:$EF$125,$P$2,$P$2)),ROWS($M$131:DR234),COLUMNS($M$131:DR234)),0)</f>
        <v>0</v>
      </c>
      <c r="DS234">
        <f t="array" ref="DS234">IF(AND(ROWS($M$131:DS234)&lt;=$P$2,COLUMNS($M$131:DS234)&lt;=$P$2),INDEX(MINVERSE($M$6:INDEX($M$6:$EF$125,$P$2,$P$2)),ROWS($M$131:DS234),COLUMNS($M$131:DS234)),0)</f>
        <v>0</v>
      </c>
      <c r="DT234">
        <f t="array" ref="DT234">IF(AND(ROWS($M$131:DT234)&lt;=$P$2,COLUMNS($M$131:DT234)&lt;=$P$2),INDEX(MINVERSE($M$6:INDEX($M$6:$EF$125,$P$2,$P$2)),ROWS($M$131:DT234),COLUMNS($M$131:DT234)),0)</f>
        <v>0</v>
      </c>
      <c r="DU234">
        <f t="array" ref="DU234">IF(AND(ROWS($M$131:DU234)&lt;=$P$2,COLUMNS($M$131:DU234)&lt;=$P$2),INDEX(MINVERSE($M$6:INDEX($M$6:$EF$125,$P$2,$P$2)),ROWS($M$131:DU234),COLUMNS($M$131:DU234)),0)</f>
        <v>0</v>
      </c>
      <c r="DV234">
        <f t="array" ref="DV234">IF(AND(ROWS($M$131:DV234)&lt;=$P$2,COLUMNS($M$131:DV234)&lt;=$P$2),INDEX(MINVERSE($M$6:INDEX($M$6:$EF$125,$P$2,$P$2)),ROWS($M$131:DV234),COLUMNS($M$131:DV234)),0)</f>
        <v>0</v>
      </c>
      <c r="DW234">
        <f t="array" ref="DW234">IF(AND(ROWS($M$131:DW234)&lt;=$P$2,COLUMNS($M$131:DW234)&lt;=$P$2),INDEX(MINVERSE($M$6:INDEX($M$6:$EF$125,$P$2,$P$2)),ROWS($M$131:DW234),COLUMNS($M$131:DW234)),0)</f>
        <v>0</v>
      </c>
      <c r="DX234">
        <f t="array" ref="DX234">IF(AND(ROWS($M$131:DX234)&lt;=$P$2,COLUMNS($M$131:DX234)&lt;=$P$2),INDEX(MINVERSE($M$6:INDEX($M$6:$EF$125,$P$2,$P$2)),ROWS($M$131:DX234),COLUMNS($M$131:DX234)),0)</f>
        <v>0</v>
      </c>
      <c r="DY234">
        <f t="array" ref="DY234">IF(AND(ROWS($M$131:DY234)&lt;=$P$2,COLUMNS($M$131:DY234)&lt;=$P$2),INDEX(MINVERSE($M$6:INDEX($M$6:$EF$125,$P$2,$P$2)),ROWS($M$131:DY234),COLUMNS($M$131:DY234)),0)</f>
        <v>0</v>
      </c>
      <c r="DZ234">
        <f t="array" ref="DZ234">IF(AND(ROWS($M$131:DZ234)&lt;=$P$2,COLUMNS($M$131:DZ234)&lt;=$P$2),INDEX(MINVERSE($M$6:INDEX($M$6:$EF$125,$P$2,$P$2)),ROWS($M$131:DZ234),COLUMNS($M$131:DZ234)),0)</f>
        <v>0</v>
      </c>
      <c r="EA234">
        <f t="array" ref="EA234">IF(AND(ROWS($M$131:EA234)&lt;=$P$2,COLUMNS($M$131:EA234)&lt;=$P$2),INDEX(MINVERSE($M$6:INDEX($M$6:$EF$125,$P$2,$P$2)),ROWS($M$131:EA234),COLUMNS($M$131:EA234)),0)</f>
        <v>0</v>
      </c>
      <c r="EB234">
        <f t="array" ref="EB234">IF(AND(ROWS($M$131:EB234)&lt;=$P$2,COLUMNS($M$131:EB234)&lt;=$P$2),INDEX(MINVERSE($M$6:INDEX($M$6:$EF$125,$P$2,$P$2)),ROWS($M$131:EB234),COLUMNS($M$131:EB234)),0)</f>
        <v>0</v>
      </c>
    </row>
    <row r="235" spans="12:132" ht="15">
      <c r="L235" s="10">
        <v>105</v>
      </c>
      <c r="M235">
        <f t="array" ref="M235">IF(AND(ROWS($M$131:M235)&lt;=$P$2,COLUMNS($M$131:M235)&lt;=$P$2),INDEX(MINVERSE($M$6:INDEX($M$6:$EF$125,$P$2,$P$2)),ROWS($M$131:M235),COLUMNS($M$131:M235)),0)</f>
        <v>0</v>
      </c>
      <c r="N235">
        <f t="array" ref="N235">IF(AND(ROWS($M$131:N235)&lt;=$P$2,COLUMNS($M$131:N235)&lt;=$P$2),INDEX(MINVERSE($M$6:INDEX($M$6:$EF$125,$P$2,$P$2)),ROWS($M$131:N235),COLUMNS($M$131:N235)),0)</f>
        <v>0</v>
      </c>
      <c r="O235">
        <f t="array" ref="O235">IF(AND(ROWS($M$131:O235)&lt;=$P$2,COLUMNS($M$131:O235)&lt;=$P$2),INDEX(MINVERSE($M$6:INDEX($M$6:$EF$125,$P$2,$P$2)),ROWS($M$131:O235),COLUMNS($M$131:O235)),0)</f>
        <v>0</v>
      </c>
      <c r="P235">
        <f t="array" ref="P235">IF(AND(ROWS($M$131:P235)&lt;=$P$2,COLUMNS($M$131:P235)&lt;=$P$2),INDEX(MINVERSE($M$6:INDEX($M$6:$EF$125,$P$2,$P$2)),ROWS($M$131:P235),COLUMNS($M$131:P235)),0)</f>
        <v>0</v>
      </c>
      <c r="Q235">
        <f t="array" ref="Q235">IF(AND(ROWS($M$131:Q235)&lt;=$P$2,COLUMNS($M$131:Q235)&lt;=$P$2),INDEX(MINVERSE($M$6:INDEX($M$6:$EF$125,$P$2,$P$2)),ROWS($M$131:Q235),COLUMNS($M$131:Q235)),0)</f>
        <v>0</v>
      </c>
      <c r="R235">
        <f t="array" ref="R235">IF(AND(ROWS($M$131:R235)&lt;=$P$2,COLUMNS($M$131:R235)&lt;=$P$2),INDEX(MINVERSE($M$6:INDEX($M$6:$EF$125,$P$2,$P$2)),ROWS($M$131:R235),COLUMNS($M$131:R235)),0)</f>
        <v>0</v>
      </c>
      <c r="S235">
        <f t="array" ref="S235">IF(AND(ROWS($M$131:S235)&lt;=$P$2,COLUMNS($M$131:S235)&lt;=$P$2),INDEX(MINVERSE($M$6:INDEX($M$6:$EF$125,$P$2,$P$2)),ROWS($M$131:S235),COLUMNS($M$131:S235)),0)</f>
        <v>0</v>
      </c>
      <c r="T235">
        <f t="array" ref="T235">IF(AND(ROWS($M$131:T235)&lt;=$P$2,COLUMNS($M$131:T235)&lt;=$P$2),INDEX(MINVERSE($M$6:INDEX($M$6:$EF$125,$P$2,$P$2)),ROWS($M$131:T235),COLUMNS($M$131:T235)),0)</f>
        <v>0</v>
      </c>
      <c r="U235">
        <f t="array" ref="U235">IF(AND(ROWS($M$131:U235)&lt;=$P$2,COLUMNS($M$131:U235)&lt;=$P$2),INDEX(MINVERSE($M$6:INDEX($M$6:$EF$125,$P$2,$P$2)),ROWS($M$131:U235),COLUMNS($M$131:U235)),0)</f>
        <v>0</v>
      </c>
      <c r="V235">
        <f t="array" ref="V235">IF(AND(ROWS($M$131:V235)&lt;=$P$2,COLUMNS($M$131:V235)&lt;=$P$2),INDEX(MINVERSE($M$6:INDEX($M$6:$EF$125,$P$2,$P$2)),ROWS($M$131:V235),COLUMNS($M$131:V235)),0)</f>
        <v>0</v>
      </c>
      <c r="W235">
        <f t="array" ref="W235">IF(AND(ROWS($M$131:W235)&lt;=$P$2,COLUMNS($M$131:W235)&lt;=$P$2),INDEX(MINVERSE($M$6:INDEX($M$6:$EF$125,$P$2,$P$2)),ROWS($M$131:W235),COLUMNS($M$131:W235)),0)</f>
        <v>0</v>
      </c>
      <c r="X235">
        <f t="array" ref="X235">IF(AND(ROWS($M$131:X235)&lt;=$P$2,COLUMNS($M$131:X235)&lt;=$P$2),INDEX(MINVERSE($M$6:INDEX($M$6:$EF$125,$P$2,$P$2)),ROWS($M$131:X235),COLUMNS($M$131:X235)),0)</f>
        <v>0</v>
      </c>
      <c r="Y235">
        <f t="array" ref="Y235">IF(AND(ROWS($M$131:Y235)&lt;=$P$2,COLUMNS($M$131:Y235)&lt;=$P$2),INDEX(MINVERSE($M$6:INDEX($M$6:$EF$125,$P$2,$P$2)),ROWS($M$131:Y235),COLUMNS($M$131:Y235)),0)</f>
        <v>0</v>
      </c>
      <c r="Z235">
        <f t="array" ref="Z235">IF(AND(ROWS($M$131:Z235)&lt;=$P$2,COLUMNS($M$131:Z235)&lt;=$P$2),INDEX(MINVERSE($M$6:INDEX($M$6:$EF$125,$P$2,$P$2)),ROWS($M$131:Z235),COLUMNS($M$131:Z235)),0)</f>
        <v>0</v>
      </c>
      <c r="AA235">
        <f t="array" ref="AA235">IF(AND(ROWS($M$131:AA235)&lt;=$P$2,COLUMNS($M$131:AA235)&lt;=$P$2),INDEX(MINVERSE($M$6:INDEX($M$6:$EF$125,$P$2,$P$2)),ROWS($M$131:AA235),COLUMNS($M$131:AA235)),0)</f>
        <v>0</v>
      </c>
      <c r="AB235">
        <f t="array" ref="AB235">IF(AND(ROWS($M$131:AB235)&lt;=$P$2,COLUMNS($M$131:AB235)&lt;=$P$2),INDEX(MINVERSE($M$6:INDEX($M$6:$EF$125,$P$2,$P$2)),ROWS($M$131:AB235),COLUMNS($M$131:AB235)),0)</f>
        <v>0</v>
      </c>
      <c r="AC235">
        <f t="array" ref="AC235">IF(AND(ROWS($M$131:AC235)&lt;=$P$2,COLUMNS($M$131:AC235)&lt;=$P$2),INDEX(MINVERSE($M$6:INDEX($M$6:$EF$125,$P$2,$P$2)),ROWS($M$131:AC235),COLUMNS($M$131:AC235)),0)</f>
        <v>0</v>
      </c>
      <c r="AD235">
        <f t="array" ref="AD235">IF(AND(ROWS($M$131:AD235)&lt;=$P$2,COLUMNS($M$131:AD235)&lt;=$P$2),INDEX(MINVERSE($M$6:INDEX($M$6:$EF$125,$P$2,$P$2)),ROWS($M$131:AD235),COLUMNS($M$131:AD235)),0)</f>
        <v>0</v>
      </c>
      <c r="AE235">
        <f t="array" ref="AE235">IF(AND(ROWS($M$131:AE235)&lt;=$P$2,COLUMNS($M$131:AE235)&lt;=$P$2),INDEX(MINVERSE($M$6:INDEX($M$6:$EF$125,$P$2,$P$2)),ROWS($M$131:AE235),COLUMNS($M$131:AE235)),0)</f>
        <v>0</v>
      </c>
      <c r="AF235">
        <f t="array" ref="AF235">IF(AND(ROWS($M$131:AF235)&lt;=$P$2,COLUMNS($M$131:AF235)&lt;=$P$2),INDEX(MINVERSE($M$6:INDEX($M$6:$EF$125,$P$2,$P$2)),ROWS($M$131:AF235),COLUMNS($M$131:AF235)),0)</f>
        <v>0</v>
      </c>
      <c r="AG235">
        <f t="array" ref="AG235">IF(AND(ROWS($M$131:AG235)&lt;=$P$2,COLUMNS($M$131:AG235)&lt;=$P$2),INDEX(MINVERSE($M$6:INDEX($M$6:$EF$125,$P$2,$P$2)),ROWS($M$131:AG235),COLUMNS($M$131:AG235)),0)</f>
        <v>0</v>
      </c>
      <c r="AH235">
        <f t="array" ref="AH235">IF(AND(ROWS($M$131:AH235)&lt;=$P$2,COLUMNS($M$131:AH235)&lt;=$P$2),INDEX(MINVERSE($M$6:INDEX($M$6:$EF$125,$P$2,$P$2)),ROWS($M$131:AH235),COLUMNS($M$131:AH235)),0)</f>
        <v>0</v>
      </c>
      <c r="AI235">
        <f t="array" ref="AI235">IF(AND(ROWS($M$131:AI235)&lt;=$P$2,COLUMNS($M$131:AI235)&lt;=$P$2),INDEX(MINVERSE($M$6:INDEX($M$6:$EF$125,$P$2,$P$2)),ROWS($M$131:AI235),COLUMNS($M$131:AI235)),0)</f>
        <v>0</v>
      </c>
      <c r="AJ235">
        <f t="array" ref="AJ235">IF(AND(ROWS($M$131:AJ235)&lt;=$P$2,COLUMNS($M$131:AJ235)&lt;=$P$2),INDEX(MINVERSE($M$6:INDEX($M$6:$EF$125,$P$2,$P$2)),ROWS($M$131:AJ235),COLUMNS($M$131:AJ235)),0)</f>
        <v>0</v>
      </c>
      <c r="AK235">
        <f t="array" ref="AK235">IF(AND(ROWS($M$131:AK235)&lt;=$P$2,COLUMNS($M$131:AK235)&lt;=$P$2),INDEX(MINVERSE($M$6:INDEX($M$6:$EF$125,$P$2,$P$2)),ROWS($M$131:AK235),COLUMNS($M$131:AK235)),0)</f>
        <v>0</v>
      </c>
      <c r="AL235">
        <f t="array" ref="AL235">IF(AND(ROWS($M$131:AL235)&lt;=$P$2,COLUMNS($M$131:AL235)&lt;=$P$2),INDEX(MINVERSE($M$6:INDEX($M$6:$EF$125,$P$2,$P$2)),ROWS($M$131:AL235),COLUMNS($M$131:AL235)),0)</f>
        <v>0</v>
      </c>
      <c r="AM235">
        <f t="array" ref="AM235">IF(AND(ROWS($M$131:AM235)&lt;=$P$2,COLUMNS($M$131:AM235)&lt;=$P$2),INDEX(MINVERSE($M$6:INDEX($M$6:$EF$125,$P$2,$P$2)),ROWS($M$131:AM235),COLUMNS($M$131:AM235)),0)</f>
        <v>0</v>
      </c>
      <c r="AN235">
        <f t="array" ref="AN235">IF(AND(ROWS($M$131:AN235)&lt;=$P$2,COLUMNS($M$131:AN235)&lt;=$P$2),INDEX(MINVERSE($M$6:INDEX($M$6:$EF$125,$P$2,$P$2)),ROWS($M$131:AN235),COLUMNS($M$131:AN235)),0)</f>
        <v>0</v>
      </c>
      <c r="AO235">
        <f t="array" ref="AO235">IF(AND(ROWS($M$131:AO235)&lt;=$P$2,COLUMNS($M$131:AO235)&lt;=$P$2),INDEX(MINVERSE($M$6:INDEX($M$6:$EF$125,$P$2,$P$2)),ROWS($M$131:AO235),COLUMNS($M$131:AO235)),0)</f>
        <v>0</v>
      </c>
      <c r="AP235">
        <f t="array" ref="AP235">IF(AND(ROWS($M$131:AP235)&lt;=$P$2,COLUMNS($M$131:AP235)&lt;=$P$2),INDEX(MINVERSE($M$6:INDEX($M$6:$EF$125,$P$2,$P$2)),ROWS($M$131:AP235),COLUMNS($M$131:AP235)),0)</f>
        <v>0</v>
      </c>
      <c r="AQ235">
        <f t="array" ref="AQ235">IF(AND(ROWS($M$131:AQ235)&lt;=$P$2,COLUMNS($M$131:AQ235)&lt;=$P$2),INDEX(MINVERSE($M$6:INDEX($M$6:$EF$125,$P$2,$P$2)),ROWS($M$131:AQ235),COLUMNS($M$131:AQ235)),0)</f>
        <v>0</v>
      </c>
      <c r="AR235">
        <f t="array" ref="AR235">IF(AND(ROWS($M$131:AR235)&lt;=$P$2,COLUMNS($M$131:AR235)&lt;=$P$2),INDEX(MINVERSE($M$6:INDEX($M$6:$EF$125,$P$2,$P$2)),ROWS($M$131:AR235),COLUMNS($M$131:AR235)),0)</f>
        <v>0</v>
      </c>
      <c r="AS235">
        <f t="array" ref="AS235">IF(AND(ROWS($M$131:AS235)&lt;=$P$2,COLUMNS($M$131:AS235)&lt;=$P$2),INDEX(MINVERSE($M$6:INDEX($M$6:$EF$125,$P$2,$P$2)),ROWS($M$131:AS235),COLUMNS($M$131:AS235)),0)</f>
        <v>0</v>
      </c>
      <c r="AT235">
        <f t="array" ref="AT235">IF(AND(ROWS($M$131:AT235)&lt;=$P$2,COLUMNS($M$131:AT235)&lt;=$P$2),INDEX(MINVERSE($M$6:INDEX($M$6:$EF$125,$P$2,$P$2)),ROWS($M$131:AT235),COLUMNS($M$131:AT235)),0)</f>
        <v>0</v>
      </c>
      <c r="AU235">
        <f t="array" ref="AU235">IF(AND(ROWS($M$131:AU235)&lt;=$P$2,COLUMNS($M$131:AU235)&lt;=$P$2),INDEX(MINVERSE($M$6:INDEX($M$6:$EF$125,$P$2,$P$2)),ROWS($M$131:AU235),COLUMNS($M$131:AU235)),0)</f>
        <v>0</v>
      </c>
      <c r="AV235">
        <f t="array" ref="AV235">IF(AND(ROWS($M$131:AV235)&lt;=$P$2,COLUMNS($M$131:AV235)&lt;=$P$2),INDEX(MINVERSE($M$6:INDEX($M$6:$EF$125,$P$2,$P$2)),ROWS($M$131:AV235),COLUMNS($M$131:AV235)),0)</f>
        <v>0</v>
      </c>
      <c r="AW235">
        <f t="array" ref="AW235">IF(AND(ROWS($M$131:AW235)&lt;=$P$2,COLUMNS($M$131:AW235)&lt;=$P$2),INDEX(MINVERSE($M$6:INDEX($M$6:$EF$125,$P$2,$P$2)),ROWS($M$131:AW235),COLUMNS($M$131:AW235)),0)</f>
        <v>0</v>
      </c>
      <c r="AX235">
        <f t="array" ref="AX235">IF(AND(ROWS($M$131:AX235)&lt;=$P$2,COLUMNS($M$131:AX235)&lt;=$P$2),INDEX(MINVERSE($M$6:INDEX($M$6:$EF$125,$P$2,$P$2)),ROWS($M$131:AX235),COLUMNS($M$131:AX235)),0)</f>
        <v>0</v>
      </c>
      <c r="AY235">
        <f t="array" ref="AY235">IF(AND(ROWS($M$131:AY235)&lt;=$P$2,COLUMNS($M$131:AY235)&lt;=$P$2),INDEX(MINVERSE($M$6:INDEX($M$6:$EF$125,$P$2,$P$2)),ROWS($M$131:AY235),COLUMNS($M$131:AY235)),0)</f>
        <v>0</v>
      </c>
      <c r="AZ235">
        <f t="array" ref="AZ235">IF(AND(ROWS($M$131:AZ235)&lt;=$P$2,COLUMNS($M$131:AZ235)&lt;=$P$2),INDEX(MINVERSE($M$6:INDEX($M$6:$EF$125,$P$2,$P$2)),ROWS($M$131:AZ235),COLUMNS($M$131:AZ235)),0)</f>
        <v>0</v>
      </c>
      <c r="BA235">
        <f t="array" ref="BA235">IF(AND(ROWS($M$131:BA235)&lt;=$P$2,COLUMNS($M$131:BA235)&lt;=$P$2),INDEX(MINVERSE($M$6:INDEX($M$6:$EF$125,$P$2,$P$2)),ROWS($M$131:BA235),COLUMNS($M$131:BA235)),0)</f>
        <v>0</v>
      </c>
      <c r="BB235">
        <f t="array" ref="BB235">IF(AND(ROWS($M$131:BB235)&lt;=$P$2,COLUMNS($M$131:BB235)&lt;=$P$2),INDEX(MINVERSE($M$6:INDEX($M$6:$EF$125,$P$2,$P$2)),ROWS($M$131:BB235),COLUMNS($M$131:BB235)),0)</f>
        <v>0</v>
      </c>
      <c r="BC235">
        <f t="array" ref="BC235">IF(AND(ROWS($M$131:BC235)&lt;=$P$2,COLUMNS($M$131:BC235)&lt;=$P$2),INDEX(MINVERSE($M$6:INDEX($M$6:$EF$125,$P$2,$P$2)),ROWS($M$131:BC235),COLUMNS($M$131:BC235)),0)</f>
        <v>0</v>
      </c>
      <c r="BD235">
        <f t="array" ref="BD235">IF(AND(ROWS($M$131:BD235)&lt;=$P$2,COLUMNS($M$131:BD235)&lt;=$P$2),INDEX(MINVERSE($M$6:INDEX($M$6:$EF$125,$P$2,$P$2)),ROWS($M$131:BD235),COLUMNS($M$131:BD235)),0)</f>
        <v>0</v>
      </c>
      <c r="BE235">
        <f t="array" ref="BE235">IF(AND(ROWS($M$131:BE235)&lt;=$P$2,COLUMNS($M$131:BE235)&lt;=$P$2),INDEX(MINVERSE($M$6:INDEX($M$6:$EF$125,$P$2,$P$2)),ROWS($M$131:BE235),COLUMNS($M$131:BE235)),0)</f>
        <v>0</v>
      </c>
      <c r="BF235">
        <f t="array" ref="BF235">IF(AND(ROWS($M$131:BF235)&lt;=$P$2,COLUMNS($M$131:BF235)&lt;=$P$2),INDEX(MINVERSE($M$6:INDEX($M$6:$EF$125,$P$2,$P$2)),ROWS($M$131:BF235),COLUMNS($M$131:BF235)),0)</f>
        <v>0</v>
      </c>
      <c r="BG235">
        <f t="array" ref="BG235">IF(AND(ROWS($M$131:BG235)&lt;=$P$2,COLUMNS($M$131:BG235)&lt;=$P$2),INDEX(MINVERSE($M$6:INDEX($M$6:$EF$125,$P$2,$P$2)),ROWS($M$131:BG235),COLUMNS($M$131:BG235)),0)</f>
        <v>0</v>
      </c>
      <c r="BH235">
        <f t="array" ref="BH235">IF(AND(ROWS($M$131:BH235)&lt;=$P$2,COLUMNS($M$131:BH235)&lt;=$P$2),INDEX(MINVERSE($M$6:INDEX($M$6:$EF$125,$P$2,$P$2)),ROWS($M$131:BH235),COLUMNS($M$131:BH235)),0)</f>
        <v>0</v>
      </c>
      <c r="BI235">
        <f t="array" ref="BI235">IF(AND(ROWS($M$131:BI235)&lt;=$P$2,COLUMNS($M$131:BI235)&lt;=$P$2),INDEX(MINVERSE($M$6:INDEX($M$6:$EF$125,$P$2,$P$2)),ROWS($M$131:BI235),COLUMNS($M$131:BI235)),0)</f>
        <v>0</v>
      </c>
      <c r="BJ235">
        <f t="array" ref="BJ235">IF(AND(ROWS($M$131:BJ235)&lt;=$P$2,COLUMNS($M$131:BJ235)&lt;=$P$2),INDEX(MINVERSE($M$6:INDEX($M$6:$EF$125,$P$2,$P$2)),ROWS($M$131:BJ235),COLUMNS($M$131:BJ235)),0)</f>
        <v>0</v>
      </c>
      <c r="BK235">
        <f t="array" ref="BK235">IF(AND(ROWS($M$131:BK235)&lt;=$P$2,COLUMNS($M$131:BK235)&lt;=$P$2),INDEX(MINVERSE($M$6:INDEX($M$6:$EF$125,$P$2,$P$2)),ROWS($M$131:BK235),COLUMNS($M$131:BK235)),0)</f>
        <v>0</v>
      </c>
      <c r="BL235">
        <f t="array" ref="BL235">IF(AND(ROWS($M$131:BL235)&lt;=$P$2,COLUMNS($M$131:BL235)&lt;=$P$2),INDEX(MINVERSE($M$6:INDEX($M$6:$EF$125,$P$2,$P$2)),ROWS($M$131:BL235),COLUMNS($M$131:BL235)),0)</f>
        <v>0</v>
      </c>
      <c r="BM235">
        <f t="array" ref="BM235">IF(AND(ROWS($M$131:BM235)&lt;=$P$2,COLUMNS($M$131:BM235)&lt;=$P$2),INDEX(MINVERSE($M$6:INDEX($M$6:$EF$125,$P$2,$P$2)),ROWS($M$131:BM235),COLUMNS($M$131:BM235)),0)</f>
        <v>0</v>
      </c>
      <c r="BN235">
        <f t="array" ref="BN235">IF(AND(ROWS($M$131:BN235)&lt;=$P$2,COLUMNS($M$131:BN235)&lt;=$P$2),INDEX(MINVERSE($M$6:INDEX($M$6:$EF$125,$P$2,$P$2)),ROWS($M$131:BN235),COLUMNS($M$131:BN235)),0)</f>
        <v>0</v>
      </c>
      <c r="BO235">
        <f t="array" ref="BO235">IF(AND(ROWS($M$131:BO235)&lt;=$P$2,COLUMNS($M$131:BO235)&lt;=$P$2),INDEX(MINVERSE($M$6:INDEX($M$6:$EF$125,$P$2,$P$2)),ROWS($M$131:BO235),COLUMNS($M$131:BO235)),0)</f>
        <v>0</v>
      </c>
      <c r="BP235">
        <f t="array" ref="BP235">IF(AND(ROWS($M$131:BP235)&lt;=$P$2,COLUMNS($M$131:BP235)&lt;=$P$2),INDEX(MINVERSE($M$6:INDEX($M$6:$EF$125,$P$2,$P$2)),ROWS($M$131:BP235),COLUMNS($M$131:BP235)),0)</f>
        <v>0</v>
      </c>
      <c r="BQ235">
        <f t="array" ref="BQ235">IF(AND(ROWS($M$131:BQ235)&lt;=$P$2,COLUMNS($M$131:BQ235)&lt;=$P$2),INDEX(MINVERSE($M$6:INDEX($M$6:$EF$125,$P$2,$P$2)),ROWS($M$131:BQ235),COLUMNS($M$131:BQ235)),0)</f>
        <v>0</v>
      </c>
      <c r="BR235">
        <f t="array" ref="BR235">IF(AND(ROWS($M$131:BR235)&lt;=$P$2,COLUMNS($M$131:BR235)&lt;=$P$2),INDEX(MINVERSE($M$6:INDEX($M$6:$EF$125,$P$2,$P$2)),ROWS($M$131:BR235),COLUMNS($M$131:BR235)),0)</f>
        <v>0</v>
      </c>
      <c r="BS235">
        <f t="array" ref="BS235">IF(AND(ROWS($M$131:BS235)&lt;=$P$2,COLUMNS($M$131:BS235)&lt;=$P$2),INDEX(MINVERSE($M$6:INDEX($M$6:$EF$125,$P$2,$P$2)),ROWS($M$131:BS235),COLUMNS($M$131:BS235)),0)</f>
        <v>0</v>
      </c>
      <c r="BT235">
        <f t="array" ref="BT235">IF(AND(ROWS($M$131:BT235)&lt;=$P$2,COLUMNS($M$131:BT235)&lt;=$P$2),INDEX(MINVERSE($M$6:INDEX($M$6:$EF$125,$P$2,$P$2)),ROWS($M$131:BT235),COLUMNS($M$131:BT235)),0)</f>
        <v>0</v>
      </c>
      <c r="BU235">
        <f t="array" ref="BU235">IF(AND(ROWS($M$131:BU235)&lt;=$P$2,COLUMNS($M$131:BU235)&lt;=$P$2),INDEX(MINVERSE($M$6:INDEX($M$6:$EF$125,$P$2,$P$2)),ROWS($M$131:BU235),COLUMNS($M$131:BU235)),0)</f>
        <v>0</v>
      </c>
      <c r="BV235">
        <f t="array" ref="BV235">IF(AND(ROWS($M$131:BV235)&lt;=$P$2,COLUMNS($M$131:BV235)&lt;=$P$2),INDEX(MINVERSE($M$6:INDEX($M$6:$EF$125,$P$2,$P$2)),ROWS($M$131:BV235),COLUMNS($M$131:BV235)),0)</f>
        <v>0</v>
      </c>
      <c r="BW235">
        <f t="array" ref="BW235">IF(AND(ROWS($M$131:BW235)&lt;=$P$2,COLUMNS($M$131:BW235)&lt;=$P$2),INDEX(MINVERSE($M$6:INDEX($M$6:$EF$125,$P$2,$P$2)),ROWS($M$131:BW235),COLUMNS($M$131:BW235)),0)</f>
        <v>0</v>
      </c>
      <c r="BX235">
        <f t="array" ref="BX235">IF(AND(ROWS($M$131:BX235)&lt;=$P$2,COLUMNS($M$131:BX235)&lt;=$P$2),INDEX(MINVERSE($M$6:INDEX($M$6:$EF$125,$P$2,$P$2)),ROWS($M$131:BX235),COLUMNS($M$131:BX235)),0)</f>
        <v>0</v>
      </c>
      <c r="BY235">
        <f t="array" ref="BY235">IF(AND(ROWS($M$131:BY235)&lt;=$P$2,COLUMNS($M$131:BY235)&lt;=$P$2),INDEX(MINVERSE($M$6:INDEX($M$6:$EF$125,$P$2,$P$2)),ROWS($M$131:BY235),COLUMNS($M$131:BY235)),0)</f>
        <v>0</v>
      </c>
      <c r="BZ235">
        <f t="array" ref="BZ235">IF(AND(ROWS($M$131:BZ235)&lt;=$P$2,COLUMNS($M$131:BZ235)&lt;=$P$2),INDEX(MINVERSE($M$6:INDEX($M$6:$EF$125,$P$2,$P$2)),ROWS($M$131:BZ235),COLUMNS($M$131:BZ235)),0)</f>
        <v>0</v>
      </c>
      <c r="CA235">
        <f t="array" ref="CA235">IF(AND(ROWS($M$131:CA235)&lt;=$P$2,COLUMNS($M$131:CA235)&lt;=$P$2),INDEX(MINVERSE($M$6:INDEX($M$6:$EF$125,$P$2,$P$2)),ROWS($M$131:CA235),COLUMNS($M$131:CA235)),0)</f>
        <v>0</v>
      </c>
      <c r="CB235">
        <f t="array" ref="CB235">IF(AND(ROWS($M$131:CB235)&lt;=$P$2,COLUMNS($M$131:CB235)&lt;=$P$2),INDEX(MINVERSE($M$6:INDEX($M$6:$EF$125,$P$2,$P$2)),ROWS($M$131:CB235),COLUMNS($M$131:CB235)),0)</f>
        <v>0</v>
      </c>
      <c r="CC235">
        <f t="array" ref="CC235">IF(AND(ROWS($M$131:CC235)&lt;=$P$2,COLUMNS($M$131:CC235)&lt;=$P$2),INDEX(MINVERSE($M$6:INDEX($M$6:$EF$125,$P$2,$P$2)),ROWS($M$131:CC235),COLUMNS($M$131:CC235)),0)</f>
        <v>0</v>
      </c>
      <c r="CD235">
        <f t="array" ref="CD235">IF(AND(ROWS($M$131:CD235)&lt;=$P$2,COLUMNS($M$131:CD235)&lt;=$P$2),INDEX(MINVERSE($M$6:INDEX($M$6:$EF$125,$P$2,$P$2)),ROWS($M$131:CD235),COLUMNS($M$131:CD235)),0)</f>
        <v>0</v>
      </c>
      <c r="CE235">
        <f t="array" ref="CE235">IF(AND(ROWS($M$131:CE235)&lt;=$P$2,COLUMNS($M$131:CE235)&lt;=$P$2),INDEX(MINVERSE($M$6:INDEX($M$6:$EF$125,$P$2,$P$2)),ROWS($M$131:CE235),COLUMNS($M$131:CE235)),0)</f>
        <v>0</v>
      </c>
      <c r="CF235">
        <f t="array" ref="CF235">IF(AND(ROWS($M$131:CF235)&lt;=$P$2,COLUMNS($M$131:CF235)&lt;=$P$2),INDEX(MINVERSE($M$6:INDEX($M$6:$EF$125,$P$2,$P$2)),ROWS($M$131:CF235),COLUMNS($M$131:CF235)),0)</f>
        <v>0</v>
      </c>
      <c r="CG235">
        <f t="array" ref="CG235">IF(AND(ROWS($M$131:CG235)&lt;=$P$2,COLUMNS($M$131:CG235)&lt;=$P$2),INDEX(MINVERSE($M$6:INDEX($M$6:$EF$125,$P$2,$P$2)),ROWS($M$131:CG235),COLUMNS($M$131:CG235)),0)</f>
        <v>0</v>
      </c>
      <c r="CH235">
        <f t="array" ref="CH235">IF(AND(ROWS($M$131:CH235)&lt;=$P$2,COLUMNS($M$131:CH235)&lt;=$P$2),INDEX(MINVERSE($M$6:INDEX($M$6:$EF$125,$P$2,$P$2)),ROWS($M$131:CH235),COLUMNS($M$131:CH235)),0)</f>
        <v>0</v>
      </c>
      <c r="CI235">
        <f t="array" ref="CI235">IF(AND(ROWS($M$131:CI235)&lt;=$P$2,COLUMNS($M$131:CI235)&lt;=$P$2),INDEX(MINVERSE($M$6:INDEX($M$6:$EF$125,$P$2,$P$2)),ROWS($M$131:CI235),COLUMNS($M$131:CI235)),0)</f>
        <v>0</v>
      </c>
      <c r="CJ235">
        <f t="array" ref="CJ235">IF(AND(ROWS($M$131:CJ235)&lt;=$P$2,COLUMNS($M$131:CJ235)&lt;=$P$2),INDEX(MINVERSE($M$6:INDEX($M$6:$EF$125,$P$2,$P$2)),ROWS($M$131:CJ235),COLUMNS($M$131:CJ235)),0)</f>
        <v>0</v>
      </c>
      <c r="CK235">
        <f t="array" ref="CK235">IF(AND(ROWS($M$131:CK235)&lt;=$P$2,COLUMNS($M$131:CK235)&lt;=$P$2),INDEX(MINVERSE($M$6:INDEX($M$6:$EF$125,$P$2,$P$2)),ROWS($M$131:CK235),COLUMNS($M$131:CK235)),0)</f>
        <v>0</v>
      </c>
      <c r="CL235">
        <f t="array" ref="CL235">IF(AND(ROWS($M$131:CL235)&lt;=$P$2,COLUMNS($M$131:CL235)&lt;=$P$2),INDEX(MINVERSE($M$6:INDEX($M$6:$EF$125,$P$2,$P$2)),ROWS($M$131:CL235),COLUMNS($M$131:CL235)),0)</f>
        <v>0</v>
      </c>
      <c r="CM235">
        <f t="array" ref="CM235">IF(AND(ROWS($M$131:CM235)&lt;=$P$2,COLUMNS($M$131:CM235)&lt;=$P$2),INDEX(MINVERSE($M$6:INDEX($M$6:$EF$125,$P$2,$P$2)),ROWS($M$131:CM235),COLUMNS($M$131:CM235)),0)</f>
        <v>0</v>
      </c>
      <c r="CN235">
        <f t="array" ref="CN235">IF(AND(ROWS($M$131:CN235)&lt;=$P$2,COLUMNS($M$131:CN235)&lt;=$P$2),INDEX(MINVERSE($M$6:INDEX($M$6:$EF$125,$P$2,$P$2)),ROWS($M$131:CN235),COLUMNS($M$131:CN235)),0)</f>
        <v>0</v>
      </c>
      <c r="CO235">
        <f t="array" ref="CO235">IF(AND(ROWS($M$131:CO235)&lt;=$P$2,COLUMNS($M$131:CO235)&lt;=$P$2),INDEX(MINVERSE($M$6:INDEX($M$6:$EF$125,$P$2,$P$2)),ROWS($M$131:CO235),COLUMNS($M$131:CO235)),0)</f>
        <v>0</v>
      </c>
      <c r="CP235">
        <f t="array" ref="CP235">IF(AND(ROWS($M$131:CP235)&lt;=$P$2,COLUMNS($M$131:CP235)&lt;=$P$2),INDEX(MINVERSE($M$6:INDEX($M$6:$EF$125,$P$2,$P$2)),ROWS($M$131:CP235),COLUMNS($M$131:CP235)),0)</f>
        <v>0</v>
      </c>
      <c r="CQ235">
        <f t="array" ref="CQ235">IF(AND(ROWS($M$131:CQ235)&lt;=$P$2,COLUMNS($M$131:CQ235)&lt;=$P$2),INDEX(MINVERSE($M$6:INDEX($M$6:$EF$125,$P$2,$P$2)),ROWS($M$131:CQ235),COLUMNS($M$131:CQ235)),0)</f>
        <v>0</v>
      </c>
      <c r="CR235">
        <f t="array" ref="CR235">IF(AND(ROWS($M$131:CR235)&lt;=$P$2,COLUMNS($M$131:CR235)&lt;=$P$2),INDEX(MINVERSE($M$6:INDEX($M$6:$EF$125,$P$2,$P$2)),ROWS($M$131:CR235),COLUMNS($M$131:CR235)),0)</f>
        <v>0</v>
      </c>
      <c r="CS235">
        <f t="array" ref="CS235">IF(AND(ROWS($M$131:CS235)&lt;=$P$2,COLUMNS($M$131:CS235)&lt;=$P$2),INDEX(MINVERSE($M$6:INDEX($M$6:$EF$125,$P$2,$P$2)),ROWS($M$131:CS235),COLUMNS($M$131:CS235)),0)</f>
        <v>0</v>
      </c>
      <c r="CT235">
        <f t="array" ref="CT235">IF(AND(ROWS($M$131:CT235)&lt;=$P$2,COLUMNS($M$131:CT235)&lt;=$P$2),INDEX(MINVERSE($M$6:INDEX($M$6:$EF$125,$P$2,$P$2)),ROWS($M$131:CT235),COLUMNS($M$131:CT235)),0)</f>
        <v>0</v>
      </c>
      <c r="CU235">
        <f t="array" ref="CU235">IF(AND(ROWS($M$131:CU235)&lt;=$P$2,COLUMNS($M$131:CU235)&lt;=$P$2),INDEX(MINVERSE($M$6:INDEX($M$6:$EF$125,$P$2,$P$2)),ROWS($M$131:CU235),COLUMNS($M$131:CU235)),0)</f>
        <v>0</v>
      </c>
      <c r="CV235">
        <f t="array" ref="CV235">IF(AND(ROWS($M$131:CV235)&lt;=$P$2,COLUMNS($M$131:CV235)&lt;=$P$2),INDEX(MINVERSE($M$6:INDEX($M$6:$EF$125,$P$2,$P$2)),ROWS($M$131:CV235),COLUMNS($M$131:CV235)),0)</f>
        <v>0</v>
      </c>
      <c r="CW235">
        <f t="array" ref="CW235">IF(AND(ROWS($M$131:CW235)&lt;=$P$2,COLUMNS($M$131:CW235)&lt;=$P$2),INDEX(MINVERSE($M$6:INDEX($M$6:$EF$125,$P$2,$P$2)),ROWS($M$131:CW235),COLUMNS($M$131:CW235)),0)</f>
        <v>0</v>
      </c>
      <c r="CX235">
        <f t="array" ref="CX235">IF(AND(ROWS($M$131:CX235)&lt;=$P$2,COLUMNS($M$131:CX235)&lt;=$P$2),INDEX(MINVERSE($M$6:INDEX($M$6:$EF$125,$P$2,$P$2)),ROWS($M$131:CX235),COLUMNS($M$131:CX235)),0)</f>
        <v>0</v>
      </c>
      <c r="CY235">
        <f t="array" ref="CY235">IF(AND(ROWS($M$131:CY235)&lt;=$P$2,COLUMNS($M$131:CY235)&lt;=$P$2),INDEX(MINVERSE($M$6:INDEX($M$6:$EF$125,$P$2,$P$2)),ROWS($M$131:CY235),COLUMNS($M$131:CY235)),0)</f>
        <v>0</v>
      </c>
      <c r="CZ235">
        <f t="array" ref="CZ235">IF(AND(ROWS($M$131:CZ235)&lt;=$P$2,COLUMNS($M$131:CZ235)&lt;=$P$2),INDEX(MINVERSE($M$6:INDEX($M$6:$EF$125,$P$2,$P$2)),ROWS($M$131:CZ235),COLUMNS($M$131:CZ235)),0)</f>
        <v>0</v>
      </c>
      <c r="DA235">
        <f t="array" ref="DA235">IF(AND(ROWS($M$131:DA235)&lt;=$P$2,COLUMNS($M$131:DA235)&lt;=$P$2),INDEX(MINVERSE($M$6:INDEX($M$6:$EF$125,$P$2,$P$2)),ROWS($M$131:DA235),COLUMNS($M$131:DA235)),0)</f>
        <v>0</v>
      </c>
      <c r="DB235">
        <f t="array" ref="DB235">IF(AND(ROWS($M$131:DB235)&lt;=$P$2,COLUMNS($M$131:DB235)&lt;=$P$2),INDEX(MINVERSE($M$6:INDEX($M$6:$EF$125,$P$2,$P$2)),ROWS($M$131:DB235),COLUMNS($M$131:DB235)),0)</f>
        <v>0</v>
      </c>
      <c r="DC235">
        <f t="array" ref="DC235">IF(AND(ROWS($M$131:DC235)&lt;=$P$2,COLUMNS($M$131:DC235)&lt;=$P$2),INDEX(MINVERSE($M$6:INDEX($M$6:$EF$125,$P$2,$P$2)),ROWS($M$131:DC235),COLUMNS($M$131:DC235)),0)</f>
        <v>0</v>
      </c>
      <c r="DD235">
        <f t="array" ref="DD235">IF(AND(ROWS($M$131:DD235)&lt;=$P$2,COLUMNS($M$131:DD235)&lt;=$P$2),INDEX(MINVERSE($M$6:INDEX($M$6:$EF$125,$P$2,$P$2)),ROWS($M$131:DD235),COLUMNS($M$131:DD235)),0)</f>
        <v>0</v>
      </c>
      <c r="DE235">
        <f t="array" ref="DE235">IF(AND(ROWS($M$131:DE235)&lt;=$P$2,COLUMNS($M$131:DE235)&lt;=$P$2),INDEX(MINVERSE($M$6:INDEX($M$6:$EF$125,$P$2,$P$2)),ROWS($M$131:DE235),COLUMNS($M$131:DE235)),0)</f>
        <v>0</v>
      </c>
      <c r="DF235">
        <f t="array" ref="DF235">IF(AND(ROWS($M$131:DF235)&lt;=$P$2,COLUMNS($M$131:DF235)&lt;=$P$2),INDEX(MINVERSE($M$6:INDEX($M$6:$EF$125,$P$2,$P$2)),ROWS($M$131:DF235),COLUMNS($M$131:DF235)),0)</f>
        <v>0</v>
      </c>
      <c r="DG235">
        <f t="array" ref="DG235">IF(AND(ROWS($M$131:DG235)&lt;=$P$2,COLUMNS($M$131:DG235)&lt;=$P$2),INDEX(MINVERSE($M$6:INDEX($M$6:$EF$125,$P$2,$P$2)),ROWS($M$131:DG235),COLUMNS($M$131:DG235)),0)</f>
        <v>0</v>
      </c>
      <c r="DH235">
        <f t="array" ref="DH235">IF(AND(ROWS($M$131:DH235)&lt;=$P$2,COLUMNS($M$131:DH235)&lt;=$P$2),INDEX(MINVERSE($M$6:INDEX($M$6:$EF$125,$P$2,$P$2)),ROWS($M$131:DH235),COLUMNS($M$131:DH235)),0)</f>
        <v>0</v>
      </c>
      <c r="DI235">
        <f t="array" ref="DI235">IF(AND(ROWS($M$131:DI235)&lt;=$P$2,COLUMNS($M$131:DI235)&lt;=$P$2),INDEX(MINVERSE($M$6:INDEX($M$6:$EF$125,$P$2,$P$2)),ROWS($M$131:DI235),COLUMNS($M$131:DI235)),0)</f>
        <v>0</v>
      </c>
      <c r="DJ235">
        <f t="array" ref="DJ235">IF(AND(ROWS($M$131:DJ235)&lt;=$P$2,COLUMNS($M$131:DJ235)&lt;=$P$2),INDEX(MINVERSE($M$6:INDEX($M$6:$EF$125,$P$2,$P$2)),ROWS($M$131:DJ235),COLUMNS($M$131:DJ235)),0)</f>
        <v>0</v>
      </c>
      <c r="DK235">
        <f t="array" ref="DK235">IF(AND(ROWS($M$131:DK235)&lt;=$P$2,COLUMNS($M$131:DK235)&lt;=$P$2),INDEX(MINVERSE($M$6:INDEX($M$6:$EF$125,$P$2,$P$2)),ROWS($M$131:DK235),COLUMNS($M$131:DK235)),0)</f>
        <v>0</v>
      </c>
      <c r="DL235">
        <f t="array" ref="DL235">IF(AND(ROWS($M$131:DL235)&lt;=$P$2,COLUMNS($M$131:DL235)&lt;=$P$2),INDEX(MINVERSE($M$6:INDEX($M$6:$EF$125,$P$2,$P$2)),ROWS($M$131:DL235),COLUMNS($M$131:DL235)),0)</f>
        <v>0</v>
      </c>
      <c r="DM235">
        <f t="array" ref="DM235">IF(AND(ROWS($M$131:DM235)&lt;=$P$2,COLUMNS($M$131:DM235)&lt;=$P$2),INDEX(MINVERSE($M$6:INDEX($M$6:$EF$125,$P$2,$P$2)),ROWS($M$131:DM235),COLUMNS($M$131:DM235)),0)</f>
        <v>0</v>
      </c>
      <c r="DN235">
        <f t="array" ref="DN235">IF(AND(ROWS($M$131:DN235)&lt;=$P$2,COLUMNS($M$131:DN235)&lt;=$P$2),INDEX(MINVERSE($M$6:INDEX($M$6:$EF$125,$P$2,$P$2)),ROWS($M$131:DN235),COLUMNS($M$131:DN235)),0)</f>
        <v>0</v>
      </c>
      <c r="DO235">
        <f t="array" ref="DO235">IF(AND(ROWS($M$131:DO235)&lt;=$P$2,COLUMNS($M$131:DO235)&lt;=$P$2),INDEX(MINVERSE($M$6:INDEX($M$6:$EF$125,$P$2,$P$2)),ROWS($M$131:DO235),COLUMNS($M$131:DO235)),0)</f>
        <v>0</v>
      </c>
      <c r="DP235">
        <f t="array" ref="DP235">IF(AND(ROWS($M$131:DP235)&lt;=$P$2,COLUMNS($M$131:DP235)&lt;=$P$2),INDEX(MINVERSE($M$6:INDEX($M$6:$EF$125,$P$2,$P$2)),ROWS($M$131:DP235),COLUMNS($M$131:DP235)),0)</f>
        <v>0</v>
      </c>
      <c r="DQ235">
        <f t="array" ref="DQ235">IF(AND(ROWS($M$131:DQ235)&lt;=$P$2,COLUMNS($M$131:DQ235)&lt;=$P$2),INDEX(MINVERSE($M$6:INDEX($M$6:$EF$125,$P$2,$P$2)),ROWS($M$131:DQ235),COLUMNS($M$131:DQ235)),0)</f>
        <v>0</v>
      </c>
      <c r="DR235">
        <f t="array" ref="DR235">IF(AND(ROWS($M$131:DR235)&lt;=$P$2,COLUMNS($M$131:DR235)&lt;=$P$2),INDEX(MINVERSE($M$6:INDEX($M$6:$EF$125,$P$2,$P$2)),ROWS($M$131:DR235),COLUMNS($M$131:DR235)),0)</f>
        <v>0</v>
      </c>
      <c r="DS235">
        <f t="array" ref="DS235">IF(AND(ROWS($M$131:DS235)&lt;=$P$2,COLUMNS($M$131:DS235)&lt;=$P$2),INDEX(MINVERSE($M$6:INDEX($M$6:$EF$125,$P$2,$P$2)),ROWS($M$131:DS235),COLUMNS($M$131:DS235)),0)</f>
        <v>0</v>
      </c>
      <c r="DT235">
        <f t="array" ref="DT235">IF(AND(ROWS($M$131:DT235)&lt;=$P$2,COLUMNS($M$131:DT235)&lt;=$P$2),INDEX(MINVERSE($M$6:INDEX($M$6:$EF$125,$P$2,$P$2)),ROWS($M$131:DT235),COLUMNS($M$131:DT235)),0)</f>
        <v>0</v>
      </c>
      <c r="DU235">
        <f t="array" ref="DU235">IF(AND(ROWS($M$131:DU235)&lt;=$P$2,COLUMNS($M$131:DU235)&lt;=$P$2),INDEX(MINVERSE($M$6:INDEX($M$6:$EF$125,$P$2,$P$2)),ROWS($M$131:DU235),COLUMNS($M$131:DU235)),0)</f>
        <v>0</v>
      </c>
      <c r="DV235">
        <f t="array" ref="DV235">IF(AND(ROWS($M$131:DV235)&lt;=$P$2,COLUMNS($M$131:DV235)&lt;=$P$2),INDEX(MINVERSE($M$6:INDEX($M$6:$EF$125,$P$2,$P$2)),ROWS($M$131:DV235),COLUMNS($M$131:DV235)),0)</f>
        <v>0</v>
      </c>
      <c r="DW235">
        <f t="array" ref="DW235">IF(AND(ROWS($M$131:DW235)&lt;=$P$2,COLUMNS($M$131:DW235)&lt;=$P$2),INDEX(MINVERSE($M$6:INDEX($M$6:$EF$125,$P$2,$P$2)),ROWS($M$131:DW235),COLUMNS($M$131:DW235)),0)</f>
        <v>0</v>
      </c>
      <c r="DX235">
        <f t="array" ref="DX235">IF(AND(ROWS($M$131:DX235)&lt;=$P$2,COLUMNS($M$131:DX235)&lt;=$P$2),INDEX(MINVERSE($M$6:INDEX($M$6:$EF$125,$P$2,$P$2)),ROWS($M$131:DX235),COLUMNS($M$131:DX235)),0)</f>
        <v>0</v>
      </c>
      <c r="DY235">
        <f t="array" ref="DY235">IF(AND(ROWS($M$131:DY235)&lt;=$P$2,COLUMNS($M$131:DY235)&lt;=$P$2),INDEX(MINVERSE($M$6:INDEX($M$6:$EF$125,$P$2,$P$2)),ROWS($M$131:DY235),COLUMNS($M$131:DY235)),0)</f>
        <v>0</v>
      </c>
      <c r="DZ235">
        <f t="array" ref="DZ235">IF(AND(ROWS($M$131:DZ235)&lt;=$P$2,COLUMNS($M$131:DZ235)&lt;=$P$2),INDEX(MINVERSE($M$6:INDEX($M$6:$EF$125,$P$2,$P$2)),ROWS($M$131:DZ235),COLUMNS($M$131:DZ235)),0)</f>
        <v>0</v>
      </c>
      <c r="EA235">
        <f t="array" ref="EA235">IF(AND(ROWS($M$131:EA235)&lt;=$P$2,COLUMNS($M$131:EA235)&lt;=$P$2),INDEX(MINVERSE($M$6:INDEX($M$6:$EF$125,$P$2,$P$2)),ROWS($M$131:EA235),COLUMNS($M$131:EA235)),0)</f>
        <v>0</v>
      </c>
      <c r="EB235">
        <f t="array" ref="EB235">IF(AND(ROWS($M$131:EB235)&lt;=$P$2,COLUMNS($M$131:EB235)&lt;=$P$2),INDEX(MINVERSE($M$6:INDEX($M$6:$EF$125,$P$2,$P$2)),ROWS($M$131:EB235),COLUMNS($M$131:EB235)),0)</f>
        <v>0</v>
      </c>
    </row>
    <row r="236" spans="12:132" ht="15">
      <c r="L236" s="10">
        <v>106</v>
      </c>
      <c r="M236">
        <f t="array" ref="M236">IF(AND(ROWS($M$131:M236)&lt;=$P$2,COLUMNS($M$131:M236)&lt;=$P$2),INDEX(MINVERSE($M$6:INDEX($M$6:$EF$125,$P$2,$P$2)),ROWS($M$131:M236),COLUMNS($M$131:M236)),0)</f>
        <v>0</v>
      </c>
      <c r="N236">
        <f t="array" ref="N236">IF(AND(ROWS($M$131:N236)&lt;=$P$2,COLUMNS($M$131:N236)&lt;=$P$2),INDEX(MINVERSE($M$6:INDEX($M$6:$EF$125,$P$2,$P$2)),ROWS($M$131:N236),COLUMNS($M$131:N236)),0)</f>
        <v>0</v>
      </c>
      <c r="O236">
        <f t="array" ref="O236">IF(AND(ROWS($M$131:O236)&lt;=$P$2,COLUMNS($M$131:O236)&lt;=$P$2),INDEX(MINVERSE($M$6:INDEX($M$6:$EF$125,$P$2,$P$2)),ROWS($M$131:O236),COLUMNS($M$131:O236)),0)</f>
        <v>0</v>
      </c>
      <c r="P236">
        <f t="array" ref="P236">IF(AND(ROWS($M$131:P236)&lt;=$P$2,COLUMNS($M$131:P236)&lt;=$P$2),INDEX(MINVERSE($M$6:INDEX($M$6:$EF$125,$P$2,$P$2)),ROWS($M$131:P236),COLUMNS($M$131:P236)),0)</f>
        <v>0</v>
      </c>
      <c r="Q236">
        <f t="array" ref="Q236">IF(AND(ROWS($M$131:Q236)&lt;=$P$2,COLUMNS($M$131:Q236)&lt;=$P$2),INDEX(MINVERSE($M$6:INDEX($M$6:$EF$125,$P$2,$P$2)),ROWS($M$131:Q236),COLUMNS($M$131:Q236)),0)</f>
        <v>0</v>
      </c>
      <c r="R236">
        <f t="array" ref="R236">IF(AND(ROWS($M$131:R236)&lt;=$P$2,COLUMNS($M$131:R236)&lt;=$P$2),INDEX(MINVERSE($M$6:INDEX($M$6:$EF$125,$P$2,$P$2)),ROWS($M$131:R236),COLUMNS($M$131:R236)),0)</f>
        <v>0</v>
      </c>
      <c r="S236">
        <f t="array" ref="S236">IF(AND(ROWS($M$131:S236)&lt;=$P$2,COLUMNS($M$131:S236)&lt;=$P$2),INDEX(MINVERSE($M$6:INDEX($M$6:$EF$125,$P$2,$P$2)),ROWS($M$131:S236),COLUMNS($M$131:S236)),0)</f>
        <v>0</v>
      </c>
      <c r="T236">
        <f t="array" ref="T236">IF(AND(ROWS($M$131:T236)&lt;=$P$2,COLUMNS($M$131:T236)&lt;=$P$2),INDEX(MINVERSE($M$6:INDEX($M$6:$EF$125,$P$2,$P$2)),ROWS($M$131:T236),COLUMNS($M$131:T236)),0)</f>
        <v>0</v>
      </c>
      <c r="U236">
        <f t="array" ref="U236">IF(AND(ROWS($M$131:U236)&lt;=$P$2,COLUMNS($M$131:U236)&lt;=$P$2),INDEX(MINVERSE($M$6:INDEX($M$6:$EF$125,$P$2,$P$2)),ROWS($M$131:U236),COLUMNS($M$131:U236)),0)</f>
        <v>0</v>
      </c>
      <c r="V236">
        <f t="array" ref="V236">IF(AND(ROWS($M$131:V236)&lt;=$P$2,COLUMNS($M$131:V236)&lt;=$P$2),INDEX(MINVERSE($M$6:INDEX($M$6:$EF$125,$P$2,$P$2)),ROWS($M$131:V236),COLUMNS($M$131:V236)),0)</f>
        <v>0</v>
      </c>
      <c r="W236">
        <f t="array" ref="W236">IF(AND(ROWS($M$131:W236)&lt;=$P$2,COLUMNS($M$131:W236)&lt;=$P$2),INDEX(MINVERSE($M$6:INDEX($M$6:$EF$125,$P$2,$P$2)),ROWS($M$131:W236),COLUMNS($M$131:W236)),0)</f>
        <v>0</v>
      </c>
      <c r="X236">
        <f t="array" ref="X236">IF(AND(ROWS($M$131:X236)&lt;=$P$2,COLUMNS($M$131:X236)&lt;=$P$2),INDEX(MINVERSE($M$6:INDEX($M$6:$EF$125,$P$2,$P$2)),ROWS($M$131:X236),COLUMNS($M$131:X236)),0)</f>
        <v>0</v>
      </c>
      <c r="Y236">
        <f t="array" ref="Y236">IF(AND(ROWS($M$131:Y236)&lt;=$P$2,COLUMNS($M$131:Y236)&lt;=$P$2),INDEX(MINVERSE($M$6:INDEX($M$6:$EF$125,$P$2,$P$2)),ROWS($M$131:Y236),COLUMNS($M$131:Y236)),0)</f>
        <v>0</v>
      </c>
      <c r="Z236">
        <f t="array" ref="Z236">IF(AND(ROWS($M$131:Z236)&lt;=$P$2,COLUMNS($M$131:Z236)&lt;=$P$2),INDEX(MINVERSE($M$6:INDEX($M$6:$EF$125,$P$2,$P$2)),ROWS($M$131:Z236),COLUMNS($M$131:Z236)),0)</f>
        <v>0</v>
      </c>
      <c r="AA236">
        <f t="array" ref="AA236">IF(AND(ROWS($M$131:AA236)&lt;=$P$2,COLUMNS($M$131:AA236)&lt;=$P$2),INDEX(MINVERSE($M$6:INDEX($M$6:$EF$125,$P$2,$P$2)),ROWS($M$131:AA236),COLUMNS($M$131:AA236)),0)</f>
        <v>0</v>
      </c>
      <c r="AB236">
        <f t="array" ref="AB236">IF(AND(ROWS($M$131:AB236)&lt;=$P$2,COLUMNS($M$131:AB236)&lt;=$P$2),INDEX(MINVERSE($M$6:INDEX($M$6:$EF$125,$P$2,$P$2)),ROWS($M$131:AB236),COLUMNS($M$131:AB236)),0)</f>
        <v>0</v>
      </c>
      <c r="AC236">
        <f t="array" ref="AC236">IF(AND(ROWS($M$131:AC236)&lt;=$P$2,COLUMNS($M$131:AC236)&lt;=$P$2),INDEX(MINVERSE($M$6:INDEX($M$6:$EF$125,$P$2,$P$2)),ROWS($M$131:AC236),COLUMNS($M$131:AC236)),0)</f>
        <v>0</v>
      </c>
      <c r="AD236">
        <f t="array" ref="AD236">IF(AND(ROWS($M$131:AD236)&lt;=$P$2,COLUMNS($M$131:AD236)&lt;=$P$2),INDEX(MINVERSE($M$6:INDEX($M$6:$EF$125,$P$2,$P$2)),ROWS($M$131:AD236),COLUMNS($M$131:AD236)),0)</f>
        <v>0</v>
      </c>
      <c r="AE236">
        <f t="array" ref="AE236">IF(AND(ROWS($M$131:AE236)&lt;=$P$2,COLUMNS($M$131:AE236)&lt;=$P$2),INDEX(MINVERSE($M$6:INDEX($M$6:$EF$125,$P$2,$P$2)),ROWS($M$131:AE236),COLUMNS($M$131:AE236)),0)</f>
        <v>0</v>
      </c>
      <c r="AF236">
        <f t="array" ref="AF236">IF(AND(ROWS($M$131:AF236)&lt;=$P$2,COLUMNS($M$131:AF236)&lt;=$P$2),INDEX(MINVERSE($M$6:INDEX($M$6:$EF$125,$P$2,$P$2)),ROWS($M$131:AF236),COLUMNS($M$131:AF236)),0)</f>
        <v>0</v>
      </c>
      <c r="AG236">
        <f t="array" ref="AG236">IF(AND(ROWS($M$131:AG236)&lt;=$P$2,COLUMNS($M$131:AG236)&lt;=$P$2),INDEX(MINVERSE($M$6:INDEX($M$6:$EF$125,$P$2,$P$2)),ROWS($M$131:AG236),COLUMNS($M$131:AG236)),0)</f>
        <v>0</v>
      </c>
      <c r="AH236">
        <f t="array" ref="AH236">IF(AND(ROWS($M$131:AH236)&lt;=$P$2,COLUMNS($M$131:AH236)&lt;=$P$2),INDEX(MINVERSE($M$6:INDEX($M$6:$EF$125,$P$2,$P$2)),ROWS($M$131:AH236),COLUMNS($M$131:AH236)),0)</f>
        <v>0</v>
      </c>
      <c r="AI236">
        <f t="array" ref="AI236">IF(AND(ROWS($M$131:AI236)&lt;=$P$2,COLUMNS($M$131:AI236)&lt;=$P$2),INDEX(MINVERSE($M$6:INDEX($M$6:$EF$125,$P$2,$P$2)),ROWS($M$131:AI236),COLUMNS($M$131:AI236)),0)</f>
        <v>0</v>
      </c>
      <c r="AJ236">
        <f t="array" ref="AJ236">IF(AND(ROWS($M$131:AJ236)&lt;=$P$2,COLUMNS($M$131:AJ236)&lt;=$P$2),INDEX(MINVERSE($M$6:INDEX($M$6:$EF$125,$P$2,$P$2)),ROWS($M$131:AJ236),COLUMNS($M$131:AJ236)),0)</f>
        <v>0</v>
      </c>
      <c r="AK236">
        <f t="array" ref="AK236">IF(AND(ROWS($M$131:AK236)&lt;=$P$2,COLUMNS($M$131:AK236)&lt;=$P$2),INDEX(MINVERSE($M$6:INDEX($M$6:$EF$125,$P$2,$P$2)),ROWS($M$131:AK236),COLUMNS($M$131:AK236)),0)</f>
        <v>0</v>
      </c>
      <c r="AL236">
        <f t="array" ref="AL236">IF(AND(ROWS($M$131:AL236)&lt;=$P$2,COLUMNS($M$131:AL236)&lt;=$P$2),INDEX(MINVERSE($M$6:INDEX($M$6:$EF$125,$P$2,$P$2)),ROWS($M$131:AL236),COLUMNS($M$131:AL236)),0)</f>
        <v>0</v>
      </c>
      <c r="AM236">
        <f t="array" ref="AM236">IF(AND(ROWS($M$131:AM236)&lt;=$P$2,COLUMNS($M$131:AM236)&lt;=$P$2),INDEX(MINVERSE($M$6:INDEX($M$6:$EF$125,$P$2,$P$2)),ROWS($M$131:AM236),COLUMNS($M$131:AM236)),0)</f>
        <v>0</v>
      </c>
      <c r="AN236">
        <f t="array" ref="AN236">IF(AND(ROWS($M$131:AN236)&lt;=$P$2,COLUMNS($M$131:AN236)&lt;=$P$2),INDEX(MINVERSE($M$6:INDEX($M$6:$EF$125,$P$2,$P$2)),ROWS($M$131:AN236),COLUMNS($M$131:AN236)),0)</f>
        <v>0</v>
      </c>
      <c r="AO236">
        <f t="array" ref="AO236">IF(AND(ROWS($M$131:AO236)&lt;=$P$2,COLUMNS($M$131:AO236)&lt;=$P$2),INDEX(MINVERSE($M$6:INDEX($M$6:$EF$125,$P$2,$P$2)),ROWS($M$131:AO236),COLUMNS($M$131:AO236)),0)</f>
        <v>0</v>
      </c>
      <c r="AP236">
        <f t="array" ref="AP236">IF(AND(ROWS($M$131:AP236)&lt;=$P$2,COLUMNS($M$131:AP236)&lt;=$P$2),INDEX(MINVERSE($M$6:INDEX($M$6:$EF$125,$P$2,$P$2)),ROWS($M$131:AP236),COLUMNS($M$131:AP236)),0)</f>
        <v>0</v>
      </c>
      <c r="AQ236">
        <f t="array" ref="AQ236">IF(AND(ROWS($M$131:AQ236)&lt;=$P$2,COLUMNS($M$131:AQ236)&lt;=$P$2),INDEX(MINVERSE($M$6:INDEX($M$6:$EF$125,$P$2,$P$2)),ROWS($M$131:AQ236),COLUMNS($M$131:AQ236)),0)</f>
        <v>0</v>
      </c>
      <c r="AR236">
        <f t="array" ref="AR236">IF(AND(ROWS($M$131:AR236)&lt;=$P$2,COLUMNS($M$131:AR236)&lt;=$P$2),INDEX(MINVERSE($M$6:INDEX($M$6:$EF$125,$P$2,$P$2)),ROWS($M$131:AR236),COLUMNS($M$131:AR236)),0)</f>
        <v>0</v>
      </c>
      <c r="AS236">
        <f t="array" ref="AS236">IF(AND(ROWS($M$131:AS236)&lt;=$P$2,COLUMNS($M$131:AS236)&lt;=$P$2),INDEX(MINVERSE($M$6:INDEX($M$6:$EF$125,$P$2,$P$2)),ROWS($M$131:AS236),COLUMNS($M$131:AS236)),0)</f>
        <v>0</v>
      </c>
      <c r="AT236">
        <f t="array" ref="AT236">IF(AND(ROWS($M$131:AT236)&lt;=$P$2,COLUMNS($M$131:AT236)&lt;=$P$2),INDEX(MINVERSE($M$6:INDEX($M$6:$EF$125,$P$2,$P$2)),ROWS($M$131:AT236),COLUMNS($M$131:AT236)),0)</f>
        <v>0</v>
      </c>
      <c r="AU236">
        <f t="array" ref="AU236">IF(AND(ROWS($M$131:AU236)&lt;=$P$2,COLUMNS($M$131:AU236)&lt;=$P$2),INDEX(MINVERSE($M$6:INDEX($M$6:$EF$125,$P$2,$P$2)),ROWS($M$131:AU236),COLUMNS($M$131:AU236)),0)</f>
        <v>0</v>
      </c>
      <c r="AV236">
        <f t="array" ref="AV236">IF(AND(ROWS($M$131:AV236)&lt;=$P$2,COLUMNS($M$131:AV236)&lt;=$P$2),INDEX(MINVERSE($M$6:INDEX($M$6:$EF$125,$P$2,$P$2)),ROWS($M$131:AV236),COLUMNS($M$131:AV236)),0)</f>
        <v>0</v>
      </c>
      <c r="AW236">
        <f t="array" ref="AW236">IF(AND(ROWS($M$131:AW236)&lt;=$P$2,COLUMNS($M$131:AW236)&lt;=$P$2),INDEX(MINVERSE($M$6:INDEX($M$6:$EF$125,$P$2,$P$2)),ROWS($M$131:AW236),COLUMNS($M$131:AW236)),0)</f>
        <v>0</v>
      </c>
      <c r="AX236">
        <f t="array" ref="AX236">IF(AND(ROWS($M$131:AX236)&lt;=$P$2,COLUMNS($M$131:AX236)&lt;=$P$2),INDEX(MINVERSE($M$6:INDEX($M$6:$EF$125,$P$2,$P$2)),ROWS($M$131:AX236),COLUMNS($M$131:AX236)),0)</f>
        <v>0</v>
      </c>
      <c r="AY236">
        <f t="array" ref="AY236">IF(AND(ROWS($M$131:AY236)&lt;=$P$2,COLUMNS($M$131:AY236)&lt;=$P$2),INDEX(MINVERSE($M$6:INDEX($M$6:$EF$125,$P$2,$P$2)),ROWS($M$131:AY236),COLUMNS($M$131:AY236)),0)</f>
        <v>0</v>
      </c>
      <c r="AZ236">
        <f t="array" ref="AZ236">IF(AND(ROWS($M$131:AZ236)&lt;=$P$2,COLUMNS($M$131:AZ236)&lt;=$P$2),INDEX(MINVERSE($M$6:INDEX($M$6:$EF$125,$P$2,$P$2)),ROWS($M$131:AZ236),COLUMNS($M$131:AZ236)),0)</f>
        <v>0</v>
      </c>
      <c r="BA236">
        <f t="array" ref="BA236">IF(AND(ROWS($M$131:BA236)&lt;=$P$2,COLUMNS($M$131:BA236)&lt;=$P$2),INDEX(MINVERSE($M$6:INDEX($M$6:$EF$125,$P$2,$P$2)),ROWS($M$131:BA236),COLUMNS($M$131:BA236)),0)</f>
        <v>0</v>
      </c>
      <c r="BB236">
        <f t="array" ref="BB236">IF(AND(ROWS($M$131:BB236)&lt;=$P$2,COLUMNS($M$131:BB236)&lt;=$P$2),INDEX(MINVERSE($M$6:INDEX($M$6:$EF$125,$P$2,$P$2)),ROWS($M$131:BB236),COLUMNS($M$131:BB236)),0)</f>
        <v>0</v>
      </c>
      <c r="BC236">
        <f t="array" ref="BC236">IF(AND(ROWS($M$131:BC236)&lt;=$P$2,COLUMNS($M$131:BC236)&lt;=$P$2),INDEX(MINVERSE($M$6:INDEX($M$6:$EF$125,$P$2,$P$2)),ROWS($M$131:BC236),COLUMNS($M$131:BC236)),0)</f>
        <v>0</v>
      </c>
      <c r="BD236">
        <f t="array" ref="BD236">IF(AND(ROWS($M$131:BD236)&lt;=$P$2,COLUMNS($M$131:BD236)&lt;=$P$2),INDEX(MINVERSE($M$6:INDEX($M$6:$EF$125,$P$2,$P$2)),ROWS($M$131:BD236),COLUMNS($M$131:BD236)),0)</f>
        <v>0</v>
      </c>
      <c r="BE236">
        <f t="array" ref="BE236">IF(AND(ROWS($M$131:BE236)&lt;=$P$2,COLUMNS($M$131:BE236)&lt;=$P$2),INDEX(MINVERSE($M$6:INDEX($M$6:$EF$125,$P$2,$P$2)),ROWS($M$131:BE236),COLUMNS($M$131:BE236)),0)</f>
        <v>0</v>
      </c>
      <c r="BF236">
        <f t="array" ref="BF236">IF(AND(ROWS($M$131:BF236)&lt;=$P$2,COLUMNS($M$131:BF236)&lt;=$P$2),INDEX(MINVERSE($M$6:INDEX($M$6:$EF$125,$P$2,$P$2)),ROWS($M$131:BF236),COLUMNS($M$131:BF236)),0)</f>
        <v>0</v>
      </c>
      <c r="BG236">
        <f t="array" ref="BG236">IF(AND(ROWS($M$131:BG236)&lt;=$P$2,COLUMNS($M$131:BG236)&lt;=$P$2),INDEX(MINVERSE($M$6:INDEX($M$6:$EF$125,$P$2,$P$2)),ROWS($M$131:BG236),COLUMNS($M$131:BG236)),0)</f>
        <v>0</v>
      </c>
      <c r="BH236">
        <f t="array" ref="BH236">IF(AND(ROWS($M$131:BH236)&lt;=$P$2,COLUMNS($M$131:BH236)&lt;=$P$2),INDEX(MINVERSE($M$6:INDEX($M$6:$EF$125,$P$2,$P$2)),ROWS($M$131:BH236),COLUMNS($M$131:BH236)),0)</f>
        <v>0</v>
      </c>
      <c r="BI236">
        <f t="array" ref="BI236">IF(AND(ROWS($M$131:BI236)&lt;=$P$2,COLUMNS($M$131:BI236)&lt;=$P$2),INDEX(MINVERSE($M$6:INDEX($M$6:$EF$125,$P$2,$P$2)),ROWS($M$131:BI236),COLUMNS($M$131:BI236)),0)</f>
        <v>0</v>
      </c>
      <c r="BJ236">
        <f t="array" ref="BJ236">IF(AND(ROWS($M$131:BJ236)&lt;=$P$2,COLUMNS($M$131:BJ236)&lt;=$P$2),INDEX(MINVERSE($M$6:INDEX($M$6:$EF$125,$P$2,$P$2)),ROWS($M$131:BJ236),COLUMNS($M$131:BJ236)),0)</f>
        <v>0</v>
      </c>
      <c r="BK236">
        <f t="array" ref="BK236">IF(AND(ROWS($M$131:BK236)&lt;=$P$2,COLUMNS($M$131:BK236)&lt;=$P$2),INDEX(MINVERSE($M$6:INDEX($M$6:$EF$125,$P$2,$P$2)),ROWS($M$131:BK236),COLUMNS($M$131:BK236)),0)</f>
        <v>0</v>
      </c>
      <c r="BL236">
        <f t="array" ref="BL236">IF(AND(ROWS($M$131:BL236)&lt;=$P$2,COLUMNS($M$131:BL236)&lt;=$P$2),INDEX(MINVERSE($M$6:INDEX($M$6:$EF$125,$P$2,$P$2)),ROWS($M$131:BL236),COLUMNS($M$131:BL236)),0)</f>
        <v>0</v>
      </c>
      <c r="BM236">
        <f t="array" ref="BM236">IF(AND(ROWS($M$131:BM236)&lt;=$P$2,COLUMNS($M$131:BM236)&lt;=$P$2),INDEX(MINVERSE($M$6:INDEX($M$6:$EF$125,$P$2,$P$2)),ROWS($M$131:BM236),COLUMNS($M$131:BM236)),0)</f>
        <v>0</v>
      </c>
      <c r="BN236">
        <f t="array" ref="BN236">IF(AND(ROWS($M$131:BN236)&lt;=$P$2,COLUMNS($M$131:BN236)&lt;=$P$2),INDEX(MINVERSE($M$6:INDEX($M$6:$EF$125,$P$2,$P$2)),ROWS($M$131:BN236),COLUMNS($M$131:BN236)),0)</f>
        <v>0</v>
      </c>
      <c r="BO236">
        <f t="array" ref="BO236">IF(AND(ROWS($M$131:BO236)&lt;=$P$2,COLUMNS($M$131:BO236)&lt;=$P$2),INDEX(MINVERSE($M$6:INDEX($M$6:$EF$125,$P$2,$P$2)),ROWS($M$131:BO236),COLUMNS($M$131:BO236)),0)</f>
        <v>0</v>
      </c>
      <c r="BP236">
        <f t="array" ref="BP236">IF(AND(ROWS($M$131:BP236)&lt;=$P$2,COLUMNS($M$131:BP236)&lt;=$P$2),INDEX(MINVERSE($M$6:INDEX($M$6:$EF$125,$P$2,$P$2)),ROWS($M$131:BP236),COLUMNS($M$131:BP236)),0)</f>
        <v>0</v>
      </c>
      <c r="BQ236">
        <f t="array" ref="BQ236">IF(AND(ROWS($M$131:BQ236)&lt;=$P$2,COLUMNS($M$131:BQ236)&lt;=$P$2),INDEX(MINVERSE($M$6:INDEX($M$6:$EF$125,$P$2,$P$2)),ROWS($M$131:BQ236),COLUMNS($M$131:BQ236)),0)</f>
        <v>0</v>
      </c>
      <c r="BR236">
        <f t="array" ref="BR236">IF(AND(ROWS($M$131:BR236)&lt;=$P$2,COLUMNS($M$131:BR236)&lt;=$P$2),INDEX(MINVERSE($M$6:INDEX($M$6:$EF$125,$P$2,$P$2)),ROWS($M$131:BR236),COLUMNS($M$131:BR236)),0)</f>
        <v>0</v>
      </c>
      <c r="BS236">
        <f t="array" ref="BS236">IF(AND(ROWS($M$131:BS236)&lt;=$P$2,COLUMNS($M$131:BS236)&lt;=$P$2),INDEX(MINVERSE($M$6:INDEX($M$6:$EF$125,$P$2,$P$2)),ROWS($M$131:BS236),COLUMNS($M$131:BS236)),0)</f>
        <v>0</v>
      </c>
      <c r="BT236">
        <f t="array" ref="BT236">IF(AND(ROWS($M$131:BT236)&lt;=$P$2,COLUMNS($M$131:BT236)&lt;=$P$2),INDEX(MINVERSE($M$6:INDEX($M$6:$EF$125,$P$2,$P$2)),ROWS($M$131:BT236),COLUMNS($M$131:BT236)),0)</f>
        <v>0</v>
      </c>
      <c r="BU236">
        <f t="array" ref="BU236">IF(AND(ROWS($M$131:BU236)&lt;=$P$2,COLUMNS($M$131:BU236)&lt;=$P$2),INDEX(MINVERSE($M$6:INDEX($M$6:$EF$125,$P$2,$P$2)),ROWS($M$131:BU236),COLUMNS($M$131:BU236)),0)</f>
        <v>0</v>
      </c>
      <c r="BV236">
        <f t="array" ref="BV236">IF(AND(ROWS($M$131:BV236)&lt;=$P$2,COLUMNS($M$131:BV236)&lt;=$P$2),INDEX(MINVERSE($M$6:INDEX($M$6:$EF$125,$P$2,$P$2)),ROWS($M$131:BV236),COLUMNS($M$131:BV236)),0)</f>
        <v>0</v>
      </c>
      <c r="BW236">
        <f t="array" ref="BW236">IF(AND(ROWS($M$131:BW236)&lt;=$P$2,COLUMNS($M$131:BW236)&lt;=$P$2),INDEX(MINVERSE($M$6:INDEX($M$6:$EF$125,$P$2,$P$2)),ROWS($M$131:BW236),COLUMNS($M$131:BW236)),0)</f>
        <v>0</v>
      </c>
      <c r="BX236">
        <f t="array" ref="BX236">IF(AND(ROWS($M$131:BX236)&lt;=$P$2,COLUMNS($M$131:BX236)&lt;=$P$2),INDEX(MINVERSE($M$6:INDEX($M$6:$EF$125,$P$2,$P$2)),ROWS($M$131:BX236),COLUMNS($M$131:BX236)),0)</f>
        <v>0</v>
      </c>
      <c r="BY236">
        <f t="array" ref="BY236">IF(AND(ROWS($M$131:BY236)&lt;=$P$2,COLUMNS($M$131:BY236)&lt;=$P$2),INDEX(MINVERSE($M$6:INDEX($M$6:$EF$125,$P$2,$P$2)),ROWS($M$131:BY236),COLUMNS($M$131:BY236)),0)</f>
        <v>0</v>
      </c>
      <c r="BZ236">
        <f t="array" ref="BZ236">IF(AND(ROWS($M$131:BZ236)&lt;=$P$2,COLUMNS($M$131:BZ236)&lt;=$P$2),INDEX(MINVERSE($M$6:INDEX($M$6:$EF$125,$P$2,$P$2)),ROWS($M$131:BZ236),COLUMNS($M$131:BZ236)),0)</f>
        <v>0</v>
      </c>
      <c r="CA236">
        <f t="array" ref="CA236">IF(AND(ROWS($M$131:CA236)&lt;=$P$2,COLUMNS($M$131:CA236)&lt;=$P$2),INDEX(MINVERSE($M$6:INDEX($M$6:$EF$125,$P$2,$P$2)),ROWS($M$131:CA236),COLUMNS($M$131:CA236)),0)</f>
        <v>0</v>
      </c>
      <c r="CB236">
        <f t="array" ref="CB236">IF(AND(ROWS($M$131:CB236)&lt;=$P$2,COLUMNS($M$131:CB236)&lt;=$P$2),INDEX(MINVERSE($M$6:INDEX($M$6:$EF$125,$P$2,$P$2)),ROWS($M$131:CB236),COLUMNS($M$131:CB236)),0)</f>
        <v>0</v>
      </c>
      <c r="CC236">
        <f t="array" ref="CC236">IF(AND(ROWS($M$131:CC236)&lt;=$P$2,COLUMNS($M$131:CC236)&lt;=$P$2),INDEX(MINVERSE($M$6:INDEX($M$6:$EF$125,$P$2,$P$2)),ROWS($M$131:CC236),COLUMNS($M$131:CC236)),0)</f>
        <v>0</v>
      </c>
      <c r="CD236">
        <f t="array" ref="CD236">IF(AND(ROWS($M$131:CD236)&lt;=$P$2,COLUMNS($M$131:CD236)&lt;=$P$2),INDEX(MINVERSE($M$6:INDEX($M$6:$EF$125,$P$2,$P$2)),ROWS($M$131:CD236),COLUMNS($M$131:CD236)),0)</f>
        <v>0</v>
      </c>
      <c r="CE236">
        <f t="array" ref="CE236">IF(AND(ROWS($M$131:CE236)&lt;=$P$2,COLUMNS($M$131:CE236)&lt;=$P$2),INDEX(MINVERSE($M$6:INDEX($M$6:$EF$125,$P$2,$P$2)),ROWS($M$131:CE236),COLUMNS($M$131:CE236)),0)</f>
        <v>0</v>
      </c>
      <c r="CF236">
        <f t="array" ref="CF236">IF(AND(ROWS($M$131:CF236)&lt;=$P$2,COLUMNS($M$131:CF236)&lt;=$P$2),INDEX(MINVERSE($M$6:INDEX($M$6:$EF$125,$P$2,$P$2)),ROWS($M$131:CF236),COLUMNS($M$131:CF236)),0)</f>
        <v>0</v>
      </c>
      <c r="CG236">
        <f t="array" ref="CG236">IF(AND(ROWS($M$131:CG236)&lt;=$P$2,COLUMNS($M$131:CG236)&lt;=$P$2),INDEX(MINVERSE($M$6:INDEX($M$6:$EF$125,$P$2,$P$2)),ROWS($M$131:CG236),COLUMNS($M$131:CG236)),0)</f>
        <v>0</v>
      </c>
      <c r="CH236">
        <f t="array" ref="CH236">IF(AND(ROWS($M$131:CH236)&lt;=$P$2,COLUMNS($M$131:CH236)&lt;=$P$2),INDEX(MINVERSE($M$6:INDEX($M$6:$EF$125,$P$2,$P$2)),ROWS($M$131:CH236),COLUMNS($M$131:CH236)),0)</f>
        <v>0</v>
      </c>
      <c r="CI236">
        <f t="array" ref="CI236">IF(AND(ROWS($M$131:CI236)&lt;=$P$2,COLUMNS($M$131:CI236)&lt;=$P$2),INDEX(MINVERSE($M$6:INDEX($M$6:$EF$125,$P$2,$P$2)),ROWS($M$131:CI236),COLUMNS($M$131:CI236)),0)</f>
        <v>0</v>
      </c>
      <c r="CJ236">
        <f t="array" ref="CJ236">IF(AND(ROWS($M$131:CJ236)&lt;=$P$2,COLUMNS($M$131:CJ236)&lt;=$P$2),INDEX(MINVERSE($M$6:INDEX($M$6:$EF$125,$P$2,$P$2)),ROWS($M$131:CJ236),COLUMNS($M$131:CJ236)),0)</f>
        <v>0</v>
      </c>
      <c r="CK236">
        <f t="array" ref="CK236">IF(AND(ROWS($M$131:CK236)&lt;=$P$2,COLUMNS($M$131:CK236)&lt;=$P$2),INDEX(MINVERSE($M$6:INDEX($M$6:$EF$125,$P$2,$P$2)),ROWS($M$131:CK236),COLUMNS($M$131:CK236)),0)</f>
        <v>0</v>
      </c>
      <c r="CL236">
        <f t="array" ref="CL236">IF(AND(ROWS($M$131:CL236)&lt;=$P$2,COLUMNS($M$131:CL236)&lt;=$P$2),INDEX(MINVERSE($M$6:INDEX($M$6:$EF$125,$P$2,$P$2)),ROWS($M$131:CL236),COLUMNS($M$131:CL236)),0)</f>
        <v>0</v>
      </c>
      <c r="CM236">
        <f t="array" ref="CM236">IF(AND(ROWS($M$131:CM236)&lt;=$P$2,COLUMNS($M$131:CM236)&lt;=$P$2),INDEX(MINVERSE($M$6:INDEX($M$6:$EF$125,$P$2,$P$2)),ROWS($M$131:CM236),COLUMNS($M$131:CM236)),0)</f>
        <v>0</v>
      </c>
      <c r="CN236">
        <f t="array" ref="CN236">IF(AND(ROWS($M$131:CN236)&lt;=$P$2,COLUMNS($M$131:CN236)&lt;=$P$2),INDEX(MINVERSE($M$6:INDEX($M$6:$EF$125,$P$2,$P$2)),ROWS($M$131:CN236),COLUMNS($M$131:CN236)),0)</f>
        <v>0</v>
      </c>
      <c r="CO236">
        <f t="array" ref="CO236">IF(AND(ROWS($M$131:CO236)&lt;=$P$2,COLUMNS($M$131:CO236)&lt;=$P$2),INDEX(MINVERSE($M$6:INDEX($M$6:$EF$125,$P$2,$P$2)),ROWS($M$131:CO236),COLUMNS($M$131:CO236)),0)</f>
        <v>0</v>
      </c>
      <c r="CP236">
        <f t="array" ref="CP236">IF(AND(ROWS($M$131:CP236)&lt;=$P$2,COLUMNS($M$131:CP236)&lt;=$P$2),INDEX(MINVERSE($M$6:INDEX($M$6:$EF$125,$P$2,$P$2)),ROWS($M$131:CP236),COLUMNS($M$131:CP236)),0)</f>
        <v>0</v>
      </c>
      <c r="CQ236">
        <f t="array" ref="CQ236">IF(AND(ROWS($M$131:CQ236)&lt;=$P$2,COLUMNS($M$131:CQ236)&lt;=$P$2),INDEX(MINVERSE($M$6:INDEX($M$6:$EF$125,$P$2,$P$2)),ROWS($M$131:CQ236),COLUMNS($M$131:CQ236)),0)</f>
        <v>0</v>
      </c>
      <c r="CR236">
        <f t="array" ref="CR236">IF(AND(ROWS($M$131:CR236)&lt;=$P$2,COLUMNS($M$131:CR236)&lt;=$P$2),INDEX(MINVERSE($M$6:INDEX($M$6:$EF$125,$P$2,$P$2)),ROWS($M$131:CR236),COLUMNS($M$131:CR236)),0)</f>
        <v>0</v>
      </c>
      <c r="CS236">
        <f t="array" ref="CS236">IF(AND(ROWS($M$131:CS236)&lt;=$P$2,COLUMNS($M$131:CS236)&lt;=$P$2),INDEX(MINVERSE($M$6:INDEX($M$6:$EF$125,$P$2,$P$2)),ROWS($M$131:CS236),COLUMNS($M$131:CS236)),0)</f>
        <v>0</v>
      </c>
      <c r="CT236">
        <f t="array" ref="CT236">IF(AND(ROWS($M$131:CT236)&lt;=$P$2,COLUMNS($M$131:CT236)&lt;=$P$2),INDEX(MINVERSE($M$6:INDEX($M$6:$EF$125,$P$2,$P$2)),ROWS($M$131:CT236),COLUMNS($M$131:CT236)),0)</f>
        <v>0</v>
      </c>
      <c r="CU236">
        <f t="array" ref="CU236">IF(AND(ROWS($M$131:CU236)&lt;=$P$2,COLUMNS($M$131:CU236)&lt;=$P$2),INDEX(MINVERSE($M$6:INDEX($M$6:$EF$125,$P$2,$P$2)),ROWS($M$131:CU236),COLUMNS($M$131:CU236)),0)</f>
        <v>0</v>
      </c>
      <c r="CV236">
        <f t="array" ref="CV236">IF(AND(ROWS($M$131:CV236)&lt;=$P$2,COLUMNS($M$131:CV236)&lt;=$P$2),INDEX(MINVERSE($M$6:INDEX($M$6:$EF$125,$P$2,$P$2)),ROWS($M$131:CV236),COLUMNS($M$131:CV236)),0)</f>
        <v>0</v>
      </c>
      <c r="CW236">
        <f t="array" ref="CW236">IF(AND(ROWS($M$131:CW236)&lt;=$P$2,COLUMNS($M$131:CW236)&lt;=$P$2),INDEX(MINVERSE($M$6:INDEX($M$6:$EF$125,$P$2,$P$2)),ROWS($M$131:CW236),COLUMNS($M$131:CW236)),0)</f>
        <v>0</v>
      </c>
      <c r="CX236">
        <f t="array" ref="CX236">IF(AND(ROWS($M$131:CX236)&lt;=$P$2,COLUMNS($M$131:CX236)&lt;=$P$2),INDEX(MINVERSE($M$6:INDEX($M$6:$EF$125,$P$2,$P$2)),ROWS($M$131:CX236),COLUMNS($M$131:CX236)),0)</f>
        <v>0</v>
      </c>
      <c r="CY236">
        <f t="array" ref="CY236">IF(AND(ROWS($M$131:CY236)&lt;=$P$2,COLUMNS($M$131:CY236)&lt;=$P$2),INDEX(MINVERSE($M$6:INDEX($M$6:$EF$125,$P$2,$P$2)),ROWS($M$131:CY236),COLUMNS($M$131:CY236)),0)</f>
        <v>0</v>
      </c>
      <c r="CZ236">
        <f t="array" ref="CZ236">IF(AND(ROWS($M$131:CZ236)&lt;=$P$2,COLUMNS($M$131:CZ236)&lt;=$P$2),INDEX(MINVERSE($M$6:INDEX($M$6:$EF$125,$P$2,$P$2)),ROWS($M$131:CZ236),COLUMNS($M$131:CZ236)),0)</f>
        <v>0</v>
      </c>
      <c r="DA236">
        <f t="array" ref="DA236">IF(AND(ROWS($M$131:DA236)&lt;=$P$2,COLUMNS($M$131:DA236)&lt;=$P$2),INDEX(MINVERSE($M$6:INDEX($M$6:$EF$125,$P$2,$P$2)),ROWS($M$131:DA236),COLUMNS($M$131:DA236)),0)</f>
        <v>0</v>
      </c>
      <c r="DB236">
        <f t="array" ref="DB236">IF(AND(ROWS($M$131:DB236)&lt;=$P$2,COLUMNS($M$131:DB236)&lt;=$P$2),INDEX(MINVERSE($M$6:INDEX($M$6:$EF$125,$P$2,$P$2)),ROWS($M$131:DB236),COLUMNS($M$131:DB236)),0)</f>
        <v>0</v>
      </c>
      <c r="DC236">
        <f t="array" ref="DC236">IF(AND(ROWS($M$131:DC236)&lt;=$P$2,COLUMNS($M$131:DC236)&lt;=$P$2),INDEX(MINVERSE($M$6:INDEX($M$6:$EF$125,$P$2,$P$2)),ROWS($M$131:DC236),COLUMNS($M$131:DC236)),0)</f>
        <v>0</v>
      </c>
      <c r="DD236">
        <f t="array" ref="DD236">IF(AND(ROWS($M$131:DD236)&lt;=$P$2,COLUMNS($M$131:DD236)&lt;=$P$2),INDEX(MINVERSE($M$6:INDEX($M$6:$EF$125,$P$2,$P$2)),ROWS($M$131:DD236),COLUMNS($M$131:DD236)),0)</f>
        <v>0</v>
      </c>
      <c r="DE236">
        <f t="array" ref="DE236">IF(AND(ROWS($M$131:DE236)&lt;=$P$2,COLUMNS($M$131:DE236)&lt;=$P$2),INDEX(MINVERSE($M$6:INDEX($M$6:$EF$125,$P$2,$P$2)),ROWS($M$131:DE236),COLUMNS($M$131:DE236)),0)</f>
        <v>0</v>
      </c>
      <c r="DF236">
        <f t="array" ref="DF236">IF(AND(ROWS($M$131:DF236)&lt;=$P$2,COLUMNS($M$131:DF236)&lt;=$P$2),INDEX(MINVERSE($M$6:INDEX($M$6:$EF$125,$P$2,$P$2)),ROWS($M$131:DF236),COLUMNS($M$131:DF236)),0)</f>
        <v>0</v>
      </c>
      <c r="DG236">
        <f t="array" ref="DG236">IF(AND(ROWS($M$131:DG236)&lt;=$P$2,COLUMNS($M$131:DG236)&lt;=$P$2),INDEX(MINVERSE($M$6:INDEX($M$6:$EF$125,$P$2,$P$2)),ROWS($M$131:DG236),COLUMNS($M$131:DG236)),0)</f>
        <v>0</v>
      </c>
      <c r="DH236">
        <f t="array" ref="DH236">IF(AND(ROWS($M$131:DH236)&lt;=$P$2,COLUMNS($M$131:DH236)&lt;=$P$2),INDEX(MINVERSE($M$6:INDEX($M$6:$EF$125,$P$2,$P$2)),ROWS($M$131:DH236),COLUMNS($M$131:DH236)),0)</f>
        <v>0</v>
      </c>
      <c r="DI236">
        <f t="array" ref="DI236">IF(AND(ROWS($M$131:DI236)&lt;=$P$2,COLUMNS($M$131:DI236)&lt;=$P$2),INDEX(MINVERSE($M$6:INDEX($M$6:$EF$125,$P$2,$P$2)),ROWS($M$131:DI236),COLUMNS($M$131:DI236)),0)</f>
        <v>0</v>
      </c>
      <c r="DJ236">
        <f t="array" ref="DJ236">IF(AND(ROWS($M$131:DJ236)&lt;=$P$2,COLUMNS($M$131:DJ236)&lt;=$P$2),INDEX(MINVERSE($M$6:INDEX($M$6:$EF$125,$P$2,$P$2)),ROWS($M$131:DJ236),COLUMNS($M$131:DJ236)),0)</f>
        <v>0</v>
      </c>
      <c r="DK236">
        <f t="array" ref="DK236">IF(AND(ROWS($M$131:DK236)&lt;=$P$2,COLUMNS($M$131:DK236)&lt;=$P$2),INDEX(MINVERSE($M$6:INDEX($M$6:$EF$125,$P$2,$P$2)),ROWS($M$131:DK236),COLUMNS($M$131:DK236)),0)</f>
        <v>0</v>
      </c>
      <c r="DL236">
        <f t="array" ref="DL236">IF(AND(ROWS($M$131:DL236)&lt;=$P$2,COLUMNS($M$131:DL236)&lt;=$P$2),INDEX(MINVERSE($M$6:INDEX($M$6:$EF$125,$P$2,$P$2)),ROWS($M$131:DL236),COLUMNS($M$131:DL236)),0)</f>
        <v>0</v>
      </c>
      <c r="DM236">
        <f t="array" ref="DM236">IF(AND(ROWS($M$131:DM236)&lt;=$P$2,COLUMNS($M$131:DM236)&lt;=$P$2),INDEX(MINVERSE($M$6:INDEX($M$6:$EF$125,$P$2,$P$2)),ROWS($M$131:DM236),COLUMNS($M$131:DM236)),0)</f>
        <v>0</v>
      </c>
      <c r="DN236">
        <f t="array" ref="DN236">IF(AND(ROWS($M$131:DN236)&lt;=$P$2,COLUMNS($M$131:DN236)&lt;=$P$2),INDEX(MINVERSE($M$6:INDEX($M$6:$EF$125,$P$2,$P$2)),ROWS($M$131:DN236),COLUMNS($M$131:DN236)),0)</f>
        <v>0</v>
      </c>
      <c r="DO236">
        <f t="array" ref="DO236">IF(AND(ROWS($M$131:DO236)&lt;=$P$2,COLUMNS($M$131:DO236)&lt;=$P$2),INDEX(MINVERSE($M$6:INDEX($M$6:$EF$125,$P$2,$P$2)),ROWS($M$131:DO236),COLUMNS($M$131:DO236)),0)</f>
        <v>0</v>
      </c>
      <c r="DP236">
        <f t="array" ref="DP236">IF(AND(ROWS($M$131:DP236)&lt;=$P$2,COLUMNS($M$131:DP236)&lt;=$P$2),INDEX(MINVERSE($M$6:INDEX($M$6:$EF$125,$P$2,$P$2)),ROWS($M$131:DP236),COLUMNS($M$131:DP236)),0)</f>
        <v>0</v>
      </c>
      <c r="DQ236">
        <f t="array" ref="DQ236">IF(AND(ROWS($M$131:DQ236)&lt;=$P$2,COLUMNS($M$131:DQ236)&lt;=$P$2),INDEX(MINVERSE($M$6:INDEX($M$6:$EF$125,$P$2,$P$2)),ROWS($M$131:DQ236),COLUMNS($M$131:DQ236)),0)</f>
        <v>0</v>
      </c>
      <c r="DR236">
        <f t="array" ref="DR236">IF(AND(ROWS($M$131:DR236)&lt;=$P$2,COLUMNS($M$131:DR236)&lt;=$P$2),INDEX(MINVERSE($M$6:INDEX($M$6:$EF$125,$P$2,$P$2)),ROWS($M$131:DR236),COLUMNS($M$131:DR236)),0)</f>
        <v>0</v>
      </c>
      <c r="DS236">
        <f t="array" ref="DS236">IF(AND(ROWS($M$131:DS236)&lt;=$P$2,COLUMNS($M$131:DS236)&lt;=$P$2),INDEX(MINVERSE($M$6:INDEX($M$6:$EF$125,$P$2,$P$2)),ROWS($M$131:DS236),COLUMNS($M$131:DS236)),0)</f>
        <v>0</v>
      </c>
      <c r="DT236">
        <f t="array" ref="DT236">IF(AND(ROWS($M$131:DT236)&lt;=$P$2,COLUMNS($M$131:DT236)&lt;=$P$2),INDEX(MINVERSE($M$6:INDEX($M$6:$EF$125,$P$2,$P$2)),ROWS($M$131:DT236),COLUMNS($M$131:DT236)),0)</f>
        <v>0</v>
      </c>
      <c r="DU236">
        <f t="array" ref="DU236">IF(AND(ROWS($M$131:DU236)&lt;=$P$2,COLUMNS($M$131:DU236)&lt;=$P$2),INDEX(MINVERSE($M$6:INDEX($M$6:$EF$125,$P$2,$P$2)),ROWS($M$131:DU236),COLUMNS($M$131:DU236)),0)</f>
        <v>0</v>
      </c>
      <c r="DV236">
        <f t="array" ref="DV236">IF(AND(ROWS($M$131:DV236)&lt;=$P$2,COLUMNS($M$131:DV236)&lt;=$P$2),INDEX(MINVERSE($M$6:INDEX($M$6:$EF$125,$P$2,$P$2)),ROWS($M$131:DV236),COLUMNS($M$131:DV236)),0)</f>
        <v>0</v>
      </c>
      <c r="DW236">
        <f t="array" ref="DW236">IF(AND(ROWS($M$131:DW236)&lt;=$P$2,COLUMNS($M$131:DW236)&lt;=$P$2),INDEX(MINVERSE($M$6:INDEX($M$6:$EF$125,$P$2,$P$2)),ROWS($M$131:DW236),COLUMNS($M$131:DW236)),0)</f>
        <v>0</v>
      </c>
      <c r="DX236">
        <f t="array" ref="DX236">IF(AND(ROWS($M$131:DX236)&lt;=$P$2,COLUMNS($M$131:DX236)&lt;=$P$2),INDEX(MINVERSE($M$6:INDEX($M$6:$EF$125,$P$2,$P$2)),ROWS($M$131:DX236),COLUMNS($M$131:DX236)),0)</f>
        <v>0</v>
      </c>
      <c r="DY236">
        <f t="array" ref="DY236">IF(AND(ROWS($M$131:DY236)&lt;=$P$2,COLUMNS($M$131:DY236)&lt;=$P$2),INDEX(MINVERSE($M$6:INDEX($M$6:$EF$125,$P$2,$P$2)),ROWS($M$131:DY236),COLUMNS($M$131:DY236)),0)</f>
        <v>0</v>
      </c>
      <c r="DZ236">
        <f t="array" ref="DZ236">IF(AND(ROWS($M$131:DZ236)&lt;=$P$2,COLUMNS($M$131:DZ236)&lt;=$P$2),INDEX(MINVERSE($M$6:INDEX($M$6:$EF$125,$P$2,$P$2)),ROWS($M$131:DZ236),COLUMNS($M$131:DZ236)),0)</f>
        <v>0</v>
      </c>
      <c r="EA236">
        <f t="array" ref="EA236">IF(AND(ROWS($M$131:EA236)&lt;=$P$2,COLUMNS($M$131:EA236)&lt;=$P$2),INDEX(MINVERSE($M$6:INDEX($M$6:$EF$125,$P$2,$P$2)),ROWS($M$131:EA236),COLUMNS($M$131:EA236)),0)</f>
        <v>0</v>
      </c>
      <c r="EB236">
        <f t="array" ref="EB236">IF(AND(ROWS($M$131:EB236)&lt;=$P$2,COLUMNS($M$131:EB236)&lt;=$P$2),INDEX(MINVERSE($M$6:INDEX($M$6:$EF$125,$P$2,$P$2)),ROWS($M$131:EB236),COLUMNS($M$131:EB236)),0)</f>
        <v>0</v>
      </c>
    </row>
    <row r="237" spans="12:132" ht="15">
      <c r="L237" s="10">
        <v>107</v>
      </c>
      <c r="M237">
        <f t="array" ref="M237">IF(AND(ROWS($M$131:M237)&lt;=$P$2,COLUMNS($M$131:M237)&lt;=$P$2),INDEX(MINVERSE($M$6:INDEX($M$6:$EF$125,$P$2,$P$2)),ROWS($M$131:M237),COLUMNS($M$131:M237)),0)</f>
        <v>0</v>
      </c>
      <c r="N237">
        <f t="array" ref="N237">IF(AND(ROWS($M$131:N237)&lt;=$P$2,COLUMNS($M$131:N237)&lt;=$P$2),INDEX(MINVERSE($M$6:INDEX($M$6:$EF$125,$P$2,$P$2)),ROWS($M$131:N237),COLUMNS($M$131:N237)),0)</f>
        <v>0</v>
      </c>
      <c r="O237">
        <f t="array" ref="O237">IF(AND(ROWS($M$131:O237)&lt;=$P$2,COLUMNS($M$131:O237)&lt;=$P$2),INDEX(MINVERSE($M$6:INDEX($M$6:$EF$125,$P$2,$P$2)),ROWS($M$131:O237),COLUMNS($M$131:O237)),0)</f>
        <v>0</v>
      </c>
      <c r="P237">
        <f t="array" ref="P237">IF(AND(ROWS($M$131:P237)&lt;=$P$2,COLUMNS($M$131:P237)&lt;=$P$2),INDEX(MINVERSE($M$6:INDEX($M$6:$EF$125,$P$2,$P$2)),ROWS($M$131:P237),COLUMNS($M$131:P237)),0)</f>
        <v>0</v>
      </c>
      <c r="Q237">
        <f t="array" ref="Q237">IF(AND(ROWS($M$131:Q237)&lt;=$P$2,COLUMNS($M$131:Q237)&lt;=$P$2),INDEX(MINVERSE($M$6:INDEX($M$6:$EF$125,$P$2,$P$2)),ROWS($M$131:Q237),COLUMNS($M$131:Q237)),0)</f>
        <v>0</v>
      </c>
      <c r="R237">
        <f t="array" ref="R237">IF(AND(ROWS($M$131:R237)&lt;=$P$2,COLUMNS($M$131:R237)&lt;=$P$2),INDEX(MINVERSE($M$6:INDEX($M$6:$EF$125,$P$2,$P$2)),ROWS($M$131:R237),COLUMNS($M$131:R237)),0)</f>
        <v>0</v>
      </c>
      <c r="S237">
        <f t="array" ref="S237">IF(AND(ROWS($M$131:S237)&lt;=$P$2,COLUMNS($M$131:S237)&lt;=$P$2),INDEX(MINVERSE($M$6:INDEX($M$6:$EF$125,$P$2,$P$2)),ROWS($M$131:S237),COLUMNS($M$131:S237)),0)</f>
        <v>0</v>
      </c>
      <c r="T237">
        <f t="array" ref="T237">IF(AND(ROWS($M$131:T237)&lt;=$P$2,COLUMNS($M$131:T237)&lt;=$P$2),INDEX(MINVERSE($M$6:INDEX($M$6:$EF$125,$P$2,$P$2)),ROWS($M$131:T237),COLUMNS($M$131:T237)),0)</f>
        <v>0</v>
      </c>
      <c r="U237">
        <f t="array" ref="U237">IF(AND(ROWS($M$131:U237)&lt;=$P$2,COLUMNS($M$131:U237)&lt;=$P$2),INDEX(MINVERSE($M$6:INDEX($M$6:$EF$125,$P$2,$P$2)),ROWS($M$131:U237),COLUMNS($M$131:U237)),0)</f>
        <v>0</v>
      </c>
      <c r="V237">
        <f t="array" ref="V237">IF(AND(ROWS($M$131:V237)&lt;=$P$2,COLUMNS($M$131:V237)&lt;=$P$2),INDEX(MINVERSE($M$6:INDEX($M$6:$EF$125,$P$2,$P$2)),ROWS($M$131:V237),COLUMNS($M$131:V237)),0)</f>
        <v>0</v>
      </c>
      <c r="W237">
        <f t="array" ref="W237">IF(AND(ROWS($M$131:W237)&lt;=$P$2,COLUMNS($M$131:W237)&lt;=$P$2),INDEX(MINVERSE($M$6:INDEX($M$6:$EF$125,$P$2,$P$2)),ROWS($M$131:W237),COLUMNS($M$131:W237)),0)</f>
        <v>0</v>
      </c>
      <c r="X237">
        <f t="array" ref="X237">IF(AND(ROWS($M$131:X237)&lt;=$P$2,COLUMNS($M$131:X237)&lt;=$P$2),INDEX(MINVERSE($M$6:INDEX($M$6:$EF$125,$P$2,$P$2)),ROWS($M$131:X237),COLUMNS($M$131:X237)),0)</f>
        <v>0</v>
      </c>
      <c r="Y237">
        <f t="array" ref="Y237">IF(AND(ROWS($M$131:Y237)&lt;=$P$2,COLUMNS($M$131:Y237)&lt;=$P$2),INDEX(MINVERSE($M$6:INDEX($M$6:$EF$125,$P$2,$P$2)),ROWS($M$131:Y237),COLUMNS($M$131:Y237)),0)</f>
        <v>0</v>
      </c>
      <c r="Z237">
        <f t="array" ref="Z237">IF(AND(ROWS($M$131:Z237)&lt;=$P$2,COLUMNS($M$131:Z237)&lt;=$P$2),INDEX(MINVERSE($M$6:INDEX($M$6:$EF$125,$P$2,$P$2)),ROWS($M$131:Z237),COLUMNS($M$131:Z237)),0)</f>
        <v>0</v>
      </c>
      <c r="AA237">
        <f t="array" ref="AA237">IF(AND(ROWS($M$131:AA237)&lt;=$P$2,COLUMNS($M$131:AA237)&lt;=$P$2),INDEX(MINVERSE($M$6:INDEX($M$6:$EF$125,$P$2,$P$2)),ROWS($M$131:AA237),COLUMNS($M$131:AA237)),0)</f>
        <v>0</v>
      </c>
      <c r="AB237">
        <f t="array" ref="AB237">IF(AND(ROWS($M$131:AB237)&lt;=$P$2,COLUMNS($M$131:AB237)&lt;=$P$2),INDEX(MINVERSE($M$6:INDEX($M$6:$EF$125,$P$2,$P$2)),ROWS($M$131:AB237),COLUMNS($M$131:AB237)),0)</f>
        <v>0</v>
      </c>
      <c r="AC237">
        <f t="array" ref="AC237">IF(AND(ROWS($M$131:AC237)&lt;=$P$2,COLUMNS($M$131:AC237)&lt;=$P$2),INDEX(MINVERSE($M$6:INDEX($M$6:$EF$125,$P$2,$P$2)),ROWS($M$131:AC237),COLUMNS($M$131:AC237)),0)</f>
        <v>0</v>
      </c>
      <c r="AD237">
        <f t="array" ref="AD237">IF(AND(ROWS($M$131:AD237)&lt;=$P$2,COLUMNS($M$131:AD237)&lt;=$P$2),INDEX(MINVERSE($M$6:INDEX($M$6:$EF$125,$P$2,$P$2)),ROWS($M$131:AD237),COLUMNS($M$131:AD237)),0)</f>
        <v>0</v>
      </c>
      <c r="AE237">
        <f t="array" ref="AE237">IF(AND(ROWS($M$131:AE237)&lt;=$P$2,COLUMNS($M$131:AE237)&lt;=$P$2),INDEX(MINVERSE($M$6:INDEX($M$6:$EF$125,$P$2,$P$2)),ROWS($M$131:AE237),COLUMNS($M$131:AE237)),0)</f>
        <v>0</v>
      </c>
      <c r="AF237">
        <f t="array" ref="AF237">IF(AND(ROWS($M$131:AF237)&lt;=$P$2,COLUMNS($M$131:AF237)&lt;=$P$2),INDEX(MINVERSE($M$6:INDEX($M$6:$EF$125,$P$2,$P$2)),ROWS($M$131:AF237),COLUMNS($M$131:AF237)),0)</f>
        <v>0</v>
      </c>
      <c r="AG237">
        <f t="array" ref="AG237">IF(AND(ROWS($M$131:AG237)&lt;=$P$2,COLUMNS($M$131:AG237)&lt;=$P$2),INDEX(MINVERSE($M$6:INDEX($M$6:$EF$125,$P$2,$P$2)),ROWS($M$131:AG237),COLUMNS($M$131:AG237)),0)</f>
        <v>0</v>
      </c>
      <c r="AH237">
        <f t="array" ref="AH237">IF(AND(ROWS($M$131:AH237)&lt;=$P$2,COLUMNS($M$131:AH237)&lt;=$P$2),INDEX(MINVERSE($M$6:INDEX($M$6:$EF$125,$P$2,$P$2)),ROWS($M$131:AH237),COLUMNS($M$131:AH237)),0)</f>
        <v>0</v>
      </c>
      <c r="AI237">
        <f t="array" ref="AI237">IF(AND(ROWS($M$131:AI237)&lt;=$P$2,COLUMNS($M$131:AI237)&lt;=$P$2),INDEX(MINVERSE($M$6:INDEX($M$6:$EF$125,$P$2,$P$2)),ROWS($M$131:AI237),COLUMNS($M$131:AI237)),0)</f>
        <v>0</v>
      </c>
      <c r="AJ237">
        <f t="array" ref="AJ237">IF(AND(ROWS($M$131:AJ237)&lt;=$P$2,COLUMNS($M$131:AJ237)&lt;=$P$2),INDEX(MINVERSE($M$6:INDEX($M$6:$EF$125,$P$2,$P$2)),ROWS($M$131:AJ237),COLUMNS($M$131:AJ237)),0)</f>
        <v>0</v>
      </c>
      <c r="AK237">
        <f t="array" ref="AK237">IF(AND(ROWS($M$131:AK237)&lt;=$P$2,COLUMNS($M$131:AK237)&lt;=$P$2),INDEX(MINVERSE($M$6:INDEX($M$6:$EF$125,$P$2,$P$2)),ROWS($M$131:AK237),COLUMNS($M$131:AK237)),0)</f>
        <v>0</v>
      </c>
      <c r="AL237">
        <f t="array" ref="AL237">IF(AND(ROWS($M$131:AL237)&lt;=$P$2,COLUMNS($M$131:AL237)&lt;=$P$2),INDEX(MINVERSE($M$6:INDEX($M$6:$EF$125,$P$2,$P$2)),ROWS($M$131:AL237),COLUMNS($M$131:AL237)),0)</f>
        <v>0</v>
      </c>
      <c r="AM237">
        <f t="array" ref="AM237">IF(AND(ROWS($M$131:AM237)&lt;=$P$2,COLUMNS($M$131:AM237)&lt;=$P$2),INDEX(MINVERSE($M$6:INDEX($M$6:$EF$125,$P$2,$P$2)),ROWS($M$131:AM237),COLUMNS($M$131:AM237)),0)</f>
        <v>0</v>
      </c>
      <c r="AN237">
        <f t="array" ref="AN237">IF(AND(ROWS($M$131:AN237)&lt;=$P$2,COLUMNS($M$131:AN237)&lt;=$P$2),INDEX(MINVERSE($M$6:INDEX($M$6:$EF$125,$P$2,$P$2)),ROWS($M$131:AN237),COLUMNS($M$131:AN237)),0)</f>
        <v>0</v>
      </c>
      <c r="AO237">
        <f t="array" ref="AO237">IF(AND(ROWS($M$131:AO237)&lt;=$P$2,COLUMNS($M$131:AO237)&lt;=$P$2),INDEX(MINVERSE($M$6:INDEX($M$6:$EF$125,$P$2,$P$2)),ROWS($M$131:AO237),COLUMNS($M$131:AO237)),0)</f>
        <v>0</v>
      </c>
      <c r="AP237">
        <f t="array" ref="AP237">IF(AND(ROWS($M$131:AP237)&lt;=$P$2,COLUMNS($M$131:AP237)&lt;=$P$2),INDEX(MINVERSE($M$6:INDEX($M$6:$EF$125,$P$2,$P$2)),ROWS($M$131:AP237),COLUMNS($M$131:AP237)),0)</f>
        <v>0</v>
      </c>
      <c r="AQ237">
        <f t="array" ref="AQ237">IF(AND(ROWS($M$131:AQ237)&lt;=$P$2,COLUMNS($M$131:AQ237)&lt;=$P$2),INDEX(MINVERSE($M$6:INDEX($M$6:$EF$125,$P$2,$P$2)),ROWS($M$131:AQ237),COLUMNS($M$131:AQ237)),0)</f>
        <v>0</v>
      </c>
      <c r="AR237">
        <f t="array" ref="AR237">IF(AND(ROWS($M$131:AR237)&lt;=$P$2,COLUMNS($M$131:AR237)&lt;=$P$2),INDEX(MINVERSE($M$6:INDEX($M$6:$EF$125,$P$2,$P$2)),ROWS($M$131:AR237),COLUMNS($M$131:AR237)),0)</f>
        <v>0</v>
      </c>
      <c r="AS237">
        <f t="array" ref="AS237">IF(AND(ROWS($M$131:AS237)&lt;=$P$2,COLUMNS($M$131:AS237)&lt;=$P$2),INDEX(MINVERSE($M$6:INDEX($M$6:$EF$125,$P$2,$P$2)),ROWS($M$131:AS237),COLUMNS($M$131:AS237)),0)</f>
        <v>0</v>
      </c>
      <c r="AT237">
        <f t="array" ref="AT237">IF(AND(ROWS($M$131:AT237)&lt;=$P$2,COLUMNS($M$131:AT237)&lt;=$P$2),INDEX(MINVERSE($M$6:INDEX($M$6:$EF$125,$P$2,$P$2)),ROWS($M$131:AT237),COLUMNS($M$131:AT237)),0)</f>
        <v>0</v>
      </c>
      <c r="AU237">
        <f t="array" ref="AU237">IF(AND(ROWS($M$131:AU237)&lt;=$P$2,COLUMNS($M$131:AU237)&lt;=$P$2),INDEX(MINVERSE($M$6:INDEX($M$6:$EF$125,$P$2,$P$2)),ROWS($M$131:AU237),COLUMNS($M$131:AU237)),0)</f>
        <v>0</v>
      </c>
      <c r="AV237">
        <f t="array" ref="AV237">IF(AND(ROWS($M$131:AV237)&lt;=$P$2,COLUMNS($M$131:AV237)&lt;=$P$2),INDEX(MINVERSE($M$6:INDEX($M$6:$EF$125,$P$2,$P$2)),ROWS($M$131:AV237),COLUMNS($M$131:AV237)),0)</f>
        <v>0</v>
      </c>
      <c r="AW237">
        <f t="array" ref="AW237">IF(AND(ROWS($M$131:AW237)&lt;=$P$2,COLUMNS($M$131:AW237)&lt;=$P$2),INDEX(MINVERSE($M$6:INDEX($M$6:$EF$125,$P$2,$P$2)),ROWS($M$131:AW237),COLUMNS($M$131:AW237)),0)</f>
        <v>0</v>
      </c>
      <c r="AX237">
        <f t="array" ref="AX237">IF(AND(ROWS($M$131:AX237)&lt;=$P$2,COLUMNS($M$131:AX237)&lt;=$P$2),INDEX(MINVERSE($M$6:INDEX($M$6:$EF$125,$P$2,$P$2)),ROWS($M$131:AX237),COLUMNS($M$131:AX237)),0)</f>
        <v>0</v>
      </c>
      <c r="AY237">
        <f t="array" ref="AY237">IF(AND(ROWS($M$131:AY237)&lt;=$P$2,COLUMNS($M$131:AY237)&lt;=$P$2),INDEX(MINVERSE($M$6:INDEX($M$6:$EF$125,$P$2,$P$2)),ROWS($M$131:AY237),COLUMNS($M$131:AY237)),0)</f>
        <v>0</v>
      </c>
      <c r="AZ237">
        <f t="array" ref="AZ237">IF(AND(ROWS($M$131:AZ237)&lt;=$P$2,COLUMNS($M$131:AZ237)&lt;=$P$2),INDEX(MINVERSE($M$6:INDEX($M$6:$EF$125,$P$2,$P$2)),ROWS($M$131:AZ237),COLUMNS($M$131:AZ237)),0)</f>
        <v>0</v>
      </c>
      <c r="BA237">
        <f t="array" ref="BA237">IF(AND(ROWS($M$131:BA237)&lt;=$P$2,COLUMNS($M$131:BA237)&lt;=$P$2),INDEX(MINVERSE($M$6:INDEX($M$6:$EF$125,$P$2,$P$2)),ROWS($M$131:BA237),COLUMNS($M$131:BA237)),0)</f>
        <v>0</v>
      </c>
      <c r="BB237">
        <f t="array" ref="BB237">IF(AND(ROWS($M$131:BB237)&lt;=$P$2,COLUMNS($M$131:BB237)&lt;=$P$2),INDEX(MINVERSE($M$6:INDEX($M$6:$EF$125,$P$2,$P$2)),ROWS($M$131:BB237),COLUMNS($M$131:BB237)),0)</f>
        <v>0</v>
      </c>
      <c r="BC237">
        <f t="array" ref="BC237">IF(AND(ROWS($M$131:BC237)&lt;=$P$2,COLUMNS($M$131:BC237)&lt;=$P$2),INDEX(MINVERSE($M$6:INDEX($M$6:$EF$125,$P$2,$P$2)),ROWS($M$131:BC237),COLUMNS($M$131:BC237)),0)</f>
        <v>0</v>
      </c>
      <c r="BD237">
        <f t="array" ref="BD237">IF(AND(ROWS($M$131:BD237)&lt;=$P$2,COLUMNS($M$131:BD237)&lt;=$P$2),INDEX(MINVERSE($M$6:INDEX($M$6:$EF$125,$P$2,$P$2)),ROWS($M$131:BD237),COLUMNS($M$131:BD237)),0)</f>
        <v>0</v>
      </c>
      <c r="BE237">
        <f t="array" ref="BE237">IF(AND(ROWS($M$131:BE237)&lt;=$P$2,COLUMNS($M$131:BE237)&lt;=$P$2),INDEX(MINVERSE($M$6:INDEX($M$6:$EF$125,$P$2,$P$2)),ROWS($M$131:BE237),COLUMNS($M$131:BE237)),0)</f>
        <v>0</v>
      </c>
      <c r="BF237">
        <f t="array" ref="BF237">IF(AND(ROWS($M$131:BF237)&lt;=$P$2,COLUMNS($M$131:BF237)&lt;=$P$2),INDEX(MINVERSE($M$6:INDEX($M$6:$EF$125,$P$2,$P$2)),ROWS($M$131:BF237),COLUMNS($M$131:BF237)),0)</f>
        <v>0</v>
      </c>
      <c r="BG237">
        <f t="array" ref="BG237">IF(AND(ROWS($M$131:BG237)&lt;=$P$2,COLUMNS($M$131:BG237)&lt;=$P$2),INDEX(MINVERSE($M$6:INDEX($M$6:$EF$125,$P$2,$P$2)),ROWS($M$131:BG237),COLUMNS($M$131:BG237)),0)</f>
        <v>0</v>
      </c>
      <c r="BH237">
        <f t="array" ref="BH237">IF(AND(ROWS($M$131:BH237)&lt;=$P$2,COLUMNS($M$131:BH237)&lt;=$P$2),INDEX(MINVERSE($M$6:INDEX($M$6:$EF$125,$P$2,$P$2)),ROWS($M$131:BH237),COLUMNS($M$131:BH237)),0)</f>
        <v>0</v>
      </c>
      <c r="BI237">
        <f t="array" ref="BI237">IF(AND(ROWS($M$131:BI237)&lt;=$P$2,COLUMNS($M$131:BI237)&lt;=$P$2),INDEX(MINVERSE($M$6:INDEX($M$6:$EF$125,$P$2,$P$2)),ROWS($M$131:BI237),COLUMNS($M$131:BI237)),0)</f>
        <v>0</v>
      </c>
      <c r="BJ237">
        <f t="array" ref="BJ237">IF(AND(ROWS($M$131:BJ237)&lt;=$P$2,COLUMNS($M$131:BJ237)&lt;=$P$2),INDEX(MINVERSE($M$6:INDEX($M$6:$EF$125,$P$2,$P$2)),ROWS($M$131:BJ237),COLUMNS($M$131:BJ237)),0)</f>
        <v>0</v>
      </c>
      <c r="BK237">
        <f t="array" ref="BK237">IF(AND(ROWS($M$131:BK237)&lt;=$P$2,COLUMNS($M$131:BK237)&lt;=$P$2),INDEX(MINVERSE($M$6:INDEX($M$6:$EF$125,$P$2,$P$2)),ROWS($M$131:BK237),COLUMNS($M$131:BK237)),0)</f>
        <v>0</v>
      </c>
      <c r="BL237">
        <f t="array" ref="BL237">IF(AND(ROWS($M$131:BL237)&lt;=$P$2,COLUMNS($M$131:BL237)&lt;=$P$2),INDEX(MINVERSE($M$6:INDEX($M$6:$EF$125,$P$2,$P$2)),ROWS($M$131:BL237),COLUMNS($M$131:BL237)),0)</f>
        <v>0</v>
      </c>
      <c r="BM237">
        <f t="array" ref="BM237">IF(AND(ROWS($M$131:BM237)&lt;=$P$2,COLUMNS($M$131:BM237)&lt;=$P$2),INDEX(MINVERSE($M$6:INDEX($M$6:$EF$125,$P$2,$P$2)),ROWS($M$131:BM237),COLUMNS($M$131:BM237)),0)</f>
        <v>0</v>
      </c>
      <c r="BN237">
        <f t="array" ref="BN237">IF(AND(ROWS($M$131:BN237)&lt;=$P$2,COLUMNS($M$131:BN237)&lt;=$P$2),INDEX(MINVERSE($M$6:INDEX($M$6:$EF$125,$P$2,$P$2)),ROWS($M$131:BN237),COLUMNS($M$131:BN237)),0)</f>
        <v>0</v>
      </c>
      <c r="BO237">
        <f t="array" ref="BO237">IF(AND(ROWS($M$131:BO237)&lt;=$P$2,COLUMNS($M$131:BO237)&lt;=$P$2),INDEX(MINVERSE($M$6:INDEX($M$6:$EF$125,$P$2,$P$2)),ROWS($M$131:BO237),COLUMNS($M$131:BO237)),0)</f>
        <v>0</v>
      </c>
      <c r="BP237">
        <f t="array" ref="BP237">IF(AND(ROWS($M$131:BP237)&lt;=$P$2,COLUMNS($M$131:BP237)&lt;=$P$2),INDEX(MINVERSE($M$6:INDEX($M$6:$EF$125,$P$2,$P$2)),ROWS($M$131:BP237),COLUMNS($M$131:BP237)),0)</f>
        <v>0</v>
      </c>
      <c r="BQ237">
        <f t="array" ref="BQ237">IF(AND(ROWS($M$131:BQ237)&lt;=$P$2,COLUMNS($M$131:BQ237)&lt;=$P$2),INDEX(MINVERSE($M$6:INDEX($M$6:$EF$125,$P$2,$P$2)),ROWS($M$131:BQ237),COLUMNS($M$131:BQ237)),0)</f>
        <v>0</v>
      </c>
      <c r="BR237">
        <f t="array" ref="BR237">IF(AND(ROWS($M$131:BR237)&lt;=$P$2,COLUMNS($M$131:BR237)&lt;=$P$2),INDEX(MINVERSE($M$6:INDEX($M$6:$EF$125,$P$2,$P$2)),ROWS($M$131:BR237),COLUMNS($M$131:BR237)),0)</f>
        <v>0</v>
      </c>
      <c r="BS237">
        <f t="array" ref="BS237">IF(AND(ROWS($M$131:BS237)&lt;=$P$2,COLUMNS($M$131:BS237)&lt;=$P$2),INDEX(MINVERSE($M$6:INDEX($M$6:$EF$125,$P$2,$P$2)),ROWS($M$131:BS237),COLUMNS($M$131:BS237)),0)</f>
        <v>0</v>
      </c>
      <c r="BT237">
        <f t="array" ref="BT237">IF(AND(ROWS($M$131:BT237)&lt;=$P$2,COLUMNS($M$131:BT237)&lt;=$P$2),INDEX(MINVERSE($M$6:INDEX($M$6:$EF$125,$P$2,$P$2)),ROWS($M$131:BT237),COLUMNS($M$131:BT237)),0)</f>
        <v>0</v>
      </c>
      <c r="BU237">
        <f t="array" ref="BU237">IF(AND(ROWS($M$131:BU237)&lt;=$P$2,COLUMNS($M$131:BU237)&lt;=$P$2),INDEX(MINVERSE($M$6:INDEX($M$6:$EF$125,$P$2,$P$2)),ROWS($M$131:BU237),COLUMNS($M$131:BU237)),0)</f>
        <v>0</v>
      </c>
      <c r="BV237">
        <f t="array" ref="BV237">IF(AND(ROWS($M$131:BV237)&lt;=$P$2,COLUMNS($M$131:BV237)&lt;=$P$2),INDEX(MINVERSE($M$6:INDEX($M$6:$EF$125,$P$2,$P$2)),ROWS($M$131:BV237),COLUMNS($M$131:BV237)),0)</f>
        <v>0</v>
      </c>
      <c r="BW237">
        <f t="array" ref="BW237">IF(AND(ROWS($M$131:BW237)&lt;=$P$2,COLUMNS($M$131:BW237)&lt;=$P$2),INDEX(MINVERSE($M$6:INDEX($M$6:$EF$125,$P$2,$P$2)),ROWS($M$131:BW237),COLUMNS($M$131:BW237)),0)</f>
        <v>0</v>
      </c>
      <c r="BX237">
        <f t="array" ref="BX237">IF(AND(ROWS($M$131:BX237)&lt;=$P$2,COLUMNS($M$131:BX237)&lt;=$P$2),INDEX(MINVERSE($M$6:INDEX($M$6:$EF$125,$P$2,$P$2)),ROWS($M$131:BX237),COLUMNS($M$131:BX237)),0)</f>
        <v>0</v>
      </c>
      <c r="BY237">
        <f t="array" ref="BY237">IF(AND(ROWS($M$131:BY237)&lt;=$P$2,COLUMNS($M$131:BY237)&lt;=$P$2),INDEX(MINVERSE($M$6:INDEX($M$6:$EF$125,$P$2,$P$2)),ROWS($M$131:BY237),COLUMNS($M$131:BY237)),0)</f>
        <v>0</v>
      </c>
      <c r="BZ237">
        <f t="array" ref="BZ237">IF(AND(ROWS($M$131:BZ237)&lt;=$P$2,COLUMNS($M$131:BZ237)&lt;=$P$2),INDEX(MINVERSE($M$6:INDEX($M$6:$EF$125,$P$2,$P$2)),ROWS($M$131:BZ237),COLUMNS($M$131:BZ237)),0)</f>
        <v>0</v>
      </c>
      <c r="CA237">
        <f t="array" ref="CA237">IF(AND(ROWS($M$131:CA237)&lt;=$P$2,COLUMNS($M$131:CA237)&lt;=$P$2),INDEX(MINVERSE($M$6:INDEX($M$6:$EF$125,$P$2,$P$2)),ROWS($M$131:CA237),COLUMNS($M$131:CA237)),0)</f>
        <v>0</v>
      </c>
      <c r="CB237">
        <f t="array" ref="CB237">IF(AND(ROWS($M$131:CB237)&lt;=$P$2,COLUMNS($M$131:CB237)&lt;=$P$2),INDEX(MINVERSE($M$6:INDEX($M$6:$EF$125,$P$2,$P$2)),ROWS($M$131:CB237),COLUMNS($M$131:CB237)),0)</f>
        <v>0</v>
      </c>
      <c r="CC237">
        <f t="array" ref="CC237">IF(AND(ROWS($M$131:CC237)&lt;=$P$2,COLUMNS($M$131:CC237)&lt;=$P$2),INDEX(MINVERSE($M$6:INDEX($M$6:$EF$125,$P$2,$P$2)),ROWS($M$131:CC237),COLUMNS($M$131:CC237)),0)</f>
        <v>0</v>
      </c>
      <c r="CD237">
        <f t="array" ref="CD237">IF(AND(ROWS($M$131:CD237)&lt;=$P$2,COLUMNS($M$131:CD237)&lt;=$P$2),INDEX(MINVERSE($M$6:INDEX($M$6:$EF$125,$P$2,$P$2)),ROWS($M$131:CD237),COLUMNS($M$131:CD237)),0)</f>
        <v>0</v>
      </c>
      <c r="CE237">
        <f t="array" ref="CE237">IF(AND(ROWS($M$131:CE237)&lt;=$P$2,COLUMNS($M$131:CE237)&lt;=$P$2),INDEX(MINVERSE($M$6:INDEX($M$6:$EF$125,$P$2,$P$2)),ROWS($M$131:CE237),COLUMNS($M$131:CE237)),0)</f>
        <v>0</v>
      </c>
      <c r="CF237">
        <f t="array" ref="CF237">IF(AND(ROWS($M$131:CF237)&lt;=$P$2,COLUMNS($M$131:CF237)&lt;=$P$2),INDEX(MINVERSE($M$6:INDEX($M$6:$EF$125,$P$2,$P$2)),ROWS($M$131:CF237),COLUMNS($M$131:CF237)),0)</f>
        <v>0</v>
      </c>
      <c r="CG237">
        <f t="array" ref="CG237">IF(AND(ROWS($M$131:CG237)&lt;=$P$2,COLUMNS($M$131:CG237)&lt;=$P$2),INDEX(MINVERSE($M$6:INDEX($M$6:$EF$125,$P$2,$P$2)),ROWS($M$131:CG237),COLUMNS($M$131:CG237)),0)</f>
        <v>0</v>
      </c>
      <c r="CH237">
        <f t="array" ref="CH237">IF(AND(ROWS($M$131:CH237)&lt;=$P$2,COLUMNS($M$131:CH237)&lt;=$P$2),INDEX(MINVERSE($M$6:INDEX($M$6:$EF$125,$P$2,$P$2)),ROWS($M$131:CH237),COLUMNS($M$131:CH237)),0)</f>
        <v>0</v>
      </c>
      <c r="CI237">
        <f t="array" ref="CI237">IF(AND(ROWS($M$131:CI237)&lt;=$P$2,COLUMNS($M$131:CI237)&lt;=$P$2),INDEX(MINVERSE($M$6:INDEX($M$6:$EF$125,$P$2,$P$2)),ROWS($M$131:CI237),COLUMNS($M$131:CI237)),0)</f>
        <v>0</v>
      </c>
      <c r="CJ237">
        <f t="array" ref="CJ237">IF(AND(ROWS($M$131:CJ237)&lt;=$P$2,COLUMNS($M$131:CJ237)&lt;=$P$2),INDEX(MINVERSE($M$6:INDEX($M$6:$EF$125,$P$2,$P$2)),ROWS($M$131:CJ237),COLUMNS($M$131:CJ237)),0)</f>
        <v>0</v>
      </c>
      <c r="CK237">
        <f t="array" ref="CK237">IF(AND(ROWS($M$131:CK237)&lt;=$P$2,COLUMNS($M$131:CK237)&lt;=$P$2),INDEX(MINVERSE($M$6:INDEX($M$6:$EF$125,$P$2,$P$2)),ROWS($M$131:CK237),COLUMNS($M$131:CK237)),0)</f>
        <v>0</v>
      </c>
      <c r="CL237">
        <f t="array" ref="CL237">IF(AND(ROWS($M$131:CL237)&lt;=$P$2,COLUMNS($M$131:CL237)&lt;=$P$2),INDEX(MINVERSE($M$6:INDEX($M$6:$EF$125,$P$2,$P$2)),ROWS($M$131:CL237),COLUMNS($M$131:CL237)),0)</f>
        <v>0</v>
      </c>
      <c r="CM237">
        <f t="array" ref="CM237">IF(AND(ROWS($M$131:CM237)&lt;=$P$2,COLUMNS($M$131:CM237)&lt;=$P$2),INDEX(MINVERSE($M$6:INDEX($M$6:$EF$125,$P$2,$P$2)),ROWS($M$131:CM237),COLUMNS($M$131:CM237)),0)</f>
        <v>0</v>
      </c>
      <c r="CN237">
        <f t="array" ref="CN237">IF(AND(ROWS($M$131:CN237)&lt;=$P$2,COLUMNS($M$131:CN237)&lt;=$P$2),INDEX(MINVERSE($M$6:INDEX($M$6:$EF$125,$P$2,$P$2)),ROWS($M$131:CN237),COLUMNS($M$131:CN237)),0)</f>
        <v>0</v>
      </c>
      <c r="CO237">
        <f t="array" ref="CO237">IF(AND(ROWS($M$131:CO237)&lt;=$P$2,COLUMNS($M$131:CO237)&lt;=$P$2),INDEX(MINVERSE($M$6:INDEX($M$6:$EF$125,$P$2,$P$2)),ROWS($M$131:CO237),COLUMNS($M$131:CO237)),0)</f>
        <v>0</v>
      </c>
      <c r="CP237">
        <f t="array" ref="CP237">IF(AND(ROWS($M$131:CP237)&lt;=$P$2,COLUMNS($M$131:CP237)&lt;=$P$2),INDEX(MINVERSE($M$6:INDEX($M$6:$EF$125,$P$2,$P$2)),ROWS($M$131:CP237),COLUMNS($M$131:CP237)),0)</f>
        <v>0</v>
      </c>
      <c r="CQ237">
        <f t="array" ref="CQ237">IF(AND(ROWS($M$131:CQ237)&lt;=$P$2,COLUMNS($M$131:CQ237)&lt;=$P$2),INDEX(MINVERSE($M$6:INDEX($M$6:$EF$125,$P$2,$P$2)),ROWS($M$131:CQ237),COLUMNS($M$131:CQ237)),0)</f>
        <v>0</v>
      </c>
      <c r="CR237">
        <f t="array" ref="CR237">IF(AND(ROWS($M$131:CR237)&lt;=$P$2,COLUMNS($M$131:CR237)&lt;=$P$2),INDEX(MINVERSE($M$6:INDEX($M$6:$EF$125,$P$2,$P$2)),ROWS($M$131:CR237),COLUMNS($M$131:CR237)),0)</f>
        <v>0</v>
      </c>
      <c r="CS237">
        <f t="array" ref="CS237">IF(AND(ROWS($M$131:CS237)&lt;=$P$2,COLUMNS($M$131:CS237)&lt;=$P$2),INDEX(MINVERSE($M$6:INDEX($M$6:$EF$125,$P$2,$P$2)),ROWS($M$131:CS237),COLUMNS($M$131:CS237)),0)</f>
        <v>0</v>
      </c>
      <c r="CT237">
        <f t="array" ref="CT237">IF(AND(ROWS($M$131:CT237)&lt;=$P$2,COLUMNS($M$131:CT237)&lt;=$P$2),INDEX(MINVERSE($M$6:INDEX($M$6:$EF$125,$P$2,$P$2)),ROWS($M$131:CT237),COLUMNS($M$131:CT237)),0)</f>
        <v>0</v>
      </c>
      <c r="CU237">
        <f t="array" ref="CU237">IF(AND(ROWS($M$131:CU237)&lt;=$P$2,COLUMNS($M$131:CU237)&lt;=$P$2),INDEX(MINVERSE($M$6:INDEX($M$6:$EF$125,$P$2,$P$2)),ROWS($M$131:CU237),COLUMNS($M$131:CU237)),0)</f>
        <v>0</v>
      </c>
      <c r="CV237">
        <f t="array" ref="CV237">IF(AND(ROWS($M$131:CV237)&lt;=$P$2,COLUMNS($M$131:CV237)&lt;=$P$2),INDEX(MINVERSE($M$6:INDEX($M$6:$EF$125,$P$2,$P$2)),ROWS($M$131:CV237),COLUMNS($M$131:CV237)),0)</f>
        <v>0</v>
      </c>
      <c r="CW237">
        <f t="array" ref="CW237">IF(AND(ROWS($M$131:CW237)&lt;=$P$2,COLUMNS($M$131:CW237)&lt;=$P$2),INDEX(MINVERSE($M$6:INDEX($M$6:$EF$125,$P$2,$P$2)),ROWS($M$131:CW237),COLUMNS($M$131:CW237)),0)</f>
        <v>0</v>
      </c>
      <c r="CX237">
        <f t="array" ref="CX237">IF(AND(ROWS($M$131:CX237)&lt;=$P$2,COLUMNS($M$131:CX237)&lt;=$P$2),INDEX(MINVERSE($M$6:INDEX($M$6:$EF$125,$P$2,$P$2)),ROWS($M$131:CX237),COLUMNS($M$131:CX237)),0)</f>
        <v>0</v>
      </c>
      <c r="CY237">
        <f t="array" ref="CY237">IF(AND(ROWS($M$131:CY237)&lt;=$P$2,COLUMNS($M$131:CY237)&lt;=$P$2),INDEX(MINVERSE($M$6:INDEX($M$6:$EF$125,$P$2,$P$2)),ROWS($M$131:CY237),COLUMNS($M$131:CY237)),0)</f>
        <v>0</v>
      </c>
      <c r="CZ237">
        <f t="array" ref="CZ237">IF(AND(ROWS($M$131:CZ237)&lt;=$P$2,COLUMNS($M$131:CZ237)&lt;=$P$2),INDEX(MINVERSE($M$6:INDEX($M$6:$EF$125,$P$2,$P$2)),ROWS($M$131:CZ237),COLUMNS($M$131:CZ237)),0)</f>
        <v>0</v>
      </c>
      <c r="DA237">
        <f t="array" ref="DA237">IF(AND(ROWS($M$131:DA237)&lt;=$P$2,COLUMNS($M$131:DA237)&lt;=$P$2),INDEX(MINVERSE($M$6:INDEX($M$6:$EF$125,$P$2,$P$2)),ROWS($M$131:DA237),COLUMNS($M$131:DA237)),0)</f>
        <v>0</v>
      </c>
      <c r="DB237">
        <f t="array" ref="DB237">IF(AND(ROWS($M$131:DB237)&lt;=$P$2,COLUMNS($M$131:DB237)&lt;=$P$2),INDEX(MINVERSE($M$6:INDEX($M$6:$EF$125,$P$2,$P$2)),ROWS($M$131:DB237),COLUMNS($M$131:DB237)),0)</f>
        <v>0</v>
      </c>
      <c r="DC237">
        <f t="array" ref="DC237">IF(AND(ROWS($M$131:DC237)&lt;=$P$2,COLUMNS($M$131:DC237)&lt;=$P$2),INDEX(MINVERSE($M$6:INDEX($M$6:$EF$125,$P$2,$P$2)),ROWS($M$131:DC237),COLUMNS($M$131:DC237)),0)</f>
        <v>0</v>
      </c>
      <c r="DD237">
        <f t="array" ref="DD237">IF(AND(ROWS($M$131:DD237)&lt;=$P$2,COLUMNS($M$131:DD237)&lt;=$P$2),INDEX(MINVERSE($M$6:INDEX($M$6:$EF$125,$P$2,$P$2)),ROWS($M$131:DD237),COLUMNS($M$131:DD237)),0)</f>
        <v>0</v>
      </c>
      <c r="DE237">
        <f t="array" ref="DE237">IF(AND(ROWS($M$131:DE237)&lt;=$P$2,COLUMNS($M$131:DE237)&lt;=$P$2),INDEX(MINVERSE($M$6:INDEX($M$6:$EF$125,$P$2,$P$2)),ROWS($M$131:DE237),COLUMNS($M$131:DE237)),0)</f>
        <v>0</v>
      </c>
      <c r="DF237">
        <f t="array" ref="DF237">IF(AND(ROWS($M$131:DF237)&lt;=$P$2,COLUMNS($M$131:DF237)&lt;=$P$2),INDEX(MINVERSE($M$6:INDEX($M$6:$EF$125,$P$2,$P$2)),ROWS($M$131:DF237),COLUMNS($M$131:DF237)),0)</f>
        <v>0</v>
      </c>
      <c r="DG237">
        <f t="array" ref="DG237">IF(AND(ROWS($M$131:DG237)&lt;=$P$2,COLUMNS($M$131:DG237)&lt;=$P$2),INDEX(MINVERSE($M$6:INDEX($M$6:$EF$125,$P$2,$P$2)),ROWS($M$131:DG237),COLUMNS($M$131:DG237)),0)</f>
        <v>0</v>
      </c>
      <c r="DH237">
        <f t="array" ref="DH237">IF(AND(ROWS($M$131:DH237)&lt;=$P$2,COLUMNS($M$131:DH237)&lt;=$P$2),INDEX(MINVERSE($M$6:INDEX($M$6:$EF$125,$P$2,$P$2)),ROWS($M$131:DH237),COLUMNS($M$131:DH237)),0)</f>
        <v>0</v>
      </c>
      <c r="DI237">
        <f t="array" ref="DI237">IF(AND(ROWS($M$131:DI237)&lt;=$P$2,COLUMNS($M$131:DI237)&lt;=$P$2),INDEX(MINVERSE($M$6:INDEX($M$6:$EF$125,$P$2,$P$2)),ROWS($M$131:DI237),COLUMNS($M$131:DI237)),0)</f>
        <v>0</v>
      </c>
      <c r="DJ237">
        <f t="array" ref="DJ237">IF(AND(ROWS($M$131:DJ237)&lt;=$P$2,COLUMNS($M$131:DJ237)&lt;=$P$2),INDEX(MINVERSE($M$6:INDEX($M$6:$EF$125,$P$2,$P$2)),ROWS($M$131:DJ237),COLUMNS($M$131:DJ237)),0)</f>
        <v>0</v>
      </c>
      <c r="DK237">
        <f t="array" ref="DK237">IF(AND(ROWS($M$131:DK237)&lt;=$P$2,COLUMNS($M$131:DK237)&lt;=$P$2),INDEX(MINVERSE($M$6:INDEX($M$6:$EF$125,$P$2,$P$2)),ROWS($M$131:DK237),COLUMNS($M$131:DK237)),0)</f>
        <v>0</v>
      </c>
      <c r="DL237">
        <f t="array" ref="DL237">IF(AND(ROWS($M$131:DL237)&lt;=$P$2,COLUMNS($M$131:DL237)&lt;=$P$2),INDEX(MINVERSE($M$6:INDEX($M$6:$EF$125,$P$2,$P$2)),ROWS($M$131:DL237),COLUMNS($M$131:DL237)),0)</f>
        <v>0</v>
      </c>
      <c r="DM237">
        <f t="array" ref="DM237">IF(AND(ROWS($M$131:DM237)&lt;=$P$2,COLUMNS($M$131:DM237)&lt;=$P$2),INDEX(MINVERSE($M$6:INDEX($M$6:$EF$125,$P$2,$P$2)),ROWS($M$131:DM237),COLUMNS($M$131:DM237)),0)</f>
        <v>0</v>
      </c>
      <c r="DN237">
        <f t="array" ref="DN237">IF(AND(ROWS($M$131:DN237)&lt;=$P$2,COLUMNS($M$131:DN237)&lt;=$P$2),INDEX(MINVERSE($M$6:INDEX($M$6:$EF$125,$P$2,$P$2)),ROWS($M$131:DN237),COLUMNS($M$131:DN237)),0)</f>
        <v>0</v>
      </c>
      <c r="DO237">
        <f t="array" ref="DO237">IF(AND(ROWS($M$131:DO237)&lt;=$P$2,COLUMNS($M$131:DO237)&lt;=$P$2),INDEX(MINVERSE($M$6:INDEX($M$6:$EF$125,$P$2,$P$2)),ROWS($M$131:DO237),COLUMNS($M$131:DO237)),0)</f>
        <v>0</v>
      </c>
      <c r="DP237">
        <f t="array" ref="DP237">IF(AND(ROWS($M$131:DP237)&lt;=$P$2,COLUMNS($M$131:DP237)&lt;=$P$2),INDEX(MINVERSE($M$6:INDEX($M$6:$EF$125,$P$2,$P$2)),ROWS($M$131:DP237),COLUMNS($M$131:DP237)),0)</f>
        <v>0</v>
      </c>
      <c r="DQ237">
        <f t="array" ref="DQ237">IF(AND(ROWS($M$131:DQ237)&lt;=$P$2,COLUMNS($M$131:DQ237)&lt;=$P$2),INDEX(MINVERSE($M$6:INDEX($M$6:$EF$125,$P$2,$P$2)),ROWS($M$131:DQ237),COLUMNS($M$131:DQ237)),0)</f>
        <v>0</v>
      </c>
      <c r="DR237">
        <f t="array" ref="DR237">IF(AND(ROWS($M$131:DR237)&lt;=$P$2,COLUMNS($M$131:DR237)&lt;=$P$2),INDEX(MINVERSE($M$6:INDEX($M$6:$EF$125,$P$2,$P$2)),ROWS($M$131:DR237),COLUMNS($M$131:DR237)),0)</f>
        <v>0</v>
      </c>
      <c r="DS237">
        <f t="array" ref="DS237">IF(AND(ROWS($M$131:DS237)&lt;=$P$2,COLUMNS($M$131:DS237)&lt;=$P$2),INDEX(MINVERSE($M$6:INDEX($M$6:$EF$125,$P$2,$P$2)),ROWS($M$131:DS237),COLUMNS($M$131:DS237)),0)</f>
        <v>0</v>
      </c>
      <c r="DT237">
        <f t="array" ref="DT237">IF(AND(ROWS($M$131:DT237)&lt;=$P$2,COLUMNS($M$131:DT237)&lt;=$P$2),INDEX(MINVERSE($M$6:INDEX($M$6:$EF$125,$P$2,$P$2)),ROWS($M$131:DT237),COLUMNS($M$131:DT237)),0)</f>
        <v>0</v>
      </c>
      <c r="DU237">
        <f t="array" ref="DU237">IF(AND(ROWS($M$131:DU237)&lt;=$P$2,COLUMNS($M$131:DU237)&lt;=$P$2),INDEX(MINVERSE($M$6:INDEX($M$6:$EF$125,$P$2,$P$2)),ROWS($M$131:DU237),COLUMNS($M$131:DU237)),0)</f>
        <v>0</v>
      </c>
      <c r="DV237">
        <f t="array" ref="DV237">IF(AND(ROWS($M$131:DV237)&lt;=$P$2,COLUMNS($M$131:DV237)&lt;=$P$2),INDEX(MINVERSE($M$6:INDEX($M$6:$EF$125,$P$2,$P$2)),ROWS($M$131:DV237),COLUMNS($M$131:DV237)),0)</f>
        <v>0</v>
      </c>
      <c r="DW237">
        <f t="array" ref="DW237">IF(AND(ROWS($M$131:DW237)&lt;=$P$2,COLUMNS($M$131:DW237)&lt;=$P$2),INDEX(MINVERSE($M$6:INDEX($M$6:$EF$125,$P$2,$P$2)),ROWS($M$131:DW237),COLUMNS($M$131:DW237)),0)</f>
        <v>0</v>
      </c>
      <c r="DX237">
        <f t="array" ref="DX237">IF(AND(ROWS($M$131:DX237)&lt;=$P$2,COLUMNS($M$131:DX237)&lt;=$P$2),INDEX(MINVERSE($M$6:INDEX($M$6:$EF$125,$P$2,$P$2)),ROWS($M$131:DX237),COLUMNS($M$131:DX237)),0)</f>
        <v>0</v>
      </c>
      <c r="DY237">
        <f t="array" ref="DY237">IF(AND(ROWS($M$131:DY237)&lt;=$P$2,COLUMNS($M$131:DY237)&lt;=$P$2),INDEX(MINVERSE($M$6:INDEX($M$6:$EF$125,$P$2,$P$2)),ROWS($M$131:DY237),COLUMNS($M$131:DY237)),0)</f>
        <v>0</v>
      </c>
      <c r="DZ237">
        <f t="array" ref="DZ237">IF(AND(ROWS($M$131:DZ237)&lt;=$P$2,COLUMNS($M$131:DZ237)&lt;=$P$2),INDEX(MINVERSE($M$6:INDEX($M$6:$EF$125,$P$2,$P$2)),ROWS($M$131:DZ237),COLUMNS($M$131:DZ237)),0)</f>
        <v>0</v>
      </c>
      <c r="EA237">
        <f t="array" ref="EA237">IF(AND(ROWS($M$131:EA237)&lt;=$P$2,COLUMNS($M$131:EA237)&lt;=$P$2),INDEX(MINVERSE($M$6:INDEX($M$6:$EF$125,$P$2,$P$2)),ROWS($M$131:EA237),COLUMNS($M$131:EA237)),0)</f>
        <v>0</v>
      </c>
      <c r="EB237">
        <f t="array" ref="EB237">IF(AND(ROWS($M$131:EB237)&lt;=$P$2,COLUMNS($M$131:EB237)&lt;=$P$2),INDEX(MINVERSE($M$6:INDEX($M$6:$EF$125,$P$2,$P$2)),ROWS($M$131:EB237),COLUMNS($M$131:EB237)),0)</f>
        <v>0</v>
      </c>
    </row>
    <row r="238" spans="12:132" ht="15">
      <c r="L238" s="10">
        <v>108</v>
      </c>
      <c r="M238">
        <f t="array" ref="M238">IF(AND(ROWS($M$131:M238)&lt;=$P$2,COLUMNS($M$131:M238)&lt;=$P$2),INDEX(MINVERSE($M$6:INDEX($M$6:$EF$125,$P$2,$P$2)),ROWS($M$131:M238),COLUMNS($M$131:M238)),0)</f>
        <v>0</v>
      </c>
      <c r="N238">
        <f t="array" ref="N238">IF(AND(ROWS($M$131:N238)&lt;=$P$2,COLUMNS($M$131:N238)&lt;=$P$2),INDEX(MINVERSE($M$6:INDEX($M$6:$EF$125,$P$2,$P$2)),ROWS($M$131:N238),COLUMNS($M$131:N238)),0)</f>
        <v>0</v>
      </c>
      <c r="O238">
        <f t="array" ref="O238">IF(AND(ROWS($M$131:O238)&lt;=$P$2,COLUMNS($M$131:O238)&lt;=$P$2),INDEX(MINVERSE($M$6:INDEX($M$6:$EF$125,$P$2,$P$2)),ROWS($M$131:O238),COLUMNS($M$131:O238)),0)</f>
        <v>0</v>
      </c>
      <c r="P238">
        <f t="array" ref="P238">IF(AND(ROWS($M$131:P238)&lt;=$P$2,COLUMNS($M$131:P238)&lt;=$P$2),INDEX(MINVERSE($M$6:INDEX($M$6:$EF$125,$P$2,$P$2)),ROWS($M$131:P238),COLUMNS($M$131:P238)),0)</f>
        <v>0</v>
      </c>
      <c r="Q238">
        <f t="array" ref="Q238">IF(AND(ROWS($M$131:Q238)&lt;=$P$2,COLUMNS($M$131:Q238)&lt;=$P$2),INDEX(MINVERSE($M$6:INDEX($M$6:$EF$125,$P$2,$P$2)),ROWS($M$131:Q238),COLUMNS($M$131:Q238)),0)</f>
        <v>0</v>
      </c>
      <c r="R238">
        <f t="array" ref="R238">IF(AND(ROWS($M$131:R238)&lt;=$P$2,COLUMNS($M$131:R238)&lt;=$P$2),INDEX(MINVERSE($M$6:INDEX($M$6:$EF$125,$P$2,$P$2)),ROWS($M$131:R238),COLUMNS($M$131:R238)),0)</f>
        <v>0</v>
      </c>
      <c r="S238">
        <f t="array" ref="S238">IF(AND(ROWS($M$131:S238)&lt;=$P$2,COLUMNS($M$131:S238)&lt;=$P$2),INDEX(MINVERSE($M$6:INDEX($M$6:$EF$125,$P$2,$P$2)),ROWS($M$131:S238),COLUMNS($M$131:S238)),0)</f>
        <v>0</v>
      </c>
      <c r="T238">
        <f t="array" ref="T238">IF(AND(ROWS($M$131:T238)&lt;=$P$2,COLUMNS($M$131:T238)&lt;=$P$2),INDEX(MINVERSE($M$6:INDEX($M$6:$EF$125,$P$2,$P$2)),ROWS($M$131:T238),COLUMNS($M$131:T238)),0)</f>
        <v>0</v>
      </c>
      <c r="U238">
        <f t="array" ref="U238">IF(AND(ROWS($M$131:U238)&lt;=$P$2,COLUMNS($M$131:U238)&lt;=$P$2),INDEX(MINVERSE($M$6:INDEX($M$6:$EF$125,$P$2,$P$2)),ROWS($M$131:U238),COLUMNS($M$131:U238)),0)</f>
        <v>0</v>
      </c>
      <c r="V238">
        <f t="array" ref="V238">IF(AND(ROWS($M$131:V238)&lt;=$P$2,COLUMNS($M$131:V238)&lt;=$P$2),INDEX(MINVERSE($M$6:INDEX($M$6:$EF$125,$P$2,$P$2)),ROWS($M$131:V238),COLUMNS($M$131:V238)),0)</f>
        <v>0</v>
      </c>
      <c r="W238">
        <f t="array" ref="W238">IF(AND(ROWS($M$131:W238)&lt;=$P$2,COLUMNS($M$131:W238)&lt;=$P$2),INDEX(MINVERSE($M$6:INDEX($M$6:$EF$125,$P$2,$P$2)),ROWS($M$131:W238),COLUMNS($M$131:W238)),0)</f>
        <v>0</v>
      </c>
      <c r="X238">
        <f t="array" ref="X238">IF(AND(ROWS($M$131:X238)&lt;=$P$2,COLUMNS($M$131:X238)&lt;=$P$2),INDEX(MINVERSE($M$6:INDEX($M$6:$EF$125,$P$2,$P$2)),ROWS($M$131:X238),COLUMNS($M$131:X238)),0)</f>
        <v>0</v>
      </c>
      <c r="Y238">
        <f t="array" ref="Y238">IF(AND(ROWS($M$131:Y238)&lt;=$P$2,COLUMNS($M$131:Y238)&lt;=$P$2),INDEX(MINVERSE($M$6:INDEX($M$6:$EF$125,$P$2,$P$2)),ROWS($M$131:Y238),COLUMNS($M$131:Y238)),0)</f>
        <v>0</v>
      </c>
      <c r="Z238">
        <f t="array" ref="Z238">IF(AND(ROWS($M$131:Z238)&lt;=$P$2,COLUMNS($M$131:Z238)&lt;=$P$2),INDEX(MINVERSE($M$6:INDEX($M$6:$EF$125,$P$2,$P$2)),ROWS($M$131:Z238),COLUMNS($M$131:Z238)),0)</f>
        <v>0</v>
      </c>
      <c r="AA238">
        <f t="array" ref="AA238">IF(AND(ROWS($M$131:AA238)&lt;=$P$2,COLUMNS($M$131:AA238)&lt;=$P$2),INDEX(MINVERSE($M$6:INDEX($M$6:$EF$125,$P$2,$P$2)),ROWS($M$131:AA238),COLUMNS($M$131:AA238)),0)</f>
        <v>0</v>
      </c>
      <c r="AB238">
        <f t="array" ref="AB238">IF(AND(ROWS($M$131:AB238)&lt;=$P$2,COLUMNS($M$131:AB238)&lt;=$P$2),INDEX(MINVERSE($M$6:INDEX($M$6:$EF$125,$P$2,$P$2)),ROWS($M$131:AB238),COLUMNS($M$131:AB238)),0)</f>
        <v>0</v>
      </c>
      <c r="AC238">
        <f t="array" ref="AC238">IF(AND(ROWS($M$131:AC238)&lt;=$P$2,COLUMNS($M$131:AC238)&lt;=$P$2),INDEX(MINVERSE($M$6:INDEX($M$6:$EF$125,$P$2,$P$2)),ROWS($M$131:AC238),COLUMNS($M$131:AC238)),0)</f>
        <v>0</v>
      </c>
      <c r="AD238">
        <f t="array" ref="AD238">IF(AND(ROWS($M$131:AD238)&lt;=$P$2,COLUMNS($M$131:AD238)&lt;=$P$2),INDEX(MINVERSE($M$6:INDEX($M$6:$EF$125,$P$2,$P$2)),ROWS($M$131:AD238),COLUMNS($M$131:AD238)),0)</f>
        <v>0</v>
      </c>
      <c r="AE238">
        <f t="array" ref="AE238">IF(AND(ROWS($M$131:AE238)&lt;=$P$2,COLUMNS($M$131:AE238)&lt;=$P$2),INDEX(MINVERSE($M$6:INDEX($M$6:$EF$125,$P$2,$P$2)),ROWS($M$131:AE238),COLUMNS($M$131:AE238)),0)</f>
        <v>0</v>
      </c>
      <c r="AF238">
        <f t="array" ref="AF238">IF(AND(ROWS($M$131:AF238)&lt;=$P$2,COLUMNS($M$131:AF238)&lt;=$P$2),INDEX(MINVERSE($M$6:INDEX($M$6:$EF$125,$P$2,$P$2)),ROWS($M$131:AF238),COLUMNS($M$131:AF238)),0)</f>
        <v>0</v>
      </c>
      <c r="AG238">
        <f t="array" ref="AG238">IF(AND(ROWS($M$131:AG238)&lt;=$P$2,COLUMNS($M$131:AG238)&lt;=$P$2),INDEX(MINVERSE($M$6:INDEX($M$6:$EF$125,$P$2,$P$2)),ROWS($M$131:AG238),COLUMNS($M$131:AG238)),0)</f>
        <v>0</v>
      </c>
      <c r="AH238">
        <f t="array" ref="AH238">IF(AND(ROWS($M$131:AH238)&lt;=$P$2,COLUMNS($M$131:AH238)&lt;=$P$2),INDEX(MINVERSE($M$6:INDEX($M$6:$EF$125,$P$2,$P$2)),ROWS($M$131:AH238),COLUMNS($M$131:AH238)),0)</f>
        <v>0</v>
      </c>
      <c r="AI238">
        <f t="array" ref="AI238">IF(AND(ROWS($M$131:AI238)&lt;=$P$2,COLUMNS($M$131:AI238)&lt;=$P$2),INDEX(MINVERSE($M$6:INDEX($M$6:$EF$125,$P$2,$P$2)),ROWS($M$131:AI238),COLUMNS($M$131:AI238)),0)</f>
        <v>0</v>
      </c>
      <c r="AJ238">
        <f t="array" ref="AJ238">IF(AND(ROWS($M$131:AJ238)&lt;=$P$2,COLUMNS($M$131:AJ238)&lt;=$P$2),INDEX(MINVERSE($M$6:INDEX($M$6:$EF$125,$P$2,$P$2)),ROWS($M$131:AJ238),COLUMNS($M$131:AJ238)),0)</f>
        <v>0</v>
      </c>
      <c r="AK238">
        <f t="array" ref="AK238">IF(AND(ROWS($M$131:AK238)&lt;=$P$2,COLUMNS($M$131:AK238)&lt;=$P$2),INDEX(MINVERSE($M$6:INDEX($M$6:$EF$125,$P$2,$P$2)),ROWS($M$131:AK238),COLUMNS($M$131:AK238)),0)</f>
        <v>0</v>
      </c>
      <c r="AL238">
        <f t="array" ref="AL238">IF(AND(ROWS($M$131:AL238)&lt;=$P$2,COLUMNS($M$131:AL238)&lt;=$P$2),INDEX(MINVERSE($M$6:INDEX($M$6:$EF$125,$P$2,$P$2)),ROWS($M$131:AL238),COLUMNS($M$131:AL238)),0)</f>
        <v>0</v>
      </c>
      <c r="AM238">
        <f t="array" ref="AM238">IF(AND(ROWS($M$131:AM238)&lt;=$P$2,COLUMNS($M$131:AM238)&lt;=$P$2),INDEX(MINVERSE($M$6:INDEX($M$6:$EF$125,$P$2,$P$2)),ROWS($M$131:AM238),COLUMNS($M$131:AM238)),0)</f>
        <v>0</v>
      </c>
      <c r="AN238">
        <f t="array" ref="AN238">IF(AND(ROWS($M$131:AN238)&lt;=$P$2,COLUMNS($M$131:AN238)&lt;=$P$2),INDEX(MINVERSE($M$6:INDEX($M$6:$EF$125,$P$2,$P$2)),ROWS($M$131:AN238),COLUMNS($M$131:AN238)),0)</f>
        <v>0</v>
      </c>
      <c r="AO238">
        <f t="array" ref="AO238">IF(AND(ROWS($M$131:AO238)&lt;=$P$2,COLUMNS($M$131:AO238)&lt;=$P$2),INDEX(MINVERSE($M$6:INDEX($M$6:$EF$125,$P$2,$P$2)),ROWS($M$131:AO238),COLUMNS($M$131:AO238)),0)</f>
        <v>0</v>
      </c>
      <c r="AP238">
        <f t="array" ref="AP238">IF(AND(ROWS($M$131:AP238)&lt;=$P$2,COLUMNS($M$131:AP238)&lt;=$P$2),INDEX(MINVERSE($M$6:INDEX($M$6:$EF$125,$P$2,$P$2)),ROWS($M$131:AP238),COLUMNS($M$131:AP238)),0)</f>
        <v>0</v>
      </c>
      <c r="AQ238">
        <f t="array" ref="AQ238">IF(AND(ROWS($M$131:AQ238)&lt;=$P$2,COLUMNS($M$131:AQ238)&lt;=$P$2),INDEX(MINVERSE($M$6:INDEX($M$6:$EF$125,$P$2,$P$2)),ROWS($M$131:AQ238),COLUMNS($M$131:AQ238)),0)</f>
        <v>0</v>
      </c>
      <c r="AR238">
        <f t="array" ref="AR238">IF(AND(ROWS($M$131:AR238)&lt;=$P$2,COLUMNS($M$131:AR238)&lt;=$P$2),INDEX(MINVERSE($M$6:INDEX($M$6:$EF$125,$P$2,$P$2)),ROWS($M$131:AR238),COLUMNS($M$131:AR238)),0)</f>
        <v>0</v>
      </c>
      <c r="AS238">
        <f t="array" ref="AS238">IF(AND(ROWS($M$131:AS238)&lt;=$P$2,COLUMNS($M$131:AS238)&lt;=$P$2),INDEX(MINVERSE($M$6:INDEX($M$6:$EF$125,$P$2,$P$2)),ROWS($M$131:AS238),COLUMNS($M$131:AS238)),0)</f>
        <v>0</v>
      </c>
      <c r="AT238">
        <f t="array" ref="AT238">IF(AND(ROWS($M$131:AT238)&lt;=$P$2,COLUMNS($M$131:AT238)&lt;=$P$2),INDEX(MINVERSE($M$6:INDEX($M$6:$EF$125,$P$2,$P$2)),ROWS($M$131:AT238),COLUMNS($M$131:AT238)),0)</f>
        <v>0</v>
      </c>
      <c r="AU238">
        <f t="array" ref="AU238">IF(AND(ROWS($M$131:AU238)&lt;=$P$2,COLUMNS($M$131:AU238)&lt;=$P$2),INDEX(MINVERSE($M$6:INDEX($M$6:$EF$125,$P$2,$P$2)),ROWS($M$131:AU238),COLUMNS($M$131:AU238)),0)</f>
        <v>0</v>
      </c>
      <c r="AV238">
        <f t="array" ref="AV238">IF(AND(ROWS($M$131:AV238)&lt;=$P$2,COLUMNS($M$131:AV238)&lt;=$P$2),INDEX(MINVERSE($M$6:INDEX($M$6:$EF$125,$P$2,$P$2)),ROWS($M$131:AV238),COLUMNS($M$131:AV238)),0)</f>
        <v>0</v>
      </c>
      <c r="AW238">
        <f t="array" ref="AW238">IF(AND(ROWS($M$131:AW238)&lt;=$P$2,COLUMNS($M$131:AW238)&lt;=$P$2),INDEX(MINVERSE($M$6:INDEX($M$6:$EF$125,$P$2,$P$2)),ROWS($M$131:AW238),COLUMNS($M$131:AW238)),0)</f>
        <v>0</v>
      </c>
      <c r="AX238">
        <f t="array" ref="AX238">IF(AND(ROWS($M$131:AX238)&lt;=$P$2,COLUMNS($M$131:AX238)&lt;=$P$2),INDEX(MINVERSE($M$6:INDEX($M$6:$EF$125,$P$2,$P$2)),ROWS($M$131:AX238),COLUMNS($M$131:AX238)),0)</f>
        <v>0</v>
      </c>
      <c r="AY238">
        <f t="array" ref="AY238">IF(AND(ROWS($M$131:AY238)&lt;=$P$2,COLUMNS($M$131:AY238)&lt;=$P$2),INDEX(MINVERSE($M$6:INDEX($M$6:$EF$125,$P$2,$P$2)),ROWS($M$131:AY238),COLUMNS($M$131:AY238)),0)</f>
        <v>0</v>
      </c>
      <c r="AZ238">
        <f t="array" ref="AZ238">IF(AND(ROWS($M$131:AZ238)&lt;=$P$2,COLUMNS($M$131:AZ238)&lt;=$P$2),INDEX(MINVERSE($M$6:INDEX($M$6:$EF$125,$P$2,$P$2)),ROWS($M$131:AZ238),COLUMNS($M$131:AZ238)),0)</f>
        <v>0</v>
      </c>
      <c r="BA238">
        <f t="array" ref="BA238">IF(AND(ROWS($M$131:BA238)&lt;=$P$2,COLUMNS($M$131:BA238)&lt;=$P$2),INDEX(MINVERSE($M$6:INDEX($M$6:$EF$125,$P$2,$P$2)),ROWS($M$131:BA238),COLUMNS($M$131:BA238)),0)</f>
        <v>0</v>
      </c>
      <c r="BB238">
        <f t="array" ref="BB238">IF(AND(ROWS($M$131:BB238)&lt;=$P$2,COLUMNS($M$131:BB238)&lt;=$P$2),INDEX(MINVERSE($M$6:INDEX($M$6:$EF$125,$P$2,$P$2)),ROWS($M$131:BB238),COLUMNS($M$131:BB238)),0)</f>
        <v>0</v>
      </c>
      <c r="BC238">
        <f t="array" ref="BC238">IF(AND(ROWS($M$131:BC238)&lt;=$P$2,COLUMNS($M$131:BC238)&lt;=$P$2),INDEX(MINVERSE($M$6:INDEX($M$6:$EF$125,$P$2,$P$2)),ROWS($M$131:BC238),COLUMNS($M$131:BC238)),0)</f>
        <v>0</v>
      </c>
      <c r="BD238">
        <f t="array" ref="BD238">IF(AND(ROWS($M$131:BD238)&lt;=$P$2,COLUMNS($M$131:BD238)&lt;=$P$2),INDEX(MINVERSE($M$6:INDEX($M$6:$EF$125,$P$2,$P$2)),ROWS($M$131:BD238),COLUMNS($M$131:BD238)),0)</f>
        <v>0</v>
      </c>
      <c r="BE238">
        <f t="array" ref="BE238">IF(AND(ROWS($M$131:BE238)&lt;=$P$2,COLUMNS($M$131:BE238)&lt;=$P$2),INDEX(MINVERSE($M$6:INDEX($M$6:$EF$125,$P$2,$P$2)),ROWS($M$131:BE238),COLUMNS($M$131:BE238)),0)</f>
        <v>0</v>
      </c>
      <c r="BF238">
        <f t="array" ref="BF238">IF(AND(ROWS($M$131:BF238)&lt;=$P$2,COLUMNS($M$131:BF238)&lt;=$P$2),INDEX(MINVERSE($M$6:INDEX($M$6:$EF$125,$P$2,$P$2)),ROWS($M$131:BF238),COLUMNS($M$131:BF238)),0)</f>
        <v>0</v>
      </c>
      <c r="BG238">
        <f t="array" ref="BG238">IF(AND(ROWS($M$131:BG238)&lt;=$P$2,COLUMNS($M$131:BG238)&lt;=$P$2),INDEX(MINVERSE($M$6:INDEX($M$6:$EF$125,$P$2,$P$2)),ROWS($M$131:BG238),COLUMNS($M$131:BG238)),0)</f>
        <v>0</v>
      </c>
      <c r="BH238">
        <f t="array" ref="BH238">IF(AND(ROWS($M$131:BH238)&lt;=$P$2,COLUMNS($M$131:BH238)&lt;=$P$2),INDEX(MINVERSE($M$6:INDEX($M$6:$EF$125,$P$2,$P$2)),ROWS($M$131:BH238),COLUMNS($M$131:BH238)),0)</f>
        <v>0</v>
      </c>
      <c r="BI238">
        <f t="array" ref="BI238">IF(AND(ROWS($M$131:BI238)&lt;=$P$2,COLUMNS($M$131:BI238)&lt;=$P$2),INDEX(MINVERSE($M$6:INDEX($M$6:$EF$125,$P$2,$P$2)),ROWS($M$131:BI238),COLUMNS($M$131:BI238)),0)</f>
        <v>0</v>
      </c>
      <c r="BJ238">
        <f t="array" ref="BJ238">IF(AND(ROWS($M$131:BJ238)&lt;=$P$2,COLUMNS($M$131:BJ238)&lt;=$P$2),INDEX(MINVERSE($M$6:INDEX($M$6:$EF$125,$P$2,$P$2)),ROWS($M$131:BJ238),COLUMNS($M$131:BJ238)),0)</f>
        <v>0</v>
      </c>
      <c r="BK238">
        <f t="array" ref="BK238">IF(AND(ROWS($M$131:BK238)&lt;=$P$2,COLUMNS($M$131:BK238)&lt;=$P$2),INDEX(MINVERSE($M$6:INDEX($M$6:$EF$125,$P$2,$P$2)),ROWS($M$131:BK238),COLUMNS($M$131:BK238)),0)</f>
        <v>0</v>
      </c>
      <c r="BL238">
        <f t="array" ref="BL238">IF(AND(ROWS($M$131:BL238)&lt;=$P$2,COLUMNS($M$131:BL238)&lt;=$P$2),INDEX(MINVERSE($M$6:INDEX($M$6:$EF$125,$P$2,$P$2)),ROWS($M$131:BL238),COLUMNS($M$131:BL238)),0)</f>
        <v>0</v>
      </c>
      <c r="BM238">
        <f t="array" ref="BM238">IF(AND(ROWS($M$131:BM238)&lt;=$P$2,COLUMNS($M$131:BM238)&lt;=$P$2),INDEX(MINVERSE($M$6:INDEX($M$6:$EF$125,$P$2,$P$2)),ROWS($M$131:BM238),COLUMNS($M$131:BM238)),0)</f>
        <v>0</v>
      </c>
      <c r="BN238">
        <f t="array" ref="BN238">IF(AND(ROWS($M$131:BN238)&lt;=$P$2,COLUMNS($M$131:BN238)&lt;=$P$2),INDEX(MINVERSE($M$6:INDEX($M$6:$EF$125,$P$2,$P$2)),ROWS($M$131:BN238),COLUMNS($M$131:BN238)),0)</f>
        <v>0</v>
      </c>
      <c r="BO238">
        <f t="array" ref="BO238">IF(AND(ROWS($M$131:BO238)&lt;=$P$2,COLUMNS($M$131:BO238)&lt;=$P$2),INDEX(MINVERSE($M$6:INDEX($M$6:$EF$125,$P$2,$P$2)),ROWS($M$131:BO238),COLUMNS($M$131:BO238)),0)</f>
        <v>0</v>
      </c>
      <c r="BP238">
        <f t="array" ref="BP238">IF(AND(ROWS($M$131:BP238)&lt;=$P$2,COLUMNS($M$131:BP238)&lt;=$P$2),INDEX(MINVERSE($M$6:INDEX($M$6:$EF$125,$P$2,$P$2)),ROWS($M$131:BP238),COLUMNS($M$131:BP238)),0)</f>
        <v>0</v>
      </c>
      <c r="BQ238">
        <f t="array" ref="BQ238">IF(AND(ROWS($M$131:BQ238)&lt;=$P$2,COLUMNS($M$131:BQ238)&lt;=$P$2),INDEX(MINVERSE($M$6:INDEX($M$6:$EF$125,$P$2,$P$2)),ROWS($M$131:BQ238),COLUMNS($M$131:BQ238)),0)</f>
        <v>0</v>
      </c>
      <c r="BR238">
        <f t="array" ref="BR238">IF(AND(ROWS($M$131:BR238)&lt;=$P$2,COLUMNS($M$131:BR238)&lt;=$P$2),INDEX(MINVERSE($M$6:INDEX($M$6:$EF$125,$P$2,$P$2)),ROWS($M$131:BR238),COLUMNS($M$131:BR238)),0)</f>
        <v>0</v>
      </c>
      <c r="BS238">
        <f t="array" ref="BS238">IF(AND(ROWS($M$131:BS238)&lt;=$P$2,COLUMNS($M$131:BS238)&lt;=$P$2),INDEX(MINVERSE($M$6:INDEX($M$6:$EF$125,$P$2,$P$2)),ROWS($M$131:BS238),COLUMNS($M$131:BS238)),0)</f>
        <v>0</v>
      </c>
      <c r="BT238">
        <f t="array" ref="BT238">IF(AND(ROWS($M$131:BT238)&lt;=$P$2,COLUMNS($M$131:BT238)&lt;=$P$2),INDEX(MINVERSE($M$6:INDEX($M$6:$EF$125,$P$2,$P$2)),ROWS($M$131:BT238),COLUMNS($M$131:BT238)),0)</f>
        <v>0</v>
      </c>
      <c r="BU238">
        <f t="array" ref="BU238">IF(AND(ROWS($M$131:BU238)&lt;=$P$2,COLUMNS($M$131:BU238)&lt;=$P$2),INDEX(MINVERSE($M$6:INDEX($M$6:$EF$125,$P$2,$P$2)),ROWS($M$131:BU238),COLUMNS($M$131:BU238)),0)</f>
        <v>0</v>
      </c>
      <c r="BV238">
        <f t="array" ref="BV238">IF(AND(ROWS($M$131:BV238)&lt;=$P$2,COLUMNS($M$131:BV238)&lt;=$P$2),INDEX(MINVERSE($M$6:INDEX($M$6:$EF$125,$P$2,$P$2)),ROWS($M$131:BV238),COLUMNS($M$131:BV238)),0)</f>
        <v>0</v>
      </c>
      <c r="BW238">
        <f t="array" ref="BW238">IF(AND(ROWS($M$131:BW238)&lt;=$P$2,COLUMNS($M$131:BW238)&lt;=$P$2),INDEX(MINVERSE($M$6:INDEX($M$6:$EF$125,$P$2,$P$2)),ROWS($M$131:BW238),COLUMNS($M$131:BW238)),0)</f>
        <v>0</v>
      </c>
      <c r="BX238">
        <f t="array" ref="BX238">IF(AND(ROWS($M$131:BX238)&lt;=$P$2,COLUMNS($M$131:BX238)&lt;=$P$2),INDEX(MINVERSE($M$6:INDEX($M$6:$EF$125,$P$2,$P$2)),ROWS($M$131:BX238),COLUMNS($M$131:BX238)),0)</f>
        <v>0</v>
      </c>
      <c r="BY238">
        <f t="array" ref="BY238">IF(AND(ROWS($M$131:BY238)&lt;=$P$2,COLUMNS($M$131:BY238)&lt;=$P$2),INDEX(MINVERSE($M$6:INDEX($M$6:$EF$125,$P$2,$P$2)),ROWS($M$131:BY238),COLUMNS($M$131:BY238)),0)</f>
        <v>0</v>
      </c>
      <c r="BZ238">
        <f t="array" ref="BZ238">IF(AND(ROWS($M$131:BZ238)&lt;=$P$2,COLUMNS($M$131:BZ238)&lt;=$P$2),INDEX(MINVERSE($M$6:INDEX($M$6:$EF$125,$P$2,$P$2)),ROWS($M$131:BZ238),COLUMNS($M$131:BZ238)),0)</f>
        <v>0</v>
      </c>
      <c r="CA238">
        <f t="array" ref="CA238">IF(AND(ROWS($M$131:CA238)&lt;=$P$2,COLUMNS($M$131:CA238)&lt;=$P$2),INDEX(MINVERSE($M$6:INDEX($M$6:$EF$125,$P$2,$P$2)),ROWS($M$131:CA238),COLUMNS($M$131:CA238)),0)</f>
        <v>0</v>
      </c>
      <c r="CB238">
        <f t="array" ref="CB238">IF(AND(ROWS($M$131:CB238)&lt;=$P$2,COLUMNS($M$131:CB238)&lt;=$P$2),INDEX(MINVERSE($M$6:INDEX($M$6:$EF$125,$P$2,$P$2)),ROWS($M$131:CB238),COLUMNS($M$131:CB238)),0)</f>
        <v>0</v>
      </c>
      <c r="CC238">
        <f t="array" ref="CC238">IF(AND(ROWS($M$131:CC238)&lt;=$P$2,COLUMNS($M$131:CC238)&lt;=$P$2),INDEX(MINVERSE($M$6:INDEX($M$6:$EF$125,$P$2,$P$2)),ROWS($M$131:CC238),COLUMNS($M$131:CC238)),0)</f>
        <v>0</v>
      </c>
      <c r="CD238">
        <f t="array" ref="CD238">IF(AND(ROWS($M$131:CD238)&lt;=$P$2,COLUMNS($M$131:CD238)&lt;=$P$2),INDEX(MINVERSE($M$6:INDEX($M$6:$EF$125,$P$2,$P$2)),ROWS($M$131:CD238),COLUMNS($M$131:CD238)),0)</f>
        <v>0</v>
      </c>
      <c r="CE238">
        <f t="array" ref="CE238">IF(AND(ROWS($M$131:CE238)&lt;=$P$2,COLUMNS($M$131:CE238)&lt;=$P$2),INDEX(MINVERSE($M$6:INDEX($M$6:$EF$125,$P$2,$P$2)),ROWS($M$131:CE238),COLUMNS($M$131:CE238)),0)</f>
        <v>0</v>
      </c>
      <c r="CF238">
        <f t="array" ref="CF238">IF(AND(ROWS($M$131:CF238)&lt;=$P$2,COLUMNS($M$131:CF238)&lt;=$P$2),INDEX(MINVERSE($M$6:INDEX($M$6:$EF$125,$P$2,$P$2)),ROWS($M$131:CF238),COLUMNS($M$131:CF238)),0)</f>
        <v>0</v>
      </c>
      <c r="CG238">
        <f t="array" ref="CG238">IF(AND(ROWS($M$131:CG238)&lt;=$P$2,COLUMNS($M$131:CG238)&lt;=$P$2),INDEX(MINVERSE($M$6:INDEX($M$6:$EF$125,$P$2,$P$2)),ROWS($M$131:CG238),COLUMNS($M$131:CG238)),0)</f>
        <v>0</v>
      </c>
      <c r="CH238">
        <f t="array" ref="CH238">IF(AND(ROWS($M$131:CH238)&lt;=$P$2,COLUMNS($M$131:CH238)&lt;=$P$2),INDEX(MINVERSE($M$6:INDEX($M$6:$EF$125,$P$2,$P$2)),ROWS($M$131:CH238),COLUMNS($M$131:CH238)),0)</f>
        <v>0</v>
      </c>
      <c r="CI238">
        <f t="array" ref="CI238">IF(AND(ROWS($M$131:CI238)&lt;=$P$2,COLUMNS($M$131:CI238)&lt;=$P$2),INDEX(MINVERSE($M$6:INDEX($M$6:$EF$125,$P$2,$P$2)),ROWS($M$131:CI238),COLUMNS($M$131:CI238)),0)</f>
        <v>0</v>
      </c>
      <c r="CJ238">
        <f t="array" ref="CJ238">IF(AND(ROWS($M$131:CJ238)&lt;=$P$2,COLUMNS($M$131:CJ238)&lt;=$P$2),INDEX(MINVERSE($M$6:INDEX($M$6:$EF$125,$P$2,$P$2)),ROWS($M$131:CJ238),COLUMNS($M$131:CJ238)),0)</f>
        <v>0</v>
      </c>
      <c r="CK238">
        <f t="array" ref="CK238">IF(AND(ROWS($M$131:CK238)&lt;=$P$2,COLUMNS($M$131:CK238)&lt;=$P$2),INDEX(MINVERSE($M$6:INDEX($M$6:$EF$125,$P$2,$P$2)),ROWS($M$131:CK238),COLUMNS($M$131:CK238)),0)</f>
        <v>0</v>
      </c>
      <c r="CL238">
        <f t="array" ref="CL238">IF(AND(ROWS($M$131:CL238)&lt;=$P$2,COLUMNS($M$131:CL238)&lt;=$P$2),INDEX(MINVERSE($M$6:INDEX($M$6:$EF$125,$P$2,$P$2)),ROWS($M$131:CL238),COLUMNS($M$131:CL238)),0)</f>
        <v>0</v>
      </c>
      <c r="CM238">
        <f t="array" ref="CM238">IF(AND(ROWS($M$131:CM238)&lt;=$P$2,COLUMNS($M$131:CM238)&lt;=$P$2),INDEX(MINVERSE($M$6:INDEX($M$6:$EF$125,$P$2,$P$2)),ROWS($M$131:CM238),COLUMNS($M$131:CM238)),0)</f>
        <v>0</v>
      </c>
      <c r="CN238">
        <f t="array" ref="CN238">IF(AND(ROWS($M$131:CN238)&lt;=$P$2,COLUMNS($M$131:CN238)&lt;=$P$2),INDEX(MINVERSE($M$6:INDEX($M$6:$EF$125,$P$2,$P$2)),ROWS($M$131:CN238),COLUMNS($M$131:CN238)),0)</f>
        <v>0</v>
      </c>
      <c r="CO238">
        <f t="array" ref="CO238">IF(AND(ROWS($M$131:CO238)&lt;=$P$2,COLUMNS($M$131:CO238)&lt;=$P$2),INDEX(MINVERSE($M$6:INDEX($M$6:$EF$125,$P$2,$P$2)),ROWS($M$131:CO238),COLUMNS($M$131:CO238)),0)</f>
        <v>0</v>
      </c>
      <c r="CP238">
        <f t="array" ref="CP238">IF(AND(ROWS($M$131:CP238)&lt;=$P$2,COLUMNS($M$131:CP238)&lt;=$P$2),INDEX(MINVERSE($M$6:INDEX($M$6:$EF$125,$P$2,$P$2)),ROWS($M$131:CP238),COLUMNS($M$131:CP238)),0)</f>
        <v>0</v>
      </c>
      <c r="CQ238">
        <f t="array" ref="CQ238">IF(AND(ROWS($M$131:CQ238)&lt;=$P$2,COLUMNS($M$131:CQ238)&lt;=$P$2),INDEX(MINVERSE($M$6:INDEX($M$6:$EF$125,$P$2,$P$2)),ROWS($M$131:CQ238),COLUMNS($M$131:CQ238)),0)</f>
        <v>0</v>
      </c>
      <c r="CR238">
        <f t="array" ref="CR238">IF(AND(ROWS($M$131:CR238)&lt;=$P$2,COLUMNS($M$131:CR238)&lt;=$P$2),INDEX(MINVERSE($M$6:INDEX($M$6:$EF$125,$P$2,$P$2)),ROWS($M$131:CR238),COLUMNS($M$131:CR238)),0)</f>
        <v>0</v>
      </c>
      <c r="CS238">
        <f t="array" ref="CS238">IF(AND(ROWS($M$131:CS238)&lt;=$P$2,COLUMNS($M$131:CS238)&lt;=$P$2),INDEX(MINVERSE($M$6:INDEX($M$6:$EF$125,$P$2,$P$2)),ROWS($M$131:CS238),COLUMNS($M$131:CS238)),0)</f>
        <v>0</v>
      </c>
      <c r="CT238">
        <f t="array" ref="CT238">IF(AND(ROWS($M$131:CT238)&lt;=$P$2,COLUMNS($M$131:CT238)&lt;=$P$2),INDEX(MINVERSE($M$6:INDEX($M$6:$EF$125,$P$2,$P$2)),ROWS($M$131:CT238),COLUMNS($M$131:CT238)),0)</f>
        <v>0</v>
      </c>
      <c r="CU238">
        <f t="array" ref="CU238">IF(AND(ROWS($M$131:CU238)&lt;=$P$2,COLUMNS($M$131:CU238)&lt;=$P$2),INDEX(MINVERSE($M$6:INDEX($M$6:$EF$125,$P$2,$P$2)),ROWS($M$131:CU238),COLUMNS($M$131:CU238)),0)</f>
        <v>0</v>
      </c>
      <c r="CV238">
        <f t="array" ref="CV238">IF(AND(ROWS($M$131:CV238)&lt;=$P$2,COLUMNS($M$131:CV238)&lt;=$P$2),INDEX(MINVERSE($M$6:INDEX($M$6:$EF$125,$P$2,$P$2)),ROWS($M$131:CV238),COLUMNS($M$131:CV238)),0)</f>
        <v>0</v>
      </c>
      <c r="CW238">
        <f t="array" ref="CW238">IF(AND(ROWS($M$131:CW238)&lt;=$P$2,COLUMNS($M$131:CW238)&lt;=$P$2),INDEX(MINVERSE($M$6:INDEX($M$6:$EF$125,$P$2,$P$2)),ROWS($M$131:CW238),COLUMNS($M$131:CW238)),0)</f>
        <v>0</v>
      </c>
      <c r="CX238">
        <f t="array" ref="CX238">IF(AND(ROWS($M$131:CX238)&lt;=$P$2,COLUMNS($M$131:CX238)&lt;=$P$2),INDEX(MINVERSE($M$6:INDEX($M$6:$EF$125,$P$2,$P$2)),ROWS($M$131:CX238),COLUMNS($M$131:CX238)),0)</f>
        <v>0</v>
      </c>
      <c r="CY238">
        <f t="array" ref="CY238">IF(AND(ROWS($M$131:CY238)&lt;=$P$2,COLUMNS($M$131:CY238)&lt;=$P$2),INDEX(MINVERSE($M$6:INDEX($M$6:$EF$125,$P$2,$P$2)),ROWS($M$131:CY238),COLUMNS($M$131:CY238)),0)</f>
        <v>0</v>
      </c>
      <c r="CZ238">
        <f t="array" ref="CZ238">IF(AND(ROWS($M$131:CZ238)&lt;=$P$2,COLUMNS($M$131:CZ238)&lt;=$P$2),INDEX(MINVERSE($M$6:INDEX($M$6:$EF$125,$P$2,$P$2)),ROWS($M$131:CZ238),COLUMNS($M$131:CZ238)),0)</f>
        <v>0</v>
      </c>
      <c r="DA238">
        <f t="array" ref="DA238">IF(AND(ROWS($M$131:DA238)&lt;=$P$2,COLUMNS($M$131:DA238)&lt;=$P$2),INDEX(MINVERSE($M$6:INDEX($M$6:$EF$125,$P$2,$P$2)),ROWS($M$131:DA238),COLUMNS($M$131:DA238)),0)</f>
        <v>0</v>
      </c>
      <c r="DB238">
        <f t="array" ref="DB238">IF(AND(ROWS($M$131:DB238)&lt;=$P$2,COLUMNS($M$131:DB238)&lt;=$P$2),INDEX(MINVERSE($M$6:INDEX($M$6:$EF$125,$P$2,$P$2)),ROWS($M$131:DB238),COLUMNS($M$131:DB238)),0)</f>
        <v>0</v>
      </c>
      <c r="DC238">
        <f t="array" ref="DC238">IF(AND(ROWS($M$131:DC238)&lt;=$P$2,COLUMNS($M$131:DC238)&lt;=$P$2),INDEX(MINVERSE($M$6:INDEX($M$6:$EF$125,$P$2,$P$2)),ROWS($M$131:DC238),COLUMNS($M$131:DC238)),0)</f>
        <v>0</v>
      </c>
      <c r="DD238">
        <f t="array" ref="DD238">IF(AND(ROWS($M$131:DD238)&lt;=$P$2,COLUMNS($M$131:DD238)&lt;=$P$2),INDEX(MINVERSE($M$6:INDEX($M$6:$EF$125,$P$2,$P$2)),ROWS($M$131:DD238),COLUMNS($M$131:DD238)),0)</f>
        <v>0</v>
      </c>
      <c r="DE238">
        <f t="array" ref="DE238">IF(AND(ROWS($M$131:DE238)&lt;=$P$2,COLUMNS($M$131:DE238)&lt;=$P$2),INDEX(MINVERSE($M$6:INDEX($M$6:$EF$125,$P$2,$P$2)),ROWS($M$131:DE238),COLUMNS($M$131:DE238)),0)</f>
        <v>0</v>
      </c>
      <c r="DF238">
        <f t="array" ref="DF238">IF(AND(ROWS($M$131:DF238)&lt;=$P$2,COLUMNS($M$131:DF238)&lt;=$P$2),INDEX(MINVERSE($M$6:INDEX($M$6:$EF$125,$P$2,$P$2)),ROWS($M$131:DF238),COLUMNS($M$131:DF238)),0)</f>
        <v>0</v>
      </c>
      <c r="DG238">
        <f t="array" ref="DG238">IF(AND(ROWS($M$131:DG238)&lt;=$P$2,COLUMNS($M$131:DG238)&lt;=$P$2),INDEX(MINVERSE($M$6:INDEX($M$6:$EF$125,$P$2,$P$2)),ROWS($M$131:DG238),COLUMNS($M$131:DG238)),0)</f>
        <v>0</v>
      </c>
      <c r="DH238">
        <f t="array" ref="DH238">IF(AND(ROWS($M$131:DH238)&lt;=$P$2,COLUMNS($M$131:DH238)&lt;=$P$2),INDEX(MINVERSE($M$6:INDEX($M$6:$EF$125,$P$2,$P$2)),ROWS($M$131:DH238),COLUMNS($M$131:DH238)),0)</f>
        <v>0</v>
      </c>
      <c r="DI238">
        <f t="array" ref="DI238">IF(AND(ROWS($M$131:DI238)&lt;=$P$2,COLUMNS($M$131:DI238)&lt;=$P$2),INDEX(MINVERSE($M$6:INDEX($M$6:$EF$125,$P$2,$P$2)),ROWS($M$131:DI238),COLUMNS($M$131:DI238)),0)</f>
        <v>0</v>
      </c>
      <c r="DJ238">
        <f t="array" ref="DJ238">IF(AND(ROWS($M$131:DJ238)&lt;=$P$2,COLUMNS($M$131:DJ238)&lt;=$P$2),INDEX(MINVERSE($M$6:INDEX($M$6:$EF$125,$P$2,$P$2)),ROWS($M$131:DJ238),COLUMNS($M$131:DJ238)),0)</f>
        <v>0</v>
      </c>
      <c r="DK238">
        <f t="array" ref="DK238">IF(AND(ROWS($M$131:DK238)&lt;=$P$2,COLUMNS($M$131:DK238)&lt;=$P$2),INDEX(MINVERSE($M$6:INDEX($M$6:$EF$125,$P$2,$P$2)),ROWS($M$131:DK238),COLUMNS($M$131:DK238)),0)</f>
        <v>0</v>
      </c>
      <c r="DL238">
        <f t="array" ref="DL238">IF(AND(ROWS($M$131:DL238)&lt;=$P$2,COLUMNS($M$131:DL238)&lt;=$P$2),INDEX(MINVERSE($M$6:INDEX($M$6:$EF$125,$P$2,$P$2)),ROWS($M$131:DL238),COLUMNS($M$131:DL238)),0)</f>
        <v>0</v>
      </c>
      <c r="DM238">
        <f t="array" ref="DM238">IF(AND(ROWS($M$131:DM238)&lt;=$P$2,COLUMNS($M$131:DM238)&lt;=$P$2),INDEX(MINVERSE($M$6:INDEX($M$6:$EF$125,$P$2,$P$2)),ROWS($M$131:DM238),COLUMNS($M$131:DM238)),0)</f>
        <v>0</v>
      </c>
      <c r="DN238">
        <f t="array" ref="DN238">IF(AND(ROWS($M$131:DN238)&lt;=$P$2,COLUMNS($M$131:DN238)&lt;=$P$2),INDEX(MINVERSE($M$6:INDEX($M$6:$EF$125,$P$2,$P$2)),ROWS($M$131:DN238),COLUMNS($M$131:DN238)),0)</f>
        <v>0</v>
      </c>
      <c r="DO238">
        <f t="array" ref="DO238">IF(AND(ROWS($M$131:DO238)&lt;=$P$2,COLUMNS($M$131:DO238)&lt;=$P$2),INDEX(MINVERSE($M$6:INDEX($M$6:$EF$125,$P$2,$P$2)),ROWS($M$131:DO238),COLUMNS($M$131:DO238)),0)</f>
        <v>0</v>
      </c>
      <c r="DP238">
        <f t="array" ref="DP238">IF(AND(ROWS($M$131:DP238)&lt;=$P$2,COLUMNS($M$131:DP238)&lt;=$P$2),INDEX(MINVERSE($M$6:INDEX($M$6:$EF$125,$P$2,$P$2)),ROWS($M$131:DP238),COLUMNS($M$131:DP238)),0)</f>
        <v>0</v>
      </c>
      <c r="DQ238">
        <f t="array" ref="DQ238">IF(AND(ROWS($M$131:DQ238)&lt;=$P$2,COLUMNS($M$131:DQ238)&lt;=$P$2),INDEX(MINVERSE($M$6:INDEX($M$6:$EF$125,$P$2,$P$2)),ROWS($M$131:DQ238),COLUMNS($M$131:DQ238)),0)</f>
        <v>0</v>
      </c>
      <c r="DR238">
        <f t="array" ref="DR238">IF(AND(ROWS($M$131:DR238)&lt;=$P$2,COLUMNS($M$131:DR238)&lt;=$P$2),INDEX(MINVERSE($M$6:INDEX($M$6:$EF$125,$P$2,$P$2)),ROWS($M$131:DR238),COLUMNS($M$131:DR238)),0)</f>
        <v>0</v>
      </c>
      <c r="DS238">
        <f t="array" ref="DS238">IF(AND(ROWS($M$131:DS238)&lt;=$P$2,COLUMNS($M$131:DS238)&lt;=$P$2),INDEX(MINVERSE($M$6:INDEX($M$6:$EF$125,$P$2,$P$2)),ROWS($M$131:DS238),COLUMNS($M$131:DS238)),0)</f>
        <v>0</v>
      </c>
      <c r="DT238">
        <f t="array" ref="DT238">IF(AND(ROWS($M$131:DT238)&lt;=$P$2,COLUMNS($M$131:DT238)&lt;=$P$2),INDEX(MINVERSE($M$6:INDEX($M$6:$EF$125,$P$2,$P$2)),ROWS($M$131:DT238),COLUMNS($M$131:DT238)),0)</f>
        <v>0</v>
      </c>
      <c r="DU238">
        <f t="array" ref="DU238">IF(AND(ROWS($M$131:DU238)&lt;=$P$2,COLUMNS($M$131:DU238)&lt;=$P$2),INDEX(MINVERSE($M$6:INDEX($M$6:$EF$125,$P$2,$P$2)),ROWS($M$131:DU238),COLUMNS($M$131:DU238)),0)</f>
        <v>0</v>
      </c>
      <c r="DV238">
        <f t="array" ref="DV238">IF(AND(ROWS($M$131:DV238)&lt;=$P$2,COLUMNS($M$131:DV238)&lt;=$P$2),INDEX(MINVERSE($M$6:INDEX($M$6:$EF$125,$P$2,$P$2)),ROWS($M$131:DV238),COLUMNS($M$131:DV238)),0)</f>
        <v>0</v>
      </c>
      <c r="DW238">
        <f t="array" ref="DW238">IF(AND(ROWS($M$131:DW238)&lt;=$P$2,COLUMNS($M$131:DW238)&lt;=$P$2),INDEX(MINVERSE($M$6:INDEX($M$6:$EF$125,$P$2,$P$2)),ROWS($M$131:DW238),COLUMNS($M$131:DW238)),0)</f>
        <v>0</v>
      </c>
      <c r="DX238">
        <f t="array" ref="DX238">IF(AND(ROWS($M$131:DX238)&lt;=$P$2,COLUMNS($M$131:DX238)&lt;=$P$2),INDEX(MINVERSE($M$6:INDEX($M$6:$EF$125,$P$2,$P$2)),ROWS($M$131:DX238),COLUMNS($M$131:DX238)),0)</f>
        <v>0</v>
      </c>
      <c r="DY238">
        <f t="array" ref="DY238">IF(AND(ROWS($M$131:DY238)&lt;=$P$2,COLUMNS($M$131:DY238)&lt;=$P$2),INDEX(MINVERSE($M$6:INDEX($M$6:$EF$125,$P$2,$P$2)),ROWS($M$131:DY238),COLUMNS($M$131:DY238)),0)</f>
        <v>0</v>
      </c>
      <c r="DZ238">
        <f t="array" ref="DZ238">IF(AND(ROWS($M$131:DZ238)&lt;=$P$2,COLUMNS($M$131:DZ238)&lt;=$P$2),INDEX(MINVERSE($M$6:INDEX($M$6:$EF$125,$P$2,$P$2)),ROWS($M$131:DZ238),COLUMNS($M$131:DZ238)),0)</f>
        <v>0</v>
      </c>
      <c r="EA238">
        <f t="array" ref="EA238">IF(AND(ROWS($M$131:EA238)&lt;=$P$2,COLUMNS($M$131:EA238)&lt;=$P$2),INDEX(MINVERSE($M$6:INDEX($M$6:$EF$125,$P$2,$P$2)),ROWS($M$131:EA238),COLUMNS($M$131:EA238)),0)</f>
        <v>0</v>
      </c>
      <c r="EB238">
        <f t="array" ref="EB238">IF(AND(ROWS($M$131:EB238)&lt;=$P$2,COLUMNS($M$131:EB238)&lt;=$P$2),INDEX(MINVERSE($M$6:INDEX($M$6:$EF$125,$P$2,$P$2)),ROWS($M$131:EB238),COLUMNS($M$131:EB238)),0)</f>
        <v>0</v>
      </c>
    </row>
    <row r="239" spans="12:132" ht="15">
      <c r="L239" s="10">
        <v>109</v>
      </c>
      <c r="M239">
        <f t="array" ref="M239">IF(AND(ROWS($M$131:M239)&lt;=$P$2,COLUMNS($M$131:M239)&lt;=$P$2),INDEX(MINVERSE($M$6:INDEX($M$6:$EF$125,$P$2,$P$2)),ROWS($M$131:M239),COLUMNS($M$131:M239)),0)</f>
        <v>0</v>
      </c>
      <c r="N239">
        <f t="array" ref="N239">IF(AND(ROWS($M$131:N239)&lt;=$P$2,COLUMNS($M$131:N239)&lt;=$P$2),INDEX(MINVERSE($M$6:INDEX($M$6:$EF$125,$P$2,$P$2)),ROWS($M$131:N239),COLUMNS($M$131:N239)),0)</f>
        <v>0</v>
      </c>
      <c r="O239">
        <f t="array" ref="O239">IF(AND(ROWS($M$131:O239)&lt;=$P$2,COLUMNS($M$131:O239)&lt;=$P$2),INDEX(MINVERSE($M$6:INDEX($M$6:$EF$125,$P$2,$P$2)),ROWS($M$131:O239),COLUMNS($M$131:O239)),0)</f>
        <v>0</v>
      </c>
      <c r="P239">
        <f t="array" ref="P239">IF(AND(ROWS($M$131:P239)&lt;=$P$2,COLUMNS($M$131:P239)&lt;=$P$2),INDEX(MINVERSE($M$6:INDEX($M$6:$EF$125,$P$2,$P$2)),ROWS($M$131:P239),COLUMNS($M$131:P239)),0)</f>
        <v>0</v>
      </c>
      <c r="Q239">
        <f t="array" ref="Q239">IF(AND(ROWS($M$131:Q239)&lt;=$P$2,COLUMNS($M$131:Q239)&lt;=$P$2),INDEX(MINVERSE($M$6:INDEX($M$6:$EF$125,$P$2,$P$2)),ROWS($M$131:Q239),COLUMNS($M$131:Q239)),0)</f>
        <v>0</v>
      </c>
      <c r="R239">
        <f t="array" ref="R239">IF(AND(ROWS($M$131:R239)&lt;=$P$2,COLUMNS($M$131:R239)&lt;=$P$2),INDEX(MINVERSE($M$6:INDEX($M$6:$EF$125,$P$2,$P$2)),ROWS($M$131:R239),COLUMNS($M$131:R239)),0)</f>
        <v>0</v>
      </c>
      <c r="S239">
        <f t="array" ref="S239">IF(AND(ROWS($M$131:S239)&lt;=$P$2,COLUMNS($M$131:S239)&lt;=$P$2),INDEX(MINVERSE($M$6:INDEX($M$6:$EF$125,$P$2,$P$2)),ROWS($M$131:S239),COLUMNS($M$131:S239)),0)</f>
        <v>0</v>
      </c>
      <c r="T239">
        <f t="array" ref="T239">IF(AND(ROWS($M$131:T239)&lt;=$P$2,COLUMNS($M$131:T239)&lt;=$P$2),INDEX(MINVERSE($M$6:INDEX($M$6:$EF$125,$P$2,$P$2)),ROWS($M$131:T239),COLUMNS($M$131:T239)),0)</f>
        <v>0</v>
      </c>
      <c r="U239">
        <f t="array" ref="U239">IF(AND(ROWS($M$131:U239)&lt;=$P$2,COLUMNS($M$131:U239)&lt;=$P$2),INDEX(MINVERSE($M$6:INDEX($M$6:$EF$125,$P$2,$P$2)),ROWS($M$131:U239),COLUMNS($M$131:U239)),0)</f>
        <v>0</v>
      </c>
      <c r="V239">
        <f t="array" ref="V239">IF(AND(ROWS($M$131:V239)&lt;=$P$2,COLUMNS($M$131:V239)&lt;=$P$2),INDEX(MINVERSE($M$6:INDEX($M$6:$EF$125,$P$2,$P$2)),ROWS($M$131:V239),COLUMNS($M$131:V239)),0)</f>
        <v>0</v>
      </c>
      <c r="W239">
        <f t="array" ref="W239">IF(AND(ROWS($M$131:W239)&lt;=$P$2,COLUMNS($M$131:W239)&lt;=$P$2),INDEX(MINVERSE($M$6:INDEX($M$6:$EF$125,$P$2,$P$2)),ROWS($M$131:W239),COLUMNS($M$131:W239)),0)</f>
        <v>0</v>
      </c>
      <c r="X239">
        <f t="array" ref="X239">IF(AND(ROWS($M$131:X239)&lt;=$P$2,COLUMNS($M$131:X239)&lt;=$P$2),INDEX(MINVERSE($M$6:INDEX($M$6:$EF$125,$P$2,$P$2)),ROWS($M$131:X239),COLUMNS($M$131:X239)),0)</f>
        <v>0</v>
      </c>
      <c r="Y239">
        <f t="array" ref="Y239">IF(AND(ROWS($M$131:Y239)&lt;=$P$2,COLUMNS($M$131:Y239)&lt;=$P$2),INDEX(MINVERSE($M$6:INDEX($M$6:$EF$125,$P$2,$P$2)),ROWS($M$131:Y239),COLUMNS($M$131:Y239)),0)</f>
        <v>0</v>
      </c>
      <c r="Z239">
        <f t="array" ref="Z239">IF(AND(ROWS($M$131:Z239)&lt;=$P$2,COLUMNS($M$131:Z239)&lt;=$P$2),INDEX(MINVERSE($M$6:INDEX($M$6:$EF$125,$P$2,$P$2)),ROWS($M$131:Z239),COLUMNS($M$131:Z239)),0)</f>
        <v>0</v>
      </c>
      <c r="AA239">
        <f t="array" ref="AA239">IF(AND(ROWS($M$131:AA239)&lt;=$P$2,COLUMNS($M$131:AA239)&lt;=$P$2),INDEX(MINVERSE($M$6:INDEX($M$6:$EF$125,$P$2,$P$2)),ROWS($M$131:AA239),COLUMNS($M$131:AA239)),0)</f>
        <v>0</v>
      </c>
      <c r="AB239">
        <f t="array" ref="AB239">IF(AND(ROWS($M$131:AB239)&lt;=$P$2,COLUMNS($M$131:AB239)&lt;=$P$2),INDEX(MINVERSE($M$6:INDEX($M$6:$EF$125,$P$2,$P$2)),ROWS($M$131:AB239),COLUMNS($M$131:AB239)),0)</f>
        <v>0</v>
      </c>
      <c r="AC239">
        <f t="array" ref="AC239">IF(AND(ROWS($M$131:AC239)&lt;=$P$2,COLUMNS($M$131:AC239)&lt;=$P$2),INDEX(MINVERSE($M$6:INDEX($M$6:$EF$125,$P$2,$P$2)),ROWS($M$131:AC239),COLUMNS($M$131:AC239)),0)</f>
        <v>0</v>
      </c>
      <c r="AD239">
        <f t="array" ref="AD239">IF(AND(ROWS($M$131:AD239)&lt;=$P$2,COLUMNS($M$131:AD239)&lt;=$P$2),INDEX(MINVERSE($M$6:INDEX($M$6:$EF$125,$P$2,$P$2)),ROWS($M$131:AD239),COLUMNS($M$131:AD239)),0)</f>
        <v>0</v>
      </c>
      <c r="AE239">
        <f t="array" ref="AE239">IF(AND(ROWS($M$131:AE239)&lt;=$P$2,COLUMNS($M$131:AE239)&lt;=$P$2),INDEX(MINVERSE($M$6:INDEX($M$6:$EF$125,$P$2,$P$2)),ROWS($M$131:AE239),COLUMNS($M$131:AE239)),0)</f>
        <v>0</v>
      </c>
      <c r="AF239">
        <f t="array" ref="AF239">IF(AND(ROWS($M$131:AF239)&lt;=$P$2,COLUMNS($M$131:AF239)&lt;=$P$2),INDEX(MINVERSE($M$6:INDEX($M$6:$EF$125,$P$2,$P$2)),ROWS($M$131:AF239),COLUMNS($M$131:AF239)),0)</f>
        <v>0</v>
      </c>
      <c r="AG239">
        <f t="array" ref="AG239">IF(AND(ROWS($M$131:AG239)&lt;=$P$2,COLUMNS($M$131:AG239)&lt;=$P$2),INDEX(MINVERSE($M$6:INDEX($M$6:$EF$125,$P$2,$P$2)),ROWS($M$131:AG239),COLUMNS($M$131:AG239)),0)</f>
        <v>0</v>
      </c>
      <c r="AH239">
        <f t="array" ref="AH239">IF(AND(ROWS($M$131:AH239)&lt;=$P$2,COLUMNS($M$131:AH239)&lt;=$P$2),INDEX(MINVERSE($M$6:INDEX($M$6:$EF$125,$P$2,$P$2)),ROWS($M$131:AH239),COLUMNS($M$131:AH239)),0)</f>
        <v>0</v>
      </c>
      <c r="AI239">
        <f t="array" ref="AI239">IF(AND(ROWS($M$131:AI239)&lt;=$P$2,COLUMNS($M$131:AI239)&lt;=$P$2),INDEX(MINVERSE($M$6:INDEX($M$6:$EF$125,$P$2,$P$2)),ROWS($M$131:AI239),COLUMNS($M$131:AI239)),0)</f>
        <v>0</v>
      </c>
      <c r="AJ239">
        <f t="array" ref="AJ239">IF(AND(ROWS($M$131:AJ239)&lt;=$P$2,COLUMNS($M$131:AJ239)&lt;=$P$2),INDEX(MINVERSE($M$6:INDEX($M$6:$EF$125,$P$2,$P$2)),ROWS($M$131:AJ239),COLUMNS($M$131:AJ239)),0)</f>
        <v>0</v>
      </c>
      <c r="AK239">
        <f t="array" ref="AK239">IF(AND(ROWS($M$131:AK239)&lt;=$P$2,COLUMNS($M$131:AK239)&lt;=$P$2),INDEX(MINVERSE($M$6:INDEX($M$6:$EF$125,$P$2,$P$2)),ROWS($M$131:AK239),COLUMNS($M$131:AK239)),0)</f>
        <v>0</v>
      </c>
      <c r="AL239">
        <f t="array" ref="AL239">IF(AND(ROWS($M$131:AL239)&lt;=$P$2,COLUMNS($M$131:AL239)&lt;=$P$2),INDEX(MINVERSE($M$6:INDEX($M$6:$EF$125,$P$2,$P$2)),ROWS($M$131:AL239),COLUMNS($M$131:AL239)),0)</f>
        <v>0</v>
      </c>
      <c r="AM239">
        <f t="array" ref="AM239">IF(AND(ROWS($M$131:AM239)&lt;=$P$2,COLUMNS($M$131:AM239)&lt;=$P$2),INDEX(MINVERSE($M$6:INDEX($M$6:$EF$125,$P$2,$P$2)),ROWS($M$131:AM239),COLUMNS($M$131:AM239)),0)</f>
        <v>0</v>
      </c>
      <c r="AN239">
        <f t="array" ref="AN239">IF(AND(ROWS($M$131:AN239)&lt;=$P$2,COLUMNS($M$131:AN239)&lt;=$P$2),INDEX(MINVERSE($M$6:INDEX($M$6:$EF$125,$P$2,$P$2)),ROWS($M$131:AN239),COLUMNS($M$131:AN239)),0)</f>
        <v>0</v>
      </c>
      <c r="AO239">
        <f t="array" ref="AO239">IF(AND(ROWS($M$131:AO239)&lt;=$P$2,COLUMNS($M$131:AO239)&lt;=$P$2),INDEX(MINVERSE($M$6:INDEX($M$6:$EF$125,$P$2,$P$2)),ROWS($M$131:AO239),COLUMNS($M$131:AO239)),0)</f>
        <v>0</v>
      </c>
      <c r="AP239">
        <f t="array" ref="AP239">IF(AND(ROWS($M$131:AP239)&lt;=$P$2,COLUMNS($M$131:AP239)&lt;=$P$2),INDEX(MINVERSE($M$6:INDEX($M$6:$EF$125,$P$2,$P$2)),ROWS($M$131:AP239),COLUMNS($M$131:AP239)),0)</f>
        <v>0</v>
      </c>
      <c r="AQ239">
        <f t="array" ref="AQ239">IF(AND(ROWS($M$131:AQ239)&lt;=$P$2,COLUMNS($M$131:AQ239)&lt;=$P$2),INDEX(MINVERSE($M$6:INDEX($M$6:$EF$125,$P$2,$P$2)),ROWS($M$131:AQ239),COLUMNS($M$131:AQ239)),0)</f>
        <v>0</v>
      </c>
      <c r="AR239">
        <f t="array" ref="AR239">IF(AND(ROWS($M$131:AR239)&lt;=$P$2,COLUMNS($M$131:AR239)&lt;=$P$2),INDEX(MINVERSE($M$6:INDEX($M$6:$EF$125,$P$2,$P$2)),ROWS($M$131:AR239),COLUMNS($M$131:AR239)),0)</f>
        <v>0</v>
      </c>
      <c r="AS239">
        <f t="array" ref="AS239">IF(AND(ROWS($M$131:AS239)&lt;=$P$2,COLUMNS($M$131:AS239)&lt;=$P$2),INDEX(MINVERSE($M$6:INDEX($M$6:$EF$125,$P$2,$P$2)),ROWS($M$131:AS239),COLUMNS($M$131:AS239)),0)</f>
        <v>0</v>
      </c>
      <c r="AT239">
        <f t="array" ref="AT239">IF(AND(ROWS($M$131:AT239)&lt;=$P$2,COLUMNS($M$131:AT239)&lt;=$P$2),INDEX(MINVERSE($M$6:INDEX($M$6:$EF$125,$P$2,$P$2)),ROWS($M$131:AT239),COLUMNS($M$131:AT239)),0)</f>
        <v>0</v>
      </c>
      <c r="AU239">
        <f t="array" ref="AU239">IF(AND(ROWS($M$131:AU239)&lt;=$P$2,COLUMNS($M$131:AU239)&lt;=$P$2),INDEX(MINVERSE($M$6:INDEX($M$6:$EF$125,$P$2,$P$2)),ROWS($M$131:AU239),COLUMNS($M$131:AU239)),0)</f>
        <v>0</v>
      </c>
      <c r="AV239">
        <f t="array" ref="AV239">IF(AND(ROWS($M$131:AV239)&lt;=$P$2,COLUMNS($M$131:AV239)&lt;=$P$2),INDEX(MINVERSE($M$6:INDEX($M$6:$EF$125,$P$2,$P$2)),ROWS($M$131:AV239),COLUMNS($M$131:AV239)),0)</f>
        <v>0</v>
      </c>
      <c r="AW239">
        <f t="array" ref="AW239">IF(AND(ROWS($M$131:AW239)&lt;=$P$2,COLUMNS($M$131:AW239)&lt;=$P$2),INDEX(MINVERSE($M$6:INDEX($M$6:$EF$125,$P$2,$P$2)),ROWS($M$131:AW239),COLUMNS($M$131:AW239)),0)</f>
        <v>0</v>
      </c>
      <c r="AX239">
        <f t="array" ref="AX239">IF(AND(ROWS($M$131:AX239)&lt;=$P$2,COLUMNS($M$131:AX239)&lt;=$P$2),INDEX(MINVERSE($M$6:INDEX($M$6:$EF$125,$P$2,$P$2)),ROWS($M$131:AX239),COLUMNS($M$131:AX239)),0)</f>
        <v>0</v>
      </c>
      <c r="AY239">
        <f t="array" ref="AY239">IF(AND(ROWS($M$131:AY239)&lt;=$P$2,COLUMNS($M$131:AY239)&lt;=$P$2),INDEX(MINVERSE($M$6:INDEX($M$6:$EF$125,$P$2,$P$2)),ROWS($M$131:AY239),COLUMNS($M$131:AY239)),0)</f>
        <v>0</v>
      </c>
      <c r="AZ239">
        <f t="array" ref="AZ239">IF(AND(ROWS($M$131:AZ239)&lt;=$P$2,COLUMNS($M$131:AZ239)&lt;=$P$2),INDEX(MINVERSE($M$6:INDEX($M$6:$EF$125,$P$2,$P$2)),ROWS($M$131:AZ239),COLUMNS($M$131:AZ239)),0)</f>
        <v>0</v>
      </c>
      <c r="BA239">
        <f t="array" ref="BA239">IF(AND(ROWS($M$131:BA239)&lt;=$P$2,COLUMNS($M$131:BA239)&lt;=$P$2),INDEX(MINVERSE($M$6:INDEX($M$6:$EF$125,$P$2,$P$2)),ROWS($M$131:BA239),COLUMNS($M$131:BA239)),0)</f>
        <v>0</v>
      </c>
      <c r="BB239">
        <f t="array" ref="BB239">IF(AND(ROWS($M$131:BB239)&lt;=$P$2,COLUMNS($M$131:BB239)&lt;=$P$2),INDEX(MINVERSE($M$6:INDEX($M$6:$EF$125,$P$2,$P$2)),ROWS($M$131:BB239),COLUMNS($M$131:BB239)),0)</f>
        <v>0</v>
      </c>
      <c r="BC239">
        <f t="array" ref="BC239">IF(AND(ROWS($M$131:BC239)&lt;=$P$2,COLUMNS($M$131:BC239)&lt;=$P$2),INDEX(MINVERSE($M$6:INDEX($M$6:$EF$125,$P$2,$P$2)),ROWS($M$131:BC239),COLUMNS($M$131:BC239)),0)</f>
        <v>0</v>
      </c>
      <c r="BD239">
        <f t="array" ref="BD239">IF(AND(ROWS($M$131:BD239)&lt;=$P$2,COLUMNS($M$131:BD239)&lt;=$P$2),INDEX(MINVERSE($M$6:INDEX($M$6:$EF$125,$P$2,$P$2)),ROWS($M$131:BD239),COLUMNS($M$131:BD239)),0)</f>
        <v>0</v>
      </c>
      <c r="BE239">
        <f t="array" ref="BE239">IF(AND(ROWS($M$131:BE239)&lt;=$P$2,COLUMNS($M$131:BE239)&lt;=$P$2),INDEX(MINVERSE($M$6:INDEX($M$6:$EF$125,$P$2,$P$2)),ROWS($M$131:BE239),COLUMNS($M$131:BE239)),0)</f>
        <v>0</v>
      </c>
      <c r="BF239">
        <f t="array" ref="BF239">IF(AND(ROWS($M$131:BF239)&lt;=$P$2,COLUMNS($M$131:BF239)&lt;=$P$2),INDEX(MINVERSE($M$6:INDEX($M$6:$EF$125,$P$2,$P$2)),ROWS($M$131:BF239),COLUMNS($M$131:BF239)),0)</f>
        <v>0</v>
      </c>
      <c r="BG239">
        <f t="array" ref="BG239">IF(AND(ROWS($M$131:BG239)&lt;=$P$2,COLUMNS($M$131:BG239)&lt;=$P$2),INDEX(MINVERSE($M$6:INDEX($M$6:$EF$125,$P$2,$P$2)),ROWS($M$131:BG239),COLUMNS($M$131:BG239)),0)</f>
        <v>0</v>
      </c>
      <c r="BH239">
        <f t="array" ref="BH239">IF(AND(ROWS($M$131:BH239)&lt;=$P$2,COLUMNS($M$131:BH239)&lt;=$P$2),INDEX(MINVERSE($M$6:INDEX($M$6:$EF$125,$P$2,$P$2)),ROWS($M$131:BH239),COLUMNS($M$131:BH239)),0)</f>
        <v>0</v>
      </c>
      <c r="BI239">
        <f t="array" ref="BI239">IF(AND(ROWS($M$131:BI239)&lt;=$P$2,COLUMNS($M$131:BI239)&lt;=$P$2),INDEX(MINVERSE($M$6:INDEX($M$6:$EF$125,$P$2,$P$2)),ROWS($M$131:BI239),COLUMNS($M$131:BI239)),0)</f>
        <v>0</v>
      </c>
      <c r="BJ239">
        <f t="array" ref="BJ239">IF(AND(ROWS($M$131:BJ239)&lt;=$P$2,COLUMNS($M$131:BJ239)&lt;=$P$2),INDEX(MINVERSE($M$6:INDEX($M$6:$EF$125,$P$2,$P$2)),ROWS($M$131:BJ239),COLUMNS($M$131:BJ239)),0)</f>
        <v>0</v>
      </c>
      <c r="BK239">
        <f t="array" ref="BK239">IF(AND(ROWS($M$131:BK239)&lt;=$P$2,COLUMNS($M$131:BK239)&lt;=$P$2),INDEX(MINVERSE($M$6:INDEX($M$6:$EF$125,$P$2,$P$2)),ROWS($M$131:BK239),COLUMNS($M$131:BK239)),0)</f>
        <v>0</v>
      </c>
      <c r="BL239">
        <f t="array" ref="BL239">IF(AND(ROWS($M$131:BL239)&lt;=$P$2,COLUMNS($M$131:BL239)&lt;=$P$2),INDEX(MINVERSE($M$6:INDEX($M$6:$EF$125,$P$2,$P$2)),ROWS($M$131:BL239),COLUMNS($M$131:BL239)),0)</f>
        <v>0</v>
      </c>
      <c r="BM239">
        <f t="array" ref="BM239">IF(AND(ROWS($M$131:BM239)&lt;=$P$2,COLUMNS($M$131:BM239)&lt;=$P$2),INDEX(MINVERSE($M$6:INDEX($M$6:$EF$125,$P$2,$P$2)),ROWS($M$131:BM239),COLUMNS($M$131:BM239)),0)</f>
        <v>0</v>
      </c>
      <c r="BN239">
        <f t="array" ref="BN239">IF(AND(ROWS($M$131:BN239)&lt;=$P$2,COLUMNS($M$131:BN239)&lt;=$P$2),INDEX(MINVERSE($M$6:INDEX($M$6:$EF$125,$P$2,$P$2)),ROWS($M$131:BN239),COLUMNS($M$131:BN239)),0)</f>
        <v>0</v>
      </c>
      <c r="BO239">
        <f t="array" ref="BO239">IF(AND(ROWS($M$131:BO239)&lt;=$P$2,COLUMNS($M$131:BO239)&lt;=$P$2),INDEX(MINVERSE($M$6:INDEX($M$6:$EF$125,$P$2,$P$2)),ROWS($M$131:BO239),COLUMNS($M$131:BO239)),0)</f>
        <v>0</v>
      </c>
      <c r="BP239">
        <f t="array" ref="BP239">IF(AND(ROWS($M$131:BP239)&lt;=$P$2,COLUMNS($M$131:BP239)&lt;=$P$2),INDEX(MINVERSE($M$6:INDEX($M$6:$EF$125,$P$2,$P$2)),ROWS($M$131:BP239),COLUMNS($M$131:BP239)),0)</f>
        <v>0</v>
      </c>
      <c r="BQ239">
        <f t="array" ref="BQ239">IF(AND(ROWS($M$131:BQ239)&lt;=$P$2,COLUMNS($M$131:BQ239)&lt;=$P$2),INDEX(MINVERSE($M$6:INDEX($M$6:$EF$125,$P$2,$P$2)),ROWS($M$131:BQ239),COLUMNS($M$131:BQ239)),0)</f>
        <v>0</v>
      </c>
      <c r="BR239">
        <f t="array" ref="BR239">IF(AND(ROWS($M$131:BR239)&lt;=$P$2,COLUMNS($M$131:BR239)&lt;=$P$2),INDEX(MINVERSE($M$6:INDEX($M$6:$EF$125,$P$2,$P$2)),ROWS($M$131:BR239),COLUMNS($M$131:BR239)),0)</f>
        <v>0</v>
      </c>
      <c r="BS239">
        <f t="array" ref="BS239">IF(AND(ROWS($M$131:BS239)&lt;=$P$2,COLUMNS($M$131:BS239)&lt;=$P$2),INDEX(MINVERSE($M$6:INDEX($M$6:$EF$125,$P$2,$P$2)),ROWS($M$131:BS239),COLUMNS($M$131:BS239)),0)</f>
        <v>0</v>
      </c>
      <c r="BT239">
        <f t="array" ref="BT239">IF(AND(ROWS($M$131:BT239)&lt;=$P$2,COLUMNS($M$131:BT239)&lt;=$P$2),INDEX(MINVERSE($M$6:INDEX($M$6:$EF$125,$P$2,$P$2)),ROWS($M$131:BT239),COLUMNS($M$131:BT239)),0)</f>
        <v>0</v>
      </c>
      <c r="BU239">
        <f t="array" ref="BU239">IF(AND(ROWS($M$131:BU239)&lt;=$P$2,COLUMNS($M$131:BU239)&lt;=$P$2),INDEX(MINVERSE($M$6:INDEX($M$6:$EF$125,$P$2,$P$2)),ROWS($M$131:BU239),COLUMNS($M$131:BU239)),0)</f>
        <v>0</v>
      </c>
      <c r="BV239">
        <f t="array" ref="BV239">IF(AND(ROWS($M$131:BV239)&lt;=$P$2,COLUMNS($M$131:BV239)&lt;=$P$2),INDEX(MINVERSE($M$6:INDEX($M$6:$EF$125,$P$2,$P$2)),ROWS($M$131:BV239),COLUMNS($M$131:BV239)),0)</f>
        <v>0</v>
      </c>
      <c r="BW239">
        <f t="array" ref="BW239">IF(AND(ROWS($M$131:BW239)&lt;=$P$2,COLUMNS($M$131:BW239)&lt;=$P$2),INDEX(MINVERSE($M$6:INDEX($M$6:$EF$125,$P$2,$P$2)),ROWS($M$131:BW239),COLUMNS($M$131:BW239)),0)</f>
        <v>0</v>
      </c>
      <c r="BX239">
        <f t="array" ref="BX239">IF(AND(ROWS($M$131:BX239)&lt;=$P$2,COLUMNS($M$131:BX239)&lt;=$P$2),INDEX(MINVERSE($M$6:INDEX($M$6:$EF$125,$P$2,$P$2)),ROWS($M$131:BX239),COLUMNS($M$131:BX239)),0)</f>
        <v>0</v>
      </c>
      <c r="BY239">
        <f t="array" ref="BY239">IF(AND(ROWS($M$131:BY239)&lt;=$P$2,COLUMNS($M$131:BY239)&lt;=$P$2),INDEX(MINVERSE($M$6:INDEX($M$6:$EF$125,$P$2,$P$2)),ROWS($M$131:BY239),COLUMNS($M$131:BY239)),0)</f>
        <v>0</v>
      </c>
      <c r="BZ239">
        <f t="array" ref="BZ239">IF(AND(ROWS($M$131:BZ239)&lt;=$P$2,COLUMNS($M$131:BZ239)&lt;=$P$2),INDEX(MINVERSE($M$6:INDEX($M$6:$EF$125,$P$2,$P$2)),ROWS($M$131:BZ239),COLUMNS($M$131:BZ239)),0)</f>
        <v>0</v>
      </c>
      <c r="CA239">
        <f t="array" ref="CA239">IF(AND(ROWS($M$131:CA239)&lt;=$P$2,COLUMNS($M$131:CA239)&lt;=$P$2),INDEX(MINVERSE($M$6:INDEX($M$6:$EF$125,$P$2,$P$2)),ROWS($M$131:CA239),COLUMNS($M$131:CA239)),0)</f>
        <v>0</v>
      </c>
      <c r="CB239">
        <f t="array" ref="CB239">IF(AND(ROWS($M$131:CB239)&lt;=$P$2,COLUMNS($M$131:CB239)&lt;=$P$2),INDEX(MINVERSE($M$6:INDEX($M$6:$EF$125,$P$2,$P$2)),ROWS($M$131:CB239),COLUMNS($M$131:CB239)),0)</f>
        <v>0</v>
      </c>
      <c r="CC239">
        <f t="array" ref="CC239">IF(AND(ROWS($M$131:CC239)&lt;=$P$2,COLUMNS($M$131:CC239)&lt;=$P$2),INDEX(MINVERSE($M$6:INDEX($M$6:$EF$125,$P$2,$P$2)),ROWS($M$131:CC239),COLUMNS($M$131:CC239)),0)</f>
        <v>0</v>
      </c>
      <c r="CD239">
        <f t="array" ref="CD239">IF(AND(ROWS($M$131:CD239)&lt;=$P$2,COLUMNS($M$131:CD239)&lt;=$P$2),INDEX(MINVERSE($M$6:INDEX($M$6:$EF$125,$P$2,$P$2)),ROWS($M$131:CD239),COLUMNS($M$131:CD239)),0)</f>
        <v>0</v>
      </c>
      <c r="CE239">
        <f t="array" ref="CE239">IF(AND(ROWS($M$131:CE239)&lt;=$P$2,COLUMNS($M$131:CE239)&lt;=$P$2),INDEX(MINVERSE($M$6:INDEX($M$6:$EF$125,$P$2,$P$2)),ROWS($M$131:CE239),COLUMNS($M$131:CE239)),0)</f>
        <v>0</v>
      </c>
      <c r="CF239">
        <f t="array" ref="CF239">IF(AND(ROWS($M$131:CF239)&lt;=$P$2,COLUMNS($M$131:CF239)&lt;=$P$2),INDEX(MINVERSE($M$6:INDEX($M$6:$EF$125,$P$2,$P$2)),ROWS($M$131:CF239),COLUMNS($M$131:CF239)),0)</f>
        <v>0</v>
      </c>
      <c r="CG239">
        <f t="array" ref="CG239">IF(AND(ROWS($M$131:CG239)&lt;=$P$2,COLUMNS($M$131:CG239)&lt;=$P$2),INDEX(MINVERSE($M$6:INDEX($M$6:$EF$125,$P$2,$P$2)),ROWS($M$131:CG239),COLUMNS($M$131:CG239)),0)</f>
        <v>0</v>
      </c>
      <c r="CH239">
        <f t="array" ref="CH239">IF(AND(ROWS($M$131:CH239)&lt;=$P$2,COLUMNS($M$131:CH239)&lt;=$P$2),INDEX(MINVERSE($M$6:INDEX($M$6:$EF$125,$P$2,$P$2)),ROWS($M$131:CH239),COLUMNS($M$131:CH239)),0)</f>
        <v>0</v>
      </c>
      <c r="CI239">
        <f t="array" ref="CI239">IF(AND(ROWS($M$131:CI239)&lt;=$P$2,COLUMNS($M$131:CI239)&lt;=$P$2),INDEX(MINVERSE($M$6:INDEX($M$6:$EF$125,$P$2,$P$2)),ROWS($M$131:CI239),COLUMNS($M$131:CI239)),0)</f>
        <v>0</v>
      </c>
      <c r="CJ239">
        <f t="array" ref="CJ239">IF(AND(ROWS($M$131:CJ239)&lt;=$P$2,COLUMNS($M$131:CJ239)&lt;=$P$2),INDEX(MINVERSE($M$6:INDEX($M$6:$EF$125,$P$2,$P$2)),ROWS($M$131:CJ239),COLUMNS($M$131:CJ239)),0)</f>
        <v>0</v>
      </c>
      <c r="CK239">
        <f t="array" ref="CK239">IF(AND(ROWS($M$131:CK239)&lt;=$P$2,COLUMNS($M$131:CK239)&lt;=$P$2),INDEX(MINVERSE($M$6:INDEX($M$6:$EF$125,$P$2,$P$2)),ROWS($M$131:CK239),COLUMNS($M$131:CK239)),0)</f>
        <v>0</v>
      </c>
      <c r="CL239">
        <f t="array" ref="CL239">IF(AND(ROWS($M$131:CL239)&lt;=$P$2,COLUMNS($M$131:CL239)&lt;=$P$2),INDEX(MINVERSE($M$6:INDEX($M$6:$EF$125,$P$2,$P$2)),ROWS($M$131:CL239),COLUMNS($M$131:CL239)),0)</f>
        <v>0</v>
      </c>
      <c r="CM239">
        <f t="array" ref="CM239">IF(AND(ROWS($M$131:CM239)&lt;=$P$2,COLUMNS($M$131:CM239)&lt;=$P$2),INDEX(MINVERSE($M$6:INDEX($M$6:$EF$125,$P$2,$P$2)),ROWS($M$131:CM239),COLUMNS($M$131:CM239)),0)</f>
        <v>0</v>
      </c>
      <c r="CN239">
        <f t="array" ref="CN239">IF(AND(ROWS($M$131:CN239)&lt;=$P$2,COLUMNS($M$131:CN239)&lt;=$P$2),INDEX(MINVERSE($M$6:INDEX($M$6:$EF$125,$P$2,$P$2)),ROWS($M$131:CN239),COLUMNS($M$131:CN239)),0)</f>
        <v>0</v>
      </c>
      <c r="CO239">
        <f t="array" ref="CO239">IF(AND(ROWS($M$131:CO239)&lt;=$P$2,COLUMNS($M$131:CO239)&lt;=$P$2),INDEX(MINVERSE($M$6:INDEX($M$6:$EF$125,$P$2,$P$2)),ROWS($M$131:CO239),COLUMNS($M$131:CO239)),0)</f>
        <v>0</v>
      </c>
      <c r="CP239">
        <f t="array" ref="CP239">IF(AND(ROWS($M$131:CP239)&lt;=$P$2,COLUMNS($M$131:CP239)&lt;=$P$2),INDEX(MINVERSE($M$6:INDEX($M$6:$EF$125,$P$2,$P$2)),ROWS($M$131:CP239),COLUMNS($M$131:CP239)),0)</f>
        <v>0</v>
      </c>
      <c r="CQ239">
        <f t="array" ref="CQ239">IF(AND(ROWS($M$131:CQ239)&lt;=$P$2,COLUMNS($M$131:CQ239)&lt;=$P$2),INDEX(MINVERSE($M$6:INDEX($M$6:$EF$125,$P$2,$P$2)),ROWS($M$131:CQ239),COLUMNS($M$131:CQ239)),0)</f>
        <v>0</v>
      </c>
      <c r="CR239">
        <f t="array" ref="CR239">IF(AND(ROWS($M$131:CR239)&lt;=$P$2,COLUMNS($M$131:CR239)&lt;=$P$2),INDEX(MINVERSE($M$6:INDEX($M$6:$EF$125,$P$2,$P$2)),ROWS($M$131:CR239),COLUMNS($M$131:CR239)),0)</f>
        <v>0</v>
      </c>
      <c r="CS239">
        <f t="array" ref="CS239">IF(AND(ROWS($M$131:CS239)&lt;=$P$2,COLUMNS($M$131:CS239)&lt;=$P$2),INDEX(MINVERSE($M$6:INDEX($M$6:$EF$125,$P$2,$P$2)),ROWS($M$131:CS239),COLUMNS($M$131:CS239)),0)</f>
        <v>0</v>
      </c>
      <c r="CT239">
        <f t="array" ref="CT239">IF(AND(ROWS($M$131:CT239)&lt;=$P$2,COLUMNS($M$131:CT239)&lt;=$P$2),INDEX(MINVERSE($M$6:INDEX($M$6:$EF$125,$P$2,$P$2)),ROWS($M$131:CT239),COLUMNS($M$131:CT239)),0)</f>
        <v>0</v>
      </c>
      <c r="CU239">
        <f t="array" ref="CU239">IF(AND(ROWS($M$131:CU239)&lt;=$P$2,COLUMNS($M$131:CU239)&lt;=$P$2),INDEX(MINVERSE($M$6:INDEX($M$6:$EF$125,$P$2,$P$2)),ROWS($M$131:CU239),COLUMNS($M$131:CU239)),0)</f>
        <v>0</v>
      </c>
      <c r="CV239">
        <f t="array" ref="CV239">IF(AND(ROWS($M$131:CV239)&lt;=$P$2,COLUMNS($M$131:CV239)&lt;=$P$2),INDEX(MINVERSE($M$6:INDEX($M$6:$EF$125,$P$2,$P$2)),ROWS($M$131:CV239),COLUMNS($M$131:CV239)),0)</f>
        <v>0</v>
      </c>
      <c r="CW239">
        <f t="array" ref="CW239">IF(AND(ROWS($M$131:CW239)&lt;=$P$2,COLUMNS($M$131:CW239)&lt;=$P$2),INDEX(MINVERSE($M$6:INDEX($M$6:$EF$125,$P$2,$P$2)),ROWS($M$131:CW239),COLUMNS($M$131:CW239)),0)</f>
        <v>0</v>
      </c>
      <c r="CX239">
        <f t="array" ref="CX239">IF(AND(ROWS($M$131:CX239)&lt;=$P$2,COLUMNS($M$131:CX239)&lt;=$P$2),INDEX(MINVERSE($M$6:INDEX($M$6:$EF$125,$P$2,$P$2)),ROWS($M$131:CX239),COLUMNS($M$131:CX239)),0)</f>
        <v>0</v>
      </c>
      <c r="CY239">
        <f t="array" ref="CY239">IF(AND(ROWS($M$131:CY239)&lt;=$P$2,COLUMNS($M$131:CY239)&lt;=$P$2),INDEX(MINVERSE($M$6:INDEX($M$6:$EF$125,$P$2,$P$2)),ROWS($M$131:CY239),COLUMNS($M$131:CY239)),0)</f>
        <v>0</v>
      </c>
      <c r="CZ239">
        <f t="array" ref="CZ239">IF(AND(ROWS($M$131:CZ239)&lt;=$P$2,COLUMNS($M$131:CZ239)&lt;=$P$2),INDEX(MINVERSE($M$6:INDEX($M$6:$EF$125,$P$2,$P$2)),ROWS($M$131:CZ239),COLUMNS($M$131:CZ239)),0)</f>
        <v>0</v>
      </c>
      <c r="DA239">
        <f t="array" ref="DA239">IF(AND(ROWS($M$131:DA239)&lt;=$P$2,COLUMNS($M$131:DA239)&lt;=$P$2),INDEX(MINVERSE($M$6:INDEX($M$6:$EF$125,$P$2,$P$2)),ROWS($M$131:DA239),COLUMNS($M$131:DA239)),0)</f>
        <v>0</v>
      </c>
      <c r="DB239">
        <f t="array" ref="DB239">IF(AND(ROWS($M$131:DB239)&lt;=$P$2,COLUMNS($M$131:DB239)&lt;=$P$2),INDEX(MINVERSE($M$6:INDEX($M$6:$EF$125,$P$2,$P$2)),ROWS($M$131:DB239),COLUMNS($M$131:DB239)),0)</f>
        <v>0</v>
      </c>
      <c r="DC239">
        <f t="array" ref="DC239">IF(AND(ROWS($M$131:DC239)&lt;=$P$2,COLUMNS($M$131:DC239)&lt;=$P$2),INDEX(MINVERSE($M$6:INDEX($M$6:$EF$125,$P$2,$P$2)),ROWS($M$131:DC239),COLUMNS($M$131:DC239)),0)</f>
        <v>0</v>
      </c>
      <c r="DD239">
        <f t="array" ref="DD239">IF(AND(ROWS($M$131:DD239)&lt;=$P$2,COLUMNS($M$131:DD239)&lt;=$P$2),INDEX(MINVERSE($M$6:INDEX($M$6:$EF$125,$P$2,$P$2)),ROWS($M$131:DD239),COLUMNS($M$131:DD239)),0)</f>
        <v>0</v>
      </c>
      <c r="DE239">
        <f t="array" ref="DE239">IF(AND(ROWS($M$131:DE239)&lt;=$P$2,COLUMNS($M$131:DE239)&lt;=$P$2),INDEX(MINVERSE($M$6:INDEX($M$6:$EF$125,$P$2,$P$2)),ROWS($M$131:DE239),COLUMNS($M$131:DE239)),0)</f>
        <v>0</v>
      </c>
      <c r="DF239">
        <f t="array" ref="DF239">IF(AND(ROWS($M$131:DF239)&lt;=$P$2,COLUMNS($M$131:DF239)&lt;=$P$2),INDEX(MINVERSE($M$6:INDEX($M$6:$EF$125,$P$2,$P$2)),ROWS($M$131:DF239),COLUMNS($M$131:DF239)),0)</f>
        <v>0</v>
      </c>
      <c r="DG239">
        <f t="array" ref="DG239">IF(AND(ROWS($M$131:DG239)&lt;=$P$2,COLUMNS($M$131:DG239)&lt;=$P$2),INDEX(MINVERSE($M$6:INDEX($M$6:$EF$125,$P$2,$P$2)),ROWS($M$131:DG239),COLUMNS($M$131:DG239)),0)</f>
        <v>0</v>
      </c>
      <c r="DH239">
        <f t="array" ref="DH239">IF(AND(ROWS($M$131:DH239)&lt;=$P$2,COLUMNS($M$131:DH239)&lt;=$P$2),INDEX(MINVERSE($M$6:INDEX($M$6:$EF$125,$P$2,$P$2)),ROWS($M$131:DH239),COLUMNS($M$131:DH239)),0)</f>
        <v>0</v>
      </c>
      <c r="DI239">
        <f t="array" ref="DI239">IF(AND(ROWS($M$131:DI239)&lt;=$P$2,COLUMNS($M$131:DI239)&lt;=$P$2),INDEX(MINVERSE($M$6:INDEX($M$6:$EF$125,$P$2,$P$2)),ROWS($M$131:DI239),COLUMNS($M$131:DI239)),0)</f>
        <v>0</v>
      </c>
      <c r="DJ239">
        <f t="array" ref="DJ239">IF(AND(ROWS($M$131:DJ239)&lt;=$P$2,COLUMNS($M$131:DJ239)&lt;=$P$2),INDEX(MINVERSE($M$6:INDEX($M$6:$EF$125,$P$2,$P$2)),ROWS($M$131:DJ239),COLUMNS($M$131:DJ239)),0)</f>
        <v>0</v>
      </c>
      <c r="DK239">
        <f t="array" ref="DK239">IF(AND(ROWS($M$131:DK239)&lt;=$P$2,COLUMNS($M$131:DK239)&lt;=$P$2),INDEX(MINVERSE($M$6:INDEX($M$6:$EF$125,$P$2,$P$2)),ROWS($M$131:DK239),COLUMNS($M$131:DK239)),0)</f>
        <v>0</v>
      </c>
      <c r="DL239">
        <f t="array" ref="DL239">IF(AND(ROWS($M$131:DL239)&lt;=$P$2,COLUMNS($M$131:DL239)&lt;=$P$2),INDEX(MINVERSE($M$6:INDEX($M$6:$EF$125,$P$2,$P$2)),ROWS($M$131:DL239),COLUMNS($M$131:DL239)),0)</f>
        <v>0</v>
      </c>
      <c r="DM239">
        <f t="array" ref="DM239">IF(AND(ROWS($M$131:DM239)&lt;=$P$2,COLUMNS($M$131:DM239)&lt;=$P$2),INDEX(MINVERSE($M$6:INDEX($M$6:$EF$125,$P$2,$P$2)),ROWS($M$131:DM239),COLUMNS($M$131:DM239)),0)</f>
        <v>0</v>
      </c>
      <c r="DN239">
        <f t="array" ref="DN239">IF(AND(ROWS($M$131:DN239)&lt;=$P$2,COLUMNS($M$131:DN239)&lt;=$P$2),INDEX(MINVERSE($M$6:INDEX($M$6:$EF$125,$P$2,$P$2)),ROWS($M$131:DN239),COLUMNS($M$131:DN239)),0)</f>
        <v>0</v>
      </c>
      <c r="DO239">
        <f t="array" ref="DO239">IF(AND(ROWS($M$131:DO239)&lt;=$P$2,COLUMNS($M$131:DO239)&lt;=$P$2),INDEX(MINVERSE($M$6:INDEX($M$6:$EF$125,$P$2,$P$2)),ROWS($M$131:DO239),COLUMNS($M$131:DO239)),0)</f>
        <v>0</v>
      </c>
      <c r="DP239">
        <f t="array" ref="DP239">IF(AND(ROWS($M$131:DP239)&lt;=$P$2,COLUMNS($M$131:DP239)&lt;=$P$2),INDEX(MINVERSE($M$6:INDEX($M$6:$EF$125,$P$2,$P$2)),ROWS($M$131:DP239),COLUMNS($M$131:DP239)),0)</f>
        <v>0</v>
      </c>
      <c r="DQ239">
        <f t="array" ref="DQ239">IF(AND(ROWS($M$131:DQ239)&lt;=$P$2,COLUMNS($M$131:DQ239)&lt;=$P$2),INDEX(MINVERSE($M$6:INDEX($M$6:$EF$125,$P$2,$P$2)),ROWS($M$131:DQ239),COLUMNS($M$131:DQ239)),0)</f>
        <v>0</v>
      </c>
      <c r="DR239">
        <f t="array" ref="DR239">IF(AND(ROWS($M$131:DR239)&lt;=$P$2,COLUMNS($M$131:DR239)&lt;=$P$2),INDEX(MINVERSE($M$6:INDEX($M$6:$EF$125,$P$2,$P$2)),ROWS($M$131:DR239),COLUMNS($M$131:DR239)),0)</f>
        <v>0</v>
      </c>
      <c r="DS239">
        <f t="array" ref="DS239">IF(AND(ROWS($M$131:DS239)&lt;=$P$2,COLUMNS($M$131:DS239)&lt;=$P$2),INDEX(MINVERSE($M$6:INDEX($M$6:$EF$125,$P$2,$P$2)),ROWS($M$131:DS239),COLUMNS($M$131:DS239)),0)</f>
        <v>0</v>
      </c>
      <c r="DT239">
        <f t="array" ref="DT239">IF(AND(ROWS($M$131:DT239)&lt;=$P$2,COLUMNS($M$131:DT239)&lt;=$P$2),INDEX(MINVERSE($M$6:INDEX($M$6:$EF$125,$P$2,$P$2)),ROWS($M$131:DT239),COLUMNS($M$131:DT239)),0)</f>
        <v>0</v>
      </c>
      <c r="DU239">
        <f t="array" ref="DU239">IF(AND(ROWS($M$131:DU239)&lt;=$P$2,COLUMNS($M$131:DU239)&lt;=$P$2),INDEX(MINVERSE($M$6:INDEX($M$6:$EF$125,$P$2,$P$2)),ROWS($M$131:DU239),COLUMNS($M$131:DU239)),0)</f>
        <v>0</v>
      </c>
      <c r="DV239">
        <f t="array" ref="DV239">IF(AND(ROWS($M$131:DV239)&lt;=$P$2,COLUMNS($M$131:DV239)&lt;=$P$2),INDEX(MINVERSE($M$6:INDEX($M$6:$EF$125,$P$2,$P$2)),ROWS($M$131:DV239),COLUMNS($M$131:DV239)),0)</f>
        <v>0</v>
      </c>
      <c r="DW239">
        <f t="array" ref="DW239">IF(AND(ROWS($M$131:DW239)&lt;=$P$2,COLUMNS($M$131:DW239)&lt;=$P$2),INDEX(MINVERSE($M$6:INDEX($M$6:$EF$125,$P$2,$P$2)),ROWS($M$131:DW239),COLUMNS($M$131:DW239)),0)</f>
        <v>0</v>
      </c>
      <c r="DX239">
        <f t="array" ref="DX239">IF(AND(ROWS($M$131:DX239)&lt;=$P$2,COLUMNS($M$131:DX239)&lt;=$P$2),INDEX(MINVERSE($M$6:INDEX($M$6:$EF$125,$P$2,$P$2)),ROWS($M$131:DX239),COLUMNS($M$131:DX239)),0)</f>
        <v>0</v>
      </c>
      <c r="DY239">
        <f t="array" ref="DY239">IF(AND(ROWS($M$131:DY239)&lt;=$P$2,COLUMNS($M$131:DY239)&lt;=$P$2),INDEX(MINVERSE($M$6:INDEX($M$6:$EF$125,$P$2,$P$2)),ROWS($M$131:DY239),COLUMNS($M$131:DY239)),0)</f>
        <v>0</v>
      </c>
      <c r="DZ239">
        <f t="array" ref="DZ239">IF(AND(ROWS($M$131:DZ239)&lt;=$P$2,COLUMNS($M$131:DZ239)&lt;=$P$2),INDEX(MINVERSE($M$6:INDEX($M$6:$EF$125,$P$2,$P$2)),ROWS($M$131:DZ239),COLUMNS($M$131:DZ239)),0)</f>
        <v>0</v>
      </c>
      <c r="EA239">
        <f t="array" ref="EA239">IF(AND(ROWS($M$131:EA239)&lt;=$P$2,COLUMNS($M$131:EA239)&lt;=$P$2),INDEX(MINVERSE($M$6:INDEX($M$6:$EF$125,$P$2,$P$2)),ROWS($M$131:EA239),COLUMNS($M$131:EA239)),0)</f>
        <v>0</v>
      </c>
      <c r="EB239">
        <f t="array" ref="EB239">IF(AND(ROWS($M$131:EB239)&lt;=$P$2,COLUMNS($M$131:EB239)&lt;=$P$2),INDEX(MINVERSE($M$6:INDEX($M$6:$EF$125,$P$2,$P$2)),ROWS($M$131:EB239),COLUMNS($M$131:EB239)),0)</f>
        <v>0</v>
      </c>
    </row>
    <row r="240" spans="12:132" ht="15">
      <c r="L240" s="10">
        <v>110</v>
      </c>
      <c r="M240">
        <f t="array" ref="M240">IF(AND(ROWS($M$131:M240)&lt;=$P$2,COLUMNS($M$131:M240)&lt;=$P$2),INDEX(MINVERSE($M$6:INDEX($M$6:$EF$125,$P$2,$P$2)),ROWS($M$131:M240),COLUMNS($M$131:M240)),0)</f>
        <v>0</v>
      </c>
      <c r="N240">
        <f t="array" ref="N240">IF(AND(ROWS($M$131:N240)&lt;=$P$2,COLUMNS($M$131:N240)&lt;=$P$2),INDEX(MINVERSE($M$6:INDEX($M$6:$EF$125,$P$2,$P$2)),ROWS($M$131:N240),COLUMNS($M$131:N240)),0)</f>
        <v>0</v>
      </c>
      <c r="O240">
        <f t="array" ref="O240">IF(AND(ROWS($M$131:O240)&lt;=$P$2,COLUMNS($M$131:O240)&lt;=$P$2),INDEX(MINVERSE($M$6:INDEX($M$6:$EF$125,$P$2,$P$2)),ROWS($M$131:O240),COLUMNS($M$131:O240)),0)</f>
        <v>0</v>
      </c>
      <c r="P240">
        <f t="array" ref="P240">IF(AND(ROWS($M$131:P240)&lt;=$P$2,COLUMNS($M$131:P240)&lt;=$P$2),INDEX(MINVERSE($M$6:INDEX($M$6:$EF$125,$P$2,$P$2)),ROWS($M$131:P240),COLUMNS($M$131:P240)),0)</f>
        <v>0</v>
      </c>
      <c r="Q240">
        <f t="array" ref="Q240">IF(AND(ROWS($M$131:Q240)&lt;=$P$2,COLUMNS($M$131:Q240)&lt;=$P$2),INDEX(MINVERSE($M$6:INDEX($M$6:$EF$125,$P$2,$P$2)),ROWS($M$131:Q240),COLUMNS($M$131:Q240)),0)</f>
        <v>0</v>
      </c>
      <c r="R240">
        <f t="array" ref="R240">IF(AND(ROWS($M$131:R240)&lt;=$P$2,COLUMNS($M$131:R240)&lt;=$P$2),INDEX(MINVERSE($M$6:INDEX($M$6:$EF$125,$P$2,$P$2)),ROWS($M$131:R240),COLUMNS($M$131:R240)),0)</f>
        <v>0</v>
      </c>
      <c r="S240">
        <f t="array" ref="S240">IF(AND(ROWS($M$131:S240)&lt;=$P$2,COLUMNS($M$131:S240)&lt;=$P$2),INDEX(MINVERSE($M$6:INDEX($M$6:$EF$125,$P$2,$P$2)),ROWS($M$131:S240),COLUMNS($M$131:S240)),0)</f>
        <v>0</v>
      </c>
      <c r="T240">
        <f t="array" ref="T240">IF(AND(ROWS($M$131:T240)&lt;=$P$2,COLUMNS($M$131:T240)&lt;=$P$2),INDEX(MINVERSE($M$6:INDEX($M$6:$EF$125,$P$2,$P$2)),ROWS($M$131:T240),COLUMNS($M$131:T240)),0)</f>
        <v>0</v>
      </c>
      <c r="U240">
        <f t="array" ref="U240">IF(AND(ROWS($M$131:U240)&lt;=$P$2,COLUMNS($M$131:U240)&lt;=$P$2),INDEX(MINVERSE($M$6:INDEX($M$6:$EF$125,$P$2,$P$2)),ROWS($M$131:U240),COLUMNS($M$131:U240)),0)</f>
        <v>0</v>
      </c>
      <c r="V240">
        <f t="array" ref="V240">IF(AND(ROWS($M$131:V240)&lt;=$P$2,COLUMNS($M$131:V240)&lt;=$P$2),INDEX(MINVERSE($M$6:INDEX($M$6:$EF$125,$P$2,$P$2)),ROWS($M$131:V240),COLUMNS($M$131:V240)),0)</f>
        <v>0</v>
      </c>
      <c r="W240">
        <f t="array" ref="W240">IF(AND(ROWS($M$131:W240)&lt;=$P$2,COLUMNS($M$131:W240)&lt;=$P$2),INDEX(MINVERSE($M$6:INDEX($M$6:$EF$125,$P$2,$P$2)),ROWS($M$131:W240),COLUMNS($M$131:W240)),0)</f>
        <v>0</v>
      </c>
      <c r="X240">
        <f t="array" ref="X240">IF(AND(ROWS($M$131:X240)&lt;=$P$2,COLUMNS($M$131:X240)&lt;=$P$2),INDEX(MINVERSE($M$6:INDEX($M$6:$EF$125,$P$2,$P$2)),ROWS($M$131:X240),COLUMNS($M$131:X240)),0)</f>
        <v>0</v>
      </c>
      <c r="Y240">
        <f t="array" ref="Y240">IF(AND(ROWS($M$131:Y240)&lt;=$P$2,COLUMNS($M$131:Y240)&lt;=$P$2),INDEX(MINVERSE($M$6:INDEX($M$6:$EF$125,$P$2,$P$2)),ROWS($M$131:Y240),COLUMNS($M$131:Y240)),0)</f>
        <v>0</v>
      </c>
      <c r="Z240">
        <f t="array" ref="Z240">IF(AND(ROWS($M$131:Z240)&lt;=$P$2,COLUMNS($M$131:Z240)&lt;=$P$2),INDEX(MINVERSE($M$6:INDEX($M$6:$EF$125,$P$2,$P$2)),ROWS($M$131:Z240),COLUMNS($M$131:Z240)),0)</f>
        <v>0</v>
      </c>
      <c r="AA240">
        <f t="array" ref="AA240">IF(AND(ROWS($M$131:AA240)&lt;=$P$2,COLUMNS($M$131:AA240)&lt;=$P$2),INDEX(MINVERSE($M$6:INDEX($M$6:$EF$125,$P$2,$P$2)),ROWS($M$131:AA240),COLUMNS($M$131:AA240)),0)</f>
        <v>0</v>
      </c>
      <c r="AB240">
        <f t="array" ref="AB240">IF(AND(ROWS($M$131:AB240)&lt;=$P$2,COLUMNS($M$131:AB240)&lt;=$P$2),INDEX(MINVERSE($M$6:INDEX($M$6:$EF$125,$P$2,$P$2)),ROWS($M$131:AB240),COLUMNS($M$131:AB240)),0)</f>
        <v>0</v>
      </c>
      <c r="AC240">
        <f t="array" ref="AC240">IF(AND(ROWS($M$131:AC240)&lt;=$P$2,COLUMNS($M$131:AC240)&lt;=$P$2),INDEX(MINVERSE($M$6:INDEX($M$6:$EF$125,$P$2,$P$2)),ROWS($M$131:AC240),COLUMNS($M$131:AC240)),0)</f>
        <v>0</v>
      </c>
      <c r="AD240">
        <f t="array" ref="AD240">IF(AND(ROWS($M$131:AD240)&lt;=$P$2,COLUMNS($M$131:AD240)&lt;=$P$2),INDEX(MINVERSE($M$6:INDEX($M$6:$EF$125,$P$2,$P$2)),ROWS($M$131:AD240),COLUMNS($M$131:AD240)),0)</f>
        <v>0</v>
      </c>
      <c r="AE240">
        <f t="array" ref="AE240">IF(AND(ROWS($M$131:AE240)&lt;=$P$2,COLUMNS($M$131:AE240)&lt;=$P$2),INDEX(MINVERSE($M$6:INDEX($M$6:$EF$125,$P$2,$P$2)),ROWS($M$131:AE240),COLUMNS($M$131:AE240)),0)</f>
        <v>0</v>
      </c>
      <c r="AF240">
        <f t="array" ref="AF240">IF(AND(ROWS($M$131:AF240)&lt;=$P$2,COLUMNS($M$131:AF240)&lt;=$P$2),INDEX(MINVERSE($M$6:INDEX($M$6:$EF$125,$P$2,$P$2)),ROWS($M$131:AF240),COLUMNS($M$131:AF240)),0)</f>
        <v>0</v>
      </c>
      <c r="AG240">
        <f t="array" ref="AG240">IF(AND(ROWS($M$131:AG240)&lt;=$P$2,COLUMNS($M$131:AG240)&lt;=$P$2),INDEX(MINVERSE($M$6:INDEX($M$6:$EF$125,$P$2,$P$2)),ROWS($M$131:AG240),COLUMNS($M$131:AG240)),0)</f>
        <v>0</v>
      </c>
      <c r="AH240">
        <f t="array" ref="AH240">IF(AND(ROWS($M$131:AH240)&lt;=$P$2,COLUMNS($M$131:AH240)&lt;=$P$2),INDEX(MINVERSE($M$6:INDEX($M$6:$EF$125,$P$2,$P$2)),ROWS($M$131:AH240),COLUMNS($M$131:AH240)),0)</f>
        <v>0</v>
      </c>
      <c r="AI240">
        <f t="array" ref="AI240">IF(AND(ROWS($M$131:AI240)&lt;=$P$2,COLUMNS($M$131:AI240)&lt;=$P$2),INDEX(MINVERSE($M$6:INDEX($M$6:$EF$125,$P$2,$P$2)),ROWS($M$131:AI240),COLUMNS($M$131:AI240)),0)</f>
        <v>0</v>
      </c>
      <c r="AJ240">
        <f t="array" ref="AJ240">IF(AND(ROWS($M$131:AJ240)&lt;=$P$2,COLUMNS($M$131:AJ240)&lt;=$P$2),INDEX(MINVERSE($M$6:INDEX($M$6:$EF$125,$P$2,$P$2)),ROWS($M$131:AJ240),COLUMNS($M$131:AJ240)),0)</f>
        <v>0</v>
      </c>
      <c r="AK240">
        <f t="array" ref="AK240">IF(AND(ROWS($M$131:AK240)&lt;=$P$2,COLUMNS($M$131:AK240)&lt;=$P$2),INDEX(MINVERSE($M$6:INDEX($M$6:$EF$125,$P$2,$P$2)),ROWS($M$131:AK240),COLUMNS($M$131:AK240)),0)</f>
        <v>0</v>
      </c>
      <c r="AL240">
        <f t="array" ref="AL240">IF(AND(ROWS($M$131:AL240)&lt;=$P$2,COLUMNS($M$131:AL240)&lt;=$P$2),INDEX(MINVERSE($M$6:INDEX($M$6:$EF$125,$P$2,$P$2)),ROWS($M$131:AL240),COLUMNS($M$131:AL240)),0)</f>
        <v>0</v>
      </c>
      <c r="AM240">
        <f t="array" ref="AM240">IF(AND(ROWS($M$131:AM240)&lt;=$P$2,COLUMNS($M$131:AM240)&lt;=$P$2),INDEX(MINVERSE($M$6:INDEX($M$6:$EF$125,$P$2,$P$2)),ROWS($M$131:AM240),COLUMNS($M$131:AM240)),0)</f>
        <v>0</v>
      </c>
      <c r="AN240">
        <f t="array" ref="AN240">IF(AND(ROWS($M$131:AN240)&lt;=$P$2,COLUMNS($M$131:AN240)&lt;=$P$2),INDEX(MINVERSE($M$6:INDEX($M$6:$EF$125,$P$2,$P$2)),ROWS($M$131:AN240),COLUMNS($M$131:AN240)),0)</f>
        <v>0</v>
      </c>
      <c r="AO240">
        <f t="array" ref="AO240">IF(AND(ROWS($M$131:AO240)&lt;=$P$2,COLUMNS($M$131:AO240)&lt;=$P$2),INDEX(MINVERSE($M$6:INDEX($M$6:$EF$125,$P$2,$P$2)),ROWS($M$131:AO240),COLUMNS($M$131:AO240)),0)</f>
        <v>0</v>
      </c>
      <c r="AP240">
        <f t="array" ref="AP240">IF(AND(ROWS($M$131:AP240)&lt;=$P$2,COLUMNS($M$131:AP240)&lt;=$P$2),INDEX(MINVERSE($M$6:INDEX($M$6:$EF$125,$P$2,$P$2)),ROWS($M$131:AP240),COLUMNS($M$131:AP240)),0)</f>
        <v>0</v>
      </c>
      <c r="AQ240">
        <f t="array" ref="AQ240">IF(AND(ROWS($M$131:AQ240)&lt;=$P$2,COLUMNS($M$131:AQ240)&lt;=$P$2),INDEX(MINVERSE($M$6:INDEX($M$6:$EF$125,$P$2,$P$2)),ROWS($M$131:AQ240),COLUMNS($M$131:AQ240)),0)</f>
        <v>0</v>
      </c>
      <c r="AR240">
        <f t="array" ref="AR240">IF(AND(ROWS($M$131:AR240)&lt;=$P$2,COLUMNS($M$131:AR240)&lt;=$P$2),INDEX(MINVERSE($M$6:INDEX($M$6:$EF$125,$P$2,$P$2)),ROWS($M$131:AR240),COLUMNS($M$131:AR240)),0)</f>
        <v>0</v>
      </c>
      <c r="AS240">
        <f t="array" ref="AS240">IF(AND(ROWS($M$131:AS240)&lt;=$P$2,COLUMNS($M$131:AS240)&lt;=$P$2),INDEX(MINVERSE($M$6:INDEX($M$6:$EF$125,$P$2,$P$2)),ROWS($M$131:AS240),COLUMNS($M$131:AS240)),0)</f>
        <v>0</v>
      </c>
      <c r="AT240">
        <f t="array" ref="AT240">IF(AND(ROWS($M$131:AT240)&lt;=$P$2,COLUMNS($M$131:AT240)&lt;=$P$2),INDEX(MINVERSE($M$6:INDEX($M$6:$EF$125,$P$2,$P$2)),ROWS($M$131:AT240),COLUMNS($M$131:AT240)),0)</f>
        <v>0</v>
      </c>
      <c r="AU240">
        <f t="array" ref="AU240">IF(AND(ROWS($M$131:AU240)&lt;=$P$2,COLUMNS($M$131:AU240)&lt;=$P$2),INDEX(MINVERSE($M$6:INDEX($M$6:$EF$125,$P$2,$P$2)),ROWS($M$131:AU240),COLUMNS($M$131:AU240)),0)</f>
        <v>0</v>
      </c>
      <c r="AV240">
        <f t="array" ref="AV240">IF(AND(ROWS($M$131:AV240)&lt;=$P$2,COLUMNS($M$131:AV240)&lt;=$P$2),INDEX(MINVERSE($M$6:INDEX($M$6:$EF$125,$P$2,$P$2)),ROWS($M$131:AV240),COLUMNS($M$131:AV240)),0)</f>
        <v>0</v>
      </c>
      <c r="AW240">
        <f t="array" ref="AW240">IF(AND(ROWS($M$131:AW240)&lt;=$P$2,COLUMNS($M$131:AW240)&lt;=$P$2),INDEX(MINVERSE($M$6:INDEX($M$6:$EF$125,$P$2,$P$2)),ROWS($M$131:AW240),COLUMNS($M$131:AW240)),0)</f>
        <v>0</v>
      </c>
      <c r="AX240">
        <f t="array" ref="AX240">IF(AND(ROWS($M$131:AX240)&lt;=$P$2,COLUMNS($M$131:AX240)&lt;=$P$2),INDEX(MINVERSE($M$6:INDEX($M$6:$EF$125,$P$2,$P$2)),ROWS($M$131:AX240),COLUMNS($M$131:AX240)),0)</f>
        <v>0</v>
      </c>
      <c r="AY240">
        <f t="array" ref="AY240">IF(AND(ROWS($M$131:AY240)&lt;=$P$2,COLUMNS($M$131:AY240)&lt;=$P$2),INDEX(MINVERSE($M$6:INDEX($M$6:$EF$125,$P$2,$P$2)),ROWS($M$131:AY240),COLUMNS($M$131:AY240)),0)</f>
        <v>0</v>
      </c>
      <c r="AZ240">
        <f t="array" ref="AZ240">IF(AND(ROWS($M$131:AZ240)&lt;=$P$2,COLUMNS($M$131:AZ240)&lt;=$P$2),INDEX(MINVERSE($M$6:INDEX($M$6:$EF$125,$P$2,$P$2)),ROWS($M$131:AZ240),COLUMNS($M$131:AZ240)),0)</f>
        <v>0</v>
      </c>
      <c r="BA240">
        <f t="array" ref="BA240">IF(AND(ROWS($M$131:BA240)&lt;=$P$2,COLUMNS($M$131:BA240)&lt;=$P$2),INDEX(MINVERSE($M$6:INDEX($M$6:$EF$125,$P$2,$P$2)),ROWS($M$131:BA240),COLUMNS($M$131:BA240)),0)</f>
        <v>0</v>
      </c>
      <c r="BB240">
        <f t="array" ref="BB240">IF(AND(ROWS($M$131:BB240)&lt;=$P$2,COLUMNS($M$131:BB240)&lt;=$P$2),INDEX(MINVERSE($M$6:INDEX($M$6:$EF$125,$P$2,$P$2)),ROWS($M$131:BB240),COLUMNS($M$131:BB240)),0)</f>
        <v>0</v>
      </c>
      <c r="BC240">
        <f t="array" ref="BC240">IF(AND(ROWS($M$131:BC240)&lt;=$P$2,COLUMNS($M$131:BC240)&lt;=$P$2),INDEX(MINVERSE($M$6:INDEX($M$6:$EF$125,$P$2,$P$2)),ROWS($M$131:BC240),COLUMNS($M$131:BC240)),0)</f>
        <v>0</v>
      </c>
      <c r="BD240">
        <f t="array" ref="BD240">IF(AND(ROWS($M$131:BD240)&lt;=$P$2,COLUMNS($M$131:BD240)&lt;=$P$2),INDEX(MINVERSE($M$6:INDEX($M$6:$EF$125,$P$2,$P$2)),ROWS($M$131:BD240),COLUMNS($M$131:BD240)),0)</f>
        <v>0</v>
      </c>
      <c r="BE240">
        <f t="array" ref="BE240">IF(AND(ROWS($M$131:BE240)&lt;=$P$2,COLUMNS($M$131:BE240)&lt;=$P$2),INDEX(MINVERSE($M$6:INDEX($M$6:$EF$125,$P$2,$P$2)),ROWS($M$131:BE240),COLUMNS($M$131:BE240)),0)</f>
        <v>0</v>
      </c>
      <c r="BF240">
        <f t="array" ref="BF240">IF(AND(ROWS($M$131:BF240)&lt;=$P$2,COLUMNS($M$131:BF240)&lt;=$P$2),INDEX(MINVERSE($M$6:INDEX($M$6:$EF$125,$P$2,$P$2)),ROWS($M$131:BF240),COLUMNS($M$131:BF240)),0)</f>
        <v>0</v>
      </c>
      <c r="BG240">
        <f t="array" ref="BG240">IF(AND(ROWS($M$131:BG240)&lt;=$P$2,COLUMNS($M$131:BG240)&lt;=$P$2),INDEX(MINVERSE($M$6:INDEX($M$6:$EF$125,$P$2,$P$2)),ROWS($M$131:BG240),COLUMNS($M$131:BG240)),0)</f>
        <v>0</v>
      </c>
      <c r="BH240">
        <f t="array" ref="BH240">IF(AND(ROWS($M$131:BH240)&lt;=$P$2,COLUMNS($M$131:BH240)&lt;=$P$2),INDEX(MINVERSE($M$6:INDEX($M$6:$EF$125,$P$2,$P$2)),ROWS($M$131:BH240),COLUMNS($M$131:BH240)),0)</f>
        <v>0</v>
      </c>
      <c r="BI240">
        <f t="array" ref="BI240">IF(AND(ROWS($M$131:BI240)&lt;=$P$2,COLUMNS($M$131:BI240)&lt;=$P$2),INDEX(MINVERSE($M$6:INDEX($M$6:$EF$125,$P$2,$P$2)),ROWS($M$131:BI240),COLUMNS($M$131:BI240)),0)</f>
        <v>0</v>
      </c>
      <c r="BJ240">
        <f t="array" ref="BJ240">IF(AND(ROWS($M$131:BJ240)&lt;=$P$2,COLUMNS($M$131:BJ240)&lt;=$P$2),INDEX(MINVERSE($M$6:INDEX($M$6:$EF$125,$P$2,$P$2)),ROWS($M$131:BJ240),COLUMNS($M$131:BJ240)),0)</f>
        <v>0</v>
      </c>
      <c r="BK240">
        <f t="array" ref="BK240">IF(AND(ROWS($M$131:BK240)&lt;=$P$2,COLUMNS($M$131:BK240)&lt;=$P$2),INDEX(MINVERSE($M$6:INDEX($M$6:$EF$125,$P$2,$P$2)),ROWS($M$131:BK240),COLUMNS($M$131:BK240)),0)</f>
        <v>0</v>
      </c>
      <c r="BL240">
        <f t="array" ref="BL240">IF(AND(ROWS($M$131:BL240)&lt;=$P$2,COLUMNS($M$131:BL240)&lt;=$P$2),INDEX(MINVERSE($M$6:INDEX($M$6:$EF$125,$P$2,$P$2)),ROWS($M$131:BL240),COLUMNS($M$131:BL240)),0)</f>
        <v>0</v>
      </c>
      <c r="BM240">
        <f t="array" ref="BM240">IF(AND(ROWS($M$131:BM240)&lt;=$P$2,COLUMNS($M$131:BM240)&lt;=$P$2),INDEX(MINVERSE($M$6:INDEX($M$6:$EF$125,$P$2,$P$2)),ROWS($M$131:BM240),COLUMNS($M$131:BM240)),0)</f>
        <v>0</v>
      </c>
      <c r="BN240">
        <f t="array" ref="BN240">IF(AND(ROWS($M$131:BN240)&lt;=$P$2,COLUMNS($M$131:BN240)&lt;=$P$2),INDEX(MINVERSE($M$6:INDEX($M$6:$EF$125,$P$2,$P$2)),ROWS($M$131:BN240),COLUMNS($M$131:BN240)),0)</f>
        <v>0</v>
      </c>
      <c r="BO240">
        <f t="array" ref="BO240">IF(AND(ROWS($M$131:BO240)&lt;=$P$2,COLUMNS($M$131:BO240)&lt;=$P$2),INDEX(MINVERSE($M$6:INDEX($M$6:$EF$125,$P$2,$P$2)),ROWS($M$131:BO240),COLUMNS($M$131:BO240)),0)</f>
        <v>0</v>
      </c>
      <c r="BP240">
        <f t="array" ref="BP240">IF(AND(ROWS($M$131:BP240)&lt;=$P$2,COLUMNS($M$131:BP240)&lt;=$P$2),INDEX(MINVERSE($M$6:INDEX($M$6:$EF$125,$P$2,$P$2)),ROWS($M$131:BP240),COLUMNS($M$131:BP240)),0)</f>
        <v>0</v>
      </c>
      <c r="BQ240">
        <f t="array" ref="BQ240">IF(AND(ROWS($M$131:BQ240)&lt;=$P$2,COLUMNS($M$131:BQ240)&lt;=$P$2),INDEX(MINVERSE($M$6:INDEX($M$6:$EF$125,$P$2,$P$2)),ROWS($M$131:BQ240),COLUMNS($M$131:BQ240)),0)</f>
        <v>0</v>
      </c>
      <c r="BR240">
        <f t="array" ref="BR240">IF(AND(ROWS($M$131:BR240)&lt;=$P$2,COLUMNS($M$131:BR240)&lt;=$P$2),INDEX(MINVERSE($M$6:INDEX($M$6:$EF$125,$P$2,$P$2)),ROWS($M$131:BR240),COLUMNS($M$131:BR240)),0)</f>
        <v>0</v>
      </c>
      <c r="BS240">
        <f t="array" ref="BS240">IF(AND(ROWS($M$131:BS240)&lt;=$P$2,COLUMNS($M$131:BS240)&lt;=$P$2),INDEX(MINVERSE($M$6:INDEX($M$6:$EF$125,$P$2,$P$2)),ROWS($M$131:BS240),COLUMNS($M$131:BS240)),0)</f>
        <v>0</v>
      </c>
      <c r="BT240">
        <f t="array" ref="BT240">IF(AND(ROWS($M$131:BT240)&lt;=$P$2,COLUMNS($M$131:BT240)&lt;=$P$2),INDEX(MINVERSE($M$6:INDEX($M$6:$EF$125,$P$2,$P$2)),ROWS($M$131:BT240),COLUMNS($M$131:BT240)),0)</f>
        <v>0</v>
      </c>
      <c r="BU240">
        <f t="array" ref="BU240">IF(AND(ROWS($M$131:BU240)&lt;=$P$2,COLUMNS($M$131:BU240)&lt;=$P$2),INDEX(MINVERSE($M$6:INDEX($M$6:$EF$125,$P$2,$P$2)),ROWS($M$131:BU240),COLUMNS($M$131:BU240)),0)</f>
        <v>0</v>
      </c>
      <c r="BV240">
        <f t="array" ref="BV240">IF(AND(ROWS($M$131:BV240)&lt;=$P$2,COLUMNS($M$131:BV240)&lt;=$P$2),INDEX(MINVERSE($M$6:INDEX($M$6:$EF$125,$P$2,$P$2)),ROWS($M$131:BV240),COLUMNS($M$131:BV240)),0)</f>
        <v>0</v>
      </c>
      <c r="BW240">
        <f t="array" ref="BW240">IF(AND(ROWS($M$131:BW240)&lt;=$P$2,COLUMNS($M$131:BW240)&lt;=$P$2),INDEX(MINVERSE($M$6:INDEX($M$6:$EF$125,$P$2,$P$2)),ROWS($M$131:BW240),COLUMNS($M$131:BW240)),0)</f>
        <v>0</v>
      </c>
      <c r="BX240">
        <f t="array" ref="BX240">IF(AND(ROWS($M$131:BX240)&lt;=$P$2,COLUMNS($M$131:BX240)&lt;=$P$2),INDEX(MINVERSE($M$6:INDEX($M$6:$EF$125,$P$2,$P$2)),ROWS($M$131:BX240),COLUMNS($M$131:BX240)),0)</f>
        <v>0</v>
      </c>
      <c r="BY240">
        <f t="array" ref="BY240">IF(AND(ROWS($M$131:BY240)&lt;=$P$2,COLUMNS($M$131:BY240)&lt;=$P$2),INDEX(MINVERSE($M$6:INDEX($M$6:$EF$125,$P$2,$P$2)),ROWS($M$131:BY240),COLUMNS($M$131:BY240)),0)</f>
        <v>0</v>
      </c>
      <c r="BZ240">
        <f t="array" ref="BZ240">IF(AND(ROWS($M$131:BZ240)&lt;=$P$2,COLUMNS($M$131:BZ240)&lt;=$P$2),INDEX(MINVERSE($M$6:INDEX($M$6:$EF$125,$P$2,$P$2)),ROWS($M$131:BZ240),COLUMNS($M$131:BZ240)),0)</f>
        <v>0</v>
      </c>
      <c r="CA240">
        <f t="array" ref="CA240">IF(AND(ROWS($M$131:CA240)&lt;=$P$2,COLUMNS($M$131:CA240)&lt;=$P$2),INDEX(MINVERSE($M$6:INDEX($M$6:$EF$125,$P$2,$P$2)),ROWS($M$131:CA240),COLUMNS($M$131:CA240)),0)</f>
        <v>0</v>
      </c>
      <c r="CB240">
        <f t="array" ref="CB240">IF(AND(ROWS($M$131:CB240)&lt;=$P$2,COLUMNS($M$131:CB240)&lt;=$P$2),INDEX(MINVERSE($M$6:INDEX($M$6:$EF$125,$P$2,$P$2)),ROWS($M$131:CB240),COLUMNS($M$131:CB240)),0)</f>
        <v>0</v>
      </c>
      <c r="CC240">
        <f t="array" ref="CC240">IF(AND(ROWS($M$131:CC240)&lt;=$P$2,COLUMNS($M$131:CC240)&lt;=$P$2),INDEX(MINVERSE($M$6:INDEX($M$6:$EF$125,$P$2,$P$2)),ROWS($M$131:CC240),COLUMNS($M$131:CC240)),0)</f>
        <v>0</v>
      </c>
      <c r="CD240">
        <f t="array" ref="CD240">IF(AND(ROWS($M$131:CD240)&lt;=$P$2,COLUMNS($M$131:CD240)&lt;=$P$2),INDEX(MINVERSE($M$6:INDEX($M$6:$EF$125,$P$2,$P$2)),ROWS($M$131:CD240),COLUMNS($M$131:CD240)),0)</f>
        <v>0</v>
      </c>
      <c r="CE240">
        <f t="array" ref="CE240">IF(AND(ROWS($M$131:CE240)&lt;=$P$2,COLUMNS($M$131:CE240)&lt;=$P$2),INDEX(MINVERSE($M$6:INDEX($M$6:$EF$125,$P$2,$P$2)),ROWS($M$131:CE240),COLUMNS($M$131:CE240)),0)</f>
        <v>0</v>
      </c>
      <c r="CF240">
        <f t="array" ref="CF240">IF(AND(ROWS($M$131:CF240)&lt;=$P$2,COLUMNS($M$131:CF240)&lt;=$P$2),INDEX(MINVERSE($M$6:INDEX($M$6:$EF$125,$P$2,$P$2)),ROWS($M$131:CF240),COLUMNS($M$131:CF240)),0)</f>
        <v>0</v>
      </c>
      <c r="CG240">
        <f t="array" ref="CG240">IF(AND(ROWS($M$131:CG240)&lt;=$P$2,COLUMNS($M$131:CG240)&lt;=$P$2),INDEX(MINVERSE($M$6:INDEX($M$6:$EF$125,$P$2,$P$2)),ROWS($M$131:CG240),COLUMNS($M$131:CG240)),0)</f>
        <v>0</v>
      </c>
      <c r="CH240">
        <f t="array" ref="CH240">IF(AND(ROWS($M$131:CH240)&lt;=$P$2,COLUMNS($M$131:CH240)&lt;=$P$2),INDEX(MINVERSE($M$6:INDEX($M$6:$EF$125,$P$2,$P$2)),ROWS($M$131:CH240),COLUMNS($M$131:CH240)),0)</f>
        <v>0</v>
      </c>
      <c r="CI240">
        <f t="array" ref="CI240">IF(AND(ROWS($M$131:CI240)&lt;=$P$2,COLUMNS($M$131:CI240)&lt;=$P$2),INDEX(MINVERSE($M$6:INDEX($M$6:$EF$125,$P$2,$P$2)),ROWS($M$131:CI240),COLUMNS($M$131:CI240)),0)</f>
        <v>0</v>
      </c>
      <c r="CJ240">
        <f t="array" ref="CJ240">IF(AND(ROWS($M$131:CJ240)&lt;=$P$2,COLUMNS($M$131:CJ240)&lt;=$P$2),INDEX(MINVERSE($M$6:INDEX($M$6:$EF$125,$P$2,$P$2)),ROWS($M$131:CJ240),COLUMNS($M$131:CJ240)),0)</f>
        <v>0</v>
      </c>
      <c r="CK240">
        <f t="array" ref="CK240">IF(AND(ROWS($M$131:CK240)&lt;=$P$2,COLUMNS($M$131:CK240)&lt;=$P$2),INDEX(MINVERSE($M$6:INDEX($M$6:$EF$125,$P$2,$P$2)),ROWS($M$131:CK240),COLUMNS($M$131:CK240)),0)</f>
        <v>0</v>
      </c>
      <c r="CL240">
        <f t="array" ref="CL240">IF(AND(ROWS($M$131:CL240)&lt;=$P$2,COLUMNS($M$131:CL240)&lt;=$P$2),INDEX(MINVERSE($M$6:INDEX($M$6:$EF$125,$P$2,$P$2)),ROWS($M$131:CL240),COLUMNS($M$131:CL240)),0)</f>
        <v>0</v>
      </c>
      <c r="CM240">
        <f t="array" ref="CM240">IF(AND(ROWS($M$131:CM240)&lt;=$P$2,COLUMNS($M$131:CM240)&lt;=$P$2),INDEX(MINVERSE($M$6:INDEX($M$6:$EF$125,$P$2,$P$2)),ROWS($M$131:CM240),COLUMNS($M$131:CM240)),0)</f>
        <v>0</v>
      </c>
      <c r="CN240">
        <f t="array" ref="CN240">IF(AND(ROWS($M$131:CN240)&lt;=$P$2,COLUMNS($M$131:CN240)&lt;=$P$2),INDEX(MINVERSE($M$6:INDEX($M$6:$EF$125,$P$2,$P$2)),ROWS($M$131:CN240),COLUMNS($M$131:CN240)),0)</f>
        <v>0</v>
      </c>
      <c r="CO240">
        <f t="array" ref="CO240">IF(AND(ROWS($M$131:CO240)&lt;=$P$2,COLUMNS($M$131:CO240)&lt;=$P$2),INDEX(MINVERSE($M$6:INDEX($M$6:$EF$125,$P$2,$P$2)),ROWS($M$131:CO240),COLUMNS($M$131:CO240)),0)</f>
        <v>0</v>
      </c>
      <c r="CP240">
        <f t="array" ref="CP240">IF(AND(ROWS($M$131:CP240)&lt;=$P$2,COLUMNS($M$131:CP240)&lt;=$P$2),INDEX(MINVERSE($M$6:INDEX($M$6:$EF$125,$P$2,$P$2)),ROWS($M$131:CP240),COLUMNS($M$131:CP240)),0)</f>
        <v>0</v>
      </c>
      <c r="CQ240">
        <f t="array" ref="CQ240">IF(AND(ROWS($M$131:CQ240)&lt;=$P$2,COLUMNS($M$131:CQ240)&lt;=$P$2),INDEX(MINVERSE($M$6:INDEX($M$6:$EF$125,$P$2,$P$2)),ROWS($M$131:CQ240),COLUMNS($M$131:CQ240)),0)</f>
        <v>0</v>
      </c>
      <c r="CR240">
        <f t="array" ref="CR240">IF(AND(ROWS($M$131:CR240)&lt;=$P$2,COLUMNS($M$131:CR240)&lt;=$P$2),INDEX(MINVERSE($M$6:INDEX($M$6:$EF$125,$P$2,$P$2)),ROWS($M$131:CR240),COLUMNS($M$131:CR240)),0)</f>
        <v>0</v>
      </c>
      <c r="CS240">
        <f t="array" ref="CS240">IF(AND(ROWS($M$131:CS240)&lt;=$P$2,COLUMNS($M$131:CS240)&lt;=$P$2),INDEX(MINVERSE($M$6:INDEX($M$6:$EF$125,$P$2,$P$2)),ROWS($M$131:CS240),COLUMNS($M$131:CS240)),0)</f>
        <v>0</v>
      </c>
      <c r="CT240">
        <f t="array" ref="CT240">IF(AND(ROWS($M$131:CT240)&lt;=$P$2,COLUMNS($M$131:CT240)&lt;=$P$2),INDEX(MINVERSE($M$6:INDEX($M$6:$EF$125,$P$2,$P$2)),ROWS($M$131:CT240),COLUMNS($M$131:CT240)),0)</f>
        <v>0</v>
      </c>
      <c r="CU240">
        <f t="array" ref="CU240">IF(AND(ROWS($M$131:CU240)&lt;=$P$2,COLUMNS($M$131:CU240)&lt;=$P$2),INDEX(MINVERSE($M$6:INDEX($M$6:$EF$125,$P$2,$P$2)),ROWS($M$131:CU240),COLUMNS($M$131:CU240)),0)</f>
        <v>0</v>
      </c>
      <c r="CV240">
        <f t="array" ref="CV240">IF(AND(ROWS($M$131:CV240)&lt;=$P$2,COLUMNS($M$131:CV240)&lt;=$P$2),INDEX(MINVERSE($M$6:INDEX($M$6:$EF$125,$P$2,$P$2)),ROWS($M$131:CV240),COLUMNS($M$131:CV240)),0)</f>
        <v>0</v>
      </c>
      <c r="CW240">
        <f t="array" ref="CW240">IF(AND(ROWS($M$131:CW240)&lt;=$P$2,COLUMNS($M$131:CW240)&lt;=$P$2),INDEX(MINVERSE($M$6:INDEX($M$6:$EF$125,$P$2,$P$2)),ROWS($M$131:CW240),COLUMNS($M$131:CW240)),0)</f>
        <v>0</v>
      </c>
      <c r="CX240">
        <f t="array" ref="CX240">IF(AND(ROWS($M$131:CX240)&lt;=$P$2,COLUMNS($M$131:CX240)&lt;=$P$2),INDEX(MINVERSE($M$6:INDEX($M$6:$EF$125,$P$2,$P$2)),ROWS($M$131:CX240),COLUMNS($M$131:CX240)),0)</f>
        <v>0</v>
      </c>
      <c r="CY240">
        <f t="array" ref="CY240">IF(AND(ROWS($M$131:CY240)&lt;=$P$2,COLUMNS($M$131:CY240)&lt;=$P$2),INDEX(MINVERSE($M$6:INDEX($M$6:$EF$125,$P$2,$P$2)),ROWS($M$131:CY240),COLUMNS($M$131:CY240)),0)</f>
        <v>0</v>
      </c>
      <c r="CZ240">
        <f t="array" ref="CZ240">IF(AND(ROWS($M$131:CZ240)&lt;=$P$2,COLUMNS($M$131:CZ240)&lt;=$P$2),INDEX(MINVERSE($M$6:INDEX($M$6:$EF$125,$P$2,$P$2)),ROWS($M$131:CZ240),COLUMNS($M$131:CZ240)),0)</f>
        <v>0</v>
      </c>
      <c r="DA240">
        <f t="array" ref="DA240">IF(AND(ROWS($M$131:DA240)&lt;=$P$2,COLUMNS($M$131:DA240)&lt;=$P$2),INDEX(MINVERSE($M$6:INDEX($M$6:$EF$125,$P$2,$P$2)),ROWS($M$131:DA240),COLUMNS($M$131:DA240)),0)</f>
        <v>0</v>
      </c>
      <c r="DB240">
        <f t="array" ref="DB240">IF(AND(ROWS($M$131:DB240)&lt;=$P$2,COLUMNS($M$131:DB240)&lt;=$P$2),INDEX(MINVERSE($M$6:INDEX($M$6:$EF$125,$P$2,$P$2)),ROWS($M$131:DB240),COLUMNS($M$131:DB240)),0)</f>
        <v>0</v>
      </c>
      <c r="DC240">
        <f t="array" ref="DC240">IF(AND(ROWS($M$131:DC240)&lt;=$P$2,COLUMNS($M$131:DC240)&lt;=$P$2),INDEX(MINVERSE($M$6:INDEX($M$6:$EF$125,$P$2,$P$2)),ROWS($M$131:DC240),COLUMNS($M$131:DC240)),0)</f>
        <v>0</v>
      </c>
      <c r="DD240">
        <f t="array" ref="DD240">IF(AND(ROWS($M$131:DD240)&lt;=$P$2,COLUMNS($M$131:DD240)&lt;=$P$2),INDEX(MINVERSE($M$6:INDEX($M$6:$EF$125,$P$2,$P$2)),ROWS($M$131:DD240),COLUMNS($M$131:DD240)),0)</f>
        <v>0</v>
      </c>
      <c r="DE240">
        <f t="array" ref="DE240">IF(AND(ROWS($M$131:DE240)&lt;=$P$2,COLUMNS($M$131:DE240)&lt;=$P$2),INDEX(MINVERSE($M$6:INDEX($M$6:$EF$125,$P$2,$P$2)),ROWS($M$131:DE240),COLUMNS($M$131:DE240)),0)</f>
        <v>0</v>
      </c>
      <c r="DF240">
        <f t="array" ref="DF240">IF(AND(ROWS($M$131:DF240)&lt;=$P$2,COLUMNS($M$131:DF240)&lt;=$P$2),INDEX(MINVERSE($M$6:INDEX($M$6:$EF$125,$P$2,$P$2)),ROWS($M$131:DF240),COLUMNS($M$131:DF240)),0)</f>
        <v>0</v>
      </c>
      <c r="DG240">
        <f t="array" ref="DG240">IF(AND(ROWS($M$131:DG240)&lt;=$P$2,COLUMNS($M$131:DG240)&lt;=$P$2),INDEX(MINVERSE($M$6:INDEX($M$6:$EF$125,$P$2,$P$2)),ROWS($M$131:DG240),COLUMNS($M$131:DG240)),0)</f>
        <v>0</v>
      </c>
      <c r="DH240">
        <f t="array" ref="DH240">IF(AND(ROWS($M$131:DH240)&lt;=$P$2,COLUMNS($M$131:DH240)&lt;=$P$2),INDEX(MINVERSE($M$6:INDEX($M$6:$EF$125,$P$2,$P$2)),ROWS($M$131:DH240),COLUMNS($M$131:DH240)),0)</f>
        <v>0</v>
      </c>
      <c r="DI240">
        <f t="array" ref="DI240">IF(AND(ROWS($M$131:DI240)&lt;=$P$2,COLUMNS($M$131:DI240)&lt;=$P$2),INDEX(MINVERSE($M$6:INDEX($M$6:$EF$125,$P$2,$P$2)),ROWS($M$131:DI240),COLUMNS($M$131:DI240)),0)</f>
        <v>0</v>
      </c>
      <c r="DJ240">
        <f t="array" ref="DJ240">IF(AND(ROWS($M$131:DJ240)&lt;=$P$2,COLUMNS($M$131:DJ240)&lt;=$P$2),INDEX(MINVERSE($M$6:INDEX($M$6:$EF$125,$P$2,$P$2)),ROWS($M$131:DJ240),COLUMNS($M$131:DJ240)),0)</f>
        <v>0</v>
      </c>
      <c r="DK240">
        <f t="array" ref="DK240">IF(AND(ROWS($M$131:DK240)&lt;=$P$2,COLUMNS($M$131:DK240)&lt;=$P$2),INDEX(MINVERSE($M$6:INDEX($M$6:$EF$125,$P$2,$P$2)),ROWS($M$131:DK240),COLUMNS($M$131:DK240)),0)</f>
        <v>0</v>
      </c>
      <c r="DL240">
        <f t="array" ref="DL240">IF(AND(ROWS($M$131:DL240)&lt;=$P$2,COLUMNS($M$131:DL240)&lt;=$P$2),INDEX(MINVERSE($M$6:INDEX($M$6:$EF$125,$P$2,$P$2)),ROWS($M$131:DL240),COLUMNS($M$131:DL240)),0)</f>
        <v>0</v>
      </c>
      <c r="DM240">
        <f t="array" ref="DM240">IF(AND(ROWS($M$131:DM240)&lt;=$P$2,COLUMNS($M$131:DM240)&lt;=$P$2),INDEX(MINVERSE($M$6:INDEX($M$6:$EF$125,$P$2,$P$2)),ROWS($M$131:DM240),COLUMNS($M$131:DM240)),0)</f>
        <v>0</v>
      </c>
      <c r="DN240">
        <f t="array" ref="DN240">IF(AND(ROWS($M$131:DN240)&lt;=$P$2,COLUMNS($M$131:DN240)&lt;=$P$2),INDEX(MINVERSE($M$6:INDEX($M$6:$EF$125,$P$2,$P$2)),ROWS($M$131:DN240),COLUMNS($M$131:DN240)),0)</f>
        <v>0</v>
      </c>
      <c r="DO240">
        <f t="array" ref="DO240">IF(AND(ROWS($M$131:DO240)&lt;=$P$2,COLUMNS($M$131:DO240)&lt;=$P$2),INDEX(MINVERSE($M$6:INDEX($M$6:$EF$125,$P$2,$P$2)),ROWS($M$131:DO240),COLUMNS($M$131:DO240)),0)</f>
        <v>0</v>
      </c>
      <c r="DP240">
        <f t="array" ref="DP240">IF(AND(ROWS($M$131:DP240)&lt;=$P$2,COLUMNS($M$131:DP240)&lt;=$P$2),INDEX(MINVERSE($M$6:INDEX($M$6:$EF$125,$P$2,$P$2)),ROWS($M$131:DP240),COLUMNS($M$131:DP240)),0)</f>
        <v>0</v>
      </c>
      <c r="DQ240">
        <f t="array" ref="DQ240">IF(AND(ROWS($M$131:DQ240)&lt;=$P$2,COLUMNS($M$131:DQ240)&lt;=$P$2),INDEX(MINVERSE($M$6:INDEX($M$6:$EF$125,$P$2,$P$2)),ROWS($M$131:DQ240),COLUMNS($M$131:DQ240)),0)</f>
        <v>0</v>
      </c>
      <c r="DR240">
        <f t="array" ref="DR240">IF(AND(ROWS($M$131:DR240)&lt;=$P$2,COLUMNS($M$131:DR240)&lt;=$P$2),INDEX(MINVERSE($M$6:INDEX($M$6:$EF$125,$P$2,$P$2)),ROWS($M$131:DR240),COLUMNS($M$131:DR240)),0)</f>
        <v>0</v>
      </c>
      <c r="DS240">
        <f t="array" ref="DS240">IF(AND(ROWS($M$131:DS240)&lt;=$P$2,COLUMNS($M$131:DS240)&lt;=$P$2),INDEX(MINVERSE($M$6:INDEX($M$6:$EF$125,$P$2,$P$2)),ROWS($M$131:DS240),COLUMNS($M$131:DS240)),0)</f>
        <v>0</v>
      </c>
      <c r="DT240">
        <f t="array" ref="DT240">IF(AND(ROWS($M$131:DT240)&lt;=$P$2,COLUMNS($M$131:DT240)&lt;=$P$2),INDEX(MINVERSE($M$6:INDEX($M$6:$EF$125,$P$2,$P$2)),ROWS($M$131:DT240),COLUMNS($M$131:DT240)),0)</f>
        <v>0</v>
      </c>
      <c r="DU240">
        <f t="array" ref="DU240">IF(AND(ROWS($M$131:DU240)&lt;=$P$2,COLUMNS($M$131:DU240)&lt;=$P$2),INDEX(MINVERSE($M$6:INDEX($M$6:$EF$125,$P$2,$P$2)),ROWS($M$131:DU240),COLUMNS($M$131:DU240)),0)</f>
        <v>0</v>
      </c>
      <c r="DV240">
        <f t="array" ref="DV240">IF(AND(ROWS($M$131:DV240)&lt;=$P$2,COLUMNS($M$131:DV240)&lt;=$P$2),INDEX(MINVERSE($M$6:INDEX($M$6:$EF$125,$P$2,$P$2)),ROWS($M$131:DV240),COLUMNS($M$131:DV240)),0)</f>
        <v>0</v>
      </c>
      <c r="DW240">
        <f t="array" ref="DW240">IF(AND(ROWS($M$131:DW240)&lt;=$P$2,COLUMNS($M$131:DW240)&lt;=$P$2),INDEX(MINVERSE($M$6:INDEX($M$6:$EF$125,$P$2,$P$2)),ROWS($M$131:DW240),COLUMNS($M$131:DW240)),0)</f>
        <v>0</v>
      </c>
      <c r="DX240">
        <f t="array" ref="DX240">IF(AND(ROWS($M$131:DX240)&lt;=$P$2,COLUMNS($M$131:DX240)&lt;=$P$2),INDEX(MINVERSE($M$6:INDEX($M$6:$EF$125,$P$2,$P$2)),ROWS($M$131:DX240),COLUMNS($M$131:DX240)),0)</f>
        <v>0</v>
      </c>
      <c r="DY240">
        <f t="array" ref="DY240">IF(AND(ROWS($M$131:DY240)&lt;=$P$2,COLUMNS($M$131:DY240)&lt;=$P$2),INDEX(MINVERSE($M$6:INDEX($M$6:$EF$125,$P$2,$P$2)),ROWS($M$131:DY240),COLUMNS($M$131:DY240)),0)</f>
        <v>0</v>
      </c>
      <c r="DZ240">
        <f t="array" ref="DZ240">IF(AND(ROWS($M$131:DZ240)&lt;=$P$2,COLUMNS($M$131:DZ240)&lt;=$P$2),INDEX(MINVERSE($M$6:INDEX($M$6:$EF$125,$P$2,$P$2)),ROWS($M$131:DZ240),COLUMNS($M$131:DZ240)),0)</f>
        <v>0</v>
      </c>
      <c r="EA240">
        <f t="array" ref="EA240">IF(AND(ROWS($M$131:EA240)&lt;=$P$2,COLUMNS($M$131:EA240)&lt;=$P$2),INDEX(MINVERSE($M$6:INDEX($M$6:$EF$125,$P$2,$P$2)),ROWS($M$131:EA240),COLUMNS($M$131:EA240)),0)</f>
        <v>0</v>
      </c>
      <c r="EB240">
        <f t="array" ref="EB240">IF(AND(ROWS($M$131:EB240)&lt;=$P$2,COLUMNS($M$131:EB240)&lt;=$P$2),INDEX(MINVERSE($M$6:INDEX($M$6:$EF$125,$P$2,$P$2)),ROWS($M$131:EB240),COLUMNS($M$131:EB240)),0)</f>
        <v>0</v>
      </c>
    </row>
    <row r="241" spans="12:132" ht="15">
      <c r="L241" s="10">
        <v>111</v>
      </c>
      <c r="M241">
        <f t="array" ref="M241">IF(AND(ROWS($M$131:M241)&lt;=$P$2,COLUMNS($M$131:M241)&lt;=$P$2),INDEX(MINVERSE($M$6:INDEX($M$6:$EF$125,$P$2,$P$2)),ROWS($M$131:M241),COLUMNS($M$131:M241)),0)</f>
        <v>0</v>
      </c>
      <c r="N241">
        <f t="array" ref="N241">IF(AND(ROWS($M$131:N241)&lt;=$P$2,COLUMNS($M$131:N241)&lt;=$P$2),INDEX(MINVERSE($M$6:INDEX($M$6:$EF$125,$P$2,$P$2)),ROWS($M$131:N241),COLUMNS($M$131:N241)),0)</f>
        <v>0</v>
      </c>
      <c r="O241">
        <f t="array" ref="O241">IF(AND(ROWS($M$131:O241)&lt;=$P$2,COLUMNS($M$131:O241)&lt;=$P$2),INDEX(MINVERSE($M$6:INDEX($M$6:$EF$125,$P$2,$P$2)),ROWS($M$131:O241),COLUMNS($M$131:O241)),0)</f>
        <v>0</v>
      </c>
      <c r="P241">
        <f t="array" ref="P241">IF(AND(ROWS($M$131:P241)&lt;=$P$2,COLUMNS($M$131:P241)&lt;=$P$2),INDEX(MINVERSE($M$6:INDEX($M$6:$EF$125,$P$2,$P$2)),ROWS($M$131:P241),COLUMNS($M$131:P241)),0)</f>
        <v>0</v>
      </c>
      <c r="Q241">
        <f t="array" ref="Q241">IF(AND(ROWS($M$131:Q241)&lt;=$P$2,COLUMNS($M$131:Q241)&lt;=$P$2),INDEX(MINVERSE($M$6:INDEX($M$6:$EF$125,$P$2,$P$2)),ROWS($M$131:Q241),COLUMNS($M$131:Q241)),0)</f>
        <v>0</v>
      </c>
      <c r="R241">
        <f t="array" ref="R241">IF(AND(ROWS($M$131:R241)&lt;=$P$2,COLUMNS($M$131:R241)&lt;=$P$2),INDEX(MINVERSE($M$6:INDEX($M$6:$EF$125,$P$2,$P$2)),ROWS($M$131:R241),COLUMNS($M$131:R241)),0)</f>
        <v>0</v>
      </c>
      <c r="S241">
        <f t="array" ref="S241">IF(AND(ROWS($M$131:S241)&lt;=$P$2,COLUMNS($M$131:S241)&lt;=$P$2),INDEX(MINVERSE($M$6:INDEX($M$6:$EF$125,$P$2,$P$2)),ROWS($M$131:S241),COLUMNS($M$131:S241)),0)</f>
        <v>0</v>
      </c>
      <c r="T241">
        <f t="array" ref="T241">IF(AND(ROWS($M$131:T241)&lt;=$P$2,COLUMNS($M$131:T241)&lt;=$P$2),INDEX(MINVERSE($M$6:INDEX($M$6:$EF$125,$P$2,$P$2)),ROWS($M$131:T241),COLUMNS($M$131:T241)),0)</f>
        <v>0</v>
      </c>
      <c r="U241">
        <f t="array" ref="U241">IF(AND(ROWS($M$131:U241)&lt;=$P$2,COLUMNS($M$131:U241)&lt;=$P$2),INDEX(MINVERSE($M$6:INDEX($M$6:$EF$125,$P$2,$P$2)),ROWS($M$131:U241),COLUMNS($M$131:U241)),0)</f>
        <v>0</v>
      </c>
      <c r="V241">
        <f t="array" ref="V241">IF(AND(ROWS($M$131:V241)&lt;=$P$2,COLUMNS($M$131:V241)&lt;=$P$2),INDEX(MINVERSE($M$6:INDEX($M$6:$EF$125,$P$2,$P$2)),ROWS($M$131:V241),COLUMNS($M$131:V241)),0)</f>
        <v>0</v>
      </c>
      <c r="W241">
        <f t="array" ref="W241">IF(AND(ROWS($M$131:W241)&lt;=$P$2,COLUMNS($M$131:W241)&lt;=$P$2),INDEX(MINVERSE($M$6:INDEX($M$6:$EF$125,$P$2,$P$2)),ROWS($M$131:W241),COLUMNS($M$131:W241)),0)</f>
        <v>0</v>
      </c>
      <c r="X241">
        <f t="array" ref="X241">IF(AND(ROWS($M$131:X241)&lt;=$P$2,COLUMNS($M$131:X241)&lt;=$P$2),INDEX(MINVERSE($M$6:INDEX($M$6:$EF$125,$P$2,$P$2)),ROWS($M$131:X241),COLUMNS($M$131:X241)),0)</f>
        <v>0</v>
      </c>
      <c r="Y241">
        <f t="array" ref="Y241">IF(AND(ROWS($M$131:Y241)&lt;=$P$2,COLUMNS($M$131:Y241)&lt;=$P$2),INDEX(MINVERSE($M$6:INDEX($M$6:$EF$125,$P$2,$P$2)),ROWS($M$131:Y241),COLUMNS($M$131:Y241)),0)</f>
        <v>0</v>
      </c>
      <c r="Z241">
        <f t="array" ref="Z241">IF(AND(ROWS($M$131:Z241)&lt;=$P$2,COLUMNS($M$131:Z241)&lt;=$P$2),INDEX(MINVERSE($M$6:INDEX($M$6:$EF$125,$P$2,$P$2)),ROWS($M$131:Z241),COLUMNS($M$131:Z241)),0)</f>
        <v>0</v>
      </c>
      <c r="AA241">
        <f t="array" ref="AA241">IF(AND(ROWS($M$131:AA241)&lt;=$P$2,COLUMNS($M$131:AA241)&lt;=$P$2),INDEX(MINVERSE($M$6:INDEX($M$6:$EF$125,$P$2,$P$2)),ROWS($M$131:AA241),COLUMNS($M$131:AA241)),0)</f>
        <v>0</v>
      </c>
      <c r="AB241">
        <f t="array" ref="AB241">IF(AND(ROWS($M$131:AB241)&lt;=$P$2,COLUMNS($M$131:AB241)&lt;=$P$2),INDEX(MINVERSE($M$6:INDEX($M$6:$EF$125,$P$2,$P$2)),ROWS($M$131:AB241),COLUMNS($M$131:AB241)),0)</f>
        <v>0</v>
      </c>
      <c r="AC241">
        <f t="array" ref="AC241">IF(AND(ROWS($M$131:AC241)&lt;=$P$2,COLUMNS($M$131:AC241)&lt;=$P$2),INDEX(MINVERSE($M$6:INDEX($M$6:$EF$125,$P$2,$P$2)),ROWS($M$131:AC241),COLUMNS($M$131:AC241)),0)</f>
        <v>0</v>
      </c>
      <c r="AD241">
        <f t="array" ref="AD241">IF(AND(ROWS($M$131:AD241)&lt;=$P$2,COLUMNS($M$131:AD241)&lt;=$P$2),INDEX(MINVERSE($M$6:INDEX($M$6:$EF$125,$P$2,$P$2)),ROWS($M$131:AD241),COLUMNS($M$131:AD241)),0)</f>
        <v>0</v>
      </c>
      <c r="AE241">
        <f t="array" ref="AE241">IF(AND(ROWS($M$131:AE241)&lt;=$P$2,COLUMNS($M$131:AE241)&lt;=$P$2),INDEX(MINVERSE($M$6:INDEX($M$6:$EF$125,$P$2,$P$2)),ROWS($M$131:AE241),COLUMNS($M$131:AE241)),0)</f>
        <v>0</v>
      </c>
      <c r="AF241">
        <f t="array" ref="AF241">IF(AND(ROWS($M$131:AF241)&lt;=$P$2,COLUMNS($M$131:AF241)&lt;=$P$2),INDEX(MINVERSE($M$6:INDEX($M$6:$EF$125,$P$2,$P$2)),ROWS($M$131:AF241),COLUMNS($M$131:AF241)),0)</f>
        <v>0</v>
      </c>
      <c r="AG241">
        <f t="array" ref="AG241">IF(AND(ROWS($M$131:AG241)&lt;=$P$2,COLUMNS($M$131:AG241)&lt;=$P$2),INDEX(MINVERSE($M$6:INDEX($M$6:$EF$125,$P$2,$P$2)),ROWS($M$131:AG241),COLUMNS($M$131:AG241)),0)</f>
        <v>0</v>
      </c>
      <c r="AH241">
        <f t="array" ref="AH241">IF(AND(ROWS($M$131:AH241)&lt;=$P$2,COLUMNS($M$131:AH241)&lt;=$P$2),INDEX(MINVERSE($M$6:INDEX($M$6:$EF$125,$P$2,$P$2)),ROWS($M$131:AH241),COLUMNS($M$131:AH241)),0)</f>
        <v>0</v>
      </c>
      <c r="AI241">
        <f t="array" ref="AI241">IF(AND(ROWS($M$131:AI241)&lt;=$P$2,COLUMNS($M$131:AI241)&lt;=$P$2),INDEX(MINVERSE($M$6:INDEX($M$6:$EF$125,$P$2,$P$2)),ROWS($M$131:AI241),COLUMNS($M$131:AI241)),0)</f>
        <v>0</v>
      </c>
      <c r="AJ241">
        <f t="array" ref="AJ241">IF(AND(ROWS($M$131:AJ241)&lt;=$P$2,COLUMNS($M$131:AJ241)&lt;=$P$2),INDEX(MINVERSE($M$6:INDEX($M$6:$EF$125,$P$2,$P$2)),ROWS($M$131:AJ241),COLUMNS($M$131:AJ241)),0)</f>
        <v>0</v>
      </c>
      <c r="AK241">
        <f t="array" ref="AK241">IF(AND(ROWS($M$131:AK241)&lt;=$P$2,COLUMNS($M$131:AK241)&lt;=$P$2),INDEX(MINVERSE($M$6:INDEX($M$6:$EF$125,$P$2,$P$2)),ROWS($M$131:AK241),COLUMNS($M$131:AK241)),0)</f>
        <v>0</v>
      </c>
      <c r="AL241">
        <f t="array" ref="AL241">IF(AND(ROWS($M$131:AL241)&lt;=$P$2,COLUMNS($M$131:AL241)&lt;=$P$2),INDEX(MINVERSE($M$6:INDEX($M$6:$EF$125,$P$2,$P$2)),ROWS($M$131:AL241),COLUMNS($M$131:AL241)),0)</f>
        <v>0</v>
      </c>
      <c r="AM241">
        <f t="array" ref="AM241">IF(AND(ROWS($M$131:AM241)&lt;=$P$2,COLUMNS($M$131:AM241)&lt;=$P$2),INDEX(MINVERSE($M$6:INDEX($M$6:$EF$125,$P$2,$P$2)),ROWS($M$131:AM241),COLUMNS($M$131:AM241)),0)</f>
        <v>0</v>
      </c>
      <c r="AN241">
        <f t="array" ref="AN241">IF(AND(ROWS($M$131:AN241)&lt;=$P$2,COLUMNS($M$131:AN241)&lt;=$P$2),INDEX(MINVERSE($M$6:INDEX($M$6:$EF$125,$P$2,$P$2)),ROWS($M$131:AN241),COLUMNS($M$131:AN241)),0)</f>
        <v>0</v>
      </c>
      <c r="AO241">
        <f t="array" ref="AO241">IF(AND(ROWS($M$131:AO241)&lt;=$P$2,COLUMNS($M$131:AO241)&lt;=$P$2),INDEX(MINVERSE($M$6:INDEX($M$6:$EF$125,$P$2,$P$2)),ROWS($M$131:AO241),COLUMNS($M$131:AO241)),0)</f>
        <v>0</v>
      </c>
      <c r="AP241">
        <f t="array" ref="AP241">IF(AND(ROWS($M$131:AP241)&lt;=$P$2,COLUMNS($M$131:AP241)&lt;=$P$2),INDEX(MINVERSE($M$6:INDEX($M$6:$EF$125,$P$2,$P$2)),ROWS($M$131:AP241),COLUMNS($M$131:AP241)),0)</f>
        <v>0</v>
      </c>
      <c r="AQ241">
        <f t="array" ref="AQ241">IF(AND(ROWS($M$131:AQ241)&lt;=$P$2,COLUMNS($M$131:AQ241)&lt;=$P$2),INDEX(MINVERSE($M$6:INDEX($M$6:$EF$125,$P$2,$P$2)),ROWS($M$131:AQ241),COLUMNS($M$131:AQ241)),0)</f>
        <v>0</v>
      </c>
      <c r="AR241">
        <f t="array" ref="AR241">IF(AND(ROWS($M$131:AR241)&lt;=$P$2,COLUMNS($M$131:AR241)&lt;=$P$2),INDEX(MINVERSE($M$6:INDEX($M$6:$EF$125,$P$2,$P$2)),ROWS($M$131:AR241),COLUMNS($M$131:AR241)),0)</f>
        <v>0</v>
      </c>
      <c r="AS241">
        <f t="array" ref="AS241">IF(AND(ROWS($M$131:AS241)&lt;=$P$2,COLUMNS($M$131:AS241)&lt;=$P$2),INDEX(MINVERSE($M$6:INDEX($M$6:$EF$125,$P$2,$P$2)),ROWS($M$131:AS241),COLUMNS($M$131:AS241)),0)</f>
        <v>0</v>
      </c>
      <c r="AT241">
        <f t="array" ref="AT241">IF(AND(ROWS($M$131:AT241)&lt;=$P$2,COLUMNS($M$131:AT241)&lt;=$P$2),INDEX(MINVERSE($M$6:INDEX($M$6:$EF$125,$P$2,$P$2)),ROWS($M$131:AT241),COLUMNS($M$131:AT241)),0)</f>
        <v>0</v>
      </c>
      <c r="AU241">
        <f t="array" ref="AU241">IF(AND(ROWS($M$131:AU241)&lt;=$P$2,COLUMNS($M$131:AU241)&lt;=$P$2),INDEX(MINVERSE($M$6:INDEX($M$6:$EF$125,$P$2,$P$2)),ROWS($M$131:AU241),COLUMNS($M$131:AU241)),0)</f>
        <v>0</v>
      </c>
      <c r="AV241">
        <f t="array" ref="AV241">IF(AND(ROWS($M$131:AV241)&lt;=$P$2,COLUMNS($M$131:AV241)&lt;=$P$2),INDEX(MINVERSE($M$6:INDEX($M$6:$EF$125,$P$2,$P$2)),ROWS($M$131:AV241),COLUMNS($M$131:AV241)),0)</f>
        <v>0</v>
      </c>
      <c r="AW241">
        <f t="array" ref="AW241">IF(AND(ROWS($M$131:AW241)&lt;=$P$2,COLUMNS($M$131:AW241)&lt;=$P$2),INDEX(MINVERSE($M$6:INDEX($M$6:$EF$125,$P$2,$P$2)),ROWS($M$131:AW241),COLUMNS($M$131:AW241)),0)</f>
        <v>0</v>
      </c>
      <c r="AX241">
        <f t="array" ref="AX241">IF(AND(ROWS($M$131:AX241)&lt;=$P$2,COLUMNS($M$131:AX241)&lt;=$P$2),INDEX(MINVERSE($M$6:INDEX($M$6:$EF$125,$P$2,$P$2)),ROWS($M$131:AX241),COLUMNS($M$131:AX241)),0)</f>
        <v>0</v>
      </c>
      <c r="AY241">
        <f t="array" ref="AY241">IF(AND(ROWS($M$131:AY241)&lt;=$P$2,COLUMNS($M$131:AY241)&lt;=$P$2),INDEX(MINVERSE($M$6:INDEX($M$6:$EF$125,$P$2,$P$2)),ROWS($M$131:AY241),COLUMNS($M$131:AY241)),0)</f>
        <v>0</v>
      </c>
      <c r="AZ241">
        <f t="array" ref="AZ241">IF(AND(ROWS($M$131:AZ241)&lt;=$P$2,COLUMNS($M$131:AZ241)&lt;=$P$2),INDEX(MINVERSE($M$6:INDEX($M$6:$EF$125,$P$2,$P$2)),ROWS($M$131:AZ241),COLUMNS($M$131:AZ241)),0)</f>
        <v>0</v>
      </c>
      <c r="BA241">
        <f t="array" ref="BA241">IF(AND(ROWS($M$131:BA241)&lt;=$P$2,COLUMNS($M$131:BA241)&lt;=$P$2),INDEX(MINVERSE($M$6:INDEX($M$6:$EF$125,$P$2,$P$2)),ROWS($M$131:BA241),COLUMNS($M$131:BA241)),0)</f>
        <v>0</v>
      </c>
      <c r="BB241">
        <f t="array" ref="BB241">IF(AND(ROWS($M$131:BB241)&lt;=$P$2,COLUMNS($M$131:BB241)&lt;=$P$2),INDEX(MINVERSE($M$6:INDEX($M$6:$EF$125,$P$2,$P$2)),ROWS($M$131:BB241),COLUMNS($M$131:BB241)),0)</f>
        <v>0</v>
      </c>
      <c r="BC241">
        <f t="array" ref="BC241">IF(AND(ROWS($M$131:BC241)&lt;=$P$2,COLUMNS($M$131:BC241)&lt;=$P$2),INDEX(MINVERSE($M$6:INDEX($M$6:$EF$125,$P$2,$P$2)),ROWS($M$131:BC241),COLUMNS($M$131:BC241)),0)</f>
        <v>0</v>
      </c>
      <c r="BD241">
        <f t="array" ref="BD241">IF(AND(ROWS($M$131:BD241)&lt;=$P$2,COLUMNS($M$131:BD241)&lt;=$P$2),INDEX(MINVERSE($M$6:INDEX($M$6:$EF$125,$P$2,$P$2)),ROWS($M$131:BD241),COLUMNS($M$131:BD241)),0)</f>
        <v>0</v>
      </c>
      <c r="BE241">
        <f t="array" ref="BE241">IF(AND(ROWS($M$131:BE241)&lt;=$P$2,COLUMNS($M$131:BE241)&lt;=$P$2),INDEX(MINVERSE($M$6:INDEX($M$6:$EF$125,$P$2,$P$2)),ROWS($M$131:BE241),COLUMNS($M$131:BE241)),0)</f>
        <v>0</v>
      </c>
      <c r="BF241">
        <f t="array" ref="BF241">IF(AND(ROWS($M$131:BF241)&lt;=$P$2,COLUMNS($M$131:BF241)&lt;=$P$2),INDEX(MINVERSE($M$6:INDEX($M$6:$EF$125,$P$2,$P$2)),ROWS($M$131:BF241),COLUMNS($M$131:BF241)),0)</f>
        <v>0</v>
      </c>
      <c r="BG241">
        <f t="array" ref="BG241">IF(AND(ROWS($M$131:BG241)&lt;=$P$2,COLUMNS($M$131:BG241)&lt;=$P$2),INDEX(MINVERSE($M$6:INDEX($M$6:$EF$125,$P$2,$P$2)),ROWS($M$131:BG241),COLUMNS($M$131:BG241)),0)</f>
        <v>0</v>
      </c>
      <c r="BH241">
        <f t="array" ref="BH241">IF(AND(ROWS($M$131:BH241)&lt;=$P$2,COLUMNS($M$131:BH241)&lt;=$P$2),INDEX(MINVERSE($M$6:INDEX($M$6:$EF$125,$P$2,$P$2)),ROWS($M$131:BH241),COLUMNS($M$131:BH241)),0)</f>
        <v>0</v>
      </c>
      <c r="BI241">
        <f t="array" ref="BI241">IF(AND(ROWS($M$131:BI241)&lt;=$P$2,COLUMNS($M$131:BI241)&lt;=$P$2),INDEX(MINVERSE($M$6:INDEX($M$6:$EF$125,$P$2,$P$2)),ROWS($M$131:BI241),COLUMNS($M$131:BI241)),0)</f>
        <v>0</v>
      </c>
      <c r="BJ241">
        <f t="array" ref="BJ241">IF(AND(ROWS($M$131:BJ241)&lt;=$P$2,COLUMNS($M$131:BJ241)&lt;=$P$2),INDEX(MINVERSE($M$6:INDEX($M$6:$EF$125,$P$2,$P$2)),ROWS($M$131:BJ241),COLUMNS($M$131:BJ241)),0)</f>
        <v>0</v>
      </c>
      <c r="BK241">
        <f t="array" ref="BK241">IF(AND(ROWS($M$131:BK241)&lt;=$P$2,COLUMNS($M$131:BK241)&lt;=$P$2),INDEX(MINVERSE($M$6:INDEX($M$6:$EF$125,$P$2,$P$2)),ROWS($M$131:BK241),COLUMNS($M$131:BK241)),0)</f>
        <v>0</v>
      </c>
      <c r="BL241">
        <f t="array" ref="BL241">IF(AND(ROWS($M$131:BL241)&lt;=$P$2,COLUMNS($M$131:BL241)&lt;=$P$2),INDEX(MINVERSE($M$6:INDEX($M$6:$EF$125,$P$2,$P$2)),ROWS($M$131:BL241),COLUMNS($M$131:BL241)),0)</f>
        <v>0</v>
      </c>
      <c r="BM241">
        <f t="array" ref="BM241">IF(AND(ROWS($M$131:BM241)&lt;=$P$2,COLUMNS($M$131:BM241)&lt;=$P$2),INDEX(MINVERSE($M$6:INDEX($M$6:$EF$125,$P$2,$P$2)),ROWS($M$131:BM241),COLUMNS($M$131:BM241)),0)</f>
        <v>0</v>
      </c>
      <c r="BN241">
        <f t="array" ref="BN241">IF(AND(ROWS($M$131:BN241)&lt;=$P$2,COLUMNS($M$131:BN241)&lt;=$P$2),INDEX(MINVERSE($M$6:INDEX($M$6:$EF$125,$P$2,$P$2)),ROWS($M$131:BN241),COLUMNS($M$131:BN241)),0)</f>
        <v>0</v>
      </c>
      <c r="BO241">
        <f t="array" ref="BO241">IF(AND(ROWS($M$131:BO241)&lt;=$P$2,COLUMNS($M$131:BO241)&lt;=$P$2),INDEX(MINVERSE($M$6:INDEX($M$6:$EF$125,$P$2,$P$2)),ROWS($M$131:BO241),COLUMNS($M$131:BO241)),0)</f>
        <v>0</v>
      </c>
      <c r="BP241">
        <f t="array" ref="BP241">IF(AND(ROWS($M$131:BP241)&lt;=$P$2,COLUMNS($M$131:BP241)&lt;=$P$2),INDEX(MINVERSE($M$6:INDEX($M$6:$EF$125,$P$2,$P$2)),ROWS($M$131:BP241),COLUMNS($M$131:BP241)),0)</f>
        <v>0</v>
      </c>
      <c r="BQ241">
        <f t="array" ref="BQ241">IF(AND(ROWS($M$131:BQ241)&lt;=$P$2,COLUMNS($M$131:BQ241)&lt;=$P$2),INDEX(MINVERSE($M$6:INDEX($M$6:$EF$125,$P$2,$P$2)),ROWS($M$131:BQ241),COLUMNS($M$131:BQ241)),0)</f>
        <v>0</v>
      </c>
      <c r="BR241">
        <f t="array" ref="BR241">IF(AND(ROWS($M$131:BR241)&lt;=$P$2,COLUMNS($M$131:BR241)&lt;=$P$2),INDEX(MINVERSE($M$6:INDEX($M$6:$EF$125,$P$2,$P$2)),ROWS($M$131:BR241),COLUMNS($M$131:BR241)),0)</f>
        <v>0</v>
      </c>
      <c r="BS241">
        <f t="array" ref="BS241">IF(AND(ROWS($M$131:BS241)&lt;=$P$2,COLUMNS($M$131:BS241)&lt;=$P$2),INDEX(MINVERSE($M$6:INDEX($M$6:$EF$125,$P$2,$P$2)),ROWS($M$131:BS241),COLUMNS($M$131:BS241)),0)</f>
        <v>0</v>
      </c>
      <c r="BT241">
        <f t="array" ref="BT241">IF(AND(ROWS($M$131:BT241)&lt;=$P$2,COLUMNS($M$131:BT241)&lt;=$P$2),INDEX(MINVERSE($M$6:INDEX($M$6:$EF$125,$P$2,$P$2)),ROWS($M$131:BT241),COLUMNS($M$131:BT241)),0)</f>
        <v>0</v>
      </c>
      <c r="BU241">
        <f t="array" ref="BU241">IF(AND(ROWS($M$131:BU241)&lt;=$P$2,COLUMNS($M$131:BU241)&lt;=$P$2),INDEX(MINVERSE($M$6:INDEX($M$6:$EF$125,$P$2,$P$2)),ROWS($M$131:BU241),COLUMNS($M$131:BU241)),0)</f>
        <v>0</v>
      </c>
      <c r="BV241">
        <f t="array" ref="BV241">IF(AND(ROWS($M$131:BV241)&lt;=$P$2,COLUMNS($M$131:BV241)&lt;=$P$2),INDEX(MINVERSE($M$6:INDEX($M$6:$EF$125,$P$2,$P$2)),ROWS($M$131:BV241),COLUMNS($M$131:BV241)),0)</f>
        <v>0</v>
      </c>
      <c r="BW241">
        <f t="array" ref="BW241">IF(AND(ROWS($M$131:BW241)&lt;=$P$2,COLUMNS($M$131:BW241)&lt;=$P$2),INDEX(MINVERSE($M$6:INDEX($M$6:$EF$125,$P$2,$P$2)),ROWS($M$131:BW241),COLUMNS($M$131:BW241)),0)</f>
        <v>0</v>
      </c>
      <c r="BX241">
        <f t="array" ref="BX241">IF(AND(ROWS($M$131:BX241)&lt;=$P$2,COLUMNS($M$131:BX241)&lt;=$P$2),INDEX(MINVERSE($M$6:INDEX($M$6:$EF$125,$P$2,$P$2)),ROWS($M$131:BX241),COLUMNS($M$131:BX241)),0)</f>
        <v>0</v>
      </c>
      <c r="BY241">
        <f t="array" ref="BY241">IF(AND(ROWS($M$131:BY241)&lt;=$P$2,COLUMNS($M$131:BY241)&lt;=$P$2),INDEX(MINVERSE($M$6:INDEX($M$6:$EF$125,$P$2,$P$2)),ROWS($M$131:BY241),COLUMNS($M$131:BY241)),0)</f>
        <v>0</v>
      </c>
      <c r="BZ241">
        <f t="array" ref="BZ241">IF(AND(ROWS($M$131:BZ241)&lt;=$P$2,COLUMNS($M$131:BZ241)&lt;=$P$2),INDEX(MINVERSE($M$6:INDEX($M$6:$EF$125,$P$2,$P$2)),ROWS($M$131:BZ241),COLUMNS($M$131:BZ241)),0)</f>
        <v>0</v>
      </c>
      <c r="CA241">
        <f t="array" ref="CA241">IF(AND(ROWS($M$131:CA241)&lt;=$P$2,COLUMNS($M$131:CA241)&lt;=$P$2),INDEX(MINVERSE($M$6:INDEX($M$6:$EF$125,$P$2,$P$2)),ROWS($M$131:CA241),COLUMNS($M$131:CA241)),0)</f>
        <v>0</v>
      </c>
      <c r="CB241">
        <f t="array" ref="CB241">IF(AND(ROWS($M$131:CB241)&lt;=$P$2,COLUMNS($M$131:CB241)&lt;=$P$2),INDEX(MINVERSE($M$6:INDEX($M$6:$EF$125,$P$2,$P$2)),ROWS($M$131:CB241),COLUMNS($M$131:CB241)),0)</f>
        <v>0</v>
      </c>
      <c r="CC241">
        <f t="array" ref="CC241">IF(AND(ROWS($M$131:CC241)&lt;=$P$2,COLUMNS($M$131:CC241)&lt;=$P$2),INDEX(MINVERSE($M$6:INDEX($M$6:$EF$125,$P$2,$P$2)),ROWS($M$131:CC241),COLUMNS($M$131:CC241)),0)</f>
        <v>0</v>
      </c>
      <c r="CD241">
        <f t="array" ref="CD241">IF(AND(ROWS($M$131:CD241)&lt;=$P$2,COLUMNS($M$131:CD241)&lt;=$P$2),INDEX(MINVERSE($M$6:INDEX($M$6:$EF$125,$P$2,$P$2)),ROWS($M$131:CD241),COLUMNS($M$131:CD241)),0)</f>
        <v>0</v>
      </c>
      <c r="CE241">
        <f t="array" ref="CE241">IF(AND(ROWS($M$131:CE241)&lt;=$P$2,COLUMNS($M$131:CE241)&lt;=$P$2),INDEX(MINVERSE($M$6:INDEX($M$6:$EF$125,$P$2,$P$2)),ROWS($M$131:CE241),COLUMNS($M$131:CE241)),0)</f>
        <v>0</v>
      </c>
      <c r="CF241">
        <f t="array" ref="CF241">IF(AND(ROWS($M$131:CF241)&lt;=$P$2,COLUMNS($M$131:CF241)&lt;=$P$2),INDEX(MINVERSE($M$6:INDEX($M$6:$EF$125,$P$2,$P$2)),ROWS($M$131:CF241),COLUMNS($M$131:CF241)),0)</f>
        <v>0</v>
      </c>
      <c r="CG241">
        <f t="array" ref="CG241">IF(AND(ROWS($M$131:CG241)&lt;=$P$2,COLUMNS($M$131:CG241)&lt;=$P$2),INDEX(MINVERSE($M$6:INDEX($M$6:$EF$125,$P$2,$P$2)),ROWS($M$131:CG241),COLUMNS($M$131:CG241)),0)</f>
        <v>0</v>
      </c>
      <c r="CH241">
        <f t="array" ref="CH241">IF(AND(ROWS($M$131:CH241)&lt;=$P$2,COLUMNS($M$131:CH241)&lt;=$P$2),INDEX(MINVERSE($M$6:INDEX($M$6:$EF$125,$P$2,$P$2)),ROWS($M$131:CH241),COLUMNS($M$131:CH241)),0)</f>
        <v>0</v>
      </c>
      <c r="CI241">
        <f t="array" ref="CI241">IF(AND(ROWS($M$131:CI241)&lt;=$P$2,COLUMNS($M$131:CI241)&lt;=$P$2),INDEX(MINVERSE($M$6:INDEX($M$6:$EF$125,$P$2,$P$2)),ROWS($M$131:CI241),COLUMNS($M$131:CI241)),0)</f>
        <v>0</v>
      </c>
      <c r="CJ241">
        <f t="array" ref="CJ241">IF(AND(ROWS($M$131:CJ241)&lt;=$P$2,COLUMNS($M$131:CJ241)&lt;=$P$2),INDEX(MINVERSE($M$6:INDEX($M$6:$EF$125,$P$2,$P$2)),ROWS($M$131:CJ241),COLUMNS($M$131:CJ241)),0)</f>
        <v>0</v>
      </c>
      <c r="CK241">
        <f t="array" ref="CK241">IF(AND(ROWS($M$131:CK241)&lt;=$P$2,COLUMNS($M$131:CK241)&lt;=$P$2),INDEX(MINVERSE($M$6:INDEX($M$6:$EF$125,$P$2,$P$2)),ROWS($M$131:CK241),COLUMNS($M$131:CK241)),0)</f>
        <v>0</v>
      </c>
      <c r="CL241">
        <f t="array" ref="CL241">IF(AND(ROWS($M$131:CL241)&lt;=$P$2,COLUMNS($M$131:CL241)&lt;=$P$2),INDEX(MINVERSE($M$6:INDEX($M$6:$EF$125,$P$2,$P$2)),ROWS($M$131:CL241),COLUMNS($M$131:CL241)),0)</f>
        <v>0</v>
      </c>
      <c r="CM241">
        <f t="array" ref="CM241">IF(AND(ROWS($M$131:CM241)&lt;=$P$2,COLUMNS($M$131:CM241)&lt;=$P$2),INDEX(MINVERSE($M$6:INDEX($M$6:$EF$125,$P$2,$P$2)),ROWS($M$131:CM241),COLUMNS($M$131:CM241)),0)</f>
        <v>0</v>
      </c>
      <c r="CN241">
        <f t="array" ref="CN241">IF(AND(ROWS($M$131:CN241)&lt;=$P$2,COLUMNS($M$131:CN241)&lt;=$P$2),INDEX(MINVERSE($M$6:INDEX($M$6:$EF$125,$P$2,$P$2)),ROWS($M$131:CN241),COLUMNS($M$131:CN241)),0)</f>
        <v>0</v>
      </c>
      <c r="CO241">
        <f t="array" ref="CO241">IF(AND(ROWS($M$131:CO241)&lt;=$P$2,COLUMNS($M$131:CO241)&lt;=$P$2),INDEX(MINVERSE($M$6:INDEX($M$6:$EF$125,$P$2,$P$2)),ROWS($M$131:CO241),COLUMNS($M$131:CO241)),0)</f>
        <v>0</v>
      </c>
      <c r="CP241">
        <f t="array" ref="CP241">IF(AND(ROWS($M$131:CP241)&lt;=$P$2,COLUMNS($M$131:CP241)&lt;=$P$2),INDEX(MINVERSE($M$6:INDEX($M$6:$EF$125,$P$2,$P$2)),ROWS($M$131:CP241),COLUMNS($M$131:CP241)),0)</f>
        <v>0</v>
      </c>
      <c r="CQ241">
        <f t="array" ref="CQ241">IF(AND(ROWS($M$131:CQ241)&lt;=$P$2,COLUMNS($M$131:CQ241)&lt;=$P$2),INDEX(MINVERSE($M$6:INDEX($M$6:$EF$125,$P$2,$P$2)),ROWS($M$131:CQ241),COLUMNS($M$131:CQ241)),0)</f>
        <v>0</v>
      </c>
      <c r="CR241">
        <f t="array" ref="CR241">IF(AND(ROWS($M$131:CR241)&lt;=$P$2,COLUMNS($M$131:CR241)&lt;=$P$2),INDEX(MINVERSE($M$6:INDEX($M$6:$EF$125,$P$2,$P$2)),ROWS($M$131:CR241),COLUMNS($M$131:CR241)),0)</f>
        <v>0</v>
      </c>
      <c r="CS241">
        <f t="array" ref="CS241">IF(AND(ROWS($M$131:CS241)&lt;=$P$2,COLUMNS($M$131:CS241)&lt;=$P$2),INDEX(MINVERSE($M$6:INDEX($M$6:$EF$125,$P$2,$P$2)),ROWS($M$131:CS241),COLUMNS($M$131:CS241)),0)</f>
        <v>0</v>
      </c>
      <c r="CT241">
        <f t="array" ref="CT241">IF(AND(ROWS($M$131:CT241)&lt;=$P$2,COLUMNS($M$131:CT241)&lt;=$P$2),INDEX(MINVERSE($M$6:INDEX($M$6:$EF$125,$P$2,$P$2)),ROWS($M$131:CT241),COLUMNS($M$131:CT241)),0)</f>
        <v>0</v>
      </c>
      <c r="CU241">
        <f t="array" ref="CU241">IF(AND(ROWS($M$131:CU241)&lt;=$P$2,COLUMNS($M$131:CU241)&lt;=$P$2),INDEX(MINVERSE($M$6:INDEX($M$6:$EF$125,$P$2,$P$2)),ROWS($M$131:CU241),COLUMNS($M$131:CU241)),0)</f>
        <v>0</v>
      </c>
      <c r="CV241">
        <f t="array" ref="CV241">IF(AND(ROWS($M$131:CV241)&lt;=$P$2,COLUMNS($M$131:CV241)&lt;=$P$2),INDEX(MINVERSE($M$6:INDEX($M$6:$EF$125,$P$2,$P$2)),ROWS($M$131:CV241),COLUMNS($M$131:CV241)),0)</f>
        <v>0</v>
      </c>
      <c r="CW241">
        <f t="array" ref="CW241">IF(AND(ROWS($M$131:CW241)&lt;=$P$2,COLUMNS($M$131:CW241)&lt;=$P$2),INDEX(MINVERSE($M$6:INDEX($M$6:$EF$125,$P$2,$P$2)),ROWS($M$131:CW241),COLUMNS($M$131:CW241)),0)</f>
        <v>0</v>
      </c>
      <c r="CX241">
        <f t="array" ref="CX241">IF(AND(ROWS($M$131:CX241)&lt;=$P$2,COLUMNS($M$131:CX241)&lt;=$P$2),INDEX(MINVERSE($M$6:INDEX($M$6:$EF$125,$P$2,$P$2)),ROWS($M$131:CX241),COLUMNS($M$131:CX241)),0)</f>
        <v>0</v>
      </c>
      <c r="CY241">
        <f t="array" ref="CY241">IF(AND(ROWS($M$131:CY241)&lt;=$P$2,COLUMNS($M$131:CY241)&lt;=$P$2),INDEX(MINVERSE($M$6:INDEX($M$6:$EF$125,$P$2,$P$2)),ROWS($M$131:CY241),COLUMNS($M$131:CY241)),0)</f>
        <v>0</v>
      </c>
      <c r="CZ241">
        <f t="array" ref="CZ241">IF(AND(ROWS($M$131:CZ241)&lt;=$P$2,COLUMNS($M$131:CZ241)&lt;=$P$2),INDEX(MINVERSE($M$6:INDEX($M$6:$EF$125,$P$2,$P$2)),ROWS($M$131:CZ241),COLUMNS($M$131:CZ241)),0)</f>
        <v>0</v>
      </c>
      <c r="DA241">
        <f t="array" ref="DA241">IF(AND(ROWS($M$131:DA241)&lt;=$P$2,COLUMNS($M$131:DA241)&lt;=$P$2),INDEX(MINVERSE($M$6:INDEX($M$6:$EF$125,$P$2,$P$2)),ROWS($M$131:DA241),COLUMNS($M$131:DA241)),0)</f>
        <v>0</v>
      </c>
      <c r="DB241">
        <f t="array" ref="DB241">IF(AND(ROWS($M$131:DB241)&lt;=$P$2,COLUMNS($M$131:DB241)&lt;=$P$2),INDEX(MINVERSE($M$6:INDEX($M$6:$EF$125,$P$2,$P$2)),ROWS($M$131:DB241),COLUMNS($M$131:DB241)),0)</f>
        <v>0</v>
      </c>
      <c r="DC241">
        <f t="array" ref="DC241">IF(AND(ROWS($M$131:DC241)&lt;=$P$2,COLUMNS($M$131:DC241)&lt;=$P$2),INDEX(MINVERSE($M$6:INDEX($M$6:$EF$125,$P$2,$P$2)),ROWS($M$131:DC241),COLUMNS($M$131:DC241)),0)</f>
        <v>0</v>
      </c>
      <c r="DD241">
        <f t="array" ref="DD241">IF(AND(ROWS($M$131:DD241)&lt;=$P$2,COLUMNS($M$131:DD241)&lt;=$P$2),INDEX(MINVERSE($M$6:INDEX($M$6:$EF$125,$P$2,$P$2)),ROWS($M$131:DD241),COLUMNS($M$131:DD241)),0)</f>
        <v>0</v>
      </c>
      <c r="DE241">
        <f t="array" ref="DE241">IF(AND(ROWS($M$131:DE241)&lt;=$P$2,COLUMNS($M$131:DE241)&lt;=$P$2),INDEX(MINVERSE($M$6:INDEX($M$6:$EF$125,$P$2,$P$2)),ROWS($M$131:DE241),COLUMNS($M$131:DE241)),0)</f>
        <v>0</v>
      </c>
      <c r="DF241">
        <f t="array" ref="DF241">IF(AND(ROWS($M$131:DF241)&lt;=$P$2,COLUMNS($M$131:DF241)&lt;=$P$2),INDEX(MINVERSE($M$6:INDEX($M$6:$EF$125,$P$2,$P$2)),ROWS($M$131:DF241),COLUMNS($M$131:DF241)),0)</f>
        <v>0</v>
      </c>
      <c r="DG241">
        <f t="array" ref="DG241">IF(AND(ROWS($M$131:DG241)&lt;=$P$2,COLUMNS($M$131:DG241)&lt;=$P$2),INDEX(MINVERSE($M$6:INDEX($M$6:$EF$125,$P$2,$P$2)),ROWS($M$131:DG241),COLUMNS($M$131:DG241)),0)</f>
        <v>0</v>
      </c>
      <c r="DH241">
        <f t="array" ref="DH241">IF(AND(ROWS($M$131:DH241)&lt;=$P$2,COLUMNS($M$131:DH241)&lt;=$P$2),INDEX(MINVERSE($M$6:INDEX($M$6:$EF$125,$P$2,$P$2)),ROWS($M$131:DH241),COLUMNS($M$131:DH241)),0)</f>
        <v>0</v>
      </c>
      <c r="DI241">
        <f t="array" ref="DI241">IF(AND(ROWS($M$131:DI241)&lt;=$P$2,COLUMNS($M$131:DI241)&lt;=$P$2),INDEX(MINVERSE($M$6:INDEX($M$6:$EF$125,$P$2,$P$2)),ROWS($M$131:DI241),COLUMNS($M$131:DI241)),0)</f>
        <v>0</v>
      </c>
      <c r="DJ241">
        <f t="array" ref="DJ241">IF(AND(ROWS($M$131:DJ241)&lt;=$P$2,COLUMNS($M$131:DJ241)&lt;=$P$2),INDEX(MINVERSE($M$6:INDEX($M$6:$EF$125,$P$2,$P$2)),ROWS($M$131:DJ241),COLUMNS($M$131:DJ241)),0)</f>
        <v>0</v>
      </c>
      <c r="DK241">
        <f t="array" ref="DK241">IF(AND(ROWS($M$131:DK241)&lt;=$P$2,COLUMNS($M$131:DK241)&lt;=$P$2),INDEX(MINVERSE($M$6:INDEX($M$6:$EF$125,$P$2,$P$2)),ROWS($M$131:DK241),COLUMNS($M$131:DK241)),0)</f>
        <v>0</v>
      </c>
      <c r="DL241">
        <f t="array" ref="DL241">IF(AND(ROWS($M$131:DL241)&lt;=$P$2,COLUMNS($M$131:DL241)&lt;=$P$2),INDEX(MINVERSE($M$6:INDEX($M$6:$EF$125,$P$2,$P$2)),ROWS($M$131:DL241),COLUMNS($M$131:DL241)),0)</f>
        <v>0</v>
      </c>
      <c r="DM241">
        <f t="array" ref="DM241">IF(AND(ROWS($M$131:DM241)&lt;=$P$2,COLUMNS($M$131:DM241)&lt;=$P$2),INDEX(MINVERSE($M$6:INDEX($M$6:$EF$125,$P$2,$P$2)),ROWS($M$131:DM241),COLUMNS($M$131:DM241)),0)</f>
        <v>0</v>
      </c>
      <c r="DN241">
        <f t="array" ref="DN241">IF(AND(ROWS($M$131:DN241)&lt;=$P$2,COLUMNS($M$131:DN241)&lt;=$P$2),INDEX(MINVERSE($M$6:INDEX($M$6:$EF$125,$P$2,$P$2)),ROWS($M$131:DN241),COLUMNS($M$131:DN241)),0)</f>
        <v>0</v>
      </c>
      <c r="DO241">
        <f t="array" ref="DO241">IF(AND(ROWS($M$131:DO241)&lt;=$P$2,COLUMNS($M$131:DO241)&lt;=$P$2),INDEX(MINVERSE($M$6:INDEX($M$6:$EF$125,$P$2,$P$2)),ROWS($M$131:DO241),COLUMNS($M$131:DO241)),0)</f>
        <v>0</v>
      </c>
      <c r="DP241">
        <f t="array" ref="DP241">IF(AND(ROWS($M$131:DP241)&lt;=$P$2,COLUMNS($M$131:DP241)&lt;=$P$2),INDEX(MINVERSE($M$6:INDEX($M$6:$EF$125,$P$2,$P$2)),ROWS($M$131:DP241),COLUMNS($M$131:DP241)),0)</f>
        <v>0</v>
      </c>
      <c r="DQ241">
        <f t="array" ref="DQ241">IF(AND(ROWS($M$131:DQ241)&lt;=$P$2,COLUMNS($M$131:DQ241)&lt;=$P$2),INDEX(MINVERSE($M$6:INDEX($M$6:$EF$125,$P$2,$P$2)),ROWS($M$131:DQ241),COLUMNS($M$131:DQ241)),0)</f>
        <v>0</v>
      </c>
      <c r="DR241">
        <f t="array" ref="DR241">IF(AND(ROWS($M$131:DR241)&lt;=$P$2,COLUMNS($M$131:DR241)&lt;=$P$2),INDEX(MINVERSE($M$6:INDEX($M$6:$EF$125,$P$2,$P$2)),ROWS($M$131:DR241),COLUMNS($M$131:DR241)),0)</f>
        <v>0</v>
      </c>
      <c r="DS241">
        <f t="array" ref="DS241">IF(AND(ROWS($M$131:DS241)&lt;=$P$2,COLUMNS($M$131:DS241)&lt;=$P$2),INDEX(MINVERSE($M$6:INDEX($M$6:$EF$125,$P$2,$P$2)),ROWS($M$131:DS241),COLUMNS($M$131:DS241)),0)</f>
        <v>0</v>
      </c>
      <c r="DT241">
        <f t="array" ref="DT241">IF(AND(ROWS($M$131:DT241)&lt;=$P$2,COLUMNS($M$131:DT241)&lt;=$P$2),INDEX(MINVERSE($M$6:INDEX($M$6:$EF$125,$P$2,$P$2)),ROWS($M$131:DT241),COLUMNS($M$131:DT241)),0)</f>
        <v>0</v>
      </c>
      <c r="DU241">
        <f t="array" ref="DU241">IF(AND(ROWS($M$131:DU241)&lt;=$P$2,COLUMNS($M$131:DU241)&lt;=$P$2),INDEX(MINVERSE($M$6:INDEX($M$6:$EF$125,$P$2,$P$2)),ROWS($M$131:DU241),COLUMNS($M$131:DU241)),0)</f>
        <v>0</v>
      </c>
      <c r="DV241">
        <f t="array" ref="DV241">IF(AND(ROWS($M$131:DV241)&lt;=$P$2,COLUMNS($M$131:DV241)&lt;=$P$2),INDEX(MINVERSE($M$6:INDEX($M$6:$EF$125,$P$2,$P$2)),ROWS($M$131:DV241),COLUMNS($M$131:DV241)),0)</f>
        <v>0</v>
      </c>
      <c r="DW241">
        <f t="array" ref="DW241">IF(AND(ROWS($M$131:DW241)&lt;=$P$2,COLUMNS($M$131:DW241)&lt;=$P$2),INDEX(MINVERSE($M$6:INDEX($M$6:$EF$125,$P$2,$P$2)),ROWS($M$131:DW241),COLUMNS($M$131:DW241)),0)</f>
        <v>0</v>
      </c>
      <c r="DX241">
        <f t="array" ref="DX241">IF(AND(ROWS($M$131:DX241)&lt;=$P$2,COLUMNS($M$131:DX241)&lt;=$P$2),INDEX(MINVERSE($M$6:INDEX($M$6:$EF$125,$P$2,$P$2)),ROWS($M$131:DX241),COLUMNS($M$131:DX241)),0)</f>
        <v>0</v>
      </c>
      <c r="DY241">
        <f t="array" ref="DY241">IF(AND(ROWS($M$131:DY241)&lt;=$P$2,COLUMNS($M$131:DY241)&lt;=$P$2),INDEX(MINVERSE($M$6:INDEX($M$6:$EF$125,$P$2,$P$2)),ROWS($M$131:DY241),COLUMNS($M$131:DY241)),0)</f>
        <v>0</v>
      </c>
      <c r="DZ241">
        <f t="array" ref="DZ241">IF(AND(ROWS($M$131:DZ241)&lt;=$P$2,COLUMNS($M$131:DZ241)&lt;=$P$2),INDEX(MINVERSE($M$6:INDEX($M$6:$EF$125,$P$2,$P$2)),ROWS($M$131:DZ241),COLUMNS($M$131:DZ241)),0)</f>
        <v>0</v>
      </c>
      <c r="EA241">
        <f t="array" ref="EA241">IF(AND(ROWS($M$131:EA241)&lt;=$P$2,COLUMNS($M$131:EA241)&lt;=$P$2),INDEX(MINVERSE($M$6:INDEX($M$6:$EF$125,$P$2,$P$2)),ROWS($M$131:EA241),COLUMNS($M$131:EA241)),0)</f>
        <v>0</v>
      </c>
      <c r="EB241">
        <f t="array" ref="EB241">IF(AND(ROWS($M$131:EB241)&lt;=$P$2,COLUMNS($M$131:EB241)&lt;=$P$2),INDEX(MINVERSE($M$6:INDEX($M$6:$EF$125,$P$2,$P$2)),ROWS($M$131:EB241),COLUMNS($M$131:EB241)),0)</f>
        <v>0</v>
      </c>
    </row>
    <row r="242" spans="12:132" ht="15">
      <c r="L242" s="10">
        <v>112</v>
      </c>
      <c r="M242">
        <f t="array" ref="M242">IF(AND(ROWS($M$131:M242)&lt;=$P$2,COLUMNS($M$131:M242)&lt;=$P$2),INDEX(MINVERSE($M$6:INDEX($M$6:$EF$125,$P$2,$P$2)),ROWS($M$131:M242),COLUMNS($M$131:M242)),0)</f>
        <v>0</v>
      </c>
      <c r="N242">
        <f t="array" ref="N242">IF(AND(ROWS($M$131:N242)&lt;=$P$2,COLUMNS($M$131:N242)&lt;=$P$2),INDEX(MINVERSE($M$6:INDEX($M$6:$EF$125,$P$2,$P$2)),ROWS($M$131:N242),COLUMNS($M$131:N242)),0)</f>
        <v>0</v>
      </c>
      <c r="O242">
        <f t="array" ref="O242">IF(AND(ROWS($M$131:O242)&lt;=$P$2,COLUMNS($M$131:O242)&lt;=$P$2),INDEX(MINVERSE($M$6:INDEX($M$6:$EF$125,$P$2,$P$2)),ROWS($M$131:O242),COLUMNS($M$131:O242)),0)</f>
        <v>0</v>
      </c>
      <c r="P242">
        <f t="array" ref="P242">IF(AND(ROWS($M$131:P242)&lt;=$P$2,COLUMNS($M$131:P242)&lt;=$P$2),INDEX(MINVERSE($M$6:INDEX($M$6:$EF$125,$P$2,$P$2)),ROWS($M$131:P242),COLUMNS($M$131:P242)),0)</f>
        <v>0</v>
      </c>
      <c r="Q242">
        <f t="array" ref="Q242">IF(AND(ROWS($M$131:Q242)&lt;=$P$2,COLUMNS($M$131:Q242)&lt;=$P$2),INDEX(MINVERSE($M$6:INDEX($M$6:$EF$125,$P$2,$P$2)),ROWS($M$131:Q242),COLUMNS($M$131:Q242)),0)</f>
        <v>0</v>
      </c>
      <c r="R242">
        <f t="array" ref="R242">IF(AND(ROWS($M$131:R242)&lt;=$P$2,COLUMNS($M$131:R242)&lt;=$P$2),INDEX(MINVERSE($M$6:INDEX($M$6:$EF$125,$P$2,$P$2)),ROWS($M$131:R242),COLUMNS($M$131:R242)),0)</f>
        <v>0</v>
      </c>
      <c r="S242">
        <f t="array" ref="S242">IF(AND(ROWS($M$131:S242)&lt;=$P$2,COLUMNS($M$131:S242)&lt;=$P$2),INDEX(MINVERSE($M$6:INDEX($M$6:$EF$125,$P$2,$P$2)),ROWS($M$131:S242),COLUMNS($M$131:S242)),0)</f>
        <v>0</v>
      </c>
      <c r="T242">
        <f t="array" ref="T242">IF(AND(ROWS($M$131:T242)&lt;=$P$2,COLUMNS($M$131:T242)&lt;=$P$2),INDEX(MINVERSE($M$6:INDEX($M$6:$EF$125,$P$2,$P$2)),ROWS($M$131:T242),COLUMNS($M$131:T242)),0)</f>
        <v>0</v>
      </c>
      <c r="U242">
        <f t="array" ref="U242">IF(AND(ROWS($M$131:U242)&lt;=$P$2,COLUMNS($M$131:U242)&lt;=$P$2),INDEX(MINVERSE($M$6:INDEX($M$6:$EF$125,$P$2,$P$2)),ROWS($M$131:U242),COLUMNS($M$131:U242)),0)</f>
        <v>0</v>
      </c>
      <c r="V242">
        <f t="array" ref="V242">IF(AND(ROWS($M$131:V242)&lt;=$P$2,COLUMNS($M$131:V242)&lt;=$P$2),INDEX(MINVERSE($M$6:INDEX($M$6:$EF$125,$P$2,$P$2)),ROWS($M$131:V242),COLUMNS($M$131:V242)),0)</f>
        <v>0</v>
      </c>
      <c r="W242">
        <f t="array" ref="W242">IF(AND(ROWS($M$131:W242)&lt;=$P$2,COLUMNS($M$131:W242)&lt;=$P$2),INDEX(MINVERSE($M$6:INDEX($M$6:$EF$125,$P$2,$P$2)),ROWS($M$131:W242),COLUMNS($M$131:W242)),0)</f>
        <v>0</v>
      </c>
      <c r="X242">
        <f t="array" ref="X242">IF(AND(ROWS($M$131:X242)&lt;=$P$2,COLUMNS($M$131:X242)&lt;=$P$2),INDEX(MINVERSE($M$6:INDEX($M$6:$EF$125,$P$2,$P$2)),ROWS($M$131:X242),COLUMNS($M$131:X242)),0)</f>
        <v>0</v>
      </c>
      <c r="Y242">
        <f t="array" ref="Y242">IF(AND(ROWS($M$131:Y242)&lt;=$P$2,COLUMNS($M$131:Y242)&lt;=$P$2),INDEX(MINVERSE($M$6:INDEX($M$6:$EF$125,$P$2,$P$2)),ROWS($M$131:Y242),COLUMNS($M$131:Y242)),0)</f>
        <v>0</v>
      </c>
      <c r="Z242">
        <f t="array" ref="Z242">IF(AND(ROWS($M$131:Z242)&lt;=$P$2,COLUMNS($M$131:Z242)&lt;=$P$2),INDEX(MINVERSE($M$6:INDEX($M$6:$EF$125,$P$2,$P$2)),ROWS($M$131:Z242),COLUMNS($M$131:Z242)),0)</f>
        <v>0</v>
      </c>
      <c r="AA242">
        <f t="array" ref="AA242">IF(AND(ROWS($M$131:AA242)&lt;=$P$2,COLUMNS($M$131:AA242)&lt;=$P$2),INDEX(MINVERSE($M$6:INDEX($M$6:$EF$125,$P$2,$P$2)),ROWS($M$131:AA242),COLUMNS($M$131:AA242)),0)</f>
        <v>0</v>
      </c>
      <c r="AB242">
        <f t="array" ref="AB242">IF(AND(ROWS($M$131:AB242)&lt;=$P$2,COLUMNS($M$131:AB242)&lt;=$P$2),INDEX(MINVERSE($M$6:INDEX($M$6:$EF$125,$P$2,$P$2)),ROWS($M$131:AB242),COLUMNS($M$131:AB242)),0)</f>
        <v>0</v>
      </c>
      <c r="AC242">
        <f t="array" ref="AC242">IF(AND(ROWS($M$131:AC242)&lt;=$P$2,COLUMNS($M$131:AC242)&lt;=$P$2),INDEX(MINVERSE($M$6:INDEX($M$6:$EF$125,$P$2,$P$2)),ROWS($M$131:AC242),COLUMNS($M$131:AC242)),0)</f>
        <v>0</v>
      </c>
      <c r="AD242">
        <f t="array" ref="AD242">IF(AND(ROWS($M$131:AD242)&lt;=$P$2,COLUMNS($M$131:AD242)&lt;=$P$2),INDEX(MINVERSE($M$6:INDEX($M$6:$EF$125,$P$2,$P$2)),ROWS($M$131:AD242),COLUMNS($M$131:AD242)),0)</f>
        <v>0</v>
      </c>
      <c r="AE242">
        <f t="array" ref="AE242">IF(AND(ROWS($M$131:AE242)&lt;=$P$2,COLUMNS($M$131:AE242)&lt;=$P$2),INDEX(MINVERSE($M$6:INDEX($M$6:$EF$125,$P$2,$P$2)),ROWS($M$131:AE242),COLUMNS($M$131:AE242)),0)</f>
        <v>0</v>
      </c>
      <c r="AF242">
        <f t="array" ref="AF242">IF(AND(ROWS($M$131:AF242)&lt;=$P$2,COLUMNS($M$131:AF242)&lt;=$P$2),INDEX(MINVERSE($M$6:INDEX($M$6:$EF$125,$P$2,$P$2)),ROWS($M$131:AF242),COLUMNS($M$131:AF242)),0)</f>
        <v>0</v>
      </c>
      <c r="AG242">
        <f t="array" ref="AG242">IF(AND(ROWS($M$131:AG242)&lt;=$P$2,COLUMNS($M$131:AG242)&lt;=$P$2),INDEX(MINVERSE($M$6:INDEX($M$6:$EF$125,$P$2,$P$2)),ROWS($M$131:AG242),COLUMNS($M$131:AG242)),0)</f>
        <v>0</v>
      </c>
      <c r="AH242">
        <f t="array" ref="AH242">IF(AND(ROWS($M$131:AH242)&lt;=$P$2,COLUMNS($M$131:AH242)&lt;=$P$2),INDEX(MINVERSE($M$6:INDEX($M$6:$EF$125,$P$2,$P$2)),ROWS($M$131:AH242),COLUMNS($M$131:AH242)),0)</f>
        <v>0</v>
      </c>
      <c r="AI242">
        <f t="array" ref="AI242">IF(AND(ROWS($M$131:AI242)&lt;=$P$2,COLUMNS($M$131:AI242)&lt;=$P$2),INDEX(MINVERSE($M$6:INDEX($M$6:$EF$125,$P$2,$P$2)),ROWS($M$131:AI242),COLUMNS($M$131:AI242)),0)</f>
        <v>0</v>
      </c>
      <c r="AJ242">
        <f t="array" ref="AJ242">IF(AND(ROWS($M$131:AJ242)&lt;=$P$2,COLUMNS($M$131:AJ242)&lt;=$P$2),INDEX(MINVERSE($M$6:INDEX($M$6:$EF$125,$P$2,$P$2)),ROWS($M$131:AJ242),COLUMNS($M$131:AJ242)),0)</f>
        <v>0</v>
      </c>
      <c r="AK242">
        <f t="array" ref="AK242">IF(AND(ROWS($M$131:AK242)&lt;=$P$2,COLUMNS($M$131:AK242)&lt;=$P$2),INDEX(MINVERSE($M$6:INDEX($M$6:$EF$125,$P$2,$P$2)),ROWS($M$131:AK242),COLUMNS($M$131:AK242)),0)</f>
        <v>0</v>
      </c>
      <c r="AL242">
        <f t="array" ref="AL242">IF(AND(ROWS($M$131:AL242)&lt;=$P$2,COLUMNS($M$131:AL242)&lt;=$P$2),INDEX(MINVERSE($M$6:INDEX($M$6:$EF$125,$P$2,$P$2)),ROWS($M$131:AL242),COLUMNS($M$131:AL242)),0)</f>
        <v>0</v>
      </c>
      <c r="AM242">
        <f t="array" ref="AM242">IF(AND(ROWS($M$131:AM242)&lt;=$P$2,COLUMNS($M$131:AM242)&lt;=$P$2),INDEX(MINVERSE($M$6:INDEX($M$6:$EF$125,$P$2,$P$2)),ROWS($M$131:AM242),COLUMNS($M$131:AM242)),0)</f>
        <v>0</v>
      </c>
      <c r="AN242">
        <f t="array" ref="AN242">IF(AND(ROWS($M$131:AN242)&lt;=$P$2,COLUMNS($M$131:AN242)&lt;=$P$2),INDEX(MINVERSE($M$6:INDEX($M$6:$EF$125,$P$2,$P$2)),ROWS($M$131:AN242),COLUMNS($M$131:AN242)),0)</f>
        <v>0</v>
      </c>
      <c r="AO242">
        <f t="array" ref="AO242">IF(AND(ROWS($M$131:AO242)&lt;=$P$2,COLUMNS($M$131:AO242)&lt;=$P$2),INDEX(MINVERSE($M$6:INDEX($M$6:$EF$125,$P$2,$P$2)),ROWS($M$131:AO242),COLUMNS($M$131:AO242)),0)</f>
        <v>0</v>
      </c>
      <c r="AP242">
        <f t="array" ref="AP242">IF(AND(ROWS($M$131:AP242)&lt;=$P$2,COLUMNS($M$131:AP242)&lt;=$P$2),INDEX(MINVERSE($M$6:INDEX($M$6:$EF$125,$P$2,$P$2)),ROWS($M$131:AP242),COLUMNS($M$131:AP242)),0)</f>
        <v>0</v>
      </c>
      <c r="AQ242">
        <f t="array" ref="AQ242">IF(AND(ROWS($M$131:AQ242)&lt;=$P$2,COLUMNS($M$131:AQ242)&lt;=$P$2),INDEX(MINVERSE($M$6:INDEX($M$6:$EF$125,$P$2,$P$2)),ROWS($M$131:AQ242),COLUMNS($M$131:AQ242)),0)</f>
        <v>0</v>
      </c>
      <c r="AR242">
        <f t="array" ref="AR242">IF(AND(ROWS($M$131:AR242)&lt;=$P$2,COLUMNS($M$131:AR242)&lt;=$P$2),INDEX(MINVERSE($M$6:INDEX($M$6:$EF$125,$P$2,$P$2)),ROWS($M$131:AR242),COLUMNS($M$131:AR242)),0)</f>
        <v>0</v>
      </c>
      <c r="AS242">
        <f t="array" ref="AS242">IF(AND(ROWS($M$131:AS242)&lt;=$P$2,COLUMNS($M$131:AS242)&lt;=$P$2),INDEX(MINVERSE($M$6:INDEX($M$6:$EF$125,$P$2,$P$2)),ROWS($M$131:AS242),COLUMNS($M$131:AS242)),0)</f>
        <v>0</v>
      </c>
      <c r="AT242">
        <f t="array" ref="AT242">IF(AND(ROWS($M$131:AT242)&lt;=$P$2,COLUMNS($M$131:AT242)&lt;=$P$2),INDEX(MINVERSE($M$6:INDEX($M$6:$EF$125,$P$2,$P$2)),ROWS($M$131:AT242),COLUMNS($M$131:AT242)),0)</f>
        <v>0</v>
      </c>
      <c r="AU242">
        <f t="array" ref="AU242">IF(AND(ROWS($M$131:AU242)&lt;=$P$2,COLUMNS($M$131:AU242)&lt;=$P$2),INDEX(MINVERSE($M$6:INDEX($M$6:$EF$125,$P$2,$P$2)),ROWS($M$131:AU242),COLUMNS($M$131:AU242)),0)</f>
        <v>0</v>
      </c>
      <c r="AV242">
        <f t="array" ref="AV242">IF(AND(ROWS($M$131:AV242)&lt;=$P$2,COLUMNS($M$131:AV242)&lt;=$P$2),INDEX(MINVERSE($M$6:INDEX($M$6:$EF$125,$P$2,$P$2)),ROWS($M$131:AV242),COLUMNS($M$131:AV242)),0)</f>
        <v>0</v>
      </c>
      <c r="AW242">
        <f t="array" ref="AW242">IF(AND(ROWS($M$131:AW242)&lt;=$P$2,COLUMNS($M$131:AW242)&lt;=$P$2),INDEX(MINVERSE($M$6:INDEX($M$6:$EF$125,$P$2,$P$2)),ROWS($M$131:AW242),COLUMNS($M$131:AW242)),0)</f>
        <v>0</v>
      </c>
      <c r="AX242">
        <f t="array" ref="AX242">IF(AND(ROWS($M$131:AX242)&lt;=$P$2,COLUMNS($M$131:AX242)&lt;=$P$2),INDEX(MINVERSE($M$6:INDEX($M$6:$EF$125,$P$2,$P$2)),ROWS($M$131:AX242),COLUMNS($M$131:AX242)),0)</f>
        <v>0</v>
      </c>
      <c r="AY242">
        <f t="array" ref="AY242">IF(AND(ROWS($M$131:AY242)&lt;=$P$2,COLUMNS($M$131:AY242)&lt;=$P$2),INDEX(MINVERSE($M$6:INDEX($M$6:$EF$125,$P$2,$P$2)),ROWS($M$131:AY242),COLUMNS($M$131:AY242)),0)</f>
        <v>0</v>
      </c>
      <c r="AZ242">
        <f t="array" ref="AZ242">IF(AND(ROWS($M$131:AZ242)&lt;=$P$2,COLUMNS($M$131:AZ242)&lt;=$P$2),INDEX(MINVERSE($M$6:INDEX($M$6:$EF$125,$P$2,$P$2)),ROWS($M$131:AZ242),COLUMNS($M$131:AZ242)),0)</f>
        <v>0</v>
      </c>
      <c r="BA242">
        <f t="array" ref="BA242">IF(AND(ROWS($M$131:BA242)&lt;=$P$2,COLUMNS($M$131:BA242)&lt;=$P$2),INDEX(MINVERSE($M$6:INDEX($M$6:$EF$125,$P$2,$P$2)),ROWS($M$131:BA242),COLUMNS($M$131:BA242)),0)</f>
        <v>0</v>
      </c>
      <c r="BB242">
        <f t="array" ref="BB242">IF(AND(ROWS($M$131:BB242)&lt;=$P$2,COLUMNS($M$131:BB242)&lt;=$P$2),INDEX(MINVERSE($M$6:INDEX($M$6:$EF$125,$P$2,$P$2)),ROWS($M$131:BB242),COLUMNS($M$131:BB242)),0)</f>
        <v>0</v>
      </c>
      <c r="BC242">
        <f t="array" ref="BC242">IF(AND(ROWS($M$131:BC242)&lt;=$P$2,COLUMNS($M$131:BC242)&lt;=$P$2),INDEX(MINVERSE($M$6:INDEX($M$6:$EF$125,$P$2,$P$2)),ROWS($M$131:BC242),COLUMNS($M$131:BC242)),0)</f>
        <v>0</v>
      </c>
      <c r="BD242">
        <f t="array" ref="BD242">IF(AND(ROWS($M$131:BD242)&lt;=$P$2,COLUMNS($M$131:BD242)&lt;=$P$2),INDEX(MINVERSE($M$6:INDEX($M$6:$EF$125,$P$2,$P$2)),ROWS($M$131:BD242),COLUMNS($M$131:BD242)),0)</f>
        <v>0</v>
      </c>
      <c r="BE242">
        <f t="array" ref="BE242">IF(AND(ROWS($M$131:BE242)&lt;=$P$2,COLUMNS($M$131:BE242)&lt;=$P$2),INDEX(MINVERSE($M$6:INDEX($M$6:$EF$125,$P$2,$P$2)),ROWS($M$131:BE242),COLUMNS($M$131:BE242)),0)</f>
        <v>0</v>
      </c>
      <c r="BF242">
        <f t="array" ref="BF242">IF(AND(ROWS($M$131:BF242)&lt;=$P$2,COLUMNS($M$131:BF242)&lt;=$P$2),INDEX(MINVERSE($M$6:INDEX($M$6:$EF$125,$P$2,$P$2)),ROWS($M$131:BF242),COLUMNS($M$131:BF242)),0)</f>
        <v>0</v>
      </c>
      <c r="BG242">
        <f t="array" ref="BG242">IF(AND(ROWS($M$131:BG242)&lt;=$P$2,COLUMNS($M$131:BG242)&lt;=$P$2),INDEX(MINVERSE($M$6:INDEX($M$6:$EF$125,$P$2,$P$2)),ROWS($M$131:BG242),COLUMNS($M$131:BG242)),0)</f>
        <v>0</v>
      </c>
      <c r="BH242">
        <f t="array" ref="BH242">IF(AND(ROWS($M$131:BH242)&lt;=$P$2,COLUMNS($M$131:BH242)&lt;=$P$2),INDEX(MINVERSE($M$6:INDEX($M$6:$EF$125,$P$2,$P$2)),ROWS($M$131:BH242),COLUMNS($M$131:BH242)),0)</f>
        <v>0</v>
      </c>
      <c r="BI242">
        <f t="array" ref="BI242">IF(AND(ROWS($M$131:BI242)&lt;=$P$2,COLUMNS($M$131:BI242)&lt;=$P$2),INDEX(MINVERSE($M$6:INDEX($M$6:$EF$125,$P$2,$P$2)),ROWS($M$131:BI242),COLUMNS($M$131:BI242)),0)</f>
        <v>0</v>
      </c>
      <c r="BJ242">
        <f t="array" ref="BJ242">IF(AND(ROWS($M$131:BJ242)&lt;=$P$2,COLUMNS($M$131:BJ242)&lt;=$P$2),INDEX(MINVERSE($M$6:INDEX($M$6:$EF$125,$P$2,$P$2)),ROWS($M$131:BJ242),COLUMNS($M$131:BJ242)),0)</f>
        <v>0</v>
      </c>
      <c r="BK242">
        <f t="array" ref="BK242">IF(AND(ROWS($M$131:BK242)&lt;=$P$2,COLUMNS($M$131:BK242)&lt;=$P$2),INDEX(MINVERSE($M$6:INDEX($M$6:$EF$125,$P$2,$P$2)),ROWS($M$131:BK242),COLUMNS($M$131:BK242)),0)</f>
        <v>0</v>
      </c>
      <c r="BL242">
        <f t="array" ref="BL242">IF(AND(ROWS($M$131:BL242)&lt;=$P$2,COLUMNS($M$131:BL242)&lt;=$P$2),INDEX(MINVERSE($M$6:INDEX($M$6:$EF$125,$P$2,$P$2)),ROWS($M$131:BL242),COLUMNS($M$131:BL242)),0)</f>
        <v>0</v>
      </c>
      <c r="BM242">
        <f t="array" ref="BM242">IF(AND(ROWS($M$131:BM242)&lt;=$P$2,COLUMNS($M$131:BM242)&lt;=$P$2),INDEX(MINVERSE($M$6:INDEX($M$6:$EF$125,$P$2,$P$2)),ROWS($M$131:BM242),COLUMNS($M$131:BM242)),0)</f>
        <v>0</v>
      </c>
      <c r="BN242">
        <f t="array" ref="BN242">IF(AND(ROWS($M$131:BN242)&lt;=$P$2,COLUMNS($M$131:BN242)&lt;=$P$2),INDEX(MINVERSE($M$6:INDEX($M$6:$EF$125,$P$2,$P$2)),ROWS($M$131:BN242),COLUMNS($M$131:BN242)),0)</f>
        <v>0</v>
      </c>
      <c r="BO242">
        <f t="array" ref="BO242">IF(AND(ROWS($M$131:BO242)&lt;=$P$2,COLUMNS($M$131:BO242)&lt;=$P$2),INDEX(MINVERSE($M$6:INDEX($M$6:$EF$125,$P$2,$P$2)),ROWS($M$131:BO242),COLUMNS($M$131:BO242)),0)</f>
        <v>0</v>
      </c>
      <c r="BP242">
        <f t="array" ref="BP242">IF(AND(ROWS($M$131:BP242)&lt;=$P$2,COLUMNS($M$131:BP242)&lt;=$P$2),INDEX(MINVERSE($M$6:INDEX($M$6:$EF$125,$P$2,$P$2)),ROWS($M$131:BP242),COLUMNS($M$131:BP242)),0)</f>
        <v>0</v>
      </c>
      <c r="BQ242">
        <f t="array" ref="BQ242">IF(AND(ROWS($M$131:BQ242)&lt;=$P$2,COLUMNS($M$131:BQ242)&lt;=$P$2),INDEX(MINVERSE($M$6:INDEX($M$6:$EF$125,$P$2,$P$2)),ROWS($M$131:BQ242),COLUMNS($M$131:BQ242)),0)</f>
        <v>0</v>
      </c>
      <c r="BR242">
        <f t="array" ref="BR242">IF(AND(ROWS($M$131:BR242)&lt;=$P$2,COLUMNS($M$131:BR242)&lt;=$P$2),INDEX(MINVERSE($M$6:INDEX($M$6:$EF$125,$P$2,$P$2)),ROWS($M$131:BR242),COLUMNS($M$131:BR242)),0)</f>
        <v>0</v>
      </c>
      <c r="BS242">
        <f t="array" ref="BS242">IF(AND(ROWS($M$131:BS242)&lt;=$P$2,COLUMNS($M$131:BS242)&lt;=$P$2),INDEX(MINVERSE($M$6:INDEX($M$6:$EF$125,$P$2,$P$2)),ROWS($M$131:BS242),COLUMNS($M$131:BS242)),0)</f>
        <v>0</v>
      </c>
      <c r="BT242">
        <f t="array" ref="BT242">IF(AND(ROWS($M$131:BT242)&lt;=$P$2,COLUMNS($M$131:BT242)&lt;=$P$2),INDEX(MINVERSE($M$6:INDEX($M$6:$EF$125,$P$2,$P$2)),ROWS($M$131:BT242),COLUMNS($M$131:BT242)),0)</f>
        <v>0</v>
      </c>
      <c r="BU242">
        <f t="array" ref="BU242">IF(AND(ROWS($M$131:BU242)&lt;=$P$2,COLUMNS($M$131:BU242)&lt;=$P$2),INDEX(MINVERSE($M$6:INDEX($M$6:$EF$125,$P$2,$P$2)),ROWS($M$131:BU242),COLUMNS($M$131:BU242)),0)</f>
        <v>0</v>
      </c>
      <c r="BV242">
        <f t="array" ref="BV242">IF(AND(ROWS($M$131:BV242)&lt;=$P$2,COLUMNS($M$131:BV242)&lt;=$P$2),INDEX(MINVERSE($M$6:INDEX($M$6:$EF$125,$P$2,$P$2)),ROWS($M$131:BV242),COLUMNS($M$131:BV242)),0)</f>
        <v>0</v>
      </c>
      <c r="BW242">
        <f t="array" ref="BW242">IF(AND(ROWS($M$131:BW242)&lt;=$P$2,COLUMNS($M$131:BW242)&lt;=$P$2),INDEX(MINVERSE($M$6:INDEX($M$6:$EF$125,$P$2,$P$2)),ROWS($M$131:BW242),COLUMNS($M$131:BW242)),0)</f>
        <v>0</v>
      </c>
      <c r="BX242">
        <f t="array" ref="BX242">IF(AND(ROWS($M$131:BX242)&lt;=$P$2,COLUMNS($M$131:BX242)&lt;=$P$2),INDEX(MINVERSE($M$6:INDEX($M$6:$EF$125,$P$2,$P$2)),ROWS($M$131:BX242),COLUMNS($M$131:BX242)),0)</f>
        <v>0</v>
      </c>
      <c r="BY242">
        <f t="array" ref="BY242">IF(AND(ROWS($M$131:BY242)&lt;=$P$2,COLUMNS($M$131:BY242)&lt;=$P$2),INDEX(MINVERSE($M$6:INDEX($M$6:$EF$125,$P$2,$P$2)),ROWS($M$131:BY242),COLUMNS($M$131:BY242)),0)</f>
        <v>0</v>
      </c>
      <c r="BZ242">
        <f t="array" ref="BZ242">IF(AND(ROWS($M$131:BZ242)&lt;=$P$2,COLUMNS($M$131:BZ242)&lt;=$P$2),INDEX(MINVERSE($M$6:INDEX($M$6:$EF$125,$P$2,$P$2)),ROWS($M$131:BZ242),COLUMNS($M$131:BZ242)),0)</f>
        <v>0</v>
      </c>
      <c r="CA242">
        <f t="array" ref="CA242">IF(AND(ROWS($M$131:CA242)&lt;=$P$2,COLUMNS($M$131:CA242)&lt;=$P$2),INDEX(MINVERSE($M$6:INDEX($M$6:$EF$125,$P$2,$P$2)),ROWS($M$131:CA242),COLUMNS($M$131:CA242)),0)</f>
        <v>0</v>
      </c>
      <c r="CB242">
        <f t="array" ref="CB242">IF(AND(ROWS($M$131:CB242)&lt;=$P$2,COLUMNS($M$131:CB242)&lt;=$P$2),INDEX(MINVERSE($M$6:INDEX($M$6:$EF$125,$P$2,$P$2)),ROWS($M$131:CB242),COLUMNS($M$131:CB242)),0)</f>
        <v>0</v>
      </c>
      <c r="CC242">
        <f t="array" ref="CC242">IF(AND(ROWS($M$131:CC242)&lt;=$P$2,COLUMNS($M$131:CC242)&lt;=$P$2),INDEX(MINVERSE($M$6:INDEX($M$6:$EF$125,$P$2,$P$2)),ROWS($M$131:CC242),COLUMNS($M$131:CC242)),0)</f>
        <v>0</v>
      </c>
      <c r="CD242">
        <f t="array" ref="CD242">IF(AND(ROWS($M$131:CD242)&lt;=$P$2,COLUMNS($M$131:CD242)&lt;=$P$2),INDEX(MINVERSE($M$6:INDEX($M$6:$EF$125,$P$2,$P$2)),ROWS($M$131:CD242),COLUMNS($M$131:CD242)),0)</f>
        <v>0</v>
      </c>
      <c r="CE242">
        <f t="array" ref="CE242">IF(AND(ROWS($M$131:CE242)&lt;=$P$2,COLUMNS($M$131:CE242)&lt;=$P$2),INDEX(MINVERSE($M$6:INDEX($M$6:$EF$125,$P$2,$P$2)),ROWS($M$131:CE242),COLUMNS($M$131:CE242)),0)</f>
        <v>0</v>
      </c>
      <c r="CF242">
        <f t="array" ref="CF242">IF(AND(ROWS($M$131:CF242)&lt;=$P$2,COLUMNS($M$131:CF242)&lt;=$P$2),INDEX(MINVERSE($M$6:INDEX($M$6:$EF$125,$P$2,$P$2)),ROWS($M$131:CF242),COLUMNS($M$131:CF242)),0)</f>
        <v>0</v>
      </c>
      <c r="CG242">
        <f t="array" ref="CG242">IF(AND(ROWS($M$131:CG242)&lt;=$P$2,COLUMNS($M$131:CG242)&lt;=$P$2),INDEX(MINVERSE($M$6:INDEX($M$6:$EF$125,$P$2,$P$2)),ROWS($M$131:CG242),COLUMNS($M$131:CG242)),0)</f>
        <v>0</v>
      </c>
      <c r="CH242">
        <f t="array" ref="CH242">IF(AND(ROWS($M$131:CH242)&lt;=$P$2,COLUMNS($M$131:CH242)&lt;=$P$2),INDEX(MINVERSE($M$6:INDEX($M$6:$EF$125,$P$2,$P$2)),ROWS($M$131:CH242),COLUMNS($M$131:CH242)),0)</f>
        <v>0</v>
      </c>
      <c r="CI242">
        <f t="array" ref="CI242">IF(AND(ROWS($M$131:CI242)&lt;=$P$2,COLUMNS($M$131:CI242)&lt;=$P$2),INDEX(MINVERSE($M$6:INDEX($M$6:$EF$125,$P$2,$P$2)),ROWS($M$131:CI242),COLUMNS($M$131:CI242)),0)</f>
        <v>0</v>
      </c>
      <c r="CJ242">
        <f t="array" ref="CJ242">IF(AND(ROWS($M$131:CJ242)&lt;=$P$2,COLUMNS($M$131:CJ242)&lt;=$P$2),INDEX(MINVERSE($M$6:INDEX($M$6:$EF$125,$P$2,$P$2)),ROWS($M$131:CJ242),COLUMNS($M$131:CJ242)),0)</f>
        <v>0</v>
      </c>
      <c r="CK242">
        <f t="array" ref="CK242">IF(AND(ROWS($M$131:CK242)&lt;=$P$2,COLUMNS($M$131:CK242)&lt;=$P$2),INDEX(MINVERSE($M$6:INDEX($M$6:$EF$125,$P$2,$P$2)),ROWS($M$131:CK242),COLUMNS($M$131:CK242)),0)</f>
        <v>0</v>
      </c>
      <c r="CL242">
        <f t="array" ref="CL242">IF(AND(ROWS($M$131:CL242)&lt;=$P$2,COLUMNS($M$131:CL242)&lt;=$P$2),INDEX(MINVERSE($M$6:INDEX($M$6:$EF$125,$P$2,$P$2)),ROWS($M$131:CL242),COLUMNS($M$131:CL242)),0)</f>
        <v>0</v>
      </c>
      <c r="CM242">
        <f t="array" ref="CM242">IF(AND(ROWS($M$131:CM242)&lt;=$P$2,COLUMNS($M$131:CM242)&lt;=$P$2),INDEX(MINVERSE($M$6:INDEX($M$6:$EF$125,$P$2,$P$2)),ROWS($M$131:CM242),COLUMNS($M$131:CM242)),0)</f>
        <v>0</v>
      </c>
      <c r="CN242">
        <f t="array" ref="CN242">IF(AND(ROWS($M$131:CN242)&lt;=$P$2,COLUMNS($M$131:CN242)&lt;=$P$2),INDEX(MINVERSE($M$6:INDEX($M$6:$EF$125,$P$2,$P$2)),ROWS($M$131:CN242),COLUMNS($M$131:CN242)),0)</f>
        <v>0</v>
      </c>
      <c r="CO242">
        <f t="array" ref="CO242">IF(AND(ROWS($M$131:CO242)&lt;=$P$2,COLUMNS($M$131:CO242)&lt;=$P$2),INDEX(MINVERSE($M$6:INDEX($M$6:$EF$125,$P$2,$P$2)),ROWS($M$131:CO242),COLUMNS($M$131:CO242)),0)</f>
        <v>0</v>
      </c>
      <c r="CP242">
        <f t="array" ref="CP242">IF(AND(ROWS($M$131:CP242)&lt;=$P$2,COLUMNS($M$131:CP242)&lt;=$P$2),INDEX(MINVERSE($M$6:INDEX($M$6:$EF$125,$P$2,$P$2)),ROWS($M$131:CP242),COLUMNS($M$131:CP242)),0)</f>
        <v>0</v>
      </c>
      <c r="CQ242">
        <f t="array" ref="CQ242">IF(AND(ROWS($M$131:CQ242)&lt;=$P$2,COLUMNS($M$131:CQ242)&lt;=$P$2),INDEX(MINVERSE($M$6:INDEX($M$6:$EF$125,$P$2,$P$2)),ROWS($M$131:CQ242),COLUMNS($M$131:CQ242)),0)</f>
        <v>0</v>
      </c>
      <c r="CR242">
        <f t="array" ref="CR242">IF(AND(ROWS($M$131:CR242)&lt;=$P$2,COLUMNS($M$131:CR242)&lt;=$P$2),INDEX(MINVERSE($M$6:INDEX($M$6:$EF$125,$P$2,$P$2)),ROWS($M$131:CR242),COLUMNS($M$131:CR242)),0)</f>
        <v>0</v>
      </c>
      <c r="CS242">
        <f t="array" ref="CS242">IF(AND(ROWS($M$131:CS242)&lt;=$P$2,COLUMNS($M$131:CS242)&lt;=$P$2),INDEX(MINVERSE($M$6:INDEX($M$6:$EF$125,$P$2,$P$2)),ROWS($M$131:CS242),COLUMNS($M$131:CS242)),0)</f>
        <v>0</v>
      </c>
      <c r="CT242">
        <f t="array" ref="CT242">IF(AND(ROWS($M$131:CT242)&lt;=$P$2,COLUMNS($M$131:CT242)&lt;=$P$2),INDEX(MINVERSE($M$6:INDEX($M$6:$EF$125,$P$2,$P$2)),ROWS($M$131:CT242),COLUMNS($M$131:CT242)),0)</f>
        <v>0</v>
      </c>
      <c r="CU242">
        <f t="array" ref="CU242">IF(AND(ROWS($M$131:CU242)&lt;=$P$2,COLUMNS($M$131:CU242)&lt;=$P$2),INDEX(MINVERSE($M$6:INDEX($M$6:$EF$125,$P$2,$P$2)),ROWS($M$131:CU242),COLUMNS($M$131:CU242)),0)</f>
        <v>0</v>
      </c>
      <c r="CV242">
        <f t="array" ref="CV242">IF(AND(ROWS($M$131:CV242)&lt;=$P$2,COLUMNS($M$131:CV242)&lt;=$P$2),INDEX(MINVERSE($M$6:INDEX($M$6:$EF$125,$P$2,$P$2)),ROWS($M$131:CV242),COLUMNS($M$131:CV242)),0)</f>
        <v>0</v>
      </c>
      <c r="CW242">
        <f t="array" ref="CW242">IF(AND(ROWS($M$131:CW242)&lt;=$P$2,COLUMNS($M$131:CW242)&lt;=$P$2),INDEX(MINVERSE($M$6:INDEX($M$6:$EF$125,$P$2,$P$2)),ROWS($M$131:CW242),COLUMNS($M$131:CW242)),0)</f>
        <v>0</v>
      </c>
      <c r="CX242">
        <f t="array" ref="CX242">IF(AND(ROWS($M$131:CX242)&lt;=$P$2,COLUMNS($M$131:CX242)&lt;=$P$2),INDEX(MINVERSE($M$6:INDEX($M$6:$EF$125,$P$2,$P$2)),ROWS($M$131:CX242),COLUMNS($M$131:CX242)),0)</f>
        <v>0</v>
      </c>
      <c r="CY242">
        <f t="array" ref="CY242">IF(AND(ROWS($M$131:CY242)&lt;=$P$2,COLUMNS($M$131:CY242)&lt;=$P$2),INDEX(MINVERSE($M$6:INDEX($M$6:$EF$125,$P$2,$P$2)),ROWS($M$131:CY242),COLUMNS($M$131:CY242)),0)</f>
        <v>0</v>
      </c>
      <c r="CZ242">
        <f t="array" ref="CZ242">IF(AND(ROWS($M$131:CZ242)&lt;=$P$2,COLUMNS($M$131:CZ242)&lt;=$P$2),INDEX(MINVERSE($M$6:INDEX($M$6:$EF$125,$P$2,$P$2)),ROWS($M$131:CZ242),COLUMNS($M$131:CZ242)),0)</f>
        <v>0</v>
      </c>
      <c r="DA242">
        <f t="array" ref="DA242">IF(AND(ROWS($M$131:DA242)&lt;=$P$2,COLUMNS($M$131:DA242)&lt;=$P$2),INDEX(MINVERSE($M$6:INDEX($M$6:$EF$125,$P$2,$P$2)),ROWS($M$131:DA242),COLUMNS($M$131:DA242)),0)</f>
        <v>0</v>
      </c>
      <c r="DB242">
        <f t="array" ref="DB242">IF(AND(ROWS($M$131:DB242)&lt;=$P$2,COLUMNS($M$131:DB242)&lt;=$P$2),INDEX(MINVERSE($M$6:INDEX($M$6:$EF$125,$P$2,$P$2)),ROWS($M$131:DB242),COLUMNS($M$131:DB242)),0)</f>
        <v>0</v>
      </c>
      <c r="DC242">
        <f t="array" ref="DC242">IF(AND(ROWS($M$131:DC242)&lt;=$P$2,COLUMNS($M$131:DC242)&lt;=$P$2),INDEX(MINVERSE($M$6:INDEX($M$6:$EF$125,$P$2,$P$2)),ROWS($M$131:DC242),COLUMNS($M$131:DC242)),0)</f>
        <v>0</v>
      </c>
      <c r="DD242">
        <f t="array" ref="DD242">IF(AND(ROWS($M$131:DD242)&lt;=$P$2,COLUMNS($M$131:DD242)&lt;=$P$2),INDEX(MINVERSE($M$6:INDEX($M$6:$EF$125,$P$2,$P$2)),ROWS($M$131:DD242),COLUMNS($M$131:DD242)),0)</f>
        <v>0</v>
      </c>
      <c r="DE242">
        <f t="array" ref="DE242">IF(AND(ROWS($M$131:DE242)&lt;=$P$2,COLUMNS($M$131:DE242)&lt;=$P$2),INDEX(MINVERSE($M$6:INDEX($M$6:$EF$125,$P$2,$P$2)),ROWS($M$131:DE242),COLUMNS($M$131:DE242)),0)</f>
        <v>0</v>
      </c>
      <c r="DF242">
        <f t="array" ref="DF242">IF(AND(ROWS($M$131:DF242)&lt;=$P$2,COLUMNS($M$131:DF242)&lt;=$P$2),INDEX(MINVERSE($M$6:INDEX($M$6:$EF$125,$P$2,$P$2)),ROWS($M$131:DF242),COLUMNS($M$131:DF242)),0)</f>
        <v>0</v>
      </c>
      <c r="DG242">
        <f t="array" ref="DG242">IF(AND(ROWS($M$131:DG242)&lt;=$P$2,COLUMNS($M$131:DG242)&lt;=$P$2),INDEX(MINVERSE($M$6:INDEX($M$6:$EF$125,$P$2,$P$2)),ROWS($M$131:DG242),COLUMNS($M$131:DG242)),0)</f>
        <v>0</v>
      </c>
      <c r="DH242">
        <f t="array" ref="DH242">IF(AND(ROWS($M$131:DH242)&lt;=$P$2,COLUMNS($M$131:DH242)&lt;=$P$2),INDEX(MINVERSE($M$6:INDEX($M$6:$EF$125,$P$2,$P$2)),ROWS($M$131:DH242),COLUMNS($M$131:DH242)),0)</f>
        <v>0</v>
      </c>
      <c r="DI242">
        <f t="array" ref="DI242">IF(AND(ROWS($M$131:DI242)&lt;=$P$2,COLUMNS($M$131:DI242)&lt;=$P$2),INDEX(MINVERSE($M$6:INDEX($M$6:$EF$125,$P$2,$P$2)),ROWS($M$131:DI242),COLUMNS($M$131:DI242)),0)</f>
        <v>0</v>
      </c>
      <c r="DJ242">
        <f t="array" ref="DJ242">IF(AND(ROWS($M$131:DJ242)&lt;=$P$2,COLUMNS($M$131:DJ242)&lt;=$P$2),INDEX(MINVERSE($M$6:INDEX($M$6:$EF$125,$P$2,$P$2)),ROWS($M$131:DJ242),COLUMNS($M$131:DJ242)),0)</f>
        <v>0</v>
      </c>
      <c r="DK242">
        <f t="array" ref="DK242">IF(AND(ROWS($M$131:DK242)&lt;=$P$2,COLUMNS($M$131:DK242)&lt;=$P$2),INDEX(MINVERSE($M$6:INDEX($M$6:$EF$125,$P$2,$P$2)),ROWS($M$131:DK242),COLUMNS($M$131:DK242)),0)</f>
        <v>0</v>
      </c>
      <c r="DL242">
        <f t="array" ref="DL242">IF(AND(ROWS($M$131:DL242)&lt;=$P$2,COLUMNS($M$131:DL242)&lt;=$P$2),INDEX(MINVERSE($M$6:INDEX($M$6:$EF$125,$P$2,$P$2)),ROWS($M$131:DL242),COLUMNS($M$131:DL242)),0)</f>
        <v>0</v>
      </c>
      <c r="DM242">
        <f t="array" ref="DM242">IF(AND(ROWS($M$131:DM242)&lt;=$P$2,COLUMNS($M$131:DM242)&lt;=$P$2),INDEX(MINVERSE($M$6:INDEX($M$6:$EF$125,$P$2,$P$2)),ROWS($M$131:DM242),COLUMNS($M$131:DM242)),0)</f>
        <v>0</v>
      </c>
      <c r="DN242">
        <f t="array" ref="DN242">IF(AND(ROWS($M$131:DN242)&lt;=$P$2,COLUMNS($M$131:DN242)&lt;=$P$2),INDEX(MINVERSE($M$6:INDEX($M$6:$EF$125,$P$2,$P$2)),ROWS($M$131:DN242),COLUMNS($M$131:DN242)),0)</f>
        <v>0</v>
      </c>
      <c r="DO242">
        <f t="array" ref="DO242">IF(AND(ROWS($M$131:DO242)&lt;=$P$2,COLUMNS($M$131:DO242)&lt;=$P$2),INDEX(MINVERSE($M$6:INDEX($M$6:$EF$125,$P$2,$P$2)),ROWS($M$131:DO242),COLUMNS($M$131:DO242)),0)</f>
        <v>0</v>
      </c>
      <c r="DP242">
        <f t="array" ref="DP242">IF(AND(ROWS($M$131:DP242)&lt;=$P$2,COLUMNS($M$131:DP242)&lt;=$P$2),INDEX(MINVERSE($M$6:INDEX($M$6:$EF$125,$P$2,$P$2)),ROWS($M$131:DP242),COLUMNS($M$131:DP242)),0)</f>
        <v>0</v>
      </c>
      <c r="DQ242">
        <f t="array" ref="DQ242">IF(AND(ROWS($M$131:DQ242)&lt;=$P$2,COLUMNS($M$131:DQ242)&lt;=$P$2),INDEX(MINVERSE($M$6:INDEX($M$6:$EF$125,$P$2,$P$2)),ROWS($M$131:DQ242),COLUMNS($M$131:DQ242)),0)</f>
        <v>0</v>
      </c>
      <c r="DR242">
        <f t="array" ref="DR242">IF(AND(ROWS($M$131:DR242)&lt;=$P$2,COLUMNS($M$131:DR242)&lt;=$P$2),INDEX(MINVERSE($M$6:INDEX($M$6:$EF$125,$P$2,$P$2)),ROWS($M$131:DR242),COLUMNS($M$131:DR242)),0)</f>
        <v>0</v>
      </c>
      <c r="DS242">
        <f t="array" ref="DS242">IF(AND(ROWS($M$131:DS242)&lt;=$P$2,COLUMNS($M$131:DS242)&lt;=$P$2),INDEX(MINVERSE($M$6:INDEX($M$6:$EF$125,$P$2,$P$2)),ROWS($M$131:DS242),COLUMNS($M$131:DS242)),0)</f>
        <v>0</v>
      </c>
      <c r="DT242">
        <f t="array" ref="DT242">IF(AND(ROWS($M$131:DT242)&lt;=$P$2,COLUMNS($M$131:DT242)&lt;=$P$2),INDEX(MINVERSE($M$6:INDEX($M$6:$EF$125,$P$2,$P$2)),ROWS($M$131:DT242),COLUMNS($M$131:DT242)),0)</f>
        <v>0</v>
      </c>
      <c r="DU242">
        <f t="array" ref="DU242">IF(AND(ROWS($M$131:DU242)&lt;=$P$2,COLUMNS($M$131:DU242)&lt;=$P$2),INDEX(MINVERSE($M$6:INDEX($M$6:$EF$125,$P$2,$P$2)),ROWS($M$131:DU242),COLUMNS($M$131:DU242)),0)</f>
        <v>0</v>
      </c>
      <c r="DV242">
        <f t="array" ref="DV242">IF(AND(ROWS($M$131:DV242)&lt;=$P$2,COLUMNS($M$131:DV242)&lt;=$P$2),INDEX(MINVERSE($M$6:INDEX($M$6:$EF$125,$P$2,$P$2)),ROWS($M$131:DV242),COLUMNS($M$131:DV242)),0)</f>
        <v>0</v>
      </c>
      <c r="DW242">
        <f t="array" ref="DW242">IF(AND(ROWS($M$131:DW242)&lt;=$P$2,COLUMNS($M$131:DW242)&lt;=$P$2),INDEX(MINVERSE($M$6:INDEX($M$6:$EF$125,$P$2,$P$2)),ROWS($M$131:DW242),COLUMNS($M$131:DW242)),0)</f>
        <v>0</v>
      </c>
      <c r="DX242">
        <f t="array" ref="DX242">IF(AND(ROWS($M$131:DX242)&lt;=$P$2,COLUMNS($M$131:DX242)&lt;=$P$2),INDEX(MINVERSE($M$6:INDEX($M$6:$EF$125,$P$2,$P$2)),ROWS($M$131:DX242),COLUMNS($M$131:DX242)),0)</f>
        <v>0</v>
      </c>
      <c r="DY242">
        <f t="array" ref="DY242">IF(AND(ROWS($M$131:DY242)&lt;=$P$2,COLUMNS($M$131:DY242)&lt;=$P$2),INDEX(MINVERSE($M$6:INDEX($M$6:$EF$125,$P$2,$P$2)),ROWS($M$131:DY242),COLUMNS($M$131:DY242)),0)</f>
        <v>0</v>
      </c>
      <c r="DZ242">
        <f t="array" ref="DZ242">IF(AND(ROWS($M$131:DZ242)&lt;=$P$2,COLUMNS($M$131:DZ242)&lt;=$P$2),INDEX(MINVERSE($M$6:INDEX($M$6:$EF$125,$P$2,$P$2)),ROWS($M$131:DZ242),COLUMNS($M$131:DZ242)),0)</f>
        <v>0</v>
      </c>
      <c r="EA242">
        <f t="array" ref="EA242">IF(AND(ROWS($M$131:EA242)&lt;=$P$2,COLUMNS($M$131:EA242)&lt;=$P$2),INDEX(MINVERSE($M$6:INDEX($M$6:$EF$125,$P$2,$P$2)),ROWS($M$131:EA242),COLUMNS($M$131:EA242)),0)</f>
        <v>0</v>
      </c>
      <c r="EB242">
        <f t="array" ref="EB242">IF(AND(ROWS($M$131:EB242)&lt;=$P$2,COLUMNS($M$131:EB242)&lt;=$P$2),INDEX(MINVERSE($M$6:INDEX($M$6:$EF$125,$P$2,$P$2)),ROWS($M$131:EB242),COLUMNS($M$131:EB242)),0)</f>
        <v>0</v>
      </c>
    </row>
    <row r="243" spans="12:132" ht="15">
      <c r="L243" s="10">
        <v>113</v>
      </c>
      <c r="M243">
        <f t="array" ref="M243">IF(AND(ROWS($M$131:M243)&lt;=$P$2,COLUMNS($M$131:M243)&lt;=$P$2),INDEX(MINVERSE($M$6:INDEX($M$6:$EF$125,$P$2,$P$2)),ROWS($M$131:M243),COLUMNS($M$131:M243)),0)</f>
        <v>0</v>
      </c>
      <c r="N243">
        <f t="array" ref="N243">IF(AND(ROWS($M$131:N243)&lt;=$P$2,COLUMNS($M$131:N243)&lt;=$P$2),INDEX(MINVERSE($M$6:INDEX($M$6:$EF$125,$P$2,$P$2)),ROWS($M$131:N243),COLUMNS($M$131:N243)),0)</f>
        <v>0</v>
      </c>
      <c r="O243">
        <f t="array" ref="O243">IF(AND(ROWS($M$131:O243)&lt;=$P$2,COLUMNS($M$131:O243)&lt;=$P$2),INDEX(MINVERSE($M$6:INDEX($M$6:$EF$125,$P$2,$P$2)),ROWS($M$131:O243),COLUMNS($M$131:O243)),0)</f>
        <v>0</v>
      </c>
      <c r="P243">
        <f t="array" ref="P243">IF(AND(ROWS($M$131:P243)&lt;=$P$2,COLUMNS($M$131:P243)&lt;=$P$2),INDEX(MINVERSE($M$6:INDEX($M$6:$EF$125,$P$2,$P$2)),ROWS($M$131:P243),COLUMNS($M$131:P243)),0)</f>
        <v>0</v>
      </c>
      <c r="Q243">
        <f t="array" ref="Q243">IF(AND(ROWS($M$131:Q243)&lt;=$P$2,COLUMNS($M$131:Q243)&lt;=$P$2),INDEX(MINVERSE($M$6:INDEX($M$6:$EF$125,$P$2,$P$2)),ROWS($M$131:Q243),COLUMNS($M$131:Q243)),0)</f>
        <v>0</v>
      </c>
      <c r="R243">
        <f t="array" ref="R243">IF(AND(ROWS($M$131:R243)&lt;=$P$2,COLUMNS($M$131:R243)&lt;=$P$2),INDEX(MINVERSE($M$6:INDEX($M$6:$EF$125,$P$2,$P$2)),ROWS($M$131:R243),COLUMNS($M$131:R243)),0)</f>
        <v>0</v>
      </c>
      <c r="S243">
        <f t="array" ref="S243">IF(AND(ROWS($M$131:S243)&lt;=$P$2,COLUMNS($M$131:S243)&lt;=$P$2),INDEX(MINVERSE($M$6:INDEX($M$6:$EF$125,$P$2,$P$2)),ROWS($M$131:S243),COLUMNS($M$131:S243)),0)</f>
        <v>0</v>
      </c>
      <c r="T243">
        <f t="array" ref="T243">IF(AND(ROWS($M$131:T243)&lt;=$P$2,COLUMNS($M$131:T243)&lt;=$P$2),INDEX(MINVERSE($M$6:INDEX($M$6:$EF$125,$P$2,$P$2)),ROWS($M$131:T243),COLUMNS($M$131:T243)),0)</f>
        <v>0</v>
      </c>
      <c r="U243">
        <f t="array" ref="U243">IF(AND(ROWS($M$131:U243)&lt;=$P$2,COLUMNS($M$131:U243)&lt;=$P$2),INDEX(MINVERSE($M$6:INDEX($M$6:$EF$125,$P$2,$P$2)),ROWS($M$131:U243),COLUMNS($M$131:U243)),0)</f>
        <v>0</v>
      </c>
      <c r="V243">
        <f t="array" ref="V243">IF(AND(ROWS($M$131:V243)&lt;=$P$2,COLUMNS($M$131:V243)&lt;=$P$2),INDEX(MINVERSE($M$6:INDEX($M$6:$EF$125,$P$2,$P$2)),ROWS($M$131:V243),COLUMNS($M$131:V243)),0)</f>
        <v>0</v>
      </c>
      <c r="W243">
        <f t="array" ref="W243">IF(AND(ROWS($M$131:W243)&lt;=$P$2,COLUMNS($M$131:W243)&lt;=$P$2),INDEX(MINVERSE($M$6:INDEX($M$6:$EF$125,$P$2,$P$2)),ROWS($M$131:W243),COLUMNS($M$131:W243)),0)</f>
        <v>0</v>
      </c>
      <c r="X243">
        <f t="array" ref="X243">IF(AND(ROWS($M$131:X243)&lt;=$P$2,COLUMNS($M$131:X243)&lt;=$P$2),INDEX(MINVERSE($M$6:INDEX($M$6:$EF$125,$P$2,$P$2)),ROWS($M$131:X243),COLUMNS($M$131:X243)),0)</f>
        <v>0</v>
      </c>
      <c r="Y243">
        <f t="array" ref="Y243">IF(AND(ROWS($M$131:Y243)&lt;=$P$2,COLUMNS($M$131:Y243)&lt;=$P$2),INDEX(MINVERSE($M$6:INDEX($M$6:$EF$125,$P$2,$P$2)),ROWS($M$131:Y243),COLUMNS($M$131:Y243)),0)</f>
        <v>0</v>
      </c>
      <c r="Z243">
        <f t="array" ref="Z243">IF(AND(ROWS($M$131:Z243)&lt;=$P$2,COLUMNS($M$131:Z243)&lt;=$P$2),INDEX(MINVERSE($M$6:INDEX($M$6:$EF$125,$P$2,$P$2)),ROWS($M$131:Z243),COLUMNS($M$131:Z243)),0)</f>
        <v>0</v>
      </c>
      <c r="AA243">
        <f t="array" ref="AA243">IF(AND(ROWS($M$131:AA243)&lt;=$P$2,COLUMNS($M$131:AA243)&lt;=$P$2),INDEX(MINVERSE($M$6:INDEX($M$6:$EF$125,$P$2,$P$2)),ROWS($M$131:AA243),COLUMNS($M$131:AA243)),0)</f>
        <v>0</v>
      </c>
      <c r="AB243">
        <f t="array" ref="AB243">IF(AND(ROWS($M$131:AB243)&lt;=$P$2,COLUMNS($M$131:AB243)&lt;=$P$2),INDEX(MINVERSE($M$6:INDEX($M$6:$EF$125,$P$2,$P$2)),ROWS($M$131:AB243),COLUMNS($M$131:AB243)),0)</f>
        <v>0</v>
      </c>
      <c r="AC243">
        <f t="array" ref="AC243">IF(AND(ROWS($M$131:AC243)&lt;=$P$2,COLUMNS($M$131:AC243)&lt;=$P$2),INDEX(MINVERSE($M$6:INDEX($M$6:$EF$125,$P$2,$P$2)),ROWS($M$131:AC243),COLUMNS($M$131:AC243)),0)</f>
        <v>0</v>
      </c>
      <c r="AD243">
        <f t="array" ref="AD243">IF(AND(ROWS($M$131:AD243)&lt;=$P$2,COLUMNS($M$131:AD243)&lt;=$P$2),INDEX(MINVERSE($M$6:INDEX($M$6:$EF$125,$P$2,$P$2)),ROWS($M$131:AD243),COLUMNS($M$131:AD243)),0)</f>
        <v>0</v>
      </c>
      <c r="AE243">
        <f t="array" ref="AE243">IF(AND(ROWS($M$131:AE243)&lt;=$P$2,COLUMNS($M$131:AE243)&lt;=$P$2),INDEX(MINVERSE($M$6:INDEX($M$6:$EF$125,$P$2,$P$2)),ROWS($M$131:AE243),COLUMNS($M$131:AE243)),0)</f>
        <v>0</v>
      </c>
      <c r="AF243">
        <f t="array" ref="AF243">IF(AND(ROWS($M$131:AF243)&lt;=$P$2,COLUMNS($M$131:AF243)&lt;=$P$2),INDEX(MINVERSE($M$6:INDEX($M$6:$EF$125,$P$2,$P$2)),ROWS($M$131:AF243),COLUMNS($M$131:AF243)),0)</f>
        <v>0</v>
      </c>
      <c r="AG243">
        <f t="array" ref="AG243">IF(AND(ROWS($M$131:AG243)&lt;=$P$2,COLUMNS($M$131:AG243)&lt;=$P$2),INDEX(MINVERSE($M$6:INDEX($M$6:$EF$125,$P$2,$P$2)),ROWS($M$131:AG243),COLUMNS($M$131:AG243)),0)</f>
        <v>0</v>
      </c>
      <c r="AH243">
        <f t="array" ref="AH243">IF(AND(ROWS($M$131:AH243)&lt;=$P$2,COLUMNS($M$131:AH243)&lt;=$P$2),INDEX(MINVERSE($M$6:INDEX($M$6:$EF$125,$P$2,$P$2)),ROWS($M$131:AH243),COLUMNS($M$131:AH243)),0)</f>
        <v>0</v>
      </c>
      <c r="AI243">
        <f t="array" ref="AI243">IF(AND(ROWS($M$131:AI243)&lt;=$P$2,COLUMNS($M$131:AI243)&lt;=$P$2),INDEX(MINVERSE($M$6:INDEX($M$6:$EF$125,$P$2,$P$2)),ROWS($M$131:AI243),COLUMNS($M$131:AI243)),0)</f>
        <v>0</v>
      </c>
      <c r="AJ243">
        <f t="array" ref="AJ243">IF(AND(ROWS($M$131:AJ243)&lt;=$P$2,COLUMNS($M$131:AJ243)&lt;=$P$2),INDEX(MINVERSE($M$6:INDEX($M$6:$EF$125,$P$2,$P$2)),ROWS($M$131:AJ243),COLUMNS($M$131:AJ243)),0)</f>
        <v>0</v>
      </c>
      <c r="AK243">
        <f t="array" ref="AK243">IF(AND(ROWS($M$131:AK243)&lt;=$P$2,COLUMNS($M$131:AK243)&lt;=$P$2),INDEX(MINVERSE($M$6:INDEX($M$6:$EF$125,$P$2,$P$2)),ROWS($M$131:AK243),COLUMNS($M$131:AK243)),0)</f>
        <v>0</v>
      </c>
      <c r="AL243">
        <f t="array" ref="AL243">IF(AND(ROWS($M$131:AL243)&lt;=$P$2,COLUMNS($M$131:AL243)&lt;=$P$2),INDEX(MINVERSE($M$6:INDEX($M$6:$EF$125,$P$2,$P$2)),ROWS($M$131:AL243),COLUMNS($M$131:AL243)),0)</f>
        <v>0</v>
      </c>
      <c r="AM243">
        <f t="array" ref="AM243">IF(AND(ROWS($M$131:AM243)&lt;=$P$2,COLUMNS($M$131:AM243)&lt;=$P$2),INDEX(MINVERSE($M$6:INDEX($M$6:$EF$125,$P$2,$P$2)),ROWS($M$131:AM243),COLUMNS($M$131:AM243)),0)</f>
        <v>0</v>
      </c>
      <c r="AN243">
        <f t="array" ref="AN243">IF(AND(ROWS($M$131:AN243)&lt;=$P$2,COLUMNS($M$131:AN243)&lt;=$P$2),INDEX(MINVERSE($M$6:INDEX($M$6:$EF$125,$P$2,$P$2)),ROWS($M$131:AN243),COLUMNS($M$131:AN243)),0)</f>
        <v>0</v>
      </c>
      <c r="AO243">
        <f t="array" ref="AO243">IF(AND(ROWS($M$131:AO243)&lt;=$P$2,COLUMNS($M$131:AO243)&lt;=$P$2),INDEX(MINVERSE($M$6:INDEX($M$6:$EF$125,$P$2,$P$2)),ROWS($M$131:AO243),COLUMNS($M$131:AO243)),0)</f>
        <v>0</v>
      </c>
      <c r="AP243">
        <f t="array" ref="AP243">IF(AND(ROWS($M$131:AP243)&lt;=$P$2,COLUMNS($M$131:AP243)&lt;=$P$2),INDEX(MINVERSE($M$6:INDEX($M$6:$EF$125,$P$2,$P$2)),ROWS($M$131:AP243),COLUMNS($M$131:AP243)),0)</f>
        <v>0</v>
      </c>
      <c r="AQ243">
        <f t="array" ref="AQ243">IF(AND(ROWS($M$131:AQ243)&lt;=$P$2,COLUMNS($M$131:AQ243)&lt;=$P$2),INDEX(MINVERSE($M$6:INDEX($M$6:$EF$125,$P$2,$P$2)),ROWS($M$131:AQ243),COLUMNS($M$131:AQ243)),0)</f>
        <v>0</v>
      </c>
      <c r="AR243">
        <f t="array" ref="AR243">IF(AND(ROWS($M$131:AR243)&lt;=$P$2,COLUMNS($M$131:AR243)&lt;=$P$2),INDEX(MINVERSE($M$6:INDEX($M$6:$EF$125,$P$2,$P$2)),ROWS($M$131:AR243),COLUMNS($M$131:AR243)),0)</f>
        <v>0</v>
      </c>
      <c r="AS243">
        <f t="array" ref="AS243">IF(AND(ROWS($M$131:AS243)&lt;=$P$2,COLUMNS($M$131:AS243)&lt;=$P$2),INDEX(MINVERSE($M$6:INDEX($M$6:$EF$125,$P$2,$P$2)),ROWS($M$131:AS243),COLUMNS($M$131:AS243)),0)</f>
        <v>0</v>
      </c>
      <c r="AT243">
        <f t="array" ref="AT243">IF(AND(ROWS($M$131:AT243)&lt;=$P$2,COLUMNS($M$131:AT243)&lt;=$P$2),INDEX(MINVERSE($M$6:INDEX($M$6:$EF$125,$P$2,$P$2)),ROWS($M$131:AT243),COLUMNS($M$131:AT243)),0)</f>
        <v>0</v>
      </c>
      <c r="AU243">
        <f t="array" ref="AU243">IF(AND(ROWS($M$131:AU243)&lt;=$P$2,COLUMNS($M$131:AU243)&lt;=$P$2),INDEX(MINVERSE($M$6:INDEX($M$6:$EF$125,$P$2,$P$2)),ROWS($M$131:AU243),COLUMNS($M$131:AU243)),0)</f>
        <v>0</v>
      </c>
      <c r="AV243">
        <f t="array" ref="AV243">IF(AND(ROWS($M$131:AV243)&lt;=$P$2,COLUMNS($M$131:AV243)&lt;=$P$2),INDEX(MINVERSE($M$6:INDEX($M$6:$EF$125,$P$2,$P$2)),ROWS($M$131:AV243),COLUMNS($M$131:AV243)),0)</f>
        <v>0</v>
      </c>
      <c r="AW243">
        <f t="array" ref="AW243">IF(AND(ROWS($M$131:AW243)&lt;=$P$2,COLUMNS($M$131:AW243)&lt;=$P$2),INDEX(MINVERSE($M$6:INDEX($M$6:$EF$125,$P$2,$P$2)),ROWS($M$131:AW243),COLUMNS($M$131:AW243)),0)</f>
        <v>0</v>
      </c>
      <c r="AX243">
        <f t="array" ref="AX243">IF(AND(ROWS($M$131:AX243)&lt;=$P$2,COLUMNS($M$131:AX243)&lt;=$P$2),INDEX(MINVERSE($M$6:INDEX($M$6:$EF$125,$P$2,$P$2)),ROWS($M$131:AX243),COLUMNS($M$131:AX243)),0)</f>
        <v>0</v>
      </c>
      <c r="AY243">
        <f t="array" ref="AY243">IF(AND(ROWS($M$131:AY243)&lt;=$P$2,COLUMNS($M$131:AY243)&lt;=$P$2),INDEX(MINVERSE($M$6:INDEX($M$6:$EF$125,$P$2,$P$2)),ROWS($M$131:AY243),COLUMNS($M$131:AY243)),0)</f>
        <v>0</v>
      </c>
      <c r="AZ243">
        <f t="array" ref="AZ243">IF(AND(ROWS($M$131:AZ243)&lt;=$P$2,COLUMNS($M$131:AZ243)&lt;=$P$2),INDEX(MINVERSE($M$6:INDEX($M$6:$EF$125,$P$2,$P$2)),ROWS($M$131:AZ243),COLUMNS($M$131:AZ243)),0)</f>
        <v>0</v>
      </c>
      <c r="BA243">
        <f t="array" ref="BA243">IF(AND(ROWS($M$131:BA243)&lt;=$P$2,COLUMNS($M$131:BA243)&lt;=$P$2),INDEX(MINVERSE($M$6:INDEX($M$6:$EF$125,$P$2,$P$2)),ROWS($M$131:BA243),COLUMNS($M$131:BA243)),0)</f>
        <v>0</v>
      </c>
      <c r="BB243">
        <f t="array" ref="BB243">IF(AND(ROWS($M$131:BB243)&lt;=$P$2,COLUMNS($M$131:BB243)&lt;=$P$2),INDEX(MINVERSE($M$6:INDEX($M$6:$EF$125,$P$2,$P$2)),ROWS($M$131:BB243),COLUMNS($M$131:BB243)),0)</f>
        <v>0</v>
      </c>
      <c r="BC243">
        <f t="array" ref="BC243">IF(AND(ROWS($M$131:BC243)&lt;=$P$2,COLUMNS($M$131:BC243)&lt;=$P$2),INDEX(MINVERSE($M$6:INDEX($M$6:$EF$125,$P$2,$P$2)),ROWS($M$131:BC243),COLUMNS($M$131:BC243)),0)</f>
        <v>0</v>
      </c>
      <c r="BD243">
        <f t="array" ref="BD243">IF(AND(ROWS($M$131:BD243)&lt;=$P$2,COLUMNS($M$131:BD243)&lt;=$P$2),INDEX(MINVERSE($M$6:INDEX($M$6:$EF$125,$P$2,$P$2)),ROWS($M$131:BD243),COLUMNS($M$131:BD243)),0)</f>
        <v>0</v>
      </c>
      <c r="BE243">
        <f t="array" ref="BE243">IF(AND(ROWS($M$131:BE243)&lt;=$P$2,COLUMNS($M$131:BE243)&lt;=$P$2),INDEX(MINVERSE($M$6:INDEX($M$6:$EF$125,$P$2,$P$2)),ROWS($M$131:BE243),COLUMNS($M$131:BE243)),0)</f>
        <v>0</v>
      </c>
      <c r="BF243">
        <f t="array" ref="BF243">IF(AND(ROWS($M$131:BF243)&lt;=$P$2,COLUMNS($M$131:BF243)&lt;=$P$2),INDEX(MINVERSE($M$6:INDEX($M$6:$EF$125,$P$2,$P$2)),ROWS($M$131:BF243),COLUMNS($M$131:BF243)),0)</f>
        <v>0</v>
      </c>
      <c r="BG243">
        <f t="array" ref="BG243">IF(AND(ROWS($M$131:BG243)&lt;=$P$2,COLUMNS($M$131:BG243)&lt;=$P$2),INDEX(MINVERSE($M$6:INDEX($M$6:$EF$125,$P$2,$P$2)),ROWS($M$131:BG243),COLUMNS($M$131:BG243)),0)</f>
        <v>0</v>
      </c>
      <c r="BH243">
        <f t="array" ref="BH243">IF(AND(ROWS($M$131:BH243)&lt;=$P$2,COLUMNS($M$131:BH243)&lt;=$P$2),INDEX(MINVERSE($M$6:INDEX($M$6:$EF$125,$P$2,$P$2)),ROWS($M$131:BH243),COLUMNS($M$131:BH243)),0)</f>
        <v>0</v>
      </c>
      <c r="BI243">
        <f t="array" ref="BI243">IF(AND(ROWS($M$131:BI243)&lt;=$P$2,COLUMNS($M$131:BI243)&lt;=$P$2),INDEX(MINVERSE($M$6:INDEX($M$6:$EF$125,$P$2,$P$2)),ROWS($M$131:BI243),COLUMNS($M$131:BI243)),0)</f>
        <v>0</v>
      </c>
      <c r="BJ243">
        <f t="array" ref="BJ243">IF(AND(ROWS($M$131:BJ243)&lt;=$P$2,COLUMNS($M$131:BJ243)&lt;=$P$2),INDEX(MINVERSE($M$6:INDEX($M$6:$EF$125,$P$2,$P$2)),ROWS($M$131:BJ243),COLUMNS($M$131:BJ243)),0)</f>
        <v>0</v>
      </c>
      <c r="BK243">
        <f t="array" ref="BK243">IF(AND(ROWS($M$131:BK243)&lt;=$P$2,COLUMNS($M$131:BK243)&lt;=$P$2),INDEX(MINVERSE($M$6:INDEX($M$6:$EF$125,$P$2,$P$2)),ROWS($M$131:BK243),COLUMNS($M$131:BK243)),0)</f>
        <v>0</v>
      </c>
      <c r="BL243">
        <f t="array" ref="BL243">IF(AND(ROWS($M$131:BL243)&lt;=$P$2,COLUMNS($M$131:BL243)&lt;=$P$2),INDEX(MINVERSE($M$6:INDEX($M$6:$EF$125,$P$2,$P$2)),ROWS($M$131:BL243),COLUMNS($M$131:BL243)),0)</f>
        <v>0</v>
      </c>
      <c r="BM243">
        <f t="array" ref="BM243">IF(AND(ROWS($M$131:BM243)&lt;=$P$2,COLUMNS($M$131:BM243)&lt;=$P$2),INDEX(MINVERSE($M$6:INDEX($M$6:$EF$125,$P$2,$P$2)),ROWS($M$131:BM243),COLUMNS($M$131:BM243)),0)</f>
        <v>0</v>
      </c>
      <c r="BN243">
        <f t="array" ref="BN243">IF(AND(ROWS($M$131:BN243)&lt;=$P$2,COLUMNS($M$131:BN243)&lt;=$P$2),INDEX(MINVERSE($M$6:INDEX($M$6:$EF$125,$P$2,$P$2)),ROWS($M$131:BN243),COLUMNS($M$131:BN243)),0)</f>
        <v>0</v>
      </c>
      <c r="BO243">
        <f t="array" ref="BO243">IF(AND(ROWS($M$131:BO243)&lt;=$P$2,COLUMNS($M$131:BO243)&lt;=$P$2),INDEX(MINVERSE($M$6:INDEX($M$6:$EF$125,$P$2,$P$2)),ROWS($M$131:BO243),COLUMNS($M$131:BO243)),0)</f>
        <v>0</v>
      </c>
      <c r="BP243">
        <f t="array" ref="BP243">IF(AND(ROWS($M$131:BP243)&lt;=$P$2,COLUMNS($M$131:BP243)&lt;=$P$2),INDEX(MINVERSE($M$6:INDEX($M$6:$EF$125,$P$2,$P$2)),ROWS($M$131:BP243),COLUMNS($M$131:BP243)),0)</f>
        <v>0</v>
      </c>
      <c r="BQ243">
        <f t="array" ref="BQ243">IF(AND(ROWS($M$131:BQ243)&lt;=$P$2,COLUMNS($M$131:BQ243)&lt;=$P$2),INDEX(MINVERSE($M$6:INDEX($M$6:$EF$125,$P$2,$P$2)),ROWS($M$131:BQ243),COLUMNS($M$131:BQ243)),0)</f>
        <v>0</v>
      </c>
      <c r="BR243">
        <f t="array" ref="BR243">IF(AND(ROWS($M$131:BR243)&lt;=$P$2,COLUMNS($M$131:BR243)&lt;=$P$2),INDEX(MINVERSE($M$6:INDEX($M$6:$EF$125,$P$2,$P$2)),ROWS($M$131:BR243),COLUMNS($M$131:BR243)),0)</f>
        <v>0</v>
      </c>
      <c r="BS243">
        <f t="array" ref="BS243">IF(AND(ROWS($M$131:BS243)&lt;=$P$2,COLUMNS($M$131:BS243)&lt;=$P$2),INDEX(MINVERSE($M$6:INDEX($M$6:$EF$125,$P$2,$P$2)),ROWS($M$131:BS243),COLUMNS($M$131:BS243)),0)</f>
        <v>0</v>
      </c>
      <c r="BT243">
        <f t="array" ref="BT243">IF(AND(ROWS($M$131:BT243)&lt;=$P$2,COLUMNS($M$131:BT243)&lt;=$P$2),INDEX(MINVERSE($M$6:INDEX($M$6:$EF$125,$P$2,$P$2)),ROWS($M$131:BT243),COLUMNS($M$131:BT243)),0)</f>
        <v>0</v>
      </c>
      <c r="BU243">
        <f t="array" ref="BU243">IF(AND(ROWS($M$131:BU243)&lt;=$P$2,COLUMNS($M$131:BU243)&lt;=$P$2),INDEX(MINVERSE($M$6:INDEX($M$6:$EF$125,$P$2,$P$2)),ROWS($M$131:BU243),COLUMNS($M$131:BU243)),0)</f>
        <v>0</v>
      </c>
      <c r="BV243">
        <f t="array" ref="BV243">IF(AND(ROWS($M$131:BV243)&lt;=$P$2,COLUMNS($M$131:BV243)&lt;=$P$2),INDEX(MINVERSE($M$6:INDEX($M$6:$EF$125,$P$2,$P$2)),ROWS($M$131:BV243),COLUMNS($M$131:BV243)),0)</f>
        <v>0</v>
      </c>
      <c r="BW243">
        <f t="array" ref="BW243">IF(AND(ROWS($M$131:BW243)&lt;=$P$2,COLUMNS($M$131:BW243)&lt;=$P$2),INDEX(MINVERSE($M$6:INDEX($M$6:$EF$125,$P$2,$P$2)),ROWS($M$131:BW243),COLUMNS($M$131:BW243)),0)</f>
        <v>0</v>
      </c>
      <c r="BX243">
        <f t="array" ref="BX243">IF(AND(ROWS($M$131:BX243)&lt;=$P$2,COLUMNS($M$131:BX243)&lt;=$P$2),INDEX(MINVERSE($M$6:INDEX($M$6:$EF$125,$P$2,$P$2)),ROWS($M$131:BX243),COLUMNS($M$131:BX243)),0)</f>
        <v>0</v>
      </c>
      <c r="BY243">
        <f t="array" ref="BY243">IF(AND(ROWS($M$131:BY243)&lt;=$P$2,COLUMNS($M$131:BY243)&lt;=$P$2),INDEX(MINVERSE($M$6:INDEX($M$6:$EF$125,$P$2,$P$2)),ROWS($M$131:BY243),COLUMNS($M$131:BY243)),0)</f>
        <v>0</v>
      </c>
      <c r="BZ243">
        <f t="array" ref="BZ243">IF(AND(ROWS($M$131:BZ243)&lt;=$P$2,COLUMNS($M$131:BZ243)&lt;=$P$2),INDEX(MINVERSE($M$6:INDEX($M$6:$EF$125,$P$2,$P$2)),ROWS($M$131:BZ243),COLUMNS($M$131:BZ243)),0)</f>
        <v>0</v>
      </c>
      <c r="CA243">
        <f t="array" ref="CA243">IF(AND(ROWS($M$131:CA243)&lt;=$P$2,COLUMNS($M$131:CA243)&lt;=$P$2),INDEX(MINVERSE($M$6:INDEX($M$6:$EF$125,$P$2,$P$2)),ROWS($M$131:CA243),COLUMNS($M$131:CA243)),0)</f>
        <v>0</v>
      </c>
      <c r="CB243">
        <f t="array" ref="CB243">IF(AND(ROWS($M$131:CB243)&lt;=$P$2,COLUMNS($M$131:CB243)&lt;=$P$2),INDEX(MINVERSE($M$6:INDEX($M$6:$EF$125,$P$2,$P$2)),ROWS($M$131:CB243),COLUMNS($M$131:CB243)),0)</f>
        <v>0</v>
      </c>
      <c r="CC243">
        <f t="array" ref="CC243">IF(AND(ROWS($M$131:CC243)&lt;=$P$2,COLUMNS($M$131:CC243)&lt;=$P$2),INDEX(MINVERSE($M$6:INDEX($M$6:$EF$125,$P$2,$P$2)),ROWS($M$131:CC243),COLUMNS($M$131:CC243)),0)</f>
        <v>0</v>
      </c>
      <c r="CD243">
        <f t="array" ref="CD243">IF(AND(ROWS($M$131:CD243)&lt;=$P$2,COLUMNS($M$131:CD243)&lt;=$P$2),INDEX(MINVERSE($M$6:INDEX($M$6:$EF$125,$P$2,$P$2)),ROWS($M$131:CD243),COLUMNS($M$131:CD243)),0)</f>
        <v>0</v>
      </c>
      <c r="CE243">
        <f t="array" ref="CE243">IF(AND(ROWS($M$131:CE243)&lt;=$P$2,COLUMNS($M$131:CE243)&lt;=$P$2),INDEX(MINVERSE($M$6:INDEX($M$6:$EF$125,$P$2,$P$2)),ROWS($M$131:CE243),COLUMNS($M$131:CE243)),0)</f>
        <v>0</v>
      </c>
      <c r="CF243">
        <f t="array" ref="CF243">IF(AND(ROWS($M$131:CF243)&lt;=$P$2,COLUMNS($M$131:CF243)&lt;=$P$2),INDEX(MINVERSE($M$6:INDEX($M$6:$EF$125,$P$2,$P$2)),ROWS($M$131:CF243),COLUMNS($M$131:CF243)),0)</f>
        <v>0</v>
      </c>
      <c r="CG243">
        <f t="array" ref="CG243">IF(AND(ROWS($M$131:CG243)&lt;=$P$2,COLUMNS($M$131:CG243)&lt;=$P$2),INDEX(MINVERSE($M$6:INDEX($M$6:$EF$125,$P$2,$P$2)),ROWS($M$131:CG243),COLUMNS($M$131:CG243)),0)</f>
        <v>0</v>
      </c>
      <c r="CH243">
        <f t="array" ref="CH243">IF(AND(ROWS($M$131:CH243)&lt;=$P$2,COLUMNS($M$131:CH243)&lt;=$P$2),INDEX(MINVERSE($M$6:INDEX($M$6:$EF$125,$P$2,$P$2)),ROWS($M$131:CH243),COLUMNS($M$131:CH243)),0)</f>
        <v>0</v>
      </c>
      <c r="CI243">
        <f t="array" ref="CI243">IF(AND(ROWS($M$131:CI243)&lt;=$P$2,COLUMNS($M$131:CI243)&lt;=$P$2),INDEX(MINVERSE($M$6:INDEX($M$6:$EF$125,$P$2,$P$2)),ROWS($M$131:CI243),COLUMNS($M$131:CI243)),0)</f>
        <v>0</v>
      </c>
      <c r="CJ243">
        <f t="array" ref="CJ243">IF(AND(ROWS($M$131:CJ243)&lt;=$P$2,COLUMNS($M$131:CJ243)&lt;=$P$2),INDEX(MINVERSE($M$6:INDEX($M$6:$EF$125,$P$2,$P$2)),ROWS($M$131:CJ243),COLUMNS($M$131:CJ243)),0)</f>
        <v>0</v>
      </c>
      <c r="CK243">
        <f t="array" ref="CK243">IF(AND(ROWS($M$131:CK243)&lt;=$P$2,COLUMNS($M$131:CK243)&lt;=$P$2),INDEX(MINVERSE($M$6:INDEX($M$6:$EF$125,$P$2,$P$2)),ROWS($M$131:CK243),COLUMNS($M$131:CK243)),0)</f>
        <v>0</v>
      </c>
      <c r="CL243">
        <f t="array" ref="CL243">IF(AND(ROWS($M$131:CL243)&lt;=$P$2,COLUMNS($M$131:CL243)&lt;=$P$2),INDEX(MINVERSE($M$6:INDEX($M$6:$EF$125,$P$2,$P$2)),ROWS($M$131:CL243),COLUMNS($M$131:CL243)),0)</f>
        <v>0</v>
      </c>
      <c r="CM243">
        <f t="array" ref="CM243">IF(AND(ROWS($M$131:CM243)&lt;=$P$2,COLUMNS($M$131:CM243)&lt;=$P$2),INDEX(MINVERSE($M$6:INDEX($M$6:$EF$125,$P$2,$P$2)),ROWS($M$131:CM243),COLUMNS($M$131:CM243)),0)</f>
        <v>0</v>
      </c>
      <c r="CN243">
        <f t="array" ref="CN243">IF(AND(ROWS($M$131:CN243)&lt;=$P$2,COLUMNS($M$131:CN243)&lt;=$P$2),INDEX(MINVERSE($M$6:INDEX($M$6:$EF$125,$P$2,$P$2)),ROWS($M$131:CN243),COLUMNS($M$131:CN243)),0)</f>
        <v>0</v>
      </c>
      <c r="CO243">
        <f t="array" ref="CO243">IF(AND(ROWS($M$131:CO243)&lt;=$P$2,COLUMNS($M$131:CO243)&lt;=$P$2),INDEX(MINVERSE($M$6:INDEX($M$6:$EF$125,$P$2,$P$2)),ROWS($M$131:CO243),COLUMNS($M$131:CO243)),0)</f>
        <v>0</v>
      </c>
      <c r="CP243">
        <f t="array" ref="CP243">IF(AND(ROWS($M$131:CP243)&lt;=$P$2,COLUMNS($M$131:CP243)&lt;=$P$2),INDEX(MINVERSE($M$6:INDEX($M$6:$EF$125,$P$2,$P$2)),ROWS($M$131:CP243),COLUMNS($M$131:CP243)),0)</f>
        <v>0</v>
      </c>
      <c r="CQ243">
        <f t="array" ref="CQ243">IF(AND(ROWS($M$131:CQ243)&lt;=$P$2,COLUMNS($M$131:CQ243)&lt;=$P$2),INDEX(MINVERSE($M$6:INDEX($M$6:$EF$125,$P$2,$P$2)),ROWS($M$131:CQ243),COLUMNS($M$131:CQ243)),0)</f>
        <v>0</v>
      </c>
      <c r="CR243">
        <f t="array" ref="CR243">IF(AND(ROWS($M$131:CR243)&lt;=$P$2,COLUMNS($M$131:CR243)&lt;=$P$2),INDEX(MINVERSE($M$6:INDEX($M$6:$EF$125,$P$2,$P$2)),ROWS($M$131:CR243),COLUMNS($M$131:CR243)),0)</f>
        <v>0</v>
      </c>
      <c r="CS243">
        <f t="array" ref="CS243">IF(AND(ROWS($M$131:CS243)&lt;=$P$2,COLUMNS($M$131:CS243)&lt;=$P$2),INDEX(MINVERSE($M$6:INDEX($M$6:$EF$125,$P$2,$P$2)),ROWS($M$131:CS243),COLUMNS($M$131:CS243)),0)</f>
        <v>0</v>
      </c>
      <c r="CT243">
        <f t="array" ref="CT243">IF(AND(ROWS($M$131:CT243)&lt;=$P$2,COLUMNS($M$131:CT243)&lt;=$P$2),INDEX(MINVERSE($M$6:INDEX($M$6:$EF$125,$P$2,$P$2)),ROWS($M$131:CT243),COLUMNS($M$131:CT243)),0)</f>
        <v>0</v>
      </c>
      <c r="CU243">
        <f t="array" ref="CU243">IF(AND(ROWS($M$131:CU243)&lt;=$P$2,COLUMNS($M$131:CU243)&lt;=$P$2),INDEX(MINVERSE($M$6:INDEX($M$6:$EF$125,$P$2,$P$2)),ROWS($M$131:CU243),COLUMNS($M$131:CU243)),0)</f>
        <v>0</v>
      </c>
      <c r="CV243">
        <f t="array" ref="CV243">IF(AND(ROWS($M$131:CV243)&lt;=$P$2,COLUMNS($M$131:CV243)&lt;=$P$2),INDEX(MINVERSE($M$6:INDEX($M$6:$EF$125,$P$2,$P$2)),ROWS($M$131:CV243),COLUMNS($M$131:CV243)),0)</f>
        <v>0</v>
      </c>
      <c r="CW243">
        <f t="array" ref="CW243">IF(AND(ROWS($M$131:CW243)&lt;=$P$2,COLUMNS($M$131:CW243)&lt;=$P$2),INDEX(MINVERSE($M$6:INDEX($M$6:$EF$125,$P$2,$P$2)),ROWS($M$131:CW243),COLUMNS($M$131:CW243)),0)</f>
        <v>0</v>
      </c>
      <c r="CX243">
        <f t="array" ref="CX243">IF(AND(ROWS($M$131:CX243)&lt;=$P$2,COLUMNS($M$131:CX243)&lt;=$P$2),INDEX(MINVERSE($M$6:INDEX($M$6:$EF$125,$P$2,$P$2)),ROWS($M$131:CX243),COLUMNS($M$131:CX243)),0)</f>
        <v>0</v>
      </c>
      <c r="CY243">
        <f t="array" ref="CY243">IF(AND(ROWS($M$131:CY243)&lt;=$P$2,COLUMNS($M$131:CY243)&lt;=$P$2),INDEX(MINVERSE($M$6:INDEX($M$6:$EF$125,$P$2,$P$2)),ROWS($M$131:CY243),COLUMNS($M$131:CY243)),0)</f>
        <v>0</v>
      </c>
      <c r="CZ243">
        <f t="array" ref="CZ243">IF(AND(ROWS($M$131:CZ243)&lt;=$P$2,COLUMNS($M$131:CZ243)&lt;=$P$2),INDEX(MINVERSE($M$6:INDEX($M$6:$EF$125,$P$2,$P$2)),ROWS($M$131:CZ243),COLUMNS($M$131:CZ243)),0)</f>
        <v>0</v>
      </c>
      <c r="DA243">
        <f t="array" ref="DA243">IF(AND(ROWS($M$131:DA243)&lt;=$P$2,COLUMNS($M$131:DA243)&lt;=$P$2),INDEX(MINVERSE($M$6:INDEX($M$6:$EF$125,$P$2,$P$2)),ROWS($M$131:DA243),COLUMNS($M$131:DA243)),0)</f>
        <v>0</v>
      </c>
      <c r="DB243">
        <f t="array" ref="DB243">IF(AND(ROWS($M$131:DB243)&lt;=$P$2,COLUMNS($M$131:DB243)&lt;=$P$2),INDEX(MINVERSE($M$6:INDEX($M$6:$EF$125,$P$2,$P$2)),ROWS($M$131:DB243),COLUMNS($M$131:DB243)),0)</f>
        <v>0</v>
      </c>
      <c r="DC243">
        <f t="array" ref="DC243">IF(AND(ROWS($M$131:DC243)&lt;=$P$2,COLUMNS($M$131:DC243)&lt;=$P$2),INDEX(MINVERSE($M$6:INDEX($M$6:$EF$125,$P$2,$P$2)),ROWS($M$131:DC243),COLUMNS($M$131:DC243)),0)</f>
        <v>0</v>
      </c>
      <c r="DD243">
        <f t="array" ref="DD243">IF(AND(ROWS($M$131:DD243)&lt;=$P$2,COLUMNS($M$131:DD243)&lt;=$P$2),INDEX(MINVERSE($M$6:INDEX($M$6:$EF$125,$P$2,$P$2)),ROWS($M$131:DD243),COLUMNS($M$131:DD243)),0)</f>
        <v>0</v>
      </c>
      <c r="DE243">
        <f t="array" ref="DE243">IF(AND(ROWS($M$131:DE243)&lt;=$P$2,COLUMNS($M$131:DE243)&lt;=$P$2),INDEX(MINVERSE($M$6:INDEX($M$6:$EF$125,$P$2,$P$2)),ROWS($M$131:DE243),COLUMNS($M$131:DE243)),0)</f>
        <v>0</v>
      </c>
      <c r="DF243">
        <f t="array" ref="DF243">IF(AND(ROWS($M$131:DF243)&lt;=$P$2,COLUMNS($M$131:DF243)&lt;=$P$2),INDEX(MINVERSE($M$6:INDEX($M$6:$EF$125,$P$2,$P$2)),ROWS($M$131:DF243),COLUMNS($M$131:DF243)),0)</f>
        <v>0</v>
      </c>
      <c r="DG243">
        <f t="array" ref="DG243">IF(AND(ROWS($M$131:DG243)&lt;=$P$2,COLUMNS($M$131:DG243)&lt;=$P$2),INDEX(MINVERSE($M$6:INDEX($M$6:$EF$125,$P$2,$P$2)),ROWS($M$131:DG243),COLUMNS($M$131:DG243)),0)</f>
        <v>0</v>
      </c>
      <c r="DH243">
        <f t="array" ref="DH243">IF(AND(ROWS($M$131:DH243)&lt;=$P$2,COLUMNS($M$131:DH243)&lt;=$P$2),INDEX(MINVERSE($M$6:INDEX($M$6:$EF$125,$P$2,$P$2)),ROWS($M$131:DH243),COLUMNS($M$131:DH243)),0)</f>
        <v>0</v>
      </c>
      <c r="DI243">
        <f t="array" ref="DI243">IF(AND(ROWS($M$131:DI243)&lt;=$P$2,COLUMNS($M$131:DI243)&lt;=$P$2),INDEX(MINVERSE($M$6:INDEX($M$6:$EF$125,$P$2,$P$2)),ROWS($M$131:DI243),COLUMNS($M$131:DI243)),0)</f>
        <v>0</v>
      </c>
      <c r="DJ243">
        <f t="array" ref="DJ243">IF(AND(ROWS($M$131:DJ243)&lt;=$P$2,COLUMNS($M$131:DJ243)&lt;=$P$2),INDEX(MINVERSE($M$6:INDEX($M$6:$EF$125,$P$2,$P$2)),ROWS($M$131:DJ243),COLUMNS($M$131:DJ243)),0)</f>
        <v>0</v>
      </c>
      <c r="DK243">
        <f t="array" ref="DK243">IF(AND(ROWS($M$131:DK243)&lt;=$P$2,COLUMNS($M$131:DK243)&lt;=$P$2),INDEX(MINVERSE($M$6:INDEX($M$6:$EF$125,$P$2,$P$2)),ROWS($M$131:DK243),COLUMNS($M$131:DK243)),0)</f>
        <v>0</v>
      </c>
      <c r="DL243">
        <f t="array" ref="DL243">IF(AND(ROWS($M$131:DL243)&lt;=$P$2,COLUMNS($M$131:DL243)&lt;=$P$2),INDEX(MINVERSE($M$6:INDEX($M$6:$EF$125,$P$2,$P$2)),ROWS($M$131:DL243),COLUMNS($M$131:DL243)),0)</f>
        <v>0</v>
      </c>
      <c r="DM243">
        <f t="array" ref="DM243">IF(AND(ROWS($M$131:DM243)&lt;=$P$2,COLUMNS($M$131:DM243)&lt;=$P$2),INDEX(MINVERSE($M$6:INDEX($M$6:$EF$125,$P$2,$P$2)),ROWS($M$131:DM243),COLUMNS($M$131:DM243)),0)</f>
        <v>0</v>
      </c>
      <c r="DN243">
        <f t="array" ref="DN243">IF(AND(ROWS($M$131:DN243)&lt;=$P$2,COLUMNS($M$131:DN243)&lt;=$P$2),INDEX(MINVERSE($M$6:INDEX($M$6:$EF$125,$P$2,$P$2)),ROWS($M$131:DN243),COLUMNS($M$131:DN243)),0)</f>
        <v>0</v>
      </c>
      <c r="DO243">
        <f t="array" ref="DO243">IF(AND(ROWS($M$131:DO243)&lt;=$P$2,COLUMNS($M$131:DO243)&lt;=$P$2),INDEX(MINVERSE($M$6:INDEX($M$6:$EF$125,$P$2,$P$2)),ROWS($M$131:DO243),COLUMNS($M$131:DO243)),0)</f>
        <v>0</v>
      </c>
      <c r="DP243">
        <f t="array" ref="DP243">IF(AND(ROWS($M$131:DP243)&lt;=$P$2,COLUMNS($M$131:DP243)&lt;=$P$2),INDEX(MINVERSE($M$6:INDEX($M$6:$EF$125,$P$2,$P$2)),ROWS($M$131:DP243),COLUMNS($M$131:DP243)),0)</f>
        <v>0</v>
      </c>
      <c r="DQ243">
        <f t="array" ref="DQ243">IF(AND(ROWS($M$131:DQ243)&lt;=$P$2,COLUMNS($M$131:DQ243)&lt;=$P$2),INDEX(MINVERSE($M$6:INDEX($M$6:$EF$125,$P$2,$P$2)),ROWS($M$131:DQ243),COLUMNS($M$131:DQ243)),0)</f>
        <v>0</v>
      </c>
      <c r="DR243">
        <f t="array" ref="DR243">IF(AND(ROWS($M$131:DR243)&lt;=$P$2,COLUMNS($M$131:DR243)&lt;=$P$2),INDEX(MINVERSE($M$6:INDEX($M$6:$EF$125,$P$2,$P$2)),ROWS($M$131:DR243),COLUMNS($M$131:DR243)),0)</f>
        <v>0</v>
      </c>
      <c r="DS243">
        <f t="array" ref="DS243">IF(AND(ROWS($M$131:DS243)&lt;=$P$2,COLUMNS($M$131:DS243)&lt;=$P$2),INDEX(MINVERSE($M$6:INDEX($M$6:$EF$125,$P$2,$P$2)),ROWS($M$131:DS243),COLUMNS($M$131:DS243)),0)</f>
        <v>0</v>
      </c>
      <c r="DT243">
        <f t="array" ref="DT243">IF(AND(ROWS($M$131:DT243)&lt;=$P$2,COLUMNS($M$131:DT243)&lt;=$P$2),INDEX(MINVERSE($M$6:INDEX($M$6:$EF$125,$P$2,$P$2)),ROWS($M$131:DT243),COLUMNS($M$131:DT243)),0)</f>
        <v>0</v>
      </c>
      <c r="DU243">
        <f t="array" ref="DU243">IF(AND(ROWS($M$131:DU243)&lt;=$P$2,COLUMNS($M$131:DU243)&lt;=$P$2),INDEX(MINVERSE($M$6:INDEX($M$6:$EF$125,$P$2,$P$2)),ROWS($M$131:DU243),COLUMNS($M$131:DU243)),0)</f>
        <v>0</v>
      </c>
      <c r="DV243">
        <f t="array" ref="DV243">IF(AND(ROWS($M$131:DV243)&lt;=$P$2,COLUMNS($M$131:DV243)&lt;=$P$2),INDEX(MINVERSE($M$6:INDEX($M$6:$EF$125,$P$2,$P$2)),ROWS($M$131:DV243),COLUMNS($M$131:DV243)),0)</f>
        <v>0</v>
      </c>
      <c r="DW243">
        <f t="array" ref="DW243">IF(AND(ROWS($M$131:DW243)&lt;=$P$2,COLUMNS($M$131:DW243)&lt;=$P$2),INDEX(MINVERSE($M$6:INDEX($M$6:$EF$125,$P$2,$P$2)),ROWS($M$131:DW243),COLUMNS($M$131:DW243)),0)</f>
        <v>0</v>
      </c>
      <c r="DX243">
        <f t="array" ref="DX243">IF(AND(ROWS($M$131:DX243)&lt;=$P$2,COLUMNS($M$131:DX243)&lt;=$P$2),INDEX(MINVERSE($M$6:INDEX($M$6:$EF$125,$P$2,$P$2)),ROWS($M$131:DX243),COLUMNS($M$131:DX243)),0)</f>
        <v>0</v>
      </c>
      <c r="DY243">
        <f t="array" ref="DY243">IF(AND(ROWS($M$131:DY243)&lt;=$P$2,COLUMNS($M$131:DY243)&lt;=$P$2),INDEX(MINVERSE($M$6:INDEX($M$6:$EF$125,$P$2,$P$2)),ROWS($M$131:DY243),COLUMNS($M$131:DY243)),0)</f>
        <v>0</v>
      </c>
      <c r="DZ243">
        <f t="array" ref="DZ243">IF(AND(ROWS($M$131:DZ243)&lt;=$P$2,COLUMNS($M$131:DZ243)&lt;=$P$2),INDEX(MINVERSE($M$6:INDEX($M$6:$EF$125,$P$2,$P$2)),ROWS($M$131:DZ243),COLUMNS($M$131:DZ243)),0)</f>
        <v>0</v>
      </c>
      <c r="EA243">
        <f t="array" ref="EA243">IF(AND(ROWS($M$131:EA243)&lt;=$P$2,COLUMNS($M$131:EA243)&lt;=$P$2),INDEX(MINVERSE($M$6:INDEX($M$6:$EF$125,$P$2,$P$2)),ROWS($M$131:EA243),COLUMNS($M$131:EA243)),0)</f>
        <v>0</v>
      </c>
      <c r="EB243">
        <f t="array" ref="EB243">IF(AND(ROWS($M$131:EB243)&lt;=$P$2,COLUMNS($M$131:EB243)&lt;=$P$2),INDEX(MINVERSE($M$6:INDEX($M$6:$EF$125,$P$2,$P$2)),ROWS($M$131:EB243),COLUMNS($M$131:EB243)),0)</f>
        <v>0</v>
      </c>
    </row>
    <row r="244" spans="12:132" ht="15">
      <c r="L244" s="10">
        <v>114</v>
      </c>
      <c r="M244">
        <f t="array" ref="M244">IF(AND(ROWS($M$131:M244)&lt;=$P$2,COLUMNS($M$131:M244)&lt;=$P$2),INDEX(MINVERSE($M$6:INDEX($M$6:$EF$125,$P$2,$P$2)),ROWS($M$131:M244),COLUMNS($M$131:M244)),0)</f>
        <v>0</v>
      </c>
      <c r="N244">
        <f t="array" ref="N244">IF(AND(ROWS($M$131:N244)&lt;=$P$2,COLUMNS($M$131:N244)&lt;=$P$2),INDEX(MINVERSE($M$6:INDEX($M$6:$EF$125,$P$2,$P$2)),ROWS($M$131:N244),COLUMNS($M$131:N244)),0)</f>
        <v>0</v>
      </c>
      <c r="O244">
        <f t="array" ref="O244">IF(AND(ROWS($M$131:O244)&lt;=$P$2,COLUMNS($M$131:O244)&lt;=$P$2),INDEX(MINVERSE($M$6:INDEX($M$6:$EF$125,$P$2,$P$2)),ROWS($M$131:O244),COLUMNS($M$131:O244)),0)</f>
        <v>0</v>
      </c>
      <c r="P244">
        <f t="array" ref="P244">IF(AND(ROWS($M$131:P244)&lt;=$P$2,COLUMNS($M$131:P244)&lt;=$P$2),INDEX(MINVERSE($M$6:INDEX($M$6:$EF$125,$P$2,$P$2)),ROWS($M$131:P244),COLUMNS($M$131:P244)),0)</f>
        <v>0</v>
      </c>
      <c r="Q244">
        <f t="array" ref="Q244">IF(AND(ROWS($M$131:Q244)&lt;=$P$2,COLUMNS($M$131:Q244)&lt;=$P$2),INDEX(MINVERSE($M$6:INDEX($M$6:$EF$125,$P$2,$P$2)),ROWS($M$131:Q244),COLUMNS($M$131:Q244)),0)</f>
        <v>0</v>
      </c>
      <c r="R244">
        <f t="array" ref="R244">IF(AND(ROWS($M$131:R244)&lt;=$P$2,COLUMNS($M$131:R244)&lt;=$P$2),INDEX(MINVERSE($M$6:INDEX($M$6:$EF$125,$P$2,$P$2)),ROWS($M$131:R244),COLUMNS($M$131:R244)),0)</f>
        <v>0</v>
      </c>
      <c r="S244">
        <f t="array" ref="S244">IF(AND(ROWS($M$131:S244)&lt;=$P$2,COLUMNS($M$131:S244)&lt;=$P$2),INDEX(MINVERSE($M$6:INDEX($M$6:$EF$125,$P$2,$P$2)),ROWS($M$131:S244),COLUMNS($M$131:S244)),0)</f>
        <v>0</v>
      </c>
      <c r="T244">
        <f t="array" ref="T244">IF(AND(ROWS($M$131:T244)&lt;=$P$2,COLUMNS($M$131:T244)&lt;=$P$2),INDEX(MINVERSE($M$6:INDEX($M$6:$EF$125,$P$2,$P$2)),ROWS($M$131:T244),COLUMNS($M$131:T244)),0)</f>
        <v>0</v>
      </c>
      <c r="U244">
        <f t="array" ref="U244">IF(AND(ROWS($M$131:U244)&lt;=$P$2,COLUMNS($M$131:U244)&lt;=$P$2),INDEX(MINVERSE($M$6:INDEX($M$6:$EF$125,$P$2,$P$2)),ROWS($M$131:U244),COLUMNS($M$131:U244)),0)</f>
        <v>0</v>
      </c>
      <c r="V244">
        <f t="array" ref="V244">IF(AND(ROWS($M$131:V244)&lt;=$P$2,COLUMNS($M$131:V244)&lt;=$P$2),INDEX(MINVERSE($M$6:INDEX($M$6:$EF$125,$P$2,$P$2)),ROWS($M$131:V244),COLUMNS($M$131:V244)),0)</f>
        <v>0</v>
      </c>
      <c r="W244">
        <f t="array" ref="W244">IF(AND(ROWS($M$131:W244)&lt;=$P$2,COLUMNS($M$131:W244)&lt;=$P$2),INDEX(MINVERSE($M$6:INDEX($M$6:$EF$125,$P$2,$P$2)),ROWS($M$131:W244),COLUMNS($M$131:W244)),0)</f>
        <v>0</v>
      </c>
      <c r="X244">
        <f t="array" ref="X244">IF(AND(ROWS($M$131:X244)&lt;=$P$2,COLUMNS($M$131:X244)&lt;=$P$2),INDEX(MINVERSE($M$6:INDEX($M$6:$EF$125,$P$2,$P$2)),ROWS($M$131:X244),COLUMNS($M$131:X244)),0)</f>
        <v>0</v>
      </c>
      <c r="Y244">
        <f t="array" ref="Y244">IF(AND(ROWS($M$131:Y244)&lt;=$P$2,COLUMNS($M$131:Y244)&lt;=$P$2),INDEX(MINVERSE($M$6:INDEX($M$6:$EF$125,$P$2,$P$2)),ROWS($M$131:Y244),COLUMNS($M$131:Y244)),0)</f>
        <v>0</v>
      </c>
      <c r="Z244">
        <f t="array" ref="Z244">IF(AND(ROWS($M$131:Z244)&lt;=$P$2,COLUMNS($M$131:Z244)&lt;=$P$2),INDEX(MINVERSE($M$6:INDEX($M$6:$EF$125,$P$2,$P$2)),ROWS($M$131:Z244),COLUMNS($M$131:Z244)),0)</f>
        <v>0</v>
      </c>
      <c r="AA244">
        <f t="array" ref="AA244">IF(AND(ROWS($M$131:AA244)&lt;=$P$2,COLUMNS($M$131:AA244)&lt;=$P$2),INDEX(MINVERSE($M$6:INDEX($M$6:$EF$125,$P$2,$P$2)),ROWS($M$131:AA244),COLUMNS($M$131:AA244)),0)</f>
        <v>0</v>
      </c>
      <c r="AB244">
        <f t="array" ref="AB244">IF(AND(ROWS($M$131:AB244)&lt;=$P$2,COLUMNS($M$131:AB244)&lt;=$P$2),INDEX(MINVERSE($M$6:INDEX($M$6:$EF$125,$P$2,$P$2)),ROWS($M$131:AB244),COLUMNS($M$131:AB244)),0)</f>
        <v>0</v>
      </c>
      <c r="AC244">
        <f t="array" ref="AC244">IF(AND(ROWS($M$131:AC244)&lt;=$P$2,COLUMNS($M$131:AC244)&lt;=$P$2),INDEX(MINVERSE($M$6:INDEX($M$6:$EF$125,$P$2,$P$2)),ROWS($M$131:AC244),COLUMNS($M$131:AC244)),0)</f>
        <v>0</v>
      </c>
      <c r="AD244">
        <f t="array" ref="AD244">IF(AND(ROWS($M$131:AD244)&lt;=$P$2,COLUMNS($M$131:AD244)&lt;=$P$2),INDEX(MINVERSE($M$6:INDEX($M$6:$EF$125,$P$2,$P$2)),ROWS($M$131:AD244),COLUMNS($M$131:AD244)),0)</f>
        <v>0</v>
      </c>
      <c r="AE244">
        <f t="array" ref="AE244">IF(AND(ROWS($M$131:AE244)&lt;=$P$2,COLUMNS($M$131:AE244)&lt;=$P$2),INDEX(MINVERSE($M$6:INDEX($M$6:$EF$125,$P$2,$P$2)),ROWS($M$131:AE244),COLUMNS($M$131:AE244)),0)</f>
        <v>0</v>
      </c>
      <c r="AF244">
        <f t="array" ref="AF244">IF(AND(ROWS($M$131:AF244)&lt;=$P$2,COLUMNS($M$131:AF244)&lt;=$P$2),INDEX(MINVERSE($M$6:INDEX($M$6:$EF$125,$P$2,$P$2)),ROWS($M$131:AF244),COLUMNS($M$131:AF244)),0)</f>
        <v>0</v>
      </c>
      <c r="AG244">
        <f t="array" ref="AG244">IF(AND(ROWS($M$131:AG244)&lt;=$P$2,COLUMNS($M$131:AG244)&lt;=$P$2),INDEX(MINVERSE($M$6:INDEX($M$6:$EF$125,$P$2,$P$2)),ROWS($M$131:AG244),COLUMNS($M$131:AG244)),0)</f>
        <v>0</v>
      </c>
      <c r="AH244">
        <f t="array" ref="AH244">IF(AND(ROWS($M$131:AH244)&lt;=$P$2,COLUMNS($M$131:AH244)&lt;=$P$2),INDEX(MINVERSE($M$6:INDEX($M$6:$EF$125,$P$2,$P$2)),ROWS($M$131:AH244),COLUMNS($M$131:AH244)),0)</f>
        <v>0</v>
      </c>
      <c r="AI244">
        <f t="array" ref="AI244">IF(AND(ROWS($M$131:AI244)&lt;=$P$2,COLUMNS($M$131:AI244)&lt;=$P$2),INDEX(MINVERSE($M$6:INDEX($M$6:$EF$125,$P$2,$P$2)),ROWS($M$131:AI244),COLUMNS($M$131:AI244)),0)</f>
        <v>0</v>
      </c>
      <c r="AJ244">
        <f t="array" ref="AJ244">IF(AND(ROWS($M$131:AJ244)&lt;=$P$2,COLUMNS($M$131:AJ244)&lt;=$P$2),INDEX(MINVERSE($M$6:INDEX($M$6:$EF$125,$P$2,$P$2)),ROWS($M$131:AJ244),COLUMNS($M$131:AJ244)),0)</f>
        <v>0</v>
      </c>
      <c r="AK244">
        <f t="array" ref="AK244">IF(AND(ROWS($M$131:AK244)&lt;=$P$2,COLUMNS($M$131:AK244)&lt;=$P$2),INDEX(MINVERSE($M$6:INDEX($M$6:$EF$125,$P$2,$P$2)),ROWS($M$131:AK244),COLUMNS($M$131:AK244)),0)</f>
        <v>0</v>
      </c>
      <c r="AL244">
        <f t="array" ref="AL244">IF(AND(ROWS($M$131:AL244)&lt;=$P$2,COLUMNS($M$131:AL244)&lt;=$P$2),INDEX(MINVERSE($M$6:INDEX($M$6:$EF$125,$P$2,$P$2)),ROWS($M$131:AL244),COLUMNS($M$131:AL244)),0)</f>
        <v>0</v>
      </c>
      <c r="AM244">
        <f t="array" ref="AM244">IF(AND(ROWS($M$131:AM244)&lt;=$P$2,COLUMNS($M$131:AM244)&lt;=$P$2),INDEX(MINVERSE($M$6:INDEX($M$6:$EF$125,$P$2,$P$2)),ROWS($M$131:AM244),COLUMNS($M$131:AM244)),0)</f>
        <v>0</v>
      </c>
      <c r="AN244">
        <f t="array" ref="AN244">IF(AND(ROWS($M$131:AN244)&lt;=$P$2,COLUMNS($M$131:AN244)&lt;=$P$2),INDEX(MINVERSE($M$6:INDEX($M$6:$EF$125,$P$2,$P$2)),ROWS($M$131:AN244),COLUMNS($M$131:AN244)),0)</f>
        <v>0</v>
      </c>
      <c r="AO244">
        <f t="array" ref="AO244">IF(AND(ROWS($M$131:AO244)&lt;=$P$2,COLUMNS($M$131:AO244)&lt;=$P$2),INDEX(MINVERSE($M$6:INDEX($M$6:$EF$125,$P$2,$P$2)),ROWS($M$131:AO244),COLUMNS($M$131:AO244)),0)</f>
        <v>0</v>
      </c>
      <c r="AP244">
        <f t="array" ref="AP244">IF(AND(ROWS($M$131:AP244)&lt;=$P$2,COLUMNS($M$131:AP244)&lt;=$P$2),INDEX(MINVERSE($M$6:INDEX($M$6:$EF$125,$P$2,$P$2)),ROWS($M$131:AP244),COLUMNS($M$131:AP244)),0)</f>
        <v>0</v>
      </c>
      <c r="AQ244">
        <f t="array" ref="AQ244">IF(AND(ROWS($M$131:AQ244)&lt;=$P$2,COLUMNS($M$131:AQ244)&lt;=$P$2),INDEX(MINVERSE($M$6:INDEX($M$6:$EF$125,$P$2,$P$2)),ROWS($M$131:AQ244),COLUMNS($M$131:AQ244)),0)</f>
        <v>0</v>
      </c>
      <c r="AR244">
        <f t="array" ref="AR244">IF(AND(ROWS($M$131:AR244)&lt;=$P$2,COLUMNS($M$131:AR244)&lt;=$P$2),INDEX(MINVERSE($M$6:INDEX($M$6:$EF$125,$P$2,$P$2)),ROWS($M$131:AR244),COLUMNS($M$131:AR244)),0)</f>
        <v>0</v>
      </c>
      <c r="AS244">
        <f t="array" ref="AS244">IF(AND(ROWS($M$131:AS244)&lt;=$P$2,COLUMNS($M$131:AS244)&lt;=$P$2),INDEX(MINVERSE($M$6:INDEX($M$6:$EF$125,$P$2,$P$2)),ROWS($M$131:AS244),COLUMNS($M$131:AS244)),0)</f>
        <v>0</v>
      </c>
      <c r="AT244">
        <f t="array" ref="AT244">IF(AND(ROWS($M$131:AT244)&lt;=$P$2,COLUMNS($M$131:AT244)&lt;=$P$2),INDEX(MINVERSE($M$6:INDEX($M$6:$EF$125,$P$2,$P$2)),ROWS($M$131:AT244),COLUMNS($M$131:AT244)),0)</f>
        <v>0</v>
      </c>
      <c r="AU244">
        <f t="array" ref="AU244">IF(AND(ROWS($M$131:AU244)&lt;=$P$2,COLUMNS($M$131:AU244)&lt;=$P$2),INDEX(MINVERSE($M$6:INDEX($M$6:$EF$125,$P$2,$P$2)),ROWS($M$131:AU244),COLUMNS($M$131:AU244)),0)</f>
        <v>0</v>
      </c>
      <c r="AV244">
        <f t="array" ref="AV244">IF(AND(ROWS($M$131:AV244)&lt;=$P$2,COLUMNS($M$131:AV244)&lt;=$P$2),INDEX(MINVERSE($M$6:INDEX($M$6:$EF$125,$P$2,$P$2)),ROWS($M$131:AV244),COLUMNS($M$131:AV244)),0)</f>
        <v>0</v>
      </c>
      <c r="AW244">
        <f t="array" ref="AW244">IF(AND(ROWS($M$131:AW244)&lt;=$P$2,COLUMNS($M$131:AW244)&lt;=$P$2),INDEX(MINVERSE($M$6:INDEX($M$6:$EF$125,$P$2,$P$2)),ROWS($M$131:AW244),COLUMNS($M$131:AW244)),0)</f>
        <v>0</v>
      </c>
      <c r="AX244">
        <f t="array" ref="AX244">IF(AND(ROWS($M$131:AX244)&lt;=$P$2,COLUMNS($M$131:AX244)&lt;=$P$2),INDEX(MINVERSE($M$6:INDEX($M$6:$EF$125,$P$2,$P$2)),ROWS($M$131:AX244),COLUMNS($M$131:AX244)),0)</f>
        <v>0</v>
      </c>
      <c r="AY244">
        <f t="array" ref="AY244">IF(AND(ROWS($M$131:AY244)&lt;=$P$2,COLUMNS($M$131:AY244)&lt;=$P$2),INDEX(MINVERSE($M$6:INDEX($M$6:$EF$125,$P$2,$P$2)),ROWS($M$131:AY244),COLUMNS($M$131:AY244)),0)</f>
        <v>0</v>
      </c>
      <c r="AZ244">
        <f t="array" ref="AZ244">IF(AND(ROWS($M$131:AZ244)&lt;=$P$2,COLUMNS($M$131:AZ244)&lt;=$P$2),INDEX(MINVERSE($M$6:INDEX($M$6:$EF$125,$P$2,$P$2)),ROWS($M$131:AZ244),COLUMNS($M$131:AZ244)),0)</f>
        <v>0</v>
      </c>
      <c r="BA244">
        <f t="array" ref="BA244">IF(AND(ROWS($M$131:BA244)&lt;=$P$2,COLUMNS($M$131:BA244)&lt;=$P$2),INDEX(MINVERSE($M$6:INDEX($M$6:$EF$125,$P$2,$P$2)),ROWS($M$131:BA244),COLUMNS($M$131:BA244)),0)</f>
        <v>0</v>
      </c>
      <c r="BB244">
        <f t="array" ref="BB244">IF(AND(ROWS($M$131:BB244)&lt;=$P$2,COLUMNS($M$131:BB244)&lt;=$P$2),INDEX(MINVERSE($M$6:INDEX($M$6:$EF$125,$P$2,$P$2)),ROWS($M$131:BB244),COLUMNS($M$131:BB244)),0)</f>
        <v>0</v>
      </c>
      <c r="BC244">
        <f t="array" ref="BC244">IF(AND(ROWS($M$131:BC244)&lt;=$P$2,COLUMNS($M$131:BC244)&lt;=$P$2),INDEX(MINVERSE($M$6:INDEX($M$6:$EF$125,$P$2,$P$2)),ROWS($M$131:BC244),COLUMNS($M$131:BC244)),0)</f>
        <v>0</v>
      </c>
      <c r="BD244">
        <f t="array" ref="BD244">IF(AND(ROWS($M$131:BD244)&lt;=$P$2,COLUMNS($M$131:BD244)&lt;=$P$2),INDEX(MINVERSE($M$6:INDEX($M$6:$EF$125,$P$2,$P$2)),ROWS($M$131:BD244),COLUMNS($M$131:BD244)),0)</f>
        <v>0</v>
      </c>
      <c r="BE244">
        <f t="array" ref="BE244">IF(AND(ROWS($M$131:BE244)&lt;=$P$2,COLUMNS($M$131:BE244)&lt;=$P$2),INDEX(MINVERSE($M$6:INDEX($M$6:$EF$125,$P$2,$P$2)),ROWS($M$131:BE244),COLUMNS($M$131:BE244)),0)</f>
        <v>0</v>
      </c>
      <c r="BF244">
        <f t="array" ref="BF244">IF(AND(ROWS($M$131:BF244)&lt;=$P$2,COLUMNS($M$131:BF244)&lt;=$P$2),INDEX(MINVERSE($M$6:INDEX($M$6:$EF$125,$P$2,$P$2)),ROWS($M$131:BF244),COLUMNS($M$131:BF244)),0)</f>
        <v>0</v>
      </c>
      <c r="BG244">
        <f t="array" ref="BG244">IF(AND(ROWS($M$131:BG244)&lt;=$P$2,COLUMNS($M$131:BG244)&lt;=$P$2),INDEX(MINVERSE($M$6:INDEX($M$6:$EF$125,$P$2,$P$2)),ROWS($M$131:BG244),COLUMNS($M$131:BG244)),0)</f>
        <v>0</v>
      </c>
      <c r="BH244">
        <f t="array" ref="BH244">IF(AND(ROWS($M$131:BH244)&lt;=$P$2,COLUMNS($M$131:BH244)&lt;=$P$2),INDEX(MINVERSE($M$6:INDEX($M$6:$EF$125,$P$2,$P$2)),ROWS($M$131:BH244),COLUMNS($M$131:BH244)),0)</f>
        <v>0</v>
      </c>
      <c r="BI244">
        <f t="array" ref="BI244">IF(AND(ROWS($M$131:BI244)&lt;=$P$2,COLUMNS($M$131:BI244)&lt;=$P$2),INDEX(MINVERSE($M$6:INDEX($M$6:$EF$125,$P$2,$P$2)),ROWS($M$131:BI244),COLUMNS($M$131:BI244)),0)</f>
        <v>0</v>
      </c>
      <c r="BJ244">
        <f t="array" ref="BJ244">IF(AND(ROWS($M$131:BJ244)&lt;=$P$2,COLUMNS($M$131:BJ244)&lt;=$P$2),INDEX(MINVERSE($M$6:INDEX($M$6:$EF$125,$P$2,$P$2)),ROWS($M$131:BJ244),COLUMNS($M$131:BJ244)),0)</f>
        <v>0</v>
      </c>
      <c r="BK244">
        <f t="array" ref="BK244">IF(AND(ROWS($M$131:BK244)&lt;=$P$2,COLUMNS($M$131:BK244)&lt;=$P$2),INDEX(MINVERSE($M$6:INDEX($M$6:$EF$125,$P$2,$P$2)),ROWS($M$131:BK244),COLUMNS($M$131:BK244)),0)</f>
        <v>0</v>
      </c>
      <c r="BL244">
        <f t="array" ref="BL244">IF(AND(ROWS($M$131:BL244)&lt;=$P$2,COLUMNS($M$131:BL244)&lt;=$P$2),INDEX(MINVERSE($M$6:INDEX($M$6:$EF$125,$P$2,$P$2)),ROWS($M$131:BL244),COLUMNS($M$131:BL244)),0)</f>
        <v>0</v>
      </c>
      <c r="BM244">
        <f t="array" ref="BM244">IF(AND(ROWS($M$131:BM244)&lt;=$P$2,COLUMNS($M$131:BM244)&lt;=$P$2),INDEX(MINVERSE($M$6:INDEX($M$6:$EF$125,$P$2,$P$2)),ROWS($M$131:BM244),COLUMNS($M$131:BM244)),0)</f>
        <v>0</v>
      </c>
      <c r="BN244">
        <f t="array" ref="BN244">IF(AND(ROWS($M$131:BN244)&lt;=$P$2,COLUMNS($M$131:BN244)&lt;=$P$2),INDEX(MINVERSE($M$6:INDEX($M$6:$EF$125,$P$2,$P$2)),ROWS($M$131:BN244),COLUMNS($M$131:BN244)),0)</f>
        <v>0</v>
      </c>
      <c r="BO244">
        <f t="array" ref="BO244">IF(AND(ROWS($M$131:BO244)&lt;=$P$2,COLUMNS($M$131:BO244)&lt;=$P$2),INDEX(MINVERSE($M$6:INDEX($M$6:$EF$125,$P$2,$P$2)),ROWS($M$131:BO244),COLUMNS($M$131:BO244)),0)</f>
        <v>0</v>
      </c>
      <c r="BP244">
        <f t="array" ref="BP244">IF(AND(ROWS($M$131:BP244)&lt;=$P$2,COLUMNS($M$131:BP244)&lt;=$P$2),INDEX(MINVERSE($M$6:INDEX($M$6:$EF$125,$P$2,$P$2)),ROWS($M$131:BP244),COLUMNS($M$131:BP244)),0)</f>
        <v>0</v>
      </c>
      <c r="BQ244">
        <f t="array" ref="BQ244">IF(AND(ROWS($M$131:BQ244)&lt;=$P$2,COLUMNS($M$131:BQ244)&lt;=$P$2),INDEX(MINVERSE($M$6:INDEX($M$6:$EF$125,$P$2,$P$2)),ROWS($M$131:BQ244),COLUMNS($M$131:BQ244)),0)</f>
        <v>0</v>
      </c>
      <c r="BR244">
        <f t="array" ref="BR244">IF(AND(ROWS($M$131:BR244)&lt;=$P$2,COLUMNS($M$131:BR244)&lt;=$P$2),INDEX(MINVERSE($M$6:INDEX($M$6:$EF$125,$P$2,$P$2)),ROWS($M$131:BR244),COLUMNS($M$131:BR244)),0)</f>
        <v>0</v>
      </c>
      <c r="BS244">
        <f t="array" ref="BS244">IF(AND(ROWS($M$131:BS244)&lt;=$P$2,COLUMNS($M$131:BS244)&lt;=$P$2),INDEX(MINVERSE($M$6:INDEX($M$6:$EF$125,$P$2,$P$2)),ROWS($M$131:BS244),COLUMNS($M$131:BS244)),0)</f>
        <v>0</v>
      </c>
      <c r="BT244">
        <f t="array" ref="BT244">IF(AND(ROWS($M$131:BT244)&lt;=$P$2,COLUMNS($M$131:BT244)&lt;=$P$2),INDEX(MINVERSE($M$6:INDEX($M$6:$EF$125,$P$2,$P$2)),ROWS($M$131:BT244),COLUMNS($M$131:BT244)),0)</f>
        <v>0</v>
      </c>
      <c r="BU244">
        <f t="array" ref="BU244">IF(AND(ROWS($M$131:BU244)&lt;=$P$2,COLUMNS($M$131:BU244)&lt;=$P$2),INDEX(MINVERSE($M$6:INDEX($M$6:$EF$125,$P$2,$P$2)),ROWS($M$131:BU244),COLUMNS($M$131:BU244)),0)</f>
        <v>0</v>
      </c>
      <c r="BV244">
        <f t="array" ref="BV244">IF(AND(ROWS($M$131:BV244)&lt;=$P$2,COLUMNS($M$131:BV244)&lt;=$P$2),INDEX(MINVERSE($M$6:INDEX($M$6:$EF$125,$P$2,$P$2)),ROWS($M$131:BV244),COLUMNS($M$131:BV244)),0)</f>
        <v>0</v>
      </c>
      <c r="BW244">
        <f t="array" ref="BW244">IF(AND(ROWS($M$131:BW244)&lt;=$P$2,COLUMNS($M$131:BW244)&lt;=$P$2),INDEX(MINVERSE($M$6:INDEX($M$6:$EF$125,$P$2,$P$2)),ROWS($M$131:BW244),COLUMNS($M$131:BW244)),0)</f>
        <v>0</v>
      </c>
      <c r="BX244">
        <f t="array" ref="BX244">IF(AND(ROWS($M$131:BX244)&lt;=$P$2,COLUMNS($M$131:BX244)&lt;=$P$2),INDEX(MINVERSE($M$6:INDEX($M$6:$EF$125,$P$2,$P$2)),ROWS($M$131:BX244),COLUMNS($M$131:BX244)),0)</f>
        <v>0</v>
      </c>
      <c r="BY244">
        <f t="array" ref="BY244">IF(AND(ROWS($M$131:BY244)&lt;=$P$2,COLUMNS($M$131:BY244)&lt;=$P$2),INDEX(MINVERSE($M$6:INDEX($M$6:$EF$125,$P$2,$P$2)),ROWS($M$131:BY244),COLUMNS($M$131:BY244)),0)</f>
        <v>0</v>
      </c>
      <c r="BZ244">
        <f t="array" ref="BZ244">IF(AND(ROWS($M$131:BZ244)&lt;=$P$2,COLUMNS($M$131:BZ244)&lt;=$P$2),INDEX(MINVERSE($M$6:INDEX($M$6:$EF$125,$P$2,$P$2)),ROWS($M$131:BZ244),COLUMNS($M$131:BZ244)),0)</f>
        <v>0</v>
      </c>
      <c r="CA244">
        <f t="array" ref="CA244">IF(AND(ROWS($M$131:CA244)&lt;=$P$2,COLUMNS($M$131:CA244)&lt;=$P$2),INDEX(MINVERSE($M$6:INDEX($M$6:$EF$125,$P$2,$P$2)),ROWS($M$131:CA244),COLUMNS($M$131:CA244)),0)</f>
        <v>0</v>
      </c>
      <c r="CB244">
        <f t="array" ref="CB244">IF(AND(ROWS($M$131:CB244)&lt;=$P$2,COLUMNS($M$131:CB244)&lt;=$P$2),INDEX(MINVERSE($M$6:INDEX($M$6:$EF$125,$P$2,$P$2)),ROWS($M$131:CB244),COLUMNS($M$131:CB244)),0)</f>
        <v>0</v>
      </c>
      <c r="CC244">
        <f t="array" ref="CC244">IF(AND(ROWS($M$131:CC244)&lt;=$P$2,COLUMNS($M$131:CC244)&lt;=$P$2),INDEX(MINVERSE($M$6:INDEX($M$6:$EF$125,$P$2,$P$2)),ROWS($M$131:CC244),COLUMNS($M$131:CC244)),0)</f>
        <v>0</v>
      </c>
      <c r="CD244">
        <f t="array" ref="CD244">IF(AND(ROWS($M$131:CD244)&lt;=$P$2,COLUMNS($M$131:CD244)&lt;=$P$2),INDEX(MINVERSE($M$6:INDEX($M$6:$EF$125,$P$2,$P$2)),ROWS($M$131:CD244),COLUMNS($M$131:CD244)),0)</f>
        <v>0</v>
      </c>
      <c r="CE244">
        <f t="array" ref="CE244">IF(AND(ROWS($M$131:CE244)&lt;=$P$2,COLUMNS($M$131:CE244)&lt;=$P$2),INDEX(MINVERSE($M$6:INDEX($M$6:$EF$125,$P$2,$P$2)),ROWS($M$131:CE244),COLUMNS($M$131:CE244)),0)</f>
        <v>0</v>
      </c>
      <c r="CF244">
        <f t="array" ref="CF244">IF(AND(ROWS($M$131:CF244)&lt;=$P$2,COLUMNS($M$131:CF244)&lt;=$P$2),INDEX(MINVERSE($M$6:INDEX($M$6:$EF$125,$P$2,$P$2)),ROWS($M$131:CF244),COLUMNS($M$131:CF244)),0)</f>
        <v>0</v>
      </c>
      <c r="CG244">
        <f t="array" ref="CG244">IF(AND(ROWS($M$131:CG244)&lt;=$P$2,COLUMNS($M$131:CG244)&lt;=$P$2),INDEX(MINVERSE($M$6:INDEX($M$6:$EF$125,$P$2,$P$2)),ROWS($M$131:CG244),COLUMNS($M$131:CG244)),0)</f>
        <v>0</v>
      </c>
      <c r="CH244">
        <f t="array" ref="CH244">IF(AND(ROWS($M$131:CH244)&lt;=$P$2,COLUMNS($M$131:CH244)&lt;=$P$2),INDEX(MINVERSE($M$6:INDEX($M$6:$EF$125,$P$2,$P$2)),ROWS($M$131:CH244),COLUMNS($M$131:CH244)),0)</f>
        <v>0</v>
      </c>
      <c r="CI244">
        <f t="array" ref="CI244">IF(AND(ROWS($M$131:CI244)&lt;=$P$2,COLUMNS($M$131:CI244)&lt;=$P$2),INDEX(MINVERSE($M$6:INDEX($M$6:$EF$125,$P$2,$P$2)),ROWS($M$131:CI244),COLUMNS($M$131:CI244)),0)</f>
        <v>0</v>
      </c>
      <c r="CJ244">
        <f t="array" ref="CJ244">IF(AND(ROWS($M$131:CJ244)&lt;=$P$2,COLUMNS($M$131:CJ244)&lt;=$P$2),INDEX(MINVERSE($M$6:INDEX($M$6:$EF$125,$P$2,$P$2)),ROWS($M$131:CJ244),COLUMNS($M$131:CJ244)),0)</f>
        <v>0</v>
      </c>
      <c r="CK244">
        <f t="array" ref="CK244">IF(AND(ROWS($M$131:CK244)&lt;=$P$2,COLUMNS($M$131:CK244)&lt;=$P$2),INDEX(MINVERSE($M$6:INDEX($M$6:$EF$125,$P$2,$P$2)),ROWS($M$131:CK244),COLUMNS($M$131:CK244)),0)</f>
        <v>0</v>
      </c>
      <c r="CL244">
        <f t="array" ref="CL244">IF(AND(ROWS($M$131:CL244)&lt;=$P$2,COLUMNS($M$131:CL244)&lt;=$P$2),INDEX(MINVERSE($M$6:INDEX($M$6:$EF$125,$P$2,$P$2)),ROWS($M$131:CL244),COLUMNS($M$131:CL244)),0)</f>
        <v>0</v>
      </c>
      <c r="CM244">
        <f t="array" ref="CM244">IF(AND(ROWS($M$131:CM244)&lt;=$P$2,COLUMNS($M$131:CM244)&lt;=$P$2),INDEX(MINVERSE($M$6:INDEX($M$6:$EF$125,$P$2,$P$2)),ROWS($M$131:CM244),COLUMNS($M$131:CM244)),0)</f>
        <v>0</v>
      </c>
      <c r="CN244">
        <f t="array" ref="CN244">IF(AND(ROWS($M$131:CN244)&lt;=$P$2,COLUMNS($M$131:CN244)&lt;=$P$2),INDEX(MINVERSE($M$6:INDEX($M$6:$EF$125,$P$2,$P$2)),ROWS($M$131:CN244),COLUMNS($M$131:CN244)),0)</f>
        <v>0</v>
      </c>
      <c r="CO244">
        <f t="array" ref="CO244">IF(AND(ROWS($M$131:CO244)&lt;=$P$2,COLUMNS($M$131:CO244)&lt;=$P$2),INDEX(MINVERSE($M$6:INDEX($M$6:$EF$125,$P$2,$P$2)),ROWS($M$131:CO244),COLUMNS($M$131:CO244)),0)</f>
        <v>0</v>
      </c>
      <c r="CP244">
        <f t="array" ref="CP244">IF(AND(ROWS($M$131:CP244)&lt;=$P$2,COLUMNS($M$131:CP244)&lt;=$P$2),INDEX(MINVERSE($M$6:INDEX($M$6:$EF$125,$P$2,$P$2)),ROWS($M$131:CP244),COLUMNS($M$131:CP244)),0)</f>
        <v>0</v>
      </c>
      <c r="CQ244">
        <f t="array" ref="CQ244">IF(AND(ROWS($M$131:CQ244)&lt;=$P$2,COLUMNS($M$131:CQ244)&lt;=$P$2),INDEX(MINVERSE($M$6:INDEX($M$6:$EF$125,$P$2,$P$2)),ROWS($M$131:CQ244),COLUMNS($M$131:CQ244)),0)</f>
        <v>0</v>
      </c>
      <c r="CR244">
        <f t="array" ref="CR244">IF(AND(ROWS($M$131:CR244)&lt;=$P$2,COLUMNS($M$131:CR244)&lt;=$P$2),INDEX(MINVERSE($M$6:INDEX($M$6:$EF$125,$P$2,$P$2)),ROWS($M$131:CR244),COLUMNS($M$131:CR244)),0)</f>
        <v>0</v>
      </c>
      <c r="CS244">
        <f t="array" ref="CS244">IF(AND(ROWS($M$131:CS244)&lt;=$P$2,COLUMNS($M$131:CS244)&lt;=$P$2),INDEX(MINVERSE($M$6:INDEX($M$6:$EF$125,$P$2,$P$2)),ROWS($M$131:CS244),COLUMNS($M$131:CS244)),0)</f>
        <v>0</v>
      </c>
      <c r="CT244">
        <f t="array" ref="CT244">IF(AND(ROWS($M$131:CT244)&lt;=$P$2,COLUMNS($M$131:CT244)&lt;=$P$2),INDEX(MINVERSE($M$6:INDEX($M$6:$EF$125,$P$2,$P$2)),ROWS($M$131:CT244),COLUMNS($M$131:CT244)),0)</f>
        <v>0</v>
      </c>
      <c r="CU244">
        <f t="array" ref="CU244">IF(AND(ROWS($M$131:CU244)&lt;=$P$2,COLUMNS($M$131:CU244)&lt;=$P$2),INDEX(MINVERSE($M$6:INDEX($M$6:$EF$125,$P$2,$P$2)),ROWS($M$131:CU244),COLUMNS($M$131:CU244)),0)</f>
        <v>0</v>
      </c>
      <c r="CV244">
        <f t="array" ref="CV244">IF(AND(ROWS($M$131:CV244)&lt;=$P$2,COLUMNS($M$131:CV244)&lt;=$P$2),INDEX(MINVERSE($M$6:INDEX($M$6:$EF$125,$P$2,$P$2)),ROWS($M$131:CV244),COLUMNS($M$131:CV244)),0)</f>
        <v>0</v>
      </c>
      <c r="CW244">
        <f t="array" ref="CW244">IF(AND(ROWS($M$131:CW244)&lt;=$P$2,COLUMNS($M$131:CW244)&lt;=$P$2),INDEX(MINVERSE($M$6:INDEX($M$6:$EF$125,$P$2,$P$2)),ROWS($M$131:CW244),COLUMNS($M$131:CW244)),0)</f>
        <v>0</v>
      </c>
      <c r="CX244">
        <f t="array" ref="CX244">IF(AND(ROWS($M$131:CX244)&lt;=$P$2,COLUMNS($M$131:CX244)&lt;=$P$2),INDEX(MINVERSE($M$6:INDEX($M$6:$EF$125,$P$2,$P$2)),ROWS($M$131:CX244),COLUMNS($M$131:CX244)),0)</f>
        <v>0</v>
      </c>
      <c r="CY244">
        <f t="array" ref="CY244">IF(AND(ROWS($M$131:CY244)&lt;=$P$2,COLUMNS($M$131:CY244)&lt;=$P$2),INDEX(MINVERSE($M$6:INDEX($M$6:$EF$125,$P$2,$P$2)),ROWS($M$131:CY244),COLUMNS($M$131:CY244)),0)</f>
        <v>0</v>
      </c>
      <c r="CZ244">
        <f t="array" ref="CZ244">IF(AND(ROWS($M$131:CZ244)&lt;=$P$2,COLUMNS($M$131:CZ244)&lt;=$P$2),INDEX(MINVERSE($M$6:INDEX($M$6:$EF$125,$P$2,$P$2)),ROWS($M$131:CZ244),COLUMNS($M$131:CZ244)),0)</f>
        <v>0</v>
      </c>
      <c r="DA244">
        <f t="array" ref="DA244">IF(AND(ROWS($M$131:DA244)&lt;=$P$2,COLUMNS($M$131:DA244)&lt;=$P$2),INDEX(MINVERSE($M$6:INDEX($M$6:$EF$125,$P$2,$P$2)),ROWS($M$131:DA244),COLUMNS($M$131:DA244)),0)</f>
        <v>0</v>
      </c>
      <c r="DB244">
        <f t="array" ref="DB244">IF(AND(ROWS($M$131:DB244)&lt;=$P$2,COLUMNS($M$131:DB244)&lt;=$P$2),INDEX(MINVERSE($M$6:INDEX($M$6:$EF$125,$P$2,$P$2)),ROWS($M$131:DB244),COLUMNS($M$131:DB244)),0)</f>
        <v>0</v>
      </c>
      <c r="DC244">
        <f t="array" ref="DC244">IF(AND(ROWS($M$131:DC244)&lt;=$P$2,COLUMNS($M$131:DC244)&lt;=$P$2),INDEX(MINVERSE($M$6:INDEX($M$6:$EF$125,$P$2,$P$2)),ROWS($M$131:DC244),COLUMNS($M$131:DC244)),0)</f>
        <v>0</v>
      </c>
      <c r="DD244">
        <f t="array" ref="DD244">IF(AND(ROWS($M$131:DD244)&lt;=$P$2,COLUMNS($M$131:DD244)&lt;=$P$2),INDEX(MINVERSE($M$6:INDEX($M$6:$EF$125,$P$2,$P$2)),ROWS($M$131:DD244),COLUMNS($M$131:DD244)),0)</f>
        <v>0</v>
      </c>
      <c r="DE244">
        <f t="array" ref="DE244">IF(AND(ROWS($M$131:DE244)&lt;=$P$2,COLUMNS($M$131:DE244)&lt;=$P$2),INDEX(MINVERSE($M$6:INDEX($M$6:$EF$125,$P$2,$P$2)),ROWS($M$131:DE244),COLUMNS($M$131:DE244)),0)</f>
        <v>0</v>
      </c>
      <c r="DF244">
        <f t="array" ref="DF244">IF(AND(ROWS($M$131:DF244)&lt;=$P$2,COLUMNS($M$131:DF244)&lt;=$P$2),INDEX(MINVERSE($M$6:INDEX($M$6:$EF$125,$P$2,$P$2)),ROWS($M$131:DF244),COLUMNS($M$131:DF244)),0)</f>
        <v>0</v>
      </c>
      <c r="DG244">
        <f t="array" ref="DG244">IF(AND(ROWS($M$131:DG244)&lt;=$P$2,COLUMNS($M$131:DG244)&lt;=$P$2),INDEX(MINVERSE($M$6:INDEX($M$6:$EF$125,$P$2,$P$2)),ROWS($M$131:DG244),COLUMNS($M$131:DG244)),0)</f>
        <v>0</v>
      </c>
      <c r="DH244">
        <f t="array" ref="DH244">IF(AND(ROWS($M$131:DH244)&lt;=$P$2,COLUMNS($M$131:DH244)&lt;=$P$2),INDEX(MINVERSE($M$6:INDEX($M$6:$EF$125,$P$2,$P$2)),ROWS($M$131:DH244),COLUMNS($M$131:DH244)),0)</f>
        <v>0</v>
      </c>
      <c r="DI244">
        <f t="array" ref="DI244">IF(AND(ROWS($M$131:DI244)&lt;=$P$2,COLUMNS($M$131:DI244)&lt;=$P$2),INDEX(MINVERSE($M$6:INDEX($M$6:$EF$125,$P$2,$P$2)),ROWS($M$131:DI244),COLUMNS($M$131:DI244)),0)</f>
        <v>0</v>
      </c>
      <c r="DJ244">
        <f t="array" ref="DJ244">IF(AND(ROWS($M$131:DJ244)&lt;=$P$2,COLUMNS($M$131:DJ244)&lt;=$P$2),INDEX(MINVERSE($M$6:INDEX($M$6:$EF$125,$P$2,$P$2)),ROWS($M$131:DJ244),COLUMNS($M$131:DJ244)),0)</f>
        <v>0</v>
      </c>
      <c r="DK244">
        <f t="array" ref="DK244">IF(AND(ROWS($M$131:DK244)&lt;=$P$2,COLUMNS($M$131:DK244)&lt;=$P$2),INDEX(MINVERSE($M$6:INDEX($M$6:$EF$125,$P$2,$P$2)),ROWS($M$131:DK244),COLUMNS($M$131:DK244)),0)</f>
        <v>0</v>
      </c>
      <c r="DL244">
        <f t="array" ref="DL244">IF(AND(ROWS($M$131:DL244)&lt;=$P$2,COLUMNS($M$131:DL244)&lt;=$P$2),INDEX(MINVERSE($M$6:INDEX($M$6:$EF$125,$P$2,$P$2)),ROWS($M$131:DL244),COLUMNS($M$131:DL244)),0)</f>
        <v>0</v>
      </c>
      <c r="DM244">
        <f t="array" ref="DM244">IF(AND(ROWS($M$131:DM244)&lt;=$P$2,COLUMNS($M$131:DM244)&lt;=$P$2),INDEX(MINVERSE($M$6:INDEX($M$6:$EF$125,$P$2,$P$2)),ROWS($M$131:DM244),COLUMNS($M$131:DM244)),0)</f>
        <v>0</v>
      </c>
      <c r="DN244">
        <f t="array" ref="DN244">IF(AND(ROWS($M$131:DN244)&lt;=$P$2,COLUMNS($M$131:DN244)&lt;=$P$2),INDEX(MINVERSE($M$6:INDEX($M$6:$EF$125,$P$2,$P$2)),ROWS($M$131:DN244),COLUMNS($M$131:DN244)),0)</f>
        <v>0</v>
      </c>
      <c r="DO244">
        <f t="array" ref="DO244">IF(AND(ROWS($M$131:DO244)&lt;=$P$2,COLUMNS($M$131:DO244)&lt;=$P$2),INDEX(MINVERSE($M$6:INDEX($M$6:$EF$125,$P$2,$P$2)),ROWS($M$131:DO244),COLUMNS($M$131:DO244)),0)</f>
        <v>0</v>
      </c>
      <c r="DP244">
        <f t="array" ref="DP244">IF(AND(ROWS($M$131:DP244)&lt;=$P$2,COLUMNS($M$131:DP244)&lt;=$P$2),INDEX(MINVERSE($M$6:INDEX($M$6:$EF$125,$P$2,$P$2)),ROWS($M$131:DP244),COLUMNS($M$131:DP244)),0)</f>
        <v>0</v>
      </c>
      <c r="DQ244">
        <f t="array" ref="DQ244">IF(AND(ROWS($M$131:DQ244)&lt;=$P$2,COLUMNS($M$131:DQ244)&lt;=$P$2),INDEX(MINVERSE($M$6:INDEX($M$6:$EF$125,$P$2,$P$2)),ROWS($M$131:DQ244),COLUMNS($M$131:DQ244)),0)</f>
        <v>0</v>
      </c>
      <c r="DR244">
        <f t="array" ref="DR244">IF(AND(ROWS($M$131:DR244)&lt;=$P$2,COLUMNS($M$131:DR244)&lt;=$P$2),INDEX(MINVERSE($M$6:INDEX($M$6:$EF$125,$P$2,$P$2)),ROWS($M$131:DR244),COLUMNS($M$131:DR244)),0)</f>
        <v>0</v>
      </c>
      <c r="DS244">
        <f t="array" ref="DS244">IF(AND(ROWS($M$131:DS244)&lt;=$P$2,COLUMNS($M$131:DS244)&lt;=$P$2),INDEX(MINVERSE($M$6:INDEX($M$6:$EF$125,$P$2,$P$2)),ROWS($M$131:DS244),COLUMNS($M$131:DS244)),0)</f>
        <v>0</v>
      </c>
      <c r="DT244">
        <f t="array" ref="DT244">IF(AND(ROWS($M$131:DT244)&lt;=$P$2,COLUMNS($M$131:DT244)&lt;=$P$2),INDEX(MINVERSE($M$6:INDEX($M$6:$EF$125,$P$2,$P$2)),ROWS($M$131:DT244),COLUMNS($M$131:DT244)),0)</f>
        <v>0</v>
      </c>
      <c r="DU244">
        <f t="array" ref="DU244">IF(AND(ROWS($M$131:DU244)&lt;=$P$2,COLUMNS($M$131:DU244)&lt;=$P$2),INDEX(MINVERSE($M$6:INDEX($M$6:$EF$125,$P$2,$P$2)),ROWS($M$131:DU244),COLUMNS($M$131:DU244)),0)</f>
        <v>0</v>
      </c>
      <c r="DV244">
        <f t="array" ref="DV244">IF(AND(ROWS($M$131:DV244)&lt;=$P$2,COLUMNS($M$131:DV244)&lt;=$P$2),INDEX(MINVERSE($M$6:INDEX($M$6:$EF$125,$P$2,$P$2)),ROWS($M$131:DV244),COLUMNS($M$131:DV244)),0)</f>
        <v>0</v>
      </c>
      <c r="DW244">
        <f t="array" ref="DW244">IF(AND(ROWS($M$131:DW244)&lt;=$P$2,COLUMNS($M$131:DW244)&lt;=$P$2),INDEX(MINVERSE($M$6:INDEX($M$6:$EF$125,$P$2,$P$2)),ROWS($M$131:DW244),COLUMNS($M$131:DW244)),0)</f>
        <v>0</v>
      </c>
      <c r="DX244">
        <f t="array" ref="DX244">IF(AND(ROWS($M$131:DX244)&lt;=$P$2,COLUMNS($M$131:DX244)&lt;=$P$2),INDEX(MINVERSE($M$6:INDEX($M$6:$EF$125,$P$2,$P$2)),ROWS($M$131:DX244),COLUMNS($M$131:DX244)),0)</f>
        <v>0</v>
      </c>
      <c r="DY244">
        <f t="array" ref="DY244">IF(AND(ROWS($M$131:DY244)&lt;=$P$2,COLUMNS($M$131:DY244)&lt;=$P$2),INDEX(MINVERSE($M$6:INDEX($M$6:$EF$125,$P$2,$P$2)),ROWS($M$131:DY244),COLUMNS($M$131:DY244)),0)</f>
        <v>0</v>
      </c>
      <c r="DZ244">
        <f t="array" ref="DZ244">IF(AND(ROWS($M$131:DZ244)&lt;=$P$2,COLUMNS($M$131:DZ244)&lt;=$P$2),INDEX(MINVERSE($M$6:INDEX($M$6:$EF$125,$P$2,$P$2)),ROWS($M$131:DZ244),COLUMNS($M$131:DZ244)),0)</f>
        <v>0</v>
      </c>
      <c r="EA244">
        <f t="array" ref="EA244">IF(AND(ROWS($M$131:EA244)&lt;=$P$2,COLUMNS($M$131:EA244)&lt;=$P$2),INDEX(MINVERSE($M$6:INDEX($M$6:$EF$125,$P$2,$P$2)),ROWS($M$131:EA244),COLUMNS($M$131:EA244)),0)</f>
        <v>0</v>
      </c>
      <c r="EB244">
        <f t="array" ref="EB244">IF(AND(ROWS($M$131:EB244)&lt;=$P$2,COLUMNS($M$131:EB244)&lt;=$P$2),INDEX(MINVERSE($M$6:INDEX($M$6:$EF$125,$P$2,$P$2)),ROWS($M$131:EB244),COLUMNS($M$131:EB244)),0)</f>
        <v>0</v>
      </c>
    </row>
    <row r="245" spans="12:132" ht="15">
      <c r="L245" s="10">
        <v>115</v>
      </c>
      <c r="M245">
        <f t="array" ref="M245">IF(AND(ROWS($M$131:M245)&lt;=$P$2,COLUMNS($M$131:M245)&lt;=$P$2),INDEX(MINVERSE($M$6:INDEX($M$6:$EF$125,$P$2,$P$2)),ROWS($M$131:M245),COLUMNS($M$131:M245)),0)</f>
        <v>0</v>
      </c>
      <c r="N245">
        <f t="array" ref="N245">IF(AND(ROWS($M$131:N245)&lt;=$P$2,COLUMNS($M$131:N245)&lt;=$P$2),INDEX(MINVERSE($M$6:INDEX($M$6:$EF$125,$P$2,$P$2)),ROWS($M$131:N245),COLUMNS($M$131:N245)),0)</f>
        <v>0</v>
      </c>
      <c r="O245">
        <f t="array" ref="O245">IF(AND(ROWS($M$131:O245)&lt;=$P$2,COLUMNS($M$131:O245)&lt;=$P$2),INDEX(MINVERSE($M$6:INDEX($M$6:$EF$125,$P$2,$P$2)),ROWS($M$131:O245),COLUMNS($M$131:O245)),0)</f>
        <v>0</v>
      </c>
      <c r="P245">
        <f t="array" ref="P245">IF(AND(ROWS($M$131:P245)&lt;=$P$2,COLUMNS($M$131:P245)&lt;=$P$2),INDEX(MINVERSE($M$6:INDEX($M$6:$EF$125,$P$2,$P$2)),ROWS($M$131:P245),COLUMNS($M$131:P245)),0)</f>
        <v>0</v>
      </c>
      <c r="Q245">
        <f t="array" ref="Q245">IF(AND(ROWS($M$131:Q245)&lt;=$P$2,COLUMNS($M$131:Q245)&lt;=$P$2),INDEX(MINVERSE($M$6:INDEX($M$6:$EF$125,$P$2,$P$2)),ROWS($M$131:Q245),COLUMNS($M$131:Q245)),0)</f>
        <v>0</v>
      </c>
      <c r="R245">
        <f t="array" ref="R245">IF(AND(ROWS($M$131:R245)&lt;=$P$2,COLUMNS($M$131:R245)&lt;=$P$2),INDEX(MINVERSE($M$6:INDEX($M$6:$EF$125,$P$2,$P$2)),ROWS($M$131:R245),COLUMNS($M$131:R245)),0)</f>
        <v>0</v>
      </c>
      <c r="S245">
        <f t="array" ref="S245">IF(AND(ROWS($M$131:S245)&lt;=$P$2,COLUMNS($M$131:S245)&lt;=$P$2),INDEX(MINVERSE($M$6:INDEX($M$6:$EF$125,$P$2,$P$2)),ROWS($M$131:S245),COLUMNS($M$131:S245)),0)</f>
        <v>0</v>
      </c>
      <c r="T245">
        <f t="array" ref="T245">IF(AND(ROWS($M$131:T245)&lt;=$P$2,COLUMNS($M$131:T245)&lt;=$P$2),INDEX(MINVERSE($M$6:INDEX($M$6:$EF$125,$P$2,$P$2)),ROWS($M$131:T245),COLUMNS($M$131:T245)),0)</f>
        <v>0</v>
      </c>
      <c r="U245">
        <f t="array" ref="U245">IF(AND(ROWS($M$131:U245)&lt;=$P$2,COLUMNS($M$131:U245)&lt;=$P$2),INDEX(MINVERSE($M$6:INDEX($M$6:$EF$125,$P$2,$P$2)),ROWS($M$131:U245),COLUMNS($M$131:U245)),0)</f>
        <v>0</v>
      </c>
      <c r="V245">
        <f t="array" ref="V245">IF(AND(ROWS($M$131:V245)&lt;=$P$2,COLUMNS($M$131:V245)&lt;=$P$2),INDEX(MINVERSE($M$6:INDEX($M$6:$EF$125,$P$2,$P$2)),ROWS($M$131:V245),COLUMNS($M$131:V245)),0)</f>
        <v>0</v>
      </c>
      <c r="W245">
        <f t="array" ref="W245">IF(AND(ROWS($M$131:W245)&lt;=$P$2,COLUMNS($M$131:W245)&lt;=$P$2),INDEX(MINVERSE($M$6:INDEX($M$6:$EF$125,$P$2,$P$2)),ROWS($M$131:W245),COLUMNS($M$131:W245)),0)</f>
        <v>0</v>
      </c>
      <c r="X245">
        <f t="array" ref="X245">IF(AND(ROWS($M$131:X245)&lt;=$P$2,COLUMNS($M$131:X245)&lt;=$P$2),INDEX(MINVERSE($M$6:INDEX($M$6:$EF$125,$P$2,$P$2)),ROWS($M$131:X245),COLUMNS($M$131:X245)),0)</f>
        <v>0</v>
      </c>
      <c r="Y245">
        <f t="array" ref="Y245">IF(AND(ROWS($M$131:Y245)&lt;=$P$2,COLUMNS($M$131:Y245)&lt;=$P$2),INDEX(MINVERSE($M$6:INDEX($M$6:$EF$125,$P$2,$P$2)),ROWS($M$131:Y245),COLUMNS($M$131:Y245)),0)</f>
        <v>0</v>
      </c>
      <c r="Z245">
        <f t="array" ref="Z245">IF(AND(ROWS($M$131:Z245)&lt;=$P$2,COLUMNS($M$131:Z245)&lt;=$P$2),INDEX(MINVERSE($M$6:INDEX($M$6:$EF$125,$P$2,$P$2)),ROWS($M$131:Z245),COLUMNS($M$131:Z245)),0)</f>
        <v>0</v>
      </c>
      <c r="AA245">
        <f t="array" ref="AA245">IF(AND(ROWS($M$131:AA245)&lt;=$P$2,COLUMNS($M$131:AA245)&lt;=$P$2),INDEX(MINVERSE($M$6:INDEX($M$6:$EF$125,$P$2,$P$2)),ROWS($M$131:AA245),COLUMNS($M$131:AA245)),0)</f>
        <v>0</v>
      </c>
      <c r="AB245">
        <f t="array" ref="AB245">IF(AND(ROWS($M$131:AB245)&lt;=$P$2,COLUMNS($M$131:AB245)&lt;=$P$2),INDEX(MINVERSE($M$6:INDEX($M$6:$EF$125,$P$2,$P$2)),ROWS($M$131:AB245),COLUMNS($M$131:AB245)),0)</f>
        <v>0</v>
      </c>
      <c r="AC245">
        <f t="array" ref="AC245">IF(AND(ROWS($M$131:AC245)&lt;=$P$2,COLUMNS($M$131:AC245)&lt;=$P$2),INDEX(MINVERSE($M$6:INDEX($M$6:$EF$125,$P$2,$P$2)),ROWS($M$131:AC245),COLUMNS($M$131:AC245)),0)</f>
        <v>0</v>
      </c>
      <c r="AD245">
        <f t="array" ref="AD245">IF(AND(ROWS($M$131:AD245)&lt;=$P$2,COLUMNS($M$131:AD245)&lt;=$P$2),INDEX(MINVERSE($M$6:INDEX($M$6:$EF$125,$P$2,$P$2)),ROWS($M$131:AD245),COLUMNS($M$131:AD245)),0)</f>
        <v>0</v>
      </c>
      <c r="AE245">
        <f t="array" ref="AE245">IF(AND(ROWS($M$131:AE245)&lt;=$P$2,COLUMNS($M$131:AE245)&lt;=$P$2),INDEX(MINVERSE($M$6:INDEX($M$6:$EF$125,$P$2,$P$2)),ROWS($M$131:AE245),COLUMNS($M$131:AE245)),0)</f>
        <v>0</v>
      </c>
      <c r="AF245">
        <f t="array" ref="AF245">IF(AND(ROWS($M$131:AF245)&lt;=$P$2,COLUMNS($M$131:AF245)&lt;=$P$2),INDEX(MINVERSE($M$6:INDEX($M$6:$EF$125,$P$2,$P$2)),ROWS($M$131:AF245),COLUMNS($M$131:AF245)),0)</f>
        <v>0</v>
      </c>
      <c r="AG245">
        <f t="array" ref="AG245">IF(AND(ROWS($M$131:AG245)&lt;=$P$2,COLUMNS($M$131:AG245)&lt;=$P$2),INDEX(MINVERSE($M$6:INDEX($M$6:$EF$125,$P$2,$P$2)),ROWS($M$131:AG245),COLUMNS($M$131:AG245)),0)</f>
        <v>0</v>
      </c>
      <c r="AH245">
        <f t="array" ref="AH245">IF(AND(ROWS($M$131:AH245)&lt;=$P$2,COLUMNS($M$131:AH245)&lt;=$P$2),INDEX(MINVERSE($M$6:INDEX($M$6:$EF$125,$P$2,$P$2)),ROWS($M$131:AH245),COLUMNS($M$131:AH245)),0)</f>
        <v>0</v>
      </c>
      <c r="AI245">
        <f t="array" ref="AI245">IF(AND(ROWS($M$131:AI245)&lt;=$P$2,COLUMNS($M$131:AI245)&lt;=$P$2),INDEX(MINVERSE($M$6:INDEX($M$6:$EF$125,$P$2,$P$2)),ROWS($M$131:AI245),COLUMNS($M$131:AI245)),0)</f>
        <v>0</v>
      </c>
      <c r="AJ245">
        <f t="array" ref="AJ245">IF(AND(ROWS($M$131:AJ245)&lt;=$P$2,COLUMNS($M$131:AJ245)&lt;=$P$2),INDEX(MINVERSE($M$6:INDEX($M$6:$EF$125,$P$2,$P$2)),ROWS($M$131:AJ245),COLUMNS($M$131:AJ245)),0)</f>
        <v>0</v>
      </c>
      <c r="AK245">
        <f t="array" ref="AK245">IF(AND(ROWS($M$131:AK245)&lt;=$P$2,COLUMNS($M$131:AK245)&lt;=$P$2),INDEX(MINVERSE($M$6:INDEX($M$6:$EF$125,$P$2,$P$2)),ROWS($M$131:AK245),COLUMNS($M$131:AK245)),0)</f>
        <v>0</v>
      </c>
      <c r="AL245">
        <f t="array" ref="AL245">IF(AND(ROWS($M$131:AL245)&lt;=$P$2,COLUMNS($M$131:AL245)&lt;=$P$2),INDEX(MINVERSE($M$6:INDEX($M$6:$EF$125,$P$2,$P$2)),ROWS($M$131:AL245),COLUMNS($M$131:AL245)),0)</f>
        <v>0</v>
      </c>
      <c r="AM245">
        <f t="array" ref="AM245">IF(AND(ROWS($M$131:AM245)&lt;=$P$2,COLUMNS($M$131:AM245)&lt;=$P$2),INDEX(MINVERSE($M$6:INDEX($M$6:$EF$125,$P$2,$P$2)),ROWS($M$131:AM245),COLUMNS($M$131:AM245)),0)</f>
        <v>0</v>
      </c>
      <c r="AN245">
        <f t="array" ref="AN245">IF(AND(ROWS($M$131:AN245)&lt;=$P$2,COLUMNS($M$131:AN245)&lt;=$P$2),INDEX(MINVERSE($M$6:INDEX($M$6:$EF$125,$P$2,$P$2)),ROWS($M$131:AN245),COLUMNS($M$131:AN245)),0)</f>
        <v>0</v>
      </c>
      <c r="AO245">
        <f t="array" ref="AO245">IF(AND(ROWS($M$131:AO245)&lt;=$P$2,COLUMNS($M$131:AO245)&lt;=$P$2),INDEX(MINVERSE($M$6:INDEX($M$6:$EF$125,$P$2,$P$2)),ROWS($M$131:AO245),COLUMNS($M$131:AO245)),0)</f>
        <v>0</v>
      </c>
      <c r="AP245">
        <f t="array" ref="AP245">IF(AND(ROWS($M$131:AP245)&lt;=$P$2,COLUMNS($M$131:AP245)&lt;=$P$2),INDEX(MINVERSE($M$6:INDEX($M$6:$EF$125,$P$2,$P$2)),ROWS($M$131:AP245),COLUMNS($M$131:AP245)),0)</f>
        <v>0</v>
      </c>
      <c r="AQ245">
        <f t="array" ref="AQ245">IF(AND(ROWS($M$131:AQ245)&lt;=$P$2,COLUMNS($M$131:AQ245)&lt;=$P$2),INDEX(MINVERSE($M$6:INDEX($M$6:$EF$125,$P$2,$P$2)),ROWS($M$131:AQ245),COLUMNS($M$131:AQ245)),0)</f>
        <v>0</v>
      </c>
      <c r="AR245">
        <f t="array" ref="AR245">IF(AND(ROWS($M$131:AR245)&lt;=$P$2,COLUMNS($M$131:AR245)&lt;=$P$2),INDEX(MINVERSE($M$6:INDEX($M$6:$EF$125,$P$2,$P$2)),ROWS($M$131:AR245),COLUMNS($M$131:AR245)),0)</f>
        <v>0</v>
      </c>
      <c r="AS245">
        <f t="array" ref="AS245">IF(AND(ROWS($M$131:AS245)&lt;=$P$2,COLUMNS($M$131:AS245)&lt;=$P$2),INDEX(MINVERSE($M$6:INDEX($M$6:$EF$125,$P$2,$P$2)),ROWS($M$131:AS245),COLUMNS($M$131:AS245)),0)</f>
        <v>0</v>
      </c>
      <c r="AT245">
        <f t="array" ref="AT245">IF(AND(ROWS($M$131:AT245)&lt;=$P$2,COLUMNS($M$131:AT245)&lt;=$P$2),INDEX(MINVERSE($M$6:INDEX($M$6:$EF$125,$P$2,$P$2)),ROWS($M$131:AT245),COLUMNS($M$131:AT245)),0)</f>
        <v>0</v>
      </c>
      <c r="AU245">
        <f t="array" ref="AU245">IF(AND(ROWS($M$131:AU245)&lt;=$P$2,COLUMNS($M$131:AU245)&lt;=$P$2),INDEX(MINVERSE($M$6:INDEX($M$6:$EF$125,$P$2,$P$2)),ROWS($M$131:AU245),COLUMNS($M$131:AU245)),0)</f>
        <v>0</v>
      </c>
      <c r="AV245">
        <f t="array" ref="AV245">IF(AND(ROWS($M$131:AV245)&lt;=$P$2,COLUMNS($M$131:AV245)&lt;=$P$2),INDEX(MINVERSE($M$6:INDEX($M$6:$EF$125,$P$2,$P$2)),ROWS($M$131:AV245),COLUMNS($M$131:AV245)),0)</f>
        <v>0</v>
      </c>
      <c r="AW245">
        <f t="array" ref="AW245">IF(AND(ROWS($M$131:AW245)&lt;=$P$2,COLUMNS($M$131:AW245)&lt;=$P$2),INDEX(MINVERSE($M$6:INDEX($M$6:$EF$125,$P$2,$P$2)),ROWS($M$131:AW245),COLUMNS($M$131:AW245)),0)</f>
        <v>0</v>
      </c>
      <c r="AX245">
        <f t="array" ref="AX245">IF(AND(ROWS($M$131:AX245)&lt;=$P$2,COLUMNS($M$131:AX245)&lt;=$P$2),INDEX(MINVERSE($M$6:INDEX($M$6:$EF$125,$P$2,$P$2)),ROWS($M$131:AX245),COLUMNS($M$131:AX245)),0)</f>
        <v>0</v>
      </c>
      <c r="AY245">
        <f t="array" ref="AY245">IF(AND(ROWS($M$131:AY245)&lt;=$P$2,COLUMNS($M$131:AY245)&lt;=$P$2),INDEX(MINVERSE($M$6:INDEX($M$6:$EF$125,$P$2,$P$2)),ROWS($M$131:AY245),COLUMNS($M$131:AY245)),0)</f>
        <v>0</v>
      </c>
      <c r="AZ245">
        <f t="array" ref="AZ245">IF(AND(ROWS($M$131:AZ245)&lt;=$P$2,COLUMNS($M$131:AZ245)&lt;=$P$2),INDEX(MINVERSE($M$6:INDEX($M$6:$EF$125,$P$2,$P$2)),ROWS($M$131:AZ245),COLUMNS($M$131:AZ245)),0)</f>
        <v>0</v>
      </c>
      <c r="BA245">
        <f t="array" ref="BA245">IF(AND(ROWS($M$131:BA245)&lt;=$P$2,COLUMNS($M$131:BA245)&lt;=$P$2),INDEX(MINVERSE($M$6:INDEX($M$6:$EF$125,$P$2,$P$2)),ROWS($M$131:BA245),COLUMNS($M$131:BA245)),0)</f>
        <v>0</v>
      </c>
      <c r="BB245">
        <f t="array" ref="BB245">IF(AND(ROWS($M$131:BB245)&lt;=$P$2,COLUMNS($M$131:BB245)&lt;=$P$2),INDEX(MINVERSE($M$6:INDEX($M$6:$EF$125,$P$2,$P$2)),ROWS($M$131:BB245),COLUMNS($M$131:BB245)),0)</f>
        <v>0</v>
      </c>
      <c r="BC245">
        <f t="array" ref="BC245">IF(AND(ROWS($M$131:BC245)&lt;=$P$2,COLUMNS($M$131:BC245)&lt;=$P$2),INDEX(MINVERSE($M$6:INDEX($M$6:$EF$125,$P$2,$P$2)),ROWS($M$131:BC245),COLUMNS($M$131:BC245)),0)</f>
        <v>0</v>
      </c>
      <c r="BD245">
        <f t="array" ref="BD245">IF(AND(ROWS($M$131:BD245)&lt;=$P$2,COLUMNS($M$131:BD245)&lt;=$P$2),INDEX(MINVERSE($M$6:INDEX($M$6:$EF$125,$P$2,$P$2)),ROWS($M$131:BD245),COLUMNS($M$131:BD245)),0)</f>
        <v>0</v>
      </c>
      <c r="BE245">
        <f t="array" ref="BE245">IF(AND(ROWS($M$131:BE245)&lt;=$P$2,COLUMNS($M$131:BE245)&lt;=$P$2),INDEX(MINVERSE($M$6:INDEX($M$6:$EF$125,$P$2,$P$2)),ROWS($M$131:BE245),COLUMNS($M$131:BE245)),0)</f>
        <v>0</v>
      </c>
      <c r="BF245">
        <f t="array" ref="BF245">IF(AND(ROWS($M$131:BF245)&lt;=$P$2,COLUMNS($M$131:BF245)&lt;=$P$2),INDEX(MINVERSE($M$6:INDEX($M$6:$EF$125,$P$2,$P$2)),ROWS($M$131:BF245),COLUMNS($M$131:BF245)),0)</f>
        <v>0</v>
      </c>
      <c r="BG245">
        <f t="array" ref="BG245">IF(AND(ROWS($M$131:BG245)&lt;=$P$2,COLUMNS($M$131:BG245)&lt;=$P$2),INDEX(MINVERSE($M$6:INDEX($M$6:$EF$125,$P$2,$P$2)),ROWS($M$131:BG245),COLUMNS($M$131:BG245)),0)</f>
        <v>0</v>
      </c>
      <c r="BH245">
        <f t="array" ref="BH245">IF(AND(ROWS($M$131:BH245)&lt;=$P$2,COLUMNS($M$131:BH245)&lt;=$P$2),INDEX(MINVERSE($M$6:INDEX($M$6:$EF$125,$P$2,$P$2)),ROWS($M$131:BH245),COLUMNS($M$131:BH245)),0)</f>
        <v>0</v>
      </c>
      <c r="BI245">
        <f t="array" ref="BI245">IF(AND(ROWS($M$131:BI245)&lt;=$P$2,COLUMNS($M$131:BI245)&lt;=$P$2),INDEX(MINVERSE($M$6:INDEX($M$6:$EF$125,$P$2,$P$2)),ROWS($M$131:BI245),COLUMNS($M$131:BI245)),0)</f>
        <v>0</v>
      </c>
      <c r="BJ245">
        <f t="array" ref="BJ245">IF(AND(ROWS($M$131:BJ245)&lt;=$P$2,COLUMNS($M$131:BJ245)&lt;=$P$2),INDEX(MINVERSE($M$6:INDEX($M$6:$EF$125,$P$2,$P$2)),ROWS($M$131:BJ245),COLUMNS($M$131:BJ245)),0)</f>
        <v>0</v>
      </c>
      <c r="BK245">
        <f t="array" ref="BK245">IF(AND(ROWS($M$131:BK245)&lt;=$P$2,COLUMNS($M$131:BK245)&lt;=$P$2),INDEX(MINVERSE($M$6:INDEX($M$6:$EF$125,$P$2,$P$2)),ROWS($M$131:BK245),COLUMNS($M$131:BK245)),0)</f>
        <v>0</v>
      </c>
      <c r="BL245">
        <f t="array" ref="BL245">IF(AND(ROWS($M$131:BL245)&lt;=$P$2,COLUMNS($M$131:BL245)&lt;=$P$2),INDEX(MINVERSE($M$6:INDEX($M$6:$EF$125,$P$2,$P$2)),ROWS($M$131:BL245),COLUMNS($M$131:BL245)),0)</f>
        <v>0</v>
      </c>
      <c r="BM245">
        <f t="array" ref="BM245">IF(AND(ROWS($M$131:BM245)&lt;=$P$2,COLUMNS($M$131:BM245)&lt;=$P$2),INDEX(MINVERSE($M$6:INDEX($M$6:$EF$125,$P$2,$P$2)),ROWS($M$131:BM245),COLUMNS($M$131:BM245)),0)</f>
        <v>0</v>
      </c>
      <c r="BN245">
        <f t="array" ref="BN245">IF(AND(ROWS($M$131:BN245)&lt;=$P$2,COLUMNS($M$131:BN245)&lt;=$P$2),INDEX(MINVERSE($M$6:INDEX($M$6:$EF$125,$P$2,$P$2)),ROWS($M$131:BN245),COLUMNS($M$131:BN245)),0)</f>
        <v>0</v>
      </c>
      <c r="BO245">
        <f t="array" ref="BO245">IF(AND(ROWS($M$131:BO245)&lt;=$P$2,COLUMNS($M$131:BO245)&lt;=$P$2),INDEX(MINVERSE($M$6:INDEX($M$6:$EF$125,$P$2,$P$2)),ROWS($M$131:BO245),COLUMNS($M$131:BO245)),0)</f>
        <v>0</v>
      </c>
      <c r="BP245">
        <f t="array" ref="BP245">IF(AND(ROWS($M$131:BP245)&lt;=$P$2,COLUMNS($M$131:BP245)&lt;=$P$2),INDEX(MINVERSE($M$6:INDEX($M$6:$EF$125,$P$2,$P$2)),ROWS($M$131:BP245),COLUMNS($M$131:BP245)),0)</f>
        <v>0</v>
      </c>
      <c r="BQ245">
        <f t="array" ref="BQ245">IF(AND(ROWS($M$131:BQ245)&lt;=$P$2,COLUMNS($M$131:BQ245)&lt;=$P$2),INDEX(MINVERSE($M$6:INDEX($M$6:$EF$125,$P$2,$P$2)),ROWS($M$131:BQ245),COLUMNS($M$131:BQ245)),0)</f>
        <v>0</v>
      </c>
      <c r="BR245">
        <f t="array" ref="BR245">IF(AND(ROWS($M$131:BR245)&lt;=$P$2,COLUMNS($M$131:BR245)&lt;=$P$2),INDEX(MINVERSE($M$6:INDEX($M$6:$EF$125,$P$2,$P$2)),ROWS($M$131:BR245),COLUMNS($M$131:BR245)),0)</f>
        <v>0</v>
      </c>
      <c r="BS245">
        <f t="array" ref="BS245">IF(AND(ROWS($M$131:BS245)&lt;=$P$2,COLUMNS($M$131:BS245)&lt;=$P$2),INDEX(MINVERSE($M$6:INDEX($M$6:$EF$125,$P$2,$P$2)),ROWS($M$131:BS245),COLUMNS($M$131:BS245)),0)</f>
        <v>0</v>
      </c>
      <c r="BT245">
        <f t="array" ref="BT245">IF(AND(ROWS($M$131:BT245)&lt;=$P$2,COLUMNS($M$131:BT245)&lt;=$P$2),INDEX(MINVERSE($M$6:INDEX($M$6:$EF$125,$P$2,$P$2)),ROWS($M$131:BT245),COLUMNS($M$131:BT245)),0)</f>
        <v>0</v>
      </c>
      <c r="BU245">
        <f t="array" ref="BU245">IF(AND(ROWS($M$131:BU245)&lt;=$P$2,COLUMNS($M$131:BU245)&lt;=$P$2),INDEX(MINVERSE($M$6:INDEX($M$6:$EF$125,$P$2,$P$2)),ROWS($M$131:BU245),COLUMNS($M$131:BU245)),0)</f>
        <v>0</v>
      </c>
      <c r="BV245">
        <f t="array" ref="BV245">IF(AND(ROWS($M$131:BV245)&lt;=$P$2,COLUMNS($M$131:BV245)&lt;=$P$2),INDEX(MINVERSE($M$6:INDEX($M$6:$EF$125,$P$2,$P$2)),ROWS($M$131:BV245),COLUMNS($M$131:BV245)),0)</f>
        <v>0</v>
      </c>
      <c r="BW245">
        <f t="array" ref="BW245">IF(AND(ROWS($M$131:BW245)&lt;=$P$2,COLUMNS($M$131:BW245)&lt;=$P$2),INDEX(MINVERSE($M$6:INDEX($M$6:$EF$125,$P$2,$P$2)),ROWS($M$131:BW245),COLUMNS($M$131:BW245)),0)</f>
        <v>0</v>
      </c>
      <c r="BX245">
        <f t="array" ref="BX245">IF(AND(ROWS($M$131:BX245)&lt;=$P$2,COLUMNS($M$131:BX245)&lt;=$P$2),INDEX(MINVERSE($M$6:INDEX($M$6:$EF$125,$P$2,$P$2)),ROWS($M$131:BX245),COLUMNS($M$131:BX245)),0)</f>
        <v>0</v>
      </c>
      <c r="BY245">
        <f t="array" ref="BY245">IF(AND(ROWS($M$131:BY245)&lt;=$P$2,COLUMNS($M$131:BY245)&lt;=$P$2),INDEX(MINVERSE($M$6:INDEX($M$6:$EF$125,$P$2,$P$2)),ROWS($M$131:BY245),COLUMNS($M$131:BY245)),0)</f>
        <v>0</v>
      </c>
      <c r="BZ245">
        <f t="array" ref="BZ245">IF(AND(ROWS($M$131:BZ245)&lt;=$P$2,COLUMNS($M$131:BZ245)&lt;=$P$2),INDEX(MINVERSE($M$6:INDEX($M$6:$EF$125,$P$2,$P$2)),ROWS($M$131:BZ245),COLUMNS($M$131:BZ245)),0)</f>
        <v>0</v>
      </c>
      <c r="CA245">
        <f t="array" ref="CA245">IF(AND(ROWS($M$131:CA245)&lt;=$P$2,COLUMNS($M$131:CA245)&lt;=$P$2),INDEX(MINVERSE($M$6:INDEX($M$6:$EF$125,$P$2,$P$2)),ROWS($M$131:CA245),COLUMNS($M$131:CA245)),0)</f>
        <v>0</v>
      </c>
      <c r="CB245">
        <f t="array" ref="CB245">IF(AND(ROWS($M$131:CB245)&lt;=$P$2,COLUMNS($M$131:CB245)&lt;=$P$2),INDEX(MINVERSE($M$6:INDEX($M$6:$EF$125,$P$2,$P$2)),ROWS($M$131:CB245),COLUMNS($M$131:CB245)),0)</f>
        <v>0</v>
      </c>
      <c r="CC245">
        <f t="array" ref="CC245">IF(AND(ROWS($M$131:CC245)&lt;=$P$2,COLUMNS($M$131:CC245)&lt;=$P$2),INDEX(MINVERSE($M$6:INDEX($M$6:$EF$125,$P$2,$P$2)),ROWS($M$131:CC245),COLUMNS($M$131:CC245)),0)</f>
        <v>0</v>
      </c>
      <c r="CD245">
        <f t="array" ref="CD245">IF(AND(ROWS($M$131:CD245)&lt;=$P$2,COLUMNS($M$131:CD245)&lt;=$P$2),INDEX(MINVERSE($M$6:INDEX($M$6:$EF$125,$P$2,$P$2)),ROWS($M$131:CD245),COLUMNS($M$131:CD245)),0)</f>
        <v>0</v>
      </c>
      <c r="CE245">
        <f t="array" ref="CE245">IF(AND(ROWS($M$131:CE245)&lt;=$P$2,COLUMNS($M$131:CE245)&lt;=$P$2),INDEX(MINVERSE($M$6:INDEX($M$6:$EF$125,$P$2,$P$2)),ROWS($M$131:CE245),COLUMNS($M$131:CE245)),0)</f>
        <v>0</v>
      </c>
      <c r="CF245">
        <f t="array" ref="CF245">IF(AND(ROWS($M$131:CF245)&lt;=$P$2,COLUMNS($M$131:CF245)&lt;=$P$2),INDEX(MINVERSE($M$6:INDEX($M$6:$EF$125,$P$2,$P$2)),ROWS($M$131:CF245),COLUMNS($M$131:CF245)),0)</f>
        <v>0</v>
      </c>
      <c r="CG245">
        <f t="array" ref="CG245">IF(AND(ROWS($M$131:CG245)&lt;=$P$2,COLUMNS($M$131:CG245)&lt;=$P$2),INDEX(MINVERSE($M$6:INDEX($M$6:$EF$125,$P$2,$P$2)),ROWS($M$131:CG245),COLUMNS($M$131:CG245)),0)</f>
        <v>0</v>
      </c>
      <c r="CH245">
        <f t="array" ref="CH245">IF(AND(ROWS($M$131:CH245)&lt;=$P$2,COLUMNS($M$131:CH245)&lt;=$P$2),INDEX(MINVERSE($M$6:INDEX($M$6:$EF$125,$P$2,$P$2)),ROWS($M$131:CH245),COLUMNS($M$131:CH245)),0)</f>
        <v>0</v>
      </c>
      <c r="CI245">
        <f t="array" ref="CI245">IF(AND(ROWS($M$131:CI245)&lt;=$P$2,COLUMNS($M$131:CI245)&lt;=$P$2),INDEX(MINVERSE($M$6:INDEX($M$6:$EF$125,$P$2,$P$2)),ROWS($M$131:CI245),COLUMNS($M$131:CI245)),0)</f>
        <v>0</v>
      </c>
      <c r="CJ245">
        <f t="array" ref="CJ245">IF(AND(ROWS($M$131:CJ245)&lt;=$P$2,COLUMNS($M$131:CJ245)&lt;=$P$2),INDEX(MINVERSE($M$6:INDEX($M$6:$EF$125,$P$2,$P$2)),ROWS($M$131:CJ245),COLUMNS($M$131:CJ245)),0)</f>
        <v>0</v>
      </c>
      <c r="CK245">
        <f t="array" ref="CK245">IF(AND(ROWS($M$131:CK245)&lt;=$P$2,COLUMNS($M$131:CK245)&lt;=$P$2),INDEX(MINVERSE($M$6:INDEX($M$6:$EF$125,$P$2,$P$2)),ROWS($M$131:CK245),COLUMNS($M$131:CK245)),0)</f>
        <v>0</v>
      </c>
      <c r="CL245">
        <f t="array" ref="CL245">IF(AND(ROWS($M$131:CL245)&lt;=$P$2,COLUMNS($M$131:CL245)&lt;=$P$2),INDEX(MINVERSE($M$6:INDEX($M$6:$EF$125,$P$2,$P$2)),ROWS($M$131:CL245),COLUMNS($M$131:CL245)),0)</f>
        <v>0</v>
      </c>
      <c r="CM245">
        <f t="array" ref="CM245">IF(AND(ROWS($M$131:CM245)&lt;=$P$2,COLUMNS($M$131:CM245)&lt;=$P$2),INDEX(MINVERSE($M$6:INDEX($M$6:$EF$125,$P$2,$P$2)),ROWS($M$131:CM245),COLUMNS($M$131:CM245)),0)</f>
        <v>0</v>
      </c>
      <c r="CN245">
        <f t="array" ref="CN245">IF(AND(ROWS($M$131:CN245)&lt;=$P$2,COLUMNS($M$131:CN245)&lt;=$P$2),INDEX(MINVERSE($M$6:INDEX($M$6:$EF$125,$P$2,$P$2)),ROWS($M$131:CN245),COLUMNS($M$131:CN245)),0)</f>
        <v>0</v>
      </c>
      <c r="CO245">
        <f t="array" ref="CO245">IF(AND(ROWS($M$131:CO245)&lt;=$P$2,COLUMNS($M$131:CO245)&lt;=$P$2),INDEX(MINVERSE($M$6:INDEX($M$6:$EF$125,$P$2,$P$2)),ROWS($M$131:CO245),COLUMNS($M$131:CO245)),0)</f>
        <v>0</v>
      </c>
      <c r="CP245">
        <f t="array" ref="CP245">IF(AND(ROWS($M$131:CP245)&lt;=$P$2,COLUMNS($M$131:CP245)&lt;=$P$2),INDEX(MINVERSE($M$6:INDEX($M$6:$EF$125,$P$2,$P$2)),ROWS($M$131:CP245),COLUMNS($M$131:CP245)),0)</f>
        <v>0</v>
      </c>
      <c r="CQ245">
        <f t="array" ref="CQ245">IF(AND(ROWS($M$131:CQ245)&lt;=$P$2,COLUMNS($M$131:CQ245)&lt;=$P$2),INDEX(MINVERSE($M$6:INDEX($M$6:$EF$125,$P$2,$P$2)),ROWS($M$131:CQ245),COLUMNS($M$131:CQ245)),0)</f>
        <v>0</v>
      </c>
      <c r="CR245">
        <f t="array" ref="CR245">IF(AND(ROWS($M$131:CR245)&lt;=$P$2,COLUMNS($M$131:CR245)&lt;=$P$2),INDEX(MINVERSE($M$6:INDEX($M$6:$EF$125,$P$2,$P$2)),ROWS($M$131:CR245),COLUMNS($M$131:CR245)),0)</f>
        <v>0</v>
      </c>
      <c r="CS245">
        <f t="array" ref="CS245">IF(AND(ROWS($M$131:CS245)&lt;=$P$2,COLUMNS($M$131:CS245)&lt;=$P$2),INDEX(MINVERSE($M$6:INDEX($M$6:$EF$125,$P$2,$P$2)),ROWS($M$131:CS245),COLUMNS($M$131:CS245)),0)</f>
        <v>0</v>
      </c>
      <c r="CT245">
        <f t="array" ref="CT245">IF(AND(ROWS($M$131:CT245)&lt;=$P$2,COLUMNS($M$131:CT245)&lt;=$P$2),INDEX(MINVERSE($M$6:INDEX($M$6:$EF$125,$P$2,$P$2)),ROWS($M$131:CT245),COLUMNS($M$131:CT245)),0)</f>
        <v>0</v>
      </c>
      <c r="CU245">
        <f t="array" ref="CU245">IF(AND(ROWS($M$131:CU245)&lt;=$P$2,COLUMNS($M$131:CU245)&lt;=$P$2),INDEX(MINVERSE($M$6:INDEX($M$6:$EF$125,$P$2,$P$2)),ROWS($M$131:CU245),COLUMNS($M$131:CU245)),0)</f>
        <v>0</v>
      </c>
      <c r="CV245">
        <f t="array" ref="CV245">IF(AND(ROWS($M$131:CV245)&lt;=$P$2,COLUMNS($M$131:CV245)&lt;=$P$2),INDEX(MINVERSE($M$6:INDEX($M$6:$EF$125,$P$2,$P$2)),ROWS($M$131:CV245),COLUMNS($M$131:CV245)),0)</f>
        <v>0</v>
      </c>
      <c r="CW245">
        <f t="array" ref="CW245">IF(AND(ROWS($M$131:CW245)&lt;=$P$2,COLUMNS($M$131:CW245)&lt;=$P$2),INDEX(MINVERSE($M$6:INDEX($M$6:$EF$125,$P$2,$P$2)),ROWS($M$131:CW245),COLUMNS($M$131:CW245)),0)</f>
        <v>0</v>
      </c>
      <c r="CX245">
        <f t="array" ref="CX245">IF(AND(ROWS($M$131:CX245)&lt;=$P$2,COLUMNS($M$131:CX245)&lt;=$P$2),INDEX(MINVERSE($M$6:INDEX($M$6:$EF$125,$P$2,$P$2)),ROWS($M$131:CX245),COLUMNS($M$131:CX245)),0)</f>
        <v>0</v>
      </c>
      <c r="CY245">
        <f t="array" ref="CY245">IF(AND(ROWS($M$131:CY245)&lt;=$P$2,COLUMNS($M$131:CY245)&lt;=$P$2),INDEX(MINVERSE($M$6:INDEX($M$6:$EF$125,$P$2,$P$2)),ROWS($M$131:CY245),COLUMNS($M$131:CY245)),0)</f>
        <v>0</v>
      </c>
      <c r="CZ245">
        <f t="array" ref="CZ245">IF(AND(ROWS($M$131:CZ245)&lt;=$P$2,COLUMNS($M$131:CZ245)&lt;=$P$2),INDEX(MINVERSE($M$6:INDEX($M$6:$EF$125,$P$2,$P$2)),ROWS($M$131:CZ245),COLUMNS($M$131:CZ245)),0)</f>
        <v>0</v>
      </c>
      <c r="DA245">
        <f t="array" ref="DA245">IF(AND(ROWS($M$131:DA245)&lt;=$P$2,COLUMNS($M$131:DA245)&lt;=$P$2),INDEX(MINVERSE($M$6:INDEX($M$6:$EF$125,$P$2,$P$2)),ROWS($M$131:DA245),COLUMNS($M$131:DA245)),0)</f>
        <v>0</v>
      </c>
      <c r="DB245">
        <f t="array" ref="DB245">IF(AND(ROWS($M$131:DB245)&lt;=$P$2,COLUMNS($M$131:DB245)&lt;=$P$2),INDEX(MINVERSE($M$6:INDEX($M$6:$EF$125,$P$2,$P$2)),ROWS($M$131:DB245),COLUMNS($M$131:DB245)),0)</f>
        <v>0</v>
      </c>
      <c r="DC245">
        <f t="array" ref="DC245">IF(AND(ROWS($M$131:DC245)&lt;=$P$2,COLUMNS($M$131:DC245)&lt;=$P$2),INDEX(MINVERSE($M$6:INDEX($M$6:$EF$125,$P$2,$P$2)),ROWS($M$131:DC245),COLUMNS($M$131:DC245)),0)</f>
        <v>0</v>
      </c>
      <c r="DD245">
        <f t="array" ref="DD245">IF(AND(ROWS($M$131:DD245)&lt;=$P$2,COLUMNS($M$131:DD245)&lt;=$P$2),INDEX(MINVERSE($M$6:INDEX($M$6:$EF$125,$P$2,$P$2)),ROWS($M$131:DD245),COLUMNS($M$131:DD245)),0)</f>
        <v>0</v>
      </c>
      <c r="DE245">
        <f t="array" ref="DE245">IF(AND(ROWS($M$131:DE245)&lt;=$P$2,COLUMNS($M$131:DE245)&lt;=$P$2),INDEX(MINVERSE($M$6:INDEX($M$6:$EF$125,$P$2,$P$2)),ROWS($M$131:DE245),COLUMNS($M$131:DE245)),0)</f>
        <v>0</v>
      </c>
      <c r="DF245">
        <f t="array" ref="DF245">IF(AND(ROWS($M$131:DF245)&lt;=$P$2,COLUMNS($M$131:DF245)&lt;=$P$2),INDEX(MINVERSE($M$6:INDEX($M$6:$EF$125,$P$2,$P$2)),ROWS($M$131:DF245),COLUMNS($M$131:DF245)),0)</f>
        <v>0</v>
      </c>
      <c r="DG245">
        <f t="array" ref="DG245">IF(AND(ROWS($M$131:DG245)&lt;=$P$2,COLUMNS($M$131:DG245)&lt;=$P$2),INDEX(MINVERSE($M$6:INDEX($M$6:$EF$125,$P$2,$P$2)),ROWS($M$131:DG245),COLUMNS($M$131:DG245)),0)</f>
        <v>0</v>
      </c>
      <c r="DH245">
        <f t="array" ref="DH245">IF(AND(ROWS($M$131:DH245)&lt;=$P$2,COLUMNS($M$131:DH245)&lt;=$P$2),INDEX(MINVERSE($M$6:INDEX($M$6:$EF$125,$P$2,$P$2)),ROWS($M$131:DH245),COLUMNS($M$131:DH245)),0)</f>
        <v>0</v>
      </c>
      <c r="DI245">
        <f t="array" ref="DI245">IF(AND(ROWS($M$131:DI245)&lt;=$P$2,COLUMNS($M$131:DI245)&lt;=$P$2),INDEX(MINVERSE($M$6:INDEX($M$6:$EF$125,$P$2,$P$2)),ROWS($M$131:DI245),COLUMNS($M$131:DI245)),0)</f>
        <v>0</v>
      </c>
      <c r="DJ245">
        <f t="array" ref="DJ245">IF(AND(ROWS($M$131:DJ245)&lt;=$P$2,COLUMNS($M$131:DJ245)&lt;=$P$2),INDEX(MINVERSE($M$6:INDEX($M$6:$EF$125,$P$2,$P$2)),ROWS($M$131:DJ245),COLUMNS($M$131:DJ245)),0)</f>
        <v>0</v>
      </c>
      <c r="DK245">
        <f t="array" ref="DK245">IF(AND(ROWS($M$131:DK245)&lt;=$P$2,COLUMNS($M$131:DK245)&lt;=$P$2),INDEX(MINVERSE($M$6:INDEX($M$6:$EF$125,$P$2,$P$2)),ROWS($M$131:DK245),COLUMNS($M$131:DK245)),0)</f>
        <v>0</v>
      </c>
      <c r="DL245">
        <f t="array" ref="DL245">IF(AND(ROWS($M$131:DL245)&lt;=$P$2,COLUMNS($M$131:DL245)&lt;=$P$2),INDEX(MINVERSE($M$6:INDEX($M$6:$EF$125,$P$2,$P$2)),ROWS($M$131:DL245),COLUMNS($M$131:DL245)),0)</f>
        <v>0</v>
      </c>
      <c r="DM245">
        <f t="array" ref="DM245">IF(AND(ROWS($M$131:DM245)&lt;=$P$2,COLUMNS($M$131:DM245)&lt;=$P$2),INDEX(MINVERSE($M$6:INDEX($M$6:$EF$125,$P$2,$P$2)),ROWS($M$131:DM245),COLUMNS($M$131:DM245)),0)</f>
        <v>0</v>
      </c>
      <c r="DN245">
        <f t="array" ref="DN245">IF(AND(ROWS($M$131:DN245)&lt;=$P$2,COLUMNS($M$131:DN245)&lt;=$P$2),INDEX(MINVERSE($M$6:INDEX($M$6:$EF$125,$P$2,$P$2)),ROWS($M$131:DN245),COLUMNS($M$131:DN245)),0)</f>
        <v>0</v>
      </c>
      <c r="DO245">
        <f t="array" ref="DO245">IF(AND(ROWS($M$131:DO245)&lt;=$P$2,COLUMNS($M$131:DO245)&lt;=$P$2),INDEX(MINVERSE($M$6:INDEX($M$6:$EF$125,$P$2,$P$2)),ROWS($M$131:DO245),COLUMNS($M$131:DO245)),0)</f>
        <v>0</v>
      </c>
      <c r="DP245">
        <f t="array" ref="DP245">IF(AND(ROWS($M$131:DP245)&lt;=$P$2,COLUMNS($M$131:DP245)&lt;=$P$2),INDEX(MINVERSE($M$6:INDEX($M$6:$EF$125,$P$2,$P$2)),ROWS($M$131:DP245),COLUMNS($M$131:DP245)),0)</f>
        <v>0</v>
      </c>
      <c r="DQ245">
        <f t="array" ref="DQ245">IF(AND(ROWS($M$131:DQ245)&lt;=$P$2,COLUMNS($M$131:DQ245)&lt;=$P$2),INDEX(MINVERSE($M$6:INDEX($M$6:$EF$125,$P$2,$P$2)),ROWS($M$131:DQ245),COLUMNS($M$131:DQ245)),0)</f>
        <v>0</v>
      </c>
      <c r="DR245">
        <f t="array" ref="DR245">IF(AND(ROWS($M$131:DR245)&lt;=$P$2,COLUMNS($M$131:DR245)&lt;=$P$2),INDEX(MINVERSE($M$6:INDEX($M$6:$EF$125,$P$2,$P$2)),ROWS($M$131:DR245),COLUMNS($M$131:DR245)),0)</f>
        <v>0</v>
      </c>
      <c r="DS245">
        <f t="array" ref="DS245">IF(AND(ROWS($M$131:DS245)&lt;=$P$2,COLUMNS($M$131:DS245)&lt;=$P$2),INDEX(MINVERSE($M$6:INDEX($M$6:$EF$125,$P$2,$P$2)),ROWS($M$131:DS245),COLUMNS($M$131:DS245)),0)</f>
        <v>0</v>
      </c>
      <c r="DT245">
        <f t="array" ref="DT245">IF(AND(ROWS($M$131:DT245)&lt;=$P$2,COLUMNS($M$131:DT245)&lt;=$P$2),INDEX(MINVERSE($M$6:INDEX($M$6:$EF$125,$P$2,$P$2)),ROWS($M$131:DT245),COLUMNS($M$131:DT245)),0)</f>
        <v>0</v>
      </c>
      <c r="DU245">
        <f t="array" ref="DU245">IF(AND(ROWS($M$131:DU245)&lt;=$P$2,COLUMNS($M$131:DU245)&lt;=$P$2),INDEX(MINVERSE($M$6:INDEX($M$6:$EF$125,$P$2,$P$2)),ROWS($M$131:DU245),COLUMNS($M$131:DU245)),0)</f>
        <v>0</v>
      </c>
      <c r="DV245">
        <f t="array" ref="DV245">IF(AND(ROWS($M$131:DV245)&lt;=$P$2,COLUMNS($M$131:DV245)&lt;=$P$2),INDEX(MINVERSE($M$6:INDEX($M$6:$EF$125,$P$2,$P$2)),ROWS($M$131:DV245),COLUMNS($M$131:DV245)),0)</f>
        <v>0</v>
      </c>
      <c r="DW245">
        <f t="array" ref="DW245">IF(AND(ROWS($M$131:DW245)&lt;=$P$2,COLUMNS($M$131:DW245)&lt;=$P$2),INDEX(MINVERSE($M$6:INDEX($M$6:$EF$125,$P$2,$P$2)),ROWS($M$131:DW245),COLUMNS($M$131:DW245)),0)</f>
        <v>0</v>
      </c>
      <c r="DX245">
        <f t="array" ref="DX245">IF(AND(ROWS($M$131:DX245)&lt;=$P$2,COLUMNS($M$131:DX245)&lt;=$P$2),INDEX(MINVERSE($M$6:INDEX($M$6:$EF$125,$P$2,$P$2)),ROWS($M$131:DX245),COLUMNS($M$131:DX245)),0)</f>
        <v>0</v>
      </c>
      <c r="DY245">
        <f t="array" ref="DY245">IF(AND(ROWS($M$131:DY245)&lt;=$P$2,COLUMNS($M$131:DY245)&lt;=$P$2),INDEX(MINVERSE($M$6:INDEX($M$6:$EF$125,$P$2,$P$2)),ROWS($M$131:DY245),COLUMNS($M$131:DY245)),0)</f>
        <v>0</v>
      </c>
      <c r="DZ245">
        <f t="array" ref="DZ245">IF(AND(ROWS($M$131:DZ245)&lt;=$P$2,COLUMNS($M$131:DZ245)&lt;=$P$2),INDEX(MINVERSE($M$6:INDEX($M$6:$EF$125,$P$2,$P$2)),ROWS($M$131:DZ245),COLUMNS($M$131:DZ245)),0)</f>
        <v>0</v>
      </c>
      <c r="EA245">
        <f t="array" ref="EA245">IF(AND(ROWS($M$131:EA245)&lt;=$P$2,COLUMNS($M$131:EA245)&lt;=$P$2),INDEX(MINVERSE($M$6:INDEX($M$6:$EF$125,$P$2,$P$2)),ROWS($M$131:EA245),COLUMNS($M$131:EA245)),0)</f>
        <v>0</v>
      </c>
      <c r="EB245">
        <f t="array" ref="EB245">IF(AND(ROWS($M$131:EB245)&lt;=$P$2,COLUMNS($M$131:EB245)&lt;=$P$2),INDEX(MINVERSE($M$6:INDEX($M$6:$EF$125,$P$2,$P$2)),ROWS($M$131:EB245),COLUMNS($M$131:EB245)),0)</f>
        <v>0</v>
      </c>
    </row>
    <row r="246" spans="12:132" ht="15">
      <c r="L246" s="10">
        <v>116</v>
      </c>
      <c r="M246">
        <f t="array" ref="M246">IF(AND(ROWS($M$131:M246)&lt;=$P$2,COLUMNS($M$131:M246)&lt;=$P$2),INDEX(MINVERSE($M$6:INDEX($M$6:$EF$125,$P$2,$P$2)),ROWS($M$131:M246),COLUMNS($M$131:M246)),0)</f>
        <v>0</v>
      </c>
      <c r="N246">
        <f t="array" ref="N246">IF(AND(ROWS($M$131:N246)&lt;=$P$2,COLUMNS($M$131:N246)&lt;=$P$2),INDEX(MINVERSE($M$6:INDEX($M$6:$EF$125,$P$2,$P$2)),ROWS($M$131:N246),COLUMNS($M$131:N246)),0)</f>
        <v>0</v>
      </c>
      <c r="O246">
        <f t="array" ref="O246">IF(AND(ROWS($M$131:O246)&lt;=$P$2,COLUMNS($M$131:O246)&lt;=$P$2),INDEX(MINVERSE($M$6:INDEX($M$6:$EF$125,$P$2,$P$2)),ROWS($M$131:O246),COLUMNS($M$131:O246)),0)</f>
        <v>0</v>
      </c>
      <c r="P246">
        <f t="array" ref="P246">IF(AND(ROWS($M$131:P246)&lt;=$P$2,COLUMNS($M$131:P246)&lt;=$P$2),INDEX(MINVERSE($M$6:INDEX($M$6:$EF$125,$P$2,$P$2)),ROWS($M$131:P246),COLUMNS($M$131:P246)),0)</f>
        <v>0</v>
      </c>
      <c r="Q246">
        <f t="array" ref="Q246">IF(AND(ROWS($M$131:Q246)&lt;=$P$2,COLUMNS($M$131:Q246)&lt;=$P$2),INDEX(MINVERSE($M$6:INDEX($M$6:$EF$125,$P$2,$P$2)),ROWS($M$131:Q246),COLUMNS($M$131:Q246)),0)</f>
        <v>0</v>
      </c>
      <c r="R246">
        <f t="array" ref="R246">IF(AND(ROWS($M$131:R246)&lt;=$P$2,COLUMNS($M$131:R246)&lt;=$P$2),INDEX(MINVERSE($M$6:INDEX($M$6:$EF$125,$P$2,$P$2)),ROWS($M$131:R246),COLUMNS($M$131:R246)),0)</f>
        <v>0</v>
      </c>
      <c r="S246">
        <f t="array" ref="S246">IF(AND(ROWS($M$131:S246)&lt;=$P$2,COLUMNS($M$131:S246)&lt;=$P$2),INDEX(MINVERSE($M$6:INDEX($M$6:$EF$125,$P$2,$P$2)),ROWS($M$131:S246),COLUMNS($M$131:S246)),0)</f>
        <v>0</v>
      </c>
      <c r="T246">
        <f t="array" ref="T246">IF(AND(ROWS($M$131:T246)&lt;=$P$2,COLUMNS($M$131:T246)&lt;=$P$2),INDEX(MINVERSE($M$6:INDEX($M$6:$EF$125,$P$2,$P$2)),ROWS($M$131:T246),COLUMNS($M$131:T246)),0)</f>
        <v>0</v>
      </c>
      <c r="U246">
        <f t="array" ref="U246">IF(AND(ROWS($M$131:U246)&lt;=$P$2,COLUMNS($M$131:U246)&lt;=$P$2),INDEX(MINVERSE($M$6:INDEX($M$6:$EF$125,$P$2,$P$2)),ROWS($M$131:U246),COLUMNS($M$131:U246)),0)</f>
        <v>0</v>
      </c>
      <c r="V246">
        <f t="array" ref="V246">IF(AND(ROWS($M$131:V246)&lt;=$P$2,COLUMNS($M$131:V246)&lt;=$P$2),INDEX(MINVERSE($M$6:INDEX($M$6:$EF$125,$P$2,$P$2)),ROWS($M$131:V246),COLUMNS($M$131:V246)),0)</f>
        <v>0</v>
      </c>
      <c r="W246">
        <f t="array" ref="W246">IF(AND(ROWS($M$131:W246)&lt;=$P$2,COLUMNS($M$131:W246)&lt;=$P$2),INDEX(MINVERSE($M$6:INDEX($M$6:$EF$125,$P$2,$P$2)),ROWS($M$131:W246),COLUMNS($M$131:W246)),0)</f>
        <v>0</v>
      </c>
      <c r="X246">
        <f t="array" ref="X246">IF(AND(ROWS($M$131:X246)&lt;=$P$2,COLUMNS($M$131:X246)&lt;=$P$2),INDEX(MINVERSE($M$6:INDEX($M$6:$EF$125,$P$2,$P$2)),ROWS($M$131:X246),COLUMNS($M$131:X246)),0)</f>
        <v>0</v>
      </c>
      <c r="Y246">
        <f t="array" ref="Y246">IF(AND(ROWS($M$131:Y246)&lt;=$P$2,COLUMNS($M$131:Y246)&lt;=$P$2),INDEX(MINVERSE($M$6:INDEX($M$6:$EF$125,$P$2,$P$2)),ROWS($M$131:Y246),COLUMNS($M$131:Y246)),0)</f>
        <v>0</v>
      </c>
      <c r="Z246">
        <f t="array" ref="Z246">IF(AND(ROWS($M$131:Z246)&lt;=$P$2,COLUMNS($M$131:Z246)&lt;=$P$2),INDEX(MINVERSE($M$6:INDEX($M$6:$EF$125,$P$2,$P$2)),ROWS($M$131:Z246),COLUMNS($M$131:Z246)),0)</f>
        <v>0</v>
      </c>
      <c r="AA246">
        <f t="array" ref="AA246">IF(AND(ROWS($M$131:AA246)&lt;=$P$2,COLUMNS($M$131:AA246)&lt;=$P$2),INDEX(MINVERSE($M$6:INDEX($M$6:$EF$125,$P$2,$P$2)),ROWS($M$131:AA246),COLUMNS($M$131:AA246)),0)</f>
        <v>0</v>
      </c>
      <c r="AB246">
        <f t="array" ref="AB246">IF(AND(ROWS($M$131:AB246)&lt;=$P$2,COLUMNS($M$131:AB246)&lt;=$P$2),INDEX(MINVERSE($M$6:INDEX($M$6:$EF$125,$P$2,$P$2)),ROWS($M$131:AB246),COLUMNS($M$131:AB246)),0)</f>
        <v>0</v>
      </c>
      <c r="AC246">
        <f t="array" ref="AC246">IF(AND(ROWS($M$131:AC246)&lt;=$P$2,COLUMNS($M$131:AC246)&lt;=$P$2),INDEX(MINVERSE($M$6:INDEX($M$6:$EF$125,$P$2,$P$2)),ROWS($M$131:AC246),COLUMNS($M$131:AC246)),0)</f>
        <v>0</v>
      </c>
      <c r="AD246">
        <f t="array" ref="AD246">IF(AND(ROWS($M$131:AD246)&lt;=$P$2,COLUMNS($M$131:AD246)&lt;=$P$2),INDEX(MINVERSE($M$6:INDEX($M$6:$EF$125,$P$2,$P$2)),ROWS($M$131:AD246),COLUMNS($M$131:AD246)),0)</f>
        <v>0</v>
      </c>
      <c r="AE246">
        <f t="array" ref="AE246">IF(AND(ROWS($M$131:AE246)&lt;=$P$2,COLUMNS($M$131:AE246)&lt;=$P$2),INDEX(MINVERSE($M$6:INDEX($M$6:$EF$125,$P$2,$P$2)),ROWS($M$131:AE246),COLUMNS($M$131:AE246)),0)</f>
        <v>0</v>
      </c>
      <c r="AF246">
        <f t="array" ref="AF246">IF(AND(ROWS($M$131:AF246)&lt;=$P$2,COLUMNS($M$131:AF246)&lt;=$P$2),INDEX(MINVERSE($M$6:INDEX($M$6:$EF$125,$P$2,$P$2)),ROWS($M$131:AF246),COLUMNS($M$131:AF246)),0)</f>
        <v>0</v>
      </c>
      <c r="AG246">
        <f t="array" ref="AG246">IF(AND(ROWS($M$131:AG246)&lt;=$P$2,COLUMNS($M$131:AG246)&lt;=$P$2),INDEX(MINVERSE($M$6:INDEX($M$6:$EF$125,$P$2,$P$2)),ROWS($M$131:AG246),COLUMNS($M$131:AG246)),0)</f>
        <v>0</v>
      </c>
      <c r="AH246">
        <f t="array" ref="AH246">IF(AND(ROWS($M$131:AH246)&lt;=$P$2,COLUMNS($M$131:AH246)&lt;=$P$2),INDEX(MINVERSE($M$6:INDEX($M$6:$EF$125,$P$2,$P$2)),ROWS($M$131:AH246),COLUMNS($M$131:AH246)),0)</f>
        <v>0</v>
      </c>
      <c r="AI246">
        <f t="array" ref="AI246">IF(AND(ROWS($M$131:AI246)&lt;=$P$2,COLUMNS($M$131:AI246)&lt;=$P$2),INDEX(MINVERSE($M$6:INDEX($M$6:$EF$125,$P$2,$P$2)),ROWS($M$131:AI246),COLUMNS($M$131:AI246)),0)</f>
        <v>0</v>
      </c>
      <c r="AJ246">
        <f t="array" ref="AJ246">IF(AND(ROWS($M$131:AJ246)&lt;=$P$2,COLUMNS($M$131:AJ246)&lt;=$P$2),INDEX(MINVERSE($M$6:INDEX($M$6:$EF$125,$P$2,$P$2)),ROWS($M$131:AJ246),COLUMNS($M$131:AJ246)),0)</f>
        <v>0</v>
      </c>
      <c r="AK246">
        <f t="array" ref="AK246">IF(AND(ROWS($M$131:AK246)&lt;=$P$2,COLUMNS($M$131:AK246)&lt;=$P$2),INDEX(MINVERSE($M$6:INDEX($M$6:$EF$125,$P$2,$P$2)),ROWS($M$131:AK246),COLUMNS($M$131:AK246)),0)</f>
        <v>0</v>
      </c>
      <c r="AL246">
        <f t="array" ref="AL246">IF(AND(ROWS($M$131:AL246)&lt;=$P$2,COLUMNS($M$131:AL246)&lt;=$P$2),INDEX(MINVERSE($M$6:INDEX($M$6:$EF$125,$P$2,$P$2)),ROWS($M$131:AL246),COLUMNS($M$131:AL246)),0)</f>
        <v>0</v>
      </c>
      <c r="AM246">
        <f t="array" ref="AM246">IF(AND(ROWS($M$131:AM246)&lt;=$P$2,COLUMNS($M$131:AM246)&lt;=$P$2),INDEX(MINVERSE($M$6:INDEX($M$6:$EF$125,$P$2,$P$2)),ROWS($M$131:AM246),COLUMNS($M$131:AM246)),0)</f>
        <v>0</v>
      </c>
      <c r="AN246">
        <f t="array" ref="AN246">IF(AND(ROWS($M$131:AN246)&lt;=$P$2,COLUMNS($M$131:AN246)&lt;=$P$2),INDEX(MINVERSE($M$6:INDEX($M$6:$EF$125,$P$2,$P$2)),ROWS($M$131:AN246),COLUMNS($M$131:AN246)),0)</f>
        <v>0</v>
      </c>
      <c r="AO246">
        <f t="array" ref="AO246">IF(AND(ROWS($M$131:AO246)&lt;=$P$2,COLUMNS($M$131:AO246)&lt;=$P$2),INDEX(MINVERSE($M$6:INDEX($M$6:$EF$125,$P$2,$P$2)),ROWS($M$131:AO246),COLUMNS($M$131:AO246)),0)</f>
        <v>0</v>
      </c>
      <c r="AP246">
        <f t="array" ref="AP246">IF(AND(ROWS($M$131:AP246)&lt;=$P$2,COLUMNS($M$131:AP246)&lt;=$P$2),INDEX(MINVERSE($M$6:INDEX($M$6:$EF$125,$P$2,$P$2)),ROWS($M$131:AP246),COLUMNS($M$131:AP246)),0)</f>
        <v>0</v>
      </c>
      <c r="AQ246">
        <f t="array" ref="AQ246">IF(AND(ROWS($M$131:AQ246)&lt;=$P$2,COLUMNS($M$131:AQ246)&lt;=$P$2),INDEX(MINVERSE($M$6:INDEX($M$6:$EF$125,$P$2,$P$2)),ROWS($M$131:AQ246),COLUMNS($M$131:AQ246)),0)</f>
        <v>0</v>
      </c>
      <c r="AR246">
        <f t="array" ref="AR246">IF(AND(ROWS($M$131:AR246)&lt;=$P$2,COLUMNS($M$131:AR246)&lt;=$P$2),INDEX(MINVERSE($M$6:INDEX($M$6:$EF$125,$P$2,$P$2)),ROWS($M$131:AR246),COLUMNS($M$131:AR246)),0)</f>
        <v>0</v>
      </c>
      <c r="AS246">
        <f t="array" ref="AS246">IF(AND(ROWS($M$131:AS246)&lt;=$P$2,COLUMNS($M$131:AS246)&lt;=$P$2),INDEX(MINVERSE($M$6:INDEX($M$6:$EF$125,$P$2,$P$2)),ROWS($M$131:AS246),COLUMNS($M$131:AS246)),0)</f>
        <v>0</v>
      </c>
      <c r="AT246">
        <f t="array" ref="AT246">IF(AND(ROWS($M$131:AT246)&lt;=$P$2,COLUMNS($M$131:AT246)&lt;=$P$2),INDEX(MINVERSE($M$6:INDEX($M$6:$EF$125,$P$2,$P$2)),ROWS($M$131:AT246),COLUMNS($M$131:AT246)),0)</f>
        <v>0</v>
      </c>
      <c r="AU246">
        <f t="array" ref="AU246">IF(AND(ROWS($M$131:AU246)&lt;=$P$2,COLUMNS($M$131:AU246)&lt;=$P$2),INDEX(MINVERSE($M$6:INDEX($M$6:$EF$125,$P$2,$P$2)),ROWS($M$131:AU246),COLUMNS($M$131:AU246)),0)</f>
        <v>0</v>
      </c>
      <c r="AV246">
        <f t="array" ref="AV246">IF(AND(ROWS($M$131:AV246)&lt;=$P$2,COLUMNS($M$131:AV246)&lt;=$P$2),INDEX(MINVERSE($M$6:INDEX($M$6:$EF$125,$P$2,$P$2)),ROWS($M$131:AV246),COLUMNS($M$131:AV246)),0)</f>
        <v>0</v>
      </c>
      <c r="AW246">
        <f t="array" ref="AW246">IF(AND(ROWS($M$131:AW246)&lt;=$P$2,COLUMNS($M$131:AW246)&lt;=$P$2),INDEX(MINVERSE($M$6:INDEX($M$6:$EF$125,$P$2,$P$2)),ROWS($M$131:AW246),COLUMNS($M$131:AW246)),0)</f>
        <v>0</v>
      </c>
      <c r="AX246">
        <f t="array" ref="AX246">IF(AND(ROWS($M$131:AX246)&lt;=$P$2,COLUMNS($M$131:AX246)&lt;=$P$2),INDEX(MINVERSE($M$6:INDEX($M$6:$EF$125,$P$2,$P$2)),ROWS($M$131:AX246),COLUMNS($M$131:AX246)),0)</f>
        <v>0</v>
      </c>
      <c r="AY246">
        <f t="array" ref="AY246">IF(AND(ROWS($M$131:AY246)&lt;=$P$2,COLUMNS($M$131:AY246)&lt;=$P$2),INDEX(MINVERSE($M$6:INDEX($M$6:$EF$125,$P$2,$P$2)),ROWS($M$131:AY246),COLUMNS($M$131:AY246)),0)</f>
        <v>0</v>
      </c>
      <c r="AZ246">
        <f t="array" ref="AZ246">IF(AND(ROWS($M$131:AZ246)&lt;=$P$2,COLUMNS($M$131:AZ246)&lt;=$P$2),INDEX(MINVERSE($M$6:INDEX($M$6:$EF$125,$P$2,$P$2)),ROWS($M$131:AZ246),COLUMNS($M$131:AZ246)),0)</f>
        <v>0</v>
      </c>
      <c r="BA246">
        <f t="array" ref="BA246">IF(AND(ROWS($M$131:BA246)&lt;=$P$2,COLUMNS($M$131:BA246)&lt;=$P$2),INDEX(MINVERSE($M$6:INDEX($M$6:$EF$125,$P$2,$P$2)),ROWS($M$131:BA246),COLUMNS($M$131:BA246)),0)</f>
        <v>0</v>
      </c>
      <c r="BB246">
        <f t="array" ref="BB246">IF(AND(ROWS($M$131:BB246)&lt;=$P$2,COLUMNS($M$131:BB246)&lt;=$P$2),INDEX(MINVERSE($M$6:INDEX($M$6:$EF$125,$P$2,$P$2)),ROWS($M$131:BB246),COLUMNS($M$131:BB246)),0)</f>
        <v>0</v>
      </c>
      <c r="BC246">
        <f t="array" ref="BC246">IF(AND(ROWS($M$131:BC246)&lt;=$P$2,COLUMNS($M$131:BC246)&lt;=$P$2),INDEX(MINVERSE($M$6:INDEX($M$6:$EF$125,$P$2,$P$2)),ROWS($M$131:BC246),COLUMNS($M$131:BC246)),0)</f>
        <v>0</v>
      </c>
      <c r="BD246">
        <f t="array" ref="BD246">IF(AND(ROWS($M$131:BD246)&lt;=$P$2,COLUMNS($M$131:BD246)&lt;=$P$2),INDEX(MINVERSE($M$6:INDEX($M$6:$EF$125,$P$2,$P$2)),ROWS($M$131:BD246),COLUMNS($M$131:BD246)),0)</f>
        <v>0</v>
      </c>
      <c r="BE246">
        <f t="array" ref="BE246">IF(AND(ROWS($M$131:BE246)&lt;=$P$2,COLUMNS($M$131:BE246)&lt;=$P$2),INDEX(MINVERSE($M$6:INDEX($M$6:$EF$125,$P$2,$P$2)),ROWS($M$131:BE246),COLUMNS($M$131:BE246)),0)</f>
        <v>0</v>
      </c>
      <c r="BF246">
        <f t="array" ref="BF246">IF(AND(ROWS($M$131:BF246)&lt;=$P$2,COLUMNS($M$131:BF246)&lt;=$P$2),INDEX(MINVERSE($M$6:INDEX($M$6:$EF$125,$P$2,$P$2)),ROWS($M$131:BF246),COLUMNS($M$131:BF246)),0)</f>
        <v>0</v>
      </c>
      <c r="BG246">
        <f t="array" ref="BG246">IF(AND(ROWS($M$131:BG246)&lt;=$P$2,COLUMNS($M$131:BG246)&lt;=$P$2),INDEX(MINVERSE($M$6:INDEX($M$6:$EF$125,$P$2,$P$2)),ROWS($M$131:BG246),COLUMNS($M$131:BG246)),0)</f>
        <v>0</v>
      </c>
      <c r="BH246">
        <f t="array" ref="BH246">IF(AND(ROWS($M$131:BH246)&lt;=$P$2,COLUMNS($M$131:BH246)&lt;=$P$2),INDEX(MINVERSE($M$6:INDEX($M$6:$EF$125,$P$2,$P$2)),ROWS($M$131:BH246),COLUMNS($M$131:BH246)),0)</f>
        <v>0</v>
      </c>
      <c r="BI246">
        <f t="array" ref="BI246">IF(AND(ROWS($M$131:BI246)&lt;=$P$2,COLUMNS($M$131:BI246)&lt;=$P$2),INDEX(MINVERSE($M$6:INDEX($M$6:$EF$125,$P$2,$P$2)),ROWS($M$131:BI246),COLUMNS($M$131:BI246)),0)</f>
        <v>0</v>
      </c>
      <c r="BJ246">
        <f t="array" ref="BJ246">IF(AND(ROWS($M$131:BJ246)&lt;=$P$2,COLUMNS($M$131:BJ246)&lt;=$P$2),INDEX(MINVERSE($M$6:INDEX($M$6:$EF$125,$P$2,$P$2)),ROWS($M$131:BJ246),COLUMNS($M$131:BJ246)),0)</f>
        <v>0</v>
      </c>
      <c r="BK246">
        <f t="array" ref="BK246">IF(AND(ROWS($M$131:BK246)&lt;=$P$2,COLUMNS($M$131:BK246)&lt;=$P$2),INDEX(MINVERSE($M$6:INDEX($M$6:$EF$125,$P$2,$P$2)),ROWS($M$131:BK246),COLUMNS($M$131:BK246)),0)</f>
        <v>0</v>
      </c>
      <c r="BL246">
        <f t="array" ref="BL246">IF(AND(ROWS($M$131:BL246)&lt;=$P$2,COLUMNS($M$131:BL246)&lt;=$P$2),INDEX(MINVERSE($M$6:INDEX($M$6:$EF$125,$P$2,$P$2)),ROWS($M$131:BL246),COLUMNS($M$131:BL246)),0)</f>
        <v>0</v>
      </c>
      <c r="BM246">
        <f t="array" ref="BM246">IF(AND(ROWS($M$131:BM246)&lt;=$P$2,COLUMNS($M$131:BM246)&lt;=$P$2),INDEX(MINVERSE($M$6:INDEX($M$6:$EF$125,$P$2,$P$2)),ROWS($M$131:BM246),COLUMNS($M$131:BM246)),0)</f>
        <v>0</v>
      </c>
      <c r="BN246">
        <f t="array" ref="BN246">IF(AND(ROWS($M$131:BN246)&lt;=$P$2,COLUMNS($M$131:BN246)&lt;=$P$2),INDEX(MINVERSE($M$6:INDEX($M$6:$EF$125,$P$2,$P$2)),ROWS($M$131:BN246),COLUMNS($M$131:BN246)),0)</f>
        <v>0</v>
      </c>
      <c r="BO246">
        <f t="array" ref="BO246">IF(AND(ROWS($M$131:BO246)&lt;=$P$2,COLUMNS($M$131:BO246)&lt;=$P$2),INDEX(MINVERSE($M$6:INDEX($M$6:$EF$125,$P$2,$P$2)),ROWS($M$131:BO246),COLUMNS($M$131:BO246)),0)</f>
        <v>0</v>
      </c>
      <c r="BP246">
        <f t="array" ref="BP246">IF(AND(ROWS($M$131:BP246)&lt;=$P$2,COLUMNS($M$131:BP246)&lt;=$P$2),INDEX(MINVERSE($M$6:INDEX($M$6:$EF$125,$P$2,$P$2)),ROWS($M$131:BP246),COLUMNS($M$131:BP246)),0)</f>
        <v>0</v>
      </c>
      <c r="BQ246">
        <f t="array" ref="BQ246">IF(AND(ROWS($M$131:BQ246)&lt;=$P$2,COLUMNS($M$131:BQ246)&lt;=$P$2),INDEX(MINVERSE($M$6:INDEX($M$6:$EF$125,$P$2,$P$2)),ROWS($M$131:BQ246),COLUMNS($M$131:BQ246)),0)</f>
        <v>0</v>
      </c>
      <c r="BR246">
        <f t="array" ref="BR246">IF(AND(ROWS($M$131:BR246)&lt;=$P$2,COLUMNS($M$131:BR246)&lt;=$P$2),INDEX(MINVERSE($M$6:INDEX($M$6:$EF$125,$P$2,$P$2)),ROWS($M$131:BR246),COLUMNS($M$131:BR246)),0)</f>
        <v>0</v>
      </c>
      <c r="BS246">
        <f t="array" ref="BS246">IF(AND(ROWS($M$131:BS246)&lt;=$P$2,COLUMNS($M$131:BS246)&lt;=$P$2),INDEX(MINVERSE($M$6:INDEX($M$6:$EF$125,$P$2,$P$2)),ROWS($M$131:BS246),COLUMNS($M$131:BS246)),0)</f>
        <v>0</v>
      </c>
      <c r="BT246">
        <f t="array" ref="BT246">IF(AND(ROWS($M$131:BT246)&lt;=$P$2,COLUMNS($M$131:BT246)&lt;=$P$2),INDEX(MINVERSE($M$6:INDEX($M$6:$EF$125,$P$2,$P$2)),ROWS($M$131:BT246),COLUMNS($M$131:BT246)),0)</f>
        <v>0</v>
      </c>
      <c r="BU246">
        <f t="array" ref="BU246">IF(AND(ROWS($M$131:BU246)&lt;=$P$2,COLUMNS($M$131:BU246)&lt;=$P$2),INDEX(MINVERSE($M$6:INDEX($M$6:$EF$125,$P$2,$P$2)),ROWS($M$131:BU246),COLUMNS($M$131:BU246)),0)</f>
        <v>0</v>
      </c>
      <c r="BV246">
        <f t="array" ref="BV246">IF(AND(ROWS($M$131:BV246)&lt;=$P$2,COLUMNS($M$131:BV246)&lt;=$P$2),INDEX(MINVERSE($M$6:INDEX($M$6:$EF$125,$P$2,$P$2)),ROWS($M$131:BV246),COLUMNS($M$131:BV246)),0)</f>
        <v>0</v>
      </c>
      <c r="BW246">
        <f t="array" ref="BW246">IF(AND(ROWS($M$131:BW246)&lt;=$P$2,COLUMNS($M$131:BW246)&lt;=$P$2),INDEX(MINVERSE($M$6:INDEX($M$6:$EF$125,$P$2,$P$2)),ROWS($M$131:BW246),COLUMNS($M$131:BW246)),0)</f>
        <v>0</v>
      </c>
      <c r="BX246">
        <f t="array" ref="BX246">IF(AND(ROWS($M$131:BX246)&lt;=$P$2,COLUMNS($M$131:BX246)&lt;=$P$2),INDEX(MINVERSE($M$6:INDEX($M$6:$EF$125,$P$2,$P$2)),ROWS($M$131:BX246),COLUMNS($M$131:BX246)),0)</f>
        <v>0</v>
      </c>
      <c r="BY246">
        <f t="array" ref="BY246">IF(AND(ROWS($M$131:BY246)&lt;=$P$2,COLUMNS($M$131:BY246)&lt;=$P$2),INDEX(MINVERSE($M$6:INDEX($M$6:$EF$125,$P$2,$P$2)),ROWS($M$131:BY246),COLUMNS($M$131:BY246)),0)</f>
        <v>0</v>
      </c>
      <c r="BZ246">
        <f t="array" ref="BZ246">IF(AND(ROWS($M$131:BZ246)&lt;=$P$2,COLUMNS($M$131:BZ246)&lt;=$P$2),INDEX(MINVERSE($M$6:INDEX($M$6:$EF$125,$P$2,$P$2)),ROWS($M$131:BZ246),COLUMNS($M$131:BZ246)),0)</f>
        <v>0</v>
      </c>
      <c r="CA246">
        <f t="array" ref="CA246">IF(AND(ROWS($M$131:CA246)&lt;=$P$2,COLUMNS($M$131:CA246)&lt;=$P$2),INDEX(MINVERSE($M$6:INDEX($M$6:$EF$125,$P$2,$P$2)),ROWS($M$131:CA246),COLUMNS($M$131:CA246)),0)</f>
        <v>0</v>
      </c>
      <c r="CB246">
        <f t="array" ref="CB246">IF(AND(ROWS($M$131:CB246)&lt;=$P$2,COLUMNS($M$131:CB246)&lt;=$P$2),INDEX(MINVERSE($M$6:INDEX($M$6:$EF$125,$P$2,$P$2)),ROWS($M$131:CB246),COLUMNS($M$131:CB246)),0)</f>
        <v>0</v>
      </c>
      <c r="CC246">
        <f t="array" ref="CC246">IF(AND(ROWS($M$131:CC246)&lt;=$P$2,COLUMNS($M$131:CC246)&lt;=$P$2),INDEX(MINVERSE($M$6:INDEX($M$6:$EF$125,$P$2,$P$2)),ROWS($M$131:CC246),COLUMNS($M$131:CC246)),0)</f>
        <v>0</v>
      </c>
      <c r="CD246">
        <f t="array" ref="CD246">IF(AND(ROWS($M$131:CD246)&lt;=$P$2,COLUMNS($M$131:CD246)&lt;=$P$2),INDEX(MINVERSE($M$6:INDEX($M$6:$EF$125,$P$2,$P$2)),ROWS($M$131:CD246),COLUMNS($M$131:CD246)),0)</f>
        <v>0</v>
      </c>
      <c r="CE246">
        <f t="array" ref="CE246">IF(AND(ROWS($M$131:CE246)&lt;=$P$2,COLUMNS($M$131:CE246)&lt;=$P$2),INDEX(MINVERSE($M$6:INDEX($M$6:$EF$125,$P$2,$P$2)),ROWS($M$131:CE246),COLUMNS($M$131:CE246)),0)</f>
        <v>0</v>
      </c>
      <c r="CF246">
        <f t="array" ref="CF246">IF(AND(ROWS($M$131:CF246)&lt;=$P$2,COLUMNS($M$131:CF246)&lt;=$P$2),INDEX(MINVERSE($M$6:INDEX($M$6:$EF$125,$P$2,$P$2)),ROWS($M$131:CF246),COLUMNS($M$131:CF246)),0)</f>
        <v>0</v>
      </c>
      <c r="CG246">
        <f t="array" ref="CG246">IF(AND(ROWS($M$131:CG246)&lt;=$P$2,COLUMNS($M$131:CG246)&lt;=$P$2),INDEX(MINVERSE($M$6:INDEX($M$6:$EF$125,$P$2,$P$2)),ROWS($M$131:CG246),COLUMNS($M$131:CG246)),0)</f>
        <v>0</v>
      </c>
      <c r="CH246">
        <f t="array" ref="CH246">IF(AND(ROWS($M$131:CH246)&lt;=$P$2,COLUMNS($M$131:CH246)&lt;=$P$2),INDEX(MINVERSE($M$6:INDEX($M$6:$EF$125,$P$2,$P$2)),ROWS($M$131:CH246),COLUMNS($M$131:CH246)),0)</f>
        <v>0</v>
      </c>
      <c r="CI246">
        <f t="array" ref="CI246">IF(AND(ROWS($M$131:CI246)&lt;=$P$2,COLUMNS($M$131:CI246)&lt;=$P$2),INDEX(MINVERSE($M$6:INDEX($M$6:$EF$125,$P$2,$P$2)),ROWS($M$131:CI246),COLUMNS($M$131:CI246)),0)</f>
        <v>0</v>
      </c>
      <c r="CJ246">
        <f t="array" ref="CJ246">IF(AND(ROWS($M$131:CJ246)&lt;=$P$2,COLUMNS($M$131:CJ246)&lt;=$P$2),INDEX(MINVERSE($M$6:INDEX($M$6:$EF$125,$P$2,$P$2)),ROWS($M$131:CJ246),COLUMNS($M$131:CJ246)),0)</f>
        <v>0</v>
      </c>
      <c r="CK246">
        <f t="array" ref="CK246">IF(AND(ROWS($M$131:CK246)&lt;=$P$2,COLUMNS($M$131:CK246)&lt;=$P$2),INDEX(MINVERSE($M$6:INDEX($M$6:$EF$125,$P$2,$P$2)),ROWS($M$131:CK246),COLUMNS($M$131:CK246)),0)</f>
        <v>0</v>
      </c>
      <c r="CL246">
        <f t="array" ref="CL246">IF(AND(ROWS($M$131:CL246)&lt;=$P$2,COLUMNS($M$131:CL246)&lt;=$P$2),INDEX(MINVERSE($M$6:INDEX($M$6:$EF$125,$P$2,$P$2)),ROWS($M$131:CL246),COLUMNS($M$131:CL246)),0)</f>
        <v>0</v>
      </c>
      <c r="CM246">
        <f t="array" ref="CM246">IF(AND(ROWS($M$131:CM246)&lt;=$P$2,COLUMNS($M$131:CM246)&lt;=$P$2),INDEX(MINVERSE($M$6:INDEX($M$6:$EF$125,$P$2,$P$2)),ROWS($M$131:CM246),COLUMNS($M$131:CM246)),0)</f>
        <v>0</v>
      </c>
      <c r="CN246">
        <f t="array" ref="CN246">IF(AND(ROWS($M$131:CN246)&lt;=$P$2,COLUMNS($M$131:CN246)&lt;=$P$2),INDEX(MINVERSE($M$6:INDEX($M$6:$EF$125,$P$2,$P$2)),ROWS($M$131:CN246),COLUMNS($M$131:CN246)),0)</f>
        <v>0</v>
      </c>
      <c r="CO246">
        <f t="array" ref="CO246">IF(AND(ROWS($M$131:CO246)&lt;=$P$2,COLUMNS($M$131:CO246)&lt;=$P$2),INDEX(MINVERSE($M$6:INDEX($M$6:$EF$125,$P$2,$P$2)),ROWS($M$131:CO246),COLUMNS($M$131:CO246)),0)</f>
        <v>0</v>
      </c>
      <c r="CP246">
        <f t="array" ref="CP246">IF(AND(ROWS($M$131:CP246)&lt;=$P$2,COLUMNS($M$131:CP246)&lt;=$P$2),INDEX(MINVERSE($M$6:INDEX($M$6:$EF$125,$P$2,$P$2)),ROWS($M$131:CP246),COLUMNS($M$131:CP246)),0)</f>
        <v>0</v>
      </c>
      <c r="CQ246">
        <f t="array" ref="CQ246">IF(AND(ROWS($M$131:CQ246)&lt;=$P$2,COLUMNS($M$131:CQ246)&lt;=$P$2),INDEX(MINVERSE($M$6:INDEX($M$6:$EF$125,$P$2,$P$2)),ROWS($M$131:CQ246),COLUMNS($M$131:CQ246)),0)</f>
        <v>0</v>
      </c>
      <c r="CR246">
        <f t="array" ref="CR246">IF(AND(ROWS($M$131:CR246)&lt;=$P$2,COLUMNS($M$131:CR246)&lt;=$P$2),INDEX(MINVERSE($M$6:INDEX($M$6:$EF$125,$P$2,$P$2)),ROWS($M$131:CR246),COLUMNS($M$131:CR246)),0)</f>
        <v>0</v>
      </c>
      <c r="CS246">
        <f t="array" ref="CS246">IF(AND(ROWS($M$131:CS246)&lt;=$P$2,COLUMNS($M$131:CS246)&lt;=$P$2),INDEX(MINVERSE($M$6:INDEX($M$6:$EF$125,$P$2,$P$2)),ROWS($M$131:CS246),COLUMNS($M$131:CS246)),0)</f>
        <v>0</v>
      </c>
      <c r="CT246">
        <f t="array" ref="CT246">IF(AND(ROWS($M$131:CT246)&lt;=$P$2,COLUMNS($M$131:CT246)&lt;=$P$2),INDEX(MINVERSE($M$6:INDEX($M$6:$EF$125,$P$2,$P$2)),ROWS($M$131:CT246),COLUMNS($M$131:CT246)),0)</f>
        <v>0</v>
      </c>
      <c r="CU246">
        <f t="array" ref="CU246">IF(AND(ROWS($M$131:CU246)&lt;=$P$2,COLUMNS($M$131:CU246)&lt;=$P$2),INDEX(MINVERSE($M$6:INDEX($M$6:$EF$125,$P$2,$P$2)),ROWS($M$131:CU246),COLUMNS($M$131:CU246)),0)</f>
        <v>0</v>
      </c>
      <c r="CV246">
        <f t="array" ref="CV246">IF(AND(ROWS($M$131:CV246)&lt;=$P$2,COLUMNS($M$131:CV246)&lt;=$P$2),INDEX(MINVERSE($M$6:INDEX($M$6:$EF$125,$P$2,$P$2)),ROWS($M$131:CV246),COLUMNS($M$131:CV246)),0)</f>
        <v>0</v>
      </c>
      <c r="CW246">
        <f t="array" ref="CW246">IF(AND(ROWS($M$131:CW246)&lt;=$P$2,COLUMNS($M$131:CW246)&lt;=$P$2),INDEX(MINVERSE($M$6:INDEX($M$6:$EF$125,$P$2,$P$2)),ROWS($M$131:CW246),COLUMNS($M$131:CW246)),0)</f>
        <v>0</v>
      </c>
      <c r="CX246">
        <f t="array" ref="CX246">IF(AND(ROWS($M$131:CX246)&lt;=$P$2,COLUMNS($M$131:CX246)&lt;=$P$2),INDEX(MINVERSE($M$6:INDEX($M$6:$EF$125,$P$2,$P$2)),ROWS($M$131:CX246),COLUMNS($M$131:CX246)),0)</f>
        <v>0</v>
      </c>
      <c r="CY246">
        <f t="array" ref="CY246">IF(AND(ROWS($M$131:CY246)&lt;=$P$2,COLUMNS($M$131:CY246)&lt;=$P$2),INDEX(MINVERSE($M$6:INDEX($M$6:$EF$125,$P$2,$P$2)),ROWS($M$131:CY246),COLUMNS($M$131:CY246)),0)</f>
        <v>0</v>
      </c>
      <c r="CZ246">
        <f t="array" ref="CZ246">IF(AND(ROWS($M$131:CZ246)&lt;=$P$2,COLUMNS($M$131:CZ246)&lt;=$P$2),INDEX(MINVERSE($M$6:INDEX($M$6:$EF$125,$P$2,$P$2)),ROWS($M$131:CZ246),COLUMNS($M$131:CZ246)),0)</f>
        <v>0</v>
      </c>
      <c r="DA246">
        <f t="array" ref="DA246">IF(AND(ROWS($M$131:DA246)&lt;=$P$2,COLUMNS($M$131:DA246)&lt;=$P$2),INDEX(MINVERSE($M$6:INDEX($M$6:$EF$125,$P$2,$P$2)),ROWS($M$131:DA246),COLUMNS($M$131:DA246)),0)</f>
        <v>0</v>
      </c>
      <c r="DB246">
        <f t="array" ref="DB246">IF(AND(ROWS($M$131:DB246)&lt;=$P$2,COLUMNS($M$131:DB246)&lt;=$P$2),INDEX(MINVERSE($M$6:INDEX($M$6:$EF$125,$P$2,$P$2)),ROWS($M$131:DB246),COLUMNS($M$131:DB246)),0)</f>
        <v>0</v>
      </c>
      <c r="DC246">
        <f t="array" ref="DC246">IF(AND(ROWS($M$131:DC246)&lt;=$P$2,COLUMNS($M$131:DC246)&lt;=$P$2),INDEX(MINVERSE($M$6:INDEX($M$6:$EF$125,$P$2,$P$2)),ROWS($M$131:DC246),COLUMNS($M$131:DC246)),0)</f>
        <v>0</v>
      </c>
      <c r="DD246">
        <f t="array" ref="DD246">IF(AND(ROWS($M$131:DD246)&lt;=$P$2,COLUMNS($M$131:DD246)&lt;=$P$2),INDEX(MINVERSE($M$6:INDEX($M$6:$EF$125,$P$2,$P$2)),ROWS($M$131:DD246),COLUMNS($M$131:DD246)),0)</f>
        <v>0</v>
      </c>
      <c r="DE246">
        <f t="array" ref="DE246">IF(AND(ROWS($M$131:DE246)&lt;=$P$2,COLUMNS($M$131:DE246)&lt;=$P$2),INDEX(MINVERSE($M$6:INDEX($M$6:$EF$125,$P$2,$P$2)),ROWS($M$131:DE246),COLUMNS($M$131:DE246)),0)</f>
        <v>0</v>
      </c>
      <c r="DF246">
        <f t="array" ref="DF246">IF(AND(ROWS($M$131:DF246)&lt;=$P$2,COLUMNS($M$131:DF246)&lt;=$P$2),INDEX(MINVERSE($M$6:INDEX($M$6:$EF$125,$P$2,$P$2)),ROWS($M$131:DF246),COLUMNS($M$131:DF246)),0)</f>
        <v>0</v>
      </c>
      <c r="DG246">
        <f t="array" ref="DG246">IF(AND(ROWS($M$131:DG246)&lt;=$P$2,COLUMNS($M$131:DG246)&lt;=$P$2),INDEX(MINVERSE($M$6:INDEX($M$6:$EF$125,$P$2,$P$2)),ROWS($M$131:DG246),COLUMNS($M$131:DG246)),0)</f>
        <v>0</v>
      </c>
      <c r="DH246">
        <f t="array" ref="DH246">IF(AND(ROWS($M$131:DH246)&lt;=$P$2,COLUMNS($M$131:DH246)&lt;=$P$2),INDEX(MINVERSE($M$6:INDEX($M$6:$EF$125,$P$2,$P$2)),ROWS($M$131:DH246),COLUMNS($M$131:DH246)),0)</f>
        <v>0</v>
      </c>
      <c r="DI246">
        <f t="array" ref="DI246">IF(AND(ROWS($M$131:DI246)&lt;=$P$2,COLUMNS($M$131:DI246)&lt;=$P$2),INDEX(MINVERSE($M$6:INDEX($M$6:$EF$125,$P$2,$P$2)),ROWS($M$131:DI246),COLUMNS($M$131:DI246)),0)</f>
        <v>0</v>
      </c>
      <c r="DJ246">
        <f t="array" ref="DJ246">IF(AND(ROWS($M$131:DJ246)&lt;=$P$2,COLUMNS($M$131:DJ246)&lt;=$P$2),INDEX(MINVERSE($M$6:INDEX($M$6:$EF$125,$P$2,$P$2)),ROWS($M$131:DJ246),COLUMNS($M$131:DJ246)),0)</f>
        <v>0</v>
      </c>
      <c r="DK246">
        <f t="array" ref="DK246">IF(AND(ROWS($M$131:DK246)&lt;=$P$2,COLUMNS($M$131:DK246)&lt;=$P$2),INDEX(MINVERSE($M$6:INDEX($M$6:$EF$125,$P$2,$P$2)),ROWS($M$131:DK246),COLUMNS($M$131:DK246)),0)</f>
        <v>0</v>
      </c>
      <c r="DL246">
        <f t="array" ref="DL246">IF(AND(ROWS($M$131:DL246)&lt;=$P$2,COLUMNS($M$131:DL246)&lt;=$P$2),INDEX(MINVERSE($M$6:INDEX($M$6:$EF$125,$P$2,$P$2)),ROWS($M$131:DL246),COLUMNS($M$131:DL246)),0)</f>
        <v>0</v>
      </c>
      <c r="DM246">
        <f t="array" ref="DM246">IF(AND(ROWS($M$131:DM246)&lt;=$P$2,COLUMNS($M$131:DM246)&lt;=$P$2),INDEX(MINVERSE($M$6:INDEX($M$6:$EF$125,$P$2,$P$2)),ROWS($M$131:DM246),COLUMNS($M$131:DM246)),0)</f>
        <v>0</v>
      </c>
      <c r="DN246">
        <f t="array" ref="DN246">IF(AND(ROWS($M$131:DN246)&lt;=$P$2,COLUMNS($M$131:DN246)&lt;=$P$2),INDEX(MINVERSE($M$6:INDEX($M$6:$EF$125,$P$2,$P$2)),ROWS($M$131:DN246),COLUMNS($M$131:DN246)),0)</f>
        <v>0</v>
      </c>
      <c r="DO246">
        <f t="array" ref="DO246">IF(AND(ROWS($M$131:DO246)&lt;=$P$2,COLUMNS($M$131:DO246)&lt;=$P$2),INDEX(MINVERSE($M$6:INDEX($M$6:$EF$125,$P$2,$P$2)),ROWS($M$131:DO246),COLUMNS($M$131:DO246)),0)</f>
        <v>0</v>
      </c>
      <c r="DP246">
        <f t="array" ref="DP246">IF(AND(ROWS($M$131:DP246)&lt;=$P$2,COLUMNS($M$131:DP246)&lt;=$P$2),INDEX(MINVERSE($M$6:INDEX($M$6:$EF$125,$P$2,$P$2)),ROWS($M$131:DP246),COLUMNS($M$131:DP246)),0)</f>
        <v>0</v>
      </c>
      <c r="DQ246">
        <f t="array" ref="DQ246">IF(AND(ROWS($M$131:DQ246)&lt;=$P$2,COLUMNS($M$131:DQ246)&lt;=$P$2),INDEX(MINVERSE($M$6:INDEX($M$6:$EF$125,$P$2,$P$2)),ROWS($M$131:DQ246),COLUMNS($M$131:DQ246)),0)</f>
        <v>0</v>
      </c>
      <c r="DR246">
        <f t="array" ref="DR246">IF(AND(ROWS($M$131:DR246)&lt;=$P$2,COLUMNS($M$131:DR246)&lt;=$P$2),INDEX(MINVERSE($M$6:INDEX($M$6:$EF$125,$P$2,$P$2)),ROWS($M$131:DR246),COLUMNS($M$131:DR246)),0)</f>
        <v>0</v>
      </c>
      <c r="DS246">
        <f t="array" ref="DS246">IF(AND(ROWS($M$131:DS246)&lt;=$P$2,COLUMNS($M$131:DS246)&lt;=$P$2),INDEX(MINVERSE($M$6:INDEX($M$6:$EF$125,$P$2,$P$2)),ROWS($M$131:DS246),COLUMNS($M$131:DS246)),0)</f>
        <v>0</v>
      </c>
      <c r="DT246">
        <f t="array" ref="DT246">IF(AND(ROWS($M$131:DT246)&lt;=$P$2,COLUMNS($M$131:DT246)&lt;=$P$2),INDEX(MINVERSE($M$6:INDEX($M$6:$EF$125,$P$2,$P$2)),ROWS($M$131:DT246),COLUMNS($M$131:DT246)),0)</f>
        <v>0</v>
      </c>
      <c r="DU246">
        <f t="array" ref="DU246">IF(AND(ROWS($M$131:DU246)&lt;=$P$2,COLUMNS($M$131:DU246)&lt;=$P$2),INDEX(MINVERSE($M$6:INDEX($M$6:$EF$125,$P$2,$P$2)),ROWS($M$131:DU246),COLUMNS($M$131:DU246)),0)</f>
        <v>0</v>
      </c>
      <c r="DV246">
        <f t="array" ref="DV246">IF(AND(ROWS($M$131:DV246)&lt;=$P$2,COLUMNS($M$131:DV246)&lt;=$P$2),INDEX(MINVERSE($M$6:INDEX($M$6:$EF$125,$P$2,$P$2)),ROWS($M$131:DV246),COLUMNS($M$131:DV246)),0)</f>
        <v>0</v>
      </c>
      <c r="DW246">
        <f t="array" ref="DW246">IF(AND(ROWS($M$131:DW246)&lt;=$P$2,COLUMNS($M$131:DW246)&lt;=$P$2),INDEX(MINVERSE($M$6:INDEX($M$6:$EF$125,$P$2,$P$2)),ROWS($M$131:DW246),COLUMNS($M$131:DW246)),0)</f>
        <v>0</v>
      </c>
      <c r="DX246">
        <f t="array" ref="DX246">IF(AND(ROWS($M$131:DX246)&lt;=$P$2,COLUMNS($M$131:DX246)&lt;=$P$2),INDEX(MINVERSE($M$6:INDEX($M$6:$EF$125,$P$2,$P$2)),ROWS($M$131:DX246),COLUMNS($M$131:DX246)),0)</f>
        <v>0</v>
      </c>
      <c r="DY246">
        <f t="array" ref="DY246">IF(AND(ROWS($M$131:DY246)&lt;=$P$2,COLUMNS($M$131:DY246)&lt;=$P$2),INDEX(MINVERSE($M$6:INDEX($M$6:$EF$125,$P$2,$P$2)),ROWS($M$131:DY246),COLUMNS($M$131:DY246)),0)</f>
        <v>0</v>
      </c>
      <c r="DZ246">
        <f t="array" ref="DZ246">IF(AND(ROWS($M$131:DZ246)&lt;=$P$2,COLUMNS($M$131:DZ246)&lt;=$P$2),INDEX(MINVERSE($M$6:INDEX($M$6:$EF$125,$P$2,$P$2)),ROWS($M$131:DZ246),COLUMNS($M$131:DZ246)),0)</f>
        <v>0</v>
      </c>
      <c r="EA246">
        <f t="array" ref="EA246">IF(AND(ROWS($M$131:EA246)&lt;=$P$2,COLUMNS($M$131:EA246)&lt;=$P$2),INDEX(MINVERSE($M$6:INDEX($M$6:$EF$125,$P$2,$P$2)),ROWS($M$131:EA246),COLUMNS($M$131:EA246)),0)</f>
        <v>0</v>
      </c>
      <c r="EB246">
        <f t="array" ref="EB246">IF(AND(ROWS($M$131:EB246)&lt;=$P$2,COLUMNS($M$131:EB246)&lt;=$P$2),INDEX(MINVERSE($M$6:INDEX($M$6:$EF$125,$P$2,$P$2)),ROWS($M$131:EB246),COLUMNS($M$131:EB246)),0)</f>
        <v>0</v>
      </c>
    </row>
    <row r="247" spans="12:132" ht="15">
      <c r="L247" s="10">
        <v>117</v>
      </c>
      <c r="M247">
        <f t="array" ref="M247">IF(AND(ROWS($M$131:M247)&lt;=$P$2,COLUMNS($M$131:M247)&lt;=$P$2),INDEX(MINVERSE($M$6:INDEX($M$6:$EF$125,$P$2,$P$2)),ROWS($M$131:M247),COLUMNS($M$131:M247)),0)</f>
        <v>0</v>
      </c>
      <c r="N247">
        <f t="array" ref="N247">IF(AND(ROWS($M$131:N247)&lt;=$P$2,COLUMNS($M$131:N247)&lt;=$P$2),INDEX(MINVERSE($M$6:INDEX($M$6:$EF$125,$P$2,$P$2)),ROWS($M$131:N247),COLUMNS($M$131:N247)),0)</f>
        <v>0</v>
      </c>
      <c r="O247">
        <f t="array" ref="O247">IF(AND(ROWS($M$131:O247)&lt;=$P$2,COLUMNS($M$131:O247)&lt;=$P$2),INDEX(MINVERSE($M$6:INDEX($M$6:$EF$125,$P$2,$P$2)),ROWS($M$131:O247),COLUMNS($M$131:O247)),0)</f>
        <v>0</v>
      </c>
      <c r="P247">
        <f t="array" ref="P247">IF(AND(ROWS($M$131:P247)&lt;=$P$2,COLUMNS($M$131:P247)&lt;=$P$2),INDEX(MINVERSE($M$6:INDEX($M$6:$EF$125,$P$2,$P$2)),ROWS($M$131:P247),COLUMNS($M$131:P247)),0)</f>
        <v>0</v>
      </c>
      <c r="Q247">
        <f t="array" ref="Q247">IF(AND(ROWS($M$131:Q247)&lt;=$P$2,COLUMNS($M$131:Q247)&lt;=$P$2),INDEX(MINVERSE($M$6:INDEX($M$6:$EF$125,$P$2,$P$2)),ROWS($M$131:Q247),COLUMNS($M$131:Q247)),0)</f>
        <v>0</v>
      </c>
      <c r="R247">
        <f t="array" ref="R247">IF(AND(ROWS($M$131:R247)&lt;=$P$2,COLUMNS($M$131:R247)&lt;=$P$2),INDEX(MINVERSE($M$6:INDEX($M$6:$EF$125,$P$2,$P$2)),ROWS($M$131:R247),COLUMNS($M$131:R247)),0)</f>
        <v>0</v>
      </c>
      <c r="S247">
        <f t="array" ref="S247">IF(AND(ROWS($M$131:S247)&lt;=$P$2,COLUMNS($M$131:S247)&lt;=$P$2),INDEX(MINVERSE($M$6:INDEX($M$6:$EF$125,$P$2,$P$2)),ROWS($M$131:S247),COLUMNS($M$131:S247)),0)</f>
        <v>0</v>
      </c>
      <c r="T247">
        <f t="array" ref="T247">IF(AND(ROWS($M$131:T247)&lt;=$P$2,COLUMNS($M$131:T247)&lt;=$P$2),INDEX(MINVERSE($M$6:INDEX($M$6:$EF$125,$P$2,$P$2)),ROWS($M$131:T247),COLUMNS($M$131:T247)),0)</f>
        <v>0</v>
      </c>
      <c r="U247">
        <f t="array" ref="U247">IF(AND(ROWS($M$131:U247)&lt;=$P$2,COLUMNS($M$131:U247)&lt;=$P$2),INDEX(MINVERSE($M$6:INDEX($M$6:$EF$125,$P$2,$P$2)),ROWS($M$131:U247),COLUMNS($M$131:U247)),0)</f>
        <v>0</v>
      </c>
      <c r="V247">
        <f t="array" ref="V247">IF(AND(ROWS($M$131:V247)&lt;=$P$2,COLUMNS($M$131:V247)&lt;=$P$2),INDEX(MINVERSE($M$6:INDEX($M$6:$EF$125,$P$2,$P$2)),ROWS($M$131:V247),COLUMNS($M$131:V247)),0)</f>
        <v>0</v>
      </c>
      <c r="W247">
        <f t="array" ref="W247">IF(AND(ROWS($M$131:W247)&lt;=$P$2,COLUMNS($M$131:W247)&lt;=$P$2),INDEX(MINVERSE($M$6:INDEX($M$6:$EF$125,$P$2,$P$2)),ROWS($M$131:W247),COLUMNS($M$131:W247)),0)</f>
        <v>0</v>
      </c>
      <c r="X247">
        <f t="array" ref="X247">IF(AND(ROWS($M$131:X247)&lt;=$P$2,COLUMNS($M$131:X247)&lt;=$P$2),INDEX(MINVERSE($M$6:INDEX($M$6:$EF$125,$P$2,$P$2)),ROWS($M$131:X247),COLUMNS($M$131:X247)),0)</f>
        <v>0</v>
      </c>
      <c r="Y247">
        <f t="array" ref="Y247">IF(AND(ROWS($M$131:Y247)&lt;=$P$2,COLUMNS($M$131:Y247)&lt;=$P$2),INDEX(MINVERSE($M$6:INDEX($M$6:$EF$125,$P$2,$P$2)),ROWS($M$131:Y247),COLUMNS($M$131:Y247)),0)</f>
        <v>0</v>
      </c>
      <c r="Z247">
        <f t="array" ref="Z247">IF(AND(ROWS($M$131:Z247)&lt;=$P$2,COLUMNS($M$131:Z247)&lt;=$P$2),INDEX(MINVERSE($M$6:INDEX($M$6:$EF$125,$P$2,$P$2)),ROWS($M$131:Z247),COLUMNS($M$131:Z247)),0)</f>
        <v>0</v>
      </c>
      <c r="AA247">
        <f t="array" ref="AA247">IF(AND(ROWS($M$131:AA247)&lt;=$P$2,COLUMNS($M$131:AA247)&lt;=$P$2),INDEX(MINVERSE($M$6:INDEX($M$6:$EF$125,$P$2,$P$2)),ROWS($M$131:AA247),COLUMNS($M$131:AA247)),0)</f>
        <v>0</v>
      </c>
      <c r="AB247">
        <f t="array" ref="AB247">IF(AND(ROWS($M$131:AB247)&lt;=$P$2,COLUMNS($M$131:AB247)&lt;=$P$2),INDEX(MINVERSE($M$6:INDEX($M$6:$EF$125,$P$2,$P$2)),ROWS($M$131:AB247),COLUMNS($M$131:AB247)),0)</f>
        <v>0</v>
      </c>
      <c r="AC247">
        <f t="array" ref="AC247">IF(AND(ROWS($M$131:AC247)&lt;=$P$2,COLUMNS($M$131:AC247)&lt;=$P$2),INDEX(MINVERSE($M$6:INDEX($M$6:$EF$125,$P$2,$P$2)),ROWS($M$131:AC247),COLUMNS($M$131:AC247)),0)</f>
        <v>0</v>
      </c>
      <c r="AD247">
        <f t="array" ref="AD247">IF(AND(ROWS($M$131:AD247)&lt;=$P$2,COLUMNS($M$131:AD247)&lt;=$P$2),INDEX(MINVERSE($M$6:INDEX($M$6:$EF$125,$P$2,$P$2)),ROWS($M$131:AD247),COLUMNS($M$131:AD247)),0)</f>
        <v>0</v>
      </c>
      <c r="AE247">
        <f t="array" ref="AE247">IF(AND(ROWS($M$131:AE247)&lt;=$P$2,COLUMNS($M$131:AE247)&lt;=$P$2),INDEX(MINVERSE($M$6:INDEX($M$6:$EF$125,$P$2,$P$2)),ROWS($M$131:AE247),COLUMNS($M$131:AE247)),0)</f>
        <v>0</v>
      </c>
      <c r="AF247">
        <f t="array" ref="AF247">IF(AND(ROWS($M$131:AF247)&lt;=$P$2,COLUMNS($M$131:AF247)&lt;=$P$2),INDEX(MINVERSE($M$6:INDEX($M$6:$EF$125,$P$2,$P$2)),ROWS($M$131:AF247),COLUMNS($M$131:AF247)),0)</f>
        <v>0</v>
      </c>
      <c r="AG247">
        <f t="array" ref="AG247">IF(AND(ROWS($M$131:AG247)&lt;=$P$2,COLUMNS($M$131:AG247)&lt;=$P$2),INDEX(MINVERSE($M$6:INDEX($M$6:$EF$125,$P$2,$P$2)),ROWS($M$131:AG247),COLUMNS($M$131:AG247)),0)</f>
        <v>0</v>
      </c>
      <c r="AH247">
        <f t="array" ref="AH247">IF(AND(ROWS($M$131:AH247)&lt;=$P$2,COLUMNS($M$131:AH247)&lt;=$P$2),INDEX(MINVERSE($M$6:INDEX($M$6:$EF$125,$P$2,$P$2)),ROWS($M$131:AH247),COLUMNS($M$131:AH247)),0)</f>
        <v>0</v>
      </c>
      <c r="AI247">
        <f t="array" ref="AI247">IF(AND(ROWS($M$131:AI247)&lt;=$P$2,COLUMNS($M$131:AI247)&lt;=$P$2),INDEX(MINVERSE($M$6:INDEX($M$6:$EF$125,$P$2,$P$2)),ROWS($M$131:AI247),COLUMNS($M$131:AI247)),0)</f>
        <v>0</v>
      </c>
      <c r="AJ247">
        <f t="array" ref="AJ247">IF(AND(ROWS($M$131:AJ247)&lt;=$P$2,COLUMNS($M$131:AJ247)&lt;=$P$2),INDEX(MINVERSE($M$6:INDEX($M$6:$EF$125,$P$2,$P$2)),ROWS($M$131:AJ247),COLUMNS($M$131:AJ247)),0)</f>
        <v>0</v>
      </c>
      <c r="AK247">
        <f t="array" ref="AK247">IF(AND(ROWS($M$131:AK247)&lt;=$P$2,COLUMNS($M$131:AK247)&lt;=$P$2),INDEX(MINVERSE($M$6:INDEX($M$6:$EF$125,$P$2,$P$2)),ROWS($M$131:AK247),COLUMNS($M$131:AK247)),0)</f>
        <v>0</v>
      </c>
      <c r="AL247">
        <f t="array" ref="AL247">IF(AND(ROWS($M$131:AL247)&lt;=$P$2,COLUMNS($M$131:AL247)&lt;=$P$2),INDEX(MINVERSE($M$6:INDEX($M$6:$EF$125,$P$2,$P$2)),ROWS($M$131:AL247),COLUMNS($M$131:AL247)),0)</f>
        <v>0</v>
      </c>
      <c r="AM247">
        <f t="array" ref="AM247">IF(AND(ROWS($M$131:AM247)&lt;=$P$2,COLUMNS($M$131:AM247)&lt;=$P$2),INDEX(MINVERSE($M$6:INDEX($M$6:$EF$125,$P$2,$P$2)),ROWS($M$131:AM247),COLUMNS($M$131:AM247)),0)</f>
        <v>0</v>
      </c>
      <c r="AN247">
        <f t="array" ref="AN247">IF(AND(ROWS($M$131:AN247)&lt;=$P$2,COLUMNS($M$131:AN247)&lt;=$P$2),INDEX(MINVERSE($M$6:INDEX($M$6:$EF$125,$P$2,$P$2)),ROWS($M$131:AN247),COLUMNS($M$131:AN247)),0)</f>
        <v>0</v>
      </c>
      <c r="AO247">
        <f t="array" ref="AO247">IF(AND(ROWS($M$131:AO247)&lt;=$P$2,COLUMNS($M$131:AO247)&lt;=$P$2),INDEX(MINVERSE($M$6:INDEX($M$6:$EF$125,$P$2,$P$2)),ROWS($M$131:AO247),COLUMNS($M$131:AO247)),0)</f>
        <v>0</v>
      </c>
      <c r="AP247">
        <f t="array" ref="AP247">IF(AND(ROWS($M$131:AP247)&lt;=$P$2,COLUMNS($M$131:AP247)&lt;=$P$2),INDEX(MINVERSE($M$6:INDEX($M$6:$EF$125,$P$2,$P$2)),ROWS($M$131:AP247),COLUMNS($M$131:AP247)),0)</f>
        <v>0</v>
      </c>
      <c r="AQ247">
        <f t="array" ref="AQ247">IF(AND(ROWS($M$131:AQ247)&lt;=$P$2,COLUMNS($M$131:AQ247)&lt;=$P$2),INDEX(MINVERSE($M$6:INDEX($M$6:$EF$125,$P$2,$P$2)),ROWS($M$131:AQ247),COLUMNS($M$131:AQ247)),0)</f>
        <v>0</v>
      </c>
      <c r="AR247">
        <f t="array" ref="AR247">IF(AND(ROWS($M$131:AR247)&lt;=$P$2,COLUMNS($M$131:AR247)&lt;=$P$2),INDEX(MINVERSE($M$6:INDEX($M$6:$EF$125,$P$2,$P$2)),ROWS($M$131:AR247),COLUMNS($M$131:AR247)),0)</f>
        <v>0</v>
      </c>
      <c r="AS247">
        <f t="array" ref="AS247">IF(AND(ROWS($M$131:AS247)&lt;=$P$2,COLUMNS($M$131:AS247)&lt;=$P$2),INDEX(MINVERSE($M$6:INDEX($M$6:$EF$125,$P$2,$P$2)),ROWS($M$131:AS247),COLUMNS($M$131:AS247)),0)</f>
        <v>0</v>
      </c>
      <c r="AT247">
        <f t="array" ref="AT247">IF(AND(ROWS($M$131:AT247)&lt;=$P$2,COLUMNS($M$131:AT247)&lt;=$P$2),INDEX(MINVERSE($M$6:INDEX($M$6:$EF$125,$P$2,$P$2)),ROWS($M$131:AT247),COLUMNS($M$131:AT247)),0)</f>
        <v>0</v>
      </c>
      <c r="AU247">
        <f t="array" ref="AU247">IF(AND(ROWS($M$131:AU247)&lt;=$P$2,COLUMNS($M$131:AU247)&lt;=$P$2),INDEX(MINVERSE($M$6:INDEX($M$6:$EF$125,$P$2,$P$2)),ROWS($M$131:AU247),COLUMNS($M$131:AU247)),0)</f>
        <v>0</v>
      </c>
      <c r="AV247">
        <f t="array" ref="AV247">IF(AND(ROWS($M$131:AV247)&lt;=$P$2,COLUMNS($M$131:AV247)&lt;=$P$2),INDEX(MINVERSE($M$6:INDEX($M$6:$EF$125,$P$2,$P$2)),ROWS($M$131:AV247),COLUMNS($M$131:AV247)),0)</f>
        <v>0</v>
      </c>
      <c r="AW247">
        <f t="array" ref="AW247">IF(AND(ROWS($M$131:AW247)&lt;=$P$2,COLUMNS($M$131:AW247)&lt;=$P$2),INDEX(MINVERSE($M$6:INDEX($M$6:$EF$125,$P$2,$P$2)),ROWS($M$131:AW247),COLUMNS($M$131:AW247)),0)</f>
        <v>0</v>
      </c>
      <c r="AX247">
        <f t="array" ref="AX247">IF(AND(ROWS($M$131:AX247)&lt;=$P$2,COLUMNS($M$131:AX247)&lt;=$P$2),INDEX(MINVERSE($M$6:INDEX($M$6:$EF$125,$P$2,$P$2)),ROWS($M$131:AX247),COLUMNS($M$131:AX247)),0)</f>
        <v>0</v>
      </c>
      <c r="AY247">
        <f t="array" ref="AY247">IF(AND(ROWS($M$131:AY247)&lt;=$P$2,COLUMNS($M$131:AY247)&lt;=$P$2),INDEX(MINVERSE($M$6:INDEX($M$6:$EF$125,$P$2,$P$2)),ROWS($M$131:AY247),COLUMNS($M$131:AY247)),0)</f>
        <v>0</v>
      </c>
      <c r="AZ247">
        <f t="array" ref="AZ247">IF(AND(ROWS($M$131:AZ247)&lt;=$P$2,COLUMNS($M$131:AZ247)&lt;=$P$2),INDEX(MINVERSE($M$6:INDEX($M$6:$EF$125,$P$2,$P$2)),ROWS($M$131:AZ247),COLUMNS($M$131:AZ247)),0)</f>
        <v>0</v>
      </c>
      <c r="BA247">
        <f t="array" ref="BA247">IF(AND(ROWS($M$131:BA247)&lt;=$P$2,COLUMNS($M$131:BA247)&lt;=$P$2),INDEX(MINVERSE($M$6:INDEX($M$6:$EF$125,$P$2,$P$2)),ROWS($M$131:BA247),COLUMNS($M$131:BA247)),0)</f>
        <v>0</v>
      </c>
      <c r="BB247">
        <f t="array" ref="BB247">IF(AND(ROWS($M$131:BB247)&lt;=$P$2,COLUMNS($M$131:BB247)&lt;=$P$2),INDEX(MINVERSE($M$6:INDEX($M$6:$EF$125,$P$2,$P$2)),ROWS($M$131:BB247),COLUMNS($M$131:BB247)),0)</f>
        <v>0</v>
      </c>
      <c r="BC247">
        <f t="array" ref="BC247">IF(AND(ROWS($M$131:BC247)&lt;=$P$2,COLUMNS($M$131:BC247)&lt;=$P$2),INDEX(MINVERSE($M$6:INDEX($M$6:$EF$125,$P$2,$P$2)),ROWS($M$131:BC247),COLUMNS($M$131:BC247)),0)</f>
        <v>0</v>
      </c>
      <c r="BD247">
        <f t="array" ref="BD247">IF(AND(ROWS($M$131:BD247)&lt;=$P$2,COLUMNS($M$131:BD247)&lt;=$P$2),INDEX(MINVERSE($M$6:INDEX($M$6:$EF$125,$P$2,$P$2)),ROWS($M$131:BD247),COLUMNS($M$131:BD247)),0)</f>
        <v>0</v>
      </c>
      <c r="BE247">
        <f t="array" ref="BE247">IF(AND(ROWS($M$131:BE247)&lt;=$P$2,COLUMNS($M$131:BE247)&lt;=$P$2),INDEX(MINVERSE($M$6:INDEX($M$6:$EF$125,$P$2,$P$2)),ROWS($M$131:BE247),COLUMNS($M$131:BE247)),0)</f>
        <v>0</v>
      </c>
      <c r="BF247">
        <f t="array" ref="BF247">IF(AND(ROWS($M$131:BF247)&lt;=$P$2,COLUMNS($M$131:BF247)&lt;=$P$2),INDEX(MINVERSE($M$6:INDEX($M$6:$EF$125,$P$2,$P$2)),ROWS($M$131:BF247),COLUMNS($M$131:BF247)),0)</f>
        <v>0</v>
      </c>
      <c r="BG247">
        <f t="array" ref="BG247">IF(AND(ROWS($M$131:BG247)&lt;=$P$2,COLUMNS($M$131:BG247)&lt;=$P$2),INDEX(MINVERSE($M$6:INDEX($M$6:$EF$125,$P$2,$P$2)),ROWS($M$131:BG247),COLUMNS($M$131:BG247)),0)</f>
        <v>0</v>
      </c>
      <c r="BH247">
        <f t="array" ref="BH247">IF(AND(ROWS($M$131:BH247)&lt;=$P$2,COLUMNS($M$131:BH247)&lt;=$P$2),INDEX(MINVERSE($M$6:INDEX($M$6:$EF$125,$P$2,$P$2)),ROWS($M$131:BH247),COLUMNS($M$131:BH247)),0)</f>
        <v>0</v>
      </c>
      <c r="BI247">
        <f t="array" ref="BI247">IF(AND(ROWS($M$131:BI247)&lt;=$P$2,COLUMNS($M$131:BI247)&lt;=$P$2),INDEX(MINVERSE($M$6:INDEX($M$6:$EF$125,$P$2,$P$2)),ROWS($M$131:BI247),COLUMNS($M$131:BI247)),0)</f>
        <v>0</v>
      </c>
      <c r="BJ247">
        <f t="array" ref="BJ247">IF(AND(ROWS($M$131:BJ247)&lt;=$P$2,COLUMNS($M$131:BJ247)&lt;=$P$2),INDEX(MINVERSE($M$6:INDEX($M$6:$EF$125,$P$2,$P$2)),ROWS($M$131:BJ247),COLUMNS($M$131:BJ247)),0)</f>
        <v>0</v>
      </c>
      <c r="BK247">
        <f t="array" ref="BK247">IF(AND(ROWS($M$131:BK247)&lt;=$P$2,COLUMNS($M$131:BK247)&lt;=$P$2),INDEX(MINVERSE($M$6:INDEX($M$6:$EF$125,$P$2,$P$2)),ROWS($M$131:BK247),COLUMNS($M$131:BK247)),0)</f>
        <v>0</v>
      </c>
      <c r="BL247">
        <f t="array" ref="BL247">IF(AND(ROWS($M$131:BL247)&lt;=$P$2,COLUMNS($M$131:BL247)&lt;=$P$2),INDEX(MINVERSE($M$6:INDEX($M$6:$EF$125,$P$2,$P$2)),ROWS($M$131:BL247),COLUMNS($M$131:BL247)),0)</f>
        <v>0</v>
      </c>
      <c r="BM247">
        <f t="array" ref="BM247">IF(AND(ROWS($M$131:BM247)&lt;=$P$2,COLUMNS($M$131:BM247)&lt;=$P$2),INDEX(MINVERSE($M$6:INDEX($M$6:$EF$125,$P$2,$P$2)),ROWS($M$131:BM247),COLUMNS($M$131:BM247)),0)</f>
        <v>0</v>
      </c>
      <c r="BN247">
        <f t="array" ref="BN247">IF(AND(ROWS($M$131:BN247)&lt;=$P$2,COLUMNS($M$131:BN247)&lt;=$P$2),INDEX(MINVERSE($M$6:INDEX($M$6:$EF$125,$P$2,$P$2)),ROWS($M$131:BN247),COLUMNS($M$131:BN247)),0)</f>
        <v>0</v>
      </c>
      <c r="BO247">
        <f t="array" ref="BO247">IF(AND(ROWS($M$131:BO247)&lt;=$P$2,COLUMNS($M$131:BO247)&lt;=$P$2),INDEX(MINVERSE($M$6:INDEX($M$6:$EF$125,$P$2,$P$2)),ROWS($M$131:BO247),COLUMNS($M$131:BO247)),0)</f>
        <v>0</v>
      </c>
      <c r="BP247">
        <f t="array" ref="BP247">IF(AND(ROWS($M$131:BP247)&lt;=$P$2,COLUMNS($M$131:BP247)&lt;=$P$2),INDEX(MINVERSE($M$6:INDEX($M$6:$EF$125,$P$2,$P$2)),ROWS($M$131:BP247),COLUMNS($M$131:BP247)),0)</f>
        <v>0</v>
      </c>
      <c r="BQ247">
        <f t="array" ref="BQ247">IF(AND(ROWS($M$131:BQ247)&lt;=$P$2,COLUMNS($M$131:BQ247)&lt;=$P$2),INDEX(MINVERSE($M$6:INDEX($M$6:$EF$125,$P$2,$P$2)),ROWS($M$131:BQ247),COLUMNS($M$131:BQ247)),0)</f>
        <v>0</v>
      </c>
      <c r="BR247">
        <f t="array" ref="BR247">IF(AND(ROWS($M$131:BR247)&lt;=$P$2,COLUMNS($M$131:BR247)&lt;=$P$2),INDEX(MINVERSE($M$6:INDEX($M$6:$EF$125,$P$2,$P$2)),ROWS($M$131:BR247),COLUMNS($M$131:BR247)),0)</f>
        <v>0</v>
      </c>
      <c r="BS247">
        <f t="array" ref="BS247">IF(AND(ROWS($M$131:BS247)&lt;=$P$2,COLUMNS($M$131:BS247)&lt;=$P$2),INDEX(MINVERSE($M$6:INDEX($M$6:$EF$125,$P$2,$P$2)),ROWS($M$131:BS247),COLUMNS($M$131:BS247)),0)</f>
        <v>0</v>
      </c>
      <c r="BT247">
        <f t="array" ref="BT247">IF(AND(ROWS($M$131:BT247)&lt;=$P$2,COLUMNS($M$131:BT247)&lt;=$P$2),INDEX(MINVERSE($M$6:INDEX($M$6:$EF$125,$P$2,$P$2)),ROWS($M$131:BT247),COLUMNS($M$131:BT247)),0)</f>
        <v>0</v>
      </c>
      <c r="BU247">
        <f t="array" ref="BU247">IF(AND(ROWS($M$131:BU247)&lt;=$P$2,COLUMNS($M$131:BU247)&lt;=$P$2),INDEX(MINVERSE($M$6:INDEX($M$6:$EF$125,$P$2,$P$2)),ROWS($M$131:BU247),COLUMNS($M$131:BU247)),0)</f>
        <v>0</v>
      </c>
      <c r="BV247">
        <f t="array" ref="BV247">IF(AND(ROWS($M$131:BV247)&lt;=$P$2,COLUMNS($M$131:BV247)&lt;=$P$2),INDEX(MINVERSE($M$6:INDEX($M$6:$EF$125,$P$2,$P$2)),ROWS($M$131:BV247),COLUMNS($M$131:BV247)),0)</f>
        <v>0</v>
      </c>
      <c r="BW247">
        <f t="array" ref="BW247">IF(AND(ROWS($M$131:BW247)&lt;=$P$2,COLUMNS($M$131:BW247)&lt;=$P$2),INDEX(MINVERSE($M$6:INDEX($M$6:$EF$125,$P$2,$P$2)),ROWS($M$131:BW247),COLUMNS($M$131:BW247)),0)</f>
        <v>0</v>
      </c>
      <c r="BX247">
        <f t="array" ref="BX247">IF(AND(ROWS($M$131:BX247)&lt;=$P$2,COLUMNS($M$131:BX247)&lt;=$P$2),INDEX(MINVERSE($M$6:INDEX($M$6:$EF$125,$P$2,$P$2)),ROWS($M$131:BX247),COLUMNS($M$131:BX247)),0)</f>
        <v>0</v>
      </c>
      <c r="BY247">
        <f t="array" ref="BY247">IF(AND(ROWS($M$131:BY247)&lt;=$P$2,COLUMNS($M$131:BY247)&lt;=$P$2),INDEX(MINVERSE($M$6:INDEX($M$6:$EF$125,$P$2,$P$2)),ROWS($M$131:BY247),COLUMNS($M$131:BY247)),0)</f>
        <v>0</v>
      </c>
      <c r="BZ247">
        <f t="array" ref="BZ247">IF(AND(ROWS($M$131:BZ247)&lt;=$P$2,COLUMNS($M$131:BZ247)&lt;=$P$2),INDEX(MINVERSE($M$6:INDEX($M$6:$EF$125,$P$2,$P$2)),ROWS($M$131:BZ247),COLUMNS($M$131:BZ247)),0)</f>
        <v>0</v>
      </c>
      <c r="CA247">
        <f t="array" ref="CA247">IF(AND(ROWS($M$131:CA247)&lt;=$P$2,COLUMNS($M$131:CA247)&lt;=$P$2),INDEX(MINVERSE($M$6:INDEX($M$6:$EF$125,$P$2,$P$2)),ROWS($M$131:CA247),COLUMNS($M$131:CA247)),0)</f>
        <v>0</v>
      </c>
      <c r="CB247">
        <f t="array" ref="CB247">IF(AND(ROWS($M$131:CB247)&lt;=$P$2,COLUMNS($M$131:CB247)&lt;=$P$2),INDEX(MINVERSE($M$6:INDEX($M$6:$EF$125,$P$2,$P$2)),ROWS($M$131:CB247),COLUMNS($M$131:CB247)),0)</f>
        <v>0</v>
      </c>
      <c r="CC247">
        <f t="array" ref="CC247">IF(AND(ROWS($M$131:CC247)&lt;=$P$2,COLUMNS($M$131:CC247)&lt;=$P$2),INDEX(MINVERSE($M$6:INDEX($M$6:$EF$125,$P$2,$P$2)),ROWS($M$131:CC247),COLUMNS($M$131:CC247)),0)</f>
        <v>0</v>
      </c>
      <c r="CD247">
        <f t="array" ref="CD247">IF(AND(ROWS($M$131:CD247)&lt;=$P$2,COLUMNS($M$131:CD247)&lt;=$P$2),INDEX(MINVERSE($M$6:INDEX($M$6:$EF$125,$P$2,$P$2)),ROWS($M$131:CD247),COLUMNS($M$131:CD247)),0)</f>
        <v>0</v>
      </c>
      <c r="CE247">
        <f t="array" ref="CE247">IF(AND(ROWS($M$131:CE247)&lt;=$P$2,COLUMNS($M$131:CE247)&lt;=$P$2),INDEX(MINVERSE($M$6:INDEX($M$6:$EF$125,$P$2,$P$2)),ROWS($M$131:CE247),COLUMNS($M$131:CE247)),0)</f>
        <v>0</v>
      </c>
      <c r="CF247">
        <f t="array" ref="CF247">IF(AND(ROWS($M$131:CF247)&lt;=$P$2,COLUMNS($M$131:CF247)&lt;=$P$2),INDEX(MINVERSE($M$6:INDEX($M$6:$EF$125,$P$2,$P$2)),ROWS($M$131:CF247),COLUMNS($M$131:CF247)),0)</f>
        <v>0</v>
      </c>
      <c r="CG247">
        <f t="array" ref="CG247">IF(AND(ROWS($M$131:CG247)&lt;=$P$2,COLUMNS($M$131:CG247)&lt;=$P$2),INDEX(MINVERSE($M$6:INDEX($M$6:$EF$125,$P$2,$P$2)),ROWS($M$131:CG247),COLUMNS($M$131:CG247)),0)</f>
        <v>0</v>
      </c>
      <c r="CH247">
        <f t="array" ref="CH247">IF(AND(ROWS($M$131:CH247)&lt;=$P$2,COLUMNS($M$131:CH247)&lt;=$P$2),INDEX(MINVERSE($M$6:INDEX($M$6:$EF$125,$P$2,$P$2)),ROWS($M$131:CH247),COLUMNS($M$131:CH247)),0)</f>
        <v>0</v>
      </c>
      <c r="CI247">
        <f t="array" ref="CI247">IF(AND(ROWS($M$131:CI247)&lt;=$P$2,COLUMNS($M$131:CI247)&lt;=$P$2),INDEX(MINVERSE($M$6:INDEX($M$6:$EF$125,$P$2,$P$2)),ROWS($M$131:CI247),COLUMNS($M$131:CI247)),0)</f>
        <v>0</v>
      </c>
      <c r="CJ247">
        <f t="array" ref="CJ247">IF(AND(ROWS($M$131:CJ247)&lt;=$P$2,COLUMNS($M$131:CJ247)&lt;=$P$2),INDEX(MINVERSE($M$6:INDEX($M$6:$EF$125,$P$2,$P$2)),ROWS($M$131:CJ247),COLUMNS($M$131:CJ247)),0)</f>
        <v>0</v>
      </c>
      <c r="CK247">
        <f t="array" ref="CK247">IF(AND(ROWS($M$131:CK247)&lt;=$P$2,COLUMNS($M$131:CK247)&lt;=$P$2),INDEX(MINVERSE($M$6:INDEX($M$6:$EF$125,$P$2,$P$2)),ROWS($M$131:CK247),COLUMNS($M$131:CK247)),0)</f>
        <v>0</v>
      </c>
      <c r="CL247">
        <f t="array" ref="CL247">IF(AND(ROWS($M$131:CL247)&lt;=$P$2,COLUMNS($M$131:CL247)&lt;=$P$2),INDEX(MINVERSE($M$6:INDEX($M$6:$EF$125,$P$2,$P$2)),ROWS($M$131:CL247),COLUMNS($M$131:CL247)),0)</f>
        <v>0</v>
      </c>
      <c r="CM247">
        <f t="array" ref="CM247">IF(AND(ROWS($M$131:CM247)&lt;=$P$2,COLUMNS($M$131:CM247)&lt;=$P$2),INDEX(MINVERSE($M$6:INDEX($M$6:$EF$125,$P$2,$P$2)),ROWS($M$131:CM247),COLUMNS($M$131:CM247)),0)</f>
        <v>0</v>
      </c>
      <c r="CN247">
        <f t="array" ref="CN247">IF(AND(ROWS($M$131:CN247)&lt;=$P$2,COLUMNS($M$131:CN247)&lt;=$P$2),INDEX(MINVERSE($M$6:INDEX($M$6:$EF$125,$P$2,$P$2)),ROWS($M$131:CN247),COLUMNS($M$131:CN247)),0)</f>
        <v>0</v>
      </c>
      <c r="CO247">
        <f t="array" ref="CO247">IF(AND(ROWS($M$131:CO247)&lt;=$P$2,COLUMNS($M$131:CO247)&lt;=$P$2),INDEX(MINVERSE($M$6:INDEX($M$6:$EF$125,$P$2,$P$2)),ROWS($M$131:CO247),COLUMNS($M$131:CO247)),0)</f>
        <v>0</v>
      </c>
      <c r="CP247">
        <f t="array" ref="CP247">IF(AND(ROWS($M$131:CP247)&lt;=$P$2,COLUMNS($M$131:CP247)&lt;=$P$2),INDEX(MINVERSE($M$6:INDEX($M$6:$EF$125,$P$2,$P$2)),ROWS($M$131:CP247),COLUMNS($M$131:CP247)),0)</f>
        <v>0</v>
      </c>
      <c r="CQ247">
        <f t="array" ref="CQ247">IF(AND(ROWS($M$131:CQ247)&lt;=$P$2,COLUMNS($M$131:CQ247)&lt;=$P$2),INDEX(MINVERSE($M$6:INDEX($M$6:$EF$125,$P$2,$P$2)),ROWS($M$131:CQ247),COLUMNS($M$131:CQ247)),0)</f>
        <v>0</v>
      </c>
      <c r="CR247">
        <f t="array" ref="CR247">IF(AND(ROWS($M$131:CR247)&lt;=$P$2,COLUMNS($M$131:CR247)&lt;=$P$2),INDEX(MINVERSE($M$6:INDEX($M$6:$EF$125,$P$2,$P$2)),ROWS($M$131:CR247),COLUMNS($M$131:CR247)),0)</f>
        <v>0</v>
      </c>
      <c r="CS247">
        <f t="array" ref="CS247">IF(AND(ROWS($M$131:CS247)&lt;=$P$2,COLUMNS($M$131:CS247)&lt;=$P$2),INDEX(MINVERSE($M$6:INDEX($M$6:$EF$125,$P$2,$P$2)),ROWS($M$131:CS247),COLUMNS($M$131:CS247)),0)</f>
        <v>0</v>
      </c>
      <c r="CT247">
        <f t="array" ref="CT247">IF(AND(ROWS($M$131:CT247)&lt;=$P$2,COLUMNS($M$131:CT247)&lt;=$P$2),INDEX(MINVERSE($M$6:INDEX($M$6:$EF$125,$P$2,$P$2)),ROWS($M$131:CT247),COLUMNS($M$131:CT247)),0)</f>
        <v>0</v>
      </c>
      <c r="CU247">
        <f t="array" ref="CU247">IF(AND(ROWS($M$131:CU247)&lt;=$P$2,COLUMNS($M$131:CU247)&lt;=$P$2),INDEX(MINVERSE($M$6:INDEX($M$6:$EF$125,$P$2,$P$2)),ROWS($M$131:CU247),COLUMNS($M$131:CU247)),0)</f>
        <v>0</v>
      </c>
      <c r="CV247">
        <f t="array" ref="CV247">IF(AND(ROWS($M$131:CV247)&lt;=$P$2,COLUMNS($M$131:CV247)&lt;=$P$2),INDEX(MINVERSE($M$6:INDEX($M$6:$EF$125,$P$2,$P$2)),ROWS($M$131:CV247),COLUMNS($M$131:CV247)),0)</f>
        <v>0</v>
      </c>
      <c r="CW247">
        <f t="array" ref="CW247">IF(AND(ROWS($M$131:CW247)&lt;=$P$2,COLUMNS($M$131:CW247)&lt;=$P$2),INDEX(MINVERSE($M$6:INDEX($M$6:$EF$125,$P$2,$P$2)),ROWS($M$131:CW247),COLUMNS($M$131:CW247)),0)</f>
        <v>0</v>
      </c>
      <c r="CX247">
        <f t="array" ref="CX247">IF(AND(ROWS($M$131:CX247)&lt;=$P$2,COLUMNS($M$131:CX247)&lt;=$P$2),INDEX(MINVERSE($M$6:INDEX($M$6:$EF$125,$P$2,$P$2)),ROWS($M$131:CX247),COLUMNS($M$131:CX247)),0)</f>
        <v>0</v>
      </c>
      <c r="CY247">
        <f t="array" ref="CY247">IF(AND(ROWS($M$131:CY247)&lt;=$P$2,COLUMNS($M$131:CY247)&lt;=$P$2),INDEX(MINVERSE($M$6:INDEX($M$6:$EF$125,$P$2,$P$2)),ROWS($M$131:CY247),COLUMNS($M$131:CY247)),0)</f>
        <v>0</v>
      </c>
      <c r="CZ247">
        <f t="array" ref="CZ247">IF(AND(ROWS($M$131:CZ247)&lt;=$P$2,COLUMNS($M$131:CZ247)&lt;=$P$2),INDEX(MINVERSE($M$6:INDEX($M$6:$EF$125,$P$2,$P$2)),ROWS($M$131:CZ247),COLUMNS($M$131:CZ247)),0)</f>
        <v>0</v>
      </c>
      <c r="DA247">
        <f t="array" ref="DA247">IF(AND(ROWS($M$131:DA247)&lt;=$P$2,COLUMNS($M$131:DA247)&lt;=$P$2),INDEX(MINVERSE($M$6:INDEX($M$6:$EF$125,$P$2,$P$2)),ROWS($M$131:DA247),COLUMNS($M$131:DA247)),0)</f>
        <v>0</v>
      </c>
      <c r="DB247">
        <f t="array" ref="DB247">IF(AND(ROWS($M$131:DB247)&lt;=$P$2,COLUMNS($M$131:DB247)&lt;=$P$2),INDEX(MINVERSE($M$6:INDEX($M$6:$EF$125,$P$2,$P$2)),ROWS($M$131:DB247),COLUMNS($M$131:DB247)),0)</f>
        <v>0</v>
      </c>
      <c r="DC247">
        <f t="array" ref="DC247">IF(AND(ROWS($M$131:DC247)&lt;=$P$2,COLUMNS($M$131:DC247)&lt;=$P$2),INDEX(MINVERSE($M$6:INDEX($M$6:$EF$125,$P$2,$P$2)),ROWS($M$131:DC247),COLUMNS($M$131:DC247)),0)</f>
        <v>0</v>
      </c>
      <c r="DD247">
        <f t="array" ref="DD247">IF(AND(ROWS($M$131:DD247)&lt;=$P$2,COLUMNS($M$131:DD247)&lt;=$P$2),INDEX(MINVERSE($M$6:INDEX($M$6:$EF$125,$P$2,$P$2)),ROWS($M$131:DD247),COLUMNS($M$131:DD247)),0)</f>
        <v>0</v>
      </c>
      <c r="DE247">
        <f t="array" ref="DE247">IF(AND(ROWS($M$131:DE247)&lt;=$P$2,COLUMNS($M$131:DE247)&lt;=$P$2),INDEX(MINVERSE($M$6:INDEX($M$6:$EF$125,$P$2,$P$2)),ROWS($M$131:DE247),COLUMNS($M$131:DE247)),0)</f>
        <v>0</v>
      </c>
      <c r="DF247">
        <f t="array" ref="DF247">IF(AND(ROWS($M$131:DF247)&lt;=$P$2,COLUMNS($M$131:DF247)&lt;=$P$2),INDEX(MINVERSE($M$6:INDEX($M$6:$EF$125,$P$2,$P$2)),ROWS($M$131:DF247),COLUMNS($M$131:DF247)),0)</f>
        <v>0</v>
      </c>
      <c r="DG247">
        <f t="array" ref="DG247">IF(AND(ROWS($M$131:DG247)&lt;=$P$2,COLUMNS($M$131:DG247)&lt;=$P$2),INDEX(MINVERSE($M$6:INDEX($M$6:$EF$125,$P$2,$P$2)),ROWS($M$131:DG247),COLUMNS($M$131:DG247)),0)</f>
        <v>0</v>
      </c>
      <c r="DH247">
        <f t="array" ref="DH247">IF(AND(ROWS($M$131:DH247)&lt;=$P$2,COLUMNS($M$131:DH247)&lt;=$P$2),INDEX(MINVERSE($M$6:INDEX($M$6:$EF$125,$P$2,$P$2)),ROWS($M$131:DH247),COLUMNS($M$131:DH247)),0)</f>
        <v>0</v>
      </c>
      <c r="DI247">
        <f t="array" ref="DI247">IF(AND(ROWS($M$131:DI247)&lt;=$P$2,COLUMNS($M$131:DI247)&lt;=$P$2),INDEX(MINVERSE($M$6:INDEX($M$6:$EF$125,$P$2,$P$2)),ROWS($M$131:DI247),COLUMNS($M$131:DI247)),0)</f>
        <v>0</v>
      </c>
      <c r="DJ247">
        <f t="array" ref="DJ247">IF(AND(ROWS($M$131:DJ247)&lt;=$P$2,COLUMNS($M$131:DJ247)&lt;=$P$2),INDEX(MINVERSE($M$6:INDEX($M$6:$EF$125,$P$2,$P$2)),ROWS($M$131:DJ247),COLUMNS($M$131:DJ247)),0)</f>
        <v>0</v>
      </c>
      <c r="DK247">
        <f t="array" ref="DK247">IF(AND(ROWS($M$131:DK247)&lt;=$P$2,COLUMNS($M$131:DK247)&lt;=$P$2),INDEX(MINVERSE($M$6:INDEX($M$6:$EF$125,$P$2,$P$2)),ROWS($M$131:DK247),COLUMNS($M$131:DK247)),0)</f>
        <v>0</v>
      </c>
      <c r="DL247">
        <f t="array" ref="DL247">IF(AND(ROWS($M$131:DL247)&lt;=$P$2,COLUMNS($M$131:DL247)&lt;=$P$2),INDEX(MINVERSE($M$6:INDEX($M$6:$EF$125,$P$2,$P$2)),ROWS($M$131:DL247),COLUMNS($M$131:DL247)),0)</f>
        <v>0</v>
      </c>
      <c r="DM247">
        <f t="array" ref="DM247">IF(AND(ROWS($M$131:DM247)&lt;=$P$2,COLUMNS($M$131:DM247)&lt;=$P$2),INDEX(MINVERSE($M$6:INDEX($M$6:$EF$125,$P$2,$P$2)),ROWS($M$131:DM247),COLUMNS($M$131:DM247)),0)</f>
        <v>0</v>
      </c>
      <c r="DN247">
        <f t="array" ref="DN247">IF(AND(ROWS($M$131:DN247)&lt;=$P$2,COLUMNS($M$131:DN247)&lt;=$P$2),INDEX(MINVERSE($M$6:INDEX($M$6:$EF$125,$P$2,$P$2)),ROWS($M$131:DN247),COLUMNS($M$131:DN247)),0)</f>
        <v>0</v>
      </c>
      <c r="DO247">
        <f t="array" ref="DO247">IF(AND(ROWS($M$131:DO247)&lt;=$P$2,COLUMNS($M$131:DO247)&lt;=$P$2),INDEX(MINVERSE($M$6:INDEX($M$6:$EF$125,$P$2,$P$2)),ROWS($M$131:DO247),COLUMNS($M$131:DO247)),0)</f>
        <v>0</v>
      </c>
      <c r="DP247">
        <f t="array" ref="DP247">IF(AND(ROWS($M$131:DP247)&lt;=$P$2,COLUMNS($M$131:DP247)&lt;=$P$2),INDEX(MINVERSE($M$6:INDEX($M$6:$EF$125,$P$2,$P$2)),ROWS($M$131:DP247),COLUMNS($M$131:DP247)),0)</f>
        <v>0</v>
      </c>
      <c r="DQ247">
        <f t="array" ref="DQ247">IF(AND(ROWS($M$131:DQ247)&lt;=$P$2,COLUMNS($M$131:DQ247)&lt;=$P$2),INDEX(MINVERSE($M$6:INDEX($M$6:$EF$125,$P$2,$P$2)),ROWS($M$131:DQ247),COLUMNS($M$131:DQ247)),0)</f>
        <v>0</v>
      </c>
      <c r="DR247">
        <f t="array" ref="DR247">IF(AND(ROWS($M$131:DR247)&lt;=$P$2,COLUMNS($M$131:DR247)&lt;=$P$2),INDEX(MINVERSE($M$6:INDEX($M$6:$EF$125,$P$2,$P$2)),ROWS($M$131:DR247),COLUMNS($M$131:DR247)),0)</f>
        <v>0</v>
      </c>
      <c r="DS247">
        <f t="array" ref="DS247">IF(AND(ROWS($M$131:DS247)&lt;=$P$2,COLUMNS($M$131:DS247)&lt;=$P$2),INDEX(MINVERSE($M$6:INDEX($M$6:$EF$125,$P$2,$P$2)),ROWS($M$131:DS247),COLUMNS($M$131:DS247)),0)</f>
        <v>0</v>
      </c>
      <c r="DT247">
        <f t="array" ref="DT247">IF(AND(ROWS($M$131:DT247)&lt;=$P$2,COLUMNS($M$131:DT247)&lt;=$P$2),INDEX(MINVERSE($M$6:INDEX($M$6:$EF$125,$P$2,$P$2)),ROWS($M$131:DT247),COLUMNS($M$131:DT247)),0)</f>
        <v>0</v>
      </c>
      <c r="DU247">
        <f t="array" ref="DU247">IF(AND(ROWS($M$131:DU247)&lt;=$P$2,COLUMNS($M$131:DU247)&lt;=$P$2),INDEX(MINVERSE($M$6:INDEX($M$6:$EF$125,$P$2,$P$2)),ROWS($M$131:DU247),COLUMNS($M$131:DU247)),0)</f>
        <v>0</v>
      </c>
      <c r="DV247">
        <f t="array" ref="DV247">IF(AND(ROWS($M$131:DV247)&lt;=$P$2,COLUMNS($M$131:DV247)&lt;=$P$2),INDEX(MINVERSE($M$6:INDEX($M$6:$EF$125,$P$2,$P$2)),ROWS($M$131:DV247),COLUMNS($M$131:DV247)),0)</f>
        <v>0</v>
      </c>
      <c r="DW247">
        <f t="array" ref="DW247">IF(AND(ROWS($M$131:DW247)&lt;=$P$2,COLUMNS($M$131:DW247)&lt;=$P$2),INDEX(MINVERSE($M$6:INDEX($M$6:$EF$125,$P$2,$P$2)),ROWS($M$131:DW247),COLUMNS($M$131:DW247)),0)</f>
        <v>0</v>
      </c>
      <c r="DX247">
        <f t="array" ref="DX247">IF(AND(ROWS($M$131:DX247)&lt;=$P$2,COLUMNS($M$131:DX247)&lt;=$P$2),INDEX(MINVERSE($M$6:INDEX($M$6:$EF$125,$P$2,$P$2)),ROWS($M$131:DX247),COLUMNS($M$131:DX247)),0)</f>
        <v>0</v>
      </c>
      <c r="DY247">
        <f t="array" ref="DY247">IF(AND(ROWS($M$131:DY247)&lt;=$P$2,COLUMNS($M$131:DY247)&lt;=$P$2),INDEX(MINVERSE($M$6:INDEX($M$6:$EF$125,$P$2,$P$2)),ROWS($M$131:DY247),COLUMNS($M$131:DY247)),0)</f>
        <v>0</v>
      </c>
      <c r="DZ247">
        <f t="array" ref="DZ247">IF(AND(ROWS($M$131:DZ247)&lt;=$P$2,COLUMNS($M$131:DZ247)&lt;=$P$2),INDEX(MINVERSE($M$6:INDEX($M$6:$EF$125,$P$2,$P$2)),ROWS($M$131:DZ247),COLUMNS($M$131:DZ247)),0)</f>
        <v>0</v>
      </c>
      <c r="EA247">
        <f t="array" ref="EA247">IF(AND(ROWS($M$131:EA247)&lt;=$P$2,COLUMNS($M$131:EA247)&lt;=$P$2),INDEX(MINVERSE($M$6:INDEX($M$6:$EF$125,$P$2,$P$2)),ROWS($M$131:EA247),COLUMNS($M$131:EA247)),0)</f>
        <v>0</v>
      </c>
      <c r="EB247">
        <f t="array" ref="EB247">IF(AND(ROWS($M$131:EB247)&lt;=$P$2,COLUMNS($M$131:EB247)&lt;=$P$2),INDEX(MINVERSE($M$6:INDEX($M$6:$EF$125,$P$2,$P$2)),ROWS($M$131:EB247),COLUMNS($M$131:EB247)),0)</f>
        <v>0</v>
      </c>
    </row>
    <row r="248" spans="12:132" ht="15">
      <c r="L248" s="10">
        <v>118</v>
      </c>
      <c r="M248">
        <f t="array" ref="M248">IF(AND(ROWS($M$131:M248)&lt;=$P$2,COLUMNS($M$131:M248)&lt;=$P$2),INDEX(MINVERSE($M$6:INDEX($M$6:$EF$125,$P$2,$P$2)),ROWS($M$131:M248),COLUMNS($M$131:M248)),0)</f>
        <v>0</v>
      </c>
      <c r="N248">
        <f t="array" ref="N248">IF(AND(ROWS($M$131:N248)&lt;=$P$2,COLUMNS($M$131:N248)&lt;=$P$2),INDEX(MINVERSE($M$6:INDEX($M$6:$EF$125,$P$2,$P$2)),ROWS($M$131:N248),COLUMNS($M$131:N248)),0)</f>
        <v>0</v>
      </c>
      <c r="O248">
        <f t="array" ref="O248">IF(AND(ROWS($M$131:O248)&lt;=$P$2,COLUMNS($M$131:O248)&lt;=$P$2),INDEX(MINVERSE($M$6:INDEX($M$6:$EF$125,$P$2,$P$2)),ROWS($M$131:O248),COLUMNS($M$131:O248)),0)</f>
        <v>0</v>
      </c>
      <c r="P248">
        <f t="array" ref="P248">IF(AND(ROWS($M$131:P248)&lt;=$P$2,COLUMNS($M$131:P248)&lt;=$P$2),INDEX(MINVERSE($M$6:INDEX($M$6:$EF$125,$P$2,$P$2)),ROWS($M$131:P248),COLUMNS($M$131:P248)),0)</f>
        <v>0</v>
      </c>
      <c r="Q248">
        <f t="array" ref="Q248">IF(AND(ROWS($M$131:Q248)&lt;=$P$2,COLUMNS($M$131:Q248)&lt;=$P$2),INDEX(MINVERSE($M$6:INDEX($M$6:$EF$125,$P$2,$P$2)),ROWS($M$131:Q248),COLUMNS($M$131:Q248)),0)</f>
        <v>0</v>
      </c>
      <c r="R248">
        <f t="array" ref="R248">IF(AND(ROWS($M$131:R248)&lt;=$P$2,COLUMNS($M$131:R248)&lt;=$P$2),INDEX(MINVERSE($M$6:INDEX($M$6:$EF$125,$P$2,$P$2)),ROWS($M$131:R248),COLUMNS($M$131:R248)),0)</f>
        <v>0</v>
      </c>
      <c r="S248">
        <f t="array" ref="S248">IF(AND(ROWS($M$131:S248)&lt;=$P$2,COLUMNS($M$131:S248)&lt;=$P$2),INDEX(MINVERSE($M$6:INDEX($M$6:$EF$125,$P$2,$P$2)),ROWS($M$131:S248),COLUMNS($M$131:S248)),0)</f>
        <v>0</v>
      </c>
      <c r="T248">
        <f t="array" ref="T248">IF(AND(ROWS($M$131:T248)&lt;=$P$2,COLUMNS($M$131:T248)&lt;=$P$2),INDEX(MINVERSE($M$6:INDEX($M$6:$EF$125,$P$2,$P$2)),ROWS($M$131:T248),COLUMNS($M$131:T248)),0)</f>
        <v>0</v>
      </c>
      <c r="U248">
        <f t="array" ref="U248">IF(AND(ROWS($M$131:U248)&lt;=$P$2,COLUMNS($M$131:U248)&lt;=$P$2),INDEX(MINVERSE($M$6:INDEX($M$6:$EF$125,$P$2,$P$2)),ROWS($M$131:U248),COLUMNS($M$131:U248)),0)</f>
        <v>0</v>
      </c>
      <c r="V248">
        <f t="array" ref="V248">IF(AND(ROWS($M$131:V248)&lt;=$P$2,COLUMNS($M$131:V248)&lt;=$P$2),INDEX(MINVERSE($M$6:INDEX($M$6:$EF$125,$P$2,$P$2)),ROWS($M$131:V248),COLUMNS($M$131:V248)),0)</f>
        <v>0</v>
      </c>
      <c r="W248">
        <f t="array" ref="W248">IF(AND(ROWS($M$131:W248)&lt;=$P$2,COLUMNS($M$131:W248)&lt;=$P$2),INDEX(MINVERSE($M$6:INDEX($M$6:$EF$125,$P$2,$P$2)),ROWS($M$131:W248),COLUMNS($M$131:W248)),0)</f>
        <v>0</v>
      </c>
      <c r="X248">
        <f t="array" ref="X248">IF(AND(ROWS($M$131:X248)&lt;=$P$2,COLUMNS($M$131:X248)&lt;=$P$2),INDEX(MINVERSE($M$6:INDEX($M$6:$EF$125,$P$2,$P$2)),ROWS($M$131:X248),COLUMNS($M$131:X248)),0)</f>
        <v>0</v>
      </c>
      <c r="Y248">
        <f t="array" ref="Y248">IF(AND(ROWS($M$131:Y248)&lt;=$P$2,COLUMNS($M$131:Y248)&lt;=$P$2),INDEX(MINVERSE($M$6:INDEX($M$6:$EF$125,$P$2,$P$2)),ROWS($M$131:Y248),COLUMNS($M$131:Y248)),0)</f>
        <v>0</v>
      </c>
      <c r="Z248">
        <f t="array" ref="Z248">IF(AND(ROWS($M$131:Z248)&lt;=$P$2,COLUMNS($M$131:Z248)&lt;=$P$2),INDEX(MINVERSE($M$6:INDEX($M$6:$EF$125,$P$2,$P$2)),ROWS($M$131:Z248),COLUMNS($M$131:Z248)),0)</f>
        <v>0</v>
      </c>
      <c r="AA248">
        <f t="array" ref="AA248">IF(AND(ROWS($M$131:AA248)&lt;=$P$2,COLUMNS($M$131:AA248)&lt;=$P$2),INDEX(MINVERSE($M$6:INDEX($M$6:$EF$125,$P$2,$P$2)),ROWS($M$131:AA248),COLUMNS($M$131:AA248)),0)</f>
        <v>0</v>
      </c>
      <c r="AB248">
        <f t="array" ref="AB248">IF(AND(ROWS($M$131:AB248)&lt;=$P$2,COLUMNS($M$131:AB248)&lt;=$P$2),INDEX(MINVERSE($M$6:INDEX($M$6:$EF$125,$P$2,$P$2)),ROWS($M$131:AB248),COLUMNS($M$131:AB248)),0)</f>
        <v>0</v>
      </c>
      <c r="AC248">
        <f t="array" ref="AC248">IF(AND(ROWS($M$131:AC248)&lt;=$P$2,COLUMNS($M$131:AC248)&lt;=$P$2),INDEX(MINVERSE($M$6:INDEX($M$6:$EF$125,$P$2,$P$2)),ROWS($M$131:AC248),COLUMNS($M$131:AC248)),0)</f>
        <v>0</v>
      </c>
      <c r="AD248">
        <f t="array" ref="AD248">IF(AND(ROWS($M$131:AD248)&lt;=$P$2,COLUMNS($M$131:AD248)&lt;=$P$2),INDEX(MINVERSE($M$6:INDEX($M$6:$EF$125,$P$2,$P$2)),ROWS($M$131:AD248),COLUMNS($M$131:AD248)),0)</f>
        <v>0</v>
      </c>
      <c r="AE248">
        <f t="array" ref="AE248">IF(AND(ROWS($M$131:AE248)&lt;=$P$2,COLUMNS($M$131:AE248)&lt;=$P$2),INDEX(MINVERSE($M$6:INDEX($M$6:$EF$125,$P$2,$P$2)),ROWS($M$131:AE248),COLUMNS($M$131:AE248)),0)</f>
        <v>0</v>
      </c>
      <c r="AF248">
        <f t="array" ref="AF248">IF(AND(ROWS($M$131:AF248)&lt;=$P$2,COLUMNS($M$131:AF248)&lt;=$P$2),INDEX(MINVERSE($M$6:INDEX($M$6:$EF$125,$P$2,$P$2)),ROWS($M$131:AF248),COLUMNS($M$131:AF248)),0)</f>
        <v>0</v>
      </c>
      <c r="AG248">
        <f t="array" ref="AG248">IF(AND(ROWS($M$131:AG248)&lt;=$P$2,COLUMNS($M$131:AG248)&lt;=$P$2),INDEX(MINVERSE($M$6:INDEX($M$6:$EF$125,$P$2,$P$2)),ROWS($M$131:AG248),COLUMNS($M$131:AG248)),0)</f>
        <v>0</v>
      </c>
      <c r="AH248">
        <f t="array" ref="AH248">IF(AND(ROWS($M$131:AH248)&lt;=$P$2,COLUMNS($M$131:AH248)&lt;=$P$2),INDEX(MINVERSE($M$6:INDEX($M$6:$EF$125,$P$2,$P$2)),ROWS($M$131:AH248),COLUMNS($M$131:AH248)),0)</f>
        <v>0</v>
      </c>
      <c r="AI248">
        <f t="array" ref="AI248">IF(AND(ROWS($M$131:AI248)&lt;=$P$2,COLUMNS($M$131:AI248)&lt;=$P$2),INDEX(MINVERSE($M$6:INDEX($M$6:$EF$125,$P$2,$P$2)),ROWS($M$131:AI248),COLUMNS($M$131:AI248)),0)</f>
        <v>0</v>
      </c>
      <c r="AJ248">
        <f t="array" ref="AJ248">IF(AND(ROWS($M$131:AJ248)&lt;=$P$2,COLUMNS($M$131:AJ248)&lt;=$P$2),INDEX(MINVERSE($M$6:INDEX($M$6:$EF$125,$P$2,$P$2)),ROWS($M$131:AJ248),COLUMNS($M$131:AJ248)),0)</f>
        <v>0</v>
      </c>
      <c r="AK248">
        <f t="array" ref="AK248">IF(AND(ROWS($M$131:AK248)&lt;=$P$2,COLUMNS($M$131:AK248)&lt;=$P$2),INDEX(MINVERSE($M$6:INDEX($M$6:$EF$125,$P$2,$P$2)),ROWS($M$131:AK248),COLUMNS($M$131:AK248)),0)</f>
        <v>0</v>
      </c>
      <c r="AL248">
        <f t="array" ref="AL248">IF(AND(ROWS($M$131:AL248)&lt;=$P$2,COLUMNS($M$131:AL248)&lt;=$P$2),INDEX(MINVERSE($M$6:INDEX($M$6:$EF$125,$P$2,$P$2)),ROWS($M$131:AL248),COLUMNS($M$131:AL248)),0)</f>
        <v>0</v>
      </c>
      <c r="AM248">
        <f t="array" ref="AM248">IF(AND(ROWS($M$131:AM248)&lt;=$P$2,COLUMNS($M$131:AM248)&lt;=$P$2),INDEX(MINVERSE($M$6:INDEX($M$6:$EF$125,$P$2,$P$2)),ROWS($M$131:AM248),COLUMNS($M$131:AM248)),0)</f>
        <v>0</v>
      </c>
      <c r="AN248">
        <f t="array" ref="AN248">IF(AND(ROWS($M$131:AN248)&lt;=$P$2,COLUMNS($M$131:AN248)&lt;=$P$2),INDEX(MINVERSE($M$6:INDEX($M$6:$EF$125,$P$2,$P$2)),ROWS($M$131:AN248),COLUMNS($M$131:AN248)),0)</f>
        <v>0</v>
      </c>
      <c r="AO248">
        <f t="array" ref="AO248">IF(AND(ROWS($M$131:AO248)&lt;=$P$2,COLUMNS($M$131:AO248)&lt;=$P$2),INDEX(MINVERSE($M$6:INDEX($M$6:$EF$125,$P$2,$P$2)),ROWS($M$131:AO248),COLUMNS($M$131:AO248)),0)</f>
        <v>0</v>
      </c>
      <c r="AP248">
        <f t="array" ref="AP248">IF(AND(ROWS($M$131:AP248)&lt;=$P$2,COLUMNS($M$131:AP248)&lt;=$P$2),INDEX(MINVERSE($M$6:INDEX($M$6:$EF$125,$P$2,$P$2)),ROWS($M$131:AP248),COLUMNS($M$131:AP248)),0)</f>
        <v>0</v>
      </c>
      <c r="AQ248">
        <f t="array" ref="AQ248">IF(AND(ROWS($M$131:AQ248)&lt;=$P$2,COLUMNS($M$131:AQ248)&lt;=$P$2),INDEX(MINVERSE($M$6:INDEX($M$6:$EF$125,$P$2,$P$2)),ROWS($M$131:AQ248),COLUMNS($M$131:AQ248)),0)</f>
        <v>0</v>
      </c>
      <c r="AR248">
        <f t="array" ref="AR248">IF(AND(ROWS($M$131:AR248)&lt;=$P$2,COLUMNS($M$131:AR248)&lt;=$P$2),INDEX(MINVERSE($M$6:INDEX($M$6:$EF$125,$P$2,$P$2)),ROWS($M$131:AR248),COLUMNS($M$131:AR248)),0)</f>
        <v>0</v>
      </c>
      <c r="AS248">
        <f t="array" ref="AS248">IF(AND(ROWS($M$131:AS248)&lt;=$P$2,COLUMNS($M$131:AS248)&lt;=$P$2),INDEX(MINVERSE($M$6:INDEX($M$6:$EF$125,$P$2,$P$2)),ROWS($M$131:AS248),COLUMNS($M$131:AS248)),0)</f>
        <v>0</v>
      </c>
      <c r="AT248">
        <f t="array" ref="AT248">IF(AND(ROWS($M$131:AT248)&lt;=$P$2,COLUMNS($M$131:AT248)&lt;=$P$2),INDEX(MINVERSE($M$6:INDEX($M$6:$EF$125,$P$2,$P$2)),ROWS($M$131:AT248),COLUMNS($M$131:AT248)),0)</f>
        <v>0</v>
      </c>
      <c r="AU248">
        <f t="array" ref="AU248">IF(AND(ROWS($M$131:AU248)&lt;=$P$2,COLUMNS($M$131:AU248)&lt;=$P$2),INDEX(MINVERSE($M$6:INDEX($M$6:$EF$125,$P$2,$P$2)),ROWS($M$131:AU248),COLUMNS($M$131:AU248)),0)</f>
        <v>0</v>
      </c>
      <c r="AV248">
        <f t="array" ref="AV248">IF(AND(ROWS($M$131:AV248)&lt;=$P$2,COLUMNS($M$131:AV248)&lt;=$P$2),INDEX(MINVERSE($M$6:INDEX($M$6:$EF$125,$P$2,$P$2)),ROWS($M$131:AV248),COLUMNS($M$131:AV248)),0)</f>
        <v>0</v>
      </c>
      <c r="AW248">
        <f t="array" ref="AW248">IF(AND(ROWS($M$131:AW248)&lt;=$P$2,COLUMNS($M$131:AW248)&lt;=$P$2),INDEX(MINVERSE($M$6:INDEX($M$6:$EF$125,$P$2,$P$2)),ROWS($M$131:AW248),COLUMNS($M$131:AW248)),0)</f>
        <v>0</v>
      </c>
      <c r="AX248">
        <f t="array" ref="AX248">IF(AND(ROWS($M$131:AX248)&lt;=$P$2,COLUMNS($M$131:AX248)&lt;=$P$2),INDEX(MINVERSE($M$6:INDEX($M$6:$EF$125,$P$2,$P$2)),ROWS($M$131:AX248),COLUMNS($M$131:AX248)),0)</f>
        <v>0</v>
      </c>
      <c r="AY248">
        <f t="array" ref="AY248">IF(AND(ROWS($M$131:AY248)&lt;=$P$2,COLUMNS($M$131:AY248)&lt;=$P$2),INDEX(MINVERSE($M$6:INDEX($M$6:$EF$125,$P$2,$P$2)),ROWS($M$131:AY248),COLUMNS($M$131:AY248)),0)</f>
        <v>0</v>
      </c>
      <c r="AZ248">
        <f t="array" ref="AZ248">IF(AND(ROWS($M$131:AZ248)&lt;=$P$2,COLUMNS($M$131:AZ248)&lt;=$P$2),INDEX(MINVERSE($M$6:INDEX($M$6:$EF$125,$P$2,$P$2)),ROWS($M$131:AZ248),COLUMNS($M$131:AZ248)),0)</f>
        <v>0</v>
      </c>
      <c r="BA248">
        <f t="array" ref="BA248">IF(AND(ROWS($M$131:BA248)&lt;=$P$2,COLUMNS($M$131:BA248)&lt;=$P$2),INDEX(MINVERSE($M$6:INDEX($M$6:$EF$125,$P$2,$P$2)),ROWS($M$131:BA248),COLUMNS($M$131:BA248)),0)</f>
        <v>0</v>
      </c>
      <c r="BB248">
        <f t="array" ref="BB248">IF(AND(ROWS($M$131:BB248)&lt;=$P$2,COLUMNS($M$131:BB248)&lt;=$P$2),INDEX(MINVERSE($M$6:INDEX($M$6:$EF$125,$P$2,$P$2)),ROWS($M$131:BB248),COLUMNS($M$131:BB248)),0)</f>
        <v>0</v>
      </c>
      <c r="BC248">
        <f t="array" ref="BC248">IF(AND(ROWS($M$131:BC248)&lt;=$P$2,COLUMNS($M$131:BC248)&lt;=$P$2),INDEX(MINVERSE($M$6:INDEX($M$6:$EF$125,$P$2,$P$2)),ROWS($M$131:BC248),COLUMNS($M$131:BC248)),0)</f>
        <v>0</v>
      </c>
      <c r="BD248">
        <f t="array" ref="BD248">IF(AND(ROWS($M$131:BD248)&lt;=$P$2,COLUMNS($M$131:BD248)&lt;=$P$2),INDEX(MINVERSE($M$6:INDEX($M$6:$EF$125,$P$2,$P$2)),ROWS($M$131:BD248),COLUMNS($M$131:BD248)),0)</f>
        <v>0</v>
      </c>
      <c r="BE248">
        <f t="array" ref="BE248">IF(AND(ROWS($M$131:BE248)&lt;=$P$2,COLUMNS($M$131:BE248)&lt;=$P$2),INDEX(MINVERSE($M$6:INDEX($M$6:$EF$125,$P$2,$P$2)),ROWS($M$131:BE248),COLUMNS($M$131:BE248)),0)</f>
        <v>0</v>
      </c>
      <c r="BF248">
        <f t="array" ref="BF248">IF(AND(ROWS($M$131:BF248)&lt;=$P$2,COLUMNS($M$131:BF248)&lt;=$P$2),INDEX(MINVERSE($M$6:INDEX($M$6:$EF$125,$P$2,$P$2)),ROWS($M$131:BF248),COLUMNS($M$131:BF248)),0)</f>
        <v>0</v>
      </c>
      <c r="BG248">
        <f t="array" ref="BG248">IF(AND(ROWS($M$131:BG248)&lt;=$P$2,COLUMNS($M$131:BG248)&lt;=$P$2),INDEX(MINVERSE($M$6:INDEX($M$6:$EF$125,$P$2,$P$2)),ROWS($M$131:BG248),COLUMNS($M$131:BG248)),0)</f>
        <v>0</v>
      </c>
      <c r="BH248">
        <f t="array" ref="BH248">IF(AND(ROWS($M$131:BH248)&lt;=$P$2,COLUMNS($M$131:BH248)&lt;=$P$2),INDEX(MINVERSE($M$6:INDEX($M$6:$EF$125,$P$2,$P$2)),ROWS($M$131:BH248),COLUMNS($M$131:BH248)),0)</f>
        <v>0</v>
      </c>
      <c r="BI248">
        <f t="array" ref="BI248">IF(AND(ROWS($M$131:BI248)&lt;=$P$2,COLUMNS($M$131:BI248)&lt;=$P$2),INDEX(MINVERSE($M$6:INDEX($M$6:$EF$125,$P$2,$P$2)),ROWS($M$131:BI248),COLUMNS($M$131:BI248)),0)</f>
        <v>0</v>
      </c>
      <c r="BJ248">
        <f t="array" ref="BJ248">IF(AND(ROWS($M$131:BJ248)&lt;=$P$2,COLUMNS($M$131:BJ248)&lt;=$P$2),INDEX(MINVERSE($M$6:INDEX($M$6:$EF$125,$P$2,$P$2)),ROWS($M$131:BJ248),COLUMNS($M$131:BJ248)),0)</f>
        <v>0</v>
      </c>
      <c r="BK248">
        <f t="array" ref="BK248">IF(AND(ROWS($M$131:BK248)&lt;=$P$2,COLUMNS($M$131:BK248)&lt;=$P$2),INDEX(MINVERSE($M$6:INDEX($M$6:$EF$125,$P$2,$P$2)),ROWS($M$131:BK248),COLUMNS($M$131:BK248)),0)</f>
        <v>0</v>
      </c>
      <c r="BL248">
        <f t="array" ref="BL248">IF(AND(ROWS($M$131:BL248)&lt;=$P$2,COLUMNS($M$131:BL248)&lt;=$P$2),INDEX(MINVERSE($M$6:INDEX($M$6:$EF$125,$P$2,$P$2)),ROWS($M$131:BL248),COLUMNS($M$131:BL248)),0)</f>
        <v>0</v>
      </c>
      <c r="BM248">
        <f t="array" ref="BM248">IF(AND(ROWS($M$131:BM248)&lt;=$P$2,COLUMNS($M$131:BM248)&lt;=$P$2),INDEX(MINVERSE($M$6:INDEX($M$6:$EF$125,$P$2,$P$2)),ROWS($M$131:BM248),COLUMNS($M$131:BM248)),0)</f>
        <v>0</v>
      </c>
      <c r="BN248">
        <f t="array" ref="BN248">IF(AND(ROWS($M$131:BN248)&lt;=$P$2,COLUMNS($M$131:BN248)&lt;=$P$2),INDEX(MINVERSE($M$6:INDEX($M$6:$EF$125,$P$2,$P$2)),ROWS($M$131:BN248),COLUMNS($M$131:BN248)),0)</f>
        <v>0</v>
      </c>
      <c r="BO248">
        <f t="array" ref="BO248">IF(AND(ROWS($M$131:BO248)&lt;=$P$2,COLUMNS($M$131:BO248)&lt;=$P$2),INDEX(MINVERSE($M$6:INDEX($M$6:$EF$125,$P$2,$P$2)),ROWS($M$131:BO248),COLUMNS($M$131:BO248)),0)</f>
        <v>0</v>
      </c>
      <c r="BP248">
        <f t="array" ref="BP248">IF(AND(ROWS($M$131:BP248)&lt;=$P$2,COLUMNS($M$131:BP248)&lt;=$P$2),INDEX(MINVERSE($M$6:INDEX($M$6:$EF$125,$P$2,$P$2)),ROWS($M$131:BP248),COLUMNS($M$131:BP248)),0)</f>
        <v>0</v>
      </c>
      <c r="BQ248">
        <f t="array" ref="BQ248">IF(AND(ROWS($M$131:BQ248)&lt;=$P$2,COLUMNS($M$131:BQ248)&lt;=$P$2),INDEX(MINVERSE($M$6:INDEX($M$6:$EF$125,$P$2,$P$2)),ROWS($M$131:BQ248),COLUMNS($M$131:BQ248)),0)</f>
        <v>0</v>
      </c>
      <c r="BR248">
        <f t="array" ref="BR248">IF(AND(ROWS($M$131:BR248)&lt;=$P$2,COLUMNS($M$131:BR248)&lt;=$P$2),INDEX(MINVERSE($M$6:INDEX($M$6:$EF$125,$P$2,$P$2)),ROWS($M$131:BR248),COLUMNS($M$131:BR248)),0)</f>
        <v>0</v>
      </c>
      <c r="BS248">
        <f t="array" ref="BS248">IF(AND(ROWS($M$131:BS248)&lt;=$P$2,COLUMNS($M$131:BS248)&lt;=$P$2),INDEX(MINVERSE($M$6:INDEX($M$6:$EF$125,$P$2,$P$2)),ROWS($M$131:BS248),COLUMNS($M$131:BS248)),0)</f>
        <v>0</v>
      </c>
      <c r="BT248">
        <f t="array" ref="BT248">IF(AND(ROWS($M$131:BT248)&lt;=$P$2,COLUMNS($M$131:BT248)&lt;=$P$2),INDEX(MINVERSE($M$6:INDEX($M$6:$EF$125,$P$2,$P$2)),ROWS($M$131:BT248),COLUMNS($M$131:BT248)),0)</f>
        <v>0</v>
      </c>
      <c r="BU248">
        <f t="array" ref="BU248">IF(AND(ROWS($M$131:BU248)&lt;=$P$2,COLUMNS($M$131:BU248)&lt;=$P$2),INDEX(MINVERSE($M$6:INDEX($M$6:$EF$125,$P$2,$P$2)),ROWS($M$131:BU248),COLUMNS($M$131:BU248)),0)</f>
        <v>0</v>
      </c>
      <c r="BV248">
        <f t="array" ref="BV248">IF(AND(ROWS($M$131:BV248)&lt;=$P$2,COLUMNS($M$131:BV248)&lt;=$P$2),INDEX(MINVERSE($M$6:INDEX($M$6:$EF$125,$P$2,$P$2)),ROWS($M$131:BV248),COLUMNS($M$131:BV248)),0)</f>
        <v>0</v>
      </c>
      <c r="BW248">
        <f t="array" ref="BW248">IF(AND(ROWS($M$131:BW248)&lt;=$P$2,COLUMNS($M$131:BW248)&lt;=$P$2),INDEX(MINVERSE($M$6:INDEX($M$6:$EF$125,$P$2,$P$2)),ROWS($M$131:BW248),COLUMNS($M$131:BW248)),0)</f>
        <v>0</v>
      </c>
      <c r="BX248">
        <f t="array" ref="BX248">IF(AND(ROWS($M$131:BX248)&lt;=$P$2,COLUMNS($M$131:BX248)&lt;=$P$2),INDEX(MINVERSE($M$6:INDEX($M$6:$EF$125,$P$2,$P$2)),ROWS($M$131:BX248),COLUMNS($M$131:BX248)),0)</f>
        <v>0</v>
      </c>
      <c r="BY248">
        <f t="array" ref="BY248">IF(AND(ROWS($M$131:BY248)&lt;=$P$2,COLUMNS($M$131:BY248)&lt;=$P$2),INDEX(MINVERSE($M$6:INDEX($M$6:$EF$125,$P$2,$P$2)),ROWS($M$131:BY248),COLUMNS($M$131:BY248)),0)</f>
        <v>0</v>
      </c>
      <c r="BZ248">
        <f t="array" ref="BZ248">IF(AND(ROWS($M$131:BZ248)&lt;=$P$2,COLUMNS($M$131:BZ248)&lt;=$P$2),INDEX(MINVERSE($M$6:INDEX($M$6:$EF$125,$P$2,$P$2)),ROWS($M$131:BZ248),COLUMNS($M$131:BZ248)),0)</f>
        <v>0</v>
      </c>
      <c r="CA248">
        <f t="array" ref="CA248">IF(AND(ROWS($M$131:CA248)&lt;=$P$2,COLUMNS($M$131:CA248)&lt;=$P$2),INDEX(MINVERSE($M$6:INDEX($M$6:$EF$125,$P$2,$P$2)),ROWS($M$131:CA248),COLUMNS($M$131:CA248)),0)</f>
        <v>0</v>
      </c>
      <c r="CB248">
        <f t="array" ref="CB248">IF(AND(ROWS($M$131:CB248)&lt;=$P$2,COLUMNS($M$131:CB248)&lt;=$P$2),INDEX(MINVERSE($M$6:INDEX($M$6:$EF$125,$P$2,$P$2)),ROWS($M$131:CB248),COLUMNS($M$131:CB248)),0)</f>
        <v>0</v>
      </c>
      <c r="CC248">
        <f t="array" ref="CC248">IF(AND(ROWS($M$131:CC248)&lt;=$P$2,COLUMNS($M$131:CC248)&lt;=$P$2),INDEX(MINVERSE($M$6:INDEX($M$6:$EF$125,$P$2,$P$2)),ROWS($M$131:CC248),COLUMNS($M$131:CC248)),0)</f>
        <v>0</v>
      </c>
      <c r="CD248">
        <f t="array" ref="CD248">IF(AND(ROWS($M$131:CD248)&lt;=$P$2,COLUMNS($M$131:CD248)&lt;=$P$2),INDEX(MINVERSE($M$6:INDEX($M$6:$EF$125,$P$2,$P$2)),ROWS($M$131:CD248),COLUMNS($M$131:CD248)),0)</f>
        <v>0</v>
      </c>
      <c r="CE248">
        <f t="array" ref="CE248">IF(AND(ROWS($M$131:CE248)&lt;=$P$2,COLUMNS($M$131:CE248)&lt;=$P$2),INDEX(MINVERSE($M$6:INDEX($M$6:$EF$125,$P$2,$P$2)),ROWS($M$131:CE248),COLUMNS($M$131:CE248)),0)</f>
        <v>0</v>
      </c>
      <c r="CF248">
        <f t="array" ref="CF248">IF(AND(ROWS($M$131:CF248)&lt;=$P$2,COLUMNS($M$131:CF248)&lt;=$P$2),INDEX(MINVERSE($M$6:INDEX($M$6:$EF$125,$P$2,$P$2)),ROWS($M$131:CF248),COLUMNS($M$131:CF248)),0)</f>
        <v>0</v>
      </c>
      <c r="CG248">
        <f t="array" ref="CG248">IF(AND(ROWS($M$131:CG248)&lt;=$P$2,COLUMNS($M$131:CG248)&lt;=$P$2),INDEX(MINVERSE($M$6:INDEX($M$6:$EF$125,$P$2,$P$2)),ROWS($M$131:CG248),COLUMNS($M$131:CG248)),0)</f>
        <v>0</v>
      </c>
      <c r="CH248">
        <f t="array" ref="CH248">IF(AND(ROWS($M$131:CH248)&lt;=$P$2,COLUMNS($M$131:CH248)&lt;=$P$2),INDEX(MINVERSE($M$6:INDEX($M$6:$EF$125,$P$2,$P$2)),ROWS($M$131:CH248),COLUMNS($M$131:CH248)),0)</f>
        <v>0</v>
      </c>
      <c r="CI248">
        <f t="array" ref="CI248">IF(AND(ROWS($M$131:CI248)&lt;=$P$2,COLUMNS($M$131:CI248)&lt;=$P$2),INDEX(MINVERSE($M$6:INDEX($M$6:$EF$125,$P$2,$P$2)),ROWS($M$131:CI248),COLUMNS($M$131:CI248)),0)</f>
        <v>0</v>
      </c>
      <c r="CJ248">
        <f t="array" ref="CJ248">IF(AND(ROWS($M$131:CJ248)&lt;=$P$2,COLUMNS($M$131:CJ248)&lt;=$P$2),INDEX(MINVERSE($M$6:INDEX($M$6:$EF$125,$P$2,$P$2)),ROWS($M$131:CJ248),COLUMNS($M$131:CJ248)),0)</f>
        <v>0</v>
      </c>
      <c r="CK248">
        <f t="array" ref="CK248">IF(AND(ROWS($M$131:CK248)&lt;=$P$2,COLUMNS($M$131:CK248)&lt;=$P$2),INDEX(MINVERSE($M$6:INDEX($M$6:$EF$125,$P$2,$P$2)),ROWS($M$131:CK248),COLUMNS($M$131:CK248)),0)</f>
        <v>0</v>
      </c>
      <c r="CL248">
        <f t="array" ref="CL248">IF(AND(ROWS($M$131:CL248)&lt;=$P$2,COLUMNS($M$131:CL248)&lt;=$P$2),INDEX(MINVERSE($M$6:INDEX($M$6:$EF$125,$P$2,$P$2)),ROWS($M$131:CL248),COLUMNS($M$131:CL248)),0)</f>
        <v>0</v>
      </c>
      <c r="CM248">
        <f t="array" ref="CM248">IF(AND(ROWS($M$131:CM248)&lt;=$P$2,COLUMNS($M$131:CM248)&lt;=$P$2),INDEX(MINVERSE($M$6:INDEX($M$6:$EF$125,$P$2,$P$2)),ROWS($M$131:CM248),COLUMNS($M$131:CM248)),0)</f>
        <v>0</v>
      </c>
      <c r="CN248">
        <f t="array" ref="CN248">IF(AND(ROWS($M$131:CN248)&lt;=$P$2,COLUMNS($M$131:CN248)&lt;=$P$2),INDEX(MINVERSE($M$6:INDEX($M$6:$EF$125,$P$2,$P$2)),ROWS($M$131:CN248),COLUMNS($M$131:CN248)),0)</f>
        <v>0</v>
      </c>
      <c r="CO248">
        <f t="array" ref="CO248">IF(AND(ROWS($M$131:CO248)&lt;=$P$2,COLUMNS($M$131:CO248)&lt;=$P$2),INDEX(MINVERSE($M$6:INDEX($M$6:$EF$125,$P$2,$P$2)),ROWS($M$131:CO248),COLUMNS($M$131:CO248)),0)</f>
        <v>0</v>
      </c>
      <c r="CP248">
        <f t="array" ref="CP248">IF(AND(ROWS($M$131:CP248)&lt;=$P$2,COLUMNS($M$131:CP248)&lt;=$P$2),INDEX(MINVERSE($M$6:INDEX($M$6:$EF$125,$P$2,$P$2)),ROWS($M$131:CP248),COLUMNS($M$131:CP248)),0)</f>
        <v>0</v>
      </c>
      <c r="CQ248">
        <f t="array" ref="CQ248">IF(AND(ROWS($M$131:CQ248)&lt;=$P$2,COLUMNS($M$131:CQ248)&lt;=$P$2),INDEX(MINVERSE($M$6:INDEX($M$6:$EF$125,$P$2,$P$2)),ROWS($M$131:CQ248),COLUMNS($M$131:CQ248)),0)</f>
        <v>0</v>
      </c>
      <c r="CR248">
        <f t="array" ref="CR248">IF(AND(ROWS($M$131:CR248)&lt;=$P$2,COLUMNS($M$131:CR248)&lt;=$P$2),INDEX(MINVERSE($M$6:INDEX($M$6:$EF$125,$P$2,$P$2)),ROWS($M$131:CR248),COLUMNS($M$131:CR248)),0)</f>
        <v>0</v>
      </c>
      <c r="CS248">
        <f t="array" ref="CS248">IF(AND(ROWS($M$131:CS248)&lt;=$P$2,COLUMNS($M$131:CS248)&lt;=$P$2),INDEX(MINVERSE($M$6:INDEX($M$6:$EF$125,$P$2,$P$2)),ROWS($M$131:CS248),COLUMNS($M$131:CS248)),0)</f>
        <v>0</v>
      </c>
      <c r="CT248">
        <f t="array" ref="CT248">IF(AND(ROWS($M$131:CT248)&lt;=$P$2,COLUMNS($M$131:CT248)&lt;=$P$2),INDEX(MINVERSE($M$6:INDEX($M$6:$EF$125,$P$2,$P$2)),ROWS($M$131:CT248),COLUMNS($M$131:CT248)),0)</f>
        <v>0</v>
      </c>
      <c r="CU248">
        <f t="array" ref="CU248">IF(AND(ROWS($M$131:CU248)&lt;=$P$2,COLUMNS($M$131:CU248)&lt;=$P$2),INDEX(MINVERSE($M$6:INDEX($M$6:$EF$125,$P$2,$P$2)),ROWS($M$131:CU248),COLUMNS($M$131:CU248)),0)</f>
        <v>0</v>
      </c>
      <c r="CV248">
        <f t="array" ref="CV248">IF(AND(ROWS($M$131:CV248)&lt;=$P$2,COLUMNS($M$131:CV248)&lt;=$P$2),INDEX(MINVERSE($M$6:INDEX($M$6:$EF$125,$P$2,$P$2)),ROWS($M$131:CV248),COLUMNS($M$131:CV248)),0)</f>
        <v>0</v>
      </c>
      <c r="CW248">
        <f t="array" ref="CW248">IF(AND(ROWS($M$131:CW248)&lt;=$P$2,COLUMNS($M$131:CW248)&lt;=$P$2),INDEX(MINVERSE($M$6:INDEX($M$6:$EF$125,$P$2,$P$2)),ROWS($M$131:CW248),COLUMNS($M$131:CW248)),0)</f>
        <v>0</v>
      </c>
      <c r="CX248">
        <f t="array" ref="CX248">IF(AND(ROWS($M$131:CX248)&lt;=$P$2,COLUMNS($M$131:CX248)&lt;=$P$2),INDEX(MINVERSE($M$6:INDEX($M$6:$EF$125,$P$2,$P$2)),ROWS($M$131:CX248),COLUMNS($M$131:CX248)),0)</f>
        <v>0</v>
      </c>
      <c r="CY248">
        <f t="array" ref="CY248">IF(AND(ROWS($M$131:CY248)&lt;=$P$2,COLUMNS($M$131:CY248)&lt;=$P$2),INDEX(MINVERSE($M$6:INDEX($M$6:$EF$125,$P$2,$P$2)),ROWS($M$131:CY248),COLUMNS($M$131:CY248)),0)</f>
        <v>0</v>
      </c>
      <c r="CZ248">
        <f t="array" ref="CZ248">IF(AND(ROWS($M$131:CZ248)&lt;=$P$2,COLUMNS($M$131:CZ248)&lt;=$P$2),INDEX(MINVERSE($M$6:INDEX($M$6:$EF$125,$P$2,$P$2)),ROWS($M$131:CZ248),COLUMNS($M$131:CZ248)),0)</f>
        <v>0</v>
      </c>
      <c r="DA248">
        <f t="array" ref="DA248">IF(AND(ROWS($M$131:DA248)&lt;=$P$2,COLUMNS($M$131:DA248)&lt;=$P$2),INDEX(MINVERSE($M$6:INDEX($M$6:$EF$125,$P$2,$P$2)),ROWS($M$131:DA248),COLUMNS($M$131:DA248)),0)</f>
        <v>0</v>
      </c>
      <c r="DB248">
        <f t="array" ref="DB248">IF(AND(ROWS($M$131:DB248)&lt;=$P$2,COLUMNS($M$131:DB248)&lt;=$P$2),INDEX(MINVERSE($M$6:INDEX($M$6:$EF$125,$P$2,$P$2)),ROWS($M$131:DB248),COLUMNS($M$131:DB248)),0)</f>
        <v>0</v>
      </c>
      <c r="DC248">
        <f t="array" ref="DC248">IF(AND(ROWS($M$131:DC248)&lt;=$P$2,COLUMNS($M$131:DC248)&lt;=$P$2),INDEX(MINVERSE($M$6:INDEX($M$6:$EF$125,$P$2,$P$2)),ROWS($M$131:DC248),COLUMNS($M$131:DC248)),0)</f>
        <v>0</v>
      </c>
      <c r="DD248">
        <f t="array" ref="DD248">IF(AND(ROWS($M$131:DD248)&lt;=$P$2,COLUMNS($M$131:DD248)&lt;=$P$2),INDEX(MINVERSE($M$6:INDEX($M$6:$EF$125,$P$2,$P$2)),ROWS($M$131:DD248),COLUMNS($M$131:DD248)),0)</f>
        <v>0</v>
      </c>
      <c r="DE248">
        <f t="array" ref="DE248">IF(AND(ROWS($M$131:DE248)&lt;=$P$2,COLUMNS($M$131:DE248)&lt;=$P$2),INDEX(MINVERSE($M$6:INDEX($M$6:$EF$125,$P$2,$P$2)),ROWS($M$131:DE248),COLUMNS($M$131:DE248)),0)</f>
        <v>0</v>
      </c>
      <c r="DF248">
        <f t="array" ref="DF248">IF(AND(ROWS($M$131:DF248)&lt;=$P$2,COLUMNS($M$131:DF248)&lt;=$P$2),INDEX(MINVERSE($M$6:INDEX($M$6:$EF$125,$P$2,$P$2)),ROWS($M$131:DF248),COLUMNS($M$131:DF248)),0)</f>
        <v>0</v>
      </c>
      <c r="DG248">
        <f t="array" ref="DG248">IF(AND(ROWS($M$131:DG248)&lt;=$P$2,COLUMNS($M$131:DG248)&lt;=$P$2),INDEX(MINVERSE($M$6:INDEX($M$6:$EF$125,$P$2,$P$2)),ROWS($M$131:DG248),COLUMNS($M$131:DG248)),0)</f>
        <v>0</v>
      </c>
      <c r="DH248">
        <f t="array" ref="DH248">IF(AND(ROWS($M$131:DH248)&lt;=$P$2,COLUMNS($M$131:DH248)&lt;=$P$2),INDEX(MINVERSE($M$6:INDEX($M$6:$EF$125,$P$2,$P$2)),ROWS($M$131:DH248),COLUMNS($M$131:DH248)),0)</f>
        <v>0</v>
      </c>
      <c r="DI248">
        <f t="array" ref="DI248">IF(AND(ROWS($M$131:DI248)&lt;=$P$2,COLUMNS($M$131:DI248)&lt;=$P$2),INDEX(MINVERSE($M$6:INDEX($M$6:$EF$125,$P$2,$P$2)),ROWS($M$131:DI248),COLUMNS($M$131:DI248)),0)</f>
        <v>0</v>
      </c>
      <c r="DJ248">
        <f t="array" ref="DJ248">IF(AND(ROWS($M$131:DJ248)&lt;=$P$2,COLUMNS($M$131:DJ248)&lt;=$P$2),INDEX(MINVERSE($M$6:INDEX($M$6:$EF$125,$P$2,$P$2)),ROWS($M$131:DJ248),COLUMNS($M$131:DJ248)),0)</f>
        <v>0</v>
      </c>
      <c r="DK248">
        <f t="array" ref="DK248">IF(AND(ROWS($M$131:DK248)&lt;=$P$2,COLUMNS($M$131:DK248)&lt;=$P$2),INDEX(MINVERSE($M$6:INDEX($M$6:$EF$125,$P$2,$P$2)),ROWS($M$131:DK248),COLUMNS($M$131:DK248)),0)</f>
        <v>0</v>
      </c>
      <c r="DL248">
        <f t="array" ref="DL248">IF(AND(ROWS($M$131:DL248)&lt;=$P$2,COLUMNS($M$131:DL248)&lt;=$P$2),INDEX(MINVERSE($M$6:INDEX($M$6:$EF$125,$P$2,$P$2)),ROWS($M$131:DL248),COLUMNS($M$131:DL248)),0)</f>
        <v>0</v>
      </c>
      <c r="DM248">
        <f t="array" ref="DM248">IF(AND(ROWS($M$131:DM248)&lt;=$P$2,COLUMNS($M$131:DM248)&lt;=$P$2),INDEX(MINVERSE($M$6:INDEX($M$6:$EF$125,$P$2,$P$2)),ROWS($M$131:DM248),COLUMNS($M$131:DM248)),0)</f>
        <v>0</v>
      </c>
      <c r="DN248">
        <f t="array" ref="DN248">IF(AND(ROWS($M$131:DN248)&lt;=$P$2,COLUMNS($M$131:DN248)&lt;=$P$2),INDEX(MINVERSE($M$6:INDEX($M$6:$EF$125,$P$2,$P$2)),ROWS($M$131:DN248),COLUMNS($M$131:DN248)),0)</f>
        <v>0</v>
      </c>
      <c r="DO248">
        <f t="array" ref="DO248">IF(AND(ROWS($M$131:DO248)&lt;=$P$2,COLUMNS($M$131:DO248)&lt;=$P$2),INDEX(MINVERSE($M$6:INDEX($M$6:$EF$125,$P$2,$P$2)),ROWS($M$131:DO248),COLUMNS($M$131:DO248)),0)</f>
        <v>0</v>
      </c>
      <c r="DP248">
        <f t="array" ref="DP248">IF(AND(ROWS($M$131:DP248)&lt;=$P$2,COLUMNS($M$131:DP248)&lt;=$P$2),INDEX(MINVERSE($M$6:INDEX($M$6:$EF$125,$P$2,$P$2)),ROWS($M$131:DP248),COLUMNS($M$131:DP248)),0)</f>
        <v>0</v>
      </c>
      <c r="DQ248">
        <f t="array" ref="DQ248">IF(AND(ROWS($M$131:DQ248)&lt;=$P$2,COLUMNS($M$131:DQ248)&lt;=$P$2),INDEX(MINVERSE($M$6:INDEX($M$6:$EF$125,$P$2,$P$2)),ROWS($M$131:DQ248),COLUMNS($M$131:DQ248)),0)</f>
        <v>0</v>
      </c>
      <c r="DR248">
        <f t="array" ref="DR248">IF(AND(ROWS($M$131:DR248)&lt;=$P$2,COLUMNS($M$131:DR248)&lt;=$P$2),INDEX(MINVERSE($M$6:INDEX($M$6:$EF$125,$P$2,$P$2)),ROWS($M$131:DR248),COLUMNS($M$131:DR248)),0)</f>
        <v>0</v>
      </c>
      <c r="DS248">
        <f t="array" ref="DS248">IF(AND(ROWS($M$131:DS248)&lt;=$P$2,COLUMNS($M$131:DS248)&lt;=$P$2),INDEX(MINVERSE($M$6:INDEX($M$6:$EF$125,$P$2,$P$2)),ROWS($M$131:DS248),COLUMNS($M$131:DS248)),0)</f>
        <v>0</v>
      </c>
      <c r="DT248">
        <f t="array" ref="DT248">IF(AND(ROWS($M$131:DT248)&lt;=$P$2,COLUMNS($M$131:DT248)&lt;=$P$2),INDEX(MINVERSE($M$6:INDEX($M$6:$EF$125,$P$2,$P$2)),ROWS($M$131:DT248),COLUMNS($M$131:DT248)),0)</f>
        <v>0</v>
      </c>
      <c r="DU248">
        <f t="array" ref="DU248">IF(AND(ROWS($M$131:DU248)&lt;=$P$2,COLUMNS($M$131:DU248)&lt;=$P$2),INDEX(MINVERSE($M$6:INDEX($M$6:$EF$125,$P$2,$P$2)),ROWS($M$131:DU248),COLUMNS($M$131:DU248)),0)</f>
        <v>0</v>
      </c>
      <c r="DV248">
        <f t="array" ref="DV248">IF(AND(ROWS($M$131:DV248)&lt;=$P$2,COLUMNS($M$131:DV248)&lt;=$P$2),INDEX(MINVERSE($M$6:INDEX($M$6:$EF$125,$P$2,$P$2)),ROWS($M$131:DV248),COLUMNS($M$131:DV248)),0)</f>
        <v>0</v>
      </c>
      <c r="DW248">
        <f t="array" ref="DW248">IF(AND(ROWS($M$131:DW248)&lt;=$P$2,COLUMNS($M$131:DW248)&lt;=$P$2),INDEX(MINVERSE($M$6:INDEX($M$6:$EF$125,$P$2,$P$2)),ROWS($M$131:DW248),COLUMNS($M$131:DW248)),0)</f>
        <v>0</v>
      </c>
      <c r="DX248">
        <f t="array" ref="DX248">IF(AND(ROWS($M$131:DX248)&lt;=$P$2,COLUMNS($M$131:DX248)&lt;=$P$2),INDEX(MINVERSE($M$6:INDEX($M$6:$EF$125,$P$2,$P$2)),ROWS($M$131:DX248),COLUMNS($M$131:DX248)),0)</f>
        <v>0</v>
      </c>
      <c r="DY248">
        <f t="array" ref="DY248">IF(AND(ROWS($M$131:DY248)&lt;=$P$2,COLUMNS($M$131:DY248)&lt;=$P$2),INDEX(MINVERSE($M$6:INDEX($M$6:$EF$125,$P$2,$P$2)),ROWS($M$131:DY248),COLUMNS($M$131:DY248)),0)</f>
        <v>0</v>
      </c>
      <c r="DZ248">
        <f t="array" ref="DZ248">IF(AND(ROWS($M$131:DZ248)&lt;=$P$2,COLUMNS($M$131:DZ248)&lt;=$P$2),INDEX(MINVERSE($M$6:INDEX($M$6:$EF$125,$P$2,$P$2)),ROWS($M$131:DZ248),COLUMNS($M$131:DZ248)),0)</f>
        <v>0</v>
      </c>
      <c r="EA248">
        <f t="array" ref="EA248">IF(AND(ROWS($M$131:EA248)&lt;=$P$2,COLUMNS($M$131:EA248)&lt;=$P$2),INDEX(MINVERSE($M$6:INDEX($M$6:$EF$125,$P$2,$P$2)),ROWS($M$131:EA248),COLUMNS($M$131:EA248)),0)</f>
        <v>0</v>
      </c>
      <c r="EB248">
        <f t="array" ref="EB248">IF(AND(ROWS($M$131:EB248)&lt;=$P$2,COLUMNS($M$131:EB248)&lt;=$P$2),INDEX(MINVERSE($M$6:INDEX($M$6:$EF$125,$P$2,$P$2)),ROWS($M$131:EB248),COLUMNS($M$131:EB248)),0)</f>
        <v>0</v>
      </c>
    </row>
    <row r="249" spans="12:132" ht="15">
      <c r="L249" s="10">
        <v>119</v>
      </c>
      <c r="M249">
        <f t="array" ref="M249">IF(AND(ROWS($M$131:M249)&lt;=$P$2,COLUMNS($M$131:M249)&lt;=$P$2),INDEX(MINVERSE($M$6:INDEX($M$6:$EF$125,$P$2,$P$2)),ROWS($M$131:M249),COLUMNS($M$131:M249)),0)</f>
        <v>0</v>
      </c>
      <c r="N249">
        <f t="array" ref="N249">IF(AND(ROWS($M$131:N249)&lt;=$P$2,COLUMNS($M$131:N249)&lt;=$P$2),INDEX(MINVERSE($M$6:INDEX($M$6:$EF$125,$P$2,$P$2)),ROWS($M$131:N249),COLUMNS($M$131:N249)),0)</f>
        <v>0</v>
      </c>
      <c r="O249">
        <f t="array" ref="O249">IF(AND(ROWS($M$131:O249)&lt;=$P$2,COLUMNS($M$131:O249)&lt;=$P$2),INDEX(MINVERSE($M$6:INDEX($M$6:$EF$125,$P$2,$P$2)),ROWS($M$131:O249),COLUMNS($M$131:O249)),0)</f>
        <v>0</v>
      </c>
      <c r="P249">
        <f t="array" ref="P249">IF(AND(ROWS($M$131:P249)&lt;=$P$2,COLUMNS($M$131:P249)&lt;=$P$2),INDEX(MINVERSE($M$6:INDEX($M$6:$EF$125,$P$2,$P$2)),ROWS($M$131:P249),COLUMNS($M$131:P249)),0)</f>
        <v>0</v>
      </c>
      <c r="Q249">
        <f t="array" ref="Q249">IF(AND(ROWS($M$131:Q249)&lt;=$P$2,COLUMNS($M$131:Q249)&lt;=$P$2),INDEX(MINVERSE($M$6:INDEX($M$6:$EF$125,$P$2,$P$2)),ROWS($M$131:Q249),COLUMNS($M$131:Q249)),0)</f>
        <v>0</v>
      </c>
      <c r="R249">
        <f t="array" ref="R249">IF(AND(ROWS($M$131:R249)&lt;=$P$2,COLUMNS($M$131:R249)&lt;=$P$2),INDEX(MINVERSE($M$6:INDEX($M$6:$EF$125,$P$2,$P$2)),ROWS($M$131:R249),COLUMNS($M$131:R249)),0)</f>
        <v>0</v>
      </c>
      <c r="S249">
        <f t="array" ref="S249">IF(AND(ROWS($M$131:S249)&lt;=$P$2,COLUMNS($M$131:S249)&lt;=$P$2),INDEX(MINVERSE($M$6:INDEX($M$6:$EF$125,$P$2,$P$2)),ROWS($M$131:S249),COLUMNS($M$131:S249)),0)</f>
        <v>0</v>
      </c>
      <c r="T249">
        <f t="array" ref="T249">IF(AND(ROWS($M$131:T249)&lt;=$P$2,COLUMNS($M$131:T249)&lt;=$P$2),INDEX(MINVERSE($M$6:INDEX($M$6:$EF$125,$P$2,$P$2)),ROWS($M$131:T249),COLUMNS($M$131:T249)),0)</f>
        <v>0</v>
      </c>
      <c r="U249">
        <f t="array" ref="U249">IF(AND(ROWS($M$131:U249)&lt;=$P$2,COLUMNS($M$131:U249)&lt;=$P$2),INDEX(MINVERSE($M$6:INDEX($M$6:$EF$125,$P$2,$P$2)),ROWS($M$131:U249),COLUMNS($M$131:U249)),0)</f>
        <v>0</v>
      </c>
      <c r="V249">
        <f t="array" ref="V249">IF(AND(ROWS($M$131:V249)&lt;=$P$2,COLUMNS($M$131:V249)&lt;=$P$2),INDEX(MINVERSE($M$6:INDEX($M$6:$EF$125,$P$2,$P$2)),ROWS($M$131:V249),COLUMNS($M$131:V249)),0)</f>
        <v>0</v>
      </c>
      <c r="W249">
        <f t="array" ref="W249">IF(AND(ROWS($M$131:W249)&lt;=$P$2,COLUMNS($M$131:W249)&lt;=$P$2),INDEX(MINVERSE($M$6:INDEX($M$6:$EF$125,$P$2,$P$2)),ROWS($M$131:W249),COLUMNS($M$131:W249)),0)</f>
        <v>0</v>
      </c>
      <c r="X249">
        <f t="array" ref="X249">IF(AND(ROWS($M$131:X249)&lt;=$P$2,COLUMNS($M$131:X249)&lt;=$P$2),INDEX(MINVERSE($M$6:INDEX($M$6:$EF$125,$P$2,$P$2)),ROWS($M$131:X249),COLUMNS($M$131:X249)),0)</f>
        <v>0</v>
      </c>
      <c r="Y249">
        <f t="array" ref="Y249">IF(AND(ROWS($M$131:Y249)&lt;=$P$2,COLUMNS($M$131:Y249)&lt;=$P$2),INDEX(MINVERSE($M$6:INDEX($M$6:$EF$125,$P$2,$P$2)),ROWS($M$131:Y249),COLUMNS($M$131:Y249)),0)</f>
        <v>0</v>
      </c>
      <c r="Z249">
        <f t="array" ref="Z249">IF(AND(ROWS($M$131:Z249)&lt;=$P$2,COLUMNS($M$131:Z249)&lt;=$P$2),INDEX(MINVERSE($M$6:INDEX($M$6:$EF$125,$P$2,$P$2)),ROWS($M$131:Z249),COLUMNS($M$131:Z249)),0)</f>
        <v>0</v>
      </c>
      <c r="AA249">
        <f t="array" ref="AA249">IF(AND(ROWS($M$131:AA249)&lt;=$P$2,COLUMNS($M$131:AA249)&lt;=$P$2),INDEX(MINVERSE($M$6:INDEX($M$6:$EF$125,$P$2,$P$2)),ROWS($M$131:AA249),COLUMNS($M$131:AA249)),0)</f>
        <v>0</v>
      </c>
      <c r="AB249">
        <f t="array" ref="AB249">IF(AND(ROWS($M$131:AB249)&lt;=$P$2,COLUMNS($M$131:AB249)&lt;=$P$2),INDEX(MINVERSE($M$6:INDEX($M$6:$EF$125,$P$2,$P$2)),ROWS($M$131:AB249),COLUMNS($M$131:AB249)),0)</f>
        <v>0</v>
      </c>
      <c r="AC249">
        <f t="array" ref="AC249">IF(AND(ROWS($M$131:AC249)&lt;=$P$2,COLUMNS($M$131:AC249)&lt;=$P$2),INDEX(MINVERSE($M$6:INDEX($M$6:$EF$125,$P$2,$P$2)),ROWS($M$131:AC249),COLUMNS($M$131:AC249)),0)</f>
        <v>0</v>
      </c>
      <c r="AD249">
        <f t="array" ref="AD249">IF(AND(ROWS($M$131:AD249)&lt;=$P$2,COLUMNS($M$131:AD249)&lt;=$P$2),INDEX(MINVERSE($M$6:INDEX($M$6:$EF$125,$P$2,$P$2)),ROWS($M$131:AD249),COLUMNS($M$131:AD249)),0)</f>
        <v>0</v>
      </c>
      <c r="AE249">
        <f t="array" ref="AE249">IF(AND(ROWS($M$131:AE249)&lt;=$P$2,COLUMNS($M$131:AE249)&lt;=$P$2),INDEX(MINVERSE($M$6:INDEX($M$6:$EF$125,$P$2,$P$2)),ROWS($M$131:AE249),COLUMNS($M$131:AE249)),0)</f>
        <v>0</v>
      </c>
      <c r="AF249">
        <f t="array" ref="AF249">IF(AND(ROWS($M$131:AF249)&lt;=$P$2,COLUMNS($M$131:AF249)&lt;=$P$2),INDEX(MINVERSE($M$6:INDEX($M$6:$EF$125,$P$2,$P$2)),ROWS($M$131:AF249),COLUMNS($M$131:AF249)),0)</f>
        <v>0</v>
      </c>
      <c r="AG249">
        <f t="array" ref="AG249">IF(AND(ROWS($M$131:AG249)&lt;=$P$2,COLUMNS($M$131:AG249)&lt;=$P$2),INDEX(MINVERSE($M$6:INDEX($M$6:$EF$125,$P$2,$P$2)),ROWS($M$131:AG249),COLUMNS($M$131:AG249)),0)</f>
        <v>0</v>
      </c>
      <c r="AH249">
        <f t="array" ref="AH249">IF(AND(ROWS($M$131:AH249)&lt;=$P$2,COLUMNS($M$131:AH249)&lt;=$P$2),INDEX(MINVERSE($M$6:INDEX($M$6:$EF$125,$P$2,$P$2)),ROWS($M$131:AH249),COLUMNS($M$131:AH249)),0)</f>
        <v>0</v>
      </c>
      <c r="AI249">
        <f t="array" ref="AI249">IF(AND(ROWS($M$131:AI249)&lt;=$P$2,COLUMNS($M$131:AI249)&lt;=$P$2),INDEX(MINVERSE($M$6:INDEX($M$6:$EF$125,$P$2,$P$2)),ROWS($M$131:AI249),COLUMNS($M$131:AI249)),0)</f>
        <v>0</v>
      </c>
      <c r="AJ249">
        <f t="array" ref="AJ249">IF(AND(ROWS($M$131:AJ249)&lt;=$P$2,COLUMNS($M$131:AJ249)&lt;=$P$2),INDEX(MINVERSE($M$6:INDEX($M$6:$EF$125,$P$2,$P$2)),ROWS($M$131:AJ249),COLUMNS($M$131:AJ249)),0)</f>
        <v>0</v>
      </c>
      <c r="AK249">
        <f t="array" ref="AK249">IF(AND(ROWS($M$131:AK249)&lt;=$P$2,COLUMNS($M$131:AK249)&lt;=$P$2),INDEX(MINVERSE($M$6:INDEX($M$6:$EF$125,$P$2,$P$2)),ROWS($M$131:AK249),COLUMNS($M$131:AK249)),0)</f>
        <v>0</v>
      </c>
      <c r="AL249">
        <f t="array" ref="AL249">IF(AND(ROWS($M$131:AL249)&lt;=$P$2,COLUMNS($M$131:AL249)&lt;=$P$2),INDEX(MINVERSE($M$6:INDEX($M$6:$EF$125,$P$2,$P$2)),ROWS($M$131:AL249),COLUMNS($M$131:AL249)),0)</f>
        <v>0</v>
      </c>
      <c r="AM249">
        <f t="array" ref="AM249">IF(AND(ROWS($M$131:AM249)&lt;=$P$2,COLUMNS($M$131:AM249)&lt;=$P$2),INDEX(MINVERSE($M$6:INDEX($M$6:$EF$125,$P$2,$P$2)),ROWS($M$131:AM249),COLUMNS($M$131:AM249)),0)</f>
        <v>0</v>
      </c>
      <c r="AN249">
        <f t="array" ref="AN249">IF(AND(ROWS($M$131:AN249)&lt;=$P$2,COLUMNS($M$131:AN249)&lt;=$P$2),INDEX(MINVERSE($M$6:INDEX($M$6:$EF$125,$P$2,$P$2)),ROWS($M$131:AN249),COLUMNS($M$131:AN249)),0)</f>
        <v>0</v>
      </c>
      <c r="AO249">
        <f t="array" ref="AO249">IF(AND(ROWS($M$131:AO249)&lt;=$P$2,COLUMNS($M$131:AO249)&lt;=$P$2),INDEX(MINVERSE($M$6:INDEX($M$6:$EF$125,$P$2,$P$2)),ROWS($M$131:AO249),COLUMNS($M$131:AO249)),0)</f>
        <v>0</v>
      </c>
      <c r="AP249">
        <f t="array" ref="AP249">IF(AND(ROWS($M$131:AP249)&lt;=$P$2,COLUMNS($M$131:AP249)&lt;=$P$2),INDEX(MINVERSE($M$6:INDEX($M$6:$EF$125,$P$2,$P$2)),ROWS($M$131:AP249),COLUMNS($M$131:AP249)),0)</f>
        <v>0</v>
      </c>
      <c r="AQ249">
        <f t="array" ref="AQ249">IF(AND(ROWS($M$131:AQ249)&lt;=$P$2,COLUMNS($M$131:AQ249)&lt;=$P$2),INDEX(MINVERSE($M$6:INDEX($M$6:$EF$125,$P$2,$P$2)),ROWS($M$131:AQ249),COLUMNS($M$131:AQ249)),0)</f>
        <v>0</v>
      </c>
      <c r="AR249">
        <f t="array" ref="AR249">IF(AND(ROWS($M$131:AR249)&lt;=$P$2,COLUMNS($M$131:AR249)&lt;=$P$2),INDEX(MINVERSE($M$6:INDEX($M$6:$EF$125,$P$2,$P$2)),ROWS($M$131:AR249),COLUMNS($M$131:AR249)),0)</f>
        <v>0</v>
      </c>
      <c r="AS249">
        <f t="array" ref="AS249">IF(AND(ROWS($M$131:AS249)&lt;=$P$2,COLUMNS($M$131:AS249)&lt;=$P$2),INDEX(MINVERSE($M$6:INDEX($M$6:$EF$125,$P$2,$P$2)),ROWS($M$131:AS249),COLUMNS($M$131:AS249)),0)</f>
        <v>0</v>
      </c>
      <c r="AT249">
        <f t="array" ref="AT249">IF(AND(ROWS($M$131:AT249)&lt;=$P$2,COLUMNS($M$131:AT249)&lt;=$P$2),INDEX(MINVERSE($M$6:INDEX($M$6:$EF$125,$P$2,$P$2)),ROWS($M$131:AT249),COLUMNS($M$131:AT249)),0)</f>
        <v>0</v>
      </c>
      <c r="AU249">
        <f t="array" ref="AU249">IF(AND(ROWS($M$131:AU249)&lt;=$P$2,COLUMNS($M$131:AU249)&lt;=$P$2),INDEX(MINVERSE($M$6:INDEX($M$6:$EF$125,$P$2,$P$2)),ROWS($M$131:AU249),COLUMNS($M$131:AU249)),0)</f>
        <v>0</v>
      </c>
      <c r="AV249">
        <f t="array" ref="AV249">IF(AND(ROWS($M$131:AV249)&lt;=$P$2,COLUMNS($M$131:AV249)&lt;=$P$2),INDEX(MINVERSE($M$6:INDEX($M$6:$EF$125,$P$2,$P$2)),ROWS($M$131:AV249),COLUMNS($M$131:AV249)),0)</f>
        <v>0</v>
      </c>
      <c r="AW249">
        <f t="array" ref="AW249">IF(AND(ROWS($M$131:AW249)&lt;=$P$2,COLUMNS($M$131:AW249)&lt;=$P$2),INDEX(MINVERSE($M$6:INDEX($M$6:$EF$125,$P$2,$P$2)),ROWS($M$131:AW249),COLUMNS($M$131:AW249)),0)</f>
        <v>0</v>
      </c>
      <c r="AX249">
        <f t="array" ref="AX249">IF(AND(ROWS($M$131:AX249)&lt;=$P$2,COLUMNS($M$131:AX249)&lt;=$P$2),INDEX(MINVERSE($M$6:INDEX($M$6:$EF$125,$P$2,$P$2)),ROWS($M$131:AX249),COLUMNS($M$131:AX249)),0)</f>
        <v>0</v>
      </c>
      <c r="AY249">
        <f t="array" ref="AY249">IF(AND(ROWS($M$131:AY249)&lt;=$P$2,COLUMNS($M$131:AY249)&lt;=$P$2),INDEX(MINVERSE($M$6:INDEX($M$6:$EF$125,$P$2,$P$2)),ROWS($M$131:AY249),COLUMNS($M$131:AY249)),0)</f>
        <v>0</v>
      </c>
      <c r="AZ249">
        <f t="array" ref="AZ249">IF(AND(ROWS($M$131:AZ249)&lt;=$P$2,COLUMNS($M$131:AZ249)&lt;=$P$2),INDEX(MINVERSE($M$6:INDEX($M$6:$EF$125,$P$2,$P$2)),ROWS($M$131:AZ249),COLUMNS($M$131:AZ249)),0)</f>
        <v>0</v>
      </c>
      <c r="BA249">
        <f t="array" ref="BA249">IF(AND(ROWS($M$131:BA249)&lt;=$P$2,COLUMNS($M$131:BA249)&lt;=$P$2),INDEX(MINVERSE($M$6:INDEX($M$6:$EF$125,$P$2,$P$2)),ROWS($M$131:BA249),COLUMNS($M$131:BA249)),0)</f>
        <v>0</v>
      </c>
      <c r="BB249">
        <f t="array" ref="BB249">IF(AND(ROWS($M$131:BB249)&lt;=$P$2,COLUMNS($M$131:BB249)&lt;=$P$2),INDEX(MINVERSE($M$6:INDEX($M$6:$EF$125,$P$2,$P$2)),ROWS($M$131:BB249),COLUMNS($M$131:BB249)),0)</f>
        <v>0</v>
      </c>
      <c r="BC249">
        <f t="array" ref="BC249">IF(AND(ROWS($M$131:BC249)&lt;=$P$2,COLUMNS($M$131:BC249)&lt;=$P$2),INDEX(MINVERSE($M$6:INDEX($M$6:$EF$125,$P$2,$P$2)),ROWS($M$131:BC249),COLUMNS($M$131:BC249)),0)</f>
        <v>0</v>
      </c>
      <c r="BD249">
        <f t="array" ref="BD249">IF(AND(ROWS($M$131:BD249)&lt;=$P$2,COLUMNS($M$131:BD249)&lt;=$P$2),INDEX(MINVERSE($M$6:INDEX($M$6:$EF$125,$P$2,$P$2)),ROWS($M$131:BD249),COLUMNS($M$131:BD249)),0)</f>
        <v>0</v>
      </c>
      <c r="BE249">
        <f t="array" ref="BE249">IF(AND(ROWS($M$131:BE249)&lt;=$P$2,COLUMNS($M$131:BE249)&lt;=$P$2),INDEX(MINVERSE($M$6:INDEX($M$6:$EF$125,$P$2,$P$2)),ROWS($M$131:BE249),COLUMNS($M$131:BE249)),0)</f>
        <v>0</v>
      </c>
      <c r="BF249">
        <f t="array" ref="BF249">IF(AND(ROWS($M$131:BF249)&lt;=$P$2,COLUMNS($M$131:BF249)&lt;=$P$2),INDEX(MINVERSE($M$6:INDEX($M$6:$EF$125,$P$2,$P$2)),ROWS($M$131:BF249),COLUMNS($M$131:BF249)),0)</f>
        <v>0</v>
      </c>
      <c r="BG249">
        <f t="array" ref="BG249">IF(AND(ROWS($M$131:BG249)&lt;=$P$2,COLUMNS($M$131:BG249)&lt;=$P$2),INDEX(MINVERSE($M$6:INDEX($M$6:$EF$125,$P$2,$P$2)),ROWS($M$131:BG249),COLUMNS($M$131:BG249)),0)</f>
        <v>0</v>
      </c>
      <c r="BH249">
        <f t="array" ref="BH249">IF(AND(ROWS($M$131:BH249)&lt;=$P$2,COLUMNS($M$131:BH249)&lt;=$P$2),INDEX(MINVERSE($M$6:INDEX($M$6:$EF$125,$P$2,$P$2)),ROWS($M$131:BH249),COLUMNS($M$131:BH249)),0)</f>
        <v>0</v>
      </c>
      <c r="BI249">
        <f t="array" ref="BI249">IF(AND(ROWS($M$131:BI249)&lt;=$P$2,COLUMNS($M$131:BI249)&lt;=$P$2),INDEX(MINVERSE($M$6:INDEX($M$6:$EF$125,$P$2,$P$2)),ROWS($M$131:BI249),COLUMNS($M$131:BI249)),0)</f>
        <v>0</v>
      </c>
      <c r="BJ249">
        <f t="array" ref="BJ249">IF(AND(ROWS($M$131:BJ249)&lt;=$P$2,COLUMNS($M$131:BJ249)&lt;=$P$2),INDEX(MINVERSE($M$6:INDEX($M$6:$EF$125,$P$2,$P$2)),ROWS($M$131:BJ249),COLUMNS($M$131:BJ249)),0)</f>
        <v>0</v>
      </c>
      <c r="BK249">
        <f t="array" ref="BK249">IF(AND(ROWS($M$131:BK249)&lt;=$P$2,COLUMNS($M$131:BK249)&lt;=$P$2),INDEX(MINVERSE($M$6:INDEX($M$6:$EF$125,$P$2,$P$2)),ROWS($M$131:BK249),COLUMNS($M$131:BK249)),0)</f>
        <v>0</v>
      </c>
      <c r="BL249">
        <f t="array" ref="BL249">IF(AND(ROWS($M$131:BL249)&lt;=$P$2,COLUMNS($M$131:BL249)&lt;=$P$2),INDEX(MINVERSE($M$6:INDEX($M$6:$EF$125,$P$2,$P$2)),ROWS($M$131:BL249),COLUMNS($M$131:BL249)),0)</f>
        <v>0</v>
      </c>
      <c r="BM249">
        <f t="array" ref="BM249">IF(AND(ROWS($M$131:BM249)&lt;=$P$2,COLUMNS($M$131:BM249)&lt;=$P$2),INDEX(MINVERSE($M$6:INDEX($M$6:$EF$125,$P$2,$P$2)),ROWS($M$131:BM249),COLUMNS($M$131:BM249)),0)</f>
        <v>0</v>
      </c>
      <c r="BN249">
        <f t="array" ref="BN249">IF(AND(ROWS($M$131:BN249)&lt;=$P$2,COLUMNS($M$131:BN249)&lt;=$P$2),INDEX(MINVERSE($M$6:INDEX($M$6:$EF$125,$P$2,$P$2)),ROWS($M$131:BN249),COLUMNS($M$131:BN249)),0)</f>
        <v>0</v>
      </c>
      <c r="BO249">
        <f t="array" ref="BO249">IF(AND(ROWS($M$131:BO249)&lt;=$P$2,COLUMNS($M$131:BO249)&lt;=$P$2),INDEX(MINVERSE($M$6:INDEX($M$6:$EF$125,$P$2,$P$2)),ROWS($M$131:BO249),COLUMNS($M$131:BO249)),0)</f>
        <v>0</v>
      </c>
      <c r="BP249">
        <f t="array" ref="BP249">IF(AND(ROWS($M$131:BP249)&lt;=$P$2,COLUMNS($M$131:BP249)&lt;=$P$2),INDEX(MINVERSE($M$6:INDEX($M$6:$EF$125,$P$2,$P$2)),ROWS($M$131:BP249),COLUMNS($M$131:BP249)),0)</f>
        <v>0</v>
      </c>
      <c r="BQ249">
        <f t="array" ref="BQ249">IF(AND(ROWS($M$131:BQ249)&lt;=$P$2,COLUMNS($M$131:BQ249)&lt;=$P$2),INDEX(MINVERSE($M$6:INDEX($M$6:$EF$125,$P$2,$P$2)),ROWS($M$131:BQ249),COLUMNS($M$131:BQ249)),0)</f>
        <v>0</v>
      </c>
      <c r="BR249">
        <f t="array" ref="BR249">IF(AND(ROWS($M$131:BR249)&lt;=$P$2,COLUMNS($M$131:BR249)&lt;=$P$2),INDEX(MINVERSE($M$6:INDEX($M$6:$EF$125,$P$2,$P$2)),ROWS($M$131:BR249),COLUMNS($M$131:BR249)),0)</f>
        <v>0</v>
      </c>
      <c r="BS249">
        <f t="array" ref="BS249">IF(AND(ROWS($M$131:BS249)&lt;=$P$2,COLUMNS($M$131:BS249)&lt;=$P$2),INDEX(MINVERSE($M$6:INDEX($M$6:$EF$125,$P$2,$P$2)),ROWS($M$131:BS249),COLUMNS($M$131:BS249)),0)</f>
        <v>0</v>
      </c>
      <c r="BT249">
        <f t="array" ref="BT249">IF(AND(ROWS($M$131:BT249)&lt;=$P$2,COLUMNS($M$131:BT249)&lt;=$P$2),INDEX(MINVERSE($M$6:INDEX($M$6:$EF$125,$P$2,$P$2)),ROWS($M$131:BT249),COLUMNS($M$131:BT249)),0)</f>
        <v>0</v>
      </c>
      <c r="BU249">
        <f t="array" ref="BU249">IF(AND(ROWS($M$131:BU249)&lt;=$P$2,COLUMNS($M$131:BU249)&lt;=$P$2),INDEX(MINVERSE($M$6:INDEX($M$6:$EF$125,$P$2,$P$2)),ROWS($M$131:BU249),COLUMNS($M$131:BU249)),0)</f>
        <v>0</v>
      </c>
      <c r="BV249">
        <f t="array" ref="BV249">IF(AND(ROWS($M$131:BV249)&lt;=$P$2,COLUMNS($M$131:BV249)&lt;=$P$2),INDEX(MINVERSE($M$6:INDEX($M$6:$EF$125,$P$2,$P$2)),ROWS($M$131:BV249),COLUMNS($M$131:BV249)),0)</f>
        <v>0</v>
      </c>
      <c r="BW249">
        <f t="array" ref="BW249">IF(AND(ROWS($M$131:BW249)&lt;=$P$2,COLUMNS($M$131:BW249)&lt;=$P$2),INDEX(MINVERSE($M$6:INDEX($M$6:$EF$125,$P$2,$P$2)),ROWS($M$131:BW249),COLUMNS($M$131:BW249)),0)</f>
        <v>0</v>
      </c>
      <c r="BX249">
        <f t="array" ref="BX249">IF(AND(ROWS($M$131:BX249)&lt;=$P$2,COLUMNS($M$131:BX249)&lt;=$P$2),INDEX(MINVERSE($M$6:INDEX($M$6:$EF$125,$P$2,$P$2)),ROWS($M$131:BX249),COLUMNS($M$131:BX249)),0)</f>
        <v>0</v>
      </c>
      <c r="BY249">
        <f t="array" ref="BY249">IF(AND(ROWS($M$131:BY249)&lt;=$P$2,COLUMNS($M$131:BY249)&lt;=$P$2),INDEX(MINVERSE($M$6:INDEX($M$6:$EF$125,$P$2,$P$2)),ROWS($M$131:BY249),COLUMNS($M$131:BY249)),0)</f>
        <v>0</v>
      </c>
      <c r="BZ249">
        <f t="array" ref="BZ249">IF(AND(ROWS($M$131:BZ249)&lt;=$P$2,COLUMNS($M$131:BZ249)&lt;=$P$2),INDEX(MINVERSE($M$6:INDEX($M$6:$EF$125,$P$2,$P$2)),ROWS($M$131:BZ249),COLUMNS($M$131:BZ249)),0)</f>
        <v>0</v>
      </c>
      <c r="CA249">
        <f t="array" ref="CA249">IF(AND(ROWS($M$131:CA249)&lt;=$P$2,COLUMNS($M$131:CA249)&lt;=$P$2),INDEX(MINVERSE($M$6:INDEX($M$6:$EF$125,$P$2,$P$2)),ROWS($M$131:CA249),COLUMNS($M$131:CA249)),0)</f>
        <v>0</v>
      </c>
      <c r="CB249">
        <f t="array" ref="CB249">IF(AND(ROWS($M$131:CB249)&lt;=$P$2,COLUMNS($M$131:CB249)&lt;=$P$2),INDEX(MINVERSE($M$6:INDEX($M$6:$EF$125,$P$2,$P$2)),ROWS($M$131:CB249),COLUMNS($M$131:CB249)),0)</f>
        <v>0</v>
      </c>
      <c r="CC249">
        <f t="array" ref="CC249">IF(AND(ROWS($M$131:CC249)&lt;=$P$2,COLUMNS($M$131:CC249)&lt;=$P$2),INDEX(MINVERSE($M$6:INDEX($M$6:$EF$125,$P$2,$P$2)),ROWS($M$131:CC249),COLUMNS($M$131:CC249)),0)</f>
        <v>0</v>
      </c>
      <c r="CD249">
        <f t="array" ref="CD249">IF(AND(ROWS($M$131:CD249)&lt;=$P$2,COLUMNS($M$131:CD249)&lt;=$P$2),INDEX(MINVERSE($M$6:INDEX($M$6:$EF$125,$P$2,$P$2)),ROWS($M$131:CD249),COLUMNS($M$131:CD249)),0)</f>
        <v>0</v>
      </c>
      <c r="CE249">
        <f t="array" ref="CE249">IF(AND(ROWS($M$131:CE249)&lt;=$P$2,COLUMNS($M$131:CE249)&lt;=$P$2),INDEX(MINVERSE($M$6:INDEX($M$6:$EF$125,$P$2,$P$2)),ROWS($M$131:CE249),COLUMNS($M$131:CE249)),0)</f>
        <v>0</v>
      </c>
      <c r="CF249">
        <f t="array" ref="CF249">IF(AND(ROWS($M$131:CF249)&lt;=$P$2,COLUMNS($M$131:CF249)&lt;=$P$2),INDEX(MINVERSE($M$6:INDEX($M$6:$EF$125,$P$2,$P$2)),ROWS($M$131:CF249),COLUMNS($M$131:CF249)),0)</f>
        <v>0</v>
      </c>
      <c r="CG249">
        <f t="array" ref="CG249">IF(AND(ROWS($M$131:CG249)&lt;=$P$2,COLUMNS($M$131:CG249)&lt;=$P$2),INDEX(MINVERSE($M$6:INDEX($M$6:$EF$125,$P$2,$P$2)),ROWS($M$131:CG249),COLUMNS($M$131:CG249)),0)</f>
        <v>0</v>
      </c>
      <c r="CH249">
        <f t="array" ref="CH249">IF(AND(ROWS($M$131:CH249)&lt;=$P$2,COLUMNS($M$131:CH249)&lt;=$P$2),INDEX(MINVERSE($M$6:INDEX($M$6:$EF$125,$P$2,$P$2)),ROWS($M$131:CH249),COLUMNS($M$131:CH249)),0)</f>
        <v>0</v>
      </c>
      <c r="CI249">
        <f t="array" ref="CI249">IF(AND(ROWS($M$131:CI249)&lt;=$P$2,COLUMNS($M$131:CI249)&lt;=$P$2),INDEX(MINVERSE($M$6:INDEX($M$6:$EF$125,$P$2,$P$2)),ROWS($M$131:CI249),COLUMNS($M$131:CI249)),0)</f>
        <v>0</v>
      </c>
      <c r="CJ249">
        <f t="array" ref="CJ249">IF(AND(ROWS($M$131:CJ249)&lt;=$P$2,COLUMNS($M$131:CJ249)&lt;=$P$2),INDEX(MINVERSE($M$6:INDEX($M$6:$EF$125,$P$2,$P$2)),ROWS($M$131:CJ249),COLUMNS($M$131:CJ249)),0)</f>
        <v>0</v>
      </c>
      <c r="CK249">
        <f t="array" ref="CK249">IF(AND(ROWS($M$131:CK249)&lt;=$P$2,COLUMNS($M$131:CK249)&lt;=$P$2),INDEX(MINVERSE($M$6:INDEX($M$6:$EF$125,$P$2,$P$2)),ROWS($M$131:CK249),COLUMNS($M$131:CK249)),0)</f>
        <v>0</v>
      </c>
      <c r="CL249">
        <f t="array" ref="CL249">IF(AND(ROWS($M$131:CL249)&lt;=$P$2,COLUMNS($M$131:CL249)&lt;=$P$2),INDEX(MINVERSE($M$6:INDEX($M$6:$EF$125,$P$2,$P$2)),ROWS($M$131:CL249),COLUMNS($M$131:CL249)),0)</f>
        <v>0</v>
      </c>
      <c r="CM249">
        <f t="array" ref="CM249">IF(AND(ROWS($M$131:CM249)&lt;=$P$2,COLUMNS($M$131:CM249)&lt;=$P$2),INDEX(MINVERSE($M$6:INDEX($M$6:$EF$125,$P$2,$P$2)),ROWS($M$131:CM249),COLUMNS($M$131:CM249)),0)</f>
        <v>0</v>
      </c>
      <c r="CN249">
        <f t="array" ref="CN249">IF(AND(ROWS($M$131:CN249)&lt;=$P$2,COLUMNS($M$131:CN249)&lt;=$P$2),INDEX(MINVERSE($M$6:INDEX($M$6:$EF$125,$P$2,$P$2)),ROWS($M$131:CN249),COLUMNS($M$131:CN249)),0)</f>
        <v>0</v>
      </c>
      <c r="CO249">
        <f t="array" ref="CO249">IF(AND(ROWS($M$131:CO249)&lt;=$P$2,COLUMNS($M$131:CO249)&lt;=$P$2),INDEX(MINVERSE($M$6:INDEX($M$6:$EF$125,$P$2,$P$2)),ROWS($M$131:CO249),COLUMNS($M$131:CO249)),0)</f>
        <v>0</v>
      </c>
      <c r="CP249">
        <f t="array" ref="CP249">IF(AND(ROWS($M$131:CP249)&lt;=$P$2,COLUMNS($M$131:CP249)&lt;=$P$2),INDEX(MINVERSE($M$6:INDEX($M$6:$EF$125,$P$2,$P$2)),ROWS($M$131:CP249),COLUMNS($M$131:CP249)),0)</f>
        <v>0</v>
      </c>
      <c r="CQ249">
        <f t="array" ref="CQ249">IF(AND(ROWS($M$131:CQ249)&lt;=$P$2,COLUMNS($M$131:CQ249)&lt;=$P$2),INDEX(MINVERSE($M$6:INDEX($M$6:$EF$125,$P$2,$P$2)),ROWS($M$131:CQ249),COLUMNS($M$131:CQ249)),0)</f>
        <v>0</v>
      </c>
      <c r="CR249">
        <f t="array" ref="CR249">IF(AND(ROWS($M$131:CR249)&lt;=$P$2,COLUMNS($M$131:CR249)&lt;=$P$2),INDEX(MINVERSE($M$6:INDEX($M$6:$EF$125,$P$2,$P$2)),ROWS($M$131:CR249),COLUMNS($M$131:CR249)),0)</f>
        <v>0</v>
      </c>
      <c r="CS249">
        <f t="array" ref="CS249">IF(AND(ROWS($M$131:CS249)&lt;=$P$2,COLUMNS($M$131:CS249)&lt;=$P$2),INDEX(MINVERSE($M$6:INDEX($M$6:$EF$125,$P$2,$P$2)),ROWS($M$131:CS249),COLUMNS($M$131:CS249)),0)</f>
        <v>0</v>
      </c>
      <c r="CT249">
        <f t="array" ref="CT249">IF(AND(ROWS($M$131:CT249)&lt;=$P$2,COLUMNS($M$131:CT249)&lt;=$P$2),INDEX(MINVERSE($M$6:INDEX($M$6:$EF$125,$P$2,$P$2)),ROWS($M$131:CT249),COLUMNS($M$131:CT249)),0)</f>
        <v>0</v>
      </c>
      <c r="CU249">
        <f t="array" ref="CU249">IF(AND(ROWS($M$131:CU249)&lt;=$P$2,COLUMNS($M$131:CU249)&lt;=$P$2),INDEX(MINVERSE($M$6:INDEX($M$6:$EF$125,$P$2,$P$2)),ROWS($M$131:CU249),COLUMNS($M$131:CU249)),0)</f>
        <v>0</v>
      </c>
      <c r="CV249">
        <f t="array" ref="CV249">IF(AND(ROWS($M$131:CV249)&lt;=$P$2,COLUMNS($M$131:CV249)&lt;=$P$2),INDEX(MINVERSE($M$6:INDEX($M$6:$EF$125,$P$2,$P$2)),ROWS($M$131:CV249),COLUMNS($M$131:CV249)),0)</f>
        <v>0</v>
      </c>
      <c r="CW249">
        <f t="array" ref="CW249">IF(AND(ROWS($M$131:CW249)&lt;=$P$2,COLUMNS($M$131:CW249)&lt;=$P$2),INDEX(MINVERSE($M$6:INDEX($M$6:$EF$125,$P$2,$P$2)),ROWS($M$131:CW249),COLUMNS($M$131:CW249)),0)</f>
        <v>0</v>
      </c>
      <c r="CX249">
        <f t="array" ref="CX249">IF(AND(ROWS($M$131:CX249)&lt;=$P$2,COLUMNS($M$131:CX249)&lt;=$P$2),INDEX(MINVERSE($M$6:INDEX($M$6:$EF$125,$P$2,$P$2)),ROWS($M$131:CX249),COLUMNS($M$131:CX249)),0)</f>
        <v>0</v>
      </c>
      <c r="CY249">
        <f t="array" ref="CY249">IF(AND(ROWS($M$131:CY249)&lt;=$P$2,COLUMNS($M$131:CY249)&lt;=$P$2),INDEX(MINVERSE($M$6:INDEX($M$6:$EF$125,$P$2,$P$2)),ROWS($M$131:CY249),COLUMNS($M$131:CY249)),0)</f>
        <v>0</v>
      </c>
      <c r="CZ249">
        <f t="array" ref="CZ249">IF(AND(ROWS($M$131:CZ249)&lt;=$P$2,COLUMNS($M$131:CZ249)&lt;=$P$2),INDEX(MINVERSE($M$6:INDEX($M$6:$EF$125,$P$2,$P$2)),ROWS($M$131:CZ249),COLUMNS($M$131:CZ249)),0)</f>
        <v>0</v>
      </c>
      <c r="DA249">
        <f t="array" ref="DA249">IF(AND(ROWS($M$131:DA249)&lt;=$P$2,COLUMNS($M$131:DA249)&lt;=$P$2),INDEX(MINVERSE($M$6:INDEX($M$6:$EF$125,$P$2,$P$2)),ROWS($M$131:DA249),COLUMNS($M$131:DA249)),0)</f>
        <v>0</v>
      </c>
      <c r="DB249">
        <f t="array" ref="DB249">IF(AND(ROWS($M$131:DB249)&lt;=$P$2,COLUMNS($M$131:DB249)&lt;=$P$2),INDEX(MINVERSE($M$6:INDEX($M$6:$EF$125,$P$2,$P$2)),ROWS($M$131:DB249),COLUMNS($M$131:DB249)),0)</f>
        <v>0</v>
      </c>
      <c r="DC249">
        <f t="array" ref="DC249">IF(AND(ROWS($M$131:DC249)&lt;=$P$2,COLUMNS($M$131:DC249)&lt;=$P$2),INDEX(MINVERSE($M$6:INDEX($M$6:$EF$125,$P$2,$P$2)),ROWS($M$131:DC249),COLUMNS($M$131:DC249)),0)</f>
        <v>0</v>
      </c>
      <c r="DD249">
        <f t="array" ref="DD249">IF(AND(ROWS($M$131:DD249)&lt;=$P$2,COLUMNS($M$131:DD249)&lt;=$P$2),INDEX(MINVERSE($M$6:INDEX($M$6:$EF$125,$P$2,$P$2)),ROWS($M$131:DD249),COLUMNS($M$131:DD249)),0)</f>
        <v>0</v>
      </c>
      <c r="DE249">
        <f t="array" ref="DE249">IF(AND(ROWS($M$131:DE249)&lt;=$P$2,COLUMNS($M$131:DE249)&lt;=$P$2),INDEX(MINVERSE($M$6:INDEX($M$6:$EF$125,$P$2,$P$2)),ROWS($M$131:DE249),COLUMNS($M$131:DE249)),0)</f>
        <v>0</v>
      </c>
      <c r="DF249">
        <f t="array" ref="DF249">IF(AND(ROWS($M$131:DF249)&lt;=$P$2,COLUMNS($M$131:DF249)&lt;=$P$2),INDEX(MINVERSE($M$6:INDEX($M$6:$EF$125,$P$2,$P$2)),ROWS($M$131:DF249),COLUMNS($M$131:DF249)),0)</f>
        <v>0</v>
      </c>
      <c r="DG249">
        <f t="array" ref="DG249">IF(AND(ROWS($M$131:DG249)&lt;=$P$2,COLUMNS($M$131:DG249)&lt;=$P$2),INDEX(MINVERSE($M$6:INDEX($M$6:$EF$125,$P$2,$P$2)),ROWS($M$131:DG249),COLUMNS($M$131:DG249)),0)</f>
        <v>0</v>
      </c>
      <c r="DH249">
        <f t="array" ref="DH249">IF(AND(ROWS($M$131:DH249)&lt;=$P$2,COLUMNS($M$131:DH249)&lt;=$P$2),INDEX(MINVERSE($M$6:INDEX($M$6:$EF$125,$P$2,$P$2)),ROWS($M$131:DH249),COLUMNS($M$131:DH249)),0)</f>
        <v>0</v>
      </c>
      <c r="DI249">
        <f t="array" ref="DI249">IF(AND(ROWS($M$131:DI249)&lt;=$P$2,COLUMNS($M$131:DI249)&lt;=$P$2),INDEX(MINVERSE($M$6:INDEX($M$6:$EF$125,$P$2,$P$2)),ROWS($M$131:DI249),COLUMNS($M$131:DI249)),0)</f>
        <v>0</v>
      </c>
      <c r="DJ249">
        <f t="array" ref="DJ249">IF(AND(ROWS($M$131:DJ249)&lt;=$P$2,COLUMNS($M$131:DJ249)&lt;=$P$2),INDEX(MINVERSE($M$6:INDEX($M$6:$EF$125,$P$2,$P$2)),ROWS($M$131:DJ249),COLUMNS($M$131:DJ249)),0)</f>
        <v>0</v>
      </c>
      <c r="DK249">
        <f t="array" ref="DK249">IF(AND(ROWS($M$131:DK249)&lt;=$P$2,COLUMNS($M$131:DK249)&lt;=$P$2),INDEX(MINVERSE($M$6:INDEX($M$6:$EF$125,$P$2,$P$2)),ROWS($M$131:DK249),COLUMNS($M$131:DK249)),0)</f>
        <v>0</v>
      </c>
      <c r="DL249">
        <f t="array" ref="DL249">IF(AND(ROWS($M$131:DL249)&lt;=$P$2,COLUMNS($M$131:DL249)&lt;=$P$2),INDEX(MINVERSE($M$6:INDEX($M$6:$EF$125,$P$2,$P$2)),ROWS($M$131:DL249),COLUMNS($M$131:DL249)),0)</f>
        <v>0</v>
      </c>
      <c r="DM249">
        <f t="array" ref="DM249">IF(AND(ROWS($M$131:DM249)&lt;=$P$2,COLUMNS($M$131:DM249)&lt;=$P$2),INDEX(MINVERSE($M$6:INDEX($M$6:$EF$125,$P$2,$P$2)),ROWS($M$131:DM249),COLUMNS($M$131:DM249)),0)</f>
        <v>0</v>
      </c>
      <c r="DN249">
        <f t="array" ref="DN249">IF(AND(ROWS($M$131:DN249)&lt;=$P$2,COLUMNS($M$131:DN249)&lt;=$P$2),INDEX(MINVERSE($M$6:INDEX($M$6:$EF$125,$P$2,$P$2)),ROWS($M$131:DN249),COLUMNS($M$131:DN249)),0)</f>
        <v>0</v>
      </c>
      <c r="DO249">
        <f t="array" ref="DO249">IF(AND(ROWS($M$131:DO249)&lt;=$P$2,COLUMNS($M$131:DO249)&lt;=$P$2),INDEX(MINVERSE($M$6:INDEX($M$6:$EF$125,$P$2,$P$2)),ROWS($M$131:DO249),COLUMNS($M$131:DO249)),0)</f>
        <v>0</v>
      </c>
      <c r="DP249">
        <f t="array" ref="DP249">IF(AND(ROWS($M$131:DP249)&lt;=$P$2,COLUMNS($M$131:DP249)&lt;=$P$2),INDEX(MINVERSE($M$6:INDEX($M$6:$EF$125,$P$2,$P$2)),ROWS($M$131:DP249),COLUMNS($M$131:DP249)),0)</f>
        <v>0</v>
      </c>
      <c r="DQ249">
        <f t="array" ref="DQ249">IF(AND(ROWS($M$131:DQ249)&lt;=$P$2,COLUMNS($M$131:DQ249)&lt;=$P$2),INDEX(MINVERSE($M$6:INDEX($M$6:$EF$125,$P$2,$P$2)),ROWS($M$131:DQ249),COLUMNS($M$131:DQ249)),0)</f>
        <v>0</v>
      </c>
      <c r="DR249">
        <f t="array" ref="DR249">IF(AND(ROWS($M$131:DR249)&lt;=$P$2,COLUMNS($M$131:DR249)&lt;=$P$2),INDEX(MINVERSE($M$6:INDEX($M$6:$EF$125,$P$2,$P$2)),ROWS($M$131:DR249),COLUMNS($M$131:DR249)),0)</f>
        <v>0</v>
      </c>
      <c r="DS249">
        <f t="array" ref="DS249">IF(AND(ROWS($M$131:DS249)&lt;=$P$2,COLUMNS($M$131:DS249)&lt;=$P$2),INDEX(MINVERSE($M$6:INDEX($M$6:$EF$125,$P$2,$P$2)),ROWS($M$131:DS249),COLUMNS($M$131:DS249)),0)</f>
        <v>0</v>
      </c>
      <c r="DT249">
        <f t="array" ref="DT249">IF(AND(ROWS($M$131:DT249)&lt;=$P$2,COLUMNS($M$131:DT249)&lt;=$P$2),INDEX(MINVERSE($M$6:INDEX($M$6:$EF$125,$P$2,$P$2)),ROWS($M$131:DT249),COLUMNS($M$131:DT249)),0)</f>
        <v>0</v>
      </c>
      <c r="DU249">
        <f t="array" ref="DU249">IF(AND(ROWS($M$131:DU249)&lt;=$P$2,COLUMNS($M$131:DU249)&lt;=$P$2),INDEX(MINVERSE($M$6:INDEX($M$6:$EF$125,$P$2,$P$2)),ROWS($M$131:DU249),COLUMNS($M$131:DU249)),0)</f>
        <v>0</v>
      </c>
      <c r="DV249">
        <f t="array" ref="DV249">IF(AND(ROWS($M$131:DV249)&lt;=$P$2,COLUMNS($M$131:DV249)&lt;=$P$2),INDEX(MINVERSE($M$6:INDEX($M$6:$EF$125,$P$2,$P$2)),ROWS($M$131:DV249),COLUMNS($M$131:DV249)),0)</f>
        <v>0</v>
      </c>
      <c r="DW249">
        <f t="array" ref="DW249">IF(AND(ROWS($M$131:DW249)&lt;=$P$2,COLUMNS($M$131:DW249)&lt;=$P$2),INDEX(MINVERSE($M$6:INDEX($M$6:$EF$125,$P$2,$P$2)),ROWS($M$131:DW249),COLUMNS($M$131:DW249)),0)</f>
        <v>0</v>
      </c>
      <c r="DX249">
        <f t="array" ref="DX249">IF(AND(ROWS($M$131:DX249)&lt;=$P$2,COLUMNS($M$131:DX249)&lt;=$P$2),INDEX(MINVERSE($M$6:INDEX($M$6:$EF$125,$P$2,$P$2)),ROWS($M$131:DX249),COLUMNS($M$131:DX249)),0)</f>
        <v>0</v>
      </c>
      <c r="DY249">
        <f t="array" ref="DY249">IF(AND(ROWS($M$131:DY249)&lt;=$P$2,COLUMNS($M$131:DY249)&lt;=$P$2),INDEX(MINVERSE($M$6:INDEX($M$6:$EF$125,$P$2,$P$2)),ROWS($M$131:DY249),COLUMNS($M$131:DY249)),0)</f>
        <v>0</v>
      </c>
      <c r="DZ249">
        <f t="array" ref="DZ249">IF(AND(ROWS($M$131:DZ249)&lt;=$P$2,COLUMNS($M$131:DZ249)&lt;=$P$2),INDEX(MINVERSE($M$6:INDEX($M$6:$EF$125,$P$2,$P$2)),ROWS($M$131:DZ249),COLUMNS($M$131:DZ249)),0)</f>
        <v>0</v>
      </c>
      <c r="EA249">
        <f t="array" ref="EA249">IF(AND(ROWS($M$131:EA249)&lt;=$P$2,COLUMNS($M$131:EA249)&lt;=$P$2),INDEX(MINVERSE($M$6:INDEX($M$6:$EF$125,$P$2,$P$2)),ROWS($M$131:EA249),COLUMNS($M$131:EA249)),0)</f>
        <v>0</v>
      </c>
      <c r="EB249">
        <f t="array" ref="EB249">IF(AND(ROWS($M$131:EB249)&lt;=$P$2,COLUMNS($M$131:EB249)&lt;=$P$2),INDEX(MINVERSE($M$6:INDEX($M$6:$EF$125,$P$2,$P$2)),ROWS($M$131:EB249),COLUMNS($M$131:EB249)),0)</f>
        <v>0</v>
      </c>
    </row>
    <row r="250" spans="12:132" ht="15">
      <c r="L250" s="10">
        <v>120</v>
      </c>
      <c r="M250">
        <f t="array" ref="M250">IF(AND(ROWS($M$131:M250)&lt;=$P$2,COLUMNS($M$131:M250)&lt;=$P$2),INDEX(MINVERSE($M$6:INDEX($M$6:$EF$125,$P$2,$P$2)),ROWS($M$131:M250),COLUMNS($M$131:M250)),0)</f>
        <v>0</v>
      </c>
      <c r="N250">
        <f t="array" ref="N250">IF(AND(ROWS($M$131:N250)&lt;=$P$2,COLUMNS($M$131:N250)&lt;=$P$2),INDEX(MINVERSE($M$6:INDEX($M$6:$EF$125,$P$2,$P$2)),ROWS($M$131:N250),COLUMNS($M$131:N250)),0)</f>
        <v>0</v>
      </c>
      <c r="O250">
        <f t="array" ref="O250">IF(AND(ROWS($M$131:O250)&lt;=$P$2,COLUMNS($M$131:O250)&lt;=$P$2),INDEX(MINVERSE($M$6:INDEX($M$6:$EF$125,$P$2,$P$2)),ROWS($M$131:O250),COLUMNS($M$131:O250)),0)</f>
        <v>0</v>
      </c>
      <c r="P250">
        <f t="array" ref="P250">IF(AND(ROWS($M$131:P250)&lt;=$P$2,COLUMNS($M$131:P250)&lt;=$P$2),INDEX(MINVERSE($M$6:INDEX($M$6:$EF$125,$P$2,$P$2)),ROWS($M$131:P250),COLUMNS($M$131:P250)),0)</f>
        <v>0</v>
      </c>
      <c r="Q250">
        <f t="array" ref="Q250">IF(AND(ROWS($M$131:Q250)&lt;=$P$2,COLUMNS($M$131:Q250)&lt;=$P$2),INDEX(MINVERSE($M$6:INDEX($M$6:$EF$125,$P$2,$P$2)),ROWS($M$131:Q250),COLUMNS($M$131:Q250)),0)</f>
        <v>0</v>
      </c>
      <c r="R250">
        <f t="array" ref="R250">IF(AND(ROWS($M$131:R250)&lt;=$P$2,COLUMNS($M$131:R250)&lt;=$P$2),INDEX(MINVERSE($M$6:INDEX($M$6:$EF$125,$P$2,$P$2)),ROWS($M$131:R250),COLUMNS($M$131:R250)),0)</f>
        <v>0</v>
      </c>
      <c r="S250">
        <f t="array" ref="S250">IF(AND(ROWS($M$131:S250)&lt;=$P$2,COLUMNS($M$131:S250)&lt;=$P$2),INDEX(MINVERSE($M$6:INDEX($M$6:$EF$125,$P$2,$P$2)),ROWS($M$131:S250),COLUMNS($M$131:S250)),0)</f>
        <v>0</v>
      </c>
      <c r="T250">
        <f t="array" ref="T250">IF(AND(ROWS($M$131:T250)&lt;=$P$2,COLUMNS($M$131:T250)&lt;=$P$2),INDEX(MINVERSE($M$6:INDEX($M$6:$EF$125,$P$2,$P$2)),ROWS($M$131:T250),COLUMNS($M$131:T250)),0)</f>
        <v>0</v>
      </c>
      <c r="U250">
        <f t="array" ref="U250">IF(AND(ROWS($M$131:U250)&lt;=$P$2,COLUMNS($M$131:U250)&lt;=$P$2),INDEX(MINVERSE($M$6:INDEX($M$6:$EF$125,$P$2,$P$2)),ROWS($M$131:U250),COLUMNS($M$131:U250)),0)</f>
        <v>0</v>
      </c>
      <c r="V250">
        <f t="array" ref="V250">IF(AND(ROWS($M$131:V250)&lt;=$P$2,COLUMNS($M$131:V250)&lt;=$P$2),INDEX(MINVERSE($M$6:INDEX($M$6:$EF$125,$P$2,$P$2)),ROWS($M$131:V250),COLUMNS($M$131:V250)),0)</f>
        <v>0</v>
      </c>
      <c r="W250">
        <f t="array" ref="W250">IF(AND(ROWS($M$131:W250)&lt;=$P$2,COLUMNS($M$131:W250)&lt;=$P$2),INDEX(MINVERSE($M$6:INDEX($M$6:$EF$125,$P$2,$P$2)),ROWS($M$131:W250),COLUMNS($M$131:W250)),0)</f>
        <v>0</v>
      </c>
      <c r="X250">
        <f t="array" ref="X250">IF(AND(ROWS($M$131:X250)&lt;=$P$2,COLUMNS($M$131:X250)&lt;=$P$2),INDEX(MINVERSE($M$6:INDEX($M$6:$EF$125,$P$2,$P$2)),ROWS($M$131:X250),COLUMNS($M$131:X250)),0)</f>
        <v>0</v>
      </c>
      <c r="Y250">
        <f t="array" ref="Y250">IF(AND(ROWS($M$131:Y250)&lt;=$P$2,COLUMNS($M$131:Y250)&lt;=$P$2),INDEX(MINVERSE($M$6:INDEX($M$6:$EF$125,$P$2,$P$2)),ROWS($M$131:Y250),COLUMNS($M$131:Y250)),0)</f>
        <v>0</v>
      </c>
      <c r="Z250">
        <f t="array" ref="Z250">IF(AND(ROWS($M$131:Z250)&lt;=$P$2,COLUMNS($M$131:Z250)&lt;=$P$2),INDEX(MINVERSE($M$6:INDEX($M$6:$EF$125,$P$2,$P$2)),ROWS($M$131:Z250),COLUMNS($M$131:Z250)),0)</f>
        <v>0</v>
      </c>
      <c r="AA250">
        <f t="array" ref="AA250">IF(AND(ROWS($M$131:AA250)&lt;=$P$2,COLUMNS($M$131:AA250)&lt;=$P$2),INDEX(MINVERSE($M$6:INDEX($M$6:$EF$125,$P$2,$P$2)),ROWS($M$131:AA250),COLUMNS($M$131:AA250)),0)</f>
        <v>0</v>
      </c>
      <c r="AB250">
        <f t="array" ref="AB250">IF(AND(ROWS($M$131:AB250)&lt;=$P$2,COLUMNS($M$131:AB250)&lt;=$P$2),INDEX(MINVERSE($M$6:INDEX($M$6:$EF$125,$P$2,$P$2)),ROWS($M$131:AB250),COLUMNS($M$131:AB250)),0)</f>
        <v>0</v>
      </c>
      <c r="AC250">
        <f t="array" ref="AC250">IF(AND(ROWS($M$131:AC250)&lt;=$P$2,COLUMNS($M$131:AC250)&lt;=$P$2),INDEX(MINVERSE($M$6:INDEX($M$6:$EF$125,$P$2,$P$2)),ROWS($M$131:AC250),COLUMNS($M$131:AC250)),0)</f>
        <v>0</v>
      </c>
      <c r="AD250">
        <f t="array" ref="AD250">IF(AND(ROWS($M$131:AD250)&lt;=$P$2,COLUMNS($M$131:AD250)&lt;=$P$2),INDEX(MINVERSE($M$6:INDEX($M$6:$EF$125,$P$2,$P$2)),ROWS($M$131:AD250),COLUMNS($M$131:AD250)),0)</f>
        <v>0</v>
      </c>
      <c r="AE250">
        <f t="array" ref="AE250">IF(AND(ROWS($M$131:AE250)&lt;=$P$2,COLUMNS($M$131:AE250)&lt;=$P$2),INDEX(MINVERSE($M$6:INDEX($M$6:$EF$125,$P$2,$P$2)),ROWS($M$131:AE250),COLUMNS($M$131:AE250)),0)</f>
        <v>0</v>
      </c>
      <c r="AF250">
        <f t="array" ref="AF250">IF(AND(ROWS($M$131:AF250)&lt;=$P$2,COLUMNS($M$131:AF250)&lt;=$P$2),INDEX(MINVERSE($M$6:INDEX($M$6:$EF$125,$P$2,$P$2)),ROWS($M$131:AF250),COLUMNS($M$131:AF250)),0)</f>
        <v>0</v>
      </c>
      <c r="AG250">
        <f t="array" ref="AG250">IF(AND(ROWS($M$131:AG250)&lt;=$P$2,COLUMNS($M$131:AG250)&lt;=$P$2),INDEX(MINVERSE($M$6:INDEX($M$6:$EF$125,$P$2,$P$2)),ROWS($M$131:AG250),COLUMNS($M$131:AG250)),0)</f>
        <v>0</v>
      </c>
      <c r="AH250">
        <f t="array" ref="AH250">IF(AND(ROWS($M$131:AH250)&lt;=$P$2,COLUMNS($M$131:AH250)&lt;=$P$2),INDEX(MINVERSE($M$6:INDEX($M$6:$EF$125,$P$2,$P$2)),ROWS($M$131:AH250),COLUMNS($M$131:AH250)),0)</f>
        <v>0</v>
      </c>
      <c r="AI250">
        <f t="array" ref="AI250">IF(AND(ROWS($M$131:AI250)&lt;=$P$2,COLUMNS($M$131:AI250)&lt;=$P$2),INDEX(MINVERSE($M$6:INDEX($M$6:$EF$125,$P$2,$P$2)),ROWS($M$131:AI250),COLUMNS($M$131:AI250)),0)</f>
        <v>0</v>
      </c>
      <c r="AJ250">
        <f t="array" ref="AJ250">IF(AND(ROWS($M$131:AJ250)&lt;=$P$2,COLUMNS($M$131:AJ250)&lt;=$P$2),INDEX(MINVERSE($M$6:INDEX($M$6:$EF$125,$P$2,$P$2)),ROWS($M$131:AJ250),COLUMNS($M$131:AJ250)),0)</f>
        <v>0</v>
      </c>
      <c r="AK250">
        <f t="array" ref="AK250">IF(AND(ROWS($M$131:AK250)&lt;=$P$2,COLUMNS($M$131:AK250)&lt;=$P$2),INDEX(MINVERSE($M$6:INDEX($M$6:$EF$125,$P$2,$P$2)),ROWS($M$131:AK250),COLUMNS($M$131:AK250)),0)</f>
        <v>0</v>
      </c>
      <c r="AL250">
        <f t="array" ref="AL250">IF(AND(ROWS($M$131:AL250)&lt;=$P$2,COLUMNS($M$131:AL250)&lt;=$P$2),INDEX(MINVERSE($M$6:INDEX($M$6:$EF$125,$P$2,$P$2)),ROWS($M$131:AL250),COLUMNS($M$131:AL250)),0)</f>
        <v>0</v>
      </c>
      <c r="AM250">
        <f t="array" ref="AM250">IF(AND(ROWS($M$131:AM250)&lt;=$P$2,COLUMNS($M$131:AM250)&lt;=$P$2),INDEX(MINVERSE($M$6:INDEX($M$6:$EF$125,$P$2,$P$2)),ROWS($M$131:AM250),COLUMNS($M$131:AM250)),0)</f>
        <v>0</v>
      </c>
      <c r="AN250">
        <f t="array" ref="AN250">IF(AND(ROWS($M$131:AN250)&lt;=$P$2,COLUMNS($M$131:AN250)&lt;=$P$2),INDEX(MINVERSE($M$6:INDEX($M$6:$EF$125,$P$2,$P$2)),ROWS($M$131:AN250),COLUMNS($M$131:AN250)),0)</f>
        <v>0</v>
      </c>
      <c r="AO250">
        <f t="array" ref="AO250">IF(AND(ROWS($M$131:AO250)&lt;=$P$2,COLUMNS($M$131:AO250)&lt;=$P$2),INDEX(MINVERSE($M$6:INDEX($M$6:$EF$125,$P$2,$P$2)),ROWS($M$131:AO250),COLUMNS($M$131:AO250)),0)</f>
        <v>0</v>
      </c>
      <c r="AP250">
        <f t="array" ref="AP250">IF(AND(ROWS($M$131:AP250)&lt;=$P$2,COLUMNS($M$131:AP250)&lt;=$P$2),INDEX(MINVERSE($M$6:INDEX($M$6:$EF$125,$P$2,$P$2)),ROWS($M$131:AP250),COLUMNS($M$131:AP250)),0)</f>
        <v>0</v>
      </c>
      <c r="AQ250">
        <f t="array" ref="AQ250">IF(AND(ROWS($M$131:AQ250)&lt;=$P$2,COLUMNS($M$131:AQ250)&lt;=$P$2),INDEX(MINVERSE($M$6:INDEX($M$6:$EF$125,$P$2,$P$2)),ROWS($M$131:AQ250),COLUMNS($M$131:AQ250)),0)</f>
        <v>0</v>
      </c>
      <c r="AR250">
        <f t="array" ref="AR250">IF(AND(ROWS($M$131:AR250)&lt;=$P$2,COLUMNS($M$131:AR250)&lt;=$P$2),INDEX(MINVERSE($M$6:INDEX($M$6:$EF$125,$P$2,$P$2)),ROWS($M$131:AR250),COLUMNS($M$131:AR250)),0)</f>
        <v>0</v>
      </c>
      <c r="AS250">
        <f t="array" ref="AS250">IF(AND(ROWS($M$131:AS250)&lt;=$P$2,COLUMNS($M$131:AS250)&lt;=$P$2),INDEX(MINVERSE($M$6:INDEX($M$6:$EF$125,$P$2,$P$2)),ROWS($M$131:AS250),COLUMNS($M$131:AS250)),0)</f>
        <v>0</v>
      </c>
      <c r="AT250">
        <f t="array" ref="AT250">IF(AND(ROWS($M$131:AT250)&lt;=$P$2,COLUMNS($M$131:AT250)&lt;=$P$2),INDEX(MINVERSE($M$6:INDEX($M$6:$EF$125,$P$2,$P$2)),ROWS($M$131:AT250),COLUMNS($M$131:AT250)),0)</f>
        <v>0</v>
      </c>
      <c r="AU250">
        <f t="array" ref="AU250">IF(AND(ROWS($M$131:AU250)&lt;=$P$2,COLUMNS($M$131:AU250)&lt;=$P$2),INDEX(MINVERSE($M$6:INDEX($M$6:$EF$125,$P$2,$P$2)),ROWS($M$131:AU250),COLUMNS($M$131:AU250)),0)</f>
        <v>0</v>
      </c>
      <c r="AV250">
        <f t="array" ref="AV250">IF(AND(ROWS($M$131:AV250)&lt;=$P$2,COLUMNS($M$131:AV250)&lt;=$P$2),INDEX(MINVERSE($M$6:INDEX($M$6:$EF$125,$P$2,$P$2)),ROWS($M$131:AV250),COLUMNS($M$131:AV250)),0)</f>
        <v>0</v>
      </c>
      <c r="AW250">
        <f t="array" ref="AW250">IF(AND(ROWS($M$131:AW250)&lt;=$P$2,COLUMNS($M$131:AW250)&lt;=$P$2),INDEX(MINVERSE($M$6:INDEX($M$6:$EF$125,$P$2,$P$2)),ROWS($M$131:AW250),COLUMNS($M$131:AW250)),0)</f>
        <v>0</v>
      </c>
      <c r="AX250">
        <f t="array" ref="AX250">IF(AND(ROWS($M$131:AX250)&lt;=$P$2,COLUMNS($M$131:AX250)&lt;=$P$2),INDEX(MINVERSE($M$6:INDEX($M$6:$EF$125,$P$2,$P$2)),ROWS($M$131:AX250),COLUMNS($M$131:AX250)),0)</f>
        <v>0</v>
      </c>
      <c r="AY250">
        <f t="array" ref="AY250">IF(AND(ROWS($M$131:AY250)&lt;=$P$2,COLUMNS($M$131:AY250)&lt;=$P$2),INDEX(MINVERSE($M$6:INDEX($M$6:$EF$125,$P$2,$P$2)),ROWS($M$131:AY250),COLUMNS($M$131:AY250)),0)</f>
        <v>0</v>
      </c>
      <c r="AZ250">
        <f t="array" ref="AZ250">IF(AND(ROWS($M$131:AZ250)&lt;=$P$2,COLUMNS($M$131:AZ250)&lt;=$P$2),INDEX(MINVERSE($M$6:INDEX($M$6:$EF$125,$P$2,$P$2)),ROWS($M$131:AZ250),COLUMNS($M$131:AZ250)),0)</f>
        <v>0</v>
      </c>
      <c r="BA250">
        <f t="array" ref="BA250">IF(AND(ROWS($M$131:BA250)&lt;=$P$2,COLUMNS($M$131:BA250)&lt;=$P$2),INDEX(MINVERSE($M$6:INDEX($M$6:$EF$125,$P$2,$P$2)),ROWS($M$131:BA250),COLUMNS($M$131:BA250)),0)</f>
        <v>0</v>
      </c>
      <c r="BB250">
        <f t="array" ref="BB250">IF(AND(ROWS($M$131:BB250)&lt;=$P$2,COLUMNS($M$131:BB250)&lt;=$P$2),INDEX(MINVERSE($M$6:INDEX($M$6:$EF$125,$P$2,$P$2)),ROWS($M$131:BB250),COLUMNS($M$131:BB250)),0)</f>
        <v>0</v>
      </c>
      <c r="BC250">
        <f t="array" ref="BC250">IF(AND(ROWS($M$131:BC250)&lt;=$P$2,COLUMNS($M$131:BC250)&lt;=$P$2),INDEX(MINVERSE($M$6:INDEX($M$6:$EF$125,$P$2,$P$2)),ROWS($M$131:BC250),COLUMNS($M$131:BC250)),0)</f>
        <v>0</v>
      </c>
      <c r="BD250">
        <f t="array" ref="BD250">IF(AND(ROWS($M$131:BD250)&lt;=$P$2,COLUMNS($M$131:BD250)&lt;=$P$2),INDEX(MINVERSE($M$6:INDEX($M$6:$EF$125,$P$2,$P$2)),ROWS($M$131:BD250),COLUMNS($M$131:BD250)),0)</f>
        <v>0</v>
      </c>
      <c r="BE250">
        <f t="array" ref="BE250">IF(AND(ROWS($M$131:BE250)&lt;=$P$2,COLUMNS($M$131:BE250)&lt;=$P$2),INDEX(MINVERSE($M$6:INDEX($M$6:$EF$125,$P$2,$P$2)),ROWS($M$131:BE250),COLUMNS($M$131:BE250)),0)</f>
        <v>0</v>
      </c>
      <c r="BF250">
        <f t="array" ref="BF250">IF(AND(ROWS($M$131:BF250)&lt;=$P$2,COLUMNS($M$131:BF250)&lt;=$P$2),INDEX(MINVERSE($M$6:INDEX($M$6:$EF$125,$P$2,$P$2)),ROWS($M$131:BF250),COLUMNS($M$131:BF250)),0)</f>
        <v>0</v>
      </c>
      <c r="BG250">
        <f t="array" ref="BG250">IF(AND(ROWS($M$131:BG250)&lt;=$P$2,COLUMNS($M$131:BG250)&lt;=$P$2),INDEX(MINVERSE($M$6:INDEX($M$6:$EF$125,$P$2,$P$2)),ROWS($M$131:BG250),COLUMNS($M$131:BG250)),0)</f>
        <v>0</v>
      </c>
      <c r="BH250">
        <f t="array" ref="BH250">IF(AND(ROWS($M$131:BH250)&lt;=$P$2,COLUMNS($M$131:BH250)&lt;=$P$2),INDEX(MINVERSE($M$6:INDEX($M$6:$EF$125,$P$2,$P$2)),ROWS($M$131:BH250),COLUMNS($M$131:BH250)),0)</f>
        <v>0</v>
      </c>
      <c r="BI250">
        <f t="array" ref="BI250">IF(AND(ROWS($M$131:BI250)&lt;=$P$2,COLUMNS($M$131:BI250)&lt;=$P$2),INDEX(MINVERSE($M$6:INDEX($M$6:$EF$125,$P$2,$P$2)),ROWS($M$131:BI250),COLUMNS($M$131:BI250)),0)</f>
        <v>0</v>
      </c>
      <c r="BJ250">
        <f t="array" ref="BJ250">IF(AND(ROWS($M$131:BJ250)&lt;=$P$2,COLUMNS($M$131:BJ250)&lt;=$P$2),INDEX(MINVERSE($M$6:INDEX($M$6:$EF$125,$P$2,$P$2)),ROWS($M$131:BJ250),COLUMNS($M$131:BJ250)),0)</f>
        <v>0</v>
      </c>
      <c r="BK250">
        <f t="array" ref="BK250">IF(AND(ROWS($M$131:BK250)&lt;=$P$2,COLUMNS($M$131:BK250)&lt;=$P$2),INDEX(MINVERSE($M$6:INDEX($M$6:$EF$125,$P$2,$P$2)),ROWS($M$131:BK250),COLUMNS($M$131:BK250)),0)</f>
        <v>0</v>
      </c>
      <c r="BL250">
        <f t="array" ref="BL250">IF(AND(ROWS($M$131:BL250)&lt;=$P$2,COLUMNS($M$131:BL250)&lt;=$P$2),INDEX(MINVERSE($M$6:INDEX($M$6:$EF$125,$P$2,$P$2)),ROWS($M$131:BL250),COLUMNS($M$131:BL250)),0)</f>
        <v>0</v>
      </c>
      <c r="BM250">
        <f t="array" ref="BM250">IF(AND(ROWS($M$131:BM250)&lt;=$P$2,COLUMNS($M$131:BM250)&lt;=$P$2),INDEX(MINVERSE($M$6:INDEX($M$6:$EF$125,$P$2,$P$2)),ROWS($M$131:BM250),COLUMNS($M$131:BM250)),0)</f>
        <v>0</v>
      </c>
      <c r="BN250">
        <f t="array" ref="BN250">IF(AND(ROWS($M$131:BN250)&lt;=$P$2,COLUMNS($M$131:BN250)&lt;=$P$2),INDEX(MINVERSE($M$6:INDEX($M$6:$EF$125,$P$2,$P$2)),ROWS($M$131:BN250),COLUMNS($M$131:BN250)),0)</f>
        <v>0</v>
      </c>
      <c r="BO250">
        <f t="array" ref="BO250">IF(AND(ROWS($M$131:BO250)&lt;=$P$2,COLUMNS($M$131:BO250)&lt;=$P$2),INDEX(MINVERSE($M$6:INDEX($M$6:$EF$125,$P$2,$P$2)),ROWS($M$131:BO250),COLUMNS($M$131:BO250)),0)</f>
        <v>0</v>
      </c>
      <c r="BP250">
        <f t="array" ref="BP250">IF(AND(ROWS($M$131:BP250)&lt;=$P$2,COLUMNS($M$131:BP250)&lt;=$P$2),INDEX(MINVERSE($M$6:INDEX($M$6:$EF$125,$P$2,$P$2)),ROWS($M$131:BP250),COLUMNS($M$131:BP250)),0)</f>
        <v>0</v>
      </c>
      <c r="BQ250">
        <f t="array" ref="BQ250">IF(AND(ROWS($M$131:BQ250)&lt;=$P$2,COLUMNS($M$131:BQ250)&lt;=$P$2),INDEX(MINVERSE($M$6:INDEX($M$6:$EF$125,$P$2,$P$2)),ROWS($M$131:BQ250),COLUMNS($M$131:BQ250)),0)</f>
        <v>0</v>
      </c>
      <c r="BR250">
        <f t="array" ref="BR250">IF(AND(ROWS($M$131:BR250)&lt;=$P$2,COLUMNS($M$131:BR250)&lt;=$P$2),INDEX(MINVERSE($M$6:INDEX($M$6:$EF$125,$P$2,$P$2)),ROWS($M$131:BR250),COLUMNS($M$131:BR250)),0)</f>
        <v>0</v>
      </c>
      <c r="BS250">
        <f t="array" ref="BS250">IF(AND(ROWS($M$131:BS250)&lt;=$P$2,COLUMNS($M$131:BS250)&lt;=$P$2),INDEX(MINVERSE($M$6:INDEX($M$6:$EF$125,$P$2,$P$2)),ROWS($M$131:BS250),COLUMNS($M$131:BS250)),0)</f>
        <v>0</v>
      </c>
      <c r="BT250">
        <f t="array" ref="BT250">IF(AND(ROWS($M$131:BT250)&lt;=$P$2,COLUMNS($M$131:BT250)&lt;=$P$2),INDEX(MINVERSE($M$6:INDEX($M$6:$EF$125,$P$2,$P$2)),ROWS($M$131:BT250),COLUMNS($M$131:BT250)),0)</f>
        <v>0</v>
      </c>
      <c r="BU250">
        <f t="array" ref="BU250">IF(AND(ROWS($M$131:BU250)&lt;=$P$2,COLUMNS($M$131:BU250)&lt;=$P$2),INDEX(MINVERSE($M$6:INDEX($M$6:$EF$125,$P$2,$P$2)),ROWS($M$131:BU250),COLUMNS($M$131:BU250)),0)</f>
        <v>0</v>
      </c>
      <c r="BV250">
        <f t="array" ref="BV250">IF(AND(ROWS($M$131:BV250)&lt;=$P$2,COLUMNS($M$131:BV250)&lt;=$P$2),INDEX(MINVERSE($M$6:INDEX($M$6:$EF$125,$P$2,$P$2)),ROWS($M$131:BV250),COLUMNS($M$131:BV250)),0)</f>
        <v>0</v>
      </c>
      <c r="BW250">
        <f t="array" ref="BW250">IF(AND(ROWS($M$131:BW250)&lt;=$P$2,COLUMNS($M$131:BW250)&lt;=$P$2),INDEX(MINVERSE($M$6:INDEX($M$6:$EF$125,$P$2,$P$2)),ROWS($M$131:BW250),COLUMNS($M$131:BW250)),0)</f>
        <v>0</v>
      </c>
      <c r="BX250">
        <f t="array" ref="BX250">IF(AND(ROWS($M$131:BX250)&lt;=$P$2,COLUMNS($M$131:BX250)&lt;=$P$2),INDEX(MINVERSE($M$6:INDEX($M$6:$EF$125,$P$2,$P$2)),ROWS($M$131:BX250),COLUMNS($M$131:BX250)),0)</f>
        <v>0</v>
      </c>
      <c r="BY250">
        <f t="array" ref="BY250">IF(AND(ROWS($M$131:BY250)&lt;=$P$2,COLUMNS($M$131:BY250)&lt;=$P$2),INDEX(MINVERSE($M$6:INDEX($M$6:$EF$125,$P$2,$P$2)),ROWS($M$131:BY250),COLUMNS($M$131:BY250)),0)</f>
        <v>0</v>
      </c>
      <c r="BZ250">
        <f t="array" ref="BZ250">IF(AND(ROWS($M$131:BZ250)&lt;=$P$2,COLUMNS($M$131:BZ250)&lt;=$P$2),INDEX(MINVERSE($M$6:INDEX($M$6:$EF$125,$P$2,$P$2)),ROWS($M$131:BZ250),COLUMNS($M$131:BZ250)),0)</f>
        <v>0</v>
      </c>
      <c r="CA250">
        <f t="array" ref="CA250">IF(AND(ROWS($M$131:CA250)&lt;=$P$2,COLUMNS($M$131:CA250)&lt;=$P$2),INDEX(MINVERSE($M$6:INDEX($M$6:$EF$125,$P$2,$P$2)),ROWS($M$131:CA250),COLUMNS($M$131:CA250)),0)</f>
        <v>0</v>
      </c>
      <c r="CB250">
        <f t="array" ref="CB250">IF(AND(ROWS($M$131:CB250)&lt;=$P$2,COLUMNS($M$131:CB250)&lt;=$P$2),INDEX(MINVERSE($M$6:INDEX($M$6:$EF$125,$P$2,$P$2)),ROWS($M$131:CB250),COLUMNS($M$131:CB250)),0)</f>
        <v>0</v>
      </c>
      <c r="CC250">
        <f t="array" ref="CC250">IF(AND(ROWS($M$131:CC250)&lt;=$P$2,COLUMNS($M$131:CC250)&lt;=$P$2),INDEX(MINVERSE($M$6:INDEX($M$6:$EF$125,$P$2,$P$2)),ROWS($M$131:CC250),COLUMNS($M$131:CC250)),0)</f>
        <v>0</v>
      </c>
      <c r="CD250">
        <f t="array" ref="CD250">IF(AND(ROWS($M$131:CD250)&lt;=$P$2,COLUMNS($M$131:CD250)&lt;=$P$2),INDEX(MINVERSE($M$6:INDEX($M$6:$EF$125,$P$2,$P$2)),ROWS($M$131:CD250),COLUMNS($M$131:CD250)),0)</f>
        <v>0</v>
      </c>
      <c r="CE250">
        <f t="array" ref="CE250">IF(AND(ROWS($M$131:CE250)&lt;=$P$2,COLUMNS($M$131:CE250)&lt;=$P$2),INDEX(MINVERSE($M$6:INDEX($M$6:$EF$125,$P$2,$P$2)),ROWS($M$131:CE250),COLUMNS($M$131:CE250)),0)</f>
        <v>0</v>
      </c>
      <c r="CF250">
        <f t="array" ref="CF250">IF(AND(ROWS($M$131:CF250)&lt;=$P$2,COLUMNS($M$131:CF250)&lt;=$P$2),INDEX(MINVERSE($M$6:INDEX($M$6:$EF$125,$P$2,$P$2)),ROWS($M$131:CF250),COLUMNS($M$131:CF250)),0)</f>
        <v>0</v>
      </c>
      <c r="CG250">
        <f t="array" ref="CG250">IF(AND(ROWS($M$131:CG250)&lt;=$P$2,COLUMNS($M$131:CG250)&lt;=$P$2),INDEX(MINVERSE($M$6:INDEX($M$6:$EF$125,$P$2,$P$2)),ROWS($M$131:CG250),COLUMNS($M$131:CG250)),0)</f>
        <v>0</v>
      </c>
      <c r="CH250">
        <f t="array" ref="CH250">IF(AND(ROWS($M$131:CH250)&lt;=$P$2,COLUMNS($M$131:CH250)&lt;=$P$2),INDEX(MINVERSE($M$6:INDEX($M$6:$EF$125,$P$2,$P$2)),ROWS($M$131:CH250),COLUMNS($M$131:CH250)),0)</f>
        <v>0</v>
      </c>
      <c r="CI250">
        <f t="array" ref="CI250">IF(AND(ROWS($M$131:CI250)&lt;=$P$2,COLUMNS($M$131:CI250)&lt;=$P$2),INDEX(MINVERSE($M$6:INDEX($M$6:$EF$125,$P$2,$P$2)),ROWS($M$131:CI250),COLUMNS($M$131:CI250)),0)</f>
        <v>0</v>
      </c>
      <c r="CJ250">
        <f t="array" ref="CJ250">IF(AND(ROWS($M$131:CJ250)&lt;=$P$2,COLUMNS($M$131:CJ250)&lt;=$P$2),INDEX(MINVERSE($M$6:INDEX($M$6:$EF$125,$P$2,$P$2)),ROWS($M$131:CJ250),COLUMNS($M$131:CJ250)),0)</f>
        <v>0</v>
      </c>
      <c r="CK250">
        <f t="array" ref="CK250">IF(AND(ROWS($M$131:CK250)&lt;=$P$2,COLUMNS($M$131:CK250)&lt;=$P$2),INDEX(MINVERSE($M$6:INDEX($M$6:$EF$125,$P$2,$P$2)),ROWS($M$131:CK250),COLUMNS($M$131:CK250)),0)</f>
        <v>0</v>
      </c>
      <c r="CL250">
        <f t="array" ref="CL250">IF(AND(ROWS($M$131:CL250)&lt;=$P$2,COLUMNS($M$131:CL250)&lt;=$P$2),INDEX(MINVERSE($M$6:INDEX($M$6:$EF$125,$P$2,$P$2)),ROWS($M$131:CL250),COLUMNS($M$131:CL250)),0)</f>
        <v>0</v>
      </c>
      <c r="CM250">
        <f t="array" ref="CM250">IF(AND(ROWS($M$131:CM250)&lt;=$P$2,COLUMNS($M$131:CM250)&lt;=$P$2),INDEX(MINVERSE($M$6:INDEX($M$6:$EF$125,$P$2,$P$2)),ROWS($M$131:CM250),COLUMNS($M$131:CM250)),0)</f>
        <v>0</v>
      </c>
      <c r="CN250">
        <f t="array" ref="CN250">IF(AND(ROWS($M$131:CN250)&lt;=$P$2,COLUMNS($M$131:CN250)&lt;=$P$2),INDEX(MINVERSE($M$6:INDEX($M$6:$EF$125,$P$2,$P$2)),ROWS($M$131:CN250),COLUMNS($M$131:CN250)),0)</f>
        <v>0</v>
      </c>
      <c r="CO250">
        <f t="array" ref="CO250">IF(AND(ROWS($M$131:CO250)&lt;=$P$2,COLUMNS($M$131:CO250)&lt;=$P$2),INDEX(MINVERSE($M$6:INDEX($M$6:$EF$125,$P$2,$P$2)),ROWS($M$131:CO250),COLUMNS($M$131:CO250)),0)</f>
        <v>0</v>
      </c>
      <c r="CP250">
        <f t="array" ref="CP250">IF(AND(ROWS($M$131:CP250)&lt;=$P$2,COLUMNS($M$131:CP250)&lt;=$P$2),INDEX(MINVERSE($M$6:INDEX($M$6:$EF$125,$P$2,$P$2)),ROWS($M$131:CP250),COLUMNS($M$131:CP250)),0)</f>
        <v>0</v>
      </c>
      <c r="CQ250">
        <f t="array" ref="CQ250">IF(AND(ROWS($M$131:CQ250)&lt;=$P$2,COLUMNS($M$131:CQ250)&lt;=$P$2),INDEX(MINVERSE($M$6:INDEX($M$6:$EF$125,$P$2,$P$2)),ROWS($M$131:CQ250),COLUMNS($M$131:CQ250)),0)</f>
        <v>0</v>
      </c>
      <c r="CR250">
        <f t="array" ref="CR250">IF(AND(ROWS($M$131:CR250)&lt;=$P$2,COLUMNS($M$131:CR250)&lt;=$P$2),INDEX(MINVERSE($M$6:INDEX($M$6:$EF$125,$P$2,$P$2)),ROWS($M$131:CR250),COLUMNS($M$131:CR250)),0)</f>
        <v>0</v>
      </c>
      <c r="CS250">
        <f t="array" ref="CS250">IF(AND(ROWS($M$131:CS250)&lt;=$P$2,COLUMNS($M$131:CS250)&lt;=$P$2),INDEX(MINVERSE($M$6:INDEX($M$6:$EF$125,$P$2,$P$2)),ROWS($M$131:CS250),COLUMNS($M$131:CS250)),0)</f>
        <v>0</v>
      </c>
      <c r="CT250">
        <f t="array" ref="CT250">IF(AND(ROWS($M$131:CT250)&lt;=$P$2,COLUMNS($M$131:CT250)&lt;=$P$2),INDEX(MINVERSE($M$6:INDEX($M$6:$EF$125,$P$2,$P$2)),ROWS($M$131:CT250),COLUMNS($M$131:CT250)),0)</f>
        <v>0</v>
      </c>
      <c r="CU250">
        <f t="array" ref="CU250">IF(AND(ROWS($M$131:CU250)&lt;=$P$2,COLUMNS($M$131:CU250)&lt;=$P$2),INDEX(MINVERSE($M$6:INDEX($M$6:$EF$125,$P$2,$P$2)),ROWS($M$131:CU250),COLUMNS($M$131:CU250)),0)</f>
        <v>0</v>
      </c>
      <c r="CV250">
        <f t="array" ref="CV250">IF(AND(ROWS($M$131:CV250)&lt;=$P$2,COLUMNS($M$131:CV250)&lt;=$P$2),INDEX(MINVERSE($M$6:INDEX($M$6:$EF$125,$P$2,$P$2)),ROWS($M$131:CV250),COLUMNS($M$131:CV250)),0)</f>
        <v>0</v>
      </c>
      <c r="CW250">
        <f t="array" ref="CW250">IF(AND(ROWS($M$131:CW250)&lt;=$P$2,COLUMNS($M$131:CW250)&lt;=$P$2),INDEX(MINVERSE($M$6:INDEX($M$6:$EF$125,$P$2,$P$2)),ROWS($M$131:CW250),COLUMNS($M$131:CW250)),0)</f>
        <v>0</v>
      </c>
      <c r="CX250">
        <f t="array" ref="CX250">IF(AND(ROWS($M$131:CX250)&lt;=$P$2,COLUMNS($M$131:CX250)&lt;=$P$2),INDEX(MINVERSE($M$6:INDEX($M$6:$EF$125,$P$2,$P$2)),ROWS($M$131:CX250),COLUMNS($M$131:CX250)),0)</f>
        <v>0</v>
      </c>
      <c r="CY250">
        <f t="array" ref="CY250">IF(AND(ROWS($M$131:CY250)&lt;=$P$2,COLUMNS($M$131:CY250)&lt;=$P$2),INDEX(MINVERSE($M$6:INDEX($M$6:$EF$125,$P$2,$P$2)),ROWS($M$131:CY250),COLUMNS($M$131:CY250)),0)</f>
        <v>0</v>
      </c>
      <c r="CZ250">
        <f t="array" ref="CZ250">IF(AND(ROWS($M$131:CZ250)&lt;=$P$2,COLUMNS($M$131:CZ250)&lt;=$P$2),INDEX(MINVERSE($M$6:INDEX($M$6:$EF$125,$P$2,$P$2)),ROWS($M$131:CZ250),COLUMNS($M$131:CZ250)),0)</f>
        <v>0</v>
      </c>
      <c r="DA250">
        <f t="array" ref="DA250">IF(AND(ROWS($M$131:DA250)&lt;=$P$2,COLUMNS($M$131:DA250)&lt;=$P$2),INDEX(MINVERSE($M$6:INDEX($M$6:$EF$125,$P$2,$P$2)),ROWS($M$131:DA250),COLUMNS($M$131:DA250)),0)</f>
        <v>0</v>
      </c>
      <c r="DB250">
        <f t="array" ref="DB250">IF(AND(ROWS($M$131:DB250)&lt;=$P$2,COLUMNS($M$131:DB250)&lt;=$P$2),INDEX(MINVERSE($M$6:INDEX($M$6:$EF$125,$P$2,$P$2)),ROWS($M$131:DB250),COLUMNS($M$131:DB250)),0)</f>
        <v>0</v>
      </c>
      <c r="DC250">
        <f t="array" ref="DC250">IF(AND(ROWS($M$131:DC250)&lt;=$P$2,COLUMNS($M$131:DC250)&lt;=$P$2),INDEX(MINVERSE($M$6:INDEX($M$6:$EF$125,$P$2,$P$2)),ROWS($M$131:DC250),COLUMNS($M$131:DC250)),0)</f>
        <v>0</v>
      </c>
      <c r="DD250">
        <f t="array" ref="DD250">IF(AND(ROWS($M$131:DD250)&lt;=$P$2,COLUMNS($M$131:DD250)&lt;=$P$2),INDEX(MINVERSE($M$6:INDEX($M$6:$EF$125,$P$2,$P$2)),ROWS($M$131:DD250),COLUMNS($M$131:DD250)),0)</f>
        <v>0</v>
      </c>
      <c r="DE250">
        <f t="array" ref="DE250">IF(AND(ROWS($M$131:DE250)&lt;=$P$2,COLUMNS($M$131:DE250)&lt;=$P$2),INDEX(MINVERSE($M$6:INDEX($M$6:$EF$125,$P$2,$P$2)),ROWS($M$131:DE250),COLUMNS($M$131:DE250)),0)</f>
        <v>0</v>
      </c>
      <c r="DF250">
        <f t="array" ref="DF250">IF(AND(ROWS($M$131:DF250)&lt;=$P$2,COLUMNS($M$131:DF250)&lt;=$P$2),INDEX(MINVERSE($M$6:INDEX($M$6:$EF$125,$P$2,$P$2)),ROWS($M$131:DF250),COLUMNS($M$131:DF250)),0)</f>
        <v>0</v>
      </c>
      <c r="DG250">
        <f t="array" ref="DG250">IF(AND(ROWS($M$131:DG250)&lt;=$P$2,COLUMNS($M$131:DG250)&lt;=$P$2),INDEX(MINVERSE($M$6:INDEX($M$6:$EF$125,$P$2,$P$2)),ROWS($M$131:DG250),COLUMNS($M$131:DG250)),0)</f>
        <v>0</v>
      </c>
      <c r="DH250">
        <f t="array" ref="DH250">IF(AND(ROWS($M$131:DH250)&lt;=$P$2,COLUMNS($M$131:DH250)&lt;=$P$2),INDEX(MINVERSE($M$6:INDEX($M$6:$EF$125,$P$2,$P$2)),ROWS($M$131:DH250),COLUMNS($M$131:DH250)),0)</f>
        <v>0</v>
      </c>
      <c r="DI250">
        <f t="array" ref="DI250">IF(AND(ROWS($M$131:DI250)&lt;=$P$2,COLUMNS($M$131:DI250)&lt;=$P$2),INDEX(MINVERSE($M$6:INDEX($M$6:$EF$125,$P$2,$P$2)),ROWS($M$131:DI250),COLUMNS($M$131:DI250)),0)</f>
        <v>0</v>
      </c>
      <c r="DJ250">
        <f t="array" ref="DJ250">IF(AND(ROWS($M$131:DJ250)&lt;=$P$2,COLUMNS($M$131:DJ250)&lt;=$P$2),INDEX(MINVERSE($M$6:INDEX($M$6:$EF$125,$P$2,$P$2)),ROWS($M$131:DJ250),COLUMNS($M$131:DJ250)),0)</f>
        <v>0</v>
      </c>
      <c r="DK250">
        <f t="array" ref="DK250">IF(AND(ROWS($M$131:DK250)&lt;=$P$2,COLUMNS($M$131:DK250)&lt;=$P$2),INDEX(MINVERSE($M$6:INDEX($M$6:$EF$125,$P$2,$P$2)),ROWS($M$131:DK250),COLUMNS($M$131:DK250)),0)</f>
        <v>0</v>
      </c>
      <c r="DL250">
        <f t="array" ref="DL250">IF(AND(ROWS($M$131:DL250)&lt;=$P$2,COLUMNS($M$131:DL250)&lt;=$P$2),INDEX(MINVERSE($M$6:INDEX($M$6:$EF$125,$P$2,$P$2)),ROWS($M$131:DL250),COLUMNS($M$131:DL250)),0)</f>
        <v>0</v>
      </c>
      <c r="DM250">
        <f t="array" ref="DM250">IF(AND(ROWS($M$131:DM250)&lt;=$P$2,COLUMNS($M$131:DM250)&lt;=$P$2),INDEX(MINVERSE($M$6:INDEX($M$6:$EF$125,$P$2,$P$2)),ROWS($M$131:DM250),COLUMNS($M$131:DM250)),0)</f>
        <v>0</v>
      </c>
      <c r="DN250">
        <f t="array" ref="DN250">IF(AND(ROWS($M$131:DN250)&lt;=$P$2,COLUMNS($M$131:DN250)&lt;=$P$2),INDEX(MINVERSE($M$6:INDEX($M$6:$EF$125,$P$2,$P$2)),ROWS($M$131:DN250),COLUMNS($M$131:DN250)),0)</f>
        <v>0</v>
      </c>
      <c r="DO250">
        <f t="array" ref="DO250">IF(AND(ROWS($M$131:DO250)&lt;=$P$2,COLUMNS($M$131:DO250)&lt;=$P$2),INDEX(MINVERSE($M$6:INDEX($M$6:$EF$125,$P$2,$P$2)),ROWS($M$131:DO250),COLUMNS($M$131:DO250)),0)</f>
        <v>0</v>
      </c>
      <c r="DP250">
        <f t="array" ref="DP250">IF(AND(ROWS($M$131:DP250)&lt;=$P$2,COLUMNS($M$131:DP250)&lt;=$P$2),INDEX(MINVERSE($M$6:INDEX($M$6:$EF$125,$P$2,$P$2)),ROWS($M$131:DP250),COLUMNS($M$131:DP250)),0)</f>
        <v>0</v>
      </c>
      <c r="DQ250">
        <f t="array" ref="DQ250">IF(AND(ROWS($M$131:DQ250)&lt;=$P$2,COLUMNS($M$131:DQ250)&lt;=$P$2),INDEX(MINVERSE($M$6:INDEX($M$6:$EF$125,$P$2,$P$2)),ROWS($M$131:DQ250),COLUMNS($M$131:DQ250)),0)</f>
        <v>0</v>
      </c>
      <c r="DR250">
        <f t="array" ref="DR250">IF(AND(ROWS($M$131:DR250)&lt;=$P$2,COLUMNS($M$131:DR250)&lt;=$P$2),INDEX(MINVERSE($M$6:INDEX($M$6:$EF$125,$P$2,$P$2)),ROWS($M$131:DR250),COLUMNS($M$131:DR250)),0)</f>
        <v>0</v>
      </c>
      <c r="DS250">
        <f t="array" ref="DS250">IF(AND(ROWS($M$131:DS250)&lt;=$P$2,COLUMNS($M$131:DS250)&lt;=$P$2),INDEX(MINVERSE($M$6:INDEX($M$6:$EF$125,$P$2,$P$2)),ROWS($M$131:DS250),COLUMNS($M$131:DS250)),0)</f>
        <v>0</v>
      </c>
      <c r="DT250">
        <f t="array" ref="DT250">IF(AND(ROWS($M$131:DT250)&lt;=$P$2,COLUMNS($M$131:DT250)&lt;=$P$2),INDEX(MINVERSE($M$6:INDEX($M$6:$EF$125,$P$2,$P$2)),ROWS($M$131:DT250),COLUMNS($M$131:DT250)),0)</f>
        <v>0</v>
      </c>
      <c r="DU250">
        <f t="array" ref="DU250">IF(AND(ROWS($M$131:DU250)&lt;=$P$2,COLUMNS($M$131:DU250)&lt;=$P$2),INDEX(MINVERSE($M$6:INDEX($M$6:$EF$125,$P$2,$P$2)),ROWS($M$131:DU250),COLUMNS($M$131:DU250)),0)</f>
        <v>0</v>
      </c>
      <c r="DV250">
        <f t="array" ref="DV250">IF(AND(ROWS($M$131:DV250)&lt;=$P$2,COLUMNS($M$131:DV250)&lt;=$P$2),INDEX(MINVERSE($M$6:INDEX($M$6:$EF$125,$P$2,$P$2)),ROWS($M$131:DV250),COLUMNS($M$131:DV250)),0)</f>
        <v>0</v>
      </c>
      <c r="DW250">
        <f t="array" ref="DW250">IF(AND(ROWS($M$131:DW250)&lt;=$P$2,COLUMNS($M$131:DW250)&lt;=$P$2),INDEX(MINVERSE($M$6:INDEX($M$6:$EF$125,$P$2,$P$2)),ROWS($M$131:DW250),COLUMNS($M$131:DW250)),0)</f>
        <v>0</v>
      </c>
      <c r="DX250">
        <f t="array" ref="DX250">IF(AND(ROWS($M$131:DX250)&lt;=$P$2,COLUMNS($M$131:DX250)&lt;=$P$2),INDEX(MINVERSE($M$6:INDEX($M$6:$EF$125,$P$2,$P$2)),ROWS($M$131:DX250),COLUMNS($M$131:DX250)),0)</f>
        <v>0</v>
      </c>
      <c r="DY250">
        <f t="array" ref="DY250">IF(AND(ROWS($M$131:DY250)&lt;=$P$2,COLUMNS($M$131:DY250)&lt;=$P$2),INDEX(MINVERSE($M$6:INDEX($M$6:$EF$125,$P$2,$P$2)),ROWS($M$131:DY250),COLUMNS($M$131:DY250)),0)</f>
        <v>0</v>
      </c>
      <c r="DZ250">
        <f t="array" ref="DZ250">IF(AND(ROWS($M$131:DZ250)&lt;=$P$2,COLUMNS($M$131:DZ250)&lt;=$P$2),INDEX(MINVERSE($M$6:INDEX($M$6:$EF$125,$P$2,$P$2)),ROWS($M$131:DZ250),COLUMNS($M$131:DZ250)),0)</f>
        <v>0</v>
      </c>
      <c r="EA250">
        <f t="array" ref="EA250">IF(AND(ROWS($M$131:EA250)&lt;=$P$2,COLUMNS($M$131:EA250)&lt;=$P$2),INDEX(MINVERSE($M$6:INDEX($M$6:$EF$125,$P$2,$P$2)),ROWS($M$131:EA250),COLUMNS($M$131:EA250)),0)</f>
        <v>0</v>
      </c>
      <c r="EB250">
        <f t="array" ref="EB250">IF(AND(ROWS($M$131:EB250)&lt;=$P$2,COLUMNS($M$131:EB250)&lt;=$P$2),INDEX(MINVERSE($M$6:INDEX($M$6:$EF$125,$P$2,$P$2)),ROWS($M$131:EB250),COLUMNS($M$131:EB250)),0)</f>
        <v>0</v>
      </c>
    </row>
  </sheetData>
  <phoneticPr fontId="14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5"/>
  <sheetViews>
    <sheetView topLeftCell="B1" workbookViewId="0">
      <selection activeCell="L44" sqref="L44"/>
    </sheetView>
  </sheetViews>
  <sheetFormatPr baseColWidth="10" defaultColWidth="9.1640625" defaultRowHeight="14"/>
  <cols>
    <col min="1" max="1" width="10.83203125" customWidth="1"/>
    <col min="2" max="2" width="8" customWidth="1"/>
    <col min="3" max="3" width="18" customWidth="1"/>
    <col min="4" max="4" width="10" customWidth="1"/>
    <col min="5" max="5" width="12.33203125" customWidth="1"/>
    <col min="6" max="6" width="11" customWidth="1"/>
    <col min="9" max="10" width="13"/>
    <col min="11" max="11" width="10" customWidth="1"/>
    <col min="12" max="12" width="13"/>
    <col min="13" max="13" width="14"/>
    <col min="14" max="14" width="12.83203125" customWidth="1"/>
    <col min="16" max="16" width="11.33203125" customWidth="1"/>
  </cols>
  <sheetData>
    <row r="1" spans="1:16" ht="35" customHeight="1">
      <c r="A1" s="15" t="s">
        <v>45</v>
      </c>
      <c r="B1" s="15" t="s">
        <v>22</v>
      </c>
      <c r="C1" s="3" t="s">
        <v>41</v>
      </c>
      <c r="D1" s="3" t="s">
        <v>46</v>
      </c>
      <c r="E1" s="3" t="s">
        <v>47</v>
      </c>
      <c r="F1" s="3" t="s">
        <v>48</v>
      </c>
      <c r="G1" s="3" t="s">
        <v>49</v>
      </c>
      <c r="H1" s="3"/>
      <c r="I1" s="3" t="s">
        <v>23</v>
      </c>
      <c r="J1" s="16" t="s">
        <v>50</v>
      </c>
      <c r="K1" s="3" t="s">
        <v>51</v>
      </c>
      <c r="L1" s="3" t="s">
        <v>52</v>
      </c>
      <c r="M1" s="16" t="s">
        <v>53</v>
      </c>
      <c r="N1" s="3" t="s">
        <v>54</v>
      </c>
      <c r="P1" s="3" t="s">
        <v>55</v>
      </c>
    </row>
    <row r="2" spans="1:16">
      <c r="A2" s="17">
        <f>Inputs!B6</f>
        <v>283502.34999999998</v>
      </c>
      <c r="B2" s="17">
        <f>Inputs!C6</f>
        <v>164.01</v>
      </c>
      <c r="C2">
        <f>WH_Analytical!G6</f>
        <v>5.8266541999850419E-4</v>
      </c>
      <c r="D2">
        <f>C3-C2</f>
        <v>-1.8194722667671604E-5</v>
      </c>
      <c r="E2">
        <f>D3-D2</f>
        <v>9.6587771575853097E-6</v>
      </c>
      <c r="F2">
        <f>E3-E2</f>
        <v>1.1770158333114338E-7</v>
      </c>
      <c r="G2" t="str">
        <f>IF(ABS(F2)*(7^3)&lt;C2,"TRUE","FALSE")</f>
        <v>TRUE</v>
      </c>
      <c r="I2">
        <f>B2/A2</f>
        <v>5.7851372307848598E-4</v>
      </c>
      <c r="J2">
        <f>A2*C2</f>
        <v>165.18701583331293</v>
      </c>
      <c r="K2">
        <f>B2-J2</f>
        <v>-1.1770158333129359</v>
      </c>
      <c r="L2">
        <f>A2*C2</f>
        <v>165.18701583331293</v>
      </c>
      <c r="M2">
        <f>K2/SQRT(L2)</f>
        <v>-9.1578674071283922E-2</v>
      </c>
      <c r="N2">
        <f>M2^2</f>
        <v>8.3866535446544509E-3</v>
      </c>
      <c r="P2">
        <f>IF(K2&gt;0,1,0)</f>
        <v>0</v>
      </c>
    </row>
    <row r="3" spans="1:16">
      <c r="A3" s="17">
        <f>Inputs!B7</f>
        <v>283375.14</v>
      </c>
      <c r="B3" s="17">
        <f>Inputs!C7</f>
        <v>179.02</v>
      </c>
      <c r="C3">
        <f>WH_Analytical!G7</f>
        <v>5.6447069733083258E-4</v>
      </c>
      <c r="D3">
        <f t="shared" ref="D3:D40" si="0">C4-C3</f>
        <v>-8.535945510086294E-6</v>
      </c>
      <c r="E3">
        <f t="shared" ref="E3:E39" si="1">D4-D3</f>
        <v>9.7764787409164531E-6</v>
      </c>
      <c r="F3">
        <f t="shared" ref="F3:F38" si="2">E4-E3</f>
        <v>-1.5531989618040127E-6</v>
      </c>
      <c r="G3" t="str">
        <f t="shared" ref="G3:G38" si="3">IF(ABS(F3)*(7^3)&lt;C3,"TRUE","FALSE")</f>
        <v>TRUE</v>
      </c>
      <c r="I3">
        <f t="shared" ref="I3:I41" si="4">B3/A3</f>
        <v>6.3174207871586805E-4</v>
      </c>
      <c r="J3">
        <f>A3*C3</f>
        <v>159.95696288202231</v>
      </c>
      <c r="K3">
        <f t="shared" ref="K3:K41" si="5">B3-J3</f>
        <v>19.0630371179777</v>
      </c>
      <c r="L3">
        <f t="shared" ref="L3:L41" si="6">A3*C3</f>
        <v>159.95696288202231</v>
      </c>
      <c r="M3">
        <f>K3/SQRT(L3)</f>
        <v>1.5072681379515895</v>
      </c>
      <c r="N3">
        <f t="shared" ref="N3:N41" si="7">M3^2</f>
        <v>2.271857239684052</v>
      </c>
      <c r="P3">
        <f t="shared" ref="P3:P41" si="8">IF(K3&gt;0,1,0)</f>
        <v>1</v>
      </c>
    </row>
    <row r="4" spans="1:16">
      <c r="A4" s="17">
        <f>Inputs!B8</f>
        <v>285838.65000000002</v>
      </c>
      <c r="B4" s="17">
        <f>Inputs!C8</f>
        <v>127</v>
      </c>
      <c r="C4">
        <f>WH_Analytical!G8</f>
        <v>5.5593475182074629E-4</v>
      </c>
      <c r="D4">
        <f t="shared" si="0"/>
        <v>1.2405332308301591E-6</v>
      </c>
      <c r="E4">
        <f t="shared" si="1"/>
        <v>8.2232797791124404E-6</v>
      </c>
      <c r="F4">
        <f t="shared" si="2"/>
        <v>-1.8219377405538769E-6</v>
      </c>
      <c r="G4" t="str">
        <f t="shared" si="3"/>
        <v>FALSE</v>
      </c>
      <c r="I4">
        <f t="shared" si="4"/>
        <v>4.44306604442751E-4</v>
      </c>
      <c r="J4">
        <f>A4*C4</f>
        <v>158.90763894852716</v>
      </c>
      <c r="K4">
        <f t="shared" si="5"/>
        <v>-31.907638948527165</v>
      </c>
      <c r="L4">
        <f t="shared" si="6"/>
        <v>158.90763894852716</v>
      </c>
      <c r="M4">
        <f t="shared" ref="M4:M41" si="9">K4/SQRT(L4)</f>
        <v>-2.5311756369160809</v>
      </c>
      <c r="N4">
        <f t="shared" si="7"/>
        <v>6.4068501049175284</v>
      </c>
      <c r="O4" s="18"/>
      <c r="P4">
        <f t="shared" si="8"/>
        <v>0</v>
      </c>
    </row>
    <row r="5" spans="1:16">
      <c r="A5" s="17">
        <f>Inputs!B9</f>
        <v>283132.79999999999</v>
      </c>
      <c r="B5" s="17">
        <f>Inputs!C9</f>
        <v>167.02</v>
      </c>
      <c r="C5">
        <f>WH_Analytical!G9</f>
        <v>5.5717528505157645E-4</v>
      </c>
      <c r="D5">
        <f t="shared" si="0"/>
        <v>9.4638130099425994E-6</v>
      </c>
      <c r="E5">
        <f t="shared" si="1"/>
        <v>6.4013420385585634E-6</v>
      </c>
      <c r="F5">
        <f t="shared" si="2"/>
        <v>-1.6150548981704862E-6</v>
      </c>
      <c r="G5" t="str">
        <f t="shared" si="3"/>
        <v>TRUE</v>
      </c>
      <c r="I5">
        <f t="shared" si="4"/>
        <v>5.8989986324438598E-4</v>
      </c>
      <c r="J5">
        <f t="shared" ref="J5:J41" si="10">A5*C5</f>
        <v>157.75459854745097</v>
      </c>
      <c r="K5">
        <f t="shared" si="5"/>
        <v>9.2654014525490425</v>
      </c>
      <c r="L5">
        <f t="shared" si="6"/>
        <v>157.75459854745097</v>
      </c>
      <c r="M5">
        <f t="shared" si="9"/>
        <v>0.73768886374657416</v>
      </c>
      <c r="N5">
        <f t="shared" si="7"/>
        <v>0.54418485969571162</v>
      </c>
      <c r="P5">
        <f t="shared" si="8"/>
        <v>1</v>
      </c>
    </row>
    <row r="6" spans="1:16">
      <c r="A6" s="17">
        <f>Inputs!B10</f>
        <v>279196.5</v>
      </c>
      <c r="B6" s="17">
        <f>Inputs!C10</f>
        <v>164.02</v>
      </c>
      <c r="C6">
        <f>WH_Analytical!G10</f>
        <v>5.6663909806151905E-4</v>
      </c>
      <c r="D6">
        <f t="shared" si="0"/>
        <v>1.5865155048501163E-5</v>
      </c>
      <c r="E6">
        <f t="shared" si="1"/>
        <v>4.7862871403880772E-6</v>
      </c>
      <c r="F6">
        <f t="shared" si="2"/>
        <v>-1.5141851404592644E-6</v>
      </c>
      <c r="G6" t="str">
        <f t="shared" si="3"/>
        <v>TRUE</v>
      </c>
      <c r="I6">
        <f t="shared" si="4"/>
        <v>5.8747154781668102E-4</v>
      </c>
      <c r="J6">
        <f t="shared" si="10"/>
        <v>158.20365294193292</v>
      </c>
      <c r="K6">
        <f t="shared" si="5"/>
        <v>5.8163470580670946</v>
      </c>
      <c r="L6">
        <f t="shared" si="6"/>
        <v>158.20365294193292</v>
      </c>
      <c r="M6">
        <f t="shared" si="9"/>
        <v>0.4624258027302941</v>
      </c>
      <c r="N6">
        <f t="shared" si="7"/>
        <v>0.21383762303075687</v>
      </c>
      <c r="P6">
        <f t="shared" si="8"/>
        <v>1</v>
      </c>
    </row>
    <row r="7" spans="1:16">
      <c r="A7" s="17">
        <f>Inputs!B11</f>
        <v>272371.83</v>
      </c>
      <c r="B7" s="17">
        <f>Inputs!C11</f>
        <v>159.02000000000001</v>
      </c>
      <c r="C7">
        <f>WH_Analytical!G11</f>
        <v>5.8250425311002021E-4</v>
      </c>
      <c r="D7">
        <f t="shared" si="0"/>
        <v>2.065144218888924E-5</v>
      </c>
      <c r="E7">
        <f t="shared" si="1"/>
        <v>3.2721019999288128E-6</v>
      </c>
      <c r="F7">
        <f t="shared" si="2"/>
        <v>-1.5555535271905355E-6</v>
      </c>
      <c r="G7" t="str">
        <f t="shared" si="3"/>
        <v>TRUE</v>
      </c>
      <c r="I7">
        <f t="shared" si="4"/>
        <v>5.83834238658234E-4</v>
      </c>
      <c r="J7">
        <f t="shared" si="10"/>
        <v>158.6577494023594</v>
      </c>
      <c r="K7">
        <f t="shared" si="5"/>
        <v>0.36225059764061029</v>
      </c>
      <c r="L7">
        <f t="shared" si="6"/>
        <v>158.6577494023594</v>
      </c>
      <c r="M7">
        <f t="shared" si="9"/>
        <v>2.8759310250834356E-2</v>
      </c>
      <c r="N7">
        <f t="shared" si="7"/>
        <v>8.2709792610374604E-4</v>
      </c>
      <c r="P7">
        <f t="shared" si="8"/>
        <v>1</v>
      </c>
    </row>
    <row r="8" spans="1:16">
      <c r="A8" s="17">
        <f>Inputs!B12</f>
        <v>270495.83</v>
      </c>
      <c r="B8" s="17">
        <f>Inputs!C12</f>
        <v>162.02000000000001</v>
      </c>
      <c r="C8">
        <f>WH_Analytical!G12</f>
        <v>6.0315569529890945E-4</v>
      </c>
      <c r="D8">
        <f t="shared" si="0"/>
        <v>2.3923544188818053E-5</v>
      </c>
      <c r="E8">
        <f t="shared" si="1"/>
        <v>1.7165484727382774E-6</v>
      </c>
      <c r="F8">
        <f t="shared" si="2"/>
        <v>-1.6260500164431502E-6</v>
      </c>
      <c r="G8" t="str">
        <f t="shared" si="3"/>
        <v>TRUE</v>
      </c>
      <c r="I8">
        <f t="shared" si="4"/>
        <v>5.9897411357506E-4</v>
      </c>
      <c r="J8">
        <f t="shared" si="10"/>
        <v>163.15110041910563</v>
      </c>
      <c r="K8">
        <f t="shared" si="5"/>
        <v>-1.1311004191056213</v>
      </c>
      <c r="L8">
        <f t="shared" si="6"/>
        <v>163.15110041910563</v>
      </c>
      <c r="M8">
        <f t="shared" si="9"/>
        <v>-8.8553587402658576E-2</v>
      </c>
      <c r="N8">
        <f t="shared" si="7"/>
        <v>7.8417378418802908E-3</v>
      </c>
      <c r="P8">
        <f t="shared" si="8"/>
        <v>0</v>
      </c>
    </row>
    <row r="9" spans="1:16">
      <c r="A9" s="17">
        <f>Inputs!B13</f>
        <v>269320.84999999998</v>
      </c>
      <c r="B9" s="17">
        <f>Inputs!C13</f>
        <v>163.02000000000001</v>
      </c>
      <c r="C9">
        <f>WH_Analytical!G13</f>
        <v>6.2707923948772751E-4</v>
      </c>
      <c r="D9">
        <f t="shared" si="0"/>
        <v>2.564009266155633E-5</v>
      </c>
      <c r="E9">
        <f t="shared" si="1"/>
        <v>9.0498456295127171E-8</v>
      </c>
      <c r="F9">
        <f t="shared" si="2"/>
        <v>-1.1391232286062916E-6</v>
      </c>
      <c r="G9" t="str">
        <f t="shared" si="3"/>
        <v>TRUE</v>
      </c>
      <c r="I9">
        <f t="shared" si="4"/>
        <v>6.0530033229881804E-4</v>
      </c>
      <c r="J9">
        <f t="shared" si="10"/>
        <v>168.88551379618832</v>
      </c>
      <c r="K9">
        <f t="shared" si="5"/>
        <v>-5.8655137961883099</v>
      </c>
      <c r="L9">
        <f t="shared" si="6"/>
        <v>168.88551379618832</v>
      </c>
      <c r="M9">
        <f t="shared" si="9"/>
        <v>-0.45134627330335547</v>
      </c>
      <c r="N9">
        <f t="shared" si="7"/>
        <v>0.20371345842482724</v>
      </c>
      <c r="P9">
        <f t="shared" si="8"/>
        <v>0</v>
      </c>
    </row>
    <row r="10" spans="1:16">
      <c r="A10" s="17">
        <f>Inputs!B14</f>
        <v>270279.96999999997</v>
      </c>
      <c r="B10" s="17">
        <f>Inputs!C14</f>
        <v>175.02</v>
      </c>
      <c r="C10">
        <f>WH_Analytical!G14</f>
        <v>6.5271933214928384E-4</v>
      </c>
      <c r="D10">
        <f t="shared" si="0"/>
        <v>2.5730591117851457E-5</v>
      </c>
      <c r="E10">
        <f t="shared" si="1"/>
        <v>-1.0486247723111644E-6</v>
      </c>
      <c r="F10">
        <f t="shared" si="2"/>
        <v>4.4922987494202052E-8</v>
      </c>
      <c r="G10" t="str">
        <f t="shared" si="3"/>
        <v>TRUE</v>
      </c>
      <c r="I10">
        <f t="shared" si="4"/>
        <v>6.4755076005077296E-4</v>
      </c>
      <c r="J10">
        <f t="shared" si="10"/>
        <v>176.41696151172846</v>
      </c>
      <c r="K10">
        <f t="shared" si="5"/>
        <v>-1.3969615117284491</v>
      </c>
      <c r="L10">
        <f t="shared" si="6"/>
        <v>176.41696151172846</v>
      </c>
      <c r="M10">
        <f t="shared" si="9"/>
        <v>-0.10517542411049957</v>
      </c>
      <c r="N10">
        <f t="shared" si="7"/>
        <v>1.1061869836823454E-2</v>
      </c>
      <c r="P10">
        <f t="shared" si="8"/>
        <v>0</v>
      </c>
    </row>
    <row r="11" spans="1:16">
      <c r="A11" s="17">
        <f>Inputs!B15</f>
        <v>274642.93</v>
      </c>
      <c r="B11" s="17">
        <f>Inputs!C15</f>
        <v>200.02</v>
      </c>
      <c r="C11">
        <f>WH_Analytical!G15</f>
        <v>6.7844992326713529E-4</v>
      </c>
      <c r="D11">
        <f t="shared" si="0"/>
        <v>2.4681966345540293E-5</v>
      </c>
      <c r="E11">
        <f t="shared" si="1"/>
        <v>-1.0037017848169624E-6</v>
      </c>
      <c r="F11">
        <f t="shared" si="2"/>
        <v>5.5723611030122043E-7</v>
      </c>
      <c r="G11" t="str">
        <f t="shared" si="3"/>
        <v>TRUE</v>
      </c>
      <c r="I11">
        <f t="shared" si="4"/>
        <v>7.2829109418545799E-4</v>
      </c>
      <c r="J11">
        <f t="shared" si="10"/>
        <v>186.33147478436121</v>
      </c>
      <c r="K11">
        <f t="shared" si="5"/>
        <v>13.688525215638805</v>
      </c>
      <c r="L11">
        <f t="shared" si="6"/>
        <v>186.33147478436121</v>
      </c>
      <c r="M11">
        <f t="shared" si="9"/>
        <v>1.0027982090129475</v>
      </c>
      <c r="N11">
        <f t="shared" si="7"/>
        <v>1.005604247999575</v>
      </c>
      <c r="P11">
        <f t="shared" si="8"/>
        <v>1</v>
      </c>
    </row>
    <row r="12" spans="1:16">
      <c r="A12" s="17">
        <f>Inputs!B16</f>
        <v>281389.11</v>
      </c>
      <c r="B12" s="17">
        <f>Inputs!C16</f>
        <v>193.02</v>
      </c>
      <c r="C12">
        <f>WH_Analytical!G16</f>
        <v>7.0313188961267559E-4</v>
      </c>
      <c r="D12">
        <f t="shared" si="0"/>
        <v>2.3678264560723331E-5</v>
      </c>
      <c r="E12">
        <f t="shared" si="1"/>
        <v>-4.4646567451574193E-7</v>
      </c>
      <c r="F12">
        <f t="shared" si="2"/>
        <v>8.8118180288144533E-7</v>
      </c>
      <c r="G12" t="str">
        <f t="shared" si="3"/>
        <v>TRUE</v>
      </c>
      <c r="I12">
        <f t="shared" si="4"/>
        <v>6.8595405131350001E-4</v>
      </c>
      <c r="J12">
        <f t="shared" si="10"/>
        <v>197.85365663072901</v>
      </c>
      <c r="K12">
        <f t="shared" si="5"/>
        <v>-4.8336566307289957</v>
      </c>
      <c r="L12">
        <f t="shared" si="6"/>
        <v>197.85365663072901</v>
      </c>
      <c r="M12">
        <f t="shared" si="9"/>
        <v>-0.34364003577397984</v>
      </c>
      <c r="N12">
        <f t="shared" si="7"/>
        <v>0.11808847418674213</v>
      </c>
      <c r="P12">
        <f t="shared" si="8"/>
        <v>0</v>
      </c>
    </row>
    <row r="13" spans="1:16">
      <c r="A13" s="17">
        <f>Inputs!B17</f>
        <v>289432.24</v>
      </c>
      <c r="B13" s="17">
        <f>Inputs!C17</f>
        <v>203.02</v>
      </c>
      <c r="C13">
        <f>WH_Analytical!G17</f>
        <v>7.2681015417339892E-4</v>
      </c>
      <c r="D13">
        <f t="shared" si="0"/>
        <v>2.3231798886207589E-5</v>
      </c>
      <c r="E13">
        <f t="shared" si="1"/>
        <v>4.3471612836570341E-7</v>
      </c>
      <c r="F13">
        <f t="shared" si="2"/>
        <v>1.7509891629559869E-6</v>
      </c>
      <c r="G13" t="str">
        <f t="shared" si="3"/>
        <v>TRUE</v>
      </c>
      <c r="I13">
        <f t="shared" si="4"/>
        <v>7.0144224430560996E-4</v>
      </c>
      <c r="J13">
        <f t="shared" si="10"/>
        <v>210.36229097715218</v>
      </c>
      <c r="K13">
        <f t="shared" si="5"/>
        <v>-7.3422909771521745</v>
      </c>
      <c r="L13">
        <f t="shared" si="6"/>
        <v>210.36229097715218</v>
      </c>
      <c r="M13">
        <f t="shared" si="9"/>
        <v>-0.50622972864325089</v>
      </c>
      <c r="N13">
        <f t="shared" si="7"/>
        <v>0.25626853816221945</v>
      </c>
      <c r="P13">
        <f t="shared" si="8"/>
        <v>0</v>
      </c>
    </row>
    <row r="14" spans="1:16">
      <c r="A14" s="17">
        <f>Inputs!B18</f>
        <v>300471.11</v>
      </c>
      <c r="B14" s="17">
        <f>Inputs!C18</f>
        <v>234.02</v>
      </c>
      <c r="C14">
        <f>WH_Analytical!G18</f>
        <v>7.5004195305960651E-4</v>
      </c>
      <c r="D14">
        <f t="shared" si="0"/>
        <v>2.3666515014573292E-5</v>
      </c>
      <c r="E14">
        <f t="shared" si="1"/>
        <v>2.1857052913216903E-6</v>
      </c>
      <c r="F14">
        <f t="shared" si="2"/>
        <v>2.3012520087607735E-6</v>
      </c>
      <c r="G14" t="str">
        <f t="shared" si="3"/>
        <v>FALSE</v>
      </c>
      <c r="I14">
        <f t="shared" si="4"/>
        <v>7.7884359664395005E-4</v>
      </c>
      <c r="J14">
        <f t="shared" si="10"/>
        <v>225.36593818238785</v>
      </c>
      <c r="K14">
        <f t="shared" si="5"/>
        <v>8.6540618176121598</v>
      </c>
      <c r="L14">
        <f t="shared" si="6"/>
        <v>225.36593818238785</v>
      </c>
      <c r="M14">
        <f t="shared" si="9"/>
        <v>0.57646886280771259</v>
      </c>
      <c r="N14">
        <f t="shared" si="7"/>
        <v>0.33231634978681734</v>
      </c>
      <c r="P14">
        <f t="shared" si="8"/>
        <v>1</v>
      </c>
    </row>
    <row r="15" spans="1:16">
      <c r="A15" s="17">
        <f>Inputs!B19</f>
        <v>311000.42</v>
      </c>
      <c r="B15" s="17">
        <f>Inputs!C19</f>
        <v>239.03</v>
      </c>
      <c r="C15">
        <f>WH_Analytical!G19</f>
        <v>7.737084680741798E-4</v>
      </c>
      <c r="D15">
        <f t="shared" si="0"/>
        <v>2.5852220305894982E-5</v>
      </c>
      <c r="E15">
        <f t="shared" si="1"/>
        <v>4.4869573000824638E-6</v>
      </c>
      <c r="F15">
        <f t="shared" si="2"/>
        <v>2.6913361931573841E-6</v>
      </c>
      <c r="G15" t="str">
        <f t="shared" si="3"/>
        <v>FALSE</v>
      </c>
      <c r="I15">
        <f t="shared" si="4"/>
        <v>7.68584171043885E-4</v>
      </c>
      <c r="J15">
        <f t="shared" si="10"/>
        <v>240.62365852862649</v>
      </c>
      <c r="K15">
        <f t="shared" si="5"/>
        <v>-1.5936585286264915</v>
      </c>
      <c r="L15">
        <f t="shared" si="6"/>
        <v>240.62365852862649</v>
      </c>
      <c r="M15">
        <f t="shared" si="9"/>
        <v>-0.10273681751107246</v>
      </c>
      <c r="N15">
        <f t="shared" si="7"/>
        <v>1.0554853672303403E-2</v>
      </c>
      <c r="P15">
        <f t="shared" si="8"/>
        <v>0</v>
      </c>
    </row>
    <row r="16" spans="1:16">
      <c r="A16" s="17">
        <f>Inputs!B20</f>
        <v>317379.44</v>
      </c>
      <c r="B16" s="17">
        <f>Inputs!C20</f>
        <v>257.04000000000002</v>
      </c>
      <c r="C16">
        <f>WH_Analytical!G20</f>
        <v>7.9956068838007478E-4</v>
      </c>
      <c r="D16">
        <f t="shared" si="0"/>
        <v>3.0339177605977446E-5</v>
      </c>
      <c r="E16">
        <f t="shared" si="1"/>
        <v>7.1782934932398479E-6</v>
      </c>
      <c r="F16">
        <f t="shared" si="2"/>
        <v>2.5936540685499252E-6</v>
      </c>
      <c r="G16" t="str">
        <f t="shared" si="3"/>
        <v>FALSE</v>
      </c>
      <c r="I16">
        <f t="shared" si="4"/>
        <v>8.0988232886163003E-4</v>
      </c>
      <c r="J16">
        <f t="shared" si="10"/>
        <v>253.76412352408263</v>
      </c>
      <c r="K16">
        <f t="shared" si="5"/>
        <v>3.2758764759173857</v>
      </c>
      <c r="L16">
        <f t="shared" si="6"/>
        <v>253.76412352408263</v>
      </c>
      <c r="M16">
        <f t="shared" si="9"/>
        <v>0.20564227794924844</v>
      </c>
      <c r="N16">
        <f t="shared" si="7"/>
        <v>4.2288746480155952E-2</v>
      </c>
      <c r="P16">
        <f t="shared" si="8"/>
        <v>1</v>
      </c>
    </row>
    <row r="17" spans="1:16">
      <c r="A17" s="17">
        <f>Inputs!B21</f>
        <v>302999.11</v>
      </c>
      <c r="B17" s="17">
        <f>Inputs!C21</f>
        <v>249.02</v>
      </c>
      <c r="C17">
        <f>WH_Analytical!G21</f>
        <v>8.2989986598605223E-4</v>
      </c>
      <c r="D17">
        <f t="shared" si="0"/>
        <v>3.7517471099217294E-5</v>
      </c>
      <c r="E17">
        <f t="shared" si="1"/>
        <v>9.7719475617897731E-6</v>
      </c>
      <c r="F17">
        <f t="shared" si="2"/>
        <v>2.2520977132339933E-6</v>
      </c>
      <c r="G17" t="str">
        <f t="shared" si="3"/>
        <v>TRUE</v>
      </c>
      <c r="I17">
        <f t="shared" si="4"/>
        <v>8.2185059883509203E-4</v>
      </c>
      <c r="J17">
        <f t="shared" si="10"/>
        <v>251.45892078289307</v>
      </c>
      <c r="K17">
        <f t="shared" si="5"/>
        <v>-2.4389207828930637</v>
      </c>
      <c r="L17">
        <f t="shared" si="6"/>
        <v>251.45892078289307</v>
      </c>
      <c r="M17">
        <f t="shared" si="9"/>
        <v>-0.15380277482349661</v>
      </c>
      <c r="N17">
        <f t="shared" si="7"/>
        <v>2.3655293543407202E-2</v>
      </c>
      <c r="P17">
        <f t="shared" si="8"/>
        <v>0</v>
      </c>
    </row>
    <row r="18" spans="1:16">
      <c r="A18" s="17">
        <f>Inputs!B22</f>
        <v>299849.31</v>
      </c>
      <c r="B18" s="17">
        <f>Inputs!C22</f>
        <v>267.04000000000002</v>
      </c>
      <c r="C18">
        <f>WH_Analytical!G22</f>
        <v>8.6741733708526952E-4</v>
      </c>
      <c r="D18">
        <f t="shared" si="0"/>
        <v>4.7289418661007067E-5</v>
      </c>
      <c r="E18">
        <f t="shared" si="1"/>
        <v>1.2024045275023766E-5</v>
      </c>
      <c r="F18">
        <f t="shared" si="2"/>
        <v>9.7211612791134067E-7</v>
      </c>
      <c r="G18" t="str">
        <f t="shared" si="3"/>
        <v>TRUE</v>
      </c>
      <c r="I18">
        <f t="shared" si="4"/>
        <v>8.9058067200488205E-4</v>
      </c>
      <c r="J18">
        <f t="shared" si="10"/>
        <v>260.09449000705547</v>
      </c>
      <c r="K18">
        <f t="shared" si="5"/>
        <v>6.945509992944551</v>
      </c>
      <c r="L18">
        <f t="shared" si="6"/>
        <v>260.09449000705547</v>
      </c>
      <c r="M18">
        <f t="shared" si="9"/>
        <v>0.43066399476666833</v>
      </c>
      <c r="N18">
        <f t="shared" si="7"/>
        <v>0.18547147638838493</v>
      </c>
      <c r="P18">
        <f t="shared" si="8"/>
        <v>1</v>
      </c>
    </row>
    <row r="19" spans="1:16">
      <c r="A19" s="17">
        <f>Inputs!B23</f>
        <v>290326.56</v>
      </c>
      <c r="B19" s="17">
        <f>Inputs!C23</f>
        <v>268.04000000000002</v>
      </c>
      <c r="C19">
        <f>WH_Analytical!G23</f>
        <v>9.1470675574627659E-4</v>
      </c>
      <c r="D19">
        <f t="shared" si="0"/>
        <v>5.9313463936030834E-5</v>
      </c>
      <c r="E19">
        <f t="shared" si="1"/>
        <v>1.2996161402935107E-5</v>
      </c>
      <c r="F19">
        <f t="shared" si="2"/>
        <v>-1.4939241069594463E-6</v>
      </c>
      <c r="G19" t="str">
        <f t="shared" si="3"/>
        <v>TRUE</v>
      </c>
      <c r="I19">
        <f t="shared" si="4"/>
        <v>9.2323623439756995E-4</v>
      </c>
      <c r="J19">
        <f t="shared" si="10"/>
        <v>265.56366580457671</v>
      </c>
      <c r="K19">
        <f t="shared" si="5"/>
        <v>2.4763341954233056</v>
      </c>
      <c r="L19">
        <f t="shared" si="6"/>
        <v>265.56366580457671</v>
      </c>
      <c r="M19">
        <f t="shared" si="9"/>
        <v>0.15195847530042719</v>
      </c>
      <c r="N19">
        <f t="shared" si="7"/>
        <v>2.309137821563054E-2</v>
      </c>
      <c r="P19">
        <f t="shared" si="8"/>
        <v>1</v>
      </c>
    </row>
    <row r="20" spans="1:16">
      <c r="A20" s="17">
        <f>Inputs!B24</f>
        <v>289764.49</v>
      </c>
      <c r="B20" s="17">
        <f>Inputs!C24</f>
        <v>260.04000000000002</v>
      </c>
      <c r="C20">
        <f>WH_Analytical!G24</f>
        <v>9.7402021968230742E-4</v>
      </c>
      <c r="D20">
        <f t="shared" si="0"/>
        <v>7.2309625338965941E-5</v>
      </c>
      <c r="E20">
        <f t="shared" si="1"/>
        <v>1.1502237295975661E-5</v>
      </c>
      <c r="F20">
        <f t="shared" si="2"/>
        <v>-2.9263757707865493E-6</v>
      </c>
      <c r="G20" t="str">
        <f t="shared" si="3"/>
        <v>FALSE</v>
      </c>
      <c r="I20">
        <f t="shared" si="4"/>
        <v>8.9741845179166005E-4</v>
      </c>
      <c r="J20">
        <f t="shared" si="10"/>
        <v>282.23647220593176</v>
      </c>
      <c r="K20">
        <f t="shared" si="5"/>
        <v>-22.196472205931741</v>
      </c>
      <c r="L20">
        <f t="shared" si="6"/>
        <v>282.23647220593176</v>
      </c>
      <c r="M20">
        <f t="shared" si="9"/>
        <v>-1.3212268408979655</v>
      </c>
      <c r="N20">
        <f t="shared" si="7"/>
        <v>1.7456403651092178</v>
      </c>
      <c r="P20">
        <f t="shared" si="8"/>
        <v>0</v>
      </c>
    </row>
    <row r="21" spans="1:16">
      <c r="A21" s="17">
        <f>Inputs!B25</f>
        <v>289800.78000000003</v>
      </c>
      <c r="B21" s="17">
        <f>Inputs!C25</f>
        <v>291.04000000000002</v>
      </c>
      <c r="C21">
        <f>WH_Analytical!G25</f>
        <v>1.0463298450212734E-3</v>
      </c>
      <c r="D21">
        <f t="shared" si="0"/>
        <v>8.3811862634941602E-5</v>
      </c>
      <c r="E21">
        <f t="shared" si="1"/>
        <v>8.5758615251891115E-6</v>
      </c>
      <c r="F21">
        <f t="shared" si="2"/>
        <v>-2.1065183411169731E-6</v>
      </c>
      <c r="G21" t="str">
        <f t="shared" si="3"/>
        <v>TRUE</v>
      </c>
      <c r="I21">
        <f t="shared" si="4"/>
        <v>1.0042761099538799E-3</v>
      </c>
      <c r="J21">
        <f t="shared" si="10"/>
        <v>303.22720522444416</v>
      </c>
      <c r="K21">
        <f t="shared" si="5"/>
        <v>-12.187205224444142</v>
      </c>
      <c r="L21">
        <f t="shared" si="6"/>
        <v>303.22720522444416</v>
      </c>
      <c r="M21">
        <f t="shared" si="9"/>
        <v>-0.69987429471111984</v>
      </c>
      <c r="N21">
        <f t="shared" si="7"/>
        <v>0.48982402839738742</v>
      </c>
      <c r="P21">
        <f t="shared" si="8"/>
        <v>0</v>
      </c>
    </row>
    <row r="22" spans="1:16">
      <c r="A22" s="17">
        <f>Inputs!B26</f>
        <v>295089.53999999998</v>
      </c>
      <c r="B22" s="17">
        <f>Inputs!C26</f>
        <v>346.04</v>
      </c>
      <c r="C22">
        <f>WH_Analytical!G26</f>
        <v>1.130141707656215E-3</v>
      </c>
      <c r="D22">
        <f t="shared" si="0"/>
        <v>9.2387724160130713E-5</v>
      </c>
      <c r="E22">
        <f t="shared" si="1"/>
        <v>6.4693431840721384E-6</v>
      </c>
      <c r="F22">
        <f t="shared" si="2"/>
        <v>-2.8905215325642809E-7</v>
      </c>
      <c r="G22" t="str">
        <f t="shared" si="3"/>
        <v>TRUE</v>
      </c>
      <c r="I22">
        <f t="shared" si="4"/>
        <v>1.17266101672055E-3</v>
      </c>
      <c r="J22">
        <f t="shared" si="10"/>
        <v>333.49299664708695</v>
      </c>
      <c r="K22">
        <f t="shared" si="5"/>
        <v>12.547003352913066</v>
      </c>
      <c r="L22">
        <f t="shared" si="6"/>
        <v>333.49299664708695</v>
      </c>
      <c r="M22">
        <f t="shared" si="9"/>
        <v>0.68706314807938507</v>
      </c>
      <c r="N22">
        <f t="shared" si="7"/>
        <v>0.47205576944875499</v>
      </c>
      <c r="P22">
        <f t="shared" si="8"/>
        <v>1</v>
      </c>
    </row>
    <row r="23" spans="1:16">
      <c r="A23" s="17">
        <f>Inputs!B27</f>
        <v>303350.65999999997</v>
      </c>
      <c r="B23" s="17">
        <f>Inputs!C27</f>
        <v>385.04</v>
      </c>
      <c r="C23">
        <f>WH_Analytical!G27</f>
        <v>1.2225294318163457E-3</v>
      </c>
      <c r="D23">
        <f t="shared" si="0"/>
        <v>9.8857067344202852E-5</v>
      </c>
      <c r="E23">
        <f t="shared" si="1"/>
        <v>6.1802910308157103E-6</v>
      </c>
      <c r="F23">
        <f t="shared" si="2"/>
        <v>1.1075337939033675E-6</v>
      </c>
      <c r="G23" t="str">
        <f t="shared" si="3"/>
        <v>TRUE</v>
      </c>
      <c r="I23">
        <f t="shared" si="4"/>
        <v>1.2692901343942999E-3</v>
      </c>
      <c r="J23">
        <f t="shared" si="10"/>
        <v>370.85511001091345</v>
      </c>
      <c r="K23">
        <f t="shared" si="5"/>
        <v>14.184889989086571</v>
      </c>
      <c r="L23">
        <f t="shared" si="6"/>
        <v>370.85511001091345</v>
      </c>
      <c r="M23">
        <f t="shared" si="9"/>
        <v>0.73658664123604978</v>
      </c>
      <c r="N23">
        <f t="shared" si="7"/>
        <v>0.54255988004740507</v>
      </c>
      <c r="P23">
        <f t="shared" si="8"/>
        <v>1</v>
      </c>
    </row>
    <row r="24" spans="1:16">
      <c r="A24" s="17">
        <f>Inputs!B28</f>
        <v>308999.26</v>
      </c>
      <c r="B24" s="17">
        <f>Inputs!C28</f>
        <v>412.05</v>
      </c>
      <c r="C24">
        <f>WH_Analytical!G28</f>
        <v>1.3213864991605485E-3</v>
      </c>
      <c r="D24">
        <f t="shared" si="0"/>
        <v>1.0503735837501856E-4</v>
      </c>
      <c r="E24">
        <f t="shared" si="1"/>
        <v>7.2878248247190778E-6</v>
      </c>
      <c r="F24">
        <f t="shared" si="2"/>
        <v>1.7089845418135317E-6</v>
      </c>
      <c r="G24" t="str">
        <f t="shared" si="3"/>
        <v>TRUE</v>
      </c>
      <c r="I24">
        <f t="shared" si="4"/>
        <v>1.3334983391222401E-3</v>
      </c>
      <c r="J24">
        <f t="shared" si="10"/>
        <v>408.30745041460011</v>
      </c>
      <c r="K24">
        <f t="shared" si="5"/>
        <v>3.7425495853998996</v>
      </c>
      <c r="L24">
        <f t="shared" si="6"/>
        <v>408.30745041460011</v>
      </c>
      <c r="M24">
        <f t="shared" si="9"/>
        <v>0.18521404248613499</v>
      </c>
      <c r="N24">
        <f t="shared" si="7"/>
        <v>3.430424153405582E-2</v>
      </c>
      <c r="P24">
        <f t="shared" si="8"/>
        <v>1</v>
      </c>
    </row>
    <row r="25" spans="1:16">
      <c r="A25" s="17">
        <f>Inputs!B29</f>
        <v>310665.93</v>
      </c>
      <c r="B25" s="17">
        <f>Inputs!C29</f>
        <v>435.04</v>
      </c>
      <c r="C25">
        <f>WH_Analytical!G29</f>
        <v>1.4264238575355671E-3</v>
      </c>
      <c r="D25">
        <f t="shared" si="0"/>
        <v>1.1232518319973764E-4</v>
      </c>
      <c r="E25">
        <f t="shared" si="1"/>
        <v>8.9968093665326095E-6</v>
      </c>
      <c r="F25">
        <f t="shared" si="2"/>
        <v>2.3254295180151919E-6</v>
      </c>
      <c r="G25" t="str">
        <f t="shared" si="3"/>
        <v>TRUE</v>
      </c>
      <c r="I25">
        <f t="shared" si="4"/>
        <v>1.4003466682040099E-3</v>
      </c>
      <c r="J25">
        <f t="shared" si="10"/>
        <v>443.14129427547442</v>
      </c>
      <c r="K25">
        <f t="shared" si="5"/>
        <v>-8.1012942754744017</v>
      </c>
      <c r="L25">
        <f t="shared" si="6"/>
        <v>443.14129427547442</v>
      </c>
      <c r="M25">
        <f t="shared" si="9"/>
        <v>-0.38484273912808109</v>
      </c>
      <c r="N25">
        <f t="shared" si="7"/>
        <v>0.14810393385960427</v>
      </c>
      <c r="P25">
        <f t="shared" si="8"/>
        <v>0</v>
      </c>
    </row>
    <row r="26" spans="1:16">
      <c r="A26" s="17">
        <f>Inputs!B30</f>
        <v>307100.28000000003</v>
      </c>
      <c r="B26" s="17">
        <f>Inputs!C30</f>
        <v>488.07</v>
      </c>
      <c r="C26">
        <f>WH_Analytical!G30</f>
        <v>1.5387490407353047E-3</v>
      </c>
      <c r="D26">
        <f t="shared" si="0"/>
        <v>1.2132199256627025E-4</v>
      </c>
      <c r="E26">
        <f t="shared" si="1"/>
        <v>1.1322238884547801E-5</v>
      </c>
      <c r="F26">
        <f t="shared" si="2"/>
        <v>1.404894848472003E-6</v>
      </c>
      <c r="G26" t="str">
        <f t="shared" si="3"/>
        <v>TRUE</v>
      </c>
      <c r="I26">
        <f t="shared" si="4"/>
        <v>1.58928542819954E-3</v>
      </c>
      <c r="J26">
        <f t="shared" si="10"/>
        <v>472.5502612595435</v>
      </c>
      <c r="K26">
        <f t="shared" si="5"/>
        <v>15.519738740456489</v>
      </c>
      <c r="L26">
        <f t="shared" si="6"/>
        <v>472.5502612595435</v>
      </c>
      <c r="M26">
        <f t="shared" si="9"/>
        <v>0.71393784212717959</v>
      </c>
      <c r="N26">
        <f t="shared" si="7"/>
        <v>0.50970724242121357</v>
      </c>
      <c r="P26">
        <f t="shared" si="8"/>
        <v>1</v>
      </c>
    </row>
    <row r="27" spans="1:16">
      <c r="A27" s="17">
        <f>Inputs!B31</f>
        <v>301591.03000000003</v>
      </c>
      <c r="B27" s="17">
        <f>Inputs!C31</f>
        <v>494.07</v>
      </c>
      <c r="C27">
        <f>WH_Analytical!G31</f>
        <v>1.660071033301575E-3</v>
      </c>
      <c r="D27">
        <f t="shared" si="0"/>
        <v>1.3264423145081805E-4</v>
      </c>
      <c r="E27">
        <f t="shared" si="1"/>
        <v>1.2727133733019804E-5</v>
      </c>
      <c r="F27">
        <f t="shared" si="2"/>
        <v>-3.9336618615801004E-7</v>
      </c>
      <c r="G27" t="str">
        <f t="shared" si="3"/>
        <v>TRUE</v>
      </c>
      <c r="I27">
        <f t="shared" si="4"/>
        <v>1.63821185265358E-3</v>
      </c>
      <c r="J27">
        <f t="shared" si="10"/>
        <v>500.66253280658634</v>
      </c>
      <c r="K27">
        <f t="shared" si="5"/>
        <v>-6.5925328065863482</v>
      </c>
      <c r="L27">
        <f t="shared" si="6"/>
        <v>500.66253280658634</v>
      </c>
      <c r="M27">
        <f t="shared" si="9"/>
        <v>-0.29463189131611373</v>
      </c>
      <c r="N27">
        <f t="shared" si="7"/>
        <v>8.6807951380510257E-2</v>
      </c>
      <c r="P27">
        <f t="shared" si="8"/>
        <v>0</v>
      </c>
    </row>
    <row r="28" spans="1:16">
      <c r="A28" s="17">
        <f>Inputs!B32</f>
        <v>295436.46999999997</v>
      </c>
      <c r="B28" s="17">
        <f>Inputs!C32</f>
        <v>508.06</v>
      </c>
      <c r="C28">
        <f>WH_Analytical!G32</f>
        <v>1.792715264752393E-3</v>
      </c>
      <c r="D28">
        <f t="shared" si="0"/>
        <v>1.4537136518383786E-4</v>
      </c>
      <c r="E28">
        <f t="shared" si="1"/>
        <v>1.2333767546861794E-5</v>
      </c>
      <c r="F28">
        <f t="shared" si="2"/>
        <v>-9.1200663251728327E-7</v>
      </c>
      <c r="G28" t="str">
        <f t="shared" si="3"/>
        <v>TRUE</v>
      </c>
      <c r="I28">
        <f t="shared" si="4"/>
        <v>1.7196929004736599E-3</v>
      </c>
      <c r="J28">
        <f t="shared" si="10"/>
        <v>529.63346953356233</v>
      </c>
      <c r="K28">
        <f t="shared" si="5"/>
        <v>-21.573469533562331</v>
      </c>
      <c r="L28">
        <f t="shared" si="6"/>
        <v>529.63346953356233</v>
      </c>
      <c r="M28">
        <f t="shared" si="9"/>
        <v>-0.9374158334977708</v>
      </c>
      <c r="N28">
        <f t="shared" si="7"/>
        <v>0.8787484448923204</v>
      </c>
      <c r="P28">
        <f t="shared" si="8"/>
        <v>0</v>
      </c>
    </row>
    <row r="29" spans="1:16">
      <c r="A29" s="17">
        <f>Inputs!B33</f>
        <v>289036.78999999998</v>
      </c>
      <c r="B29" s="17">
        <f>Inputs!C33</f>
        <v>538.05999999999995</v>
      </c>
      <c r="C29">
        <f>WH_Analytical!G33</f>
        <v>1.9380866299362309E-3</v>
      </c>
      <c r="D29">
        <f t="shared" si="0"/>
        <v>1.5770513273069965E-4</v>
      </c>
      <c r="E29">
        <f t="shared" si="1"/>
        <v>1.1421760914344511E-5</v>
      </c>
      <c r="F29">
        <f t="shared" si="2"/>
        <v>2.0608073352656065E-6</v>
      </c>
      <c r="G29" t="str">
        <f t="shared" si="3"/>
        <v>TRUE</v>
      </c>
      <c r="I29">
        <f t="shared" si="4"/>
        <v>1.8615623291415599E-3</v>
      </c>
      <c r="J29">
        <f t="shared" si="10"/>
        <v>560.17833825868604</v>
      </c>
      <c r="K29">
        <f t="shared" si="5"/>
        <v>-22.118338258686094</v>
      </c>
      <c r="L29">
        <f t="shared" si="6"/>
        <v>560.17833825868604</v>
      </c>
      <c r="M29">
        <f t="shared" si="9"/>
        <v>-0.93452159176521532</v>
      </c>
      <c r="N29">
        <f t="shared" si="7"/>
        <v>0.87333060547539176</v>
      </c>
      <c r="P29">
        <f t="shared" si="8"/>
        <v>0</v>
      </c>
    </row>
    <row r="30" spans="1:16">
      <c r="A30" s="17">
        <f>Inputs!B34</f>
        <v>284487.89</v>
      </c>
      <c r="B30" s="17">
        <f>Inputs!C34</f>
        <v>637.08000000000004</v>
      </c>
      <c r="C30">
        <f>WH_Analytical!G34</f>
        <v>2.0957917626669305E-3</v>
      </c>
      <c r="D30">
        <f t="shared" si="0"/>
        <v>1.6912689364504416E-4</v>
      </c>
      <c r="E30">
        <f t="shared" si="1"/>
        <v>1.3482568249610118E-5</v>
      </c>
      <c r="F30">
        <f t="shared" si="2"/>
        <v>4.4398133612301091E-6</v>
      </c>
      <c r="G30" t="str">
        <f t="shared" si="3"/>
        <v>TRUE</v>
      </c>
      <c r="I30">
        <f t="shared" si="4"/>
        <v>2.2393923340638501E-3</v>
      </c>
      <c r="J30">
        <f t="shared" si="10"/>
        <v>596.22737644049585</v>
      </c>
      <c r="K30">
        <f t="shared" si="5"/>
        <v>40.852623559504195</v>
      </c>
      <c r="L30">
        <f t="shared" si="6"/>
        <v>596.22737644049585</v>
      </c>
      <c r="M30">
        <f t="shared" si="9"/>
        <v>1.6730695518348897</v>
      </c>
      <c r="N30">
        <f t="shared" si="7"/>
        <v>2.7991617252769987</v>
      </c>
      <c r="P30">
        <f t="shared" si="8"/>
        <v>1</v>
      </c>
    </row>
    <row r="31" spans="1:16">
      <c r="A31" s="17">
        <f>Inputs!B35</f>
        <v>280624.84000000003</v>
      </c>
      <c r="B31" s="17">
        <f>Inputs!C35</f>
        <v>666.08</v>
      </c>
      <c r="C31">
        <f>WH_Analytical!G35</f>
        <v>2.2649186563119747E-3</v>
      </c>
      <c r="D31">
        <f t="shared" si="0"/>
        <v>1.8260946189465428E-4</v>
      </c>
      <c r="E31">
        <f t="shared" si="1"/>
        <v>1.7922381610840227E-5</v>
      </c>
      <c r="F31">
        <f t="shared" si="2"/>
        <v>3.1762549994492073E-6</v>
      </c>
      <c r="G31" t="str">
        <f t="shared" si="3"/>
        <v>TRUE</v>
      </c>
      <c r="I31">
        <f t="shared" si="4"/>
        <v>2.3735603733440001E-3</v>
      </c>
      <c r="J31">
        <f t="shared" si="10"/>
        <v>635.59243554056297</v>
      </c>
      <c r="K31">
        <f t="shared" si="5"/>
        <v>30.487564459437067</v>
      </c>
      <c r="L31">
        <f t="shared" si="6"/>
        <v>635.59243554056297</v>
      </c>
      <c r="M31">
        <f t="shared" si="9"/>
        <v>1.2092981030573937</v>
      </c>
      <c r="N31">
        <f t="shared" si="7"/>
        <v>1.4624019020582109</v>
      </c>
      <c r="P31">
        <f t="shared" si="8"/>
        <v>1</v>
      </c>
    </row>
    <row r="32" spans="1:16">
      <c r="A32" s="17">
        <f>Inputs!B36</f>
        <v>274339.03999999998</v>
      </c>
      <c r="B32" s="17">
        <f>Inputs!C36</f>
        <v>638.08000000000004</v>
      </c>
      <c r="C32">
        <f>WH_Analytical!G36</f>
        <v>2.447528118206629E-3</v>
      </c>
      <c r="D32">
        <f t="shared" si="0"/>
        <v>2.0053184350549451E-4</v>
      </c>
      <c r="E32">
        <f t="shared" si="1"/>
        <v>2.1098636610289434E-5</v>
      </c>
      <c r="F32">
        <f t="shared" si="2"/>
        <v>1.6073836820789875E-6</v>
      </c>
      <c r="G32" t="str">
        <f t="shared" si="3"/>
        <v>TRUE</v>
      </c>
      <c r="I32">
        <f t="shared" si="4"/>
        <v>2.3258811432743999E-3</v>
      </c>
      <c r="J32">
        <f t="shared" si="10"/>
        <v>671.45251432181306</v>
      </c>
      <c r="K32">
        <f t="shared" si="5"/>
        <v>-33.372514321813014</v>
      </c>
      <c r="L32">
        <f t="shared" si="6"/>
        <v>671.45251432181306</v>
      </c>
      <c r="M32">
        <f t="shared" si="9"/>
        <v>-1.2878974280194788</v>
      </c>
      <c r="N32">
        <f t="shared" si="7"/>
        <v>1.6586797850991886</v>
      </c>
      <c r="P32">
        <f t="shared" si="8"/>
        <v>0</v>
      </c>
    </row>
    <row r="33" spans="1:16">
      <c r="A33" s="17">
        <f>Inputs!B37</f>
        <v>268993.84999999998</v>
      </c>
      <c r="B33" s="17">
        <f>Inputs!C37</f>
        <v>699.08</v>
      </c>
      <c r="C33">
        <f>WH_Analytical!G37</f>
        <v>2.6480599617121235E-3</v>
      </c>
      <c r="D33">
        <f t="shared" si="0"/>
        <v>2.2163048011578394E-4</v>
      </c>
      <c r="E33">
        <f t="shared" si="1"/>
        <v>2.2706020292368422E-5</v>
      </c>
      <c r="F33">
        <f t="shared" si="2"/>
        <v>1.0563838223186933E-6</v>
      </c>
      <c r="G33" t="str">
        <f t="shared" si="3"/>
        <v>TRUE</v>
      </c>
      <c r="I33">
        <f t="shared" si="4"/>
        <v>2.5988698254625501E-3</v>
      </c>
      <c r="J33">
        <f t="shared" si="10"/>
        <v>712.31184413179665</v>
      </c>
      <c r="K33">
        <f t="shared" si="5"/>
        <v>-13.231844131796606</v>
      </c>
      <c r="L33">
        <f t="shared" si="6"/>
        <v>712.31184413179665</v>
      </c>
      <c r="M33">
        <f t="shared" si="9"/>
        <v>-0.49577576515664795</v>
      </c>
      <c r="N33">
        <f t="shared" si="7"/>
        <v>0.24579360931665975</v>
      </c>
      <c r="P33">
        <f t="shared" si="8"/>
        <v>0</v>
      </c>
    </row>
    <row r="34" spans="1:16">
      <c r="A34" s="17">
        <f>Inputs!B38</f>
        <v>265458.14</v>
      </c>
      <c r="B34" s="17">
        <f>Inputs!C38</f>
        <v>747.09</v>
      </c>
      <c r="C34">
        <f>WH_Analytical!G38</f>
        <v>2.8696904418279074E-3</v>
      </c>
      <c r="D34">
        <f t="shared" si="0"/>
        <v>2.4433650040815236E-4</v>
      </c>
      <c r="E34">
        <f t="shared" si="1"/>
        <v>2.3762404114687115E-5</v>
      </c>
      <c r="F34">
        <f t="shared" si="2"/>
        <v>2.9925241264816375E-6</v>
      </c>
      <c r="G34" t="str">
        <f t="shared" si="3"/>
        <v>TRUE</v>
      </c>
      <c r="I34">
        <f t="shared" si="4"/>
        <v>2.8143420277110401E-3</v>
      </c>
      <c r="J34">
        <f t="shared" si="10"/>
        <v>761.78268706341453</v>
      </c>
      <c r="K34">
        <f t="shared" si="5"/>
        <v>-14.692687063414496</v>
      </c>
      <c r="L34">
        <f t="shared" si="6"/>
        <v>761.78268706341453</v>
      </c>
      <c r="M34">
        <f t="shared" si="9"/>
        <v>-0.5323358071139116</v>
      </c>
      <c r="N34">
        <f t="shared" si="7"/>
        <v>0.28338141153561969</v>
      </c>
      <c r="P34">
        <f t="shared" si="8"/>
        <v>0</v>
      </c>
    </row>
    <row r="35" spans="1:16">
      <c r="A35" s="17">
        <f>Inputs!B39</f>
        <v>261193.07</v>
      </c>
      <c r="B35" s="17">
        <f>Inputs!C39</f>
        <v>840.1</v>
      </c>
      <c r="C35">
        <f>WH_Analytical!G39</f>
        <v>3.1140269422360598E-3</v>
      </c>
      <c r="D35">
        <f t="shared" si="0"/>
        <v>2.6809890452283948E-4</v>
      </c>
      <c r="E35">
        <f t="shared" si="1"/>
        <v>2.6754928241168752E-5</v>
      </c>
      <c r="F35">
        <f t="shared" si="2"/>
        <v>4.7420303051215473E-6</v>
      </c>
      <c r="G35" t="str">
        <f t="shared" si="3"/>
        <v>TRUE</v>
      </c>
      <c r="I35">
        <f t="shared" si="4"/>
        <v>3.2163946769338098E-3</v>
      </c>
      <c r="J35">
        <f t="shared" si="10"/>
        <v>813.36225710534916</v>
      </c>
      <c r="K35">
        <f t="shared" si="5"/>
        <v>26.737742894650864</v>
      </c>
      <c r="L35">
        <f t="shared" si="6"/>
        <v>813.36225710534916</v>
      </c>
      <c r="M35">
        <f t="shared" si="9"/>
        <v>0.93752473572283568</v>
      </c>
      <c r="N35">
        <f t="shared" si="7"/>
        <v>0.87895263009217284</v>
      </c>
      <c r="P35">
        <f t="shared" si="8"/>
        <v>1</v>
      </c>
    </row>
    <row r="36" spans="1:16">
      <c r="A36" s="17">
        <f>Inputs!B40</f>
        <v>257300.84</v>
      </c>
      <c r="B36" s="17">
        <f>Inputs!C40</f>
        <v>865.1</v>
      </c>
      <c r="C36">
        <f>WH_Analytical!G40</f>
        <v>3.3821258467588993E-3</v>
      </c>
      <c r="D36">
        <f t="shared" si="0"/>
        <v>2.9485383276400823E-4</v>
      </c>
      <c r="E36">
        <f t="shared" si="1"/>
        <v>3.14969585462903E-5</v>
      </c>
      <c r="F36">
        <f t="shared" si="2"/>
        <v>6.8172844939051042E-6</v>
      </c>
      <c r="G36" t="str">
        <f t="shared" si="3"/>
        <v>TRUE</v>
      </c>
      <c r="I36">
        <f t="shared" si="4"/>
        <v>3.3622121093735999E-3</v>
      </c>
      <c r="J36">
        <f t="shared" si="10"/>
        <v>870.22382135677606</v>
      </c>
      <c r="K36">
        <f t="shared" si="5"/>
        <v>-5.123821356776034</v>
      </c>
      <c r="L36">
        <f t="shared" si="6"/>
        <v>870.22382135677606</v>
      </c>
      <c r="M36">
        <f t="shared" si="9"/>
        <v>-0.17369147204312535</v>
      </c>
      <c r="N36">
        <f t="shared" si="7"/>
        <v>3.0168727460507794E-2</v>
      </c>
      <c r="P36">
        <f t="shared" si="8"/>
        <v>0</v>
      </c>
    </row>
    <row r="37" spans="1:16">
      <c r="A37" s="17">
        <f>Inputs!B41</f>
        <v>253460.04</v>
      </c>
      <c r="B37" s="17">
        <f>Inputs!C41</f>
        <v>979.11</v>
      </c>
      <c r="C37">
        <f>WH_Analytical!G41</f>
        <v>3.6769796795229075E-3</v>
      </c>
      <c r="D37">
        <f t="shared" si="0"/>
        <v>3.2635079131029853E-4</v>
      </c>
      <c r="E37">
        <f t="shared" si="1"/>
        <v>3.8314243040195404E-5</v>
      </c>
      <c r="F37">
        <f t="shared" si="2"/>
        <v>4.5040283579403546E-6</v>
      </c>
      <c r="G37" t="str">
        <f t="shared" si="3"/>
        <v>TRUE</v>
      </c>
      <c r="I37">
        <f t="shared" si="4"/>
        <v>3.8629757968948499E-3</v>
      </c>
      <c r="J37">
        <f t="shared" si="10"/>
        <v>931.96741665106333</v>
      </c>
      <c r="K37">
        <f t="shared" si="5"/>
        <v>47.142583348936682</v>
      </c>
      <c r="L37">
        <f t="shared" si="6"/>
        <v>931.96741665106333</v>
      </c>
      <c r="M37">
        <f t="shared" si="9"/>
        <v>1.5442336547327649</v>
      </c>
      <c r="N37">
        <f t="shared" si="7"/>
        <v>2.384657580409312</v>
      </c>
      <c r="P37">
        <f t="shared" si="8"/>
        <v>1</v>
      </c>
    </row>
    <row r="38" spans="1:16">
      <c r="A38" s="17">
        <f>Inputs!B42</f>
        <v>249589.77</v>
      </c>
      <c r="B38" s="17">
        <f>Inputs!C42</f>
        <v>971.12</v>
      </c>
      <c r="C38">
        <f>WH_Analytical!G42</f>
        <v>4.003330470833206E-3</v>
      </c>
      <c r="D38">
        <f t="shared" si="0"/>
        <v>3.6466503435049393E-4</v>
      </c>
      <c r="E38">
        <f t="shared" si="1"/>
        <v>4.2818271398135758E-5</v>
      </c>
      <c r="F38">
        <f t="shared" si="2"/>
        <v>6.0929504216034741E-7</v>
      </c>
      <c r="G38" t="str">
        <f t="shared" si="3"/>
        <v>TRUE</v>
      </c>
      <c r="I38">
        <f t="shared" si="4"/>
        <v>3.89086459753539E-3</v>
      </c>
      <c r="J38">
        <f t="shared" si="10"/>
        <v>999.19033144925152</v>
      </c>
      <c r="K38">
        <f t="shared" si="5"/>
        <v>-28.070331449251512</v>
      </c>
      <c r="L38">
        <f t="shared" si="6"/>
        <v>999.19033144925152</v>
      </c>
      <c r="M38">
        <f t="shared" si="9"/>
        <v>-0.88802139485153964</v>
      </c>
      <c r="N38">
        <f t="shared" si="7"/>
        <v>0.78858199771407411</v>
      </c>
      <c r="P38">
        <f t="shared" si="8"/>
        <v>0</v>
      </c>
    </row>
    <row r="39" spans="1:16">
      <c r="A39" s="17">
        <f>Inputs!B43</f>
        <v>250641.09</v>
      </c>
      <c r="B39" s="17">
        <f>Inputs!C43</f>
        <v>1046.1300000000001</v>
      </c>
      <c r="C39">
        <f>WH_Analytical!G43</f>
        <v>4.3679955051836999E-3</v>
      </c>
      <c r="D39">
        <f t="shared" si="0"/>
        <v>4.0748330574862969E-4</v>
      </c>
      <c r="E39">
        <f t="shared" si="1"/>
        <v>4.3427566440296106E-5</v>
      </c>
      <c r="I39">
        <f t="shared" si="4"/>
        <v>4.1738168310710803E-3</v>
      </c>
      <c r="J39">
        <f t="shared" si="10"/>
        <v>1094.7991545343432</v>
      </c>
      <c r="K39">
        <f t="shared" si="5"/>
        <v>-48.669154534343079</v>
      </c>
      <c r="L39">
        <f t="shared" si="6"/>
        <v>1094.7991545343432</v>
      </c>
      <c r="M39">
        <f t="shared" si="9"/>
        <v>-1.4709116076589439</v>
      </c>
      <c r="N39">
        <f t="shared" si="7"/>
        <v>2.1635809575458191</v>
      </c>
      <c r="P39">
        <f t="shared" si="8"/>
        <v>0</v>
      </c>
    </row>
    <row r="40" spans="1:16">
      <c r="A40" s="17">
        <f>Inputs!B44</f>
        <v>245499.69</v>
      </c>
      <c r="B40" s="17">
        <f>Inputs!C44</f>
        <v>1199.1400000000001</v>
      </c>
      <c r="C40">
        <f>WH_Analytical!G44</f>
        <v>4.7754788109323296E-3</v>
      </c>
      <c r="D40">
        <f t="shared" si="0"/>
        <v>4.509108721889258E-4</v>
      </c>
      <c r="I40">
        <f t="shared" si="4"/>
        <v>4.8844868195149303E-3</v>
      </c>
      <c r="J40">
        <f t="shared" si="10"/>
        <v>1172.3785676854554</v>
      </c>
      <c r="K40">
        <f t="shared" si="5"/>
        <v>26.761432314544663</v>
      </c>
      <c r="L40">
        <f t="shared" si="6"/>
        <v>1172.3785676854554</v>
      </c>
      <c r="M40">
        <f t="shared" si="9"/>
        <v>0.7815835651300086</v>
      </c>
      <c r="N40">
        <f t="shared" si="7"/>
        <v>0.61087286928133444</v>
      </c>
      <c r="P40">
        <f t="shared" si="8"/>
        <v>1</v>
      </c>
    </row>
    <row r="41" spans="1:16">
      <c r="A41" s="17">
        <f>Inputs!B45</f>
        <v>225403.6</v>
      </c>
      <c r="B41" s="17">
        <f>Inputs!C45</f>
        <v>1184.1400000000001</v>
      </c>
      <c r="C41">
        <f>WH_Analytical!G45</f>
        <v>5.2263896831212554E-3</v>
      </c>
      <c r="I41">
        <f t="shared" si="4"/>
        <v>5.2534209746428204E-3</v>
      </c>
      <c r="J41">
        <f t="shared" si="10"/>
        <v>1178.0470495783902</v>
      </c>
      <c r="K41">
        <f t="shared" si="5"/>
        <v>6.0929504216098849</v>
      </c>
      <c r="L41">
        <f t="shared" si="6"/>
        <v>1178.0470495783902</v>
      </c>
      <c r="M41">
        <f t="shared" si="9"/>
        <v>0.17751960640877198</v>
      </c>
      <c r="N41">
        <f t="shared" si="7"/>
        <v>3.1513210659525316E-2</v>
      </c>
      <c r="P41">
        <f t="shared" si="8"/>
        <v>1</v>
      </c>
    </row>
    <row r="42" spans="1:16">
      <c r="M42" s="19" t="s">
        <v>54</v>
      </c>
      <c r="N42" s="7">
        <f>SUM(N2:N41)</f>
        <v>30.784728872352858</v>
      </c>
      <c r="O42" s="7" t="str">
        <f>IF(N42&gt;_xlfn.CHISQ.INV(0.95,40*0.75),"Reject","Accept")</f>
        <v>Accept</v>
      </c>
    </row>
    <row r="43" spans="1:16">
      <c r="O43" s="20" t="s">
        <v>56</v>
      </c>
      <c r="P43" s="21">
        <f>SUM(P2:P41)</f>
        <v>19</v>
      </c>
    </row>
    <row r="44" spans="1:16" ht="60">
      <c r="O44" s="22" t="s">
        <v>57</v>
      </c>
      <c r="P44" s="21">
        <f>(P43+IF(P43&lt;20,0.5,-0.5)-20)/SQRT(40/4)</f>
        <v>-0.15811388300841897</v>
      </c>
    </row>
    <row r="45" spans="1:16" ht="45">
      <c r="O45" s="23" t="s">
        <v>58</v>
      </c>
      <c r="P45" s="21" t="str">
        <f>IF(ABS(P44)&gt;1.96,"Reject","Accept")</f>
        <v>Accept</v>
      </c>
    </row>
  </sheetData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4"/>
  <sheetViews>
    <sheetView workbookViewId="0">
      <selection activeCell="J5" sqref="J5"/>
    </sheetView>
  </sheetViews>
  <sheetFormatPr baseColWidth="10" defaultColWidth="9.1640625" defaultRowHeight="14"/>
  <cols>
    <col min="1" max="1" width="13"/>
    <col min="2" max="3" width="13" customWidth="1"/>
    <col min="4" max="4" width="17.5" customWidth="1"/>
    <col min="5" max="5" width="19.83203125" customWidth="1"/>
    <col min="6" max="6" width="20.1640625" customWidth="1"/>
    <col min="7" max="7" width="24.1640625" customWidth="1"/>
    <col min="8" max="8" width="16.6640625" customWidth="1"/>
    <col min="9" max="10" width="13" customWidth="1"/>
  </cols>
  <sheetData>
    <row r="1" spans="1:20">
      <c r="A1" t="s">
        <v>18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20">
      <c r="A2" s="12">
        <f>10^2</f>
        <v>100</v>
      </c>
      <c r="B2">
        <v>5.6256822187034904E-6</v>
      </c>
      <c r="C2">
        <v>3.8975653349406398E-4</v>
      </c>
      <c r="D2">
        <v>3.9538221571276699E-4</v>
      </c>
      <c r="E2">
        <v>3.2559924526131701E-3</v>
      </c>
      <c r="F2" t="s">
        <v>66</v>
      </c>
      <c r="G2">
        <f>1/37</f>
        <v>2.7027027027027001E-2</v>
      </c>
      <c r="H2" t="s">
        <v>67</v>
      </c>
    </row>
    <row r="3" spans="1:20">
      <c r="A3" s="12">
        <f>10^3</f>
        <v>1000</v>
      </c>
      <c r="B3">
        <v>4.2134175229188898E-4</v>
      </c>
      <c r="C3">
        <v>3.09482237902477E-3</v>
      </c>
      <c r="D3">
        <v>3.5161641313166598E-3</v>
      </c>
      <c r="E3">
        <v>0.247216813008026</v>
      </c>
      <c r="F3" t="s">
        <v>66</v>
      </c>
      <c r="G3">
        <f>0/37</f>
        <v>0</v>
      </c>
      <c r="H3" t="s">
        <v>67</v>
      </c>
    </row>
    <row r="4" spans="1:20">
      <c r="A4" s="12">
        <f>10^4</f>
        <v>10000</v>
      </c>
      <c r="B4">
        <v>8.9417385563840008E-3</v>
      </c>
      <c r="C4">
        <v>9.1705687560315694E-3</v>
      </c>
      <c r="D4">
        <v>1.8112307312415601E-2</v>
      </c>
      <c r="E4">
        <v>5.3483510201712496</v>
      </c>
      <c r="F4" t="s">
        <v>66</v>
      </c>
      <c r="G4">
        <f>1/37</f>
        <v>2.7027027027027001E-2</v>
      </c>
      <c r="H4" t="s">
        <v>67</v>
      </c>
    </row>
    <row r="5" spans="1:20">
      <c r="A5" s="12">
        <f>10^5</f>
        <v>100000</v>
      </c>
      <c r="B5">
        <v>3.0982605662834201E-2</v>
      </c>
      <c r="C5">
        <v>7.6029481930504003E-3</v>
      </c>
      <c r="D5">
        <v>3.8585553855884601E-2</v>
      </c>
      <c r="E5">
        <v>18.132179889574498</v>
      </c>
      <c r="F5" t="s">
        <v>66</v>
      </c>
      <c r="G5">
        <f>3/37</f>
        <v>8.1081081081081099E-2</v>
      </c>
      <c r="H5" t="s">
        <v>67</v>
      </c>
    </row>
    <row r="6" spans="1:20">
      <c r="A6" s="12">
        <f>10^6</f>
        <v>1000000</v>
      </c>
      <c r="B6">
        <v>4.8199395950323201E-2</v>
      </c>
      <c r="C6">
        <v>4.2006135533745603E-3</v>
      </c>
      <c r="D6">
        <v>5.2400009503697699E-2</v>
      </c>
      <c r="E6">
        <v>26.959602193348299</v>
      </c>
      <c r="F6" t="s">
        <v>66</v>
      </c>
      <c r="G6">
        <f>11/37</f>
        <v>0.29729729729729698</v>
      </c>
      <c r="H6" t="s">
        <v>67</v>
      </c>
    </row>
    <row r="7" spans="1:20">
      <c r="A7" s="13">
        <f>10^7</f>
        <v>10000000</v>
      </c>
      <c r="B7" s="7">
        <v>5.6716342305754001E-2</v>
      </c>
      <c r="C7" s="7">
        <v>2.1125445528744802E-3</v>
      </c>
      <c r="D7" s="7">
        <v>5.8828886858628499E-2</v>
      </c>
      <c r="E7" s="7">
        <v>30.784728872353998</v>
      </c>
      <c r="F7" s="7" t="s">
        <v>66</v>
      </c>
      <c r="G7" s="7">
        <f>32/37</f>
        <v>0.86486486486486502</v>
      </c>
      <c r="H7" s="7" t="s">
        <v>68</v>
      </c>
    </row>
    <row r="8" spans="1:20">
      <c r="A8" s="12">
        <f>10^8</f>
        <v>100000000</v>
      </c>
      <c r="B8">
        <v>6.0924360253750601E-2</v>
      </c>
      <c r="C8">
        <v>5.06897417929389E-3</v>
      </c>
      <c r="D8">
        <v>6.5993334433044504E-2</v>
      </c>
      <c r="E8">
        <v>33.460380052771598</v>
      </c>
      <c r="F8" t="s">
        <v>66</v>
      </c>
      <c r="G8">
        <f>37/37</f>
        <v>1</v>
      </c>
      <c r="H8" t="s">
        <v>68</v>
      </c>
    </row>
    <row r="9" spans="1:20">
      <c r="A9" s="12">
        <f>10^9</f>
        <v>1000000000</v>
      </c>
      <c r="B9">
        <v>7.0036278672867297E-2</v>
      </c>
      <c r="C9">
        <v>2.7728290374804801E-2</v>
      </c>
      <c r="D9">
        <v>9.7764569047672098E-2</v>
      </c>
      <c r="E9">
        <v>36.6537432078674</v>
      </c>
      <c r="F9" t="s">
        <v>66</v>
      </c>
      <c r="G9">
        <f>37/37</f>
        <v>1</v>
      </c>
      <c r="H9" t="s">
        <v>68</v>
      </c>
    </row>
    <row r="10" spans="1:20">
      <c r="A10" s="12">
        <f>10^10</f>
        <v>10000000000</v>
      </c>
      <c r="B10">
        <v>0.12529366181884</v>
      </c>
      <c r="C10">
        <v>0.13742995537422201</v>
      </c>
      <c r="D10">
        <v>0.26272361719306198</v>
      </c>
      <c r="E10">
        <v>56.997221115996297</v>
      </c>
      <c r="F10" t="s">
        <v>69</v>
      </c>
      <c r="G10">
        <f>37/37</f>
        <v>1</v>
      </c>
      <c r="H10" t="s">
        <v>67</v>
      </c>
    </row>
    <row r="13" spans="1:20">
      <c r="A13" t="s">
        <v>70</v>
      </c>
      <c r="L13" t="s">
        <v>49</v>
      </c>
    </row>
    <row r="14" spans="1:20">
      <c r="A14" t="s">
        <v>11</v>
      </c>
      <c r="B14" s="12">
        <f>10^2</f>
        <v>100</v>
      </c>
      <c r="C14" s="12">
        <f>10^3</f>
        <v>1000</v>
      </c>
      <c r="D14" s="12">
        <f>10^4</f>
        <v>10000</v>
      </c>
      <c r="E14" s="12">
        <f>10^5</f>
        <v>100000</v>
      </c>
      <c r="F14" s="12">
        <f>10^6</f>
        <v>1000000</v>
      </c>
      <c r="G14" s="12">
        <f>10^7</f>
        <v>10000000</v>
      </c>
      <c r="H14" s="12">
        <f>10^8</f>
        <v>100000000</v>
      </c>
      <c r="I14" s="12">
        <f>10^9</f>
        <v>1000000000</v>
      </c>
      <c r="J14" s="12">
        <f>10^10</f>
        <v>10000000000</v>
      </c>
      <c r="L14" s="12">
        <f>10^2</f>
        <v>100</v>
      </c>
      <c r="M14" s="12">
        <f>10^3</f>
        <v>1000</v>
      </c>
      <c r="N14" s="12">
        <f>10^4</f>
        <v>10000</v>
      </c>
      <c r="O14" s="12">
        <f>10^5</f>
        <v>100000</v>
      </c>
      <c r="P14" s="12">
        <f>10^6</f>
        <v>1000000</v>
      </c>
      <c r="Q14" s="12">
        <f>10^7</f>
        <v>10000000</v>
      </c>
      <c r="R14" s="12">
        <f>10^8</f>
        <v>100000000</v>
      </c>
      <c r="S14" s="12">
        <f>10^9</f>
        <v>1000000000</v>
      </c>
      <c r="T14" s="12">
        <f>10^10</f>
        <v>10000000000</v>
      </c>
    </row>
    <row r="15" spans="1:20">
      <c r="A15">
        <v>20</v>
      </c>
      <c r="B15" s="14">
        <v>5.7871354795047104E-4</v>
      </c>
      <c r="C15" s="14">
        <v>5.8021291249975803E-4</v>
      </c>
      <c r="D15" s="14">
        <v>5.8823254136610695E-4</v>
      </c>
      <c r="E15" s="14">
        <v>5.9585529693775895E-4</v>
      </c>
      <c r="F15" s="14">
        <v>5.9199388867502698E-4</v>
      </c>
      <c r="G15" s="14">
        <v>5.8251385401720396E-4</v>
      </c>
      <c r="H15" s="14">
        <v>5.6680963136288801E-4</v>
      </c>
      <c r="I15" s="14">
        <v>5.6641908399314997E-4</v>
      </c>
      <c r="J15" s="14">
        <v>5.6941961303854402E-4</v>
      </c>
      <c r="L15" t="s">
        <v>71</v>
      </c>
      <c r="M15" t="s">
        <v>71</v>
      </c>
      <c r="N15" t="s">
        <v>71</v>
      </c>
      <c r="O15" t="s">
        <v>71</v>
      </c>
      <c r="P15" t="s">
        <v>71</v>
      </c>
      <c r="Q15" t="s">
        <v>72</v>
      </c>
      <c r="R15" t="s">
        <v>72</v>
      </c>
      <c r="S15" t="s">
        <v>72</v>
      </c>
      <c r="T15" t="s">
        <v>72</v>
      </c>
    </row>
    <row r="16" spans="1:20">
      <c r="A16">
        <v>21</v>
      </c>
      <c r="B16" s="14">
        <v>6.3097564510633704E-4</v>
      </c>
      <c r="C16" s="14">
        <v>6.2485708098113395E-4</v>
      </c>
      <c r="D16" s="14">
        <v>5.9553065681919098E-4</v>
      </c>
      <c r="E16" s="14">
        <v>5.6475582194641404E-4</v>
      </c>
      <c r="F16" s="14">
        <v>5.6252091373845898E-4</v>
      </c>
      <c r="G16" s="14">
        <v>5.6394266756316501E-4</v>
      </c>
      <c r="H16" s="14">
        <v>5.6218843787795799E-4</v>
      </c>
      <c r="I16" s="14">
        <v>5.6251446212763701E-4</v>
      </c>
      <c r="J16" s="14">
        <v>5.6256127837123096E-4</v>
      </c>
      <c r="L16" t="s">
        <v>71</v>
      </c>
      <c r="M16" t="s">
        <v>71</v>
      </c>
      <c r="N16" t="s">
        <v>71</v>
      </c>
      <c r="O16" t="s">
        <v>71</v>
      </c>
      <c r="P16" t="s">
        <v>71</v>
      </c>
      <c r="Q16" t="s">
        <v>72</v>
      </c>
      <c r="R16" t="s">
        <v>72</v>
      </c>
      <c r="S16" t="s">
        <v>72</v>
      </c>
      <c r="T16" t="s">
        <v>72</v>
      </c>
    </row>
    <row r="17" spans="1:20">
      <c r="A17">
        <v>22</v>
      </c>
      <c r="B17" s="14">
        <v>4.4544878988795098E-4</v>
      </c>
      <c r="C17" s="14">
        <v>4.5450444370656102E-4</v>
      </c>
      <c r="D17" s="14">
        <v>4.9440444279799103E-4</v>
      </c>
      <c r="E17" s="14">
        <v>5.3359363097644195E-4</v>
      </c>
      <c r="F17" s="14">
        <v>5.4764641806066697E-4</v>
      </c>
      <c r="G17" s="14">
        <v>5.5515241619460498E-4</v>
      </c>
      <c r="H17" s="14">
        <v>5.6216975296885399E-4</v>
      </c>
      <c r="I17" s="14">
        <v>5.62693322426713E-4</v>
      </c>
      <c r="J17" s="14">
        <v>5.6122262334317103E-4</v>
      </c>
      <c r="L17" t="s">
        <v>71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72</v>
      </c>
      <c r="S17" t="s">
        <v>72</v>
      </c>
      <c r="T17" t="s">
        <v>72</v>
      </c>
    </row>
    <row r="18" spans="1:20">
      <c r="A18">
        <v>23</v>
      </c>
      <c r="B18" s="14">
        <v>5.89052939619867E-4</v>
      </c>
      <c r="C18" s="14">
        <v>5.8279327592867505E-4</v>
      </c>
      <c r="D18" s="14">
        <v>5.5997563750222602E-4</v>
      </c>
      <c r="E18" s="14">
        <v>5.5154075227884804E-4</v>
      </c>
      <c r="F18" s="14">
        <v>5.5124366038593504E-4</v>
      </c>
      <c r="G18" s="14">
        <v>5.5624306189511999E-4</v>
      </c>
      <c r="H18" s="14">
        <v>5.6668009292259298E-4</v>
      </c>
      <c r="I18" s="14">
        <v>5.6696228304257295E-4</v>
      </c>
      <c r="J18" s="14">
        <v>5.6525253808879805E-4</v>
      </c>
      <c r="L18" t="s">
        <v>71</v>
      </c>
      <c r="M18" t="s">
        <v>71</v>
      </c>
      <c r="N18" t="s">
        <v>71</v>
      </c>
      <c r="O18" t="s">
        <v>71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</row>
    <row r="19" spans="1:20">
      <c r="A19">
        <v>24</v>
      </c>
      <c r="B19" s="14">
        <v>5.8776091434768003E-4</v>
      </c>
      <c r="C19" s="14">
        <v>5.8963755485693097E-4</v>
      </c>
      <c r="D19" s="14">
        <v>5.9070870615950902E-4</v>
      </c>
      <c r="E19" s="14">
        <v>5.7626404070067997E-4</v>
      </c>
      <c r="F19" s="14">
        <v>5.6512954538084296E-4</v>
      </c>
      <c r="G19" s="14">
        <v>5.6562523721198003E-4</v>
      </c>
      <c r="H19" s="14">
        <v>5.7533823367521405E-4</v>
      </c>
      <c r="I19" s="14">
        <v>5.7525480548086395E-4</v>
      </c>
      <c r="J19" s="14">
        <v>5.7421826600752898E-4</v>
      </c>
      <c r="L19" t="s">
        <v>71</v>
      </c>
      <c r="M19" t="s">
        <v>71</v>
      </c>
      <c r="N19" t="s">
        <v>71</v>
      </c>
      <c r="O19" t="s">
        <v>71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</row>
    <row r="20" spans="1:20">
      <c r="A20">
        <v>25</v>
      </c>
      <c r="B20" s="14">
        <v>5.83852065377872E-4</v>
      </c>
      <c r="C20" s="14">
        <v>5.8418997551456099E-4</v>
      </c>
      <c r="D20" s="14">
        <v>5.8882280747329799E-4</v>
      </c>
      <c r="E20" s="14">
        <v>5.88557793391394E-4</v>
      </c>
      <c r="F20" s="14">
        <v>5.82923958549685E-4</v>
      </c>
      <c r="G20" s="14">
        <v>5.8144361029812796E-4</v>
      </c>
      <c r="H20" s="14">
        <v>5.8761286400860896E-4</v>
      </c>
      <c r="I20" s="14">
        <v>5.8733734835022795E-4</v>
      </c>
      <c r="J20" s="14">
        <v>5.8739542180225501E-4</v>
      </c>
      <c r="L20" t="s">
        <v>71</v>
      </c>
      <c r="M20" t="s">
        <v>71</v>
      </c>
      <c r="N20" t="s">
        <v>71</v>
      </c>
      <c r="O20" t="s">
        <v>71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</row>
    <row r="21" spans="1:20">
      <c r="A21">
        <v>26</v>
      </c>
      <c r="B21" s="14">
        <v>5.9888584186176797E-4</v>
      </c>
      <c r="C21" s="14">
        <v>5.98088494718777E-4</v>
      </c>
      <c r="D21" s="14">
        <v>5.9398939478579299E-4</v>
      </c>
      <c r="E21" s="14">
        <v>5.9824601457918105E-4</v>
      </c>
      <c r="F21" s="14">
        <v>6.0333738796786802E-4</v>
      </c>
      <c r="G21" s="14">
        <v>6.0207266071704904E-4</v>
      </c>
      <c r="H21" s="14">
        <v>6.0294104544233605E-4</v>
      </c>
      <c r="I21" s="14">
        <v>6.02746528251593E-4</v>
      </c>
      <c r="J21" s="14">
        <v>6.03880058786893E-4</v>
      </c>
      <c r="L21" t="s">
        <v>72</v>
      </c>
      <c r="M21" t="s">
        <v>71</v>
      </c>
      <c r="N21" t="s">
        <v>71</v>
      </c>
      <c r="O21" t="s">
        <v>71</v>
      </c>
      <c r="P21" t="s">
        <v>71</v>
      </c>
      <c r="Q21" t="s">
        <v>72</v>
      </c>
      <c r="R21" t="s">
        <v>72</v>
      </c>
      <c r="S21" t="s">
        <v>72</v>
      </c>
      <c r="T21" t="s">
        <v>72</v>
      </c>
    </row>
    <row r="22" spans="1:20">
      <c r="A22">
        <v>27</v>
      </c>
      <c r="B22" s="14">
        <v>6.0529871813125898E-4</v>
      </c>
      <c r="C22" s="14">
        <v>6.0535668306514702E-4</v>
      </c>
      <c r="D22" s="14">
        <v>6.0813521003373497E-4</v>
      </c>
      <c r="E22" s="14">
        <v>6.1895416798539297E-4</v>
      </c>
      <c r="F22" s="14">
        <v>6.2723985033193196E-4</v>
      </c>
      <c r="G22" s="14">
        <v>6.2601065952419099E-4</v>
      </c>
      <c r="H22" s="14">
        <v>6.2079569835550303E-4</v>
      </c>
      <c r="I22" s="14">
        <v>6.2083749078231502E-4</v>
      </c>
      <c r="J22" s="14">
        <v>6.2276853221721398E-4</v>
      </c>
      <c r="L22" t="s">
        <v>71</v>
      </c>
      <c r="M22" t="s">
        <v>71</v>
      </c>
      <c r="N22" t="s">
        <v>71</v>
      </c>
      <c r="O22" t="s">
        <v>71</v>
      </c>
      <c r="P22" t="s">
        <v>71</v>
      </c>
      <c r="Q22" t="s">
        <v>72</v>
      </c>
      <c r="R22" t="s">
        <v>72</v>
      </c>
      <c r="S22" t="s">
        <v>72</v>
      </c>
      <c r="T22" t="s">
        <v>72</v>
      </c>
    </row>
    <row r="23" spans="1:20">
      <c r="A23">
        <v>28</v>
      </c>
      <c r="B23" s="14">
        <v>6.4777828416297896E-4</v>
      </c>
      <c r="C23" s="14">
        <v>6.4959293961047205E-4</v>
      </c>
      <c r="D23" s="14">
        <v>6.5586373443036702E-4</v>
      </c>
      <c r="E23" s="14">
        <v>6.5564905401565296E-4</v>
      </c>
      <c r="F23" s="14">
        <v>6.5436227077747696E-4</v>
      </c>
      <c r="G23" s="14">
        <v>6.5172007060611595E-4</v>
      </c>
      <c r="H23" s="14">
        <v>6.4072185434818705E-4</v>
      </c>
      <c r="I23" s="14">
        <v>6.4094619967262803E-4</v>
      </c>
      <c r="J23" s="14">
        <v>6.4333832603501401E-4</v>
      </c>
      <c r="L23" t="s">
        <v>71</v>
      </c>
      <c r="M23" t="s">
        <v>71</v>
      </c>
      <c r="N23" t="s">
        <v>71</v>
      </c>
      <c r="O23" t="s">
        <v>71</v>
      </c>
      <c r="P23" t="s">
        <v>71</v>
      </c>
      <c r="Q23" t="s">
        <v>72</v>
      </c>
      <c r="R23" t="s">
        <v>72</v>
      </c>
      <c r="S23" t="s">
        <v>72</v>
      </c>
      <c r="T23" t="s">
        <v>72</v>
      </c>
    </row>
    <row r="24" spans="1:20">
      <c r="A24">
        <v>29</v>
      </c>
      <c r="B24" s="14">
        <v>7.2792155562667604E-4</v>
      </c>
      <c r="C24" s="14">
        <v>7.2498701337119105E-4</v>
      </c>
      <c r="D24" s="14">
        <v>7.10410785090494E-4</v>
      </c>
      <c r="E24" s="14">
        <v>6.9023356934644602E-4</v>
      </c>
      <c r="F24" s="14">
        <v>6.8118675572940903E-4</v>
      </c>
      <c r="G24" s="14">
        <v>6.7758096751525303E-4</v>
      </c>
      <c r="H24" s="14">
        <v>6.6235335806436805E-4</v>
      </c>
      <c r="I24" s="14">
        <v>6.6258335987400398E-4</v>
      </c>
      <c r="J24" s="14">
        <v>6.6517960602798898E-4</v>
      </c>
      <c r="L24" t="s">
        <v>71</v>
      </c>
      <c r="M24" t="s">
        <v>71</v>
      </c>
      <c r="N24" t="s">
        <v>71</v>
      </c>
      <c r="O24" t="s">
        <v>71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</row>
    <row r="25" spans="1:20">
      <c r="A25">
        <v>30</v>
      </c>
      <c r="B25" s="14">
        <v>6.8614346744186902E-4</v>
      </c>
      <c r="C25" s="14">
        <v>6.8772806304476903E-4</v>
      </c>
      <c r="D25" s="14">
        <v>6.9517226528028296E-4</v>
      </c>
      <c r="E25" s="14">
        <v>7.0399221414120397E-4</v>
      </c>
      <c r="F25" s="14">
        <v>7.0475902499848603E-4</v>
      </c>
      <c r="G25" s="14">
        <v>7.02444143126178E-4</v>
      </c>
      <c r="H25" s="14">
        <v>6.85479522954828E-4</v>
      </c>
      <c r="I25" s="14">
        <v>6.8556749083788498E-4</v>
      </c>
      <c r="J25" s="14">
        <v>6.8825259018149101E-4</v>
      </c>
      <c r="L25" t="s">
        <v>71</v>
      </c>
      <c r="M25" t="s">
        <v>71</v>
      </c>
      <c r="N25" t="s">
        <v>71</v>
      </c>
      <c r="O25" t="s">
        <v>71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</row>
    <row r="26" spans="1:20">
      <c r="A26">
        <v>31</v>
      </c>
      <c r="B26" s="14">
        <v>7.0158481265464702E-4</v>
      </c>
      <c r="C26" s="14">
        <v>7.0278909635160399E-4</v>
      </c>
      <c r="D26" s="14">
        <v>7.0953570861792201E-4</v>
      </c>
      <c r="E26" s="14">
        <v>7.2193425568064303E-4</v>
      </c>
      <c r="F26" s="14">
        <v>7.2825556520179501E-4</v>
      </c>
      <c r="G26" s="14">
        <v>7.2633470812647795E-4</v>
      </c>
      <c r="H26" s="14">
        <v>7.1014261392919403E-4</v>
      </c>
      <c r="I26" s="14">
        <v>7.1005703613097001E-4</v>
      </c>
      <c r="J26" s="14">
        <v>7.1286878362806898E-4</v>
      </c>
      <c r="L26" t="s">
        <v>71</v>
      </c>
      <c r="M26" t="s">
        <v>71</v>
      </c>
      <c r="N26" t="s">
        <v>71</v>
      </c>
      <c r="O26" t="s">
        <v>71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</row>
    <row r="27" spans="1:20">
      <c r="A27">
        <v>32</v>
      </c>
      <c r="B27" s="14">
        <v>7.7852970407511399E-4</v>
      </c>
      <c r="C27" s="14">
        <v>7.7587471841155796E-4</v>
      </c>
      <c r="D27" s="14">
        <v>7.6464069517400096E-4</v>
      </c>
      <c r="E27" s="14">
        <v>7.5256814979498502E-4</v>
      </c>
      <c r="F27" s="14">
        <v>7.5351477955680696E-4</v>
      </c>
      <c r="G27" s="14">
        <v>7.4978650186073104E-4</v>
      </c>
      <c r="H27" s="14">
        <v>7.3662231638124101E-4</v>
      </c>
      <c r="I27" s="14">
        <v>7.3650458283678201E-4</v>
      </c>
      <c r="J27" s="14">
        <v>7.3961232764228001E-4</v>
      </c>
      <c r="L27" t="s">
        <v>71</v>
      </c>
      <c r="M27" t="s">
        <v>71</v>
      </c>
      <c r="N27" t="s">
        <v>71</v>
      </c>
      <c r="O27" t="s">
        <v>72</v>
      </c>
      <c r="P27" t="s">
        <v>72</v>
      </c>
      <c r="Q27" t="s">
        <v>71</v>
      </c>
      <c r="R27" t="s">
        <v>72</v>
      </c>
      <c r="S27" t="s">
        <v>72</v>
      </c>
      <c r="T27" t="s">
        <v>72</v>
      </c>
    </row>
    <row r="28" spans="1:20">
      <c r="A28">
        <v>33</v>
      </c>
      <c r="B28" s="14">
        <v>7.6886710090021603E-4</v>
      </c>
      <c r="C28" s="14">
        <v>7.7100214135797395E-4</v>
      </c>
      <c r="D28" s="14">
        <v>7.7803799741187497E-4</v>
      </c>
      <c r="E28" s="14">
        <v>7.7857164148728997E-4</v>
      </c>
      <c r="F28" s="14">
        <v>7.7883230666338395E-4</v>
      </c>
      <c r="G28" s="14">
        <v>7.7365337015115497E-4</v>
      </c>
      <c r="H28" s="14">
        <v>7.6547468410998604E-4</v>
      </c>
      <c r="I28" s="14">
        <v>7.6560776720728996E-4</v>
      </c>
      <c r="J28" s="14">
        <v>7.6923354780216596E-4</v>
      </c>
      <c r="L28" t="s">
        <v>71</v>
      </c>
      <c r="M28" t="s">
        <v>71</v>
      </c>
      <c r="N28" t="s">
        <v>71</v>
      </c>
      <c r="O28" t="s">
        <v>72</v>
      </c>
      <c r="P28" t="s">
        <v>71</v>
      </c>
      <c r="Q28" t="s">
        <v>71</v>
      </c>
      <c r="R28" t="s">
        <v>72</v>
      </c>
      <c r="S28" t="s">
        <v>72</v>
      </c>
      <c r="T28" t="s">
        <v>72</v>
      </c>
    </row>
    <row r="29" spans="1:20">
      <c r="A29">
        <v>34</v>
      </c>
      <c r="B29" s="14">
        <v>8.0965476192855295E-4</v>
      </c>
      <c r="C29" s="14">
        <v>8.0795690042015605E-4</v>
      </c>
      <c r="D29" s="14">
        <v>8.0303643411398405E-4</v>
      </c>
      <c r="E29" s="14">
        <v>8.0666572386634005E-4</v>
      </c>
      <c r="F29" s="14">
        <v>8.0461336023271901E-4</v>
      </c>
      <c r="G29" s="14">
        <v>7.9965211444972301E-4</v>
      </c>
      <c r="H29" s="14">
        <v>7.9761584884553596E-4</v>
      </c>
      <c r="I29" s="14">
        <v>7.9827842023022305E-4</v>
      </c>
      <c r="J29" s="14">
        <v>8.0254742949527899E-4</v>
      </c>
      <c r="L29" t="s">
        <v>71</v>
      </c>
      <c r="M29" t="s">
        <v>71</v>
      </c>
      <c r="N29" t="s">
        <v>71</v>
      </c>
      <c r="O29" t="s">
        <v>71</v>
      </c>
      <c r="P29" t="s">
        <v>71</v>
      </c>
      <c r="Q29" t="s">
        <v>71</v>
      </c>
      <c r="R29" t="s">
        <v>72</v>
      </c>
      <c r="S29" t="s">
        <v>72</v>
      </c>
      <c r="T29" t="s">
        <v>72</v>
      </c>
    </row>
    <row r="30" spans="1:20">
      <c r="A30">
        <v>35</v>
      </c>
      <c r="B30" s="14">
        <v>8.2204367238983202E-4</v>
      </c>
      <c r="C30" s="14">
        <v>8.2359762283371095E-4</v>
      </c>
      <c r="D30" s="14">
        <v>8.3086701936539904E-4</v>
      </c>
      <c r="E30" s="14">
        <v>8.3862454021295201E-4</v>
      </c>
      <c r="F30" s="14">
        <v>8.3159970112069495E-4</v>
      </c>
      <c r="G30" s="14">
        <v>8.3004708505244305E-4</v>
      </c>
      <c r="H30" s="14">
        <v>8.3425795924757995E-4</v>
      </c>
      <c r="I30" s="14">
        <v>8.3559260253097598E-4</v>
      </c>
      <c r="J30" s="14">
        <v>8.4035937485305305E-4</v>
      </c>
      <c r="L30" t="s">
        <v>71</v>
      </c>
      <c r="M30" t="s">
        <v>71</v>
      </c>
      <c r="N30" t="s">
        <v>71</v>
      </c>
      <c r="O30" t="s">
        <v>71</v>
      </c>
      <c r="P30" t="s">
        <v>71</v>
      </c>
      <c r="Q30" t="s">
        <v>72</v>
      </c>
      <c r="R30" t="s">
        <v>72</v>
      </c>
      <c r="S30" t="s">
        <v>72</v>
      </c>
      <c r="T30" t="s">
        <v>72</v>
      </c>
    </row>
    <row r="31" spans="1:20">
      <c r="A31">
        <v>36</v>
      </c>
      <c r="B31" s="14">
        <v>8.9054469209537499E-4</v>
      </c>
      <c r="C31" s="14">
        <v>8.9025271820549802E-4</v>
      </c>
      <c r="D31" s="14">
        <v>8.8723371111219698E-4</v>
      </c>
      <c r="E31" s="14">
        <v>8.7331019414424904E-4</v>
      </c>
      <c r="F31" s="14">
        <v>8.6240416616238701E-4</v>
      </c>
      <c r="G31" s="14">
        <v>8.6750528101489698E-4</v>
      </c>
      <c r="H31" s="14">
        <v>8.7678932609109195E-4</v>
      </c>
      <c r="I31" s="14">
        <v>8.7870544730265403E-4</v>
      </c>
      <c r="J31" s="14">
        <v>8.8342723641037099E-4</v>
      </c>
      <c r="L31" t="s">
        <v>71</v>
      </c>
      <c r="M31" t="s">
        <v>71</v>
      </c>
      <c r="N31" t="s">
        <v>71</v>
      </c>
      <c r="O31" t="s">
        <v>71</v>
      </c>
      <c r="P31" t="s">
        <v>71</v>
      </c>
      <c r="Q31" t="s">
        <v>72</v>
      </c>
      <c r="R31" t="s">
        <v>72</v>
      </c>
      <c r="S31" t="s">
        <v>72</v>
      </c>
      <c r="T31" t="s">
        <v>72</v>
      </c>
    </row>
    <row r="32" spans="1:20">
      <c r="A32">
        <v>37</v>
      </c>
      <c r="B32" s="14">
        <v>9.2302499558738797E-4</v>
      </c>
      <c r="C32" s="14">
        <v>9.2128607587889204E-4</v>
      </c>
      <c r="D32" s="14">
        <v>9.11711013094703E-4</v>
      </c>
      <c r="E32" s="14">
        <v>8.9853929943186001E-4</v>
      </c>
      <c r="F32" s="14">
        <v>9.0134070131682204E-4</v>
      </c>
      <c r="G32" s="14">
        <v>9.1462712090098095E-4</v>
      </c>
      <c r="H32" s="14">
        <v>9.2657000064597897E-4</v>
      </c>
      <c r="I32" s="14">
        <v>9.2872578087067805E-4</v>
      </c>
      <c r="J32" s="14">
        <v>9.3245307507438602E-4</v>
      </c>
      <c r="L32" t="s">
        <v>71</v>
      </c>
      <c r="M32" t="s">
        <v>71</v>
      </c>
      <c r="N32" t="s">
        <v>71</v>
      </c>
      <c r="O32" t="s">
        <v>71</v>
      </c>
      <c r="P32" t="s">
        <v>71</v>
      </c>
      <c r="Q32" t="s">
        <v>72</v>
      </c>
      <c r="R32" t="s">
        <v>72</v>
      </c>
      <c r="S32" t="s">
        <v>72</v>
      </c>
      <c r="T32" t="s">
        <v>72</v>
      </c>
    </row>
    <row r="33" spans="1:20">
      <c r="A33">
        <v>38</v>
      </c>
      <c r="B33" s="14">
        <v>8.9764804351955799E-4</v>
      </c>
      <c r="C33" s="14">
        <v>8.9947710812717299E-4</v>
      </c>
      <c r="D33" s="14">
        <v>9.1037054960055905E-4</v>
      </c>
      <c r="E33" s="14">
        <v>9.3382795056027299E-4</v>
      </c>
      <c r="F33" s="14">
        <v>9.5713698379869499E-4</v>
      </c>
      <c r="G33" s="14">
        <v>9.7370949319182897E-4</v>
      </c>
      <c r="H33" s="14">
        <v>9.847438685274849E-4</v>
      </c>
      <c r="I33" s="14">
        <v>9.8658599498978208E-4</v>
      </c>
      <c r="J33" s="14">
        <v>9.8809365533374907E-4</v>
      </c>
      <c r="L33" t="s">
        <v>71</v>
      </c>
      <c r="M33" t="s">
        <v>71</v>
      </c>
      <c r="N33" t="s">
        <v>71</v>
      </c>
      <c r="O33" t="s">
        <v>71</v>
      </c>
      <c r="P33" t="s">
        <v>71</v>
      </c>
      <c r="Q33" t="s">
        <v>71</v>
      </c>
      <c r="R33" t="s">
        <v>72</v>
      </c>
      <c r="S33" t="s">
        <v>72</v>
      </c>
      <c r="T33" t="s">
        <v>72</v>
      </c>
    </row>
    <row r="34" spans="1:20">
      <c r="A34">
        <v>39</v>
      </c>
      <c r="B34" s="14">
        <v>1.00428757967451E-3</v>
      </c>
      <c r="C34" s="14">
        <v>1.00444371391177E-3</v>
      </c>
      <c r="D34" s="14">
        <v>1.0076744864507901E-3</v>
      </c>
      <c r="E34" s="14">
        <v>1.0212984917148001E-3</v>
      </c>
      <c r="F34" s="14">
        <v>1.03720005272098E-3</v>
      </c>
      <c r="G34" s="14">
        <v>1.04579348049281E-3</v>
      </c>
      <c r="H34" s="14">
        <v>1.05202479828771E-3</v>
      </c>
      <c r="I34" s="14">
        <v>1.0529394219875999E-3</v>
      </c>
      <c r="J34" s="14">
        <v>1.0509783791408699E-3</v>
      </c>
      <c r="L34" t="s">
        <v>71</v>
      </c>
      <c r="M34" t="s">
        <v>71</v>
      </c>
      <c r="N34" t="s">
        <v>71</v>
      </c>
      <c r="O34" t="s">
        <v>71</v>
      </c>
      <c r="P34" t="s">
        <v>71</v>
      </c>
      <c r="Q34" t="s">
        <v>72</v>
      </c>
      <c r="R34" t="s">
        <v>72</v>
      </c>
      <c r="S34" t="s">
        <v>72</v>
      </c>
      <c r="T34" t="s">
        <v>72</v>
      </c>
    </row>
    <row r="35" spans="1:20">
      <c r="A35">
        <v>40</v>
      </c>
      <c r="B35" s="14">
        <v>1.1725220723179199E-3</v>
      </c>
      <c r="C35" s="14">
        <v>1.17130390435868E-3</v>
      </c>
      <c r="D35" s="14">
        <v>1.1640145642539E-3</v>
      </c>
      <c r="E35" s="14">
        <v>1.1449424969110901E-3</v>
      </c>
      <c r="F35" s="14">
        <v>1.1355387193026001E-3</v>
      </c>
      <c r="G35" s="14">
        <v>1.1294500307713099E-3</v>
      </c>
      <c r="H35" s="14">
        <v>1.1285399546502801E-3</v>
      </c>
      <c r="I35" s="14">
        <v>1.12812277821992E-3</v>
      </c>
      <c r="J35" s="14">
        <v>1.1217284026662001E-3</v>
      </c>
      <c r="L35" t="s">
        <v>71</v>
      </c>
      <c r="M35" t="s">
        <v>71</v>
      </c>
      <c r="N35" t="s">
        <v>71</v>
      </c>
      <c r="O35" t="s">
        <v>71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</row>
    <row r="36" spans="1:20">
      <c r="A36">
        <v>41</v>
      </c>
      <c r="B36" s="14">
        <v>1.2693729484261199E-3</v>
      </c>
      <c r="C36" s="14">
        <v>1.2698745685005501E-3</v>
      </c>
      <c r="D36" s="14">
        <v>1.2686179747903E-3</v>
      </c>
      <c r="E36" s="14">
        <v>1.2554378538411699E-3</v>
      </c>
      <c r="F36" s="14">
        <v>1.2379200626513999E-3</v>
      </c>
      <c r="G36" s="14">
        <v>1.2217885873871299E-3</v>
      </c>
      <c r="H36" s="14">
        <v>1.21398953563554E-3</v>
      </c>
      <c r="I36" s="14">
        <v>1.21221961845764E-3</v>
      </c>
      <c r="J36" s="14">
        <v>1.2009745770920201E-3</v>
      </c>
      <c r="L36" t="s">
        <v>71</v>
      </c>
      <c r="M36" t="s">
        <v>71</v>
      </c>
      <c r="N36" t="s">
        <v>71</v>
      </c>
      <c r="O36" t="s">
        <v>71</v>
      </c>
      <c r="P36" t="s">
        <v>71</v>
      </c>
      <c r="Q36" t="s">
        <v>72</v>
      </c>
      <c r="R36" t="s">
        <v>72</v>
      </c>
      <c r="S36" t="s">
        <v>72</v>
      </c>
      <c r="T36" t="s">
        <v>72</v>
      </c>
    </row>
    <row r="37" spans="1:20">
      <c r="A37">
        <v>42</v>
      </c>
      <c r="B37" s="14">
        <v>1.3333227900934499E-3</v>
      </c>
      <c r="C37" s="14">
        <v>1.3321582306476999E-3</v>
      </c>
      <c r="D37" s="14">
        <v>1.33121098878775E-3</v>
      </c>
      <c r="E37" s="14">
        <v>1.34429385295914E-3</v>
      </c>
      <c r="F37" s="14">
        <v>1.3364796644020501E-3</v>
      </c>
      <c r="G37" s="14">
        <v>1.3207011707841599E-3</v>
      </c>
      <c r="H37" s="14">
        <v>1.30800467127643E-3</v>
      </c>
      <c r="I37" s="14">
        <v>1.30520155142109E-3</v>
      </c>
      <c r="J37" s="14">
        <v>1.2893694601610599E-3</v>
      </c>
      <c r="L37" t="s">
        <v>71</v>
      </c>
      <c r="M37" t="s">
        <v>71</v>
      </c>
      <c r="N37" t="s">
        <v>71</v>
      </c>
      <c r="O37" t="s">
        <v>71</v>
      </c>
      <c r="P37" t="s">
        <v>71</v>
      </c>
      <c r="Q37" t="s">
        <v>72</v>
      </c>
      <c r="R37" t="s">
        <v>72</v>
      </c>
      <c r="S37" t="s">
        <v>72</v>
      </c>
      <c r="T37" t="s">
        <v>72</v>
      </c>
    </row>
    <row r="38" spans="1:20">
      <c r="A38">
        <v>43</v>
      </c>
      <c r="B38" s="14">
        <v>1.4007526187027101E-3</v>
      </c>
      <c r="C38" s="14">
        <v>1.40401451742974E-3</v>
      </c>
      <c r="D38" s="14">
        <v>1.4184377984017E-3</v>
      </c>
      <c r="E38" s="14">
        <v>1.4362377635746501E-3</v>
      </c>
      <c r="F38" s="14">
        <v>1.43337343444793E-3</v>
      </c>
      <c r="G38" s="14">
        <v>1.4258687125703101E-3</v>
      </c>
      <c r="H38" s="14">
        <v>1.41041744079108E-3</v>
      </c>
      <c r="I38" s="14">
        <v>1.40709126259956E-3</v>
      </c>
      <c r="J38" s="14">
        <v>1.38758938912966E-3</v>
      </c>
      <c r="L38" t="s">
        <v>71</v>
      </c>
      <c r="M38" t="s">
        <v>71</v>
      </c>
      <c r="N38" t="s">
        <v>71</v>
      </c>
      <c r="O38" t="s">
        <v>71</v>
      </c>
      <c r="P38" t="s">
        <v>71</v>
      </c>
      <c r="Q38" t="s">
        <v>72</v>
      </c>
      <c r="R38" t="s">
        <v>72</v>
      </c>
      <c r="S38" t="s">
        <v>72</v>
      </c>
      <c r="T38" t="s">
        <v>72</v>
      </c>
    </row>
    <row r="39" spans="1:20">
      <c r="A39">
        <v>44</v>
      </c>
      <c r="B39" s="14">
        <v>1.5888374201460599E-3</v>
      </c>
      <c r="C39" s="14">
        <v>1.58535693020937E-3</v>
      </c>
      <c r="D39" s="14">
        <v>1.5695921655889699E-3</v>
      </c>
      <c r="E39" s="14">
        <v>1.5396293205270099E-3</v>
      </c>
      <c r="F39" s="14">
        <v>1.53497178708038E-3</v>
      </c>
      <c r="G39" s="14">
        <v>1.5383572264406401E-3</v>
      </c>
      <c r="H39" s="14">
        <v>1.52138377471522E-3</v>
      </c>
      <c r="I39" s="14">
        <v>1.51810765700706E-3</v>
      </c>
      <c r="J39" s="14">
        <v>1.4963278259430199E-3</v>
      </c>
      <c r="L39" t="s">
        <v>71</v>
      </c>
      <c r="M39" t="s">
        <v>71</v>
      </c>
      <c r="N39" t="s">
        <v>71</v>
      </c>
      <c r="O39" t="s">
        <v>71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</row>
    <row r="40" spans="1:20">
      <c r="A40">
        <v>45</v>
      </c>
      <c r="B40" s="14">
        <v>1.63848997236672E-3</v>
      </c>
      <c r="C40" s="14">
        <v>1.64039190075595E-3</v>
      </c>
      <c r="D40" s="14">
        <v>1.64135785430174E-3</v>
      </c>
      <c r="E40" s="14">
        <v>1.63024728481763E-3</v>
      </c>
      <c r="F40" s="14">
        <v>1.6470091183234099E-3</v>
      </c>
      <c r="G40" s="14">
        <v>1.6598381049781499E-3</v>
      </c>
      <c r="H40" s="14">
        <v>1.6414304092052701E-3</v>
      </c>
      <c r="I40" s="14">
        <v>1.63877019773473E-3</v>
      </c>
      <c r="J40" s="14">
        <v>1.6162839802261199E-3</v>
      </c>
      <c r="L40" t="s">
        <v>71</v>
      </c>
      <c r="M40" t="s">
        <v>71</v>
      </c>
      <c r="N40" t="s">
        <v>71</v>
      </c>
      <c r="O40" t="s">
        <v>71</v>
      </c>
      <c r="P40" t="s">
        <v>71</v>
      </c>
      <c r="Q40" t="s">
        <v>72</v>
      </c>
      <c r="R40" t="s">
        <v>72</v>
      </c>
      <c r="S40" t="s">
        <v>72</v>
      </c>
      <c r="T40" t="s">
        <v>72</v>
      </c>
    </row>
    <row r="41" spans="1:20">
      <c r="A41">
        <v>46</v>
      </c>
      <c r="B41" s="14">
        <v>1.7193303399977099E-3</v>
      </c>
      <c r="C41" s="14">
        <v>1.7167033591569899E-3</v>
      </c>
      <c r="D41" s="14">
        <v>1.71434675000433E-3</v>
      </c>
      <c r="E41" s="14">
        <v>1.7466133825320099E-3</v>
      </c>
      <c r="F41" s="14">
        <v>1.7799570254065299E-3</v>
      </c>
      <c r="G41" s="14">
        <v>1.7926112073374501E-3</v>
      </c>
      <c r="H41" s="14">
        <v>1.77152747878118E-3</v>
      </c>
      <c r="I41" s="14">
        <v>1.7699534704430501E-3</v>
      </c>
      <c r="J41" s="14">
        <v>1.74815076454302E-3</v>
      </c>
      <c r="L41" t="s">
        <v>71</v>
      </c>
      <c r="M41" t="s">
        <v>71</v>
      </c>
      <c r="N41" t="s">
        <v>71</v>
      </c>
      <c r="O41" t="s">
        <v>71</v>
      </c>
      <c r="P41" t="s">
        <v>71</v>
      </c>
      <c r="Q41" t="s">
        <v>72</v>
      </c>
      <c r="R41" t="s">
        <v>72</v>
      </c>
      <c r="S41" t="s">
        <v>72</v>
      </c>
      <c r="T41" t="s">
        <v>72</v>
      </c>
    </row>
    <row r="42" spans="1:20">
      <c r="A42">
        <v>47</v>
      </c>
      <c r="B42" s="14">
        <v>1.8622456136152799E-3</v>
      </c>
      <c r="C42" s="14">
        <v>1.8676282587601E-3</v>
      </c>
      <c r="D42" s="14">
        <v>1.8948012310601801E-3</v>
      </c>
      <c r="E42" s="14">
        <v>1.9328683375913901E-3</v>
      </c>
      <c r="F42" s="14">
        <v>1.93764569356101E-3</v>
      </c>
      <c r="G42" s="14">
        <v>1.9380684395965101E-3</v>
      </c>
      <c r="H42" s="14">
        <v>1.9129496201183999E-3</v>
      </c>
      <c r="I42" s="14">
        <v>1.91286348056935E-3</v>
      </c>
      <c r="J42" s="14">
        <v>1.8926011256697301E-3</v>
      </c>
      <c r="L42" t="s">
        <v>71</v>
      </c>
      <c r="M42" t="s">
        <v>71</v>
      </c>
      <c r="N42" t="s">
        <v>71</v>
      </c>
      <c r="O42" t="s">
        <v>71</v>
      </c>
      <c r="P42" t="s">
        <v>71</v>
      </c>
      <c r="Q42" t="s">
        <v>72</v>
      </c>
      <c r="R42" t="s">
        <v>72</v>
      </c>
      <c r="S42" t="s">
        <v>72</v>
      </c>
      <c r="T42" t="s">
        <v>72</v>
      </c>
    </row>
    <row r="43" spans="1:20">
      <c r="A43">
        <v>48</v>
      </c>
      <c r="B43" s="14">
        <v>2.2389391837217701E-3</v>
      </c>
      <c r="C43" s="14">
        <v>2.2350947979669399E-3</v>
      </c>
      <c r="D43" s="14">
        <v>2.2111986693213802E-3</v>
      </c>
      <c r="E43" s="14">
        <v>2.15763876990789E-3</v>
      </c>
      <c r="F43" s="14">
        <v>2.1084885860430699E-3</v>
      </c>
      <c r="G43" s="14">
        <v>2.0958122801237201E-3</v>
      </c>
      <c r="H43" s="14">
        <v>2.0671561228596601E-3</v>
      </c>
      <c r="I43" s="14">
        <v>2.0689666702121499E-3</v>
      </c>
      <c r="J43" s="14">
        <v>2.05027518369399E-3</v>
      </c>
      <c r="L43" t="s">
        <v>71</v>
      </c>
      <c r="M43" t="s">
        <v>71</v>
      </c>
      <c r="N43" t="s">
        <v>71</v>
      </c>
      <c r="O43" t="s">
        <v>71</v>
      </c>
      <c r="P43" t="s">
        <v>71</v>
      </c>
      <c r="Q43" t="s">
        <v>72</v>
      </c>
      <c r="R43" t="s">
        <v>72</v>
      </c>
      <c r="S43" t="s">
        <v>72</v>
      </c>
      <c r="T43" t="s">
        <v>72</v>
      </c>
    </row>
    <row r="44" spans="1:20">
      <c r="A44">
        <v>49</v>
      </c>
      <c r="B44" s="14">
        <v>2.3731324117668498E-3</v>
      </c>
      <c r="C44" s="14">
        <v>2.3697851163868499E-3</v>
      </c>
      <c r="D44" s="14">
        <v>2.3529824716796502E-3</v>
      </c>
      <c r="E44" s="14">
        <v>2.3124382858067398E-3</v>
      </c>
      <c r="F44" s="14">
        <v>2.2745086481756899E-3</v>
      </c>
      <c r="G44" s="14">
        <v>2.26493101591866E-3</v>
      </c>
      <c r="H44" s="14">
        <v>2.23585135357485E-3</v>
      </c>
      <c r="I44" s="14">
        <v>2.23990417584554E-3</v>
      </c>
      <c r="J44" s="14">
        <v>2.2217693393487901E-3</v>
      </c>
      <c r="L44" t="s">
        <v>71</v>
      </c>
      <c r="M44" t="s">
        <v>71</v>
      </c>
      <c r="N44" t="s">
        <v>71</v>
      </c>
      <c r="O44" t="s">
        <v>71</v>
      </c>
      <c r="P44" t="s">
        <v>71</v>
      </c>
      <c r="Q44" t="s">
        <v>72</v>
      </c>
      <c r="R44" t="s">
        <v>72</v>
      </c>
      <c r="S44" t="s">
        <v>72</v>
      </c>
      <c r="T44" t="s">
        <v>72</v>
      </c>
    </row>
    <row r="45" spans="1:20">
      <c r="A45">
        <v>50</v>
      </c>
      <c r="B45" s="14">
        <v>2.3268935687308502E-3</v>
      </c>
      <c r="C45" s="14">
        <v>2.3347314430048199E-3</v>
      </c>
      <c r="D45" s="14">
        <v>2.3700496009483501E-3</v>
      </c>
      <c r="E45" s="14">
        <v>2.4162077674366299E-3</v>
      </c>
      <c r="F45" s="14">
        <v>2.4423795408767702E-3</v>
      </c>
      <c r="G45" s="14">
        <v>2.4474876896648E-3</v>
      </c>
      <c r="H45" s="14">
        <v>2.4212396092645502E-3</v>
      </c>
      <c r="I45" s="14">
        <v>2.4274118813990002E-3</v>
      </c>
      <c r="J45" s="14">
        <v>2.4076276278988899E-3</v>
      </c>
      <c r="L45" t="s">
        <v>71</v>
      </c>
      <c r="M45" t="s">
        <v>71</v>
      </c>
      <c r="N45" t="s">
        <v>72</v>
      </c>
      <c r="O45" t="s">
        <v>71</v>
      </c>
      <c r="P45" t="s">
        <v>71</v>
      </c>
      <c r="Q45" t="s">
        <v>72</v>
      </c>
      <c r="R45" t="s">
        <v>72</v>
      </c>
      <c r="S45" t="s">
        <v>72</v>
      </c>
      <c r="T45" t="s">
        <v>72</v>
      </c>
    </row>
    <row r="46" spans="1:20">
      <c r="A46">
        <v>51</v>
      </c>
      <c r="B46" s="14">
        <v>2.5978489361899899E-3</v>
      </c>
      <c r="C46" s="14">
        <v>2.5904536791802402E-3</v>
      </c>
      <c r="D46" s="14">
        <v>2.5702023499104402E-3</v>
      </c>
      <c r="E46" s="14">
        <v>2.5873236235796002E-3</v>
      </c>
      <c r="F46" s="14">
        <v>2.6372485117803898E-3</v>
      </c>
      <c r="G46" s="14">
        <v>2.6479263557836201E-3</v>
      </c>
      <c r="H46" s="14">
        <v>2.62585201975664E-3</v>
      </c>
      <c r="I46" s="14">
        <v>2.6332012759359099E-3</v>
      </c>
      <c r="J46" s="14">
        <v>2.6083299562167199E-3</v>
      </c>
      <c r="L46" t="s">
        <v>71</v>
      </c>
      <c r="M46" t="s">
        <v>71</v>
      </c>
      <c r="N46" t="s">
        <v>71</v>
      </c>
      <c r="O46" t="s">
        <v>71</v>
      </c>
      <c r="P46" t="s">
        <v>71</v>
      </c>
      <c r="Q46" t="s">
        <v>72</v>
      </c>
      <c r="R46" t="s">
        <v>72</v>
      </c>
      <c r="S46" t="s">
        <v>72</v>
      </c>
      <c r="T46" t="s">
        <v>72</v>
      </c>
    </row>
    <row r="47" spans="1:20">
      <c r="A47">
        <v>52</v>
      </c>
      <c r="B47" s="14">
        <v>2.8154599523438602E-3</v>
      </c>
      <c r="C47" s="14">
        <v>2.8232631089886002E-3</v>
      </c>
      <c r="D47" s="14">
        <v>2.8391254863642098E-3</v>
      </c>
      <c r="E47" s="14">
        <v>2.8441065990389498E-3</v>
      </c>
      <c r="F47" s="14">
        <v>2.8687738572098801E-3</v>
      </c>
      <c r="G47" s="14">
        <v>2.86943148205775E-3</v>
      </c>
      <c r="H47" s="14">
        <v>2.8520603600217299E-3</v>
      </c>
      <c r="I47" s="14">
        <v>2.8588254941411002E-3</v>
      </c>
      <c r="J47" s="14">
        <v>2.8242798393822701E-3</v>
      </c>
      <c r="L47" t="s">
        <v>71</v>
      </c>
      <c r="M47" t="s">
        <v>71</v>
      </c>
      <c r="N47" t="s">
        <v>71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</row>
    <row r="48" spans="1:20">
      <c r="A48">
        <v>53</v>
      </c>
      <c r="B48" s="14">
        <v>3.21481176707194E-3</v>
      </c>
      <c r="C48" s="14">
        <v>3.20336165366835E-3</v>
      </c>
      <c r="D48" s="14">
        <v>3.1721200764951701E-3</v>
      </c>
      <c r="E48" s="14">
        <v>3.15313576859113E-3</v>
      </c>
      <c r="F48" s="14">
        <v>3.1291283976967298E-3</v>
      </c>
      <c r="G48" s="14">
        <v>3.11362517072303E-3</v>
      </c>
      <c r="H48" s="14">
        <v>3.1019309930457599E-3</v>
      </c>
      <c r="I48" s="14">
        <v>3.10560399242808E-3</v>
      </c>
      <c r="J48" s="14">
        <v>3.05579971064552E-3</v>
      </c>
      <c r="L48" t="s">
        <v>71</v>
      </c>
      <c r="M48" t="s">
        <v>71</v>
      </c>
      <c r="N48" t="s">
        <v>71</v>
      </c>
      <c r="O48" t="s">
        <v>71</v>
      </c>
      <c r="P48" t="s">
        <v>71</v>
      </c>
      <c r="Q48" t="s">
        <v>72</v>
      </c>
      <c r="R48" t="s">
        <v>72</v>
      </c>
      <c r="S48" t="s">
        <v>72</v>
      </c>
      <c r="T48" t="s">
        <v>72</v>
      </c>
    </row>
    <row r="49" spans="1:20">
      <c r="A49">
        <v>54</v>
      </c>
      <c r="B49" s="14">
        <v>3.3643036220042501E-3</v>
      </c>
      <c r="C49" s="14">
        <v>3.38004249236965E-3</v>
      </c>
      <c r="D49" s="14">
        <v>3.43471320046121E-3</v>
      </c>
      <c r="E49" s="14">
        <v>3.4465188753641201E-3</v>
      </c>
      <c r="F49" s="14">
        <v>3.4013382733099999E-3</v>
      </c>
      <c r="G49" s="14">
        <v>3.38158635570259E-3</v>
      </c>
      <c r="H49" s="14">
        <v>3.3772293057114E-3</v>
      </c>
      <c r="I49" s="14">
        <v>3.3745903118911802E-3</v>
      </c>
      <c r="J49" s="14">
        <v>3.3031327561080801E-3</v>
      </c>
      <c r="L49" t="s">
        <v>71</v>
      </c>
      <c r="M49" t="s">
        <v>71</v>
      </c>
      <c r="N49" t="s">
        <v>71</v>
      </c>
      <c r="O49" t="s">
        <v>71</v>
      </c>
      <c r="P49" t="s">
        <v>71</v>
      </c>
      <c r="Q49" t="s">
        <v>72</v>
      </c>
      <c r="R49" t="s">
        <v>72</v>
      </c>
      <c r="S49" t="s">
        <v>72</v>
      </c>
      <c r="T49" t="s">
        <v>72</v>
      </c>
    </row>
    <row r="50" spans="1:20">
      <c r="A50">
        <v>55</v>
      </c>
      <c r="B50" s="14">
        <v>3.86099514771647E-3</v>
      </c>
      <c r="C50" s="14">
        <v>3.8456957917049998E-3</v>
      </c>
      <c r="D50" s="14">
        <v>3.78120998463347E-3</v>
      </c>
      <c r="E50" s="14">
        <v>3.7182143779566101E-3</v>
      </c>
      <c r="F50" s="14">
        <v>3.68209227747538E-3</v>
      </c>
      <c r="G50" s="14">
        <v>3.6763369624378799E-3</v>
      </c>
      <c r="H50" s="14">
        <v>3.6795965767833201E-3</v>
      </c>
      <c r="I50" s="14">
        <v>3.6665849729014001E-3</v>
      </c>
      <c r="J50" s="14">
        <v>3.5664513561804701E-3</v>
      </c>
      <c r="L50" t="s">
        <v>71</v>
      </c>
      <c r="M50" t="s">
        <v>71</v>
      </c>
      <c r="N50" t="s">
        <v>71</v>
      </c>
      <c r="O50" t="s">
        <v>71</v>
      </c>
      <c r="P50" t="s">
        <v>71</v>
      </c>
      <c r="Q50" t="s">
        <v>72</v>
      </c>
      <c r="R50" t="s">
        <v>72</v>
      </c>
      <c r="S50" t="s">
        <v>72</v>
      </c>
      <c r="T50" t="s">
        <v>72</v>
      </c>
    </row>
    <row r="51" spans="1:20">
      <c r="A51">
        <v>56</v>
      </c>
      <c r="B51" s="14">
        <v>3.8915399946548401E-3</v>
      </c>
      <c r="C51" s="14">
        <v>3.8965233348662101E-3</v>
      </c>
      <c r="D51" s="14">
        <v>3.9168831277098803E-3</v>
      </c>
      <c r="E51" s="14">
        <v>3.9551733086794503E-3</v>
      </c>
      <c r="F51" s="14">
        <v>3.9817833084295302E-3</v>
      </c>
      <c r="G51" s="14">
        <v>4.00265154416715E-3</v>
      </c>
      <c r="H51" s="14">
        <v>4.0104911048066899E-3</v>
      </c>
      <c r="I51" s="14">
        <v>3.9821495236881596E-3</v>
      </c>
      <c r="J51" s="14">
        <v>3.8458674077827999E-3</v>
      </c>
      <c r="L51" t="s">
        <v>71</v>
      </c>
      <c r="M51" t="s">
        <v>71</v>
      </c>
      <c r="N51" t="s">
        <v>71</v>
      </c>
      <c r="O51" t="s">
        <v>71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</row>
    <row r="52" spans="1:20">
      <c r="A52">
        <v>57</v>
      </c>
      <c r="B52" s="14">
        <v>4.17465207884277E-3</v>
      </c>
      <c r="C52" s="14">
        <v>4.1819024540936901E-3</v>
      </c>
      <c r="D52" s="14">
        <v>4.2256722945639598E-3</v>
      </c>
      <c r="E52" s="14">
        <v>4.2854419293432196E-3</v>
      </c>
      <c r="F52" s="14">
        <v>4.3346403374813196E-3</v>
      </c>
      <c r="G52" s="14">
        <v>4.3673768533569702E-3</v>
      </c>
      <c r="H52" s="14">
        <v>4.3712203247763199E-3</v>
      </c>
      <c r="I52" s="14">
        <v>4.3216490151235104E-3</v>
      </c>
      <c r="J52" s="14">
        <v>4.14144661109591E-3</v>
      </c>
    </row>
    <row r="53" spans="1:20">
      <c r="A53">
        <v>58</v>
      </c>
      <c r="B53" s="14">
        <v>4.88348230795439E-3</v>
      </c>
      <c r="C53" s="14">
        <v>4.87498836436132E-3</v>
      </c>
      <c r="D53" s="14">
        <v>4.8255084628506502E-3</v>
      </c>
      <c r="E53" s="14">
        <v>4.7593775535365399E-3</v>
      </c>
      <c r="F53" s="14">
        <v>4.7630318557744297E-3</v>
      </c>
      <c r="G53" s="14">
        <v>4.7750366192754901E-3</v>
      </c>
      <c r="H53" s="14">
        <v>4.7625488024690497E-3</v>
      </c>
      <c r="I53" s="14">
        <v>4.6852641264929001E-3</v>
      </c>
      <c r="J53" s="14">
        <v>4.45321958747416E-3</v>
      </c>
    </row>
    <row r="54" spans="1:20">
      <c r="A54">
        <v>59</v>
      </c>
      <c r="B54" s="14">
        <v>5.2537600001148696E-3</v>
      </c>
      <c r="C54" s="14">
        <v>5.2566066740583799E-3</v>
      </c>
      <c r="D54" s="14">
        <v>5.2730857373960898E-3</v>
      </c>
      <c r="E54" s="14">
        <v>5.29138966056823E-3</v>
      </c>
      <c r="F54" s="14">
        <v>5.26447576994276E-3</v>
      </c>
      <c r="G54" s="14">
        <v>5.2262470529136802E-3</v>
      </c>
      <c r="H54" s="14">
        <v>5.1846341565094101E-3</v>
      </c>
      <c r="I54" s="14">
        <v>5.0730391891226799E-3</v>
      </c>
      <c r="J54" s="14">
        <v>4.7811932800553604E-3</v>
      </c>
    </row>
  </sheetData>
  <phoneticPr fontId="14" type="noConversion"/>
  <pageMargins left="0.75" right="0.75" top="1" bottom="1" header="0.5" footer="0.5"/>
  <pageSetup paperSize="9" orientation="portrait"/>
  <ignoredErrors>
    <ignoredError sqref="G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O125"/>
  <sheetViews>
    <sheetView topLeftCell="B1" workbookViewId="0">
      <pane ySplit="5" topLeftCell="A6" activePane="bottomLeft" state="frozen"/>
      <selection pane="bottomLeft" activeCell="GV3" sqref="GV3"/>
    </sheetView>
  </sheetViews>
  <sheetFormatPr baseColWidth="10" defaultColWidth="8.83203125" defaultRowHeight="14"/>
  <cols>
    <col min="1" max="11" width="12" customWidth="1"/>
  </cols>
  <sheetData>
    <row r="1" spans="1:249" ht="19" customHeight="1">
      <c r="A1" s="8" t="s">
        <v>73</v>
      </c>
    </row>
    <row r="2" spans="1:249">
      <c r="A2" t="s">
        <v>18</v>
      </c>
      <c r="B2">
        <f>Inputs!B2</f>
        <v>10000000</v>
      </c>
      <c r="D2" t="s">
        <v>19</v>
      </c>
      <c r="E2">
        <f>Inputs!E2</f>
        <v>40</v>
      </c>
    </row>
    <row r="3" spans="1:249">
      <c r="A3" t="s">
        <v>74</v>
      </c>
      <c r="B3" t="s">
        <v>75</v>
      </c>
    </row>
    <row r="4" spans="1:249">
      <c r="B4" t="s">
        <v>76</v>
      </c>
      <c r="G4" t="s">
        <v>77</v>
      </c>
      <c r="DY4" t="s">
        <v>78</v>
      </c>
    </row>
    <row r="5" spans="1:249" ht="15">
      <c r="A5" s="9" t="s">
        <v>79</v>
      </c>
      <c r="B5" s="9" t="s">
        <v>11</v>
      </c>
      <c r="C5" s="9" t="s">
        <v>80</v>
      </c>
      <c r="D5" s="9" t="s">
        <v>24</v>
      </c>
      <c r="E5" s="9" t="s">
        <v>81</v>
      </c>
      <c r="G5" s="9" t="s">
        <v>43</v>
      </c>
      <c r="H5" s="9">
        <v>1</v>
      </c>
      <c r="I5" s="9">
        <v>2</v>
      </c>
      <c r="J5" s="9">
        <v>3</v>
      </c>
      <c r="K5" s="9">
        <v>4</v>
      </c>
      <c r="L5" s="9">
        <v>5</v>
      </c>
      <c r="M5" s="9">
        <v>6</v>
      </c>
      <c r="N5" s="9">
        <v>7</v>
      </c>
      <c r="O5" s="9">
        <v>8</v>
      </c>
      <c r="P5" s="9">
        <v>9</v>
      </c>
      <c r="Q5" s="9">
        <v>10</v>
      </c>
      <c r="R5" s="9">
        <v>11</v>
      </c>
      <c r="S5" s="9">
        <v>12</v>
      </c>
      <c r="T5" s="9">
        <v>13</v>
      </c>
      <c r="U5" s="9">
        <v>14</v>
      </c>
      <c r="V5" s="9">
        <v>15</v>
      </c>
      <c r="W5" s="9">
        <v>16</v>
      </c>
      <c r="X5" s="9">
        <v>17</v>
      </c>
      <c r="Y5" s="9">
        <v>18</v>
      </c>
      <c r="Z5" s="9">
        <v>19</v>
      </c>
      <c r="AA5" s="9">
        <v>20</v>
      </c>
      <c r="AB5" s="9">
        <v>21</v>
      </c>
      <c r="AC5" s="9">
        <v>22</v>
      </c>
      <c r="AD5" s="9">
        <v>23</v>
      </c>
      <c r="AE5" s="9">
        <v>24</v>
      </c>
      <c r="AF5" s="9">
        <v>25</v>
      </c>
      <c r="AG5" s="9">
        <v>26</v>
      </c>
      <c r="AH5" s="9">
        <v>27</v>
      </c>
      <c r="AI5" s="9">
        <v>28</v>
      </c>
      <c r="AJ5" s="9">
        <v>29</v>
      </c>
      <c r="AK5" s="9">
        <v>30</v>
      </c>
      <c r="AL5" s="9">
        <v>31</v>
      </c>
      <c r="AM5" s="9">
        <v>32</v>
      </c>
      <c r="AN5" s="9">
        <v>33</v>
      </c>
      <c r="AO5" s="9">
        <v>34</v>
      </c>
      <c r="AP5" s="9">
        <v>35</v>
      </c>
      <c r="AQ5" s="9">
        <v>36</v>
      </c>
      <c r="AR5" s="9">
        <v>37</v>
      </c>
      <c r="AS5" s="9">
        <v>38</v>
      </c>
      <c r="AT5" s="9">
        <v>39</v>
      </c>
      <c r="AU5" s="9">
        <v>40</v>
      </c>
      <c r="AV5" s="9">
        <v>41</v>
      </c>
      <c r="AW5" s="9">
        <v>42</v>
      </c>
      <c r="AX5" s="9">
        <v>43</v>
      </c>
      <c r="AY5" s="9">
        <v>44</v>
      </c>
      <c r="AZ5" s="9">
        <v>45</v>
      </c>
      <c r="BA5" s="9">
        <v>46</v>
      </c>
      <c r="BB5" s="9">
        <v>47</v>
      </c>
      <c r="BC5" s="9">
        <v>48</v>
      </c>
      <c r="BD5" s="9">
        <v>49</v>
      </c>
      <c r="BE5" s="9">
        <v>50</v>
      </c>
      <c r="BF5" s="9">
        <v>51</v>
      </c>
      <c r="BG5" s="9">
        <v>52</v>
      </c>
      <c r="BH5" s="9">
        <v>53</v>
      </c>
      <c r="BI5" s="9">
        <v>54</v>
      </c>
      <c r="BJ5" s="9">
        <v>55</v>
      </c>
      <c r="BK5" s="9">
        <v>56</v>
      </c>
      <c r="BL5" s="9">
        <v>57</v>
      </c>
      <c r="BM5" s="9">
        <v>58</v>
      </c>
      <c r="BN5" s="9">
        <v>59</v>
      </c>
      <c r="BO5" s="9">
        <v>60</v>
      </c>
      <c r="BP5" s="9">
        <v>61</v>
      </c>
      <c r="BQ5" s="9">
        <v>62</v>
      </c>
      <c r="BR5" s="9">
        <v>63</v>
      </c>
      <c r="BS5" s="9">
        <v>64</v>
      </c>
      <c r="BT5" s="9">
        <v>65</v>
      </c>
      <c r="BU5" s="9">
        <v>66</v>
      </c>
      <c r="BV5" s="9">
        <v>67</v>
      </c>
      <c r="BW5" s="9">
        <v>68</v>
      </c>
      <c r="BX5" s="9">
        <v>69</v>
      </c>
      <c r="BY5" s="9">
        <v>70</v>
      </c>
      <c r="BZ5" s="9">
        <v>71</v>
      </c>
      <c r="CA5" s="9">
        <v>72</v>
      </c>
      <c r="CB5" s="9">
        <v>73</v>
      </c>
      <c r="CC5" s="9">
        <v>74</v>
      </c>
      <c r="CD5" s="9">
        <v>75</v>
      </c>
      <c r="CE5" s="9">
        <v>76</v>
      </c>
      <c r="CF5" s="9">
        <v>77</v>
      </c>
      <c r="CG5" s="9">
        <v>78</v>
      </c>
      <c r="CH5" s="9">
        <v>79</v>
      </c>
      <c r="CI5" s="9">
        <v>80</v>
      </c>
      <c r="CJ5" s="9">
        <v>81</v>
      </c>
      <c r="CK5" s="9">
        <v>82</v>
      </c>
      <c r="CL5" s="9">
        <v>83</v>
      </c>
      <c r="CM5" s="9">
        <v>84</v>
      </c>
      <c r="CN5" s="9">
        <v>85</v>
      </c>
      <c r="CO5" s="9">
        <v>86</v>
      </c>
      <c r="CP5" s="9">
        <v>87</v>
      </c>
      <c r="CQ5" s="9">
        <v>88</v>
      </c>
      <c r="CR5" s="9">
        <v>89</v>
      </c>
      <c r="CS5" s="9">
        <v>90</v>
      </c>
      <c r="CT5" s="9">
        <v>91</v>
      </c>
      <c r="CU5" s="9">
        <v>92</v>
      </c>
      <c r="CV5" s="9">
        <v>93</v>
      </c>
      <c r="CW5" s="9">
        <v>94</v>
      </c>
      <c r="CX5" s="9">
        <v>95</v>
      </c>
      <c r="CY5" s="9">
        <v>96</v>
      </c>
      <c r="CZ5" s="9">
        <v>97</v>
      </c>
      <c r="DA5" s="9">
        <v>98</v>
      </c>
      <c r="DB5" s="9">
        <v>99</v>
      </c>
      <c r="DC5" s="9">
        <v>100</v>
      </c>
      <c r="DD5" s="9">
        <v>101</v>
      </c>
      <c r="DE5" s="9">
        <v>102</v>
      </c>
      <c r="DF5" s="9">
        <v>103</v>
      </c>
      <c r="DG5" s="9">
        <v>104</v>
      </c>
      <c r="DH5" s="9">
        <v>105</v>
      </c>
      <c r="DI5" s="9">
        <v>106</v>
      </c>
      <c r="DJ5" s="9">
        <v>107</v>
      </c>
      <c r="DK5" s="9">
        <v>108</v>
      </c>
      <c r="DL5" s="9">
        <v>109</v>
      </c>
      <c r="DM5" s="9">
        <v>110</v>
      </c>
      <c r="DN5" s="9">
        <v>111</v>
      </c>
      <c r="DO5" s="9">
        <v>112</v>
      </c>
      <c r="DP5" s="9">
        <v>113</v>
      </c>
      <c r="DQ5" s="9">
        <v>114</v>
      </c>
      <c r="DR5" s="9">
        <v>115</v>
      </c>
      <c r="DS5" s="9">
        <v>116</v>
      </c>
      <c r="DT5" s="9">
        <v>117</v>
      </c>
      <c r="DU5" s="9">
        <v>118</v>
      </c>
      <c r="DV5" s="9">
        <v>119</v>
      </c>
      <c r="DW5" s="9">
        <v>120</v>
      </c>
      <c r="DY5" s="10" t="s">
        <v>43</v>
      </c>
      <c r="DZ5" s="10">
        <v>1</v>
      </c>
      <c r="EA5" s="10">
        <v>2</v>
      </c>
      <c r="EB5" s="10">
        <v>3</v>
      </c>
      <c r="EC5" s="10">
        <v>4</v>
      </c>
      <c r="ED5" s="10">
        <v>5</v>
      </c>
      <c r="EE5" s="10">
        <v>6</v>
      </c>
      <c r="EF5" s="10">
        <v>7</v>
      </c>
      <c r="EG5" s="10">
        <v>8</v>
      </c>
      <c r="EH5" s="10">
        <v>9</v>
      </c>
      <c r="EI5" s="10">
        <v>10</v>
      </c>
      <c r="EJ5" s="10">
        <v>11</v>
      </c>
      <c r="EK5" s="10">
        <v>12</v>
      </c>
      <c r="EL5" s="10">
        <v>13</v>
      </c>
      <c r="EM5" s="10">
        <v>14</v>
      </c>
      <c r="EN5" s="10">
        <v>15</v>
      </c>
      <c r="EO5" s="10">
        <v>16</v>
      </c>
      <c r="EP5" s="10">
        <v>17</v>
      </c>
      <c r="EQ5" s="10">
        <v>18</v>
      </c>
      <c r="ER5" s="10">
        <v>19</v>
      </c>
      <c r="ES5" s="10">
        <v>20</v>
      </c>
      <c r="ET5" s="10">
        <v>21</v>
      </c>
      <c r="EU5" s="10">
        <v>22</v>
      </c>
      <c r="EV5" s="10">
        <v>23</v>
      </c>
      <c r="EW5" s="10">
        <v>24</v>
      </c>
      <c r="EX5" s="10">
        <v>25</v>
      </c>
      <c r="EY5" s="10">
        <v>26</v>
      </c>
      <c r="EZ5" s="10">
        <v>27</v>
      </c>
      <c r="FA5" s="10">
        <v>28</v>
      </c>
      <c r="FB5" s="10">
        <v>29</v>
      </c>
      <c r="FC5" s="10">
        <v>30</v>
      </c>
      <c r="FD5" s="10">
        <v>31</v>
      </c>
      <c r="FE5" s="10">
        <v>32</v>
      </c>
      <c r="FF5" s="10">
        <v>33</v>
      </c>
      <c r="FG5" s="10">
        <v>34</v>
      </c>
      <c r="FH5" s="10">
        <v>35</v>
      </c>
      <c r="FI5" s="10">
        <v>36</v>
      </c>
      <c r="FJ5" s="10">
        <v>37</v>
      </c>
      <c r="FK5" s="10">
        <v>38</v>
      </c>
      <c r="FL5" s="10">
        <v>39</v>
      </c>
      <c r="FM5" s="10">
        <v>40</v>
      </c>
      <c r="FN5" s="10">
        <v>41</v>
      </c>
      <c r="FO5" s="10">
        <v>42</v>
      </c>
      <c r="FP5" s="10">
        <v>43</v>
      </c>
      <c r="FQ5" s="10">
        <v>44</v>
      </c>
      <c r="FR5" s="10">
        <v>45</v>
      </c>
      <c r="FS5" s="10">
        <v>46</v>
      </c>
      <c r="FT5" s="10">
        <v>47</v>
      </c>
      <c r="FU5" s="10">
        <v>48</v>
      </c>
      <c r="FV5" s="10">
        <v>49</v>
      </c>
      <c r="FW5" s="10">
        <v>50</v>
      </c>
      <c r="FX5" s="10">
        <v>51</v>
      </c>
      <c r="FY5" s="10">
        <v>52</v>
      </c>
      <c r="FZ5" s="10">
        <v>53</v>
      </c>
      <c r="GA5" s="10">
        <v>54</v>
      </c>
      <c r="GB5" s="10">
        <v>55</v>
      </c>
      <c r="GC5" s="10">
        <v>56</v>
      </c>
      <c r="GD5" s="10">
        <v>57</v>
      </c>
      <c r="GE5" s="10">
        <v>58</v>
      </c>
      <c r="GF5" s="10">
        <v>59</v>
      </c>
      <c r="GG5" s="10">
        <v>60</v>
      </c>
      <c r="GH5" s="10">
        <v>61</v>
      </c>
      <c r="GI5" s="10">
        <v>62</v>
      </c>
      <c r="GJ5" s="10">
        <v>63</v>
      </c>
      <c r="GK5" s="10">
        <v>64</v>
      </c>
      <c r="GL5" s="10">
        <v>65</v>
      </c>
      <c r="GM5" s="10">
        <v>66</v>
      </c>
      <c r="GN5" s="10">
        <v>67</v>
      </c>
      <c r="GO5" s="10">
        <v>68</v>
      </c>
      <c r="GP5" s="10">
        <v>69</v>
      </c>
      <c r="GQ5" s="10">
        <v>70</v>
      </c>
      <c r="GR5" s="10">
        <v>71</v>
      </c>
      <c r="GS5" s="10">
        <v>72</v>
      </c>
      <c r="GT5" s="10">
        <v>73</v>
      </c>
      <c r="GU5" s="10">
        <v>74</v>
      </c>
      <c r="GV5" s="10">
        <v>75</v>
      </c>
      <c r="GW5" s="10">
        <v>76</v>
      </c>
      <c r="GX5" s="10">
        <v>77</v>
      </c>
      <c r="GY5" s="10">
        <v>78</v>
      </c>
      <c r="GZ5" s="10">
        <v>79</v>
      </c>
      <c r="HA5" s="10">
        <v>80</v>
      </c>
      <c r="HB5" s="10">
        <v>81</v>
      </c>
      <c r="HC5" s="10">
        <v>82</v>
      </c>
      <c r="HD5" s="10">
        <v>83</v>
      </c>
      <c r="HE5" s="10">
        <v>84</v>
      </c>
      <c r="HF5" s="10">
        <v>85</v>
      </c>
      <c r="HG5" s="10">
        <v>86</v>
      </c>
      <c r="HH5" s="10">
        <v>87</v>
      </c>
      <c r="HI5" s="10">
        <v>88</v>
      </c>
      <c r="HJ5" s="10">
        <v>89</v>
      </c>
      <c r="HK5" s="10">
        <v>90</v>
      </c>
      <c r="HL5" s="10">
        <v>91</v>
      </c>
      <c r="HM5" s="10">
        <v>92</v>
      </c>
      <c r="HN5" s="10">
        <v>93</v>
      </c>
      <c r="HO5" s="10">
        <v>94</v>
      </c>
      <c r="HP5" s="10">
        <v>95</v>
      </c>
      <c r="HQ5" s="10">
        <v>96</v>
      </c>
      <c r="HR5" s="10">
        <v>97</v>
      </c>
      <c r="HS5" s="10">
        <v>98</v>
      </c>
      <c r="HT5" s="10">
        <v>99</v>
      </c>
      <c r="HU5" s="10">
        <v>100</v>
      </c>
      <c r="HV5" s="10">
        <v>101</v>
      </c>
      <c r="HW5" s="10">
        <v>102</v>
      </c>
      <c r="HX5" s="10">
        <v>103</v>
      </c>
      <c r="HY5" s="10">
        <v>104</v>
      </c>
      <c r="HZ5" s="10">
        <v>105</v>
      </c>
      <c r="IA5" s="10">
        <v>106</v>
      </c>
      <c r="IB5" s="10">
        <v>107</v>
      </c>
      <c r="IC5" s="10">
        <v>108</v>
      </c>
      <c r="ID5" s="10">
        <v>109</v>
      </c>
      <c r="IE5" s="10">
        <v>110</v>
      </c>
      <c r="IF5" s="10">
        <v>111</v>
      </c>
      <c r="IG5" s="10">
        <v>112</v>
      </c>
      <c r="IH5" s="10">
        <v>113</v>
      </c>
      <c r="II5" s="10">
        <v>114</v>
      </c>
      <c r="IJ5" s="10">
        <v>115</v>
      </c>
      <c r="IK5" s="10">
        <v>116</v>
      </c>
      <c r="IL5" s="10">
        <v>117</v>
      </c>
      <c r="IM5" s="10">
        <v>118</v>
      </c>
      <c r="IN5" s="10">
        <v>119</v>
      </c>
      <c r="IO5" s="10">
        <v>120</v>
      </c>
    </row>
    <row r="6" spans="1:249" ht="15">
      <c r="A6" s="11">
        <v>1</v>
      </c>
      <c r="B6" s="11">
        <f>IF(A6&lt;=$E$2,Inputs!A6,"")</f>
        <v>20</v>
      </c>
      <c r="C6" s="11">
        <f>IF(A6&lt;=$E$2,Inputs!D6,0)</f>
        <v>5.7851372307848598E-4</v>
      </c>
      <c r="D6" s="11">
        <f>IF(A6&lt;=$E$2,Inputs!F6,0)</f>
        <v>283502.34999999998</v>
      </c>
      <c r="E6" s="11">
        <f t="shared" ref="E6:E37" si="0">D6*C6</f>
        <v>164.01</v>
      </c>
      <c r="G6" s="9">
        <v>1</v>
      </c>
      <c r="H6">
        <f t="shared" ref="H6:Q15" si="1">IF(OR($A6&gt;$E$2,H$5&gt;$E$2),0,IF(AND($A6&lt;=$E$2-3,H$5-$A6+1&gt;=1,H$5-$A6+1&lt;=4),CHOOSE(H$5-$A6+1,1,-3,3,-1),0)+IF(AND($A6-1&gt;=1,$A6-1&lt;=$E$2-3,H$5-$A6+2&gt;=1,H$5-$A6+2&lt;=4),-3*CHOOSE(H$5-$A6+2,1,-3,3,-1),0)+IF(AND($A6-2&gt;=1,$A6-2&lt;=$E$2-3,H$5-$A6+3&gt;=1,H$5-$A6+3&lt;=4),3*CHOOSE(H$5-$A6+3,1,-3,3,-1),0)+IF(AND($A6-3&gt;=1,$A6-3&lt;=$E$2-3,H$5-$A6+4&gt;=1,H$5-$A6+4&lt;=4),-1*CHOOSE(H$5-$A6+4,1,-3,3,-1),0))</f>
        <v>1</v>
      </c>
      <c r="I6">
        <f t="shared" si="1"/>
        <v>-3</v>
      </c>
      <c r="J6">
        <f t="shared" si="1"/>
        <v>3</v>
      </c>
      <c r="K6">
        <f t="shared" si="1"/>
        <v>-1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ref="R6:AA15" si="2">IF(OR($A6&gt;$E$2,R$5&gt;$E$2),0,IF(AND($A6&lt;=$E$2-3,R$5-$A6+1&gt;=1,R$5-$A6+1&lt;=4),CHOOSE(R$5-$A6+1,1,-3,3,-1),0)+IF(AND($A6-1&gt;=1,$A6-1&lt;=$E$2-3,R$5-$A6+2&gt;=1,R$5-$A6+2&lt;=4),-3*CHOOSE(R$5-$A6+2,1,-3,3,-1),0)+IF(AND($A6-2&gt;=1,$A6-2&lt;=$E$2-3,R$5-$A6+3&gt;=1,R$5-$A6+3&lt;=4),3*CHOOSE(R$5-$A6+3,1,-3,3,-1),0)+IF(AND($A6-3&gt;=1,$A6-3&lt;=$E$2-3,R$5-$A6+4&gt;=1,R$5-$A6+4&lt;=4),-1*CHOOSE(R$5-$A6+4,1,-3,3,-1),0))</f>
        <v>0</v>
      </c>
      <c r="S6">
        <f t="shared" si="2"/>
        <v>0</v>
      </c>
      <c r="T6">
        <f t="shared" si="2"/>
        <v>0</v>
      </c>
      <c r="U6">
        <f t="shared" si="2"/>
        <v>0</v>
      </c>
      <c r="V6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  <c r="Z6">
        <f t="shared" si="2"/>
        <v>0</v>
      </c>
      <c r="AA6">
        <f t="shared" si="2"/>
        <v>0</v>
      </c>
      <c r="AB6">
        <f t="shared" ref="AB6:AK15" si="3">IF(OR($A6&gt;$E$2,AB$5&gt;$E$2),0,IF(AND($A6&lt;=$E$2-3,AB$5-$A6+1&gt;=1,AB$5-$A6+1&lt;=4),CHOOSE(AB$5-$A6+1,1,-3,3,-1),0)+IF(AND($A6-1&gt;=1,$A6-1&lt;=$E$2-3,AB$5-$A6+2&gt;=1,AB$5-$A6+2&lt;=4),-3*CHOOSE(AB$5-$A6+2,1,-3,3,-1),0)+IF(AND($A6-2&gt;=1,$A6-2&lt;=$E$2-3,AB$5-$A6+3&gt;=1,AB$5-$A6+3&lt;=4),3*CHOOSE(AB$5-$A6+3,1,-3,3,-1),0)+IF(AND($A6-3&gt;=1,$A6-3&lt;=$E$2-3,AB$5-$A6+4&gt;=1,AB$5-$A6+4&lt;=4),-1*CHOOSE(AB$5-$A6+4,1,-3,3,-1),0))</f>
        <v>0</v>
      </c>
      <c r="AC6">
        <f t="shared" si="3"/>
        <v>0</v>
      </c>
      <c r="AD6">
        <f t="shared" si="3"/>
        <v>0</v>
      </c>
      <c r="AE6">
        <f t="shared" si="3"/>
        <v>0</v>
      </c>
      <c r="AF6">
        <f t="shared" si="3"/>
        <v>0</v>
      </c>
      <c r="AG6">
        <f t="shared" si="3"/>
        <v>0</v>
      </c>
      <c r="AH6">
        <f t="shared" si="3"/>
        <v>0</v>
      </c>
      <c r="AI6">
        <f t="shared" si="3"/>
        <v>0</v>
      </c>
      <c r="AJ6">
        <f t="shared" si="3"/>
        <v>0</v>
      </c>
      <c r="AK6">
        <f t="shared" si="3"/>
        <v>0</v>
      </c>
      <c r="AL6">
        <f t="shared" ref="AL6:AU15" si="4">IF(OR($A6&gt;$E$2,AL$5&gt;$E$2),0,IF(AND($A6&lt;=$E$2-3,AL$5-$A6+1&gt;=1,AL$5-$A6+1&lt;=4),CHOOSE(AL$5-$A6+1,1,-3,3,-1),0)+IF(AND($A6-1&gt;=1,$A6-1&lt;=$E$2-3,AL$5-$A6+2&gt;=1,AL$5-$A6+2&lt;=4),-3*CHOOSE(AL$5-$A6+2,1,-3,3,-1),0)+IF(AND($A6-2&gt;=1,$A6-2&lt;=$E$2-3,AL$5-$A6+3&gt;=1,AL$5-$A6+3&lt;=4),3*CHOOSE(AL$5-$A6+3,1,-3,3,-1),0)+IF(AND($A6-3&gt;=1,$A6-3&lt;=$E$2-3,AL$5-$A6+4&gt;=1,AL$5-$A6+4&lt;=4),-1*CHOOSE(AL$5-$A6+4,1,-3,3,-1),0))</f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  <c r="AR6">
        <f t="shared" si="4"/>
        <v>0</v>
      </c>
      <c r="AS6">
        <f t="shared" si="4"/>
        <v>0</v>
      </c>
      <c r="AT6">
        <f t="shared" si="4"/>
        <v>0</v>
      </c>
      <c r="AU6">
        <f t="shared" si="4"/>
        <v>0</v>
      </c>
      <c r="AV6">
        <f t="shared" ref="AV6:BE15" si="5">IF(OR($A6&gt;$E$2,AV$5&gt;$E$2),0,IF(AND($A6&lt;=$E$2-3,AV$5-$A6+1&gt;=1,AV$5-$A6+1&lt;=4),CHOOSE(AV$5-$A6+1,1,-3,3,-1),0)+IF(AND($A6-1&gt;=1,$A6-1&lt;=$E$2-3,AV$5-$A6+2&gt;=1,AV$5-$A6+2&lt;=4),-3*CHOOSE(AV$5-$A6+2,1,-3,3,-1),0)+IF(AND($A6-2&gt;=1,$A6-2&lt;=$E$2-3,AV$5-$A6+3&gt;=1,AV$5-$A6+3&lt;=4),3*CHOOSE(AV$5-$A6+3,1,-3,3,-1),0)+IF(AND($A6-3&gt;=1,$A6-3&lt;=$E$2-3,AV$5-$A6+4&gt;=1,AV$5-$A6+4&lt;=4),-1*CHOOSE(AV$5-$A6+4,1,-3,3,-1),0))</f>
        <v>0</v>
      </c>
      <c r="AW6">
        <f t="shared" si="5"/>
        <v>0</v>
      </c>
      <c r="AX6">
        <f t="shared" si="5"/>
        <v>0</v>
      </c>
      <c r="AY6">
        <f t="shared" si="5"/>
        <v>0</v>
      </c>
      <c r="AZ6">
        <f t="shared" si="5"/>
        <v>0</v>
      </c>
      <c r="BA6">
        <f t="shared" si="5"/>
        <v>0</v>
      </c>
      <c r="BB6">
        <f t="shared" si="5"/>
        <v>0</v>
      </c>
      <c r="BC6">
        <f t="shared" si="5"/>
        <v>0</v>
      </c>
      <c r="BD6">
        <f t="shared" si="5"/>
        <v>0</v>
      </c>
      <c r="BE6">
        <f t="shared" si="5"/>
        <v>0</v>
      </c>
      <c r="BF6">
        <f t="shared" ref="BF6:BO15" si="6">IF(OR($A6&gt;$E$2,BF$5&gt;$E$2),0,IF(AND($A6&lt;=$E$2-3,BF$5-$A6+1&gt;=1,BF$5-$A6+1&lt;=4),CHOOSE(BF$5-$A6+1,1,-3,3,-1),0)+IF(AND($A6-1&gt;=1,$A6-1&lt;=$E$2-3,BF$5-$A6+2&gt;=1,BF$5-$A6+2&lt;=4),-3*CHOOSE(BF$5-$A6+2,1,-3,3,-1),0)+IF(AND($A6-2&gt;=1,$A6-2&lt;=$E$2-3,BF$5-$A6+3&gt;=1,BF$5-$A6+3&lt;=4),3*CHOOSE(BF$5-$A6+3,1,-3,3,-1),0)+IF(AND($A6-3&gt;=1,$A6-3&lt;=$E$2-3,BF$5-$A6+4&gt;=1,BF$5-$A6+4&lt;=4),-1*CHOOSE(BF$5-$A6+4,1,-3,3,-1),0))</f>
        <v>0</v>
      </c>
      <c r="BG6">
        <f t="shared" si="6"/>
        <v>0</v>
      </c>
      <c r="BH6">
        <f t="shared" si="6"/>
        <v>0</v>
      </c>
      <c r="BI6">
        <f t="shared" si="6"/>
        <v>0</v>
      </c>
      <c r="BJ6">
        <f t="shared" si="6"/>
        <v>0</v>
      </c>
      <c r="BK6">
        <f t="shared" si="6"/>
        <v>0</v>
      </c>
      <c r="BL6">
        <f t="shared" si="6"/>
        <v>0</v>
      </c>
      <c r="BM6">
        <f t="shared" si="6"/>
        <v>0</v>
      </c>
      <c r="BN6">
        <f t="shared" si="6"/>
        <v>0</v>
      </c>
      <c r="BO6">
        <f t="shared" si="6"/>
        <v>0</v>
      </c>
      <c r="BP6">
        <f t="shared" ref="BP6:BY15" si="7">IF(OR($A6&gt;$E$2,BP$5&gt;$E$2),0,IF(AND($A6&lt;=$E$2-3,BP$5-$A6+1&gt;=1,BP$5-$A6+1&lt;=4),CHOOSE(BP$5-$A6+1,1,-3,3,-1),0)+IF(AND($A6-1&gt;=1,$A6-1&lt;=$E$2-3,BP$5-$A6+2&gt;=1,BP$5-$A6+2&lt;=4),-3*CHOOSE(BP$5-$A6+2,1,-3,3,-1),0)+IF(AND($A6-2&gt;=1,$A6-2&lt;=$E$2-3,BP$5-$A6+3&gt;=1,BP$5-$A6+3&lt;=4),3*CHOOSE(BP$5-$A6+3,1,-3,3,-1),0)+IF(AND($A6-3&gt;=1,$A6-3&lt;=$E$2-3,BP$5-$A6+4&gt;=1,BP$5-$A6+4&lt;=4),-1*CHOOSE(BP$5-$A6+4,1,-3,3,-1),0))</f>
        <v>0</v>
      </c>
      <c r="BQ6">
        <f t="shared" si="7"/>
        <v>0</v>
      </c>
      <c r="BR6">
        <f t="shared" si="7"/>
        <v>0</v>
      </c>
      <c r="BS6">
        <f t="shared" si="7"/>
        <v>0</v>
      </c>
      <c r="BT6">
        <f t="shared" si="7"/>
        <v>0</v>
      </c>
      <c r="BU6">
        <f t="shared" si="7"/>
        <v>0</v>
      </c>
      <c r="BV6">
        <f t="shared" si="7"/>
        <v>0</v>
      </c>
      <c r="BW6">
        <f t="shared" si="7"/>
        <v>0</v>
      </c>
      <c r="BX6">
        <f t="shared" si="7"/>
        <v>0</v>
      </c>
      <c r="BY6">
        <f t="shared" si="7"/>
        <v>0</v>
      </c>
      <c r="BZ6">
        <f t="shared" ref="BZ6:CI15" si="8">IF(OR($A6&gt;$E$2,BZ$5&gt;$E$2),0,IF(AND($A6&lt;=$E$2-3,BZ$5-$A6+1&gt;=1,BZ$5-$A6+1&lt;=4),CHOOSE(BZ$5-$A6+1,1,-3,3,-1),0)+IF(AND($A6-1&gt;=1,$A6-1&lt;=$E$2-3,BZ$5-$A6+2&gt;=1,BZ$5-$A6+2&lt;=4),-3*CHOOSE(BZ$5-$A6+2,1,-3,3,-1),0)+IF(AND($A6-2&gt;=1,$A6-2&lt;=$E$2-3,BZ$5-$A6+3&gt;=1,BZ$5-$A6+3&lt;=4),3*CHOOSE(BZ$5-$A6+3,1,-3,3,-1),0)+IF(AND($A6-3&gt;=1,$A6-3&lt;=$E$2-3,BZ$5-$A6+4&gt;=1,BZ$5-$A6+4&lt;=4),-1*CHOOSE(BZ$5-$A6+4,1,-3,3,-1),0))</f>
        <v>0</v>
      </c>
      <c r="CA6">
        <f t="shared" si="8"/>
        <v>0</v>
      </c>
      <c r="CB6">
        <f t="shared" si="8"/>
        <v>0</v>
      </c>
      <c r="CC6">
        <f t="shared" si="8"/>
        <v>0</v>
      </c>
      <c r="CD6">
        <f t="shared" si="8"/>
        <v>0</v>
      </c>
      <c r="CE6">
        <f t="shared" si="8"/>
        <v>0</v>
      </c>
      <c r="CF6">
        <f t="shared" si="8"/>
        <v>0</v>
      </c>
      <c r="CG6">
        <f t="shared" si="8"/>
        <v>0</v>
      </c>
      <c r="CH6">
        <f t="shared" si="8"/>
        <v>0</v>
      </c>
      <c r="CI6">
        <f t="shared" si="8"/>
        <v>0</v>
      </c>
      <c r="CJ6">
        <f t="shared" ref="CJ6:CS15" si="9">IF(OR($A6&gt;$E$2,CJ$5&gt;$E$2),0,IF(AND($A6&lt;=$E$2-3,CJ$5-$A6+1&gt;=1,CJ$5-$A6+1&lt;=4),CHOOSE(CJ$5-$A6+1,1,-3,3,-1),0)+IF(AND($A6-1&gt;=1,$A6-1&lt;=$E$2-3,CJ$5-$A6+2&gt;=1,CJ$5-$A6+2&lt;=4),-3*CHOOSE(CJ$5-$A6+2,1,-3,3,-1),0)+IF(AND($A6-2&gt;=1,$A6-2&lt;=$E$2-3,CJ$5-$A6+3&gt;=1,CJ$5-$A6+3&lt;=4),3*CHOOSE(CJ$5-$A6+3,1,-3,3,-1),0)+IF(AND($A6-3&gt;=1,$A6-3&lt;=$E$2-3,CJ$5-$A6+4&gt;=1,CJ$5-$A6+4&lt;=4),-1*CHOOSE(CJ$5-$A6+4,1,-3,3,-1),0))</f>
        <v>0</v>
      </c>
      <c r="CK6">
        <f t="shared" si="9"/>
        <v>0</v>
      </c>
      <c r="CL6">
        <f t="shared" si="9"/>
        <v>0</v>
      </c>
      <c r="CM6">
        <f t="shared" si="9"/>
        <v>0</v>
      </c>
      <c r="CN6">
        <f t="shared" si="9"/>
        <v>0</v>
      </c>
      <c r="CO6">
        <f t="shared" si="9"/>
        <v>0</v>
      </c>
      <c r="CP6">
        <f t="shared" si="9"/>
        <v>0</v>
      </c>
      <c r="CQ6">
        <f t="shared" si="9"/>
        <v>0</v>
      </c>
      <c r="CR6">
        <f t="shared" si="9"/>
        <v>0</v>
      </c>
      <c r="CS6">
        <f t="shared" si="9"/>
        <v>0</v>
      </c>
      <c r="CT6">
        <f t="shared" ref="CT6:DC15" si="10">IF(OR($A6&gt;$E$2,CT$5&gt;$E$2),0,IF(AND($A6&lt;=$E$2-3,CT$5-$A6+1&gt;=1,CT$5-$A6+1&lt;=4),CHOOSE(CT$5-$A6+1,1,-3,3,-1),0)+IF(AND($A6-1&gt;=1,$A6-1&lt;=$E$2-3,CT$5-$A6+2&gt;=1,CT$5-$A6+2&lt;=4),-3*CHOOSE(CT$5-$A6+2,1,-3,3,-1),0)+IF(AND($A6-2&gt;=1,$A6-2&lt;=$E$2-3,CT$5-$A6+3&gt;=1,CT$5-$A6+3&lt;=4),3*CHOOSE(CT$5-$A6+3,1,-3,3,-1),0)+IF(AND($A6-3&gt;=1,$A6-3&lt;=$E$2-3,CT$5-$A6+4&gt;=1,CT$5-$A6+4&lt;=4),-1*CHOOSE(CT$5-$A6+4,1,-3,3,-1),0))</f>
        <v>0</v>
      </c>
      <c r="CU6">
        <f t="shared" si="10"/>
        <v>0</v>
      </c>
      <c r="CV6">
        <f t="shared" si="10"/>
        <v>0</v>
      </c>
      <c r="CW6">
        <f t="shared" si="10"/>
        <v>0</v>
      </c>
      <c r="CX6">
        <f t="shared" si="10"/>
        <v>0</v>
      </c>
      <c r="CY6">
        <f t="shared" si="10"/>
        <v>0</v>
      </c>
      <c r="CZ6">
        <f t="shared" si="10"/>
        <v>0</v>
      </c>
      <c r="DA6">
        <f t="shared" si="10"/>
        <v>0</v>
      </c>
      <c r="DB6">
        <f t="shared" si="10"/>
        <v>0</v>
      </c>
      <c r="DC6">
        <f t="shared" si="10"/>
        <v>0</v>
      </c>
      <c r="DD6">
        <f t="shared" ref="DD6:DM15" si="11">IF(OR($A6&gt;$E$2,DD$5&gt;$E$2),0,IF(AND($A6&lt;=$E$2-3,DD$5-$A6+1&gt;=1,DD$5-$A6+1&lt;=4),CHOOSE(DD$5-$A6+1,1,-3,3,-1),0)+IF(AND($A6-1&gt;=1,$A6-1&lt;=$E$2-3,DD$5-$A6+2&gt;=1,DD$5-$A6+2&lt;=4),-3*CHOOSE(DD$5-$A6+2,1,-3,3,-1),0)+IF(AND($A6-2&gt;=1,$A6-2&lt;=$E$2-3,DD$5-$A6+3&gt;=1,DD$5-$A6+3&lt;=4),3*CHOOSE(DD$5-$A6+3,1,-3,3,-1),0)+IF(AND($A6-3&gt;=1,$A6-3&lt;=$E$2-3,DD$5-$A6+4&gt;=1,DD$5-$A6+4&lt;=4),-1*CHOOSE(DD$5-$A6+4,1,-3,3,-1),0))</f>
        <v>0</v>
      </c>
      <c r="DE6">
        <f t="shared" si="11"/>
        <v>0</v>
      </c>
      <c r="DF6">
        <f t="shared" si="11"/>
        <v>0</v>
      </c>
      <c r="DG6">
        <f t="shared" si="11"/>
        <v>0</v>
      </c>
      <c r="DH6">
        <f t="shared" si="11"/>
        <v>0</v>
      </c>
      <c r="DI6">
        <f t="shared" si="11"/>
        <v>0</v>
      </c>
      <c r="DJ6">
        <f t="shared" si="11"/>
        <v>0</v>
      </c>
      <c r="DK6">
        <f t="shared" si="11"/>
        <v>0</v>
      </c>
      <c r="DL6">
        <f t="shared" si="11"/>
        <v>0</v>
      </c>
      <c r="DM6">
        <f t="shared" si="11"/>
        <v>0</v>
      </c>
      <c r="DN6">
        <f t="shared" ref="DN6:DV15" si="12">IF(OR($A6&gt;$E$2,DN$5&gt;$E$2),0,IF(AND($A6&lt;=$E$2-3,DN$5-$A6+1&gt;=1,DN$5-$A6+1&lt;=4),CHOOSE(DN$5-$A6+1,1,-3,3,-1),0)+IF(AND($A6-1&gt;=1,$A6-1&lt;=$E$2-3,DN$5-$A6+2&gt;=1,DN$5-$A6+2&lt;=4),-3*CHOOSE(DN$5-$A6+2,1,-3,3,-1),0)+IF(AND($A6-2&gt;=1,$A6-2&lt;=$E$2-3,DN$5-$A6+3&gt;=1,DN$5-$A6+3&lt;=4),3*CHOOSE(DN$5-$A6+3,1,-3,3,-1),0)+IF(AND($A6-3&gt;=1,$A6-3&lt;=$E$2-3,DN$5-$A6+4&gt;=1,DN$5-$A6+4&lt;=4),-1*CHOOSE(DN$5-$A6+4,1,-3,3,-1),0))</f>
        <v>0</v>
      </c>
      <c r="DO6">
        <f t="shared" si="12"/>
        <v>0</v>
      </c>
      <c r="DP6">
        <f t="shared" si="12"/>
        <v>0</v>
      </c>
      <c r="DQ6">
        <f t="shared" si="12"/>
        <v>0</v>
      </c>
      <c r="DR6">
        <f t="shared" si="12"/>
        <v>0</v>
      </c>
      <c r="DS6">
        <f t="shared" si="12"/>
        <v>0</v>
      </c>
      <c r="DT6">
        <f t="shared" si="12"/>
        <v>0</v>
      </c>
      <c r="DU6">
        <f t="shared" si="12"/>
        <v>0</v>
      </c>
      <c r="DV6">
        <f t="shared" si="12"/>
        <v>0</v>
      </c>
      <c r="DW6">
        <v>0</v>
      </c>
      <c r="DY6" s="10">
        <v>1</v>
      </c>
      <c r="DZ6">
        <f t="shared" ref="DZ6:DZ37" si="13">IF(AND($A6&lt;=$E$2,1&lt;=$E$2),IF($A6=1,$D6,0)+$B$2*H6,0)</f>
        <v>10283502.35</v>
      </c>
      <c r="EA6">
        <f t="shared" ref="EA6:EA37" si="14">IF(AND($A6&lt;=$E$2,2&lt;=$E$2),IF($A6=2,$D6,0)+$B$2*I6,0)</f>
        <v>-30000000</v>
      </c>
      <c r="EB6">
        <f t="shared" ref="EB6:EB37" si="15">IF(AND($A6&lt;=$E$2,3&lt;=$E$2),IF($A6=3,$D6,0)+$B$2*J6,0)</f>
        <v>30000000</v>
      </c>
      <c r="EC6">
        <f t="shared" ref="EC6:EC37" si="16">IF(AND($A6&lt;=$E$2,4&lt;=$E$2),IF($A6=4,$D6,0)+$B$2*K6,0)</f>
        <v>-10000000</v>
      </c>
      <c r="ED6">
        <f t="shared" ref="ED6:ED37" si="17">IF(AND($A6&lt;=$E$2,5&lt;=$E$2),IF($A6=5,$D6,0)+$B$2*L6,0)</f>
        <v>0</v>
      </c>
      <c r="EE6">
        <f t="shared" ref="EE6:EE37" si="18">IF(AND($A6&lt;=$E$2,6&lt;=$E$2),IF($A6=6,$D6,0)+$B$2*M6,0)</f>
        <v>0</v>
      </c>
      <c r="EF6">
        <f t="shared" ref="EF6:EF37" si="19">IF(AND($A6&lt;=$E$2,7&lt;=$E$2),IF($A6=7,$D6,0)+$B$2*N6,0)</f>
        <v>0</v>
      </c>
      <c r="EG6">
        <f t="shared" ref="EG6:EG37" si="20">IF(AND($A6&lt;=$E$2,8&lt;=$E$2),IF($A6=8,$D6,0)+$B$2*O6,0)</f>
        <v>0</v>
      </c>
      <c r="EH6">
        <f t="shared" ref="EH6:EH37" si="21">IF(AND($A6&lt;=$E$2,9&lt;=$E$2),IF($A6=9,$D6,0)+$B$2*P6,0)</f>
        <v>0</v>
      </c>
      <c r="EI6">
        <f t="shared" ref="EI6:EI37" si="22">IF(AND($A6&lt;=$E$2,10&lt;=$E$2),IF($A6=10,$D6,0)+$B$2*Q6,0)</f>
        <v>0</v>
      </c>
      <c r="EJ6">
        <f t="shared" ref="EJ6:EJ37" si="23">IF(AND($A6&lt;=$E$2,11&lt;=$E$2),IF($A6=11,$D6,0)+$B$2*R6,0)</f>
        <v>0</v>
      </c>
      <c r="EK6">
        <f t="shared" ref="EK6:EK37" si="24">IF(AND($A6&lt;=$E$2,12&lt;=$E$2),IF($A6=12,$D6,0)+$B$2*S6,0)</f>
        <v>0</v>
      </c>
      <c r="EL6">
        <f t="shared" ref="EL6:EL37" si="25">IF(AND($A6&lt;=$E$2,13&lt;=$E$2),IF($A6=13,$D6,0)+$B$2*T6,0)</f>
        <v>0</v>
      </c>
      <c r="EM6">
        <f t="shared" ref="EM6:EM37" si="26">IF(AND($A6&lt;=$E$2,14&lt;=$E$2),IF($A6=14,$D6,0)+$B$2*U6,0)</f>
        <v>0</v>
      </c>
      <c r="EN6">
        <f t="shared" ref="EN6:EN37" si="27">IF(AND($A6&lt;=$E$2,15&lt;=$E$2),IF($A6=15,$D6,0)+$B$2*V6,0)</f>
        <v>0</v>
      </c>
      <c r="EO6">
        <f t="shared" ref="EO6:EO37" si="28">IF(AND($A6&lt;=$E$2,16&lt;=$E$2),IF($A6=16,$D6,0)+$B$2*W6,0)</f>
        <v>0</v>
      </c>
      <c r="EP6">
        <f t="shared" ref="EP6:EP37" si="29">IF(AND($A6&lt;=$E$2,17&lt;=$E$2),IF($A6=17,$D6,0)+$B$2*X6,0)</f>
        <v>0</v>
      </c>
      <c r="EQ6">
        <f t="shared" ref="EQ6:EQ37" si="30">IF(AND($A6&lt;=$E$2,18&lt;=$E$2),IF($A6=18,$D6,0)+$B$2*Y6,0)</f>
        <v>0</v>
      </c>
      <c r="ER6">
        <f t="shared" ref="ER6:ER37" si="31">IF(AND($A6&lt;=$E$2,19&lt;=$E$2),IF($A6=19,$D6,0)+$B$2*Z6,0)</f>
        <v>0</v>
      </c>
      <c r="ES6">
        <f t="shared" ref="ES6:ES37" si="32">IF(AND($A6&lt;=$E$2,20&lt;=$E$2),IF($A6=20,$D6,0)+$B$2*AA6,0)</f>
        <v>0</v>
      </c>
      <c r="ET6">
        <f t="shared" ref="ET6:ET37" si="33">IF(AND($A6&lt;=$E$2,21&lt;=$E$2),IF($A6=21,$D6,0)+$B$2*AB6,0)</f>
        <v>0</v>
      </c>
      <c r="EU6">
        <f t="shared" ref="EU6:EU37" si="34">IF(AND($A6&lt;=$E$2,22&lt;=$E$2),IF($A6=22,$D6,0)+$B$2*AC6,0)</f>
        <v>0</v>
      </c>
      <c r="EV6">
        <f t="shared" ref="EV6:EV37" si="35">IF(AND($A6&lt;=$E$2,23&lt;=$E$2),IF($A6=23,$D6,0)+$B$2*AD6,0)</f>
        <v>0</v>
      </c>
      <c r="EW6">
        <f t="shared" ref="EW6:EW37" si="36">IF(AND($A6&lt;=$E$2,24&lt;=$E$2),IF($A6=24,$D6,0)+$B$2*AE6,0)</f>
        <v>0</v>
      </c>
      <c r="EX6">
        <f t="shared" ref="EX6:EX37" si="37">IF(AND($A6&lt;=$E$2,25&lt;=$E$2),IF($A6=25,$D6,0)+$B$2*AF6,0)</f>
        <v>0</v>
      </c>
      <c r="EY6">
        <f t="shared" ref="EY6:EY37" si="38">IF(AND($A6&lt;=$E$2,26&lt;=$E$2),IF($A6=26,$D6,0)+$B$2*AG6,0)</f>
        <v>0</v>
      </c>
      <c r="EZ6">
        <f t="shared" ref="EZ6:EZ37" si="39">IF(AND($A6&lt;=$E$2,27&lt;=$E$2),IF($A6=27,$D6,0)+$B$2*AH6,0)</f>
        <v>0</v>
      </c>
      <c r="FA6">
        <f t="shared" ref="FA6:FA37" si="40">IF(AND($A6&lt;=$E$2,28&lt;=$E$2),IF($A6=28,$D6,0)+$B$2*AI6,0)</f>
        <v>0</v>
      </c>
      <c r="FB6">
        <f t="shared" ref="FB6:FB37" si="41">IF(AND($A6&lt;=$E$2,29&lt;=$E$2),IF($A6=29,$D6,0)+$B$2*AJ6,0)</f>
        <v>0</v>
      </c>
      <c r="FC6">
        <f t="shared" ref="FC6:FC37" si="42">IF(AND($A6&lt;=$E$2,30&lt;=$E$2),IF($A6=30,$D6,0)+$B$2*AK6,0)</f>
        <v>0</v>
      </c>
      <c r="FD6">
        <f t="shared" ref="FD6:FD37" si="43">IF(AND($A6&lt;=$E$2,31&lt;=$E$2),IF($A6=31,$D6,0)+$B$2*AL6,0)</f>
        <v>0</v>
      </c>
      <c r="FE6">
        <f t="shared" ref="FE6:FE37" si="44">IF(AND($A6&lt;=$E$2,32&lt;=$E$2),IF($A6=32,$D6,0)+$B$2*AM6,0)</f>
        <v>0</v>
      </c>
      <c r="FF6">
        <f t="shared" ref="FF6:FF37" si="45">IF(AND($A6&lt;=$E$2,33&lt;=$E$2),IF($A6=33,$D6,0)+$B$2*AN6,0)</f>
        <v>0</v>
      </c>
      <c r="FG6">
        <f t="shared" ref="FG6:FG37" si="46">IF(AND($A6&lt;=$E$2,34&lt;=$E$2),IF($A6=34,$D6,0)+$B$2*AO6,0)</f>
        <v>0</v>
      </c>
      <c r="FH6">
        <f t="shared" ref="FH6:FH37" si="47">IF(AND($A6&lt;=$E$2,35&lt;=$E$2),IF($A6=35,$D6,0)+$B$2*AP6,0)</f>
        <v>0</v>
      </c>
      <c r="FI6">
        <f t="shared" ref="FI6:FI37" si="48">IF(AND($A6&lt;=$E$2,36&lt;=$E$2),IF($A6=36,$D6,0)+$B$2*AQ6,0)</f>
        <v>0</v>
      </c>
      <c r="FJ6">
        <f t="shared" ref="FJ6:FJ37" si="49">IF(AND($A6&lt;=$E$2,37&lt;=$E$2),IF($A6=37,$D6,0)+$B$2*AR6,0)</f>
        <v>0</v>
      </c>
      <c r="FK6">
        <f t="shared" ref="FK6:FK37" si="50">IF(AND($A6&lt;=$E$2,38&lt;=$E$2),IF($A6=38,$D6,0)+$B$2*AS6,0)</f>
        <v>0</v>
      </c>
      <c r="FL6">
        <f t="shared" ref="FL6:FL37" si="51">IF(AND($A6&lt;=$E$2,39&lt;=$E$2),IF($A6=39,$D6,0)+$B$2*AT6,0)</f>
        <v>0</v>
      </c>
      <c r="FM6">
        <f t="shared" ref="FM6:FM37" si="52">IF(AND($A6&lt;=$E$2,40&lt;=$E$2),IF($A6=40,$D6,0)+$B$2*AU6,0)</f>
        <v>0</v>
      </c>
      <c r="FN6">
        <f t="shared" ref="FN6:FN37" si="53">IF(AND($A6&lt;=$E$2,41&lt;=$E$2),IF($A6=41,$D6,0)+$B$2*AV6,0)</f>
        <v>0</v>
      </c>
      <c r="FO6">
        <f t="shared" ref="FO6:FO37" si="54">IF(AND($A6&lt;=$E$2,42&lt;=$E$2),IF($A6=42,$D6,0)+$B$2*AW6,0)</f>
        <v>0</v>
      </c>
      <c r="FP6">
        <f t="shared" ref="FP6:FP37" si="55">IF(AND($A6&lt;=$E$2,43&lt;=$E$2),IF($A6=43,$D6,0)+$B$2*AX6,0)</f>
        <v>0</v>
      </c>
      <c r="FQ6">
        <f t="shared" ref="FQ6:FQ37" si="56">IF(AND($A6&lt;=$E$2,44&lt;=$E$2),IF($A6=44,$D6,0)+$B$2*AY6,0)</f>
        <v>0</v>
      </c>
      <c r="FR6">
        <f t="shared" ref="FR6:FR37" si="57">IF(AND($A6&lt;=$E$2,45&lt;=$E$2),IF($A6=45,$D6,0)+$B$2*AZ6,0)</f>
        <v>0</v>
      </c>
      <c r="FS6">
        <f t="shared" ref="FS6:FS37" si="58">IF(AND($A6&lt;=$E$2,46&lt;=$E$2),IF($A6=46,$D6,0)+$B$2*BA6,0)</f>
        <v>0</v>
      </c>
      <c r="FT6">
        <f t="shared" ref="FT6:FT37" si="59">IF(AND($A6&lt;=$E$2,47&lt;=$E$2),IF($A6=47,$D6,0)+$B$2*BB6,0)</f>
        <v>0</v>
      </c>
      <c r="FU6">
        <f t="shared" ref="FU6:FU37" si="60">IF(AND($A6&lt;=$E$2,48&lt;=$E$2),IF($A6=48,$D6,0)+$B$2*BC6,0)</f>
        <v>0</v>
      </c>
      <c r="FV6">
        <f t="shared" ref="FV6:FV37" si="61">IF(AND($A6&lt;=$E$2,49&lt;=$E$2),IF($A6=49,$D6,0)+$B$2*BD6,0)</f>
        <v>0</v>
      </c>
      <c r="FW6">
        <f t="shared" ref="FW6:FW37" si="62">IF(AND($A6&lt;=$E$2,50&lt;=$E$2),IF($A6=50,$D6,0)+$B$2*BE6,0)</f>
        <v>0</v>
      </c>
      <c r="FX6">
        <f t="shared" ref="FX6:FX37" si="63">IF(AND($A6&lt;=$E$2,51&lt;=$E$2),IF($A6=51,$D6,0)+$B$2*BF6,0)</f>
        <v>0</v>
      </c>
      <c r="FY6">
        <f t="shared" ref="FY6:FY37" si="64">IF(AND($A6&lt;=$E$2,52&lt;=$E$2),IF($A6=52,$D6,0)+$B$2*BG6,0)</f>
        <v>0</v>
      </c>
      <c r="FZ6">
        <f t="shared" ref="FZ6:FZ37" si="65">IF(AND($A6&lt;=$E$2,53&lt;=$E$2),IF($A6=53,$D6,0)+$B$2*BH6,0)</f>
        <v>0</v>
      </c>
      <c r="GA6">
        <f t="shared" ref="GA6:GA37" si="66">IF(AND($A6&lt;=$E$2,54&lt;=$E$2),IF($A6=54,$D6,0)+$B$2*BI6,0)</f>
        <v>0</v>
      </c>
      <c r="GB6">
        <f t="shared" ref="GB6:GB37" si="67">IF(AND($A6&lt;=$E$2,55&lt;=$E$2),IF($A6=55,$D6,0)+$B$2*BJ6,0)</f>
        <v>0</v>
      </c>
      <c r="GC6">
        <f t="shared" ref="GC6:GC37" si="68">IF(AND($A6&lt;=$E$2,56&lt;=$E$2),IF($A6=56,$D6,0)+$B$2*BK6,0)</f>
        <v>0</v>
      </c>
      <c r="GD6">
        <f t="shared" ref="GD6:GD37" si="69">IF(AND($A6&lt;=$E$2,57&lt;=$E$2),IF($A6=57,$D6,0)+$B$2*BL6,0)</f>
        <v>0</v>
      </c>
      <c r="GE6">
        <f t="shared" ref="GE6:GE37" si="70">IF(AND($A6&lt;=$E$2,58&lt;=$E$2),IF($A6=58,$D6,0)+$B$2*BM6,0)</f>
        <v>0</v>
      </c>
      <c r="GF6">
        <f t="shared" ref="GF6:GF37" si="71">IF(AND($A6&lt;=$E$2,59&lt;=$E$2),IF($A6=59,$D6,0)+$B$2*BN6,0)</f>
        <v>0</v>
      </c>
      <c r="GG6">
        <f t="shared" ref="GG6:GG37" si="72">IF(AND($A6&lt;=$E$2,60&lt;=$E$2),IF($A6=60,$D6,0)+$B$2*BO6,0)</f>
        <v>0</v>
      </c>
      <c r="GH6">
        <f t="shared" ref="GH6:GH37" si="73">IF(AND($A6&lt;=$E$2,61&lt;=$E$2),IF($A6=61,$D6,0)+$B$2*BP6,0)</f>
        <v>0</v>
      </c>
      <c r="GI6">
        <f t="shared" ref="GI6:GI37" si="74">IF(AND($A6&lt;=$E$2,62&lt;=$E$2),IF($A6=62,$D6,0)+$B$2*BQ6,0)</f>
        <v>0</v>
      </c>
      <c r="GJ6">
        <f t="shared" ref="GJ6:GJ37" si="75">IF(AND($A6&lt;=$E$2,63&lt;=$E$2),IF($A6=63,$D6,0)+$B$2*BR6,0)</f>
        <v>0</v>
      </c>
      <c r="GK6">
        <f t="shared" ref="GK6:GK37" si="76">IF(AND($A6&lt;=$E$2,64&lt;=$E$2),IF($A6=64,$D6,0)+$B$2*BS6,0)</f>
        <v>0</v>
      </c>
      <c r="GL6">
        <f t="shared" ref="GL6:GL37" si="77">IF(AND($A6&lt;=$E$2,65&lt;=$E$2),IF($A6=65,$D6,0)+$B$2*BT6,0)</f>
        <v>0</v>
      </c>
      <c r="GM6">
        <f t="shared" ref="GM6:GM37" si="78">IF(AND($A6&lt;=$E$2,66&lt;=$E$2),IF($A6=66,$D6,0)+$B$2*BU6,0)</f>
        <v>0</v>
      </c>
      <c r="GN6">
        <f t="shared" ref="GN6:GN37" si="79">IF(AND($A6&lt;=$E$2,67&lt;=$E$2),IF($A6=67,$D6,0)+$B$2*BV6,0)</f>
        <v>0</v>
      </c>
      <c r="GO6">
        <f t="shared" ref="GO6:GO37" si="80">IF(AND($A6&lt;=$E$2,68&lt;=$E$2),IF($A6=68,$D6,0)+$B$2*BW6,0)</f>
        <v>0</v>
      </c>
      <c r="GP6">
        <f t="shared" ref="GP6:GP37" si="81">IF(AND($A6&lt;=$E$2,69&lt;=$E$2),IF($A6=69,$D6,0)+$B$2*BX6,0)</f>
        <v>0</v>
      </c>
      <c r="GQ6">
        <f t="shared" ref="GQ6:GQ37" si="82">IF(AND($A6&lt;=$E$2,70&lt;=$E$2),IF($A6=70,$D6,0)+$B$2*BY6,0)</f>
        <v>0</v>
      </c>
      <c r="GR6">
        <f t="shared" ref="GR6:GR37" si="83">IF(AND($A6&lt;=$E$2,71&lt;=$E$2),IF($A6=71,$D6,0)+$B$2*BZ6,0)</f>
        <v>0</v>
      </c>
      <c r="GS6">
        <f t="shared" ref="GS6:GS37" si="84">IF(AND($A6&lt;=$E$2,72&lt;=$E$2),IF($A6=72,$D6,0)+$B$2*CA6,0)</f>
        <v>0</v>
      </c>
      <c r="GT6">
        <f t="shared" ref="GT6:GT37" si="85">IF(AND($A6&lt;=$E$2,73&lt;=$E$2),IF($A6=73,$D6,0)+$B$2*CB6,0)</f>
        <v>0</v>
      </c>
      <c r="GU6">
        <f t="shared" ref="GU6:GU37" si="86">IF(AND($A6&lt;=$E$2,74&lt;=$E$2),IF($A6=74,$D6,0)+$B$2*CC6,0)</f>
        <v>0</v>
      </c>
      <c r="GV6">
        <f t="shared" ref="GV6:GV37" si="87">IF(AND($A6&lt;=$E$2,75&lt;=$E$2),IF($A6=75,$D6,0)+$B$2*CD6,0)</f>
        <v>0</v>
      </c>
      <c r="GW6">
        <f t="shared" ref="GW6:GW37" si="88">IF(AND($A6&lt;=$E$2,76&lt;=$E$2),IF($A6=76,$D6,0)+$B$2*CE6,0)</f>
        <v>0</v>
      </c>
      <c r="GX6">
        <f t="shared" ref="GX6:GX37" si="89">IF(AND($A6&lt;=$E$2,77&lt;=$E$2),IF($A6=77,$D6,0)+$B$2*CF6,0)</f>
        <v>0</v>
      </c>
      <c r="GY6">
        <f t="shared" ref="GY6:GY37" si="90">IF(AND($A6&lt;=$E$2,78&lt;=$E$2),IF($A6=78,$D6,0)+$B$2*CG6,0)</f>
        <v>0</v>
      </c>
      <c r="GZ6">
        <f t="shared" ref="GZ6:GZ37" si="91">IF(AND($A6&lt;=$E$2,79&lt;=$E$2),IF($A6=79,$D6,0)+$B$2*CH6,0)</f>
        <v>0</v>
      </c>
      <c r="HA6">
        <f t="shared" ref="HA6:HA37" si="92">IF(AND($A6&lt;=$E$2,80&lt;=$E$2),IF($A6=80,$D6,0)+$B$2*CI6,0)</f>
        <v>0</v>
      </c>
      <c r="HB6">
        <f t="shared" ref="HB6:HB37" si="93">IF(AND($A6&lt;=$E$2,81&lt;=$E$2),IF($A6=81,$D6,0)+$B$2*CJ6,0)</f>
        <v>0</v>
      </c>
      <c r="HC6">
        <f t="shared" ref="HC6:HC37" si="94">IF(AND($A6&lt;=$E$2,82&lt;=$E$2),IF($A6=82,$D6,0)+$B$2*CK6,0)</f>
        <v>0</v>
      </c>
      <c r="HD6">
        <f t="shared" ref="HD6:HD37" si="95">IF(AND($A6&lt;=$E$2,83&lt;=$E$2),IF($A6=83,$D6,0)+$B$2*CL6,0)</f>
        <v>0</v>
      </c>
      <c r="HE6">
        <f t="shared" ref="HE6:HE37" si="96">IF(AND($A6&lt;=$E$2,84&lt;=$E$2),IF($A6=84,$D6,0)+$B$2*CM6,0)</f>
        <v>0</v>
      </c>
      <c r="HF6">
        <f t="shared" ref="HF6:HF37" si="97">IF(AND($A6&lt;=$E$2,85&lt;=$E$2),IF($A6=85,$D6,0)+$B$2*CN6,0)</f>
        <v>0</v>
      </c>
      <c r="HG6">
        <f t="shared" ref="HG6:HG37" si="98">IF(AND($A6&lt;=$E$2,86&lt;=$E$2),IF($A6=86,$D6,0)+$B$2*CO6,0)</f>
        <v>0</v>
      </c>
      <c r="HH6">
        <f t="shared" ref="HH6:HH37" si="99">IF(AND($A6&lt;=$E$2,87&lt;=$E$2),IF($A6=87,$D6,0)+$B$2*CP6,0)</f>
        <v>0</v>
      </c>
      <c r="HI6">
        <f t="shared" ref="HI6:HI37" si="100">IF(AND($A6&lt;=$E$2,88&lt;=$E$2),IF($A6=88,$D6,0)+$B$2*CQ6,0)</f>
        <v>0</v>
      </c>
      <c r="HJ6">
        <f t="shared" ref="HJ6:HJ37" si="101">IF(AND($A6&lt;=$E$2,89&lt;=$E$2),IF($A6=89,$D6,0)+$B$2*CR6,0)</f>
        <v>0</v>
      </c>
      <c r="HK6">
        <f t="shared" ref="HK6:HK37" si="102">IF(AND($A6&lt;=$E$2,90&lt;=$E$2),IF($A6=90,$D6,0)+$B$2*CS6,0)</f>
        <v>0</v>
      </c>
      <c r="HL6">
        <f t="shared" ref="HL6:HL37" si="103">IF(AND($A6&lt;=$E$2,91&lt;=$E$2),IF($A6=91,$D6,0)+$B$2*CT6,0)</f>
        <v>0</v>
      </c>
      <c r="HM6">
        <f t="shared" ref="HM6:HM37" si="104">IF(AND($A6&lt;=$E$2,92&lt;=$E$2),IF($A6=92,$D6,0)+$B$2*CU6,0)</f>
        <v>0</v>
      </c>
      <c r="HN6">
        <f t="shared" ref="HN6:HN37" si="105">IF(AND($A6&lt;=$E$2,93&lt;=$E$2),IF($A6=93,$D6,0)+$B$2*CV6,0)</f>
        <v>0</v>
      </c>
      <c r="HO6">
        <f t="shared" ref="HO6:HO37" si="106">IF(AND($A6&lt;=$E$2,94&lt;=$E$2),IF($A6=94,$D6,0)+$B$2*CW6,0)</f>
        <v>0</v>
      </c>
      <c r="HP6">
        <f t="shared" ref="HP6:HP37" si="107">IF(AND($A6&lt;=$E$2,95&lt;=$E$2),IF($A6=95,$D6,0)+$B$2*CX6,0)</f>
        <v>0</v>
      </c>
      <c r="HQ6">
        <f t="shared" ref="HQ6:HQ37" si="108">IF(AND($A6&lt;=$E$2,96&lt;=$E$2),IF($A6=96,$D6,0)+$B$2*CY6,0)</f>
        <v>0</v>
      </c>
      <c r="HR6">
        <f t="shared" ref="HR6:HR37" si="109">IF(AND($A6&lt;=$E$2,97&lt;=$E$2),IF($A6=97,$D6,0)+$B$2*CZ6,0)</f>
        <v>0</v>
      </c>
      <c r="HS6">
        <f t="shared" ref="HS6:HS37" si="110">IF(AND($A6&lt;=$E$2,98&lt;=$E$2),IF($A6=98,$D6,0)+$B$2*DA6,0)</f>
        <v>0</v>
      </c>
      <c r="HT6">
        <f t="shared" ref="HT6:HT37" si="111">IF(AND($A6&lt;=$E$2,99&lt;=$E$2),IF($A6=99,$D6,0)+$B$2*DB6,0)</f>
        <v>0</v>
      </c>
      <c r="HU6">
        <f t="shared" ref="HU6:HU37" si="112">IF(AND($A6&lt;=$E$2,100&lt;=$E$2),IF($A6=100,$D6,0)+$B$2*DC6,0)</f>
        <v>0</v>
      </c>
      <c r="HV6">
        <f t="shared" ref="HV6:HV37" si="113">IF(AND($A6&lt;=$E$2,101&lt;=$E$2),IF($A6=101,$D6,0)+$B$2*DD6,0)</f>
        <v>0</v>
      </c>
      <c r="HW6">
        <f t="shared" ref="HW6:HW37" si="114">IF(AND($A6&lt;=$E$2,102&lt;=$E$2),IF($A6=102,$D6,0)+$B$2*DE6,0)</f>
        <v>0</v>
      </c>
      <c r="HX6">
        <f t="shared" ref="HX6:HX37" si="115">IF(AND($A6&lt;=$E$2,103&lt;=$E$2),IF($A6=103,$D6,0)+$B$2*DF6,0)</f>
        <v>0</v>
      </c>
      <c r="HY6">
        <f t="shared" ref="HY6:HY37" si="116">IF(AND($A6&lt;=$E$2,104&lt;=$E$2),IF($A6=104,$D6,0)+$B$2*DG6,0)</f>
        <v>0</v>
      </c>
      <c r="HZ6">
        <f t="shared" ref="HZ6:HZ37" si="117">IF(AND($A6&lt;=$E$2,105&lt;=$E$2),IF($A6=105,$D6,0)+$B$2*DH6,0)</f>
        <v>0</v>
      </c>
      <c r="IA6">
        <f t="shared" ref="IA6:IA37" si="118">IF(AND($A6&lt;=$E$2,106&lt;=$E$2),IF($A6=106,$D6,0)+$B$2*DI6,0)</f>
        <v>0</v>
      </c>
      <c r="IB6">
        <f t="shared" ref="IB6:IB37" si="119">IF(AND($A6&lt;=$E$2,107&lt;=$E$2),IF($A6=107,$D6,0)+$B$2*DJ6,0)</f>
        <v>0</v>
      </c>
      <c r="IC6">
        <f t="shared" ref="IC6:IC37" si="120">IF(AND($A6&lt;=$E$2,108&lt;=$E$2),IF($A6=108,$D6,0)+$B$2*DK6,0)</f>
        <v>0</v>
      </c>
      <c r="ID6">
        <f t="shared" ref="ID6:ID37" si="121">IF(AND($A6&lt;=$E$2,109&lt;=$E$2),IF($A6=109,$D6,0)+$B$2*DL6,0)</f>
        <v>0</v>
      </c>
      <c r="IE6">
        <f t="shared" ref="IE6:IE37" si="122">IF(AND($A6&lt;=$E$2,110&lt;=$E$2),IF($A6=110,$D6,0)+$B$2*DM6,0)</f>
        <v>0</v>
      </c>
      <c r="IF6">
        <f t="shared" ref="IF6:IF37" si="123">IF(AND($A6&lt;=$E$2,111&lt;=$E$2),IF($A6=111,$D6,0)+$B$2*DN6,0)</f>
        <v>0</v>
      </c>
      <c r="IG6">
        <f t="shared" ref="IG6:IG37" si="124">IF(AND($A6&lt;=$E$2,112&lt;=$E$2),IF($A6=112,$D6,0)+$B$2*DO6,0)</f>
        <v>0</v>
      </c>
      <c r="IH6">
        <f t="shared" ref="IH6:IH37" si="125">IF(AND($A6&lt;=$E$2,113&lt;=$E$2),IF($A6=113,$D6,0)+$B$2*DP6,0)</f>
        <v>0</v>
      </c>
      <c r="II6">
        <f t="shared" ref="II6:II37" si="126">IF(AND($A6&lt;=$E$2,114&lt;=$E$2),IF($A6=114,$D6,0)+$B$2*DQ6,0)</f>
        <v>0</v>
      </c>
      <c r="IJ6">
        <f t="shared" ref="IJ6:IJ37" si="127">IF(AND($A6&lt;=$E$2,115&lt;=$E$2),IF($A6=115,$D6,0)+$B$2*DR6,0)</f>
        <v>0</v>
      </c>
      <c r="IK6">
        <f t="shared" ref="IK6:IK37" si="128">IF(AND($A6&lt;=$E$2,116&lt;=$E$2),IF($A6=116,$D6,0)+$B$2*DS6,0)</f>
        <v>0</v>
      </c>
      <c r="IL6">
        <f t="shared" ref="IL6:IL37" si="129">IF(AND($A6&lt;=$E$2,117&lt;=$E$2),IF($A6=117,$D6,0)+$B$2*DT6,0)</f>
        <v>0</v>
      </c>
      <c r="IM6">
        <f t="shared" ref="IM6:IM37" si="130">IF(AND($A6&lt;=$E$2,118&lt;=$E$2),IF($A6=118,$D6,0)+$B$2*DU6,0)</f>
        <v>0</v>
      </c>
      <c r="IN6">
        <f t="shared" ref="IN6:IN37" si="131">IF(AND($A6&lt;=$E$2,119&lt;=$E$2),IF($A6=119,$D6,0)+$B$2*DV6,0)</f>
        <v>0</v>
      </c>
      <c r="IO6">
        <f t="shared" ref="IO6:IO37" si="132">IF(AND($A6&lt;=$E$2,120&lt;=$E$2),IF($A6=120,$D6,0)+$B$2*DW6,0)</f>
        <v>0</v>
      </c>
    </row>
    <row r="7" spans="1:249" ht="15">
      <c r="A7" s="11">
        <v>2</v>
      </c>
      <c r="B7" s="11">
        <f>IF(A7&lt;=$E$2,Inputs!A7,"")</f>
        <v>21</v>
      </c>
      <c r="C7" s="11">
        <f>IF(A7&lt;=$E$2,Inputs!D7,0)</f>
        <v>6.3174207871586805E-4</v>
      </c>
      <c r="D7" s="11">
        <f>IF(A7&lt;=$E$2,Inputs!F7,0)</f>
        <v>283375.14</v>
      </c>
      <c r="E7" s="11">
        <f t="shared" si="0"/>
        <v>179.02</v>
      </c>
      <c r="G7" s="9">
        <v>2</v>
      </c>
      <c r="H7">
        <f t="shared" si="1"/>
        <v>-3</v>
      </c>
      <c r="I7">
        <f t="shared" si="1"/>
        <v>10</v>
      </c>
      <c r="J7">
        <f t="shared" si="1"/>
        <v>-12</v>
      </c>
      <c r="K7">
        <f t="shared" si="1"/>
        <v>6</v>
      </c>
      <c r="L7">
        <f t="shared" si="1"/>
        <v>-1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3"/>
        <v>0</v>
      </c>
      <c r="AC7">
        <f t="shared" si="3"/>
        <v>0</v>
      </c>
      <c r="AD7">
        <f t="shared" si="3"/>
        <v>0</v>
      </c>
      <c r="AE7">
        <f t="shared" si="3"/>
        <v>0</v>
      </c>
      <c r="AF7">
        <f t="shared" si="3"/>
        <v>0</v>
      </c>
      <c r="AG7">
        <f t="shared" si="3"/>
        <v>0</v>
      </c>
      <c r="AH7">
        <f t="shared" si="3"/>
        <v>0</v>
      </c>
      <c r="AI7">
        <f t="shared" si="3"/>
        <v>0</v>
      </c>
      <c r="AJ7">
        <f t="shared" si="3"/>
        <v>0</v>
      </c>
      <c r="AK7">
        <f t="shared" si="3"/>
        <v>0</v>
      </c>
      <c r="AL7">
        <f t="shared" si="4"/>
        <v>0</v>
      </c>
      <c r="AM7">
        <f t="shared" si="4"/>
        <v>0</v>
      </c>
      <c r="AN7">
        <f t="shared" si="4"/>
        <v>0</v>
      </c>
      <c r="AO7">
        <f t="shared" si="4"/>
        <v>0</v>
      </c>
      <c r="AP7">
        <f t="shared" si="4"/>
        <v>0</v>
      </c>
      <c r="AQ7">
        <f t="shared" si="4"/>
        <v>0</v>
      </c>
      <c r="AR7">
        <f t="shared" si="4"/>
        <v>0</v>
      </c>
      <c r="AS7">
        <f t="shared" si="4"/>
        <v>0</v>
      </c>
      <c r="AT7">
        <f t="shared" si="4"/>
        <v>0</v>
      </c>
      <c r="AU7">
        <f t="shared" si="4"/>
        <v>0</v>
      </c>
      <c r="AV7">
        <f t="shared" si="5"/>
        <v>0</v>
      </c>
      <c r="AW7">
        <f t="shared" si="5"/>
        <v>0</v>
      </c>
      <c r="AX7">
        <f t="shared" si="5"/>
        <v>0</v>
      </c>
      <c r="AY7">
        <f t="shared" si="5"/>
        <v>0</v>
      </c>
      <c r="AZ7">
        <f t="shared" si="5"/>
        <v>0</v>
      </c>
      <c r="BA7">
        <f t="shared" si="5"/>
        <v>0</v>
      </c>
      <c r="BB7">
        <f t="shared" si="5"/>
        <v>0</v>
      </c>
      <c r="BC7">
        <f t="shared" si="5"/>
        <v>0</v>
      </c>
      <c r="BD7">
        <f t="shared" si="5"/>
        <v>0</v>
      </c>
      <c r="BE7">
        <f t="shared" si="5"/>
        <v>0</v>
      </c>
      <c r="BF7">
        <f t="shared" si="6"/>
        <v>0</v>
      </c>
      <c r="BG7">
        <f t="shared" si="6"/>
        <v>0</v>
      </c>
      <c r="BH7">
        <f t="shared" si="6"/>
        <v>0</v>
      </c>
      <c r="BI7">
        <f t="shared" si="6"/>
        <v>0</v>
      </c>
      <c r="BJ7">
        <f t="shared" si="6"/>
        <v>0</v>
      </c>
      <c r="BK7">
        <f t="shared" si="6"/>
        <v>0</v>
      </c>
      <c r="BL7">
        <f t="shared" si="6"/>
        <v>0</v>
      </c>
      <c r="BM7">
        <f t="shared" si="6"/>
        <v>0</v>
      </c>
      <c r="BN7">
        <f t="shared" si="6"/>
        <v>0</v>
      </c>
      <c r="BO7">
        <f t="shared" si="6"/>
        <v>0</v>
      </c>
      <c r="BP7">
        <f t="shared" si="7"/>
        <v>0</v>
      </c>
      <c r="BQ7">
        <f t="shared" si="7"/>
        <v>0</v>
      </c>
      <c r="BR7">
        <f t="shared" si="7"/>
        <v>0</v>
      </c>
      <c r="BS7">
        <f t="shared" si="7"/>
        <v>0</v>
      </c>
      <c r="BT7">
        <f t="shared" si="7"/>
        <v>0</v>
      </c>
      <c r="BU7">
        <f t="shared" si="7"/>
        <v>0</v>
      </c>
      <c r="BV7">
        <f t="shared" si="7"/>
        <v>0</v>
      </c>
      <c r="BW7">
        <f t="shared" si="7"/>
        <v>0</v>
      </c>
      <c r="BX7">
        <f t="shared" si="7"/>
        <v>0</v>
      </c>
      <c r="BY7">
        <f t="shared" si="7"/>
        <v>0</v>
      </c>
      <c r="BZ7">
        <f t="shared" si="8"/>
        <v>0</v>
      </c>
      <c r="CA7">
        <f t="shared" si="8"/>
        <v>0</v>
      </c>
      <c r="CB7">
        <f t="shared" si="8"/>
        <v>0</v>
      </c>
      <c r="CC7">
        <f t="shared" si="8"/>
        <v>0</v>
      </c>
      <c r="CD7">
        <f t="shared" si="8"/>
        <v>0</v>
      </c>
      <c r="CE7">
        <f t="shared" si="8"/>
        <v>0</v>
      </c>
      <c r="CF7">
        <f t="shared" si="8"/>
        <v>0</v>
      </c>
      <c r="CG7">
        <f t="shared" si="8"/>
        <v>0</v>
      </c>
      <c r="CH7">
        <f t="shared" si="8"/>
        <v>0</v>
      </c>
      <c r="CI7">
        <f t="shared" si="8"/>
        <v>0</v>
      </c>
      <c r="CJ7">
        <f t="shared" si="9"/>
        <v>0</v>
      </c>
      <c r="CK7">
        <f t="shared" si="9"/>
        <v>0</v>
      </c>
      <c r="CL7">
        <f t="shared" si="9"/>
        <v>0</v>
      </c>
      <c r="CM7">
        <f t="shared" si="9"/>
        <v>0</v>
      </c>
      <c r="CN7">
        <f t="shared" si="9"/>
        <v>0</v>
      </c>
      <c r="CO7">
        <f t="shared" si="9"/>
        <v>0</v>
      </c>
      <c r="CP7">
        <f t="shared" si="9"/>
        <v>0</v>
      </c>
      <c r="CQ7">
        <f t="shared" si="9"/>
        <v>0</v>
      </c>
      <c r="CR7">
        <f t="shared" si="9"/>
        <v>0</v>
      </c>
      <c r="CS7">
        <f t="shared" si="9"/>
        <v>0</v>
      </c>
      <c r="CT7">
        <f t="shared" si="10"/>
        <v>0</v>
      </c>
      <c r="CU7">
        <f t="shared" si="10"/>
        <v>0</v>
      </c>
      <c r="CV7">
        <f t="shared" si="10"/>
        <v>0</v>
      </c>
      <c r="CW7">
        <f t="shared" si="10"/>
        <v>0</v>
      </c>
      <c r="CX7">
        <f t="shared" si="10"/>
        <v>0</v>
      </c>
      <c r="CY7">
        <f t="shared" si="10"/>
        <v>0</v>
      </c>
      <c r="CZ7">
        <f t="shared" si="10"/>
        <v>0</v>
      </c>
      <c r="DA7">
        <f t="shared" si="10"/>
        <v>0</v>
      </c>
      <c r="DB7">
        <f t="shared" si="10"/>
        <v>0</v>
      </c>
      <c r="DC7">
        <f t="shared" si="10"/>
        <v>0</v>
      </c>
      <c r="DD7">
        <f t="shared" si="11"/>
        <v>0</v>
      </c>
      <c r="DE7">
        <f t="shared" si="11"/>
        <v>0</v>
      </c>
      <c r="DF7">
        <f t="shared" si="11"/>
        <v>0</v>
      </c>
      <c r="DG7">
        <f t="shared" si="11"/>
        <v>0</v>
      </c>
      <c r="DH7">
        <f t="shared" si="11"/>
        <v>0</v>
      </c>
      <c r="DI7">
        <f t="shared" si="11"/>
        <v>0</v>
      </c>
      <c r="DJ7">
        <f t="shared" si="11"/>
        <v>0</v>
      </c>
      <c r="DK7">
        <f t="shared" si="11"/>
        <v>0</v>
      </c>
      <c r="DL7">
        <f t="shared" si="11"/>
        <v>0</v>
      </c>
      <c r="DM7">
        <f t="shared" si="11"/>
        <v>0</v>
      </c>
      <c r="DN7">
        <f t="shared" si="12"/>
        <v>0</v>
      </c>
      <c r="DO7">
        <f t="shared" si="12"/>
        <v>0</v>
      </c>
      <c r="DP7">
        <f t="shared" si="12"/>
        <v>0</v>
      </c>
      <c r="DQ7">
        <f t="shared" si="12"/>
        <v>0</v>
      </c>
      <c r="DR7">
        <f t="shared" si="12"/>
        <v>0</v>
      </c>
      <c r="DS7">
        <f t="shared" si="12"/>
        <v>0</v>
      </c>
      <c r="DT7">
        <f t="shared" si="12"/>
        <v>0</v>
      </c>
      <c r="DU7">
        <f t="shared" si="12"/>
        <v>0</v>
      </c>
      <c r="DV7">
        <f t="shared" si="12"/>
        <v>0</v>
      </c>
      <c r="DW7">
        <v>0</v>
      </c>
      <c r="DY7" s="10">
        <v>2</v>
      </c>
      <c r="DZ7">
        <f t="shared" si="13"/>
        <v>-30000000</v>
      </c>
      <c r="EA7">
        <f t="shared" si="14"/>
        <v>100283375.14</v>
      </c>
      <c r="EB7">
        <f t="shared" si="15"/>
        <v>-120000000</v>
      </c>
      <c r="EC7">
        <f t="shared" si="16"/>
        <v>60000000</v>
      </c>
      <c r="ED7">
        <f t="shared" si="17"/>
        <v>-10000000</v>
      </c>
      <c r="EE7">
        <f t="shared" si="18"/>
        <v>0</v>
      </c>
      <c r="EF7">
        <f t="shared" si="19"/>
        <v>0</v>
      </c>
      <c r="EG7">
        <f t="shared" si="20"/>
        <v>0</v>
      </c>
      <c r="EH7">
        <f t="shared" si="21"/>
        <v>0</v>
      </c>
      <c r="EI7">
        <f t="shared" si="22"/>
        <v>0</v>
      </c>
      <c r="EJ7">
        <f t="shared" si="23"/>
        <v>0</v>
      </c>
      <c r="EK7">
        <f t="shared" si="24"/>
        <v>0</v>
      </c>
      <c r="EL7">
        <f t="shared" si="25"/>
        <v>0</v>
      </c>
      <c r="EM7">
        <f t="shared" si="26"/>
        <v>0</v>
      </c>
      <c r="EN7">
        <f t="shared" si="27"/>
        <v>0</v>
      </c>
      <c r="EO7">
        <f t="shared" si="28"/>
        <v>0</v>
      </c>
      <c r="EP7">
        <f t="shared" si="29"/>
        <v>0</v>
      </c>
      <c r="EQ7">
        <f t="shared" si="30"/>
        <v>0</v>
      </c>
      <c r="ER7">
        <f t="shared" si="31"/>
        <v>0</v>
      </c>
      <c r="ES7">
        <f t="shared" si="32"/>
        <v>0</v>
      </c>
      <c r="ET7">
        <f t="shared" si="33"/>
        <v>0</v>
      </c>
      <c r="EU7">
        <f t="shared" si="34"/>
        <v>0</v>
      </c>
      <c r="EV7">
        <f t="shared" si="35"/>
        <v>0</v>
      </c>
      <c r="EW7">
        <f t="shared" si="36"/>
        <v>0</v>
      </c>
      <c r="EX7">
        <f t="shared" si="37"/>
        <v>0</v>
      </c>
      <c r="EY7">
        <f t="shared" si="38"/>
        <v>0</v>
      </c>
      <c r="EZ7">
        <f t="shared" si="39"/>
        <v>0</v>
      </c>
      <c r="FA7">
        <f t="shared" si="40"/>
        <v>0</v>
      </c>
      <c r="FB7">
        <f t="shared" si="41"/>
        <v>0</v>
      </c>
      <c r="FC7">
        <f t="shared" si="42"/>
        <v>0</v>
      </c>
      <c r="FD7">
        <f t="shared" si="43"/>
        <v>0</v>
      </c>
      <c r="FE7">
        <f t="shared" si="44"/>
        <v>0</v>
      </c>
      <c r="FF7">
        <f t="shared" si="45"/>
        <v>0</v>
      </c>
      <c r="FG7">
        <f t="shared" si="46"/>
        <v>0</v>
      </c>
      <c r="FH7">
        <f t="shared" si="47"/>
        <v>0</v>
      </c>
      <c r="FI7">
        <f t="shared" si="48"/>
        <v>0</v>
      </c>
      <c r="FJ7">
        <f t="shared" si="49"/>
        <v>0</v>
      </c>
      <c r="FK7">
        <f t="shared" si="50"/>
        <v>0</v>
      </c>
      <c r="FL7">
        <f t="shared" si="51"/>
        <v>0</v>
      </c>
      <c r="FM7">
        <f t="shared" si="52"/>
        <v>0</v>
      </c>
      <c r="FN7">
        <f t="shared" si="53"/>
        <v>0</v>
      </c>
      <c r="FO7">
        <f t="shared" si="54"/>
        <v>0</v>
      </c>
      <c r="FP7">
        <f t="shared" si="55"/>
        <v>0</v>
      </c>
      <c r="FQ7">
        <f t="shared" si="56"/>
        <v>0</v>
      </c>
      <c r="FR7">
        <f t="shared" si="57"/>
        <v>0</v>
      </c>
      <c r="FS7">
        <f t="shared" si="58"/>
        <v>0</v>
      </c>
      <c r="FT7">
        <f t="shared" si="59"/>
        <v>0</v>
      </c>
      <c r="FU7">
        <f t="shared" si="60"/>
        <v>0</v>
      </c>
      <c r="FV7">
        <f t="shared" si="61"/>
        <v>0</v>
      </c>
      <c r="FW7">
        <f t="shared" si="62"/>
        <v>0</v>
      </c>
      <c r="FX7">
        <f t="shared" si="63"/>
        <v>0</v>
      </c>
      <c r="FY7">
        <f t="shared" si="64"/>
        <v>0</v>
      </c>
      <c r="FZ7">
        <f t="shared" si="65"/>
        <v>0</v>
      </c>
      <c r="GA7">
        <f t="shared" si="66"/>
        <v>0</v>
      </c>
      <c r="GB7">
        <f t="shared" si="67"/>
        <v>0</v>
      </c>
      <c r="GC7">
        <f t="shared" si="68"/>
        <v>0</v>
      </c>
      <c r="GD7">
        <f t="shared" si="69"/>
        <v>0</v>
      </c>
      <c r="GE7">
        <f t="shared" si="70"/>
        <v>0</v>
      </c>
      <c r="GF7">
        <f t="shared" si="71"/>
        <v>0</v>
      </c>
      <c r="GG7">
        <f t="shared" si="72"/>
        <v>0</v>
      </c>
      <c r="GH7">
        <f t="shared" si="73"/>
        <v>0</v>
      </c>
      <c r="GI7">
        <f t="shared" si="74"/>
        <v>0</v>
      </c>
      <c r="GJ7">
        <f t="shared" si="75"/>
        <v>0</v>
      </c>
      <c r="GK7">
        <f t="shared" si="76"/>
        <v>0</v>
      </c>
      <c r="GL7">
        <f t="shared" si="77"/>
        <v>0</v>
      </c>
      <c r="GM7">
        <f t="shared" si="78"/>
        <v>0</v>
      </c>
      <c r="GN7">
        <f t="shared" si="79"/>
        <v>0</v>
      </c>
      <c r="GO7">
        <f t="shared" si="80"/>
        <v>0</v>
      </c>
      <c r="GP7">
        <f t="shared" si="81"/>
        <v>0</v>
      </c>
      <c r="GQ7">
        <f t="shared" si="82"/>
        <v>0</v>
      </c>
      <c r="GR7">
        <f t="shared" si="83"/>
        <v>0</v>
      </c>
      <c r="GS7">
        <f t="shared" si="84"/>
        <v>0</v>
      </c>
      <c r="GT7">
        <f t="shared" si="85"/>
        <v>0</v>
      </c>
      <c r="GU7">
        <f t="shared" si="86"/>
        <v>0</v>
      </c>
      <c r="GV7">
        <f t="shared" si="87"/>
        <v>0</v>
      </c>
      <c r="GW7">
        <f t="shared" si="88"/>
        <v>0</v>
      </c>
      <c r="GX7">
        <f t="shared" si="89"/>
        <v>0</v>
      </c>
      <c r="GY7">
        <f t="shared" si="90"/>
        <v>0</v>
      </c>
      <c r="GZ7">
        <f t="shared" si="91"/>
        <v>0</v>
      </c>
      <c r="HA7">
        <f t="shared" si="92"/>
        <v>0</v>
      </c>
      <c r="HB7">
        <f t="shared" si="93"/>
        <v>0</v>
      </c>
      <c r="HC7">
        <f t="shared" si="94"/>
        <v>0</v>
      </c>
      <c r="HD7">
        <f t="shared" si="95"/>
        <v>0</v>
      </c>
      <c r="HE7">
        <f t="shared" si="96"/>
        <v>0</v>
      </c>
      <c r="HF7">
        <f t="shared" si="97"/>
        <v>0</v>
      </c>
      <c r="HG7">
        <f t="shared" si="98"/>
        <v>0</v>
      </c>
      <c r="HH7">
        <f t="shared" si="99"/>
        <v>0</v>
      </c>
      <c r="HI7">
        <f t="shared" si="100"/>
        <v>0</v>
      </c>
      <c r="HJ7">
        <f t="shared" si="101"/>
        <v>0</v>
      </c>
      <c r="HK7">
        <f t="shared" si="102"/>
        <v>0</v>
      </c>
      <c r="HL7">
        <f t="shared" si="103"/>
        <v>0</v>
      </c>
      <c r="HM7">
        <f t="shared" si="104"/>
        <v>0</v>
      </c>
      <c r="HN7">
        <f t="shared" si="105"/>
        <v>0</v>
      </c>
      <c r="HO7">
        <f t="shared" si="106"/>
        <v>0</v>
      </c>
      <c r="HP7">
        <f t="shared" si="107"/>
        <v>0</v>
      </c>
      <c r="HQ7">
        <f t="shared" si="108"/>
        <v>0</v>
      </c>
      <c r="HR7">
        <f t="shared" si="109"/>
        <v>0</v>
      </c>
      <c r="HS7">
        <f t="shared" si="110"/>
        <v>0</v>
      </c>
      <c r="HT7">
        <f t="shared" si="111"/>
        <v>0</v>
      </c>
      <c r="HU7">
        <f t="shared" si="112"/>
        <v>0</v>
      </c>
      <c r="HV7">
        <f t="shared" si="113"/>
        <v>0</v>
      </c>
      <c r="HW7">
        <f t="shared" si="114"/>
        <v>0</v>
      </c>
      <c r="HX7">
        <f t="shared" si="115"/>
        <v>0</v>
      </c>
      <c r="HY7">
        <f t="shared" si="116"/>
        <v>0</v>
      </c>
      <c r="HZ7">
        <f t="shared" si="117"/>
        <v>0</v>
      </c>
      <c r="IA7">
        <f t="shared" si="118"/>
        <v>0</v>
      </c>
      <c r="IB7">
        <f t="shared" si="119"/>
        <v>0</v>
      </c>
      <c r="IC7">
        <f t="shared" si="120"/>
        <v>0</v>
      </c>
      <c r="ID7">
        <f t="shared" si="121"/>
        <v>0</v>
      </c>
      <c r="IE7">
        <f t="shared" si="122"/>
        <v>0</v>
      </c>
      <c r="IF7">
        <f t="shared" si="123"/>
        <v>0</v>
      </c>
      <c r="IG7">
        <f t="shared" si="124"/>
        <v>0</v>
      </c>
      <c r="IH7">
        <f t="shared" si="125"/>
        <v>0</v>
      </c>
      <c r="II7">
        <f t="shared" si="126"/>
        <v>0</v>
      </c>
      <c r="IJ7">
        <f t="shared" si="127"/>
        <v>0</v>
      </c>
      <c r="IK7">
        <f t="shared" si="128"/>
        <v>0</v>
      </c>
      <c r="IL7">
        <f t="shared" si="129"/>
        <v>0</v>
      </c>
      <c r="IM7">
        <f t="shared" si="130"/>
        <v>0</v>
      </c>
      <c r="IN7">
        <f t="shared" si="131"/>
        <v>0</v>
      </c>
      <c r="IO7">
        <f t="shared" si="132"/>
        <v>0</v>
      </c>
    </row>
    <row r="8" spans="1:249" ht="15">
      <c r="A8" s="11">
        <v>3</v>
      </c>
      <c r="B8" s="11">
        <f>IF(A8&lt;=$E$2,Inputs!A8,"")</f>
        <v>22</v>
      </c>
      <c r="C8" s="11">
        <f>IF(A8&lt;=$E$2,Inputs!D8,0)</f>
        <v>4.44306604442751E-4</v>
      </c>
      <c r="D8" s="11">
        <f>IF(A8&lt;=$E$2,Inputs!F8,0)</f>
        <v>285838.65000000002</v>
      </c>
      <c r="E8" s="11">
        <f t="shared" si="0"/>
        <v>127</v>
      </c>
      <c r="G8" s="9">
        <v>3</v>
      </c>
      <c r="H8">
        <f t="shared" si="1"/>
        <v>3</v>
      </c>
      <c r="I8">
        <f t="shared" si="1"/>
        <v>-12</v>
      </c>
      <c r="J8">
        <f t="shared" si="1"/>
        <v>19</v>
      </c>
      <c r="K8">
        <f t="shared" si="1"/>
        <v>-15</v>
      </c>
      <c r="L8">
        <f t="shared" si="1"/>
        <v>6</v>
      </c>
      <c r="M8">
        <f t="shared" si="1"/>
        <v>-1</v>
      </c>
      <c r="N8">
        <f t="shared" si="1"/>
        <v>0</v>
      </c>
      <c r="O8">
        <f t="shared" si="1"/>
        <v>0</v>
      </c>
      <c r="P8">
        <f t="shared" si="1"/>
        <v>0</v>
      </c>
      <c r="Q8">
        <f t="shared" si="1"/>
        <v>0</v>
      </c>
      <c r="R8">
        <f t="shared" si="2"/>
        <v>0</v>
      </c>
      <c r="S8">
        <f t="shared" si="2"/>
        <v>0</v>
      </c>
      <c r="T8">
        <f t="shared" si="2"/>
        <v>0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3"/>
        <v>0</v>
      </c>
      <c r="AC8">
        <f t="shared" si="3"/>
        <v>0</v>
      </c>
      <c r="AD8">
        <f t="shared" si="3"/>
        <v>0</v>
      </c>
      <c r="AE8">
        <f t="shared" si="3"/>
        <v>0</v>
      </c>
      <c r="AF8">
        <f t="shared" si="3"/>
        <v>0</v>
      </c>
      <c r="AG8">
        <f t="shared" si="3"/>
        <v>0</v>
      </c>
      <c r="AH8">
        <f t="shared" si="3"/>
        <v>0</v>
      </c>
      <c r="AI8">
        <f t="shared" si="3"/>
        <v>0</v>
      </c>
      <c r="AJ8">
        <f t="shared" si="3"/>
        <v>0</v>
      </c>
      <c r="AK8">
        <f t="shared" si="3"/>
        <v>0</v>
      </c>
      <c r="AL8">
        <f t="shared" si="4"/>
        <v>0</v>
      </c>
      <c r="AM8">
        <f t="shared" si="4"/>
        <v>0</v>
      </c>
      <c r="AN8">
        <f t="shared" si="4"/>
        <v>0</v>
      </c>
      <c r="AO8">
        <f t="shared" si="4"/>
        <v>0</v>
      </c>
      <c r="AP8">
        <f t="shared" si="4"/>
        <v>0</v>
      </c>
      <c r="AQ8">
        <f t="shared" si="4"/>
        <v>0</v>
      </c>
      <c r="AR8">
        <f t="shared" si="4"/>
        <v>0</v>
      </c>
      <c r="AS8">
        <f t="shared" si="4"/>
        <v>0</v>
      </c>
      <c r="AT8">
        <f t="shared" si="4"/>
        <v>0</v>
      </c>
      <c r="AU8">
        <f t="shared" si="4"/>
        <v>0</v>
      </c>
      <c r="AV8">
        <f t="shared" si="5"/>
        <v>0</v>
      </c>
      <c r="AW8">
        <f t="shared" si="5"/>
        <v>0</v>
      </c>
      <c r="AX8">
        <f t="shared" si="5"/>
        <v>0</v>
      </c>
      <c r="AY8">
        <f t="shared" si="5"/>
        <v>0</v>
      </c>
      <c r="AZ8">
        <f t="shared" si="5"/>
        <v>0</v>
      </c>
      <c r="BA8">
        <f t="shared" si="5"/>
        <v>0</v>
      </c>
      <c r="BB8">
        <f t="shared" si="5"/>
        <v>0</v>
      </c>
      <c r="BC8">
        <f t="shared" si="5"/>
        <v>0</v>
      </c>
      <c r="BD8">
        <f t="shared" si="5"/>
        <v>0</v>
      </c>
      <c r="BE8">
        <f t="shared" si="5"/>
        <v>0</v>
      </c>
      <c r="BF8">
        <f t="shared" si="6"/>
        <v>0</v>
      </c>
      <c r="BG8">
        <f t="shared" si="6"/>
        <v>0</v>
      </c>
      <c r="BH8">
        <f t="shared" si="6"/>
        <v>0</v>
      </c>
      <c r="BI8">
        <f t="shared" si="6"/>
        <v>0</v>
      </c>
      <c r="BJ8">
        <f t="shared" si="6"/>
        <v>0</v>
      </c>
      <c r="BK8">
        <f t="shared" si="6"/>
        <v>0</v>
      </c>
      <c r="BL8">
        <f t="shared" si="6"/>
        <v>0</v>
      </c>
      <c r="BM8">
        <f t="shared" si="6"/>
        <v>0</v>
      </c>
      <c r="BN8">
        <f t="shared" si="6"/>
        <v>0</v>
      </c>
      <c r="BO8">
        <f t="shared" si="6"/>
        <v>0</v>
      </c>
      <c r="BP8">
        <f t="shared" si="7"/>
        <v>0</v>
      </c>
      <c r="BQ8">
        <f t="shared" si="7"/>
        <v>0</v>
      </c>
      <c r="BR8">
        <f t="shared" si="7"/>
        <v>0</v>
      </c>
      <c r="BS8">
        <f t="shared" si="7"/>
        <v>0</v>
      </c>
      <c r="BT8">
        <f t="shared" si="7"/>
        <v>0</v>
      </c>
      <c r="BU8">
        <f t="shared" si="7"/>
        <v>0</v>
      </c>
      <c r="BV8">
        <f t="shared" si="7"/>
        <v>0</v>
      </c>
      <c r="BW8">
        <f t="shared" si="7"/>
        <v>0</v>
      </c>
      <c r="BX8">
        <f t="shared" si="7"/>
        <v>0</v>
      </c>
      <c r="BY8">
        <f t="shared" si="7"/>
        <v>0</v>
      </c>
      <c r="BZ8">
        <f t="shared" si="8"/>
        <v>0</v>
      </c>
      <c r="CA8">
        <f t="shared" si="8"/>
        <v>0</v>
      </c>
      <c r="CB8">
        <f t="shared" si="8"/>
        <v>0</v>
      </c>
      <c r="CC8">
        <f t="shared" si="8"/>
        <v>0</v>
      </c>
      <c r="CD8">
        <f t="shared" si="8"/>
        <v>0</v>
      </c>
      <c r="CE8">
        <f t="shared" si="8"/>
        <v>0</v>
      </c>
      <c r="CF8">
        <f t="shared" si="8"/>
        <v>0</v>
      </c>
      <c r="CG8">
        <f t="shared" si="8"/>
        <v>0</v>
      </c>
      <c r="CH8">
        <f t="shared" si="8"/>
        <v>0</v>
      </c>
      <c r="CI8">
        <f t="shared" si="8"/>
        <v>0</v>
      </c>
      <c r="CJ8">
        <f t="shared" si="9"/>
        <v>0</v>
      </c>
      <c r="CK8">
        <f t="shared" si="9"/>
        <v>0</v>
      </c>
      <c r="CL8">
        <f t="shared" si="9"/>
        <v>0</v>
      </c>
      <c r="CM8">
        <f t="shared" si="9"/>
        <v>0</v>
      </c>
      <c r="CN8">
        <f t="shared" si="9"/>
        <v>0</v>
      </c>
      <c r="CO8">
        <f t="shared" si="9"/>
        <v>0</v>
      </c>
      <c r="CP8">
        <f t="shared" si="9"/>
        <v>0</v>
      </c>
      <c r="CQ8">
        <f t="shared" si="9"/>
        <v>0</v>
      </c>
      <c r="CR8">
        <f t="shared" si="9"/>
        <v>0</v>
      </c>
      <c r="CS8">
        <f t="shared" si="9"/>
        <v>0</v>
      </c>
      <c r="CT8">
        <f t="shared" si="10"/>
        <v>0</v>
      </c>
      <c r="CU8">
        <f t="shared" si="10"/>
        <v>0</v>
      </c>
      <c r="CV8">
        <f t="shared" si="10"/>
        <v>0</v>
      </c>
      <c r="CW8">
        <f t="shared" si="10"/>
        <v>0</v>
      </c>
      <c r="CX8">
        <f t="shared" si="10"/>
        <v>0</v>
      </c>
      <c r="CY8">
        <f t="shared" si="10"/>
        <v>0</v>
      </c>
      <c r="CZ8">
        <f t="shared" si="10"/>
        <v>0</v>
      </c>
      <c r="DA8">
        <f t="shared" si="10"/>
        <v>0</v>
      </c>
      <c r="DB8">
        <f t="shared" si="10"/>
        <v>0</v>
      </c>
      <c r="DC8">
        <f t="shared" si="10"/>
        <v>0</v>
      </c>
      <c r="DD8">
        <f t="shared" si="11"/>
        <v>0</v>
      </c>
      <c r="DE8">
        <f t="shared" si="11"/>
        <v>0</v>
      </c>
      <c r="DF8">
        <f t="shared" si="11"/>
        <v>0</v>
      </c>
      <c r="DG8">
        <f t="shared" si="11"/>
        <v>0</v>
      </c>
      <c r="DH8">
        <f t="shared" si="11"/>
        <v>0</v>
      </c>
      <c r="DI8">
        <f t="shared" si="11"/>
        <v>0</v>
      </c>
      <c r="DJ8">
        <f t="shared" si="11"/>
        <v>0</v>
      </c>
      <c r="DK8">
        <f t="shared" si="11"/>
        <v>0</v>
      </c>
      <c r="DL8">
        <f t="shared" si="11"/>
        <v>0</v>
      </c>
      <c r="DM8">
        <f t="shared" si="11"/>
        <v>0</v>
      </c>
      <c r="DN8">
        <f t="shared" si="12"/>
        <v>0</v>
      </c>
      <c r="DO8">
        <f t="shared" si="12"/>
        <v>0</v>
      </c>
      <c r="DP8">
        <f t="shared" si="12"/>
        <v>0</v>
      </c>
      <c r="DQ8">
        <f t="shared" si="12"/>
        <v>0</v>
      </c>
      <c r="DR8">
        <f t="shared" si="12"/>
        <v>0</v>
      </c>
      <c r="DS8">
        <f t="shared" si="12"/>
        <v>0</v>
      </c>
      <c r="DT8">
        <f t="shared" si="12"/>
        <v>0</v>
      </c>
      <c r="DU8">
        <f t="shared" si="12"/>
        <v>0</v>
      </c>
      <c r="DV8">
        <f t="shared" si="12"/>
        <v>0</v>
      </c>
      <c r="DW8">
        <v>0</v>
      </c>
      <c r="DY8" s="10">
        <v>3</v>
      </c>
      <c r="DZ8">
        <f t="shared" si="13"/>
        <v>30000000</v>
      </c>
      <c r="EA8">
        <f t="shared" si="14"/>
        <v>-120000000</v>
      </c>
      <c r="EB8">
        <f t="shared" si="15"/>
        <v>190285838.65000001</v>
      </c>
      <c r="EC8">
        <f t="shared" si="16"/>
        <v>-150000000</v>
      </c>
      <c r="ED8">
        <f t="shared" si="17"/>
        <v>60000000</v>
      </c>
      <c r="EE8">
        <f t="shared" si="18"/>
        <v>-10000000</v>
      </c>
      <c r="EF8">
        <f t="shared" si="19"/>
        <v>0</v>
      </c>
      <c r="EG8">
        <f t="shared" si="20"/>
        <v>0</v>
      </c>
      <c r="EH8">
        <f t="shared" si="21"/>
        <v>0</v>
      </c>
      <c r="EI8">
        <f t="shared" si="22"/>
        <v>0</v>
      </c>
      <c r="EJ8">
        <f t="shared" si="23"/>
        <v>0</v>
      </c>
      <c r="EK8">
        <f t="shared" si="24"/>
        <v>0</v>
      </c>
      <c r="EL8">
        <f t="shared" si="25"/>
        <v>0</v>
      </c>
      <c r="EM8">
        <f t="shared" si="26"/>
        <v>0</v>
      </c>
      <c r="EN8">
        <f t="shared" si="27"/>
        <v>0</v>
      </c>
      <c r="EO8">
        <f t="shared" si="28"/>
        <v>0</v>
      </c>
      <c r="EP8">
        <f t="shared" si="29"/>
        <v>0</v>
      </c>
      <c r="EQ8">
        <f t="shared" si="30"/>
        <v>0</v>
      </c>
      <c r="ER8">
        <f t="shared" si="31"/>
        <v>0</v>
      </c>
      <c r="ES8">
        <f t="shared" si="32"/>
        <v>0</v>
      </c>
      <c r="ET8">
        <f t="shared" si="33"/>
        <v>0</v>
      </c>
      <c r="EU8">
        <f t="shared" si="34"/>
        <v>0</v>
      </c>
      <c r="EV8">
        <f t="shared" si="35"/>
        <v>0</v>
      </c>
      <c r="EW8">
        <f t="shared" si="36"/>
        <v>0</v>
      </c>
      <c r="EX8">
        <f t="shared" si="37"/>
        <v>0</v>
      </c>
      <c r="EY8">
        <f t="shared" si="38"/>
        <v>0</v>
      </c>
      <c r="EZ8">
        <f t="shared" si="39"/>
        <v>0</v>
      </c>
      <c r="FA8">
        <f t="shared" si="40"/>
        <v>0</v>
      </c>
      <c r="FB8">
        <f t="shared" si="41"/>
        <v>0</v>
      </c>
      <c r="FC8">
        <f t="shared" si="42"/>
        <v>0</v>
      </c>
      <c r="FD8">
        <f t="shared" si="43"/>
        <v>0</v>
      </c>
      <c r="FE8">
        <f t="shared" si="44"/>
        <v>0</v>
      </c>
      <c r="FF8">
        <f t="shared" si="45"/>
        <v>0</v>
      </c>
      <c r="FG8">
        <f t="shared" si="46"/>
        <v>0</v>
      </c>
      <c r="FH8">
        <f t="shared" si="47"/>
        <v>0</v>
      </c>
      <c r="FI8">
        <f t="shared" si="48"/>
        <v>0</v>
      </c>
      <c r="FJ8">
        <f t="shared" si="49"/>
        <v>0</v>
      </c>
      <c r="FK8">
        <f t="shared" si="50"/>
        <v>0</v>
      </c>
      <c r="FL8">
        <f t="shared" si="51"/>
        <v>0</v>
      </c>
      <c r="FM8">
        <f t="shared" si="52"/>
        <v>0</v>
      </c>
      <c r="FN8">
        <f t="shared" si="53"/>
        <v>0</v>
      </c>
      <c r="FO8">
        <f t="shared" si="54"/>
        <v>0</v>
      </c>
      <c r="FP8">
        <f t="shared" si="55"/>
        <v>0</v>
      </c>
      <c r="FQ8">
        <f t="shared" si="56"/>
        <v>0</v>
      </c>
      <c r="FR8">
        <f t="shared" si="57"/>
        <v>0</v>
      </c>
      <c r="FS8">
        <f t="shared" si="58"/>
        <v>0</v>
      </c>
      <c r="FT8">
        <f t="shared" si="59"/>
        <v>0</v>
      </c>
      <c r="FU8">
        <f t="shared" si="60"/>
        <v>0</v>
      </c>
      <c r="FV8">
        <f t="shared" si="61"/>
        <v>0</v>
      </c>
      <c r="FW8">
        <f t="shared" si="62"/>
        <v>0</v>
      </c>
      <c r="FX8">
        <f t="shared" si="63"/>
        <v>0</v>
      </c>
      <c r="FY8">
        <f t="shared" si="64"/>
        <v>0</v>
      </c>
      <c r="FZ8">
        <f t="shared" si="65"/>
        <v>0</v>
      </c>
      <c r="GA8">
        <f t="shared" si="66"/>
        <v>0</v>
      </c>
      <c r="GB8">
        <f t="shared" si="67"/>
        <v>0</v>
      </c>
      <c r="GC8">
        <f t="shared" si="68"/>
        <v>0</v>
      </c>
      <c r="GD8">
        <f t="shared" si="69"/>
        <v>0</v>
      </c>
      <c r="GE8">
        <f t="shared" si="70"/>
        <v>0</v>
      </c>
      <c r="GF8">
        <f t="shared" si="71"/>
        <v>0</v>
      </c>
      <c r="GG8">
        <f t="shared" si="72"/>
        <v>0</v>
      </c>
      <c r="GH8">
        <f t="shared" si="73"/>
        <v>0</v>
      </c>
      <c r="GI8">
        <f t="shared" si="74"/>
        <v>0</v>
      </c>
      <c r="GJ8">
        <f t="shared" si="75"/>
        <v>0</v>
      </c>
      <c r="GK8">
        <f t="shared" si="76"/>
        <v>0</v>
      </c>
      <c r="GL8">
        <f t="shared" si="77"/>
        <v>0</v>
      </c>
      <c r="GM8">
        <f t="shared" si="78"/>
        <v>0</v>
      </c>
      <c r="GN8">
        <f t="shared" si="79"/>
        <v>0</v>
      </c>
      <c r="GO8">
        <f t="shared" si="80"/>
        <v>0</v>
      </c>
      <c r="GP8">
        <f t="shared" si="81"/>
        <v>0</v>
      </c>
      <c r="GQ8">
        <f t="shared" si="82"/>
        <v>0</v>
      </c>
      <c r="GR8">
        <f t="shared" si="83"/>
        <v>0</v>
      </c>
      <c r="GS8">
        <f t="shared" si="84"/>
        <v>0</v>
      </c>
      <c r="GT8">
        <f t="shared" si="85"/>
        <v>0</v>
      </c>
      <c r="GU8">
        <f t="shared" si="86"/>
        <v>0</v>
      </c>
      <c r="GV8">
        <f t="shared" si="87"/>
        <v>0</v>
      </c>
      <c r="GW8">
        <f t="shared" si="88"/>
        <v>0</v>
      </c>
      <c r="GX8">
        <f t="shared" si="89"/>
        <v>0</v>
      </c>
      <c r="GY8">
        <f t="shared" si="90"/>
        <v>0</v>
      </c>
      <c r="GZ8">
        <f t="shared" si="91"/>
        <v>0</v>
      </c>
      <c r="HA8">
        <f t="shared" si="92"/>
        <v>0</v>
      </c>
      <c r="HB8">
        <f t="shared" si="93"/>
        <v>0</v>
      </c>
      <c r="HC8">
        <f t="shared" si="94"/>
        <v>0</v>
      </c>
      <c r="HD8">
        <f t="shared" si="95"/>
        <v>0</v>
      </c>
      <c r="HE8">
        <f t="shared" si="96"/>
        <v>0</v>
      </c>
      <c r="HF8">
        <f t="shared" si="97"/>
        <v>0</v>
      </c>
      <c r="HG8">
        <f t="shared" si="98"/>
        <v>0</v>
      </c>
      <c r="HH8">
        <f t="shared" si="99"/>
        <v>0</v>
      </c>
      <c r="HI8">
        <f t="shared" si="100"/>
        <v>0</v>
      </c>
      <c r="HJ8">
        <f t="shared" si="101"/>
        <v>0</v>
      </c>
      <c r="HK8">
        <f t="shared" si="102"/>
        <v>0</v>
      </c>
      <c r="HL8">
        <f t="shared" si="103"/>
        <v>0</v>
      </c>
      <c r="HM8">
        <f t="shared" si="104"/>
        <v>0</v>
      </c>
      <c r="HN8">
        <f t="shared" si="105"/>
        <v>0</v>
      </c>
      <c r="HO8">
        <f t="shared" si="106"/>
        <v>0</v>
      </c>
      <c r="HP8">
        <f t="shared" si="107"/>
        <v>0</v>
      </c>
      <c r="HQ8">
        <f t="shared" si="108"/>
        <v>0</v>
      </c>
      <c r="HR8">
        <f t="shared" si="109"/>
        <v>0</v>
      </c>
      <c r="HS8">
        <f t="shared" si="110"/>
        <v>0</v>
      </c>
      <c r="HT8">
        <f t="shared" si="111"/>
        <v>0</v>
      </c>
      <c r="HU8">
        <f t="shared" si="112"/>
        <v>0</v>
      </c>
      <c r="HV8">
        <f t="shared" si="113"/>
        <v>0</v>
      </c>
      <c r="HW8">
        <f t="shared" si="114"/>
        <v>0</v>
      </c>
      <c r="HX8">
        <f t="shared" si="115"/>
        <v>0</v>
      </c>
      <c r="HY8">
        <f t="shared" si="116"/>
        <v>0</v>
      </c>
      <c r="HZ8">
        <f t="shared" si="117"/>
        <v>0</v>
      </c>
      <c r="IA8">
        <f t="shared" si="118"/>
        <v>0</v>
      </c>
      <c r="IB8">
        <f t="shared" si="119"/>
        <v>0</v>
      </c>
      <c r="IC8">
        <f t="shared" si="120"/>
        <v>0</v>
      </c>
      <c r="ID8">
        <f t="shared" si="121"/>
        <v>0</v>
      </c>
      <c r="IE8">
        <f t="shared" si="122"/>
        <v>0</v>
      </c>
      <c r="IF8">
        <f t="shared" si="123"/>
        <v>0</v>
      </c>
      <c r="IG8">
        <f t="shared" si="124"/>
        <v>0</v>
      </c>
      <c r="IH8">
        <f t="shared" si="125"/>
        <v>0</v>
      </c>
      <c r="II8">
        <f t="shared" si="126"/>
        <v>0</v>
      </c>
      <c r="IJ8">
        <f t="shared" si="127"/>
        <v>0</v>
      </c>
      <c r="IK8">
        <f t="shared" si="128"/>
        <v>0</v>
      </c>
      <c r="IL8">
        <f t="shared" si="129"/>
        <v>0</v>
      </c>
      <c r="IM8">
        <f t="shared" si="130"/>
        <v>0</v>
      </c>
      <c r="IN8">
        <f t="shared" si="131"/>
        <v>0</v>
      </c>
      <c r="IO8">
        <f t="shared" si="132"/>
        <v>0</v>
      </c>
    </row>
    <row r="9" spans="1:249" ht="15">
      <c r="A9" s="11">
        <v>4</v>
      </c>
      <c r="B9" s="11">
        <f>IF(A9&lt;=$E$2,Inputs!A9,"")</f>
        <v>23</v>
      </c>
      <c r="C9" s="11">
        <f>IF(A9&lt;=$E$2,Inputs!D9,0)</f>
        <v>5.8989986324438598E-4</v>
      </c>
      <c r="D9" s="11">
        <f>IF(A9&lt;=$E$2,Inputs!F9,0)</f>
        <v>283132.79999999999</v>
      </c>
      <c r="E9" s="11">
        <f t="shared" si="0"/>
        <v>167.02</v>
      </c>
      <c r="G9" s="9">
        <v>4</v>
      </c>
      <c r="H9">
        <f t="shared" si="1"/>
        <v>-1</v>
      </c>
      <c r="I9">
        <f t="shared" si="1"/>
        <v>6</v>
      </c>
      <c r="J9">
        <f t="shared" si="1"/>
        <v>-15</v>
      </c>
      <c r="K9">
        <f t="shared" si="1"/>
        <v>20</v>
      </c>
      <c r="L9">
        <f t="shared" si="1"/>
        <v>-15</v>
      </c>
      <c r="M9">
        <f t="shared" si="1"/>
        <v>6</v>
      </c>
      <c r="N9">
        <f t="shared" si="1"/>
        <v>-1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</v>
      </c>
      <c r="AG9">
        <f t="shared" si="3"/>
        <v>0</v>
      </c>
      <c r="AH9">
        <f t="shared" si="3"/>
        <v>0</v>
      </c>
      <c r="AI9">
        <f t="shared" si="3"/>
        <v>0</v>
      </c>
      <c r="AJ9">
        <f t="shared" si="3"/>
        <v>0</v>
      </c>
      <c r="AK9">
        <f t="shared" si="3"/>
        <v>0</v>
      </c>
      <c r="AL9">
        <f t="shared" si="4"/>
        <v>0</v>
      </c>
      <c r="AM9">
        <f t="shared" si="4"/>
        <v>0</v>
      </c>
      <c r="AN9">
        <f t="shared" si="4"/>
        <v>0</v>
      </c>
      <c r="AO9">
        <f t="shared" si="4"/>
        <v>0</v>
      </c>
      <c r="AP9">
        <f t="shared" si="4"/>
        <v>0</v>
      </c>
      <c r="AQ9">
        <f t="shared" si="4"/>
        <v>0</v>
      </c>
      <c r="AR9">
        <f t="shared" si="4"/>
        <v>0</v>
      </c>
      <c r="AS9">
        <f t="shared" si="4"/>
        <v>0</v>
      </c>
      <c r="AT9">
        <f t="shared" si="4"/>
        <v>0</v>
      </c>
      <c r="AU9">
        <f t="shared" si="4"/>
        <v>0</v>
      </c>
      <c r="AV9">
        <f t="shared" si="5"/>
        <v>0</v>
      </c>
      <c r="AW9">
        <f t="shared" si="5"/>
        <v>0</v>
      </c>
      <c r="AX9">
        <f t="shared" si="5"/>
        <v>0</v>
      </c>
      <c r="AY9">
        <f t="shared" si="5"/>
        <v>0</v>
      </c>
      <c r="AZ9">
        <f t="shared" si="5"/>
        <v>0</v>
      </c>
      <c r="BA9">
        <f t="shared" si="5"/>
        <v>0</v>
      </c>
      <c r="BB9">
        <f t="shared" si="5"/>
        <v>0</v>
      </c>
      <c r="BC9">
        <f t="shared" si="5"/>
        <v>0</v>
      </c>
      <c r="BD9">
        <f t="shared" si="5"/>
        <v>0</v>
      </c>
      <c r="BE9">
        <f t="shared" si="5"/>
        <v>0</v>
      </c>
      <c r="BF9">
        <f t="shared" si="6"/>
        <v>0</v>
      </c>
      <c r="BG9">
        <f t="shared" si="6"/>
        <v>0</v>
      </c>
      <c r="BH9">
        <f t="shared" si="6"/>
        <v>0</v>
      </c>
      <c r="BI9">
        <f t="shared" si="6"/>
        <v>0</v>
      </c>
      <c r="BJ9">
        <f t="shared" si="6"/>
        <v>0</v>
      </c>
      <c r="BK9">
        <f t="shared" si="6"/>
        <v>0</v>
      </c>
      <c r="BL9">
        <f t="shared" si="6"/>
        <v>0</v>
      </c>
      <c r="BM9">
        <f t="shared" si="6"/>
        <v>0</v>
      </c>
      <c r="BN9">
        <f t="shared" si="6"/>
        <v>0</v>
      </c>
      <c r="BO9">
        <f t="shared" si="6"/>
        <v>0</v>
      </c>
      <c r="BP9">
        <f t="shared" si="7"/>
        <v>0</v>
      </c>
      <c r="BQ9">
        <f t="shared" si="7"/>
        <v>0</v>
      </c>
      <c r="BR9">
        <f t="shared" si="7"/>
        <v>0</v>
      </c>
      <c r="BS9">
        <f t="shared" si="7"/>
        <v>0</v>
      </c>
      <c r="BT9">
        <f t="shared" si="7"/>
        <v>0</v>
      </c>
      <c r="BU9">
        <f t="shared" si="7"/>
        <v>0</v>
      </c>
      <c r="BV9">
        <f t="shared" si="7"/>
        <v>0</v>
      </c>
      <c r="BW9">
        <f t="shared" si="7"/>
        <v>0</v>
      </c>
      <c r="BX9">
        <f t="shared" si="7"/>
        <v>0</v>
      </c>
      <c r="BY9">
        <f t="shared" si="7"/>
        <v>0</v>
      </c>
      <c r="BZ9">
        <f t="shared" si="8"/>
        <v>0</v>
      </c>
      <c r="CA9">
        <f t="shared" si="8"/>
        <v>0</v>
      </c>
      <c r="CB9">
        <f t="shared" si="8"/>
        <v>0</v>
      </c>
      <c r="CC9">
        <f t="shared" si="8"/>
        <v>0</v>
      </c>
      <c r="CD9">
        <f t="shared" si="8"/>
        <v>0</v>
      </c>
      <c r="CE9">
        <f t="shared" si="8"/>
        <v>0</v>
      </c>
      <c r="CF9">
        <f t="shared" si="8"/>
        <v>0</v>
      </c>
      <c r="CG9">
        <f t="shared" si="8"/>
        <v>0</v>
      </c>
      <c r="CH9">
        <f t="shared" si="8"/>
        <v>0</v>
      </c>
      <c r="CI9">
        <f t="shared" si="8"/>
        <v>0</v>
      </c>
      <c r="CJ9">
        <f t="shared" si="9"/>
        <v>0</v>
      </c>
      <c r="CK9">
        <f t="shared" si="9"/>
        <v>0</v>
      </c>
      <c r="CL9">
        <f t="shared" si="9"/>
        <v>0</v>
      </c>
      <c r="CM9">
        <f t="shared" si="9"/>
        <v>0</v>
      </c>
      <c r="CN9">
        <f t="shared" si="9"/>
        <v>0</v>
      </c>
      <c r="CO9">
        <f t="shared" si="9"/>
        <v>0</v>
      </c>
      <c r="CP9">
        <f t="shared" si="9"/>
        <v>0</v>
      </c>
      <c r="CQ9">
        <f t="shared" si="9"/>
        <v>0</v>
      </c>
      <c r="CR9">
        <f t="shared" si="9"/>
        <v>0</v>
      </c>
      <c r="CS9">
        <f t="shared" si="9"/>
        <v>0</v>
      </c>
      <c r="CT9">
        <f t="shared" si="10"/>
        <v>0</v>
      </c>
      <c r="CU9">
        <f t="shared" si="10"/>
        <v>0</v>
      </c>
      <c r="CV9">
        <f t="shared" si="10"/>
        <v>0</v>
      </c>
      <c r="CW9">
        <f t="shared" si="10"/>
        <v>0</v>
      </c>
      <c r="CX9">
        <f t="shared" si="10"/>
        <v>0</v>
      </c>
      <c r="CY9">
        <f t="shared" si="10"/>
        <v>0</v>
      </c>
      <c r="CZ9">
        <f t="shared" si="10"/>
        <v>0</v>
      </c>
      <c r="DA9">
        <f t="shared" si="10"/>
        <v>0</v>
      </c>
      <c r="DB9">
        <f t="shared" si="10"/>
        <v>0</v>
      </c>
      <c r="DC9">
        <f t="shared" si="10"/>
        <v>0</v>
      </c>
      <c r="DD9">
        <f t="shared" si="11"/>
        <v>0</v>
      </c>
      <c r="DE9">
        <f t="shared" si="11"/>
        <v>0</v>
      </c>
      <c r="DF9">
        <f t="shared" si="11"/>
        <v>0</v>
      </c>
      <c r="DG9">
        <f t="shared" si="11"/>
        <v>0</v>
      </c>
      <c r="DH9">
        <f t="shared" si="11"/>
        <v>0</v>
      </c>
      <c r="DI9">
        <f t="shared" si="11"/>
        <v>0</v>
      </c>
      <c r="DJ9">
        <f t="shared" si="11"/>
        <v>0</v>
      </c>
      <c r="DK9">
        <f t="shared" si="11"/>
        <v>0</v>
      </c>
      <c r="DL9">
        <f t="shared" si="11"/>
        <v>0</v>
      </c>
      <c r="DM9">
        <f t="shared" si="11"/>
        <v>0</v>
      </c>
      <c r="DN9">
        <f t="shared" si="12"/>
        <v>0</v>
      </c>
      <c r="DO9">
        <f t="shared" si="12"/>
        <v>0</v>
      </c>
      <c r="DP9">
        <f t="shared" si="12"/>
        <v>0</v>
      </c>
      <c r="DQ9">
        <f t="shared" si="12"/>
        <v>0</v>
      </c>
      <c r="DR9">
        <f t="shared" si="12"/>
        <v>0</v>
      </c>
      <c r="DS9">
        <f t="shared" si="12"/>
        <v>0</v>
      </c>
      <c r="DT9">
        <f t="shared" si="12"/>
        <v>0</v>
      </c>
      <c r="DU9">
        <f t="shared" si="12"/>
        <v>0</v>
      </c>
      <c r="DV9">
        <f t="shared" si="12"/>
        <v>0</v>
      </c>
      <c r="DW9">
        <v>0</v>
      </c>
      <c r="DY9" s="10">
        <v>4</v>
      </c>
      <c r="DZ9">
        <f t="shared" si="13"/>
        <v>-10000000</v>
      </c>
      <c r="EA9">
        <f t="shared" si="14"/>
        <v>60000000</v>
      </c>
      <c r="EB9">
        <f t="shared" si="15"/>
        <v>-150000000</v>
      </c>
      <c r="EC9">
        <f t="shared" si="16"/>
        <v>200283132.80000001</v>
      </c>
      <c r="ED9">
        <f t="shared" si="17"/>
        <v>-150000000</v>
      </c>
      <c r="EE9">
        <f t="shared" si="18"/>
        <v>60000000</v>
      </c>
      <c r="EF9">
        <f t="shared" si="19"/>
        <v>-10000000</v>
      </c>
      <c r="EG9">
        <f t="shared" si="20"/>
        <v>0</v>
      </c>
      <c r="EH9">
        <f t="shared" si="21"/>
        <v>0</v>
      </c>
      <c r="EI9">
        <f t="shared" si="22"/>
        <v>0</v>
      </c>
      <c r="EJ9">
        <f t="shared" si="23"/>
        <v>0</v>
      </c>
      <c r="EK9">
        <f t="shared" si="24"/>
        <v>0</v>
      </c>
      <c r="EL9">
        <f t="shared" si="25"/>
        <v>0</v>
      </c>
      <c r="EM9">
        <f t="shared" si="26"/>
        <v>0</v>
      </c>
      <c r="EN9">
        <f t="shared" si="27"/>
        <v>0</v>
      </c>
      <c r="EO9">
        <f t="shared" si="28"/>
        <v>0</v>
      </c>
      <c r="EP9">
        <f t="shared" si="29"/>
        <v>0</v>
      </c>
      <c r="EQ9">
        <f t="shared" si="30"/>
        <v>0</v>
      </c>
      <c r="ER9">
        <f t="shared" si="31"/>
        <v>0</v>
      </c>
      <c r="ES9">
        <f t="shared" si="32"/>
        <v>0</v>
      </c>
      <c r="ET9">
        <f t="shared" si="33"/>
        <v>0</v>
      </c>
      <c r="EU9">
        <f t="shared" si="34"/>
        <v>0</v>
      </c>
      <c r="EV9">
        <f t="shared" si="35"/>
        <v>0</v>
      </c>
      <c r="EW9">
        <f t="shared" si="36"/>
        <v>0</v>
      </c>
      <c r="EX9">
        <f t="shared" si="37"/>
        <v>0</v>
      </c>
      <c r="EY9">
        <f t="shared" si="38"/>
        <v>0</v>
      </c>
      <c r="EZ9">
        <f t="shared" si="39"/>
        <v>0</v>
      </c>
      <c r="FA9">
        <f t="shared" si="40"/>
        <v>0</v>
      </c>
      <c r="FB9">
        <f t="shared" si="41"/>
        <v>0</v>
      </c>
      <c r="FC9">
        <f t="shared" si="42"/>
        <v>0</v>
      </c>
      <c r="FD9">
        <f t="shared" si="43"/>
        <v>0</v>
      </c>
      <c r="FE9">
        <f t="shared" si="44"/>
        <v>0</v>
      </c>
      <c r="FF9">
        <f t="shared" si="45"/>
        <v>0</v>
      </c>
      <c r="FG9">
        <f t="shared" si="46"/>
        <v>0</v>
      </c>
      <c r="FH9">
        <f t="shared" si="47"/>
        <v>0</v>
      </c>
      <c r="FI9">
        <f t="shared" si="48"/>
        <v>0</v>
      </c>
      <c r="FJ9">
        <f t="shared" si="49"/>
        <v>0</v>
      </c>
      <c r="FK9">
        <f t="shared" si="50"/>
        <v>0</v>
      </c>
      <c r="FL9">
        <f t="shared" si="51"/>
        <v>0</v>
      </c>
      <c r="FM9">
        <f t="shared" si="52"/>
        <v>0</v>
      </c>
      <c r="FN9">
        <f t="shared" si="53"/>
        <v>0</v>
      </c>
      <c r="FO9">
        <f t="shared" si="54"/>
        <v>0</v>
      </c>
      <c r="FP9">
        <f t="shared" si="55"/>
        <v>0</v>
      </c>
      <c r="FQ9">
        <f t="shared" si="56"/>
        <v>0</v>
      </c>
      <c r="FR9">
        <f t="shared" si="57"/>
        <v>0</v>
      </c>
      <c r="FS9">
        <f t="shared" si="58"/>
        <v>0</v>
      </c>
      <c r="FT9">
        <f t="shared" si="59"/>
        <v>0</v>
      </c>
      <c r="FU9">
        <f t="shared" si="60"/>
        <v>0</v>
      </c>
      <c r="FV9">
        <f t="shared" si="61"/>
        <v>0</v>
      </c>
      <c r="FW9">
        <f t="shared" si="62"/>
        <v>0</v>
      </c>
      <c r="FX9">
        <f t="shared" si="63"/>
        <v>0</v>
      </c>
      <c r="FY9">
        <f t="shared" si="64"/>
        <v>0</v>
      </c>
      <c r="FZ9">
        <f t="shared" si="65"/>
        <v>0</v>
      </c>
      <c r="GA9">
        <f t="shared" si="66"/>
        <v>0</v>
      </c>
      <c r="GB9">
        <f t="shared" si="67"/>
        <v>0</v>
      </c>
      <c r="GC9">
        <f t="shared" si="68"/>
        <v>0</v>
      </c>
      <c r="GD9">
        <f t="shared" si="69"/>
        <v>0</v>
      </c>
      <c r="GE9">
        <f t="shared" si="70"/>
        <v>0</v>
      </c>
      <c r="GF9">
        <f t="shared" si="71"/>
        <v>0</v>
      </c>
      <c r="GG9">
        <f t="shared" si="72"/>
        <v>0</v>
      </c>
      <c r="GH9">
        <f t="shared" si="73"/>
        <v>0</v>
      </c>
      <c r="GI9">
        <f t="shared" si="74"/>
        <v>0</v>
      </c>
      <c r="GJ9">
        <f t="shared" si="75"/>
        <v>0</v>
      </c>
      <c r="GK9">
        <f t="shared" si="76"/>
        <v>0</v>
      </c>
      <c r="GL9">
        <f t="shared" si="77"/>
        <v>0</v>
      </c>
      <c r="GM9">
        <f t="shared" si="78"/>
        <v>0</v>
      </c>
      <c r="GN9">
        <f t="shared" si="79"/>
        <v>0</v>
      </c>
      <c r="GO9">
        <f t="shared" si="80"/>
        <v>0</v>
      </c>
      <c r="GP9">
        <f t="shared" si="81"/>
        <v>0</v>
      </c>
      <c r="GQ9">
        <f t="shared" si="82"/>
        <v>0</v>
      </c>
      <c r="GR9">
        <f t="shared" si="83"/>
        <v>0</v>
      </c>
      <c r="GS9">
        <f t="shared" si="84"/>
        <v>0</v>
      </c>
      <c r="GT9">
        <f t="shared" si="85"/>
        <v>0</v>
      </c>
      <c r="GU9">
        <f t="shared" si="86"/>
        <v>0</v>
      </c>
      <c r="GV9">
        <f t="shared" si="87"/>
        <v>0</v>
      </c>
      <c r="GW9">
        <f t="shared" si="88"/>
        <v>0</v>
      </c>
      <c r="GX9">
        <f t="shared" si="89"/>
        <v>0</v>
      </c>
      <c r="GY9">
        <f t="shared" si="90"/>
        <v>0</v>
      </c>
      <c r="GZ9">
        <f t="shared" si="91"/>
        <v>0</v>
      </c>
      <c r="HA9">
        <f t="shared" si="92"/>
        <v>0</v>
      </c>
      <c r="HB9">
        <f t="shared" si="93"/>
        <v>0</v>
      </c>
      <c r="HC9">
        <f t="shared" si="94"/>
        <v>0</v>
      </c>
      <c r="HD9">
        <f t="shared" si="95"/>
        <v>0</v>
      </c>
      <c r="HE9">
        <f t="shared" si="96"/>
        <v>0</v>
      </c>
      <c r="HF9">
        <f t="shared" si="97"/>
        <v>0</v>
      </c>
      <c r="HG9">
        <f t="shared" si="98"/>
        <v>0</v>
      </c>
      <c r="HH9">
        <f t="shared" si="99"/>
        <v>0</v>
      </c>
      <c r="HI9">
        <f t="shared" si="100"/>
        <v>0</v>
      </c>
      <c r="HJ9">
        <f t="shared" si="101"/>
        <v>0</v>
      </c>
      <c r="HK9">
        <f t="shared" si="102"/>
        <v>0</v>
      </c>
      <c r="HL9">
        <f t="shared" si="103"/>
        <v>0</v>
      </c>
      <c r="HM9">
        <f t="shared" si="104"/>
        <v>0</v>
      </c>
      <c r="HN9">
        <f t="shared" si="105"/>
        <v>0</v>
      </c>
      <c r="HO9">
        <f t="shared" si="106"/>
        <v>0</v>
      </c>
      <c r="HP9">
        <f t="shared" si="107"/>
        <v>0</v>
      </c>
      <c r="HQ9">
        <f t="shared" si="108"/>
        <v>0</v>
      </c>
      <c r="HR9">
        <f t="shared" si="109"/>
        <v>0</v>
      </c>
      <c r="HS9">
        <f t="shared" si="110"/>
        <v>0</v>
      </c>
      <c r="HT9">
        <f t="shared" si="111"/>
        <v>0</v>
      </c>
      <c r="HU9">
        <f t="shared" si="112"/>
        <v>0</v>
      </c>
      <c r="HV9">
        <f t="shared" si="113"/>
        <v>0</v>
      </c>
      <c r="HW9">
        <f t="shared" si="114"/>
        <v>0</v>
      </c>
      <c r="HX9">
        <f t="shared" si="115"/>
        <v>0</v>
      </c>
      <c r="HY9">
        <f t="shared" si="116"/>
        <v>0</v>
      </c>
      <c r="HZ9">
        <f t="shared" si="117"/>
        <v>0</v>
      </c>
      <c r="IA9">
        <f t="shared" si="118"/>
        <v>0</v>
      </c>
      <c r="IB9">
        <f t="shared" si="119"/>
        <v>0</v>
      </c>
      <c r="IC9">
        <f t="shared" si="120"/>
        <v>0</v>
      </c>
      <c r="ID9">
        <f t="shared" si="121"/>
        <v>0</v>
      </c>
      <c r="IE9">
        <f t="shared" si="122"/>
        <v>0</v>
      </c>
      <c r="IF9">
        <f t="shared" si="123"/>
        <v>0</v>
      </c>
      <c r="IG9">
        <f t="shared" si="124"/>
        <v>0</v>
      </c>
      <c r="IH9">
        <f t="shared" si="125"/>
        <v>0</v>
      </c>
      <c r="II9">
        <f t="shared" si="126"/>
        <v>0</v>
      </c>
      <c r="IJ9">
        <f t="shared" si="127"/>
        <v>0</v>
      </c>
      <c r="IK9">
        <f t="shared" si="128"/>
        <v>0</v>
      </c>
      <c r="IL9">
        <f t="shared" si="129"/>
        <v>0</v>
      </c>
      <c r="IM9">
        <f t="shared" si="130"/>
        <v>0</v>
      </c>
      <c r="IN9">
        <f t="shared" si="131"/>
        <v>0</v>
      </c>
      <c r="IO9">
        <f t="shared" si="132"/>
        <v>0</v>
      </c>
    </row>
    <row r="10" spans="1:249" ht="15">
      <c r="A10" s="11">
        <v>5</v>
      </c>
      <c r="B10" s="11">
        <f>IF(A10&lt;=$E$2,Inputs!A10,"")</f>
        <v>24</v>
      </c>
      <c r="C10" s="11">
        <f>IF(A10&lt;=$E$2,Inputs!D10,0)</f>
        <v>5.8747154781668102E-4</v>
      </c>
      <c r="D10" s="11">
        <f>IF(A10&lt;=$E$2,Inputs!F10,0)</f>
        <v>279196.5</v>
      </c>
      <c r="E10" s="11">
        <f t="shared" si="0"/>
        <v>164.02</v>
      </c>
      <c r="G10" s="9">
        <v>5</v>
      </c>
      <c r="H10">
        <f t="shared" si="1"/>
        <v>0</v>
      </c>
      <c r="I10">
        <f t="shared" si="1"/>
        <v>-1</v>
      </c>
      <c r="J10">
        <f t="shared" si="1"/>
        <v>6</v>
      </c>
      <c r="K10">
        <f t="shared" si="1"/>
        <v>-15</v>
      </c>
      <c r="L10">
        <f t="shared" si="1"/>
        <v>20</v>
      </c>
      <c r="M10">
        <f t="shared" si="1"/>
        <v>-15</v>
      </c>
      <c r="N10">
        <f t="shared" si="1"/>
        <v>6</v>
      </c>
      <c r="O10">
        <f t="shared" si="1"/>
        <v>-1</v>
      </c>
      <c r="P10">
        <f t="shared" si="1"/>
        <v>0</v>
      </c>
      <c r="Q10">
        <f t="shared" si="1"/>
        <v>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3"/>
        <v>0</v>
      </c>
      <c r="AC10">
        <f t="shared" si="3"/>
        <v>0</v>
      </c>
      <c r="AD10">
        <f t="shared" si="3"/>
        <v>0</v>
      </c>
      <c r="AE10">
        <f t="shared" si="3"/>
        <v>0</v>
      </c>
      <c r="AF10">
        <f t="shared" si="3"/>
        <v>0</v>
      </c>
      <c r="AG10">
        <f t="shared" si="3"/>
        <v>0</v>
      </c>
      <c r="AH10">
        <f t="shared" si="3"/>
        <v>0</v>
      </c>
      <c r="AI10">
        <f t="shared" si="3"/>
        <v>0</v>
      </c>
      <c r="AJ10">
        <f t="shared" si="3"/>
        <v>0</v>
      </c>
      <c r="AK10">
        <f t="shared" si="3"/>
        <v>0</v>
      </c>
      <c r="AL10">
        <f t="shared" si="4"/>
        <v>0</v>
      </c>
      <c r="AM10">
        <f t="shared" si="4"/>
        <v>0</v>
      </c>
      <c r="AN10">
        <f t="shared" si="4"/>
        <v>0</v>
      </c>
      <c r="AO10">
        <f t="shared" si="4"/>
        <v>0</v>
      </c>
      <c r="AP10">
        <f t="shared" si="4"/>
        <v>0</v>
      </c>
      <c r="AQ10">
        <f t="shared" si="4"/>
        <v>0</v>
      </c>
      <c r="AR10">
        <f t="shared" si="4"/>
        <v>0</v>
      </c>
      <c r="AS10">
        <f t="shared" si="4"/>
        <v>0</v>
      </c>
      <c r="AT10">
        <f t="shared" si="4"/>
        <v>0</v>
      </c>
      <c r="AU10">
        <f t="shared" si="4"/>
        <v>0</v>
      </c>
      <c r="AV10">
        <f t="shared" si="5"/>
        <v>0</v>
      </c>
      <c r="AW10">
        <f t="shared" si="5"/>
        <v>0</v>
      </c>
      <c r="AX10">
        <f t="shared" si="5"/>
        <v>0</v>
      </c>
      <c r="AY10">
        <f t="shared" si="5"/>
        <v>0</v>
      </c>
      <c r="AZ10">
        <f t="shared" si="5"/>
        <v>0</v>
      </c>
      <c r="BA10">
        <f t="shared" si="5"/>
        <v>0</v>
      </c>
      <c r="BB10">
        <f t="shared" si="5"/>
        <v>0</v>
      </c>
      <c r="BC10">
        <f t="shared" si="5"/>
        <v>0</v>
      </c>
      <c r="BD10">
        <f t="shared" si="5"/>
        <v>0</v>
      </c>
      <c r="BE10">
        <f t="shared" si="5"/>
        <v>0</v>
      </c>
      <c r="BF10">
        <f t="shared" si="6"/>
        <v>0</v>
      </c>
      <c r="BG10">
        <f t="shared" si="6"/>
        <v>0</v>
      </c>
      <c r="BH10">
        <f t="shared" si="6"/>
        <v>0</v>
      </c>
      <c r="BI10">
        <f t="shared" si="6"/>
        <v>0</v>
      </c>
      <c r="BJ10">
        <f t="shared" si="6"/>
        <v>0</v>
      </c>
      <c r="BK10">
        <f t="shared" si="6"/>
        <v>0</v>
      </c>
      <c r="BL10">
        <f t="shared" si="6"/>
        <v>0</v>
      </c>
      <c r="BM10">
        <f t="shared" si="6"/>
        <v>0</v>
      </c>
      <c r="BN10">
        <f t="shared" si="6"/>
        <v>0</v>
      </c>
      <c r="BO10">
        <f t="shared" si="6"/>
        <v>0</v>
      </c>
      <c r="BP10">
        <f t="shared" si="7"/>
        <v>0</v>
      </c>
      <c r="BQ10">
        <f t="shared" si="7"/>
        <v>0</v>
      </c>
      <c r="BR10">
        <f t="shared" si="7"/>
        <v>0</v>
      </c>
      <c r="BS10">
        <f t="shared" si="7"/>
        <v>0</v>
      </c>
      <c r="BT10">
        <f t="shared" si="7"/>
        <v>0</v>
      </c>
      <c r="BU10">
        <f t="shared" si="7"/>
        <v>0</v>
      </c>
      <c r="BV10">
        <f t="shared" si="7"/>
        <v>0</v>
      </c>
      <c r="BW10">
        <f t="shared" si="7"/>
        <v>0</v>
      </c>
      <c r="BX10">
        <f t="shared" si="7"/>
        <v>0</v>
      </c>
      <c r="BY10">
        <f t="shared" si="7"/>
        <v>0</v>
      </c>
      <c r="BZ10">
        <f t="shared" si="8"/>
        <v>0</v>
      </c>
      <c r="CA10">
        <f t="shared" si="8"/>
        <v>0</v>
      </c>
      <c r="CB10">
        <f t="shared" si="8"/>
        <v>0</v>
      </c>
      <c r="CC10">
        <f t="shared" si="8"/>
        <v>0</v>
      </c>
      <c r="CD10">
        <f t="shared" si="8"/>
        <v>0</v>
      </c>
      <c r="CE10">
        <f t="shared" si="8"/>
        <v>0</v>
      </c>
      <c r="CF10">
        <f t="shared" si="8"/>
        <v>0</v>
      </c>
      <c r="CG10">
        <f t="shared" si="8"/>
        <v>0</v>
      </c>
      <c r="CH10">
        <f t="shared" si="8"/>
        <v>0</v>
      </c>
      <c r="CI10">
        <f t="shared" si="8"/>
        <v>0</v>
      </c>
      <c r="CJ10">
        <f t="shared" si="9"/>
        <v>0</v>
      </c>
      <c r="CK10">
        <f t="shared" si="9"/>
        <v>0</v>
      </c>
      <c r="CL10">
        <f t="shared" si="9"/>
        <v>0</v>
      </c>
      <c r="CM10">
        <f t="shared" si="9"/>
        <v>0</v>
      </c>
      <c r="CN10">
        <f t="shared" si="9"/>
        <v>0</v>
      </c>
      <c r="CO10">
        <f t="shared" si="9"/>
        <v>0</v>
      </c>
      <c r="CP10">
        <f t="shared" si="9"/>
        <v>0</v>
      </c>
      <c r="CQ10">
        <f t="shared" si="9"/>
        <v>0</v>
      </c>
      <c r="CR10">
        <f t="shared" si="9"/>
        <v>0</v>
      </c>
      <c r="CS10">
        <f t="shared" si="9"/>
        <v>0</v>
      </c>
      <c r="CT10">
        <f t="shared" si="10"/>
        <v>0</v>
      </c>
      <c r="CU10">
        <f t="shared" si="10"/>
        <v>0</v>
      </c>
      <c r="CV10">
        <f t="shared" si="10"/>
        <v>0</v>
      </c>
      <c r="CW10">
        <f t="shared" si="10"/>
        <v>0</v>
      </c>
      <c r="CX10">
        <f t="shared" si="10"/>
        <v>0</v>
      </c>
      <c r="CY10">
        <f t="shared" si="10"/>
        <v>0</v>
      </c>
      <c r="CZ10">
        <f t="shared" si="10"/>
        <v>0</v>
      </c>
      <c r="DA10">
        <f t="shared" si="10"/>
        <v>0</v>
      </c>
      <c r="DB10">
        <f t="shared" si="10"/>
        <v>0</v>
      </c>
      <c r="DC10">
        <f t="shared" si="10"/>
        <v>0</v>
      </c>
      <c r="DD10">
        <f t="shared" si="11"/>
        <v>0</v>
      </c>
      <c r="DE10">
        <f t="shared" si="11"/>
        <v>0</v>
      </c>
      <c r="DF10">
        <f t="shared" si="11"/>
        <v>0</v>
      </c>
      <c r="DG10">
        <f t="shared" si="11"/>
        <v>0</v>
      </c>
      <c r="DH10">
        <f t="shared" si="11"/>
        <v>0</v>
      </c>
      <c r="DI10">
        <f t="shared" si="11"/>
        <v>0</v>
      </c>
      <c r="DJ10">
        <f t="shared" si="11"/>
        <v>0</v>
      </c>
      <c r="DK10">
        <f t="shared" si="11"/>
        <v>0</v>
      </c>
      <c r="DL10">
        <f t="shared" si="11"/>
        <v>0</v>
      </c>
      <c r="DM10">
        <f t="shared" si="11"/>
        <v>0</v>
      </c>
      <c r="DN10">
        <f t="shared" si="12"/>
        <v>0</v>
      </c>
      <c r="DO10">
        <f t="shared" si="12"/>
        <v>0</v>
      </c>
      <c r="DP10">
        <f t="shared" si="12"/>
        <v>0</v>
      </c>
      <c r="DQ10">
        <f t="shared" si="12"/>
        <v>0</v>
      </c>
      <c r="DR10">
        <f t="shared" si="12"/>
        <v>0</v>
      </c>
      <c r="DS10">
        <f t="shared" si="12"/>
        <v>0</v>
      </c>
      <c r="DT10">
        <f t="shared" si="12"/>
        <v>0</v>
      </c>
      <c r="DU10">
        <f t="shared" si="12"/>
        <v>0</v>
      </c>
      <c r="DV10">
        <f t="shared" si="12"/>
        <v>0</v>
      </c>
      <c r="DW10">
        <v>0</v>
      </c>
      <c r="DY10" s="10">
        <v>5</v>
      </c>
      <c r="DZ10">
        <f t="shared" si="13"/>
        <v>0</v>
      </c>
      <c r="EA10">
        <f t="shared" si="14"/>
        <v>-10000000</v>
      </c>
      <c r="EB10">
        <f t="shared" si="15"/>
        <v>60000000</v>
      </c>
      <c r="EC10">
        <f t="shared" si="16"/>
        <v>-150000000</v>
      </c>
      <c r="ED10">
        <f t="shared" si="17"/>
        <v>200279196.5</v>
      </c>
      <c r="EE10">
        <f t="shared" si="18"/>
        <v>-150000000</v>
      </c>
      <c r="EF10">
        <f t="shared" si="19"/>
        <v>60000000</v>
      </c>
      <c r="EG10">
        <f t="shared" si="20"/>
        <v>-10000000</v>
      </c>
      <c r="EH10">
        <f t="shared" si="21"/>
        <v>0</v>
      </c>
      <c r="EI10">
        <f t="shared" si="22"/>
        <v>0</v>
      </c>
      <c r="EJ10">
        <f t="shared" si="23"/>
        <v>0</v>
      </c>
      <c r="EK10">
        <f t="shared" si="24"/>
        <v>0</v>
      </c>
      <c r="EL10">
        <f t="shared" si="25"/>
        <v>0</v>
      </c>
      <c r="EM10">
        <f t="shared" si="26"/>
        <v>0</v>
      </c>
      <c r="EN10">
        <f t="shared" si="27"/>
        <v>0</v>
      </c>
      <c r="EO10">
        <f t="shared" si="28"/>
        <v>0</v>
      </c>
      <c r="EP10">
        <f t="shared" si="29"/>
        <v>0</v>
      </c>
      <c r="EQ10">
        <f t="shared" si="30"/>
        <v>0</v>
      </c>
      <c r="ER10">
        <f t="shared" si="31"/>
        <v>0</v>
      </c>
      <c r="ES10">
        <f t="shared" si="32"/>
        <v>0</v>
      </c>
      <c r="ET10">
        <f t="shared" si="33"/>
        <v>0</v>
      </c>
      <c r="EU10">
        <f t="shared" si="34"/>
        <v>0</v>
      </c>
      <c r="EV10">
        <f t="shared" si="35"/>
        <v>0</v>
      </c>
      <c r="EW10">
        <f t="shared" si="36"/>
        <v>0</v>
      </c>
      <c r="EX10">
        <f t="shared" si="37"/>
        <v>0</v>
      </c>
      <c r="EY10">
        <f t="shared" si="38"/>
        <v>0</v>
      </c>
      <c r="EZ10">
        <f t="shared" si="39"/>
        <v>0</v>
      </c>
      <c r="FA10">
        <f t="shared" si="40"/>
        <v>0</v>
      </c>
      <c r="FB10">
        <f t="shared" si="41"/>
        <v>0</v>
      </c>
      <c r="FC10">
        <f t="shared" si="42"/>
        <v>0</v>
      </c>
      <c r="FD10">
        <f t="shared" si="43"/>
        <v>0</v>
      </c>
      <c r="FE10">
        <f t="shared" si="44"/>
        <v>0</v>
      </c>
      <c r="FF10">
        <f t="shared" si="45"/>
        <v>0</v>
      </c>
      <c r="FG10">
        <f t="shared" si="46"/>
        <v>0</v>
      </c>
      <c r="FH10">
        <f t="shared" si="47"/>
        <v>0</v>
      </c>
      <c r="FI10">
        <f t="shared" si="48"/>
        <v>0</v>
      </c>
      <c r="FJ10">
        <f t="shared" si="49"/>
        <v>0</v>
      </c>
      <c r="FK10">
        <f t="shared" si="50"/>
        <v>0</v>
      </c>
      <c r="FL10">
        <f t="shared" si="51"/>
        <v>0</v>
      </c>
      <c r="FM10">
        <f t="shared" si="52"/>
        <v>0</v>
      </c>
      <c r="FN10">
        <f t="shared" si="53"/>
        <v>0</v>
      </c>
      <c r="FO10">
        <f t="shared" si="54"/>
        <v>0</v>
      </c>
      <c r="FP10">
        <f t="shared" si="55"/>
        <v>0</v>
      </c>
      <c r="FQ10">
        <f t="shared" si="56"/>
        <v>0</v>
      </c>
      <c r="FR10">
        <f t="shared" si="57"/>
        <v>0</v>
      </c>
      <c r="FS10">
        <f t="shared" si="58"/>
        <v>0</v>
      </c>
      <c r="FT10">
        <f t="shared" si="59"/>
        <v>0</v>
      </c>
      <c r="FU10">
        <f t="shared" si="60"/>
        <v>0</v>
      </c>
      <c r="FV10">
        <f t="shared" si="61"/>
        <v>0</v>
      </c>
      <c r="FW10">
        <f t="shared" si="62"/>
        <v>0</v>
      </c>
      <c r="FX10">
        <f t="shared" si="63"/>
        <v>0</v>
      </c>
      <c r="FY10">
        <f t="shared" si="64"/>
        <v>0</v>
      </c>
      <c r="FZ10">
        <f t="shared" si="65"/>
        <v>0</v>
      </c>
      <c r="GA10">
        <f t="shared" si="66"/>
        <v>0</v>
      </c>
      <c r="GB10">
        <f t="shared" si="67"/>
        <v>0</v>
      </c>
      <c r="GC10">
        <f t="shared" si="68"/>
        <v>0</v>
      </c>
      <c r="GD10">
        <f t="shared" si="69"/>
        <v>0</v>
      </c>
      <c r="GE10">
        <f t="shared" si="70"/>
        <v>0</v>
      </c>
      <c r="GF10">
        <f t="shared" si="71"/>
        <v>0</v>
      </c>
      <c r="GG10">
        <f t="shared" si="72"/>
        <v>0</v>
      </c>
      <c r="GH10">
        <f t="shared" si="73"/>
        <v>0</v>
      </c>
      <c r="GI10">
        <f t="shared" si="74"/>
        <v>0</v>
      </c>
      <c r="GJ10">
        <f t="shared" si="75"/>
        <v>0</v>
      </c>
      <c r="GK10">
        <f t="shared" si="76"/>
        <v>0</v>
      </c>
      <c r="GL10">
        <f t="shared" si="77"/>
        <v>0</v>
      </c>
      <c r="GM10">
        <f t="shared" si="78"/>
        <v>0</v>
      </c>
      <c r="GN10">
        <f t="shared" si="79"/>
        <v>0</v>
      </c>
      <c r="GO10">
        <f t="shared" si="80"/>
        <v>0</v>
      </c>
      <c r="GP10">
        <f t="shared" si="81"/>
        <v>0</v>
      </c>
      <c r="GQ10">
        <f t="shared" si="82"/>
        <v>0</v>
      </c>
      <c r="GR10">
        <f t="shared" si="83"/>
        <v>0</v>
      </c>
      <c r="GS10">
        <f t="shared" si="84"/>
        <v>0</v>
      </c>
      <c r="GT10">
        <f t="shared" si="85"/>
        <v>0</v>
      </c>
      <c r="GU10">
        <f t="shared" si="86"/>
        <v>0</v>
      </c>
      <c r="GV10">
        <f t="shared" si="87"/>
        <v>0</v>
      </c>
      <c r="GW10">
        <f t="shared" si="88"/>
        <v>0</v>
      </c>
      <c r="GX10">
        <f t="shared" si="89"/>
        <v>0</v>
      </c>
      <c r="GY10">
        <f t="shared" si="90"/>
        <v>0</v>
      </c>
      <c r="GZ10">
        <f t="shared" si="91"/>
        <v>0</v>
      </c>
      <c r="HA10">
        <f t="shared" si="92"/>
        <v>0</v>
      </c>
      <c r="HB10">
        <f t="shared" si="93"/>
        <v>0</v>
      </c>
      <c r="HC10">
        <f t="shared" si="94"/>
        <v>0</v>
      </c>
      <c r="HD10">
        <f t="shared" si="95"/>
        <v>0</v>
      </c>
      <c r="HE10">
        <f t="shared" si="96"/>
        <v>0</v>
      </c>
      <c r="HF10">
        <f t="shared" si="97"/>
        <v>0</v>
      </c>
      <c r="HG10">
        <f t="shared" si="98"/>
        <v>0</v>
      </c>
      <c r="HH10">
        <f t="shared" si="99"/>
        <v>0</v>
      </c>
      <c r="HI10">
        <f t="shared" si="100"/>
        <v>0</v>
      </c>
      <c r="HJ10">
        <f t="shared" si="101"/>
        <v>0</v>
      </c>
      <c r="HK10">
        <f t="shared" si="102"/>
        <v>0</v>
      </c>
      <c r="HL10">
        <f t="shared" si="103"/>
        <v>0</v>
      </c>
      <c r="HM10">
        <f t="shared" si="104"/>
        <v>0</v>
      </c>
      <c r="HN10">
        <f t="shared" si="105"/>
        <v>0</v>
      </c>
      <c r="HO10">
        <f t="shared" si="106"/>
        <v>0</v>
      </c>
      <c r="HP10">
        <f t="shared" si="107"/>
        <v>0</v>
      </c>
      <c r="HQ10">
        <f t="shared" si="108"/>
        <v>0</v>
      </c>
      <c r="HR10">
        <f t="shared" si="109"/>
        <v>0</v>
      </c>
      <c r="HS10">
        <f t="shared" si="110"/>
        <v>0</v>
      </c>
      <c r="HT10">
        <f t="shared" si="111"/>
        <v>0</v>
      </c>
      <c r="HU10">
        <f t="shared" si="112"/>
        <v>0</v>
      </c>
      <c r="HV10">
        <f t="shared" si="113"/>
        <v>0</v>
      </c>
      <c r="HW10">
        <f t="shared" si="114"/>
        <v>0</v>
      </c>
      <c r="HX10">
        <f t="shared" si="115"/>
        <v>0</v>
      </c>
      <c r="HY10">
        <f t="shared" si="116"/>
        <v>0</v>
      </c>
      <c r="HZ10">
        <f t="shared" si="117"/>
        <v>0</v>
      </c>
      <c r="IA10">
        <f t="shared" si="118"/>
        <v>0</v>
      </c>
      <c r="IB10">
        <f t="shared" si="119"/>
        <v>0</v>
      </c>
      <c r="IC10">
        <f t="shared" si="120"/>
        <v>0</v>
      </c>
      <c r="ID10">
        <f t="shared" si="121"/>
        <v>0</v>
      </c>
      <c r="IE10">
        <f t="shared" si="122"/>
        <v>0</v>
      </c>
      <c r="IF10">
        <f t="shared" si="123"/>
        <v>0</v>
      </c>
      <c r="IG10">
        <f t="shared" si="124"/>
        <v>0</v>
      </c>
      <c r="IH10">
        <f t="shared" si="125"/>
        <v>0</v>
      </c>
      <c r="II10">
        <f t="shared" si="126"/>
        <v>0</v>
      </c>
      <c r="IJ10">
        <f t="shared" si="127"/>
        <v>0</v>
      </c>
      <c r="IK10">
        <f t="shared" si="128"/>
        <v>0</v>
      </c>
      <c r="IL10">
        <f t="shared" si="129"/>
        <v>0</v>
      </c>
      <c r="IM10">
        <f t="shared" si="130"/>
        <v>0</v>
      </c>
      <c r="IN10">
        <f t="shared" si="131"/>
        <v>0</v>
      </c>
      <c r="IO10">
        <f t="shared" si="132"/>
        <v>0</v>
      </c>
    </row>
    <row r="11" spans="1:249" ht="15">
      <c r="A11" s="11">
        <v>6</v>
      </c>
      <c r="B11" s="11">
        <f>IF(A11&lt;=$E$2,Inputs!A11,"")</f>
        <v>25</v>
      </c>
      <c r="C11" s="11">
        <f>IF(A11&lt;=$E$2,Inputs!D11,0)</f>
        <v>5.83834238658234E-4</v>
      </c>
      <c r="D11" s="11">
        <f>IF(A11&lt;=$E$2,Inputs!F11,0)</f>
        <v>272371.83</v>
      </c>
      <c r="E11" s="11">
        <f t="shared" si="0"/>
        <v>159.02000000000001</v>
      </c>
      <c r="G11" s="9">
        <v>6</v>
      </c>
      <c r="H11">
        <f t="shared" si="1"/>
        <v>0</v>
      </c>
      <c r="I11">
        <f t="shared" si="1"/>
        <v>0</v>
      </c>
      <c r="J11">
        <f t="shared" si="1"/>
        <v>-1</v>
      </c>
      <c r="K11">
        <f t="shared" si="1"/>
        <v>6</v>
      </c>
      <c r="L11">
        <f t="shared" si="1"/>
        <v>-15</v>
      </c>
      <c r="M11">
        <f t="shared" si="1"/>
        <v>20</v>
      </c>
      <c r="N11">
        <f t="shared" si="1"/>
        <v>-15</v>
      </c>
      <c r="O11">
        <f t="shared" si="1"/>
        <v>6</v>
      </c>
      <c r="P11">
        <f t="shared" si="1"/>
        <v>-1</v>
      </c>
      <c r="Q11">
        <f t="shared" si="1"/>
        <v>0</v>
      </c>
      <c r="R11">
        <f t="shared" si="2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3"/>
        <v>0</v>
      </c>
      <c r="AC11">
        <f t="shared" si="3"/>
        <v>0</v>
      </c>
      <c r="AD11">
        <f t="shared" si="3"/>
        <v>0</v>
      </c>
      <c r="AE11">
        <f t="shared" si="3"/>
        <v>0</v>
      </c>
      <c r="AF11">
        <f t="shared" si="3"/>
        <v>0</v>
      </c>
      <c r="AG11">
        <f t="shared" si="3"/>
        <v>0</v>
      </c>
      <c r="AH11">
        <f t="shared" si="3"/>
        <v>0</v>
      </c>
      <c r="AI11">
        <f t="shared" si="3"/>
        <v>0</v>
      </c>
      <c r="AJ11">
        <f t="shared" si="3"/>
        <v>0</v>
      </c>
      <c r="AK11">
        <f t="shared" si="3"/>
        <v>0</v>
      </c>
      <c r="AL11">
        <f t="shared" si="4"/>
        <v>0</v>
      </c>
      <c r="AM11">
        <f t="shared" si="4"/>
        <v>0</v>
      </c>
      <c r="AN11">
        <f t="shared" si="4"/>
        <v>0</v>
      </c>
      <c r="AO11">
        <f t="shared" si="4"/>
        <v>0</v>
      </c>
      <c r="AP11">
        <f t="shared" si="4"/>
        <v>0</v>
      </c>
      <c r="AQ11">
        <f t="shared" si="4"/>
        <v>0</v>
      </c>
      <c r="AR11">
        <f t="shared" si="4"/>
        <v>0</v>
      </c>
      <c r="AS11">
        <f t="shared" si="4"/>
        <v>0</v>
      </c>
      <c r="AT11">
        <f t="shared" si="4"/>
        <v>0</v>
      </c>
      <c r="AU11">
        <f t="shared" si="4"/>
        <v>0</v>
      </c>
      <c r="AV11">
        <f t="shared" si="5"/>
        <v>0</v>
      </c>
      <c r="AW11">
        <f t="shared" si="5"/>
        <v>0</v>
      </c>
      <c r="AX11">
        <f t="shared" si="5"/>
        <v>0</v>
      </c>
      <c r="AY11">
        <f t="shared" si="5"/>
        <v>0</v>
      </c>
      <c r="AZ11">
        <f t="shared" si="5"/>
        <v>0</v>
      </c>
      <c r="BA11">
        <f t="shared" si="5"/>
        <v>0</v>
      </c>
      <c r="BB11">
        <f t="shared" si="5"/>
        <v>0</v>
      </c>
      <c r="BC11">
        <f t="shared" si="5"/>
        <v>0</v>
      </c>
      <c r="BD11">
        <f t="shared" si="5"/>
        <v>0</v>
      </c>
      <c r="BE11">
        <f t="shared" si="5"/>
        <v>0</v>
      </c>
      <c r="BF11">
        <f t="shared" si="6"/>
        <v>0</v>
      </c>
      <c r="BG11">
        <f t="shared" si="6"/>
        <v>0</v>
      </c>
      <c r="BH11">
        <f t="shared" si="6"/>
        <v>0</v>
      </c>
      <c r="BI11">
        <f t="shared" si="6"/>
        <v>0</v>
      </c>
      <c r="BJ11">
        <f t="shared" si="6"/>
        <v>0</v>
      </c>
      <c r="BK11">
        <f t="shared" si="6"/>
        <v>0</v>
      </c>
      <c r="BL11">
        <f t="shared" si="6"/>
        <v>0</v>
      </c>
      <c r="BM11">
        <f t="shared" si="6"/>
        <v>0</v>
      </c>
      <c r="BN11">
        <f t="shared" si="6"/>
        <v>0</v>
      </c>
      <c r="BO11">
        <f t="shared" si="6"/>
        <v>0</v>
      </c>
      <c r="BP11">
        <f t="shared" si="7"/>
        <v>0</v>
      </c>
      <c r="BQ11">
        <f t="shared" si="7"/>
        <v>0</v>
      </c>
      <c r="BR11">
        <f t="shared" si="7"/>
        <v>0</v>
      </c>
      <c r="BS11">
        <f t="shared" si="7"/>
        <v>0</v>
      </c>
      <c r="BT11">
        <f t="shared" si="7"/>
        <v>0</v>
      </c>
      <c r="BU11">
        <f t="shared" si="7"/>
        <v>0</v>
      </c>
      <c r="BV11">
        <f t="shared" si="7"/>
        <v>0</v>
      </c>
      <c r="BW11">
        <f t="shared" si="7"/>
        <v>0</v>
      </c>
      <c r="BX11">
        <f t="shared" si="7"/>
        <v>0</v>
      </c>
      <c r="BY11">
        <f t="shared" si="7"/>
        <v>0</v>
      </c>
      <c r="BZ11">
        <f t="shared" si="8"/>
        <v>0</v>
      </c>
      <c r="CA11">
        <f t="shared" si="8"/>
        <v>0</v>
      </c>
      <c r="CB11">
        <f t="shared" si="8"/>
        <v>0</v>
      </c>
      <c r="CC11">
        <f t="shared" si="8"/>
        <v>0</v>
      </c>
      <c r="CD11">
        <f t="shared" si="8"/>
        <v>0</v>
      </c>
      <c r="CE11">
        <f t="shared" si="8"/>
        <v>0</v>
      </c>
      <c r="CF11">
        <f t="shared" si="8"/>
        <v>0</v>
      </c>
      <c r="CG11">
        <f t="shared" si="8"/>
        <v>0</v>
      </c>
      <c r="CH11">
        <f t="shared" si="8"/>
        <v>0</v>
      </c>
      <c r="CI11">
        <f t="shared" si="8"/>
        <v>0</v>
      </c>
      <c r="CJ11">
        <f t="shared" si="9"/>
        <v>0</v>
      </c>
      <c r="CK11">
        <f t="shared" si="9"/>
        <v>0</v>
      </c>
      <c r="CL11">
        <f t="shared" si="9"/>
        <v>0</v>
      </c>
      <c r="CM11">
        <f t="shared" si="9"/>
        <v>0</v>
      </c>
      <c r="CN11">
        <f t="shared" si="9"/>
        <v>0</v>
      </c>
      <c r="CO11">
        <f t="shared" si="9"/>
        <v>0</v>
      </c>
      <c r="CP11">
        <f t="shared" si="9"/>
        <v>0</v>
      </c>
      <c r="CQ11">
        <f t="shared" si="9"/>
        <v>0</v>
      </c>
      <c r="CR11">
        <f t="shared" si="9"/>
        <v>0</v>
      </c>
      <c r="CS11">
        <f t="shared" si="9"/>
        <v>0</v>
      </c>
      <c r="CT11">
        <f t="shared" si="10"/>
        <v>0</v>
      </c>
      <c r="CU11">
        <f t="shared" si="10"/>
        <v>0</v>
      </c>
      <c r="CV11">
        <f t="shared" si="10"/>
        <v>0</v>
      </c>
      <c r="CW11">
        <f t="shared" si="10"/>
        <v>0</v>
      </c>
      <c r="CX11">
        <f t="shared" si="10"/>
        <v>0</v>
      </c>
      <c r="CY11">
        <f t="shared" si="10"/>
        <v>0</v>
      </c>
      <c r="CZ11">
        <f t="shared" si="10"/>
        <v>0</v>
      </c>
      <c r="DA11">
        <f t="shared" si="10"/>
        <v>0</v>
      </c>
      <c r="DB11">
        <f t="shared" si="10"/>
        <v>0</v>
      </c>
      <c r="DC11">
        <f t="shared" si="10"/>
        <v>0</v>
      </c>
      <c r="DD11">
        <f t="shared" si="11"/>
        <v>0</v>
      </c>
      <c r="DE11">
        <f t="shared" si="11"/>
        <v>0</v>
      </c>
      <c r="DF11">
        <f t="shared" si="11"/>
        <v>0</v>
      </c>
      <c r="DG11">
        <f t="shared" si="11"/>
        <v>0</v>
      </c>
      <c r="DH11">
        <f t="shared" si="11"/>
        <v>0</v>
      </c>
      <c r="DI11">
        <f t="shared" si="11"/>
        <v>0</v>
      </c>
      <c r="DJ11">
        <f t="shared" si="11"/>
        <v>0</v>
      </c>
      <c r="DK11">
        <f t="shared" si="11"/>
        <v>0</v>
      </c>
      <c r="DL11">
        <f t="shared" si="11"/>
        <v>0</v>
      </c>
      <c r="DM11">
        <f t="shared" si="11"/>
        <v>0</v>
      </c>
      <c r="DN11">
        <f t="shared" si="12"/>
        <v>0</v>
      </c>
      <c r="DO11">
        <f t="shared" si="12"/>
        <v>0</v>
      </c>
      <c r="DP11">
        <f t="shared" si="12"/>
        <v>0</v>
      </c>
      <c r="DQ11">
        <f t="shared" si="12"/>
        <v>0</v>
      </c>
      <c r="DR11">
        <f t="shared" si="12"/>
        <v>0</v>
      </c>
      <c r="DS11">
        <f t="shared" si="12"/>
        <v>0</v>
      </c>
      <c r="DT11">
        <f t="shared" si="12"/>
        <v>0</v>
      </c>
      <c r="DU11">
        <f t="shared" si="12"/>
        <v>0</v>
      </c>
      <c r="DV11">
        <f t="shared" si="12"/>
        <v>0</v>
      </c>
      <c r="DW11">
        <v>0</v>
      </c>
      <c r="DY11" s="10">
        <v>6</v>
      </c>
      <c r="DZ11">
        <f t="shared" si="13"/>
        <v>0</v>
      </c>
      <c r="EA11">
        <f t="shared" si="14"/>
        <v>0</v>
      </c>
      <c r="EB11">
        <f t="shared" si="15"/>
        <v>-10000000</v>
      </c>
      <c r="EC11">
        <f t="shared" si="16"/>
        <v>60000000</v>
      </c>
      <c r="ED11">
        <f t="shared" si="17"/>
        <v>-150000000</v>
      </c>
      <c r="EE11">
        <f t="shared" si="18"/>
        <v>200272371.83000001</v>
      </c>
      <c r="EF11">
        <f t="shared" si="19"/>
        <v>-150000000</v>
      </c>
      <c r="EG11">
        <f t="shared" si="20"/>
        <v>60000000</v>
      </c>
      <c r="EH11">
        <f t="shared" si="21"/>
        <v>-10000000</v>
      </c>
      <c r="EI11">
        <f t="shared" si="22"/>
        <v>0</v>
      </c>
      <c r="EJ11">
        <f t="shared" si="23"/>
        <v>0</v>
      </c>
      <c r="EK11">
        <f t="shared" si="24"/>
        <v>0</v>
      </c>
      <c r="EL11">
        <f t="shared" si="25"/>
        <v>0</v>
      </c>
      <c r="EM11">
        <f t="shared" si="26"/>
        <v>0</v>
      </c>
      <c r="EN11">
        <f t="shared" si="27"/>
        <v>0</v>
      </c>
      <c r="EO11">
        <f t="shared" si="28"/>
        <v>0</v>
      </c>
      <c r="EP11">
        <f t="shared" si="29"/>
        <v>0</v>
      </c>
      <c r="EQ11">
        <f t="shared" si="30"/>
        <v>0</v>
      </c>
      <c r="ER11">
        <f t="shared" si="31"/>
        <v>0</v>
      </c>
      <c r="ES11">
        <f t="shared" si="32"/>
        <v>0</v>
      </c>
      <c r="ET11">
        <f t="shared" si="33"/>
        <v>0</v>
      </c>
      <c r="EU11">
        <f t="shared" si="34"/>
        <v>0</v>
      </c>
      <c r="EV11">
        <f t="shared" si="35"/>
        <v>0</v>
      </c>
      <c r="EW11">
        <f t="shared" si="36"/>
        <v>0</v>
      </c>
      <c r="EX11">
        <f t="shared" si="37"/>
        <v>0</v>
      </c>
      <c r="EY11">
        <f t="shared" si="38"/>
        <v>0</v>
      </c>
      <c r="EZ11">
        <f t="shared" si="39"/>
        <v>0</v>
      </c>
      <c r="FA11">
        <f t="shared" si="40"/>
        <v>0</v>
      </c>
      <c r="FB11">
        <f t="shared" si="41"/>
        <v>0</v>
      </c>
      <c r="FC11">
        <f t="shared" si="42"/>
        <v>0</v>
      </c>
      <c r="FD11">
        <f t="shared" si="43"/>
        <v>0</v>
      </c>
      <c r="FE11">
        <f t="shared" si="44"/>
        <v>0</v>
      </c>
      <c r="FF11">
        <f t="shared" si="45"/>
        <v>0</v>
      </c>
      <c r="FG11">
        <f t="shared" si="46"/>
        <v>0</v>
      </c>
      <c r="FH11">
        <f t="shared" si="47"/>
        <v>0</v>
      </c>
      <c r="FI11">
        <f t="shared" si="48"/>
        <v>0</v>
      </c>
      <c r="FJ11">
        <f t="shared" si="49"/>
        <v>0</v>
      </c>
      <c r="FK11">
        <f t="shared" si="50"/>
        <v>0</v>
      </c>
      <c r="FL11">
        <f t="shared" si="51"/>
        <v>0</v>
      </c>
      <c r="FM11">
        <f t="shared" si="52"/>
        <v>0</v>
      </c>
      <c r="FN11">
        <f t="shared" si="53"/>
        <v>0</v>
      </c>
      <c r="FO11">
        <f t="shared" si="54"/>
        <v>0</v>
      </c>
      <c r="FP11">
        <f t="shared" si="55"/>
        <v>0</v>
      </c>
      <c r="FQ11">
        <f t="shared" si="56"/>
        <v>0</v>
      </c>
      <c r="FR11">
        <f t="shared" si="57"/>
        <v>0</v>
      </c>
      <c r="FS11">
        <f t="shared" si="58"/>
        <v>0</v>
      </c>
      <c r="FT11">
        <f t="shared" si="59"/>
        <v>0</v>
      </c>
      <c r="FU11">
        <f t="shared" si="60"/>
        <v>0</v>
      </c>
      <c r="FV11">
        <f t="shared" si="61"/>
        <v>0</v>
      </c>
      <c r="FW11">
        <f t="shared" si="62"/>
        <v>0</v>
      </c>
      <c r="FX11">
        <f t="shared" si="63"/>
        <v>0</v>
      </c>
      <c r="FY11">
        <f t="shared" si="64"/>
        <v>0</v>
      </c>
      <c r="FZ11">
        <f t="shared" si="65"/>
        <v>0</v>
      </c>
      <c r="GA11">
        <f t="shared" si="66"/>
        <v>0</v>
      </c>
      <c r="GB11">
        <f t="shared" si="67"/>
        <v>0</v>
      </c>
      <c r="GC11">
        <f t="shared" si="68"/>
        <v>0</v>
      </c>
      <c r="GD11">
        <f t="shared" si="69"/>
        <v>0</v>
      </c>
      <c r="GE11">
        <f t="shared" si="70"/>
        <v>0</v>
      </c>
      <c r="GF11">
        <f t="shared" si="71"/>
        <v>0</v>
      </c>
      <c r="GG11">
        <f t="shared" si="72"/>
        <v>0</v>
      </c>
      <c r="GH11">
        <f t="shared" si="73"/>
        <v>0</v>
      </c>
      <c r="GI11">
        <f t="shared" si="74"/>
        <v>0</v>
      </c>
      <c r="GJ11">
        <f t="shared" si="75"/>
        <v>0</v>
      </c>
      <c r="GK11">
        <f t="shared" si="76"/>
        <v>0</v>
      </c>
      <c r="GL11">
        <f t="shared" si="77"/>
        <v>0</v>
      </c>
      <c r="GM11">
        <f t="shared" si="78"/>
        <v>0</v>
      </c>
      <c r="GN11">
        <f t="shared" si="79"/>
        <v>0</v>
      </c>
      <c r="GO11">
        <f t="shared" si="80"/>
        <v>0</v>
      </c>
      <c r="GP11">
        <f t="shared" si="81"/>
        <v>0</v>
      </c>
      <c r="GQ11">
        <f t="shared" si="82"/>
        <v>0</v>
      </c>
      <c r="GR11">
        <f t="shared" si="83"/>
        <v>0</v>
      </c>
      <c r="GS11">
        <f t="shared" si="84"/>
        <v>0</v>
      </c>
      <c r="GT11">
        <f t="shared" si="85"/>
        <v>0</v>
      </c>
      <c r="GU11">
        <f t="shared" si="86"/>
        <v>0</v>
      </c>
      <c r="GV11">
        <f t="shared" si="87"/>
        <v>0</v>
      </c>
      <c r="GW11">
        <f t="shared" si="88"/>
        <v>0</v>
      </c>
      <c r="GX11">
        <f t="shared" si="89"/>
        <v>0</v>
      </c>
      <c r="GY11">
        <f t="shared" si="90"/>
        <v>0</v>
      </c>
      <c r="GZ11">
        <f t="shared" si="91"/>
        <v>0</v>
      </c>
      <c r="HA11">
        <f t="shared" si="92"/>
        <v>0</v>
      </c>
      <c r="HB11">
        <f t="shared" si="93"/>
        <v>0</v>
      </c>
      <c r="HC11">
        <f t="shared" si="94"/>
        <v>0</v>
      </c>
      <c r="HD11">
        <f t="shared" si="95"/>
        <v>0</v>
      </c>
      <c r="HE11">
        <f t="shared" si="96"/>
        <v>0</v>
      </c>
      <c r="HF11">
        <f t="shared" si="97"/>
        <v>0</v>
      </c>
      <c r="HG11">
        <f t="shared" si="98"/>
        <v>0</v>
      </c>
      <c r="HH11">
        <f t="shared" si="99"/>
        <v>0</v>
      </c>
      <c r="HI11">
        <f t="shared" si="100"/>
        <v>0</v>
      </c>
      <c r="HJ11">
        <f t="shared" si="101"/>
        <v>0</v>
      </c>
      <c r="HK11">
        <f t="shared" si="102"/>
        <v>0</v>
      </c>
      <c r="HL11">
        <f t="shared" si="103"/>
        <v>0</v>
      </c>
      <c r="HM11">
        <f t="shared" si="104"/>
        <v>0</v>
      </c>
      <c r="HN11">
        <f t="shared" si="105"/>
        <v>0</v>
      </c>
      <c r="HO11">
        <f t="shared" si="106"/>
        <v>0</v>
      </c>
      <c r="HP11">
        <f t="shared" si="107"/>
        <v>0</v>
      </c>
      <c r="HQ11">
        <f t="shared" si="108"/>
        <v>0</v>
      </c>
      <c r="HR11">
        <f t="shared" si="109"/>
        <v>0</v>
      </c>
      <c r="HS11">
        <f t="shared" si="110"/>
        <v>0</v>
      </c>
      <c r="HT11">
        <f t="shared" si="111"/>
        <v>0</v>
      </c>
      <c r="HU11">
        <f t="shared" si="112"/>
        <v>0</v>
      </c>
      <c r="HV11">
        <f t="shared" si="113"/>
        <v>0</v>
      </c>
      <c r="HW11">
        <f t="shared" si="114"/>
        <v>0</v>
      </c>
      <c r="HX11">
        <f t="shared" si="115"/>
        <v>0</v>
      </c>
      <c r="HY11">
        <f t="shared" si="116"/>
        <v>0</v>
      </c>
      <c r="HZ11">
        <f t="shared" si="117"/>
        <v>0</v>
      </c>
      <c r="IA11">
        <f t="shared" si="118"/>
        <v>0</v>
      </c>
      <c r="IB11">
        <f t="shared" si="119"/>
        <v>0</v>
      </c>
      <c r="IC11">
        <f t="shared" si="120"/>
        <v>0</v>
      </c>
      <c r="ID11">
        <f t="shared" si="121"/>
        <v>0</v>
      </c>
      <c r="IE11">
        <f t="shared" si="122"/>
        <v>0</v>
      </c>
      <c r="IF11">
        <f t="shared" si="123"/>
        <v>0</v>
      </c>
      <c r="IG11">
        <f t="shared" si="124"/>
        <v>0</v>
      </c>
      <c r="IH11">
        <f t="shared" si="125"/>
        <v>0</v>
      </c>
      <c r="II11">
        <f t="shared" si="126"/>
        <v>0</v>
      </c>
      <c r="IJ11">
        <f t="shared" si="127"/>
        <v>0</v>
      </c>
      <c r="IK11">
        <f t="shared" si="128"/>
        <v>0</v>
      </c>
      <c r="IL11">
        <f t="shared" si="129"/>
        <v>0</v>
      </c>
      <c r="IM11">
        <f t="shared" si="130"/>
        <v>0</v>
      </c>
      <c r="IN11">
        <f t="shared" si="131"/>
        <v>0</v>
      </c>
      <c r="IO11">
        <f t="shared" si="132"/>
        <v>0</v>
      </c>
    </row>
    <row r="12" spans="1:249" ht="15">
      <c r="A12" s="11">
        <v>7</v>
      </c>
      <c r="B12" s="11">
        <f>IF(A12&lt;=$E$2,Inputs!A12,"")</f>
        <v>26</v>
      </c>
      <c r="C12" s="11">
        <f>IF(A12&lt;=$E$2,Inputs!D12,0)</f>
        <v>5.9897411357506E-4</v>
      </c>
      <c r="D12" s="11">
        <f>IF(A12&lt;=$E$2,Inputs!F12,0)</f>
        <v>270495.83</v>
      </c>
      <c r="E12" s="11">
        <f t="shared" si="0"/>
        <v>162.02000000000001</v>
      </c>
      <c r="G12" s="9">
        <v>7</v>
      </c>
      <c r="H12">
        <f t="shared" si="1"/>
        <v>0</v>
      </c>
      <c r="I12">
        <f t="shared" si="1"/>
        <v>0</v>
      </c>
      <c r="J12">
        <f t="shared" si="1"/>
        <v>0</v>
      </c>
      <c r="K12">
        <f t="shared" si="1"/>
        <v>-1</v>
      </c>
      <c r="L12">
        <f t="shared" si="1"/>
        <v>6</v>
      </c>
      <c r="M12">
        <f t="shared" si="1"/>
        <v>-15</v>
      </c>
      <c r="N12">
        <f t="shared" si="1"/>
        <v>20</v>
      </c>
      <c r="O12">
        <f t="shared" si="1"/>
        <v>-15</v>
      </c>
      <c r="P12">
        <f t="shared" si="1"/>
        <v>6</v>
      </c>
      <c r="Q12">
        <f t="shared" si="1"/>
        <v>-1</v>
      </c>
      <c r="R12">
        <f t="shared" si="2"/>
        <v>0</v>
      </c>
      <c r="S12">
        <f t="shared" si="2"/>
        <v>0</v>
      </c>
      <c r="T12">
        <f t="shared" si="2"/>
        <v>0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  <c r="AL12">
        <f t="shared" si="4"/>
        <v>0</v>
      </c>
      <c r="AM12">
        <f t="shared" si="4"/>
        <v>0</v>
      </c>
      <c r="AN12">
        <f t="shared" si="4"/>
        <v>0</v>
      </c>
      <c r="AO12">
        <f t="shared" si="4"/>
        <v>0</v>
      </c>
      <c r="AP12">
        <f t="shared" si="4"/>
        <v>0</v>
      </c>
      <c r="AQ12">
        <f t="shared" si="4"/>
        <v>0</v>
      </c>
      <c r="AR12">
        <f t="shared" si="4"/>
        <v>0</v>
      </c>
      <c r="AS12">
        <f t="shared" si="4"/>
        <v>0</v>
      </c>
      <c r="AT12">
        <f t="shared" si="4"/>
        <v>0</v>
      </c>
      <c r="AU12">
        <f t="shared" si="4"/>
        <v>0</v>
      </c>
      <c r="AV12">
        <f t="shared" si="5"/>
        <v>0</v>
      </c>
      <c r="AW12">
        <f t="shared" si="5"/>
        <v>0</v>
      </c>
      <c r="AX12">
        <f t="shared" si="5"/>
        <v>0</v>
      </c>
      <c r="AY12">
        <f t="shared" si="5"/>
        <v>0</v>
      </c>
      <c r="AZ12">
        <f t="shared" si="5"/>
        <v>0</v>
      </c>
      <c r="BA12">
        <f t="shared" si="5"/>
        <v>0</v>
      </c>
      <c r="BB12">
        <f t="shared" si="5"/>
        <v>0</v>
      </c>
      <c r="BC12">
        <f t="shared" si="5"/>
        <v>0</v>
      </c>
      <c r="BD12">
        <f t="shared" si="5"/>
        <v>0</v>
      </c>
      <c r="BE12">
        <f t="shared" si="5"/>
        <v>0</v>
      </c>
      <c r="BF12">
        <f t="shared" si="6"/>
        <v>0</v>
      </c>
      <c r="BG12">
        <f t="shared" si="6"/>
        <v>0</v>
      </c>
      <c r="BH12">
        <f t="shared" si="6"/>
        <v>0</v>
      </c>
      <c r="BI12">
        <f t="shared" si="6"/>
        <v>0</v>
      </c>
      <c r="BJ12">
        <f t="shared" si="6"/>
        <v>0</v>
      </c>
      <c r="BK12">
        <f t="shared" si="6"/>
        <v>0</v>
      </c>
      <c r="BL12">
        <f t="shared" si="6"/>
        <v>0</v>
      </c>
      <c r="BM12">
        <f t="shared" si="6"/>
        <v>0</v>
      </c>
      <c r="BN12">
        <f t="shared" si="6"/>
        <v>0</v>
      </c>
      <c r="BO12">
        <f t="shared" si="6"/>
        <v>0</v>
      </c>
      <c r="BP12">
        <f t="shared" si="7"/>
        <v>0</v>
      </c>
      <c r="BQ12">
        <f t="shared" si="7"/>
        <v>0</v>
      </c>
      <c r="BR12">
        <f t="shared" si="7"/>
        <v>0</v>
      </c>
      <c r="BS12">
        <f t="shared" si="7"/>
        <v>0</v>
      </c>
      <c r="BT12">
        <f t="shared" si="7"/>
        <v>0</v>
      </c>
      <c r="BU12">
        <f t="shared" si="7"/>
        <v>0</v>
      </c>
      <c r="BV12">
        <f t="shared" si="7"/>
        <v>0</v>
      </c>
      <c r="BW12">
        <f t="shared" si="7"/>
        <v>0</v>
      </c>
      <c r="BX12">
        <f t="shared" si="7"/>
        <v>0</v>
      </c>
      <c r="BY12">
        <f t="shared" si="7"/>
        <v>0</v>
      </c>
      <c r="BZ12">
        <f t="shared" si="8"/>
        <v>0</v>
      </c>
      <c r="CA12">
        <f t="shared" si="8"/>
        <v>0</v>
      </c>
      <c r="CB12">
        <f t="shared" si="8"/>
        <v>0</v>
      </c>
      <c r="CC12">
        <f t="shared" si="8"/>
        <v>0</v>
      </c>
      <c r="CD12">
        <f t="shared" si="8"/>
        <v>0</v>
      </c>
      <c r="CE12">
        <f t="shared" si="8"/>
        <v>0</v>
      </c>
      <c r="CF12">
        <f t="shared" si="8"/>
        <v>0</v>
      </c>
      <c r="CG12">
        <f t="shared" si="8"/>
        <v>0</v>
      </c>
      <c r="CH12">
        <f t="shared" si="8"/>
        <v>0</v>
      </c>
      <c r="CI12">
        <f t="shared" si="8"/>
        <v>0</v>
      </c>
      <c r="CJ12">
        <f t="shared" si="9"/>
        <v>0</v>
      </c>
      <c r="CK12">
        <f t="shared" si="9"/>
        <v>0</v>
      </c>
      <c r="CL12">
        <f t="shared" si="9"/>
        <v>0</v>
      </c>
      <c r="CM12">
        <f t="shared" si="9"/>
        <v>0</v>
      </c>
      <c r="CN12">
        <f t="shared" si="9"/>
        <v>0</v>
      </c>
      <c r="CO12">
        <f t="shared" si="9"/>
        <v>0</v>
      </c>
      <c r="CP12">
        <f t="shared" si="9"/>
        <v>0</v>
      </c>
      <c r="CQ12">
        <f t="shared" si="9"/>
        <v>0</v>
      </c>
      <c r="CR12">
        <f t="shared" si="9"/>
        <v>0</v>
      </c>
      <c r="CS12">
        <f t="shared" si="9"/>
        <v>0</v>
      </c>
      <c r="CT12">
        <f t="shared" si="10"/>
        <v>0</v>
      </c>
      <c r="CU12">
        <f t="shared" si="10"/>
        <v>0</v>
      </c>
      <c r="CV12">
        <f t="shared" si="10"/>
        <v>0</v>
      </c>
      <c r="CW12">
        <f t="shared" si="10"/>
        <v>0</v>
      </c>
      <c r="CX12">
        <f t="shared" si="10"/>
        <v>0</v>
      </c>
      <c r="CY12">
        <f t="shared" si="10"/>
        <v>0</v>
      </c>
      <c r="CZ12">
        <f t="shared" si="10"/>
        <v>0</v>
      </c>
      <c r="DA12">
        <f t="shared" si="10"/>
        <v>0</v>
      </c>
      <c r="DB12">
        <f t="shared" si="10"/>
        <v>0</v>
      </c>
      <c r="DC12">
        <f t="shared" si="10"/>
        <v>0</v>
      </c>
      <c r="DD12">
        <f t="shared" si="11"/>
        <v>0</v>
      </c>
      <c r="DE12">
        <f t="shared" si="11"/>
        <v>0</v>
      </c>
      <c r="DF12">
        <f t="shared" si="11"/>
        <v>0</v>
      </c>
      <c r="DG12">
        <f t="shared" si="11"/>
        <v>0</v>
      </c>
      <c r="DH12">
        <f t="shared" si="11"/>
        <v>0</v>
      </c>
      <c r="DI12">
        <f t="shared" si="11"/>
        <v>0</v>
      </c>
      <c r="DJ12">
        <f t="shared" si="11"/>
        <v>0</v>
      </c>
      <c r="DK12">
        <f t="shared" si="11"/>
        <v>0</v>
      </c>
      <c r="DL12">
        <f t="shared" si="11"/>
        <v>0</v>
      </c>
      <c r="DM12">
        <f t="shared" si="11"/>
        <v>0</v>
      </c>
      <c r="DN12">
        <f t="shared" si="12"/>
        <v>0</v>
      </c>
      <c r="DO12">
        <f t="shared" si="12"/>
        <v>0</v>
      </c>
      <c r="DP12">
        <f t="shared" si="12"/>
        <v>0</v>
      </c>
      <c r="DQ12">
        <f t="shared" si="12"/>
        <v>0</v>
      </c>
      <c r="DR12">
        <f t="shared" si="12"/>
        <v>0</v>
      </c>
      <c r="DS12">
        <f t="shared" si="12"/>
        <v>0</v>
      </c>
      <c r="DT12">
        <f t="shared" si="12"/>
        <v>0</v>
      </c>
      <c r="DU12">
        <f t="shared" si="12"/>
        <v>0</v>
      </c>
      <c r="DV12">
        <f t="shared" si="12"/>
        <v>0</v>
      </c>
      <c r="DW12">
        <v>0</v>
      </c>
      <c r="DY12" s="10">
        <v>7</v>
      </c>
      <c r="DZ12">
        <f t="shared" si="13"/>
        <v>0</v>
      </c>
      <c r="EA12">
        <f t="shared" si="14"/>
        <v>0</v>
      </c>
      <c r="EB12">
        <f t="shared" si="15"/>
        <v>0</v>
      </c>
      <c r="EC12">
        <f t="shared" si="16"/>
        <v>-10000000</v>
      </c>
      <c r="ED12">
        <f t="shared" si="17"/>
        <v>60000000</v>
      </c>
      <c r="EE12">
        <f t="shared" si="18"/>
        <v>-150000000</v>
      </c>
      <c r="EF12">
        <f t="shared" si="19"/>
        <v>200270495.83000001</v>
      </c>
      <c r="EG12">
        <f t="shared" si="20"/>
        <v>-150000000</v>
      </c>
      <c r="EH12">
        <f t="shared" si="21"/>
        <v>60000000</v>
      </c>
      <c r="EI12">
        <f t="shared" si="22"/>
        <v>-10000000</v>
      </c>
      <c r="EJ12">
        <f t="shared" si="23"/>
        <v>0</v>
      </c>
      <c r="EK12">
        <f t="shared" si="24"/>
        <v>0</v>
      </c>
      <c r="EL12">
        <f t="shared" si="25"/>
        <v>0</v>
      </c>
      <c r="EM12">
        <f t="shared" si="26"/>
        <v>0</v>
      </c>
      <c r="EN12">
        <f t="shared" si="27"/>
        <v>0</v>
      </c>
      <c r="EO12">
        <f t="shared" si="28"/>
        <v>0</v>
      </c>
      <c r="EP12">
        <f t="shared" si="29"/>
        <v>0</v>
      </c>
      <c r="EQ12">
        <f t="shared" si="30"/>
        <v>0</v>
      </c>
      <c r="ER12">
        <f t="shared" si="31"/>
        <v>0</v>
      </c>
      <c r="ES12">
        <f t="shared" si="32"/>
        <v>0</v>
      </c>
      <c r="ET12">
        <f t="shared" si="33"/>
        <v>0</v>
      </c>
      <c r="EU12">
        <f t="shared" si="34"/>
        <v>0</v>
      </c>
      <c r="EV12">
        <f t="shared" si="35"/>
        <v>0</v>
      </c>
      <c r="EW12">
        <f t="shared" si="36"/>
        <v>0</v>
      </c>
      <c r="EX12">
        <f t="shared" si="37"/>
        <v>0</v>
      </c>
      <c r="EY12">
        <f t="shared" si="38"/>
        <v>0</v>
      </c>
      <c r="EZ12">
        <f t="shared" si="39"/>
        <v>0</v>
      </c>
      <c r="FA12">
        <f t="shared" si="40"/>
        <v>0</v>
      </c>
      <c r="FB12">
        <f t="shared" si="41"/>
        <v>0</v>
      </c>
      <c r="FC12">
        <f t="shared" si="42"/>
        <v>0</v>
      </c>
      <c r="FD12">
        <f t="shared" si="43"/>
        <v>0</v>
      </c>
      <c r="FE12">
        <f t="shared" si="44"/>
        <v>0</v>
      </c>
      <c r="FF12">
        <f t="shared" si="45"/>
        <v>0</v>
      </c>
      <c r="FG12">
        <f t="shared" si="46"/>
        <v>0</v>
      </c>
      <c r="FH12">
        <f t="shared" si="47"/>
        <v>0</v>
      </c>
      <c r="FI12">
        <f t="shared" si="48"/>
        <v>0</v>
      </c>
      <c r="FJ12">
        <f t="shared" si="49"/>
        <v>0</v>
      </c>
      <c r="FK12">
        <f t="shared" si="50"/>
        <v>0</v>
      </c>
      <c r="FL12">
        <f t="shared" si="51"/>
        <v>0</v>
      </c>
      <c r="FM12">
        <f t="shared" si="52"/>
        <v>0</v>
      </c>
      <c r="FN12">
        <f t="shared" si="53"/>
        <v>0</v>
      </c>
      <c r="FO12">
        <f t="shared" si="54"/>
        <v>0</v>
      </c>
      <c r="FP12">
        <f t="shared" si="55"/>
        <v>0</v>
      </c>
      <c r="FQ12">
        <f t="shared" si="56"/>
        <v>0</v>
      </c>
      <c r="FR12">
        <f t="shared" si="57"/>
        <v>0</v>
      </c>
      <c r="FS12">
        <f t="shared" si="58"/>
        <v>0</v>
      </c>
      <c r="FT12">
        <f t="shared" si="59"/>
        <v>0</v>
      </c>
      <c r="FU12">
        <f t="shared" si="60"/>
        <v>0</v>
      </c>
      <c r="FV12">
        <f t="shared" si="61"/>
        <v>0</v>
      </c>
      <c r="FW12">
        <f t="shared" si="62"/>
        <v>0</v>
      </c>
      <c r="FX12">
        <f t="shared" si="63"/>
        <v>0</v>
      </c>
      <c r="FY12">
        <f t="shared" si="64"/>
        <v>0</v>
      </c>
      <c r="FZ12">
        <f t="shared" si="65"/>
        <v>0</v>
      </c>
      <c r="GA12">
        <f t="shared" si="66"/>
        <v>0</v>
      </c>
      <c r="GB12">
        <f t="shared" si="67"/>
        <v>0</v>
      </c>
      <c r="GC12">
        <f t="shared" si="68"/>
        <v>0</v>
      </c>
      <c r="GD12">
        <f t="shared" si="69"/>
        <v>0</v>
      </c>
      <c r="GE12">
        <f t="shared" si="70"/>
        <v>0</v>
      </c>
      <c r="GF12">
        <f t="shared" si="71"/>
        <v>0</v>
      </c>
      <c r="GG12">
        <f t="shared" si="72"/>
        <v>0</v>
      </c>
      <c r="GH12">
        <f t="shared" si="73"/>
        <v>0</v>
      </c>
      <c r="GI12">
        <f t="shared" si="74"/>
        <v>0</v>
      </c>
      <c r="GJ12">
        <f t="shared" si="75"/>
        <v>0</v>
      </c>
      <c r="GK12">
        <f t="shared" si="76"/>
        <v>0</v>
      </c>
      <c r="GL12">
        <f t="shared" si="77"/>
        <v>0</v>
      </c>
      <c r="GM12">
        <f t="shared" si="78"/>
        <v>0</v>
      </c>
      <c r="GN12">
        <f t="shared" si="79"/>
        <v>0</v>
      </c>
      <c r="GO12">
        <f t="shared" si="80"/>
        <v>0</v>
      </c>
      <c r="GP12">
        <f t="shared" si="81"/>
        <v>0</v>
      </c>
      <c r="GQ12">
        <f t="shared" si="82"/>
        <v>0</v>
      </c>
      <c r="GR12">
        <f t="shared" si="83"/>
        <v>0</v>
      </c>
      <c r="GS12">
        <f t="shared" si="84"/>
        <v>0</v>
      </c>
      <c r="GT12">
        <f t="shared" si="85"/>
        <v>0</v>
      </c>
      <c r="GU12">
        <f t="shared" si="86"/>
        <v>0</v>
      </c>
      <c r="GV12">
        <f t="shared" si="87"/>
        <v>0</v>
      </c>
      <c r="GW12">
        <f t="shared" si="88"/>
        <v>0</v>
      </c>
      <c r="GX12">
        <f t="shared" si="89"/>
        <v>0</v>
      </c>
      <c r="GY12">
        <f t="shared" si="90"/>
        <v>0</v>
      </c>
      <c r="GZ12">
        <f t="shared" si="91"/>
        <v>0</v>
      </c>
      <c r="HA12">
        <f t="shared" si="92"/>
        <v>0</v>
      </c>
      <c r="HB12">
        <f t="shared" si="93"/>
        <v>0</v>
      </c>
      <c r="HC12">
        <f t="shared" si="94"/>
        <v>0</v>
      </c>
      <c r="HD12">
        <f t="shared" si="95"/>
        <v>0</v>
      </c>
      <c r="HE12">
        <f t="shared" si="96"/>
        <v>0</v>
      </c>
      <c r="HF12">
        <f t="shared" si="97"/>
        <v>0</v>
      </c>
      <c r="HG12">
        <f t="shared" si="98"/>
        <v>0</v>
      </c>
      <c r="HH12">
        <f t="shared" si="99"/>
        <v>0</v>
      </c>
      <c r="HI12">
        <f t="shared" si="100"/>
        <v>0</v>
      </c>
      <c r="HJ12">
        <f t="shared" si="101"/>
        <v>0</v>
      </c>
      <c r="HK12">
        <f t="shared" si="102"/>
        <v>0</v>
      </c>
      <c r="HL12">
        <f t="shared" si="103"/>
        <v>0</v>
      </c>
      <c r="HM12">
        <f t="shared" si="104"/>
        <v>0</v>
      </c>
      <c r="HN12">
        <f t="shared" si="105"/>
        <v>0</v>
      </c>
      <c r="HO12">
        <f t="shared" si="106"/>
        <v>0</v>
      </c>
      <c r="HP12">
        <f t="shared" si="107"/>
        <v>0</v>
      </c>
      <c r="HQ12">
        <f t="shared" si="108"/>
        <v>0</v>
      </c>
      <c r="HR12">
        <f t="shared" si="109"/>
        <v>0</v>
      </c>
      <c r="HS12">
        <f t="shared" si="110"/>
        <v>0</v>
      </c>
      <c r="HT12">
        <f t="shared" si="111"/>
        <v>0</v>
      </c>
      <c r="HU12">
        <f t="shared" si="112"/>
        <v>0</v>
      </c>
      <c r="HV12">
        <f t="shared" si="113"/>
        <v>0</v>
      </c>
      <c r="HW12">
        <f t="shared" si="114"/>
        <v>0</v>
      </c>
      <c r="HX12">
        <f t="shared" si="115"/>
        <v>0</v>
      </c>
      <c r="HY12">
        <f t="shared" si="116"/>
        <v>0</v>
      </c>
      <c r="HZ12">
        <f t="shared" si="117"/>
        <v>0</v>
      </c>
      <c r="IA12">
        <f t="shared" si="118"/>
        <v>0</v>
      </c>
      <c r="IB12">
        <f t="shared" si="119"/>
        <v>0</v>
      </c>
      <c r="IC12">
        <f t="shared" si="120"/>
        <v>0</v>
      </c>
      <c r="ID12">
        <f t="shared" si="121"/>
        <v>0</v>
      </c>
      <c r="IE12">
        <f t="shared" si="122"/>
        <v>0</v>
      </c>
      <c r="IF12">
        <f t="shared" si="123"/>
        <v>0</v>
      </c>
      <c r="IG12">
        <f t="shared" si="124"/>
        <v>0</v>
      </c>
      <c r="IH12">
        <f t="shared" si="125"/>
        <v>0</v>
      </c>
      <c r="II12">
        <f t="shared" si="126"/>
        <v>0</v>
      </c>
      <c r="IJ12">
        <f t="shared" si="127"/>
        <v>0</v>
      </c>
      <c r="IK12">
        <f t="shared" si="128"/>
        <v>0</v>
      </c>
      <c r="IL12">
        <f t="shared" si="129"/>
        <v>0</v>
      </c>
      <c r="IM12">
        <f t="shared" si="130"/>
        <v>0</v>
      </c>
      <c r="IN12">
        <f t="shared" si="131"/>
        <v>0</v>
      </c>
      <c r="IO12">
        <f t="shared" si="132"/>
        <v>0</v>
      </c>
    </row>
    <row r="13" spans="1:249" ht="15">
      <c r="A13" s="11">
        <v>8</v>
      </c>
      <c r="B13" s="11">
        <f>IF(A13&lt;=$E$2,Inputs!A13,"")</f>
        <v>27</v>
      </c>
      <c r="C13" s="11">
        <f>IF(A13&lt;=$E$2,Inputs!D13,0)</f>
        <v>6.0530033229881804E-4</v>
      </c>
      <c r="D13" s="11">
        <f>IF(A13&lt;=$E$2,Inputs!F13,0)</f>
        <v>269320.84999999998</v>
      </c>
      <c r="E13" s="11">
        <f t="shared" si="0"/>
        <v>163.02000000000001</v>
      </c>
      <c r="G13" s="9">
        <v>8</v>
      </c>
      <c r="H13">
        <f t="shared" si="1"/>
        <v>0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-1</v>
      </c>
      <c r="M13">
        <f t="shared" si="1"/>
        <v>6</v>
      </c>
      <c r="N13">
        <f t="shared" si="1"/>
        <v>-15</v>
      </c>
      <c r="O13">
        <f t="shared" si="1"/>
        <v>20</v>
      </c>
      <c r="P13">
        <f t="shared" si="1"/>
        <v>-15</v>
      </c>
      <c r="Q13">
        <f t="shared" si="1"/>
        <v>6</v>
      </c>
      <c r="R13">
        <f t="shared" si="2"/>
        <v>-1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0</v>
      </c>
      <c r="AA13">
        <f t="shared" si="2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  <c r="AL13">
        <f t="shared" si="4"/>
        <v>0</v>
      </c>
      <c r="AM13">
        <f t="shared" si="4"/>
        <v>0</v>
      </c>
      <c r="AN13">
        <f t="shared" si="4"/>
        <v>0</v>
      </c>
      <c r="AO13">
        <f t="shared" si="4"/>
        <v>0</v>
      </c>
      <c r="AP13">
        <f t="shared" si="4"/>
        <v>0</v>
      </c>
      <c r="AQ13">
        <f t="shared" si="4"/>
        <v>0</v>
      </c>
      <c r="AR13">
        <f t="shared" si="4"/>
        <v>0</v>
      </c>
      <c r="AS13">
        <f t="shared" si="4"/>
        <v>0</v>
      </c>
      <c r="AT13">
        <f t="shared" si="4"/>
        <v>0</v>
      </c>
      <c r="AU13">
        <f t="shared" si="4"/>
        <v>0</v>
      </c>
      <c r="AV13">
        <f t="shared" si="5"/>
        <v>0</v>
      </c>
      <c r="AW13">
        <f t="shared" si="5"/>
        <v>0</v>
      </c>
      <c r="AX13">
        <f t="shared" si="5"/>
        <v>0</v>
      </c>
      <c r="AY13">
        <f t="shared" si="5"/>
        <v>0</v>
      </c>
      <c r="AZ13">
        <f t="shared" si="5"/>
        <v>0</v>
      </c>
      <c r="BA13">
        <f t="shared" si="5"/>
        <v>0</v>
      </c>
      <c r="BB13">
        <f t="shared" si="5"/>
        <v>0</v>
      </c>
      <c r="BC13">
        <f t="shared" si="5"/>
        <v>0</v>
      </c>
      <c r="BD13">
        <f t="shared" si="5"/>
        <v>0</v>
      </c>
      <c r="BE13">
        <f t="shared" si="5"/>
        <v>0</v>
      </c>
      <c r="BF13">
        <f t="shared" si="6"/>
        <v>0</v>
      </c>
      <c r="BG13">
        <f t="shared" si="6"/>
        <v>0</v>
      </c>
      <c r="BH13">
        <f t="shared" si="6"/>
        <v>0</v>
      </c>
      <c r="BI13">
        <f t="shared" si="6"/>
        <v>0</v>
      </c>
      <c r="BJ13">
        <f t="shared" si="6"/>
        <v>0</v>
      </c>
      <c r="BK13">
        <f t="shared" si="6"/>
        <v>0</v>
      </c>
      <c r="BL13">
        <f t="shared" si="6"/>
        <v>0</v>
      </c>
      <c r="BM13">
        <f t="shared" si="6"/>
        <v>0</v>
      </c>
      <c r="BN13">
        <f t="shared" si="6"/>
        <v>0</v>
      </c>
      <c r="BO13">
        <f t="shared" si="6"/>
        <v>0</v>
      </c>
      <c r="BP13">
        <f t="shared" si="7"/>
        <v>0</v>
      </c>
      <c r="BQ13">
        <f t="shared" si="7"/>
        <v>0</v>
      </c>
      <c r="BR13">
        <f t="shared" si="7"/>
        <v>0</v>
      </c>
      <c r="BS13">
        <f t="shared" si="7"/>
        <v>0</v>
      </c>
      <c r="BT13">
        <f t="shared" si="7"/>
        <v>0</v>
      </c>
      <c r="BU13">
        <f t="shared" si="7"/>
        <v>0</v>
      </c>
      <c r="BV13">
        <f t="shared" si="7"/>
        <v>0</v>
      </c>
      <c r="BW13">
        <f t="shared" si="7"/>
        <v>0</v>
      </c>
      <c r="BX13">
        <f t="shared" si="7"/>
        <v>0</v>
      </c>
      <c r="BY13">
        <f t="shared" si="7"/>
        <v>0</v>
      </c>
      <c r="BZ13">
        <f t="shared" si="8"/>
        <v>0</v>
      </c>
      <c r="CA13">
        <f t="shared" si="8"/>
        <v>0</v>
      </c>
      <c r="CB13">
        <f t="shared" si="8"/>
        <v>0</v>
      </c>
      <c r="CC13">
        <f t="shared" si="8"/>
        <v>0</v>
      </c>
      <c r="CD13">
        <f t="shared" si="8"/>
        <v>0</v>
      </c>
      <c r="CE13">
        <f t="shared" si="8"/>
        <v>0</v>
      </c>
      <c r="CF13">
        <f t="shared" si="8"/>
        <v>0</v>
      </c>
      <c r="CG13">
        <f t="shared" si="8"/>
        <v>0</v>
      </c>
      <c r="CH13">
        <f t="shared" si="8"/>
        <v>0</v>
      </c>
      <c r="CI13">
        <f t="shared" si="8"/>
        <v>0</v>
      </c>
      <c r="CJ13">
        <f t="shared" si="9"/>
        <v>0</v>
      </c>
      <c r="CK13">
        <f t="shared" si="9"/>
        <v>0</v>
      </c>
      <c r="CL13">
        <f t="shared" si="9"/>
        <v>0</v>
      </c>
      <c r="CM13">
        <f t="shared" si="9"/>
        <v>0</v>
      </c>
      <c r="CN13">
        <f t="shared" si="9"/>
        <v>0</v>
      </c>
      <c r="CO13">
        <f t="shared" si="9"/>
        <v>0</v>
      </c>
      <c r="CP13">
        <f t="shared" si="9"/>
        <v>0</v>
      </c>
      <c r="CQ13">
        <f t="shared" si="9"/>
        <v>0</v>
      </c>
      <c r="CR13">
        <f t="shared" si="9"/>
        <v>0</v>
      </c>
      <c r="CS13">
        <f t="shared" si="9"/>
        <v>0</v>
      </c>
      <c r="CT13">
        <f t="shared" si="10"/>
        <v>0</v>
      </c>
      <c r="CU13">
        <f t="shared" si="10"/>
        <v>0</v>
      </c>
      <c r="CV13">
        <f t="shared" si="10"/>
        <v>0</v>
      </c>
      <c r="CW13">
        <f t="shared" si="10"/>
        <v>0</v>
      </c>
      <c r="CX13">
        <f t="shared" si="10"/>
        <v>0</v>
      </c>
      <c r="CY13">
        <f t="shared" si="10"/>
        <v>0</v>
      </c>
      <c r="CZ13">
        <f t="shared" si="10"/>
        <v>0</v>
      </c>
      <c r="DA13">
        <f t="shared" si="10"/>
        <v>0</v>
      </c>
      <c r="DB13">
        <f t="shared" si="10"/>
        <v>0</v>
      </c>
      <c r="DC13">
        <f t="shared" si="10"/>
        <v>0</v>
      </c>
      <c r="DD13">
        <f t="shared" si="11"/>
        <v>0</v>
      </c>
      <c r="DE13">
        <f t="shared" si="11"/>
        <v>0</v>
      </c>
      <c r="DF13">
        <f t="shared" si="11"/>
        <v>0</v>
      </c>
      <c r="DG13">
        <f t="shared" si="11"/>
        <v>0</v>
      </c>
      <c r="DH13">
        <f t="shared" si="11"/>
        <v>0</v>
      </c>
      <c r="DI13">
        <f t="shared" si="11"/>
        <v>0</v>
      </c>
      <c r="DJ13">
        <f t="shared" si="11"/>
        <v>0</v>
      </c>
      <c r="DK13">
        <f t="shared" si="11"/>
        <v>0</v>
      </c>
      <c r="DL13">
        <f t="shared" si="11"/>
        <v>0</v>
      </c>
      <c r="DM13">
        <f t="shared" si="11"/>
        <v>0</v>
      </c>
      <c r="DN13">
        <f t="shared" si="12"/>
        <v>0</v>
      </c>
      <c r="DO13">
        <f t="shared" si="12"/>
        <v>0</v>
      </c>
      <c r="DP13">
        <f t="shared" si="12"/>
        <v>0</v>
      </c>
      <c r="DQ13">
        <f t="shared" si="12"/>
        <v>0</v>
      </c>
      <c r="DR13">
        <f t="shared" si="12"/>
        <v>0</v>
      </c>
      <c r="DS13">
        <f t="shared" si="12"/>
        <v>0</v>
      </c>
      <c r="DT13">
        <f t="shared" si="12"/>
        <v>0</v>
      </c>
      <c r="DU13">
        <f t="shared" si="12"/>
        <v>0</v>
      </c>
      <c r="DV13">
        <f t="shared" si="12"/>
        <v>0</v>
      </c>
      <c r="DW13">
        <v>0</v>
      </c>
      <c r="DY13" s="10">
        <v>8</v>
      </c>
      <c r="DZ13">
        <f t="shared" si="13"/>
        <v>0</v>
      </c>
      <c r="EA13">
        <f t="shared" si="14"/>
        <v>0</v>
      </c>
      <c r="EB13">
        <f t="shared" si="15"/>
        <v>0</v>
      </c>
      <c r="EC13">
        <f t="shared" si="16"/>
        <v>0</v>
      </c>
      <c r="ED13">
        <f t="shared" si="17"/>
        <v>-10000000</v>
      </c>
      <c r="EE13">
        <f t="shared" si="18"/>
        <v>60000000</v>
      </c>
      <c r="EF13">
        <f t="shared" si="19"/>
        <v>-150000000</v>
      </c>
      <c r="EG13">
        <f t="shared" si="20"/>
        <v>200269320.84999999</v>
      </c>
      <c r="EH13">
        <f t="shared" si="21"/>
        <v>-150000000</v>
      </c>
      <c r="EI13">
        <f t="shared" si="22"/>
        <v>60000000</v>
      </c>
      <c r="EJ13">
        <f t="shared" si="23"/>
        <v>-10000000</v>
      </c>
      <c r="EK13">
        <f t="shared" si="24"/>
        <v>0</v>
      </c>
      <c r="EL13">
        <f t="shared" si="25"/>
        <v>0</v>
      </c>
      <c r="EM13">
        <f t="shared" si="26"/>
        <v>0</v>
      </c>
      <c r="EN13">
        <f t="shared" si="27"/>
        <v>0</v>
      </c>
      <c r="EO13">
        <f t="shared" si="28"/>
        <v>0</v>
      </c>
      <c r="EP13">
        <f t="shared" si="29"/>
        <v>0</v>
      </c>
      <c r="EQ13">
        <f t="shared" si="30"/>
        <v>0</v>
      </c>
      <c r="ER13">
        <f t="shared" si="31"/>
        <v>0</v>
      </c>
      <c r="ES13">
        <f t="shared" si="32"/>
        <v>0</v>
      </c>
      <c r="ET13">
        <f t="shared" si="33"/>
        <v>0</v>
      </c>
      <c r="EU13">
        <f t="shared" si="34"/>
        <v>0</v>
      </c>
      <c r="EV13">
        <f t="shared" si="35"/>
        <v>0</v>
      </c>
      <c r="EW13">
        <f t="shared" si="36"/>
        <v>0</v>
      </c>
      <c r="EX13">
        <f t="shared" si="37"/>
        <v>0</v>
      </c>
      <c r="EY13">
        <f t="shared" si="38"/>
        <v>0</v>
      </c>
      <c r="EZ13">
        <f t="shared" si="39"/>
        <v>0</v>
      </c>
      <c r="FA13">
        <f t="shared" si="40"/>
        <v>0</v>
      </c>
      <c r="FB13">
        <f t="shared" si="41"/>
        <v>0</v>
      </c>
      <c r="FC13">
        <f t="shared" si="42"/>
        <v>0</v>
      </c>
      <c r="FD13">
        <f t="shared" si="43"/>
        <v>0</v>
      </c>
      <c r="FE13">
        <f t="shared" si="44"/>
        <v>0</v>
      </c>
      <c r="FF13">
        <f t="shared" si="45"/>
        <v>0</v>
      </c>
      <c r="FG13">
        <f t="shared" si="46"/>
        <v>0</v>
      </c>
      <c r="FH13">
        <f t="shared" si="47"/>
        <v>0</v>
      </c>
      <c r="FI13">
        <f t="shared" si="48"/>
        <v>0</v>
      </c>
      <c r="FJ13">
        <f t="shared" si="49"/>
        <v>0</v>
      </c>
      <c r="FK13">
        <f t="shared" si="50"/>
        <v>0</v>
      </c>
      <c r="FL13">
        <f t="shared" si="51"/>
        <v>0</v>
      </c>
      <c r="FM13">
        <f t="shared" si="52"/>
        <v>0</v>
      </c>
      <c r="FN13">
        <f t="shared" si="53"/>
        <v>0</v>
      </c>
      <c r="FO13">
        <f t="shared" si="54"/>
        <v>0</v>
      </c>
      <c r="FP13">
        <f t="shared" si="55"/>
        <v>0</v>
      </c>
      <c r="FQ13">
        <f t="shared" si="56"/>
        <v>0</v>
      </c>
      <c r="FR13">
        <f t="shared" si="57"/>
        <v>0</v>
      </c>
      <c r="FS13">
        <f t="shared" si="58"/>
        <v>0</v>
      </c>
      <c r="FT13">
        <f t="shared" si="59"/>
        <v>0</v>
      </c>
      <c r="FU13">
        <f t="shared" si="60"/>
        <v>0</v>
      </c>
      <c r="FV13">
        <f t="shared" si="61"/>
        <v>0</v>
      </c>
      <c r="FW13">
        <f t="shared" si="62"/>
        <v>0</v>
      </c>
      <c r="FX13">
        <f t="shared" si="63"/>
        <v>0</v>
      </c>
      <c r="FY13">
        <f t="shared" si="64"/>
        <v>0</v>
      </c>
      <c r="FZ13">
        <f t="shared" si="65"/>
        <v>0</v>
      </c>
      <c r="GA13">
        <f t="shared" si="66"/>
        <v>0</v>
      </c>
      <c r="GB13">
        <f t="shared" si="67"/>
        <v>0</v>
      </c>
      <c r="GC13">
        <f t="shared" si="68"/>
        <v>0</v>
      </c>
      <c r="GD13">
        <f t="shared" si="69"/>
        <v>0</v>
      </c>
      <c r="GE13">
        <f t="shared" si="70"/>
        <v>0</v>
      </c>
      <c r="GF13">
        <f t="shared" si="71"/>
        <v>0</v>
      </c>
      <c r="GG13">
        <f t="shared" si="72"/>
        <v>0</v>
      </c>
      <c r="GH13">
        <f t="shared" si="73"/>
        <v>0</v>
      </c>
      <c r="GI13">
        <f t="shared" si="74"/>
        <v>0</v>
      </c>
      <c r="GJ13">
        <f t="shared" si="75"/>
        <v>0</v>
      </c>
      <c r="GK13">
        <f t="shared" si="76"/>
        <v>0</v>
      </c>
      <c r="GL13">
        <f t="shared" si="77"/>
        <v>0</v>
      </c>
      <c r="GM13">
        <f t="shared" si="78"/>
        <v>0</v>
      </c>
      <c r="GN13">
        <f t="shared" si="79"/>
        <v>0</v>
      </c>
      <c r="GO13">
        <f t="shared" si="80"/>
        <v>0</v>
      </c>
      <c r="GP13">
        <f t="shared" si="81"/>
        <v>0</v>
      </c>
      <c r="GQ13">
        <f t="shared" si="82"/>
        <v>0</v>
      </c>
      <c r="GR13">
        <f t="shared" si="83"/>
        <v>0</v>
      </c>
      <c r="GS13">
        <f t="shared" si="84"/>
        <v>0</v>
      </c>
      <c r="GT13">
        <f t="shared" si="85"/>
        <v>0</v>
      </c>
      <c r="GU13">
        <f t="shared" si="86"/>
        <v>0</v>
      </c>
      <c r="GV13">
        <f t="shared" si="87"/>
        <v>0</v>
      </c>
      <c r="GW13">
        <f t="shared" si="88"/>
        <v>0</v>
      </c>
      <c r="GX13">
        <f t="shared" si="89"/>
        <v>0</v>
      </c>
      <c r="GY13">
        <f t="shared" si="90"/>
        <v>0</v>
      </c>
      <c r="GZ13">
        <f t="shared" si="91"/>
        <v>0</v>
      </c>
      <c r="HA13">
        <f t="shared" si="92"/>
        <v>0</v>
      </c>
      <c r="HB13">
        <f t="shared" si="93"/>
        <v>0</v>
      </c>
      <c r="HC13">
        <f t="shared" si="94"/>
        <v>0</v>
      </c>
      <c r="HD13">
        <f t="shared" si="95"/>
        <v>0</v>
      </c>
      <c r="HE13">
        <f t="shared" si="96"/>
        <v>0</v>
      </c>
      <c r="HF13">
        <f t="shared" si="97"/>
        <v>0</v>
      </c>
      <c r="HG13">
        <f t="shared" si="98"/>
        <v>0</v>
      </c>
      <c r="HH13">
        <f t="shared" si="99"/>
        <v>0</v>
      </c>
      <c r="HI13">
        <f t="shared" si="100"/>
        <v>0</v>
      </c>
      <c r="HJ13">
        <f t="shared" si="101"/>
        <v>0</v>
      </c>
      <c r="HK13">
        <f t="shared" si="102"/>
        <v>0</v>
      </c>
      <c r="HL13">
        <f t="shared" si="103"/>
        <v>0</v>
      </c>
      <c r="HM13">
        <f t="shared" si="104"/>
        <v>0</v>
      </c>
      <c r="HN13">
        <f t="shared" si="105"/>
        <v>0</v>
      </c>
      <c r="HO13">
        <f t="shared" si="106"/>
        <v>0</v>
      </c>
      <c r="HP13">
        <f t="shared" si="107"/>
        <v>0</v>
      </c>
      <c r="HQ13">
        <f t="shared" si="108"/>
        <v>0</v>
      </c>
      <c r="HR13">
        <f t="shared" si="109"/>
        <v>0</v>
      </c>
      <c r="HS13">
        <f t="shared" si="110"/>
        <v>0</v>
      </c>
      <c r="HT13">
        <f t="shared" si="111"/>
        <v>0</v>
      </c>
      <c r="HU13">
        <f t="shared" si="112"/>
        <v>0</v>
      </c>
      <c r="HV13">
        <f t="shared" si="113"/>
        <v>0</v>
      </c>
      <c r="HW13">
        <f t="shared" si="114"/>
        <v>0</v>
      </c>
      <c r="HX13">
        <f t="shared" si="115"/>
        <v>0</v>
      </c>
      <c r="HY13">
        <f t="shared" si="116"/>
        <v>0</v>
      </c>
      <c r="HZ13">
        <f t="shared" si="117"/>
        <v>0</v>
      </c>
      <c r="IA13">
        <f t="shared" si="118"/>
        <v>0</v>
      </c>
      <c r="IB13">
        <f t="shared" si="119"/>
        <v>0</v>
      </c>
      <c r="IC13">
        <f t="shared" si="120"/>
        <v>0</v>
      </c>
      <c r="ID13">
        <f t="shared" si="121"/>
        <v>0</v>
      </c>
      <c r="IE13">
        <f t="shared" si="122"/>
        <v>0</v>
      </c>
      <c r="IF13">
        <f t="shared" si="123"/>
        <v>0</v>
      </c>
      <c r="IG13">
        <f t="shared" si="124"/>
        <v>0</v>
      </c>
      <c r="IH13">
        <f t="shared" si="125"/>
        <v>0</v>
      </c>
      <c r="II13">
        <f t="shared" si="126"/>
        <v>0</v>
      </c>
      <c r="IJ13">
        <f t="shared" si="127"/>
        <v>0</v>
      </c>
      <c r="IK13">
        <f t="shared" si="128"/>
        <v>0</v>
      </c>
      <c r="IL13">
        <f t="shared" si="129"/>
        <v>0</v>
      </c>
      <c r="IM13">
        <f t="shared" si="130"/>
        <v>0</v>
      </c>
      <c r="IN13">
        <f t="shared" si="131"/>
        <v>0</v>
      </c>
      <c r="IO13">
        <f t="shared" si="132"/>
        <v>0</v>
      </c>
    </row>
    <row r="14" spans="1:249" ht="15">
      <c r="A14" s="11">
        <v>9</v>
      </c>
      <c r="B14" s="11">
        <f>IF(A14&lt;=$E$2,Inputs!A14,"")</f>
        <v>28</v>
      </c>
      <c r="C14" s="11">
        <f>IF(A14&lt;=$E$2,Inputs!D14,0)</f>
        <v>6.4755076005077296E-4</v>
      </c>
      <c r="D14" s="11">
        <f>IF(A14&lt;=$E$2,Inputs!F14,0)</f>
        <v>270279.96999999997</v>
      </c>
      <c r="E14" s="11">
        <f t="shared" si="0"/>
        <v>175.02</v>
      </c>
      <c r="G14" s="9">
        <v>9</v>
      </c>
      <c r="H14">
        <f t="shared" si="1"/>
        <v>0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-1</v>
      </c>
      <c r="N14">
        <f t="shared" si="1"/>
        <v>6</v>
      </c>
      <c r="O14">
        <f t="shared" si="1"/>
        <v>-15</v>
      </c>
      <c r="P14">
        <f t="shared" si="1"/>
        <v>20</v>
      </c>
      <c r="Q14">
        <f t="shared" si="1"/>
        <v>-15</v>
      </c>
      <c r="R14">
        <f t="shared" si="2"/>
        <v>6</v>
      </c>
      <c r="S14">
        <f t="shared" si="2"/>
        <v>-1</v>
      </c>
      <c r="T14">
        <f t="shared" si="2"/>
        <v>0</v>
      </c>
      <c r="U14">
        <f t="shared" si="2"/>
        <v>0</v>
      </c>
      <c r="V14">
        <f t="shared" si="2"/>
        <v>0</v>
      </c>
      <c r="W14">
        <f t="shared" si="2"/>
        <v>0</v>
      </c>
      <c r="X14">
        <f t="shared" si="2"/>
        <v>0</v>
      </c>
      <c r="Y14">
        <f t="shared" si="2"/>
        <v>0</v>
      </c>
      <c r="Z14">
        <f t="shared" si="2"/>
        <v>0</v>
      </c>
      <c r="AA14">
        <f t="shared" si="2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  <c r="AL14">
        <f t="shared" si="4"/>
        <v>0</v>
      </c>
      <c r="AM14">
        <f t="shared" si="4"/>
        <v>0</v>
      </c>
      <c r="AN14">
        <f t="shared" si="4"/>
        <v>0</v>
      </c>
      <c r="AO14">
        <f t="shared" si="4"/>
        <v>0</v>
      </c>
      <c r="AP14">
        <f t="shared" si="4"/>
        <v>0</v>
      </c>
      <c r="AQ14">
        <f t="shared" si="4"/>
        <v>0</v>
      </c>
      <c r="AR14">
        <f t="shared" si="4"/>
        <v>0</v>
      </c>
      <c r="AS14">
        <f t="shared" si="4"/>
        <v>0</v>
      </c>
      <c r="AT14">
        <f t="shared" si="4"/>
        <v>0</v>
      </c>
      <c r="AU14">
        <f t="shared" si="4"/>
        <v>0</v>
      </c>
      <c r="AV14">
        <f t="shared" si="5"/>
        <v>0</v>
      </c>
      <c r="AW14">
        <f t="shared" si="5"/>
        <v>0</v>
      </c>
      <c r="AX14">
        <f t="shared" si="5"/>
        <v>0</v>
      </c>
      <c r="AY14">
        <f t="shared" si="5"/>
        <v>0</v>
      </c>
      <c r="AZ14">
        <f t="shared" si="5"/>
        <v>0</v>
      </c>
      <c r="BA14">
        <f t="shared" si="5"/>
        <v>0</v>
      </c>
      <c r="BB14">
        <f t="shared" si="5"/>
        <v>0</v>
      </c>
      <c r="BC14">
        <f t="shared" si="5"/>
        <v>0</v>
      </c>
      <c r="BD14">
        <f t="shared" si="5"/>
        <v>0</v>
      </c>
      <c r="BE14">
        <f t="shared" si="5"/>
        <v>0</v>
      </c>
      <c r="BF14">
        <f t="shared" si="6"/>
        <v>0</v>
      </c>
      <c r="BG14">
        <f t="shared" si="6"/>
        <v>0</v>
      </c>
      <c r="BH14">
        <f t="shared" si="6"/>
        <v>0</v>
      </c>
      <c r="BI14">
        <f t="shared" si="6"/>
        <v>0</v>
      </c>
      <c r="BJ14">
        <f t="shared" si="6"/>
        <v>0</v>
      </c>
      <c r="BK14">
        <f t="shared" si="6"/>
        <v>0</v>
      </c>
      <c r="BL14">
        <f t="shared" si="6"/>
        <v>0</v>
      </c>
      <c r="BM14">
        <f t="shared" si="6"/>
        <v>0</v>
      </c>
      <c r="BN14">
        <f t="shared" si="6"/>
        <v>0</v>
      </c>
      <c r="BO14">
        <f t="shared" si="6"/>
        <v>0</v>
      </c>
      <c r="BP14">
        <f t="shared" si="7"/>
        <v>0</v>
      </c>
      <c r="BQ14">
        <f t="shared" si="7"/>
        <v>0</v>
      </c>
      <c r="BR14">
        <f t="shared" si="7"/>
        <v>0</v>
      </c>
      <c r="BS14">
        <f t="shared" si="7"/>
        <v>0</v>
      </c>
      <c r="BT14">
        <f t="shared" si="7"/>
        <v>0</v>
      </c>
      <c r="BU14">
        <f t="shared" si="7"/>
        <v>0</v>
      </c>
      <c r="BV14">
        <f t="shared" si="7"/>
        <v>0</v>
      </c>
      <c r="BW14">
        <f t="shared" si="7"/>
        <v>0</v>
      </c>
      <c r="BX14">
        <f t="shared" si="7"/>
        <v>0</v>
      </c>
      <c r="BY14">
        <f t="shared" si="7"/>
        <v>0</v>
      </c>
      <c r="BZ14">
        <f t="shared" si="8"/>
        <v>0</v>
      </c>
      <c r="CA14">
        <f t="shared" si="8"/>
        <v>0</v>
      </c>
      <c r="CB14">
        <f t="shared" si="8"/>
        <v>0</v>
      </c>
      <c r="CC14">
        <f t="shared" si="8"/>
        <v>0</v>
      </c>
      <c r="CD14">
        <f t="shared" si="8"/>
        <v>0</v>
      </c>
      <c r="CE14">
        <f t="shared" si="8"/>
        <v>0</v>
      </c>
      <c r="CF14">
        <f t="shared" si="8"/>
        <v>0</v>
      </c>
      <c r="CG14">
        <f t="shared" si="8"/>
        <v>0</v>
      </c>
      <c r="CH14">
        <f t="shared" si="8"/>
        <v>0</v>
      </c>
      <c r="CI14">
        <f t="shared" si="8"/>
        <v>0</v>
      </c>
      <c r="CJ14">
        <f t="shared" si="9"/>
        <v>0</v>
      </c>
      <c r="CK14">
        <f t="shared" si="9"/>
        <v>0</v>
      </c>
      <c r="CL14">
        <f t="shared" si="9"/>
        <v>0</v>
      </c>
      <c r="CM14">
        <f t="shared" si="9"/>
        <v>0</v>
      </c>
      <c r="CN14">
        <f t="shared" si="9"/>
        <v>0</v>
      </c>
      <c r="CO14">
        <f t="shared" si="9"/>
        <v>0</v>
      </c>
      <c r="CP14">
        <f t="shared" si="9"/>
        <v>0</v>
      </c>
      <c r="CQ14">
        <f t="shared" si="9"/>
        <v>0</v>
      </c>
      <c r="CR14">
        <f t="shared" si="9"/>
        <v>0</v>
      </c>
      <c r="CS14">
        <f t="shared" si="9"/>
        <v>0</v>
      </c>
      <c r="CT14">
        <f t="shared" si="10"/>
        <v>0</v>
      </c>
      <c r="CU14">
        <f t="shared" si="10"/>
        <v>0</v>
      </c>
      <c r="CV14">
        <f t="shared" si="10"/>
        <v>0</v>
      </c>
      <c r="CW14">
        <f t="shared" si="10"/>
        <v>0</v>
      </c>
      <c r="CX14">
        <f t="shared" si="10"/>
        <v>0</v>
      </c>
      <c r="CY14">
        <f t="shared" si="10"/>
        <v>0</v>
      </c>
      <c r="CZ14">
        <f t="shared" si="10"/>
        <v>0</v>
      </c>
      <c r="DA14">
        <f t="shared" si="10"/>
        <v>0</v>
      </c>
      <c r="DB14">
        <f t="shared" si="10"/>
        <v>0</v>
      </c>
      <c r="DC14">
        <f t="shared" si="10"/>
        <v>0</v>
      </c>
      <c r="DD14">
        <f t="shared" si="11"/>
        <v>0</v>
      </c>
      <c r="DE14">
        <f t="shared" si="11"/>
        <v>0</v>
      </c>
      <c r="DF14">
        <f t="shared" si="11"/>
        <v>0</v>
      </c>
      <c r="DG14">
        <f t="shared" si="11"/>
        <v>0</v>
      </c>
      <c r="DH14">
        <f t="shared" si="11"/>
        <v>0</v>
      </c>
      <c r="DI14">
        <f t="shared" si="11"/>
        <v>0</v>
      </c>
      <c r="DJ14">
        <f t="shared" si="11"/>
        <v>0</v>
      </c>
      <c r="DK14">
        <f t="shared" si="11"/>
        <v>0</v>
      </c>
      <c r="DL14">
        <f t="shared" si="11"/>
        <v>0</v>
      </c>
      <c r="DM14">
        <f t="shared" si="11"/>
        <v>0</v>
      </c>
      <c r="DN14">
        <f t="shared" si="12"/>
        <v>0</v>
      </c>
      <c r="DO14">
        <f t="shared" si="12"/>
        <v>0</v>
      </c>
      <c r="DP14">
        <f t="shared" si="12"/>
        <v>0</v>
      </c>
      <c r="DQ14">
        <f t="shared" si="12"/>
        <v>0</v>
      </c>
      <c r="DR14">
        <f t="shared" si="12"/>
        <v>0</v>
      </c>
      <c r="DS14">
        <f t="shared" si="12"/>
        <v>0</v>
      </c>
      <c r="DT14">
        <f t="shared" si="12"/>
        <v>0</v>
      </c>
      <c r="DU14">
        <f t="shared" si="12"/>
        <v>0</v>
      </c>
      <c r="DV14">
        <f t="shared" si="12"/>
        <v>0</v>
      </c>
      <c r="DW14">
        <v>0</v>
      </c>
      <c r="DY14" s="10">
        <v>9</v>
      </c>
      <c r="DZ14">
        <f t="shared" si="13"/>
        <v>0</v>
      </c>
      <c r="EA14">
        <f t="shared" si="14"/>
        <v>0</v>
      </c>
      <c r="EB14">
        <f t="shared" si="15"/>
        <v>0</v>
      </c>
      <c r="EC14">
        <f t="shared" si="16"/>
        <v>0</v>
      </c>
      <c r="ED14">
        <f t="shared" si="17"/>
        <v>0</v>
      </c>
      <c r="EE14">
        <f t="shared" si="18"/>
        <v>-10000000</v>
      </c>
      <c r="EF14">
        <f t="shared" si="19"/>
        <v>60000000</v>
      </c>
      <c r="EG14">
        <f t="shared" si="20"/>
        <v>-150000000</v>
      </c>
      <c r="EH14">
        <f t="shared" si="21"/>
        <v>200270279.97</v>
      </c>
      <c r="EI14">
        <f t="shared" si="22"/>
        <v>-150000000</v>
      </c>
      <c r="EJ14">
        <f t="shared" si="23"/>
        <v>60000000</v>
      </c>
      <c r="EK14">
        <f t="shared" si="24"/>
        <v>-10000000</v>
      </c>
      <c r="EL14">
        <f t="shared" si="25"/>
        <v>0</v>
      </c>
      <c r="EM14">
        <f t="shared" si="26"/>
        <v>0</v>
      </c>
      <c r="EN14">
        <f t="shared" si="27"/>
        <v>0</v>
      </c>
      <c r="EO14">
        <f t="shared" si="28"/>
        <v>0</v>
      </c>
      <c r="EP14">
        <f t="shared" si="29"/>
        <v>0</v>
      </c>
      <c r="EQ14">
        <f t="shared" si="30"/>
        <v>0</v>
      </c>
      <c r="ER14">
        <f t="shared" si="31"/>
        <v>0</v>
      </c>
      <c r="ES14">
        <f t="shared" si="32"/>
        <v>0</v>
      </c>
      <c r="ET14">
        <f t="shared" si="33"/>
        <v>0</v>
      </c>
      <c r="EU14">
        <f t="shared" si="34"/>
        <v>0</v>
      </c>
      <c r="EV14">
        <f t="shared" si="35"/>
        <v>0</v>
      </c>
      <c r="EW14">
        <f t="shared" si="36"/>
        <v>0</v>
      </c>
      <c r="EX14">
        <f t="shared" si="37"/>
        <v>0</v>
      </c>
      <c r="EY14">
        <f t="shared" si="38"/>
        <v>0</v>
      </c>
      <c r="EZ14">
        <f t="shared" si="39"/>
        <v>0</v>
      </c>
      <c r="FA14">
        <f t="shared" si="40"/>
        <v>0</v>
      </c>
      <c r="FB14">
        <f t="shared" si="41"/>
        <v>0</v>
      </c>
      <c r="FC14">
        <f t="shared" si="42"/>
        <v>0</v>
      </c>
      <c r="FD14">
        <f t="shared" si="43"/>
        <v>0</v>
      </c>
      <c r="FE14">
        <f t="shared" si="44"/>
        <v>0</v>
      </c>
      <c r="FF14">
        <f t="shared" si="45"/>
        <v>0</v>
      </c>
      <c r="FG14">
        <f t="shared" si="46"/>
        <v>0</v>
      </c>
      <c r="FH14">
        <f t="shared" si="47"/>
        <v>0</v>
      </c>
      <c r="FI14">
        <f t="shared" si="48"/>
        <v>0</v>
      </c>
      <c r="FJ14">
        <f t="shared" si="49"/>
        <v>0</v>
      </c>
      <c r="FK14">
        <f t="shared" si="50"/>
        <v>0</v>
      </c>
      <c r="FL14">
        <f t="shared" si="51"/>
        <v>0</v>
      </c>
      <c r="FM14">
        <f t="shared" si="52"/>
        <v>0</v>
      </c>
      <c r="FN14">
        <f t="shared" si="53"/>
        <v>0</v>
      </c>
      <c r="FO14">
        <f t="shared" si="54"/>
        <v>0</v>
      </c>
      <c r="FP14">
        <f t="shared" si="55"/>
        <v>0</v>
      </c>
      <c r="FQ14">
        <f t="shared" si="56"/>
        <v>0</v>
      </c>
      <c r="FR14">
        <f t="shared" si="57"/>
        <v>0</v>
      </c>
      <c r="FS14">
        <f t="shared" si="58"/>
        <v>0</v>
      </c>
      <c r="FT14">
        <f t="shared" si="59"/>
        <v>0</v>
      </c>
      <c r="FU14">
        <f t="shared" si="60"/>
        <v>0</v>
      </c>
      <c r="FV14">
        <f t="shared" si="61"/>
        <v>0</v>
      </c>
      <c r="FW14">
        <f t="shared" si="62"/>
        <v>0</v>
      </c>
      <c r="FX14">
        <f t="shared" si="63"/>
        <v>0</v>
      </c>
      <c r="FY14">
        <f t="shared" si="64"/>
        <v>0</v>
      </c>
      <c r="FZ14">
        <f t="shared" si="65"/>
        <v>0</v>
      </c>
      <c r="GA14">
        <f t="shared" si="66"/>
        <v>0</v>
      </c>
      <c r="GB14">
        <f t="shared" si="67"/>
        <v>0</v>
      </c>
      <c r="GC14">
        <f t="shared" si="68"/>
        <v>0</v>
      </c>
      <c r="GD14">
        <f t="shared" si="69"/>
        <v>0</v>
      </c>
      <c r="GE14">
        <f t="shared" si="70"/>
        <v>0</v>
      </c>
      <c r="GF14">
        <f t="shared" si="71"/>
        <v>0</v>
      </c>
      <c r="GG14">
        <f t="shared" si="72"/>
        <v>0</v>
      </c>
      <c r="GH14">
        <f t="shared" si="73"/>
        <v>0</v>
      </c>
      <c r="GI14">
        <f t="shared" si="74"/>
        <v>0</v>
      </c>
      <c r="GJ14">
        <f t="shared" si="75"/>
        <v>0</v>
      </c>
      <c r="GK14">
        <f t="shared" si="76"/>
        <v>0</v>
      </c>
      <c r="GL14">
        <f t="shared" si="77"/>
        <v>0</v>
      </c>
      <c r="GM14">
        <f t="shared" si="78"/>
        <v>0</v>
      </c>
      <c r="GN14">
        <f t="shared" si="79"/>
        <v>0</v>
      </c>
      <c r="GO14">
        <f t="shared" si="80"/>
        <v>0</v>
      </c>
      <c r="GP14">
        <f t="shared" si="81"/>
        <v>0</v>
      </c>
      <c r="GQ14">
        <f t="shared" si="82"/>
        <v>0</v>
      </c>
      <c r="GR14">
        <f t="shared" si="83"/>
        <v>0</v>
      </c>
      <c r="GS14">
        <f t="shared" si="84"/>
        <v>0</v>
      </c>
      <c r="GT14">
        <f t="shared" si="85"/>
        <v>0</v>
      </c>
      <c r="GU14">
        <f t="shared" si="86"/>
        <v>0</v>
      </c>
      <c r="GV14">
        <f t="shared" si="87"/>
        <v>0</v>
      </c>
      <c r="GW14">
        <f t="shared" si="88"/>
        <v>0</v>
      </c>
      <c r="GX14">
        <f t="shared" si="89"/>
        <v>0</v>
      </c>
      <c r="GY14">
        <f t="shared" si="90"/>
        <v>0</v>
      </c>
      <c r="GZ14">
        <f t="shared" si="91"/>
        <v>0</v>
      </c>
      <c r="HA14">
        <f t="shared" si="92"/>
        <v>0</v>
      </c>
      <c r="HB14">
        <f t="shared" si="93"/>
        <v>0</v>
      </c>
      <c r="HC14">
        <f t="shared" si="94"/>
        <v>0</v>
      </c>
      <c r="HD14">
        <f t="shared" si="95"/>
        <v>0</v>
      </c>
      <c r="HE14">
        <f t="shared" si="96"/>
        <v>0</v>
      </c>
      <c r="HF14">
        <f t="shared" si="97"/>
        <v>0</v>
      </c>
      <c r="HG14">
        <f t="shared" si="98"/>
        <v>0</v>
      </c>
      <c r="HH14">
        <f t="shared" si="99"/>
        <v>0</v>
      </c>
      <c r="HI14">
        <f t="shared" si="100"/>
        <v>0</v>
      </c>
      <c r="HJ14">
        <f t="shared" si="101"/>
        <v>0</v>
      </c>
      <c r="HK14">
        <f t="shared" si="102"/>
        <v>0</v>
      </c>
      <c r="HL14">
        <f t="shared" si="103"/>
        <v>0</v>
      </c>
      <c r="HM14">
        <f t="shared" si="104"/>
        <v>0</v>
      </c>
      <c r="HN14">
        <f t="shared" si="105"/>
        <v>0</v>
      </c>
      <c r="HO14">
        <f t="shared" si="106"/>
        <v>0</v>
      </c>
      <c r="HP14">
        <f t="shared" si="107"/>
        <v>0</v>
      </c>
      <c r="HQ14">
        <f t="shared" si="108"/>
        <v>0</v>
      </c>
      <c r="HR14">
        <f t="shared" si="109"/>
        <v>0</v>
      </c>
      <c r="HS14">
        <f t="shared" si="110"/>
        <v>0</v>
      </c>
      <c r="HT14">
        <f t="shared" si="111"/>
        <v>0</v>
      </c>
      <c r="HU14">
        <f t="shared" si="112"/>
        <v>0</v>
      </c>
      <c r="HV14">
        <f t="shared" si="113"/>
        <v>0</v>
      </c>
      <c r="HW14">
        <f t="shared" si="114"/>
        <v>0</v>
      </c>
      <c r="HX14">
        <f t="shared" si="115"/>
        <v>0</v>
      </c>
      <c r="HY14">
        <f t="shared" si="116"/>
        <v>0</v>
      </c>
      <c r="HZ14">
        <f t="shared" si="117"/>
        <v>0</v>
      </c>
      <c r="IA14">
        <f t="shared" si="118"/>
        <v>0</v>
      </c>
      <c r="IB14">
        <f t="shared" si="119"/>
        <v>0</v>
      </c>
      <c r="IC14">
        <f t="shared" si="120"/>
        <v>0</v>
      </c>
      <c r="ID14">
        <f t="shared" si="121"/>
        <v>0</v>
      </c>
      <c r="IE14">
        <f t="shared" si="122"/>
        <v>0</v>
      </c>
      <c r="IF14">
        <f t="shared" si="123"/>
        <v>0</v>
      </c>
      <c r="IG14">
        <f t="shared" si="124"/>
        <v>0</v>
      </c>
      <c r="IH14">
        <f t="shared" si="125"/>
        <v>0</v>
      </c>
      <c r="II14">
        <f t="shared" si="126"/>
        <v>0</v>
      </c>
      <c r="IJ14">
        <f t="shared" si="127"/>
        <v>0</v>
      </c>
      <c r="IK14">
        <f t="shared" si="128"/>
        <v>0</v>
      </c>
      <c r="IL14">
        <f t="shared" si="129"/>
        <v>0</v>
      </c>
      <c r="IM14">
        <f t="shared" si="130"/>
        <v>0</v>
      </c>
      <c r="IN14">
        <f t="shared" si="131"/>
        <v>0</v>
      </c>
      <c r="IO14">
        <f t="shared" si="132"/>
        <v>0</v>
      </c>
    </row>
    <row r="15" spans="1:249" ht="15">
      <c r="A15" s="11">
        <v>10</v>
      </c>
      <c r="B15" s="11">
        <f>IF(A15&lt;=$E$2,Inputs!A15,"")</f>
        <v>29</v>
      </c>
      <c r="C15" s="11">
        <f>IF(A15&lt;=$E$2,Inputs!D15,0)</f>
        <v>7.2829109418545799E-4</v>
      </c>
      <c r="D15" s="11">
        <f>IF(A15&lt;=$E$2,Inputs!F15,0)</f>
        <v>274642.93</v>
      </c>
      <c r="E15" s="11">
        <f t="shared" si="0"/>
        <v>200.02</v>
      </c>
      <c r="G15" s="9">
        <v>10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-1</v>
      </c>
      <c r="O15">
        <f t="shared" si="1"/>
        <v>6</v>
      </c>
      <c r="P15">
        <f t="shared" si="1"/>
        <v>-15</v>
      </c>
      <c r="Q15">
        <f t="shared" si="1"/>
        <v>20</v>
      </c>
      <c r="R15">
        <f t="shared" si="2"/>
        <v>-15</v>
      </c>
      <c r="S15">
        <f t="shared" si="2"/>
        <v>6</v>
      </c>
      <c r="T15">
        <f t="shared" si="2"/>
        <v>-1</v>
      </c>
      <c r="U15">
        <f t="shared" si="2"/>
        <v>0</v>
      </c>
      <c r="V15">
        <f t="shared" si="2"/>
        <v>0</v>
      </c>
      <c r="W15">
        <f t="shared" si="2"/>
        <v>0</v>
      </c>
      <c r="X15">
        <f t="shared" si="2"/>
        <v>0</v>
      </c>
      <c r="Y15">
        <f t="shared" si="2"/>
        <v>0</v>
      </c>
      <c r="Z15">
        <f t="shared" si="2"/>
        <v>0</v>
      </c>
      <c r="AA15">
        <f t="shared" si="2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  <c r="AL15">
        <f t="shared" si="4"/>
        <v>0</v>
      </c>
      <c r="AM15">
        <f t="shared" si="4"/>
        <v>0</v>
      </c>
      <c r="AN15">
        <f t="shared" si="4"/>
        <v>0</v>
      </c>
      <c r="AO15">
        <f t="shared" si="4"/>
        <v>0</v>
      </c>
      <c r="AP15">
        <f t="shared" si="4"/>
        <v>0</v>
      </c>
      <c r="AQ15">
        <f t="shared" si="4"/>
        <v>0</v>
      </c>
      <c r="AR15">
        <f t="shared" si="4"/>
        <v>0</v>
      </c>
      <c r="AS15">
        <f t="shared" si="4"/>
        <v>0</v>
      </c>
      <c r="AT15">
        <f t="shared" si="4"/>
        <v>0</v>
      </c>
      <c r="AU15">
        <f t="shared" si="4"/>
        <v>0</v>
      </c>
      <c r="AV15">
        <f t="shared" si="5"/>
        <v>0</v>
      </c>
      <c r="AW15">
        <f t="shared" si="5"/>
        <v>0</v>
      </c>
      <c r="AX15">
        <f t="shared" si="5"/>
        <v>0</v>
      </c>
      <c r="AY15">
        <f t="shared" si="5"/>
        <v>0</v>
      </c>
      <c r="AZ15">
        <f t="shared" si="5"/>
        <v>0</v>
      </c>
      <c r="BA15">
        <f t="shared" si="5"/>
        <v>0</v>
      </c>
      <c r="BB15">
        <f t="shared" si="5"/>
        <v>0</v>
      </c>
      <c r="BC15">
        <f t="shared" si="5"/>
        <v>0</v>
      </c>
      <c r="BD15">
        <f t="shared" si="5"/>
        <v>0</v>
      </c>
      <c r="BE15">
        <f t="shared" si="5"/>
        <v>0</v>
      </c>
      <c r="BF15">
        <f t="shared" si="6"/>
        <v>0</v>
      </c>
      <c r="BG15">
        <f t="shared" si="6"/>
        <v>0</v>
      </c>
      <c r="BH15">
        <f t="shared" si="6"/>
        <v>0</v>
      </c>
      <c r="BI15">
        <f t="shared" si="6"/>
        <v>0</v>
      </c>
      <c r="BJ15">
        <f t="shared" si="6"/>
        <v>0</v>
      </c>
      <c r="BK15">
        <f t="shared" si="6"/>
        <v>0</v>
      </c>
      <c r="BL15">
        <f t="shared" si="6"/>
        <v>0</v>
      </c>
      <c r="BM15">
        <f t="shared" si="6"/>
        <v>0</v>
      </c>
      <c r="BN15">
        <f t="shared" si="6"/>
        <v>0</v>
      </c>
      <c r="BO15">
        <f t="shared" si="6"/>
        <v>0</v>
      </c>
      <c r="BP15">
        <f t="shared" si="7"/>
        <v>0</v>
      </c>
      <c r="BQ15">
        <f t="shared" si="7"/>
        <v>0</v>
      </c>
      <c r="BR15">
        <f t="shared" si="7"/>
        <v>0</v>
      </c>
      <c r="BS15">
        <f t="shared" si="7"/>
        <v>0</v>
      </c>
      <c r="BT15">
        <f t="shared" si="7"/>
        <v>0</v>
      </c>
      <c r="BU15">
        <f t="shared" si="7"/>
        <v>0</v>
      </c>
      <c r="BV15">
        <f t="shared" si="7"/>
        <v>0</v>
      </c>
      <c r="BW15">
        <f t="shared" si="7"/>
        <v>0</v>
      </c>
      <c r="BX15">
        <f t="shared" si="7"/>
        <v>0</v>
      </c>
      <c r="BY15">
        <f t="shared" si="7"/>
        <v>0</v>
      </c>
      <c r="BZ15">
        <f t="shared" si="8"/>
        <v>0</v>
      </c>
      <c r="CA15">
        <f t="shared" si="8"/>
        <v>0</v>
      </c>
      <c r="CB15">
        <f t="shared" si="8"/>
        <v>0</v>
      </c>
      <c r="CC15">
        <f t="shared" si="8"/>
        <v>0</v>
      </c>
      <c r="CD15">
        <f t="shared" si="8"/>
        <v>0</v>
      </c>
      <c r="CE15">
        <f t="shared" si="8"/>
        <v>0</v>
      </c>
      <c r="CF15">
        <f t="shared" si="8"/>
        <v>0</v>
      </c>
      <c r="CG15">
        <f t="shared" si="8"/>
        <v>0</v>
      </c>
      <c r="CH15">
        <f t="shared" si="8"/>
        <v>0</v>
      </c>
      <c r="CI15">
        <f t="shared" si="8"/>
        <v>0</v>
      </c>
      <c r="CJ15">
        <f t="shared" si="9"/>
        <v>0</v>
      </c>
      <c r="CK15">
        <f t="shared" si="9"/>
        <v>0</v>
      </c>
      <c r="CL15">
        <f t="shared" si="9"/>
        <v>0</v>
      </c>
      <c r="CM15">
        <f t="shared" si="9"/>
        <v>0</v>
      </c>
      <c r="CN15">
        <f t="shared" si="9"/>
        <v>0</v>
      </c>
      <c r="CO15">
        <f t="shared" si="9"/>
        <v>0</v>
      </c>
      <c r="CP15">
        <f t="shared" si="9"/>
        <v>0</v>
      </c>
      <c r="CQ15">
        <f t="shared" si="9"/>
        <v>0</v>
      </c>
      <c r="CR15">
        <f t="shared" si="9"/>
        <v>0</v>
      </c>
      <c r="CS15">
        <f t="shared" si="9"/>
        <v>0</v>
      </c>
      <c r="CT15">
        <f t="shared" si="10"/>
        <v>0</v>
      </c>
      <c r="CU15">
        <f t="shared" si="10"/>
        <v>0</v>
      </c>
      <c r="CV15">
        <f t="shared" si="10"/>
        <v>0</v>
      </c>
      <c r="CW15">
        <f t="shared" si="10"/>
        <v>0</v>
      </c>
      <c r="CX15">
        <f t="shared" si="10"/>
        <v>0</v>
      </c>
      <c r="CY15">
        <f t="shared" si="10"/>
        <v>0</v>
      </c>
      <c r="CZ15">
        <f t="shared" si="10"/>
        <v>0</v>
      </c>
      <c r="DA15">
        <f t="shared" si="10"/>
        <v>0</v>
      </c>
      <c r="DB15">
        <f t="shared" si="10"/>
        <v>0</v>
      </c>
      <c r="DC15">
        <f t="shared" si="10"/>
        <v>0</v>
      </c>
      <c r="DD15">
        <f t="shared" si="11"/>
        <v>0</v>
      </c>
      <c r="DE15">
        <f t="shared" si="11"/>
        <v>0</v>
      </c>
      <c r="DF15">
        <f t="shared" si="11"/>
        <v>0</v>
      </c>
      <c r="DG15">
        <f t="shared" si="11"/>
        <v>0</v>
      </c>
      <c r="DH15">
        <f t="shared" si="11"/>
        <v>0</v>
      </c>
      <c r="DI15">
        <f t="shared" si="11"/>
        <v>0</v>
      </c>
      <c r="DJ15">
        <f t="shared" si="11"/>
        <v>0</v>
      </c>
      <c r="DK15">
        <f t="shared" si="11"/>
        <v>0</v>
      </c>
      <c r="DL15">
        <f t="shared" si="11"/>
        <v>0</v>
      </c>
      <c r="DM15">
        <f t="shared" si="11"/>
        <v>0</v>
      </c>
      <c r="DN15">
        <f t="shared" si="12"/>
        <v>0</v>
      </c>
      <c r="DO15">
        <f t="shared" si="12"/>
        <v>0</v>
      </c>
      <c r="DP15">
        <f t="shared" si="12"/>
        <v>0</v>
      </c>
      <c r="DQ15">
        <f t="shared" si="12"/>
        <v>0</v>
      </c>
      <c r="DR15">
        <f t="shared" si="12"/>
        <v>0</v>
      </c>
      <c r="DS15">
        <f t="shared" si="12"/>
        <v>0</v>
      </c>
      <c r="DT15">
        <f t="shared" si="12"/>
        <v>0</v>
      </c>
      <c r="DU15">
        <f t="shared" si="12"/>
        <v>0</v>
      </c>
      <c r="DV15">
        <f t="shared" si="12"/>
        <v>0</v>
      </c>
      <c r="DW15">
        <v>0</v>
      </c>
      <c r="DY15" s="10">
        <v>10</v>
      </c>
      <c r="DZ15">
        <f t="shared" si="13"/>
        <v>0</v>
      </c>
      <c r="EA15">
        <f t="shared" si="14"/>
        <v>0</v>
      </c>
      <c r="EB15">
        <f t="shared" si="15"/>
        <v>0</v>
      </c>
      <c r="EC15">
        <f t="shared" si="16"/>
        <v>0</v>
      </c>
      <c r="ED15">
        <f t="shared" si="17"/>
        <v>0</v>
      </c>
      <c r="EE15">
        <f t="shared" si="18"/>
        <v>0</v>
      </c>
      <c r="EF15">
        <f t="shared" si="19"/>
        <v>-10000000</v>
      </c>
      <c r="EG15">
        <f t="shared" si="20"/>
        <v>60000000</v>
      </c>
      <c r="EH15">
        <f t="shared" si="21"/>
        <v>-150000000</v>
      </c>
      <c r="EI15">
        <f t="shared" si="22"/>
        <v>200274642.93000001</v>
      </c>
      <c r="EJ15">
        <f t="shared" si="23"/>
        <v>-150000000</v>
      </c>
      <c r="EK15">
        <f t="shared" si="24"/>
        <v>60000000</v>
      </c>
      <c r="EL15">
        <f t="shared" si="25"/>
        <v>-10000000</v>
      </c>
      <c r="EM15">
        <f t="shared" si="26"/>
        <v>0</v>
      </c>
      <c r="EN15">
        <f t="shared" si="27"/>
        <v>0</v>
      </c>
      <c r="EO15">
        <f t="shared" si="28"/>
        <v>0</v>
      </c>
      <c r="EP15">
        <f t="shared" si="29"/>
        <v>0</v>
      </c>
      <c r="EQ15">
        <f t="shared" si="30"/>
        <v>0</v>
      </c>
      <c r="ER15">
        <f t="shared" si="31"/>
        <v>0</v>
      </c>
      <c r="ES15">
        <f t="shared" si="32"/>
        <v>0</v>
      </c>
      <c r="ET15">
        <f t="shared" si="33"/>
        <v>0</v>
      </c>
      <c r="EU15">
        <f t="shared" si="34"/>
        <v>0</v>
      </c>
      <c r="EV15">
        <f t="shared" si="35"/>
        <v>0</v>
      </c>
      <c r="EW15">
        <f t="shared" si="36"/>
        <v>0</v>
      </c>
      <c r="EX15">
        <f t="shared" si="37"/>
        <v>0</v>
      </c>
      <c r="EY15">
        <f t="shared" si="38"/>
        <v>0</v>
      </c>
      <c r="EZ15">
        <f t="shared" si="39"/>
        <v>0</v>
      </c>
      <c r="FA15">
        <f t="shared" si="40"/>
        <v>0</v>
      </c>
      <c r="FB15">
        <f t="shared" si="41"/>
        <v>0</v>
      </c>
      <c r="FC15">
        <f t="shared" si="42"/>
        <v>0</v>
      </c>
      <c r="FD15">
        <f t="shared" si="43"/>
        <v>0</v>
      </c>
      <c r="FE15">
        <f t="shared" si="44"/>
        <v>0</v>
      </c>
      <c r="FF15">
        <f t="shared" si="45"/>
        <v>0</v>
      </c>
      <c r="FG15">
        <f t="shared" si="46"/>
        <v>0</v>
      </c>
      <c r="FH15">
        <f t="shared" si="47"/>
        <v>0</v>
      </c>
      <c r="FI15">
        <f t="shared" si="48"/>
        <v>0</v>
      </c>
      <c r="FJ15">
        <f t="shared" si="49"/>
        <v>0</v>
      </c>
      <c r="FK15">
        <f t="shared" si="50"/>
        <v>0</v>
      </c>
      <c r="FL15">
        <f t="shared" si="51"/>
        <v>0</v>
      </c>
      <c r="FM15">
        <f t="shared" si="52"/>
        <v>0</v>
      </c>
      <c r="FN15">
        <f t="shared" si="53"/>
        <v>0</v>
      </c>
      <c r="FO15">
        <f t="shared" si="54"/>
        <v>0</v>
      </c>
      <c r="FP15">
        <f t="shared" si="55"/>
        <v>0</v>
      </c>
      <c r="FQ15">
        <f t="shared" si="56"/>
        <v>0</v>
      </c>
      <c r="FR15">
        <f t="shared" si="57"/>
        <v>0</v>
      </c>
      <c r="FS15">
        <f t="shared" si="58"/>
        <v>0</v>
      </c>
      <c r="FT15">
        <f t="shared" si="59"/>
        <v>0</v>
      </c>
      <c r="FU15">
        <f t="shared" si="60"/>
        <v>0</v>
      </c>
      <c r="FV15">
        <f t="shared" si="61"/>
        <v>0</v>
      </c>
      <c r="FW15">
        <f t="shared" si="62"/>
        <v>0</v>
      </c>
      <c r="FX15">
        <f t="shared" si="63"/>
        <v>0</v>
      </c>
      <c r="FY15">
        <f t="shared" si="64"/>
        <v>0</v>
      </c>
      <c r="FZ15">
        <f t="shared" si="65"/>
        <v>0</v>
      </c>
      <c r="GA15">
        <f t="shared" si="66"/>
        <v>0</v>
      </c>
      <c r="GB15">
        <f t="shared" si="67"/>
        <v>0</v>
      </c>
      <c r="GC15">
        <f t="shared" si="68"/>
        <v>0</v>
      </c>
      <c r="GD15">
        <f t="shared" si="69"/>
        <v>0</v>
      </c>
      <c r="GE15">
        <f t="shared" si="70"/>
        <v>0</v>
      </c>
      <c r="GF15">
        <f t="shared" si="71"/>
        <v>0</v>
      </c>
      <c r="GG15">
        <f t="shared" si="72"/>
        <v>0</v>
      </c>
      <c r="GH15">
        <f t="shared" si="73"/>
        <v>0</v>
      </c>
      <c r="GI15">
        <f t="shared" si="74"/>
        <v>0</v>
      </c>
      <c r="GJ15">
        <f t="shared" si="75"/>
        <v>0</v>
      </c>
      <c r="GK15">
        <f t="shared" si="76"/>
        <v>0</v>
      </c>
      <c r="GL15">
        <f t="shared" si="77"/>
        <v>0</v>
      </c>
      <c r="GM15">
        <f t="shared" si="78"/>
        <v>0</v>
      </c>
      <c r="GN15">
        <f t="shared" si="79"/>
        <v>0</v>
      </c>
      <c r="GO15">
        <f t="shared" si="80"/>
        <v>0</v>
      </c>
      <c r="GP15">
        <f t="shared" si="81"/>
        <v>0</v>
      </c>
      <c r="GQ15">
        <f t="shared" si="82"/>
        <v>0</v>
      </c>
      <c r="GR15">
        <f t="shared" si="83"/>
        <v>0</v>
      </c>
      <c r="GS15">
        <f t="shared" si="84"/>
        <v>0</v>
      </c>
      <c r="GT15">
        <f t="shared" si="85"/>
        <v>0</v>
      </c>
      <c r="GU15">
        <f t="shared" si="86"/>
        <v>0</v>
      </c>
      <c r="GV15">
        <f t="shared" si="87"/>
        <v>0</v>
      </c>
      <c r="GW15">
        <f t="shared" si="88"/>
        <v>0</v>
      </c>
      <c r="GX15">
        <f t="shared" si="89"/>
        <v>0</v>
      </c>
      <c r="GY15">
        <f t="shared" si="90"/>
        <v>0</v>
      </c>
      <c r="GZ15">
        <f t="shared" si="91"/>
        <v>0</v>
      </c>
      <c r="HA15">
        <f t="shared" si="92"/>
        <v>0</v>
      </c>
      <c r="HB15">
        <f t="shared" si="93"/>
        <v>0</v>
      </c>
      <c r="HC15">
        <f t="shared" si="94"/>
        <v>0</v>
      </c>
      <c r="HD15">
        <f t="shared" si="95"/>
        <v>0</v>
      </c>
      <c r="HE15">
        <f t="shared" si="96"/>
        <v>0</v>
      </c>
      <c r="HF15">
        <f t="shared" si="97"/>
        <v>0</v>
      </c>
      <c r="HG15">
        <f t="shared" si="98"/>
        <v>0</v>
      </c>
      <c r="HH15">
        <f t="shared" si="99"/>
        <v>0</v>
      </c>
      <c r="HI15">
        <f t="shared" si="100"/>
        <v>0</v>
      </c>
      <c r="HJ15">
        <f t="shared" si="101"/>
        <v>0</v>
      </c>
      <c r="HK15">
        <f t="shared" si="102"/>
        <v>0</v>
      </c>
      <c r="HL15">
        <f t="shared" si="103"/>
        <v>0</v>
      </c>
      <c r="HM15">
        <f t="shared" si="104"/>
        <v>0</v>
      </c>
      <c r="HN15">
        <f t="shared" si="105"/>
        <v>0</v>
      </c>
      <c r="HO15">
        <f t="shared" si="106"/>
        <v>0</v>
      </c>
      <c r="HP15">
        <f t="shared" si="107"/>
        <v>0</v>
      </c>
      <c r="HQ15">
        <f t="shared" si="108"/>
        <v>0</v>
      </c>
      <c r="HR15">
        <f t="shared" si="109"/>
        <v>0</v>
      </c>
      <c r="HS15">
        <f t="shared" si="110"/>
        <v>0</v>
      </c>
      <c r="HT15">
        <f t="shared" si="111"/>
        <v>0</v>
      </c>
      <c r="HU15">
        <f t="shared" si="112"/>
        <v>0</v>
      </c>
      <c r="HV15">
        <f t="shared" si="113"/>
        <v>0</v>
      </c>
      <c r="HW15">
        <f t="shared" si="114"/>
        <v>0</v>
      </c>
      <c r="HX15">
        <f t="shared" si="115"/>
        <v>0</v>
      </c>
      <c r="HY15">
        <f t="shared" si="116"/>
        <v>0</v>
      </c>
      <c r="HZ15">
        <f t="shared" si="117"/>
        <v>0</v>
      </c>
      <c r="IA15">
        <f t="shared" si="118"/>
        <v>0</v>
      </c>
      <c r="IB15">
        <f t="shared" si="119"/>
        <v>0</v>
      </c>
      <c r="IC15">
        <f t="shared" si="120"/>
        <v>0</v>
      </c>
      <c r="ID15">
        <f t="shared" si="121"/>
        <v>0</v>
      </c>
      <c r="IE15">
        <f t="shared" si="122"/>
        <v>0</v>
      </c>
      <c r="IF15">
        <f t="shared" si="123"/>
        <v>0</v>
      </c>
      <c r="IG15">
        <f t="shared" si="124"/>
        <v>0</v>
      </c>
      <c r="IH15">
        <f t="shared" si="125"/>
        <v>0</v>
      </c>
      <c r="II15">
        <f t="shared" si="126"/>
        <v>0</v>
      </c>
      <c r="IJ15">
        <f t="shared" si="127"/>
        <v>0</v>
      </c>
      <c r="IK15">
        <f t="shared" si="128"/>
        <v>0</v>
      </c>
      <c r="IL15">
        <f t="shared" si="129"/>
        <v>0</v>
      </c>
      <c r="IM15">
        <f t="shared" si="130"/>
        <v>0</v>
      </c>
      <c r="IN15">
        <f t="shared" si="131"/>
        <v>0</v>
      </c>
      <c r="IO15">
        <f t="shared" si="132"/>
        <v>0</v>
      </c>
    </row>
    <row r="16" spans="1:249" ht="15">
      <c r="A16" s="11">
        <v>11</v>
      </c>
      <c r="B16" s="11">
        <f>IF(A16&lt;=$E$2,Inputs!A16,"")</f>
        <v>30</v>
      </c>
      <c r="C16" s="11">
        <f>IF(A16&lt;=$E$2,Inputs!D16,0)</f>
        <v>6.8595405131350001E-4</v>
      </c>
      <c r="D16" s="11">
        <f>IF(A16&lt;=$E$2,Inputs!F16,0)</f>
        <v>281389.11</v>
      </c>
      <c r="E16" s="11">
        <f t="shared" si="0"/>
        <v>193.02</v>
      </c>
      <c r="G16" s="9">
        <v>11</v>
      </c>
      <c r="H16">
        <f t="shared" ref="H16:Q25" si="133">IF(OR($A16&gt;$E$2,H$5&gt;$E$2),0,IF(AND($A16&lt;=$E$2-3,H$5-$A16+1&gt;=1,H$5-$A16+1&lt;=4),CHOOSE(H$5-$A16+1,1,-3,3,-1),0)+IF(AND($A16-1&gt;=1,$A16-1&lt;=$E$2-3,H$5-$A16+2&gt;=1,H$5-$A16+2&lt;=4),-3*CHOOSE(H$5-$A16+2,1,-3,3,-1),0)+IF(AND($A16-2&gt;=1,$A16-2&lt;=$E$2-3,H$5-$A16+3&gt;=1,H$5-$A16+3&lt;=4),3*CHOOSE(H$5-$A16+3,1,-3,3,-1),0)+IF(AND($A16-3&gt;=1,$A16-3&lt;=$E$2-3,H$5-$A16+4&gt;=1,H$5-$A16+4&lt;=4),-1*CHOOSE(H$5-$A16+4,1,-3,3,-1),0))</f>
        <v>0</v>
      </c>
      <c r="I16">
        <f t="shared" si="133"/>
        <v>0</v>
      </c>
      <c r="J16">
        <f t="shared" si="133"/>
        <v>0</v>
      </c>
      <c r="K16">
        <f t="shared" si="133"/>
        <v>0</v>
      </c>
      <c r="L16">
        <f t="shared" si="133"/>
        <v>0</v>
      </c>
      <c r="M16">
        <f t="shared" si="133"/>
        <v>0</v>
      </c>
      <c r="N16">
        <f t="shared" si="133"/>
        <v>0</v>
      </c>
      <c r="O16">
        <f t="shared" si="133"/>
        <v>-1</v>
      </c>
      <c r="P16">
        <f t="shared" si="133"/>
        <v>6</v>
      </c>
      <c r="Q16">
        <f t="shared" si="133"/>
        <v>-15</v>
      </c>
      <c r="R16">
        <f t="shared" ref="R16:AA25" si="134">IF(OR($A16&gt;$E$2,R$5&gt;$E$2),0,IF(AND($A16&lt;=$E$2-3,R$5-$A16+1&gt;=1,R$5-$A16+1&lt;=4),CHOOSE(R$5-$A16+1,1,-3,3,-1),0)+IF(AND($A16-1&gt;=1,$A16-1&lt;=$E$2-3,R$5-$A16+2&gt;=1,R$5-$A16+2&lt;=4),-3*CHOOSE(R$5-$A16+2,1,-3,3,-1),0)+IF(AND($A16-2&gt;=1,$A16-2&lt;=$E$2-3,R$5-$A16+3&gt;=1,R$5-$A16+3&lt;=4),3*CHOOSE(R$5-$A16+3,1,-3,3,-1),0)+IF(AND($A16-3&gt;=1,$A16-3&lt;=$E$2-3,R$5-$A16+4&gt;=1,R$5-$A16+4&lt;=4),-1*CHOOSE(R$5-$A16+4,1,-3,3,-1),0))</f>
        <v>20</v>
      </c>
      <c r="S16">
        <f t="shared" si="134"/>
        <v>-15</v>
      </c>
      <c r="T16">
        <f t="shared" si="134"/>
        <v>6</v>
      </c>
      <c r="U16">
        <f t="shared" si="134"/>
        <v>-1</v>
      </c>
      <c r="V16">
        <f t="shared" si="134"/>
        <v>0</v>
      </c>
      <c r="W16">
        <f t="shared" si="134"/>
        <v>0</v>
      </c>
      <c r="X16">
        <f t="shared" si="134"/>
        <v>0</v>
      </c>
      <c r="Y16">
        <f t="shared" si="134"/>
        <v>0</v>
      </c>
      <c r="Z16">
        <f t="shared" si="134"/>
        <v>0</v>
      </c>
      <c r="AA16">
        <f t="shared" si="134"/>
        <v>0</v>
      </c>
      <c r="AB16">
        <f t="shared" ref="AB16:AK25" si="135">IF(OR($A16&gt;$E$2,AB$5&gt;$E$2),0,IF(AND($A16&lt;=$E$2-3,AB$5-$A16+1&gt;=1,AB$5-$A16+1&lt;=4),CHOOSE(AB$5-$A16+1,1,-3,3,-1),0)+IF(AND($A16-1&gt;=1,$A16-1&lt;=$E$2-3,AB$5-$A16+2&gt;=1,AB$5-$A16+2&lt;=4),-3*CHOOSE(AB$5-$A16+2,1,-3,3,-1),0)+IF(AND($A16-2&gt;=1,$A16-2&lt;=$E$2-3,AB$5-$A16+3&gt;=1,AB$5-$A16+3&lt;=4),3*CHOOSE(AB$5-$A16+3,1,-3,3,-1),0)+IF(AND($A16-3&gt;=1,$A16-3&lt;=$E$2-3,AB$5-$A16+4&gt;=1,AB$5-$A16+4&lt;=4),-1*CHOOSE(AB$5-$A16+4,1,-3,3,-1),0))</f>
        <v>0</v>
      </c>
      <c r="AC16">
        <f t="shared" si="135"/>
        <v>0</v>
      </c>
      <c r="AD16">
        <f t="shared" si="135"/>
        <v>0</v>
      </c>
      <c r="AE16">
        <f t="shared" si="135"/>
        <v>0</v>
      </c>
      <c r="AF16">
        <f t="shared" si="135"/>
        <v>0</v>
      </c>
      <c r="AG16">
        <f t="shared" si="135"/>
        <v>0</v>
      </c>
      <c r="AH16">
        <f t="shared" si="135"/>
        <v>0</v>
      </c>
      <c r="AI16">
        <f t="shared" si="135"/>
        <v>0</v>
      </c>
      <c r="AJ16">
        <f t="shared" si="135"/>
        <v>0</v>
      </c>
      <c r="AK16">
        <f t="shared" si="135"/>
        <v>0</v>
      </c>
      <c r="AL16">
        <f t="shared" ref="AL16:AU25" si="136">IF(OR($A16&gt;$E$2,AL$5&gt;$E$2),0,IF(AND($A16&lt;=$E$2-3,AL$5-$A16+1&gt;=1,AL$5-$A16+1&lt;=4),CHOOSE(AL$5-$A16+1,1,-3,3,-1),0)+IF(AND($A16-1&gt;=1,$A16-1&lt;=$E$2-3,AL$5-$A16+2&gt;=1,AL$5-$A16+2&lt;=4),-3*CHOOSE(AL$5-$A16+2,1,-3,3,-1),0)+IF(AND($A16-2&gt;=1,$A16-2&lt;=$E$2-3,AL$5-$A16+3&gt;=1,AL$5-$A16+3&lt;=4),3*CHOOSE(AL$5-$A16+3,1,-3,3,-1),0)+IF(AND($A16-3&gt;=1,$A16-3&lt;=$E$2-3,AL$5-$A16+4&gt;=1,AL$5-$A16+4&lt;=4),-1*CHOOSE(AL$5-$A16+4,1,-3,3,-1),0))</f>
        <v>0</v>
      </c>
      <c r="AM16">
        <f t="shared" si="136"/>
        <v>0</v>
      </c>
      <c r="AN16">
        <f t="shared" si="136"/>
        <v>0</v>
      </c>
      <c r="AO16">
        <f t="shared" si="136"/>
        <v>0</v>
      </c>
      <c r="AP16">
        <f t="shared" si="136"/>
        <v>0</v>
      </c>
      <c r="AQ16">
        <f t="shared" si="136"/>
        <v>0</v>
      </c>
      <c r="AR16">
        <f t="shared" si="136"/>
        <v>0</v>
      </c>
      <c r="AS16">
        <f t="shared" si="136"/>
        <v>0</v>
      </c>
      <c r="AT16">
        <f t="shared" si="136"/>
        <v>0</v>
      </c>
      <c r="AU16">
        <f t="shared" si="136"/>
        <v>0</v>
      </c>
      <c r="AV16">
        <f t="shared" ref="AV16:BE25" si="137">IF(OR($A16&gt;$E$2,AV$5&gt;$E$2),0,IF(AND($A16&lt;=$E$2-3,AV$5-$A16+1&gt;=1,AV$5-$A16+1&lt;=4),CHOOSE(AV$5-$A16+1,1,-3,3,-1),0)+IF(AND($A16-1&gt;=1,$A16-1&lt;=$E$2-3,AV$5-$A16+2&gt;=1,AV$5-$A16+2&lt;=4),-3*CHOOSE(AV$5-$A16+2,1,-3,3,-1),0)+IF(AND($A16-2&gt;=1,$A16-2&lt;=$E$2-3,AV$5-$A16+3&gt;=1,AV$5-$A16+3&lt;=4),3*CHOOSE(AV$5-$A16+3,1,-3,3,-1),0)+IF(AND($A16-3&gt;=1,$A16-3&lt;=$E$2-3,AV$5-$A16+4&gt;=1,AV$5-$A16+4&lt;=4),-1*CHOOSE(AV$5-$A16+4,1,-3,3,-1),0))</f>
        <v>0</v>
      </c>
      <c r="AW16">
        <f t="shared" si="137"/>
        <v>0</v>
      </c>
      <c r="AX16">
        <f t="shared" si="137"/>
        <v>0</v>
      </c>
      <c r="AY16">
        <f t="shared" si="137"/>
        <v>0</v>
      </c>
      <c r="AZ16">
        <f t="shared" si="137"/>
        <v>0</v>
      </c>
      <c r="BA16">
        <f t="shared" si="137"/>
        <v>0</v>
      </c>
      <c r="BB16">
        <f t="shared" si="137"/>
        <v>0</v>
      </c>
      <c r="BC16">
        <f t="shared" si="137"/>
        <v>0</v>
      </c>
      <c r="BD16">
        <f t="shared" si="137"/>
        <v>0</v>
      </c>
      <c r="BE16">
        <f t="shared" si="137"/>
        <v>0</v>
      </c>
      <c r="BF16">
        <f t="shared" ref="BF16:BO25" si="138">IF(OR($A16&gt;$E$2,BF$5&gt;$E$2),0,IF(AND($A16&lt;=$E$2-3,BF$5-$A16+1&gt;=1,BF$5-$A16+1&lt;=4),CHOOSE(BF$5-$A16+1,1,-3,3,-1),0)+IF(AND($A16-1&gt;=1,$A16-1&lt;=$E$2-3,BF$5-$A16+2&gt;=1,BF$5-$A16+2&lt;=4),-3*CHOOSE(BF$5-$A16+2,1,-3,3,-1),0)+IF(AND($A16-2&gt;=1,$A16-2&lt;=$E$2-3,BF$5-$A16+3&gt;=1,BF$5-$A16+3&lt;=4),3*CHOOSE(BF$5-$A16+3,1,-3,3,-1),0)+IF(AND($A16-3&gt;=1,$A16-3&lt;=$E$2-3,BF$5-$A16+4&gt;=1,BF$5-$A16+4&lt;=4),-1*CHOOSE(BF$5-$A16+4,1,-3,3,-1),0))</f>
        <v>0</v>
      </c>
      <c r="BG16">
        <f t="shared" si="138"/>
        <v>0</v>
      </c>
      <c r="BH16">
        <f t="shared" si="138"/>
        <v>0</v>
      </c>
      <c r="BI16">
        <f t="shared" si="138"/>
        <v>0</v>
      </c>
      <c r="BJ16">
        <f t="shared" si="138"/>
        <v>0</v>
      </c>
      <c r="BK16">
        <f t="shared" si="138"/>
        <v>0</v>
      </c>
      <c r="BL16">
        <f t="shared" si="138"/>
        <v>0</v>
      </c>
      <c r="BM16">
        <f t="shared" si="138"/>
        <v>0</v>
      </c>
      <c r="BN16">
        <f t="shared" si="138"/>
        <v>0</v>
      </c>
      <c r="BO16">
        <f t="shared" si="138"/>
        <v>0</v>
      </c>
      <c r="BP16">
        <f t="shared" ref="BP16:BY25" si="139">IF(OR($A16&gt;$E$2,BP$5&gt;$E$2),0,IF(AND($A16&lt;=$E$2-3,BP$5-$A16+1&gt;=1,BP$5-$A16+1&lt;=4),CHOOSE(BP$5-$A16+1,1,-3,3,-1),0)+IF(AND($A16-1&gt;=1,$A16-1&lt;=$E$2-3,BP$5-$A16+2&gt;=1,BP$5-$A16+2&lt;=4),-3*CHOOSE(BP$5-$A16+2,1,-3,3,-1),0)+IF(AND($A16-2&gt;=1,$A16-2&lt;=$E$2-3,BP$5-$A16+3&gt;=1,BP$5-$A16+3&lt;=4),3*CHOOSE(BP$5-$A16+3,1,-3,3,-1),0)+IF(AND($A16-3&gt;=1,$A16-3&lt;=$E$2-3,BP$5-$A16+4&gt;=1,BP$5-$A16+4&lt;=4),-1*CHOOSE(BP$5-$A16+4,1,-3,3,-1),0))</f>
        <v>0</v>
      </c>
      <c r="BQ16">
        <f t="shared" si="139"/>
        <v>0</v>
      </c>
      <c r="BR16">
        <f t="shared" si="139"/>
        <v>0</v>
      </c>
      <c r="BS16">
        <f t="shared" si="139"/>
        <v>0</v>
      </c>
      <c r="BT16">
        <f t="shared" si="139"/>
        <v>0</v>
      </c>
      <c r="BU16">
        <f t="shared" si="139"/>
        <v>0</v>
      </c>
      <c r="BV16">
        <f t="shared" si="139"/>
        <v>0</v>
      </c>
      <c r="BW16">
        <f t="shared" si="139"/>
        <v>0</v>
      </c>
      <c r="BX16">
        <f t="shared" si="139"/>
        <v>0</v>
      </c>
      <c r="BY16">
        <f t="shared" si="139"/>
        <v>0</v>
      </c>
      <c r="BZ16">
        <f t="shared" ref="BZ16:CI25" si="140">IF(OR($A16&gt;$E$2,BZ$5&gt;$E$2),0,IF(AND($A16&lt;=$E$2-3,BZ$5-$A16+1&gt;=1,BZ$5-$A16+1&lt;=4),CHOOSE(BZ$5-$A16+1,1,-3,3,-1),0)+IF(AND($A16-1&gt;=1,$A16-1&lt;=$E$2-3,BZ$5-$A16+2&gt;=1,BZ$5-$A16+2&lt;=4),-3*CHOOSE(BZ$5-$A16+2,1,-3,3,-1),0)+IF(AND($A16-2&gt;=1,$A16-2&lt;=$E$2-3,BZ$5-$A16+3&gt;=1,BZ$5-$A16+3&lt;=4),3*CHOOSE(BZ$5-$A16+3,1,-3,3,-1),0)+IF(AND($A16-3&gt;=1,$A16-3&lt;=$E$2-3,BZ$5-$A16+4&gt;=1,BZ$5-$A16+4&lt;=4),-1*CHOOSE(BZ$5-$A16+4,1,-3,3,-1),0))</f>
        <v>0</v>
      </c>
      <c r="CA16">
        <f t="shared" si="140"/>
        <v>0</v>
      </c>
      <c r="CB16">
        <f t="shared" si="140"/>
        <v>0</v>
      </c>
      <c r="CC16">
        <f t="shared" si="140"/>
        <v>0</v>
      </c>
      <c r="CD16">
        <f t="shared" si="140"/>
        <v>0</v>
      </c>
      <c r="CE16">
        <f t="shared" si="140"/>
        <v>0</v>
      </c>
      <c r="CF16">
        <f t="shared" si="140"/>
        <v>0</v>
      </c>
      <c r="CG16">
        <f t="shared" si="140"/>
        <v>0</v>
      </c>
      <c r="CH16">
        <f t="shared" si="140"/>
        <v>0</v>
      </c>
      <c r="CI16">
        <f t="shared" si="140"/>
        <v>0</v>
      </c>
      <c r="CJ16">
        <f t="shared" ref="CJ16:CS25" si="141">IF(OR($A16&gt;$E$2,CJ$5&gt;$E$2),0,IF(AND($A16&lt;=$E$2-3,CJ$5-$A16+1&gt;=1,CJ$5-$A16+1&lt;=4),CHOOSE(CJ$5-$A16+1,1,-3,3,-1),0)+IF(AND($A16-1&gt;=1,$A16-1&lt;=$E$2-3,CJ$5-$A16+2&gt;=1,CJ$5-$A16+2&lt;=4),-3*CHOOSE(CJ$5-$A16+2,1,-3,3,-1),0)+IF(AND($A16-2&gt;=1,$A16-2&lt;=$E$2-3,CJ$5-$A16+3&gt;=1,CJ$5-$A16+3&lt;=4),3*CHOOSE(CJ$5-$A16+3,1,-3,3,-1),0)+IF(AND($A16-3&gt;=1,$A16-3&lt;=$E$2-3,CJ$5-$A16+4&gt;=1,CJ$5-$A16+4&lt;=4),-1*CHOOSE(CJ$5-$A16+4,1,-3,3,-1),0))</f>
        <v>0</v>
      </c>
      <c r="CK16">
        <f t="shared" si="141"/>
        <v>0</v>
      </c>
      <c r="CL16">
        <f t="shared" si="141"/>
        <v>0</v>
      </c>
      <c r="CM16">
        <f t="shared" si="141"/>
        <v>0</v>
      </c>
      <c r="CN16">
        <f t="shared" si="141"/>
        <v>0</v>
      </c>
      <c r="CO16">
        <f t="shared" si="141"/>
        <v>0</v>
      </c>
      <c r="CP16">
        <f t="shared" si="141"/>
        <v>0</v>
      </c>
      <c r="CQ16">
        <f t="shared" si="141"/>
        <v>0</v>
      </c>
      <c r="CR16">
        <f t="shared" si="141"/>
        <v>0</v>
      </c>
      <c r="CS16">
        <f t="shared" si="141"/>
        <v>0</v>
      </c>
      <c r="CT16">
        <f t="shared" ref="CT16:DC25" si="142">IF(OR($A16&gt;$E$2,CT$5&gt;$E$2),0,IF(AND($A16&lt;=$E$2-3,CT$5-$A16+1&gt;=1,CT$5-$A16+1&lt;=4),CHOOSE(CT$5-$A16+1,1,-3,3,-1),0)+IF(AND($A16-1&gt;=1,$A16-1&lt;=$E$2-3,CT$5-$A16+2&gt;=1,CT$5-$A16+2&lt;=4),-3*CHOOSE(CT$5-$A16+2,1,-3,3,-1),0)+IF(AND($A16-2&gt;=1,$A16-2&lt;=$E$2-3,CT$5-$A16+3&gt;=1,CT$5-$A16+3&lt;=4),3*CHOOSE(CT$5-$A16+3,1,-3,3,-1),0)+IF(AND($A16-3&gt;=1,$A16-3&lt;=$E$2-3,CT$5-$A16+4&gt;=1,CT$5-$A16+4&lt;=4),-1*CHOOSE(CT$5-$A16+4,1,-3,3,-1),0))</f>
        <v>0</v>
      </c>
      <c r="CU16">
        <f t="shared" si="142"/>
        <v>0</v>
      </c>
      <c r="CV16">
        <f t="shared" si="142"/>
        <v>0</v>
      </c>
      <c r="CW16">
        <f t="shared" si="142"/>
        <v>0</v>
      </c>
      <c r="CX16">
        <f t="shared" si="142"/>
        <v>0</v>
      </c>
      <c r="CY16">
        <f t="shared" si="142"/>
        <v>0</v>
      </c>
      <c r="CZ16">
        <f t="shared" si="142"/>
        <v>0</v>
      </c>
      <c r="DA16">
        <f t="shared" si="142"/>
        <v>0</v>
      </c>
      <c r="DB16">
        <f t="shared" si="142"/>
        <v>0</v>
      </c>
      <c r="DC16">
        <f t="shared" si="142"/>
        <v>0</v>
      </c>
      <c r="DD16">
        <f t="shared" ref="DD16:DM25" si="143">IF(OR($A16&gt;$E$2,DD$5&gt;$E$2),0,IF(AND($A16&lt;=$E$2-3,DD$5-$A16+1&gt;=1,DD$5-$A16+1&lt;=4),CHOOSE(DD$5-$A16+1,1,-3,3,-1),0)+IF(AND($A16-1&gt;=1,$A16-1&lt;=$E$2-3,DD$5-$A16+2&gt;=1,DD$5-$A16+2&lt;=4),-3*CHOOSE(DD$5-$A16+2,1,-3,3,-1),0)+IF(AND($A16-2&gt;=1,$A16-2&lt;=$E$2-3,DD$5-$A16+3&gt;=1,DD$5-$A16+3&lt;=4),3*CHOOSE(DD$5-$A16+3,1,-3,3,-1),0)+IF(AND($A16-3&gt;=1,$A16-3&lt;=$E$2-3,DD$5-$A16+4&gt;=1,DD$5-$A16+4&lt;=4),-1*CHOOSE(DD$5-$A16+4,1,-3,3,-1),0))</f>
        <v>0</v>
      </c>
      <c r="DE16">
        <f t="shared" si="143"/>
        <v>0</v>
      </c>
      <c r="DF16">
        <f t="shared" si="143"/>
        <v>0</v>
      </c>
      <c r="DG16">
        <f t="shared" si="143"/>
        <v>0</v>
      </c>
      <c r="DH16">
        <f t="shared" si="143"/>
        <v>0</v>
      </c>
      <c r="DI16">
        <f t="shared" si="143"/>
        <v>0</v>
      </c>
      <c r="DJ16">
        <f t="shared" si="143"/>
        <v>0</v>
      </c>
      <c r="DK16">
        <f t="shared" si="143"/>
        <v>0</v>
      </c>
      <c r="DL16">
        <f t="shared" si="143"/>
        <v>0</v>
      </c>
      <c r="DM16">
        <f t="shared" si="143"/>
        <v>0</v>
      </c>
      <c r="DN16">
        <f t="shared" ref="DN16:DV25" si="144">IF(OR($A16&gt;$E$2,DN$5&gt;$E$2),0,IF(AND($A16&lt;=$E$2-3,DN$5-$A16+1&gt;=1,DN$5-$A16+1&lt;=4),CHOOSE(DN$5-$A16+1,1,-3,3,-1),0)+IF(AND($A16-1&gt;=1,$A16-1&lt;=$E$2-3,DN$5-$A16+2&gt;=1,DN$5-$A16+2&lt;=4),-3*CHOOSE(DN$5-$A16+2,1,-3,3,-1),0)+IF(AND($A16-2&gt;=1,$A16-2&lt;=$E$2-3,DN$5-$A16+3&gt;=1,DN$5-$A16+3&lt;=4),3*CHOOSE(DN$5-$A16+3,1,-3,3,-1),0)+IF(AND($A16-3&gt;=1,$A16-3&lt;=$E$2-3,DN$5-$A16+4&gt;=1,DN$5-$A16+4&lt;=4),-1*CHOOSE(DN$5-$A16+4,1,-3,3,-1),0))</f>
        <v>0</v>
      </c>
      <c r="DO16">
        <f t="shared" si="144"/>
        <v>0</v>
      </c>
      <c r="DP16">
        <f t="shared" si="144"/>
        <v>0</v>
      </c>
      <c r="DQ16">
        <f t="shared" si="144"/>
        <v>0</v>
      </c>
      <c r="DR16">
        <f t="shared" si="144"/>
        <v>0</v>
      </c>
      <c r="DS16">
        <f t="shared" si="144"/>
        <v>0</v>
      </c>
      <c r="DT16">
        <f t="shared" si="144"/>
        <v>0</v>
      </c>
      <c r="DU16">
        <f t="shared" si="144"/>
        <v>0</v>
      </c>
      <c r="DV16">
        <f t="shared" si="144"/>
        <v>0</v>
      </c>
      <c r="DW16">
        <v>0</v>
      </c>
      <c r="DY16" s="10">
        <v>11</v>
      </c>
      <c r="DZ16">
        <f t="shared" si="13"/>
        <v>0</v>
      </c>
      <c r="EA16">
        <f t="shared" si="14"/>
        <v>0</v>
      </c>
      <c r="EB16">
        <f t="shared" si="15"/>
        <v>0</v>
      </c>
      <c r="EC16">
        <f t="shared" si="16"/>
        <v>0</v>
      </c>
      <c r="ED16">
        <f t="shared" si="17"/>
        <v>0</v>
      </c>
      <c r="EE16">
        <f t="shared" si="18"/>
        <v>0</v>
      </c>
      <c r="EF16">
        <f t="shared" si="19"/>
        <v>0</v>
      </c>
      <c r="EG16">
        <f t="shared" si="20"/>
        <v>-10000000</v>
      </c>
      <c r="EH16">
        <f t="shared" si="21"/>
        <v>60000000</v>
      </c>
      <c r="EI16">
        <f t="shared" si="22"/>
        <v>-150000000</v>
      </c>
      <c r="EJ16">
        <f t="shared" si="23"/>
        <v>200281389.11000001</v>
      </c>
      <c r="EK16">
        <f t="shared" si="24"/>
        <v>-150000000</v>
      </c>
      <c r="EL16">
        <f t="shared" si="25"/>
        <v>60000000</v>
      </c>
      <c r="EM16">
        <f t="shared" si="26"/>
        <v>-10000000</v>
      </c>
      <c r="EN16">
        <f t="shared" si="27"/>
        <v>0</v>
      </c>
      <c r="EO16">
        <f t="shared" si="28"/>
        <v>0</v>
      </c>
      <c r="EP16">
        <f t="shared" si="29"/>
        <v>0</v>
      </c>
      <c r="EQ16">
        <f t="shared" si="30"/>
        <v>0</v>
      </c>
      <c r="ER16">
        <f t="shared" si="31"/>
        <v>0</v>
      </c>
      <c r="ES16">
        <f t="shared" si="32"/>
        <v>0</v>
      </c>
      <c r="ET16">
        <f t="shared" si="33"/>
        <v>0</v>
      </c>
      <c r="EU16">
        <f t="shared" si="34"/>
        <v>0</v>
      </c>
      <c r="EV16">
        <f t="shared" si="35"/>
        <v>0</v>
      </c>
      <c r="EW16">
        <f t="shared" si="36"/>
        <v>0</v>
      </c>
      <c r="EX16">
        <f t="shared" si="37"/>
        <v>0</v>
      </c>
      <c r="EY16">
        <f t="shared" si="38"/>
        <v>0</v>
      </c>
      <c r="EZ16">
        <f t="shared" si="39"/>
        <v>0</v>
      </c>
      <c r="FA16">
        <f t="shared" si="40"/>
        <v>0</v>
      </c>
      <c r="FB16">
        <f t="shared" si="41"/>
        <v>0</v>
      </c>
      <c r="FC16">
        <f t="shared" si="42"/>
        <v>0</v>
      </c>
      <c r="FD16">
        <f t="shared" si="43"/>
        <v>0</v>
      </c>
      <c r="FE16">
        <f t="shared" si="44"/>
        <v>0</v>
      </c>
      <c r="FF16">
        <f t="shared" si="45"/>
        <v>0</v>
      </c>
      <c r="FG16">
        <f t="shared" si="46"/>
        <v>0</v>
      </c>
      <c r="FH16">
        <f t="shared" si="47"/>
        <v>0</v>
      </c>
      <c r="FI16">
        <f t="shared" si="48"/>
        <v>0</v>
      </c>
      <c r="FJ16">
        <f t="shared" si="49"/>
        <v>0</v>
      </c>
      <c r="FK16">
        <f t="shared" si="50"/>
        <v>0</v>
      </c>
      <c r="FL16">
        <f t="shared" si="51"/>
        <v>0</v>
      </c>
      <c r="FM16">
        <f t="shared" si="52"/>
        <v>0</v>
      </c>
      <c r="FN16">
        <f t="shared" si="53"/>
        <v>0</v>
      </c>
      <c r="FO16">
        <f t="shared" si="54"/>
        <v>0</v>
      </c>
      <c r="FP16">
        <f t="shared" si="55"/>
        <v>0</v>
      </c>
      <c r="FQ16">
        <f t="shared" si="56"/>
        <v>0</v>
      </c>
      <c r="FR16">
        <f t="shared" si="57"/>
        <v>0</v>
      </c>
      <c r="FS16">
        <f t="shared" si="58"/>
        <v>0</v>
      </c>
      <c r="FT16">
        <f t="shared" si="59"/>
        <v>0</v>
      </c>
      <c r="FU16">
        <f t="shared" si="60"/>
        <v>0</v>
      </c>
      <c r="FV16">
        <f t="shared" si="61"/>
        <v>0</v>
      </c>
      <c r="FW16">
        <f t="shared" si="62"/>
        <v>0</v>
      </c>
      <c r="FX16">
        <f t="shared" si="63"/>
        <v>0</v>
      </c>
      <c r="FY16">
        <f t="shared" si="64"/>
        <v>0</v>
      </c>
      <c r="FZ16">
        <f t="shared" si="65"/>
        <v>0</v>
      </c>
      <c r="GA16">
        <f t="shared" si="66"/>
        <v>0</v>
      </c>
      <c r="GB16">
        <f t="shared" si="67"/>
        <v>0</v>
      </c>
      <c r="GC16">
        <f t="shared" si="68"/>
        <v>0</v>
      </c>
      <c r="GD16">
        <f t="shared" si="69"/>
        <v>0</v>
      </c>
      <c r="GE16">
        <f t="shared" si="70"/>
        <v>0</v>
      </c>
      <c r="GF16">
        <f t="shared" si="71"/>
        <v>0</v>
      </c>
      <c r="GG16">
        <f t="shared" si="72"/>
        <v>0</v>
      </c>
      <c r="GH16">
        <f t="shared" si="73"/>
        <v>0</v>
      </c>
      <c r="GI16">
        <f t="shared" si="74"/>
        <v>0</v>
      </c>
      <c r="GJ16">
        <f t="shared" si="75"/>
        <v>0</v>
      </c>
      <c r="GK16">
        <f t="shared" si="76"/>
        <v>0</v>
      </c>
      <c r="GL16">
        <f t="shared" si="77"/>
        <v>0</v>
      </c>
      <c r="GM16">
        <f t="shared" si="78"/>
        <v>0</v>
      </c>
      <c r="GN16">
        <f t="shared" si="79"/>
        <v>0</v>
      </c>
      <c r="GO16">
        <f t="shared" si="80"/>
        <v>0</v>
      </c>
      <c r="GP16">
        <f t="shared" si="81"/>
        <v>0</v>
      </c>
      <c r="GQ16">
        <f t="shared" si="82"/>
        <v>0</v>
      </c>
      <c r="GR16">
        <f t="shared" si="83"/>
        <v>0</v>
      </c>
      <c r="GS16">
        <f t="shared" si="84"/>
        <v>0</v>
      </c>
      <c r="GT16">
        <f t="shared" si="85"/>
        <v>0</v>
      </c>
      <c r="GU16">
        <f t="shared" si="86"/>
        <v>0</v>
      </c>
      <c r="GV16">
        <f t="shared" si="87"/>
        <v>0</v>
      </c>
      <c r="GW16">
        <f t="shared" si="88"/>
        <v>0</v>
      </c>
      <c r="GX16">
        <f t="shared" si="89"/>
        <v>0</v>
      </c>
      <c r="GY16">
        <f t="shared" si="90"/>
        <v>0</v>
      </c>
      <c r="GZ16">
        <f t="shared" si="91"/>
        <v>0</v>
      </c>
      <c r="HA16">
        <f t="shared" si="92"/>
        <v>0</v>
      </c>
      <c r="HB16">
        <f t="shared" si="93"/>
        <v>0</v>
      </c>
      <c r="HC16">
        <f t="shared" si="94"/>
        <v>0</v>
      </c>
      <c r="HD16">
        <f t="shared" si="95"/>
        <v>0</v>
      </c>
      <c r="HE16">
        <f t="shared" si="96"/>
        <v>0</v>
      </c>
      <c r="HF16">
        <f t="shared" si="97"/>
        <v>0</v>
      </c>
      <c r="HG16">
        <f t="shared" si="98"/>
        <v>0</v>
      </c>
      <c r="HH16">
        <f t="shared" si="99"/>
        <v>0</v>
      </c>
      <c r="HI16">
        <f t="shared" si="100"/>
        <v>0</v>
      </c>
      <c r="HJ16">
        <f t="shared" si="101"/>
        <v>0</v>
      </c>
      <c r="HK16">
        <f t="shared" si="102"/>
        <v>0</v>
      </c>
      <c r="HL16">
        <f t="shared" si="103"/>
        <v>0</v>
      </c>
      <c r="HM16">
        <f t="shared" si="104"/>
        <v>0</v>
      </c>
      <c r="HN16">
        <f t="shared" si="105"/>
        <v>0</v>
      </c>
      <c r="HO16">
        <f t="shared" si="106"/>
        <v>0</v>
      </c>
      <c r="HP16">
        <f t="shared" si="107"/>
        <v>0</v>
      </c>
      <c r="HQ16">
        <f t="shared" si="108"/>
        <v>0</v>
      </c>
      <c r="HR16">
        <f t="shared" si="109"/>
        <v>0</v>
      </c>
      <c r="HS16">
        <f t="shared" si="110"/>
        <v>0</v>
      </c>
      <c r="HT16">
        <f t="shared" si="111"/>
        <v>0</v>
      </c>
      <c r="HU16">
        <f t="shared" si="112"/>
        <v>0</v>
      </c>
      <c r="HV16">
        <f t="shared" si="113"/>
        <v>0</v>
      </c>
      <c r="HW16">
        <f t="shared" si="114"/>
        <v>0</v>
      </c>
      <c r="HX16">
        <f t="shared" si="115"/>
        <v>0</v>
      </c>
      <c r="HY16">
        <f t="shared" si="116"/>
        <v>0</v>
      </c>
      <c r="HZ16">
        <f t="shared" si="117"/>
        <v>0</v>
      </c>
      <c r="IA16">
        <f t="shared" si="118"/>
        <v>0</v>
      </c>
      <c r="IB16">
        <f t="shared" si="119"/>
        <v>0</v>
      </c>
      <c r="IC16">
        <f t="shared" si="120"/>
        <v>0</v>
      </c>
      <c r="ID16">
        <f t="shared" si="121"/>
        <v>0</v>
      </c>
      <c r="IE16">
        <f t="shared" si="122"/>
        <v>0</v>
      </c>
      <c r="IF16">
        <f t="shared" si="123"/>
        <v>0</v>
      </c>
      <c r="IG16">
        <f t="shared" si="124"/>
        <v>0</v>
      </c>
      <c r="IH16">
        <f t="shared" si="125"/>
        <v>0</v>
      </c>
      <c r="II16">
        <f t="shared" si="126"/>
        <v>0</v>
      </c>
      <c r="IJ16">
        <f t="shared" si="127"/>
        <v>0</v>
      </c>
      <c r="IK16">
        <f t="shared" si="128"/>
        <v>0</v>
      </c>
      <c r="IL16">
        <f t="shared" si="129"/>
        <v>0</v>
      </c>
      <c r="IM16">
        <f t="shared" si="130"/>
        <v>0</v>
      </c>
      <c r="IN16">
        <f t="shared" si="131"/>
        <v>0</v>
      </c>
      <c r="IO16">
        <f t="shared" si="132"/>
        <v>0</v>
      </c>
    </row>
    <row r="17" spans="1:249" ht="15">
      <c r="A17" s="11">
        <v>12</v>
      </c>
      <c r="B17" s="11">
        <f>IF(A17&lt;=$E$2,Inputs!A17,"")</f>
        <v>31</v>
      </c>
      <c r="C17" s="11">
        <f>IF(A17&lt;=$E$2,Inputs!D17,0)</f>
        <v>7.0144224430560996E-4</v>
      </c>
      <c r="D17" s="11">
        <f>IF(A17&lt;=$E$2,Inputs!F17,0)</f>
        <v>289432.24</v>
      </c>
      <c r="E17" s="11">
        <f t="shared" si="0"/>
        <v>203.02</v>
      </c>
      <c r="G17" s="9">
        <v>12</v>
      </c>
      <c r="H17">
        <f t="shared" si="133"/>
        <v>0</v>
      </c>
      <c r="I17">
        <f t="shared" si="133"/>
        <v>0</v>
      </c>
      <c r="J17">
        <f t="shared" si="133"/>
        <v>0</v>
      </c>
      <c r="K17">
        <f t="shared" si="133"/>
        <v>0</v>
      </c>
      <c r="L17">
        <f t="shared" si="133"/>
        <v>0</v>
      </c>
      <c r="M17">
        <f t="shared" si="133"/>
        <v>0</v>
      </c>
      <c r="N17">
        <f t="shared" si="133"/>
        <v>0</v>
      </c>
      <c r="O17">
        <f t="shared" si="133"/>
        <v>0</v>
      </c>
      <c r="P17">
        <f t="shared" si="133"/>
        <v>-1</v>
      </c>
      <c r="Q17">
        <f t="shared" si="133"/>
        <v>6</v>
      </c>
      <c r="R17">
        <f t="shared" si="134"/>
        <v>-15</v>
      </c>
      <c r="S17">
        <f t="shared" si="134"/>
        <v>20</v>
      </c>
      <c r="T17">
        <f t="shared" si="134"/>
        <v>-15</v>
      </c>
      <c r="U17">
        <f t="shared" si="134"/>
        <v>6</v>
      </c>
      <c r="V17">
        <f t="shared" si="134"/>
        <v>-1</v>
      </c>
      <c r="W17">
        <f t="shared" si="134"/>
        <v>0</v>
      </c>
      <c r="X17">
        <f t="shared" si="134"/>
        <v>0</v>
      </c>
      <c r="Y17">
        <f t="shared" si="134"/>
        <v>0</v>
      </c>
      <c r="Z17">
        <f t="shared" si="134"/>
        <v>0</v>
      </c>
      <c r="AA17">
        <f t="shared" si="134"/>
        <v>0</v>
      </c>
      <c r="AB17">
        <f t="shared" si="135"/>
        <v>0</v>
      </c>
      <c r="AC17">
        <f t="shared" si="135"/>
        <v>0</v>
      </c>
      <c r="AD17">
        <f t="shared" si="135"/>
        <v>0</v>
      </c>
      <c r="AE17">
        <f t="shared" si="135"/>
        <v>0</v>
      </c>
      <c r="AF17">
        <f t="shared" si="135"/>
        <v>0</v>
      </c>
      <c r="AG17">
        <f t="shared" si="135"/>
        <v>0</v>
      </c>
      <c r="AH17">
        <f t="shared" si="135"/>
        <v>0</v>
      </c>
      <c r="AI17">
        <f t="shared" si="135"/>
        <v>0</v>
      </c>
      <c r="AJ17">
        <f t="shared" si="135"/>
        <v>0</v>
      </c>
      <c r="AK17">
        <f t="shared" si="135"/>
        <v>0</v>
      </c>
      <c r="AL17">
        <f t="shared" si="136"/>
        <v>0</v>
      </c>
      <c r="AM17">
        <f t="shared" si="136"/>
        <v>0</v>
      </c>
      <c r="AN17">
        <f t="shared" si="136"/>
        <v>0</v>
      </c>
      <c r="AO17">
        <f t="shared" si="136"/>
        <v>0</v>
      </c>
      <c r="AP17">
        <f t="shared" si="136"/>
        <v>0</v>
      </c>
      <c r="AQ17">
        <f t="shared" si="136"/>
        <v>0</v>
      </c>
      <c r="AR17">
        <f t="shared" si="136"/>
        <v>0</v>
      </c>
      <c r="AS17">
        <f t="shared" si="136"/>
        <v>0</v>
      </c>
      <c r="AT17">
        <f t="shared" si="136"/>
        <v>0</v>
      </c>
      <c r="AU17">
        <f t="shared" si="136"/>
        <v>0</v>
      </c>
      <c r="AV17">
        <f t="shared" si="137"/>
        <v>0</v>
      </c>
      <c r="AW17">
        <f t="shared" si="137"/>
        <v>0</v>
      </c>
      <c r="AX17">
        <f t="shared" si="137"/>
        <v>0</v>
      </c>
      <c r="AY17">
        <f t="shared" si="137"/>
        <v>0</v>
      </c>
      <c r="AZ17">
        <f t="shared" si="137"/>
        <v>0</v>
      </c>
      <c r="BA17">
        <f t="shared" si="137"/>
        <v>0</v>
      </c>
      <c r="BB17">
        <f t="shared" si="137"/>
        <v>0</v>
      </c>
      <c r="BC17">
        <f t="shared" si="137"/>
        <v>0</v>
      </c>
      <c r="BD17">
        <f t="shared" si="137"/>
        <v>0</v>
      </c>
      <c r="BE17">
        <f t="shared" si="137"/>
        <v>0</v>
      </c>
      <c r="BF17">
        <f t="shared" si="138"/>
        <v>0</v>
      </c>
      <c r="BG17">
        <f t="shared" si="138"/>
        <v>0</v>
      </c>
      <c r="BH17">
        <f t="shared" si="138"/>
        <v>0</v>
      </c>
      <c r="BI17">
        <f t="shared" si="138"/>
        <v>0</v>
      </c>
      <c r="BJ17">
        <f t="shared" si="138"/>
        <v>0</v>
      </c>
      <c r="BK17">
        <f t="shared" si="138"/>
        <v>0</v>
      </c>
      <c r="BL17">
        <f t="shared" si="138"/>
        <v>0</v>
      </c>
      <c r="BM17">
        <f t="shared" si="138"/>
        <v>0</v>
      </c>
      <c r="BN17">
        <f t="shared" si="138"/>
        <v>0</v>
      </c>
      <c r="BO17">
        <f t="shared" si="138"/>
        <v>0</v>
      </c>
      <c r="BP17">
        <f t="shared" si="139"/>
        <v>0</v>
      </c>
      <c r="BQ17">
        <f t="shared" si="139"/>
        <v>0</v>
      </c>
      <c r="BR17">
        <f t="shared" si="139"/>
        <v>0</v>
      </c>
      <c r="BS17">
        <f t="shared" si="139"/>
        <v>0</v>
      </c>
      <c r="BT17">
        <f t="shared" si="139"/>
        <v>0</v>
      </c>
      <c r="BU17">
        <f t="shared" si="139"/>
        <v>0</v>
      </c>
      <c r="BV17">
        <f t="shared" si="139"/>
        <v>0</v>
      </c>
      <c r="BW17">
        <f t="shared" si="139"/>
        <v>0</v>
      </c>
      <c r="BX17">
        <f t="shared" si="139"/>
        <v>0</v>
      </c>
      <c r="BY17">
        <f t="shared" si="139"/>
        <v>0</v>
      </c>
      <c r="BZ17">
        <f t="shared" si="140"/>
        <v>0</v>
      </c>
      <c r="CA17">
        <f t="shared" si="140"/>
        <v>0</v>
      </c>
      <c r="CB17">
        <f t="shared" si="140"/>
        <v>0</v>
      </c>
      <c r="CC17">
        <f t="shared" si="140"/>
        <v>0</v>
      </c>
      <c r="CD17">
        <f t="shared" si="140"/>
        <v>0</v>
      </c>
      <c r="CE17">
        <f t="shared" si="140"/>
        <v>0</v>
      </c>
      <c r="CF17">
        <f t="shared" si="140"/>
        <v>0</v>
      </c>
      <c r="CG17">
        <f t="shared" si="140"/>
        <v>0</v>
      </c>
      <c r="CH17">
        <f t="shared" si="140"/>
        <v>0</v>
      </c>
      <c r="CI17">
        <f t="shared" si="140"/>
        <v>0</v>
      </c>
      <c r="CJ17">
        <f t="shared" si="141"/>
        <v>0</v>
      </c>
      <c r="CK17">
        <f t="shared" si="141"/>
        <v>0</v>
      </c>
      <c r="CL17">
        <f t="shared" si="141"/>
        <v>0</v>
      </c>
      <c r="CM17">
        <f t="shared" si="141"/>
        <v>0</v>
      </c>
      <c r="CN17">
        <f t="shared" si="141"/>
        <v>0</v>
      </c>
      <c r="CO17">
        <f t="shared" si="141"/>
        <v>0</v>
      </c>
      <c r="CP17">
        <f t="shared" si="141"/>
        <v>0</v>
      </c>
      <c r="CQ17">
        <f t="shared" si="141"/>
        <v>0</v>
      </c>
      <c r="CR17">
        <f t="shared" si="141"/>
        <v>0</v>
      </c>
      <c r="CS17">
        <f t="shared" si="141"/>
        <v>0</v>
      </c>
      <c r="CT17">
        <f t="shared" si="142"/>
        <v>0</v>
      </c>
      <c r="CU17">
        <f t="shared" si="142"/>
        <v>0</v>
      </c>
      <c r="CV17">
        <f t="shared" si="142"/>
        <v>0</v>
      </c>
      <c r="CW17">
        <f t="shared" si="142"/>
        <v>0</v>
      </c>
      <c r="CX17">
        <f t="shared" si="142"/>
        <v>0</v>
      </c>
      <c r="CY17">
        <f t="shared" si="142"/>
        <v>0</v>
      </c>
      <c r="CZ17">
        <f t="shared" si="142"/>
        <v>0</v>
      </c>
      <c r="DA17">
        <f t="shared" si="142"/>
        <v>0</v>
      </c>
      <c r="DB17">
        <f t="shared" si="142"/>
        <v>0</v>
      </c>
      <c r="DC17">
        <f t="shared" si="142"/>
        <v>0</v>
      </c>
      <c r="DD17">
        <f t="shared" si="143"/>
        <v>0</v>
      </c>
      <c r="DE17">
        <f t="shared" si="143"/>
        <v>0</v>
      </c>
      <c r="DF17">
        <f t="shared" si="143"/>
        <v>0</v>
      </c>
      <c r="DG17">
        <f t="shared" si="143"/>
        <v>0</v>
      </c>
      <c r="DH17">
        <f t="shared" si="143"/>
        <v>0</v>
      </c>
      <c r="DI17">
        <f t="shared" si="143"/>
        <v>0</v>
      </c>
      <c r="DJ17">
        <f t="shared" si="143"/>
        <v>0</v>
      </c>
      <c r="DK17">
        <f t="shared" si="143"/>
        <v>0</v>
      </c>
      <c r="DL17">
        <f t="shared" si="143"/>
        <v>0</v>
      </c>
      <c r="DM17">
        <f t="shared" si="143"/>
        <v>0</v>
      </c>
      <c r="DN17">
        <f t="shared" si="144"/>
        <v>0</v>
      </c>
      <c r="DO17">
        <f t="shared" si="144"/>
        <v>0</v>
      </c>
      <c r="DP17">
        <f t="shared" si="144"/>
        <v>0</v>
      </c>
      <c r="DQ17">
        <f t="shared" si="144"/>
        <v>0</v>
      </c>
      <c r="DR17">
        <f t="shared" si="144"/>
        <v>0</v>
      </c>
      <c r="DS17">
        <f t="shared" si="144"/>
        <v>0</v>
      </c>
      <c r="DT17">
        <f t="shared" si="144"/>
        <v>0</v>
      </c>
      <c r="DU17">
        <f t="shared" si="144"/>
        <v>0</v>
      </c>
      <c r="DV17">
        <f t="shared" si="144"/>
        <v>0</v>
      </c>
      <c r="DW17">
        <v>0</v>
      </c>
      <c r="DY17" s="10">
        <v>12</v>
      </c>
      <c r="DZ17">
        <f t="shared" si="13"/>
        <v>0</v>
      </c>
      <c r="EA17">
        <f t="shared" si="14"/>
        <v>0</v>
      </c>
      <c r="EB17">
        <f t="shared" si="15"/>
        <v>0</v>
      </c>
      <c r="EC17">
        <f t="shared" si="16"/>
        <v>0</v>
      </c>
      <c r="ED17">
        <f t="shared" si="17"/>
        <v>0</v>
      </c>
      <c r="EE17">
        <f t="shared" si="18"/>
        <v>0</v>
      </c>
      <c r="EF17">
        <f t="shared" si="19"/>
        <v>0</v>
      </c>
      <c r="EG17">
        <f t="shared" si="20"/>
        <v>0</v>
      </c>
      <c r="EH17">
        <f t="shared" si="21"/>
        <v>-10000000</v>
      </c>
      <c r="EI17">
        <f t="shared" si="22"/>
        <v>60000000</v>
      </c>
      <c r="EJ17">
        <f t="shared" si="23"/>
        <v>-150000000</v>
      </c>
      <c r="EK17">
        <f t="shared" si="24"/>
        <v>200289432.24000001</v>
      </c>
      <c r="EL17">
        <f t="shared" si="25"/>
        <v>-150000000</v>
      </c>
      <c r="EM17">
        <f t="shared" si="26"/>
        <v>60000000</v>
      </c>
      <c r="EN17">
        <f t="shared" si="27"/>
        <v>-10000000</v>
      </c>
      <c r="EO17">
        <f t="shared" si="28"/>
        <v>0</v>
      </c>
      <c r="EP17">
        <f t="shared" si="29"/>
        <v>0</v>
      </c>
      <c r="EQ17">
        <f t="shared" si="30"/>
        <v>0</v>
      </c>
      <c r="ER17">
        <f t="shared" si="31"/>
        <v>0</v>
      </c>
      <c r="ES17">
        <f t="shared" si="32"/>
        <v>0</v>
      </c>
      <c r="ET17">
        <f t="shared" si="33"/>
        <v>0</v>
      </c>
      <c r="EU17">
        <f t="shared" si="34"/>
        <v>0</v>
      </c>
      <c r="EV17">
        <f t="shared" si="35"/>
        <v>0</v>
      </c>
      <c r="EW17">
        <f t="shared" si="36"/>
        <v>0</v>
      </c>
      <c r="EX17">
        <f t="shared" si="37"/>
        <v>0</v>
      </c>
      <c r="EY17">
        <f t="shared" si="38"/>
        <v>0</v>
      </c>
      <c r="EZ17">
        <f t="shared" si="39"/>
        <v>0</v>
      </c>
      <c r="FA17">
        <f t="shared" si="40"/>
        <v>0</v>
      </c>
      <c r="FB17">
        <f t="shared" si="41"/>
        <v>0</v>
      </c>
      <c r="FC17">
        <f t="shared" si="42"/>
        <v>0</v>
      </c>
      <c r="FD17">
        <f t="shared" si="43"/>
        <v>0</v>
      </c>
      <c r="FE17">
        <f t="shared" si="44"/>
        <v>0</v>
      </c>
      <c r="FF17">
        <f t="shared" si="45"/>
        <v>0</v>
      </c>
      <c r="FG17">
        <f t="shared" si="46"/>
        <v>0</v>
      </c>
      <c r="FH17">
        <f t="shared" si="47"/>
        <v>0</v>
      </c>
      <c r="FI17">
        <f t="shared" si="48"/>
        <v>0</v>
      </c>
      <c r="FJ17">
        <f t="shared" si="49"/>
        <v>0</v>
      </c>
      <c r="FK17">
        <f t="shared" si="50"/>
        <v>0</v>
      </c>
      <c r="FL17">
        <f t="shared" si="51"/>
        <v>0</v>
      </c>
      <c r="FM17">
        <f t="shared" si="52"/>
        <v>0</v>
      </c>
      <c r="FN17">
        <f t="shared" si="53"/>
        <v>0</v>
      </c>
      <c r="FO17">
        <f t="shared" si="54"/>
        <v>0</v>
      </c>
      <c r="FP17">
        <f t="shared" si="55"/>
        <v>0</v>
      </c>
      <c r="FQ17">
        <f t="shared" si="56"/>
        <v>0</v>
      </c>
      <c r="FR17">
        <f t="shared" si="57"/>
        <v>0</v>
      </c>
      <c r="FS17">
        <f t="shared" si="58"/>
        <v>0</v>
      </c>
      <c r="FT17">
        <f t="shared" si="59"/>
        <v>0</v>
      </c>
      <c r="FU17">
        <f t="shared" si="60"/>
        <v>0</v>
      </c>
      <c r="FV17">
        <f t="shared" si="61"/>
        <v>0</v>
      </c>
      <c r="FW17">
        <f t="shared" si="62"/>
        <v>0</v>
      </c>
      <c r="FX17">
        <f t="shared" si="63"/>
        <v>0</v>
      </c>
      <c r="FY17">
        <f t="shared" si="64"/>
        <v>0</v>
      </c>
      <c r="FZ17">
        <f t="shared" si="65"/>
        <v>0</v>
      </c>
      <c r="GA17">
        <f t="shared" si="66"/>
        <v>0</v>
      </c>
      <c r="GB17">
        <f t="shared" si="67"/>
        <v>0</v>
      </c>
      <c r="GC17">
        <f t="shared" si="68"/>
        <v>0</v>
      </c>
      <c r="GD17">
        <f t="shared" si="69"/>
        <v>0</v>
      </c>
      <c r="GE17">
        <f t="shared" si="70"/>
        <v>0</v>
      </c>
      <c r="GF17">
        <f t="shared" si="71"/>
        <v>0</v>
      </c>
      <c r="GG17">
        <f t="shared" si="72"/>
        <v>0</v>
      </c>
      <c r="GH17">
        <f t="shared" si="73"/>
        <v>0</v>
      </c>
      <c r="GI17">
        <f t="shared" si="74"/>
        <v>0</v>
      </c>
      <c r="GJ17">
        <f t="shared" si="75"/>
        <v>0</v>
      </c>
      <c r="GK17">
        <f t="shared" si="76"/>
        <v>0</v>
      </c>
      <c r="GL17">
        <f t="shared" si="77"/>
        <v>0</v>
      </c>
      <c r="GM17">
        <f t="shared" si="78"/>
        <v>0</v>
      </c>
      <c r="GN17">
        <f t="shared" si="79"/>
        <v>0</v>
      </c>
      <c r="GO17">
        <f t="shared" si="80"/>
        <v>0</v>
      </c>
      <c r="GP17">
        <f t="shared" si="81"/>
        <v>0</v>
      </c>
      <c r="GQ17">
        <f t="shared" si="82"/>
        <v>0</v>
      </c>
      <c r="GR17">
        <f t="shared" si="83"/>
        <v>0</v>
      </c>
      <c r="GS17">
        <f t="shared" si="84"/>
        <v>0</v>
      </c>
      <c r="GT17">
        <f t="shared" si="85"/>
        <v>0</v>
      </c>
      <c r="GU17">
        <f t="shared" si="86"/>
        <v>0</v>
      </c>
      <c r="GV17">
        <f t="shared" si="87"/>
        <v>0</v>
      </c>
      <c r="GW17">
        <f t="shared" si="88"/>
        <v>0</v>
      </c>
      <c r="GX17">
        <f t="shared" si="89"/>
        <v>0</v>
      </c>
      <c r="GY17">
        <f t="shared" si="90"/>
        <v>0</v>
      </c>
      <c r="GZ17">
        <f t="shared" si="91"/>
        <v>0</v>
      </c>
      <c r="HA17">
        <f t="shared" si="92"/>
        <v>0</v>
      </c>
      <c r="HB17">
        <f t="shared" si="93"/>
        <v>0</v>
      </c>
      <c r="HC17">
        <f t="shared" si="94"/>
        <v>0</v>
      </c>
      <c r="HD17">
        <f t="shared" si="95"/>
        <v>0</v>
      </c>
      <c r="HE17">
        <f t="shared" si="96"/>
        <v>0</v>
      </c>
      <c r="HF17">
        <f t="shared" si="97"/>
        <v>0</v>
      </c>
      <c r="HG17">
        <f t="shared" si="98"/>
        <v>0</v>
      </c>
      <c r="HH17">
        <f t="shared" si="99"/>
        <v>0</v>
      </c>
      <c r="HI17">
        <f t="shared" si="100"/>
        <v>0</v>
      </c>
      <c r="HJ17">
        <f t="shared" si="101"/>
        <v>0</v>
      </c>
      <c r="HK17">
        <f t="shared" si="102"/>
        <v>0</v>
      </c>
      <c r="HL17">
        <f t="shared" si="103"/>
        <v>0</v>
      </c>
      <c r="HM17">
        <f t="shared" si="104"/>
        <v>0</v>
      </c>
      <c r="HN17">
        <f t="shared" si="105"/>
        <v>0</v>
      </c>
      <c r="HO17">
        <f t="shared" si="106"/>
        <v>0</v>
      </c>
      <c r="HP17">
        <f t="shared" si="107"/>
        <v>0</v>
      </c>
      <c r="HQ17">
        <f t="shared" si="108"/>
        <v>0</v>
      </c>
      <c r="HR17">
        <f t="shared" si="109"/>
        <v>0</v>
      </c>
      <c r="HS17">
        <f t="shared" si="110"/>
        <v>0</v>
      </c>
      <c r="HT17">
        <f t="shared" si="111"/>
        <v>0</v>
      </c>
      <c r="HU17">
        <f t="shared" si="112"/>
        <v>0</v>
      </c>
      <c r="HV17">
        <f t="shared" si="113"/>
        <v>0</v>
      </c>
      <c r="HW17">
        <f t="shared" si="114"/>
        <v>0</v>
      </c>
      <c r="HX17">
        <f t="shared" si="115"/>
        <v>0</v>
      </c>
      <c r="HY17">
        <f t="shared" si="116"/>
        <v>0</v>
      </c>
      <c r="HZ17">
        <f t="shared" si="117"/>
        <v>0</v>
      </c>
      <c r="IA17">
        <f t="shared" si="118"/>
        <v>0</v>
      </c>
      <c r="IB17">
        <f t="shared" si="119"/>
        <v>0</v>
      </c>
      <c r="IC17">
        <f t="shared" si="120"/>
        <v>0</v>
      </c>
      <c r="ID17">
        <f t="shared" si="121"/>
        <v>0</v>
      </c>
      <c r="IE17">
        <f t="shared" si="122"/>
        <v>0</v>
      </c>
      <c r="IF17">
        <f t="shared" si="123"/>
        <v>0</v>
      </c>
      <c r="IG17">
        <f t="shared" si="124"/>
        <v>0</v>
      </c>
      <c r="IH17">
        <f t="shared" si="125"/>
        <v>0</v>
      </c>
      <c r="II17">
        <f t="shared" si="126"/>
        <v>0</v>
      </c>
      <c r="IJ17">
        <f t="shared" si="127"/>
        <v>0</v>
      </c>
      <c r="IK17">
        <f t="shared" si="128"/>
        <v>0</v>
      </c>
      <c r="IL17">
        <f t="shared" si="129"/>
        <v>0</v>
      </c>
      <c r="IM17">
        <f t="shared" si="130"/>
        <v>0</v>
      </c>
      <c r="IN17">
        <f t="shared" si="131"/>
        <v>0</v>
      </c>
      <c r="IO17">
        <f t="shared" si="132"/>
        <v>0</v>
      </c>
    </row>
    <row r="18" spans="1:249" ht="15">
      <c r="A18" s="11">
        <v>13</v>
      </c>
      <c r="B18" s="11">
        <f>IF(A18&lt;=$E$2,Inputs!A18,"")</f>
        <v>32</v>
      </c>
      <c r="C18" s="11">
        <f>IF(A18&lt;=$E$2,Inputs!D18,0)</f>
        <v>7.7884359664395005E-4</v>
      </c>
      <c r="D18" s="11">
        <f>IF(A18&lt;=$E$2,Inputs!F18,0)</f>
        <v>300471.11</v>
      </c>
      <c r="E18" s="11">
        <f t="shared" si="0"/>
        <v>234.02</v>
      </c>
      <c r="G18" s="9">
        <v>13</v>
      </c>
      <c r="H18">
        <f t="shared" si="133"/>
        <v>0</v>
      </c>
      <c r="I18">
        <f t="shared" si="133"/>
        <v>0</v>
      </c>
      <c r="J18">
        <f t="shared" si="133"/>
        <v>0</v>
      </c>
      <c r="K18">
        <f t="shared" si="133"/>
        <v>0</v>
      </c>
      <c r="L18">
        <f t="shared" si="133"/>
        <v>0</v>
      </c>
      <c r="M18">
        <f t="shared" si="133"/>
        <v>0</v>
      </c>
      <c r="N18">
        <f t="shared" si="133"/>
        <v>0</v>
      </c>
      <c r="O18">
        <f t="shared" si="133"/>
        <v>0</v>
      </c>
      <c r="P18">
        <f t="shared" si="133"/>
        <v>0</v>
      </c>
      <c r="Q18">
        <f t="shared" si="133"/>
        <v>-1</v>
      </c>
      <c r="R18">
        <f t="shared" si="134"/>
        <v>6</v>
      </c>
      <c r="S18">
        <f t="shared" si="134"/>
        <v>-15</v>
      </c>
      <c r="T18">
        <f t="shared" si="134"/>
        <v>20</v>
      </c>
      <c r="U18">
        <f t="shared" si="134"/>
        <v>-15</v>
      </c>
      <c r="V18">
        <f t="shared" si="134"/>
        <v>6</v>
      </c>
      <c r="W18">
        <f t="shared" si="134"/>
        <v>-1</v>
      </c>
      <c r="X18">
        <f t="shared" si="134"/>
        <v>0</v>
      </c>
      <c r="Y18">
        <f t="shared" si="134"/>
        <v>0</v>
      </c>
      <c r="Z18">
        <f t="shared" si="134"/>
        <v>0</v>
      </c>
      <c r="AA18">
        <f t="shared" si="134"/>
        <v>0</v>
      </c>
      <c r="AB18">
        <f t="shared" si="135"/>
        <v>0</v>
      </c>
      <c r="AC18">
        <f t="shared" si="135"/>
        <v>0</v>
      </c>
      <c r="AD18">
        <f t="shared" si="135"/>
        <v>0</v>
      </c>
      <c r="AE18">
        <f t="shared" si="135"/>
        <v>0</v>
      </c>
      <c r="AF18">
        <f t="shared" si="135"/>
        <v>0</v>
      </c>
      <c r="AG18">
        <f t="shared" si="135"/>
        <v>0</v>
      </c>
      <c r="AH18">
        <f t="shared" si="135"/>
        <v>0</v>
      </c>
      <c r="AI18">
        <f t="shared" si="135"/>
        <v>0</v>
      </c>
      <c r="AJ18">
        <f t="shared" si="135"/>
        <v>0</v>
      </c>
      <c r="AK18">
        <f t="shared" si="135"/>
        <v>0</v>
      </c>
      <c r="AL18">
        <f t="shared" si="136"/>
        <v>0</v>
      </c>
      <c r="AM18">
        <f t="shared" si="136"/>
        <v>0</v>
      </c>
      <c r="AN18">
        <f t="shared" si="136"/>
        <v>0</v>
      </c>
      <c r="AO18">
        <f t="shared" si="136"/>
        <v>0</v>
      </c>
      <c r="AP18">
        <f t="shared" si="136"/>
        <v>0</v>
      </c>
      <c r="AQ18">
        <f t="shared" si="136"/>
        <v>0</v>
      </c>
      <c r="AR18">
        <f t="shared" si="136"/>
        <v>0</v>
      </c>
      <c r="AS18">
        <f t="shared" si="136"/>
        <v>0</v>
      </c>
      <c r="AT18">
        <f t="shared" si="136"/>
        <v>0</v>
      </c>
      <c r="AU18">
        <f t="shared" si="136"/>
        <v>0</v>
      </c>
      <c r="AV18">
        <f t="shared" si="137"/>
        <v>0</v>
      </c>
      <c r="AW18">
        <f t="shared" si="137"/>
        <v>0</v>
      </c>
      <c r="AX18">
        <f t="shared" si="137"/>
        <v>0</v>
      </c>
      <c r="AY18">
        <f t="shared" si="137"/>
        <v>0</v>
      </c>
      <c r="AZ18">
        <f t="shared" si="137"/>
        <v>0</v>
      </c>
      <c r="BA18">
        <f t="shared" si="137"/>
        <v>0</v>
      </c>
      <c r="BB18">
        <f t="shared" si="137"/>
        <v>0</v>
      </c>
      <c r="BC18">
        <f t="shared" si="137"/>
        <v>0</v>
      </c>
      <c r="BD18">
        <f t="shared" si="137"/>
        <v>0</v>
      </c>
      <c r="BE18">
        <f t="shared" si="137"/>
        <v>0</v>
      </c>
      <c r="BF18">
        <f t="shared" si="138"/>
        <v>0</v>
      </c>
      <c r="BG18">
        <f t="shared" si="138"/>
        <v>0</v>
      </c>
      <c r="BH18">
        <f t="shared" si="138"/>
        <v>0</v>
      </c>
      <c r="BI18">
        <f t="shared" si="138"/>
        <v>0</v>
      </c>
      <c r="BJ18">
        <f t="shared" si="138"/>
        <v>0</v>
      </c>
      <c r="BK18">
        <f t="shared" si="138"/>
        <v>0</v>
      </c>
      <c r="BL18">
        <f t="shared" si="138"/>
        <v>0</v>
      </c>
      <c r="BM18">
        <f t="shared" si="138"/>
        <v>0</v>
      </c>
      <c r="BN18">
        <f t="shared" si="138"/>
        <v>0</v>
      </c>
      <c r="BO18">
        <f t="shared" si="138"/>
        <v>0</v>
      </c>
      <c r="BP18">
        <f t="shared" si="139"/>
        <v>0</v>
      </c>
      <c r="BQ18">
        <f t="shared" si="139"/>
        <v>0</v>
      </c>
      <c r="BR18">
        <f t="shared" si="139"/>
        <v>0</v>
      </c>
      <c r="BS18">
        <f t="shared" si="139"/>
        <v>0</v>
      </c>
      <c r="BT18">
        <f t="shared" si="139"/>
        <v>0</v>
      </c>
      <c r="BU18">
        <f t="shared" si="139"/>
        <v>0</v>
      </c>
      <c r="BV18">
        <f t="shared" si="139"/>
        <v>0</v>
      </c>
      <c r="BW18">
        <f t="shared" si="139"/>
        <v>0</v>
      </c>
      <c r="BX18">
        <f t="shared" si="139"/>
        <v>0</v>
      </c>
      <c r="BY18">
        <f t="shared" si="139"/>
        <v>0</v>
      </c>
      <c r="BZ18">
        <f t="shared" si="140"/>
        <v>0</v>
      </c>
      <c r="CA18">
        <f t="shared" si="140"/>
        <v>0</v>
      </c>
      <c r="CB18">
        <f t="shared" si="140"/>
        <v>0</v>
      </c>
      <c r="CC18">
        <f t="shared" si="140"/>
        <v>0</v>
      </c>
      <c r="CD18">
        <f t="shared" si="140"/>
        <v>0</v>
      </c>
      <c r="CE18">
        <f t="shared" si="140"/>
        <v>0</v>
      </c>
      <c r="CF18">
        <f t="shared" si="140"/>
        <v>0</v>
      </c>
      <c r="CG18">
        <f t="shared" si="140"/>
        <v>0</v>
      </c>
      <c r="CH18">
        <f t="shared" si="140"/>
        <v>0</v>
      </c>
      <c r="CI18">
        <f t="shared" si="140"/>
        <v>0</v>
      </c>
      <c r="CJ18">
        <f t="shared" si="141"/>
        <v>0</v>
      </c>
      <c r="CK18">
        <f t="shared" si="141"/>
        <v>0</v>
      </c>
      <c r="CL18">
        <f t="shared" si="141"/>
        <v>0</v>
      </c>
      <c r="CM18">
        <f t="shared" si="141"/>
        <v>0</v>
      </c>
      <c r="CN18">
        <f t="shared" si="141"/>
        <v>0</v>
      </c>
      <c r="CO18">
        <f t="shared" si="141"/>
        <v>0</v>
      </c>
      <c r="CP18">
        <f t="shared" si="141"/>
        <v>0</v>
      </c>
      <c r="CQ18">
        <f t="shared" si="141"/>
        <v>0</v>
      </c>
      <c r="CR18">
        <f t="shared" si="141"/>
        <v>0</v>
      </c>
      <c r="CS18">
        <f t="shared" si="141"/>
        <v>0</v>
      </c>
      <c r="CT18">
        <f t="shared" si="142"/>
        <v>0</v>
      </c>
      <c r="CU18">
        <f t="shared" si="142"/>
        <v>0</v>
      </c>
      <c r="CV18">
        <f t="shared" si="142"/>
        <v>0</v>
      </c>
      <c r="CW18">
        <f t="shared" si="142"/>
        <v>0</v>
      </c>
      <c r="CX18">
        <f t="shared" si="142"/>
        <v>0</v>
      </c>
      <c r="CY18">
        <f t="shared" si="142"/>
        <v>0</v>
      </c>
      <c r="CZ18">
        <f t="shared" si="142"/>
        <v>0</v>
      </c>
      <c r="DA18">
        <f t="shared" si="142"/>
        <v>0</v>
      </c>
      <c r="DB18">
        <f t="shared" si="142"/>
        <v>0</v>
      </c>
      <c r="DC18">
        <f t="shared" si="142"/>
        <v>0</v>
      </c>
      <c r="DD18">
        <f t="shared" si="143"/>
        <v>0</v>
      </c>
      <c r="DE18">
        <f t="shared" si="143"/>
        <v>0</v>
      </c>
      <c r="DF18">
        <f t="shared" si="143"/>
        <v>0</v>
      </c>
      <c r="DG18">
        <f t="shared" si="143"/>
        <v>0</v>
      </c>
      <c r="DH18">
        <f t="shared" si="143"/>
        <v>0</v>
      </c>
      <c r="DI18">
        <f t="shared" si="143"/>
        <v>0</v>
      </c>
      <c r="DJ18">
        <f t="shared" si="143"/>
        <v>0</v>
      </c>
      <c r="DK18">
        <f t="shared" si="143"/>
        <v>0</v>
      </c>
      <c r="DL18">
        <f t="shared" si="143"/>
        <v>0</v>
      </c>
      <c r="DM18">
        <f t="shared" si="143"/>
        <v>0</v>
      </c>
      <c r="DN18">
        <f t="shared" si="144"/>
        <v>0</v>
      </c>
      <c r="DO18">
        <f t="shared" si="144"/>
        <v>0</v>
      </c>
      <c r="DP18">
        <f t="shared" si="144"/>
        <v>0</v>
      </c>
      <c r="DQ18">
        <f t="shared" si="144"/>
        <v>0</v>
      </c>
      <c r="DR18">
        <f t="shared" si="144"/>
        <v>0</v>
      </c>
      <c r="DS18">
        <f t="shared" si="144"/>
        <v>0</v>
      </c>
      <c r="DT18">
        <f t="shared" si="144"/>
        <v>0</v>
      </c>
      <c r="DU18">
        <f t="shared" si="144"/>
        <v>0</v>
      </c>
      <c r="DV18">
        <f t="shared" si="144"/>
        <v>0</v>
      </c>
      <c r="DW18">
        <v>0</v>
      </c>
      <c r="DY18" s="10">
        <v>13</v>
      </c>
      <c r="DZ18">
        <f t="shared" si="13"/>
        <v>0</v>
      </c>
      <c r="EA18">
        <f t="shared" si="14"/>
        <v>0</v>
      </c>
      <c r="EB18">
        <f t="shared" si="15"/>
        <v>0</v>
      </c>
      <c r="EC18">
        <f t="shared" si="16"/>
        <v>0</v>
      </c>
      <c r="ED18">
        <f t="shared" si="17"/>
        <v>0</v>
      </c>
      <c r="EE18">
        <f t="shared" si="18"/>
        <v>0</v>
      </c>
      <c r="EF18">
        <f t="shared" si="19"/>
        <v>0</v>
      </c>
      <c r="EG18">
        <f t="shared" si="20"/>
        <v>0</v>
      </c>
      <c r="EH18">
        <f t="shared" si="21"/>
        <v>0</v>
      </c>
      <c r="EI18">
        <f t="shared" si="22"/>
        <v>-10000000</v>
      </c>
      <c r="EJ18">
        <f t="shared" si="23"/>
        <v>60000000</v>
      </c>
      <c r="EK18">
        <f t="shared" si="24"/>
        <v>-150000000</v>
      </c>
      <c r="EL18">
        <f t="shared" si="25"/>
        <v>200300471.11000001</v>
      </c>
      <c r="EM18">
        <f t="shared" si="26"/>
        <v>-150000000</v>
      </c>
      <c r="EN18">
        <f t="shared" si="27"/>
        <v>60000000</v>
      </c>
      <c r="EO18">
        <f t="shared" si="28"/>
        <v>-10000000</v>
      </c>
      <c r="EP18">
        <f t="shared" si="29"/>
        <v>0</v>
      </c>
      <c r="EQ18">
        <f t="shared" si="30"/>
        <v>0</v>
      </c>
      <c r="ER18">
        <f t="shared" si="31"/>
        <v>0</v>
      </c>
      <c r="ES18">
        <f t="shared" si="32"/>
        <v>0</v>
      </c>
      <c r="ET18">
        <f t="shared" si="33"/>
        <v>0</v>
      </c>
      <c r="EU18">
        <f t="shared" si="34"/>
        <v>0</v>
      </c>
      <c r="EV18">
        <f t="shared" si="35"/>
        <v>0</v>
      </c>
      <c r="EW18">
        <f t="shared" si="36"/>
        <v>0</v>
      </c>
      <c r="EX18">
        <f t="shared" si="37"/>
        <v>0</v>
      </c>
      <c r="EY18">
        <f t="shared" si="38"/>
        <v>0</v>
      </c>
      <c r="EZ18">
        <f t="shared" si="39"/>
        <v>0</v>
      </c>
      <c r="FA18">
        <f t="shared" si="40"/>
        <v>0</v>
      </c>
      <c r="FB18">
        <f t="shared" si="41"/>
        <v>0</v>
      </c>
      <c r="FC18">
        <f t="shared" si="42"/>
        <v>0</v>
      </c>
      <c r="FD18">
        <f t="shared" si="43"/>
        <v>0</v>
      </c>
      <c r="FE18">
        <f t="shared" si="44"/>
        <v>0</v>
      </c>
      <c r="FF18">
        <f t="shared" si="45"/>
        <v>0</v>
      </c>
      <c r="FG18">
        <f t="shared" si="46"/>
        <v>0</v>
      </c>
      <c r="FH18">
        <f t="shared" si="47"/>
        <v>0</v>
      </c>
      <c r="FI18">
        <f t="shared" si="48"/>
        <v>0</v>
      </c>
      <c r="FJ18">
        <f t="shared" si="49"/>
        <v>0</v>
      </c>
      <c r="FK18">
        <f t="shared" si="50"/>
        <v>0</v>
      </c>
      <c r="FL18">
        <f t="shared" si="51"/>
        <v>0</v>
      </c>
      <c r="FM18">
        <f t="shared" si="52"/>
        <v>0</v>
      </c>
      <c r="FN18">
        <f t="shared" si="53"/>
        <v>0</v>
      </c>
      <c r="FO18">
        <f t="shared" si="54"/>
        <v>0</v>
      </c>
      <c r="FP18">
        <f t="shared" si="55"/>
        <v>0</v>
      </c>
      <c r="FQ18">
        <f t="shared" si="56"/>
        <v>0</v>
      </c>
      <c r="FR18">
        <f t="shared" si="57"/>
        <v>0</v>
      </c>
      <c r="FS18">
        <f t="shared" si="58"/>
        <v>0</v>
      </c>
      <c r="FT18">
        <f t="shared" si="59"/>
        <v>0</v>
      </c>
      <c r="FU18">
        <f t="shared" si="60"/>
        <v>0</v>
      </c>
      <c r="FV18">
        <f t="shared" si="61"/>
        <v>0</v>
      </c>
      <c r="FW18">
        <f t="shared" si="62"/>
        <v>0</v>
      </c>
      <c r="FX18">
        <f t="shared" si="63"/>
        <v>0</v>
      </c>
      <c r="FY18">
        <f t="shared" si="64"/>
        <v>0</v>
      </c>
      <c r="FZ18">
        <f t="shared" si="65"/>
        <v>0</v>
      </c>
      <c r="GA18">
        <f t="shared" si="66"/>
        <v>0</v>
      </c>
      <c r="GB18">
        <f t="shared" si="67"/>
        <v>0</v>
      </c>
      <c r="GC18">
        <f t="shared" si="68"/>
        <v>0</v>
      </c>
      <c r="GD18">
        <f t="shared" si="69"/>
        <v>0</v>
      </c>
      <c r="GE18">
        <f t="shared" si="70"/>
        <v>0</v>
      </c>
      <c r="GF18">
        <f t="shared" si="71"/>
        <v>0</v>
      </c>
      <c r="GG18">
        <f t="shared" si="72"/>
        <v>0</v>
      </c>
      <c r="GH18">
        <f t="shared" si="73"/>
        <v>0</v>
      </c>
      <c r="GI18">
        <f t="shared" si="74"/>
        <v>0</v>
      </c>
      <c r="GJ18">
        <f t="shared" si="75"/>
        <v>0</v>
      </c>
      <c r="GK18">
        <f t="shared" si="76"/>
        <v>0</v>
      </c>
      <c r="GL18">
        <f t="shared" si="77"/>
        <v>0</v>
      </c>
      <c r="GM18">
        <f t="shared" si="78"/>
        <v>0</v>
      </c>
      <c r="GN18">
        <f t="shared" si="79"/>
        <v>0</v>
      </c>
      <c r="GO18">
        <f t="shared" si="80"/>
        <v>0</v>
      </c>
      <c r="GP18">
        <f t="shared" si="81"/>
        <v>0</v>
      </c>
      <c r="GQ18">
        <f t="shared" si="82"/>
        <v>0</v>
      </c>
      <c r="GR18">
        <f t="shared" si="83"/>
        <v>0</v>
      </c>
      <c r="GS18">
        <f t="shared" si="84"/>
        <v>0</v>
      </c>
      <c r="GT18">
        <f t="shared" si="85"/>
        <v>0</v>
      </c>
      <c r="GU18">
        <f t="shared" si="86"/>
        <v>0</v>
      </c>
      <c r="GV18">
        <f t="shared" si="87"/>
        <v>0</v>
      </c>
      <c r="GW18">
        <f t="shared" si="88"/>
        <v>0</v>
      </c>
      <c r="GX18">
        <f t="shared" si="89"/>
        <v>0</v>
      </c>
      <c r="GY18">
        <f t="shared" si="90"/>
        <v>0</v>
      </c>
      <c r="GZ18">
        <f t="shared" si="91"/>
        <v>0</v>
      </c>
      <c r="HA18">
        <f t="shared" si="92"/>
        <v>0</v>
      </c>
      <c r="HB18">
        <f t="shared" si="93"/>
        <v>0</v>
      </c>
      <c r="HC18">
        <f t="shared" si="94"/>
        <v>0</v>
      </c>
      <c r="HD18">
        <f t="shared" si="95"/>
        <v>0</v>
      </c>
      <c r="HE18">
        <f t="shared" si="96"/>
        <v>0</v>
      </c>
      <c r="HF18">
        <f t="shared" si="97"/>
        <v>0</v>
      </c>
      <c r="HG18">
        <f t="shared" si="98"/>
        <v>0</v>
      </c>
      <c r="HH18">
        <f t="shared" si="99"/>
        <v>0</v>
      </c>
      <c r="HI18">
        <f t="shared" si="100"/>
        <v>0</v>
      </c>
      <c r="HJ18">
        <f t="shared" si="101"/>
        <v>0</v>
      </c>
      <c r="HK18">
        <f t="shared" si="102"/>
        <v>0</v>
      </c>
      <c r="HL18">
        <f t="shared" si="103"/>
        <v>0</v>
      </c>
      <c r="HM18">
        <f t="shared" si="104"/>
        <v>0</v>
      </c>
      <c r="HN18">
        <f t="shared" si="105"/>
        <v>0</v>
      </c>
      <c r="HO18">
        <f t="shared" si="106"/>
        <v>0</v>
      </c>
      <c r="HP18">
        <f t="shared" si="107"/>
        <v>0</v>
      </c>
      <c r="HQ18">
        <f t="shared" si="108"/>
        <v>0</v>
      </c>
      <c r="HR18">
        <f t="shared" si="109"/>
        <v>0</v>
      </c>
      <c r="HS18">
        <f t="shared" si="110"/>
        <v>0</v>
      </c>
      <c r="HT18">
        <f t="shared" si="111"/>
        <v>0</v>
      </c>
      <c r="HU18">
        <f t="shared" si="112"/>
        <v>0</v>
      </c>
      <c r="HV18">
        <f t="shared" si="113"/>
        <v>0</v>
      </c>
      <c r="HW18">
        <f t="shared" si="114"/>
        <v>0</v>
      </c>
      <c r="HX18">
        <f t="shared" si="115"/>
        <v>0</v>
      </c>
      <c r="HY18">
        <f t="shared" si="116"/>
        <v>0</v>
      </c>
      <c r="HZ18">
        <f t="shared" si="117"/>
        <v>0</v>
      </c>
      <c r="IA18">
        <f t="shared" si="118"/>
        <v>0</v>
      </c>
      <c r="IB18">
        <f t="shared" si="119"/>
        <v>0</v>
      </c>
      <c r="IC18">
        <f t="shared" si="120"/>
        <v>0</v>
      </c>
      <c r="ID18">
        <f t="shared" si="121"/>
        <v>0</v>
      </c>
      <c r="IE18">
        <f t="shared" si="122"/>
        <v>0</v>
      </c>
      <c r="IF18">
        <f t="shared" si="123"/>
        <v>0</v>
      </c>
      <c r="IG18">
        <f t="shared" si="124"/>
        <v>0</v>
      </c>
      <c r="IH18">
        <f t="shared" si="125"/>
        <v>0</v>
      </c>
      <c r="II18">
        <f t="shared" si="126"/>
        <v>0</v>
      </c>
      <c r="IJ18">
        <f t="shared" si="127"/>
        <v>0</v>
      </c>
      <c r="IK18">
        <f t="shared" si="128"/>
        <v>0</v>
      </c>
      <c r="IL18">
        <f t="shared" si="129"/>
        <v>0</v>
      </c>
      <c r="IM18">
        <f t="shared" si="130"/>
        <v>0</v>
      </c>
      <c r="IN18">
        <f t="shared" si="131"/>
        <v>0</v>
      </c>
      <c r="IO18">
        <f t="shared" si="132"/>
        <v>0</v>
      </c>
    </row>
    <row r="19" spans="1:249" ht="15">
      <c r="A19" s="11">
        <v>14</v>
      </c>
      <c r="B19" s="11">
        <f>IF(A19&lt;=$E$2,Inputs!A19,"")</f>
        <v>33</v>
      </c>
      <c r="C19" s="11">
        <f>IF(A19&lt;=$E$2,Inputs!D19,0)</f>
        <v>7.68584171043885E-4</v>
      </c>
      <c r="D19" s="11">
        <f>IF(A19&lt;=$E$2,Inputs!F19,0)</f>
        <v>311000.42</v>
      </c>
      <c r="E19" s="11">
        <f t="shared" si="0"/>
        <v>239.03</v>
      </c>
      <c r="G19" s="9">
        <v>14</v>
      </c>
      <c r="H19">
        <f t="shared" si="133"/>
        <v>0</v>
      </c>
      <c r="I19">
        <f t="shared" si="133"/>
        <v>0</v>
      </c>
      <c r="J19">
        <f t="shared" si="133"/>
        <v>0</v>
      </c>
      <c r="K19">
        <f t="shared" si="133"/>
        <v>0</v>
      </c>
      <c r="L19">
        <f t="shared" si="133"/>
        <v>0</v>
      </c>
      <c r="M19">
        <f t="shared" si="133"/>
        <v>0</v>
      </c>
      <c r="N19">
        <f t="shared" si="133"/>
        <v>0</v>
      </c>
      <c r="O19">
        <f t="shared" si="133"/>
        <v>0</v>
      </c>
      <c r="P19">
        <f t="shared" si="133"/>
        <v>0</v>
      </c>
      <c r="Q19">
        <f t="shared" si="133"/>
        <v>0</v>
      </c>
      <c r="R19">
        <f t="shared" si="134"/>
        <v>-1</v>
      </c>
      <c r="S19">
        <f t="shared" si="134"/>
        <v>6</v>
      </c>
      <c r="T19">
        <f t="shared" si="134"/>
        <v>-15</v>
      </c>
      <c r="U19">
        <f t="shared" si="134"/>
        <v>20</v>
      </c>
      <c r="V19">
        <f t="shared" si="134"/>
        <v>-15</v>
      </c>
      <c r="W19">
        <f t="shared" si="134"/>
        <v>6</v>
      </c>
      <c r="X19">
        <f t="shared" si="134"/>
        <v>-1</v>
      </c>
      <c r="Y19">
        <f t="shared" si="134"/>
        <v>0</v>
      </c>
      <c r="Z19">
        <f t="shared" si="134"/>
        <v>0</v>
      </c>
      <c r="AA19">
        <f t="shared" si="134"/>
        <v>0</v>
      </c>
      <c r="AB19">
        <f t="shared" si="135"/>
        <v>0</v>
      </c>
      <c r="AC19">
        <f t="shared" si="135"/>
        <v>0</v>
      </c>
      <c r="AD19">
        <f t="shared" si="135"/>
        <v>0</v>
      </c>
      <c r="AE19">
        <f t="shared" si="135"/>
        <v>0</v>
      </c>
      <c r="AF19">
        <f t="shared" si="135"/>
        <v>0</v>
      </c>
      <c r="AG19">
        <f t="shared" si="135"/>
        <v>0</v>
      </c>
      <c r="AH19">
        <f t="shared" si="135"/>
        <v>0</v>
      </c>
      <c r="AI19">
        <f t="shared" si="135"/>
        <v>0</v>
      </c>
      <c r="AJ19">
        <f t="shared" si="135"/>
        <v>0</v>
      </c>
      <c r="AK19">
        <f t="shared" si="135"/>
        <v>0</v>
      </c>
      <c r="AL19">
        <f t="shared" si="136"/>
        <v>0</v>
      </c>
      <c r="AM19">
        <f t="shared" si="136"/>
        <v>0</v>
      </c>
      <c r="AN19">
        <f t="shared" si="136"/>
        <v>0</v>
      </c>
      <c r="AO19">
        <f t="shared" si="136"/>
        <v>0</v>
      </c>
      <c r="AP19">
        <f t="shared" si="136"/>
        <v>0</v>
      </c>
      <c r="AQ19">
        <f t="shared" si="136"/>
        <v>0</v>
      </c>
      <c r="AR19">
        <f t="shared" si="136"/>
        <v>0</v>
      </c>
      <c r="AS19">
        <f t="shared" si="136"/>
        <v>0</v>
      </c>
      <c r="AT19">
        <f t="shared" si="136"/>
        <v>0</v>
      </c>
      <c r="AU19">
        <f t="shared" si="136"/>
        <v>0</v>
      </c>
      <c r="AV19">
        <f t="shared" si="137"/>
        <v>0</v>
      </c>
      <c r="AW19">
        <f t="shared" si="137"/>
        <v>0</v>
      </c>
      <c r="AX19">
        <f t="shared" si="137"/>
        <v>0</v>
      </c>
      <c r="AY19">
        <f t="shared" si="137"/>
        <v>0</v>
      </c>
      <c r="AZ19">
        <f t="shared" si="137"/>
        <v>0</v>
      </c>
      <c r="BA19">
        <f t="shared" si="137"/>
        <v>0</v>
      </c>
      <c r="BB19">
        <f t="shared" si="137"/>
        <v>0</v>
      </c>
      <c r="BC19">
        <f t="shared" si="137"/>
        <v>0</v>
      </c>
      <c r="BD19">
        <f t="shared" si="137"/>
        <v>0</v>
      </c>
      <c r="BE19">
        <f t="shared" si="137"/>
        <v>0</v>
      </c>
      <c r="BF19">
        <f t="shared" si="138"/>
        <v>0</v>
      </c>
      <c r="BG19">
        <f t="shared" si="138"/>
        <v>0</v>
      </c>
      <c r="BH19">
        <f t="shared" si="138"/>
        <v>0</v>
      </c>
      <c r="BI19">
        <f t="shared" si="138"/>
        <v>0</v>
      </c>
      <c r="BJ19">
        <f t="shared" si="138"/>
        <v>0</v>
      </c>
      <c r="BK19">
        <f t="shared" si="138"/>
        <v>0</v>
      </c>
      <c r="BL19">
        <f t="shared" si="138"/>
        <v>0</v>
      </c>
      <c r="BM19">
        <f t="shared" si="138"/>
        <v>0</v>
      </c>
      <c r="BN19">
        <f t="shared" si="138"/>
        <v>0</v>
      </c>
      <c r="BO19">
        <f t="shared" si="138"/>
        <v>0</v>
      </c>
      <c r="BP19">
        <f t="shared" si="139"/>
        <v>0</v>
      </c>
      <c r="BQ19">
        <f t="shared" si="139"/>
        <v>0</v>
      </c>
      <c r="BR19">
        <f t="shared" si="139"/>
        <v>0</v>
      </c>
      <c r="BS19">
        <f t="shared" si="139"/>
        <v>0</v>
      </c>
      <c r="BT19">
        <f t="shared" si="139"/>
        <v>0</v>
      </c>
      <c r="BU19">
        <f t="shared" si="139"/>
        <v>0</v>
      </c>
      <c r="BV19">
        <f t="shared" si="139"/>
        <v>0</v>
      </c>
      <c r="BW19">
        <f t="shared" si="139"/>
        <v>0</v>
      </c>
      <c r="BX19">
        <f t="shared" si="139"/>
        <v>0</v>
      </c>
      <c r="BY19">
        <f t="shared" si="139"/>
        <v>0</v>
      </c>
      <c r="BZ19">
        <f t="shared" si="140"/>
        <v>0</v>
      </c>
      <c r="CA19">
        <f t="shared" si="140"/>
        <v>0</v>
      </c>
      <c r="CB19">
        <f t="shared" si="140"/>
        <v>0</v>
      </c>
      <c r="CC19">
        <f t="shared" si="140"/>
        <v>0</v>
      </c>
      <c r="CD19">
        <f t="shared" si="140"/>
        <v>0</v>
      </c>
      <c r="CE19">
        <f t="shared" si="140"/>
        <v>0</v>
      </c>
      <c r="CF19">
        <f t="shared" si="140"/>
        <v>0</v>
      </c>
      <c r="CG19">
        <f t="shared" si="140"/>
        <v>0</v>
      </c>
      <c r="CH19">
        <f t="shared" si="140"/>
        <v>0</v>
      </c>
      <c r="CI19">
        <f t="shared" si="140"/>
        <v>0</v>
      </c>
      <c r="CJ19">
        <f t="shared" si="141"/>
        <v>0</v>
      </c>
      <c r="CK19">
        <f t="shared" si="141"/>
        <v>0</v>
      </c>
      <c r="CL19">
        <f t="shared" si="141"/>
        <v>0</v>
      </c>
      <c r="CM19">
        <f t="shared" si="141"/>
        <v>0</v>
      </c>
      <c r="CN19">
        <f t="shared" si="141"/>
        <v>0</v>
      </c>
      <c r="CO19">
        <f t="shared" si="141"/>
        <v>0</v>
      </c>
      <c r="CP19">
        <f t="shared" si="141"/>
        <v>0</v>
      </c>
      <c r="CQ19">
        <f t="shared" si="141"/>
        <v>0</v>
      </c>
      <c r="CR19">
        <f t="shared" si="141"/>
        <v>0</v>
      </c>
      <c r="CS19">
        <f t="shared" si="141"/>
        <v>0</v>
      </c>
      <c r="CT19">
        <f t="shared" si="142"/>
        <v>0</v>
      </c>
      <c r="CU19">
        <f t="shared" si="142"/>
        <v>0</v>
      </c>
      <c r="CV19">
        <f t="shared" si="142"/>
        <v>0</v>
      </c>
      <c r="CW19">
        <f t="shared" si="142"/>
        <v>0</v>
      </c>
      <c r="CX19">
        <f t="shared" si="142"/>
        <v>0</v>
      </c>
      <c r="CY19">
        <f t="shared" si="142"/>
        <v>0</v>
      </c>
      <c r="CZ19">
        <f t="shared" si="142"/>
        <v>0</v>
      </c>
      <c r="DA19">
        <f t="shared" si="142"/>
        <v>0</v>
      </c>
      <c r="DB19">
        <f t="shared" si="142"/>
        <v>0</v>
      </c>
      <c r="DC19">
        <f t="shared" si="142"/>
        <v>0</v>
      </c>
      <c r="DD19">
        <f t="shared" si="143"/>
        <v>0</v>
      </c>
      <c r="DE19">
        <f t="shared" si="143"/>
        <v>0</v>
      </c>
      <c r="DF19">
        <f t="shared" si="143"/>
        <v>0</v>
      </c>
      <c r="DG19">
        <f t="shared" si="143"/>
        <v>0</v>
      </c>
      <c r="DH19">
        <f t="shared" si="143"/>
        <v>0</v>
      </c>
      <c r="DI19">
        <f t="shared" si="143"/>
        <v>0</v>
      </c>
      <c r="DJ19">
        <f t="shared" si="143"/>
        <v>0</v>
      </c>
      <c r="DK19">
        <f t="shared" si="143"/>
        <v>0</v>
      </c>
      <c r="DL19">
        <f t="shared" si="143"/>
        <v>0</v>
      </c>
      <c r="DM19">
        <f t="shared" si="143"/>
        <v>0</v>
      </c>
      <c r="DN19">
        <f t="shared" si="144"/>
        <v>0</v>
      </c>
      <c r="DO19">
        <f t="shared" si="144"/>
        <v>0</v>
      </c>
      <c r="DP19">
        <f t="shared" si="144"/>
        <v>0</v>
      </c>
      <c r="DQ19">
        <f t="shared" si="144"/>
        <v>0</v>
      </c>
      <c r="DR19">
        <f t="shared" si="144"/>
        <v>0</v>
      </c>
      <c r="DS19">
        <f t="shared" si="144"/>
        <v>0</v>
      </c>
      <c r="DT19">
        <f t="shared" si="144"/>
        <v>0</v>
      </c>
      <c r="DU19">
        <f t="shared" si="144"/>
        <v>0</v>
      </c>
      <c r="DV19">
        <f t="shared" si="144"/>
        <v>0</v>
      </c>
      <c r="DW19">
        <v>0</v>
      </c>
      <c r="DY19" s="10">
        <v>14</v>
      </c>
      <c r="DZ19">
        <f t="shared" si="13"/>
        <v>0</v>
      </c>
      <c r="EA19">
        <f t="shared" si="14"/>
        <v>0</v>
      </c>
      <c r="EB19">
        <f t="shared" si="15"/>
        <v>0</v>
      </c>
      <c r="EC19">
        <f t="shared" si="16"/>
        <v>0</v>
      </c>
      <c r="ED19">
        <f t="shared" si="17"/>
        <v>0</v>
      </c>
      <c r="EE19">
        <f t="shared" si="18"/>
        <v>0</v>
      </c>
      <c r="EF19">
        <f t="shared" si="19"/>
        <v>0</v>
      </c>
      <c r="EG19">
        <f t="shared" si="20"/>
        <v>0</v>
      </c>
      <c r="EH19">
        <f t="shared" si="21"/>
        <v>0</v>
      </c>
      <c r="EI19">
        <f t="shared" si="22"/>
        <v>0</v>
      </c>
      <c r="EJ19">
        <f t="shared" si="23"/>
        <v>-10000000</v>
      </c>
      <c r="EK19">
        <f t="shared" si="24"/>
        <v>60000000</v>
      </c>
      <c r="EL19">
        <f t="shared" si="25"/>
        <v>-150000000</v>
      </c>
      <c r="EM19">
        <f t="shared" si="26"/>
        <v>200311000.41999999</v>
      </c>
      <c r="EN19">
        <f t="shared" si="27"/>
        <v>-150000000</v>
      </c>
      <c r="EO19">
        <f t="shared" si="28"/>
        <v>60000000</v>
      </c>
      <c r="EP19">
        <f t="shared" si="29"/>
        <v>-10000000</v>
      </c>
      <c r="EQ19">
        <f t="shared" si="30"/>
        <v>0</v>
      </c>
      <c r="ER19">
        <f t="shared" si="31"/>
        <v>0</v>
      </c>
      <c r="ES19">
        <f t="shared" si="32"/>
        <v>0</v>
      </c>
      <c r="ET19">
        <f t="shared" si="33"/>
        <v>0</v>
      </c>
      <c r="EU19">
        <f t="shared" si="34"/>
        <v>0</v>
      </c>
      <c r="EV19">
        <f t="shared" si="35"/>
        <v>0</v>
      </c>
      <c r="EW19">
        <f t="shared" si="36"/>
        <v>0</v>
      </c>
      <c r="EX19">
        <f t="shared" si="37"/>
        <v>0</v>
      </c>
      <c r="EY19">
        <f t="shared" si="38"/>
        <v>0</v>
      </c>
      <c r="EZ19">
        <f t="shared" si="39"/>
        <v>0</v>
      </c>
      <c r="FA19">
        <f t="shared" si="40"/>
        <v>0</v>
      </c>
      <c r="FB19">
        <f t="shared" si="41"/>
        <v>0</v>
      </c>
      <c r="FC19">
        <f t="shared" si="42"/>
        <v>0</v>
      </c>
      <c r="FD19">
        <f t="shared" si="43"/>
        <v>0</v>
      </c>
      <c r="FE19">
        <f t="shared" si="44"/>
        <v>0</v>
      </c>
      <c r="FF19">
        <f t="shared" si="45"/>
        <v>0</v>
      </c>
      <c r="FG19">
        <f t="shared" si="46"/>
        <v>0</v>
      </c>
      <c r="FH19">
        <f t="shared" si="47"/>
        <v>0</v>
      </c>
      <c r="FI19">
        <f t="shared" si="48"/>
        <v>0</v>
      </c>
      <c r="FJ19">
        <f t="shared" si="49"/>
        <v>0</v>
      </c>
      <c r="FK19">
        <f t="shared" si="50"/>
        <v>0</v>
      </c>
      <c r="FL19">
        <f t="shared" si="51"/>
        <v>0</v>
      </c>
      <c r="FM19">
        <f t="shared" si="52"/>
        <v>0</v>
      </c>
      <c r="FN19">
        <f t="shared" si="53"/>
        <v>0</v>
      </c>
      <c r="FO19">
        <f t="shared" si="54"/>
        <v>0</v>
      </c>
      <c r="FP19">
        <f t="shared" si="55"/>
        <v>0</v>
      </c>
      <c r="FQ19">
        <f t="shared" si="56"/>
        <v>0</v>
      </c>
      <c r="FR19">
        <f t="shared" si="57"/>
        <v>0</v>
      </c>
      <c r="FS19">
        <f t="shared" si="58"/>
        <v>0</v>
      </c>
      <c r="FT19">
        <f t="shared" si="59"/>
        <v>0</v>
      </c>
      <c r="FU19">
        <f t="shared" si="60"/>
        <v>0</v>
      </c>
      <c r="FV19">
        <f t="shared" si="61"/>
        <v>0</v>
      </c>
      <c r="FW19">
        <f t="shared" si="62"/>
        <v>0</v>
      </c>
      <c r="FX19">
        <f t="shared" si="63"/>
        <v>0</v>
      </c>
      <c r="FY19">
        <f t="shared" si="64"/>
        <v>0</v>
      </c>
      <c r="FZ19">
        <f t="shared" si="65"/>
        <v>0</v>
      </c>
      <c r="GA19">
        <f t="shared" si="66"/>
        <v>0</v>
      </c>
      <c r="GB19">
        <f t="shared" si="67"/>
        <v>0</v>
      </c>
      <c r="GC19">
        <f t="shared" si="68"/>
        <v>0</v>
      </c>
      <c r="GD19">
        <f t="shared" si="69"/>
        <v>0</v>
      </c>
      <c r="GE19">
        <f t="shared" si="70"/>
        <v>0</v>
      </c>
      <c r="GF19">
        <f t="shared" si="71"/>
        <v>0</v>
      </c>
      <c r="GG19">
        <f t="shared" si="72"/>
        <v>0</v>
      </c>
      <c r="GH19">
        <f t="shared" si="73"/>
        <v>0</v>
      </c>
      <c r="GI19">
        <f t="shared" si="74"/>
        <v>0</v>
      </c>
      <c r="GJ19">
        <f t="shared" si="75"/>
        <v>0</v>
      </c>
      <c r="GK19">
        <f t="shared" si="76"/>
        <v>0</v>
      </c>
      <c r="GL19">
        <f t="shared" si="77"/>
        <v>0</v>
      </c>
      <c r="GM19">
        <f t="shared" si="78"/>
        <v>0</v>
      </c>
      <c r="GN19">
        <f t="shared" si="79"/>
        <v>0</v>
      </c>
      <c r="GO19">
        <f t="shared" si="80"/>
        <v>0</v>
      </c>
      <c r="GP19">
        <f t="shared" si="81"/>
        <v>0</v>
      </c>
      <c r="GQ19">
        <f t="shared" si="82"/>
        <v>0</v>
      </c>
      <c r="GR19">
        <f t="shared" si="83"/>
        <v>0</v>
      </c>
      <c r="GS19">
        <f t="shared" si="84"/>
        <v>0</v>
      </c>
      <c r="GT19">
        <f t="shared" si="85"/>
        <v>0</v>
      </c>
      <c r="GU19">
        <f t="shared" si="86"/>
        <v>0</v>
      </c>
      <c r="GV19">
        <f t="shared" si="87"/>
        <v>0</v>
      </c>
      <c r="GW19">
        <f t="shared" si="88"/>
        <v>0</v>
      </c>
      <c r="GX19">
        <f t="shared" si="89"/>
        <v>0</v>
      </c>
      <c r="GY19">
        <f t="shared" si="90"/>
        <v>0</v>
      </c>
      <c r="GZ19">
        <f t="shared" si="91"/>
        <v>0</v>
      </c>
      <c r="HA19">
        <f t="shared" si="92"/>
        <v>0</v>
      </c>
      <c r="HB19">
        <f t="shared" si="93"/>
        <v>0</v>
      </c>
      <c r="HC19">
        <f t="shared" si="94"/>
        <v>0</v>
      </c>
      <c r="HD19">
        <f t="shared" si="95"/>
        <v>0</v>
      </c>
      <c r="HE19">
        <f t="shared" si="96"/>
        <v>0</v>
      </c>
      <c r="HF19">
        <f t="shared" si="97"/>
        <v>0</v>
      </c>
      <c r="HG19">
        <f t="shared" si="98"/>
        <v>0</v>
      </c>
      <c r="HH19">
        <f t="shared" si="99"/>
        <v>0</v>
      </c>
      <c r="HI19">
        <f t="shared" si="100"/>
        <v>0</v>
      </c>
      <c r="HJ19">
        <f t="shared" si="101"/>
        <v>0</v>
      </c>
      <c r="HK19">
        <f t="shared" si="102"/>
        <v>0</v>
      </c>
      <c r="HL19">
        <f t="shared" si="103"/>
        <v>0</v>
      </c>
      <c r="HM19">
        <f t="shared" si="104"/>
        <v>0</v>
      </c>
      <c r="HN19">
        <f t="shared" si="105"/>
        <v>0</v>
      </c>
      <c r="HO19">
        <f t="shared" si="106"/>
        <v>0</v>
      </c>
      <c r="HP19">
        <f t="shared" si="107"/>
        <v>0</v>
      </c>
      <c r="HQ19">
        <f t="shared" si="108"/>
        <v>0</v>
      </c>
      <c r="HR19">
        <f t="shared" si="109"/>
        <v>0</v>
      </c>
      <c r="HS19">
        <f t="shared" si="110"/>
        <v>0</v>
      </c>
      <c r="HT19">
        <f t="shared" si="111"/>
        <v>0</v>
      </c>
      <c r="HU19">
        <f t="shared" si="112"/>
        <v>0</v>
      </c>
      <c r="HV19">
        <f t="shared" si="113"/>
        <v>0</v>
      </c>
      <c r="HW19">
        <f t="shared" si="114"/>
        <v>0</v>
      </c>
      <c r="HX19">
        <f t="shared" si="115"/>
        <v>0</v>
      </c>
      <c r="HY19">
        <f t="shared" si="116"/>
        <v>0</v>
      </c>
      <c r="HZ19">
        <f t="shared" si="117"/>
        <v>0</v>
      </c>
      <c r="IA19">
        <f t="shared" si="118"/>
        <v>0</v>
      </c>
      <c r="IB19">
        <f t="shared" si="119"/>
        <v>0</v>
      </c>
      <c r="IC19">
        <f t="shared" si="120"/>
        <v>0</v>
      </c>
      <c r="ID19">
        <f t="shared" si="121"/>
        <v>0</v>
      </c>
      <c r="IE19">
        <f t="shared" si="122"/>
        <v>0</v>
      </c>
      <c r="IF19">
        <f t="shared" si="123"/>
        <v>0</v>
      </c>
      <c r="IG19">
        <f t="shared" si="124"/>
        <v>0</v>
      </c>
      <c r="IH19">
        <f t="shared" si="125"/>
        <v>0</v>
      </c>
      <c r="II19">
        <f t="shared" si="126"/>
        <v>0</v>
      </c>
      <c r="IJ19">
        <f t="shared" si="127"/>
        <v>0</v>
      </c>
      <c r="IK19">
        <f t="shared" si="128"/>
        <v>0</v>
      </c>
      <c r="IL19">
        <f t="shared" si="129"/>
        <v>0</v>
      </c>
      <c r="IM19">
        <f t="shared" si="130"/>
        <v>0</v>
      </c>
      <c r="IN19">
        <f t="shared" si="131"/>
        <v>0</v>
      </c>
      <c r="IO19">
        <f t="shared" si="132"/>
        <v>0</v>
      </c>
    </row>
    <row r="20" spans="1:249" ht="15">
      <c r="A20" s="11">
        <v>15</v>
      </c>
      <c r="B20" s="11">
        <f>IF(A20&lt;=$E$2,Inputs!A20,"")</f>
        <v>34</v>
      </c>
      <c r="C20" s="11">
        <f>IF(A20&lt;=$E$2,Inputs!D20,0)</f>
        <v>8.0988232886163003E-4</v>
      </c>
      <c r="D20" s="11">
        <f>IF(A20&lt;=$E$2,Inputs!F20,0)</f>
        <v>317379.44</v>
      </c>
      <c r="E20" s="11">
        <f t="shared" si="0"/>
        <v>257.04000000000002</v>
      </c>
      <c r="G20" s="9">
        <v>15</v>
      </c>
      <c r="H20">
        <f t="shared" si="133"/>
        <v>0</v>
      </c>
      <c r="I20">
        <f t="shared" si="133"/>
        <v>0</v>
      </c>
      <c r="J20">
        <f t="shared" si="133"/>
        <v>0</v>
      </c>
      <c r="K20">
        <f t="shared" si="133"/>
        <v>0</v>
      </c>
      <c r="L20">
        <f t="shared" si="133"/>
        <v>0</v>
      </c>
      <c r="M20">
        <f t="shared" si="133"/>
        <v>0</v>
      </c>
      <c r="N20">
        <f t="shared" si="133"/>
        <v>0</v>
      </c>
      <c r="O20">
        <f t="shared" si="133"/>
        <v>0</v>
      </c>
      <c r="P20">
        <f t="shared" si="133"/>
        <v>0</v>
      </c>
      <c r="Q20">
        <f t="shared" si="133"/>
        <v>0</v>
      </c>
      <c r="R20">
        <f t="shared" si="134"/>
        <v>0</v>
      </c>
      <c r="S20">
        <f t="shared" si="134"/>
        <v>-1</v>
      </c>
      <c r="T20">
        <f t="shared" si="134"/>
        <v>6</v>
      </c>
      <c r="U20">
        <f t="shared" si="134"/>
        <v>-15</v>
      </c>
      <c r="V20">
        <f t="shared" si="134"/>
        <v>20</v>
      </c>
      <c r="W20">
        <f t="shared" si="134"/>
        <v>-15</v>
      </c>
      <c r="X20">
        <f t="shared" si="134"/>
        <v>6</v>
      </c>
      <c r="Y20">
        <f t="shared" si="134"/>
        <v>-1</v>
      </c>
      <c r="Z20">
        <f t="shared" si="134"/>
        <v>0</v>
      </c>
      <c r="AA20">
        <f t="shared" si="134"/>
        <v>0</v>
      </c>
      <c r="AB20">
        <f t="shared" si="135"/>
        <v>0</v>
      </c>
      <c r="AC20">
        <f t="shared" si="135"/>
        <v>0</v>
      </c>
      <c r="AD20">
        <f t="shared" si="135"/>
        <v>0</v>
      </c>
      <c r="AE20">
        <f t="shared" si="135"/>
        <v>0</v>
      </c>
      <c r="AF20">
        <f t="shared" si="135"/>
        <v>0</v>
      </c>
      <c r="AG20">
        <f t="shared" si="135"/>
        <v>0</v>
      </c>
      <c r="AH20">
        <f t="shared" si="135"/>
        <v>0</v>
      </c>
      <c r="AI20">
        <f t="shared" si="135"/>
        <v>0</v>
      </c>
      <c r="AJ20">
        <f t="shared" si="135"/>
        <v>0</v>
      </c>
      <c r="AK20">
        <f t="shared" si="135"/>
        <v>0</v>
      </c>
      <c r="AL20">
        <f t="shared" si="136"/>
        <v>0</v>
      </c>
      <c r="AM20">
        <f t="shared" si="136"/>
        <v>0</v>
      </c>
      <c r="AN20">
        <f t="shared" si="136"/>
        <v>0</v>
      </c>
      <c r="AO20">
        <f t="shared" si="136"/>
        <v>0</v>
      </c>
      <c r="AP20">
        <f t="shared" si="136"/>
        <v>0</v>
      </c>
      <c r="AQ20">
        <f t="shared" si="136"/>
        <v>0</v>
      </c>
      <c r="AR20">
        <f t="shared" si="136"/>
        <v>0</v>
      </c>
      <c r="AS20">
        <f t="shared" si="136"/>
        <v>0</v>
      </c>
      <c r="AT20">
        <f t="shared" si="136"/>
        <v>0</v>
      </c>
      <c r="AU20">
        <f t="shared" si="136"/>
        <v>0</v>
      </c>
      <c r="AV20">
        <f t="shared" si="137"/>
        <v>0</v>
      </c>
      <c r="AW20">
        <f t="shared" si="137"/>
        <v>0</v>
      </c>
      <c r="AX20">
        <f t="shared" si="137"/>
        <v>0</v>
      </c>
      <c r="AY20">
        <f t="shared" si="137"/>
        <v>0</v>
      </c>
      <c r="AZ20">
        <f t="shared" si="137"/>
        <v>0</v>
      </c>
      <c r="BA20">
        <f t="shared" si="137"/>
        <v>0</v>
      </c>
      <c r="BB20">
        <f t="shared" si="137"/>
        <v>0</v>
      </c>
      <c r="BC20">
        <f t="shared" si="137"/>
        <v>0</v>
      </c>
      <c r="BD20">
        <f t="shared" si="137"/>
        <v>0</v>
      </c>
      <c r="BE20">
        <f t="shared" si="137"/>
        <v>0</v>
      </c>
      <c r="BF20">
        <f t="shared" si="138"/>
        <v>0</v>
      </c>
      <c r="BG20">
        <f t="shared" si="138"/>
        <v>0</v>
      </c>
      <c r="BH20">
        <f t="shared" si="138"/>
        <v>0</v>
      </c>
      <c r="BI20">
        <f t="shared" si="138"/>
        <v>0</v>
      </c>
      <c r="BJ20">
        <f t="shared" si="138"/>
        <v>0</v>
      </c>
      <c r="BK20">
        <f t="shared" si="138"/>
        <v>0</v>
      </c>
      <c r="BL20">
        <f t="shared" si="138"/>
        <v>0</v>
      </c>
      <c r="BM20">
        <f t="shared" si="138"/>
        <v>0</v>
      </c>
      <c r="BN20">
        <f t="shared" si="138"/>
        <v>0</v>
      </c>
      <c r="BO20">
        <f t="shared" si="138"/>
        <v>0</v>
      </c>
      <c r="BP20">
        <f t="shared" si="139"/>
        <v>0</v>
      </c>
      <c r="BQ20">
        <f t="shared" si="139"/>
        <v>0</v>
      </c>
      <c r="BR20">
        <f t="shared" si="139"/>
        <v>0</v>
      </c>
      <c r="BS20">
        <f t="shared" si="139"/>
        <v>0</v>
      </c>
      <c r="BT20">
        <f t="shared" si="139"/>
        <v>0</v>
      </c>
      <c r="BU20">
        <f t="shared" si="139"/>
        <v>0</v>
      </c>
      <c r="BV20">
        <f t="shared" si="139"/>
        <v>0</v>
      </c>
      <c r="BW20">
        <f t="shared" si="139"/>
        <v>0</v>
      </c>
      <c r="BX20">
        <f t="shared" si="139"/>
        <v>0</v>
      </c>
      <c r="BY20">
        <f t="shared" si="139"/>
        <v>0</v>
      </c>
      <c r="BZ20">
        <f t="shared" si="140"/>
        <v>0</v>
      </c>
      <c r="CA20">
        <f t="shared" si="140"/>
        <v>0</v>
      </c>
      <c r="CB20">
        <f t="shared" si="140"/>
        <v>0</v>
      </c>
      <c r="CC20">
        <f t="shared" si="140"/>
        <v>0</v>
      </c>
      <c r="CD20">
        <f t="shared" si="140"/>
        <v>0</v>
      </c>
      <c r="CE20">
        <f t="shared" si="140"/>
        <v>0</v>
      </c>
      <c r="CF20">
        <f t="shared" si="140"/>
        <v>0</v>
      </c>
      <c r="CG20">
        <f t="shared" si="140"/>
        <v>0</v>
      </c>
      <c r="CH20">
        <f t="shared" si="140"/>
        <v>0</v>
      </c>
      <c r="CI20">
        <f t="shared" si="140"/>
        <v>0</v>
      </c>
      <c r="CJ20">
        <f t="shared" si="141"/>
        <v>0</v>
      </c>
      <c r="CK20">
        <f t="shared" si="141"/>
        <v>0</v>
      </c>
      <c r="CL20">
        <f t="shared" si="141"/>
        <v>0</v>
      </c>
      <c r="CM20">
        <f t="shared" si="141"/>
        <v>0</v>
      </c>
      <c r="CN20">
        <f t="shared" si="141"/>
        <v>0</v>
      </c>
      <c r="CO20">
        <f t="shared" si="141"/>
        <v>0</v>
      </c>
      <c r="CP20">
        <f t="shared" si="141"/>
        <v>0</v>
      </c>
      <c r="CQ20">
        <f t="shared" si="141"/>
        <v>0</v>
      </c>
      <c r="CR20">
        <f t="shared" si="141"/>
        <v>0</v>
      </c>
      <c r="CS20">
        <f t="shared" si="141"/>
        <v>0</v>
      </c>
      <c r="CT20">
        <f t="shared" si="142"/>
        <v>0</v>
      </c>
      <c r="CU20">
        <f t="shared" si="142"/>
        <v>0</v>
      </c>
      <c r="CV20">
        <f t="shared" si="142"/>
        <v>0</v>
      </c>
      <c r="CW20">
        <f t="shared" si="142"/>
        <v>0</v>
      </c>
      <c r="CX20">
        <f t="shared" si="142"/>
        <v>0</v>
      </c>
      <c r="CY20">
        <f t="shared" si="142"/>
        <v>0</v>
      </c>
      <c r="CZ20">
        <f t="shared" si="142"/>
        <v>0</v>
      </c>
      <c r="DA20">
        <f t="shared" si="142"/>
        <v>0</v>
      </c>
      <c r="DB20">
        <f t="shared" si="142"/>
        <v>0</v>
      </c>
      <c r="DC20">
        <f t="shared" si="142"/>
        <v>0</v>
      </c>
      <c r="DD20">
        <f t="shared" si="143"/>
        <v>0</v>
      </c>
      <c r="DE20">
        <f t="shared" si="143"/>
        <v>0</v>
      </c>
      <c r="DF20">
        <f t="shared" si="143"/>
        <v>0</v>
      </c>
      <c r="DG20">
        <f t="shared" si="143"/>
        <v>0</v>
      </c>
      <c r="DH20">
        <f t="shared" si="143"/>
        <v>0</v>
      </c>
      <c r="DI20">
        <f t="shared" si="143"/>
        <v>0</v>
      </c>
      <c r="DJ20">
        <f t="shared" si="143"/>
        <v>0</v>
      </c>
      <c r="DK20">
        <f t="shared" si="143"/>
        <v>0</v>
      </c>
      <c r="DL20">
        <f t="shared" si="143"/>
        <v>0</v>
      </c>
      <c r="DM20">
        <f t="shared" si="143"/>
        <v>0</v>
      </c>
      <c r="DN20">
        <f t="shared" si="144"/>
        <v>0</v>
      </c>
      <c r="DO20">
        <f t="shared" si="144"/>
        <v>0</v>
      </c>
      <c r="DP20">
        <f t="shared" si="144"/>
        <v>0</v>
      </c>
      <c r="DQ20">
        <f t="shared" si="144"/>
        <v>0</v>
      </c>
      <c r="DR20">
        <f t="shared" si="144"/>
        <v>0</v>
      </c>
      <c r="DS20">
        <f t="shared" si="144"/>
        <v>0</v>
      </c>
      <c r="DT20">
        <f t="shared" si="144"/>
        <v>0</v>
      </c>
      <c r="DU20">
        <f t="shared" si="144"/>
        <v>0</v>
      </c>
      <c r="DV20">
        <f t="shared" si="144"/>
        <v>0</v>
      </c>
      <c r="DW20">
        <v>0</v>
      </c>
      <c r="DY20" s="10">
        <v>15</v>
      </c>
      <c r="DZ20">
        <f t="shared" si="13"/>
        <v>0</v>
      </c>
      <c r="EA20">
        <f t="shared" si="14"/>
        <v>0</v>
      </c>
      <c r="EB20">
        <f t="shared" si="15"/>
        <v>0</v>
      </c>
      <c r="EC20">
        <f t="shared" si="16"/>
        <v>0</v>
      </c>
      <c r="ED20">
        <f t="shared" si="17"/>
        <v>0</v>
      </c>
      <c r="EE20">
        <f t="shared" si="18"/>
        <v>0</v>
      </c>
      <c r="EF20">
        <f t="shared" si="19"/>
        <v>0</v>
      </c>
      <c r="EG20">
        <f t="shared" si="20"/>
        <v>0</v>
      </c>
      <c r="EH20">
        <f t="shared" si="21"/>
        <v>0</v>
      </c>
      <c r="EI20">
        <f t="shared" si="22"/>
        <v>0</v>
      </c>
      <c r="EJ20">
        <f t="shared" si="23"/>
        <v>0</v>
      </c>
      <c r="EK20">
        <f t="shared" si="24"/>
        <v>-10000000</v>
      </c>
      <c r="EL20">
        <f t="shared" si="25"/>
        <v>60000000</v>
      </c>
      <c r="EM20">
        <f t="shared" si="26"/>
        <v>-150000000</v>
      </c>
      <c r="EN20">
        <f t="shared" si="27"/>
        <v>200317379.44</v>
      </c>
      <c r="EO20">
        <f t="shared" si="28"/>
        <v>-150000000</v>
      </c>
      <c r="EP20">
        <f t="shared" si="29"/>
        <v>60000000</v>
      </c>
      <c r="EQ20">
        <f t="shared" si="30"/>
        <v>-10000000</v>
      </c>
      <c r="ER20">
        <f t="shared" si="31"/>
        <v>0</v>
      </c>
      <c r="ES20">
        <f t="shared" si="32"/>
        <v>0</v>
      </c>
      <c r="ET20">
        <f t="shared" si="33"/>
        <v>0</v>
      </c>
      <c r="EU20">
        <f t="shared" si="34"/>
        <v>0</v>
      </c>
      <c r="EV20">
        <f t="shared" si="35"/>
        <v>0</v>
      </c>
      <c r="EW20">
        <f t="shared" si="36"/>
        <v>0</v>
      </c>
      <c r="EX20">
        <f t="shared" si="37"/>
        <v>0</v>
      </c>
      <c r="EY20">
        <f t="shared" si="38"/>
        <v>0</v>
      </c>
      <c r="EZ20">
        <f t="shared" si="39"/>
        <v>0</v>
      </c>
      <c r="FA20">
        <f t="shared" si="40"/>
        <v>0</v>
      </c>
      <c r="FB20">
        <f t="shared" si="41"/>
        <v>0</v>
      </c>
      <c r="FC20">
        <f t="shared" si="42"/>
        <v>0</v>
      </c>
      <c r="FD20">
        <f t="shared" si="43"/>
        <v>0</v>
      </c>
      <c r="FE20">
        <f t="shared" si="44"/>
        <v>0</v>
      </c>
      <c r="FF20">
        <f t="shared" si="45"/>
        <v>0</v>
      </c>
      <c r="FG20">
        <f t="shared" si="46"/>
        <v>0</v>
      </c>
      <c r="FH20">
        <f t="shared" si="47"/>
        <v>0</v>
      </c>
      <c r="FI20">
        <f t="shared" si="48"/>
        <v>0</v>
      </c>
      <c r="FJ20">
        <f t="shared" si="49"/>
        <v>0</v>
      </c>
      <c r="FK20">
        <f t="shared" si="50"/>
        <v>0</v>
      </c>
      <c r="FL20">
        <f t="shared" si="51"/>
        <v>0</v>
      </c>
      <c r="FM20">
        <f t="shared" si="52"/>
        <v>0</v>
      </c>
      <c r="FN20">
        <f t="shared" si="53"/>
        <v>0</v>
      </c>
      <c r="FO20">
        <f t="shared" si="54"/>
        <v>0</v>
      </c>
      <c r="FP20">
        <f t="shared" si="55"/>
        <v>0</v>
      </c>
      <c r="FQ20">
        <f t="shared" si="56"/>
        <v>0</v>
      </c>
      <c r="FR20">
        <f t="shared" si="57"/>
        <v>0</v>
      </c>
      <c r="FS20">
        <f t="shared" si="58"/>
        <v>0</v>
      </c>
      <c r="FT20">
        <f t="shared" si="59"/>
        <v>0</v>
      </c>
      <c r="FU20">
        <f t="shared" si="60"/>
        <v>0</v>
      </c>
      <c r="FV20">
        <f t="shared" si="61"/>
        <v>0</v>
      </c>
      <c r="FW20">
        <f t="shared" si="62"/>
        <v>0</v>
      </c>
      <c r="FX20">
        <f t="shared" si="63"/>
        <v>0</v>
      </c>
      <c r="FY20">
        <f t="shared" si="64"/>
        <v>0</v>
      </c>
      <c r="FZ20">
        <f t="shared" si="65"/>
        <v>0</v>
      </c>
      <c r="GA20">
        <f t="shared" si="66"/>
        <v>0</v>
      </c>
      <c r="GB20">
        <f t="shared" si="67"/>
        <v>0</v>
      </c>
      <c r="GC20">
        <f t="shared" si="68"/>
        <v>0</v>
      </c>
      <c r="GD20">
        <f t="shared" si="69"/>
        <v>0</v>
      </c>
      <c r="GE20">
        <f t="shared" si="70"/>
        <v>0</v>
      </c>
      <c r="GF20">
        <f t="shared" si="71"/>
        <v>0</v>
      </c>
      <c r="GG20">
        <f t="shared" si="72"/>
        <v>0</v>
      </c>
      <c r="GH20">
        <f t="shared" si="73"/>
        <v>0</v>
      </c>
      <c r="GI20">
        <f t="shared" si="74"/>
        <v>0</v>
      </c>
      <c r="GJ20">
        <f t="shared" si="75"/>
        <v>0</v>
      </c>
      <c r="GK20">
        <f t="shared" si="76"/>
        <v>0</v>
      </c>
      <c r="GL20">
        <f t="shared" si="77"/>
        <v>0</v>
      </c>
      <c r="GM20">
        <f t="shared" si="78"/>
        <v>0</v>
      </c>
      <c r="GN20">
        <f t="shared" si="79"/>
        <v>0</v>
      </c>
      <c r="GO20">
        <f t="shared" si="80"/>
        <v>0</v>
      </c>
      <c r="GP20">
        <f t="shared" si="81"/>
        <v>0</v>
      </c>
      <c r="GQ20">
        <f t="shared" si="82"/>
        <v>0</v>
      </c>
      <c r="GR20">
        <f t="shared" si="83"/>
        <v>0</v>
      </c>
      <c r="GS20">
        <f t="shared" si="84"/>
        <v>0</v>
      </c>
      <c r="GT20">
        <f t="shared" si="85"/>
        <v>0</v>
      </c>
      <c r="GU20">
        <f t="shared" si="86"/>
        <v>0</v>
      </c>
      <c r="GV20">
        <f t="shared" si="87"/>
        <v>0</v>
      </c>
      <c r="GW20">
        <f t="shared" si="88"/>
        <v>0</v>
      </c>
      <c r="GX20">
        <f t="shared" si="89"/>
        <v>0</v>
      </c>
      <c r="GY20">
        <f t="shared" si="90"/>
        <v>0</v>
      </c>
      <c r="GZ20">
        <f t="shared" si="91"/>
        <v>0</v>
      </c>
      <c r="HA20">
        <f t="shared" si="92"/>
        <v>0</v>
      </c>
      <c r="HB20">
        <f t="shared" si="93"/>
        <v>0</v>
      </c>
      <c r="HC20">
        <f t="shared" si="94"/>
        <v>0</v>
      </c>
      <c r="HD20">
        <f t="shared" si="95"/>
        <v>0</v>
      </c>
      <c r="HE20">
        <f t="shared" si="96"/>
        <v>0</v>
      </c>
      <c r="HF20">
        <f t="shared" si="97"/>
        <v>0</v>
      </c>
      <c r="HG20">
        <f t="shared" si="98"/>
        <v>0</v>
      </c>
      <c r="HH20">
        <f t="shared" si="99"/>
        <v>0</v>
      </c>
      <c r="HI20">
        <f t="shared" si="100"/>
        <v>0</v>
      </c>
      <c r="HJ20">
        <f t="shared" si="101"/>
        <v>0</v>
      </c>
      <c r="HK20">
        <f t="shared" si="102"/>
        <v>0</v>
      </c>
      <c r="HL20">
        <f t="shared" si="103"/>
        <v>0</v>
      </c>
      <c r="HM20">
        <f t="shared" si="104"/>
        <v>0</v>
      </c>
      <c r="HN20">
        <f t="shared" si="105"/>
        <v>0</v>
      </c>
      <c r="HO20">
        <f t="shared" si="106"/>
        <v>0</v>
      </c>
      <c r="HP20">
        <f t="shared" si="107"/>
        <v>0</v>
      </c>
      <c r="HQ20">
        <f t="shared" si="108"/>
        <v>0</v>
      </c>
      <c r="HR20">
        <f t="shared" si="109"/>
        <v>0</v>
      </c>
      <c r="HS20">
        <f t="shared" si="110"/>
        <v>0</v>
      </c>
      <c r="HT20">
        <f t="shared" si="111"/>
        <v>0</v>
      </c>
      <c r="HU20">
        <f t="shared" si="112"/>
        <v>0</v>
      </c>
      <c r="HV20">
        <f t="shared" si="113"/>
        <v>0</v>
      </c>
      <c r="HW20">
        <f t="shared" si="114"/>
        <v>0</v>
      </c>
      <c r="HX20">
        <f t="shared" si="115"/>
        <v>0</v>
      </c>
      <c r="HY20">
        <f t="shared" si="116"/>
        <v>0</v>
      </c>
      <c r="HZ20">
        <f t="shared" si="117"/>
        <v>0</v>
      </c>
      <c r="IA20">
        <f t="shared" si="118"/>
        <v>0</v>
      </c>
      <c r="IB20">
        <f t="shared" si="119"/>
        <v>0</v>
      </c>
      <c r="IC20">
        <f t="shared" si="120"/>
        <v>0</v>
      </c>
      <c r="ID20">
        <f t="shared" si="121"/>
        <v>0</v>
      </c>
      <c r="IE20">
        <f t="shared" si="122"/>
        <v>0</v>
      </c>
      <c r="IF20">
        <f t="shared" si="123"/>
        <v>0</v>
      </c>
      <c r="IG20">
        <f t="shared" si="124"/>
        <v>0</v>
      </c>
      <c r="IH20">
        <f t="shared" si="125"/>
        <v>0</v>
      </c>
      <c r="II20">
        <f t="shared" si="126"/>
        <v>0</v>
      </c>
      <c r="IJ20">
        <f t="shared" si="127"/>
        <v>0</v>
      </c>
      <c r="IK20">
        <f t="shared" si="128"/>
        <v>0</v>
      </c>
      <c r="IL20">
        <f t="shared" si="129"/>
        <v>0</v>
      </c>
      <c r="IM20">
        <f t="shared" si="130"/>
        <v>0</v>
      </c>
      <c r="IN20">
        <f t="shared" si="131"/>
        <v>0</v>
      </c>
      <c r="IO20">
        <f t="shared" si="132"/>
        <v>0</v>
      </c>
    </row>
    <row r="21" spans="1:249" ht="15">
      <c r="A21" s="11">
        <v>16</v>
      </c>
      <c r="B21" s="11">
        <f>IF(A21&lt;=$E$2,Inputs!A21,"")</f>
        <v>35</v>
      </c>
      <c r="C21" s="11">
        <f>IF(A21&lt;=$E$2,Inputs!D21,0)</f>
        <v>8.2185059883509203E-4</v>
      </c>
      <c r="D21" s="11">
        <f>IF(A21&lt;=$E$2,Inputs!F21,0)</f>
        <v>302999.11</v>
      </c>
      <c r="E21" s="11">
        <f t="shared" si="0"/>
        <v>249.02</v>
      </c>
      <c r="G21" s="9">
        <v>16</v>
      </c>
      <c r="H21">
        <f t="shared" si="133"/>
        <v>0</v>
      </c>
      <c r="I21">
        <f t="shared" si="133"/>
        <v>0</v>
      </c>
      <c r="J21">
        <f t="shared" si="133"/>
        <v>0</v>
      </c>
      <c r="K21">
        <f t="shared" si="133"/>
        <v>0</v>
      </c>
      <c r="L21">
        <f t="shared" si="133"/>
        <v>0</v>
      </c>
      <c r="M21">
        <f t="shared" si="133"/>
        <v>0</v>
      </c>
      <c r="N21">
        <f t="shared" si="133"/>
        <v>0</v>
      </c>
      <c r="O21">
        <f t="shared" si="133"/>
        <v>0</v>
      </c>
      <c r="P21">
        <f t="shared" si="133"/>
        <v>0</v>
      </c>
      <c r="Q21">
        <f t="shared" si="133"/>
        <v>0</v>
      </c>
      <c r="R21">
        <f t="shared" si="134"/>
        <v>0</v>
      </c>
      <c r="S21">
        <f t="shared" si="134"/>
        <v>0</v>
      </c>
      <c r="T21">
        <f t="shared" si="134"/>
        <v>-1</v>
      </c>
      <c r="U21">
        <f t="shared" si="134"/>
        <v>6</v>
      </c>
      <c r="V21">
        <f t="shared" si="134"/>
        <v>-15</v>
      </c>
      <c r="W21">
        <f t="shared" si="134"/>
        <v>20</v>
      </c>
      <c r="X21">
        <f t="shared" si="134"/>
        <v>-15</v>
      </c>
      <c r="Y21">
        <f t="shared" si="134"/>
        <v>6</v>
      </c>
      <c r="Z21">
        <f t="shared" si="134"/>
        <v>-1</v>
      </c>
      <c r="AA21">
        <f t="shared" si="134"/>
        <v>0</v>
      </c>
      <c r="AB21">
        <f t="shared" si="135"/>
        <v>0</v>
      </c>
      <c r="AC21">
        <f t="shared" si="135"/>
        <v>0</v>
      </c>
      <c r="AD21">
        <f t="shared" si="135"/>
        <v>0</v>
      </c>
      <c r="AE21">
        <f t="shared" si="135"/>
        <v>0</v>
      </c>
      <c r="AF21">
        <f t="shared" si="135"/>
        <v>0</v>
      </c>
      <c r="AG21">
        <f t="shared" si="135"/>
        <v>0</v>
      </c>
      <c r="AH21">
        <f t="shared" si="135"/>
        <v>0</v>
      </c>
      <c r="AI21">
        <f t="shared" si="135"/>
        <v>0</v>
      </c>
      <c r="AJ21">
        <f t="shared" si="135"/>
        <v>0</v>
      </c>
      <c r="AK21">
        <f t="shared" si="135"/>
        <v>0</v>
      </c>
      <c r="AL21">
        <f t="shared" si="136"/>
        <v>0</v>
      </c>
      <c r="AM21">
        <f t="shared" si="136"/>
        <v>0</v>
      </c>
      <c r="AN21">
        <f t="shared" si="136"/>
        <v>0</v>
      </c>
      <c r="AO21">
        <f t="shared" si="136"/>
        <v>0</v>
      </c>
      <c r="AP21">
        <f t="shared" si="136"/>
        <v>0</v>
      </c>
      <c r="AQ21">
        <f t="shared" si="136"/>
        <v>0</v>
      </c>
      <c r="AR21">
        <f t="shared" si="136"/>
        <v>0</v>
      </c>
      <c r="AS21">
        <f t="shared" si="136"/>
        <v>0</v>
      </c>
      <c r="AT21">
        <f t="shared" si="136"/>
        <v>0</v>
      </c>
      <c r="AU21">
        <f t="shared" si="136"/>
        <v>0</v>
      </c>
      <c r="AV21">
        <f t="shared" si="137"/>
        <v>0</v>
      </c>
      <c r="AW21">
        <f t="shared" si="137"/>
        <v>0</v>
      </c>
      <c r="AX21">
        <f t="shared" si="137"/>
        <v>0</v>
      </c>
      <c r="AY21">
        <f t="shared" si="137"/>
        <v>0</v>
      </c>
      <c r="AZ21">
        <f t="shared" si="137"/>
        <v>0</v>
      </c>
      <c r="BA21">
        <f t="shared" si="137"/>
        <v>0</v>
      </c>
      <c r="BB21">
        <f t="shared" si="137"/>
        <v>0</v>
      </c>
      <c r="BC21">
        <f t="shared" si="137"/>
        <v>0</v>
      </c>
      <c r="BD21">
        <f t="shared" si="137"/>
        <v>0</v>
      </c>
      <c r="BE21">
        <f t="shared" si="137"/>
        <v>0</v>
      </c>
      <c r="BF21">
        <f t="shared" si="138"/>
        <v>0</v>
      </c>
      <c r="BG21">
        <f t="shared" si="138"/>
        <v>0</v>
      </c>
      <c r="BH21">
        <f t="shared" si="138"/>
        <v>0</v>
      </c>
      <c r="BI21">
        <f t="shared" si="138"/>
        <v>0</v>
      </c>
      <c r="BJ21">
        <f t="shared" si="138"/>
        <v>0</v>
      </c>
      <c r="BK21">
        <f t="shared" si="138"/>
        <v>0</v>
      </c>
      <c r="BL21">
        <f t="shared" si="138"/>
        <v>0</v>
      </c>
      <c r="BM21">
        <f t="shared" si="138"/>
        <v>0</v>
      </c>
      <c r="BN21">
        <f t="shared" si="138"/>
        <v>0</v>
      </c>
      <c r="BO21">
        <f t="shared" si="138"/>
        <v>0</v>
      </c>
      <c r="BP21">
        <f t="shared" si="139"/>
        <v>0</v>
      </c>
      <c r="BQ21">
        <f t="shared" si="139"/>
        <v>0</v>
      </c>
      <c r="BR21">
        <f t="shared" si="139"/>
        <v>0</v>
      </c>
      <c r="BS21">
        <f t="shared" si="139"/>
        <v>0</v>
      </c>
      <c r="BT21">
        <f t="shared" si="139"/>
        <v>0</v>
      </c>
      <c r="BU21">
        <f t="shared" si="139"/>
        <v>0</v>
      </c>
      <c r="BV21">
        <f t="shared" si="139"/>
        <v>0</v>
      </c>
      <c r="BW21">
        <f t="shared" si="139"/>
        <v>0</v>
      </c>
      <c r="BX21">
        <f t="shared" si="139"/>
        <v>0</v>
      </c>
      <c r="BY21">
        <f t="shared" si="139"/>
        <v>0</v>
      </c>
      <c r="BZ21">
        <f t="shared" si="140"/>
        <v>0</v>
      </c>
      <c r="CA21">
        <f t="shared" si="140"/>
        <v>0</v>
      </c>
      <c r="CB21">
        <f t="shared" si="140"/>
        <v>0</v>
      </c>
      <c r="CC21">
        <f t="shared" si="140"/>
        <v>0</v>
      </c>
      <c r="CD21">
        <f t="shared" si="140"/>
        <v>0</v>
      </c>
      <c r="CE21">
        <f t="shared" si="140"/>
        <v>0</v>
      </c>
      <c r="CF21">
        <f t="shared" si="140"/>
        <v>0</v>
      </c>
      <c r="CG21">
        <f t="shared" si="140"/>
        <v>0</v>
      </c>
      <c r="CH21">
        <f t="shared" si="140"/>
        <v>0</v>
      </c>
      <c r="CI21">
        <f t="shared" si="140"/>
        <v>0</v>
      </c>
      <c r="CJ21">
        <f t="shared" si="141"/>
        <v>0</v>
      </c>
      <c r="CK21">
        <f t="shared" si="141"/>
        <v>0</v>
      </c>
      <c r="CL21">
        <f t="shared" si="141"/>
        <v>0</v>
      </c>
      <c r="CM21">
        <f t="shared" si="141"/>
        <v>0</v>
      </c>
      <c r="CN21">
        <f t="shared" si="141"/>
        <v>0</v>
      </c>
      <c r="CO21">
        <f t="shared" si="141"/>
        <v>0</v>
      </c>
      <c r="CP21">
        <f t="shared" si="141"/>
        <v>0</v>
      </c>
      <c r="CQ21">
        <f t="shared" si="141"/>
        <v>0</v>
      </c>
      <c r="CR21">
        <f t="shared" si="141"/>
        <v>0</v>
      </c>
      <c r="CS21">
        <f t="shared" si="141"/>
        <v>0</v>
      </c>
      <c r="CT21">
        <f t="shared" si="142"/>
        <v>0</v>
      </c>
      <c r="CU21">
        <f t="shared" si="142"/>
        <v>0</v>
      </c>
      <c r="CV21">
        <f t="shared" si="142"/>
        <v>0</v>
      </c>
      <c r="CW21">
        <f t="shared" si="142"/>
        <v>0</v>
      </c>
      <c r="CX21">
        <f t="shared" si="142"/>
        <v>0</v>
      </c>
      <c r="CY21">
        <f t="shared" si="142"/>
        <v>0</v>
      </c>
      <c r="CZ21">
        <f t="shared" si="142"/>
        <v>0</v>
      </c>
      <c r="DA21">
        <f t="shared" si="142"/>
        <v>0</v>
      </c>
      <c r="DB21">
        <f t="shared" si="142"/>
        <v>0</v>
      </c>
      <c r="DC21">
        <f t="shared" si="142"/>
        <v>0</v>
      </c>
      <c r="DD21">
        <f t="shared" si="143"/>
        <v>0</v>
      </c>
      <c r="DE21">
        <f t="shared" si="143"/>
        <v>0</v>
      </c>
      <c r="DF21">
        <f t="shared" si="143"/>
        <v>0</v>
      </c>
      <c r="DG21">
        <f t="shared" si="143"/>
        <v>0</v>
      </c>
      <c r="DH21">
        <f t="shared" si="143"/>
        <v>0</v>
      </c>
      <c r="DI21">
        <f t="shared" si="143"/>
        <v>0</v>
      </c>
      <c r="DJ21">
        <f t="shared" si="143"/>
        <v>0</v>
      </c>
      <c r="DK21">
        <f t="shared" si="143"/>
        <v>0</v>
      </c>
      <c r="DL21">
        <f t="shared" si="143"/>
        <v>0</v>
      </c>
      <c r="DM21">
        <f t="shared" si="143"/>
        <v>0</v>
      </c>
      <c r="DN21">
        <f t="shared" si="144"/>
        <v>0</v>
      </c>
      <c r="DO21">
        <f t="shared" si="144"/>
        <v>0</v>
      </c>
      <c r="DP21">
        <f t="shared" si="144"/>
        <v>0</v>
      </c>
      <c r="DQ21">
        <f t="shared" si="144"/>
        <v>0</v>
      </c>
      <c r="DR21">
        <f t="shared" si="144"/>
        <v>0</v>
      </c>
      <c r="DS21">
        <f t="shared" si="144"/>
        <v>0</v>
      </c>
      <c r="DT21">
        <f t="shared" si="144"/>
        <v>0</v>
      </c>
      <c r="DU21">
        <f t="shared" si="144"/>
        <v>0</v>
      </c>
      <c r="DV21">
        <f t="shared" si="144"/>
        <v>0</v>
      </c>
      <c r="DW21">
        <v>0</v>
      </c>
      <c r="DY21" s="10">
        <v>16</v>
      </c>
      <c r="DZ21">
        <f t="shared" si="13"/>
        <v>0</v>
      </c>
      <c r="EA21">
        <f t="shared" si="14"/>
        <v>0</v>
      </c>
      <c r="EB21">
        <f t="shared" si="15"/>
        <v>0</v>
      </c>
      <c r="EC21">
        <f t="shared" si="16"/>
        <v>0</v>
      </c>
      <c r="ED21">
        <f t="shared" si="17"/>
        <v>0</v>
      </c>
      <c r="EE21">
        <f t="shared" si="18"/>
        <v>0</v>
      </c>
      <c r="EF21">
        <f t="shared" si="19"/>
        <v>0</v>
      </c>
      <c r="EG21">
        <f t="shared" si="20"/>
        <v>0</v>
      </c>
      <c r="EH21">
        <f t="shared" si="21"/>
        <v>0</v>
      </c>
      <c r="EI21">
        <f t="shared" si="22"/>
        <v>0</v>
      </c>
      <c r="EJ21">
        <f t="shared" si="23"/>
        <v>0</v>
      </c>
      <c r="EK21">
        <f t="shared" si="24"/>
        <v>0</v>
      </c>
      <c r="EL21">
        <f t="shared" si="25"/>
        <v>-10000000</v>
      </c>
      <c r="EM21">
        <f t="shared" si="26"/>
        <v>60000000</v>
      </c>
      <c r="EN21">
        <f t="shared" si="27"/>
        <v>-150000000</v>
      </c>
      <c r="EO21">
        <f t="shared" si="28"/>
        <v>200302999.11000001</v>
      </c>
      <c r="EP21">
        <f t="shared" si="29"/>
        <v>-150000000</v>
      </c>
      <c r="EQ21">
        <f t="shared" si="30"/>
        <v>60000000</v>
      </c>
      <c r="ER21">
        <f t="shared" si="31"/>
        <v>-10000000</v>
      </c>
      <c r="ES21">
        <f t="shared" si="32"/>
        <v>0</v>
      </c>
      <c r="ET21">
        <f t="shared" si="33"/>
        <v>0</v>
      </c>
      <c r="EU21">
        <f t="shared" si="34"/>
        <v>0</v>
      </c>
      <c r="EV21">
        <f t="shared" si="35"/>
        <v>0</v>
      </c>
      <c r="EW21">
        <f t="shared" si="36"/>
        <v>0</v>
      </c>
      <c r="EX21">
        <f t="shared" si="37"/>
        <v>0</v>
      </c>
      <c r="EY21">
        <f t="shared" si="38"/>
        <v>0</v>
      </c>
      <c r="EZ21">
        <f t="shared" si="39"/>
        <v>0</v>
      </c>
      <c r="FA21">
        <f t="shared" si="40"/>
        <v>0</v>
      </c>
      <c r="FB21">
        <f t="shared" si="41"/>
        <v>0</v>
      </c>
      <c r="FC21">
        <f t="shared" si="42"/>
        <v>0</v>
      </c>
      <c r="FD21">
        <f t="shared" si="43"/>
        <v>0</v>
      </c>
      <c r="FE21">
        <f t="shared" si="44"/>
        <v>0</v>
      </c>
      <c r="FF21">
        <f t="shared" si="45"/>
        <v>0</v>
      </c>
      <c r="FG21">
        <f t="shared" si="46"/>
        <v>0</v>
      </c>
      <c r="FH21">
        <f t="shared" si="47"/>
        <v>0</v>
      </c>
      <c r="FI21">
        <f t="shared" si="48"/>
        <v>0</v>
      </c>
      <c r="FJ21">
        <f t="shared" si="49"/>
        <v>0</v>
      </c>
      <c r="FK21">
        <f t="shared" si="50"/>
        <v>0</v>
      </c>
      <c r="FL21">
        <f t="shared" si="51"/>
        <v>0</v>
      </c>
      <c r="FM21">
        <f t="shared" si="52"/>
        <v>0</v>
      </c>
      <c r="FN21">
        <f t="shared" si="53"/>
        <v>0</v>
      </c>
      <c r="FO21">
        <f t="shared" si="54"/>
        <v>0</v>
      </c>
      <c r="FP21">
        <f t="shared" si="55"/>
        <v>0</v>
      </c>
      <c r="FQ21">
        <f t="shared" si="56"/>
        <v>0</v>
      </c>
      <c r="FR21">
        <f t="shared" si="57"/>
        <v>0</v>
      </c>
      <c r="FS21">
        <f t="shared" si="58"/>
        <v>0</v>
      </c>
      <c r="FT21">
        <f t="shared" si="59"/>
        <v>0</v>
      </c>
      <c r="FU21">
        <f t="shared" si="60"/>
        <v>0</v>
      </c>
      <c r="FV21">
        <f t="shared" si="61"/>
        <v>0</v>
      </c>
      <c r="FW21">
        <f t="shared" si="62"/>
        <v>0</v>
      </c>
      <c r="FX21">
        <f t="shared" si="63"/>
        <v>0</v>
      </c>
      <c r="FY21">
        <f t="shared" si="64"/>
        <v>0</v>
      </c>
      <c r="FZ21">
        <f t="shared" si="65"/>
        <v>0</v>
      </c>
      <c r="GA21">
        <f t="shared" si="66"/>
        <v>0</v>
      </c>
      <c r="GB21">
        <f t="shared" si="67"/>
        <v>0</v>
      </c>
      <c r="GC21">
        <f t="shared" si="68"/>
        <v>0</v>
      </c>
      <c r="GD21">
        <f t="shared" si="69"/>
        <v>0</v>
      </c>
      <c r="GE21">
        <f t="shared" si="70"/>
        <v>0</v>
      </c>
      <c r="GF21">
        <f t="shared" si="71"/>
        <v>0</v>
      </c>
      <c r="GG21">
        <f t="shared" si="72"/>
        <v>0</v>
      </c>
      <c r="GH21">
        <f t="shared" si="73"/>
        <v>0</v>
      </c>
      <c r="GI21">
        <f t="shared" si="74"/>
        <v>0</v>
      </c>
      <c r="GJ21">
        <f t="shared" si="75"/>
        <v>0</v>
      </c>
      <c r="GK21">
        <f t="shared" si="76"/>
        <v>0</v>
      </c>
      <c r="GL21">
        <f t="shared" si="77"/>
        <v>0</v>
      </c>
      <c r="GM21">
        <f t="shared" si="78"/>
        <v>0</v>
      </c>
      <c r="GN21">
        <f t="shared" si="79"/>
        <v>0</v>
      </c>
      <c r="GO21">
        <f t="shared" si="80"/>
        <v>0</v>
      </c>
      <c r="GP21">
        <f t="shared" si="81"/>
        <v>0</v>
      </c>
      <c r="GQ21">
        <f t="shared" si="82"/>
        <v>0</v>
      </c>
      <c r="GR21">
        <f t="shared" si="83"/>
        <v>0</v>
      </c>
      <c r="GS21">
        <f t="shared" si="84"/>
        <v>0</v>
      </c>
      <c r="GT21">
        <f t="shared" si="85"/>
        <v>0</v>
      </c>
      <c r="GU21">
        <f t="shared" si="86"/>
        <v>0</v>
      </c>
      <c r="GV21">
        <f t="shared" si="87"/>
        <v>0</v>
      </c>
      <c r="GW21">
        <f t="shared" si="88"/>
        <v>0</v>
      </c>
      <c r="GX21">
        <f t="shared" si="89"/>
        <v>0</v>
      </c>
      <c r="GY21">
        <f t="shared" si="90"/>
        <v>0</v>
      </c>
      <c r="GZ21">
        <f t="shared" si="91"/>
        <v>0</v>
      </c>
      <c r="HA21">
        <f t="shared" si="92"/>
        <v>0</v>
      </c>
      <c r="HB21">
        <f t="shared" si="93"/>
        <v>0</v>
      </c>
      <c r="HC21">
        <f t="shared" si="94"/>
        <v>0</v>
      </c>
      <c r="HD21">
        <f t="shared" si="95"/>
        <v>0</v>
      </c>
      <c r="HE21">
        <f t="shared" si="96"/>
        <v>0</v>
      </c>
      <c r="HF21">
        <f t="shared" si="97"/>
        <v>0</v>
      </c>
      <c r="HG21">
        <f t="shared" si="98"/>
        <v>0</v>
      </c>
      <c r="HH21">
        <f t="shared" si="99"/>
        <v>0</v>
      </c>
      <c r="HI21">
        <f t="shared" si="100"/>
        <v>0</v>
      </c>
      <c r="HJ21">
        <f t="shared" si="101"/>
        <v>0</v>
      </c>
      <c r="HK21">
        <f t="shared" si="102"/>
        <v>0</v>
      </c>
      <c r="HL21">
        <f t="shared" si="103"/>
        <v>0</v>
      </c>
      <c r="HM21">
        <f t="shared" si="104"/>
        <v>0</v>
      </c>
      <c r="HN21">
        <f t="shared" si="105"/>
        <v>0</v>
      </c>
      <c r="HO21">
        <f t="shared" si="106"/>
        <v>0</v>
      </c>
      <c r="HP21">
        <f t="shared" si="107"/>
        <v>0</v>
      </c>
      <c r="HQ21">
        <f t="shared" si="108"/>
        <v>0</v>
      </c>
      <c r="HR21">
        <f t="shared" si="109"/>
        <v>0</v>
      </c>
      <c r="HS21">
        <f t="shared" si="110"/>
        <v>0</v>
      </c>
      <c r="HT21">
        <f t="shared" si="111"/>
        <v>0</v>
      </c>
      <c r="HU21">
        <f t="shared" si="112"/>
        <v>0</v>
      </c>
      <c r="HV21">
        <f t="shared" si="113"/>
        <v>0</v>
      </c>
      <c r="HW21">
        <f t="shared" si="114"/>
        <v>0</v>
      </c>
      <c r="HX21">
        <f t="shared" si="115"/>
        <v>0</v>
      </c>
      <c r="HY21">
        <f t="shared" si="116"/>
        <v>0</v>
      </c>
      <c r="HZ21">
        <f t="shared" si="117"/>
        <v>0</v>
      </c>
      <c r="IA21">
        <f t="shared" si="118"/>
        <v>0</v>
      </c>
      <c r="IB21">
        <f t="shared" si="119"/>
        <v>0</v>
      </c>
      <c r="IC21">
        <f t="shared" si="120"/>
        <v>0</v>
      </c>
      <c r="ID21">
        <f t="shared" si="121"/>
        <v>0</v>
      </c>
      <c r="IE21">
        <f t="shared" si="122"/>
        <v>0</v>
      </c>
      <c r="IF21">
        <f t="shared" si="123"/>
        <v>0</v>
      </c>
      <c r="IG21">
        <f t="shared" si="124"/>
        <v>0</v>
      </c>
      <c r="IH21">
        <f t="shared" si="125"/>
        <v>0</v>
      </c>
      <c r="II21">
        <f t="shared" si="126"/>
        <v>0</v>
      </c>
      <c r="IJ21">
        <f t="shared" si="127"/>
        <v>0</v>
      </c>
      <c r="IK21">
        <f t="shared" si="128"/>
        <v>0</v>
      </c>
      <c r="IL21">
        <f t="shared" si="129"/>
        <v>0</v>
      </c>
      <c r="IM21">
        <f t="shared" si="130"/>
        <v>0</v>
      </c>
      <c r="IN21">
        <f t="shared" si="131"/>
        <v>0</v>
      </c>
      <c r="IO21">
        <f t="shared" si="132"/>
        <v>0</v>
      </c>
    </row>
    <row r="22" spans="1:249" ht="15">
      <c r="A22" s="11">
        <v>17</v>
      </c>
      <c r="B22" s="11">
        <f>IF(A22&lt;=$E$2,Inputs!A22,"")</f>
        <v>36</v>
      </c>
      <c r="C22" s="11">
        <f>IF(A22&lt;=$E$2,Inputs!D22,0)</f>
        <v>8.9058067200488205E-4</v>
      </c>
      <c r="D22" s="11">
        <f>IF(A22&lt;=$E$2,Inputs!F22,0)</f>
        <v>299849.31</v>
      </c>
      <c r="E22" s="11">
        <f t="shared" si="0"/>
        <v>267.04000000000002</v>
      </c>
      <c r="G22" s="9">
        <v>17</v>
      </c>
      <c r="H22">
        <f t="shared" si="133"/>
        <v>0</v>
      </c>
      <c r="I22">
        <f t="shared" si="133"/>
        <v>0</v>
      </c>
      <c r="J22">
        <f t="shared" si="133"/>
        <v>0</v>
      </c>
      <c r="K22">
        <f t="shared" si="133"/>
        <v>0</v>
      </c>
      <c r="L22">
        <f t="shared" si="133"/>
        <v>0</v>
      </c>
      <c r="M22">
        <f t="shared" si="133"/>
        <v>0</v>
      </c>
      <c r="N22">
        <f t="shared" si="133"/>
        <v>0</v>
      </c>
      <c r="O22">
        <f t="shared" si="133"/>
        <v>0</v>
      </c>
      <c r="P22">
        <f t="shared" si="133"/>
        <v>0</v>
      </c>
      <c r="Q22">
        <f t="shared" si="133"/>
        <v>0</v>
      </c>
      <c r="R22">
        <f t="shared" si="134"/>
        <v>0</v>
      </c>
      <c r="S22">
        <f t="shared" si="134"/>
        <v>0</v>
      </c>
      <c r="T22">
        <f t="shared" si="134"/>
        <v>0</v>
      </c>
      <c r="U22">
        <f t="shared" si="134"/>
        <v>-1</v>
      </c>
      <c r="V22">
        <f t="shared" si="134"/>
        <v>6</v>
      </c>
      <c r="W22">
        <f t="shared" si="134"/>
        <v>-15</v>
      </c>
      <c r="X22">
        <f t="shared" si="134"/>
        <v>20</v>
      </c>
      <c r="Y22">
        <f t="shared" si="134"/>
        <v>-15</v>
      </c>
      <c r="Z22">
        <f t="shared" si="134"/>
        <v>6</v>
      </c>
      <c r="AA22">
        <f t="shared" si="134"/>
        <v>-1</v>
      </c>
      <c r="AB22">
        <f t="shared" si="135"/>
        <v>0</v>
      </c>
      <c r="AC22">
        <f t="shared" si="135"/>
        <v>0</v>
      </c>
      <c r="AD22">
        <f t="shared" si="135"/>
        <v>0</v>
      </c>
      <c r="AE22">
        <f t="shared" si="135"/>
        <v>0</v>
      </c>
      <c r="AF22">
        <f t="shared" si="135"/>
        <v>0</v>
      </c>
      <c r="AG22">
        <f t="shared" si="135"/>
        <v>0</v>
      </c>
      <c r="AH22">
        <f t="shared" si="135"/>
        <v>0</v>
      </c>
      <c r="AI22">
        <f t="shared" si="135"/>
        <v>0</v>
      </c>
      <c r="AJ22">
        <f t="shared" si="135"/>
        <v>0</v>
      </c>
      <c r="AK22">
        <f t="shared" si="135"/>
        <v>0</v>
      </c>
      <c r="AL22">
        <f t="shared" si="136"/>
        <v>0</v>
      </c>
      <c r="AM22">
        <f t="shared" si="136"/>
        <v>0</v>
      </c>
      <c r="AN22">
        <f t="shared" si="136"/>
        <v>0</v>
      </c>
      <c r="AO22">
        <f t="shared" si="136"/>
        <v>0</v>
      </c>
      <c r="AP22">
        <f t="shared" si="136"/>
        <v>0</v>
      </c>
      <c r="AQ22">
        <f t="shared" si="136"/>
        <v>0</v>
      </c>
      <c r="AR22">
        <f t="shared" si="136"/>
        <v>0</v>
      </c>
      <c r="AS22">
        <f t="shared" si="136"/>
        <v>0</v>
      </c>
      <c r="AT22">
        <f t="shared" si="136"/>
        <v>0</v>
      </c>
      <c r="AU22">
        <f t="shared" si="136"/>
        <v>0</v>
      </c>
      <c r="AV22">
        <f t="shared" si="137"/>
        <v>0</v>
      </c>
      <c r="AW22">
        <f t="shared" si="137"/>
        <v>0</v>
      </c>
      <c r="AX22">
        <f t="shared" si="137"/>
        <v>0</v>
      </c>
      <c r="AY22">
        <f t="shared" si="137"/>
        <v>0</v>
      </c>
      <c r="AZ22">
        <f t="shared" si="137"/>
        <v>0</v>
      </c>
      <c r="BA22">
        <f t="shared" si="137"/>
        <v>0</v>
      </c>
      <c r="BB22">
        <f t="shared" si="137"/>
        <v>0</v>
      </c>
      <c r="BC22">
        <f t="shared" si="137"/>
        <v>0</v>
      </c>
      <c r="BD22">
        <f t="shared" si="137"/>
        <v>0</v>
      </c>
      <c r="BE22">
        <f t="shared" si="137"/>
        <v>0</v>
      </c>
      <c r="BF22">
        <f t="shared" si="138"/>
        <v>0</v>
      </c>
      <c r="BG22">
        <f t="shared" si="138"/>
        <v>0</v>
      </c>
      <c r="BH22">
        <f t="shared" si="138"/>
        <v>0</v>
      </c>
      <c r="BI22">
        <f t="shared" si="138"/>
        <v>0</v>
      </c>
      <c r="BJ22">
        <f t="shared" si="138"/>
        <v>0</v>
      </c>
      <c r="BK22">
        <f t="shared" si="138"/>
        <v>0</v>
      </c>
      <c r="BL22">
        <f t="shared" si="138"/>
        <v>0</v>
      </c>
      <c r="BM22">
        <f t="shared" si="138"/>
        <v>0</v>
      </c>
      <c r="BN22">
        <f t="shared" si="138"/>
        <v>0</v>
      </c>
      <c r="BO22">
        <f t="shared" si="138"/>
        <v>0</v>
      </c>
      <c r="BP22">
        <f t="shared" si="139"/>
        <v>0</v>
      </c>
      <c r="BQ22">
        <f t="shared" si="139"/>
        <v>0</v>
      </c>
      <c r="BR22">
        <f t="shared" si="139"/>
        <v>0</v>
      </c>
      <c r="BS22">
        <f t="shared" si="139"/>
        <v>0</v>
      </c>
      <c r="BT22">
        <f t="shared" si="139"/>
        <v>0</v>
      </c>
      <c r="BU22">
        <f t="shared" si="139"/>
        <v>0</v>
      </c>
      <c r="BV22">
        <f t="shared" si="139"/>
        <v>0</v>
      </c>
      <c r="BW22">
        <f t="shared" si="139"/>
        <v>0</v>
      </c>
      <c r="BX22">
        <f t="shared" si="139"/>
        <v>0</v>
      </c>
      <c r="BY22">
        <f t="shared" si="139"/>
        <v>0</v>
      </c>
      <c r="BZ22">
        <f t="shared" si="140"/>
        <v>0</v>
      </c>
      <c r="CA22">
        <f t="shared" si="140"/>
        <v>0</v>
      </c>
      <c r="CB22">
        <f t="shared" si="140"/>
        <v>0</v>
      </c>
      <c r="CC22">
        <f t="shared" si="140"/>
        <v>0</v>
      </c>
      <c r="CD22">
        <f t="shared" si="140"/>
        <v>0</v>
      </c>
      <c r="CE22">
        <f t="shared" si="140"/>
        <v>0</v>
      </c>
      <c r="CF22">
        <f t="shared" si="140"/>
        <v>0</v>
      </c>
      <c r="CG22">
        <f t="shared" si="140"/>
        <v>0</v>
      </c>
      <c r="CH22">
        <f t="shared" si="140"/>
        <v>0</v>
      </c>
      <c r="CI22">
        <f t="shared" si="140"/>
        <v>0</v>
      </c>
      <c r="CJ22">
        <f t="shared" si="141"/>
        <v>0</v>
      </c>
      <c r="CK22">
        <f t="shared" si="141"/>
        <v>0</v>
      </c>
      <c r="CL22">
        <f t="shared" si="141"/>
        <v>0</v>
      </c>
      <c r="CM22">
        <f t="shared" si="141"/>
        <v>0</v>
      </c>
      <c r="CN22">
        <f t="shared" si="141"/>
        <v>0</v>
      </c>
      <c r="CO22">
        <f t="shared" si="141"/>
        <v>0</v>
      </c>
      <c r="CP22">
        <f t="shared" si="141"/>
        <v>0</v>
      </c>
      <c r="CQ22">
        <f t="shared" si="141"/>
        <v>0</v>
      </c>
      <c r="CR22">
        <f t="shared" si="141"/>
        <v>0</v>
      </c>
      <c r="CS22">
        <f t="shared" si="141"/>
        <v>0</v>
      </c>
      <c r="CT22">
        <f t="shared" si="142"/>
        <v>0</v>
      </c>
      <c r="CU22">
        <f t="shared" si="142"/>
        <v>0</v>
      </c>
      <c r="CV22">
        <f t="shared" si="142"/>
        <v>0</v>
      </c>
      <c r="CW22">
        <f t="shared" si="142"/>
        <v>0</v>
      </c>
      <c r="CX22">
        <f t="shared" si="142"/>
        <v>0</v>
      </c>
      <c r="CY22">
        <f t="shared" si="142"/>
        <v>0</v>
      </c>
      <c r="CZ22">
        <f t="shared" si="142"/>
        <v>0</v>
      </c>
      <c r="DA22">
        <f t="shared" si="142"/>
        <v>0</v>
      </c>
      <c r="DB22">
        <f t="shared" si="142"/>
        <v>0</v>
      </c>
      <c r="DC22">
        <f t="shared" si="142"/>
        <v>0</v>
      </c>
      <c r="DD22">
        <f t="shared" si="143"/>
        <v>0</v>
      </c>
      <c r="DE22">
        <f t="shared" si="143"/>
        <v>0</v>
      </c>
      <c r="DF22">
        <f t="shared" si="143"/>
        <v>0</v>
      </c>
      <c r="DG22">
        <f t="shared" si="143"/>
        <v>0</v>
      </c>
      <c r="DH22">
        <f t="shared" si="143"/>
        <v>0</v>
      </c>
      <c r="DI22">
        <f t="shared" si="143"/>
        <v>0</v>
      </c>
      <c r="DJ22">
        <f t="shared" si="143"/>
        <v>0</v>
      </c>
      <c r="DK22">
        <f t="shared" si="143"/>
        <v>0</v>
      </c>
      <c r="DL22">
        <f t="shared" si="143"/>
        <v>0</v>
      </c>
      <c r="DM22">
        <f t="shared" si="143"/>
        <v>0</v>
      </c>
      <c r="DN22">
        <f t="shared" si="144"/>
        <v>0</v>
      </c>
      <c r="DO22">
        <f t="shared" si="144"/>
        <v>0</v>
      </c>
      <c r="DP22">
        <f t="shared" si="144"/>
        <v>0</v>
      </c>
      <c r="DQ22">
        <f t="shared" si="144"/>
        <v>0</v>
      </c>
      <c r="DR22">
        <f t="shared" si="144"/>
        <v>0</v>
      </c>
      <c r="DS22">
        <f t="shared" si="144"/>
        <v>0</v>
      </c>
      <c r="DT22">
        <f t="shared" si="144"/>
        <v>0</v>
      </c>
      <c r="DU22">
        <f t="shared" si="144"/>
        <v>0</v>
      </c>
      <c r="DV22">
        <f t="shared" si="144"/>
        <v>0</v>
      </c>
      <c r="DW22">
        <v>0</v>
      </c>
      <c r="DY22" s="10">
        <v>17</v>
      </c>
      <c r="DZ22">
        <f t="shared" si="13"/>
        <v>0</v>
      </c>
      <c r="EA22">
        <f t="shared" si="14"/>
        <v>0</v>
      </c>
      <c r="EB22">
        <f t="shared" si="15"/>
        <v>0</v>
      </c>
      <c r="EC22">
        <f t="shared" si="16"/>
        <v>0</v>
      </c>
      <c r="ED22">
        <f t="shared" si="17"/>
        <v>0</v>
      </c>
      <c r="EE22">
        <f t="shared" si="18"/>
        <v>0</v>
      </c>
      <c r="EF22">
        <f t="shared" si="19"/>
        <v>0</v>
      </c>
      <c r="EG22">
        <f t="shared" si="20"/>
        <v>0</v>
      </c>
      <c r="EH22">
        <f t="shared" si="21"/>
        <v>0</v>
      </c>
      <c r="EI22">
        <f t="shared" si="22"/>
        <v>0</v>
      </c>
      <c r="EJ22">
        <f t="shared" si="23"/>
        <v>0</v>
      </c>
      <c r="EK22">
        <f t="shared" si="24"/>
        <v>0</v>
      </c>
      <c r="EL22">
        <f t="shared" si="25"/>
        <v>0</v>
      </c>
      <c r="EM22">
        <f t="shared" si="26"/>
        <v>-10000000</v>
      </c>
      <c r="EN22">
        <f t="shared" si="27"/>
        <v>60000000</v>
      </c>
      <c r="EO22">
        <f t="shared" si="28"/>
        <v>-150000000</v>
      </c>
      <c r="EP22">
        <f t="shared" si="29"/>
        <v>200299849.31</v>
      </c>
      <c r="EQ22">
        <f t="shared" si="30"/>
        <v>-150000000</v>
      </c>
      <c r="ER22">
        <f t="shared" si="31"/>
        <v>60000000</v>
      </c>
      <c r="ES22">
        <f t="shared" si="32"/>
        <v>-10000000</v>
      </c>
      <c r="ET22">
        <f t="shared" si="33"/>
        <v>0</v>
      </c>
      <c r="EU22">
        <f t="shared" si="34"/>
        <v>0</v>
      </c>
      <c r="EV22">
        <f t="shared" si="35"/>
        <v>0</v>
      </c>
      <c r="EW22">
        <f t="shared" si="36"/>
        <v>0</v>
      </c>
      <c r="EX22">
        <f t="shared" si="37"/>
        <v>0</v>
      </c>
      <c r="EY22">
        <f t="shared" si="38"/>
        <v>0</v>
      </c>
      <c r="EZ22">
        <f t="shared" si="39"/>
        <v>0</v>
      </c>
      <c r="FA22">
        <f t="shared" si="40"/>
        <v>0</v>
      </c>
      <c r="FB22">
        <f t="shared" si="41"/>
        <v>0</v>
      </c>
      <c r="FC22">
        <f t="shared" si="42"/>
        <v>0</v>
      </c>
      <c r="FD22">
        <f t="shared" si="43"/>
        <v>0</v>
      </c>
      <c r="FE22">
        <f t="shared" si="44"/>
        <v>0</v>
      </c>
      <c r="FF22">
        <f t="shared" si="45"/>
        <v>0</v>
      </c>
      <c r="FG22">
        <f t="shared" si="46"/>
        <v>0</v>
      </c>
      <c r="FH22">
        <f t="shared" si="47"/>
        <v>0</v>
      </c>
      <c r="FI22">
        <f t="shared" si="48"/>
        <v>0</v>
      </c>
      <c r="FJ22">
        <f t="shared" si="49"/>
        <v>0</v>
      </c>
      <c r="FK22">
        <f t="shared" si="50"/>
        <v>0</v>
      </c>
      <c r="FL22">
        <f t="shared" si="51"/>
        <v>0</v>
      </c>
      <c r="FM22">
        <f t="shared" si="52"/>
        <v>0</v>
      </c>
      <c r="FN22">
        <f t="shared" si="53"/>
        <v>0</v>
      </c>
      <c r="FO22">
        <f t="shared" si="54"/>
        <v>0</v>
      </c>
      <c r="FP22">
        <f t="shared" si="55"/>
        <v>0</v>
      </c>
      <c r="FQ22">
        <f t="shared" si="56"/>
        <v>0</v>
      </c>
      <c r="FR22">
        <f t="shared" si="57"/>
        <v>0</v>
      </c>
      <c r="FS22">
        <f t="shared" si="58"/>
        <v>0</v>
      </c>
      <c r="FT22">
        <f t="shared" si="59"/>
        <v>0</v>
      </c>
      <c r="FU22">
        <f t="shared" si="60"/>
        <v>0</v>
      </c>
      <c r="FV22">
        <f t="shared" si="61"/>
        <v>0</v>
      </c>
      <c r="FW22">
        <f t="shared" si="62"/>
        <v>0</v>
      </c>
      <c r="FX22">
        <f t="shared" si="63"/>
        <v>0</v>
      </c>
      <c r="FY22">
        <f t="shared" si="64"/>
        <v>0</v>
      </c>
      <c r="FZ22">
        <f t="shared" si="65"/>
        <v>0</v>
      </c>
      <c r="GA22">
        <f t="shared" si="66"/>
        <v>0</v>
      </c>
      <c r="GB22">
        <f t="shared" si="67"/>
        <v>0</v>
      </c>
      <c r="GC22">
        <f t="shared" si="68"/>
        <v>0</v>
      </c>
      <c r="GD22">
        <f t="shared" si="69"/>
        <v>0</v>
      </c>
      <c r="GE22">
        <f t="shared" si="70"/>
        <v>0</v>
      </c>
      <c r="GF22">
        <f t="shared" si="71"/>
        <v>0</v>
      </c>
      <c r="GG22">
        <f t="shared" si="72"/>
        <v>0</v>
      </c>
      <c r="GH22">
        <f t="shared" si="73"/>
        <v>0</v>
      </c>
      <c r="GI22">
        <f t="shared" si="74"/>
        <v>0</v>
      </c>
      <c r="GJ22">
        <f t="shared" si="75"/>
        <v>0</v>
      </c>
      <c r="GK22">
        <f t="shared" si="76"/>
        <v>0</v>
      </c>
      <c r="GL22">
        <f t="shared" si="77"/>
        <v>0</v>
      </c>
      <c r="GM22">
        <f t="shared" si="78"/>
        <v>0</v>
      </c>
      <c r="GN22">
        <f t="shared" si="79"/>
        <v>0</v>
      </c>
      <c r="GO22">
        <f t="shared" si="80"/>
        <v>0</v>
      </c>
      <c r="GP22">
        <f t="shared" si="81"/>
        <v>0</v>
      </c>
      <c r="GQ22">
        <f t="shared" si="82"/>
        <v>0</v>
      </c>
      <c r="GR22">
        <f t="shared" si="83"/>
        <v>0</v>
      </c>
      <c r="GS22">
        <f t="shared" si="84"/>
        <v>0</v>
      </c>
      <c r="GT22">
        <f t="shared" si="85"/>
        <v>0</v>
      </c>
      <c r="GU22">
        <f t="shared" si="86"/>
        <v>0</v>
      </c>
      <c r="GV22">
        <f t="shared" si="87"/>
        <v>0</v>
      </c>
      <c r="GW22">
        <f t="shared" si="88"/>
        <v>0</v>
      </c>
      <c r="GX22">
        <f t="shared" si="89"/>
        <v>0</v>
      </c>
      <c r="GY22">
        <f t="shared" si="90"/>
        <v>0</v>
      </c>
      <c r="GZ22">
        <f t="shared" si="91"/>
        <v>0</v>
      </c>
      <c r="HA22">
        <f t="shared" si="92"/>
        <v>0</v>
      </c>
      <c r="HB22">
        <f t="shared" si="93"/>
        <v>0</v>
      </c>
      <c r="HC22">
        <f t="shared" si="94"/>
        <v>0</v>
      </c>
      <c r="HD22">
        <f t="shared" si="95"/>
        <v>0</v>
      </c>
      <c r="HE22">
        <f t="shared" si="96"/>
        <v>0</v>
      </c>
      <c r="HF22">
        <f t="shared" si="97"/>
        <v>0</v>
      </c>
      <c r="HG22">
        <f t="shared" si="98"/>
        <v>0</v>
      </c>
      <c r="HH22">
        <f t="shared" si="99"/>
        <v>0</v>
      </c>
      <c r="HI22">
        <f t="shared" si="100"/>
        <v>0</v>
      </c>
      <c r="HJ22">
        <f t="shared" si="101"/>
        <v>0</v>
      </c>
      <c r="HK22">
        <f t="shared" si="102"/>
        <v>0</v>
      </c>
      <c r="HL22">
        <f t="shared" si="103"/>
        <v>0</v>
      </c>
      <c r="HM22">
        <f t="shared" si="104"/>
        <v>0</v>
      </c>
      <c r="HN22">
        <f t="shared" si="105"/>
        <v>0</v>
      </c>
      <c r="HO22">
        <f t="shared" si="106"/>
        <v>0</v>
      </c>
      <c r="HP22">
        <f t="shared" si="107"/>
        <v>0</v>
      </c>
      <c r="HQ22">
        <f t="shared" si="108"/>
        <v>0</v>
      </c>
      <c r="HR22">
        <f t="shared" si="109"/>
        <v>0</v>
      </c>
      <c r="HS22">
        <f t="shared" si="110"/>
        <v>0</v>
      </c>
      <c r="HT22">
        <f t="shared" si="111"/>
        <v>0</v>
      </c>
      <c r="HU22">
        <f t="shared" si="112"/>
        <v>0</v>
      </c>
      <c r="HV22">
        <f t="shared" si="113"/>
        <v>0</v>
      </c>
      <c r="HW22">
        <f t="shared" si="114"/>
        <v>0</v>
      </c>
      <c r="HX22">
        <f t="shared" si="115"/>
        <v>0</v>
      </c>
      <c r="HY22">
        <f t="shared" si="116"/>
        <v>0</v>
      </c>
      <c r="HZ22">
        <f t="shared" si="117"/>
        <v>0</v>
      </c>
      <c r="IA22">
        <f t="shared" si="118"/>
        <v>0</v>
      </c>
      <c r="IB22">
        <f t="shared" si="119"/>
        <v>0</v>
      </c>
      <c r="IC22">
        <f t="shared" si="120"/>
        <v>0</v>
      </c>
      <c r="ID22">
        <f t="shared" si="121"/>
        <v>0</v>
      </c>
      <c r="IE22">
        <f t="shared" si="122"/>
        <v>0</v>
      </c>
      <c r="IF22">
        <f t="shared" si="123"/>
        <v>0</v>
      </c>
      <c r="IG22">
        <f t="shared" si="124"/>
        <v>0</v>
      </c>
      <c r="IH22">
        <f t="shared" si="125"/>
        <v>0</v>
      </c>
      <c r="II22">
        <f t="shared" si="126"/>
        <v>0</v>
      </c>
      <c r="IJ22">
        <f t="shared" si="127"/>
        <v>0</v>
      </c>
      <c r="IK22">
        <f t="shared" si="128"/>
        <v>0</v>
      </c>
      <c r="IL22">
        <f t="shared" si="129"/>
        <v>0</v>
      </c>
      <c r="IM22">
        <f t="shared" si="130"/>
        <v>0</v>
      </c>
      <c r="IN22">
        <f t="shared" si="131"/>
        <v>0</v>
      </c>
      <c r="IO22">
        <f t="shared" si="132"/>
        <v>0</v>
      </c>
    </row>
    <row r="23" spans="1:249" ht="15">
      <c r="A23" s="11">
        <v>18</v>
      </c>
      <c r="B23" s="11">
        <f>IF(A23&lt;=$E$2,Inputs!A23,"")</f>
        <v>37</v>
      </c>
      <c r="C23" s="11">
        <f>IF(A23&lt;=$E$2,Inputs!D23,0)</f>
        <v>9.2323623439756995E-4</v>
      </c>
      <c r="D23" s="11">
        <f>IF(A23&lt;=$E$2,Inputs!F23,0)</f>
        <v>290326.56</v>
      </c>
      <c r="E23" s="11">
        <f t="shared" si="0"/>
        <v>268.04000000000002</v>
      </c>
      <c r="G23" s="9">
        <v>18</v>
      </c>
      <c r="H23">
        <f t="shared" si="133"/>
        <v>0</v>
      </c>
      <c r="I23">
        <f t="shared" si="133"/>
        <v>0</v>
      </c>
      <c r="J23">
        <f t="shared" si="133"/>
        <v>0</v>
      </c>
      <c r="K23">
        <f t="shared" si="133"/>
        <v>0</v>
      </c>
      <c r="L23">
        <f t="shared" si="133"/>
        <v>0</v>
      </c>
      <c r="M23">
        <f t="shared" si="133"/>
        <v>0</v>
      </c>
      <c r="N23">
        <f t="shared" si="133"/>
        <v>0</v>
      </c>
      <c r="O23">
        <f t="shared" si="133"/>
        <v>0</v>
      </c>
      <c r="P23">
        <f t="shared" si="133"/>
        <v>0</v>
      </c>
      <c r="Q23">
        <f t="shared" si="133"/>
        <v>0</v>
      </c>
      <c r="R23">
        <f t="shared" si="134"/>
        <v>0</v>
      </c>
      <c r="S23">
        <f t="shared" si="134"/>
        <v>0</v>
      </c>
      <c r="T23">
        <f t="shared" si="134"/>
        <v>0</v>
      </c>
      <c r="U23">
        <f t="shared" si="134"/>
        <v>0</v>
      </c>
      <c r="V23">
        <f t="shared" si="134"/>
        <v>-1</v>
      </c>
      <c r="W23">
        <f t="shared" si="134"/>
        <v>6</v>
      </c>
      <c r="X23">
        <f t="shared" si="134"/>
        <v>-15</v>
      </c>
      <c r="Y23">
        <f t="shared" si="134"/>
        <v>20</v>
      </c>
      <c r="Z23">
        <f t="shared" si="134"/>
        <v>-15</v>
      </c>
      <c r="AA23">
        <f t="shared" si="134"/>
        <v>6</v>
      </c>
      <c r="AB23">
        <f t="shared" si="135"/>
        <v>-1</v>
      </c>
      <c r="AC23">
        <f t="shared" si="135"/>
        <v>0</v>
      </c>
      <c r="AD23">
        <f t="shared" si="135"/>
        <v>0</v>
      </c>
      <c r="AE23">
        <f t="shared" si="135"/>
        <v>0</v>
      </c>
      <c r="AF23">
        <f t="shared" si="135"/>
        <v>0</v>
      </c>
      <c r="AG23">
        <f t="shared" si="135"/>
        <v>0</v>
      </c>
      <c r="AH23">
        <f t="shared" si="135"/>
        <v>0</v>
      </c>
      <c r="AI23">
        <f t="shared" si="135"/>
        <v>0</v>
      </c>
      <c r="AJ23">
        <f t="shared" si="135"/>
        <v>0</v>
      </c>
      <c r="AK23">
        <f t="shared" si="135"/>
        <v>0</v>
      </c>
      <c r="AL23">
        <f t="shared" si="136"/>
        <v>0</v>
      </c>
      <c r="AM23">
        <f t="shared" si="136"/>
        <v>0</v>
      </c>
      <c r="AN23">
        <f t="shared" si="136"/>
        <v>0</v>
      </c>
      <c r="AO23">
        <f t="shared" si="136"/>
        <v>0</v>
      </c>
      <c r="AP23">
        <f t="shared" si="136"/>
        <v>0</v>
      </c>
      <c r="AQ23">
        <f t="shared" si="136"/>
        <v>0</v>
      </c>
      <c r="AR23">
        <f t="shared" si="136"/>
        <v>0</v>
      </c>
      <c r="AS23">
        <f t="shared" si="136"/>
        <v>0</v>
      </c>
      <c r="AT23">
        <f t="shared" si="136"/>
        <v>0</v>
      </c>
      <c r="AU23">
        <f t="shared" si="136"/>
        <v>0</v>
      </c>
      <c r="AV23">
        <f t="shared" si="137"/>
        <v>0</v>
      </c>
      <c r="AW23">
        <f t="shared" si="137"/>
        <v>0</v>
      </c>
      <c r="AX23">
        <f t="shared" si="137"/>
        <v>0</v>
      </c>
      <c r="AY23">
        <f t="shared" si="137"/>
        <v>0</v>
      </c>
      <c r="AZ23">
        <f t="shared" si="137"/>
        <v>0</v>
      </c>
      <c r="BA23">
        <f t="shared" si="137"/>
        <v>0</v>
      </c>
      <c r="BB23">
        <f t="shared" si="137"/>
        <v>0</v>
      </c>
      <c r="BC23">
        <f t="shared" si="137"/>
        <v>0</v>
      </c>
      <c r="BD23">
        <f t="shared" si="137"/>
        <v>0</v>
      </c>
      <c r="BE23">
        <f t="shared" si="137"/>
        <v>0</v>
      </c>
      <c r="BF23">
        <f t="shared" si="138"/>
        <v>0</v>
      </c>
      <c r="BG23">
        <f t="shared" si="138"/>
        <v>0</v>
      </c>
      <c r="BH23">
        <f t="shared" si="138"/>
        <v>0</v>
      </c>
      <c r="BI23">
        <f t="shared" si="138"/>
        <v>0</v>
      </c>
      <c r="BJ23">
        <f t="shared" si="138"/>
        <v>0</v>
      </c>
      <c r="BK23">
        <f t="shared" si="138"/>
        <v>0</v>
      </c>
      <c r="BL23">
        <f t="shared" si="138"/>
        <v>0</v>
      </c>
      <c r="BM23">
        <f t="shared" si="138"/>
        <v>0</v>
      </c>
      <c r="BN23">
        <f t="shared" si="138"/>
        <v>0</v>
      </c>
      <c r="BO23">
        <f t="shared" si="138"/>
        <v>0</v>
      </c>
      <c r="BP23">
        <f t="shared" si="139"/>
        <v>0</v>
      </c>
      <c r="BQ23">
        <f t="shared" si="139"/>
        <v>0</v>
      </c>
      <c r="BR23">
        <f t="shared" si="139"/>
        <v>0</v>
      </c>
      <c r="BS23">
        <f t="shared" si="139"/>
        <v>0</v>
      </c>
      <c r="BT23">
        <f t="shared" si="139"/>
        <v>0</v>
      </c>
      <c r="BU23">
        <f t="shared" si="139"/>
        <v>0</v>
      </c>
      <c r="BV23">
        <f t="shared" si="139"/>
        <v>0</v>
      </c>
      <c r="BW23">
        <f t="shared" si="139"/>
        <v>0</v>
      </c>
      <c r="BX23">
        <f t="shared" si="139"/>
        <v>0</v>
      </c>
      <c r="BY23">
        <f t="shared" si="139"/>
        <v>0</v>
      </c>
      <c r="BZ23">
        <f t="shared" si="140"/>
        <v>0</v>
      </c>
      <c r="CA23">
        <f t="shared" si="140"/>
        <v>0</v>
      </c>
      <c r="CB23">
        <f t="shared" si="140"/>
        <v>0</v>
      </c>
      <c r="CC23">
        <f t="shared" si="140"/>
        <v>0</v>
      </c>
      <c r="CD23">
        <f t="shared" si="140"/>
        <v>0</v>
      </c>
      <c r="CE23">
        <f t="shared" si="140"/>
        <v>0</v>
      </c>
      <c r="CF23">
        <f t="shared" si="140"/>
        <v>0</v>
      </c>
      <c r="CG23">
        <f t="shared" si="140"/>
        <v>0</v>
      </c>
      <c r="CH23">
        <f t="shared" si="140"/>
        <v>0</v>
      </c>
      <c r="CI23">
        <f t="shared" si="140"/>
        <v>0</v>
      </c>
      <c r="CJ23">
        <f t="shared" si="141"/>
        <v>0</v>
      </c>
      <c r="CK23">
        <f t="shared" si="141"/>
        <v>0</v>
      </c>
      <c r="CL23">
        <f t="shared" si="141"/>
        <v>0</v>
      </c>
      <c r="CM23">
        <f t="shared" si="141"/>
        <v>0</v>
      </c>
      <c r="CN23">
        <f t="shared" si="141"/>
        <v>0</v>
      </c>
      <c r="CO23">
        <f t="shared" si="141"/>
        <v>0</v>
      </c>
      <c r="CP23">
        <f t="shared" si="141"/>
        <v>0</v>
      </c>
      <c r="CQ23">
        <f t="shared" si="141"/>
        <v>0</v>
      </c>
      <c r="CR23">
        <f t="shared" si="141"/>
        <v>0</v>
      </c>
      <c r="CS23">
        <f t="shared" si="141"/>
        <v>0</v>
      </c>
      <c r="CT23">
        <f t="shared" si="142"/>
        <v>0</v>
      </c>
      <c r="CU23">
        <f t="shared" si="142"/>
        <v>0</v>
      </c>
      <c r="CV23">
        <f t="shared" si="142"/>
        <v>0</v>
      </c>
      <c r="CW23">
        <f t="shared" si="142"/>
        <v>0</v>
      </c>
      <c r="CX23">
        <f t="shared" si="142"/>
        <v>0</v>
      </c>
      <c r="CY23">
        <f t="shared" si="142"/>
        <v>0</v>
      </c>
      <c r="CZ23">
        <f t="shared" si="142"/>
        <v>0</v>
      </c>
      <c r="DA23">
        <f t="shared" si="142"/>
        <v>0</v>
      </c>
      <c r="DB23">
        <f t="shared" si="142"/>
        <v>0</v>
      </c>
      <c r="DC23">
        <f t="shared" si="142"/>
        <v>0</v>
      </c>
      <c r="DD23">
        <f t="shared" si="143"/>
        <v>0</v>
      </c>
      <c r="DE23">
        <f t="shared" si="143"/>
        <v>0</v>
      </c>
      <c r="DF23">
        <f t="shared" si="143"/>
        <v>0</v>
      </c>
      <c r="DG23">
        <f t="shared" si="143"/>
        <v>0</v>
      </c>
      <c r="DH23">
        <f t="shared" si="143"/>
        <v>0</v>
      </c>
      <c r="DI23">
        <f t="shared" si="143"/>
        <v>0</v>
      </c>
      <c r="DJ23">
        <f t="shared" si="143"/>
        <v>0</v>
      </c>
      <c r="DK23">
        <f t="shared" si="143"/>
        <v>0</v>
      </c>
      <c r="DL23">
        <f t="shared" si="143"/>
        <v>0</v>
      </c>
      <c r="DM23">
        <f t="shared" si="143"/>
        <v>0</v>
      </c>
      <c r="DN23">
        <f t="shared" si="144"/>
        <v>0</v>
      </c>
      <c r="DO23">
        <f t="shared" si="144"/>
        <v>0</v>
      </c>
      <c r="DP23">
        <f t="shared" si="144"/>
        <v>0</v>
      </c>
      <c r="DQ23">
        <f t="shared" si="144"/>
        <v>0</v>
      </c>
      <c r="DR23">
        <f t="shared" si="144"/>
        <v>0</v>
      </c>
      <c r="DS23">
        <f t="shared" si="144"/>
        <v>0</v>
      </c>
      <c r="DT23">
        <f t="shared" si="144"/>
        <v>0</v>
      </c>
      <c r="DU23">
        <f t="shared" si="144"/>
        <v>0</v>
      </c>
      <c r="DV23">
        <f t="shared" si="144"/>
        <v>0</v>
      </c>
      <c r="DW23">
        <v>0</v>
      </c>
      <c r="DY23" s="10">
        <v>18</v>
      </c>
      <c r="DZ23">
        <f t="shared" si="13"/>
        <v>0</v>
      </c>
      <c r="EA23">
        <f t="shared" si="14"/>
        <v>0</v>
      </c>
      <c r="EB23">
        <f t="shared" si="15"/>
        <v>0</v>
      </c>
      <c r="EC23">
        <f t="shared" si="16"/>
        <v>0</v>
      </c>
      <c r="ED23">
        <f t="shared" si="17"/>
        <v>0</v>
      </c>
      <c r="EE23">
        <f t="shared" si="18"/>
        <v>0</v>
      </c>
      <c r="EF23">
        <f t="shared" si="19"/>
        <v>0</v>
      </c>
      <c r="EG23">
        <f t="shared" si="20"/>
        <v>0</v>
      </c>
      <c r="EH23">
        <f t="shared" si="21"/>
        <v>0</v>
      </c>
      <c r="EI23">
        <f t="shared" si="22"/>
        <v>0</v>
      </c>
      <c r="EJ23">
        <f t="shared" si="23"/>
        <v>0</v>
      </c>
      <c r="EK23">
        <f t="shared" si="24"/>
        <v>0</v>
      </c>
      <c r="EL23">
        <f t="shared" si="25"/>
        <v>0</v>
      </c>
      <c r="EM23">
        <f t="shared" si="26"/>
        <v>0</v>
      </c>
      <c r="EN23">
        <f t="shared" si="27"/>
        <v>-10000000</v>
      </c>
      <c r="EO23">
        <f t="shared" si="28"/>
        <v>60000000</v>
      </c>
      <c r="EP23">
        <f t="shared" si="29"/>
        <v>-150000000</v>
      </c>
      <c r="EQ23">
        <f t="shared" si="30"/>
        <v>200290326.56</v>
      </c>
      <c r="ER23">
        <f t="shared" si="31"/>
        <v>-150000000</v>
      </c>
      <c r="ES23">
        <f t="shared" si="32"/>
        <v>60000000</v>
      </c>
      <c r="ET23">
        <f t="shared" si="33"/>
        <v>-10000000</v>
      </c>
      <c r="EU23">
        <f t="shared" si="34"/>
        <v>0</v>
      </c>
      <c r="EV23">
        <f t="shared" si="35"/>
        <v>0</v>
      </c>
      <c r="EW23">
        <f t="shared" si="36"/>
        <v>0</v>
      </c>
      <c r="EX23">
        <f t="shared" si="37"/>
        <v>0</v>
      </c>
      <c r="EY23">
        <f t="shared" si="38"/>
        <v>0</v>
      </c>
      <c r="EZ23">
        <f t="shared" si="39"/>
        <v>0</v>
      </c>
      <c r="FA23">
        <f t="shared" si="40"/>
        <v>0</v>
      </c>
      <c r="FB23">
        <f t="shared" si="41"/>
        <v>0</v>
      </c>
      <c r="FC23">
        <f t="shared" si="42"/>
        <v>0</v>
      </c>
      <c r="FD23">
        <f t="shared" si="43"/>
        <v>0</v>
      </c>
      <c r="FE23">
        <f t="shared" si="44"/>
        <v>0</v>
      </c>
      <c r="FF23">
        <f t="shared" si="45"/>
        <v>0</v>
      </c>
      <c r="FG23">
        <f t="shared" si="46"/>
        <v>0</v>
      </c>
      <c r="FH23">
        <f t="shared" si="47"/>
        <v>0</v>
      </c>
      <c r="FI23">
        <f t="shared" si="48"/>
        <v>0</v>
      </c>
      <c r="FJ23">
        <f t="shared" si="49"/>
        <v>0</v>
      </c>
      <c r="FK23">
        <f t="shared" si="50"/>
        <v>0</v>
      </c>
      <c r="FL23">
        <f t="shared" si="51"/>
        <v>0</v>
      </c>
      <c r="FM23">
        <f t="shared" si="52"/>
        <v>0</v>
      </c>
      <c r="FN23">
        <f t="shared" si="53"/>
        <v>0</v>
      </c>
      <c r="FO23">
        <f t="shared" si="54"/>
        <v>0</v>
      </c>
      <c r="FP23">
        <f t="shared" si="55"/>
        <v>0</v>
      </c>
      <c r="FQ23">
        <f t="shared" si="56"/>
        <v>0</v>
      </c>
      <c r="FR23">
        <f t="shared" si="57"/>
        <v>0</v>
      </c>
      <c r="FS23">
        <f t="shared" si="58"/>
        <v>0</v>
      </c>
      <c r="FT23">
        <f t="shared" si="59"/>
        <v>0</v>
      </c>
      <c r="FU23">
        <f t="shared" si="60"/>
        <v>0</v>
      </c>
      <c r="FV23">
        <f t="shared" si="61"/>
        <v>0</v>
      </c>
      <c r="FW23">
        <f t="shared" si="62"/>
        <v>0</v>
      </c>
      <c r="FX23">
        <f t="shared" si="63"/>
        <v>0</v>
      </c>
      <c r="FY23">
        <f t="shared" si="64"/>
        <v>0</v>
      </c>
      <c r="FZ23">
        <f t="shared" si="65"/>
        <v>0</v>
      </c>
      <c r="GA23">
        <f t="shared" si="66"/>
        <v>0</v>
      </c>
      <c r="GB23">
        <f t="shared" si="67"/>
        <v>0</v>
      </c>
      <c r="GC23">
        <f t="shared" si="68"/>
        <v>0</v>
      </c>
      <c r="GD23">
        <f t="shared" si="69"/>
        <v>0</v>
      </c>
      <c r="GE23">
        <f t="shared" si="70"/>
        <v>0</v>
      </c>
      <c r="GF23">
        <f t="shared" si="71"/>
        <v>0</v>
      </c>
      <c r="GG23">
        <f t="shared" si="72"/>
        <v>0</v>
      </c>
      <c r="GH23">
        <f t="shared" si="73"/>
        <v>0</v>
      </c>
      <c r="GI23">
        <f t="shared" si="74"/>
        <v>0</v>
      </c>
      <c r="GJ23">
        <f t="shared" si="75"/>
        <v>0</v>
      </c>
      <c r="GK23">
        <f t="shared" si="76"/>
        <v>0</v>
      </c>
      <c r="GL23">
        <f t="shared" si="77"/>
        <v>0</v>
      </c>
      <c r="GM23">
        <f t="shared" si="78"/>
        <v>0</v>
      </c>
      <c r="GN23">
        <f t="shared" si="79"/>
        <v>0</v>
      </c>
      <c r="GO23">
        <f t="shared" si="80"/>
        <v>0</v>
      </c>
      <c r="GP23">
        <f t="shared" si="81"/>
        <v>0</v>
      </c>
      <c r="GQ23">
        <f t="shared" si="82"/>
        <v>0</v>
      </c>
      <c r="GR23">
        <f t="shared" si="83"/>
        <v>0</v>
      </c>
      <c r="GS23">
        <f t="shared" si="84"/>
        <v>0</v>
      </c>
      <c r="GT23">
        <f t="shared" si="85"/>
        <v>0</v>
      </c>
      <c r="GU23">
        <f t="shared" si="86"/>
        <v>0</v>
      </c>
      <c r="GV23">
        <f t="shared" si="87"/>
        <v>0</v>
      </c>
      <c r="GW23">
        <f t="shared" si="88"/>
        <v>0</v>
      </c>
      <c r="GX23">
        <f t="shared" si="89"/>
        <v>0</v>
      </c>
      <c r="GY23">
        <f t="shared" si="90"/>
        <v>0</v>
      </c>
      <c r="GZ23">
        <f t="shared" si="91"/>
        <v>0</v>
      </c>
      <c r="HA23">
        <f t="shared" si="92"/>
        <v>0</v>
      </c>
      <c r="HB23">
        <f t="shared" si="93"/>
        <v>0</v>
      </c>
      <c r="HC23">
        <f t="shared" si="94"/>
        <v>0</v>
      </c>
      <c r="HD23">
        <f t="shared" si="95"/>
        <v>0</v>
      </c>
      <c r="HE23">
        <f t="shared" si="96"/>
        <v>0</v>
      </c>
      <c r="HF23">
        <f t="shared" si="97"/>
        <v>0</v>
      </c>
      <c r="HG23">
        <f t="shared" si="98"/>
        <v>0</v>
      </c>
      <c r="HH23">
        <f t="shared" si="99"/>
        <v>0</v>
      </c>
      <c r="HI23">
        <f t="shared" si="100"/>
        <v>0</v>
      </c>
      <c r="HJ23">
        <f t="shared" si="101"/>
        <v>0</v>
      </c>
      <c r="HK23">
        <f t="shared" si="102"/>
        <v>0</v>
      </c>
      <c r="HL23">
        <f t="shared" si="103"/>
        <v>0</v>
      </c>
      <c r="HM23">
        <f t="shared" si="104"/>
        <v>0</v>
      </c>
      <c r="HN23">
        <f t="shared" si="105"/>
        <v>0</v>
      </c>
      <c r="HO23">
        <f t="shared" si="106"/>
        <v>0</v>
      </c>
      <c r="HP23">
        <f t="shared" si="107"/>
        <v>0</v>
      </c>
      <c r="HQ23">
        <f t="shared" si="108"/>
        <v>0</v>
      </c>
      <c r="HR23">
        <f t="shared" si="109"/>
        <v>0</v>
      </c>
      <c r="HS23">
        <f t="shared" si="110"/>
        <v>0</v>
      </c>
      <c r="HT23">
        <f t="shared" si="111"/>
        <v>0</v>
      </c>
      <c r="HU23">
        <f t="shared" si="112"/>
        <v>0</v>
      </c>
      <c r="HV23">
        <f t="shared" si="113"/>
        <v>0</v>
      </c>
      <c r="HW23">
        <f t="shared" si="114"/>
        <v>0</v>
      </c>
      <c r="HX23">
        <f t="shared" si="115"/>
        <v>0</v>
      </c>
      <c r="HY23">
        <f t="shared" si="116"/>
        <v>0</v>
      </c>
      <c r="HZ23">
        <f t="shared" si="117"/>
        <v>0</v>
      </c>
      <c r="IA23">
        <f t="shared" si="118"/>
        <v>0</v>
      </c>
      <c r="IB23">
        <f t="shared" si="119"/>
        <v>0</v>
      </c>
      <c r="IC23">
        <f t="shared" si="120"/>
        <v>0</v>
      </c>
      <c r="ID23">
        <f t="shared" si="121"/>
        <v>0</v>
      </c>
      <c r="IE23">
        <f t="shared" si="122"/>
        <v>0</v>
      </c>
      <c r="IF23">
        <f t="shared" si="123"/>
        <v>0</v>
      </c>
      <c r="IG23">
        <f t="shared" si="124"/>
        <v>0</v>
      </c>
      <c r="IH23">
        <f t="shared" si="125"/>
        <v>0</v>
      </c>
      <c r="II23">
        <f t="shared" si="126"/>
        <v>0</v>
      </c>
      <c r="IJ23">
        <f t="shared" si="127"/>
        <v>0</v>
      </c>
      <c r="IK23">
        <f t="shared" si="128"/>
        <v>0</v>
      </c>
      <c r="IL23">
        <f t="shared" si="129"/>
        <v>0</v>
      </c>
      <c r="IM23">
        <f t="shared" si="130"/>
        <v>0</v>
      </c>
      <c r="IN23">
        <f t="shared" si="131"/>
        <v>0</v>
      </c>
      <c r="IO23">
        <f t="shared" si="132"/>
        <v>0</v>
      </c>
    </row>
    <row r="24" spans="1:249" ht="15">
      <c r="A24" s="11">
        <v>19</v>
      </c>
      <c r="B24" s="11">
        <f>IF(A24&lt;=$E$2,Inputs!A24,"")</f>
        <v>38</v>
      </c>
      <c r="C24" s="11">
        <f>IF(A24&lt;=$E$2,Inputs!D24,0)</f>
        <v>8.9741845179166005E-4</v>
      </c>
      <c r="D24" s="11">
        <f>IF(A24&lt;=$E$2,Inputs!F24,0)</f>
        <v>289764.49</v>
      </c>
      <c r="E24" s="11">
        <f t="shared" si="0"/>
        <v>260.04000000000002</v>
      </c>
      <c r="G24" s="9">
        <v>19</v>
      </c>
      <c r="H24">
        <f t="shared" si="133"/>
        <v>0</v>
      </c>
      <c r="I24">
        <f t="shared" si="133"/>
        <v>0</v>
      </c>
      <c r="J24">
        <f t="shared" si="133"/>
        <v>0</v>
      </c>
      <c r="K24">
        <f t="shared" si="133"/>
        <v>0</v>
      </c>
      <c r="L24">
        <f t="shared" si="133"/>
        <v>0</v>
      </c>
      <c r="M24">
        <f t="shared" si="133"/>
        <v>0</v>
      </c>
      <c r="N24">
        <f t="shared" si="133"/>
        <v>0</v>
      </c>
      <c r="O24">
        <f t="shared" si="133"/>
        <v>0</v>
      </c>
      <c r="P24">
        <f t="shared" si="133"/>
        <v>0</v>
      </c>
      <c r="Q24">
        <f t="shared" si="133"/>
        <v>0</v>
      </c>
      <c r="R24">
        <f t="shared" si="134"/>
        <v>0</v>
      </c>
      <c r="S24">
        <f t="shared" si="134"/>
        <v>0</v>
      </c>
      <c r="T24">
        <f t="shared" si="134"/>
        <v>0</v>
      </c>
      <c r="U24">
        <f t="shared" si="134"/>
        <v>0</v>
      </c>
      <c r="V24">
        <f t="shared" si="134"/>
        <v>0</v>
      </c>
      <c r="W24">
        <f t="shared" si="134"/>
        <v>-1</v>
      </c>
      <c r="X24">
        <f t="shared" si="134"/>
        <v>6</v>
      </c>
      <c r="Y24">
        <f t="shared" si="134"/>
        <v>-15</v>
      </c>
      <c r="Z24">
        <f t="shared" si="134"/>
        <v>20</v>
      </c>
      <c r="AA24">
        <f t="shared" si="134"/>
        <v>-15</v>
      </c>
      <c r="AB24">
        <f t="shared" si="135"/>
        <v>6</v>
      </c>
      <c r="AC24">
        <f t="shared" si="135"/>
        <v>-1</v>
      </c>
      <c r="AD24">
        <f t="shared" si="135"/>
        <v>0</v>
      </c>
      <c r="AE24">
        <f t="shared" si="135"/>
        <v>0</v>
      </c>
      <c r="AF24">
        <f t="shared" si="135"/>
        <v>0</v>
      </c>
      <c r="AG24">
        <f t="shared" si="135"/>
        <v>0</v>
      </c>
      <c r="AH24">
        <f t="shared" si="135"/>
        <v>0</v>
      </c>
      <c r="AI24">
        <f t="shared" si="135"/>
        <v>0</v>
      </c>
      <c r="AJ24">
        <f t="shared" si="135"/>
        <v>0</v>
      </c>
      <c r="AK24">
        <f t="shared" si="135"/>
        <v>0</v>
      </c>
      <c r="AL24">
        <f t="shared" si="136"/>
        <v>0</v>
      </c>
      <c r="AM24">
        <f t="shared" si="136"/>
        <v>0</v>
      </c>
      <c r="AN24">
        <f t="shared" si="136"/>
        <v>0</v>
      </c>
      <c r="AO24">
        <f t="shared" si="136"/>
        <v>0</v>
      </c>
      <c r="AP24">
        <f t="shared" si="136"/>
        <v>0</v>
      </c>
      <c r="AQ24">
        <f t="shared" si="136"/>
        <v>0</v>
      </c>
      <c r="AR24">
        <f t="shared" si="136"/>
        <v>0</v>
      </c>
      <c r="AS24">
        <f t="shared" si="136"/>
        <v>0</v>
      </c>
      <c r="AT24">
        <f t="shared" si="136"/>
        <v>0</v>
      </c>
      <c r="AU24">
        <f t="shared" si="136"/>
        <v>0</v>
      </c>
      <c r="AV24">
        <f t="shared" si="137"/>
        <v>0</v>
      </c>
      <c r="AW24">
        <f t="shared" si="137"/>
        <v>0</v>
      </c>
      <c r="AX24">
        <f t="shared" si="137"/>
        <v>0</v>
      </c>
      <c r="AY24">
        <f t="shared" si="137"/>
        <v>0</v>
      </c>
      <c r="AZ24">
        <f t="shared" si="137"/>
        <v>0</v>
      </c>
      <c r="BA24">
        <f t="shared" si="137"/>
        <v>0</v>
      </c>
      <c r="BB24">
        <f t="shared" si="137"/>
        <v>0</v>
      </c>
      <c r="BC24">
        <f t="shared" si="137"/>
        <v>0</v>
      </c>
      <c r="BD24">
        <f t="shared" si="137"/>
        <v>0</v>
      </c>
      <c r="BE24">
        <f t="shared" si="137"/>
        <v>0</v>
      </c>
      <c r="BF24">
        <f t="shared" si="138"/>
        <v>0</v>
      </c>
      <c r="BG24">
        <f t="shared" si="138"/>
        <v>0</v>
      </c>
      <c r="BH24">
        <f t="shared" si="138"/>
        <v>0</v>
      </c>
      <c r="BI24">
        <f t="shared" si="138"/>
        <v>0</v>
      </c>
      <c r="BJ24">
        <f t="shared" si="138"/>
        <v>0</v>
      </c>
      <c r="BK24">
        <f t="shared" si="138"/>
        <v>0</v>
      </c>
      <c r="BL24">
        <f t="shared" si="138"/>
        <v>0</v>
      </c>
      <c r="BM24">
        <f t="shared" si="138"/>
        <v>0</v>
      </c>
      <c r="BN24">
        <f t="shared" si="138"/>
        <v>0</v>
      </c>
      <c r="BO24">
        <f t="shared" si="138"/>
        <v>0</v>
      </c>
      <c r="BP24">
        <f t="shared" si="139"/>
        <v>0</v>
      </c>
      <c r="BQ24">
        <f t="shared" si="139"/>
        <v>0</v>
      </c>
      <c r="BR24">
        <f t="shared" si="139"/>
        <v>0</v>
      </c>
      <c r="BS24">
        <f t="shared" si="139"/>
        <v>0</v>
      </c>
      <c r="BT24">
        <f t="shared" si="139"/>
        <v>0</v>
      </c>
      <c r="BU24">
        <f t="shared" si="139"/>
        <v>0</v>
      </c>
      <c r="BV24">
        <f t="shared" si="139"/>
        <v>0</v>
      </c>
      <c r="BW24">
        <f t="shared" si="139"/>
        <v>0</v>
      </c>
      <c r="BX24">
        <f t="shared" si="139"/>
        <v>0</v>
      </c>
      <c r="BY24">
        <f t="shared" si="139"/>
        <v>0</v>
      </c>
      <c r="BZ24">
        <f t="shared" si="140"/>
        <v>0</v>
      </c>
      <c r="CA24">
        <f t="shared" si="140"/>
        <v>0</v>
      </c>
      <c r="CB24">
        <f t="shared" si="140"/>
        <v>0</v>
      </c>
      <c r="CC24">
        <f t="shared" si="140"/>
        <v>0</v>
      </c>
      <c r="CD24">
        <f t="shared" si="140"/>
        <v>0</v>
      </c>
      <c r="CE24">
        <f t="shared" si="140"/>
        <v>0</v>
      </c>
      <c r="CF24">
        <f t="shared" si="140"/>
        <v>0</v>
      </c>
      <c r="CG24">
        <f t="shared" si="140"/>
        <v>0</v>
      </c>
      <c r="CH24">
        <f t="shared" si="140"/>
        <v>0</v>
      </c>
      <c r="CI24">
        <f t="shared" si="140"/>
        <v>0</v>
      </c>
      <c r="CJ24">
        <f t="shared" si="141"/>
        <v>0</v>
      </c>
      <c r="CK24">
        <f t="shared" si="141"/>
        <v>0</v>
      </c>
      <c r="CL24">
        <f t="shared" si="141"/>
        <v>0</v>
      </c>
      <c r="CM24">
        <f t="shared" si="141"/>
        <v>0</v>
      </c>
      <c r="CN24">
        <f t="shared" si="141"/>
        <v>0</v>
      </c>
      <c r="CO24">
        <f t="shared" si="141"/>
        <v>0</v>
      </c>
      <c r="CP24">
        <f t="shared" si="141"/>
        <v>0</v>
      </c>
      <c r="CQ24">
        <f t="shared" si="141"/>
        <v>0</v>
      </c>
      <c r="CR24">
        <f t="shared" si="141"/>
        <v>0</v>
      </c>
      <c r="CS24">
        <f t="shared" si="141"/>
        <v>0</v>
      </c>
      <c r="CT24">
        <f t="shared" si="142"/>
        <v>0</v>
      </c>
      <c r="CU24">
        <f t="shared" si="142"/>
        <v>0</v>
      </c>
      <c r="CV24">
        <f t="shared" si="142"/>
        <v>0</v>
      </c>
      <c r="CW24">
        <f t="shared" si="142"/>
        <v>0</v>
      </c>
      <c r="CX24">
        <f t="shared" si="142"/>
        <v>0</v>
      </c>
      <c r="CY24">
        <f t="shared" si="142"/>
        <v>0</v>
      </c>
      <c r="CZ24">
        <f t="shared" si="142"/>
        <v>0</v>
      </c>
      <c r="DA24">
        <f t="shared" si="142"/>
        <v>0</v>
      </c>
      <c r="DB24">
        <f t="shared" si="142"/>
        <v>0</v>
      </c>
      <c r="DC24">
        <f t="shared" si="142"/>
        <v>0</v>
      </c>
      <c r="DD24">
        <f t="shared" si="143"/>
        <v>0</v>
      </c>
      <c r="DE24">
        <f t="shared" si="143"/>
        <v>0</v>
      </c>
      <c r="DF24">
        <f t="shared" si="143"/>
        <v>0</v>
      </c>
      <c r="DG24">
        <f t="shared" si="143"/>
        <v>0</v>
      </c>
      <c r="DH24">
        <f t="shared" si="143"/>
        <v>0</v>
      </c>
      <c r="DI24">
        <f t="shared" si="143"/>
        <v>0</v>
      </c>
      <c r="DJ24">
        <f t="shared" si="143"/>
        <v>0</v>
      </c>
      <c r="DK24">
        <f t="shared" si="143"/>
        <v>0</v>
      </c>
      <c r="DL24">
        <f t="shared" si="143"/>
        <v>0</v>
      </c>
      <c r="DM24">
        <f t="shared" si="143"/>
        <v>0</v>
      </c>
      <c r="DN24">
        <f t="shared" si="144"/>
        <v>0</v>
      </c>
      <c r="DO24">
        <f t="shared" si="144"/>
        <v>0</v>
      </c>
      <c r="DP24">
        <f t="shared" si="144"/>
        <v>0</v>
      </c>
      <c r="DQ24">
        <f t="shared" si="144"/>
        <v>0</v>
      </c>
      <c r="DR24">
        <f t="shared" si="144"/>
        <v>0</v>
      </c>
      <c r="DS24">
        <f t="shared" si="144"/>
        <v>0</v>
      </c>
      <c r="DT24">
        <f t="shared" si="144"/>
        <v>0</v>
      </c>
      <c r="DU24">
        <f t="shared" si="144"/>
        <v>0</v>
      </c>
      <c r="DV24">
        <f t="shared" si="144"/>
        <v>0</v>
      </c>
      <c r="DW24">
        <v>0</v>
      </c>
      <c r="DY24" s="10">
        <v>19</v>
      </c>
      <c r="DZ24">
        <f t="shared" si="13"/>
        <v>0</v>
      </c>
      <c r="EA24">
        <f t="shared" si="14"/>
        <v>0</v>
      </c>
      <c r="EB24">
        <f t="shared" si="15"/>
        <v>0</v>
      </c>
      <c r="EC24">
        <f t="shared" si="16"/>
        <v>0</v>
      </c>
      <c r="ED24">
        <f t="shared" si="17"/>
        <v>0</v>
      </c>
      <c r="EE24">
        <f t="shared" si="18"/>
        <v>0</v>
      </c>
      <c r="EF24">
        <f t="shared" si="19"/>
        <v>0</v>
      </c>
      <c r="EG24">
        <f t="shared" si="20"/>
        <v>0</v>
      </c>
      <c r="EH24">
        <f t="shared" si="21"/>
        <v>0</v>
      </c>
      <c r="EI24">
        <f t="shared" si="22"/>
        <v>0</v>
      </c>
      <c r="EJ24">
        <f t="shared" si="23"/>
        <v>0</v>
      </c>
      <c r="EK24">
        <f t="shared" si="24"/>
        <v>0</v>
      </c>
      <c r="EL24">
        <f t="shared" si="25"/>
        <v>0</v>
      </c>
      <c r="EM24">
        <f t="shared" si="26"/>
        <v>0</v>
      </c>
      <c r="EN24">
        <f t="shared" si="27"/>
        <v>0</v>
      </c>
      <c r="EO24">
        <f t="shared" si="28"/>
        <v>-10000000</v>
      </c>
      <c r="EP24">
        <f t="shared" si="29"/>
        <v>60000000</v>
      </c>
      <c r="EQ24">
        <f t="shared" si="30"/>
        <v>-150000000</v>
      </c>
      <c r="ER24">
        <f t="shared" si="31"/>
        <v>200289764.49000001</v>
      </c>
      <c r="ES24">
        <f t="shared" si="32"/>
        <v>-150000000</v>
      </c>
      <c r="ET24">
        <f t="shared" si="33"/>
        <v>60000000</v>
      </c>
      <c r="EU24">
        <f t="shared" si="34"/>
        <v>-10000000</v>
      </c>
      <c r="EV24">
        <f t="shared" si="35"/>
        <v>0</v>
      </c>
      <c r="EW24">
        <f t="shared" si="36"/>
        <v>0</v>
      </c>
      <c r="EX24">
        <f t="shared" si="37"/>
        <v>0</v>
      </c>
      <c r="EY24">
        <f t="shared" si="38"/>
        <v>0</v>
      </c>
      <c r="EZ24">
        <f t="shared" si="39"/>
        <v>0</v>
      </c>
      <c r="FA24">
        <f t="shared" si="40"/>
        <v>0</v>
      </c>
      <c r="FB24">
        <f t="shared" si="41"/>
        <v>0</v>
      </c>
      <c r="FC24">
        <f t="shared" si="42"/>
        <v>0</v>
      </c>
      <c r="FD24">
        <f t="shared" si="43"/>
        <v>0</v>
      </c>
      <c r="FE24">
        <f t="shared" si="44"/>
        <v>0</v>
      </c>
      <c r="FF24">
        <f t="shared" si="45"/>
        <v>0</v>
      </c>
      <c r="FG24">
        <f t="shared" si="46"/>
        <v>0</v>
      </c>
      <c r="FH24">
        <f t="shared" si="47"/>
        <v>0</v>
      </c>
      <c r="FI24">
        <f t="shared" si="48"/>
        <v>0</v>
      </c>
      <c r="FJ24">
        <f t="shared" si="49"/>
        <v>0</v>
      </c>
      <c r="FK24">
        <f t="shared" si="50"/>
        <v>0</v>
      </c>
      <c r="FL24">
        <f t="shared" si="51"/>
        <v>0</v>
      </c>
      <c r="FM24">
        <f t="shared" si="52"/>
        <v>0</v>
      </c>
      <c r="FN24">
        <f t="shared" si="53"/>
        <v>0</v>
      </c>
      <c r="FO24">
        <f t="shared" si="54"/>
        <v>0</v>
      </c>
      <c r="FP24">
        <f t="shared" si="55"/>
        <v>0</v>
      </c>
      <c r="FQ24">
        <f t="shared" si="56"/>
        <v>0</v>
      </c>
      <c r="FR24">
        <f t="shared" si="57"/>
        <v>0</v>
      </c>
      <c r="FS24">
        <f t="shared" si="58"/>
        <v>0</v>
      </c>
      <c r="FT24">
        <f t="shared" si="59"/>
        <v>0</v>
      </c>
      <c r="FU24">
        <f t="shared" si="60"/>
        <v>0</v>
      </c>
      <c r="FV24">
        <f t="shared" si="61"/>
        <v>0</v>
      </c>
      <c r="FW24">
        <f t="shared" si="62"/>
        <v>0</v>
      </c>
      <c r="FX24">
        <f t="shared" si="63"/>
        <v>0</v>
      </c>
      <c r="FY24">
        <f t="shared" si="64"/>
        <v>0</v>
      </c>
      <c r="FZ24">
        <f t="shared" si="65"/>
        <v>0</v>
      </c>
      <c r="GA24">
        <f t="shared" si="66"/>
        <v>0</v>
      </c>
      <c r="GB24">
        <f t="shared" si="67"/>
        <v>0</v>
      </c>
      <c r="GC24">
        <f t="shared" si="68"/>
        <v>0</v>
      </c>
      <c r="GD24">
        <f t="shared" si="69"/>
        <v>0</v>
      </c>
      <c r="GE24">
        <f t="shared" si="70"/>
        <v>0</v>
      </c>
      <c r="GF24">
        <f t="shared" si="71"/>
        <v>0</v>
      </c>
      <c r="GG24">
        <f t="shared" si="72"/>
        <v>0</v>
      </c>
      <c r="GH24">
        <f t="shared" si="73"/>
        <v>0</v>
      </c>
      <c r="GI24">
        <f t="shared" si="74"/>
        <v>0</v>
      </c>
      <c r="GJ24">
        <f t="shared" si="75"/>
        <v>0</v>
      </c>
      <c r="GK24">
        <f t="shared" si="76"/>
        <v>0</v>
      </c>
      <c r="GL24">
        <f t="shared" si="77"/>
        <v>0</v>
      </c>
      <c r="GM24">
        <f t="shared" si="78"/>
        <v>0</v>
      </c>
      <c r="GN24">
        <f t="shared" si="79"/>
        <v>0</v>
      </c>
      <c r="GO24">
        <f t="shared" si="80"/>
        <v>0</v>
      </c>
      <c r="GP24">
        <f t="shared" si="81"/>
        <v>0</v>
      </c>
      <c r="GQ24">
        <f t="shared" si="82"/>
        <v>0</v>
      </c>
      <c r="GR24">
        <f t="shared" si="83"/>
        <v>0</v>
      </c>
      <c r="GS24">
        <f t="shared" si="84"/>
        <v>0</v>
      </c>
      <c r="GT24">
        <f t="shared" si="85"/>
        <v>0</v>
      </c>
      <c r="GU24">
        <f t="shared" si="86"/>
        <v>0</v>
      </c>
      <c r="GV24">
        <f t="shared" si="87"/>
        <v>0</v>
      </c>
      <c r="GW24">
        <f t="shared" si="88"/>
        <v>0</v>
      </c>
      <c r="GX24">
        <f t="shared" si="89"/>
        <v>0</v>
      </c>
      <c r="GY24">
        <f t="shared" si="90"/>
        <v>0</v>
      </c>
      <c r="GZ24">
        <f t="shared" si="91"/>
        <v>0</v>
      </c>
      <c r="HA24">
        <f t="shared" si="92"/>
        <v>0</v>
      </c>
      <c r="HB24">
        <f t="shared" si="93"/>
        <v>0</v>
      </c>
      <c r="HC24">
        <f t="shared" si="94"/>
        <v>0</v>
      </c>
      <c r="HD24">
        <f t="shared" si="95"/>
        <v>0</v>
      </c>
      <c r="HE24">
        <f t="shared" si="96"/>
        <v>0</v>
      </c>
      <c r="HF24">
        <f t="shared" si="97"/>
        <v>0</v>
      </c>
      <c r="HG24">
        <f t="shared" si="98"/>
        <v>0</v>
      </c>
      <c r="HH24">
        <f t="shared" si="99"/>
        <v>0</v>
      </c>
      <c r="HI24">
        <f t="shared" si="100"/>
        <v>0</v>
      </c>
      <c r="HJ24">
        <f t="shared" si="101"/>
        <v>0</v>
      </c>
      <c r="HK24">
        <f t="shared" si="102"/>
        <v>0</v>
      </c>
      <c r="HL24">
        <f t="shared" si="103"/>
        <v>0</v>
      </c>
      <c r="HM24">
        <f t="shared" si="104"/>
        <v>0</v>
      </c>
      <c r="HN24">
        <f t="shared" si="105"/>
        <v>0</v>
      </c>
      <c r="HO24">
        <f t="shared" si="106"/>
        <v>0</v>
      </c>
      <c r="HP24">
        <f t="shared" si="107"/>
        <v>0</v>
      </c>
      <c r="HQ24">
        <f t="shared" si="108"/>
        <v>0</v>
      </c>
      <c r="HR24">
        <f t="shared" si="109"/>
        <v>0</v>
      </c>
      <c r="HS24">
        <f t="shared" si="110"/>
        <v>0</v>
      </c>
      <c r="HT24">
        <f t="shared" si="111"/>
        <v>0</v>
      </c>
      <c r="HU24">
        <f t="shared" si="112"/>
        <v>0</v>
      </c>
      <c r="HV24">
        <f t="shared" si="113"/>
        <v>0</v>
      </c>
      <c r="HW24">
        <f t="shared" si="114"/>
        <v>0</v>
      </c>
      <c r="HX24">
        <f t="shared" si="115"/>
        <v>0</v>
      </c>
      <c r="HY24">
        <f t="shared" si="116"/>
        <v>0</v>
      </c>
      <c r="HZ24">
        <f t="shared" si="117"/>
        <v>0</v>
      </c>
      <c r="IA24">
        <f t="shared" si="118"/>
        <v>0</v>
      </c>
      <c r="IB24">
        <f t="shared" si="119"/>
        <v>0</v>
      </c>
      <c r="IC24">
        <f t="shared" si="120"/>
        <v>0</v>
      </c>
      <c r="ID24">
        <f t="shared" si="121"/>
        <v>0</v>
      </c>
      <c r="IE24">
        <f t="shared" si="122"/>
        <v>0</v>
      </c>
      <c r="IF24">
        <f t="shared" si="123"/>
        <v>0</v>
      </c>
      <c r="IG24">
        <f t="shared" si="124"/>
        <v>0</v>
      </c>
      <c r="IH24">
        <f t="shared" si="125"/>
        <v>0</v>
      </c>
      <c r="II24">
        <f t="shared" si="126"/>
        <v>0</v>
      </c>
      <c r="IJ24">
        <f t="shared" si="127"/>
        <v>0</v>
      </c>
      <c r="IK24">
        <f t="shared" si="128"/>
        <v>0</v>
      </c>
      <c r="IL24">
        <f t="shared" si="129"/>
        <v>0</v>
      </c>
      <c r="IM24">
        <f t="shared" si="130"/>
        <v>0</v>
      </c>
      <c r="IN24">
        <f t="shared" si="131"/>
        <v>0</v>
      </c>
      <c r="IO24">
        <f t="shared" si="132"/>
        <v>0</v>
      </c>
    </row>
    <row r="25" spans="1:249" ht="15">
      <c r="A25" s="11">
        <v>20</v>
      </c>
      <c r="B25" s="11">
        <f>IF(A25&lt;=$E$2,Inputs!A25,"")</f>
        <v>39</v>
      </c>
      <c r="C25" s="11">
        <f>IF(A25&lt;=$E$2,Inputs!D25,0)</f>
        <v>1.0042761099538799E-3</v>
      </c>
      <c r="D25" s="11">
        <f>IF(A25&lt;=$E$2,Inputs!F25,0)</f>
        <v>289800.78000000003</v>
      </c>
      <c r="E25" s="11">
        <f t="shared" si="0"/>
        <v>291.04000000000002</v>
      </c>
      <c r="G25" s="9">
        <v>20</v>
      </c>
      <c r="H25">
        <f t="shared" si="133"/>
        <v>0</v>
      </c>
      <c r="I25">
        <f t="shared" si="133"/>
        <v>0</v>
      </c>
      <c r="J25">
        <f t="shared" si="133"/>
        <v>0</v>
      </c>
      <c r="K25">
        <f t="shared" si="133"/>
        <v>0</v>
      </c>
      <c r="L25">
        <f t="shared" si="133"/>
        <v>0</v>
      </c>
      <c r="M25">
        <f t="shared" si="133"/>
        <v>0</v>
      </c>
      <c r="N25">
        <f t="shared" si="133"/>
        <v>0</v>
      </c>
      <c r="O25">
        <f t="shared" si="133"/>
        <v>0</v>
      </c>
      <c r="P25">
        <f t="shared" si="133"/>
        <v>0</v>
      </c>
      <c r="Q25">
        <f t="shared" si="133"/>
        <v>0</v>
      </c>
      <c r="R25">
        <f t="shared" si="134"/>
        <v>0</v>
      </c>
      <c r="S25">
        <f t="shared" si="134"/>
        <v>0</v>
      </c>
      <c r="T25">
        <f t="shared" si="134"/>
        <v>0</v>
      </c>
      <c r="U25">
        <f t="shared" si="134"/>
        <v>0</v>
      </c>
      <c r="V25">
        <f t="shared" si="134"/>
        <v>0</v>
      </c>
      <c r="W25">
        <f t="shared" si="134"/>
        <v>0</v>
      </c>
      <c r="X25">
        <f t="shared" si="134"/>
        <v>-1</v>
      </c>
      <c r="Y25">
        <f t="shared" si="134"/>
        <v>6</v>
      </c>
      <c r="Z25">
        <f t="shared" si="134"/>
        <v>-15</v>
      </c>
      <c r="AA25">
        <f t="shared" si="134"/>
        <v>20</v>
      </c>
      <c r="AB25">
        <f t="shared" si="135"/>
        <v>-15</v>
      </c>
      <c r="AC25">
        <f t="shared" si="135"/>
        <v>6</v>
      </c>
      <c r="AD25">
        <f t="shared" si="135"/>
        <v>-1</v>
      </c>
      <c r="AE25">
        <f t="shared" si="135"/>
        <v>0</v>
      </c>
      <c r="AF25">
        <f t="shared" si="135"/>
        <v>0</v>
      </c>
      <c r="AG25">
        <f t="shared" si="135"/>
        <v>0</v>
      </c>
      <c r="AH25">
        <f t="shared" si="135"/>
        <v>0</v>
      </c>
      <c r="AI25">
        <f t="shared" si="135"/>
        <v>0</v>
      </c>
      <c r="AJ25">
        <f t="shared" si="135"/>
        <v>0</v>
      </c>
      <c r="AK25">
        <f t="shared" si="135"/>
        <v>0</v>
      </c>
      <c r="AL25">
        <f t="shared" si="136"/>
        <v>0</v>
      </c>
      <c r="AM25">
        <f t="shared" si="136"/>
        <v>0</v>
      </c>
      <c r="AN25">
        <f t="shared" si="136"/>
        <v>0</v>
      </c>
      <c r="AO25">
        <f t="shared" si="136"/>
        <v>0</v>
      </c>
      <c r="AP25">
        <f t="shared" si="136"/>
        <v>0</v>
      </c>
      <c r="AQ25">
        <f t="shared" si="136"/>
        <v>0</v>
      </c>
      <c r="AR25">
        <f t="shared" si="136"/>
        <v>0</v>
      </c>
      <c r="AS25">
        <f t="shared" si="136"/>
        <v>0</v>
      </c>
      <c r="AT25">
        <f t="shared" si="136"/>
        <v>0</v>
      </c>
      <c r="AU25">
        <f t="shared" si="136"/>
        <v>0</v>
      </c>
      <c r="AV25">
        <f t="shared" si="137"/>
        <v>0</v>
      </c>
      <c r="AW25">
        <f t="shared" si="137"/>
        <v>0</v>
      </c>
      <c r="AX25">
        <f t="shared" si="137"/>
        <v>0</v>
      </c>
      <c r="AY25">
        <f t="shared" si="137"/>
        <v>0</v>
      </c>
      <c r="AZ25">
        <f t="shared" si="137"/>
        <v>0</v>
      </c>
      <c r="BA25">
        <f t="shared" si="137"/>
        <v>0</v>
      </c>
      <c r="BB25">
        <f t="shared" si="137"/>
        <v>0</v>
      </c>
      <c r="BC25">
        <f t="shared" si="137"/>
        <v>0</v>
      </c>
      <c r="BD25">
        <f t="shared" si="137"/>
        <v>0</v>
      </c>
      <c r="BE25">
        <f t="shared" si="137"/>
        <v>0</v>
      </c>
      <c r="BF25">
        <f t="shared" si="138"/>
        <v>0</v>
      </c>
      <c r="BG25">
        <f t="shared" si="138"/>
        <v>0</v>
      </c>
      <c r="BH25">
        <f t="shared" si="138"/>
        <v>0</v>
      </c>
      <c r="BI25">
        <f t="shared" si="138"/>
        <v>0</v>
      </c>
      <c r="BJ25">
        <f t="shared" si="138"/>
        <v>0</v>
      </c>
      <c r="BK25">
        <f t="shared" si="138"/>
        <v>0</v>
      </c>
      <c r="BL25">
        <f t="shared" si="138"/>
        <v>0</v>
      </c>
      <c r="BM25">
        <f t="shared" si="138"/>
        <v>0</v>
      </c>
      <c r="BN25">
        <f t="shared" si="138"/>
        <v>0</v>
      </c>
      <c r="BO25">
        <f t="shared" si="138"/>
        <v>0</v>
      </c>
      <c r="BP25">
        <f t="shared" si="139"/>
        <v>0</v>
      </c>
      <c r="BQ25">
        <f t="shared" si="139"/>
        <v>0</v>
      </c>
      <c r="BR25">
        <f t="shared" si="139"/>
        <v>0</v>
      </c>
      <c r="BS25">
        <f t="shared" si="139"/>
        <v>0</v>
      </c>
      <c r="BT25">
        <f t="shared" si="139"/>
        <v>0</v>
      </c>
      <c r="BU25">
        <f t="shared" si="139"/>
        <v>0</v>
      </c>
      <c r="BV25">
        <f t="shared" si="139"/>
        <v>0</v>
      </c>
      <c r="BW25">
        <f t="shared" si="139"/>
        <v>0</v>
      </c>
      <c r="BX25">
        <f t="shared" si="139"/>
        <v>0</v>
      </c>
      <c r="BY25">
        <f t="shared" si="139"/>
        <v>0</v>
      </c>
      <c r="BZ25">
        <f t="shared" si="140"/>
        <v>0</v>
      </c>
      <c r="CA25">
        <f t="shared" si="140"/>
        <v>0</v>
      </c>
      <c r="CB25">
        <f t="shared" si="140"/>
        <v>0</v>
      </c>
      <c r="CC25">
        <f t="shared" si="140"/>
        <v>0</v>
      </c>
      <c r="CD25">
        <f t="shared" si="140"/>
        <v>0</v>
      </c>
      <c r="CE25">
        <f t="shared" si="140"/>
        <v>0</v>
      </c>
      <c r="CF25">
        <f t="shared" si="140"/>
        <v>0</v>
      </c>
      <c r="CG25">
        <f t="shared" si="140"/>
        <v>0</v>
      </c>
      <c r="CH25">
        <f t="shared" si="140"/>
        <v>0</v>
      </c>
      <c r="CI25">
        <f t="shared" si="140"/>
        <v>0</v>
      </c>
      <c r="CJ25">
        <f t="shared" si="141"/>
        <v>0</v>
      </c>
      <c r="CK25">
        <f t="shared" si="141"/>
        <v>0</v>
      </c>
      <c r="CL25">
        <f t="shared" si="141"/>
        <v>0</v>
      </c>
      <c r="CM25">
        <f t="shared" si="141"/>
        <v>0</v>
      </c>
      <c r="CN25">
        <f t="shared" si="141"/>
        <v>0</v>
      </c>
      <c r="CO25">
        <f t="shared" si="141"/>
        <v>0</v>
      </c>
      <c r="CP25">
        <f t="shared" si="141"/>
        <v>0</v>
      </c>
      <c r="CQ25">
        <f t="shared" si="141"/>
        <v>0</v>
      </c>
      <c r="CR25">
        <f t="shared" si="141"/>
        <v>0</v>
      </c>
      <c r="CS25">
        <f t="shared" si="141"/>
        <v>0</v>
      </c>
      <c r="CT25">
        <f t="shared" si="142"/>
        <v>0</v>
      </c>
      <c r="CU25">
        <f t="shared" si="142"/>
        <v>0</v>
      </c>
      <c r="CV25">
        <f t="shared" si="142"/>
        <v>0</v>
      </c>
      <c r="CW25">
        <f t="shared" si="142"/>
        <v>0</v>
      </c>
      <c r="CX25">
        <f t="shared" si="142"/>
        <v>0</v>
      </c>
      <c r="CY25">
        <f t="shared" si="142"/>
        <v>0</v>
      </c>
      <c r="CZ25">
        <f t="shared" si="142"/>
        <v>0</v>
      </c>
      <c r="DA25">
        <f t="shared" si="142"/>
        <v>0</v>
      </c>
      <c r="DB25">
        <f t="shared" si="142"/>
        <v>0</v>
      </c>
      <c r="DC25">
        <f t="shared" si="142"/>
        <v>0</v>
      </c>
      <c r="DD25">
        <f t="shared" si="143"/>
        <v>0</v>
      </c>
      <c r="DE25">
        <f t="shared" si="143"/>
        <v>0</v>
      </c>
      <c r="DF25">
        <f t="shared" si="143"/>
        <v>0</v>
      </c>
      <c r="DG25">
        <f t="shared" si="143"/>
        <v>0</v>
      </c>
      <c r="DH25">
        <f t="shared" si="143"/>
        <v>0</v>
      </c>
      <c r="DI25">
        <f t="shared" si="143"/>
        <v>0</v>
      </c>
      <c r="DJ25">
        <f t="shared" si="143"/>
        <v>0</v>
      </c>
      <c r="DK25">
        <f t="shared" si="143"/>
        <v>0</v>
      </c>
      <c r="DL25">
        <f t="shared" si="143"/>
        <v>0</v>
      </c>
      <c r="DM25">
        <f t="shared" si="143"/>
        <v>0</v>
      </c>
      <c r="DN25">
        <f t="shared" si="144"/>
        <v>0</v>
      </c>
      <c r="DO25">
        <f t="shared" si="144"/>
        <v>0</v>
      </c>
      <c r="DP25">
        <f t="shared" si="144"/>
        <v>0</v>
      </c>
      <c r="DQ25">
        <f t="shared" si="144"/>
        <v>0</v>
      </c>
      <c r="DR25">
        <f t="shared" si="144"/>
        <v>0</v>
      </c>
      <c r="DS25">
        <f t="shared" si="144"/>
        <v>0</v>
      </c>
      <c r="DT25">
        <f t="shared" si="144"/>
        <v>0</v>
      </c>
      <c r="DU25">
        <f t="shared" si="144"/>
        <v>0</v>
      </c>
      <c r="DV25">
        <f t="shared" si="144"/>
        <v>0</v>
      </c>
      <c r="DW25">
        <v>0</v>
      </c>
      <c r="DY25" s="10">
        <v>20</v>
      </c>
      <c r="DZ25">
        <f t="shared" si="13"/>
        <v>0</v>
      </c>
      <c r="EA25">
        <f t="shared" si="14"/>
        <v>0</v>
      </c>
      <c r="EB25">
        <f t="shared" si="15"/>
        <v>0</v>
      </c>
      <c r="EC25">
        <f t="shared" si="16"/>
        <v>0</v>
      </c>
      <c r="ED25">
        <f t="shared" si="17"/>
        <v>0</v>
      </c>
      <c r="EE25">
        <f t="shared" si="18"/>
        <v>0</v>
      </c>
      <c r="EF25">
        <f t="shared" si="19"/>
        <v>0</v>
      </c>
      <c r="EG25">
        <f t="shared" si="20"/>
        <v>0</v>
      </c>
      <c r="EH25">
        <f t="shared" si="21"/>
        <v>0</v>
      </c>
      <c r="EI25">
        <f t="shared" si="22"/>
        <v>0</v>
      </c>
      <c r="EJ25">
        <f t="shared" si="23"/>
        <v>0</v>
      </c>
      <c r="EK25">
        <f t="shared" si="24"/>
        <v>0</v>
      </c>
      <c r="EL25">
        <f t="shared" si="25"/>
        <v>0</v>
      </c>
      <c r="EM25">
        <f t="shared" si="26"/>
        <v>0</v>
      </c>
      <c r="EN25">
        <f t="shared" si="27"/>
        <v>0</v>
      </c>
      <c r="EO25">
        <f t="shared" si="28"/>
        <v>0</v>
      </c>
      <c r="EP25">
        <f t="shared" si="29"/>
        <v>-10000000</v>
      </c>
      <c r="EQ25">
        <f t="shared" si="30"/>
        <v>60000000</v>
      </c>
      <c r="ER25">
        <f t="shared" si="31"/>
        <v>-150000000</v>
      </c>
      <c r="ES25">
        <f t="shared" si="32"/>
        <v>200289800.78</v>
      </c>
      <c r="ET25">
        <f t="shared" si="33"/>
        <v>-150000000</v>
      </c>
      <c r="EU25">
        <f t="shared" si="34"/>
        <v>60000000</v>
      </c>
      <c r="EV25">
        <f t="shared" si="35"/>
        <v>-10000000</v>
      </c>
      <c r="EW25">
        <f t="shared" si="36"/>
        <v>0</v>
      </c>
      <c r="EX25">
        <f t="shared" si="37"/>
        <v>0</v>
      </c>
      <c r="EY25">
        <f t="shared" si="38"/>
        <v>0</v>
      </c>
      <c r="EZ25">
        <f t="shared" si="39"/>
        <v>0</v>
      </c>
      <c r="FA25">
        <f t="shared" si="40"/>
        <v>0</v>
      </c>
      <c r="FB25">
        <f t="shared" si="41"/>
        <v>0</v>
      </c>
      <c r="FC25">
        <f t="shared" si="42"/>
        <v>0</v>
      </c>
      <c r="FD25">
        <f t="shared" si="43"/>
        <v>0</v>
      </c>
      <c r="FE25">
        <f t="shared" si="44"/>
        <v>0</v>
      </c>
      <c r="FF25">
        <f t="shared" si="45"/>
        <v>0</v>
      </c>
      <c r="FG25">
        <f t="shared" si="46"/>
        <v>0</v>
      </c>
      <c r="FH25">
        <f t="shared" si="47"/>
        <v>0</v>
      </c>
      <c r="FI25">
        <f t="shared" si="48"/>
        <v>0</v>
      </c>
      <c r="FJ25">
        <f t="shared" si="49"/>
        <v>0</v>
      </c>
      <c r="FK25">
        <f t="shared" si="50"/>
        <v>0</v>
      </c>
      <c r="FL25">
        <f t="shared" si="51"/>
        <v>0</v>
      </c>
      <c r="FM25">
        <f t="shared" si="52"/>
        <v>0</v>
      </c>
      <c r="FN25">
        <f t="shared" si="53"/>
        <v>0</v>
      </c>
      <c r="FO25">
        <f t="shared" si="54"/>
        <v>0</v>
      </c>
      <c r="FP25">
        <f t="shared" si="55"/>
        <v>0</v>
      </c>
      <c r="FQ25">
        <f t="shared" si="56"/>
        <v>0</v>
      </c>
      <c r="FR25">
        <f t="shared" si="57"/>
        <v>0</v>
      </c>
      <c r="FS25">
        <f t="shared" si="58"/>
        <v>0</v>
      </c>
      <c r="FT25">
        <f t="shared" si="59"/>
        <v>0</v>
      </c>
      <c r="FU25">
        <f t="shared" si="60"/>
        <v>0</v>
      </c>
      <c r="FV25">
        <f t="shared" si="61"/>
        <v>0</v>
      </c>
      <c r="FW25">
        <f t="shared" si="62"/>
        <v>0</v>
      </c>
      <c r="FX25">
        <f t="shared" si="63"/>
        <v>0</v>
      </c>
      <c r="FY25">
        <f t="shared" si="64"/>
        <v>0</v>
      </c>
      <c r="FZ25">
        <f t="shared" si="65"/>
        <v>0</v>
      </c>
      <c r="GA25">
        <f t="shared" si="66"/>
        <v>0</v>
      </c>
      <c r="GB25">
        <f t="shared" si="67"/>
        <v>0</v>
      </c>
      <c r="GC25">
        <f t="shared" si="68"/>
        <v>0</v>
      </c>
      <c r="GD25">
        <f t="shared" si="69"/>
        <v>0</v>
      </c>
      <c r="GE25">
        <f t="shared" si="70"/>
        <v>0</v>
      </c>
      <c r="GF25">
        <f t="shared" si="71"/>
        <v>0</v>
      </c>
      <c r="GG25">
        <f t="shared" si="72"/>
        <v>0</v>
      </c>
      <c r="GH25">
        <f t="shared" si="73"/>
        <v>0</v>
      </c>
      <c r="GI25">
        <f t="shared" si="74"/>
        <v>0</v>
      </c>
      <c r="GJ25">
        <f t="shared" si="75"/>
        <v>0</v>
      </c>
      <c r="GK25">
        <f t="shared" si="76"/>
        <v>0</v>
      </c>
      <c r="GL25">
        <f t="shared" si="77"/>
        <v>0</v>
      </c>
      <c r="GM25">
        <f t="shared" si="78"/>
        <v>0</v>
      </c>
      <c r="GN25">
        <f t="shared" si="79"/>
        <v>0</v>
      </c>
      <c r="GO25">
        <f t="shared" si="80"/>
        <v>0</v>
      </c>
      <c r="GP25">
        <f t="shared" si="81"/>
        <v>0</v>
      </c>
      <c r="GQ25">
        <f t="shared" si="82"/>
        <v>0</v>
      </c>
      <c r="GR25">
        <f t="shared" si="83"/>
        <v>0</v>
      </c>
      <c r="GS25">
        <f t="shared" si="84"/>
        <v>0</v>
      </c>
      <c r="GT25">
        <f t="shared" si="85"/>
        <v>0</v>
      </c>
      <c r="GU25">
        <f t="shared" si="86"/>
        <v>0</v>
      </c>
      <c r="GV25">
        <f t="shared" si="87"/>
        <v>0</v>
      </c>
      <c r="GW25">
        <f t="shared" si="88"/>
        <v>0</v>
      </c>
      <c r="GX25">
        <f t="shared" si="89"/>
        <v>0</v>
      </c>
      <c r="GY25">
        <f t="shared" si="90"/>
        <v>0</v>
      </c>
      <c r="GZ25">
        <f t="shared" si="91"/>
        <v>0</v>
      </c>
      <c r="HA25">
        <f t="shared" si="92"/>
        <v>0</v>
      </c>
      <c r="HB25">
        <f t="shared" si="93"/>
        <v>0</v>
      </c>
      <c r="HC25">
        <f t="shared" si="94"/>
        <v>0</v>
      </c>
      <c r="HD25">
        <f t="shared" si="95"/>
        <v>0</v>
      </c>
      <c r="HE25">
        <f t="shared" si="96"/>
        <v>0</v>
      </c>
      <c r="HF25">
        <f t="shared" si="97"/>
        <v>0</v>
      </c>
      <c r="HG25">
        <f t="shared" si="98"/>
        <v>0</v>
      </c>
      <c r="HH25">
        <f t="shared" si="99"/>
        <v>0</v>
      </c>
      <c r="HI25">
        <f t="shared" si="100"/>
        <v>0</v>
      </c>
      <c r="HJ25">
        <f t="shared" si="101"/>
        <v>0</v>
      </c>
      <c r="HK25">
        <f t="shared" si="102"/>
        <v>0</v>
      </c>
      <c r="HL25">
        <f t="shared" si="103"/>
        <v>0</v>
      </c>
      <c r="HM25">
        <f t="shared" si="104"/>
        <v>0</v>
      </c>
      <c r="HN25">
        <f t="shared" si="105"/>
        <v>0</v>
      </c>
      <c r="HO25">
        <f t="shared" si="106"/>
        <v>0</v>
      </c>
      <c r="HP25">
        <f t="shared" si="107"/>
        <v>0</v>
      </c>
      <c r="HQ25">
        <f t="shared" si="108"/>
        <v>0</v>
      </c>
      <c r="HR25">
        <f t="shared" si="109"/>
        <v>0</v>
      </c>
      <c r="HS25">
        <f t="shared" si="110"/>
        <v>0</v>
      </c>
      <c r="HT25">
        <f t="shared" si="111"/>
        <v>0</v>
      </c>
      <c r="HU25">
        <f t="shared" si="112"/>
        <v>0</v>
      </c>
      <c r="HV25">
        <f t="shared" si="113"/>
        <v>0</v>
      </c>
      <c r="HW25">
        <f t="shared" si="114"/>
        <v>0</v>
      </c>
      <c r="HX25">
        <f t="shared" si="115"/>
        <v>0</v>
      </c>
      <c r="HY25">
        <f t="shared" si="116"/>
        <v>0</v>
      </c>
      <c r="HZ25">
        <f t="shared" si="117"/>
        <v>0</v>
      </c>
      <c r="IA25">
        <f t="shared" si="118"/>
        <v>0</v>
      </c>
      <c r="IB25">
        <f t="shared" si="119"/>
        <v>0</v>
      </c>
      <c r="IC25">
        <f t="shared" si="120"/>
        <v>0</v>
      </c>
      <c r="ID25">
        <f t="shared" si="121"/>
        <v>0</v>
      </c>
      <c r="IE25">
        <f t="shared" si="122"/>
        <v>0</v>
      </c>
      <c r="IF25">
        <f t="shared" si="123"/>
        <v>0</v>
      </c>
      <c r="IG25">
        <f t="shared" si="124"/>
        <v>0</v>
      </c>
      <c r="IH25">
        <f t="shared" si="125"/>
        <v>0</v>
      </c>
      <c r="II25">
        <f t="shared" si="126"/>
        <v>0</v>
      </c>
      <c r="IJ25">
        <f t="shared" si="127"/>
        <v>0</v>
      </c>
      <c r="IK25">
        <f t="shared" si="128"/>
        <v>0</v>
      </c>
      <c r="IL25">
        <f t="shared" si="129"/>
        <v>0</v>
      </c>
      <c r="IM25">
        <f t="shared" si="130"/>
        <v>0</v>
      </c>
      <c r="IN25">
        <f t="shared" si="131"/>
        <v>0</v>
      </c>
      <c r="IO25">
        <f t="shared" si="132"/>
        <v>0</v>
      </c>
    </row>
    <row r="26" spans="1:249" ht="15">
      <c r="A26" s="11">
        <v>21</v>
      </c>
      <c r="B26" s="11">
        <f>IF(A26&lt;=$E$2,Inputs!A26,"")</f>
        <v>40</v>
      </c>
      <c r="C26" s="11">
        <f>IF(A26&lt;=$E$2,Inputs!D26,0)</f>
        <v>1.17266101672055E-3</v>
      </c>
      <c r="D26" s="11">
        <f>IF(A26&lt;=$E$2,Inputs!F26,0)</f>
        <v>295089.53999999998</v>
      </c>
      <c r="E26" s="11">
        <f t="shared" si="0"/>
        <v>346.04</v>
      </c>
      <c r="G26" s="9">
        <v>21</v>
      </c>
      <c r="H26">
        <f t="shared" ref="H26:Q35" si="145">IF(OR($A26&gt;$E$2,H$5&gt;$E$2),0,IF(AND($A26&lt;=$E$2-3,H$5-$A26+1&gt;=1,H$5-$A26+1&lt;=4),CHOOSE(H$5-$A26+1,1,-3,3,-1),0)+IF(AND($A26-1&gt;=1,$A26-1&lt;=$E$2-3,H$5-$A26+2&gt;=1,H$5-$A26+2&lt;=4),-3*CHOOSE(H$5-$A26+2,1,-3,3,-1),0)+IF(AND($A26-2&gt;=1,$A26-2&lt;=$E$2-3,H$5-$A26+3&gt;=1,H$5-$A26+3&lt;=4),3*CHOOSE(H$5-$A26+3,1,-3,3,-1),0)+IF(AND($A26-3&gt;=1,$A26-3&lt;=$E$2-3,H$5-$A26+4&gt;=1,H$5-$A26+4&lt;=4),-1*CHOOSE(H$5-$A26+4,1,-3,3,-1),0))</f>
        <v>0</v>
      </c>
      <c r="I26">
        <f t="shared" si="145"/>
        <v>0</v>
      </c>
      <c r="J26">
        <f t="shared" si="145"/>
        <v>0</v>
      </c>
      <c r="K26">
        <f t="shared" si="145"/>
        <v>0</v>
      </c>
      <c r="L26">
        <f t="shared" si="145"/>
        <v>0</v>
      </c>
      <c r="M26">
        <f t="shared" si="145"/>
        <v>0</v>
      </c>
      <c r="N26">
        <f t="shared" si="145"/>
        <v>0</v>
      </c>
      <c r="O26">
        <f t="shared" si="145"/>
        <v>0</v>
      </c>
      <c r="P26">
        <f t="shared" si="145"/>
        <v>0</v>
      </c>
      <c r="Q26">
        <f t="shared" si="145"/>
        <v>0</v>
      </c>
      <c r="R26">
        <f t="shared" ref="R26:AA35" si="146">IF(OR($A26&gt;$E$2,R$5&gt;$E$2),0,IF(AND($A26&lt;=$E$2-3,R$5-$A26+1&gt;=1,R$5-$A26+1&lt;=4),CHOOSE(R$5-$A26+1,1,-3,3,-1),0)+IF(AND($A26-1&gt;=1,$A26-1&lt;=$E$2-3,R$5-$A26+2&gt;=1,R$5-$A26+2&lt;=4),-3*CHOOSE(R$5-$A26+2,1,-3,3,-1),0)+IF(AND($A26-2&gt;=1,$A26-2&lt;=$E$2-3,R$5-$A26+3&gt;=1,R$5-$A26+3&lt;=4),3*CHOOSE(R$5-$A26+3,1,-3,3,-1),0)+IF(AND($A26-3&gt;=1,$A26-3&lt;=$E$2-3,R$5-$A26+4&gt;=1,R$5-$A26+4&lt;=4),-1*CHOOSE(R$5-$A26+4,1,-3,3,-1),0))</f>
        <v>0</v>
      </c>
      <c r="S26">
        <f t="shared" si="146"/>
        <v>0</v>
      </c>
      <c r="T26">
        <f t="shared" si="146"/>
        <v>0</v>
      </c>
      <c r="U26">
        <f t="shared" si="146"/>
        <v>0</v>
      </c>
      <c r="V26">
        <f t="shared" si="146"/>
        <v>0</v>
      </c>
      <c r="W26">
        <f t="shared" si="146"/>
        <v>0</v>
      </c>
      <c r="X26">
        <f t="shared" si="146"/>
        <v>0</v>
      </c>
      <c r="Y26">
        <f t="shared" si="146"/>
        <v>-1</v>
      </c>
      <c r="Z26">
        <f t="shared" si="146"/>
        <v>6</v>
      </c>
      <c r="AA26">
        <f t="shared" si="146"/>
        <v>-15</v>
      </c>
      <c r="AB26">
        <f t="shared" ref="AB26:AK35" si="147">IF(OR($A26&gt;$E$2,AB$5&gt;$E$2),0,IF(AND($A26&lt;=$E$2-3,AB$5-$A26+1&gt;=1,AB$5-$A26+1&lt;=4),CHOOSE(AB$5-$A26+1,1,-3,3,-1),0)+IF(AND($A26-1&gt;=1,$A26-1&lt;=$E$2-3,AB$5-$A26+2&gt;=1,AB$5-$A26+2&lt;=4),-3*CHOOSE(AB$5-$A26+2,1,-3,3,-1),0)+IF(AND($A26-2&gt;=1,$A26-2&lt;=$E$2-3,AB$5-$A26+3&gt;=1,AB$5-$A26+3&lt;=4),3*CHOOSE(AB$5-$A26+3,1,-3,3,-1),0)+IF(AND($A26-3&gt;=1,$A26-3&lt;=$E$2-3,AB$5-$A26+4&gt;=1,AB$5-$A26+4&lt;=4),-1*CHOOSE(AB$5-$A26+4,1,-3,3,-1),0))</f>
        <v>20</v>
      </c>
      <c r="AC26">
        <f t="shared" si="147"/>
        <v>-15</v>
      </c>
      <c r="AD26">
        <f t="shared" si="147"/>
        <v>6</v>
      </c>
      <c r="AE26">
        <f t="shared" si="147"/>
        <v>-1</v>
      </c>
      <c r="AF26">
        <f t="shared" si="147"/>
        <v>0</v>
      </c>
      <c r="AG26">
        <f t="shared" si="147"/>
        <v>0</v>
      </c>
      <c r="AH26">
        <f t="shared" si="147"/>
        <v>0</v>
      </c>
      <c r="AI26">
        <f t="shared" si="147"/>
        <v>0</v>
      </c>
      <c r="AJ26">
        <f t="shared" si="147"/>
        <v>0</v>
      </c>
      <c r="AK26">
        <f t="shared" si="147"/>
        <v>0</v>
      </c>
      <c r="AL26">
        <f t="shared" ref="AL26:AU35" si="148">IF(OR($A26&gt;$E$2,AL$5&gt;$E$2),0,IF(AND($A26&lt;=$E$2-3,AL$5-$A26+1&gt;=1,AL$5-$A26+1&lt;=4),CHOOSE(AL$5-$A26+1,1,-3,3,-1),0)+IF(AND($A26-1&gt;=1,$A26-1&lt;=$E$2-3,AL$5-$A26+2&gt;=1,AL$5-$A26+2&lt;=4),-3*CHOOSE(AL$5-$A26+2,1,-3,3,-1),0)+IF(AND($A26-2&gt;=1,$A26-2&lt;=$E$2-3,AL$5-$A26+3&gt;=1,AL$5-$A26+3&lt;=4),3*CHOOSE(AL$5-$A26+3,1,-3,3,-1),0)+IF(AND($A26-3&gt;=1,$A26-3&lt;=$E$2-3,AL$5-$A26+4&gt;=1,AL$5-$A26+4&lt;=4),-1*CHOOSE(AL$5-$A26+4,1,-3,3,-1),0))</f>
        <v>0</v>
      </c>
      <c r="AM26">
        <f t="shared" si="148"/>
        <v>0</v>
      </c>
      <c r="AN26">
        <f t="shared" si="148"/>
        <v>0</v>
      </c>
      <c r="AO26">
        <f t="shared" si="148"/>
        <v>0</v>
      </c>
      <c r="AP26">
        <f t="shared" si="148"/>
        <v>0</v>
      </c>
      <c r="AQ26">
        <f t="shared" si="148"/>
        <v>0</v>
      </c>
      <c r="AR26">
        <f t="shared" si="148"/>
        <v>0</v>
      </c>
      <c r="AS26">
        <f t="shared" si="148"/>
        <v>0</v>
      </c>
      <c r="AT26">
        <f t="shared" si="148"/>
        <v>0</v>
      </c>
      <c r="AU26">
        <f t="shared" si="148"/>
        <v>0</v>
      </c>
      <c r="AV26">
        <f t="shared" ref="AV26:BE35" si="149">IF(OR($A26&gt;$E$2,AV$5&gt;$E$2),0,IF(AND($A26&lt;=$E$2-3,AV$5-$A26+1&gt;=1,AV$5-$A26+1&lt;=4),CHOOSE(AV$5-$A26+1,1,-3,3,-1),0)+IF(AND($A26-1&gt;=1,$A26-1&lt;=$E$2-3,AV$5-$A26+2&gt;=1,AV$5-$A26+2&lt;=4),-3*CHOOSE(AV$5-$A26+2,1,-3,3,-1),0)+IF(AND($A26-2&gt;=1,$A26-2&lt;=$E$2-3,AV$5-$A26+3&gt;=1,AV$5-$A26+3&lt;=4),3*CHOOSE(AV$5-$A26+3,1,-3,3,-1),0)+IF(AND($A26-3&gt;=1,$A26-3&lt;=$E$2-3,AV$5-$A26+4&gt;=1,AV$5-$A26+4&lt;=4),-1*CHOOSE(AV$5-$A26+4,1,-3,3,-1),0))</f>
        <v>0</v>
      </c>
      <c r="AW26">
        <f t="shared" si="149"/>
        <v>0</v>
      </c>
      <c r="AX26">
        <f t="shared" si="149"/>
        <v>0</v>
      </c>
      <c r="AY26">
        <f t="shared" si="149"/>
        <v>0</v>
      </c>
      <c r="AZ26">
        <f t="shared" si="149"/>
        <v>0</v>
      </c>
      <c r="BA26">
        <f t="shared" si="149"/>
        <v>0</v>
      </c>
      <c r="BB26">
        <f t="shared" si="149"/>
        <v>0</v>
      </c>
      <c r="BC26">
        <f t="shared" si="149"/>
        <v>0</v>
      </c>
      <c r="BD26">
        <f t="shared" si="149"/>
        <v>0</v>
      </c>
      <c r="BE26">
        <f t="shared" si="149"/>
        <v>0</v>
      </c>
      <c r="BF26">
        <f t="shared" ref="BF26:BO35" si="150">IF(OR($A26&gt;$E$2,BF$5&gt;$E$2),0,IF(AND($A26&lt;=$E$2-3,BF$5-$A26+1&gt;=1,BF$5-$A26+1&lt;=4),CHOOSE(BF$5-$A26+1,1,-3,3,-1),0)+IF(AND($A26-1&gt;=1,$A26-1&lt;=$E$2-3,BF$5-$A26+2&gt;=1,BF$5-$A26+2&lt;=4),-3*CHOOSE(BF$5-$A26+2,1,-3,3,-1),0)+IF(AND($A26-2&gt;=1,$A26-2&lt;=$E$2-3,BF$5-$A26+3&gt;=1,BF$5-$A26+3&lt;=4),3*CHOOSE(BF$5-$A26+3,1,-3,3,-1),0)+IF(AND($A26-3&gt;=1,$A26-3&lt;=$E$2-3,BF$5-$A26+4&gt;=1,BF$5-$A26+4&lt;=4),-1*CHOOSE(BF$5-$A26+4,1,-3,3,-1),0))</f>
        <v>0</v>
      </c>
      <c r="BG26">
        <f t="shared" si="150"/>
        <v>0</v>
      </c>
      <c r="BH26">
        <f t="shared" si="150"/>
        <v>0</v>
      </c>
      <c r="BI26">
        <f t="shared" si="150"/>
        <v>0</v>
      </c>
      <c r="BJ26">
        <f t="shared" si="150"/>
        <v>0</v>
      </c>
      <c r="BK26">
        <f t="shared" si="150"/>
        <v>0</v>
      </c>
      <c r="BL26">
        <f t="shared" si="150"/>
        <v>0</v>
      </c>
      <c r="BM26">
        <f t="shared" si="150"/>
        <v>0</v>
      </c>
      <c r="BN26">
        <f t="shared" si="150"/>
        <v>0</v>
      </c>
      <c r="BO26">
        <f t="shared" si="150"/>
        <v>0</v>
      </c>
      <c r="BP26">
        <f t="shared" ref="BP26:BY35" si="151">IF(OR($A26&gt;$E$2,BP$5&gt;$E$2),0,IF(AND($A26&lt;=$E$2-3,BP$5-$A26+1&gt;=1,BP$5-$A26+1&lt;=4),CHOOSE(BP$5-$A26+1,1,-3,3,-1),0)+IF(AND($A26-1&gt;=1,$A26-1&lt;=$E$2-3,BP$5-$A26+2&gt;=1,BP$5-$A26+2&lt;=4),-3*CHOOSE(BP$5-$A26+2,1,-3,3,-1),0)+IF(AND($A26-2&gt;=1,$A26-2&lt;=$E$2-3,BP$5-$A26+3&gt;=1,BP$5-$A26+3&lt;=4),3*CHOOSE(BP$5-$A26+3,1,-3,3,-1),0)+IF(AND($A26-3&gt;=1,$A26-3&lt;=$E$2-3,BP$5-$A26+4&gt;=1,BP$5-$A26+4&lt;=4),-1*CHOOSE(BP$5-$A26+4,1,-3,3,-1),0))</f>
        <v>0</v>
      </c>
      <c r="BQ26">
        <f t="shared" si="151"/>
        <v>0</v>
      </c>
      <c r="BR26">
        <f t="shared" si="151"/>
        <v>0</v>
      </c>
      <c r="BS26">
        <f t="shared" si="151"/>
        <v>0</v>
      </c>
      <c r="BT26">
        <f t="shared" si="151"/>
        <v>0</v>
      </c>
      <c r="BU26">
        <f t="shared" si="151"/>
        <v>0</v>
      </c>
      <c r="BV26">
        <f t="shared" si="151"/>
        <v>0</v>
      </c>
      <c r="BW26">
        <f t="shared" si="151"/>
        <v>0</v>
      </c>
      <c r="BX26">
        <f t="shared" si="151"/>
        <v>0</v>
      </c>
      <c r="BY26">
        <f t="shared" si="151"/>
        <v>0</v>
      </c>
      <c r="BZ26">
        <f t="shared" ref="BZ26:CI35" si="152">IF(OR($A26&gt;$E$2,BZ$5&gt;$E$2),0,IF(AND($A26&lt;=$E$2-3,BZ$5-$A26+1&gt;=1,BZ$5-$A26+1&lt;=4),CHOOSE(BZ$5-$A26+1,1,-3,3,-1),0)+IF(AND($A26-1&gt;=1,$A26-1&lt;=$E$2-3,BZ$5-$A26+2&gt;=1,BZ$5-$A26+2&lt;=4),-3*CHOOSE(BZ$5-$A26+2,1,-3,3,-1),0)+IF(AND($A26-2&gt;=1,$A26-2&lt;=$E$2-3,BZ$5-$A26+3&gt;=1,BZ$5-$A26+3&lt;=4),3*CHOOSE(BZ$5-$A26+3,1,-3,3,-1),0)+IF(AND($A26-3&gt;=1,$A26-3&lt;=$E$2-3,BZ$5-$A26+4&gt;=1,BZ$5-$A26+4&lt;=4),-1*CHOOSE(BZ$5-$A26+4,1,-3,3,-1),0))</f>
        <v>0</v>
      </c>
      <c r="CA26">
        <f t="shared" si="152"/>
        <v>0</v>
      </c>
      <c r="CB26">
        <f t="shared" si="152"/>
        <v>0</v>
      </c>
      <c r="CC26">
        <f t="shared" si="152"/>
        <v>0</v>
      </c>
      <c r="CD26">
        <f t="shared" si="152"/>
        <v>0</v>
      </c>
      <c r="CE26">
        <f t="shared" si="152"/>
        <v>0</v>
      </c>
      <c r="CF26">
        <f t="shared" si="152"/>
        <v>0</v>
      </c>
      <c r="CG26">
        <f t="shared" si="152"/>
        <v>0</v>
      </c>
      <c r="CH26">
        <f t="shared" si="152"/>
        <v>0</v>
      </c>
      <c r="CI26">
        <f t="shared" si="152"/>
        <v>0</v>
      </c>
      <c r="CJ26">
        <f t="shared" ref="CJ26:CS35" si="153">IF(OR($A26&gt;$E$2,CJ$5&gt;$E$2),0,IF(AND($A26&lt;=$E$2-3,CJ$5-$A26+1&gt;=1,CJ$5-$A26+1&lt;=4),CHOOSE(CJ$5-$A26+1,1,-3,3,-1),0)+IF(AND($A26-1&gt;=1,$A26-1&lt;=$E$2-3,CJ$5-$A26+2&gt;=1,CJ$5-$A26+2&lt;=4),-3*CHOOSE(CJ$5-$A26+2,1,-3,3,-1),0)+IF(AND($A26-2&gt;=1,$A26-2&lt;=$E$2-3,CJ$5-$A26+3&gt;=1,CJ$5-$A26+3&lt;=4),3*CHOOSE(CJ$5-$A26+3,1,-3,3,-1),0)+IF(AND($A26-3&gt;=1,$A26-3&lt;=$E$2-3,CJ$5-$A26+4&gt;=1,CJ$5-$A26+4&lt;=4),-1*CHOOSE(CJ$5-$A26+4,1,-3,3,-1),0))</f>
        <v>0</v>
      </c>
      <c r="CK26">
        <f t="shared" si="153"/>
        <v>0</v>
      </c>
      <c r="CL26">
        <f t="shared" si="153"/>
        <v>0</v>
      </c>
      <c r="CM26">
        <f t="shared" si="153"/>
        <v>0</v>
      </c>
      <c r="CN26">
        <f t="shared" si="153"/>
        <v>0</v>
      </c>
      <c r="CO26">
        <f t="shared" si="153"/>
        <v>0</v>
      </c>
      <c r="CP26">
        <f t="shared" si="153"/>
        <v>0</v>
      </c>
      <c r="CQ26">
        <f t="shared" si="153"/>
        <v>0</v>
      </c>
      <c r="CR26">
        <f t="shared" si="153"/>
        <v>0</v>
      </c>
      <c r="CS26">
        <f t="shared" si="153"/>
        <v>0</v>
      </c>
      <c r="CT26">
        <f t="shared" ref="CT26:DC35" si="154">IF(OR($A26&gt;$E$2,CT$5&gt;$E$2),0,IF(AND($A26&lt;=$E$2-3,CT$5-$A26+1&gt;=1,CT$5-$A26+1&lt;=4),CHOOSE(CT$5-$A26+1,1,-3,3,-1),0)+IF(AND($A26-1&gt;=1,$A26-1&lt;=$E$2-3,CT$5-$A26+2&gt;=1,CT$5-$A26+2&lt;=4),-3*CHOOSE(CT$5-$A26+2,1,-3,3,-1),0)+IF(AND($A26-2&gt;=1,$A26-2&lt;=$E$2-3,CT$5-$A26+3&gt;=1,CT$5-$A26+3&lt;=4),3*CHOOSE(CT$5-$A26+3,1,-3,3,-1),0)+IF(AND($A26-3&gt;=1,$A26-3&lt;=$E$2-3,CT$5-$A26+4&gt;=1,CT$5-$A26+4&lt;=4),-1*CHOOSE(CT$5-$A26+4,1,-3,3,-1),0))</f>
        <v>0</v>
      </c>
      <c r="CU26">
        <f t="shared" si="154"/>
        <v>0</v>
      </c>
      <c r="CV26">
        <f t="shared" si="154"/>
        <v>0</v>
      </c>
      <c r="CW26">
        <f t="shared" si="154"/>
        <v>0</v>
      </c>
      <c r="CX26">
        <f t="shared" si="154"/>
        <v>0</v>
      </c>
      <c r="CY26">
        <f t="shared" si="154"/>
        <v>0</v>
      </c>
      <c r="CZ26">
        <f t="shared" si="154"/>
        <v>0</v>
      </c>
      <c r="DA26">
        <f t="shared" si="154"/>
        <v>0</v>
      </c>
      <c r="DB26">
        <f t="shared" si="154"/>
        <v>0</v>
      </c>
      <c r="DC26">
        <f t="shared" si="154"/>
        <v>0</v>
      </c>
      <c r="DD26">
        <f t="shared" ref="DD26:DM35" si="155">IF(OR($A26&gt;$E$2,DD$5&gt;$E$2),0,IF(AND($A26&lt;=$E$2-3,DD$5-$A26+1&gt;=1,DD$5-$A26+1&lt;=4),CHOOSE(DD$5-$A26+1,1,-3,3,-1),0)+IF(AND($A26-1&gt;=1,$A26-1&lt;=$E$2-3,DD$5-$A26+2&gt;=1,DD$5-$A26+2&lt;=4),-3*CHOOSE(DD$5-$A26+2,1,-3,3,-1),0)+IF(AND($A26-2&gt;=1,$A26-2&lt;=$E$2-3,DD$5-$A26+3&gt;=1,DD$5-$A26+3&lt;=4),3*CHOOSE(DD$5-$A26+3,1,-3,3,-1),0)+IF(AND($A26-3&gt;=1,$A26-3&lt;=$E$2-3,DD$5-$A26+4&gt;=1,DD$5-$A26+4&lt;=4),-1*CHOOSE(DD$5-$A26+4,1,-3,3,-1),0))</f>
        <v>0</v>
      </c>
      <c r="DE26">
        <f t="shared" si="155"/>
        <v>0</v>
      </c>
      <c r="DF26">
        <f t="shared" si="155"/>
        <v>0</v>
      </c>
      <c r="DG26">
        <f t="shared" si="155"/>
        <v>0</v>
      </c>
      <c r="DH26">
        <f t="shared" si="155"/>
        <v>0</v>
      </c>
      <c r="DI26">
        <f t="shared" si="155"/>
        <v>0</v>
      </c>
      <c r="DJ26">
        <f t="shared" si="155"/>
        <v>0</v>
      </c>
      <c r="DK26">
        <f t="shared" si="155"/>
        <v>0</v>
      </c>
      <c r="DL26">
        <f t="shared" si="155"/>
        <v>0</v>
      </c>
      <c r="DM26">
        <f t="shared" si="155"/>
        <v>0</v>
      </c>
      <c r="DN26">
        <f t="shared" ref="DN26:DV35" si="156">IF(OR($A26&gt;$E$2,DN$5&gt;$E$2),0,IF(AND($A26&lt;=$E$2-3,DN$5-$A26+1&gt;=1,DN$5-$A26+1&lt;=4),CHOOSE(DN$5-$A26+1,1,-3,3,-1),0)+IF(AND($A26-1&gt;=1,$A26-1&lt;=$E$2-3,DN$5-$A26+2&gt;=1,DN$5-$A26+2&lt;=4),-3*CHOOSE(DN$5-$A26+2,1,-3,3,-1),0)+IF(AND($A26-2&gt;=1,$A26-2&lt;=$E$2-3,DN$5-$A26+3&gt;=1,DN$5-$A26+3&lt;=4),3*CHOOSE(DN$5-$A26+3,1,-3,3,-1),0)+IF(AND($A26-3&gt;=1,$A26-3&lt;=$E$2-3,DN$5-$A26+4&gt;=1,DN$5-$A26+4&lt;=4),-1*CHOOSE(DN$5-$A26+4,1,-3,3,-1),0))</f>
        <v>0</v>
      </c>
      <c r="DO26">
        <f t="shared" si="156"/>
        <v>0</v>
      </c>
      <c r="DP26">
        <f t="shared" si="156"/>
        <v>0</v>
      </c>
      <c r="DQ26">
        <f t="shared" si="156"/>
        <v>0</v>
      </c>
      <c r="DR26">
        <f t="shared" si="156"/>
        <v>0</v>
      </c>
      <c r="DS26">
        <f t="shared" si="156"/>
        <v>0</v>
      </c>
      <c r="DT26">
        <f t="shared" si="156"/>
        <v>0</v>
      </c>
      <c r="DU26">
        <f t="shared" si="156"/>
        <v>0</v>
      </c>
      <c r="DV26">
        <f t="shared" si="156"/>
        <v>0</v>
      </c>
      <c r="DW26">
        <v>0</v>
      </c>
      <c r="DY26" s="10">
        <v>21</v>
      </c>
      <c r="DZ26">
        <f t="shared" si="13"/>
        <v>0</v>
      </c>
      <c r="EA26">
        <f t="shared" si="14"/>
        <v>0</v>
      </c>
      <c r="EB26">
        <f t="shared" si="15"/>
        <v>0</v>
      </c>
      <c r="EC26">
        <f t="shared" si="16"/>
        <v>0</v>
      </c>
      <c r="ED26">
        <f t="shared" si="17"/>
        <v>0</v>
      </c>
      <c r="EE26">
        <f t="shared" si="18"/>
        <v>0</v>
      </c>
      <c r="EF26">
        <f t="shared" si="19"/>
        <v>0</v>
      </c>
      <c r="EG26">
        <f t="shared" si="20"/>
        <v>0</v>
      </c>
      <c r="EH26">
        <f t="shared" si="21"/>
        <v>0</v>
      </c>
      <c r="EI26">
        <f t="shared" si="22"/>
        <v>0</v>
      </c>
      <c r="EJ26">
        <f t="shared" si="23"/>
        <v>0</v>
      </c>
      <c r="EK26">
        <f t="shared" si="24"/>
        <v>0</v>
      </c>
      <c r="EL26">
        <f t="shared" si="25"/>
        <v>0</v>
      </c>
      <c r="EM26">
        <f t="shared" si="26"/>
        <v>0</v>
      </c>
      <c r="EN26">
        <f t="shared" si="27"/>
        <v>0</v>
      </c>
      <c r="EO26">
        <f t="shared" si="28"/>
        <v>0</v>
      </c>
      <c r="EP26">
        <f t="shared" si="29"/>
        <v>0</v>
      </c>
      <c r="EQ26">
        <f t="shared" si="30"/>
        <v>-10000000</v>
      </c>
      <c r="ER26">
        <f t="shared" si="31"/>
        <v>60000000</v>
      </c>
      <c r="ES26">
        <f t="shared" si="32"/>
        <v>-150000000</v>
      </c>
      <c r="ET26">
        <f t="shared" si="33"/>
        <v>200295089.53999999</v>
      </c>
      <c r="EU26">
        <f t="shared" si="34"/>
        <v>-150000000</v>
      </c>
      <c r="EV26">
        <f t="shared" si="35"/>
        <v>60000000</v>
      </c>
      <c r="EW26">
        <f t="shared" si="36"/>
        <v>-10000000</v>
      </c>
      <c r="EX26">
        <f t="shared" si="37"/>
        <v>0</v>
      </c>
      <c r="EY26">
        <f t="shared" si="38"/>
        <v>0</v>
      </c>
      <c r="EZ26">
        <f t="shared" si="39"/>
        <v>0</v>
      </c>
      <c r="FA26">
        <f t="shared" si="40"/>
        <v>0</v>
      </c>
      <c r="FB26">
        <f t="shared" si="41"/>
        <v>0</v>
      </c>
      <c r="FC26">
        <f t="shared" si="42"/>
        <v>0</v>
      </c>
      <c r="FD26">
        <f t="shared" si="43"/>
        <v>0</v>
      </c>
      <c r="FE26">
        <f t="shared" si="44"/>
        <v>0</v>
      </c>
      <c r="FF26">
        <f t="shared" si="45"/>
        <v>0</v>
      </c>
      <c r="FG26">
        <f t="shared" si="46"/>
        <v>0</v>
      </c>
      <c r="FH26">
        <f t="shared" si="47"/>
        <v>0</v>
      </c>
      <c r="FI26">
        <f t="shared" si="48"/>
        <v>0</v>
      </c>
      <c r="FJ26">
        <f t="shared" si="49"/>
        <v>0</v>
      </c>
      <c r="FK26">
        <f t="shared" si="50"/>
        <v>0</v>
      </c>
      <c r="FL26">
        <f t="shared" si="51"/>
        <v>0</v>
      </c>
      <c r="FM26">
        <f t="shared" si="52"/>
        <v>0</v>
      </c>
      <c r="FN26">
        <f t="shared" si="53"/>
        <v>0</v>
      </c>
      <c r="FO26">
        <f t="shared" si="54"/>
        <v>0</v>
      </c>
      <c r="FP26">
        <f t="shared" si="55"/>
        <v>0</v>
      </c>
      <c r="FQ26">
        <f t="shared" si="56"/>
        <v>0</v>
      </c>
      <c r="FR26">
        <f t="shared" si="57"/>
        <v>0</v>
      </c>
      <c r="FS26">
        <f t="shared" si="58"/>
        <v>0</v>
      </c>
      <c r="FT26">
        <f t="shared" si="59"/>
        <v>0</v>
      </c>
      <c r="FU26">
        <f t="shared" si="60"/>
        <v>0</v>
      </c>
      <c r="FV26">
        <f t="shared" si="61"/>
        <v>0</v>
      </c>
      <c r="FW26">
        <f t="shared" si="62"/>
        <v>0</v>
      </c>
      <c r="FX26">
        <f t="shared" si="63"/>
        <v>0</v>
      </c>
      <c r="FY26">
        <f t="shared" si="64"/>
        <v>0</v>
      </c>
      <c r="FZ26">
        <f t="shared" si="65"/>
        <v>0</v>
      </c>
      <c r="GA26">
        <f t="shared" si="66"/>
        <v>0</v>
      </c>
      <c r="GB26">
        <f t="shared" si="67"/>
        <v>0</v>
      </c>
      <c r="GC26">
        <f t="shared" si="68"/>
        <v>0</v>
      </c>
      <c r="GD26">
        <f t="shared" si="69"/>
        <v>0</v>
      </c>
      <c r="GE26">
        <f t="shared" si="70"/>
        <v>0</v>
      </c>
      <c r="GF26">
        <f t="shared" si="71"/>
        <v>0</v>
      </c>
      <c r="GG26">
        <f t="shared" si="72"/>
        <v>0</v>
      </c>
      <c r="GH26">
        <f t="shared" si="73"/>
        <v>0</v>
      </c>
      <c r="GI26">
        <f t="shared" si="74"/>
        <v>0</v>
      </c>
      <c r="GJ26">
        <f t="shared" si="75"/>
        <v>0</v>
      </c>
      <c r="GK26">
        <f t="shared" si="76"/>
        <v>0</v>
      </c>
      <c r="GL26">
        <f t="shared" si="77"/>
        <v>0</v>
      </c>
      <c r="GM26">
        <f t="shared" si="78"/>
        <v>0</v>
      </c>
      <c r="GN26">
        <f t="shared" si="79"/>
        <v>0</v>
      </c>
      <c r="GO26">
        <f t="shared" si="80"/>
        <v>0</v>
      </c>
      <c r="GP26">
        <f t="shared" si="81"/>
        <v>0</v>
      </c>
      <c r="GQ26">
        <f t="shared" si="82"/>
        <v>0</v>
      </c>
      <c r="GR26">
        <f t="shared" si="83"/>
        <v>0</v>
      </c>
      <c r="GS26">
        <f t="shared" si="84"/>
        <v>0</v>
      </c>
      <c r="GT26">
        <f t="shared" si="85"/>
        <v>0</v>
      </c>
      <c r="GU26">
        <f t="shared" si="86"/>
        <v>0</v>
      </c>
      <c r="GV26">
        <f t="shared" si="87"/>
        <v>0</v>
      </c>
      <c r="GW26">
        <f t="shared" si="88"/>
        <v>0</v>
      </c>
      <c r="GX26">
        <f t="shared" si="89"/>
        <v>0</v>
      </c>
      <c r="GY26">
        <f t="shared" si="90"/>
        <v>0</v>
      </c>
      <c r="GZ26">
        <f t="shared" si="91"/>
        <v>0</v>
      </c>
      <c r="HA26">
        <f t="shared" si="92"/>
        <v>0</v>
      </c>
      <c r="HB26">
        <f t="shared" si="93"/>
        <v>0</v>
      </c>
      <c r="HC26">
        <f t="shared" si="94"/>
        <v>0</v>
      </c>
      <c r="HD26">
        <f t="shared" si="95"/>
        <v>0</v>
      </c>
      <c r="HE26">
        <f t="shared" si="96"/>
        <v>0</v>
      </c>
      <c r="HF26">
        <f t="shared" si="97"/>
        <v>0</v>
      </c>
      <c r="HG26">
        <f t="shared" si="98"/>
        <v>0</v>
      </c>
      <c r="HH26">
        <f t="shared" si="99"/>
        <v>0</v>
      </c>
      <c r="HI26">
        <f t="shared" si="100"/>
        <v>0</v>
      </c>
      <c r="HJ26">
        <f t="shared" si="101"/>
        <v>0</v>
      </c>
      <c r="HK26">
        <f t="shared" si="102"/>
        <v>0</v>
      </c>
      <c r="HL26">
        <f t="shared" si="103"/>
        <v>0</v>
      </c>
      <c r="HM26">
        <f t="shared" si="104"/>
        <v>0</v>
      </c>
      <c r="HN26">
        <f t="shared" si="105"/>
        <v>0</v>
      </c>
      <c r="HO26">
        <f t="shared" si="106"/>
        <v>0</v>
      </c>
      <c r="HP26">
        <f t="shared" si="107"/>
        <v>0</v>
      </c>
      <c r="HQ26">
        <f t="shared" si="108"/>
        <v>0</v>
      </c>
      <c r="HR26">
        <f t="shared" si="109"/>
        <v>0</v>
      </c>
      <c r="HS26">
        <f t="shared" si="110"/>
        <v>0</v>
      </c>
      <c r="HT26">
        <f t="shared" si="111"/>
        <v>0</v>
      </c>
      <c r="HU26">
        <f t="shared" si="112"/>
        <v>0</v>
      </c>
      <c r="HV26">
        <f t="shared" si="113"/>
        <v>0</v>
      </c>
      <c r="HW26">
        <f t="shared" si="114"/>
        <v>0</v>
      </c>
      <c r="HX26">
        <f t="shared" si="115"/>
        <v>0</v>
      </c>
      <c r="HY26">
        <f t="shared" si="116"/>
        <v>0</v>
      </c>
      <c r="HZ26">
        <f t="shared" si="117"/>
        <v>0</v>
      </c>
      <c r="IA26">
        <f t="shared" si="118"/>
        <v>0</v>
      </c>
      <c r="IB26">
        <f t="shared" si="119"/>
        <v>0</v>
      </c>
      <c r="IC26">
        <f t="shared" si="120"/>
        <v>0</v>
      </c>
      <c r="ID26">
        <f t="shared" si="121"/>
        <v>0</v>
      </c>
      <c r="IE26">
        <f t="shared" si="122"/>
        <v>0</v>
      </c>
      <c r="IF26">
        <f t="shared" si="123"/>
        <v>0</v>
      </c>
      <c r="IG26">
        <f t="shared" si="124"/>
        <v>0</v>
      </c>
      <c r="IH26">
        <f t="shared" si="125"/>
        <v>0</v>
      </c>
      <c r="II26">
        <f t="shared" si="126"/>
        <v>0</v>
      </c>
      <c r="IJ26">
        <f t="shared" si="127"/>
        <v>0</v>
      </c>
      <c r="IK26">
        <f t="shared" si="128"/>
        <v>0</v>
      </c>
      <c r="IL26">
        <f t="shared" si="129"/>
        <v>0</v>
      </c>
      <c r="IM26">
        <f t="shared" si="130"/>
        <v>0</v>
      </c>
      <c r="IN26">
        <f t="shared" si="131"/>
        <v>0</v>
      </c>
      <c r="IO26">
        <f t="shared" si="132"/>
        <v>0</v>
      </c>
    </row>
    <row r="27" spans="1:249" ht="15">
      <c r="A27" s="11">
        <v>22</v>
      </c>
      <c r="B27" s="11">
        <f>IF(A27&lt;=$E$2,Inputs!A27,"")</f>
        <v>41</v>
      </c>
      <c r="C27" s="11">
        <f>IF(A27&lt;=$E$2,Inputs!D27,0)</f>
        <v>1.2692901343942999E-3</v>
      </c>
      <c r="D27" s="11">
        <f>IF(A27&lt;=$E$2,Inputs!F27,0)</f>
        <v>303350.65999999997</v>
      </c>
      <c r="E27" s="11">
        <f t="shared" si="0"/>
        <v>385.04</v>
      </c>
      <c r="G27" s="9">
        <v>22</v>
      </c>
      <c r="H27">
        <f t="shared" si="145"/>
        <v>0</v>
      </c>
      <c r="I27">
        <f t="shared" si="145"/>
        <v>0</v>
      </c>
      <c r="J27">
        <f t="shared" si="145"/>
        <v>0</v>
      </c>
      <c r="K27">
        <f t="shared" si="145"/>
        <v>0</v>
      </c>
      <c r="L27">
        <f t="shared" si="145"/>
        <v>0</v>
      </c>
      <c r="M27">
        <f t="shared" si="145"/>
        <v>0</v>
      </c>
      <c r="N27">
        <f t="shared" si="145"/>
        <v>0</v>
      </c>
      <c r="O27">
        <f t="shared" si="145"/>
        <v>0</v>
      </c>
      <c r="P27">
        <f t="shared" si="145"/>
        <v>0</v>
      </c>
      <c r="Q27">
        <f t="shared" si="145"/>
        <v>0</v>
      </c>
      <c r="R27">
        <f t="shared" si="146"/>
        <v>0</v>
      </c>
      <c r="S27">
        <f t="shared" si="146"/>
        <v>0</v>
      </c>
      <c r="T27">
        <f t="shared" si="146"/>
        <v>0</v>
      </c>
      <c r="U27">
        <f t="shared" si="146"/>
        <v>0</v>
      </c>
      <c r="V27">
        <f t="shared" si="146"/>
        <v>0</v>
      </c>
      <c r="W27">
        <f t="shared" si="146"/>
        <v>0</v>
      </c>
      <c r="X27">
        <f t="shared" si="146"/>
        <v>0</v>
      </c>
      <c r="Y27">
        <f t="shared" si="146"/>
        <v>0</v>
      </c>
      <c r="Z27">
        <f t="shared" si="146"/>
        <v>-1</v>
      </c>
      <c r="AA27">
        <f t="shared" si="146"/>
        <v>6</v>
      </c>
      <c r="AB27">
        <f t="shared" si="147"/>
        <v>-15</v>
      </c>
      <c r="AC27">
        <f t="shared" si="147"/>
        <v>20</v>
      </c>
      <c r="AD27">
        <f t="shared" si="147"/>
        <v>-15</v>
      </c>
      <c r="AE27">
        <f t="shared" si="147"/>
        <v>6</v>
      </c>
      <c r="AF27">
        <f t="shared" si="147"/>
        <v>-1</v>
      </c>
      <c r="AG27">
        <f t="shared" si="147"/>
        <v>0</v>
      </c>
      <c r="AH27">
        <f t="shared" si="147"/>
        <v>0</v>
      </c>
      <c r="AI27">
        <f t="shared" si="147"/>
        <v>0</v>
      </c>
      <c r="AJ27">
        <f t="shared" si="147"/>
        <v>0</v>
      </c>
      <c r="AK27">
        <f t="shared" si="147"/>
        <v>0</v>
      </c>
      <c r="AL27">
        <f t="shared" si="148"/>
        <v>0</v>
      </c>
      <c r="AM27">
        <f t="shared" si="148"/>
        <v>0</v>
      </c>
      <c r="AN27">
        <f t="shared" si="148"/>
        <v>0</v>
      </c>
      <c r="AO27">
        <f t="shared" si="148"/>
        <v>0</v>
      </c>
      <c r="AP27">
        <f t="shared" si="148"/>
        <v>0</v>
      </c>
      <c r="AQ27">
        <f t="shared" si="148"/>
        <v>0</v>
      </c>
      <c r="AR27">
        <f t="shared" si="148"/>
        <v>0</v>
      </c>
      <c r="AS27">
        <f t="shared" si="148"/>
        <v>0</v>
      </c>
      <c r="AT27">
        <f t="shared" si="148"/>
        <v>0</v>
      </c>
      <c r="AU27">
        <f t="shared" si="148"/>
        <v>0</v>
      </c>
      <c r="AV27">
        <f t="shared" si="149"/>
        <v>0</v>
      </c>
      <c r="AW27">
        <f t="shared" si="149"/>
        <v>0</v>
      </c>
      <c r="AX27">
        <f t="shared" si="149"/>
        <v>0</v>
      </c>
      <c r="AY27">
        <f t="shared" si="149"/>
        <v>0</v>
      </c>
      <c r="AZ27">
        <f t="shared" si="149"/>
        <v>0</v>
      </c>
      <c r="BA27">
        <f t="shared" si="149"/>
        <v>0</v>
      </c>
      <c r="BB27">
        <f t="shared" si="149"/>
        <v>0</v>
      </c>
      <c r="BC27">
        <f t="shared" si="149"/>
        <v>0</v>
      </c>
      <c r="BD27">
        <f t="shared" si="149"/>
        <v>0</v>
      </c>
      <c r="BE27">
        <f t="shared" si="149"/>
        <v>0</v>
      </c>
      <c r="BF27">
        <f t="shared" si="150"/>
        <v>0</v>
      </c>
      <c r="BG27">
        <f t="shared" si="150"/>
        <v>0</v>
      </c>
      <c r="BH27">
        <f t="shared" si="150"/>
        <v>0</v>
      </c>
      <c r="BI27">
        <f t="shared" si="150"/>
        <v>0</v>
      </c>
      <c r="BJ27">
        <f t="shared" si="150"/>
        <v>0</v>
      </c>
      <c r="BK27">
        <f t="shared" si="150"/>
        <v>0</v>
      </c>
      <c r="BL27">
        <f t="shared" si="150"/>
        <v>0</v>
      </c>
      <c r="BM27">
        <f t="shared" si="150"/>
        <v>0</v>
      </c>
      <c r="BN27">
        <f t="shared" si="150"/>
        <v>0</v>
      </c>
      <c r="BO27">
        <f t="shared" si="150"/>
        <v>0</v>
      </c>
      <c r="BP27">
        <f t="shared" si="151"/>
        <v>0</v>
      </c>
      <c r="BQ27">
        <f t="shared" si="151"/>
        <v>0</v>
      </c>
      <c r="BR27">
        <f t="shared" si="151"/>
        <v>0</v>
      </c>
      <c r="BS27">
        <f t="shared" si="151"/>
        <v>0</v>
      </c>
      <c r="BT27">
        <f t="shared" si="151"/>
        <v>0</v>
      </c>
      <c r="BU27">
        <f t="shared" si="151"/>
        <v>0</v>
      </c>
      <c r="BV27">
        <f t="shared" si="151"/>
        <v>0</v>
      </c>
      <c r="BW27">
        <f t="shared" si="151"/>
        <v>0</v>
      </c>
      <c r="BX27">
        <f t="shared" si="151"/>
        <v>0</v>
      </c>
      <c r="BY27">
        <f t="shared" si="151"/>
        <v>0</v>
      </c>
      <c r="BZ27">
        <f t="shared" si="152"/>
        <v>0</v>
      </c>
      <c r="CA27">
        <f t="shared" si="152"/>
        <v>0</v>
      </c>
      <c r="CB27">
        <f t="shared" si="152"/>
        <v>0</v>
      </c>
      <c r="CC27">
        <f t="shared" si="152"/>
        <v>0</v>
      </c>
      <c r="CD27">
        <f t="shared" si="152"/>
        <v>0</v>
      </c>
      <c r="CE27">
        <f t="shared" si="152"/>
        <v>0</v>
      </c>
      <c r="CF27">
        <f t="shared" si="152"/>
        <v>0</v>
      </c>
      <c r="CG27">
        <f t="shared" si="152"/>
        <v>0</v>
      </c>
      <c r="CH27">
        <f t="shared" si="152"/>
        <v>0</v>
      </c>
      <c r="CI27">
        <f t="shared" si="152"/>
        <v>0</v>
      </c>
      <c r="CJ27">
        <f t="shared" si="153"/>
        <v>0</v>
      </c>
      <c r="CK27">
        <f t="shared" si="153"/>
        <v>0</v>
      </c>
      <c r="CL27">
        <f t="shared" si="153"/>
        <v>0</v>
      </c>
      <c r="CM27">
        <f t="shared" si="153"/>
        <v>0</v>
      </c>
      <c r="CN27">
        <f t="shared" si="153"/>
        <v>0</v>
      </c>
      <c r="CO27">
        <f t="shared" si="153"/>
        <v>0</v>
      </c>
      <c r="CP27">
        <f t="shared" si="153"/>
        <v>0</v>
      </c>
      <c r="CQ27">
        <f t="shared" si="153"/>
        <v>0</v>
      </c>
      <c r="CR27">
        <f t="shared" si="153"/>
        <v>0</v>
      </c>
      <c r="CS27">
        <f t="shared" si="153"/>
        <v>0</v>
      </c>
      <c r="CT27">
        <f t="shared" si="154"/>
        <v>0</v>
      </c>
      <c r="CU27">
        <f t="shared" si="154"/>
        <v>0</v>
      </c>
      <c r="CV27">
        <f t="shared" si="154"/>
        <v>0</v>
      </c>
      <c r="CW27">
        <f t="shared" si="154"/>
        <v>0</v>
      </c>
      <c r="CX27">
        <f t="shared" si="154"/>
        <v>0</v>
      </c>
      <c r="CY27">
        <f t="shared" si="154"/>
        <v>0</v>
      </c>
      <c r="CZ27">
        <f t="shared" si="154"/>
        <v>0</v>
      </c>
      <c r="DA27">
        <f t="shared" si="154"/>
        <v>0</v>
      </c>
      <c r="DB27">
        <f t="shared" si="154"/>
        <v>0</v>
      </c>
      <c r="DC27">
        <f t="shared" si="154"/>
        <v>0</v>
      </c>
      <c r="DD27">
        <f t="shared" si="155"/>
        <v>0</v>
      </c>
      <c r="DE27">
        <f t="shared" si="155"/>
        <v>0</v>
      </c>
      <c r="DF27">
        <f t="shared" si="155"/>
        <v>0</v>
      </c>
      <c r="DG27">
        <f t="shared" si="155"/>
        <v>0</v>
      </c>
      <c r="DH27">
        <f t="shared" si="155"/>
        <v>0</v>
      </c>
      <c r="DI27">
        <f t="shared" si="155"/>
        <v>0</v>
      </c>
      <c r="DJ27">
        <f t="shared" si="155"/>
        <v>0</v>
      </c>
      <c r="DK27">
        <f t="shared" si="155"/>
        <v>0</v>
      </c>
      <c r="DL27">
        <f t="shared" si="155"/>
        <v>0</v>
      </c>
      <c r="DM27">
        <f t="shared" si="155"/>
        <v>0</v>
      </c>
      <c r="DN27">
        <f t="shared" si="156"/>
        <v>0</v>
      </c>
      <c r="DO27">
        <f t="shared" si="156"/>
        <v>0</v>
      </c>
      <c r="DP27">
        <f t="shared" si="156"/>
        <v>0</v>
      </c>
      <c r="DQ27">
        <f t="shared" si="156"/>
        <v>0</v>
      </c>
      <c r="DR27">
        <f t="shared" si="156"/>
        <v>0</v>
      </c>
      <c r="DS27">
        <f t="shared" si="156"/>
        <v>0</v>
      </c>
      <c r="DT27">
        <f t="shared" si="156"/>
        <v>0</v>
      </c>
      <c r="DU27">
        <f t="shared" si="156"/>
        <v>0</v>
      </c>
      <c r="DV27">
        <f t="shared" si="156"/>
        <v>0</v>
      </c>
      <c r="DW27">
        <v>0</v>
      </c>
      <c r="DY27" s="10">
        <v>22</v>
      </c>
      <c r="DZ27">
        <f t="shared" si="13"/>
        <v>0</v>
      </c>
      <c r="EA27">
        <f t="shared" si="14"/>
        <v>0</v>
      </c>
      <c r="EB27">
        <f t="shared" si="15"/>
        <v>0</v>
      </c>
      <c r="EC27">
        <f t="shared" si="16"/>
        <v>0</v>
      </c>
      <c r="ED27">
        <f t="shared" si="17"/>
        <v>0</v>
      </c>
      <c r="EE27">
        <f t="shared" si="18"/>
        <v>0</v>
      </c>
      <c r="EF27">
        <f t="shared" si="19"/>
        <v>0</v>
      </c>
      <c r="EG27">
        <f t="shared" si="20"/>
        <v>0</v>
      </c>
      <c r="EH27">
        <f t="shared" si="21"/>
        <v>0</v>
      </c>
      <c r="EI27">
        <f t="shared" si="22"/>
        <v>0</v>
      </c>
      <c r="EJ27">
        <f t="shared" si="23"/>
        <v>0</v>
      </c>
      <c r="EK27">
        <f t="shared" si="24"/>
        <v>0</v>
      </c>
      <c r="EL27">
        <f t="shared" si="25"/>
        <v>0</v>
      </c>
      <c r="EM27">
        <f t="shared" si="26"/>
        <v>0</v>
      </c>
      <c r="EN27">
        <f t="shared" si="27"/>
        <v>0</v>
      </c>
      <c r="EO27">
        <f t="shared" si="28"/>
        <v>0</v>
      </c>
      <c r="EP27">
        <f t="shared" si="29"/>
        <v>0</v>
      </c>
      <c r="EQ27">
        <f t="shared" si="30"/>
        <v>0</v>
      </c>
      <c r="ER27">
        <f t="shared" si="31"/>
        <v>-10000000</v>
      </c>
      <c r="ES27">
        <f t="shared" si="32"/>
        <v>60000000</v>
      </c>
      <c r="ET27">
        <f t="shared" si="33"/>
        <v>-150000000</v>
      </c>
      <c r="EU27">
        <f t="shared" si="34"/>
        <v>200303350.66</v>
      </c>
      <c r="EV27">
        <f t="shared" si="35"/>
        <v>-150000000</v>
      </c>
      <c r="EW27">
        <f t="shared" si="36"/>
        <v>60000000</v>
      </c>
      <c r="EX27">
        <f t="shared" si="37"/>
        <v>-10000000</v>
      </c>
      <c r="EY27">
        <f t="shared" si="38"/>
        <v>0</v>
      </c>
      <c r="EZ27">
        <f t="shared" si="39"/>
        <v>0</v>
      </c>
      <c r="FA27">
        <f t="shared" si="40"/>
        <v>0</v>
      </c>
      <c r="FB27">
        <f t="shared" si="41"/>
        <v>0</v>
      </c>
      <c r="FC27">
        <f t="shared" si="42"/>
        <v>0</v>
      </c>
      <c r="FD27">
        <f t="shared" si="43"/>
        <v>0</v>
      </c>
      <c r="FE27">
        <f t="shared" si="44"/>
        <v>0</v>
      </c>
      <c r="FF27">
        <f t="shared" si="45"/>
        <v>0</v>
      </c>
      <c r="FG27">
        <f t="shared" si="46"/>
        <v>0</v>
      </c>
      <c r="FH27">
        <f t="shared" si="47"/>
        <v>0</v>
      </c>
      <c r="FI27">
        <f t="shared" si="48"/>
        <v>0</v>
      </c>
      <c r="FJ27">
        <f t="shared" si="49"/>
        <v>0</v>
      </c>
      <c r="FK27">
        <f t="shared" si="50"/>
        <v>0</v>
      </c>
      <c r="FL27">
        <f t="shared" si="51"/>
        <v>0</v>
      </c>
      <c r="FM27">
        <f t="shared" si="52"/>
        <v>0</v>
      </c>
      <c r="FN27">
        <f t="shared" si="53"/>
        <v>0</v>
      </c>
      <c r="FO27">
        <f t="shared" si="54"/>
        <v>0</v>
      </c>
      <c r="FP27">
        <f t="shared" si="55"/>
        <v>0</v>
      </c>
      <c r="FQ27">
        <f t="shared" si="56"/>
        <v>0</v>
      </c>
      <c r="FR27">
        <f t="shared" si="57"/>
        <v>0</v>
      </c>
      <c r="FS27">
        <f t="shared" si="58"/>
        <v>0</v>
      </c>
      <c r="FT27">
        <f t="shared" si="59"/>
        <v>0</v>
      </c>
      <c r="FU27">
        <f t="shared" si="60"/>
        <v>0</v>
      </c>
      <c r="FV27">
        <f t="shared" si="61"/>
        <v>0</v>
      </c>
      <c r="FW27">
        <f t="shared" si="62"/>
        <v>0</v>
      </c>
      <c r="FX27">
        <f t="shared" si="63"/>
        <v>0</v>
      </c>
      <c r="FY27">
        <f t="shared" si="64"/>
        <v>0</v>
      </c>
      <c r="FZ27">
        <f t="shared" si="65"/>
        <v>0</v>
      </c>
      <c r="GA27">
        <f t="shared" si="66"/>
        <v>0</v>
      </c>
      <c r="GB27">
        <f t="shared" si="67"/>
        <v>0</v>
      </c>
      <c r="GC27">
        <f t="shared" si="68"/>
        <v>0</v>
      </c>
      <c r="GD27">
        <f t="shared" si="69"/>
        <v>0</v>
      </c>
      <c r="GE27">
        <f t="shared" si="70"/>
        <v>0</v>
      </c>
      <c r="GF27">
        <f t="shared" si="71"/>
        <v>0</v>
      </c>
      <c r="GG27">
        <f t="shared" si="72"/>
        <v>0</v>
      </c>
      <c r="GH27">
        <f t="shared" si="73"/>
        <v>0</v>
      </c>
      <c r="GI27">
        <f t="shared" si="74"/>
        <v>0</v>
      </c>
      <c r="GJ27">
        <f t="shared" si="75"/>
        <v>0</v>
      </c>
      <c r="GK27">
        <f t="shared" si="76"/>
        <v>0</v>
      </c>
      <c r="GL27">
        <f t="shared" si="77"/>
        <v>0</v>
      </c>
      <c r="GM27">
        <f t="shared" si="78"/>
        <v>0</v>
      </c>
      <c r="GN27">
        <f t="shared" si="79"/>
        <v>0</v>
      </c>
      <c r="GO27">
        <f t="shared" si="80"/>
        <v>0</v>
      </c>
      <c r="GP27">
        <f t="shared" si="81"/>
        <v>0</v>
      </c>
      <c r="GQ27">
        <f t="shared" si="82"/>
        <v>0</v>
      </c>
      <c r="GR27">
        <f t="shared" si="83"/>
        <v>0</v>
      </c>
      <c r="GS27">
        <f t="shared" si="84"/>
        <v>0</v>
      </c>
      <c r="GT27">
        <f t="shared" si="85"/>
        <v>0</v>
      </c>
      <c r="GU27">
        <f t="shared" si="86"/>
        <v>0</v>
      </c>
      <c r="GV27">
        <f t="shared" si="87"/>
        <v>0</v>
      </c>
      <c r="GW27">
        <f t="shared" si="88"/>
        <v>0</v>
      </c>
      <c r="GX27">
        <f t="shared" si="89"/>
        <v>0</v>
      </c>
      <c r="GY27">
        <f t="shared" si="90"/>
        <v>0</v>
      </c>
      <c r="GZ27">
        <f t="shared" si="91"/>
        <v>0</v>
      </c>
      <c r="HA27">
        <f t="shared" si="92"/>
        <v>0</v>
      </c>
      <c r="HB27">
        <f t="shared" si="93"/>
        <v>0</v>
      </c>
      <c r="HC27">
        <f t="shared" si="94"/>
        <v>0</v>
      </c>
      <c r="HD27">
        <f t="shared" si="95"/>
        <v>0</v>
      </c>
      <c r="HE27">
        <f t="shared" si="96"/>
        <v>0</v>
      </c>
      <c r="HF27">
        <f t="shared" si="97"/>
        <v>0</v>
      </c>
      <c r="HG27">
        <f t="shared" si="98"/>
        <v>0</v>
      </c>
      <c r="HH27">
        <f t="shared" si="99"/>
        <v>0</v>
      </c>
      <c r="HI27">
        <f t="shared" si="100"/>
        <v>0</v>
      </c>
      <c r="HJ27">
        <f t="shared" si="101"/>
        <v>0</v>
      </c>
      <c r="HK27">
        <f t="shared" si="102"/>
        <v>0</v>
      </c>
      <c r="HL27">
        <f t="shared" si="103"/>
        <v>0</v>
      </c>
      <c r="HM27">
        <f t="shared" si="104"/>
        <v>0</v>
      </c>
      <c r="HN27">
        <f t="shared" si="105"/>
        <v>0</v>
      </c>
      <c r="HO27">
        <f t="shared" si="106"/>
        <v>0</v>
      </c>
      <c r="HP27">
        <f t="shared" si="107"/>
        <v>0</v>
      </c>
      <c r="HQ27">
        <f t="shared" si="108"/>
        <v>0</v>
      </c>
      <c r="HR27">
        <f t="shared" si="109"/>
        <v>0</v>
      </c>
      <c r="HS27">
        <f t="shared" si="110"/>
        <v>0</v>
      </c>
      <c r="HT27">
        <f t="shared" si="111"/>
        <v>0</v>
      </c>
      <c r="HU27">
        <f t="shared" si="112"/>
        <v>0</v>
      </c>
      <c r="HV27">
        <f t="shared" si="113"/>
        <v>0</v>
      </c>
      <c r="HW27">
        <f t="shared" si="114"/>
        <v>0</v>
      </c>
      <c r="HX27">
        <f t="shared" si="115"/>
        <v>0</v>
      </c>
      <c r="HY27">
        <f t="shared" si="116"/>
        <v>0</v>
      </c>
      <c r="HZ27">
        <f t="shared" si="117"/>
        <v>0</v>
      </c>
      <c r="IA27">
        <f t="shared" si="118"/>
        <v>0</v>
      </c>
      <c r="IB27">
        <f t="shared" si="119"/>
        <v>0</v>
      </c>
      <c r="IC27">
        <f t="shared" si="120"/>
        <v>0</v>
      </c>
      <c r="ID27">
        <f t="shared" si="121"/>
        <v>0</v>
      </c>
      <c r="IE27">
        <f t="shared" si="122"/>
        <v>0</v>
      </c>
      <c r="IF27">
        <f t="shared" si="123"/>
        <v>0</v>
      </c>
      <c r="IG27">
        <f t="shared" si="124"/>
        <v>0</v>
      </c>
      <c r="IH27">
        <f t="shared" si="125"/>
        <v>0</v>
      </c>
      <c r="II27">
        <f t="shared" si="126"/>
        <v>0</v>
      </c>
      <c r="IJ27">
        <f t="shared" si="127"/>
        <v>0</v>
      </c>
      <c r="IK27">
        <f t="shared" si="128"/>
        <v>0</v>
      </c>
      <c r="IL27">
        <f t="shared" si="129"/>
        <v>0</v>
      </c>
      <c r="IM27">
        <f t="shared" si="130"/>
        <v>0</v>
      </c>
      <c r="IN27">
        <f t="shared" si="131"/>
        <v>0</v>
      </c>
      <c r="IO27">
        <f t="shared" si="132"/>
        <v>0</v>
      </c>
    </row>
    <row r="28" spans="1:249" ht="15">
      <c r="A28" s="11">
        <v>23</v>
      </c>
      <c r="B28" s="11">
        <f>IF(A28&lt;=$E$2,Inputs!A28,"")</f>
        <v>42</v>
      </c>
      <c r="C28" s="11">
        <f>IF(A28&lt;=$E$2,Inputs!D28,0)</f>
        <v>1.3334983391222401E-3</v>
      </c>
      <c r="D28" s="11">
        <f>IF(A28&lt;=$E$2,Inputs!F28,0)</f>
        <v>308999.26</v>
      </c>
      <c r="E28" s="11">
        <f t="shared" si="0"/>
        <v>412.05</v>
      </c>
      <c r="G28" s="9">
        <v>23</v>
      </c>
      <c r="H28">
        <f t="shared" si="145"/>
        <v>0</v>
      </c>
      <c r="I28">
        <f t="shared" si="145"/>
        <v>0</v>
      </c>
      <c r="J28">
        <f t="shared" si="145"/>
        <v>0</v>
      </c>
      <c r="K28">
        <f t="shared" si="145"/>
        <v>0</v>
      </c>
      <c r="L28">
        <f t="shared" si="145"/>
        <v>0</v>
      </c>
      <c r="M28">
        <f t="shared" si="145"/>
        <v>0</v>
      </c>
      <c r="N28">
        <f t="shared" si="145"/>
        <v>0</v>
      </c>
      <c r="O28">
        <f t="shared" si="145"/>
        <v>0</v>
      </c>
      <c r="P28">
        <f t="shared" si="145"/>
        <v>0</v>
      </c>
      <c r="Q28">
        <f t="shared" si="145"/>
        <v>0</v>
      </c>
      <c r="R28">
        <f t="shared" si="146"/>
        <v>0</v>
      </c>
      <c r="S28">
        <f t="shared" si="146"/>
        <v>0</v>
      </c>
      <c r="T28">
        <f t="shared" si="146"/>
        <v>0</v>
      </c>
      <c r="U28">
        <f t="shared" si="146"/>
        <v>0</v>
      </c>
      <c r="V28">
        <f t="shared" si="146"/>
        <v>0</v>
      </c>
      <c r="W28">
        <f t="shared" si="146"/>
        <v>0</v>
      </c>
      <c r="X28">
        <f t="shared" si="146"/>
        <v>0</v>
      </c>
      <c r="Y28">
        <f t="shared" si="146"/>
        <v>0</v>
      </c>
      <c r="Z28">
        <f t="shared" si="146"/>
        <v>0</v>
      </c>
      <c r="AA28">
        <f t="shared" si="146"/>
        <v>-1</v>
      </c>
      <c r="AB28">
        <f t="shared" si="147"/>
        <v>6</v>
      </c>
      <c r="AC28">
        <f t="shared" si="147"/>
        <v>-15</v>
      </c>
      <c r="AD28">
        <f t="shared" si="147"/>
        <v>20</v>
      </c>
      <c r="AE28">
        <f t="shared" si="147"/>
        <v>-15</v>
      </c>
      <c r="AF28">
        <f t="shared" si="147"/>
        <v>6</v>
      </c>
      <c r="AG28">
        <f t="shared" si="147"/>
        <v>-1</v>
      </c>
      <c r="AH28">
        <f t="shared" si="147"/>
        <v>0</v>
      </c>
      <c r="AI28">
        <f t="shared" si="147"/>
        <v>0</v>
      </c>
      <c r="AJ28">
        <f t="shared" si="147"/>
        <v>0</v>
      </c>
      <c r="AK28">
        <f t="shared" si="147"/>
        <v>0</v>
      </c>
      <c r="AL28">
        <f t="shared" si="148"/>
        <v>0</v>
      </c>
      <c r="AM28">
        <f t="shared" si="148"/>
        <v>0</v>
      </c>
      <c r="AN28">
        <f t="shared" si="148"/>
        <v>0</v>
      </c>
      <c r="AO28">
        <f t="shared" si="148"/>
        <v>0</v>
      </c>
      <c r="AP28">
        <f t="shared" si="148"/>
        <v>0</v>
      </c>
      <c r="AQ28">
        <f t="shared" si="148"/>
        <v>0</v>
      </c>
      <c r="AR28">
        <f t="shared" si="148"/>
        <v>0</v>
      </c>
      <c r="AS28">
        <f t="shared" si="148"/>
        <v>0</v>
      </c>
      <c r="AT28">
        <f t="shared" si="148"/>
        <v>0</v>
      </c>
      <c r="AU28">
        <f t="shared" si="148"/>
        <v>0</v>
      </c>
      <c r="AV28">
        <f t="shared" si="149"/>
        <v>0</v>
      </c>
      <c r="AW28">
        <f t="shared" si="149"/>
        <v>0</v>
      </c>
      <c r="AX28">
        <f t="shared" si="149"/>
        <v>0</v>
      </c>
      <c r="AY28">
        <f t="shared" si="149"/>
        <v>0</v>
      </c>
      <c r="AZ28">
        <f t="shared" si="149"/>
        <v>0</v>
      </c>
      <c r="BA28">
        <f t="shared" si="149"/>
        <v>0</v>
      </c>
      <c r="BB28">
        <f t="shared" si="149"/>
        <v>0</v>
      </c>
      <c r="BC28">
        <f t="shared" si="149"/>
        <v>0</v>
      </c>
      <c r="BD28">
        <f t="shared" si="149"/>
        <v>0</v>
      </c>
      <c r="BE28">
        <f t="shared" si="149"/>
        <v>0</v>
      </c>
      <c r="BF28">
        <f t="shared" si="150"/>
        <v>0</v>
      </c>
      <c r="BG28">
        <f t="shared" si="150"/>
        <v>0</v>
      </c>
      <c r="BH28">
        <f t="shared" si="150"/>
        <v>0</v>
      </c>
      <c r="BI28">
        <f t="shared" si="150"/>
        <v>0</v>
      </c>
      <c r="BJ28">
        <f t="shared" si="150"/>
        <v>0</v>
      </c>
      <c r="BK28">
        <f t="shared" si="150"/>
        <v>0</v>
      </c>
      <c r="BL28">
        <f t="shared" si="150"/>
        <v>0</v>
      </c>
      <c r="BM28">
        <f t="shared" si="150"/>
        <v>0</v>
      </c>
      <c r="BN28">
        <f t="shared" si="150"/>
        <v>0</v>
      </c>
      <c r="BO28">
        <f t="shared" si="150"/>
        <v>0</v>
      </c>
      <c r="BP28">
        <f t="shared" si="151"/>
        <v>0</v>
      </c>
      <c r="BQ28">
        <f t="shared" si="151"/>
        <v>0</v>
      </c>
      <c r="BR28">
        <f t="shared" si="151"/>
        <v>0</v>
      </c>
      <c r="BS28">
        <f t="shared" si="151"/>
        <v>0</v>
      </c>
      <c r="BT28">
        <f t="shared" si="151"/>
        <v>0</v>
      </c>
      <c r="BU28">
        <f t="shared" si="151"/>
        <v>0</v>
      </c>
      <c r="BV28">
        <f t="shared" si="151"/>
        <v>0</v>
      </c>
      <c r="BW28">
        <f t="shared" si="151"/>
        <v>0</v>
      </c>
      <c r="BX28">
        <f t="shared" si="151"/>
        <v>0</v>
      </c>
      <c r="BY28">
        <f t="shared" si="151"/>
        <v>0</v>
      </c>
      <c r="BZ28">
        <f t="shared" si="152"/>
        <v>0</v>
      </c>
      <c r="CA28">
        <f t="shared" si="152"/>
        <v>0</v>
      </c>
      <c r="CB28">
        <f t="shared" si="152"/>
        <v>0</v>
      </c>
      <c r="CC28">
        <f t="shared" si="152"/>
        <v>0</v>
      </c>
      <c r="CD28">
        <f t="shared" si="152"/>
        <v>0</v>
      </c>
      <c r="CE28">
        <f t="shared" si="152"/>
        <v>0</v>
      </c>
      <c r="CF28">
        <f t="shared" si="152"/>
        <v>0</v>
      </c>
      <c r="CG28">
        <f t="shared" si="152"/>
        <v>0</v>
      </c>
      <c r="CH28">
        <f t="shared" si="152"/>
        <v>0</v>
      </c>
      <c r="CI28">
        <f t="shared" si="152"/>
        <v>0</v>
      </c>
      <c r="CJ28">
        <f t="shared" si="153"/>
        <v>0</v>
      </c>
      <c r="CK28">
        <f t="shared" si="153"/>
        <v>0</v>
      </c>
      <c r="CL28">
        <f t="shared" si="153"/>
        <v>0</v>
      </c>
      <c r="CM28">
        <f t="shared" si="153"/>
        <v>0</v>
      </c>
      <c r="CN28">
        <f t="shared" si="153"/>
        <v>0</v>
      </c>
      <c r="CO28">
        <f t="shared" si="153"/>
        <v>0</v>
      </c>
      <c r="CP28">
        <f t="shared" si="153"/>
        <v>0</v>
      </c>
      <c r="CQ28">
        <f t="shared" si="153"/>
        <v>0</v>
      </c>
      <c r="CR28">
        <f t="shared" si="153"/>
        <v>0</v>
      </c>
      <c r="CS28">
        <f t="shared" si="153"/>
        <v>0</v>
      </c>
      <c r="CT28">
        <f t="shared" si="154"/>
        <v>0</v>
      </c>
      <c r="CU28">
        <f t="shared" si="154"/>
        <v>0</v>
      </c>
      <c r="CV28">
        <f t="shared" si="154"/>
        <v>0</v>
      </c>
      <c r="CW28">
        <f t="shared" si="154"/>
        <v>0</v>
      </c>
      <c r="CX28">
        <f t="shared" si="154"/>
        <v>0</v>
      </c>
      <c r="CY28">
        <f t="shared" si="154"/>
        <v>0</v>
      </c>
      <c r="CZ28">
        <f t="shared" si="154"/>
        <v>0</v>
      </c>
      <c r="DA28">
        <f t="shared" si="154"/>
        <v>0</v>
      </c>
      <c r="DB28">
        <f t="shared" si="154"/>
        <v>0</v>
      </c>
      <c r="DC28">
        <f t="shared" si="154"/>
        <v>0</v>
      </c>
      <c r="DD28">
        <f t="shared" si="155"/>
        <v>0</v>
      </c>
      <c r="DE28">
        <f t="shared" si="155"/>
        <v>0</v>
      </c>
      <c r="DF28">
        <f t="shared" si="155"/>
        <v>0</v>
      </c>
      <c r="DG28">
        <f t="shared" si="155"/>
        <v>0</v>
      </c>
      <c r="DH28">
        <f t="shared" si="155"/>
        <v>0</v>
      </c>
      <c r="DI28">
        <f t="shared" si="155"/>
        <v>0</v>
      </c>
      <c r="DJ28">
        <f t="shared" si="155"/>
        <v>0</v>
      </c>
      <c r="DK28">
        <f t="shared" si="155"/>
        <v>0</v>
      </c>
      <c r="DL28">
        <f t="shared" si="155"/>
        <v>0</v>
      </c>
      <c r="DM28">
        <f t="shared" si="155"/>
        <v>0</v>
      </c>
      <c r="DN28">
        <f t="shared" si="156"/>
        <v>0</v>
      </c>
      <c r="DO28">
        <f t="shared" si="156"/>
        <v>0</v>
      </c>
      <c r="DP28">
        <f t="shared" si="156"/>
        <v>0</v>
      </c>
      <c r="DQ28">
        <f t="shared" si="156"/>
        <v>0</v>
      </c>
      <c r="DR28">
        <f t="shared" si="156"/>
        <v>0</v>
      </c>
      <c r="DS28">
        <f t="shared" si="156"/>
        <v>0</v>
      </c>
      <c r="DT28">
        <f t="shared" si="156"/>
        <v>0</v>
      </c>
      <c r="DU28">
        <f t="shared" si="156"/>
        <v>0</v>
      </c>
      <c r="DV28">
        <f t="shared" si="156"/>
        <v>0</v>
      </c>
      <c r="DW28">
        <v>0</v>
      </c>
      <c r="DY28" s="10">
        <v>23</v>
      </c>
      <c r="DZ28">
        <f t="shared" si="13"/>
        <v>0</v>
      </c>
      <c r="EA28">
        <f t="shared" si="14"/>
        <v>0</v>
      </c>
      <c r="EB28">
        <f t="shared" si="15"/>
        <v>0</v>
      </c>
      <c r="EC28">
        <f t="shared" si="16"/>
        <v>0</v>
      </c>
      <c r="ED28">
        <f t="shared" si="17"/>
        <v>0</v>
      </c>
      <c r="EE28">
        <f t="shared" si="18"/>
        <v>0</v>
      </c>
      <c r="EF28">
        <f t="shared" si="19"/>
        <v>0</v>
      </c>
      <c r="EG28">
        <f t="shared" si="20"/>
        <v>0</v>
      </c>
      <c r="EH28">
        <f t="shared" si="21"/>
        <v>0</v>
      </c>
      <c r="EI28">
        <f t="shared" si="22"/>
        <v>0</v>
      </c>
      <c r="EJ28">
        <f t="shared" si="23"/>
        <v>0</v>
      </c>
      <c r="EK28">
        <f t="shared" si="24"/>
        <v>0</v>
      </c>
      <c r="EL28">
        <f t="shared" si="25"/>
        <v>0</v>
      </c>
      <c r="EM28">
        <f t="shared" si="26"/>
        <v>0</v>
      </c>
      <c r="EN28">
        <f t="shared" si="27"/>
        <v>0</v>
      </c>
      <c r="EO28">
        <f t="shared" si="28"/>
        <v>0</v>
      </c>
      <c r="EP28">
        <f t="shared" si="29"/>
        <v>0</v>
      </c>
      <c r="EQ28">
        <f t="shared" si="30"/>
        <v>0</v>
      </c>
      <c r="ER28">
        <f t="shared" si="31"/>
        <v>0</v>
      </c>
      <c r="ES28">
        <f t="shared" si="32"/>
        <v>-10000000</v>
      </c>
      <c r="ET28">
        <f t="shared" si="33"/>
        <v>60000000</v>
      </c>
      <c r="EU28">
        <f t="shared" si="34"/>
        <v>-150000000</v>
      </c>
      <c r="EV28">
        <f t="shared" si="35"/>
        <v>200308999.25999999</v>
      </c>
      <c r="EW28">
        <f t="shared" si="36"/>
        <v>-150000000</v>
      </c>
      <c r="EX28">
        <f t="shared" si="37"/>
        <v>60000000</v>
      </c>
      <c r="EY28">
        <f t="shared" si="38"/>
        <v>-10000000</v>
      </c>
      <c r="EZ28">
        <f t="shared" si="39"/>
        <v>0</v>
      </c>
      <c r="FA28">
        <f t="shared" si="40"/>
        <v>0</v>
      </c>
      <c r="FB28">
        <f t="shared" si="41"/>
        <v>0</v>
      </c>
      <c r="FC28">
        <f t="shared" si="42"/>
        <v>0</v>
      </c>
      <c r="FD28">
        <f t="shared" si="43"/>
        <v>0</v>
      </c>
      <c r="FE28">
        <f t="shared" si="44"/>
        <v>0</v>
      </c>
      <c r="FF28">
        <f t="shared" si="45"/>
        <v>0</v>
      </c>
      <c r="FG28">
        <f t="shared" si="46"/>
        <v>0</v>
      </c>
      <c r="FH28">
        <f t="shared" si="47"/>
        <v>0</v>
      </c>
      <c r="FI28">
        <f t="shared" si="48"/>
        <v>0</v>
      </c>
      <c r="FJ28">
        <f t="shared" si="49"/>
        <v>0</v>
      </c>
      <c r="FK28">
        <f t="shared" si="50"/>
        <v>0</v>
      </c>
      <c r="FL28">
        <f t="shared" si="51"/>
        <v>0</v>
      </c>
      <c r="FM28">
        <f t="shared" si="52"/>
        <v>0</v>
      </c>
      <c r="FN28">
        <f t="shared" si="53"/>
        <v>0</v>
      </c>
      <c r="FO28">
        <f t="shared" si="54"/>
        <v>0</v>
      </c>
      <c r="FP28">
        <f t="shared" si="55"/>
        <v>0</v>
      </c>
      <c r="FQ28">
        <f t="shared" si="56"/>
        <v>0</v>
      </c>
      <c r="FR28">
        <f t="shared" si="57"/>
        <v>0</v>
      </c>
      <c r="FS28">
        <f t="shared" si="58"/>
        <v>0</v>
      </c>
      <c r="FT28">
        <f t="shared" si="59"/>
        <v>0</v>
      </c>
      <c r="FU28">
        <f t="shared" si="60"/>
        <v>0</v>
      </c>
      <c r="FV28">
        <f t="shared" si="61"/>
        <v>0</v>
      </c>
      <c r="FW28">
        <f t="shared" si="62"/>
        <v>0</v>
      </c>
      <c r="FX28">
        <f t="shared" si="63"/>
        <v>0</v>
      </c>
      <c r="FY28">
        <f t="shared" si="64"/>
        <v>0</v>
      </c>
      <c r="FZ28">
        <f t="shared" si="65"/>
        <v>0</v>
      </c>
      <c r="GA28">
        <f t="shared" si="66"/>
        <v>0</v>
      </c>
      <c r="GB28">
        <f t="shared" si="67"/>
        <v>0</v>
      </c>
      <c r="GC28">
        <f t="shared" si="68"/>
        <v>0</v>
      </c>
      <c r="GD28">
        <f t="shared" si="69"/>
        <v>0</v>
      </c>
      <c r="GE28">
        <f t="shared" si="70"/>
        <v>0</v>
      </c>
      <c r="GF28">
        <f t="shared" si="71"/>
        <v>0</v>
      </c>
      <c r="GG28">
        <f t="shared" si="72"/>
        <v>0</v>
      </c>
      <c r="GH28">
        <f t="shared" si="73"/>
        <v>0</v>
      </c>
      <c r="GI28">
        <f t="shared" si="74"/>
        <v>0</v>
      </c>
      <c r="GJ28">
        <f t="shared" si="75"/>
        <v>0</v>
      </c>
      <c r="GK28">
        <f t="shared" si="76"/>
        <v>0</v>
      </c>
      <c r="GL28">
        <f t="shared" si="77"/>
        <v>0</v>
      </c>
      <c r="GM28">
        <f t="shared" si="78"/>
        <v>0</v>
      </c>
      <c r="GN28">
        <f t="shared" si="79"/>
        <v>0</v>
      </c>
      <c r="GO28">
        <f t="shared" si="80"/>
        <v>0</v>
      </c>
      <c r="GP28">
        <f t="shared" si="81"/>
        <v>0</v>
      </c>
      <c r="GQ28">
        <f t="shared" si="82"/>
        <v>0</v>
      </c>
      <c r="GR28">
        <f t="shared" si="83"/>
        <v>0</v>
      </c>
      <c r="GS28">
        <f t="shared" si="84"/>
        <v>0</v>
      </c>
      <c r="GT28">
        <f t="shared" si="85"/>
        <v>0</v>
      </c>
      <c r="GU28">
        <f t="shared" si="86"/>
        <v>0</v>
      </c>
      <c r="GV28">
        <f t="shared" si="87"/>
        <v>0</v>
      </c>
      <c r="GW28">
        <f t="shared" si="88"/>
        <v>0</v>
      </c>
      <c r="GX28">
        <f t="shared" si="89"/>
        <v>0</v>
      </c>
      <c r="GY28">
        <f t="shared" si="90"/>
        <v>0</v>
      </c>
      <c r="GZ28">
        <f t="shared" si="91"/>
        <v>0</v>
      </c>
      <c r="HA28">
        <f t="shared" si="92"/>
        <v>0</v>
      </c>
      <c r="HB28">
        <f t="shared" si="93"/>
        <v>0</v>
      </c>
      <c r="HC28">
        <f t="shared" si="94"/>
        <v>0</v>
      </c>
      <c r="HD28">
        <f t="shared" si="95"/>
        <v>0</v>
      </c>
      <c r="HE28">
        <f t="shared" si="96"/>
        <v>0</v>
      </c>
      <c r="HF28">
        <f t="shared" si="97"/>
        <v>0</v>
      </c>
      <c r="HG28">
        <f t="shared" si="98"/>
        <v>0</v>
      </c>
      <c r="HH28">
        <f t="shared" si="99"/>
        <v>0</v>
      </c>
      <c r="HI28">
        <f t="shared" si="100"/>
        <v>0</v>
      </c>
      <c r="HJ28">
        <f t="shared" si="101"/>
        <v>0</v>
      </c>
      <c r="HK28">
        <f t="shared" si="102"/>
        <v>0</v>
      </c>
      <c r="HL28">
        <f t="shared" si="103"/>
        <v>0</v>
      </c>
      <c r="HM28">
        <f t="shared" si="104"/>
        <v>0</v>
      </c>
      <c r="HN28">
        <f t="shared" si="105"/>
        <v>0</v>
      </c>
      <c r="HO28">
        <f t="shared" si="106"/>
        <v>0</v>
      </c>
      <c r="HP28">
        <f t="shared" si="107"/>
        <v>0</v>
      </c>
      <c r="HQ28">
        <f t="shared" si="108"/>
        <v>0</v>
      </c>
      <c r="HR28">
        <f t="shared" si="109"/>
        <v>0</v>
      </c>
      <c r="HS28">
        <f t="shared" si="110"/>
        <v>0</v>
      </c>
      <c r="HT28">
        <f t="shared" si="111"/>
        <v>0</v>
      </c>
      <c r="HU28">
        <f t="shared" si="112"/>
        <v>0</v>
      </c>
      <c r="HV28">
        <f t="shared" si="113"/>
        <v>0</v>
      </c>
      <c r="HW28">
        <f t="shared" si="114"/>
        <v>0</v>
      </c>
      <c r="HX28">
        <f t="shared" si="115"/>
        <v>0</v>
      </c>
      <c r="HY28">
        <f t="shared" si="116"/>
        <v>0</v>
      </c>
      <c r="HZ28">
        <f t="shared" si="117"/>
        <v>0</v>
      </c>
      <c r="IA28">
        <f t="shared" si="118"/>
        <v>0</v>
      </c>
      <c r="IB28">
        <f t="shared" si="119"/>
        <v>0</v>
      </c>
      <c r="IC28">
        <f t="shared" si="120"/>
        <v>0</v>
      </c>
      <c r="ID28">
        <f t="shared" si="121"/>
        <v>0</v>
      </c>
      <c r="IE28">
        <f t="shared" si="122"/>
        <v>0</v>
      </c>
      <c r="IF28">
        <f t="shared" si="123"/>
        <v>0</v>
      </c>
      <c r="IG28">
        <f t="shared" si="124"/>
        <v>0</v>
      </c>
      <c r="IH28">
        <f t="shared" si="125"/>
        <v>0</v>
      </c>
      <c r="II28">
        <f t="shared" si="126"/>
        <v>0</v>
      </c>
      <c r="IJ28">
        <f t="shared" si="127"/>
        <v>0</v>
      </c>
      <c r="IK28">
        <f t="shared" si="128"/>
        <v>0</v>
      </c>
      <c r="IL28">
        <f t="shared" si="129"/>
        <v>0</v>
      </c>
      <c r="IM28">
        <f t="shared" si="130"/>
        <v>0</v>
      </c>
      <c r="IN28">
        <f t="shared" si="131"/>
        <v>0</v>
      </c>
      <c r="IO28">
        <f t="shared" si="132"/>
        <v>0</v>
      </c>
    </row>
    <row r="29" spans="1:249" ht="15">
      <c r="A29" s="11">
        <v>24</v>
      </c>
      <c r="B29" s="11">
        <f>IF(A29&lt;=$E$2,Inputs!A29,"")</f>
        <v>43</v>
      </c>
      <c r="C29" s="11">
        <f>IF(A29&lt;=$E$2,Inputs!D29,0)</f>
        <v>1.4003466682040099E-3</v>
      </c>
      <c r="D29" s="11">
        <f>IF(A29&lt;=$E$2,Inputs!F29,0)</f>
        <v>310665.93</v>
      </c>
      <c r="E29" s="11">
        <f t="shared" si="0"/>
        <v>435.04</v>
      </c>
      <c r="G29" s="9">
        <v>24</v>
      </c>
      <c r="H29">
        <f t="shared" si="145"/>
        <v>0</v>
      </c>
      <c r="I29">
        <f t="shared" si="145"/>
        <v>0</v>
      </c>
      <c r="J29">
        <f t="shared" si="145"/>
        <v>0</v>
      </c>
      <c r="K29">
        <f t="shared" si="145"/>
        <v>0</v>
      </c>
      <c r="L29">
        <f t="shared" si="145"/>
        <v>0</v>
      </c>
      <c r="M29">
        <f t="shared" si="145"/>
        <v>0</v>
      </c>
      <c r="N29">
        <f t="shared" si="145"/>
        <v>0</v>
      </c>
      <c r="O29">
        <f t="shared" si="145"/>
        <v>0</v>
      </c>
      <c r="P29">
        <f t="shared" si="145"/>
        <v>0</v>
      </c>
      <c r="Q29">
        <f t="shared" si="145"/>
        <v>0</v>
      </c>
      <c r="R29">
        <f t="shared" si="146"/>
        <v>0</v>
      </c>
      <c r="S29">
        <f t="shared" si="146"/>
        <v>0</v>
      </c>
      <c r="T29">
        <f t="shared" si="146"/>
        <v>0</v>
      </c>
      <c r="U29">
        <f t="shared" si="146"/>
        <v>0</v>
      </c>
      <c r="V29">
        <f t="shared" si="146"/>
        <v>0</v>
      </c>
      <c r="W29">
        <f t="shared" si="146"/>
        <v>0</v>
      </c>
      <c r="X29">
        <f t="shared" si="146"/>
        <v>0</v>
      </c>
      <c r="Y29">
        <f t="shared" si="146"/>
        <v>0</v>
      </c>
      <c r="Z29">
        <f t="shared" si="146"/>
        <v>0</v>
      </c>
      <c r="AA29">
        <f t="shared" si="146"/>
        <v>0</v>
      </c>
      <c r="AB29">
        <f t="shared" si="147"/>
        <v>-1</v>
      </c>
      <c r="AC29">
        <f t="shared" si="147"/>
        <v>6</v>
      </c>
      <c r="AD29">
        <f t="shared" si="147"/>
        <v>-15</v>
      </c>
      <c r="AE29">
        <f t="shared" si="147"/>
        <v>20</v>
      </c>
      <c r="AF29">
        <f t="shared" si="147"/>
        <v>-15</v>
      </c>
      <c r="AG29">
        <f t="shared" si="147"/>
        <v>6</v>
      </c>
      <c r="AH29">
        <f t="shared" si="147"/>
        <v>-1</v>
      </c>
      <c r="AI29">
        <f t="shared" si="147"/>
        <v>0</v>
      </c>
      <c r="AJ29">
        <f t="shared" si="147"/>
        <v>0</v>
      </c>
      <c r="AK29">
        <f t="shared" si="147"/>
        <v>0</v>
      </c>
      <c r="AL29">
        <f t="shared" si="148"/>
        <v>0</v>
      </c>
      <c r="AM29">
        <f t="shared" si="148"/>
        <v>0</v>
      </c>
      <c r="AN29">
        <f t="shared" si="148"/>
        <v>0</v>
      </c>
      <c r="AO29">
        <f t="shared" si="148"/>
        <v>0</v>
      </c>
      <c r="AP29">
        <f t="shared" si="148"/>
        <v>0</v>
      </c>
      <c r="AQ29">
        <f t="shared" si="148"/>
        <v>0</v>
      </c>
      <c r="AR29">
        <f t="shared" si="148"/>
        <v>0</v>
      </c>
      <c r="AS29">
        <f t="shared" si="148"/>
        <v>0</v>
      </c>
      <c r="AT29">
        <f t="shared" si="148"/>
        <v>0</v>
      </c>
      <c r="AU29">
        <f t="shared" si="148"/>
        <v>0</v>
      </c>
      <c r="AV29">
        <f t="shared" si="149"/>
        <v>0</v>
      </c>
      <c r="AW29">
        <f t="shared" si="149"/>
        <v>0</v>
      </c>
      <c r="AX29">
        <f t="shared" si="149"/>
        <v>0</v>
      </c>
      <c r="AY29">
        <f t="shared" si="149"/>
        <v>0</v>
      </c>
      <c r="AZ29">
        <f t="shared" si="149"/>
        <v>0</v>
      </c>
      <c r="BA29">
        <f t="shared" si="149"/>
        <v>0</v>
      </c>
      <c r="BB29">
        <f t="shared" si="149"/>
        <v>0</v>
      </c>
      <c r="BC29">
        <f t="shared" si="149"/>
        <v>0</v>
      </c>
      <c r="BD29">
        <f t="shared" si="149"/>
        <v>0</v>
      </c>
      <c r="BE29">
        <f t="shared" si="149"/>
        <v>0</v>
      </c>
      <c r="BF29">
        <f t="shared" si="150"/>
        <v>0</v>
      </c>
      <c r="BG29">
        <f t="shared" si="150"/>
        <v>0</v>
      </c>
      <c r="BH29">
        <f t="shared" si="150"/>
        <v>0</v>
      </c>
      <c r="BI29">
        <f t="shared" si="150"/>
        <v>0</v>
      </c>
      <c r="BJ29">
        <f t="shared" si="150"/>
        <v>0</v>
      </c>
      <c r="BK29">
        <f t="shared" si="150"/>
        <v>0</v>
      </c>
      <c r="BL29">
        <f t="shared" si="150"/>
        <v>0</v>
      </c>
      <c r="BM29">
        <f t="shared" si="150"/>
        <v>0</v>
      </c>
      <c r="BN29">
        <f t="shared" si="150"/>
        <v>0</v>
      </c>
      <c r="BO29">
        <f t="shared" si="150"/>
        <v>0</v>
      </c>
      <c r="BP29">
        <f t="shared" si="151"/>
        <v>0</v>
      </c>
      <c r="BQ29">
        <f t="shared" si="151"/>
        <v>0</v>
      </c>
      <c r="BR29">
        <f t="shared" si="151"/>
        <v>0</v>
      </c>
      <c r="BS29">
        <f t="shared" si="151"/>
        <v>0</v>
      </c>
      <c r="BT29">
        <f t="shared" si="151"/>
        <v>0</v>
      </c>
      <c r="BU29">
        <f t="shared" si="151"/>
        <v>0</v>
      </c>
      <c r="BV29">
        <f t="shared" si="151"/>
        <v>0</v>
      </c>
      <c r="BW29">
        <f t="shared" si="151"/>
        <v>0</v>
      </c>
      <c r="BX29">
        <f t="shared" si="151"/>
        <v>0</v>
      </c>
      <c r="BY29">
        <f t="shared" si="151"/>
        <v>0</v>
      </c>
      <c r="BZ29">
        <f t="shared" si="152"/>
        <v>0</v>
      </c>
      <c r="CA29">
        <f t="shared" si="152"/>
        <v>0</v>
      </c>
      <c r="CB29">
        <f t="shared" si="152"/>
        <v>0</v>
      </c>
      <c r="CC29">
        <f t="shared" si="152"/>
        <v>0</v>
      </c>
      <c r="CD29">
        <f t="shared" si="152"/>
        <v>0</v>
      </c>
      <c r="CE29">
        <f t="shared" si="152"/>
        <v>0</v>
      </c>
      <c r="CF29">
        <f t="shared" si="152"/>
        <v>0</v>
      </c>
      <c r="CG29">
        <f t="shared" si="152"/>
        <v>0</v>
      </c>
      <c r="CH29">
        <f t="shared" si="152"/>
        <v>0</v>
      </c>
      <c r="CI29">
        <f t="shared" si="152"/>
        <v>0</v>
      </c>
      <c r="CJ29">
        <f t="shared" si="153"/>
        <v>0</v>
      </c>
      <c r="CK29">
        <f t="shared" si="153"/>
        <v>0</v>
      </c>
      <c r="CL29">
        <f t="shared" si="153"/>
        <v>0</v>
      </c>
      <c r="CM29">
        <f t="shared" si="153"/>
        <v>0</v>
      </c>
      <c r="CN29">
        <f t="shared" si="153"/>
        <v>0</v>
      </c>
      <c r="CO29">
        <f t="shared" si="153"/>
        <v>0</v>
      </c>
      <c r="CP29">
        <f t="shared" si="153"/>
        <v>0</v>
      </c>
      <c r="CQ29">
        <f t="shared" si="153"/>
        <v>0</v>
      </c>
      <c r="CR29">
        <f t="shared" si="153"/>
        <v>0</v>
      </c>
      <c r="CS29">
        <f t="shared" si="153"/>
        <v>0</v>
      </c>
      <c r="CT29">
        <f t="shared" si="154"/>
        <v>0</v>
      </c>
      <c r="CU29">
        <f t="shared" si="154"/>
        <v>0</v>
      </c>
      <c r="CV29">
        <f t="shared" si="154"/>
        <v>0</v>
      </c>
      <c r="CW29">
        <f t="shared" si="154"/>
        <v>0</v>
      </c>
      <c r="CX29">
        <f t="shared" si="154"/>
        <v>0</v>
      </c>
      <c r="CY29">
        <f t="shared" si="154"/>
        <v>0</v>
      </c>
      <c r="CZ29">
        <f t="shared" si="154"/>
        <v>0</v>
      </c>
      <c r="DA29">
        <f t="shared" si="154"/>
        <v>0</v>
      </c>
      <c r="DB29">
        <f t="shared" si="154"/>
        <v>0</v>
      </c>
      <c r="DC29">
        <f t="shared" si="154"/>
        <v>0</v>
      </c>
      <c r="DD29">
        <f t="shared" si="155"/>
        <v>0</v>
      </c>
      <c r="DE29">
        <f t="shared" si="155"/>
        <v>0</v>
      </c>
      <c r="DF29">
        <f t="shared" si="155"/>
        <v>0</v>
      </c>
      <c r="DG29">
        <f t="shared" si="155"/>
        <v>0</v>
      </c>
      <c r="DH29">
        <f t="shared" si="155"/>
        <v>0</v>
      </c>
      <c r="DI29">
        <f t="shared" si="155"/>
        <v>0</v>
      </c>
      <c r="DJ29">
        <f t="shared" si="155"/>
        <v>0</v>
      </c>
      <c r="DK29">
        <f t="shared" si="155"/>
        <v>0</v>
      </c>
      <c r="DL29">
        <f t="shared" si="155"/>
        <v>0</v>
      </c>
      <c r="DM29">
        <f t="shared" si="155"/>
        <v>0</v>
      </c>
      <c r="DN29">
        <f t="shared" si="156"/>
        <v>0</v>
      </c>
      <c r="DO29">
        <f t="shared" si="156"/>
        <v>0</v>
      </c>
      <c r="DP29">
        <f t="shared" si="156"/>
        <v>0</v>
      </c>
      <c r="DQ29">
        <f t="shared" si="156"/>
        <v>0</v>
      </c>
      <c r="DR29">
        <f t="shared" si="156"/>
        <v>0</v>
      </c>
      <c r="DS29">
        <f t="shared" si="156"/>
        <v>0</v>
      </c>
      <c r="DT29">
        <f t="shared" si="156"/>
        <v>0</v>
      </c>
      <c r="DU29">
        <f t="shared" si="156"/>
        <v>0</v>
      </c>
      <c r="DV29">
        <f t="shared" si="156"/>
        <v>0</v>
      </c>
      <c r="DW29">
        <v>0</v>
      </c>
      <c r="DY29" s="10">
        <v>24</v>
      </c>
      <c r="DZ29">
        <f t="shared" si="13"/>
        <v>0</v>
      </c>
      <c r="EA29">
        <f t="shared" si="14"/>
        <v>0</v>
      </c>
      <c r="EB29">
        <f t="shared" si="15"/>
        <v>0</v>
      </c>
      <c r="EC29">
        <f t="shared" si="16"/>
        <v>0</v>
      </c>
      <c r="ED29">
        <f t="shared" si="17"/>
        <v>0</v>
      </c>
      <c r="EE29">
        <f t="shared" si="18"/>
        <v>0</v>
      </c>
      <c r="EF29">
        <f t="shared" si="19"/>
        <v>0</v>
      </c>
      <c r="EG29">
        <f t="shared" si="20"/>
        <v>0</v>
      </c>
      <c r="EH29">
        <f t="shared" si="21"/>
        <v>0</v>
      </c>
      <c r="EI29">
        <f t="shared" si="22"/>
        <v>0</v>
      </c>
      <c r="EJ29">
        <f t="shared" si="23"/>
        <v>0</v>
      </c>
      <c r="EK29">
        <f t="shared" si="24"/>
        <v>0</v>
      </c>
      <c r="EL29">
        <f t="shared" si="25"/>
        <v>0</v>
      </c>
      <c r="EM29">
        <f t="shared" si="26"/>
        <v>0</v>
      </c>
      <c r="EN29">
        <f t="shared" si="27"/>
        <v>0</v>
      </c>
      <c r="EO29">
        <f t="shared" si="28"/>
        <v>0</v>
      </c>
      <c r="EP29">
        <f t="shared" si="29"/>
        <v>0</v>
      </c>
      <c r="EQ29">
        <f t="shared" si="30"/>
        <v>0</v>
      </c>
      <c r="ER29">
        <f t="shared" si="31"/>
        <v>0</v>
      </c>
      <c r="ES29">
        <f t="shared" si="32"/>
        <v>0</v>
      </c>
      <c r="ET29">
        <f t="shared" si="33"/>
        <v>-10000000</v>
      </c>
      <c r="EU29">
        <f t="shared" si="34"/>
        <v>60000000</v>
      </c>
      <c r="EV29">
        <f t="shared" si="35"/>
        <v>-150000000</v>
      </c>
      <c r="EW29">
        <f t="shared" si="36"/>
        <v>200310665.93000001</v>
      </c>
      <c r="EX29">
        <f t="shared" si="37"/>
        <v>-150000000</v>
      </c>
      <c r="EY29">
        <f t="shared" si="38"/>
        <v>60000000</v>
      </c>
      <c r="EZ29">
        <f t="shared" si="39"/>
        <v>-10000000</v>
      </c>
      <c r="FA29">
        <f t="shared" si="40"/>
        <v>0</v>
      </c>
      <c r="FB29">
        <f t="shared" si="41"/>
        <v>0</v>
      </c>
      <c r="FC29">
        <f t="shared" si="42"/>
        <v>0</v>
      </c>
      <c r="FD29">
        <f t="shared" si="43"/>
        <v>0</v>
      </c>
      <c r="FE29">
        <f t="shared" si="44"/>
        <v>0</v>
      </c>
      <c r="FF29">
        <f t="shared" si="45"/>
        <v>0</v>
      </c>
      <c r="FG29">
        <f t="shared" si="46"/>
        <v>0</v>
      </c>
      <c r="FH29">
        <f t="shared" si="47"/>
        <v>0</v>
      </c>
      <c r="FI29">
        <f t="shared" si="48"/>
        <v>0</v>
      </c>
      <c r="FJ29">
        <f t="shared" si="49"/>
        <v>0</v>
      </c>
      <c r="FK29">
        <f t="shared" si="50"/>
        <v>0</v>
      </c>
      <c r="FL29">
        <f t="shared" si="51"/>
        <v>0</v>
      </c>
      <c r="FM29">
        <f t="shared" si="52"/>
        <v>0</v>
      </c>
      <c r="FN29">
        <f t="shared" si="53"/>
        <v>0</v>
      </c>
      <c r="FO29">
        <f t="shared" si="54"/>
        <v>0</v>
      </c>
      <c r="FP29">
        <f t="shared" si="55"/>
        <v>0</v>
      </c>
      <c r="FQ29">
        <f t="shared" si="56"/>
        <v>0</v>
      </c>
      <c r="FR29">
        <f t="shared" si="57"/>
        <v>0</v>
      </c>
      <c r="FS29">
        <f t="shared" si="58"/>
        <v>0</v>
      </c>
      <c r="FT29">
        <f t="shared" si="59"/>
        <v>0</v>
      </c>
      <c r="FU29">
        <f t="shared" si="60"/>
        <v>0</v>
      </c>
      <c r="FV29">
        <f t="shared" si="61"/>
        <v>0</v>
      </c>
      <c r="FW29">
        <f t="shared" si="62"/>
        <v>0</v>
      </c>
      <c r="FX29">
        <f t="shared" si="63"/>
        <v>0</v>
      </c>
      <c r="FY29">
        <f t="shared" si="64"/>
        <v>0</v>
      </c>
      <c r="FZ29">
        <f t="shared" si="65"/>
        <v>0</v>
      </c>
      <c r="GA29">
        <f t="shared" si="66"/>
        <v>0</v>
      </c>
      <c r="GB29">
        <f t="shared" si="67"/>
        <v>0</v>
      </c>
      <c r="GC29">
        <f t="shared" si="68"/>
        <v>0</v>
      </c>
      <c r="GD29">
        <f t="shared" si="69"/>
        <v>0</v>
      </c>
      <c r="GE29">
        <f t="shared" si="70"/>
        <v>0</v>
      </c>
      <c r="GF29">
        <f t="shared" si="71"/>
        <v>0</v>
      </c>
      <c r="GG29">
        <f t="shared" si="72"/>
        <v>0</v>
      </c>
      <c r="GH29">
        <f t="shared" si="73"/>
        <v>0</v>
      </c>
      <c r="GI29">
        <f t="shared" si="74"/>
        <v>0</v>
      </c>
      <c r="GJ29">
        <f t="shared" si="75"/>
        <v>0</v>
      </c>
      <c r="GK29">
        <f t="shared" si="76"/>
        <v>0</v>
      </c>
      <c r="GL29">
        <f t="shared" si="77"/>
        <v>0</v>
      </c>
      <c r="GM29">
        <f t="shared" si="78"/>
        <v>0</v>
      </c>
      <c r="GN29">
        <f t="shared" si="79"/>
        <v>0</v>
      </c>
      <c r="GO29">
        <f t="shared" si="80"/>
        <v>0</v>
      </c>
      <c r="GP29">
        <f t="shared" si="81"/>
        <v>0</v>
      </c>
      <c r="GQ29">
        <f t="shared" si="82"/>
        <v>0</v>
      </c>
      <c r="GR29">
        <f t="shared" si="83"/>
        <v>0</v>
      </c>
      <c r="GS29">
        <f t="shared" si="84"/>
        <v>0</v>
      </c>
      <c r="GT29">
        <f t="shared" si="85"/>
        <v>0</v>
      </c>
      <c r="GU29">
        <f t="shared" si="86"/>
        <v>0</v>
      </c>
      <c r="GV29">
        <f t="shared" si="87"/>
        <v>0</v>
      </c>
      <c r="GW29">
        <f t="shared" si="88"/>
        <v>0</v>
      </c>
      <c r="GX29">
        <f t="shared" si="89"/>
        <v>0</v>
      </c>
      <c r="GY29">
        <f t="shared" si="90"/>
        <v>0</v>
      </c>
      <c r="GZ29">
        <f t="shared" si="91"/>
        <v>0</v>
      </c>
      <c r="HA29">
        <f t="shared" si="92"/>
        <v>0</v>
      </c>
      <c r="HB29">
        <f t="shared" si="93"/>
        <v>0</v>
      </c>
      <c r="HC29">
        <f t="shared" si="94"/>
        <v>0</v>
      </c>
      <c r="HD29">
        <f t="shared" si="95"/>
        <v>0</v>
      </c>
      <c r="HE29">
        <f t="shared" si="96"/>
        <v>0</v>
      </c>
      <c r="HF29">
        <f t="shared" si="97"/>
        <v>0</v>
      </c>
      <c r="HG29">
        <f t="shared" si="98"/>
        <v>0</v>
      </c>
      <c r="HH29">
        <f t="shared" si="99"/>
        <v>0</v>
      </c>
      <c r="HI29">
        <f t="shared" si="100"/>
        <v>0</v>
      </c>
      <c r="HJ29">
        <f t="shared" si="101"/>
        <v>0</v>
      </c>
      <c r="HK29">
        <f t="shared" si="102"/>
        <v>0</v>
      </c>
      <c r="HL29">
        <f t="shared" si="103"/>
        <v>0</v>
      </c>
      <c r="HM29">
        <f t="shared" si="104"/>
        <v>0</v>
      </c>
      <c r="HN29">
        <f t="shared" si="105"/>
        <v>0</v>
      </c>
      <c r="HO29">
        <f t="shared" si="106"/>
        <v>0</v>
      </c>
      <c r="HP29">
        <f t="shared" si="107"/>
        <v>0</v>
      </c>
      <c r="HQ29">
        <f t="shared" si="108"/>
        <v>0</v>
      </c>
      <c r="HR29">
        <f t="shared" si="109"/>
        <v>0</v>
      </c>
      <c r="HS29">
        <f t="shared" si="110"/>
        <v>0</v>
      </c>
      <c r="HT29">
        <f t="shared" si="111"/>
        <v>0</v>
      </c>
      <c r="HU29">
        <f t="shared" si="112"/>
        <v>0</v>
      </c>
      <c r="HV29">
        <f t="shared" si="113"/>
        <v>0</v>
      </c>
      <c r="HW29">
        <f t="shared" si="114"/>
        <v>0</v>
      </c>
      <c r="HX29">
        <f t="shared" si="115"/>
        <v>0</v>
      </c>
      <c r="HY29">
        <f t="shared" si="116"/>
        <v>0</v>
      </c>
      <c r="HZ29">
        <f t="shared" si="117"/>
        <v>0</v>
      </c>
      <c r="IA29">
        <f t="shared" si="118"/>
        <v>0</v>
      </c>
      <c r="IB29">
        <f t="shared" si="119"/>
        <v>0</v>
      </c>
      <c r="IC29">
        <f t="shared" si="120"/>
        <v>0</v>
      </c>
      <c r="ID29">
        <f t="shared" si="121"/>
        <v>0</v>
      </c>
      <c r="IE29">
        <f t="shared" si="122"/>
        <v>0</v>
      </c>
      <c r="IF29">
        <f t="shared" si="123"/>
        <v>0</v>
      </c>
      <c r="IG29">
        <f t="shared" si="124"/>
        <v>0</v>
      </c>
      <c r="IH29">
        <f t="shared" si="125"/>
        <v>0</v>
      </c>
      <c r="II29">
        <f t="shared" si="126"/>
        <v>0</v>
      </c>
      <c r="IJ29">
        <f t="shared" si="127"/>
        <v>0</v>
      </c>
      <c r="IK29">
        <f t="shared" si="128"/>
        <v>0</v>
      </c>
      <c r="IL29">
        <f t="shared" si="129"/>
        <v>0</v>
      </c>
      <c r="IM29">
        <f t="shared" si="130"/>
        <v>0</v>
      </c>
      <c r="IN29">
        <f t="shared" si="131"/>
        <v>0</v>
      </c>
      <c r="IO29">
        <f t="shared" si="132"/>
        <v>0</v>
      </c>
    </row>
    <row r="30" spans="1:249" ht="15">
      <c r="A30" s="11">
        <v>25</v>
      </c>
      <c r="B30" s="11">
        <f>IF(A30&lt;=$E$2,Inputs!A30,"")</f>
        <v>44</v>
      </c>
      <c r="C30" s="11">
        <f>IF(A30&lt;=$E$2,Inputs!D30,0)</f>
        <v>1.58928542819954E-3</v>
      </c>
      <c r="D30" s="11">
        <f>IF(A30&lt;=$E$2,Inputs!F30,0)</f>
        <v>307100.28000000003</v>
      </c>
      <c r="E30" s="11">
        <f t="shared" si="0"/>
        <v>488.07</v>
      </c>
      <c r="G30" s="9">
        <v>25</v>
      </c>
      <c r="H30">
        <f t="shared" si="145"/>
        <v>0</v>
      </c>
      <c r="I30">
        <f t="shared" si="145"/>
        <v>0</v>
      </c>
      <c r="J30">
        <f t="shared" si="145"/>
        <v>0</v>
      </c>
      <c r="K30">
        <f t="shared" si="145"/>
        <v>0</v>
      </c>
      <c r="L30">
        <f t="shared" si="145"/>
        <v>0</v>
      </c>
      <c r="M30">
        <f t="shared" si="145"/>
        <v>0</v>
      </c>
      <c r="N30">
        <f t="shared" si="145"/>
        <v>0</v>
      </c>
      <c r="O30">
        <f t="shared" si="145"/>
        <v>0</v>
      </c>
      <c r="P30">
        <f t="shared" si="145"/>
        <v>0</v>
      </c>
      <c r="Q30">
        <f t="shared" si="145"/>
        <v>0</v>
      </c>
      <c r="R30">
        <f t="shared" si="146"/>
        <v>0</v>
      </c>
      <c r="S30">
        <f t="shared" si="146"/>
        <v>0</v>
      </c>
      <c r="T30">
        <f t="shared" si="146"/>
        <v>0</v>
      </c>
      <c r="U30">
        <f t="shared" si="146"/>
        <v>0</v>
      </c>
      <c r="V30">
        <f t="shared" si="146"/>
        <v>0</v>
      </c>
      <c r="W30">
        <f t="shared" si="146"/>
        <v>0</v>
      </c>
      <c r="X30">
        <f t="shared" si="146"/>
        <v>0</v>
      </c>
      <c r="Y30">
        <f t="shared" si="146"/>
        <v>0</v>
      </c>
      <c r="Z30">
        <f t="shared" si="146"/>
        <v>0</v>
      </c>
      <c r="AA30">
        <f t="shared" si="146"/>
        <v>0</v>
      </c>
      <c r="AB30">
        <f t="shared" si="147"/>
        <v>0</v>
      </c>
      <c r="AC30">
        <f t="shared" si="147"/>
        <v>-1</v>
      </c>
      <c r="AD30">
        <f t="shared" si="147"/>
        <v>6</v>
      </c>
      <c r="AE30">
        <f t="shared" si="147"/>
        <v>-15</v>
      </c>
      <c r="AF30">
        <f t="shared" si="147"/>
        <v>20</v>
      </c>
      <c r="AG30">
        <f t="shared" si="147"/>
        <v>-15</v>
      </c>
      <c r="AH30">
        <f t="shared" si="147"/>
        <v>6</v>
      </c>
      <c r="AI30">
        <f t="shared" si="147"/>
        <v>-1</v>
      </c>
      <c r="AJ30">
        <f t="shared" si="147"/>
        <v>0</v>
      </c>
      <c r="AK30">
        <f t="shared" si="147"/>
        <v>0</v>
      </c>
      <c r="AL30">
        <f t="shared" si="148"/>
        <v>0</v>
      </c>
      <c r="AM30">
        <f t="shared" si="148"/>
        <v>0</v>
      </c>
      <c r="AN30">
        <f t="shared" si="148"/>
        <v>0</v>
      </c>
      <c r="AO30">
        <f t="shared" si="148"/>
        <v>0</v>
      </c>
      <c r="AP30">
        <f t="shared" si="148"/>
        <v>0</v>
      </c>
      <c r="AQ30">
        <f t="shared" si="148"/>
        <v>0</v>
      </c>
      <c r="AR30">
        <f t="shared" si="148"/>
        <v>0</v>
      </c>
      <c r="AS30">
        <f t="shared" si="148"/>
        <v>0</v>
      </c>
      <c r="AT30">
        <f t="shared" si="148"/>
        <v>0</v>
      </c>
      <c r="AU30">
        <f t="shared" si="148"/>
        <v>0</v>
      </c>
      <c r="AV30">
        <f t="shared" si="149"/>
        <v>0</v>
      </c>
      <c r="AW30">
        <f t="shared" si="149"/>
        <v>0</v>
      </c>
      <c r="AX30">
        <f t="shared" si="149"/>
        <v>0</v>
      </c>
      <c r="AY30">
        <f t="shared" si="149"/>
        <v>0</v>
      </c>
      <c r="AZ30">
        <f t="shared" si="149"/>
        <v>0</v>
      </c>
      <c r="BA30">
        <f t="shared" si="149"/>
        <v>0</v>
      </c>
      <c r="BB30">
        <f t="shared" si="149"/>
        <v>0</v>
      </c>
      <c r="BC30">
        <f t="shared" si="149"/>
        <v>0</v>
      </c>
      <c r="BD30">
        <f t="shared" si="149"/>
        <v>0</v>
      </c>
      <c r="BE30">
        <f t="shared" si="149"/>
        <v>0</v>
      </c>
      <c r="BF30">
        <f t="shared" si="150"/>
        <v>0</v>
      </c>
      <c r="BG30">
        <f t="shared" si="150"/>
        <v>0</v>
      </c>
      <c r="BH30">
        <f t="shared" si="150"/>
        <v>0</v>
      </c>
      <c r="BI30">
        <f t="shared" si="150"/>
        <v>0</v>
      </c>
      <c r="BJ30">
        <f t="shared" si="150"/>
        <v>0</v>
      </c>
      <c r="BK30">
        <f t="shared" si="150"/>
        <v>0</v>
      </c>
      <c r="BL30">
        <f t="shared" si="150"/>
        <v>0</v>
      </c>
      <c r="BM30">
        <f t="shared" si="150"/>
        <v>0</v>
      </c>
      <c r="BN30">
        <f t="shared" si="150"/>
        <v>0</v>
      </c>
      <c r="BO30">
        <f t="shared" si="150"/>
        <v>0</v>
      </c>
      <c r="BP30">
        <f t="shared" si="151"/>
        <v>0</v>
      </c>
      <c r="BQ30">
        <f t="shared" si="151"/>
        <v>0</v>
      </c>
      <c r="BR30">
        <f t="shared" si="151"/>
        <v>0</v>
      </c>
      <c r="BS30">
        <f t="shared" si="151"/>
        <v>0</v>
      </c>
      <c r="BT30">
        <f t="shared" si="151"/>
        <v>0</v>
      </c>
      <c r="BU30">
        <f t="shared" si="151"/>
        <v>0</v>
      </c>
      <c r="BV30">
        <f t="shared" si="151"/>
        <v>0</v>
      </c>
      <c r="BW30">
        <f t="shared" si="151"/>
        <v>0</v>
      </c>
      <c r="BX30">
        <f t="shared" si="151"/>
        <v>0</v>
      </c>
      <c r="BY30">
        <f t="shared" si="151"/>
        <v>0</v>
      </c>
      <c r="BZ30">
        <f t="shared" si="152"/>
        <v>0</v>
      </c>
      <c r="CA30">
        <f t="shared" si="152"/>
        <v>0</v>
      </c>
      <c r="CB30">
        <f t="shared" si="152"/>
        <v>0</v>
      </c>
      <c r="CC30">
        <f t="shared" si="152"/>
        <v>0</v>
      </c>
      <c r="CD30">
        <f t="shared" si="152"/>
        <v>0</v>
      </c>
      <c r="CE30">
        <f t="shared" si="152"/>
        <v>0</v>
      </c>
      <c r="CF30">
        <f t="shared" si="152"/>
        <v>0</v>
      </c>
      <c r="CG30">
        <f t="shared" si="152"/>
        <v>0</v>
      </c>
      <c r="CH30">
        <f t="shared" si="152"/>
        <v>0</v>
      </c>
      <c r="CI30">
        <f t="shared" si="152"/>
        <v>0</v>
      </c>
      <c r="CJ30">
        <f t="shared" si="153"/>
        <v>0</v>
      </c>
      <c r="CK30">
        <f t="shared" si="153"/>
        <v>0</v>
      </c>
      <c r="CL30">
        <f t="shared" si="153"/>
        <v>0</v>
      </c>
      <c r="CM30">
        <f t="shared" si="153"/>
        <v>0</v>
      </c>
      <c r="CN30">
        <f t="shared" si="153"/>
        <v>0</v>
      </c>
      <c r="CO30">
        <f t="shared" si="153"/>
        <v>0</v>
      </c>
      <c r="CP30">
        <f t="shared" si="153"/>
        <v>0</v>
      </c>
      <c r="CQ30">
        <f t="shared" si="153"/>
        <v>0</v>
      </c>
      <c r="CR30">
        <f t="shared" si="153"/>
        <v>0</v>
      </c>
      <c r="CS30">
        <f t="shared" si="153"/>
        <v>0</v>
      </c>
      <c r="CT30">
        <f t="shared" si="154"/>
        <v>0</v>
      </c>
      <c r="CU30">
        <f t="shared" si="154"/>
        <v>0</v>
      </c>
      <c r="CV30">
        <f t="shared" si="154"/>
        <v>0</v>
      </c>
      <c r="CW30">
        <f t="shared" si="154"/>
        <v>0</v>
      </c>
      <c r="CX30">
        <f t="shared" si="154"/>
        <v>0</v>
      </c>
      <c r="CY30">
        <f t="shared" si="154"/>
        <v>0</v>
      </c>
      <c r="CZ30">
        <f t="shared" si="154"/>
        <v>0</v>
      </c>
      <c r="DA30">
        <f t="shared" si="154"/>
        <v>0</v>
      </c>
      <c r="DB30">
        <f t="shared" si="154"/>
        <v>0</v>
      </c>
      <c r="DC30">
        <f t="shared" si="154"/>
        <v>0</v>
      </c>
      <c r="DD30">
        <f t="shared" si="155"/>
        <v>0</v>
      </c>
      <c r="DE30">
        <f t="shared" si="155"/>
        <v>0</v>
      </c>
      <c r="DF30">
        <f t="shared" si="155"/>
        <v>0</v>
      </c>
      <c r="DG30">
        <f t="shared" si="155"/>
        <v>0</v>
      </c>
      <c r="DH30">
        <f t="shared" si="155"/>
        <v>0</v>
      </c>
      <c r="DI30">
        <f t="shared" si="155"/>
        <v>0</v>
      </c>
      <c r="DJ30">
        <f t="shared" si="155"/>
        <v>0</v>
      </c>
      <c r="DK30">
        <f t="shared" si="155"/>
        <v>0</v>
      </c>
      <c r="DL30">
        <f t="shared" si="155"/>
        <v>0</v>
      </c>
      <c r="DM30">
        <f t="shared" si="155"/>
        <v>0</v>
      </c>
      <c r="DN30">
        <f t="shared" si="156"/>
        <v>0</v>
      </c>
      <c r="DO30">
        <f t="shared" si="156"/>
        <v>0</v>
      </c>
      <c r="DP30">
        <f t="shared" si="156"/>
        <v>0</v>
      </c>
      <c r="DQ30">
        <f t="shared" si="156"/>
        <v>0</v>
      </c>
      <c r="DR30">
        <f t="shared" si="156"/>
        <v>0</v>
      </c>
      <c r="DS30">
        <f t="shared" si="156"/>
        <v>0</v>
      </c>
      <c r="DT30">
        <f t="shared" si="156"/>
        <v>0</v>
      </c>
      <c r="DU30">
        <f t="shared" si="156"/>
        <v>0</v>
      </c>
      <c r="DV30">
        <f t="shared" si="156"/>
        <v>0</v>
      </c>
      <c r="DW30">
        <v>0</v>
      </c>
      <c r="DY30" s="10">
        <v>25</v>
      </c>
      <c r="DZ30">
        <f t="shared" si="13"/>
        <v>0</v>
      </c>
      <c r="EA30">
        <f t="shared" si="14"/>
        <v>0</v>
      </c>
      <c r="EB30">
        <f t="shared" si="15"/>
        <v>0</v>
      </c>
      <c r="EC30">
        <f t="shared" si="16"/>
        <v>0</v>
      </c>
      <c r="ED30">
        <f t="shared" si="17"/>
        <v>0</v>
      </c>
      <c r="EE30">
        <f t="shared" si="18"/>
        <v>0</v>
      </c>
      <c r="EF30">
        <f t="shared" si="19"/>
        <v>0</v>
      </c>
      <c r="EG30">
        <f t="shared" si="20"/>
        <v>0</v>
      </c>
      <c r="EH30">
        <f t="shared" si="21"/>
        <v>0</v>
      </c>
      <c r="EI30">
        <f t="shared" si="22"/>
        <v>0</v>
      </c>
      <c r="EJ30">
        <f t="shared" si="23"/>
        <v>0</v>
      </c>
      <c r="EK30">
        <f t="shared" si="24"/>
        <v>0</v>
      </c>
      <c r="EL30">
        <f t="shared" si="25"/>
        <v>0</v>
      </c>
      <c r="EM30">
        <f t="shared" si="26"/>
        <v>0</v>
      </c>
      <c r="EN30">
        <f t="shared" si="27"/>
        <v>0</v>
      </c>
      <c r="EO30">
        <f t="shared" si="28"/>
        <v>0</v>
      </c>
      <c r="EP30">
        <f t="shared" si="29"/>
        <v>0</v>
      </c>
      <c r="EQ30">
        <f t="shared" si="30"/>
        <v>0</v>
      </c>
      <c r="ER30">
        <f t="shared" si="31"/>
        <v>0</v>
      </c>
      <c r="ES30">
        <f t="shared" si="32"/>
        <v>0</v>
      </c>
      <c r="ET30">
        <f t="shared" si="33"/>
        <v>0</v>
      </c>
      <c r="EU30">
        <f t="shared" si="34"/>
        <v>-10000000</v>
      </c>
      <c r="EV30">
        <f t="shared" si="35"/>
        <v>60000000</v>
      </c>
      <c r="EW30">
        <f t="shared" si="36"/>
        <v>-150000000</v>
      </c>
      <c r="EX30">
        <f t="shared" si="37"/>
        <v>200307100.28</v>
      </c>
      <c r="EY30">
        <f t="shared" si="38"/>
        <v>-150000000</v>
      </c>
      <c r="EZ30">
        <f t="shared" si="39"/>
        <v>60000000</v>
      </c>
      <c r="FA30">
        <f t="shared" si="40"/>
        <v>-10000000</v>
      </c>
      <c r="FB30">
        <f t="shared" si="41"/>
        <v>0</v>
      </c>
      <c r="FC30">
        <f t="shared" si="42"/>
        <v>0</v>
      </c>
      <c r="FD30">
        <f t="shared" si="43"/>
        <v>0</v>
      </c>
      <c r="FE30">
        <f t="shared" si="44"/>
        <v>0</v>
      </c>
      <c r="FF30">
        <f t="shared" si="45"/>
        <v>0</v>
      </c>
      <c r="FG30">
        <f t="shared" si="46"/>
        <v>0</v>
      </c>
      <c r="FH30">
        <f t="shared" si="47"/>
        <v>0</v>
      </c>
      <c r="FI30">
        <f t="shared" si="48"/>
        <v>0</v>
      </c>
      <c r="FJ30">
        <f t="shared" si="49"/>
        <v>0</v>
      </c>
      <c r="FK30">
        <f t="shared" si="50"/>
        <v>0</v>
      </c>
      <c r="FL30">
        <f t="shared" si="51"/>
        <v>0</v>
      </c>
      <c r="FM30">
        <f t="shared" si="52"/>
        <v>0</v>
      </c>
      <c r="FN30">
        <f t="shared" si="53"/>
        <v>0</v>
      </c>
      <c r="FO30">
        <f t="shared" si="54"/>
        <v>0</v>
      </c>
      <c r="FP30">
        <f t="shared" si="55"/>
        <v>0</v>
      </c>
      <c r="FQ30">
        <f t="shared" si="56"/>
        <v>0</v>
      </c>
      <c r="FR30">
        <f t="shared" si="57"/>
        <v>0</v>
      </c>
      <c r="FS30">
        <f t="shared" si="58"/>
        <v>0</v>
      </c>
      <c r="FT30">
        <f t="shared" si="59"/>
        <v>0</v>
      </c>
      <c r="FU30">
        <f t="shared" si="60"/>
        <v>0</v>
      </c>
      <c r="FV30">
        <f t="shared" si="61"/>
        <v>0</v>
      </c>
      <c r="FW30">
        <f t="shared" si="62"/>
        <v>0</v>
      </c>
      <c r="FX30">
        <f t="shared" si="63"/>
        <v>0</v>
      </c>
      <c r="FY30">
        <f t="shared" si="64"/>
        <v>0</v>
      </c>
      <c r="FZ30">
        <f t="shared" si="65"/>
        <v>0</v>
      </c>
      <c r="GA30">
        <f t="shared" si="66"/>
        <v>0</v>
      </c>
      <c r="GB30">
        <f t="shared" si="67"/>
        <v>0</v>
      </c>
      <c r="GC30">
        <f t="shared" si="68"/>
        <v>0</v>
      </c>
      <c r="GD30">
        <f t="shared" si="69"/>
        <v>0</v>
      </c>
      <c r="GE30">
        <f t="shared" si="70"/>
        <v>0</v>
      </c>
      <c r="GF30">
        <f t="shared" si="71"/>
        <v>0</v>
      </c>
      <c r="GG30">
        <f t="shared" si="72"/>
        <v>0</v>
      </c>
      <c r="GH30">
        <f t="shared" si="73"/>
        <v>0</v>
      </c>
      <c r="GI30">
        <f t="shared" si="74"/>
        <v>0</v>
      </c>
      <c r="GJ30">
        <f t="shared" si="75"/>
        <v>0</v>
      </c>
      <c r="GK30">
        <f t="shared" si="76"/>
        <v>0</v>
      </c>
      <c r="GL30">
        <f t="shared" si="77"/>
        <v>0</v>
      </c>
      <c r="GM30">
        <f t="shared" si="78"/>
        <v>0</v>
      </c>
      <c r="GN30">
        <f t="shared" si="79"/>
        <v>0</v>
      </c>
      <c r="GO30">
        <f t="shared" si="80"/>
        <v>0</v>
      </c>
      <c r="GP30">
        <f t="shared" si="81"/>
        <v>0</v>
      </c>
      <c r="GQ30">
        <f t="shared" si="82"/>
        <v>0</v>
      </c>
      <c r="GR30">
        <f t="shared" si="83"/>
        <v>0</v>
      </c>
      <c r="GS30">
        <f t="shared" si="84"/>
        <v>0</v>
      </c>
      <c r="GT30">
        <f t="shared" si="85"/>
        <v>0</v>
      </c>
      <c r="GU30">
        <f t="shared" si="86"/>
        <v>0</v>
      </c>
      <c r="GV30">
        <f t="shared" si="87"/>
        <v>0</v>
      </c>
      <c r="GW30">
        <f t="shared" si="88"/>
        <v>0</v>
      </c>
      <c r="GX30">
        <f t="shared" si="89"/>
        <v>0</v>
      </c>
      <c r="GY30">
        <f t="shared" si="90"/>
        <v>0</v>
      </c>
      <c r="GZ30">
        <f t="shared" si="91"/>
        <v>0</v>
      </c>
      <c r="HA30">
        <f t="shared" si="92"/>
        <v>0</v>
      </c>
      <c r="HB30">
        <f t="shared" si="93"/>
        <v>0</v>
      </c>
      <c r="HC30">
        <f t="shared" si="94"/>
        <v>0</v>
      </c>
      <c r="HD30">
        <f t="shared" si="95"/>
        <v>0</v>
      </c>
      <c r="HE30">
        <f t="shared" si="96"/>
        <v>0</v>
      </c>
      <c r="HF30">
        <f t="shared" si="97"/>
        <v>0</v>
      </c>
      <c r="HG30">
        <f t="shared" si="98"/>
        <v>0</v>
      </c>
      <c r="HH30">
        <f t="shared" si="99"/>
        <v>0</v>
      </c>
      <c r="HI30">
        <f t="shared" si="100"/>
        <v>0</v>
      </c>
      <c r="HJ30">
        <f t="shared" si="101"/>
        <v>0</v>
      </c>
      <c r="HK30">
        <f t="shared" si="102"/>
        <v>0</v>
      </c>
      <c r="HL30">
        <f t="shared" si="103"/>
        <v>0</v>
      </c>
      <c r="HM30">
        <f t="shared" si="104"/>
        <v>0</v>
      </c>
      <c r="HN30">
        <f t="shared" si="105"/>
        <v>0</v>
      </c>
      <c r="HO30">
        <f t="shared" si="106"/>
        <v>0</v>
      </c>
      <c r="HP30">
        <f t="shared" si="107"/>
        <v>0</v>
      </c>
      <c r="HQ30">
        <f t="shared" si="108"/>
        <v>0</v>
      </c>
      <c r="HR30">
        <f t="shared" si="109"/>
        <v>0</v>
      </c>
      <c r="HS30">
        <f t="shared" si="110"/>
        <v>0</v>
      </c>
      <c r="HT30">
        <f t="shared" si="111"/>
        <v>0</v>
      </c>
      <c r="HU30">
        <f t="shared" si="112"/>
        <v>0</v>
      </c>
      <c r="HV30">
        <f t="shared" si="113"/>
        <v>0</v>
      </c>
      <c r="HW30">
        <f t="shared" si="114"/>
        <v>0</v>
      </c>
      <c r="HX30">
        <f t="shared" si="115"/>
        <v>0</v>
      </c>
      <c r="HY30">
        <f t="shared" si="116"/>
        <v>0</v>
      </c>
      <c r="HZ30">
        <f t="shared" si="117"/>
        <v>0</v>
      </c>
      <c r="IA30">
        <f t="shared" si="118"/>
        <v>0</v>
      </c>
      <c r="IB30">
        <f t="shared" si="119"/>
        <v>0</v>
      </c>
      <c r="IC30">
        <f t="shared" si="120"/>
        <v>0</v>
      </c>
      <c r="ID30">
        <f t="shared" si="121"/>
        <v>0</v>
      </c>
      <c r="IE30">
        <f t="shared" si="122"/>
        <v>0</v>
      </c>
      <c r="IF30">
        <f t="shared" si="123"/>
        <v>0</v>
      </c>
      <c r="IG30">
        <f t="shared" si="124"/>
        <v>0</v>
      </c>
      <c r="IH30">
        <f t="shared" si="125"/>
        <v>0</v>
      </c>
      <c r="II30">
        <f t="shared" si="126"/>
        <v>0</v>
      </c>
      <c r="IJ30">
        <f t="shared" si="127"/>
        <v>0</v>
      </c>
      <c r="IK30">
        <f t="shared" si="128"/>
        <v>0</v>
      </c>
      <c r="IL30">
        <f t="shared" si="129"/>
        <v>0</v>
      </c>
      <c r="IM30">
        <f t="shared" si="130"/>
        <v>0</v>
      </c>
      <c r="IN30">
        <f t="shared" si="131"/>
        <v>0</v>
      </c>
      <c r="IO30">
        <f t="shared" si="132"/>
        <v>0</v>
      </c>
    </row>
    <row r="31" spans="1:249" ht="15">
      <c r="A31" s="11">
        <v>26</v>
      </c>
      <c r="B31" s="11">
        <f>IF(A31&lt;=$E$2,Inputs!A31,"")</f>
        <v>45</v>
      </c>
      <c r="C31" s="11">
        <f>IF(A31&lt;=$E$2,Inputs!D31,0)</f>
        <v>1.63821185265358E-3</v>
      </c>
      <c r="D31" s="11">
        <f>IF(A31&lt;=$E$2,Inputs!F31,0)</f>
        <v>301591.03000000003</v>
      </c>
      <c r="E31" s="11">
        <f t="shared" si="0"/>
        <v>494.07</v>
      </c>
      <c r="G31" s="9">
        <v>26</v>
      </c>
      <c r="H31">
        <f t="shared" si="145"/>
        <v>0</v>
      </c>
      <c r="I31">
        <f t="shared" si="145"/>
        <v>0</v>
      </c>
      <c r="J31">
        <f t="shared" si="145"/>
        <v>0</v>
      </c>
      <c r="K31">
        <f t="shared" si="145"/>
        <v>0</v>
      </c>
      <c r="L31">
        <f t="shared" si="145"/>
        <v>0</v>
      </c>
      <c r="M31">
        <f t="shared" si="145"/>
        <v>0</v>
      </c>
      <c r="N31">
        <f t="shared" si="145"/>
        <v>0</v>
      </c>
      <c r="O31">
        <f t="shared" si="145"/>
        <v>0</v>
      </c>
      <c r="P31">
        <f t="shared" si="145"/>
        <v>0</v>
      </c>
      <c r="Q31">
        <f t="shared" si="145"/>
        <v>0</v>
      </c>
      <c r="R31">
        <f t="shared" si="146"/>
        <v>0</v>
      </c>
      <c r="S31">
        <f t="shared" si="146"/>
        <v>0</v>
      </c>
      <c r="T31">
        <f t="shared" si="146"/>
        <v>0</v>
      </c>
      <c r="U31">
        <f t="shared" si="146"/>
        <v>0</v>
      </c>
      <c r="V31">
        <f t="shared" si="146"/>
        <v>0</v>
      </c>
      <c r="W31">
        <f t="shared" si="146"/>
        <v>0</v>
      </c>
      <c r="X31">
        <f t="shared" si="146"/>
        <v>0</v>
      </c>
      <c r="Y31">
        <f t="shared" si="146"/>
        <v>0</v>
      </c>
      <c r="Z31">
        <f t="shared" si="146"/>
        <v>0</v>
      </c>
      <c r="AA31">
        <f t="shared" si="146"/>
        <v>0</v>
      </c>
      <c r="AB31">
        <f t="shared" si="147"/>
        <v>0</v>
      </c>
      <c r="AC31">
        <f t="shared" si="147"/>
        <v>0</v>
      </c>
      <c r="AD31">
        <f t="shared" si="147"/>
        <v>-1</v>
      </c>
      <c r="AE31">
        <f t="shared" si="147"/>
        <v>6</v>
      </c>
      <c r="AF31">
        <f t="shared" si="147"/>
        <v>-15</v>
      </c>
      <c r="AG31">
        <f t="shared" si="147"/>
        <v>20</v>
      </c>
      <c r="AH31">
        <f t="shared" si="147"/>
        <v>-15</v>
      </c>
      <c r="AI31">
        <f t="shared" si="147"/>
        <v>6</v>
      </c>
      <c r="AJ31">
        <f t="shared" si="147"/>
        <v>-1</v>
      </c>
      <c r="AK31">
        <f t="shared" si="147"/>
        <v>0</v>
      </c>
      <c r="AL31">
        <f t="shared" si="148"/>
        <v>0</v>
      </c>
      <c r="AM31">
        <f t="shared" si="148"/>
        <v>0</v>
      </c>
      <c r="AN31">
        <f t="shared" si="148"/>
        <v>0</v>
      </c>
      <c r="AO31">
        <f t="shared" si="148"/>
        <v>0</v>
      </c>
      <c r="AP31">
        <f t="shared" si="148"/>
        <v>0</v>
      </c>
      <c r="AQ31">
        <f t="shared" si="148"/>
        <v>0</v>
      </c>
      <c r="AR31">
        <f t="shared" si="148"/>
        <v>0</v>
      </c>
      <c r="AS31">
        <f t="shared" si="148"/>
        <v>0</v>
      </c>
      <c r="AT31">
        <f t="shared" si="148"/>
        <v>0</v>
      </c>
      <c r="AU31">
        <f t="shared" si="148"/>
        <v>0</v>
      </c>
      <c r="AV31">
        <f t="shared" si="149"/>
        <v>0</v>
      </c>
      <c r="AW31">
        <f t="shared" si="149"/>
        <v>0</v>
      </c>
      <c r="AX31">
        <f t="shared" si="149"/>
        <v>0</v>
      </c>
      <c r="AY31">
        <f t="shared" si="149"/>
        <v>0</v>
      </c>
      <c r="AZ31">
        <f t="shared" si="149"/>
        <v>0</v>
      </c>
      <c r="BA31">
        <f t="shared" si="149"/>
        <v>0</v>
      </c>
      <c r="BB31">
        <f t="shared" si="149"/>
        <v>0</v>
      </c>
      <c r="BC31">
        <f t="shared" si="149"/>
        <v>0</v>
      </c>
      <c r="BD31">
        <f t="shared" si="149"/>
        <v>0</v>
      </c>
      <c r="BE31">
        <f t="shared" si="149"/>
        <v>0</v>
      </c>
      <c r="BF31">
        <f t="shared" si="150"/>
        <v>0</v>
      </c>
      <c r="BG31">
        <f t="shared" si="150"/>
        <v>0</v>
      </c>
      <c r="BH31">
        <f t="shared" si="150"/>
        <v>0</v>
      </c>
      <c r="BI31">
        <f t="shared" si="150"/>
        <v>0</v>
      </c>
      <c r="BJ31">
        <f t="shared" si="150"/>
        <v>0</v>
      </c>
      <c r="BK31">
        <f t="shared" si="150"/>
        <v>0</v>
      </c>
      <c r="BL31">
        <f t="shared" si="150"/>
        <v>0</v>
      </c>
      <c r="BM31">
        <f t="shared" si="150"/>
        <v>0</v>
      </c>
      <c r="BN31">
        <f t="shared" si="150"/>
        <v>0</v>
      </c>
      <c r="BO31">
        <f t="shared" si="150"/>
        <v>0</v>
      </c>
      <c r="BP31">
        <f t="shared" si="151"/>
        <v>0</v>
      </c>
      <c r="BQ31">
        <f t="shared" si="151"/>
        <v>0</v>
      </c>
      <c r="BR31">
        <f t="shared" si="151"/>
        <v>0</v>
      </c>
      <c r="BS31">
        <f t="shared" si="151"/>
        <v>0</v>
      </c>
      <c r="BT31">
        <f t="shared" si="151"/>
        <v>0</v>
      </c>
      <c r="BU31">
        <f t="shared" si="151"/>
        <v>0</v>
      </c>
      <c r="BV31">
        <f t="shared" si="151"/>
        <v>0</v>
      </c>
      <c r="BW31">
        <f t="shared" si="151"/>
        <v>0</v>
      </c>
      <c r="BX31">
        <f t="shared" si="151"/>
        <v>0</v>
      </c>
      <c r="BY31">
        <f t="shared" si="151"/>
        <v>0</v>
      </c>
      <c r="BZ31">
        <f t="shared" si="152"/>
        <v>0</v>
      </c>
      <c r="CA31">
        <f t="shared" si="152"/>
        <v>0</v>
      </c>
      <c r="CB31">
        <f t="shared" si="152"/>
        <v>0</v>
      </c>
      <c r="CC31">
        <f t="shared" si="152"/>
        <v>0</v>
      </c>
      <c r="CD31">
        <f t="shared" si="152"/>
        <v>0</v>
      </c>
      <c r="CE31">
        <f t="shared" si="152"/>
        <v>0</v>
      </c>
      <c r="CF31">
        <f t="shared" si="152"/>
        <v>0</v>
      </c>
      <c r="CG31">
        <f t="shared" si="152"/>
        <v>0</v>
      </c>
      <c r="CH31">
        <f t="shared" si="152"/>
        <v>0</v>
      </c>
      <c r="CI31">
        <f t="shared" si="152"/>
        <v>0</v>
      </c>
      <c r="CJ31">
        <f t="shared" si="153"/>
        <v>0</v>
      </c>
      <c r="CK31">
        <f t="shared" si="153"/>
        <v>0</v>
      </c>
      <c r="CL31">
        <f t="shared" si="153"/>
        <v>0</v>
      </c>
      <c r="CM31">
        <f t="shared" si="153"/>
        <v>0</v>
      </c>
      <c r="CN31">
        <f t="shared" si="153"/>
        <v>0</v>
      </c>
      <c r="CO31">
        <f t="shared" si="153"/>
        <v>0</v>
      </c>
      <c r="CP31">
        <f t="shared" si="153"/>
        <v>0</v>
      </c>
      <c r="CQ31">
        <f t="shared" si="153"/>
        <v>0</v>
      </c>
      <c r="CR31">
        <f t="shared" si="153"/>
        <v>0</v>
      </c>
      <c r="CS31">
        <f t="shared" si="153"/>
        <v>0</v>
      </c>
      <c r="CT31">
        <f t="shared" si="154"/>
        <v>0</v>
      </c>
      <c r="CU31">
        <f t="shared" si="154"/>
        <v>0</v>
      </c>
      <c r="CV31">
        <f t="shared" si="154"/>
        <v>0</v>
      </c>
      <c r="CW31">
        <f t="shared" si="154"/>
        <v>0</v>
      </c>
      <c r="CX31">
        <f t="shared" si="154"/>
        <v>0</v>
      </c>
      <c r="CY31">
        <f t="shared" si="154"/>
        <v>0</v>
      </c>
      <c r="CZ31">
        <f t="shared" si="154"/>
        <v>0</v>
      </c>
      <c r="DA31">
        <f t="shared" si="154"/>
        <v>0</v>
      </c>
      <c r="DB31">
        <f t="shared" si="154"/>
        <v>0</v>
      </c>
      <c r="DC31">
        <f t="shared" si="154"/>
        <v>0</v>
      </c>
      <c r="DD31">
        <f t="shared" si="155"/>
        <v>0</v>
      </c>
      <c r="DE31">
        <f t="shared" si="155"/>
        <v>0</v>
      </c>
      <c r="DF31">
        <f t="shared" si="155"/>
        <v>0</v>
      </c>
      <c r="DG31">
        <f t="shared" si="155"/>
        <v>0</v>
      </c>
      <c r="DH31">
        <f t="shared" si="155"/>
        <v>0</v>
      </c>
      <c r="DI31">
        <f t="shared" si="155"/>
        <v>0</v>
      </c>
      <c r="DJ31">
        <f t="shared" si="155"/>
        <v>0</v>
      </c>
      <c r="DK31">
        <f t="shared" si="155"/>
        <v>0</v>
      </c>
      <c r="DL31">
        <f t="shared" si="155"/>
        <v>0</v>
      </c>
      <c r="DM31">
        <f t="shared" si="155"/>
        <v>0</v>
      </c>
      <c r="DN31">
        <f t="shared" si="156"/>
        <v>0</v>
      </c>
      <c r="DO31">
        <f t="shared" si="156"/>
        <v>0</v>
      </c>
      <c r="DP31">
        <f t="shared" si="156"/>
        <v>0</v>
      </c>
      <c r="DQ31">
        <f t="shared" si="156"/>
        <v>0</v>
      </c>
      <c r="DR31">
        <f t="shared" si="156"/>
        <v>0</v>
      </c>
      <c r="DS31">
        <f t="shared" si="156"/>
        <v>0</v>
      </c>
      <c r="DT31">
        <f t="shared" si="156"/>
        <v>0</v>
      </c>
      <c r="DU31">
        <f t="shared" si="156"/>
        <v>0</v>
      </c>
      <c r="DV31">
        <f t="shared" si="156"/>
        <v>0</v>
      </c>
      <c r="DW31">
        <v>0</v>
      </c>
      <c r="DY31" s="10">
        <v>26</v>
      </c>
      <c r="DZ31">
        <f t="shared" si="13"/>
        <v>0</v>
      </c>
      <c r="EA31">
        <f t="shared" si="14"/>
        <v>0</v>
      </c>
      <c r="EB31">
        <f t="shared" si="15"/>
        <v>0</v>
      </c>
      <c r="EC31">
        <f t="shared" si="16"/>
        <v>0</v>
      </c>
      <c r="ED31">
        <f t="shared" si="17"/>
        <v>0</v>
      </c>
      <c r="EE31">
        <f t="shared" si="18"/>
        <v>0</v>
      </c>
      <c r="EF31">
        <f t="shared" si="19"/>
        <v>0</v>
      </c>
      <c r="EG31">
        <f t="shared" si="20"/>
        <v>0</v>
      </c>
      <c r="EH31">
        <f t="shared" si="21"/>
        <v>0</v>
      </c>
      <c r="EI31">
        <f t="shared" si="22"/>
        <v>0</v>
      </c>
      <c r="EJ31">
        <f t="shared" si="23"/>
        <v>0</v>
      </c>
      <c r="EK31">
        <f t="shared" si="24"/>
        <v>0</v>
      </c>
      <c r="EL31">
        <f t="shared" si="25"/>
        <v>0</v>
      </c>
      <c r="EM31">
        <f t="shared" si="26"/>
        <v>0</v>
      </c>
      <c r="EN31">
        <f t="shared" si="27"/>
        <v>0</v>
      </c>
      <c r="EO31">
        <f t="shared" si="28"/>
        <v>0</v>
      </c>
      <c r="EP31">
        <f t="shared" si="29"/>
        <v>0</v>
      </c>
      <c r="EQ31">
        <f t="shared" si="30"/>
        <v>0</v>
      </c>
      <c r="ER31">
        <f t="shared" si="31"/>
        <v>0</v>
      </c>
      <c r="ES31">
        <f t="shared" si="32"/>
        <v>0</v>
      </c>
      <c r="ET31">
        <f t="shared" si="33"/>
        <v>0</v>
      </c>
      <c r="EU31">
        <f t="shared" si="34"/>
        <v>0</v>
      </c>
      <c r="EV31">
        <f t="shared" si="35"/>
        <v>-10000000</v>
      </c>
      <c r="EW31">
        <f t="shared" si="36"/>
        <v>60000000</v>
      </c>
      <c r="EX31">
        <f t="shared" si="37"/>
        <v>-150000000</v>
      </c>
      <c r="EY31">
        <f t="shared" si="38"/>
        <v>200301591.03</v>
      </c>
      <c r="EZ31">
        <f t="shared" si="39"/>
        <v>-150000000</v>
      </c>
      <c r="FA31">
        <f t="shared" si="40"/>
        <v>60000000</v>
      </c>
      <c r="FB31">
        <f t="shared" si="41"/>
        <v>-10000000</v>
      </c>
      <c r="FC31">
        <f t="shared" si="42"/>
        <v>0</v>
      </c>
      <c r="FD31">
        <f t="shared" si="43"/>
        <v>0</v>
      </c>
      <c r="FE31">
        <f t="shared" si="44"/>
        <v>0</v>
      </c>
      <c r="FF31">
        <f t="shared" si="45"/>
        <v>0</v>
      </c>
      <c r="FG31">
        <f t="shared" si="46"/>
        <v>0</v>
      </c>
      <c r="FH31">
        <f t="shared" si="47"/>
        <v>0</v>
      </c>
      <c r="FI31">
        <f t="shared" si="48"/>
        <v>0</v>
      </c>
      <c r="FJ31">
        <f t="shared" si="49"/>
        <v>0</v>
      </c>
      <c r="FK31">
        <f t="shared" si="50"/>
        <v>0</v>
      </c>
      <c r="FL31">
        <f t="shared" si="51"/>
        <v>0</v>
      </c>
      <c r="FM31">
        <f t="shared" si="52"/>
        <v>0</v>
      </c>
      <c r="FN31">
        <f t="shared" si="53"/>
        <v>0</v>
      </c>
      <c r="FO31">
        <f t="shared" si="54"/>
        <v>0</v>
      </c>
      <c r="FP31">
        <f t="shared" si="55"/>
        <v>0</v>
      </c>
      <c r="FQ31">
        <f t="shared" si="56"/>
        <v>0</v>
      </c>
      <c r="FR31">
        <f t="shared" si="57"/>
        <v>0</v>
      </c>
      <c r="FS31">
        <f t="shared" si="58"/>
        <v>0</v>
      </c>
      <c r="FT31">
        <f t="shared" si="59"/>
        <v>0</v>
      </c>
      <c r="FU31">
        <f t="shared" si="60"/>
        <v>0</v>
      </c>
      <c r="FV31">
        <f t="shared" si="61"/>
        <v>0</v>
      </c>
      <c r="FW31">
        <f t="shared" si="62"/>
        <v>0</v>
      </c>
      <c r="FX31">
        <f t="shared" si="63"/>
        <v>0</v>
      </c>
      <c r="FY31">
        <f t="shared" si="64"/>
        <v>0</v>
      </c>
      <c r="FZ31">
        <f t="shared" si="65"/>
        <v>0</v>
      </c>
      <c r="GA31">
        <f t="shared" si="66"/>
        <v>0</v>
      </c>
      <c r="GB31">
        <f t="shared" si="67"/>
        <v>0</v>
      </c>
      <c r="GC31">
        <f t="shared" si="68"/>
        <v>0</v>
      </c>
      <c r="GD31">
        <f t="shared" si="69"/>
        <v>0</v>
      </c>
      <c r="GE31">
        <f t="shared" si="70"/>
        <v>0</v>
      </c>
      <c r="GF31">
        <f t="shared" si="71"/>
        <v>0</v>
      </c>
      <c r="GG31">
        <f t="shared" si="72"/>
        <v>0</v>
      </c>
      <c r="GH31">
        <f t="shared" si="73"/>
        <v>0</v>
      </c>
      <c r="GI31">
        <f t="shared" si="74"/>
        <v>0</v>
      </c>
      <c r="GJ31">
        <f t="shared" si="75"/>
        <v>0</v>
      </c>
      <c r="GK31">
        <f t="shared" si="76"/>
        <v>0</v>
      </c>
      <c r="GL31">
        <f t="shared" si="77"/>
        <v>0</v>
      </c>
      <c r="GM31">
        <f t="shared" si="78"/>
        <v>0</v>
      </c>
      <c r="GN31">
        <f t="shared" si="79"/>
        <v>0</v>
      </c>
      <c r="GO31">
        <f t="shared" si="80"/>
        <v>0</v>
      </c>
      <c r="GP31">
        <f t="shared" si="81"/>
        <v>0</v>
      </c>
      <c r="GQ31">
        <f t="shared" si="82"/>
        <v>0</v>
      </c>
      <c r="GR31">
        <f t="shared" si="83"/>
        <v>0</v>
      </c>
      <c r="GS31">
        <f t="shared" si="84"/>
        <v>0</v>
      </c>
      <c r="GT31">
        <f t="shared" si="85"/>
        <v>0</v>
      </c>
      <c r="GU31">
        <f t="shared" si="86"/>
        <v>0</v>
      </c>
      <c r="GV31">
        <f t="shared" si="87"/>
        <v>0</v>
      </c>
      <c r="GW31">
        <f t="shared" si="88"/>
        <v>0</v>
      </c>
      <c r="GX31">
        <f t="shared" si="89"/>
        <v>0</v>
      </c>
      <c r="GY31">
        <f t="shared" si="90"/>
        <v>0</v>
      </c>
      <c r="GZ31">
        <f t="shared" si="91"/>
        <v>0</v>
      </c>
      <c r="HA31">
        <f t="shared" si="92"/>
        <v>0</v>
      </c>
      <c r="HB31">
        <f t="shared" si="93"/>
        <v>0</v>
      </c>
      <c r="HC31">
        <f t="shared" si="94"/>
        <v>0</v>
      </c>
      <c r="HD31">
        <f t="shared" si="95"/>
        <v>0</v>
      </c>
      <c r="HE31">
        <f t="shared" si="96"/>
        <v>0</v>
      </c>
      <c r="HF31">
        <f t="shared" si="97"/>
        <v>0</v>
      </c>
      <c r="HG31">
        <f t="shared" si="98"/>
        <v>0</v>
      </c>
      <c r="HH31">
        <f t="shared" si="99"/>
        <v>0</v>
      </c>
      <c r="HI31">
        <f t="shared" si="100"/>
        <v>0</v>
      </c>
      <c r="HJ31">
        <f t="shared" si="101"/>
        <v>0</v>
      </c>
      <c r="HK31">
        <f t="shared" si="102"/>
        <v>0</v>
      </c>
      <c r="HL31">
        <f t="shared" si="103"/>
        <v>0</v>
      </c>
      <c r="HM31">
        <f t="shared" si="104"/>
        <v>0</v>
      </c>
      <c r="HN31">
        <f t="shared" si="105"/>
        <v>0</v>
      </c>
      <c r="HO31">
        <f t="shared" si="106"/>
        <v>0</v>
      </c>
      <c r="HP31">
        <f t="shared" si="107"/>
        <v>0</v>
      </c>
      <c r="HQ31">
        <f t="shared" si="108"/>
        <v>0</v>
      </c>
      <c r="HR31">
        <f t="shared" si="109"/>
        <v>0</v>
      </c>
      <c r="HS31">
        <f t="shared" si="110"/>
        <v>0</v>
      </c>
      <c r="HT31">
        <f t="shared" si="111"/>
        <v>0</v>
      </c>
      <c r="HU31">
        <f t="shared" si="112"/>
        <v>0</v>
      </c>
      <c r="HV31">
        <f t="shared" si="113"/>
        <v>0</v>
      </c>
      <c r="HW31">
        <f t="shared" si="114"/>
        <v>0</v>
      </c>
      <c r="HX31">
        <f t="shared" si="115"/>
        <v>0</v>
      </c>
      <c r="HY31">
        <f t="shared" si="116"/>
        <v>0</v>
      </c>
      <c r="HZ31">
        <f t="shared" si="117"/>
        <v>0</v>
      </c>
      <c r="IA31">
        <f t="shared" si="118"/>
        <v>0</v>
      </c>
      <c r="IB31">
        <f t="shared" si="119"/>
        <v>0</v>
      </c>
      <c r="IC31">
        <f t="shared" si="120"/>
        <v>0</v>
      </c>
      <c r="ID31">
        <f t="shared" si="121"/>
        <v>0</v>
      </c>
      <c r="IE31">
        <f t="shared" si="122"/>
        <v>0</v>
      </c>
      <c r="IF31">
        <f t="shared" si="123"/>
        <v>0</v>
      </c>
      <c r="IG31">
        <f t="shared" si="124"/>
        <v>0</v>
      </c>
      <c r="IH31">
        <f t="shared" si="125"/>
        <v>0</v>
      </c>
      <c r="II31">
        <f t="shared" si="126"/>
        <v>0</v>
      </c>
      <c r="IJ31">
        <f t="shared" si="127"/>
        <v>0</v>
      </c>
      <c r="IK31">
        <f t="shared" si="128"/>
        <v>0</v>
      </c>
      <c r="IL31">
        <f t="shared" si="129"/>
        <v>0</v>
      </c>
      <c r="IM31">
        <f t="shared" si="130"/>
        <v>0</v>
      </c>
      <c r="IN31">
        <f t="shared" si="131"/>
        <v>0</v>
      </c>
      <c r="IO31">
        <f t="shared" si="132"/>
        <v>0</v>
      </c>
    </row>
    <row r="32" spans="1:249" ht="15">
      <c r="A32" s="11">
        <v>27</v>
      </c>
      <c r="B32" s="11">
        <f>IF(A32&lt;=$E$2,Inputs!A32,"")</f>
        <v>46</v>
      </c>
      <c r="C32" s="11">
        <f>IF(A32&lt;=$E$2,Inputs!D32,0)</f>
        <v>1.7196929004736599E-3</v>
      </c>
      <c r="D32" s="11">
        <f>IF(A32&lt;=$E$2,Inputs!F32,0)</f>
        <v>295436.46999999997</v>
      </c>
      <c r="E32" s="11">
        <f t="shared" si="0"/>
        <v>508.06</v>
      </c>
      <c r="G32" s="9">
        <v>27</v>
      </c>
      <c r="H32">
        <f t="shared" si="145"/>
        <v>0</v>
      </c>
      <c r="I32">
        <f t="shared" si="145"/>
        <v>0</v>
      </c>
      <c r="J32">
        <f t="shared" si="145"/>
        <v>0</v>
      </c>
      <c r="K32">
        <f t="shared" si="145"/>
        <v>0</v>
      </c>
      <c r="L32">
        <f t="shared" si="145"/>
        <v>0</v>
      </c>
      <c r="M32">
        <f t="shared" si="145"/>
        <v>0</v>
      </c>
      <c r="N32">
        <f t="shared" si="145"/>
        <v>0</v>
      </c>
      <c r="O32">
        <f t="shared" si="145"/>
        <v>0</v>
      </c>
      <c r="P32">
        <f t="shared" si="145"/>
        <v>0</v>
      </c>
      <c r="Q32">
        <f t="shared" si="145"/>
        <v>0</v>
      </c>
      <c r="R32">
        <f t="shared" si="146"/>
        <v>0</v>
      </c>
      <c r="S32">
        <f t="shared" si="146"/>
        <v>0</v>
      </c>
      <c r="T32">
        <f t="shared" si="146"/>
        <v>0</v>
      </c>
      <c r="U32">
        <f t="shared" si="146"/>
        <v>0</v>
      </c>
      <c r="V32">
        <f t="shared" si="146"/>
        <v>0</v>
      </c>
      <c r="W32">
        <f t="shared" si="146"/>
        <v>0</v>
      </c>
      <c r="X32">
        <f t="shared" si="146"/>
        <v>0</v>
      </c>
      <c r="Y32">
        <f t="shared" si="146"/>
        <v>0</v>
      </c>
      <c r="Z32">
        <f t="shared" si="146"/>
        <v>0</v>
      </c>
      <c r="AA32">
        <f t="shared" si="146"/>
        <v>0</v>
      </c>
      <c r="AB32">
        <f t="shared" si="147"/>
        <v>0</v>
      </c>
      <c r="AC32">
        <f t="shared" si="147"/>
        <v>0</v>
      </c>
      <c r="AD32">
        <f t="shared" si="147"/>
        <v>0</v>
      </c>
      <c r="AE32">
        <f t="shared" si="147"/>
        <v>-1</v>
      </c>
      <c r="AF32">
        <f t="shared" si="147"/>
        <v>6</v>
      </c>
      <c r="AG32">
        <f t="shared" si="147"/>
        <v>-15</v>
      </c>
      <c r="AH32">
        <f t="shared" si="147"/>
        <v>20</v>
      </c>
      <c r="AI32">
        <f t="shared" si="147"/>
        <v>-15</v>
      </c>
      <c r="AJ32">
        <f t="shared" si="147"/>
        <v>6</v>
      </c>
      <c r="AK32">
        <f t="shared" si="147"/>
        <v>-1</v>
      </c>
      <c r="AL32">
        <f t="shared" si="148"/>
        <v>0</v>
      </c>
      <c r="AM32">
        <f t="shared" si="148"/>
        <v>0</v>
      </c>
      <c r="AN32">
        <f t="shared" si="148"/>
        <v>0</v>
      </c>
      <c r="AO32">
        <f t="shared" si="148"/>
        <v>0</v>
      </c>
      <c r="AP32">
        <f t="shared" si="148"/>
        <v>0</v>
      </c>
      <c r="AQ32">
        <f t="shared" si="148"/>
        <v>0</v>
      </c>
      <c r="AR32">
        <f t="shared" si="148"/>
        <v>0</v>
      </c>
      <c r="AS32">
        <f t="shared" si="148"/>
        <v>0</v>
      </c>
      <c r="AT32">
        <f t="shared" si="148"/>
        <v>0</v>
      </c>
      <c r="AU32">
        <f t="shared" si="148"/>
        <v>0</v>
      </c>
      <c r="AV32">
        <f t="shared" si="149"/>
        <v>0</v>
      </c>
      <c r="AW32">
        <f t="shared" si="149"/>
        <v>0</v>
      </c>
      <c r="AX32">
        <f t="shared" si="149"/>
        <v>0</v>
      </c>
      <c r="AY32">
        <f t="shared" si="149"/>
        <v>0</v>
      </c>
      <c r="AZ32">
        <f t="shared" si="149"/>
        <v>0</v>
      </c>
      <c r="BA32">
        <f t="shared" si="149"/>
        <v>0</v>
      </c>
      <c r="BB32">
        <f t="shared" si="149"/>
        <v>0</v>
      </c>
      <c r="BC32">
        <f t="shared" si="149"/>
        <v>0</v>
      </c>
      <c r="BD32">
        <f t="shared" si="149"/>
        <v>0</v>
      </c>
      <c r="BE32">
        <f t="shared" si="149"/>
        <v>0</v>
      </c>
      <c r="BF32">
        <f t="shared" si="150"/>
        <v>0</v>
      </c>
      <c r="BG32">
        <f t="shared" si="150"/>
        <v>0</v>
      </c>
      <c r="BH32">
        <f t="shared" si="150"/>
        <v>0</v>
      </c>
      <c r="BI32">
        <f t="shared" si="150"/>
        <v>0</v>
      </c>
      <c r="BJ32">
        <f t="shared" si="150"/>
        <v>0</v>
      </c>
      <c r="BK32">
        <f t="shared" si="150"/>
        <v>0</v>
      </c>
      <c r="BL32">
        <f t="shared" si="150"/>
        <v>0</v>
      </c>
      <c r="BM32">
        <f t="shared" si="150"/>
        <v>0</v>
      </c>
      <c r="BN32">
        <f t="shared" si="150"/>
        <v>0</v>
      </c>
      <c r="BO32">
        <f t="shared" si="150"/>
        <v>0</v>
      </c>
      <c r="BP32">
        <f t="shared" si="151"/>
        <v>0</v>
      </c>
      <c r="BQ32">
        <f t="shared" si="151"/>
        <v>0</v>
      </c>
      <c r="BR32">
        <f t="shared" si="151"/>
        <v>0</v>
      </c>
      <c r="BS32">
        <f t="shared" si="151"/>
        <v>0</v>
      </c>
      <c r="BT32">
        <f t="shared" si="151"/>
        <v>0</v>
      </c>
      <c r="BU32">
        <f t="shared" si="151"/>
        <v>0</v>
      </c>
      <c r="BV32">
        <f t="shared" si="151"/>
        <v>0</v>
      </c>
      <c r="BW32">
        <f t="shared" si="151"/>
        <v>0</v>
      </c>
      <c r="BX32">
        <f t="shared" si="151"/>
        <v>0</v>
      </c>
      <c r="BY32">
        <f t="shared" si="151"/>
        <v>0</v>
      </c>
      <c r="BZ32">
        <f t="shared" si="152"/>
        <v>0</v>
      </c>
      <c r="CA32">
        <f t="shared" si="152"/>
        <v>0</v>
      </c>
      <c r="CB32">
        <f t="shared" si="152"/>
        <v>0</v>
      </c>
      <c r="CC32">
        <f t="shared" si="152"/>
        <v>0</v>
      </c>
      <c r="CD32">
        <f t="shared" si="152"/>
        <v>0</v>
      </c>
      <c r="CE32">
        <f t="shared" si="152"/>
        <v>0</v>
      </c>
      <c r="CF32">
        <f t="shared" si="152"/>
        <v>0</v>
      </c>
      <c r="CG32">
        <f t="shared" si="152"/>
        <v>0</v>
      </c>
      <c r="CH32">
        <f t="shared" si="152"/>
        <v>0</v>
      </c>
      <c r="CI32">
        <f t="shared" si="152"/>
        <v>0</v>
      </c>
      <c r="CJ32">
        <f t="shared" si="153"/>
        <v>0</v>
      </c>
      <c r="CK32">
        <f t="shared" si="153"/>
        <v>0</v>
      </c>
      <c r="CL32">
        <f t="shared" si="153"/>
        <v>0</v>
      </c>
      <c r="CM32">
        <f t="shared" si="153"/>
        <v>0</v>
      </c>
      <c r="CN32">
        <f t="shared" si="153"/>
        <v>0</v>
      </c>
      <c r="CO32">
        <f t="shared" si="153"/>
        <v>0</v>
      </c>
      <c r="CP32">
        <f t="shared" si="153"/>
        <v>0</v>
      </c>
      <c r="CQ32">
        <f t="shared" si="153"/>
        <v>0</v>
      </c>
      <c r="CR32">
        <f t="shared" si="153"/>
        <v>0</v>
      </c>
      <c r="CS32">
        <f t="shared" si="153"/>
        <v>0</v>
      </c>
      <c r="CT32">
        <f t="shared" si="154"/>
        <v>0</v>
      </c>
      <c r="CU32">
        <f t="shared" si="154"/>
        <v>0</v>
      </c>
      <c r="CV32">
        <f t="shared" si="154"/>
        <v>0</v>
      </c>
      <c r="CW32">
        <f t="shared" si="154"/>
        <v>0</v>
      </c>
      <c r="CX32">
        <f t="shared" si="154"/>
        <v>0</v>
      </c>
      <c r="CY32">
        <f t="shared" si="154"/>
        <v>0</v>
      </c>
      <c r="CZ32">
        <f t="shared" si="154"/>
        <v>0</v>
      </c>
      <c r="DA32">
        <f t="shared" si="154"/>
        <v>0</v>
      </c>
      <c r="DB32">
        <f t="shared" si="154"/>
        <v>0</v>
      </c>
      <c r="DC32">
        <f t="shared" si="154"/>
        <v>0</v>
      </c>
      <c r="DD32">
        <f t="shared" si="155"/>
        <v>0</v>
      </c>
      <c r="DE32">
        <f t="shared" si="155"/>
        <v>0</v>
      </c>
      <c r="DF32">
        <f t="shared" si="155"/>
        <v>0</v>
      </c>
      <c r="DG32">
        <f t="shared" si="155"/>
        <v>0</v>
      </c>
      <c r="DH32">
        <f t="shared" si="155"/>
        <v>0</v>
      </c>
      <c r="DI32">
        <f t="shared" si="155"/>
        <v>0</v>
      </c>
      <c r="DJ32">
        <f t="shared" si="155"/>
        <v>0</v>
      </c>
      <c r="DK32">
        <f t="shared" si="155"/>
        <v>0</v>
      </c>
      <c r="DL32">
        <f t="shared" si="155"/>
        <v>0</v>
      </c>
      <c r="DM32">
        <f t="shared" si="155"/>
        <v>0</v>
      </c>
      <c r="DN32">
        <f t="shared" si="156"/>
        <v>0</v>
      </c>
      <c r="DO32">
        <f t="shared" si="156"/>
        <v>0</v>
      </c>
      <c r="DP32">
        <f t="shared" si="156"/>
        <v>0</v>
      </c>
      <c r="DQ32">
        <f t="shared" si="156"/>
        <v>0</v>
      </c>
      <c r="DR32">
        <f t="shared" si="156"/>
        <v>0</v>
      </c>
      <c r="DS32">
        <f t="shared" si="156"/>
        <v>0</v>
      </c>
      <c r="DT32">
        <f t="shared" si="156"/>
        <v>0</v>
      </c>
      <c r="DU32">
        <f t="shared" si="156"/>
        <v>0</v>
      </c>
      <c r="DV32">
        <f t="shared" si="156"/>
        <v>0</v>
      </c>
      <c r="DW32">
        <v>0</v>
      </c>
      <c r="DY32" s="10">
        <v>27</v>
      </c>
      <c r="DZ32">
        <f t="shared" si="13"/>
        <v>0</v>
      </c>
      <c r="EA32">
        <f t="shared" si="14"/>
        <v>0</v>
      </c>
      <c r="EB32">
        <f t="shared" si="15"/>
        <v>0</v>
      </c>
      <c r="EC32">
        <f t="shared" si="16"/>
        <v>0</v>
      </c>
      <c r="ED32">
        <f t="shared" si="17"/>
        <v>0</v>
      </c>
      <c r="EE32">
        <f t="shared" si="18"/>
        <v>0</v>
      </c>
      <c r="EF32">
        <f t="shared" si="19"/>
        <v>0</v>
      </c>
      <c r="EG32">
        <f t="shared" si="20"/>
        <v>0</v>
      </c>
      <c r="EH32">
        <f t="shared" si="21"/>
        <v>0</v>
      </c>
      <c r="EI32">
        <f t="shared" si="22"/>
        <v>0</v>
      </c>
      <c r="EJ32">
        <f t="shared" si="23"/>
        <v>0</v>
      </c>
      <c r="EK32">
        <f t="shared" si="24"/>
        <v>0</v>
      </c>
      <c r="EL32">
        <f t="shared" si="25"/>
        <v>0</v>
      </c>
      <c r="EM32">
        <f t="shared" si="26"/>
        <v>0</v>
      </c>
      <c r="EN32">
        <f t="shared" si="27"/>
        <v>0</v>
      </c>
      <c r="EO32">
        <f t="shared" si="28"/>
        <v>0</v>
      </c>
      <c r="EP32">
        <f t="shared" si="29"/>
        <v>0</v>
      </c>
      <c r="EQ32">
        <f t="shared" si="30"/>
        <v>0</v>
      </c>
      <c r="ER32">
        <f t="shared" si="31"/>
        <v>0</v>
      </c>
      <c r="ES32">
        <f t="shared" si="32"/>
        <v>0</v>
      </c>
      <c r="ET32">
        <f t="shared" si="33"/>
        <v>0</v>
      </c>
      <c r="EU32">
        <f t="shared" si="34"/>
        <v>0</v>
      </c>
      <c r="EV32">
        <f t="shared" si="35"/>
        <v>0</v>
      </c>
      <c r="EW32">
        <f t="shared" si="36"/>
        <v>-10000000</v>
      </c>
      <c r="EX32">
        <f t="shared" si="37"/>
        <v>60000000</v>
      </c>
      <c r="EY32">
        <f t="shared" si="38"/>
        <v>-150000000</v>
      </c>
      <c r="EZ32">
        <f t="shared" si="39"/>
        <v>200295436.47</v>
      </c>
      <c r="FA32">
        <f t="shared" si="40"/>
        <v>-150000000</v>
      </c>
      <c r="FB32">
        <f t="shared" si="41"/>
        <v>60000000</v>
      </c>
      <c r="FC32">
        <f t="shared" si="42"/>
        <v>-10000000</v>
      </c>
      <c r="FD32">
        <f t="shared" si="43"/>
        <v>0</v>
      </c>
      <c r="FE32">
        <f t="shared" si="44"/>
        <v>0</v>
      </c>
      <c r="FF32">
        <f t="shared" si="45"/>
        <v>0</v>
      </c>
      <c r="FG32">
        <f t="shared" si="46"/>
        <v>0</v>
      </c>
      <c r="FH32">
        <f t="shared" si="47"/>
        <v>0</v>
      </c>
      <c r="FI32">
        <f t="shared" si="48"/>
        <v>0</v>
      </c>
      <c r="FJ32">
        <f t="shared" si="49"/>
        <v>0</v>
      </c>
      <c r="FK32">
        <f t="shared" si="50"/>
        <v>0</v>
      </c>
      <c r="FL32">
        <f t="shared" si="51"/>
        <v>0</v>
      </c>
      <c r="FM32">
        <f t="shared" si="52"/>
        <v>0</v>
      </c>
      <c r="FN32">
        <f t="shared" si="53"/>
        <v>0</v>
      </c>
      <c r="FO32">
        <f t="shared" si="54"/>
        <v>0</v>
      </c>
      <c r="FP32">
        <f t="shared" si="55"/>
        <v>0</v>
      </c>
      <c r="FQ32">
        <f t="shared" si="56"/>
        <v>0</v>
      </c>
      <c r="FR32">
        <f t="shared" si="57"/>
        <v>0</v>
      </c>
      <c r="FS32">
        <f t="shared" si="58"/>
        <v>0</v>
      </c>
      <c r="FT32">
        <f t="shared" si="59"/>
        <v>0</v>
      </c>
      <c r="FU32">
        <f t="shared" si="60"/>
        <v>0</v>
      </c>
      <c r="FV32">
        <f t="shared" si="61"/>
        <v>0</v>
      </c>
      <c r="FW32">
        <f t="shared" si="62"/>
        <v>0</v>
      </c>
      <c r="FX32">
        <f t="shared" si="63"/>
        <v>0</v>
      </c>
      <c r="FY32">
        <f t="shared" si="64"/>
        <v>0</v>
      </c>
      <c r="FZ32">
        <f t="shared" si="65"/>
        <v>0</v>
      </c>
      <c r="GA32">
        <f t="shared" si="66"/>
        <v>0</v>
      </c>
      <c r="GB32">
        <f t="shared" si="67"/>
        <v>0</v>
      </c>
      <c r="GC32">
        <f t="shared" si="68"/>
        <v>0</v>
      </c>
      <c r="GD32">
        <f t="shared" si="69"/>
        <v>0</v>
      </c>
      <c r="GE32">
        <f t="shared" si="70"/>
        <v>0</v>
      </c>
      <c r="GF32">
        <f t="shared" si="71"/>
        <v>0</v>
      </c>
      <c r="GG32">
        <f t="shared" si="72"/>
        <v>0</v>
      </c>
      <c r="GH32">
        <f t="shared" si="73"/>
        <v>0</v>
      </c>
      <c r="GI32">
        <f t="shared" si="74"/>
        <v>0</v>
      </c>
      <c r="GJ32">
        <f t="shared" si="75"/>
        <v>0</v>
      </c>
      <c r="GK32">
        <f t="shared" si="76"/>
        <v>0</v>
      </c>
      <c r="GL32">
        <f t="shared" si="77"/>
        <v>0</v>
      </c>
      <c r="GM32">
        <f t="shared" si="78"/>
        <v>0</v>
      </c>
      <c r="GN32">
        <f t="shared" si="79"/>
        <v>0</v>
      </c>
      <c r="GO32">
        <f t="shared" si="80"/>
        <v>0</v>
      </c>
      <c r="GP32">
        <f t="shared" si="81"/>
        <v>0</v>
      </c>
      <c r="GQ32">
        <f t="shared" si="82"/>
        <v>0</v>
      </c>
      <c r="GR32">
        <f t="shared" si="83"/>
        <v>0</v>
      </c>
      <c r="GS32">
        <f t="shared" si="84"/>
        <v>0</v>
      </c>
      <c r="GT32">
        <f t="shared" si="85"/>
        <v>0</v>
      </c>
      <c r="GU32">
        <f t="shared" si="86"/>
        <v>0</v>
      </c>
      <c r="GV32">
        <f t="shared" si="87"/>
        <v>0</v>
      </c>
      <c r="GW32">
        <f t="shared" si="88"/>
        <v>0</v>
      </c>
      <c r="GX32">
        <f t="shared" si="89"/>
        <v>0</v>
      </c>
      <c r="GY32">
        <f t="shared" si="90"/>
        <v>0</v>
      </c>
      <c r="GZ32">
        <f t="shared" si="91"/>
        <v>0</v>
      </c>
      <c r="HA32">
        <f t="shared" si="92"/>
        <v>0</v>
      </c>
      <c r="HB32">
        <f t="shared" si="93"/>
        <v>0</v>
      </c>
      <c r="HC32">
        <f t="shared" si="94"/>
        <v>0</v>
      </c>
      <c r="HD32">
        <f t="shared" si="95"/>
        <v>0</v>
      </c>
      <c r="HE32">
        <f t="shared" si="96"/>
        <v>0</v>
      </c>
      <c r="HF32">
        <f t="shared" si="97"/>
        <v>0</v>
      </c>
      <c r="HG32">
        <f t="shared" si="98"/>
        <v>0</v>
      </c>
      <c r="HH32">
        <f t="shared" si="99"/>
        <v>0</v>
      </c>
      <c r="HI32">
        <f t="shared" si="100"/>
        <v>0</v>
      </c>
      <c r="HJ32">
        <f t="shared" si="101"/>
        <v>0</v>
      </c>
      <c r="HK32">
        <f t="shared" si="102"/>
        <v>0</v>
      </c>
      <c r="HL32">
        <f t="shared" si="103"/>
        <v>0</v>
      </c>
      <c r="HM32">
        <f t="shared" si="104"/>
        <v>0</v>
      </c>
      <c r="HN32">
        <f t="shared" si="105"/>
        <v>0</v>
      </c>
      <c r="HO32">
        <f t="shared" si="106"/>
        <v>0</v>
      </c>
      <c r="HP32">
        <f t="shared" si="107"/>
        <v>0</v>
      </c>
      <c r="HQ32">
        <f t="shared" si="108"/>
        <v>0</v>
      </c>
      <c r="HR32">
        <f t="shared" si="109"/>
        <v>0</v>
      </c>
      <c r="HS32">
        <f t="shared" si="110"/>
        <v>0</v>
      </c>
      <c r="HT32">
        <f t="shared" si="111"/>
        <v>0</v>
      </c>
      <c r="HU32">
        <f t="shared" si="112"/>
        <v>0</v>
      </c>
      <c r="HV32">
        <f t="shared" si="113"/>
        <v>0</v>
      </c>
      <c r="HW32">
        <f t="shared" si="114"/>
        <v>0</v>
      </c>
      <c r="HX32">
        <f t="shared" si="115"/>
        <v>0</v>
      </c>
      <c r="HY32">
        <f t="shared" si="116"/>
        <v>0</v>
      </c>
      <c r="HZ32">
        <f t="shared" si="117"/>
        <v>0</v>
      </c>
      <c r="IA32">
        <f t="shared" si="118"/>
        <v>0</v>
      </c>
      <c r="IB32">
        <f t="shared" si="119"/>
        <v>0</v>
      </c>
      <c r="IC32">
        <f t="shared" si="120"/>
        <v>0</v>
      </c>
      <c r="ID32">
        <f t="shared" si="121"/>
        <v>0</v>
      </c>
      <c r="IE32">
        <f t="shared" si="122"/>
        <v>0</v>
      </c>
      <c r="IF32">
        <f t="shared" si="123"/>
        <v>0</v>
      </c>
      <c r="IG32">
        <f t="shared" si="124"/>
        <v>0</v>
      </c>
      <c r="IH32">
        <f t="shared" si="125"/>
        <v>0</v>
      </c>
      <c r="II32">
        <f t="shared" si="126"/>
        <v>0</v>
      </c>
      <c r="IJ32">
        <f t="shared" si="127"/>
        <v>0</v>
      </c>
      <c r="IK32">
        <f t="shared" si="128"/>
        <v>0</v>
      </c>
      <c r="IL32">
        <f t="shared" si="129"/>
        <v>0</v>
      </c>
      <c r="IM32">
        <f t="shared" si="130"/>
        <v>0</v>
      </c>
      <c r="IN32">
        <f t="shared" si="131"/>
        <v>0</v>
      </c>
      <c r="IO32">
        <f t="shared" si="132"/>
        <v>0</v>
      </c>
    </row>
    <row r="33" spans="1:249" ht="15">
      <c r="A33" s="11">
        <v>28</v>
      </c>
      <c r="B33" s="11">
        <f>IF(A33&lt;=$E$2,Inputs!A33,"")</f>
        <v>47</v>
      </c>
      <c r="C33" s="11">
        <f>IF(A33&lt;=$E$2,Inputs!D33,0)</f>
        <v>1.8615623291415599E-3</v>
      </c>
      <c r="D33" s="11">
        <f>IF(A33&lt;=$E$2,Inputs!F33,0)</f>
        <v>289036.78999999998</v>
      </c>
      <c r="E33" s="11">
        <f t="shared" si="0"/>
        <v>538.05999999999995</v>
      </c>
      <c r="G33" s="9">
        <v>28</v>
      </c>
      <c r="H33">
        <f t="shared" si="145"/>
        <v>0</v>
      </c>
      <c r="I33">
        <f t="shared" si="145"/>
        <v>0</v>
      </c>
      <c r="J33">
        <f t="shared" si="145"/>
        <v>0</v>
      </c>
      <c r="K33">
        <f t="shared" si="145"/>
        <v>0</v>
      </c>
      <c r="L33">
        <f t="shared" si="145"/>
        <v>0</v>
      </c>
      <c r="M33">
        <f t="shared" si="145"/>
        <v>0</v>
      </c>
      <c r="N33">
        <f t="shared" si="145"/>
        <v>0</v>
      </c>
      <c r="O33">
        <f t="shared" si="145"/>
        <v>0</v>
      </c>
      <c r="P33">
        <f t="shared" si="145"/>
        <v>0</v>
      </c>
      <c r="Q33">
        <f t="shared" si="145"/>
        <v>0</v>
      </c>
      <c r="R33">
        <f t="shared" si="146"/>
        <v>0</v>
      </c>
      <c r="S33">
        <f t="shared" si="146"/>
        <v>0</v>
      </c>
      <c r="T33">
        <f t="shared" si="146"/>
        <v>0</v>
      </c>
      <c r="U33">
        <f t="shared" si="146"/>
        <v>0</v>
      </c>
      <c r="V33">
        <f t="shared" si="146"/>
        <v>0</v>
      </c>
      <c r="W33">
        <f t="shared" si="146"/>
        <v>0</v>
      </c>
      <c r="X33">
        <f t="shared" si="146"/>
        <v>0</v>
      </c>
      <c r="Y33">
        <f t="shared" si="146"/>
        <v>0</v>
      </c>
      <c r="Z33">
        <f t="shared" si="146"/>
        <v>0</v>
      </c>
      <c r="AA33">
        <f t="shared" si="146"/>
        <v>0</v>
      </c>
      <c r="AB33">
        <f t="shared" si="147"/>
        <v>0</v>
      </c>
      <c r="AC33">
        <f t="shared" si="147"/>
        <v>0</v>
      </c>
      <c r="AD33">
        <f t="shared" si="147"/>
        <v>0</v>
      </c>
      <c r="AE33">
        <f t="shared" si="147"/>
        <v>0</v>
      </c>
      <c r="AF33">
        <f t="shared" si="147"/>
        <v>-1</v>
      </c>
      <c r="AG33">
        <f t="shared" si="147"/>
        <v>6</v>
      </c>
      <c r="AH33">
        <f t="shared" si="147"/>
        <v>-15</v>
      </c>
      <c r="AI33">
        <f t="shared" si="147"/>
        <v>20</v>
      </c>
      <c r="AJ33">
        <f t="shared" si="147"/>
        <v>-15</v>
      </c>
      <c r="AK33">
        <f t="shared" si="147"/>
        <v>6</v>
      </c>
      <c r="AL33">
        <f t="shared" si="148"/>
        <v>-1</v>
      </c>
      <c r="AM33">
        <f t="shared" si="148"/>
        <v>0</v>
      </c>
      <c r="AN33">
        <f t="shared" si="148"/>
        <v>0</v>
      </c>
      <c r="AO33">
        <f t="shared" si="148"/>
        <v>0</v>
      </c>
      <c r="AP33">
        <f t="shared" si="148"/>
        <v>0</v>
      </c>
      <c r="AQ33">
        <f t="shared" si="148"/>
        <v>0</v>
      </c>
      <c r="AR33">
        <f t="shared" si="148"/>
        <v>0</v>
      </c>
      <c r="AS33">
        <f t="shared" si="148"/>
        <v>0</v>
      </c>
      <c r="AT33">
        <f t="shared" si="148"/>
        <v>0</v>
      </c>
      <c r="AU33">
        <f t="shared" si="148"/>
        <v>0</v>
      </c>
      <c r="AV33">
        <f t="shared" si="149"/>
        <v>0</v>
      </c>
      <c r="AW33">
        <f t="shared" si="149"/>
        <v>0</v>
      </c>
      <c r="AX33">
        <f t="shared" si="149"/>
        <v>0</v>
      </c>
      <c r="AY33">
        <f t="shared" si="149"/>
        <v>0</v>
      </c>
      <c r="AZ33">
        <f t="shared" si="149"/>
        <v>0</v>
      </c>
      <c r="BA33">
        <f t="shared" si="149"/>
        <v>0</v>
      </c>
      <c r="BB33">
        <f t="shared" si="149"/>
        <v>0</v>
      </c>
      <c r="BC33">
        <f t="shared" si="149"/>
        <v>0</v>
      </c>
      <c r="BD33">
        <f t="shared" si="149"/>
        <v>0</v>
      </c>
      <c r="BE33">
        <f t="shared" si="149"/>
        <v>0</v>
      </c>
      <c r="BF33">
        <f t="shared" si="150"/>
        <v>0</v>
      </c>
      <c r="BG33">
        <f t="shared" si="150"/>
        <v>0</v>
      </c>
      <c r="BH33">
        <f t="shared" si="150"/>
        <v>0</v>
      </c>
      <c r="BI33">
        <f t="shared" si="150"/>
        <v>0</v>
      </c>
      <c r="BJ33">
        <f t="shared" si="150"/>
        <v>0</v>
      </c>
      <c r="BK33">
        <f t="shared" si="150"/>
        <v>0</v>
      </c>
      <c r="BL33">
        <f t="shared" si="150"/>
        <v>0</v>
      </c>
      <c r="BM33">
        <f t="shared" si="150"/>
        <v>0</v>
      </c>
      <c r="BN33">
        <f t="shared" si="150"/>
        <v>0</v>
      </c>
      <c r="BO33">
        <f t="shared" si="150"/>
        <v>0</v>
      </c>
      <c r="BP33">
        <f t="shared" si="151"/>
        <v>0</v>
      </c>
      <c r="BQ33">
        <f t="shared" si="151"/>
        <v>0</v>
      </c>
      <c r="BR33">
        <f t="shared" si="151"/>
        <v>0</v>
      </c>
      <c r="BS33">
        <f t="shared" si="151"/>
        <v>0</v>
      </c>
      <c r="BT33">
        <f t="shared" si="151"/>
        <v>0</v>
      </c>
      <c r="BU33">
        <f t="shared" si="151"/>
        <v>0</v>
      </c>
      <c r="BV33">
        <f t="shared" si="151"/>
        <v>0</v>
      </c>
      <c r="BW33">
        <f t="shared" si="151"/>
        <v>0</v>
      </c>
      <c r="BX33">
        <f t="shared" si="151"/>
        <v>0</v>
      </c>
      <c r="BY33">
        <f t="shared" si="151"/>
        <v>0</v>
      </c>
      <c r="BZ33">
        <f t="shared" si="152"/>
        <v>0</v>
      </c>
      <c r="CA33">
        <f t="shared" si="152"/>
        <v>0</v>
      </c>
      <c r="CB33">
        <f t="shared" si="152"/>
        <v>0</v>
      </c>
      <c r="CC33">
        <f t="shared" si="152"/>
        <v>0</v>
      </c>
      <c r="CD33">
        <f t="shared" si="152"/>
        <v>0</v>
      </c>
      <c r="CE33">
        <f t="shared" si="152"/>
        <v>0</v>
      </c>
      <c r="CF33">
        <f t="shared" si="152"/>
        <v>0</v>
      </c>
      <c r="CG33">
        <f t="shared" si="152"/>
        <v>0</v>
      </c>
      <c r="CH33">
        <f t="shared" si="152"/>
        <v>0</v>
      </c>
      <c r="CI33">
        <f t="shared" si="152"/>
        <v>0</v>
      </c>
      <c r="CJ33">
        <f t="shared" si="153"/>
        <v>0</v>
      </c>
      <c r="CK33">
        <f t="shared" si="153"/>
        <v>0</v>
      </c>
      <c r="CL33">
        <f t="shared" si="153"/>
        <v>0</v>
      </c>
      <c r="CM33">
        <f t="shared" si="153"/>
        <v>0</v>
      </c>
      <c r="CN33">
        <f t="shared" si="153"/>
        <v>0</v>
      </c>
      <c r="CO33">
        <f t="shared" si="153"/>
        <v>0</v>
      </c>
      <c r="CP33">
        <f t="shared" si="153"/>
        <v>0</v>
      </c>
      <c r="CQ33">
        <f t="shared" si="153"/>
        <v>0</v>
      </c>
      <c r="CR33">
        <f t="shared" si="153"/>
        <v>0</v>
      </c>
      <c r="CS33">
        <f t="shared" si="153"/>
        <v>0</v>
      </c>
      <c r="CT33">
        <f t="shared" si="154"/>
        <v>0</v>
      </c>
      <c r="CU33">
        <f t="shared" si="154"/>
        <v>0</v>
      </c>
      <c r="CV33">
        <f t="shared" si="154"/>
        <v>0</v>
      </c>
      <c r="CW33">
        <f t="shared" si="154"/>
        <v>0</v>
      </c>
      <c r="CX33">
        <f t="shared" si="154"/>
        <v>0</v>
      </c>
      <c r="CY33">
        <f t="shared" si="154"/>
        <v>0</v>
      </c>
      <c r="CZ33">
        <f t="shared" si="154"/>
        <v>0</v>
      </c>
      <c r="DA33">
        <f t="shared" si="154"/>
        <v>0</v>
      </c>
      <c r="DB33">
        <f t="shared" si="154"/>
        <v>0</v>
      </c>
      <c r="DC33">
        <f t="shared" si="154"/>
        <v>0</v>
      </c>
      <c r="DD33">
        <f t="shared" si="155"/>
        <v>0</v>
      </c>
      <c r="DE33">
        <f t="shared" si="155"/>
        <v>0</v>
      </c>
      <c r="DF33">
        <f t="shared" si="155"/>
        <v>0</v>
      </c>
      <c r="DG33">
        <f t="shared" si="155"/>
        <v>0</v>
      </c>
      <c r="DH33">
        <f t="shared" si="155"/>
        <v>0</v>
      </c>
      <c r="DI33">
        <f t="shared" si="155"/>
        <v>0</v>
      </c>
      <c r="DJ33">
        <f t="shared" si="155"/>
        <v>0</v>
      </c>
      <c r="DK33">
        <f t="shared" si="155"/>
        <v>0</v>
      </c>
      <c r="DL33">
        <f t="shared" si="155"/>
        <v>0</v>
      </c>
      <c r="DM33">
        <f t="shared" si="155"/>
        <v>0</v>
      </c>
      <c r="DN33">
        <f t="shared" si="156"/>
        <v>0</v>
      </c>
      <c r="DO33">
        <f t="shared" si="156"/>
        <v>0</v>
      </c>
      <c r="DP33">
        <f t="shared" si="156"/>
        <v>0</v>
      </c>
      <c r="DQ33">
        <f t="shared" si="156"/>
        <v>0</v>
      </c>
      <c r="DR33">
        <f t="shared" si="156"/>
        <v>0</v>
      </c>
      <c r="DS33">
        <f t="shared" si="156"/>
        <v>0</v>
      </c>
      <c r="DT33">
        <f t="shared" si="156"/>
        <v>0</v>
      </c>
      <c r="DU33">
        <f t="shared" si="156"/>
        <v>0</v>
      </c>
      <c r="DV33">
        <f t="shared" si="156"/>
        <v>0</v>
      </c>
      <c r="DW33">
        <v>0</v>
      </c>
      <c r="DY33" s="10">
        <v>28</v>
      </c>
      <c r="DZ33">
        <f t="shared" si="13"/>
        <v>0</v>
      </c>
      <c r="EA33">
        <f t="shared" si="14"/>
        <v>0</v>
      </c>
      <c r="EB33">
        <f t="shared" si="15"/>
        <v>0</v>
      </c>
      <c r="EC33">
        <f t="shared" si="16"/>
        <v>0</v>
      </c>
      <c r="ED33">
        <f t="shared" si="17"/>
        <v>0</v>
      </c>
      <c r="EE33">
        <f t="shared" si="18"/>
        <v>0</v>
      </c>
      <c r="EF33">
        <f t="shared" si="19"/>
        <v>0</v>
      </c>
      <c r="EG33">
        <f t="shared" si="20"/>
        <v>0</v>
      </c>
      <c r="EH33">
        <f t="shared" si="21"/>
        <v>0</v>
      </c>
      <c r="EI33">
        <f t="shared" si="22"/>
        <v>0</v>
      </c>
      <c r="EJ33">
        <f t="shared" si="23"/>
        <v>0</v>
      </c>
      <c r="EK33">
        <f t="shared" si="24"/>
        <v>0</v>
      </c>
      <c r="EL33">
        <f t="shared" si="25"/>
        <v>0</v>
      </c>
      <c r="EM33">
        <f t="shared" si="26"/>
        <v>0</v>
      </c>
      <c r="EN33">
        <f t="shared" si="27"/>
        <v>0</v>
      </c>
      <c r="EO33">
        <f t="shared" si="28"/>
        <v>0</v>
      </c>
      <c r="EP33">
        <f t="shared" si="29"/>
        <v>0</v>
      </c>
      <c r="EQ33">
        <f t="shared" si="30"/>
        <v>0</v>
      </c>
      <c r="ER33">
        <f t="shared" si="31"/>
        <v>0</v>
      </c>
      <c r="ES33">
        <f t="shared" si="32"/>
        <v>0</v>
      </c>
      <c r="ET33">
        <f t="shared" si="33"/>
        <v>0</v>
      </c>
      <c r="EU33">
        <f t="shared" si="34"/>
        <v>0</v>
      </c>
      <c r="EV33">
        <f t="shared" si="35"/>
        <v>0</v>
      </c>
      <c r="EW33">
        <f t="shared" si="36"/>
        <v>0</v>
      </c>
      <c r="EX33">
        <f t="shared" si="37"/>
        <v>-10000000</v>
      </c>
      <c r="EY33">
        <f t="shared" si="38"/>
        <v>60000000</v>
      </c>
      <c r="EZ33">
        <f t="shared" si="39"/>
        <v>-150000000</v>
      </c>
      <c r="FA33">
        <f t="shared" si="40"/>
        <v>200289036.78999999</v>
      </c>
      <c r="FB33">
        <f t="shared" si="41"/>
        <v>-150000000</v>
      </c>
      <c r="FC33">
        <f t="shared" si="42"/>
        <v>60000000</v>
      </c>
      <c r="FD33">
        <f t="shared" si="43"/>
        <v>-10000000</v>
      </c>
      <c r="FE33">
        <f t="shared" si="44"/>
        <v>0</v>
      </c>
      <c r="FF33">
        <f t="shared" si="45"/>
        <v>0</v>
      </c>
      <c r="FG33">
        <f t="shared" si="46"/>
        <v>0</v>
      </c>
      <c r="FH33">
        <f t="shared" si="47"/>
        <v>0</v>
      </c>
      <c r="FI33">
        <f t="shared" si="48"/>
        <v>0</v>
      </c>
      <c r="FJ33">
        <f t="shared" si="49"/>
        <v>0</v>
      </c>
      <c r="FK33">
        <f t="shared" si="50"/>
        <v>0</v>
      </c>
      <c r="FL33">
        <f t="shared" si="51"/>
        <v>0</v>
      </c>
      <c r="FM33">
        <f t="shared" si="52"/>
        <v>0</v>
      </c>
      <c r="FN33">
        <f t="shared" si="53"/>
        <v>0</v>
      </c>
      <c r="FO33">
        <f t="shared" si="54"/>
        <v>0</v>
      </c>
      <c r="FP33">
        <f t="shared" si="55"/>
        <v>0</v>
      </c>
      <c r="FQ33">
        <f t="shared" si="56"/>
        <v>0</v>
      </c>
      <c r="FR33">
        <f t="shared" si="57"/>
        <v>0</v>
      </c>
      <c r="FS33">
        <f t="shared" si="58"/>
        <v>0</v>
      </c>
      <c r="FT33">
        <f t="shared" si="59"/>
        <v>0</v>
      </c>
      <c r="FU33">
        <f t="shared" si="60"/>
        <v>0</v>
      </c>
      <c r="FV33">
        <f t="shared" si="61"/>
        <v>0</v>
      </c>
      <c r="FW33">
        <f t="shared" si="62"/>
        <v>0</v>
      </c>
      <c r="FX33">
        <f t="shared" si="63"/>
        <v>0</v>
      </c>
      <c r="FY33">
        <f t="shared" si="64"/>
        <v>0</v>
      </c>
      <c r="FZ33">
        <f t="shared" si="65"/>
        <v>0</v>
      </c>
      <c r="GA33">
        <f t="shared" si="66"/>
        <v>0</v>
      </c>
      <c r="GB33">
        <f t="shared" si="67"/>
        <v>0</v>
      </c>
      <c r="GC33">
        <f t="shared" si="68"/>
        <v>0</v>
      </c>
      <c r="GD33">
        <f t="shared" si="69"/>
        <v>0</v>
      </c>
      <c r="GE33">
        <f t="shared" si="70"/>
        <v>0</v>
      </c>
      <c r="GF33">
        <f t="shared" si="71"/>
        <v>0</v>
      </c>
      <c r="GG33">
        <f t="shared" si="72"/>
        <v>0</v>
      </c>
      <c r="GH33">
        <f t="shared" si="73"/>
        <v>0</v>
      </c>
      <c r="GI33">
        <f t="shared" si="74"/>
        <v>0</v>
      </c>
      <c r="GJ33">
        <f t="shared" si="75"/>
        <v>0</v>
      </c>
      <c r="GK33">
        <f t="shared" si="76"/>
        <v>0</v>
      </c>
      <c r="GL33">
        <f t="shared" si="77"/>
        <v>0</v>
      </c>
      <c r="GM33">
        <f t="shared" si="78"/>
        <v>0</v>
      </c>
      <c r="GN33">
        <f t="shared" si="79"/>
        <v>0</v>
      </c>
      <c r="GO33">
        <f t="shared" si="80"/>
        <v>0</v>
      </c>
      <c r="GP33">
        <f t="shared" si="81"/>
        <v>0</v>
      </c>
      <c r="GQ33">
        <f t="shared" si="82"/>
        <v>0</v>
      </c>
      <c r="GR33">
        <f t="shared" si="83"/>
        <v>0</v>
      </c>
      <c r="GS33">
        <f t="shared" si="84"/>
        <v>0</v>
      </c>
      <c r="GT33">
        <f t="shared" si="85"/>
        <v>0</v>
      </c>
      <c r="GU33">
        <f t="shared" si="86"/>
        <v>0</v>
      </c>
      <c r="GV33">
        <f t="shared" si="87"/>
        <v>0</v>
      </c>
      <c r="GW33">
        <f t="shared" si="88"/>
        <v>0</v>
      </c>
      <c r="GX33">
        <f t="shared" si="89"/>
        <v>0</v>
      </c>
      <c r="GY33">
        <f t="shared" si="90"/>
        <v>0</v>
      </c>
      <c r="GZ33">
        <f t="shared" si="91"/>
        <v>0</v>
      </c>
      <c r="HA33">
        <f t="shared" si="92"/>
        <v>0</v>
      </c>
      <c r="HB33">
        <f t="shared" si="93"/>
        <v>0</v>
      </c>
      <c r="HC33">
        <f t="shared" si="94"/>
        <v>0</v>
      </c>
      <c r="HD33">
        <f t="shared" si="95"/>
        <v>0</v>
      </c>
      <c r="HE33">
        <f t="shared" si="96"/>
        <v>0</v>
      </c>
      <c r="HF33">
        <f t="shared" si="97"/>
        <v>0</v>
      </c>
      <c r="HG33">
        <f t="shared" si="98"/>
        <v>0</v>
      </c>
      <c r="HH33">
        <f t="shared" si="99"/>
        <v>0</v>
      </c>
      <c r="HI33">
        <f t="shared" si="100"/>
        <v>0</v>
      </c>
      <c r="HJ33">
        <f t="shared" si="101"/>
        <v>0</v>
      </c>
      <c r="HK33">
        <f t="shared" si="102"/>
        <v>0</v>
      </c>
      <c r="HL33">
        <f t="shared" si="103"/>
        <v>0</v>
      </c>
      <c r="HM33">
        <f t="shared" si="104"/>
        <v>0</v>
      </c>
      <c r="HN33">
        <f t="shared" si="105"/>
        <v>0</v>
      </c>
      <c r="HO33">
        <f t="shared" si="106"/>
        <v>0</v>
      </c>
      <c r="HP33">
        <f t="shared" si="107"/>
        <v>0</v>
      </c>
      <c r="HQ33">
        <f t="shared" si="108"/>
        <v>0</v>
      </c>
      <c r="HR33">
        <f t="shared" si="109"/>
        <v>0</v>
      </c>
      <c r="HS33">
        <f t="shared" si="110"/>
        <v>0</v>
      </c>
      <c r="HT33">
        <f t="shared" si="111"/>
        <v>0</v>
      </c>
      <c r="HU33">
        <f t="shared" si="112"/>
        <v>0</v>
      </c>
      <c r="HV33">
        <f t="shared" si="113"/>
        <v>0</v>
      </c>
      <c r="HW33">
        <f t="shared" si="114"/>
        <v>0</v>
      </c>
      <c r="HX33">
        <f t="shared" si="115"/>
        <v>0</v>
      </c>
      <c r="HY33">
        <f t="shared" si="116"/>
        <v>0</v>
      </c>
      <c r="HZ33">
        <f t="shared" si="117"/>
        <v>0</v>
      </c>
      <c r="IA33">
        <f t="shared" si="118"/>
        <v>0</v>
      </c>
      <c r="IB33">
        <f t="shared" si="119"/>
        <v>0</v>
      </c>
      <c r="IC33">
        <f t="shared" si="120"/>
        <v>0</v>
      </c>
      <c r="ID33">
        <f t="shared" si="121"/>
        <v>0</v>
      </c>
      <c r="IE33">
        <f t="shared" si="122"/>
        <v>0</v>
      </c>
      <c r="IF33">
        <f t="shared" si="123"/>
        <v>0</v>
      </c>
      <c r="IG33">
        <f t="shared" si="124"/>
        <v>0</v>
      </c>
      <c r="IH33">
        <f t="shared" si="125"/>
        <v>0</v>
      </c>
      <c r="II33">
        <f t="shared" si="126"/>
        <v>0</v>
      </c>
      <c r="IJ33">
        <f t="shared" si="127"/>
        <v>0</v>
      </c>
      <c r="IK33">
        <f t="shared" si="128"/>
        <v>0</v>
      </c>
      <c r="IL33">
        <f t="shared" si="129"/>
        <v>0</v>
      </c>
      <c r="IM33">
        <f t="shared" si="130"/>
        <v>0</v>
      </c>
      <c r="IN33">
        <f t="shared" si="131"/>
        <v>0</v>
      </c>
      <c r="IO33">
        <f t="shared" si="132"/>
        <v>0</v>
      </c>
    </row>
    <row r="34" spans="1:249" ht="15">
      <c r="A34" s="11">
        <v>29</v>
      </c>
      <c r="B34" s="11">
        <f>IF(A34&lt;=$E$2,Inputs!A34,"")</f>
        <v>48</v>
      </c>
      <c r="C34" s="11">
        <f>IF(A34&lt;=$E$2,Inputs!D34,0)</f>
        <v>2.2393923340638501E-3</v>
      </c>
      <c r="D34" s="11">
        <f>IF(A34&lt;=$E$2,Inputs!F34,0)</f>
        <v>284487.89</v>
      </c>
      <c r="E34" s="11">
        <f t="shared" si="0"/>
        <v>637.08000000000004</v>
      </c>
      <c r="G34" s="9">
        <v>29</v>
      </c>
      <c r="H34">
        <f t="shared" si="145"/>
        <v>0</v>
      </c>
      <c r="I34">
        <f t="shared" si="145"/>
        <v>0</v>
      </c>
      <c r="J34">
        <f t="shared" si="145"/>
        <v>0</v>
      </c>
      <c r="K34">
        <f t="shared" si="145"/>
        <v>0</v>
      </c>
      <c r="L34">
        <f t="shared" si="145"/>
        <v>0</v>
      </c>
      <c r="M34">
        <f t="shared" si="145"/>
        <v>0</v>
      </c>
      <c r="N34">
        <f t="shared" si="145"/>
        <v>0</v>
      </c>
      <c r="O34">
        <f t="shared" si="145"/>
        <v>0</v>
      </c>
      <c r="P34">
        <f t="shared" si="145"/>
        <v>0</v>
      </c>
      <c r="Q34">
        <f t="shared" si="145"/>
        <v>0</v>
      </c>
      <c r="R34">
        <f t="shared" si="146"/>
        <v>0</v>
      </c>
      <c r="S34">
        <f t="shared" si="146"/>
        <v>0</v>
      </c>
      <c r="T34">
        <f t="shared" si="146"/>
        <v>0</v>
      </c>
      <c r="U34">
        <f t="shared" si="146"/>
        <v>0</v>
      </c>
      <c r="V34">
        <f t="shared" si="146"/>
        <v>0</v>
      </c>
      <c r="W34">
        <f t="shared" si="146"/>
        <v>0</v>
      </c>
      <c r="X34">
        <f t="shared" si="146"/>
        <v>0</v>
      </c>
      <c r="Y34">
        <f t="shared" si="146"/>
        <v>0</v>
      </c>
      <c r="Z34">
        <f t="shared" si="146"/>
        <v>0</v>
      </c>
      <c r="AA34">
        <f t="shared" si="146"/>
        <v>0</v>
      </c>
      <c r="AB34">
        <f t="shared" si="147"/>
        <v>0</v>
      </c>
      <c r="AC34">
        <f t="shared" si="147"/>
        <v>0</v>
      </c>
      <c r="AD34">
        <f t="shared" si="147"/>
        <v>0</v>
      </c>
      <c r="AE34">
        <f t="shared" si="147"/>
        <v>0</v>
      </c>
      <c r="AF34">
        <f t="shared" si="147"/>
        <v>0</v>
      </c>
      <c r="AG34">
        <f t="shared" si="147"/>
        <v>-1</v>
      </c>
      <c r="AH34">
        <f t="shared" si="147"/>
        <v>6</v>
      </c>
      <c r="AI34">
        <f t="shared" si="147"/>
        <v>-15</v>
      </c>
      <c r="AJ34">
        <f t="shared" si="147"/>
        <v>20</v>
      </c>
      <c r="AK34">
        <f t="shared" si="147"/>
        <v>-15</v>
      </c>
      <c r="AL34">
        <f t="shared" si="148"/>
        <v>6</v>
      </c>
      <c r="AM34">
        <f t="shared" si="148"/>
        <v>-1</v>
      </c>
      <c r="AN34">
        <f t="shared" si="148"/>
        <v>0</v>
      </c>
      <c r="AO34">
        <f t="shared" si="148"/>
        <v>0</v>
      </c>
      <c r="AP34">
        <f t="shared" si="148"/>
        <v>0</v>
      </c>
      <c r="AQ34">
        <f t="shared" si="148"/>
        <v>0</v>
      </c>
      <c r="AR34">
        <f t="shared" si="148"/>
        <v>0</v>
      </c>
      <c r="AS34">
        <f t="shared" si="148"/>
        <v>0</v>
      </c>
      <c r="AT34">
        <f t="shared" si="148"/>
        <v>0</v>
      </c>
      <c r="AU34">
        <f t="shared" si="148"/>
        <v>0</v>
      </c>
      <c r="AV34">
        <f t="shared" si="149"/>
        <v>0</v>
      </c>
      <c r="AW34">
        <f t="shared" si="149"/>
        <v>0</v>
      </c>
      <c r="AX34">
        <f t="shared" si="149"/>
        <v>0</v>
      </c>
      <c r="AY34">
        <f t="shared" si="149"/>
        <v>0</v>
      </c>
      <c r="AZ34">
        <f t="shared" si="149"/>
        <v>0</v>
      </c>
      <c r="BA34">
        <f t="shared" si="149"/>
        <v>0</v>
      </c>
      <c r="BB34">
        <f t="shared" si="149"/>
        <v>0</v>
      </c>
      <c r="BC34">
        <f t="shared" si="149"/>
        <v>0</v>
      </c>
      <c r="BD34">
        <f t="shared" si="149"/>
        <v>0</v>
      </c>
      <c r="BE34">
        <f t="shared" si="149"/>
        <v>0</v>
      </c>
      <c r="BF34">
        <f t="shared" si="150"/>
        <v>0</v>
      </c>
      <c r="BG34">
        <f t="shared" si="150"/>
        <v>0</v>
      </c>
      <c r="BH34">
        <f t="shared" si="150"/>
        <v>0</v>
      </c>
      <c r="BI34">
        <f t="shared" si="150"/>
        <v>0</v>
      </c>
      <c r="BJ34">
        <f t="shared" si="150"/>
        <v>0</v>
      </c>
      <c r="BK34">
        <f t="shared" si="150"/>
        <v>0</v>
      </c>
      <c r="BL34">
        <f t="shared" si="150"/>
        <v>0</v>
      </c>
      <c r="BM34">
        <f t="shared" si="150"/>
        <v>0</v>
      </c>
      <c r="BN34">
        <f t="shared" si="150"/>
        <v>0</v>
      </c>
      <c r="BO34">
        <f t="shared" si="150"/>
        <v>0</v>
      </c>
      <c r="BP34">
        <f t="shared" si="151"/>
        <v>0</v>
      </c>
      <c r="BQ34">
        <f t="shared" si="151"/>
        <v>0</v>
      </c>
      <c r="BR34">
        <f t="shared" si="151"/>
        <v>0</v>
      </c>
      <c r="BS34">
        <f t="shared" si="151"/>
        <v>0</v>
      </c>
      <c r="BT34">
        <f t="shared" si="151"/>
        <v>0</v>
      </c>
      <c r="BU34">
        <f t="shared" si="151"/>
        <v>0</v>
      </c>
      <c r="BV34">
        <f t="shared" si="151"/>
        <v>0</v>
      </c>
      <c r="BW34">
        <f t="shared" si="151"/>
        <v>0</v>
      </c>
      <c r="BX34">
        <f t="shared" si="151"/>
        <v>0</v>
      </c>
      <c r="BY34">
        <f t="shared" si="151"/>
        <v>0</v>
      </c>
      <c r="BZ34">
        <f t="shared" si="152"/>
        <v>0</v>
      </c>
      <c r="CA34">
        <f t="shared" si="152"/>
        <v>0</v>
      </c>
      <c r="CB34">
        <f t="shared" si="152"/>
        <v>0</v>
      </c>
      <c r="CC34">
        <f t="shared" si="152"/>
        <v>0</v>
      </c>
      <c r="CD34">
        <f t="shared" si="152"/>
        <v>0</v>
      </c>
      <c r="CE34">
        <f t="shared" si="152"/>
        <v>0</v>
      </c>
      <c r="CF34">
        <f t="shared" si="152"/>
        <v>0</v>
      </c>
      <c r="CG34">
        <f t="shared" si="152"/>
        <v>0</v>
      </c>
      <c r="CH34">
        <f t="shared" si="152"/>
        <v>0</v>
      </c>
      <c r="CI34">
        <f t="shared" si="152"/>
        <v>0</v>
      </c>
      <c r="CJ34">
        <f t="shared" si="153"/>
        <v>0</v>
      </c>
      <c r="CK34">
        <f t="shared" si="153"/>
        <v>0</v>
      </c>
      <c r="CL34">
        <f t="shared" si="153"/>
        <v>0</v>
      </c>
      <c r="CM34">
        <f t="shared" si="153"/>
        <v>0</v>
      </c>
      <c r="CN34">
        <f t="shared" si="153"/>
        <v>0</v>
      </c>
      <c r="CO34">
        <f t="shared" si="153"/>
        <v>0</v>
      </c>
      <c r="CP34">
        <f t="shared" si="153"/>
        <v>0</v>
      </c>
      <c r="CQ34">
        <f t="shared" si="153"/>
        <v>0</v>
      </c>
      <c r="CR34">
        <f t="shared" si="153"/>
        <v>0</v>
      </c>
      <c r="CS34">
        <f t="shared" si="153"/>
        <v>0</v>
      </c>
      <c r="CT34">
        <f t="shared" si="154"/>
        <v>0</v>
      </c>
      <c r="CU34">
        <f t="shared" si="154"/>
        <v>0</v>
      </c>
      <c r="CV34">
        <f t="shared" si="154"/>
        <v>0</v>
      </c>
      <c r="CW34">
        <f t="shared" si="154"/>
        <v>0</v>
      </c>
      <c r="CX34">
        <f t="shared" si="154"/>
        <v>0</v>
      </c>
      <c r="CY34">
        <f t="shared" si="154"/>
        <v>0</v>
      </c>
      <c r="CZ34">
        <f t="shared" si="154"/>
        <v>0</v>
      </c>
      <c r="DA34">
        <f t="shared" si="154"/>
        <v>0</v>
      </c>
      <c r="DB34">
        <f t="shared" si="154"/>
        <v>0</v>
      </c>
      <c r="DC34">
        <f t="shared" si="154"/>
        <v>0</v>
      </c>
      <c r="DD34">
        <f t="shared" si="155"/>
        <v>0</v>
      </c>
      <c r="DE34">
        <f t="shared" si="155"/>
        <v>0</v>
      </c>
      <c r="DF34">
        <f t="shared" si="155"/>
        <v>0</v>
      </c>
      <c r="DG34">
        <f t="shared" si="155"/>
        <v>0</v>
      </c>
      <c r="DH34">
        <f t="shared" si="155"/>
        <v>0</v>
      </c>
      <c r="DI34">
        <f t="shared" si="155"/>
        <v>0</v>
      </c>
      <c r="DJ34">
        <f t="shared" si="155"/>
        <v>0</v>
      </c>
      <c r="DK34">
        <f t="shared" si="155"/>
        <v>0</v>
      </c>
      <c r="DL34">
        <f t="shared" si="155"/>
        <v>0</v>
      </c>
      <c r="DM34">
        <f t="shared" si="155"/>
        <v>0</v>
      </c>
      <c r="DN34">
        <f t="shared" si="156"/>
        <v>0</v>
      </c>
      <c r="DO34">
        <f t="shared" si="156"/>
        <v>0</v>
      </c>
      <c r="DP34">
        <f t="shared" si="156"/>
        <v>0</v>
      </c>
      <c r="DQ34">
        <f t="shared" si="156"/>
        <v>0</v>
      </c>
      <c r="DR34">
        <f t="shared" si="156"/>
        <v>0</v>
      </c>
      <c r="DS34">
        <f t="shared" si="156"/>
        <v>0</v>
      </c>
      <c r="DT34">
        <f t="shared" si="156"/>
        <v>0</v>
      </c>
      <c r="DU34">
        <f t="shared" si="156"/>
        <v>0</v>
      </c>
      <c r="DV34">
        <f t="shared" si="156"/>
        <v>0</v>
      </c>
      <c r="DW34">
        <v>0</v>
      </c>
      <c r="DY34" s="10">
        <v>29</v>
      </c>
      <c r="DZ34">
        <f t="shared" si="13"/>
        <v>0</v>
      </c>
      <c r="EA34">
        <f t="shared" si="14"/>
        <v>0</v>
      </c>
      <c r="EB34">
        <f t="shared" si="15"/>
        <v>0</v>
      </c>
      <c r="EC34">
        <f t="shared" si="16"/>
        <v>0</v>
      </c>
      <c r="ED34">
        <f t="shared" si="17"/>
        <v>0</v>
      </c>
      <c r="EE34">
        <f t="shared" si="18"/>
        <v>0</v>
      </c>
      <c r="EF34">
        <f t="shared" si="19"/>
        <v>0</v>
      </c>
      <c r="EG34">
        <f t="shared" si="20"/>
        <v>0</v>
      </c>
      <c r="EH34">
        <f t="shared" si="21"/>
        <v>0</v>
      </c>
      <c r="EI34">
        <f t="shared" si="22"/>
        <v>0</v>
      </c>
      <c r="EJ34">
        <f t="shared" si="23"/>
        <v>0</v>
      </c>
      <c r="EK34">
        <f t="shared" si="24"/>
        <v>0</v>
      </c>
      <c r="EL34">
        <f t="shared" si="25"/>
        <v>0</v>
      </c>
      <c r="EM34">
        <f t="shared" si="26"/>
        <v>0</v>
      </c>
      <c r="EN34">
        <f t="shared" si="27"/>
        <v>0</v>
      </c>
      <c r="EO34">
        <f t="shared" si="28"/>
        <v>0</v>
      </c>
      <c r="EP34">
        <f t="shared" si="29"/>
        <v>0</v>
      </c>
      <c r="EQ34">
        <f t="shared" si="30"/>
        <v>0</v>
      </c>
      <c r="ER34">
        <f t="shared" si="31"/>
        <v>0</v>
      </c>
      <c r="ES34">
        <f t="shared" si="32"/>
        <v>0</v>
      </c>
      <c r="ET34">
        <f t="shared" si="33"/>
        <v>0</v>
      </c>
      <c r="EU34">
        <f t="shared" si="34"/>
        <v>0</v>
      </c>
      <c r="EV34">
        <f t="shared" si="35"/>
        <v>0</v>
      </c>
      <c r="EW34">
        <f t="shared" si="36"/>
        <v>0</v>
      </c>
      <c r="EX34">
        <f t="shared" si="37"/>
        <v>0</v>
      </c>
      <c r="EY34">
        <f t="shared" si="38"/>
        <v>-10000000</v>
      </c>
      <c r="EZ34">
        <f t="shared" si="39"/>
        <v>60000000</v>
      </c>
      <c r="FA34">
        <f t="shared" si="40"/>
        <v>-150000000</v>
      </c>
      <c r="FB34">
        <f t="shared" si="41"/>
        <v>200284487.88999999</v>
      </c>
      <c r="FC34">
        <f t="shared" si="42"/>
        <v>-150000000</v>
      </c>
      <c r="FD34">
        <f t="shared" si="43"/>
        <v>60000000</v>
      </c>
      <c r="FE34">
        <f t="shared" si="44"/>
        <v>-10000000</v>
      </c>
      <c r="FF34">
        <f t="shared" si="45"/>
        <v>0</v>
      </c>
      <c r="FG34">
        <f t="shared" si="46"/>
        <v>0</v>
      </c>
      <c r="FH34">
        <f t="shared" si="47"/>
        <v>0</v>
      </c>
      <c r="FI34">
        <f t="shared" si="48"/>
        <v>0</v>
      </c>
      <c r="FJ34">
        <f t="shared" si="49"/>
        <v>0</v>
      </c>
      <c r="FK34">
        <f t="shared" si="50"/>
        <v>0</v>
      </c>
      <c r="FL34">
        <f t="shared" si="51"/>
        <v>0</v>
      </c>
      <c r="FM34">
        <f t="shared" si="52"/>
        <v>0</v>
      </c>
      <c r="FN34">
        <f t="shared" si="53"/>
        <v>0</v>
      </c>
      <c r="FO34">
        <f t="shared" si="54"/>
        <v>0</v>
      </c>
      <c r="FP34">
        <f t="shared" si="55"/>
        <v>0</v>
      </c>
      <c r="FQ34">
        <f t="shared" si="56"/>
        <v>0</v>
      </c>
      <c r="FR34">
        <f t="shared" si="57"/>
        <v>0</v>
      </c>
      <c r="FS34">
        <f t="shared" si="58"/>
        <v>0</v>
      </c>
      <c r="FT34">
        <f t="shared" si="59"/>
        <v>0</v>
      </c>
      <c r="FU34">
        <f t="shared" si="60"/>
        <v>0</v>
      </c>
      <c r="FV34">
        <f t="shared" si="61"/>
        <v>0</v>
      </c>
      <c r="FW34">
        <f t="shared" si="62"/>
        <v>0</v>
      </c>
      <c r="FX34">
        <f t="shared" si="63"/>
        <v>0</v>
      </c>
      <c r="FY34">
        <f t="shared" si="64"/>
        <v>0</v>
      </c>
      <c r="FZ34">
        <f t="shared" si="65"/>
        <v>0</v>
      </c>
      <c r="GA34">
        <f t="shared" si="66"/>
        <v>0</v>
      </c>
      <c r="GB34">
        <f t="shared" si="67"/>
        <v>0</v>
      </c>
      <c r="GC34">
        <f t="shared" si="68"/>
        <v>0</v>
      </c>
      <c r="GD34">
        <f t="shared" si="69"/>
        <v>0</v>
      </c>
      <c r="GE34">
        <f t="shared" si="70"/>
        <v>0</v>
      </c>
      <c r="GF34">
        <f t="shared" si="71"/>
        <v>0</v>
      </c>
      <c r="GG34">
        <f t="shared" si="72"/>
        <v>0</v>
      </c>
      <c r="GH34">
        <f t="shared" si="73"/>
        <v>0</v>
      </c>
      <c r="GI34">
        <f t="shared" si="74"/>
        <v>0</v>
      </c>
      <c r="GJ34">
        <f t="shared" si="75"/>
        <v>0</v>
      </c>
      <c r="GK34">
        <f t="shared" si="76"/>
        <v>0</v>
      </c>
      <c r="GL34">
        <f t="shared" si="77"/>
        <v>0</v>
      </c>
      <c r="GM34">
        <f t="shared" si="78"/>
        <v>0</v>
      </c>
      <c r="GN34">
        <f t="shared" si="79"/>
        <v>0</v>
      </c>
      <c r="GO34">
        <f t="shared" si="80"/>
        <v>0</v>
      </c>
      <c r="GP34">
        <f t="shared" si="81"/>
        <v>0</v>
      </c>
      <c r="GQ34">
        <f t="shared" si="82"/>
        <v>0</v>
      </c>
      <c r="GR34">
        <f t="shared" si="83"/>
        <v>0</v>
      </c>
      <c r="GS34">
        <f t="shared" si="84"/>
        <v>0</v>
      </c>
      <c r="GT34">
        <f t="shared" si="85"/>
        <v>0</v>
      </c>
      <c r="GU34">
        <f t="shared" si="86"/>
        <v>0</v>
      </c>
      <c r="GV34">
        <f t="shared" si="87"/>
        <v>0</v>
      </c>
      <c r="GW34">
        <f t="shared" si="88"/>
        <v>0</v>
      </c>
      <c r="GX34">
        <f t="shared" si="89"/>
        <v>0</v>
      </c>
      <c r="GY34">
        <f t="shared" si="90"/>
        <v>0</v>
      </c>
      <c r="GZ34">
        <f t="shared" si="91"/>
        <v>0</v>
      </c>
      <c r="HA34">
        <f t="shared" si="92"/>
        <v>0</v>
      </c>
      <c r="HB34">
        <f t="shared" si="93"/>
        <v>0</v>
      </c>
      <c r="HC34">
        <f t="shared" si="94"/>
        <v>0</v>
      </c>
      <c r="HD34">
        <f t="shared" si="95"/>
        <v>0</v>
      </c>
      <c r="HE34">
        <f t="shared" si="96"/>
        <v>0</v>
      </c>
      <c r="HF34">
        <f t="shared" si="97"/>
        <v>0</v>
      </c>
      <c r="HG34">
        <f t="shared" si="98"/>
        <v>0</v>
      </c>
      <c r="HH34">
        <f t="shared" si="99"/>
        <v>0</v>
      </c>
      <c r="HI34">
        <f t="shared" si="100"/>
        <v>0</v>
      </c>
      <c r="HJ34">
        <f t="shared" si="101"/>
        <v>0</v>
      </c>
      <c r="HK34">
        <f t="shared" si="102"/>
        <v>0</v>
      </c>
      <c r="HL34">
        <f t="shared" si="103"/>
        <v>0</v>
      </c>
      <c r="HM34">
        <f t="shared" si="104"/>
        <v>0</v>
      </c>
      <c r="HN34">
        <f t="shared" si="105"/>
        <v>0</v>
      </c>
      <c r="HO34">
        <f t="shared" si="106"/>
        <v>0</v>
      </c>
      <c r="HP34">
        <f t="shared" si="107"/>
        <v>0</v>
      </c>
      <c r="HQ34">
        <f t="shared" si="108"/>
        <v>0</v>
      </c>
      <c r="HR34">
        <f t="shared" si="109"/>
        <v>0</v>
      </c>
      <c r="HS34">
        <f t="shared" si="110"/>
        <v>0</v>
      </c>
      <c r="HT34">
        <f t="shared" si="111"/>
        <v>0</v>
      </c>
      <c r="HU34">
        <f t="shared" si="112"/>
        <v>0</v>
      </c>
      <c r="HV34">
        <f t="shared" si="113"/>
        <v>0</v>
      </c>
      <c r="HW34">
        <f t="shared" si="114"/>
        <v>0</v>
      </c>
      <c r="HX34">
        <f t="shared" si="115"/>
        <v>0</v>
      </c>
      <c r="HY34">
        <f t="shared" si="116"/>
        <v>0</v>
      </c>
      <c r="HZ34">
        <f t="shared" si="117"/>
        <v>0</v>
      </c>
      <c r="IA34">
        <f t="shared" si="118"/>
        <v>0</v>
      </c>
      <c r="IB34">
        <f t="shared" si="119"/>
        <v>0</v>
      </c>
      <c r="IC34">
        <f t="shared" si="120"/>
        <v>0</v>
      </c>
      <c r="ID34">
        <f t="shared" si="121"/>
        <v>0</v>
      </c>
      <c r="IE34">
        <f t="shared" si="122"/>
        <v>0</v>
      </c>
      <c r="IF34">
        <f t="shared" si="123"/>
        <v>0</v>
      </c>
      <c r="IG34">
        <f t="shared" si="124"/>
        <v>0</v>
      </c>
      <c r="IH34">
        <f t="shared" si="125"/>
        <v>0</v>
      </c>
      <c r="II34">
        <f t="shared" si="126"/>
        <v>0</v>
      </c>
      <c r="IJ34">
        <f t="shared" si="127"/>
        <v>0</v>
      </c>
      <c r="IK34">
        <f t="shared" si="128"/>
        <v>0</v>
      </c>
      <c r="IL34">
        <f t="shared" si="129"/>
        <v>0</v>
      </c>
      <c r="IM34">
        <f t="shared" si="130"/>
        <v>0</v>
      </c>
      <c r="IN34">
        <f t="shared" si="131"/>
        <v>0</v>
      </c>
      <c r="IO34">
        <f t="shared" si="132"/>
        <v>0</v>
      </c>
    </row>
    <row r="35" spans="1:249" ht="15">
      <c r="A35" s="11">
        <v>30</v>
      </c>
      <c r="B35" s="11">
        <f>IF(A35&lt;=$E$2,Inputs!A35,"")</f>
        <v>49</v>
      </c>
      <c r="C35" s="11">
        <f>IF(A35&lt;=$E$2,Inputs!D35,0)</f>
        <v>2.3735603733440001E-3</v>
      </c>
      <c r="D35" s="11">
        <f>IF(A35&lt;=$E$2,Inputs!F35,0)</f>
        <v>280624.84000000003</v>
      </c>
      <c r="E35" s="11">
        <f t="shared" si="0"/>
        <v>666.08</v>
      </c>
      <c r="G35" s="9">
        <v>30</v>
      </c>
      <c r="H35">
        <f t="shared" si="145"/>
        <v>0</v>
      </c>
      <c r="I35">
        <f t="shared" si="145"/>
        <v>0</v>
      </c>
      <c r="J35">
        <f t="shared" si="145"/>
        <v>0</v>
      </c>
      <c r="K35">
        <f t="shared" si="145"/>
        <v>0</v>
      </c>
      <c r="L35">
        <f t="shared" si="145"/>
        <v>0</v>
      </c>
      <c r="M35">
        <f t="shared" si="145"/>
        <v>0</v>
      </c>
      <c r="N35">
        <f t="shared" si="145"/>
        <v>0</v>
      </c>
      <c r="O35">
        <f t="shared" si="145"/>
        <v>0</v>
      </c>
      <c r="P35">
        <f t="shared" si="145"/>
        <v>0</v>
      </c>
      <c r="Q35">
        <f t="shared" si="145"/>
        <v>0</v>
      </c>
      <c r="R35">
        <f t="shared" si="146"/>
        <v>0</v>
      </c>
      <c r="S35">
        <f t="shared" si="146"/>
        <v>0</v>
      </c>
      <c r="T35">
        <f t="shared" si="146"/>
        <v>0</v>
      </c>
      <c r="U35">
        <f t="shared" si="146"/>
        <v>0</v>
      </c>
      <c r="V35">
        <f t="shared" si="146"/>
        <v>0</v>
      </c>
      <c r="W35">
        <f t="shared" si="146"/>
        <v>0</v>
      </c>
      <c r="X35">
        <f t="shared" si="146"/>
        <v>0</v>
      </c>
      <c r="Y35">
        <f t="shared" si="146"/>
        <v>0</v>
      </c>
      <c r="Z35">
        <f t="shared" si="146"/>
        <v>0</v>
      </c>
      <c r="AA35">
        <f t="shared" si="146"/>
        <v>0</v>
      </c>
      <c r="AB35">
        <f t="shared" si="147"/>
        <v>0</v>
      </c>
      <c r="AC35">
        <f t="shared" si="147"/>
        <v>0</v>
      </c>
      <c r="AD35">
        <f t="shared" si="147"/>
        <v>0</v>
      </c>
      <c r="AE35">
        <f t="shared" si="147"/>
        <v>0</v>
      </c>
      <c r="AF35">
        <f t="shared" si="147"/>
        <v>0</v>
      </c>
      <c r="AG35">
        <f t="shared" si="147"/>
        <v>0</v>
      </c>
      <c r="AH35">
        <f t="shared" si="147"/>
        <v>-1</v>
      </c>
      <c r="AI35">
        <f t="shared" si="147"/>
        <v>6</v>
      </c>
      <c r="AJ35">
        <f t="shared" si="147"/>
        <v>-15</v>
      </c>
      <c r="AK35">
        <f t="shared" si="147"/>
        <v>20</v>
      </c>
      <c r="AL35">
        <f t="shared" si="148"/>
        <v>-15</v>
      </c>
      <c r="AM35">
        <f t="shared" si="148"/>
        <v>6</v>
      </c>
      <c r="AN35">
        <f t="shared" si="148"/>
        <v>-1</v>
      </c>
      <c r="AO35">
        <f t="shared" si="148"/>
        <v>0</v>
      </c>
      <c r="AP35">
        <f t="shared" si="148"/>
        <v>0</v>
      </c>
      <c r="AQ35">
        <f t="shared" si="148"/>
        <v>0</v>
      </c>
      <c r="AR35">
        <f t="shared" si="148"/>
        <v>0</v>
      </c>
      <c r="AS35">
        <f t="shared" si="148"/>
        <v>0</v>
      </c>
      <c r="AT35">
        <f t="shared" si="148"/>
        <v>0</v>
      </c>
      <c r="AU35">
        <f t="shared" si="148"/>
        <v>0</v>
      </c>
      <c r="AV35">
        <f t="shared" si="149"/>
        <v>0</v>
      </c>
      <c r="AW35">
        <f t="shared" si="149"/>
        <v>0</v>
      </c>
      <c r="AX35">
        <f t="shared" si="149"/>
        <v>0</v>
      </c>
      <c r="AY35">
        <f t="shared" si="149"/>
        <v>0</v>
      </c>
      <c r="AZ35">
        <f t="shared" si="149"/>
        <v>0</v>
      </c>
      <c r="BA35">
        <f t="shared" si="149"/>
        <v>0</v>
      </c>
      <c r="BB35">
        <f t="shared" si="149"/>
        <v>0</v>
      </c>
      <c r="BC35">
        <f t="shared" si="149"/>
        <v>0</v>
      </c>
      <c r="BD35">
        <f t="shared" si="149"/>
        <v>0</v>
      </c>
      <c r="BE35">
        <f t="shared" si="149"/>
        <v>0</v>
      </c>
      <c r="BF35">
        <f t="shared" si="150"/>
        <v>0</v>
      </c>
      <c r="BG35">
        <f t="shared" si="150"/>
        <v>0</v>
      </c>
      <c r="BH35">
        <f t="shared" si="150"/>
        <v>0</v>
      </c>
      <c r="BI35">
        <f t="shared" si="150"/>
        <v>0</v>
      </c>
      <c r="BJ35">
        <f t="shared" si="150"/>
        <v>0</v>
      </c>
      <c r="BK35">
        <f t="shared" si="150"/>
        <v>0</v>
      </c>
      <c r="BL35">
        <f t="shared" si="150"/>
        <v>0</v>
      </c>
      <c r="BM35">
        <f t="shared" si="150"/>
        <v>0</v>
      </c>
      <c r="BN35">
        <f t="shared" si="150"/>
        <v>0</v>
      </c>
      <c r="BO35">
        <f t="shared" si="150"/>
        <v>0</v>
      </c>
      <c r="BP35">
        <f t="shared" si="151"/>
        <v>0</v>
      </c>
      <c r="BQ35">
        <f t="shared" si="151"/>
        <v>0</v>
      </c>
      <c r="BR35">
        <f t="shared" si="151"/>
        <v>0</v>
      </c>
      <c r="BS35">
        <f t="shared" si="151"/>
        <v>0</v>
      </c>
      <c r="BT35">
        <f t="shared" si="151"/>
        <v>0</v>
      </c>
      <c r="BU35">
        <f t="shared" si="151"/>
        <v>0</v>
      </c>
      <c r="BV35">
        <f t="shared" si="151"/>
        <v>0</v>
      </c>
      <c r="BW35">
        <f t="shared" si="151"/>
        <v>0</v>
      </c>
      <c r="BX35">
        <f t="shared" si="151"/>
        <v>0</v>
      </c>
      <c r="BY35">
        <f t="shared" si="151"/>
        <v>0</v>
      </c>
      <c r="BZ35">
        <f t="shared" si="152"/>
        <v>0</v>
      </c>
      <c r="CA35">
        <f t="shared" si="152"/>
        <v>0</v>
      </c>
      <c r="CB35">
        <f t="shared" si="152"/>
        <v>0</v>
      </c>
      <c r="CC35">
        <f t="shared" si="152"/>
        <v>0</v>
      </c>
      <c r="CD35">
        <f t="shared" si="152"/>
        <v>0</v>
      </c>
      <c r="CE35">
        <f t="shared" si="152"/>
        <v>0</v>
      </c>
      <c r="CF35">
        <f t="shared" si="152"/>
        <v>0</v>
      </c>
      <c r="CG35">
        <f t="shared" si="152"/>
        <v>0</v>
      </c>
      <c r="CH35">
        <f t="shared" si="152"/>
        <v>0</v>
      </c>
      <c r="CI35">
        <f t="shared" si="152"/>
        <v>0</v>
      </c>
      <c r="CJ35">
        <f t="shared" si="153"/>
        <v>0</v>
      </c>
      <c r="CK35">
        <f t="shared" si="153"/>
        <v>0</v>
      </c>
      <c r="CL35">
        <f t="shared" si="153"/>
        <v>0</v>
      </c>
      <c r="CM35">
        <f t="shared" si="153"/>
        <v>0</v>
      </c>
      <c r="CN35">
        <f t="shared" si="153"/>
        <v>0</v>
      </c>
      <c r="CO35">
        <f t="shared" si="153"/>
        <v>0</v>
      </c>
      <c r="CP35">
        <f t="shared" si="153"/>
        <v>0</v>
      </c>
      <c r="CQ35">
        <f t="shared" si="153"/>
        <v>0</v>
      </c>
      <c r="CR35">
        <f t="shared" si="153"/>
        <v>0</v>
      </c>
      <c r="CS35">
        <f t="shared" si="153"/>
        <v>0</v>
      </c>
      <c r="CT35">
        <f t="shared" si="154"/>
        <v>0</v>
      </c>
      <c r="CU35">
        <f t="shared" si="154"/>
        <v>0</v>
      </c>
      <c r="CV35">
        <f t="shared" si="154"/>
        <v>0</v>
      </c>
      <c r="CW35">
        <f t="shared" si="154"/>
        <v>0</v>
      </c>
      <c r="CX35">
        <f t="shared" si="154"/>
        <v>0</v>
      </c>
      <c r="CY35">
        <f t="shared" si="154"/>
        <v>0</v>
      </c>
      <c r="CZ35">
        <f t="shared" si="154"/>
        <v>0</v>
      </c>
      <c r="DA35">
        <f t="shared" si="154"/>
        <v>0</v>
      </c>
      <c r="DB35">
        <f t="shared" si="154"/>
        <v>0</v>
      </c>
      <c r="DC35">
        <f t="shared" si="154"/>
        <v>0</v>
      </c>
      <c r="DD35">
        <f t="shared" si="155"/>
        <v>0</v>
      </c>
      <c r="DE35">
        <f t="shared" si="155"/>
        <v>0</v>
      </c>
      <c r="DF35">
        <f t="shared" si="155"/>
        <v>0</v>
      </c>
      <c r="DG35">
        <f t="shared" si="155"/>
        <v>0</v>
      </c>
      <c r="DH35">
        <f t="shared" si="155"/>
        <v>0</v>
      </c>
      <c r="DI35">
        <f t="shared" si="155"/>
        <v>0</v>
      </c>
      <c r="DJ35">
        <f t="shared" si="155"/>
        <v>0</v>
      </c>
      <c r="DK35">
        <f t="shared" si="155"/>
        <v>0</v>
      </c>
      <c r="DL35">
        <f t="shared" si="155"/>
        <v>0</v>
      </c>
      <c r="DM35">
        <f t="shared" si="155"/>
        <v>0</v>
      </c>
      <c r="DN35">
        <f t="shared" si="156"/>
        <v>0</v>
      </c>
      <c r="DO35">
        <f t="shared" si="156"/>
        <v>0</v>
      </c>
      <c r="DP35">
        <f t="shared" si="156"/>
        <v>0</v>
      </c>
      <c r="DQ35">
        <f t="shared" si="156"/>
        <v>0</v>
      </c>
      <c r="DR35">
        <f t="shared" si="156"/>
        <v>0</v>
      </c>
      <c r="DS35">
        <f t="shared" si="156"/>
        <v>0</v>
      </c>
      <c r="DT35">
        <f t="shared" si="156"/>
        <v>0</v>
      </c>
      <c r="DU35">
        <f t="shared" si="156"/>
        <v>0</v>
      </c>
      <c r="DV35">
        <f t="shared" si="156"/>
        <v>0</v>
      </c>
      <c r="DW35">
        <v>0</v>
      </c>
      <c r="DY35" s="10">
        <v>30</v>
      </c>
      <c r="DZ35">
        <f t="shared" si="13"/>
        <v>0</v>
      </c>
      <c r="EA35">
        <f t="shared" si="14"/>
        <v>0</v>
      </c>
      <c r="EB35">
        <f t="shared" si="15"/>
        <v>0</v>
      </c>
      <c r="EC35">
        <f t="shared" si="16"/>
        <v>0</v>
      </c>
      <c r="ED35">
        <f t="shared" si="17"/>
        <v>0</v>
      </c>
      <c r="EE35">
        <f t="shared" si="18"/>
        <v>0</v>
      </c>
      <c r="EF35">
        <f t="shared" si="19"/>
        <v>0</v>
      </c>
      <c r="EG35">
        <f t="shared" si="20"/>
        <v>0</v>
      </c>
      <c r="EH35">
        <f t="shared" si="21"/>
        <v>0</v>
      </c>
      <c r="EI35">
        <f t="shared" si="22"/>
        <v>0</v>
      </c>
      <c r="EJ35">
        <f t="shared" si="23"/>
        <v>0</v>
      </c>
      <c r="EK35">
        <f t="shared" si="24"/>
        <v>0</v>
      </c>
      <c r="EL35">
        <f t="shared" si="25"/>
        <v>0</v>
      </c>
      <c r="EM35">
        <f t="shared" si="26"/>
        <v>0</v>
      </c>
      <c r="EN35">
        <f t="shared" si="27"/>
        <v>0</v>
      </c>
      <c r="EO35">
        <f t="shared" si="28"/>
        <v>0</v>
      </c>
      <c r="EP35">
        <f t="shared" si="29"/>
        <v>0</v>
      </c>
      <c r="EQ35">
        <f t="shared" si="30"/>
        <v>0</v>
      </c>
      <c r="ER35">
        <f t="shared" si="31"/>
        <v>0</v>
      </c>
      <c r="ES35">
        <f t="shared" si="32"/>
        <v>0</v>
      </c>
      <c r="ET35">
        <f t="shared" si="33"/>
        <v>0</v>
      </c>
      <c r="EU35">
        <f t="shared" si="34"/>
        <v>0</v>
      </c>
      <c r="EV35">
        <f t="shared" si="35"/>
        <v>0</v>
      </c>
      <c r="EW35">
        <f t="shared" si="36"/>
        <v>0</v>
      </c>
      <c r="EX35">
        <f t="shared" si="37"/>
        <v>0</v>
      </c>
      <c r="EY35">
        <f t="shared" si="38"/>
        <v>0</v>
      </c>
      <c r="EZ35">
        <f t="shared" si="39"/>
        <v>-10000000</v>
      </c>
      <c r="FA35">
        <f t="shared" si="40"/>
        <v>60000000</v>
      </c>
      <c r="FB35">
        <f t="shared" si="41"/>
        <v>-150000000</v>
      </c>
      <c r="FC35">
        <f t="shared" si="42"/>
        <v>200280624.84</v>
      </c>
      <c r="FD35">
        <f t="shared" si="43"/>
        <v>-150000000</v>
      </c>
      <c r="FE35">
        <f t="shared" si="44"/>
        <v>60000000</v>
      </c>
      <c r="FF35">
        <f t="shared" si="45"/>
        <v>-10000000</v>
      </c>
      <c r="FG35">
        <f t="shared" si="46"/>
        <v>0</v>
      </c>
      <c r="FH35">
        <f t="shared" si="47"/>
        <v>0</v>
      </c>
      <c r="FI35">
        <f t="shared" si="48"/>
        <v>0</v>
      </c>
      <c r="FJ35">
        <f t="shared" si="49"/>
        <v>0</v>
      </c>
      <c r="FK35">
        <f t="shared" si="50"/>
        <v>0</v>
      </c>
      <c r="FL35">
        <f t="shared" si="51"/>
        <v>0</v>
      </c>
      <c r="FM35">
        <f t="shared" si="52"/>
        <v>0</v>
      </c>
      <c r="FN35">
        <f t="shared" si="53"/>
        <v>0</v>
      </c>
      <c r="FO35">
        <f t="shared" si="54"/>
        <v>0</v>
      </c>
      <c r="FP35">
        <f t="shared" si="55"/>
        <v>0</v>
      </c>
      <c r="FQ35">
        <f t="shared" si="56"/>
        <v>0</v>
      </c>
      <c r="FR35">
        <f t="shared" si="57"/>
        <v>0</v>
      </c>
      <c r="FS35">
        <f t="shared" si="58"/>
        <v>0</v>
      </c>
      <c r="FT35">
        <f t="shared" si="59"/>
        <v>0</v>
      </c>
      <c r="FU35">
        <f t="shared" si="60"/>
        <v>0</v>
      </c>
      <c r="FV35">
        <f t="shared" si="61"/>
        <v>0</v>
      </c>
      <c r="FW35">
        <f t="shared" si="62"/>
        <v>0</v>
      </c>
      <c r="FX35">
        <f t="shared" si="63"/>
        <v>0</v>
      </c>
      <c r="FY35">
        <f t="shared" si="64"/>
        <v>0</v>
      </c>
      <c r="FZ35">
        <f t="shared" si="65"/>
        <v>0</v>
      </c>
      <c r="GA35">
        <f t="shared" si="66"/>
        <v>0</v>
      </c>
      <c r="GB35">
        <f t="shared" si="67"/>
        <v>0</v>
      </c>
      <c r="GC35">
        <f t="shared" si="68"/>
        <v>0</v>
      </c>
      <c r="GD35">
        <f t="shared" si="69"/>
        <v>0</v>
      </c>
      <c r="GE35">
        <f t="shared" si="70"/>
        <v>0</v>
      </c>
      <c r="GF35">
        <f t="shared" si="71"/>
        <v>0</v>
      </c>
      <c r="GG35">
        <f t="shared" si="72"/>
        <v>0</v>
      </c>
      <c r="GH35">
        <f t="shared" si="73"/>
        <v>0</v>
      </c>
      <c r="GI35">
        <f t="shared" si="74"/>
        <v>0</v>
      </c>
      <c r="GJ35">
        <f t="shared" si="75"/>
        <v>0</v>
      </c>
      <c r="GK35">
        <f t="shared" si="76"/>
        <v>0</v>
      </c>
      <c r="GL35">
        <f t="shared" si="77"/>
        <v>0</v>
      </c>
      <c r="GM35">
        <f t="shared" si="78"/>
        <v>0</v>
      </c>
      <c r="GN35">
        <f t="shared" si="79"/>
        <v>0</v>
      </c>
      <c r="GO35">
        <f t="shared" si="80"/>
        <v>0</v>
      </c>
      <c r="GP35">
        <f t="shared" si="81"/>
        <v>0</v>
      </c>
      <c r="GQ35">
        <f t="shared" si="82"/>
        <v>0</v>
      </c>
      <c r="GR35">
        <f t="shared" si="83"/>
        <v>0</v>
      </c>
      <c r="GS35">
        <f t="shared" si="84"/>
        <v>0</v>
      </c>
      <c r="GT35">
        <f t="shared" si="85"/>
        <v>0</v>
      </c>
      <c r="GU35">
        <f t="shared" si="86"/>
        <v>0</v>
      </c>
      <c r="GV35">
        <f t="shared" si="87"/>
        <v>0</v>
      </c>
      <c r="GW35">
        <f t="shared" si="88"/>
        <v>0</v>
      </c>
      <c r="GX35">
        <f t="shared" si="89"/>
        <v>0</v>
      </c>
      <c r="GY35">
        <f t="shared" si="90"/>
        <v>0</v>
      </c>
      <c r="GZ35">
        <f t="shared" si="91"/>
        <v>0</v>
      </c>
      <c r="HA35">
        <f t="shared" si="92"/>
        <v>0</v>
      </c>
      <c r="HB35">
        <f t="shared" si="93"/>
        <v>0</v>
      </c>
      <c r="HC35">
        <f t="shared" si="94"/>
        <v>0</v>
      </c>
      <c r="HD35">
        <f t="shared" si="95"/>
        <v>0</v>
      </c>
      <c r="HE35">
        <f t="shared" si="96"/>
        <v>0</v>
      </c>
      <c r="HF35">
        <f t="shared" si="97"/>
        <v>0</v>
      </c>
      <c r="HG35">
        <f t="shared" si="98"/>
        <v>0</v>
      </c>
      <c r="HH35">
        <f t="shared" si="99"/>
        <v>0</v>
      </c>
      <c r="HI35">
        <f t="shared" si="100"/>
        <v>0</v>
      </c>
      <c r="HJ35">
        <f t="shared" si="101"/>
        <v>0</v>
      </c>
      <c r="HK35">
        <f t="shared" si="102"/>
        <v>0</v>
      </c>
      <c r="HL35">
        <f t="shared" si="103"/>
        <v>0</v>
      </c>
      <c r="HM35">
        <f t="shared" si="104"/>
        <v>0</v>
      </c>
      <c r="HN35">
        <f t="shared" si="105"/>
        <v>0</v>
      </c>
      <c r="HO35">
        <f t="shared" si="106"/>
        <v>0</v>
      </c>
      <c r="HP35">
        <f t="shared" si="107"/>
        <v>0</v>
      </c>
      <c r="HQ35">
        <f t="shared" si="108"/>
        <v>0</v>
      </c>
      <c r="HR35">
        <f t="shared" si="109"/>
        <v>0</v>
      </c>
      <c r="HS35">
        <f t="shared" si="110"/>
        <v>0</v>
      </c>
      <c r="HT35">
        <f t="shared" si="111"/>
        <v>0</v>
      </c>
      <c r="HU35">
        <f t="shared" si="112"/>
        <v>0</v>
      </c>
      <c r="HV35">
        <f t="shared" si="113"/>
        <v>0</v>
      </c>
      <c r="HW35">
        <f t="shared" si="114"/>
        <v>0</v>
      </c>
      <c r="HX35">
        <f t="shared" si="115"/>
        <v>0</v>
      </c>
      <c r="HY35">
        <f t="shared" si="116"/>
        <v>0</v>
      </c>
      <c r="HZ35">
        <f t="shared" si="117"/>
        <v>0</v>
      </c>
      <c r="IA35">
        <f t="shared" si="118"/>
        <v>0</v>
      </c>
      <c r="IB35">
        <f t="shared" si="119"/>
        <v>0</v>
      </c>
      <c r="IC35">
        <f t="shared" si="120"/>
        <v>0</v>
      </c>
      <c r="ID35">
        <f t="shared" si="121"/>
        <v>0</v>
      </c>
      <c r="IE35">
        <f t="shared" si="122"/>
        <v>0</v>
      </c>
      <c r="IF35">
        <f t="shared" si="123"/>
        <v>0</v>
      </c>
      <c r="IG35">
        <f t="shared" si="124"/>
        <v>0</v>
      </c>
      <c r="IH35">
        <f t="shared" si="125"/>
        <v>0</v>
      </c>
      <c r="II35">
        <f t="shared" si="126"/>
        <v>0</v>
      </c>
      <c r="IJ35">
        <f t="shared" si="127"/>
        <v>0</v>
      </c>
      <c r="IK35">
        <f t="shared" si="128"/>
        <v>0</v>
      </c>
      <c r="IL35">
        <f t="shared" si="129"/>
        <v>0</v>
      </c>
      <c r="IM35">
        <f t="shared" si="130"/>
        <v>0</v>
      </c>
      <c r="IN35">
        <f t="shared" si="131"/>
        <v>0</v>
      </c>
      <c r="IO35">
        <f t="shared" si="132"/>
        <v>0</v>
      </c>
    </row>
    <row r="36" spans="1:249" ht="15">
      <c r="A36" s="11">
        <v>31</v>
      </c>
      <c r="B36" s="11">
        <f>IF(A36&lt;=$E$2,Inputs!A36,"")</f>
        <v>50</v>
      </c>
      <c r="C36" s="11">
        <f>IF(A36&lt;=$E$2,Inputs!D36,0)</f>
        <v>2.3258811432743999E-3</v>
      </c>
      <c r="D36" s="11">
        <f>IF(A36&lt;=$E$2,Inputs!F36,0)</f>
        <v>274339.03999999998</v>
      </c>
      <c r="E36" s="11">
        <f t="shared" si="0"/>
        <v>638.08000000000004</v>
      </c>
      <c r="G36" s="9">
        <v>31</v>
      </c>
      <c r="H36">
        <f t="shared" ref="H36:Q45" si="157">IF(OR($A36&gt;$E$2,H$5&gt;$E$2),0,IF(AND($A36&lt;=$E$2-3,H$5-$A36+1&gt;=1,H$5-$A36+1&lt;=4),CHOOSE(H$5-$A36+1,1,-3,3,-1),0)+IF(AND($A36-1&gt;=1,$A36-1&lt;=$E$2-3,H$5-$A36+2&gt;=1,H$5-$A36+2&lt;=4),-3*CHOOSE(H$5-$A36+2,1,-3,3,-1),0)+IF(AND($A36-2&gt;=1,$A36-2&lt;=$E$2-3,H$5-$A36+3&gt;=1,H$5-$A36+3&lt;=4),3*CHOOSE(H$5-$A36+3,1,-3,3,-1),0)+IF(AND($A36-3&gt;=1,$A36-3&lt;=$E$2-3,H$5-$A36+4&gt;=1,H$5-$A36+4&lt;=4),-1*CHOOSE(H$5-$A36+4,1,-3,3,-1),0))</f>
        <v>0</v>
      </c>
      <c r="I36">
        <f t="shared" si="157"/>
        <v>0</v>
      </c>
      <c r="J36">
        <f t="shared" si="157"/>
        <v>0</v>
      </c>
      <c r="K36">
        <f t="shared" si="157"/>
        <v>0</v>
      </c>
      <c r="L36">
        <f t="shared" si="157"/>
        <v>0</v>
      </c>
      <c r="M36">
        <f t="shared" si="157"/>
        <v>0</v>
      </c>
      <c r="N36">
        <f t="shared" si="157"/>
        <v>0</v>
      </c>
      <c r="O36">
        <f t="shared" si="157"/>
        <v>0</v>
      </c>
      <c r="P36">
        <f t="shared" si="157"/>
        <v>0</v>
      </c>
      <c r="Q36">
        <f t="shared" si="157"/>
        <v>0</v>
      </c>
      <c r="R36">
        <f t="shared" ref="R36:AA45" si="158">IF(OR($A36&gt;$E$2,R$5&gt;$E$2),0,IF(AND($A36&lt;=$E$2-3,R$5-$A36+1&gt;=1,R$5-$A36+1&lt;=4),CHOOSE(R$5-$A36+1,1,-3,3,-1),0)+IF(AND($A36-1&gt;=1,$A36-1&lt;=$E$2-3,R$5-$A36+2&gt;=1,R$5-$A36+2&lt;=4),-3*CHOOSE(R$5-$A36+2,1,-3,3,-1),0)+IF(AND($A36-2&gt;=1,$A36-2&lt;=$E$2-3,R$5-$A36+3&gt;=1,R$5-$A36+3&lt;=4),3*CHOOSE(R$5-$A36+3,1,-3,3,-1),0)+IF(AND($A36-3&gt;=1,$A36-3&lt;=$E$2-3,R$5-$A36+4&gt;=1,R$5-$A36+4&lt;=4),-1*CHOOSE(R$5-$A36+4,1,-3,3,-1),0))</f>
        <v>0</v>
      </c>
      <c r="S36">
        <f t="shared" si="158"/>
        <v>0</v>
      </c>
      <c r="T36">
        <f t="shared" si="158"/>
        <v>0</v>
      </c>
      <c r="U36">
        <f t="shared" si="158"/>
        <v>0</v>
      </c>
      <c r="V36">
        <f t="shared" si="158"/>
        <v>0</v>
      </c>
      <c r="W36">
        <f t="shared" si="158"/>
        <v>0</v>
      </c>
      <c r="X36">
        <f t="shared" si="158"/>
        <v>0</v>
      </c>
      <c r="Y36">
        <f t="shared" si="158"/>
        <v>0</v>
      </c>
      <c r="Z36">
        <f t="shared" si="158"/>
        <v>0</v>
      </c>
      <c r="AA36">
        <f t="shared" si="158"/>
        <v>0</v>
      </c>
      <c r="AB36">
        <f t="shared" ref="AB36:AK45" si="159">IF(OR($A36&gt;$E$2,AB$5&gt;$E$2),0,IF(AND($A36&lt;=$E$2-3,AB$5-$A36+1&gt;=1,AB$5-$A36+1&lt;=4),CHOOSE(AB$5-$A36+1,1,-3,3,-1),0)+IF(AND($A36-1&gt;=1,$A36-1&lt;=$E$2-3,AB$5-$A36+2&gt;=1,AB$5-$A36+2&lt;=4),-3*CHOOSE(AB$5-$A36+2,1,-3,3,-1),0)+IF(AND($A36-2&gt;=1,$A36-2&lt;=$E$2-3,AB$5-$A36+3&gt;=1,AB$5-$A36+3&lt;=4),3*CHOOSE(AB$5-$A36+3,1,-3,3,-1),0)+IF(AND($A36-3&gt;=1,$A36-3&lt;=$E$2-3,AB$5-$A36+4&gt;=1,AB$5-$A36+4&lt;=4),-1*CHOOSE(AB$5-$A36+4,1,-3,3,-1),0))</f>
        <v>0</v>
      </c>
      <c r="AC36">
        <f t="shared" si="159"/>
        <v>0</v>
      </c>
      <c r="AD36">
        <f t="shared" si="159"/>
        <v>0</v>
      </c>
      <c r="AE36">
        <f t="shared" si="159"/>
        <v>0</v>
      </c>
      <c r="AF36">
        <f t="shared" si="159"/>
        <v>0</v>
      </c>
      <c r="AG36">
        <f t="shared" si="159"/>
        <v>0</v>
      </c>
      <c r="AH36">
        <f t="shared" si="159"/>
        <v>0</v>
      </c>
      <c r="AI36">
        <f t="shared" si="159"/>
        <v>-1</v>
      </c>
      <c r="AJ36">
        <f t="shared" si="159"/>
        <v>6</v>
      </c>
      <c r="AK36">
        <f t="shared" si="159"/>
        <v>-15</v>
      </c>
      <c r="AL36">
        <f t="shared" ref="AL36:AU45" si="160">IF(OR($A36&gt;$E$2,AL$5&gt;$E$2),0,IF(AND($A36&lt;=$E$2-3,AL$5-$A36+1&gt;=1,AL$5-$A36+1&lt;=4),CHOOSE(AL$5-$A36+1,1,-3,3,-1),0)+IF(AND($A36-1&gt;=1,$A36-1&lt;=$E$2-3,AL$5-$A36+2&gt;=1,AL$5-$A36+2&lt;=4),-3*CHOOSE(AL$5-$A36+2,1,-3,3,-1),0)+IF(AND($A36-2&gt;=1,$A36-2&lt;=$E$2-3,AL$5-$A36+3&gt;=1,AL$5-$A36+3&lt;=4),3*CHOOSE(AL$5-$A36+3,1,-3,3,-1),0)+IF(AND($A36-3&gt;=1,$A36-3&lt;=$E$2-3,AL$5-$A36+4&gt;=1,AL$5-$A36+4&lt;=4),-1*CHOOSE(AL$5-$A36+4,1,-3,3,-1),0))</f>
        <v>20</v>
      </c>
      <c r="AM36">
        <f t="shared" si="160"/>
        <v>-15</v>
      </c>
      <c r="AN36">
        <f t="shared" si="160"/>
        <v>6</v>
      </c>
      <c r="AO36">
        <f t="shared" si="160"/>
        <v>-1</v>
      </c>
      <c r="AP36">
        <f t="shared" si="160"/>
        <v>0</v>
      </c>
      <c r="AQ36">
        <f t="shared" si="160"/>
        <v>0</v>
      </c>
      <c r="AR36">
        <f t="shared" si="160"/>
        <v>0</v>
      </c>
      <c r="AS36">
        <f t="shared" si="160"/>
        <v>0</v>
      </c>
      <c r="AT36">
        <f t="shared" si="160"/>
        <v>0</v>
      </c>
      <c r="AU36">
        <f t="shared" si="160"/>
        <v>0</v>
      </c>
      <c r="AV36">
        <f t="shared" ref="AV36:BE45" si="161">IF(OR($A36&gt;$E$2,AV$5&gt;$E$2),0,IF(AND($A36&lt;=$E$2-3,AV$5-$A36+1&gt;=1,AV$5-$A36+1&lt;=4),CHOOSE(AV$5-$A36+1,1,-3,3,-1),0)+IF(AND($A36-1&gt;=1,$A36-1&lt;=$E$2-3,AV$5-$A36+2&gt;=1,AV$5-$A36+2&lt;=4),-3*CHOOSE(AV$5-$A36+2,1,-3,3,-1),0)+IF(AND($A36-2&gt;=1,$A36-2&lt;=$E$2-3,AV$5-$A36+3&gt;=1,AV$5-$A36+3&lt;=4),3*CHOOSE(AV$5-$A36+3,1,-3,3,-1),0)+IF(AND($A36-3&gt;=1,$A36-3&lt;=$E$2-3,AV$5-$A36+4&gt;=1,AV$5-$A36+4&lt;=4),-1*CHOOSE(AV$5-$A36+4,1,-3,3,-1),0))</f>
        <v>0</v>
      </c>
      <c r="AW36">
        <f t="shared" si="161"/>
        <v>0</v>
      </c>
      <c r="AX36">
        <f t="shared" si="161"/>
        <v>0</v>
      </c>
      <c r="AY36">
        <f t="shared" si="161"/>
        <v>0</v>
      </c>
      <c r="AZ36">
        <f t="shared" si="161"/>
        <v>0</v>
      </c>
      <c r="BA36">
        <f t="shared" si="161"/>
        <v>0</v>
      </c>
      <c r="BB36">
        <f t="shared" si="161"/>
        <v>0</v>
      </c>
      <c r="BC36">
        <f t="shared" si="161"/>
        <v>0</v>
      </c>
      <c r="BD36">
        <f t="shared" si="161"/>
        <v>0</v>
      </c>
      <c r="BE36">
        <f t="shared" si="161"/>
        <v>0</v>
      </c>
      <c r="BF36">
        <f t="shared" ref="BF36:BO45" si="162">IF(OR($A36&gt;$E$2,BF$5&gt;$E$2),0,IF(AND($A36&lt;=$E$2-3,BF$5-$A36+1&gt;=1,BF$5-$A36+1&lt;=4),CHOOSE(BF$5-$A36+1,1,-3,3,-1),0)+IF(AND($A36-1&gt;=1,$A36-1&lt;=$E$2-3,BF$5-$A36+2&gt;=1,BF$5-$A36+2&lt;=4),-3*CHOOSE(BF$5-$A36+2,1,-3,3,-1),0)+IF(AND($A36-2&gt;=1,$A36-2&lt;=$E$2-3,BF$5-$A36+3&gt;=1,BF$5-$A36+3&lt;=4),3*CHOOSE(BF$5-$A36+3,1,-3,3,-1),0)+IF(AND($A36-3&gt;=1,$A36-3&lt;=$E$2-3,BF$5-$A36+4&gt;=1,BF$5-$A36+4&lt;=4),-1*CHOOSE(BF$5-$A36+4,1,-3,3,-1),0))</f>
        <v>0</v>
      </c>
      <c r="BG36">
        <f t="shared" si="162"/>
        <v>0</v>
      </c>
      <c r="BH36">
        <f t="shared" si="162"/>
        <v>0</v>
      </c>
      <c r="BI36">
        <f t="shared" si="162"/>
        <v>0</v>
      </c>
      <c r="BJ36">
        <f t="shared" si="162"/>
        <v>0</v>
      </c>
      <c r="BK36">
        <f t="shared" si="162"/>
        <v>0</v>
      </c>
      <c r="BL36">
        <f t="shared" si="162"/>
        <v>0</v>
      </c>
      <c r="BM36">
        <f t="shared" si="162"/>
        <v>0</v>
      </c>
      <c r="BN36">
        <f t="shared" si="162"/>
        <v>0</v>
      </c>
      <c r="BO36">
        <f t="shared" si="162"/>
        <v>0</v>
      </c>
      <c r="BP36">
        <f t="shared" ref="BP36:BY45" si="163">IF(OR($A36&gt;$E$2,BP$5&gt;$E$2),0,IF(AND($A36&lt;=$E$2-3,BP$5-$A36+1&gt;=1,BP$5-$A36+1&lt;=4),CHOOSE(BP$5-$A36+1,1,-3,3,-1),0)+IF(AND($A36-1&gt;=1,$A36-1&lt;=$E$2-3,BP$5-$A36+2&gt;=1,BP$5-$A36+2&lt;=4),-3*CHOOSE(BP$5-$A36+2,1,-3,3,-1),0)+IF(AND($A36-2&gt;=1,$A36-2&lt;=$E$2-3,BP$5-$A36+3&gt;=1,BP$5-$A36+3&lt;=4),3*CHOOSE(BP$5-$A36+3,1,-3,3,-1),0)+IF(AND($A36-3&gt;=1,$A36-3&lt;=$E$2-3,BP$5-$A36+4&gt;=1,BP$5-$A36+4&lt;=4),-1*CHOOSE(BP$5-$A36+4,1,-3,3,-1),0))</f>
        <v>0</v>
      </c>
      <c r="BQ36">
        <f t="shared" si="163"/>
        <v>0</v>
      </c>
      <c r="BR36">
        <f t="shared" si="163"/>
        <v>0</v>
      </c>
      <c r="BS36">
        <f t="shared" si="163"/>
        <v>0</v>
      </c>
      <c r="BT36">
        <f t="shared" si="163"/>
        <v>0</v>
      </c>
      <c r="BU36">
        <f t="shared" si="163"/>
        <v>0</v>
      </c>
      <c r="BV36">
        <f t="shared" si="163"/>
        <v>0</v>
      </c>
      <c r="BW36">
        <f t="shared" si="163"/>
        <v>0</v>
      </c>
      <c r="BX36">
        <f t="shared" si="163"/>
        <v>0</v>
      </c>
      <c r="BY36">
        <f t="shared" si="163"/>
        <v>0</v>
      </c>
      <c r="BZ36">
        <f t="shared" ref="BZ36:CI45" si="164">IF(OR($A36&gt;$E$2,BZ$5&gt;$E$2),0,IF(AND($A36&lt;=$E$2-3,BZ$5-$A36+1&gt;=1,BZ$5-$A36+1&lt;=4),CHOOSE(BZ$5-$A36+1,1,-3,3,-1),0)+IF(AND($A36-1&gt;=1,$A36-1&lt;=$E$2-3,BZ$5-$A36+2&gt;=1,BZ$5-$A36+2&lt;=4),-3*CHOOSE(BZ$5-$A36+2,1,-3,3,-1),0)+IF(AND($A36-2&gt;=1,$A36-2&lt;=$E$2-3,BZ$5-$A36+3&gt;=1,BZ$5-$A36+3&lt;=4),3*CHOOSE(BZ$5-$A36+3,1,-3,3,-1),0)+IF(AND($A36-3&gt;=1,$A36-3&lt;=$E$2-3,BZ$5-$A36+4&gt;=1,BZ$5-$A36+4&lt;=4),-1*CHOOSE(BZ$5-$A36+4,1,-3,3,-1),0))</f>
        <v>0</v>
      </c>
      <c r="CA36">
        <f t="shared" si="164"/>
        <v>0</v>
      </c>
      <c r="CB36">
        <f t="shared" si="164"/>
        <v>0</v>
      </c>
      <c r="CC36">
        <f t="shared" si="164"/>
        <v>0</v>
      </c>
      <c r="CD36">
        <f t="shared" si="164"/>
        <v>0</v>
      </c>
      <c r="CE36">
        <f t="shared" si="164"/>
        <v>0</v>
      </c>
      <c r="CF36">
        <f t="shared" si="164"/>
        <v>0</v>
      </c>
      <c r="CG36">
        <f t="shared" si="164"/>
        <v>0</v>
      </c>
      <c r="CH36">
        <f t="shared" si="164"/>
        <v>0</v>
      </c>
      <c r="CI36">
        <f t="shared" si="164"/>
        <v>0</v>
      </c>
      <c r="CJ36">
        <f t="shared" ref="CJ36:CS45" si="165">IF(OR($A36&gt;$E$2,CJ$5&gt;$E$2),0,IF(AND($A36&lt;=$E$2-3,CJ$5-$A36+1&gt;=1,CJ$5-$A36+1&lt;=4),CHOOSE(CJ$5-$A36+1,1,-3,3,-1),0)+IF(AND($A36-1&gt;=1,$A36-1&lt;=$E$2-3,CJ$5-$A36+2&gt;=1,CJ$5-$A36+2&lt;=4),-3*CHOOSE(CJ$5-$A36+2,1,-3,3,-1),0)+IF(AND($A36-2&gt;=1,$A36-2&lt;=$E$2-3,CJ$5-$A36+3&gt;=1,CJ$5-$A36+3&lt;=4),3*CHOOSE(CJ$5-$A36+3,1,-3,3,-1),0)+IF(AND($A36-3&gt;=1,$A36-3&lt;=$E$2-3,CJ$5-$A36+4&gt;=1,CJ$5-$A36+4&lt;=4),-1*CHOOSE(CJ$5-$A36+4,1,-3,3,-1),0))</f>
        <v>0</v>
      </c>
      <c r="CK36">
        <f t="shared" si="165"/>
        <v>0</v>
      </c>
      <c r="CL36">
        <f t="shared" si="165"/>
        <v>0</v>
      </c>
      <c r="CM36">
        <f t="shared" si="165"/>
        <v>0</v>
      </c>
      <c r="CN36">
        <f t="shared" si="165"/>
        <v>0</v>
      </c>
      <c r="CO36">
        <f t="shared" si="165"/>
        <v>0</v>
      </c>
      <c r="CP36">
        <f t="shared" si="165"/>
        <v>0</v>
      </c>
      <c r="CQ36">
        <f t="shared" si="165"/>
        <v>0</v>
      </c>
      <c r="CR36">
        <f t="shared" si="165"/>
        <v>0</v>
      </c>
      <c r="CS36">
        <f t="shared" si="165"/>
        <v>0</v>
      </c>
      <c r="CT36">
        <f t="shared" ref="CT36:DC45" si="166">IF(OR($A36&gt;$E$2,CT$5&gt;$E$2),0,IF(AND($A36&lt;=$E$2-3,CT$5-$A36+1&gt;=1,CT$5-$A36+1&lt;=4),CHOOSE(CT$5-$A36+1,1,-3,3,-1),0)+IF(AND($A36-1&gt;=1,$A36-1&lt;=$E$2-3,CT$5-$A36+2&gt;=1,CT$5-$A36+2&lt;=4),-3*CHOOSE(CT$5-$A36+2,1,-3,3,-1),0)+IF(AND($A36-2&gt;=1,$A36-2&lt;=$E$2-3,CT$5-$A36+3&gt;=1,CT$5-$A36+3&lt;=4),3*CHOOSE(CT$5-$A36+3,1,-3,3,-1),0)+IF(AND($A36-3&gt;=1,$A36-3&lt;=$E$2-3,CT$5-$A36+4&gt;=1,CT$5-$A36+4&lt;=4),-1*CHOOSE(CT$5-$A36+4,1,-3,3,-1),0))</f>
        <v>0</v>
      </c>
      <c r="CU36">
        <f t="shared" si="166"/>
        <v>0</v>
      </c>
      <c r="CV36">
        <f t="shared" si="166"/>
        <v>0</v>
      </c>
      <c r="CW36">
        <f t="shared" si="166"/>
        <v>0</v>
      </c>
      <c r="CX36">
        <f t="shared" si="166"/>
        <v>0</v>
      </c>
      <c r="CY36">
        <f t="shared" si="166"/>
        <v>0</v>
      </c>
      <c r="CZ36">
        <f t="shared" si="166"/>
        <v>0</v>
      </c>
      <c r="DA36">
        <f t="shared" si="166"/>
        <v>0</v>
      </c>
      <c r="DB36">
        <f t="shared" si="166"/>
        <v>0</v>
      </c>
      <c r="DC36">
        <f t="shared" si="166"/>
        <v>0</v>
      </c>
      <c r="DD36">
        <f t="shared" ref="DD36:DM45" si="167">IF(OR($A36&gt;$E$2,DD$5&gt;$E$2),0,IF(AND($A36&lt;=$E$2-3,DD$5-$A36+1&gt;=1,DD$5-$A36+1&lt;=4),CHOOSE(DD$5-$A36+1,1,-3,3,-1),0)+IF(AND($A36-1&gt;=1,$A36-1&lt;=$E$2-3,DD$5-$A36+2&gt;=1,DD$5-$A36+2&lt;=4),-3*CHOOSE(DD$5-$A36+2,1,-3,3,-1),0)+IF(AND($A36-2&gt;=1,$A36-2&lt;=$E$2-3,DD$5-$A36+3&gt;=1,DD$5-$A36+3&lt;=4),3*CHOOSE(DD$5-$A36+3,1,-3,3,-1),0)+IF(AND($A36-3&gt;=1,$A36-3&lt;=$E$2-3,DD$5-$A36+4&gt;=1,DD$5-$A36+4&lt;=4),-1*CHOOSE(DD$5-$A36+4,1,-3,3,-1),0))</f>
        <v>0</v>
      </c>
      <c r="DE36">
        <f t="shared" si="167"/>
        <v>0</v>
      </c>
      <c r="DF36">
        <f t="shared" si="167"/>
        <v>0</v>
      </c>
      <c r="DG36">
        <f t="shared" si="167"/>
        <v>0</v>
      </c>
      <c r="DH36">
        <f t="shared" si="167"/>
        <v>0</v>
      </c>
      <c r="DI36">
        <f t="shared" si="167"/>
        <v>0</v>
      </c>
      <c r="DJ36">
        <f t="shared" si="167"/>
        <v>0</v>
      </c>
      <c r="DK36">
        <f t="shared" si="167"/>
        <v>0</v>
      </c>
      <c r="DL36">
        <f t="shared" si="167"/>
        <v>0</v>
      </c>
      <c r="DM36">
        <f t="shared" si="167"/>
        <v>0</v>
      </c>
      <c r="DN36">
        <f t="shared" ref="DN36:DV45" si="168">IF(OR($A36&gt;$E$2,DN$5&gt;$E$2),0,IF(AND($A36&lt;=$E$2-3,DN$5-$A36+1&gt;=1,DN$5-$A36+1&lt;=4),CHOOSE(DN$5-$A36+1,1,-3,3,-1),0)+IF(AND($A36-1&gt;=1,$A36-1&lt;=$E$2-3,DN$5-$A36+2&gt;=1,DN$5-$A36+2&lt;=4),-3*CHOOSE(DN$5-$A36+2,1,-3,3,-1),0)+IF(AND($A36-2&gt;=1,$A36-2&lt;=$E$2-3,DN$5-$A36+3&gt;=1,DN$5-$A36+3&lt;=4),3*CHOOSE(DN$5-$A36+3,1,-3,3,-1),0)+IF(AND($A36-3&gt;=1,$A36-3&lt;=$E$2-3,DN$5-$A36+4&gt;=1,DN$5-$A36+4&lt;=4),-1*CHOOSE(DN$5-$A36+4,1,-3,3,-1),0))</f>
        <v>0</v>
      </c>
      <c r="DO36">
        <f t="shared" si="168"/>
        <v>0</v>
      </c>
      <c r="DP36">
        <f t="shared" si="168"/>
        <v>0</v>
      </c>
      <c r="DQ36">
        <f t="shared" si="168"/>
        <v>0</v>
      </c>
      <c r="DR36">
        <f t="shared" si="168"/>
        <v>0</v>
      </c>
      <c r="DS36">
        <f t="shared" si="168"/>
        <v>0</v>
      </c>
      <c r="DT36">
        <f t="shared" si="168"/>
        <v>0</v>
      </c>
      <c r="DU36">
        <f t="shared" si="168"/>
        <v>0</v>
      </c>
      <c r="DV36">
        <f t="shared" si="168"/>
        <v>0</v>
      </c>
      <c r="DW36">
        <v>0</v>
      </c>
      <c r="DY36" s="10">
        <v>31</v>
      </c>
      <c r="DZ36">
        <f t="shared" si="13"/>
        <v>0</v>
      </c>
      <c r="EA36">
        <f t="shared" si="14"/>
        <v>0</v>
      </c>
      <c r="EB36">
        <f t="shared" si="15"/>
        <v>0</v>
      </c>
      <c r="EC36">
        <f t="shared" si="16"/>
        <v>0</v>
      </c>
      <c r="ED36">
        <f t="shared" si="17"/>
        <v>0</v>
      </c>
      <c r="EE36">
        <f t="shared" si="18"/>
        <v>0</v>
      </c>
      <c r="EF36">
        <f t="shared" si="19"/>
        <v>0</v>
      </c>
      <c r="EG36">
        <f t="shared" si="20"/>
        <v>0</v>
      </c>
      <c r="EH36">
        <f t="shared" si="21"/>
        <v>0</v>
      </c>
      <c r="EI36">
        <f t="shared" si="22"/>
        <v>0</v>
      </c>
      <c r="EJ36">
        <f t="shared" si="23"/>
        <v>0</v>
      </c>
      <c r="EK36">
        <f t="shared" si="24"/>
        <v>0</v>
      </c>
      <c r="EL36">
        <f t="shared" si="25"/>
        <v>0</v>
      </c>
      <c r="EM36">
        <f t="shared" si="26"/>
        <v>0</v>
      </c>
      <c r="EN36">
        <f t="shared" si="27"/>
        <v>0</v>
      </c>
      <c r="EO36">
        <f t="shared" si="28"/>
        <v>0</v>
      </c>
      <c r="EP36">
        <f t="shared" si="29"/>
        <v>0</v>
      </c>
      <c r="EQ36">
        <f t="shared" si="30"/>
        <v>0</v>
      </c>
      <c r="ER36">
        <f t="shared" si="31"/>
        <v>0</v>
      </c>
      <c r="ES36">
        <f t="shared" si="32"/>
        <v>0</v>
      </c>
      <c r="ET36">
        <f t="shared" si="33"/>
        <v>0</v>
      </c>
      <c r="EU36">
        <f t="shared" si="34"/>
        <v>0</v>
      </c>
      <c r="EV36">
        <f t="shared" si="35"/>
        <v>0</v>
      </c>
      <c r="EW36">
        <f t="shared" si="36"/>
        <v>0</v>
      </c>
      <c r="EX36">
        <f t="shared" si="37"/>
        <v>0</v>
      </c>
      <c r="EY36">
        <f t="shared" si="38"/>
        <v>0</v>
      </c>
      <c r="EZ36">
        <f t="shared" si="39"/>
        <v>0</v>
      </c>
      <c r="FA36">
        <f t="shared" si="40"/>
        <v>-10000000</v>
      </c>
      <c r="FB36">
        <f t="shared" si="41"/>
        <v>60000000</v>
      </c>
      <c r="FC36">
        <f t="shared" si="42"/>
        <v>-150000000</v>
      </c>
      <c r="FD36">
        <f t="shared" si="43"/>
        <v>200274339.03999999</v>
      </c>
      <c r="FE36">
        <f t="shared" si="44"/>
        <v>-150000000</v>
      </c>
      <c r="FF36">
        <f t="shared" si="45"/>
        <v>60000000</v>
      </c>
      <c r="FG36">
        <f t="shared" si="46"/>
        <v>-10000000</v>
      </c>
      <c r="FH36">
        <f t="shared" si="47"/>
        <v>0</v>
      </c>
      <c r="FI36">
        <f t="shared" si="48"/>
        <v>0</v>
      </c>
      <c r="FJ36">
        <f t="shared" si="49"/>
        <v>0</v>
      </c>
      <c r="FK36">
        <f t="shared" si="50"/>
        <v>0</v>
      </c>
      <c r="FL36">
        <f t="shared" si="51"/>
        <v>0</v>
      </c>
      <c r="FM36">
        <f t="shared" si="52"/>
        <v>0</v>
      </c>
      <c r="FN36">
        <f t="shared" si="53"/>
        <v>0</v>
      </c>
      <c r="FO36">
        <f t="shared" si="54"/>
        <v>0</v>
      </c>
      <c r="FP36">
        <f t="shared" si="55"/>
        <v>0</v>
      </c>
      <c r="FQ36">
        <f t="shared" si="56"/>
        <v>0</v>
      </c>
      <c r="FR36">
        <f t="shared" si="57"/>
        <v>0</v>
      </c>
      <c r="FS36">
        <f t="shared" si="58"/>
        <v>0</v>
      </c>
      <c r="FT36">
        <f t="shared" si="59"/>
        <v>0</v>
      </c>
      <c r="FU36">
        <f t="shared" si="60"/>
        <v>0</v>
      </c>
      <c r="FV36">
        <f t="shared" si="61"/>
        <v>0</v>
      </c>
      <c r="FW36">
        <f t="shared" si="62"/>
        <v>0</v>
      </c>
      <c r="FX36">
        <f t="shared" si="63"/>
        <v>0</v>
      </c>
      <c r="FY36">
        <f t="shared" si="64"/>
        <v>0</v>
      </c>
      <c r="FZ36">
        <f t="shared" si="65"/>
        <v>0</v>
      </c>
      <c r="GA36">
        <f t="shared" si="66"/>
        <v>0</v>
      </c>
      <c r="GB36">
        <f t="shared" si="67"/>
        <v>0</v>
      </c>
      <c r="GC36">
        <f t="shared" si="68"/>
        <v>0</v>
      </c>
      <c r="GD36">
        <f t="shared" si="69"/>
        <v>0</v>
      </c>
      <c r="GE36">
        <f t="shared" si="70"/>
        <v>0</v>
      </c>
      <c r="GF36">
        <f t="shared" si="71"/>
        <v>0</v>
      </c>
      <c r="GG36">
        <f t="shared" si="72"/>
        <v>0</v>
      </c>
      <c r="GH36">
        <f t="shared" si="73"/>
        <v>0</v>
      </c>
      <c r="GI36">
        <f t="shared" si="74"/>
        <v>0</v>
      </c>
      <c r="GJ36">
        <f t="shared" si="75"/>
        <v>0</v>
      </c>
      <c r="GK36">
        <f t="shared" si="76"/>
        <v>0</v>
      </c>
      <c r="GL36">
        <f t="shared" si="77"/>
        <v>0</v>
      </c>
      <c r="GM36">
        <f t="shared" si="78"/>
        <v>0</v>
      </c>
      <c r="GN36">
        <f t="shared" si="79"/>
        <v>0</v>
      </c>
      <c r="GO36">
        <f t="shared" si="80"/>
        <v>0</v>
      </c>
      <c r="GP36">
        <f t="shared" si="81"/>
        <v>0</v>
      </c>
      <c r="GQ36">
        <f t="shared" si="82"/>
        <v>0</v>
      </c>
      <c r="GR36">
        <f t="shared" si="83"/>
        <v>0</v>
      </c>
      <c r="GS36">
        <f t="shared" si="84"/>
        <v>0</v>
      </c>
      <c r="GT36">
        <f t="shared" si="85"/>
        <v>0</v>
      </c>
      <c r="GU36">
        <f t="shared" si="86"/>
        <v>0</v>
      </c>
      <c r="GV36">
        <f t="shared" si="87"/>
        <v>0</v>
      </c>
      <c r="GW36">
        <f t="shared" si="88"/>
        <v>0</v>
      </c>
      <c r="GX36">
        <f t="shared" si="89"/>
        <v>0</v>
      </c>
      <c r="GY36">
        <f t="shared" si="90"/>
        <v>0</v>
      </c>
      <c r="GZ36">
        <f t="shared" si="91"/>
        <v>0</v>
      </c>
      <c r="HA36">
        <f t="shared" si="92"/>
        <v>0</v>
      </c>
      <c r="HB36">
        <f t="shared" si="93"/>
        <v>0</v>
      </c>
      <c r="HC36">
        <f t="shared" si="94"/>
        <v>0</v>
      </c>
      <c r="HD36">
        <f t="shared" si="95"/>
        <v>0</v>
      </c>
      <c r="HE36">
        <f t="shared" si="96"/>
        <v>0</v>
      </c>
      <c r="HF36">
        <f t="shared" si="97"/>
        <v>0</v>
      </c>
      <c r="HG36">
        <f t="shared" si="98"/>
        <v>0</v>
      </c>
      <c r="HH36">
        <f t="shared" si="99"/>
        <v>0</v>
      </c>
      <c r="HI36">
        <f t="shared" si="100"/>
        <v>0</v>
      </c>
      <c r="HJ36">
        <f t="shared" si="101"/>
        <v>0</v>
      </c>
      <c r="HK36">
        <f t="shared" si="102"/>
        <v>0</v>
      </c>
      <c r="HL36">
        <f t="shared" si="103"/>
        <v>0</v>
      </c>
      <c r="HM36">
        <f t="shared" si="104"/>
        <v>0</v>
      </c>
      <c r="HN36">
        <f t="shared" si="105"/>
        <v>0</v>
      </c>
      <c r="HO36">
        <f t="shared" si="106"/>
        <v>0</v>
      </c>
      <c r="HP36">
        <f t="shared" si="107"/>
        <v>0</v>
      </c>
      <c r="HQ36">
        <f t="shared" si="108"/>
        <v>0</v>
      </c>
      <c r="HR36">
        <f t="shared" si="109"/>
        <v>0</v>
      </c>
      <c r="HS36">
        <f t="shared" si="110"/>
        <v>0</v>
      </c>
      <c r="HT36">
        <f t="shared" si="111"/>
        <v>0</v>
      </c>
      <c r="HU36">
        <f t="shared" si="112"/>
        <v>0</v>
      </c>
      <c r="HV36">
        <f t="shared" si="113"/>
        <v>0</v>
      </c>
      <c r="HW36">
        <f t="shared" si="114"/>
        <v>0</v>
      </c>
      <c r="HX36">
        <f t="shared" si="115"/>
        <v>0</v>
      </c>
      <c r="HY36">
        <f t="shared" si="116"/>
        <v>0</v>
      </c>
      <c r="HZ36">
        <f t="shared" si="117"/>
        <v>0</v>
      </c>
      <c r="IA36">
        <f t="shared" si="118"/>
        <v>0</v>
      </c>
      <c r="IB36">
        <f t="shared" si="119"/>
        <v>0</v>
      </c>
      <c r="IC36">
        <f t="shared" si="120"/>
        <v>0</v>
      </c>
      <c r="ID36">
        <f t="shared" si="121"/>
        <v>0</v>
      </c>
      <c r="IE36">
        <f t="shared" si="122"/>
        <v>0</v>
      </c>
      <c r="IF36">
        <f t="shared" si="123"/>
        <v>0</v>
      </c>
      <c r="IG36">
        <f t="shared" si="124"/>
        <v>0</v>
      </c>
      <c r="IH36">
        <f t="shared" si="125"/>
        <v>0</v>
      </c>
      <c r="II36">
        <f t="shared" si="126"/>
        <v>0</v>
      </c>
      <c r="IJ36">
        <f t="shared" si="127"/>
        <v>0</v>
      </c>
      <c r="IK36">
        <f t="shared" si="128"/>
        <v>0</v>
      </c>
      <c r="IL36">
        <f t="shared" si="129"/>
        <v>0</v>
      </c>
      <c r="IM36">
        <f t="shared" si="130"/>
        <v>0</v>
      </c>
      <c r="IN36">
        <f t="shared" si="131"/>
        <v>0</v>
      </c>
      <c r="IO36">
        <f t="shared" si="132"/>
        <v>0</v>
      </c>
    </row>
    <row r="37" spans="1:249" ht="15">
      <c r="A37" s="11">
        <v>32</v>
      </c>
      <c r="B37" s="11">
        <f>IF(A37&lt;=$E$2,Inputs!A37,"")</f>
        <v>51</v>
      </c>
      <c r="C37" s="11">
        <f>IF(A37&lt;=$E$2,Inputs!D37,0)</f>
        <v>2.5988698254625501E-3</v>
      </c>
      <c r="D37" s="11">
        <f>IF(A37&lt;=$E$2,Inputs!F37,0)</f>
        <v>268993.84999999998</v>
      </c>
      <c r="E37" s="11">
        <f t="shared" si="0"/>
        <v>699.08</v>
      </c>
      <c r="G37" s="9">
        <v>32</v>
      </c>
      <c r="H37">
        <f t="shared" si="157"/>
        <v>0</v>
      </c>
      <c r="I37">
        <f t="shared" si="157"/>
        <v>0</v>
      </c>
      <c r="J37">
        <f t="shared" si="157"/>
        <v>0</v>
      </c>
      <c r="K37">
        <f t="shared" si="157"/>
        <v>0</v>
      </c>
      <c r="L37">
        <f t="shared" si="157"/>
        <v>0</v>
      </c>
      <c r="M37">
        <f t="shared" si="157"/>
        <v>0</v>
      </c>
      <c r="N37">
        <f t="shared" si="157"/>
        <v>0</v>
      </c>
      <c r="O37">
        <f t="shared" si="157"/>
        <v>0</v>
      </c>
      <c r="P37">
        <f t="shared" si="157"/>
        <v>0</v>
      </c>
      <c r="Q37">
        <f t="shared" si="157"/>
        <v>0</v>
      </c>
      <c r="R37">
        <f t="shared" si="158"/>
        <v>0</v>
      </c>
      <c r="S37">
        <f t="shared" si="158"/>
        <v>0</v>
      </c>
      <c r="T37">
        <f t="shared" si="158"/>
        <v>0</v>
      </c>
      <c r="U37">
        <f t="shared" si="158"/>
        <v>0</v>
      </c>
      <c r="V37">
        <f t="shared" si="158"/>
        <v>0</v>
      </c>
      <c r="W37">
        <f t="shared" si="158"/>
        <v>0</v>
      </c>
      <c r="X37">
        <f t="shared" si="158"/>
        <v>0</v>
      </c>
      <c r="Y37">
        <f t="shared" si="158"/>
        <v>0</v>
      </c>
      <c r="Z37">
        <f t="shared" si="158"/>
        <v>0</v>
      </c>
      <c r="AA37">
        <f t="shared" si="158"/>
        <v>0</v>
      </c>
      <c r="AB37">
        <f t="shared" si="159"/>
        <v>0</v>
      </c>
      <c r="AC37">
        <f t="shared" si="159"/>
        <v>0</v>
      </c>
      <c r="AD37">
        <f t="shared" si="159"/>
        <v>0</v>
      </c>
      <c r="AE37">
        <f t="shared" si="159"/>
        <v>0</v>
      </c>
      <c r="AF37">
        <f t="shared" si="159"/>
        <v>0</v>
      </c>
      <c r="AG37">
        <f t="shared" si="159"/>
        <v>0</v>
      </c>
      <c r="AH37">
        <f t="shared" si="159"/>
        <v>0</v>
      </c>
      <c r="AI37">
        <f t="shared" si="159"/>
        <v>0</v>
      </c>
      <c r="AJ37">
        <f t="shared" si="159"/>
        <v>-1</v>
      </c>
      <c r="AK37">
        <f t="shared" si="159"/>
        <v>6</v>
      </c>
      <c r="AL37">
        <f t="shared" si="160"/>
        <v>-15</v>
      </c>
      <c r="AM37">
        <f t="shared" si="160"/>
        <v>20</v>
      </c>
      <c r="AN37">
        <f t="shared" si="160"/>
        <v>-15</v>
      </c>
      <c r="AO37">
        <f t="shared" si="160"/>
        <v>6</v>
      </c>
      <c r="AP37">
        <f t="shared" si="160"/>
        <v>-1</v>
      </c>
      <c r="AQ37">
        <f t="shared" si="160"/>
        <v>0</v>
      </c>
      <c r="AR37">
        <f t="shared" si="160"/>
        <v>0</v>
      </c>
      <c r="AS37">
        <f t="shared" si="160"/>
        <v>0</v>
      </c>
      <c r="AT37">
        <f t="shared" si="160"/>
        <v>0</v>
      </c>
      <c r="AU37">
        <f t="shared" si="160"/>
        <v>0</v>
      </c>
      <c r="AV37">
        <f t="shared" si="161"/>
        <v>0</v>
      </c>
      <c r="AW37">
        <f t="shared" si="161"/>
        <v>0</v>
      </c>
      <c r="AX37">
        <f t="shared" si="161"/>
        <v>0</v>
      </c>
      <c r="AY37">
        <f t="shared" si="161"/>
        <v>0</v>
      </c>
      <c r="AZ37">
        <f t="shared" si="161"/>
        <v>0</v>
      </c>
      <c r="BA37">
        <f t="shared" si="161"/>
        <v>0</v>
      </c>
      <c r="BB37">
        <f t="shared" si="161"/>
        <v>0</v>
      </c>
      <c r="BC37">
        <f t="shared" si="161"/>
        <v>0</v>
      </c>
      <c r="BD37">
        <f t="shared" si="161"/>
        <v>0</v>
      </c>
      <c r="BE37">
        <f t="shared" si="161"/>
        <v>0</v>
      </c>
      <c r="BF37">
        <f t="shared" si="162"/>
        <v>0</v>
      </c>
      <c r="BG37">
        <f t="shared" si="162"/>
        <v>0</v>
      </c>
      <c r="BH37">
        <f t="shared" si="162"/>
        <v>0</v>
      </c>
      <c r="BI37">
        <f t="shared" si="162"/>
        <v>0</v>
      </c>
      <c r="BJ37">
        <f t="shared" si="162"/>
        <v>0</v>
      </c>
      <c r="BK37">
        <f t="shared" si="162"/>
        <v>0</v>
      </c>
      <c r="BL37">
        <f t="shared" si="162"/>
        <v>0</v>
      </c>
      <c r="BM37">
        <f t="shared" si="162"/>
        <v>0</v>
      </c>
      <c r="BN37">
        <f t="shared" si="162"/>
        <v>0</v>
      </c>
      <c r="BO37">
        <f t="shared" si="162"/>
        <v>0</v>
      </c>
      <c r="BP37">
        <f t="shared" si="163"/>
        <v>0</v>
      </c>
      <c r="BQ37">
        <f t="shared" si="163"/>
        <v>0</v>
      </c>
      <c r="BR37">
        <f t="shared" si="163"/>
        <v>0</v>
      </c>
      <c r="BS37">
        <f t="shared" si="163"/>
        <v>0</v>
      </c>
      <c r="BT37">
        <f t="shared" si="163"/>
        <v>0</v>
      </c>
      <c r="BU37">
        <f t="shared" si="163"/>
        <v>0</v>
      </c>
      <c r="BV37">
        <f t="shared" si="163"/>
        <v>0</v>
      </c>
      <c r="BW37">
        <f t="shared" si="163"/>
        <v>0</v>
      </c>
      <c r="BX37">
        <f t="shared" si="163"/>
        <v>0</v>
      </c>
      <c r="BY37">
        <f t="shared" si="163"/>
        <v>0</v>
      </c>
      <c r="BZ37">
        <f t="shared" si="164"/>
        <v>0</v>
      </c>
      <c r="CA37">
        <f t="shared" si="164"/>
        <v>0</v>
      </c>
      <c r="CB37">
        <f t="shared" si="164"/>
        <v>0</v>
      </c>
      <c r="CC37">
        <f t="shared" si="164"/>
        <v>0</v>
      </c>
      <c r="CD37">
        <f t="shared" si="164"/>
        <v>0</v>
      </c>
      <c r="CE37">
        <f t="shared" si="164"/>
        <v>0</v>
      </c>
      <c r="CF37">
        <f t="shared" si="164"/>
        <v>0</v>
      </c>
      <c r="CG37">
        <f t="shared" si="164"/>
        <v>0</v>
      </c>
      <c r="CH37">
        <f t="shared" si="164"/>
        <v>0</v>
      </c>
      <c r="CI37">
        <f t="shared" si="164"/>
        <v>0</v>
      </c>
      <c r="CJ37">
        <f t="shared" si="165"/>
        <v>0</v>
      </c>
      <c r="CK37">
        <f t="shared" si="165"/>
        <v>0</v>
      </c>
      <c r="CL37">
        <f t="shared" si="165"/>
        <v>0</v>
      </c>
      <c r="CM37">
        <f t="shared" si="165"/>
        <v>0</v>
      </c>
      <c r="CN37">
        <f t="shared" si="165"/>
        <v>0</v>
      </c>
      <c r="CO37">
        <f t="shared" si="165"/>
        <v>0</v>
      </c>
      <c r="CP37">
        <f t="shared" si="165"/>
        <v>0</v>
      </c>
      <c r="CQ37">
        <f t="shared" si="165"/>
        <v>0</v>
      </c>
      <c r="CR37">
        <f t="shared" si="165"/>
        <v>0</v>
      </c>
      <c r="CS37">
        <f t="shared" si="165"/>
        <v>0</v>
      </c>
      <c r="CT37">
        <f t="shared" si="166"/>
        <v>0</v>
      </c>
      <c r="CU37">
        <f t="shared" si="166"/>
        <v>0</v>
      </c>
      <c r="CV37">
        <f t="shared" si="166"/>
        <v>0</v>
      </c>
      <c r="CW37">
        <f t="shared" si="166"/>
        <v>0</v>
      </c>
      <c r="CX37">
        <f t="shared" si="166"/>
        <v>0</v>
      </c>
      <c r="CY37">
        <f t="shared" si="166"/>
        <v>0</v>
      </c>
      <c r="CZ37">
        <f t="shared" si="166"/>
        <v>0</v>
      </c>
      <c r="DA37">
        <f t="shared" si="166"/>
        <v>0</v>
      </c>
      <c r="DB37">
        <f t="shared" si="166"/>
        <v>0</v>
      </c>
      <c r="DC37">
        <f t="shared" si="166"/>
        <v>0</v>
      </c>
      <c r="DD37">
        <f t="shared" si="167"/>
        <v>0</v>
      </c>
      <c r="DE37">
        <f t="shared" si="167"/>
        <v>0</v>
      </c>
      <c r="DF37">
        <f t="shared" si="167"/>
        <v>0</v>
      </c>
      <c r="DG37">
        <f t="shared" si="167"/>
        <v>0</v>
      </c>
      <c r="DH37">
        <f t="shared" si="167"/>
        <v>0</v>
      </c>
      <c r="DI37">
        <f t="shared" si="167"/>
        <v>0</v>
      </c>
      <c r="DJ37">
        <f t="shared" si="167"/>
        <v>0</v>
      </c>
      <c r="DK37">
        <f t="shared" si="167"/>
        <v>0</v>
      </c>
      <c r="DL37">
        <f t="shared" si="167"/>
        <v>0</v>
      </c>
      <c r="DM37">
        <f t="shared" si="167"/>
        <v>0</v>
      </c>
      <c r="DN37">
        <f t="shared" si="168"/>
        <v>0</v>
      </c>
      <c r="DO37">
        <f t="shared" si="168"/>
        <v>0</v>
      </c>
      <c r="DP37">
        <f t="shared" si="168"/>
        <v>0</v>
      </c>
      <c r="DQ37">
        <f t="shared" si="168"/>
        <v>0</v>
      </c>
      <c r="DR37">
        <f t="shared" si="168"/>
        <v>0</v>
      </c>
      <c r="DS37">
        <f t="shared" si="168"/>
        <v>0</v>
      </c>
      <c r="DT37">
        <f t="shared" si="168"/>
        <v>0</v>
      </c>
      <c r="DU37">
        <f t="shared" si="168"/>
        <v>0</v>
      </c>
      <c r="DV37">
        <f t="shared" si="168"/>
        <v>0</v>
      </c>
      <c r="DW37">
        <v>0</v>
      </c>
      <c r="DY37" s="10">
        <v>32</v>
      </c>
      <c r="DZ37">
        <f t="shared" si="13"/>
        <v>0</v>
      </c>
      <c r="EA37">
        <f t="shared" si="14"/>
        <v>0</v>
      </c>
      <c r="EB37">
        <f t="shared" si="15"/>
        <v>0</v>
      </c>
      <c r="EC37">
        <f t="shared" si="16"/>
        <v>0</v>
      </c>
      <c r="ED37">
        <f t="shared" si="17"/>
        <v>0</v>
      </c>
      <c r="EE37">
        <f t="shared" si="18"/>
        <v>0</v>
      </c>
      <c r="EF37">
        <f t="shared" si="19"/>
        <v>0</v>
      </c>
      <c r="EG37">
        <f t="shared" si="20"/>
        <v>0</v>
      </c>
      <c r="EH37">
        <f t="shared" si="21"/>
        <v>0</v>
      </c>
      <c r="EI37">
        <f t="shared" si="22"/>
        <v>0</v>
      </c>
      <c r="EJ37">
        <f t="shared" si="23"/>
        <v>0</v>
      </c>
      <c r="EK37">
        <f t="shared" si="24"/>
        <v>0</v>
      </c>
      <c r="EL37">
        <f t="shared" si="25"/>
        <v>0</v>
      </c>
      <c r="EM37">
        <f t="shared" si="26"/>
        <v>0</v>
      </c>
      <c r="EN37">
        <f t="shared" si="27"/>
        <v>0</v>
      </c>
      <c r="EO37">
        <f t="shared" si="28"/>
        <v>0</v>
      </c>
      <c r="EP37">
        <f t="shared" si="29"/>
        <v>0</v>
      </c>
      <c r="EQ37">
        <f t="shared" si="30"/>
        <v>0</v>
      </c>
      <c r="ER37">
        <f t="shared" si="31"/>
        <v>0</v>
      </c>
      <c r="ES37">
        <f t="shared" si="32"/>
        <v>0</v>
      </c>
      <c r="ET37">
        <f t="shared" si="33"/>
        <v>0</v>
      </c>
      <c r="EU37">
        <f t="shared" si="34"/>
        <v>0</v>
      </c>
      <c r="EV37">
        <f t="shared" si="35"/>
        <v>0</v>
      </c>
      <c r="EW37">
        <f t="shared" si="36"/>
        <v>0</v>
      </c>
      <c r="EX37">
        <f t="shared" si="37"/>
        <v>0</v>
      </c>
      <c r="EY37">
        <f t="shared" si="38"/>
        <v>0</v>
      </c>
      <c r="EZ37">
        <f t="shared" si="39"/>
        <v>0</v>
      </c>
      <c r="FA37">
        <f t="shared" si="40"/>
        <v>0</v>
      </c>
      <c r="FB37">
        <f t="shared" si="41"/>
        <v>-10000000</v>
      </c>
      <c r="FC37">
        <f t="shared" si="42"/>
        <v>60000000</v>
      </c>
      <c r="FD37">
        <f t="shared" si="43"/>
        <v>-150000000</v>
      </c>
      <c r="FE37">
        <f t="shared" si="44"/>
        <v>200268993.84999999</v>
      </c>
      <c r="FF37">
        <f t="shared" si="45"/>
        <v>-150000000</v>
      </c>
      <c r="FG37">
        <f t="shared" si="46"/>
        <v>60000000</v>
      </c>
      <c r="FH37">
        <f t="shared" si="47"/>
        <v>-10000000</v>
      </c>
      <c r="FI37">
        <f t="shared" si="48"/>
        <v>0</v>
      </c>
      <c r="FJ37">
        <f t="shared" si="49"/>
        <v>0</v>
      </c>
      <c r="FK37">
        <f t="shared" si="50"/>
        <v>0</v>
      </c>
      <c r="FL37">
        <f t="shared" si="51"/>
        <v>0</v>
      </c>
      <c r="FM37">
        <f t="shared" si="52"/>
        <v>0</v>
      </c>
      <c r="FN37">
        <f t="shared" si="53"/>
        <v>0</v>
      </c>
      <c r="FO37">
        <f t="shared" si="54"/>
        <v>0</v>
      </c>
      <c r="FP37">
        <f t="shared" si="55"/>
        <v>0</v>
      </c>
      <c r="FQ37">
        <f t="shared" si="56"/>
        <v>0</v>
      </c>
      <c r="FR37">
        <f t="shared" si="57"/>
        <v>0</v>
      </c>
      <c r="FS37">
        <f t="shared" si="58"/>
        <v>0</v>
      </c>
      <c r="FT37">
        <f t="shared" si="59"/>
        <v>0</v>
      </c>
      <c r="FU37">
        <f t="shared" si="60"/>
        <v>0</v>
      </c>
      <c r="FV37">
        <f t="shared" si="61"/>
        <v>0</v>
      </c>
      <c r="FW37">
        <f t="shared" si="62"/>
        <v>0</v>
      </c>
      <c r="FX37">
        <f t="shared" si="63"/>
        <v>0</v>
      </c>
      <c r="FY37">
        <f t="shared" si="64"/>
        <v>0</v>
      </c>
      <c r="FZ37">
        <f t="shared" si="65"/>
        <v>0</v>
      </c>
      <c r="GA37">
        <f t="shared" si="66"/>
        <v>0</v>
      </c>
      <c r="GB37">
        <f t="shared" si="67"/>
        <v>0</v>
      </c>
      <c r="GC37">
        <f t="shared" si="68"/>
        <v>0</v>
      </c>
      <c r="GD37">
        <f t="shared" si="69"/>
        <v>0</v>
      </c>
      <c r="GE37">
        <f t="shared" si="70"/>
        <v>0</v>
      </c>
      <c r="GF37">
        <f t="shared" si="71"/>
        <v>0</v>
      </c>
      <c r="GG37">
        <f t="shared" si="72"/>
        <v>0</v>
      </c>
      <c r="GH37">
        <f t="shared" si="73"/>
        <v>0</v>
      </c>
      <c r="GI37">
        <f t="shared" si="74"/>
        <v>0</v>
      </c>
      <c r="GJ37">
        <f t="shared" si="75"/>
        <v>0</v>
      </c>
      <c r="GK37">
        <f t="shared" si="76"/>
        <v>0</v>
      </c>
      <c r="GL37">
        <f t="shared" si="77"/>
        <v>0</v>
      </c>
      <c r="GM37">
        <f t="shared" si="78"/>
        <v>0</v>
      </c>
      <c r="GN37">
        <f t="shared" si="79"/>
        <v>0</v>
      </c>
      <c r="GO37">
        <f t="shared" si="80"/>
        <v>0</v>
      </c>
      <c r="GP37">
        <f t="shared" si="81"/>
        <v>0</v>
      </c>
      <c r="GQ37">
        <f t="shared" si="82"/>
        <v>0</v>
      </c>
      <c r="GR37">
        <f t="shared" si="83"/>
        <v>0</v>
      </c>
      <c r="GS37">
        <f t="shared" si="84"/>
        <v>0</v>
      </c>
      <c r="GT37">
        <f t="shared" si="85"/>
        <v>0</v>
      </c>
      <c r="GU37">
        <f t="shared" si="86"/>
        <v>0</v>
      </c>
      <c r="GV37">
        <f t="shared" si="87"/>
        <v>0</v>
      </c>
      <c r="GW37">
        <f t="shared" si="88"/>
        <v>0</v>
      </c>
      <c r="GX37">
        <f t="shared" si="89"/>
        <v>0</v>
      </c>
      <c r="GY37">
        <f t="shared" si="90"/>
        <v>0</v>
      </c>
      <c r="GZ37">
        <f t="shared" si="91"/>
        <v>0</v>
      </c>
      <c r="HA37">
        <f t="shared" si="92"/>
        <v>0</v>
      </c>
      <c r="HB37">
        <f t="shared" si="93"/>
        <v>0</v>
      </c>
      <c r="HC37">
        <f t="shared" si="94"/>
        <v>0</v>
      </c>
      <c r="HD37">
        <f t="shared" si="95"/>
        <v>0</v>
      </c>
      <c r="HE37">
        <f t="shared" si="96"/>
        <v>0</v>
      </c>
      <c r="HF37">
        <f t="shared" si="97"/>
        <v>0</v>
      </c>
      <c r="HG37">
        <f t="shared" si="98"/>
        <v>0</v>
      </c>
      <c r="HH37">
        <f t="shared" si="99"/>
        <v>0</v>
      </c>
      <c r="HI37">
        <f t="shared" si="100"/>
        <v>0</v>
      </c>
      <c r="HJ37">
        <f t="shared" si="101"/>
        <v>0</v>
      </c>
      <c r="HK37">
        <f t="shared" si="102"/>
        <v>0</v>
      </c>
      <c r="HL37">
        <f t="shared" si="103"/>
        <v>0</v>
      </c>
      <c r="HM37">
        <f t="shared" si="104"/>
        <v>0</v>
      </c>
      <c r="HN37">
        <f t="shared" si="105"/>
        <v>0</v>
      </c>
      <c r="HO37">
        <f t="shared" si="106"/>
        <v>0</v>
      </c>
      <c r="HP37">
        <f t="shared" si="107"/>
        <v>0</v>
      </c>
      <c r="HQ37">
        <f t="shared" si="108"/>
        <v>0</v>
      </c>
      <c r="HR37">
        <f t="shared" si="109"/>
        <v>0</v>
      </c>
      <c r="HS37">
        <f t="shared" si="110"/>
        <v>0</v>
      </c>
      <c r="HT37">
        <f t="shared" si="111"/>
        <v>0</v>
      </c>
      <c r="HU37">
        <f t="shared" si="112"/>
        <v>0</v>
      </c>
      <c r="HV37">
        <f t="shared" si="113"/>
        <v>0</v>
      </c>
      <c r="HW37">
        <f t="shared" si="114"/>
        <v>0</v>
      </c>
      <c r="HX37">
        <f t="shared" si="115"/>
        <v>0</v>
      </c>
      <c r="HY37">
        <f t="shared" si="116"/>
        <v>0</v>
      </c>
      <c r="HZ37">
        <f t="shared" si="117"/>
        <v>0</v>
      </c>
      <c r="IA37">
        <f t="shared" si="118"/>
        <v>0</v>
      </c>
      <c r="IB37">
        <f t="shared" si="119"/>
        <v>0</v>
      </c>
      <c r="IC37">
        <f t="shared" si="120"/>
        <v>0</v>
      </c>
      <c r="ID37">
        <f t="shared" si="121"/>
        <v>0</v>
      </c>
      <c r="IE37">
        <f t="shared" si="122"/>
        <v>0</v>
      </c>
      <c r="IF37">
        <f t="shared" si="123"/>
        <v>0</v>
      </c>
      <c r="IG37">
        <f t="shared" si="124"/>
        <v>0</v>
      </c>
      <c r="IH37">
        <f t="shared" si="125"/>
        <v>0</v>
      </c>
      <c r="II37">
        <f t="shared" si="126"/>
        <v>0</v>
      </c>
      <c r="IJ37">
        <f t="shared" si="127"/>
        <v>0</v>
      </c>
      <c r="IK37">
        <f t="shared" si="128"/>
        <v>0</v>
      </c>
      <c r="IL37">
        <f t="shared" si="129"/>
        <v>0</v>
      </c>
      <c r="IM37">
        <f t="shared" si="130"/>
        <v>0</v>
      </c>
      <c r="IN37">
        <f t="shared" si="131"/>
        <v>0</v>
      </c>
      <c r="IO37">
        <f t="shared" si="132"/>
        <v>0</v>
      </c>
    </row>
    <row r="38" spans="1:249" ht="15">
      <c r="A38" s="11">
        <v>33</v>
      </c>
      <c r="B38" s="11">
        <f>IF(A38&lt;=$E$2,Inputs!A38,"")</f>
        <v>52</v>
      </c>
      <c r="C38" s="11">
        <f>IF(A38&lt;=$E$2,Inputs!D38,0)</f>
        <v>2.8143420277110401E-3</v>
      </c>
      <c r="D38" s="11">
        <f>IF(A38&lt;=$E$2,Inputs!F38,0)</f>
        <v>265458.14</v>
      </c>
      <c r="E38" s="11">
        <f t="shared" ref="E38:E69" si="169">D38*C38</f>
        <v>747.09</v>
      </c>
      <c r="G38" s="9">
        <v>33</v>
      </c>
      <c r="H38">
        <f t="shared" si="157"/>
        <v>0</v>
      </c>
      <c r="I38">
        <f t="shared" si="157"/>
        <v>0</v>
      </c>
      <c r="J38">
        <f t="shared" si="157"/>
        <v>0</v>
      </c>
      <c r="K38">
        <f t="shared" si="157"/>
        <v>0</v>
      </c>
      <c r="L38">
        <f t="shared" si="157"/>
        <v>0</v>
      </c>
      <c r="M38">
        <f t="shared" si="157"/>
        <v>0</v>
      </c>
      <c r="N38">
        <f t="shared" si="157"/>
        <v>0</v>
      </c>
      <c r="O38">
        <f t="shared" si="157"/>
        <v>0</v>
      </c>
      <c r="P38">
        <f t="shared" si="157"/>
        <v>0</v>
      </c>
      <c r="Q38">
        <f t="shared" si="157"/>
        <v>0</v>
      </c>
      <c r="R38">
        <f t="shared" si="158"/>
        <v>0</v>
      </c>
      <c r="S38">
        <f t="shared" si="158"/>
        <v>0</v>
      </c>
      <c r="T38">
        <f t="shared" si="158"/>
        <v>0</v>
      </c>
      <c r="U38">
        <f t="shared" si="158"/>
        <v>0</v>
      </c>
      <c r="V38">
        <f t="shared" si="158"/>
        <v>0</v>
      </c>
      <c r="W38">
        <f t="shared" si="158"/>
        <v>0</v>
      </c>
      <c r="X38">
        <f t="shared" si="158"/>
        <v>0</v>
      </c>
      <c r="Y38">
        <f t="shared" si="158"/>
        <v>0</v>
      </c>
      <c r="Z38">
        <f t="shared" si="158"/>
        <v>0</v>
      </c>
      <c r="AA38">
        <f t="shared" si="158"/>
        <v>0</v>
      </c>
      <c r="AB38">
        <f t="shared" si="159"/>
        <v>0</v>
      </c>
      <c r="AC38">
        <f t="shared" si="159"/>
        <v>0</v>
      </c>
      <c r="AD38">
        <f t="shared" si="159"/>
        <v>0</v>
      </c>
      <c r="AE38">
        <f t="shared" si="159"/>
        <v>0</v>
      </c>
      <c r="AF38">
        <f t="shared" si="159"/>
        <v>0</v>
      </c>
      <c r="AG38">
        <f t="shared" si="159"/>
        <v>0</v>
      </c>
      <c r="AH38">
        <f t="shared" si="159"/>
        <v>0</v>
      </c>
      <c r="AI38">
        <f t="shared" si="159"/>
        <v>0</v>
      </c>
      <c r="AJ38">
        <f t="shared" si="159"/>
        <v>0</v>
      </c>
      <c r="AK38">
        <f t="shared" si="159"/>
        <v>-1</v>
      </c>
      <c r="AL38">
        <f t="shared" si="160"/>
        <v>6</v>
      </c>
      <c r="AM38">
        <f t="shared" si="160"/>
        <v>-15</v>
      </c>
      <c r="AN38">
        <f t="shared" si="160"/>
        <v>20</v>
      </c>
      <c r="AO38">
        <f t="shared" si="160"/>
        <v>-15</v>
      </c>
      <c r="AP38">
        <f t="shared" si="160"/>
        <v>6</v>
      </c>
      <c r="AQ38">
        <f t="shared" si="160"/>
        <v>-1</v>
      </c>
      <c r="AR38">
        <f t="shared" si="160"/>
        <v>0</v>
      </c>
      <c r="AS38">
        <f t="shared" si="160"/>
        <v>0</v>
      </c>
      <c r="AT38">
        <f t="shared" si="160"/>
        <v>0</v>
      </c>
      <c r="AU38">
        <f t="shared" si="160"/>
        <v>0</v>
      </c>
      <c r="AV38">
        <f t="shared" si="161"/>
        <v>0</v>
      </c>
      <c r="AW38">
        <f t="shared" si="161"/>
        <v>0</v>
      </c>
      <c r="AX38">
        <f t="shared" si="161"/>
        <v>0</v>
      </c>
      <c r="AY38">
        <f t="shared" si="161"/>
        <v>0</v>
      </c>
      <c r="AZ38">
        <f t="shared" si="161"/>
        <v>0</v>
      </c>
      <c r="BA38">
        <f t="shared" si="161"/>
        <v>0</v>
      </c>
      <c r="BB38">
        <f t="shared" si="161"/>
        <v>0</v>
      </c>
      <c r="BC38">
        <f t="shared" si="161"/>
        <v>0</v>
      </c>
      <c r="BD38">
        <f t="shared" si="161"/>
        <v>0</v>
      </c>
      <c r="BE38">
        <f t="shared" si="161"/>
        <v>0</v>
      </c>
      <c r="BF38">
        <f t="shared" si="162"/>
        <v>0</v>
      </c>
      <c r="BG38">
        <f t="shared" si="162"/>
        <v>0</v>
      </c>
      <c r="BH38">
        <f t="shared" si="162"/>
        <v>0</v>
      </c>
      <c r="BI38">
        <f t="shared" si="162"/>
        <v>0</v>
      </c>
      <c r="BJ38">
        <f t="shared" si="162"/>
        <v>0</v>
      </c>
      <c r="BK38">
        <f t="shared" si="162"/>
        <v>0</v>
      </c>
      <c r="BL38">
        <f t="shared" si="162"/>
        <v>0</v>
      </c>
      <c r="BM38">
        <f t="shared" si="162"/>
        <v>0</v>
      </c>
      <c r="BN38">
        <f t="shared" si="162"/>
        <v>0</v>
      </c>
      <c r="BO38">
        <f t="shared" si="162"/>
        <v>0</v>
      </c>
      <c r="BP38">
        <f t="shared" si="163"/>
        <v>0</v>
      </c>
      <c r="BQ38">
        <f t="shared" si="163"/>
        <v>0</v>
      </c>
      <c r="BR38">
        <f t="shared" si="163"/>
        <v>0</v>
      </c>
      <c r="BS38">
        <f t="shared" si="163"/>
        <v>0</v>
      </c>
      <c r="BT38">
        <f t="shared" si="163"/>
        <v>0</v>
      </c>
      <c r="BU38">
        <f t="shared" si="163"/>
        <v>0</v>
      </c>
      <c r="BV38">
        <f t="shared" si="163"/>
        <v>0</v>
      </c>
      <c r="BW38">
        <f t="shared" si="163"/>
        <v>0</v>
      </c>
      <c r="BX38">
        <f t="shared" si="163"/>
        <v>0</v>
      </c>
      <c r="BY38">
        <f t="shared" si="163"/>
        <v>0</v>
      </c>
      <c r="BZ38">
        <f t="shared" si="164"/>
        <v>0</v>
      </c>
      <c r="CA38">
        <f t="shared" si="164"/>
        <v>0</v>
      </c>
      <c r="CB38">
        <f t="shared" si="164"/>
        <v>0</v>
      </c>
      <c r="CC38">
        <f t="shared" si="164"/>
        <v>0</v>
      </c>
      <c r="CD38">
        <f t="shared" si="164"/>
        <v>0</v>
      </c>
      <c r="CE38">
        <f t="shared" si="164"/>
        <v>0</v>
      </c>
      <c r="CF38">
        <f t="shared" si="164"/>
        <v>0</v>
      </c>
      <c r="CG38">
        <f t="shared" si="164"/>
        <v>0</v>
      </c>
      <c r="CH38">
        <f t="shared" si="164"/>
        <v>0</v>
      </c>
      <c r="CI38">
        <f t="shared" si="164"/>
        <v>0</v>
      </c>
      <c r="CJ38">
        <f t="shared" si="165"/>
        <v>0</v>
      </c>
      <c r="CK38">
        <f t="shared" si="165"/>
        <v>0</v>
      </c>
      <c r="CL38">
        <f t="shared" si="165"/>
        <v>0</v>
      </c>
      <c r="CM38">
        <f t="shared" si="165"/>
        <v>0</v>
      </c>
      <c r="CN38">
        <f t="shared" si="165"/>
        <v>0</v>
      </c>
      <c r="CO38">
        <f t="shared" si="165"/>
        <v>0</v>
      </c>
      <c r="CP38">
        <f t="shared" si="165"/>
        <v>0</v>
      </c>
      <c r="CQ38">
        <f t="shared" si="165"/>
        <v>0</v>
      </c>
      <c r="CR38">
        <f t="shared" si="165"/>
        <v>0</v>
      </c>
      <c r="CS38">
        <f t="shared" si="165"/>
        <v>0</v>
      </c>
      <c r="CT38">
        <f t="shared" si="166"/>
        <v>0</v>
      </c>
      <c r="CU38">
        <f t="shared" si="166"/>
        <v>0</v>
      </c>
      <c r="CV38">
        <f t="shared" si="166"/>
        <v>0</v>
      </c>
      <c r="CW38">
        <f t="shared" si="166"/>
        <v>0</v>
      </c>
      <c r="CX38">
        <f t="shared" si="166"/>
        <v>0</v>
      </c>
      <c r="CY38">
        <f t="shared" si="166"/>
        <v>0</v>
      </c>
      <c r="CZ38">
        <f t="shared" si="166"/>
        <v>0</v>
      </c>
      <c r="DA38">
        <f t="shared" si="166"/>
        <v>0</v>
      </c>
      <c r="DB38">
        <f t="shared" si="166"/>
        <v>0</v>
      </c>
      <c r="DC38">
        <f t="shared" si="166"/>
        <v>0</v>
      </c>
      <c r="DD38">
        <f t="shared" si="167"/>
        <v>0</v>
      </c>
      <c r="DE38">
        <f t="shared" si="167"/>
        <v>0</v>
      </c>
      <c r="DF38">
        <f t="shared" si="167"/>
        <v>0</v>
      </c>
      <c r="DG38">
        <f t="shared" si="167"/>
        <v>0</v>
      </c>
      <c r="DH38">
        <f t="shared" si="167"/>
        <v>0</v>
      </c>
      <c r="DI38">
        <f t="shared" si="167"/>
        <v>0</v>
      </c>
      <c r="DJ38">
        <f t="shared" si="167"/>
        <v>0</v>
      </c>
      <c r="DK38">
        <f t="shared" si="167"/>
        <v>0</v>
      </c>
      <c r="DL38">
        <f t="shared" si="167"/>
        <v>0</v>
      </c>
      <c r="DM38">
        <f t="shared" si="167"/>
        <v>0</v>
      </c>
      <c r="DN38">
        <f t="shared" si="168"/>
        <v>0</v>
      </c>
      <c r="DO38">
        <f t="shared" si="168"/>
        <v>0</v>
      </c>
      <c r="DP38">
        <f t="shared" si="168"/>
        <v>0</v>
      </c>
      <c r="DQ38">
        <f t="shared" si="168"/>
        <v>0</v>
      </c>
      <c r="DR38">
        <f t="shared" si="168"/>
        <v>0</v>
      </c>
      <c r="DS38">
        <f t="shared" si="168"/>
        <v>0</v>
      </c>
      <c r="DT38">
        <f t="shared" si="168"/>
        <v>0</v>
      </c>
      <c r="DU38">
        <f t="shared" si="168"/>
        <v>0</v>
      </c>
      <c r="DV38">
        <f t="shared" si="168"/>
        <v>0</v>
      </c>
      <c r="DW38">
        <v>0</v>
      </c>
      <c r="DY38" s="10">
        <v>33</v>
      </c>
      <c r="DZ38">
        <f t="shared" ref="DZ38:DZ69" si="170">IF(AND($A38&lt;=$E$2,1&lt;=$E$2),IF($A38=1,$D38,0)+$B$2*H38,0)</f>
        <v>0</v>
      </c>
      <c r="EA38">
        <f t="shared" ref="EA38:EA69" si="171">IF(AND($A38&lt;=$E$2,2&lt;=$E$2),IF($A38=2,$D38,0)+$B$2*I38,0)</f>
        <v>0</v>
      </c>
      <c r="EB38">
        <f t="shared" ref="EB38:EB69" si="172">IF(AND($A38&lt;=$E$2,3&lt;=$E$2),IF($A38=3,$D38,0)+$B$2*J38,0)</f>
        <v>0</v>
      </c>
      <c r="EC38">
        <f t="shared" ref="EC38:EC69" si="173">IF(AND($A38&lt;=$E$2,4&lt;=$E$2),IF($A38=4,$D38,0)+$B$2*K38,0)</f>
        <v>0</v>
      </c>
      <c r="ED38">
        <f t="shared" ref="ED38:ED69" si="174">IF(AND($A38&lt;=$E$2,5&lt;=$E$2),IF($A38=5,$D38,0)+$B$2*L38,0)</f>
        <v>0</v>
      </c>
      <c r="EE38">
        <f t="shared" ref="EE38:EE69" si="175">IF(AND($A38&lt;=$E$2,6&lt;=$E$2),IF($A38=6,$D38,0)+$B$2*M38,0)</f>
        <v>0</v>
      </c>
      <c r="EF38">
        <f t="shared" ref="EF38:EF69" si="176">IF(AND($A38&lt;=$E$2,7&lt;=$E$2),IF($A38=7,$D38,0)+$B$2*N38,0)</f>
        <v>0</v>
      </c>
      <c r="EG38">
        <f t="shared" ref="EG38:EG69" si="177">IF(AND($A38&lt;=$E$2,8&lt;=$E$2),IF($A38=8,$D38,0)+$B$2*O38,0)</f>
        <v>0</v>
      </c>
      <c r="EH38">
        <f t="shared" ref="EH38:EH69" si="178">IF(AND($A38&lt;=$E$2,9&lt;=$E$2),IF($A38=9,$D38,0)+$B$2*P38,0)</f>
        <v>0</v>
      </c>
      <c r="EI38">
        <f t="shared" ref="EI38:EI69" si="179">IF(AND($A38&lt;=$E$2,10&lt;=$E$2),IF($A38=10,$D38,0)+$B$2*Q38,0)</f>
        <v>0</v>
      </c>
      <c r="EJ38">
        <f t="shared" ref="EJ38:EJ69" si="180">IF(AND($A38&lt;=$E$2,11&lt;=$E$2),IF($A38=11,$D38,0)+$B$2*R38,0)</f>
        <v>0</v>
      </c>
      <c r="EK38">
        <f t="shared" ref="EK38:EK69" si="181">IF(AND($A38&lt;=$E$2,12&lt;=$E$2),IF($A38=12,$D38,0)+$B$2*S38,0)</f>
        <v>0</v>
      </c>
      <c r="EL38">
        <f t="shared" ref="EL38:EL69" si="182">IF(AND($A38&lt;=$E$2,13&lt;=$E$2),IF($A38=13,$D38,0)+$B$2*T38,0)</f>
        <v>0</v>
      </c>
      <c r="EM38">
        <f t="shared" ref="EM38:EM69" si="183">IF(AND($A38&lt;=$E$2,14&lt;=$E$2),IF($A38=14,$D38,0)+$B$2*U38,0)</f>
        <v>0</v>
      </c>
      <c r="EN38">
        <f t="shared" ref="EN38:EN69" si="184">IF(AND($A38&lt;=$E$2,15&lt;=$E$2),IF($A38=15,$D38,0)+$B$2*V38,0)</f>
        <v>0</v>
      </c>
      <c r="EO38">
        <f t="shared" ref="EO38:EO69" si="185">IF(AND($A38&lt;=$E$2,16&lt;=$E$2),IF($A38=16,$D38,0)+$B$2*W38,0)</f>
        <v>0</v>
      </c>
      <c r="EP38">
        <f t="shared" ref="EP38:EP69" si="186">IF(AND($A38&lt;=$E$2,17&lt;=$E$2),IF($A38=17,$D38,0)+$B$2*X38,0)</f>
        <v>0</v>
      </c>
      <c r="EQ38">
        <f t="shared" ref="EQ38:EQ69" si="187">IF(AND($A38&lt;=$E$2,18&lt;=$E$2),IF($A38=18,$D38,0)+$B$2*Y38,0)</f>
        <v>0</v>
      </c>
      <c r="ER38">
        <f t="shared" ref="ER38:ER69" si="188">IF(AND($A38&lt;=$E$2,19&lt;=$E$2),IF($A38=19,$D38,0)+$B$2*Z38,0)</f>
        <v>0</v>
      </c>
      <c r="ES38">
        <f t="shared" ref="ES38:ES69" si="189">IF(AND($A38&lt;=$E$2,20&lt;=$E$2),IF($A38=20,$D38,0)+$B$2*AA38,0)</f>
        <v>0</v>
      </c>
      <c r="ET38">
        <f t="shared" ref="ET38:ET69" si="190">IF(AND($A38&lt;=$E$2,21&lt;=$E$2),IF($A38=21,$D38,0)+$B$2*AB38,0)</f>
        <v>0</v>
      </c>
      <c r="EU38">
        <f t="shared" ref="EU38:EU69" si="191">IF(AND($A38&lt;=$E$2,22&lt;=$E$2),IF($A38=22,$D38,0)+$B$2*AC38,0)</f>
        <v>0</v>
      </c>
      <c r="EV38">
        <f t="shared" ref="EV38:EV69" si="192">IF(AND($A38&lt;=$E$2,23&lt;=$E$2),IF($A38=23,$D38,0)+$B$2*AD38,0)</f>
        <v>0</v>
      </c>
      <c r="EW38">
        <f t="shared" ref="EW38:EW69" si="193">IF(AND($A38&lt;=$E$2,24&lt;=$E$2),IF($A38=24,$D38,0)+$B$2*AE38,0)</f>
        <v>0</v>
      </c>
      <c r="EX38">
        <f t="shared" ref="EX38:EX69" si="194">IF(AND($A38&lt;=$E$2,25&lt;=$E$2),IF($A38=25,$D38,0)+$B$2*AF38,0)</f>
        <v>0</v>
      </c>
      <c r="EY38">
        <f t="shared" ref="EY38:EY69" si="195">IF(AND($A38&lt;=$E$2,26&lt;=$E$2),IF($A38=26,$D38,0)+$B$2*AG38,0)</f>
        <v>0</v>
      </c>
      <c r="EZ38">
        <f t="shared" ref="EZ38:EZ69" si="196">IF(AND($A38&lt;=$E$2,27&lt;=$E$2),IF($A38=27,$D38,0)+$B$2*AH38,0)</f>
        <v>0</v>
      </c>
      <c r="FA38">
        <f t="shared" ref="FA38:FA69" si="197">IF(AND($A38&lt;=$E$2,28&lt;=$E$2),IF($A38=28,$D38,0)+$B$2*AI38,0)</f>
        <v>0</v>
      </c>
      <c r="FB38">
        <f t="shared" ref="FB38:FB69" si="198">IF(AND($A38&lt;=$E$2,29&lt;=$E$2),IF($A38=29,$D38,0)+$B$2*AJ38,0)</f>
        <v>0</v>
      </c>
      <c r="FC38">
        <f t="shared" ref="FC38:FC69" si="199">IF(AND($A38&lt;=$E$2,30&lt;=$E$2),IF($A38=30,$D38,0)+$B$2*AK38,0)</f>
        <v>-10000000</v>
      </c>
      <c r="FD38">
        <f t="shared" ref="FD38:FD69" si="200">IF(AND($A38&lt;=$E$2,31&lt;=$E$2),IF($A38=31,$D38,0)+$B$2*AL38,0)</f>
        <v>60000000</v>
      </c>
      <c r="FE38">
        <f t="shared" ref="FE38:FE69" si="201">IF(AND($A38&lt;=$E$2,32&lt;=$E$2),IF($A38=32,$D38,0)+$B$2*AM38,0)</f>
        <v>-150000000</v>
      </c>
      <c r="FF38">
        <f t="shared" ref="FF38:FF69" si="202">IF(AND($A38&lt;=$E$2,33&lt;=$E$2),IF($A38=33,$D38,0)+$B$2*AN38,0)</f>
        <v>200265458.13999999</v>
      </c>
      <c r="FG38">
        <f t="shared" ref="FG38:FG69" si="203">IF(AND($A38&lt;=$E$2,34&lt;=$E$2),IF($A38=34,$D38,0)+$B$2*AO38,0)</f>
        <v>-150000000</v>
      </c>
      <c r="FH38">
        <f t="shared" ref="FH38:FH69" si="204">IF(AND($A38&lt;=$E$2,35&lt;=$E$2),IF($A38=35,$D38,0)+$B$2*AP38,0)</f>
        <v>60000000</v>
      </c>
      <c r="FI38">
        <f t="shared" ref="FI38:FI69" si="205">IF(AND($A38&lt;=$E$2,36&lt;=$E$2),IF($A38=36,$D38,0)+$B$2*AQ38,0)</f>
        <v>-10000000</v>
      </c>
      <c r="FJ38">
        <f t="shared" ref="FJ38:FJ69" si="206">IF(AND($A38&lt;=$E$2,37&lt;=$E$2),IF($A38=37,$D38,0)+$B$2*AR38,0)</f>
        <v>0</v>
      </c>
      <c r="FK38">
        <f t="shared" ref="FK38:FK69" si="207">IF(AND($A38&lt;=$E$2,38&lt;=$E$2),IF($A38=38,$D38,0)+$B$2*AS38,0)</f>
        <v>0</v>
      </c>
      <c r="FL38">
        <f t="shared" ref="FL38:FL69" si="208">IF(AND($A38&lt;=$E$2,39&lt;=$E$2),IF($A38=39,$D38,0)+$B$2*AT38,0)</f>
        <v>0</v>
      </c>
      <c r="FM38">
        <f t="shared" ref="FM38:FM69" si="209">IF(AND($A38&lt;=$E$2,40&lt;=$E$2),IF($A38=40,$D38,0)+$B$2*AU38,0)</f>
        <v>0</v>
      </c>
      <c r="FN38">
        <f t="shared" ref="FN38:FN69" si="210">IF(AND($A38&lt;=$E$2,41&lt;=$E$2),IF($A38=41,$D38,0)+$B$2*AV38,0)</f>
        <v>0</v>
      </c>
      <c r="FO38">
        <f t="shared" ref="FO38:FO69" si="211">IF(AND($A38&lt;=$E$2,42&lt;=$E$2),IF($A38=42,$D38,0)+$B$2*AW38,0)</f>
        <v>0</v>
      </c>
      <c r="FP38">
        <f t="shared" ref="FP38:FP69" si="212">IF(AND($A38&lt;=$E$2,43&lt;=$E$2),IF($A38=43,$D38,0)+$B$2*AX38,0)</f>
        <v>0</v>
      </c>
      <c r="FQ38">
        <f t="shared" ref="FQ38:FQ69" si="213">IF(AND($A38&lt;=$E$2,44&lt;=$E$2),IF($A38=44,$D38,0)+$B$2*AY38,0)</f>
        <v>0</v>
      </c>
      <c r="FR38">
        <f t="shared" ref="FR38:FR69" si="214">IF(AND($A38&lt;=$E$2,45&lt;=$E$2),IF($A38=45,$D38,0)+$B$2*AZ38,0)</f>
        <v>0</v>
      </c>
      <c r="FS38">
        <f t="shared" ref="FS38:FS69" si="215">IF(AND($A38&lt;=$E$2,46&lt;=$E$2),IF($A38=46,$D38,0)+$B$2*BA38,0)</f>
        <v>0</v>
      </c>
      <c r="FT38">
        <f t="shared" ref="FT38:FT69" si="216">IF(AND($A38&lt;=$E$2,47&lt;=$E$2),IF($A38=47,$D38,0)+$B$2*BB38,0)</f>
        <v>0</v>
      </c>
      <c r="FU38">
        <f t="shared" ref="FU38:FU69" si="217">IF(AND($A38&lt;=$E$2,48&lt;=$E$2),IF($A38=48,$D38,0)+$B$2*BC38,0)</f>
        <v>0</v>
      </c>
      <c r="FV38">
        <f t="shared" ref="FV38:FV69" si="218">IF(AND($A38&lt;=$E$2,49&lt;=$E$2),IF($A38=49,$D38,0)+$B$2*BD38,0)</f>
        <v>0</v>
      </c>
      <c r="FW38">
        <f t="shared" ref="FW38:FW69" si="219">IF(AND($A38&lt;=$E$2,50&lt;=$E$2),IF($A38=50,$D38,0)+$B$2*BE38,0)</f>
        <v>0</v>
      </c>
      <c r="FX38">
        <f t="shared" ref="FX38:FX69" si="220">IF(AND($A38&lt;=$E$2,51&lt;=$E$2),IF($A38=51,$D38,0)+$B$2*BF38,0)</f>
        <v>0</v>
      </c>
      <c r="FY38">
        <f t="shared" ref="FY38:FY69" si="221">IF(AND($A38&lt;=$E$2,52&lt;=$E$2),IF($A38=52,$D38,0)+$B$2*BG38,0)</f>
        <v>0</v>
      </c>
      <c r="FZ38">
        <f t="shared" ref="FZ38:FZ69" si="222">IF(AND($A38&lt;=$E$2,53&lt;=$E$2),IF($A38=53,$D38,0)+$B$2*BH38,0)</f>
        <v>0</v>
      </c>
      <c r="GA38">
        <f t="shared" ref="GA38:GA69" si="223">IF(AND($A38&lt;=$E$2,54&lt;=$E$2),IF($A38=54,$D38,0)+$B$2*BI38,0)</f>
        <v>0</v>
      </c>
      <c r="GB38">
        <f t="shared" ref="GB38:GB69" si="224">IF(AND($A38&lt;=$E$2,55&lt;=$E$2),IF($A38=55,$D38,0)+$B$2*BJ38,0)</f>
        <v>0</v>
      </c>
      <c r="GC38">
        <f t="shared" ref="GC38:GC69" si="225">IF(AND($A38&lt;=$E$2,56&lt;=$E$2),IF($A38=56,$D38,0)+$B$2*BK38,0)</f>
        <v>0</v>
      </c>
      <c r="GD38">
        <f t="shared" ref="GD38:GD69" si="226">IF(AND($A38&lt;=$E$2,57&lt;=$E$2),IF($A38=57,$D38,0)+$B$2*BL38,0)</f>
        <v>0</v>
      </c>
      <c r="GE38">
        <f t="shared" ref="GE38:GE69" si="227">IF(AND($A38&lt;=$E$2,58&lt;=$E$2),IF($A38=58,$D38,0)+$B$2*BM38,0)</f>
        <v>0</v>
      </c>
      <c r="GF38">
        <f t="shared" ref="GF38:GF69" si="228">IF(AND($A38&lt;=$E$2,59&lt;=$E$2),IF($A38=59,$D38,0)+$B$2*BN38,0)</f>
        <v>0</v>
      </c>
      <c r="GG38">
        <f t="shared" ref="GG38:GG69" si="229">IF(AND($A38&lt;=$E$2,60&lt;=$E$2),IF($A38=60,$D38,0)+$B$2*BO38,0)</f>
        <v>0</v>
      </c>
      <c r="GH38">
        <f t="shared" ref="GH38:GH69" si="230">IF(AND($A38&lt;=$E$2,61&lt;=$E$2),IF($A38=61,$D38,0)+$B$2*BP38,0)</f>
        <v>0</v>
      </c>
      <c r="GI38">
        <f t="shared" ref="GI38:GI69" si="231">IF(AND($A38&lt;=$E$2,62&lt;=$E$2),IF($A38=62,$D38,0)+$B$2*BQ38,0)</f>
        <v>0</v>
      </c>
      <c r="GJ38">
        <f t="shared" ref="GJ38:GJ69" si="232">IF(AND($A38&lt;=$E$2,63&lt;=$E$2),IF($A38=63,$D38,0)+$B$2*BR38,0)</f>
        <v>0</v>
      </c>
      <c r="GK38">
        <f t="shared" ref="GK38:GK69" si="233">IF(AND($A38&lt;=$E$2,64&lt;=$E$2),IF($A38=64,$D38,0)+$B$2*BS38,0)</f>
        <v>0</v>
      </c>
      <c r="GL38">
        <f t="shared" ref="GL38:GL69" si="234">IF(AND($A38&lt;=$E$2,65&lt;=$E$2),IF($A38=65,$D38,0)+$B$2*BT38,0)</f>
        <v>0</v>
      </c>
      <c r="GM38">
        <f t="shared" ref="GM38:GM69" si="235">IF(AND($A38&lt;=$E$2,66&lt;=$E$2),IF($A38=66,$D38,0)+$B$2*BU38,0)</f>
        <v>0</v>
      </c>
      <c r="GN38">
        <f t="shared" ref="GN38:GN69" si="236">IF(AND($A38&lt;=$E$2,67&lt;=$E$2),IF($A38=67,$D38,0)+$B$2*BV38,0)</f>
        <v>0</v>
      </c>
      <c r="GO38">
        <f t="shared" ref="GO38:GO69" si="237">IF(AND($A38&lt;=$E$2,68&lt;=$E$2),IF($A38=68,$D38,0)+$B$2*BW38,0)</f>
        <v>0</v>
      </c>
      <c r="GP38">
        <f t="shared" ref="GP38:GP69" si="238">IF(AND($A38&lt;=$E$2,69&lt;=$E$2),IF($A38=69,$D38,0)+$B$2*BX38,0)</f>
        <v>0</v>
      </c>
      <c r="GQ38">
        <f t="shared" ref="GQ38:GQ69" si="239">IF(AND($A38&lt;=$E$2,70&lt;=$E$2),IF($A38=70,$D38,0)+$B$2*BY38,0)</f>
        <v>0</v>
      </c>
      <c r="GR38">
        <f t="shared" ref="GR38:GR69" si="240">IF(AND($A38&lt;=$E$2,71&lt;=$E$2),IF($A38=71,$D38,0)+$B$2*BZ38,0)</f>
        <v>0</v>
      </c>
      <c r="GS38">
        <f t="shared" ref="GS38:GS69" si="241">IF(AND($A38&lt;=$E$2,72&lt;=$E$2),IF($A38=72,$D38,0)+$B$2*CA38,0)</f>
        <v>0</v>
      </c>
      <c r="GT38">
        <f t="shared" ref="GT38:GT69" si="242">IF(AND($A38&lt;=$E$2,73&lt;=$E$2),IF($A38=73,$D38,0)+$B$2*CB38,0)</f>
        <v>0</v>
      </c>
      <c r="GU38">
        <f t="shared" ref="GU38:GU69" si="243">IF(AND($A38&lt;=$E$2,74&lt;=$E$2),IF($A38=74,$D38,0)+$B$2*CC38,0)</f>
        <v>0</v>
      </c>
      <c r="GV38">
        <f t="shared" ref="GV38:GV69" si="244">IF(AND($A38&lt;=$E$2,75&lt;=$E$2),IF($A38=75,$D38,0)+$B$2*CD38,0)</f>
        <v>0</v>
      </c>
      <c r="GW38">
        <f t="shared" ref="GW38:GW69" si="245">IF(AND($A38&lt;=$E$2,76&lt;=$E$2),IF($A38=76,$D38,0)+$B$2*CE38,0)</f>
        <v>0</v>
      </c>
      <c r="GX38">
        <f t="shared" ref="GX38:GX69" si="246">IF(AND($A38&lt;=$E$2,77&lt;=$E$2),IF($A38=77,$D38,0)+$B$2*CF38,0)</f>
        <v>0</v>
      </c>
      <c r="GY38">
        <f t="shared" ref="GY38:GY69" si="247">IF(AND($A38&lt;=$E$2,78&lt;=$E$2),IF($A38=78,$D38,0)+$B$2*CG38,0)</f>
        <v>0</v>
      </c>
      <c r="GZ38">
        <f t="shared" ref="GZ38:GZ69" si="248">IF(AND($A38&lt;=$E$2,79&lt;=$E$2),IF($A38=79,$D38,0)+$B$2*CH38,0)</f>
        <v>0</v>
      </c>
      <c r="HA38">
        <f t="shared" ref="HA38:HA69" si="249">IF(AND($A38&lt;=$E$2,80&lt;=$E$2),IF($A38=80,$D38,0)+$B$2*CI38,0)</f>
        <v>0</v>
      </c>
      <c r="HB38">
        <f t="shared" ref="HB38:HB69" si="250">IF(AND($A38&lt;=$E$2,81&lt;=$E$2),IF($A38=81,$D38,0)+$B$2*CJ38,0)</f>
        <v>0</v>
      </c>
      <c r="HC38">
        <f t="shared" ref="HC38:HC69" si="251">IF(AND($A38&lt;=$E$2,82&lt;=$E$2),IF($A38=82,$D38,0)+$B$2*CK38,0)</f>
        <v>0</v>
      </c>
      <c r="HD38">
        <f t="shared" ref="HD38:HD69" si="252">IF(AND($A38&lt;=$E$2,83&lt;=$E$2),IF($A38=83,$D38,0)+$B$2*CL38,0)</f>
        <v>0</v>
      </c>
      <c r="HE38">
        <f t="shared" ref="HE38:HE69" si="253">IF(AND($A38&lt;=$E$2,84&lt;=$E$2),IF($A38=84,$D38,0)+$B$2*CM38,0)</f>
        <v>0</v>
      </c>
      <c r="HF38">
        <f t="shared" ref="HF38:HF69" si="254">IF(AND($A38&lt;=$E$2,85&lt;=$E$2),IF($A38=85,$D38,0)+$B$2*CN38,0)</f>
        <v>0</v>
      </c>
      <c r="HG38">
        <f t="shared" ref="HG38:HG69" si="255">IF(AND($A38&lt;=$E$2,86&lt;=$E$2),IF($A38=86,$D38,0)+$B$2*CO38,0)</f>
        <v>0</v>
      </c>
      <c r="HH38">
        <f t="shared" ref="HH38:HH69" si="256">IF(AND($A38&lt;=$E$2,87&lt;=$E$2),IF($A38=87,$D38,0)+$B$2*CP38,0)</f>
        <v>0</v>
      </c>
      <c r="HI38">
        <f t="shared" ref="HI38:HI69" si="257">IF(AND($A38&lt;=$E$2,88&lt;=$E$2),IF($A38=88,$D38,0)+$B$2*CQ38,0)</f>
        <v>0</v>
      </c>
      <c r="HJ38">
        <f t="shared" ref="HJ38:HJ69" si="258">IF(AND($A38&lt;=$E$2,89&lt;=$E$2),IF($A38=89,$D38,0)+$B$2*CR38,0)</f>
        <v>0</v>
      </c>
      <c r="HK38">
        <f t="shared" ref="HK38:HK69" si="259">IF(AND($A38&lt;=$E$2,90&lt;=$E$2),IF($A38=90,$D38,0)+$B$2*CS38,0)</f>
        <v>0</v>
      </c>
      <c r="HL38">
        <f t="shared" ref="HL38:HL69" si="260">IF(AND($A38&lt;=$E$2,91&lt;=$E$2),IF($A38=91,$D38,0)+$B$2*CT38,0)</f>
        <v>0</v>
      </c>
      <c r="HM38">
        <f t="shared" ref="HM38:HM69" si="261">IF(AND($A38&lt;=$E$2,92&lt;=$E$2),IF($A38=92,$D38,0)+$B$2*CU38,0)</f>
        <v>0</v>
      </c>
      <c r="HN38">
        <f t="shared" ref="HN38:HN69" si="262">IF(AND($A38&lt;=$E$2,93&lt;=$E$2),IF($A38=93,$D38,0)+$B$2*CV38,0)</f>
        <v>0</v>
      </c>
      <c r="HO38">
        <f t="shared" ref="HO38:HO69" si="263">IF(AND($A38&lt;=$E$2,94&lt;=$E$2),IF($A38=94,$D38,0)+$B$2*CW38,0)</f>
        <v>0</v>
      </c>
      <c r="HP38">
        <f t="shared" ref="HP38:HP69" si="264">IF(AND($A38&lt;=$E$2,95&lt;=$E$2),IF($A38=95,$D38,0)+$B$2*CX38,0)</f>
        <v>0</v>
      </c>
      <c r="HQ38">
        <f t="shared" ref="HQ38:HQ69" si="265">IF(AND($A38&lt;=$E$2,96&lt;=$E$2),IF($A38=96,$D38,0)+$B$2*CY38,0)</f>
        <v>0</v>
      </c>
      <c r="HR38">
        <f t="shared" ref="HR38:HR69" si="266">IF(AND($A38&lt;=$E$2,97&lt;=$E$2),IF($A38=97,$D38,0)+$B$2*CZ38,0)</f>
        <v>0</v>
      </c>
      <c r="HS38">
        <f t="shared" ref="HS38:HS69" si="267">IF(AND($A38&lt;=$E$2,98&lt;=$E$2),IF($A38=98,$D38,0)+$B$2*DA38,0)</f>
        <v>0</v>
      </c>
      <c r="HT38">
        <f t="shared" ref="HT38:HT69" si="268">IF(AND($A38&lt;=$E$2,99&lt;=$E$2),IF($A38=99,$D38,0)+$B$2*DB38,0)</f>
        <v>0</v>
      </c>
      <c r="HU38">
        <f t="shared" ref="HU38:HU69" si="269">IF(AND($A38&lt;=$E$2,100&lt;=$E$2),IF($A38=100,$D38,0)+$B$2*DC38,0)</f>
        <v>0</v>
      </c>
      <c r="HV38">
        <f t="shared" ref="HV38:HV69" si="270">IF(AND($A38&lt;=$E$2,101&lt;=$E$2),IF($A38=101,$D38,0)+$B$2*DD38,0)</f>
        <v>0</v>
      </c>
      <c r="HW38">
        <f t="shared" ref="HW38:HW69" si="271">IF(AND($A38&lt;=$E$2,102&lt;=$E$2),IF($A38=102,$D38,0)+$B$2*DE38,0)</f>
        <v>0</v>
      </c>
      <c r="HX38">
        <f t="shared" ref="HX38:HX69" si="272">IF(AND($A38&lt;=$E$2,103&lt;=$E$2),IF($A38=103,$D38,0)+$B$2*DF38,0)</f>
        <v>0</v>
      </c>
      <c r="HY38">
        <f t="shared" ref="HY38:HY69" si="273">IF(AND($A38&lt;=$E$2,104&lt;=$E$2),IF($A38=104,$D38,0)+$B$2*DG38,0)</f>
        <v>0</v>
      </c>
      <c r="HZ38">
        <f t="shared" ref="HZ38:HZ69" si="274">IF(AND($A38&lt;=$E$2,105&lt;=$E$2),IF($A38=105,$D38,0)+$B$2*DH38,0)</f>
        <v>0</v>
      </c>
      <c r="IA38">
        <f t="shared" ref="IA38:IA69" si="275">IF(AND($A38&lt;=$E$2,106&lt;=$E$2),IF($A38=106,$D38,0)+$B$2*DI38,0)</f>
        <v>0</v>
      </c>
      <c r="IB38">
        <f t="shared" ref="IB38:IB69" si="276">IF(AND($A38&lt;=$E$2,107&lt;=$E$2),IF($A38=107,$D38,0)+$B$2*DJ38,0)</f>
        <v>0</v>
      </c>
      <c r="IC38">
        <f t="shared" ref="IC38:IC69" si="277">IF(AND($A38&lt;=$E$2,108&lt;=$E$2),IF($A38=108,$D38,0)+$B$2*DK38,0)</f>
        <v>0</v>
      </c>
      <c r="ID38">
        <f t="shared" ref="ID38:ID69" si="278">IF(AND($A38&lt;=$E$2,109&lt;=$E$2),IF($A38=109,$D38,0)+$B$2*DL38,0)</f>
        <v>0</v>
      </c>
      <c r="IE38">
        <f t="shared" ref="IE38:IE69" si="279">IF(AND($A38&lt;=$E$2,110&lt;=$E$2),IF($A38=110,$D38,0)+$B$2*DM38,0)</f>
        <v>0</v>
      </c>
      <c r="IF38">
        <f t="shared" ref="IF38:IF69" si="280">IF(AND($A38&lt;=$E$2,111&lt;=$E$2),IF($A38=111,$D38,0)+$B$2*DN38,0)</f>
        <v>0</v>
      </c>
      <c r="IG38">
        <f t="shared" ref="IG38:IG69" si="281">IF(AND($A38&lt;=$E$2,112&lt;=$E$2),IF($A38=112,$D38,0)+$B$2*DO38,0)</f>
        <v>0</v>
      </c>
      <c r="IH38">
        <f t="shared" ref="IH38:IH69" si="282">IF(AND($A38&lt;=$E$2,113&lt;=$E$2),IF($A38=113,$D38,0)+$B$2*DP38,0)</f>
        <v>0</v>
      </c>
      <c r="II38">
        <f t="shared" ref="II38:II69" si="283">IF(AND($A38&lt;=$E$2,114&lt;=$E$2),IF($A38=114,$D38,0)+$B$2*DQ38,0)</f>
        <v>0</v>
      </c>
      <c r="IJ38">
        <f t="shared" ref="IJ38:IJ69" si="284">IF(AND($A38&lt;=$E$2,115&lt;=$E$2),IF($A38=115,$D38,0)+$B$2*DR38,0)</f>
        <v>0</v>
      </c>
      <c r="IK38">
        <f t="shared" ref="IK38:IK69" si="285">IF(AND($A38&lt;=$E$2,116&lt;=$E$2),IF($A38=116,$D38,0)+$B$2*DS38,0)</f>
        <v>0</v>
      </c>
      <c r="IL38">
        <f t="shared" ref="IL38:IL69" si="286">IF(AND($A38&lt;=$E$2,117&lt;=$E$2),IF($A38=117,$D38,0)+$B$2*DT38,0)</f>
        <v>0</v>
      </c>
      <c r="IM38">
        <f t="shared" ref="IM38:IM69" si="287">IF(AND($A38&lt;=$E$2,118&lt;=$E$2),IF($A38=118,$D38,0)+$B$2*DU38,0)</f>
        <v>0</v>
      </c>
      <c r="IN38">
        <f t="shared" ref="IN38:IN69" si="288">IF(AND($A38&lt;=$E$2,119&lt;=$E$2),IF($A38=119,$D38,0)+$B$2*DV38,0)</f>
        <v>0</v>
      </c>
      <c r="IO38">
        <f t="shared" ref="IO38:IO69" si="289">IF(AND($A38&lt;=$E$2,120&lt;=$E$2),IF($A38=120,$D38,0)+$B$2*DW38,0)</f>
        <v>0</v>
      </c>
    </row>
    <row r="39" spans="1:249" ht="15">
      <c r="A39" s="11">
        <v>34</v>
      </c>
      <c r="B39" s="11">
        <f>IF(A39&lt;=$E$2,Inputs!A39,"")</f>
        <v>53</v>
      </c>
      <c r="C39" s="11">
        <f>IF(A39&lt;=$E$2,Inputs!D39,0)</f>
        <v>3.2163946769338098E-3</v>
      </c>
      <c r="D39" s="11">
        <f>IF(A39&lt;=$E$2,Inputs!F39,0)</f>
        <v>261193.07</v>
      </c>
      <c r="E39" s="11">
        <f t="shared" si="169"/>
        <v>840.1</v>
      </c>
      <c r="G39" s="9">
        <v>34</v>
      </c>
      <c r="H39">
        <f t="shared" si="157"/>
        <v>0</v>
      </c>
      <c r="I39">
        <f t="shared" si="157"/>
        <v>0</v>
      </c>
      <c r="J39">
        <f t="shared" si="157"/>
        <v>0</v>
      </c>
      <c r="K39">
        <f t="shared" si="157"/>
        <v>0</v>
      </c>
      <c r="L39">
        <f t="shared" si="157"/>
        <v>0</v>
      </c>
      <c r="M39">
        <f t="shared" si="157"/>
        <v>0</v>
      </c>
      <c r="N39">
        <f t="shared" si="157"/>
        <v>0</v>
      </c>
      <c r="O39">
        <f t="shared" si="157"/>
        <v>0</v>
      </c>
      <c r="P39">
        <f t="shared" si="157"/>
        <v>0</v>
      </c>
      <c r="Q39">
        <f t="shared" si="157"/>
        <v>0</v>
      </c>
      <c r="R39">
        <f t="shared" si="158"/>
        <v>0</v>
      </c>
      <c r="S39">
        <f t="shared" si="158"/>
        <v>0</v>
      </c>
      <c r="T39">
        <f t="shared" si="158"/>
        <v>0</v>
      </c>
      <c r="U39">
        <f t="shared" si="158"/>
        <v>0</v>
      </c>
      <c r="V39">
        <f t="shared" si="158"/>
        <v>0</v>
      </c>
      <c r="W39">
        <f t="shared" si="158"/>
        <v>0</v>
      </c>
      <c r="X39">
        <f t="shared" si="158"/>
        <v>0</v>
      </c>
      <c r="Y39">
        <f t="shared" si="158"/>
        <v>0</v>
      </c>
      <c r="Z39">
        <f t="shared" si="158"/>
        <v>0</v>
      </c>
      <c r="AA39">
        <f t="shared" si="158"/>
        <v>0</v>
      </c>
      <c r="AB39">
        <f t="shared" si="159"/>
        <v>0</v>
      </c>
      <c r="AC39">
        <f t="shared" si="159"/>
        <v>0</v>
      </c>
      <c r="AD39">
        <f t="shared" si="159"/>
        <v>0</v>
      </c>
      <c r="AE39">
        <f t="shared" si="159"/>
        <v>0</v>
      </c>
      <c r="AF39">
        <f t="shared" si="159"/>
        <v>0</v>
      </c>
      <c r="AG39">
        <f t="shared" si="159"/>
        <v>0</v>
      </c>
      <c r="AH39">
        <f t="shared" si="159"/>
        <v>0</v>
      </c>
      <c r="AI39">
        <f t="shared" si="159"/>
        <v>0</v>
      </c>
      <c r="AJ39">
        <f t="shared" si="159"/>
        <v>0</v>
      </c>
      <c r="AK39">
        <f t="shared" si="159"/>
        <v>0</v>
      </c>
      <c r="AL39">
        <f t="shared" si="160"/>
        <v>-1</v>
      </c>
      <c r="AM39">
        <f t="shared" si="160"/>
        <v>6</v>
      </c>
      <c r="AN39">
        <f t="shared" si="160"/>
        <v>-15</v>
      </c>
      <c r="AO39">
        <f t="shared" si="160"/>
        <v>20</v>
      </c>
      <c r="AP39">
        <f t="shared" si="160"/>
        <v>-15</v>
      </c>
      <c r="AQ39">
        <f t="shared" si="160"/>
        <v>6</v>
      </c>
      <c r="AR39">
        <f t="shared" si="160"/>
        <v>-1</v>
      </c>
      <c r="AS39">
        <f t="shared" si="160"/>
        <v>0</v>
      </c>
      <c r="AT39">
        <f t="shared" si="160"/>
        <v>0</v>
      </c>
      <c r="AU39">
        <f t="shared" si="160"/>
        <v>0</v>
      </c>
      <c r="AV39">
        <f t="shared" si="161"/>
        <v>0</v>
      </c>
      <c r="AW39">
        <f t="shared" si="161"/>
        <v>0</v>
      </c>
      <c r="AX39">
        <f t="shared" si="161"/>
        <v>0</v>
      </c>
      <c r="AY39">
        <f t="shared" si="161"/>
        <v>0</v>
      </c>
      <c r="AZ39">
        <f t="shared" si="161"/>
        <v>0</v>
      </c>
      <c r="BA39">
        <f t="shared" si="161"/>
        <v>0</v>
      </c>
      <c r="BB39">
        <f t="shared" si="161"/>
        <v>0</v>
      </c>
      <c r="BC39">
        <f t="shared" si="161"/>
        <v>0</v>
      </c>
      <c r="BD39">
        <f t="shared" si="161"/>
        <v>0</v>
      </c>
      <c r="BE39">
        <f t="shared" si="161"/>
        <v>0</v>
      </c>
      <c r="BF39">
        <f t="shared" si="162"/>
        <v>0</v>
      </c>
      <c r="BG39">
        <f t="shared" si="162"/>
        <v>0</v>
      </c>
      <c r="BH39">
        <f t="shared" si="162"/>
        <v>0</v>
      </c>
      <c r="BI39">
        <f t="shared" si="162"/>
        <v>0</v>
      </c>
      <c r="BJ39">
        <f t="shared" si="162"/>
        <v>0</v>
      </c>
      <c r="BK39">
        <f t="shared" si="162"/>
        <v>0</v>
      </c>
      <c r="BL39">
        <f t="shared" si="162"/>
        <v>0</v>
      </c>
      <c r="BM39">
        <f t="shared" si="162"/>
        <v>0</v>
      </c>
      <c r="BN39">
        <f t="shared" si="162"/>
        <v>0</v>
      </c>
      <c r="BO39">
        <f t="shared" si="162"/>
        <v>0</v>
      </c>
      <c r="BP39">
        <f t="shared" si="163"/>
        <v>0</v>
      </c>
      <c r="BQ39">
        <f t="shared" si="163"/>
        <v>0</v>
      </c>
      <c r="BR39">
        <f t="shared" si="163"/>
        <v>0</v>
      </c>
      <c r="BS39">
        <f t="shared" si="163"/>
        <v>0</v>
      </c>
      <c r="BT39">
        <f t="shared" si="163"/>
        <v>0</v>
      </c>
      <c r="BU39">
        <f t="shared" si="163"/>
        <v>0</v>
      </c>
      <c r="BV39">
        <f t="shared" si="163"/>
        <v>0</v>
      </c>
      <c r="BW39">
        <f t="shared" si="163"/>
        <v>0</v>
      </c>
      <c r="BX39">
        <f t="shared" si="163"/>
        <v>0</v>
      </c>
      <c r="BY39">
        <f t="shared" si="163"/>
        <v>0</v>
      </c>
      <c r="BZ39">
        <f t="shared" si="164"/>
        <v>0</v>
      </c>
      <c r="CA39">
        <f t="shared" si="164"/>
        <v>0</v>
      </c>
      <c r="CB39">
        <f t="shared" si="164"/>
        <v>0</v>
      </c>
      <c r="CC39">
        <f t="shared" si="164"/>
        <v>0</v>
      </c>
      <c r="CD39">
        <f t="shared" si="164"/>
        <v>0</v>
      </c>
      <c r="CE39">
        <f t="shared" si="164"/>
        <v>0</v>
      </c>
      <c r="CF39">
        <f t="shared" si="164"/>
        <v>0</v>
      </c>
      <c r="CG39">
        <f t="shared" si="164"/>
        <v>0</v>
      </c>
      <c r="CH39">
        <f t="shared" si="164"/>
        <v>0</v>
      </c>
      <c r="CI39">
        <f t="shared" si="164"/>
        <v>0</v>
      </c>
      <c r="CJ39">
        <f t="shared" si="165"/>
        <v>0</v>
      </c>
      <c r="CK39">
        <f t="shared" si="165"/>
        <v>0</v>
      </c>
      <c r="CL39">
        <f t="shared" si="165"/>
        <v>0</v>
      </c>
      <c r="CM39">
        <f t="shared" si="165"/>
        <v>0</v>
      </c>
      <c r="CN39">
        <f t="shared" si="165"/>
        <v>0</v>
      </c>
      <c r="CO39">
        <f t="shared" si="165"/>
        <v>0</v>
      </c>
      <c r="CP39">
        <f t="shared" si="165"/>
        <v>0</v>
      </c>
      <c r="CQ39">
        <f t="shared" si="165"/>
        <v>0</v>
      </c>
      <c r="CR39">
        <f t="shared" si="165"/>
        <v>0</v>
      </c>
      <c r="CS39">
        <f t="shared" si="165"/>
        <v>0</v>
      </c>
      <c r="CT39">
        <f t="shared" si="166"/>
        <v>0</v>
      </c>
      <c r="CU39">
        <f t="shared" si="166"/>
        <v>0</v>
      </c>
      <c r="CV39">
        <f t="shared" si="166"/>
        <v>0</v>
      </c>
      <c r="CW39">
        <f t="shared" si="166"/>
        <v>0</v>
      </c>
      <c r="CX39">
        <f t="shared" si="166"/>
        <v>0</v>
      </c>
      <c r="CY39">
        <f t="shared" si="166"/>
        <v>0</v>
      </c>
      <c r="CZ39">
        <f t="shared" si="166"/>
        <v>0</v>
      </c>
      <c r="DA39">
        <f t="shared" si="166"/>
        <v>0</v>
      </c>
      <c r="DB39">
        <f t="shared" si="166"/>
        <v>0</v>
      </c>
      <c r="DC39">
        <f t="shared" si="166"/>
        <v>0</v>
      </c>
      <c r="DD39">
        <f t="shared" si="167"/>
        <v>0</v>
      </c>
      <c r="DE39">
        <f t="shared" si="167"/>
        <v>0</v>
      </c>
      <c r="DF39">
        <f t="shared" si="167"/>
        <v>0</v>
      </c>
      <c r="DG39">
        <f t="shared" si="167"/>
        <v>0</v>
      </c>
      <c r="DH39">
        <f t="shared" si="167"/>
        <v>0</v>
      </c>
      <c r="DI39">
        <f t="shared" si="167"/>
        <v>0</v>
      </c>
      <c r="DJ39">
        <f t="shared" si="167"/>
        <v>0</v>
      </c>
      <c r="DK39">
        <f t="shared" si="167"/>
        <v>0</v>
      </c>
      <c r="DL39">
        <f t="shared" si="167"/>
        <v>0</v>
      </c>
      <c r="DM39">
        <f t="shared" si="167"/>
        <v>0</v>
      </c>
      <c r="DN39">
        <f t="shared" si="168"/>
        <v>0</v>
      </c>
      <c r="DO39">
        <f t="shared" si="168"/>
        <v>0</v>
      </c>
      <c r="DP39">
        <f t="shared" si="168"/>
        <v>0</v>
      </c>
      <c r="DQ39">
        <f t="shared" si="168"/>
        <v>0</v>
      </c>
      <c r="DR39">
        <f t="shared" si="168"/>
        <v>0</v>
      </c>
      <c r="DS39">
        <f t="shared" si="168"/>
        <v>0</v>
      </c>
      <c r="DT39">
        <f t="shared" si="168"/>
        <v>0</v>
      </c>
      <c r="DU39">
        <f t="shared" si="168"/>
        <v>0</v>
      </c>
      <c r="DV39">
        <f t="shared" si="168"/>
        <v>0</v>
      </c>
      <c r="DW39">
        <v>0</v>
      </c>
      <c r="DY39" s="10">
        <v>34</v>
      </c>
      <c r="DZ39">
        <f t="shared" si="170"/>
        <v>0</v>
      </c>
      <c r="EA39">
        <f t="shared" si="171"/>
        <v>0</v>
      </c>
      <c r="EB39">
        <f t="shared" si="172"/>
        <v>0</v>
      </c>
      <c r="EC39">
        <f t="shared" si="173"/>
        <v>0</v>
      </c>
      <c r="ED39">
        <f t="shared" si="174"/>
        <v>0</v>
      </c>
      <c r="EE39">
        <f t="shared" si="175"/>
        <v>0</v>
      </c>
      <c r="EF39">
        <f t="shared" si="176"/>
        <v>0</v>
      </c>
      <c r="EG39">
        <f t="shared" si="177"/>
        <v>0</v>
      </c>
      <c r="EH39">
        <f t="shared" si="178"/>
        <v>0</v>
      </c>
      <c r="EI39">
        <f t="shared" si="179"/>
        <v>0</v>
      </c>
      <c r="EJ39">
        <f t="shared" si="180"/>
        <v>0</v>
      </c>
      <c r="EK39">
        <f t="shared" si="181"/>
        <v>0</v>
      </c>
      <c r="EL39">
        <f t="shared" si="182"/>
        <v>0</v>
      </c>
      <c r="EM39">
        <f t="shared" si="183"/>
        <v>0</v>
      </c>
      <c r="EN39">
        <f t="shared" si="184"/>
        <v>0</v>
      </c>
      <c r="EO39">
        <f t="shared" si="185"/>
        <v>0</v>
      </c>
      <c r="EP39">
        <f t="shared" si="186"/>
        <v>0</v>
      </c>
      <c r="EQ39">
        <f t="shared" si="187"/>
        <v>0</v>
      </c>
      <c r="ER39">
        <f t="shared" si="188"/>
        <v>0</v>
      </c>
      <c r="ES39">
        <f t="shared" si="189"/>
        <v>0</v>
      </c>
      <c r="ET39">
        <f t="shared" si="190"/>
        <v>0</v>
      </c>
      <c r="EU39">
        <f t="shared" si="191"/>
        <v>0</v>
      </c>
      <c r="EV39">
        <f t="shared" si="192"/>
        <v>0</v>
      </c>
      <c r="EW39">
        <f t="shared" si="193"/>
        <v>0</v>
      </c>
      <c r="EX39">
        <f t="shared" si="194"/>
        <v>0</v>
      </c>
      <c r="EY39">
        <f t="shared" si="195"/>
        <v>0</v>
      </c>
      <c r="EZ39">
        <f t="shared" si="196"/>
        <v>0</v>
      </c>
      <c r="FA39">
        <f t="shared" si="197"/>
        <v>0</v>
      </c>
      <c r="FB39">
        <f t="shared" si="198"/>
        <v>0</v>
      </c>
      <c r="FC39">
        <f t="shared" si="199"/>
        <v>0</v>
      </c>
      <c r="FD39">
        <f t="shared" si="200"/>
        <v>-10000000</v>
      </c>
      <c r="FE39">
        <f t="shared" si="201"/>
        <v>60000000</v>
      </c>
      <c r="FF39">
        <f t="shared" si="202"/>
        <v>-150000000</v>
      </c>
      <c r="FG39">
        <f t="shared" si="203"/>
        <v>200261193.06999999</v>
      </c>
      <c r="FH39">
        <f t="shared" si="204"/>
        <v>-150000000</v>
      </c>
      <c r="FI39">
        <f t="shared" si="205"/>
        <v>60000000</v>
      </c>
      <c r="FJ39">
        <f t="shared" si="206"/>
        <v>-10000000</v>
      </c>
      <c r="FK39">
        <f t="shared" si="207"/>
        <v>0</v>
      </c>
      <c r="FL39">
        <f t="shared" si="208"/>
        <v>0</v>
      </c>
      <c r="FM39">
        <f t="shared" si="209"/>
        <v>0</v>
      </c>
      <c r="FN39">
        <f t="shared" si="210"/>
        <v>0</v>
      </c>
      <c r="FO39">
        <f t="shared" si="211"/>
        <v>0</v>
      </c>
      <c r="FP39">
        <f t="shared" si="212"/>
        <v>0</v>
      </c>
      <c r="FQ39">
        <f t="shared" si="213"/>
        <v>0</v>
      </c>
      <c r="FR39">
        <f t="shared" si="214"/>
        <v>0</v>
      </c>
      <c r="FS39">
        <f t="shared" si="215"/>
        <v>0</v>
      </c>
      <c r="FT39">
        <f t="shared" si="216"/>
        <v>0</v>
      </c>
      <c r="FU39">
        <f t="shared" si="217"/>
        <v>0</v>
      </c>
      <c r="FV39">
        <f t="shared" si="218"/>
        <v>0</v>
      </c>
      <c r="FW39">
        <f t="shared" si="219"/>
        <v>0</v>
      </c>
      <c r="FX39">
        <f t="shared" si="220"/>
        <v>0</v>
      </c>
      <c r="FY39">
        <f t="shared" si="221"/>
        <v>0</v>
      </c>
      <c r="FZ39">
        <f t="shared" si="222"/>
        <v>0</v>
      </c>
      <c r="GA39">
        <f t="shared" si="223"/>
        <v>0</v>
      </c>
      <c r="GB39">
        <f t="shared" si="224"/>
        <v>0</v>
      </c>
      <c r="GC39">
        <f t="shared" si="225"/>
        <v>0</v>
      </c>
      <c r="GD39">
        <f t="shared" si="226"/>
        <v>0</v>
      </c>
      <c r="GE39">
        <f t="shared" si="227"/>
        <v>0</v>
      </c>
      <c r="GF39">
        <f t="shared" si="228"/>
        <v>0</v>
      </c>
      <c r="GG39">
        <f t="shared" si="229"/>
        <v>0</v>
      </c>
      <c r="GH39">
        <f t="shared" si="230"/>
        <v>0</v>
      </c>
      <c r="GI39">
        <f t="shared" si="231"/>
        <v>0</v>
      </c>
      <c r="GJ39">
        <f t="shared" si="232"/>
        <v>0</v>
      </c>
      <c r="GK39">
        <f t="shared" si="233"/>
        <v>0</v>
      </c>
      <c r="GL39">
        <f t="shared" si="234"/>
        <v>0</v>
      </c>
      <c r="GM39">
        <f t="shared" si="235"/>
        <v>0</v>
      </c>
      <c r="GN39">
        <f t="shared" si="236"/>
        <v>0</v>
      </c>
      <c r="GO39">
        <f t="shared" si="237"/>
        <v>0</v>
      </c>
      <c r="GP39">
        <f t="shared" si="238"/>
        <v>0</v>
      </c>
      <c r="GQ39">
        <f t="shared" si="239"/>
        <v>0</v>
      </c>
      <c r="GR39">
        <f t="shared" si="240"/>
        <v>0</v>
      </c>
      <c r="GS39">
        <f t="shared" si="241"/>
        <v>0</v>
      </c>
      <c r="GT39">
        <f t="shared" si="242"/>
        <v>0</v>
      </c>
      <c r="GU39">
        <f t="shared" si="243"/>
        <v>0</v>
      </c>
      <c r="GV39">
        <f t="shared" si="244"/>
        <v>0</v>
      </c>
      <c r="GW39">
        <f t="shared" si="245"/>
        <v>0</v>
      </c>
      <c r="GX39">
        <f t="shared" si="246"/>
        <v>0</v>
      </c>
      <c r="GY39">
        <f t="shared" si="247"/>
        <v>0</v>
      </c>
      <c r="GZ39">
        <f t="shared" si="248"/>
        <v>0</v>
      </c>
      <c r="HA39">
        <f t="shared" si="249"/>
        <v>0</v>
      </c>
      <c r="HB39">
        <f t="shared" si="250"/>
        <v>0</v>
      </c>
      <c r="HC39">
        <f t="shared" si="251"/>
        <v>0</v>
      </c>
      <c r="HD39">
        <f t="shared" si="252"/>
        <v>0</v>
      </c>
      <c r="HE39">
        <f t="shared" si="253"/>
        <v>0</v>
      </c>
      <c r="HF39">
        <f t="shared" si="254"/>
        <v>0</v>
      </c>
      <c r="HG39">
        <f t="shared" si="255"/>
        <v>0</v>
      </c>
      <c r="HH39">
        <f t="shared" si="256"/>
        <v>0</v>
      </c>
      <c r="HI39">
        <f t="shared" si="257"/>
        <v>0</v>
      </c>
      <c r="HJ39">
        <f t="shared" si="258"/>
        <v>0</v>
      </c>
      <c r="HK39">
        <f t="shared" si="259"/>
        <v>0</v>
      </c>
      <c r="HL39">
        <f t="shared" si="260"/>
        <v>0</v>
      </c>
      <c r="HM39">
        <f t="shared" si="261"/>
        <v>0</v>
      </c>
      <c r="HN39">
        <f t="shared" si="262"/>
        <v>0</v>
      </c>
      <c r="HO39">
        <f t="shared" si="263"/>
        <v>0</v>
      </c>
      <c r="HP39">
        <f t="shared" si="264"/>
        <v>0</v>
      </c>
      <c r="HQ39">
        <f t="shared" si="265"/>
        <v>0</v>
      </c>
      <c r="HR39">
        <f t="shared" si="266"/>
        <v>0</v>
      </c>
      <c r="HS39">
        <f t="shared" si="267"/>
        <v>0</v>
      </c>
      <c r="HT39">
        <f t="shared" si="268"/>
        <v>0</v>
      </c>
      <c r="HU39">
        <f t="shared" si="269"/>
        <v>0</v>
      </c>
      <c r="HV39">
        <f t="shared" si="270"/>
        <v>0</v>
      </c>
      <c r="HW39">
        <f t="shared" si="271"/>
        <v>0</v>
      </c>
      <c r="HX39">
        <f t="shared" si="272"/>
        <v>0</v>
      </c>
      <c r="HY39">
        <f t="shared" si="273"/>
        <v>0</v>
      </c>
      <c r="HZ39">
        <f t="shared" si="274"/>
        <v>0</v>
      </c>
      <c r="IA39">
        <f t="shared" si="275"/>
        <v>0</v>
      </c>
      <c r="IB39">
        <f t="shared" si="276"/>
        <v>0</v>
      </c>
      <c r="IC39">
        <f t="shared" si="277"/>
        <v>0</v>
      </c>
      <c r="ID39">
        <f t="shared" si="278"/>
        <v>0</v>
      </c>
      <c r="IE39">
        <f t="shared" si="279"/>
        <v>0</v>
      </c>
      <c r="IF39">
        <f t="shared" si="280"/>
        <v>0</v>
      </c>
      <c r="IG39">
        <f t="shared" si="281"/>
        <v>0</v>
      </c>
      <c r="IH39">
        <f t="shared" si="282"/>
        <v>0</v>
      </c>
      <c r="II39">
        <f t="shared" si="283"/>
        <v>0</v>
      </c>
      <c r="IJ39">
        <f t="shared" si="284"/>
        <v>0</v>
      </c>
      <c r="IK39">
        <f t="shared" si="285"/>
        <v>0</v>
      </c>
      <c r="IL39">
        <f t="shared" si="286"/>
        <v>0</v>
      </c>
      <c r="IM39">
        <f t="shared" si="287"/>
        <v>0</v>
      </c>
      <c r="IN39">
        <f t="shared" si="288"/>
        <v>0</v>
      </c>
      <c r="IO39">
        <f t="shared" si="289"/>
        <v>0</v>
      </c>
    </row>
    <row r="40" spans="1:249" ht="15">
      <c r="A40" s="11">
        <v>35</v>
      </c>
      <c r="B40" s="11">
        <f>IF(A40&lt;=$E$2,Inputs!A40,"")</f>
        <v>54</v>
      </c>
      <c r="C40" s="11">
        <f>IF(A40&lt;=$E$2,Inputs!D40,0)</f>
        <v>3.3622121093735999E-3</v>
      </c>
      <c r="D40" s="11">
        <f>IF(A40&lt;=$E$2,Inputs!F40,0)</f>
        <v>257300.84</v>
      </c>
      <c r="E40" s="11">
        <f t="shared" si="169"/>
        <v>865.1</v>
      </c>
      <c r="G40" s="9">
        <v>35</v>
      </c>
      <c r="H40">
        <f t="shared" si="157"/>
        <v>0</v>
      </c>
      <c r="I40">
        <f t="shared" si="157"/>
        <v>0</v>
      </c>
      <c r="J40">
        <f t="shared" si="157"/>
        <v>0</v>
      </c>
      <c r="K40">
        <f t="shared" si="157"/>
        <v>0</v>
      </c>
      <c r="L40">
        <f t="shared" si="157"/>
        <v>0</v>
      </c>
      <c r="M40">
        <f t="shared" si="157"/>
        <v>0</v>
      </c>
      <c r="N40">
        <f t="shared" si="157"/>
        <v>0</v>
      </c>
      <c r="O40">
        <f t="shared" si="157"/>
        <v>0</v>
      </c>
      <c r="P40">
        <f t="shared" si="157"/>
        <v>0</v>
      </c>
      <c r="Q40">
        <f t="shared" si="157"/>
        <v>0</v>
      </c>
      <c r="R40">
        <f t="shared" si="158"/>
        <v>0</v>
      </c>
      <c r="S40">
        <f t="shared" si="158"/>
        <v>0</v>
      </c>
      <c r="T40">
        <f t="shared" si="158"/>
        <v>0</v>
      </c>
      <c r="U40">
        <f t="shared" si="158"/>
        <v>0</v>
      </c>
      <c r="V40">
        <f t="shared" si="158"/>
        <v>0</v>
      </c>
      <c r="W40">
        <f t="shared" si="158"/>
        <v>0</v>
      </c>
      <c r="X40">
        <f t="shared" si="158"/>
        <v>0</v>
      </c>
      <c r="Y40">
        <f t="shared" si="158"/>
        <v>0</v>
      </c>
      <c r="Z40">
        <f t="shared" si="158"/>
        <v>0</v>
      </c>
      <c r="AA40">
        <f t="shared" si="158"/>
        <v>0</v>
      </c>
      <c r="AB40">
        <f t="shared" si="159"/>
        <v>0</v>
      </c>
      <c r="AC40">
        <f t="shared" si="159"/>
        <v>0</v>
      </c>
      <c r="AD40">
        <f t="shared" si="159"/>
        <v>0</v>
      </c>
      <c r="AE40">
        <f t="shared" si="159"/>
        <v>0</v>
      </c>
      <c r="AF40">
        <f t="shared" si="159"/>
        <v>0</v>
      </c>
      <c r="AG40">
        <f t="shared" si="159"/>
        <v>0</v>
      </c>
      <c r="AH40">
        <f t="shared" si="159"/>
        <v>0</v>
      </c>
      <c r="AI40">
        <f t="shared" si="159"/>
        <v>0</v>
      </c>
      <c r="AJ40">
        <f t="shared" si="159"/>
        <v>0</v>
      </c>
      <c r="AK40">
        <f t="shared" si="159"/>
        <v>0</v>
      </c>
      <c r="AL40">
        <f t="shared" si="160"/>
        <v>0</v>
      </c>
      <c r="AM40">
        <f t="shared" si="160"/>
        <v>-1</v>
      </c>
      <c r="AN40">
        <f t="shared" si="160"/>
        <v>6</v>
      </c>
      <c r="AO40">
        <f t="shared" si="160"/>
        <v>-15</v>
      </c>
      <c r="AP40">
        <f t="shared" si="160"/>
        <v>20</v>
      </c>
      <c r="AQ40">
        <f t="shared" si="160"/>
        <v>-15</v>
      </c>
      <c r="AR40">
        <f t="shared" si="160"/>
        <v>6</v>
      </c>
      <c r="AS40">
        <f t="shared" si="160"/>
        <v>-1</v>
      </c>
      <c r="AT40">
        <f t="shared" si="160"/>
        <v>0</v>
      </c>
      <c r="AU40">
        <f t="shared" si="160"/>
        <v>0</v>
      </c>
      <c r="AV40">
        <f t="shared" si="161"/>
        <v>0</v>
      </c>
      <c r="AW40">
        <f t="shared" si="161"/>
        <v>0</v>
      </c>
      <c r="AX40">
        <f t="shared" si="161"/>
        <v>0</v>
      </c>
      <c r="AY40">
        <f t="shared" si="161"/>
        <v>0</v>
      </c>
      <c r="AZ40">
        <f t="shared" si="161"/>
        <v>0</v>
      </c>
      <c r="BA40">
        <f t="shared" si="161"/>
        <v>0</v>
      </c>
      <c r="BB40">
        <f t="shared" si="161"/>
        <v>0</v>
      </c>
      <c r="BC40">
        <f t="shared" si="161"/>
        <v>0</v>
      </c>
      <c r="BD40">
        <f t="shared" si="161"/>
        <v>0</v>
      </c>
      <c r="BE40">
        <f t="shared" si="161"/>
        <v>0</v>
      </c>
      <c r="BF40">
        <f t="shared" si="162"/>
        <v>0</v>
      </c>
      <c r="BG40">
        <f t="shared" si="162"/>
        <v>0</v>
      </c>
      <c r="BH40">
        <f t="shared" si="162"/>
        <v>0</v>
      </c>
      <c r="BI40">
        <f t="shared" si="162"/>
        <v>0</v>
      </c>
      <c r="BJ40">
        <f t="shared" si="162"/>
        <v>0</v>
      </c>
      <c r="BK40">
        <f t="shared" si="162"/>
        <v>0</v>
      </c>
      <c r="BL40">
        <f t="shared" si="162"/>
        <v>0</v>
      </c>
      <c r="BM40">
        <f t="shared" si="162"/>
        <v>0</v>
      </c>
      <c r="BN40">
        <f t="shared" si="162"/>
        <v>0</v>
      </c>
      <c r="BO40">
        <f t="shared" si="162"/>
        <v>0</v>
      </c>
      <c r="BP40">
        <f t="shared" si="163"/>
        <v>0</v>
      </c>
      <c r="BQ40">
        <f t="shared" si="163"/>
        <v>0</v>
      </c>
      <c r="BR40">
        <f t="shared" si="163"/>
        <v>0</v>
      </c>
      <c r="BS40">
        <f t="shared" si="163"/>
        <v>0</v>
      </c>
      <c r="BT40">
        <f t="shared" si="163"/>
        <v>0</v>
      </c>
      <c r="BU40">
        <f t="shared" si="163"/>
        <v>0</v>
      </c>
      <c r="BV40">
        <f t="shared" si="163"/>
        <v>0</v>
      </c>
      <c r="BW40">
        <f t="shared" si="163"/>
        <v>0</v>
      </c>
      <c r="BX40">
        <f t="shared" si="163"/>
        <v>0</v>
      </c>
      <c r="BY40">
        <f t="shared" si="163"/>
        <v>0</v>
      </c>
      <c r="BZ40">
        <f t="shared" si="164"/>
        <v>0</v>
      </c>
      <c r="CA40">
        <f t="shared" si="164"/>
        <v>0</v>
      </c>
      <c r="CB40">
        <f t="shared" si="164"/>
        <v>0</v>
      </c>
      <c r="CC40">
        <f t="shared" si="164"/>
        <v>0</v>
      </c>
      <c r="CD40">
        <f t="shared" si="164"/>
        <v>0</v>
      </c>
      <c r="CE40">
        <f t="shared" si="164"/>
        <v>0</v>
      </c>
      <c r="CF40">
        <f t="shared" si="164"/>
        <v>0</v>
      </c>
      <c r="CG40">
        <f t="shared" si="164"/>
        <v>0</v>
      </c>
      <c r="CH40">
        <f t="shared" si="164"/>
        <v>0</v>
      </c>
      <c r="CI40">
        <f t="shared" si="164"/>
        <v>0</v>
      </c>
      <c r="CJ40">
        <f t="shared" si="165"/>
        <v>0</v>
      </c>
      <c r="CK40">
        <f t="shared" si="165"/>
        <v>0</v>
      </c>
      <c r="CL40">
        <f t="shared" si="165"/>
        <v>0</v>
      </c>
      <c r="CM40">
        <f t="shared" si="165"/>
        <v>0</v>
      </c>
      <c r="CN40">
        <f t="shared" si="165"/>
        <v>0</v>
      </c>
      <c r="CO40">
        <f t="shared" si="165"/>
        <v>0</v>
      </c>
      <c r="CP40">
        <f t="shared" si="165"/>
        <v>0</v>
      </c>
      <c r="CQ40">
        <f t="shared" si="165"/>
        <v>0</v>
      </c>
      <c r="CR40">
        <f t="shared" si="165"/>
        <v>0</v>
      </c>
      <c r="CS40">
        <f t="shared" si="165"/>
        <v>0</v>
      </c>
      <c r="CT40">
        <f t="shared" si="166"/>
        <v>0</v>
      </c>
      <c r="CU40">
        <f t="shared" si="166"/>
        <v>0</v>
      </c>
      <c r="CV40">
        <f t="shared" si="166"/>
        <v>0</v>
      </c>
      <c r="CW40">
        <f t="shared" si="166"/>
        <v>0</v>
      </c>
      <c r="CX40">
        <f t="shared" si="166"/>
        <v>0</v>
      </c>
      <c r="CY40">
        <f t="shared" si="166"/>
        <v>0</v>
      </c>
      <c r="CZ40">
        <f t="shared" si="166"/>
        <v>0</v>
      </c>
      <c r="DA40">
        <f t="shared" si="166"/>
        <v>0</v>
      </c>
      <c r="DB40">
        <f t="shared" si="166"/>
        <v>0</v>
      </c>
      <c r="DC40">
        <f t="shared" si="166"/>
        <v>0</v>
      </c>
      <c r="DD40">
        <f t="shared" si="167"/>
        <v>0</v>
      </c>
      <c r="DE40">
        <f t="shared" si="167"/>
        <v>0</v>
      </c>
      <c r="DF40">
        <f t="shared" si="167"/>
        <v>0</v>
      </c>
      <c r="DG40">
        <f t="shared" si="167"/>
        <v>0</v>
      </c>
      <c r="DH40">
        <f t="shared" si="167"/>
        <v>0</v>
      </c>
      <c r="DI40">
        <f t="shared" si="167"/>
        <v>0</v>
      </c>
      <c r="DJ40">
        <f t="shared" si="167"/>
        <v>0</v>
      </c>
      <c r="DK40">
        <f t="shared" si="167"/>
        <v>0</v>
      </c>
      <c r="DL40">
        <f t="shared" si="167"/>
        <v>0</v>
      </c>
      <c r="DM40">
        <f t="shared" si="167"/>
        <v>0</v>
      </c>
      <c r="DN40">
        <f t="shared" si="168"/>
        <v>0</v>
      </c>
      <c r="DO40">
        <f t="shared" si="168"/>
        <v>0</v>
      </c>
      <c r="DP40">
        <f t="shared" si="168"/>
        <v>0</v>
      </c>
      <c r="DQ40">
        <f t="shared" si="168"/>
        <v>0</v>
      </c>
      <c r="DR40">
        <f t="shared" si="168"/>
        <v>0</v>
      </c>
      <c r="DS40">
        <f t="shared" si="168"/>
        <v>0</v>
      </c>
      <c r="DT40">
        <f t="shared" si="168"/>
        <v>0</v>
      </c>
      <c r="DU40">
        <f t="shared" si="168"/>
        <v>0</v>
      </c>
      <c r="DV40">
        <f t="shared" si="168"/>
        <v>0</v>
      </c>
      <c r="DW40">
        <v>0</v>
      </c>
      <c r="DY40" s="10">
        <v>35</v>
      </c>
      <c r="DZ40">
        <f t="shared" si="170"/>
        <v>0</v>
      </c>
      <c r="EA40">
        <f t="shared" si="171"/>
        <v>0</v>
      </c>
      <c r="EB40">
        <f t="shared" si="172"/>
        <v>0</v>
      </c>
      <c r="EC40">
        <f t="shared" si="173"/>
        <v>0</v>
      </c>
      <c r="ED40">
        <f t="shared" si="174"/>
        <v>0</v>
      </c>
      <c r="EE40">
        <f t="shared" si="175"/>
        <v>0</v>
      </c>
      <c r="EF40">
        <f t="shared" si="176"/>
        <v>0</v>
      </c>
      <c r="EG40">
        <f t="shared" si="177"/>
        <v>0</v>
      </c>
      <c r="EH40">
        <f t="shared" si="178"/>
        <v>0</v>
      </c>
      <c r="EI40">
        <f t="shared" si="179"/>
        <v>0</v>
      </c>
      <c r="EJ40">
        <f t="shared" si="180"/>
        <v>0</v>
      </c>
      <c r="EK40">
        <f t="shared" si="181"/>
        <v>0</v>
      </c>
      <c r="EL40">
        <f t="shared" si="182"/>
        <v>0</v>
      </c>
      <c r="EM40">
        <f t="shared" si="183"/>
        <v>0</v>
      </c>
      <c r="EN40">
        <f t="shared" si="184"/>
        <v>0</v>
      </c>
      <c r="EO40">
        <f t="shared" si="185"/>
        <v>0</v>
      </c>
      <c r="EP40">
        <f t="shared" si="186"/>
        <v>0</v>
      </c>
      <c r="EQ40">
        <f t="shared" si="187"/>
        <v>0</v>
      </c>
      <c r="ER40">
        <f t="shared" si="188"/>
        <v>0</v>
      </c>
      <c r="ES40">
        <f t="shared" si="189"/>
        <v>0</v>
      </c>
      <c r="ET40">
        <f t="shared" si="190"/>
        <v>0</v>
      </c>
      <c r="EU40">
        <f t="shared" si="191"/>
        <v>0</v>
      </c>
      <c r="EV40">
        <f t="shared" si="192"/>
        <v>0</v>
      </c>
      <c r="EW40">
        <f t="shared" si="193"/>
        <v>0</v>
      </c>
      <c r="EX40">
        <f t="shared" si="194"/>
        <v>0</v>
      </c>
      <c r="EY40">
        <f t="shared" si="195"/>
        <v>0</v>
      </c>
      <c r="EZ40">
        <f t="shared" si="196"/>
        <v>0</v>
      </c>
      <c r="FA40">
        <f t="shared" si="197"/>
        <v>0</v>
      </c>
      <c r="FB40">
        <f t="shared" si="198"/>
        <v>0</v>
      </c>
      <c r="FC40">
        <f t="shared" si="199"/>
        <v>0</v>
      </c>
      <c r="FD40">
        <f t="shared" si="200"/>
        <v>0</v>
      </c>
      <c r="FE40">
        <f t="shared" si="201"/>
        <v>-10000000</v>
      </c>
      <c r="FF40">
        <f t="shared" si="202"/>
        <v>60000000</v>
      </c>
      <c r="FG40">
        <f t="shared" si="203"/>
        <v>-150000000</v>
      </c>
      <c r="FH40">
        <f t="shared" si="204"/>
        <v>200257300.84</v>
      </c>
      <c r="FI40">
        <f t="shared" si="205"/>
        <v>-150000000</v>
      </c>
      <c r="FJ40">
        <f t="shared" si="206"/>
        <v>60000000</v>
      </c>
      <c r="FK40">
        <f t="shared" si="207"/>
        <v>-10000000</v>
      </c>
      <c r="FL40">
        <f t="shared" si="208"/>
        <v>0</v>
      </c>
      <c r="FM40">
        <f t="shared" si="209"/>
        <v>0</v>
      </c>
      <c r="FN40">
        <f t="shared" si="210"/>
        <v>0</v>
      </c>
      <c r="FO40">
        <f t="shared" si="211"/>
        <v>0</v>
      </c>
      <c r="FP40">
        <f t="shared" si="212"/>
        <v>0</v>
      </c>
      <c r="FQ40">
        <f t="shared" si="213"/>
        <v>0</v>
      </c>
      <c r="FR40">
        <f t="shared" si="214"/>
        <v>0</v>
      </c>
      <c r="FS40">
        <f t="shared" si="215"/>
        <v>0</v>
      </c>
      <c r="FT40">
        <f t="shared" si="216"/>
        <v>0</v>
      </c>
      <c r="FU40">
        <f t="shared" si="217"/>
        <v>0</v>
      </c>
      <c r="FV40">
        <f t="shared" si="218"/>
        <v>0</v>
      </c>
      <c r="FW40">
        <f t="shared" si="219"/>
        <v>0</v>
      </c>
      <c r="FX40">
        <f t="shared" si="220"/>
        <v>0</v>
      </c>
      <c r="FY40">
        <f t="shared" si="221"/>
        <v>0</v>
      </c>
      <c r="FZ40">
        <f t="shared" si="222"/>
        <v>0</v>
      </c>
      <c r="GA40">
        <f t="shared" si="223"/>
        <v>0</v>
      </c>
      <c r="GB40">
        <f t="shared" si="224"/>
        <v>0</v>
      </c>
      <c r="GC40">
        <f t="shared" si="225"/>
        <v>0</v>
      </c>
      <c r="GD40">
        <f t="shared" si="226"/>
        <v>0</v>
      </c>
      <c r="GE40">
        <f t="shared" si="227"/>
        <v>0</v>
      </c>
      <c r="GF40">
        <f t="shared" si="228"/>
        <v>0</v>
      </c>
      <c r="GG40">
        <f t="shared" si="229"/>
        <v>0</v>
      </c>
      <c r="GH40">
        <f t="shared" si="230"/>
        <v>0</v>
      </c>
      <c r="GI40">
        <f t="shared" si="231"/>
        <v>0</v>
      </c>
      <c r="GJ40">
        <f t="shared" si="232"/>
        <v>0</v>
      </c>
      <c r="GK40">
        <f t="shared" si="233"/>
        <v>0</v>
      </c>
      <c r="GL40">
        <f t="shared" si="234"/>
        <v>0</v>
      </c>
      <c r="GM40">
        <f t="shared" si="235"/>
        <v>0</v>
      </c>
      <c r="GN40">
        <f t="shared" si="236"/>
        <v>0</v>
      </c>
      <c r="GO40">
        <f t="shared" si="237"/>
        <v>0</v>
      </c>
      <c r="GP40">
        <f t="shared" si="238"/>
        <v>0</v>
      </c>
      <c r="GQ40">
        <f t="shared" si="239"/>
        <v>0</v>
      </c>
      <c r="GR40">
        <f t="shared" si="240"/>
        <v>0</v>
      </c>
      <c r="GS40">
        <f t="shared" si="241"/>
        <v>0</v>
      </c>
      <c r="GT40">
        <f t="shared" si="242"/>
        <v>0</v>
      </c>
      <c r="GU40">
        <f t="shared" si="243"/>
        <v>0</v>
      </c>
      <c r="GV40">
        <f t="shared" si="244"/>
        <v>0</v>
      </c>
      <c r="GW40">
        <f t="shared" si="245"/>
        <v>0</v>
      </c>
      <c r="GX40">
        <f t="shared" si="246"/>
        <v>0</v>
      </c>
      <c r="GY40">
        <f t="shared" si="247"/>
        <v>0</v>
      </c>
      <c r="GZ40">
        <f t="shared" si="248"/>
        <v>0</v>
      </c>
      <c r="HA40">
        <f t="shared" si="249"/>
        <v>0</v>
      </c>
      <c r="HB40">
        <f t="shared" si="250"/>
        <v>0</v>
      </c>
      <c r="HC40">
        <f t="shared" si="251"/>
        <v>0</v>
      </c>
      <c r="HD40">
        <f t="shared" si="252"/>
        <v>0</v>
      </c>
      <c r="HE40">
        <f t="shared" si="253"/>
        <v>0</v>
      </c>
      <c r="HF40">
        <f t="shared" si="254"/>
        <v>0</v>
      </c>
      <c r="HG40">
        <f t="shared" si="255"/>
        <v>0</v>
      </c>
      <c r="HH40">
        <f t="shared" si="256"/>
        <v>0</v>
      </c>
      <c r="HI40">
        <f t="shared" si="257"/>
        <v>0</v>
      </c>
      <c r="HJ40">
        <f t="shared" si="258"/>
        <v>0</v>
      </c>
      <c r="HK40">
        <f t="shared" si="259"/>
        <v>0</v>
      </c>
      <c r="HL40">
        <f t="shared" si="260"/>
        <v>0</v>
      </c>
      <c r="HM40">
        <f t="shared" si="261"/>
        <v>0</v>
      </c>
      <c r="HN40">
        <f t="shared" si="262"/>
        <v>0</v>
      </c>
      <c r="HO40">
        <f t="shared" si="263"/>
        <v>0</v>
      </c>
      <c r="HP40">
        <f t="shared" si="264"/>
        <v>0</v>
      </c>
      <c r="HQ40">
        <f t="shared" si="265"/>
        <v>0</v>
      </c>
      <c r="HR40">
        <f t="shared" si="266"/>
        <v>0</v>
      </c>
      <c r="HS40">
        <f t="shared" si="267"/>
        <v>0</v>
      </c>
      <c r="HT40">
        <f t="shared" si="268"/>
        <v>0</v>
      </c>
      <c r="HU40">
        <f t="shared" si="269"/>
        <v>0</v>
      </c>
      <c r="HV40">
        <f t="shared" si="270"/>
        <v>0</v>
      </c>
      <c r="HW40">
        <f t="shared" si="271"/>
        <v>0</v>
      </c>
      <c r="HX40">
        <f t="shared" si="272"/>
        <v>0</v>
      </c>
      <c r="HY40">
        <f t="shared" si="273"/>
        <v>0</v>
      </c>
      <c r="HZ40">
        <f t="shared" si="274"/>
        <v>0</v>
      </c>
      <c r="IA40">
        <f t="shared" si="275"/>
        <v>0</v>
      </c>
      <c r="IB40">
        <f t="shared" si="276"/>
        <v>0</v>
      </c>
      <c r="IC40">
        <f t="shared" si="277"/>
        <v>0</v>
      </c>
      <c r="ID40">
        <f t="shared" si="278"/>
        <v>0</v>
      </c>
      <c r="IE40">
        <f t="shared" si="279"/>
        <v>0</v>
      </c>
      <c r="IF40">
        <f t="shared" si="280"/>
        <v>0</v>
      </c>
      <c r="IG40">
        <f t="shared" si="281"/>
        <v>0</v>
      </c>
      <c r="IH40">
        <f t="shared" si="282"/>
        <v>0</v>
      </c>
      <c r="II40">
        <f t="shared" si="283"/>
        <v>0</v>
      </c>
      <c r="IJ40">
        <f t="shared" si="284"/>
        <v>0</v>
      </c>
      <c r="IK40">
        <f t="shared" si="285"/>
        <v>0</v>
      </c>
      <c r="IL40">
        <f t="shared" si="286"/>
        <v>0</v>
      </c>
      <c r="IM40">
        <f t="shared" si="287"/>
        <v>0</v>
      </c>
      <c r="IN40">
        <f t="shared" si="288"/>
        <v>0</v>
      </c>
      <c r="IO40">
        <f t="shared" si="289"/>
        <v>0</v>
      </c>
    </row>
    <row r="41" spans="1:249" ht="15">
      <c r="A41" s="11">
        <v>36</v>
      </c>
      <c r="B41" s="11">
        <f>IF(A41&lt;=$E$2,Inputs!A41,"")</f>
        <v>55</v>
      </c>
      <c r="C41" s="11">
        <f>IF(A41&lt;=$E$2,Inputs!D41,0)</f>
        <v>3.8629757968948499E-3</v>
      </c>
      <c r="D41" s="11">
        <f>IF(A41&lt;=$E$2,Inputs!F41,0)</f>
        <v>253460.04</v>
      </c>
      <c r="E41" s="11">
        <f t="shared" si="169"/>
        <v>979.11</v>
      </c>
      <c r="G41" s="9">
        <v>36</v>
      </c>
      <c r="H41">
        <f t="shared" si="157"/>
        <v>0</v>
      </c>
      <c r="I41">
        <f t="shared" si="157"/>
        <v>0</v>
      </c>
      <c r="J41">
        <f t="shared" si="157"/>
        <v>0</v>
      </c>
      <c r="K41">
        <f t="shared" si="157"/>
        <v>0</v>
      </c>
      <c r="L41">
        <f t="shared" si="157"/>
        <v>0</v>
      </c>
      <c r="M41">
        <f t="shared" si="157"/>
        <v>0</v>
      </c>
      <c r="N41">
        <f t="shared" si="157"/>
        <v>0</v>
      </c>
      <c r="O41">
        <f t="shared" si="157"/>
        <v>0</v>
      </c>
      <c r="P41">
        <f t="shared" si="157"/>
        <v>0</v>
      </c>
      <c r="Q41">
        <f t="shared" si="157"/>
        <v>0</v>
      </c>
      <c r="R41">
        <f t="shared" si="158"/>
        <v>0</v>
      </c>
      <c r="S41">
        <f t="shared" si="158"/>
        <v>0</v>
      </c>
      <c r="T41">
        <f t="shared" si="158"/>
        <v>0</v>
      </c>
      <c r="U41">
        <f t="shared" si="158"/>
        <v>0</v>
      </c>
      <c r="V41">
        <f t="shared" si="158"/>
        <v>0</v>
      </c>
      <c r="W41">
        <f t="shared" si="158"/>
        <v>0</v>
      </c>
      <c r="X41">
        <f t="shared" si="158"/>
        <v>0</v>
      </c>
      <c r="Y41">
        <f t="shared" si="158"/>
        <v>0</v>
      </c>
      <c r="Z41">
        <f t="shared" si="158"/>
        <v>0</v>
      </c>
      <c r="AA41">
        <f t="shared" si="158"/>
        <v>0</v>
      </c>
      <c r="AB41">
        <f t="shared" si="159"/>
        <v>0</v>
      </c>
      <c r="AC41">
        <f t="shared" si="159"/>
        <v>0</v>
      </c>
      <c r="AD41">
        <f t="shared" si="159"/>
        <v>0</v>
      </c>
      <c r="AE41">
        <f t="shared" si="159"/>
        <v>0</v>
      </c>
      <c r="AF41">
        <f t="shared" si="159"/>
        <v>0</v>
      </c>
      <c r="AG41">
        <f t="shared" si="159"/>
        <v>0</v>
      </c>
      <c r="AH41">
        <f t="shared" si="159"/>
        <v>0</v>
      </c>
      <c r="AI41">
        <f t="shared" si="159"/>
        <v>0</v>
      </c>
      <c r="AJ41">
        <f t="shared" si="159"/>
        <v>0</v>
      </c>
      <c r="AK41">
        <f t="shared" si="159"/>
        <v>0</v>
      </c>
      <c r="AL41">
        <f t="shared" si="160"/>
        <v>0</v>
      </c>
      <c r="AM41">
        <f t="shared" si="160"/>
        <v>0</v>
      </c>
      <c r="AN41">
        <f t="shared" si="160"/>
        <v>-1</v>
      </c>
      <c r="AO41">
        <f t="shared" si="160"/>
        <v>6</v>
      </c>
      <c r="AP41">
        <f t="shared" si="160"/>
        <v>-15</v>
      </c>
      <c r="AQ41">
        <f t="shared" si="160"/>
        <v>20</v>
      </c>
      <c r="AR41">
        <f t="shared" si="160"/>
        <v>-15</v>
      </c>
      <c r="AS41">
        <f t="shared" si="160"/>
        <v>6</v>
      </c>
      <c r="AT41">
        <f t="shared" si="160"/>
        <v>-1</v>
      </c>
      <c r="AU41">
        <f t="shared" si="160"/>
        <v>0</v>
      </c>
      <c r="AV41">
        <f t="shared" si="161"/>
        <v>0</v>
      </c>
      <c r="AW41">
        <f t="shared" si="161"/>
        <v>0</v>
      </c>
      <c r="AX41">
        <f t="shared" si="161"/>
        <v>0</v>
      </c>
      <c r="AY41">
        <f t="shared" si="161"/>
        <v>0</v>
      </c>
      <c r="AZ41">
        <f t="shared" si="161"/>
        <v>0</v>
      </c>
      <c r="BA41">
        <f t="shared" si="161"/>
        <v>0</v>
      </c>
      <c r="BB41">
        <f t="shared" si="161"/>
        <v>0</v>
      </c>
      <c r="BC41">
        <f t="shared" si="161"/>
        <v>0</v>
      </c>
      <c r="BD41">
        <f t="shared" si="161"/>
        <v>0</v>
      </c>
      <c r="BE41">
        <f t="shared" si="161"/>
        <v>0</v>
      </c>
      <c r="BF41">
        <f t="shared" si="162"/>
        <v>0</v>
      </c>
      <c r="BG41">
        <f t="shared" si="162"/>
        <v>0</v>
      </c>
      <c r="BH41">
        <f t="shared" si="162"/>
        <v>0</v>
      </c>
      <c r="BI41">
        <f t="shared" si="162"/>
        <v>0</v>
      </c>
      <c r="BJ41">
        <f t="shared" si="162"/>
        <v>0</v>
      </c>
      <c r="BK41">
        <f t="shared" si="162"/>
        <v>0</v>
      </c>
      <c r="BL41">
        <f t="shared" si="162"/>
        <v>0</v>
      </c>
      <c r="BM41">
        <f t="shared" si="162"/>
        <v>0</v>
      </c>
      <c r="BN41">
        <f t="shared" si="162"/>
        <v>0</v>
      </c>
      <c r="BO41">
        <f t="shared" si="162"/>
        <v>0</v>
      </c>
      <c r="BP41">
        <f t="shared" si="163"/>
        <v>0</v>
      </c>
      <c r="BQ41">
        <f t="shared" si="163"/>
        <v>0</v>
      </c>
      <c r="BR41">
        <f t="shared" si="163"/>
        <v>0</v>
      </c>
      <c r="BS41">
        <f t="shared" si="163"/>
        <v>0</v>
      </c>
      <c r="BT41">
        <f t="shared" si="163"/>
        <v>0</v>
      </c>
      <c r="BU41">
        <f t="shared" si="163"/>
        <v>0</v>
      </c>
      <c r="BV41">
        <f t="shared" si="163"/>
        <v>0</v>
      </c>
      <c r="BW41">
        <f t="shared" si="163"/>
        <v>0</v>
      </c>
      <c r="BX41">
        <f t="shared" si="163"/>
        <v>0</v>
      </c>
      <c r="BY41">
        <f t="shared" si="163"/>
        <v>0</v>
      </c>
      <c r="BZ41">
        <f t="shared" si="164"/>
        <v>0</v>
      </c>
      <c r="CA41">
        <f t="shared" si="164"/>
        <v>0</v>
      </c>
      <c r="CB41">
        <f t="shared" si="164"/>
        <v>0</v>
      </c>
      <c r="CC41">
        <f t="shared" si="164"/>
        <v>0</v>
      </c>
      <c r="CD41">
        <f t="shared" si="164"/>
        <v>0</v>
      </c>
      <c r="CE41">
        <f t="shared" si="164"/>
        <v>0</v>
      </c>
      <c r="CF41">
        <f t="shared" si="164"/>
        <v>0</v>
      </c>
      <c r="CG41">
        <f t="shared" si="164"/>
        <v>0</v>
      </c>
      <c r="CH41">
        <f t="shared" si="164"/>
        <v>0</v>
      </c>
      <c r="CI41">
        <f t="shared" si="164"/>
        <v>0</v>
      </c>
      <c r="CJ41">
        <f t="shared" si="165"/>
        <v>0</v>
      </c>
      <c r="CK41">
        <f t="shared" si="165"/>
        <v>0</v>
      </c>
      <c r="CL41">
        <f t="shared" si="165"/>
        <v>0</v>
      </c>
      <c r="CM41">
        <f t="shared" si="165"/>
        <v>0</v>
      </c>
      <c r="CN41">
        <f t="shared" si="165"/>
        <v>0</v>
      </c>
      <c r="CO41">
        <f t="shared" si="165"/>
        <v>0</v>
      </c>
      <c r="CP41">
        <f t="shared" si="165"/>
        <v>0</v>
      </c>
      <c r="CQ41">
        <f t="shared" si="165"/>
        <v>0</v>
      </c>
      <c r="CR41">
        <f t="shared" si="165"/>
        <v>0</v>
      </c>
      <c r="CS41">
        <f t="shared" si="165"/>
        <v>0</v>
      </c>
      <c r="CT41">
        <f t="shared" si="166"/>
        <v>0</v>
      </c>
      <c r="CU41">
        <f t="shared" si="166"/>
        <v>0</v>
      </c>
      <c r="CV41">
        <f t="shared" si="166"/>
        <v>0</v>
      </c>
      <c r="CW41">
        <f t="shared" si="166"/>
        <v>0</v>
      </c>
      <c r="CX41">
        <f t="shared" si="166"/>
        <v>0</v>
      </c>
      <c r="CY41">
        <f t="shared" si="166"/>
        <v>0</v>
      </c>
      <c r="CZ41">
        <f t="shared" si="166"/>
        <v>0</v>
      </c>
      <c r="DA41">
        <f t="shared" si="166"/>
        <v>0</v>
      </c>
      <c r="DB41">
        <f t="shared" si="166"/>
        <v>0</v>
      </c>
      <c r="DC41">
        <f t="shared" si="166"/>
        <v>0</v>
      </c>
      <c r="DD41">
        <f t="shared" si="167"/>
        <v>0</v>
      </c>
      <c r="DE41">
        <f t="shared" si="167"/>
        <v>0</v>
      </c>
      <c r="DF41">
        <f t="shared" si="167"/>
        <v>0</v>
      </c>
      <c r="DG41">
        <f t="shared" si="167"/>
        <v>0</v>
      </c>
      <c r="DH41">
        <f t="shared" si="167"/>
        <v>0</v>
      </c>
      <c r="DI41">
        <f t="shared" si="167"/>
        <v>0</v>
      </c>
      <c r="DJ41">
        <f t="shared" si="167"/>
        <v>0</v>
      </c>
      <c r="DK41">
        <f t="shared" si="167"/>
        <v>0</v>
      </c>
      <c r="DL41">
        <f t="shared" si="167"/>
        <v>0</v>
      </c>
      <c r="DM41">
        <f t="shared" si="167"/>
        <v>0</v>
      </c>
      <c r="DN41">
        <f t="shared" si="168"/>
        <v>0</v>
      </c>
      <c r="DO41">
        <f t="shared" si="168"/>
        <v>0</v>
      </c>
      <c r="DP41">
        <f t="shared" si="168"/>
        <v>0</v>
      </c>
      <c r="DQ41">
        <f t="shared" si="168"/>
        <v>0</v>
      </c>
      <c r="DR41">
        <f t="shared" si="168"/>
        <v>0</v>
      </c>
      <c r="DS41">
        <f t="shared" si="168"/>
        <v>0</v>
      </c>
      <c r="DT41">
        <f t="shared" si="168"/>
        <v>0</v>
      </c>
      <c r="DU41">
        <f t="shared" si="168"/>
        <v>0</v>
      </c>
      <c r="DV41">
        <f t="shared" si="168"/>
        <v>0</v>
      </c>
      <c r="DW41">
        <v>0</v>
      </c>
      <c r="DY41" s="10">
        <v>36</v>
      </c>
      <c r="DZ41">
        <f t="shared" si="170"/>
        <v>0</v>
      </c>
      <c r="EA41">
        <f t="shared" si="171"/>
        <v>0</v>
      </c>
      <c r="EB41">
        <f t="shared" si="172"/>
        <v>0</v>
      </c>
      <c r="EC41">
        <f t="shared" si="173"/>
        <v>0</v>
      </c>
      <c r="ED41">
        <f t="shared" si="174"/>
        <v>0</v>
      </c>
      <c r="EE41">
        <f t="shared" si="175"/>
        <v>0</v>
      </c>
      <c r="EF41">
        <f t="shared" si="176"/>
        <v>0</v>
      </c>
      <c r="EG41">
        <f t="shared" si="177"/>
        <v>0</v>
      </c>
      <c r="EH41">
        <f t="shared" si="178"/>
        <v>0</v>
      </c>
      <c r="EI41">
        <f t="shared" si="179"/>
        <v>0</v>
      </c>
      <c r="EJ41">
        <f t="shared" si="180"/>
        <v>0</v>
      </c>
      <c r="EK41">
        <f t="shared" si="181"/>
        <v>0</v>
      </c>
      <c r="EL41">
        <f t="shared" si="182"/>
        <v>0</v>
      </c>
      <c r="EM41">
        <f t="shared" si="183"/>
        <v>0</v>
      </c>
      <c r="EN41">
        <f t="shared" si="184"/>
        <v>0</v>
      </c>
      <c r="EO41">
        <f t="shared" si="185"/>
        <v>0</v>
      </c>
      <c r="EP41">
        <f t="shared" si="186"/>
        <v>0</v>
      </c>
      <c r="EQ41">
        <f t="shared" si="187"/>
        <v>0</v>
      </c>
      <c r="ER41">
        <f t="shared" si="188"/>
        <v>0</v>
      </c>
      <c r="ES41">
        <f t="shared" si="189"/>
        <v>0</v>
      </c>
      <c r="ET41">
        <f t="shared" si="190"/>
        <v>0</v>
      </c>
      <c r="EU41">
        <f t="shared" si="191"/>
        <v>0</v>
      </c>
      <c r="EV41">
        <f t="shared" si="192"/>
        <v>0</v>
      </c>
      <c r="EW41">
        <f t="shared" si="193"/>
        <v>0</v>
      </c>
      <c r="EX41">
        <f t="shared" si="194"/>
        <v>0</v>
      </c>
      <c r="EY41">
        <f t="shared" si="195"/>
        <v>0</v>
      </c>
      <c r="EZ41">
        <f t="shared" si="196"/>
        <v>0</v>
      </c>
      <c r="FA41">
        <f t="shared" si="197"/>
        <v>0</v>
      </c>
      <c r="FB41">
        <f t="shared" si="198"/>
        <v>0</v>
      </c>
      <c r="FC41">
        <f t="shared" si="199"/>
        <v>0</v>
      </c>
      <c r="FD41">
        <f t="shared" si="200"/>
        <v>0</v>
      </c>
      <c r="FE41">
        <f t="shared" si="201"/>
        <v>0</v>
      </c>
      <c r="FF41">
        <f t="shared" si="202"/>
        <v>-10000000</v>
      </c>
      <c r="FG41">
        <f t="shared" si="203"/>
        <v>60000000</v>
      </c>
      <c r="FH41">
        <f t="shared" si="204"/>
        <v>-150000000</v>
      </c>
      <c r="FI41">
        <f t="shared" si="205"/>
        <v>200253460.03999999</v>
      </c>
      <c r="FJ41">
        <f t="shared" si="206"/>
        <v>-150000000</v>
      </c>
      <c r="FK41">
        <f t="shared" si="207"/>
        <v>60000000</v>
      </c>
      <c r="FL41">
        <f t="shared" si="208"/>
        <v>-10000000</v>
      </c>
      <c r="FM41">
        <f t="shared" si="209"/>
        <v>0</v>
      </c>
      <c r="FN41">
        <f t="shared" si="210"/>
        <v>0</v>
      </c>
      <c r="FO41">
        <f t="shared" si="211"/>
        <v>0</v>
      </c>
      <c r="FP41">
        <f t="shared" si="212"/>
        <v>0</v>
      </c>
      <c r="FQ41">
        <f t="shared" si="213"/>
        <v>0</v>
      </c>
      <c r="FR41">
        <f t="shared" si="214"/>
        <v>0</v>
      </c>
      <c r="FS41">
        <f t="shared" si="215"/>
        <v>0</v>
      </c>
      <c r="FT41">
        <f t="shared" si="216"/>
        <v>0</v>
      </c>
      <c r="FU41">
        <f t="shared" si="217"/>
        <v>0</v>
      </c>
      <c r="FV41">
        <f t="shared" si="218"/>
        <v>0</v>
      </c>
      <c r="FW41">
        <f t="shared" si="219"/>
        <v>0</v>
      </c>
      <c r="FX41">
        <f t="shared" si="220"/>
        <v>0</v>
      </c>
      <c r="FY41">
        <f t="shared" si="221"/>
        <v>0</v>
      </c>
      <c r="FZ41">
        <f t="shared" si="222"/>
        <v>0</v>
      </c>
      <c r="GA41">
        <f t="shared" si="223"/>
        <v>0</v>
      </c>
      <c r="GB41">
        <f t="shared" si="224"/>
        <v>0</v>
      </c>
      <c r="GC41">
        <f t="shared" si="225"/>
        <v>0</v>
      </c>
      <c r="GD41">
        <f t="shared" si="226"/>
        <v>0</v>
      </c>
      <c r="GE41">
        <f t="shared" si="227"/>
        <v>0</v>
      </c>
      <c r="GF41">
        <f t="shared" si="228"/>
        <v>0</v>
      </c>
      <c r="GG41">
        <f t="shared" si="229"/>
        <v>0</v>
      </c>
      <c r="GH41">
        <f t="shared" si="230"/>
        <v>0</v>
      </c>
      <c r="GI41">
        <f t="shared" si="231"/>
        <v>0</v>
      </c>
      <c r="GJ41">
        <f t="shared" si="232"/>
        <v>0</v>
      </c>
      <c r="GK41">
        <f t="shared" si="233"/>
        <v>0</v>
      </c>
      <c r="GL41">
        <f t="shared" si="234"/>
        <v>0</v>
      </c>
      <c r="GM41">
        <f t="shared" si="235"/>
        <v>0</v>
      </c>
      <c r="GN41">
        <f t="shared" si="236"/>
        <v>0</v>
      </c>
      <c r="GO41">
        <f t="shared" si="237"/>
        <v>0</v>
      </c>
      <c r="GP41">
        <f t="shared" si="238"/>
        <v>0</v>
      </c>
      <c r="GQ41">
        <f t="shared" si="239"/>
        <v>0</v>
      </c>
      <c r="GR41">
        <f t="shared" si="240"/>
        <v>0</v>
      </c>
      <c r="GS41">
        <f t="shared" si="241"/>
        <v>0</v>
      </c>
      <c r="GT41">
        <f t="shared" si="242"/>
        <v>0</v>
      </c>
      <c r="GU41">
        <f t="shared" si="243"/>
        <v>0</v>
      </c>
      <c r="GV41">
        <f t="shared" si="244"/>
        <v>0</v>
      </c>
      <c r="GW41">
        <f t="shared" si="245"/>
        <v>0</v>
      </c>
      <c r="GX41">
        <f t="shared" si="246"/>
        <v>0</v>
      </c>
      <c r="GY41">
        <f t="shared" si="247"/>
        <v>0</v>
      </c>
      <c r="GZ41">
        <f t="shared" si="248"/>
        <v>0</v>
      </c>
      <c r="HA41">
        <f t="shared" si="249"/>
        <v>0</v>
      </c>
      <c r="HB41">
        <f t="shared" si="250"/>
        <v>0</v>
      </c>
      <c r="HC41">
        <f t="shared" si="251"/>
        <v>0</v>
      </c>
      <c r="HD41">
        <f t="shared" si="252"/>
        <v>0</v>
      </c>
      <c r="HE41">
        <f t="shared" si="253"/>
        <v>0</v>
      </c>
      <c r="HF41">
        <f t="shared" si="254"/>
        <v>0</v>
      </c>
      <c r="HG41">
        <f t="shared" si="255"/>
        <v>0</v>
      </c>
      <c r="HH41">
        <f t="shared" si="256"/>
        <v>0</v>
      </c>
      <c r="HI41">
        <f t="shared" si="257"/>
        <v>0</v>
      </c>
      <c r="HJ41">
        <f t="shared" si="258"/>
        <v>0</v>
      </c>
      <c r="HK41">
        <f t="shared" si="259"/>
        <v>0</v>
      </c>
      <c r="HL41">
        <f t="shared" si="260"/>
        <v>0</v>
      </c>
      <c r="HM41">
        <f t="shared" si="261"/>
        <v>0</v>
      </c>
      <c r="HN41">
        <f t="shared" si="262"/>
        <v>0</v>
      </c>
      <c r="HO41">
        <f t="shared" si="263"/>
        <v>0</v>
      </c>
      <c r="HP41">
        <f t="shared" si="264"/>
        <v>0</v>
      </c>
      <c r="HQ41">
        <f t="shared" si="265"/>
        <v>0</v>
      </c>
      <c r="HR41">
        <f t="shared" si="266"/>
        <v>0</v>
      </c>
      <c r="HS41">
        <f t="shared" si="267"/>
        <v>0</v>
      </c>
      <c r="HT41">
        <f t="shared" si="268"/>
        <v>0</v>
      </c>
      <c r="HU41">
        <f t="shared" si="269"/>
        <v>0</v>
      </c>
      <c r="HV41">
        <f t="shared" si="270"/>
        <v>0</v>
      </c>
      <c r="HW41">
        <f t="shared" si="271"/>
        <v>0</v>
      </c>
      <c r="HX41">
        <f t="shared" si="272"/>
        <v>0</v>
      </c>
      <c r="HY41">
        <f t="shared" si="273"/>
        <v>0</v>
      </c>
      <c r="HZ41">
        <f t="shared" si="274"/>
        <v>0</v>
      </c>
      <c r="IA41">
        <f t="shared" si="275"/>
        <v>0</v>
      </c>
      <c r="IB41">
        <f t="shared" si="276"/>
        <v>0</v>
      </c>
      <c r="IC41">
        <f t="shared" si="277"/>
        <v>0</v>
      </c>
      <c r="ID41">
        <f t="shared" si="278"/>
        <v>0</v>
      </c>
      <c r="IE41">
        <f t="shared" si="279"/>
        <v>0</v>
      </c>
      <c r="IF41">
        <f t="shared" si="280"/>
        <v>0</v>
      </c>
      <c r="IG41">
        <f t="shared" si="281"/>
        <v>0</v>
      </c>
      <c r="IH41">
        <f t="shared" si="282"/>
        <v>0</v>
      </c>
      <c r="II41">
        <f t="shared" si="283"/>
        <v>0</v>
      </c>
      <c r="IJ41">
        <f t="shared" si="284"/>
        <v>0</v>
      </c>
      <c r="IK41">
        <f t="shared" si="285"/>
        <v>0</v>
      </c>
      <c r="IL41">
        <f t="shared" si="286"/>
        <v>0</v>
      </c>
      <c r="IM41">
        <f t="shared" si="287"/>
        <v>0</v>
      </c>
      <c r="IN41">
        <f t="shared" si="288"/>
        <v>0</v>
      </c>
      <c r="IO41">
        <f t="shared" si="289"/>
        <v>0</v>
      </c>
    </row>
    <row r="42" spans="1:249" ht="15">
      <c r="A42" s="11">
        <v>37</v>
      </c>
      <c r="B42" s="11">
        <f>IF(A42&lt;=$E$2,Inputs!A42,"")</f>
        <v>56</v>
      </c>
      <c r="C42" s="11">
        <f>IF(A42&lt;=$E$2,Inputs!D42,0)</f>
        <v>3.89086459753539E-3</v>
      </c>
      <c r="D42" s="11">
        <f>IF(A42&lt;=$E$2,Inputs!F42,0)</f>
        <v>249589.77</v>
      </c>
      <c r="E42" s="11">
        <f t="shared" si="169"/>
        <v>971.12</v>
      </c>
      <c r="G42" s="9">
        <v>37</v>
      </c>
      <c r="H42">
        <f t="shared" si="157"/>
        <v>0</v>
      </c>
      <c r="I42">
        <f t="shared" si="157"/>
        <v>0</v>
      </c>
      <c r="J42">
        <f t="shared" si="157"/>
        <v>0</v>
      </c>
      <c r="K42">
        <f t="shared" si="157"/>
        <v>0</v>
      </c>
      <c r="L42">
        <f t="shared" si="157"/>
        <v>0</v>
      </c>
      <c r="M42">
        <f t="shared" si="157"/>
        <v>0</v>
      </c>
      <c r="N42">
        <f t="shared" si="157"/>
        <v>0</v>
      </c>
      <c r="O42">
        <f t="shared" si="157"/>
        <v>0</v>
      </c>
      <c r="P42">
        <f t="shared" si="157"/>
        <v>0</v>
      </c>
      <c r="Q42">
        <f t="shared" si="157"/>
        <v>0</v>
      </c>
      <c r="R42">
        <f t="shared" si="158"/>
        <v>0</v>
      </c>
      <c r="S42">
        <f t="shared" si="158"/>
        <v>0</v>
      </c>
      <c r="T42">
        <f t="shared" si="158"/>
        <v>0</v>
      </c>
      <c r="U42">
        <f t="shared" si="158"/>
        <v>0</v>
      </c>
      <c r="V42">
        <f t="shared" si="158"/>
        <v>0</v>
      </c>
      <c r="W42">
        <f t="shared" si="158"/>
        <v>0</v>
      </c>
      <c r="X42">
        <f t="shared" si="158"/>
        <v>0</v>
      </c>
      <c r="Y42">
        <f t="shared" si="158"/>
        <v>0</v>
      </c>
      <c r="Z42">
        <f t="shared" si="158"/>
        <v>0</v>
      </c>
      <c r="AA42">
        <f t="shared" si="158"/>
        <v>0</v>
      </c>
      <c r="AB42">
        <f t="shared" si="159"/>
        <v>0</v>
      </c>
      <c r="AC42">
        <f t="shared" si="159"/>
        <v>0</v>
      </c>
      <c r="AD42">
        <f t="shared" si="159"/>
        <v>0</v>
      </c>
      <c r="AE42">
        <f t="shared" si="159"/>
        <v>0</v>
      </c>
      <c r="AF42">
        <f t="shared" si="159"/>
        <v>0</v>
      </c>
      <c r="AG42">
        <f t="shared" si="159"/>
        <v>0</v>
      </c>
      <c r="AH42">
        <f t="shared" si="159"/>
        <v>0</v>
      </c>
      <c r="AI42">
        <f t="shared" si="159"/>
        <v>0</v>
      </c>
      <c r="AJ42">
        <f t="shared" si="159"/>
        <v>0</v>
      </c>
      <c r="AK42">
        <f t="shared" si="159"/>
        <v>0</v>
      </c>
      <c r="AL42">
        <f t="shared" si="160"/>
        <v>0</v>
      </c>
      <c r="AM42">
        <f t="shared" si="160"/>
        <v>0</v>
      </c>
      <c r="AN42">
        <f t="shared" si="160"/>
        <v>0</v>
      </c>
      <c r="AO42">
        <f t="shared" si="160"/>
        <v>-1</v>
      </c>
      <c r="AP42">
        <f t="shared" si="160"/>
        <v>6</v>
      </c>
      <c r="AQ42">
        <f t="shared" si="160"/>
        <v>-15</v>
      </c>
      <c r="AR42">
        <f t="shared" si="160"/>
        <v>20</v>
      </c>
      <c r="AS42">
        <f t="shared" si="160"/>
        <v>-15</v>
      </c>
      <c r="AT42">
        <f t="shared" si="160"/>
        <v>6</v>
      </c>
      <c r="AU42">
        <f t="shared" si="160"/>
        <v>-1</v>
      </c>
      <c r="AV42">
        <f t="shared" si="161"/>
        <v>0</v>
      </c>
      <c r="AW42">
        <f t="shared" si="161"/>
        <v>0</v>
      </c>
      <c r="AX42">
        <f t="shared" si="161"/>
        <v>0</v>
      </c>
      <c r="AY42">
        <f t="shared" si="161"/>
        <v>0</v>
      </c>
      <c r="AZ42">
        <f t="shared" si="161"/>
        <v>0</v>
      </c>
      <c r="BA42">
        <f t="shared" si="161"/>
        <v>0</v>
      </c>
      <c r="BB42">
        <f t="shared" si="161"/>
        <v>0</v>
      </c>
      <c r="BC42">
        <f t="shared" si="161"/>
        <v>0</v>
      </c>
      <c r="BD42">
        <f t="shared" si="161"/>
        <v>0</v>
      </c>
      <c r="BE42">
        <f t="shared" si="161"/>
        <v>0</v>
      </c>
      <c r="BF42">
        <f t="shared" si="162"/>
        <v>0</v>
      </c>
      <c r="BG42">
        <f t="shared" si="162"/>
        <v>0</v>
      </c>
      <c r="BH42">
        <f t="shared" si="162"/>
        <v>0</v>
      </c>
      <c r="BI42">
        <f t="shared" si="162"/>
        <v>0</v>
      </c>
      <c r="BJ42">
        <f t="shared" si="162"/>
        <v>0</v>
      </c>
      <c r="BK42">
        <f t="shared" si="162"/>
        <v>0</v>
      </c>
      <c r="BL42">
        <f t="shared" si="162"/>
        <v>0</v>
      </c>
      <c r="BM42">
        <f t="shared" si="162"/>
        <v>0</v>
      </c>
      <c r="BN42">
        <f t="shared" si="162"/>
        <v>0</v>
      </c>
      <c r="BO42">
        <f t="shared" si="162"/>
        <v>0</v>
      </c>
      <c r="BP42">
        <f t="shared" si="163"/>
        <v>0</v>
      </c>
      <c r="BQ42">
        <f t="shared" si="163"/>
        <v>0</v>
      </c>
      <c r="BR42">
        <f t="shared" si="163"/>
        <v>0</v>
      </c>
      <c r="BS42">
        <f t="shared" si="163"/>
        <v>0</v>
      </c>
      <c r="BT42">
        <f t="shared" si="163"/>
        <v>0</v>
      </c>
      <c r="BU42">
        <f t="shared" si="163"/>
        <v>0</v>
      </c>
      <c r="BV42">
        <f t="shared" si="163"/>
        <v>0</v>
      </c>
      <c r="BW42">
        <f t="shared" si="163"/>
        <v>0</v>
      </c>
      <c r="BX42">
        <f t="shared" si="163"/>
        <v>0</v>
      </c>
      <c r="BY42">
        <f t="shared" si="163"/>
        <v>0</v>
      </c>
      <c r="BZ42">
        <f t="shared" si="164"/>
        <v>0</v>
      </c>
      <c r="CA42">
        <f t="shared" si="164"/>
        <v>0</v>
      </c>
      <c r="CB42">
        <f t="shared" si="164"/>
        <v>0</v>
      </c>
      <c r="CC42">
        <f t="shared" si="164"/>
        <v>0</v>
      </c>
      <c r="CD42">
        <f t="shared" si="164"/>
        <v>0</v>
      </c>
      <c r="CE42">
        <f t="shared" si="164"/>
        <v>0</v>
      </c>
      <c r="CF42">
        <f t="shared" si="164"/>
        <v>0</v>
      </c>
      <c r="CG42">
        <f t="shared" si="164"/>
        <v>0</v>
      </c>
      <c r="CH42">
        <f t="shared" si="164"/>
        <v>0</v>
      </c>
      <c r="CI42">
        <f t="shared" si="164"/>
        <v>0</v>
      </c>
      <c r="CJ42">
        <f t="shared" si="165"/>
        <v>0</v>
      </c>
      <c r="CK42">
        <f t="shared" si="165"/>
        <v>0</v>
      </c>
      <c r="CL42">
        <f t="shared" si="165"/>
        <v>0</v>
      </c>
      <c r="CM42">
        <f t="shared" si="165"/>
        <v>0</v>
      </c>
      <c r="CN42">
        <f t="shared" si="165"/>
        <v>0</v>
      </c>
      <c r="CO42">
        <f t="shared" si="165"/>
        <v>0</v>
      </c>
      <c r="CP42">
        <f t="shared" si="165"/>
        <v>0</v>
      </c>
      <c r="CQ42">
        <f t="shared" si="165"/>
        <v>0</v>
      </c>
      <c r="CR42">
        <f t="shared" si="165"/>
        <v>0</v>
      </c>
      <c r="CS42">
        <f t="shared" si="165"/>
        <v>0</v>
      </c>
      <c r="CT42">
        <f t="shared" si="166"/>
        <v>0</v>
      </c>
      <c r="CU42">
        <f t="shared" si="166"/>
        <v>0</v>
      </c>
      <c r="CV42">
        <f t="shared" si="166"/>
        <v>0</v>
      </c>
      <c r="CW42">
        <f t="shared" si="166"/>
        <v>0</v>
      </c>
      <c r="CX42">
        <f t="shared" si="166"/>
        <v>0</v>
      </c>
      <c r="CY42">
        <f t="shared" si="166"/>
        <v>0</v>
      </c>
      <c r="CZ42">
        <f t="shared" si="166"/>
        <v>0</v>
      </c>
      <c r="DA42">
        <f t="shared" si="166"/>
        <v>0</v>
      </c>
      <c r="DB42">
        <f t="shared" si="166"/>
        <v>0</v>
      </c>
      <c r="DC42">
        <f t="shared" si="166"/>
        <v>0</v>
      </c>
      <c r="DD42">
        <f t="shared" si="167"/>
        <v>0</v>
      </c>
      <c r="DE42">
        <f t="shared" si="167"/>
        <v>0</v>
      </c>
      <c r="DF42">
        <f t="shared" si="167"/>
        <v>0</v>
      </c>
      <c r="DG42">
        <f t="shared" si="167"/>
        <v>0</v>
      </c>
      <c r="DH42">
        <f t="shared" si="167"/>
        <v>0</v>
      </c>
      <c r="DI42">
        <f t="shared" si="167"/>
        <v>0</v>
      </c>
      <c r="DJ42">
        <f t="shared" si="167"/>
        <v>0</v>
      </c>
      <c r="DK42">
        <f t="shared" si="167"/>
        <v>0</v>
      </c>
      <c r="DL42">
        <f t="shared" si="167"/>
        <v>0</v>
      </c>
      <c r="DM42">
        <f t="shared" si="167"/>
        <v>0</v>
      </c>
      <c r="DN42">
        <f t="shared" si="168"/>
        <v>0</v>
      </c>
      <c r="DO42">
        <f t="shared" si="168"/>
        <v>0</v>
      </c>
      <c r="DP42">
        <f t="shared" si="168"/>
        <v>0</v>
      </c>
      <c r="DQ42">
        <f t="shared" si="168"/>
        <v>0</v>
      </c>
      <c r="DR42">
        <f t="shared" si="168"/>
        <v>0</v>
      </c>
      <c r="DS42">
        <f t="shared" si="168"/>
        <v>0</v>
      </c>
      <c r="DT42">
        <f t="shared" si="168"/>
        <v>0</v>
      </c>
      <c r="DU42">
        <f t="shared" si="168"/>
        <v>0</v>
      </c>
      <c r="DV42">
        <f t="shared" si="168"/>
        <v>0</v>
      </c>
      <c r="DW42">
        <v>0</v>
      </c>
      <c r="DY42" s="10">
        <v>37</v>
      </c>
      <c r="DZ42">
        <f t="shared" si="170"/>
        <v>0</v>
      </c>
      <c r="EA42">
        <f t="shared" si="171"/>
        <v>0</v>
      </c>
      <c r="EB42">
        <f t="shared" si="172"/>
        <v>0</v>
      </c>
      <c r="EC42">
        <f t="shared" si="173"/>
        <v>0</v>
      </c>
      <c r="ED42">
        <f t="shared" si="174"/>
        <v>0</v>
      </c>
      <c r="EE42">
        <f t="shared" si="175"/>
        <v>0</v>
      </c>
      <c r="EF42">
        <f t="shared" si="176"/>
        <v>0</v>
      </c>
      <c r="EG42">
        <f t="shared" si="177"/>
        <v>0</v>
      </c>
      <c r="EH42">
        <f t="shared" si="178"/>
        <v>0</v>
      </c>
      <c r="EI42">
        <f t="shared" si="179"/>
        <v>0</v>
      </c>
      <c r="EJ42">
        <f t="shared" si="180"/>
        <v>0</v>
      </c>
      <c r="EK42">
        <f t="shared" si="181"/>
        <v>0</v>
      </c>
      <c r="EL42">
        <f t="shared" si="182"/>
        <v>0</v>
      </c>
      <c r="EM42">
        <f t="shared" si="183"/>
        <v>0</v>
      </c>
      <c r="EN42">
        <f t="shared" si="184"/>
        <v>0</v>
      </c>
      <c r="EO42">
        <f t="shared" si="185"/>
        <v>0</v>
      </c>
      <c r="EP42">
        <f t="shared" si="186"/>
        <v>0</v>
      </c>
      <c r="EQ42">
        <f t="shared" si="187"/>
        <v>0</v>
      </c>
      <c r="ER42">
        <f t="shared" si="188"/>
        <v>0</v>
      </c>
      <c r="ES42">
        <f t="shared" si="189"/>
        <v>0</v>
      </c>
      <c r="ET42">
        <f t="shared" si="190"/>
        <v>0</v>
      </c>
      <c r="EU42">
        <f t="shared" si="191"/>
        <v>0</v>
      </c>
      <c r="EV42">
        <f t="shared" si="192"/>
        <v>0</v>
      </c>
      <c r="EW42">
        <f t="shared" si="193"/>
        <v>0</v>
      </c>
      <c r="EX42">
        <f t="shared" si="194"/>
        <v>0</v>
      </c>
      <c r="EY42">
        <f t="shared" si="195"/>
        <v>0</v>
      </c>
      <c r="EZ42">
        <f t="shared" si="196"/>
        <v>0</v>
      </c>
      <c r="FA42">
        <f t="shared" si="197"/>
        <v>0</v>
      </c>
      <c r="FB42">
        <f t="shared" si="198"/>
        <v>0</v>
      </c>
      <c r="FC42">
        <f t="shared" si="199"/>
        <v>0</v>
      </c>
      <c r="FD42">
        <f t="shared" si="200"/>
        <v>0</v>
      </c>
      <c r="FE42">
        <f t="shared" si="201"/>
        <v>0</v>
      </c>
      <c r="FF42">
        <f t="shared" si="202"/>
        <v>0</v>
      </c>
      <c r="FG42">
        <f t="shared" si="203"/>
        <v>-10000000</v>
      </c>
      <c r="FH42">
        <f t="shared" si="204"/>
        <v>60000000</v>
      </c>
      <c r="FI42">
        <f t="shared" si="205"/>
        <v>-150000000</v>
      </c>
      <c r="FJ42">
        <f t="shared" si="206"/>
        <v>200249589.77000001</v>
      </c>
      <c r="FK42">
        <f t="shared" si="207"/>
        <v>-150000000</v>
      </c>
      <c r="FL42">
        <f t="shared" si="208"/>
        <v>60000000</v>
      </c>
      <c r="FM42">
        <f t="shared" si="209"/>
        <v>-10000000</v>
      </c>
      <c r="FN42">
        <f t="shared" si="210"/>
        <v>0</v>
      </c>
      <c r="FO42">
        <f t="shared" si="211"/>
        <v>0</v>
      </c>
      <c r="FP42">
        <f t="shared" si="212"/>
        <v>0</v>
      </c>
      <c r="FQ42">
        <f t="shared" si="213"/>
        <v>0</v>
      </c>
      <c r="FR42">
        <f t="shared" si="214"/>
        <v>0</v>
      </c>
      <c r="FS42">
        <f t="shared" si="215"/>
        <v>0</v>
      </c>
      <c r="FT42">
        <f t="shared" si="216"/>
        <v>0</v>
      </c>
      <c r="FU42">
        <f t="shared" si="217"/>
        <v>0</v>
      </c>
      <c r="FV42">
        <f t="shared" si="218"/>
        <v>0</v>
      </c>
      <c r="FW42">
        <f t="shared" si="219"/>
        <v>0</v>
      </c>
      <c r="FX42">
        <f t="shared" si="220"/>
        <v>0</v>
      </c>
      <c r="FY42">
        <f t="shared" si="221"/>
        <v>0</v>
      </c>
      <c r="FZ42">
        <f t="shared" si="222"/>
        <v>0</v>
      </c>
      <c r="GA42">
        <f t="shared" si="223"/>
        <v>0</v>
      </c>
      <c r="GB42">
        <f t="shared" si="224"/>
        <v>0</v>
      </c>
      <c r="GC42">
        <f t="shared" si="225"/>
        <v>0</v>
      </c>
      <c r="GD42">
        <f t="shared" si="226"/>
        <v>0</v>
      </c>
      <c r="GE42">
        <f t="shared" si="227"/>
        <v>0</v>
      </c>
      <c r="GF42">
        <f t="shared" si="228"/>
        <v>0</v>
      </c>
      <c r="GG42">
        <f t="shared" si="229"/>
        <v>0</v>
      </c>
      <c r="GH42">
        <f t="shared" si="230"/>
        <v>0</v>
      </c>
      <c r="GI42">
        <f t="shared" si="231"/>
        <v>0</v>
      </c>
      <c r="GJ42">
        <f t="shared" si="232"/>
        <v>0</v>
      </c>
      <c r="GK42">
        <f t="shared" si="233"/>
        <v>0</v>
      </c>
      <c r="GL42">
        <f t="shared" si="234"/>
        <v>0</v>
      </c>
      <c r="GM42">
        <f t="shared" si="235"/>
        <v>0</v>
      </c>
      <c r="GN42">
        <f t="shared" si="236"/>
        <v>0</v>
      </c>
      <c r="GO42">
        <f t="shared" si="237"/>
        <v>0</v>
      </c>
      <c r="GP42">
        <f t="shared" si="238"/>
        <v>0</v>
      </c>
      <c r="GQ42">
        <f t="shared" si="239"/>
        <v>0</v>
      </c>
      <c r="GR42">
        <f t="shared" si="240"/>
        <v>0</v>
      </c>
      <c r="GS42">
        <f t="shared" si="241"/>
        <v>0</v>
      </c>
      <c r="GT42">
        <f t="shared" si="242"/>
        <v>0</v>
      </c>
      <c r="GU42">
        <f t="shared" si="243"/>
        <v>0</v>
      </c>
      <c r="GV42">
        <f t="shared" si="244"/>
        <v>0</v>
      </c>
      <c r="GW42">
        <f t="shared" si="245"/>
        <v>0</v>
      </c>
      <c r="GX42">
        <f t="shared" si="246"/>
        <v>0</v>
      </c>
      <c r="GY42">
        <f t="shared" si="247"/>
        <v>0</v>
      </c>
      <c r="GZ42">
        <f t="shared" si="248"/>
        <v>0</v>
      </c>
      <c r="HA42">
        <f t="shared" si="249"/>
        <v>0</v>
      </c>
      <c r="HB42">
        <f t="shared" si="250"/>
        <v>0</v>
      </c>
      <c r="HC42">
        <f t="shared" si="251"/>
        <v>0</v>
      </c>
      <c r="HD42">
        <f t="shared" si="252"/>
        <v>0</v>
      </c>
      <c r="HE42">
        <f t="shared" si="253"/>
        <v>0</v>
      </c>
      <c r="HF42">
        <f t="shared" si="254"/>
        <v>0</v>
      </c>
      <c r="HG42">
        <f t="shared" si="255"/>
        <v>0</v>
      </c>
      <c r="HH42">
        <f t="shared" si="256"/>
        <v>0</v>
      </c>
      <c r="HI42">
        <f t="shared" si="257"/>
        <v>0</v>
      </c>
      <c r="HJ42">
        <f t="shared" si="258"/>
        <v>0</v>
      </c>
      <c r="HK42">
        <f t="shared" si="259"/>
        <v>0</v>
      </c>
      <c r="HL42">
        <f t="shared" si="260"/>
        <v>0</v>
      </c>
      <c r="HM42">
        <f t="shared" si="261"/>
        <v>0</v>
      </c>
      <c r="HN42">
        <f t="shared" si="262"/>
        <v>0</v>
      </c>
      <c r="HO42">
        <f t="shared" si="263"/>
        <v>0</v>
      </c>
      <c r="HP42">
        <f t="shared" si="264"/>
        <v>0</v>
      </c>
      <c r="HQ42">
        <f t="shared" si="265"/>
        <v>0</v>
      </c>
      <c r="HR42">
        <f t="shared" si="266"/>
        <v>0</v>
      </c>
      <c r="HS42">
        <f t="shared" si="267"/>
        <v>0</v>
      </c>
      <c r="HT42">
        <f t="shared" si="268"/>
        <v>0</v>
      </c>
      <c r="HU42">
        <f t="shared" si="269"/>
        <v>0</v>
      </c>
      <c r="HV42">
        <f t="shared" si="270"/>
        <v>0</v>
      </c>
      <c r="HW42">
        <f t="shared" si="271"/>
        <v>0</v>
      </c>
      <c r="HX42">
        <f t="shared" si="272"/>
        <v>0</v>
      </c>
      <c r="HY42">
        <f t="shared" si="273"/>
        <v>0</v>
      </c>
      <c r="HZ42">
        <f t="shared" si="274"/>
        <v>0</v>
      </c>
      <c r="IA42">
        <f t="shared" si="275"/>
        <v>0</v>
      </c>
      <c r="IB42">
        <f t="shared" si="276"/>
        <v>0</v>
      </c>
      <c r="IC42">
        <f t="shared" si="277"/>
        <v>0</v>
      </c>
      <c r="ID42">
        <f t="shared" si="278"/>
        <v>0</v>
      </c>
      <c r="IE42">
        <f t="shared" si="279"/>
        <v>0</v>
      </c>
      <c r="IF42">
        <f t="shared" si="280"/>
        <v>0</v>
      </c>
      <c r="IG42">
        <f t="shared" si="281"/>
        <v>0</v>
      </c>
      <c r="IH42">
        <f t="shared" si="282"/>
        <v>0</v>
      </c>
      <c r="II42">
        <f t="shared" si="283"/>
        <v>0</v>
      </c>
      <c r="IJ42">
        <f t="shared" si="284"/>
        <v>0</v>
      </c>
      <c r="IK42">
        <f t="shared" si="285"/>
        <v>0</v>
      </c>
      <c r="IL42">
        <f t="shared" si="286"/>
        <v>0</v>
      </c>
      <c r="IM42">
        <f t="shared" si="287"/>
        <v>0</v>
      </c>
      <c r="IN42">
        <f t="shared" si="288"/>
        <v>0</v>
      </c>
      <c r="IO42">
        <f t="shared" si="289"/>
        <v>0</v>
      </c>
    </row>
    <row r="43" spans="1:249" ht="15">
      <c r="A43" s="11">
        <v>38</v>
      </c>
      <c r="B43" s="11">
        <f>IF(A43&lt;=$E$2,Inputs!A43,"")</f>
        <v>57</v>
      </c>
      <c r="C43" s="11">
        <f>IF(A43&lt;=$E$2,Inputs!D43,0)</f>
        <v>4.1738168310710803E-3</v>
      </c>
      <c r="D43" s="11">
        <f>IF(A43&lt;=$E$2,Inputs!F43,0)</f>
        <v>250641.09</v>
      </c>
      <c r="E43" s="11">
        <f t="shared" si="169"/>
        <v>1046.1300000000001</v>
      </c>
      <c r="G43" s="9">
        <v>38</v>
      </c>
      <c r="H43">
        <f t="shared" si="157"/>
        <v>0</v>
      </c>
      <c r="I43">
        <f t="shared" si="157"/>
        <v>0</v>
      </c>
      <c r="J43">
        <f t="shared" si="157"/>
        <v>0</v>
      </c>
      <c r="K43">
        <f t="shared" si="157"/>
        <v>0</v>
      </c>
      <c r="L43">
        <f t="shared" si="157"/>
        <v>0</v>
      </c>
      <c r="M43">
        <f t="shared" si="157"/>
        <v>0</v>
      </c>
      <c r="N43">
        <f t="shared" si="157"/>
        <v>0</v>
      </c>
      <c r="O43">
        <f t="shared" si="157"/>
        <v>0</v>
      </c>
      <c r="P43">
        <f t="shared" si="157"/>
        <v>0</v>
      </c>
      <c r="Q43">
        <f t="shared" si="157"/>
        <v>0</v>
      </c>
      <c r="R43">
        <f t="shared" si="158"/>
        <v>0</v>
      </c>
      <c r="S43">
        <f t="shared" si="158"/>
        <v>0</v>
      </c>
      <c r="T43">
        <f t="shared" si="158"/>
        <v>0</v>
      </c>
      <c r="U43">
        <f t="shared" si="158"/>
        <v>0</v>
      </c>
      <c r="V43">
        <f t="shared" si="158"/>
        <v>0</v>
      </c>
      <c r="W43">
        <f t="shared" si="158"/>
        <v>0</v>
      </c>
      <c r="X43">
        <f t="shared" si="158"/>
        <v>0</v>
      </c>
      <c r="Y43">
        <f t="shared" si="158"/>
        <v>0</v>
      </c>
      <c r="Z43">
        <f t="shared" si="158"/>
        <v>0</v>
      </c>
      <c r="AA43">
        <f t="shared" si="158"/>
        <v>0</v>
      </c>
      <c r="AB43">
        <f t="shared" si="159"/>
        <v>0</v>
      </c>
      <c r="AC43">
        <f t="shared" si="159"/>
        <v>0</v>
      </c>
      <c r="AD43">
        <f t="shared" si="159"/>
        <v>0</v>
      </c>
      <c r="AE43">
        <f t="shared" si="159"/>
        <v>0</v>
      </c>
      <c r="AF43">
        <f t="shared" si="159"/>
        <v>0</v>
      </c>
      <c r="AG43">
        <f t="shared" si="159"/>
        <v>0</v>
      </c>
      <c r="AH43">
        <f t="shared" si="159"/>
        <v>0</v>
      </c>
      <c r="AI43">
        <f t="shared" si="159"/>
        <v>0</v>
      </c>
      <c r="AJ43">
        <f t="shared" si="159"/>
        <v>0</v>
      </c>
      <c r="AK43">
        <f t="shared" si="159"/>
        <v>0</v>
      </c>
      <c r="AL43">
        <f t="shared" si="160"/>
        <v>0</v>
      </c>
      <c r="AM43">
        <f t="shared" si="160"/>
        <v>0</v>
      </c>
      <c r="AN43">
        <f t="shared" si="160"/>
        <v>0</v>
      </c>
      <c r="AO43">
        <f t="shared" si="160"/>
        <v>0</v>
      </c>
      <c r="AP43">
        <f t="shared" si="160"/>
        <v>-1</v>
      </c>
      <c r="AQ43">
        <f t="shared" si="160"/>
        <v>6</v>
      </c>
      <c r="AR43">
        <f t="shared" si="160"/>
        <v>-15</v>
      </c>
      <c r="AS43">
        <f t="shared" si="160"/>
        <v>19</v>
      </c>
      <c r="AT43">
        <f t="shared" si="160"/>
        <v>-12</v>
      </c>
      <c r="AU43">
        <f t="shared" si="160"/>
        <v>3</v>
      </c>
      <c r="AV43">
        <f t="shared" si="161"/>
        <v>0</v>
      </c>
      <c r="AW43">
        <f t="shared" si="161"/>
        <v>0</v>
      </c>
      <c r="AX43">
        <f t="shared" si="161"/>
        <v>0</v>
      </c>
      <c r="AY43">
        <f t="shared" si="161"/>
        <v>0</v>
      </c>
      <c r="AZ43">
        <f t="shared" si="161"/>
        <v>0</v>
      </c>
      <c r="BA43">
        <f t="shared" si="161"/>
        <v>0</v>
      </c>
      <c r="BB43">
        <f t="shared" si="161"/>
        <v>0</v>
      </c>
      <c r="BC43">
        <f t="shared" si="161"/>
        <v>0</v>
      </c>
      <c r="BD43">
        <f t="shared" si="161"/>
        <v>0</v>
      </c>
      <c r="BE43">
        <f t="shared" si="161"/>
        <v>0</v>
      </c>
      <c r="BF43">
        <f t="shared" si="162"/>
        <v>0</v>
      </c>
      <c r="BG43">
        <f t="shared" si="162"/>
        <v>0</v>
      </c>
      <c r="BH43">
        <f t="shared" si="162"/>
        <v>0</v>
      </c>
      <c r="BI43">
        <f t="shared" si="162"/>
        <v>0</v>
      </c>
      <c r="BJ43">
        <f t="shared" si="162"/>
        <v>0</v>
      </c>
      <c r="BK43">
        <f t="shared" si="162"/>
        <v>0</v>
      </c>
      <c r="BL43">
        <f t="shared" si="162"/>
        <v>0</v>
      </c>
      <c r="BM43">
        <f t="shared" si="162"/>
        <v>0</v>
      </c>
      <c r="BN43">
        <f t="shared" si="162"/>
        <v>0</v>
      </c>
      <c r="BO43">
        <f t="shared" si="162"/>
        <v>0</v>
      </c>
      <c r="BP43">
        <f t="shared" si="163"/>
        <v>0</v>
      </c>
      <c r="BQ43">
        <f t="shared" si="163"/>
        <v>0</v>
      </c>
      <c r="BR43">
        <f t="shared" si="163"/>
        <v>0</v>
      </c>
      <c r="BS43">
        <f t="shared" si="163"/>
        <v>0</v>
      </c>
      <c r="BT43">
        <f t="shared" si="163"/>
        <v>0</v>
      </c>
      <c r="BU43">
        <f t="shared" si="163"/>
        <v>0</v>
      </c>
      <c r="BV43">
        <f t="shared" si="163"/>
        <v>0</v>
      </c>
      <c r="BW43">
        <f t="shared" si="163"/>
        <v>0</v>
      </c>
      <c r="BX43">
        <f t="shared" si="163"/>
        <v>0</v>
      </c>
      <c r="BY43">
        <f t="shared" si="163"/>
        <v>0</v>
      </c>
      <c r="BZ43">
        <f t="shared" si="164"/>
        <v>0</v>
      </c>
      <c r="CA43">
        <f t="shared" si="164"/>
        <v>0</v>
      </c>
      <c r="CB43">
        <f t="shared" si="164"/>
        <v>0</v>
      </c>
      <c r="CC43">
        <f t="shared" si="164"/>
        <v>0</v>
      </c>
      <c r="CD43">
        <f t="shared" si="164"/>
        <v>0</v>
      </c>
      <c r="CE43">
        <f t="shared" si="164"/>
        <v>0</v>
      </c>
      <c r="CF43">
        <f t="shared" si="164"/>
        <v>0</v>
      </c>
      <c r="CG43">
        <f t="shared" si="164"/>
        <v>0</v>
      </c>
      <c r="CH43">
        <f t="shared" si="164"/>
        <v>0</v>
      </c>
      <c r="CI43">
        <f t="shared" si="164"/>
        <v>0</v>
      </c>
      <c r="CJ43">
        <f t="shared" si="165"/>
        <v>0</v>
      </c>
      <c r="CK43">
        <f t="shared" si="165"/>
        <v>0</v>
      </c>
      <c r="CL43">
        <f t="shared" si="165"/>
        <v>0</v>
      </c>
      <c r="CM43">
        <f t="shared" si="165"/>
        <v>0</v>
      </c>
      <c r="CN43">
        <f t="shared" si="165"/>
        <v>0</v>
      </c>
      <c r="CO43">
        <f t="shared" si="165"/>
        <v>0</v>
      </c>
      <c r="CP43">
        <f t="shared" si="165"/>
        <v>0</v>
      </c>
      <c r="CQ43">
        <f t="shared" si="165"/>
        <v>0</v>
      </c>
      <c r="CR43">
        <f t="shared" si="165"/>
        <v>0</v>
      </c>
      <c r="CS43">
        <f t="shared" si="165"/>
        <v>0</v>
      </c>
      <c r="CT43">
        <f t="shared" si="166"/>
        <v>0</v>
      </c>
      <c r="CU43">
        <f t="shared" si="166"/>
        <v>0</v>
      </c>
      <c r="CV43">
        <f t="shared" si="166"/>
        <v>0</v>
      </c>
      <c r="CW43">
        <f t="shared" si="166"/>
        <v>0</v>
      </c>
      <c r="CX43">
        <f t="shared" si="166"/>
        <v>0</v>
      </c>
      <c r="CY43">
        <f t="shared" si="166"/>
        <v>0</v>
      </c>
      <c r="CZ43">
        <f t="shared" si="166"/>
        <v>0</v>
      </c>
      <c r="DA43">
        <f t="shared" si="166"/>
        <v>0</v>
      </c>
      <c r="DB43">
        <f t="shared" si="166"/>
        <v>0</v>
      </c>
      <c r="DC43">
        <f t="shared" si="166"/>
        <v>0</v>
      </c>
      <c r="DD43">
        <f t="shared" si="167"/>
        <v>0</v>
      </c>
      <c r="DE43">
        <f t="shared" si="167"/>
        <v>0</v>
      </c>
      <c r="DF43">
        <f t="shared" si="167"/>
        <v>0</v>
      </c>
      <c r="DG43">
        <f t="shared" si="167"/>
        <v>0</v>
      </c>
      <c r="DH43">
        <f t="shared" si="167"/>
        <v>0</v>
      </c>
      <c r="DI43">
        <f t="shared" si="167"/>
        <v>0</v>
      </c>
      <c r="DJ43">
        <f t="shared" si="167"/>
        <v>0</v>
      </c>
      <c r="DK43">
        <f t="shared" si="167"/>
        <v>0</v>
      </c>
      <c r="DL43">
        <f t="shared" si="167"/>
        <v>0</v>
      </c>
      <c r="DM43">
        <f t="shared" si="167"/>
        <v>0</v>
      </c>
      <c r="DN43">
        <f t="shared" si="168"/>
        <v>0</v>
      </c>
      <c r="DO43">
        <f t="shared" si="168"/>
        <v>0</v>
      </c>
      <c r="DP43">
        <f t="shared" si="168"/>
        <v>0</v>
      </c>
      <c r="DQ43">
        <f t="shared" si="168"/>
        <v>0</v>
      </c>
      <c r="DR43">
        <f t="shared" si="168"/>
        <v>0</v>
      </c>
      <c r="DS43">
        <f t="shared" si="168"/>
        <v>0</v>
      </c>
      <c r="DT43">
        <f t="shared" si="168"/>
        <v>0</v>
      </c>
      <c r="DU43">
        <f t="shared" si="168"/>
        <v>0</v>
      </c>
      <c r="DV43">
        <f t="shared" si="168"/>
        <v>0</v>
      </c>
      <c r="DW43">
        <v>0</v>
      </c>
      <c r="DY43" s="10">
        <v>38</v>
      </c>
      <c r="DZ43">
        <f t="shared" si="170"/>
        <v>0</v>
      </c>
      <c r="EA43">
        <f t="shared" si="171"/>
        <v>0</v>
      </c>
      <c r="EB43">
        <f t="shared" si="172"/>
        <v>0</v>
      </c>
      <c r="EC43">
        <f t="shared" si="173"/>
        <v>0</v>
      </c>
      <c r="ED43">
        <f t="shared" si="174"/>
        <v>0</v>
      </c>
      <c r="EE43">
        <f t="shared" si="175"/>
        <v>0</v>
      </c>
      <c r="EF43">
        <f t="shared" si="176"/>
        <v>0</v>
      </c>
      <c r="EG43">
        <f t="shared" si="177"/>
        <v>0</v>
      </c>
      <c r="EH43">
        <f t="shared" si="178"/>
        <v>0</v>
      </c>
      <c r="EI43">
        <f t="shared" si="179"/>
        <v>0</v>
      </c>
      <c r="EJ43">
        <f t="shared" si="180"/>
        <v>0</v>
      </c>
      <c r="EK43">
        <f t="shared" si="181"/>
        <v>0</v>
      </c>
      <c r="EL43">
        <f t="shared" si="182"/>
        <v>0</v>
      </c>
      <c r="EM43">
        <f t="shared" si="183"/>
        <v>0</v>
      </c>
      <c r="EN43">
        <f t="shared" si="184"/>
        <v>0</v>
      </c>
      <c r="EO43">
        <f t="shared" si="185"/>
        <v>0</v>
      </c>
      <c r="EP43">
        <f t="shared" si="186"/>
        <v>0</v>
      </c>
      <c r="EQ43">
        <f t="shared" si="187"/>
        <v>0</v>
      </c>
      <c r="ER43">
        <f t="shared" si="188"/>
        <v>0</v>
      </c>
      <c r="ES43">
        <f t="shared" si="189"/>
        <v>0</v>
      </c>
      <c r="ET43">
        <f t="shared" si="190"/>
        <v>0</v>
      </c>
      <c r="EU43">
        <f t="shared" si="191"/>
        <v>0</v>
      </c>
      <c r="EV43">
        <f t="shared" si="192"/>
        <v>0</v>
      </c>
      <c r="EW43">
        <f t="shared" si="193"/>
        <v>0</v>
      </c>
      <c r="EX43">
        <f t="shared" si="194"/>
        <v>0</v>
      </c>
      <c r="EY43">
        <f t="shared" si="195"/>
        <v>0</v>
      </c>
      <c r="EZ43">
        <f t="shared" si="196"/>
        <v>0</v>
      </c>
      <c r="FA43">
        <f t="shared" si="197"/>
        <v>0</v>
      </c>
      <c r="FB43">
        <f t="shared" si="198"/>
        <v>0</v>
      </c>
      <c r="FC43">
        <f t="shared" si="199"/>
        <v>0</v>
      </c>
      <c r="FD43">
        <f t="shared" si="200"/>
        <v>0</v>
      </c>
      <c r="FE43">
        <f t="shared" si="201"/>
        <v>0</v>
      </c>
      <c r="FF43">
        <f t="shared" si="202"/>
        <v>0</v>
      </c>
      <c r="FG43">
        <f t="shared" si="203"/>
        <v>0</v>
      </c>
      <c r="FH43">
        <f t="shared" si="204"/>
        <v>-10000000</v>
      </c>
      <c r="FI43">
        <f t="shared" si="205"/>
        <v>60000000</v>
      </c>
      <c r="FJ43">
        <f t="shared" si="206"/>
        <v>-150000000</v>
      </c>
      <c r="FK43">
        <f t="shared" si="207"/>
        <v>190250641.09</v>
      </c>
      <c r="FL43">
        <f t="shared" si="208"/>
        <v>-120000000</v>
      </c>
      <c r="FM43">
        <f t="shared" si="209"/>
        <v>30000000</v>
      </c>
      <c r="FN43">
        <f t="shared" si="210"/>
        <v>0</v>
      </c>
      <c r="FO43">
        <f t="shared" si="211"/>
        <v>0</v>
      </c>
      <c r="FP43">
        <f t="shared" si="212"/>
        <v>0</v>
      </c>
      <c r="FQ43">
        <f t="shared" si="213"/>
        <v>0</v>
      </c>
      <c r="FR43">
        <f t="shared" si="214"/>
        <v>0</v>
      </c>
      <c r="FS43">
        <f t="shared" si="215"/>
        <v>0</v>
      </c>
      <c r="FT43">
        <f t="shared" si="216"/>
        <v>0</v>
      </c>
      <c r="FU43">
        <f t="shared" si="217"/>
        <v>0</v>
      </c>
      <c r="FV43">
        <f t="shared" si="218"/>
        <v>0</v>
      </c>
      <c r="FW43">
        <f t="shared" si="219"/>
        <v>0</v>
      </c>
      <c r="FX43">
        <f t="shared" si="220"/>
        <v>0</v>
      </c>
      <c r="FY43">
        <f t="shared" si="221"/>
        <v>0</v>
      </c>
      <c r="FZ43">
        <f t="shared" si="222"/>
        <v>0</v>
      </c>
      <c r="GA43">
        <f t="shared" si="223"/>
        <v>0</v>
      </c>
      <c r="GB43">
        <f t="shared" si="224"/>
        <v>0</v>
      </c>
      <c r="GC43">
        <f t="shared" si="225"/>
        <v>0</v>
      </c>
      <c r="GD43">
        <f t="shared" si="226"/>
        <v>0</v>
      </c>
      <c r="GE43">
        <f t="shared" si="227"/>
        <v>0</v>
      </c>
      <c r="GF43">
        <f t="shared" si="228"/>
        <v>0</v>
      </c>
      <c r="GG43">
        <f t="shared" si="229"/>
        <v>0</v>
      </c>
      <c r="GH43">
        <f t="shared" si="230"/>
        <v>0</v>
      </c>
      <c r="GI43">
        <f t="shared" si="231"/>
        <v>0</v>
      </c>
      <c r="GJ43">
        <f t="shared" si="232"/>
        <v>0</v>
      </c>
      <c r="GK43">
        <f t="shared" si="233"/>
        <v>0</v>
      </c>
      <c r="GL43">
        <f t="shared" si="234"/>
        <v>0</v>
      </c>
      <c r="GM43">
        <f t="shared" si="235"/>
        <v>0</v>
      </c>
      <c r="GN43">
        <f t="shared" si="236"/>
        <v>0</v>
      </c>
      <c r="GO43">
        <f t="shared" si="237"/>
        <v>0</v>
      </c>
      <c r="GP43">
        <f t="shared" si="238"/>
        <v>0</v>
      </c>
      <c r="GQ43">
        <f t="shared" si="239"/>
        <v>0</v>
      </c>
      <c r="GR43">
        <f t="shared" si="240"/>
        <v>0</v>
      </c>
      <c r="GS43">
        <f t="shared" si="241"/>
        <v>0</v>
      </c>
      <c r="GT43">
        <f t="shared" si="242"/>
        <v>0</v>
      </c>
      <c r="GU43">
        <f t="shared" si="243"/>
        <v>0</v>
      </c>
      <c r="GV43">
        <f t="shared" si="244"/>
        <v>0</v>
      </c>
      <c r="GW43">
        <f t="shared" si="245"/>
        <v>0</v>
      </c>
      <c r="GX43">
        <f t="shared" si="246"/>
        <v>0</v>
      </c>
      <c r="GY43">
        <f t="shared" si="247"/>
        <v>0</v>
      </c>
      <c r="GZ43">
        <f t="shared" si="248"/>
        <v>0</v>
      </c>
      <c r="HA43">
        <f t="shared" si="249"/>
        <v>0</v>
      </c>
      <c r="HB43">
        <f t="shared" si="250"/>
        <v>0</v>
      </c>
      <c r="HC43">
        <f t="shared" si="251"/>
        <v>0</v>
      </c>
      <c r="HD43">
        <f t="shared" si="252"/>
        <v>0</v>
      </c>
      <c r="HE43">
        <f t="shared" si="253"/>
        <v>0</v>
      </c>
      <c r="HF43">
        <f t="shared" si="254"/>
        <v>0</v>
      </c>
      <c r="HG43">
        <f t="shared" si="255"/>
        <v>0</v>
      </c>
      <c r="HH43">
        <f t="shared" si="256"/>
        <v>0</v>
      </c>
      <c r="HI43">
        <f t="shared" si="257"/>
        <v>0</v>
      </c>
      <c r="HJ43">
        <f t="shared" si="258"/>
        <v>0</v>
      </c>
      <c r="HK43">
        <f t="shared" si="259"/>
        <v>0</v>
      </c>
      <c r="HL43">
        <f t="shared" si="260"/>
        <v>0</v>
      </c>
      <c r="HM43">
        <f t="shared" si="261"/>
        <v>0</v>
      </c>
      <c r="HN43">
        <f t="shared" si="262"/>
        <v>0</v>
      </c>
      <c r="HO43">
        <f t="shared" si="263"/>
        <v>0</v>
      </c>
      <c r="HP43">
        <f t="shared" si="264"/>
        <v>0</v>
      </c>
      <c r="HQ43">
        <f t="shared" si="265"/>
        <v>0</v>
      </c>
      <c r="HR43">
        <f t="shared" si="266"/>
        <v>0</v>
      </c>
      <c r="HS43">
        <f t="shared" si="267"/>
        <v>0</v>
      </c>
      <c r="HT43">
        <f t="shared" si="268"/>
        <v>0</v>
      </c>
      <c r="HU43">
        <f t="shared" si="269"/>
        <v>0</v>
      </c>
      <c r="HV43">
        <f t="shared" si="270"/>
        <v>0</v>
      </c>
      <c r="HW43">
        <f t="shared" si="271"/>
        <v>0</v>
      </c>
      <c r="HX43">
        <f t="shared" si="272"/>
        <v>0</v>
      </c>
      <c r="HY43">
        <f t="shared" si="273"/>
        <v>0</v>
      </c>
      <c r="HZ43">
        <f t="shared" si="274"/>
        <v>0</v>
      </c>
      <c r="IA43">
        <f t="shared" si="275"/>
        <v>0</v>
      </c>
      <c r="IB43">
        <f t="shared" si="276"/>
        <v>0</v>
      </c>
      <c r="IC43">
        <f t="shared" si="277"/>
        <v>0</v>
      </c>
      <c r="ID43">
        <f t="shared" si="278"/>
        <v>0</v>
      </c>
      <c r="IE43">
        <f t="shared" si="279"/>
        <v>0</v>
      </c>
      <c r="IF43">
        <f t="shared" si="280"/>
        <v>0</v>
      </c>
      <c r="IG43">
        <f t="shared" si="281"/>
        <v>0</v>
      </c>
      <c r="IH43">
        <f t="shared" si="282"/>
        <v>0</v>
      </c>
      <c r="II43">
        <f t="shared" si="283"/>
        <v>0</v>
      </c>
      <c r="IJ43">
        <f t="shared" si="284"/>
        <v>0</v>
      </c>
      <c r="IK43">
        <f t="shared" si="285"/>
        <v>0</v>
      </c>
      <c r="IL43">
        <f t="shared" si="286"/>
        <v>0</v>
      </c>
      <c r="IM43">
        <f t="shared" si="287"/>
        <v>0</v>
      </c>
      <c r="IN43">
        <f t="shared" si="288"/>
        <v>0</v>
      </c>
      <c r="IO43">
        <f t="shared" si="289"/>
        <v>0</v>
      </c>
    </row>
    <row r="44" spans="1:249" ht="15">
      <c r="A44" s="11">
        <v>39</v>
      </c>
      <c r="B44" s="11">
        <f>IF(A44&lt;=$E$2,Inputs!A44,"")</f>
        <v>58</v>
      </c>
      <c r="C44" s="11">
        <f>IF(A44&lt;=$E$2,Inputs!D44,0)</f>
        <v>4.8844868195149303E-3</v>
      </c>
      <c r="D44" s="11">
        <f>IF(A44&lt;=$E$2,Inputs!F44,0)</f>
        <v>245499.69</v>
      </c>
      <c r="E44" s="11">
        <f t="shared" si="169"/>
        <v>1199.1400000000001</v>
      </c>
      <c r="G44" s="9">
        <v>39</v>
      </c>
      <c r="H44">
        <f t="shared" si="157"/>
        <v>0</v>
      </c>
      <c r="I44">
        <f t="shared" si="157"/>
        <v>0</v>
      </c>
      <c r="J44">
        <f t="shared" si="157"/>
        <v>0</v>
      </c>
      <c r="K44">
        <f t="shared" si="157"/>
        <v>0</v>
      </c>
      <c r="L44">
        <f t="shared" si="157"/>
        <v>0</v>
      </c>
      <c r="M44">
        <f t="shared" si="157"/>
        <v>0</v>
      </c>
      <c r="N44">
        <f t="shared" si="157"/>
        <v>0</v>
      </c>
      <c r="O44">
        <f t="shared" si="157"/>
        <v>0</v>
      </c>
      <c r="P44">
        <f t="shared" si="157"/>
        <v>0</v>
      </c>
      <c r="Q44">
        <f t="shared" si="157"/>
        <v>0</v>
      </c>
      <c r="R44">
        <f t="shared" si="158"/>
        <v>0</v>
      </c>
      <c r="S44">
        <f t="shared" si="158"/>
        <v>0</v>
      </c>
      <c r="T44">
        <f t="shared" si="158"/>
        <v>0</v>
      </c>
      <c r="U44">
        <f t="shared" si="158"/>
        <v>0</v>
      </c>
      <c r="V44">
        <f t="shared" si="158"/>
        <v>0</v>
      </c>
      <c r="W44">
        <f t="shared" si="158"/>
        <v>0</v>
      </c>
      <c r="X44">
        <f t="shared" si="158"/>
        <v>0</v>
      </c>
      <c r="Y44">
        <f t="shared" si="158"/>
        <v>0</v>
      </c>
      <c r="Z44">
        <f t="shared" si="158"/>
        <v>0</v>
      </c>
      <c r="AA44">
        <f t="shared" si="158"/>
        <v>0</v>
      </c>
      <c r="AB44">
        <f t="shared" si="159"/>
        <v>0</v>
      </c>
      <c r="AC44">
        <f t="shared" si="159"/>
        <v>0</v>
      </c>
      <c r="AD44">
        <f t="shared" si="159"/>
        <v>0</v>
      </c>
      <c r="AE44">
        <f t="shared" si="159"/>
        <v>0</v>
      </c>
      <c r="AF44">
        <f t="shared" si="159"/>
        <v>0</v>
      </c>
      <c r="AG44">
        <f t="shared" si="159"/>
        <v>0</v>
      </c>
      <c r="AH44">
        <f t="shared" si="159"/>
        <v>0</v>
      </c>
      <c r="AI44">
        <f t="shared" si="159"/>
        <v>0</v>
      </c>
      <c r="AJ44">
        <f t="shared" si="159"/>
        <v>0</v>
      </c>
      <c r="AK44">
        <f t="shared" si="159"/>
        <v>0</v>
      </c>
      <c r="AL44">
        <f t="shared" si="160"/>
        <v>0</v>
      </c>
      <c r="AM44">
        <f t="shared" si="160"/>
        <v>0</v>
      </c>
      <c r="AN44">
        <f t="shared" si="160"/>
        <v>0</v>
      </c>
      <c r="AO44">
        <f t="shared" si="160"/>
        <v>0</v>
      </c>
      <c r="AP44">
        <f t="shared" si="160"/>
        <v>0</v>
      </c>
      <c r="AQ44">
        <f t="shared" si="160"/>
        <v>-1</v>
      </c>
      <c r="AR44">
        <f t="shared" si="160"/>
        <v>6</v>
      </c>
      <c r="AS44">
        <f t="shared" si="160"/>
        <v>-12</v>
      </c>
      <c r="AT44">
        <f t="shared" si="160"/>
        <v>10</v>
      </c>
      <c r="AU44">
        <f t="shared" si="160"/>
        <v>-3</v>
      </c>
      <c r="AV44">
        <f t="shared" si="161"/>
        <v>0</v>
      </c>
      <c r="AW44">
        <f t="shared" si="161"/>
        <v>0</v>
      </c>
      <c r="AX44">
        <f t="shared" si="161"/>
        <v>0</v>
      </c>
      <c r="AY44">
        <f t="shared" si="161"/>
        <v>0</v>
      </c>
      <c r="AZ44">
        <f t="shared" si="161"/>
        <v>0</v>
      </c>
      <c r="BA44">
        <f t="shared" si="161"/>
        <v>0</v>
      </c>
      <c r="BB44">
        <f t="shared" si="161"/>
        <v>0</v>
      </c>
      <c r="BC44">
        <f t="shared" si="161"/>
        <v>0</v>
      </c>
      <c r="BD44">
        <f t="shared" si="161"/>
        <v>0</v>
      </c>
      <c r="BE44">
        <f t="shared" si="161"/>
        <v>0</v>
      </c>
      <c r="BF44">
        <f t="shared" si="162"/>
        <v>0</v>
      </c>
      <c r="BG44">
        <f t="shared" si="162"/>
        <v>0</v>
      </c>
      <c r="BH44">
        <f t="shared" si="162"/>
        <v>0</v>
      </c>
      <c r="BI44">
        <f t="shared" si="162"/>
        <v>0</v>
      </c>
      <c r="BJ44">
        <f t="shared" si="162"/>
        <v>0</v>
      </c>
      <c r="BK44">
        <f t="shared" si="162"/>
        <v>0</v>
      </c>
      <c r="BL44">
        <f t="shared" si="162"/>
        <v>0</v>
      </c>
      <c r="BM44">
        <f t="shared" si="162"/>
        <v>0</v>
      </c>
      <c r="BN44">
        <f t="shared" si="162"/>
        <v>0</v>
      </c>
      <c r="BO44">
        <f t="shared" si="162"/>
        <v>0</v>
      </c>
      <c r="BP44">
        <f t="shared" si="163"/>
        <v>0</v>
      </c>
      <c r="BQ44">
        <f t="shared" si="163"/>
        <v>0</v>
      </c>
      <c r="BR44">
        <f t="shared" si="163"/>
        <v>0</v>
      </c>
      <c r="BS44">
        <f t="shared" si="163"/>
        <v>0</v>
      </c>
      <c r="BT44">
        <f t="shared" si="163"/>
        <v>0</v>
      </c>
      <c r="BU44">
        <f t="shared" si="163"/>
        <v>0</v>
      </c>
      <c r="BV44">
        <f t="shared" si="163"/>
        <v>0</v>
      </c>
      <c r="BW44">
        <f t="shared" si="163"/>
        <v>0</v>
      </c>
      <c r="BX44">
        <f t="shared" si="163"/>
        <v>0</v>
      </c>
      <c r="BY44">
        <f t="shared" si="163"/>
        <v>0</v>
      </c>
      <c r="BZ44">
        <f t="shared" si="164"/>
        <v>0</v>
      </c>
      <c r="CA44">
        <f t="shared" si="164"/>
        <v>0</v>
      </c>
      <c r="CB44">
        <f t="shared" si="164"/>
        <v>0</v>
      </c>
      <c r="CC44">
        <f t="shared" si="164"/>
        <v>0</v>
      </c>
      <c r="CD44">
        <f t="shared" si="164"/>
        <v>0</v>
      </c>
      <c r="CE44">
        <f t="shared" si="164"/>
        <v>0</v>
      </c>
      <c r="CF44">
        <f t="shared" si="164"/>
        <v>0</v>
      </c>
      <c r="CG44">
        <f t="shared" si="164"/>
        <v>0</v>
      </c>
      <c r="CH44">
        <f t="shared" si="164"/>
        <v>0</v>
      </c>
      <c r="CI44">
        <f t="shared" si="164"/>
        <v>0</v>
      </c>
      <c r="CJ44">
        <f t="shared" si="165"/>
        <v>0</v>
      </c>
      <c r="CK44">
        <f t="shared" si="165"/>
        <v>0</v>
      </c>
      <c r="CL44">
        <f t="shared" si="165"/>
        <v>0</v>
      </c>
      <c r="CM44">
        <f t="shared" si="165"/>
        <v>0</v>
      </c>
      <c r="CN44">
        <f t="shared" si="165"/>
        <v>0</v>
      </c>
      <c r="CO44">
        <f t="shared" si="165"/>
        <v>0</v>
      </c>
      <c r="CP44">
        <f t="shared" si="165"/>
        <v>0</v>
      </c>
      <c r="CQ44">
        <f t="shared" si="165"/>
        <v>0</v>
      </c>
      <c r="CR44">
        <f t="shared" si="165"/>
        <v>0</v>
      </c>
      <c r="CS44">
        <f t="shared" si="165"/>
        <v>0</v>
      </c>
      <c r="CT44">
        <f t="shared" si="166"/>
        <v>0</v>
      </c>
      <c r="CU44">
        <f t="shared" si="166"/>
        <v>0</v>
      </c>
      <c r="CV44">
        <f t="shared" si="166"/>
        <v>0</v>
      </c>
      <c r="CW44">
        <f t="shared" si="166"/>
        <v>0</v>
      </c>
      <c r="CX44">
        <f t="shared" si="166"/>
        <v>0</v>
      </c>
      <c r="CY44">
        <f t="shared" si="166"/>
        <v>0</v>
      </c>
      <c r="CZ44">
        <f t="shared" si="166"/>
        <v>0</v>
      </c>
      <c r="DA44">
        <f t="shared" si="166"/>
        <v>0</v>
      </c>
      <c r="DB44">
        <f t="shared" si="166"/>
        <v>0</v>
      </c>
      <c r="DC44">
        <f t="shared" si="166"/>
        <v>0</v>
      </c>
      <c r="DD44">
        <f t="shared" si="167"/>
        <v>0</v>
      </c>
      <c r="DE44">
        <f t="shared" si="167"/>
        <v>0</v>
      </c>
      <c r="DF44">
        <f t="shared" si="167"/>
        <v>0</v>
      </c>
      <c r="DG44">
        <f t="shared" si="167"/>
        <v>0</v>
      </c>
      <c r="DH44">
        <f t="shared" si="167"/>
        <v>0</v>
      </c>
      <c r="DI44">
        <f t="shared" si="167"/>
        <v>0</v>
      </c>
      <c r="DJ44">
        <f t="shared" si="167"/>
        <v>0</v>
      </c>
      <c r="DK44">
        <f t="shared" si="167"/>
        <v>0</v>
      </c>
      <c r="DL44">
        <f t="shared" si="167"/>
        <v>0</v>
      </c>
      <c r="DM44">
        <f t="shared" si="167"/>
        <v>0</v>
      </c>
      <c r="DN44">
        <f t="shared" si="168"/>
        <v>0</v>
      </c>
      <c r="DO44">
        <f t="shared" si="168"/>
        <v>0</v>
      </c>
      <c r="DP44">
        <f t="shared" si="168"/>
        <v>0</v>
      </c>
      <c r="DQ44">
        <f t="shared" si="168"/>
        <v>0</v>
      </c>
      <c r="DR44">
        <f t="shared" si="168"/>
        <v>0</v>
      </c>
      <c r="DS44">
        <f t="shared" si="168"/>
        <v>0</v>
      </c>
      <c r="DT44">
        <f t="shared" si="168"/>
        <v>0</v>
      </c>
      <c r="DU44">
        <f t="shared" si="168"/>
        <v>0</v>
      </c>
      <c r="DV44">
        <f t="shared" si="168"/>
        <v>0</v>
      </c>
      <c r="DW44">
        <v>0</v>
      </c>
      <c r="DY44" s="10">
        <v>39</v>
      </c>
      <c r="DZ44">
        <f t="shared" si="170"/>
        <v>0</v>
      </c>
      <c r="EA44">
        <f t="shared" si="171"/>
        <v>0</v>
      </c>
      <c r="EB44">
        <f t="shared" si="172"/>
        <v>0</v>
      </c>
      <c r="EC44">
        <f t="shared" si="173"/>
        <v>0</v>
      </c>
      <c r="ED44">
        <f t="shared" si="174"/>
        <v>0</v>
      </c>
      <c r="EE44">
        <f t="shared" si="175"/>
        <v>0</v>
      </c>
      <c r="EF44">
        <f t="shared" si="176"/>
        <v>0</v>
      </c>
      <c r="EG44">
        <f t="shared" si="177"/>
        <v>0</v>
      </c>
      <c r="EH44">
        <f t="shared" si="178"/>
        <v>0</v>
      </c>
      <c r="EI44">
        <f t="shared" si="179"/>
        <v>0</v>
      </c>
      <c r="EJ44">
        <f t="shared" si="180"/>
        <v>0</v>
      </c>
      <c r="EK44">
        <f t="shared" si="181"/>
        <v>0</v>
      </c>
      <c r="EL44">
        <f t="shared" si="182"/>
        <v>0</v>
      </c>
      <c r="EM44">
        <f t="shared" si="183"/>
        <v>0</v>
      </c>
      <c r="EN44">
        <f t="shared" si="184"/>
        <v>0</v>
      </c>
      <c r="EO44">
        <f t="shared" si="185"/>
        <v>0</v>
      </c>
      <c r="EP44">
        <f t="shared" si="186"/>
        <v>0</v>
      </c>
      <c r="EQ44">
        <f t="shared" si="187"/>
        <v>0</v>
      </c>
      <c r="ER44">
        <f t="shared" si="188"/>
        <v>0</v>
      </c>
      <c r="ES44">
        <f t="shared" si="189"/>
        <v>0</v>
      </c>
      <c r="ET44">
        <f t="shared" si="190"/>
        <v>0</v>
      </c>
      <c r="EU44">
        <f t="shared" si="191"/>
        <v>0</v>
      </c>
      <c r="EV44">
        <f t="shared" si="192"/>
        <v>0</v>
      </c>
      <c r="EW44">
        <f t="shared" si="193"/>
        <v>0</v>
      </c>
      <c r="EX44">
        <f t="shared" si="194"/>
        <v>0</v>
      </c>
      <c r="EY44">
        <f t="shared" si="195"/>
        <v>0</v>
      </c>
      <c r="EZ44">
        <f t="shared" si="196"/>
        <v>0</v>
      </c>
      <c r="FA44">
        <f t="shared" si="197"/>
        <v>0</v>
      </c>
      <c r="FB44">
        <f t="shared" si="198"/>
        <v>0</v>
      </c>
      <c r="FC44">
        <f t="shared" si="199"/>
        <v>0</v>
      </c>
      <c r="FD44">
        <f t="shared" si="200"/>
        <v>0</v>
      </c>
      <c r="FE44">
        <f t="shared" si="201"/>
        <v>0</v>
      </c>
      <c r="FF44">
        <f t="shared" si="202"/>
        <v>0</v>
      </c>
      <c r="FG44">
        <f t="shared" si="203"/>
        <v>0</v>
      </c>
      <c r="FH44">
        <f t="shared" si="204"/>
        <v>0</v>
      </c>
      <c r="FI44">
        <f t="shared" si="205"/>
        <v>-10000000</v>
      </c>
      <c r="FJ44">
        <f t="shared" si="206"/>
        <v>60000000</v>
      </c>
      <c r="FK44">
        <f t="shared" si="207"/>
        <v>-120000000</v>
      </c>
      <c r="FL44">
        <f t="shared" si="208"/>
        <v>100245499.69</v>
      </c>
      <c r="FM44">
        <f t="shared" si="209"/>
        <v>-30000000</v>
      </c>
      <c r="FN44">
        <f t="shared" si="210"/>
        <v>0</v>
      </c>
      <c r="FO44">
        <f t="shared" si="211"/>
        <v>0</v>
      </c>
      <c r="FP44">
        <f t="shared" si="212"/>
        <v>0</v>
      </c>
      <c r="FQ44">
        <f t="shared" si="213"/>
        <v>0</v>
      </c>
      <c r="FR44">
        <f t="shared" si="214"/>
        <v>0</v>
      </c>
      <c r="FS44">
        <f t="shared" si="215"/>
        <v>0</v>
      </c>
      <c r="FT44">
        <f t="shared" si="216"/>
        <v>0</v>
      </c>
      <c r="FU44">
        <f t="shared" si="217"/>
        <v>0</v>
      </c>
      <c r="FV44">
        <f t="shared" si="218"/>
        <v>0</v>
      </c>
      <c r="FW44">
        <f t="shared" si="219"/>
        <v>0</v>
      </c>
      <c r="FX44">
        <f t="shared" si="220"/>
        <v>0</v>
      </c>
      <c r="FY44">
        <f t="shared" si="221"/>
        <v>0</v>
      </c>
      <c r="FZ44">
        <f t="shared" si="222"/>
        <v>0</v>
      </c>
      <c r="GA44">
        <f t="shared" si="223"/>
        <v>0</v>
      </c>
      <c r="GB44">
        <f t="shared" si="224"/>
        <v>0</v>
      </c>
      <c r="GC44">
        <f t="shared" si="225"/>
        <v>0</v>
      </c>
      <c r="GD44">
        <f t="shared" si="226"/>
        <v>0</v>
      </c>
      <c r="GE44">
        <f t="shared" si="227"/>
        <v>0</v>
      </c>
      <c r="GF44">
        <f t="shared" si="228"/>
        <v>0</v>
      </c>
      <c r="GG44">
        <f t="shared" si="229"/>
        <v>0</v>
      </c>
      <c r="GH44">
        <f t="shared" si="230"/>
        <v>0</v>
      </c>
      <c r="GI44">
        <f t="shared" si="231"/>
        <v>0</v>
      </c>
      <c r="GJ44">
        <f t="shared" si="232"/>
        <v>0</v>
      </c>
      <c r="GK44">
        <f t="shared" si="233"/>
        <v>0</v>
      </c>
      <c r="GL44">
        <f t="shared" si="234"/>
        <v>0</v>
      </c>
      <c r="GM44">
        <f t="shared" si="235"/>
        <v>0</v>
      </c>
      <c r="GN44">
        <f t="shared" si="236"/>
        <v>0</v>
      </c>
      <c r="GO44">
        <f t="shared" si="237"/>
        <v>0</v>
      </c>
      <c r="GP44">
        <f t="shared" si="238"/>
        <v>0</v>
      </c>
      <c r="GQ44">
        <f t="shared" si="239"/>
        <v>0</v>
      </c>
      <c r="GR44">
        <f t="shared" si="240"/>
        <v>0</v>
      </c>
      <c r="GS44">
        <f t="shared" si="241"/>
        <v>0</v>
      </c>
      <c r="GT44">
        <f t="shared" si="242"/>
        <v>0</v>
      </c>
      <c r="GU44">
        <f t="shared" si="243"/>
        <v>0</v>
      </c>
      <c r="GV44">
        <f t="shared" si="244"/>
        <v>0</v>
      </c>
      <c r="GW44">
        <f t="shared" si="245"/>
        <v>0</v>
      </c>
      <c r="GX44">
        <f t="shared" si="246"/>
        <v>0</v>
      </c>
      <c r="GY44">
        <f t="shared" si="247"/>
        <v>0</v>
      </c>
      <c r="GZ44">
        <f t="shared" si="248"/>
        <v>0</v>
      </c>
      <c r="HA44">
        <f t="shared" si="249"/>
        <v>0</v>
      </c>
      <c r="HB44">
        <f t="shared" si="250"/>
        <v>0</v>
      </c>
      <c r="HC44">
        <f t="shared" si="251"/>
        <v>0</v>
      </c>
      <c r="HD44">
        <f t="shared" si="252"/>
        <v>0</v>
      </c>
      <c r="HE44">
        <f t="shared" si="253"/>
        <v>0</v>
      </c>
      <c r="HF44">
        <f t="shared" si="254"/>
        <v>0</v>
      </c>
      <c r="HG44">
        <f t="shared" si="255"/>
        <v>0</v>
      </c>
      <c r="HH44">
        <f t="shared" si="256"/>
        <v>0</v>
      </c>
      <c r="HI44">
        <f t="shared" si="257"/>
        <v>0</v>
      </c>
      <c r="HJ44">
        <f t="shared" si="258"/>
        <v>0</v>
      </c>
      <c r="HK44">
        <f t="shared" si="259"/>
        <v>0</v>
      </c>
      <c r="HL44">
        <f t="shared" si="260"/>
        <v>0</v>
      </c>
      <c r="HM44">
        <f t="shared" si="261"/>
        <v>0</v>
      </c>
      <c r="HN44">
        <f t="shared" si="262"/>
        <v>0</v>
      </c>
      <c r="HO44">
        <f t="shared" si="263"/>
        <v>0</v>
      </c>
      <c r="HP44">
        <f t="shared" si="264"/>
        <v>0</v>
      </c>
      <c r="HQ44">
        <f t="shared" si="265"/>
        <v>0</v>
      </c>
      <c r="HR44">
        <f t="shared" si="266"/>
        <v>0</v>
      </c>
      <c r="HS44">
        <f t="shared" si="267"/>
        <v>0</v>
      </c>
      <c r="HT44">
        <f t="shared" si="268"/>
        <v>0</v>
      </c>
      <c r="HU44">
        <f t="shared" si="269"/>
        <v>0</v>
      </c>
      <c r="HV44">
        <f t="shared" si="270"/>
        <v>0</v>
      </c>
      <c r="HW44">
        <f t="shared" si="271"/>
        <v>0</v>
      </c>
      <c r="HX44">
        <f t="shared" si="272"/>
        <v>0</v>
      </c>
      <c r="HY44">
        <f t="shared" si="273"/>
        <v>0</v>
      </c>
      <c r="HZ44">
        <f t="shared" si="274"/>
        <v>0</v>
      </c>
      <c r="IA44">
        <f t="shared" si="275"/>
        <v>0</v>
      </c>
      <c r="IB44">
        <f t="shared" si="276"/>
        <v>0</v>
      </c>
      <c r="IC44">
        <f t="shared" si="277"/>
        <v>0</v>
      </c>
      <c r="ID44">
        <f t="shared" si="278"/>
        <v>0</v>
      </c>
      <c r="IE44">
        <f t="shared" si="279"/>
        <v>0</v>
      </c>
      <c r="IF44">
        <f t="shared" si="280"/>
        <v>0</v>
      </c>
      <c r="IG44">
        <f t="shared" si="281"/>
        <v>0</v>
      </c>
      <c r="IH44">
        <f t="shared" si="282"/>
        <v>0</v>
      </c>
      <c r="II44">
        <f t="shared" si="283"/>
        <v>0</v>
      </c>
      <c r="IJ44">
        <f t="shared" si="284"/>
        <v>0</v>
      </c>
      <c r="IK44">
        <f t="shared" si="285"/>
        <v>0</v>
      </c>
      <c r="IL44">
        <f t="shared" si="286"/>
        <v>0</v>
      </c>
      <c r="IM44">
        <f t="shared" si="287"/>
        <v>0</v>
      </c>
      <c r="IN44">
        <f t="shared" si="288"/>
        <v>0</v>
      </c>
      <c r="IO44">
        <f t="shared" si="289"/>
        <v>0</v>
      </c>
    </row>
    <row r="45" spans="1:249" ht="15">
      <c r="A45" s="11">
        <v>40</v>
      </c>
      <c r="B45" s="11">
        <f>IF(A45&lt;=$E$2,Inputs!A45,"")</f>
        <v>59</v>
      </c>
      <c r="C45" s="11">
        <f>IF(A45&lt;=$E$2,Inputs!D45,0)</f>
        <v>5.2534209746428204E-3</v>
      </c>
      <c r="D45" s="11">
        <f>IF(A45&lt;=$E$2,Inputs!F45,0)</f>
        <v>225403.6</v>
      </c>
      <c r="E45" s="11">
        <f t="shared" si="169"/>
        <v>1184.1400000000001</v>
      </c>
      <c r="G45" s="9">
        <v>40</v>
      </c>
      <c r="H45">
        <f t="shared" si="157"/>
        <v>0</v>
      </c>
      <c r="I45">
        <f t="shared" si="157"/>
        <v>0</v>
      </c>
      <c r="J45">
        <f t="shared" si="157"/>
        <v>0</v>
      </c>
      <c r="K45">
        <f t="shared" si="157"/>
        <v>0</v>
      </c>
      <c r="L45">
        <f t="shared" si="157"/>
        <v>0</v>
      </c>
      <c r="M45">
        <f t="shared" si="157"/>
        <v>0</v>
      </c>
      <c r="N45">
        <f t="shared" si="157"/>
        <v>0</v>
      </c>
      <c r="O45">
        <f t="shared" si="157"/>
        <v>0</v>
      </c>
      <c r="P45">
        <f t="shared" si="157"/>
        <v>0</v>
      </c>
      <c r="Q45">
        <f t="shared" si="157"/>
        <v>0</v>
      </c>
      <c r="R45">
        <f t="shared" si="158"/>
        <v>0</v>
      </c>
      <c r="S45">
        <f t="shared" si="158"/>
        <v>0</v>
      </c>
      <c r="T45">
        <f t="shared" si="158"/>
        <v>0</v>
      </c>
      <c r="U45">
        <f t="shared" si="158"/>
        <v>0</v>
      </c>
      <c r="V45">
        <f t="shared" si="158"/>
        <v>0</v>
      </c>
      <c r="W45">
        <f t="shared" si="158"/>
        <v>0</v>
      </c>
      <c r="X45">
        <f t="shared" si="158"/>
        <v>0</v>
      </c>
      <c r="Y45">
        <f t="shared" si="158"/>
        <v>0</v>
      </c>
      <c r="Z45">
        <f t="shared" si="158"/>
        <v>0</v>
      </c>
      <c r="AA45">
        <f t="shared" si="158"/>
        <v>0</v>
      </c>
      <c r="AB45">
        <f t="shared" si="159"/>
        <v>0</v>
      </c>
      <c r="AC45">
        <f t="shared" si="159"/>
        <v>0</v>
      </c>
      <c r="AD45">
        <f t="shared" si="159"/>
        <v>0</v>
      </c>
      <c r="AE45">
        <f t="shared" si="159"/>
        <v>0</v>
      </c>
      <c r="AF45">
        <f t="shared" si="159"/>
        <v>0</v>
      </c>
      <c r="AG45">
        <f t="shared" si="159"/>
        <v>0</v>
      </c>
      <c r="AH45">
        <f t="shared" si="159"/>
        <v>0</v>
      </c>
      <c r="AI45">
        <f t="shared" si="159"/>
        <v>0</v>
      </c>
      <c r="AJ45">
        <f t="shared" si="159"/>
        <v>0</v>
      </c>
      <c r="AK45">
        <f t="shared" si="159"/>
        <v>0</v>
      </c>
      <c r="AL45">
        <f t="shared" si="160"/>
        <v>0</v>
      </c>
      <c r="AM45">
        <f t="shared" si="160"/>
        <v>0</v>
      </c>
      <c r="AN45">
        <f t="shared" si="160"/>
        <v>0</v>
      </c>
      <c r="AO45">
        <f t="shared" si="160"/>
        <v>0</v>
      </c>
      <c r="AP45">
        <f t="shared" si="160"/>
        <v>0</v>
      </c>
      <c r="AQ45">
        <f t="shared" si="160"/>
        <v>0</v>
      </c>
      <c r="AR45">
        <f t="shared" si="160"/>
        <v>-1</v>
      </c>
      <c r="AS45">
        <f t="shared" si="160"/>
        <v>3</v>
      </c>
      <c r="AT45">
        <f t="shared" si="160"/>
        <v>-3</v>
      </c>
      <c r="AU45">
        <f t="shared" si="160"/>
        <v>1</v>
      </c>
      <c r="AV45">
        <f t="shared" si="161"/>
        <v>0</v>
      </c>
      <c r="AW45">
        <f t="shared" si="161"/>
        <v>0</v>
      </c>
      <c r="AX45">
        <f t="shared" si="161"/>
        <v>0</v>
      </c>
      <c r="AY45">
        <f t="shared" si="161"/>
        <v>0</v>
      </c>
      <c r="AZ45">
        <f t="shared" si="161"/>
        <v>0</v>
      </c>
      <c r="BA45">
        <f t="shared" si="161"/>
        <v>0</v>
      </c>
      <c r="BB45">
        <f t="shared" si="161"/>
        <v>0</v>
      </c>
      <c r="BC45">
        <f t="shared" si="161"/>
        <v>0</v>
      </c>
      <c r="BD45">
        <f t="shared" si="161"/>
        <v>0</v>
      </c>
      <c r="BE45">
        <f t="shared" si="161"/>
        <v>0</v>
      </c>
      <c r="BF45">
        <f t="shared" si="162"/>
        <v>0</v>
      </c>
      <c r="BG45">
        <f t="shared" si="162"/>
        <v>0</v>
      </c>
      <c r="BH45">
        <f t="shared" si="162"/>
        <v>0</v>
      </c>
      <c r="BI45">
        <f t="shared" si="162"/>
        <v>0</v>
      </c>
      <c r="BJ45">
        <f t="shared" si="162"/>
        <v>0</v>
      </c>
      <c r="BK45">
        <f t="shared" si="162"/>
        <v>0</v>
      </c>
      <c r="BL45">
        <f t="shared" si="162"/>
        <v>0</v>
      </c>
      <c r="BM45">
        <f t="shared" si="162"/>
        <v>0</v>
      </c>
      <c r="BN45">
        <f t="shared" si="162"/>
        <v>0</v>
      </c>
      <c r="BO45">
        <f t="shared" si="162"/>
        <v>0</v>
      </c>
      <c r="BP45">
        <f t="shared" si="163"/>
        <v>0</v>
      </c>
      <c r="BQ45">
        <f t="shared" si="163"/>
        <v>0</v>
      </c>
      <c r="BR45">
        <f t="shared" si="163"/>
        <v>0</v>
      </c>
      <c r="BS45">
        <f t="shared" si="163"/>
        <v>0</v>
      </c>
      <c r="BT45">
        <f t="shared" si="163"/>
        <v>0</v>
      </c>
      <c r="BU45">
        <f t="shared" si="163"/>
        <v>0</v>
      </c>
      <c r="BV45">
        <f t="shared" si="163"/>
        <v>0</v>
      </c>
      <c r="BW45">
        <f t="shared" si="163"/>
        <v>0</v>
      </c>
      <c r="BX45">
        <f t="shared" si="163"/>
        <v>0</v>
      </c>
      <c r="BY45">
        <f t="shared" si="163"/>
        <v>0</v>
      </c>
      <c r="BZ45">
        <f t="shared" si="164"/>
        <v>0</v>
      </c>
      <c r="CA45">
        <f t="shared" si="164"/>
        <v>0</v>
      </c>
      <c r="CB45">
        <f t="shared" si="164"/>
        <v>0</v>
      </c>
      <c r="CC45">
        <f t="shared" si="164"/>
        <v>0</v>
      </c>
      <c r="CD45">
        <f t="shared" si="164"/>
        <v>0</v>
      </c>
      <c r="CE45">
        <f t="shared" si="164"/>
        <v>0</v>
      </c>
      <c r="CF45">
        <f t="shared" si="164"/>
        <v>0</v>
      </c>
      <c r="CG45">
        <f t="shared" si="164"/>
        <v>0</v>
      </c>
      <c r="CH45">
        <f t="shared" si="164"/>
        <v>0</v>
      </c>
      <c r="CI45">
        <f t="shared" si="164"/>
        <v>0</v>
      </c>
      <c r="CJ45">
        <f t="shared" si="165"/>
        <v>0</v>
      </c>
      <c r="CK45">
        <f t="shared" si="165"/>
        <v>0</v>
      </c>
      <c r="CL45">
        <f t="shared" si="165"/>
        <v>0</v>
      </c>
      <c r="CM45">
        <f t="shared" si="165"/>
        <v>0</v>
      </c>
      <c r="CN45">
        <f t="shared" si="165"/>
        <v>0</v>
      </c>
      <c r="CO45">
        <f t="shared" si="165"/>
        <v>0</v>
      </c>
      <c r="CP45">
        <f t="shared" si="165"/>
        <v>0</v>
      </c>
      <c r="CQ45">
        <f t="shared" si="165"/>
        <v>0</v>
      </c>
      <c r="CR45">
        <f t="shared" si="165"/>
        <v>0</v>
      </c>
      <c r="CS45">
        <f t="shared" si="165"/>
        <v>0</v>
      </c>
      <c r="CT45">
        <f t="shared" si="166"/>
        <v>0</v>
      </c>
      <c r="CU45">
        <f t="shared" si="166"/>
        <v>0</v>
      </c>
      <c r="CV45">
        <f t="shared" si="166"/>
        <v>0</v>
      </c>
      <c r="CW45">
        <f t="shared" si="166"/>
        <v>0</v>
      </c>
      <c r="CX45">
        <f t="shared" si="166"/>
        <v>0</v>
      </c>
      <c r="CY45">
        <f t="shared" si="166"/>
        <v>0</v>
      </c>
      <c r="CZ45">
        <f t="shared" si="166"/>
        <v>0</v>
      </c>
      <c r="DA45">
        <f t="shared" si="166"/>
        <v>0</v>
      </c>
      <c r="DB45">
        <f t="shared" si="166"/>
        <v>0</v>
      </c>
      <c r="DC45">
        <f t="shared" si="166"/>
        <v>0</v>
      </c>
      <c r="DD45">
        <f t="shared" si="167"/>
        <v>0</v>
      </c>
      <c r="DE45">
        <f t="shared" si="167"/>
        <v>0</v>
      </c>
      <c r="DF45">
        <f t="shared" si="167"/>
        <v>0</v>
      </c>
      <c r="DG45">
        <f t="shared" si="167"/>
        <v>0</v>
      </c>
      <c r="DH45">
        <f t="shared" si="167"/>
        <v>0</v>
      </c>
      <c r="DI45">
        <f t="shared" si="167"/>
        <v>0</v>
      </c>
      <c r="DJ45">
        <f t="shared" si="167"/>
        <v>0</v>
      </c>
      <c r="DK45">
        <f t="shared" si="167"/>
        <v>0</v>
      </c>
      <c r="DL45">
        <f t="shared" si="167"/>
        <v>0</v>
      </c>
      <c r="DM45">
        <f t="shared" si="167"/>
        <v>0</v>
      </c>
      <c r="DN45">
        <f t="shared" si="168"/>
        <v>0</v>
      </c>
      <c r="DO45">
        <f t="shared" si="168"/>
        <v>0</v>
      </c>
      <c r="DP45">
        <f t="shared" si="168"/>
        <v>0</v>
      </c>
      <c r="DQ45">
        <f t="shared" si="168"/>
        <v>0</v>
      </c>
      <c r="DR45">
        <f t="shared" si="168"/>
        <v>0</v>
      </c>
      <c r="DS45">
        <f t="shared" si="168"/>
        <v>0</v>
      </c>
      <c r="DT45">
        <f t="shared" si="168"/>
        <v>0</v>
      </c>
      <c r="DU45">
        <f t="shared" si="168"/>
        <v>0</v>
      </c>
      <c r="DV45">
        <f t="shared" si="168"/>
        <v>0</v>
      </c>
      <c r="DW45">
        <v>0</v>
      </c>
      <c r="DY45" s="10">
        <v>40</v>
      </c>
      <c r="DZ45">
        <f t="shared" si="170"/>
        <v>0</v>
      </c>
      <c r="EA45">
        <f t="shared" si="171"/>
        <v>0</v>
      </c>
      <c r="EB45">
        <f t="shared" si="172"/>
        <v>0</v>
      </c>
      <c r="EC45">
        <f t="shared" si="173"/>
        <v>0</v>
      </c>
      <c r="ED45">
        <f t="shared" si="174"/>
        <v>0</v>
      </c>
      <c r="EE45">
        <f t="shared" si="175"/>
        <v>0</v>
      </c>
      <c r="EF45">
        <f t="shared" si="176"/>
        <v>0</v>
      </c>
      <c r="EG45">
        <f t="shared" si="177"/>
        <v>0</v>
      </c>
      <c r="EH45">
        <f t="shared" si="178"/>
        <v>0</v>
      </c>
      <c r="EI45">
        <f t="shared" si="179"/>
        <v>0</v>
      </c>
      <c r="EJ45">
        <f t="shared" si="180"/>
        <v>0</v>
      </c>
      <c r="EK45">
        <f t="shared" si="181"/>
        <v>0</v>
      </c>
      <c r="EL45">
        <f t="shared" si="182"/>
        <v>0</v>
      </c>
      <c r="EM45">
        <f t="shared" si="183"/>
        <v>0</v>
      </c>
      <c r="EN45">
        <f t="shared" si="184"/>
        <v>0</v>
      </c>
      <c r="EO45">
        <f t="shared" si="185"/>
        <v>0</v>
      </c>
      <c r="EP45">
        <f t="shared" si="186"/>
        <v>0</v>
      </c>
      <c r="EQ45">
        <f t="shared" si="187"/>
        <v>0</v>
      </c>
      <c r="ER45">
        <f t="shared" si="188"/>
        <v>0</v>
      </c>
      <c r="ES45">
        <f t="shared" si="189"/>
        <v>0</v>
      </c>
      <c r="ET45">
        <f t="shared" si="190"/>
        <v>0</v>
      </c>
      <c r="EU45">
        <f t="shared" si="191"/>
        <v>0</v>
      </c>
      <c r="EV45">
        <f t="shared" si="192"/>
        <v>0</v>
      </c>
      <c r="EW45">
        <f t="shared" si="193"/>
        <v>0</v>
      </c>
      <c r="EX45">
        <f t="shared" si="194"/>
        <v>0</v>
      </c>
      <c r="EY45">
        <f t="shared" si="195"/>
        <v>0</v>
      </c>
      <c r="EZ45">
        <f t="shared" si="196"/>
        <v>0</v>
      </c>
      <c r="FA45">
        <f t="shared" si="197"/>
        <v>0</v>
      </c>
      <c r="FB45">
        <f t="shared" si="198"/>
        <v>0</v>
      </c>
      <c r="FC45">
        <f t="shared" si="199"/>
        <v>0</v>
      </c>
      <c r="FD45">
        <f t="shared" si="200"/>
        <v>0</v>
      </c>
      <c r="FE45">
        <f t="shared" si="201"/>
        <v>0</v>
      </c>
      <c r="FF45">
        <f t="shared" si="202"/>
        <v>0</v>
      </c>
      <c r="FG45">
        <f t="shared" si="203"/>
        <v>0</v>
      </c>
      <c r="FH45">
        <f t="shared" si="204"/>
        <v>0</v>
      </c>
      <c r="FI45">
        <f t="shared" si="205"/>
        <v>0</v>
      </c>
      <c r="FJ45">
        <f t="shared" si="206"/>
        <v>-10000000</v>
      </c>
      <c r="FK45">
        <f t="shared" si="207"/>
        <v>30000000</v>
      </c>
      <c r="FL45">
        <f t="shared" si="208"/>
        <v>-30000000</v>
      </c>
      <c r="FM45">
        <f t="shared" si="209"/>
        <v>10225403.6</v>
      </c>
      <c r="FN45">
        <f t="shared" si="210"/>
        <v>0</v>
      </c>
      <c r="FO45">
        <f t="shared" si="211"/>
        <v>0</v>
      </c>
      <c r="FP45">
        <f t="shared" si="212"/>
        <v>0</v>
      </c>
      <c r="FQ45">
        <f t="shared" si="213"/>
        <v>0</v>
      </c>
      <c r="FR45">
        <f t="shared" si="214"/>
        <v>0</v>
      </c>
      <c r="FS45">
        <f t="shared" si="215"/>
        <v>0</v>
      </c>
      <c r="FT45">
        <f t="shared" si="216"/>
        <v>0</v>
      </c>
      <c r="FU45">
        <f t="shared" si="217"/>
        <v>0</v>
      </c>
      <c r="FV45">
        <f t="shared" si="218"/>
        <v>0</v>
      </c>
      <c r="FW45">
        <f t="shared" si="219"/>
        <v>0</v>
      </c>
      <c r="FX45">
        <f t="shared" si="220"/>
        <v>0</v>
      </c>
      <c r="FY45">
        <f t="shared" si="221"/>
        <v>0</v>
      </c>
      <c r="FZ45">
        <f t="shared" si="222"/>
        <v>0</v>
      </c>
      <c r="GA45">
        <f t="shared" si="223"/>
        <v>0</v>
      </c>
      <c r="GB45">
        <f t="shared" si="224"/>
        <v>0</v>
      </c>
      <c r="GC45">
        <f t="shared" si="225"/>
        <v>0</v>
      </c>
      <c r="GD45">
        <f t="shared" si="226"/>
        <v>0</v>
      </c>
      <c r="GE45">
        <f t="shared" si="227"/>
        <v>0</v>
      </c>
      <c r="GF45">
        <f t="shared" si="228"/>
        <v>0</v>
      </c>
      <c r="GG45">
        <f t="shared" si="229"/>
        <v>0</v>
      </c>
      <c r="GH45">
        <f t="shared" si="230"/>
        <v>0</v>
      </c>
      <c r="GI45">
        <f t="shared" si="231"/>
        <v>0</v>
      </c>
      <c r="GJ45">
        <f t="shared" si="232"/>
        <v>0</v>
      </c>
      <c r="GK45">
        <f t="shared" si="233"/>
        <v>0</v>
      </c>
      <c r="GL45">
        <f t="shared" si="234"/>
        <v>0</v>
      </c>
      <c r="GM45">
        <f t="shared" si="235"/>
        <v>0</v>
      </c>
      <c r="GN45">
        <f t="shared" si="236"/>
        <v>0</v>
      </c>
      <c r="GO45">
        <f t="shared" si="237"/>
        <v>0</v>
      </c>
      <c r="GP45">
        <f t="shared" si="238"/>
        <v>0</v>
      </c>
      <c r="GQ45">
        <f t="shared" si="239"/>
        <v>0</v>
      </c>
      <c r="GR45">
        <f t="shared" si="240"/>
        <v>0</v>
      </c>
      <c r="GS45">
        <f t="shared" si="241"/>
        <v>0</v>
      </c>
      <c r="GT45">
        <f t="shared" si="242"/>
        <v>0</v>
      </c>
      <c r="GU45">
        <f t="shared" si="243"/>
        <v>0</v>
      </c>
      <c r="GV45">
        <f t="shared" si="244"/>
        <v>0</v>
      </c>
      <c r="GW45">
        <f t="shared" si="245"/>
        <v>0</v>
      </c>
      <c r="GX45">
        <f t="shared" si="246"/>
        <v>0</v>
      </c>
      <c r="GY45">
        <f t="shared" si="247"/>
        <v>0</v>
      </c>
      <c r="GZ45">
        <f t="shared" si="248"/>
        <v>0</v>
      </c>
      <c r="HA45">
        <f t="shared" si="249"/>
        <v>0</v>
      </c>
      <c r="HB45">
        <f t="shared" si="250"/>
        <v>0</v>
      </c>
      <c r="HC45">
        <f t="shared" si="251"/>
        <v>0</v>
      </c>
      <c r="HD45">
        <f t="shared" si="252"/>
        <v>0</v>
      </c>
      <c r="HE45">
        <f t="shared" si="253"/>
        <v>0</v>
      </c>
      <c r="HF45">
        <f t="shared" si="254"/>
        <v>0</v>
      </c>
      <c r="HG45">
        <f t="shared" si="255"/>
        <v>0</v>
      </c>
      <c r="HH45">
        <f t="shared" si="256"/>
        <v>0</v>
      </c>
      <c r="HI45">
        <f t="shared" si="257"/>
        <v>0</v>
      </c>
      <c r="HJ45">
        <f t="shared" si="258"/>
        <v>0</v>
      </c>
      <c r="HK45">
        <f t="shared" si="259"/>
        <v>0</v>
      </c>
      <c r="HL45">
        <f t="shared" si="260"/>
        <v>0</v>
      </c>
      <c r="HM45">
        <f t="shared" si="261"/>
        <v>0</v>
      </c>
      <c r="HN45">
        <f t="shared" si="262"/>
        <v>0</v>
      </c>
      <c r="HO45">
        <f t="shared" si="263"/>
        <v>0</v>
      </c>
      <c r="HP45">
        <f t="shared" si="264"/>
        <v>0</v>
      </c>
      <c r="HQ45">
        <f t="shared" si="265"/>
        <v>0</v>
      </c>
      <c r="HR45">
        <f t="shared" si="266"/>
        <v>0</v>
      </c>
      <c r="HS45">
        <f t="shared" si="267"/>
        <v>0</v>
      </c>
      <c r="HT45">
        <f t="shared" si="268"/>
        <v>0</v>
      </c>
      <c r="HU45">
        <f t="shared" si="269"/>
        <v>0</v>
      </c>
      <c r="HV45">
        <f t="shared" si="270"/>
        <v>0</v>
      </c>
      <c r="HW45">
        <f t="shared" si="271"/>
        <v>0</v>
      </c>
      <c r="HX45">
        <f t="shared" si="272"/>
        <v>0</v>
      </c>
      <c r="HY45">
        <f t="shared" si="273"/>
        <v>0</v>
      </c>
      <c r="HZ45">
        <f t="shared" si="274"/>
        <v>0</v>
      </c>
      <c r="IA45">
        <f t="shared" si="275"/>
        <v>0</v>
      </c>
      <c r="IB45">
        <f t="shared" si="276"/>
        <v>0</v>
      </c>
      <c r="IC45">
        <f t="shared" si="277"/>
        <v>0</v>
      </c>
      <c r="ID45">
        <f t="shared" si="278"/>
        <v>0</v>
      </c>
      <c r="IE45">
        <f t="shared" si="279"/>
        <v>0</v>
      </c>
      <c r="IF45">
        <f t="shared" si="280"/>
        <v>0</v>
      </c>
      <c r="IG45">
        <f t="shared" si="281"/>
        <v>0</v>
      </c>
      <c r="IH45">
        <f t="shared" si="282"/>
        <v>0</v>
      </c>
      <c r="II45">
        <f t="shared" si="283"/>
        <v>0</v>
      </c>
      <c r="IJ45">
        <f t="shared" si="284"/>
        <v>0</v>
      </c>
      <c r="IK45">
        <f t="shared" si="285"/>
        <v>0</v>
      </c>
      <c r="IL45">
        <f t="shared" si="286"/>
        <v>0</v>
      </c>
      <c r="IM45">
        <f t="shared" si="287"/>
        <v>0</v>
      </c>
      <c r="IN45">
        <f t="shared" si="288"/>
        <v>0</v>
      </c>
      <c r="IO45">
        <f t="shared" si="289"/>
        <v>0</v>
      </c>
    </row>
    <row r="46" spans="1:249" ht="15">
      <c r="A46" s="11">
        <v>41</v>
      </c>
      <c r="B46" s="11" t="str">
        <f>IF(A46&lt;=$E$2,Inputs!A46,"")</f>
        <v/>
      </c>
      <c r="C46" s="11">
        <f>IF(A46&lt;=$E$2,Inputs!D46,0)</f>
        <v>0</v>
      </c>
      <c r="D46" s="11">
        <f>IF(A46&lt;=$E$2,Inputs!F46,0)</f>
        <v>0</v>
      </c>
      <c r="E46" s="11">
        <f t="shared" si="169"/>
        <v>0</v>
      </c>
      <c r="G46" s="9">
        <v>41</v>
      </c>
      <c r="H46">
        <f t="shared" ref="H46:Q55" si="290">IF(OR($A46&gt;$E$2,H$5&gt;$E$2),0,IF(AND($A46&lt;=$E$2-3,H$5-$A46+1&gt;=1,H$5-$A46+1&lt;=4),CHOOSE(H$5-$A46+1,1,-3,3,-1),0)+IF(AND($A46-1&gt;=1,$A46-1&lt;=$E$2-3,H$5-$A46+2&gt;=1,H$5-$A46+2&lt;=4),-3*CHOOSE(H$5-$A46+2,1,-3,3,-1),0)+IF(AND($A46-2&gt;=1,$A46-2&lt;=$E$2-3,H$5-$A46+3&gt;=1,H$5-$A46+3&lt;=4),3*CHOOSE(H$5-$A46+3,1,-3,3,-1),0)+IF(AND($A46-3&gt;=1,$A46-3&lt;=$E$2-3,H$5-$A46+4&gt;=1,H$5-$A46+4&lt;=4),-1*CHOOSE(H$5-$A46+4,1,-3,3,-1),0))</f>
        <v>0</v>
      </c>
      <c r="I46">
        <f t="shared" si="290"/>
        <v>0</v>
      </c>
      <c r="J46">
        <f t="shared" si="290"/>
        <v>0</v>
      </c>
      <c r="K46">
        <f t="shared" si="290"/>
        <v>0</v>
      </c>
      <c r="L46">
        <f t="shared" si="290"/>
        <v>0</v>
      </c>
      <c r="M46">
        <f t="shared" si="290"/>
        <v>0</v>
      </c>
      <c r="N46">
        <f t="shared" si="290"/>
        <v>0</v>
      </c>
      <c r="O46">
        <f t="shared" si="290"/>
        <v>0</v>
      </c>
      <c r="P46">
        <f t="shared" si="290"/>
        <v>0</v>
      </c>
      <c r="Q46">
        <f t="shared" si="290"/>
        <v>0</v>
      </c>
      <c r="R46">
        <f t="shared" ref="R46:AA55" si="291">IF(OR($A46&gt;$E$2,R$5&gt;$E$2),0,IF(AND($A46&lt;=$E$2-3,R$5-$A46+1&gt;=1,R$5-$A46+1&lt;=4),CHOOSE(R$5-$A46+1,1,-3,3,-1),0)+IF(AND($A46-1&gt;=1,$A46-1&lt;=$E$2-3,R$5-$A46+2&gt;=1,R$5-$A46+2&lt;=4),-3*CHOOSE(R$5-$A46+2,1,-3,3,-1),0)+IF(AND($A46-2&gt;=1,$A46-2&lt;=$E$2-3,R$5-$A46+3&gt;=1,R$5-$A46+3&lt;=4),3*CHOOSE(R$5-$A46+3,1,-3,3,-1),0)+IF(AND($A46-3&gt;=1,$A46-3&lt;=$E$2-3,R$5-$A46+4&gt;=1,R$5-$A46+4&lt;=4),-1*CHOOSE(R$5-$A46+4,1,-3,3,-1),0))</f>
        <v>0</v>
      </c>
      <c r="S46">
        <f t="shared" si="291"/>
        <v>0</v>
      </c>
      <c r="T46">
        <f t="shared" si="291"/>
        <v>0</v>
      </c>
      <c r="U46">
        <f t="shared" si="291"/>
        <v>0</v>
      </c>
      <c r="V46">
        <f t="shared" si="291"/>
        <v>0</v>
      </c>
      <c r="W46">
        <f t="shared" si="291"/>
        <v>0</v>
      </c>
      <c r="X46">
        <f t="shared" si="291"/>
        <v>0</v>
      </c>
      <c r="Y46">
        <f t="shared" si="291"/>
        <v>0</v>
      </c>
      <c r="Z46">
        <f t="shared" si="291"/>
        <v>0</v>
      </c>
      <c r="AA46">
        <f t="shared" si="291"/>
        <v>0</v>
      </c>
      <c r="AB46">
        <f t="shared" ref="AB46:AK55" si="292">IF(OR($A46&gt;$E$2,AB$5&gt;$E$2),0,IF(AND($A46&lt;=$E$2-3,AB$5-$A46+1&gt;=1,AB$5-$A46+1&lt;=4),CHOOSE(AB$5-$A46+1,1,-3,3,-1),0)+IF(AND($A46-1&gt;=1,$A46-1&lt;=$E$2-3,AB$5-$A46+2&gt;=1,AB$5-$A46+2&lt;=4),-3*CHOOSE(AB$5-$A46+2,1,-3,3,-1),0)+IF(AND($A46-2&gt;=1,$A46-2&lt;=$E$2-3,AB$5-$A46+3&gt;=1,AB$5-$A46+3&lt;=4),3*CHOOSE(AB$5-$A46+3,1,-3,3,-1),0)+IF(AND($A46-3&gt;=1,$A46-3&lt;=$E$2-3,AB$5-$A46+4&gt;=1,AB$5-$A46+4&lt;=4),-1*CHOOSE(AB$5-$A46+4,1,-3,3,-1),0))</f>
        <v>0</v>
      </c>
      <c r="AC46">
        <f t="shared" si="292"/>
        <v>0</v>
      </c>
      <c r="AD46">
        <f t="shared" si="292"/>
        <v>0</v>
      </c>
      <c r="AE46">
        <f t="shared" si="292"/>
        <v>0</v>
      </c>
      <c r="AF46">
        <f t="shared" si="292"/>
        <v>0</v>
      </c>
      <c r="AG46">
        <f t="shared" si="292"/>
        <v>0</v>
      </c>
      <c r="AH46">
        <f t="shared" si="292"/>
        <v>0</v>
      </c>
      <c r="AI46">
        <f t="shared" si="292"/>
        <v>0</v>
      </c>
      <c r="AJ46">
        <f t="shared" si="292"/>
        <v>0</v>
      </c>
      <c r="AK46">
        <f t="shared" si="292"/>
        <v>0</v>
      </c>
      <c r="AL46">
        <f t="shared" ref="AL46:AU55" si="293">IF(OR($A46&gt;$E$2,AL$5&gt;$E$2),0,IF(AND($A46&lt;=$E$2-3,AL$5-$A46+1&gt;=1,AL$5-$A46+1&lt;=4),CHOOSE(AL$5-$A46+1,1,-3,3,-1),0)+IF(AND($A46-1&gt;=1,$A46-1&lt;=$E$2-3,AL$5-$A46+2&gt;=1,AL$5-$A46+2&lt;=4),-3*CHOOSE(AL$5-$A46+2,1,-3,3,-1),0)+IF(AND($A46-2&gt;=1,$A46-2&lt;=$E$2-3,AL$5-$A46+3&gt;=1,AL$5-$A46+3&lt;=4),3*CHOOSE(AL$5-$A46+3,1,-3,3,-1),0)+IF(AND($A46-3&gt;=1,$A46-3&lt;=$E$2-3,AL$5-$A46+4&gt;=1,AL$5-$A46+4&lt;=4),-1*CHOOSE(AL$5-$A46+4,1,-3,3,-1),0))</f>
        <v>0</v>
      </c>
      <c r="AM46">
        <f t="shared" si="293"/>
        <v>0</v>
      </c>
      <c r="AN46">
        <f t="shared" si="293"/>
        <v>0</v>
      </c>
      <c r="AO46">
        <f t="shared" si="293"/>
        <v>0</v>
      </c>
      <c r="AP46">
        <f t="shared" si="293"/>
        <v>0</v>
      </c>
      <c r="AQ46">
        <f t="shared" si="293"/>
        <v>0</v>
      </c>
      <c r="AR46">
        <f t="shared" si="293"/>
        <v>0</v>
      </c>
      <c r="AS46">
        <f t="shared" si="293"/>
        <v>0</v>
      </c>
      <c r="AT46">
        <f t="shared" si="293"/>
        <v>0</v>
      </c>
      <c r="AU46">
        <f t="shared" si="293"/>
        <v>0</v>
      </c>
      <c r="AV46">
        <f t="shared" ref="AV46:BE55" si="294">IF(OR($A46&gt;$E$2,AV$5&gt;$E$2),0,IF(AND($A46&lt;=$E$2-3,AV$5-$A46+1&gt;=1,AV$5-$A46+1&lt;=4),CHOOSE(AV$5-$A46+1,1,-3,3,-1),0)+IF(AND($A46-1&gt;=1,$A46-1&lt;=$E$2-3,AV$5-$A46+2&gt;=1,AV$5-$A46+2&lt;=4),-3*CHOOSE(AV$5-$A46+2,1,-3,3,-1),0)+IF(AND($A46-2&gt;=1,$A46-2&lt;=$E$2-3,AV$5-$A46+3&gt;=1,AV$5-$A46+3&lt;=4),3*CHOOSE(AV$5-$A46+3,1,-3,3,-1),0)+IF(AND($A46-3&gt;=1,$A46-3&lt;=$E$2-3,AV$5-$A46+4&gt;=1,AV$5-$A46+4&lt;=4),-1*CHOOSE(AV$5-$A46+4,1,-3,3,-1),0))</f>
        <v>0</v>
      </c>
      <c r="AW46">
        <f t="shared" si="294"/>
        <v>0</v>
      </c>
      <c r="AX46">
        <f t="shared" si="294"/>
        <v>0</v>
      </c>
      <c r="AY46">
        <f t="shared" si="294"/>
        <v>0</v>
      </c>
      <c r="AZ46">
        <f t="shared" si="294"/>
        <v>0</v>
      </c>
      <c r="BA46">
        <f t="shared" si="294"/>
        <v>0</v>
      </c>
      <c r="BB46">
        <f t="shared" si="294"/>
        <v>0</v>
      </c>
      <c r="BC46">
        <f t="shared" si="294"/>
        <v>0</v>
      </c>
      <c r="BD46">
        <f t="shared" si="294"/>
        <v>0</v>
      </c>
      <c r="BE46">
        <f t="shared" si="294"/>
        <v>0</v>
      </c>
      <c r="BF46">
        <f t="shared" ref="BF46:BO55" si="295">IF(OR($A46&gt;$E$2,BF$5&gt;$E$2),0,IF(AND($A46&lt;=$E$2-3,BF$5-$A46+1&gt;=1,BF$5-$A46+1&lt;=4),CHOOSE(BF$5-$A46+1,1,-3,3,-1),0)+IF(AND($A46-1&gt;=1,$A46-1&lt;=$E$2-3,BF$5-$A46+2&gt;=1,BF$5-$A46+2&lt;=4),-3*CHOOSE(BF$5-$A46+2,1,-3,3,-1),0)+IF(AND($A46-2&gt;=1,$A46-2&lt;=$E$2-3,BF$5-$A46+3&gt;=1,BF$5-$A46+3&lt;=4),3*CHOOSE(BF$5-$A46+3,1,-3,3,-1),0)+IF(AND($A46-3&gt;=1,$A46-3&lt;=$E$2-3,BF$5-$A46+4&gt;=1,BF$5-$A46+4&lt;=4),-1*CHOOSE(BF$5-$A46+4,1,-3,3,-1),0))</f>
        <v>0</v>
      </c>
      <c r="BG46">
        <f t="shared" si="295"/>
        <v>0</v>
      </c>
      <c r="BH46">
        <f t="shared" si="295"/>
        <v>0</v>
      </c>
      <c r="BI46">
        <f t="shared" si="295"/>
        <v>0</v>
      </c>
      <c r="BJ46">
        <f t="shared" si="295"/>
        <v>0</v>
      </c>
      <c r="BK46">
        <f t="shared" si="295"/>
        <v>0</v>
      </c>
      <c r="BL46">
        <f t="shared" si="295"/>
        <v>0</v>
      </c>
      <c r="BM46">
        <f t="shared" si="295"/>
        <v>0</v>
      </c>
      <c r="BN46">
        <f t="shared" si="295"/>
        <v>0</v>
      </c>
      <c r="BO46">
        <f t="shared" si="295"/>
        <v>0</v>
      </c>
      <c r="BP46">
        <f t="shared" ref="BP46:BY55" si="296">IF(OR($A46&gt;$E$2,BP$5&gt;$E$2),0,IF(AND($A46&lt;=$E$2-3,BP$5-$A46+1&gt;=1,BP$5-$A46+1&lt;=4),CHOOSE(BP$5-$A46+1,1,-3,3,-1),0)+IF(AND($A46-1&gt;=1,$A46-1&lt;=$E$2-3,BP$5-$A46+2&gt;=1,BP$5-$A46+2&lt;=4),-3*CHOOSE(BP$5-$A46+2,1,-3,3,-1),0)+IF(AND($A46-2&gt;=1,$A46-2&lt;=$E$2-3,BP$5-$A46+3&gt;=1,BP$5-$A46+3&lt;=4),3*CHOOSE(BP$5-$A46+3,1,-3,3,-1),0)+IF(AND($A46-3&gt;=1,$A46-3&lt;=$E$2-3,BP$5-$A46+4&gt;=1,BP$5-$A46+4&lt;=4),-1*CHOOSE(BP$5-$A46+4,1,-3,3,-1),0))</f>
        <v>0</v>
      </c>
      <c r="BQ46">
        <f t="shared" si="296"/>
        <v>0</v>
      </c>
      <c r="BR46">
        <f t="shared" si="296"/>
        <v>0</v>
      </c>
      <c r="BS46">
        <f t="shared" si="296"/>
        <v>0</v>
      </c>
      <c r="BT46">
        <f t="shared" si="296"/>
        <v>0</v>
      </c>
      <c r="BU46">
        <f t="shared" si="296"/>
        <v>0</v>
      </c>
      <c r="BV46">
        <f t="shared" si="296"/>
        <v>0</v>
      </c>
      <c r="BW46">
        <f t="shared" si="296"/>
        <v>0</v>
      </c>
      <c r="BX46">
        <f t="shared" si="296"/>
        <v>0</v>
      </c>
      <c r="BY46">
        <f t="shared" si="296"/>
        <v>0</v>
      </c>
      <c r="BZ46">
        <f t="shared" ref="BZ46:CI55" si="297">IF(OR($A46&gt;$E$2,BZ$5&gt;$E$2),0,IF(AND($A46&lt;=$E$2-3,BZ$5-$A46+1&gt;=1,BZ$5-$A46+1&lt;=4),CHOOSE(BZ$5-$A46+1,1,-3,3,-1),0)+IF(AND($A46-1&gt;=1,$A46-1&lt;=$E$2-3,BZ$5-$A46+2&gt;=1,BZ$5-$A46+2&lt;=4),-3*CHOOSE(BZ$5-$A46+2,1,-3,3,-1),0)+IF(AND($A46-2&gt;=1,$A46-2&lt;=$E$2-3,BZ$5-$A46+3&gt;=1,BZ$5-$A46+3&lt;=4),3*CHOOSE(BZ$5-$A46+3,1,-3,3,-1),0)+IF(AND($A46-3&gt;=1,$A46-3&lt;=$E$2-3,BZ$5-$A46+4&gt;=1,BZ$5-$A46+4&lt;=4),-1*CHOOSE(BZ$5-$A46+4,1,-3,3,-1),0))</f>
        <v>0</v>
      </c>
      <c r="CA46">
        <f t="shared" si="297"/>
        <v>0</v>
      </c>
      <c r="CB46">
        <f t="shared" si="297"/>
        <v>0</v>
      </c>
      <c r="CC46">
        <f t="shared" si="297"/>
        <v>0</v>
      </c>
      <c r="CD46">
        <f t="shared" si="297"/>
        <v>0</v>
      </c>
      <c r="CE46">
        <f t="shared" si="297"/>
        <v>0</v>
      </c>
      <c r="CF46">
        <f t="shared" si="297"/>
        <v>0</v>
      </c>
      <c r="CG46">
        <f t="shared" si="297"/>
        <v>0</v>
      </c>
      <c r="CH46">
        <f t="shared" si="297"/>
        <v>0</v>
      </c>
      <c r="CI46">
        <f t="shared" si="297"/>
        <v>0</v>
      </c>
      <c r="CJ46">
        <f t="shared" ref="CJ46:CS55" si="298">IF(OR($A46&gt;$E$2,CJ$5&gt;$E$2),0,IF(AND($A46&lt;=$E$2-3,CJ$5-$A46+1&gt;=1,CJ$5-$A46+1&lt;=4),CHOOSE(CJ$5-$A46+1,1,-3,3,-1),0)+IF(AND($A46-1&gt;=1,$A46-1&lt;=$E$2-3,CJ$5-$A46+2&gt;=1,CJ$5-$A46+2&lt;=4),-3*CHOOSE(CJ$5-$A46+2,1,-3,3,-1),0)+IF(AND($A46-2&gt;=1,$A46-2&lt;=$E$2-3,CJ$5-$A46+3&gt;=1,CJ$5-$A46+3&lt;=4),3*CHOOSE(CJ$5-$A46+3,1,-3,3,-1),0)+IF(AND($A46-3&gt;=1,$A46-3&lt;=$E$2-3,CJ$5-$A46+4&gt;=1,CJ$5-$A46+4&lt;=4),-1*CHOOSE(CJ$5-$A46+4,1,-3,3,-1),0))</f>
        <v>0</v>
      </c>
      <c r="CK46">
        <f t="shared" si="298"/>
        <v>0</v>
      </c>
      <c r="CL46">
        <f t="shared" si="298"/>
        <v>0</v>
      </c>
      <c r="CM46">
        <f t="shared" si="298"/>
        <v>0</v>
      </c>
      <c r="CN46">
        <f t="shared" si="298"/>
        <v>0</v>
      </c>
      <c r="CO46">
        <f t="shared" si="298"/>
        <v>0</v>
      </c>
      <c r="CP46">
        <f t="shared" si="298"/>
        <v>0</v>
      </c>
      <c r="CQ46">
        <f t="shared" si="298"/>
        <v>0</v>
      </c>
      <c r="CR46">
        <f t="shared" si="298"/>
        <v>0</v>
      </c>
      <c r="CS46">
        <f t="shared" si="298"/>
        <v>0</v>
      </c>
      <c r="CT46">
        <f t="shared" ref="CT46:DC55" si="299">IF(OR($A46&gt;$E$2,CT$5&gt;$E$2),0,IF(AND($A46&lt;=$E$2-3,CT$5-$A46+1&gt;=1,CT$5-$A46+1&lt;=4),CHOOSE(CT$5-$A46+1,1,-3,3,-1),0)+IF(AND($A46-1&gt;=1,$A46-1&lt;=$E$2-3,CT$5-$A46+2&gt;=1,CT$5-$A46+2&lt;=4),-3*CHOOSE(CT$5-$A46+2,1,-3,3,-1),0)+IF(AND($A46-2&gt;=1,$A46-2&lt;=$E$2-3,CT$5-$A46+3&gt;=1,CT$5-$A46+3&lt;=4),3*CHOOSE(CT$5-$A46+3,1,-3,3,-1),0)+IF(AND($A46-3&gt;=1,$A46-3&lt;=$E$2-3,CT$5-$A46+4&gt;=1,CT$5-$A46+4&lt;=4),-1*CHOOSE(CT$5-$A46+4,1,-3,3,-1),0))</f>
        <v>0</v>
      </c>
      <c r="CU46">
        <f t="shared" si="299"/>
        <v>0</v>
      </c>
      <c r="CV46">
        <f t="shared" si="299"/>
        <v>0</v>
      </c>
      <c r="CW46">
        <f t="shared" si="299"/>
        <v>0</v>
      </c>
      <c r="CX46">
        <f t="shared" si="299"/>
        <v>0</v>
      </c>
      <c r="CY46">
        <f t="shared" si="299"/>
        <v>0</v>
      </c>
      <c r="CZ46">
        <f t="shared" si="299"/>
        <v>0</v>
      </c>
      <c r="DA46">
        <f t="shared" si="299"/>
        <v>0</v>
      </c>
      <c r="DB46">
        <f t="shared" si="299"/>
        <v>0</v>
      </c>
      <c r="DC46">
        <f t="shared" si="299"/>
        <v>0</v>
      </c>
      <c r="DD46">
        <f t="shared" ref="DD46:DM55" si="300">IF(OR($A46&gt;$E$2,DD$5&gt;$E$2),0,IF(AND($A46&lt;=$E$2-3,DD$5-$A46+1&gt;=1,DD$5-$A46+1&lt;=4),CHOOSE(DD$5-$A46+1,1,-3,3,-1),0)+IF(AND($A46-1&gt;=1,$A46-1&lt;=$E$2-3,DD$5-$A46+2&gt;=1,DD$5-$A46+2&lt;=4),-3*CHOOSE(DD$5-$A46+2,1,-3,3,-1),0)+IF(AND($A46-2&gt;=1,$A46-2&lt;=$E$2-3,DD$5-$A46+3&gt;=1,DD$5-$A46+3&lt;=4),3*CHOOSE(DD$5-$A46+3,1,-3,3,-1),0)+IF(AND($A46-3&gt;=1,$A46-3&lt;=$E$2-3,DD$5-$A46+4&gt;=1,DD$5-$A46+4&lt;=4),-1*CHOOSE(DD$5-$A46+4,1,-3,3,-1),0))</f>
        <v>0</v>
      </c>
      <c r="DE46">
        <f t="shared" si="300"/>
        <v>0</v>
      </c>
      <c r="DF46">
        <f t="shared" si="300"/>
        <v>0</v>
      </c>
      <c r="DG46">
        <f t="shared" si="300"/>
        <v>0</v>
      </c>
      <c r="DH46">
        <f t="shared" si="300"/>
        <v>0</v>
      </c>
      <c r="DI46">
        <f t="shared" si="300"/>
        <v>0</v>
      </c>
      <c r="DJ46">
        <f t="shared" si="300"/>
        <v>0</v>
      </c>
      <c r="DK46">
        <f t="shared" si="300"/>
        <v>0</v>
      </c>
      <c r="DL46">
        <f t="shared" si="300"/>
        <v>0</v>
      </c>
      <c r="DM46">
        <f t="shared" si="300"/>
        <v>0</v>
      </c>
      <c r="DN46">
        <f t="shared" ref="DN46:DV55" si="301">IF(OR($A46&gt;$E$2,DN$5&gt;$E$2),0,IF(AND($A46&lt;=$E$2-3,DN$5-$A46+1&gt;=1,DN$5-$A46+1&lt;=4),CHOOSE(DN$5-$A46+1,1,-3,3,-1),0)+IF(AND($A46-1&gt;=1,$A46-1&lt;=$E$2-3,DN$5-$A46+2&gt;=1,DN$5-$A46+2&lt;=4),-3*CHOOSE(DN$5-$A46+2,1,-3,3,-1),0)+IF(AND($A46-2&gt;=1,$A46-2&lt;=$E$2-3,DN$5-$A46+3&gt;=1,DN$5-$A46+3&lt;=4),3*CHOOSE(DN$5-$A46+3,1,-3,3,-1),0)+IF(AND($A46-3&gt;=1,$A46-3&lt;=$E$2-3,DN$5-$A46+4&gt;=1,DN$5-$A46+4&lt;=4),-1*CHOOSE(DN$5-$A46+4,1,-3,3,-1),0))</f>
        <v>0</v>
      </c>
      <c r="DO46">
        <f t="shared" si="301"/>
        <v>0</v>
      </c>
      <c r="DP46">
        <f t="shared" si="301"/>
        <v>0</v>
      </c>
      <c r="DQ46">
        <f t="shared" si="301"/>
        <v>0</v>
      </c>
      <c r="DR46">
        <f t="shared" si="301"/>
        <v>0</v>
      </c>
      <c r="DS46">
        <f t="shared" si="301"/>
        <v>0</v>
      </c>
      <c r="DT46">
        <f t="shared" si="301"/>
        <v>0</v>
      </c>
      <c r="DU46">
        <f t="shared" si="301"/>
        <v>0</v>
      </c>
      <c r="DV46">
        <f t="shared" si="301"/>
        <v>0</v>
      </c>
      <c r="DW46">
        <v>0</v>
      </c>
      <c r="DY46" s="10">
        <v>41</v>
      </c>
      <c r="DZ46">
        <f t="shared" si="170"/>
        <v>0</v>
      </c>
      <c r="EA46">
        <f t="shared" si="171"/>
        <v>0</v>
      </c>
      <c r="EB46">
        <f t="shared" si="172"/>
        <v>0</v>
      </c>
      <c r="EC46">
        <f t="shared" si="173"/>
        <v>0</v>
      </c>
      <c r="ED46">
        <f t="shared" si="174"/>
        <v>0</v>
      </c>
      <c r="EE46">
        <f t="shared" si="175"/>
        <v>0</v>
      </c>
      <c r="EF46">
        <f t="shared" si="176"/>
        <v>0</v>
      </c>
      <c r="EG46">
        <f t="shared" si="177"/>
        <v>0</v>
      </c>
      <c r="EH46">
        <f t="shared" si="178"/>
        <v>0</v>
      </c>
      <c r="EI46">
        <f t="shared" si="179"/>
        <v>0</v>
      </c>
      <c r="EJ46">
        <f t="shared" si="180"/>
        <v>0</v>
      </c>
      <c r="EK46">
        <f t="shared" si="181"/>
        <v>0</v>
      </c>
      <c r="EL46">
        <f t="shared" si="182"/>
        <v>0</v>
      </c>
      <c r="EM46">
        <f t="shared" si="183"/>
        <v>0</v>
      </c>
      <c r="EN46">
        <f t="shared" si="184"/>
        <v>0</v>
      </c>
      <c r="EO46">
        <f t="shared" si="185"/>
        <v>0</v>
      </c>
      <c r="EP46">
        <f t="shared" si="186"/>
        <v>0</v>
      </c>
      <c r="EQ46">
        <f t="shared" si="187"/>
        <v>0</v>
      </c>
      <c r="ER46">
        <f t="shared" si="188"/>
        <v>0</v>
      </c>
      <c r="ES46">
        <f t="shared" si="189"/>
        <v>0</v>
      </c>
      <c r="ET46">
        <f t="shared" si="190"/>
        <v>0</v>
      </c>
      <c r="EU46">
        <f t="shared" si="191"/>
        <v>0</v>
      </c>
      <c r="EV46">
        <f t="shared" si="192"/>
        <v>0</v>
      </c>
      <c r="EW46">
        <f t="shared" si="193"/>
        <v>0</v>
      </c>
      <c r="EX46">
        <f t="shared" si="194"/>
        <v>0</v>
      </c>
      <c r="EY46">
        <f t="shared" si="195"/>
        <v>0</v>
      </c>
      <c r="EZ46">
        <f t="shared" si="196"/>
        <v>0</v>
      </c>
      <c r="FA46">
        <f t="shared" si="197"/>
        <v>0</v>
      </c>
      <c r="FB46">
        <f t="shared" si="198"/>
        <v>0</v>
      </c>
      <c r="FC46">
        <f t="shared" si="199"/>
        <v>0</v>
      </c>
      <c r="FD46">
        <f t="shared" si="200"/>
        <v>0</v>
      </c>
      <c r="FE46">
        <f t="shared" si="201"/>
        <v>0</v>
      </c>
      <c r="FF46">
        <f t="shared" si="202"/>
        <v>0</v>
      </c>
      <c r="FG46">
        <f t="shared" si="203"/>
        <v>0</v>
      </c>
      <c r="FH46">
        <f t="shared" si="204"/>
        <v>0</v>
      </c>
      <c r="FI46">
        <f t="shared" si="205"/>
        <v>0</v>
      </c>
      <c r="FJ46">
        <f t="shared" si="206"/>
        <v>0</v>
      </c>
      <c r="FK46">
        <f t="shared" si="207"/>
        <v>0</v>
      </c>
      <c r="FL46">
        <f t="shared" si="208"/>
        <v>0</v>
      </c>
      <c r="FM46">
        <f t="shared" si="209"/>
        <v>0</v>
      </c>
      <c r="FN46">
        <f t="shared" si="210"/>
        <v>0</v>
      </c>
      <c r="FO46">
        <f t="shared" si="211"/>
        <v>0</v>
      </c>
      <c r="FP46">
        <f t="shared" si="212"/>
        <v>0</v>
      </c>
      <c r="FQ46">
        <f t="shared" si="213"/>
        <v>0</v>
      </c>
      <c r="FR46">
        <f t="shared" si="214"/>
        <v>0</v>
      </c>
      <c r="FS46">
        <f t="shared" si="215"/>
        <v>0</v>
      </c>
      <c r="FT46">
        <f t="shared" si="216"/>
        <v>0</v>
      </c>
      <c r="FU46">
        <f t="shared" si="217"/>
        <v>0</v>
      </c>
      <c r="FV46">
        <f t="shared" si="218"/>
        <v>0</v>
      </c>
      <c r="FW46">
        <f t="shared" si="219"/>
        <v>0</v>
      </c>
      <c r="FX46">
        <f t="shared" si="220"/>
        <v>0</v>
      </c>
      <c r="FY46">
        <f t="shared" si="221"/>
        <v>0</v>
      </c>
      <c r="FZ46">
        <f t="shared" si="222"/>
        <v>0</v>
      </c>
      <c r="GA46">
        <f t="shared" si="223"/>
        <v>0</v>
      </c>
      <c r="GB46">
        <f t="shared" si="224"/>
        <v>0</v>
      </c>
      <c r="GC46">
        <f t="shared" si="225"/>
        <v>0</v>
      </c>
      <c r="GD46">
        <f t="shared" si="226"/>
        <v>0</v>
      </c>
      <c r="GE46">
        <f t="shared" si="227"/>
        <v>0</v>
      </c>
      <c r="GF46">
        <f t="shared" si="228"/>
        <v>0</v>
      </c>
      <c r="GG46">
        <f t="shared" si="229"/>
        <v>0</v>
      </c>
      <c r="GH46">
        <f t="shared" si="230"/>
        <v>0</v>
      </c>
      <c r="GI46">
        <f t="shared" si="231"/>
        <v>0</v>
      </c>
      <c r="GJ46">
        <f t="shared" si="232"/>
        <v>0</v>
      </c>
      <c r="GK46">
        <f t="shared" si="233"/>
        <v>0</v>
      </c>
      <c r="GL46">
        <f t="shared" si="234"/>
        <v>0</v>
      </c>
      <c r="GM46">
        <f t="shared" si="235"/>
        <v>0</v>
      </c>
      <c r="GN46">
        <f t="shared" si="236"/>
        <v>0</v>
      </c>
      <c r="GO46">
        <f t="shared" si="237"/>
        <v>0</v>
      </c>
      <c r="GP46">
        <f t="shared" si="238"/>
        <v>0</v>
      </c>
      <c r="GQ46">
        <f t="shared" si="239"/>
        <v>0</v>
      </c>
      <c r="GR46">
        <f t="shared" si="240"/>
        <v>0</v>
      </c>
      <c r="GS46">
        <f t="shared" si="241"/>
        <v>0</v>
      </c>
      <c r="GT46">
        <f t="shared" si="242"/>
        <v>0</v>
      </c>
      <c r="GU46">
        <f t="shared" si="243"/>
        <v>0</v>
      </c>
      <c r="GV46">
        <f t="shared" si="244"/>
        <v>0</v>
      </c>
      <c r="GW46">
        <f t="shared" si="245"/>
        <v>0</v>
      </c>
      <c r="GX46">
        <f t="shared" si="246"/>
        <v>0</v>
      </c>
      <c r="GY46">
        <f t="shared" si="247"/>
        <v>0</v>
      </c>
      <c r="GZ46">
        <f t="shared" si="248"/>
        <v>0</v>
      </c>
      <c r="HA46">
        <f t="shared" si="249"/>
        <v>0</v>
      </c>
      <c r="HB46">
        <f t="shared" si="250"/>
        <v>0</v>
      </c>
      <c r="HC46">
        <f t="shared" si="251"/>
        <v>0</v>
      </c>
      <c r="HD46">
        <f t="shared" si="252"/>
        <v>0</v>
      </c>
      <c r="HE46">
        <f t="shared" si="253"/>
        <v>0</v>
      </c>
      <c r="HF46">
        <f t="shared" si="254"/>
        <v>0</v>
      </c>
      <c r="HG46">
        <f t="shared" si="255"/>
        <v>0</v>
      </c>
      <c r="HH46">
        <f t="shared" si="256"/>
        <v>0</v>
      </c>
      <c r="HI46">
        <f t="shared" si="257"/>
        <v>0</v>
      </c>
      <c r="HJ46">
        <f t="shared" si="258"/>
        <v>0</v>
      </c>
      <c r="HK46">
        <f t="shared" si="259"/>
        <v>0</v>
      </c>
      <c r="HL46">
        <f t="shared" si="260"/>
        <v>0</v>
      </c>
      <c r="HM46">
        <f t="shared" si="261"/>
        <v>0</v>
      </c>
      <c r="HN46">
        <f t="shared" si="262"/>
        <v>0</v>
      </c>
      <c r="HO46">
        <f t="shared" si="263"/>
        <v>0</v>
      </c>
      <c r="HP46">
        <f t="shared" si="264"/>
        <v>0</v>
      </c>
      <c r="HQ46">
        <f t="shared" si="265"/>
        <v>0</v>
      </c>
      <c r="HR46">
        <f t="shared" si="266"/>
        <v>0</v>
      </c>
      <c r="HS46">
        <f t="shared" si="267"/>
        <v>0</v>
      </c>
      <c r="HT46">
        <f t="shared" si="268"/>
        <v>0</v>
      </c>
      <c r="HU46">
        <f t="shared" si="269"/>
        <v>0</v>
      </c>
      <c r="HV46">
        <f t="shared" si="270"/>
        <v>0</v>
      </c>
      <c r="HW46">
        <f t="shared" si="271"/>
        <v>0</v>
      </c>
      <c r="HX46">
        <f t="shared" si="272"/>
        <v>0</v>
      </c>
      <c r="HY46">
        <f t="shared" si="273"/>
        <v>0</v>
      </c>
      <c r="HZ46">
        <f t="shared" si="274"/>
        <v>0</v>
      </c>
      <c r="IA46">
        <f t="shared" si="275"/>
        <v>0</v>
      </c>
      <c r="IB46">
        <f t="shared" si="276"/>
        <v>0</v>
      </c>
      <c r="IC46">
        <f t="shared" si="277"/>
        <v>0</v>
      </c>
      <c r="ID46">
        <f t="shared" si="278"/>
        <v>0</v>
      </c>
      <c r="IE46">
        <f t="shared" si="279"/>
        <v>0</v>
      </c>
      <c r="IF46">
        <f t="shared" si="280"/>
        <v>0</v>
      </c>
      <c r="IG46">
        <f t="shared" si="281"/>
        <v>0</v>
      </c>
      <c r="IH46">
        <f t="shared" si="282"/>
        <v>0</v>
      </c>
      <c r="II46">
        <f t="shared" si="283"/>
        <v>0</v>
      </c>
      <c r="IJ46">
        <f t="shared" si="284"/>
        <v>0</v>
      </c>
      <c r="IK46">
        <f t="shared" si="285"/>
        <v>0</v>
      </c>
      <c r="IL46">
        <f t="shared" si="286"/>
        <v>0</v>
      </c>
      <c r="IM46">
        <f t="shared" si="287"/>
        <v>0</v>
      </c>
      <c r="IN46">
        <f t="shared" si="288"/>
        <v>0</v>
      </c>
      <c r="IO46">
        <f t="shared" si="289"/>
        <v>0</v>
      </c>
    </row>
    <row r="47" spans="1:249" ht="15">
      <c r="A47" s="11">
        <v>42</v>
      </c>
      <c r="B47" s="11" t="str">
        <f>IF(A47&lt;=$E$2,Inputs!A47,"")</f>
        <v/>
      </c>
      <c r="C47" s="11">
        <f>IF(A47&lt;=$E$2,Inputs!D47,0)</f>
        <v>0</v>
      </c>
      <c r="D47" s="11">
        <f>IF(A47&lt;=$E$2,Inputs!F47,0)</f>
        <v>0</v>
      </c>
      <c r="E47" s="11">
        <f t="shared" si="169"/>
        <v>0</v>
      </c>
      <c r="G47" s="9">
        <v>42</v>
      </c>
      <c r="H47">
        <f t="shared" si="290"/>
        <v>0</v>
      </c>
      <c r="I47">
        <f t="shared" si="290"/>
        <v>0</v>
      </c>
      <c r="J47">
        <f t="shared" si="290"/>
        <v>0</v>
      </c>
      <c r="K47">
        <f t="shared" si="290"/>
        <v>0</v>
      </c>
      <c r="L47">
        <f t="shared" si="290"/>
        <v>0</v>
      </c>
      <c r="M47">
        <f t="shared" si="290"/>
        <v>0</v>
      </c>
      <c r="N47">
        <f t="shared" si="290"/>
        <v>0</v>
      </c>
      <c r="O47">
        <f t="shared" si="290"/>
        <v>0</v>
      </c>
      <c r="P47">
        <f t="shared" si="290"/>
        <v>0</v>
      </c>
      <c r="Q47">
        <f t="shared" si="290"/>
        <v>0</v>
      </c>
      <c r="R47">
        <f t="shared" si="291"/>
        <v>0</v>
      </c>
      <c r="S47">
        <f t="shared" si="291"/>
        <v>0</v>
      </c>
      <c r="T47">
        <f t="shared" si="291"/>
        <v>0</v>
      </c>
      <c r="U47">
        <f t="shared" si="291"/>
        <v>0</v>
      </c>
      <c r="V47">
        <f t="shared" si="291"/>
        <v>0</v>
      </c>
      <c r="W47">
        <f t="shared" si="291"/>
        <v>0</v>
      </c>
      <c r="X47">
        <f t="shared" si="291"/>
        <v>0</v>
      </c>
      <c r="Y47">
        <f t="shared" si="291"/>
        <v>0</v>
      </c>
      <c r="Z47">
        <f t="shared" si="291"/>
        <v>0</v>
      </c>
      <c r="AA47">
        <f t="shared" si="291"/>
        <v>0</v>
      </c>
      <c r="AB47">
        <f t="shared" si="292"/>
        <v>0</v>
      </c>
      <c r="AC47">
        <f t="shared" si="292"/>
        <v>0</v>
      </c>
      <c r="AD47">
        <f t="shared" si="292"/>
        <v>0</v>
      </c>
      <c r="AE47">
        <f t="shared" si="292"/>
        <v>0</v>
      </c>
      <c r="AF47">
        <f t="shared" si="292"/>
        <v>0</v>
      </c>
      <c r="AG47">
        <f t="shared" si="292"/>
        <v>0</v>
      </c>
      <c r="AH47">
        <f t="shared" si="292"/>
        <v>0</v>
      </c>
      <c r="AI47">
        <f t="shared" si="292"/>
        <v>0</v>
      </c>
      <c r="AJ47">
        <f t="shared" si="292"/>
        <v>0</v>
      </c>
      <c r="AK47">
        <f t="shared" si="292"/>
        <v>0</v>
      </c>
      <c r="AL47">
        <f t="shared" si="293"/>
        <v>0</v>
      </c>
      <c r="AM47">
        <f t="shared" si="293"/>
        <v>0</v>
      </c>
      <c r="AN47">
        <f t="shared" si="293"/>
        <v>0</v>
      </c>
      <c r="AO47">
        <f t="shared" si="293"/>
        <v>0</v>
      </c>
      <c r="AP47">
        <f t="shared" si="293"/>
        <v>0</v>
      </c>
      <c r="AQ47">
        <f t="shared" si="293"/>
        <v>0</v>
      </c>
      <c r="AR47">
        <f t="shared" si="293"/>
        <v>0</v>
      </c>
      <c r="AS47">
        <f t="shared" si="293"/>
        <v>0</v>
      </c>
      <c r="AT47">
        <f t="shared" si="293"/>
        <v>0</v>
      </c>
      <c r="AU47">
        <f t="shared" si="293"/>
        <v>0</v>
      </c>
      <c r="AV47">
        <f t="shared" si="294"/>
        <v>0</v>
      </c>
      <c r="AW47">
        <f t="shared" si="294"/>
        <v>0</v>
      </c>
      <c r="AX47">
        <f t="shared" si="294"/>
        <v>0</v>
      </c>
      <c r="AY47">
        <f t="shared" si="294"/>
        <v>0</v>
      </c>
      <c r="AZ47">
        <f t="shared" si="294"/>
        <v>0</v>
      </c>
      <c r="BA47">
        <f t="shared" si="294"/>
        <v>0</v>
      </c>
      <c r="BB47">
        <f t="shared" si="294"/>
        <v>0</v>
      </c>
      <c r="BC47">
        <f t="shared" si="294"/>
        <v>0</v>
      </c>
      <c r="BD47">
        <f t="shared" si="294"/>
        <v>0</v>
      </c>
      <c r="BE47">
        <f t="shared" si="294"/>
        <v>0</v>
      </c>
      <c r="BF47">
        <f t="shared" si="295"/>
        <v>0</v>
      </c>
      <c r="BG47">
        <f t="shared" si="295"/>
        <v>0</v>
      </c>
      <c r="BH47">
        <f t="shared" si="295"/>
        <v>0</v>
      </c>
      <c r="BI47">
        <f t="shared" si="295"/>
        <v>0</v>
      </c>
      <c r="BJ47">
        <f t="shared" si="295"/>
        <v>0</v>
      </c>
      <c r="BK47">
        <f t="shared" si="295"/>
        <v>0</v>
      </c>
      <c r="BL47">
        <f t="shared" si="295"/>
        <v>0</v>
      </c>
      <c r="BM47">
        <f t="shared" si="295"/>
        <v>0</v>
      </c>
      <c r="BN47">
        <f t="shared" si="295"/>
        <v>0</v>
      </c>
      <c r="BO47">
        <f t="shared" si="295"/>
        <v>0</v>
      </c>
      <c r="BP47">
        <f t="shared" si="296"/>
        <v>0</v>
      </c>
      <c r="BQ47">
        <f t="shared" si="296"/>
        <v>0</v>
      </c>
      <c r="BR47">
        <f t="shared" si="296"/>
        <v>0</v>
      </c>
      <c r="BS47">
        <f t="shared" si="296"/>
        <v>0</v>
      </c>
      <c r="BT47">
        <f t="shared" si="296"/>
        <v>0</v>
      </c>
      <c r="BU47">
        <f t="shared" si="296"/>
        <v>0</v>
      </c>
      <c r="BV47">
        <f t="shared" si="296"/>
        <v>0</v>
      </c>
      <c r="BW47">
        <f t="shared" si="296"/>
        <v>0</v>
      </c>
      <c r="BX47">
        <f t="shared" si="296"/>
        <v>0</v>
      </c>
      <c r="BY47">
        <f t="shared" si="296"/>
        <v>0</v>
      </c>
      <c r="BZ47">
        <f t="shared" si="297"/>
        <v>0</v>
      </c>
      <c r="CA47">
        <f t="shared" si="297"/>
        <v>0</v>
      </c>
      <c r="CB47">
        <f t="shared" si="297"/>
        <v>0</v>
      </c>
      <c r="CC47">
        <f t="shared" si="297"/>
        <v>0</v>
      </c>
      <c r="CD47">
        <f t="shared" si="297"/>
        <v>0</v>
      </c>
      <c r="CE47">
        <f t="shared" si="297"/>
        <v>0</v>
      </c>
      <c r="CF47">
        <f t="shared" si="297"/>
        <v>0</v>
      </c>
      <c r="CG47">
        <f t="shared" si="297"/>
        <v>0</v>
      </c>
      <c r="CH47">
        <f t="shared" si="297"/>
        <v>0</v>
      </c>
      <c r="CI47">
        <f t="shared" si="297"/>
        <v>0</v>
      </c>
      <c r="CJ47">
        <f t="shared" si="298"/>
        <v>0</v>
      </c>
      <c r="CK47">
        <f t="shared" si="298"/>
        <v>0</v>
      </c>
      <c r="CL47">
        <f t="shared" si="298"/>
        <v>0</v>
      </c>
      <c r="CM47">
        <f t="shared" si="298"/>
        <v>0</v>
      </c>
      <c r="CN47">
        <f t="shared" si="298"/>
        <v>0</v>
      </c>
      <c r="CO47">
        <f t="shared" si="298"/>
        <v>0</v>
      </c>
      <c r="CP47">
        <f t="shared" si="298"/>
        <v>0</v>
      </c>
      <c r="CQ47">
        <f t="shared" si="298"/>
        <v>0</v>
      </c>
      <c r="CR47">
        <f t="shared" si="298"/>
        <v>0</v>
      </c>
      <c r="CS47">
        <f t="shared" si="298"/>
        <v>0</v>
      </c>
      <c r="CT47">
        <f t="shared" si="299"/>
        <v>0</v>
      </c>
      <c r="CU47">
        <f t="shared" si="299"/>
        <v>0</v>
      </c>
      <c r="CV47">
        <f t="shared" si="299"/>
        <v>0</v>
      </c>
      <c r="CW47">
        <f t="shared" si="299"/>
        <v>0</v>
      </c>
      <c r="CX47">
        <f t="shared" si="299"/>
        <v>0</v>
      </c>
      <c r="CY47">
        <f t="shared" si="299"/>
        <v>0</v>
      </c>
      <c r="CZ47">
        <f t="shared" si="299"/>
        <v>0</v>
      </c>
      <c r="DA47">
        <f t="shared" si="299"/>
        <v>0</v>
      </c>
      <c r="DB47">
        <f t="shared" si="299"/>
        <v>0</v>
      </c>
      <c r="DC47">
        <f t="shared" si="299"/>
        <v>0</v>
      </c>
      <c r="DD47">
        <f t="shared" si="300"/>
        <v>0</v>
      </c>
      <c r="DE47">
        <f t="shared" si="300"/>
        <v>0</v>
      </c>
      <c r="DF47">
        <f t="shared" si="300"/>
        <v>0</v>
      </c>
      <c r="DG47">
        <f t="shared" si="300"/>
        <v>0</v>
      </c>
      <c r="DH47">
        <f t="shared" si="300"/>
        <v>0</v>
      </c>
      <c r="DI47">
        <f t="shared" si="300"/>
        <v>0</v>
      </c>
      <c r="DJ47">
        <f t="shared" si="300"/>
        <v>0</v>
      </c>
      <c r="DK47">
        <f t="shared" si="300"/>
        <v>0</v>
      </c>
      <c r="DL47">
        <f t="shared" si="300"/>
        <v>0</v>
      </c>
      <c r="DM47">
        <f t="shared" si="300"/>
        <v>0</v>
      </c>
      <c r="DN47">
        <f t="shared" si="301"/>
        <v>0</v>
      </c>
      <c r="DO47">
        <f t="shared" si="301"/>
        <v>0</v>
      </c>
      <c r="DP47">
        <f t="shared" si="301"/>
        <v>0</v>
      </c>
      <c r="DQ47">
        <f t="shared" si="301"/>
        <v>0</v>
      </c>
      <c r="DR47">
        <f t="shared" si="301"/>
        <v>0</v>
      </c>
      <c r="DS47">
        <f t="shared" si="301"/>
        <v>0</v>
      </c>
      <c r="DT47">
        <f t="shared" si="301"/>
        <v>0</v>
      </c>
      <c r="DU47">
        <f t="shared" si="301"/>
        <v>0</v>
      </c>
      <c r="DV47">
        <f t="shared" si="301"/>
        <v>0</v>
      </c>
      <c r="DW47">
        <v>0</v>
      </c>
      <c r="DY47" s="10">
        <v>42</v>
      </c>
      <c r="DZ47">
        <f t="shared" si="170"/>
        <v>0</v>
      </c>
      <c r="EA47">
        <f t="shared" si="171"/>
        <v>0</v>
      </c>
      <c r="EB47">
        <f t="shared" si="172"/>
        <v>0</v>
      </c>
      <c r="EC47">
        <f t="shared" si="173"/>
        <v>0</v>
      </c>
      <c r="ED47">
        <f t="shared" si="174"/>
        <v>0</v>
      </c>
      <c r="EE47">
        <f t="shared" si="175"/>
        <v>0</v>
      </c>
      <c r="EF47">
        <f t="shared" si="176"/>
        <v>0</v>
      </c>
      <c r="EG47">
        <f t="shared" si="177"/>
        <v>0</v>
      </c>
      <c r="EH47">
        <f t="shared" si="178"/>
        <v>0</v>
      </c>
      <c r="EI47">
        <f t="shared" si="179"/>
        <v>0</v>
      </c>
      <c r="EJ47">
        <f t="shared" si="180"/>
        <v>0</v>
      </c>
      <c r="EK47">
        <f t="shared" si="181"/>
        <v>0</v>
      </c>
      <c r="EL47">
        <f t="shared" si="182"/>
        <v>0</v>
      </c>
      <c r="EM47">
        <f t="shared" si="183"/>
        <v>0</v>
      </c>
      <c r="EN47">
        <f t="shared" si="184"/>
        <v>0</v>
      </c>
      <c r="EO47">
        <f t="shared" si="185"/>
        <v>0</v>
      </c>
      <c r="EP47">
        <f t="shared" si="186"/>
        <v>0</v>
      </c>
      <c r="EQ47">
        <f t="shared" si="187"/>
        <v>0</v>
      </c>
      <c r="ER47">
        <f t="shared" si="188"/>
        <v>0</v>
      </c>
      <c r="ES47">
        <f t="shared" si="189"/>
        <v>0</v>
      </c>
      <c r="ET47">
        <f t="shared" si="190"/>
        <v>0</v>
      </c>
      <c r="EU47">
        <f t="shared" si="191"/>
        <v>0</v>
      </c>
      <c r="EV47">
        <f t="shared" si="192"/>
        <v>0</v>
      </c>
      <c r="EW47">
        <f t="shared" si="193"/>
        <v>0</v>
      </c>
      <c r="EX47">
        <f t="shared" si="194"/>
        <v>0</v>
      </c>
      <c r="EY47">
        <f t="shared" si="195"/>
        <v>0</v>
      </c>
      <c r="EZ47">
        <f t="shared" si="196"/>
        <v>0</v>
      </c>
      <c r="FA47">
        <f t="shared" si="197"/>
        <v>0</v>
      </c>
      <c r="FB47">
        <f t="shared" si="198"/>
        <v>0</v>
      </c>
      <c r="FC47">
        <f t="shared" si="199"/>
        <v>0</v>
      </c>
      <c r="FD47">
        <f t="shared" si="200"/>
        <v>0</v>
      </c>
      <c r="FE47">
        <f t="shared" si="201"/>
        <v>0</v>
      </c>
      <c r="FF47">
        <f t="shared" si="202"/>
        <v>0</v>
      </c>
      <c r="FG47">
        <f t="shared" si="203"/>
        <v>0</v>
      </c>
      <c r="FH47">
        <f t="shared" si="204"/>
        <v>0</v>
      </c>
      <c r="FI47">
        <f t="shared" si="205"/>
        <v>0</v>
      </c>
      <c r="FJ47">
        <f t="shared" si="206"/>
        <v>0</v>
      </c>
      <c r="FK47">
        <f t="shared" si="207"/>
        <v>0</v>
      </c>
      <c r="FL47">
        <f t="shared" si="208"/>
        <v>0</v>
      </c>
      <c r="FM47">
        <f t="shared" si="209"/>
        <v>0</v>
      </c>
      <c r="FN47">
        <f t="shared" si="210"/>
        <v>0</v>
      </c>
      <c r="FO47">
        <f t="shared" si="211"/>
        <v>0</v>
      </c>
      <c r="FP47">
        <f t="shared" si="212"/>
        <v>0</v>
      </c>
      <c r="FQ47">
        <f t="shared" si="213"/>
        <v>0</v>
      </c>
      <c r="FR47">
        <f t="shared" si="214"/>
        <v>0</v>
      </c>
      <c r="FS47">
        <f t="shared" si="215"/>
        <v>0</v>
      </c>
      <c r="FT47">
        <f t="shared" si="216"/>
        <v>0</v>
      </c>
      <c r="FU47">
        <f t="shared" si="217"/>
        <v>0</v>
      </c>
      <c r="FV47">
        <f t="shared" si="218"/>
        <v>0</v>
      </c>
      <c r="FW47">
        <f t="shared" si="219"/>
        <v>0</v>
      </c>
      <c r="FX47">
        <f t="shared" si="220"/>
        <v>0</v>
      </c>
      <c r="FY47">
        <f t="shared" si="221"/>
        <v>0</v>
      </c>
      <c r="FZ47">
        <f t="shared" si="222"/>
        <v>0</v>
      </c>
      <c r="GA47">
        <f t="shared" si="223"/>
        <v>0</v>
      </c>
      <c r="GB47">
        <f t="shared" si="224"/>
        <v>0</v>
      </c>
      <c r="GC47">
        <f t="shared" si="225"/>
        <v>0</v>
      </c>
      <c r="GD47">
        <f t="shared" si="226"/>
        <v>0</v>
      </c>
      <c r="GE47">
        <f t="shared" si="227"/>
        <v>0</v>
      </c>
      <c r="GF47">
        <f t="shared" si="228"/>
        <v>0</v>
      </c>
      <c r="GG47">
        <f t="shared" si="229"/>
        <v>0</v>
      </c>
      <c r="GH47">
        <f t="shared" si="230"/>
        <v>0</v>
      </c>
      <c r="GI47">
        <f t="shared" si="231"/>
        <v>0</v>
      </c>
      <c r="GJ47">
        <f t="shared" si="232"/>
        <v>0</v>
      </c>
      <c r="GK47">
        <f t="shared" si="233"/>
        <v>0</v>
      </c>
      <c r="GL47">
        <f t="shared" si="234"/>
        <v>0</v>
      </c>
      <c r="GM47">
        <f t="shared" si="235"/>
        <v>0</v>
      </c>
      <c r="GN47">
        <f t="shared" si="236"/>
        <v>0</v>
      </c>
      <c r="GO47">
        <f t="shared" si="237"/>
        <v>0</v>
      </c>
      <c r="GP47">
        <f t="shared" si="238"/>
        <v>0</v>
      </c>
      <c r="GQ47">
        <f t="shared" si="239"/>
        <v>0</v>
      </c>
      <c r="GR47">
        <f t="shared" si="240"/>
        <v>0</v>
      </c>
      <c r="GS47">
        <f t="shared" si="241"/>
        <v>0</v>
      </c>
      <c r="GT47">
        <f t="shared" si="242"/>
        <v>0</v>
      </c>
      <c r="GU47">
        <f t="shared" si="243"/>
        <v>0</v>
      </c>
      <c r="GV47">
        <f t="shared" si="244"/>
        <v>0</v>
      </c>
      <c r="GW47">
        <f t="shared" si="245"/>
        <v>0</v>
      </c>
      <c r="GX47">
        <f t="shared" si="246"/>
        <v>0</v>
      </c>
      <c r="GY47">
        <f t="shared" si="247"/>
        <v>0</v>
      </c>
      <c r="GZ47">
        <f t="shared" si="248"/>
        <v>0</v>
      </c>
      <c r="HA47">
        <f t="shared" si="249"/>
        <v>0</v>
      </c>
      <c r="HB47">
        <f t="shared" si="250"/>
        <v>0</v>
      </c>
      <c r="HC47">
        <f t="shared" si="251"/>
        <v>0</v>
      </c>
      <c r="HD47">
        <f t="shared" si="252"/>
        <v>0</v>
      </c>
      <c r="HE47">
        <f t="shared" si="253"/>
        <v>0</v>
      </c>
      <c r="HF47">
        <f t="shared" si="254"/>
        <v>0</v>
      </c>
      <c r="HG47">
        <f t="shared" si="255"/>
        <v>0</v>
      </c>
      <c r="HH47">
        <f t="shared" si="256"/>
        <v>0</v>
      </c>
      <c r="HI47">
        <f t="shared" si="257"/>
        <v>0</v>
      </c>
      <c r="HJ47">
        <f t="shared" si="258"/>
        <v>0</v>
      </c>
      <c r="HK47">
        <f t="shared" si="259"/>
        <v>0</v>
      </c>
      <c r="HL47">
        <f t="shared" si="260"/>
        <v>0</v>
      </c>
      <c r="HM47">
        <f t="shared" si="261"/>
        <v>0</v>
      </c>
      <c r="HN47">
        <f t="shared" si="262"/>
        <v>0</v>
      </c>
      <c r="HO47">
        <f t="shared" si="263"/>
        <v>0</v>
      </c>
      <c r="HP47">
        <f t="shared" si="264"/>
        <v>0</v>
      </c>
      <c r="HQ47">
        <f t="shared" si="265"/>
        <v>0</v>
      </c>
      <c r="HR47">
        <f t="shared" si="266"/>
        <v>0</v>
      </c>
      <c r="HS47">
        <f t="shared" si="267"/>
        <v>0</v>
      </c>
      <c r="HT47">
        <f t="shared" si="268"/>
        <v>0</v>
      </c>
      <c r="HU47">
        <f t="shared" si="269"/>
        <v>0</v>
      </c>
      <c r="HV47">
        <f t="shared" si="270"/>
        <v>0</v>
      </c>
      <c r="HW47">
        <f t="shared" si="271"/>
        <v>0</v>
      </c>
      <c r="HX47">
        <f t="shared" si="272"/>
        <v>0</v>
      </c>
      <c r="HY47">
        <f t="shared" si="273"/>
        <v>0</v>
      </c>
      <c r="HZ47">
        <f t="shared" si="274"/>
        <v>0</v>
      </c>
      <c r="IA47">
        <f t="shared" si="275"/>
        <v>0</v>
      </c>
      <c r="IB47">
        <f t="shared" si="276"/>
        <v>0</v>
      </c>
      <c r="IC47">
        <f t="shared" si="277"/>
        <v>0</v>
      </c>
      <c r="ID47">
        <f t="shared" si="278"/>
        <v>0</v>
      </c>
      <c r="IE47">
        <f t="shared" si="279"/>
        <v>0</v>
      </c>
      <c r="IF47">
        <f t="shared" si="280"/>
        <v>0</v>
      </c>
      <c r="IG47">
        <f t="shared" si="281"/>
        <v>0</v>
      </c>
      <c r="IH47">
        <f t="shared" si="282"/>
        <v>0</v>
      </c>
      <c r="II47">
        <f t="shared" si="283"/>
        <v>0</v>
      </c>
      <c r="IJ47">
        <f t="shared" si="284"/>
        <v>0</v>
      </c>
      <c r="IK47">
        <f t="shared" si="285"/>
        <v>0</v>
      </c>
      <c r="IL47">
        <f t="shared" si="286"/>
        <v>0</v>
      </c>
      <c r="IM47">
        <f t="shared" si="287"/>
        <v>0</v>
      </c>
      <c r="IN47">
        <f t="shared" si="288"/>
        <v>0</v>
      </c>
      <c r="IO47">
        <f t="shared" si="289"/>
        <v>0</v>
      </c>
    </row>
    <row r="48" spans="1:249" ht="15">
      <c r="A48" s="11">
        <v>43</v>
      </c>
      <c r="B48" s="11" t="str">
        <f>IF(A48&lt;=$E$2,Inputs!A48,"")</f>
        <v/>
      </c>
      <c r="C48" s="11">
        <f>IF(A48&lt;=$E$2,Inputs!D48,0)</f>
        <v>0</v>
      </c>
      <c r="D48" s="11">
        <f>IF(A48&lt;=$E$2,Inputs!F48,0)</f>
        <v>0</v>
      </c>
      <c r="E48" s="11">
        <f t="shared" si="169"/>
        <v>0</v>
      </c>
      <c r="G48" s="9">
        <v>43</v>
      </c>
      <c r="H48">
        <f t="shared" si="290"/>
        <v>0</v>
      </c>
      <c r="I48">
        <f t="shared" si="290"/>
        <v>0</v>
      </c>
      <c r="J48">
        <f t="shared" si="290"/>
        <v>0</v>
      </c>
      <c r="K48">
        <f t="shared" si="290"/>
        <v>0</v>
      </c>
      <c r="L48">
        <f t="shared" si="290"/>
        <v>0</v>
      </c>
      <c r="M48">
        <f t="shared" si="290"/>
        <v>0</v>
      </c>
      <c r="N48">
        <f t="shared" si="290"/>
        <v>0</v>
      </c>
      <c r="O48">
        <f t="shared" si="290"/>
        <v>0</v>
      </c>
      <c r="P48">
        <f t="shared" si="290"/>
        <v>0</v>
      </c>
      <c r="Q48">
        <f t="shared" si="290"/>
        <v>0</v>
      </c>
      <c r="R48">
        <f t="shared" si="291"/>
        <v>0</v>
      </c>
      <c r="S48">
        <f t="shared" si="291"/>
        <v>0</v>
      </c>
      <c r="T48">
        <f t="shared" si="291"/>
        <v>0</v>
      </c>
      <c r="U48">
        <f t="shared" si="291"/>
        <v>0</v>
      </c>
      <c r="V48">
        <f t="shared" si="291"/>
        <v>0</v>
      </c>
      <c r="W48">
        <f t="shared" si="291"/>
        <v>0</v>
      </c>
      <c r="X48">
        <f t="shared" si="291"/>
        <v>0</v>
      </c>
      <c r="Y48">
        <f t="shared" si="291"/>
        <v>0</v>
      </c>
      <c r="Z48">
        <f t="shared" si="291"/>
        <v>0</v>
      </c>
      <c r="AA48">
        <f t="shared" si="291"/>
        <v>0</v>
      </c>
      <c r="AB48">
        <f t="shared" si="292"/>
        <v>0</v>
      </c>
      <c r="AC48">
        <f t="shared" si="292"/>
        <v>0</v>
      </c>
      <c r="AD48">
        <f t="shared" si="292"/>
        <v>0</v>
      </c>
      <c r="AE48">
        <f t="shared" si="292"/>
        <v>0</v>
      </c>
      <c r="AF48">
        <f t="shared" si="292"/>
        <v>0</v>
      </c>
      <c r="AG48">
        <f t="shared" si="292"/>
        <v>0</v>
      </c>
      <c r="AH48">
        <f t="shared" si="292"/>
        <v>0</v>
      </c>
      <c r="AI48">
        <f t="shared" si="292"/>
        <v>0</v>
      </c>
      <c r="AJ48">
        <f t="shared" si="292"/>
        <v>0</v>
      </c>
      <c r="AK48">
        <f t="shared" si="292"/>
        <v>0</v>
      </c>
      <c r="AL48">
        <f t="shared" si="293"/>
        <v>0</v>
      </c>
      <c r="AM48">
        <f t="shared" si="293"/>
        <v>0</v>
      </c>
      <c r="AN48">
        <f t="shared" si="293"/>
        <v>0</v>
      </c>
      <c r="AO48">
        <f t="shared" si="293"/>
        <v>0</v>
      </c>
      <c r="AP48">
        <f t="shared" si="293"/>
        <v>0</v>
      </c>
      <c r="AQ48">
        <f t="shared" si="293"/>
        <v>0</v>
      </c>
      <c r="AR48">
        <f t="shared" si="293"/>
        <v>0</v>
      </c>
      <c r="AS48">
        <f t="shared" si="293"/>
        <v>0</v>
      </c>
      <c r="AT48">
        <f t="shared" si="293"/>
        <v>0</v>
      </c>
      <c r="AU48">
        <f t="shared" si="293"/>
        <v>0</v>
      </c>
      <c r="AV48">
        <f t="shared" si="294"/>
        <v>0</v>
      </c>
      <c r="AW48">
        <f t="shared" si="294"/>
        <v>0</v>
      </c>
      <c r="AX48">
        <f t="shared" si="294"/>
        <v>0</v>
      </c>
      <c r="AY48">
        <f t="shared" si="294"/>
        <v>0</v>
      </c>
      <c r="AZ48">
        <f t="shared" si="294"/>
        <v>0</v>
      </c>
      <c r="BA48">
        <f t="shared" si="294"/>
        <v>0</v>
      </c>
      <c r="BB48">
        <f t="shared" si="294"/>
        <v>0</v>
      </c>
      <c r="BC48">
        <f t="shared" si="294"/>
        <v>0</v>
      </c>
      <c r="BD48">
        <f t="shared" si="294"/>
        <v>0</v>
      </c>
      <c r="BE48">
        <f t="shared" si="294"/>
        <v>0</v>
      </c>
      <c r="BF48">
        <f t="shared" si="295"/>
        <v>0</v>
      </c>
      <c r="BG48">
        <f t="shared" si="295"/>
        <v>0</v>
      </c>
      <c r="BH48">
        <f t="shared" si="295"/>
        <v>0</v>
      </c>
      <c r="BI48">
        <f t="shared" si="295"/>
        <v>0</v>
      </c>
      <c r="BJ48">
        <f t="shared" si="295"/>
        <v>0</v>
      </c>
      <c r="BK48">
        <f t="shared" si="295"/>
        <v>0</v>
      </c>
      <c r="BL48">
        <f t="shared" si="295"/>
        <v>0</v>
      </c>
      <c r="BM48">
        <f t="shared" si="295"/>
        <v>0</v>
      </c>
      <c r="BN48">
        <f t="shared" si="295"/>
        <v>0</v>
      </c>
      <c r="BO48">
        <f t="shared" si="295"/>
        <v>0</v>
      </c>
      <c r="BP48">
        <f t="shared" si="296"/>
        <v>0</v>
      </c>
      <c r="BQ48">
        <f t="shared" si="296"/>
        <v>0</v>
      </c>
      <c r="BR48">
        <f t="shared" si="296"/>
        <v>0</v>
      </c>
      <c r="BS48">
        <f t="shared" si="296"/>
        <v>0</v>
      </c>
      <c r="BT48">
        <f t="shared" si="296"/>
        <v>0</v>
      </c>
      <c r="BU48">
        <f t="shared" si="296"/>
        <v>0</v>
      </c>
      <c r="BV48">
        <f t="shared" si="296"/>
        <v>0</v>
      </c>
      <c r="BW48">
        <f t="shared" si="296"/>
        <v>0</v>
      </c>
      <c r="BX48">
        <f t="shared" si="296"/>
        <v>0</v>
      </c>
      <c r="BY48">
        <f t="shared" si="296"/>
        <v>0</v>
      </c>
      <c r="BZ48">
        <f t="shared" si="297"/>
        <v>0</v>
      </c>
      <c r="CA48">
        <f t="shared" si="297"/>
        <v>0</v>
      </c>
      <c r="CB48">
        <f t="shared" si="297"/>
        <v>0</v>
      </c>
      <c r="CC48">
        <f t="shared" si="297"/>
        <v>0</v>
      </c>
      <c r="CD48">
        <f t="shared" si="297"/>
        <v>0</v>
      </c>
      <c r="CE48">
        <f t="shared" si="297"/>
        <v>0</v>
      </c>
      <c r="CF48">
        <f t="shared" si="297"/>
        <v>0</v>
      </c>
      <c r="CG48">
        <f t="shared" si="297"/>
        <v>0</v>
      </c>
      <c r="CH48">
        <f t="shared" si="297"/>
        <v>0</v>
      </c>
      <c r="CI48">
        <f t="shared" si="297"/>
        <v>0</v>
      </c>
      <c r="CJ48">
        <f t="shared" si="298"/>
        <v>0</v>
      </c>
      <c r="CK48">
        <f t="shared" si="298"/>
        <v>0</v>
      </c>
      <c r="CL48">
        <f t="shared" si="298"/>
        <v>0</v>
      </c>
      <c r="CM48">
        <f t="shared" si="298"/>
        <v>0</v>
      </c>
      <c r="CN48">
        <f t="shared" si="298"/>
        <v>0</v>
      </c>
      <c r="CO48">
        <f t="shared" si="298"/>
        <v>0</v>
      </c>
      <c r="CP48">
        <f t="shared" si="298"/>
        <v>0</v>
      </c>
      <c r="CQ48">
        <f t="shared" si="298"/>
        <v>0</v>
      </c>
      <c r="CR48">
        <f t="shared" si="298"/>
        <v>0</v>
      </c>
      <c r="CS48">
        <f t="shared" si="298"/>
        <v>0</v>
      </c>
      <c r="CT48">
        <f t="shared" si="299"/>
        <v>0</v>
      </c>
      <c r="CU48">
        <f t="shared" si="299"/>
        <v>0</v>
      </c>
      <c r="CV48">
        <f t="shared" si="299"/>
        <v>0</v>
      </c>
      <c r="CW48">
        <f t="shared" si="299"/>
        <v>0</v>
      </c>
      <c r="CX48">
        <f t="shared" si="299"/>
        <v>0</v>
      </c>
      <c r="CY48">
        <f t="shared" si="299"/>
        <v>0</v>
      </c>
      <c r="CZ48">
        <f t="shared" si="299"/>
        <v>0</v>
      </c>
      <c r="DA48">
        <f t="shared" si="299"/>
        <v>0</v>
      </c>
      <c r="DB48">
        <f t="shared" si="299"/>
        <v>0</v>
      </c>
      <c r="DC48">
        <f t="shared" si="299"/>
        <v>0</v>
      </c>
      <c r="DD48">
        <f t="shared" si="300"/>
        <v>0</v>
      </c>
      <c r="DE48">
        <f t="shared" si="300"/>
        <v>0</v>
      </c>
      <c r="DF48">
        <f t="shared" si="300"/>
        <v>0</v>
      </c>
      <c r="DG48">
        <f t="shared" si="300"/>
        <v>0</v>
      </c>
      <c r="DH48">
        <f t="shared" si="300"/>
        <v>0</v>
      </c>
      <c r="DI48">
        <f t="shared" si="300"/>
        <v>0</v>
      </c>
      <c r="DJ48">
        <f t="shared" si="300"/>
        <v>0</v>
      </c>
      <c r="DK48">
        <f t="shared" si="300"/>
        <v>0</v>
      </c>
      <c r="DL48">
        <f t="shared" si="300"/>
        <v>0</v>
      </c>
      <c r="DM48">
        <f t="shared" si="300"/>
        <v>0</v>
      </c>
      <c r="DN48">
        <f t="shared" si="301"/>
        <v>0</v>
      </c>
      <c r="DO48">
        <f t="shared" si="301"/>
        <v>0</v>
      </c>
      <c r="DP48">
        <f t="shared" si="301"/>
        <v>0</v>
      </c>
      <c r="DQ48">
        <f t="shared" si="301"/>
        <v>0</v>
      </c>
      <c r="DR48">
        <f t="shared" si="301"/>
        <v>0</v>
      </c>
      <c r="DS48">
        <f t="shared" si="301"/>
        <v>0</v>
      </c>
      <c r="DT48">
        <f t="shared" si="301"/>
        <v>0</v>
      </c>
      <c r="DU48">
        <f t="shared" si="301"/>
        <v>0</v>
      </c>
      <c r="DV48">
        <f t="shared" si="301"/>
        <v>0</v>
      </c>
      <c r="DW48">
        <v>0</v>
      </c>
      <c r="DY48" s="10">
        <v>43</v>
      </c>
      <c r="DZ48">
        <f t="shared" si="170"/>
        <v>0</v>
      </c>
      <c r="EA48">
        <f t="shared" si="171"/>
        <v>0</v>
      </c>
      <c r="EB48">
        <f t="shared" si="172"/>
        <v>0</v>
      </c>
      <c r="EC48">
        <f t="shared" si="173"/>
        <v>0</v>
      </c>
      <c r="ED48">
        <f t="shared" si="174"/>
        <v>0</v>
      </c>
      <c r="EE48">
        <f t="shared" si="175"/>
        <v>0</v>
      </c>
      <c r="EF48">
        <f t="shared" si="176"/>
        <v>0</v>
      </c>
      <c r="EG48">
        <f t="shared" si="177"/>
        <v>0</v>
      </c>
      <c r="EH48">
        <f t="shared" si="178"/>
        <v>0</v>
      </c>
      <c r="EI48">
        <f t="shared" si="179"/>
        <v>0</v>
      </c>
      <c r="EJ48">
        <f t="shared" si="180"/>
        <v>0</v>
      </c>
      <c r="EK48">
        <f t="shared" si="181"/>
        <v>0</v>
      </c>
      <c r="EL48">
        <f t="shared" si="182"/>
        <v>0</v>
      </c>
      <c r="EM48">
        <f t="shared" si="183"/>
        <v>0</v>
      </c>
      <c r="EN48">
        <f t="shared" si="184"/>
        <v>0</v>
      </c>
      <c r="EO48">
        <f t="shared" si="185"/>
        <v>0</v>
      </c>
      <c r="EP48">
        <f t="shared" si="186"/>
        <v>0</v>
      </c>
      <c r="EQ48">
        <f t="shared" si="187"/>
        <v>0</v>
      </c>
      <c r="ER48">
        <f t="shared" si="188"/>
        <v>0</v>
      </c>
      <c r="ES48">
        <f t="shared" si="189"/>
        <v>0</v>
      </c>
      <c r="ET48">
        <f t="shared" si="190"/>
        <v>0</v>
      </c>
      <c r="EU48">
        <f t="shared" si="191"/>
        <v>0</v>
      </c>
      <c r="EV48">
        <f t="shared" si="192"/>
        <v>0</v>
      </c>
      <c r="EW48">
        <f t="shared" si="193"/>
        <v>0</v>
      </c>
      <c r="EX48">
        <f t="shared" si="194"/>
        <v>0</v>
      </c>
      <c r="EY48">
        <f t="shared" si="195"/>
        <v>0</v>
      </c>
      <c r="EZ48">
        <f t="shared" si="196"/>
        <v>0</v>
      </c>
      <c r="FA48">
        <f t="shared" si="197"/>
        <v>0</v>
      </c>
      <c r="FB48">
        <f t="shared" si="198"/>
        <v>0</v>
      </c>
      <c r="FC48">
        <f t="shared" si="199"/>
        <v>0</v>
      </c>
      <c r="FD48">
        <f t="shared" si="200"/>
        <v>0</v>
      </c>
      <c r="FE48">
        <f t="shared" si="201"/>
        <v>0</v>
      </c>
      <c r="FF48">
        <f t="shared" si="202"/>
        <v>0</v>
      </c>
      <c r="FG48">
        <f t="shared" si="203"/>
        <v>0</v>
      </c>
      <c r="FH48">
        <f t="shared" si="204"/>
        <v>0</v>
      </c>
      <c r="FI48">
        <f t="shared" si="205"/>
        <v>0</v>
      </c>
      <c r="FJ48">
        <f t="shared" si="206"/>
        <v>0</v>
      </c>
      <c r="FK48">
        <f t="shared" si="207"/>
        <v>0</v>
      </c>
      <c r="FL48">
        <f t="shared" si="208"/>
        <v>0</v>
      </c>
      <c r="FM48">
        <f t="shared" si="209"/>
        <v>0</v>
      </c>
      <c r="FN48">
        <f t="shared" si="210"/>
        <v>0</v>
      </c>
      <c r="FO48">
        <f t="shared" si="211"/>
        <v>0</v>
      </c>
      <c r="FP48">
        <f t="shared" si="212"/>
        <v>0</v>
      </c>
      <c r="FQ48">
        <f t="shared" si="213"/>
        <v>0</v>
      </c>
      <c r="FR48">
        <f t="shared" si="214"/>
        <v>0</v>
      </c>
      <c r="FS48">
        <f t="shared" si="215"/>
        <v>0</v>
      </c>
      <c r="FT48">
        <f t="shared" si="216"/>
        <v>0</v>
      </c>
      <c r="FU48">
        <f t="shared" si="217"/>
        <v>0</v>
      </c>
      <c r="FV48">
        <f t="shared" si="218"/>
        <v>0</v>
      </c>
      <c r="FW48">
        <f t="shared" si="219"/>
        <v>0</v>
      </c>
      <c r="FX48">
        <f t="shared" si="220"/>
        <v>0</v>
      </c>
      <c r="FY48">
        <f t="shared" si="221"/>
        <v>0</v>
      </c>
      <c r="FZ48">
        <f t="shared" si="222"/>
        <v>0</v>
      </c>
      <c r="GA48">
        <f t="shared" si="223"/>
        <v>0</v>
      </c>
      <c r="GB48">
        <f t="shared" si="224"/>
        <v>0</v>
      </c>
      <c r="GC48">
        <f t="shared" si="225"/>
        <v>0</v>
      </c>
      <c r="GD48">
        <f t="shared" si="226"/>
        <v>0</v>
      </c>
      <c r="GE48">
        <f t="shared" si="227"/>
        <v>0</v>
      </c>
      <c r="GF48">
        <f t="shared" si="228"/>
        <v>0</v>
      </c>
      <c r="GG48">
        <f t="shared" si="229"/>
        <v>0</v>
      </c>
      <c r="GH48">
        <f t="shared" si="230"/>
        <v>0</v>
      </c>
      <c r="GI48">
        <f t="shared" si="231"/>
        <v>0</v>
      </c>
      <c r="GJ48">
        <f t="shared" si="232"/>
        <v>0</v>
      </c>
      <c r="GK48">
        <f t="shared" si="233"/>
        <v>0</v>
      </c>
      <c r="GL48">
        <f t="shared" si="234"/>
        <v>0</v>
      </c>
      <c r="GM48">
        <f t="shared" si="235"/>
        <v>0</v>
      </c>
      <c r="GN48">
        <f t="shared" si="236"/>
        <v>0</v>
      </c>
      <c r="GO48">
        <f t="shared" si="237"/>
        <v>0</v>
      </c>
      <c r="GP48">
        <f t="shared" si="238"/>
        <v>0</v>
      </c>
      <c r="GQ48">
        <f t="shared" si="239"/>
        <v>0</v>
      </c>
      <c r="GR48">
        <f t="shared" si="240"/>
        <v>0</v>
      </c>
      <c r="GS48">
        <f t="shared" si="241"/>
        <v>0</v>
      </c>
      <c r="GT48">
        <f t="shared" si="242"/>
        <v>0</v>
      </c>
      <c r="GU48">
        <f t="shared" si="243"/>
        <v>0</v>
      </c>
      <c r="GV48">
        <f t="shared" si="244"/>
        <v>0</v>
      </c>
      <c r="GW48">
        <f t="shared" si="245"/>
        <v>0</v>
      </c>
      <c r="GX48">
        <f t="shared" si="246"/>
        <v>0</v>
      </c>
      <c r="GY48">
        <f t="shared" si="247"/>
        <v>0</v>
      </c>
      <c r="GZ48">
        <f t="shared" si="248"/>
        <v>0</v>
      </c>
      <c r="HA48">
        <f t="shared" si="249"/>
        <v>0</v>
      </c>
      <c r="HB48">
        <f t="shared" si="250"/>
        <v>0</v>
      </c>
      <c r="HC48">
        <f t="shared" si="251"/>
        <v>0</v>
      </c>
      <c r="HD48">
        <f t="shared" si="252"/>
        <v>0</v>
      </c>
      <c r="HE48">
        <f t="shared" si="253"/>
        <v>0</v>
      </c>
      <c r="HF48">
        <f t="shared" si="254"/>
        <v>0</v>
      </c>
      <c r="HG48">
        <f t="shared" si="255"/>
        <v>0</v>
      </c>
      <c r="HH48">
        <f t="shared" si="256"/>
        <v>0</v>
      </c>
      <c r="HI48">
        <f t="shared" si="257"/>
        <v>0</v>
      </c>
      <c r="HJ48">
        <f t="shared" si="258"/>
        <v>0</v>
      </c>
      <c r="HK48">
        <f t="shared" si="259"/>
        <v>0</v>
      </c>
      <c r="HL48">
        <f t="shared" si="260"/>
        <v>0</v>
      </c>
      <c r="HM48">
        <f t="shared" si="261"/>
        <v>0</v>
      </c>
      <c r="HN48">
        <f t="shared" si="262"/>
        <v>0</v>
      </c>
      <c r="HO48">
        <f t="shared" si="263"/>
        <v>0</v>
      </c>
      <c r="HP48">
        <f t="shared" si="264"/>
        <v>0</v>
      </c>
      <c r="HQ48">
        <f t="shared" si="265"/>
        <v>0</v>
      </c>
      <c r="HR48">
        <f t="shared" si="266"/>
        <v>0</v>
      </c>
      <c r="HS48">
        <f t="shared" si="267"/>
        <v>0</v>
      </c>
      <c r="HT48">
        <f t="shared" si="268"/>
        <v>0</v>
      </c>
      <c r="HU48">
        <f t="shared" si="269"/>
        <v>0</v>
      </c>
      <c r="HV48">
        <f t="shared" si="270"/>
        <v>0</v>
      </c>
      <c r="HW48">
        <f t="shared" si="271"/>
        <v>0</v>
      </c>
      <c r="HX48">
        <f t="shared" si="272"/>
        <v>0</v>
      </c>
      <c r="HY48">
        <f t="shared" si="273"/>
        <v>0</v>
      </c>
      <c r="HZ48">
        <f t="shared" si="274"/>
        <v>0</v>
      </c>
      <c r="IA48">
        <f t="shared" si="275"/>
        <v>0</v>
      </c>
      <c r="IB48">
        <f t="shared" si="276"/>
        <v>0</v>
      </c>
      <c r="IC48">
        <f t="shared" si="277"/>
        <v>0</v>
      </c>
      <c r="ID48">
        <f t="shared" si="278"/>
        <v>0</v>
      </c>
      <c r="IE48">
        <f t="shared" si="279"/>
        <v>0</v>
      </c>
      <c r="IF48">
        <f t="shared" si="280"/>
        <v>0</v>
      </c>
      <c r="IG48">
        <f t="shared" si="281"/>
        <v>0</v>
      </c>
      <c r="IH48">
        <f t="shared" si="282"/>
        <v>0</v>
      </c>
      <c r="II48">
        <f t="shared" si="283"/>
        <v>0</v>
      </c>
      <c r="IJ48">
        <f t="shared" si="284"/>
        <v>0</v>
      </c>
      <c r="IK48">
        <f t="shared" si="285"/>
        <v>0</v>
      </c>
      <c r="IL48">
        <f t="shared" si="286"/>
        <v>0</v>
      </c>
      <c r="IM48">
        <f t="shared" si="287"/>
        <v>0</v>
      </c>
      <c r="IN48">
        <f t="shared" si="288"/>
        <v>0</v>
      </c>
      <c r="IO48">
        <f t="shared" si="289"/>
        <v>0</v>
      </c>
    </row>
    <row r="49" spans="1:249" ht="15">
      <c r="A49" s="11">
        <v>44</v>
      </c>
      <c r="B49" s="11" t="str">
        <f>IF(A49&lt;=$E$2,Inputs!A49,"")</f>
        <v/>
      </c>
      <c r="C49" s="11">
        <f>IF(A49&lt;=$E$2,Inputs!D49,0)</f>
        <v>0</v>
      </c>
      <c r="D49" s="11">
        <f>IF(A49&lt;=$E$2,Inputs!F49,0)</f>
        <v>0</v>
      </c>
      <c r="E49" s="11">
        <f t="shared" si="169"/>
        <v>0</v>
      </c>
      <c r="G49" s="9">
        <v>44</v>
      </c>
      <c r="H49">
        <f t="shared" si="290"/>
        <v>0</v>
      </c>
      <c r="I49">
        <f t="shared" si="290"/>
        <v>0</v>
      </c>
      <c r="J49">
        <f t="shared" si="290"/>
        <v>0</v>
      </c>
      <c r="K49">
        <f t="shared" si="290"/>
        <v>0</v>
      </c>
      <c r="L49">
        <f t="shared" si="290"/>
        <v>0</v>
      </c>
      <c r="M49">
        <f t="shared" si="290"/>
        <v>0</v>
      </c>
      <c r="N49">
        <f t="shared" si="290"/>
        <v>0</v>
      </c>
      <c r="O49">
        <f t="shared" si="290"/>
        <v>0</v>
      </c>
      <c r="P49">
        <f t="shared" si="290"/>
        <v>0</v>
      </c>
      <c r="Q49">
        <f t="shared" si="290"/>
        <v>0</v>
      </c>
      <c r="R49">
        <f t="shared" si="291"/>
        <v>0</v>
      </c>
      <c r="S49">
        <f t="shared" si="291"/>
        <v>0</v>
      </c>
      <c r="T49">
        <f t="shared" si="291"/>
        <v>0</v>
      </c>
      <c r="U49">
        <f t="shared" si="291"/>
        <v>0</v>
      </c>
      <c r="V49">
        <f t="shared" si="291"/>
        <v>0</v>
      </c>
      <c r="W49">
        <f t="shared" si="291"/>
        <v>0</v>
      </c>
      <c r="X49">
        <f t="shared" si="291"/>
        <v>0</v>
      </c>
      <c r="Y49">
        <f t="shared" si="291"/>
        <v>0</v>
      </c>
      <c r="Z49">
        <f t="shared" si="291"/>
        <v>0</v>
      </c>
      <c r="AA49">
        <f t="shared" si="291"/>
        <v>0</v>
      </c>
      <c r="AB49">
        <f t="shared" si="292"/>
        <v>0</v>
      </c>
      <c r="AC49">
        <f t="shared" si="292"/>
        <v>0</v>
      </c>
      <c r="AD49">
        <f t="shared" si="292"/>
        <v>0</v>
      </c>
      <c r="AE49">
        <f t="shared" si="292"/>
        <v>0</v>
      </c>
      <c r="AF49">
        <f t="shared" si="292"/>
        <v>0</v>
      </c>
      <c r="AG49">
        <f t="shared" si="292"/>
        <v>0</v>
      </c>
      <c r="AH49">
        <f t="shared" si="292"/>
        <v>0</v>
      </c>
      <c r="AI49">
        <f t="shared" si="292"/>
        <v>0</v>
      </c>
      <c r="AJ49">
        <f t="shared" si="292"/>
        <v>0</v>
      </c>
      <c r="AK49">
        <f t="shared" si="292"/>
        <v>0</v>
      </c>
      <c r="AL49">
        <f t="shared" si="293"/>
        <v>0</v>
      </c>
      <c r="AM49">
        <f t="shared" si="293"/>
        <v>0</v>
      </c>
      <c r="AN49">
        <f t="shared" si="293"/>
        <v>0</v>
      </c>
      <c r="AO49">
        <f t="shared" si="293"/>
        <v>0</v>
      </c>
      <c r="AP49">
        <f t="shared" si="293"/>
        <v>0</v>
      </c>
      <c r="AQ49">
        <f t="shared" si="293"/>
        <v>0</v>
      </c>
      <c r="AR49">
        <f t="shared" si="293"/>
        <v>0</v>
      </c>
      <c r="AS49">
        <f t="shared" si="293"/>
        <v>0</v>
      </c>
      <c r="AT49">
        <f t="shared" si="293"/>
        <v>0</v>
      </c>
      <c r="AU49">
        <f t="shared" si="293"/>
        <v>0</v>
      </c>
      <c r="AV49">
        <f t="shared" si="294"/>
        <v>0</v>
      </c>
      <c r="AW49">
        <f t="shared" si="294"/>
        <v>0</v>
      </c>
      <c r="AX49">
        <f t="shared" si="294"/>
        <v>0</v>
      </c>
      <c r="AY49">
        <f t="shared" si="294"/>
        <v>0</v>
      </c>
      <c r="AZ49">
        <f t="shared" si="294"/>
        <v>0</v>
      </c>
      <c r="BA49">
        <f t="shared" si="294"/>
        <v>0</v>
      </c>
      <c r="BB49">
        <f t="shared" si="294"/>
        <v>0</v>
      </c>
      <c r="BC49">
        <f t="shared" si="294"/>
        <v>0</v>
      </c>
      <c r="BD49">
        <f t="shared" si="294"/>
        <v>0</v>
      </c>
      <c r="BE49">
        <f t="shared" si="294"/>
        <v>0</v>
      </c>
      <c r="BF49">
        <f t="shared" si="295"/>
        <v>0</v>
      </c>
      <c r="BG49">
        <f t="shared" si="295"/>
        <v>0</v>
      </c>
      <c r="BH49">
        <f t="shared" si="295"/>
        <v>0</v>
      </c>
      <c r="BI49">
        <f t="shared" si="295"/>
        <v>0</v>
      </c>
      <c r="BJ49">
        <f t="shared" si="295"/>
        <v>0</v>
      </c>
      <c r="BK49">
        <f t="shared" si="295"/>
        <v>0</v>
      </c>
      <c r="BL49">
        <f t="shared" si="295"/>
        <v>0</v>
      </c>
      <c r="BM49">
        <f t="shared" si="295"/>
        <v>0</v>
      </c>
      <c r="BN49">
        <f t="shared" si="295"/>
        <v>0</v>
      </c>
      <c r="BO49">
        <f t="shared" si="295"/>
        <v>0</v>
      </c>
      <c r="BP49">
        <f t="shared" si="296"/>
        <v>0</v>
      </c>
      <c r="BQ49">
        <f t="shared" si="296"/>
        <v>0</v>
      </c>
      <c r="BR49">
        <f t="shared" si="296"/>
        <v>0</v>
      </c>
      <c r="BS49">
        <f t="shared" si="296"/>
        <v>0</v>
      </c>
      <c r="BT49">
        <f t="shared" si="296"/>
        <v>0</v>
      </c>
      <c r="BU49">
        <f t="shared" si="296"/>
        <v>0</v>
      </c>
      <c r="BV49">
        <f t="shared" si="296"/>
        <v>0</v>
      </c>
      <c r="BW49">
        <f t="shared" si="296"/>
        <v>0</v>
      </c>
      <c r="BX49">
        <f t="shared" si="296"/>
        <v>0</v>
      </c>
      <c r="BY49">
        <f t="shared" si="296"/>
        <v>0</v>
      </c>
      <c r="BZ49">
        <f t="shared" si="297"/>
        <v>0</v>
      </c>
      <c r="CA49">
        <f t="shared" si="297"/>
        <v>0</v>
      </c>
      <c r="CB49">
        <f t="shared" si="297"/>
        <v>0</v>
      </c>
      <c r="CC49">
        <f t="shared" si="297"/>
        <v>0</v>
      </c>
      <c r="CD49">
        <f t="shared" si="297"/>
        <v>0</v>
      </c>
      <c r="CE49">
        <f t="shared" si="297"/>
        <v>0</v>
      </c>
      <c r="CF49">
        <f t="shared" si="297"/>
        <v>0</v>
      </c>
      <c r="CG49">
        <f t="shared" si="297"/>
        <v>0</v>
      </c>
      <c r="CH49">
        <f t="shared" si="297"/>
        <v>0</v>
      </c>
      <c r="CI49">
        <f t="shared" si="297"/>
        <v>0</v>
      </c>
      <c r="CJ49">
        <f t="shared" si="298"/>
        <v>0</v>
      </c>
      <c r="CK49">
        <f t="shared" si="298"/>
        <v>0</v>
      </c>
      <c r="CL49">
        <f t="shared" si="298"/>
        <v>0</v>
      </c>
      <c r="CM49">
        <f t="shared" si="298"/>
        <v>0</v>
      </c>
      <c r="CN49">
        <f t="shared" si="298"/>
        <v>0</v>
      </c>
      <c r="CO49">
        <f t="shared" si="298"/>
        <v>0</v>
      </c>
      <c r="CP49">
        <f t="shared" si="298"/>
        <v>0</v>
      </c>
      <c r="CQ49">
        <f t="shared" si="298"/>
        <v>0</v>
      </c>
      <c r="CR49">
        <f t="shared" si="298"/>
        <v>0</v>
      </c>
      <c r="CS49">
        <f t="shared" si="298"/>
        <v>0</v>
      </c>
      <c r="CT49">
        <f t="shared" si="299"/>
        <v>0</v>
      </c>
      <c r="CU49">
        <f t="shared" si="299"/>
        <v>0</v>
      </c>
      <c r="CV49">
        <f t="shared" si="299"/>
        <v>0</v>
      </c>
      <c r="CW49">
        <f t="shared" si="299"/>
        <v>0</v>
      </c>
      <c r="CX49">
        <f t="shared" si="299"/>
        <v>0</v>
      </c>
      <c r="CY49">
        <f t="shared" si="299"/>
        <v>0</v>
      </c>
      <c r="CZ49">
        <f t="shared" si="299"/>
        <v>0</v>
      </c>
      <c r="DA49">
        <f t="shared" si="299"/>
        <v>0</v>
      </c>
      <c r="DB49">
        <f t="shared" si="299"/>
        <v>0</v>
      </c>
      <c r="DC49">
        <f t="shared" si="299"/>
        <v>0</v>
      </c>
      <c r="DD49">
        <f t="shared" si="300"/>
        <v>0</v>
      </c>
      <c r="DE49">
        <f t="shared" si="300"/>
        <v>0</v>
      </c>
      <c r="DF49">
        <f t="shared" si="300"/>
        <v>0</v>
      </c>
      <c r="DG49">
        <f t="shared" si="300"/>
        <v>0</v>
      </c>
      <c r="DH49">
        <f t="shared" si="300"/>
        <v>0</v>
      </c>
      <c r="DI49">
        <f t="shared" si="300"/>
        <v>0</v>
      </c>
      <c r="DJ49">
        <f t="shared" si="300"/>
        <v>0</v>
      </c>
      <c r="DK49">
        <f t="shared" si="300"/>
        <v>0</v>
      </c>
      <c r="DL49">
        <f t="shared" si="300"/>
        <v>0</v>
      </c>
      <c r="DM49">
        <f t="shared" si="300"/>
        <v>0</v>
      </c>
      <c r="DN49">
        <f t="shared" si="301"/>
        <v>0</v>
      </c>
      <c r="DO49">
        <f t="shared" si="301"/>
        <v>0</v>
      </c>
      <c r="DP49">
        <f t="shared" si="301"/>
        <v>0</v>
      </c>
      <c r="DQ49">
        <f t="shared" si="301"/>
        <v>0</v>
      </c>
      <c r="DR49">
        <f t="shared" si="301"/>
        <v>0</v>
      </c>
      <c r="DS49">
        <f t="shared" si="301"/>
        <v>0</v>
      </c>
      <c r="DT49">
        <f t="shared" si="301"/>
        <v>0</v>
      </c>
      <c r="DU49">
        <f t="shared" si="301"/>
        <v>0</v>
      </c>
      <c r="DV49">
        <f t="shared" si="301"/>
        <v>0</v>
      </c>
      <c r="DW49">
        <v>0</v>
      </c>
      <c r="DY49" s="10">
        <v>44</v>
      </c>
      <c r="DZ49">
        <f t="shared" si="170"/>
        <v>0</v>
      </c>
      <c r="EA49">
        <f t="shared" si="171"/>
        <v>0</v>
      </c>
      <c r="EB49">
        <f t="shared" si="172"/>
        <v>0</v>
      </c>
      <c r="EC49">
        <f t="shared" si="173"/>
        <v>0</v>
      </c>
      <c r="ED49">
        <f t="shared" si="174"/>
        <v>0</v>
      </c>
      <c r="EE49">
        <f t="shared" si="175"/>
        <v>0</v>
      </c>
      <c r="EF49">
        <f t="shared" si="176"/>
        <v>0</v>
      </c>
      <c r="EG49">
        <f t="shared" si="177"/>
        <v>0</v>
      </c>
      <c r="EH49">
        <f t="shared" si="178"/>
        <v>0</v>
      </c>
      <c r="EI49">
        <f t="shared" si="179"/>
        <v>0</v>
      </c>
      <c r="EJ49">
        <f t="shared" si="180"/>
        <v>0</v>
      </c>
      <c r="EK49">
        <f t="shared" si="181"/>
        <v>0</v>
      </c>
      <c r="EL49">
        <f t="shared" si="182"/>
        <v>0</v>
      </c>
      <c r="EM49">
        <f t="shared" si="183"/>
        <v>0</v>
      </c>
      <c r="EN49">
        <f t="shared" si="184"/>
        <v>0</v>
      </c>
      <c r="EO49">
        <f t="shared" si="185"/>
        <v>0</v>
      </c>
      <c r="EP49">
        <f t="shared" si="186"/>
        <v>0</v>
      </c>
      <c r="EQ49">
        <f t="shared" si="187"/>
        <v>0</v>
      </c>
      <c r="ER49">
        <f t="shared" si="188"/>
        <v>0</v>
      </c>
      <c r="ES49">
        <f t="shared" si="189"/>
        <v>0</v>
      </c>
      <c r="ET49">
        <f t="shared" si="190"/>
        <v>0</v>
      </c>
      <c r="EU49">
        <f t="shared" si="191"/>
        <v>0</v>
      </c>
      <c r="EV49">
        <f t="shared" si="192"/>
        <v>0</v>
      </c>
      <c r="EW49">
        <f t="shared" si="193"/>
        <v>0</v>
      </c>
      <c r="EX49">
        <f t="shared" si="194"/>
        <v>0</v>
      </c>
      <c r="EY49">
        <f t="shared" si="195"/>
        <v>0</v>
      </c>
      <c r="EZ49">
        <f t="shared" si="196"/>
        <v>0</v>
      </c>
      <c r="FA49">
        <f t="shared" si="197"/>
        <v>0</v>
      </c>
      <c r="FB49">
        <f t="shared" si="198"/>
        <v>0</v>
      </c>
      <c r="FC49">
        <f t="shared" si="199"/>
        <v>0</v>
      </c>
      <c r="FD49">
        <f t="shared" si="200"/>
        <v>0</v>
      </c>
      <c r="FE49">
        <f t="shared" si="201"/>
        <v>0</v>
      </c>
      <c r="FF49">
        <f t="shared" si="202"/>
        <v>0</v>
      </c>
      <c r="FG49">
        <f t="shared" si="203"/>
        <v>0</v>
      </c>
      <c r="FH49">
        <f t="shared" si="204"/>
        <v>0</v>
      </c>
      <c r="FI49">
        <f t="shared" si="205"/>
        <v>0</v>
      </c>
      <c r="FJ49">
        <f t="shared" si="206"/>
        <v>0</v>
      </c>
      <c r="FK49">
        <f t="shared" si="207"/>
        <v>0</v>
      </c>
      <c r="FL49">
        <f t="shared" si="208"/>
        <v>0</v>
      </c>
      <c r="FM49">
        <f t="shared" si="209"/>
        <v>0</v>
      </c>
      <c r="FN49">
        <f t="shared" si="210"/>
        <v>0</v>
      </c>
      <c r="FO49">
        <f t="shared" si="211"/>
        <v>0</v>
      </c>
      <c r="FP49">
        <f t="shared" si="212"/>
        <v>0</v>
      </c>
      <c r="FQ49">
        <f t="shared" si="213"/>
        <v>0</v>
      </c>
      <c r="FR49">
        <f t="shared" si="214"/>
        <v>0</v>
      </c>
      <c r="FS49">
        <f t="shared" si="215"/>
        <v>0</v>
      </c>
      <c r="FT49">
        <f t="shared" si="216"/>
        <v>0</v>
      </c>
      <c r="FU49">
        <f t="shared" si="217"/>
        <v>0</v>
      </c>
      <c r="FV49">
        <f t="shared" si="218"/>
        <v>0</v>
      </c>
      <c r="FW49">
        <f t="shared" si="219"/>
        <v>0</v>
      </c>
      <c r="FX49">
        <f t="shared" si="220"/>
        <v>0</v>
      </c>
      <c r="FY49">
        <f t="shared" si="221"/>
        <v>0</v>
      </c>
      <c r="FZ49">
        <f t="shared" si="222"/>
        <v>0</v>
      </c>
      <c r="GA49">
        <f t="shared" si="223"/>
        <v>0</v>
      </c>
      <c r="GB49">
        <f t="shared" si="224"/>
        <v>0</v>
      </c>
      <c r="GC49">
        <f t="shared" si="225"/>
        <v>0</v>
      </c>
      <c r="GD49">
        <f t="shared" si="226"/>
        <v>0</v>
      </c>
      <c r="GE49">
        <f t="shared" si="227"/>
        <v>0</v>
      </c>
      <c r="GF49">
        <f t="shared" si="228"/>
        <v>0</v>
      </c>
      <c r="GG49">
        <f t="shared" si="229"/>
        <v>0</v>
      </c>
      <c r="GH49">
        <f t="shared" si="230"/>
        <v>0</v>
      </c>
      <c r="GI49">
        <f t="shared" si="231"/>
        <v>0</v>
      </c>
      <c r="GJ49">
        <f t="shared" si="232"/>
        <v>0</v>
      </c>
      <c r="GK49">
        <f t="shared" si="233"/>
        <v>0</v>
      </c>
      <c r="GL49">
        <f t="shared" si="234"/>
        <v>0</v>
      </c>
      <c r="GM49">
        <f t="shared" si="235"/>
        <v>0</v>
      </c>
      <c r="GN49">
        <f t="shared" si="236"/>
        <v>0</v>
      </c>
      <c r="GO49">
        <f t="shared" si="237"/>
        <v>0</v>
      </c>
      <c r="GP49">
        <f t="shared" si="238"/>
        <v>0</v>
      </c>
      <c r="GQ49">
        <f t="shared" si="239"/>
        <v>0</v>
      </c>
      <c r="GR49">
        <f t="shared" si="240"/>
        <v>0</v>
      </c>
      <c r="GS49">
        <f t="shared" si="241"/>
        <v>0</v>
      </c>
      <c r="GT49">
        <f t="shared" si="242"/>
        <v>0</v>
      </c>
      <c r="GU49">
        <f t="shared" si="243"/>
        <v>0</v>
      </c>
      <c r="GV49">
        <f t="shared" si="244"/>
        <v>0</v>
      </c>
      <c r="GW49">
        <f t="shared" si="245"/>
        <v>0</v>
      </c>
      <c r="GX49">
        <f t="shared" si="246"/>
        <v>0</v>
      </c>
      <c r="GY49">
        <f t="shared" si="247"/>
        <v>0</v>
      </c>
      <c r="GZ49">
        <f t="shared" si="248"/>
        <v>0</v>
      </c>
      <c r="HA49">
        <f t="shared" si="249"/>
        <v>0</v>
      </c>
      <c r="HB49">
        <f t="shared" si="250"/>
        <v>0</v>
      </c>
      <c r="HC49">
        <f t="shared" si="251"/>
        <v>0</v>
      </c>
      <c r="HD49">
        <f t="shared" si="252"/>
        <v>0</v>
      </c>
      <c r="HE49">
        <f t="shared" si="253"/>
        <v>0</v>
      </c>
      <c r="HF49">
        <f t="shared" si="254"/>
        <v>0</v>
      </c>
      <c r="HG49">
        <f t="shared" si="255"/>
        <v>0</v>
      </c>
      <c r="HH49">
        <f t="shared" si="256"/>
        <v>0</v>
      </c>
      <c r="HI49">
        <f t="shared" si="257"/>
        <v>0</v>
      </c>
      <c r="HJ49">
        <f t="shared" si="258"/>
        <v>0</v>
      </c>
      <c r="HK49">
        <f t="shared" si="259"/>
        <v>0</v>
      </c>
      <c r="HL49">
        <f t="shared" si="260"/>
        <v>0</v>
      </c>
      <c r="HM49">
        <f t="shared" si="261"/>
        <v>0</v>
      </c>
      <c r="HN49">
        <f t="shared" si="262"/>
        <v>0</v>
      </c>
      <c r="HO49">
        <f t="shared" si="263"/>
        <v>0</v>
      </c>
      <c r="HP49">
        <f t="shared" si="264"/>
        <v>0</v>
      </c>
      <c r="HQ49">
        <f t="shared" si="265"/>
        <v>0</v>
      </c>
      <c r="HR49">
        <f t="shared" si="266"/>
        <v>0</v>
      </c>
      <c r="HS49">
        <f t="shared" si="267"/>
        <v>0</v>
      </c>
      <c r="HT49">
        <f t="shared" si="268"/>
        <v>0</v>
      </c>
      <c r="HU49">
        <f t="shared" si="269"/>
        <v>0</v>
      </c>
      <c r="HV49">
        <f t="shared" si="270"/>
        <v>0</v>
      </c>
      <c r="HW49">
        <f t="shared" si="271"/>
        <v>0</v>
      </c>
      <c r="HX49">
        <f t="shared" si="272"/>
        <v>0</v>
      </c>
      <c r="HY49">
        <f t="shared" si="273"/>
        <v>0</v>
      </c>
      <c r="HZ49">
        <f t="shared" si="274"/>
        <v>0</v>
      </c>
      <c r="IA49">
        <f t="shared" si="275"/>
        <v>0</v>
      </c>
      <c r="IB49">
        <f t="shared" si="276"/>
        <v>0</v>
      </c>
      <c r="IC49">
        <f t="shared" si="277"/>
        <v>0</v>
      </c>
      <c r="ID49">
        <f t="shared" si="278"/>
        <v>0</v>
      </c>
      <c r="IE49">
        <f t="shared" si="279"/>
        <v>0</v>
      </c>
      <c r="IF49">
        <f t="shared" si="280"/>
        <v>0</v>
      </c>
      <c r="IG49">
        <f t="shared" si="281"/>
        <v>0</v>
      </c>
      <c r="IH49">
        <f t="shared" si="282"/>
        <v>0</v>
      </c>
      <c r="II49">
        <f t="shared" si="283"/>
        <v>0</v>
      </c>
      <c r="IJ49">
        <f t="shared" si="284"/>
        <v>0</v>
      </c>
      <c r="IK49">
        <f t="shared" si="285"/>
        <v>0</v>
      </c>
      <c r="IL49">
        <f t="shared" si="286"/>
        <v>0</v>
      </c>
      <c r="IM49">
        <f t="shared" si="287"/>
        <v>0</v>
      </c>
      <c r="IN49">
        <f t="shared" si="288"/>
        <v>0</v>
      </c>
      <c r="IO49">
        <f t="shared" si="289"/>
        <v>0</v>
      </c>
    </row>
    <row r="50" spans="1:249" ht="15">
      <c r="A50" s="11">
        <v>45</v>
      </c>
      <c r="B50" s="11" t="str">
        <f>IF(A50&lt;=$E$2,Inputs!A50,"")</f>
        <v/>
      </c>
      <c r="C50" s="11">
        <f>IF(A50&lt;=$E$2,Inputs!D50,0)</f>
        <v>0</v>
      </c>
      <c r="D50" s="11">
        <f>IF(A50&lt;=$E$2,Inputs!F50,0)</f>
        <v>0</v>
      </c>
      <c r="E50" s="11">
        <f t="shared" si="169"/>
        <v>0</v>
      </c>
      <c r="G50" s="9">
        <v>45</v>
      </c>
      <c r="H50">
        <f t="shared" si="290"/>
        <v>0</v>
      </c>
      <c r="I50">
        <f t="shared" si="290"/>
        <v>0</v>
      </c>
      <c r="J50">
        <f t="shared" si="290"/>
        <v>0</v>
      </c>
      <c r="K50">
        <f t="shared" si="290"/>
        <v>0</v>
      </c>
      <c r="L50">
        <f t="shared" si="290"/>
        <v>0</v>
      </c>
      <c r="M50">
        <f t="shared" si="290"/>
        <v>0</v>
      </c>
      <c r="N50">
        <f t="shared" si="290"/>
        <v>0</v>
      </c>
      <c r="O50">
        <f t="shared" si="290"/>
        <v>0</v>
      </c>
      <c r="P50">
        <f t="shared" si="290"/>
        <v>0</v>
      </c>
      <c r="Q50">
        <f t="shared" si="290"/>
        <v>0</v>
      </c>
      <c r="R50">
        <f t="shared" si="291"/>
        <v>0</v>
      </c>
      <c r="S50">
        <f t="shared" si="291"/>
        <v>0</v>
      </c>
      <c r="T50">
        <f t="shared" si="291"/>
        <v>0</v>
      </c>
      <c r="U50">
        <f t="shared" si="291"/>
        <v>0</v>
      </c>
      <c r="V50">
        <f t="shared" si="291"/>
        <v>0</v>
      </c>
      <c r="W50">
        <f t="shared" si="291"/>
        <v>0</v>
      </c>
      <c r="X50">
        <f t="shared" si="291"/>
        <v>0</v>
      </c>
      <c r="Y50">
        <f t="shared" si="291"/>
        <v>0</v>
      </c>
      <c r="Z50">
        <f t="shared" si="291"/>
        <v>0</v>
      </c>
      <c r="AA50">
        <f t="shared" si="291"/>
        <v>0</v>
      </c>
      <c r="AB50">
        <f t="shared" si="292"/>
        <v>0</v>
      </c>
      <c r="AC50">
        <f t="shared" si="292"/>
        <v>0</v>
      </c>
      <c r="AD50">
        <f t="shared" si="292"/>
        <v>0</v>
      </c>
      <c r="AE50">
        <f t="shared" si="292"/>
        <v>0</v>
      </c>
      <c r="AF50">
        <f t="shared" si="292"/>
        <v>0</v>
      </c>
      <c r="AG50">
        <f t="shared" si="292"/>
        <v>0</v>
      </c>
      <c r="AH50">
        <f t="shared" si="292"/>
        <v>0</v>
      </c>
      <c r="AI50">
        <f t="shared" si="292"/>
        <v>0</v>
      </c>
      <c r="AJ50">
        <f t="shared" si="292"/>
        <v>0</v>
      </c>
      <c r="AK50">
        <f t="shared" si="292"/>
        <v>0</v>
      </c>
      <c r="AL50">
        <f t="shared" si="293"/>
        <v>0</v>
      </c>
      <c r="AM50">
        <f t="shared" si="293"/>
        <v>0</v>
      </c>
      <c r="AN50">
        <f t="shared" si="293"/>
        <v>0</v>
      </c>
      <c r="AO50">
        <f t="shared" si="293"/>
        <v>0</v>
      </c>
      <c r="AP50">
        <f t="shared" si="293"/>
        <v>0</v>
      </c>
      <c r="AQ50">
        <f t="shared" si="293"/>
        <v>0</v>
      </c>
      <c r="AR50">
        <f t="shared" si="293"/>
        <v>0</v>
      </c>
      <c r="AS50">
        <f t="shared" si="293"/>
        <v>0</v>
      </c>
      <c r="AT50">
        <f t="shared" si="293"/>
        <v>0</v>
      </c>
      <c r="AU50">
        <f t="shared" si="293"/>
        <v>0</v>
      </c>
      <c r="AV50">
        <f t="shared" si="294"/>
        <v>0</v>
      </c>
      <c r="AW50">
        <f t="shared" si="294"/>
        <v>0</v>
      </c>
      <c r="AX50">
        <f t="shared" si="294"/>
        <v>0</v>
      </c>
      <c r="AY50">
        <f t="shared" si="294"/>
        <v>0</v>
      </c>
      <c r="AZ50">
        <f t="shared" si="294"/>
        <v>0</v>
      </c>
      <c r="BA50">
        <f t="shared" si="294"/>
        <v>0</v>
      </c>
      <c r="BB50">
        <f t="shared" si="294"/>
        <v>0</v>
      </c>
      <c r="BC50">
        <f t="shared" si="294"/>
        <v>0</v>
      </c>
      <c r="BD50">
        <f t="shared" si="294"/>
        <v>0</v>
      </c>
      <c r="BE50">
        <f t="shared" si="294"/>
        <v>0</v>
      </c>
      <c r="BF50">
        <f t="shared" si="295"/>
        <v>0</v>
      </c>
      <c r="BG50">
        <f t="shared" si="295"/>
        <v>0</v>
      </c>
      <c r="BH50">
        <f t="shared" si="295"/>
        <v>0</v>
      </c>
      <c r="BI50">
        <f t="shared" si="295"/>
        <v>0</v>
      </c>
      <c r="BJ50">
        <f t="shared" si="295"/>
        <v>0</v>
      </c>
      <c r="BK50">
        <f t="shared" si="295"/>
        <v>0</v>
      </c>
      <c r="BL50">
        <f t="shared" si="295"/>
        <v>0</v>
      </c>
      <c r="BM50">
        <f t="shared" si="295"/>
        <v>0</v>
      </c>
      <c r="BN50">
        <f t="shared" si="295"/>
        <v>0</v>
      </c>
      <c r="BO50">
        <f t="shared" si="295"/>
        <v>0</v>
      </c>
      <c r="BP50">
        <f t="shared" si="296"/>
        <v>0</v>
      </c>
      <c r="BQ50">
        <f t="shared" si="296"/>
        <v>0</v>
      </c>
      <c r="BR50">
        <f t="shared" si="296"/>
        <v>0</v>
      </c>
      <c r="BS50">
        <f t="shared" si="296"/>
        <v>0</v>
      </c>
      <c r="BT50">
        <f t="shared" si="296"/>
        <v>0</v>
      </c>
      <c r="BU50">
        <f t="shared" si="296"/>
        <v>0</v>
      </c>
      <c r="BV50">
        <f t="shared" si="296"/>
        <v>0</v>
      </c>
      <c r="BW50">
        <f t="shared" si="296"/>
        <v>0</v>
      </c>
      <c r="BX50">
        <f t="shared" si="296"/>
        <v>0</v>
      </c>
      <c r="BY50">
        <f t="shared" si="296"/>
        <v>0</v>
      </c>
      <c r="BZ50">
        <f t="shared" si="297"/>
        <v>0</v>
      </c>
      <c r="CA50">
        <f t="shared" si="297"/>
        <v>0</v>
      </c>
      <c r="CB50">
        <f t="shared" si="297"/>
        <v>0</v>
      </c>
      <c r="CC50">
        <f t="shared" si="297"/>
        <v>0</v>
      </c>
      <c r="CD50">
        <f t="shared" si="297"/>
        <v>0</v>
      </c>
      <c r="CE50">
        <f t="shared" si="297"/>
        <v>0</v>
      </c>
      <c r="CF50">
        <f t="shared" si="297"/>
        <v>0</v>
      </c>
      <c r="CG50">
        <f t="shared" si="297"/>
        <v>0</v>
      </c>
      <c r="CH50">
        <f t="shared" si="297"/>
        <v>0</v>
      </c>
      <c r="CI50">
        <f t="shared" si="297"/>
        <v>0</v>
      </c>
      <c r="CJ50">
        <f t="shared" si="298"/>
        <v>0</v>
      </c>
      <c r="CK50">
        <f t="shared" si="298"/>
        <v>0</v>
      </c>
      <c r="CL50">
        <f t="shared" si="298"/>
        <v>0</v>
      </c>
      <c r="CM50">
        <f t="shared" si="298"/>
        <v>0</v>
      </c>
      <c r="CN50">
        <f t="shared" si="298"/>
        <v>0</v>
      </c>
      <c r="CO50">
        <f t="shared" si="298"/>
        <v>0</v>
      </c>
      <c r="CP50">
        <f t="shared" si="298"/>
        <v>0</v>
      </c>
      <c r="CQ50">
        <f t="shared" si="298"/>
        <v>0</v>
      </c>
      <c r="CR50">
        <f t="shared" si="298"/>
        <v>0</v>
      </c>
      <c r="CS50">
        <f t="shared" si="298"/>
        <v>0</v>
      </c>
      <c r="CT50">
        <f t="shared" si="299"/>
        <v>0</v>
      </c>
      <c r="CU50">
        <f t="shared" si="299"/>
        <v>0</v>
      </c>
      <c r="CV50">
        <f t="shared" si="299"/>
        <v>0</v>
      </c>
      <c r="CW50">
        <f t="shared" si="299"/>
        <v>0</v>
      </c>
      <c r="CX50">
        <f t="shared" si="299"/>
        <v>0</v>
      </c>
      <c r="CY50">
        <f t="shared" si="299"/>
        <v>0</v>
      </c>
      <c r="CZ50">
        <f t="shared" si="299"/>
        <v>0</v>
      </c>
      <c r="DA50">
        <f t="shared" si="299"/>
        <v>0</v>
      </c>
      <c r="DB50">
        <f t="shared" si="299"/>
        <v>0</v>
      </c>
      <c r="DC50">
        <f t="shared" si="299"/>
        <v>0</v>
      </c>
      <c r="DD50">
        <f t="shared" si="300"/>
        <v>0</v>
      </c>
      <c r="DE50">
        <f t="shared" si="300"/>
        <v>0</v>
      </c>
      <c r="DF50">
        <f t="shared" si="300"/>
        <v>0</v>
      </c>
      <c r="DG50">
        <f t="shared" si="300"/>
        <v>0</v>
      </c>
      <c r="DH50">
        <f t="shared" si="300"/>
        <v>0</v>
      </c>
      <c r="DI50">
        <f t="shared" si="300"/>
        <v>0</v>
      </c>
      <c r="DJ50">
        <f t="shared" si="300"/>
        <v>0</v>
      </c>
      <c r="DK50">
        <f t="shared" si="300"/>
        <v>0</v>
      </c>
      <c r="DL50">
        <f t="shared" si="300"/>
        <v>0</v>
      </c>
      <c r="DM50">
        <f t="shared" si="300"/>
        <v>0</v>
      </c>
      <c r="DN50">
        <f t="shared" si="301"/>
        <v>0</v>
      </c>
      <c r="DO50">
        <f t="shared" si="301"/>
        <v>0</v>
      </c>
      <c r="DP50">
        <f t="shared" si="301"/>
        <v>0</v>
      </c>
      <c r="DQ50">
        <f t="shared" si="301"/>
        <v>0</v>
      </c>
      <c r="DR50">
        <f t="shared" si="301"/>
        <v>0</v>
      </c>
      <c r="DS50">
        <f t="shared" si="301"/>
        <v>0</v>
      </c>
      <c r="DT50">
        <f t="shared" si="301"/>
        <v>0</v>
      </c>
      <c r="DU50">
        <f t="shared" si="301"/>
        <v>0</v>
      </c>
      <c r="DV50">
        <f t="shared" si="301"/>
        <v>0</v>
      </c>
      <c r="DW50">
        <v>0</v>
      </c>
      <c r="DY50" s="10">
        <v>45</v>
      </c>
      <c r="DZ50">
        <f t="shared" si="170"/>
        <v>0</v>
      </c>
      <c r="EA50">
        <f t="shared" si="171"/>
        <v>0</v>
      </c>
      <c r="EB50">
        <f t="shared" si="172"/>
        <v>0</v>
      </c>
      <c r="EC50">
        <f t="shared" si="173"/>
        <v>0</v>
      </c>
      <c r="ED50">
        <f t="shared" si="174"/>
        <v>0</v>
      </c>
      <c r="EE50">
        <f t="shared" si="175"/>
        <v>0</v>
      </c>
      <c r="EF50">
        <f t="shared" si="176"/>
        <v>0</v>
      </c>
      <c r="EG50">
        <f t="shared" si="177"/>
        <v>0</v>
      </c>
      <c r="EH50">
        <f t="shared" si="178"/>
        <v>0</v>
      </c>
      <c r="EI50">
        <f t="shared" si="179"/>
        <v>0</v>
      </c>
      <c r="EJ50">
        <f t="shared" si="180"/>
        <v>0</v>
      </c>
      <c r="EK50">
        <f t="shared" si="181"/>
        <v>0</v>
      </c>
      <c r="EL50">
        <f t="shared" si="182"/>
        <v>0</v>
      </c>
      <c r="EM50">
        <f t="shared" si="183"/>
        <v>0</v>
      </c>
      <c r="EN50">
        <f t="shared" si="184"/>
        <v>0</v>
      </c>
      <c r="EO50">
        <f t="shared" si="185"/>
        <v>0</v>
      </c>
      <c r="EP50">
        <f t="shared" si="186"/>
        <v>0</v>
      </c>
      <c r="EQ50">
        <f t="shared" si="187"/>
        <v>0</v>
      </c>
      <c r="ER50">
        <f t="shared" si="188"/>
        <v>0</v>
      </c>
      <c r="ES50">
        <f t="shared" si="189"/>
        <v>0</v>
      </c>
      <c r="ET50">
        <f t="shared" si="190"/>
        <v>0</v>
      </c>
      <c r="EU50">
        <f t="shared" si="191"/>
        <v>0</v>
      </c>
      <c r="EV50">
        <f t="shared" si="192"/>
        <v>0</v>
      </c>
      <c r="EW50">
        <f t="shared" si="193"/>
        <v>0</v>
      </c>
      <c r="EX50">
        <f t="shared" si="194"/>
        <v>0</v>
      </c>
      <c r="EY50">
        <f t="shared" si="195"/>
        <v>0</v>
      </c>
      <c r="EZ50">
        <f t="shared" si="196"/>
        <v>0</v>
      </c>
      <c r="FA50">
        <f t="shared" si="197"/>
        <v>0</v>
      </c>
      <c r="FB50">
        <f t="shared" si="198"/>
        <v>0</v>
      </c>
      <c r="FC50">
        <f t="shared" si="199"/>
        <v>0</v>
      </c>
      <c r="FD50">
        <f t="shared" si="200"/>
        <v>0</v>
      </c>
      <c r="FE50">
        <f t="shared" si="201"/>
        <v>0</v>
      </c>
      <c r="FF50">
        <f t="shared" si="202"/>
        <v>0</v>
      </c>
      <c r="FG50">
        <f t="shared" si="203"/>
        <v>0</v>
      </c>
      <c r="FH50">
        <f t="shared" si="204"/>
        <v>0</v>
      </c>
      <c r="FI50">
        <f t="shared" si="205"/>
        <v>0</v>
      </c>
      <c r="FJ50">
        <f t="shared" si="206"/>
        <v>0</v>
      </c>
      <c r="FK50">
        <f t="shared" si="207"/>
        <v>0</v>
      </c>
      <c r="FL50">
        <f t="shared" si="208"/>
        <v>0</v>
      </c>
      <c r="FM50">
        <f t="shared" si="209"/>
        <v>0</v>
      </c>
      <c r="FN50">
        <f t="shared" si="210"/>
        <v>0</v>
      </c>
      <c r="FO50">
        <f t="shared" si="211"/>
        <v>0</v>
      </c>
      <c r="FP50">
        <f t="shared" si="212"/>
        <v>0</v>
      </c>
      <c r="FQ50">
        <f t="shared" si="213"/>
        <v>0</v>
      </c>
      <c r="FR50">
        <f t="shared" si="214"/>
        <v>0</v>
      </c>
      <c r="FS50">
        <f t="shared" si="215"/>
        <v>0</v>
      </c>
      <c r="FT50">
        <f t="shared" si="216"/>
        <v>0</v>
      </c>
      <c r="FU50">
        <f t="shared" si="217"/>
        <v>0</v>
      </c>
      <c r="FV50">
        <f t="shared" si="218"/>
        <v>0</v>
      </c>
      <c r="FW50">
        <f t="shared" si="219"/>
        <v>0</v>
      </c>
      <c r="FX50">
        <f t="shared" si="220"/>
        <v>0</v>
      </c>
      <c r="FY50">
        <f t="shared" si="221"/>
        <v>0</v>
      </c>
      <c r="FZ50">
        <f t="shared" si="222"/>
        <v>0</v>
      </c>
      <c r="GA50">
        <f t="shared" si="223"/>
        <v>0</v>
      </c>
      <c r="GB50">
        <f t="shared" si="224"/>
        <v>0</v>
      </c>
      <c r="GC50">
        <f t="shared" si="225"/>
        <v>0</v>
      </c>
      <c r="GD50">
        <f t="shared" si="226"/>
        <v>0</v>
      </c>
      <c r="GE50">
        <f t="shared" si="227"/>
        <v>0</v>
      </c>
      <c r="GF50">
        <f t="shared" si="228"/>
        <v>0</v>
      </c>
      <c r="GG50">
        <f t="shared" si="229"/>
        <v>0</v>
      </c>
      <c r="GH50">
        <f t="shared" si="230"/>
        <v>0</v>
      </c>
      <c r="GI50">
        <f t="shared" si="231"/>
        <v>0</v>
      </c>
      <c r="GJ50">
        <f t="shared" si="232"/>
        <v>0</v>
      </c>
      <c r="GK50">
        <f t="shared" si="233"/>
        <v>0</v>
      </c>
      <c r="GL50">
        <f t="shared" si="234"/>
        <v>0</v>
      </c>
      <c r="GM50">
        <f t="shared" si="235"/>
        <v>0</v>
      </c>
      <c r="GN50">
        <f t="shared" si="236"/>
        <v>0</v>
      </c>
      <c r="GO50">
        <f t="shared" si="237"/>
        <v>0</v>
      </c>
      <c r="GP50">
        <f t="shared" si="238"/>
        <v>0</v>
      </c>
      <c r="GQ50">
        <f t="shared" si="239"/>
        <v>0</v>
      </c>
      <c r="GR50">
        <f t="shared" si="240"/>
        <v>0</v>
      </c>
      <c r="GS50">
        <f t="shared" si="241"/>
        <v>0</v>
      </c>
      <c r="GT50">
        <f t="shared" si="242"/>
        <v>0</v>
      </c>
      <c r="GU50">
        <f t="shared" si="243"/>
        <v>0</v>
      </c>
      <c r="GV50">
        <f t="shared" si="244"/>
        <v>0</v>
      </c>
      <c r="GW50">
        <f t="shared" si="245"/>
        <v>0</v>
      </c>
      <c r="GX50">
        <f t="shared" si="246"/>
        <v>0</v>
      </c>
      <c r="GY50">
        <f t="shared" si="247"/>
        <v>0</v>
      </c>
      <c r="GZ50">
        <f t="shared" si="248"/>
        <v>0</v>
      </c>
      <c r="HA50">
        <f t="shared" si="249"/>
        <v>0</v>
      </c>
      <c r="HB50">
        <f t="shared" si="250"/>
        <v>0</v>
      </c>
      <c r="HC50">
        <f t="shared" si="251"/>
        <v>0</v>
      </c>
      <c r="HD50">
        <f t="shared" si="252"/>
        <v>0</v>
      </c>
      <c r="HE50">
        <f t="shared" si="253"/>
        <v>0</v>
      </c>
      <c r="HF50">
        <f t="shared" si="254"/>
        <v>0</v>
      </c>
      <c r="HG50">
        <f t="shared" si="255"/>
        <v>0</v>
      </c>
      <c r="HH50">
        <f t="shared" si="256"/>
        <v>0</v>
      </c>
      <c r="HI50">
        <f t="shared" si="257"/>
        <v>0</v>
      </c>
      <c r="HJ50">
        <f t="shared" si="258"/>
        <v>0</v>
      </c>
      <c r="HK50">
        <f t="shared" si="259"/>
        <v>0</v>
      </c>
      <c r="HL50">
        <f t="shared" si="260"/>
        <v>0</v>
      </c>
      <c r="HM50">
        <f t="shared" si="261"/>
        <v>0</v>
      </c>
      <c r="HN50">
        <f t="shared" si="262"/>
        <v>0</v>
      </c>
      <c r="HO50">
        <f t="shared" si="263"/>
        <v>0</v>
      </c>
      <c r="HP50">
        <f t="shared" si="264"/>
        <v>0</v>
      </c>
      <c r="HQ50">
        <f t="shared" si="265"/>
        <v>0</v>
      </c>
      <c r="HR50">
        <f t="shared" si="266"/>
        <v>0</v>
      </c>
      <c r="HS50">
        <f t="shared" si="267"/>
        <v>0</v>
      </c>
      <c r="HT50">
        <f t="shared" si="268"/>
        <v>0</v>
      </c>
      <c r="HU50">
        <f t="shared" si="269"/>
        <v>0</v>
      </c>
      <c r="HV50">
        <f t="shared" si="270"/>
        <v>0</v>
      </c>
      <c r="HW50">
        <f t="shared" si="271"/>
        <v>0</v>
      </c>
      <c r="HX50">
        <f t="shared" si="272"/>
        <v>0</v>
      </c>
      <c r="HY50">
        <f t="shared" si="273"/>
        <v>0</v>
      </c>
      <c r="HZ50">
        <f t="shared" si="274"/>
        <v>0</v>
      </c>
      <c r="IA50">
        <f t="shared" si="275"/>
        <v>0</v>
      </c>
      <c r="IB50">
        <f t="shared" si="276"/>
        <v>0</v>
      </c>
      <c r="IC50">
        <f t="shared" si="277"/>
        <v>0</v>
      </c>
      <c r="ID50">
        <f t="shared" si="278"/>
        <v>0</v>
      </c>
      <c r="IE50">
        <f t="shared" si="279"/>
        <v>0</v>
      </c>
      <c r="IF50">
        <f t="shared" si="280"/>
        <v>0</v>
      </c>
      <c r="IG50">
        <f t="shared" si="281"/>
        <v>0</v>
      </c>
      <c r="IH50">
        <f t="shared" si="282"/>
        <v>0</v>
      </c>
      <c r="II50">
        <f t="shared" si="283"/>
        <v>0</v>
      </c>
      <c r="IJ50">
        <f t="shared" si="284"/>
        <v>0</v>
      </c>
      <c r="IK50">
        <f t="shared" si="285"/>
        <v>0</v>
      </c>
      <c r="IL50">
        <f t="shared" si="286"/>
        <v>0</v>
      </c>
      <c r="IM50">
        <f t="shared" si="287"/>
        <v>0</v>
      </c>
      <c r="IN50">
        <f t="shared" si="288"/>
        <v>0</v>
      </c>
      <c r="IO50">
        <f t="shared" si="289"/>
        <v>0</v>
      </c>
    </row>
    <row r="51" spans="1:249" ht="15">
      <c r="A51" s="11">
        <v>46</v>
      </c>
      <c r="B51" s="11" t="str">
        <f>IF(A51&lt;=$E$2,Inputs!A51,"")</f>
        <v/>
      </c>
      <c r="C51" s="11">
        <f>IF(A51&lt;=$E$2,Inputs!D51,0)</f>
        <v>0</v>
      </c>
      <c r="D51" s="11">
        <f>IF(A51&lt;=$E$2,Inputs!F51,0)</f>
        <v>0</v>
      </c>
      <c r="E51" s="11">
        <f t="shared" si="169"/>
        <v>0</v>
      </c>
      <c r="G51" s="9">
        <v>46</v>
      </c>
      <c r="H51">
        <f t="shared" si="290"/>
        <v>0</v>
      </c>
      <c r="I51">
        <f t="shared" si="290"/>
        <v>0</v>
      </c>
      <c r="J51">
        <f t="shared" si="290"/>
        <v>0</v>
      </c>
      <c r="K51">
        <f t="shared" si="290"/>
        <v>0</v>
      </c>
      <c r="L51">
        <f t="shared" si="290"/>
        <v>0</v>
      </c>
      <c r="M51">
        <f t="shared" si="290"/>
        <v>0</v>
      </c>
      <c r="N51">
        <f t="shared" si="290"/>
        <v>0</v>
      </c>
      <c r="O51">
        <f t="shared" si="290"/>
        <v>0</v>
      </c>
      <c r="P51">
        <f t="shared" si="290"/>
        <v>0</v>
      </c>
      <c r="Q51">
        <f t="shared" si="290"/>
        <v>0</v>
      </c>
      <c r="R51">
        <f t="shared" si="291"/>
        <v>0</v>
      </c>
      <c r="S51">
        <f t="shared" si="291"/>
        <v>0</v>
      </c>
      <c r="T51">
        <f t="shared" si="291"/>
        <v>0</v>
      </c>
      <c r="U51">
        <f t="shared" si="291"/>
        <v>0</v>
      </c>
      <c r="V51">
        <f t="shared" si="291"/>
        <v>0</v>
      </c>
      <c r="W51">
        <f t="shared" si="291"/>
        <v>0</v>
      </c>
      <c r="X51">
        <f t="shared" si="291"/>
        <v>0</v>
      </c>
      <c r="Y51">
        <f t="shared" si="291"/>
        <v>0</v>
      </c>
      <c r="Z51">
        <f t="shared" si="291"/>
        <v>0</v>
      </c>
      <c r="AA51">
        <f t="shared" si="291"/>
        <v>0</v>
      </c>
      <c r="AB51">
        <f t="shared" si="292"/>
        <v>0</v>
      </c>
      <c r="AC51">
        <f t="shared" si="292"/>
        <v>0</v>
      </c>
      <c r="AD51">
        <f t="shared" si="292"/>
        <v>0</v>
      </c>
      <c r="AE51">
        <f t="shared" si="292"/>
        <v>0</v>
      </c>
      <c r="AF51">
        <f t="shared" si="292"/>
        <v>0</v>
      </c>
      <c r="AG51">
        <f t="shared" si="292"/>
        <v>0</v>
      </c>
      <c r="AH51">
        <f t="shared" si="292"/>
        <v>0</v>
      </c>
      <c r="AI51">
        <f t="shared" si="292"/>
        <v>0</v>
      </c>
      <c r="AJ51">
        <f t="shared" si="292"/>
        <v>0</v>
      </c>
      <c r="AK51">
        <f t="shared" si="292"/>
        <v>0</v>
      </c>
      <c r="AL51">
        <f t="shared" si="293"/>
        <v>0</v>
      </c>
      <c r="AM51">
        <f t="shared" si="293"/>
        <v>0</v>
      </c>
      <c r="AN51">
        <f t="shared" si="293"/>
        <v>0</v>
      </c>
      <c r="AO51">
        <f t="shared" si="293"/>
        <v>0</v>
      </c>
      <c r="AP51">
        <f t="shared" si="293"/>
        <v>0</v>
      </c>
      <c r="AQ51">
        <f t="shared" si="293"/>
        <v>0</v>
      </c>
      <c r="AR51">
        <f t="shared" si="293"/>
        <v>0</v>
      </c>
      <c r="AS51">
        <f t="shared" si="293"/>
        <v>0</v>
      </c>
      <c r="AT51">
        <f t="shared" si="293"/>
        <v>0</v>
      </c>
      <c r="AU51">
        <f t="shared" si="293"/>
        <v>0</v>
      </c>
      <c r="AV51">
        <f t="shared" si="294"/>
        <v>0</v>
      </c>
      <c r="AW51">
        <f t="shared" si="294"/>
        <v>0</v>
      </c>
      <c r="AX51">
        <f t="shared" si="294"/>
        <v>0</v>
      </c>
      <c r="AY51">
        <f t="shared" si="294"/>
        <v>0</v>
      </c>
      <c r="AZ51">
        <f t="shared" si="294"/>
        <v>0</v>
      </c>
      <c r="BA51">
        <f t="shared" si="294"/>
        <v>0</v>
      </c>
      <c r="BB51">
        <f t="shared" si="294"/>
        <v>0</v>
      </c>
      <c r="BC51">
        <f t="shared" si="294"/>
        <v>0</v>
      </c>
      <c r="BD51">
        <f t="shared" si="294"/>
        <v>0</v>
      </c>
      <c r="BE51">
        <f t="shared" si="294"/>
        <v>0</v>
      </c>
      <c r="BF51">
        <f t="shared" si="295"/>
        <v>0</v>
      </c>
      <c r="BG51">
        <f t="shared" si="295"/>
        <v>0</v>
      </c>
      <c r="BH51">
        <f t="shared" si="295"/>
        <v>0</v>
      </c>
      <c r="BI51">
        <f t="shared" si="295"/>
        <v>0</v>
      </c>
      <c r="BJ51">
        <f t="shared" si="295"/>
        <v>0</v>
      </c>
      <c r="BK51">
        <f t="shared" si="295"/>
        <v>0</v>
      </c>
      <c r="BL51">
        <f t="shared" si="295"/>
        <v>0</v>
      </c>
      <c r="BM51">
        <f t="shared" si="295"/>
        <v>0</v>
      </c>
      <c r="BN51">
        <f t="shared" si="295"/>
        <v>0</v>
      </c>
      <c r="BO51">
        <f t="shared" si="295"/>
        <v>0</v>
      </c>
      <c r="BP51">
        <f t="shared" si="296"/>
        <v>0</v>
      </c>
      <c r="BQ51">
        <f t="shared" si="296"/>
        <v>0</v>
      </c>
      <c r="BR51">
        <f t="shared" si="296"/>
        <v>0</v>
      </c>
      <c r="BS51">
        <f t="shared" si="296"/>
        <v>0</v>
      </c>
      <c r="BT51">
        <f t="shared" si="296"/>
        <v>0</v>
      </c>
      <c r="BU51">
        <f t="shared" si="296"/>
        <v>0</v>
      </c>
      <c r="BV51">
        <f t="shared" si="296"/>
        <v>0</v>
      </c>
      <c r="BW51">
        <f t="shared" si="296"/>
        <v>0</v>
      </c>
      <c r="BX51">
        <f t="shared" si="296"/>
        <v>0</v>
      </c>
      <c r="BY51">
        <f t="shared" si="296"/>
        <v>0</v>
      </c>
      <c r="BZ51">
        <f t="shared" si="297"/>
        <v>0</v>
      </c>
      <c r="CA51">
        <f t="shared" si="297"/>
        <v>0</v>
      </c>
      <c r="CB51">
        <f t="shared" si="297"/>
        <v>0</v>
      </c>
      <c r="CC51">
        <f t="shared" si="297"/>
        <v>0</v>
      </c>
      <c r="CD51">
        <f t="shared" si="297"/>
        <v>0</v>
      </c>
      <c r="CE51">
        <f t="shared" si="297"/>
        <v>0</v>
      </c>
      <c r="CF51">
        <f t="shared" si="297"/>
        <v>0</v>
      </c>
      <c r="CG51">
        <f t="shared" si="297"/>
        <v>0</v>
      </c>
      <c r="CH51">
        <f t="shared" si="297"/>
        <v>0</v>
      </c>
      <c r="CI51">
        <f t="shared" si="297"/>
        <v>0</v>
      </c>
      <c r="CJ51">
        <f t="shared" si="298"/>
        <v>0</v>
      </c>
      <c r="CK51">
        <f t="shared" si="298"/>
        <v>0</v>
      </c>
      <c r="CL51">
        <f t="shared" si="298"/>
        <v>0</v>
      </c>
      <c r="CM51">
        <f t="shared" si="298"/>
        <v>0</v>
      </c>
      <c r="CN51">
        <f t="shared" si="298"/>
        <v>0</v>
      </c>
      <c r="CO51">
        <f t="shared" si="298"/>
        <v>0</v>
      </c>
      <c r="CP51">
        <f t="shared" si="298"/>
        <v>0</v>
      </c>
      <c r="CQ51">
        <f t="shared" si="298"/>
        <v>0</v>
      </c>
      <c r="CR51">
        <f t="shared" si="298"/>
        <v>0</v>
      </c>
      <c r="CS51">
        <f t="shared" si="298"/>
        <v>0</v>
      </c>
      <c r="CT51">
        <f t="shared" si="299"/>
        <v>0</v>
      </c>
      <c r="CU51">
        <f t="shared" si="299"/>
        <v>0</v>
      </c>
      <c r="CV51">
        <f t="shared" si="299"/>
        <v>0</v>
      </c>
      <c r="CW51">
        <f t="shared" si="299"/>
        <v>0</v>
      </c>
      <c r="CX51">
        <f t="shared" si="299"/>
        <v>0</v>
      </c>
      <c r="CY51">
        <f t="shared" si="299"/>
        <v>0</v>
      </c>
      <c r="CZ51">
        <f t="shared" si="299"/>
        <v>0</v>
      </c>
      <c r="DA51">
        <f t="shared" si="299"/>
        <v>0</v>
      </c>
      <c r="DB51">
        <f t="shared" si="299"/>
        <v>0</v>
      </c>
      <c r="DC51">
        <f t="shared" si="299"/>
        <v>0</v>
      </c>
      <c r="DD51">
        <f t="shared" si="300"/>
        <v>0</v>
      </c>
      <c r="DE51">
        <f t="shared" si="300"/>
        <v>0</v>
      </c>
      <c r="DF51">
        <f t="shared" si="300"/>
        <v>0</v>
      </c>
      <c r="DG51">
        <f t="shared" si="300"/>
        <v>0</v>
      </c>
      <c r="DH51">
        <f t="shared" si="300"/>
        <v>0</v>
      </c>
      <c r="DI51">
        <f t="shared" si="300"/>
        <v>0</v>
      </c>
      <c r="DJ51">
        <f t="shared" si="300"/>
        <v>0</v>
      </c>
      <c r="DK51">
        <f t="shared" si="300"/>
        <v>0</v>
      </c>
      <c r="DL51">
        <f t="shared" si="300"/>
        <v>0</v>
      </c>
      <c r="DM51">
        <f t="shared" si="300"/>
        <v>0</v>
      </c>
      <c r="DN51">
        <f t="shared" si="301"/>
        <v>0</v>
      </c>
      <c r="DO51">
        <f t="shared" si="301"/>
        <v>0</v>
      </c>
      <c r="DP51">
        <f t="shared" si="301"/>
        <v>0</v>
      </c>
      <c r="DQ51">
        <f t="shared" si="301"/>
        <v>0</v>
      </c>
      <c r="DR51">
        <f t="shared" si="301"/>
        <v>0</v>
      </c>
      <c r="DS51">
        <f t="shared" si="301"/>
        <v>0</v>
      </c>
      <c r="DT51">
        <f t="shared" si="301"/>
        <v>0</v>
      </c>
      <c r="DU51">
        <f t="shared" si="301"/>
        <v>0</v>
      </c>
      <c r="DV51">
        <f t="shared" si="301"/>
        <v>0</v>
      </c>
      <c r="DW51">
        <v>0</v>
      </c>
      <c r="DY51" s="10">
        <v>46</v>
      </c>
      <c r="DZ51">
        <f t="shared" si="170"/>
        <v>0</v>
      </c>
      <c r="EA51">
        <f t="shared" si="171"/>
        <v>0</v>
      </c>
      <c r="EB51">
        <f t="shared" si="172"/>
        <v>0</v>
      </c>
      <c r="EC51">
        <f t="shared" si="173"/>
        <v>0</v>
      </c>
      <c r="ED51">
        <f t="shared" si="174"/>
        <v>0</v>
      </c>
      <c r="EE51">
        <f t="shared" si="175"/>
        <v>0</v>
      </c>
      <c r="EF51">
        <f t="shared" si="176"/>
        <v>0</v>
      </c>
      <c r="EG51">
        <f t="shared" si="177"/>
        <v>0</v>
      </c>
      <c r="EH51">
        <f t="shared" si="178"/>
        <v>0</v>
      </c>
      <c r="EI51">
        <f t="shared" si="179"/>
        <v>0</v>
      </c>
      <c r="EJ51">
        <f t="shared" si="180"/>
        <v>0</v>
      </c>
      <c r="EK51">
        <f t="shared" si="181"/>
        <v>0</v>
      </c>
      <c r="EL51">
        <f t="shared" si="182"/>
        <v>0</v>
      </c>
      <c r="EM51">
        <f t="shared" si="183"/>
        <v>0</v>
      </c>
      <c r="EN51">
        <f t="shared" si="184"/>
        <v>0</v>
      </c>
      <c r="EO51">
        <f t="shared" si="185"/>
        <v>0</v>
      </c>
      <c r="EP51">
        <f t="shared" si="186"/>
        <v>0</v>
      </c>
      <c r="EQ51">
        <f t="shared" si="187"/>
        <v>0</v>
      </c>
      <c r="ER51">
        <f t="shared" si="188"/>
        <v>0</v>
      </c>
      <c r="ES51">
        <f t="shared" si="189"/>
        <v>0</v>
      </c>
      <c r="ET51">
        <f t="shared" si="190"/>
        <v>0</v>
      </c>
      <c r="EU51">
        <f t="shared" si="191"/>
        <v>0</v>
      </c>
      <c r="EV51">
        <f t="shared" si="192"/>
        <v>0</v>
      </c>
      <c r="EW51">
        <f t="shared" si="193"/>
        <v>0</v>
      </c>
      <c r="EX51">
        <f t="shared" si="194"/>
        <v>0</v>
      </c>
      <c r="EY51">
        <f t="shared" si="195"/>
        <v>0</v>
      </c>
      <c r="EZ51">
        <f t="shared" si="196"/>
        <v>0</v>
      </c>
      <c r="FA51">
        <f t="shared" si="197"/>
        <v>0</v>
      </c>
      <c r="FB51">
        <f t="shared" si="198"/>
        <v>0</v>
      </c>
      <c r="FC51">
        <f t="shared" si="199"/>
        <v>0</v>
      </c>
      <c r="FD51">
        <f t="shared" si="200"/>
        <v>0</v>
      </c>
      <c r="FE51">
        <f t="shared" si="201"/>
        <v>0</v>
      </c>
      <c r="FF51">
        <f t="shared" si="202"/>
        <v>0</v>
      </c>
      <c r="FG51">
        <f t="shared" si="203"/>
        <v>0</v>
      </c>
      <c r="FH51">
        <f t="shared" si="204"/>
        <v>0</v>
      </c>
      <c r="FI51">
        <f t="shared" si="205"/>
        <v>0</v>
      </c>
      <c r="FJ51">
        <f t="shared" si="206"/>
        <v>0</v>
      </c>
      <c r="FK51">
        <f t="shared" si="207"/>
        <v>0</v>
      </c>
      <c r="FL51">
        <f t="shared" si="208"/>
        <v>0</v>
      </c>
      <c r="FM51">
        <f t="shared" si="209"/>
        <v>0</v>
      </c>
      <c r="FN51">
        <f t="shared" si="210"/>
        <v>0</v>
      </c>
      <c r="FO51">
        <f t="shared" si="211"/>
        <v>0</v>
      </c>
      <c r="FP51">
        <f t="shared" si="212"/>
        <v>0</v>
      </c>
      <c r="FQ51">
        <f t="shared" si="213"/>
        <v>0</v>
      </c>
      <c r="FR51">
        <f t="shared" si="214"/>
        <v>0</v>
      </c>
      <c r="FS51">
        <f t="shared" si="215"/>
        <v>0</v>
      </c>
      <c r="FT51">
        <f t="shared" si="216"/>
        <v>0</v>
      </c>
      <c r="FU51">
        <f t="shared" si="217"/>
        <v>0</v>
      </c>
      <c r="FV51">
        <f t="shared" si="218"/>
        <v>0</v>
      </c>
      <c r="FW51">
        <f t="shared" si="219"/>
        <v>0</v>
      </c>
      <c r="FX51">
        <f t="shared" si="220"/>
        <v>0</v>
      </c>
      <c r="FY51">
        <f t="shared" si="221"/>
        <v>0</v>
      </c>
      <c r="FZ51">
        <f t="shared" si="222"/>
        <v>0</v>
      </c>
      <c r="GA51">
        <f t="shared" si="223"/>
        <v>0</v>
      </c>
      <c r="GB51">
        <f t="shared" si="224"/>
        <v>0</v>
      </c>
      <c r="GC51">
        <f t="shared" si="225"/>
        <v>0</v>
      </c>
      <c r="GD51">
        <f t="shared" si="226"/>
        <v>0</v>
      </c>
      <c r="GE51">
        <f t="shared" si="227"/>
        <v>0</v>
      </c>
      <c r="GF51">
        <f t="shared" si="228"/>
        <v>0</v>
      </c>
      <c r="GG51">
        <f t="shared" si="229"/>
        <v>0</v>
      </c>
      <c r="GH51">
        <f t="shared" si="230"/>
        <v>0</v>
      </c>
      <c r="GI51">
        <f t="shared" si="231"/>
        <v>0</v>
      </c>
      <c r="GJ51">
        <f t="shared" si="232"/>
        <v>0</v>
      </c>
      <c r="GK51">
        <f t="shared" si="233"/>
        <v>0</v>
      </c>
      <c r="GL51">
        <f t="shared" si="234"/>
        <v>0</v>
      </c>
      <c r="GM51">
        <f t="shared" si="235"/>
        <v>0</v>
      </c>
      <c r="GN51">
        <f t="shared" si="236"/>
        <v>0</v>
      </c>
      <c r="GO51">
        <f t="shared" si="237"/>
        <v>0</v>
      </c>
      <c r="GP51">
        <f t="shared" si="238"/>
        <v>0</v>
      </c>
      <c r="GQ51">
        <f t="shared" si="239"/>
        <v>0</v>
      </c>
      <c r="GR51">
        <f t="shared" si="240"/>
        <v>0</v>
      </c>
      <c r="GS51">
        <f t="shared" si="241"/>
        <v>0</v>
      </c>
      <c r="GT51">
        <f t="shared" si="242"/>
        <v>0</v>
      </c>
      <c r="GU51">
        <f t="shared" si="243"/>
        <v>0</v>
      </c>
      <c r="GV51">
        <f t="shared" si="244"/>
        <v>0</v>
      </c>
      <c r="GW51">
        <f t="shared" si="245"/>
        <v>0</v>
      </c>
      <c r="GX51">
        <f t="shared" si="246"/>
        <v>0</v>
      </c>
      <c r="GY51">
        <f t="shared" si="247"/>
        <v>0</v>
      </c>
      <c r="GZ51">
        <f t="shared" si="248"/>
        <v>0</v>
      </c>
      <c r="HA51">
        <f t="shared" si="249"/>
        <v>0</v>
      </c>
      <c r="HB51">
        <f t="shared" si="250"/>
        <v>0</v>
      </c>
      <c r="HC51">
        <f t="shared" si="251"/>
        <v>0</v>
      </c>
      <c r="HD51">
        <f t="shared" si="252"/>
        <v>0</v>
      </c>
      <c r="HE51">
        <f t="shared" si="253"/>
        <v>0</v>
      </c>
      <c r="HF51">
        <f t="shared" si="254"/>
        <v>0</v>
      </c>
      <c r="HG51">
        <f t="shared" si="255"/>
        <v>0</v>
      </c>
      <c r="HH51">
        <f t="shared" si="256"/>
        <v>0</v>
      </c>
      <c r="HI51">
        <f t="shared" si="257"/>
        <v>0</v>
      </c>
      <c r="HJ51">
        <f t="shared" si="258"/>
        <v>0</v>
      </c>
      <c r="HK51">
        <f t="shared" si="259"/>
        <v>0</v>
      </c>
      <c r="HL51">
        <f t="shared" si="260"/>
        <v>0</v>
      </c>
      <c r="HM51">
        <f t="shared" si="261"/>
        <v>0</v>
      </c>
      <c r="HN51">
        <f t="shared" si="262"/>
        <v>0</v>
      </c>
      <c r="HO51">
        <f t="shared" si="263"/>
        <v>0</v>
      </c>
      <c r="HP51">
        <f t="shared" si="264"/>
        <v>0</v>
      </c>
      <c r="HQ51">
        <f t="shared" si="265"/>
        <v>0</v>
      </c>
      <c r="HR51">
        <f t="shared" si="266"/>
        <v>0</v>
      </c>
      <c r="HS51">
        <f t="shared" si="267"/>
        <v>0</v>
      </c>
      <c r="HT51">
        <f t="shared" si="268"/>
        <v>0</v>
      </c>
      <c r="HU51">
        <f t="shared" si="269"/>
        <v>0</v>
      </c>
      <c r="HV51">
        <f t="shared" si="270"/>
        <v>0</v>
      </c>
      <c r="HW51">
        <f t="shared" si="271"/>
        <v>0</v>
      </c>
      <c r="HX51">
        <f t="shared" si="272"/>
        <v>0</v>
      </c>
      <c r="HY51">
        <f t="shared" si="273"/>
        <v>0</v>
      </c>
      <c r="HZ51">
        <f t="shared" si="274"/>
        <v>0</v>
      </c>
      <c r="IA51">
        <f t="shared" si="275"/>
        <v>0</v>
      </c>
      <c r="IB51">
        <f t="shared" si="276"/>
        <v>0</v>
      </c>
      <c r="IC51">
        <f t="shared" si="277"/>
        <v>0</v>
      </c>
      <c r="ID51">
        <f t="shared" si="278"/>
        <v>0</v>
      </c>
      <c r="IE51">
        <f t="shared" si="279"/>
        <v>0</v>
      </c>
      <c r="IF51">
        <f t="shared" si="280"/>
        <v>0</v>
      </c>
      <c r="IG51">
        <f t="shared" si="281"/>
        <v>0</v>
      </c>
      <c r="IH51">
        <f t="shared" si="282"/>
        <v>0</v>
      </c>
      <c r="II51">
        <f t="shared" si="283"/>
        <v>0</v>
      </c>
      <c r="IJ51">
        <f t="shared" si="284"/>
        <v>0</v>
      </c>
      <c r="IK51">
        <f t="shared" si="285"/>
        <v>0</v>
      </c>
      <c r="IL51">
        <f t="shared" si="286"/>
        <v>0</v>
      </c>
      <c r="IM51">
        <f t="shared" si="287"/>
        <v>0</v>
      </c>
      <c r="IN51">
        <f t="shared" si="288"/>
        <v>0</v>
      </c>
      <c r="IO51">
        <f t="shared" si="289"/>
        <v>0</v>
      </c>
    </row>
    <row r="52" spans="1:249" ht="15">
      <c r="A52" s="11">
        <v>47</v>
      </c>
      <c r="B52" s="11" t="str">
        <f>IF(A52&lt;=$E$2,Inputs!A52,"")</f>
        <v/>
      </c>
      <c r="C52" s="11">
        <f>IF(A52&lt;=$E$2,Inputs!D52,0)</f>
        <v>0</v>
      </c>
      <c r="D52" s="11">
        <f>IF(A52&lt;=$E$2,Inputs!F52,0)</f>
        <v>0</v>
      </c>
      <c r="E52" s="11">
        <f t="shared" si="169"/>
        <v>0</v>
      </c>
      <c r="G52" s="9">
        <v>47</v>
      </c>
      <c r="H52">
        <f t="shared" si="290"/>
        <v>0</v>
      </c>
      <c r="I52">
        <f t="shared" si="290"/>
        <v>0</v>
      </c>
      <c r="J52">
        <f t="shared" si="290"/>
        <v>0</v>
      </c>
      <c r="K52">
        <f t="shared" si="290"/>
        <v>0</v>
      </c>
      <c r="L52">
        <f t="shared" si="290"/>
        <v>0</v>
      </c>
      <c r="M52">
        <f t="shared" si="290"/>
        <v>0</v>
      </c>
      <c r="N52">
        <f t="shared" si="290"/>
        <v>0</v>
      </c>
      <c r="O52">
        <f t="shared" si="290"/>
        <v>0</v>
      </c>
      <c r="P52">
        <f t="shared" si="290"/>
        <v>0</v>
      </c>
      <c r="Q52">
        <f t="shared" si="290"/>
        <v>0</v>
      </c>
      <c r="R52">
        <f t="shared" si="291"/>
        <v>0</v>
      </c>
      <c r="S52">
        <f t="shared" si="291"/>
        <v>0</v>
      </c>
      <c r="T52">
        <f t="shared" si="291"/>
        <v>0</v>
      </c>
      <c r="U52">
        <f t="shared" si="291"/>
        <v>0</v>
      </c>
      <c r="V52">
        <f t="shared" si="291"/>
        <v>0</v>
      </c>
      <c r="W52">
        <f t="shared" si="291"/>
        <v>0</v>
      </c>
      <c r="X52">
        <f t="shared" si="291"/>
        <v>0</v>
      </c>
      <c r="Y52">
        <f t="shared" si="291"/>
        <v>0</v>
      </c>
      <c r="Z52">
        <f t="shared" si="291"/>
        <v>0</v>
      </c>
      <c r="AA52">
        <f t="shared" si="291"/>
        <v>0</v>
      </c>
      <c r="AB52">
        <f t="shared" si="292"/>
        <v>0</v>
      </c>
      <c r="AC52">
        <f t="shared" si="292"/>
        <v>0</v>
      </c>
      <c r="AD52">
        <f t="shared" si="292"/>
        <v>0</v>
      </c>
      <c r="AE52">
        <f t="shared" si="292"/>
        <v>0</v>
      </c>
      <c r="AF52">
        <f t="shared" si="292"/>
        <v>0</v>
      </c>
      <c r="AG52">
        <f t="shared" si="292"/>
        <v>0</v>
      </c>
      <c r="AH52">
        <f t="shared" si="292"/>
        <v>0</v>
      </c>
      <c r="AI52">
        <f t="shared" si="292"/>
        <v>0</v>
      </c>
      <c r="AJ52">
        <f t="shared" si="292"/>
        <v>0</v>
      </c>
      <c r="AK52">
        <f t="shared" si="292"/>
        <v>0</v>
      </c>
      <c r="AL52">
        <f t="shared" si="293"/>
        <v>0</v>
      </c>
      <c r="AM52">
        <f t="shared" si="293"/>
        <v>0</v>
      </c>
      <c r="AN52">
        <f t="shared" si="293"/>
        <v>0</v>
      </c>
      <c r="AO52">
        <f t="shared" si="293"/>
        <v>0</v>
      </c>
      <c r="AP52">
        <f t="shared" si="293"/>
        <v>0</v>
      </c>
      <c r="AQ52">
        <f t="shared" si="293"/>
        <v>0</v>
      </c>
      <c r="AR52">
        <f t="shared" si="293"/>
        <v>0</v>
      </c>
      <c r="AS52">
        <f t="shared" si="293"/>
        <v>0</v>
      </c>
      <c r="AT52">
        <f t="shared" si="293"/>
        <v>0</v>
      </c>
      <c r="AU52">
        <f t="shared" si="293"/>
        <v>0</v>
      </c>
      <c r="AV52">
        <f t="shared" si="294"/>
        <v>0</v>
      </c>
      <c r="AW52">
        <f t="shared" si="294"/>
        <v>0</v>
      </c>
      <c r="AX52">
        <f t="shared" si="294"/>
        <v>0</v>
      </c>
      <c r="AY52">
        <f t="shared" si="294"/>
        <v>0</v>
      </c>
      <c r="AZ52">
        <f t="shared" si="294"/>
        <v>0</v>
      </c>
      <c r="BA52">
        <f t="shared" si="294"/>
        <v>0</v>
      </c>
      <c r="BB52">
        <f t="shared" si="294"/>
        <v>0</v>
      </c>
      <c r="BC52">
        <f t="shared" si="294"/>
        <v>0</v>
      </c>
      <c r="BD52">
        <f t="shared" si="294"/>
        <v>0</v>
      </c>
      <c r="BE52">
        <f t="shared" si="294"/>
        <v>0</v>
      </c>
      <c r="BF52">
        <f t="shared" si="295"/>
        <v>0</v>
      </c>
      <c r="BG52">
        <f t="shared" si="295"/>
        <v>0</v>
      </c>
      <c r="BH52">
        <f t="shared" si="295"/>
        <v>0</v>
      </c>
      <c r="BI52">
        <f t="shared" si="295"/>
        <v>0</v>
      </c>
      <c r="BJ52">
        <f t="shared" si="295"/>
        <v>0</v>
      </c>
      <c r="BK52">
        <f t="shared" si="295"/>
        <v>0</v>
      </c>
      <c r="BL52">
        <f t="shared" si="295"/>
        <v>0</v>
      </c>
      <c r="BM52">
        <f t="shared" si="295"/>
        <v>0</v>
      </c>
      <c r="BN52">
        <f t="shared" si="295"/>
        <v>0</v>
      </c>
      <c r="BO52">
        <f t="shared" si="295"/>
        <v>0</v>
      </c>
      <c r="BP52">
        <f t="shared" si="296"/>
        <v>0</v>
      </c>
      <c r="BQ52">
        <f t="shared" si="296"/>
        <v>0</v>
      </c>
      <c r="BR52">
        <f t="shared" si="296"/>
        <v>0</v>
      </c>
      <c r="BS52">
        <f t="shared" si="296"/>
        <v>0</v>
      </c>
      <c r="BT52">
        <f t="shared" si="296"/>
        <v>0</v>
      </c>
      <c r="BU52">
        <f t="shared" si="296"/>
        <v>0</v>
      </c>
      <c r="BV52">
        <f t="shared" si="296"/>
        <v>0</v>
      </c>
      <c r="BW52">
        <f t="shared" si="296"/>
        <v>0</v>
      </c>
      <c r="BX52">
        <f t="shared" si="296"/>
        <v>0</v>
      </c>
      <c r="BY52">
        <f t="shared" si="296"/>
        <v>0</v>
      </c>
      <c r="BZ52">
        <f t="shared" si="297"/>
        <v>0</v>
      </c>
      <c r="CA52">
        <f t="shared" si="297"/>
        <v>0</v>
      </c>
      <c r="CB52">
        <f t="shared" si="297"/>
        <v>0</v>
      </c>
      <c r="CC52">
        <f t="shared" si="297"/>
        <v>0</v>
      </c>
      <c r="CD52">
        <f t="shared" si="297"/>
        <v>0</v>
      </c>
      <c r="CE52">
        <f t="shared" si="297"/>
        <v>0</v>
      </c>
      <c r="CF52">
        <f t="shared" si="297"/>
        <v>0</v>
      </c>
      <c r="CG52">
        <f t="shared" si="297"/>
        <v>0</v>
      </c>
      <c r="CH52">
        <f t="shared" si="297"/>
        <v>0</v>
      </c>
      <c r="CI52">
        <f t="shared" si="297"/>
        <v>0</v>
      </c>
      <c r="CJ52">
        <f t="shared" si="298"/>
        <v>0</v>
      </c>
      <c r="CK52">
        <f t="shared" si="298"/>
        <v>0</v>
      </c>
      <c r="CL52">
        <f t="shared" si="298"/>
        <v>0</v>
      </c>
      <c r="CM52">
        <f t="shared" si="298"/>
        <v>0</v>
      </c>
      <c r="CN52">
        <f t="shared" si="298"/>
        <v>0</v>
      </c>
      <c r="CO52">
        <f t="shared" si="298"/>
        <v>0</v>
      </c>
      <c r="CP52">
        <f t="shared" si="298"/>
        <v>0</v>
      </c>
      <c r="CQ52">
        <f t="shared" si="298"/>
        <v>0</v>
      </c>
      <c r="CR52">
        <f t="shared" si="298"/>
        <v>0</v>
      </c>
      <c r="CS52">
        <f t="shared" si="298"/>
        <v>0</v>
      </c>
      <c r="CT52">
        <f t="shared" si="299"/>
        <v>0</v>
      </c>
      <c r="CU52">
        <f t="shared" si="299"/>
        <v>0</v>
      </c>
      <c r="CV52">
        <f t="shared" si="299"/>
        <v>0</v>
      </c>
      <c r="CW52">
        <f t="shared" si="299"/>
        <v>0</v>
      </c>
      <c r="CX52">
        <f t="shared" si="299"/>
        <v>0</v>
      </c>
      <c r="CY52">
        <f t="shared" si="299"/>
        <v>0</v>
      </c>
      <c r="CZ52">
        <f t="shared" si="299"/>
        <v>0</v>
      </c>
      <c r="DA52">
        <f t="shared" si="299"/>
        <v>0</v>
      </c>
      <c r="DB52">
        <f t="shared" si="299"/>
        <v>0</v>
      </c>
      <c r="DC52">
        <f t="shared" si="299"/>
        <v>0</v>
      </c>
      <c r="DD52">
        <f t="shared" si="300"/>
        <v>0</v>
      </c>
      <c r="DE52">
        <f t="shared" si="300"/>
        <v>0</v>
      </c>
      <c r="DF52">
        <f t="shared" si="300"/>
        <v>0</v>
      </c>
      <c r="DG52">
        <f t="shared" si="300"/>
        <v>0</v>
      </c>
      <c r="DH52">
        <f t="shared" si="300"/>
        <v>0</v>
      </c>
      <c r="DI52">
        <f t="shared" si="300"/>
        <v>0</v>
      </c>
      <c r="DJ52">
        <f t="shared" si="300"/>
        <v>0</v>
      </c>
      <c r="DK52">
        <f t="shared" si="300"/>
        <v>0</v>
      </c>
      <c r="DL52">
        <f t="shared" si="300"/>
        <v>0</v>
      </c>
      <c r="DM52">
        <f t="shared" si="300"/>
        <v>0</v>
      </c>
      <c r="DN52">
        <f t="shared" si="301"/>
        <v>0</v>
      </c>
      <c r="DO52">
        <f t="shared" si="301"/>
        <v>0</v>
      </c>
      <c r="DP52">
        <f t="shared" si="301"/>
        <v>0</v>
      </c>
      <c r="DQ52">
        <f t="shared" si="301"/>
        <v>0</v>
      </c>
      <c r="DR52">
        <f t="shared" si="301"/>
        <v>0</v>
      </c>
      <c r="DS52">
        <f t="shared" si="301"/>
        <v>0</v>
      </c>
      <c r="DT52">
        <f t="shared" si="301"/>
        <v>0</v>
      </c>
      <c r="DU52">
        <f t="shared" si="301"/>
        <v>0</v>
      </c>
      <c r="DV52">
        <f t="shared" si="301"/>
        <v>0</v>
      </c>
      <c r="DW52">
        <v>0</v>
      </c>
      <c r="DY52" s="10">
        <v>47</v>
      </c>
      <c r="DZ52">
        <f t="shared" si="170"/>
        <v>0</v>
      </c>
      <c r="EA52">
        <f t="shared" si="171"/>
        <v>0</v>
      </c>
      <c r="EB52">
        <f t="shared" si="172"/>
        <v>0</v>
      </c>
      <c r="EC52">
        <f t="shared" si="173"/>
        <v>0</v>
      </c>
      <c r="ED52">
        <f t="shared" si="174"/>
        <v>0</v>
      </c>
      <c r="EE52">
        <f t="shared" si="175"/>
        <v>0</v>
      </c>
      <c r="EF52">
        <f t="shared" si="176"/>
        <v>0</v>
      </c>
      <c r="EG52">
        <f t="shared" si="177"/>
        <v>0</v>
      </c>
      <c r="EH52">
        <f t="shared" si="178"/>
        <v>0</v>
      </c>
      <c r="EI52">
        <f t="shared" si="179"/>
        <v>0</v>
      </c>
      <c r="EJ52">
        <f t="shared" si="180"/>
        <v>0</v>
      </c>
      <c r="EK52">
        <f t="shared" si="181"/>
        <v>0</v>
      </c>
      <c r="EL52">
        <f t="shared" si="182"/>
        <v>0</v>
      </c>
      <c r="EM52">
        <f t="shared" si="183"/>
        <v>0</v>
      </c>
      <c r="EN52">
        <f t="shared" si="184"/>
        <v>0</v>
      </c>
      <c r="EO52">
        <f t="shared" si="185"/>
        <v>0</v>
      </c>
      <c r="EP52">
        <f t="shared" si="186"/>
        <v>0</v>
      </c>
      <c r="EQ52">
        <f t="shared" si="187"/>
        <v>0</v>
      </c>
      <c r="ER52">
        <f t="shared" si="188"/>
        <v>0</v>
      </c>
      <c r="ES52">
        <f t="shared" si="189"/>
        <v>0</v>
      </c>
      <c r="ET52">
        <f t="shared" si="190"/>
        <v>0</v>
      </c>
      <c r="EU52">
        <f t="shared" si="191"/>
        <v>0</v>
      </c>
      <c r="EV52">
        <f t="shared" si="192"/>
        <v>0</v>
      </c>
      <c r="EW52">
        <f t="shared" si="193"/>
        <v>0</v>
      </c>
      <c r="EX52">
        <f t="shared" si="194"/>
        <v>0</v>
      </c>
      <c r="EY52">
        <f t="shared" si="195"/>
        <v>0</v>
      </c>
      <c r="EZ52">
        <f t="shared" si="196"/>
        <v>0</v>
      </c>
      <c r="FA52">
        <f t="shared" si="197"/>
        <v>0</v>
      </c>
      <c r="FB52">
        <f t="shared" si="198"/>
        <v>0</v>
      </c>
      <c r="FC52">
        <f t="shared" si="199"/>
        <v>0</v>
      </c>
      <c r="FD52">
        <f t="shared" si="200"/>
        <v>0</v>
      </c>
      <c r="FE52">
        <f t="shared" si="201"/>
        <v>0</v>
      </c>
      <c r="FF52">
        <f t="shared" si="202"/>
        <v>0</v>
      </c>
      <c r="FG52">
        <f t="shared" si="203"/>
        <v>0</v>
      </c>
      <c r="FH52">
        <f t="shared" si="204"/>
        <v>0</v>
      </c>
      <c r="FI52">
        <f t="shared" si="205"/>
        <v>0</v>
      </c>
      <c r="FJ52">
        <f t="shared" si="206"/>
        <v>0</v>
      </c>
      <c r="FK52">
        <f t="shared" si="207"/>
        <v>0</v>
      </c>
      <c r="FL52">
        <f t="shared" si="208"/>
        <v>0</v>
      </c>
      <c r="FM52">
        <f t="shared" si="209"/>
        <v>0</v>
      </c>
      <c r="FN52">
        <f t="shared" si="210"/>
        <v>0</v>
      </c>
      <c r="FO52">
        <f t="shared" si="211"/>
        <v>0</v>
      </c>
      <c r="FP52">
        <f t="shared" si="212"/>
        <v>0</v>
      </c>
      <c r="FQ52">
        <f t="shared" si="213"/>
        <v>0</v>
      </c>
      <c r="FR52">
        <f t="shared" si="214"/>
        <v>0</v>
      </c>
      <c r="FS52">
        <f t="shared" si="215"/>
        <v>0</v>
      </c>
      <c r="FT52">
        <f t="shared" si="216"/>
        <v>0</v>
      </c>
      <c r="FU52">
        <f t="shared" si="217"/>
        <v>0</v>
      </c>
      <c r="FV52">
        <f t="shared" si="218"/>
        <v>0</v>
      </c>
      <c r="FW52">
        <f t="shared" si="219"/>
        <v>0</v>
      </c>
      <c r="FX52">
        <f t="shared" si="220"/>
        <v>0</v>
      </c>
      <c r="FY52">
        <f t="shared" si="221"/>
        <v>0</v>
      </c>
      <c r="FZ52">
        <f t="shared" si="222"/>
        <v>0</v>
      </c>
      <c r="GA52">
        <f t="shared" si="223"/>
        <v>0</v>
      </c>
      <c r="GB52">
        <f t="shared" si="224"/>
        <v>0</v>
      </c>
      <c r="GC52">
        <f t="shared" si="225"/>
        <v>0</v>
      </c>
      <c r="GD52">
        <f t="shared" si="226"/>
        <v>0</v>
      </c>
      <c r="GE52">
        <f t="shared" si="227"/>
        <v>0</v>
      </c>
      <c r="GF52">
        <f t="shared" si="228"/>
        <v>0</v>
      </c>
      <c r="GG52">
        <f t="shared" si="229"/>
        <v>0</v>
      </c>
      <c r="GH52">
        <f t="shared" si="230"/>
        <v>0</v>
      </c>
      <c r="GI52">
        <f t="shared" si="231"/>
        <v>0</v>
      </c>
      <c r="GJ52">
        <f t="shared" si="232"/>
        <v>0</v>
      </c>
      <c r="GK52">
        <f t="shared" si="233"/>
        <v>0</v>
      </c>
      <c r="GL52">
        <f t="shared" si="234"/>
        <v>0</v>
      </c>
      <c r="GM52">
        <f t="shared" si="235"/>
        <v>0</v>
      </c>
      <c r="GN52">
        <f t="shared" si="236"/>
        <v>0</v>
      </c>
      <c r="GO52">
        <f t="shared" si="237"/>
        <v>0</v>
      </c>
      <c r="GP52">
        <f t="shared" si="238"/>
        <v>0</v>
      </c>
      <c r="GQ52">
        <f t="shared" si="239"/>
        <v>0</v>
      </c>
      <c r="GR52">
        <f t="shared" si="240"/>
        <v>0</v>
      </c>
      <c r="GS52">
        <f t="shared" si="241"/>
        <v>0</v>
      </c>
      <c r="GT52">
        <f t="shared" si="242"/>
        <v>0</v>
      </c>
      <c r="GU52">
        <f t="shared" si="243"/>
        <v>0</v>
      </c>
      <c r="GV52">
        <f t="shared" si="244"/>
        <v>0</v>
      </c>
      <c r="GW52">
        <f t="shared" si="245"/>
        <v>0</v>
      </c>
      <c r="GX52">
        <f t="shared" si="246"/>
        <v>0</v>
      </c>
      <c r="GY52">
        <f t="shared" si="247"/>
        <v>0</v>
      </c>
      <c r="GZ52">
        <f t="shared" si="248"/>
        <v>0</v>
      </c>
      <c r="HA52">
        <f t="shared" si="249"/>
        <v>0</v>
      </c>
      <c r="HB52">
        <f t="shared" si="250"/>
        <v>0</v>
      </c>
      <c r="HC52">
        <f t="shared" si="251"/>
        <v>0</v>
      </c>
      <c r="HD52">
        <f t="shared" si="252"/>
        <v>0</v>
      </c>
      <c r="HE52">
        <f t="shared" si="253"/>
        <v>0</v>
      </c>
      <c r="HF52">
        <f t="shared" si="254"/>
        <v>0</v>
      </c>
      <c r="HG52">
        <f t="shared" si="255"/>
        <v>0</v>
      </c>
      <c r="HH52">
        <f t="shared" si="256"/>
        <v>0</v>
      </c>
      <c r="HI52">
        <f t="shared" si="257"/>
        <v>0</v>
      </c>
      <c r="HJ52">
        <f t="shared" si="258"/>
        <v>0</v>
      </c>
      <c r="HK52">
        <f t="shared" si="259"/>
        <v>0</v>
      </c>
      <c r="HL52">
        <f t="shared" si="260"/>
        <v>0</v>
      </c>
      <c r="HM52">
        <f t="shared" si="261"/>
        <v>0</v>
      </c>
      <c r="HN52">
        <f t="shared" si="262"/>
        <v>0</v>
      </c>
      <c r="HO52">
        <f t="shared" si="263"/>
        <v>0</v>
      </c>
      <c r="HP52">
        <f t="shared" si="264"/>
        <v>0</v>
      </c>
      <c r="HQ52">
        <f t="shared" si="265"/>
        <v>0</v>
      </c>
      <c r="HR52">
        <f t="shared" si="266"/>
        <v>0</v>
      </c>
      <c r="HS52">
        <f t="shared" si="267"/>
        <v>0</v>
      </c>
      <c r="HT52">
        <f t="shared" si="268"/>
        <v>0</v>
      </c>
      <c r="HU52">
        <f t="shared" si="269"/>
        <v>0</v>
      </c>
      <c r="HV52">
        <f t="shared" si="270"/>
        <v>0</v>
      </c>
      <c r="HW52">
        <f t="shared" si="271"/>
        <v>0</v>
      </c>
      <c r="HX52">
        <f t="shared" si="272"/>
        <v>0</v>
      </c>
      <c r="HY52">
        <f t="shared" si="273"/>
        <v>0</v>
      </c>
      <c r="HZ52">
        <f t="shared" si="274"/>
        <v>0</v>
      </c>
      <c r="IA52">
        <f t="shared" si="275"/>
        <v>0</v>
      </c>
      <c r="IB52">
        <f t="shared" si="276"/>
        <v>0</v>
      </c>
      <c r="IC52">
        <f t="shared" si="277"/>
        <v>0</v>
      </c>
      <c r="ID52">
        <f t="shared" si="278"/>
        <v>0</v>
      </c>
      <c r="IE52">
        <f t="shared" si="279"/>
        <v>0</v>
      </c>
      <c r="IF52">
        <f t="shared" si="280"/>
        <v>0</v>
      </c>
      <c r="IG52">
        <f t="shared" si="281"/>
        <v>0</v>
      </c>
      <c r="IH52">
        <f t="shared" si="282"/>
        <v>0</v>
      </c>
      <c r="II52">
        <f t="shared" si="283"/>
        <v>0</v>
      </c>
      <c r="IJ52">
        <f t="shared" si="284"/>
        <v>0</v>
      </c>
      <c r="IK52">
        <f t="shared" si="285"/>
        <v>0</v>
      </c>
      <c r="IL52">
        <f t="shared" si="286"/>
        <v>0</v>
      </c>
      <c r="IM52">
        <f t="shared" si="287"/>
        <v>0</v>
      </c>
      <c r="IN52">
        <f t="shared" si="288"/>
        <v>0</v>
      </c>
      <c r="IO52">
        <f t="shared" si="289"/>
        <v>0</v>
      </c>
    </row>
    <row r="53" spans="1:249" ht="15">
      <c r="A53" s="11">
        <v>48</v>
      </c>
      <c r="B53" s="11" t="str">
        <f>IF(A53&lt;=$E$2,Inputs!A53,"")</f>
        <v/>
      </c>
      <c r="C53" s="11">
        <f>IF(A53&lt;=$E$2,Inputs!D53,0)</f>
        <v>0</v>
      </c>
      <c r="D53" s="11">
        <f>IF(A53&lt;=$E$2,Inputs!F53,0)</f>
        <v>0</v>
      </c>
      <c r="E53" s="11">
        <f t="shared" si="169"/>
        <v>0</v>
      </c>
      <c r="G53" s="9">
        <v>48</v>
      </c>
      <c r="H53">
        <f t="shared" si="290"/>
        <v>0</v>
      </c>
      <c r="I53">
        <f t="shared" si="290"/>
        <v>0</v>
      </c>
      <c r="J53">
        <f t="shared" si="290"/>
        <v>0</v>
      </c>
      <c r="K53">
        <f t="shared" si="290"/>
        <v>0</v>
      </c>
      <c r="L53">
        <f t="shared" si="290"/>
        <v>0</v>
      </c>
      <c r="M53">
        <f t="shared" si="290"/>
        <v>0</v>
      </c>
      <c r="N53">
        <f t="shared" si="290"/>
        <v>0</v>
      </c>
      <c r="O53">
        <f t="shared" si="290"/>
        <v>0</v>
      </c>
      <c r="P53">
        <f t="shared" si="290"/>
        <v>0</v>
      </c>
      <c r="Q53">
        <f t="shared" si="290"/>
        <v>0</v>
      </c>
      <c r="R53">
        <f t="shared" si="291"/>
        <v>0</v>
      </c>
      <c r="S53">
        <f t="shared" si="291"/>
        <v>0</v>
      </c>
      <c r="T53">
        <f t="shared" si="291"/>
        <v>0</v>
      </c>
      <c r="U53">
        <f t="shared" si="291"/>
        <v>0</v>
      </c>
      <c r="V53">
        <f t="shared" si="291"/>
        <v>0</v>
      </c>
      <c r="W53">
        <f t="shared" si="291"/>
        <v>0</v>
      </c>
      <c r="X53">
        <f t="shared" si="291"/>
        <v>0</v>
      </c>
      <c r="Y53">
        <f t="shared" si="291"/>
        <v>0</v>
      </c>
      <c r="Z53">
        <f t="shared" si="291"/>
        <v>0</v>
      </c>
      <c r="AA53">
        <f t="shared" si="291"/>
        <v>0</v>
      </c>
      <c r="AB53">
        <f t="shared" si="292"/>
        <v>0</v>
      </c>
      <c r="AC53">
        <f t="shared" si="292"/>
        <v>0</v>
      </c>
      <c r="AD53">
        <f t="shared" si="292"/>
        <v>0</v>
      </c>
      <c r="AE53">
        <f t="shared" si="292"/>
        <v>0</v>
      </c>
      <c r="AF53">
        <f t="shared" si="292"/>
        <v>0</v>
      </c>
      <c r="AG53">
        <f t="shared" si="292"/>
        <v>0</v>
      </c>
      <c r="AH53">
        <f t="shared" si="292"/>
        <v>0</v>
      </c>
      <c r="AI53">
        <f t="shared" si="292"/>
        <v>0</v>
      </c>
      <c r="AJ53">
        <f t="shared" si="292"/>
        <v>0</v>
      </c>
      <c r="AK53">
        <f t="shared" si="292"/>
        <v>0</v>
      </c>
      <c r="AL53">
        <f t="shared" si="293"/>
        <v>0</v>
      </c>
      <c r="AM53">
        <f t="shared" si="293"/>
        <v>0</v>
      </c>
      <c r="AN53">
        <f t="shared" si="293"/>
        <v>0</v>
      </c>
      <c r="AO53">
        <f t="shared" si="293"/>
        <v>0</v>
      </c>
      <c r="AP53">
        <f t="shared" si="293"/>
        <v>0</v>
      </c>
      <c r="AQ53">
        <f t="shared" si="293"/>
        <v>0</v>
      </c>
      <c r="AR53">
        <f t="shared" si="293"/>
        <v>0</v>
      </c>
      <c r="AS53">
        <f t="shared" si="293"/>
        <v>0</v>
      </c>
      <c r="AT53">
        <f t="shared" si="293"/>
        <v>0</v>
      </c>
      <c r="AU53">
        <f t="shared" si="293"/>
        <v>0</v>
      </c>
      <c r="AV53">
        <f t="shared" si="294"/>
        <v>0</v>
      </c>
      <c r="AW53">
        <f t="shared" si="294"/>
        <v>0</v>
      </c>
      <c r="AX53">
        <f t="shared" si="294"/>
        <v>0</v>
      </c>
      <c r="AY53">
        <f t="shared" si="294"/>
        <v>0</v>
      </c>
      <c r="AZ53">
        <f t="shared" si="294"/>
        <v>0</v>
      </c>
      <c r="BA53">
        <f t="shared" si="294"/>
        <v>0</v>
      </c>
      <c r="BB53">
        <f t="shared" si="294"/>
        <v>0</v>
      </c>
      <c r="BC53">
        <f t="shared" si="294"/>
        <v>0</v>
      </c>
      <c r="BD53">
        <f t="shared" si="294"/>
        <v>0</v>
      </c>
      <c r="BE53">
        <f t="shared" si="294"/>
        <v>0</v>
      </c>
      <c r="BF53">
        <f t="shared" si="295"/>
        <v>0</v>
      </c>
      <c r="BG53">
        <f t="shared" si="295"/>
        <v>0</v>
      </c>
      <c r="BH53">
        <f t="shared" si="295"/>
        <v>0</v>
      </c>
      <c r="BI53">
        <f t="shared" si="295"/>
        <v>0</v>
      </c>
      <c r="BJ53">
        <f t="shared" si="295"/>
        <v>0</v>
      </c>
      <c r="BK53">
        <f t="shared" si="295"/>
        <v>0</v>
      </c>
      <c r="BL53">
        <f t="shared" si="295"/>
        <v>0</v>
      </c>
      <c r="BM53">
        <f t="shared" si="295"/>
        <v>0</v>
      </c>
      <c r="BN53">
        <f t="shared" si="295"/>
        <v>0</v>
      </c>
      <c r="BO53">
        <f t="shared" si="295"/>
        <v>0</v>
      </c>
      <c r="BP53">
        <f t="shared" si="296"/>
        <v>0</v>
      </c>
      <c r="BQ53">
        <f t="shared" si="296"/>
        <v>0</v>
      </c>
      <c r="BR53">
        <f t="shared" si="296"/>
        <v>0</v>
      </c>
      <c r="BS53">
        <f t="shared" si="296"/>
        <v>0</v>
      </c>
      <c r="BT53">
        <f t="shared" si="296"/>
        <v>0</v>
      </c>
      <c r="BU53">
        <f t="shared" si="296"/>
        <v>0</v>
      </c>
      <c r="BV53">
        <f t="shared" si="296"/>
        <v>0</v>
      </c>
      <c r="BW53">
        <f t="shared" si="296"/>
        <v>0</v>
      </c>
      <c r="BX53">
        <f t="shared" si="296"/>
        <v>0</v>
      </c>
      <c r="BY53">
        <f t="shared" si="296"/>
        <v>0</v>
      </c>
      <c r="BZ53">
        <f t="shared" si="297"/>
        <v>0</v>
      </c>
      <c r="CA53">
        <f t="shared" si="297"/>
        <v>0</v>
      </c>
      <c r="CB53">
        <f t="shared" si="297"/>
        <v>0</v>
      </c>
      <c r="CC53">
        <f t="shared" si="297"/>
        <v>0</v>
      </c>
      <c r="CD53">
        <f t="shared" si="297"/>
        <v>0</v>
      </c>
      <c r="CE53">
        <f t="shared" si="297"/>
        <v>0</v>
      </c>
      <c r="CF53">
        <f t="shared" si="297"/>
        <v>0</v>
      </c>
      <c r="CG53">
        <f t="shared" si="297"/>
        <v>0</v>
      </c>
      <c r="CH53">
        <f t="shared" si="297"/>
        <v>0</v>
      </c>
      <c r="CI53">
        <f t="shared" si="297"/>
        <v>0</v>
      </c>
      <c r="CJ53">
        <f t="shared" si="298"/>
        <v>0</v>
      </c>
      <c r="CK53">
        <f t="shared" si="298"/>
        <v>0</v>
      </c>
      <c r="CL53">
        <f t="shared" si="298"/>
        <v>0</v>
      </c>
      <c r="CM53">
        <f t="shared" si="298"/>
        <v>0</v>
      </c>
      <c r="CN53">
        <f t="shared" si="298"/>
        <v>0</v>
      </c>
      <c r="CO53">
        <f t="shared" si="298"/>
        <v>0</v>
      </c>
      <c r="CP53">
        <f t="shared" si="298"/>
        <v>0</v>
      </c>
      <c r="CQ53">
        <f t="shared" si="298"/>
        <v>0</v>
      </c>
      <c r="CR53">
        <f t="shared" si="298"/>
        <v>0</v>
      </c>
      <c r="CS53">
        <f t="shared" si="298"/>
        <v>0</v>
      </c>
      <c r="CT53">
        <f t="shared" si="299"/>
        <v>0</v>
      </c>
      <c r="CU53">
        <f t="shared" si="299"/>
        <v>0</v>
      </c>
      <c r="CV53">
        <f t="shared" si="299"/>
        <v>0</v>
      </c>
      <c r="CW53">
        <f t="shared" si="299"/>
        <v>0</v>
      </c>
      <c r="CX53">
        <f t="shared" si="299"/>
        <v>0</v>
      </c>
      <c r="CY53">
        <f t="shared" si="299"/>
        <v>0</v>
      </c>
      <c r="CZ53">
        <f t="shared" si="299"/>
        <v>0</v>
      </c>
      <c r="DA53">
        <f t="shared" si="299"/>
        <v>0</v>
      </c>
      <c r="DB53">
        <f t="shared" si="299"/>
        <v>0</v>
      </c>
      <c r="DC53">
        <f t="shared" si="299"/>
        <v>0</v>
      </c>
      <c r="DD53">
        <f t="shared" si="300"/>
        <v>0</v>
      </c>
      <c r="DE53">
        <f t="shared" si="300"/>
        <v>0</v>
      </c>
      <c r="DF53">
        <f t="shared" si="300"/>
        <v>0</v>
      </c>
      <c r="DG53">
        <f t="shared" si="300"/>
        <v>0</v>
      </c>
      <c r="DH53">
        <f t="shared" si="300"/>
        <v>0</v>
      </c>
      <c r="DI53">
        <f t="shared" si="300"/>
        <v>0</v>
      </c>
      <c r="DJ53">
        <f t="shared" si="300"/>
        <v>0</v>
      </c>
      <c r="DK53">
        <f t="shared" si="300"/>
        <v>0</v>
      </c>
      <c r="DL53">
        <f t="shared" si="300"/>
        <v>0</v>
      </c>
      <c r="DM53">
        <f t="shared" si="300"/>
        <v>0</v>
      </c>
      <c r="DN53">
        <f t="shared" si="301"/>
        <v>0</v>
      </c>
      <c r="DO53">
        <f t="shared" si="301"/>
        <v>0</v>
      </c>
      <c r="DP53">
        <f t="shared" si="301"/>
        <v>0</v>
      </c>
      <c r="DQ53">
        <f t="shared" si="301"/>
        <v>0</v>
      </c>
      <c r="DR53">
        <f t="shared" si="301"/>
        <v>0</v>
      </c>
      <c r="DS53">
        <f t="shared" si="301"/>
        <v>0</v>
      </c>
      <c r="DT53">
        <f t="shared" si="301"/>
        <v>0</v>
      </c>
      <c r="DU53">
        <f t="shared" si="301"/>
        <v>0</v>
      </c>
      <c r="DV53">
        <f t="shared" si="301"/>
        <v>0</v>
      </c>
      <c r="DW53">
        <v>0</v>
      </c>
      <c r="DY53" s="10">
        <v>48</v>
      </c>
      <c r="DZ53">
        <f t="shared" si="170"/>
        <v>0</v>
      </c>
      <c r="EA53">
        <f t="shared" si="171"/>
        <v>0</v>
      </c>
      <c r="EB53">
        <f t="shared" si="172"/>
        <v>0</v>
      </c>
      <c r="EC53">
        <f t="shared" si="173"/>
        <v>0</v>
      </c>
      <c r="ED53">
        <f t="shared" si="174"/>
        <v>0</v>
      </c>
      <c r="EE53">
        <f t="shared" si="175"/>
        <v>0</v>
      </c>
      <c r="EF53">
        <f t="shared" si="176"/>
        <v>0</v>
      </c>
      <c r="EG53">
        <f t="shared" si="177"/>
        <v>0</v>
      </c>
      <c r="EH53">
        <f t="shared" si="178"/>
        <v>0</v>
      </c>
      <c r="EI53">
        <f t="shared" si="179"/>
        <v>0</v>
      </c>
      <c r="EJ53">
        <f t="shared" si="180"/>
        <v>0</v>
      </c>
      <c r="EK53">
        <f t="shared" si="181"/>
        <v>0</v>
      </c>
      <c r="EL53">
        <f t="shared" si="182"/>
        <v>0</v>
      </c>
      <c r="EM53">
        <f t="shared" si="183"/>
        <v>0</v>
      </c>
      <c r="EN53">
        <f t="shared" si="184"/>
        <v>0</v>
      </c>
      <c r="EO53">
        <f t="shared" si="185"/>
        <v>0</v>
      </c>
      <c r="EP53">
        <f t="shared" si="186"/>
        <v>0</v>
      </c>
      <c r="EQ53">
        <f t="shared" si="187"/>
        <v>0</v>
      </c>
      <c r="ER53">
        <f t="shared" si="188"/>
        <v>0</v>
      </c>
      <c r="ES53">
        <f t="shared" si="189"/>
        <v>0</v>
      </c>
      <c r="ET53">
        <f t="shared" si="190"/>
        <v>0</v>
      </c>
      <c r="EU53">
        <f t="shared" si="191"/>
        <v>0</v>
      </c>
      <c r="EV53">
        <f t="shared" si="192"/>
        <v>0</v>
      </c>
      <c r="EW53">
        <f t="shared" si="193"/>
        <v>0</v>
      </c>
      <c r="EX53">
        <f t="shared" si="194"/>
        <v>0</v>
      </c>
      <c r="EY53">
        <f t="shared" si="195"/>
        <v>0</v>
      </c>
      <c r="EZ53">
        <f t="shared" si="196"/>
        <v>0</v>
      </c>
      <c r="FA53">
        <f t="shared" si="197"/>
        <v>0</v>
      </c>
      <c r="FB53">
        <f t="shared" si="198"/>
        <v>0</v>
      </c>
      <c r="FC53">
        <f t="shared" si="199"/>
        <v>0</v>
      </c>
      <c r="FD53">
        <f t="shared" si="200"/>
        <v>0</v>
      </c>
      <c r="FE53">
        <f t="shared" si="201"/>
        <v>0</v>
      </c>
      <c r="FF53">
        <f t="shared" si="202"/>
        <v>0</v>
      </c>
      <c r="FG53">
        <f t="shared" si="203"/>
        <v>0</v>
      </c>
      <c r="FH53">
        <f t="shared" si="204"/>
        <v>0</v>
      </c>
      <c r="FI53">
        <f t="shared" si="205"/>
        <v>0</v>
      </c>
      <c r="FJ53">
        <f t="shared" si="206"/>
        <v>0</v>
      </c>
      <c r="FK53">
        <f t="shared" si="207"/>
        <v>0</v>
      </c>
      <c r="FL53">
        <f t="shared" si="208"/>
        <v>0</v>
      </c>
      <c r="FM53">
        <f t="shared" si="209"/>
        <v>0</v>
      </c>
      <c r="FN53">
        <f t="shared" si="210"/>
        <v>0</v>
      </c>
      <c r="FO53">
        <f t="shared" si="211"/>
        <v>0</v>
      </c>
      <c r="FP53">
        <f t="shared" si="212"/>
        <v>0</v>
      </c>
      <c r="FQ53">
        <f t="shared" si="213"/>
        <v>0</v>
      </c>
      <c r="FR53">
        <f t="shared" si="214"/>
        <v>0</v>
      </c>
      <c r="FS53">
        <f t="shared" si="215"/>
        <v>0</v>
      </c>
      <c r="FT53">
        <f t="shared" si="216"/>
        <v>0</v>
      </c>
      <c r="FU53">
        <f t="shared" si="217"/>
        <v>0</v>
      </c>
      <c r="FV53">
        <f t="shared" si="218"/>
        <v>0</v>
      </c>
      <c r="FW53">
        <f t="shared" si="219"/>
        <v>0</v>
      </c>
      <c r="FX53">
        <f t="shared" si="220"/>
        <v>0</v>
      </c>
      <c r="FY53">
        <f t="shared" si="221"/>
        <v>0</v>
      </c>
      <c r="FZ53">
        <f t="shared" si="222"/>
        <v>0</v>
      </c>
      <c r="GA53">
        <f t="shared" si="223"/>
        <v>0</v>
      </c>
      <c r="GB53">
        <f t="shared" si="224"/>
        <v>0</v>
      </c>
      <c r="GC53">
        <f t="shared" si="225"/>
        <v>0</v>
      </c>
      <c r="GD53">
        <f t="shared" si="226"/>
        <v>0</v>
      </c>
      <c r="GE53">
        <f t="shared" si="227"/>
        <v>0</v>
      </c>
      <c r="GF53">
        <f t="shared" si="228"/>
        <v>0</v>
      </c>
      <c r="GG53">
        <f t="shared" si="229"/>
        <v>0</v>
      </c>
      <c r="GH53">
        <f t="shared" si="230"/>
        <v>0</v>
      </c>
      <c r="GI53">
        <f t="shared" si="231"/>
        <v>0</v>
      </c>
      <c r="GJ53">
        <f t="shared" si="232"/>
        <v>0</v>
      </c>
      <c r="GK53">
        <f t="shared" si="233"/>
        <v>0</v>
      </c>
      <c r="GL53">
        <f t="shared" si="234"/>
        <v>0</v>
      </c>
      <c r="GM53">
        <f t="shared" si="235"/>
        <v>0</v>
      </c>
      <c r="GN53">
        <f t="shared" si="236"/>
        <v>0</v>
      </c>
      <c r="GO53">
        <f t="shared" si="237"/>
        <v>0</v>
      </c>
      <c r="GP53">
        <f t="shared" si="238"/>
        <v>0</v>
      </c>
      <c r="GQ53">
        <f t="shared" si="239"/>
        <v>0</v>
      </c>
      <c r="GR53">
        <f t="shared" si="240"/>
        <v>0</v>
      </c>
      <c r="GS53">
        <f t="shared" si="241"/>
        <v>0</v>
      </c>
      <c r="GT53">
        <f t="shared" si="242"/>
        <v>0</v>
      </c>
      <c r="GU53">
        <f t="shared" si="243"/>
        <v>0</v>
      </c>
      <c r="GV53">
        <f t="shared" si="244"/>
        <v>0</v>
      </c>
      <c r="GW53">
        <f t="shared" si="245"/>
        <v>0</v>
      </c>
      <c r="GX53">
        <f t="shared" si="246"/>
        <v>0</v>
      </c>
      <c r="GY53">
        <f t="shared" si="247"/>
        <v>0</v>
      </c>
      <c r="GZ53">
        <f t="shared" si="248"/>
        <v>0</v>
      </c>
      <c r="HA53">
        <f t="shared" si="249"/>
        <v>0</v>
      </c>
      <c r="HB53">
        <f t="shared" si="250"/>
        <v>0</v>
      </c>
      <c r="HC53">
        <f t="shared" si="251"/>
        <v>0</v>
      </c>
      <c r="HD53">
        <f t="shared" si="252"/>
        <v>0</v>
      </c>
      <c r="HE53">
        <f t="shared" si="253"/>
        <v>0</v>
      </c>
      <c r="HF53">
        <f t="shared" si="254"/>
        <v>0</v>
      </c>
      <c r="HG53">
        <f t="shared" si="255"/>
        <v>0</v>
      </c>
      <c r="HH53">
        <f t="shared" si="256"/>
        <v>0</v>
      </c>
      <c r="HI53">
        <f t="shared" si="257"/>
        <v>0</v>
      </c>
      <c r="HJ53">
        <f t="shared" si="258"/>
        <v>0</v>
      </c>
      <c r="HK53">
        <f t="shared" si="259"/>
        <v>0</v>
      </c>
      <c r="HL53">
        <f t="shared" si="260"/>
        <v>0</v>
      </c>
      <c r="HM53">
        <f t="shared" si="261"/>
        <v>0</v>
      </c>
      <c r="HN53">
        <f t="shared" si="262"/>
        <v>0</v>
      </c>
      <c r="HO53">
        <f t="shared" si="263"/>
        <v>0</v>
      </c>
      <c r="HP53">
        <f t="shared" si="264"/>
        <v>0</v>
      </c>
      <c r="HQ53">
        <f t="shared" si="265"/>
        <v>0</v>
      </c>
      <c r="HR53">
        <f t="shared" si="266"/>
        <v>0</v>
      </c>
      <c r="HS53">
        <f t="shared" si="267"/>
        <v>0</v>
      </c>
      <c r="HT53">
        <f t="shared" si="268"/>
        <v>0</v>
      </c>
      <c r="HU53">
        <f t="shared" si="269"/>
        <v>0</v>
      </c>
      <c r="HV53">
        <f t="shared" si="270"/>
        <v>0</v>
      </c>
      <c r="HW53">
        <f t="shared" si="271"/>
        <v>0</v>
      </c>
      <c r="HX53">
        <f t="shared" si="272"/>
        <v>0</v>
      </c>
      <c r="HY53">
        <f t="shared" si="273"/>
        <v>0</v>
      </c>
      <c r="HZ53">
        <f t="shared" si="274"/>
        <v>0</v>
      </c>
      <c r="IA53">
        <f t="shared" si="275"/>
        <v>0</v>
      </c>
      <c r="IB53">
        <f t="shared" si="276"/>
        <v>0</v>
      </c>
      <c r="IC53">
        <f t="shared" si="277"/>
        <v>0</v>
      </c>
      <c r="ID53">
        <f t="shared" si="278"/>
        <v>0</v>
      </c>
      <c r="IE53">
        <f t="shared" si="279"/>
        <v>0</v>
      </c>
      <c r="IF53">
        <f t="shared" si="280"/>
        <v>0</v>
      </c>
      <c r="IG53">
        <f t="shared" si="281"/>
        <v>0</v>
      </c>
      <c r="IH53">
        <f t="shared" si="282"/>
        <v>0</v>
      </c>
      <c r="II53">
        <f t="shared" si="283"/>
        <v>0</v>
      </c>
      <c r="IJ53">
        <f t="shared" si="284"/>
        <v>0</v>
      </c>
      <c r="IK53">
        <f t="shared" si="285"/>
        <v>0</v>
      </c>
      <c r="IL53">
        <f t="shared" si="286"/>
        <v>0</v>
      </c>
      <c r="IM53">
        <f t="shared" si="287"/>
        <v>0</v>
      </c>
      <c r="IN53">
        <f t="shared" si="288"/>
        <v>0</v>
      </c>
      <c r="IO53">
        <f t="shared" si="289"/>
        <v>0</v>
      </c>
    </row>
    <row r="54" spans="1:249" ht="15">
      <c r="A54" s="11">
        <v>49</v>
      </c>
      <c r="B54" s="11" t="str">
        <f>IF(A54&lt;=$E$2,Inputs!A54,"")</f>
        <v/>
      </c>
      <c r="C54" s="11">
        <f>IF(A54&lt;=$E$2,Inputs!D54,0)</f>
        <v>0</v>
      </c>
      <c r="D54" s="11">
        <f>IF(A54&lt;=$E$2,Inputs!F54,0)</f>
        <v>0</v>
      </c>
      <c r="E54" s="11">
        <f t="shared" si="169"/>
        <v>0</v>
      </c>
      <c r="G54" s="9">
        <v>49</v>
      </c>
      <c r="H54">
        <f t="shared" si="290"/>
        <v>0</v>
      </c>
      <c r="I54">
        <f t="shared" si="290"/>
        <v>0</v>
      </c>
      <c r="J54">
        <f t="shared" si="290"/>
        <v>0</v>
      </c>
      <c r="K54">
        <f t="shared" si="290"/>
        <v>0</v>
      </c>
      <c r="L54">
        <f t="shared" si="290"/>
        <v>0</v>
      </c>
      <c r="M54">
        <f t="shared" si="290"/>
        <v>0</v>
      </c>
      <c r="N54">
        <f t="shared" si="290"/>
        <v>0</v>
      </c>
      <c r="O54">
        <f t="shared" si="290"/>
        <v>0</v>
      </c>
      <c r="P54">
        <f t="shared" si="290"/>
        <v>0</v>
      </c>
      <c r="Q54">
        <f t="shared" si="290"/>
        <v>0</v>
      </c>
      <c r="R54">
        <f t="shared" si="291"/>
        <v>0</v>
      </c>
      <c r="S54">
        <f t="shared" si="291"/>
        <v>0</v>
      </c>
      <c r="T54">
        <f t="shared" si="291"/>
        <v>0</v>
      </c>
      <c r="U54">
        <f t="shared" si="291"/>
        <v>0</v>
      </c>
      <c r="V54">
        <f t="shared" si="291"/>
        <v>0</v>
      </c>
      <c r="W54">
        <f t="shared" si="291"/>
        <v>0</v>
      </c>
      <c r="X54">
        <f t="shared" si="291"/>
        <v>0</v>
      </c>
      <c r="Y54">
        <f t="shared" si="291"/>
        <v>0</v>
      </c>
      <c r="Z54">
        <f t="shared" si="291"/>
        <v>0</v>
      </c>
      <c r="AA54">
        <f t="shared" si="291"/>
        <v>0</v>
      </c>
      <c r="AB54">
        <f t="shared" si="292"/>
        <v>0</v>
      </c>
      <c r="AC54">
        <f t="shared" si="292"/>
        <v>0</v>
      </c>
      <c r="AD54">
        <f t="shared" si="292"/>
        <v>0</v>
      </c>
      <c r="AE54">
        <f t="shared" si="292"/>
        <v>0</v>
      </c>
      <c r="AF54">
        <f t="shared" si="292"/>
        <v>0</v>
      </c>
      <c r="AG54">
        <f t="shared" si="292"/>
        <v>0</v>
      </c>
      <c r="AH54">
        <f t="shared" si="292"/>
        <v>0</v>
      </c>
      <c r="AI54">
        <f t="shared" si="292"/>
        <v>0</v>
      </c>
      <c r="AJ54">
        <f t="shared" si="292"/>
        <v>0</v>
      </c>
      <c r="AK54">
        <f t="shared" si="292"/>
        <v>0</v>
      </c>
      <c r="AL54">
        <f t="shared" si="293"/>
        <v>0</v>
      </c>
      <c r="AM54">
        <f t="shared" si="293"/>
        <v>0</v>
      </c>
      <c r="AN54">
        <f t="shared" si="293"/>
        <v>0</v>
      </c>
      <c r="AO54">
        <f t="shared" si="293"/>
        <v>0</v>
      </c>
      <c r="AP54">
        <f t="shared" si="293"/>
        <v>0</v>
      </c>
      <c r="AQ54">
        <f t="shared" si="293"/>
        <v>0</v>
      </c>
      <c r="AR54">
        <f t="shared" si="293"/>
        <v>0</v>
      </c>
      <c r="AS54">
        <f t="shared" si="293"/>
        <v>0</v>
      </c>
      <c r="AT54">
        <f t="shared" si="293"/>
        <v>0</v>
      </c>
      <c r="AU54">
        <f t="shared" si="293"/>
        <v>0</v>
      </c>
      <c r="AV54">
        <f t="shared" si="294"/>
        <v>0</v>
      </c>
      <c r="AW54">
        <f t="shared" si="294"/>
        <v>0</v>
      </c>
      <c r="AX54">
        <f t="shared" si="294"/>
        <v>0</v>
      </c>
      <c r="AY54">
        <f t="shared" si="294"/>
        <v>0</v>
      </c>
      <c r="AZ54">
        <f t="shared" si="294"/>
        <v>0</v>
      </c>
      <c r="BA54">
        <f t="shared" si="294"/>
        <v>0</v>
      </c>
      <c r="BB54">
        <f t="shared" si="294"/>
        <v>0</v>
      </c>
      <c r="BC54">
        <f t="shared" si="294"/>
        <v>0</v>
      </c>
      <c r="BD54">
        <f t="shared" si="294"/>
        <v>0</v>
      </c>
      <c r="BE54">
        <f t="shared" si="294"/>
        <v>0</v>
      </c>
      <c r="BF54">
        <f t="shared" si="295"/>
        <v>0</v>
      </c>
      <c r="BG54">
        <f t="shared" si="295"/>
        <v>0</v>
      </c>
      <c r="BH54">
        <f t="shared" si="295"/>
        <v>0</v>
      </c>
      <c r="BI54">
        <f t="shared" si="295"/>
        <v>0</v>
      </c>
      <c r="BJ54">
        <f t="shared" si="295"/>
        <v>0</v>
      </c>
      <c r="BK54">
        <f t="shared" si="295"/>
        <v>0</v>
      </c>
      <c r="BL54">
        <f t="shared" si="295"/>
        <v>0</v>
      </c>
      <c r="BM54">
        <f t="shared" si="295"/>
        <v>0</v>
      </c>
      <c r="BN54">
        <f t="shared" si="295"/>
        <v>0</v>
      </c>
      <c r="BO54">
        <f t="shared" si="295"/>
        <v>0</v>
      </c>
      <c r="BP54">
        <f t="shared" si="296"/>
        <v>0</v>
      </c>
      <c r="BQ54">
        <f t="shared" si="296"/>
        <v>0</v>
      </c>
      <c r="BR54">
        <f t="shared" si="296"/>
        <v>0</v>
      </c>
      <c r="BS54">
        <f t="shared" si="296"/>
        <v>0</v>
      </c>
      <c r="BT54">
        <f t="shared" si="296"/>
        <v>0</v>
      </c>
      <c r="BU54">
        <f t="shared" si="296"/>
        <v>0</v>
      </c>
      <c r="BV54">
        <f t="shared" si="296"/>
        <v>0</v>
      </c>
      <c r="BW54">
        <f t="shared" si="296"/>
        <v>0</v>
      </c>
      <c r="BX54">
        <f t="shared" si="296"/>
        <v>0</v>
      </c>
      <c r="BY54">
        <f t="shared" si="296"/>
        <v>0</v>
      </c>
      <c r="BZ54">
        <f t="shared" si="297"/>
        <v>0</v>
      </c>
      <c r="CA54">
        <f t="shared" si="297"/>
        <v>0</v>
      </c>
      <c r="CB54">
        <f t="shared" si="297"/>
        <v>0</v>
      </c>
      <c r="CC54">
        <f t="shared" si="297"/>
        <v>0</v>
      </c>
      <c r="CD54">
        <f t="shared" si="297"/>
        <v>0</v>
      </c>
      <c r="CE54">
        <f t="shared" si="297"/>
        <v>0</v>
      </c>
      <c r="CF54">
        <f t="shared" si="297"/>
        <v>0</v>
      </c>
      <c r="CG54">
        <f t="shared" si="297"/>
        <v>0</v>
      </c>
      <c r="CH54">
        <f t="shared" si="297"/>
        <v>0</v>
      </c>
      <c r="CI54">
        <f t="shared" si="297"/>
        <v>0</v>
      </c>
      <c r="CJ54">
        <f t="shared" si="298"/>
        <v>0</v>
      </c>
      <c r="CK54">
        <f t="shared" si="298"/>
        <v>0</v>
      </c>
      <c r="CL54">
        <f t="shared" si="298"/>
        <v>0</v>
      </c>
      <c r="CM54">
        <f t="shared" si="298"/>
        <v>0</v>
      </c>
      <c r="CN54">
        <f t="shared" si="298"/>
        <v>0</v>
      </c>
      <c r="CO54">
        <f t="shared" si="298"/>
        <v>0</v>
      </c>
      <c r="CP54">
        <f t="shared" si="298"/>
        <v>0</v>
      </c>
      <c r="CQ54">
        <f t="shared" si="298"/>
        <v>0</v>
      </c>
      <c r="CR54">
        <f t="shared" si="298"/>
        <v>0</v>
      </c>
      <c r="CS54">
        <f t="shared" si="298"/>
        <v>0</v>
      </c>
      <c r="CT54">
        <f t="shared" si="299"/>
        <v>0</v>
      </c>
      <c r="CU54">
        <f t="shared" si="299"/>
        <v>0</v>
      </c>
      <c r="CV54">
        <f t="shared" si="299"/>
        <v>0</v>
      </c>
      <c r="CW54">
        <f t="shared" si="299"/>
        <v>0</v>
      </c>
      <c r="CX54">
        <f t="shared" si="299"/>
        <v>0</v>
      </c>
      <c r="CY54">
        <f t="shared" si="299"/>
        <v>0</v>
      </c>
      <c r="CZ54">
        <f t="shared" si="299"/>
        <v>0</v>
      </c>
      <c r="DA54">
        <f t="shared" si="299"/>
        <v>0</v>
      </c>
      <c r="DB54">
        <f t="shared" si="299"/>
        <v>0</v>
      </c>
      <c r="DC54">
        <f t="shared" si="299"/>
        <v>0</v>
      </c>
      <c r="DD54">
        <f t="shared" si="300"/>
        <v>0</v>
      </c>
      <c r="DE54">
        <f t="shared" si="300"/>
        <v>0</v>
      </c>
      <c r="DF54">
        <f t="shared" si="300"/>
        <v>0</v>
      </c>
      <c r="DG54">
        <f t="shared" si="300"/>
        <v>0</v>
      </c>
      <c r="DH54">
        <f t="shared" si="300"/>
        <v>0</v>
      </c>
      <c r="DI54">
        <f t="shared" si="300"/>
        <v>0</v>
      </c>
      <c r="DJ54">
        <f t="shared" si="300"/>
        <v>0</v>
      </c>
      <c r="DK54">
        <f t="shared" si="300"/>
        <v>0</v>
      </c>
      <c r="DL54">
        <f t="shared" si="300"/>
        <v>0</v>
      </c>
      <c r="DM54">
        <f t="shared" si="300"/>
        <v>0</v>
      </c>
      <c r="DN54">
        <f t="shared" si="301"/>
        <v>0</v>
      </c>
      <c r="DO54">
        <f t="shared" si="301"/>
        <v>0</v>
      </c>
      <c r="DP54">
        <f t="shared" si="301"/>
        <v>0</v>
      </c>
      <c r="DQ54">
        <f t="shared" si="301"/>
        <v>0</v>
      </c>
      <c r="DR54">
        <f t="shared" si="301"/>
        <v>0</v>
      </c>
      <c r="DS54">
        <f t="shared" si="301"/>
        <v>0</v>
      </c>
      <c r="DT54">
        <f t="shared" si="301"/>
        <v>0</v>
      </c>
      <c r="DU54">
        <f t="shared" si="301"/>
        <v>0</v>
      </c>
      <c r="DV54">
        <f t="shared" si="301"/>
        <v>0</v>
      </c>
      <c r="DW54">
        <v>0</v>
      </c>
      <c r="DY54" s="10">
        <v>49</v>
      </c>
      <c r="DZ54">
        <f t="shared" si="170"/>
        <v>0</v>
      </c>
      <c r="EA54">
        <f t="shared" si="171"/>
        <v>0</v>
      </c>
      <c r="EB54">
        <f t="shared" si="172"/>
        <v>0</v>
      </c>
      <c r="EC54">
        <f t="shared" si="173"/>
        <v>0</v>
      </c>
      <c r="ED54">
        <f t="shared" si="174"/>
        <v>0</v>
      </c>
      <c r="EE54">
        <f t="shared" si="175"/>
        <v>0</v>
      </c>
      <c r="EF54">
        <f t="shared" si="176"/>
        <v>0</v>
      </c>
      <c r="EG54">
        <f t="shared" si="177"/>
        <v>0</v>
      </c>
      <c r="EH54">
        <f t="shared" si="178"/>
        <v>0</v>
      </c>
      <c r="EI54">
        <f t="shared" si="179"/>
        <v>0</v>
      </c>
      <c r="EJ54">
        <f t="shared" si="180"/>
        <v>0</v>
      </c>
      <c r="EK54">
        <f t="shared" si="181"/>
        <v>0</v>
      </c>
      <c r="EL54">
        <f t="shared" si="182"/>
        <v>0</v>
      </c>
      <c r="EM54">
        <f t="shared" si="183"/>
        <v>0</v>
      </c>
      <c r="EN54">
        <f t="shared" si="184"/>
        <v>0</v>
      </c>
      <c r="EO54">
        <f t="shared" si="185"/>
        <v>0</v>
      </c>
      <c r="EP54">
        <f t="shared" si="186"/>
        <v>0</v>
      </c>
      <c r="EQ54">
        <f t="shared" si="187"/>
        <v>0</v>
      </c>
      <c r="ER54">
        <f t="shared" si="188"/>
        <v>0</v>
      </c>
      <c r="ES54">
        <f t="shared" si="189"/>
        <v>0</v>
      </c>
      <c r="ET54">
        <f t="shared" si="190"/>
        <v>0</v>
      </c>
      <c r="EU54">
        <f t="shared" si="191"/>
        <v>0</v>
      </c>
      <c r="EV54">
        <f t="shared" si="192"/>
        <v>0</v>
      </c>
      <c r="EW54">
        <f t="shared" si="193"/>
        <v>0</v>
      </c>
      <c r="EX54">
        <f t="shared" si="194"/>
        <v>0</v>
      </c>
      <c r="EY54">
        <f t="shared" si="195"/>
        <v>0</v>
      </c>
      <c r="EZ54">
        <f t="shared" si="196"/>
        <v>0</v>
      </c>
      <c r="FA54">
        <f t="shared" si="197"/>
        <v>0</v>
      </c>
      <c r="FB54">
        <f t="shared" si="198"/>
        <v>0</v>
      </c>
      <c r="FC54">
        <f t="shared" si="199"/>
        <v>0</v>
      </c>
      <c r="FD54">
        <f t="shared" si="200"/>
        <v>0</v>
      </c>
      <c r="FE54">
        <f t="shared" si="201"/>
        <v>0</v>
      </c>
      <c r="FF54">
        <f t="shared" si="202"/>
        <v>0</v>
      </c>
      <c r="FG54">
        <f t="shared" si="203"/>
        <v>0</v>
      </c>
      <c r="FH54">
        <f t="shared" si="204"/>
        <v>0</v>
      </c>
      <c r="FI54">
        <f t="shared" si="205"/>
        <v>0</v>
      </c>
      <c r="FJ54">
        <f t="shared" si="206"/>
        <v>0</v>
      </c>
      <c r="FK54">
        <f t="shared" si="207"/>
        <v>0</v>
      </c>
      <c r="FL54">
        <f t="shared" si="208"/>
        <v>0</v>
      </c>
      <c r="FM54">
        <f t="shared" si="209"/>
        <v>0</v>
      </c>
      <c r="FN54">
        <f t="shared" si="210"/>
        <v>0</v>
      </c>
      <c r="FO54">
        <f t="shared" si="211"/>
        <v>0</v>
      </c>
      <c r="FP54">
        <f t="shared" si="212"/>
        <v>0</v>
      </c>
      <c r="FQ54">
        <f t="shared" si="213"/>
        <v>0</v>
      </c>
      <c r="FR54">
        <f t="shared" si="214"/>
        <v>0</v>
      </c>
      <c r="FS54">
        <f t="shared" si="215"/>
        <v>0</v>
      </c>
      <c r="FT54">
        <f t="shared" si="216"/>
        <v>0</v>
      </c>
      <c r="FU54">
        <f t="shared" si="217"/>
        <v>0</v>
      </c>
      <c r="FV54">
        <f t="shared" si="218"/>
        <v>0</v>
      </c>
      <c r="FW54">
        <f t="shared" si="219"/>
        <v>0</v>
      </c>
      <c r="FX54">
        <f t="shared" si="220"/>
        <v>0</v>
      </c>
      <c r="FY54">
        <f t="shared" si="221"/>
        <v>0</v>
      </c>
      <c r="FZ54">
        <f t="shared" si="222"/>
        <v>0</v>
      </c>
      <c r="GA54">
        <f t="shared" si="223"/>
        <v>0</v>
      </c>
      <c r="GB54">
        <f t="shared" si="224"/>
        <v>0</v>
      </c>
      <c r="GC54">
        <f t="shared" si="225"/>
        <v>0</v>
      </c>
      <c r="GD54">
        <f t="shared" si="226"/>
        <v>0</v>
      </c>
      <c r="GE54">
        <f t="shared" si="227"/>
        <v>0</v>
      </c>
      <c r="GF54">
        <f t="shared" si="228"/>
        <v>0</v>
      </c>
      <c r="GG54">
        <f t="shared" si="229"/>
        <v>0</v>
      </c>
      <c r="GH54">
        <f t="shared" si="230"/>
        <v>0</v>
      </c>
      <c r="GI54">
        <f t="shared" si="231"/>
        <v>0</v>
      </c>
      <c r="GJ54">
        <f t="shared" si="232"/>
        <v>0</v>
      </c>
      <c r="GK54">
        <f t="shared" si="233"/>
        <v>0</v>
      </c>
      <c r="GL54">
        <f t="shared" si="234"/>
        <v>0</v>
      </c>
      <c r="GM54">
        <f t="shared" si="235"/>
        <v>0</v>
      </c>
      <c r="GN54">
        <f t="shared" si="236"/>
        <v>0</v>
      </c>
      <c r="GO54">
        <f t="shared" si="237"/>
        <v>0</v>
      </c>
      <c r="GP54">
        <f t="shared" si="238"/>
        <v>0</v>
      </c>
      <c r="GQ54">
        <f t="shared" si="239"/>
        <v>0</v>
      </c>
      <c r="GR54">
        <f t="shared" si="240"/>
        <v>0</v>
      </c>
      <c r="GS54">
        <f t="shared" si="241"/>
        <v>0</v>
      </c>
      <c r="GT54">
        <f t="shared" si="242"/>
        <v>0</v>
      </c>
      <c r="GU54">
        <f t="shared" si="243"/>
        <v>0</v>
      </c>
      <c r="GV54">
        <f t="shared" si="244"/>
        <v>0</v>
      </c>
      <c r="GW54">
        <f t="shared" si="245"/>
        <v>0</v>
      </c>
      <c r="GX54">
        <f t="shared" si="246"/>
        <v>0</v>
      </c>
      <c r="GY54">
        <f t="shared" si="247"/>
        <v>0</v>
      </c>
      <c r="GZ54">
        <f t="shared" si="248"/>
        <v>0</v>
      </c>
      <c r="HA54">
        <f t="shared" si="249"/>
        <v>0</v>
      </c>
      <c r="HB54">
        <f t="shared" si="250"/>
        <v>0</v>
      </c>
      <c r="HC54">
        <f t="shared" si="251"/>
        <v>0</v>
      </c>
      <c r="HD54">
        <f t="shared" si="252"/>
        <v>0</v>
      </c>
      <c r="HE54">
        <f t="shared" si="253"/>
        <v>0</v>
      </c>
      <c r="HF54">
        <f t="shared" si="254"/>
        <v>0</v>
      </c>
      <c r="HG54">
        <f t="shared" si="255"/>
        <v>0</v>
      </c>
      <c r="HH54">
        <f t="shared" si="256"/>
        <v>0</v>
      </c>
      <c r="HI54">
        <f t="shared" si="257"/>
        <v>0</v>
      </c>
      <c r="HJ54">
        <f t="shared" si="258"/>
        <v>0</v>
      </c>
      <c r="HK54">
        <f t="shared" si="259"/>
        <v>0</v>
      </c>
      <c r="HL54">
        <f t="shared" si="260"/>
        <v>0</v>
      </c>
      <c r="HM54">
        <f t="shared" si="261"/>
        <v>0</v>
      </c>
      <c r="HN54">
        <f t="shared" si="262"/>
        <v>0</v>
      </c>
      <c r="HO54">
        <f t="shared" si="263"/>
        <v>0</v>
      </c>
      <c r="HP54">
        <f t="shared" si="264"/>
        <v>0</v>
      </c>
      <c r="HQ54">
        <f t="shared" si="265"/>
        <v>0</v>
      </c>
      <c r="HR54">
        <f t="shared" si="266"/>
        <v>0</v>
      </c>
      <c r="HS54">
        <f t="shared" si="267"/>
        <v>0</v>
      </c>
      <c r="HT54">
        <f t="shared" si="268"/>
        <v>0</v>
      </c>
      <c r="HU54">
        <f t="shared" si="269"/>
        <v>0</v>
      </c>
      <c r="HV54">
        <f t="shared" si="270"/>
        <v>0</v>
      </c>
      <c r="HW54">
        <f t="shared" si="271"/>
        <v>0</v>
      </c>
      <c r="HX54">
        <f t="shared" si="272"/>
        <v>0</v>
      </c>
      <c r="HY54">
        <f t="shared" si="273"/>
        <v>0</v>
      </c>
      <c r="HZ54">
        <f t="shared" si="274"/>
        <v>0</v>
      </c>
      <c r="IA54">
        <f t="shared" si="275"/>
        <v>0</v>
      </c>
      <c r="IB54">
        <f t="shared" si="276"/>
        <v>0</v>
      </c>
      <c r="IC54">
        <f t="shared" si="277"/>
        <v>0</v>
      </c>
      <c r="ID54">
        <f t="shared" si="278"/>
        <v>0</v>
      </c>
      <c r="IE54">
        <f t="shared" si="279"/>
        <v>0</v>
      </c>
      <c r="IF54">
        <f t="shared" si="280"/>
        <v>0</v>
      </c>
      <c r="IG54">
        <f t="shared" si="281"/>
        <v>0</v>
      </c>
      <c r="IH54">
        <f t="shared" si="282"/>
        <v>0</v>
      </c>
      <c r="II54">
        <f t="shared" si="283"/>
        <v>0</v>
      </c>
      <c r="IJ54">
        <f t="shared" si="284"/>
        <v>0</v>
      </c>
      <c r="IK54">
        <f t="shared" si="285"/>
        <v>0</v>
      </c>
      <c r="IL54">
        <f t="shared" si="286"/>
        <v>0</v>
      </c>
      <c r="IM54">
        <f t="shared" si="287"/>
        <v>0</v>
      </c>
      <c r="IN54">
        <f t="shared" si="288"/>
        <v>0</v>
      </c>
      <c r="IO54">
        <f t="shared" si="289"/>
        <v>0</v>
      </c>
    </row>
    <row r="55" spans="1:249" ht="15">
      <c r="A55" s="11">
        <v>50</v>
      </c>
      <c r="B55" s="11" t="str">
        <f>IF(A55&lt;=$E$2,Inputs!A55,"")</f>
        <v/>
      </c>
      <c r="C55" s="11">
        <f>IF(A55&lt;=$E$2,Inputs!D55,0)</f>
        <v>0</v>
      </c>
      <c r="D55" s="11">
        <f>IF(A55&lt;=$E$2,Inputs!F55,0)</f>
        <v>0</v>
      </c>
      <c r="E55" s="11">
        <f t="shared" si="169"/>
        <v>0</v>
      </c>
      <c r="G55" s="9">
        <v>50</v>
      </c>
      <c r="H55">
        <f t="shared" si="290"/>
        <v>0</v>
      </c>
      <c r="I55">
        <f t="shared" si="290"/>
        <v>0</v>
      </c>
      <c r="J55">
        <f t="shared" si="290"/>
        <v>0</v>
      </c>
      <c r="K55">
        <f t="shared" si="290"/>
        <v>0</v>
      </c>
      <c r="L55">
        <f t="shared" si="290"/>
        <v>0</v>
      </c>
      <c r="M55">
        <f t="shared" si="290"/>
        <v>0</v>
      </c>
      <c r="N55">
        <f t="shared" si="290"/>
        <v>0</v>
      </c>
      <c r="O55">
        <f t="shared" si="290"/>
        <v>0</v>
      </c>
      <c r="P55">
        <f t="shared" si="290"/>
        <v>0</v>
      </c>
      <c r="Q55">
        <f t="shared" si="290"/>
        <v>0</v>
      </c>
      <c r="R55">
        <f t="shared" si="291"/>
        <v>0</v>
      </c>
      <c r="S55">
        <f t="shared" si="291"/>
        <v>0</v>
      </c>
      <c r="T55">
        <f t="shared" si="291"/>
        <v>0</v>
      </c>
      <c r="U55">
        <f t="shared" si="291"/>
        <v>0</v>
      </c>
      <c r="V55">
        <f t="shared" si="291"/>
        <v>0</v>
      </c>
      <c r="W55">
        <f t="shared" si="291"/>
        <v>0</v>
      </c>
      <c r="X55">
        <f t="shared" si="291"/>
        <v>0</v>
      </c>
      <c r="Y55">
        <f t="shared" si="291"/>
        <v>0</v>
      </c>
      <c r="Z55">
        <f t="shared" si="291"/>
        <v>0</v>
      </c>
      <c r="AA55">
        <f t="shared" si="291"/>
        <v>0</v>
      </c>
      <c r="AB55">
        <f t="shared" si="292"/>
        <v>0</v>
      </c>
      <c r="AC55">
        <f t="shared" si="292"/>
        <v>0</v>
      </c>
      <c r="AD55">
        <f t="shared" si="292"/>
        <v>0</v>
      </c>
      <c r="AE55">
        <f t="shared" si="292"/>
        <v>0</v>
      </c>
      <c r="AF55">
        <f t="shared" si="292"/>
        <v>0</v>
      </c>
      <c r="AG55">
        <f t="shared" si="292"/>
        <v>0</v>
      </c>
      <c r="AH55">
        <f t="shared" si="292"/>
        <v>0</v>
      </c>
      <c r="AI55">
        <f t="shared" si="292"/>
        <v>0</v>
      </c>
      <c r="AJ55">
        <f t="shared" si="292"/>
        <v>0</v>
      </c>
      <c r="AK55">
        <f t="shared" si="292"/>
        <v>0</v>
      </c>
      <c r="AL55">
        <f t="shared" si="293"/>
        <v>0</v>
      </c>
      <c r="AM55">
        <f t="shared" si="293"/>
        <v>0</v>
      </c>
      <c r="AN55">
        <f t="shared" si="293"/>
        <v>0</v>
      </c>
      <c r="AO55">
        <f t="shared" si="293"/>
        <v>0</v>
      </c>
      <c r="AP55">
        <f t="shared" si="293"/>
        <v>0</v>
      </c>
      <c r="AQ55">
        <f t="shared" si="293"/>
        <v>0</v>
      </c>
      <c r="AR55">
        <f t="shared" si="293"/>
        <v>0</v>
      </c>
      <c r="AS55">
        <f t="shared" si="293"/>
        <v>0</v>
      </c>
      <c r="AT55">
        <f t="shared" si="293"/>
        <v>0</v>
      </c>
      <c r="AU55">
        <f t="shared" si="293"/>
        <v>0</v>
      </c>
      <c r="AV55">
        <f t="shared" si="294"/>
        <v>0</v>
      </c>
      <c r="AW55">
        <f t="shared" si="294"/>
        <v>0</v>
      </c>
      <c r="AX55">
        <f t="shared" si="294"/>
        <v>0</v>
      </c>
      <c r="AY55">
        <f t="shared" si="294"/>
        <v>0</v>
      </c>
      <c r="AZ55">
        <f t="shared" si="294"/>
        <v>0</v>
      </c>
      <c r="BA55">
        <f t="shared" si="294"/>
        <v>0</v>
      </c>
      <c r="BB55">
        <f t="shared" si="294"/>
        <v>0</v>
      </c>
      <c r="BC55">
        <f t="shared" si="294"/>
        <v>0</v>
      </c>
      <c r="BD55">
        <f t="shared" si="294"/>
        <v>0</v>
      </c>
      <c r="BE55">
        <f t="shared" si="294"/>
        <v>0</v>
      </c>
      <c r="BF55">
        <f t="shared" si="295"/>
        <v>0</v>
      </c>
      <c r="BG55">
        <f t="shared" si="295"/>
        <v>0</v>
      </c>
      <c r="BH55">
        <f t="shared" si="295"/>
        <v>0</v>
      </c>
      <c r="BI55">
        <f t="shared" si="295"/>
        <v>0</v>
      </c>
      <c r="BJ55">
        <f t="shared" si="295"/>
        <v>0</v>
      </c>
      <c r="BK55">
        <f t="shared" si="295"/>
        <v>0</v>
      </c>
      <c r="BL55">
        <f t="shared" si="295"/>
        <v>0</v>
      </c>
      <c r="BM55">
        <f t="shared" si="295"/>
        <v>0</v>
      </c>
      <c r="BN55">
        <f t="shared" si="295"/>
        <v>0</v>
      </c>
      <c r="BO55">
        <f t="shared" si="295"/>
        <v>0</v>
      </c>
      <c r="BP55">
        <f t="shared" si="296"/>
        <v>0</v>
      </c>
      <c r="BQ55">
        <f t="shared" si="296"/>
        <v>0</v>
      </c>
      <c r="BR55">
        <f t="shared" si="296"/>
        <v>0</v>
      </c>
      <c r="BS55">
        <f t="shared" si="296"/>
        <v>0</v>
      </c>
      <c r="BT55">
        <f t="shared" si="296"/>
        <v>0</v>
      </c>
      <c r="BU55">
        <f t="shared" si="296"/>
        <v>0</v>
      </c>
      <c r="BV55">
        <f t="shared" si="296"/>
        <v>0</v>
      </c>
      <c r="BW55">
        <f t="shared" si="296"/>
        <v>0</v>
      </c>
      <c r="BX55">
        <f t="shared" si="296"/>
        <v>0</v>
      </c>
      <c r="BY55">
        <f t="shared" si="296"/>
        <v>0</v>
      </c>
      <c r="BZ55">
        <f t="shared" si="297"/>
        <v>0</v>
      </c>
      <c r="CA55">
        <f t="shared" si="297"/>
        <v>0</v>
      </c>
      <c r="CB55">
        <f t="shared" si="297"/>
        <v>0</v>
      </c>
      <c r="CC55">
        <f t="shared" si="297"/>
        <v>0</v>
      </c>
      <c r="CD55">
        <f t="shared" si="297"/>
        <v>0</v>
      </c>
      <c r="CE55">
        <f t="shared" si="297"/>
        <v>0</v>
      </c>
      <c r="CF55">
        <f t="shared" si="297"/>
        <v>0</v>
      </c>
      <c r="CG55">
        <f t="shared" si="297"/>
        <v>0</v>
      </c>
      <c r="CH55">
        <f t="shared" si="297"/>
        <v>0</v>
      </c>
      <c r="CI55">
        <f t="shared" si="297"/>
        <v>0</v>
      </c>
      <c r="CJ55">
        <f t="shared" si="298"/>
        <v>0</v>
      </c>
      <c r="CK55">
        <f t="shared" si="298"/>
        <v>0</v>
      </c>
      <c r="CL55">
        <f t="shared" si="298"/>
        <v>0</v>
      </c>
      <c r="CM55">
        <f t="shared" si="298"/>
        <v>0</v>
      </c>
      <c r="CN55">
        <f t="shared" si="298"/>
        <v>0</v>
      </c>
      <c r="CO55">
        <f t="shared" si="298"/>
        <v>0</v>
      </c>
      <c r="CP55">
        <f t="shared" si="298"/>
        <v>0</v>
      </c>
      <c r="CQ55">
        <f t="shared" si="298"/>
        <v>0</v>
      </c>
      <c r="CR55">
        <f t="shared" si="298"/>
        <v>0</v>
      </c>
      <c r="CS55">
        <f t="shared" si="298"/>
        <v>0</v>
      </c>
      <c r="CT55">
        <f t="shared" si="299"/>
        <v>0</v>
      </c>
      <c r="CU55">
        <f t="shared" si="299"/>
        <v>0</v>
      </c>
      <c r="CV55">
        <f t="shared" si="299"/>
        <v>0</v>
      </c>
      <c r="CW55">
        <f t="shared" si="299"/>
        <v>0</v>
      </c>
      <c r="CX55">
        <f t="shared" si="299"/>
        <v>0</v>
      </c>
      <c r="CY55">
        <f t="shared" si="299"/>
        <v>0</v>
      </c>
      <c r="CZ55">
        <f t="shared" si="299"/>
        <v>0</v>
      </c>
      <c r="DA55">
        <f t="shared" si="299"/>
        <v>0</v>
      </c>
      <c r="DB55">
        <f t="shared" si="299"/>
        <v>0</v>
      </c>
      <c r="DC55">
        <f t="shared" si="299"/>
        <v>0</v>
      </c>
      <c r="DD55">
        <f t="shared" si="300"/>
        <v>0</v>
      </c>
      <c r="DE55">
        <f t="shared" si="300"/>
        <v>0</v>
      </c>
      <c r="DF55">
        <f t="shared" si="300"/>
        <v>0</v>
      </c>
      <c r="DG55">
        <f t="shared" si="300"/>
        <v>0</v>
      </c>
      <c r="DH55">
        <f t="shared" si="300"/>
        <v>0</v>
      </c>
      <c r="DI55">
        <f t="shared" si="300"/>
        <v>0</v>
      </c>
      <c r="DJ55">
        <f t="shared" si="300"/>
        <v>0</v>
      </c>
      <c r="DK55">
        <f t="shared" si="300"/>
        <v>0</v>
      </c>
      <c r="DL55">
        <f t="shared" si="300"/>
        <v>0</v>
      </c>
      <c r="DM55">
        <f t="shared" si="300"/>
        <v>0</v>
      </c>
      <c r="DN55">
        <f t="shared" si="301"/>
        <v>0</v>
      </c>
      <c r="DO55">
        <f t="shared" si="301"/>
        <v>0</v>
      </c>
      <c r="DP55">
        <f t="shared" si="301"/>
        <v>0</v>
      </c>
      <c r="DQ55">
        <f t="shared" si="301"/>
        <v>0</v>
      </c>
      <c r="DR55">
        <f t="shared" si="301"/>
        <v>0</v>
      </c>
      <c r="DS55">
        <f t="shared" si="301"/>
        <v>0</v>
      </c>
      <c r="DT55">
        <f t="shared" si="301"/>
        <v>0</v>
      </c>
      <c r="DU55">
        <f t="shared" si="301"/>
        <v>0</v>
      </c>
      <c r="DV55">
        <f t="shared" si="301"/>
        <v>0</v>
      </c>
      <c r="DW55">
        <v>0</v>
      </c>
      <c r="DY55" s="10">
        <v>50</v>
      </c>
      <c r="DZ55">
        <f t="shared" si="170"/>
        <v>0</v>
      </c>
      <c r="EA55">
        <f t="shared" si="171"/>
        <v>0</v>
      </c>
      <c r="EB55">
        <f t="shared" si="172"/>
        <v>0</v>
      </c>
      <c r="EC55">
        <f t="shared" si="173"/>
        <v>0</v>
      </c>
      <c r="ED55">
        <f t="shared" si="174"/>
        <v>0</v>
      </c>
      <c r="EE55">
        <f t="shared" si="175"/>
        <v>0</v>
      </c>
      <c r="EF55">
        <f t="shared" si="176"/>
        <v>0</v>
      </c>
      <c r="EG55">
        <f t="shared" si="177"/>
        <v>0</v>
      </c>
      <c r="EH55">
        <f t="shared" si="178"/>
        <v>0</v>
      </c>
      <c r="EI55">
        <f t="shared" si="179"/>
        <v>0</v>
      </c>
      <c r="EJ55">
        <f t="shared" si="180"/>
        <v>0</v>
      </c>
      <c r="EK55">
        <f t="shared" si="181"/>
        <v>0</v>
      </c>
      <c r="EL55">
        <f t="shared" si="182"/>
        <v>0</v>
      </c>
      <c r="EM55">
        <f t="shared" si="183"/>
        <v>0</v>
      </c>
      <c r="EN55">
        <f t="shared" si="184"/>
        <v>0</v>
      </c>
      <c r="EO55">
        <f t="shared" si="185"/>
        <v>0</v>
      </c>
      <c r="EP55">
        <f t="shared" si="186"/>
        <v>0</v>
      </c>
      <c r="EQ55">
        <f t="shared" si="187"/>
        <v>0</v>
      </c>
      <c r="ER55">
        <f t="shared" si="188"/>
        <v>0</v>
      </c>
      <c r="ES55">
        <f t="shared" si="189"/>
        <v>0</v>
      </c>
      <c r="ET55">
        <f t="shared" si="190"/>
        <v>0</v>
      </c>
      <c r="EU55">
        <f t="shared" si="191"/>
        <v>0</v>
      </c>
      <c r="EV55">
        <f t="shared" si="192"/>
        <v>0</v>
      </c>
      <c r="EW55">
        <f t="shared" si="193"/>
        <v>0</v>
      </c>
      <c r="EX55">
        <f t="shared" si="194"/>
        <v>0</v>
      </c>
      <c r="EY55">
        <f t="shared" si="195"/>
        <v>0</v>
      </c>
      <c r="EZ55">
        <f t="shared" si="196"/>
        <v>0</v>
      </c>
      <c r="FA55">
        <f t="shared" si="197"/>
        <v>0</v>
      </c>
      <c r="FB55">
        <f t="shared" si="198"/>
        <v>0</v>
      </c>
      <c r="FC55">
        <f t="shared" si="199"/>
        <v>0</v>
      </c>
      <c r="FD55">
        <f t="shared" si="200"/>
        <v>0</v>
      </c>
      <c r="FE55">
        <f t="shared" si="201"/>
        <v>0</v>
      </c>
      <c r="FF55">
        <f t="shared" si="202"/>
        <v>0</v>
      </c>
      <c r="FG55">
        <f t="shared" si="203"/>
        <v>0</v>
      </c>
      <c r="FH55">
        <f t="shared" si="204"/>
        <v>0</v>
      </c>
      <c r="FI55">
        <f t="shared" si="205"/>
        <v>0</v>
      </c>
      <c r="FJ55">
        <f t="shared" si="206"/>
        <v>0</v>
      </c>
      <c r="FK55">
        <f t="shared" si="207"/>
        <v>0</v>
      </c>
      <c r="FL55">
        <f t="shared" si="208"/>
        <v>0</v>
      </c>
      <c r="FM55">
        <f t="shared" si="209"/>
        <v>0</v>
      </c>
      <c r="FN55">
        <f t="shared" si="210"/>
        <v>0</v>
      </c>
      <c r="FO55">
        <f t="shared" si="211"/>
        <v>0</v>
      </c>
      <c r="FP55">
        <f t="shared" si="212"/>
        <v>0</v>
      </c>
      <c r="FQ55">
        <f t="shared" si="213"/>
        <v>0</v>
      </c>
      <c r="FR55">
        <f t="shared" si="214"/>
        <v>0</v>
      </c>
      <c r="FS55">
        <f t="shared" si="215"/>
        <v>0</v>
      </c>
      <c r="FT55">
        <f t="shared" si="216"/>
        <v>0</v>
      </c>
      <c r="FU55">
        <f t="shared" si="217"/>
        <v>0</v>
      </c>
      <c r="FV55">
        <f t="shared" si="218"/>
        <v>0</v>
      </c>
      <c r="FW55">
        <f t="shared" si="219"/>
        <v>0</v>
      </c>
      <c r="FX55">
        <f t="shared" si="220"/>
        <v>0</v>
      </c>
      <c r="FY55">
        <f t="shared" si="221"/>
        <v>0</v>
      </c>
      <c r="FZ55">
        <f t="shared" si="222"/>
        <v>0</v>
      </c>
      <c r="GA55">
        <f t="shared" si="223"/>
        <v>0</v>
      </c>
      <c r="GB55">
        <f t="shared" si="224"/>
        <v>0</v>
      </c>
      <c r="GC55">
        <f t="shared" si="225"/>
        <v>0</v>
      </c>
      <c r="GD55">
        <f t="shared" si="226"/>
        <v>0</v>
      </c>
      <c r="GE55">
        <f t="shared" si="227"/>
        <v>0</v>
      </c>
      <c r="GF55">
        <f t="shared" si="228"/>
        <v>0</v>
      </c>
      <c r="GG55">
        <f t="shared" si="229"/>
        <v>0</v>
      </c>
      <c r="GH55">
        <f t="shared" si="230"/>
        <v>0</v>
      </c>
      <c r="GI55">
        <f t="shared" si="231"/>
        <v>0</v>
      </c>
      <c r="GJ55">
        <f t="shared" si="232"/>
        <v>0</v>
      </c>
      <c r="GK55">
        <f t="shared" si="233"/>
        <v>0</v>
      </c>
      <c r="GL55">
        <f t="shared" si="234"/>
        <v>0</v>
      </c>
      <c r="GM55">
        <f t="shared" si="235"/>
        <v>0</v>
      </c>
      <c r="GN55">
        <f t="shared" si="236"/>
        <v>0</v>
      </c>
      <c r="GO55">
        <f t="shared" si="237"/>
        <v>0</v>
      </c>
      <c r="GP55">
        <f t="shared" si="238"/>
        <v>0</v>
      </c>
      <c r="GQ55">
        <f t="shared" si="239"/>
        <v>0</v>
      </c>
      <c r="GR55">
        <f t="shared" si="240"/>
        <v>0</v>
      </c>
      <c r="GS55">
        <f t="shared" si="241"/>
        <v>0</v>
      </c>
      <c r="GT55">
        <f t="shared" si="242"/>
        <v>0</v>
      </c>
      <c r="GU55">
        <f t="shared" si="243"/>
        <v>0</v>
      </c>
      <c r="GV55">
        <f t="shared" si="244"/>
        <v>0</v>
      </c>
      <c r="GW55">
        <f t="shared" si="245"/>
        <v>0</v>
      </c>
      <c r="GX55">
        <f t="shared" si="246"/>
        <v>0</v>
      </c>
      <c r="GY55">
        <f t="shared" si="247"/>
        <v>0</v>
      </c>
      <c r="GZ55">
        <f t="shared" si="248"/>
        <v>0</v>
      </c>
      <c r="HA55">
        <f t="shared" si="249"/>
        <v>0</v>
      </c>
      <c r="HB55">
        <f t="shared" si="250"/>
        <v>0</v>
      </c>
      <c r="HC55">
        <f t="shared" si="251"/>
        <v>0</v>
      </c>
      <c r="HD55">
        <f t="shared" si="252"/>
        <v>0</v>
      </c>
      <c r="HE55">
        <f t="shared" si="253"/>
        <v>0</v>
      </c>
      <c r="HF55">
        <f t="shared" si="254"/>
        <v>0</v>
      </c>
      <c r="HG55">
        <f t="shared" si="255"/>
        <v>0</v>
      </c>
      <c r="HH55">
        <f t="shared" si="256"/>
        <v>0</v>
      </c>
      <c r="HI55">
        <f t="shared" si="257"/>
        <v>0</v>
      </c>
      <c r="HJ55">
        <f t="shared" si="258"/>
        <v>0</v>
      </c>
      <c r="HK55">
        <f t="shared" si="259"/>
        <v>0</v>
      </c>
      <c r="HL55">
        <f t="shared" si="260"/>
        <v>0</v>
      </c>
      <c r="HM55">
        <f t="shared" si="261"/>
        <v>0</v>
      </c>
      <c r="HN55">
        <f t="shared" si="262"/>
        <v>0</v>
      </c>
      <c r="HO55">
        <f t="shared" si="263"/>
        <v>0</v>
      </c>
      <c r="HP55">
        <f t="shared" si="264"/>
        <v>0</v>
      </c>
      <c r="HQ55">
        <f t="shared" si="265"/>
        <v>0</v>
      </c>
      <c r="HR55">
        <f t="shared" si="266"/>
        <v>0</v>
      </c>
      <c r="HS55">
        <f t="shared" si="267"/>
        <v>0</v>
      </c>
      <c r="HT55">
        <f t="shared" si="268"/>
        <v>0</v>
      </c>
      <c r="HU55">
        <f t="shared" si="269"/>
        <v>0</v>
      </c>
      <c r="HV55">
        <f t="shared" si="270"/>
        <v>0</v>
      </c>
      <c r="HW55">
        <f t="shared" si="271"/>
        <v>0</v>
      </c>
      <c r="HX55">
        <f t="shared" si="272"/>
        <v>0</v>
      </c>
      <c r="HY55">
        <f t="shared" si="273"/>
        <v>0</v>
      </c>
      <c r="HZ55">
        <f t="shared" si="274"/>
        <v>0</v>
      </c>
      <c r="IA55">
        <f t="shared" si="275"/>
        <v>0</v>
      </c>
      <c r="IB55">
        <f t="shared" si="276"/>
        <v>0</v>
      </c>
      <c r="IC55">
        <f t="shared" si="277"/>
        <v>0</v>
      </c>
      <c r="ID55">
        <f t="shared" si="278"/>
        <v>0</v>
      </c>
      <c r="IE55">
        <f t="shared" si="279"/>
        <v>0</v>
      </c>
      <c r="IF55">
        <f t="shared" si="280"/>
        <v>0</v>
      </c>
      <c r="IG55">
        <f t="shared" si="281"/>
        <v>0</v>
      </c>
      <c r="IH55">
        <f t="shared" si="282"/>
        <v>0</v>
      </c>
      <c r="II55">
        <f t="shared" si="283"/>
        <v>0</v>
      </c>
      <c r="IJ55">
        <f t="shared" si="284"/>
        <v>0</v>
      </c>
      <c r="IK55">
        <f t="shared" si="285"/>
        <v>0</v>
      </c>
      <c r="IL55">
        <f t="shared" si="286"/>
        <v>0</v>
      </c>
      <c r="IM55">
        <f t="shared" si="287"/>
        <v>0</v>
      </c>
      <c r="IN55">
        <f t="shared" si="288"/>
        <v>0</v>
      </c>
      <c r="IO55">
        <f t="shared" si="289"/>
        <v>0</v>
      </c>
    </row>
    <row r="56" spans="1:249" ht="15">
      <c r="A56" s="11">
        <v>51</v>
      </c>
      <c r="B56" s="11" t="str">
        <f>IF(A56&lt;=$E$2,Inputs!A56,"")</f>
        <v/>
      </c>
      <c r="C56" s="11">
        <f>IF(A56&lt;=$E$2,Inputs!D56,0)</f>
        <v>0</v>
      </c>
      <c r="D56" s="11">
        <f>IF(A56&lt;=$E$2,Inputs!F56,0)</f>
        <v>0</v>
      </c>
      <c r="E56" s="11">
        <f t="shared" si="169"/>
        <v>0</v>
      </c>
      <c r="G56" s="9">
        <v>51</v>
      </c>
      <c r="H56">
        <f t="shared" ref="H56:Q65" si="302">IF(OR($A56&gt;$E$2,H$5&gt;$E$2),0,IF(AND($A56&lt;=$E$2-3,H$5-$A56+1&gt;=1,H$5-$A56+1&lt;=4),CHOOSE(H$5-$A56+1,1,-3,3,-1),0)+IF(AND($A56-1&gt;=1,$A56-1&lt;=$E$2-3,H$5-$A56+2&gt;=1,H$5-$A56+2&lt;=4),-3*CHOOSE(H$5-$A56+2,1,-3,3,-1),0)+IF(AND($A56-2&gt;=1,$A56-2&lt;=$E$2-3,H$5-$A56+3&gt;=1,H$5-$A56+3&lt;=4),3*CHOOSE(H$5-$A56+3,1,-3,3,-1),0)+IF(AND($A56-3&gt;=1,$A56-3&lt;=$E$2-3,H$5-$A56+4&gt;=1,H$5-$A56+4&lt;=4),-1*CHOOSE(H$5-$A56+4,1,-3,3,-1),0))</f>
        <v>0</v>
      </c>
      <c r="I56">
        <f t="shared" si="302"/>
        <v>0</v>
      </c>
      <c r="J56">
        <f t="shared" si="302"/>
        <v>0</v>
      </c>
      <c r="K56">
        <f t="shared" si="302"/>
        <v>0</v>
      </c>
      <c r="L56">
        <f t="shared" si="302"/>
        <v>0</v>
      </c>
      <c r="M56">
        <f t="shared" si="302"/>
        <v>0</v>
      </c>
      <c r="N56">
        <f t="shared" si="302"/>
        <v>0</v>
      </c>
      <c r="O56">
        <f t="shared" si="302"/>
        <v>0</v>
      </c>
      <c r="P56">
        <f t="shared" si="302"/>
        <v>0</v>
      </c>
      <c r="Q56">
        <f t="shared" si="302"/>
        <v>0</v>
      </c>
      <c r="R56">
        <f t="shared" ref="R56:AA65" si="303">IF(OR($A56&gt;$E$2,R$5&gt;$E$2),0,IF(AND($A56&lt;=$E$2-3,R$5-$A56+1&gt;=1,R$5-$A56+1&lt;=4),CHOOSE(R$5-$A56+1,1,-3,3,-1),0)+IF(AND($A56-1&gt;=1,$A56-1&lt;=$E$2-3,R$5-$A56+2&gt;=1,R$5-$A56+2&lt;=4),-3*CHOOSE(R$5-$A56+2,1,-3,3,-1),0)+IF(AND($A56-2&gt;=1,$A56-2&lt;=$E$2-3,R$5-$A56+3&gt;=1,R$5-$A56+3&lt;=4),3*CHOOSE(R$5-$A56+3,1,-3,3,-1),0)+IF(AND($A56-3&gt;=1,$A56-3&lt;=$E$2-3,R$5-$A56+4&gt;=1,R$5-$A56+4&lt;=4),-1*CHOOSE(R$5-$A56+4,1,-3,3,-1),0))</f>
        <v>0</v>
      </c>
      <c r="S56">
        <f t="shared" si="303"/>
        <v>0</v>
      </c>
      <c r="T56">
        <f t="shared" si="303"/>
        <v>0</v>
      </c>
      <c r="U56">
        <f t="shared" si="303"/>
        <v>0</v>
      </c>
      <c r="V56">
        <f t="shared" si="303"/>
        <v>0</v>
      </c>
      <c r="W56">
        <f t="shared" si="303"/>
        <v>0</v>
      </c>
      <c r="X56">
        <f t="shared" si="303"/>
        <v>0</v>
      </c>
      <c r="Y56">
        <f t="shared" si="303"/>
        <v>0</v>
      </c>
      <c r="Z56">
        <f t="shared" si="303"/>
        <v>0</v>
      </c>
      <c r="AA56">
        <f t="shared" si="303"/>
        <v>0</v>
      </c>
      <c r="AB56">
        <f t="shared" ref="AB56:AK65" si="304">IF(OR($A56&gt;$E$2,AB$5&gt;$E$2),0,IF(AND($A56&lt;=$E$2-3,AB$5-$A56+1&gt;=1,AB$5-$A56+1&lt;=4),CHOOSE(AB$5-$A56+1,1,-3,3,-1),0)+IF(AND($A56-1&gt;=1,$A56-1&lt;=$E$2-3,AB$5-$A56+2&gt;=1,AB$5-$A56+2&lt;=4),-3*CHOOSE(AB$5-$A56+2,1,-3,3,-1),0)+IF(AND($A56-2&gt;=1,$A56-2&lt;=$E$2-3,AB$5-$A56+3&gt;=1,AB$5-$A56+3&lt;=4),3*CHOOSE(AB$5-$A56+3,1,-3,3,-1),0)+IF(AND($A56-3&gt;=1,$A56-3&lt;=$E$2-3,AB$5-$A56+4&gt;=1,AB$5-$A56+4&lt;=4),-1*CHOOSE(AB$5-$A56+4,1,-3,3,-1),0))</f>
        <v>0</v>
      </c>
      <c r="AC56">
        <f t="shared" si="304"/>
        <v>0</v>
      </c>
      <c r="AD56">
        <f t="shared" si="304"/>
        <v>0</v>
      </c>
      <c r="AE56">
        <f t="shared" si="304"/>
        <v>0</v>
      </c>
      <c r="AF56">
        <f t="shared" si="304"/>
        <v>0</v>
      </c>
      <c r="AG56">
        <f t="shared" si="304"/>
        <v>0</v>
      </c>
      <c r="AH56">
        <f t="shared" si="304"/>
        <v>0</v>
      </c>
      <c r="AI56">
        <f t="shared" si="304"/>
        <v>0</v>
      </c>
      <c r="AJ56">
        <f t="shared" si="304"/>
        <v>0</v>
      </c>
      <c r="AK56">
        <f t="shared" si="304"/>
        <v>0</v>
      </c>
      <c r="AL56">
        <f t="shared" ref="AL56:AU65" si="305">IF(OR($A56&gt;$E$2,AL$5&gt;$E$2),0,IF(AND($A56&lt;=$E$2-3,AL$5-$A56+1&gt;=1,AL$5-$A56+1&lt;=4),CHOOSE(AL$5-$A56+1,1,-3,3,-1),0)+IF(AND($A56-1&gt;=1,$A56-1&lt;=$E$2-3,AL$5-$A56+2&gt;=1,AL$5-$A56+2&lt;=4),-3*CHOOSE(AL$5-$A56+2,1,-3,3,-1),0)+IF(AND($A56-2&gt;=1,$A56-2&lt;=$E$2-3,AL$5-$A56+3&gt;=1,AL$5-$A56+3&lt;=4),3*CHOOSE(AL$5-$A56+3,1,-3,3,-1),0)+IF(AND($A56-3&gt;=1,$A56-3&lt;=$E$2-3,AL$5-$A56+4&gt;=1,AL$5-$A56+4&lt;=4),-1*CHOOSE(AL$5-$A56+4,1,-3,3,-1),0))</f>
        <v>0</v>
      </c>
      <c r="AM56">
        <f t="shared" si="305"/>
        <v>0</v>
      </c>
      <c r="AN56">
        <f t="shared" si="305"/>
        <v>0</v>
      </c>
      <c r="AO56">
        <f t="shared" si="305"/>
        <v>0</v>
      </c>
      <c r="AP56">
        <f t="shared" si="305"/>
        <v>0</v>
      </c>
      <c r="AQ56">
        <f t="shared" si="305"/>
        <v>0</v>
      </c>
      <c r="AR56">
        <f t="shared" si="305"/>
        <v>0</v>
      </c>
      <c r="AS56">
        <f t="shared" si="305"/>
        <v>0</v>
      </c>
      <c r="AT56">
        <f t="shared" si="305"/>
        <v>0</v>
      </c>
      <c r="AU56">
        <f t="shared" si="305"/>
        <v>0</v>
      </c>
      <c r="AV56">
        <f t="shared" ref="AV56:BE65" si="306">IF(OR($A56&gt;$E$2,AV$5&gt;$E$2),0,IF(AND($A56&lt;=$E$2-3,AV$5-$A56+1&gt;=1,AV$5-$A56+1&lt;=4),CHOOSE(AV$5-$A56+1,1,-3,3,-1),0)+IF(AND($A56-1&gt;=1,$A56-1&lt;=$E$2-3,AV$5-$A56+2&gt;=1,AV$5-$A56+2&lt;=4),-3*CHOOSE(AV$5-$A56+2,1,-3,3,-1),0)+IF(AND($A56-2&gt;=1,$A56-2&lt;=$E$2-3,AV$5-$A56+3&gt;=1,AV$5-$A56+3&lt;=4),3*CHOOSE(AV$5-$A56+3,1,-3,3,-1),0)+IF(AND($A56-3&gt;=1,$A56-3&lt;=$E$2-3,AV$5-$A56+4&gt;=1,AV$5-$A56+4&lt;=4),-1*CHOOSE(AV$5-$A56+4,1,-3,3,-1),0))</f>
        <v>0</v>
      </c>
      <c r="AW56">
        <f t="shared" si="306"/>
        <v>0</v>
      </c>
      <c r="AX56">
        <f t="shared" si="306"/>
        <v>0</v>
      </c>
      <c r="AY56">
        <f t="shared" si="306"/>
        <v>0</v>
      </c>
      <c r="AZ56">
        <f t="shared" si="306"/>
        <v>0</v>
      </c>
      <c r="BA56">
        <f t="shared" si="306"/>
        <v>0</v>
      </c>
      <c r="BB56">
        <f t="shared" si="306"/>
        <v>0</v>
      </c>
      <c r="BC56">
        <f t="shared" si="306"/>
        <v>0</v>
      </c>
      <c r="BD56">
        <f t="shared" si="306"/>
        <v>0</v>
      </c>
      <c r="BE56">
        <f t="shared" si="306"/>
        <v>0</v>
      </c>
      <c r="BF56">
        <f t="shared" ref="BF56:BO65" si="307">IF(OR($A56&gt;$E$2,BF$5&gt;$E$2),0,IF(AND($A56&lt;=$E$2-3,BF$5-$A56+1&gt;=1,BF$5-$A56+1&lt;=4),CHOOSE(BF$5-$A56+1,1,-3,3,-1),0)+IF(AND($A56-1&gt;=1,$A56-1&lt;=$E$2-3,BF$5-$A56+2&gt;=1,BF$5-$A56+2&lt;=4),-3*CHOOSE(BF$5-$A56+2,1,-3,3,-1),0)+IF(AND($A56-2&gt;=1,$A56-2&lt;=$E$2-3,BF$5-$A56+3&gt;=1,BF$5-$A56+3&lt;=4),3*CHOOSE(BF$5-$A56+3,1,-3,3,-1),0)+IF(AND($A56-3&gt;=1,$A56-3&lt;=$E$2-3,BF$5-$A56+4&gt;=1,BF$5-$A56+4&lt;=4),-1*CHOOSE(BF$5-$A56+4,1,-3,3,-1),0))</f>
        <v>0</v>
      </c>
      <c r="BG56">
        <f t="shared" si="307"/>
        <v>0</v>
      </c>
      <c r="BH56">
        <f t="shared" si="307"/>
        <v>0</v>
      </c>
      <c r="BI56">
        <f t="shared" si="307"/>
        <v>0</v>
      </c>
      <c r="BJ56">
        <f t="shared" si="307"/>
        <v>0</v>
      </c>
      <c r="BK56">
        <f t="shared" si="307"/>
        <v>0</v>
      </c>
      <c r="BL56">
        <f t="shared" si="307"/>
        <v>0</v>
      </c>
      <c r="BM56">
        <f t="shared" si="307"/>
        <v>0</v>
      </c>
      <c r="BN56">
        <f t="shared" si="307"/>
        <v>0</v>
      </c>
      <c r="BO56">
        <f t="shared" si="307"/>
        <v>0</v>
      </c>
      <c r="BP56">
        <f t="shared" ref="BP56:BY65" si="308">IF(OR($A56&gt;$E$2,BP$5&gt;$E$2),0,IF(AND($A56&lt;=$E$2-3,BP$5-$A56+1&gt;=1,BP$5-$A56+1&lt;=4),CHOOSE(BP$5-$A56+1,1,-3,3,-1),0)+IF(AND($A56-1&gt;=1,$A56-1&lt;=$E$2-3,BP$5-$A56+2&gt;=1,BP$5-$A56+2&lt;=4),-3*CHOOSE(BP$5-$A56+2,1,-3,3,-1),0)+IF(AND($A56-2&gt;=1,$A56-2&lt;=$E$2-3,BP$5-$A56+3&gt;=1,BP$5-$A56+3&lt;=4),3*CHOOSE(BP$5-$A56+3,1,-3,3,-1),0)+IF(AND($A56-3&gt;=1,$A56-3&lt;=$E$2-3,BP$5-$A56+4&gt;=1,BP$5-$A56+4&lt;=4),-1*CHOOSE(BP$5-$A56+4,1,-3,3,-1),0))</f>
        <v>0</v>
      </c>
      <c r="BQ56">
        <f t="shared" si="308"/>
        <v>0</v>
      </c>
      <c r="BR56">
        <f t="shared" si="308"/>
        <v>0</v>
      </c>
      <c r="BS56">
        <f t="shared" si="308"/>
        <v>0</v>
      </c>
      <c r="BT56">
        <f t="shared" si="308"/>
        <v>0</v>
      </c>
      <c r="BU56">
        <f t="shared" si="308"/>
        <v>0</v>
      </c>
      <c r="BV56">
        <f t="shared" si="308"/>
        <v>0</v>
      </c>
      <c r="BW56">
        <f t="shared" si="308"/>
        <v>0</v>
      </c>
      <c r="BX56">
        <f t="shared" si="308"/>
        <v>0</v>
      </c>
      <c r="BY56">
        <f t="shared" si="308"/>
        <v>0</v>
      </c>
      <c r="BZ56">
        <f t="shared" ref="BZ56:CI65" si="309">IF(OR($A56&gt;$E$2,BZ$5&gt;$E$2),0,IF(AND($A56&lt;=$E$2-3,BZ$5-$A56+1&gt;=1,BZ$5-$A56+1&lt;=4),CHOOSE(BZ$5-$A56+1,1,-3,3,-1),0)+IF(AND($A56-1&gt;=1,$A56-1&lt;=$E$2-3,BZ$5-$A56+2&gt;=1,BZ$5-$A56+2&lt;=4),-3*CHOOSE(BZ$5-$A56+2,1,-3,3,-1),0)+IF(AND($A56-2&gt;=1,$A56-2&lt;=$E$2-3,BZ$5-$A56+3&gt;=1,BZ$5-$A56+3&lt;=4),3*CHOOSE(BZ$5-$A56+3,1,-3,3,-1),0)+IF(AND($A56-3&gt;=1,$A56-3&lt;=$E$2-3,BZ$5-$A56+4&gt;=1,BZ$5-$A56+4&lt;=4),-1*CHOOSE(BZ$5-$A56+4,1,-3,3,-1),0))</f>
        <v>0</v>
      </c>
      <c r="CA56">
        <f t="shared" si="309"/>
        <v>0</v>
      </c>
      <c r="CB56">
        <f t="shared" si="309"/>
        <v>0</v>
      </c>
      <c r="CC56">
        <f t="shared" si="309"/>
        <v>0</v>
      </c>
      <c r="CD56">
        <f t="shared" si="309"/>
        <v>0</v>
      </c>
      <c r="CE56">
        <f t="shared" si="309"/>
        <v>0</v>
      </c>
      <c r="CF56">
        <f t="shared" si="309"/>
        <v>0</v>
      </c>
      <c r="CG56">
        <f t="shared" si="309"/>
        <v>0</v>
      </c>
      <c r="CH56">
        <f t="shared" si="309"/>
        <v>0</v>
      </c>
      <c r="CI56">
        <f t="shared" si="309"/>
        <v>0</v>
      </c>
      <c r="CJ56">
        <f t="shared" ref="CJ56:CS65" si="310">IF(OR($A56&gt;$E$2,CJ$5&gt;$E$2),0,IF(AND($A56&lt;=$E$2-3,CJ$5-$A56+1&gt;=1,CJ$5-$A56+1&lt;=4),CHOOSE(CJ$5-$A56+1,1,-3,3,-1),0)+IF(AND($A56-1&gt;=1,$A56-1&lt;=$E$2-3,CJ$5-$A56+2&gt;=1,CJ$5-$A56+2&lt;=4),-3*CHOOSE(CJ$5-$A56+2,1,-3,3,-1),0)+IF(AND($A56-2&gt;=1,$A56-2&lt;=$E$2-3,CJ$5-$A56+3&gt;=1,CJ$5-$A56+3&lt;=4),3*CHOOSE(CJ$5-$A56+3,1,-3,3,-1),0)+IF(AND($A56-3&gt;=1,$A56-3&lt;=$E$2-3,CJ$5-$A56+4&gt;=1,CJ$5-$A56+4&lt;=4),-1*CHOOSE(CJ$5-$A56+4,1,-3,3,-1),0))</f>
        <v>0</v>
      </c>
      <c r="CK56">
        <f t="shared" si="310"/>
        <v>0</v>
      </c>
      <c r="CL56">
        <f t="shared" si="310"/>
        <v>0</v>
      </c>
      <c r="CM56">
        <f t="shared" si="310"/>
        <v>0</v>
      </c>
      <c r="CN56">
        <f t="shared" si="310"/>
        <v>0</v>
      </c>
      <c r="CO56">
        <f t="shared" si="310"/>
        <v>0</v>
      </c>
      <c r="CP56">
        <f t="shared" si="310"/>
        <v>0</v>
      </c>
      <c r="CQ56">
        <f t="shared" si="310"/>
        <v>0</v>
      </c>
      <c r="CR56">
        <f t="shared" si="310"/>
        <v>0</v>
      </c>
      <c r="CS56">
        <f t="shared" si="310"/>
        <v>0</v>
      </c>
      <c r="CT56">
        <f t="shared" ref="CT56:DC65" si="311">IF(OR($A56&gt;$E$2,CT$5&gt;$E$2),0,IF(AND($A56&lt;=$E$2-3,CT$5-$A56+1&gt;=1,CT$5-$A56+1&lt;=4),CHOOSE(CT$5-$A56+1,1,-3,3,-1),0)+IF(AND($A56-1&gt;=1,$A56-1&lt;=$E$2-3,CT$5-$A56+2&gt;=1,CT$5-$A56+2&lt;=4),-3*CHOOSE(CT$5-$A56+2,1,-3,3,-1),0)+IF(AND($A56-2&gt;=1,$A56-2&lt;=$E$2-3,CT$5-$A56+3&gt;=1,CT$5-$A56+3&lt;=4),3*CHOOSE(CT$5-$A56+3,1,-3,3,-1),0)+IF(AND($A56-3&gt;=1,$A56-3&lt;=$E$2-3,CT$5-$A56+4&gt;=1,CT$5-$A56+4&lt;=4),-1*CHOOSE(CT$5-$A56+4,1,-3,3,-1),0))</f>
        <v>0</v>
      </c>
      <c r="CU56">
        <f t="shared" si="311"/>
        <v>0</v>
      </c>
      <c r="CV56">
        <f t="shared" si="311"/>
        <v>0</v>
      </c>
      <c r="CW56">
        <f t="shared" si="311"/>
        <v>0</v>
      </c>
      <c r="CX56">
        <f t="shared" si="311"/>
        <v>0</v>
      </c>
      <c r="CY56">
        <f t="shared" si="311"/>
        <v>0</v>
      </c>
      <c r="CZ56">
        <f t="shared" si="311"/>
        <v>0</v>
      </c>
      <c r="DA56">
        <f t="shared" si="311"/>
        <v>0</v>
      </c>
      <c r="DB56">
        <f t="shared" si="311"/>
        <v>0</v>
      </c>
      <c r="DC56">
        <f t="shared" si="311"/>
        <v>0</v>
      </c>
      <c r="DD56">
        <f t="shared" ref="DD56:DM65" si="312">IF(OR($A56&gt;$E$2,DD$5&gt;$E$2),0,IF(AND($A56&lt;=$E$2-3,DD$5-$A56+1&gt;=1,DD$5-$A56+1&lt;=4),CHOOSE(DD$5-$A56+1,1,-3,3,-1),0)+IF(AND($A56-1&gt;=1,$A56-1&lt;=$E$2-3,DD$5-$A56+2&gt;=1,DD$5-$A56+2&lt;=4),-3*CHOOSE(DD$5-$A56+2,1,-3,3,-1),0)+IF(AND($A56-2&gt;=1,$A56-2&lt;=$E$2-3,DD$5-$A56+3&gt;=1,DD$5-$A56+3&lt;=4),3*CHOOSE(DD$5-$A56+3,1,-3,3,-1),0)+IF(AND($A56-3&gt;=1,$A56-3&lt;=$E$2-3,DD$5-$A56+4&gt;=1,DD$5-$A56+4&lt;=4),-1*CHOOSE(DD$5-$A56+4,1,-3,3,-1),0))</f>
        <v>0</v>
      </c>
      <c r="DE56">
        <f t="shared" si="312"/>
        <v>0</v>
      </c>
      <c r="DF56">
        <f t="shared" si="312"/>
        <v>0</v>
      </c>
      <c r="DG56">
        <f t="shared" si="312"/>
        <v>0</v>
      </c>
      <c r="DH56">
        <f t="shared" si="312"/>
        <v>0</v>
      </c>
      <c r="DI56">
        <f t="shared" si="312"/>
        <v>0</v>
      </c>
      <c r="DJ56">
        <f t="shared" si="312"/>
        <v>0</v>
      </c>
      <c r="DK56">
        <f t="shared" si="312"/>
        <v>0</v>
      </c>
      <c r="DL56">
        <f t="shared" si="312"/>
        <v>0</v>
      </c>
      <c r="DM56">
        <f t="shared" si="312"/>
        <v>0</v>
      </c>
      <c r="DN56">
        <f t="shared" ref="DN56:DV65" si="313">IF(OR($A56&gt;$E$2,DN$5&gt;$E$2),0,IF(AND($A56&lt;=$E$2-3,DN$5-$A56+1&gt;=1,DN$5-$A56+1&lt;=4),CHOOSE(DN$5-$A56+1,1,-3,3,-1),0)+IF(AND($A56-1&gt;=1,$A56-1&lt;=$E$2-3,DN$5-$A56+2&gt;=1,DN$5-$A56+2&lt;=4),-3*CHOOSE(DN$5-$A56+2,1,-3,3,-1),0)+IF(AND($A56-2&gt;=1,$A56-2&lt;=$E$2-3,DN$5-$A56+3&gt;=1,DN$5-$A56+3&lt;=4),3*CHOOSE(DN$5-$A56+3,1,-3,3,-1),0)+IF(AND($A56-3&gt;=1,$A56-3&lt;=$E$2-3,DN$5-$A56+4&gt;=1,DN$5-$A56+4&lt;=4),-1*CHOOSE(DN$5-$A56+4,1,-3,3,-1),0))</f>
        <v>0</v>
      </c>
      <c r="DO56">
        <f t="shared" si="313"/>
        <v>0</v>
      </c>
      <c r="DP56">
        <f t="shared" si="313"/>
        <v>0</v>
      </c>
      <c r="DQ56">
        <f t="shared" si="313"/>
        <v>0</v>
      </c>
      <c r="DR56">
        <f t="shared" si="313"/>
        <v>0</v>
      </c>
      <c r="DS56">
        <f t="shared" si="313"/>
        <v>0</v>
      </c>
      <c r="DT56">
        <f t="shared" si="313"/>
        <v>0</v>
      </c>
      <c r="DU56">
        <f t="shared" si="313"/>
        <v>0</v>
      </c>
      <c r="DV56">
        <f t="shared" si="313"/>
        <v>0</v>
      </c>
      <c r="DW56">
        <v>0</v>
      </c>
      <c r="DY56" s="10">
        <v>51</v>
      </c>
      <c r="DZ56">
        <f t="shared" si="170"/>
        <v>0</v>
      </c>
      <c r="EA56">
        <f t="shared" si="171"/>
        <v>0</v>
      </c>
      <c r="EB56">
        <f t="shared" si="172"/>
        <v>0</v>
      </c>
      <c r="EC56">
        <f t="shared" si="173"/>
        <v>0</v>
      </c>
      <c r="ED56">
        <f t="shared" si="174"/>
        <v>0</v>
      </c>
      <c r="EE56">
        <f t="shared" si="175"/>
        <v>0</v>
      </c>
      <c r="EF56">
        <f t="shared" si="176"/>
        <v>0</v>
      </c>
      <c r="EG56">
        <f t="shared" si="177"/>
        <v>0</v>
      </c>
      <c r="EH56">
        <f t="shared" si="178"/>
        <v>0</v>
      </c>
      <c r="EI56">
        <f t="shared" si="179"/>
        <v>0</v>
      </c>
      <c r="EJ56">
        <f t="shared" si="180"/>
        <v>0</v>
      </c>
      <c r="EK56">
        <f t="shared" si="181"/>
        <v>0</v>
      </c>
      <c r="EL56">
        <f t="shared" si="182"/>
        <v>0</v>
      </c>
      <c r="EM56">
        <f t="shared" si="183"/>
        <v>0</v>
      </c>
      <c r="EN56">
        <f t="shared" si="184"/>
        <v>0</v>
      </c>
      <c r="EO56">
        <f t="shared" si="185"/>
        <v>0</v>
      </c>
      <c r="EP56">
        <f t="shared" si="186"/>
        <v>0</v>
      </c>
      <c r="EQ56">
        <f t="shared" si="187"/>
        <v>0</v>
      </c>
      <c r="ER56">
        <f t="shared" si="188"/>
        <v>0</v>
      </c>
      <c r="ES56">
        <f t="shared" si="189"/>
        <v>0</v>
      </c>
      <c r="ET56">
        <f t="shared" si="190"/>
        <v>0</v>
      </c>
      <c r="EU56">
        <f t="shared" si="191"/>
        <v>0</v>
      </c>
      <c r="EV56">
        <f t="shared" si="192"/>
        <v>0</v>
      </c>
      <c r="EW56">
        <f t="shared" si="193"/>
        <v>0</v>
      </c>
      <c r="EX56">
        <f t="shared" si="194"/>
        <v>0</v>
      </c>
      <c r="EY56">
        <f t="shared" si="195"/>
        <v>0</v>
      </c>
      <c r="EZ56">
        <f t="shared" si="196"/>
        <v>0</v>
      </c>
      <c r="FA56">
        <f t="shared" si="197"/>
        <v>0</v>
      </c>
      <c r="FB56">
        <f t="shared" si="198"/>
        <v>0</v>
      </c>
      <c r="FC56">
        <f t="shared" si="199"/>
        <v>0</v>
      </c>
      <c r="FD56">
        <f t="shared" si="200"/>
        <v>0</v>
      </c>
      <c r="FE56">
        <f t="shared" si="201"/>
        <v>0</v>
      </c>
      <c r="FF56">
        <f t="shared" si="202"/>
        <v>0</v>
      </c>
      <c r="FG56">
        <f t="shared" si="203"/>
        <v>0</v>
      </c>
      <c r="FH56">
        <f t="shared" si="204"/>
        <v>0</v>
      </c>
      <c r="FI56">
        <f t="shared" si="205"/>
        <v>0</v>
      </c>
      <c r="FJ56">
        <f t="shared" si="206"/>
        <v>0</v>
      </c>
      <c r="FK56">
        <f t="shared" si="207"/>
        <v>0</v>
      </c>
      <c r="FL56">
        <f t="shared" si="208"/>
        <v>0</v>
      </c>
      <c r="FM56">
        <f t="shared" si="209"/>
        <v>0</v>
      </c>
      <c r="FN56">
        <f t="shared" si="210"/>
        <v>0</v>
      </c>
      <c r="FO56">
        <f t="shared" si="211"/>
        <v>0</v>
      </c>
      <c r="FP56">
        <f t="shared" si="212"/>
        <v>0</v>
      </c>
      <c r="FQ56">
        <f t="shared" si="213"/>
        <v>0</v>
      </c>
      <c r="FR56">
        <f t="shared" si="214"/>
        <v>0</v>
      </c>
      <c r="FS56">
        <f t="shared" si="215"/>
        <v>0</v>
      </c>
      <c r="FT56">
        <f t="shared" si="216"/>
        <v>0</v>
      </c>
      <c r="FU56">
        <f t="shared" si="217"/>
        <v>0</v>
      </c>
      <c r="FV56">
        <f t="shared" si="218"/>
        <v>0</v>
      </c>
      <c r="FW56">
        <f t="shared" si="219"/>
        <v>0</v>
      </c>
      <c r="FX56">
        <f t="shared" si="220"/>
        <v>0</v>
      </c>
      <c r="FY56">
        <f t="shared" si="221"/>
        <v>0</v>
      </c>
      <c r="FZ56">
        <f t="shared" si="222"/>
        <v>0</v>
      </c>
      <c r="GA56">
        <f t="shared" si="223"/>
        <v>0</v>
      </c>
      <c r="GB56">
        <f t="shared" si="224"/>
        <v>0</v>
      </c>
      <c r="GC56">
        <f t="shared" si="225"/>
        <v>0</v>
      </c>
      <c r="GD56">
        <f t="shared" si="226"/>
        <v>0</v>
      </c>
      <c r="GE56">
        <f t="shared" si="227"/>
        <v>0</v>
      </c>
      <c r="GF56">
        <f t="shared" si="228"/>
        <v>0</v>
      </c>
      <c r="GG56">
        <f t="shared" si="229"/>
        <v>0</v>
      </c>
      <c r="GH56">
        <f t="shared" si="230"/>
        <v>0</v>
      </c>
      <c r="GI56">
        <f t="shared" si="231"/>
        <v>0</v>
      </c>
      <c r="GJ56">
        <f t="shared" si="232"/>
        <v>0</v>
      </c>
      <c r="GK56">
        <f t="shared" si="233"/>
        <v>0</v>
      </c>
      <c r="GL56">
        <f t="shared" si="234"/>
        <v>0</v>
      </c>
      <c r="GM56">
        <f t="shared" si="235"/>
        <v>0</v>
      </c>
      <c r="GN56">
        <f t="shared" si="236"/>
        <v>0</v>
      </c>
      <c r="GO56">
        <f t="shared" si="237"/>
        <v>0</v>
      </c>
      <c r="GP56">
        <f t="shared" si="238"/>
        <v>0</v>
      </c>
      <c r="GQ56">
        <f t="shared" si="239"/>
        <v>0</v>
      </c>
      <c r="GR56">
        <f t="shared" si="240"/>
        <v>0</v>
      </c>
      <c r="GS56">
        <f t="shared" si="241"/>
        <v>0</v>
      </c>
      <c r="GT56">
        <f t="shared" si="242"/>
        <v>0</v>
      </c>
      <c r="GU56">
        <f t="shared" si="243"/>
        <v>0</v>
      </c>
      <c r="GV56">
        <f t="shared" si="244"/>
        <v>0</v>
      </c>
      <c r="GW56">
        <f t="shared" si="245"/>
        <v>0</v>
      </c>
      <c r="GX56">
        <f t="shared" si="246"/>
        <v>0</v>
      </c>
      <c r="GY56">
        <f t="shared" si="247"/>
        <v>0</v>
      </c>
      <c r="GZ56">
        <f t="shared" si="248"/>
        <v>0</v>
      </c>
      <c r="HA56">
        <f t="shared" si="249"/>
        <v>0</v>
      </c>
      <c r="HB56">
        <f t="shared" si="250"/>
        <v>0</v>
      </c>
      <c r="HC56">
        <f t="shared" si="251"/>
        <v>0</v>
      </c>
      <c r="HD56">
        <f t="shared" si="252"/>
        <v>0</v>
      </c>
      <c r="HE56">
        <f t="shared" si="253"/>
        <v>0</v>
      </c>
      <c r="HF56">
        <f t="shared" si="254"/>
        <v>0</v>
      </c>
      <c r="HG56">
        <f t="shared" si="255"/>
        <v>0</v>
      </c>
      <c r="HH56">
        <f t="shared" si="256"/>
        <v>0</v>
      </c>
      <c r="HI56">
        <f t="shared" si="257"/>
        <v>0</v>
      </c>
      <c r="HJ56">
        <f t="shared" si="258"/>
        <v>0</v>
      </c>
      <c r="HK56">
        <f t="shared" si="259"/>
        <v>0</v>
      </c>
      <c r="HL56">
        <f t="shared" si="260"/>
        <v>0</v>
      </c>
      <c r="HM56">
        <f t="shared" si="261"/>
        <v>0</v>
      </c>
      <c r="HN56">
        <f t="shared" si="262"/>
        <v>0</v>
      </c>
      <c r="HO56">
        <f t="shared" si="263"/>
        <v>0</v>
      </c>
      <c r="HP56">
        <f t="shared" si="264"/>
        <v>0</v>
      </c>
      <c r="HQ56">
        <f t="shared" si="265"/>
        <v>0</v>
      </c>
      <c r="HR56">
        <f t="shared" si="266"/>
        <v>0</v>
      </c>
      <c r="HS56">
        <f t="shared" si="267"/>
        <v>0</v>
      </c>
      <c r="HT56">
        <f t="shared" si="268"/>
        <v>0</v>
      </c>
      <c r="HU56">
        <f t="shared" si="269"/>
        <v>0</v>
      </c>
      <c r="HV56">
        <f t="shared" si="270"/>
        <v>0</v>
      </c>
      <c r="HW56">
        <f t="shared" si="271"/>
        <v>0</v>
      </c>
      <c r="HX56">
        <f t="shared" si="272"/>
        <v>0</v>
      </c>
      <c r="HY56">
        <f t="shared" si="273"/>
        <v>0</v>
      </c>
      <c r="HZ56">
        <f t="shared" si="274"/>
        <v>0</v>
      </c>
      <c r="IA56">
        <f t="shared" si="275"/>
        <v>0</v>
      </c>
      <c r="IB56">
        <f t="shared" si="276"/>
        <v>0</v>
      </c>
      <c r="IC56">
        <f t="shared" si="277"/>
        <v>0</v>
      </c>
      <c r="ID56">
        <f t="shared" si="278"/>
        <v>0</v>
      </c>
      <c r="IE56">
        <f t="shared" si="279"/>
        <v>0</v>
      </c>
      <c r="IF56">
        <f t="shared" si="280"/>
        <v>0</v>
      </c>
      <c r="IG56">
        <f t="shared" si="281"/>
        <v>0</v>
      </c>
      <c r="IH56">
        <f t="shared" si="282"/>
        <v>0</v>
      </c>
      <c r="II56">
        <f t="shared" si="283"/>
        <v>0</v>
      </c>
      <c r="IJ56">
        <f t="shared" si="284"/>
        <v>0</v>
      </c>
      <c r="IK56">
        <f t="shared" si="285"/>
        <v>0</v>
      </c>
      <c r="IL56">
        <f t="shared" si="286"/>
        <v>0</v>
      </c>
      <c r="IM56">
        <f t="shared" si="287"/>
        <v>0</v>
      </c>
      <c r="IN56">
        <f t="shared" si="288"/>
        <v>0</v>
      </c>
      <c r="IO56">
        <f t="shared" si="289"/>
        <v>0</v>
      </c>
    </row>
    <row r="57" spans="1:249" ht="15">
      <c r="A57" s="11">
        <v>52</v>
      </c>
      <c r="B57" s="11" t="str">
        <f>IF(A57&lt;=$E$2,Inputs!A57,"")</f>
        <v/>
      </c>
      <c r="C57" s="11">
        <f>IF(A57&lt;=$E$2,Inputs!D57,0)</f>
        <v>0</v>
      </c>
      <c r="D57" s="11">
        <f>IF(A57&lt;=$E$2,Inputs!F57,0)</f>
        <v>0</v>
      </c>
      <c r="E57" s="11">
        <f t="shared" si="169"/>
        <v>0</v>
      </c>
      <c r="G57" s="9">
        <v>52</v>
      </c>
      <c r="H57">
        <f t="shared" si="302"/>
        <v>0</v>
      </c>
      <c r="I57">
        <f t="shared" si="302"/>
        <v>0</v>
      </c>
      <c r="J57">
        <f t="shared" si="302"/>
        <v>0</v>
      </c>
      <c r="K57">
        <f t="shared" si="302"/>
        <v>0</v>
      </c>
      <c r="L57">
        <f t="shared" si="302"/>
        <v>0</v>
      </c>
      <c r="M57">
        <f t="shared" si="302"/>
        <v>0</v>
      </c>
      <c r="N57">
        <f t="shared" si="302"/>
        <v>0</v>
      </c>
      <c r="O57">
        <f t="shared" si="302"/>
        <v>0</v>
      </c>
      <c r="P57">
        <f t="shared" si="302"/>
        <v>0</v>
      </c>
      <c r="Q57">
        <f t="shared" si="302"/>
        <v>0</v>
      </c>
      <c r="R57">
        <f t="shared" si="303"/>
        <v>0</v>
      </c>
      <c r="S57">
        <f t="shared" si="303"/>
        <v>0</v>
      </c>
      <c r="T57">
        <f t="shared" si="303"/>
        <v>0</v>
      </c>
      <c r="U57">
        <f t="shared" si="303"/>
        <v>0</v>
      </c>
      <c r="V57">
        <f t="shared" si="303"/>
        <v>0</v>
      </c>
      <c r="W57">
        <f t="shared" si="303"/>
        <v>0</v>
      </c>
      <c r="X57">
        <f t="shared" si="303"/>
        <v>0</v>
      </c>
      <c r="Y57">
        <f t="shared" si="303"/>
        <v>0</v>
      </c>
      <c r="Z57">
        <f t="shared" si="303"/>
        <v>0</v>
      </c>
      <c r="AA57">
        <f t="shared" si="303"/>
        <v>0</v>
      </c>
      <c r="AB57">
        <f t="shared" si="304"/>
        <v>0</v>
      </c>
      <c r="AC57">
        <f t="shared" si="304"/>
        <v>0</v>
      </c>
      <c r="AD57">
        <f t="shared" si="304"/>
        <v>0</v>
      </c>
      <c r="AE57">
        <f t="shared" si="304"/>
        <v>0</v>
      </c>
      <c r="AF57">
        <f t="shared" si="304"/>
        <v>0</v>
      </c>
      <c r="AG57">
        <f t="shared" si="304"/>
        <v>0</v>
      </c>
      <c r="AH57">
        <f t="shared" si="304"/>
        <v>0</v>
      </c>
      <c r="AI57">
        <f t="shared" si="304"/>
        <v>0</v>
      </c>
      <c r="AJ57">
        <f t="shared" si="304"/>
        <v>0</v>
      </c>
      <c r="AK57">
        <f t="shared" si="304"/>
        <v>0</v>
      </c>
      <c r="AL57">
        <f t="shared" si="305"/>
        <v>0</v>
      </c>
      <c r="AM57">
        <f t="shared" si="305"/>
        <v>0</v>
      </c>
      <c r="AN57">
        <f t="shared" si="305"/>
        <v>0</v>
      </c>
      <c r="AO57">
        <f t="shared" si="305"/>
        <v>0</v>
      </c>
      <c r="AP57">
        <f t="shared" si="305"/>
        <v>0</v>
      </c>
      <c r="AQ57">
        <f t="shared" si="305"/>
        <v>0</v>
      </c>
      <c r="AR57">
        <f t="shared" si="305"/>
        <v>0</v>
      </c>
      <c r="AS57">
        <f t="shared" si="305"/>
        <v>0</v>
      </c>
      <c r="AT57">
        <f t="shared" si="305"/>
        <v>0</v>
      </c>
      <c r="AU57">
        <f t="shared" si="305"/>
        <v>0</v>
      </c>
      <c r="AV57">
        <f t="shared" si="306"/>
        <v>0</v>
      </c>
      <c r="AW57">
        <f t="shared" si="306"/>
        <v>0</v>
      </c>
      <c r="AX57">
        <f t="shared" si="306"/>
        <v>0</v>
      </c>
      <c r="AY57">
        <f t="shared" si="306"/>
        <v>0</v>
      </c>
      <c r="AZ57">
        <f t="shared" si="306"/>
        <v>0</v>
      </c>
      <c r="BA57">
        <f t="shared" si="306"/>
        <v>0</v>
      </c>
      <c r="BB57">
        <f t="shared" si="306"/>
        <v>0</v>
      </c>
      <c r="BC57">
        <f t="shared" si="306"/>
        <v>0</v>
      </c>
      <c r="BD57">
        <f t="shared" si="306"/>
        <v>0</v>
      </c>
      <c r="BE57">
        <f t="shared" si="306"/>
        <v>0</v>
      </c>
      <c r="BF57">
        <f t="shared" si="307"/>
        <v>0</v>
      </c>
      <c r="BG57">
        <f t="shared" si="307"/>
        <v>0</v>
      </c>
      <c r="BH57">
        <f t="shared" si="307"/>
        <v>0</v>
      </c>
      <c r="BI57">
        <f t="shared" si="307"/>
        <v>0</v>
      </c>
      <c r="BJ57">
        <f t="shared" si="307"/>
        <v>0</v>
      </c>
      <c r="BK57">
        <f t="shared" si="307"/>
        <v>0</v>
      </c>
      <c r="BL57">
        <f t="shared" si="307"/>
        <v>0</v>
      </c>
      <c r="BM57">
        <f t="shared" si="307"/>
        <v>0</v>
      </c>
      <c r="BN57">
        <f t="shared" si="307"/>
        <v>0</v>
      </c>
      <c r="BO57">
        <f t="shared" si="307"/>
        <v>0</v>
      </c>
      <c r="BP57">
        <f t="shared" si="308"/>
        <v>0</v>
      </c>
      <c r="BQ57">
        <f t="shared" si="308"/>
        <v>0</v>
      </c>
      <c r="BR57">
        <f t="shared" si="308"/>
        <v>0</v>
      </c>
      <c r="BS57">
        <f t="shared" si="308"/>
        <v>0</v>
      </c>
      <c r="BT57">
        <f t="shared" si="308"/>
        <v>0</v>
      </c>
      <c r="BU57">
        <f t="shared" si="308"/>
        <v>0</v>
      </c>
      <c r="BV57">
        <f t="shared" si="308"/>
        <v>0</v>
      </c>
      <c r="BW57">
        <f t="shared" si="308"/>
        <v>0</v>
      </c>
      <c r="BX57">
        <f t="shared" si="308"/>
        <v>0</v>
      </c>
      <c r="BY57">
        <f t="shared" si="308"/>
        <v>0</v>
      </c>
      <c r="BZ57">
        <f t="shared" si="309"/>
        <v>0</v>
      </c>
      <c r="CA57">
        <f t="shared" si="309"/>
        <v>0</v>
      </c>
      <c r="CB57">
        <f t="shared" si="309"/>
        <v>0</v>
      </c>
      <c r="CC57">
        <f t="shared" si="309"/>
        <v>0</v>
      </c>
      <c r="CD57">
        <f t="shared" si="309"/>
        <v>0</v>
      </c>
      <c r="CE57">
        <f t="shared" si="309"/>
        <v>0</v>
      </c>
      <c r="CF57">
        <f t="shared" si="309"/>
        <v>0</v>
      </c>
      <c r="CG57">
        <f t="shared" si="309"/>
        <v>0</v>
      </c>
      <c r="CH57">
        <f t="shared" si="309"/>
        <v>0</v>
      </c>
      <c r="CI57">
        <f t="shared" si="309"/>
        <v>0</v>
      </c>
      <c r="CJ57">
        <f t="shared" si="310"/>
        <v>0</v>
      </c>
      <c r="CK57">
        <f t="shared" si="310"/>
        <v>0</v>
      </c>
      <c r="CL57">
        <f t="shared" si="310"/>
        <v>0</v>
      </c>
      <c r="CM57">
        <f t="shared" si="310"/>
        <v>0</v>
      </c>
      <c r="CN57">
        <f t="shared" si="310"/>
        <v>0</v>
      </c>
      <c r="CO57">
        <f t="shared" si="310"/>
        <v>0</v>
      </c>
      <c r="CP57">
        <f t="shared" si="310"/>
        <v>0</v>
      </c>
      <c r="CQ57">
        <f t="shared" si="310"/>
        <v>0</v>
      </c>
      <c r="CR57">
        <f t="shared" si="310"/>
        <v>0</v>
      </c>
      <c r="CS57">
        <f t="shared" si="310"/>
        <v>0</v>
      </c>
      <c r="CT57">
        <f t="shared" si="311"/>
        <v>0</v>
      </c>
      <c r="CU57">
        <f t="shared" si="311"/>
        <v>0</v>
      </c>
      <c r="CV57">
        <f t="shared" si="311"/>
        <v>0</v>
      </c>
      <c r="CW57">
        <f t="shared" si="311"/>
        <v>0</v>
      </c>
      <c r="CX57">
        <f t="shared" si="311"/>
        <v>0</v>
      </c>
      <c r="CY57">
        <f t="shared" si="311"/>
        <v>0</v>
      </c>
      <c r="CZ57">
        <f t="shared" si="311"/>
        <v>0</v>
      </c>
      <c r="DA57">
        <f t="shared" si="311"/>
        <v>0</v>
      </c>
      <c r="DB57">
        <f t="shared" si="311"/>
        <v>0</v>
      </c>
      <c r="DC57">
        <f t="shared" si="311"/>
        <v>0</v>
      </c>
      <c r="DD57">
        <f t="shared" si="312"/>
        <v>0</v>
      </c>
      <c r="DE57">
        <f t="shared" si="312"/>
        <v>0</v>
      </c>
      <c r="DF57">
        <f t="shared" si="312"/>
        <v>0</v>
      </c>
      <c r="DG57">
        <f t="shared" si="312"/>
        <v>0</v>
      </c>
      <c r="DH57">
        <f t="shared" si="312"/>
        <v>0</v>
      </c>
      <c r="DI57">
        <f t="shared" si="312"/>
        <v>0</v>
      </c>
      <c r="DJ57">
        <f t="shared" si="312"/>
        <v>0</v>
      </c>
      <c r="DK57">
        <f t="shared" si="312"/>
        <v>0</v>
      </c>
      <c r="DL57">
        <f t="shared" si="312"/>
        <v>0</v>
      </c>
      <c r="DM57">
        <f t="shared" si="312"/>
        <v>0</v>
      </c>
      <c r="DN57">
        <f t="shared" si="313"/>
        <v>0</v>
      </c>
      <c r="DO57">
        <f t="shared" si="313"/>
        <v>0</v>
      </c>
      <c r="DP57">
        <f t="shared" si="313"/>
        <v>0</v>
      </c>
      <c r="DQ57">
        <f t="shared" si="313"/>
        <v>0</v>
      </c>
      <c r="DR57">
        <f t="shared" si="313"/>
        <v>0</v>
      </c>
      <c r="DS57">
        <f t="shared" si="313"/>
        <v>0</v>
      </c>
      <c r="DT57">
        <f t="shared" si="313"/>
        <v>0</v>
      </c>
      <c r="DU57">
        <f t="shared" si="313"/>
        <v>0</v>
      </c>
      <c r="DV57">
        <f t="shared" si="313"/>
        <v>0</v>
      </c>
      <c r="DW57">
        <v>0</v>
      </c>
      <c r="DY57" s="10">
        <v>52</v>
      </c>
      <c r="DZ57">
        <f t="shared" si="170"/>
        <v>0</v>
      </c>
      <c r="EA57">
        <f t="shared" si="171"/>
        <v>0</v>
      </c>
      <c r="EB57">
        <f t="shared" si="172"/>
        <v>0</v>
      </c>
      <c r="EC57">
        <f t="shared" si="173"/>
        <v>0</v>
      </c>
      <c r="ED57">
        <f t="shared" si="174"/>
        <v>0</v>
      </c>
      <c r="EE57">
        <f t="shared" si="175"/>
        <v>0</v>
      </c>
      <c r="EF57">
        <f t="shared" si="176"/>
        <v>0</v>
      </c>
      <c r="EG57">
        <f t="shared" si="177"/>
        <v>0</v>
      </c>
      <c r="EH57">
        <f t="shared" si="178"/>
        <v>0</v>
      </c>
      <c r="EI57">
        <f t="shared" si="179"/>
        <v>0</v>
      </c>
      <c r="EJ57">
        <f t="shared" si="180"/>
        <v>0</v>
      </c>
      <c r="EK57">
        <f t="shared" si="181"/>
        <v>0</v>
      </c>
      <c r="EL57">
        <f t="shared" si="182"/>
        <v>0</v>
      </c>
      <c r="EM57">
        <f t="shared" si="183"/>
        <v>0</v>
      </c>
      <c r="EN57">
        <f t="shared" si="184"/>
        <v>0</v>
      </c>
      <c r="EO57">
        <f t="shared" si="185"/>
        <v>0</v>
      </c>
      <c r="EP57">
        <f t="shared" si="186"/>
        <v>0</v>
      </c>
      <c r="EQ57">
        <f t="shared" si="187"/>
        <v>0</v>
      </c>
      <c r="ER57">
        <f t="shared" si="188"/>
        <v>0</v>
      </c>
      <c r="ES57">
        <f t="shared" si="189"/>
        <v>0</v>
      </c>
      <c r="ET57">
        <f t="shared" si="190"/>
        <v>0</v>
      </c>
      <c r="EU57">
        <f t="shared" si="191"/>
        <v>0</v>
      </c>
      <c r="EV57">
        <f t="shared" si="192"/>
        <v>0</v>
      </c>
      <c r="EW57">
        <f t="shared" si="193"/>
        <v>0</v>
      </c>
      <c r="EX57">
        <f t="shared" si="194"/>
        <v>0</v>
      </c>
      <c r="EY57">
        <f t="shared" si="195"/>
        <v>0</v>
      </c>
      <c r="EZ57">
        <f t="shared" si="196"/>
        <v>0</v>
      </c>
      <c r="FA57">
        <f t="shared" si="197"/>
        <v>0</v>
      </c>
      <c r="FB57">
        <f t="shared" si="198"/>
        <v>0</v>
      </c>
      <c r="FC57">
        <f t="shared" si="199"/>
        <v>0</v>
      </c>
      <c r="FD57">
        <f t="shared" si="200"/>
        <v>0</v>
      </c>
      <c r="FE57">
        <f t="shared" si="201"/>
        <v>0</v>
      </c>
      <c r="FF57">
        <f t="shared" si="202"/>
        <v>0</v>
      </c>
      <c r="FG57">
        <f t="shared" si="203"/>
        <v>0</v>
      </c>
      <c r="FH57">
        <f t="shared" si="204"/>
        <v>0</v>
      </c>
      <c r="FI57">
        <f t="shared" si="205"/>
        <v>0</v>
      </c>
      <c r="FJ57">
        <f t="shared" si="206"/>
        <v>0</v>
      </c>
      <c r="FK57">
        <f t="shared" si="207"/>
        <v>0</v>
      </c>
      <c r="FL57">
        <f t="shared" si="208"/>
        <v>0</v>
      </c>
      <c r="FM57">
        <f t="shared" si="209"/>
        <v>0</v>
      </c>
      <c r="FN57">
        <f t="shared" si="210"/>
        <v>0</v>
      </c>
      <c r="FO57">
        <f t="shared" si="211"/>
        <v>0</v>
      </c>
      <c r="FP57">
        <f t="shared" si="212"/>
        <v>0</v>
      </c>
      <c r="FQ57">
        <f t="shared" si="213"/>
        <v>0</v>
      </c>
      <c r="FR57">
        <f t="shared" si="214"/>
        <v>0</v>
      </c>
      <c r="FS57">
        <f t="shared" si="215"/>
        <v>0</v>
      </c>
      <c r="FT57">
        <f t="shared" si="216"/>
        <v>0</v>
      </c>
      <c r="FU57">
        <f t="shared" si="217"/>
        <v>0</v>
      </c>
      <c r="FV57">
        <f t="shared" si="218"/>
        <v>0</v>
      </c>
      <c r="FW57">
        <f t="shared" si="219"/>
        <v>0</v>
      </c>
      <c r="FX57">
        <f t="shared" si="220"/>
        <v>0</v>
      </c>
      <c r="FY57">
        <f t="shared" si="221"/>
        <v>0</v>
      </c>
      <c r="FZ57">
        <f t="shared" si="222"/>
        <v>0</v>
      </c>
      <c r="GA57">
        <f t="shared" si="223"/>
        <v>0</v>
      </c>
      <c r="GB57">
        <f t="shared" si="224"/>
        <v>0</v>
      </c>
      <c r="GC57">
        <f t="shared" si="225"/>
        <v>0</v>
      </c>
      <c r="GD57">
        <f t="shared" si="226"/>
        <v>0</v>
      </c>
      <c r="GE57">
        <f t="shared" si="227"/>
        <v>0</v>
      </c>
      <c r="GF57">
        <f t="shared" si="228"/>
        <v>0</v>
      </c>
      <c r="GG57">
        <f t="shared" si="229"/>
        <v>0</v>
      </c>
      <c r="GH57">
        <f t="shared" si="230"/>
        <v>0</v>
      </c>
      <c r="GI57">
        <f t="shared" si="231"/>
        <v>0</v>
      </c>
      <c r="GJ57">
        <f t="shared" si="232"/>
        <v>0</v>
      </c>
      <c r="GK57">
        <f t="shared" si="233"/>
        <v>0</v>
      </c>
      <c r="GL57">
        <f t="shared" si="234"/>
        <v>0</v>
      </c>
      <c r="GM57">
        <f t="shared" si="235"/>
        <v>0</v>
      </c>
      <c r="GN57">
        <f t="shared" si="236"/>
        <v>0</v>
      </c>
      <c r="GO57">
        <f t="shared" si="237"/>
        <v>0</v>
      </c>
      <c r="GP57">
        <f t="shared" si="238"/>
        <v>0</v>
      </c>
      <c r="GQ57">
        <f t="shared" si="239"/>
        <v>0</v>
      </c>
      <c r="GR57">
        <f t="shared" si="240"/>
        <v>0</v>
      </c>
      <c r="GS57">
        <f t="shared" si="241"/>
        <v>0</v>
      </c>
      <c r="GT57">
        <f t="shared" si="242"/>
        <v>0</v>
      </c>
      <c r="GU57">
        <f t="shared" si="243"/>
        <v>0</v>
      </c>
      <c r="GV57">
        <f t="shared" si="244"/>
        <v>0</v>
      </c>
      <c r="GW57">
        <f t="shared" si="245"/>
        <v>0</v>
      </c>
      <c r="GX57">
        <f t="shared" si="246"/>
        <v>0</v>
      </c>
      <c r="GY57">
        <f t="shared" si="247"/>
        <v>0</v>
      </c>
      <c r="GZ57">
        <f t="shared" si="248"/>
        <v>0</v>
      </c>
      <c r="HA57">
        <f t="shared" si="249"/>
        <v>0</v>
      </c>
      <c r="HB57">
        <f t="shared" si="250"/>
        <v>0</v>
      </c>
      <c r="HC57">
        <f t="shared" si="251"/>
        <v>0</v>
      </c>
      <c r="HD57">
        <f t="shared" si="252"/>
        <v>0</v>
      </c>
      <c r="HE57">
        <f t="shared" si="253"/>
        <v>0</v>
      </c>
      <c r="HF57">
        <f t="shared" si="254"/>
        <v>0</v>
      </c>
      <c r="HG57">
        <f t="shared" si="255"/>
        <v>0</v>
      </c>
      <c r="HH57">
        <f t="shared" si="256"/>
        <v>0</v>
      </c>
      <c r="HI57">
        <f t="shared" si="257"/>
        <v>0</v>
      </c>
      <c r="HJ57">
        <f t="shared" si="258"/>
        <v>0</v>
      </c>
      <c r="HK57">
        <f t="shared" si="259"/>
        <v>0</v>
      </c>
      <c r="HL57">
        <f t="shared" si="260"/>
        <v>0</v>
      </c>
      <c r="HM57">
        <f t="shared" si="261"/>
        <v>0</v>
      </c>
      <c r="HN57">
        <f t="shared" si="262"/>
        <v>0</v>
      </c>
      <c r="HO57">
        <f t="shared" si="263"/>
        <v>0</v>
      </c>
      <c r="HP57">
        <f t="shared" si="264"/>
        <v>0</v>
      </c>
      <c r="HQ57">
        <f t="shared" si="265"/>
        <v>0</v>
      </c>
      <c r="HR57">
        <f t="shared" si="266"/>
        <v>0</v>
      </c>
      <c r="HS57">
        <f t="shared" si="267"/>
        <v>0</v>
      </c>
      <c r="HT57">
        <f t="shared" si="268"/>
        <v>0</v>
      </c>
      <c r="HU57">
        <f t="shared" si="269"/>
        <v>0</v>
      </c>
      <c r="HV57">
        <f t="shared" si="270"/>
        <v>0</v>
      </c>
      <c r="HW57">
        <f t="shared" si="271"/>
        <v>0</v>
      </c>
      <c r="HX57">
        <f t="shared" si="272"/>
        <v>0</v>
      </c>
      <c r="HY57">
        <f t="shared" si="273"/>
        <v>0</v>
      </c>
      <c r="HZ57">
        <f t="shared" si="274"/>
        <v>0</v>
      </c>
      <c r="IA57">
        <f t="shared" si="275"/>
        <v>0</v>
      </c>
      <c r="IB57">
        <f t="shared" si="276"/>
        <v>0</v>
      </c>
      <c r="IC57">
        <f t="shared" si="277"/>
        <v>0</v>
      </c>
      <c r="ID57">
        <f t="shared" si="278"/>
        <v>0</v>
      </c>
      <c r="IE57">
        <f t="shared" si="279"/>
        <v>0</v>
      </c>
      <c r="IF57">
        <f t="shared" si="280"/>
        <v>0</v>
      </c>
      <c r="IG57">
        <f t="shared" si="281"/>
        <v>0</v>
      </c>
      <c r="IH57">
        <f t="shared" si="282"/>
        <v>0</v>
      </c>
      <c r="II57">
        <f t="shared" si="283"/>
        <v>0</v>
      </c>
      <c r="IJ57">
        <f t="shared" si="284"/>
        <v>0</v>
      </c>
      <c r="IK57">
        <f t="shared" si="285"/>
        <v>0</v>
      </c>
      <c r="IL57">
        <f t="shared" si="286"/>
        <v>0</v>
      </c>
      <c r="IM57">
        <f t="shared" si="287"/>
        <v>0</v>
      </c>
      <c r="IN57">
        <f t="shared" si="288"/>
        <v>0</v>
      </c>
      <c r="IO57">
        <f t="shared" si="289"/>
        <v>0</v>
      </c>
    </row>
    <row r="58" spans="1:249" ht="15">
      <c r="A58" s="11">
        <v>53</v>
      </c>
      <c r="B58" s="11" t="str">
        <f>IF(A58&lt;=$E$2,Inputs!A58,"")</f>
        <v/>
      </c>
      <c r="C58" s="11">
        <f>IF(A58&lt;=$E$2,Inputs!D58,0)</f>
        <v>0</v>
      </c>
      <c r="D58" s="11">
        <f>IF(A58&lt;=$E$2,Inputs!F58,0)</f>
        <v>0</v>
      </c>
      <c r="E58" s="11">
        <f t="shared" si="169"/>
        <v>0</v>
      </c>
      <c r="G58" s="9">
        <v>53</v>
      </c>
      <c r="H58">
        <f t="shared" si="302"/>
        <v>0</v>
      </c>
      <c r="I58">
        <f t="shared" si="302"/>
        <v>0</v>
      </c>
      <c r="J58">
        <f t="shared" si="302"/>
        <v>0</v>
      </c>
      <c r="K58">
        <f t="shared" si="302"/>
        <v>0</v>
      </c>
      <c r="L58">
        <f t="shared" si="302"/>
        <v>0</v>
      </c>
      <c r="M58">
        <f t="shared" si="302"/>
        <v>0</v>
      </c>
      <c r="N58">
        <f t="shared" si="302"/>
        <v>0</v>
      </c>
      <c r="O58">
        <f t="shared" si="302"/>
        <v>0</v>
      </c>
      <c r="P58">
        <f t="shared" si="302"/>
        <v>0</v>
      </c>
      <c r="Q58">
        <f t="shared" si="302"/>
        <v>0</v>
      </c>
      <c r="R58">
        <f t="shared" si="303"/>
        <v>0</v>
      </c>
      <c r="S58">
        <f t="shared" si="303"/>
        <v>0</v>
      </c>
      <c r="T58">
        <f t="shared" si="303"/>
        <v>0</v>
      </c>
      <c r="U58">
        <f t="shared" si="303"/>
        <v>0</v>
      </c>
      <c r="V58">
        <f t="shared" si="303"/>
        <v>0</v>
      </c>
      <c r="W58">
        <f t="shared" si="303"/>
        <v>0</v>
      </c>
      <c r="X58">
        <f t="shared" si="303"/>
        <v>0</v>
      </c>
      <c r="Y58">
        <f t="shared" si="303"/>
        <v>0</v>
      </c>
      <c r="Z58">
        <f t="shared" si="303"/>
        <v>0</v>
      </c>
      <c r="AA58">
        <f t="shared" si="303"/>
        <v>0</v>
      </c>
      <c r="AB58">
        <f t="shared" si="304"/>
        <v>0</v>
      </c>
      <c r="AC58">
        <f t="shared" si="304"/>
        <v>0</v>
      </c>
      <c r="AD58">
        <f t="shared" si="304"/>
        <v>0</v>
      </c>
      <c r="AE58">
        <f t="shared" si="304"/>
        <v>0</v>
      </c>
      <c r="AF58">
        <f t="shared" si="304"/>
        <v>0</v>
      </c>
      <c r="AG58">
        <f t="shared" si="304"/>
        <v>0</v>
      </c>
      <c r="AH58">
        <f t="shared" si="304"/>
        <v>0</v>
      </c>
      <c r="AI58">
        <f t="shared" si="304"/>
        <v>0</v>
      </c>
      <c r="AJ58">
        <f t="shared" si="304"/>
        <v>0</v>
      </c>
      <c r="AK58">
        <f t="shared" si="304"/>
        <v>0</v>
      </c>
      <c r="AL58">
        <f t="shared" si="305"/>
        <v>0</v>
      </c>
      <c r="AM58">
        <f t="shared" si="305"/>
        <v>0</v>
      </c>
      <c r="AN58">
        <f t="shared" si="305"/>
        <v>0</v>
      </c>
      <c r="AO58">
        <f t="shared" si="305"/>
        <v>0</v>
      </c>
      <c r="AP58">
        <f t="shared" si="305"/>
        <v>0</v>
      </c>
      <c r="AQ58">
        <f t="shared" si="305"/>
        <v>0</v>
      </c>
      <c r="AR58">
        <f t="shared" si="305"/>
        <v>0</v>
      </c>
      <c r="AS58">
        <f t="shared" si="305"/>
        <v>0</v>
      </c>
      <c r="AT58">
        <f t="shared" si="305"/>
        <v>0</v>
      </c>
      <c r="AU58">
        <f t="shared" si="305"/>
        <v>0</v>
      </c>
      <c r="AV58">
        <f t="shared" si="306"/>
        <v>0</v>
      </c>
      <c r="AW58">
        <f t="shared" si="306"/>
        <v>0</v>
      </c>
      <c r="AX58">
        <f t="shared" si="306"/>
        <v>0</v>
      </c>
      <c r="AY58">
        <f t="shared" si="306"/>
        <v>0</v>
      </c>
      <c r="AZ58">
        <f t="shared" si="306"/>
        <v>0</v>
      </c>
      <c r="BA58">
        <f t="shared" si="306"/>
        <v>0</v>
      </c>
      <c r="BB58">
        <f t="shared" si="306"/>
        <v>0</v>
      </c>
      <c r="BC58">
        <f t="shared" si="306"/>
        <v>0</v>
      </c>
      <c r="BD58">
        <f t="shared" si="306"/>
        <v>0</v>
      </c>
      <c r="BE58">
        <f t="shared" si="306"/>
        <v>0</v>
      </c>
      <c r="BF58">
        <f t="shared" si="307"/>
        <v>0</v>
      </c>
      <c r="BG58">
        <f t="shared" si="307"/>
        <v>0</v>
      </c>
      <c r="BH58">
        <f t="shared" si="307"/>
        <v>0</v>
      </c>
      <c r="BI58">
        <f t="shared" si="307"/>
        <v>0</v>
      </c>
      <c r="BJ58">
        <f t="shared" si="307"/>
        <v>0</v>
      </c>
      <c r="BK58">
        <f t="shared" si="307"/>
        <v>0</v>
      </c>
      <c r="BL58">
        <f t="shared" si="307"/>
        <v>0</v>
      </c>
      <c r="BM58">
        <f t="shared" si="307"/>
        <v>0</v>
      </c>
      <c r="BN58">
        <f t="shared" si="307"/>
        <v>0</v>
      </c>
      <c r="BO58">
        <f t="shared" si="307"/>
        <v>0</v>
      </c>
      <c r="BP58">
        <f t="shared" si="308"/>
        <v>0</v>
      </c>
      <c r="BQ58">
        <f t="shared" si="308"/>
        <v>0</v>
      </c>
      <c r="BR58">
        <f t="shared" si="308"/>
        <v>0</v>
      </c>
      <c r="BS58">
        <f t="shared" si="308"/>
        <v>0</v>
      </c>
      <c r="BT58">
        <f t="shared" si="308"/>
        <v>0</v>
      </c>
      <c r="BU58">
        <f t="shared" si="308"/>
        <v>0</v>
      </c>
      <c r="BV58">
        <f t="shared" si="308"/>
        <v>0</v>
      </c>
      <c r="BW58">
        <f t="shared" si="308"/>
        <v>0</v>
      </c>
      <c r="BX58">
        <f t="shared" si="308"/>
        <v>0</v>
      </c>
      <c r="BY58">
        <f t="shared" si="308"/>
        <v>0</v>
      </c>
      <c r="BZ58">
        <f t="shared" si="309"/>
        <v>0</v>
      </c>
      <c r="CA58">
        <f t="shared" si="309"/>
        <v>0</v>
      </c>
      <c r="CB58">
        <f t="shared" si="309"/>
        <v>0</v>
      </c>
      <c r="CC58">
        <f t="shared" si="309"/>
        <v>0</v>
      </c>
      <c r="CD58">
        <f t="shared" si="309"/>
        <v>0</v>
      </c>
      <c r="CE58">
        <f t="shared" si="309"/>
        <v>0</v>
      </c>
      <c r="CF58">
        <f t="shared" si="309"/>
        <v>0</v>
      </c>
      <c r="CG58">
        <f t="shared" si="309"/>
        <v>0</v>
      </c>
      <c r="CH58">
        <f t="shared" si="309"/>
        <v>0</v>
      </c>
      <c r="CI58">
        <f t="shared" si="309"/>
        <v>0</v>
      </c>
      <c r="CJ58">
        <f t="shared" si="310"/>
        <v>0</v>
      </c>
      <c r="CK58">
        <f t="shared" si="310"/>
        <v>0</v>
      </c>
      <c r="CL58">
        <f t="shared" si="310"/>
        <v>0</v>
      </c>
      <c r="CM58">
        <f t="shared" si="310"/>
        <v>0</v>
      </c>
      <c r="CN58">
        <f t="shared" si="310"/>
        <v>0</v>
      </c>
      <c r="CO58">
        <f t="shared" si="310"/>
        <v>0</v>
      </c>
      <c r="CP58">
        <f t="shared" si="310"/>
        <v>0</v>
      </c>
      <c r="CQ58">
        <f t="shared" si="310"/>
        <v>0</v>
      </c>
      <c r="CR58">
        <f t="shared" si="310"/>
        <v>0</v>
      </c>
      <c r="CS58">
        <f t="shared" si="310"/>
        <v>0</v>
      </c>
      <c r="CT58">
        <f t="shared" si="311"/>
        <v>0</v>
      </c>
      <c r="CU58">
        <f t="shared" si="311"/>
        <v>0</v>
      </c>
      <c r="CV58">
        <f t="shared" si="311"/>
        <v>0</v>
      </c>
      <c r="CW58">
        <f t="shared" si="311"/>
        <v>0</v>
      </c>
      <c r="CX58">
        <f t="shared" si="311"/>
        <v>0</v>
      </c>
      <c r="CY58">
        <f t="shared" si="311"/>
        <v>0</v>
      </c>
      <c r="CZ58">
        <f t="shared" si="311"/>
        <v>0</v>
      </c>
      <c r="DA58">
        <f t="shared" si="311"/>
        <v>0</v>
      </c>
      <c r="DB58">
        <f t="shared" si="311"/>
        <v>0</v>
      </c>
      <c r="DC58">
        <f t="shared" si="311"/>
        <v>0</v>
      </c>
      <c r="DD58">
        <f t="shared" si="312"/>
        <v>0</v>
      </c>
      <c r="DE58">
        <f t="shared" si="312"/>
        <v>0</v>
      </c>
      <c r="DF58">
        <f t="shared" si="312"/>
        <v>0</v>
      </c>
      <c r="DG58">
        <f t="shared" si="312"/>
        <v>0</v>
      </c>
      <c r="DH58">
        <f t="shared" si="312"/>
        <v>0</v>
      </c>
      <c r="DI58">
        <f t="shared" si="312"/>
        <v>0</v>
      </c>
      <c r="DJ58">
        <f t="shared" si="312"/>
        <v>0</v>
      </c>
      <c r="DK58">
        <f t="shared" si="312"/>
        <v>0</v>
      </c>
      <c r="DL58">
        <f t="shared" si="312"/>
        <v>0</v>
      </c>
      <c r="DM58">
        <f t="shared" si="312"/>
        <v>0</v>
      </c>
      <c r="DN58">
        <f t="shared" si="313"/>
        <v>0</v>
      </c>
      <c r="DO58">
        <f t="shared" si="313"/>
        <v>0</v>
      </c>
      <c r="DP58">
        <f t="shared" si="313"/>
        <v>0</v>
      </c>
      <c r="DQ58">
        <f t="shared" si="313"/>
        <v>0</v>
      </c>
      <c r="DR58">
        <f t="shared" si="313"/>
        <v>0</v>
      </c>
      <c r="DS58">
        <f t="shared" si="313"/>
        <v>0</v>
      </c>
      <c r="DT58">
        <f t="shared" si="313"/>
        <v>0</v>
      </c>
      <c r="DU58">
        <f t="shared" si="313"/>
        <v>0</v>
      </c>
      <c r="DV58">
        <f t="shared" si="313"/>
        <v>0</v>
      </c>
      <c r="DW58">
        <v>0</v>
      </c>
      <c r="DY58" s="10">
        <v>53</v>
      </c>
      <c r="DZ58">
        <f t="shared" si="170"/>
        <v>0</v>
      </c>
      <c r="EA58">
        <f t="shared" si="171"/>
        <v>0</v>
      </c>
      <c r="EB58">
        <f t="shared" si="172"/>
        <v>0</v>
      </c>
      <c r="EC58">
        <f t="shared" si="173"/>
        <v>0</v>
      </c>
      <c r="ED58">
        <f t="shared" si="174"/>
        <v>0</v>
      </c>
      <c r="EE58">
        <f t="shared" si="175"/>
        <v>0</v>
      </c>
      <c r="EF58">
        <f t="shared" si="176"/>
        <v>0</v>
      </c>
      <c r="EG58">
        <f t="shared" si="177"/>
        <v>0</v>
      </c>
      <c r="EH58">
        <f t="shared" si="178"/>
        <v>0</v>
      </c>
      <c r="EI58">
        <f t="shared" si="179"/>
        <v>0</v>
      </c>
      <c r="EJ58">
        <f t="shared" si="180"/>
        <v>0</v>
      </c>
      <c r="EK58">
        <f t="shared" si="181"/>
        <v>0</v>
      </c>
      <c r="EL58">
        <f t="shared" si="182"/>
        <v>0</v>
      </c>
      <c r="EM58">
        <f t="shared" si="183"/>
        <v>0</v>
      </c>
      <c r="EN58">
        <f t="shared" si="184"/>
        <v>0</v>
      </c>
      <c r="EO58">
        <f t="shared" si="185"/>
        <v>0</v>
      </c>
      <c r="EP58">
        <f t="shared" si="186"/>
        <v>0</v>
      </c>
      <c r="EQ58">
        <f t="shared" si="187"/>
        <v>0</v>
      </c>
      <c r="ER58">
        <f t="shared" si="188"/>
        <v>0</v>
      </c>
      <c r="ES58">
        <f t="shared" si="189"/>
        <v>0</v>
      </c>
      <c r="ET58">
        <f t="shared" si="190"/>
        <v>0</v>
      </c>
      <c r="EU58">
        <f t="shared" si="191"/>
        <v>0</v>
      </c>
      <c r="EV58">
        <f t="shared" si="192"/>
        <v>0</v>
      </c>
      <c r="EW58">
        <f t="shared" si="193"/>
        <v>0</v>
      </c>
      <c r="EX58">
        <f t="shared" si="194"/>
        <v>0</v>
      </c>
      <c r="EY58">
        <f t="shared" si="195"/>
        <v>0</v>
      </c>
      <c r="EZ58">
        <f t="shared" si="196"/>
        <v>0</v>
      </c>
      <c r="FA58">
        <f t="shared" si="197"/>
        <v>0</v>
      </c>
      <c r="FB58">
        <f t="shared" si="198"/>
        <v>0</v>
      </c>
      <c r="FC58">
        <f t="shared" si="199"/>
        <v>0</v>
      </c>
      <c r="FD58">
        <f t="shared" si="200"/>
        <v>0</v>
      </c>
      <c r="FE58">
        <f t="shared" si="201"/>
        <v>0</v>
      </c>
      <c r="FF58">
        <f t="shared" si="202"/>
        <v>0</v>
      </c>
      <c r="FG58">
        <f t="shared" si="203"/>
        <v>0</v>
      </c>
      <c r="FH58">
        <f t="shared" si="204"/>
        <v>0</v>
      </c>
      <c r="FI58">
        <f t="shared" si="205"/>
        <v>0</v>
      </c>
      <c r="FJ58">
        <f t="shared" si="206"/>
        <v>0</v>
      </c>
      <c r="FK58">
        <f t="shared" si="207"/>
        <v>0</v>
      </c>
      <c r="FL58">
        <f t="shared" si="208"/>
        <v>0</v>
      </c>
      <c r="FM58">
        <f t="shared" si="209"/>
        <v>0</v>
      </c>
      <c r="FN58">
        <f t="shared" si="210"/>
        <v>0</v>
      </c>
      <c r="FO58">
        <f t="shared" si="211"/>
        <v>0</v>
      </c>
      <c r="FP58">
        <f t="shared" si="212"/>
        <v>0</v>
      </c>
      <c r="FQ58">
        <f t="shared" si="213"/>
        <v>0</v>
      </c>
      <c r="FR58">
        <f t="shared" si="214"/>
        <v>0</v>
      </c>
      <c r="FS58">
        <f t="shared" si="215"/>
        <v>0</v>
      </c>
      <c r="FT58">
        <f t="shared" si="216"/>
        <v>0</v>
      </c>
      <c r="FU58">
        <f t="shared" si="217"/>
        <v>0</v>
      </c>
      <c r="FV58">
        <f t="shared" si="218"/>
        <v>0</v>
      </c>
      <c r="FW58">
        <f t="shared" si="219"/>
        <v>0</v>
      </c>
      <c r="FX58">
        <f t="shared" si="220"/>
        <v>0</v>
      </c>
      <c r="FY58">
        <f t="shared" si="221"/>
        <v>0</v>
      </c>
      <c r="FZ58">
        <f t="shared" si="222"/>
        <v>0</v>
      </c>
      <c r="GA58">
        <f t="shared" si="223"/>
        <v>0</v>
      </c>
      <c r="GB58">
        <f t="shared" si="224"/>
        <v>0</v>
      </c>
      <c r="GC58">
        <f t="shared" si="225"/>
        <v>0</v>
      </c>
      <c r="GD58">
        <f t="shared" si="226"/>
        <v>0</v>
      </c>
      <c r="GE58">
        <f t="shared" si="227"/>
        <v>0</v>
      </c>
      <c r="GF58">
        <f t="shared" si="228"/>
        <v>0</v>
      </c>
      <c r="GG58">
        <f t="shared" si="229"/>
        <v>0</v>
      </c>
      <c r="GH58">
        <f t="shared" si="230"/>
        <v>0</v>
      </c>
      <c r="GI58">
        <f t="shared" si="231"/>
        <v>0</v>
      </c>
      <c r="GJ58">
        <f t="shared" si="232"/>
        <v>0</v>
      </c>
      <c r="GK58">
        <f t="shared" si="233"/>
        <v>0</v>
      </c>
      <c r="GL58">
        <f t="shared" si="234"/>
        <v>0</v>
      </c>
      <c r="GM58">
        <f t="shared" si="235"/>
        <v>0</v>
      </c>
      <c r="GN58">
        <f t="shared" si="236"/>
        <v>0</v>
      </c>
      <c r="GO58">
        <f t="shared" si="237"/>
        <v>0</v>
      </c>
      <c r="GP58">
        <f t="shared" si="238"/>
        <v>0</v>
      </c>
      <c r="GQ58">
        <f t="shared" si="239"/>
        <v>0</v>
      </c>
      <c r="GR58">
        <f t="shared" si="240"/>
        <v>0</v>
      </c>
      <c r="GS58">
        <f t="shared" si="241"/>
        <v>0</v>
      </c>
      <c r="GT58">
        <f t="shared" si="242"/>
        <v>0</v>
      </c>
      <c r="GU58">
        <f t="shared" si="243"/>
        <v>0</v>
      </c>
      <c r="GV58">
        <f t="shared" si="244"/>
        <v>0</v>
      </c>
      <c r="GW58">
        <f t="shared" si="245"/>
        <v>0</v>
      </c>
      <c r="GX58">
        <f t="shared" si="246"/>
        <v>0</v>
      </c>
      <c r="GY58">
        <f t="shared" si="247"/>
        <v>0</v>
      </c>
      <c r="GZ58">
        <f t="shared" si="248"/>
        <v>0</v>
      </c>
      <c r="HA58">
        <f t="shared" si="249"/>
        <v>0</v>
      </c>
      <c r="HB58">
        <f t="shared" si="250"/>
        <v>0</v>
      </c>
      <c r="HC58">
        <f t="shared" si="251"/>
        <v>0</v>
      </c>
      <c r="HD58">
        <f t="shared" si="252"/>
        <v>0</v>
      </c>
      <c r="HE58">
        <f t="shared" si="253"/>
        <v>0</v>
      </c>
      <c r="HF58">
        <f t="shared" si="254"/>
        <v>0</v>
      </c>
      <c r="HG58">
        <f t="shared" si="255"/>
        <v>0</v>
      </c>
      <c r="HH58">
        <f t="shared" si="256"/>
        <v>0</v>
      </c>
      <c r="HI58">
        <f t="shared" si="257"/>
        <v>0</v>
      </c>
      <c r="HJ58">
        <f t="shared" si="258"/>
        <v>0</v>
      </c>
      <c r="HK58">
        <f t="shared" si="259"/>
        <v>0</v>
      </c>
      <c r="HL58">
        <f t="shared" si="260"/>
        <v>0</v>
      </c>
      <c r="HM58">
        <f t="shared" si="261"/>
        <v>0</v>
      </c>
      <c r="HN58">
        <f t="shared" si="262"/>
        <v>0</v>
      </c>
      <c r="HO58">
        <f t="shared" si="263"/>
        <v>0</v>
      </c>
      <c r="HP58">
        <f t="shared" si="264"/>
        <v>0</v>
      </c>
      <c r="HQ58">
        <f t="shared" si="265"/>
        <v>0</v>
      </c>
      <c r="HR58">
        <f t="shared" si="266"/>
        <v>0</v>
      </c>
      <c r="HS58">
        <f t="shared" si="267"/>
        <v>0</v>
      </c>
      <c r="HT58">
        <f t="shared" si="268"/>
        <v>0</v>
      </c>
      <c r="HU58">
        <f t="shared" si="269"/>
        <v>0</v>
      </c>
      <c r="HV58">
        <f t="shared" si="270"/>
        <v>0</v>
      </c>
      <c r="HW58">
        <f t="shared" si="271"/>
        <v>0</v>
      </c>
      <c r="HX58">
        <f t="shared" si="272"/>
        <v>0</v>
      </c>
      <c r="HY58">
        <f t="shared" si="273"/>
        <v>0</v>
      </c>
      <c r="HZ58">
        <f t="shared" si="274"/>
        <v>0</v>
      </c>
      <c r="IA58">
        <f t="shared" si="275"/>
        <v>0</v>
      </c>
      <c r="IB58">
        <f t="shared" si="276"/>
        <v>0</v>
      </c>
      <c r="IC58">
        <f t="shared" si="277"/>
        <v>0</v>
      </c>
      <c r="ID58">
        <f t="shared" si="278"/>
        <v>0</v>
      </c>
      <c r="IE58">
        <f t="shared" si="279"/>
        <v>0</v>
      </c>
      <c r="IF58">
        <f t="shared" si="280"/>
        <v>0</v>
      </c>
      <c r="IG58">
        <f t="shared" si="281"/>
        <v>0</v>
      </c>
      <c r="IH58">
        <f t="shared" si="282"/>
        <v>0</v>
      </c>
      <c r="II58">
        <f t="shared" si="283"/>
        <v>0</v>
      </c>
      <c r="IJ58">
        <f t="shared" si="284"/>
        <v>0</v>
      </c>
      <c r="IK58">
        <f t="shared" si="285"/>
        <v>0</v>
      </c>
      <c r="IL58">
        <f t="shared" si="286"/>
        <v>0</v>
      </c>
      <c r="IM58">
        <f t="shared" si="287"/>
        <v>0</v>
      </c>
      <c r="IN58">
        <f t="shared" si="288"/>
        <v>0</v>
      </c>
      <c r="IO58">
        <f t="shared" si="289"/>
        <v>0</v>
      </c>
    </row>
    <row r="59" spans="1:249" ht="15">
      <c r="A59" s="11">
        <v>54</v>
      </c>
      <c r="B59" s="11" t="str">
        <f>IF(A59&lt;=$E$2,Inputs!A59,"")</f>
        <v/>
      </c>
      <c r="C59" s="11">
        <f>IF(A59&lt;=$E$2,Inputs!D59,0)</f>
        <v>0</v>
      </c>
      <c r="D59" s="11">
        <f>IF(A59&lt;=$E$2,Inputs!F59,0)</f>
        <v>0</v>
      </c>
      <c r="E59" s="11">
        <f t="shared" si="169"/>
        <v>0</v>
      </c>
      <c r="G59" s="9">
        <v>54</v>
      </c>
      <c r="H59">
        <f t="shared" si="302"/>
        <v>0</v>
      </c>
      <c r="I59">
        <f t="shared" si="302"/>
        <v>0</v>
      </c>
      <c r="J59">
        <f t="shared" si="302"/>
        <v>0</v>
      </c>
      <c r="K59">
        <f t="shared" si="302"/>
        <v>0</v>
      </c>
      <c r="L59">
        <f t="shared" si="302"/>
        <v>0</v>
      </c>
      <c r="M59">
        <f t="shared" si="302"/>
        <v>0</v>
      </c>
      <c r="N59">
        <f t="shared" si="302"/>
        <v>0</v>
      </c>
      <c r="O59">
        <f t="shared" si="302"/>
        <v>0</v>
      </c>
      <c r="P59">
        <f t="shared" si="302"/>
        <v>0</v>
      </c>
      <c r="Q59">
        <f t="shared" si="302"/>
        <v>0</v>
      </c>
      <c r="R59">
        <f t="shared" si="303"/>
        <v>0</v>
      </c>
      <c r="S59">
        <f t="shared" si="303"/>
        <v>0</v>
      </c>
      <c r="T59">
        <f t="shared" si="303"/>
        <v>0</v>
      </c>
      <c r="U59">
        <f t="shared" si="303"/>
        <v>0</v>
      </c>
      <c r="V59">
        <f t="shared" si="303"/>
        <v>0</v>
      </c>
      <c r="W59">
        <f t="shared" si="303"/>
        <v>0</v>
      </c>
      <c r="X59">
        <f t="shared" si="303"/>
        <v>0</v>
      </c>
      <c r="Y59">
        <f t="shared" si="303"/>
        <v>0</v>
      </c>
      <c r="Z59">
        <f t="shared" si="303"/>
        <v>0</v>
      </c>
      <c r="AA59">
        <f t="shared" si="303"/>
        <v>0</v>
      </c>
      <c r="AB59">
        <f t="shared" si="304"/>
        <v>0</v>
      </c>
      <c r="AC59">
        <f t="shared" si="304"/>
        <v>0</v>
      </c>
      <c r="AD59">
        <f t="shared" si="304"/>
        <v>0</v>
      </c>
      <c r="AE59">
        <f t="shared" si="304"/>
        <v>0</v>
      </c>
      <c r="AF59">
        <f t="shared" si="304"/>
        <v>0</v>
      </c>
      <c r="AG59">
        <f t="shared" si="304"/>
        <v>0</v>
      </c>
      <c r="AH59">
        <f t="shared" si="304"/>
        <v>0</v>
      </c>
      <c r="AI59">
        <f t="shared" si="304"/>
        <v>0</v>
      </c>
      <c r="AJ59">
        <f t="shared" si="304"/>
        <v>0</v>
      </c>
      <c r="AK59">
        <f t="shared" si="304"/>
        <v>0</v>
      </c>
      <c r="AL59">
        <f t="shared" si="305"/>
        <v>0</v>
      </c>
      <c r="AM59">
        <f t="shared" si="305"/>
        <v>0</v>
      </c>
      <c r="AN59">
        <f t="shared" si="305"/>
        <v>0</v>
      </c>
      <c r="AO59">
        <f t="shared" si="305"/>
        <v>0</v>
      </c>
      <c r="AP59">
        <f t="shared" si="305"/>
        <v>0</v>
      </c>
      <c r="AQ59">
        <f t="shared" si="305"/>
        <v>0</v>
      </c>
      <c r="AR59">
        <f t="shared" si="305"/>
        <v>0</v>
      </c>
      <c r="AS59">
        <f t="shared" si="305"/>
        <v>0</v>
      </c>
      <c r="AT59">
        <f t="shared" si="305"/>
        <v>0</v>
      </c>
      <c r="AU59">
        <f t="shared" si="305"/>
        <v>0</v>
      </c>
      <c r="AV59">
        <f t="shared" si="306"/>
        <v>0</v>
      </c>
      <c r="AW59">
        <f t="shared" si="306"/>
        <v>0</v>
      </c>
      <c r="AX59">
        <f t="shared" si="306"/>
        <v>0</v>
      </c>
      <c r="AY59">
        <f t="shared" si="306"/>
        <v>0</v>
      </c>
      <c r="AZ59">
        <f t="shared" si="306"/>
        <v>0</v>
      </c>
      <c r="BA59">
        <f t="shared" si="306"/>
        <v>0</v>
      </c>
      <c r="BB59">
        <f t="shared" si="306"/>
        <v>0</v>
      </c>
      <c r="BC59">
        <f t="shared" si="306"/>
        <v>0</v>
      </c>
      <c r="BD59">
        <f t="shared" si="306"/>
        <v>0</v>
      </c>
      <c r="BE59">
        <f t="shared" si="306"/>
        <v>0</v>
      </c>
      <c r="BF59">
        <f t="shared" si="307"/>
        <v>0</v>
      </c>
      <c r="BG59">
        <f t="shared" si="307"/>
        <v>0</v>
      </c>
      <c r="BH59">
        <f t="shared" si="307"/>
        <v>0</v>
      </c>
      <c r="BI59">
        <f t="shared" si="307"/>
        <v>0</v>
      </c>
      <c r="BJ59">
        <f t="shared" si="307"/>
        <v>0</v>
      </c>
      <c r="BK59">
        <f t="shared" si="307"/>
        <v>0</v>
      </c>
      <c r="BL59">
        <f t="shared" si="307"/>
        <v>0</v>
      </c>
      <c r="BM59">
        <f t="shared" si="307"/>
        <v>0</v>
      </c>
      <c r="BN59">
        <f t="shared" si="307"/>
        <v>0</v>
      </c>
      <c r="BO59">
        <f t="shared" si="307"/>
        <v>0</v>
      </c>
      <c r="BP59">
        <f t="shared" si="308"/>
        <v>0</v>
      </c>
      <c r="BQ59">
        <f t="shared" si="308"/>
        <v>0</v>
      </c>
      <c r="BR59">
        <f t="shared" si="308"/>
        <v>0</v>
      </c>
      <c r="BS59">
        <f t="shared" si="308"/>
        <v>0</v>
      </c>
      <c r="BT59">
        <f t="shared" si="308"/>
        <v>0</v>
      </c>
      <c r="BU59">
        <f t="shared" si="308"/>
        <v>0</v>
      </c>
      <c r="BV59">
        <f t="shared" si="308"/>
        <v>0</v>
      </c>
      <c r="BW59">
        <f t="shared" si="308"/>
        <v>0</v>
      </c>
      <c r="BX59">
        <f t="shared" si="308"/>
        <v>0</v>
      </c>
      <c r="BY59">
        <f t="shared" si="308"/>
        <v>0</v>
      </c>
      <c r="BZ59">
        <f t="shared" si="309"/>
        <v>0</v>
      </c>
      <c r="CA59">
        <f t="shared" si="309"/>
        <v>0</v>
      </c>
      <c r="CB59">
        <f t="shared" si="309"/>
        <v>0</v>
      </c>
      <c r="CC59">
        <f t="shared" si="309"/>
        <v>0</v>
      </c>
      <c r="CD59">
        <f t="shared" si="309"/>
        <v>0</v>
      </c>
      <c r="CE59">
        <f t="shared" si="309"/>
        <v>0</v>
      </c>
      <c r="CF59">
        <f t="shared" si="309"/>
        <v>0</v>
      </c>
      <c r="CG59">
        <f t="shared" si="309"/>
        <v>0</v>
      </c>
      <c r="CH59">
        <f t="shared" si="309"/>
        <v>0</v>
      </c>
      <c r="CI59">
        <f t="shared" si="309"/>
        <v>0</v>
      </c>
      <c r="CJ59">
        <f t="shared" si="310"/>
        <v>0</v>
      </c>
      <c r="CK59">
        <f t="shared" si="310"/>
        <v>0</v>
      </c>
      <c r="CL59">
        <f t="shared" si="310"/>
        <v>0</v>
      </c>
      <c r="CM59">
        <f t="shared" si="310"/>
        <v>0</v>
      </c>
      <c r="CN59">
        <f t="shared" si="310"/>
        <v>0</v>
      </c>
      <c r="CO59">
        <f t="shared" si="310"/>
        <v>0</v>
      </c>
      <c r="CP59">
        <f t="shared" si="310"/>
        <v>0</v>
      </c>
      <c r="CQ59">
        <f t="shared" si="310"/>
        <v>0</v>
      </c>
      <c r="CR59">
        <f t="shared" si="310"/>
        <v>0</v>
      </c>
      <c r="CS59">
        <f t="shared" si="310"/>
        <v>0</v>
      </c>
      <c r="CT59">
        <f t="shared" si="311"/>
        <v>0</v>
      </c>
      <c r="CU59">
        <f t="shared" si="311"/>
        <v>0</v>
      </c>
      <c r="CV59">
        <f t="shared" si="311"/>
        <v>0</v>
      </c>
      <c r="CW59">
        <f t="shared" si="311"/>
        <v>0</v>
      </c>
      <c r="CX59">
        <f t="shared" si="311"/>
        <v>0</v>
      </c>
      <c r="CY59">
        <f t="shared" si="311"/>
        <v>0</v>
      </c>
      <c r="CZ59">
        <f t="shared" si="311"/>
        <v>0</v>
      </c>
      <c r="DA59">
        <f t="shared" si="311"/>
        <v>0</v>
      </c>
      <c r="DB59">
        <f t="shared" si="311"/>
        <v>0</v>
      </c>
      <c r="DC59">
        <f t="shared" si="311"/>
        <v>0</v>
      </c>
      <c r="DD59">
        <f t="shared" si="312"/>
        <v>0</v>
      </c>
      <c r="DE59">
        <f t="shared" si="312"/>
        <v>0</v>
      </c>
      <c r="DF59">
        <f t="shared" si="312"/>
        <v>0</v>
      </c>
      <c r="DG59">
        <f t="shared" si="312"/>
        <v>0</v>
      </c>
      <c r="DH59">
        <f t="shared" si="312"/>
        <v>0</v>
      </c>
      <c r="DI59">
        <f t="shared" si="312"/>
        <v>0</v>
      </c>
      <c r="DJ59">
        <f t="shared" si="312"/>
        <v>0</v>
      </c>
      <c r="DK59">
        <f t="shared" si="312"/>
        <v>0</v>
      </c>
      <c r="DL59">
        <f t="shared" si="312"/>
        <v>0</v>
      </c>
      <c r="DM59">
        <f t="shared" si="312"/>
        <v>0</v>
      </c>
      <c r="DN59">
        <f t="shared" si="313"/>
        <v>0</v>
      </c>
      <c r="DO59">
        <f t="shared" si="313"/>
        <v>0</v>
      </c>
      <c r="DP59">
        <f t="shared" si="313"/>
        <v>0</v>
      </c>
      <c r="DQ59">
        <f t="shared" si="313"/>
        <v>0</v>
      </c>
      <c r="DR59">
        <f t="shared" si="313"/>
        <v>0</v>
      </c>
      <c r="DS59">
        <f t="shared" si="313"/>
        <v>0</v>
      </c>
      <c r="DT59">
        <f t="shared" si="313"/>
        <v>0</v>
      </c>
      <c r="DU59">
        <f t="shared" si="313"/>
        <v>0</v>
      </c>
      <c r="DV59">
        <f t="shared" si="313"/>
        <v>0</v>
      </c>
      <c r="DW59">
        <v>0</v>
      </c>
      <c r="DY59" s="10">
        <v>54</v>
      </c>
      <c r="DZ59">
        <f t="shared" si="170"/>
        <v>0</v>
      </c>
      <c r="EA59">
        <f t="shared" si="171"/>
        <v>0</v>
      </c>
      <c r="EB59">
        <f t="shared" si="172"/>
        <v>0</v>
      </c>
      <c r="EC59">
        <f t="shared" si="173"/>
        <v>0</v>
      </c>
      <c r="ED59">
        <f t="shared" si="174"/>
        <v>0</v>
      </c>
      <c r="EE59">
        <f t="shared" si="175"/>
        <v>0</v>
      </c>
      <c r="EF59">
        <f t="shared" si="176"/>
        <v>0</v>
      </c>
      <c r="EG59">
        <f t="shared" si="177"/>
        <v>0</v>
      </c>
      <c r="EH59">
        <f t="shared" si="178"/>
        <v>0</v>
      </c>
      <c r="EI59">
        <f t="shared" si="179"/>
        <v>0</v>
      </c>
      <c r="EJ59">
        <f t="shared" si="180"/>
        <v>0</v>
      </c>
      <c r="EK59">
        <f t="shared" si="181"/>
        <v>0</v>
      </c>
      <c r="EL59">
        <f t="shared" si="182"/>
        <v>0</v>
      </c>
      <c r="EM59">
        <f t="shared" si="183"/>
        <v>0</v>
      </c>
      <c r="EN59">
        <f t="shared" si="184"/>
        <v>0</v>
      </c>
      <c r="EO59">
        <f t="shared" si="185"/>
        <v>0</v>
      </c>
      <c r="EP59">
        <f t="shared" si="186"/>
        <v>0</v>
      </c>
      <c r="EQ59">
        <f t="shared" si="187"/>
        <v>0</v>
      </c>
      <c r="ER59">
        <f t="shared" si="188"/>
        <v>0</v>
      </c>
      <c r="ES59">
        <f t="shared" si="189"/>
        <v>0</v>
      </c>
      <c r="ET59">
        <f t="shared" si="190"/>
        <v>0</v>
      </c>
      <c r="EU59">
        <f t="shared" si="191"/>
        <v>0</v>
      </c>
      <c r="EV59">
        <f t="shared" si="192"/>
        <v>0</v>
      </c>
      <c r="EW59">
        <f t="shared" si="193"/>
        <v>0</v>
      </c>
      <c r="EX59">
        <f t="shared" si="194"/>
        <v>0</v>
      </c>
      <c r="EY59">
        <f t="shared" si="195"/>
        <v>0</v>
      </c>
      <c r="EZ59">
        <f t="shared" si="196"/>
        <v>0</v>
      </c>
      <c r="FA59">
        <f t="shared" si="197"/>
        <v>0</v>
      </c>
      <c r="FB59">
        <f t="shared" si="198"/>
        <v>0</v>
      </c>
      <c r="FC59">
        <f t="shared" si="199"/>
        <v>0</v>
      </c>
      <c r="FD59">
        <f t="shared" si="200"/>
        <v>0</v>
      </c>
      <c r="FE59">
        <f t="shared" si="201"/>
        <v>0</v>
      </c>
      <c r="FF59">
        <f t="shared" si="202"/>
        <v>0</v>
      </c>
      <c r="FG59">
        <f t="shared" si="203"/>
        <v>0</v>
      </c>
      <c r="FH59">
        <f t="shared" si="204"/>
        <v>0</v>
      </c>
      <c r="FI59">
        <f t="shared" si="205"/>
        <v>0</v>
      </c>
      <c r="FJ59">
        <f t="shared" si="206"/>
        <v>0</v>
      </c>
      <c r="FK59">
        <f t="shared" si="207"/>
        <v>0</v>
      </c>
      <c r="FL59">
        <f t="shared" si="208"/>
        <v>0</v>
      </c>
      <c r="FM59">
        <f t="shared" si="209"/>
        <v>0</v>
      </c>
      <c r="FN59">
        <f t="shared" si="210"/>
        <v>0</v>
      </c>
      <c r="FO59">
        <f t="shared" si="211"/>
        <v>0</v>
      </c>
      <c r="FP59">
        <f t="shared" si="212"/>
        <v>0</v>
      </c>
      <c r="FQ59">
        <f t="shared" si="213"/>
        <v>0</v>
      </c>
      <c r="FR59">
        <f t="shared" si="214"/>
        <v>0</v>
      </c>
      <c r="FS59">
        <f t="shared" si="215"/>
        <v>0</v>
      </c>
      <c r="FT59">
        <f t="shared" si="216"/>
        <v>0</v>
      </c>
      <c r="FU59">
        <f t="shared" si="217"/>
        <v>0</v>
      </c>
      <c r="FV59">
        <f t="shared" si="218"/>
        <v>0</v>
      </c>
      <c r="FW59">
        <f t="shared" si="219"/>
        <v>0</v>
      </c>
      <c r="FX59">
        <f t="shared" si="220"/>
        <v>0</v>
      </c>
      <c r="FY59">
        <f t="shared" si="221"/>
        <v>0</v>
      </c>
      <c r="FZ59">
        <f t="shared" si="222"/>
        <v>0</v>
      </c>
      <c r="GA59">
        <f t="shared" si="223"/>
        <v>0</v>
      </c>
      <c r="GB59">
        <f t="shared" si="224"/>
        <v>0</v>
      </c>
      <c r="GC59">
        <f t="shared" si="225"/>
        <v>0</v>
      </c>
      <c r="GD59">
        <f t="shared" si="226"/>
        <v>0</v>
      </c>
      <c r="GE59">
        <f t="shared" si="227"/>
        <v>0</v>
      </c>
      <c r="GF59">
        <f t="shared" si="228"/>
        <v>0</v>
      </c>
      <c r="GG59">
        <f t="shared" si="229"/>
        <v>0</v>
      </c>
      <c r="GH59">
        <f t="shared" si="230"/>
        <v>0</v>
      </c>
      <c r="GI59">
        <f t="shared" si="231"/>
        <v>0</v>
      </c>
      <c r="GJ59">
        <f t="shared" si="232"/>
        <v>0</v>
      </c>
      <c r="GK59">
        <f t="shared" si="233"/>
        <v>0</v>
      </c>
      <c r="GL59">
        <f t="shared" si="234"/>
        <v>0</v>
      </c>
      <c r="GM59">
        <f t="shared" si="235"/>
        <v>0</v>
      </c>
      <c r="GN59">
        <f t="shared" si="236"/>
        <v>0</v>
      </c>
      <c r="GO59">
        <f t="shared" si="237"/>
        <v>0</v>
      </c>
      <c r="GP59">
        <f t="shared" si="238"/>
        <v>0</v>
      </c>
      <c r="GQ59">
        <f t="shared" si="239"/>
        <v>0</v>
      </c>
      <c r="GR59">
        <f t="shared" si="240"/>
        <v>0</v>
      </c>
      <c r="GS59">
        <f t="shared" si="241"/>
        <v>0</v>
      </c>
      <c r="GT59">
        <f t="shared" si="242"/>
        <v>0</v>
      </c>
      <c r="GU59">
        <f t="shared" si="243"/>
        <v>0</v>
      </c>
      <c r="GV59">
        <f t="shared" si="244"/>
        <v>0</v>
      </c>
      <c r="GW59">
        <f t="shared" si="245"/>
        <v>0</v>
      </c>
      <c r="GX59">
        <f t="shared" si="246"/>
        <v>0</v>
      </c>
      <c r="GY59">
        <f t="shared" si="247"/>
        <v>0</v>
      </c>
      <c r="GZ59">
        <f t="shared" si="248"/>
        <v>0</v>
      </c>
      <c r="HA59">
        <f t="shared" si="249"/>
        <v>0</v>
      </c>
      <c r="HB59">
        <f t="shared" si="250"/>
        <v>0</v>
      </c>
      <c r="HC59">
        <f t="shared" si="251"/>
        <v>0</v>
      </c>
      <c r="HD59">
        <f t="shared" si="252"/>
        <v>0</v>
      </c>
      <c r="HE59">
        <f t="shared" si="253"/>
        <v>0</v>
      </c>
      <c r="HF59">
        <f t="shared" si="254"/>
        <v>0</v>
      </c>
      <c r="HG59">
        <f t="shared" si="255"/>
        <v>0</v>
      </c>
      <c r="HH59">
        <f t="shared" si="256"/>
        <v>0</v>
      </c>
      <c r="HI59">
        <f t="shared" si="257"/>
        <v>0</v>
      </c>
      <c r="HJ59">
        <f t="shared" si="258"/>
        <v>0</v>
      </c>
      <c r="HK59">
        <f t="shared" si="259"/>
        <v>0</v>
      </c>
      <c r="HL59">
        <f t="shared" si="260"/>
        <v>0</v>
      </c>
      <c r="HM59">
        <f t="shared" si="261"/>
        <v>0</v>
      </c>
      <c r="HN59">
        <f t="shared" si="262"/>
        <v>0</v>
      </c>
      <c r="HO59">
        <f t="shared" si="263"/>
        <v>0</v>
      </c>
      <c r="HP59">
        <f t="shared" si="264"/>
        <v>0</v>
      </c>
      <c r="HQ59">
        <f t="shared" si="265"/>
        <v>0</v>
      </c>
      <c r="HR59">
        <f t="shared" si="266"/>
        <v>0</v>
      </c>
      <c r="HS59">
        <f t="shared" si="267"/>
        <v>0</v>
      </c>
      <c r="HT59">
        <f t="shared" si="268"/>
        <v>0</v>
      </c>
      <c r="HU59">
        <f t="shared" si="269"/>
        <v>0</v>
      </c>
      <c r="HV59">
        <f t="shared" si="270"/>
        <v>0</v>
      </c>
      <c r="HW59">
        <f t="shared" si="271"/>
        <v>0</v>
      </c>
      <c r="HX59">
        <f t="shared" si="272"/>
        <v>0</v>
      </c>
      <c r="HY59">
        <f t="shared" si="273"/>
        <v>0</v>
      </c>
      <c r="HZ59">
        <f t="shared" si="274"/>
        <v>0</v>
      </c>
      <c r="IA59">
        <f t="shared" si="275"/>
        <v>0</v>
      </c>
      <c r="IB59">
        <f t="shared" si="276"/>
        <v>0</v>
      </c>
      <c r="IC59">
        <f t="shared" si="277"/>
        <v>0</v>
      </c>
      <c r="ID59">
        <f t="shared" si="278"/>
        <v>0</v>
      </c>
      <c r="IE59">
        <f t="shared" si="279"/>
        <v>0</v>
      </c>
      <c r="IF59">
        <f t="shared" si="280"/>
        <v>0</v>
      </c>
      <c r="IG59">
        <f t="shared" si="281"/>
        <v>0</v>
      </c>
      <c r="IH59">
        <f t="shared" si="282"/>
        <v>0</v>
      </c>
      <c r="II59">
        <f t="shared" si="283"/>
        <v>0</v>
      </c>
      <c r="IJ59">
        <f t="shared" si="284"/>
        <v>0</v>
      </c>
      <c r="IK59">
        <f t="shared" si="285"/>
        <v>0</v>
      </c>
      <c r="IL59">
        <f t="shared" si="286"/>
        <v>0</v>
      </c>
      <c r="IM59">
        <f t="shared" si="287"/>
        <v>0</v>
      </c>
      <c r="IN59">
        <f t="shared" si="288"/>
        <v>0</v>
      </c>
      <c r="IO59">
        <f t="shared" si="289"/>
        <v>0</v>
      </c>
    </row>
    <row r="60" spans="1:249" ht="15">
      <c r="A60" s="11">
        <v>55</v>
      </c>
      <c r="B60" s="11" t="str">
        <f>IF(A60&lt;=$E$2,Inputs!A60,"")</f>
        <v/>
      </c>
      <c r="C60" s="11">
        <f>IF(A60&lt;=$E$2,Inputs!D60,0)</f>
        <v>0</v>
      </c>
      <c r="D60" s="11">
        <f>IF(A60&lt;=$E$2,Inputs!F60,0)</f>
        <v>0</v>
      </c>
      <c r="E60" s="11">
        <f t="shared" si="169"/>
        <v>0</v>
      </c>
      <c r="G60" s="9">
        <v>55</v>
      </c>
      <c r="H60">
        <f t="shared" si="302"/>
        <v>0</v>
      </c>
      <c r="I60">
        <f t="shared" si="302"/>
        <v>0</v>
      </c>
      <c r="J60">
        <f t="shared" si="302"/>
        <v>0</v>
      </c>
      <c r="K60">
        <f t="shared" si="302"/>
        <v>0</v>
      </c>
      <c r="L60">
        <f t="shared" si="302"/>
        <v>0</v>
      </c>
      <c r="M60">
        <f t="shared" si="302"/>
        <v>0</v>
      </c>
      <c r="N60">
        <f t="shared" si="302"/>
        <v>0</v>
      </c>
      <c r="O60">
        <f t="shared" si="302"/>
        <v>0</v>
      </c>
      <c r="P60">
        <f t="shared" si="302"/>
        <v>0</v>
      </c>
      <c r="Q60">
        <f t="shared" si="302"/>
        <v>0</v>
      </c>
      <c r="R60">
        <f t="shared" si="303"/>
        <v>0</v>
      </c>
      <c r="S60">
        <f t="shared" si="303"/>
        <v>0</v>
      </c>
      <c r="T60">
        <f t="shared" si="303"/>
        <v>0</v>
      </c>
      <c r="U60">
        <f t="shared" si="303"/>
        <v>0</v>
      </c>
      <c r="V60">
        <f t="shared" si="303"/>
        <v>0</v>
      </c>
      <c r="W60">
        <f t="shared" si="303"/>
        <v>0</v>
      </c>
      <c r="X60">
        <f t="shared" si="303"/>
        <v>0</v>
      </c>
      <c r="Y60">
        <f t="shared" si="303"/>
        <v>0</v>
      </c>
      <c r="Z60">
        <f t="shared" si="303"/>
        <v>0</v>
      </c>
      <c r="AA60">
        <f t="shared" si="303"/>
        <v>0</v>
      </c>
      <c r="AB60">
        <f t="shared" si="304"/>
        <v>0</v>
      </c>
      <c r="AC60">
        <f t="shared" si="304"/>
        <v>0</v>
      </c>
      <c r="AD60">
        <f t="shared" si="304"/>
        <v>0</v>
      </c>
      <c r="AE60">
        <f t="shared" si="304"/>
        <v>0</v>
      </c>
      <c r="AF60">
        <f t="shared" si="304"/>
        <v>0</v>
      </c>
      <c r="AG60">
        <f t="shared" si="304"/>
        <v>0</v>
      </c>
      <c r="AH60">
        <f t="shared" si="304"/>
        <v>0</v>
      </c>
      <c r="AI60">
        <f t="shared" si="304"/>
        <v>0</v>
      </c>
      <c r="AJ60">
        <f t="shared" si="304"/>
        <v>0</v>
      </c>
      <c r="AK60">
        <f t="shared" si="304"/>
        <v>0</v>
      </c>
      <c r="AL60">
        <f t="shared" si="305"/>
        <v>0</v>
      </c>
      <c r="AM60">
        <f t="shared" si="305"/>
        <v>0</v>
      </c>
      <c r="AN60">
        <f t="shared" si="305"/>
        <v>0</v>
      </c>
      <c r="AO60">
        <f t="shared" si="305"/>
        <v>0</v>
      </c>
      <c r="AP60">
        <f t="shared" si="305"/>
        <v>0</v>
      </c>
      <c r="AQ60">
        <f t="shared" si="305"/>
        <v>0</v>
      </c>
      <c r="AR60">
        <f t="shared" si="305"/>
        <v>0</v>
      </c>
      <c r="AS60">
        <f t="shared" si="305"/>
        <v>0</v>
      </c>
      <c r="AT60">
        <f t="shared" si="305"/>
        <v>0</v>
      </c>
      <c r="AU60">
        <f t="shared" si="305"/>
        <v>0</v>
      </c>
      <c r="AV60">
        <f t="shared" si="306"/>
        <v>0</v>
      </c>
      <c r="AW60">
        <f t="shared" si="306"/>
        <v>0</v>
      </c>
      <c r="AX60">
        <f t="shared" si="306"/>
        <v>0</v>
      </c>
      <c r="AY60">
        <f t="shared" si="306"/>
        <v>0</v>
      </c>
      <c r="AZ60">
        <f t="shared" si="306"/>
        <v>0</v>
      </c>
      <c r="BA60">
        <f t="shared" si="306"/>
        <v>0</v>
      </c>
      <c r="BB60">
        <f t="shared" si="306"/>
        <v>0</v>
      </c>
      <c r="BC60">
        <f t="shared" si="306"/>
        <v>0</v>
      </c>
      <c r="BD60">
        <f t="shared" si="306"/>
        <v>0</v>
      </c>
      <c r="BE60">
        <f t="shared" si="306"/>
        <v>0</v>
      </c>
      <c r="BF60">
        <f t="shared" si="307"/>
        <v>0</v>
      </c>
      <c r="BG60">
        <f t="shared" si="307"/>
        <v>0</v>
      </c>
      <c r="BH60">
        <f t="shared" si="307"/>
        <v>0</v>
      </c>
      <c r="BI60">
        <f t="shared" si="307"/>
        <v>0</v>
      </c>
      <c r="BJ60">
        <f t="shared" si="307"/>
        <v>0</v>
      </c>
      <c r="BK60">
        <f t="shared" si="307"/>
        <v>0</v>
      </c>
      <c r="BL60">
        <f t="shared" si="307"/>
        <v>0</v>
      </c>
      <c r="BM60">
        <f t="shared" si="307"/>
        <v>0</v>
      </c>
      <c r="BN60">
        <f t="shared" si="307"/>
        <v>0</v>
      </c>
      <c r="BO60">
        <f t="shared" si="307"/>
        <v>0</v>
      </c>
      <c r="BP60">
        <f t="shared" si="308"/>
        <v>0</v>
      </c>
      <c r="BQ60">
        <f t="shared" si="308"/>
        <v>0</v>
      </c>
      <c r="BR60">
        <f t="shared" si="308"/>
        <v>0</v>
      </c>
      <c r="BS60">
        <f t="shared" si="308"/>
        <v>0</v>
      </c>
      <c r="BT60">
        <f t="shared" si="308"/>
        <v>0</v>
      </c>
      <c r="BU60">
        <f t="shared" si="308"/>
        <v>0</v>
      </c>
      <c r="BV60">
        <f t="shared" si="308"/>
        <v>0</v>
      </c>
      <c r="BW60">
        <f t="shared" si="308"/>
        <v>0</v>
      </c>
      <c r="BX60">
        <f t="shared" si="308"/>
        <v>0</v>
      </c>
      <c r="BY60">
        <f t="shared" si="308"/>
        <v>0</v>
      </c>
      <c r="BZ60">
        <f t="shared" si="309"/>
        <v>0</v>
      </c>
      <c r="CA60">
        <f t="shared" si="309"/>
        <v>0</v>
      </c>
      <c r="CB60">
        <f t="shared" si="309"/>
        <v>0</v>
      </c>
      <c r="CC60">
        <f t="shared" si="309"/>
        <v>0</v>
      </c>
      <c r="CD60">
        <f t="shared" si="309"/>
        <v>0</v>
      </c>
      <c r="CE60">
        <f t="shared" si="309"/>
        <v>0</v>
      </c>
      <c r="CF60">
        <f t="shared" si="309"/>
        <v>0</v>
      </c>
      <c r="CG60">
        <f t="shared" si="309"/>
        <v>0</v>
      </c>
      <c r="CH60">
        <f t="shared" si="309"/>
        <v>0</v>
      </c>
      <c r="CI60">
        <f t="shared" si="309"/>
        <v>0</v>
      </c>
      <c r="CJ60">
        <f t="shared" si="310"/>
        <v>0</v>
      </c>
      <c r="CK60">
        <f t="shared" si="310"/>
        <v>0</v>
      </c>
      <c r="CL60">
        <f t="shared" si="310"/>
        <v>0</v>
      </c>
      <c r="CM60">
        <f t="shared" si="310"/>
        <v>0</v>
      </c>
      <c r="CN60">
        <f t="shared" si="310"/>
        <v>0</v>
      </c>
      <c r="CO60">
        <f t="shared" si="310"/>
        <v>0</v>
      </c>
      <c r="CP60">
        <f t="shared" si="310"/>
        <v>0</v>
      </c>
      <c r="CQ60">
        <f t="shared" si="310"/>
        <v>0</v>
      </c>
      <c r="CR60">
        <f t="shared" si="310"/>
        <v>0</v>
      </c>
      <c r="CS60">
        <f t="shared" si="310"/>
        <v>0</v>
      </c>
      <c r="CT60">
        <f t="shared" si="311"/>
        <v>0</v>
      </c>
      <c r="CU60">
        <f t="shared" si="311"/>
        <v>0</v>
      </c>
      <c r="CV60">
        <f t="shared" si="311"/>
        <v>0</v>
      </c>
      <c r="CW60">
        <f t="shared" si="311"/>
        <v>0</v>
      </c>
      <c r="CX60">
        <f t="shared" si="311"/>
        <v>0</v>
      </c>
      <c r="CY60">
        <f t="shared" si="311"/>
        <v>0</v>
      </c>
      <c r="CZ60">
        <f t="shared" si="311"/>
        <v>0</v>
      </c>
      <c r="DA60">
        <f t="shared" si="311"/>
        <v>0</v>
      </c>
      <c r="DB60">
        <f t="shared" si="311"/>
        <v>0</v>
      </c>
      <c r="DC60">
        <f t="shared" si="311"/>
        <v>0</v>
      </c>
      <c r="DD60">
        <f t="shared" si="312"/>
        <v>0</v>
      </c>
      <c r="DE60">
        <f t="shared" si="312"/>
        <v>0</v>
      </c>
      <c r="DF60">
        <f t="shared" si="312"/>
        <v>0</v>
      </c>
      <c r="DG60">
        <f t="shared" si="312"/>
        <v>0</v>
      </c>
      <c r="DH60">
        <f t="shared" si="312"/>
        <v>0</v>
      </c>
      <c r="DI60">
        <f t="shared" si="312"/>
        <v>0</v>
      </c>
      <c r="DJ60">
        <f t="shared" si="312"/>
        <v>0</v>
      </c>
      <c r="DK60">
        <f t="shared" si="312"/>
        <v>0</v>
      </c>
      <c r="DL60">
        <f t="shared" si="312"/>
        <v>0</v>
      </c>
      <c r="DM60">
        <f t="shared" si="312"/>
        <v>0</v>
      </c>
      <c r="DN60">
        <f t="shared" si="313"/>
        <v>0</v>
      </c>
      <c r="DO60">
        <f t="shared" si="313"/>
        <v>0</v>
      </c>
      <c r="DP60">
        <f t="shared" si="313"/>
        <v>0</v>
      </c>
      <c r="DQ60">
        <f t="shared" si="313"/>
        <v>0</v>
      </c>
      <c r="DR60">
        <f t="shared" si="313"/>
        <v>0</v>
      </c>
      <c r="DS60">
        <f t="shared" si="313"/>
        <v>0</v>
      </c>
      <c r="DT60">
        <f t="shared" si="313"/>
        <v>0</v>
      </c>
      <c r="DU60">
        <f t="shared" si="313"/>
        <v>0</v>
      </c>
      <c r="DV60">
        <f t="shared" si="313"/>
        <v>0</v>
      </c>
      <c r="DW60">
        <v>0</v>
      </c>
      <c r="DY60" s="10">
        <v>55</v>
      </c>
      <c r="DZ60">
        <f t="shared" si="170"/>
        <v>0</v>
      </c>
      <c r="EA60">
        <f t="shared" si="171"/>
        <v>0</v>
      </c>
      <c r="EB60">
        <f t="shared" si="172"/>
        <v>0</v>
      </c>
      <c r="EC60">
        <f t="shared" si="173"/>
        <v>0</v>
      </c>
      <c r="ED60">
        <f t="shared" si="174"/>
        <v>0</v>
      </c>
      <c r="EE60">
        <f t="shared" si="175"/>
        <v>0</v>
      </c>
      <c r="EF60">
        <f t="shared" si="176"/>
        <v>0</v>
      </c>
      <c r="EG60">
        <f t="shared" si="177"/>
        <v>0</v>
      </c>
      <c r="EH60">
        <f t="shared" si="178"/>
        <v>0</v>
      </c>
      <c r="EI60">
        <f t="shared" si="179"/>
        <v>0</v>
      </c>
      <c r="EJ60">
        <f t="shared" si="180"/>
        <v>0</v>
      </c>
      <c r="EK60">
        <f t="shared" si="181"/>
        <v>0</v>
      </c>
      <c r="EL60">
        <f t="shared" si="182"/>
        <v>0</v>
      </c>
      <c r="EM60">
        <f t="shared" si="183"/>
        <v>0</v>
      </c>
      <c r="EN60">
        <f t="shared" si="184"/>
        <v>0</v>
      </c>
      <c r="EO60">
        <f t="shared" si="185"/>
        <v>0</v>
      </c>
      <c r="EP60">
        <f t="shared" si="186"/>
        <v>0</v>
      </c>
      <c r="EQ60">
        <f t="shared" si="187"/>
        <v>0</v>
      </c>
      <c r="ER60">
        <f t="shared" si="188"/>
        <v>0</v>
      </c>
      <c r="ES60">
        <f t="shared" si="189"/>
        <v>0</v>
      </c>
      <c r="ET60">
        <f t="shared" si="190"/>
        <v>0</v>
      </c>
      <c r="EU60">
        <f t="shared" si="191"/>
        <v>0</v>
      </c>
      <c r="EV60">
        <f t="shared" si="192"/>
        <v>0</v>
      </c>
      <c r="EW60">
        <f t="shared" si="193"/>
        <v>0</v>
      </c>
      <c r="EX60">
        <f t="shared" si="194"/>
        <v>0</v>
      </c>
      <c r="EY60">
        <f t="shared" si="195"/>
        <v>0</v>
      </c>
      <c r="EZ60">
        <f t="shared" si="196"/>
        <v>0</v>
      </c>
      <c r="FA60">
        <f t="shared" si="197"/>
        <v>0</v>
      </c>
      <c r="FB60">
        <f t="shared" si="198"/>
        <v>0</v>
      </c>
      <c r="FC60">
        <f t="shared" si="199"/>
        <v>0</v>
      </c>
      <c r="FD60">
        <f t="shared" si="200"/>
        <v>0</v>
      </c>
      <c r="FE60">
        <f t="shared" si="201"/>
        <v>0</v>
      </c>
      <c r="FF60">
        <f t="shared" si="202"/>
        <v>0</v>
      </c>
      <c r="FG60">
        <f t="shared" si="203"/>
        <v>0</v>
      </c>
      <c r="FH60">
        <f t="shared" si="204"/>
        <v>0</v>
      </c>
      <c r="FI60">
        <f t="shared" si="205"/>
        <v>0</v>
      </c>
      <c r="FJ60">
        <f t="shared" si="206"/>
        <v>0</v>
      </c>
      <c r="FK60">
        <f t="shared" si="207"/>
        <v>0</v>
      </c>
      <c r="FL60">
        <f t="shared" si="208"/>
        <v>0</v>
      </c>
      <c r="FM60">
        <f t="shared" si="209"/>
        <v>0</v>
      </c>
      <c r="FN60">
        <f t="shared" si="210"/>
        <v>0</v>
      </c>
      <c r="FO60">
        <f t="shared" si="211"/>
        <v>0</v>
      </c>
      <c r="FP60">
        <f t="shared" si="212"/>
        <v>0</v>
      </c>
      <c r="FQ60">
        <f t="shared" si="213"/>
        <v>0</v>
      </c>
      <c r="FR60">
        <f t="shared" si="214"/>
        <v>0</v>
      </c>
      <c r="FS60">
        <f t="shared" si="215"/>
        <v>0</v>
      </c>
      <c r="FT60">
        <f t="shared" si="216"/>
        <v>0</v>
      </c>
      <c r="FU60">
        <f t="shared" si="217"/>
        <v>0</v>
      </c>
      <c r="FV60">
        <f t="shared" si="218"/>
        <v>0</v>
      </c>
      <c r="FW60">
        <f t="shared" si="219"/>
        <v>0</v>
      </c>
      <c r="FX60">
        <f t="shared" si="220"/>
        <v>0</v>
      </c>
      <c r="FY60">
        <f t="shared" si="221"/>
        <v>0</v>
      </c>
      <c r="FZ60">
        <f t="shared" si="222"/>
        <v>0</v>
      </c>
      <c r="GA60">
        <f t="shared" si="223"/>
        <v>0</v>
      </c>
      <c r="GB60">
        <f t="shared" si="224"/>
        <v>0</v>
      </c>
      <c r="GC60">
        <f t="shared" si="225"/>
        <v>0</v>
      </c>
      <c r="GD60">
        <f t="shared" si="226"/>
        <v>0</v>
      </c>
      <c r="GE60">
        <f t="shared" si="227"/>
        <v>0</v>
      </c>
      <c r="GF60">
        <f t="shared" si="228"/>
        <v>0</v>
      </c>
      <c r="GG60">
        <f t="shared" si="229"/>
        <v>0</v>
      </c>
      <c r="GH60">
        <f t="shared" si="230"/>
        <v>0</v>
      </c>
      <c r="GI60">
        <f t="shared" si="231"/>
        <v>0</v>
      </c>
      <c r="GJ60">
        <f t="shared" si="232"/>
        <v>0</v>
      </c>
      <c r="GK60">
        <f t="shared" si="233"/>
        <v>0</v>
      </c>
      <c r="GL60">
        <f t="shared" si="234"/>
        <v>0</v>
      </c>
      <c r="GM60">
        <f t="shared" si="235"/>
        <v>0</v>
      </c>
      <c r="GN60">
        <f t="shared" si="236"/>
        <v>0</v>
      </c>
      <c r="GO60">
        <f t="shared" si="237"/>
        <v>0</v>
      </c>
      <c r="GP60">
        <f t="shared" si="238"/>
        <v>0</v>
      </c>
      <c r="GQ60">
        <f t="shared" si="239"/>
        <v>0</v>
      </c>
      <c r="GR60">
        <f t="shared" si="240"/>
        <v>0</v>
      </c>
      <c r="GS60">
        <f t="shared" si="241"/>
        <v>0</v>
      </c>
      <c r="GT60">
        <f t="shared" si="242"/>
        <v>0</v>
      </c>
      <c r="GU60">
        <f t="shared" si="243"/>
        <v>0</v>
      </c>
      <c r="GV60">
        <f t="shared" si="244"/>
        <v>0</v>
      </c>
      <c r="GW60">
        <f t="shared" si="245"/>
        <v>0</v>
      </c>
      <c r="GX60">
        <f t="shared" si="246"/>
        <v>0</v>
      </c>
      <c r="GY60">
        <f t="shared" si="247"/>
        <v>0</v>
      </c>
      <c r="GZ60">
        <f t="shared" si="248"/>
        <v>0</v>
      </c>
      <c r="HA60">
        <f t="shared" si="249"/>
        <v>0</v>
      </c>
      <c r="HB60">
        <f t="shared" si="250"/>
        <v>0</v>
      </c>
      <c r="HC60">
        <f t="shared" si="251"/>
        <v>0</v>
      </c>
      <c r="HD60">
        <f t="shared" si="252"/>
        <v>0</v>
      </c>
      <c r="HE60">
        <f t="shared" si="253"/>
        <v>0</v>
      </c>
      <c r="HF60">
        <f t="shared" si="254"/>
        <v>0</v>
      </c>
      <c r="HG60">
        <f t="shared" si="255"/>
        <v>0</v>
      </c>
      <c r="HH60">
        <f t="shared" si="256"/>
        <v>0</v>
      </c>
      <c r="HI60">
        <f t="shared" si="257"/>
        <v>0</v>
      </c>
      <c r="HJ60">
        <f t="shared" si="258"/>
        <v>0</v>
      </c>
      <c r="HK60">
        <f t="shared" si="259"/>
        <v>0</v>
      </c>
      <c r="HL60">
        <f t="shared" si="260"/>
        <v>0</v>
      </c>
      <c r="HM60">
        <f t="shared" si="261"/>
        <v>0</v>
      </c>
      <c r="HN60">
        <f t="shared" si="262"/>
        <v>0</v>
      </c>
      <c r="HO60">
        <f t="shared" si="263"/>
        <v>0</v>
      </c>
      <c r="HP60">
        <f t="shared" si="264"/>
        <v>0</v>
      </c>
      <c r="HQ60">
        <f t="shared" si="265"/>
        <v>0</v>
      </c>
      <c r="HR60">
        <f t="shared" si="266"/>
        <v>0</v>
      </c>
      <c r="HS60">
        <f t="shared" si="267"/>
        <v>0</v>
      </c>
      <c r="HT60">
        <f t="shared" si="268"/>
        <v>0</v>
      </c>
      <c r="HU60">
        <f t="shared" si="269"/>
        <v>0</v>
      </c>
      <c r="HV60">
        <f t="shared" si="270"/>
        <v>0</v>
      </c>
      <c r="HW60">
        <f t="shared" si="271"/>
        <v>0</v>
      </c>
      <c r="HX60">
        <f t="shared" si="272"/>
        <v>0</v>
      </c>
      <c r="HY60">
        <f t="shared" si="273"/>
        <v>0</v>
      </c>
      <c r="HZ60">
        <f t="shared" si="274"/>
        <v>0</v>
      </c>
      <c r="IA60">
        <f t="shared" si="275"/>
        <v>0</v>
      </c>
      <c r="IB60">
        <f t="shared" si="276"/>
        <v>0</v>
      </c>
      <c r="IC60">
        <f t="shared" si="277"/>
        <v>0</v>
      </c>
      <c r="ID60">
        <f t="shared" si="278"/>
        <v>0</v>
      </c>
      <c r="IE60">
        <f t="shared" si="279"/>
        <v>0</v>
      </c>
      <c r="IF60">
        <f t="shared" si="280"/>
        <v>0</v>
      </c>
      <c r="IG60">
        <f t="shared" si="281"/>
        <v>0</v>
      </c>
      <c r="IH60">
        <f t="shared" si="282"/>
        <v>0</v>
      </c>
      <c r="II60">
        <f t="shared" si="283"/>
        <v>0</v>
      </c>
      <c r="IJ60">
        <f t="shared" si="284"/>
        <v>0</v>
      </c>
      <c r="IK60">
        <f t="shared" si="285"/>
        <v>0</v>
      </c>
      <c r="IL60">
        <f t="shared" si="286"/>
        <v>0</v>
      </c>
      <c r="IM60">
        <f t="shared" si="287"/>
        <v>0</v>
      </c>
      <c r="IN60">
        <f t="shared" si="288"/>
        <v>0</v>
      </c>
      <c r="IO60">
        <f t="shared" si="289"/>
        <v>0</v>
      </c>
    </row>
    <row r="61" spans="1:249" ht="15">
      <c r="A61" s="11">
        <v>56</v>
      </c>
      <c r="B61" s="11" t="str">
        <f>IF(A61&lt;=$E$2,Inputs!A61,"")</f>
        <v/>
      </c>
      <c r="C61" s="11">
        <f>IF(A61&lt;=$E$2,Inputs!D61,0)</f>
        <v>0</v>
      </c>
      <c r="D61" s="11">
        <f>IF(A61&lt;=$E$2,Inputs!F61,0)</f>
        <v>0</v>
      </c>
      <c r="E61" s="11">
        <f t="shared" si="169"/>
        <v>0</v>
      </c>
      <c r="G61" s="9">
        <v>56</v>
      </c>
      <c r="H61">
        <f t="shared" si="302"/>
        <v>0</v>
      </c>
      <c r="I61">
        <f t="shared" si="302"/>
        <v>0</v>
      </c>
      <c r="J61">
        <f t="shared" si="302"/>
        <v>0</v>
      </c>
      <c r="K61">
        <f t="shared" si="302"/>
        <v>0</v>
      </c>
      <c r="L61">
        <f t="shared" si="302"/>
        <v>0</v>
      </c>
      <c r="M61">
        <f t="shared" si="302"/>
        <v>0</v>
      </c>
      <c r="N61">
        <f t="shared" si="302"/>
        <v>0</v>
      </c>
      <c r="O61">
        <f t="shared" si="302"/>
        <v>0</v>
      </c>
      <c r="P61">
        <f t="shared" si="302"/>
        <v>0</v>
      </c>
      <c r="Q61">
        <f t="shared" si="302"/>
        <v>0</v>
      </c>
      <c r="R61">
        <f t="shared" si="303"/>
        <v>0</v>
      </c>
      <c r="S61">
        <f t="shared" si="303"/>
        <v>0</v>
      </c>
      <c r="T61">
        <f t="shared" si="303"/>
        <v>0</v>
      </c>
      <c r="U61">
        <f t="shared" si="303"/>
        <v>0</v>
      </c>
      <c r="V61">
        <f t="shared" si="303"/>
        <v>0</v>
      </c>
      <c r="W61">
        <f t="shared" si="303"/>
        <v>0</v>
      </c>
      <c r="X61">
        <f t="shared" si="303"/>
        <v>0</v>
      </c>
      <c r="Y61">
        <f t="shared" si="303"/>
        <v>0</v>
      </c>
      <c r="Z61">
        <f t="shared" si="303"/>
        <v>0</v>
      </c>
      <c r="AA61">
        <f t="shared" si="303"/>
        <v>0</v>
      </c>
      <c r="AB61">
        <f t="shared" si="304"/>
        <v>0</v>
      </c>
      <c r="AC61">
        <f t="shared" si="304"/>
        <v>0</v>
      </c>
      <c r="AD61">
        <f t="shared" si="304"/>
        <v>0</v>
      </c>
      <c r="AE61">
        <f t="shared" si="304"/>
        <v>0</v>
      </c>
      <c r="AF61">
        <f t="shared" si="304"/>
        <v>0</v>
      </c>
      <c r="AG61">
        <f t="shared" si="304"/>
        <v>0</v>
      </c>
      <c r="AH61">
        <f t="shared" si="304"/>
        <v>0</v>
      </c>
      <c r="AI61">
        <f t="shared" si="304"/>
        <v>0</v>
      </c>
      <c r="AJ61">
        <f t="shared" si="304"/>
        <v>0</v>
      </c>
      <c r="AK61">
        <f t="shared" si="304"/>
        <v>0</v>
      </c>
      <c r="AL61">
        <f t="shared" si="305"/>
        <v>0</v>
      </c>
      <c r="AM61">
        <f t="shared" si="305"/>
        <v>0</v>
      </c>
      <c r="AN61">
        <f t="shared" si="305"/>
        <v>0</v>
      </c>
      <c r="AO61">
        <f t="shared" si="305"/>
        <v>0</v>
      </c>
      <c r="AP61">
        <f t="shared" si="305"/>
        <v>0</v>
      </c>
      <c r="AQ61">
        <f t="shared" si="305"/>
        <v>0</v>
      </c>
      <c r="AR61">
        <f t="shared" si="305"/>
        <v>0</v>
      </c>
      <c r="AS61">
        <f t="shared" si="305"/>
        <v>0</v>
      </c>
      <c r="AT61">
        <f t="shared" si="305"/>
        <v>0</v>
      </c>
      <c r="AU61">
        <f t="shared" si="305"/>
        <v>0</v>
      </c>
      <c r="AV61">
        <f t="shared" si="306"/>
        <v>0</v>
      </c>
      <c r="AW61">
        <f t="shared" si="306"/>
        <v>0</v>
      </c>
      <c r="AX61">
        <f t="shared" si="306"/>
        <v>0</v>
      </c>
      <c r="AY61">
        <f t="shared" si="306"/>
        <v>0</v>
      </c>
      <c r="AZ61">
        <f t="shared" si="306"/>
        <v>0</v>
      </c>
      <c r="BA61">
        <f t="shared" si="306"/>
        <v>0</v>
      </c>
      <c r="BB61">
        <f t="shared" si="306"/>
        <v>0</v>
      </c>
      <c r="BC61">
        <f t="shared" si="306"/>
        <v>0</v>
      </c>
      <c r="BD61">
        <f t="shared" si="306"/>
        <v>0</v>
      </c>
      <c r="BE61">
        <f t="shared" si="306"/>
        <v>0</v>
      </c>
      <c r="BF61">
        <f t="shared" si="307"/>
        <v>0</v>
      </c>
      <c r="BG61">
        <f t="shared" si="307"/>
        <v>0</v>
      </c>
      <c r="BH61">
        <f t="shared" si="307"/>
        <v>0</v>
      </c>
      <c r="BI61">
        <f t="shared" si="307"/>
        <v>0</v>
      </c>
      <c r="BJ61">
        <f t="shared" si="307"/>
        <v>0</v>
      </c>
      <c r="BK61">
        <f t="shared" si="307"/>
        <v>0</v>
      </c>
      <c r="BL61">
        <f t="shared" si="307"/>
        <v>0</v>
      </c>
      <c r="BM61">
        <f t="shared" si="307"/>
        <v>0</v>
      </c>
      <c r="BN61">
        <f t="shared" si="307"/>
        <v>0</v>
      </c>
      <c r="BO61">
        <f t="shared" si="307"/>
        <v>0</v>
      </c>
      <c r="BP61">
        <f t="shared" si="308"/>
        <v>0</v>
      </c>
      <c r="BQ61">
        <f t="shared" si="308"/>
        <v>0</v>
      </c>
      <c r="BR61">
        <f t="shared" si="308"/>
        <v>0</v>
      </c>
      <c r="BS61">
        <f t="shared" si="308"/>
        <v>0</v>
      </c>
      <c r="BT61">
        <f t="shared" si="308"/>
        <v>0</v>
      </c>
      <c r="BU61">
        <f t="shared" si="308"/>
        <v>0</v>
      </c>
      <c r="BV61">
        <f t="shared" si="308"/>
        <v>0</v>
      </c>
      <c r="BW61">
        <f t="shared" si="308"/>
        <v>0</v>
      </c>
      <c r="BX61">
        <f t="shared" si="308"/>
        <v>0</v>
      </c>
      <c r="BY61">
        <f t="shared" si="308"/>
        <v>0</v>
      </c>
      <c r="BZ61">
        <f t="shared" si="309"/>
        <v>0</v>
      </c>
      <c r="CA61">
        <f t="shared" si="309"/>
        <v>0</v>
      </c>
      <c r="CB61">
        <f t="shared" si="309"/>
        <v>0</v>
      </c>
      <c r="CC61">
        <f t="shared" si="309"/>
        <v>0</v>
      </c>
      <c r="CD61">
        <f t="shared" si="309"/>
        <v>0</v>
      </c>
      <c r="CE61">
        <f t="shared" si="309"/>
        <v>0</v>
      </c>
      <c r="CF61">
        <f t="shared" si="309"/>
        <v>0</v>
      </c>
      <c r="CG61">
        <f t="shared" si="309"/>
        <v>0</v>
      </c>
      <c r="CH61">
        <f t="shared" si="309"/>
        <v>0</v>
      </c>
      <c r="CI61">
        <f t="shared" si="309"/>
        <v>0</v>
      </c>
      <c r="CJ61">
        <f t="shared" si="310"/>
        <v>0</v>
      </c>
      <c r="CK61">
        <f t="shared" si="310"/>
        <v>0</v>
      </c>
      <c r="CL61">
        <f t="shared" si="310"/>
        <v>0</v>
      </c>
      <c r="CM61">
        <f t="shared" si="310"/>
        <v>0</v>
      </c>
      <c r="CN61">
        <f t="shared" si="310"/>
        <v>0</v>
      </c>
      <c r="CO61">
        <f t="shared" si="310"/>
        <v>0</v>
      </c>
      <c r="CP61">
        <f t="shared" si="310"/>
        <v>0</v>
      </c>
      <c r="CQ61">
        <f t="shared" si="310"/>
        <v>0</v>
      </c>
      <c r="CR61">
        <f t="shared" si="310"/>
        <v>0</v>
      </c>
      <c r="CS61">
        <f t="shared" si="310"/>
        <v>0</v>
      </c>
      <c r="CT61">
        <f t="shared" si="311"/>
        <v>0</v>
      </c>
      <c r="CU61">
        <f t="shared" si="311"/>
        <v>0</v>
      </c>
      <c r="CV61">
        <f t="shared" si="311"/>
        <v>0</v>
      </c>
      <c r="CW61">
        <f t="shared" si="311"/>
        <v>0</v>
      </c>
      <c r="CX61">
        <f t="shared" si="311"/>
        <v>0</v>
      </c>
      <c r="CY61">
        <f t="shared" si="311"/>
        <v>0</v>
      </c>
      <c r="CZ61">
        <f t="shared" si="311"/>
        <v>0</v>
      </c>
      <c r="DA61">
        <f t="shared" si="311"/>
        <v>0</v>
      </c>
      <c r="DB61">
        <f t="shared" si="311"/>
        <v>0</v>
      </c>
      <c r="DC61">
        <f t="shared" si="311"/>
        <v>0</v>
      </c>
      <c r="DD61">
        <f t="shared" si="312"/>
        <v>0</v>
      </c>
      <c r="DE61">
        <f t="shared" si="312"/>
        <v>0</v>
      </c>
      <c r="DF61">
        <f t="shared" si="312"/>
        <v>0</v>
      </c>
      <c r="DG61">
        <f t="shared" si="312"/>
        <v>0</v>
      </c>
      <c r="DH61">
        <f t="shared" si="312"/>
        <v>0</v>
      </c>
      <c r="DI61">
        <f t="shared" si="312"/>
        <v>0</v>
      </c>
      <c r="DJ61">
        <f t="shared" si="312"/>
        <v>0</v>
      </c>
      <c r="DK61">
        <f t="shared" si="312"/>
        <v>0</v>
      </c>
      <c r="DL61">
        <f t="shared" si="312"/>
        <v>0</v>
      </c>
      <c r="DM61">
        <f t="shared" si="312"/>
        <v>0</v>
      </c>
      <c r="DN61">
        <f t="shared" si="313"/>
        <v>0</v>
      </c>
      <c r="DO61">
        <f t="shared" si="313"/>
        <v>0</v>
      </c>
      <c r="DP61">
        <f t="shared" si="313"/>
        <v>0</v>
      </c>
      <c r="DQ61">
        <f t="shared" si="313"/>
        <v>0</v>
      </c>
      <c r="DR61">
        <f t="shared" si="313"/>
        <v>0</v>
      </c>
      <c r="DS61">
        <f t="shared" si="313"/>
        <v>0</v>
      </c>
      <c r="DT61">
        <f t="shared" si="313"/>
        <v>0</v>
      </c>
      <c r="DU61">
        <f t="shared" si="313"/>
        <v>0</v>
      </c>
      <c r="DV61">
        <f t="shared" si="313"/>
        <v>0</v>
      </c>
      <c r="DW61">
        <v>0</v>
      </c>
      <c r="DY61" s="10">
        <v>56</v>
      </c>
      <c r="DZ61">
        <f t="shared" si="170"/>
        <v>0</v>
      </c>
      <c r="EA61">
        <f t="shared" si="171"/>
        <v>0</v>
      </c>
      <c r="EB61">
        <f t="shared" si="172"/>
        <v>0</v>
      </c>
      <c r="EC61">
        <f t="shared" si="173"/>
        <v>0</v>
      </c>
      <c r="ED61">
        <f t="shared" si="174"/>
        <v>0</v>
      </c>
      <c r="EE61">
        <f t="shared" si="175"/>
        <v>0</v>
      </c>
      <c r="EF61">
        <f t="shared" si="176"/>
        <v>0</v>
      </c>
      <c r="EG61">
        <f t="shared" si="177"/>
        <v>0</v>
      </c>
      <c r="EH61">
        <f t="shared" si="178"/>
        <v>0</v>
      </c>
      <c r="EI61">
        <f t="shared" si="179"/>
        <v>0</v>
      </c>
      <c r="EJ61">
        <f t="shared" si="180"/>
        <v>0</v>
      </c>
      <c r="EK61">
        <f t="shared" si="181"/>
        <v>0</v>
      </c>
      <c r="EL61">
        <f t="shared" si="182"/>
        <v>0</v>
      </c>
      <c r="EM61">
        <f t="shared" si="183"/>
        <v>0</v>
      </c>
      <c r="EN61">
        <f t="shared" si="184"/>
        <v>0</v>
      </c>
      <c r="EO61">
        <f t="shared" si="185"/>
        <v>0</v>
      </c>
      <c r="EP61">
        <f t="shared" si="186"/>
        <v>0</v>
      </c>
      <c r="EQ61">
        <f t="shared" si="187"/>
        <v>0</v>
      </c>
      <c r="ER61">
        <f t="shared" si="188"/>
        <v>0</v>
      </c>
      <c r="ES61">
        <f t="shared" si="189"/>
        <v>0</v>
      </c>
      <c r="ET61">
        <f t="shared" si="190"/>
        <v>0</v>
      </c>
      <c r="EU61">
        <f t="shared" si="191"/>
        <v>0</v>
      </c>
      <c r="EV61">
        <f t="shared" si="192"/>
        <v>0</v>
      </c>
      <c r="EW61">
        <f t="shared" si="193"/>
        <v>0</v>
      </c>
      <c r="EX61">
        <f t="shared" si="194"/>
        <v>0</v>
      </c>
      <c r="EY61">
        <f t="shared" si="195"/>
        <v>0</v>
      </c>
      <c r="EZ61">
        <f t="shared" si="196"/>
        <v>0</v>
      </c>
      <c r="FA61">
        <f t="shared" si="197"/>
        <v>0</v>
      </c>
      <c r="FB61">
        <f t="shared" si="198"/>
        <v>0</v>
      </c>
      <c r="FC61">
        <f t="shared" si="199"/>
        <v>0</v>
      </c>
      <c r="FD61">
        <f t="shared" si="200"/>
        <v>0</v>
      </c>
      <c r="FE61">
        <f t="shared" si="201"/>
        <v>0</v>
      </c>
      <c r="FF61">
        <f t="shared" si="202"/>
        <v>0</v>
      </c>
      <c r="FG61">
        <f t="shared" si="203"/>
        <v>0</v>
      </c>
      <c r="FH61">
        <f t="shared" si="204"/>
        <v>0</v>
      </c>
      <c r="FI61">
        <f t="shared" si="205"/>
        <v>0</v>
      </c>
      <c r="FJ61">
        <f t="shared" si="206"/>
        <v>0</v>
      </c>
      <c r="FK61">
        <f t="shared" si="207"/>
        <v>0</v>
      </c>
      <c r="FL61">
        <f t="shared" si="208"/>
        <v>0</v>
      </c>
      <c r="FM61">
        <f t="shared" si="209"/>
        <v>0</v>
      </c>
      <c r="FN61">
        <f t="shared" si="210"/>
        <v>0</v>
      </c>
      <c r="FO61">
        <f t="shared" si="211"/>
        <v>0</v>
      </c>
      <c r="FP61">
        <f t="shared" si="212"/>
        <v>0</v>
      </c>
      <c r="FQ61">
        <f t="shared" si="213"/>
        <v>0</v>
      </c>
      <c r="FR61">
        <f t="shared" si="214"/>
        <v>0</v>
      </c>
      <c r="FS61">
        <f t="shared" si="215"/>
        <v>0</v>
      </c>
      <c r="FT61">
        <f t="shared" si="216"/>
        <v>0</v>
      </c>
      <c r="FU61">
        <f t="shared" si="217"/>
        <v>0</v>
      </c>
      <c r="FV61">
        <f t="shared" si="218"/>
        <v>0</v>
      </c>
      <c r="FW61">
        <f t="shared" si="219"/>
        <v>0</v>
      </c>
      <c r="FX61">
        <f t="shared" si="220"/>
        <v>0</v>
      </c>
      <c r="FY61">
        <f t="shared" si="221"/>
        <v>0</v>
      </c>
      <c r="FZ61">
        <f t="shared" si="222"/>
        <v>0</v>
      </c>
      <c r="GA61">
        <f t="shared" si="223"/>
        <v>0</v>
      </c>
      <c r="GB61">
        <f t="shared" si="224"/>
        <v>0</v>
      </c>
      <c r="GC61">
        <f t="shared" si="225"/>
        <v>0</v>
      </c>
      <c r="GD61">
        <f t="shared" si="226"/>
        <v>0</v>
      </c>
      <c r="GE61">
        <f t="shared" si="227"/>
        <v>0</v>
      </c>
      <c r="GF61">
        <f t="shared" si="228"/>
        <v>0</v>
      </c>
      <c r="GG61">
        <f t="shared" si="229"/>
        <v>0</v>
      </c>
      <c r="GH61">
        <f t="shared" si="230"/>
        <v>0</v>
      </c>
      <c r="GI61">
        <f t="shared" si="231"/>
        <v>0</v>
      </c>
      <c r="GJ61">
        <f t="shared" si="232"/>
        <v>0</v>
      </c>
      <c r="GK61">
        <f t="shared" si="233"/>
        <v>0</v>
      </c>
      <c r="GL61">
        <f t="shared" si="234"/>
        <v>0</v>
      </c>
      <c r="GM61">
        <f t="shared" si="235"/>
        <v>0</v>
      </c>
      <c r="GN61">
        <f t="shared" si="236"/>
        <v>0</v>
      </c>
      <c r="GO61">
        <f t="shared" si="237"/>
        <v>0</v>
      </c>
      <c r="GP61">
        <f t="shared" si="238"/>
        <v>0</v>
      </c>
      <c r="GQ61">
        <f t="shared" si="239"/>
        <v>0</v>
      </c>
      <c r="GR61">
        <f t="shared" si="240"/>
        <v>0</v>
      </c>
      <c r="GS61">
        <f t="shared" si="241"/>
        <v>0</v>
      </c>
      <c r="GT61">
        <f t="shared" si="242"/>
        <v>0</v>
      </c>
      <c r="GU61">
        <f t="shared" si="243"/>
        <v>0</v>
      </c>
      <c r="GV61">
        <f t="shared" si="244"/>
        <v>0</v>
      </c>
      <c r="GW61">
        <f t="shared" si="245"/>
        <v>0</v>
      </c>
      <c r="GX61">
        <f t="shared" si="246"/>
        <v>0</v>
      </c>
      <c r="GY61">
        <f t="shared" si="247"/>
        <v>0</v>
      </c>
      <c r="GZ61">
        <f t="shared" si="248"/>
        <v>0</v>
      </c>
      <c r="HA61">
        <f t="shared" si="249"/>
        <v>0</v>
      </c>
      <c r="HB61">
        <f t="shared" si="250"/>
        <v>0</v>
      </c>
      <c r="HC61">
        <f t="shared" si="251"/>
        <v>0</v>
      </c>
      <c r="HD61">
        <f t="shared" si="252"/>
        <v>0</v>
      </c>
      <c r="HE61">
        <f t="shared" si="253"/>
        <v>0</v>
      </c>
      <c r="HF61">
        <f t="shared" si="254"/>
        <v>0</v>
      </c>
      <c r="HG61">
        <f t="shared" si="255"/>
        <v>0</v>
      </c>
      <c r="HH61">
        <f t="shared" si="256"/>
        <v>0</v>
      </c>
      <c r="HI61">
        <f t="shared" si="257"/>
        <v>0</v>
      </c>
      <c r="HJ61">
        <f t="shared" si="258"/>
        <v>0</v>
      </c>
      <c r="HK61">
        <f t="shared" si="259"/>
        <v>0</v>
      </c>
      <c r="HL61">
        <f t="shared" si="260"/>
        <v>0</v>
      </c>
      <c r="HM61">
        <f t="shared" si="261"/>
        <v>0</v>
      </c>
      <c r="HN61">
        <f t="shared" si="262"/>
        <v>0</v>
      </c>
      <c r="HO61">
        <f t="shared" si="263"/>
        <v>0</v>
      </c>
      <c r="HP61">
        <f t="shared" si="264"/>
        <v>0</v>
      </c>
      <c r="HQ61">
        <f t="shared" si="265"/>
        <v>0</v>
      </c>
      <c r="HR61">
        <f t="shared" si="266"/>
        <v>0</v>
      </c>
      <c r="HS61">
        <f t="shared" si="267"/>
        <v>0</v>
      </c>
      <c r="HT61">
        <f t="shared" si="268"/>
        <v>0</v>
      </c>
      <c r="HU61">
        <f t="shared" si="269"/>
        <v>0</v>
      </c>
      <c r="HV61">
        <f t="shared" si="270"/>
        <v>0</v>
      </c>
      <c r="HW61">
        <f t="shared" si="271"/>
        <v>0</v>
      </c>
      <c r="HX61">
        <f t="shared" si="272"/>
        <v>0</v>
      </c>
      <c r="HY61">
        <f t="shared" si="273"/>
        <v>0</v>
      </c>
      <c r="HZ61">
        <f t="shared" si="274"/>
        <v>0</v>
      </c>
      <c r="IA61">
        <f t="shared" si="275"/>
        <v>0</v>
      </c>
      <c r="IB61">
        <f t="shared" si="276"/>
        <v>0</v>
      </c>
      <c r="IC61">
        <f t="shared" si="277"/>
        <v>0</v>
      </c>
      <c r="ID61">
        <f t="shared" si="278"/>
        <v>0</v>
      </c>
      <c r="IE61">
        <f t="shared" si="279"/>
        <v>0</v>
      </c>
      <c r="IF61">
        <f t="shared" si="280"/>
        <v>0</v>
      </c>
      <c r="IG61">
        <f t="shared" si="281"/>
        <v>0</v>
      </c>
      <c r="IH61">
        <f t="shared" si="282"/>
        <v>0</v>
      </c>
      <c r="II61">
        <f t="shared" si="283"/>
        <v>0</v>
      </c>
      <c r="IJ61">
        <f t="shared" si="284"/>
        <v>0</v>
      </c>
      <c r="IK61">
        <f t="shared" si="285"/>
        <v>0</v>
      </c>
      <c r="IL61">
        <f t="shared" si="286"/>
        <v>0</v>
      </c>
      <c r="IM61">
        <f t="shared" si="287"/>
        <v>0</v>
      </c>
      <c r="IN61">
        <f t="shared" si="288"/>
        <v>0</v>
      </c>
      <c r="IO61">
        <f t="shared" si="289"/>
        <v>0</v>
      </c>
    </row>
    <row r="62" spans="1:249" ht="15">
      <c r="A62" s="11">
        <v>57</v>
      </c>
      <c r="B62" s="11" t="str">
        <f>IF(A62&lt;=$E$2,Inputs!A62,"")</f>
        <v/>
      </c>
      <c r="C62" s="11">
        <f>IF(A62&lt;=$E$2,Inputs!D62,0)</f>
        <v>0</v>
      </c>
      <c r="D62" s="11">
        <f>IF(A62&lt;=$E$2,Inputs!F62,0)</f>
        <v>0</v>
      </c>
      <c r="E62" s="11">
        <f t="shared" si="169"/>
        <v>0</v>
      </c>
      <c r="G62" s="9">
        <v>57</v>
      </c>
      <c r="H62">
        <f t="shared" si="302"/>
        <v>0</v>
      </c>
      <c r="I62">
        <f t="shared" si="302"/>
        <v>0</v>
      </c>
      <c r="J62">
        <f t="shared" si="302"/>
        <v>0</v>
      </c>
      <c r="K62">
        <f t="shared" si="302"/>
        <v>0</v>
      </c>
      <c r="L62">
        <f t="shared" si="302"/>
        <v>0</v>
      </c>
      <c r="M62">
        <f t="shared" si="302"/>
        <v>0</v>
      </c>
      <c r="N62">
        <f t="shared" si="302"/>
        <v>0</v>
      </c>
      <c r="O62">
        <f t="shared" si="302"/>
        <v>0</v>
      </c>
      <c r="P62">
        <f t="shared" si="302"/>
        <v>0</v>
      </c>
      <c r="Q62">
        <f t="shared" si="302"/>
        <v>0</v>
      </c>
      <c r="R62">
        <f t="shared" si="303"/>
        <v>0</v>
      </c>
      <c r="S62">
        <f t="shared" si="303"/>
        <v>0</v>
      </c>
      <c r="T62">
        <f t="shared" si="303"/>
        <v>0</v>
      </c>
      <c r="U62">
        <f t="shared" si="303"/>
        <v>0</v>
      </c>
      <c r="V62">
        <f t="shared" si="303"/>
        <v>0</v>
      </c>
      <c r="W62">
        <f t="shared" si="303"/>
        <v>0</v>
      </c>
      <c r="X62">
        <f t="shared" si="303"/>
        <v>0</v>
      </c>
      <c r="Y62">
        <f t="shared" si="303"/>
        <v>0</v>
      </c>
      <c r="Z62">
        <f t="shared" si="303"/>
        <v>0</v>
      </c>
      <c r="AA62">
        <f t="shared" si="303"/>
        <v>0</v>
      </c>
      <c r="AB62">
        <f t="shared" si="304"/>
        <v>0</v>
      </c>
      <c r="AC62">
        <f t="shared" si="304"/>
        <v>0</v>
      </c>
      <c r="AD62">
        <f t="shared" si="304"/>
        <v>0</v>
      </c>
      <c r="AE62">
        <f t="shared" si="304"/>
        <v>0</v>
      </c>
      <c r="AF62">
        <f t="shared" si="304"/>
        <v>0</v>
      </c>
      <c r="AG62">
        <f t="shared" si="304"/>
        <v>0</v>
      </c>
      <c r="AH62">
        <f t="shared" si="304"/>
        <v>0</v>
      </c>
      <c r="AI62">
        <f t="shared" si="304"/>
        <v>0</v>
      </c>
      <c r="AJ62">
        <f t="shared" si="304"/>
        <v>0</v>
      </c>
      <c r="AK62">
        <f t="shared" si="304"/>
        <v>0</v>
      </c>
      <c r="AL62">
        <f t="shared" si="305"/>
        <v>0</v>
      </c>
      <c r="AM62">
        <f t="shared" si="305"/>
        <v>0</v>
      </c>
      <c r="AN62">
        <f t="shared" si="305"/>
        <v>0</v>
      </c>
      <c r="AO62">
        <f t="shared" si="305"/>
        <v>0</v>
      </c>
      <c r="AP62">
        <f t="shared" si="305"/>
        <v>0</v>
      </c>
      <c r="AQ62">
        <f t="shared" si="305"/>
        <v>0</v>
      </c>
      <c r="AR62">
        <f t="shared" si="305"/>
        <v>0</v>
      </c>
      <c r="AS62">
        <f t="shared" si="305"/>
        <v>0</v>
      </c>
      <c r="AT62">
        <f t="shared" si="305"/>
        <v>0</v>
      </c>
      <c r="AU62">
        <f t="shared" si="305"/>
        <v>0</v>
      </c>
      <c r="AV62">
        <f t="shared" si="306"/>
        <v>0</v>
      </c>
      <c r="AW62">
        <f t="shared" si="306"/>
        <v>0</v>
      </c>
      <c r="AX62">
        <f t="shared" si="306"/>
        <v>0</v>
      </c>
      <c r="AY62">
        <f t="shared" si="306"/>
        <v>0</v>
      </c>
      <c r="AZ62">
        <f t="shared" si="306"/>
        <v>0</v>
      </c>
      <c r="BA62">
        <f t="shared" si="306"/>
        <v>0</v>
      </c>
      <c r="BB62">
        <f t="shared" si="306"/>
        <v>0</v>
      </c>
      <c r="BC62">
        <f t="shared" si="306"/>
        <v>0</v>
      </c>
      <c r="BD62">
        <f t="shared" si="306"/>
        <v>0</v>
      </c>
      <c r="BE62">
        <f t="shared" si="306"/>
        <v>0</v>
      </c>
      <c r="BF62">
        <f t="shared" si="307"/>
        <v>0</v>
      </c>
      <c r="BG62">
        <f t="shared" si="307"/>
        <v>0</v>
      </c>
      <c r="BH62">
        <f t="shared" si="307"/>
        <v>0</v>
      </c>
      <c r="BI62">
        <f t="shared" si="307"/>
        <v>0</v>
      </c>
      <c r="BJ62">
        <f t="shared" si="307"/>
        <v>0</v>
      </c>
      <c r="BK62">
        <f t="shared" si="307"/>
        <v>0</v>
      </c>
      <c r="BL62">
        <f t="shared" si="307"/>
        <v>0</v>
      </c>
      <c r="BM62">
        <f t="shared" si="307"/>
        <v>0</v>
      </c>
      <c r="BN62">
        <f t="shared" si="307"/>
        <v>0</v>
      </c>
      <c r="BO62">
        <f t="shared" si="307"/>
        <v>0</v>
      </c>
      <c r="BP62">
        <f t="shared" si="308"/>
        <v>0</v>
      </c>
      <c r="BQ62">
        <f t="shared" si="308"/>
        <v>0</v>
      </c>
      <c r="BR62">
        <f t="shared" si="308"/>
        <v>0</v>
      </c>
      <c r="BS62">
        <f t="shared" si="308"/>
        <v>0</v>
      </c>
      <c r="BT62">
        <f t="shared" si="308"/>
        <v>0</v>
      </c>
      <c r="BU62">
        <f t="shared" si="308"/>
        <v>0</v>
      </c>
      <c r="BV62">
        <f t="shared" si="308"/>
        <v>0</v>
      </c>
      <c r="BW62">
        <f t="shared" si="308"/>
        <v>0</v>
      </c>
      <c r="BX62">
        <f t="shared" si="308"/>
        <v>0</v>
      </c>
      <c r="BY62">
        <f t="shared" si="308"/>
        <v>0</v>
      </c>
      <c r="BZ62">
        <f t="shared" si="309"/>
        <v>0</v>
      </c>
      <c r="CA62">
        <f t="shared" si="309"/>
        <v>0</v>
      </c>
      <c r="CB62">
        <f t="shared" si="309"/>
        <v>0</v>
      </c>
      <c r="CC62">
        <f t="shared" si="309"/>
        <v>0</v>
      </c>
      <c r="CD62">
        <f t="shared" si="309"/>
        <v>0</v>
      </c>
      <c r="CE62">
        <f t="shared" si="309"/>
        <v>0</v>
      </c>
      <c r="CF62">
        <f t="shared" si="309"/>
        <v>0</v>
      </c>
      <c r="CG62">
        <f t="shared" si="309"/>
        <v>0</v>
      </c>
      <c r="CH62">
        <f t="shared" si="309"/>
        <v>0</v>
      </c>
      <c r="CI62">
        <f t="shared" si="309"/>
        <v>0</v>
      </c>
      <c r="CJ62">
        <f t="shared" si="310"/>
        <v>0</v>
      </c>
      <c r="CK62">
        <f t="shared" si="310"/>
        <v>0</v>
      </c>
      <c r="CL62">
        <f t="shared" si="310"/>
        <v>0</v>
      </c>
      <c r="CM62">
        <f t="shared" si="310"/>
        <v>0</v>
      </c>
      <c r="CN62">
        <f t="shared" si="310"/>
        <v>0</v>
      </c>
      <c r="CO62">
        <f t="shared" si="310"/>
        <v>0</v>
      </c>
      <c r="CP62">
        <f t="shared" si="310"/>
        <v>0</v>
      </c>
      <c r="CQ62">
        <f t="shared" si="310"/>
        <v>0</v>
      </c>
      <c r="CR62">
        <f t="shared" si="310"/>
        <v>0</v>
      </c>
      <c r="CS62">
        <f t="shared" si="310"/>
        <v>0</v>
      </c>
      <c r="CT62">
        <f t="shared" si="311"/>
        <v>0</v>
      </c>
      <c r="CU62">
        <f t="shared" si="311"/>
        <v>0</v>
      </c>
      <c r="CV62">
        <f t="shared" si="311"/>
        <v>0</v>
      </c>
      <c r="CW62">
        <f t="shared" si="311"/>
        <v>0</v>
      </c>
      <c r="CX62">
        <f t="shared" si="311"/>
        <v>0</v>
      </c>
      <c r="CY62">
        <f t="shared" si="311"/>
        <v>0</v>
      </c>
      <c r="CZ62">
        <f t="shared" si="311"/>
        <v>0</v>
      </c>
      <c r="DA62">
        <f t="shared" si="311"/>
        <v>0</v>
      </c>
      <c r="DB62">
        <f t="shared" si="311"/>
        <v>0</v>
      </c>
      <c r="DC62">
        <f t="shared" si="311"/>
        <v>0</v>
      </c>
      <c r="DD62">
        <f t="shared" si="312"/>
        <v>0</v>
      </c>
      <c r="DE62">
        <f t="shared" si="312"/>
        <v>0</v>
      </c>
      <c r="DF62">
        <f t="shared" si="312"/>
        <v>0</v>
      </c>
      <c r="DG62">
        <f t="shared" si="312"/>
        <v>0</v>
      </c>
      <c r="DH62">
        <f t="shared" si="312"/>
        <v>0</v>
      </c>
      <c r="DI62">
        <f t="shared" si="312"/>
        <v>0</v>
      </c>
      <c r="DJ62">
        <f t="shared" si="312"/>
        <v>0</v>
      </c>
      <c r="DK62">
        <f t="shared" si="312"/>
        <v>0</v>
      </c>
      <c r="DL62">
        <f t="shared" si="312"/>
        <v>0</v>
      </c>
      <c r="DM62">
        <f t="shared" si="312"/>
        <v>0</v>
      </c>
      <c r="DN62">
        <f t="shared" si="313"/>
        <v>0</v>
      </c>
      <c r="DO62">
        <f t="shared" si="313"/>
        <v>0</v>
      </c>
      <c r="DP62">
        <f t="shared" si="313"/>
        <v>0</v>
      </c>
      <c r="DQ62">
        <f t="shared" si="313"/>
        <v>0</v>
      </c>
      <c r="DR62">
        <f t="shared" si="313"/>
        <v>0</v>
      </c>
      <c r="DS62">
        <f t="shared" si="313"/>
        <v>0</v>
      </c>
      <c r="DT62">
        <f t="shared" si="313"/>
        <v>0</v>
      </c>
      <c r="DU62">
        <f t="shared" si="313"/>
        <v>0</v>
      </c>
      <c r="DV62">
        <f t="shared" si="313"/>
        <v>0</v>
      </c>
      <c r="DW62">
        <v>0</v>
      </c>
      <c r="DY62" s="10">
        <v>57</v>
      </c>
      <c r="DZ62">
        <f t="shared" si="170"/>
        <v>0</v>
      </c>
      <c r="EA62">
        <f t="shared" si="171"/>
        <v>0</v>
      </c>
      <c r="EB62">
        <f t="shared" si="172"/>
        <v>0</v>
      </c>
      <c r="EC62">
        <f t="shared" si="173"/>
        <v>0</v>
      </c>
      <c r="ED62">
        <f t="shared" si="174"/>
        <v>0</v>
      </c>
      <c r="EE62">
        <f t="shared" si="175"/>
        <v>0</v>
      </c>
      <c r="EF62">
        <f t="shared" si="176"/>
        <v>0</v>
      </c>
      <c r="EG62">
        <f t="shared" si="177"/>
        <v>0</v>
      </c>
      <c r="EH62">
        <f t="shared" si="178"/>
        <v>0</v>
      </c>
      <c r="EI62">
        <f t="shared" si="179"/>
        <v>0</v>
      </c>
      <c r="EJ62">
        <f t="shared" si="180"/>
        <v>0</v>
      </c>
      <c r="EK62">
        <f t="shared" si="181"/>
        <v>0</v>
      </c>
      <c r="EL62">
        <f t="shared" si="182"/>
        <v>0</v>
      </c>
      <c r="EM62">
        <f t="shared" si="183"/>
        <v>0</v>
      </c>
      <c r="EN62">
        <f t="shared" si="184"/>
        <v>0</v>
      </c>
      <c r="EO62">
        <f t="shared" si="185"/>
        <v>0</v>
      </c>
      <c r="EP62">
        <f t="shared" si="186"/>
        <v>0</v>
      </c>
      <c r="EQ62">
        <f t="shared" si="187"/>
        <v>0</v>
      </c>
      <c r="ER62">
        <f t="shared" si="188"/>
        <v>0</v>
      </c>
      <c r="ES62">
        <f t="shared" si="189"/>
        <v>0</v>
      </c>
      <c r="ET62">
        <f t="shared" si="190"/>
        <v>0</v>
      </c>
      <c r="EU62">
        <f t="shared" si="191"/>
        <v>0</v>
      </c>
      <c r="EV62">
        <f t="shared" si="192"/>
        <v>0</v>
      </c>
      <c r="EW62">
        <f t="shared" si="193"/>
        <v>0</v>
      </c>
      <c r="EX62">
        <f t="shared" si="194"/>
        <v>0</v>
      </c>
      <c r="EY62">
        <f t="shared" si="195"/>
        <v>0</v>
      </c>
      <c r="EZ62">
        <f t="shared" si="196"/>
        <v>0</v>
      </c>
      <c r="FA62">
        <f t="shared" si="197"/>
        <v>0</v>
      </c>
      <c r="FB62">
        <f t="shared" si="198"/>
        <v>0</v>
      </c>
      <c r="FC62">
        <f t="shared" si="199"/>
        <v>0</v>
      </c>
      <c r="FD62">
        <f t="shared" si="200"/>
        <v>0</v>
      </c>
      <c r="FE62">
        <f t="shared" si="201"/>
        <v>0</v>
      </c>
      <c r="FF62">
        <f t="shared" si="202"/>
        <v>0</v>
      </c>
      <c r="FG62">
        <f t="shared" si="203"/>
        <v>0</v>
      </c>
      <c r="FH62">
        <f t="shared" si="204"/>
        <v>0</v>
      </c>
      <c r="FI62">
        <f t="shared" si="205"/>
        <v>0</v>
      </c>
      <c r="FJ62">
        <f t="shared" si="206"/>
        <v>0</v>
      </c>
      <c r="FK62">
        <f t="shared" si="207"/>
        <v>0</v>
      </c>
      <c r="FL62">
        <f t="shared" si="208"/>
        <v>0</v>
      </c>
      <c r="FM62">
        <f t="shared" si="209"/>
        <v>0</v>
      </c>
      <c r="FN62">
        <f t="shared" si="210"/>
        <v>0</v>
      </c>
      <c r="FO62">
        <f t="shared" si="211"/>
        <v>0</v>
      </c>
      <c r="FP62">
        <f t="shared" si="212"/>
        <v>0</v>
      </c>
      <c r="FQ62">
        <f t="shared" si="213"/>
        <v>0</v>
      </c>
      <c r="FR62">
        <f t="shared" si="214"/>
        <v>0</v>
      </c>
      <c r="FS62">
        <f t="shared" si="215"/>
        <v>0</v>
      </c>
      <c r="FT62">
        <f t="shared" si="216"/>
        <v>0</v>
      </c>
      <c r="FU62">
        <f t="shared" si="217"/>
        <v>0</v>
      </c>
      <c r="FV62">
        <f t="shared" si="218"/>
        <v>0</v>
      </c>
      <c r="FW62">
        <f t="shared" si="219"/>
        <v>0</v>
      </c>
      <c r="FX62">
        <f t="shared" si="220"/>
        <v>0</v>
      </c>
      <c r="FY62">
        <f t="shared" si="221"/>
        <v>0</v>
      </c>
      <c r="FZ62">
        <f t="shared" si="222"/>
        <v>0</v>
      </c>
      <c r="GA62">
        <f t="shared" si="223"/>
        <v>0</v>
      </c>
      <c r="GB62">
        <f t="shared" si="224"/>
        <v>0</v>
      </c>
      <c r="GC62">
        <f t="shared" si="225"/>
        <v>0</v>
      </c>
      <c r="GD62">
        <f t="shared" si="226"/>
        <v>0</v>
      </c>
      <c r="GE62">
        <f t="shared" si="227"/>
        <v>0</v>
      </c>
      <c r="GF62">
        <f t="shared" si="228"/>
        <v>0</v>
      </c>
      <c r="GG62">
        <f t="shared" si="229"/>
        <v>0</v>
      </c>
      <c r="GH62">
        <f t="shared" si="230"/>
        <v>0</v>
      </c>
      <c r="GI62">
        <f t="shared" si="231"/>
        <v>0</v>
      </c>
      <c r="GJ62">
        <f t="shared" si="232"/>
        <v>0</v>
      </c>
      <c r="GK62">
        <f t="shared" si="233"/>
        <v>0</v>
      </c>
      <c r="GL62">
        <f t="shared" si="234"/>
        <v>0</v>
      </c>
      <c r="GM62">
        <f t="shared" si="235"/>
        <v>0</v>
      </c>
      <c r="GN62">
        <f t="shared" si="236"/>
        <v>0</v>
      </c>
      <c r="GO62">
        <f t="shared" si="237"/>
        <v>0</v>
      </c>
      <c r="GP62">
        <f t="shared" si="238"/>
        <v>0</v>
      </c>
      <c r="GQ62">
        <f t="shared" si="239"/>
        <v>0</v>
      </c>
      <c r="GR62">
        <f t="shared" si="240"/>
        <v>0</v>
      </c>
      <c r="GS62">
        <f t="shared" si="241"/>
        <v>0</v>
      </c>
      <c r="GT62">
        <f t="shared" si="242"/>
        <v>0</v>
      </c>
      <c r="GU62">
        <f t="shared" si="243"/>
        <v>0</v>
      </c>
      <c r="GV62">
        <f t="shared" si="244"/>
        <v>0</v>
      </c>
      <c r="GW62">
        <f t="shared" si="245"/>
        <v>0</v>
      </c>
      <c r="GX62">
        <f t="shared" si="246"/>
        <v>0</v>
      </c>
      <c r="GY62">
        <f t="shared" si="247"/>
        <v>0</v>
      </c>
      <c r="GZ62">
        <f t="shared" si="248"/>
        <v>0</v>
      </c>
      <c r="HA62">
        <f t="shared" si="249"/>
        <v>0</v>
      </c>
      <c r="HB62">
        <f t="shared" si="250"/>
        <v>0</v>
      </c>
      <c r="HC62">
        <f t="shared" si="251"/>
        <v>0</v>
      </c>
      <c r="HD62">
        <f t="shared" si="252"/>
        <v>0</v>
      </c>
      <c r="HE62">
        <f t="shared" si="253"/>
        <v>0</v>
      </c>
      <c r="HF62">
        <f t="shared" si="254"/>
        <v>0</v>
      </c>
      <c r="HG62">
        <f t="shared" si="255"/>
        <v>0</v>
      </c>
      <c r="HH62">
        <f t="shared" si="256"/>
        <v>0</v>
      </c>
      <c r="HI62">
        <f t="shared" si="257"/>
        <v>0</v>
      </c>
      <c r="HJ62">
        <f t="shared" si="258"/>
        <v>0</v>
      </c>
      <c r="HK62">
        <f t="shared" si="259"/>
        <v>0</v>
      </c>
      <c r="HL62">
        <f t="shared" si="260"/>
        <v>0</v>
      </c>
      <c r="HM62">
        <f t="shared" si="261"/>
        <v>0</v>
      </c>
      <c r="HN62">
        <f t="shared" si="262"/>
        <v>0</v>
      </c>
      <c r="HO62">
        <f t="shared" si="263"/>
        <v>0</v>
      </c>
      <c r="HP62">
        <f t="shared" si="264"/>
        <v>0</v>
      </c>
      <c r="HQ62">
        <f t="shared" si="265"/>
        <v>0</v>
      </c>
      <c r="HR62">
        <f t="shared" si="266"/>
        <v>0</v>
      </c>
      <c r="HS62">
        <f t="shared" si="267"/>
        <v>0</v>
      </c>
      <c r="HT62">
        <f t="shared" si="268"/>
        <v>0</v>
      </c>
      <c r="HU62">
        <f t="shared" si="269"/>
        <v>0</v>
      </c>
      <c r="HV62">
        <f t="shared" si="270"/>
        <v>0</v>
      </c>
      <c r="HW62">
        <f t="shared" si="271"/>
        <v>0</v>
      </c>
      <c r="HX62">
        <f t="shared" si="272"/>
        <v>0</v>
      </c>
      <c r="HY62">
        <f t="shared" si="273"/>
        <v>0</v>
      </c>
      <c r="HZ62">
        <f t="shared" si="274"/>
        <v>0</v>
      </c>
      <c r="IA62">
        <f t="shared" si="275"/>
        <v>0</v>
      </c>
      <c r="IB62">
        <f t="shared" si="276"/>
        <v>0</v>
      </c>
      <c r="IC62">
        <f t="shared" si="277"/>
        <v>0</v>
      </c>
      <c r="ID62">
        <f t="shared" si="278"/>
        <v>0</v>
      </c>
      <c r="IE62">
        <f t="shared" si="279"/>
        <v>0</v>
      </c>
      <c r="IF62">
        <f t="shared" si="280"/>
        <v>0</v>
      </c>
      <c r="IG62">
        <f t="shared" si="281"/>
        <v>0</v>
      </c>
      <c r="IH62">
        <f t="shared" si="282"/>
        <v>0</v>
      </c>
      <c r="II62">
        <f t="shared" si="283"/>
        <v>0</v>
      </c>
      <c r="IJ62">
        <f t="shared" si="284"/>
        <v>0</v>
      </c>
      <c r="IK62">
        <f t="shared" si="285"/>
        <v>0</v>
      </c>
      <c r="IL62">
        <f t="shared" si="286"/>
        <v>0</v>
      </c>
      <c r="IM62">
        <f t="shared" si="287"/>
        <v>0</v>
      </c>
      <c r="IN62">
        <f t="shared" si="288"/>
        <v>0</v>
      </c>
      <c r="IO62">
        <f t="shared" si="289"/>
        <v>0</v>
      </c>
    </row>
    <row r="63" spans="1:249" ht="15">
      <c r="A63" s="11">
        <v>58</v>
      </c>
      <c r="B63" s="11" t="str">
        <f>IF(A63&lt;=$E$2,Inputs!A63,"")</f>
        <v/>
      </c>
      <c r="C63" s="11">
        <f>IF(A63&lt;=$E$2,Inputs!D63,0)</f>
        <v>0</v>
      </c>
      <c r="D63" s="11">
        <f>IF(A63&lt;=$E$2,Inputs!F63,0)</f>
        <v>0</v>
      </c>
      <c r="E63" s="11">
        <f t="shared" si="169"/>
        <v>0</v>
      </c>
      <c r="G63" s="9">
        <v>58</v>
      </c>
      <c r="H63">
        <f t="shared" si="302"/>
        <v>0</v>
      </c>
      <c r="I63">
        <f t="shared" si="302"/>
        <v>0</v>
      </c>
      <c r="J63">
        <f t="shared" si="302"/>
        <v>0</v>
      </c>
      <c r="K63">
        <f t="shared" si="302"/>
        <v>0</v>
      </c>
      <c r="L63">
        <f t="shared" si="302"/>
        <v>0</v>
      </c>
      <c r="M63">
        <f t="shared" si="302"/>
        <v>0</v>
      </c>
      <c r="N63">
        <f t="shared" si="302"/>
        <v>0</v>
      </c>
      <c r="O63">
        <f t="shared" si="302"/>
        <v>0</v>
      </c>
      <c r="P63">
        <f t="shared" si="302"/>
        <v>0</v>
      </c>
      <c r="Q63">
        <f t="shared" si="302"/>
        <v>0</v>
      </c>
      <c r="R63">
        <f t="shared" si="303"/>
        <v>0</v>
      </c>
      <c r="S63">
        <f t="shared" si="303"/>
        <v>0</v>
      </c>
      <c r="T63">
        <f t="shared" si="303"/>
        <v>0</v>
      </c>
      <c r="U63">
        <f t="shared" si="303"/>
        <v>0</v>
      </c>
      <c r="V63">
        <f t="shared" si="303"/>
        <v>0</v>
      </c>
      <c r="W63">
        <f t="shared" si="303"/>
        <v>0</v>
      </c>
      <c r="X63">
        <f t="shared" si="303"/>
        <v>0</v>
      </c>
      <c r="Y63">
        <f t="shared" si="303"/>
        <v>0</v>
      </c>
      <c r="Z63">
        <f t="shared" si="303"/>
        <v>0</v>
      </c>
      <c r="AA63">
        <f t="shared" si="303"/>
        <v>0</v>
      </c>
      <c r="AB63">
        <f t="shared" si="304"/>
        <v>0</v>
      </c>
      <c r="AC63">
        <f t="shared" si="304"/>
        <v>0</v>
      </c>
      <c r="AD63">
        <f t="shared" si="304"/>
        <v>0</v>
      </c>
      <c r="AE63">
        <f t="shared" si="304"/>
        <v>0</v>
      </c>
      <c r="AF63">
        <f t="shared" si="304"/>
        <v>0</v>
      </c>
      <c r="AG63">
        <f t="shared" si="304"/>
        <v>0</v>
      </c>
      <c r="AH63">
        <f t="shared" si="304"/>
        <v>0</v>
      </c>
      <c r="AI63">
        <f t="shared" si="304"/>
        <v>0</v>
      </c>
      <c r="AJ63">
        <f t="shared" si="304"/>
        <v>0</v>
      </c>
      <c r="AK63">
        <f t="shared" si="304"/>
        <v>0</v>
      </c>
      <c r="AL63">
        <f t="shared" si="305"/>
        <v>0</v>
      </c>
      <c r="AM63">
        <f t="shared" si="305"/>
        <v>0</v>
      </c>
      <c r="AN63">
        <f t="shared" si="305"/>
        <v>0</v>
      </c>
      <c r="AO63">
        <f t="shared" si="305"/>
        <v>0</v>
      </c>
      <c r="AP63">
        <f t="shared" si="305"/>
        <v>0</v>
      </c>
      <c r="AQ63">
        <f t="shared" si="305"/>
        <v>0</v>
      </c>
      <c r="AR63">
        <f t="shared" si="305"/>
        <v>0</v>
      </c>
      <c r="AS63">
        <f t="shared" si="305"/>
        <v>0</v>
      </c>
      <c r="AT63">
        <f t="shared" si="305"/>
        <v>0</v>
      </c>
      <c r="AU63">
        <f t="shared" si="305"/>
        <v>0</v>
      </c>
      <c r="AV63">
        <f t="shared" si="306"/>
        <v>0</v>
      </c>
      <c r="AW63">
        <f t="shared" si="306"/>
        <v>0</v>
      </c>
      <c r="AX63">
        <f t="shared" si="306"/>
        <v>0</v>
      </c>
      <c r="AY63">
        <f t="shared" si="306"/>
        <v>0</v>
      </c>
      <c r="AZ63">
        <f t="shared" si="306"/>
        <v>0</v>
      </c>
      <c r="BA63">
        <f t="shared" si="306"/>
        <v>0</v>
      </c>
      <c r="BB63">
        <f t="shared" si="306"/>
        <v>0</v>
      </c>
      <c r="BC63">
        <f t="shared" si="306"/>
        <v>0</v>
      </c>
      <c r="BD63">
        <f t="shared" si="306"/>
        <v>0</v>
      </c>
      <c r="BE63">
        <f t="shared" si="306"/>
        <v>0</v>
      </c>
      <c r="BF63">
        <f t="shared" si="307"/>
        <v>0</v>
      </c>
      <c r="BG63">
        <f t="shared" si="307"/>
        <v>0</v>
      </c>
      <c r="BH63">
        <f t="shared" si="307"/>
        <v>0</v>
      </c>
      <c r="BI63">
        <f t="shared" si="307"/>
        <v>0</v>
      </c>
      <c r="BJ63">
        <f t="shared" si="307"/>
        <v>0</v>
      </c>
      <c r="BK63">
        <f t="shared" si="307"/>
        <v>0</v>
      </c>
      <c r="BL63">
        <f t="shared" si="307"/>
        <v>0</v>
      </c>
      <c r="BM63">
        <f t="shared" si="307"/>
        <v>0</v>
      </c>
      <c r="BN63">
        <f t="shared" si="307"/>
        <v>0</v>
      </c>
      <c r="BO63">
        <f t="shared" si="307"/>
        <v>0</v>
      </c>
      <c r="BP63">
        <f t="shared" si="308"/>
        <v>0</v>
      </c>
      <c r="BQ63">
        <f t="shared" si="308"/>
        <v>0</v>
      </c>
      <c r="BR63">
        <f t="shared" si="308"/>
        <v>0</v>
      </c>
      <c r="BS63">
        <f t="shared" si="308"/>
        <v>0</v>
      </c>
      <c r="BT63">
        <f t="shared" si="308"/>
        <v>0</v>
      </c>
      <c r="BU63">
        <f t="shared" si="308"/>
        <v>0</v>
      </c>
      <c r="BV63">
        <f t="shared" si="308"/>
        <v>0</v>
      </c>
      <c r="BW63">
        <f t="shared" si="308"/>
        <v>0</v>
      </c>
      <c r="BX63">
        <f t="shared" si="308"/>
        <v>0</v>
      </c>
      <c r="BY63">
        <f t="shared" si="308"/>
        <v>0</v>
      </c>
      <c r="BZ63">
        <f t="shared" si="309"/>
        <v>0</v>
      </c>
      <c r="CA63">
        <f t="shared" si="309"/>
        <v>0</v>
      </c>
      <c r="CB63">
        <f t="shared" si="309"/>
        <v>0</v>
      </c>
      <c r="CC63">
        <f t="shared" si="309"/>
        <v>0</v>
      </c>
      <c r="CD63">
        <f t="shared" si="309"/>
        <v>0</v>
      </c>
      <c r="CE63">
        <f t="shared" si="309"/>
        <v>0</v>
      </c>
      <c r="CF63">
        <f t="shared" si="309"/>
        <v>0</v>
      </c>
      <c r="CG63">
        <f t="shared" si="309"/>
        <v>0</v>
      </c>
      <c r="CH63">
        <f t="shared" si="309"/>
        <v>0</v>
      </c>
      <c r="CI63">
        <f t="shared" si="309"/>
        <v>0</v>
      </c>
      <c r="CJ63">
        <f t="shared" si="310"/>
        <v>0</v>
      </c>
      <c r="CK63">
        <f t="shared" si="310"/>
        <v>0</v>
      </c>
      <c r="CL63">
        <f t="shared" si="310"/>
        <v>0</v>
      </c>
      <c r="CM63">
        <f t="shared" si="310"/>
        <v>0</v>
      </c>
      <c r="CN63">
        <f t="shared" si="310"/>
        <v>0</v>
      </c>
      <c r="CO63">
        <f t="shared" si="310"/>
        <v>0</v>
      </c>
      <c r="CP63">
        <f t="shared" si="310"/>
        <v>0</v>
      </c>
      <c r="CQ63">
        <f t="shared" si="310"/>
        <v>0</v>
      </c>
      <c r="CR63">
        <f t="shared" si="310"/>
        <v>0</v>
      </c>
      <c r="CS63">
        <f t="shared" si="310"/>
        <v>0</v>
      </c>
      <c r="CT63">
        <f t="shared" si="311"/>
        <v>0</v>
      </c>
      <c r="CU63">
        <f t="shared" si="311"/>
        <v>0</v>
      </c>
      <c r="CV63">
        <f t="shared" si="311"/>
        <v>0</v>
      </c>
      <c r="CW63">
        <f t="shared" si="311"/>
        <v>0</v>
      </c>
      <c r="CX63">
        <f t="shared" si="311"/>
        <v>0</v>
      </c>
      <c r="CY63">
        <f t="shared" si="311"/>
        <v>0</v>
      </c>
      <c r="CZ63">
        <f t="shared" si="311"/>
        <v>0</v>
      </c>
      <c r="DA63">
        <f t="shared" si="311"/>
        <v>0</v>
      </c>
      <c r="DB63">
        <f t="shared" si="311"/>
        <v>0</v>
      </c>
      <c r="DC63">
        <f t="shared" si="311"/>
        <v>0</v>
      </c>
      <c r="DD63">
        <f t="shared" si="312"/>
        <v>0</v>
      </c>
      <c r="DE63">
        <f t="shared" si="312"/>
        <v>0</v>
      </c>
      <c r="DF63">
        <f t="shared" si="312"/>
        <v>0</v>
      </c>
      <c r="DG63">
        <f t="shared" si="312"/>
        <v>0</v>
      </c>
      <c r="DH63">
        <f t="shared" si="312"/>
        <v>0</v>
      </c>
      <c r="DI63">
        <f t="shared" si="312"/>
        <v>0</v>
      </c>
      <c r="DJ63">
        <f t="shared" si="312"/>
        <v>0</v>
      </c>
      <c r="DK63">
        <f t="shared" si="312"/>
        <v>0</v>
      </c>
      <c r="DL63">
        <f t="shared" si="312"/>
        <v>0</v>
      </c>
      <c r="DM63">
        <f t="shared" si="312"/>
        <v>0</v>
      </c>
      <c r="DN63">
        <f t="shared" si="313"/>
        <v>0</v>
      </c>
      <c r="DO63">
        <f t="shared" si="313"/>
        <v>0</v>
      </c>
      <c r="DP63">
        <f t="shared" si="313"/>
        <v>0</v>
      </c>
      <c r="DQ63">
        <f t="shared" si="313"/>
        <v>0</v>
      </c>
      <c r="DR63">
        <f t="shared" si="313"/>
        <v>0</v>
      </c>
      <c r="DS63">
        <f t="shared" si="313"/>
        <v>0</v>
      </c>
      <c r="DT63">
        <f t="shared" si="313"/>
        <v>0</v>
      </c>
      <c r="DU63">
        <f t="shared" si="313"/>
        <v>0</v>
      </c>
      <c r="DV63">
        <f t="shared" si="313"/>
        <v>0</v>
      </c>
      <c r="DW63">
        <v>0</v>
      </c>
      <c r="DY63" s="10">
        <v>58</v>
      </c>
      <c r="DZ63">
        <f t="shared" si="170"/>
        <v>0</v>
      </c>
      <c r="EA63">
        <f t="shared" si="171"/>
        <v>0</v>
      </c>
      <c r="EB63">
        <f t="shared" si="172"/>
        <v>0</v>
      </c>
      <c r="EC63">
        <f t="shared" si="173"/>
        <v>0</v>
      </c>
      <c r="ED63">
        <f t="shared" si="174"/>
        <v>0</v>
      </c>
      <c r="EE63">
        <f t="shared" si="175"/>
        <v>0</v>
      </c>
      <c r="EF63">
        <f t="shared" si="176"/>
        <v>0</v>
      </c>
      <c r="EG63">
        <f t="shared" si="177"/>
        <v>0</v>
      </c>
      <c r="EH63">
        <f t="shared" si="178"/>
        <v>0</v>
      </c>
      <c r="EI63">
        <f t="shared" si="179"/>
        <v>0</v>
      </c>
      <c r="EJ63">
        <f t="shared" si="180"/>
        <v>0</v>
      </c>
      <c r="EK63">
        <f t="shared" si="181"/>
        <v>0</v>
      </c>
      <c r="EL63">
        <f t="shared" si="182"/>
        <v>0</v>
      </c>
      <c r="EM63">
        <f t="shared" si="183"/>
        <v>0</v>
      </c>
      <c r="EN63">
        <f t="shared" si="184"/>
        <v>0</v>
      </c>
      <c r="EO63">
        <f t="shared" si="185"/>
        <v>0</v>
      </c>
      <c r="EP63">
        <f t="shared" si="186"/>
        <v>0</v>
      </c>
      <c r="EQ63">
        <f t="shared" si="187"/>
        <v>0</v>
      </c>
      <c r="ER63">
        <f t="shared" si="188"/>
        <v>0</v>
      </c>
      <c r="ES63">
        <f t="shared" si="189"/>
        <v>0</v>
      </c>
      <c r="ET63">
        <f t="shared" si="190"/>
        <v>0</v>
      </c>
      <c r="EU63">
        <f t="shared" si="191"/>
        <v>0</v>
      </c>
      <c r="EV63">
        <f t="shared" si="192"/>
        <v>0</v>
      </c>
      <c r="EW63">
        <f t="shared" si="193"/>
        <v>0</v>
      </c>
      <c r="EX63">
        <f t="shared" si="194"/>
        <v>0</v>
      </c>
      <c r="EY63">
        <f t="shared" si="195"/>
        <v>0</v>
      </c>
      <c r="EZ63">
        <f t="shared" si="196"/>
        <v>0</v>
      </c>
      <c r="FA63">
        <f t="shared" si="197"/>
        <v>0</v>
      </c>
      <c r="FB63">
        <f t="shared" si="198"/>
        <v>0</v>
      </c>
      <c r="FC63">
        <f t="shared" si="199"/>
        <v>0</v>
      </c>
      <c r="FD63">
        <f t="shared" si="200"/>
        <v>0</v>
      </c>
      <c r="FE63">
        <f t="shared" si="201"/>
        <v>0</v>
      </c>
      <c r="FF63">
        <f t="shared" si="202"/>
        <v>0</v>
      </c>
      <c r="FG63">
        <f t="shared" si="203"/>
        <v>0</v>
      </c>
      <c r="FH63">
        <f t="shared" si="204"/>
        <v>0</v>
      </c>
      <c r="FI63">
        <f t="shared" si="205"/>
        <v>0</v>
      </c>
      <c r="FJ63">
        <f t="shared" si="206"/>
        <v>0</v>
      </c>
      <c r="FK63">
        <f t="shared" si="207"/>
        <v>0</v>
      </c>
      <c r="FL63">
        <f t="shared" si="208"/>
        <v>0</v>
      </c>
      <c r="FM63">
        <f t="shared" si="209"/>
        <v>0</v>
      </c>
      <c r="FN63">
        <f t="shared" si="210"/>
        <v>0</v>
      </c>
      <c r="FO63">
        <f t="shared" si="211"/>
        <v>0</v>
      </c>
      <c r="FP63">
        <f t="shared" si="212"/>
        <v>0</v>
      </c>
      <c r="FQ63">
        <f t="shared" si="213"/>
        <v>0</v>
      </c>
      <c r="FR63">
        <f t="shared" si="214"/>
        <v>0</v>
      </c>
      <c r="FS63">
        <f t="shared" si="215"/>
        <v>0</v>
      </c>
      <c r="FT63">
        <f t="shared" si="216"/>
        <v>0</v>
      </c>
      <c r="FU63">
        <f t="shared" si="217"/>
        <v>0</v>
      </c>
      <c r="FV63">
        <f t="shared" si="218"/>
        <v>0</v>
      </c>
      <c r="FW63">
        <f t="shared" si="219"/>
        <v>0</v>
      </c>
      <c r="FX63">
        <f t="shared" si="220"/>
        <v>0</v>
      </c>
      <c r="FY63">
        <f t="shared" si="221"/>
        <v>0</v>
      </c>
      <c r="FZ63">
        <f t="shared" si="222"/>
        <v>0</v>
      </c>
      <c r="GA63">
        <f t="shared" si="223"/>
        <v>0</v>
      </c>
      <c r="GB63">
        <f t="shared" si="224"/>
        <v>0</v>
      </c>
      <c r="GC63">
        <f t="shared" si="225"/>
        <v>0</v>
      </c>
      <c r="GD63">
        <f t="shared" si="226"/>
        <v>0</v>
      </c>
      <c r="GE63">
        <f t="shared" si="227"/>
        <v>0</v>
      </c>
      <c r="GF63">
        <f t="shared" si="228"/>
        <v>0</v>
      </c>
      <c r="GG63">
        <f t="shared" si="229"/>
        <v>0</v>
      </c>
      <c r="GH63">
        <f t="shared" si="230"/>
        <v>0</v>
      </c>
      <c r="GI63">
        <f t="shared" si="231"/>
        <v>0</v>
      </c>
      <c r="GJ63">
        <f t="shared" si="232"/>
        <v>0</v>
      </c>
      <c r="GK63">
        <f t="shared" si="233"/>
        <v>0</v>
      </c>
      <c r="GL63">
        <f t="shared" si="234"/>
        <v>0</v>
      </c>
      <c r="GM63">
        <f t="shared" si="235"/>
        <v>0</v>
      </c>
      <c r="GN63">
        <f t="shared" si="236"/>
        <v>0</v>
      </c>
      <c r="GO63">
        <f t="shared" si="237"/>
        <v>0</v>
      </c>
      <c r="GP63">
        <f t="shared" si="238"/>
        <v>0</v>
      </c>
      <c r="GQ63">
        <f t="shared" si="239"/>
        <v>0</v>
      </c>
      <c r="GR63">
        <f t="shared" si="240"/>
        <v>0</v>
      </c>
      <c r="GS63">
        <f t="shared" si="241"/>
        <v>0</v>
      </c>
      <c r="GT63">
        <f t="shared" si="242"/>
        <v>0</v>
      </c>
      <c r="GU63">
        <f t="shared" si="243"/>
        <v>0</v>
      </c>
      <c r="GV63">
        <f t="shared" si="244"/>
        <v>0</v>
      </c>
      <c r="GW63">
        <f t="shared" si="245"/>
        <v>0</v>
      </c>
      <c r="GX63">
        <f t="shared" si="246"/>
        <v>0</v>
      </c>
      <c r="GY63">
        <f t="shared" si="247"/>
        <v>0</v>
      </c>
      <c r="GZ63">
        <f t="shared" si="248"/>
        <v>0</v>
      </c>
      <c r="HA63">
        <f t="shared" si="249"/>
        <v>0</v>
      </c>
      <c r="HB63">
        <f t="shared" si="250"/>
        <v>0</v>
      </c>
      <c r="HC63">
        <f t="shared" si="251"/>
        <v>0</v>
      </c>
      <c r="HD63">
        <f t="shared" si="252"/>
        <v>0</v>
      </c>
      <c r="HE63">
        <f t="shared" si="253"/>
        <v>0</v>
      </c>
      <c r="HF63">
        <f t="shared" si="254"/>
        <v>0</v>
      </c>
      <c r="HG63">
        <f t="shared" si="255"/>
        <v>0</v>
      </c>
      <c r="HH63">
        <f t="shared" si="256"/>
        <v>0</v>
      </c>
      <c r="HI63">
        <f t="shared" si="257"/>
        <v>0</v>
      </c>
      <c r="HJ63">
        <f t="shared" si="258"/>
        <v>0</v>
      </c>
      <c r="HK63">
        <f t="shared" si="259"/>
        <v>0</v>
      </c>
      <c r="HL63">
        <f t="shared" si="260"/>
        <v>0</v>
      </c>
      <c r="HM63">
        <f t="shared" si="261"/>
        <v>0</v>
      </c>
      <c r="HN63">
        <f t="shared" si="262"/>
        <v>0</v>
      </c>
      <c r="HO63">
        <f t="shared" si="263"/>
        <v>0</v>
      </c>
      <c r="HP63">
        <f t="shared" si="264"/>
        <v>0</v>
      </c>
      <c r="HQ63">
        <f t="shared" si="265"/>
        <v>0</v>
      </c>
      <c r="HR63">
        <f t="shared" si="266"/>
        <v>0</v>
      </c>
      <c r="HS63">
        <f t="shared" si="267"/>
        <v>0</v>
      </c>
      <c r="HT63">
        <f t="shared" si="268"/>
        <v>0</v>
      </c>
      <c r="HU63">
        <f t="shared" si="269"/>
        <v>0</v>
      </c>
      <c r="HV63">
        <f t="shared" si="270"/>
        <v>0</v>
      </c>
      <c r="HW63">
        <f t="shared" si="271"/>
        <v>0</v>
      </c>
      <c r="HX63">
        <f t="shared" si="272"/>
        <v>0</v>
      </c>
      <c r="HY63">
        <f t="shared" si="273"/>
        <v>0</v>
      </c>
      <c r="HZ63">
        <f t="shared" si="274"/>
        <v>0</v>
      </c>
      <c r="IA63">
        <f t="shared" si="275"/>
        <v>0</v>
      </c>
      <c r="IB63">
        <f t="shared" si="276"/>
        <v>0</v>
      </c>
      <c r="IC63">
        <f t="shared" si="277"/>
        <v>0</v>
      </c>
      <c r="ID63">
        <f t="shared" si="278"/>
        <v>0</v>
      </c>
      <c r="IE63">
        <f t="shared" si="279"/>
        <v>0</v>
      </c>
      <c r="IF63">
        <f t="shared" si="280"/>
        <v>0</v>
      </c>
      <c r="IG63">
        <f t="shared" si="281"/>
        <v>0</v>
      </c>
      <c r="IH63">
        <f t="shared" si="282"/>
        <v>0</v>
      </c>
      <c r="II63">
        <f t="shared" si="283"/>
        <v>0</v>
      </c>
      <c r="IJ63">
        <f t="shared" si="284"/>
        <v>0</v>
      </c>
      <c r="IK63">
        <f t="shared" si="285"/>
        <v>0</v>
      </c>
      <c r="IL63">
        <f t="shared" si="286"/>
        <v>0</v>
      </c>
      <c r="IM63">
        <f t="shared" si="287"/>
        <v>0</v>
      </c>
      <c r="IN63">
        <f t="shared" si="288"/>
        <v>0</v>
      </c>
      <c r="IO63">
        <f t="shared" si="289"/>
        <v>0</v>
      </c>
    </row>
    <row r="64" spans="1:249" ht="15">
      <c r="A64" s="11">
        <v>59</v>
      </c>
      <c r="B64" s="11" t="str">
        <f>IF(A64&lt;=$E$2,Inputs!A64,"")</f>
        <v/>
      </c>
      <c r="C64" s="11">
        <f>IF(A64&lt;=$E$2,Inputs!D64,0)</f>
        <v>0</v>
      </c>
      <c r="D64" s="11">
        <f>IF(A64&lt;=$E$2,Inputs!F64,0)</f>
        <v>0</v>
      </c>
      <c r="E64" s="11">
        <f t="shared" si="169"/>
        <v>0</v>
      </c>
      <c r="G64" s="9">
        <v>59</v>
      </c>
      <c r="H64">
        <f t="shared" si="302"/>
        <v>0</v>
      </c>
      <c r="I64">
        <f t="shared" si="302"/>
        <v>0</v>
      </c>
      <c r="J64">
        <f t="shared" si="302"/>
        <v>0</v>
      </c>
      <c r="K64">
        <f t="shared" si="302"/>
        <v>0</v>
      </c>
      <c r="L64">
        <f t="shared" si="302"/>
        <v>0</v>
      </c>
      <c r="M64">
        <f t="shared" si="302"/>
        <v>0</v>
      </c>
      <c r="N64">
        <f t="shared" si="302"/>
        <v>0</v>
      </c>
      <c r="O64">
        <f t="shared" si="302"/>
        <v>0</v>
      </c>
      <c r="P64">
        <f t="shared" si="302"/>
        <v>0</v>
      </c>
      <c r="Q64">
        <f t="shared" si="302"/>
        <v>0</v>
      </c>
      <c r="R64">
        <f t="shared" si="303"/>
        <v>0</v>
      </c>
      <c r="S64">
        <f t="shared" si="303"/>
        <v>0</v>
      </c>
      <c r="T64">
        <f t="shared" si="303"/>
        <v>0</v>
      </c>
      <c r="U64">
        <f t="shared" si="303"/>
        <v>0</v>
      </c>
      <c r="V64">
        <f t="shared" si="303"/>
        <v>0</v>
      </c>
      <c r="W64">
        <f t="shared" si="303"/>
        <v>0</v>
      </c>
      <c r="X64">
        <f t="shared" si="303"/>
        <v>0</v>
      </c>
      <c r="Y64">
        <f t="shared" si="303"/>
        <v>0</v>
      </c>
      <c r="Z64">
        <f t="shared" si="303"/>
        <v>0</v>
      </c>
      <c r="AA64">
        <f t="shared" si="303"/>
        <v>0</v>
      </c>
      <c r="AB64">
        <f t="shared" si="304"/>
        <v>0</v>
      </c>
      <c r="AC64">
        <f t="shared" si="304"/>
        <v>0</v>
      </c>
      <c r="AD64">
        <f t="shared" si="304"/>
        <v>0</v>
      </c>
      <c r="AE64">
        <f t="shared" si="304"/>
        <v>0</v>
      </c>
      <c r="AF64">
        <f t="shared" si="304"/>
        <v>0</v>
      </c>
      <c r="AG64">
        <f t="shared" si="304"/>
        <v>0</v>
      </c>
      <c r="AH64">
        <f t="shared" si="304"/>
        <v>0</v>
      </c>
      <c r="AI64">
        <f t="shared" si="304"/>
        <v>0</v>
      </c>
      <c r="AJ64">
        <f t="shared" si="304"/>
        <v>0</v>
      </c>
      <c r="AK64">
        <f t="shared" si="304"/>
        <v>0</v>
      </c>
      <c r="AL64">
        <f t="shared" si="305"/>
        <v>0</v>
      </c>
      <c r="AM64">
        <f t="shared" si="305"/>
        <v>0</v>
      </c>
      <c r="AN64">
        <f t="shared" si="305"/>
        <v>0</v>
      </c>
      <c r="AO64">
        <f t="shared" si="305"/>
        <v>0</v>
      </c>
      <c r="AP64">
        <f t="shared" si="305"/>
        <v>0</v>
      </c>
      <c r="AQ64">
        <f t="shared" si="305"/>
        <v>0</v>
      </c>
      <c r="AR64">
        <f t="shared" si="305"/>
        <v>0</v>
      </c>
      <c r="AS64">
        <f t="shared" si="305"/>
        <v>0</v>
      </c>
      <c r="AT64">
        <f t="shared" si="305"/>
        <v>0</v>
      </c>
      <c r="AU64">
        <f t="shared" si="305"/>
        <v>0</v>
      </c>
      <c r="AV64">
        <f t="shared" si="306"/>
        <v>0</v>
      </c>
      <c r="AW64">
        <f t="shared" si="306"/>
        <v>0</v>
      </c>
      <c r="AX64">
        <f t="shared" si="306"/>
        <v>0</v>
      </c>
      <c r="AY64">
        <f t="shared" si="306"/>
        <v>0</v>
      </c>
      <c r="AZ64">
        <f t="shared" si="306"/>
        <v>0</v>
      </c>
      <c r="BA64">
        <f t="shared" si="306"/>
        <v>0</v>
      </c>
      <c r="BB64">
        <f t="shared" si="306"/>
        <v>0</v>
      </c>
      <c r="BC64">
        <f t="shared" si="306"/>
        <v>0</v>
      </c>
      <c r="BD64">
        <f t="shared" si="306"/>
        <v>0</v>
      </c>
      <c r="BE64">
        <f t="shared" si="306"/>
        <v>0</v>
      </c>
      <c r="BF64">
        <f t="shared" si="307"/>
        <v>0</v>
      </c>
      <c r="BG64">
        <f t="shared" si="307"/>
        <v>0</v>
      </c>
      <c r="BH64">
        <f t="shared" si="307"/>
        <v>0</v>
      </c>
      <c r="BI64">
        <f t="shared" si="307"/>
        <v>0</v>
      </c>
      <c r="BJ64">
        <f t="shared" si="307"/>
        <v>0</v>
      </c>
      <c r="BK64">
        <f t="shared" si="307"/>
        <v>0</v>
      </c>
      <c r="BL64">
        <f t="shared" si="307"/>
        <v>0</v>
      </c>
      <c r="BM64">
        <f t="shared" si="307"/>
        <v>0</v>
      </c>
      <c r="BN64">
        <f t="shared" si="307"/>
        <v>0</v>
      </c>
      <c r="BO64">
        <f t="shared" si="307"/>
        <v>0</v>
      </c>
      <c r="BP64">
        <f t="shared" si="308"/>
        <v>0</v>
      </c>
      <c r="BQ64">
        <f t="shared" si="308"/>
        <v>0</v>
      </c>
      <c r="BR64">
        <f t="shared" si="308"/>
        <v>0</v>
      </c>
      <c r="BS64">
        <f t="shared" si="308"/>
        <v>0</v>
      </c>
      <c r="BT64">
        <f t="shared" si="308"/>
        <v>0</v>
      </c>
      <c r="BU64">
        <f t="shared" si="308"/>
        <v>0</v>
      </c>
      <c r="BV64">
        <f t="shared" si="308"/>
        <v>0</v>
      </c>
      <c r="BW64">
        <f t="shared" si="308"/>
        <v>0</v>
      </c>
      <c r="BX64">
        <f t="shared" si="308"/>
        <v>0</v>
      </c>
      <c r="BY64">
        <f t="shared" si="308"/>
        <v>0</v>
      </c>
      <c r="BZ64">
        <f t="shared" si="309"/>
        <v>0</v>
      </c>
      <c r="CA64">
        <f t="shared" si="309"/>
        <v>0</v>
      </c>
      <c r="CB64">
        <f t="shared" si="309"/>
        <v>0</v>
      </c>
      <c r="CC64">
        <f t="shared" si="309"/>
        <v>0</v>
      </c>
      <c r="CD64">
        <f t="shared" si="309"/>
        <v>0</v>
      </c>
      <c r="CE64">
        <f t="shared" si="309"/>
        <v>0</v>
      </c>
      <c r="CF64">
        <f t="shared" si="309"/>
        <v>0</v>
      </c>
      <c r="CG64">
        <f t="shared" si="309"/>
        <v>0</v>
      </c>
      <c r="CH64">
        <f t="shared" si="309"/>
        <v>0</v>
      </c>
      <c r="CI64">
        <f t="shared" si="309"/>
        <v>0</v>
      </c>
      <c r="CJ64">
        <f t="shared" si="310"/>
        <v>0</v>
      </c>
      <c r="CK64">
        <f t="shared" si="310"/>
        <v>0</v>
      </c>
      <c r="CL64">
        <f t="shared" si="310"/>
        <v>0</v>
      </c>
      <c r="CM64">
        <f t="shared" si="310"/>
        <v>0</v>
      </c>
      <c r="CN64">
        <f t="shared" si="310"/>
        <v>0</v>
      </c>
      <c r="CO64">
        <f t="shared" si="310"/>
        <v>0</v>
      </c>
      <c r="CP64">
        <f t="shared" si="310"/>
        <v>0</v>
      </c>
      <c r="CQ64">
        <f t="shared" si="310"/>
        <v>0</v>
      </c>
      <c r="CR64">
        <f t="shared" si="310"/>
        <v>0</v>
      </c>
      <c r="CS64">
        <f t="shared" si="310"/>
        <v>0</v>
      </c>
      <c r="CT64">
        <f t="shared" si="311"/>
        <v>0</v>
      </c>
      <c r="CU64">
        <f t="shared" si="311"/>
        <v>0</v>
      </c>
      <c r="CV64">
        <f t="shared" si="311"/>
        <v>0</v>
      </c>
      <c r="CW64">
        <f t="shared" si="311"/>
        <v>0</v>
      </c>
      <c r="CX64">
        <f t="shared" si="311"/>
        <v>0</v>
      </c>
      <c r="CY64">
        <f t="shared" si="311"/>
        <v>0</v>
      </c>
      <c r="CZ64">
        <f t="shared" si="311"/>
        <v>0</v>
      </c>
      <c r="DA64">
        <f t="shared" si="311"/>
        <v>0</v>
      </c>
      <c r="DB64">
        <f t="shared" si="311"/>
        <v>0</v>
      </c>
      <c r="DC64">
        <f t="shared" si="311"/>
        <v>0</v>
      </c>
      <c r="DD64">
        <f t="shared" si="312"/>
        <v>0</v>
      </c>
      <c r="DE64">
        <f t="shared" si="312"/>
        <v>0</v>
      </c>
      <c r="DF64">
        <f t="shared" si="312"/>
        <v>0</v>
      </c>
      <c r="DG64">
        <f t="shared" si="312"/>
        <v>0</v>
      </c>
      <c r="DH64">
        <f t="shared" si="312"/>
        <v>0</v>
      </c>
      <c r="DI64">
        <f t="shared" si="312"/>
        <v>0</v>
      </c>
      <c r="DJ64">
        <f t="shared" si="312"/>
        <v>0</v>
      </c>
      <c r="DK64">
        <f t="shared" si="312"/>
        <v>0</v>
      </c>
      <c r="DL64">
        <f t="shared" si="312"/>
        <v>0</v>
      </c>
      <c r="DM64">
        <f t="shared" si="312"/>
        <v>0</v>
      </c>
      <c r="DN64">
        <f t="shared" si="313"/>
        <v>0</v>
      </c>
      <c r="DO64">
        <f t="shared" si="313"/>
        <v>0</v>
      </c>
      <c r="DP64">
        <f t="shared" si="313"/>
        <v>0</v>
      </c>
      <c r="DQ64">
        <f t="shared" si="313"/>
        <v>0</v>
      </c>
      <c r="DR64">
        <f t="shared" si="313"/>
        <v>0</v>
      </c>
      <c r="DS64">
        <f t="shared" si="313"/>
        <v>0</v>
      </c>
      <c r="DT64">
        <f t="shared" si="313"/>
        <v>0</v>
      </c>
      <c r="DU64">
        <f t="shared" si="313"/>
        <v>0</v>
      </c>
      <c r="DV64">
        <f t="shared" si="313"/>
        <v>0</v>
      </c>
      <c r="DW64">
        <v>0</v>
      </c>
      <c r="DY64" s="10">
        <v>59</v>
      </c>
      <c r="DZ64">
        <f t="shared" si="170"/>
        <v>0</v>
      </c>
      <c r="EA64">
        <f t="shared" si="171"/>
        <v>0</v>
      </c>
      <c r="EB64">
        <f t="shared" si="172"/>
        <v>0</v>
      </c>
      <c r="EC64">
        <f t="shared" si="173"/>
        <v>0</v>
      </c>
      <c r="ED64">
        <f t="shared" si="174"/>
        <v>0</v>
      </c>
      <c r="EE64">
        <f t="shared" si="175"/>
        <v>0</v>
      </c>
      <c r="EF64">
        <f t="shared" si="176"/>
        <v>0</v>
      </c>
      <c r="EG64">
        <f t="shared" si="177"/>
        <v>0</v>
      </c>
      <c r="EH64">
        <f t="shared" si="178"/>
        <v>0</v>
      </c>
      <c r="EI64">
        <f t="shared" si="179"/>
        <v>0</v>
      </c>
      <c r="EJ64">
        <f t="shared" si="180"/>
        <v>0</v>
      </c>
      <c r="EK64">
        <f t="shared" si="181"/>
        <v>0</v>
      </c>
      <c r="EL64">
        <f t="shared" si="182"/>
        <v>0</v>
      </c>
      <c r="EM64">
        <f t="shared" si="183"/>
        <v>0</v>
      </c>
      <c r="EN64">
        <f t="shared" si="184"/>
        <v>0</v>
      </c>
      <c r="EO64">
        <f t="shared" si="185"/>
        <v>0</v>
      </c>
      <c r="EP64">
        <f t="shared" si="186"/>
        <v>0</v>
      </c>
      <c r="EQ64">
        <f t="shared" si="187"/>
        <v>0</v>
      </c>
      <c r="ER64">
        <f t="shared" si="188"/>
        <v>0</v>
      </c>
      <c r="ES64">
        <f t="shared" si="189"/>
        <v>0</v>
      </c>
      <c r="ET64">
        <f t="shared" si="190"/>
        <v>0</v>
      </c>
      <c r="EU64">
        <f t="shared" si="191"/>
        <v>0</v>
      </c>
      <c r="EV64">
        <f t="shared" si="192"/>
        <v>0</v>
      </c>
      <c r="EW64">
        <f t="shared" si="193"/>
        <v>0</v>
      </c>
      <c r="EX64">
        <f t="shared" si="194"/>
        <v>0</v>
      </c>
      <c r="EY64">
        <f t="shared" si="195"/>
        <v>0</v>
      </c>
      <c r="EZ64">
        <f t="shared" si="196"/>
        <v>0</v>
      </c>
      <c r="FA64">
        <f t="shared" si="197"/>
        <v>0</v>
      </c>
      <c r="FB64">
        <f t="shared" si="198"/>
        <v>0</v>
      </c>
      <c r="FC64">
        <f t="shared" si="199"/>
        <v>0</v>
      </c>
      <c r="FD64">
        <f t="shared" si="200"/>
        <v>0</v>
      </c>
      <c r="FE64">
        <f t="shared" si="201"/>
        <v>0</v>
      </c>
      <c r="FF64">
        <f t="shared" si="202"/>
        <v>0</v>
      </c>
      <c r="FG64">
        <f t="shared" si="203"/>
        <v>0</v>
      </c>
      <c r="FH64">
        <f t="shared" si="204"/>
        <v>0</v>
      </c>
      <c r="FI64">
        <f t="shared" si="205"/>
        <v>0</v>
      </c>
      <c r="FJ64">
        <f t="shared" si="206"/>
        <v>0</v>
      </c>
      <c r="FK64">
        <f t="shared" si="207"/>
        <v>0</v>
      </c>
      <c r="FL64">
        <f t="shared" si="208"/>
        <v>0</v>
      </c>
      <c r="FM64">
        <f t="shared" si="209"/>
        <v>0</v>
      </c>
      <c r="FN64">
        <f t="shared" si="210"/>
        <v>0</v>
      </c>
      <c r="FO64">
        <f t="shared" si="211"/>
        <v>0</v>
      </c>
      <c r="FP64">
        <f t="shared" si="212"/>
        <v>0</v>
      </c>
      <c r="FQ64">
        <f t="shared" si="213"/>
        <v>0</v>
      </c>
      <c r="FR64">
        <f t="shared" si="214"/>
        <v>0</v>
      </c>
      <c r="FS64">
        <f t="shared" si="215"/>
        <v>0</v>
      </c>
      <c r="FT64">
        <f t="shared" si="216"/>
        <v>0</v>
      </c>
      <c r="FU64">
        <f t="shared" si="217"/>
        <v>0</v>
      </c>
      <c r="FV64">
        <f t="shared" si="218"/>
        <v>0</v>
      </c>
      <c r="FW64">
        <f t="shared" si="219"/>
        <v>0</v>
      </c>
      <c r="FX64">
        <f t="shared" si="220"/>
        <v>0</v>
      </c>
      <c r="FY64">
        <f t="shared" si="221"/>
        <v>0</v>
      </c>
      <c r="FZ64">
        <f t="shared" si="222"/>
        <v>0</v>
      </c>
      <c r="GA64">
        <f t="shared" si="223"/>
        <v>0</v>
      </c>
      <c r="GB64">
        <f t="shared" si="224"/>
        <v>0</v>
      </c>
      <c r="GC64">
        <f t="shared" si="225"/>
        <v>0</v>
      </c>
      <c r="GD64">
        <f t="shared" si="226"/>
        <v>0</v>
      </c>
      <c r="GE64">
        <f t="shared" si="227"/>
        <v>0</v>
      </c>
      <c r="GF64">
        <f t="shared" si="228"/>
        <v>0</v>
      </c>
      <c r="GG64">
        <f t="shared" si="229"/>
        <v>0</v>
      </c>
      <c r="GH64">
        <f t="shared" si="230"/>
        <v>0</v>
      </c>
      <c r="GI64">
        <f t="shared" si="231"/>
        <v>0</v>
      </c>
      <c r="GJ64">
        <f t="shared" si="232"/>
        <v>0</v>
      </c>
      <c r="GK64">
        <f t="shared" si="233"/>
        <v>0</v>
      </c>
      <c r="GL64">
        <f t="shared" si="234"/>
        <v>0</v>
      </c>
      <c r="GM64">
        <f t="shared" si="235"/>
        <v>0</v>
      </c>
      <c r="GN64">
        <f t="shared" si="236"/>
        <v>0</v>
      </c>
      <c r="GO64">
        <f t="shared" si="237"/>
        <v>0</v>
      </c>
      <c r="GP64">
        <f t="shared" si="238"/>
        <v>0</v>
      </c>
      <c r="GQ64">
        <f t="shared" si="239"/>
        <v>0</v>
      </c>
      <c r="GR64">
        <f t="shared" si="240"/>
        <v>0</v>
      </c>
      <c r="GS64">
        <f t="shared" si="241"/>
        <v>0</v>
      </c>
      <c r="GT64">
        <f t="shared" si="242"/>
        <v>0</v>
      </c>
      <c r="GU64">
        <f t="shared" si="243"/>
        <v>0</v>
      </c>
      <c r="GV64">
        <f t="shared" si="244"/>
        <v>0</v>
      </c>
      <c r="GW64">
        <f t="shared" si="245"/>
        <v>0</v>
      </c>
      <c r="GX64">
        <f t="shared" si="246"/>
        <v>0</v>
      </c>
      <c r="GY64">
        <f t="shared" si="247"/>
        <v>0</v>
      </c>
      <c r="GZ64">
        <f t="shared" si="248"/>
        <v>0</v>
      </c>
      <c r="HA64">
        <f t="shared" si="249"/>
        <v>0</v>
      </c>
      <c r="HB64">
        <f t="shared" si="250"/>
        <v>0</v>
      </c>
      <c r="HC64">
        <f t="shared" si="251"/>
        <v>0</v>
      </c>
      <c r="HD64">
        <f t="shared" si="252"/>
        <v>0</v>
      </c>
      <c r="HE64">
        <f t="shared" si="253"/>
        <v>0</v>
      </c>
      <c r="HF64">
        <f t="shared" si="254"/>
        <v>0</v>
      </c>
      <c r="HG64">
        <f t="shared" si="255"/>
        <v>0</v>
      </c>
      <c r="HH64">
        <f t="shared" si="256"/>
        <v>0</v>
      </c>
      <c r="HI64">
        <f t="shared" si="257"/>
        <v>0</v>
      </c>
      <c r="HJ64">
        <f t="shared" si="258"/>
        <v>0</v>
      </c>
      <c r="HK64">
        <f t="shared" si="259"/>
        <v>0</v>
      </c>
      <c r="HL64">
        <f t="shared" si="260"/>
        <v>0</v>
      </c>
      <c r="HM64">
        <f t="shared" si="261"/>
        <v>0</v>
      </c>
      <c r="HN64">
        <f t="shared" si="262"/>
        <v>0</v>
      </c>
      <c r="HO64">
        <f t="shared" si="263"/>
        <v>0</v>
      </c>
      <c r="HP64">
        <f t="shared" si="264"/>
        <v>0</v>
      </c>
      <c r="HQ64">
        <f t="shared" si="265"/>
        <v>0</v>
      </c>
      <c r="HR64">
        <f t="shared" si="266"/>
        <v>0</v>
      </c>
      <c r="HS64">
        <f t="shared" si="267"/>
        <v>0</v>
      </c>
      <c r="HT64">
        <f t="shared" si="268"/>
        <v>0</v>
      </c>
      <c r="HU64">
        <f t="shared" si="269"/>
        <v>0</v>
      </c>
      <c r="HV64">
        <f t="shared" si="270"/>
        <v>0</v>
      </c>
      <c r="HW64">
        <f t="shared" si="271"/>
        <v>0</v>
      </c>
      <c r="HX64">
        <f t="shared" si="272"/>
        <v>0</v>
      </c>
      <c r="HY64">
        <f t="shared" si="273"/>
        <v>0</v>
      </c>
      <c r="HZ64">
        <f t="shared" si="274"/>
        <v>0</v>
      </c>
      <c r="IA64">
        <f t="shared" si="275"/>
        <v>0</v>
      </c>
      <c r="IB64">
        <f t="shared" si="276"/>
        <v>0</v>
      </c>
      <c r="IC64">
        <f t="shared" si="277"/>
        <v>0</v>
      </c>
      <c r="ID64">
        <f t="shared" si="278"/>
        <v>0</v>
      </c>
      <c r="IE64">
        <f t="shared" si="279"/>
        <v>0</v>
      </c>
      <c r="IF64">
        <f t="shared" si="280"/>
        <v>0</v>
      </c>
      <c r="IG64">
        <f t="shared" si="281"/>
        <v>0</v>
      </c>
      <c r="IH64">
        <f t="shared" si="282"/>
        <v>0</v>
      </c>
      <c r="II64">
        <f t="shared" si="283"/>
        <v>0</v>
      </c>
      <c r="IJ64">
        <f t="shared" si="284"/>
        <v>0</v>
      </c>
      <c r="IK64">
        <f t="shared" si="285"/>
        <v>0</v>
      </c>
      <c r="IL64">
        <f t="shared" si="286"/>
        <v>0</v>
      </c>
      <c r="IM64">
        <f t="shared" si="287"/>
        <v>0</v>
      </c>
      <c r="IN64">
        <f t="shared" si="288"/>
        <v>0</v>
      </c>
      <c r="IO64">
        <f t="shared" si="289"/>
        <v>0</v>
      </c>
    </row>
    <row r="65" spans="1:249" ht="15">
      <c r="A65" s="11">
        <v>60</v>
      </c>
      <c r="B65" s="11" t="str">
        <f>IF(A65&lt;=$E$2,Inputs!A65,"")</f>
        <v/>
      </c>
      <c r="C65" s="11">
        <f>IF(A65&lt;=$E$2,Inputs!D65,0)</f>
        <v>0</v>
      </c>
      <c r="D65" s="11">
        <f>IF(A65&lt;=$E$2,Inputs!F65,0)</f>
        <v>0</v>
      </c>
      <c r="E65" s="11">
        <f t="shared" si="169"/>
        <v>0</v>
      </c>
      <c r="G65" s="9">
        <v>60</v>
      </c>
      <c r="H65">
        <f t="shared" si="302"/>
        <v>0</v>
      </c>
      <c r="I65">
        <f t="shared" si="302"/>
        <v>0</v>
      </c>
      <c r="J65">
        <f t="shared" si="302"/>
        <v>0</v>
      </c>
      <c r="K65">
        <f t="shared" si="302"/>
        <v>0</v>
      </c>
      <c r="L65">
        <f t="shared" si="302"/>
        <v>0</v>
      </c>
      <c r="M65">
        <f t="shared" si="302"/>
        <v>0</v>
      </c>
      <c r="N65">
        <f t="shared" si="302"/>
        <v>0</v>
      </c>
      <c r="O65">
        <f t="shared" si="302"/>
        <v>0</v>
      </c>
      <c r="P65">
        <f t="shared" si="302"/>
        <v>0</v>
      </c>
      <c r="Q65">
        <f t="shared" si="302"/>
        <v>0</v>
      </c>
      <c r="R65">
        <f t="shared" si="303"/>
        <v>0</v>
      </c>
      <c r="S65">
        <f t="shared" si="303"/>
        <v>0</v>
      </c>
      <c r="T65">
        <f t="shared" si="303"/>
        <v>0</v>
      </c>
      <c r="U65">
        <f t="shared" si="303"/>
        <v>0</v>
      </c>
      <c r="V65">
        <f t="shared" si="303"/>
        <v>0</v>
      </c>
      <c r="W65">
        <f t="shared" si="303"/>
        <v>0</v>
      </c>
      <c r="X65">
        <f t="shared" si="303"/>
        <v>0</v>
      </c>
      <c r="Y65">
        <f t="shared" si="303"/>
        <v>0</v>
      </c>
      <c r="Z65">
        <f t="shared" si="303"/>
        <v>0</v>
      </c>
      <c r="AA65">
        <f t="shared" si="303"/>
        <v>0</v>
      </c>
      <c r="AB65">
        <f t="shared" si="304"/>
        <v>0</v>
      </c>
      <c r="AC65">
        <f t="shared" si="304"/>
        <v>0</v>
      </c>
      <c r="AD65">
        <f t="shared" si="304"/>
        <v>0</v>
      </c>
      <c r="AE65">
        <f t="shared" si="304"/>
        <v>0</v>
      </c>
      <c r="AF65">
        <f t="shared" si="304"/>
        <v>0</v>
      </c>
      <c r="AG65">
        <f t="shared" si="304"/>
        <v>0</v>
      </c>
      <c r="AH65">
        <f t="shared" si="304"/>
        <v>0</v>
      </c>
      <c r="AI65">
        <f t="shared" si="304"/>
        <v>0</v>
      </c>
      <c r="AJ65">
        <f t="shared" si="304"/>
        <v>0</v>
      </c>
      <c r="AK65">
        <f t="shared" si="304"/>
        <v>0</v>
      </c>
      <c r="AL65">
        <f t="shared" si="305"/>
        <v>0</v>
      </c>
      <c r="AM65">
        <f t="shared" si="305"/>
        <v>0</v>
      </c>
      <c r="AN65">
        <f t="shared" si="305"/>
        <v>0</v>
      </c>
      <c r="AO65">
        <f t="shared" si="305"/>
        <v>0</v>
      </c>
      <c r="AP65">
        <f t="shared" si="305"/>
        <v>0</v>
      </c>
      <c r="AQ65">
        <f t="shared" si="305"/>
        <v>0</v>
      </c>
      <c r="AR65">
        <f t="shared" si="305"/>
        <v>0</v>
      </c>
      <c r="AS65">
        <f t="shared" si="305"/>
        <v>0</v>
      </c>
      <c r="AT65">
        <f t="shared" si="305"/>
        <v>0</v>
      </c>
      <c r="AU65">
        <f t="shared" si="305"/>
        <v>0</v>
      </c>
      <c r="AV65">
        <f t="shared" si="306"/>
        <v>0</v>
      </c>
      <c r="AW65">
        <f t="shared" si="306"/>
        <v>0</v>
      </c>
      <c r="AX65">
        <f t="shared" si="306"/>
        <v>0</v>
      </c>
      <c r="AY65">
        <f t="shared" si="306"/>
        <v>0</v>
      </c>
      <c r="AZ65">
        <f t="shared" si="306"/>
        <v>0</v>
      </c>
      <c r="BA65">
        <f t="shared" si="306"/>
        <v>0</v>
      </c>
      <c r="BB65">
        <f t="shared" si="306"/>
        <v>0</v>
      </c>
      <c r="BC65">
        <f t="shared" si="306"/>
        <v>0</v>
      </c>
      <c r="BD65">
        <f t="shared" si="306"/>
        <v>0</v>
      </c>
      <c r="BE65">
        <f t="shared" si="306"/>
        <v>0</v>
      </c>
      <c r="BF65">
        <f t="shared" si="307"/>
        <v>0</v>
      </c>
      <c r="BG65">
        <f t="shared" si="307"/>
        <v>0</v>
      </c>
      <c r="BH65">
        <f t="shared" si="307"/>
        <v>0</v>
      </c>
      <c r="BI65">
        <f t="shared" si="307"/>
        <v>0</v>
      </c>
      <c r="BJ65">
        <f t="shared" si="307"/>
        <v>0</v>
      </c>
      <c r="BK65">
        <f t="shared" si="307"/>
        <v>0</v>
      </c>
      <c r="BL65">
        <f t="shared" si="307"/>
        <v>0</v>
      </c>
      <c r="BM65">
        <f t="shared" si="307"/>
        <v>0</v>
      </c>
      <c r="BN65">
        <f t="shared" si="307"/>
        <v>0</v>
      </c>
      <c r="BO65">
        <f t="shared" si="307"/>
        <v>0</v>
      </c>
      <c r="BP65">
        <f t="shared" si="308"/>
        <v>0</v>
      </c>
      <c r="BQ65">
        <f t="shared" si="308"/>
        <v>0</v>
      </c>
      <c r="BR65">
        <f t="shared" si="308"/>
        <v>0</v>
      </c>
      <c r="BS65">
        <f t="shared" si="308"/>
        <v>0</v>
      </c>
      <c r="BT65">
        <f t="shared" si="308"/>
        <v>0</v>
      </c>
      <c r="BU65">
        <f t="shared" si="308"/>
        <v>0</v>
      </c>
      <c r="BV65">
        <f t="shared" si="308"/>
        <v>0</v>
      </c>
      <c r="BW65">
        <f t="shared" si="308"/>
        <v>0</v>
      </c>
      <c r="BX65">
        <f t="shared" si="308"/>
        <v>0</v>
      </c>
      <c r="BY65">
        <f t="shared" si="308"/>
        <v>0</v>
      </c>
      <c r="BZ65">
        <f t="shared" si="309"/>
        <v>0</v>
      </c>
      <c r="CA65">
        <f t="shared" si="309"/>
        <v>0</v>
      </c>
      <c r="CB65">
        <f t="shared" si="309"/>
        <v>0</v>
      </c>
      <c r="CC65">
        <f t="shared" si="309"/>
        <v>0</v>
      </c>
      <c r="CD65">
        <f t="shared" si="309"/>
        <v>0</v>
      </c>
      <c r="CE65">
        <f t="shared" si="309"/>
        <v>0</v>
      </c>
      <c r="CF65">
        <f t="shared" si="309"/>
        <v>0</v>
      </c>
      <c r="CG65">
        <f t="shared" si="309"/>
        <v>0</v>
      </c>
      <c r="CH65">
        <f t="shared" si="309"/>
        <v>0</v>
      </c>
      <c r="CI65">
        <f t="shared" si="309"/>
        <v>0</v>
      </c>
      <c r="CJ65">
        <f t="shared" si="310"/>
        <v>0</v>
      </c>
      <c r="CK65">
        <f t="shared" si="310"/>
        <v>0</v>
      </c>
      <c r="CL65">
        <f t="shared" si="310"/>
        <v>0</v>
      </c>
      <c r="CM65">
        <f t="shared" si="310"/>
        <v>0</v>
      </c>
      <c r="CN65">
        <f t="shared" si="310"/>
        <v>0</v>
      </c>
      <c r="CO65">
        <f t="shared" si="310"/>
        <v>0</v>
      </c>
      <c r="CP65">
        <f t="shared" si="310"/>
        <v>0</v>
      </c>
      <c r="CQ65">
        <f t="shared" si="310"/>
        <v>0</v>
      </c>
      <c r="CR65">
        <f t="shared" si="310"/>
        <v>0</v>
      </c>
      <c r="CS65">
        <f t="shared" si="310"/>
        <v>0</v>
      </c>
      <c r="CT65">
        <f t="shared" si="311"/>
        <v>0</v>
      </c>
      <c r="CU65">
        <f t="shared" si="311"/>
        <v>0</v>
      </c>
      <c r="CV65">
        <f t="shared" si="311"/>
        <v>0</v>
      </c>
      <c r="CW65">
        <f t="shared" si="311"/>
        <v>0</v>
      </c>
      <c r="CX65">
        <f t="shared" si="311"/>
        <v>0</v>
      </c>
      <c r="CY65">
        <f t="shared" si="311"/>
        <v>0</v>
      </c>
      <c r="CZ65">
        <f t="shared" si="311"/>
        <v>0</v>
      </c>
      <c r="DA65">
        <f t="shared" si="311"/>
        <v>0</v>
      </c>
      <c r="DB65">
        <f t="shared" si="311"/>
        <v>0</v>
      </c>
      <c r="DC65">
        <f t="shared" si="311"/>
        <v>0</v>
      </c>
      <c r="DD65">
        <f t="shared" si="312"/>
        <v>0</v>
      </c>
      <c r="DE65">
        <f t="shared" si="312"/>
        <v>0</v>
      </c>
      <c r="DF65">
        <f t="shared" si="312"/>
        <v>0</v>
      </c>
      <c r="DG65">
        <f t="shared" si="312"/>
        <v>0</v>
      </c>
      <c r="DH65">
        <f t="shared" si="312"/>
        <v>0</v>
      </c>
      <c r="DI65">
        <f t="shared" si="312"/>
        <v>0</v>
      </c>
      <c r="DJ65">
        <f t="shared" si="312"/>
        <v>0</v>
      </c>
      <c r="DK65">
        <f t="shared" si="312"/>
        <v>0</v>
      </c>
      <c r="DL65">
        <f t="shared" si="312"/>
        <v>0</v>
      </c>
      <c r="DM65">
        <f t="shared" si="312"/>
        <v>0</v>
      </c>
      <c r="DN65">
        <f t="shared" si="313"/>
        <v>0</v>
      </c>
      <c r="DO65">
        <f t="shared" si="313"/>
        <v>0</v>
      </c>
      <c r="DP65">
        <f t="shared" si="313"/>
        <v>0</v>
      </c>
      <c r="DQ65">
        <f t="shared" si="313"/>
        <v>0</v>
      </c>
      <c r="DR65">
        <f t="shared" si="313"/>
        <v>0</v>
      </c>
      <c r="DS65">
        <f t="shared" si="313"/>
        <v>0</v>
      </c>
      <c r="DT65">
        <f t="shared" si="313"/>
        <v>0</v>
      </c>
      <c r="DU65">
        <f t="shared" si="313"/>
        <v>0</v>
      </c>
      <c r="DV65">
        <f t="shared" si="313"/>
        <v>0</v>
      </c>
      <c r="DW65">
        <v>0</v>
      </c>
      <c r="DY65" s="10">
        <v>60</v>
      </c>
      <c r="DZ65">
        <f t="shared" si="170"/>
        <v>0</v>
      </c>
      <c r="EA65">
        <f t="shared" si="171"/>
        <v>0</v>
      </c>
      <c r="EB65">
        <f t="shared" si="172"/>
        <v>0</v>
      </c>
      <c r="EC65">
        <f t="shared" si="173"/>
        <v>0</v>
      </c>
      <c r="ED65">
        <f t="shared" si="174"/>
        <v>0</v>
      </c>
      <c r="EE65">
        <f t="shared" si="175"/>
        <v>0</v>
      </c>
      <c r="EF65">
        <f t="shared" si="176"/>
        <v>0</v>
      </c>
      <c r="EG65">
        <f t="shared" si="177"/>
        <v>0</v>
      </c>
      <c r="EH65">
        <f t="shared" si="178"/>
        <v>0</v>
      </c>
      <c r="EI65">
        <f t="shared" si="179"/>
        <v>0</v>
      </c>
      <c r="EJ65">
        <f t="shared" si="180"/>
        <v>0</v>
      </c>
      <c r="EK65">
        <f t="shared" si="181"/>
        <v>0</v>
      </c>
      <c r="EL65">
        <f t="shared" si="182"/>
        <v>0</v>
      </c>
      <c r="EM65">
        <f t="shared" si="183"/>
        <v>0</v>
      </c>
      <c r="EN65">
        <f t="shared" si="184"/>
        <v>0</v>
      </c>
      <c r="EO65">
        <f t="shared" si="185"/>
        <v>0</v>
      </c>
      <c r="EP65">
        <f t="shared" si="186"/>
        <v>0</v>
      </c>
      <c r="EQ65">
        <f t="shared" si="187"/>
        <v>0</v>
      </c>
      <c r="ER65">
        <f t="shared" si="188"/>
        <v>0</v>
      </c>
      <c r="ES65">
        <f t="shared" si="189"/>
        <v>0</v>
      </c>
      <c r="ET65">
        <f t="shared" si="190"/>
        <v>0</v>
      </c>
      <c r="EU65">
        <f t="shared" si="191"/>
        <v>0</v>
      </c>
      <c r="EV65">
        <f t="shared" si="192"/>
        <v>0</v>
      </c>
      <c r="EW65">
        <f t="shared" si="193"/>
        <v>0</v>
      </c>
      <c r="EX65">
        <f t="shared" si="194"/>
        <v>0</v>
      </c>
      <c r="EY65">
        <f t="shared" si="195"/>
        <v>0</v>
      </c>
      <c r="EZ65">
        <f t="shared" si="196"/>
        <v>0</v>
      </c>
      <c r="FA65">
        <f t="shared" si="197"/>
        <v>0</v>
      </c>
      <c r="FB65">
        <f t="shared" si="198"/>
        <v>0</v>
      </c>
      <c r="FC65">
        <f t="shared" si="199"/>
        <v>0</v>
      </c>
      <c r="FD65">
        <f t="shared" si="200"/>
        <v>0</v>
      </c>
      <c r="FE65">
        <f t="shared" si="201"/>
        <v>0</v>
      </c>
      <c r="FF65">
        <f t="shared" si="202"/>
        <v>0</v>
      </c>
      <c r="FG65">
        <f t="shared" si="203"/>
        <v>0</v>
      </c>
      <c r="FH65">
        <f t="shared" si="204"/>
        <v>0</v>
      </c>
      <c r="FI65">
        <f t="shared" si="205"/>
        <v>0</v>
      </c>
      <c r="FJ65">
        <f t="shared" si="206"/>
        <v>0</v>
      </c>
      <c r="FK65">
        <f t="shared" si="207"/>
        <v>0</v>
      </c>
      <c r="FL65">
        <f t="shared" si="208"/>
        <v>0</v>
      </c>
      <c r="FM65">
        <f t="shared" si="209"/>
        <v>0</v>
      </c>
      <c r="FN65">
        <f t="shared" si="210"/>
        <v>0</v>
      </c>
      <c r="FO65">
        <f t="shared" si="211"/>
        <v>0</v>
      </c>
      <c r="FP65">
        <f t="shared" si="212"/>
        <v>0</v>
      </c>
      <c r="FQ65">
        <f t="shared" si="213"/>
        <v>0</v>
      </c>
      <c r="FR65">
        <f t="shared" si="214"/>
        <v>0</v>
      </c>
      <c r="FS65">
        <f t="shared" si="215"/>
        <v>0</v>
      </c>
      <c r="FT65">
        <f t="shared" si="216"/>
        <v>0</v>
      </c>
      <c r="FU65">
        <f t="shared" si="217"/>
        <v>0</v>
      </c>
      <c r="FV65">
        <f t="shared" si="218"/>
        <v>0</v>
      </c>
      <c r="FW65">
        <f t="shared" si="219"/>
        <v>0</v>
      </c>
      <c r="FX65">
        <f t="shared" si="220"/>
        <v>0</v>
      </c>
      <c r="FY65">
        <f t="shared" si="221"/>
        <v>0</v>
      </c>
      <c r="FZ65">
        <f t="shared" si="222"/>
        <v>0</v>
      </c>
      <c r="GA65">
        <f t="shared" si="223"/>
        <v>0</v>
      </c>
      <c r="GB65">
        <f t="shared" si="224"/>
        <v>0</v>
      </c>
      <c r="GC65">
        <f t="shared" si="225"/>
        <v>0</v>
      </c>
      <c r="GD65">
        <f t="shared" si="226"/>
        <v>0</v>
      </c>
      <c r="GE65">
        <f t="shared" si="227"/>
        <v>0</v>
      </c>
      <c r="GF65">
        <f t="shared" si="228"/>
        <v>0</v>
      </c>
      <c r="GG65">
        <f t="shared" si="229"/>
        <v>0</v>
      </c>
      <c r="GH65">
        <f t="shared" si="230"/>
        <v>0</v>
      </c>
      <c r="GI65">
        <f t="shared" si="231"/>
        <v>0</v>
      </c>
      <c r="GJ65">
        <f t="shared" si="232"/>
        <v>0</v>
      </c>
      <c r="GK65">
        <f t="shared" si="233"/>
        <v>0</v>
      </c>
      <c r="GL65">
        <f t="shared" si="234"/>
        <v>0</v>
      </c>
      <c r="GM65">
        <f t="shared" si="235"/>
        <v>0</v>
      </c>
      <c r="GN65">
        <f t="shared" si="236"/>
        <v>0</v>
      </c>
      <c r="GO65">
        <f t="shared" si="237"/>
        <v>0</v>
      </c>
      <c r="GP65">
        <f t="shared" si="238"/>
        <v>0</v>
      </c>
      <c r="GQ65">
        <f t="shared" si="239"/>
        <v>0</v>
      </c>
      <c r="GR65">
        <f t="shared" si="240"/>
        <v>0</v>
      </c>
      <c r="GS65">
        <f t="shared" si="241"/>
        <v>0</v>
      </c>
      <c r="GT65">
        <f t="shared" si="242"/>
        <v>0</v>
      </c>
      <c r="GU65">
        <f t="shared" si="243"/>
        <v>0</v>
      </c>
      <c r="GV65">
        <f t="shared" si="244"/>
        <v>0</v>
      </c>
      <c r="GW65">
        <f t="shared" si="245"/>
        <v>0</v>
      </c>
      <c r="GX65">
        <f t="shared" si="246"/>
        <v>0</v>
      </c>
      <c r="GY65">
        <f t="shared" si="247"/>
        <v>0</v>
      </c>
      <c r="GZ65">
        <f t="shared" si="248"/>
        <v>0</v>
      </c>
      <c r="HA65">
        <f t="shared" si="249"/>
        <v>0</v>
      </c>
      <c r="HB65">
        <f t="shared" si="250"/>
        <v>0</v>
      </c>
      <c r="HC65">
        <f t="shared" si="251"/>
        <v>0</v>
      </c>
      <c r="HD65">
        <f t="shared" si="252"/>
        <v>0</v>
      </c>
      <c r="HE65">
        <f t="shared" si="253"/>
        <v>0</v>
      </c>
      <c r="HF65">
        <f t="shared" si="254"/>
        <v>0</v>
      </c>
      <c r="HG65">
        <f t="shared" si="255"/>
        <v>0</v>
      </c>
      <c r="HH65">
        <f t="shared" si="256"/>
        <v>0</v>
      </c>
      <c r="HI65">
        <f t="shared" si="257"/>
        <v>0</v>
      </c>
      <c r="HJ65">
        <f t="shared" si="258"/>
        <v>0</v>
      </c>
      <c r="HK65">
        <f t="shared" si="259"/>
        <v>0</v>
      </c>
      <c r="HL65">
        <f t="shared" si="260"/>
        <v>0</v>
      </c>
      <c r="HM65">
        <f t="shared" si="261"/>
        <v>0</v>
      </c>
      <c r="HN65">
        <f t="shared" si="262"/>
        <v>0</v>
      </c>
      <c r="HO65">
        <f t="shared" si="263"/>
        <v>0</v>
      </c>
      <c r="HP65">
        <f t="shared" si="264"/>
        <v>0</v>
      </c>
      <c r="HQ65">
        <f t="shared" si="265"/>
        <v>0</v>
      </c>
      <c r="HR65">
        <f t="shared" si="266"/>
        <v>0</v>
      </c>
      <c r="HS65">
        <f t="shared" si="267"/>
        <v>0</v>
      </c>
      <c r="HT65">
        <f t="shared" si="268"/>
        <v>0</v>
      </c>
      <c r="HU65">
        <f t="shared" si="269"/>
        <v>0</v>
      </c>
      <c r="HV65">
        <f t="shared" si="270"/>
        <v>0</v>
      </c>
      <c r="HW65">
        <f t="shared" si="271"/>
        <v>0</v>
      </c>
      <c r="HX65">
        <f t="shared" si="272"/>
        <v>0</v>
      </c>
      <c r="HY65">
        <f t="shared" si="273"/>
        <v>0</v>
      </c>
      <c r="HZ65">
        <f t="shared" si="274"/>
        <v>0</v>
      </c>
      <c r="IA65">
        <f t="shared" si="275"/>
        <v>0</v>
      </c>
      <c r="IB65">
        <f t="shared" si="276"/>
        <v>0</v>
      </c>
      <c r="IC65">
        <f t="shared" si="277"/>
        <v>0</v>
      </c>
      <c r="ID65">
        <f t="shared" si="278"/>
        <v>0</v>
      </c>
      <c r="IE65">
        <f t="shared" si="279"/>
        <v>0</v>
      </c>
      <c r="IF65">
        <f t="shared" si="280"/>
        <v>0</v>
      </c>
      <c r="IG65">
        <f t="shared" si="281"/>
        <v>0</v>
      </c>
      <c r="IH65">
        <f t="shared" si="282"/>
        <v>0</v>
      </c>
      <c r="II65">
        <f t="shared" si="283"/>
        <v>0</v>
      </c>
      <c r="IJ65">
        <f t="shared" si="284"/>
        <v>0</v>
      </c>
      <c r="IK65">
        <f t="shared" si="285"/>
        <v>0</v>
      </c>
      <c r="IL65">
        <f t="shared" si="286"/>
        <v>0</v>
      </c>
      <c r="IM65">
        <f t="shared" si="287"/>
        <v>0</v>
      </c>
      <c r="IN65">
        <f t="shared" si="288"/>
        <v>0</v>
      </c>
      <c r="IO65">
        <f t="shared" si="289"/>
        <v>0</v>
      </c>
    </row>
    <row r="66" spans="1:249" ht="15">
      <c r="A66" s="11">
        <v>61</v>
      </c>
      <c r="B66" s="11" t="str">
        <f>IF(A66&lt;=$E$2,Inputs!A66,"")</f>
        <v/>
      </c>
      <c r="C66" s="11">
        <f>IF(A66&lt;=$E$2,Inputs!D66,0)</f>
        <v>0</v>
      </c>
      <c r="D66" s="11">
        <f>IF(A66&lt;=$E$2,Inputs!F66,0)</f>
        <v>0</v>
      </c>
      <c r="E66" s="11">
        <f t="shared" si="169"/>
        <v>0</v>
      </c>
      <c r="G66" s="9">
        <v>61</v>
      </c>
      <c r="H66">
        <f t="shared" ref="H66:Q75" si="314">IF(OR($A66&gt;$E$2,H$5&gt;$E$2),0,IF(AND($A66&lt;=$E$2-3,H$5-$A66+1&gt;=1,H$5-$A66+1&lt;=4),CHOOSE(H$5-$A66+1,1,-3,3,-1),0)+IF(AND($A66-1&gt;=1,$A66-1&lt;=$E$2-3,H$5-$A66+2&gt;=1,H$5-$A66+2&lt;=4),-3*CHOOSE(H$5-$A66+2,1,-3,3,-1),0)+IF(AND($A66-2&gt;=1,$A66-2&lt;=$E$2-3,H$5-$A66+3&gt;=1,H$5-$A66+3&lt;=4),3*CHOOSE(H$5-$A66+3,1,-3,3,-1),0)+IF(AND($A66-3&gt;=1,$A66-3&lt;=$E$2-3,H$5-$A66+4&gt;=1,H$5-$A66+4&lt;=4),-1*CHOOSE(H$5-$A66+4,1,-3,3,-1),0))</f>
        <v>0</v>
      </c>
      <c r="I66">
        <f t="shared" si="314"/>
        <v>0</v>
      </c>
      <c r="J66">
        <f t="shared" si="314"/>
        <v>0</v>
      </c>
      <c r="K66">
        <f t="shared" si="314"/>
        <v>0</v>
      </c>
      <c r="L66">
        <f t="shared" si="314"/>
        <v>0</v>
      </c>
      <c r="M66">
        <f t="shared" si="314"/>
        <v>0</v>
      </c>
      <c r="N66">
        <f t="shared" si="314"/>
        <v>0</v>
      </c>
      <c r="O66">
        <f t="shared" si="314"/>
        <v>0</v>
      </c>
      <c r="P66">
        <f t="shared" si="314"/>
        <v>0</v>
      </c>
      <c r="Q66">
        <f t="shared" si="314"/>
        <v>0</v>
      </c>
      <c r="R66">
        <f t="shared" ref="R66:AA75" si="315">IF(OR($A66&gt;$E$2,R$5&gt;$E$2),0,IF(AND($A66&lt;=$E$2-3,R$5-$A66+1&gt;=1,R$5-$A66+1&lt;=4),CHOOSE(R$5-$A66+1,1,-3,3,-1),0)+IF(AND($A66-1&gt;=1,$A66-1&lt;=$E$2-3,R$5-$A66+2&gt;=1,R$5-$A66+2&lt;=4),-3*CHOOSE(R$5-$A66+2,1,-3,3,-1),0)+IF(AND($A66-2&gt;=1,$A66-2&lt;=$E$2-3,R$5-$A66+3&gt;=1,R$5-$A66+3&lt;=4),3*CHOOSE(R$5-$A66+3,1,-3,3,-1),0)+IF(AND($A66-3&gt;=1,$A66-3&lt;=$E$2-3,R$5-$A66+4&gt;=1,R$5-$A66+4&lt;=4),-1*CHOOSE(R$5-$A66+4,1,-3,3,-1),0))</f>
        <v>0</v>
      </c>
      <c r="S66">
        <f t="shared" si="315"/>
        <v>0</v>
      </c>
      <c r="T66">
        <f t="shared" si="315"/>
        <v>0</v>
      </c>
      <c r="U66">
        <f t="shared" si="315"/>
        <v>0</v>
      </c>
      <c r="V66">
        <f t="shared" si="315"/>
        <v>0</v>
      </c>
      <c r="W66">
        <f t="shared" si="315"/>
        <v>0</v>
      </c>
      <c r="X66">
        <f t="shared" si="315"/>
        <v>0</v>
      </c>
      <c r="Y66">
        <f t="shared" si="315"/>
        <v>0</v>
      </c>
      <c r="Z66">
        <f t="shared" si="315"/>
        <v>0</v>
      </c>
      <c r="AA66">
        <f t="shared" si="315"/>
        <v>0</v>
      </c>
      <c r="AB66">
        <f t="shared" ref="AB66:AK75" si="316">IF(OR($A66&gt;$E$2,AB$5&gt;$E$2),0,IF(AND($A66&lt;=$E$2-3,AB$5-$A66+1&gt;=1,AB$5-$A66+1&lt;=4),CHOOSE(AB$5-$A66+1,1,-3,3,-1),0)+IF(AND($A66-1&gt;=1,$A66-1&lt;=$E$2-3,AB$5-$A66+2&gt;=1,AB$5-$A66+2&lt;=4),-3*CHOOSE(AB$5-$A66+2,1,-3,3,-1),0)+IF(AND($A66-2&gt;=1,$A66-2&lt;=$E$2-3,AB$5-$A66+3&gt;=1,AB$5-$A66+3&lt;=4),3*CHOOSE(AB$5-$A66+3,1,-3,3,-1),0)+IF(AND($A66-3&gt;=1,$A66-3&lt;=$E$2-3,AB$5-$A66+4&gt;=1,AB$5-$A66+4&lt;=4),-1*CHOOSE(AB$5-$A66+4,1,-3,3,-1),0))</f>
        <v>0</v>
      </c>
      <c r="AC66">
        <f t="shared" si="316"/>
        <v>0</v>
      </c>
      <c r="AD66">
        <f t="shared" si="316"/>
        <v>0</v>
      </c>
      <c r="AE66">
        <f t="shared" si="316"/>
        <v>0</v>
      </c>
      <c r="AF66">
        <f t="shared" si="316"/>
        <v>0</v>
      </c>
      <c r="AG66">
        <f t="shared" si="316"/>
        <v>0</v>
      </c>
      <c r="AH66">
        <f t="shared" si="316"/>
        <v>0</v>
      </c>
      <c r="AI66">
        <f t="shared" si="316"/>
        <v>0</v>
      </c>
      <c r="AJ66">
        <f t="shared" si="316"/>
        <v>0</v>
      </c>
      <c r="AK66">
        <f t="shared" si="316"/>
        <v>0</v>
      </c>
      <c r="AL66">
        <f t="shared" ref="AL66:AU75" si="317">IF(OR($A66&gt;$E$2,AL$5&gt;$E$2),0,IF(AND($A66&lt;=$E$2-3,AL$5-$A66+1&gt;=1,AL$5-$A66+1&lt;=4),CHOOSE(AL$5-$A66+1,1,-3,3,-1),0)+IF(AND($A66-1&gt;=1,$A66-1&lt;=$E$2-3,AL$5-$A66+2&gt;=1,AL$5-$A66+2&lt;=4),-3*CHOOSE(AL$5-$A66+2,1,-3,3,-1),0)+IF(AND($A66-2&gt;=1,$A66-2&lt;=$E$2-3,AL$5-$A66+3&gt;=1,AL$5-$A66+3&lt;=4),3*CHOOSE(AL$5-$A66+3,1,-3,3,-1),0)+IF(AND($A66-3&gt;=1,$A66-3&lt;=$E$2-3,AL$5-$A66+4&gt;=1,AL$5-$A66+4&lt;=4),-1*CHOOSE(AL$5-$A66+4,1,-3,3,-1),0))</f>
        <v>0</v>
      </c>
      <c r="AM66">
        <f t="shared" si="317"/>
        <v>0</v>
      </c>
      <c r="AN66">
        <f t="shared" si="317"/>
        <v>0</v>
      </c>
      <c r="AO66">
        <f t="shared" si="317"/>
        <v>0</v>
      </c>
      <c r="AP66">
        <f t="shared" si="317"/>
        <v>0</v>
      </c>
      <c r="AQ66">
        <f t="shared" si="317"/>
        <v>0</v>
      </c>
      <c r="AR66">
        <f t="shared" si="317"/>
        <v>0</v>
      </c>
      <c r="AS66">
        <f t="shared" si="317"/>
        <v>0</v>
      </c>
      <c r="AT66">
        <f t="shared" si="317"/>
        <v>0</v>
      </c>
      <c r="AU66">
        <f t="shared" si="317"/>
        <v>0</v>
      </c>
      <c r="AV66">
        <f t="shared" ref="AV66:BE75" si="318">IF(OR($A66&gt;$E$2,AV$5&gt;$E$2),0,IF(AND($A66&lt;=$E$2-3,AV$5-$A66+1&gt;=1,AV$5-$A66+1&lt;=4),CHOOSE(AV$5-$A66+1,1,-3,3,-1),0)+IF(AND($A66-1&gt;=1,$A66-1&lt;=$E$2-3,AV$5-$A66+2&gt;=1,AV$5-$A66+2&lt;=4),-3*CHOOSE(AV$5-$A66+2,1,-3,3,-1),0)+IF(AND($A66-2&gt;=1,$A66-2&lt;=$E$2-3,AV$5-$A66+3&gt;=1,AV$5-$A66+3&lt;=4),3*CHOOSE(AV$5-$A66+3,1,-3,3,-1),0)+IF(AND($A66-3&gt;=1,$A66-3&lt;=$E$2-3,AV$5-$A66+4&gt;=1,AV$5-$A66+4&lt;=4),-1*CHOOSE(AV$5-$A66+4,1,-3,3,-1),0))</f>
        <v>0</v>
      </c>
      <c r="AW66">
        <f t="shared" si="318"/>
        <v>0</v>
      </c>
      <c r="AX66">
        <f t="shared" si="318"/>
        <v>0</v>
      </c>
      <c r="AY66">
        <f t="shared" si="318"/>
        <v>0</v>
      </c>
      <c r="AZ66">
        <f t="shared" si="318"/>
        <v>0</v>
      </c>
      <c r="BA66">
        <f t="shared" si="318"/>
        <v>0</v>
      </c>
      <c r="BB66">
        <f t="shared" si="318"/>
        <v>0</v>
      </c>
      <c r="BC66">
        <f t="shared" si="318"/>
        <v>0</v>
      </c>
      <c r="BD66">
        <f t="shared" si="318"/>
        <v>0</v>
      </c>
      <c r="BE66">
        <f t="shared" si="318"/>
        <v>0</v>
      </c>
      <c r="BF66">
        <f t="shared" ref="BF66:BO75" si="319">IF(OR($A66&gt;$E$2,BF$5&gt;$E$2),0,IF(AND($A66&lt;=$E$2-3,BF$5-$A66+1&gt;=1,BF$5-$A66+1&lt;=4),CHOOSE(BF$5-$A66+1,1,-3,3,-1),0)+IF(AND($A66-1&gt;=1,$A66-1&lt;=$E$2-3,BF$5-$A66+2&gt;=1,BF$5-$A66+2&lt;=4),-3*CHOOSE(BF$5-$A66+2,1,-3,3,-1),0)+IF(AND($A66-2&gt;=1,$A66-2&lt;=$E$2-3,BF$5-$A66+3&gt;=1,BF$5-$A66+3&lt;=4),3*CHOOSE(BF$5-$A66+3,1,-3,3,-1),0)+IF(AND($A66-3&gt;=1,$A66-3&lt;=$E$2-3,BF$5-$A66+4&gt;=1,BF$5-$A66+4&lt;=4),-1*CHOOSE(BF$5-$A66+4,1,-3,3,-1),0))</f>
        <v>0</v>
      </c>
      <c r="BG66">
        <f t="shared" si="319"/>
        <v>0</v>
      </c>
      <c r="BH66">
        <f t="shared" si="319"/>
        <v>0</v>
      </c>
      <c r="BI66">
        <f t="shared" si="319"/>
        <v>0</v>
      </c>
      <c r="BJ66">
        <f t="shared" si="319"/>
        <v>0</v>
      </c>
      <c r="BK66">
        <f t="shared" si="319"/>
        <v>0</v>
      </c>
      <c r="BL66">
        <f t="shared" si="319"/>
        <v>0</v>
      </c>
      <c r="BM66">
        <f t="shared" si="319"/>
        <v>0</v>
      </c>
      <c r="BN66">
        <f t="shared" si="319"/>
        <v>0</v>
      </c>
      <c r="BO66">
        <f t="shared" si="319"/>
        <v>0</v>
      </c>
      <c r="BP66">
        <f t="shared" ref="BP66:BY75" si="320">IF(OR($A66&gt;$E$2,BP$5&gt;$E$2),0,IF(AND($A66&lt;=$E$2-3,BP$5-$A66+1&gt;=1,BP$5-$A66+1&lt;=4),CHOOSE(BP$5-$A66+1,1,-3,3,-1),0)+IF(AND($A66-1&gt;=1,$A66-1&lt;=$E$2-3,BP$5-$A66+2&gt;=1,BP$5-$A66+2&lt;=4),-3*CHOOSE(BP$5-$A66+2,1,-3,3,-1),0)+IF(AND($A66-2&gt;=1,$A66-2&lt;=$E$2-3,BP$5-$A66+3&gt;=1,BP$5-$A66+3&lt;=4),3*CHOOSE(BP$5-$A66+3,1,-3,3,-1),0)+IF(AND($A66-3&gt;=1,$A66-3&lt;=$E$2-3,BP$5-$A66+4&gt;=1,BP$5-$A66+4&lt;=4),-1*CHOOSE(BP$5-$A66+4,1,-3,3,-1),0))</f>
        <v>0</v>
      </c>
      <c r="BQ66">
        <f t="shared" si="320"/>
        <v>0</v>
      </c>
      <c r="BR66">
        <f t="shared" si="320"/>
        <v>0</v>
      </c>
      <c r="BS66">
        <f t="shared" si="320"/>
        <v>0</v>
      </c>
      <c r="BT66">
        <f t="shared" si="320"/>
        <v>0</v>
      </c>
      <c r="BU66">
        <f t="shared" si="320"/>
        <v>0</v>
      </c>
      <c r="BV66">
        <f t="shared" si="320"/>
        <v>0</v>
      </c>
      <c r="BW66">
        <f t="shared" si="320"/>
        <v>0</v>
      </c>
      <c r="BX66">
        <f t="shared" si="320"/>
        <v>0</v>
      </c>
      <c r="BY66">
        <f t="shared" si="320"/>
        <v>0</v>
      </c>
      <c r="BZ66">
        <f t="shared" ref="BZ66:CI75" si="321">IF(OR($A66&gt;$E$2,BZ$5&gt;$E$2),0,IF(AND($A66&lt;=$E$2-3,BZ$5-$A66+1&gt;=1,BZ$5-$A66+1&lt;=4),CHOOSE(BZ$5-$A66+1,1,-3,3,-1),0)+IF(AND($A66-1&gt;=1,$A66-1&lt;=$E$2-3,BZ$5-$A66+2&gt;=1,BZ$5-$A66+2&lt;=4),-3*CHOOSE(BZ$5-$A66+2,1,-3,3,-1),0)+IF(AND($A66-2&gt;=1,$A66-2&lt;=$E$2-3,BZ$5-$A66+3&gt;=1,BZ$5-$A66+3&lt;=4),3*CHOOSE(BZ$5-$A66+3,1,-3,3,-1),0)+IF(AND($A66-3&gt;=1,$A66-3&lt;=$E$2-3,BZ$5-$A66+4&gt;=1,BZ$5-$A66+4&lt;=4),-1*CHOOSE(BZ$5-$A66+4,1,-3,3,-1),0))</f>
        <v>0</v>
      </c>
      <c r="CA66">
        <f t="shared" si="321"/>
        <v>0</v>
      </c>
      <c r="CB66">
        <f t="shared" si="321"/>
        <v>0</v>
      </c>
      <c r="CC66">
        <f t="shared" si="321"/>
        <v>0</v>
      </c>
      <c r="CD66">
        <f t="shared" si="321"/>
        <v>0</v>
      </c>
      <c r="CE66">
        <f t="shared" si="321"/>
        <v>0</v>
      </c>
      <c r="CF66">
        <f t="shared" si="321"/>
        <v>0</v>
      </c>
      <c r="CG66">
        <f t="shared" si="321"/>
        <v>0</v>
      </c>
      <c r="CH66">
        <f t="shared" si="321"/>
        <v>0</v>
      </c>
      <c r="CI66">
        <f t="shared" si="321"/>
        <v>0</v>
      </c>
      <c r="CJ66">
        <f t="shared" ref="CJ66:CS75" si="322">IF(OR($A66&gt;$E$2,CJ$5&gt;$E$2),0,IF(AND($A66&lt;=$E$2-3,CJ$5-$A66+1&gt;=1,CJ$5-$A66+1&lt;=4),CHOOSE(CJ$5-$A66+1,1,-3,3,-1),0)+IF(AND($A66-1&gt;=1,$A66-1&lt;=$E$2-3,CJ$5-$A66+2&gt;=1,CJ$5-$A66+2&lt;=4),-3*CHOOSE(CJ$5-$A66+2,1,-3,3,-1),0)+IF(AND($A66-2&gt;=1,$A66-2&lt;=$E$2-3,CJ$5-$A66+3&gt;=1,CJ$5-$A66+3&lt;=4),3*CHOOSE(CJ$5-$A66+3,1,-3,3,-1),0)+IF(AND($A66-3&gt;=1,$A66-3&lt;=$E$2-3,CJ$5-$A66+4&gt;=1,CJ$5-$A66+4&lt;=4),-1*CHOOSE(CJ$5-$A66+4,1,-3,3,-1),0))</f>
        <v>0</v>
      </c>
      <c r="CK66">
        <f t="shared" si="322"/>
        <v>0</v>
      </c>
      <c r="CL66">
        <f t="shared" si="322"/>
        <v>0</v>
      </c>
      <c r="CM66">
        <f t="shared" si="322"/>
        <v>0</v>
      </c>
      <c r="CN66">
        <f t="shared" si="322"/>
        <v>0</v>
      </c>
      <c r="CO66">
        <f t="shared" si="322"/>
        <v>0</v>
      </c>
      <c r="CP66">
        <f t="shared" si="322"/>
        <v>0</v>
      </c>
      <c r="CQ66">
        <f t="shared" si="322"/>
        <v>0</v>
      </c>
      <c r="CR66">
        <f t="shared" si="322"/>
        <v>0</v>
      </c>
      <c r="CS66">
        <f t="shared" si="322"/>
        <v>0</v>
      </c>
      <c r="CT66">
        <f t="shared" ref="CT66:DC75" si="323">IF(OR($A66&gt;$E$2,CT$5&gt;$E$2),0,IF(AND($A66&lt;=$E$2-3,CT$5-$A66+1&gt;=1,CT$5-$A66+1&lt;=4),CHOOSE(CT$5-$A66+1,1,-3,3,-1),0)+IF(AND($A66-1&gt;=1,$A66-1&lt;=$E$2-3,CT$5-$A66+2&gt;=1,CT$5-$A66+2&lt;=4),-3*CHOOSE(CT$5-$A66+2,1,-3,3,-1),0)+IF(AND($A66-2&gt;=1,$A66-2&lt;=$E$2-3,CT$5-$A66+3&gt;=1,CT$5-$A66+3&lt;=4),3*CHOOSE(CT$5-$A66+3,1,-3,3,-1),0)+IF(AND($A66-3&gt;=1,$A66-3&lt;=$E$2-3,CT$5-$A66+4&gt;=1,CT$5-$A66+4&lt;=4),-1*CHOOSE(CT$5-$A66+4,1,-3,3,-1),0))</f>
        <v>0</v>
      </c>
      <c r="CU66">
        <f t="shared" si="323"/>
        <v>0</v>
      </c>
      <c r="CV66">
        <f t="shared" si="323"/>
        <v>0</v>
      </c>
      <c r="CW66">
        <f t="shared" si="323"/>
        <v>0</v>
      </c>
      <c r="CX66">
        <f t="shared" si="323"/>
        <v>0</v>
      </c>
      <c r="CY66">
        <f t="shared" si="323"/>
        <v>0</v>
      </c>
      <c r="CZ66">
        <f t="shared" si="323"/>
        <v>0</v>
      </c>
      <c r="DA66">
        <f t="shared" si="323"/>
        <v>0</v>
      </c>
      <c r="DB66">
        <f t="shared" si="323"/>
        <v>0</v>
      </c>
      <c r="DC66">
        <f t="shared" si="323"/>
        <v>0</v>
      </c>
      <c r="DD66">
        <f t="shared" ref="DD66:DM75" si="324">IF(OR($A66&gt;$E$2,DD$5&gt;$E$2),0,IF(AND($A66&lt;=$E$2-3,DD$5-$A66+1&gt;=1,DD$5-$A66+1&lt;=4),CHOOSE(DD$5-$A66+1,1,-3,3,-1),0)+IF(AND($A66-1&gt;=1,$A66-1&lt;=$E$2-3,DD$5-$A66+2&gt;=1,DD$5-$A66+2&lt;=4),-3*CHOOSE(DD$5-$A66+2,1,-3,3,-1),0)+IF(AND($A66-2&gt;=1,$A66-2&lt;=$E$2-3,DD$5-$A66+3&gt;=1,DD$5-$A66+3&lt;=4),3*CHOOSE(DD$5-$A66+3,1,-3,3,-1),0)+IF(AND($A66-3&gt;=1,$A66-3&lt;=$E$2-3,DD$5-$A66+4&gt;=1,DD$5-$A66+4&lt;=4),-1*CHOOSE(DD$5-$A66+4,1,-3,3,-1),0))</f>
        <v>0</v>
      </c>
      <c r="DE66">
        <f t="shared" si="324"/>
        <v>0</v>
      </c>
      <c r="DF66">
        <f t="shared" si="324"/>
        <v>0</v>
      </c>
      <c r="DG66">
        <f t="shared" si="324"/>
        <v>0</v>
      </c>
      <c r="DH66">
        <f t="shared" si="324"/>
        <v>0</v>
      </c>
      <c r="DI66">
        <f t="shared" si="324"/>
        <v>0</v>
      </c>
      <c r="DJ66">
        <f t="shared" si="324"/>
        <v>0</v>
      </c>
      <c r="DK66">
        <f t="shared" si="324"/>
        <v>0</v>
      </c>
      <c r="DL66">
        <f t="shared" si="324"/>
        <v>0</v>
      </c>
      <c r="DM66">
        <f t="shared" si="324"/>
        <v>0</v>
      </c>
      <c r="DN66">
        <f t="shared" ref="DN66:DV75" si="325">IF(OR($A66&gt;$E$2,DN$5&gt;$E$2),0,IF(AND($A66&lt;=$E$2-3,DN$5-$A66+1&gt;=1,DN$5-$A66+1&lt;=4),CHOOSE(DN$5-$A66+1,1,-3,3,-1),0)+IF(AND($A66-1&gt;=1,$A66-1&lt;=$E$2-3,DN$5-$A66+2&gt;=1,DN$5-$A66+2&lt;=4),-3*CHOOSE(DN$5-$A66+2,1,-3,3,-1),0)+IF(AND($A66-2&gt;=1,$A66-2&lt;=$E$2-3,DN$5-$A66+3&gt;=1,DN$5-$A66+3&lt;=4),3*CHOOSE(DN$5-$A66+3,1,-3,3,-1),0)+IF(AND($A66-3&gt;=1,$A66-3&lt;=$E$2-3,DN$5-$A66+4&gt;=1,DN$5-$A66+4&lt;=4),-1*CHOOSE(DN$5-$A66+4,1,-3,3,-1),0))</f>
        <v>0</v>
      </c>
      <c r="DO66">
        <f t="shared" si="325"/>
        <v>0</v>
      </c>
      <c r="DP66">
        <f t="shared" si="325"/>
        <v>0</v>
      </c>
      <c r="DQ66">
        <f t="shared" si="325"/>
        <v>0</v>
      </c>
      <c r="DR66">
        <f t="shared" si="325"/>
        <v>0</v>
      </c>
      <c r="DS66">
        <f t="shared" si="325"/>
        <v>0</v>
      </c>
      <c r="DT66">
        <f t="shared" si="325"/>
        <v>0</v>
      </c>
      <c r="DU66">
        <f t="shared" si="325"/>
        <v>0</v>
      </c>
      <c r="DV66">
        <f t="shared" si="325"/>
        <v>0</v>
      </c>
      <c r="DW66">
        <v>0</v>
      </c>
      <c r="DY66" s="10">
        <v>61</v>
      </c>
      <c r="DZ66">
        <f t="shared" si="170"/>
        <v>0</v>
      </c>
      <c r="EA66">
        <f t="shared" si="171"/>
        <v>0</v>
      </c>
      <c r="EB66">
        <f t="shared" si="172"/>
        <v>0</v>
      </c>
      <c r="EC66">
        <f t="shared" si="173"/>
        <v>0</v>
      </c>
      <c r="ED66">
        <f t="shared" si="174"/>
        <v>0</v>
      </c>
      <c r="EE66">
        <f t="shared" si="175"/>
        <v>0</v>
      </c>
      <c r="EF66">
        <f t="shared" si="176"/>
        <v>0</v>
      </c>
      <c r="EG66">
        <f t="shared" si="177"/>
        <v>0</v>
      </c>
      <c r="EH66">
        <f t="shared" si="178"/>
        <v>0</v>
      </c>
      <c r="EI66">
        <f t="shared" si="179"/>
        <v>0</v>
      </c>
      <c r="EJ66">
        <f t="shared" si="180"/>
        <v>0</v>
      </c>
      <c r="EK66">
        <f t="shared" si="181"/>
        <v>0</v>
      </c>
      <c r="EL66">
        <f t="shared" si="182"/>
        <v>0</v>
      </c>
      <c r="EM66">
        <f t="shared" si="183"/>
        <v>0</v>
      </c>
      <c r="EN66">
        <f t="shared" si="184"/>
        <v>0</v>
      </c>
      <c r="EO66">
        <f t="shared" si="185"/>
        <v>0</v>
      </c>
      <c r="EP66">
        <f t="shared" si="186"/>
        <v>0</v>
      </c>
      <c r="EQ66">
        <f t="shared" si="187"/>
        <v>0</v>
      </c>
      <c r="ER66">
        <f t="shared" si="188"/>
        <v>0</v>
      </c>
      <c r="ES66">
        <f t="shared" si="189"/>
        <v>0</v>
      </c>
      <c r="ET66">
        <f t="shared" si="190"/>
        <v>0</v>
      </c>
      <c r="EU66">
        <f t="shared" si="191"/>
        <v>0</v>
      </c>
      <c r="EV66">
        <f t="shared" si="192"/>
        <v>0</v>
      </c>
      <c r="EW66">
        <f t="shared" si="193"/>
        <v>0</v>
      </c>
      <c r="EX66">
        <f t="shared" si="194"/>
        <v>0</v>
      </c>
      <c r="EY66">
        <f t="shared" si="195"/>
        <v>0</v>
      </c>
      <c r="EZ66">
        <f t="shared" si="196"/>
        <v>0</v>
      </c>
      <c r="FA66">
        <f t="shared" si="197"/>
        <v>0</v>
      </c>
      <c r="FB66">
        <f t="shared" si="198"/>
        <v>0</v>
      </c>
      <c r="FC66">
        <f t="shared" si="199"/>
        <v>0</v>
      </c>
      <c r="FD66">
        <f t="shared" si="200"/>
        <v>0</v>
      </c>
      <c r="FE66">
        <f t="shared" si="201"/>
        <v>0</v>
      </c>
      <c r="FF66">
        <f t="shared" si="202"/>
        <v>0</v>
      </c>
      <c r="FG66">
        <f t="shared" si="203"/>
        <v>0</v>
      </c>
      <c r="FH66">
        <f t="shared" si="204"/>
        <v>0</v>
      </c>
      <c r="FI66">
        <f t="shared" si="205"/>
        <v>0</v>
      </c>
      <c r="FJ66">
        <f t="shared" si="206"/>
        <v>0</v>
      </c>
      <c r="FK66">
        <f t="shared" si="207"/>
        <v>0</v>
      </c>
      <c r="FL66">
        <f t="shared" si="208"/>
        <v>0</v>
      </c>
      <c r="FM66">
        <f t="shared" si="209"/>
        <v>0</v>
      </c>
      <c r="FN66">
        <f t="shared" si="210"/>
        <v>0</v>
      </c>
      <c r="FO66">
        <f t="shared" si="211"/>
        <v>0</v>
      </c>
      <c r="FP66">
        <f t="shared" si="212"/>
        <v>0</v>
      </c>
      <c r="FQ66">
        <f t="shared" si="213"/>
        <v>0</v>
      </c>
      <c r="FR66">
        <f t="shared" si="214"/>
        <v>0</v>
      </c>
      <c r="FS66">
        <f t="shared" si="215"/>
        <v>0</v>
      </c>
      <c r="FT66">
        <f t="shared" si="216"/>
        <v>0</v>
      </c>
      <c r="FU66">
        <f t="shared" si="217"/>
        <v>0</v>
      </c>
      <c r="FV66">
        <f t="shared" si="218"/>
        <v>0</v>
      </c>
      <c r="FW66">
        <f t="shared" si="219"/>
        <v>0</v>
      </c>
      <c r="FX66">
        <f t="shared" si="220"/>
        <v>0</v>
      </c>
      <c r="FY66">
        <f t="shared" si="221"/>
        <v>0</v>
      </c>
      <c r="FZ66">
        <f t="shared" si="222"/>
        <v>0</v>
      </c>
      <c r="GA66">
        <f t="shared" si="223"/>
        <v>0</v>
      </c>
      <c r="GB66">
        <f t="shared" si="224"/>
        <v>0</v>
      </c>
      <c r="GC66">
        <f t="shared" si="225"/>
        <v>0</v>
      </c>
      <c r="GD66">
        <f t="shared" si="226"/>
        <v>0</v>
      </c>
      <c r="GE66">
        <f t="shared" si="227"/>
        <v>0</v>
      </c>
      <c r="GF66">
        <f t="shared" si="228"/>
        <v>0</v>
      </c>
      <c r="GG66">
        <f t="shared" si="229"/>
        <v>0</v>
      </c>
      <c r="GH66">
        <f t="shared" si="230"/>
        <v>0</v>
      </c>
      <c r="GI66">
        <f t="shared" si="231"/>
        <v>0</v>
      </c>
      <c r="GJ66">
        <f t="shared" si="232"/>
        <v>0</v>
      </c>
      <c r="GK66">
        <f t="shared" si="233"/>
        <v>0</v>
      </c>
      <c r="GL66">
        <f t="shared" si="234"/>
        <v>0</v>
      </c>
      <c r="GM66">
        <f t="shared" si="235"/>
        <v>0</v>
      </c>
      <c r="GN66">
        <f t="shared" si="236"/>
        <v>0</v>
      </c>
      <c r="GO66">
        <f t="shared" si="237"/>
        <v>0</v>
      </c>
      <c r="GP66">
        <f t="shared" si="238"/>
        <v>0</v>
      </c>
      <c r="GQ66">
        <f t="shared" si="239"/>
        <v>0</v>
      </c>
      <c r="GR66">
        <f t="shared" si="240"/>
        <v>0</v>
      </c>
      <c r="GS66">
        <f t="shared" si="241"/>
        <v>0</v>
      </c>
      <c r="GT66">
        <f t="shared" si="242"/>
        <v>0</v>
      </c>
      <c r="GU66">
        <f t="shared" si="243"/>
        <v>0</v>
      </c>
      <c r="GV66">
        <f t="shared" si="244"/>
        <v>0</v>
      </c>
      <c r="GW66">
        <f t="shared" si="245"/>
        <v>0</v>
      </c>
      <c r="GX66">
        <f t="shared" si="246"/>
        <v>0</v>
      </c>
      <c r="GY66">
        <f t="shared" si="247"/>
        <v>0</v>
      </c>
      <c r="GZ66">
        <f t="shared" si="248"/>
        <v>0</v>
      </c>
      <c r="HA66">
        <f t="shared" si="249"/>
        <v>0</v>
      </c>
      <c r="HB66">
        <f t="shared" si="250"/>
        <v>0</v>
      </c>
      <c r="HC66">
        <f t="shared" si="251"/>
        <v>0</v>
      </c>
      <c r="HD66">
        <f t="shared" si="252"/>
        <v>0</v>
      </c>
      <c r="HE66">
        <f t="shared" si="253"/>
        <v>0</v>
      </c>
      <c r="HF66">
        <f t="shared" si="254"/>
        <v>0</v>
      </c>
      <c r="HG66">
        <f t="shared" si="255"/>
        <v>0</v>
      </c>
      <c r="HH66">
        <f t="shared" si="256"/>
        <v>0</v>
      </c>
      <c r="HI66">
        <f t="shared" si="257"/>
        <v>0</v>
      </c>
      <c r="HJ66">
        <f t="shared" si="258"/>
        <v>0</v>
      </c>
      <c r="HK66">
        <f t="shared" si="259"/>
        <v>0</v>
      </c>
      <c r="HL66">
        <f t="shared" si="260"/>
        <v>0</v>
      </c>
      <c r="HM66">
        <f t="shared" si="261"/>
        <v>0</v>
      </c>
      <c r="HN66">
        <f t="shared" si="262"/>
        <v>0</v>
      </c>
      <c r="HO66">
        <f t="shared" si="263"/>
        <v>0</v>
      </c>
      <c r="HP66">
        <f t="shared" si="264"/>
        <v>0</v>
      </c>
      <c r="HQ66">
        <f t="shared" si="265"/>
        <v>0</v>
      </c>
      <c r="HR66">
        <f t="shared" si="266"/>
        <v>0</v>
      </c>
      <c r="HS66">
        <f t="shared" si="267"/>
        <v>0</v>
      </c>
      <c r="HT66">
        <f t="shared" si="268"/>
        <v>0</v>
      </c>
      <c r="HU66">
        <f t="shared" si="269"/>
        <v>0</v>
      </c>
      <c r="HV66">
        <f t="shared" si="270"/>
        <v>0</v>
      </c>
      <c r="HW66">
        <f t="shared" si="271"/>
        <v>0</v>
      </c>
      <c r="HX66">
        <f t="shared" si="272"/>
        <v>0</v>
      </c>
      <c r="HY66">
        <f t="shared" si="273"/>
        <v>0</v>
      </c>
      <c r="HZ66">
        <f t="shared" si="274"/>
        <v>0</v>
      </c>
      <c r="IA66">
        <f t="shared" si="275"/>
        <v>0</v>
      </c>
      <c r="IB66">
        <f t="shared" si="276"/>
        <v>0</v>
      </c>
      <c r="IC66">
        <f t="shared" si="277"/>
        <v>0</v>
      </c>
      <c r="ID66">
        <f t="shared" si="278"/>
        <v>0</v>
      </c>
      <c r="IE66">
        <f t="shared" si="279"/>
        <v>0</v>
      </c>
      <c r="IF66">
        <f t="shared" si="280"/>
        <v>0</v>
      </c>
      <c r="IG66">
        <f t="shared" si="281"/>
        <v>0</v>
      </c>
      <c r="IH66">
        <f t="shared" si="282"/>
        <v>0</v>
      </c>
      <c r="II66">
        <f t="shared" si="283"/>
        <v>0</v>
      </c>
      <c r="IJ66">
        <f t="shared" si="284"/>
        <v>0</v>
      </c>
      <c r="IK66">
        <f t="shared" si="285"/>
        <v>0</v>
      </c>
      <c r="IL66">
        <f t="shared" si="286"/>
        <v>0</v>
      </c>
      <c r="IM66">
        <f t="shared" si="287"/>
        <v>0</v>
      </c>
      <c r="IN66">
        <f t="shared" si="288"/>
        <v>0</v>
      </c>
      <c r="IO66">
        <f t="shared" si="289"/>
        <v>0</v>
      </c>
    </row>
    <row r="67" spans="1:249" ht="15">
      <c r="A67" s="11">
        <v>62</v>
      </c>
      <c r="B67" s="11" t="str">
        <f>IF(A67&lt;=$E$2,Inputs!A67,"")</f>
        <v/>
      </c>
      <c r="C67" s="11">
        <f>IF(A67&lt;=$E$2,Inputs!D67,0)</f>
        <v>0</v>
      </c>
      <c r="D67" s="11">
        <f>IF(A67&lt;=$E$2,Inputs!F67,0)</f>
        <v>0</v>
      </c>
      <c r="E67" s="11">
        <f t="shared" si="169"/>
        <v>0</v>
      </c>
      <c r="G67" s="9">
        <v>62</v>
      </c>
      <c r="H67">
        <f t="shared" si="314"/>
        <v>0</v>
      </c>
      <c r="I67">
        <f t="shared" si="314"/>
        <v>0</v>
      </c>
      <c r="J67">
        <f t="shared" si="314"/>
        <v>0</v>
      </c>
      <c r="K67">
        <f t="shared" si="314"/>
        <v>0</v>
      </c>
      <c r="L67">
        <f t="shared" si="314"/>
        <v>0</v>
      </c>
      <c r="M67">
        <f t="shared" si="314"/>
        <v>0</v>
      </c>
      <c r="N67">
        <f t="shared" si="314"/>
        <v>0</v>
      </c>
      <c r="O67">
        <f t="shared" si="314"/>
        <v>0</v>
      </c>
      <c r="P67">
        <f t="shared" si="314"/>
        <v>0</v>
      </c>
      <c r="Q67">
        <f t="shared" si="314"/>
        <v>0</v>
      </c>
      <c r="R67">
        <f t="shared" si="315"/>
        <v>0</v>
      </c>
      <c r="S67">
        <f t="shared" si="315"/>
        <v>0</v>
      </c>
      <c r="T67">
        <f t="shared" si="315"/>
        <v>0</v>
      </c>
      <c r="U67">
        <f t="shared" si="315"/>
        <v>0</v>
      </c>
      <c r="V67">
        <f t="shared" si="315"/>
        <v>0</v>
      </c>
      <c r="W67">
        <f t="shared" si="315"/>
        <v>0</v>
      </c>
      <c r="X67">
        <f t="shared" si="315"/>
        <v>0</v>
      </c>
      <c r="Y67">
        <f t="shared" si="315"/>
        <v>0</v>
      </c>
      <c r="Z67">
        <f t="shared" si="315"/>
        <v>0</v>
      </c>
      <c r="AA67">
        <f t="shared" si="315"/>
        <v>0</v>
      </c>
      <c r="AB67">
        <f t="shared" si="316"/>
        <v>0</v>
      </c>
      <c r="AC67">
        <f t="shared" si="316"/>
        <v>0</v>
      </c>
      <c r="AD67">
        <f t="shared" si="316"/>
        <v>0</v>
      </c>
      <c r="AE67">
        <f t="shared" si="316"/>
        <v>0</v>
      </c>
      <c r="AF67">
        <f t="shared" si="316"/>
        <v>0</v>
      </c>
      <c r="AG67">
        <f t="shared" si="316"/>
        <v>0</v>
      </c>
      <c r="AH67">
        <f t="shared" si="316"/>
        <v>0</v>
      </c>
      <c r="AI67">
        <f t="shared" si="316"/>
        <v>0</v>
      </c>
      <c r="AJ67">
        <f t="shared" si="316"/>
        <v>0</v>
      </c>
      <c r="AK67">
        <f t="shared" si="316"/>
        <v>0</v>
      </c>
      <c r="AL67">
        <f t="shared" si="317"/>
        <v>0</v>
      </c>
      <c r="AM67">
        <f t="shared" si="317"/>
        <v>0</v>
      </c>
      <c r="AN67">
        <f t="shared" si="317"/>
        <v>0</v>
      </c>
      <c r="AO67">
        <f t="shared" si="317"/>
        <v>0</v>
      </c>
      <c r="AP67">
        <f t="shared" si="317"/>
        <v>0</v>
      </c>
      <c r="AQ67">
        <f t="shared" si="317"/>
        <v>0</v>
      </c>
      <c r="AR67">
        <f t="shared" si="317"/>
        <v>0</v>
      </c>
      <c r="AS67">
        <f t="shared" si="317"/>
        <v>0</v>
      </c>
      <c r="AT67">
        <f t="shared" si="317"/>
        <v>0</v>
      </c>
      <c r="AU67">
        <f t="shared" si="317"/>
        <v>0</v>
      </c>
      <c r="AV67">
        <f t="shared" si="318"/>
        <v>0</v>
      </c>
      <c r="AW67">
        <f t="shared" si="318"/>
        <v>0</v>
      </c>
      <c r="AX67">
        <f t="shared" si="318"/>
        <v>0</v>
      </c>
      <c r="AY67">
        <f t="shared" si="318"/>
        <v>0</v>
      </c>
      <c r="AZ67">
        <f t="shared" si="318"/>
        <v>0</v>
      </c>
      <c r="BA67">
        <f t="shared" si="318"/>
        <v>0</v>
      </c>
      <c r="BB67">
        <f t="shared" si="318"/>
        <v>0</v>
      </c>
      <c r="BC67">
        <f t="shared" si="318"/>
        <v>0</v>
      </c>
      <c r="BD67">
        <f t="shared" si="318"/>
        <v>0</v>
      </c>
      <c r="BE67">
        <f t="shared" si="318"/>
        <v>0</v>
      </c>
      <c r="BF67">
        <f t="shared" si="319"/>
        <v>0</v>
      </c>
      <c r="BG67">
        <f t="shared" si="319"/>
        <v>0</v>
      </c>
      <c r="BH67">
        <f t="shared" si="319"/>
        <v>0</v>
      </c>
      <c r="BI67">
        <f t="shared" si="319"/>
        <v>0</v>
      </c>
      <c r="BJ67">
        <f t="shared" si="319"/>
        <v>0</v>
      </c>
      <c r="BK67">
        <f t="shared" si="319"/>
        <v>0</v>
      </c>
      <c r="BL67">
        <f t="shared" si="319"/>
        <v>0</v>
      </c>
      <c r="BM67">
        <f t="shared" si="319"/>
        <v>0</v>
      </c>
      <c r="BN67">
        <f t="shared" si="319"/>
        <v>0</v>
      </c>
      <c r="BO67">
        <f t="shared" si="319"/>
        <v>0</v>
      </c>
      <c r="BP67">
        <f t="shared" si="320"/>
        <v>0</v>
      </c>
      <c r="BQ67">
        <f t="shared" si="320"/>
        <v>0</v>
      </c>
      <c r="BR67">
        <f t="shared" si="320"/>
        <v>0</v>
      </c>
      <c r="BS67">
        <f t="shared" si="320"/>
        <v>0</v>
      </c>
      <c r="BT67">
        <f t="shared" si="320"/>
        <v>0</v>
      </c>
      <c r="BU67">
        <f t="shared" si="320"/>
        <v>0</v>
      </c>
      <c r="BV67">
        <f t="shared" si="320"/>
        <v>0</v>
      </c>
      <c r="BW67">
        <f t="shared" si="320"/>
        <v>0</v>
      </c>
      <c r="BX67">
        <f t="shared" si="320"/>
        <v>0</v>
      </c>
      <c r="BY67">
        <f t="shared" si="320"/>
        <v>0</v>
      </c>
      <c r="BZ67">
        <f t="shared" si="321"/>
        <v>0</v>
      </c>
      <c r="CA67">
        <f t="shared" si="321"/>
        <v>0</v>
      </c>
      <c r="CB67">
        <f t="shared" si="321"/>
        <v>0</v>
      </c>
      <c r="CC67">
        <f t="shared" si="321"/>
        <v>0</v>
      </c>
      <c r="CD67">
        <f t="shared" si="321"/>
        <v>0</v>
      </c>
      <c r="CE67">
        <f t="shared" si="321"/>
        <v>0</v>
      </c>
      <c r="CF67">
        <f t="shared" si="321"/>
        <v>0</v>
      </c>
      <c r="CG67">
        <f t="shared" si="321"/>
        <v>0</v>
      </c>
      <c r="CH67">
        <f t="shared" si="321"/>
        <v>0</v>
      </c>
      <c r="CI67">
        <f t="shared" si="321"/>
        <v>0</v>
      </c>
      <c r="CJ67">
        <f t="shared" si="322"/>
        <v>0</v>
      </c>
      <c r="CK67">
        <f t="shared" si="322"/>
        <v>0</v>
      </c>
      <c r="CL67">
        <f t="shared" si="322"/>
        <v>0</v>
      </c>
      <c r="CM67">
        <f t="shared" si="322"/>
        <v>0</v>
      </c>
      <c r="CN67">
        <f t="shared" si="322"/>
        <v>0</v>
      </c>
      <c r="CO67">
        <f t="shared" si="322"/>
        <v>0</v>
      </c>
      <c r="CP67">
        <f t="shared" si="322"/>
        <v>0</v>
      </c>
      <c r="CQ67">
        <f t="shared" si="322"/>
        <v>0</v>
      </c>
      <c r="CR67">
        <f t="shared" si="322"/>
        <v>0</v>
      </c>
      <c r="CS67">
        <f t="shared" si="322"/>
        <v>0</v>
      </c>
      <c r="CT67">
        <f t="shared" si="323"/>
        <v>0</v>
      </c>
      <c r="CU67">
        <f t="shared" si="323"/>
        <v>0</v>
      </c>
      <c r="CV67">
        <f t="shared" si="323"/>
        <v>0</v>
      </c>
      <c r="CW67">
        <f t="shared" si="323"/>
        <v>0</v>
      </c>
      <c r="CX67">
        <f t="shared" si="323"/>
        <v>0</v>
      </c>
      <c r="CY67">
        <f t="shared" si="323"/>
        <v>0</v>
      </c>
      <c r="CZ67">
        <f t="shared" si="323"/>
        <v>0</v>
      </c>
      <c r="DA67">
        <f t="shared" si="323"/>
        <v>0</v>
      </c>
      <c r="DB67">
        <f t="shared" si="323"/>
        <v>0</v>
      </c>
      <c r="DC67">
        <f t="shared" si="323"/>
        <v>0</v>
      </c>
      <c r="DD67">
        <f t="shared" si="324"/>
        <v>0</v>
      </c>
      <c r="DE67">
        <f t="shared" si="324"/>
        <v>0</v>
      </c>
      <c r="DF67">
        <f t="shared" si="324"/>
        <v>0</v>
      </c>
      <c r="DG67">
        <f t="shared" si="324"/>
        <v>0</v>
      </c>
      <c r="DH67">
        <f t="shared" si="324"/>
        <v>0</v>
      </c>
      <c r="DI67">
        <f t="shared" si="324"/>
        <v>0</v>
      </c>
      <c r="DJ67">
        <f t="shared" si="324"/>
        <v>0</v>
      </c>
      <c r="DK67">
        <f t="shared" si="324"/>
        <v>0</v>
      </c>
      <c r="DL67">
        <f t="shared" si="324"/>
        <v>0</v>
      </c>
      <c r="DM67">
        <f t="shared" si="324"/>
        <v>0</v>
      </c>
      <c r="DN67">
        <f t="shared" si="325"/>
        <v>0</v>
      </c>
      <c r="DO67">
        <f t="shared" si="325"/>
        <v>0</v>
      </c>
      <c r="DP67">
        <f t="shared" si="325"/>
        <v>0</v>
      </c>
      <c r="DQ67">
        <f t="shared" si="325"/>
        <v>0</v>
      </c>
      <c r="DR67">
        <f t="shared" si="325"/>
        <v>0</v>
      </c>
      <c r="DS67">
        <f t="shared" si="325"/>
        <v>0</v>
      </c>
      <c r="DT67">
        <f t="shared" si="325"/>
        <v>0</v>
      </c>
      <c r="DU67">
        <f t="shared" si="325"/>
        <v>0</v>
      </c>
      <c r="DV67">
        <f t="shared" si="325"/>
        <v>0</v>
      </c>
      <c r="DW67">
        <v>0</v>
      </c>
      <c r="DY67" s="10">
        <v>62</v>
      </c>
      <c r="DZ67">
        <f t="shared" si="170"/>
        <v>0</v>
      </c>
      <c r="EA67">
        <f t="shared" si="171"/>
        <v>0</v>
      </c>
      <c r="EB67">
        <f t="shared" si="172"/>
        <v>0</v>
      </c>
      <c r="EC67">
        <f t="shared" si="173"/>
        <v>0</v>
      </c>
      <c r="ED67">
        <f t="shared" si="174"/>
        <v>0</v>
      </c>
      <c r="EE67">
        <f t="shared" si="175"/>
        <v>0</v>
      </c>
      <c r="EF67">
        <f t="shared" si="176"/>
        <v>0</v>
      </c>
      <c r="EG67">
        <f t="shared" si="177"/>
        <v>0</v>
      </c>
      <c r="EH67">
        <f t="shared" si="178"/>
        <v>0</v>
      </c>
      <c r="EI67">
        <f t="shared" si="179"/>
        <v>0</v>
      </c>
      <c r="EJ67">
        <f t="shared" si="180"/>
        <v>0</v>
      </c>
      <c r="EK67">
        <f t="shared" si="181"/>
        <v>0</v>
      </c>
      <c r="EL67">
        <f t="shared" si="182"/>
        <v>0</v>
      </c>
      <c r="EM67">
        <f t="shared" si="183"/>
        <v>0</v>
      </c>
      <c r="EN67">
        <f t="shared" si="184"/>
        <v>0</v>
      </c>
      <c r="EO67">
        <f t="shared" si="185"/>
        <v>0</v>
      </c>
      <c r="EP67">
        <f t="shared" si="186"/>
        <v>0</v>
      </c>
      <c r="EQ67">
        <f t="shared" si="187"/>
        <v>0</v>
      </c>
      <c r="ER67">
        <f t="shared" si="188"/>
        <v>0</v>
      </c>
      <c r="ES67">
        <f t="shared" si="189"/>
        <v>0</v>
      </c>
      <c r="ET67">
        <f t="shared" si="190"/>
        <v>0</v>
      </c>
      <c r="EU67">
        <f t="shared" si="191"/>
        <v>0</v>
      </c>
      <c r="EV67">
        <f t="shared" si="192"/>
        <v>0</v>
      </c>
      <c r="EW67">
        <f t="shared" si="193"/>
        <v>0</v>
      </c>
      <c r="EX67">
        <f t="shared" si="194"/>
        <v>0</v>
      </c>
      <c r="EY67">
        <f t="shared" si="195"/>
        <v>0</v>
      </c>
      <c r="EZ67">
        <f t="shared" si="196"/>
        <v>0</v>
      </c>
      <c r="FA67">
        <f t="shared" si="197"/>
        <v>0</v>
      </c>
      <c r="FB67">
        <f t="shared" si="198"/>
        <v>0</v>
      </c>
      <c r="FC67">
        <f t="shared" si="199"/>
        <v>0</v>
      </c>
      <c r="FD67">
        <f t="shared" si="200"/>
        <v>0</v>
      </c>
      <c r="FE67">
        <f t="shared" si="201"/>
        <v>0</v>
      </c>
      <c r="FF67">
        <f t="shared" si="202"/>
        <v>0</v>
      </c>
      <c r="FG67">
        <f t="shared" si="203"/>
        <v>0</v>
      </c>
      <c r="FH67">
        <f t="shared" si="204"/>
        <v>0</v>
      </c>
      <c r="FI67">
        <f t="shared" si="205"/>
        <v>0</v>
      </c>
      <c r="FJ67">
        <f t="shared" si="206"/>
        <v>0</v>
      </c>
      <c r="FK67">
        <f t="shared" si="207"/>
        <v>0</v>
      </c>
      <c r="FL67">
        <f t="shared" si="208"/>
        <v>0</v>
      </c>
      <c r="FM67">
        <f t="shared" si="209"/>
        <v>0</v>
      </c>
      <c r="FN67">
        <f t="shared" si="210"/>
        <v>0</v>
      </c>
      <c r="FO67">
        <f t="shared" si="211"/>
        <v>0</v>
      </c>
      <c r="FP67">
        <f t="shared" si="212"/>
        <v>0</v>
      </c>
      <c r="FQ67">
        <f t="shared" si="213"/>
        <v>0</v>
      </c>
      <c r="FR67">
        <f t="shared" si="214"/>
        <v>0</v>
      </c>
      <c r="FS67">
        <f t="shared" si="215"/>
        <v>0</v>
      </c>
      <c r="FT67">
        <f t="shared" si="216"/>
        <v>0</v>
      </c>
      <c r="FU67">
        <f t="shared" si="217"/>
        <v>0</v>
      </c>
      <c r="FV67">
        <f t="shared" si="218"/>
        <v>0</v>
      </c>
      <c r="FW67">
        <f t="shared" si="219"/>
        <v>0</v>
      </c>
      <c r="FX67">
        <f t="shared" si="220"/>
        <v>0</v>
      </c>
      <c r="FY67">
        <f t="shared" si="221"/>
        <v>0</v>
      </c>
      <c r="FZ67">
        <f t="shared" si="222"/>
        <v>0</v>
      </c>
      <c r="GA67">
        <f t="shared" si="223"/>
        <v>0</v>
      </c>
      <c r="GB67">
        <f t="shared" si="224"/>
        <v>0</v>
      </c>
      <c r="GC67">
        <f t="shared" si="225"/>
        <v>0</v>
      </c>
      <c r="GD67">
        <f t="shared" si="226"/>
        <v>0</v>
      </c>
      <c r="GE67">
        <f t="shared" si="227"/>
        <v>0</v>
      </c>
      <c r="GF67">
        <f t="shared" si="228"/>
        <v>0</v>
      </c>
      <c r="GG67">
        <f t="shared" si="229"/>
        <v>0</v>
      </c>
      <c r="GH67">
        <f t="shared" si="230"/>
        <v>0</v>
      </c>
      <c r="GI67">
        <f t="shared" si="231"/>
        <v>0</v>
      </c>
      <c r="GJ67">
        <f t="shared" si="232"/>
        <v>0</v>
      </c>
      <c r="GK67">
        <f t="shared" si="233"/>
        <v>0</v>
      </c>
      <c r="GL67">
        <f t="shared" si="234"/>
        <v>0</v>
      </c>
      <c r="GM67">
        <f t="shared" si="235"/>
        <v>0</v>
      </c>
      <c r="GN67">
        <f t="shared" si="236"/>
        <v>0</v>
      </c>
      <c r="GO67">
        <f t="shared" si="237"/>
        <v>0</v>
      </c>
      <c r="GP67">
        <f t="shared" si="238"/>
        <v>0</v>
      </c>
      <c r="GQ67">
        <f t="shared" si="239"/>
        <v>0</v>
      </c>
      <c r="GR67">
        <f t="shared" si="240"/>
        <v>0</v>
      </c>
      <c r="GS67">
        <f t="shared" si="241"/>
        <v>0</v>
      </c>
      <c r="GT67">
        <f t="shared" si="242"/>
        <v>0</v>
      </c>
      <c r="GU67">
        <f t="shared" si="243"/>
        <v>0</v>
      </c>
      <c r="GV67">
        <f t="shared" si="244"/>
        <v>0</v>
      </c>
      <c r="GW67">
        <f t="shared" si="245"/>
        <v>0</v>
      </c>
      <c r="GX67">
        <f t="shared" si="246"/>
        <v>0</v>
      </c>
      <c r="GY67">
        <f t="shared" si="247"/>
        <v>0</v>
      </c>
      <c r="GZ67">
        <f t="shared" si="248"/>
        <v>0</v>
      </c>
      <c r="HA67">
        <f t="shared" si="249"/>
        <v>0</v>
      </c>
      <c r="HB67">
        <f t="shared" si="250"/>
        <v>0</v>
      </c>
      <c r="HC67">
        <f t="shared" si="251"/>
        <v>0</v>
      </c>
      <c r="HD67">
        <f t="shared" si="252"/>
        <v>0</v>
      </c>
      <c r="HE67">
        <f t="shared" si="253"/>
        <v>0</v>
      </c>
      <c r="HF67">
        <f t="shared" si="254"/>
        <v>0</v>
      </c>
      <c r="HG67">
        <f t="shared" si="255"/>
        <v>0</v>
      </c>
      <c r="HH67">
        <f t="shared" si="256"/>
        <v>0</v>
      </c>
      <c r="HI67">
        <f t="shared" si="257"/>
        <v>0</v>
      </c>
      <c r="HJ67">
        <f t="shared" si="258"/>
        <v>0</v>
      </c>
      <c r="HK67">
        <f t="shared" si="259"/>
        <v>0</v>
      </c>
      <c r="HL67">
        <f t="shared" si="260"/>
        <v>0</v>
      </c>
      <c r="HM67">
        <f t="shared" si="261"/>
        <v>0</v>
      </c>
      <c r="HN67">
        <f t="shared" si="262"/>
        <v>0</v>
      </c>
      <c r="HO67">
        <f t="shared" si="263"/>
        <v>0</v>
      </c>
      <c r="HP67">
        <f t="shared" si="264"/>
        <v>0</v>
      </c>
      <c r="HQ67">
        <f t="shared" si="265"/>
        <v>0</v>
      </c>
      <c r="HR67">
        <f t="shared" si="266"/>
        <v>0</v>
      </c>
      <c r="HS67">
        <f t="shared" si="267"/>
        <v>0</v>
      </c>
      <c r="HT67">
        <f t="shared" si="268"/>
        <v>0</v>
      </c>
      <c r="HU67">
        <f t="shared" si="269"/>
        <v>0</v>
      </c>
      <c r="HV67">
        <f t="shared" si="270"/>
        <v>0</v>
      </c>
      <c r="HW67">
        <f t="shared" si="271"/>
        <v>0</v>
      </c>
      <c r="HX67">
        <f t="shared" si="272"/>
        <v>0</v>
      </c>
      <c r="HY67">
        <f t="shared" si="273"/>
        <v>0</v>
      </c>
      <c r="HZ67">
        <f t="shared" si="274"/>
        <v>0</v>
      </c>
      <c r="IA67">
        <f t="shared" si="275"/>
        <v>0</v>
      </c>
      <c r="IB67">
        <f t="shared" si="276"/>
        <v>0</v>
      </c>
      <c r="IC67">
        <f t="shared" si="277"/>
        <v>0</v>
      </c>
      <c r="ID67">
        <f t="shared" si="278"/>
        <v>0</v>
      </c>
      <c r="IE67">
        <f t="shared" si="279"/>
        <v>0</v>
      </c>
      <c r="IF67">
        <f t="shared" si="280"/>
        <v>0</v>
      </c>
      <c r="IG67">
        <f t="shared" si="281"/>
        <v>0</v>
      </c>
      <c r="IH67">
        <f t="shared" si="282"/>
        <v>0</v>
      </c>
      <c r="II67">
        <f t="shared" si="283"/>
        <v>0</v>
      </c>
      <c r="IJ67">
        <f t="shared" si="284"/>
        <v>0</v>
      </c>
      <c r="IK67">
        <f t="shared" si="285"/>
        <v>0</v>
      </c>
      <c r="IL67">
        <f t="shared" si="286"/>
        <v>0</v>
      </c>
      <c r="IM67">
        <f t="shared" si="287"/>
        <v>0</v>
      </c>
      <c r="IN67">
        <f t="shared" si="288"/>
        <v>0</v>
      </c>
      <c r="IO67">
        <f t="shared" si="289"/>
        <v>0</v>
      </c>
    </row>
    <row r="68" spans="1:249" ht="15">
      <c r="A68" s="11">
        <v>63</v>
      </c>
      <c r="B68" s="11" t="str">
        <f>IF(A68&lt;=$E$2,Inputs!A68,"")</f>
        <v/>
      </c>
      <c r="C68" s="11">
        <f>IF(A68&lt;=$E$2,Inputs!D68,0)</f>
        <v>0</v>
      </c>
      <c r="D68" s="11">
        <f>IF(A68&lt;=$E$2,Inputs!F68,0)</f>
        <v>0</v>
      </c>
      <c r="E68" s="11">
        <f t="shared" si="169"/>
        <v>0</v>
      </c>
      <c r="G68" s="9">
        <v>63</v>
      </c>
      <c r="H68">
        <f t="shared" si="314"/>
        <v>0</v>
      </c>
      <c r="I68">
        <f t="shared" si="314"/>
        <v>0</v>
      </c>
      <c r="J68">
        <f t="shared" si="314"/>
        <v>0</v>
      </c>
      <c r="K68">
        <f t="shared" si="314"/>
        <v>0</v>
      </c>
      <c r="L68">
        <f t="shared" si="314"/>
        <v>0</v>
      </c>
      <c r="M68">
        <f t="shared" si="314"/>
        <v>0</v>
      </c>
      <c r="N68">
        <f t="shared" si="314"/>
        <v>0</v>
      </c>
      <c r="O68">
        <f t="shared" si="314"/>
        <v>0</v>
      </c>
      <c r="P68">
        <f t="shared" si="314"/>
        <v>0</v>
      </c>
      <c r="Q68">
        <f t="shared" si="314"/>
        <v>0</v>
      </c>
      <c r="R68">
        <f t="shared" si="315"/>
        <v>0</v>
      </c>
      <c r="S68">
        <f t="shared" si="315"/>
        <v>0</v>
      </c>
      <c r="T68">
        <f t="shared" si="315"/>
        <v>0</v>
      </c>
      <c r="U68">
        <f t="shared" si="315"/>
        <v>0</v>
      </c>
      <c r="V68">
        <f t="shared" si="315"/>
        <v>0</v>
      </c>
      <c r="W68">
        <f t="shared" si="315"/>
        <v>0</v>
      </c>
      <c r="X68">
        <f t="shared" si="315"/>
        <v>0</v>
      </c>
      <c r="Y68">
        <f t="shared" si="315"/>
        <v>0</v>
      </c>
      <c r="Z68">
        <f t="shared" si="315"/>
        <v>0</v>
      </c>
      <c r="AA68">
        <f t="shared" si="315"/>
        <v>0</v>
      </c>
      <c r="AB68">
        <f t="shared" si="316"/>
        <v>0</v>
      </c>
      <c r="AC68">
        <f t="shared" si="316"/>
        <v>0</v>
      </c>
      <c r="AD68">
        <f t="shared" si="316"/>
        <v>0</v>
      </c>
      <c r="AE68">
        <f t="shared" si="316"/>
        <v>0</v>
      </c>
      <c r="AF68">
        <f t="shared" si="316"/>
        <v>0</v>
      </c>
      <c r="AG68">
        <f t="shared" si="316"/>
        <v>0</v>
      </c>
      <c r="AH68">
        <f t="shared" si="316"/>
        <v>0</v>
      </c>
      <c r="AI68">
        <f t="shared" si="316"/>
        <v>0</v>
      </c>
      <c r="AJ68">
        <f t="shared" si="316"/>
        <v>0</v>
      </c>
      <c r="AK68">
        <f t="shared" si="316"/>
        <v>0</v>
      </c>
      <c r="AL68">
        <f t="shared" si="317"/>
        <v>0</v>
      </c>
      <c r="AM68">
        <f t="shared" si="317"/>
        <v>0</v>
      </c>
      <c r="AN68">
        <f t="shared" si="317"/>
        <v>0</v>
      </c>
      <c r="AO68">
        <f t="shared" si="317"/>
        <v>0</v>
      </c>
      <c r="AP68">
        <f t="shared" si="317"/>
        <v>0</v>
      </c>
      <c r="AQ68">
        <f t="shared" si="317"/>
        <v>0</v>
      </c>
      <c r="AR68">
        <f t="shared" si="317"/>
        <v>0</v>
      </c>
      <c r="AS68">
        <f t="shared" si="317"/>
        <v>0</v>
      </c>
      <c r="AT68">
        <f t="shared" si="317"/>
        <v>0</v>
      </c>
      <c r="AU68">
        <f t="shared" si="317"/>
        <v>0</v>
      </c>
      <c r="AV68">
        <f t="shared" si="318"/>
        <v>0</v>
      </c>
      <c r="AW68">
        <f t="shared" si="318"/>
        <v>0</v>
      </c>
      <c r="AX68">
        <f t="shared" si="318"/>
        <v>0</v>
      </c>
      <c r="AY68">
        <f t="shared" si="318"/>
        <v>0</v>
      </c>
      <c r="AZ68">
        <f t="shared" si="318"/>
        <v>0</v>
      </c>
      <c r="BA68">
        <f t="shared" si="318"/>
        <v>0</v>
      </c>
      <c r="BB68">
        <f t="shared" si="318"/>
        <v>0</v>
      </c>
      <c r="BC68">
        <f t="shared" si="318"/>
        <v>0</v>
      </c>
      <c r="BD68">
        <f t="shared" si="318"/>
        <v>0</v>
      </c>
      <c r="BE68">
        <f t="shared" si="318"/>
        <v>0</v>
      </c>
      <c r="BF68">
        <f t="shared" si="319"/>
        <v>0</v>
      </c>
      <c r="BG68">
        <f t="shared" si="319"/>
        <v>0</v>
      </c>
      <c r="BH68">
        <f t="shared" si="319"/>
        <v>0</v>
      </c>
      <c r="BI68">
        <f t="shared" si="319"/>
        <v>0</v>
      </c>
      <c r="BJ68">
        <f t="shared" si="319"/>
        <v>0</v>
      </c>
      <c r="BK68">
        <f t="shared" si="319"/>
        <v>0</v>
      </c>
      <c r="BL68">
        <f t="shared" si="319"/>
        <v>0</v>
      </c>
      <c r="BM68">
        <f t="shared" si="319"/>
        <v>0</v>
      </c>
      <c r="BN68">
        <f t="shared" si="319"/>
        <v>0</v>
      </c>
      <c r="BO68">
        <f t="shared" si="319"/>
        <v>0</v>
      </c>
      <c r="BP68">
        <f t="shared" si="320"/>
        <v>0</v>
      </c>
      <c r="BQ68">
        <f t="shared" si="320"/>
        <v>0</v>
      </c>
      <c r="BR68">
        <f t="shared" si="320"/>
        <v>0</v>
      </c>
      <c r="BS68">
        <f t="shared" si="320"/>
        <v>0</v>
      </c>
      <c r="BT68">
        <f t="shared" si="320"/>
        <v>0</v>
      </c>
      <c r="BU68">
        <f t="shared" si="320"/>
        <v>0</v>
      </c>
      <c r="BV68">
        <f t="shared" si="320"/>
        <v>0</v>
      </c>
      <c r="BW68">
        <f t="shared" si="320"/>
        <v>0</v>
      </c>
      <c r="BX68">
        <f t="shared" si="320"/>
        <v>0</v>
      </c>
      <c r="BY68">
        <f t="shared" si="320"/>
        <v>0</v>
      </c>
      <c r="BZ68">
        <f t="shared" si="321"/>
        <v>0</v>
      </c>
      <c r="CA68">
        <f t="shared" si="321"/>
        <v>0</v>
      </c>
      <c r="CB68">
        <f t="shared" si="321"/>
        <v>0</v>
      </c>
      <c r="CC68">
        <f t="shared" si="321"/>
        <v>0</v>
      </c>
      <c r="CD68">
        <f t="shared" si="321"/>
        <v>0</v>
      </c>
      <c r="CE68">
        <f t="shared" si="321"/>
        <v>0</v>
      </c>
      <c r="CF68">
        <f t="shared" si="321"/>
        <v>0</v>
      </c>
      <c r="CG68">
        <f t="shared" si="321"/>
        <v>0</v>
      </c>
      <c r="CH68">
        <f t="shared" si="321"/>
        <v>0</v>
      </c>
      <c r="CI68">
        <f t="shared" si="321"/>
        <v>0</v>
      </c>
      <c r="CJ68">
        <f t="shared" si="322"/>
        <v>0</v>
      </c>
      <c r="CK68">
        <f t="shared" si="322"/>
        <v>0</v>
      </c>
      <c r="CL68">
        <f t="shared" si="322"/>
        <v>0</v>
      </c>
      <c r="CM68">
        <f t="shared" si="322"/>
        <v>0</v>
      </c>
      <c r="CN68">
        <f t="shared" si="322"/>
        <v>0</v>
      </c>
      <c r="CO68">
        <f t="shared" si="322"/>
        <v>0</v>
      </c>
      <c r="CP68">
        <f t="shared" si="322"/>
        <v>0</v>
      </c>
      <c r="CQ68">
        <f t="shared" si="322"/>
        <v>0</v>
      </c>
      <c r="CR68">
        <f t="shared" si="322"/>
        <v>0</v>
      </c>
      <c r="CS68">
        <f t="shared" si="322"/>
        <v>0</v>
      </c>
      <c r="CT68">
        <f t="shared" si="323"/>
        <v>0</v>
      </c>
      <c r="CU68">
        <f t="shared" si="323"/>
        <v>0</v>
      </c>
      <c r="CV68">
        <f t="shared" si="323"/>
        <v>0</v>
      </c>
      <c r="CW68">
        <f t="shared" si="323"/>
        <v>0</v>
      </c>
      <c r="CX68">
        <f t="shared" si="323"/>
        <v>0</v>
      </c>
      <c r="CY68">
        <f t="shared" si="323"/>
        <v>0</v>
      </c>
      <c r="CZ68">
        <f t="shared" si="323"/>
        <v>0</v>
      </c>
      <c r="DA68">
        <f t="shared" si="323"/>
        <v>0</v>
      </c>
      <c r="DB68">
        <f t="shared" si="323"/>
        <v>0</v>
      </c>
      <c r="DC68">
        <f t="shared" si="323"/>
        <v>0</v>
      </c>
      <c r="DD68">
        <f t="shared" si="324"/>
        <v>0</v>
      </c>
      <c r="DE68">
        <f t="shared" si="324"/>
        <v>0</v>
      </c>
      <c r="DF68">
        <f t="shared" si="324"/>
        <v>0</v>
      </c>
      <c r="DG68">
        <f t="shared" si="324"/>
        <v>0</v>
      </c>
      <c r="DH68">
        <f t="shared" si="324"/>
        <v>0</v>
      </c>
      <c r="DI68">
        <f t="shared" si="324"/>
        <v>0</v>
      </c>
      <c r="DJ68">
        <f t="shared" si="324"/>
        <v>0</v>
      </c>
      <c r="DK68">
        <f t="shared" si="324"/>
        <v>0</v>
      </c>
      <c r="DL68">
        <f t="shared" si="324"/>
        <v>0</v>
      </c>
      <c r="DM68">
        <f t="shared" si="324"/>
        <v>0</v>
      </c>
      <c r="DN68">
        <f t="shared" si="325"/>
        <v>0</v>
      </c>
      <c r="DO68">
        <f t="shared" si="325"/>
        <v>0</v>
      </c>
      <c r="DP68">
        <f t="shared" si="325"/>
        <v>0</v>
      </c>
      <c r="DQ68">
        <f t="shared" si="325"/>
        <v>0</v>
      </c>
      <c r="DR68">
        <f t="shared" si="325"/>
        <v>0</v>
      </c>
      <c r="DS68">
        <f t="shared" si="325"/>
        <v>0</v>
      </c>
      <c r="DT68">
        <f t="shared" si="325"/>
        <v>0</v>
      </c>
      <c r="DU68">
        <f t="shared" si="325"/>
        <v>0</v>
      </c>
      <c r="DV68">
        <f t="shared" si="325"/>
        <v>0</v>
      </c>
      <c r="DW68">
        <v>0</v>
      </c>
      <c r="DY68" s="10">
        <v>63</v>
      </c>
      <c r="DZ68">
        <f t="shared" si="170"/>
        <v>0</v>
      </c>
      <c r="EA68">
        <f t="shared" si="171"/>
        <v>0</v>
      </c>
      <c r="EB68">
        <f t="shared" si="172"/>
        <v>0</v>
      </c>
      <c r="EC68">
        <f t="shared" si="173"/>
        <v>0</v>
      </c>
      <c r="ED68">
        <f t="shared" si="174"/>
        <v>0</v>
      </c>
      <c r="EE68">
        <f t="shared" si="175"/>
        <v>0</v>
      </c>
      <c r="EF68">
        <f t="shared" si="176"/>
        <v>0</v>
      </c>
      <c r="EG68">
        <f t="shared" si="177"/>
        <v>0</v>
      </c>
      <c r="EH68">
        <f t="shared" si="178"/>
        <v>0</v>
      </c>
      <c r="EI68">
        <f t="shared" si="179"/>
        <v>0</v>
      </c>
      <c r="EJ68">
        <f t="shared" si="180"/>
        <v>0</v>
      </c>
      <c r="EK68">
        <f t="shared" si="181"/>
        <v>0</v>
      </c>
      <c r="EL68">
        <f t="shared" si="182"/>
        <v>0</v>
      </c>
      <c r="EM68">
        <f t="shared" si="183"/>
        <v>0</v>
      </c>
      <c r="EN68">
        <f t="shared" si="184"/>
        <v>0</v>
      </c>
      <c r="EO68">
        <f t="shared" si="185"/>
        <v>0</v>
      </c>
      <c r="EP68">
        <f t="shared" si="186"/>
        <v>0</v>
      </c>
      <c r="EQ68">
        <f t="shared" si="187"/>
        <v>0</v>
      </c>
      <c r="ER68">
        <f t="shared" si="188"/>
        <v>0</v>
      </c>
      <c r="ES68">
        <f t="shared" si="189"/>
        <v>0</v>
      </c>
      <c r="ET68">
        <f t="shared" si="190"/>
        <v>0</v>
      </c>
      <c r="EU68">
        <f t="shared" si="191"/>
        <v>0</v>
      </c>
      <c r="EV68">
        <f t="shared" si="192"/>
        <v>0</v>
      </c>
      <c r="EW68">
        <f t="shared" si="193"/>
        <v>0</v>
      </c>
      <c r="EX68">
        <f t="shared" si="194"/>
        <v>0</v>
      </c>
      <c r="EY68">
        <f t="shared" si="195"/>
        <v>0</v>
      </c>
      <c r="EZ68">
        <f t="shared" si="196"/>
        <v>0</v>
      </c>
      <c r="FA68">
        <f t="shared" si="197"/>
        <v>0</v>
      </c>
      <c r="FB68">
        <f t="shared" si="198"/>
        <v>0</v>
      </c>
      <c r="FC68">
        <f t="shared" si="199"/>
        <v>0</v>
      </c>
      <c r="FD68">
        <f t="shared" si="200"/>
        <v>0</v>
      </c>
      <c r="FE68">
        <f t="shared" si="201"/>
        <v>0</v>
      </c>
      <c r="FF68">
        <f t="shared" si="202"/>
        <v>0</v>
      </c>
      <c r="FG68">
        <f t="shared" si="203"/>
        <v>0</v>
      </c>
      <c r="FH68">
        <f t="shared" si="204"/>
        <v>0</v>
      </c>
      <c r="FI68">
        <f t="shared" si="205"/>
        <v>0</v>
      </c>
      <c r="FJ68">
        <f t="shared" si="206"/>
        <v>0</v>
      </c>
      <c r="FK68">
        <f t="shared" si="207"/>
        <v>0</v>
      </c>
      <c r="FL68">
        <f t="shared" si="208"/>
        <v>0</v>
      </c>
      <c r="FM68">
        <f t="shared" si="209"/>
        <v>0</v>
      </c>
      <c r="FN68">
        <f t="shared" si="210"/>
        <v>0</v>
      </c>
      <c r="FO68">
        <f t="shared" si="211"/>
        <v>0</v>
      </c>
      <c r="FP68">
        <f t="shared" si="212"/>
        <v>0</v>
      </c>
      <c r="FQ68">
        <f t="shared" si="213"/>
        <v>0</v>
      </c>
      <c r="FR68">
        <f t="shared" si="214"/>
        <v>0</v>
      </c>
      <c r="FS68">
        <f t="shared" si="215"/>
        <v>0</v>
      </c>
      <c r="FT68">
        <f t="shared" si="216"/>
        <v>0</v>
      </c>
      <c r="FU68">
        <f t="shared" si="217"/>
        <v>0</v>
      </c>
      <c r="FV68">
        <f t="shared" si="218"/>
        <v>0</v>
      </c>
      <c r="FW68">
        <f t="shared" si="219"/>
        <v>0</v>
      </c>
      <c r="FX68">
        <f t="shared" si="220"/>
        <v>0</v>
      </c>
      <c r="FY68">
        <f t="shared" si="221"/>
        <v>0</v>
      </c>
      <c r="FZ68">
        <f t="shared" si="222"/>
        <v>0</v>
      </c>
      <c r="GA68">
        <f t="shared" si="223"/>
        <v>0</v>
      </c>
      <c r="GB68">
        <f t="shared" si="224"/>
        <v>0</v>
      </c>
      <c r="GC68">
        <f t="shared" si="225"/>
        <v>0</v>
      </c>
      <c r="GD68">
        <f t="shared" si="226"/>
        <v>0</v>
      </c>
      <c r="GE68">
        <f t="shared" si="227"/>
        <v>0</v>
      </c>
      <c r="GF68">
        <f t="shared" si="228"/>
        <v>0</v>
      </c>
      <c r="GG68">
        <f t="shared" si="229"/>
        <v>0</v>
      </c>
      <c r="GH68">
        <f t="shared" si="230"/>
        <v>0</v>
      </c>
      <c r="GI68">
        <f t="shared" si="231"/>
        <v>0</v>
      </c>
      <c r="GJ68">
        <f t="shared" si="232"/>
        <v>0</v>
      </c>
      <c r="GK68">
        <f t="shared" si="233"/>
        <v>0</v>
      </c>
      <c r="GL68">
        <f t="shared" si="234"/>
        <v>0</v>
      </c>
      <c r="GM68">
        <f t="shared" si="235"/>
        <v>0</v>
      </c>
      <c r="GN68">
        <f t="shared" si="236"/>
        <v>0</v>
      </c>
      <c r="GO68">
        <f t="shared" si="237"/>
        <v>0</v>
      </c>
      <c r="GP68">
        <f t="shared" si="238"/>
        <v>0</v>
      </c>
      <c r="GQ68">
        <f t="shared" si="239"/>
        <v>0</v>
      </c>
      <c r="GR68">
        <f t="shared" si="240"/>
        <v>0</v>
      </c>
      <c r="GS68">
        <f t="shared" si="241"/>
        <v>0</v>
      </c>
      <c r="GT68">
        <f t="shared" si="242"/>
        <v>0</v>
      </c>
      <c r="GU68">
        <f t="shared" si="243"/>
        <v>0</v>
      </c>
      <c r="GV68">
        <f t="shared" si="244"/>
        <v>0</v>
      </c>
      <c r="GW68">
        <f t="shared" si="245"/>
        <v>0</v>
      </c>
      <c r="GX68">
        <f t="shared" si="246"/>
        <v>0</v>
      </c>
      <c r="GY68">
        <f t="shared" si="247"/>
        <v>0</v>
      </c>
      <c r="GZ68">
        <f t="shared" si="248"/>
        <v>0</v>
      </c>
      <c r="HA68">
        <f t="shared" si="249"/>
        <v>0</v>
      </c>
      <c r="HB68">
        <f t="shared" si="250"/>
        <v>0</v>
      </c>
      <c r="HC68">
        <f t="shared" si="251"/>
        <v>0</v>
      </c>
      <c r="HD68">
        <f t="shared" si="252"/>
        <v>0</v>
      </c>
      <c r="HE68">
        <f t="shared" si="253"/>
        <v>0</v>
      </c>
      <c r="HF68">
        <f t="shared" si="254"/>
        <v>0</v>
      </c>
      <c r="HG68">
        <f t="shared" si="255"/>
        <v>0</v>
      </c>
      <c r="HH68">
        <f t="shared" si="256"/>
        <v>0</v>
      </c>
      <c r="HI68">
        <f t="shared" si="257"/>
        <v>0</v>
      </c>
      <c r="HJ68">
        <f t="shared" si="258"/>
        <v>0</v>
      </c>
      <c r="HK68">
        <f t="shared" si="259"/>
        <v>0</v>
      </c>
      <c r="HL68">
        <f t="shared" si="260"/>
        <v>0</v>
      </c>
      <c r="HM68">
        <f t="shared" si="261"/>
        <v>0</v>
      </c>
      <c r="HN68">
        <f t="shared" si="262"/>
        <v>0</v>
      </c>
      <c r="HO68">
        <f t="shared" si="263"/>
        <v>0</v>
      </c>
      <c r="HP68">
        <f t="shared" si="264"/>
        <v>0</v>
      </c>
      <c r="HQ68">
        <f t="shared" si="265"/>
        <v>0</v>
      </c>
      <c r="HR68">
        <f t="shared" si="266"/>
        <v>0</v>
      </c>
      <c r="HS68">
        <f t="shared" si="267"/>
        <v>0</v>
      </c>
      <c r="HT68">
        <f t="shared" si="268"/>
        <v>0</v>
      </c>
      <c r="HU68">
        <f t="shared" si="269"/>
        <v>0</v>
      </c>
      <c r="HV68">
        <f t="shared" si="270"/>
        <v>0</v>
      </c>
      <c r="HW68">
        <f t="shared" si="271"/>
        <v>0</v>
      </c>
      <c r="HX68">
        <f t="shared" si="272"/>
        <v>0</v>
      </c>
      <c r="HY68">
        <f t="shared" si="273"/>
        <v>0</v>
      </c>
      <c r="HZ68">
        <f t="shared" si="274"/>
        <v>0</v>
      </c>
      <c r="IA68">
        <f t="shared" si="275"/>
        <v>0</v>
      </c>
      <c r="IB68">
        <f t="shared" si="276"/>
        <v>0</v>
      </c>
      <c r="IC68">
        <f t="shared" si="277"/>
        <v>0</v>
      </c>
      <c r="ID68">
        <f t="shared" si="278"/>
        <v>0</v>
      </c>
      <c r="IE68">
        <f t="shared" si="279"/>
        <v>0</v>
      </c>
      <c r="IF68">
        <f t="shared" si="280"/>
        <v>0</v>
      </c>
      <c r="IG68">
        <f t="shared" si="281"/>
        <v>0</v>
      </c>
      <c r="IH68">
        <f t="shared" si="282"/>
        <v>0</v>
      </c>
      <c r="II68">
        <f t="shared" si="283"/>
        <v>0</v>
      </c>
      <c r="IJ68">
        <f t="shared" si="284"/>
        <v>0</v>
      </c>
      <c r="IK68">
        <f t="shared" si="285"/>
        <v>0</v>
      </c>
      <c r="IL68">
        <f t="shared" si="286"/>
        <v>0</v>
      </c>
      <c r="IM68">
        <f t="shared" si="287"/>
        <v>0</v>
      </c>
      <c r="IN68">
        <f t="shared" si="288"/>
        <v>0</v>
      </c>
      <c r="IO68">
        <f t="shared" si="289"/>
        <v>0</v>
      </c>
    </row>
    <row r="69" spans="1:249" ht="15">
      <c r="A69" s="11">
        <v>64</v>
      </c>
      <c r="B69" s="11" t="str">
        <f>IF(A69&lt;=$E$2,Inputs!A69,"")</f>
        <v/>
      </c>
      <c r="C69" s="11">
        <f>IF(A69&lt;=$E$2,Inputs!D69,0)</f>
        <v>0</v>
      </c>
      <c r="D69" s="11">
        <f>IF(A69&lt;=$E$2,Inputs!F69,0)</f>
        <v>0</v>
      </c>
      <c r="E69" s="11">
        <f t="shared" si="169"/>
        <v>0</v>
      </c>
      <c r="G69" s="9">
        <v>64</v>
      </c>
      <c r="H69">
        <f t="shared" si="314"/>
        <v>0</v>
      </c>
      <c r="I69">
        <f t="shared" si="314"/>
        <v>0</v>
      </c>
      <c r="J69">
        <f t="shared" si="314"/>
        <v>0</v>
      </c>
      <c r="K69">
        <f t="shared" si="314"/>
        <v>0</v>
      </c>
      <c r="L69">
        <f t="shared" si="314"/>
        <v>0</v>
      </c>
      <c r="M69">
        <f t="shared" si="314"/>
        <v>0</v>
      </c>
      <c r="N69">
        <f t="shared" si="314"/>
        <v>0</v>
      </c>
      <c r="O69">
        <f t="shared" si="314"/>
        <v>0</v>
      </c>
      <c r="P69">
        <f t="shared" si="314"/>
        <v>0</v>
      </c>
      <c r="Q69">
        <f t="shared" si="314"/>
        <v>0</v>
      </c>
      <c r="R69">
        <f t="shared" si="315"/>
        <v>0</v>
      </c>
      <c r="S69">
        <f t="shared" si="315"/>
        <v>0</v>
      </c>
      <c r="T69">
        <f t="shared" si="315"/>
        <v>0</v>
      </c>
      <c r="U69">
        <f t="shared" si="315"/>
        <v>0</v>
      </c>
      <c r="V69">
        <f t="shared" si="315"/>
        <v>0</v>
      </c>
      <c r="W69">
        <f t="shared" si="315"/>
        <v>0</v>
      </c>
      <c r="X69">
        <f t="shared" si="315"/>
        <v>0</v>
      </c>
      <c r="Y69">
        <f t="shared" si="315"/>
        <v>0</v>
      </c>
      <c r="Z69">
        <f t="shared" si="315"/>
        <v>0</v>
      </c>
      <c r="AA69">
        <f t="shared" si="315"/>
        <v>0</v>
      </c>
      <c r="AB69">
        <f t="shared" si="316"/>
        <v>0</v>
      </c>
      <c r="AC69">
        <f t="shared" si="316"/>
        <v>0</v>
      </c>
      <c r="AD69">
        <f t="shared" si="316"/>
        <v>0</v>
      </c>
      <c r="AE69">
        <f t="shared" si="316"/>
        <v>0</v>
      </c>
      <c r="AF69">
        <f t="shared" si="316"/>
        <v>0</v>
      </c>
      <c r="AG69">
        <f t="shared" si="316"/>
        <v>0</v>
      </c>
      <c r="AH69">
        <f t="shared" si="316"/>
        <v>0</v>
      </c>
      <c r="AI69">
        <f t="shared" si="316"/>
        <v>0</v>
      </c>
      <c r="AJ69">
        <f t="shared" si="316"/>
        <v>0</v>
      </c>
      <c r="AK69">
        <f t="shared" si="316"/>
        <v>0</v>
      </c>
      <c r="AL69">
        <f t="shared" si="317"/>
        <v>0</v>
      </c>
      <c r="AM69">
        <f t="shared" si="317"/>
        <v>0</v>
      </c>
      <c r="AN69">
        <f t="shared" si="317"/>
        <v>0</v>
      </c>
      <c r="AO69">
        <f t="shared" si="317"/>
        <v>0</v>
      </c>
      <c r="AP69">
        <f t="shared" si="317"/>
        <v>0</v>
      </c>
      <c r="AQ69">
        <f t="shared" si="317"/>
        <v>0</v>
      </c>
      <c r="AR69">
        <f t="shared" si="317"/>
        <v>0</v>
      </c>
      <c r="AS69">
        <f t="shared" si="317"/>
        <v>0</v>
      </c>
      <c r="AT69">
        <f t="shared" si="317"/>
        <v>0</v>
      </c>
      <c r="AU69">
        <f t="shared" si="317"/>
        <v>0</v>
      </c>
      <c r="AV69">
        <f t="shared" si="318"/>
        <v>0</v>
      </c>
      <c r="AW69">
        <f t="shared" si="318"/>
        <v>0</v>
      </c>
      <c r="AX69">
        <f t="shared" si="318"/>
        <v>0</v>
      </c>
      <c r="AY69">
        <f t="shared" si="318"/>
        <v>0</v>
      </c>
      <c r="AZ69">
        <f t="shared" si="318"/>
        <v>0</v>
      </c>
      <c r="BA69">
        <f t="shared" si="318"/>
        <v>0</v>
      </c>
      <c r="BB69">
        <f t="shared" si="318"/>
        <v>0</v>
      </c>
      <c r="BC69">
        <f t="shared" si="318"/>
        <v>0</v>
      </c>
      <c r="BD69">
        <f t="shared" si="318"/>
        <v>0</v>
      </c>
      <c r="BE69">
        <f t="shared" si="318"/>
        <v>0</v>
      </c>
      <c r="BF69">
        <f t="shared" si="319"/>
        <v>0</v>
      </c>
      <c r="BG69">
        <f t="shared" si="319"/>
        <v>0</v>
      </c>
      <c r="BH69">
        <f t="shared" si="319"/>
        <v>0</v>
      </c>
      <c r="BI69">
        <f t="shared" si="319"/>
        <v>0</v>
      </c>
      <c r="BJ69">
        <f t="shared" si="319"/>
        <v>0</v>
      </c>
      <c r="BK69">
        <f t="shared" si="319"/>
        <v>0</v>
      </c>
      <c r="BL69">
        <f t="shared" si="319"/>
        <v>0</v>
      </c>
      <c r="BM69">
        <f t="shared" si="319"/>
        <v>0</v>
      </c>
      <c r="BN69">
        <f t="shared" si="319"/>
        <v>0</v>
      </c>
      <c r="BO69">
        <f t="shared" si="319"/>
        <v>0</v>
      </c>
      <c r="BP69">
        <f t="shared" si="320"/>
        <v>0</v>
      </c>
      <c r="BQ69">
        <f t="shared" si="320"/>
        <v>0</v>
      </c>
      <c r="BR69">
        <f t="shared" si="320"/>
        <v>0</v>
      </c>
      <c r="BS69">
        <f t="shared" si="320"/>
        <v>0</v>
      </c>
      <c r="BT69">
        <f t="shared" si="320"/>
        <v>0</v>
      </c>
      <c r="BU69">
        <f t="shared" si="320"/>
        <v>0</v>
      </c>
      <c r="BV69">
        <f t="shared" si="320"/>
        <v>0</v>
      </c>
      <c r="BW69">
        <f t="shared" si="320"/>
        <v>0</v>
      </c>
      <c r="BX69">
        <f t="shared" si="320"/>
        <v>0</v>
      </c>
      <c r="BY69">
        <f t="shared" si="320"/>
        <v>0</v>
      </c>
      <c r="BZ69">
        <f t="shared" si="321"/>
        <v>0</v>
      </c>
      <c r="CA69">
        <f t="shared" si="321"/>
        <v>0</v>
      </c>
      <c r="CB69">
        <f t="shared" si="321"/>
        <v>0</v>
      </c>
      <c r="CC69">
        <f t="shared" si="321"/>
        <v>0</v>
      </c>
      <c r="CD69">
        <f t="shared" si="321"/>
        <v>0</v>
      </c>
      <c r="CE69">
        <f t="shared" si="321"/>
        <v>0</v>
      </c>
      <c r="CF69">
        <f t="shared" si="321"/>
        <v>0</v>
      </c>
      <c r="CG69">
        <f t="shared" si="321"/>
        <v>0</v>
      </c>
      <c r="CH69">
        <f t="shared" si="321"/>
        <v>0</v>
      </c>
      <c r="CI69">
        <f t="shared" si="321"/>
        <v>0</v>
      </c>
      <c r="CJ69">
        <f t="shared" si="322"/>
        <v>0</v>
      </c>
      <c r="CK69">
        <f t="shared" si="322"/>
        <v>0</v>
      </c>
      <c r="CL69">
        <f t="shared" si="322"/>
        <v>0</v>
      </c>
      <c r="CM69">
        <f t="shared" si="322"/>
        <v>0</v>
      </c>
      <c r="CN69">
        <f t="shared" si="322"/>
        <v>0</v>
      </c>
      <c r="CO69">
        <f t="shared" si="322"/>
        <v>0</v>
      </c>
      <c r="CP69">
        <f t="shared" si="322"/>
        <v>0</v>
      </c>
      <c r="CQ69">
        <f t="shared" si="322"/>
        <v>0</v>
      </c>
      <c r="CR69">
        <f t="shared" si="322"/>
        <v>0</v>
      </c>
      <c r="CS69">
        <f t="shared" si="322"/>
        <v>0</v>
      </c>
      <c r="CT69">
        <f t="shared" si="323"/>
        <v>0</v>
      </c>
      <c r="CU69">
        <f t="shared" si="323"/>
        <v>0</v>
      </c>
      <c r="CV69">
        <f t="shared" si="323"/>
        <v>0</v>
      </c>
      <c r="CW69">
        <f t="shared" si="323"/>
        <v>0</v>
      </c>
      <c r="CX69">
        <f t="shared" si="323"/>
        <v>0</v>
      </c>
      <c r="CY69">
        <f t="shared" si="323"/>
        <v>0</v>
      </c>
      <c r="CZ69">
        <f t="shared" si="323"/>
        <v>0</v>
      </c>
      <c r="DA69">
        <f t="shared" si="323"/>
        <v>0</v>
      </c>
      <c r="DB69">
        <f t="shared" si="323"/>
        <v>0</v>
      </c>
      <c r="DC69">
        <f t="shared" si="323"/>
        <v>0</v>
      </c>
      <c r="DD69">
        <f t="shared" si="324"/>
        <v>0</v>
      </c>
      <c r="DE69">
        <f t="shared" si="324"/>
        <v>0</v>
      </c>
      <c r="DF69">
        <f t="shared" si="324"/>
        <v>0</v>
      </c>
      <c r="DG69">
        <f t="shared" si="324"/>
        <v>0</v>
      </c>
      <c r="DH69">
        <f t="shared" si="324"/>
        <v>0</v>
      </c>
      <c r="DI69">
        <f t="shared" si="324"/>
        <v>0</v>
      </c>
      <c r="DJ69">
        <f t="shared" si="324"/>
        <v>0</v>
      </c>
      <c r="DK69">
        <f t="shared" si="324"/>
        <v>0</v>
      </c>
      <c r="DL69">
        <f t="shared" si="324"/>
        <v>0</v>
      </c>
      <c r="DM69">
        <f t="shared" si="324"/>
        <v>0</v>
      </c>
      <c r="DN69">
        <f t="shared" si="325"/>
        <v>0</v>
      </c>
      <c r="DO69">
        <f t="shared" si="325"/>
        <v>0</v>
      </c>
      <c r="DP69">
        <f t="shared" si="325"/>
        <v>0</v>
      </c>
      <c r="DQ69">
        <f t="shared" si="325"/>
        <v>0</v>
      </c>
      <c r="DR69">
        <f t="shared" si="325"/>
        <v>0</v>
      </c>
      <c r="DS69">
        <f t="shared" si="325"/>
        <v>0</v>
      </c>
      <c r="DT69">
        <f t="shared" si="325"/>
        <v>0</v>
      </c>
      <c r="DU69">
        <f t="shared" si="325"/>
        <v>0</v>
      </c>
      <c r="DV69">
        <f t="shared" si="325"/>
        <v>0</v>
      </c>
      <c r="DW69">
        <v>0</v>
      </c>
      <c r="DY69" s="10">
        <v>64</v>
      </c>
      <c r="DZ69">
        <f t="shared" si="170"/>
        <v>0</v>
      </c>
      <c r="EA69">
        <f t="shared" si="171"/>
        <v>0</v>
      </c>
      <c r="EB69">
        <f t="shared" si="172"/>
        <v>0</v>
      </c>
      <c r="EC69">
        <f t="shared" si="173"/>
        <v>0</v>
      </c>
      <c r="ED69">
        <f t="shared" si="174"/>
        <v>0</v>
      </c>
      <c r="EE69">
        <f t="shared" si="175"/>
        <v>0</v>
      </c>
      <c r="EF69">
        <f t="shared" si="176"/>
        <v>0</v>
      </c>
      <c r="EG69">
        <f t="shared" si="177"/>
        <v>0</v>
      </c>
      <c r="EH69">
        <f t="shared" si="178"/>
        <v>0</v>
      </c>
      <c r="EI69">
        <f t="shared" si="179"/>
        <v>0</v>
      </c>
      <c r="EJ69">
        <f t="shared" si="180"/>
        <v>0</v>
      </c>
      <c r="EK69">
        <f t="shared" si="181"/>
        <v>0</v>
      </c>
      <c r="EL69">
        <f t="shared" si="182"/>
        <v>0</v>
      </c>
      <c r="EM69">
        <f t="shared" si="183"/>
        <v>0</v>
      </c>
      <c r="EN69">
        <f t="shared" si="184"/>
        <v>0</v>
      </c>
      <c r="EO69">
        <f t="shared" si="185"/>
        <v>0</v>
      </c>
      <c r="EP69">
        <f t="shared" si="186"/>
        <v>0</v>
      </c>
      <c r="EQ69">
        <f t="shared" si="187"/>
        <v>0</v>
      </c>
      <c r="ER69">
        <f t="shared" si="188"/>
        <v>0</v>
      </c>
      <c r="ES69">
        <f t="shared" si="189"/>
        <v>0</v>
      </c>
      <c r="ET69">
        <f t="shared" si="190"/>
        <v>0</v>
      </c>
      <c r="EU69">
        <f t="shared" si="191"/>
        <v>0</v>
      </c>
      <c r="EV69">
        <f t="shared" si="192"/>
        <v>0</v>
      </c>
      <c r="EW69">
        <f t="shared" si="193"/>
        <v>0</v>
      </c>
      <c r="EX69">
        <f t="shared" si="194"/>
        <v>0</v>
      </c>
      <c r="EY69">
        <f t="shared" si="195"/>
        <v>0</v>
      </c>
      <c r="EZ69">
        <f t="shared" si="196"/>
        <v>0</v>
      </c>
      <c r="FA69">
        <f t="shared" si="197"/>
        <v>0</v>
      </c>
      <c r="FB69">
        <f t="shared" si="198"/>
        <v>0</v>
      </c>
      <c r="FC69">
        <f t="shared" si="199"/>
        <v>0</v>
      </c>
      <c r="FD69">
        <f t="shared" si="200"/>
        <v>0</v>
      </c>
      <c r="FE69">
        <f t="shared" si="201"/>
        <v>0</v>
      </c>
      <c r="FF69">
        <f t="shared" si="202"/>
        <v>0</v>
      </c>
      <c r="FG69">
        <f t="shared" si="203"/>
        <v>0</v>
      </c>
      <c r="FH69">
        <f t="shared" si="204"/>
        <v>0</v>
      </c>
      <c r="FI69">
        <f t="shared" si="205"/>
        <v>0</v>
      </c>
      <c r="FJ69">
        <f t="shared" si="206"/>
        <v>0</v>
      </c>
      <c r="FK69">
        <f t="shared" si="207"/>
        <v>0</v>
      </c>
      <c r="FL69">
        <f t="shared" si="208"/>
        <v>0</v>
      </c>
      <c r="FM69">
        <f t="shared" si="209"/>
        <v>0</v>
      </c>
      <c r="FN69">
        <f t="shared" si="210"/>
        <v>0</v>
      </c>
      <c r="FO69">
        <f t="shared" si="211"/>
        <v>0</v>
      </c>
      <c r="FP69">
        <f t="shared" si="212"/>
        <v>0</v>
      </c>
      <c r="FQ69">
        <f t="shared" si="213"/>
        <v>0</v>
      </c>
      <c r="FR69">
        <f t="shared" si="214"/>
        <v>0</v>
      </c>
      <c r="FS69">
        <f t="shared" si="215"/>
        <v>0</v>
      </c>
      <c r="FT69">
        <f t="shared" si="216"/>
        <v>0</v>
      </c>
      <c r="FU69">
        <f t="shared" si="217"/>
        <v>0</v>
      </c>
      <c r="FV69">
        <f t="shared" si="218"/>
        <v>0</v>
      </c>
      <c r="FW69">
        <f t="shared" si="219"/>
        <v>0</v>
      </c>
      <c r="FX69">
        <f t="shared" si="220"/>
        <v>0</v>
      </c>
      <c r="FY69">
        <f t="shared" si="221"/>
        <v>0</v>
      </c>
      <c r="FZ69">
        <f t="shared" si="222"/>
        <v>0</v>
      </c>
      <c r="GA69">
        <f t="shared" si="223"/>
        <v>0</v>
      </c>
      <c r="GB69">
        <f t="shared" si="224"/>
        <v>0</v>
      </c>
      <c r="GC69">
        <f t="shared" si="225"/>
        <v>0</v>
      </c>
      <c r="GD69">
        <f t="shared" si="226"/>
        <v>0</v>
      </c>
      <c r="GE69">
        <f t="shared" si="227"/>
        <v>0</v>
      </c>
      <c r="GF69">
        <f t="shared" si="228"/>
        <v>0</v>
      </c>
      <c r="GG69">
        <f t="shared" si="229"/>
        <v>0</v>
      </c>
      <c r="GH69">
        <f t="shared" si="230"/>
        <v>0</v>
      </c>
      <c r="GI69">
        <f t="shared" si="231"/>
        <v>0</v>
      </c>
      <c r="GJ69">
        <f t="shared" si="232"/>
        <v>0</v>
      </c>
      <c r="GK69">
        <f t="shared" si="233"/>
        <v>0</v>
      </c>
      <c r="GL69">
        <f t="shared" si="234"/>
        <v>0</v>
      </c>
      <c r="GM69">
        <f t="shared" si="235"/>
        <v>0</v>
      </c>
      <c r="GN69">
        <f t="shared" si="236"/>
        <v>0</v>
      </c>
      <c r="GO69">
        <f t="shared" si="237"/>
        <v>0</v>
      </c>
      <c r="GP69">
        <f t="shared" si="238"/>
        <v>0</v>
      </c>
      <c r="GQ69">
        <f t="shared" si="239"/>
        <v>0</v>
      </c>
      <c r="GR69">
        <f t="shared" si="240"/>
        <v>0</v>
      </c>
      <c r="GS69">
        <f t="shared" si="241"/>
        <v>0</v>
      </c>
      <c r="GT69">
        <f t="shared" si="242"/>
        <v>0</v>
      </c>
      <c r="GU69">
        <f t="shared" si="243"/>
        <v>0</v>
      </c>
      <c r="GV69">
        <f t="shared" si="244"/>
        <v>0</v>
      </c>
      <c r="GW69">
        <f t="shared" si="245"/>
        <v>0</v>
      </c>
      <c r="GX69">
        <f t="shared" si="246"/>
        <v>0</v>
      </c>
      <c r="GY69">
        <f t="shared" si="247"/>
        <v>0</v>
      </c>
      <c r="GZ69">
        <f t="shared" si="248"/>
        <v>0</v>
      </c>
      <c r="HA69">
        <f t="shared" si="249"/>
        <v>0</v>
      </c>
      <c r="HB69">
        <f t="shared" si="250"/>
        <v>0</v>
      </c>
      <c r="HC69">
        <f t="shared" si="251"/>
        <v>0</v>
      </c>
      <c r="HD69">
        <f t="shared" si="252"/>
        <v>0</v>
      </c>
      <c r="HE69">
        <f t="shared" si="253"/>
        <v>0</v>
      </c>
      <c r="HF69">
        <f t="shared" si="254"/>
        <v>0</v>
      </c>
      <c r="HG69">
        <f t="shared" si="255"/>
        <v>0</v>
      </c>
      <c r="HH69">
        <f t="shared" si="256"/>
        <v>0</v>
      </c>
      <c r="HI69">
        <f t="shared" si="257"/>
        <v>0</v>
      </c>
      <c r="HJ69">
        <f t="shared" si="258"/>
        <v>0</v>
      </c>
      <c r="HK69">
        <f t="shared" si="259"/>
        <v>0</v>
      </c>
      <c r="HL69">
        <f t="shared" si="260"/>
        <v>0</v>
      </c>
      <c r="HM69">
        <f t="shared" si="261"/>
        <v>0</v>
      </c>
      <c r="HN69">
        <f t="shared" si="262"/>
        <v>0</v>
      </c>
      <c r="HO69">
        <f t="shared" si="263"/>
        <v>0</v>
      </c>
      <c r="HP69">
        <f t="shared" si="264"/>
        <v>0</v>
      </c>
      <c r="HQ69">
        <f t="shared" si="265"/>
        <v>0</v>
      </c>
      <c r="HR69">
        <f t="shared" si="266"/>
        <v>0</v>
      </c>
      <c r="HS69">
        <f t="shared" si="267"/>
        <v>0</v>
      </c>
      <c r="HT69">
        <f t="shared" si="268"/>
        <v>0</v>
      </c>
      <c r="HU69">
        <f t="shared" si="269"/>
        <v>0</v>
      </c>
      <c r="HV69">
        <f t="shared" si="270"/>
        <v>0</v>
      </c>
      <c r="HW69">
        <f t="shared" si="271"/>
        <v>0</v>
      </c>
      <c r="HX69">
        <f t="shared" si="272"/>
        <v>0</v>
      </c>
      <c r="HY69">
        <f t="shared" si="273"/>
        <v>0</v>
      </c>
      <c r="HZ69">
        <f t="shared" si="274"/>
        <v>0</v>
      </c>
      <c r="IA69">
        <f t="shared" si="275"/>
        <v>0</v>
      </c>
      <c r="IB69">
        <f t="shared" si="276"/>
        <v>0</v>
      </c>
      <c r="IC69">
        <f t="shared" si="277"/>
        <v>0</v>
      </c>
      <c r="ID69">
        <f t="shared" si="278"/>
        <v>0</v>
      </c>
      <c r="IE69">
        <f t="shared" si="279"/>
        <v>0</v>
      </c>
      <c r="IF69">
        <f t="shared" si="280"/>
        <v>0</v>
      </c>
      <c r="IG69">
        <f t="shared" si="281"/>
        <v>0</v>
      </c>
      <c r="IH69">
        <f t="shared" si="282"/>
        <v>0</v>
      </c>
      <c r="II69">
        <f t="shared" si="283"/>
        <v>0</v>
      </c>
      <c r="IJ69">
        <f t="shared" si="284"/>
        <v>0</v>
      </c>
      <c r="IK69">
        <f t="shared" si="285"/>
        <v>0</v>
      </c>
      <c r="IL69">
        <f t="shared" si="286"/>
        <v>0</v>
      </c>
      <c r="IM69">
        <f t="shared" si="287"/>
        <v>0</v>
      </c>
      <c r="IN69">
        <f t="shared" si="288"/>
        <v>0</v>
      </c>
      <c r="IO69">
        <f t="shared" si="289"/>
        <v>0</v>
      </c>
    </row>
    <row r="70" spans="1:249" ht="15">
      <c r="A70" s="11">
        <v>65</v>
      </c>
      <c r="B70" s="11" t="str">
        <f>IF(A70&lt;=$E$2,Inputs!A70,"")</f>
        <v/>
      </c>
      <c r="C70" s="11">
        <f>IF(A70&lt;=$E$2,Inputs!D70,0)</f>
        <v>0</v>
      </c>
      <c r="D70" s="11">
        <f>IF(A70&lt;=$E$2,Inputs!F70,0)</f>
        <v>0</v>
      </c>
      <c r="E70" s="11">
        <f t="shared" ref="E70:E101" si="326">D70*C70</f>
        <v>0</v>
      </c>
      <c r="G70" s="9">
        <v>65</v>
      </c>
      <c r="H70">
        <f t="shared" si="314"/>
        <v>0</v>
      </c>
      <c r="I70">
        <f t="shared" si="314"/>
        <v>0</v>
      </c>
      <c r="J70">
        <f t="shared" si="314"/>
        <v>0</v>
      </c>
      <c r="K70">
        <f t="shared" si="314"/>
        <v>0</v>
      </c>
      <c r="L70">
        <f t="shared" si="314"/>
        <v>0</v>
      </c>
      <c r="M70">
        <f t="shared" si="314"/>
        <v>0</v>
      </c>
      <c r="N70">
        <f t="shared" si="314"/>
        <v>0</v>
      </c>
      <c r="O70">
        <f t="shared" si="314"/>
        <v>0</v>
      </c>
      <c r="P70">
        <f t="shared" si="314"/>
        <v>0</v>
      </c>
      <c r="Q70">
        <f t="shared" si="314"/>
        <v>0</v>
      </c>
      <c r="R70">
        <f t="shared" si="315"/>
        <v>0</v>
      </c>
      <c r="S70">
        <f t="shared" si="315"/>
        <v>0</v>
      </c>
      <c r="T70">
        <f t="shared" si="315"/>
        <v>0</v>
      </c>
      <c r="U70">
        <f t="shared" si="315"/>
        <v>0</v>
      </c>
      <c r="V70">
        <f t="shared" si="315"/>
        <v>0</v>
      </c>
      <c r="W70">
        <f t="shared" si="315"/>
        <v>0</v>
      </c>
      <c r="X70">
        <f t="shared" si="315"/>
        <v>0</v>
      </c>
      <c r="Y70">
        <f t="shared" si="315"/>
        <v>0</v>
      </c>
      <c r="Z70">
        <f t="shared" si="315"/>
        <v>0</v>
      </c>
      <c r="AA70">
        <f t="shared" si="315"/>
        <v>0</v>
      </c>
      <c r="AB70">
        <f t="shared" si="316"/>
        <v>0</v>
      </c>
      <c r="AC70">
        <f t="shared" si="316"/>
        <v>0</v>
      </c>
      <c r="AD70">
        <f t="shared" si="316"/>
        <v>0</v>
      </c>
      <c r="AE70">
        <f t="shared" si="316"/>
        <v>0</v>
      </c>
      <c r="AF70">
        <f t="shared" si="316"/>
        <v>0</v>
      </c>
      <c r="AG70">
        <f t="shared" si="316"/>
        <v>0</v>
      </c>
      <c r="AH70">
        <f t="shared" si="316"/>
        <v>0</v>
      </c>
      <c r="AI70">
        <f t="shared" si="316"/>
        <v>0</v>
      </c>
      <c r="AJ70">
        <f t="shared" si="316"/>
        <v>0</v>
      </c>
      <c r="AK70">
        <f t="shared" si="316"/>
        <v>0</v>
      </c>
      <c r="AL70">
        <f t="shared" si="317"/>
        <v>0</v>
      </c>
      <c r="AM70">
        <f t="shared" si="317"/>
        <v>0</v>
      </c>
      <c r="AN70">
        <f t="shared" si="317"/>
        <v>0</v>
      </c>
      <c r="AO70">
        <f t="shared" si="317"/>
        <v>0</v>
      </c>
      <c r="AP70">
        <f t="shared" si="317"/>
        <v>0</v>
      </c>
      <c r="AQ70">
        <f t="shared" si="317"/>
        <v>0</v>
      </c>
      <c r="AR70">
        <f t="shared" si="317"/>
        <v>0</v>
      </c>
      <c r="AS70">
        <f t="shared" si="317"/>
        <v>0</v>
      </c>
      <c r="AT70">
        <f t="shared" si="317"/>
        <v>0</v>
      </c>
      <c r="AU70">
        <f t="shared" si="317"/>
        <v>0</v>
      </c>
      <c r="AV70">
        <f t="shared" si="318"/>
        <v>0</v>
      </c>
      <c r="AW70">
        <f t="shared" si="318"/>
        <v>0</v>
      </c>
      <c r="AX70">
        <f t="shared" si="318"/>
        <v>0</v>
      </c>
      <c r="AY70">
        <f t="shared" si="318"/>
        <v>0</v>
      </c>
      <c r="AZ70">
        <f t="shared" si="318"/>
        <v>0</v>
      </c>
      <c r="BA70">
        <f t="shared" si="318"/>
        <v>0</v>
      </c>
      <c r="BB70">
        <f t="shared" si="318"/>
        <v>0</v>
      </c>
      <c r="BC70">
        <f t="shared" si="318"/>
        <v>0</v>
      </c>
      <c r="BD70">
        <f t="shared" si="318"/>
        <v>0</v>
      </c>
      <c r="BE70">
        <f t="shared" si="318"/>
        <v>0</v>
      </c>
      <c r="BF70">
        <f t="shared" si="319"/>
        <v>0</v>
      </c>
      <c r="BG70">
        <f t="shared" si="319"/>
        <v>0</v>
      </c>
      <c r="BH70">
        <f t="shared" si="319"/>
        <v>0</v>
      </c>
      <c r="BI70">
        <f t="shared" si="319"/>
        <v>0</v>
      </c>
      <c r="BJ70">
        <f t="shared" si="319"/>
        <v>0</v>
      </c>
      <c r="BK70">
        <f t="shared" si="319"/>
        <v>0</v>
      </c>
      <c r="BL70">
        <f t="shared" si="319"/>
        <v>0</v>
      </c>
      <c r="BM70">
        <f t="shared" si="319"/>
        <v>0</v>
      </c>
      <c r="BN70">
        <f t="shared" si="319"/>
        <v>0</v>
      </c>
      <c r="BO70">
        <f t="shared" si="319"/>
        <v>0</v>
      </c>
      <c r="BP70">
        <f t="shared" si="320"/>
        <v>0</v>
      </c>
      <c r="BQ70">
        <f t="shared" si="320"/>
        <v>0</v>
      </c>
      <c r="BR70">
        <f t="shared" si="320"/>
        <v>0</v>
      </c>
      <c r="BS70">
        <f t="shared" si="320"/>
        <v>0</v>
      </c>
      <c r="BT70">
        <f t="shared" si="320"/>
        <v>0</v>
      </c>
      <c r="BU70">
        <f t="shared" si="320"/>
        <v>0</v>
      </c>
      <c r="BV70">
        <f t="shared" si="320"/>
        <v>0</v>
      </c>
      <c r="BW70">
        <f t="shared" si="320"/>
        <v>0</v>
      </c>
      <c r="BX70">
        <f t="shared" si="320"/>
        <v>0</v>
      </c>
      <c r="BY70">
        <f t="shared" si="320"/>
        <v>0</v>
      </c>
      <c r="BZ70">
        <f t="shared" si="321"/>
        <v>0</v>
      </c>
      <c r="CA70">
        <f t="shared" si="321"/>
        <v>0</v>
      </c>
      <c r="CB70">
        <f t="shared" si="321"/>
        <v>0</v>
      </c>
      <c r="CC70">
        <f t="shared" si="321"/>
        <v>0</v>
      </c>
      <c r="CD70">
        <f t="shared" si="321"/>
        <v>0</v>
      </c>
      <c r="CE70">
        <f t="shared" si="321"/>
        <v>0</v>
      </c>
      <c r="CF70">
        <f t="shared" si="321"/>
        <v>0</v>
      </c>
      <c r="CG70">
        <f t="shared" si="321"/>
        <v>0</v>
      </c>
      <c r="CH70">
        <f t="shared" si="321"/>
        <v>0</v>
      </c>
      <c r="CI70">
        <f t="shared" si="321"/>
        <v>0</v>
      </c>
      <c r="CJ70">
        <f t="shared" si="322"/>
        <v>0</v>
      </c>
      <c r="CK70">
        <f t="shared" si="322"/>
        <v>0</v>
      </c>
      <c r="CL70">
        <f t="shared" si="322"/>
        <v>0</v>
      </c>
      <c r="CM70">
        <f t="shared" si="322"/>
        <v>0</v>
      </c>
      <c r="CN70">
        <f t="shared" si="322"/>
        <v>0</v>
      </c>
      <c r="CO70">
        <f t="shared" si="322"/>
        <v>0</v>
      </c>
      <c r="CP70">
        <f t="shared" si="322"/>
        <v>0</v>
      </c>
      <c r="CQ70">
        <f t="shared" si="322"/>
        <v>0</v>
      </c>
      <c r="CR70">
        <f t="shared" si="322"/>
        <v>0</v>
      </c>
      <c r="CS70">
        <f t="shared" si="322"/>
        <v>0</v>
      </c>
      <c r="CT70">
        <f t="shared" si="323"/>
        <v>0</v>
      </c>
      <c r="CU70">
        <f t="shared" si="323"/>
        <v>0</v>
      </c>
      <c r="CV70">
        <f t="shared" si="323"/>
        <v>0</v>
      </c>
      <c r="CW70">
        <f t="shared" si="323"/>
        <v>0</v>
      </c>
      <c r="CX70">
        <f t="shared" si="323"/>
        <v>0</v>
      </c>
      <c r="CY70">
        <f t="shared" si="323"/>
        <v>0</v>
      </c>
      <c r="CZ70">
        <f t="shared" si="323"/>
        <v>0</v>
      </c>
      <c r="DA70">
        <f t="shared" si="323"/>
        <v>0</v>
      </c>
      <c r="DB70">
        <f t="shared" si="323"/>
        <v>0</v>
      </c>
      <c r="DC70">
        <f t="shared" si="323"/>
        <v>0</v>
      </c>
      <c r="DD70">
        <f t="shared" si="324"/>
        <v>0</v>
      </c>
      <c r="DE70">
        <f t="shared" si="324"/>
        <v>0</v>
      </c>
      <c r="DF70">
        <f t="shared" si="324"/>
        <v>0</v>
      </c>
      <c r="DG70">
        <f t="shared" si="324"/>
        <v>0</v>
      </c>
      <c r="DH70">
        <f t="shared" si="324"/>
        <v>0</v>
      </c>
      <c r="DI70">
        <f t="shared" si="324"/>
        <v>0</v>
      </c>
      <c r="DJ70">
        <f t="shared" si="324"/>
        <v>0</v>
      </c>
      <c r="DK70">
        <f t="shared" si="324"/>
        <v>0</v>
      </c>
      <c r="DL70">
        <f t="shared" si="324"/>
        <v>0</v>
      </c>
      <c r="DM70">
        <f t="shared" si="324"/>
        <v>0</v>
      </c>
      <c r="DN70">
        <f t="shared" si="325"/>
        <v>0</v>
      </c>
      <c r="DO70">
        <f t="shared" si="325"/>
        <v>0</v>
      </c>
      <c r="DP70">
        <f t="shared" si="325"/>
        <v>0</v>
      </c>
      <c r="DQ70">
        <f t="shared" si="325"/>
        <v>0</v>
      </c>
      <c r="DR70">
        <f t="shared" si="325"/>
        <v>0</v>
      </c>
      <c r="DS70">
        <f t="shared" si="325"/>
        <v>0</v>
      </c>
      <c r="DT70">
        <f t="shared" si="325"/>
        <v>0</v>
      </c>
      <c r="DU70">
        <f t="shared" si="325"/>
        <v>0</v>
      </c>
      <c r="DV70">
        <f t="shared" si="325"/>
        <v>0</v>
      </c>
      <c r="DW70">
        <v>0</v>
      </c>
      <c r="DY70" s="10">
        <v>65</v>
      </c>
      <c r="DZ70">
        <f t="shared" ref="DZ70:DZ101" si="327">IF(AND($A70&lt;=$E$2,1&lt;=$E$2),IF($A70=1,$D70,0)+$B$2*H70,0)</f>
        <v>0</v>
      </c>
      <c r="EA70">
        <f t="shared" ref="EA70:EA101" si="328">IF(AND($A70&lt;=$E$2,2&lt;=$E$2),IF($A70=2,$D70,0)+$B$2*I70,0)</f>
        <v>0</v>
      </c>
      <c r="EB70">
        <f t="shared" ref="EB70:EB101" si="329">IF(AND($A70&lt;=$E$2,3&lt;=$E$2),IF($A70=3,$D70,0)+$B$2*J70,0)</f>
        <v>0</v>
      </c>
      <c r="EC70">
        <f t="shared" ref="EC70:EC101" si="330">IF(AND($A70&lt;=$E$2,4&lt;=$E$2),IF($A70=4,$D70,0)+$B$2*K70,0)</f>
        <v>0</v>
      </c>
      <c r="ED70">
        <f t="shared" ref="ED70:ED101" si="331">IF(AND($A70&lt;=$E$2,5&lt;=$E$2),IF($A70=5,$D70,0)+$B$2*L70,0)</f>
        <v>0</v>
      </c>
      <c r="EE70">
        <f t="shared" ref="EE70:EE101" si="332">IF(AND($A70&lt;=$E$2,6&lt;=$E$2),IF($A70=6,$D70,0)+$B$2*M70,0)</f>
        <v>0</v>
      </c>
      <c r="EF70">
        <f t="shared" ref="EF70:EF101" si="333">IF(AND($A70&lt;=$E$2,7&lt;=$E$2),IF($A70=7,$D70,0)+$B$2*N70,0)</f>
        <v>0</v>
      </c>
      <c r="EG70">
        <f t="shared" ref="EG70:EG101" si="334">IF(AND($A70&lt;=$E$2,8&lt;=$E$2),IF($A70=8,$D70,0)+$B$2*O70,0)</f>
        <v>0</v>
      </c>
      <c r="EH70">
        <f t="shared" ref="EH70:EH101" si="335">IF(AND($A70&lt;=$E$2,9&lt;=$E$2),IF($A70=9,$D70,0)+$B$2*P70,0)</f>
        <v>0</v>
      </c>
      <c r="EI70">
        <f t="shared" ref="EI70:EI101" si="336">IF(AND($A70&lt;=$E$2,10&lt;=$E$2),IF($A70=10,$D70,0)+$B$2*Q70,0)</f>
        <v>0</v>
      </c>
      <c r="EJ70">
        <f t="shared" ref="EJ70:EJ101" si="337">IF(AND($A70&lt;=$E$2,11&lt;=$E$2),IF($A70=11,$D70,0)+$B$2*R70,0)</f>
        <v>0</v>
      </c>
      <c r="EK70">
        <f t="shared" ref="EK70:EK101" si="338">IF(AND($A70&lt;=$E$2,12&lt;=$E$2),IF($A70=12,$D70,0)+$B$2*S70,0)</f>
        <v>0</v>
      </c>
      <c r="EL70">
        <f t="shared" ref="EL70:EL101" si="339">IF(AND($A70&lt;=$E$2,13&lt;=$E$2),IF($A70=13,$D70,0)+$B$2*T70,0)</f>
        <v>0</v>
      </c>
      <c r="EM70">
        <f t="shared" ref="EM70:EM101" si="340">IF(AND($A70&lt;=$E$2,14&lt;=$E$2),IF($A70=14,$D70,0)+$B$2*U70,0)</f>
        <v>0</v>
      </c>
      <c r="EN70">
        <f t="shared" ref="EN70:EN101" si="341">IF(AND($A70&lt;=$E$2,15&lt;=$E$2),IF($A70=15,$D70,0)+$B$2*V70,0)</f>
        <v>0</v>
      </c>
      <c r="EO70">
        <f t="shared" ref="EO70:EO101" si="342">IF(AND($A70&lt;=$E$2,16&lt;=$E$2),IF($A70=16,$D70,0)+$B$2*W70,0)</f>
        <v>0</v>
      </c>
      <c r="EP70">
        <f t="shared" ref="EP70:EP101" si="343">IF(AND($A70&lt;=$E$2,17&lt;=$E$2),IF($A70=17,$D70,0)+$B$2*X70,0)</f>
        <v>0</v>
      </c>
      <c r="EQ70">
        <f t="shared" ref="EQ70:EQ101" si="344">IF(AND($A70&lt;=$E$2,18&lt;=$E$2),IF($A70=18,$D70,0)+$B$2*Y70,0)</f>
        <v>0</v>
      </c>
      <c r="ER70">
        <f t="shared" ref="ER70:ER101" si="345">IF(AND($A70&lt;=$E$2,19&lt;=$E$2),IF($A70=19,$D70,0)+$B$2*Z70,0)</f>
        <v>0</v>
      </c>
      <c r="ES70">
        <f t="shared" ref="ES70:ES101" si="346">IF(AND($A70&lt;=$E$2,20&lt;=$E$2),IF($A70=20,$D70,0)+$B$2*AA70,0)</f>
        <v>0</v>
      </c>
      <c r="ET70">
        <f t="shared" ref="ET70:ET101" si="347">IF(AND($A70&lt;=$E$2,21&lt;=$E$2),IF($A70=21,$D70,0)+$B$2*AB70,0)</f>
        <v>0</v>
      </c>
      <c r="EU70">
        <f t="shared" ref="EU70:EU101" si="348">IF(AND($A70&lt;=$E$2,22&lt;=$E$2),IF($A70=22,$D70,0)+$B$2*AC70,0)</f>
        <v>0</v>
      </c>
      <c r="EV70">
        <f t="shared" ref="EV70:EV101" si="349">IF(AND($A70&lt;=$E$2,23&lt;=$E$2),IF($A70=23,$D70,0)+$B$2*AD70,0)</f>
        <v>0</v>
      </c>
      <c r="EW70">
        <f t="shared" ref="EW70:EW101" si="350">IF(AND($A70&lt;=$E$2,24&lt;=$E$2),IF($A70=24,$D70,0)+$B$2*AE70,0)</f>
        <v>0</v>
      </c>
      <c r="EX70">
        <f t="shared" ref="EX70:EX101" si="351">IF(AND($A70&lt;=$E$2,25&lt;=$E$2),IF($A70=25,$D70,0)+$B$2*AF70,0)</f>
        <v>0</v>
      </c>
      <c r="EY70">
        <f t="shared" ref="EY70:EY101" si="352">IF(AND($A70&lt;=$E$2,26&lt;=$E$2),IF($A70=26,$D70,0)+$B$2*AG70,0)</f>
        <v>0</v>
      </c>
      <c r="EZ70">
        <f t="shared" ref="EZ70:EZ101" si="353">IF(AND($A70&lt;=$E$2,27&lt;=$E$2),IF($A70=27,$D70,0)+$B$2*AH70,0)</f>
        <v>0</v>
      </c>
      <c r="FA70">
        <f t="shared" ref="FA70:FA101" si="354">IF(AND($A70&lt;=$E$2,28&lt;=$E$2),IF($A70=28,$D70,0)+$B$2*AI70,0)</f>
        <v>0</v>
      </c>
      <c r="FB70">
        <f t="shared" ref="FB70:FB101" si="355">IF(AND($A70&lt;=$E$2,29&lt;=$E$2),IF($A70=29,$D70,0)+$B$2*AJ70,0)</f>
        <v>0</v>
      </c>
      <c r="FC70">
        <f t="shared" ref="FC70:FC101" si="356">IF(AND($A70&lt;=$E$2,30&lt;=$E$2),IF($A70=30,$D70,0)+$B$2*AK70,0)</f>
        <v>0</v>
      </c>
      <c r="FD70">
        <f t="shared" ref="FD70:FD101" si="357">IF(AND($A70&lt;=$E$2,31&lt;=$E$2),IF($A70=31,$D70,0)+$B$2*AL70,0)</f>
        <v>0</v>
      </c>
      <c r="FE70">
        <f t="shared" ref="FE70:FE101" si="358">IF(AND($A70&lt;=$E$2,32&lt;=$E$2),IF($A70=32,$D70,0)+$B$2*AM70,0)</f>
        <v>0</v>
      </c>
      <c r="FF70">
        <f t="shared" ref="FF70:FF101" si="359">IF(AND($A70&lt;=$E$2,33&lt;=$E$2),IF($A70=33,$D70,0)+$B$2*AN70,0)</f>
        <v>0</v>
      </c>
      <c r="FG70">
        <f t="shared" ref="FG70:FG101" si="360">IF(AND($A70&lt;=$E$2,34&lt;=$E$2),IF($A70=34,$D70,0)+$B$2*AO70,0)</f>
        <v>0</v>
      </c>
      <c r="FH70">
        <f t="shared" ref="FH70:FH101" si="361">IF(AND($A70&lt;=$E$2,35&lt;=$E$2),IF($A70=35,$D70,0)+$B$2*AP70,0)</f>
        <v>0</v>
      </c>
      <c r="FI70">
        <f t="shared" ref="FI70:FI101" si="362">IF(AND($A70&lt;=$E$2,36&lt;=$E$2),IF($A70=36,$D70,0)+$B$2*AQ70,0)</f>
        <v>0</v>
      </c>
      <c r="FJ70">
        <f t="shared" ref="FJ70:FJ101" si="363">IF(AND($A70&lt;=$E$2,37&lt;=$E$2),IF($A70=37,$D70,0)+$B$2*AR70,0)</f>
        <v>0</v>
      </c>
      <c r="FK70">
        <f t="shared" ref="FK70:FK101" si="364">IF(AND($A70&lt;=$E$2,38&lt;=$E$2),IF($A70=38,$D70,0)+$B$2*AS70,0)</f>
        <v>0</v>
      </c>
      <c r="FL70">
        <f t="shared" ref="FL70:FL101" si="365">IF(AND($A70&lt;=$E$2,39&lt;=$E$2),IF($A70=39,$D70,0)+$B$2*AT70,0)</f>
        <v>0</v>
      </c>
      <c r="FM70">
        <f t="shared" ref="FM70:FM101" si="366">IF(AND($A70&lt;=$E$2,40&lt;=$E$2),IF($A70=40,$D70,0)+$B$2*AU70,0)</f>
        <v>0</v>
      </c>
      <c r="FN70">
        <f t="shared" ref="FN70:FN101" si="367">IF(AND($A70&lt;=$E$2,41&lt;=$E$2),IF($A70=41,$D70,0)+$B$2*AV70,0)</f>
        <v>0</v>
      </c>
      <c r="FO70">
        <f t="shared" ref="FO70:FO101" si="368">IF(AND($A70&lt;=$E$2,42&lt;=$E$2),IF($A70=42,$D70,0)+$B$2*AW70,0)</f>
        <v>0</v>
      </c>
      <c r="FP70">
        <f t="shared" ref="FP70:FP101" si="369">IF(AND($A70&lt;=$E$2,43&lt;=$E$2),IF($A70=43,$D70,0)+$B$2*AX70,0)</f>
        <v>0</v>
      </c>
      <c r="FQ70">
        <f t="shared" ref="FQ70:FQ101" si="370">IF(AND($A70&lt;=$E$2,44&lt;=$E$2),IF($A70=44,$D70,0)+$B$2*AY70,0)</f>
        <v>0</v>
      </c>
      <c r="FR70">
        <f t="shared" ref="FR70:FR101" si="371">IF(AND($A70&lt;=$E$2,45&lt;=$E$2),IF($A70=45,$D70,0)+$B$2*AZ70,0)</f>
        <v>0</v>
      </c>
      <c r="FS70">
        <f t="shared" ref="FS70:FS101" si="372">IF(AND($A70&lt;=$E$2,46&lt;=$E$2),IF($A70=46,$D70,0)+$B$2*BA70,0)</f>
        <v>0</v>
      </c>
      <c r="FT70">
        <f t="shared" ref="FT70:FT101" si="373">IF(AND($A70&lt;=$E$2,47&lt;=$E$2),IF($A70=47,$D70,0)+$B$2*BB70,0)</f>
        <v>0</v>
      </c>
      <c r="FU70">
        <f t="shared" ref="FU70:FU101" si="374">IF(AND($A70&lt;=$E$2,48&lt;=$E$2),IF($A70=48,$D70,0)+$B$2*BC70,0)</f>
        <v>0</v>
      </c>
      <c r="FV70">
        <f t="shared" ref="FV70:FV101" si="375">IF(AND($A70&lt;=$E$2,49&lt;=$E$2),IF($A70=49,$D70,0)+$B$2*BD70,0)</f>
        <v>0</v>
      </c>
      <c r="FW70">
        <f t="shared" ref="FW70:FW101" si="376">IF(AND($A70&lt;=$E$2,50&lt;=$E$2),IF($A70=50,$D70,0)+$B$2*BE70,0)</f>
        <v>0</v>
      </c>
      <c r="FX70">
        <f t="shared" ref="FX70:FX101" si="377">IF(AND($A70&lt;=$E$2,51&lt;=$E$2),IF($A70=51,$D70,0)+$B$2*BF70,0)</f>
        <v>0</v>
      </c>
      <c r="FY70">
        <f t="shared" ref="FY70:FY101" si="378">IF(AND($A70&lt;=$E$2,52&lt;=$E$2),IF($A70=52,$D70,0)+$B$2*BG70,0)</f>
        <v>0</v>
      </c>
      <c r="FZ70">
        <f t="shared" ref="FZ70:FZ101" si="379">IF(AND($A70&lt;=$E$2,53&lt;=$E$2),IF($A70=53,$D70,0)+$B$2*BH70,0)</f>
        <v>0</v>
      </c>
      <c r="GA70">
        <f t="shared" ref="GA70:GA101" si="380">IF(AND($A70&lt;=$E$2,54&lt;=$E$2),IF($A70=54,$D70,0)+$B$2*BI70,0)</f>
        <v>0</v>
      </c>
      <c r="GB70">
        <f t="shared" ref="GB70:GB101" si="381">IF(AND($A70&lt;=$E$2,55&lt;=$E$2),IF($A70=55,$D70,0)+$B$2*BJ70,0)</f>
        <v>0</v>
      </c>
      <c r="GC70">
        <f t="shared" ref="GC70:GC101" si="382">IF(AND($A70&lt;=$E$2,56&lt;=$E$2),IF($A70=56,$D70,0)+$B$2*BK70,0)</f>
        <v>0</v>
      </c>
      <c r="GD70">
        <f t="shared" ref="GD70:GD101" si="383">IF(AND($A70&lt;=$E$2,57&lt;=$E$2),IF($A70=57,$D70,0)+$B$2*BL70,0)</f>
        <v>0</v>
      </c>
      <c r="GE70">
        <f t="shared" ref="GE70:GE101" si="384">IF(AND($A70&lt;=$E$2,58&lt;=$E$2),IF($A70=58,$D70,0)+$B$2*BM70,0)</f>
        <v>0</v>
      </c>
      <c r="GF70">
        <f t="shared" ref="GF70:GF101" si="385">IF(AND($A70&lt;=$E$2,59&lt;=$E$2),IF($A70=59,$D70,0)+$B$2*BN70,0)</f>
        <v>0</v>
      </c>
      <c r="GG70">
        <f t="shared" ref="GG70:GG101" si="386">IF(AND($A70&lt;=$E$2,60&lt;=$E$2),IF($A70=60,$D70,0)+$B$2*BO70,0)</f>
        <v>0</v>
      </c>
      <c r="GH70">
        <f t="shared" ref="GH70:GH101" si="387">IF(AND($A70&lt;=$E$2,61&lt;=$E$2),IF($A70=61,$D70,0)+$B$2*BP70,0)</f>
        <v>0</v>
      </c>
      <c r="GI70">
        <f t="shared" ref="GI70:GI101" si="388">IF(AND($A70&lt;=$E$2,62&lt;=$E$2),IF($A70=62,$D70,0)+$B$2*BQ70,0)</f>
        <v>0</v>
      </c>
      <c r="GJ70">
        <f t="shared" ref="GJ70:GJ101" si="389">IF(AND($A70&lt;=$E$2,63&lt;=$E$2),IF($A70=63,$D70,0)+$B$2*BR70,0)</f>
        <v>0</v>
      </c>
      <c r="GK70">
        <f t="shared" ref="GK70:GK101" si="390">IF(AND($A70&lt;=$E$2,64&lt;=$E$2),IF($A70=64,$D70,0)+$B$2*BS70,0)</f>
        <v>0</v>
      </c>
      <c r="GL70">
        <f t="shared" ref="GL70:GL101" si="391">IF(AND($A70&lt;=$E$2,65&lt;=$E$2),IF($A70=65,$D70,0)+$B$2*BT70,0)</f>
        <v>0</v>
      </c>
      <c r="GM70">
        <f t="shared" ref="GM70:GM101" si="392">IF(AND($A70&lt;=$E$2,66&lt;=$E$2),IF($A70=66,$D70,0)+$B$2*BU70,0)</f>
        <v>0</v>
      </c>
      <c r="GN70">
        <f t="shared" ref="GN70:GN101" si="393">IF(AND($A70&lt;=$E$2,67&lt;=$E$2),IF($A70=67,$D70,0)+$B$2*BV70,0)</f>
        <v>0</v>
      </c>
      <c r="GO70">
        <f t="shared" ref="GO70:GO101" si="394">IF(AND($A70&lt;=$E$2,68&lt;=$E$2),IF($A70=68,$D70,0)+$B$2*BW70,0)</f>
        <v>0</v>
      </c>
      <c r="GP70">
        <f t="shared" ref="GP70:GP101" si="395">IF(AND($A70&lt;=$E$2,69&lt;=$E$2),IF($A70=69,$D70,0)+$B$2*BX70,0)</f>
        <v>0</v>
      </c>
      <c r="GQ70">
        <f t="shared" ref="GQ70:GQ101" si="396">IF(AND($A70&lt;=$E$2,70&lt;=$E$2),IF($A70=70,$D70,0)+$B$2*BY70,0)</f>
        <v>0</v>
      </c>
      <c r="GR70">
        <f t="shared" ref="GR70:GR101" si="397">IF(AND($A70&lt;=$E$2,71&lt;=$E$2),IF($A70=71,$D70,0)+$B$2*BZ70,0)</f>
        <v>0</v>
      </c>
      <c r="GS70">
        <f t="shared" ref="GS70:GS101" si="398">IF(AND($A70&lt;=$E$2,72&lt;=$E$2),IF($A70=72,$D70,0)+$B$2*CA70,0)</f>
        <v>0</v>
      </c>
      <c r="GT70">
        <f t="shared" ref="GT70:GT101" si="399">IF(AND($A70&lt;=$E$2,73&lt;=$E$2),IF($A70=73,$D70,0)+$B$2*CB70,0)</f>
        <v>0</v>
      </c>
      <c r="GU70">
        <f t="shared" ref="GU70:GU101" si="400">IF(AND($A70&lt;=$E$2,74&lt;=$E$2),IF($A70=74,$D70,0)+$B$2*CC70,0)</f>
        <v>0</v>
      </c>
      <c r="GV70">
        <f t="shared" ref="GV70:GV101" si="401">IF(AND($A70&lt;=$E$2,75&lt;=$E$2),IF($A70=75,$D70,0)+$B$2*CD70,0)</f>
        <v>0</v>
      </c>
      <c r="GW70">
        <f t="shared" ref="GW70:GW101" si="402">IF(AND($A70&lt;=$E$2,76&lt;=$E$2),IF($A70=76,$D70,0)+$B$2*CE70,0)</f>
        <v>0</v>
      </c>
      <c r="GX70">
        <f t="shared" ref="GX70:GX101" si="403">IF(AND($A70&lt;=$E$2,77&lt;=$E$2),IF($A70=77,$D70,0)+$B$2*CF70,0)</f>
        <v>0</v>
      </c>
      <c r="GY70">
        <f t="shared" ref="GY70:GY101" si="404">IF(AND($A70&lt;=$E$2,78&lt;=$E$2),IF($A70=78,$D70,0)+$B$2*CG70,0)</f>
        <v>0</v>
      </c>
      <c r="GZ70">
        <f t="shared" ref="GZ70:GZ101" si="405">IF(AND($A70&lt;=$E$2,79&lt;=$E$2),IF($A70=79,$D70,0)+$B$2*CH70,0)</f>
        <v>0</v>
      </c>
      <c r="HA70">
        <f t="shared" ref="HA70:HA101" si="406">IF(AND($A70&lt;=$E$2,80&lt;=$E$2),IF($A70=80,$D70,0)+$B$2*CI70,0)</f>
        <v>0</v>
      </c>
      <c r="HB70">
        <f t="shared" ref="HB70:HB101" si="407">IF(AND($A70&lt;=$E$2,81&lt;=$E$2),IF($A70=81,$D70,0)+$B$2*CJ70,0)</f>
        <v>0</v>
      </c>
      <c r="HC70">
        <f t="shared" ref="HC70:HC101" si="408">IF(AND($A70&lt;=$E$2,82&lt;=$E$2),IF($A70=82,$D70,0)+$B$2*CK70,0)</f>
        <v>0</v>
      </c>
      <c r="HD70">
        <f t="shared" ref="HD70:HD101" si="409">IF(AND($A70&lt;=$E$2,83&lt;=$E$2),IF($A70=83,$D70,0)+$B$2*CL70,0)</f>
        <v>0</v>
      </c>
      <c r="HE70">
        <f t="shared" ref="HE70:HE101" si="410">IF(AND($A70&lt;=$E$2,84&lt;=$E$2),IF($A70=84,$D70,0)+$B$2*CM70,0)</f>
        <v>0</v>
      </c>
      <c r="HF70">
        <f t="shared" ref="HF70:HF101" si="411">IF(AND($A70&lt;=$E$2,85&lt;=$E$2),IF($A70=85,$D70,0)+$B$2*CN70,0)</f>
        <v>0</v>
      </c>
      <c r="HG70">
        <f t="shared" ref="HG70:HG101" si="412">IF(AND($A70&lt;=$E$2,86&lt;=$E$2),IF($A70=86,$D70,0)+$B$2*CO70,0)</f>
        <v>0</v>
      </c>
      <c r="HH70">
        <f t="shared" ref="HH70:HH101" si="413">IF(AND($A70&lt;=$E$2,87&lt;=$E$2),IF($A70=87,$D70,0)+$B$2*CP70,0)</f>
        <v>0</v>
      </c>
      <c r="HI70">
        <f t="shared" ref="HI70:HI101" si="414">IF(AND($A70&lt;=$E$2,88&lt;=$E$2),IF($A70=88,$D70,0)+$B$2*CQ70,0)</f>
        <v>0</v>
      </c>
      <c r="HJ70">
        <f t="shared" ref="HJ70:HJ101" si="415">IF(AND($A70&lt;=$E$2,89&lt;=$E$2),IF($A70=89,$D70,0)+$B$2*CR70,0)</f>
        <v>0</v>
      </c>
      <c r="HK70">
        <f t="shared" ref="HK70:HK101" si="416">IF(AND($A70&lt;=$E$2,90&lt;=$E$2),IF($A70=90,$D70,0)+$B$2*CS70,0)</f>
        <v>0</v>
      </c>
      <c r="HL70">
        <f t="shared" ref="HL70:HL101" si="417">IF(AND($A70&lt;=$E$2,91&lt;=$E$2),IF($A70=91,$D70,0)+$B$2*CT70,0)</f>
        <v>0</v>
      </c>
      <c r="HM70">
        <f t="shared" ref="HM70:HM101" si="418">IF(AND($A70&lt;=$E$2,92&lt;=$E$2),IF($A70=92,$D70,0)+$B$2*CU70,0)</f>
        <v>0</v>
      </c>
      <c r="HN70">
        <f t="shared" ref="HN70:HN101" si="419">IF(AND($A70&lt;=$E$2,93&lt;=$E$2),IF($A70=93,$D70,0)+$B$2*CV70,0)</f>
        <v>0</v>
      </c>
      <c r="HO70">
        <f t="shared" ref="HO70:HO101" si="420">IF(AND($A70&lt;=$E$2,94&lt;=$E$2),IF($A70=94,$D70,0)+$B$2*CW70,0)</f>
        <v>0</v>
      </c>
      <c r="HP70">
        <f t="shared" ref="HP70:HP101" si="421">IF(AND($A70&lt;=$E$2,95&lt;=$E$2),IF($A70=95,$D70,0)+$B$2*CX70,0)</f>
        <v>0</v>
      </c>
      <c r="HQ70">
        <f t="shared" ref="HQ70:HQ101" si="422">IF(AND($A70&lt;=$E$2,96&lt;=$E$2),IF($A70=96,$D70,0)+$B$2*CY70,0)</f>
        <v>0</v>
      </c>
      <c r="HR70">
        <f t="shared" ref="HR70:HR101" si="423">IF(AND($A70&lt;=$E$2,97&lt;=$E$2),IF($A70=97,$D70,0)+$B$2*CZ70,0)</f>
        <v>0</v>
      </c>
      <c r="HS70">
        <f t="shared" ref="HS70:HS101" si="424">IF(AND($A70&lt;=$E$2,98&lt;=$E$2),IF($A70=98,$D70,0)+$B$2*DA70,0)</f>
        <v>0</v>
      </c>
      <c r="HT70">
        <f t="shared" ref="HT70:HT101" si="425">IF(AND($A70&lt;=$E$2,99&lt;=$E$2),IF($A70=99,$D70,0)+$B$2*DB70,0)</f>
        <v>0</v>
      </c>
      <c r="HU70">
        <f t="shared" ref="HU70:HU101" si="426">IF(AND($A70&lt;=$E$2,100&lt;=$E$2),IF($A70=100,$D70,0)+$B$2*DC70,0)</f>
        <v>0</v>
      </c>
      <c r="HV70">
        <f t="shared" ref="HV70:HV101" si="427">IF(AND($A70&lt;=$E$2,101&lt;=$E$2),IF($A70=101,$D70,0)+$B$2*DD70,0)</f>
        <v>0</v>
      </c>
      <c r="HW70">
        <f t="shared" ref="HW70:HW101" si="428">IF(AND($A70&lt;=$E$2,102&lt;=$E$2),IF($A70=102,$D70,0)+$B$2*DE70,0)</f>
        <v>0</v>
      </c>
      <c r="HX70">
        <f t="shared" ref="HX70:HX101" si="429">IF(AND($A70&lt;=$E$2,103&lt;=$E$2),IF($A70=103,$D70,0)+$B$2*DF70,0)</f>
        <v>0</v>
      </c>
      <c r="HY70">
        <f t="shared" ref="HY70:HY101" si="430">IF(AND($A70&lt;=$E$2,104&lt;=$E$2),IF($A70=104,$D70,0)+$B$2*DG70,0)</f>
        <v>0</v>
      </c>
      <c r="HZ70">
        <f t="shared" ref="HZ70:HZ101" si="431">IF(AND($A70&lt;=$E$2,105&lt;=$E$2),IF($A70=105,$D70,0)+$B$2*DH70,0)</f>
        <v>0</v>
      </c>
      <c r="IA70">
        <f t="shared" ref="IA70:IA101" si="432">IF(AND($A70&lt;=$E$2,106&lt;=$E$2),IF($A70=106,$D70,0)+$B$2*DI70,0)</f>
        <v>0</v>
      </c>
      <c r="IB70">
        <f t="shared" ref="IB70:IB101" si="433">IF(AND($A70&lt;=$E$2,107&lt;=$E$2),IF($A70=107,$D70,0)+$B$2*DJ70,0)</f>
        <v>0</v>
      </c>
      <c r="IC70">
        <f t="shared" ref="IC70:IC101" si="434">IF(AND($A70&lt;=$E$2,108&lt;=$E$2),IF($A70=108,$D70,0)+$B$2*DK70,0)</f>
        <v>0</v>
      </c>
      <c r="ID70">
        <f t="shared" ref="ID70:ID101" si="435">IF(AND($A70&lt;=$E$2,109&lt;=$E$2),IF($A70=109,$D70,0)+$B$2*DL70,0)</f>
        <v>0</v>
      </c>
      <c r="IE70">
        <f t="shared" ref="IE70:IE101" si="436">IF(AND($A70&lt;=$E$2,110&lt;=$E$2),IF($A70=110,$D70,0)+$B$2*DM70,0)</f>
        <v>0</v>
      </c>
      <c r="IF70">
        <f t="shared" ref="IF70:IF101" si="437">IF(AND($A70&lt;=$E$2,111&lt;=$E$2),IF($A70=111,$D70,0)+$B$2*DN70,0)</f>
        <v>0</v>
      </c>
      <c r="IG70">
        <f t="shared" ref="IG70:IG101" si="438">IF(AND($A70&lt;=$E$2,112&lt;=$E$2),IF($A70=112,$D70,0)+$B$2*DO70,0)</f>
        <v>0</v>
      </c>
      <c r="IH70">
        <f t="shared" ref="IH70:IH101" si="439">IF(AND($A70&lt;=$E$2,113&lt;=$E$2),IF($A70=113,$D70,0)+$B$2*DP70,0)</f>
        <v>0</v>
      </c>
      <c r="II70">
        <f t="shared" ref="II70:II101" si="440">IF(AND($A70&lt;=$E$2,114&lt;=$E$2),IF($A70=114,$D70,0)+$B$2*DQ70,0)</f>
        <v>0</v>
      </c>
      <c r="IJ70">
        <f t="shared" ref="IJ70:IJ101" si="441">IF(AND($A70&lt;=$E$2,115&lt;=$E$2),IF($A70=115,$D70,0)+$B$2*DR70,0)</f>
        <v>0</v>
      </c>
      <c r="IK70">
        <f t="shared" ref="IK70:IK101" si="442">IF(AND($A70&lt;=$E$2,116&lt;=$E$2),IF($A70=116,$D70,0)+$B$2*DS70,0)</f>
        <v>0</v>
      </c>
      <c r="IL70">
        <f t="shared" ref="IL70:IL101" si="443">IF(AND($A70&lt;=$E$2,117&lt;=$E$2),IF($A70=117,$D70,0)+$B$2*DT70,0)</f>
        <v>0</v>
      </c>
      <c r="IM70">
        <f t="shared" ref="IM70:IM101" si="444">IF(AND($A70&lt;=$E$2,118&lt;=$E$2),IF($A70=118,$D70,0)+$B$2*DU70,0)</f>
        <v>0</v>
      </c>
      <c r="IN70">
        <f t="shared" ref="IN70:IN101" si="445">IF(AND($A70&lt;=$E$2,119&lt;=$E$2),IF($A70=119,$D70,0)+$B$2*DV70,0)</f>
        <v>0</v>
      </c>
      <c r="IO70">
        <f t="shared" ref="IO70:IO101" si="446">IF(AND($A70&lt;=$E$2,120&lt;=$E$2),IF($A70=120,$D70,0)+$B$2*DW70,0)</f>
        <v>0</v>
      </c>
    </row>
    <row r="71" spans="1:249" ht="15">
      <c r="A71" s="11">
        <v>66</v>
      </c>
      <c r="B71" s="11" t="str">
        <f>IF(A71&lt;=$E$2,Inputs!A71,"")</f>
        <v/>
      </c>
      <c r="C71" s="11">
        <f>IF(A71&lt;=$E$2,Inputs!D71,0)</f>
        <v>0</v>
      </c>
      <c r="D71" s="11">
        <f>IF(A71&lt;=$E$2,Inputs!F71,0)</f>
        <v>0</v>
      </c>
      <c r="E71" s="11">
        <f t="shared" si="326"/>
        <v>0</v>
      </c>
      <c r="G71" s="9">
        <v>66</v>
      </c>
      <c r="H71">
        <f t="shared" si="314"/>
        <v>0</v>
      </c>
      <c r="I71">
        <f t="shared" si="314"/>
        <v>0</v>
      </c>
      <c r="J71">
        <f t="shared" si="314"/>
        <v>0</v>
      </c>
      <c r="K71">
        <f t="shared" si="314"/>
        <v>0</v>
      </c>
      <c r="L71">
        <f t="shared" si="314"/>
        <v>0</v>
      </c>
      <c r="M71">
        <f t="shared" si="314"/>
        <v>0</v>
      </c>
      <c r="N71">
        <f t="shared" si="314"/>
        <v>0</v>
      </c>
      <c r="O71">
        <f t="shared" si="314"/>
        <v>0</v>
      </c>
      <c r="P71">
        <f t="shared" si="314"/>
        <v>0</v>
      </c>
      <c r="Q71">
        <f t="shared" si="314"/>
        <v>0</v>
      </c>
      <c r="R71">
        <f t="shared" si="315"/>
        <v>0</v>
      </c>
      <c r="S71">
        <f t="shared" si="315"/>
        <v>0</v>
      </c>
      <c r="T71">
        <f t="shared" si="315"/>
        <v>0</v>
      </c>
      <c r="U71">
        <f t="shared" si="315"/>
        <v>0</v>
      </c>
      <c r="V71">
        <f t="shared" si="315"/>
        <v>0</v>
      </c>
      <c r="W71">
        <f t="shared" si="315"/>
        <v>0</v>
      </c>
      <c r="X71">
        <f t="shared" si="315"/>
        <v>0</v>
      </c>
      <c r="Y71">
        <f t="shared" si="315"/>
        <v>0</v>
      </c>
      <c r="Z71">
        <f t="shared" si="315"/>
        <v>0</v>
      </c>
      <c r="AA71">
        <f t="shared" si="315"/>
        <v>0</v>
      </c>
      <c r="AB71">
        <f t="shared" si="316"/>
        <v>0</v>
      </c>
      <c r="AC71">
        <f t="shared" si="316"/>
        <v>0</v>
      </c>
      <c r="AD71">
        <f t="shared" si="316"/>
        <v>0</v>
      </c>
      <c r="AE71">
        <f t="shared" si="316"/>
        <v>0</v>
      </c>
      <c r="AF71">
        <f t="shared" si="316"/>
        <v>0</v>
      </c>
      <c r="AG71">
        <f t="shared" si="316"/>
        <v>0</v>
      </c>
      <c r="AH71">
        <f t="shared" si="316"/>
        <v>0</v>
      </c>
      <c r="AI71">
        <f t="shared" si="316"/>
        <v>0</v>
      </c>
      <c r="AJ71">
        <f t="shared" si="316"/>
        <v>0</v>
      </c>
      <c r="AK71">
        <f t="shared" si="316"/>
        <v>0</v>
      </c>
      <c r="AL71">
        <f t="shared" si="317"/>
        <v>0</v>
      </c>
      <c r="AM71">
        <f t="shared" si="317"/>
        <v>0</v>
      </c>
      <c r="AN71">
        <f t="shared" si="317"/>
        <v>0</v>
      </c>
      <c r="AO71">
        <f t="shared" si="317"/>
        <v>0</v>
      </c>
      <c r="AP71">
        <f t="shared" si="317"/>
        <v>0</v>
      </c>
      <c r="AQ71">
        <f t="shared" si="317"/>
        <v>0</v>
      </c>
      <c r="AR71">
        <f t="shared" si="317"/>
        <v>0</v>
      </c>
      <c r="AS71">
        <f t="shared" si="317"/>
        <v>0</v>
      </c>
      <c r="AT71">
        <f t="shared" si="317"/>
        <v>0</v>
      </c>
      <c r="AU71">
        <f t="shared" si="317"/>
        <v>0</v>
      </c>
      <c r="AV71">
        <f t="shared" si="318"/>
        <v>0</v>
      </c>
      <c r="AW71">
        <f t="shared" si="318"/>
        <v>0</v>
      </c>
      <c r="AX71">
        <f t="shared" si="318"/>
        <v>0</v>
      </c>
      <c r="AY71">
        <f t="shared" si="318"/>
        <v>0</v>
      </c>
      <c r="AZ71">
        <f t="shared" si="318"/>
        <v>0</v>
      </c>
      <c r="BA71">
        <f t="shared" si="318"/>
        <v>0</v>
      </c>
      <c r="BB71">
        <f t="shared" si="318"/>
        <v>0</v>
      </c>
      <c r="BC71">
        <f t="shared" si="318"/>
        <v>0</v>
      </c>
      <c r="BD71">
        <f t="shared" si="318"/>
        <v>0</v>
      </c>
      <c r="BE71">
        <f t="shared" si="318"/>
        <v>0</v>
      </c>
      <c r="BF71">
        <f t="shared" si="319"/>
        <v>0</v>
      </c>
      <c r="BG71">
        <f t="shared" si="319"/>
        <v>0</v>
      </c>
      <c r="BH71">
        <f t="shared" si="319"/>
        <v>0</v>
      </c>
      <c r="BI71">
        <f t="shared" si="319"/>
        <v>0</v>
      </c>
      <c r="BJ71">
        <f t="shared" si="319"/>
        <v>0</v>
      </c>
      <c r="BK71">
        <f t="shared" si="319"/>
        <v>0</v>
      </c>
      <c r="BL71">
        <f t="shared" si="319"/>
        <v>0</v>
      </c>
      <c r="BM71">
        <f t="shared" si="319"/>
        <v>0</v>
      </c>
      <c r="BN71">
        <f t="shared" si="319"/>
        <v>0</v>
      </c>
      <c r="BO71">
        <f t="shared" si="319"/>
        <v>0</v>
      </c>
      <c r="BP71">
        <f t="shared" si="320"/>
        <v>0</v>
      </c>
      <c r="BQ71">
        <f t="shared" si="320"/>
        <v>0</v>
      </c>
      <c r="BR71">
        <f t="shared" si="320"/>
        <v>0</v>
      </c>
      <c r="BS71">
        <f t="shared" si="320"/>
        <v>0</v>
      </c>
      <c r="BT71">
        <f t="shared" si="320"/>
        <v>0</v>
      </c>
      <c r="BU71">
        <f t="shared" si="320"/>
        <v>0</v>
      </c>
      <c r="BV71">
        <f t="shared" si="320"/>
        <v>0</v>
      </c>
      <c r="BW71">
        <f t="shared" si="320"/>
        <v>0</v>
      </c>
      <c r="BX71">
        <f t="shared" si="320"/>
        <v>0</v>
      </c>
      <c r="BY71">
        <f t="shared" si="320"/>
        <v>0</v>
      </c>
      <c r="BZ71">
        <f t="shared" si="321"/>
        <v>0</v>
      </c>
      <c r="CA71">
        <f t="shared" si="321"/>
        <v>0</v>
      </c>
      <c r="CB71">
        <f t="shared" si="321"/>
        <v>0</v>
      </c>
      <c r="CC71">
        <f t="shared" si="321"/>
        <v>0</v>
      </c>
      <c r="CD71">
        <f t="shared" si="321"/>
        <v>0</v>
      </c>
      <c r="CE71">
        <f t="shared" si="321"/>
        <v>0</v>
      </c>
      <c r="CF71">
        <f t="shared" si="321"/>
        <v>0</v>
      </c>
      <c r="CG71">
        <f t="shared" si="321"/>
        <v>0</v>
      </c>
      <c r="CH71">
        <f t="shared" si="321"/>
        <v>0</v>
      </c>
      <c r="CI71">
        <f t="shared" si="321"/>
        <v>0</v>
      </c>
      <c r="CJ71">
        <f t="shared" si="322"/>
        <v>0</v>
      </c>
      <c r="CK71">
        <f t="shared" si="322"/>
        <v>0</v>
      </c>
      <c r="CL71">
        <f t="shared" si="322"/>
        <v>0</v>
      </c>
      <c r="CM71">
        <f t="shared" si="322"/>
        <v>0</v>
      </c>
      <c r="CN71">
        <f t="shared" si="322"/>
        <v>0</v>
      </c>
      <c r="CO71">
        <f t="shared" si="322"/>
        <v>0</v>
      </c>
      <c r="CP71">
        <f t="shared" si="322"/>
        <v>0</v>
      </c>
      <c r="CQ71">
        <f t="shared" si="322"/>
        <v>0</v>
      </c>
      <c r="CR71">
        <f t="shared" si="322"/>
        <v>0</v>
      </c>
      <c r="CS71">
        <f t="shared" si="322"/>
        <v>0</v>
      </c>
      <c r="CT71">
        <f t="shared" si="323"/>
        <v>0</v>
      </c>
      <c r="CU71">
        <f t="shared" si="323"/>
        <v>0</v>
      </c>
      <c r="CV71">
        <f t="shared" si="323"/>
        <v>0</v>
      </c>
      <c r="CW71">
        <f t="shared" si="323"/>
        <v>0</v>
      </c>
      <c r="CX71">
        <f t="shared" si="323"/>
        <v>0</v>
      </c>
      <c r="CY71">
        <f t="shared" si="323"/>
        <v>0</v>
      </c>
      <c r="CZ71">
        <f t="shared" si="323"/>
        <v>0</v>
      </c>
      <c r="DA71">
        <f t="shared" si="323"/>
        <v>0</v>
      </c>
      <c r="DB71">
        <f t="shared" si="323"/>
        <v>0</v>
      </c>
      <c r="DC71">
        <f t="shared" si="323"/>
        <v>0</v>
      </c>
      <c r="DD71">
        <f t="shared" si="324"/>
        <v>0</v>
      </c>
      <c r="DE71">
        <f t="shared" si="324"/>
        <v>0</v>
      </c>
      <c r="DF71">
        <f t="shared" si="324"/>
        <v>0</v>
      </c>
      <c r="DG71">
        <f t="shared" si="324"/>
        <v>0</v>
      </c>
      <c r="DH71">
        <f t="shared" si="324"/>
        <v>0</v>
      </c>
      <c r="DI71">
        <f t="shared" si="324"/>
        <v>0</v>
      </c>
      <c r="DJ71">
        <f t="shared" si="324"/>
        <v>0</v>
      </c>
      <c r="DK71">
        <f t="shared" si="324"/>
        <v>0</v>
      </c>
      <c r="DL71">
        <f t="shared" si="324"/>
        <v>0</v>
      </c>
      <c r="DM71">
        <f t="shared" si="324"/>
        <v>0</v>
      </c>
      <c r="DN71">
        <f t="shared" si="325"/>
        <v>0</v>
      </c>
      <c r="DO71">
        <f t="shared" si="325"/>
        <v>0</v>
      </c>
      <c r="DP71">
        <f t="shared" si="325"/>
        <v>0</v>
      </c>
      <c r="DQ71">
        <f t="shared" si="325"/>
        <v>0</v>
      </c>
      <c r="DR71">
        <f t="shared" si="325"/>
        <v>0</v>
      </c>
      <c r="DS71">
        <f t="shared" si="325"/>
        <v>0</v>
      </c>
      <c r="DT71">
        <f t="shared" si="325"/>
        <v>0</v>
      </c>
      <c r="DU71">
        <f t="shared" si="325"/>
        <v>0</v>
      </c>
      <c r="DV71">
        <f t="shared" si="325"/>
        <v>0</v>
      </c>
      <c r="DW71">
        <v>0</v>
      </c>
      <c r="DY71" s="10">
        <v>66</v>
      </c>
      <c r="DZ71">
        <f t="shared" si="327"/>
        <v>0</v>
      </c>
      <c r="EA71">
        <f t="shared" si="328"/>
        <v>0</v>
      </c>
      <c r="EB71">
        <f t="shared" si="329"/>
        <v>0</v>
      </c>
      <c r="EC71">
        <f t="shared" si="330"/>
        <v>0</v>
      </c>
      <c r="ED71">
        <f t="shared" si="331"/>
        <v>0</v>
      </c>
      <c r="EE71">
        <f t="shared" si="332"/>
        <v>0</v>
      </c>
      <c r="EF71">
        <f t="shared" si="333"/>
        <v>0</v>
      </c>
      <c r="EG71">
        <f t="shared" si="334"/>
        <v>0</v>
      </c>
      <c r="EH71">
        <f t="shared" si="335"/>
        <v>0</v>
      </c>
      <c r="EI71">
        <f t="shared" si="336"/>
        <v>0</v>
      </c>
      <c r="EJ71">
        <f t="shared" si="337"/>
        <v>0</v>
      </c>
      <c r="EK71">
        <f t="shared" si="338"/>
        <v>0</v>
      </c>
      <c r="EL71">
        <f t="shared" si="339"/>
        <v>0</v>
      </c>
      <c r="EM71">
        <f t="shared" si="340"/>
        <v>0</v>
      </c>
      <c r="EN71">
        <f t="shared" si="341"/>
        <v>0</v>
      </c>
      <c r="EO71">
        <f t="shared" si="342"/>
        <v>0</v>
      </c>
      <c r="EP71">
        <f t="shared" si="343"/>
        <v>0</v>
      </c>
      <c r="EQ71">
        <f t="shared" si="344"/>
        <v>0</v>
      </c>
      <c r="ER71">
        <f t="shared" si="345"/>
        <v>0</v>
      </c>
      <c r="ES71">
        <f t="shared" si="346"/>
        <v>0</v>
      </c>
      <c r="ET71">
        <f t="shared" si="347"/>
        <v>0</v>
      </c>
      <c r="EU71">
        <f t="shared" si="348"/>
        <v>0</v>
      </c>
      <c r="EV71">
        <f t="shared" si="349"/>
        <v>0</v>
      </c>
      <c r="EW71">
        <f t="shared" si="350"/>
        <v>0</v>
      </c>
      <c r="EX71">
        <f t="shared" si="351"/>
        <v>0</v>
      </c>
      <c r="EY71">
        <f t="shared" si="352"/>
        <v>0</v>
      </c>
      <c r="EZ71">
        <f t="shared" si="353"/>
        <v>0</v>
      </c>
      <c r="FA71">
        <f t="shared" si="354"/>
        <v>0</v>
      </c>
      <c r="FB71">
        <f t="shared" si="355"/>
        <v>0</v>
      </c>
      <c r="FC71">
        <f t="shared" si="356"/>
        <v>0</v>
      </c>
      <c r="FD71">
        <f t="shared" si="357"/>
        <v>0</v>
      </c>
      <c r="FE71">
        <f t="shared" si="358"/>
        <v>0</v>
      </c>
      <c r="FF71">
        <f t="shared" si="359"/>
        <v>0</v>
      </c>
      <c r="FG71">
        <f t="shared" si="360"/>
        <v>0</v>
      </c>
      <c r="FH71">
        <f t="shared" si="361"/>
        <v>0</v>
      </c>
      <c r="FI71">
        <f t="shared" si="362"/>
        <v>0</v>
      </c>
      <c r="FJ71">
        <f t="shared" si="363"/>
        <v>0</v>
      </c>
      <c r="FK71">
        <f t="shared" si="364"/>
        <v>0</v>
      </c>
      <c r="FL71">
        <f t="shared" si="365"/>
        <v>0</v>
      </c>
      <c r="FM71">
        <f t="shared" si="366"/>
        <v>0</v>
      </c>
      <c r="FN71">
        <f t="shared" si="367"/>
        <v>0</v>
      </c>
      <c r="FO71">
        <f t="shared" si="368"/>
        <v>0</v>
      </c>
      <c r="FP71">
        <f t="shared" si="369"/>
        <v>0</v>
      </c>
      <c r="FQ71">
        <f t="shared" si="370"/>
        <v>0</v>
      </c>
      <c r="FR71">
        <f t="shared" si="371"/>
        <v>0</v>
      </c>
      <c r="FS71">
        <f t="shared" si="372"/>
        <v>0</v>
      </c>
      <c r="FT71">
        <f t="shared" si="373"/>
        <v>0</v>
      </c>
      <c r="FU71">
        <f t="shared" si="374"/>
        <v>0</v>
      </c>
      <c r="FV71">
        <f t="shared" si="375"/>
        <v>0</v>
      </c>
      <c r="FW71">
        <f t="shared" si="376"/>
        <v>0</v>
      </c>
      <c r="FX71">
        <f t="shared" si="377"/>
        <v>0</v>
      </c>
      <c r="FY71">
        <f t="shared" si="378"/>
        <v>0</v>
      </c>
      <c r="FZ71">
        <f t="shared" si="379"/>
        <v>0</v>
      </c>
      <c r="GA71">
        <f t="shared" si="380"/>
        <v>0</v>
      </c>
      <c r="GB71">
        <f t="shared" si="381"/>
        <v>0</v>
      </c>
      <c r="GC71">
        <f t="shared" si="382"/>
        <v>0</v>
      </c>
      <c r="GD71">
        <f t="shared" si="383"/>
        <v>0</v>
      </c>
      <c r="GE71">
        <f t="shared" si="384"/>
        <v>0</v>
      </c>
      <c r="GF71">
        <f t="shared" si="385"/>
        <v>0</v>
      </c>
      <c r="GG71">
        <f t="shared" si="386"/>
        <v>0</v>
      </c>
      <c r="GH71">
        <f t="shared" si="387"/>
        <v>0</v>
      </c>
      <c r="GI71">
        <f t="shared" si="388"/>
        <v>0</v>
      </c>
      <c r="GJ71">
        <f t="shared" si="389"/>
        <v>0</v>
      </c>
      <c r="GK71">
        <f t="shared" si="390"/>
        <v>0</v>
      </c>
      <c r="GL71">
        <f t="shared" si="391"/>
        <v>0</v>
      </c>
      <c r="GM71">
        <f t="shared" si="392"/>
        <v>0</v>
      </c>
      <c r="GN71">
        <f t="shared" si="393"/>
        <v>0</v>
      </c>
      <c r="GO71">
        <f t="shared" si="394"/>
        <v>0</v>
      </c>
      <c r="GP71">
        <f t="shared" si="395"/>
        <v>0</v>
      </c>
      <c r="GQ71">
        <f t="shared" si="396"/>
        <v>0</v>
      </c>
      <c r="GR71">
        <f t="shared" si="397"/>
        <v>0</v>
      </c>
      <c r="GS71">
        <f t="shared" si="398"/>
        <v>0</v>
      </c>
      <c r="GT71">
        <f t="shared" si="399"/>
        <v>0</v>
      </c>
      <c r="GU71">
        <f t="shared" si="400"/>
        <v>0</v>
      </c>
      <c r="GV71">
        <f t="shared" si="401"/>
        <v>0</v>
      </c>
      <c r="GW71">
        <f t="shared" si="402"/>
        <v>0</v>
      </c>
      <c r="GX71">
        <f t="shared" si="403"/>
        <v>0</v>
      </c>
      <c r="GY71">
        <f t="shared" si="404"/>
        <v>0</v>
      </c>
      <c r="GZ71">
        <f t="shared" si="405"/>
        <v>0</v>
      </c>
      <c r="HA71">
        <f t="shared" si="406"/>
        <v>0</v>
      </c>
      <c r="HB71">
        <f t="shared" si="407"/>
        <v>0</v>
      </c>
      <c r="HC71">
        <f t="shared" si="408"/>
        <v>0</v>
      </c>
      <c r="HD71">
        <f t="shared" si="409"/>
        <v>0</v>
      </c>
      <c r="HE71">
        <f t="shared" si="410"/>
        <v>0</v>
      </c>
      <c r="HF71">
        <f t="shared" si="411"/>
        <v>0</v>
      </c>
      <c r="HG71">
        <f t="shared" si="412"/>
        <v>0</v>
      </c>
      <c r="HH71">
        <f t="shared" si="413"/>
        <v>0</v>
      </c>
      <c r="HI71">
        <f t="shared" si="414"/>
        <v>0</v>
      </c>
      <c r="HJ71">
        <f t="shared" si="415"/>
        <v>0</v>
      </c>
      <c r="HK71">
        <f t="shared" si="416"/>
        <v>0</v>
      </c>
      <c r="HL71">
        <f t="shared" si="417"/>
        <v>0</v>
      </c>
      <c r="HM71">
        <f t="shared" si="418"/>
        <v>0</v>
      </c>
      <c r="HN71">
        <f t="shared" si="419"/>
        <v>0</v>
      </c>
      <c r="HO71">
        <f t="shared" si="420"/>
        <v>0</v>
      </c>
      <c r="HP71">
        <f t="shared" si="421"/>
        <v>0</v>
      </c>
      <c r="HQ71">
        <f t="shared" si="422"/>
        <v>0</v>
      </c>
      <c r="HR71">
        <f t="shared" si="423"/>
        <v>0</v>
      </c>
      <c r="HS71">
        <f t="shared" si="424"/>
        <v>0</v>
      </c>
      <c r="HT71">
        <f t="shared" si="425"/>
        <v>0</v>
      </c>
      <c r="HU71">
        <f t="shared" si="426"/>
        <v>0</v>
      </c>
      <c r="HV71">
        <f t="shared" si="427"/>
        <v>0</v>
      </c>
      <c r="HW71">
        <f t="shared" si="428"/>
        <v>0</v>
      </c>
      <c r="HX71">
        <f t="shared" si="429"/>
        <v>0</v>
      </c>
      <c r="HY71">
        <f t="shared" si="430"/>
        <v>0</v>
      </c>
      <c r="HZ71">
        <f t="shared" si="431"/>
        <v>0</v>
      </c>
      <c r="IA71">
        <f t="shared" si="432"/>
        <v>0</v>
      </c>
      <c r="IB71">
        <f t="shared" si="433"/>
        <v>0</v>
      </c>
      <c r="IC71">
        <f t="shared" si="434"/>
        <v>0</v>
      </c>
      <c r="ID71">
        <f t="shared" si="435"/>
        <v>0</v>
      </c>
      <c r="IE71">
        <f t="shared" si="436"/>
        <v>0</v>
      </c>
      <c r="IF71">
        <f t="shared" si="437"/>
        <v>0</v>
      </c>
      <c r="IG71">
        <f t="shared" si="438"/>
        <v>0</v>
      </c>
      <c r="IH71">
        <f t="shared" si="439"/>
        <v>0</v>
      </c>
      <c r="II71">
        <f t="shared" si="440"/>
        <v>0</v>
      </c>
      <c r="IJ71">
        <f t="shared" si="441"/>
        <v>0</v>
      </c>
      <c r="IK71">
        <f t="shared" si="442"/>
        <v>0</v>
      </c>
      <c r="IL71">
        <f t="shared" si="443"/>
        <v>0</v>
      </c>
      <c r="IM71">
        <f t="shared" si="444"/>
        <v>0</v>
      </c>
      <c r="IN71">
        <f t="shared" si="445"/>
        <v>0</v>
      </c>
      <c r="IO71">
        <f t="shared" si="446"/>
        <v>0</v>
      </c>
    </row>
    <row r="72" spans="1:249" ht="15">
      <c r="A72" s="11">
        <v>67</v>
      </c>
      <c r="B72" s="11" t="str">
        <f>IF(A72&lt;=$E$2,Inputs!A72,"")</f>
        <v/>
      </c>
      <c r="C72" s="11">
        <f>IF(A72&lt;=$E$2,Inputs!D72,0)</f>
        <v>0</v>
      </c>
      <c r="D72" s="11">
        <f>IF(A72&lt;=$E$2,Inputs!F72,0)</f>
        <v>0</v>
      </c>
      <c r="E72" s="11">
        <f t="shared" si="326"/>
        <v>0</v>
      </c>
      <c r="G72" s="9">
        <v>67</v>
      </c>
      <c r="H72">
        <f t="shared" si="314"/>
        <v>0</v>
      </c>
      <c r="I72">
        <f t="shared" si="314"/>
        <v>0</v>
      </c>
      <c r="J72">
        <f t="shared" si="314"/>
        <v>0</v>
      </c>
      <c r="K72">
        <f t="shared" si="314"/>
        <v>0</v>
      </c>
      <c r="L72">
        <f t="shared" si="314"/>
        <v>0</v>
      </c>
      <c r="M72">
        <f t="shared" si="314"/>
        <v>0</v>
      </c>
      <c r="N72">
        <f t="shared" si="314"/>
        <v>0</v>
      </c>
      <c r="O72">
        <f t="shared" si="314"/>
        <v>0</v>
      </c>
      <c r="P72">
        <f t="shared" si="314"/>
        <v>0</v>
      </c>
      <c r="Q72">
        <f t="shared" si="314"/>
        <v>0</v>
      </c>
      <c r="R72">
        <f t="shared" si="315"/>
        <v>0</v>
      </c>
      <c r="S72">
        <f t="shared" si="315"/>
        <v>0</v>
      </c>
      <c r="T72">
        <f t="shared" si="315"/>
        <v>0</v>
      </c>
      <c r="U72">
        <f t="shared" si="315"/>
        <v>0</v>
      </c>
      <c r="V72">
        <f t="shared" si="315"/>
        <v>0</v>
      </c>
      <c r="W72">
        <f t="shared" si="315"/>
        <v>0</v>
      </c>
      <c r="X72">
        <f t="shared" si="315"/>
        <v>0</v>
      </c>
      <c r="Y72">
        <f t="shared" si="315"/>
        <v>0</v>
      </c>
      <c r="Z72">
        <f t="shared" si="315"/>
        <v>0</v>
      </c>
      <c r="AA72">
        <f t="shared" si="315"/>
        <v>0</v>
      </c>
      <c r="AB72">
        <f t="shared" si="316"/>
        <v>0</v>
      </c>
      <c r="AC72">
        <f t="shared" si="316"/>
        <v>0</v>
      </c>
      <c r="AD72">
        <f t="shared" si="316"/>
        <v>0</v>
      </c>
      <c r="AE72">
        <f t="shared" si="316"/>
        <v>0</v>
      </c>
      <c r="AF72">
        <f t="shared" si="316"/>
        <v>0</v>
      </c>
      <c r="AG72">
        <f t="shared" si="316"/>
        <v>0</v>
      </c>
      <c r="AH72">
        <f t="shared" si="316"/>
        <v>0</v>
      </c>
      <c r="AI72">
        <f t="shared" si="316"/>
        <v>0</v>
      </c>
      <c r="AJ72">
        <f t="shared" si="316"/>
        <v>0</v>
      </c>
      <c r="AK72">
        <f t="shared" si="316"/>
        <v>0</v>
      </c>
      <c r="AL72">
        <f t="shared" si="317"/>
        <v>0</v>
      </c>
      <c r="AM72">
        <f t="shared" si="317"/>
        <v>0</v>
      </c>
      <c r="AN72">
        <f t="shared" si="317"/>
        <v>0</v>
      </c>
      <c r="AO72">
        <f t="shared" si="317"/>
        <v>0</v>
      </c>
      <c r="AP72">
        <f t="shared" si="317"/>
        <v>0</v>
      </c>
      <c r="AQ72">
        <f t="shared" si="317"/>
        <v>0</v>
      </c>
      <c r="AR72">
        <f t="shared" si="317"/>
        <v>0</v>
      </c>
      <c r="AS72">
        <f t="shared" si="317"/>
        <v>0</v>
      </c>
      <c r="AT72">
        <f t="shared" si="317"/>
        <v>0</v>
      </c>
      <c r="AU72">
        <f t="shared" si="317"/>
        <v>0</v>
      </c>
      <c r="AV72">
        <f t="shared" si="318"/>
        <v>0</v>
      </c>
      <c r="AW72">
        <f t="shared" si="318"/>
        <v>0</v>
      </c>
      <c r="AX72">
        <f t="shared" si="318"/>
        <v>0</v>
      </c>
      <c r="AY72">
        <f t="shared" si="318"/>
        <v>0</v>
      </c>
      <c r="AZ72">
        <f t="shared" si="318"/>
        <v>0</v>
      </c>
      <c r="BA72">
        <f t="shared" si="318"/>
        <v>0</v>
      </c>
      <c r="BB72">
        <f t="shared" si="318"/>
        <v>0</v>
      </c>
      <c r="BC72">
        <f t="shared" si="318"/>
        <v>0</v>
      </c>
      <c r="BD72">
        <f t="shared" si="318"/>
        <v>0</v>
      </c>
      <c r="BE72">
        <f t="shared" si="318"/>
        <v>0</v>
      </c>
      <c r="BF72">
        <f t="shared" si="319"/>
        <v>0</v>
      </c>
      <c r="BG72">
        <f t="shared" si="319"/>
        <v>0</v>
      </c>
      <c r="BH72">
        <f t="shared" si="319"/>
        <v>0</v>
      </c>
      <c r="BI72">
        <f t="shared" si="319"/>
        <v>0</v>
      </c>
      <c r="BJ72">
        <f t="shared" si="319"/>
        <v>0</v>
      </c>
      <c r="BK72">
        <f t="shared" si="319"/>
        <v>0</v>
      </c>
      <c r="BL72">
        <f t="shared" si="319"/>
        <v>0</v>
      </c>
      <c r="BM72">
        <f t="shared" si="319"/>
        <v>0</v>
      </c>
      <c r="BN72">
        <f t="shared" si="319"/>
        <v>0</v>
      </c>
      <c r="BO72">
        <f t="shared" si="319"/>
        <v>0</v>
      </c>
      <c r="BP72">
        <f t="shared" si="320"/>
        <v>0</v>
      </c>
      <c r="BQ72">
        <f t="shared" si="320"/>
        <v>0</v>
      </c>
      <c r="BR72">
        <f t="shared" si="320"/>
        <v>0</v>
      </c>
      <c r="BS72">
        <f t="shared" si="320"/>
        <v>0</v>
      </c>
      <c r="BT72">
        <f t="shared" si="320"/>
        <v>0</v>
      </c>
      <c r="BU72">
        <f t="shared" si="320"/>
        <v>0</v>
      </c>
      <c r="BV72">
        <f t="shared" si="320"/>
        <v>0</v>
      </c>
      <c r="BW72">
        <f t="shared" si="320"/>
        <v>0</v>
      </c>
      <c r="BX72">
        <f t="shared" si="320"/>
        <v>0</v>
      </c>
      <c r="BY72">
        <f t="shared" si="320"/>
        <v>0</v>
      </c>
      <c r="BZ72">
        <f t="shared" si="321"/>
        <v>0</v>
      </c>
      <c r="CA72">
        <f t="shared" si="321"/>
        <v>0</v>
      </c>
      <c r="CB72">
        <f t="shared" si="321"/>
        <v>0</v>
      </c>
      <c r="CC72">
        <f t="shared" si="321"/>
        <v>0</v>
      </c>
      <c r="CD72">
        <f t="shared" si="321"/>
        <v>0</v>
      </c>
      <c r="CE72">
        <f t="shared" si="321"/>
        <v>0</v>
      </c>
      <c r="CF72">
        <f t="shared" si="321"/>
        <v>0</v>
      </c>
      <c r="CG72">
        <f t="shared" si="321"/>
        <v>0</v>
      </c>
      <c r="CH72">
        <f t="shared" si="321"/>
        <v>0</v>
      </c>
      <c r="CI72">
        <f t="shared" si="321"/>
        <v>0</v>
      </c>
      <c r="CJ72">
        <f t="shared" si="322"/>
        <v>0</v>
      </c>
      <c r="CK72">
        <f t="shared" si="322"/>
        <v>0</v>
      </c>
      <c r="CL72">
        <f t="shared" si="322"/>
        <v>0</v>
      </c>
      <c r="CM72">
        <f t="shared" si="322"/>
        <v>0</v>
      </c>
      <c r="CN72">
        <f t="shared" si="322"/>
        <v>0</v>
      </c>
      <c r="CO72">
        <f t="shared" si="322"/>
        <v>0</v>
      </c>
      <c r="CP72">
        <f t="shared" si="322"/>
        <v>0</v>
      </c>
      <c r="CQ72">
        <f t="shared" si="322"/>
        <v>0</v>
      </c>
      <c r="CR72">
        <f t="shared" si="322"/>
        <v>0</v>
      </c>
      <c r="CS72">
        <f t="shared" si="322"/>
        <v>0</v>
      </c>
      <c r="CT72">
        <f t="shared" si="323"/>
        <v>0</v>
      </c>
      <c r="CU72">
        <f t="shared" si="323"/>
        <v>0</v>
      </c>
      <c r="CV72">
        <f t="shared" si="323"/>
        <v>0</v>
      </c>
      <c r="CW72">
        <f t="shared" si="323"/>
        <v>0</v>
      </c>
      <c r="CX72">
        <f t="shared" si="323"/>
        <v>0</v>
      </c>
      <c r="CY72">
        <f t="shared" si="323"/>
        <v>0</v>
      </c>
      <c r="CZ72">
        <f t="shared" si="323"/>
        <v>0</v>
      </c>
      <c r="DA72">
        <f t="shared" si="323"/>
        <v>0</v>
      </c>
      <c r="DB72">
        <f t="shared" si="323"/>
        <v>0</v>
      </c>
      <c r="DC72">
        <f t="shared" si="323"/>
        <v>0</v>
      </c>
      <c r="DD72">
        <f t="shared" si="324"/>
        <v>0</v>
      </c>
      <c r="DE72">
        <f t="shared" si="324"/>
        <v>0</v>
      </c>
      <c r="DF72">
        <f t="shared" si="324"/>
        <v>0</v>
      </c>
      <c r="DG72">
        <f t="shared" si="324"/>
        <v>0</v>
      </c>
      <c r="DH72">
        <f t="shared" si="324"/>
        <v>0</v>
      </c>
      <c r="DI72">
        <f t="shared" si="324"/>
        <v>0</v>
      </c>
      <c r="DJ72">
        <f t="shared" si="324"/>
        <v>0</v>
      </c>
      <c r="DK72">
        <f t="shared" si="324"/>
        <v>0</v>
      </c>
      <c r="DL72">
        <f t="shared" si="324"/>
        <v>0</v>
      </c>
      <c r="DM72">
        <f t="shared" si="324"/>
        <v>0</v>
      </c>
      <c r="DN72">
        <f t="shared" si="325"/>
        <v>0</v>
      </c>
      <c r="DO72">
        <f t="shared" si="325"/>
        <v>0</v>
      </c>
      <c r="DP72">
        <f t="shared" si="325"/>
        <v>0</v>
      </c>
      <c r="DQ72">
        <f t="shared" si="325"/>
        <v>0</v>
      </c>
      <c r="DR72">
        <f t="shared" si="325"/>
        <v>0</v>
      </c>
      <c r="DS72">
        <f t="shared" si="325"/>
        <v>0</v>
      </c>
      <c r="DT72">
        <f t="shared" si="325"/>
        <v>0</v>
      </c>
      <c r="DU72">
        <f t="shared" si="325"/>
        <v>0</v>
      </c>
      <c r="DV72">
        <f t="shared" si="325"/>
        <v>0</v>
      </c>
      <c r="DW72">
        <v>0</v>
      </c>
      <c r="DY72" s="10">
        <v>67</v>
      </c>
      <c r="DZ72">
        <f t="shared" si="327"/>
        <v>0</v>
      </c>
      <c r="EA72">
        <f t="shared" si="328"/>
        <v>0</v>
      </c>
      <c r="EB72">
        <f t="shared" si="329"/>
        <v>0</v>
      </c>
      <c r="EC72">
        <f t="shared" si="330"/>
        <v>0</v>
      </c>
      <c r="ED72">
        <f t="shared" si="331"/>
        <v>0</v>
      </c>
      <c r="EE72">
        <f t="shared" si="332"/>
        <v>0</v>
      </c>
      <c r="EF72">
        <f t="shared" si="333"/>
        <v>0</v>
      </c>
      <c r="EG72">
        <f t="shared" si="334"/>
        <v>0</v>
      </c>
      <c r="EH72">
        <f t="shared" si="335"/>
        <v>0</v>
      </c>
      <c r="EI72">
        <f t="shared" si="336"/>
        <v>0</v>
      </c>
      <c r="EJ72">
        <f t="shared" si="337"/>
        <v>0</v>
      </c>
      <c r="EK72">
        <f t="shared" si="338"/>
        <v>0</v>
      </c>
      <c r="EL72">
        <f t="shared" si="339"/>
        <v>0</v>
      </c>
      <c r="EM72">
        <f t="shared" si="340"/>
        <v>0</v>
      </c>
      <c r="EN72">
        <f t="shared" si="341"/>
        <v>0</v>
      </c>
      <c r="EO72">
        <f t="shared" si="342"/>
        <v>0</v>
      </c>
      <c r="EP72">
        <f t="shared" si="343"/>
        <v>0</v>
      </c>
      <c r="EQ72">
        <f t="shared" si="344"/>
        <v>0</v>
      </c>
      <c r="ER72">
        <f t="shared" si="345"/>
        <v>0</v>
      </c>
      <c r="ES72">
        <f t="shared" si="346"/>
        <v>0</v>
      </c>
      <c r="ET72">
        <f t="shared" si="347"/>
        <v>0</v>
      </c>
      <c r="EU72">
        <f t="shared" si="348"/>
        <v>0</v>
      </c>
      <c r="EV72">
        <f t="shared" si="349"/>
        <v>0</v>
      </c>
      <c r="EW72">
        <f t="shared" si="350"/>
        <v>0</v>
      </c>
      <c r="EX72">
        <f t="shared" si="351"/>
        <v>0</v>
      </c>
      <c r="EY72">
        <f t="shared" si="352"/>
        <v>0</v>
      </c>
      <c r="EZ72">
        <f t="shared" si="353"/>
        <v>0</v>
      </c>
      <c r="FA72">
        <f t="shared" si="354"/>
        <v>0</v>
      </c>
      <c r="FB72">
        <f t="shared" si="355"/>
        <v>0</v>
      </c>
      <c r="FC72">
        <f t="shared" si="356"/>
        <v>0</v>
      </c>
      <c r="FD72">
        <f t="shared" si="357"/>
        <v>0</v>
      </c>
      <c r="FE72">
        <f t="shared" si="358"/>
        <v>0</v>
      </c>
      <c r="FF72">
        <f t="shared" si="359"/>
        <v>0</v>
      </c>
      <c r="FG72">
        <f t="shared" si="360"/>
        <v>0</v>
      </c>
      <c r="FH72">
        <f t="shared" si="361"/>
        <v>0</v>
      </c>
      <c r="FI72">
        <f t="shared" si="362"/>
        <v>0</v>
      </c>
      <c r="FJ72">
        <f t="shared" si="363"/>
        <v>0</v>
      </c>
      <c r="FK72">
        <f t="shared" si="364"/>
        <v>0</v>
      </c>
      <c r="FL72">
        <f t="shared" si="365"/>
        <v>0</v>
      </c>
      <c r="FM72">
        <f t="shared" si="366"/>
        <v>0</v>
      </c>
      <c r="FN72">
        <f t="shared" si="367"/>
        <v>0</v>
      </c>
      <c r="FO72">
        <f t="shared" si="368"/>
        <v>0</v>
      </c>
      <c r="FP72">
        <f t="shared" si="369"/>
        <v>0</v>
      </c>
      <c r="FQ72">
        <f t="shared" si="370"/>
        <v>0</v>
      </c>
      <c r="FR72">
        <f t="shared" si="371"/>
        <v>0</v>
      </c>
      <c r="FS72">
        <f t="shared" si="372"/>
        <v>0</v>
      </c>
      <c r="FT72">
        <f t="shared" si="373"/>
        <v>0</v>
      </c>
      <c r="FU72">
        <f t="shared" si="374"/>
        <v>0</v>
      </c>
      <c r="FV72">
        <f t="shared" si="375"/>
        <v>0</v>
      </c>
      <c r="FW72">
        <f t="shared" si="376"/>
        <v>0</v>
      </c>
      <c r="FX72">
        <f t="shared" si="377"/>
        <v>0</v>
      </c>
      <c r="FY72">
        <f t="shared" si="378"/>
        <v>0</v>
      </c>
      <c r="FZ72">
        <f t="shared" si="379"/>
        <v>0</v>
      </c>
      <c r="GA72">
        <f t="shared" si="380"/>
        <v>0</v>
      </c>
      <c r="GB72">
        <f t="shared" si="381"/>
        <v>0</v>
      </c>
      <c r="GC72">
        <f t="shared" si="382"/>
        <v>0</v>
      </c>
      <c r="GD72">
        <f t="shared" si="383"/>
        <v>0</v>
      </c>
      <c r="GE72">
        <f t="shared" si="384"/>
        <v>0</v>
      </c>
      <c r="GF72">
        <f t="shared" si="385"/>
        <v>0</v>
      </c>
      <c r="GG72">
        <f t="shared" si="386"/>
        <v>0</v>
      </c>
      <c r="GH72">
        <f t="shared" si="387"/>
        <v>0</v>
      </c>
      <c r="GI72">
        <f t="shared" si="388"/>
        <v>0</v>
      </c>
      <c r="GJ72">
        <f t="shared" si="389"/>
        <v>0</v>
      </c>
      <c r="GK72">
        <f t="shared" si="390"/>
        <v>0</v>
      </c>
      <c r="GL72">
        <f t="shared" si="391"/>
        <v>0</v>
      </c>
      <c r="GM72">
        <f t="shared" si="392"/>
        <v>0</v>
      </c>
      <c r="GN72">
        <f t="shared" si="393"/>
        <v>0</v>
      </c>
      <c r="GO72">
        <f t="shared" si="394"/>
        <v>0</v>
      </c>
      <c r="GP72">
        <f t="shared" si="395"/>
        <v>0</v>
      </c>
      <c r="GQ72">
        <f t="shared" si="396"/>
        <v>0</v>
      </c>
      <c r="GR72">
        <f t="shared" si="397"/>
        <v>0</v>
      </c>
      <c r="GS72">
        <f t="shared" si="398"/>
        <v>0</v>
      </c>
      <c r="GT72">
        <f t="shared" si="399"/>
        <v>0</v>
      </c>
      <c r="GU72">
        <f t="shared" si="400"/>
        <v>0</v>
      </c>
      <c r="GV72">
        <f t="shared" si="401"/>
        <v>0</v>
      </c>
      <c r="GW72">
        <f t="shared" si="402"/>
        <v>0</v>
      </c>
      <c r="GX72">
        <f t="shared" si="403"/>
        <v>0</v>
      </c>
      <c r="GY72">
        <f t="shared" si="404"/>
        <v>0</v>
      </c>
      <c r="GZ72">
        <f t="shared" si="405"/>
        <v>0</v>
      </c>
      <c r="HA72">
        <f t="shared" si="406"/>
        <v>0</v>
      </c>
      <c r="HB72">
        <f t="shared" si="407"/>
        <v>0</v>
      </c>
      <c r="HC72">
        <f t="shared" si="408"/>
        <v>0</v>
      </c>
      <c r="HD72">
        <f t="shared" si="409"/>
        <v>0</v>
      </c>
      <c r="HE72">
        <f t="shared" si="410"/>
        <v>0</v>
      </c>
      <c r="HF72">
        <f t="shared" si="411"/>
        <v>0</v>
      </c>
      <c r="HG72">
        <f t="shared" si="412"/>
        <v>0</v>
      </c>
      <c r="HH72">
        <f t="shared" si="413"/>
        <v>0</v>
      </c>
      <c r="HI72">
        <f t="shared" si="414"/>
        <v>0</v>
      </c>
      <c r="HJ72">
        <f t="shared" si="415"/>
        <v>0</v>
      </c>
      <c r="HK72">
        <f t="shared" si="416"/>
        <v>0</v>
      </c>
      <c r="HL72">
        <f t="shared" si="417"/>
        <v>0</v>
      </c>
      <c r="HM72">
        <f t="shared" si="418"/>
        <v>0</v>
      </c>
      <c r="HN72">
        <f t="shared" si="419"/>
        <v>0</v>
      </c>
      <c r="HO72">
        <f t="shared" si="420"/>
        <v>0</v>
      </c>
      <c r="HP72">
        <f t="shared" si="421"/>
        <v>0</v>
      </c>
      <c r="HQ72">
        <f t="shared" si="422"/>
        <v>0</v>
      </c>
      <c r="HR72">
        <f t="shared" si="423"/>
        <v>0</v>
      </c>
      <c r="HS72">
        <f t="shared" si="424"/>
        <v>0</v>
      </c>
      <c r="HT72">
        <f t="shared" si="425"/>
        <v>0</v>
      </c>
      <c r="HU72">
        <f t="shared" si="426"/>
        <v>0</v>
      </c>
      <c r="HV72">
        <f t="shared" si="427"/>
        <v>0</v>
      </c>
      <c r="HW72">
        <f t="shared" si="428"/>
        <v>0</v>
      </c>
      <c r="HX72">
        <f t="shared" si="429"/>
        <v>0</v>
      </c>
      <c r="HY72">
        <f t="shared" si="430"/>
        <v>0</v>
      </c>
      <c r="HZ72">
        <f t="shared" si="431"/>
        <v>0</v>
      </c>
      <c r="IA72">
        <f t="shared" si="432"/>
        <v>0</v>
      </c>
      <c r="IB72">
        <f t="shared" si="433"/>
        <v>0</v>
      </c>
      <c r="IC72">
        <f t="shared" si="434"/>
        <v>0</v>
      </c>
      <c r="ID72">
        <f t="shared" si="435"/>
        <v>0</v>
      </c>
      <c r="IE72">
        <f t="shared" si="436"/>
        <v>0</v>
      </c>
      <c r="IF72">
        <f t="shared" si="437"/>
        <v>0</v>
      </c>
      <c r="IG72">
        <f t="shared" si="438"/>
        <v>0</v>
      </c>
      <c r="IH72">
        <f t="shared" si="439"/>
        <v>0</v>
      </c>
      <c r="II72">
        <f t="shared" si="440"/>
        <v>0</v>
      </c>
      <c r="IJ72">
        <f t="shared" si="441"/>
        <v>0</v>
      </c>
      <c r="IK72">
        <f t="shared" si="442"/>
        <v>0</v>
      </c>
      <c r="IL72">
        <f t="shared" si="443"/>
        <v>0</v>
      </c>
      <c r="IM72">
        <f t="shared" si="444"/>
        <v>0</v>
      </c>
      <c r="IN72">
        <f t="shared" si="445"/>
        <v>0</v>
      </c>
      <c r="IO72">
        <f t="shared" si="446"/>
        <v>0</v>
      </c>
    </row>
    <row r="73" spans="1:249" ht="15">
      <c r="A73" s="11">
        <v>68</v>
      </c>
      <c r="B73" s="11" t="str">
        <f>IF(A73&lt;=$E$2,Inputs!A73,"")</f>
        <v/>
      </c>
      <c r="C73" s="11">
        <f>IF(A73&lt;=$E$2,Inputs!D73,0)</f>
        <v>0</v>
      </c>
      <c r="D73" s="11">
        <f>IF(A73&lt;=$E$2,Inputs!F73,0)</f>
        <v>0</v>
      </c>
      <c r="E73" s="11">
        <f t="shared" si="326"/>
        <v>0</v>
      </c>
      <c r="G73" s="9">
        <v>68</v>
      </c>
      <c r="H73">
        <f t="shared" si="314"/>
        <v>0</v>
      </c>
      <c r="I73">
        <f t="shared" si="314"/>
        <v>0</v>
      </c>
      <c r="J73">
        <f t="shared" si="314"/>
        <v>0</v>
      </c>
      <c r="K73">
        <f t="shared" si="314"/>
        <v>0</v>
      </c>
      <c r="L73">
        <f t="shared" si="314"/>
        <v>0</v>
      </c>
      <c r="M73">
        <f t="shared" si="314"/>
        <v>0</v>
      </c>
      <c r="N73">
        <f t="shared" si="314"/>
        <v>0</v>
      </c>
      <c r="O73">
        <f t="shared" si="314"/>
        <v>0</v>
      </c>
      <c r="P73">
        <f t="shared" si="314"/>
        <v>0</v>
      </c>
      <c r="Q73">
        <f t="shared" si="314"/>
        <v>0</v>
      </c>
      <c r="R73">
        <f t="shared" si="315"/>
        <v>0</v>
      </c>
      <c r="S73">
        <f t="shared" si="315"/>
        <v>0</v>
      </c>
      <c r="T73">
        <f t="shared" si="315"/>
        <v>0</v>
      </c>
      <c r="U73">
        <f t="shared" si="315"/>
        <v>0</v>
      </c>
      <c r="V73">
        <f t="shared" si="315"/>
        <v>0</v>
      </c>
      <c r="W73">
        <f t="shared" si="315"/>
        <v>0</v>
      </c>
      <c r="X73">
        <f t="shared" si="315"/>
        <v>0</v>
      </c>
      <c r="Y73">
        <f t="shared" si="315"/>
        <v>0</v>
      </c>
      <c r="Z73">
        <f t="shared" si="315"/>
        <v>0</v>
      </c>
      <c r="AA73">
        <f t="shared" si="315"/>
        <v>0</v>
      </c>
      <c r="AB73">
        <f t="shared" si="316"/>
        <v>0</v>
      </c>
      <c r="AC73">
        <f t="shared" si="316"/>
        <v>0</v>
      </c>
      <c r="AD73">
        <f t="shared" si="316"/>
        <v>0</v>
      </c>
      <c r="AE73">
        <f t="shared" si="316"/>
        <v>0</v>
      </c>
      <c r="AF73">
        <f t="shared" si="316"/>
        <v>0</v>
      </c>
      <c r="AG73">
        <f t="shared" si="316"/>
        <v>0</v>
      </c>
      <c r="AH73">
        <f t="shared" si="316"/>
        <v>0</v>
      </c>
      <c r="AI73">
        <f t="shared" si="316"/>
        <v>0</v>
      </c>
      <c r="AJ73">
        <f t="shared" si="316"/>
        <v>0</v>
      </c>
      <c r="AK73">
        <f t="shared" si="316"/>
        <v>0</v>
      </c>
      <c r="AL73">
        <f t="shared" si="317"/>
        <v>0</v>
      </c>
      <c r="AM73">
        <f t="shared" si="317"/>
        <v>0</v>
      </c>
      <c r="AN73">
        <f t="shared" si="317"/>
        <v>0</v>
      </c>
      <c r="AO73">
        <f t="shared" si="317"/>
        <v>0</v>
      </c>
      <c r="AP73">
        <f t="shared" si="317"/>
        <v>0</v>
      </c>
      <c r="AQ73">
        <f t="shared" si="317"/>
        <v>0</v>
      </c>
      <c r="AR73">
        <f t="shared" si="317"/>
        <v>0</v>
      </c>
      <c r="AS73">
        <f t="shared" si="317"/>
        <v>0</v>
      </c>
      <c r="AT73">
        <f t="shared" si="317"/>
        <v>0</v>
      </c>
      <c r="AU73">
        <f t="shared" si="317"/>
        <v>0</v>
      </c>
      <c r="AV73">
        <f t="shared" si="318"/>
        <v>0</v>
      </c>
      <c r="AW73">
        <f t="shared" si="318"/>
        <v>0</v>
      </c>
      <c r="AX73">
        <f t="shared" si="318"/>
        <v>0</v>
      </c>
      <c r="AY73">
        <f t="shared" si="318"/>
        <v>0</v>
      </c>
      <c r="AZ73">
        <f t="shared" si="318"/>
        <v>0</v>
      </c>
      <c r="BA73">
        <f t="shared" si="318"/>
        <v>0</v>
      </c>
      <c r="BB73">
        <f t="shared" si="318"/>
        <v>0</v>
      </c>
      <c r="BC73">
        <f t="shared" si="318"/>
        <v>0</v>
      </c>
      <c r="BD73">
        <f t="shared" si="318"/>
        <v>0</v>
      </c>
      <c r="BE73">
        <f t="shared" si="318"/>
        <v>0</v>
      </c>
      <c r="BF73">
        <f t="shared" si="319"/>
        <v>0</v>
      </c>
      <c r="BG73">
        <f t="shared" si="319"/>
        <v>0</v>
      </c>
      <c r="BH73">
        <f t="shared" si="319"/>
        <v>0</v>
      </c>
      <c r="BI73">
        <f t="shared" si="319"/>
        <v>0</v>
      </c>
      <c r="BJ73">
        <f t="shared" si="319"/>
        <v>0</v>
      </c>
      <c r="BK73">
        <f t="shared" si="319"/>
        <v>0</v>
      </c>
      <c r="BL73">
        <f t="shared" si="319"/>
        <v>0</v>
      </c>
      <c r="BM73">
        <f t="shared" si="319"/>
        <v>0</v>
      </c>
      <c r="BN73">
        <f t="shared" si="319"/>
        <v>0</v>
      </c>
      <c r="BO73">
        <f t="shared" si="319"/>
        <v>0</v>
      </c>
      <c r="BP73">
        <f t="shared" si="320"/>
        <v>0</v>
      </c>
      <c r="BQ73">
        <f t="shared" si="320"/>
        <v>0</v>
      </c>
      <c r="BR73">
        <f t="shared" si="320"/>
        <v>0</v>
      </c>
      <c r="BS73">
        <f t="shared" si="320"/>
        <v>0</v>
      </c>
      <c r="BT73">
        <f t="shared" si="320"/>
        <v>0</v>
      </c>
      <c r="BU73">
        <f t="shared" si="320"/>
        <v>0</v>
      </c>
      <c r="BV73">
        <f t="shared" si="320"/>
        <v>0</v>
      </c>
      <c r="BW73">
        <f t="shared" si="320"/>
        <v>0</v>
      </c>
      <c r="BX73">
        <f t="shared" si="320"/>
        <v>0</v>
      </c>
      <c r="BY73">
        <f t="shared" si="320"/>
        <v>0</v>
      </c>
      <c r="BZ73">
        <f t="shared" si="321"/>
        <v>0</v>
      </c>
      <c r="CA73">
        <f t="shared" si="321"/>
        <v>0</v>
      </c>
      <c r="CB73">
        <f t="shared" si="321"/>
        <v>0</v>
      </c>
      <c r="CC73">
        <f t="shared" si="321"/>
        <v>0</v>
      </c>
      <c r="CD73">
        <f t="shared" si="321"/>
        <v>0</v>
      </c>
      <c r="CE73">
        <f t="shared" si="321"/>
        <v>0</v>
      </c>
      <c r="CF73">
        <f t="shared" si="321"/>
        <v>0</v>
      </c>
      <c r="CG73">
        <f t="shared" si="321"/>
        <v>0</v>
      </c>
      <c r="CH73">
        <f t="shared" si="321"/>
        <v>0</v>
      </c>
      <c r="CI73">
        <f t="shared" si="321"/>
        <v>0</v>
      </c>
      <c r="CJ73">
        <f t="shared" si="322"/>
        <v>0</v>
      </c>
      <c r="CK73">
        <f t="shared" si="322"/>
        <v>0</v>
      </c>
      <c r="CL73">
        <f t="shared" si="322"/>
        <v>0</v>
      </c>
      <c r="CM73">
        <f t="shared" si="322"/>
        <v>0</v>
      </c>
      <c r="CN73">
        <f t="shared" si="322"/>
        <v>0</v>
      </c>
      <c r="CO73">
        <f t="shared" si="322"/>
        <v>0</v>
      </c>
      <c r="CP73">
        <f t="shared" si="322"/>
        <v>0</v>
      </c>
      <c r="CQ73">
        <f t="shared" si="322"/>
        <v>0</v>
      </c>
      <c r="CR73">
        <f t="shared" si="322"/>
        <v>0</v>
      </c>
      <c r="CS73">
        <f t="shared" si="322"/>
        <v>0</v>
      </c>
      <c r="CT73">
        <f t="shared" si="323"/>
        <v>0</v>
      </c>
      <c r="CU73">
        <f t="shared" si="323"/>
        <v>0</v>
      </c>
      <c r="CV73">
        <f t="shared" si="323"/>
        <v>0</v>
      </c>
      <c r="CW73">
        <f t="shared" si="323"/>
        <v>0</v>
      </c>
      <c r="CX73">
        <f t="shared" si="323"/>
        <v>0</v>
      </c>
      <c r="CY73">
        <f t="shared" si="323"/>
        <v>0</v>
      </c>
      <c r="CZ73">
        <f t="shared" si="323"/>
        <v>0</v>
      </c>
      <c r="DA73">
        <f t="shared" si="323"/>
        <v>0</v>
      </c>
      <c r="DB73">
        <f t="shared" si="323"/>
        <v>0</v>
      </c>
      <c r="DC73">
        <f t="shared" si="323"/>
        <v>0</v>
      </c>
      <c r="DD73">
        <f t="shared" si="324"/>
        <v>0</v>
      </c>
      <c r="DE73">
        <f t="shared" si="324"/>
        <v>0</v>
      </c>
      <c r="DF73">
        <f t="shared" si="324"/>
        <v>0</v>
      </c>
      <c r="DG73">
        <f t="shared" si="324"/>
        <v>0</v>
      </c>
      <c r="DH73">
        <f t="shared" si="324"/>
        <v>0</v>
      </c>
      <c r="DI73">
        <f t="shared" si="324"/>
        <v>0</v>
      </c>
      <c r="DJ73">
        <f t="shared" si="324"/>
        <v>0</v>
      </c>
      <c r="DK73">
        <f t="shared" si="324"/>
        <v>0</v>
      </c>
      <c r="DL73">
        <f t="shared" si="324"/>
        <v>0</v>
      </c>
      <c r="DM73">
        <f t="shared" si="324"/>
        <v>0</v>
      </c>
      <c r="DN73">
        <f t="shared" si="325"/>
        <v>0</v>
      </c>
      <c r="DO73">
        <f t="shared" si="325"/>
        <v>0</v>
      </c>
      <c r="DP73">
        <f t="shared" si="325"/>
        <v>0</v>
      </c>
      <c r="DQ73">
        <f t="shared" si="325"/>
        <v>0</v>
      </c>
      <c r="DR73">
        <f t="shared" si="325"/>
        <v>0</v>
      </c>
      <c r="DS73">
        <f t="shared" si="325"/>
        <v>0</v>
      </c>
      <c r="DT73">
        <f t="shared" si="325"/>
        <v>0</v>
      </c>
      <c r="DU73">
        <f t="shared" si="325"/>
        <v>0</v>
      </c>
      <c r="DV73">
        <f t="shared" si="325"/>
        <v>0</v>
      </c>
      <c r="DW73">
        <v>0</v>
      </c>
      <c r="DY73" s="10">
        <v>68</v>
      </c>
      <c r="DZ73">
        <f t="shared" si="327"/>
        <v>0</v>
      </c>
      <c r="EA73">
        <f t="shared" si="328"/>
        <v>0</v>
      </c>
      <c r="EB73">
        <f t="shared" si="329"/>
        <v>0</v>
      </c>
      <c r="EC73">
        <f t="shared" si="330"/>
        <v>0</v>
      </c>
      <c r="ED73">
        <f t="shared" si="331"/>
        <v>0</v>
      </c>
      <c r="EE73">
        <f t="shared" si="332"/>
        <v>0</v>
      </c>
      <c r="EF73">
        <f t="shared" si="333"/>
        <v>0</v>
      </c>
      <c r="EG73">
        <f t="shared" si="334"/>
        <v>0</v>
      </c>
      <c r="EH73">
        <f t="shared" si="335"/>
        <v>0</v>
      </c>
      <c r="EI73">
        <f t="shared" si="336"/>
        <v>0</v>
      </c>
      <c r="EJ73">
        <f t="shared" si="337"/>
        <v>0</v>
      </c>
      <c r="EK73">
        <f t="shared" si="338"/>
        <v>0</v>
      </c>
      <c r="EL73">
        <f t="shared" si="339"/>
        <v>0</v>
      </c>
      <c r="EM73">
        <f t="shared" si="340"/>
        <v>0</v>
      </c>
      <c r="EN73">
        <f t="shared" si="341"/>
        <v>0</v>
      </c>
      <c r="EO73">
        <f t="shared" si="342"/>
        <v>0</v>
      </c>
      <c r="EP73">
        <f t="shared" si="343"/>
        <v>0</v>
      </c>
      <c r="EQ73">
        <f t="shared" si="344"/>
        <v>0</v>
      </c>
      <c r="ER73">
        <f t="shared" si="345"/>
        <v>0</v>
      </c>
      <c r="ES73">
        <f t="shared" si="346"/>
        <v>0</v>
      </c>
      <c r="ET73">
        <f t="shared" si="347"/>
        <v>0</v>
      </c>
      <c r="EU73">
        <f t="shared" si="348"/>
        <v>0</v>
      </c>
      <c r="EV73">
        <f t="shared" si="349"/>
        <v>0</v>
      </c>
      <c r="EW73">
        <f t="shared" si="350"/>
        <v>0</v>
      </c>
      <c r="EX73">
        <f t="shared" si="351"/>
        <v>0</v>
      </c>
      <c r="EY73">
        <f t="shared" si="352"/>
        <v>0</v>
      </c>
      <c r="EZ73">
        <f t="shared" si="353"/>
        <v>0</v>
      </c>
      <c r="FA73">
        <f t="shared" si="354"/>
        <v>0</v>
      </c>
      <c r="FB73">
        <f t="shared" si="355"/>
        <v>0</v>
      </c>
      <c r="FC73">
        <f t="shared" si="356"/>
        <v>0</v>
      </c>
      <c r="FD73">
        <f t="shared" si="357"/>
        <v>0</v>
      </c>
      <c r="FE73">
        <f t="shared" si="358"/>
        <v>0</v>
      </c>
      <c r="FF73">
        <f t="shared" si="359"/>
        <v>0</v>
      </c>
      <c r="FG73">
        <f t="shared" si="360"/>
        <v>0</v>
      </c>
      <c r="FH73">
        <f t="shared" si="361"/>
        <v>0</v>
      </c>
      <c r="FI73">
        <f t="shared" si="362"/>
        <v>0</v>
      </c>
      <c r="FJ73">
        <f t="shared" si="363"/>
        <v>0</v>
      </c>
      <c r="FK73">
        <f t="shared" si="364"/>
        <v>0</v>
      </c>
      <c r="FL73">
        <f t="shared" si="365"/>
        <v>0</v>
      </c>
      <c r="FM73">
        <f t="shared" si="366"/>
        <v>0</v>
      </c>
      <c r="FN73">
        <f t="shared" si="367"/>
        <v>0</v>
      </c>
      <c r="FO73">
        <f t="shared" si="368"/>
        <v>0</v>
      </c>
      <c r="FP73">
        <f t="shared" si="369"/>
        <v>0</v>
      </c>
      <c r="FQ73">
        <f t="shared" si="370"/>
        <v>0</v>
      </c>
      <c r="FR73">
        <f t="shared" si="371"/>
        <v>0</v>
      </c>
      <c r="FS73">
        <f t="shared" si="372"/>
        <v>0</v>
      </c>
      <c r="FT73">
        <f t="shared" si="373"/>
        <v>0</v>
      </c>
      <c r="FU73">
        <f t="shared" si="374"/>
        <v>0</v>
      </c>
      <c r="FV73">
        <f t="shared" si="375"/>
        <v>0</v>
      </c>
      <c r="FW73">
        <f t="shared" si="376"/>
        <v>0</v>
      </c>
      <c r="FX73">
        <f t="shared" si="377"/>
        <v>0</v>
      </c>
      <c r="FY73">
        <f t="shared" si="378"/>
        <v>0</v>
      </c>
      <c r="FZ73">
        <f t="shared" si="379"/>
        <v>0</v>
      </c>
      <c r="GA73">
        <f t="shared" si="380"/>
        <v>0</v>
      </c>
      <c r="GB73">
        <f t="shared" si="381"/>
        <v>0</v>
      </c>
      <c r="GC73">
        <f t="shared" si="382"/>
        <v>0</v>
      </c>
      <c r="GD73">
        <f t="shared" si="383"/>
        <v>0</v>
      </c>
      <c r="GE73">
        <f t="shared" si="384"/>
        <v>0</v>
      </c>
      <c r="GF73">
        <f t="shared" si="385"/>
        <v>0</v>
      </c>
      <c r="GG73">
        <f t="shared" si="386"/>
        <v>0</v>
      </c>
      <c r="GH73">
        <f t="shared" si="387"/>
        <v>0</v>
      </c>
      <c r="GI73">
        <f t="shared" si="388"/>
        <v>0</v>
      </c>
      <c r="GJ73">
        <f t="shared" si="389"/>
        <v>0</v>
      </c>
      <c r="GK73">
        <f t="shared" si="390"/>
        <v>0</v>
      </c>
      <c r="GL73">
        <f t="shared" si="391"/>
        <v>0</v>
      </c>
      <c r="GM73">
        <f t="shared" si="392"/>
        <v>0</v>
      </c>
      <c r="GN73">
        <f t="shared" si="393"/>
        <v>0</v>
      </c>
      <c r="GO73">
        <f t="shared" si="394"/>
        <v>0</v>
      </c>
      <c r="GP73">
        <f t="shared" si="395"/>
        <v>0</v>
      </c>
      <c r="GQ73">
        <f t="shared" si="396"/>
        <v>0</v>
      </c>
      <c r="GR73">
        <f t="shared" si="397"/>
        <v>0</v>
      </c>
      <c r="GS73">
        <f t="shared" si="398"/>
        <v>0</v>
      </c>
      <c r="GT73">
        <f t="shared" si="399"/>
        <v>0</v>
      </c>
      <c r="GU73">
        <f t="shared" si="400"/>
        <v>0</v>
      </c>
      <c r="GV73">
        <f t="shared" si="401"/>
        <v>0</v>
      </c>
      <c r="GW73">
        <f t="shared" si="402"/>
        <v>0</v>
      </c>
      <c r="GX73">
        <f t="shared" si="403"/>
        <v>0</v>
      </c>
      <c r="GY73">
        <f t="shared" si="404"/>
        <v>0</v>
      </c>
      <c r="GZ73">
        <f t="shared" si="405"/>
        <v>0</v>
      </c>
      <c r="HA73">
        <f t="shared" si="406"/>
        <v>0</v>
      </c>
      <c r="HB73">
        <f t="shared" si="407"/>
        <v>0</v>
      </c>
      <c r="HC73">
        <f t="shared" si="408"/>
        <v>0</v>
      </c>
      <c r="HD73">
        <f t="shared" si="409"/>
        <v>0</v>
      </c>
      <c r="HE73">
        <f t="shared" si="410"/>
        <v>0</v>
      </c>
      <c r="HF73">
        <f t="shared" si="411"/>
        <v>0</v>
      </c>
      <c r="HG73">
        <f t="shared" si="412"/>
        <v>0</v>
      </c>
      <c r="HH73">
        <f t="shared" si="413"/>
        <v>0</v>
      </c>
      <c r="HI73">
        <f t="shared" si="414"/>
        <v>0</v>
      </c>
      <c r="HJ73">
        <f t="shared" si="415"/>
        <v>0</v>
      </c>
      <c r="HK73">
        <f t="shared" si="416"/>
        <v>0</v>
      </c>
      <c r="HL73">
        <f t="shared" si="417"/>
        <v>0</v>
      </c>
      <c r="HM73">
        <f t="shared" si="418"/>
        <v>0</v>
      </c>
      <c r="HN73">
        <f t="shared" si="419"/>
        <v>0</v>
      </c>
      <c r="HO73">
        <f t="shared" si="420"/>
        <v>0</v>
      </c>
      <c r="HP73">
        <f t="shared" si="421"/>
        <v>0</v>
      </c>
      <c r="HQ73">
        <f t="shared" si="422"/>
        <v>0</v>
      </c>
      <c r="HR73">
        <f t="shared" si="423"/>
        <v>0</v>
      </c>
      <c r="HS73">
        <f t="shared" si="424"/>
        <v>0</v>
      </c>
      <c r="HT73">
        <f t="shared" si="425"/>
        <v>0</v>
      </c>
      <c r="HU73">
        <f t="shared" si="426"/>
        <v>0</v>
      </c>
      <c r="HV73">
        <f t="shared" si="427"/>
        <v>0</v>
      </c>
      <c r="HW73">
        <f t="shared" si="428"/>
        <v>0</v>
      </c>
      <c r="HX73">
        <f t="shared" si="429"/>
        <v>0</v>
      </c>
      <c r="HY73">
        <f t="shared" si="430"/>
        <v>0</v>
      </c>
      <c r="HZ73">
        <f t="shared" si="431"/>
        <v>0</v>
      </c>
      <c r="IA73">
        <f t="shared" si="432"/>
        <v>0</v>
      </c>
      <c r="IB73">
        <f t="shared" si="433"/>
        <v>0</v>
      </c>
      <c r="IC73">
        <f t="shared" si="434"/>
        <v>0</v>
      </c>
      <c r="ID73">
        <f t="shared" si="435"/>
        <v>0</v>
      </c>
      <c r="IE73">
        <f t="shared" si="436"/>
        <v>0</v>
      </c>
      <c r="IF73">
        <f t="shared" si="437"/>
        <v>0</v>
      </c>
      <c r="IG73">
        <f t="shared" si="438"/>
        <v>0</v>
      </c>
      <c r="IH73">
        <f t="shared" si="439"/>
        <v>0</v>
      </c>
      <c r="II73">
        <f t="shared" si="440"/>
        <v>0</v>
      </c>
      <c r="IJ73">
        <f t="shared" si="441"/>
        <v>0</v>
      </c>
      <c r="IK73">
        <f t="shared" si="442"/>
        <v>0</v>
      </c>
      <c r="IL73">
        <f t="shared" si="443"/>
        <v>0</v>
      </c>
      <c r="IM73">
        <f t="shared" si="444"/>
        <v>0</v>
      </c>
      <c r="IN73">
        <f t="shared" si="445"/>
        <v>0</v>
      </c>
      <c r="IO73">
        <f t="shared" si="446"/>
        <v>0</v>
      </c>
    </row>
    <row r="74" spans="1:249" ht="15">
      <c r="A74" s="11">
        <v>69</v>
      </c>
      <c r="B74" s="11" t="str">
        <f>IF(A74&lt;=$E$2,Inputs!A74,"")</f>
        <v/>
      </c>
      <c r="C74" s="11">
        <f>IF(A74&lt;=$E$2,Inputs!D74,0)</f>
        <v>0</v>
      </c>
      <c r="D74" s="11">
        <f>IF(A74&lt;=$E$2,Inputs!F74,0)</f>
        <v>0</v>
      </c>
      <c r="E74" s="11">
        <f t="shared" si="326"/>
        <v>0</v>
      </c>
      <c r="G74" s="9">
        <v>69</v>
      </c>
      <c r="H74">
        <f t="shared" si="314"/>
        <v>0</v>
      </c>
      <c r="I74">
        <f t="shared" si="314"/>
        <v>0</v>
      </c>
      <c r="J74">
        <f t="shared" si="314"/>
        <v>0</v>
      </c>
      <c r="K74">
        <f t="shared" si="314"/>
        <v>0</v>
      </c>
      <c r="L74">
        <f t="shared" si="314"/>
        <v>0</v>
      </c>
      <c r="M74">
        <f t="shared" si="314"/>
        <v>0</v>
      </c>
      <c r="N74">
        <f t="shared" si="314"/>
        <v>0</v>
      </c>
      <c r="O74">
        <f t="shared" si="314"/>
        <v>0</v>
      </c>
      <c r="P74">
        <f t="shared" si="314"/>
        <v>0</v>
      </c>
      <c r="Q74">
        <f t="shared" si="314"/>
        <v>0</v>
      </c>
      <c r="R74">
        <f t="shared" si="315"/>
        <v>0</v>
      </c>
      <c r="S74">
        <f t="shared" si="315"/>
        <v>0</v>
      </c>
      <c r="T74">
        <f t="shared" si="315"/>
        <v>0</v>
      </c>
      <c r="U74">
        <f t="shared" si="315"/>
        <v>0</v>
      </c>
      <c r="V74">
        <f t="shared" si="315"/>
        <v>0</v>
      </c>
      <c r="W74">
        <f t="shared" si="315"/>
        <v>0</v>
      </c>
      <c r="X74">
        <f t="shared" si="315"/>
        <v>0</v>
      </c>
      <c r="Y74">
        <f t="shared" si="315"/>
        <v>0</v>
      </c>
      <c r="Z74">
        <f t="shared" si="315"/>
        <v>0</v>
      </c>
      <c r="AA74">
        <f t="shared" si="315"/>
        <v>0</v>
      </c>
      <c r="AB74">
        <f t="shared" si="316"/>
        <v>0</v>
      </c>
      <c r="AC74">
        <f t="shared" si="316"/>
        <v>0</v>
      </c>
      <c r="AD74">
        <f t="shared" si="316"/>
        <v>0</v>
      </c>
      <c r="AE74">
        <f t="shared" si="316"/>
        <v>0</v>
      </c>
      <c r="AF74">
        <f t="shared" si="316"/>
        <v>0</v>
      </c>
      <c r="AG74">
        <f t="shared" si="316"/>
        <v>0</v>
      </c>
      <c r="AH74">
        <f t="shared" si="316"/>
        <v>0</v>
      </c>
      <c r="AI74">
        <f t="shared" si="316"/>
        <v>0</v>
      </c>
      <c r="AJ74">
        <f t="shared" si="316"/>
        <v>0</v>
      </c>
      <c r="AK74">
        <f t="shared" si="316"/>
        <v>0</v>
      </c>
      <c r="AL74">
        <f t="shared" si="317"/>
        <v>0</v>
      </c>
      <c r="AM74">
        <f t="shared" si="317"/>
        <v>0</v>
      </c>
      <c r="AN74">
        <f t="shared" si="317"/>
        <v>0</v>
      </c>
      <c r="AO74">
        <f t="shared" si="317"/>
        <v>0</v>
      </c>
      <c r="AP74">
        <f t="shared" si="317"/>
        <v>0</v>
      </c>
      <c r="AQ74">
        <f t="shared" si="317"/>
        <v>0</v>
      </c>
      <c r="AR74">
        <f t="shared" si="317"/>
        <v>0</v>
      </c>
      <c r="AS74">
        <f t="shared" si="317"/>
        <v>0</v>
      </c>
      <c r="AT74">
        <f t="shared" si="317"/>
        <v>0</v>
      </c>
      <c r="AU74">
        <f t="shared" si="317"/>
        <v>0</v>
      </c>
      <c r="AV74">
        <f t="shared" si="318"/>
        <v>0</v>
      </c>
      <c r="AW74">
        <f t="shared" si="318"/>
        <v>0</v>
      </c>
      <c r="AX74">
        <f t="shared" si="318"/>
        <v>0</v>
      </c>
      <c r="AY74">
        <f t="shared" si="318"/>
        <v>0</v>
      </c>
      <c r="AZ74">
        <f t="shared" si="318"/>
        <v>0</v>
      </c>
      <c r="BA74">
        <f t="shared" si="318"/>
        <v>0</v>
      </c>
      <c r="BB74">
        <f t="shared" si="318"/>
        <v>0</v>
      </c>
      <c r="BC74">
        <f t="shared" si="318"/>
        <v>0</v>
      </c>
      <c r="BD74">
        <f t="shared" si="318"/>
        <v>0</v>
      </c>
      <c r="BE74">
        <f t="shared" si="318"/>
        <v>0</v>
      </c>
      <c r="BF74">
        <f t="shared" si="319"/>
        <v>0</v>
      </c>
      <c r="BG74">
        <f t="shared" si="319"/>
        <v>0</v>
      </c>
      <c r="BH74">
        <f t="shared" si="319"/>
        <v>0</v>
      </c>
      <c r="BI74">
        <f t="shared" si="319"/>
        <v>0</v>
      </c>
      <c r="BJ74">
        <f t="shared" si="319"/>
        <v>0</v>
      </c>
      <c r="BK74">
        <f t="shared" si="319"/>
        <v>0</v>
      </c>
      <c r="BL74">
        <f t="shared" si="319"/>
        <v>0</v>
      </c>
      <c r="BM74">
        <f t="shared" si="319"/>
        <v>0</v>
      </c>
      <c r="BN74">
        <f t="shared" si="319"/>
        <v>0</v>
      </c>
      <c r="BO74">
        <f t="shared" si="319"/>
        <v>0</v>
      </c>
      <c r="BP74">
        <f t="shared" si="320"/>
        <v>0</v>
      </c>
      <c r="BQ74">
        <f t="shared" si="320"/>
        <v>0</v>
      </c>
      <c r="BR74">
        <f t="shared" si="320"/>
        <v>0</v>
      </c>
      <c r="BS74">
        <f t="shared" si="320"/>
        <v>0</v>
      </c>
      <c r="BT74">
        <f t="shared" si="320"/>
        <v>0</v>
      </c>
      <c r="BU74">
        <f t="shared" si="320"/>
        <v>0</v>
      </c>
      <c r="BV74">
        <f t="shared" si="320"/>
        <v>0</v>
      </c>
      <c r="BW74">
        <f t="shared" si="320"/>
        <v>0</v>
      </c>
      <c r="BX74">
        <f t="shared" si="320"/>
        <v>0</v>
      </c>
      <c r="BY74">
        <f t="shared" si="320"/>
        <v>0</v>
      </c>
      <c r="BZ74">
        <f t="shared" si="321"/>
        <v>0</v>
      </c>
      <c r="CA74">
        <f t="shared" si="321"/>
        <v>0</v>
      </c>
      <c r="CB74">
        <f t="shared" si="321"/>
        <v>0</v>
      </c>
      <c r="CC74">
        <f t="shared" si="321"/>
        <v>0</v>
      </c>
      <c r="CD74">
        <f t="shared" si="321"/>
        <v>0</v>
      </c>
      <c r="CE74">
        <f t="shared" si="321"/>
        <v>0</v>
      </c>
      <c r="CF74">
        <f t="shared" si="321"/>
        <v>0</v>
      </c>
      <c r="CG74">
        <f t="shared" si="321"/>
        <v>0</v>
      </c>
      <c r="CH74">
        <f t="shared" si="321"/>
        <v>0</v>
      </c>
      <c r="CI74">
        <f t="shared" si="321"/>
        <v>0</v>
      </c>
      <c r="CJ74">
        <f t="shared" si="322"/>
        <v>0</v>
      </c>
      <c r="CK74">
        <f t="shared" si="322"/>
        <v>0</v>
      </c>
      <c r="CL74">
        <f t="shared" si="322"/>
        <v>0</v>
      </c>
      <c r="CM74">
        <f t="shared" si="322"/>
        <v>0</v>
      </c>
      <c r="CN74">
        <f t="shared" si="322"/>
        <v>0</v>
      </c>
      <c r="CO74">
        <f t="shared" si="322"/>
        <v>0</v>
      </c>
      <c r="CP74">
        <f t="shared" si="322"/>
        <v>0</v>
      </c>
      <c r="CQ74">
        <f t="shared" si="322"/>
        <v>0</v>
      </c>
      <c r="CR74">
        <f t="shared" si="322"/>
        <v>0</v>
      </c>
      <c r="CS74">
        <f t="shared" si="322"/>
        <v>0</v>
      </c>
      <c r="CT74">
        <f t="shared" si="323"/>
        <v>0</v>
      </c>
      <c r="CU74">
        <f t="shared" si="323"/>
        <v>0</v>
      </c>
      <c r="CV74">
        <f t="shared" si="323"/>
        <v>0</v>
      </c>
      <c r="CW74">
        <f t="shared" si="323"/>
        <v>0</v>
      </c>
      <c r="CX74">
        <f t="shared" si="323"/>
        <v>0</v>
      </c>
      <c r="CY74">
        <f t="shared" si="323"/>
        <v>0</v>
      </c>
      <c r="CZ74">
        <f t="shared" si="323"/>
        <v>0</v>
      </c>
      <c r="DA74">
        <f t="shared" si="323"/>
        <v>0</v>
      </c>
      <c r="DB74">
        <f t="shared" si="323"/>
        <v>0</v>
      </c>
      <c r="DC74">
        <f t="shared" si="323"/>
        <v>0</v>
      </c>
      <c r="DD74">
        <f t="shared" si="324"/>
        <v>0</v>
      </c>
      <c r="DE74">
        <f t="shared" si="324"/>
        <v>0</v>
      </c>
      <c r="DF74">
        <f t="shared" si="324"/>
        <v>0</v>
      </c>
      <c r="DG74">
        <f t="shared" si="324"/>
        <v>0</v>
      </c>
      <c r="DH74">
        <f t="shared" si="324"/>
        <v>0</v>
      </c>
      <c r="DI74">
        <f t="shared" si="324"/>
        <v>0</v>
      </c>
      <c r="DJ74">
        <f t="shared" si="324"/>
        <v>0</v>
      </c>
      <c r="DK74">
        <f t="shared" si="324"/>
        <v>0</v>
      </c>
      <c r="DL74">
        <f t="shared" si="324"/>
        <v>0</v>
      </c>
      <c r="DM74">
        <f t="shared" si="324"/>
        <v>0</v>
      </c>
      <c r="DN74">
        <f t="shared" si="325"/>
        <v>0</v>
      </c>
      <c r="DO74">
        <f t="shared" si="325"/>
        <v>0</v>
      </c>
      <c r="DP74">
        <f t="shared" si="325"/>
        <v>0</v>
      </c>
      <c r="DQ74">
        <f t="shared" si="325"/>
        <v>0</v>
      </c>
      <c r="DR74">
        <f t="shared" si="325"/>
        <v>0</v>
      </c>
      <c r="DS74">
        <f t="shared" si="325"/>
        <v>0</v>
      </c>
      <c r="DT74">
        <f t="shared" si="325"/>
        <v>0</v>
      </c>
      <c r="DU74">
        <f t="shared" si="325"/>
        <v>0</v>
      </c>
      <c r="DV74">
        <f t="shared" si="325"/>
        <v>0</v>
      </c>
      <c r="DW74">
        <v>0</v>
      </c>
      <c r="DY74" s="10">
        <v>69</v>
      </c>
      <c r="DZ74">
        <f t="shared" si="327"/>
        <v>0</v>
      </c>
      <c r="EA74">
        <f t="shared" si="328"/>
        <v>0</v>
      </c>
      <c r="EB74">
        <f t="shared" si="329"/>
        <v>0</v>
      </c>
      <c r="EC74">
        <f t="shared" si="330"/>
        <v>0</v>
      </c>
      <c r="ED74">
        <f t="shared" si="331"/>
        <v>0</v>
      </c>
      <c r="EE74">
        <f t="shared" si="332"/>
        <v>0</v>
      </c>
      <c r="EF74">
        <f t="shared" si="333"/>
        <v>0</v>
      </c>
      <c r="EG74">
        <f t="shared" si="334"/>
        <v>0</v>
      </c>
      <c r="EH74">
        <f t="shared" si="335"/>
        <v>0</v>
      </c>
      <c r="EI74">
        <f t="shared" si="336"/>
        <v>0</v>
      </c>
      <c r="EJ74">
        <f t="shared" si="337"/>
        <v>0</v>
      </c>
      <c r="EK74">
        <f t="shared" si="338"/>
        <v>0</v>
      </c>
      <c r="EL74">
        <f t="shared" si="339"/>
        <v>0</v>
      </c>
      <c r="EM74">
        <f t="shared" si="340"/>
        <v>0</v>
      </c>
      <c r="EN74">
        <f t="shared" si="341"/>
        <v>0</v>
      </c>
      <c r="EO74">
        <f t="shared" si="342"/>
        <v>0</v>
      </c>
      <c r="EP74">
        <f t="shared" si="343"/>
        <v>0</v>
      </c>
      <c r="EQ74">
        <f t="shared" si="344"/>
        <v>0</v>
      </c>
      <c r="ER74">
        <f t="shared" si="345"/>
        <v>0</v>
      </c>
      <c r="ES74">
        <f t="shared" si="346"/>
        <v>0</v>
      </c>
      <c r="ET74">
        <f t="shared" si="347"/>
        <v>0</v>
      </c>
      <c r="EU74">
        <f t="shared" si="348"/>
        <v>0</v>
      </c>
      <c r="EV74">
        <f t="shared" si="349"/>
        <v>0</v>
      </c>
      <c r="EW74">
        <f t="shared" si="350"/>
        <v>0</v>
      </c>
      <c r="EX74">
        <f t="shared" si="351"/>
        <v>0</v>
      </c>
      <c r="EY74">
        <f t="shared" si="352"/>
        <v>0</v>
      </c>
      <c r="EZ74">
        <f t="shared" si="353"/>
        <v>0</v>
      </c>
      <c r="FA74">
        <f t="shared" si="354"/>
        <v>0</v>
      </c>
      <c r="FB74">
        <f t="shared" si="355"/>
        <v>0</v>
      </c>
      <c r="FC74">
        <f t="shared" si="356"/>
        <v>0</v>
      </c>
      <c r="FD74">
        <f t="shared" si="357"/>
        <v>0</v>
      </c>
      <c r="FE74">
        <f t="shared" si="358"/>
        <v>0</v>
      </c>
      <c r="FF74">
        <f t="shared" si="359"/>
        <v>0</v>
      </c>
      <c r="FG74">
        <f t="shared" si="360"/>
        <v>0</v>
      </c>
      <c r="FH74">
        <f t="shared" si="361"/>
        <v>0</v>
      </c>
      <c r="FI74">
        <f t="shared" si="362"/>
        <v>0</v>
      </c>
      <c r="FJ74">
        <f t="shared" si="363"/>
        <v>0</v>
      </c>
      <c r="FK74">
        <f t="shared" si="364"/>
        <v>0</v>
      </c>
      <c r="FL74">
        <f t="shared" si="365"/>
        <v>0</v>
      </c>
      <c r="FM74">
        <f t="shared" si="366"/>
        <v>0</v>
      </c>
      <c r="FN74">
        <f t="shared" si="367"/>
        <v>0</v>
      </c>
      <c r="FO74">
        <f t="shared" si="368"/>
        <v>0</v>
      </c>
      <c r="FP74">
        <f t="shared" si="369"/>
        <v>0</v>
      </c>
      <c r="FQ74">
        <f t="shared" si="370"/>
        <v>0</v>
      </c>
      <c r="FR74">
        <f t="shared" si="371"/>
        <v>0</v>
      </c>
      <c r="FS74">
        <f t="shared" si="372"/>
        <v>0</v>
      </c>
      <c r="FT74">
        <f t="shared" si="373"/>
        <v>0</v>
      </c>
      <c r="FU74">
        <f t="shared" si="374"/>
        <v>0</v>
      </c>
      <c r="FV74">
        <f t="shared" si="375"/>
        <v>0</v>
      </c>
      <c r="FW74">
        <f t="shared" si="376"/>
        <v>0</v>
      </c>
      <c r="FX74">
        <f t="shared" si="377"/>
        <v>0</v>
      </c>
      <c r="FY74">
        <f t="shared" si="378"/>
        <v>0</v>
      </c>
      <c r="FZ74">
        <f t="shared" si="379"/>
        <v>0</v>
      </c>
      <c r="GA74">
        <f t="shared" si="380"/>
        <v>0</v>
      </c>
      <c r="GB74">
        <f t="shared" si="381"/>
        <v>0</v>
      </c>
      <c r="GC74">
        <f t="shared" si="382"/>
        <v>0</v>
      </c>
      <c r="GD74">
        <f t="shared" si="383"/>
        <v>0</v>
      </c>
      <c r="GE74">
        <f t="shared" si="384"/>
        <v>0</v>
      </c>
      <c r="GF74">
        <f t="shared" si="385"/>
        <v>0</v>
      </c>
      <c r="GG74">
        <f t="shared" si="386"/>
        <v>0</v>
      </c>
      <c r="GH74">
        <f t="shared" si="387"/>
        <v>0</v>
      </c>
      <c r="GI74">
        <f t="shared" si="388"/>
        <v>0</v>
      </c>
      <c r="GJ74">
        <f t="shared" si="389"/>
        <v>0</v>
      </c>
      <c r="GK74">
        <f t="shared" si="390"/>
        <v>0</v>
      </c>
      <c r="GL74">
        <f t="shared" si="391"/>
        <v>0</v>
      </c>
      <c r="GM74">
        <f t="shared" si="392"/>
        <v>0</v>
      </c>
      <c r="GN74">
        <f t="shared" si="393"/>
        <v>0</v>
      </c>
      <c r="GO74">
        <f t="shared" si="394"/>
        <v>0</v>
      </c>
      <c r="GP74">
        <f t="shared" si="395"/>
        <v>0</v>
      </c>
      <c r="GQ74">
        <f t="shared" si="396"/>
        <v>0</v>
      </c>
      <c r="GR74">
        <f t="shared" si="397"/>
        <v>0</v>
      </c>
      <c r="GS74">
        <f t="shared" si="398"/>
        <v>0</v>
      </c>
      <c r="GT74">
        <f t="shared" si="399"/>
        <v>0</v>
      </c>
      <c r="GU74">
        <f t="shared" si="400"/>
        <v>0</v>
      </c>
      <c r="GV74">
        <f t="shared" si="401"/>
        <v>0</v>
      </c>
      <c r="GW74">
        <f t="shared" si="402"/>
        <v>0</v>
      </c>
      <c r="GX74">
        <f t="shared" si="403"/>
        <v>0</v>
      </c>
      <c r="GY74">
        <f t="shared" si="404"/>
        <v>0</v>
      </c>
      <c r="GZ74">
        <f t="shared" si="405"/>
        <v>0</v>
      </c>
      <c r="HA74">
        <f t="shared" si="406"/>
        <v>0</v>
      </c>
      <c r="HB74">
        <f t="shared" si="407"/>
        <v>0</v>
      </c>
      <c r="HC74">
        <f t="shared" si="408"/>
        <v>0</v>
      </c>
      <c r="HD74">
        <f t="shared" si="409"/>
        <v>0</v>
      </c>
      <c r="HE74">
        <f t="shared" si="410"/>
        <v>0</v>
      </c>
      <c r="HF74">
        <f t="shared" si="411"/>
        <v>0</v>
      </c>
      <c r="HG74">
        <f t="shared" si="412"/>
        <v>0</v>
      </c>
      <c r="HH74">
        <f t="shared" si="413"/>
        <v>0</v>
      </c>
      <c r="HI74">
        <f t="shared" si="414"/>
        <v>0</v>
      </c>
      <c r="HJ74">
        <f t="shared" si="415"/>
        <v>0</v>
      </c>
      <c r="HK74">
        <f t="shared" si="416"/>
        <v>0</v>
      </c>
      <c r="HL74">
        <f t="shared" si="417"/>
        <v>0</v>
      </c>
      <c r="HM74">
        <f t="shared" si="418"/>
        <v>0</v>
      </c>
      <c r="HN74">
        <f t="shared" si="419"/>
        <v>0</v>
      </c>
      <c r="HO74">
        <f t="shared" si="420"/>
        <v>0</v>
      </c>
      <c r="HP74">
        <f t="shared" si="421"/>
        <v>0</v>
      </c>
      <c r="HQ74">
        <f t="shared" si="422"/>
        <v>0</v>
      </c>
      <c r="HR74">
        <f t="shared" si="423"/>
        <v>0</v>
      </c>
      <c r="HS74">
        <f t="shared" si="424"/>
        <v>0</v>
      </c>
      <c r="HT74">
        <f t="shared" si="425"/>
        <v>0</v>
      </c>
      <c r="HU74">
        <f t="shared" si="426"/>
        <v>0</v>
      </c>
      <c r="HV74">
        <f t="shared" si="427"/>
        <v>0</v>
      </c>
      <c r="HW74">
        <f t="shared" si="428"/>
        <v>0</v>
      </c>
      <c r="HX74">
        <f t="shared" si="429"/>
        <v>0</v>
      </c>
      <c r="HY74">
        <f t="shared" si="430"/>
        <v>0</v>
      </c>
      <c r="HZ74">
        <f t="shared" si="431"/>
        <v>0</v>
      </c>
      <c r="IA74">
        <f t="shared" si="432"/>
        <v>0</v>
      </c>
      <c r="IB74">
        <f t="shared" si="433"/>
        <v>0</v>
      </c>
      <c r="IC74">
        <f t="shared" si="434"/>
        <v>0</v>
      </c>
      <c r="ID74">
        <f t="shared" si="435"/>
        <v>0</v>
      </c>
      <c r="IE74">
        <f t="shared" si="436"/>
        <v>0</v>
      </c>
      <c r="IF74">
        <f t="shared" si="437"/>
        <v>0</v>
      </c>
      <c r="IG74">
        <f t="shared" si="438"/>
        <v>0</v>
      </c>
      <c r="IH74">
        <f t="shared" si="439"/>
        <v>0</v>
      </c>
      <c r="II74">
        <f t="shared" si="440"/>
        <v>0</v>
      </c>
      <c r="IJ74">
        <f t="shared" si="441"/>
        <v>0</v>
      </c>
      <c r="IK74">
        <f t="shared" si="442"/>
        <v>0</v>
      </c>
      <c r="IL74">
        <f t="shared" si="443"/>
        <v>0</v>
      </c>
      <c r="IM74">
        <f t="shared" si="444"/>
        <v>0</v>
      </c>
      <c r="IN74">
        <f t="shared" si="445"/>
        <v>0</v>
      </c>
      <c r="IO74">
        <f t="shared" si="446"/>
        <v>0</v>
      </c>
    </row>
    <row r="75" spans="1:249" ht="15">
      <c r="A75" s="11">
        <v>70</v>
      </c>
      <c r="B75" s="11" t="str">
        <f>IF(A75&lt;=$E$2,Inputs!A75,"")</f>
        <v/>
      </c>
      <c r="C75" s="11">
        <f>IF(A75&lt;=$E$2,Inputs!D75,0)</f>
        <v>0</v>
      </c>
      <c r="D75" s="11">
        <f>IF(A75&lt;=$E$2,Inputs!F75,0)</f>
        <v>0</v>
      </c>
      <c r="E75" s="11">
        <f t="shared" si="326"/>
        <v>0</v>
      </c>
      <c r="G75" s="9">
        <v>70</v>
      </c>
      <c r="H75">
        <f t="shared" si="314"/>
        <v>0</v>
      </c>
      <c r="I75">
        <f t="shared" si="314"/>
        <v>0</v>
      </c>
      <c r="J75">
        <f t="shared" si="314"/>
        <v>0</v>
      </c>
      <c r="K75">
        <f t="shared" si="314"/>
        <v>0</v>
      </c>
      <c r="L75">
        <f t="shared" si="314"/>
        <v>0</v>
      </c>
      <c r="M75">
        <f t="shared" si="314"/>
        <v>0</v>
      </c>
      <c r="N75">
        <f t="shared" si="314"/>
        <v>0</v>
      </c>
      <c r="O75">
        <f t="shared" si="314"/>
        <v>0</v>
      </c>
      <c r="P75">
        <f t="shared" si="314"/>
        <v>0</v>
      </c>
      <c r="Q75">
        <f t="shared" si="314"/>
        <v>0</v>
      </c>
      <c r="R75">
        <f t="shared" si="315"/>
        <v>0</v>
      </c>
      <c r="S75">
        <f t="shared" si="315"/>
        <v>0</v>
      </c>
      <c r="T75">
        <f t="shared" si="315"/>
        <v>0</v>
      </c>
      <c r="U75">
        <f t="shared" si="315"/>
        <v>0</v>
      </c>
      <c r="V75">
        <f t="shared" si="315"/>
        <v>0</v>
      </c>
      <c r="W75">
        <f t="shared" si="315"/>
        <v>0</v>
      </c>
      <c r="X75">
        <f t="shared" si="315"/>
        <v>0</v>
      </c>
      <c r="Y75">
        <f t="shared" si="315"/>
        <v>0</v>
      </c>
      <c r="Z75">
        <f t="shared" si="315"/>
        <v>0</v>
      </c>
      <c r="AA75">
        <f t="shared" si="315"/>
        <v>0</v>
      </c>
      <c r="AB75">
        <f t="shared" si="316"/>
        <v>0</v>
      </c>
      <c r="AC75">
        <f t="shared" si="316"/>
        <v>0</v>
      </c>
      <c r="AD75">
        <f t="shared" si="316"/>
        <v>0</v>
      </c>
      <c r="AE75">
        <f t="shared" si="316"/>
        <v>0</v>
      </c>
      <c r="AF75">
        <f t="shared" si="316"/>
        <v>0</v>
      </c>
      <c r="AG75">
        <f t="shared" si="316"/>
        <v>0</v>
      </c>
      <c r="AH75">
        <f t="shared" si="316"/>
        <v>0</v>
      </c>
      <c r="AI75">
        <f t="shared" si="316"/>
        <v>0</v>
      </c>
      <c r="AJ75">
        <f t="shared" si="316"/>
        <v>0</v>
      </c>
      <c r="AK75">
        <f t="shared" si="316"/>
        <v>0</v>
      </c>
      <c r="AL75">
        <f t="shared" si="317"/>
        <v>0</v>
      </c>
      <c r="AM75">
        <f t="shared" si="317"/>
        <v>0</v>
      </c>
      <c r="AN75">
        <f t="shared" si="317"/>
        <v>0</v>
      </c>
      <c r="AO75">
        <f t="shared" si="317"/>
        <v>0</v>
      </c>
      <c r="AP75">
        <f t="shared" si="317"/>
        <v>0</v>
      </c>
      <c r="AQ75">
        <f t="shared" si="317"/>
        <v>0</v>
      </c>
      <c r="AR75">
        <f t="shared" si="317"/>
        <v>0</v>
      </c>
      <c r="AS75">
        <f t="shared" si="317"/>
        <v>0</v>
      </c>
      <c r="AT75">
        <f t="shared" si="317"/>
        <v>0</v>
      </c>
      <c r="AU75">
        <f t="shared" si="317"/>
        <v>0</v>
      </c>
      <c r="AV75">
        <f t="shared" si="318"/>
        <v>0</v>
      </c>
      <c r="AW75">
        <f t="shared" si="318"/>
        <v>0</v>
      </c>
      <c r="AX75">
        <f t="shared" si="318"/>
        <v>0</v>
      </c>
      <c r="AY75">
        <f t="shared" si="318"/>
        <v>0</v>
      </c>
      <c r="AZ75">
        <f t="shared" si="318"/>
        <v>0</v>
      </c>
      <c r="BA75">
        <f t="shared" si="318"/>
        <v>0</v>
      </c>
      <c r="BB75">
        <f t="shared" si="318"/>
        <v>0</v>
      </c>
      <c r="BC75">
        <f t="shared" si="318"/>
        <v>0</v>
      </c>
      <c r="BD75">
        <f t="shared" si="318"/>
        <v>0</v>
      </c>
      <c r="BE75">
        <f t="shared" si="318"/>
        <v>0</v>
      </c>
      <c r="BF75">
        <f t="shared" si="319"/>
        <v>0</v>
      </c>
      <c r="BG75">
        <f t="shared" si="319"/>
        <v>0</v>
      </c>
      <c r="BH75">
        <f t="shared" si="319"/>
        <v>0</v>
      </c>
      <c r="BI75">
        <f t="shared" si="319"/>
        <v>0</v>
      </c>
      <c r="BJ75">
        <f t="shared" si="319"/>
        <v>0</v>
      </c>
      <c r="BK75">
        <f t="shared" si="319"/>
        <v>0</v>
      </c>
      <c r="BL75">
        <f t="shared" si="319"/>
        <v>0</v>
      </c>
      <c r="BM75">
        <f t="shared" si="319"/>
        <v>0</v>
      </c>
      <c r="BN75">
        <f t="shared" si="319"/>
        <v>0</v>
      </c>
      <c r="BO75">
        <f t="shared" si="319"/>
        <v>0</v>
      </c>
      <c r="BP75">
        <f t="shared" si="320"/>
        <v>0</v>
      </c>
      <c r="BQ75">
        <f t="shared" si="320"/>
        <v>0</v>
      </c>
      <c r="BR75">
        <f t="shared" si="320"/>
        <v>0</v>
      </c>
      <c r="BS75">
        <f t="shared" si="320"/>
        <v>0</v>
      </c>
      <c r="BT75">
        <f t="shared" si="320"/>
        <v>0</v>
      </c>
      <c r="BU75">
        <f t="shared" si="320"/>
        <v>0</v>
      </c>
      <c r="BV75">
        <f t="shared" si="320"/>
        <v>0</v>
      </c>
      <c r="BW75">
        <f t="shared" si="320"/>
        <v>0</v>
      </c>
      <c r="BX75">
        <f t="shared" si="320"/>
        <v>0</v>
      </c>
      <c r="BY75">
        <f t="shared" si="320"/>
        <v>0</v>
      </c>
      <c r="BZ75">
        <f t="shared" si="321"/>
        <v>0</v>
      </c>
      <c r="CA75">
        <f t="shared" si="321"/>
        <v>0</v>
      </c>
      <c r="CB75">
        <f t="shared" si="321"/>
        <v>0</v>
      </c>
      <c r="CC75">
        <f t="shared" si="321"/>
        <v>0</v>
      </c>
      <c r="CD75">
        <f t="shared" si="321"/>
        <v>0</v>
      </c>
      <c r="CE75">
        <f t="shared" si="321"/>
        <v>0</v>
      </c>
      <c r="CF75">
        <f t="shared" si="321"/>
        <v>0</v>
      </c>
      <c r="CG75">
        <f t="shared" si="321"/>
        <v>0</v>
      </c>
      <c r="CH75">
        <f t="shared" si="321"/>
        <v>0</v>
      </c>
      <c r="CI75">
        <f t="shared" si="321"/>
        <v>0</v>
      </c>
      <c r="CJ75">
        <f t="shared" si="322"/>
        <v>0</v>
      </c>
      <c r="CK75">
        <f t="shared" si="322"/>
        <v>0</v>
      </c>
      <c r="CL75">
        <f t="shared" si="322"/>
        <v>0</v>
      </c>
      <c r="CM75">
        <f t="shared" si="322"/>
        <v>0</v>
      </c>
      <c r="CN75">
        <f t="shared" si="322"/>
        <v>0</v>
      </c>
      <c r="CO75">
        <f t="shared" si="322"/>
        <v>0</v>
      </c>
      <c r="CP75">
        <f t="shared" si="322"/>
        <v>0</v>
      </c>
      <c r="CQ75">
        <f t="shared" si="322"/>
        <v>0</v>
      </c>
      <c r="CR75">
        <f t="shared" si="322"/>
        <v>0</v>
      </c>
      <c r="CS75">
        <f t="shared" si="322"/>
        <v>0</v>
      </c>
      <c r="CT75">
        <f t="shared" si="323"/>
        <v>0</v>
      </c>
      <c r="CU75">
        <f t="shared" si="323"/>
        <v>0</v>
      </c>
      <c r="CV75">
        <f t="shared" si="323"/>
        <v>0</v>
      </c>
      <c r="CW75">
        <f t="shared" si="323"/>
        <v>0</v>
      </c>
      <c r="CX75">
        <f t="shared" si="323"/>
        <v>0</v>
      </c>
      <c r="CY75">
        <f t="shared" si="323"/>
        <v>0</v>
      </c>
      <c r="CZ75">
        <f t="shared" si="323"/>
        <v>0</v>
      </c>
      <c r="DA75">
        <f t="shared" si="323"/>
        <v>0</v>
      </c>
      <c r="DB75">
        <f t="shared" si="323"/>
        <v>0</v>
      </c>
      <c r="DC75">
        <f t="shared" si="323"/>
        <v>0</v>
      </c>
      <c r="DD75">
        <f t="shared" si="324"/>
        <v>0</v>
      </c>
      <c r="DE75">
        <f t="shared" si="324"/>
        <v>0</v>
      </c>
      <c r="DF75">
        <f t="shared" si="324"/>
        <v>0</v>
      </c>
      <c r="DG75">
        <f t="shared" si="324"/>
        <v>0</v>
      </c>
      <c r="DH75">
        <f t="shared" si="324"/>
        <v>0</v>
      </c>
      <c r="DI75">
        <f t="shared" si="324"/>
        <v>0</v>
      </c>
      <c r="DJ75">
        <f t="shared" si="324"/>
        <v>0</v>
      </c>
      <c r="DK75">
        <f t="shared" si="324"/>
        <v>0</v>
      </c>
      <c r="DL75">
        <f t="shared" si="324"/>
        <v>0</v>
      </c>
      <c r="DM75">
        <f t="shared" si="324"/>
        <v>0</v>
      </c>
      <c r="DN75">
        <f t="shared" si="325"/>
        <v>0</v>
      </c>
      <c r="DO75">
        <f t="shared" si="325"/>
        <v>0</v>
      </c>
      <c r="DP75">
        <f t="shared" si="325"/>
        <v>0</v>
      </c>
      <c r="DQ75">
        <f t="shared" si="325"/>
        <v>0</v>
      </c>
      <c r="DR75">
        <f t="shared" si="325"/>
        <v>0</v>
      </c>
      <c r="DS75">
        <f t="shared" si="325"/>
        <v>0</v>
      </c>
      <c r="DT75">
        <f t="shared" si="325"/>
        <v>0</v>
      </c>
      <c r="DU75">
        <f t="shared" si="325"/>
        <v>0</v>
      </c>
      <c r="DV75">
        <f t="shared" si="325"/>
        <v>0</v>
      </c>
      <c r="DW75">
        <v>0</v>
      </c>
      <c r="DY75" s="10">
        <v>70</v>
      </c>
      <c r="DZ75">
        <f t="shared" si="327"/>
        <v>0</v>
      </c>
      <c r="EA75">
        <f t="shared" si="328"/>
        <v>0</v>
      </c>
      <c r="EB75">
        <f t="shared" si="329"/>
        <v>0</v>
      </c>
      <c r="EC75">
        <f t="shared" si="330"/>
        <v>0</v>
      </c>
      <c r="ED75">
        <f t="shared" si="331"/>
        <v>0</v>
      </c>
      <c r="EE75">
        <f t="shared" si="332"/>
        <v>0</v>
      </c>
      <c r="EF75">
        <f t="shared" si="333"/>
        <v>0</v>
      </c>
      <c r="EG75">
        <f t="shared" si="334"/>
        <v>0</v>
      </c>
      <c r="EH75">
        <f t="shared" si="335"/>
        <v>0</v>
      </c>
      <c r="EI75">
        <f t="shared" si="336"/>
        <v>0</v>
      </c>
      <c r="EJ75">
        <f t="shared" si="337"/>
        <v>0</v>
      </c>
      <c r="EK75">
        <f t="shared" si="338"/>
        <v>0</v>
      </c>
      <c r="EL75">
        <f t="shared" si="339"/>
        <v>0</v>
      </c>
      <c r="EM75">
        <f t="shared" si="340"/>
        <v>0</v>
      </c>
      <c r="EN75">
        <f t="shared" si="341"/>
        <v>0</v>
      </c>
      <c r="EO75">
        <f t="shared" si="342"/>
        <v>0</v>
      </c>
      <c r="EP75">
        <f t="shared" si="343"/>
        <v>0</v>
      </c>
      <c r="EQ75">
        <f t="shared" si="344"/>
        <v>0</v>
      </c>
      <c r="ER75">
        <f t="shared" si="345"/>
        <v>0</v>
      </c>
      <c r="ES75">
        <f t="shared" si="346"/>
        <v>0</v>
      </c>
      <c r="ET75">
        <f t="shared" si="347"/>
        <v>0</v>
      </c>
      <c r="EU75">
        <f t="shared" si="348"/>
        <v>0</v>
      </c>
      <c r="EV75">
        <f t="shared" si="349"/>
        <v>0</v>
      </c>
      <c r="EW75">
        <f t="shared" si="350"/>
        <v>0</v>
      </c>
      <c r="EX75">
        <f t="shared" si="351"/>
        <v>0</v>
      </c>
      <c r="EY75">
        <f t="shared" si="352"/>
        <v>0</v>
      </c>
      <c r="EZ75">
        <f t="shared" si="353"/>
        <v>0</v>
      </c>
      <c r="FA75">
        <f t="shared" si="354"/>
        <v>0</v>
      </c>
      <c r="FB75">
        <f t="shared" si="355"/>
        <v>0</v>
      </c>
      <c r="FC75">
        <f t="shared" si="356"/>
        <v>0</v>
      </c>
      <c r="FD75">
        <f t="shared" si="357"/>
        <v>0</v>
      </c>
      <c r="FE75">
        <f t="shared" si="358"/>
        <v>0</v>
      </c>
      <c r="FF75">
        <f t="shared" si="359"/>
        <v>0</v>
      </c>
      <c r="FG75">
        <f t="shared" si="360"/>
        <v>0</v>
      </c>
      <c r="FH75">
        <f t="shared" si="361"/>
        <v>0</v>
      </c>
      <c r="FI75">
        <f t="shared" si="362"/>
        <v>0</v>
      </c>
      <c r="FJ75">
        <f t="shared" si="363"/>
        <v>0</v>
      </c>
      <c r="FK75">
        <f t="shared" si="364"/>
        <v>0</v>
      </c>
      <c r="FL75">
        <f t="shared" si="365"/>
        <v>0</v>
      </c>
      <c r="FM75">
        <f t="shared" si="366"/>
        <v>0</v>
      </c>
      <c r="FN75">
        <f t="shared" si="367"/>
        <v>0</v>
      </c>
      <c r="FO75">
        <f t="shared" si="368"/>
        <v>0</v>
      </c>
      <c r="FP75">
        <f t="shared" si="369"/>
        <v>0</v>
      </c>
      <c r="FQ75">
        <f t="shared" si="370"/>
        <v>0</v>
      </c>
      <c r="FR75">
        <f t="shared" si="371"/>
        <v>0</v>
      </c>
      <c r="FS75">
        <f t="shared" si="372"/>
        <v>0</v>
      </c>
      <c r="FT75">
        <f t="shared" si="373"/>
        <v>0</v>
      </c>
      <c r="FU75">
        <f t="shared" si="374"/>
        <v>0</v>
      </c>
      <c r="FV75">
        <f t="shared" si="375"/>
        <v>0</v>
      </c>
      <c r="FW75">
        <f t="shared" si="376"/>
        <v>0</v>
      </c>
      <c r="FX75">
        <f t="shared" si="377"/>
        <v>0</v>
      </c>
      <c r="FY75">
        <f t="shared" si="378"/>
        <v>0</v>
      </c>
      <c r="FZ75">
        <f t="shared" si="379"/>
        <v>0</v>
      </c>
      <c r="GA75">
        <f t="shared" si="380"/>
        <v>0</v>
      </c>
      <c r="GB75">
        <f t="shared" si="381"/>
        <v>0</v>
      </c>
      <c r="GC75">
        <f t="shared" si="382"/>
        <v>0</v>
      </c>
      <c r="GD75">
        <f t="shared" si="383"/>
        <v>0</v>
      </c>
      <c r="GE75">
        <f t="shared" si="384"/>
        <v>0</v>
      </c>
      <c r="GF75">
        <f t="shared" si="385"/>
        <v>0</v>
      </c>
      <c r="GG75">
        <f t="shared" si="386"/>
        <v>0</v>
      </c>
      <c r="GH75">
        <f t="shared" si="387"/>
        <v>0</v>
      </c>
      <c r="GI75">
        <f t="shared" si="388"/>
        <v>0</v>
      </c>
      <c r="GJ75">
        <f t="shared" si="389"/>
        <v>0</v>
      </c>
      <c r="GK75">
        <f t="shared" si="390"/>
        <v>0</v>
      </c>
      <c r="GL75">
        <f t="shared" si="391"/>
        <v>0</v>
      </c>
      <c r="GM75">
        <f t="shared" si="392"/>
        <v>0</v>
      </c>
      <c r="GN75">
        <f t="shared" si="393"/>
        <v>0</v>
      </c>
      <c r="GO75">
        <f t="shared" si="394"/>
        <v>0</v>
      </c>
      <c r="GP75">
        <f t="shared" si="395"/>
        <v>0</v>
      </c>
      <c r="GQ75">
        <f t="shared" si="396"/>
        <v>0</v>
      </c>
      <c r="GR75">
        <f t="shared" si="397"/>
        <v>0</v>
      </c>
      <c r="GS75">
        <f t="shared" si="398"/>
        <v>0</v>
      </c>
      <c r="GT75">
        <f t="shared" si="399"/>
        <v>0</v>
      </c>
      <c r="GU75">
        <f t="shared" si="400"/>
        <v>0</v>
      </c>
      <c r="GV75">
        <f t="shared" si="401"/>
        <v>0</v>
      </c>
      <c r="GW75">
        <f t="shared" si="402"/>
        <v>0</v>
      </c>
      <c r="GX75">
        <f t="shared" si="403"/>
        <v>0</v>
      </c>
      <c r="GY75">
        <f t="shared" si="404"/>
        <v>0</v>
      </c>
      <c r="GZ75">
        <f t="shared" si="405"/>
        <v>0</v>
      </c>
      <c r="HA75">
        <f t="shared" si="406"/>
        <v>0</v>
      </c>
      <c r="HB75">
        <f t="shared" si="407"/>
        <v>0</v>
      </c>
      <c r="HC75">
        <f t="shared" si="408"/>
        <v>0</v>
      </c>
      <c r="HD75">
        <f t="shared" si="409"/>
        <v>0</v>
      </c>
      <c r="HE75">
        <f t="shared" si="410"/>
        <v>0</v>
      </c>
      <c r="HF75">
        <f t="shared" si="411"/>
        <v>0</v>
      </c>
      <c r="HG75">
        <f t="shared" si="412"/>
        <v>0</v>
      </c>
      <c r="HH75">
        <f t="shared" si="413"/>
        <v>0</v>
      </c>
      <c r="HI75">
        <f t="shared" si="414"/>
        <v>0</v>
      </c>
      <c r="HJ75">
        <f t="shared" si="415"/>
        <v>0</v>
      </c>
      <c r="HK75">
        <f t="shared" si="416"/>
        <v>0</v>
      </c>
      <c r="HL75">
        <f t="shared" si="417"/>
        <v>0</v>
      </c>
      <c r="HM75">
        <f t="shared" si="418"/>
        <v>0</v>
      </c>
      <c r="HN75">
        <f t="shared" si="419"/>
        <v>0</v>
      </c>
      <c r="HO75">
        <f t="shared" si="420"/>
        <v>0</v>
      </c>
      <c r="HP75">
        <f t="shared" si="421"/>
        <v>0</v>
      </c>
      <c r="HQ75">
        <f t="shared" si="422"/>
        <v>0</v>
      </c>
      <c r="HR75">
        <f t="shared" si="423"/>
        <v>0</v>
      </c>
      <c r="HS75">
        <f t="shared" si="424"/>
        <v>0</v>
      </c>
      <c r="HT75">
        <f t="shared" si="425"/>
        <v>0</v>
      </c>
      <c r="HU75">
        <f t="shared" si="426"/>
        <v>0</v>
      </c>
      <c r="HV75">
        <f t="shared" si="427"/>
        <v>0</v>
      </c>
      <c r="HW75">
        <f t="shared" si="428"/>
        <v>0</v>
      </c>
      <c r="HX75">
        <f t="shared" si="429"/>
        <v>0</v>
      </c>
      <c r="HY75">
        <f t="shared" si="430"/>
        <v>0</v>
      </c>
      <c r="HZ75">
        <f t="shared" si="431"/>
        <v>0</v>
      </c>
      <c r="IA75">
        <f t="shared" si="432"/>
        <v>0</v>
      </c>
      <c r="IB75">
        <f t="shared" si="433"/>
        <v>0</v>
      </c>
      <c r="IC75">
        <f t="shared" si="434"/>
        <v>0</v>
      </c>
      <c r="ID75">
        <f t="shared" si="435"/>
        <v>0</v>
      </c>
      <c r="IE75">
        <f t="shared" si="436"/>
        <v>0</v>
      </c>
      <c r="IF75">
        <f t="shared" si="437"/>
        <v>0</v>
      </c>
      <c r="IG75">
        <f t="shared" si="438"/>
        <v>0</v>
      </c>
      <c r="IH75">
        <f t="shared" si="439"/>
        <v>0</v>
      </c>
      <c r="II75">
        <f t="shared" si="440"/>
        <v>0</v>
      </c>
      <c r="IJ75">
        <f t="shared" si="441"/>
        <v>0</v>
      </c>
      <c r="IK75">
        <f t="shared" si="442"/>
        <v>0</v>
      </c>
      <c r="IL75">
        <f t="shared" si="443"/>
        <v>0</v>
      </c>
      <c r="IM75">
        <f t="shared" si="444"/>
        <v>0</v>
      </c>
      <c r="IN75">
        <f t="shared" si="445"/>
        <v>0</v>
      </c>
      <c r="IO75">
        <f t="shared" si="446"/>
        <v>0</v>
      </c>
    </row>
    <row r="76" spans="1:249" ht="15">
      <c r="A76" s="11">
        <v>71</v>
      </c>
      <c r="B76" s="11" t="str">
        <f>IF(A76&lt;=$E$2,Inputs!A76,"")</f>
        <v/>
      </c>
      <c r="C76" s="11">
        <f>IF(A76&lt;=$E$2,Inputs!D76,0)</f>
        <v>0</v>
      </c>
      <c r="D76" s="11">
        <f>IF(A76&lt;=$E$2,Inputs!F76,0)</f>
        <v>0</v>
      </c>
      <c r="E76" s="11">
        <f t="shared" si="326"/>
        <v>0</v>
      </c>
      <c r="G76" s="9">
        <v>71</v>
      </c>
      <c r="H76">
        <f t="shared" ref="H76:Q85" si="447">IF(OR($A76&gt;$E$2,H$5&gt;$E$2),0,IF(AND($A76&lt;=$E$2-3,H$5-$A76+1&gt;=1,H$5-$A76+1&lt;=4),CHOOSE(H$5-$A76+1,1,-3,3,-1),0)+IF(AND($A76-1&gt;=1,$A76-1&lt;=$E$2-3,H$5-$A76+2&gt;=1,H$5-$A76+2&lt;=4),-3*CHOOSE(H$5-$A76+2,1,-3,3,-1),0)+IF(AND($A76-2&gt;=1,$A76-2&lt;=$E$2-3,H$5-$A76+3&gt;=1,H$5-$A76+3&lt;=4),3*CHOOSE(H$5-$A76+3,1,-3,3,-1),0)+IF(AND($A76-3&gt;=1,$A76-3&lt;=$E$2-3,H$5-$A76+4&gt;=1,H$5-$A76+4&lt;=4),-1*CHOOSE(H$5-$A76+4,1,-3,3,-1),0))</f>
        <v>0</v>
      </c>
      <c r="I76">
        <f t="shared" si="447"/>
        <v>0</v>
      </c>
      <c r="J76">
        <f t="shared" si="447"/>
        <v>0</v>
      </c>
      <c r="K76">
        <f t="shared" si="447"/>
        <v>0</v>
      </c>
      <c r="L76">
        <f t="shared" si="447"/>
        <v>0</v>
      </c>
      <c r="M76">
        <f t="shared" si="447"/>
        <v>0</v>
      </c>
      <c r="N76">
        <f t="shared" si="447"/>
        <v>0</v>
      </c>
      <c r="O76">
        <f t="shared" si="447"/>
        <v>0</v>
      </c>
      <c r="P76">
        <f t="shared" si="447"/>
        <v>0</v>
      </c>
      <c r="Q76">
        <f t="shared" si="447"/>
        <v>0</v>
      </c>
      <c r="R76">
        <f t="shared" ref="R76:AA85" si="448">IF(OR($A76&gt;$E$2,R$5&gt;$E$2),0,IF(AND($A76&lt;=$E$2-3,R$5-$A76+1&gt;=1,R$5-$A76+1&lt;=4),CHOOSE(R$5-$A76+1,1,-3,3,-1),0)+IF(AND($A76-1&gt;=1,$A76-1&lt;=$E$2-3,R$5-$A76+2&gt;=1,R$5-$A76+2&lt;=4),-3*CHOOSE(R$5-$A76+2,1,-3,3,-1),0)+IF(AND($A76-2&gt;=1,$A76-2&lt;=$E$2-3,R$5-$A76+3&gt;=1,R$5-$A76+3&lt;=4),3*CHOOSE(R$5-$A76+3,1,-3,3,-1),0)+IF(AND($A76-3&gt;=1,$A76-3&lt;=$E$2-3,R$5-$A76+4&gt;=1,R$5-$A76+4&lt;=4),-1*CHOOSE(R$5-$A76+4,1,-3,3,-1),0))</f>
        <v>0</v>
      </c>
      <c r="S76">
        <f t="shared" si="448"/>
        <v>0</v>
      </c>
      <c r="T76">
        <f t="shared" si="448"/>
        <v>0</v>
      </c>
      <c r="U76">
        <f t="shared" si="448"/>
        <v>0</v>
      </c>
      <c r="V76">
        <f t="shared" si="448"/>
        <v>0</v>
      </c>
      <c r="W76">
        <f t="shared" si="448"/>
        <v>0</v>
      </c>
      <c r="X76">
        <f t="shared" si="448"/>
        <v>0</v>
      </c>
      <c r="Y76">
        <f t="shared" si="448"/>
        <v>0</v>
      </c>
      <c r="Z76">
        <f t="shared" si="448"/>
        <v>0</v>
      </c>
      <c r="AA76">
        <f t="shared" si="448"/>
        <v>0</v>
      </c>
      <c r="AB76">
        <f t="shared" ref="AB76:AK85" si="449">IF(OR($A76&gt;$E$2,AB$5&gt;$E$2),0,IF(AND($A76&lt;=$E$2-3,AB$5-$A76+1&gt;=1,AB$5-$A76+1&lt;=4),CHOOSE(AB$5-$A76+1,1,-3,3,-1),0)+IF(AND($A76-1&gt;=1,$A76-1&lt;=$E$2-3,AB$5-$A76+2&gt;=1,AB$5-$A76+2&lt;=4),-3*CHOOSE(AB$5-$A76+2,1,-3,3,-1),0)+IF(AND($A76-2&gt;=1,$A76-2&lt;=$E$2-3,AB$5-$A76+3&gt;=1,AB$5-$A76+3&lt;=4),3*CHOOSE(AB$5-$A76+3,1,-3,3,-1),0)+IF(AND($A76-3&gt;=1,$A76-3&lt;=$E$2-3,AB$5-$A76+4&gt;=1,AB$5-$A76+4&lt;=4),-1*CHOOSE(AB$5-$A76+4,1,-3,3,-1),0))</f>
        <v>0</v>
      </c>
      <c r="AC76">
        <f t="shared" si="449"/>
        <v>0</v>
      </c>
      <c r="AD76">
        <f t="shared" si="449"/>
        <v>0</v>
      </c>
      <c r="AE76">
        <f t="shared" si="449"/>
        <v>0</v>
      </c>
      <c r="AF76">
        <f t="shared" si="449"/>
        <v>0</v>
      </c>
      <c r="AG76">
        <f t="shared" si="449"/>
        <v>0</v>
      </c>
      <c r="AH76">
        <f t="shared" si="449"/>
        <v>0</v>
      </c>
      <c r="AI76">
        <f t="shared" si="449"/>
        <v>0</v>
      </c>
      <c r="AJ76">
        <f t="shared" si="449"/>
        <v>0</v>
      </c>
      <c r="AK76">
        <f t="shared" si="449"/>
        <v>0</v>
      </c>
      <c r="AL76">
        <f t="shared" ref="AL76:AU85" si="450">IF(OR($A76&gt;$E$2,AL$5&gt;$E$2),0,IF(AND($A76&lt;=$E$2-3,AL$5-$A76+1&gt;=1,AL$5-$A76+1&lt;=4),CHOOSE(AL$5-$A76+1,1,-3,3,-1),0)+IF(AND($A76-1&gt;=1,$A76-1&lt;=$E$2-3,AL$5-$A76+2&gt;=1,AL$5-$A76+2&lt;=4),-3*CHOOSE(AL$5-$A76+2,1,-3,3,-1),0)+IF(AND($A76-2&gt;=1,$A76-2&lt;=$E$2-3,AL$5-$A76+3&gt;=1,AL$5-$A76+3&lt;=4),3*CHOOSE(AL$5-$A76+3,1,-3,3,-1),0)+IF(AND($A76-3&gt;=1,$A76-3&lt;=$E$2-3,AL$5-$A76+4&gt;=1,AL$5-$A76+4&lt;=4),-1*CHOOSE(AL$5-$A76+4,1,-3,3,-1),0))</f>
        <v>0</v>
      </c>
      <c r="AM76">
        <f t="shared" si="450"/>
        <v>0</v>
      </c>
      <c r="AN76">
        <f t="shared" si="450"/>
        <v>0</v>
      </c>
      <c r="AO76">
        <f t="shared" si="450"/>
        <v>0</v>
      </c>
      <c r="AP76">
        <f t="shared" si="450"/>
        <v>0</v>
      </c>
      <c r="AQ76">
        <f t="shared" si="450"/>
        <v>0</v>
      </c>
      <c r="AR76">
        <f t="shared" si="450"/>
        <v>0</v>
      </c>
      <c r="AS76">
        <f t="shared" si="450"/>
        <v>0</v>
      </c>
      <c r="AT76">
        <f t="shared" si="450"/>
        <v>0</v>
      </c>
      <c r="AU76">
        <f t="shared" si="450"/>
        <v>0</v>
      </c>
      <c r="AV76">
        <f t="shared" ref="AV76:BE85" si="451">IF(OR($A76&gt;$E$2,AV$5&gt;$E$2),0,IF(AND($A76&lt;=$E$2-3,AV$5-$A76+1&gt;=1,AV$5-$A76+1&lt;=4),CHOOSE(AV$5-$A76+1,1,-3,3,-1),0)+IF(AND($A76-1&gt;=1,$A76-1&lt;=$E$2-3,AV$5-$A76+2&gt;=1,AV$5-$A76+2&lt;=4),-3*CHOOSE(AV$5-$A76+2,1,-3,3,-1),0)+IF(AND($A76-2&gt;=1,$A76-2&lt;=$E$2-3,AV$5-$A76+3&gt;=1,AV$5-$A76+3&lt;=4),3*CHOOSE(AV$5-$A76+3,1,-3,3,-1),0)+IF(AND($A76-3&gt;=1,$A76-3&lt;=$E$2-3,AV$5-$A76+4&gt;=1,AV$5-$A76+4&lt;=4),-1*CHOOSE(AV$5-$A76+4,1,-3,3,-1),0))</f>
        <v>0</v>
      </c>
      <c r="AW76">
        <f t="shared" si="451"/>
        <v>0</v>
      </c>
      <c r="AX76">
        <f t="shared" si="451"/>
        <v>0</v>
      </c>
      <c r="AY76">
        <f t="shared" si="451"/>
        <v>0</v>
      </c>
      <c r="AZ76">
        <f t="shared" si="451"/>
        <v>0</v>
      </c>
      <c r="BA76">
        <f t="shared" si="451"/>
        <v>0</v>
      </c>
      <c r="BB76">
        <f t="shared" si="451"/>
        <v>0</v>
      </c>
      <c r="BC76">
        <f t="shared" si="451"/>
        <v>0</v>
      </c>
      <c r="BD76">
        <f t="shared" si="451"/>
        <v>0</v>
      </c>
      <c r="BE76">
        <f t="shared" si="451"/>
        <v>0</v>
      </c>
      <c r="BF76">
        <f t="shared" ref="BF76:BO85" si="452">IF(OR($A76&gt;$E$2,BF$5&gt;$E$2),0,IF(AND($A76&lt;=$E$2-3,BF$5-$A76+1&gt;=1,BF$5-$A76+1&lt;=4),CHOOSE(BF$5-$A76+1,1,-3,3,-1),0)+IF(AND($A76-1&gt;=1,$A76-1&lt;=$E$2-3,BF$5-$A76+2&gt;=1,BF$5-$A76+2&lt;=4),-3*CHOOSE(BF$5-$A76+2,1,-3,3,-1),0)+IF(AND($A76-2&gt;=1,$A76-2&lt;=$E$2-3,BF$5-$A76+3&gt;=1,BF$5-$A76+3&lt;=4),3*CHOOSE(BF$5-$A76+3,1,-3,3,-1),0)+IF(AND($A76-3&gt;=1,$A76-3&lt;=$E$2-3,BF$5-$A76+4&gt;=1,BF$5-$A76+4&lt;=4),-1*CHOOSE(BF$5-$A76+4,1,-3,3,-1),0))</f>
        <v>0</v>
      </c>
      <c r="BG76">
        <f t="shared" si="452"/>
        <v>0</v>
      </c>
      <c r="BH76">
        <f t="shared" si="452"/>
        <v>0</v>
      </c>
      <c r="BI76">
        <f t="shared" si="452"/>
        <v>0</v>
      </c>
      <c r="BJ76">
        <f t="shared" si="452"/>
        <v>0</v>
      </c>
      <c r="BK76">
        <f t="shared" si="452"/>
        <v>0</v>
      </c>
      <c r="BL76">
        <f t="shared" si="452"/>
        <v>0</v>
      </c>
      <c r="BM76">
        <f t="shared" si="452"/>
        <v>0</v>
      </c>
      <c r="BN76">
        <f t="shared" si="452"/>
        <v>0</v>
      </c>
      <c r="BO76">
        <f t="shared" si="452"/>
        <v>0</v>
      </c>
      <c r="BP76">
        <f t="shared" ref="BP76:BY85" si="453">IF(OR($A76&gt;$E$2,BP$5&gt;$E$2),0,IF(AND($A76&lt;=$E$2-3,BP$5-$A76+1&gt;=1,BP$5-$A76+1&lt;=4),CHOOSE(BP$5-$A76+1,1,-3,3,-1),0)+IF(AND($A76-1&gt;=1,$A76-1&lt;=$E$2-3,BP$5-$A76+2&gt;=1,BP$5-$A76+2&lt;=4),-3*CHOOSE(BP$5-$A76+2,1,-3,3,-1),0)+IF(AND($A76-2&gt;=1,$A76-2&lt;=$E$2-3,BP$5-$A76+3&gt;=1,BP$5-$A76+3&lt;=4),3*CHOOSE(BP$5-$A76+3,1,-3,3,-1),0)+IF(AND($A76-3&gt;=1,$A76-3&lt;=$E$2-3,BP$5-$A76+4&gt;=1,BP$5-$A76+4&lt;=4),-1*CHOOSE(BP$5-$A76+4,1,-3,3,-1),0))</f>
        <v>0</v>
      </c>
      <c r="BQ76">
        <f t="shared" si="453"/>
        <v>0</v>
      </c>
      <c r="BR76">
        <f t="shared" si="453"/>
        <v>0</v>
      </c>
      <c r="BS76">
        <f t="shared" si="453"/>
        <v>0</v>
      </c>
      <c r="BT76">
        <f t="shared" si="453"/>
        <v>0</v>
      </c>
      <c r="BU76">
        <f t="shared" si="453"/>
        <v>0</v>
      </c>
      <c r="BV76">
        <f t="shared" si="453"/>
        <v>0</v>
      </c>
      <c r="BW76">
        <f t="shared" si="453"/>
        <v>0</v>
      </c>
      <c r="BX76">
        <f t="shared" si="453"/>
        <v>0</v>
      </c>
      <c r="BY76">
        <f t="shared" si="453"/>
        <v>0</v>
      </c>
      <c r="BZ76">
        <f t="shared" ref="BZ76:CI85" si="454">IF(OR($A76&gt;$E$2,BZ$5&gt;$E$2),0,IF(AND($A76&lt;=$E$2-3,BZ$5-$A76+1&gt;=1,BZ$5-$A76+1&lt;=4),CHOOSE(BZ$5-$A76+1,1,-3,3,-1),0)+IF(AND($A76-1&gt;=1,$A76-1&lt;=$E$2-3,BZ$5-$A76+2&gt;=1,BZ$5-$A76+2&lt;=4),-3*CHOOSE(BZ$5-$A76+2,1,-3,3,-1),0)+IF(AND($A76-2&gt;=1,$A76-2&lt;=$E$2-3,BZ$5-$A76+3&gt;=1,BZ$5-$A76+3&lt;=4),3*CHOOSE(BZ$5-$A76+3,1,-3,3,-1),0)+IF(AND($A76-3&gt;=1,$A76-3&lt;=$E$2-3,BZ$5-$A76+4&gt;=1,BZ$5-$A76+4&lt;=4),-1*CHOOSE(BZ$5-$A76+4,1,-3,3,-1),0))</f>
        <v>0</v>
      </c>
      <c r="CA76">
        <f t="shared" si="454"/>
        <v>0</v>
      </c>
      <c r="CB76">
        <f t="shared" si="454"/>
        <v>0</v>
      </c>
      <c r="CC76">
        <f t="shared" si="454"/>
        <v>0</v>
      </c>
      <c r="CD76">
        <f t="shared" si="454"/>
        <v>0</v>
      </c>
      <c r="CE76">
        <f t="shared" si="454"/>
        <v>0</v>
      </c>
      <c r="CF76">
        <f t="shared" si="454"/>
        <v>0</v>
      </c>
      <c r="CG76">
        <f t="shared" si="454"/>
        <v>0</v>
      </c>
      <c r="CH76">
        <f t="shared" si="454"/>
        <v>0</v>
      </c>
      <c r="CI76">
        <f t="shared" si="454"/>
        <v>0</v>
      </c>
      <c r="CJ76">
        <f t="shared" ref="CJ76:CS85" si="455">IF(OR($A76&gt;$E$2,CJ$5&gt;$E$2),0,IF(AND($A76&lt;=$E$2-3,CJ$5-$A76+1&gt;=1,CJ$5-$A76+1&lt;=4),CHOOSE(CJ$5-$A76+1,1,-3,3,-1),0)+IF(AND($A76-1&gt;=1,$A76-1&lt;=$E$2-3,CJ$5-$A76+2&gt;=1,CJ$5-$A76+2&lt;=4),-3*CHOOSE(CJ$5-$A76+2,1,-3,3,-1),0)+IF(AND($A76-2&gt;=1,$A76-2&lt;=$E$2-3,CJ$5-$A76+3&gt;=1,CJ$5-$A76+3&lt;=4),3*CHOOSE(CJ$5-$A76+3,1,-3,3,-1),0)+IF(AND($A76-3&gt;=1,$A76-3&lt;=$E$2-3,CJ$5-$A76+4&gt;=1,CJ$5-$A76+4&lt;=4),-1*CHOOSE(CJ$5-$A76+4,1,-3,3,-1),0))</f>
        <v>0</v>
      </c>
      <c r="CK76">
        <f t="shared" si="455"/>
        <v>0</v>
      </c>
      <c r="CL76">
        <f t="shared" si="455"/>
        <v>0</v>
      </c>
      <c r="CM76">
        <f t="shared" si="455"/>
        <v>0</v>
      </c>
      <c r="CN76">
        <f t="shared" si="455"/>
        <v>0</v>
      </c>
      <c r="CO76">
        <f t="shared" si="455"/>
        <v>0</v>
      </c>
      <c r="CP76">
        <f t="shared" si="455"/>
        <v>0</v>
      </c>
      <c r="CQ76">
        <f t="shared" si="455"/>
        <v>0</v>
      </c>
      <c r="CR76">
        <f t="shared" si="455"/>
        <v>0</v>
      </c>
      <c r="CS76">
        <f t="shared" si="455"/>
        <v>0</v>
      </c>
      <c r="CT76">
        <f t="shared" ref="CT76:DC85" si="456">IF(OR($A76&gt;$E$2,CT$5&gt;$E$2),0,IF(AND($A76&lt;=$E$2-3,CT$5-$A76+1&gt;=1,CT$5-$A76+1&lt;=4),CHOOSE(CT$5-$A76+1,1,-3,3,-1),0)+IF(AND($A76-1&gt;=1,$A76-1&lt;=$E$2-3,CT$5-$A76+2&gt;=1,CT$5-$A76+2&lt;=4),-3*CHOOSE(CT$5-$A76+2,1,-3,3,-1),0)+IF(AND($A76-2&gt;=1,$A76-2&lt;=$E$2-3,CT$5-$A76+3&gt;=1,CT$5-$A76+3&lt;=4),3*CHOOSE(CT$5-$A76+3,1,-3,3,-1),0)+IF(AND($A76-3&gt;=1,$A76-3&lt;=$E$2-3,CT$5-$A76+4&gt;=1,CT$5-$A76+4&lt;=4),-1*CHOOSE(CT$5-$A76+4,1,-3,3,-1),0))</f>
        <v>0</v>
      </c>
      <c r="CU76">
        <f t="shared" si="456"/>
        <v>0</v>
      </c>
      <c r="CV76">
        <f t="shared" si="456"/>
        <v>0</v>
      </c>
      <c r="CW76">
        <f t="shared" si="456"/>
        <v>0</v>
      </c>
      <c r="CX76">
        <f t="shared" si="456"/>
        <v>0</v>
      </c>
      <c r="CY76">
        <f t="shared" si="456"/>
        <v>0</v>
      </c>
      <c r="CZ76">
        <f t="shared" si="456"/>
        <v>0</v>
      </c>
      <c r="DA76">
        <f t="shared" si="456"/>
        <v>0</v>
      </c>
      <c r="DB76">
        <f t="shared" si="456"/>
        <v>0</v>
      </c>
      <c r="DC76">
        <f t="shared" si="456"/>
        <v>0</v>
      </c>
      <c r="DD76">
        <f t="shared" ref="DD76:DM85" si="457">IF(OR($A76&gt;$E$2,DD$5&gt;$E$2),0,IF(AND($A76&lt;=$E$2-3,DD$5-$A76+1&gt;=1,DD$5-$A76+1&lt;=4),CHOOSE(DD$5-$A76+1,1,-3,3,-1),0)+IF(AND($A76-1&gt;=1,$A76-1&lt;=$E$2-3,DD$5-$A76+2&gt;=1,DD$5-$A76+2&lt;=4),-3*CHOOSE(DD$5-$A76+2,1,-3,3,-1),0)+IF(AND($A76-2&gt;=1,$A76-2&lt;=$E$2-3,DD$5-$A76+3&gt;=1,DD$5-$A76+3&lt;=4),3*CHOOSE(DD$5-$A76+3,1,-3,3,-1),0)+IF(AND($A76-3&gt;=1,$A76-3&lt;=$E$2-3,DD$5-$A76+4&gt;=1,DD$5-$A76+4&lt;=4),-1*CHOOSE(DD$5-$A76+4,1,-3,3,-1),0))</f>
        <v>0</v>
      </c>
      <c r="DE76">
        <f t="shared" si="457"/>
        <v>0</v>
      </c>
      <c r="DF76">
        <f t="shared" si="457"/>
        <v>0</v>
      </c>
      <c r="DG76">
        <f t="shared" si="457"/>
        <v>0</v>
      </c>
      <c r="DH76">
        <f t="shared" si="457"/>
        <v>0</v>
      </c>
      <c r="DI76">
        <f t="shared" si="457"/>
        <v>0</v>
      </c>
      <c r="DJ76">
        <f t="shared" si="457"/>
        <v>0</v>
      </c>
      <c r="DK76">
        <f t="shared" si="457"/>
        <v>0</v>
      </c>
      <c r="DL76">
        <f t="shared" si="457"/>
        <v>0</v>
      </c>
      <c r="DM76">
        <f t="shared" si="457"/>
        <v>0</v>
      </c>
      <c r="DN76">
        <f t="shared" ref="DN76:DV85" si="458">IF(OR($A76&gt;$E$2,DN$5&gt;$E$2),0,IF(AND($A76&lt;=$E$2-3,DN$5-$A76+1&gt;=1,DN$5-$A76+1&lt;=4),CHOOSE(DN$5-$A76+1,1,-3,3,-1),0)+IF(AND($A76-1&gt;=1,$A76-1&lt;=$E$2-3,DN$5-$A76+2&gt;=1,DN$5-$A76+2&lt;=4),-3*CHOOSE(DN$5-$A76+2,1,-3,3,-1),0)+IF(AND($A76-2&gt;=1,$A76-2&lt;=$E$2-3,DN$5-$A76+3&gt;=1,DN$5-$A76+3&lt;=4),3*CHOOSE(DN$5-$A76+3,1,-3,3,-1),0)+IF(AND($A76-3&gt;=1,$A76-3&lt;=$E$2-3,DN$5-$A76+4&gt;=1,DN$5-$A76+4&lt;=4),-1*CHOOSE(DN$5-$A76+4,1,-3,3,-1),0))</f>
        <v>0</v>
      </c>
      <c r="DO76">
        <f t="shared" si="458"/>
        <v>0</v>
      </c>
      <c r="DP76">
        <f t="shared" si="458"/>
        <v>0</v>
      </c>
      <c r="DQ76">
        <f t="shared" si="458"/>
        <v>0</v>
      </c>
      <c r="DR76">
        <f t="shared" si="458"/>
        <v>0</v>
      </c>
      <c r="DS76">
        <f t="shared" si="458"/>
        <v>0</v>
      </c>
      <c r="DT76">
        <f t="shared" si="458"/>
        <v>0</v>
      </c>
      <c r="DU76">
        <f t="shared" si="458"/>
        <v>0</v>
      </c>
      <c r="DV76">
        <f t="shared" si="458"/>
        <v>0</v>
      </c>
      <c r="DW76">
        <v>0</v>
      </c>
      <c r="DY76" s="10">
        <v>71</v>
      </c>
      <c r="DZ76">
        <f t="shared" si="327"/>
        <v>0</v>
      </c>
      <c r="EA76">
        <f t="shared" si="328"/>
        <v>0</v>
      </c>
      <c r="EB76">
        <f t="shared" si="329"/>
        <v>0</v>
      </c>
      <c r="EC76">
        <f t="shared" si="330"/>
        <v>0</v>
      </c>
      <c r="ED76">
        <f t="shared" si="331"/>
        <v>0</v>
      </c>
      <c r="EE76">
        <f t="shared" si="332"/>
        <v>0</v>
      </c>
      <c r="EF76">
        <f t="shared" si="333"/>
        <v>0</v>
      </c>
      <c r="EG76">
        <f t="shared" si="334"/>
        <v>0</v>
      </c>
      <c r="EH76">
        <f t="shared" si="335"/>
        <v>0</v>
      </c>
      <c r="EI76">
        <f t="shared" si="336"/>
        <v>0</v>
      </c>
      <c r="EJ76">
        <f t="shared" si="337"/>
        <v>0</v>
      </c>
      <c r="EK76">
        <f t="shared" si="338"/>
        <v>0</v>
      </c>
      <c r="EL76">
        <f t="shared" si="339"/>
        <v>0</v>
      </c>
      <c r="EM76">
        <f t="shared" si="340"/>
        <v>0</v>
      </c>
      <c r="EN76">
        <f t="shared" si="341"/>
        <v>0</v>
      </c>
      <c r="EO76">
        <f t="shared" si="342"/>
        <v>0</v>
      </c>
      <c r="EP76">
        <f t="shared" si="343"/>
        <v>0</v>
      </c>
      <c r="EQ76">
        <f t="shared" si="344"/>
        <v>0</v>
      </c>
      <c r="ER76">
        <f t="shared" si="345"/>
        <v>0</v>
      </c>
      <c r="ES76">
        <f t="shared" si="346"/>
        <v>0</v>
      </c>
      <c r="ET76">
        <f t="shared" si="347"/>
        <v>0</v>
      </c>
      <c r="EU76">
        <f t="shared" si="348"/>
        <v>0</v>
      </c>
      <c r="EV76">
        <f t="shared" si="349"/>
        <v>0</v>
      </c>
      <c r="EW76">
        <f t="shared" si="350"/>
        <v>0</v>
      </c>
      <c r="EX76">
        <f t="shared" si="351"/>
        <v>0</v>
      </c>
      <c r="EY76">
        <f t="shared" si="352"/>
        <v>0</v>
      </c>
      <c r="EZ76">
        <f t="shared" si="353"/>
        <v>0</v>
      </c>
      <c r="FA76">
        <f t="shared" si="354"/>
        <v>0</v>
      </c>
      <c r="FB76">
        <f t="shared" si="355"/>
        <v>0</v>
      </c>
      <c r="FC76">
        <f t="shared" si="356"/>
        <v>0</v>
      </c>
      <c r="FD76">
        <f t="shared" si="357"/>
        <v>0</v>
      </c>
      <c r="FE76">
        <f t="shared" si="358"/>
        <v>0</v>
      </c>
      <c r="FF76">
        <f t="shared" si="359"/>
        <v>0</v>
      </c>
      <c r="FG76">
        <f t="shared" si="360"/>
        <v>0</v>
      </c>
      <c r="FH76">
        <f t="shared" si="361"/>
        <v>0</v>
      </c>
      <c r="FI76">
        <f t="shared" si="362"/>
        <v>0</v>
      </c>
      <c r="FJ76">
        <f t="shared" si="363"/>
        <v>0</v>
      </c>
      <c r="FK76">
        <f t="shared" si="364"/>
        <v>0</v>
      </c>
      <c r="FL76">
        <f t="shared" si="365"/>
        <v>0</v>
      </c>
      <c r="FM76">
        <f t="shared" si="366"/>
        <v>0</v>
      </c>
      <c r="FN76">
        <f t="shared" si="367"/>
        <v>0</v>
      </c>
      <c r="FO76">
        <f t="shared" si="368"/>
        <v>0</v>
      </c>
      <c r="FP76">
        <f t="shared" si="369"/>
        <v>0</v>
      </c>
      <c r="FQ76">
        <f t="shared" si="370"/>
        <v>0</v>
      </c>
      <c r="FR76">
        <f t="shared" si="371"/>
        <v>0</v>
      </c>
      <c r="FS76">
        <f t="shared" si="372"/>
        <v>0</v>
      </c>
      <c r="FT76">
        <f t="shared" si="373"/>
        <v>0</v>
      </c>
      <c r="FU76">
        <f t="shared" si="374"/>
        <v>0</v>
      </c>
      <c r="FV76">
        <f t="shared" si="375"/>
        <v>0</v>
      </c>
      <c r="FW76">
        <f t="shared" si="376"/>
        <v>0</v>
      </c>
      <c r="FX76">
        <f t="shared" si="377"/>
        <v>0</v>
      </c>
      <c r="FY76">
        <f t="shared" si="378"/>
        <v>0</v>
      </c>
      <c r="FZ76">
        <f t="shared" si="379"/>
        <v>0</v>
      </c>
      <c r="GA76">
        <f t="shared" si="380"/>
        <v>0</v>
      </c>
      <c r="GB76">
        <f t="shared" si="381"/>
        <v>0</v>
      </c>
      <c r="GC76">
        <f t="shared" si="382"/>
        <v>0</v>
      </c>
      <c r="GD76">
        <f t="shared" si="383"/>
        <v>0</v>
      </c>
      <c r="GE76">
        <f t="shared" si="384"/>
        <v>0</v>
      </c>
      <c r="GF76">
        <f t="shared" si="385"/>
        <v>0</v>
      </c>
      <c r="GG76">
        <f t="shared" si="386"/>
        <v>0</v>
      </c>
      <c r="GH76">
        <f t="shared" si="387"/>
        <v>0</v>
      </c>
      <c r="GI76">
        <f t="shared" si="388"/>
        <v>0</v>
      </c>
      <c r="GJ76">
        <f t="shared" si="389"/>
        <v>0</v>
      </c>
      <c r="GK76">
        <f t="shared" si="390"/>
        <v>0</v>
      </c>
      <c r="GL76">
        <f t="shared" si="391"/>
        <v>0</v>
      </c>
      <c r="GM76">
        <f t="shared" si="392"/>
        <v>0</v>
      </c>
      <c r="GN76">
        <f t="shared" si="393"/>
        <v>0</v>
      </c>
      <c r="GO76">
        <f t="shared" si="394"/>
        <v>0</v>
      </c>
      <c r="GP76">
        <f t="shared" si="395"/>
        <v>0</v>
      </c>
      <c r="GQ76">
        <f t="shared" si="396"/>
        <v>0</v>
      </c>
      <c r="GR76">
        <f t="shared" si="397"/>
        <v>0</v>
      </c>
      <c r="GS76">
        <f t="shared" si="398"/>
        <v>0</v>
      </c>
      <c r="GT76">
        <f t="shared" si="399"/>
        <v>0</v>
      </c>
      <c r="GU76">
        <f t="shared" si="400"/>
        <v>0</v>
      </c>
      <c r="GV76">
        <f t="shared" si="401"/>
        <v>0</v>
      </c>
      <c r="GW76">
        <f t="shared" si="402"/>
        <v>0</v>
      </c>
      <c r="GX76">
        <f t="shared" si="403"/>
        <v>0</v>
      </c>
      <c r="GY76">
        <f t="shared" si="404"/>
        <v>0</v>
      </c>
      <c r="GZ76">
        <f t="shared" si="405"/>
        <v>0</v>
      </c>
      <c r="HA76">
        <f t="shared" si="406"/>
        <v>0</v>
      </c>
      <c r="HB76">
        <f t="shared" si="407"/>
        <v>0</v>
      </c>
      <c r="HC76">
        <f t="shared" si="408"/>
        <v>0</v>
      </c>
      <c r="HD76">
        <f t="shared" si="409"/>
        <v>0</v>
      </c>
      <c r="HE76">
        <f t="shared" si="410"/>
        <v>0</v>
      </c>
      <c r="HF76">
        <f t="shared" si="411"/>
        <v>0</v>
      </c>
      <c r="HG76">
        <f t="shared" si="412"/>
        <v>0</v>
      </c>
      <c r="HH76">
        <f t="shared" si="413"/>
        <v>0</v>
      </c>
      <c r="HI76">
        <f t="shared" si="414"/>
        <v>0</v>
      </c>
      <c r="HJ76">
        <f t="shared" si="415"/>
        <v>0</v>
      </c>
      <c r="HK76">
        <f t="shared" si="416"/>
        <v>0</v>
      </c>
      <c r="HL76">
        <f t="shared" si="417"/>
        <v>0</v>
      </c>
      <c r="HM76">
        <f t="shared" si="418"/>
        <v>0</v>
      </c>
      <c r="HN76">
        <f t="shared" si="419"/>
        <v>0</v>
      </c>
      <c r="HO76">
        <f t="shared" si="420"/>
        <v>0</v>
      </c>
      <c r="HP76">
        <f t="shared" si="421"/>
        <v>0</v>
      </c>
      <c r="HQ76">
        <f t="shared" si="422"/>
        <v>0</v>
      </c>
      <c r="HR76">
        <f t="shared" si="423"/>
        <v>0</v>
      </c>
      <c r="HS76">
        <f t="shared" si="424"/>
        <v>0</v>
      </c>
      <c r="HT76">
        <f t="shared" si="425"/>
        <v>0</v>
      </c>
      <c r="HU76">
        <f t="shared" si="426"/>
        <v>0</v>
      </c>
      <c r="HV76">
        <f t="shared" si="427"/>
        <v>0</v>
      </c>
      <c r="HW76">
        <f t="shared" si="428"/>
        <v>0</v>
      </c>
      <c r="HX76">
        <f t="shared" si="429"/>
        <v>0</v>
      </c>
      <c r="HY76">
        <f t="shared" si="430"/>
        <v>0</v>
      </c>
      <c r="HZ76">
        <f t="shared" si="431"/>
        <v>0</v>
      </c>
      <c r="IA76">
        <f t="shared" si="432"/>
        <v>0</v>
      </c>
      <c r="IB76">
        <f t="shared" si="433"/>
        <v>0</v>
      </c>
      <c r="IC76">
        <f t="shared" si="434"/>
        <v>0</v>
      </c>
      <c r="ID76">
        <f t="shared" si="435"/>
        <v>0</v>
      </c>
      <c r="IE76">
        <f t="shared" si="436"/>
        <v>0</v>
      </c>
      <c r="IF76">
        <f t="shared" si="437"/>
        <v>0</v>
      </c>
      <c r="IG76">
        <f t="shared" si="438"/>
        <v>0</v>
      </c>
      <c r="IH76">
        <f t="shared" si="439"/>
        <v>0</v>
      </c>
      <c r="II76">
        <f t="shared" si="440"/>
        <v>0</v>
      </c>
      <c r="IJ76">
        <f t="shared" si="441"/>
        <v>0</v>
      </c>
      <c r="IK76">
        <f t="shared" si="442"/>
        <v>0</v>
      </c>
      <c r="IL76">
        <f t="shared" si="443"/>
        <v>0</v>
      </c>
      <c r="IM76">
        <f t="shared" si="444"/>
        <v>0</v>
      </c>
      <c r="IN76">
        <f t="shared" si="445"/>
        <v>0</v>
      </c>
      <c r="IO76">
        <f t="shared" si="446"/>
        <v>0</v>
      </c>
    </row>
    <row r="77" spans="1:249" ht="15">
      <c r="A77" s="11">
        <v>72</v>
      </c>
      <c r="B77" s="11" t="str">
        <f>IF(A77&lt;=$E$2,Inputs!A77,"")</f>
        <v/>
      </c>
      <c r="C77" s="11">
        <f>IF(A77&lt;=$E$2,Inputs!D77,0)</f>
        <v>0</v>
      </c>
      <c r="D77" s="11">
        <f>IF(A77&lt;=$E$2,Inputs!F77,0)</f>
        <v>0</v>
      </c>
      <c r="E77" s="11">
        <f t="shared" si="326"/>
        <v>0</v>
      </c>
      <c r="G77" s="9">
        <v>72</v>
      </c>
      <c r="H77">
        <f t="shared" si="447"/>
        <v>0</v>
      </c>
      <c r="I77">
        <f t="shared" si="447"/>
        <v>0</v>
      </c>
      <c r="J77">
        <f t="shared" si="447"/>
        <v>0</v>
      </c>
      <c r="K77">
        <f t="shared" si="447"/>
        <v>0</v>
      </c>
      <c r="L77">
        <f t="shared" si="447"/>
        <v>0</v>
      </c>
      <c r="M77">
        <f t="shared" si="447"/>
        <v>0</v>
      </c>
      <c r="N77">
        <f t="shared" si="447"/>
        <v>0</v>
      </c>
      <c r="O77">
        <f t="shared" si="447"/>
        <v>0</v>
      </c>
      <c r="P77">
        <f t="shared" si="447"/>
        <v>0</v>
      </c>
      <c r="Q77">
        <f t="shared" si="447"/>
        <v>0</v>
      </c>
      <c r="R77">
        <f t="shared" si="448"/>
        <v>0</v>
      </c>
      <c r="S77">
        <f t="shared" si="448"/>
        <v>0</v>
      </c>
      <c r="T77">
        <f t="shared" si="448"/>
        <v>0</v>
      </c>
      <c r="U77">
        <f t="shared" si="448"/>
        <v>0</v>
      </c>
      <c r="V77">
        <f t="shared" si="448"/>
        <v>0</v>
      </c>
      <c r="W77">
        <f t="shared" si="448"/>
        <v>0</v>
      </c>
      <c r="X77">
        <f t="shared" si="448"/>
        <v>0</v>
      </c>
      <c r="Y77">
        <f t="shared" si="448"/>
        <v>0</v>
      </c>
      <c r="Z77">
        <f t="shared" si="448"/>
        <v>0</v>
      </c>
      <c r="AA77">
        <f t="shared" si="448"/>
        <v>0</v>
      </c>
      <c r="AB77">
        <f t="shared" si="449"/>
        <v>0</v>
      </c>
      <c r="AC77">
        <f t="shared" si="449"/>
        <v>0</v>
      </c>
      <c r="AD77">
        <f t="shared" si="449"/>
        <v>0</v>
      </c>
      <c r="AE77">
        <f t="shared" si="449"/>
        <v>0</v>
      </c>
      <c r="AF77">
        <f t="shared" si="449"/>
        <v>0</v>
      </c>
      <c r="AG77">
        <f t="shared" si="449"/>
        <v>0</v>
      </c>
      <c r="AH77">
        <f t="shared" si="449"/>
        <v>0</v>
      </c>
      <c r="AI77">
        <f t="shared" si="449"/>
        <v>0</v>
      </c>
      <c r="AJ77">
        <f t="shared" si="449"/>
        <v>0</v>
      </c>
      <c r="AK77">
        <f t="shared" si="449"/>
        <v>0</v>
      </c>
      <c r="AL77">
        <f t="shared" si="450"/>
        <v>0</v>
      </c>
      <c r="AM77">
        <f t="shared" si="450"/>
        <v>0</v>
      </c>
      <c r="AN77">
        <f t="shared" si="450"/>
        <v>0</v>
      </c>
      <c r="AO77">
        <f t="shared" si="450"/>
        <v>0</v>
      </c>
      <c r="AP77">
        <f t="shared" si="450"/>
        <v>0</v>
      </c>
      <c r="AQ77">
        <f t="shared" si="450"/>
        <v>0</v>
      </c>
      <c r="AR77">
        <f t="shared" si="450"/>
        <v>0</v>
      </c>
      <c r="AS77">
        <f t="shared" si="450"/>
        <v>0</v>
      </c>
      <c r="AT77">
        <f t="shared" si="450"/>
        <v>0</v>
      </c>
      <c r="AU77">
        <f t="shared" si="450"/>
        <v>0</v>
      </c>
      <c r="AV77">
        <f t="shared" si="451"/>
        <v>0</v>
      </c>
      <c r="AW77">
        <f t="shared" si="451"/>
        <v>0</v>
      </c>
      <c r="AX77">
        <f t="shared" si="451"/>
        <v>0</v>
      </c>
      <c r="AY77">
        <f t="shared" si="451"/>
        <v>0</v>
      </c>
      <c r="AZ77">
        <f t="shared" si="451"/>
        <v>0</v>
      </c>
      <c r="BA77">
        <f t="shared" si="451"/>
        <v>0</v>
      </c>
      <c r="BB77">
        <f t="shared" si="451"/>
        <v>0</v>
      </c>
      <c r="BC77">
        <f t="shared" si="451"/>
        <v>0</v>
      </c>
      <c r="BD77">
        <f t="shared" si="451"/>
        <v>0</v>
      </c>
      <c r="BE77">
        <f t="shared" si="451"/>
        <v>0</v>
      </c>
      <c r="BF77">
        <f t="shared" si="452"/>
        <v>0</v>
      </c>
      <c r="BG77">
        <f t="shared" si="452"/>
        <v>0</v>
      </c>
      <c r="BH77">
        <f t="shared" si="452"/>
        <v>0</v>
      </c>
      <c r="BI77">
        <f t="shared" si="452"/>
        <v>0</v>
      </c>
      <c r="BJ77">
        <f t="shared" si="452"/>
        <v>0</v>
      </c>
      <c r="BK77">
        <f t="shared" si="452"/>
        <v>0</v>
      </c>
      <c r="BL77">
        <f t="shared" si="452"/>
        <v>0</v>
      </c>
      <c r="BM77">
        <f t="shared" si="452"/>
        <v>0</v>
      </c>
      <c r="BN77">
        <f t="shared" si="452"/>
        <v>0</v>
      </c>
      <c r="BO77">
        <f t="shared" si="452"/>
        <v>0</v>
      </c>
      <c r="BP77">
        <f t="shared" si="453"/>
        <v>0</v>
      </c>
      <c r="BQ77">
        <f t="shared" si="453"/>
        <v>0</v>
      </c>
      <c r="BR77">
        <f t="shared" si="453"/>
        <v>0</v>
      </c>
      <c r="BS77">
        <f t="shared" si="453"/>
        <v>0</v>
      </c>
      <c r="BT77">
        <f t="shared" si="453"/>
        <v>0</v>
      </c>
      <c r="BU77">
        <f t="shared" si="453"/>
        <v>0</v>
      </c>
      <c r="BV77">
        <f t="shared" si="453"/>
        <v>0</v>
      </c>
      <c r="BW77">
        <f t="shared" si="453"/>
        <v>0</v>
      </c>
      <c r="BX77">
        <f t="shared" si="453"/>
        <v>0</v>
      </c>
      <c r="BY77">
        <f t="shared" si="453"/>
        <v>0</v>
      </c>
      <c r="BZ77">
        <f t="shared" si="454"/>
        <v>0</v>
      </c>
      <c r="CA77">
        <f t="shared" si="454"/>
        <v>0</v>
      </c>
      <c r="CB77">
        <f t="shared" si="454"/>
        <v>0</v>
      </c>
      <c r="CC77">
        <f t="shared" si="454"/>
        <v>0</v>
      </c>
      <c r="CD77">
        <f t="shared" si="454"/>
        <v>0</v>
      </c>
      <c r="CE77">
        <f t="shared" si="454"/>
        <v>0</v>
      </c>
      <c r="CF77">
        <f t="shared" si="454"/>
        <v>0</v>
      </c>
      <c r="CG77">
        <f t="shared" si="454"/>
        <v>0</v>
      </c>
      <c r="CH77">
        <f t="shared" si="454"/>
        <v>0</v>
      </c>
      <c r="CI77">
        <f t="shared" si="454"/>
        <v>0</v>
      </c>
      <c r="CJ77">
        <f t="shared" si="455"/>
        <v>0</v>
      </c>
      <c r="CK77">
        <f t="shared" si="455"/>
        <v>0</v>
      </c>
      <c r="CL77">
        <f t="shared" si="455"/>
        <v>0</v>
      </c>
      <c r="CM77">
        <f t="shared" si="455"/>
        <v>0</v>
      </c>
      <c r="CN77">
        <f t="shared" si="455"/>
        <v>0</v>
      </c>
      <c r="CO77">
        <f t="shared" si="455"/>
        <v>0</v>
      </c>
      <c r="CP77">
        <f t="shared" si="455"/>
        <v>0</v>
      </c>
      <c r="CQ77">
        <f t="shared" si="455"/>
        <v>0</v>
      </c>
      <c r="CR77">
        <f t="shared" si="455"/>
        <v>0</v>
      </c>
      <c r="CS77">
        <f t="shared" si="455"/>
        <v>0</v>
      </c>
      <c r="CT77">
        <f t="shared" si="456"/>
        <v>0</v>
      </c>
      <c r="CU77">
        <f t="shared" si="456"/>
        <v>0</v>
      </c>
      <c r="CV77">
        <f t="shared" si="456"/>
        <v>0</v>
      </c>
      <c r="CW77">
        <f t="shared" si="456"/>
        <v>0</v>
      </c>
      <c r="CX77">
        <f t="shared" si="456"/>
        <v>0</v>
      </c>
      <c r="CY77">
        <f t="shared" si="456"/>
        <v>0</v>
      </c>
      <c r="CZ77">
        <f t="shared" si="456"/>
        <v>0</v>
      </c>
      <c r="DA77">
        <f t="shared" si="456"/>
        <v>0</v>
      </c>
      <c r="DB77">
        <f t="shared" si="456"/>
        <v>0</v>
      </c>
      <c r="DC77">
        <f t="shared" si="456"/>
        <v>0</v>
      </c>
      <c r="DD77">
        <f t="shared" si="457"/>
        <v>0</v>
      </c>
      <c r="DE77">
        <f t="shared" si="457"/>
        <v>0</v>
      </c>
      <c r="DF77">
        <f t="shared" si="457"/>
        <v>0</v>
      </c>
      <c r="DG77">
        <f t="shared" si="457"/>
        <v>0</v>
      </c>
      <c r="DH77">
        <f t="shared" si="457"/>
        <v>0</v>
      </c>
      <c r="DI77">
        <f t="shared" si="457"/>
        <v>0</v>
      </c>
      <c r="DJ77">
        <f t="shared" si="457"/>
        <v>0</v>
      </c>
      <c r="DK77">
        <f t="shared" si="457"/>
        <v>0</v>
      </c>
      <c r="DL77">
        <f t="shared" si="457"/>
        <v>0</v>
      </c>
      <c r="DM77">
        <f t="shared" si="457"/>
        <v>0</v>
      </c>
      <c r="DN77">
        <f t="shared" si="458"/>
        <v>0</v>
      </c>
      <c r="DO77">
        <f t="shared" si="458"/>
        <v>0</v>
      </c>
      <c r="DP77">
        <f t="shared" si="458"/>
        <v>0</v>
      </c>
      <c r="DQ77">
        <f t="shared" si="458"/>
        <v>0</v>
      </c>
      <c r="DR77">
        <f t="shared" si="458"/>
        <v>0</v>
      </c>
      <c r="DS77">
        <f t="shared" si="458"/>
        <v>0</v>
      </c>
      <c r="DT77">
        <f t="shared" si="458"/>
        <v>0</v>
      </c>
      <c r="DU77">
        <f t="shared" si="458"/>
        <v>0</v>
      </c>
      <c r="DV77">
        <f t="shared" si="458"/>
        <v>0</v>
      </c>
      <c r="DW77">
        <v>0</v>
      </c>
      <c r="DY77" s="10">
        <v>72</v>
      </c>
      <c r="DZ77">
        <f t="shared" si="327"/>
        <v>0</v>
      </c>
      <c r="EA77">
        <f t="shared" si="328"/>
        <v>0</v>
      </c>
      <c r="EB77">
        <f t="shared" si="329"/>
        <v>0</v>
      </c>
      <c r="EC77">
        <f t="shared" si="330"/>
        <v>0</v>
      </c>
      <c r="ED77">
        <f t="shared" si="331"/>
        <v>0</v>
      </c>
      <c r="EE77">
        <f t="shared" si="332"/>
        <v>0</v>
      </c>
      <c r="EF77">
        <f t="shared" si="333"/>
        <v>0</v>
      </c>
      <c r="EG77">
        <f t="shared" si="334"/>
        <v>0</v>
      </c>
      <c r="EH77">
        <f t="shared" si="335"/>
        <v>0</v>
      </c>
      <c r="EI77">
        <f t="shared" si="336"/>
        <v>0</v>
      </c>
      <c r="EJ77">
        <f t="shared" si="337"/>
        <v>0</v>
      </c>
      <c r="EK77">
        <f t="shared" si="338"/>
        <v>0</v>
      </c>
      <c r="EL77">
        <f t="shared" si="339"/>
        <v>0</v>
      </c>
      <c r="EM77">
        <f t="shared" si="340"/>
        <v>0</v>
      </c>
      <c r="EN77">
        <f t="shared" si="341"/>
        <v>0</v>
      </c>
      <c r="EO77">
        <f t="shared" si="342"/>
        <v>0</v>
      </c>
      <c r="EP77">
        <f t="shared" si="343"/>
        <v>0</v>
      </c>
      <c r="EQ77">
        <f t="shared" si="344"/>
        <v>0</v>
      </c>
      <c r="ER77">
        <f t="shared" si="345"/>
        <v>0</v>
      </c>
      <c r="ES77">
        <f t="shared" si="346"/>
        <v>0</v>
      </c>
      <c r="ET77">
        <f t="shared" si="347"/>
        <v>0</v>
      </c>
      <c r="EU77">
        <f t="shared" si="348"/>
        <v>0</v>
      </c>
      <c r="EV77">
        <f t="shared" si="349"/>
        <v>0</v>
      </c>
      <c r="EW77">
        <f t="shared" si="350"/>
        <v>0</v>
      </c>
      <c r="EX77">
        <f t="shared" si="351"/>
        <v>0</v>
      </c>
      <c r="EY77">
        <f t="shared" si="352"/>
        <v>0</v>
      </c>
      <c r="EZ77">
        <f t="shared" si="353"/>
        <v>0</v>
      </c>
      <c r="FA77">
        <f t="shared" si="354"/>
        <v>0</v>
      </c>
      <c r="FB77">
        <f t="shared" si="355"/>
        <v>0</v>
      </c>
      <c r="FC77">
        <f t="shared" si="356"/>
        <v>0</v>
      </c>
      <c r="FD77">
        <f t="shared" si="357"/>
        <v>0</v>
      </c>
      <c r="FE77">
        <f t="shared" si="358"/>
        <v>0</v>
      </c>
      <c r="FF77">
        <f t="shared" si="359"/>
        <v>0</v>
      </c>
      <c r="FG77">
        <f t="shared" si="360"/>
        <v>0</v>
      </c>
      <c r="FH77">
        <f t="shared" si="361"/>
        <v>0</v>
      </c>
      <c r="FI77">
        <f t="shared" si="362"/>
        <v>0</v>
      </c>
      <c r="FJ77">
        <f t="shared" si="363"/>
        <v>0</v>
      </c>
      <c r="FK77">
        <f t="shared" si="364"/>
        <v>0</v>
      </c>
      <c r="FL77">
        <f t="shared" si="365"/>
        <v>0</v>
      </c>
      <c r="FM77">
        <f t="shared" si="366"/>
        <v>0</v>
      </c>
      <c r="FN77">
        <f t="shared" si="367"/>
        <v>0</v>
      </c>
      <c r="FO77">
        <f t="shared" si="368"/>
        <v>0</v>
      </c>
      <c r="FP77">
        <f t="shared" si="369"/>
        <v>0</v>
      </c>
      <c r="FQ77">
        <f t="shared" si="370"/>
        <v>0</v>
      </c>
      <c r="FR77">
        <f t="shared" si="371"/>
        <v>0</v>
      </c>
      <c r="FS77">
        <f t="shared" si="372"/>
        <v>0</v>
      </c>
      <c r="FT77">
        <f t="shared" si="373"/>
        <v>0</v>
      </c>
      <c r="FU77">
        <f t="shared" si="374"/>
        <v>0</v>
      </c>
      <c r="FV77">
        <f t="shared" si="375"/>
        <v>0</v>
      </c>
      <c r="FW77">
        <f t="shared" si="376"/>
        <v>0</v>
      </c>
      <c r="FX77">
        <f t="shared" si="377"/>
        <v>0</v>
      </c>
      <c r="FY77">
        <f t="shared" si="378"/>
        <v>0</v>
      </c>
      <c r="FZ77">
        <f t="shared" si="379"/>
        <v>0</v>
      </c>
      <c r="GA77">
        <f t="shared" si="380"/>
        <v>0</v>
      </c>
      <c r="GB77">
        <f t="shared" si="381"/>
        <v>0</v>
      </c>
      <c r="GC77">
        <f t="shared" si="382"/>
        <v>0</v>
      </c>
      <c r="GD77">
        <f t="shared" si="383"/>
        <v>0</v>
      </c>
      <c r="GE77">
        <f t="shared" si="384"/>
        <v>0</v>
      </c>
      <c r="GF77">
        <f t="shared" si="385"/>
        <v>0</v>
      </c>
      <c r="GG77">
        <f t="shared" si="386"/>
        <v>0</v>
      </c>
      <c r="GH77">
        <f t="shared" si="387"/>
        <v>0</v>
      </c>
      <c r="GI77">
        <f t="shared" si="388"/>
        <v>0</v>
      </c>
      <c r="GJ77">
        <f t="shared" si="389"/>
        <v>0</v>
      </c>
      <c r="GK77">
        <f t="shared" si="390"/>
        <v>0</v>
      </c>
      <c r="GL77">
        <f t="shared" si="391"/>
        <v>0</v>
      </c>
      <c r="GM77">
        <f t="shared" si="392"/>
        <v>0</v>
      </c>
      <c r="GN77">
        <f t="shared" si="393"/>
        <v>0</v>
      </c>
      <c r="GO77">
        <f t="shared" si="394"/>
        <v>0</v>
      </c>
      <c r="GP77">
        <f t="shared" si="395"/>
        <v>0</v>
      </c>
      <c r="GQ77">
        <f t="shared" si="396"/>
        <v>0</v>
      </c>
      <c r="GR77">
        <f t="shared" si="397"/>
        <v>0</v>
      </c>
      <c r="GS77">
        <f t="shared" si="398"/>
        <v>0</v>
      </c>
      <c r="GT77">
        <f t="shared" si="399"/>
        <v>0</v>
      </c>
      <c r="GU77">
        <f t="shared" si="400"/>
        <v>0</v>
      </c>
      <c r="GV77">
        <f t="shared" si="401"/>
        <v>0</v>
      </c>
      <c r="GW77">
        <f t="shared" si="402"/>
        <v>0</v>
      </c>
      <c r="GX77">
        <f t="shared" si="403"/>
        <v>0</v>
      </c>
      <c r="GY77">
        <f t="shared" si="404"/>
        <v>0</v>
      </c>
      <c r="GZ77">
        <f t="shared" si="405"/>
        <v>0</v>
      </c>
      <c r="HA77">
        <f t="shared" si="406"/>
        <v>0</v>
      </c>
      <c r="HB77">
        <f t="shared" si="407"/>
        <v>0</v>
      </c>
      <c r="HC77">
        <f t="shared" si="408"/>
        <v>0</v>
      </c>
      <c r="HD77">
        <f t="shared" si="409"/>
        <v>0</v>
      </c>
      <c r="HE77">
        <f t="shared" si="410"/>
        <v>0</v>
      </c>
      <c r="HF77">
        <f t="shared" si="411"/>
        <v>0</v>
      </c>
      <c r="HG77">
        <f t="shared" si="412"/>
        <v>0</v>
      </c>
      <c r="HH77">
        <f t="shared" si="413"/>
        <v>0</v>
      </c>
      <c r="HI77">
        <f t="shared" si="414"/>
        <v>0</v>
      </c>
      <c r="HJ77">
        <f t="shared" si="415"/>
        <v>0</v>
      </c>
      <c r="HK77">
        <f t="shared" si="416"/>
        <v>0</v>
      </c>
      <c r="HL77">
        <f t="shared" si="417"/>
        <v>0</v>
      </c>
      <c r="HM77">
        <f t="shared" si="418"/>
        <v>0</v>
      </c>
      <c r="HN77">
        <f t="shared" si="419"/>
        <v>0</v>
      </c>
      <c r="HO77">
        <f t="shared" si="420"/>
        <v>0</v>
      </c>
      <c r="HP77">
        <f t="shared" si="421"/>
        <v>0</v>
      </c>
      <c r="HQ77">
        <f t="shared" si="422"/>
        <v>0</v>
      </c>
      <c r="HR77">
        <f t="shared" si="423"/>
        <v>0</v>
      </c>
      <c r="HS77">
        <f t="shared" si="424"/>
        <v>0</v>
      </c>
      <c r="HT77">
        <f t="shared" si="425"/>
        <v>0</v>
      </c>
      <c r="HU77">
        <f t="shared" si="426"/>
        <v>0</v>
      </c>
      <c r="HV77">
        <f t="shared" si="427"/>
        <v>0</v>
      </c>
      <c r="HW77">
        <f t="shared" si="428"/>
        <v>0</v>
      </c>
      <c r="HX77">
        <f t="shared" si="429"/>
        <v>0</v>
      </c>
      <c r="HY77">
        <f t="shared" si="430"/>
        <v>0</v>
      </c>
      <c r="HZ77">
        <f t="shared" si="431"/>
        <v>0</v>
      </c>
      <c r="IA77">
        <f t="shared" si="432"/>
        <v>0</v>
      </c>
      <c r="IB77">
        <f t="shared" si="433"/>
        <v>0</v>
      </c>
      <c r="IC77">
        <f t="shared" si="434"/>
        <v>0</v>
      </c>
      <c r="ID77">
        <f t="shared" si="435"/>
        <v>0</v>
      </c>
      <c r="IE77">
        <f t="shared" si="436"/>
        <v>0</v>
      </c>
      <c r="IF77">
        <f t="shared" si="437"/>
        <v>0</v>
      </c>
      <c r="IG77">
        <f t="shared" si="438"/>
        <v>0</v>
      </c>
      <c r="IH77">
        <f t="shared" si="439"/>
        <v>0</v>
      </c>
      <c r="II77">
        <f t="shared" si="440"/>
        <v>0</v>
      </c>
      <c r="IJ77">
        <f t="shared" si="441"/>
        <v>0</v>
      </c>
      <c r="IK77">
        <f t="shared" si="442"/>
        <v>0</v>
      </c>
      <c r="IL77">
        <f t="shared" si="443"/>
        <v>0</v>
      </c>
      <c r="IM77">
        <f t="shared" si="444"/>
        <v>0</v>
      </c>
      <c r="IN77">
        <f t="shared" si="445"/>
        <v>0</v>
      </c>
      <c r="IO77">
        <f t="shared" si="446"/>
        <v>0</v>
      </c>
    </row>
    <row r="78" spans="1:249" ht="15">
      <c r="A78" s="11">
        <v>73</v>
      </c>
      <c r="B78" s="11" t="str">
        <f>IF(A78&lt;=$E$2,Inputs!A78,"")</f>
        <v/>
      </c>
      <c r="C78" s="11">
        <f>IF(A78&lt;=$E$2,Inputs!D78,0)</f>
        <v>0</v>
      </c>
      <c r="D78" s="11">
        <f>IF(A78&lt;=$E$2,Inputs!F78,0)</f>
        <v>0</v>
      </c>
      <c r="E78" s="11">
        <f t="shared" si="326"/>
        <v>0</v>
      </c>
      <c r="G78" s="9">
        <v>73</v>
      </c>
      <c r="H78">
        <f t="shared" si="447"/>
        <v>0</v>
      </c>
      <c r="I78">
        <f t="shared" si="447"/>
        <v>0</v>
      </c>
      <c r="J78">
        <f t="shared" si="447"/>
        <v>0</v>
      </c>
      <c r="K78">
        <f t="shared" si="447"/>
        <v>0</v>
      </c>
      <c r="L78">
        <f t="shared" si="447"/>
        <v>0</v>
      </c>
      <c r="M78">
        <f t="shared" si="447"/>
        <v>0</v>
      </c>
      <c r="N78">
        <f t="shared" si="447"/>
        <v>0</v>
      </c>
      <c r="O78">
        <f t="shared" si="447"/>
        <v>0</v>
      </c>
      <c r="P78">
        <f t="shared" si="447"/>
        <v>0</v>
      </c>
      <c r="Q78">
        <f t="shared" si="447"/>
        <v>0</v>
      </c>
      <c r="R78">
        <f t="shared" si="448"/>
        <v>0</v>
      </c>
      <c r="S78">
        <f t="shared" si="448"/>
        <v>0</v>
      </c>
      <c r="T78">
        <f t="shared" si="448"/>
        <v>0</v>
      </c>
      <c r="U78">
        <f t="shared" si="448"/>
        <v>0</v>
      </c>
      <c r="V78">
        <f t="shared" si="448"/>
        <v>0</v>
      </c>
      <c r="W78">
        <f t="shared" si="448"/>
        <v>0</v>
      </c>
      <c r="X78">
        <f t="shared" si="448"/>
        <v>0</v>
      </c>
      <c r="Y78">
        <f t="shared" si="448"/>
        <v>0</v>
      </c>
      <c r="Z78">
        <f t="shared" si="448"/>
        <v>0</v>
      </c>
      <c r="AA78">
        <f t="shared" si="448"/>
        <v>0</v>
      </c>
      <c r="AB78">
        <f t="shared" si="449"/>
        <v>0</v>
      </c>
      <c r="AC78">
        <f t="shared" si="449"/>
        <v>0</v>
      </c>
      <c r="AD78">
        <f t="shared" si="449"/>
        <v>0</v>
      </c>
      <c r="AE78">
        <f t="shared" si="449"/>
        <v>0</v>
      </c>
      <c r="AF78">
        <f t="shared" si="449"/>
        <v>0</v>
      </c>
      <c r="AG78">
        <f t="shared" si="449"/>
        <v>0</v>
      </c>
      <c r="AH78">
        <f t="shared" si="449"/>
        <v>0</v>
      </c>
      <c r="AI78">
        <f t="shared" si="449"/>
        <v>0</v>
      </c>
      <c r="AJ78">
        <f t="shared" si="449"/>
        <v>0</v>
      </c>
      <c r="AK78">
        <f t="shared" si="449"/>
        <v>0</v>
      </c>
      <c r="AL78">
        <f t="shared" si="450"/>
        <v>0</v>
      </c>
      <c r="AM78">
        <f t="shared" si="450"/>
        <v>0</v>
      </c>
      <c r="AN78">
        <f t="shared" si="450"/>
        <v>0</v>
      </c>
      <c r="AO78">
        <f t="shared" si="450"/>
        <v>0</v>
      </c>
      <c r="AP78">
        <f t="shared" si="450"/>
        <v>0</v>
      </c>
      <c r="AQ78">
        <f t="shared" si="450"/>
        <v>0</v>
      </c>
      <c r="AR78">
        <f t="shared" si="450"/>
        <v>0</v>
      </c>
      <c r="AS78">
        <f t="shared" si="450"/>
        <v>0</v>
      </c>
      <c r="AT78">
        <f t="shared" si="450"/>
        <v>0</v>
      </c>
      <c r="AU78">
        <f t="shared" si="450"/>
        <v>0</v>
      </c>
      <c r="AV78">
        <f t="shared" si="451"/>
        <v>0</v>
      </c>
      <c r="AW78">
        <f t="shared" si="451"/>
        <v>0</v>
      </c>
      <c r="AX78">
        <f t="shared" si="451"/>
        <v>0</v>
      </c>
      <c r="AY78">
        <f t="shared" si="451"/>
        <v>0</v>
      </c>
      <c r="AZ78">
        <f t="shared" si="451"/>
        <v>0</v>
      </c>
      <c r="BA78">
        <f t="shared" si="451"/>
        <v>0</v>
      </c>
      <c r="BB78">
        <f t="shared" si="451"/>
        <v>0</v>
      </c>
      <c r="BC78">
        <f t="shared" si="451"/>
        <v>0</v>
      </c>
      <c r="BD78">
        <f t="shared" si="451"/>
        <v>0</v>
      </c>
      <c r="BE78">
        <f t="shared" si="451"/>
        <v>0</v>
      </c>
      <c r="BF78">
        <f t="shared" si="452"/>
        <v>0</v>
      </c>
      <c r="BG78">
        <f t="shared" si="452"/>
        <v>0</v>
      </c>
      <c r="BH78">
        <f t="shared" si="452"/>
        <v>0</v>
      </c>
      <c r="BI78">
        <f t="shared" si="452"/>
        <v>0</v>
      </c>
      <c r="BJ78">
        <f t="shared" si="452"/>
        <v>0</v>
      </c>
      <c r="BK78">
        <f t="shared" si="452"/>
        <v>0</v>
      </c>
      <c r="BL78">
        <f t="shared" si="452"/>
        <v>0</v>
      </c>
      <c r="BM78">
        <f t="shared" si="452"/>
        <v>0</v>
      </c>
      <c r="BN78">
        <f t="shared" si="452"/>
        <v>0</v>
      </c>
      <c r="BO78">
        <f t="shared" si="452"/>
        <v>0</v>
      </c>
      <c r="BP78">
        <f t="shared" si="453"/>
        <v>0</v>
      </c>
      <c r="BQ78">
        <f t="shared" si="453"/>
        <v>0</v>
      </c>
      <c r="BR78">
        <f t="shared" si="453"/>
        <v>0</v>
      </c>
      <c r="BS78">
        <f t="shared" si="453"/>
        <v>0</v>
      </c>
      <c r="BT78">
        <f t="shared" si="453"/>
        <v>0</v>
      </c>
      <c r="BU78">
        <f t="shared" si="453"/>
        <v>0</v>
      </c>
      <c r="BV78">
        <f t="shared" si="453"/>
        <v>0</v>
      </c>
      <c r="BW78">
        <f t="shared" si="453"/>
        <v>0</v>
      </c>
      <c r="BX78">
        <f t="shared" si="453"/>
        <v>0</v>
      </c>
      <c r="BY78">
        <f t="shared" si="453"/>
        <v>0</v>
      </c>
      <c r="BZ78">
        <f t="shared" si="454"/>
        <v>0</v>
      </c>
      <c r="CA78">
        <f t="shared" si="454"/>
        <v>0</v>
      </c>
      <c r="CB78">
        <f t="shared" si="454"/>
        <v>0</v>
      </c>
      <c r="CC78">
        <f t="shared" si="454"/>
        <v>0</v>
      </c>
      <c r="CD78">
        <f t="shared" si="454"/>
        <v>0</v>
      </c>
      <c r="CE78">
        <f t="shared" si="454"/>
        <v>0</v>
      </c>
      <c r="CF78">
        <f t="shared" si="454"/>
        <v>0</v>
      </c>
      <c r="CG78">
        <f t="shared" si="454"/>
        <v>0</v>
      </c>
      <c r="CH78">
        <f t="shared" si="454"/>
        <v>0</v>
      </c>
      <c r="CI78">
        <f t="shared" si="454"/>
        <v>0</v>
      </c>
      <c r="CJ78">
        <f t="shared" si="455"/>
        <v>0</v>
      </c>
      <c r="CK78">
        <f t="shared" si="455"/>
        <v>0</v>
      </c>
      <c r="CL78">
        <f t="shared" si="455"/>
        <v>0</v>
      </c>
      <c r="CM78">
        <f t="shared" si="455"/>
        <v>0</v>
      </c>
      <c r="CN78">
        <f t="shared" si="455"/>
        <v>0</v>
      </c>
      <c r="CO78">
        <f t="shared" si="455"/>
        <v>0</v>
      </c>
      <c r="CP78">
        <f t="shared" si="455"/>
        <v>0</v>
      </c>
      <c r="CQ78">
        <f t="shared" si="455"/>
        <v>0</v>
      </c>
      <c r="CR78">
        <f t="shared" si="455"/>
        <v>0</v>
      </c>
      <c r="CS78">
        <f t="shared" si="455"/>
        <v>0</v>
      </c>
      <c r="CT78">
        <f t="shared" si="456"/>
        <v>0</v>
      </c>
      <c r="CU78">
        <f t="shared" si="456"/>
        <v>0</v>
      </c>
      <c r="CV78">
        <f t="shared" si="456"/>
        <v>0</v>
      </c>
      <c r="CW78">
        <f t="shared" si="456"/>
        <v>0</v>
      </c>
      <c r="CX78">
        <f t="shared" si="456"/>
        <v>0</v>
      </c>
      <c r="CY78">
        <f t="shared" si="456"/>
        <v>0</v>
      </c>
      <c r="CZ78">
        <f t="shared" si="456"/>
        <v>0</v>
      </c>
      <c r="DA78">
        <f t="shared" si="456"/>
        <v>0</v>
      </c>
      <c r="DB78">
        <f t="shared" si="456"/>
        <v>0</v>
      </c>
      <c r="DC78">
        <f t="shared" si="456"/>
        <v>0</v>
      </c>
      <c r="DD78">
        <f t="shared" si="457"/>
        <v>0</v>
      </c>
      <c r="DE78">
        <f t="shared" si="457"/>
        <v>0</v>
      </c>
      <c r="DF78">
        <f t="shared" si="457"/>
        <v>0</v>
      </c>
      <c r="DG78">
        <f t="shared" si="457"/>
        <v>0</v>
      </c>
      <c r="DH78">
        <f t="shared" si="457"/>
        <v>0</v>
      </c>
      <c r="DI78">
        <f t="shared" si="457"/>
        <v>0</v>
      </c>
      <c r="DJ78">
        <f t="shared" si="457"/>
        <v>0</v>
      </c>
      <c r="DK78">
        <f t="shared" si="457"/>
        <v>0</v>
      </c>
      <c r="DL78">
        <f t="shared" si="457"/>
        <v>0</v>
      </c>
      <c r="DM78">
        <f t="shared" si="457"/>
        <v>0</v>
      </c>
      <c r="DN78">
        <f t="shared" si="458"/>
        <v>0</v>
      </c>
      <c r="DO78">
        <f t="shared" si="458"/>
        <v>0</v>
      </c>
      <c r="DP78">
        <f t="shared" si="458"/>
        <v>0</v>
      </c>
      <c r="DQ78">
        <f t="shared" si="458"/>
        <v>0</v>
      </c>
      <c r="DR78">
        <f t="shared" si="458"/>
        <v>0</v>
      </c>
      <c r="DS78">
        <f t="shared" si="458"/>
        <v>0</v>
      </c>
      <c r="DT78">
        <f t="shared" si="458"/>
        <v>0</v>
      </c>
      <c r="DU78">
        <f t="shared" si="458"/>
        <v>0</v>
      </c>
      <c r="DV78">
        <f t="shared" si="458"/>
        <v>0</v>
      </c>
      <c r="DW78">
        <v>0</v>
      </c>
      <c r="DY78" s="10">
        <v>73</v>
      </c>
      <c r="DZ78">
        <f t="shared" si="327"/>
        <v>0</v>
      </c>
      <c r="EA78">
        <f t="shared" si="328"/>
        <v>0</v>
      </c>
      <c r="EB78">
        <f t="shared" si="329"/>
        <v>0</v>
      </c>
      <c r="EC78">
        <f t="shared" si="330"/>
        <v>0</v>
      </c>
      <c r="ED78">
        <f t="shared" si="331"/>
        <v>0</v>
      </c>
      <c r="EE78">
        <f t="shared" si="332"/>
        <v>0</v>
      </c>
      <c r="EF78">
        <f t="shared" si="333"/>
        <v>0</v>
      </c>
      <c r="EG78">
        <f t="shared" si="334"/>
        <v>0</v>
      </c>
      <c r="EH78">
        <f t="shared" si="335"/>
        <v>0</v>
      </c>
      <c r="EI78">
        <f t="shared" si="336"/>
        <v>0</v>
      </c>
      <c r="EJ78">
        <f t="shared" si="337"/>
        <v>0</v>
      </c>
      <c r="EK78">
        <f t="shared" si="338"/>
        <v>0</v>
      </c>
      <c r="EL78">
        <f t="shared" si="339"/>
        <v>0</v>
      </c>
      <c r="EM78">
        <f t="shared" si="340"/>
        <v>0</v>
      </c>
      <c r="EN78">
        <f t="shared" si="341"/>
        <v>0</v>
      </c>
      <c r="EO78">
        <f t="shared" si="342"/>
        <v>0</v>
      </c>
      <c r="EP78">
        <f t="shared" si="343"/>
        <v>0</v>
      </c>
      <c r="EQ78">
        <f t="shared" si="344"/>
        <v>0</v>
      </c>
      <c r="ER78">
        <f t="shared" si="345"/>
        <v>0</v>
      </c>
      <c r="ES78">
        <f t="shared" si="346"/>
        <v>0</v>
      </c>
      <c r="ET78">
        <f t="shared" si="347"/>
        <v>0</v>
      </c>
      <c r="EU78">
        <f t="shared" si="348"/>
        <v>0</v>
      </c>
      <c r="EV78">
        <f t="shared" si="349"/>
        <v>0</v>
      </c>
      <c r="EW78">
        <f t="shared" si="350"/>
        <v>0</v>
      </c>
      <c r="EX78">
        <f t="shared" si="351"/>
        <v>0</v>
      </c>
      <c r="EY78">
        <f t="shared" si="352"/>
        <v>0</v>
      </c>
      <c r="EZ78">
        <f t="shared" si="353"/>
        <v>0</v>
      </c>
      <c r="FA78">
        <f t="shared" si="354"/>
        <v>0</v>
      </c>
      <c r="FB78">
        <f t="shared" si="355"/>
        <v>0</v>
      </c>
      <c r="FC78">
        <f t="shared" si="356"/>
        <v>0</v>
      </c>
      <c r="FD78">
        <f t="shared" si="357"/>
        <v>0</v>
      </c>
      <c r="FE78">
        <f t="shared" si="358"/>
        <v>0</v>
      </c>
      <c r="FF78">
        <f t="shared" si="359"/>
        <v>0</v>
      </c>
      <c r="FG78">
        <f t="shared" si="360"/>
        <v>0</v>
      </c>
      <c r="FH78">
        <f t="shared" si="361"/>
        <v>0</v>
      </c>
      <c r="FI78">
        <f t="shared" si="362"/>
        <v>0</v>
      </c>
      <c r="FJ78">
        <f t="shared" si="363"/>
        <v>0</v>
      </c>
      <c r="FK78">
        <f t="shared" si="364"/>
        <v>0</v>
      </c>
      <c r="FL78">
        <f t="shared" si="365"/>
        <v>0</v>
      </c>
      <c r="FM78">
        <f t="shared" si="366"/>
        <v>0</v>
      </c>
      <c r="FN78">
        <f t="shared" si="367"/>
        <v>0</v>
      </c>
      <c r="FO78">
        <f t="shared" si="368"/>
        <v>0</v>
      </c>
      <c r="FP78">
        <f t="shared" si="369"/>
        <v>0</v>
      </c>
      <c r="FQ78">
        <f t="shared" si="370"/>
        <v>0</v>
      </c>
      <c r="FR78">
        <f t="shared" si="371"/>
        <v>0</v>
      </c>
      <c r="FS78">
        <f t="shared" si="372"/>
        <v>0</v>
      </c>
      <c r="FT78">
        <f t="shared" si="373"/>
        <v>0</v>
      </c>
      <c r="FU78">
        <f t="shared" si="374"/>
        <v>0</v>
      </c>
      <c r="FV78">
        <f t="shared" si="375"/>
        <v>0</v>
      </c>
      <c r="FW78">
        <f t="shared" si="376"/>
        <v>0</v>
      </c>
      <c r="FX78">
        <f t="shared" si="377"/>
        <v>0</v>
      </c>
      <c r="FY78">
        <f t="shared" si="378"/>
        <v>0</v>
      </c>
      <c r="FZ78">
        <f t="shared" si="379"/>
        <v>0</v>
      </c>
      <c r="GA78">
        <f t="shared" si="380"/>
        <v>0</v>
      </c>
      <c r="GB78">
        <f t="shared" si="381"/>
        <v>0</v>
      </c>
      <c r="GC78">
        <f t="shared" si="382"/>
        <v>0</v>
      </c>
      <c r="GD78">
        <f t="shared" si="383"/>
        <v>0</v>
      </c>
      <c r="GE78">
        <f t="shared" si="384"/>
        <v>0</v>
      </c>
      <c r="GF78">
        <f t="shared" si="385"/>
        <v>0</v>
      </c>
      <c r="GG78">
        <f t="shared" si="386"/>
        <v>0</v>
      </c>
      <c r="GH78">
        <f t="shared" si="387"/>
        <v>0</v>
      </c>
      <c r="GI78">
        <f t="shared" si="388"/>
        <v>0</v>
      </c>
      <c r="GJ78">
        <f t="shared" si="389"/>
        <v>0</v>
      </c>
      <c r="GK78">
        <f t="shared" si="390"/>
        <v>0</v>
      </c>
      <c r="GL78">
        <f t="shared" si="391"/>
        <v>0</v>
      </c>
      <c r="GM78">
        <f t="shared" si="392"/>
        <v>0</v>
      </c>
      <c r="GN78">
        <f t="shared" si="393"/>
        <v>0</v>
      </c>
      <c r="GO78">
        <f t="shared" si="394"/>
        <v>0</v>
      </c>
      <c r="GP78">
        <f t="shared" si="395"/>
        <v>0</v>
      </c>
      <c r="GQ78">
        <f t="shared" si="396"/>
        <v>0</v>
      </c>
      <c r="GR78">
        <f t="shared" si="397"/>
        <v>0</v>
      </c>
      <c r="GS78">
        <f t="shared" si="398"/>
        <v>0</v>
      </c>
      <c r="GT78">
        <f t="shared" si="399"/>
        <v>0</v>
      </c>
      <c r="GU78">
        <f t="shared" si="400"/>
        <v>0</v>
      </c>
      <c r="GV78">
        <f t="shared" si="401"/>
        <v>0</v>
      </c>
      <c r="GW78">
        <f t="shared" si="402"/>
        <v>0</v>
      </c>
      <c r="GX78">
        <f t="shared" si="403"/>
        <v>0</v>
      </c>
      <c r="GY78">
        <f t="shared" si="404"/>
        <v>0</v>
      </c>
      <c r="GZ78">
        <f t="shared" si="405"/>
        <v>0</v>
      </c>
      <c r="HA78">
        <f t="shared" si="406"/>
        <v>0</v>
      </c>
      <c r="HB78">
        <f t="shared" si="407"/>
        <v>0</v>
      </c>
      <c r="HC78">
        <f t="shared" si="408"/>
        <v>0</v>
      </c>
      <c r="HD78">
        <f t="shared" si="409"/>
        <v>0</v>
      </c>
      <c r="HE78">
        <f t="shared" si="410"/>
        <v>0</v>
      </c>
      <c r="HF78">
        <f t="shared" si="411"/>
        <v>0</v>
      </c>
      <c r="HG78">
        <f t="shared" si="412"/>
        <v>0</v>
      </c>
      <c r="HH78">
        <f t="shared" si="413"/>
        <v>0</v>
      </c>
      <c r="HI78">
        <f t="shared" si="414"/>
        <v>0</v>
      </c>
      <c r="HJ78">
        <f t="shared" si="415"/>
        <v>0</v>
      </c>
      <c r="HK78">
        <f t="shared" si="416"/>
        <v>0</v>
      </c>
      <c r="HL78">
        <f t="shared" si="417"/>
        <v>0</v>
      </c>
      <c r="HM78">
        <f t="shared" si="418"/>
        <v>0</v>
      </c>
      <c r="HN78">
        <f t="shared" si="419"/>
        <v>0</v>
      </c>
      <c r="HO78">
        <f t="shared" si="420"/>
        <v>0</v>
      </c>
      <c r="HP78">
        <f t="shared" si="421"/>
        <v>0</v>
      </c>
      <c r="HQ78">
        <f t="shared" si="422"/>
        <v>0</v>
      </c>
      <c r="HR78">
        <f t="shared" si="423"/>
        <v>0</v>
      </c>
      <c r="HS78">
        <f t="shared" si="424"/>
        <v>0</v>
      </c>
      <c r="HT78">
        <f t="shared" si="425"/>
        <v>0</v>
      </c>
      <c r="HU78">
        <f t="shared" si="426"/>
        <v>0</v>
      </c>
      <c r="HV78">
        <f t="shared" si="427"/>
        <v>0</v>
      </c>
      <c r="HW78">
        <f t="shared" si="428"/>
        <v>0</v>
      </c>
      <c r="HX78">
        <f t="shared" si="429"/>
        <v>0</v>
      </c>
      <c r="HY78">
        <f t="shared" si="430"/>
        <v>0</v>
      </c>
      <c r="HZ78">
        <f t="shared" si="431"/>
        <v>0</v>
      </c>
      <c r="IA78">
        <f t="shared" si="432"/>
        <v>0</v>
      </c>
      <c r="IB78">
        <f t="shared" si="433"/>
        <v>0</v>
      </c>
      <c r="IC78">
        <f t="shared" si="434"/>
        <v>0</v>
      </c>
      <c r="ID78">
        <f t="shared" si="435"/>
        <v>0</v>
      </c>
      <c r="IE78">
        <f t="shared" si="436"/>
        <v>0</v>
      </c>
      <c r="IF78">
        <f t="shared" si="437"/>
        <v>0</v>
      </c>
      <c r="IG78">
        <f t="shared" si="438"/>
        <v>0</v>
      </c>
      <c r="IH78">
        <f t="shared" si="439"/>
        <v>0</v>
      </c>
      <c r="II78">
        <f t="shared" si="440"/>
        <v>0</v>
      </c>
      <c r="IJ78">
        <f t="shared" si="441"/>
        <v>0</v>
      </c>
      <c r="IK78">
        <f t="shared" si="442"/>
        <v>0</v>
      </c>
      <c r="IL78">
        <f t="shared" si="443"/>
        <v>0</v>
      </c>
      <c r="IM78">
        <f t="shared" si="444"/>
        <v>0</v>
      </c>
      <c r="IN78">
        <f t="shared" si="445"/>
        <v>0</v>
      </c>
      <c r="IO78">
        <f t="shared" si="446"/>
        <v>0</v>
      </c>
    </row>
    <row r="79" spans="1:249" ht="15">
      <c r="A79" s="11">
        <v>74</v>
      </c>
      <c r="B79" s="11" t="str">
        <f>IF(A79&lt;=$E$2,Inputs!A79,"")</f>
        <v/>
      </c>
      <c r="C79" s="11">
        <f>IF(A79&lt;=$E$2,Inputs!D79,0)</f>
        <v>0</v>
      </c>
      <c r="D79" s="11">
        <f>IF(A79&lt;=$E$2,Inputs!F79,0)</f>
        <v>0</v>
      </c>
      <c r="E79" s="11">
        <f t="shared" si="326"/>
        <v>0</v>
      </c>
      <c r="G79" s="9">
        <v>74</v>
      </c>
      <c r="H79">
        <f t="shared" si="447"/>
        <v>0</v>
      </c>
      <c r="I79">
        <f t="shared" si="447"/>
        <v>0</v>
      </c>
      <c r="J79">
        <f t="shared" si="447"/>
        <v>0</v>
      </c>
      <c r="K79">
        <f t="shared" si="447"/>
        <v>0</v>
      </c>
      <c r="L79">
        <f t="shared" si="447"/>
        <v>0</v>
      </c>
      <c r="M79">
        <f t="shared" si="447"/>
        <v>0</v>
      </c>
      <c r="N79">
        <f t="shared" si="447"/>
        <v>0</v>
      </c>
      <c r="O79">
        <f t="shared" si="447"/>
        <v>0</v>
      </c>
      <c r="P79">
        <f t="shared" si="447"/>
        <v>0</v>
      </c>
      <c r="Q79">
        <f t="shared" si="447"/>
        <v>0</v>
      </c>
      <c r="R79">
        <f t="shared" si="448"/>
        <v>0</v>
      </c>
      <c r="S79">
        <f t="shared" si="448"/>
        <v>0</v>
      </c>
      <c r="T79">
        <f t="shared" si="448"/>
        <v>0</v>
      </c>
      <c r="U79">
        <f t="shared" si="448"/>
        <v>0</v>
      </c>
      <c r="V79">
        <f t="shared" si="448"/>
        <v>0</v>
      </c>
      <c r="W79">
        <f t="shared" si="448"/>
        <v>0</v>
      </c>
      <c r="X79">
        <f t="shared" si="448"/>
        <v>0</v>
      </c>
      <c r="Y79">
        <f t="shared" si="448"/>
        <v>0</v>
      </c>
      <c r="Z79">
        <f t="shared" si="448"/>
        <v>0</v>
      </c>
      <c r="AA79">
        <f t="shared" si="448"/>
        <v>0</v>
      </c>
      <c r="AB79">
        <f t="shared" si="449"/>
        <v>0</v>
      </c>
      <c r="AC79">
        <f t="shared" si="449"/>
        <v>0</v>
      </c>
      <c r="AD79">
        <f t="shared" si="449"/>
        <v>0</v>
      </c>
      <c r="AE79">
        <f t="shared" si="449"/>
        <v>0</v>
      </c>
      <c r="AF79">
        <f t="shared" si="449"/>
        <v>0</v>
      </c>
      <c r="AG79">
        <f t="shared" si="449"/>
        <v>0</v>
      </c>
      <c r="AH79">
        <f t="shared" si="449"/>
        <v>0</v>
      </c>
      <c r="AI79">
        <f t="shared" si="449"/>
        <v>0</v>
      </c>
      <c r="AJ79">
        <f t="shared" si="449"/>
        <v>0</v>
      </c>
      <c r="AK79">
        <f t="shared" si="449"/>
        <v>0</v>
      </c>
      <c r="AL79">
        <f t="shared" si="450"/>
        <v>0</v>
      </c>
      <c r="AM79">
        <f t="shared" si="450"/>
        <v>0</v>
      </c>
      <c r="AN79">
        <f t="shared" si="450"/>
        <v>0</v>
      </c>
      <c r="AO79">
        <f t="shared" si="450"/>
        <v>0</v>
      </c>
      <c r="AP79">
        <f t="shared" si="450"/>
        <v>0</v>
      </c>
      <c r="AQ79">
        <f t="shared" si="450"/>
        <v>0</v>
      </c>
      <c r="AR79">
        <f t="shared" si="450"/>
        <v>0</v>
      </c>
      <c r="AS79">
        <f t="shared" si="450"/>
        <v>0</v>
      </c>
      <c r="AT79">
        <f t="shared" si="450"/>
        <v>0</v>
      </c>
      <c r="AU79">
        <f t="shared" si="450"/>
        <v>0</v>
      </c>
      <c r="AV79">
        <f t="shared" si="451"/>
        <v>0</v>
      </c>
      <c r="AW79">
        <f t="shared" si="451"/>
        <v>0</v>
      </c>
      <c r="AX79">
        <f t="shared" si="451"/>
        <v>0</v>
      </c>
      <c r="AY79">
        <f t="shared" si="451"/>
        <v>0</v>
      </c>
      <c r="AZ79">
        <f t="shared" si="451"/>
        <v>0</v>
      </c>
      <c r="BA79">
        <f t="shared" si="451"/>
        <v>0</v>
      </c>
      <c r="BB79">
        <f t="shared" si="451"/>
        <v>0</v>
      </c>
      <c r="BC79">
        <f t="shared" si="451"/>
        <v>0</v>
      </c>
      <c r="BD79">
        <f t="shared" si="451"/>
        <v>0</v>
      </c>
      <c r="BE79">
        <f t="shared" si="451"/>
        <v>0</v>
      </c>
      <c r="BF79">
        <f t="shared" si="452"/>
        <v>0</v>
      </c>
      <c r="BG79">
        <f t="shared" si="452"/>
        <v>0</v>
      </c>
      <c r="BH79">
        <f t="shared" si="452"/>
        <v>0</v>
      </c>
      <c r="BI79">
        <f t="shared" si="452"/>
        <v>0</v>
      </c>
      <c r="BJ79">
        <f t="shared" si="452"/>
        <v>0</v>
      </c>
      <c r="BK79">
        <f t="shared" si="452"/>
        <v>0</v>
      </c>
      <c r="BL79">
        <f t="shared" si="452"/>
        <v>0</v>
      </c>
      <c r="BM79">
        <f t="shared" si="452"/>
        <v>0</v>
      </c>
      <c r="BN79">
        <f t="shared" si="452"/>
        <v>0</v>
      </c>
      <c r="BO79">
        <f t="shared" si="452"/>
        <v>0</v>
      </c>
      <c r="BP79">
        <f t="shared" si="453"/>
        <v>0</v>
      </c>
      <c r="BQ79">
        <f t="shared" si="453"/>
        <v>0</v>
      </c>
      <c r="BR79">
        <f t="shared" si="453"/>
        <v>0</v>
      </c>
      <c r="BS79">
        <f t="shared" si="453"/>
        <v>0</v>
      </c>
      <c r="BT79">
        <f t="shared" si="453"/>
        <v>0</v>
      </c>
      <c r="BU79">
        <f t="shared" si="453"/>
        <v>0</v>
      </c>
      <c r="BV79">
        <f t="shared" si="453"/>
        <v>0</v>
      </c>
      <c r="BW79">
        <f t="shared" si="453"/>
        <v>0</v>
      </c>
      <c r="BX79">
        <f t="shared" si="453"/>
        <v>0</v>
      </c>
      <c r="BY79">
        <f t="shared" si="453"/>
        <v>0</v>
      </c>
      <c r="BZ79">
        <f t="shared" si="454"/>
        <v>0</v>
      </c>
      <c r="CA79">
        <f t="shared" si="454"/>
        <v>0</v>
      </c>
      <c r="CB79">
        <f t="shared" si="454"/>
        <v>0</v>
      </c>
      <c r="CC79">
        <f t="shared" si="454"/>
        <v>0</v>
      </c>
      <c r="CD79">
        <f t="shared" si="454"/>
        <v>0</v>
      </c>
      <c r="CE79">
        <f t="shared" si="454"/>
        <v>0</v>
      </c>
      <c r="CF79">
        <f t="shared" si="454"/>
        <v>0</v>
      </c>
      <c r="CG79">
        <f t="shared" si="454"/>
        <v>0</v>
      </c>
      <c r="CH79">
        <f t="shared" si="454"/>
        <v>0</v>
      </c>
      <c r="CI79">
        <f t="shared" si="454"/>
        <v>0</v>
      </c>
      <c r="CJ79">
        <f t="shared" si="455"/>
        <v>0</v>
      </c>
      <c r="CK79">
        <f t="shared" si="455"/>
        <v>0</v>
      </c>
      <c r="CL79">
        <f t="shared" si="455"/>
        <v>0</v>
      </c>
      <c r="CM79">
        <f t="shared" si="455"/>
        <v>0</v>
      </c>
      <c r="CN79">
        <f t="shared" si="455"/>
        <v>0</v>
      </c>
      <c r="CO79">
        <f t="shared" si="455"/>
        <v>0</v>
      </c>
      <c r="CP79">
        <f t="shared" si="455"/>
        <v>0</v>
      </c>
      <c r="CQ79">
        <f t="shared" si="455"/>
        <v>0</v>
      </c>
      <c r="CR79">
        <f t="shared" si="455"/>
        <v>0</v>
      </c>
      <c r="CS79">
        <f t="shared" si="455"/>
        <v>0</v>
      </c>
      <c r="CT79">
        <f t="shared" si="456"/>
        <v>0</v>
      </c>
      <c r="CU79">
        <f t="shared" si="456"/>
        <v>0</v>
      </c>
      <c r="CV79">
        <f t="shared" si="456"/>
        <v>0</v>
      </c>
      <c r="CW79">
        <f t="shared" si="456"/>
        <v>0</v>
      </c>
      <c r="CX79">
        <f t="shared" si="456"/>
        <v>0</v>
      </c>
      <c r="CY79">
        <f t="shared" si="456"/>
        <v>0</v>
      </c>
      <c r="CZ79">
        <f t="shared" si="456"/>
        <v>0</v>
      </c>
      <c r="DA79">
        <f t="shared" si="456"/>
        <v>0</v>
      </c>
      <c r="DB79">
        <f t="shared" si="456"/>
        <v>0</v>
      </c>
      <c r="DC79">
        <f t="shared" si="456"/>
        <v>0</v>
      </c>
      <c r="DD79">
        <f t="shared" si="457"/>
        <v>0</v>
      </c>
      <c r="DE79">
        <f t="shared" si="457"/>
        <v>0</v>
      </c>
      <c r="DF79">
        <f t="shared" si="457"/>
        <v>0</v>
      </c>
      <c r="DG79">
        <f t="shared" si="457"/>
        <v>0</v>
      </c>
      <c r="DH79">
        <f t="shared" si="457"/>
        <v>0</v>
      </c>
      <c r="DI79">
        <f t="shared" si="457"/>
        <v>0</v>
      </c>
      <c r="DJ79">
        <f t="shared" si="457"/>
        <v>0</v>
      </c>
      <c r="DK79">
        <f t="shared" si="457"/>
        <v>0</v>
      </c>
      <c r="DL79">
        <f t="shared" si="457"/>
        <v>0</v>
      </c>
      <c r="DM79">
        <f t="shared" si="457"/>
        <v>0</v>
      </c>
      <c r="DN79">
        <f t="shared" si="458"/>
        <v>0</v>
      </c>
      <c r="DO79">
        <f t="shared" si="458"/>
        <v>0</v>
      </c>
      <c r="DP79">
        <f t="shared" si="458"/>
        <v>0</v>
      </c>
      <c r="DQ79">
        <f t="shared" si="458"/>
        <v>0</v>
      </c>
      <c r="DR79">
        <f t="shared" si="458"/>
        <v>0</v>
      </c>
      <c r="DS79">
        <f t="shared" si="458"/>
        <v>0</v>
      </c>
      <c r="DT79">
        <f t="shared" si="458"/>
        <v>0</v>
      </c>
      <c r="DU79">
        <f t="shared" si="458"/>
        <v>0</v>
      </c>
      <c r="DV79">
        <f t="shared" si="458"/>
        <v>0</v>
      </c>
      <c r="DW79">
        <v>0</v>
      </c>
      <c r="DY79" s="10">
        <v>74</v>
      </c>
      <c r="DZ79">
        <f t="shared" si="327"/>
        <v>0</v>
      </c>
      <c r="EA79">
        <f t="shared" si="328"/>
        <v>0</v>
      </c>
      <c r="EB79">
        <f t="shared" si="329"/>
        <v>0</v>
      </c>
      <c r="EC79">
        <f t="shared" si="330"/>
        <v>0</v>
      </c>
      <c r="ED79">
        <f t="shared" si="331"/>
        <v>0</v>
      </c>
      <c r="EE79">
        <f t="shared" si="332"/>
        <v>0</v>
      </c>
      <c r="EF79">
        <f t="shared" si="333"/>
        <v>0</v>
      </c>
      <c r="EG79">
        <f t="shared" si="334"/>
        <v>0</v>
      </c>
      <c r="EH79">
        <f t="shared" si="335"/>
        <v>0</v>
      </c>
      <c r="EI79">
        <f t="shared" si="336"/>
        <v>0</v>
      </c>
      <c r="EJ79">
        <f t="shared" si="337"/>
        <v>0</v>
      </c>
      <c r="EK79">
        <f t="shared" si="338"/>
        <v>0</v>
      </c>
      <c r="EL79">
        <f t="shared" si="339"/>
        <v>0</v>
      </c>
      <c r="EM79">
        <f t="shared" si="340"/>
        <v>0</v>
      </c>
      <c r="EN79">
        <f t="shared" si="341"/>
        <v>0</v>
      </c>
      <c r="EO79">
        <f t="shared" si="342"/>
        <v>0</v>
      </c>
      <c r="EP79">
        <f t="shared" si="343"/>
        <v>0</v>
      </c>
      <c r="EQ79">
        <f t="shared" si="344"/>
        <v>0</v>
      </c>
      <c r="ER79">
        <f t="shared" si="345"/>
        <v>0</v>
      </c>
      <c r="ES79">
        <f t="shared" si="346"/>
        <v>0</v>
      </c>
      <c r="ET79">
        <f t="shared" si="347"/>
        <v>0</v>
      </c>
      <c r="EU79">
        <f t="shared" si="348"/>
        <v>0</v>
      </c>
      <c r="EV79">
        <f t="shared" si="349"/>
        <v>0</v>
      </c>
      <c r="EW79">
        <f t="shared" si="350"/>
        <v>0</v>
      </c>
      <c r="EX79">
        <f t="shared" si="351"/>
        <v>0</v>
      </c>
      <c r="EY79">
        <f t="shared" si="352"/>
        <v>0</v>
      </c>
      <c r="EZ79">
        <f t="shared" si="353"/>
        <v>0</v>
      </c>
      <c r="FA79">
        <f t="shared" si="354"/>
        <v>0</v>
      </c>
      <c r="FB79">
        <f t="shared" si="355"/>
        <v>0</v>
      </c>
      <c r="FC79">
        <f t="shared" si="356"/>
        <v>0</v>
      </c>
      <c r="FD79">
        <f t="shared" si="357"/>
        <v>0</v>
      </c>
      <c r="FE79">
        <f t="shared" si="358"/>
        <v>0</v>
      </c>
      <c r="FF79">
        <f t="shared" si="359"/>
        <v>0</v>
      </c>
      <c r="FG79">
        <f t="shared" si="360"/>
        <v>0</v>
      </c>
      <c r="FH79">
        <f t="shared" si="361"/>
        <v>0</v>
      </c>
      <c r="FI79">
        <f t="shared" si="362"/>
        <v>0</v>
      </c>
      <c r="FJ79">
        <f t="shared" si="363"/>
        <v>0</v>
      </c>
      <c r="FK79">
        <f t="shared" si="364"/>
        <v>0</v>
      </c>
      <c r="FL79">
        <f t="shared" si="365"/>
        <v>0</v>
      </c>
      <c r="FM79">
        <f t="shared" si="366"/>
        <v>0</v>
      </c>
      <c r="FN79">
        <f t="shared" si="367"/>
        <v>0</v>
      </c>
      <c r="FO79">
        <f t="shared" si="368"/>
        <v>0</v>
      </c>
      <c r="FP79">
        <f t="shared" si="369"/>
        <v>0</v>
      </c>
      <c r="FQ79">
        <f t="shared" si="370"/>
        <v>0</v>
      </c>
      <c r="FR79">
        <f t="shared" si="371"/>
        <v>0</v>
      </c>
      <c r="FS79">
        <f t="shared" si="372"/>
        <v>0</v>
      </c>
      <c r="FT79">
        <f t="shared" si="373"/>
        <v>0</v>
      </c>
      <c r="FU79">
        <f t="shared" si="374"/>
        <v>0</v>
      </c>
      <c r="FV79">
        <f t="shared" si="375"/>
        <v>0</v>
      </c>
      <c r="FW79">
        <f t="shared" si="376"/>
        <v>0</v>
      </c>
      <c r="FX79">
        <f t="shared" si="377"/>
        <v>0</v>
      </c>
      <c r="FY79">
        <f t="shared" si="378"/>
        <v>0</v>
      </c>
      <c r="FZ79">
        <f t="shared" si="379"/>
        <v>0</v>
      </c>
      <c r="GA79">
        <f t="shared" si="380"/>
        <v>0</v>
      </c>
      <c r="GB79">
        <f t="shared" si="381"/>
        <v>0</v>
      </c>
      <c r="GC79">
        <f t="shared" si="382"/>
        <v>0</v>
      </c>
      <c r="GD79">
        <f t="shared" si="383"/>
        <v>0</v>
      </c>
      <c r="GE79">
        <f t="shared" si="384"/>
        <v>0</v>
      </c>
      <c r="GF79">
        <f t="shared" si="385"/>
        <v>0</v>
      </c>
      <c r="GG79">
        <f t="shared" si="386"/>
        <v>0</v>
      </c>
      <c r="GH79">
        <f t="shared" si="387"/>
        <v>0</v>
      </c>
      <c r="GI79">
        <f t="shared" si="388"/>
        <v>0</v>
      </c>
      <c r="GJ79">
        <f t="shared" si="389"/>
        <v>0</v>
      </c>
      <c r="GK79">
        <f t="shared" si="390"/>
        <v>0</v>
      </c>
      <c r="GL79">
        <f t="shared" si="391"/>
        <v>0</v>
      </c>
      <c r="GM79">
        <f t="shared" si="392"/>
        <v>0</v>
      </c>
      <c r="GN79">
        <f t="shared" si="393"/>
        <v>0</v>
      </c>
      <c r="GO79">
        <f t="shared" si="394"/>
        <v>0</v>
      </c>
      <c r="GP79">
        <f t="shared" si="395"/>
        <v>0</v>
      </c>
      <c r="GQ79">
        <f t="shared" si="396"/>
        <v>0</v>
      </c>
      <c r="GR79">
        <f t="shared" si="397"/>
        <v>0</v>
      </c>
      <c r="GS79">
        <f t="shared" si="398"/>
        <v>0</v>
      </c>
      <c r="GT79">
        <f t="shared" si="399"/>
        <v>0</v>
      </c>
      <c r="GU79">
        <f t="shared" si="400"/>
        <v>0</v>
      </c>
      <c r="GV79">
        <f t="shared" si="401"/>
        <v>0</v>
      </c>
      <c r="GW79">
        <f t="shared" si="402"/>
        <v>0</v>
      </c>
      <c r="GX79">
        <f t="shared" si="403"/>
        <v>0</v>
      </c>
      <c r="GY79">
        <f t="shared" si="404"/>
        <v>0</v>
      </c>
      <c r="GZ79">
        <f t="shared" si="405"/>
        <v>0</v>
      </c>
      <c r="HA79">
        <f t="shared" si="406"/>
        <v>0</v>
      </c>
      <c r="HB79">
        <f t="shared" si="407"/>
        <v>0</v>
      </c>
      <c r="HC79">
        <f t="shared" si="408"/>
        <v>0</v>
      </c>
      <c r="HD79">
        <f t="shared" si="409"/>
        <v>0</v>
      </c>
      <c r="HE79">
        <f t="shared" si="410"/>
        <v>0</v>
      </c>
      <c r="HF79">
        <f t="shared" si="411"/>
        <v>0</v>
      </c>
      <c r="HG79">
        <f t="shared" si="412"/>
        <v>0</v>
      </c>
      <c r="HH79">
        <f t="shared" si="413"/>
        <v>0</v>
      </c>
      <c r="HI79">
        <f t="shared" si="414"/>
        <v>0</v>
      </c>
      <c r="HJ79">
        <f t="shared" si="415"/>
        <v>0</v>
      </c>
      <c r="HK79">
        <f t="shared" si="416"/>
        <v>0</v>
      </c>
      <c r="HL79">
        <f t="shared" si="417"/>
        <v>0</v>
      </c>
      <c r="HM79">
        <f t="shared" si="418"/>
        <v>0</v>
      </c>
      <c r="HN79">
        <f t="shared" si="419"/>
        <v>0</v>
      </c>
      <c r="HO79">
        <f t="shared" si="420"/>
        <v>0</v>
      </c>
      <c r="HP79">
        <f t="shared" si="421"/>
        <v>0</v>
      </c>
      <c r="HQ79">
        <f t="shared" si="422"/>
        <v>0</v>
      </c>
      <c r="HR79">
        <f t="shared" si="423"/>
        <v>0</v>
      </c>
      <c r="HS79">
        <f t="shared" si="424"/>
        <v>0</v>
      </c>
      <c r="HT79">
        <f t="shared" si="425"/>
        <v>0</v>
      </c>
      <c r="HU79">
        <f t="shared" si="426"/>
        <v>0</v>
      </c>
      <c r="HV79">
        <f t="shared" si="427"/>
        <v>0</v>
      </c>
      <c r="HW79">
        <f t="shared" si="428"/>
        <v>0</v>
      </c>
      <c r="HX79">
        <f t="shared" si="429"/>
        <v>0</v>
      </c>
      <c r="HY79">
        <f t="shared" si="430"/>
        <v>0</v>
      </c>
      <c r="HZ79">
        <f t="shared" si="431"/>
        <v>0</v>
      </c>
      <c r="IA79">
        <f t="shared" si="432"/>
        <v>0</v>
      </c>
      <c r="IB79">
        <f t="shared" si="433"/>
        <v>0</v>
      </c>
      <c r="IC79">
        <f t="shared" si="434"/>
        <v>0</v>
      </c>
      <c r="ID79">
        <f t="shared" si="435"/>
        <v>0</v>
      </c>
      <c r="IE79">
        <f t="shared" si="436"/>
        <v>0</v>
      </c>
      <c r="IF79">
        <f t="shared" si="437"/>
        <v>0</v>
      </c>
      <c r="IG79">
        <f t="shared" si="438"/>
        <v>0</v>
      </c>
      <c r="IH79">
        <f t="shared" si="439"/>
        <v>0</v>
      </c>
      <c r="II79">
        <f t="shared" si="440"/>
        <v>0</v>
      </c>
      <c r="IJ79">
        <f t="shared" si="441"/>
        <v>0</v>
      </c>
      <c r="IK79">
        <f t="shared" si="442"/>
        <v>0</v>
      </c>
      <c r="IL79">
        <f t="shared" si="443"/>
        <v>0</v>
      </c>
      <c r="IM79">
        <f t="shared" si="444"/>
        <v>0</v>
      </c>
      <c r="IN79">
        <f t="shared" si="445"/>
        <v>0</v>
      </c>
      <c r="IO79">
        <f t="shared" si="446"/>
        <v>0</v>
      </c>
    </row>
    <row r="80" spans="1:249" ht="15">
      <c r="A80" s="11">
        <v>75</v>
      </c>
      <c r="B80" s="11" t="str">
        <f>IF(A80&lt;=$E$2,Inputs!A80,"")</f>
        <v/>
      </c>
      <c r="C80" s="11">
        <f>IF(A80&lt;=$E$2,Inputs!D80,0)</f>
        <v>0</v>
      </c>
      <c r="D80" s="11">
        <f>IF(A80&lt;=$E$2,Inputs!F80,0)</f>
        <v>0</v>
      </c>
      <c r="E80" s="11">
        <f t="shared" si="326"/>
        <v>0</v>
      </c>
      <c r="G80" s="9">
        <v>75</v>
      </c>
      <c r="H80">
        <f t="shared" si="447"/>
        <v>0</v>
      </c>
      <c r="I80">
        <f t="shared" si="447"/>
        <v>0</v>
      </c>
      <c r="J80">
        <f t="shared" si="447"/>
        <v>0</v>
      </c>
      <c r="K80">
        <f t="shared" si="447"/>
        <v>0</v>
      </c>
      <c r="L80">
        <f t="shared" si="447"/>
        <v>0</v>
      </c>
      <c r="M80">
        <f t="shared" si="447"/>
        <v>0</v>
      </c>
      <c r="N80">
        <f t="shared" si="447"/>
        <v>0</v>
      </c>
      <c r="O80">
        <f t="shared" si="447"/>
        <v>0</v>
      </c>
      <c r="P80">
        <f t="shared" si="447"/>
        <v>0</v>
      </c>
      <c r="Q80">
        <f t="shared" si="447"/>
        <v>0</v>
      </c>
      <c r="R80">
        <f t="shared" si="448"/>
        <v>0</v>
      </c>
      <c r="S80">
        <f t="shared" si="448"/>
        <v>0</v>
      </c>
      <c r="T80">
        <f t="shared" si="448"/>
        <v>0</v>
      </c>
      <c r="U80">
        <f t="shared" si="448"/>
        <v>0</v>
      </c>
      <c r="V80">
        <f t="shared" si="448"/>
        <v>0</v>
      </c>
      <c r="W80">
        <f t="shared" si="448"/>
        <v>0</v>
      </c>
      <c r="X80">
        <f t="shared" si="448"/>
        <v>0</v>
      </c>
      <c r="Y80">
        <f t="shared" si="448"/>
        <v>0</v>
      </c>
      <c r="Z80">
        <f t="shared" si="448"/>
        <v>0</v>
      </c>
      <c r="AA80">
        <f t="shared" si="448"/>
        <v>0</v>
      </c>
      <c r="AB80">
        <f t="shared" si="449"/>
        <v>0</v>
      </c>
      <c r="AC80">
        <f t="shared" si="449"/>
        <v>0</v>
      </c>
      <c r="AD80">
        <f t="shared" si="449"/>
        <v>0</v>
      </c>
      <c r="AE80">
        <f t="shared" si="449"/>
        <v>0</v>
      </c>
      <c r="AF80">
        <f t="shared" si="449"/>
        <v>0</v>
      </c>
      <c r="AG80">
        <f t="shared" si="449"/>
        <v>0</v>
      </c>
      <c r="AH80">
        <f t="shared" si="449"/>
        <v>0</v>
      </c>
      <c r="AI80">
        <f t="shared" si="449"/>
        <v>0</v>
      </c>
      <c r="AJ80">
        <f t="shared" si="449"/>
        <v>0</v>
      </c>
      <c r="AK80">
        <f t="shared" si="449"/>
        <v>0</v>
      </c>
      <c r="AL80">
        <f t="shared" si="450"/>
        <v>0</v>
      </c>
      <c r="AM80">
        <f t="shared" si="450"/>
        <v>0</v>
      </c>
      <c r="AN80">
        <f t="shared" si="450"/>
        <v>0</v>
      </c>
      <c r="AO80">
        <f t="shared" si="450"/>
        <v>0</v>
      </c>
      <c r="AP80">
        <f t="shared" si="450"/>
        <v>0</v>
      </c>
      <c r="AQ80">
        <f t="shared" si="450"/>
        <v>0</v>
      </c>
      <c r="AR80">
        <f t="shared" si="450"/>
        <v>0</v>
      </c>
      <c r="AS80">
        <f t="shared" si="450"/>
        <v>0</v>
      </c>
      <c r="AT80">
        <f t="shared" si="450"/>
        <v>0</v>
      </c>
      <c r="AU80">
        <f t="shared" si="450"/>
        <v>0</v>
      </c>
      <c r="AV80">
        <f t="shared" si="451"/>
        <v>0</v>
      </c>
      <c r="AW80">
        <f t="shared" si="451"/>
        <v>0</v>
      </c>
      <c r="AX80">
        <f t="shared" si="451"/>
        <v>0</v>
      </c>
      <c r="AY80">
        <f t="shared" si="451"/>
        <v>0</v>
      </c>
      <c r="AZ80">
        <f t="shared" si="451"/>
        <v>0</v>
      </c>
      <c r="BA80">
        <f t="shared" si="451"/>
        <v>0</v>
      </c>
      <c r="BB80">
        <f t="shared" si="451"/>
        <v>0</v>
      </c>
      <c r="BC80">
        <f t="shared" si="451"/>
        <v>0</v>
      </c>
      <c r="BD80">
        <f t="shared" si="451"/>
        <v>0</v>
      </c>
      <c r="BE80">
        <f t="shared" si="451"/>
        <v>0</v>
      </c>
      <c r="BF80">
        <f t="shared" si="452"/>
        <v>0</v>
      </c>
      <c r="BG80">
        <f t="shared" si="452"/>
        <v>0</v>
      </c>
      <c r="BH80">
        <f t="shared" si="452"/>
        <v>0</v>
      </c>
      <c r="BI80">
        <f t="shared" si="452"/>
        <v>0</v>
      </c>
      <c r="BJ80">
        <f t="shared" si="452"/>
        <v>0</v>
      </c>
      <c r="BK80">
        <f t="shared" si="452"/>
        <v>0</v>
      </c>
      <c r="BL80">
        <f t="shared" si="452"/>
        <v>0</v>
      </c>
      <c r="BM80">
        <f t="shared" si="452"/>
        <v>0</v>
      </c>
      <c r="BN80">
        <f t="shared" si="452"/>
        <v>0</v>
      </c>
      <c r="BO80">
        <f t="shared" si="452"/>
        <v>0</v>
      </c>
      <c r="BP80">
        <f t="shared" si="453"/>
        <v>0</v>
      </c>
      <c r="BQ80">
        <f t="shared" si="453"/>
        <v>0</v>
      </c>
      <c r="BR80">
        <f t="shared" si="453"/>
        <v>0</v>
      </c>
      <c r="BS80">
        <f t="shared" si="453"/>
        <v>0</v>
      </c>
      <c r="BT80">
        <f t="shared" si="453"/>
        <v>0</v>
      </c>
      <c r="BU80">
        <f t="shared" si="453"/>
        <v>0</v>
      </c>
      <c r="BV80">
        <f t="shared" si="453"/>
        <v>0</v>
      </c>
      <c r="BW80">
        <f t="shared" si="453"/>
        <v>0</v>
      </c>
      <c r="BX80">
        <f t="shared" si="453"/>
        <v>0</v>
      </c>
      <c r="BY80">
        <f t="shared" si="453"/>
        <v>0</v>
      </c>
      <c r="BZ80">
        <f t="shared" si="454"/>
        <v>0</v>
      </c>
      <c r="CA80">
        <f t="shared" si="454"/>
        <v>0</v>
      </c>
      <c r="CB80">
        <f t="shared" si="454"/>
        <v>0</v>
      </c>
      <c r="CC80">
        <f t="shared" si="454"/>
        <v>0</v>
      </c>
      <c r="CD80">
        <f t="shared" si="454"/>
        <v>0</v>
      </c>
      <c r="CE80">
        <f t="shared" si="454"/>
        <v>0</v>
      </c>
      <c r="CF80">
        <f t="shared" si="454"/>
        <v>0</v>
      </c>
      <c r="CG80">
        <f t="shared" si="454"/>
        <v>0</v>
      </c>
      <c r="CH80">
        <f t="shared" si="454"/>
        <v>0</v>
      </c>
      <c r="CI80">
        <f t="shared" si="454"/>
        <v>0</v>
      </c>
      <c r="CJ80">
        <f t="shared" si="455"/>
        <v>0</v>
      </c>
      <c r="CK80">
        <f t="shared" si="455"/>
        <v>0</v>
      </c>
      <c r="CL80">
        <f t="shared" si="455"/>
        <v>0</v>
      </c>
      <c r="CM80">
        <f t="shared" si="455"/>
        <v>0</v>
      </c>
      <c r="CN80">
        <f t="shared" si="455"/>
        <v>0</v>
      </c>
      <c r="CO80">
        <f t="shared" si="455"/>
        <v>0</v>
      </c>
      <c r="CP80">
        <f t="shared" si="455"/>
        <v>0</v>
      </c>
      <c r="CQ80">
        <f t="shared" si="455"/>
        <v>0</v>
      </c>
      <c r="CR80">
        <f t="shared" si="455"/>
        <v>0</v>
      </c>
      <c r="CS80">
        <f t="shared" si="455"/>
        <v>0</v>
      </c>
      <c r="CT80">
        <f t="shared" si="456"/>
        <v>0</v>
      </c>
      <c r="CU80">
        <f t="shared" si="456"/>
        <v>0</v>
      </c>
      <c r="CV80">
        <f t="shared" si="456"/>
        <v>0</v>
      </c>
      <c r="CW80">
        <f t="shared" si="456"/>
        <v>0</v>
      </c>
      <c r="CX80">
        <f t="shared" si="456"/>
        <v>0</v>
      </c>
      <c r="CY80">
        <f t="shared" si="456"/>
        <v>0</v>
      </c>
      <c r="CZ80">
        <f t="shared" si="456"/>
        <v>0</v>
      </c>
      <c r="DA80">
        <f t="shared" si="456"/>
        <v>0</v>
      </c>
      <c r="DB80">
        <f t="shared" si="456"/>
        <v>0</v>
      </c>
      <c r="DC80">
        <f t="shared" si="456"/>
        <v>0</v>
      </c>
      <c r="DD80">
        <f t="shared" si="457"/>
        <v>0</v>
      </c>
      <c r="DE80">
        <f t="shared" si="457"/>
        <v>0</v>
      </c>
      <c r="DF80">
        <f t="shared" si="457"/>
        <v>0</v>
      </c>
      <c r="DG80">
        <f t="shared" si="457"/>
        <v>0</v>
      </c>
      <c r="DH80">
        <f t="shared" si="457"/>
        <v>0</v>
      </c>
      <c r="DI80">
        <f t="shared" si="457"/>
        <v>0</v>
      </c>
      <c r="DJ80">
        <f t="shared" si="457"/>
        <v>0</v>
      </c>
      <c r="DK80">
        <f t="shared" si="457"/>
        <v>0</v>
      </c>
      <c r="DL80">
        <f t="shared" si="457"/>
        <v>0</v>
      </c>
      <c r="DM80">
        <f t="shared" si="457"/>
        <v>0</v>
      </c>
      <c r="DN80">
        <f t="shared" si="458"/>
        <v>0</v>
      </c>
      <c r="DO80">
        <f t="shared" si="458"/>
        <v>0</v>
      </c>
      <c r="DP80">
        <f t="shared" si="458"/>
        <v>0</v>
      </c>
      <c r="DQ80">
        <f t="shared" si="458"/>
        <v>0</v>
      </c>
      <c r="DR80">
        <f t="shared" si="458"/>
        <v>0</v>
      </c>
      <c r="DS80">
        <f t="shared" si="458"/>
        <v>0</v>
      </c>
      <c r="DT80">
        <f t="shared" si="458"/>
        <v>0</v>
      </c>
      <c r="DU80">
        <f t="shared" si="458"/>
        <v>0</v>
      </c>
      <c r="DV80">
        <f t="shared" si="458"/>
        <v>0</v>
      </c>
      <c r="DW80">
        <v>0</v>
      </c>
      <c r="DY80" s="10">
        <v>75</v>
      </c>
      <c r="DZ80">
        <f t="shared" si="327"/>
        <v>0</v>
      </c>
      <c r="EA80">
        <f t="shared" si="328"/>
        <v>0</v>
      </c>
      <c r="EB80">
        <f t="shared" si="329"/>
        <v>0</v>
      </c>
      <c r="EC80">
        <f t="shared" si="330"/>
        <v>0</v>
      </c>
      <c r="ED80">
        <f t="shared" si="331"/>
        <v>0</v>
      </c>
      <c r="EE80">
        <f t="shared" si="332"/>
        <v>0</v>
      </c>
      <c r="EF80">
        <f t="shared" si="333"/>
        <v>0</v>
      </c>
      <c r="EG80">
        <f t="shared" si="334"/>
        <v>0</v>
      </c>
      <c r="EH80">
        <f t="shared" si="335"/>
        <v>0</v>
      </c>
      <c r="EI80">
        <f t="shared" si="336"/>
        <v>0</v>
      </c>
      <c r="EJ80">
        <f t="shared" si="337"/>
        <v>0</v>
      </c>
      <c r="EK80">
        <f t="shared" si="338"/>
        <v>0</v>
      </c>
      <c r="EL80">
        <f t="shared" si="339"/>
        <v>0</v>
      </c>
      <c r="EM80">
        <f t="shared" si="340"/>
        <v>0</v>
      </c>
      <c r="EN80">
        <f t="shared" si="341"/>
        <v>0</v>
      </c>
      <c r="EO80">
        <f t="shared" si="342"/>
        <v>0</v>
      </c>
      <c r="EP80">
        <f t="shared" si="343"/>
        <v>0</v>
      </c>
      <c r="EQ80">
        <f t="shared" si="344"/>
        <v>0</v>
      </c>
      <c r="ER80">
        <f t="shared" si="345"/>
        <v>0</v>
      </c>
      <c r="ES80">
        <f t="shared" si="346"/>
        <v>0</v>
      </c>
      <c r="ET80">
        <f t="shared" si="347"/>
        <v>0</v>
      </c>
      <c r="EU80">
        <f t="shared" si="348"/>
        <v>0</v>
      </c>
      <c r="EV80">
        <f t="shared" si="349"/>
        <v>0</v>
      </c>
      <c r="EW80">
        <f t="shared" si="350"/>
        <v>0</v>
      </c>
      <c r="EX80">
        <f t="shared" si="351"/>
        <v>0</v>
      </c>
      <c r="EY80">
        <f t="shared" si="352"/>
        <v>0</v>
      </c>
      <c r="EZ80">
        <f t="shared" si="353"/>
        <v>0</v>
      </c>
      <c r="FA80">
        <f t="shared" si="354"/>
        <v>0</v>
      </c>
      <c r="FB80">
        <f t="shared" si="355"/>
        <v>0</v>
      </c>
      <c r="FC80">
        <f t="shared" si="356"/>
        <v>0</v>
      </c>
      <c r="FD80">
        <f t="shared" si="357"/>
        <v>0</v>
      </c>
      <c r="FE80">
        <f t="shared" si="358"/>
        <v>0</v>
      </c>
      <c r="FF80">
        <f t="shared" si="359"/>
        <v>0</v>
      </c>
      <c r="FG80">
        <f t="shared" si="360"/>
        <v>0</v>
      </c>
      <c r="FH80">
        <f t="shared" si="361"/>
        <v>0</v>
      </c>
      <c r="FI80">
        <f t="shared" si="362"/>
        <v>0</v>
      </c>
      <c r="FJ80">
        <f t="shared" si="363"/>
        <v>0</v>
      </c>
      <c r="FK80">
        <f t="shared" si="364"/>
        <v>0</v>
      </c>
      <c r="FL80">
        <f t="shared" si="365"/>
        <v>0</v>
      </c>
      <c r="FM80">
        <f t="shared" si="366"/>
        <v>0</v>
      </c>
      <c r="FN80">
        <f t="shared" si="367"/>
        <v>0</v>
      </c>
      <c r="FO80">
        <f t="shared" si="368"/>
        <v>0</v>
      </c>
      <c r="FP80">
        <f t="shared" si="369"/>
        <v>0</v>
      </c>
      <c r="FQ80">
        <f t="shared" si="370"/>
        <v>0</v>
      </c>
      <c r="FR80">
        <f t="shared" si="371"/>
        <v>0</v>
      </c>
      <c r="FS80">
        <f t="shared" si="372"/>
        <v>0</v>
      </c>
      <c r="FT80">
        <f t="shared" si="373"/>
        <v>0</v>
      </c>
      <c r="FU80">
        <f t="shared" si="374"/>
        <v>0</v>
      </c>
      <c r="FV80">
        <f t="shared" si="375"/>
        <v>0</v>
      </c>
      <c r="FW80">
        <f t="shared" si="376"/>
        <v>0</v>
      </c>
      <c r="FX80">
        <f t="shared" si="377"/>
        <v>0</v>
      </c>
      <c r="FY80">
        <f t="shared" si="378"/>
        <v>0</v>
      </c>
      <c r="FZ80">
        <f t="shared" si="379"/>
        <v>0</v>
      </c>
      <c r="GA80">
        <f t="shared" si="380"/>
        <v>0</v>
      </c>
      <c r="GB80">
        <f t="shared" si="381"/>
        <v>0</v>
      </c>
      <c r="GC80">
        <f t="shared" si="382"/>
        <v>0</v>
      </c>
      <c r="GD80">
        <f t="shared" si="383"/>
        <v>0</v>
      </c>
      <c r="GE80">
        <f t="shared" si="384"/>
        <v>0</v>
      </c>
      <c r="GF80">
        <f t="shared" si="385"/>
        <v>0</v>
      </c>
      <c r="GG80">
        <f t="shared" si="386"/>
        <v>0</v>
      </c>
      <c r="GH80">
        <f t="shared" si="387"/>
        <v>0</v>
      </c>
      <c r="GI80">
        <f t="shared" si="388"/>
        <v>0</v>
      </c>
      <c r="GJ80">
        <f t="shared" si="389"/>
        <v>0</v>
      </c>
      <c r="GK80">
        <f t="shared" si="390"/>
        <v>0</v>
      </c>
      <c r="GL80">
        <f t="shared" si="391"/>
        <v>0</v>
      </c>
      <c r="GM80">
        <f t="shared" si="392"/>
        <v>0</v>
      </c>
      <c r="GN80">
        <f t="shared" si="393"/>
        <v>0</v>
      </c>
      <c r="GO80">
        <f t="shared" si="394"/>
        <v>0</v>
      </c>
      <c r="GP80">
        <f t="shared" si="395"/>
        <v>0</v>
      </c>
      <c r="GQ80">
        <f t="shared" si="396"/>
        <v>0</v>
      </c>
      <c r="GR80">
        <f t="shared" si="397"/>
        <v>0</v>
      </c>
      <c r="GS80">
        <f t="shared" si="398"/>
        <v>0</v>
      </c>
      <c r="GT80">
        <f t="shared" si="399"/>
        <v>0</v>
      </c>
      <c r="GU80">
        <f t="shared" si="400"/>
        <v>0</v>
      </c>
      <c r="GV80">
        <f t="shared" si="401"/>
        <v>0</v>
      </c>
      <c r="GW80">
        <f t="shared" si="402"/>
        <v>0</v>
      </c>
      <c r="GX80">
        <f t="shared" si="403"/>
        <v>0</v>
      </c>
      <c r="GY80">
        <f t="shared" si="404"/>
        <v>0</v>
      </c>
      <c r="GZ80">
        <f t="shared" si="405"/>
        <v>0</v>
      </c>
      <c r="HA80">
        <f t="shared" si="406"/>
        <v>0</v>
      </c>
      <c r="HB80">
        <f t="shared" si="407"/>
        <v>0</v>
      </c>
      <c r="HC80">
        <f t="shared" si="408"/>
        <v>0</v>
      </c>
      <c r="HD80">
        <f t="shared" si="409"/>
        <v>0</v>
      </c>
      <c r="HE80">
        <f t="shared" si="410"/>
        <v>0</v>
      </c>
      <c r="HF80">
        <f t="shared" si="411"/>
        <v>0</v>
      </c>
      <c r="HG80">
        <f t="shared" si="412"/>
        <v>0</v>
      </c>
      <c r="HH80">
        <f t="shared" si="413"/>
        <v>0</v>
      </c>
      <c r="HI80">
        <f t="shared" si="414"/>
        <v>0</v>
      </c>
      <c r="HJ80">
        <f t="shared" si="415"/>
        <v>0</v>
      </c>
      <c r="HK80">
        <f t="shared" si="416"/>
        <v>0</v>
      </c>
      <c r="HL80">
        <f t="shared" si="417"/>
        <v>0</v>
      </c>
      <c r="HM80">
        <f t="shared" si="418"/>
        <v>0</v>
      </c>
      <c r="HN80">
        <f t="shared" si="419"/>
        <v>0</v>
      </c>
      <c r="HO80">
        <f t="shared" si="420"/>
        <v>0</v>
      </c>
      <c r="HP80">
        <f t="shared" si="421"/>
        <v>0</v>
      </c>
      <c r="HQ80">
        <f t="shared" si="422"/>
        <v>0</v>
      </c>
      <c r="HR80">
        <f t="shared" si="423"/>
        <v>0</v>
      </c>
      <c r="HS80">
        <f t="shared" si="424"/>
        <v>0</v>
      </c>
      <c r="HT80">
        <f t="shared" si="425"/>
        <v>0</v>
      </c>
      <c r="HU80">
        <f t="shared" si="426"/>
        <v>0</v>
      </c>
      <c r="HV80">
        <f t="shared" si="427"/>
        <v>0</v>
      </c>
      <c r="HW80">
        <f t="shared" si="428"/>
        <v>0</v>
      </c>
      <c r="HX80">
        <f t="shared" si="429"/>
        <v>0</v>
      </c>
      <c r="HY80">
        <f t="shared" si="430"/>
        <v>0</v>
      </c>
      <c r="HZ80">
        <f t="shared" si="431"/>
        <v>0</v>
      </c>
      <c r="IA80">
        <f t="shared" si="432"/>
        <v>0</v>
      </c>
      <c r="IB80">
        <f t="shared" si="433"/>
        <v>0</v>
      </c>
      <c r="IC80">
        <f t="shared" si="434"/>
        <v>0</v>
      </c>
      <c r="ID80">
        <f t="shared" si="435"/>
        <v>0</v>
      </c>
      <c r="IE80">
        <f t="shared" si="436"/>
        <v>0</v>
      </c>
      <c r="IF80">
        <f t="shared" si="437"/>
        <v>0</v>
      </c>
      <c r="IG80">
        <f t="shared" si="438"/>
        <v>0</v>
      </c>
      <c r="IH80">
        <f t="shared" si="439"/>
        <v>0</v>
      </c>
      <c r="II80">
        <f t="shared" si="440"/>
        <v>0</v>
      </c>
      <c r="IJ80">
        <f t="shared" si="441"/>
        <v>0</v>
      </c>
      <c r="IK80">
        <f t="shared" si="442"/>
        <v>0</v>
      </c>
      <c r="IL80">
        <f t="shared" si="443"/>
        <v>0</v>
      </c>
      <c r="IM80">
        <f t="shared" si="444"/>
        <v>0</v>
      </c>
      <c r="IN80">
        <f t="shared" si="445"/>
        <v>0</v>
      </c>
      <c r="IO80">
        <f t="shared" si="446"/>
        <v>0</v>
      </c>
    </row>
    <row r="81" spans="1:249" ht="15">
      <c r="A81" s="11">
        <v>76</v>
      </c>
      <c r="B81" s="11" t="str">
        <f>IF(A81&lt;=$E$2,Inputs!A81,"")</f>
        <v/>
      </c>
      <c r="C81" s="11">
        <f>IF(A81&lt;=$E$2,Inputs!D81,0)</f>
        <v>0</v>
      </c>
      <c r="D81" s="11">
        <f>IF(A81&lt;=$E$2,Inputs!F81,0)</f>
        <v>0</v>
      </c>
      <c r="E81" s="11">
        <f t="shared" si="326"/>
        <v>0</v>
      </c>
      <c r="G81" s="9">
        <v>76</v>
      </c>
      <c r="H81">
        <f t="shared" si="447"/>
        <v>0</v>
      </c>
      <c r="I81">
        <f t="shared" si="447"/>
        <v>0</v>
      </c>
      <c r="J81">
        <f t="shared" si="447"/>
        <v>0</v>
      </c>
      <c r="K81">
        <f t="shared" si="447"/>
        <v>0</v>
      </c>
      <c r="L81">
        <f t="shared" si="447"/>
        <v>0</v>
      </c>
      <c r="M81">
        <f t="shared" si="447"/>
        <v>0</v>
      </c>
      <c r="N81">
        <f t="shared" si="447"/>
        <v>0</v>
      </c>
      <c r="O81">
        <f t="shared" si="447"/>
        <v>0</v>
      </c>
      <c r="P81">
        <f t="shared" si="447"/>
        <v>0</v>
      </c>
      <c r="Q81">
        <f t="shared" si="447"/>
        <v>0</v>
      </c>
      <c r="R81">
        <f t="shared" si="448"/>
        <v>0</v>
      </c>
      <c r="S81">
        <f t="shared" si="448"/>
        <v>0</v>
      </c>
      <c r="T81">
        <f t="shared" si="448"/>
        <v>0</v>
      </c>
      <c r="U81">
        <f t="shared" si="448"/>
        <v>0</v>
      </c>
      <c r="V81">
        <f t="shared" si="448"/>
        <v>0</v>
      </c>
      <c r="W81">
        <f t="shared" si="448"/>
        <v>0</v>
      </c>
      <c r="X81">
        <f t="shared" si="448"/>
        <v>0</v>
      </c>
      <c r="Y81">
        <f t="shared" si="448"/>
        <v>0</v>
      </c>
      <c r="Z81">
        <f t="shared" si="448"/>
        <v>0</v>
      </c>
      <c r="AA81">
        <f t="shared" si="448"/>
        <v>0</v>
      </c>
      <c r="AB81">
        <f t="shared" si="449"/>
        <v>0</v>
      </c>
      <c r="AC81">
        <f t="shared" si="449"/>
        <v>0</v>
      </c>
      <c r="AD81">
        <f t="shared" si="449"/>
        <v>0</v>
      </c>
      <c r="AE81">
        <f t="shared" si="449"/>
        <v>0</v>
      </c>
      <c r="AF81">
        <f t="shared" si="449"/>
        <v>0</v>
      </c>
      <c r="AG81">
        <f t="shared" si="449"/>
        <v>0</v>
      </c>
      <c r="AH81">
        <f t="shared" si="449"/>
        <v>0</v>
      </c>
      <c r="AI81">
        <f t="shared" si="449"/>
        <v>0</v>
      </c>
      <c r="AJ81">
        <f t="shared" si="449"/>
        <v>0</v>
      </c>
      <c r="AK81">
        <f t="shared" si="449"/>
        <v>0</v>
      </c>
      <c r="AL81">
        <f t="shared" si="450"/>
        <v>0</v>
      </c>
      <c r="AM81">
        <f t="shared" si="450"/>
        <v>0</v>
      </c>
      <c r="AN81">
        <f t="shared" si="450"/>
        <v>0</v>
      </c>
      <c r="AO81">
        <f t="shared" si="450"/>
        <v>0</v>
      </c>
      <c r="AP81">
        <f t="shared" si="450"/>
        <v>0</v>
      </c>
      <c r="AQ81">
        <f t="shared" si="450"/>
        <v>0</v>
      </c>
      <c r="AR81">
        <f t="shared" si="450"/>
        <v>0</v>
      </c>
      <c r="AS81">
        <f t="shared" si="450"/>
        <v>0</v>
      </c>
      <c r="AT81">
        <f t="shared" si="450"/>
        <v>0</v>
      </c>
      <c r="AU81">
        <f t="shared" si="450"/>
        <v>0</v>
      </c>
      <c r="AV81">
        <f t="shared" si="451"/>
        <v>0</v>
      </c>
      <c r="AW81">
        <f t="shared" si="451"/>
        <v>0</v>
      </c>
      <c r="AX81">
        <f t="shared" si="451"/>
        <v>0</v>
      </c>
      <c r="AY81">
        <f t="shared" si="451"/>
        <v>0</v>
      </c>
      <c r="AZ81">
        <f t="shared" si="451"/>
        <v>0</v>
      </c>
      <c r="BA81">
        <f t="shared" si="451"/>
        <v>0</v>
      </c>
      <c r="BB81">
        <f t="shared" si="451"/>
        <v>0</v>
      </c>
      <c r="BC81">
        <f t="shared" si="451"/>
        <v>0</v>
      </c>
      <c r="BD81">
        <f t="shared" si="451"/>
        <v>0</v>
      </c>
      <c r="BE81">
        <f t="shared" si="451"/>
        <v>0</v>
      </c>
      <c r="BF81">
        <f t="shared" si="452"/>
        <v>0</v>
      </c>
      <c r="BG81">
        <f t="shared" si="452"/>
        <v>0</v>
      </c>
      <c r="BH81">
        <f t="shared" si="452"/>
        <v>0</v>
      </c>
      <c r="BI81">
        <f t="shared" si="452"/>
        <v>0</v>
      </c>
      <c r="BJ81">
        <f t="shared" si="452"/>
        <v>0</v>
      </c>
      <c r="BK81">
        <f t="shared" si="452"/>
        <v>0</v>
      </c>
      <c r="BL81">
        <f t="shared" si="452"/>
        <v>0</v>
      </c>
      <c r="BM81">
        <f t="shared" si="452"/>
        <v>0</v>
      </c>
      <c r="BN81">
        <f t="shared" si="452"/>
        <v>0</v>
      </c>
      <c r="BO81">
        <f t="shared" si="452"/>
        <v>0</v>
      </c>
      <c r="BP81">
        <f t="shared" si="453"/>
        <v>0</v>
      </c>
      <c r="BQ81">
        <f t="shared" si="453"/>
        <v>0</v>
      </c>
      <c r="BR81">
        <f t="shared" si="453"/>
        <v>0</v>
      </c>
      <c r="BS81">
        <f t="shared" si="453"/>
        <v>0</v>
      </c>
      <c r="BT81">
        <f t="shared" si="453"/>
        <v>0</v>
      </c>
      <c r="BU81">
        <f t="shared" si="453"/>
        <v>0</v>
      </c>
      <c r="BV81">
        <f t="shared" si="453"/>
        <v>0</v>
      </c>
      <c r="BW81">
        <f t="shared" si="453"/>
        <v>0</v>
      </c>
      <c r="BX81">
        <f t="shared" si="453"/>
        <v>0</v>
      </c>
      <c r="BY81">
        <f t="shared" si="453"/>
        <v>0</v>
      </c>
      <c r="BZ81">
        <f t="shared" si="454"/>
        <v>0</v>
      </c>
      <c r="CA81">
        <f t="shared" si="454"/>
        <v>0</v>
      </c>
      <c r="CB81">
        <f t="shared" si="454"/>
        <v>0</v>
      </c>
      <c r="CC81">
        <f t="shared" si="454"/>
        <v>0</v>
      </c>
      <c r="CD81">
        <f t="shared" si="454"/>
        <v>0</v>
      </c>
      <c r="CE81">
        <f t="shared" si="454"/>
        <v>0</v>
      </c>
      <c r="CF81">
        <f t="shared" si="454"/>
        <v>0</v>
      </c>
      <c r="CG81">
        <f t="shared" si="454"/>
        <v>0</v>
      </c>
      <c r="CH81">
        <f t="shared" si="454"/>
        <v>0</v>
      </c>
      <c r="CI81">
        <f t="shared" si="454"/>
        <v>0</v>
      </c>
      <c r="CJ81">
        <f t="shared" si="455"/>
        <v>0</v>
      </c>
      <c r="CK81">
        <f t="shared" si="455"/>
        <v>0</v>
      </c>
      <c r="CL81">
        <f t="shared" si="455"/>
        <v>0</v>
      </c>
      <c r="CM81">
        <f t="shared" si="455"/>
        <v>0</v>
      </c>
      <c r="CN81">
        <f t="shared" si="455"/>
        <v>0</v>
      </c>
      <c r="CO81">
        <f t="shared" si="455"/>
        <v>0</v>
      </c>
      <c r="CP81">
        <f t="shared" si="455"/>
        <v>0</v>
      </c>
      <c r="CQ81">
        <f t="shared" si="455"/>
        <v>0</v>
      </c>
      <c r="CR81">
        <f t="shared" si="455"/>
        <v>0</v>
      </c>
      <c r="CS81">
        <f t="shared" si="455"/>
        <v>0</v>
      </c>
      <c r="CT81">
        <f t="shared" si="456"/>
        <v>0</v>
      </c>
      <c r="CU81">
        <f t="shared" si="456"/>
        <v>0</v>
      </c>
      <c r="CV81">
        <f t="shared" si="456"/>
        <v>0</v>
      </c>
      <c r="CW81">
        <f t="shared" si="456"/>
        <v>0</v>
      </c>
      <c r="CX81">
        <f t="shared" si="456"/>
        <v>0</v>
      </c>
      <c r="CY81">
        <f t="shared" si="456"/>
        <v>0</v>
      </c>
      <c r="CZ81">
        <f t="shared" si="456"/>
        <v>0</v>
      </c>
      <c r="DA81">
        <f t="shared" si="456"/>
        <v>0</v>
      </c>
      <c r="DB81">
        <f t="shared" si="456"/>
        <v>0</v>
      </c>
      <c r="DC81">
        <f t="shared" si="456"/>
        <v>0</v>
      </c>
      <c r="DD81">
        <f t="shared" si="457"/>
        <v>0</v>
      </c>
      <c r="DE81">
        <f t="shared" si="457"/>
        <v>0</v>
      </c>
      <c r="DF81">
        <f t="shared" si="457"/>
        <v>0</v>
      </c>
      <c r="DG81">
        <f t="shared" si="457"/>
        <v>0</v>
      </c>
      <c r="DH81">
        <f t="shared" si="457"/>
        <v>0</v>
      </c>
      <c r="DI81">
        <f t="shared" si="457"/>
        <v>0</v>
      </c>
      <c r="DJ81">
        <f t="shared" si="457"/>
        <v>0</v>
      </c>
      <c r="DK81">
        <f t="shared" si="457"/>
        <v>0</v>
      </c>
      <c r="DL81">
        <f t="shared" si="457"/>
        <v>0</v>
      </c>
      <c r="DM81">
        <f t="shared" si="457"/>
        <v>0</v>
      </c>
      <c r="DN81">
        <f t="shared" si="458"/>
        <v>0</v>
      </c>
      <c r="DO81">
        <f t="shared" si="458"/>
        <v>0</v>
      </c>
      <c r="DP81">
        <f t="shared" si="458"/>
        <v>0</v>
      </c>
      <c r="DQ81">
        <f t="shared" si="458"/>
        <v>0</v>
      </c>
      <c r="DR81">
        <f t="shared" si="458"/>
        <v>0</v>
      </c>
      <c r="DS81">
        <f t="shared" si="458"/>
        <v>0</v>
      </c>
      <c r="DT81">
        <f t="shared" si="458"/>
        <v>0</v>
      </c>
      <c r="DU81">
        <f t="shared" si="458"/>
        <v>0</v>
      </c>
      <c r="DV81">
        <f t="shared" si="458"/>
        <v>0</v>
      </c>
      <c r="DW81">
        <v>0</v>
      </c>
      <c r="DY81" s="10">
        <v>76</v>
      </c>
      <c r="DZ81">
        <f t="shared" si="327"/>
        <v>0</v>
      </c>
      <c r="EA81">
        <f t="shared" si="328"/>
        <v>0</v>
      </c>
      <c r="EB81">
        <f t="shared" si="329"/>
        <v>0</v>
      </c>
      <c r="EC81">
        <f t="shared" si="330"/>
        <v>0</v>
      </c>
      <c r="ED81">
        <f t="shared" si="331"/>
        <v>0</v>
      </c>
      <c r="EE81">
        <f t="shared" si="332"/>
        <v>0</v>
      </c>
      <c r="EF81">
        <f t="shared" si="333"/>
        <v>0</v>
      </c>
      <c r="EG81">
        <f t="shared" si="334"/>
        <v>0</v>
      </c>
      <c r="EH81">
        <f t="shared" si="335"/>
        <v>0</v>
      </c>
      <c r="EI81">
        <f t="shared" si="336"/>
        <v>0</v>
      </c>
      <c r="EJ81">
        <f t="shared" si="337"/>
        <v>0</v>
      </c>
      <c r="EK81">
        <f t="shared" si="338"/>
        <v>0</v>
      </c>
      <c r="EL81">
        <f t="shared" si="339"/>
        <v>0</v>
      </c>
      <c r="EM81">
        <f t="shared" si="340"/>
        <v>0</v>
      </c>
      <c r="EN81">
        <f t="shared" si="341"/>
        <v>0</v>
      </c>
      <c r="EO81">
        <f t="shared" si="342"/>
        <v>0</v>
      </c>
      <c r="EP81">
        <f t="shared" si="343"/>
        <v>0</v>
      </c>
      <c r="EQ81">
        <f t="shared" si="344"/>
        <v>0</v>
      </c>
      <c r="ER81">
        <f t="shared" si="345"/>
        <v>0</v>
      </c>
      <c r="ES81">
        <f t="shared" si="346"/>
        <v>0</v>
      </c>
      <c r="ET81">
        <f t="shared" si="347"/>
        <v>0</v>
      </c>
      <c r="EU81">
        <f t="shared" si="348"/>
        <v>0</v>
      </c>
      <c r="EV81">
        <f t="shared" si="349"/>
        <v>0</v>
      </c>
      <c r="EW81">
        <f t="shared" si="350"/>
        <v>0</v>
      </c>
      <c r="EX81">
        <f t="shared" si="351"/>
        <v>0</v>
      </c>
      <c r="EY81">
        <f t="shared" si="352"/>
        <v>0</v>
      </c>
      <c r="EZ81">
        <f t="shared" si="353"/>
        <v>0</v>
      </c>
      <c r="FA81">
        <f t="shared" si="354"/>
        <v>0</v>
      </c>
      <c r="FB81">
        <f t="shared" si="355"/>
        <v>0</v>
      </c>
      <c r="FC81">
        <f t="shared" si="356"/>
        <v>0</v>
      </c>
      <c r="FD81">
        <f t="shared" si="357"/>
        <v>0</v>
      </c>
      <c r="FE81">
        <f t="shared" si="358"/>
        <v>0</v>
      </c>
      <c r="FF81">
        <f t="shared" si="359"/>
        <v>0</v>
      </c>
      <c r="FG81">
        <f t="shared" si="360"/>
        <v>0</v>
      </c>
      <c r="FH81">
        <f t="shared" si="361"/>
        <v>0</v>
      </c>
      <c r="FI81">
        <f t="shared" si="362"/>
        <v>0</v>
      </c>
      <c r="FJ81">
        <f t="shared" si="363"/>
        <v>0</v>
      </c>
      <c r="FK81">
        <f t="shared" si="364"/>
        <v>0</v>
      </c>
      <c r="FL81">
        <f t="shared" si="365"/>
        <v>0</v>
      </c>
      <c r="FM81">
        <f t="shared" si="366"/>
        <v>0</v>
      </c>
      <c r="FN81">
        <f t="shared" si="367"/>
        <v>0</v>
      </c>
      <c r="FO81">
        <f t="shared" si="368"/>
        <v>0</v>
      </c>
      <c r="FP81">
        <f t="shared" si="369"/>
        <v>0</v>
      </c>
      <c r="FQ81">
        <f t="shared" si="370"/>
        <v>0</v>
      </c>
      <c r="FR81">
        <f t="shared" si="371"/>
        <v>0</v>
      </c>
      <c r="FS81">
        <f t="shared" si="372"/>
        <v>0</v>
      </c>
      <c r="FT81">
        <f t="shared" si="373"/>
        <v>0</v>
      </c>
      <c r="FU81">
        <f t="shared" si="374"/>
        <v>0</v>
      </c>
      <c r="FV81">
        <f t="shared" si="375"/>
        <v>0</v>
      </c>
      <c r="FW81">
        <f t="shared" si="376"/>
        <v>0</v>
      </c>
      <c r="FX81">
        <f t="shared" si="377"/>
        <v>0</v>
      </c>
      <c r="FY81">
        <f t="shared" si="378"/>
        <v>0</v>
      </c>
      <c r="FZ81">
        <f t="shared" si="379"/>
        <v>0</v>
      </c>
      <c r="GA81">
        <f t="shared" si="380"/>
        <v>0</v>
      </c>
      <c r="GB81">
        <f t="shared" si="381"/>
        <v>0</v>
      </c>
      <c r="GC81">
        <f t="shared" si="382"/>
        <v>0</v>
      </c>
      <c r="GD81">
        <f t="shared" si="383"/>
        <v>0</v>
      </c>
      <c r="GE81">
        <f t="shared" si="384"/>
        <v>0</v>
      </c>
      <c r="GF81">
        <f t="shared" si="385"/>
        <v>0</v>
      </c>
      <c r="GG81">
        <f t="shared" si="386"/>
        <v>0</v>
      </c>
      <c r="GH81">
        <f t="shared" si="387"/>
        <v>0</v>
      </c>
      <c r="GI81">
        <f t="shared" si="388"/>
        <v>0</v>
      </c>
      <c r="GJ81">
        <f t="shared" si="389"/>
        <v>0</v>
      </c>
      <c r="GK81">
        <f t="shared" si="390"/>
        <v>0</v>
      </c>
      <c r="GL81">
        <f t="shared" si="391"/>
        <v>0</v>
      </c>
      <c r="GM81">
        <f t="shared" si="392"/>
        <v>0</v>
      </c>
      <c r="GN81">
        <f t="shared" si="393"/>
        <v>0</v>
      </c>
      <c r="GO81">
        <f t="shared" si="394"/>
        <v>0</v>
      </c>
      <c r="GP81">
        <f t="shared" si="395"/>
        <v>0</v>
      </c>
      <c r="GQ81">
        <f t="shared" si="396"/>
        <v>0</v>
      </c>
      <c r="GR81">
        <f t="shared" si="397"/>
        <v>0</v>
      </c>
      <c r="GS81">
        <f t="shared" si="398"/>
        <v>0</v>
      </c>
      <c r="GT81">
        <f t="shared" si="399"/>
        <v>0</v>
      </c>
      <c r="GU81">
        <f t="shared" si="400"/>
        <v>0</v>
      </c>
      <c r="GV81">
        <f t="shared" si="401"/>
        <v>0</v>
      </c>
      <c r="GW81">
        <f t="shared" si="402"/>
        <v>0</v>
      </c>
      <c r="GX81">
        <f t="shared" si="403"/>
        <v>0</v>
      </c>
      <c r="GY81">
        <f t="shared" si="404"/>
        <v>0</v>
      </c>
      <c r="GZ81">
        <f t="shared" si="405"/>
        <v>0</v>
      </c>
      <c r="HA81">
        <f t="shared" si="406"/>
        <v>0</v>
      </c>
      <c r="HB81">
        <f t="shared" si="407"/>
        <v>0</v>
      </c>
      <c r="HC81">
        <f t="shared" si="408"/>
        <v>0</v>
      </c>
      <c r="HD81">
        <f t="shared" si="409"/>
        <v>0</v>
      </c>
      <c r="HE81">
        <f t="shared" si="410"/>
        <v>0</v>
      </c>
      <c r="HF81">
        <f t="shared" si="411"/>
        <v>0</v>
      </c>
      <c r="HG81">
        <f t="shared" si="412"/>
        <v>0</v>
      </c>
      <c r="HH81">
        <f t="shared" si="413"/>
        <v>0</v>
      </c>
      <c r="HI81">
        <f t="shared" si="414"/>
        <v>0</v>
      </c>
      <c r="HJ81">
        <f t="shared" si="415"/>
        <v>0</v>
      </c>
      <c r="HK81">
        <f t="shared" si="416"/>
        <v>0</v>
      </c>
      <c r="HL81">
        <f t="shared" si="417"/>
        <v>0</v>
      </c>
      <c r="HM81">
        <f t="shared" si="418"/>
        <v>0</v>
      </c>
      <c r="HN81">
        <f t="shared" si="419"/>
        <v>0</v>
      </c>
      <c r="HO81">
        <f t="shared" si="420"/>
        <v>0</v>
      </c>
      <c r="HP81">
        <f t="shared" si="421"/>
        <v>0</v>
      </c>
      <c r="HQ81">
        <f t="shared" si="422"/>
        <v>0</v>
      </c>
      <c r="HR81">
        <f t="shared" si="423"/>
        <v>0</v>
      </c>
      <c r="HS81">
        <f t="shared" si="424"/>
        <v>0</v>
      </c>
      <c r="HT81">
        <f t="shared" si="425"/>
        <v>0</v>
      </c>
      <c r="HU81">
        <f t="shared" si="426"/>
        <v>0</v>
      </c>
      <c r="HV81">
        <f t="shared" si="427"/>
        <v>0</v>
      </c>
      <c r="HW81">
        <f t="shared" si="428"/>
        <v>0</v>
      </c>
      <c r="HX81">
        <f t="shared" si="429"/>
        <v>0</v>
      </c>
      <c r="HY81">
        <f t="shared" si="430"/>
        <v>0</v>
      </c>
      <c r="HZ81">
        <f t="shared" si="431"/>
        <v>0</v>
      </c>
      <c r="IA81">
        <f t="shared" si="432"/>
        <v>0</v>
      </c>
      <c r="IB81">
        <f t="shared" si="433"/>
        <v>0</v>
      </c>
      <c r="IC81">
        <f t="shared" si="434"/>
        <v>0</v>
      </c>
      <c r="ID81">
        <f t="shared" si="435"/>
        <v>0</v>
      </c>
      <c r="IE81">
        <f t="shared" si="436"/>
        <v>0</v>
      </c>
      <c r="IF81">
        <f t="shared" si="437"/>
        <v>0</v>
      </c>
      <c r="IG81">
        <f t="shared" si="438"/>
        <v>0</v>
      </c>
      <c r="IH81">
        <f t="shared" si="439"/>
        <v>0</v>
      </c>
      <c r="II81">
        <f t="shared" si="440"/>
        <v>0</v>
      </c>
      <c r="IJ81">
        <f t="shared" si="441"/>
        <v>0</v>
      </c>
      <c r="IK81">
        <f t="shared" si="442"/>
        <v>0</v>
      </c>
      <c r="IL81">
        <f t="shared" si="443"/>
        <v>0</v>
      </c>
      <c r="IM81">
        <f t="shared" si="444"/>
        <v>0</v>
      </c>
      <c r="IN81">
        <f t="shared" si="445"/>
        <v>0</v>
      </c>
      <c r="IO81">
        <f t="shared" si="446"/>
        <v>0</v>
      </c>
    </row>
    <row r="82" spans="1:249" ht="15">
      <c r="A82" s="11">
        <v>77</v>
      </c>
      <c r="B82" s="11" t="str">
        <f>IF(A82&lt;=$E$2,Inputs!A82,"")</f>
        <v/>
      </c>
      <c r="C82" s="11">
        <f>IF(A82&lt;=$E$2,Inputs!D82,0)</f>
        <v>0</v>
      </c>
      <c r="D82" s="11">
        <f>IF(A82&lt;=$E$2,Inputs!F82,0)</f>
        <v>0</v>
      </c>
      <c r="E82" s="11">
        <f t="shared" si="326"/>
        <v>0</v>
      </c>
      <c r="G82" s="9">
        <v>77</v>
      </c>
      <c r="H82">
        <f t="shared" si="447"/>
        <v>0</v>
      </c>
      <c r="I82">
        <f t="shared" si="447"/>
        <v>0</v>
      </c>
      <c r="J82">
        <f t="shared" si="447"/>
        <v>0</v>
      </c>
      <c r="K82">
        <f t="shared" si="447"/>
        <v>0</v>
      </c>
      <c r="L82">
        <f t="shared" si="447"/>
        <v>0</v>
      </c>
      <c r="M82">
        <f t="shared" si="447"/>
        <v>0</v>
      </c>
      <c r="N82">
        <f t="shared" si="447"/>
        <v>0</v>
      </c>
      <c r="O82">
        <f t="shared" si="447"/>
        <v>0</v>
      </c>
      <c r="P82">
        <f t="shared" si="447"/>
        <v>0</v>
      </c>
      <c r="Q82">
        <f t="shared" si="447"/>
        <v>0</v>
      </c>
      <c r="R82">
        <f t="shared" si="448"/>
        <v>0</v>
      </c>
      <c r="S82">
        <f t="shared" si="448"/>
        <v>0</v>
      </c>
      <c r="T82">
        <f t="shared" si="448"/>
        <v>0</v>
      </c>
      <c r="U82">
        <f t="shared" si="448"/>
        <v>0</v>
      </c>
      <c r="V82">
        <f t="shared" si="448"/>
        <v>0</v>
      </c>
      <c r="W82">
        <f t="shared" si="448"/>
        <v>0</v>
      </c>
      <c r="X82">
        <f t="shared" si="448"/>
        <v>0</v>
      </c>
      <c r="Y82">
        <f t="shared" si="448"/>
        <v>0</v>
      </c>
      <c r="Z82">
        <f t="shared" si="448"/>
        <v>0</v>
      </c>
      <c r="AA82">
        <f t="shared" si="448"/>
        <v>0</v>
      </c>
      <c r="AB82">
        <f t="shared" si="449"/>
        <v>0</v>
      </c>
      <c r="AC82">
        <f t="shared" si="449"/>
        <v>0</v>
      </c>
      <c r="AD82">
        <f t="shared" si="449"/>
        <v>0</v>
      </c>
      <c r="AE82">
        <f t="shared" si="449"/>
        <v>0</v>
      </c>
      <c r="AF82">
        <f t="shared" si="449"/>
        <v>0</v>
      </c>
      <c r="AG82">
        <f t="shared" si="449"/>
        <v>0</v>
      </c>
      <c r="AH82">
        <f t="shared" si="449"/>
        <v>0</v>
      </c>
      <c r="AI82">
        <f t="shared" si="449"/>
        <v>0</v>
      </c>
      <c r="AJ82">
        <f t="shared" si="449"/>
        <v>0</v>
      </c>
      <c r="AK82">
        <f t="shared" si="449"/>
        <v>0</v>
      </c>
      <c r="AL82">
        <f t="shared" si="450"/>
        <v>0</v>
      </c>
      <c r="AM82">
        <f t="shared" si="450"/>
        <v>0</v>
      </c>
      <c r="AN82">
        <f t="shared" si="450"/>
        <v>0</v>
      </c>
      <c r="AO82">
        <f t="shared" si="450"/>
        <v>0</v>
      </c>
      <c r="AP82">
        <f t="shared" si="450"/>
        <v>0</v>
      </c>
      <c r="AQ82">
        <f t="shared" si="450"/>
        <v>0</v>
      </c>
      <c r="AR82">
        <f t="shared" si="450"/>
        <v>0</v>
      </c>
      <c r="AS82">
        <f t="shared" si="450"/>
        <v>0</v>
      </c>
      <c r="AT82">
        <f t="shared" si="450"/>
        <v>0</v>
      </c>
      <c r="AU82">
        <f t="shared" si="450"/>
        <v>0</v>
      </c>
      <c r="AV82">
        <f t="shared" si="451"/>
        <v>0</v>
      </c>
      <c r="AW82">
        <f t="shared" si="451"/>
        <v>0</v>
      </c>
      <c r="AX82">
        <f t="shared" si="451"/>
        <v>0</v>
      </c>
      <c r="AY82">
        <f t="shared" si="451"/>
        <v>0</v>
      </c>
      <c r="AZ82">
        <f t="shared" si="451"/>
        <v>0</v>
      </c>
      <c r="BA82">
        <f t="shared" si="451"/>
        <v>0</v>
      </c>
      <c r="BB82">
        <f t="shared" si="451"/>
        <v>0</v>
      </c>
      <c r="BC82">
        <f t="shared" si="451"/>
        <v>0</v>
      </c>
      <c r="BD82">
        <f t="shared" si="451"/>
        <v>0</v>
      </c>
      <c r="BE82">
        <f t="shared" si="451"/>
        <v>0</v>
      </c>
      <c r="BF82">
        <f t="shared" si="452"/>
        <v>0</v>
      </c>
      <c r="BG82">
        <f t="shared" si="452"/>
        <v>0</v>
      </c>
      <c r="BH82">
        <f t="shared" si="452"/>
        <v>0</v>
      </c>
      <c r="BI82">
        <f t="shared" si="452"/>
        <v>0</v>
      </c>
      <c r="BJ82">
        <f t="shared" si="452"/>
        <v>0</v>
      </c>
      <c r="BK82">
        <f t="shared" si="452"/>
        <v>0</v>
      </c>
      <c r="BL82">
        <f t="shared" si="452"/>
        <v>0</v>
      </c>
      <c r="BM82">
        <f t="shared" si="452"/>
        <v>0</v>
      </c>
      <c r="BN82">
        <f t="shared" si="452"/>
        <v>0</v>
      </c>
      <c r="BO82">
        <f t="shared" si="452"/>
        <v>0</v>
      </c>
      <c r="BP82">
        <f t="shared" si="453"/>
        <v>0</v>
      </c>
      <c r="BQ82">
        <f t="shared" si="453"/>
        <v>0</v>
      </c>
      <c r="BR82">
        <f t="shared" si="453"/>
        <v>0</v>
      </c>
      <c r="BS82">
        <f t="shared" si="453"/>
        <v>0</v>
      </c>
      <c r="BT82">
        <f t="shared" si="453"/>
        <v>0</v>
      </c>
      <c r="BU82">
        <f t="shared" si="453"/>
        <v>0</v>
      </c>
      <c r="BV82">
        <f t="shared" si="453"/>
        <v>0</v>
      </c>
      <c r="BW82">
        <f t="shared" si="453"/>
        <v>0</v>
      </c>
      <c r="BX82">
        <f t="shared" si="453"/>
        <v>0</v>
      </c>
      <c r="BY82">
        <f t="shared" si="453"/>
        <v>0</v>
      </c>
      <c r="BZ82">
        <f t="shared" si="454"/>
        <v>0</v>
      </c>
      <c r="CA82">
        <f t="shared" si="454"/>
        <v>0</v>
      </c>
      <c r="CB82">
        <f t="shared" si="454"/>
        <v>0</v>
      </c>
      <c r="CC82">
        <f t="shared" si="454"/>
        <v>0</v>
      </c>
      <c r="CD82">
        <f t="shared" si="454"/>
        <v>0</v>
      </c>
      <c r="CE82">
        <f t="shared" si="454"/>
        <v>0</v>
      </c>
      <c r="CF82">
        <f t="shared" si="454"/>
        <v>0</v>
      </c>
      <c r="CG82">
        <f t="shared" si="454"/>
        <v>0</v>
      </c>
      <c r="CH82">
        <f t="shared" si="454"/>
        <v>0</v>
      </c>
      <c r="CI82">
        <f t="shared" si="454"/>
        <v>0</v>
      </c>
      <c r="CJ82">
        <f t="shared" si="455"/>
        <v>0</v>
      </c>
      <c r="CK82">
        <f t="shared" si="455"/>
        <v>0</v>
      </c>
      <c r="CL82">
        <f t="shared" si="455"/>
        <v>0</v>
      </c>
      <c r="CM82">
        <f t="shared" si="455"/>
        <v>0</v>
      </c>
      <c r="CN82">
        <f t="shared" si="455"/>
        <v>0</v>
      </c>
      <c r="CO82">
        <f t="shared" si="455"/>
        <v>0</v>
      </c>
      <c r="CP82">
        <f t="shared" si="455"/>
        <v>0</v>
      </c>
      <c r="CQ82">
        <f t="shared" si="455"/>
        <v>0</v>
      </c>
      <c r="CR82">
        <f t="shared" si="455"/>
        <v>0</v>
      </c>
      <c r="CS82">
        <f t="shared" si="455"/>
        <v>0</v>
      </c>
      <c r="CT82">
        <f t="shared" si="456"/>
        <v>0</v>
      </c>
      <c r="CU82">
        <f t="shared" si="456"/>
        <v>0</v>
      </c>
      <c r="CV82">
        <f t="shared" si="456"/>
        <v>0</v>
      </c>
      <c r="CW82">
        <f t="shared" si="456"/>
        <v>0</v>
      </c>
      <c r="CX82">
        <f t="shared" si="456"/>
        <v>0</v>
      </c>
      <c r="CY82">
        <f t="shared" si="456"/>
        <v>0</v>
      </c>
      <c r="CZ82">
        <f t="shared" si="456"/>
        <v>0</v>
      </c>
      <c r="DA82">
        <f t="shared" si="456"/>
        <v>0</v>
      </c>
      <c r="DB82">
        <f t="shared" si="456"/>
        <v>0</v>
      </c>
      <c r="DC82">
        <f t="shared" si="456"/>
        <v>0</v>
      </c>
      <c r="DD82">
        <f t="shared" si="457"/>
        <v>0</v>
      </c>
      <c r="DE82">
        <f t="shared" si="457"/>
        <v>0</v>
      </c>
      <c r="DF82">
        <f t="shared" si="457"/>
        <v>0</v>
      </c>
      <c r="DG82">
        <f t="shared" si="457"/>
        <v>0</v>
      </c>
      <c r="DH82">
        <f t="shared" si="457"/>
        <v>0</v>
      </c>
      <c r="DI82">
        <f t="shared" si="457"/>
        <v>0</v>
      </c>
      <c r="DJ82">
        <f t="shared" si="457"/>
        <v>0</v>
      </c>
      <c r="DK82">
        <f t="shared" si="457"/>
        <v>0</v>
      </c>
      <c r="DL82">
        <f t="shared" si="457"/>
        <v>0</v>
      </c>
      <c r="DM82">
        <f t="shared" si="457"/>
        <v>0</v>
      </c>
      <c r="DN82">
        <f t="shared" si="458"/>
        <v>0</v>
      </c>
      <c r="DO82">
        <f t="shared" si="458"/>
        <v>0</v>
      </c>
      <c r="DP82">
        <f t="shared" si="458"/>
        <v>0</v>
      </c>
      <c r="DQ82">
        <f t="shared" si="458"/>
        <v>0</v>
      </c>
      <c r="DR82">
        <f t="shared" si="458"/>
        <v>0</v>
      </c>
      <c r="DS82">
        <f t="shared" si="458"/>
        <v>0</v>
      </c>
      <c r="DT82">
        <f t="shared" si="458"/>
        <v>0</v>
      </c>
      <c r="DU82">
        <f t="shared" si="458"/>
        <v>0</v>
      </c>
      <c r="DV82">
        <f t="shared" si="458"/>
        <v>0</v>
      </c>
      <c r="DW82">
        <v>0</v>
      </c>
      <c r="DY82" s="10">
        <v>77</v>
      </c>
      <c r="DZ82">
        <f t="shared" si="327"/>
        <v>0</v>
      </c>
      <c r="EA82">
        <f t="shared" si="328"/>
        <v>0</v>
      </c>
      <c r="EB82">
        <f t="shared" si="329"/>
        <v>0</v>
      </c>
      <c r="EC82">
        <f t="shared" si="330"/>
        <v>0</v>
      </c>
      <c r="ED82">
        <f t="shared" si="331"/>
        <v>0</v>
      </c>
      <c r="EE82">
        <f t="shared" si="332"/>
        <v>0</v>
      </c>
      <c r="EF82">
        <f t="shared" si="333"/>
        <v>0</v>
      </c>
      <c r="EG82">
        <f t="shared" si="334"/>
        <v>0</v>
      </c>
      <c r="EH82">
        <f t="shared" si="335"/>
        <v>0</v>
      </c>
      <c r="EI82">
        <f t="shared" si="336"/>
        <v>0</v>
      </c>
      <c r="EJ82">
        <f t="shared" si="337"/>
        <v>0</v>
      </c>
      <c r="EK82">
        <f t="shared" si="338"/>
        <v>0</v>
      </c>
      <c r="EL82">
        <f t="shared" si="339"/>
        <v>0</v>
      </c>
      <c r="EM82">
        <f t="shared" si="340"/>
        <v>0</v>
      </c>
      <c r="EN82">
        <f t="shared" si="341"/>
        <v>0</v>
      </c>
      <c r="EO82">
        <f t="shared" si="342"/>
        <v>0</v>
      </c>
      <c r="EP82">
        <f t="shared" si="343"/>
        <v>0</v>
      </c>
      <c r="EQ82">
        <f t="shared" si="344"/>
        <v>0</v>
      </c>
      <c r="ER82">
        <f t="shared" si="345"/>
        <v>0</v>
      </c>
      <c r="ES82">
        <f t="shared" si="346"/>
        <v>0</v>
      </c>
      <c r="ET82">
        <f t="shared" si="347"/>
        <v>0</v>
      </c>
      <c r="EU82">
        <f t="shared" si="348"/>
        <v>0</v>
      </c>
      <c r="EV82">
        <f t="shared" si="349"/>
        <v>0</v>
      </c>
      <c r="EW82">
        <f t="shared" si="350"/>
        <v>0</v>
      </c>
      <c r="EX82">
        <f t="shared" si="351"/>
        <v>0</v>
      </c>
      <c r="EY82">
        <f t="shared" si="352"/>
        <v>0</v>
      </c>
      <c r="EZ82">
        <f t="shared" si="353"/>
        <v>0</v>
      </c>
      <c r="FA82">
        <f t="shared" si="354"/>
        <v>0</v>
      </c>
      <c r="FB82">
        <f t="shared" si="355"/>
        <v>0</v>
      </c>
      <c r="FC82">
        <f t="shared" si="356"/>
        <v>0</v>
      </c>
      <c r="FD82">
        <f t="shared" si="357"/>
        <v>0</v>
      </c>
      <c r="FE82">
        <f t="shared" si="358"/>
        <v>0</v>
      </c>
      <c r="FF82">
        <f t="shared" si="359"/>
        <v>0</v>
      </c>
      <c r="FG82">
        <f t="shared" si="360"/>
        <v>0</v>
      </c>
      <c r="FH82">
        <f t="shared" si="361"/>
        <v>0</v>
      </c>
      <c r="FI82">
        <f t="shared" si="362"/>
        <v>0</v>
      </c>
      <c r="FJ82">
        <f t="shared" si="363"/>
        <v>0</v>
      </c>
      <c r="FK82">
        <f t="shared" si="364"/>
        <v>0</v>
      </c>
      <c r="FL82">
        <f t="shared" si="365"/>
        <v>0</v>
      </c>
      <c r="FM82">
        <f t="shared" si="366"/>
        <v>0</v>
      </c>
      <c r="FN82">
        <f t="shared" si="367"/>
        <v>0</v>
      </c>
      <c r="FO82">
        <f t="shared" si="368"/>
        <v>0</v>
      </c>
      <c r="FP82">
        <f t="shared" si="369"/>
        <v>0</v>
      </c>
      <c r="FQ82">
        <f t="shared" si="370"/>
        <v>0</v>
      </c>
      <c r="FR82">
        <f t="shared" si="371"/>
        <v>0</v>
      </c>
      <c r="FS82">
        <f t="shared" si="372"/>
        <v>0</v>
      </c>
      <c r="FT82">
        <f t="shared" si="373"/>
        <v>0</v>
      </c>
      <c r="FU82">
        <f t="shared" si="374"/>
        <v>0</v>
      </c>
      <c r="FV82">
        <f t="shared" si="375"/>
        <v>0</v>
      </c>
      <c r="FW82">
        <f t="shared" si="376"/>
        <v>0</v>
      </c>
      <c r="FX82">
        <f t="shared" si="377"/>
        <v>0</v>
      </c>
      <c r="FY82">
        <f t="shared" si="378"/>
        <v>0</v>
      </c>
      <c r="FZ82">
        <f t="shared" si="379"/>
        <v>0</v>
      </c>
      <c r="GA82">
        <f t="shared" si="380"/>
        <v>0</v>
      </c>
      <c r="GB82">
        <f t="shared" si="381"/>
        <v>0</v>
      </c>
      <c r="GC82">
        <f t="shared" si="382"/>
        <v>0</v>
      </c>
      <c r="GD82">
        <f t="shared" si="383"/>
        <v>0</v>
      </c>
      <c r="GE82">
        <f t="shared" si="384"/>
        <v>0</v>
      </c>
      <c r="GF82">
        <f t="shared" si="385"/>
        <v>0</v>
      </c>
      <c r="GG82">
        <f t="shared" si="386"/>
        <v>0</v>
      </c>
      <c r="GH82">
        <f t="shared" si="387"/>
        <v>0</v>
      </c>
      <c r="GI82">
        <f t="shared" si="388"/>
        <v>0</v>
      </c>
      <c r="GJ82">
        <f t="shared" si="389"/>
        <v>0</v>
      </c>
      <c r="GK82">
        <f t="shared" si="390"/>
        <v>0</v>
      </c>
      <c r="GL82">
        <f t="shared" si="391"/>
        <v>0</v>
      </c>
      <c r="GM82">
        <f t="shared" si="392"/>
        <v>0</v>
      </c>
      <c r="GN82">
        <f t="shared" si="393"/>
        <v>0</v>
      </c>
      <c r="GO82">
        <f t="shared" si="394"/>
        <v>0</v>
      </c>
      <c r="GP82">
        <f t="shared" si="395"/>
        <v>0</v>
      </c>
      <c r="GQ82">
        <f t="shared" si="396"/>
        <v>0</v>
      </c>
      <c r="GR82">
        <f t="shared" si="397"/>
        <v>0</v>
      </c>
      <c r="GS82">
        <f t="shared" si="398"/>
        <v>0</v>
      </c>
      <c r="GT82">
        <f t="shared" si="399"/>
        <v>0</v>
      </c>
      <c r="GU82">
        <f t="shared" si="400"/>
        <v>0</v>
      </c>
      <c r="GV82">
        <f t="shared" si="401"/>
        <v>0</v>
      </c>
      <c r="GW82">
        <f t="shared" si="402"/>
        <v>0</v>
      </c>
      <c r="GX82">
        <f t="shared" si="403"/>
        <v>0</v>
      </c>
      <c r="GY82">
        <f t="shared" si="404"/>
        <v>0</v>
      </c>
      <c r="GZ82">
        <f t="shared" si="405"/>
        <v>0</v>
      </c>
      <c r="HA82">
        <f t="shared" si="406"/>
        <v>0</v>
      </c>
      <c r="HB82">
        <f t="shared" si="407"/>
        <v>0</v>
      </c>
      <c r="HC82">
        <f t="shared" si="408"/>
        <v>0</v>
      </c>
      <c r="HD82">
        <f t="shared" si="409"/>
        <v>0</v>
      </c>
      <c r="HE82">
        <f t="shared" si="410"/>
        <v>0</v>
      </c>
      <c r="HF82">
        <f t="shared" si="411"/>
        <v>0</v>
      </c>
      <c r="HG82">
        <f t="shared" si="412"/>
        <v>0</v>
      </c>
      <c r="HH82">
        <f t="shared" si="413"/>
        <v>0</v>
      </c>
      <c r="HI82">
        <f t="shared" si="414"/>
        <v>0</v>
      </c>
      <c r="HJ82">
        <f t="shared" si="415"/>
        <v>0</v>
      </c>
      <c r="HK82">
        <f t="shared" si="416"/>
        <v>0</v>
      </c>
      <c r="HL82">
        <f t="shared" si="417"/>
        <v>0</v>
      </c>
      <c r="HM82">
        <f t="shared" si="418"/>
        <v>0</v>
      </c>
      <c r="HN82">
        <f t="shared" si="419"/>
        <v>0</v>
      </c>
      <c r="HO82">
        <f t="shared" si="420"/>
        <v>0</v>
      </c>
      <c r="HP82">
        <f t="shared" si="421"/>
        <v>0</v>
      </c>
      <c r="HQ82">
        <f t="shared" si="422"/>
        <v>0</v>
      </c>
      <c r="HR82">
        <f t="shared" si="423"/>
        <v>0</v>
      </c>
      <c r="HS82">
        <f t="shared" si="424"/>
        <v>0</v>
      </c>
      <c r="HT82">
        <f t="shared" si="425"/>
        <v>0</v>
      </c>
      <c r="HU82">
        <f t="shared" si="426"/>
        <v>0</v>
      </c>
      <c r="HV82">
        <f t="shared" si="427"/>
        <v>0</v>
      </c>
      <c r="HW82">
        <f t="shared" si="428"/>
        <v>0</v>
      </c>
      <c r="HX82">
        <f t="shared" si="429"/>
        <v>0</v>
      </c>
      <c r="HY82">
        <f t="shared" si="430"/>
        <v>0</v>
      </c>
      <c r="HZ82">
        <f t="shared" si="431"/>
        <v>0</v>
      </c>
      <c r="IA82">
        <f t="shared" si="432"/>
        <v>0</v>
      </c>
      <c r="IB82">
        <f t="shared" si="433"/>
        <v>0</v>
      </c>
      <c r="IC82">
        <f t="shared" si="434"/>
        <v>0</v>
      </c>
      <c r="ID82">
        <f t="shared" si="435"/>
        <v>0</v>
      </c>
      <c r="IE82">
        <f t="shared" si="436"/>
        <v>0</v>
      </c>
      <c r="IF82">
        <f t="shared" si="437"/>
        <v>0</v>
      </c>
      <c r="IG82">
        <f t="shared" si="438"/>
        <v>0</v>
      </c>
      <c r="IH82">
        <f t="shared" si="439"/>
        <v>0</v>
      </c>
      <c r="II82">
        <f t="shared" si="440"/>
        <v>0</v>
      </c>
      <c r="IJ82">
        <f t="shared" si="441"/>
        <v>0</v>
      </c>
      <c r="IK82">
        <f t="shared" si="442"/>
        <v>0</v>
      </c>
      <c r="IL82">
        <f t="shared" si="443"/>
        <v>0</v>
      </c>
      <c r="IM82">
        <f t="shared" si="444"/>
        <v>0</v>
      </c>
      <c r="IN82">
        <f t="shared" si="445"/>
        <v>0</v>
      </c>
      <c r="IO82">
        <f t="shared" si="446"/>
        <v>0</v>
      </c>
    </row>
    <row r="83" spans="1:249" ht="15">
      <c r="A83" s="11">
        <v>78</v>
      </c>
      <c r="B83" s="11" t="str">
        <f>IF(A83&lt;=$E$2,Inputs!A83,"")</f>
        <v/>
      </c>
      <c r="C83" s="11">
        <f>IF(A83&lt;=$E$2,Inputs!D83,0)</f>
        <v>0</v>
      </c>
      <c r="D83" s="11">
        <f>IF(A83&lt;=$E$2,Inputs!F83,0)</f>
        <v>0</v>
      </c>
      <c r="E83" s="11">
        <f t="shared" si="326"/>
        <v>0</v>
      </c>
      <c r="G83" s="9">
        <v>78</v>
      </c>
      <c r="H83">
        <f t="shared" si="447"/>
        <v>0</v>
      </c>
      <c r="I83">
        <f t="shared" si="447"/>
        <v>0</v>
      </c>
      <c r="J83">
        <f t="shared" si="447"/>
        <v>0</v>
      </c>
      <c r="K83">
        <f t="shared" si="447"/>
        <v>0</v>
      </c>
      <c r="L83">
        <f t="shared" si="447"/>
        <v>0</v>
      </c>
      <c r="M83">
        <f t="shared" si="447"/>
        <v>0</v>
      </c>
      <c r="N83">
        <f t="shared" si="447"/>
        <v>0</v>
      </c>
      <c r="O83">
        <f t="shared" si="447"/>
        <v>0</v>
      </c>
      <c r="P83">
        <f t="shared" si="447"/>
        <v>0</v>
      </c>
      <c r="Q83">
        <f t="shared" si="447"/>
        <v>0</v>
      </c>
      <c r="R83">
        <f t="shared" si="448"/>
        <v>0</v>
      </c>
      <c r="S83">
        <f t="shared" si="448"/>
        <v>0</v>
      </c>
      <c r="T83">
        <f t="shared" si="448"/>
        <v>0</v>
      </c>
      <c r="U83">
        <f t="shared" si="448"/>
        <v>0</v>
      </c>
      <c r="V83">
        <f t="shared" si="448"/>
        <v>0</v>
      </c>
      <c r="W83">
        <f t="shared" si="448"/>
        <v>0</v>
      </c>
      <c r="X83">
        <f t="shared" si="448"/>
        <v>0</v>
      </c>
      <c r="Y83">
        <f t="shared" si="448"/>
        <v>0</v>
      </c>
      <c r="Z83">
        <f t="shared" si="448"/>
        <v>0</v>
      </c>
      <c r="AA83">
        <f t="shared" si="448"/>
        <v>0</v>
      </c>
      <c r="AB83">
        <f t="shared" si="449"/>
        <v>0</v>
      </c>
      <c r="AC83">
        <f t="shared" si="449"/>
        <v>0</v>
      </c>
      <c r="AD83">
        <f t="shared" si="449"/>
        <v>0</v>
      </c>
      <c r="AE83">
        <f t="shared" si="449"/>
        <v>0</v>
      </c>
      <c r="AF83">
        <f t="shared" si="449"/>
        <v>0</v>
      </c>
      <c r="AG83">
        <f t="shared" si="449"/>
        <v>0</v>
      </c>
      <c r="AH83">
        <f t="shared" si="449"/>
        <v>0</v>
      </c>
      <c r="AI83">
        <f t="shared" si="449"/>
        <v>0</v>
      </c>
      <c r="AJ83">
        <f t="shared" si="449"/>
        <v>0</v>
      </c>
      <c r="AK83">
        <f t="shared" si="449"/>
        <v>0</v>
      </c>
      <c r="AL83">
        <f t="shared" si="450"/>
        <v>0</v>
      </c>
      <c r="AM83">
        <f t="shared" si="450"/>
        <v>0</v>
      </c>
      <c r="AN83">
        <f t="shared" si="450"/>
        <v>0</v>
      </c>
      <c r="AO83">
        <f t="shared" si="450"/>
        <v>0</v>
      </c>
      <c r="AP83">
        <f t="shared" si="450"/>
        <v>0</v>
      </c>
      <c r="AQ83">
        <f t="shared" si="450"/>
        <v>0</v>
      </c>
      <c r="AR83">
        <f t="shared" si="450"/>
        <v>0</v>
      </c>
      <c r="AS83">
        <f t="shared" si="450"/>
        <v>0</v>
      </c>
      <c r="AT83">
        <f t="shared" si="450"/>
        <v>0</v>
      </c>
      <c r="AU83">
        <f t="shared" si="450"/>
        <v>0</v>
      </c>
      <c r="AV83">
        <f t="shared" si="451"/>
        <v>0</v>
      </c>
      <c r="AW83">
        <f t="shared" si="451"/>
        <v>0</v>
      </c>
      <c r="AX83">
        <f t="shared" si="451"/>
        <v>0</v>
      </c>
      <c r="AY83">
        <f t="shared" si="451"/>
        <v>0</v>
      </c>
      <c r="AZ83">
        <f t="shared" si="451"/>
        <v>0</v>
      </c>
      <c r="BA83">
        <f t="shared" si="451"/>
        <v>0</v>
      </c>
      <c r="BB83">
        <f t="shared" si="451"/>
        <v>0</v>
      </c>
      <c r="BC83">
        <f t="shared" si="451"/>
        <v>0</v>
      </c>
      <c r="BD83">
        <f t="shared" si="451"/>
        <v>0</v>
      </c>
      <c r="BE83">
        <f t="shared" si="451"/>
        <v>0</v>
      </c>
      <c r="BF83">
        <f t="shared" si="452"/>
        <v>0</v>
      </c>
      <c r="BG83">
        <f t="shared" si="452"/>
        <v>0</v>
      </c>
      <c r="BH83">
        <f t="shared" si="452"/>
        <v>0</v>
      </c>
      <c r="BI83">
        <f t="shared" si="452"/>
        <v>0</v>
      </c>
      <c r="BJ83">
        <f t="shared" si="452"/>
        <v>0</v>
      </c>
      <c r="BK83">
        <f t="shared" si="452"/>
        <v>0</v>
      </c>
      <c r="BL83">
        <f t="shared" si="452"/>
        <v>0</v>
      </c>
      <c r="BM83">
        <f t="shared" si="452"/>
        <v>0</v>
      </c>
      <c r="BN83">
        <f t="shared" si="452"/>
        <v>0</v>
      </c>
      <c r="BO83">
        <f t="shared" si="452"/>
        <v>0</v>
      </c>
      <c r="BP83">
        <f t="shared" si="453"/>
        <v>0</v>
      </c>
      <c r="BQ83">
        <f t="shared" si="453"/>
        <v>0</v>
      </c>
      <c r="BR83">
        <f t="shared" si="453"/>
        <v>0</v>
      </c>
      <c r="BS83">
        <f t="shared" si="453"/>
        <v>0</v>
      </c>
      <c r="BT83">
        <f t="shared" si="453"/>
        <v>0</v>
      </c>
      <c r="BU83">
        <f t="shared" si="453"/>
        <v>0</v>
      </c>
      <c r="BV83">
        <f t="shared" si="453"/>
        <v>0</v>
      </c>
      <c r="BW83">
        <f t="shared" si="453"/>
        <v>0</v>
      </c>
      <c r="BX83">
        <f t="shared" si="453"/>
        <v>0</v>
      </c>
      <c r="BY83">
        <f t="shared" si="453"/>
        <v>0</v>
      </c>
      <c r="BZ83">
        <f t="shared" si="454"/>
        <v>0</v>
      </c>
      <c r="CA83">
        <f t="shared" si="454"/>
        <v>0</v>
      </c>
      <c r="CB83">
        <f t="shared" si="454"/>
        <v>0</v>
      </c>
      <c r="CC83">
        <f t="shared" si="454"/>
        <v>0</v>
      </c>
      <c r="CD83">
        <f t="shared" si="454"/>
        <v>0</v>
      </c>
      <c r="CE83">
        <f t="shared" si="454"/>
        <v>0</v>
      </c>
      <c r="CF83">
        <f t="shared" si="454"/>
        <v>0</v>
      </c>
      <c r="CG83">
        <f t="shared" si="454"/>
        <v>0</v>
      </c>
      <c r="CH83">
        <f t="shared" si="454"/>
        <v>0</v>
      </c>
      <c r="CI83">
        <f t="shared" si="454"/>
        <v>0</v>
      </c>
      <c r="CJ83">
        <f t="shared" si="455"/>
        <v>0</v>
      </c>
      <c r="CK83">
        <f t="shared" si="455"/>
        <v>0</v>
      </c>
      <c r="CL83">
        <f t="shared" si="455"/>
        <v>0</v>
      </c>
      <c r="CM83">
        <f t="shared" si="455"/>
        <v>0</v>
      </c>
      <c r="CN83">
        <f t="shared" si="455"/>
        <v>0</v>
      </c>
      <c r="CO83">
        <f t="shared" si="455"/>
        <v>0</v>
      </c>
      <c r="CP83">
        <f t="shared" si="455"/>
        <v>0</v>
      </c>
      <c r="CQ83">
        <f t="shared" si="455"/>
        <v>0</v>
      </c>
      <c r="CR83">
        <f t="shared" si="455"/>
        <v>0</v>
      </c>
      <c r="CS83">
        <f t="shared" si="455"/>
        <v>0</v>
      </c>
      <c r="CT83">
        <f t="shared" si="456"/>
        <v>0</v>
      </c>
      <c r="CU83">
        <f t="shared" si="456"/>
        <v>0</v>
      </c>
      <c r="CV83">
        <f t="shared" si="456"/>
        <v>0</v>
      </c>
      <c r="CW83">
        <f t="shared" si="456"/>
        <v>0</v>
      </c>
      <c r="CX83">
        <f t="shared" si="456"/>
        <v>0</v>
      </c>
      <c r="CY83">
        <f t="shared" si="456"/>
        <v>0</v>
      </c>
      <c r="CZ83">
        <f t="shared" si="456"/>
        <v>0</v>
      </c>
      <c r="DA83">
        <f t="shared" si="456"/>
        <v>0</v>
      </c>
      <c r="DB83">
        <f t="shared" si="456"/>
        <v>0</v>
      </c>
      <c r="DC83">
        <f t="shared" si="456"/>
        <v>0</v>
      </c>
      <c r="DD83">
        <f t="shared" si="457"/>
        <v>0</v>
      </c>
      <c r="DE83">
        <f t="shared" si="457"/>
        <v>0</v>
      </c>
      <c r="DF83">
        <f t="shared" si="457"/>
        <v>0</v>
      </c>
      <c r="DG83">
        <f t="shared" si="457"/>
        <v>0</v>
      </c>
      <c r="DH83">
        <f t="shared" si="457"/>
        <v>0</v>
      </c>
      <c r="DI83">
        <f t="shared" si="457"/>
        <v>0</v>
      </c>
      <c r="DJ83">
        <f t="shared" si="457"/>
        <v>0</v>
      </c>
      <c r="DK83">
        <f t="shared" si="457"/>
        <v>0</v>
      </c>
      <c r="DL83">
        <f t="shared" si="457"/>
        <v>0</v>
      </c>
      <c r="DM83">
        <f t="shared" si="457"/>
        <v>0</v>
      </c>
      <c r="DN83">
        <f t="shared" si="458"/>
        <v>0</v>
      </c>
      <c r="DO83">
        <f t="shared" si="458"/>
        <v>0</v>
      </c>
      <c r="DP83">
        <f t="shared" si="458"/>
        <v>0</v>
      </c>
      <c r="DQ83">
        <f t="shared" si="458"/>
        <v>0</v>
      </c>
      <c r="DR83">
        <f t="shared" si="458"/>
        <v>0</v>
      </c>
      <c r="DS83">
        <f t="shared" si="458"/>
        <v>0</v>
      </c>
      <c r="DT83">
        <f t="shared" si="458"/>
        <v>0</v>
      </c>
      <c r="DU83">
        <f t="shared" si="458"/>
        <v>0</v>
      </c>
      <c r="DV83">
        <f t="shared" si="458"/>
        <v>0</v>
      </c>
      <c r="DW83">
        <v>0</v>
      </c>
      <c r="DY83" s="10">
        <v>78</v>
      </c>
      <c r="DZ83">
        <f t="shared" si="327"/>
        <v>0</v>
      </c>
      <c r="EA83">
        <f t="shared" si="328"/>
        <v>0</v>
      </c>
      <c r="EB83">
        <f t="shared" si="329"/>
        <v>0</v>
      </c>
      <c r="EC83">
        <f t="shared" si="330"/>
        <v>0</v>
      </c>
      <c r="ED83">
        <f t="shared" si="331"/>
        <v>0</v>
      </c>
      <c r="EE83">
        <f t="shared" si="332"/>
        <v>0</v>
      </c>
      <c r="EF83">
        <f t="shared" si="333"/>
        <v>0</v>
      </c>
      <c r="EG83">
        <f t="shared" si="334"/>
        <v>0</v>
      </c>
      <c r="EH83">
        <f t="shared" si="335"/>
        <v>0</v>
      </c>
      <c r="EI83">
        <f t="shared" si="336"/>
        <v>0</v>
      </c>
      <c r="EJ83">
        <f t="shared" si="337"/>
        <v>0</v>
      </c>
      <c r="EK83">
        <f t="shared" si="338"/>
        <v>0</v>
      </c>
      <c r="EL83">
        <f t="shared" si="339"/>
        <v>0</v>
      </c>
      <c r="EM83">
        <f t="shared" si="340"/>
        <v>0</v>
      </c>
      <c r="EN83">
        <f t="shared" si="341"/>
        <v>0</v>
      </c>
      <c r="EO83">
        <f t="shared" si="342"/>
        <v>0</v>
      </c>
      <c r="EP83">
        <f t="shared" si="343"/>
        <v>0</v>
      </c>
      <c r="EQ83">
        <f t="shared" si="344"/>
        <v>0</v>
      </c>
      <c r="ER83">
        <f t="shared" si="345"/>
        <v>0</v>
      </c>
      <c r="ES83">
        <f t="shared" si="346"/>
        <v>0</v>
      </c>
      <c r="ET83">
        <f t="shared" si="347"/>
        <v>0</v>
      </c>
      <c r="EU83">
        <f t="shared" si="348"/>
        <v>0</v>
      </c>
      <c r="EV83">
        <f t="shared" si="349"/>
        <v>0</v>
      </c>
      <c r="EW83">
        <f t="shared" si="350"/>
        <v>0</v>
      </c>
      <c r="EX83">
        <f t="shared" si="351"/>
        <v>0</v>
      </c>
      <c r="EY83">
        <f t="shared" si="352"/>
        <v>0</v>
      </c>
      <c r="EZ83">
        <f t="shared" si="353"/>
        <v>0</v>
      </c>
      <c r="FA83">
        <f t="shared" si="354"/>
        <v>0</v>
      </c>
      <c r="FB83">
        <f t="shared" si="355"/>
        <v>0</v>
      </c>
      <c r="FC83">
        <f t="shared" si="356"/>
        <v>0</v>
      </c>
      <c r="FD83">
        <f t="shared" si="357"/>
        <v>0</v>
      </c>
      <c r="FE83">
        <f t="shared" si="358"/>
        <v>0</v>
      </c>
      <c r="FF83">
        <f t="shared" si="359"/>
        <v>0</v>
      </c>
      <c r="FG83">
        <f t="shared" si="360"/>
        <v>0</v>
      </c>
      <c r="FH83">
        <f t="shared" si="361"/>
        <v>0</v>
      </c>
      <c r="FI83">
        <f t="shared" si="362"/>
        <v>0</v>
      </c>
      <c r="FJ83">
        <f t="shared" si="363"/>
        <v>0</v>
      </c>
      <c r="FK83">
        <f t="shared" si="364"/>
        <v>0</v>
      </c>
      <c r="FL83">
        <f t="shared" si="365"/>
        <v>0</v>
      </c>
      <c r="FM83">
        <f t="shared" si="366"/>
        <v>0</v>
      </c>
      <c r="FN83">
        <f t="shared" si="367"/>
        <v>0</v>
      </c>
      <c r="FO83">
        <f t="shared" si="368"/>
        <v>0</v>
      </c>
      <c r="FP83">
        <f t="shared" si="369"/>
        <v>0</v>
      </c>
      <c r="FQ83">
        <f t="shared" si="370"/>
        <v>0</v>
      </c>
      <c r="FR83">
        <f t="shared" si="371"/>
        <v>0</v>
      </c>
      <c r="FS83">
        <f t="shared" si="372"/>
        <v>0</v>
      </c>
      <c r="FT83">
        <f t="shared" si="373"/>
        <v>0</v>
      </c>
      <c r="FU83">
        <f t="shared" si="374"/>
        <v>0</v>
      </c>
      <c r="FV83">
        <f t="shared" si="375"/>
        <v>0</v>
      </c>
      <c r="FW83">
        <f t="shared" si="376"/>
        <v>0</v>
      </c>
      <c r="FX83">
        <f t="shared" si="377"/>
        <v>0</v>
      </c>
      <c r="FY83">
        <f t="shared" si="378"/>
        <v>0</v>
      </c>
      <c r="FZ83">
        <f t="shared" si="379"/>
        <v>0</v>
      </c>
      <c r="GA83">
        <f t="shared" si="380"/>
        <v>0</v>
      </c>
      <c r="GB83">
        <f t="shared" si="381"/>
        <v>0</v>
      </c>
      <c r="GC83">
        <f t="shared" si="382"/>
        <v>0</v>
      </c>
      <c r="GD83">
        <f t="shared" si="383"/>
        <v>0</v>
      </c>
      <c r="GE83">
        <f t="shared" si="384"/>
        <v>0</v>
      </c>
      <c r="GF83">
        <f t="shared" si="385"/>
        <v>0</v>
      </c>
      <c r="GG83">
        <f t="shared" si="386"/>
        <v>0</v>
      </c>
      <c r="GH83">
        <f t="shared" si="387"/>
        <v>0</v>
      </c>
      <c r="GI83">
        <f t="shared" si="388"/>
        <v>0</v>
      </c>
      <c r="GJ83">
        <f t="shared" si="389"/>
        <v>0</v>
      </c>
      <c r="GK83">
        <f t="shared" si="390"/>
        <v>0</v>
      </c>
      <c r="GL83">
        <f t="shared" si="391"/>
        <v>0</v>
      </c>
      <c r="GM83">
        <f t="shared" si="392"/>
        <v>0</v>
      </c>
      <c r="GN83">
        <f t="shared" si="393"/>
        <v>0</v>
      </c>
      <c r="GO83">
        <f t="shared" si="394"/>
        <v>0</v>
      </c>
      <c r="GP83">
        <f t="shared" si="395"/>
        <v>0</v>
      </c>
      <c r="GQ83">
        <f t="shared" si="396"/>
        <v>0</v>
      </c>
      <c r="GR83">
        <f t="shared" si="397"/>
        <v>0</v>
      </c>
      <c r="GS83">
        <f t="shared" si="398"/>
        <v>0</v>
      </c>
      <c r="GT83">
        <f t="shared" si="399"/>
        <v>0</v>
      </c>
      <c r="GU83">
        <f t="shared" si="400"/>
        <v>0</v>
      </c>
      <c r="GV83">
        <f t="shared" si="401"/>
        <v>0</v>
      </c>
      <c r="GW83">
        <f t="shared" si="402"/>
        <v>0</v>
      </c>
      <c r="GX83">
        <f t="shared" si="403"/>
        <v>0</v>
      </c>
      <c r="GY83">
        <f t="shared" si="404"/>
        <v>0</v>
      </c>
      <c r="GZ83">
        <f t="shared" si="405"/>
        <v>0</v>
      </c>
      <c r="HA83">
        <f t="shared" si="406"/>
        <v>0</v>
      </c>
      <c r="HB83">
        <f t="shared" si="407"/>
        <v>0</v>
      </c>
      <c r="HC83">
        <f t="shared" si="408"/>
        <v>0</v>
      </c>
      <c r="HD83">
        <f t="shared" si="409"/>
        <v>0</v>
      </c>
      <c r="HE83">
        <f t="shared" si="410"/>
        <v>0</v>
      </c>
      <c r="HF83">
        <f t="shared" si="411"/>
        <v>0</v>
      </c>
      <c r="HG83">
        <f t="shared" si="412"/>
        <v>0</v>
      </c>
      <c r="HH83">
        <f t="shared" si="413"/>
        <v>0</v>
      </c>
      <c r="HI83">
        <f t="shared" si="414"/>
        <v>0</v>
      </c>
      <c r="HJ83">
        <f t="shared" si="415"/>
        <v>0</v>
      </c>
      <c r="HK83">
        <f t="shared" si="416"/>
        <v>0</v>
      </c>
      <c r="HL83">
        <f t="shared" si="417"/>
        <v>0</v>
      </c>
      <c r="HM83">
        <f t="shared" si="418"/>
        <v>0</v>
      </c>
      <c r="HN83">
        <f t="shared" si="419"/>
        <v>0</v>
      </c>
      <c r="HO83">
        <f t="shared" si="420"/>
        <v>0</v>
      </c>
      <c r="HP83">
        <f t="shared" si="421"/>
        <v>0</v>
      </c>
      <c r="HQ83">
        <f t="shared" si="422"/>
        <v>0</v>
      </c>
      <c r="HR83">
        <f t="shared" si="423"/>
        <v>0</v>
      </c>
      <c r="HS83">
        <f t="shared" si="424"/>
        <v>0</v>
      </c>
      <c r="HT83">
        <f t="shared" si="425"/>
        <v>0</v>
      </c>
      <c r="HU83">
        <f t="shared" si="426"/>
        <v>0</v>
      </c>
      <c r="HV83">
        <f t="shared" si="427"/>
        <v>0</v>
      </c>
      <c r="HW83">
        <f t="shared" si="428"/>
        <v>0</v>
      </c>
      <c r="HX83">
        <f t="shared" si="429"/>
        <v>0</v>
      </c>
      <c r="HY83">
        <f t="shared" si="430"/>
        <v>0</v>
      </c>
      <c r="HZ83">
        <f t="shared" si="431"/>
        <v>0</v>
      </c>
      <c r="IA83">
        <f t="shared" si="432"/>
        <v>0</v>
      </c>
      <c r="IB83">
        <f t="shared" si="433"/>
        <v>0</v>
      </c>
      <c r="IC83">
        <f t="shared" si="434"/>
        <v>0</v>
      </c>
      <c r="ID83">
        <f t="shared" si="435"/>
        <v>0</v>
      </c>
      <c r="IE83">
        <f t="shared" si="436"/>
        <v>0</v>
      </c>
      <c r="IF83">
        <f t="shared" si="437"/>
        <v>0</v>
      </c>
      <c r="IG83">
        <f t="shared" si="438"/>
        <v>0</v>
      </c>
      <c r="IH83">
        <f t="shared" si="439"/>
        <v>0</v>
      </c>
      <c r="II83">
        <f t="shared" si="440"/>
        <v>0</v>
      </c>
      <c r="IJ83">
        <f t="shared" si="441"/>
        <v>0</v>
      </c>
      <c r="IK83">
        <f t="shared" si="442"/>
        <v>0</v>
      </c>
      <c r="IL83">
        <f t="shared" si="443"/>
        <v>0</v>
      </c>
      <c r="IM83">
        <f t="shared" si="444"/>
        <v>0</v>
      </c>
      <c r="IN83">
        <f t="shared" si="445"/>
        <v>0</v>
      </c>
      <c r="IO83">
        <f t="shared" si="446"/>
        <v>0</v>
      </c>
    </row>
    <row r="84" spans="1:249" ht="15">
      <c r="A84" s="11">
        <v>79</v>
      </c>
      <c r="B84" s="11" t="str">
        <f>IF(A84&lt;=$E$2,Inputs!A84,"")</f>
        <v/>
      </c>
      <c r="C84" s="11">
        <f>IF(A84&lt;=$E$2,Inputs!D84,0)</f>
        <v>0</v>
      </c>
      <c r="D84" s="11">
        <f>IF(A84&lt;=$E$2,Inputs!F84,0)</f>
        <v>0</v>
      </c>
      <c r="E84" s="11">
        <f t="shared" si="326"/>
        <v>0</v>
      </c>
      <c r="G84" s="9">
        <v>79</v>
      </c>
      <c r="H84">
        <f t="shared" si="447"/>
        <v>0</v>
      </c>
      <c r="I84">
        <f t="shared" si="447"/>
        <v>0</v>
      </c>
      <c r="J84">
        <f t="shared" si="447"/>
        <v>0</v>
      </c>
      <c r="K84">
        <f t="shared" si="447"/>
        <v>0</v>
      </c>
      <c r="L84">
        <f t="shared" si="447"/>
        <v>0</v>
      </c>
      <c r="M84">
        <f t="shared" si="447"/>
        <v>0</v>
      </c>
      <c r="N84">
        <f t="shared" si="447"/>
        <v>0</v>
      </c>
      <c r="O84">
        <f t="shared" si="447"/>
        <v>0</v>
      </c>
      <c r="P84">
        <f t="shared" si="447"/>
        <v>0</v>
      </c>
      <c r="Q84">
        <f t="shared" si="447"/>
        <v>0</v>
      </c>
      <c r="R84">
        <f t="shared" si="448"/>
        <v>0</v>
      </c>
      <c r="S84">
        <f t="shared" si="448"/>
        <v>0</v>
      </c>
      <c r="T84">
        <f t="shared" si="448"/>
        <v>0</v>
      </c>
      <c r="U84">
        <f t="shared" si="448"/>
        <v>0</v>
      </c>
      <c r="V84">
        <f t="shared" si="448"/>
        <v>0</v>
      </c>
      <c r="W84">
        <f t="shared" si="448"/>
        <v>0</v>
      </c>
      <c r="X84">
        <f t="shared" si="448"/>
        <v>0</v>
      </c>
      <c r="Y84">
        <f t="shared" si="448"/>
        <v>0</v>
      </c>
      <c r="Z84">
        <f t="shared" si="448"/>
        <v>0</v>
      </c>
      <c r="AA84">
        <f t="shared" si="448"/>
        <v>0</v>
      </c>
      <c r="AB84">
        <f t="shared" si="449"/>
        <v>0</v>
      </c>
      <c r="AC84">
        <f t="shared" si="449"/>
        <v>0</v>
      </c>
      <c r="AD84">
        <f t="shared" si="449"/>
        <v>0</v>
      </c>
      <c r="AE84">
        <f t="shared" si="449"/>
        <v>0</v>
      </c>
      <c r="AF84">
        <f t="shared" si="449"/>
        <v>0</v>
      </c>
      <c r="AG84">
        <f t="shared" si="449"/>
        <v>0</v>
      </c>
      <c r="AH84">
        <f t="shared" si="449"/>
        <v>0</v>
      </c>
      <c r="AI84">
        <f t="shared" si="449"/>
        <v>0</v>
      </c>
      <c r="AJ84">
        <f t="shared" si="449"/>
        <v>0</v>
      </c>
      <c r="AK84">
        <f t="shared" si="449"/>
        <v>0</v>
      </c>
      <c r="AL84">
        <f t="shared" si="450"/>
        <v>0</v>
      </c>
      <c r="AM84">
        <f t="shared" si="450"/>
        <v>0</v>
      </c>
      <c r="AN84">
        <f t="shared" si="450"/>
        <v>0</v>
      </c>
      <c r="AO84">
        <f t="shared" si="450"/>
        <v>0</v>
      </c>
      <c r="AP84">
        <f t="shared" si="450"/>
        <v>0</v>
      </c>
      <c r="AQ84">
        <f t="shared" si="450"/>
        <v>0</v>
      </c>
      <c r="AR84">
        <f t="shared" si="450"/>
        <v>0</v>
      </c>
      <c r="AS84">
        <f t="shared" si="450"/>
        <v>0</v>
      </c>
      <c r="AT84">
        <f t="shared" si="450"/>
        <v>0</v>
      </c>
      <c r="AU84">
        <f t="shared" si="450"/>
        <v>0</v>
      </c>
      <c r="AV84">
        <f t="shared" si="451"/>
        <v>0</v>
      </c>
      <c r="AW84">
        <f t="shared" si="451"/>
        <v>0</v>
      </c>
      <c r="AX84">
        <f t="shared" si="451"/>
        <v>0</v>
      </c>
      <c r="AY84">
        <f t="shared" si="451"/>
        <v>0</v>
      </c>
      <c r="AZ84">
        <f t="shared" si="451"/>
        <v>0</v>
      </c>
      <c r="BA84">
        <f t="shared" si="451"/>
        <v>0</v>
      </c>
      <c r="BB84">
        <f t="shared" si="451"/>
        <v>0</v>
      </c>
      <c r="BC84">
        <f t="shared" si="451"/>
        <v>0</v>
      </c>
      <c r="BD84">
        <f t="shared" si="451"/>
        <v>0</v>
      </c>
      <c r="BE84">
        <f t="shared" si="451"/>
        <v>0</v>
      </c>
      <c r="BF84">
        <f t="shared" si="452"/>
        <v>0</v>
      </c>
      <c r="BG84">
        <f t="shared" si="452"/>
        <v>0</v>
      </c>
      <c r="BH84">
        <f t="shared" si="452"/>
        <v>0</v>
      </c>
      <c r="BI84">
        <f t="shared" si="452"/>
        <v>0</v>
      </c>
      <c r="BJ84">
        <f t="shared" si="452"/>
        <v>0</v>
      </c>
      <c r="BK84">
        <f t="shared" si="452"/>
        <v>0</v>
      </c>
      <c r="BL84">
        <f t="shared" si="452"/>
        <v>0</v>
      </c>
      <c r="BM84">
        <f t="shared" si="452"/>
        <v>0</v>
      </c>
      <c r="BN84">
        <f t="shared" si="452"/>
        <v>0</v>
      </c>
      <c r="BO84">
        <f t="shared" si="452"/>
        <v>0</v>
      </c>
      <c r="BP84">
        <f t="shared" si="453"/>
        <v>0</v>
      </c>
      <c r="BQ84">
        <f t="shared" si="453"/>
        <v>0</v>
      </c>
      <c r="BR84">
        <f t="shared" si="453"/>
        <v>0</v>
      </c>
      <c r="BS84">
        <f t="shared" si="453"/>
        <v>0</v>
      </c>
      <c r="BT84">
        <f t="shared" si="453"/>
        <v>0</v>
      </c>
      <c r="BU84">
        <f t="shared" si="453"/>
        <v>0</v>
      </c>
      <c r="BV84">
        <f t="shared" si="453"/>
        <v>0</v>
      </c>
      <c r="BW84">
        <f t="shared" si="453"/>
        <v>0</v>
      </c>
      <c r="BX84">
        <f t="shared" si="453"/>
        <v>0</v>
      </c>
      <c r="BY84">
        <f t="shared" si="453"/>
        <v>0</v>
      </c>
      <c r="BZ84">
        <f t="shared" si="454"/>
        <v>0</v>
      </c>
      <c r="CA84">
        <f t="shared" si="454"/>
        <v>0</v>
      </c>
      <c r="CB84">
        <f t="shared" si="454"/>
        <v>0</v>
      </c>
      <c r="CC84">
        <f t="shared" si="454"/>
        <v>0</v>
      </c>
      <c r="CD84">
        <f t="shared" si="454"/>
        <v>0</v>
      </c>
      <c r="CE84">
        <f t="shared" si="454"/>
        <v>0</v>
      </c>
      <c r="CF84">
        <f t="shared" si="454"/>
        <v>0</v>
      </c>
      <c r="CG84">
        <f t="shared" si="454"/>
        <v>0</v>
      </c>
      <c r="CH84">
        <f t="shared" si="454"/>
        <v>0</v>
      </c>
      <c r="CI84">
        <f t="shared" si="454"/>
        <v>0</v>
      </c>
      <c r="CJ84">
        <f t="shared" si="455"/>
        <v>0</v>
      </c>
      <c r="CK84">
        <f t="shared" si="455"/>
        <v>0</v>
      </c>
      <c r="CL84">
        <f t="shared" si="455"/>
        <v>0</v>
      </c>
      <c r="CM84">
        <f t="shared" si="455"/>
        <v>0</v>
      </c>
      <c r="CN84">
        <f t="shared" si="455"/>
        <v>0</v>
      </c>
      <c r="CO84">
        <f t="shared" si="455"/>
        <v>0</v>
      </c>
      <c r="CP84">
        <f t="shared" si="455"/>
        <v>0</v>
      </c>
      <c r="CQ84">
        <f t="shared" si="455"/>
        <v>0</v>
      </c>
      <c r="CR84">
        <f t="shared" si="455"/>
        <v>0</v>
      </c>
      <c r="CS84">
        <f t="shared" si="455"/>
        <v>0</v>
      </c>
      <c r="CT84">
        <f t="shared" si="456"/>
        <v>0</v>
      </c>
      <c r="CU84">
        <f t="shared" si="456"/>
        <v>0</v>
      </c>
      <c r="CV84">
        <f t="shared" si="456"/>
        <v>0</v>
      </c>
      <c r="CW84">
        <f t="shared" si="456"/>
        <v>0</v>
      </c>
      <c r="CX84">
        <f t="shared" si="456"/>
        <v>0</v>
      </c>
      <c r="CY84">
        <f t="shared" si="456"/>
        <v>0</v>
      </c>
      <c r="CZ84">
        <f t="shared" si="456"/>
        <v>0</v>
      </c>
      <c r="DA84">
        <f t="shared" si="456"/>
        <v>0</v>
      </c>
      <c r="DB84">
        <f t="shared" si="456"/>
        <v>0</v>
      </c>
      <c r="DC84">
        <f t="shared" si="456"/>
        <v>0</v>
      </c>
      <c r="DD84">
        <f t="shared" si="457"/>
        <v>0</v>
      </c>
      <c r="DE84">
        <f t="shared" si="457"/>
        <v>0</v>
      </c>
      <c r="DF84">
        <f t="shared" si="457"/>
        <v>0</v>
      </c>
      <c r="DG84">
        <f t="shared" si="457"/>
        <v>0</v>
      </c>
      <c r="DH84">
        <f t="shared" si="457"/>
        <v>0</v>
      </c>
      <c r="DI84">
        <f t="shared" si="457"/>
        <v>0</v>
      </c>
      <c r="DJ84">
        <f t="shared" si="457"/>
        <v>0</v>
      </c>
      <c r="DK84">
        <f t="shared" si="457"/>
        <v>0</v>
      </c>
      <c r="DL84">
        <f t="shared" si="457"/>
        <v>0</v>
      </c>
      <c r="DM84">
        <f t="shared" si="457"/>
        <v>0</v>
      </c>
      <c r="DN84">
        <f t="shared" si="458"/>
        <v>0</v>
      </c>
      <c r="DO84">
        <f t="shared" si="458"/>
        <v>0</v>
      </c>
      <c r="DP84">
        <f t="shared" si="458"/>
        <v>0</v>
      </c>
      <c r="DQ84">
        <f t="shared" si="458"/>
        <v>0</v>
      </c>
      <c r="DR84">
        <f t="shared" si="458"/>
        <v>0</v>
      </c>
      <c r="DS84">
        <f t="shared" si="458"/>
        <v>0</v>
      </c>
      <c r="DT84">
        <f t="shared" si="458"/>
        <v>0</v>
      </c>
      <c r="DU84">
        <f t="shared" si="458"/>
        <v>0</v>
      </c>
      <c r="DV84">
        <f t="shared" si="458"/>
        <v>0</v>
      </c>
      <c r="DW84">
        <v>0</v>
      </c>
      <c r="DY84" s="10">
        <v>79</v>
      </c>
      <c r="DZ84">
        <f t="shared" si="327"/>
        <v>0</v>
      </c>
      <c r="EA84">
        <f t="shared" si="328"/>
        <v>0</v>
      </c>
      <c r="EB84">
        <f t="shared" si="329"/>
        <v>0</v>
      </c>
      <c r="EC84">
        <f t="shared" si="330"/>
        <v>0</v>
      </c>
      <c r="ED84">
        <f t="shared" si="331"/>
        <v>0</v>
      </c>
      <c r="EE84">
        <f t="shared" si="332"/>
        <v>0</v>
      </c>
      <c r="EF84">
        <f t="shared" si="333"/>
        <v>0</v>
      </c>
      <c r="EG84">
        <f t="shared" si="334"/>
        <v>0</v>
      </c>
      <c r="EH84">
        <f t="shared" si="335"/>
        <v>0</v>
      </c>
      <c r="EI84">
        <f t="shared" si="336"/>
        <v>0</v>
      </c>
      <c r="EJ84">
        <f t="shared" si="337"/>
        <v>0</v>
      </c>
      <c r="EK84">
        <f t="shared" si="338"/>
        <v>0</v>
      </c>
      <c r="EL84">
        <f t="shared" si="339"/>
        <v>0</v>
      </c>
      <c r="EM84">
        <f t="shared" si="340"/>
        <v>0</v>
      </c>
      <c r="EN84">
        <f t="shared" si="341"/>
        <v>0</v>
      </c>
      <c r="EO84">
        <f t="shared" si="342"/>
        <v>0</v>
      </c>
      <c r="EP84">
        <f t="shared" si="343"/>
        <v>0</v>
      </c>
      <c r="EQ84">
        <f t="shared" si="344"/>
        <v>0</v>
      </c>
      <c r="ER84">
        <f t="shared" si="345"/>
        <v>0</v>
      </c>
      <c r="ES84">
        <f t="shared" si="346"/>
        <v>0</v>
      </c>
      <c r="ET84">
        <f t="shared" si="347"/>
        <v>0</v>
      </c>
      <c r="EU84">
        <f t="shared" si="348"/>
        <v>0</v>
      </c>
      <c r="EV84">
        <f t="shared" si="349"/>
        <v>0</v>
      </c>
      <c r="EW84">
        <f t="shared" si="350"/>
        <v>0</v>
      </c>
      <c r="EX84">
        <f t="shared" si="351"/>
        <v>0</v>
      </c>
      <c r="EY84">
        <f t="shared" si="352"/>
        <v>0</v>
      </c>
      <c r="EZ84">
        <f t="shared" si="353"/>
        <v>0</v>
      </c>
      <c r="FA84">
        <f t="shared" si="354"/>
        <v>0</v>
      </c>
      <c r="FB84">
        <f t="shared" si="355"/>
        <v>0</v>
      </c>
      <c r="FC84">
        <f t="shared" si="356"/>
        <v>0</v>
      </c>
      <c r="FD84">
        <f t="shared" si="357"/>
        <v>0</v>
      </c>
      <c r="FE84">
        <f t="shared" si="358"/>
        <v>0</v>
      </c>
      <c r="FF84">
        <f t="shared" si="359"/>
        <v>0</v>
      </c>
      <c r="FG84">
        <f t="shared" si="360"/>
        <v>0</v>
      </c>
      <c r="FH84">
        <f t="shared" si="361"/>
        <v>0</v>
      </c>
      <c r="FI84">
        <f t="shared" si="362"/>
        <v>0</v>
      </c>
      <c r="FJ84">
        <f t="shared" si="363"/>
        <v>0</v>
      </c>
      <c r="FK84">
        <f t="shared" si="364"/>
        <v>0</v>
      </c>
      <c r="FL84">
        <f t="shared" si="365"/>
        <v>0</v>
      </c>
      <c r="FM84">
        <f t="shared" si="366"/>
        <v>0</v>
      </c>
      <c r="FN84">
        <f t="shared" si="367"/>
        <v>0</v>
      </c>
      <c r="FO84">
        <f t="shared" si="368"/>
        <v>0</v>
      </c>
      <c r="FP84">
        <f t="shared" si="369"/>
        <v>0</v>
      </c>
      <c r="FQ84">
        <f t="shared" si="370"/>
        <v>0</v>
      </c>
      <c r="FR84">
        <f t="shared" si="371"/>
        <v>0</v>
      </c>
      <c r="FS84">
        <f t="shared" si="372"/>
        <v>0</v>
      </c>
      <c r="FT84">
        <f t="shared" si="373"/>
        <v>0</v>
      </c>
      <c r="FU84">
        <f t="shared" si="374"/>
        <v>0</v>
      </c>
      <c r="FV84">
        <f t="shared" si="375"/>
        <v>0</v>
      </c>
      <c r="FW84">
        <f t="shared" si="376"/>
        <v>0</v>
      </c>
      <c r="FX84">
        <f t="shared" si="377"/>
        <v>0</v>
      </c>
      <c r="FY84">
        <f t="shared" si="378"/>
        <v>0</v>
      </c>
      <c r="FZ84">
        <f t="shared" si="379"/>
        <v>0</v>
      </c>
      <c r="GA84">
        <f t="shared" si="380"/>
        <v>0</v>
      </c>
      <c r="GB84">
        <f t="shared" si="381"/>
        <v>0</v>
      </c>
      <c r="GC84">
        <f t="shared" si="382"/>
        <v>0</v>
      </c>
      <c r="GD84">
        <f t="shared" si="383"/>
        <v>0</v>
      </c>
      <c r="GE84">
        <f t="shared" si="384"/>
        <v>0</v>
      </c>
      <c r="GF84">
        <f t="shared" si="385"/>
        <v>0</v>
      </c>
      <c r="GG84">
        <f t="shared" si="386"/>
        <v>0</v>
      </c>
      <c r="GH84">
        <f t="shared" si="387"/>
        <v>0</v>
      </c>
      <c r="GI84">
        <f t="shared" si="388"/>
        <v>0</v>
      </c>
      <c r="GJ84">
        <f t="shared" si="389"/>
        <v>0</v>
      </c>
      <c r="GK84">
        <f t="shared" si="390"/>
        <v>0</v>
      </c>
      <c r="GL84">
        <f t="shared" si="391"/>
        <v>0</v>
      </c>
      <c r="GM84">
        <f t="shared" si="392"/>
        <v>0</v>
      </c>
      <c r="GN84">
        <f t="shared" si="393"/>
        <v>0</v>
      </c>
      <c r="GO84">
        <f t="shared" si="394"/>
        <v>0</v>
      </c>
      <c r="GP84">
        <f t="shared" si="395"/>
        <v>0</v>
      </c>
      <c r="GQ84">
        <f t="shared" si="396"/>
        <v>0</v>
      </c>
      <c r="GR84">
        <f t="shared" si="397"/>
        <v>0</v>
      </c>
      <c r="GS84">
        <f t="shared" si="398"/>
        <v>0</v>
      </c>
      <c r="GT84">
        <f t="shared" si="399"/>
        <v>0</v>
      </c>
      <c r="GU84">
        <f t="shared" si="400"/>
        <v>0</v>
      </c>
      <c r="GV84">
        <f t="shared" si="401"/>
        <v>0</v>
      </c>
      <c r="GW84">
        <f t="shared" si="402"/>
        <v>0</v>
      </c>
      <c r="GX84">
        <f t="shared" si="403"/>
        <v>0</v>
      </c>
      <c r="GY84">
        <f t="shared" si="404"/>
        <v>0</v>
      </c>
      <c r="GZ84">
        <f t="shared" si="405"/>
        <v>0</v>
      </c>
      <c r="HA84">
        <f t="shared" si="406"/>
        <v>0</v>
      </c>
      <c r="HB84">
        <f t="shared" si="407"/>
        <v>0</v>
      </c>
      <c r="HC84">
        <f t="shared" si="408"/>
        <v>0</v>
      </c>
      <c r="HD84">
        <f t="shared" si="409"/>
        <v>0</v>
      </c>
      <c r="HE84">
        <f t="shared" si="410"/>
        <v>0</v>
      </c>
      <c r="HF84">
        <f t="shared" si="411"/>
        <v>0</v>
      </c>
      <c r="HG84">
        <f t="shared" si="412"/>
        <v>0</v>
      </c>
      <c r="HH84">
        <f t="shared" si="413"/>
        <v>0</v>
      </c>
      <c r="HI84">
        <f t="shared" si="414"/>
        <v>0</v>
      </c>
      <c r="HJ84">
        <f t="shared" si="415"/>
        <v>0</v>
      </c>
      <c r="HK84">
        <f t="shared" si="416"/>
        <v>0</v>
      </c>
      <c r="HL84">
        <f t="shared" si="417"/>
        <v>0</v>
      </c>
      <c r="HM84">
        <f t="shared" si="418"/>
        <v>0</v>
      </c>
      <c r="HN84">
        <f t="shared" si="419"/>
        <v>0</v>
      </c>
      <c r="HO84">
        <f t="shared" si="420"/>
        <v>0</v>
      </c>
      <c r="HP84">
        <f t="shared" si="421"/>
        <v>0</v>
      </c>
      <c r="HQ84">
        <f t="shared" si="422"/>
        <v>0</v>
      </c>
      <c r="HR84">
        <f t="shared" si="423"/>
        <v>0</v>
      </c>
      <c r="HS84">
        <f t="shared" si="424"/>
        <v>0</v>
      </c>
      <c r="HT84">
        <f t="shared" si="425"/>
        <v>0</v>
      </c>
      <c r="HU84">
        <f t="shared" si="426"/>
        <v>0</v>
      </c>
      <c r="HV84">
        <f t="shared" si="427"/>
        <v>0</v>
      </c>
      <c r="HW84">
        <f t="shared" si="428"/>
        <v>0</v>
      </c>
      <c r="HX84">
        <f t="shared" si="429"/>
        <v>0</v>
      </c>
      <c r="HY84">
        <f t="shared" si="430"/>
        <v>0</v>
      </c>
      <c r="HZ84">
        <f t="shared" si="431"/>
        <v>0</v>
      </c>
      <c r="IA84">
        <f t="shared" si="432"/>
        <v>0</v>
      </c>
      <c r="IB84">
        <f t="shared" si="433"/>
        <v>0</v>
      </c>
      <c r="IC84">
        <f t="shared" si="434"/>
        <v>0</v>
      </c>
      <c r="ID84">
        <f t="shared" si="435"/>
        <v>0</v>
      </c>
      <c r="IE84">
        <f t="shared" si="436"/>
        <v>0</v>
      </c>
      <c r="IF84">
        <f t="shared" si="437"/>
        <v>0</v>
      </c>
      <c r="IG84">
        <f t="shared" si="438"/>
        <v>0</v>
      </c>
      <c r="IH84">
        <f t="shared" si="439"/>
        <v>0</v>
      </c>
      <c r="II84">
        <f t="shared" si="440"/>
        <v>0</v>
      </c>
      <c r="IJ84">
        <f t="shared" si="441"/>
        <v>0</v>
      </c>
      <c r="IK84">
        <f t="shared" si="442"/>
        <v>0</v>
      </c>
      <c r="IL84">
        <f t="shared" si="443"/>
        <v>0</v>
      </c>
      <c r="IM84">
        <f t="shared" si="444"/>
        <v>0</v>
      </c>
      <c r="IN84">
        <f t="shared" si="445"/>
        <v>0</v>
      </c>
      <c r="IO84">
        <f t="shared" si="446"/>
        <v>0</v>
      </c>
    </row>
    <row r="85" spans="1:249" ht="15">
      <c r="A85" s="11">
        <v>80</v>
      </c>
      <c r="B85" s="11" t="str">
        <f>IF(A85&lt;=$E$2,Inputs!A85,"")</f>
        <v/>
      </c>
      <c r="C85" s="11">
        <f>IF(A85&lt;=$E$2,Inputs!D85,0)</f>
        <v>0</v>
      </c>
      <c r="D85" s="11">
        <f>IF(A85&lt;=$E$2,Inputs!F85,0)</f>
        <v>0</v>
      </c>
      <c r="E85" s="11">
        <f t="shared" si="326"/>
        <v>0</v>
      </c>
      <c r="G85" s="9">
        <v>80</v>
      </c>
      <c r="H85">
        <f t="shared" si="447"/>
        <v>0</v>
      </c>
      <c r="I85">
        <f t="shared" si="447"/>
        <v>0</v>
      </c>
      <c r="J85">
        <f t="shared" si="447"/>
        <v>0</v>
      </c>
      <c r="K85">
        <f t="shared" si="447"/>
        <v>0</v>
      </c>
      <c r="L85">
        <f t="shared" si="447"/>
        <v>0</v>
      </c>
      <c r="M85">
        <f t="shared" si="447"/>
        <v>0</v>
      </c>
      <c r="N85">
        <f t="shared" si="447"/>
        <v>0</v>
      </c>
      <c r="O85">
        <f t="shared" si="447"/>
        <v>0</v>
      </c>
      <c r="P85">
        <f t="shared" si="447"/>
        <v>0</v>
      </c>
      <c r="Q85">
        <f t="shared" si="447"/>
        <v>0</v>
      </c>
      <c r="R85">
        <f t="shared" si="448"/>
        <v>0</v>
      </c>
      <c r="S85">
        <f t="shared" si="448"/>
        <v>0</v>
      </c>
      <c r="T85">
        <f t="shared" si="448"/>
        <v>0</v>
      </c>
      <c r="U85">
        <f t="shared" si="448"/>
        <v>0</v>
      </c>
      <c r="V85">
        <f t="shared" si="448"/>
        <v>0</v>
      </c>
      <c r="W85">
        <f t="shared" si="448"/>
        <v>0</v>
      </c>
      <c r="X85">
        <f t="shared" si="448"/>
        <v>0</v>
      </c>
      <c r="Y85">
        <f t="shared" si="448"/>
        <v>0</v>
      </c>
      <c r="Z85">
        <f t="shared" si="448"/>
        <v>0</v>
      </c>
      <c r="AA85">
        <f t="shared" si="448"/>
        <v>0</v>
      </c>
      <c r="AB85">
        <f t="shared" si="449"/>
        <v>0</v>
      </c>
      <c r="AC85">
        <f t="shared" si="449"/>
        <v>0</v>
      </c>
      <c r="AD85">
        <f t="shared" si="449"/>
        <v>0</v>
      </c>
      <c r="AE85">
        <f t="shared" si="449"/>
        <v>0</v>
      </c>
      <c r="AF85">
        <f t="shared" si="449"/>
        <v>0</v>
      </c>
      <c r="AG85">
        <f t="shared" si="449"/>
        <v>0</v>
      </c>
      <c r="AH85">
        <f t="shared" si="449"/>
        <v>0</v>
      </c>
      <c r="AI85">
        <f t="shared" si="449"/>
        <v>0</v>
      </c>
      <c r="AJ85">
        <f t="shared" si="449"/>
        <v>0</v>
      </c>
      <c r="AK85">
        <f t="shared" si="449"/>
        <v>0</v>
      </c>
      <c r="AL85">
        <f t="shared" si="450"/>
        <v>0</v>
      </c>
      <c r="AM85">
        <f t="shared" si="450"/>
        <v>0</v>
      </c>
      <c r="AN85">
        <f t="shared" si="450"/>
        <v>0</v>
      </c>
      <c r="AO85">
        <f t="shared" si="450"/>
        <v>0</v>
      </c>
      <c r="AP85">
        <f t="shared" si="450"/>
        <v>0</v>
      </c>
      <c r="AQ85">
        <f t="shared" si="450"/>
        <v>0</v>
      </c>
      <c r="AR85">
        <f t="shared" si="450"/>
        <v>0</v>
      </c>
      <c r="AS85">
        <f t="shared" si="450"/>
        <v>0</v>
      </c>
      <c r="AT85">
        <f t="shared" si="450"/>
        <v>0</v>
      </c>
      <c r="AU85">
        <f t="shared" si="450"/>
        <v>0</v>
      </c>
      <c r="AV85">
        <f t="shared" si="451"/>
        <v>0</v>
      </c>
      <c r="AW85">
        <f t="shared" si="451"/>
        <v>0</v>
      </c>
      <c r="AX85">
        <f t="shared" si="451"/>
        <v>0</v>
      </c>
      <c r="AY85">
        <f t="shared" si="451"/>
        <v>0</v>
      </c>
      <c r="AZ85">
        <f t="shared" si="451"/>
        <v>0</v>
      </c>
      <c r="BA85">
        <f t="shared" si="451"/>
        <v>0</v>
      </c>
      <c r="BB85">
        <f t="shared" si="451"/>
        <v>0</v>
      </c>
      <c r="BC85">
        <f t="shared" si="451"/>
        <v>0</v>
      </c>
      <c r="BD85">
        <f t="shared" si="451"/>
        <v>0</v>
      </c>
      <c r="BE85">
        <f t="shared" si="451"/>
        <v>0</v>
      </c>
      <c r="BF85">
        <f t="shared" si="452"/>
        <v>0</v>
      </c>
      <c r="BG85">
        <f t="shared" si="452"/>
        <v>0</v>
      </c>
      <c r="BH85">
        <f t="shared" si="452"/>
        <v>0</v>
      </c>
      <c r="BI85">
        <f t="shared" si="452"/>
        <v>0</v>
      </c>
      <c r="BJ85">
        <f t="shared" si="452"/>
        <v>0</v>
      </c>
      <c r="BK85">
        <f t="shared" si="452"/>
        <v>0</v>
      </c>
      <c r="BL85">
        <f t="shared" si="452"/>
        <v>0</v>
      </c>
      <c r="BM85">
        <f t="shared" si="452"/>
        <v>0</v>
      </c>
      <c r="BN85">
        <f t="shared" si="452"/>
        <v>0</v>
      </c>
      <c r="BO85">
        <f t="shared" si="452"/>
        <v>0</v>
      </c>
      <c r="BP85">
        <f t="shared" si="453"/>
        <v>0</v>
      </c>
      <c r="BQ85">
        <f t="shared" si="453"/>
        <v>0</v>
      </c>
      <c r="BR85">
        <f t="shared" si="453"/>
        <v>0</v>
      </c>
      <c r="BS85">
        <f t="shared" si="453"/>
        <v>0</v>
      </c>
      <c r="BT85">
        <f t="shared" si="453"/>
        <v>0</v>
      </c>
      <c r="BU85">
        <f t="shared" si="453"/>
        <v>0</v>
      </c>
      <c r="BV85">
        <f t="shared" si="453"/>
        <v>0</v>
      </c>
      <c r="BW85">
        <f t="shared" si="453"/>
        <v>0</v>
      </c>
      <c r="BX85">
        <f t="shared" si="453"/>
        <v>0</v>
      </c>
      <c r="BY85">
        <f t="shared" si="453"/>
        <v>0</v>
      </c>
      <c r="BZ85">
        <f t="shared" si="454"/>
        <v>0</v>
      </c>
      <c r="CA85">
        <f t="shared" si="454"/>
        <v>0</v>
      </c>
      <c r="CB85">
        <f t="shared" si="454"/>
        <v>0</v>
      </c>
      <c r="CC85">
        <f t="shared" si="454"/>
        <v>0</v>
      </c>
      <c r="CD85">
        <f t="shared" si="454"/>
        <v>0</v>
      </c>
      <c r="CE85">
        <f t="shared" si="454"/>
        <v>0</v>
      </c>
      <c r="CF85">
        <f t="shared" si="454"/>
        <v>0</v>
      </c>
      <c r="CG85">
        <f t="shared" si="454"/>
        <v>0</v>
      </c>
      <c r="CH85">
        <f t="shared" si="454"/>
        <v>0</v>
      </c>
      <c r="CI85">
        <f t="shared" si="454"/>
        <v>0</v>
      </c>
      <c r="CJ85">
        <f t="shared" si="455"/>
        <v>0</v>
      </c>
      <c r="CK85">
        <f t="shared" si="455"/>
        <v>0</v>
      </c>
      <c r="CL85">
        <f t="shared" si="455"/>
        <v>0</v>
      </c>
      <c r="CM85">
        <f t="shared" si="455"/>
        <v>0</v>
      </c>
      <c r="CN85">
        <f t="shared" si="455"/>
        <v>0</v>
      </c>
      <c r="CO85">
        <f t="shared" si="455"/>
        <v>0</v>
      </c>
      <c r="CP85">
        <f t="shared" si="455"/>
        <v>0</v>
      </c>
      <c r="CQ85">
        <f t="shared" si="455"/>
        <v>0</v>
      </c>
      <c r="CR85">
        <f t="shared" si="455"/>
        <v>0</v>
      </c>
      <c r="CS85">
        <f t="shared" si="455"/>
        <v>0</v>
      </c>
      <c r="CT85">
        <f t="shared" si="456"/>
        <v>0</v>
      </c>
      <c r="CU85">
        <f t="shared" si="456"/>
        <v>0</v>
      </c>
      <c r="CV85">
        <f t="shared" si="456"/>
        <v>0</v>
      </c>
      <c r="CW85">
        <f t="shared" si="456"/>
        <v>0</v>
      </c>
      <c r="CX85">
        <f t="shared" si="456"/>
        <v>0</v>
      </c>
      <c r="CY85">
        <f t="shared" si="456"/>
        <v>0</v>
      </c>
      <c r="CZ85">
        <f t="shared" si="456"/>
        <v>0</v>
      </c>
      <c r="DA85">
        <f t="shared" si="456"/>
        <v>0</v>
      </c>
      <c r="DB85">
        <f t="shared" si="456"/>
        <v>0</v>
      </c>
      <c r="DC85">
        <f t="shared" si="456"/>
        <v>0</v>
      </c>
      <c r="DD85">
        <f t="shared" si="457"/>
        <v>0</v>
      </c>
      <c r="DE85">
        <f t="shared" si="457"/>
        <v>0</v>
      </c>
      <c r="DF85">
        <f t="shared" si="457"/>
        <v>0</v>
      </c>
      <c r="DG85">
        <f t="shared" si="457"/>
        <v>0</v>
      </c>
      <c r="DH85">
        <f t="shared" si="457"/>
        <v>0</v>
      </c>
      <c r="DI85">
        <f t="shared" si="457"/>
        <v>0</v>
      </c>
      <c r="DJ85">
        <f t="shared" si="457"/>
        <v>0</v>
      </c>
      <c r="DK85">
        <f t="shared" si="457"/>
        <v>0</v>
      </c>
      <c r="DL85">
        <f t="shared" si="457"/>
        <v>0</v>
      </c>
      <c r="DM85">
        <f t="shared" si="457"/>
        <v>0</v>
      </c>
      <c r="DN85">
        <f t="shared" si="458"/>
        <v>0</v>
      </c>
      <c r="DO85">
        <f t="shared" si="458"/>
        <v>0</v>
      </c>
      <c r="DP85">
        <f t="shared" si="458"/>
        <v>0</v>
      </c>
      <c r="DQ85">
        <f t="shared" si="458"/>
        <v>0</v>
      </c>
      <c r="DR85">
        <f t="shared" si="458"/>
        <v>0</v>
      </c>
      <c r="DS85">
        <f t="shared" si="458"/>
        <v>0</v>
      </c>
      <c r="DT85">
        <f t="shared" si="458"/>
        <v>0</v>
      </c>
      <c r="DU85">
        <f t="shared" si="458"/>
        <v>0</v>
      </c>
      <c r="DV85">
        <f t="shared" si="458"/>
        <v>0</v>
      </c>
      <c r="DW85">
        <v>0</v>
      </c>
      <c r="DY85" s="10">
        <v>80</v>
      </c>
      <c r="DZ85">
        <f t="shared" si="327"/>
        <v>0</v>
      </c>
      <c r="EA85">
        <f t="shared" si="328"/>
        <v>0</v>
      </c>
      <c r="EB85">
        <f t="shared" si="329"/>
        <v>0</v>
      </c>
      <c r="EC85">
        <f t="shared" si="330"/>
        <v>0</v>
      </c>
      <c r="ED85">
        <f t="shared" si="331"/>
        <v>0</v>
      </c>
      <c r="EE85">
        <f t="shared" si="332"/>
        <v>0</v>
      </c>
      <c r="EF85">
        <f t="shared" si="333"/>
        <v>0</v>
      </c>
      <c r="EG85">
        <f t="shared" si="334"/>
        <v>0</v>
      </c>
      <c r="EH85">
        <f t="shared" si="335"/>
        <v>0</v>
      </c>
      <c r="EI85">
        <f t="shared" si="336"/>
        <v>0</v>
      </c>
      <c r="EJ85">
        <f t="shared" si="337"/>
        <v>0</v>
      </c>
      <c r="EK85">
        <f t="shared" si="338"/>
        <v>0</v>
      </c>
      <c r="EL85">
        <f t="shared" si="339"/>
        <v>0</v>
      </c>
      <c r="EM85">
        <f t="shared" si="340"/>
        <v>0</v>
      </c>
      <c r="EN85">
        <f t="shared" si="341"/>
        <v>0</v>
      </c>
      <c r="EO85">
        <f t="shared" si="342"/>
        <v>0</v>
      </c>
      <c r="EP85">
        <f t="shared" si="343"/>
        <v>0</v>
      </c>
      <c r="EQ85">
        <f t="shared" si="344"/>
        <v>0</v>
      </c>
      <c r="ER85">
        <f t="shared" si="345"/>
        <v>0</v>
      </c>
      <c r="ES85">
        <f t="shared" si="346"/>
        <v>0</v>
      </c>
      <c r="ET85">
        <f t="shared" si="347"/>
        <v>0</v>
      </c>
      <c r="EU85">
        <f t="shared" si="348"/>
        <v>0</v>
      </c>
      <c r="EV85">
        <f t="shared" si="349"/>
        <v>0</v>
      </c>
      <c r="EW85">
        <f t="shared" si="350"/>
        <v>0</v>
      </c>
      <c r="EX85">
        <f t="shared" si="351"/>
        <v>0</v>
      </c>
      <c r="EY85">
        <f t="shared" si="352"/>
        <v>0</v>
      </c>
      <c r="EZ85">
        <f t="shared" si="353"/>
        <v>0</v>
      </c>
      <c r="FA85">
        <f t="shared" si="354"/>
        <v>0</v>
      </c>
      <c r="FB85">
        <f t="shared" si="355"/>
        <v>0</v>
      </c>
      <c r="FC85">
        <f t="shared" si="356"/>
        <v>0</v>
      </c>
      <c r="FD85">
        <f t="shared" si="357"/>
        <v>0</v>
      </c>
      <c r="FE85">
        <f t="shared" si="358"/>
        <v>0</v>
      </c>
      <c r="FF85">
        <f t="shared" si="359"/>
        <v>0</v>
      </c>
      <c r="FG85">
        <f t="shared" si="360"/>
        <v>0</v>
      </c>
      <c r="FH85">
        <f t="shared" si="361"/>
        <v>0</v>
      </c>
      <c r="FI85">
        <f t="shared" si="362"/>
        <v>0</v>
      </c>
      <c r="FJ85">
        <f t="shared" si="363"/>
        <v>0</v>
      </c>
      <c r="FK85">
        <f t="shared" si="364"/>
        <v>0</v>
      </c>
      <c r="FL85">
        <f t="shared" si="365"/>
        <v>0</v>
      </c>
      <c r="FM85">
        <f t="shared" si="366"/>
        <v>0</v>
      </c>
      <c r="FN85">
        <f t="shared" si="367"/>
        <v>0</v>
      </c>
      <c r="FO85">
        <f t="shared" si="368"/>
        <v>0</v>
      </c>
      <c r="FP85">
        <f t="shared" si="369"/>
        <v>0</v>
      </c>
      <c r="FQ85">
        <f t="shared" si="370"/>
        <v>0</v>
      </c>
      <c r="FR85">
        <f t="shared" si="371"/>
        <v>0</v>
      </c>
      <c r="FS85">
        <f t="shared" si="372"/>
        <v>0</v>
      </c>
      <c r="FT85">
        <f t="shared" si="373"/>
        <v>0</v>
      </c>
      <c r="FU85">
        <f t="shared" si="374"/>
        <v>0</v>
      </c>
      <c r="FV85">
        <f t="shared" si="375"/>
        <v>0</v>
      </c>
      <c r="FW85">
        <f t="shared" si="376"/>
        <v>0</v>
      </c>
      <c r="FX85">
        <f t="shared" si="377"/>
        <v>0</v>
      </c>
      <c r="FY85">
        <f t="shared" si="378"/>
        <v>0</v>
      </c>
      <c r="FZ85">
        <f t="shared" si="379"/>
        <v>0</v>
      </c>
      <c r="GA85">
        <f t="shared" si="380"/>
        <v>0</v>
      </c>
      <c r="GB85">
        <f t="shared" si="381"/>
        <v>0</v>
      </c>
      <c r="GC85">
        <f t="shared" si="382"/>
        <v>0</v>
      </c>
      <c r="GD85">
        <f t="shared" si="383"/>
        <v>0</v>
      </c>
      <c r="GE85">
        <f t="shared" si="384"/>
        <v>0</v>
      </c>
      <c r="GF85">
        <f t="shared" si="385"/>
        <v>0</v>
      </c>
      <c r="GG85">
        <f t="shared" si="386"/>
        <v>0</v>
      </c>
      <c r="GH85">
        <f t="shared" si="387"/>
        <v>0</v>
      </c>
      <c r="GI85">
        <f t="shared" si="388"/>
        <v>0</v>
      </c>
      <c r="GJ85">
        <f t="shared" si="389"/>
        <v>0</v>
      </c>
      <c r="GK85">
        <f t="shared" si="390"/>
        <v>0</v>
      </c>
      <c r="GL85">
        <f t="shared" si="391"/>
        <v>0</v>
      </c>
      <c r="GM85">
        <f t="shared" si="392"/>
        <v>0</v>
      </c>
      <c r="GN85">
        <f t="shared" si="393"/>
        <v>0</v>
      </c>
      <c r="GO85">
        <f t="shared" si="394"/>
        <v>0</v>
      </c>
      <c r="GP85">
        <f t="shared" si="395"/>
        <v>0</v>
      </c>
      <c r="GQ85">
        <f t="shared" si="396"/>
        <v>0</v>
      </c>
      <c r="GR85">
        <f t="shared" si="397"/>
        <v>0</v>
      </c>
      <c r="GS85">
        <f t="shared" si="398"/>
        <v>0</v>
      </c>
      <c r="GT85">
        <f t="shared" si="399"/>
        <v>0</v>
      </c>
      <c r="GU85">
        <f t="shared" si="400"/>
        <v>0</v>
      </c>
      <c r="GV85">
        <f t="shared" si="401"/>
        <v>0</v>
      </c>
      <c r="GW85">
        <f t="shared" si="402"/>
        <v>0</v>
      </c>
      <c r="GX85">
        <f t="shared" si="403"/>
        <v>0</v>
      </c>
      <c r="GY85">
        <f t="shared" si="404"/>
        <v>0</v>
      </c>
      <c r="GZ85">
        <f t="shared" si="405"/>
        <v>0</v>
      </c>
      <c r="HA85">
        <f t="shared" si="406"/>
        <v>0</v>
      </c>
      <c r="HB85">
        <f t="shared" si="407"/>
        <v>0</v>
      </c>
      <c r="HC85">
        <f t="shared" si="408"/>
        <v>0</v>
      </c>
      <c r="HD85">
        <f t="shared" si="409"/>
        <v>0</v>
      </c>
      <c r="HE85">
        <f t="shared" si="410"/>
        <v>0</v>
      </c>
      <c r="HF85">
        <f t="shared" si="411"/>
        <v>0</v>
      </c>
      <c r="HG85">
        <f t="shared" si="412"/>
        <v>0</v>
      </c>
      <c r="HH85">
        <f t="shared" si="413"/>
        <v>0</v>
      </c>
      <c r="HI85">
        <f t="shared" si="414"/>
        <v>0</v>
      </c>
      <c r="HJ85">
        <f t="shared" si="415"/>
        <v>0</v>
      </c>
      <c r="HK85">
        <f t="shared" si="416"/>
        <v>0</v>
      </c>
      <c r="HL85">
        <f t="shared" si="417"/>
        <v>0</v>
      </c>
      <c r="HM85">
        <f t="shared" si="418"/>
        <v>0</v>
      </c>
      <c r="HN85">
        <f t="shared" si="419"/>
        <v>0</v>
      </c>
      <c r="HO85">
        <f t="shared" si="420"/>
        <v>0</v>
      </c>
      <c r="HP85">
        <f t="shared" si="421"/>
        <v>0</v>
      </c>
      <c r="HQ85">
        <f t="shared" si="422"/>
        <v>0</v>
      </c>
      <c r="HR85">
        <f t="shared" si="423"/>
        <v>0</v>
      </c>
      <c r="HS85">
        <f t="shared" si="424"/>
        <v>0</v>
      </c>
      <c r="HT85">
        <f t="shared" si="425"/>
        <v>0</v>
      </c>
      <c r="HU85">
        <f t="shared" si="426"/>
        <v>0</v>
      </c>
      <c r="HV85">
        <f t="shared" si="427"/>
        <v>0</v>
      </c>
      <c r="HW85">
        <f t="shared" si="428"/>
        <v>0</v>
      </c>
      <c r="HX85">
        <f t="shared" si="429"/>
        <v>0</v>
      </c>
      <c r="HY85">
        <f t="shared" si="430"/>
        <v>0</v>
      </c>
      <c r="HZ85">
        <f t="shared" si="431"/>
        <v>0</v>
      </c>
      <c r="IA85">
        <f t="shared" si="432"/>
        <v>0</v>
      </c>
      <c r="IB85">
        <f t="shared" si="433"/>
        <v>0</v>
      </c>
      <c r="IC85">
        <f t="shared" si="434"/>
        <v>0</v>
      </c>
      <c r="ID85">
        <f t="shared" si="435"/>
        <v>0</v>
      </c>
      <c r="IE85">
        <f t="shared" si="436"/>
        <v>0</v>
      </c>
      <c r="IF85">
        <f t="shared" si="437"/>
        <v>0</v>
      </c>
      <c r="IG85">
        <f t="shared" si="438"/>
        <v>0</v>
      </c>
      <c r="IH85">
        <f t="shared" si="439"/>
        <v>0</v>
      </c>
      <c r="II85">
        <f t="shared" si="440"/>
        <v>0</v>
      </c>
      <c r="IJ85">
        <f t="shared" si="441"/>
        <v>0</v>
      </c>
      <c r="IK85">
        <f t="shared" si="442"/>
        <v>0</v>
      </c>
      <c r="IL85">
        <f t="shared" si="443"/>
        <v>0</v>
      </c>
      <c r="IM85">
        <f t="shared" si="444"/>
        <v>0</v>
      </c>
      <c r="IN85">
        <f t="shared" si="445"/>
        <v>0</v>
      </c>
      <c r="IO85">
        <f t="shared" si="446"/>
        <v>0</v>
      </c>
    </row>
    <row r="86" spans="1:249" ht="15">
      <c r="A86" s="11">
        <v>81</v>
      </c>
      <c r="B86" s="11" t="str">
        <f>IF(A86&lt;=$E$2,Inputs!A86,"")</f>
        <v/>
      </c>
      <c r="C86" s="11">
        <f>IF(A86&lt;=$E$2,Inputs!D86,0)</f>
        <v>0</v>
      </c>
      <c r="D86" s="11">
        <f>IF(A86&lt;=$E$2,Inputs!F86,0)</f>
        <v>0</v>
      </c>
      <c r="E86" s="11">
        <f t="shared" si="326"/>
        <v>0</v>
      </c>
      <c r="G86" s="9">
        <v>81</v>
      </c>
      <c r="H86">
        <f t="shared" ref="H86:Q95" si="459">IF(OR($A86&gt;$E$2,H$5&gt;$E$2),0,IF(AND($A86&lt;=$E$2-3,H$5-$A86+1&gt;=1,H$5-$A86+1&lt;=4),CHOOSE(H$5-$A86+1,1,-3,3,-1),0)+IF(AND($A86-1&gt;=1,$A86-1&lt;=$E$2-3,H$5-$A86+2&gt;=1,H$5-$A86+2&lt;=4),-3*CHOOSE(H$5-$A86+2,1,-3,3,-1),0)+IF(AND($A86-2&gt;=1,$A86-2&lt;=$E$2-3,H$5-$A86+3&gt;=1,H$5-$A86+3&lt;=4),3*CHOOSE(H$5-$A86+3,1,-3,3,-1),0)+IF(AND($A86-3&gt;=1,$A86-3&lt;=$E$2-3,H$5-$A86+4&gt;=1,H$5-$A86+4&lt;=4),-1*CHOOSE(H$5-$A86+4,1,-3,3,-1),0))</f>
        <v>0</v>
      </c>
      <c r="I86">
        <f t="shared" si="459"/>
        <v>0</v>
      </c>
      <c r="J86">
        <f t="shared" si="459"/>
        <v>0</v>
      </c>
      <c r="K86">
        <f t="shared" si="459"/>
        <v>0</v>
      </c>
      <c r="L86">
        <f t="shared" si="459"/>
        <v>0</v>
      </c>
      <c r="M86">
        <f t="shared" si="459"/>
        <v>0</v>
      </c>
      <c r="N86">
        <f t="shared" si="459"/>
        <v>0</v>
      </c>
      <c r="O86">
        <f t="shared" si="459"/>
        <v>0</v>
      </c>
      <c r="P86">
        <f t="shared" si="459"/>
        <v>0</v>
      </c>
      <c r="Q86">
        <f t="shared" si="459"/>
        <v>0</v>
      </c>
      <c r="R86">
        <f t="shared" ref="R86:AA95" si="460">IF(OR($A86&gt;$E$2,R$5&gt;$E$2),0,IF(AND($A86&lt;=$E$2-3,R$5-$A86+1&gt;=1,R$5-$A86+1&lt;=4),CHOOSE(R$5-$A86+1,1,-3,3,-1),0)+IF(AND($A86-1&gt;=1,$A86-1&lt;=$E$2-3,R$5-$A86+2&gt;=1,R$5-$A86+2&lt;=4),-3*CHOOSE(R$5-$A86+2,1,-3,3,-1),0)+IF(AND($A86-2&gt;=1,$A86-2&lt;=$E$2-3,R$5-$A86+3&gt;=1,R$5-$A86+3&lt;=4),3*CHOOSE(R$5-$A86+3,1,-3,3,-1),0)+IF(AND($A86-3&gt;=1,$A86-3&lt;=$E$2-3,R$5-$A86+4&gt;=1,R$5-$A86+4&lt;=4),-1*CHOOSE(R$5-$A86+4,1,-3,3,-1),0))</f>
        <v>0</v>
      </c>
      <c r="S86">
        <f t="shared" si="460"/>
        <v>0</v>
      </c>
      <c r="T86">
        <f t="shared" si="460"/>
        <v>0</v>
      </c>
      <c r="U86">
        <f t="shared" si="460"/>
        <v>0</v>
      </c>
      <c r="V86">
        <f t="shared" si="460"/>
        <v>0</v>
      </c>
      <c r="W86">
        <f t="shared" si="460"/>
        <v>0</v>
      </c>
      <c r="X86">
        <f t="shared" si="460"/>
        <v>0</v>
      </c>
      <c r="Y86">
        <f t="shared" si="460"/>
        <v>0</v>
      </c>
      <c r="Z86">
        <f t="shared" si="460"/>
        <v>0</v>
      </c>
      <c r="AA86">
        <f t="shared" si="460"/>
        <v>0</v>
      </c>
      <c r="AB86">
        <f t="shared" ref="AB86:AK95" si="461">IF(OR($A86&gt;$E$2,AB$5&gt;$E$2),0,IF(AND($A86&lt;=$E$2-3,AB$5-$A86+1&gt;=1,AB$5-$A86+1&lt;=4),CHOOSE(AB$5-$A86+1,1,-3,3,-1),0)+IF(AND($A86-1&gt;=1,$A86-1&lt;=$E$2-3,AB$5-$A86+2&gt;=1,AB$5-$A86+2&lt;=4),-3*CHOOSE(AB$5-$A86+2,1,-3,3,-1),0)+IF(AND($A86-2&gt;=1,$A86-2&lt;=$E$2-3,AB$5-$A86+3&gt;=1,AB$5-$A86+3&lt;=4),3*CHOOSE(AB$5-$A86+3,1,-3,3,-1),0)+IF(AND($A86-3&gt;=1,$A86-3&lt;=$E$2-3,AB$5-$A86+4&gt;=1,AB$5-$A86+4&lt;=4),-1*CHOOSE(AB$5-$A86+4,1,-3,3,-1),0))</f>
        <v>0</v>
      </c>
      <c r="AC86">
        <f t="shared" si="461"/>
        <v>0</v>
      </c>
      <c r="AD86">
        <f t="shared" si="461"/>
        <v>0</v>
      </c>
      <c r="AE86">
        <f t="shared" si="461"/>
        <v>0</v>
      </c>
      <c r="AF86">
        <f t="shared" si="461"/>
        <v>0</v>
      </c>
      <c r="AG86">
        <f t="shared" si="461"/>
        <v>0</v>
      </c>
      <c r="AH86">
        <f t="shared" si="461"/>
        <v>0</v>
      </c>
      <c r="AI86">
        <f t="shared" si="461"/>
        <v>0</v>
      </c>
      <c r="AJ86">
        <f t="shared" si="461"/>
        <v>0</v>
      </c>
      <c r="AK86">
        <f t="shared" si="461"/>
        <v>0</v>
      </c>
      <c r="AL86">
        <f t="shared" ref="AL86:AU95" si="462">IF(OR($A86&gt;$E$2,AL$5&gt;$E$2),0,IF(AND($A86&lt;=$E$2-3,AL$5-$A86+1&gt;=1,AL$5-$A86+1&lt;=4),CHOOSE(AL$5-$A86+1,1,-3,3,-1),0)+IF(AND($A86-1&gt;=1,$A86-1&lt;=$E$2-3,AL$5-$A86+2&gt;=1,AL$5-$A86+2&lt;=4),-3*CHOOSE(AL$5-$A86+2,1,-3,3,-1),0)+IF(AND($A86-2&gt;=1,$A86-2&lt;=$E$2-3,AL$5-$A86+3&gt;=1,AL$5-$A86+3&lt;=4),3*CHOOSE(AL$5-$A86+3,1,-3,3,-1),0)+IF(AND($A86-3&gt;=1,$A86-3&lt;=$E$2-3,AL$5-$A86+4&gt;=1,AL$5-$A86+4&lt;=4),-1*CHOOSE(AL$5-$A86+4,1,-3,3,-1),0))</f>
        <v>0</v>
      </c>
      <c r="AM86">
        <f t="shared" si="462"/>
        <v>0</v>
      </c>
      <c r="AN86">
        <f t="shared" si="462"/>
        <v>0</v>
      </c>
      <c r="AO86">
        <f t="shared" si="462"/>
        <v>0</v>
      </c>
      <c r="AP86">
        <f t="shared" si="462"/>
        <v>0</v>
      </c>
      <c r="AQ86">
        <f t="shared" si="462"/>
        <v>0</v>
      </c>
      <c r="AR86">
        <f t="shared" si="462"/>
        <v>0</v>
      </c>
      <c r="AS86">
        <f t="shared" si="462"/>
        <v>0</v>
      </c>
      <c r="AT86">
        <f t="shared" si="462"/>
        <v>0</v>
      </c>
      <c r="AU86">
        <f t="shared" si="462"/>
        <v>0</v>
      </c>
      <c r="AV86">
        <f t="shared" ref="AV86:BE95" si="463">IF(OR($A86&gt;$E$2,AV$5&gt;$E$2),0,IF(AND($A86&lt;=$E$2-3,AV$5-$A86+1&gt;=1,AV$5-$A86+1&lt;=4),CHOOSE(AV$5-$A86+1,1,-3,3,-1),0)+IF(AND($A86-1&gt;=1,$A86-1&lt;=$E$2-3,AV$5-$A86+2&gt;=1,AV$5-$A86+2&lt;=4),-3*CHOOSE(AV$5-$A86+2,1,-3,3,-1),0)+IF(AND($A86-2&gt;=1,$A86-2&lt;=$E$2-3,AV$5-$A86+3&gt;=1,AV$5-$A86+3&lt;=4),3*CHOOSE(AV$5-$A86+3,1,-3,3,-1),0)+IF(AND($A86-3&gt;=1,$A86-3&lt;=$E$2-3,AV$5-$A86+4&gt;=1,AV$5-$A86+4&lt;=4),-1*CHOOSE(AV$5-$A86+4,1,-3,3,-1),0))</f>
        <v>0</v>
      </c>
      <c r="AW86">
        <f t="shared" si="463"/>
        <v>0</v>
      </c>
      <c r="AX86">
        <f t="shared" si="463"/>
        <v>0</v>
      </c>
      <c r="AY86">
        <f t="shared" si="463"/>
        <v>0</v>
      </c>
      <c r="AZ86">
        <f t="shared" si="463"/>
        <v>0</v>
      </c>
      <c r="BA86">
        <f t="shared" si="463"/>
        <v>0</v>
      </c>
      <c r="BB86">
        <f t="shared" si="463"/>
        <v>0</v>
      </c>
      <c r="BC86">
        <f t="shared" si="463"/>
        <v>0</v>
      </c>
      <c r="BD86">
        <f t="shared" si="463"/>
        <v>0</v>
      </c>
      <c r="BE86">
        <f t="shared" si="463"/>
        <v>0</v>
      </c>
      <c r="BF86">
        <f t="shared" ref="BF86:BO95" si="464">IF(OR($A86&gt;$E$2,BF$5&gt;$E$2),0,IF(AND($A86&lt;=$E$2-3,BF$5-$A86+1&gt;=1,BF$5-$A86+1&lt;=4),CHOOSE(BF$5-$A86+1,1,-3,3,-1),0)+IF(AND($A86-1&gt;=1,$A86-1&lt;=$E$2-3,BF$5-$A86+2&gt;=1,BF$5-$A86+2&lt;=4),-3*CHOOSE(BF$5-$A86+2,1,-3,3,-1),0)+IF(AND($A86-2&gt;=1,$A86-2&lt;=$E$2-3,BF$5-$A86+3&gt;=1,BF$5-$A86+3&lt;=4),3*CHOOSE(BF$5-$A86+3,1,-3,3,-1),0)+IF(AND($A86-3&gt;=1,$A86-3&lt;=$E$2-3,BF$5-$A86+4&gt;=1,BF$5-$A86+4&lt;=4),-1*CHOOSE(BF$5-$A86+4,1,-3,3,-1),0))</f>
        <v>0</v>
      </c>
      <c r="BG86">
        <f t="shared" si="464"/>
        <v>0</v>
      </c>
      <c r="BH86">
        <f t="shared" si="464"/>
        <v>0</v>
      </c>
      <c r="BI86">
        <f t="shared" si="464"/>
        <v>0</v>
      </c>
      <c r="BJ86">
        <f t="shared" si="464"/>
        <v>0</v>
      </c>
      <c r="BK86">
        <f t="shared" si="464"/>
        <v>0</v>
      </c>
      <c r="BL86">
        <f t="shared" si="464"/>
        <v>0</v>
      </c>
      <c r="BM86">
        <f t="shared" si="464"/>
        <v>0</v>
      </c>
      <c r="BN86">
        <f t="shared" si="464"/>
        <v>0</v>
      </c>
      <c r="BO86">
        <f t="shared" si="464"/>
        <v>0</v>
      </c>
      <c r="BP86">
        <f t="shared" ref="BP86:BY95" si="465">IF(OR($A86&gt;$E$2,BP$5&gt;$E$2),0,IF(AND($A86&lt;=$E$2-3,BP$5-$A86+1&gt;=1,BP$5-$A86+1&lt;=4),CHOOSE(BP$5-$A86+1,1,-3,3,-1),0)+IF(AND($A86-1&gt;=1,$A86-1&lt;=$E$2-3,BP$5-$A86+2&gt;=1,BP$5-$A86+2&lt;=4),-3*CHOOSE(BP$5-$A86+2,1,-3,3,-1),0)+IF(AND($A86-2&gt;=1,$A86-2&lt;=$E$2-3,BP$5-$A86+3&gt;=1,BP$5-$A86+3&lt;=4),3*CHOOSE(BP$5-$A86+3,1,-3,3,-1),0)+IF(AND($A86-3&gt;=1,$A86-3&lt;=$E$2-3,BP$5-$A86+4&gt;=1,BP$5-$A86+4&lt;=4),-1*CHOOSE(BP$5-$A86+4,1,-3,3,-1),0))</f>
        <v>0</v>
      </c>
      <c r="BQ86">
        <f t="shared" si="465"/>
        <v>0</v>
      </c>
      <c r="BR86">
        <f t="shared" si="465"/>
        <v>0</v>
      </c>
      <c r="BS86">
        <f t="shared" si="465"/>
        <v>0</v>
      </c>
      <c r="BT86">
        <f t="shared" si="465"/>
        <v>0</v>
      </c>
      <c r="BU86">
        <f t="shared" si="465"/>
        <v>0</v>
      </c>
      <c r="BV86">
        <f t="shared" si="465"/>
        <v>0</v>
      </c>
      <c r="BW86">
        <f t="shared" si="465"/>
        <v>0</v>
      </c>
      <c r="BX86">
        <f t="shared" si="465"/>
        <v>0</v>
      </c>
      <c r="BY86">
        <f t="shared" si="465"/>
        <v>0</v>
      </c>
      <c r="BZ86">
        <f t="shared" ref="BZ86:CI95" si="466">IF(OR($A86&gt;$E$2,BZ$5&gt;$E$2),0,IF(AND($A86&lt;=$E$2-3,BZ$5-$A86+1&gt;=1,BZ$5-$A86+1&lt;=4),CHOOSE(BZ$5-$A86+1,1,-3,3,-1),0)+IF(AND($A86-1&gt;=1,$A86-1&lt;=$E$2-3,BZ$5-$A86+2&gt;=1,BZ$5-$A86+2&lt;=4),-3*CHOOSE(BZ$5-$A86+2,1,-3,3,-1),0)+IF(AND($A86-2&gt;=1,$A86-2&lt;=$E$2-3,BZ$5-$A86+3&gt;=1,BZ$5-$A86+3&lt;=4),3*CHOOSE(BZ$5-$A86+3,1,-3,3,-1),0)+IF(AND($A86-3&gt;=1,$A86-3&lt;=$E$2-3,BZ$5-$A86+4&gt;=1,BZ$5-$A86+4&lt;=4),-1*CHOOSE(BZ$5-$A86+4,1,-3,3,-1),0))</f>
        <v>0</v>
      </c>
      <c r="CA86">
        <f t="shared" si="466"/>
        <v>0</v>
      </c>
      <c r="CB86">
        <f t="shared" si="466"/>
        <v>0</v>
      </c>
      <c r="CC86">
        <f t="shared" si="466"/>
        <v>0</v>
      </c>
      <c r="CD86">
        <f t="shared" si="466"/>
        <v>0</v>
      </c>
      <c r="CE86">
        <f t="shared" si="466"/>
        <v>0</v>
      </c>
      <c r="CF86">
        <f t="shared" si="466"/>
        <v>0</v>
      </c>
      <c r="CG86">
        <f t="shared" si="466"/>
        <v>0</v>
      </c>
      <c r="CH86">
        <f t="shared" si="466"/>
        <v>0</v>
      </c>
      <c r="CI86">
        <f t="shared" si="466"/>
        <v>0</v>
      </c>
      <c r="CJ86">
        <f t="shared" ref="CJ86:CS95" si="467">IF(OR($A86&gt;$E$2,CJ$5&gt;$E$2),0,IF(AND($A86&lt;=$E$2-3,CJ$5-$A86+1&gt;=1,CJ$5-$A86+1&lt;=4),CHOOSE(CJ$5-$A86+1,1,-3,3,-1),0)+IF(AND($A86-1&gt;=1,$A86-1&lt;=$E$2-3,CJ$5-$A86+2&gt;=1,CJ$5-$A86+2&lt;=4),-3*CHOOSE(CJ$5-$A86+2,1,-3,3,-1),0)+IF(AND($A86-2&gt;=1,$A86-2&lt;=$E$2-3,CJ$5-$A86+3&gt;=1,CJ$5-$A86+3&lt;=4),3*CHOOSE(CJ$5-$A86+3,1,-3,3,-1),0)+IF(AND($A86-3&gt;=1,$A86-3&lt;=$E$2-3,CJ$5-$A86+4&gt;=1,CJ$5-$A86+4&lt;=4),-1*CHOOSE(CJ$5-$A86+4,1,-3,3,-1),0))</f>
        <v>0</v>
      </c>
      <c r="CK86">
        <f t="shared" si="467"/>
        <v>0</v>
      </c>
      <c r="CL86">
        <f t="shared" si="467"/>
        <v>0</v>
      </c>
      <c r="CM86">
        <f t="shared" si="467"/>
        <v>0</v>
      </c>
      <c r="CN86">
        <f t="shared" si="467"/>
        <v>0</v>
      </c>
      <c r="CO86">
        <f t="shared" si="467"/>
        <v>0</v>
      </c>
      <c r="CP86">
        <f t="shared" si="467"/>
        <v>0</v>
      </c>
      <c r="CQ86">
        <f t="shared" si="467"/>
        <v>0</v>
      </c>
      <c r="CR86">
        <f t="shared" si="467"/>
        <v>0</v>
      </c>
      <c r="CS86">
        <f t="shared" si="467"/>
        <v>0</v>
      </c>
      <c r="CT86">
        <f t="shared" ref="CT86:DC95" si="468">IF(OR($A86&gt;$E$2,CT$5&gt;$E$2),0,IF(AND($A86&lt;=$E$2-3,CT$5-$A86+1&gt;=1,CT$5-$A86+1&lt;=4),CHOOSE(CT$5-$A86+1,1,-3,3,-1),0)+IF(AND($A86-1&gt;=1,$A86-1&lt;=$E$2-3,CT$5-$A86+2&gt;=1,CT$5-$A86+2&lt;=4),-3*CHOOSE(CT$5-$A86+2,1,-3,3,-1),0)+IF(AND($A86-2&gt;=1,$A86-2&lt;=$E$2-3,CT$5-$A86+3&gt;=1,CT$5-$A86+3&lt;=4),3*CHOOSE(CT$5-$A86+3,1,-3,3,-1),0)+IF(AND($A86-3&gt;=1,$A86-3&lt;=$E$2-3,CT$5-$A86+4&gt;=1,CT$5-$A86+4&lt;=4),-1*CHOOSE(CT$5-$A86+4,1,-3,3,-1),0))</f>
        <v>0</v>
      </c>
      <c r="CU86">
        <f t="shared" si="468"/>
        <v>0</v>
      </c>
      <c r="CV86">
        <f t="shared" si="468"/>
        <v>0</v>
      </c>
      <c r="CW86">
        <f t="shared" si="468"/>
        <v>0</v>
      </c>
      <c r="CX86">
        <f t="shared" si="468"/>
        <v>0</v>
      </c>
      <c r="CY86">
        <f t="shared" si="468"/>
        <v>0</v>
      </c>
      <c r="CZ86">
        <f t="shared" si="468"/>
        <v>0</v>
      </c>
      <c r="DA86">
        <f t="shared" si="468"/>
        <v>0</v>
      </c>
      <c r="DB86">
        <f t="shared" si="468"/>
        <v>0</v>
      </c>
      <c r="DC86">
        <f t="shared" si="468"/>
        <v>0</v>
      </c>
      <c r="DD86">
        <f t="shared" ref="DD86:DM95" si="469">IF(OR($A86&gt;$E$2,DD$5&gt;$E$2),0,IF(AND($A86&lt;=$E$2-3,DD$5-$A86+1&gt;=1,DD$5-$A86+1&lt;=4),CHOOSE(DD$5-$A86+1,1,-3,3,-1),0)+IF(AND($A86-1&gt;=1,$A86-1&lt;=$E$2-3,DD$5-$A86+2&gt;=1,DD$5-$A86+2&lt;=4),-3*CHOOSE(DD$5-$A86+2,1,-3,3,-1),0)+IF(AND($A86-2&gt;=1,$A86-2&lt;=$E$2-3,DD$5-$A86+3&gt;=1,DD$5-$A86+3&lt;=4),3*CHOOSE(DD$5-$A86+3,1,-3,3,-1),0)+IF(AND($A86-3&gt;=1,$A86-3&lt;=$E$2-3,DD$5-$A86+4&gt;=1,DD$5-$A86+4&lt;=4),-1*CHOOSE(DD$5-$A86+4,1,-3,3,-1),0))</f>
        <v>0</v>
      </c>
      <c r="DE86">
        <f t="shared" si="469"/>
        <v>0</v>
      </c>
      <c r="DF86">
        <f t="shared" si="469"/>
        <v>0</v>
      </c>
      <c r="DG86">
        <f t="shared" si="469"/>
        <v>0</v>
      </c>
      <c r="DH86">
        <f t="shared" si="469"/>
        <v>0</v>
      </c>
      <c r="DI86">
        <f t="shared" si="469"/>
        <v>0</v>
      </c>
      <c r="DJ86">
        <f t="shared" si="469"/>
        <v>0</v>
      </c>
      <c r="DK86">
        <f t="shared" si="469"/>
        <v>0</v>
      </c>
      <c r="DL86">
        <f t="shared" si="469"/>
        <v>0</v>
      </c>
      <c r="DM86">
        <f t="shared" si="469"/>
        <v>0</v>
      </c>
      <c r="DN86">
        <f t="shared" ref="DN86:DV95" si="470">IF(OR($A86&gt;$E$2,DN$5&gt;$E$2),0,IF(AND($A86&lt;=$E$2-3,DN$5-$A86+1&gt;=1,DN$5-$A86+1&lt;=4),CHOOSE(DN$5-$A86+1,1,-3,3,-1),0)+IF(AND($A86-1&gt;=1,$A86-1&lt;=$E$2-3,DN$5-$A86+2&gt;=1,DN$5-$A86+2&lt;=4),-3*CHOOSE(DN$5-$A86+2,1,-3,3,-1),0)+IF(AND($A86-2&gt;=1,$A86-2&lt;=$E$2-3,DN$5-$A86+3&gt;=1,DN$5-$A86+3&lt;=4),3*CHOOSE(DN$5-$A86+3,1,-3,3,-1),0)+IF(AND($A86-3&gt;=1,$A86-3&lt;=$E$2-3,DN$5-$A86+4&gt;=1,DN$5-$A86+4&lt;=4),-1*CHOOSE(DN$5-$A86+4,1,-3,3,-1),0))</f>
        <v>0</v>
      </c>
      <c r="DO86">
        <f t="shared" si="470"/>
        <v>0</v>
      </c>
      <c r="DP86">
        <f t="shared" si="470"/>
        <v>0</v>
      </c>
      <c r="DQ86">
        <f t="shared" si="470"/>
        <v>0</v>
      </c>
      <c r="DR86">
        <f t="shared" si="470"/>
        <v>0</v>
      </c>
      <c r="DS86">
        <f t="shared" si="470"/>
        <v>0</v>
      </c>
      <c r="DT86">
        <f t="shared" si="470"/>
        <v>0</v>
      </c>
      <c r="DU86">
        <f t="shared" si="470"/>
        <v>0</v>
      </c>
      <c r="DV86">
        <f t="shared" si="470"/>
        <v>0</v>
      </c>
      <c r="DW86">
        <v>0</v>
      </c>
      <c r="DY86" s="10">
        <v>81</v>
      </c>
      <c r="DZ86">
        <f t="shared" si="327"/>
        <v>0</v>
      </c>
      <c r="EA86">
        <f t="shared" si="328"/>
        <v>0</v>
      </c>
      <c r="EB86">
        <f t="shared" si="329"/>
        <v>0</v>
      </c>
      <c r="EC86">
        <f t="shared" si="330"/>
        <v>0</v>
      </c>
      <c r="ED86">
        <f t="shared" si="331"/>
        <v>0</v>
      </c>
      <c r="EE86">
        <f t="shared" si="332"/>
        <v>0</v>
      </c>
      <c r="EF86">
        <f t="shared" si="333"/>
        <v>0</v>
      </c>
      <c r="EG86">
        <f t="shared" si="334"/>
        <v>0</v>
      </c>
      <c r="EH86">
        <f t="shared" si="335"/>
        <v>0</v>
      </c>
      <c r="EI86">
        <f t="shared" si="336"/>
        <v>0</v>
      </c>
      <c r="EJ86">
        <f t="shared" si="337"/>
        <v>0</v>
      </c>
      <c r="EK86">
        <f t="shared" si="338"/>
        <v>0</v>
      </c>
      <c r="EL86">
        <f t="shared" si="339"/>
        <v>0</v>
      </c>
      <c r="EM86">
        <f t="shared" si="340"/>
        <v>0</v>
      </c>
      <c r="EN86">
        <f t="shared" si="341"/>
        <v>0</v>
      </c>
      <c r="EO86">
        <f t="shared" si="342"/>
        <v>0</v>
      </c>
      <c r="EP86">
        <f t="shared" si="343"/>
        <v>0</v>
      </c>
      <c r="EQ86">
        <f t="shared" si="344"/>
        <v>0</v>
      </c>
      <c r="ER86">
        <f t="shared" si="345"/>
        <v>0</v>
      </c>
      <c r="ES86">
        <f t="shared" si="346"/>
        <v>0</v>
      </c>
      <c r="ET86">
        <f t="shared" si="347"/>
        <v>0</v>
      </c>
      <c r="EU86">
        <f t="shared" si="348"/>
        <v>0</v>
      </c>
      <c r="EV86">
        <f t="shared" si="349"/>
        <v>0</v>
      </c>
      <c r="EW86">
        <f t="shared" si="350"/>
        <v>0</v>
      </c>
      <c r="EX86">
        <f t="shared" si="351"/>
        <v>0</v>
      </c>
      <c r="EY86">
        <f t="shared" si="352"/>
        <v>0</v>
      </c>
      <c r="EZ86">
        <f t="shared" si="353"/>
        <v>0</v>
      </c>
      <c r="FA86">
        <f t="shared" si="354"/>
        <v>0</v>
      </c>
      <c r="FB86">
        <f t="shared" si="355"/>
        <v>0</v>
      </c>
      <c r="FC86">
        <f t="shared" si="356"/>
        <v>0</v>
      </c>
      <c r="FD86">
        <f t="shared" si="357"/>
        <v>0</v>
      </c>
      <c r="FE86">
        <f t="shared" si="358"/>
        <v>0</v>
      </c>
      <c r="FF86">
        <f t="shared" si="359"/>
        <v>0</v>
      </c>
      <c r="FG86">
        <f t="shared" si="360"/>
        <v>0</v>
      </c>
      <c r="FH86">
        <f t="shared" si="361"/>
        <v>0</v>
      </c>
      <c r="FI86">
        <f t="shared" si="362"/>
        <v>0</v>
      </c>
      <c r="FJ86">
        <f t="shared" si="363"/>
        <v>0</v>
      </c>
      <c r="FK86">
        <f t="shared" si="364"/>
        <v>0</v>
      </c>
      <c r="FL86">
        <f t="shared" si="365"/>
        <v>0</v>
      </c>
      <c r="FM86">
        <f t="shared" si="366"/>
        <v>0</v>
      </c>
      <c r="FN86">
        <f t="shared" si="367"/>
        <v>0</v>
      </c>
      <c r="FO86">
        <f t="shared" si="368"/>
        <v>0</v>
      </c>
      <c r="FP86">
        <f t="shared" si="369"/>
        <v>0</v>
      </c>
      <c r="FQ86">
        <f t="shared" si="370"/>
        <v>0</v>
      </c>
      <c r="FR86">
        <f t="shared" si="371"/>
        <v>0</v>
      </c>
      <c r="FS86">
        <f t="shared" si="372"/>
        <v>0</v>
      </c>
      <c r="FT86">
        <f t="shared" si="373"/>
        <v>0</v>
      </c>
      <c r="FU86">
        <f t="shared" si="374"/>
        <v>0</v>
      </c>
      <c r="FV86">
        <f t="shared" si="375"/>
        <v>0</v>
      </c>
      <c r="FW86">
        <f t="shared" si="376"/>
        <v>0</v>
      </c>
      <c r="FX86">
        <f t="shared" si="377"/>
        <v>0</v>
      </c>
      <c r="FY86">
        <f t="shared" si="378"/>
        <v>0</v>
      </c>
      <c r="FZ86">
        <f t="shared" si="379"/>
        <v>0</v>
      </c>
      <c r="GA86">
        <f t="shared" si="380"/>
        <v>0</v>
      </c>
      <c r="GB86">
        <f t="shared" si="381"/>
        <v>0</v>
      </c>
      <c r="GC86">
        <f t="shared" si="382"/>
        <v>0</v>
      </c>
      <c r="GD86">
        <f t="shared" si="383"/>
        <v>0</v>
      </c>
      <c r="GE86">
        <f t="shared" si="384"/>
        <v>0</v>
      </c>
      <c r="GF86">
        <f t="shared" si="385"/>
        <v>0</v>
      </c>
      <c r="GG86">
        <f t="shared" si="386"/>
        <v>0</v>
      </c>
      <c r="GH86">
        <f t="shared" si="387"/>
        <v>0</v>
      </c>
      <c r="GI86">
        <f t="shared" si="388"/>
        <v>0</v>
      </c>
      <c r="GJ86">
        <f t="shared" si="389"/>
        <v>0</v>
      </c>
      <c r="GK86">
        <f t="shared" si="390"/>
        <v>0</v>
      </c>
      <c r="GL86">
        <f t="shared" si="391"/>
        <v>0</v>
      </c>
      <c r="GM86">
        <f t="shared" si="392"/>
        <v>0</v>
      </c>
      <c r="GN86">
        <f t="shared" si="393"/>
        <v>0</v>
      </c>
      <c r="GO86">
        <f t="shared" si="394"/>
        <v>0</v>
      </c>
      <c r="GP86">
        <f t="shared" si="395"/>
        <v>0</v>
      </c>
      <c r="GQ86">
        <f t="shared" si="396"/>
        <v>0</v>
      </c>
      <c r="GR86">
        <f t="shared" si="397"/>
        <v>0</v>
      </c>
      <c r="GS86">
        <f t="shared" si="398"/>
        <v>0</v>
      </c>
      <c r="GT86">
        <f t="shared" si="399"/>
        <v>0</v>
      </c>
      <c r="GU86">
        <f t="shared" si="400"/>
        <v>0</v>
      </c>
      <c r="GV86">
        <f t="shared" si="401"/>
        <v>0</v>
      </c>
      <c r="GW86">
        <f t="shared" si="402"/>
        <v>0</v>
      </c>
      <c r="GX86">
        <f t="shared" si="403"/>
        <v>0</v>
      </c>
      <c r="GY86">
        <f t="shared" si="404"/>
        <v>0</v>
      </c>
      <c r="GZ86">
        <f t="shared" si="405"/>
        <v>0</v>
      </c>
      <c r="HA86">
        <f t="shared" si="406"/>
        <v>0</v>
      </c>
      <c r="HB86">
        <f t="shared" si="407"/>
        <v>0</v>
      </c>
      <c r="HC86">
        <f t="shared" si="408"/>
        <v>0</v>
      </c>
      <c r="HD86">
        <f t="shared" si="409"/>
        <v>0</v>
      </c>
      <c r="HE86">
        <f t="shared" si="410"/>
        <v>0</v>
      </c>
      <c r="HF86">
        <f t="shared" si="411"/>
        <v>0</v>
      </c>
      <c r="HG86">
        <f t="shared" si="412"/>
        <v>0</v>
      </c>
      <c r="HH86">
        <f t="shared" si="413"/>
        <v>0</v>
      </c>
      <c r="HI86">
        <f t="shared" si="414"/>
        <v>0</v>
      </c>
      <c r="HJ86">
        <f t="shared" si="415"/>
        <v>0</v>
      </c>
      <c r="HK86">
        <f t="shared" si="416"/>
        <v>0</v>
      </c>
      <c r="HL86">
        <f t="shared" si="417"/>
        <v>0</v>
      </c>
      <c r="HM86">
        <f t="shared" si="418"/>
        <v>0</v>
      </c>
      <c r="HN86">
        <f t="shared" si="419"/>
        <v>0</v>
      </c>
      <c r="HO86">
        <f t="shared" si="420"/>
        <v>0</v>
      </c>
      <c r="HP86">
        <f t="shared" si="421"/>
        <v>0</v>
      </c>
      <c r="HQ86">
        <f t="shared" si="422"/>
        <v>0</v>
      </c>
      <c r="HR86">
        <f t="shared" si="423"/>
        <v>0</v>
      </c>
      <c r="HS86">
        <f t="shared" si="424"/>
        <v>0</v>
      </c>
      <c r="HT86">
        <f t="shared" si="425"/>
        <v>0</v>
      </c>
      <c r="HU86">
        <f t="shared" si="426"/>
        <v>0</v>
      </c>
      <c r="HV86">
        <f t="shared" si="427"/>
        <v>0</v>
      </c>
      <c r="HW86">
        <f t="shared" si="428"/>
        <v>0</v>
      </c>
      <c r="HX86">
        <f t="shared" si="429"/>
        <v>0</v>
      </c>
      <c r="HY86">
        <f t="shared" si="430"/>
        <v>0</v>
      </c>
      <c r="HZ86">
        <f t="shared" si="431"/>
        <v>0</v>
      </c>
      <c r="IA86">
        <f t="shared" si="432"/>
        <v>0</v>
      </c>
      <c r="IB86">
        <f t="shared" si="433"/>
        <v>0</v>
      </c>
      <c r="IC86">
        <f t="shared" si="434"/>
        <v>0</v>
      </c>
      <c r="ID86">
        <f t="shared" si="435"/>
        <v>0</v>
      </c>
      <c r="IE86">
        <f t="shared" si="436"/>
        <v>0</v>
      </c>
      <c r="IF86">
        <f t="shared" si="437"/>
        <v>0</v>
      </c>
      <c r="IG86">
        <f t="shared" si="438"/>
        <v>0</v>
      </c>
      <c r="IH86">
        <f t="shared" si="439"/>
        <v>0</v>
      </c>
      <c r="II86">
        <f t="shared" si="440"/>
        <v>0</v>
      </c>
      <c r="IJ86">
        <f t="shared" si="441"/>
        <v>0</v>
      </c>
      <c r="IK86">
        <f t="shared" si="442"/>
        <v>0</v>
      </c>
      <c r="IL86">
        <f t="shared" si="443"/>
        <v>0</v>
      </c>
      <c r="IM86">
        <f t="shared" si="444"/>
        <v>0</v>
      </c>
      <c r="IN86">
        <f t="shared" si="445"/>
        <v>0</v>
      </c>
      <c r="IO86">
        <f t="shared" si="446"/>
        <v>0</v>
      </c>
    </row>
    <row r="87" spans="1:249" ht="15">
      <c r="A87" s="11">
        <v>82</v>
      </c>
      <c r="B87" s="11" t="str">
        <f>IF(A87&lt;=$E$2,Inputs!A87,"")</f>
        <v/>
      </c>
      <c r="C87" s="11">
        <f>IF(A87&lt;=$E$2,Inputs!D87,0)</f>
        <v>0</v>
      </c>
      <c r="D87" s="11">
        <f>IF(A87&lt;=$E$2,Inputs!F87,0)</f>
        <v>0</v>
      </c>
      <c r="E87" s="11">
        <f t="shared" si="326"/>
        <v>0</v>
      </c>
      <c r="G87" s="9">
        <v>82</v>
      </c>
      <c r="H87">
        <f t="shared" si="459"/>
        <v>0</v>
      </c>
      <c r="I87">
        <f t="shared" si="459"/>
        <v>0</v>
      </c>
      <c r="J87">
        <f t="shared" si="459"/>
        <v>0</v>
      </c>
      <c r="K87">
        <f t="shared" si="459"/>
        <v>0</v>
      </c>
      <c r="L87">
        <f t="shared" si="459"/>
        <v>0</v>
      </c>
      <c r="M87">
        <f t="shared" si="459"/>
        <v>0</v>
      </c>
      <c r="N87">
        <f t="shared" si="459"/>
        <v>0</v>
      </c>
      <c r="O87">
        <f t="shared" si="459"/>
        <v>0</v>
      </c>
      <c r="P87">
        <f t="shared" si="459"/>
        <v>0</v>
      </c>
      <c r="Q87">
        <f t="shared" si="459"/>
        <v>0</v>
      </c>
      <c r="R87">
        <f t="shared" si="460"/>
        <v>0</v>
      </c>
      <c r="S87">
        <f t="shared" si="460"/>
        <v>0</v>
      </c>
      <c r="T87">
        <f t="shared" si="460"/>
        <v>0</v>
      </c>
      <c r="U87">
        <f t="shared" si="460"/>
        <v>0</v>
      </c>
      <c r="V87">
        <f t="shared" si="460"/>
        <v>0</v>
      </c>
      <c r="W87">
        <f t="shared" si="460"/>
        <v>0</v>
      </c>
      <c r="X87">
        <f t="shared" si="460"/>
        <v>0</v>
      </c>
      <c r="Y87">
        <f t="shared" si="460"/>
        <v>0</v>
      </c>
      <c r="Z87">
        <f t="shared" si="460"/>
        <v>0</v>
      </c>
      <c r="AA87">
        <f t="shared" si="460"/>
        <v>0</v>
      </c>
      <c r="AB87">
        <f t="shared" si="461"/>
        <v>0</v>
      </c>
      <c r="AC87">
        <f t="shared" si="461"/>
        <v>0</v>
      </c>
      <c r="AD87">
        <f t="shared" si="461"/>
        <v>0</v>
      </c>
      <c r="AE87">
        <f t="shared" si="461"/>
        <v>0</v>
      </c>
      <c r="AF87">
        <f t="shared" si="461"/>
        <v>0</v>
      </c>
      <c r="AG87">
        <f t="shared" si="461"/>
        <v>0</v>
      </c>
      <c r="AH87">
        <f t="shared" si="461"/>
        <v>0</v>
      </c>
      <c r="AI87">
        <f t="shared" si="461"/>
        <v>0</v>
      </c>
      <c r="AJ87">
        <f t="shared" si="461"/>
        <v>0</v>
      </c>
      <c r="AK87">
        <f t="shared" si="461"/>
        <v>0</v>
      </c>
      <c r="AL87">
        <f t="shared" si="462"/>
        <v>0</v>
      </c>
      <c r="AM87">
        <f t="shared" si="462"/>
        <v>0</v>
      </c>
      <c r="AN87">
        <f t="shared" si="462"/>
        <v>0</v>
      </c>
      <c r="AO87">
        <f t="shared" si="462"/>
        <v>0</v>
      </c>
      <c r="AP87">
        <f t="shared" si="462"/>
        <v>0</v>
      </c>
      <c r="AQ87">
        <f t="shared" si="462"/>
        <v>0</v>
      </c>
      <c r="AR87">
        <f t="shared" si="462"/>
        <v>0</v>
      </c>
      <c r="AS87">
        <f t="shared" si="462"/>
        <v>0</v>
      </c>
      <c r="AT87">
        <f t="shared" si="462"/>
        <v>0</v>
      </c>
      <c r="AU87">
        <f t="shared" si="462"/>
        <v>0</v>
      </c>
      <c r="AV87">
        <f t="shared" si="463"/>
        <v>0</v>
      </c>
      <c r="AW87">
        <f t="shared" si="463"/>
        <v>0</v>
      </c>
      <c r="AX87">
        <f t="shared" si="463"/>
        <v>0</v>
      </c>
      <c r="AY87">
        <f t="shared" si="463"/>
        <v>0</v>
      </c>
      <c r="AZ87">
        <f t="shared" si="463"/>
        <v>0</v>
      </c>
      <c r="BA87">
        <f t="shared" si="463"/>
        <v>0</v>
      </c>
      <c r="BB87">
        <f t="shared" si="463"/>
        <v>0</v>
      </c>
      <c r="BC87">
        <f t="shared" si="463"/>
        <v>0</v>
      </c>
      <c r="BD87">
        <f t="shared" si="463"/>
        <v>0</v>
      </c>
      <c r="BE87">
        <f t="shared" si="463"/>
        <v>0</v>
      </c>
      <c r="BF87">
        <f t="shared" si="464"/>
        <v>0</v>
      </c>
      <c r="BG87">
        <f t="shared" si="464"/>
        <v>0</v>
      </c>
      <c r="BH87">
        <f t="shared" si="464"/>
        <v>0</v>
      </c>
      <c r="BI87">
        <f t="shared" si="464"/>
        <v>0</v>
      </c>
      <c r="BJ87">
        <f t="shared" si="464"/>
        <v>0</v>
      </c>
      <c r="BK87">
        <f t="shared" si="464"/>
        <v>0</v>
      </c>
      <c r="BL87">
        <f t="shared" si="464"/>
        <v>0</v>
      </c>
      <c r="BM87">
        <f t="shared" si="464"/>
        <v>0</v>
      </c>
      <c r="BN87">
        <f t="shared" si="464"/>
        <v>0</v>
      </c>
      <c r="BO87">
        <f t="shared" si="464"/>
        <v>0</v>
      </c>
      <c r="BP87">
        <f t="shared" si="465"/>
        <v>0</v>
      </c>
      <c r="BQ87">
        <f t="shared" si="465"/>
        <v>0</v>
      </c>
      <c r="BR87">
        <f t="shared" si="465"/>
        <v>0</v>
      </c>
      <c r="BS87">
        <f t="shared" si="465"/>
        <v>0</v>
      </c>
      <c r="BT87">
        <f t="shared" si="465"/>
        <v>0</v>
      </c>
      <c r="BU87">
        <f t="shared" si="465"/>
        <v>0</v>
      </c>
      <c r="BV87">
        <f t="shared" si="465"/>
        <v>0</v>
      </c>
      <c r="BW87">
        <f t="shared" si="465"/>
        <v>0</v>
      </c>
      <c r="BX87">
        <f t="shared" si="465"/>
        <v>0</v>
      </c>
      <c r="BY87">
        <f t="shared" si="465"/>
        <v>0</v>
      </c>
      <c r="BZ87">
        <f t="shared" si="466"/>
        <v>0</v>
      </c>
      <c r="CA87">
        <f t="shared" si="466"/>
        <v>0</v>
      </c>
      <c r="CB87">
        <f t="shared" si="466"/>
        <v>0</v>
      </c>
      <c r="CC87">
        <f t="shared" si="466"/>
        <v>0</v>
      </c>
      <c r="CD87">
        <f t="shared" si="466"/>
        <v>0</v>
      </c>
      <c r="CE87">
        <f t="shared" si="466"/>
        <v>0</v>
      </c>
      <c r="CF87">
        <f t="shared" si="466"/>
        <v>0</v>
      </c>
      <c r="CG87">
        <f t="shared" si="466"/>
        <v>0</v>
      </c>
      <c r="CH87">
        <f t="shared" si="466"/>
        <v>0</v>
      </c>
      <c r="CI87">
        <f t="shared" si="466"/>
        <v>0</v>
      </c>
      <c r="CJ87">
        <f t="shared" si="467"/>
        <v>0</v>
      </c>
      <c r="CK87">
        <f t="shared" si="467"/>
        <v>0</v>
      </c>
      <c r="CL87">
        <f t="shared" si="467"/>
        <v>0</v>
      </c>
      <c r="CM87">
        <f t="shared" si="467"/>
        <v>0</v>
      </c>
      <c r="CN87">
        <f t="shared" si="467"/>
        <v>0</v>
      </c>
      <c r="CO87">
        <f t="shared" si="467"/>
        <v>0</v>
      </c>
      <c r="CP87">
        <f t="shared" si="467"/>
        <v>0</v>
      </c>
      <c r="CQ87">
        <f t="shared" si="467"/>
        <v>0</v>
      </c>
      <c r="CR87">
        <f t="shared" si="467"/>
        <v>0</v>
      </c>
      <c r="CS87">
        <f t="shared" si="467"/>
        <v>0</v>
      </c>
      <c r="CT87">
        <f t="shared" si="468"/>
        <v>0</v>
      </c>
      <c r="CU87">
        <f t="shared" si="468"/>
        <v>0</v>
      </c>
      <c r="CV87">
        <f t="shared" si="468"/>
        <v>0</v>
      </c>
      <c r="CW87">
        <f t="shared" si="468"/>
        <v>0</v>
      </c>
      <c r="CX87">
        <f t="shared" si="468"/>
        <v>0</v>
      </c>
      <c r="CY87">
        <f t="shared" si="468"/>
        <v>0</v>
      </c>
      <c r="CZ87">
        <f t="shared" si="468"/>
        <v>0</v>
      </c>
      <c r="DA87">
        <f t="shared" si="468"/>
        <v>0</v>
      </c>
      <c r="DB87">
        <f t="shared" si="468"/>
        <v>0</v>
      </c>
      <c r="DC87">
        <f t="shared" si="468"/>
        <v>0</v>
      </c>
      <c r="DD87">
        <f t="shared" si="469"/>
        <v>0</v>
      </c>
      <c r="DE87">
        <f t="shared" si="469"/>
        <v>0</v>
      </c>
      <c r="DF87">
        <f t="shared" si="469"/>
        <v>0</v>
      </c>
      <c r="DG87">
        <f t="shared" si="469"/>
        <v>0</v>
      </c>
      <c r="DH87">
        <f t="shared" si="469"/>
        <v>0</v>
      </c>
      <c r="DI87">
        <f t="shared" si="469"/>
        <v>0</v>
      </c>
      <c r="DJ87">
        <f t="shared" si="469"/>
        <v>0</v>
      </c>
      <c r="DK87">
        <f t="shared" si="469"/>
        <v>0</v>
      </c>
      <c r="DL87">
        <f t="shared" si="469"/>
        <v>0</v>
      </c>
      <c r="DM87">
        <f t="shared" si="469"/>
        <v>0</v>
      </c>
      <c r="DN87">
        <f t="shared" si="470"/>
        <v>0</v>
      </c>
      <c r="DO87">
        <f t="shared" si="470"/>
        <v>0</v>
      </c>
      <c r="DP87">
        <f t="shared" si="470"/>
        <v>0</v>
      </c>
      <c r="DQ87">
        <f t="shared" si="470"/>
        <v>0</v>
      </c>
      <c r="DR87">
        <f t="shared" si="470"/>
        <v>0</v>
      </c>
      <c r="DS87">
        <f t="shared" si="470"/>
        <v>0</v>
      </c>
      <c r="DT87">
        <f t="shared" si="470"/>
        <v>0</v>
      </c>
      <c r="DU87">
        <f t="shared" si="470"/>
        <v>0</v>
      </c>
      <c r="DV87">
        <f t="shared" si="470"/>
        <v>0</v>
      </c>
      <c r="DW87">
        <v>0</v>
      </c>
      <c r="DY87" s="10">
        <v>82</v>
      </c>
      <c r="DZ87">
        <f t="shared" si="327"/>
        <v>0</v>
      </c>
      <c r="EA87">
        <f t="shared" si="328"/>
        <v>0</v>
      </c>
      <c r="EB87">
        <f t="shared" si="329"/>
        <v>0</v>
      </c>
      <c r="EC87">
        <f t="shared" si="330"/>
        <v>0</v>
      </c>
      <c r="ED87">
        <f t="shared" si="331"/>
        <v>0</v>
      </c>
      <c r="EE87">
        <f t="shared" si="332"/>
        <v>0</v>
      </c>
      <c r="EF87">
        <f t="shared" si="333"/>
        <v>0</v>
      </c>
      <c r="EG87">
        <f t="shared" si="334"/>
        <v>0</v>
      </c>
      <c r="EH87">
        <f t="shared" si="335"/>
        <v>0</v>
      </c>
      <c r="EI87">
        <f t="shared" si="336"/>
        <v>0</v>
      </c>
      <c r="EJ87">
        <f t="shared" si="337"/>
        <v>0</v>
      </c>
      <c r="EK87">
        <f t="shared" si="338"/>
        <v>0</v>
      </c>
      <c r="EL87">
        <f t="shared" si="339"/>
        <v>0</v>
      </c>
      <c r="EM87">
        <f t="shared" si="340"/>
        <v>0</v>
      </c>
      <c r="EN87">
        <f t="shared" si="341"/>
        <v>0</v>
      </c>
      <c r="EO87">
        <f t="shared" si="342"/>
        <v>0</v>
      </c>
      <c r="EP87">
        <f t="shared" si="343"/>
        <v>0</v>
      </c>
      <c r="EQ87">
        <f t="shared" si="344"/>
        <v>0</v>
      </c>
      <c r="ER87">
        <f t="shared" si="345"/>
        <v>0</v>
      </c>
      <c r="ES87">
        <f t="shared" si="346"/>
        <v>0</v>
      </c>
      <c r="ET87">
        <f t="shared" si="347"/>
        <v>0</v>
      </c>
      <c r="EU87">
        <f t="shared" si="348"/>
        <v>0</v>
      </c>
      <c r="EV87">
        <f t="shared" si="349"/>
        <v>0</v>
      </c>
      <c r="EW87">
        <f t="shared" si="350"/>
        <v>0</v>
      </c>
      <c r="EX87">
        <f t="shared" si="351"/>
        <v>0</v>
      </c>
      <c r="EY87">
        <f t="shared" si="352"/>
        <v>0</v>
      </c>
      <c r="EZ87">
        <f t="shared" si="353"/>
        <v>0</v>
      </c>
      <c r="FA87">
        <f t="shared" si="354"/>
        <v>0</v>
      </c>
      <c r="FB87">
        <f t="shared" si="355"/>
        <v>0</v>
      </c>
      <c r="FC87">
        <f t="shared" si="356"/>
        <v>0</v>
      </c>
      <c r="FD87">
        <f t="shared" si="357"/>
        <v>0</v>
      </c>
      <c r="FE87">
        <f t="shared" si="358"/>
        <v>0</v>
      </c>
      <c r="FF87">
        <f t="shared" si="359"/>
        <v>0</v>
      </c>
      <c r="FG87">
        <f t="shared" si="360"/>
        <v>0</v>
      </c>
      <c r="FH87">
        <f t="shared" si="361"/>
        <v>0</v>
      </c>
      <c r="FI87">
        <f t="shared" si="362"/>
        <v>0</v>
      </c>
      <c r="FJ87">
        <f t="shared" si="363"/>
        <v>0</v>
      </c>
      <c r="FK87">
        <f t="shared" si="364"/>
        <v>0</v>
      </c>
      <c r="FL87">
        <f t="shared" si="365"/>
        <v>0</v>
      </c>
      <c r="FM87">
        <f t="shared" si="366"/>
        <v>0</v>
      </c>
      <c r="FN87">
        <f t="shared" si="367"/>
        <v>0</v>
      </c>
      <c r="FO87">
        <f t="shared" si="368"/>
        <v>0</v>
      </c>
      <c r="FP87">
        <f t="shared" si="369"/>
        <v>0</v>
      </c>
      <c r="FQ87">
        <f t="shared" si="370"/>
        <v>0</v>
      </c>
      <c r="FR87">
        <f t="shared" si="371"/>
        <v>0</v>
      </c>
      <c r="FS87">
        <f t="shared" si="372"/>
        <v>0</v>
      </c>
      <c r="FT87">
        <f t="shared" si="373"/>
        <v>0</v>
      </c>
      <c r="FU87">
        <f t="shared" si="374"/>
        <v>0</v>
      </c>
      <c r="FV87">
        <f t="shared" si="375"/>
        <v>0</v>
      </c>
      <c r="FW87">
        <f t="shared" si="376"/>
        <v>0</v>
      </c>
      <c r="FX87">
        <f t="shared" si="377"/>
        <v>0</v>
      </c>
      <c r="FY87">
        <f t="shared" si="378"/>
        <v>0</v>
      </c>
      <c r="FZ87">
        <f t="shared" si="379"/>
        <v>0</v>
      </c>
      <c r="GA87">
        <f t="shared" si="380"/>
        <v>0</v>
      </c>
      <c r="GB87">
        <f t="shared" si="381"/>
        <v>0</v>
      </c>
      <c r="GC87">
        <f t="shared" si="382"/>
        <v>0</v>
      </c>
      <c r="GD87">
        <f t="shared" si="383"/>
        <v>0</v>
      </c>
      <c r="GE87">
        <f t="shared" si="384"/>
        <v>0</v>
      </c>
      <c r="GF87">
        <f t="shared" si="385"/>
        <v>0</v>
      </c>
      <c r="GG87">
        <f t="shared" si="386"/>
        <v>0</v>
      </c>
      <c r="GH87">
        <f t="shared" si="387"/>
        <v>0</v>
      </c>
      <c r="GI87">
        <f t="shared" si="388"/>
        <v>0</v>
      </c>
      <c r="GJ87">
        <f t="shared" si="389"/>
        <v>0</v>
      </c>
      <c r="GK87">
        <f t="shared" si="390"/>
        <v>0</v>
      </c>
      <c r="GL87">
        <f t="shared" si="391"/>
        <v>0</v>
      </c>
      <c r="GM87">
        <f t="shared" si="392"/>
        <v>0</v>
      </c>
      <c r="GN87">
        <f t="shared" si="393"/>
        <v>0</v>
      </c>
      <c r="GO87">
        <f t="shared" si="394"/>
        <v>0</v>
      </c>
      <c r="GP87">
        <f t="shared" si="395"/>
        <v>0</v>
      </c>
      <c r="GQ87">
        <f t="shared" si="396"/>
        <v>0</v>
      </c>
      <c r="GR87">
        <f t="shared" si="397"/>
        <v>0</v>
      </c>
      <c r="GS87">
        <f t="shared" si="398"/>
        <v>0</v>
      </c>
      <c r="GT87">
        <f t="shared" si="399"/>
        <v>0</v>
      </c>
      <c r="GU87">
        <f t="shared" si="400"/>
        <v>0</v>
      </c>
      <c r="GV87">
        <f t="shared" si="401"/>
        <v>0</v>
      </c>
      <c r="GW87">
        <f t="shared" si="402"/>
        <v>0</v>
      </c>
      <c r="GX87">
        <f t="shared" si="403"/>
        <v>0</v>
      </c>
      <c r="GY87">
        <f t="shared" si="404"/>
        <v>0</v>
      </c>
      <c r="GZ87">
        <f t="shared" si="405"/>
        <v>0</v>
      </c>
      <c r="HA87">
        <f t="shared" si="406"/>
        <v>0</v>
      </c>
      <c r="HB87">
        <f t="shared" si="407"/>
        <v>0</v>
      </c>
      <c r="HC87">
        <f t="shared" si="408"/>
        <v>0</v>
      </c>
      <c r="HD87">
        <f t="shared" si="409"/>
        <v>0</v>
      </c>
      <c r="HE87">
        <f t="shared" si="410"/>
        <v>0</v>
      </c>
      <c r="HF87">
        <f t="shared" si="411"/>
        <v>0</v>
      </c>
      <c r="HG87">
        <f t="shared" si="412"/>
        <v>0</v>
      </c>
      <c r="HH87">
        <f t="shared" si="413"/>
        <v>0</v>
      </c>
      <c r="HI87">
        <f t="shared" si="414"/>
        <v>0</v>
      </c>
      <c r="HJ87">
        <f t="shared" si="415"/>
        <v>0</v>
      </c>
      <c r="HK87">
        <f t="shared" si="416"/>
        <v>0</v>
      </c>
      <c r="HL87">
        <f t="shared" si="417"/>
        <v>0</v>
      </c>
      <c r="HM87">
        <f t="shared" si="418"/>
        <v>0</v>
      </c>
      <c r="HN87">
        <f t="shared" si="419"/>
        <v>0</v>
      </c>
      <c r="HO87">
        <f t="shared" si="420"/>
        <v>0</v>
      </c>
      <c r="HP87">
        <f t="shared" si="421"/>
        <v>0</v>
      </c>
      <c r="HQ87">
        <f t="shared" si="422"/>
        <v>0</v>
      </c>
      <c r="HR87">
        <f t="shared" si="423"/>
        <v>0</v>
      </c>
      <c r="HS87">
        <f t="shared" si="424"/>
        <v>0</v>
      </c>
      <c r="HT87">
        <f t="shared" si="425"/>
        <v>0</v>
      </c>
      <c r="HU87">
        <f t="shared" si="426"/>
        <v>0</v>
      </c>
      <c r="HV87">
        <f t="shared" si="427"/>
        <v>0</v>
      </c>
      <c r="HW87">
        <f t="shared" si="428"/>
        <v>0</v>
      </c>
      <c r="HX87">
        <f t="shared" si="429"/>
        <v>0</v>
      </c>
      <c r="HY87">
        <f t="shared" si="430"/>
        <v>0</v>
      </c>
      <c r="HZ87">
        <f t="shared" si="431"/>
        <v>0</v>
      </c>
      <c r="IA87">
        <f t="shared" si="432"/>
        <v>0</v>
      </c>
      <c r="IB87">
        <f t="shared" si="433"/>
        <v>0</v>
      </c>
      <c r="IC87">
        <f t="shared" si="434"/>
        <v>0</v>
      </c>
      <c r="ID87">
        <f t="shared" si="435"/>
        <v>0</v>
      </c>
      <c r="IE87">
        <f t="shared" si="436"/>
        <v>0</v>
      </c>
      <c r="IF87">
        <f t="shared" si="437"/>
        <v>0</v>
      </c>
      <c r="IG87">
        <f t="shared" si="438"/>
        <v>0</v>
      </c>
      <c r="IH87">
        <f t="shared" si="439"/>
        <v>0</v>
      </c>
      <c r="II87">
        <f t="shared" si="440"/>
        <v>0</v>
      </c>
      <c r="IJ87">
        <f t="shared" si="441"/>
        <v>0</v>
      </c>
      <c r="IK87">
        <f t="shared" si="442"/>
        <v>0</v>
      </c>
      <c r="IL87">
        <f t="shared" si="443"/>
        <v>0</v>
      </c>
      <c r="IM87">
        <f t="shared" si="444"/>
        <v>0</v>
      </c>
      <c r="IN87">
        <f t="shared" si="445"/>
        <v>0</v>
      </c>
      <c r="IO87">
        <f t="shared" si="446"/>
        <v>0</v>
      </c>
    </row>
    <row r="88" spans="1:249" ht="15">
      <c r="A88" s="11">
        <v>83</v>
      </c>
      <c r="B88" s="11" t="str">
        <f>IF(A88&lt;=$E$2,Inputs!A88,"")</f>
        <v/>
      </c>
      <c r="C88" s="11">
        <f>IF(A88&lt;=$E$2,Inputs!D88,0)</f>
        <v>0</v>
      </c>
      <c r="D88" s="11">
        <f>IF(A88&lt;=$E$2,Inputs!F88,0)</f>
        <v>0</v>
      </c>
      <c r="E88" s="11">
        <f t="shared" si="326"/>
        <v>0</v>
      </c>
      <c r="G88" s="9">
        <v>83</v>
      </c>
      <c r="H88">
        <f t="shared" si="459"/>
        <v>0</v>
      </c>
      <c r="I88">
        <f t="shared" si="459"/>
        <v>0</v>
      </c>
      <c r="J88">
        <f t="shared" si="459"/>
        <v>0</v>
      </c>
      <c r="K88">
        <f t="shared" si="459"/>
        <v>0</v>
      </c>
      <c r="L88">
        <f t="shared" si="459"/>
        <v>0</v>
      </c>
      <c r="M88">
        <f t="shared" si="459"/>
        <v>0</v>
      </c>
      <c r="N88">
        <f t="shared" si="459"/>
        <v>0</v>
      </c>
      <c r="O88">
        <f t="shared" si="459"/>
        <v>0</v>
      </c>
      <c r="P88">
        <f t="shared" si="459"/>
        <v>0</v>
      </c>
      <c r="Q88">
        <f t="shared" si="459"/>
        <v>0</v>
      </c>
      <c r="R88">
        <f t="shared" si="460"/>
        <v>0</v>
      </c>
      <c r="S88">
        <f t="shared" si="460"/>
        <v>0</v>
      </c>
      <c r="T88">
        <f t="shared" si="460"/>
        <v>0</v>
      </c>
      <c r="U88">
        <f t="shared" si="460"/>
        <v>0</v>
      </c>
      <c r="V88">
        <f t="shared" si="460"/>
        <v>0</v>
      </c>
      <c r="W88">
        <f t="shared" si="460"/>
        <v>0</v>
      </c>
      <c r="X88">
        <f t="shared" si="460"/>
        <v>0</v>
      </c>
      <c r="Y88">
        <f t="shared" si="460"/>
        <v>0</v>
      </c>
      <c r="Z88">
        <f t="shared" si="460"/>
        <v>0</v>
      </c>
      <c r="AA88">
        <f t="shared" si="460"/>
        <v>0</v>
      </c>
      <c r="AB88">
        <f t="shared" si="461"/>
        <v>0</v>
      </c>
      <c r="AC88">
        <f t="shared" si="461"/>
        <v>0</v>
      </c>
      <c r="AD88">
        <f t="shared" si="461"/>
        <v>0</v>
      </c>
      <c r="AE88">
        <f t="shared" si="461"/>
        <v>0</v>
      </c>
      <c r="AF88">
        <f t="shared" si="461"/>
        <v>0</v>
      </c>
      <c r="AG88">
        <f t="shared" si="461"/>
        <v>0</v>
      </c>
      <c r="AH88">
        <f t="shared" si="461"/>
        <v>0</v>
      </c>
      <c r="AI88">
        <f t="shared" si="461"/>
        <v>0</v>
      </c>
      <c r="AJ88">
        <f t="shared" si="461"/>
        <v>0</v>
      </c>
      <c r="AK88">
        <f t="shared" si="461"/>
        <v>0</v>
      </c>
      <c r="AL88">
        <f t="shared" si="462"/>
        <v>0</v>
      </c>
      <c r="AM88">
        <f t="shared" si="462"/>
        <v>0</v>
      </c>
      <c r="AN88">
        <f t="shared" si="462"/>
        <v>0</v>
      </c>
      <c r="AO88">
        <f t="shared" si="462"/>
        <v>0</v>
      </c>
      <c r="AP88">
        <f t="shared" si="462"/>
        <v>0</v>
      </c>
      <c r="AQ88">
        <f t="shared" si="462"/>
        <v>0</v>
      </c>
      <c r="AR88">
        <f t="shared" si="462"/>
        <v>0</v>
      </c>
      <c r="AS88">
        <f t="shared" si="462"/>
        <v>0</v>
      </c>
      <c r="AT88">
        <f t="shared" si="462"/>
        <v>0</v>
      </c>
      <c r="AU88">
        <f t="shared" si="462"/>
        <v>0</v>
      </c>
      <c r="AV88">
        <f t="shared" si="463"/>
        <v>0</v>
      </c>
      <c r="AW88">
        <f t="shared" si="463"/>
        <v>0</v>
      </c>
      <c r="AX88">
        <f t="shared" si="463"/>
        <v>0</v>
      </c>
      <c r="AY88">
        <f t="shared" si="463"/>
        <v>0</v>
      </c>
      <c r="AZ88">
        <f t="shared" si="463"/>
        <v>0</v>
      </c>
      <c r="BA88">
        <f t="shared" si="463"/>
        <v>0</v>
      </c>
      <c r="BB88">
        <f t="shared" si="463"/>
        <v>0</v>
      </c>
      <c r="BC88">
        <f t="shared" si="463"/>
        <v>0</v>
      </c>
      <c r="BD88">
        <f t="shared" si="463"/>
        <v>0</v>
      </c>
      <c r="BE88">
        <f t="shared" si="463"/>
        <v>0</v>
      </c>
      <c r="BF88">
        <f t="shared" si="464"/>
        <v>0</v>
      </c>
      <c r="BG88">
        <f t="shared" si="464"/>
        <v>0</v>
      </c>
      <c r="BH88">
        <f t="shared" si="464"/>
        <v>0</v>
      </c>
      <c r="BI88">
        <f t="shared" si="464"/>
        <v>0</v>
      </c>
      <c r="BJ88">
        <f t="shared" si="464"/>
        <v>0</v>
      </c>
      <c r="BK88">
        <f t="shared" si="464"/>
        <v>0</v>
      </c>
      <c r="BL88">
        <f t="shared" si="464"/>
        <v>0</v>
      </c>
      <c r="BM88">
        <f t="shared" si="464"/>
        <v>0</v>
      </c>
      <c r="BN88">
        <f t="shared" si="464"/>
        <v>0</v>
      </c>
      <c r="BO88">
        <f t="shared" si="464"/>
        <v>0</v>
      </c>
      <c r="BP88">
        <f t="shared" si="465"/>
        <v>0</v>
      </c>
      <c r="BQ88">
        <f t="shared" si="465"/>
        <v>0</v>
      </c>
      <c r="BR88">
        <f t="shared" si="465"/>
        <v>0</v>
      </c>
      <c r="BS88">
        <f t="shared" si="465"/>
        <v>0</v>
      </c>
      <c r="BT88">
        <f t="shared" si="465"/>
        <v>0</v>
      </c>
      <c r="BU88">
        <f t="shared" si="465"/>
        <v>0</v>
      </c>
      <c r="BV88">
        <f t="shared" si="465"/>
        <v>0</v>
      </c>
      <c r="BW88">
        <f t="shared" si="465"/>
        <v>0</v>
      </c>
      <c r="BX88">
        <f t="shared" si="465"/>
        <v>0</v>
      </c>
      <c r="BY88">
        <f t="shared" si="465"/>
        <v>0</v>
      </c>
      <c r="BZ88">
        <f t="shared" si="466"/>
        <v>0</v>
      </c>
      <c r="CA88">
        <f t="shared" si="466"/>
        <v>0</v>
      </c>
      <c r="CB88">
        <f t="shared" si="466"/>
        <v>0</v>
      </c>
      <c r="CC88">
        <f t="shared" si="466"/>
        <v>0</v>
      </c>
      <c r="CD88">
        <f t="shared" si="466"/>
        <v>0</v>
      </c>
      <c r="CE88">
        <f t="shared" si="466"/>
        <v>0</v>
      </c>
      <c r="CF88">
        <f t="shared" si="466"/>
        <v>0</v>
      </c>
      <c r="CG88">
        <f t="shared" si="466"/>
        <v>0</v>
      </c>
      <c r="CH88">
        <f t="shared" si="466"/>
        <v>0</v>
      </c>
      <c r="CI88">
        <f t="shared" si="466"/>
        <v>0</v>
      </c>
      <c r="CJ88">
        <f t="shared" si="467"/>
        <v>0</v>
      </c>
      <c r="CK88">
        <f t="shared" si="467"/>
        <v>0</v>
      </c>
      <c r="CL88">
        <f t="shared" si="467"/>
        <v>0</v>
      </c>
      <c r="CM88">
        <f t="shared" si="467"/>
        <v>0</v>
      </c>
      <c r="CN88">
        <f t="shared" si="467"/>
        <v>0</v>
      </c>
      <c r="CO88">
        <f t="shared" si="467"/>
        <v>0</v>
      </c>
      <c r="CP88">
        <f t="shared" si="467"/>
        <v>0</v>
      </c>
      <c r="CQ88">
        <f t="shared" si="467"/>
        <v>0</v>
      </c>
      <c r="CR88">
        <f t="shared" si="467"/>
        <v>0</v>
      </c>
      <c r="CS88">
        <f t="shared" si="467"/>
        <v>0</v>
      </c>
      <c r="CT88">
        <f t="shared" si="468"/>
        <v>0</v>
      </c>
      <c r="CU88">
        <f t="shared" si="468"/>
        <v>0</v>
      </c>
      <c r="CV88">
        <f t="shared" si="468"/>
        <v>0</v>
      </c>
      <c r="CW88">
        <f t="shared" si="468"/>
        <v>0</v>
      </c>
      <c r="CX88">
        <f t="shared" si="468"/>
        <v>0</v>
      </c>
      <c r="CY88">
        <f t="shared" si="468"/>
        <v>0</v>
      </c>
      <c r="CZ88">
        <f t="shared" si="468"/>
        <v>0</v>
      </c>
      <c r="DA88">
        <f t="shared" si="468"/>
        <v>0</v>
      </c>
      <c r="DB88">
        <f t="shared" si="468"/>
        <v>0</v>
      </c>
      <c r="DC88">
        <f t="shared" si="468"/>
        <v>0</v>
      </c>
      <c r="DD88">
        <f t="shared" si="469"/>
        <v>0</v>
      </c>
      <c r="DE88">
        <f t="shared" si="469"/>
        <v>0</v>
      </c>
      <c r="DF88">
        <f t="shared" si="469"/>
        <v>0</v>
      </c>
      <c r="DG88">
        <f t="shared" si="469"/>
        <v>0</v>
      </c>
      <c r="DH88">
        <f t="shared" si="469"/>
        <v>0</v>
      </c>
      <c r="DI88">
        <f t="shared" si="469"/>
        <v>0</v>
      </c>
      <c r="DJ88">
        <f t="shared" si="469"/>
        <v>0</v>
      </c>
      <c r="DK88">
        <f t="shared" si="469"/>
        <v>0</v>
      </c>
      <c r="DL88">
        <f t="shared" si="469"/>
        <v>0</v>
      </c>
      <c r="DM88">
        <f t="shared" si="469"/>
        <v>0</v>
      </c>
      <c r="DN88">
        <f t="shared" si="470"/>
        <v>0</v>
      </c>
      <c r="DO88">
        <f t="shared" si="470"/>
        <v>0</v>
      </c>
      <c r="DP88">
        <f t="shared" si="470"/>
        <v>0</v>
      </c>
      <c r="DQ88">
        <f t="shared" si="470"/>
        <v>0</v>
      </c>
      <c r="DR88">
        <f t="shared" si="470"/>
        <v>0</v>
      </c>
      <c r="DS88">
        <f t="shared" si="470"/>
        <v>0</v>
      </c>
      <c r="DT88">
        <f t="shared" si="470"/>
        <v>0</v>
      </c>
      <c r="DU88">
        <f t="shared" si="470"/>
        <v>0</v>
      </c>
      <c r="DV88">
        <f t="shared" si="470"/>
        <v>0</v>
      </c>
      <c r="DW88">
        <v>0</v>
      </c>
      <c r="DY88" s="10">
        <v>83</v>
      </c>
      <c r="DZ88">
        <f t="shared" si="327"/>
        <v>0</v>
      </c>
      <c r="EA88">
        <f t="shared" si="328"/>
        <v>0</v>
      </c>
      <c r="EB88">
        <f t="shared" si="329"/>
        <v>0</v>
      </c>
      <c r="EC88">
        <f t="shared" si="330"/>
        <v>0</v>
      </c>
      <c r="ED88">
        <f t="shared" si="331"/>
        <v>0</v>
      </c>
      <c r="EE88">
        <f t="shared" si="332"/>
        <v>0</v>
      </c>
      <c r="EF88">
        <f t="shared" si="333"/>
        <v>0</v>
      </c>
      <c r="EG88">
        <f t="shared" si="334"/>
        <v>0</v>
      </c>
      <c r="EH88">
        <f t="shared" si="335"/>
        <v>0</v>
      </c>
      <c r="EI88">
        <f t="shared" si="336"/>
        <v>0</v>
      </c>
      <c r="EJ88">
        <f t="shared" si="337"/>
        <v>0</v>
      </c>
      <c r="EK88">
        <f t="shared" si="338"/>
        <v>0</v>
      </c>
      <c r="EL88">
        <f t="shared" si="339"/>
        <v>0</v>
      </c>
      <c r="EM88">
        <f t="shared" si="340"/>
        <v>0</v>
      </c>
      <c r="EN88">
        <f t="shared" si="341"/>
        <v>0</v>
      </c>
      <c r="EO88">
        <f t="shared" si="342"/>
        <v>0</v>
      </c>
      <c r="EP88">
        <f t="shared" si="343"/>
        <v>0</v>
      </c>
      <c r="EQ88">
        <f t="shared" si="344"/>
        <v>0</v>
      </c>
      <c r="ER88">
        <f t="shared" si="345"/>
        <v>0</v>
      </c>
      <c r="ES88">
        <f t="shared" si="346"/>
        <v>0</v>
      </c>
      <c r="ET88">
        <f t="shared" si="347"/>
        <v>0</v>
      </c>
      <c r="EU88">
        <f t="shared" si="348"/>
        <v>0</v>
      </c>
      <c r="EV88">
        <f t="shared" si="349"/>
        <v>0</v>
      </c>
      <c r="EW88">
        <f t="shared" si="350"/>
        <v>0</v>
      </c>
      <c r="EX88">
        <f t="shared" si="351"/>
        <v>0</v>
      </c>
      <c r="EY88">
        <f t="shared" si="352"/>
        <v>0</v>
      </c>
      <c r="EZ88">
        <f t="shared" si="353"/>
        <v>0</v>
      </c>
      <c r="FA88">
        <f t="shared" si="354"/>
        <v>0</v>
      </c>
      <c r="FB88">
        <f t="shared" si="355"/>
        <v>0</v>
      </c>
      <c r="FC88">
        <f t="shared" si="356"/>
        <v>0</v>
      </c>
      <c r="FD88">
        <f t="shared" si="357"/>
        <v>0</v>
      </c>
      <c r="FE88">
        <f t="shared" si="358"/>
        <v>0</v>
      </c>
      <c r="FF88">
        <f t="shared" si="359"/>
        <v>0</v>
      </c>
      <c r="FG88">
        <f t="shared" si="360"/>
        <v>0</v>
      </c>
      <c r="FH88">
        <f t="shared" si="361"/>
        <v>0</v>
      </c>
      <c r="FI88">
        <f t="shared" si="362"/>
        <v>0</v>
      </c>
      <c r="FJ88">
        <f t="shared" si="363"/>
        <v>0</v>
      </c>
      <c r="FK88">
        <f t="shared" si="364"/>
        <v>0</v>
      </c>
      <c r="FL88">
        <f t="shared" si="365"/>
        <v>0</v>
      </c>
      <c r="FM88">
        <f t="shared" si="366"/>
        <v>0</v>
      </c>
      <c r="FN88">
        <f t="shared" si="367"/>
        <v>0</v>
      </c>
      <c r="FO88">
        <f t="shared" si="368"/>
        <v>0</v>
      </c>
      <c r="FP88">
        <f t="shared" si="369"/>
        <v>0</v>
      </c>
      <c r="FQ88">
        <f t="shared" si="370"/>
        <v>0</v>
      </c>
      <c r="FR88">
        <f t="shared" si="371"/>
        <v>0</v>
      </c>
      <c r="FS88">
        <f t="shared" si="372"/>
        <v>0</v>
      </c>
      <c r="FT88">
        <f t="shared" si="373"/>
        <v>0</v>
      </c>
      <c r="FU88">
        <f t="shared" si="374"/>
        <v>0</v>
      </c>
      <c r="FV88">
        <f t="shared" si="375"/>
        <v>0</v>
      </c>
      <c r="FW88">
        <f t="shared" si="376"/>
        <v>0</v>
      </c>
      <c r="FX88">
        <f t="shared" si="377"/>
        <v>0</v>
      </c>
      <c r="FY88">
        <f t="shared" si="378"/>
        <v>0</v>
      </c>
      <c r="FZ88">
        <f t="shared" si="379"/>
        <v>0</v>
      </c>
      <c r="GA88">
        <f t="shared" si="380"/>
        <v>0</v>
      </c>
      <c r="GB88">
        <f t="shared" si="381"/>
        <v>0</v>
      </c>
      <c r="GC88">
        <f t="shared" si="382"/>
        <v>0</v>
      </c>
      <c r="GD88">
        <f t="shared" si="383"/>
        <v>0</v>
      </c>
      <c r="GE88">
        <f t="shared" si="384"/>
        <v>0</v>
      </c>
      <c r="GF88">
        <f t="shared" si="385"/>
        <v>0</v>
      </c>
      <c r="GG88">
        <f t="shared" si="386"/>
        <v>0</v>
      </c>
      <c r="GH88">
        <f t="shared" si="387"/>
        <v>0</v>
      </c>
      <c r="GI88">
        <f t="shared" si="388"/>
        <v>0</v>
      </c>
      <c r="GJ88">
        <f t="shared" si="389"/>
        <v>0</v>
      </c>
      <c r="GK88">
        <f t="shared" si="390"/>
        <v>0</v>
      </c>
      <c r="GL88">
        <f t="shared" si="391"/>
        <v>0</v>
      </c>
      <c r="GM88">
        <f t="shared" si="392"/>
        <v>0</v>
      </c>
      <c r="GN88">
        <f t="shared" si="393"/>
        <v>0</v>
      </c>
      <c r="GO88">
        <f t="shared" si="394"/>
        <v>0</v>
      </c>
      <c r="GP88">
        <f t="shared" si="395"/>
        <v>0</v>
      </c>
      <c r="GQ88">
        <f t="shared" si="396"/>
        <v>0</v>
      </c>
      <c r="GR88">
        <f t="shared" si="397"/>
        <v>0</v>
      </c>
      <c r="GS88">
        <f t="shared" si="398"/>
        <v>0</v>
      </c>
      <c r="GT88">
        <f t="shared" si="399"/>
        <v>0</v>
      </c>
      <c r="GU88">
        <f t="shared" si="400"/>
        <v>0</v>
      </c>
      <c r="GV88">
        <f t="shared" si="401"/>
        <v>0</v>
      </c>
      <c r="GW88">
        <f t="shared" si="402"/>
        <v>0</v>
      </c>
      <c r="GX88">
        <f t="shared" si="403"/>
        <v>0</v>
      </c>
      <c r="GY88">
        <f t="shared" si="404"/>
        <v>0</v>
      </c>
      <c r="GZ88">
        <f t="shared" si="405"/>
        <v>0</v>
      </c>
      <c r="HA88">
        <f t="shared" si="406"/>
        <v>0</v>
      </c>
      <c r="HB88">
        <f t="shared" si="407"/>
        <v>0</v>
      </c>
      <c r="HC88">
        <f t="shared" si="408"/>
        <v>0</v>
      </c>
      <c r="HD88">
        <f t="shared" si="409"/>
        <v>0</v>
      </c>
      <c r="HE88">
        <f t="shared" si="410"/>
        <v>0</v>
      </c>
      <c r="HF88">
        <f t="shared" si="411"/>
        <v>0</v>
      </c>
      <c r="HG88">
        <f t="shared" si="412"/>
        <v>0</v>
      </c>
      <c r="HH88">
        <f t="shared" si="413"/>
        <v>0</v>
      </c>
      <c r="HI88">
        <f t="shared" si="414"/>
        <v>0</v>
      </c>
      <c r="HJ88">
        <f t="shared" si="415"/>
        <v>0</v>
      </c>
      <c r="HK88">
        <f t="shared" si="416"/>
        <v>0</v>
      </c>
      <c r="HL88">
        <f t="shared" si="417"/>
        <v>0</v>
      </c>
      <c r="HM88">
        <f t="shared" si="418"/>
        <v>0</v>
      </c>
      <c r="HN88">
        <f t="shared" si="419"/>
        <v>0</v>
      </c>
      <c r="HO88">
        <f t="shared" si="420"/>
        <v>0</v>
      </c>
      <c r="HP88">
        <f t="shared" si="421"/>
        <v>0</v>
      </c>
      <c r="HQ88">
        <f t="shared" si="422"/>
        <v>0</v>
      </c>
      <c r="HR88">
        <f t="shared" si="423"/>
        <v>0</v>
      </c>
      <c r="HS88">
        <f t="shared" si="424"/>
        <v>0</v>
      </c>
      <c r="HT88">
        <f t="shared" si="425"/>
        <v>0</v>
      </c>
      <c r="HU88">
        <f t="shared" si="426"/>
        <v>0</v>
      </c>
      <c r="HV88">
        <f t="shared" si="427"/>
        <v>0</v>
      </c>
      <c r="HW88">
        <f t="shared" si="428"/>
        <v>0</v>
      </c>
      <c r="HX88">
        <f t="shared" si="429"/>
        <v>0</v>
      </c>
      <c r="HY88">
        <f t="shared" si="430"/>
        <v>0</v>
      </c>
      <c r="HZ88">
        <f t="shared" si="431"/>
        <v>0</v>
      </c>
      <c r="IA88">
        <f t="shared" si="432"/>
        <v>0</v>
      </c>
      <c r="IB88">
        <f t="shared" si="433"/>
        <v>0</v>
      </c>
      <c r="IC88">
        <f t="shared" si="434"/>
        <v>0</v>
      </c>
      <c r="ID88">
        <f t="shared" si="435"/>
        <v>0</v>
      </c>
      <c r="IE88">
        <f t="shared" si="436"/>
        <v>0</v>
      </c>
      <c r="IF88">
        <f t="shared" si="437"/>
        <v>0</v>
      </c>
      <c r="IG88">
        <f t="shared" si="438"/>
        <v>0</v>
      </c>
      <c r="IH88">
        <f t="shared" si="439"/>
        <v>0</v>
      </c>
      <c r="II88">
        <f t="shared" si="440"/>
        <v>0</v>
      </c>
      <c r="IJ88">
        <f t="shared" si="441"/>
        <v>0</v>
      </c>
      <c r="IK88">
        <f t="shared" si="442"/>
        <v>0</v>
      </c>
      <c r="IL88">
        <f t="shared" si="443"/>
        <v>0</v>
      </c>
      <c r="IM88">
        <f t="shared" si="444"/>
        <v>0</v>
      </c>
      <c r="IN88">
        <f t="shared" si="445"/>
        <v>0</v>
      </c>
      <c r="IO88">
        <f t="shared" si="446"/>
        <v>0</v>
      </c>
    </row>
    <row r="89" spans="1:249" ht="15">
      <c r="A89" s="11">
        <v>84</v>
      </c>
      <c r="B89" s="11" t="str">
        <f>IF(A89&lt;=$E$2,Inputs!A89,"")</f>
        <v/>
      </c>
      <c r="C89" s="11">
        <f>IF(A89&lt;=$E$2,Inputs!D89,0)</f>
        <v>0</v>
      </c>
      <c r="D89" s="11">
        <f>IF(A89&lt;=$E$2,Inputs!F89,0)</f>
        <v>0</v>
      </c>
      <c r="E89" s="11">
        <f t="shared" si="326"/>
        <v>0</v>
      </c>
      <c r="G89" s="9">
        <v>84</v>
      </c>
      <c r="H89">
        <f t="shared" si="459"/>
        <v>0</v>
      </c>
      <c r="I89">
        <f t="shared" si="459"/>
        <v>0</v>
      </c>
      <c r="J89">
        <f t="shared" si="459"/>
        <v>0</v>
      </c>
      <c r="K89">
        <f t="shared" si="459"/>
        <v>0</v>
      </c>
      <c r="L89">
        <f t="shared" si="459"/>
        <v>0</v>
      </c>
      <c r="M89">
        <f t="shared" si="459"/>
        <v>0</v>
      </c>
      <c r="N89">
        <f t="shared" si="459"/>
        <v>0</v>
      </c>
      <c r="O89">
        <f t="shared" si="459"/>
        <v>0</v>
      </c>
      <c r="P89">
        <f t="shared" si="459"/>
        <v>0</v>
      </c>
      <c r="Q89">
        <f t="shared" si="459"/>
        <v>0</v>
      </c>
      <c r="R89">
        <f t="shared" si="460"/>
        <v>0</v>
      </c>
      <c r="S89">
        <f t="shared" si="460"/>
        <v>0</v>
      </c>
      <c r="T89">
        <f t="shared" si="460"/>
        <v>0</v>
      </c>
      <c r="U89">
        <f t="shared" si="460"/>
        <v>0</v>
      </c>
      <c r="V89">
        <f t="shared" si="460"/>
        <v>0</v>
      </c>
      <c r="W89">
        <f t="shared" si="460"/>
        <v>0</v>
      </c>
      <c r="X89">
        <f t="shared" si="460"/>
        <v>0</v>
      </c>
      <c r="Y89">
        <f t="shared" si="460"/>
        <v>0</v>
      </c>
      <c r="Z89">
        <f t="shared" si="460"/>
        <v>0</v>
      </c>
      <c r="AA89">
        <f t="shared" si="460"/>
        <v>0</v>
      </c>
      <c r="AB89">
        <f t="shared" si="461"/>
        <v>0</v>
      </c>
      <c r="AC89">
        <f t="shared" si="461"/>
        <v>0</v>
      </c>
      <c r="AD89">
        <f t="shared" si="461"/>
        <v>0</v>
      </c>
      <c r="AE89">
        <f t="shared" si="461"/>
        <v>0</v>
      </c>
      <c r="AF89">
        <f t="shared" si="461"/>
        <v>0</v>
      </c>
      <c r="AG89">
        <f t="shared" si="461"/>
        <v>0</v>
      </c>
      <c r="AH89">
        <f t="shared" si="461"/>
        <v>0</v>
      </c>
      <c r="AI89">
        <f t="shared" si="461"/>
        <v>0</v>
      </c>
      <c r="AJ89">
        <f t="shared" si="461"/>
        <v>0</v>
      </c>
      <c r="AK89">
        <f t="shared" si="461"/>
        <v>0</v>
      </c>
      <c r="AL89">
        <f t="shared" si="462"/>
        <v>0</v>
      </c>
      <c r="AM89">
        <f t="shared" si="462"/>
        <v>0</v>
      </c>
      <c r="AN89">
        <f t="shared" si="462"/>
        <v>0</v>
      </c>
      <c r="AO89">
        <f t="shared" si="462"/>
        <v>0</v>
      </c>
      <c r="AP89">
        <f t="shared" si="462"/>
        <v>0</v>
      </c>
      <c r="AQ89">
        <f t="shared" si="462"/>
        <v>0</v>
      </c>
      <c r="AR89">
        <f t="shared" si="462"/>
        <v>0</v>
      </c>
      <c r="AS89">
        <f t="shared" si="462"/>
        <v>0</v>
      </c>
      <c r="AT89">
        <f t="shared" si="462"/>
        <v>0</v>
      </c>
      <c r="AU89">
        <f t="shared" si="462"/>
        <v>0</v>
      </c>
      <c r="AV89">
        <f t="shared" si="463"/>
        <v>0</v>
      </c>
      <c r="AW89">
        <f t="shared" si="463"/>
        <v>0</v>
      </c>
      <c r="AX89">
        <f t="shared" si="463"/>
        <v>0</v>
      </c>
      <c r="AY89">
        <f t="shared" si="463"/>
        <v>0</v>
      </c>
      <c r="AZ89">
        <f t="shared" si="463"/>
        <v>0</v>
      </c>
      <c r="BA89">
        <f t="shared" si="463"/>
        <v>0</v>
      </c>
      <c r="BB89">
        <f t="shared" si="463"/>
        <v>0</v>
      </c>
      <c r="BC89">
        <f t="shared" si="463"/>
        <v>0</v>
      </c>
      <c r="BD89">
        <f t="shared" si="463"/>
        <v>0</v>
      </c>
      <c r="BE89">
        <f t="shared" si="463"/>
        <v>0</v>
      </c>
      <c r="BF89">
        <f t="shared" si="464"/>
        <v>0</v>
      </c>
      <c r="BG89">
        <f t="shared" si="464"/>
        <v>0</v>
      </c>
      <c r="BH89">
        <f t="shared" si="464"/>
        <v>0</v>
      </c>
      <c r="BI89">
        <f t="shared" si="464"/>
        <v>0</v>
      </c>
      <c r="BJ89">
        <f t="shared" si="464"/>
        <v>0</v>
      </c>
      <c r="BK89">
        <f t="shared" si="464"/>
        <v>0</v>
      </c>
      <c r="BL89">
        <f t="shared" si="464"/>
        <v>0</v>
      </c>
      <c r="BM89">
        <f t="shared" si="464"/>
        <v>0</v>
      </c>
      <c r="BN89">
        <f t="shared" si="464"/>
        <v>0</v>
      </c>
      <c r="BO89">
        <f t="shared" si="464"/>
        <v>0</v>
      </c>
      <c r="BP89">
        <f t="shared" si="465"/>
        <v>0</v>
      </c>
      <c r="BQ89">
        <f t="shared" si="465"/>
        <v>0</v>
      </c>
      <c r="BR89">
        <f t="shared" si="465"/>
        <v>0</v>
      </c>
      <c r="BS89">
        <f t="shared" si="465"/>
        <v>0</v>
      </c>
      <c r="BT89">
        <f t="shared" si="465"/>
        <v>0</v>
      </c>
      <c r="BU89">
        <f t="shared" si="465"/>
        <v>0</v>
      </c>
      <c r="BV89">
        <f t="shared" si="465"/>
        <v>0</v>
      </c>
      <c r="BW89">
        <f t="shared" si="465"/>
        <v>0</v>
      </c>
      <c r="BX89">
        <f t="shared" si="465"/>
        <v>0</v>
      </c>
      <c r="BY89">
        <f t="shared" si="465"/>
        <v>0</v>
      </c>
      <c r="BZ89">
        <f t="shared" si="466"/>
        <v>0</v>
      </c>
      <c r="CA89">
        <f t="shared" si="466"/>
        <v>0</v>
      </c>
      <c r="CB89">
        <f t="shared" si="466"/>
        <v>0</v>
      </c>
      <c r="CC89">
        <f t="shared" si="466"/>
        <v>0</v>
      </c>
      <c r="CD89">
        <f t="shared" si="466"/>
        <v>0</v>
      </c>
      <c r="CE89">
        <f t="shared" si="466"/>
        <v>0</v>
      </c>
      <c r="CF89">
        <f t="shared" si="466"/>
        <v>0</v>
      </c>
      <c r="CG89">
        <f t="shared" si="466"/>
        <v>0</v>
      </c>
      <c r="CH89">
        <f t="shared" si="466"/>
        <v>0</v>
      </c>
      <c r="CI89">
        <f t="shared" si="466"/>
        <v>0</v>
      </c>
      <c r="CJ89">
        <f t="shared" si="467"/>
        <v>0</v>
      </c>
      <c r="CK89">
        <f t="shared" si="467"/>
        <v>0</v>
      </c>
      <c r="CL89">
        <f t="shared" si="467"/>
        <v>0</v>
      </c>
      <c r="CM89">
        <f t="shared" si="467"/>
        <v>0</v>
      </c>
      <c r="CN89">
        <f t="shared" si="467"/>
        <v>0</v>
      </c>
      <c r="CO89">
        <f t="shared" si="467"/>
        <v>0</v>
      </c>
      <c r="CP89">
        <f t="shared" si="467"/>
        <v>0</v>
      </c>
      <c r="CQ89">
        <f t="shared" si="467"/>
        <v>0</v>
      </c>
      <c r="CR89">
        <f t="shared" si="467"/>
        <v>0</v>
      </c>
      <c r="CS89">
        <f t="shared" si="467"/>
        <v>0</v>
      </c>
      <c r="CT89">
        <f t="shared" si="468"/>
        <v>0</v>
      </c>
      <c r="CU89">
        <f t="shared" si="468"/>
        <v>0</v>
      </c>
      <c r="CV89">
        <f t="shared" si="468"/>
        <v>0</v>
      </c>
      <c r="CW89">
        <f t="shared" si="468"/>
        <v>0</v>
      </c>
      <c r="CX89">
        <f t="shared" si="468"/>
        <v>0</v>
      </c>
      <c r="CY89">
        <f t="shared" si="468"/>
        <v>0</v>
      </c>
      <c r="CZ89">
        <f t="shared" si="468"/>
        <v>0</v>
      </c>
      <c r="DA89">
        <f t="shared" si="468"/>
        <v>0</v>
      </c>
      <c r="DB89">
        <f t="shared" si="468"/>
        <v>0</v>
      </c>
      <c r="DC89">
        <f t="shared" si="468"/>
        <v>0</v>
      </c>
      <c r="DD89">
        <f t="shared" si="469"/>
        <v>0</v>
      </c>
      <c r="DE89">
        <f t="shared" si="469"/>
        <v>0</v>
      </c>
      <c r="DF89">
        <f t="shared" si="469"/>
        <v>0</v>
      </c>
      <c r="DG89">
        <f t="shared" si="469"/>
        <v>0</v>
      </c>
      <c r="DH89">
        <f t="shared" si="469"/>
        <v>0</v>
      </c>
      <c r="DI89">
        <f t="shared" si="469"/>
        <v>0</v>
      </c>
      <c r="DJ89">
        <f t="shared" si="469"/>
        <v>0</v>
      </c>
      <c r="DK89">
        <f t="shared" si="469"/>
        <v>0</v>
      </c>
      <c r="DL89">
        <f t="shared" si="469"/>
        <v>0</v>
      </c>
      <c r="DM89">
        <f t="shared" si="469"/>
        <v>0</v>
      </c>
      <c r="DN89">
        <f t="shared" si="470"/>
        <v>0</v>
      </c>
      <c r="DO89">
        <f t="shared" si="470"/>
        <v>0</v>
      </c>
      <c r="DP89">
        <f t="shared" si="470"/>
        <v>0</v>
      </c>
      <c r="DQ89">
        <f t="shared" si="470"/>
        <v>0</v>
      </c>
      <c r="DR89">
        <f t="shared" si="470"/>
        <v>0</v>
      </c>
      <c r="DS89">
        <f t="shared" si="470"/>
        <v>0</v>
      </c>
      <c r="DT89">
        <f t="shared" si="470"/>
        <v>0</v>
      </c>
      <c r="DU89">
        <f t="shared" si="470"/>
        <v>0</v>
      </c>
      <c r="DV89">
        <f t="shared" si="470"/>
        <v>0</v>
      </c>
      <c r="DW89">
        <v>0</v>
      </c>
      <c r="DY89" s="10">
        <v>84</v>
      </c>
      <c r="DZ89">
        <f t="shared" si="327"/>
        <v>0</v>
      </c>
      <c r="EA89">
        <f t="shared" si="328"/>
        <v>0</v>
      </c>
      <c r="EB89">
        <f t="shared" si="329"/>
        <v>0</v>
      </c>
      <c r="EC89">
        <f t="shared" si="330"/>
        <v>0</v>
      </c>
      <c r="ED89">
        <f t="shared" si="331"/>
        <v>0</v>
      </c>
      <c r="EE89">
        <f t="shared" si="332"/>
        <v>0</v>
      </c>
      <c r="EF89">
        <f t="shared" si="333"/>
        <v>0</v>
      </c>
      <c r="EG89">
        <f t="shared" si="334"/>
        <v>0</v>
      </c>
      <c r="EH89">
        <f t="shared" si="335"/>
        <v>0</v>
      </c>
      <c r="EI89">
        <f t="shared" si="336"/>
        <v>0</v>
      </c>
      <c r="EJ89">
        <f t="shared" si="337"/>
        <v>0</v>
      </c>
      <c r="EK89">
        <f t="shared" si="338"/>
        <v>0</v>
      </c>
      <c r="EL89">
        <f t="shared" si="339"/>
        <v>0</v>
      </c>
      <c r="EM89">
        <f t="shared" si="340"/>
        <v>0</v>
      </c>
      <c r="EN89">
        <f t="shared" si="341"/>
        <v>0</v>
      </c>
      <c r="EO89">
        <f t="shared" si="342"/>
        <v>0</v>
      </c>
      <c r="EP89">
        <f t="shared" si="343"/>
        <v>0</v>
      </c>
      <c r="EQ89">
        <f t="shared" si="344"/>
        <v>0</v>
      </c>
      <c r="ER89">
        <f t="shared" si="345"/>
        <v>0</v>
      </c>
      <c r="ES89">
        <f t="shared" si="346"/>
        <v>0</v>
      </c>
      <c r="ET89">
        <f t="shared" si="347"/>
        <v>0</v>
      </c>
      <c r="EU89">
        <f t="shared" si="348"/>
        <v>0</v>
      </c>
      <c r="EV89">
        <f t="shared" si="349"/>
        <v>0</v>
      </c>
      <c r="EW89">
        <f t="shared" si="350"/>
        <v>0</v>
      </c>
      <c r="EX89">
        <f t="shared" si="351"/>
        <v>0</v>
      </c>
      <c r="EY89">
        <f t="shared" si="352"/>
        <v>0</v>
      </c>
      <c r="EZ89">
        <f t="shared" si="353"/>
        <v>0</v>
      </c>
      <c r="FA89">
        <f t="shared" si="354"/>
        <v>0</v>
      </c>
      <c r="FB89">
        <f t="shared" si="355"/>
        <v>0</v>
      </c>
      <c r="FC89">
        <f t="shared" si="356"/>
        <v>0</v>
      </c>
      <c r="FD89">
        <f t="shared" si="357"/>
        <v>0</v>
      </c>
      <c r="FE89">
        <f t="shared" si="358"/>
        <v>0</v>
      </c>
      <c r="FF89">
        <f t="shared" si="359"/>
        <v>0</v>
      </c>
      <c r="FG89">
        <f t="shared" si="360"/>
        <v>0</v>
      </c>
      <c r="FH89">
        <f t="shared" si="361"/>
        <v>0</v>
      </c>
      <c r="FI89">
        <f t="shared" si="362"/>
        <v>0</v>
      </c>
      <c r="FJ89">
        <f t="shared" si="363"/>
        <v>0</v>
      </c>
      <c r="FK89">
        <f t="shared" si="364"/>
        <v>0</v>
      </c>
      <c r="FL89">
        <f t="shared" si="365"/>
        <v>0</v>
      </c>
      <c r="FM89">
        <f t="shared" si="366"/>
        <v>0</v>
      </c>
      <c r="FN89">
        <f t="shared" si="367"/>
        <v>0</v>
      </c>
      <c r="FO89">
        <f t="shared" si="368"/>
        <v>0</v>
      </c>
      <c r="FP89">
        <f t="shared" si="369"/>
        <v>0</v>
      </c>
      <c r="FQ89">
        <f t="shared" si="370"/>
        <v>0</v>
      </c>
      <c r="FR89">
        <f t="shared" si="371"/>
        <v>0</v>
      </c>
      <c r="FS89">
        <f t="shared" si="372"/>
        <v>0</v>
      </c>
      <c r="FT89">
        <f t="shared" si="373"/>
        <v>0</v>
      </c>
      <c r="FU89">
        <f t="shared" si="374"/>
        <v>0</v>
      </c>
      <c r="FV89">
        <f t="shared" si="375"/>
        <v>0</v>
      </c>
      <c r="FW89">
        <f t="shared" si="376"/>
        <v>0</v>
      </c>
      <c r="FX89">
        <f t="shared" si="377"/>
        <v>0</v>
      </c>
      <c r="FY89">
        <f t="shared" si="378"/>
        <v>0</v>
      </c>
      <c r="FZ89">
        <f t="shared" si="379"/>
        <v>0</v>
      </c>
      <c r="GA89">
        <f t="shared" si="380"/>
        <v>0</v>
      </c>
      <c r="GB89">
        <f t="shared" si="381"/>
        <v>0</v>
      </c>
      <c r="GC89">
        <f t="shared" si="382"/>
        <v>0</v>
      </c>
      <c r="GD89">
        <f t="shared" si="383"/>
        <v>0</v>
      </c>
      <c r="GE89">
        <f t="shared" si="384"/>
        <v>0</v>
      </c>
      <c r="GF89">
        <f t="shared" si="385"/>
        <v>0</v>
      </c>
      <c r="GG89">
        <f t="shared" si="386"/>
        <v>0</v>
      </c>
      <c r="GH89">
        <f t="shared" si="387"/>
        <v>0</v>
      </c>
      <c r="GI89">
        <f t="shared" si="388"/>
        <v>0</v>
      </c>
      <c r="GJ89">
        <f t="shared" si="389"/>
        <v>0</v>
      </c>
      <c r="GK89">
        <f t="shared" si="390"/>
        <v>0</v>
      </c>
      <c r="GL89">
        <f t="shared" si="391"/>
        <v>0</v>
      </c>
      <c r="GM89">
        <f t="shared" si="392"/>
        <v>0</v>
      </c>
      <c r="GN89">
        <f t="shared" si="393"/>
        <v>0</v>
      </c>
      <c r="GO89">
        <f t="shared" si="394"/>
        <v>0</v>
      </c>
      <c r="GP89">
        <f t="shared" si="395"/>
        <v>0</v>
      </c>
      <c r="GQ89">
        <f t="shared" si="396"/>
        <v>0</v>
      </c>
      <c r="GR89">
        <f t="shared" si="397"/>
        <v>0</v>
      </c>
      <c r="GS89">
        <f t="shared" si="398"/>
        <v>0</v>
      </c>
      <c r="GT89">
        <f t="shared" si="399"/>
        <v>0</v>
      </c>
      <c r="GU89">
        <f t="shared" si="400"/>
        <v>0</v>
      </c>
      <c r="GV89">
        <f t="shared" si="401"/>
        <v>0</v>
      </c>
      <c r="GW89">
        <f t="shared" si="402"/>
        <v>0</v>
      </c>
      <c r="GX89">
        <f t="shared" si="403"/>
        <v>0</v>
      </c>
      <c r="GY89">
        <f t="shared" si="404"/>
        <v>0</v>
      </c>
      <c r="GZ89">
        <f t="shared" si="405"/>
        <v>0</v>
      </c>
      <c r="HA89">
        <f t="shared" si="406"/>
        <v>0</v>
      </c>
      <c r="HB89">
        <f t="shared" si="407"/>
        <v>0</v>
      </c>
      <c r="HC89">
        <f t="shared" si="408"/>
        <v>0</v>
      </c>
      <c r="HD89">
        <f t="shared" si="409"/>
        <v>0</v>
      </c>
      <c r="HE89">
        <f t="shared" si="410"/>
        <v>0</v>
      </c>
      <c r="HF89">
        <f t="shared" si="411"/>
        <v>0</v>
      </c>
      <c r="HG89">
        <f t="shared" si="412"/>
        <v>0</v>
      </c>
      <c r="HH89">
        <f t="shared" si="413"/>
        <v>0</v>
      </c>
      <c r="HI89">
        <f t="shared" si="414"/>
        <v>0</v>
      </c>
      <c r="HJ89">
        <f t="shared" si="415"/>
        <v>0</v>
      </c>
      <c r="HK89">
        <f t="shared" si="416"/>
        <v>0</v>
      </c>
      <c r="HL89">
        <f t="shared" si="417"/>
        <v>0</v>
      </c>
      <c r="HM89">
        <f t="shared" si="418"/>
        <v>0</v>
      </c>
      <c r="HN89">
        <f t="shared" si="419"/>
        <v>0</v>
      </c>
      <c r="HO89">
        <f t="shared" si="420"/>
        <v>0</v>
      </c>
      <c r="HP89">
        <f t="shared" si="421"/>
        <v>0</v>
      </c>
      <c r="HQ89">
        <f t="shared" si="422"/>
        <v>0</v>
      </c>
      <c r="HR89">
        <f t="shared" si="423"/>
        <v>0</v>
      </c>
      <c r="HS89">
        <f t="shared" si="424"/>
        <v>0</v>
      </c>
      <c r="HT89">
        <f t="shared" si="425"/>
        <v>0</v>
      </c>
      <c r="HU89">
        <f t="shared" si="426"/>
        <v>0</v>
      </c>
      <c r="HV89">
        <f t="shared" si="427"/>
        <v>0</v>
      </c>
      <c r="HW89">
        <f t="shared" si="428"/>
        <v>0</v>
      </c>
      <c r="HX89">
        <f t="shared" si="429"/>
        <v>0</v>
      </c>
      <c r="HY89">
        <f t="shared" si="430"/>
        <v>0</v>
      </c>
      <c r="HZ89">
        <f t="shared" si="431"/>
        <v>0</v>
      </c>
      <c r="IA89">
        <f t="shared" si="432"/>
        <v>0</v>
      </c>
      <c r="IB89">
        <f t="shared" si="433"/>
        <v>0</v>
      </c>
      <c r="IC89">
        <f t="shared" si="434"/>
        <v>0</v>
      </c>
      <c r="ID89">
        <f t="shared" si="435"/>
        <v>0</v>
      </c>
      <c r="IE89">
        <f t="shared" si="436"/>
        <v>0</v>
      </c>
      <c r="IF89">
        <f t="shared" si="437"/>
        <v>0</v>
      </c>
      <c r="IG89">
        <f t="shared" si="438"/>
        <v>0</v>
      </c>
      <c r="IH89">
        <f t="shared" si="439"/>
        <v>0</v>
      </c>
      <c r="II89">
        <f t="shared" si="440"/>
        <v>0</v>
      </c>
      <c r="IJ89">
        <f t="shared" si="441"/>
        <v>0</v>
      </c>
      <c r="IK89">
        <f t="shared" si="442"/>
        <v>0</v>
      </c>
      <c r="IL89">
        <f t="shared" si="443"/>
        <v>0</v>
      </c>
      <c r="IM89">
        <f t="shared" si="444"/>
        <v>0</v>
      </c>
      <c r="IN89">
        <f t="shared" si="445"/>
        <v>0</v>
      </c>
      <c r="IO89">
        <f t="shared" si="446"/>
        <v>0</v>
      </c>
    </row>
    <row r="90" spans="1:249" ht="15">
      <c r="A90" s="11">
        <v>85</v>
      </c>
      <c r="B90" s="11" t="str">
        <f>IF(A90&lt;=$E$2,Inputs!A90,"")</f>
        <v/>
      </c>
      <c r="C90" s="11">
        <f>IF(A90&lt;=$E$2,Inputs!D90,0)</f>
        <v>0</v>
      </c>
      <c r="D90" s="11">
        <f>IF(A90&lt;=$E$2,Inputs!F90,0)</f>
        <v>0</v>
      </c>
      <c r="E90" s="11">
        <f t="shared" si="326"/>
        <v>0</v>
      </c>
      <c r="G90" s="9">
        <v>85</v>
      </c>
      <c r="H90">
        <f t="shared" si="459"/>
        <v>0</v>
      </c>
      <c r="I90">
        <f t="shared" si="459"/>
        <v>0</v>
      </c>
      <c r="J90">
        <f t="shared" si="459"/>
        <v>0</v>
      </c>
      <c r="K90">
        <f t="shared" si="459"/>
        <v>0</v>
      </c>
      <c r="L90">
        <f t="shared" si="459"/>
        <v>0</v>
      </c>
      <c r="M90">
        <f t="shared" si="459"/>
        <v>0</v>
      </c>
      <c r="N90">
        <f t="shared" si="459"/>
        <v>0</v>
      </c>
      <c r="O90">
        <f t="shared" si="459"/>
        <v>0</v>
      </c>
      <c r="P90">
        <f t="shared" si="459"/>
        <v>0</v>
      </c>
      <c r="Q90">
        <f t="shared" si="459"/>
        <v>0</v>
      </c>
      <c r="R90">
        <f t="shared" si="460"/>
        <v>0</v>
      </c>
      <c r="S90">
        <f t="shared" si="460"/>
        <v>0</v>
      </c>
      <c r="T90">
        <f t="shared" si="460"/>
        <v>0</v>
      </c>
      <c r="U90">
        <f t="shared" si="460"/>
        <v>0</v>
      </c>
      <c r="V90">
        <f t="shared" si="460"/>
        <v>0</v>
      </c>
      <c r="W90">
        <f t="shared" si="460"/>
        <v>0</v>
      </c>
      <c r="X90">
        <f t="shared" si="460"/>
        <v>0</v>
      </c>
      <c r="Y90">
        <f t="shared" si="460"/>
        <v>0</v>
      </c>
      <c r="Z90">
        <f t="shared" si="460"/>
        <v>0</v>
      </c>
      <c r="AA90">
        <f t="shared" si="460"/>
        <v>0</v>
      </c>
      <c r="AB90">
        <f t="shared" si="461"/>
        <v>0</v>
      </c>
      <c r="AC90">
        <f t="shared" si="461"/>
        <v>0</v>
      </c>
      <c r="AD90">
        <f t="shared" si="461"/>
        <v>0</v>
      </c>
      <c r="AE90">
        <f t="shared" si="461"/>
        <v>0</v>
      </c>
      <c r="AF90">
        <f t="shared" si="461"/>
        <v>0</v>
      </c>
      <c r="AG90">
        <f t="shared" si="461"/>
        <v>0</v>
      </c>
      <c r="AH90">
        <f t="shared" si="461"/>
        <v>0</v>
      </c>
      <c r="AI90">
        <f t="shared" si="461"/>
        <v>0</v>
      </c>
      <c r="AJ90">
        <f t="shared" si="461"/>
        <v>0</v>
      </c>
      <c r="AK90">
        <f t="shared" si="461"/>
        <v>0</v>
      </c>
      <c r="AL90">
        <f t="shared" si="462"/>
        <v>0</v>
      </c>
      <c r="AM90">
        <f t="shared" si="462"/>
        <v>0</v>
      </c>
      <c r="AN90">
        <f t="shared" si="462"/>
        <v>0</v>
      </c>
      <c r="AO90">
        <f t="shared" si="462"/>
        <v>0</v>
      </c>
      <c r="AP90">
        <f t="shared" si="462"/>
        <v>0</v>
      </c>
      <c r="AQ90">
        <f t="shared" si="462"/>
        <v>0</v>
      </c>
      <c r="AR90">
        <f t="shared" si="462"/>
        <v>0</v>
      </c>
      <c r="AS90">
        <f t="shared" si="462"/>
        <v>0</v>
      </c>
      <c r="AT90">
        <f t="shared" si="462"/>
        <v>0</v>
      </c>
      <c r="AU90">
        <f t="shared" si="462"/>
        <v>0</v>
      </c>
      <c r="AV90">
        <f t="shared" si="463"/>
        <v>0</v>
      </c>
      <c r="AW90">
        <f t="shared" si="463"/>
        <v>0</v>
      </c>
      <c r="AX90">
        <f t="shared" si="463"/>
        <v>0</v>
      </c>
      <c r="AY90">
        <f t="shared" si="463"/>
        <v>0</v>
      </c>
      <c r="AZ90">
        <f t="shared" si="463"/>
        <v>0</v>
      </c>
      <c r="BA90">
        <f t="shared" si="463"/>
        <v>0</v>
      </c>
      <c r="BB90">
        <f t="shared" si="463"/>
        <v>0</v>
      </c>
      <c r="BC90">
        <f t="shared" si="463"/>
        <v>0</v>
      </c>
      <c r="BD90">
        <f t="shared" si="463"/>
        <v>0</v>
      </c>
      <c r="BE90">
        <f t="shared" si="463"/>
        <v>0</v>
      </c>
      <c r="BF90">
        <f t="shared" si="464"/>
        <v>0</v>
      </c>
      <c r="BG90">
        <f t="shared" si="464"/>
        <v>0</v>
      </c>
      <c r="BH90">
        <f t="shared" si="464"/>
        <v>0</v>
      </c>
      <c r="BI90">
        <f t="shared" si="464"/>
        <v>0</v>
      </c>
      <c r="BJ90">
        <f t="shared" si="464"/>
        <v>0</v>
      </c>
      <c r="BK90">
        <f t="shared" si="464"/>
        <v>0</v>
      </c>
      <c r="BL90">
        <f t="shared" si="464"/>
        <v>0</v>
      </c>
      <c r="BM90">
        <f t="shared" si="464"/>
        <v>0</v>
      </c>
      <c r="BN90">
        <f t="shared" si="464"/>
        <v>0</v>
      </c>
      <c r="BO90">
        <f t="shared" si="464"/>
        <v>0</v>
      </c>
      <c r="BP90">
        <f t="shared" si="465"/>
        <v>0</v>
      </c>
      <c r="BQ90">
        <f t="shared" si="465"/>
        <v>0</v>
      </c>
      <c r="BR90">
        <f t="shared" si="465"/>
        <v>0</v>
      </c>
      <c r="BS90">
        <f t="shared" si="465"/>
        <v>0</v>
      </c>
      <c r="BT90">
        <f t="shared" si="465"/>
        <v>0</v>
      </c>
      <c r="BU90">
        <f t="shared" si="465"/>
        <v>0</v>
      </c>
      <c r="BV90">
        <f t="shared" si="465"/>
        <v>0</v>
      </c>
      <c r="BW90">
        <f t="shared" si="465"/>
        <v>0</v>
      </c>
      <c r="BX90">
        <f t="shared" si="465"/>
        <v>0</v>
      </c>
      <c r="BY90">
        <f t="shared" si="465"/>
        <v>0</v>
      </c>
      <c r="BZ90">
        <f t="shared" si="466"/>
        <v>0</v>
      </c>
      <c r="CA90">
        <f t="shared" si="466"/>
        <v>0</v>
      </c>
      <c r="CB90">
        <f t="shared" si="466"/>
        <v>0</v>
      </c>
      <c r="CC90">
        <f t="shared" si="466"/>
        <v>0</v>
      </c>
      <c r="CD90">
        <f t="shared" si="466"/>
        <v>0</v>
      </c>
      <c r="CE90">
        <f t="shared" si="466"/>
        <v>0</v>
      </c>
      <c r="CF90">
        <f t="shared" si="466"/>
        <v>0</v>
      </c>
      <c r="CG90">
        <f t="shared" si="466"/>
        <v>0</v>
      </c>
      <c r="CH90">
        <f t="shared" si="466"/>
        <v>0</v>
      </c>
      <c r="CI90">
        <f t="shared" si="466"/>
        <v>0</v>
      </c>
      <c r="CJ90">
        <f t="shared" si="467"/>
        <v>0</v>
      </c>
      <c r="CK90">
        <f t="shared" si="467"/>
        <v>0</v>
      </c>
      <c r="CL90">
        <f t="shared" si="467"/>
        <v>0</v>
      </c>
      <c r="CM90">
        <f t="shared" si="467"/>
        <v>0</v>
      </c>
      <c r="CN90">
        <f t="shared" si="467"/>
        <v>0</v>
      </c>
      <c r="CO90">
        <f t="shared" si="467"/>
        <v>0</v>
      </c>
      <c r="CP90">
        <f t="shared" si="467"/>
        <v>0</v>
      </c>
      <c r="CQ90">
        <f t="shared" si="467"/>
        <v>0</v>
      </c>
      <c r="CR90">
        <f t="shared" si="467"/>
        <v>0</v>
      </c>
      <c r="CS90">
        <f t="shared" si="467"/>
        <v>0</v>
      </c>
      <c r="CT90">
        <f t="shared" si="468"/>
        <v>0</v>
      </c>
      <c r="CU90">
        <f t="shared" si="468"/>
        <v>0</v>
      </c>
      <c r="CV90">
        <f t="shared" si="468"/>
        <v>0</v>
      </c>
      <c r="CW90">
        <f t="shared" si="468"/>
        <v>0</v>
      </c>
      <c r="CX90">
        <f t="shared" si="468"/>
        <v>0</v>
      </c>
      <c r="CY90">
        <f t="shared" si="468"/>
        <v>0</v>
      </c>
      <c r="CZ90">
        <f t="shared" si="468"/>
        <v>0</v>
      </c>
      <c r="DA90">
        <f t="shared" si="468"/>
        <v>0</v>
      </c>
      <c r="DB90">
        <f t="shared" si="468"/>
        <v>0</v>
      </c>
      <c r="DC90">
        <f t="shared" si="468"/>
        <v>0</v>
      </c>
      <c r="DD90">
        <f t="shared" si="469"/>
        <v>0</v>
      </c>
      <c r="DE90">
        <f t="shared" si="469"/>
        <v>0</v>
      </c>
      <c r="DF90">
        <f t="shared" si="469"/>
        <v>0</v>
      </c>
      <c r="DG90">
        <f t="shared" si="469"/>
        <v>0</v>
      </c>
      <c r="DH90">
        <f t="shared" si="469"/>
        <v>0</v>
      </c>
      <c r="DI90">
        <f t="shared" si="469"/>
        <v>0</v>
      </c>
      <c r="DJ90">
        <f t="shared" si="469"/>
        <v>0</v>
      </c>
      <c r="DK90">
        <f t="shared" si="469"/>
        <v>0</v>
      </c>
      <c r="DL90">
        <f t="shared" si="469"/>
        <v>0</v>
      </c>
      <c r="DM90">
        <f t="shared" si="469"/>
        <v>0</v>
      </c>
      <c r="DN90">
        <f t="shared" si="470"/>
        <v>0</v>
      </c>
      <c r="DO90">
        <f t="shared" si="470"/>
        <v>0</v>
      </c>
      <c r="DP90">
        <f t="shared" si="470"/>
        <v>0</v>
      </c>
      <c r="DQ90">
        <f t="shared" si="470"/>
        <v>0</v>
      </c>
      <c r="DR90">
        <f t="shared" si="470"/>
        <v>0</v>
      </c>
      <c r="DS90">
        <f t="shared" si="470"/>
        <v>0</v>
      </c>
      <c r="DT90">
        <f t="shared" si="470"/>
        <v>0</v>
      </c>
      <c r="DU90">
        <f t="shared" si="470"/>
        <v>0</v>
      </c>
      <c r="DV90">
        <f t="shared" si="470"/>
        <v>0</v>
      </c>
      <c r="DW90">
        <v>0</v>
      </c>
      <c r="DY90" s="10">
        <v>85</v>
      </c>
      <c r="DZ90">
        <f t="shared" si="327"/>
        <v>0</v>
      </c>
      <c r="EA90">
        <f t="shared" si="328"/>
        <v>0</v>
      </c>
      <c r="EB90">
        <f t="shared" si="329"/>
        <v>0</v>
      </c>
      <c r="EC90">
        <f t="shared" si="330"/>
        <v>0</v>
      </c>
      <c r="ED90">
        <f t="shared" si="331"/>
        <v>0</v>
      </c>
      <c r="EE90">
        <f t="shared" si="332"/>
        <v>0</v>
      </c>
      <c r="EF90">
        <f t="shared" si="333"/>
        <v>0</v>
      </c>
      <c r="EG90">
        <f t="shared" si="334"/>
        <v>0</v>
      </c>
      <c r="EH90">
        <f t="shared" si="335"/>
        <v>0</v>
      </c>
      <c r="EI90">
        <f t="shared" si="336"/>
        <v>0</v>
      </c>
      <c r="EJ90">
        <f t="shared" si="337"/>
        <v>0</v>
      </c>
      <c r="EK90">
        <f t="shared" si="338"/>
        <v>0</v>
      </c>
      <c r="EL90">
        <f t="shared" si="339"/>
        <v>0</v>
      </c>
      <c r="EM90">
        <f t="shared" si="340"/>
        <v>0</v>
      </c>
      <c r="EN90">
        <f t="shared" si="341"/>
        <v>0</v>
      </c>
      <c r="EO90">
        <f t="shared" si="342"/>
        <v>0</v>
      </c>
      <c r="EP90">
        <f t="shared" si="343"/>
        <v>0</v>
      </c>
      <c r="EQ90">
        <f t="shared" si="344"/>
        <v>0</v>
      </c>
      <c r="ER90">
        <f t="shared" si="345"/>
        <v>0</v>
      </c>
      <c r="ES90">
        <f t="shared" si="346"/>
        <v>0</v>
      </c>
      <c r="ET90">
        <f t="shared" si="347"/>
        <v>0</v>
      </c>
      <c r="EU90">
        <f t="shared" si="348"/>
        <v>0</v>
      </c>
      <c r="EV90">
        <f t="shared" si="349"/>
        <v>0</v>
      </c>
      <c r="EW90">
        <f t="shared" si="350"/>
        <v>0</v>
      </c>
      <c r="EX90">
        <f t="shared" si="351"/>
        <v>0</v>
      </c>
      <c r="EY90">
        <f t="shared" si="352"/>
        <v>0</v>
      </c>
      <c r="EZ90">
        <f t="shared" si="353"/>
        <v>0</v>
      </c>
      <c r="FA90">
        <f t="shared" si="354"/>
        <v>0</v>
      </c>
      <c r="FB90">
        <f t="shared" si="355"/>
        <v>0</v>
      </c>
      <c r="FC90">
        <f t="shared" si="356"/>
        <v>0</v>
      </c>
      <c r="FD90">
        <f t="shared" si="357"/>
        <v>0</v>
      </c>
      <c r="FE90">
        <f t="shared" si="358"/>
        <v>0</v>
      </c>
      <c r="FF90">
        <f t="shared" si="359"/>
        <v>0</v>
      </c>
      <c r="FG90">
        <f t="shared" si="360"/>
        <v>0</v>
      </c>
      <c r="FH90">
        <f t="shared" si="361"/>
        <v>0</v>
      </c>
      <c r="FI90">
        <f t="shared" si="362"/>
        <v>0</v>
      </c>
      <c r="FJ90">
        <f t="shared" si="363"/>
        <v>0</v>
      </c>
      <c r="FK90">
        <f t="shared" si="364"/>
        <v>0</v>
      </c>
      <c r="FL90">
        <f t="shared" si="365"/>
        <v>0</v>
      </c>
      <c r="FM90">
        <f t="shared" si="366"/>
        <v>0</v>
      </c>
      <c r="FN90">
        <f t="shared" si="367"/>
        <v>0</v>
      </c>
      <c r="FO90">
        <f t="shared" si="368"/>
        <v>0</v>
      </c>
      <c r="FP90">
        <f t="shared" si="369"/>
        <v>0</v>
      </c>
      <c r="FQ90">
        <f t="shared" si="370"/>
        <v>0</v>
      </c>
      <c r="FR90">
        <f t="shared" si="371"/>
        <v>0</v>
      </c>
      <c r="FS90">
        <f t="shared" si="372"/>
        <v>0</v>
      </c>
      <c r="FT90">
        <f t="shared" si="373"/>
        <v>0</v>
      </c>
      <c r="FU90">
        <f t="shared" si="374"/>
        <v>0</v>
      </c>
      <c r="FV90">
        <f t="shared" si="375"/>
        <v>0</v>
      </c>
      <c r="FW90">
        <f t="shared" si="376"/>
        <v>0</v>
      </c>
      <c r="FX90">
        <f t="shared" si="377"/>
        <v>0</v>
      </c>
      <c r="FY90">
        <f t="shared" si="378"/>
        <v>0</v>
      </c>
      <c r="FZ90">
        <f t="shared" si="379"/>
        <v>0</v>
      </c>
      <c r="GA90">
        <f t="shared" si="380"/>
        <v>0</v>
      </c>
      <c r="GB90">
        <f t="shared" si="381"/>
        <v>0</v>
      </c>
      <c r="GC90">
        <f t="shared" si="382"/>
        <v>0</v>
      </c>
      <c r="GD90">
        <f t="shared" si="383"/>
        <v>0</v>
      </c>
      <c r="GE90">
        <f t="shared" si="384"/>
        <v>0</v>
      </c>
      <c r="GF90">
        <f t="shared" si="385"/>
        <v>0</v>
      </c>
      <c r="GG90">
        <f t="shared" si="386"/>
        <v>0</v>
      </c>
      <c r="GH90">
        <f t="shared" si="387"/>
        <v>0</v>
      </c>
      <c r="GI90">
        <f t="shared" si="388"/>
        <v>0</v>
      </c>
      <c r="GJ90">
        <f t="shared" si="389"/>
        <v>0</v>
      </c>
      <c r="GK90">
        <f t="shared" si="390"/>
        <v>0</v>
      </c>
      <c r="GL90">
        <f t="shared" si="391"/>
        <v>0</v>
      </c>
      <c r="GM90">
        <f t="shared" si="392"/>
        <v>0</v>
      </c>
      <c r="GN90">
        <f t="shared" si="393"/>
        <v>0</v>
      </c>
      <c r="GO90">
        <f t="shared" si="394"/>
        <v>0</v>
      </c>
      <c r="GP90">
        <f t="shared" si="395"/>
        <v>0</v>
      </c>
      <c r="GQ90">
        <f t="shared" si="396"/>
        <v>0</v>
      </c>
      <c r="GR90">
        <f t="shared" si="397"/>
        <v>0</v>
      </c>
      <c r="GS90">
        <f t="shared" si="398"/>
        <v>0</v>
      </c>
      <c r="GT90">
        <f t="shared" si="399"/>
        <v>0</v>
      </c>
      <c r="GU90">
        <f t="shared" si="400"/>
        <v>0</v>
      </c>
      <c r="GV90">
        <f t="shared" si="401"/>
        <v>0</v>
      </c>
      <c r="GW90">
        <f t="shared" si="402"/>
        <v>0</v>
      </c>
      <c r="GX90">
        <f t="shared" si="403"/>
        <v>0</v>
      </c>
      <c r="GY90">
        <f t="shared" si="404"/>
        <v>0</v>
      </c>
      <c r="GZ90">
        <f t="shared" si="405"/>
        <v>0</v>
      </c>
      <c r="HA90">
        <f t="shared" si="406"/>
        <v>0</v>
      </c>
      <c r="HB90">
        <f t="shared" si="407"/>
        <v>0</v>
      </c>
      <c r="HC90">
        <f t="shared" si="408"/>
        <v>0</v>
      </c>
      <c r="HD90">
        <f t="shared" si="409"/>
        <v>0</v>
      </c>
      <c r="HE90">
        <f t="shared" si="410"/>
        <v>0</v>
      </c>
      <c r="HF90">
        <f t="shared" si="411"/>
        <v>0</v>
      </c>
      <c r="HG90">
        <f t="shared" si="412"/>
        <v>0</v>
      </c>
      <c r="HH90">
        <f t="shared" si="413"/>
        <v>0</v>
      </c>
      <c r="HI90">
        <f t="shared" si="414"/>
        <v>0</v>
      </c>
      <c r="HJ90">
        <f t="shared" si="415"/>
        <v>0</v>
      </c>
      <c r="HK90">
        <f t="shared" si="416"/>
        <v>0</v>
      </c>
      <c r="HL90">
        <f t="shared" si="417"/>
        <v>0</v>
      </c>
      <c r="HM90">
        <f t="shared" si="418"/>
        <v>0</v>
      </c>
      <c r="HN90">
        <f t="shared" si="419"/>
        <v>0</v>
      </c>
      <c r="HO90">
        <f t="shared" si="420"/>
        <v>0</v>
      </c>
      <c r="HP90">
        <f t="shared" si="421"/>
        <v>0</v>
      </c>
      <c r="HQ90">
        <f t="shared" si="422"/>
        <v>0</v>
      </c>
      <c r="HR90">
        <f t="shared" si="423"/>
        <v>0</v>
      </c>
      <c r="HS90">
        <f t="shared" si="424"/>
        <v>0</v>
      </c>
      <c r="HT90">
        <f t="shared" si="425"/>
        <v>0</v>
      </c>
      <c r="HU90">
        <f t="shared" si="426"/>
        <v>0</v>
      </c>
      <c r="HV90">
        <f t="shared" si="427"/>
        <v>0</v>
      </c>
      <c r="HW90">
        <f t="shared" si="428"/>
        <v>0</v>
      </c>
      <c r="HX90">
        <f t="shared" si="429"/>
        <v>0</v>
      </c>
      <c r="HY90">
        <f t="shared" si="430"/>
        <v>0</v>
      </c>
      <c r="HZ90">
        <f t="shared" si="431"/>
        <v>0</v>
      </c>
      <c r="IA90">
        <f t="shared" si="432"/>
        <v>0</v>
      </c>
      <c r="IB90">
        <f t="shared" si="433"/>
        <v>0</v>
      </c>
      <c r="IC90">
        <f t="shared" si="434"/>
        <v>0</v>
      </c>
      <c r="ID90">
        <f t="shared" si="435"/>
        <v>0</v>
      </c>
      <c r="IE90">
        <f t="shared" si="436"/>
        <v>0</v>
      </c>
      <c r="IF90">
        <f t="shared" si="437"/>
        <v>0</v>
      </c>
      <c r="IG90">
        <f t="shared" si="438"/>
        <v>0</v>
      </c>
      <c r="IH90">
        <f t="shared" si="439"/>
        <v>0</v>
      </c>
      <c r="II90">
        <f t="shared" si="440"/>
        <v>0</v>
      </c>
      <c r="IJ90">
        <f t="shared" si="441"/>
        <v>0</v>
      </c>
      <c r="IK90">
        <f t="shared" si="442"/>
        <v>0</v>
      </c>
      <c r="IL90">
        <f t="shared" si="443"/>
        <v>0</v>
      </c>
      <c r="IM90">
        <f t="shared" si="444"/>
        <v>0</v>
      </c>
      <c r="IN90">
        <f t="shared" si="445"/>
        <v>0</v>
      </c>
      <c r="IO90">
        <f t="shared" si="446"/>
        <v>0</v>
      </c>
    </row>
    <row r="91" spans="1:249" ht="15">
      <c r="A91" s="11">
        <v>86</v>
      </c>
      <c r="B91" s="11" t="str">
        <f>IF(A91&lt;=$E$2,Inputs!A91,"")</f>
        <v/>
      </c>
      <c r="C91" s="11">
        <f>IF(A91&lt;=$E$2,Inputs!D91,0)</f>
        <v>0</v>
      </c>
      <c r="D91" s="11">
        <f>IF(A91&lt;=$E$2,Inputs!F91,0)</f>
        <v>0</v>
      </c>
      <c r="E91" s="11">
        <f t="shared" si="326"/>
        <v>0</v>
      </c>
      <c r="G91" s="9">
        <v>86</v>
      </c>
      <c r="H91">
        <f t="shared" si="459"/>
        <v>0</v>
      </c>
      <c r="I91">
        <f t="shared" si="459"/>
        <v>0</v>
      </c>
      <c r="J91">
        <f t="shared" si="459"/>
        <v>0</v>
      </c>
      <c r="K91">
        <f t="shared" si="459"/>
        <v>0</v>
      </c>
      <c r="L91">
        <f t="shared" si="459"/>
        <v>0</v>
      </c>
      <c r="M91">
        <f t="shared" si="459"/>
        <v>0</v>
      </c>
      <c r="N91">
        <f t="shared" si="459"/>
        <v>0</v>
      </c>
      <c r="O91">
        <f t="shared" si="459"/>
        <v>0</v>
      </c>
      <c r="P91">
        <f t="shared" si="459"/>
        <v>0</v>
      </c>
      <c r="Q91">
        <f t="shared" si="459"/>
        <v>0</v>
      </c>
      <c r="R91">
        <f t="shared" si="460"/>
        <v>0</v>
      </c>
      <c r="S91">
        <f t="shared" si="460"/>
        <v>0</v>
      </c>
      <c r="T91">
        <f t="shared" si="460"/>
        <v>0</v>
      </c>
      <c r="U91">
        <f t="shared" si="460"/>
        <v>0</v>
      </c>
      <c r="V91">
        <f t="shared" si="460"/>
        <v>0</v>
      </c>
      <c r="W91">
        <f t="shared" si="460"/>
        <v>0</v>
      </c>
      <c r="X91">
        <f t="shared" si="460"/>
        <v>0</v>
      </c>
      <c r="Y91">
        <f t="shared" si="460"/>
        <v>0</v>
      </c>
      <c r="Z91">
        <f t="shared" si="460"/>
        <v>0</v>
      </c>
      <c r="AA91">
        <f t="shared" si="460"/>
        <v>0</v>
      </c>
      <c r="AB91">
        <f t="shared" si="461"/>
        <v>0</v>
      </c>
      <c r="AC91">
        <f t="shared" si="461"/>
        <v>0</v>
      </c>
      <c r="AD91">
        <f t="shared" si="461"/>
        <v>0</v>
      </c>
      <c r="AE91">
        <f t="shared" si="461"/>
        <v>0</v>
      </c>
      <c r="AF91">
        <f t="shared" si="461"/>
        <v>0</v>
      </c>
      <c r="AG91">
        <f t="shared" si="461"/>
        <v>0</v>
      </c>
      <c r="AH91">
        <f t="shared" si="461"/>
        <v>0</v>
      </c>
      <c r="AI91">
        <f t="shared" si="461"/>
        <v>0</v>
      </c>
      <c r="AJ91">
        <f t="shared" si="461"/>
        <v>0</v>
      </c>
      <c r="AK91">
        <f t="shared" si="461"/>
        <v>0</v>
      </c>
      <c r="AL91">
        <f t="shared" si="462"/>
        <v>0</v>
      </c>
      <c r="AM91">
        <f t="shared" si="462"/>
        <v>0</v>
      </c>
      <c r="AN91">
        <f t="shared" si="462"/>
        <v>0</v>
      </c>
      <c r="AO91">
        <f t="shared" si="462"/>
        <v>0</v>
      </c>
      <c r="AP91">
        <f t="shared" si="462"/>
        <v>0</v>
      </c>
      <c r="AQ91">
        <f t="shared" si="462"/>
        <v>0</v>
      </c>
      <c r="AR91">
        <f t="shared" si="462"/>
        <v>0</v>
      </c>
      <c r="AS91">
        <f t="shared" si="462"/>
        <v>0</v>
      </c>
      <c r="AT91">
        <f t="shared" si="462"/>
        <v>0</v>
      </c>
      <c r="AU91">
        <f t="shared" si="462"/>
        <v>0</v>
      </c>
      <c r="AV91">
        <f t="shared" si="463"/>
        <v>0</v>
      </c>
      <c r="AW91">
        <f t="shared" si="463"/>
        <v>0</v>
      </c>
      <c r="AX91">
        <f t="shared" si="463"/>
        <v>0</v>
      </c>
      <c r="AY91">
        <f t="shared" si="463"/>
        <v>0</v>
      </c>
      <c r="AZ91">
        <f t="shared" si="463"/>
        <v>0</v>
      </c>
      <c r="BA91">
        <f t="shared" si="463"/>
        <v>0</v>
      </c>
      <c r="BB91">
        <f t="shared" si="463"/>
        <v>0</v>
      </c>
      <c r="BC91">
        <f t="shared" si="463"/>
        <v>0</v>
      </c>
      <c r="BD91">
        <f t="shared" si="463"/>
        <v>0</v>
      </c>
      <c r="BE91">
        <f t="shared" si="463"/>
        <v>0</v>
      </c>
      <c r="BF91">
        <f t="shared" si="464"/>
        <v>0</v>
      </c>
      <c r="BG91">
        <f t="shared" si="464"/>
        <v>0</v>
      </c>
      <c r="BH91">
        <f t="shared" si="464"/>
        <v>0</v>
      </c>
      <c r="BI91">
        <f t="shared" si="464"/>
        <v>0</v>
      </c>
      <c r="BJ91">
        <f t="shared" si="464"/>
        <v>0</v>
      </c>
      <c r="BK91">
        <f t="shared" si="464"/>
        <v>0</v>
      </c>
      <c r="BL91">
        <f t="shared" si="464"/>
        <v>0</v>
      </c>
      <c r="BM91">
        <f t="shared" si="464"/>
        <v>0</v>
      </c>
      <c r="BN91">
        <f t="shared" si="464"/>
        <v>0</v>
      </c>
      <c r="BO91">
        <f t="shared" si="464"/>
        <v>0</v>
      </c>
      <c r="BP91">
        <f t="shared" si="465"/>
        <v>0</v>
      </c>
      <c r="BQ91">
        <f t="shared" si="465"/>
        <v>0</v>
      </c>
      <c r="BR91">
        <f t="shared" si="465"/>
        <v>0</v>
      </c>
      <c r="BS91">
        <f t="shared" si="465"/>
        <v>0</v>
      </c>
      <c r="BT91">
        <f t="shared" si="465"/>
        <v>0</v>
      </c>
      <c r="BU91">
        <f t="shared" si="465"/>
        <v>0</v>
      </c>
      <c r="BV91">
        <f t="shared" si="465"/>
        <v>0</v>
      </c>
      <c r="BW91">
        <f t="shared" si="465"/>
        <v>0</v>
      </c>
      <c r="BX91">
        <f t="shared" si="465"/>
        <v>0</v>
      </c>
      <c r="BY91">
        <f t="shared" si="465"/>
        <v>0</v>
      </c>
      <c r="BZ91">
        <f t="shared" si="466"/>
        <v>0</v>
      </c>
      <c r="CA91">
        <f t="shared" si="466"/>
        <v>0</v>
      </c>
      <c r="CB91">
        <f t="shared" si="466"/>
        <v>0</v>
      </c>
      <c r="CC91">
        <f t="shared" si="466"/>
        <v>0</v>
      </c>
      <c r="CD91">
        <f t="shared" si="466"/>
        <v>0</v>
      </c>
      <c r="CE91">
        <f t="shared" si="466"/>
        <v>0</v>
      </c>
      <c r="CF91">
        <f t="shared" si="466"/>
        <v>0</v>
      </c>
      <c r="CG91">
        <f t="shared" si="466"/>
        <v>0</v>
      </c>
      <c r="CH91">
        <f t="shared" si="466"/>
        <v>0</v>
      </c>
      <c r="CI91">
        <f t="shared" si="466"/>
        <v>0</v>
      </c>
      <c r="CJ91">
        <f t="shared" si="467"/>
        <v>0</v>
      </c>
      <c r="CK91">
        <f t="shared" si="467"/>
        <v>0</v>
      </c>
      <c r="CL91">
        <f t="shared" si="467"/>
        <v>0</v>
      </c>
      <c r="CM91">
        <f t="shared" si="467"/>
        <v>0</v>
      </c>
      <c r="CN91">
        <f t="shared" si="467"/>
        <v>0</v>
      </c>
      <c r="CO91">
        <f t="shared" si="467"/>
        <v>0</v>
      </c>
      <c r="CP91">
        <f t="shared" si="467"/>
        <v>0</v>
      </c>
      <c r="CQ91">
        <f t="shared" si="467"/>
        <v>0</v>
      </c>
      <c r="CR91">
        <f t="shared" si="467"/>
        <v>0</v>
      </c>
      <c r="CS91">
        <f t="shared" si="467"/>
        <v>0</v>
      </c>
      <c r="CT91">
        <f t="shared" si="468"/>
        <v>0</v>
      </c>
      <c r="CU91">
        <f t="shared" si="468"/>
        <v>0</v>
      </c>
      <c r="CV91">
        <f t="shared" si="468"/>
        <v>0</v>
      </c>
      <c r="CW91">
        <f t="shared" si="468"/>
        <v>0</v>
      </c>
      <c r="CX91">
        <f t="shared" si="468"/>
        <v>0</v>
      </c>
      <c r="CY91">
        <f t="shared" si="468"/>
        <v>0</v>
      </c>
      <c r="CZ91">
        <f t="shared" si="468"/>
        <v>0</v>
      </c>
      <c r="DA91">
        <f t="shared" si="468"/>
        <v>0</v>
      </c>
      <c r="DB91">
        <f t="shared" si="468"/>
        <v>0</v>
      </c>
      <c r="DC91">
        <f t="shared" si="468"/>
        <v>0</v>
      </c>
      <c r="DD91">
        <f t="shared" si="469"/>
        <v>0</v>
      </c>
      <c r="DE91">
        <f t="shared" si="469"/>
        <v>0</v>
      </c>
      <c r="DF91">
        <f t="shared" si="469"/>
        <v>0</v>
      </c>
      <c r="DG91">
        <f t="shared" si="469"/>
        <v>0</v>
      </c>
      <c r="DH91">
        <f t="shared" si="469"/>
        <v>0</v>
      </c>
      <c r="DI91">
        <f t="shared" si="469"/>
        <v>0</v>
      </c>
      <c r="DJ91">
        <f t="shared" si="469"/>
        <v>0</v>
      </c>
      <c r="DK91">
        <f t="shared" si="469"/>
        <v>0</v>
      </c>
      <c r="DL91">
        <f t="shared" si="469"/>
        <v>0</v>
      </c>
      <c r="DM91">
        <f t="shared" si="469"/>
        <v>0</v>
      </c>
      <c r="DN91">
        <f t="shared" si="470"/>
        <v>0</v>
      </c>
      <c r="DO91">
        <f t="shared" si="470"/>
        <v>0</v>
      </c>
      <c r="DP91">
        <f t="shared" si="470"/>
        <v>0</v>
      </c>
      <c r="DQ91">
        <f t="shared" si="470"/>
        <v>0</v>
      </c>
      <c r="DR91">
        <f t="shared" si="470"/>
        <v>0</v>
      </c>
      <c r="DS91">
        <f t="shared" si="470"/>
        <v>0</v>
      </c>
      <c r="DT91">
        <f t="shared" si="470"/>
        <v>0</v>
      </c>
      <c r="DU91">
        <f t="shared" si="470"/>
        <v>0</v>
      </c>
      <c r="DV91">
        <f t="shared" si="470"/>
        <v>0</v>
      </c>
      <c r="DW91">
        <v>0</v>
      </c>
      <c r="DY91" s="10">
        <v>86</v>
      </c>
      <c r="DZ91">
        <f t="shared" si="327"/>
        <v>0</v>
      </c>
      <c r="EA91">
        <f t="shared" si="328"/>
        <v>0</v>
      </c>
      <c r="EB91">
        <f t="shared" si="329"/>
        <v>0</v>
      </c>
      <c r="EC91">
        <f t="shared" si="330"/>
        <v>0</v>
      </c>
      <c r="ED91">
        <f t="shared" si="331"/>
        <v>0</v>
      </c>
      <c r="EE91">
        <f t="shared" si="332"/>
        <v>0</v>
      </c>
      <c r="EF91">
        <f t="shared" si="333"/>
        <v>0</v>
      </c>
      <c r="EG91">
        <f t="shared" si="334"/>
        <v>0</v>
      </c>
      <c r="EH91">
        <f t="shared" si="335"/>
        <v>0</v>
      </c>
      <c r="EI91">
        <f t="shared" si="336"/>
        <v>0</v>
      </c>
      <c r="EJ91">
        <f t="shared" si="337"/>
        <v>0</v>
      </c>
      <c r="EK91">
        <f t="shared" si="338"/>
        <v>0</v>
      </c>
      <c r="EL91">
        <f t="shared" si="339"/>
        <v>0</v>
      </c>
      <c r="EM91">
        <f t="shared" si="340"/>
        <v>0</v>
      </c>
      <c r="EN91">
        <f t="shared" si="341"/>
        <v>0</v>
      </c>
      <c r="EO91">
        <f t="shared" si="342"/>
        <v>0</v>
      </c>
      <c r="EP91">
        <f t="shared" si="343"/>
        <v>0</v>
      </c>
      <c r="EQ91">
        <f t="shared" si="344"/>
        <v>0</v>
      </c>
      <c r="ER91">
        <f t="shared" si="345"/>
        <v>0</v>
      </c>
      <c r="ES91">
        <f t="shared" si="346"/>
        <v>0</v>
      </c>
      <c r="ET91">
        <f t="shared" si="347"/>
        <v>0</v>
      </c>
      <c r="EU91">
        <f t="shared" si="348"/>
        <v>0</v>
      </c>
      <c r="EV91">
        <f t="shared" si="349"/>
        <v>0</v>
      </c>
      <c r="EW91">
        <f t="shared" si="350"/>
        <v>0</v>
      </c>
      <c r="EX91">
        <f t="shared" si="351"/>
        <v>0</v>
      </c>
      <c r="EY91">
        <f t="shared" si="352"/>
        <v>0</v>
      </c>
      <c r="EZ91">
        <f t="shared" si="353"/>
        <v>0</v>
      </c>
      <c r="FA91">
        <f t="shared" si="354"/>
        <v>0</v>
      </c>
      <c r="FB91">
        <f t="shared" si="355"/>
        <v>0</v>
      </c>
      <c r="FC91">
        <f t="shared" si="356"/>
        <v>0</v>
      </c>
      <c r="FD91">
        <f t="shared" si="357"/>
        <v>0</v>
      </c>
      <c r="FE91">
        <f t="shared" si="358"/>
        <v>0</v>
      </c>
      <c r="FF91">
        <f t="shared" si="359"/>
        <v>0</v>
      </c>
      <c r="FG91">
        <f t="shared" si="360"/>
        <v>0</v>
      </c>
      <c r="FH91">
        <f t="shared" si="361"/>
        <v>0</v>
      </c>
      <c r="FI91">
        <f t="shared" si="362"/>
        <v>0</v>
      </c>
      <c r="FJ91">
        <f t="shared" si="363"/>
        <v>0</v>
      </c>
      <c r="FK91">
        <f t="shared" si="364"/>
        <v>0</v>
      </c>
      <c r="FL91">
        <f t="shared" si="365"/>
        <v>0</v>
      </c>
      <c r="FM91">
        <f t="shared" si="366"/>
        <v>0</v>
      </c>
      <c r="FN91">
        <f t="shared" si="367"/>
        <v>0</v>
      </c>
      <c r="FO91">
        <f t="shared" si="368"/>
        <v>0</v>
      </c>
      <c r="FP91">
        <f t="shared" si="369"/>
        <v>0</v>
      </c>
      <c r="FQ91">
        <f t="shared" si="370"/>
        <v>0</v>
      </c>
      <c r="FR91">
        <f t="shared" si="371"/>
        <v>0</v>
      </c>
      <c r="FS91">
        <f t="shared" si="372"/>
        <v>0</v>
      </c>
      <c r="FT91">
        <f t="shared" si="373"/>
        <v>0</v>
      </c>
      <c r="FU91">
        <f t="shared" si="374"/>
        <v>0</v>
      </c>
      <c r="FV91">
        <f t="shared" si="375"/>
        <v>0</v>
      </c>
      <c r="FW91">
        <f t="shared" si="376"/>
        <v>0</v>
      </c>
      <c r="FX91">
        <f t="shared" si="377"/>
        <v>0</v>
      </c>
      <c r="FY91">
        <f t="shared" si="378"/>
        <v>0</v>
      </c>
      <c r="FZ91">
        <f t="shared" si="379"/>
        <v>0</v>
      </c>
      <c r="GA91">
        <f t="shared" si="380"/>
        <v>0</v>
      </c>
      <c r="GB91">
        <f t="shared" si="381"/>
        <v>0</v>
      </c>
      <c r="GC91">
        <f t="shared" si="382"/>
        <v>0</v>
      </c>
      <c r="GD91">
        <f t="shared" si="383"/>
        <v>0</v>
      </c>
      <c r="GE91">
        <f t="shared" si="384"/>
        <v>0</v>
      </c>
      <c r="GF91">
        <f t="shared" si="385"/>
        <v>0</v>
      </c>
      <c r="GG91">
        <f t="shared" si="386"/>
        <v>0</v>
      </c>
      <c r="GH91">
        <f t="shared" si="387"/>
        <v>0</v>
      </c>
      <c r="GI91">
        <f t="shared" si="388"/>
        <v>0</v>
      </c>
      <c r="GJ91">
        <f t="shared" si="389"/>
        <v>0</v>
      </c>
      <c r="GK91">
        <f t="shared" si="390"/>
        <v>0</v>
      </c>
      <c r="GL91">
        <f t="shared" si="391"/>
        <v>0</v>
      </c>
      <c r="GM91">
        <f t="shared" si="392"/>
        <v>0</v>
      </c>
      <c r="GN91">
        <f t="shared" si="393"/>
        <v>0</v>
      </c>
      <c r="GO91">
        <f t="shared" si="394"/>
        <v>0</v>
      </c>
      <c r="GP91">
        <f t="shared" si="395"/>
        <v>0</v>
      </c>
      <c r="GQ91">
        <f t="shared" si="396"/>
        <v>0</v>
      </c>
      <c r="GR91">
        <f t="shared" si="397"/>
        <v>0</v>
      </c>
      <c r="GS91">
        <f t="shared" si="398"/>
        <v>0</v>
      </c>
      <c r="GT91">
        <f t="shared" si="399"/>
        <v>0</v>
      </c>
      <c r="GU91">
        <f t="shared" si="400"/>
        <v>0</v>
      </c>
      <c r="GV91">
        <f t="shared" si="401"/>
        <v>0</v>
      </c>
      <c r="GW91">
        <f t="shared" si="402"/>
        <v>0</v>
      </c>
      <c r="GX91">
        <f t="shared" si="403"/>
        <v>0</v>
      </c>
      <c r="GY91">
        <f t="shared" si="404"/>
        <v>0</v>
      </c>
      <c r="GZ91">
        <f t="shared" si="405"/>
        <v>0</v>
      </c>
      <c r="HA91">
        <f t="shared" si="406"/>
        <v>0</v>
      </c>
      <c r="HB91">
        <f t="shared" si="407"/>
        <v>0</v>
      </c>
      <c r="HC91">
        <f t="shared" si="408"/>
        <v>0</v>
      </c>
      <c r="HD91">
        <f t="shared" si="409"/>
        <v>0</v>
      </c>
      <c r="HE91">
        <f t="shared" si="410"/>
        <v>0</v>
      </c>
      <c r="HF91">
        <f t="shared" si="411"/>
        <v>0</v>
      </c>
      <c r="HG91">
        <f t="shared" si="412"/>
        <v>0</v>
      </c>
      <c r="HH91">
        <f t="shared" si="413"/>
        <v>0</v>
      </c>
      <c r="HI91">
        <f t="shared" si="414"/>
        <v>0</v>
      </c>
      <c r="HJ91">
        <f t="shared" si="415"/>
        <v>0</v>
      </c>
      <c r="HK91">
        <f t="shared" si="416"/>
        <v>0</v>
      </c>
      <c r="HL91">
        <f t="shared" si="417"/>
        <v>0</v>
      </c>
      <c r="HM91">
        <f t="shared" si="418"/>
        <v>0</v>
      </c>
      <c r="HN91">
        <f t="shared" si="419"/>
        <v>0</v>
      </c>
      <c r="HO91">
        <f t="shared" si="420"/>
        <v>0</v>
      </c>
      <c r="HP91">
        <f t="shared" si="421"/>
        <v>0</v>
      </c>
      <c r="HQ91">
        <f t="shared" si="422"/>
        <v>0</v>
      </c>
      <c r="HR91">
        <f t="shared" si="423"/>
        <v>0</v>
      </c>
      <c r="HS91">
        <f t="shared" si="424"/>
        <v>0</v>
      </c>
      <c r="HT91">
        <f t="shared" si="425"/>
        <v>0</v>
      </c>
      <c r="HU91">
        <f t="shared" si="426"/>
        <v>0</v>
      </c>
      <c r="HV91">
        <f t="shared" si="427"/>
        <v>0</v>
      </c>
      <c r="HW91">
        <f t="shared" si="428"/>
        <v>0</v>
      </c>
      <c r="HX91">
        <f t="shared" si="429"/>
        <v>0</v>
      </c>
      <c r="HY91">
        <f t="shared" si="430"/>
        <v>0</v>
      </c>
      <c r="HZ91">
        <f t="shared" si="431"/>
        <v>0</v>
      </c>
      <c r="IA91">
        <f t="shared" si="432"/>
        <v>0</v>
      </c>
      <c r="IB91">
        <f t="shared" si="433"/>
        <v>0</v>
      </c>
      <c r="IC91">
        <f t="shared" si="434"/>
        <v>0</v>
      </c>
      <c r="ID91">
        <f t="shared" si="435"/>
        <v>0</v>
      </c>
      <c r="IE91">
        <f t="shared" si="436"/>
        <v>0</v>
      </c>
      <c r="IF91">
        <f t="shared" si="437"/>
        <v>0</v>
      </c>
      <c r="IG91">
        <f t="shared" si="438"/>
        <v>0</v>
      </c>
      <c r="IH91">
        <f t="shared" si="439"/>
        <v>0</v>
      </c>
      <c r="II91">
        <f t="shared" si="440"/>
        <v>0</v>
      </c>
      <c r="IJ91">
        <f t="shared" si="441"/>
        <v>0</v>
      </c>
      <c r="IK91">
        <f t="shared" si="442"/>
        <v>0</v>
      </c>
      <c r="IL91">
        <f t="shared" si="443"/>
        <v>0</v>
      </c>
      <c r="IM91">
        <f t="shared" si="444"/>
        <v>0</v>
      </c>
      <c r="IN91">
        <f t="shared" si="445"/>
        <v>0</v>
      </c>
      <c r="IO91">
        <f t="shared" si="446"/>
        <v>0</v>
      </c>
    </row>
    <row r="92" spans="1:249" ht="15">
      <c r="A92" s="11">
        <v>87</v>
      </c>
      <c r="B92" s="11" t="str">
        <f>IF(A92&lt;=$E$2,Inputs!A92,"")</f>
        <v/>
      </c>
      <c r="C92" s="11">
        <f>IF(A92&lt;=$E$2,Inputs!D92,0)</f>
        <v>0</v>
      </c>
      <c r="D92" s="11">
        <f>IF(A92&lt;=$E$2,Inputs!F92,0)</f>
        <v>0</v>
      </c>
      <c r="E92" s="11">
        <f t="shared" si="326"/>
        <v>0</v>
      </c>
      <c r="G92" s="9">
        <v>87</v>
      </c>
      <c r="H92">
        <f t="shared" si="459"/>
        <v>0</v>
      </c>
      <c r="I92">
        <f t="shared" si="459"/>
        <v>0</v>
      </c>
      <c r="J92">
        <f t="shared" si="459"/>
        <v>0</v>
      </c>
      <c r="K92">
        <f t="shared" si="459"/>
        <v>0</v>
      </c>
      <c r="L92">
        <f t="shared" si="459"/>
        <v>0</v>
      </c>
      <c r="M92">
        <f t="shared" si="459"/>
        <v>0</v>
      </c>
      <c r="N92">
        <f t="shared" si="459"/>
        <v>0</v>
      </c>
      <c r="O92">
        <f t="shared" si="459"/>
        <v>0</v>
      </c>
      <c r="P92">
        <f t="shared" si="459"/>
        <v>0</v>
      </c>
      <c r="Q92">
        <f t="shared" si="459"/>
        <v>0</v>
      </c>
      <c r="R92">
        <f t="shared" si="460"/>
        <v>0</v>
      </c>
      <c r="S92">
        <f t="shared" si="460"/>
        <v>0</v>
      </c>
      <c r="T92">
        <f t="shared" si="460"/>
        <v>0</v>
      </c>
      <c r="U92">
        <f t="shared" si="460"/>
        <v>0</v>
      </c>
      <c r="V92">
        <f t="shared" si="460"/>
        <v>0</v>
      </c>
      <c r="W92">
        <f t="shared" si="460"/>
        <v>0</v>
      </c>
      <c r="X92">
        <f t="shared" si="460"/>
        <v>0</v>
      </c>
      <c r="Y92">
        <f t="shared" si="460"/>
        <v>0</v>
      </c>
      <c r="Z92">
        <f t="shared" si="460"/>
        <v>0</v>
      </c>
      <c r="AA92">
        <f t="shared" si="460"/>
        <v>0</v>
      </c>
      <c r="AB92">
        <f t="shared" si="461"/>
        <v>0</v>
      </c>
      <c r="AC92">
        <f t="shared" si="461"/>
        <v>0</v>
      </c>
      <c r="AD92">
        <f t="shared" si="461"/>
        <v>0</v>
      </c>
      <c r="AE92">
        <f t="shared" si="461"/>
        <v>0</v>
      </c>
      <c r="AF92">
        <f t="shared" si="461"/>
        <v>0</v>
      </c>
      <c r="AG92">
        <f t="shared" si="461"/>
        <v>0</v>
      </c>
      <c r="AH92">
        <f t="shared" si="461"/>
        <v>0</v>
      </c>
      <c r="AI92">
        <f t="shared" si="461"/>
        <v>0</v>
      </c>
      <c r="AJ92">
        <f t="shared" si="461"/>
        <v>0</v>
      </c>
      <c r="AK92">
        <f t="shared" si="461"/>
        <v>0</v>
      </c>
      <c r="AL92">
        <f t="shared" si="462"/>
        <v>0</v>
      </c>
      <c r="AM92">
        <f t="shared" si="462"/>
        <v>0</v>
      </c>
      <c r="AN92">
        <f t="shared" si="462"/>
        <v>0</v>
      </c>
      <c r="AO92">
        <f t="shared" si="462"/>
        <v>0</v>
      </c>
      <c r="AP92">
        <f t="shared" si="462"/>
        <v>0</v>
      </c>
      <c r="AQ92">
        <f t="shared" si="462"/>
        <v>0</v>
      </c>
      <c r="AR92">
        <f t="shared" si="462"/>
        <v>0</v>
      </c>
      <c r="AS92">
        <f t="shared" si="462"/>
        <v>0</v>
      </c>
      <c r="AT92">
        <f t="shared" si="462"/>
        <v>0</v>
      </c>
      <c r="AU92">
        <f t="shared" si="462"/>
        <v>0</v>
      </c>
      <c r="AV92">
        <f t="shared" si="463"/>
        <v>0</v>
      </c>
      <c r="AW92">
        <f t="shared" si="463"/>
        <v>0</v>
      </c>
      <c r="AX92">
        <f t="shared" si="463"/>
        <v>0</v>
      </c>
      <c r="AY92">
        <f t="shared" si="463"/>
        <v>0</v>
      </c>
      <c r="AZ92">
        <f t="shared" si="463"/>
        <v>0</v>
      </c>
      <c r="BA92">
        <f t="shared" si="463"/>
        <v>0</v>
      </c>
      <c r="BB92">
        <f t="shared" si="463"/>
        <v>0</v>
      </c>
      <c r="BC92">
        <f t="shared" si="463"/>
        <v>0</v>
      </c>
      <c r="BD92">
        <f t="shared" si="463"/>
        <v>0</v>
      </c>
      <c r="BE92">
        <f t="shared" si="463"/>
        <v>0</v>
      </c>
      <c r="BF92">
        <f t="shared" si="464"/>
        <v>0</v>
      </c>
      <c r="BG92">
        <f t="shared" si="464"/>
        <v>0</v>
      </c>
      <c r="BH92">
        <f t="shared" si="464"/>
        <v>0</v>
      </c>
      <c r="BI92">
        <f t="shared" si="464"/>
        <v>0</v>
      </c>
      <c r="BJ92">
        <f t="shared" si="464"/>
        <v>0</v>
      </c>
      <c r="BK92">
        <f t="shared" si="464"/>
        <v>0</v>
      </c>
      <c r="BL92">
        <f t="shared" si="464"/>
        <v>0</v>
      </c>
      <c r="BM92">
        <f t="shared" si="464"/>
        <v>0</v>
      </c>
      <c r="BN92">
        <f t="shared" si="464"/>
        <v>0</v>
      </c>
      <c r="BO92">
        <f t="shared" si="464"/>
        <v>0</v>
      </c>
      <c r="BP92">
        <f t="shared" si="465"/>
        <v>0</v>
      </c>
      <c r="BQ92">
        <f t="shared" si="465"/>
        <v>0</v>
      </c>
      <c r="BR92">
        <f t="shared" si="465"/>
        <v>0</v>
      </c>
      <c r="BS92">
        <f t="shared" si="465"/>
        <v>0</v>
      </c>
      <c r="BT92">
        <f t="shared" si="465"/>
        <v>0</v>
      </c>
      <c r="BU92">
        <f t="shared" si="465"/>
        <v>0</v>
      </c>
      <c r="BV92">
        <f t="shared" si="465"/>
        <v>0</v>
      </c>
      <c r="BW92">
        <f t="shared" si="465"/>
        <v>0</v>
      </c>
      <c r="BX92">
        <f t="shared" si="465"/>
        <v>0</v>
      </c>
      <c r="BY92">
        <f t="shared" si="465"/>
        <v>0</v>
      </c>
      <c r="BZ92">
        <f t="shared" si="466"/>
        <v>0</v>
      </c>
      <c r="CA92">
        <f t="shared" si="466"/>
        <v>0</v>
      </c>
      <c r="CB92">
        <f t="shared" si="466"/>
        <v>0</v>
      </c>
      <c r="CC92">
        <f t="shared" si="466"/>
        <v>0</v>
      </c>
      <c r="CD92">
        <f t="shared" si="466"/>
        <v>0</v>
      </c>
      <c r="CE92">
        <f t="shared" si="466"/>
        <v>0</v>
      </c>
      <c r="CF92">
        <f t="shared" si="466"/>
        <v>0</v>
      </c>
      <c r="CG92">
        <f t="shared" si="466"/>
        <v>0</v>
      </c>
      <c r="CH92">
        <f t="shared" si="466"/>
        <v>0</v>
      </c>
      <c r="CI92">
        <f t="shared" si="466"/>
        <v>0</v>
      </c>
      <c r="CJ92">
        <f t="shared" si="467"/>
        <v>0</v>
      </c>
      <c r="CK92">
        <f t="shared" si="467"/>
        <v>0</v>
      </c>
      <c r="CL92">
        <f t="shared" si="467"/>
        <v>0</v>
      </c>
      <c r="CM92">
        <f t="shared" si="467"/>
        <v>0</v>
      </c>
      <c r="CN92">
        <f t="shared" si="467"/>
        <v>0</v>
      </c>
      <c r="CO92">
        <f t="shared" si="467"/>
        <v>0</v>
      </c>
      <c r="CP92">
        <f t="shared" si="467"/>
        <v>0</v>
      </c>
      <c r="CQ92">
        <f t="shared" si="467"/>
        <v>0</v>
      </c>
      <c r="CR92">
        <f t="shared" si="467"/>
        <v>0</v>
      </c>
      <c r="CS92">
        <f t="shared" si="467"/>
        <v>0</v>
      </c>
      <c r="CT92">
        <f t="shared" si="468"/>
        <v>0</v>
      </c>
      <c r="CU92">
        <f t="shared" si="468"/>
        <v>0</v>
      </c>
      <c r="CV92">
        <f t="shared" si="468"/>
        <v>0</v>
      </c>
      <c r="CW92">
        <f t="shared" si="468"/>
        <v>0</v>
      </c>
      <c r="CX92">
        <f t="shared" si="468"/>
        <v>0</v>
      </c>
      <c r="CY92">
        <f t="shared" si="468"/>
        <v>0</v>
      </c>
      <c r="CZ92">
        <f t="shared" si="468"/>
        <v>0</v>
      </c>
      <c r="DA92">
        <f t="shared" si="468"/>
        <v>0</v>
      </c>
      <c r="DB92">
        <f t="shared" si="468"/>
        <v>0</v>
      </c>
      <c r="DC92">
        <f t="shared" si="468"/>
        <v>0</v>
      </c>
      <c r="DD92">
        <f t="shared" si="469"/>
        <v>0</v>
      </c>
      <c r="DE92">
        <f t="shared" si="469"/>
        <v>0</v>
      </c>
      <c r="DF92">
        <f t="shared" si="469"/>
        <v>0</v>
      </c>
      <c r="DG92">
        <f t="shared" si="469"/>
        <v>0</v>
      </c>
      <c r="DH92">
        <f t="shared" si="469"/>
        <v>0</v>
      </c>
      <c r="DI92">
        <f t="shared" si="469"/>
        <v>0</v>
      </c>
      <c r="DJ92">
        <f t="shared" si="469"/>
        <v>0</v>
      </c>
      <c r="DK92">
        <f t="shared" si="469"/>
        <v>0</v>
      </c>
      <c r="DL92">
        <f t="shared" si="469"/>
        <v>0</v>
      </c>
      <c r="DM92">
        <f t="shared" si="469"/>
        <v>0</v>
      </c>
      <c r="DN92">
        <f t="shared" si="470"/>
        <v>0</v>
      </c>
      <c r="DO92">
        <f t="shared" si="470"/>
        <v>0</v>
      </c>
      <c r="DP92">
        <f t="shared" si="470"/>
        <v>0</v>
      </c>
      <c r="DQ92">
        <f t="shared" si="470"/>
        <v>0</v>
      </c>
      <c r="DR92">
        <f t="shared" si="470"/>
        <v>0</v>
      </c>
      <c r="DS92">
        <f t="shared" si="470"/>
        <v>0</v>
      </c>
      <c r="DT92">
        <f t="shared" si="470"/>
        <v>0</v>
      </c>
      <c r="DU92">
        <f t="shared" si="470"/>
        <v>0</v>
      </c>
      <c r="DV92">
        <f t="shared" si="470"/>
        <v>0</v>
      </c>
      <c r="DW92">
        <v>0</v>
      </c>
      <c r="DY92" s="10">
        <v>87</v>
      </c>
      <c r="DZ92">
        <f t="shared" si="327"/>
        <v>0</v>
      </c>
      <c r="EA92">
        <f t="shared" si="328"/>
        <v>0</v>
      </c>
      <c r="EB92">
        <f t="shared" si="329"/>
        <v>0</v>
      </c>
      <c r="EC92">
        <f t="shared" si="330"/>
        <v>0</v>
      </c>
      <c r="ED92">
        <f t="shared" si="331"/>
        <v>0</v>
      </c>
      <c r="EE92">
        <f t="shared" si="332"/>
        <v>0</v>
      </c>
      <c r="EF92">
        <f t="shared" si="333"/>
        <v>0</v>
      </c>
      <c r="EG92">
        <f t="shared" si="334"/>
        <v>0</v>
      </c>
      <c r="EH92">
        <f t="shared" si="335"/>
        <v>0</v>
      </c>
      <c r="EI92">
        <f t="shared" si="336"/>
        <v>0</v>
      </c>
      <c r="EJ92">
        <f t="shared" si="337"/>
        <v>0</v>
      </c>
      <c r="EK92">
        <f t="shared" si="338"/>
        <v>0</v>
      </c>
      <c r="EL92">
        <f t="shared" si="339"/>
        <v>0</v>
      </c>
      <c r="EM92">
        <f t="shared" si="340"/>
        <v>0</v>
      </c>
      <c r="EN92">
        <f t="shared" si="341"/>
        <v>0</v>
      </c>
      <c r="EO92">
        <f t="shared" si="342"/>
        <v>0</v>
      </c>
      <c r="EP92">
        <f t="shared" si="343"/>
        <v>0</v>
      </c>
      <c r="EQ92">
        <f t="shared" si="344"/>
        <v>0</v>
      </c>
      <c r="ER92">
        <f t="shared" si="345"/>
        <v>0</v>
      </c>
      <c r="ES92">
        <f t="shared" si="346"/>
        <v>0</v>
      </c>
      <c r="ET92">
        <f t="shared" si="347"/>
        <v>0</v>
      </c>
      <c r="EU92">
        <f t="shared" si="348"/>
        <v>0</v>
      </c>
      <c r="EV92">
        <f t="shared" si="349"/>
        <v>0</v>
      </c>
      <c r="EW92">
        <f t="shared" si="350"/>
        <v>0</v>
      </c>
      <c r="EX92">
        <f t="shared" si="351"/>
        <v>0</v>
      </c>
      <c r="EY92">
        <f t="shared" si="352"/>
        <v>0</v>
      </c>
      <c r="EZ92">
        <f t="shared" si="353"/>
        <v>0</v>
      </c>
      <c r="FA92">
        <f t="shared" si="354"/>
        <v>0</v>
      </c>
      <c r="FB92">
        <f t="shared" si="355"/>
        <v>0</v>
      </c>
      <c r="FC92">
        <f t="shared" si="356"/>
        <v>0</v>
      </c>
      <c r="FD92">
        <f t="shared" si="357"/>
        <v>0</v>
      </c>
      <c r="FE92">
        <f t="shared" si="358"/>
        <v>0</v>
      </c>
      <c r="FF92">
        <f t="shared" si="359"/>
        <v>0</v>
      </c>
      <c r="FG92">
        <f t="shared" si="360"/>
        <v>0</v>
      </c>
      <c r="FH92">
        <f t="shared" si="361"/>
        <v>0</v>
      </c>
      <c r="FI92">
        <f t="shared" si="362"/>
        <v>0</v>
      </c>
      <c r="FJ92">
        <f t="shared" si="363"/>
        <v>0</v>
      </c>
      <c r="FK92">
        <f t="shared" si="364"/>
        <v>0</v>
      </c>
      <c r="FL92">
        <f t="shared" si="365"/>
        <v>0</v>
      </c>
      <c r="FM92">
        <f t="shared" si="366"/>
        <v>0</v>
      </c>
      <c r="FN92">
        <f t="shared" si="367"/>
        <v>0</v>
      </c>
      <c r="FO92">
        <f t="shared" si="368"/>
        <v>0</v>
      </c>
      <c r="FP92">
        <f t="shared" si="369"/>
        <v>0</v>
      </c>
      <c r="FQ92">
        <f t="shared" si="370"/>
        <v>0</v>
      </c>
      <c r="FR92">
        <f t="shared" si="371"/>
        <v>0</v>
      </c>
      <c r="FS92">
        <f t="shared" si="372"/>
        <v>0</v>
      </c>
      <c r="FT92">
        <f t="shared" si="373"/>
        <v>0</v>
      </c>
      <c r="FU92">
        <f t="shared" si="374"/>
        <v>0</v>
      </c>
      <c r="FV92">
        <f t="shared" si="375"/>
        <v>0</v>
      </c>
      <c r="FW92">
        <f t="shared" si="376"/>
        <v>0</v>
      </c>
      <c r="FX92">
        <f t="shared" si="377"/>
        <v>0</v>
      </c>
      <c r="FY92">
        <f t="shared" si="378"/>
        <v>0</v>
      </c>
      <c r="FZ92">
        <f t="shared" si="379"/>
        <v>0</v>
      </c>
      <c r="GA92">
        <f t="shared" si="380"/>
        <v>0</v>
      </c>
      <c r="GB92">
        <f t="shared" si="381"/>
        <v>0</v>
      </c>
      <c r="GC92">
        <f t="shared" si="382"/>
        <v>0</v>
      </c>
      <c r="GD92">
        <f t="shared" si="383"/>
        <v>0</v>
      </c>
      <c r="GE92">
        <f t="shared" si="384"/>
        <v>0</v>
      </c>
      <c r="GF92">
        <f t="shared" si="385"/>
        <v>0</v>
      </c>
      <c r="GG92">
        <f t="shared" si="386"/>
        <v>0</v>
      </c>
      <c r="GH92">
        <f t="shared" si="387"/>
        <v>0</v>
      </c>
      <c r="GI92">
        <f t="shared" si="388"/>
        <v>0</v>
      </c>
      <c r="GJ92">
        <f t="shared" si="389"/>
        <v>0</v>
      </c>
      <c r="GK92">
        <f t="shared" si="390"/>
        <v>0</v>
      </c>
      <c r="GL92">
        <f t="shared" si="391"/>
        <v>0</v>
      </c>
      <c r="GM92">
        <f t="shared" si="392"/>
        <v>0</v>
      </c>
      <c r="GN92">
        <f t="shared" si="393"/>
        <v>0</v>
      </c>
      <c r="GO92">
        <f t="shared" si="394"/>
        <v>0</v>
      </c>
      <c r="GP92">
        <f t="shared" si="395"/>
        <v>0</v>
      </c>
      <c r="GQ92">
        <f t="shared" si="396"/>
        <v>0</v>
      </c>
      <c r="GR92">
        <f t="shared" si="397"/>
        <v>0</v>
      </c>
      <c r="GS92">
        <f t="shared" si="398"/>
        <v>0</v>
      </c>
      <c r="GT92">
        <f t="shared" si="399"/>
        <v>0</v>
      </c>
      <c r="GU92">
        <f t="shared" si="400"/>
        <v>0</v>
      </c>
      <c r="GV92">
        <f t="shared" si="401"/>
        <v>0</v>
      </c>
      <c r="GW92">
        <f t="shared" si="402"/>
        <v>0</v>
      </c>
      <c r="GX92">
        <f t="shared" si="403"/>
        <v>0</v>
      </c>
      <c r="GY92">
        <f t="shared" si="404"/>
        <v>0</v>
      </c>
      <c r="GZ92">
        <f t="shared" si="405"/>
        <v>0</v>
      </c>
      <c r="HA92">
        <f t="shared" si="406"/>
        <v>0</v>
      </c>
      <c r="HB92">
        <f t="shared" si="407"/>
        <v>0</v>
      </c>
      <c r="HC92">
        <f t="shared" si="408"/>
        <v>0</v>
      </c>
      <c r="HD92">
        <f t="shared" si="409"/>
        <v>0</v>
      </c>
      <c r="HE92">
        <f t="shared" si="410"/>
        <v>0</v>
      </c>
      <c r="HF92">
        <f t="shared" si="411"/>
        <v>0</v>
      </c>
      <c r="HG92">
        <f t="shared" si="412"/>
        <v>0</v>
      </c>
      <c r="HH92">
        <f t="shared" si="413"/>
        <v>0</v>
      </c>
      <c r="HI92">
        <f t="shared" si="414"/>
        <v>0</v>
      </c>
      <c r="HJ92">
        <f t="shared" si="415"/>
        <v>0</v>
      </c>
      <c r="HK92">
        <f t="shared" si="416"/>
        <v>0</v>
      </c>
      <c r="HL92">
        <f t="shared" si="417"/>
        <v>0</v>
      </c>
      <c r="HM92">
        <f t="shared" si="418"/>
        <v>0</v>
      </c>
      <c r="HN92">
        <f t="shared" si="419"/>
        <v>0</v>
      </c>
      <c r="HO92">
        <f t="shared" si="420"/>
        <v>0</v>
      </c>
      <c r="HP92">
        <f t="shared" si="421"/>
        <v>0</v>
      </c>
      <c r="HQ92">
        <f t="shared" si="422"/>
        <v>0</v>
      </c>
      <c r="HR92">
        <f t="shared" si="423"/>
        <v>0</v>
      </c>
      <c r="HS92">
        <f t="shared" si="424"/>
        <v>0</v>
      </c>
      <c r="HT92">
        <f t="shared" si="425"/>
        <v>0</v>
      </c>
      <c r="HU92">
        <f t="shared" si="426"/>
        <v>0</v>
      </c>
      <c r="HV92">
        <f t="shared" si="427"/>
        <v>0</v>
      </c>
      <c r="HW92">
        <f t="shared" si="428"/>
        <v>0</v>
      </c>
      <c r="HX92">
        <f t="shared" si="429"/>
        <v>0</v>
      </c>
      <c r="HY92">
        <f t="shared" si="430"/>
        <v>0</v>
      </c>
      <c r="HZ92">
        <f t="shared" si="431"/>
        <v>0</v>
      </c>
      <c r="IA92">
        <f t="shared" si="432"/>
        <v>0</v>
      </c>
      <c r="IB92">
        <f t="shared" si="433"/>
        <v>0</v>
      </c>
      <c r="IC92">
        <f t="shared" si="434"/>
        <v>0</v>
      </c>
      <c r="ID92">
        <f t="shared" si="435"/>
        <v>0</v>
      </c>
      <c r="IE92">
        <f t="shared" si="436"/>
        <v>0</v>
      </c>
      <c r="IF92">
        <f t="shared" si="437"/>
        <v>0</v>
      </c>
      <c r="IG92">
        <f t="shared" si="438"/>
        <v>0</v>
      </c>
      <c r="IH92">
        <f t="shared" si="439"/>
        <v>0</v>
      </c>
      <c r="II92">
        <f t="shared" si="440"/>
        <v>0</v>
      </c>
      <c r="IJ92">
        <f t="shared" si="441"/>
        <v>0</v>
      </c>
      <c r="IK92">
        <f t="shared" si="442"/>
        <v>0</v>
      </c>
      <c r="IL92">
        <f t="shared" si="443"/>
        <v>0</v>
      </c>
      <c r="IM92">
        <f t="shared" si="444"/>
        <v>0</v>
      </c>
      <c r="IN92">
        <f t="shared" si="445"/>
        <v>0</v>
      </c>
      <c r="IO92">
        <f t="shared" si="446"/>
        <v>0</v>
      </c>
    </row>
    <row r="93" spans="1:249" ht="15">
      <c r="A93" s="11">
        <v>88</v>
      </c>
      <c r="B93" s="11" t="str">
        <f>IF(A93&lt;=$E$2,Inputs!A93,"")</f>
        <v/>
      </c>
      <c r="C93" s="11">
        <f>IF(A93&lt;=$E$2,Inputs!D93,0)</f>
        <v>0</v>
      </c>
      <c r="D93" s="11">
        <f>IF(A93&lt;=$E$2,Inputs!F93,0)</f>
        <v>0</v>
      </c>
      <c r="E93" s="11">
        <f t="shared" si="326"/>
        <v>0</v>
      </c>
      <c r="G93" s="9">
        <v>88</v>
      </c>
      <c r="H93">
        <f t="shared" si="459"/>
        <v>0</v>
      </c>
      <c r="I93">
        <f t="shared" si="459"/>
        <v>0</v>
      </c>
      <c r="J93">
        <f t="shared" si="459"/>
        <v>0</v>
      </c>
      <c r="K93">
        <f t="shared" si="459"/>
        <v>0</v>
      </c>
      <c r="L93">
        <f t="shared" si="459"/>
        <v>0</v>
      </c>
      <c r="M93">
        <f t="shared" si="459"/>
        <v>0</v>
      </c>
      <c r="N93">
        <f t="shared" si="459"/>
        <v>0</v>
      </c>
      <c r="O93">
        <f t="shared" si="459"/>
        <v>0</v>
      </c>
      <c r="P93">
        <f t="shared" si="459"/>
        <v>0</v>
      </c>
      <c r="Q93">
        <f t="shared" si="459"/>
        <v>0</v>
      </c>
      <c r="R93">
        <f t="shared" si="460"/>
        <v>0</v>
      </c>
      <c r="S93">
        <f t="shared" si="460"/>
        <v>0</v>
      </c>
      <c r="T93">
        <f t="shared" si="460"/>
        <v>0</v>
      </c>
      <c r="U93">
        <f t="shared" si="460"/>
        <v>0</v>
      </c>
      <c r="V93">
        <f t="shared" si="460"/>
        <v>0</v>
      </c>
      <c r="W93">
        <f t="shared" si="460"/>
        <v>0</v>
      </c>
      <c r="X93">
        <f t="shared" si="460"/>
        <v>0</v>
      </c>
      <c r="Y93">
        <f t="shared" si="460"/>
        <v>0</v>
      </c>
      <c r="Z93">
        <f t="shared" si="460"/>
        <v>0</v>
      </c>
      <c r="AA93">
        <f t="shared" si="460"/>
        <v>0</v>
      </c>
      <c r="AB93">
        <f t="shared" si="461"/>
        <v>0</v>
      </c>
      <c r="AC93">
        <f t="shared" si="461"/>
        <v>0</v>
      </c>
      <c r="AD93">
        <f t="shared" si="461"/>
        <v>0</v>
      </c>
      <c r="AE93">
        <f t="shared" si="461"/>
        <v>0</v>
      </c>
      <c r="AF93">
        <f t="shared" si="461"/>
        <v>0</v>
      </c>
      <c r="AG93">
        <f t="shared" si="461"/>
        <v>0</v>
      </c>
      <c r="AH93">
        <f t="shared" si="461"/>
        <v>0</v>
      </c>
      <c r="AI93">
        <f t="shared" si="461"/>
        <v>0</v>
      </c>
      <c r="AJ93">
        <f t="shared" si="461"/>
        <v>0</v>
      </c>
      <c r="AK93">
        <f t="shared" si="461"/>
        <v>0</v>
      </c>
      <c r="AL93">
        <f t="shared" si="462"/>
        <v>0</v>
      </c>
      <c r="AM93">
        <f t="shared" si="462"/>
        <v>0</v>
      </c>
      <c r="AN93">
        <f t="shared" si="462"/>
        <v>0</v>
      </c>
      <c r="AO93">
        <f t="shared" si="462"/>
        <v>0</v>
      </c>
      <c r="AP93">
        <f t="shared" si="462"/>
        <v>0</v>
      </c>
      <c r="AQ93">
        <f t="shared" si="462"/>
        <v>0</v>
      </c>
      <c r="AR93">
        <f t="shared" si="462"/>
        <v>0</v>
      </c>
      <c r="AS93">
        <f t="shared" si="462"/>
        <v>0</v>
      </c>
      <c r="AT93">
        <f t="shared" si="462"/>
        <v>0</v>
      </c>
      <c r="AU93">
        <f t="shared" si="462"/>
        <v>0</v>
      </c>
      <c r="AV93">
        <f t="shared" si="463"/>
        <v>0</v>
      </c>
      <c r="AW93">
        <f t="shared" si="463"/>
        <v>0</v>
      </c>
      <c r="AX93">
        <f t="shared" si="463"/>
        <v>0</v>
      </c>
      <c r="AY93">
        <f t="shared" si="463"/>
        <v>0</v>
      </c>
      <c r="AZ93">
        <f t="shared" si="463"/>
        <v>0</v>
      </c>
      <c r="BA93">
        <f t="shared" si="463"/>
        <v>0</v>
      </c>
      <c r="BB93">
        <f t="shared" si="463"/>
        <v>0</v>
      </c>
      <c r="BC93">
        <f t="shared" si="463"/>
        <v>0</v>
      </c>
      <c r="BD93">
        <f t="shared" si="463"/>
        <v>0</v>
      </c>
      <c r="BE93">
        <f t="shared" si="463"/>
        <v>0</v>
      </c>
      <c r="BF93">
        <f t="shared" si="464"/>
        <v>0</v>
      </c>
      <c r="BG93">
        <f t="shared" si="464"/>
        <v>0</v>
      </c>
      <c r="BH93">
        <f t="shared" si="464"/>
        <v>0</v>
      </c>
      <c r="BI93">
        <f t="shared" si="464"/>
        <v>0</v>
      </c>
      <c r="BJ93">
        <f t="shared" si="464"/>
        <v>0</v>
      </c>
      <c r="BK93">
        <f t="shared" si="464"/>
        <v>0</v>
      </c>
      <c r="BL93">
        <f t="shared" si="464"/>
        <v>0</v>
      </c>
      <c r="BM93">
        <f t="shared" si="464"/>
        <v>0</v>
      </c>
      <c r="BN93">
        <f t="shared" si="464"/>
        <v>0</v>
      </c>
      <c r="BO93">
        <f t="shared" si="464"/>
        <v>0</v>
      </c>
      <c r="BP93">
        <f t="shared" si="465"/>
        <v>0</v>
      </c>
      <c r="BQ93">
        <f t="shared" si="465"/>
        <v>0</v>
      </c>
      <c r="BR93">
        <f t="shared" si="465"/>
        <v>0</v>
      </c>
      <c r="BS93">
        <f t="shared" si="465"/>
        <v>0</v>
      </c>
      <c r="BT93">
        <f t="shared" si="465"/>
        <v>0</v>
      </c>
      <c r="BU93">
        <f t="shared" si="465"/>
        <v>0</v>
      </c>
      <c r="BV93">
        <f t="shared" si="465"/>
        <v>0</v>
      </c>
      <c r="BW93">
        <f t="shared" si="465"/>
        <v>0</v>
      </c>
      <c r="BX93">
        <f t="shared" si="465"/>
        <v>0</v>
      </c>
      <c r="BY93">
        <f t="shared" si="465"/>
        <v>0</v>
      </c>
      <c r="BZ93">
        <f t="shared" si="466"/>
        <v>0</v>
      </c>
      <c r="CA93">
        <f t="shared" si="466"/>
        <v>0</v>
      </c>
      <c r="CB93">
        <f t="shared" si="466"/>
        <v>0</v>
      </c>
      <c r="CC93">
        <f t="shared" si="466"/>
        <v>0</v>
      </c>
      <c r="CD93">
        <f t="shared" si="466"/>
        <v>0</v>
      </c>
      <c r="CE93">
        <f t="shared" si="466"/>
        <v>0</v>
      </c>
      <c r="CF93">
        <f t="shared" si="466"/>
        <v>0</v>
      </c>
      <c r="CG93">
        <f t="shared" si="466"/>
        <v>0</v>
      </c>
      <c r="CH93">
        <f t="shared" si="466"/>
        <v>0</v>
      </c>
      <c r="CI93">
        <f t="shared" si="466"/>
        <v>0</v>
      </c>
      <c r="CJ93">
        <f t="shared" si="467"/>
        <v>0</v>
      </c>
      <c r="CK93">
        <f t="shared" si="467"/>
        <v>0</v>
      </c>
      <c r="CL93">
        <f t="shared" si="467"/>
        <v>0</v>
      </c>
      <c r="CM93">
        <f t="shared" si="467"/>
        <v>0</v>
      </c>
      <c r="CN93">
        <f t="shared" si="467"/>
        <v>0</v>
      </c>
      <c r="CO93">
        <f t="shared" si="467"/>
        <v>0</v>
      </c>
      <c r="CP93">
        <f t="shared" si="467"/>
        <v>0</v>
      </c>
      <c r="CQ93">
        <f t="shared" si="467"/>
        <v>0</v>
      </c>
      <c r="CR93">
        <f t="shared" si="467"/>
        <v>0</v>
      </c>
      <c r="CS93">
        <f t="shared" si="467"/>
        <v>0</v>
      </c>
      <c r="CT93">
        <f t="shared" si="468"/>
        <v>0</v>
      </c>
      <c r="CU93">
        <f t="shared" si="468"/>
        <v>0</v>
      </c>
      <c r="CV93">
        <f t="shared" si="468"/>
        <v>0</v>
      </c>
      <c r="CW93">
        <f t="shared" si="468"/>
        <v>0</v>
      </c>
      <c r="CX93">
        <f t="shared" si="468"/>
        <v>0</v>
      </c>
      <c r="CY93">
        <f t="shared" si="468"/>
        <v>0</v>
      </c>
      <c r="CZ93">
        <f t="shared" si="468"/>
        <v>0</v>
      </c>
      <c r="DA93">
        <f t="shared" si="468"/>
        <v>0</v>
      </c>
      <c r="DB93">
        <f t="shared" si="468"/>
        <v>0</v>
      </c>
      <c r="DC93">
        <f t="shared" si="468"/>
        <v>0</v>
      </c>
      <c r="DD93">
        <f t="shared" si="469"/>
        <v>0</v>
      </c>
      <c r="DE93">
        <f t="shared" si="469"/>
        <v>0</v>
      </c>
      <c r="DF93">
        <f t="shared" si="469"/>
        <v>0</v>
      </c>
      <c r="DG93">
        <f t="shared" si="469"/>
        <v>0</v>
      </c>
      <c r="DH93">
        <f t="shared" si="469"/>
        <v>0</v>
      </c>
      <c r="DI93">
        <f t="shared" si="469"/>
        <v>0</v>
      </c>
      <c r="DJ93">
        <f t="shared" si="469"/>
        <v>0</v>
      </c>
      <c r="DK93">
        <f t="shared" si="469"/>
        <v>0</v>
      </c>
      <c r="DL93">
        <f t="shared" si="469"/>
        <v>0</v>
      </c>
      <c r="DM93">
        <f t="shared" si="469"/>
        <v>0</v>
      </c>
      <c r="DN93">
        <f t="shared" si="470"/>
        <v>0</v>
      </c>
      <c r="DO93">
        <f t="shared" si="470"/>
        <v>0</v>
      </c>
      <c r="DP93">
        <f t="shared" si="470"/>
        <v>0</v>
      </c>
      <c r="DQ93">
        <f t="shared" si="470"/>
        <v>0</v>
      </c>
      <c r="DR93">
        <f t="shared" si="470"/>
        <v>0</v>
      </c>
      <c r="DS93">
        <f t="shared" si="470"/>
        <v>0</v>
      </c>
      <c r="DT93">
        <f t="shared" si="470"/>
        <v>0</v>
      </c>
      <c r="DU93">
        <f t="shared" si="470"/>
        <v>0</v>
      </c>
      <c r="DV93">
        <f t="shared" si="470"/>
        <v>0</v>
      </c>
      <c r="DW93">
        <v>0</v>
      </c>
      <c r="DY93" s="10">
        <v>88</v>
      </c>
      <c r="DZ93">
        <f t="shared" si="327"/>
        <v>0</v>
      </c>
      <c r="EA93">
        <f t="shared" si="328"/>
        <v>0</v>
      </c>
      <c r="EB93">
        <f t="shared" si="329"/>
        <v>0</v>
      </c>
      <c r="EC93">
        <f t="shared" si="330"/>
        <v>0</v>
      </c>
      <c r="ED93">
        <f t="shared" si="331"/>
        <v>0</v>
      </c>
      <c r="EE93">
        <f t="shared" si="332"/>
        <v>0</v>
      </c>
      <c r="EF93">
        <f t="shared" si="333"/>
        <v>0</v>
      </c>
      <c r="EG93">
        <f t="shared" si="334"/>
        <v>0</v>
      </c>
      <c r="EH93">
        <f t="shared" si="335"/>
        <v>0</v>
      </c>
      <c r="EI93">
        <f t="shared" si="336"/>
        <v>0</v>
      </c>
      <c r="EJ93">
        <f t="shared" si="337"/>
        <v>0</v>
      </c>
      <c r="EK93">
        <f t="shared" si="338"/>
        <v>0</v>
      </c>
      <c r="EL93">
        <f t="shared" si="339"/>
        <v>0</v>
      </c>
      <c r="EM93">
        <f t="shared" si="340"/>
        <v>0</v>
      </c>
      <c r="EN93">
        <f t="shared" si="341"/>
        <v>0</v>
      </c>
      <c r="EO93">
        <f t="shared" si="342"/>
        <v>0</v>
      </c>
      <c r="EP93">
        <f t="shared" si="343"/>
        <v>0</v>
      </c>
      <c r="EQ93">
        <f t="shared" si="344"/>
        <v>0</v>
      </c>
      <c r="ER93">
        <f t="shared" si="345"/>
        <v>0</v>
      </c>
      <c r="ES93">
        <f t="shared" si="346"/>
        <v>0</v>
      </c>
      <c r="ET93">
        <f t="shared" si="347"/>
        <v>0</v>
      </c>
      <c r="EU93">
        <f t="shared" si="348"/>
        <v>0</v>
      </c>
      <c r="EV93">
        <f t="shared" si="349"/>
        <v>0</v>
      </c>
      <c r="EW93">
        <f t="shared" si="350"/>
        <v>0</v>
      </c>
      <c r="EX93">
        <f t="shared" si="351"/>
        <v>0</v>
      </c>
      <c r="EY93">
        <f t="shared" si="352"/>
        <v>0</v>
      </c>
      <c r="EZ93">
        <f t="shared" si="353"/>
        <v>0</v>
      </c>
      <c r="FA93">
        <f t="shared" si="354"/>
        <v>0</v>
      </c>
      <c r="FB93">
        <f t="shared" si="355"/>
        <v>0</v>
      </c>
      <c r="FC93">
        <f t="shared" si="356"/>
        <v>0</v>
      </c>
      <c r="FD93">
        <f t="shared" si="357"/>
        <v>0</v>
      </c>
      <c r="FE93">
        <f t="shared" si="358"/>
        <v>0</v>
      </c>
      <c r="FF93">
        <f t="shared" si="359"/>
        <v>0</v>
      </c>
      <c r="FG93">
        <f t="shared" si="360"/>
        <v>0</v>
      </c>
      <c r="FH93">
        <f t="shared" si="361"/>
        <v>0</v>
      </c>
      <c r="FI93">
        <f t="shared" si="362"/>
        <v>0</v>
      </c>
      <c r="FJ93">
        <f t="shared" si="363"/>
        <v>0</v>
      </c>
      <c r="FK93">
        <f t="shared" si="364"/>
        <v>0</v>
      </c>
      <c r="FL93">
        <f t="shared" si="365"/>
        <v>0</v>
      </c>
      <c r="FM93">
        <f t="shared" si="366"/>
        <v>0</v>
      </c>
      <c r="FN93">
        <f t="shared" si="367"/>
        <v>0</v>
      </c>
      <c r="FO93">
        <f t="shared" si="368"/>
        <v>0</v>
      </c>
      <c r="FP93">
        <f t="shared" si="369"/>
        <v>0</v>
      </c>
      <c r="FQ93">
        <f t="shared" si="370"/>
        <v>0</v>
      </c>
      <c r="FR93">
        <f t="shared" si="371"/>
        <v>0</v>
      </c>
      <c r="FS93">
        <f t="shared" si="372"/>
        <v>0</v>
      </c>
      <c r="FT93">
        <f t="shared" si="373"/>
        <v>0</v>
      </c>
      <c r="FU93">
        <f t="shared" si="374"/>
        <v>0</v>
      </c>
      <c r="FV93">
        <f t="shared" si="375"/>
        <v>0</v>
      </c>
      <c r="FW93">
        <f t="shared" si="376"/>
        <v>0</v>
      </c>
      <c r="FX93">
        <f t="shared" si="377"/>
        <v>0</v>
      </c>
      <c r="FY93">
        <f t="shared" si="378"/>
        <v>0</v>
      </c>
      <c r="FZ93">
        <f t="shared" si="379"/>
        <v>0</v>
      </c>
      <c r="GA93">
        <f t="shared" si="380"/>
        <v>0</v>
      </c>
      <c r="GB93">
        <f t="shared" si="381"/>
        <v>0</v>
      </c>
      <c r="GC93">
        <f t="shared" si="382"/>
        <v>0</v>
      </c>
      <c r="GD93">
        <f t="shared" si="383"/>
        <v>0</v>
      </c>
      <c r="GE93">
        <f t="shared" si="384"/>
        <v>0</v>
      </c>
      <c r="GF93">
        <f t="shared" si="385"/>
        <v>0</v>
      </c>
      <c r="GG93">
        <f t="shared" si="386"/>
        <v>0</v>
      </c>
      <c r="GH93">
        <f t="shared" si="387"/>
        <v>0</v>
      </c>
      <c r="GI93">
        <f t="shared" si="388"/>
        <v>0</v>
      </c>
      <c r="GJ93">
        <f t="shared" si="389"/>
        <v>0</v>
      </c>
      <c r="GK93">
        <f t="shared" si="390"/>
        <v>0</v>
      </c>
      <c r="GL93">
        <f t="shared" si="391"/>
        <v>0</v>
      </c>
      <c r="GM93">
        <f t="shared" si="392"/>
        <v>0</v>
      </c>
      <c r="GN93">
        <f t="shared" si="393"/>
        <v>0</v>
      </c>
      <c r="GO93">
        <f t="shared" si="394"/>
        <v>0</v>
      </c>
      <c r="GP93">
        <f t="shared" si="395"/>
        <v>0</v>
      </c>
      <c r="GQ93">
        <f t="shared" si="396"/>
        <v>0</v>
      </c>
      <c r="GR93">
        <f t="shared" si="397"/>
        <v>0</v>
      </c>
      <c r="GS93">
        <f t="shared" si="398"/>
        <v>0</v>
      </c>
      <c r="GT93">
        <f t="shared" si="399"/>
        <v>0</v>
      </c>
      <c r="GU93">
        <f t="shared" si="400"/>
        <v>0</v>
      </c>
      <c r="GV93">
        <f t="shared" si="401"/>
        <v>0</v>
      </c>
      <c r="GW93">
        <f t="shared" si="402"/>
        <v>0</v>
      </c>
      <c r="GX93">
        <f t="shared" si="403"/>
        <v>0</v>
      </c>
      <c r="GY93">
        <f t="shared" si="404"/>
        <v>0</v>
      </c>
      <c r="GZ93">
        <f t="shared" si="405"/>
        <v>0</v>
      </c>
      <c r="HA93">
        <f t="shared" si="406"/>
        <v>0</v>
      </c>
      <c r="HB93">
        <f t="shared" si="407"/>
        <v>0</v>
      </c>
      <c r="HC93">
        <f t="shared" si="408"/>
        <v>0</v>
      </c>
      <c r="HD93">
        <f t="shared" si="409"/>
        <v>0</v>
      </c>
      <c r="HE93">
        <f t="shared" si="410"/>
        <v>0</v>
      </c>
      <c r="HF93">
        <f t="shared" si="411"/>
        <v>0</v>
      </c>
      <c r="HG93">
        <f t="shared" si="412"/>
        <v>0</v>
      </c>
      <c r="HH93">
        <f t="shared" si="413"/>
        <v>0</v>
      </c>
      <c r="HI93">
        <f t="shared" si="414"/>
        <v>0</v>
      </c>
      <c r="HJ93">
        <f t="shared" si="415"/>
        <v>0</v>
      </c>
      <c r="HK93">
        <f t="shared" si="416"/>
        <v>0</v>
      </c>
      <c r="HL93">
        <f t="shared" si="417"/>
        <v>0</v>
      </c>
      <c r="HM93">
        <f t="shared" si="418"/>
        <v>0</v>
      </c>
      <c r="HN93">
        <f t="shared" si="419"/>
        <v>0</v>
      </c>
      <c r="HO93">
        <f t="shared" si="420"/>
        <v>0</v>
      </c>
      <c r="HP93">
        <f t="shared" si="421"/>
        <v>0</v>
      </c>
      <c r="HQ93">
        <f t="shared" si="422"/>
        <v>0</v>
      </c>
      <c r="HR93">
        <f t="shared" si="423"/>
        <v>0</v>
      </c>
      <c r="HS93">
        <f t="shared" si="424"/>
        <v>0</v>
      </c>
      <c r="HT93">
        <f t="shared" si="425"/>
        <v>0</v>
      </c>
      <c r="HU93">
        <f t="shared" si="426"/>
        <v>0</v>
      </c>
      <c r="HV93">
        <f t="shared" si="427"/>
        <v>0</v>
      </c>
      <c r="HW93">
        <f t="shared" si="428"/>
        <v>0</v>
      </c>
      <c r="HX93">
        <f t="shared" si="429"/>
        <v>0</v>
      </c>
      <c r="HY93">
        <f t="shared" si="430"/>
        <v>0</v>
      </c>
      <c r="HZ93">
        <f t="shared" si="431"/>
        <v>0</v>
      </c>
      <c r="IA93">
        <f t="shared" si="432"/>
        <v>0</v>
      </c>
      <c r="IB93">
        <f t="shared" si="433"/>
        <v>0</v>
      </c>
      <c r="IC93">
        <f t="shared" si="434"/>
        <v>0</v>
      </c>
      <c r="ID93">
        <f t="shared" si="435"/>
        <v>0</v>
      </c>
      <c r="IE93">
        <f t="shared" si="436"/>
        <v>0</v>
      </c>
      <c r="IF93">
        <f t="shared" si="437"/>
        <v>0</v>
      </c>
      <c r="IG93">
        <f t="shared" si="438"/>
        <v>0</v>
      </c>
      <c r="IH93">
        <f t="shared" si="439"/>
        <v>0</v>
      </c>
      <c r="II93">
        <f t="shared" si="440"/>
        <v>0</v>
      </c>
      <c r="IJ93">
        <f t="shared" si="441"/>
        <v>0</v>
      </c>
      <c r="IK93">
        <f t="shared" si="442"/>
        <v>0</v>
      </c>
      <c r="IL93">
        <f t="shared" si="443"/>
        <v>0</v>
      </c>
      <c r="IM93">
        <f t="shared" si="444"/>
        <v>0</v>
      </c>
      <c r="IN93">
        <f t="shared" si="445"/>
        <v>0</v>
      </c>
      <c r="IO93">
        <f t="shared" si="446"/>
        <v>0</v>
      </c>
    </row>
    <row r="94" spans="1:249" ht="15">
      <c r="A94" s="11">
        <v>89</v>
      </c>
      <c r="B94" s="11" t="str">
        <f>IF(A94&lt;=$E$2,Inputs!A94,"")</f>
        <v/>
      </c>
      <c r="C94" s="11">
        <f>IF(A94&lt;=$E$2,Inputs!D94,0)</f>
        <v>0</v>
      </c>
      <c r="D94" s="11">
        <f>IF(A94&lt;=$E$2,Inputs!F94,0)</f>
        <v>0</v>
      </c>
      <c r="E94" s="11">
        <f t="shared" si="326"/>
        <v>0</v>
      </c>
      <c r="G94" s="9">
        <v>89</v>
      </c>
      <c r="H94">
        <f t="shared" si="459"/>
        <v>0</v>
      </c>
      <c r="I94">
        <f t="shared" si="459"/>
        <v>0</v>
      </c>
      <c r="J94">
        <f t="shared" si="459"/>
        <v>0</v>
      </c>
      <c r="K94">
        <f t="shared" si="459"/>
        <v>0</v>
      </c>
      <c r="L94">
        <f t="shared" si="459"/>
        <v>0</v>
      </c>
      <c r="M94">
        <f t="shared" si="459"/>
        <v>0</v>
      </c>
      <c r="N94">
        <f t="shared" si="459"/>
        <v>0</v>
      </c>
      <c r="O94">
        <f t="shared" si="459"/>
        <v>0</v>
      </c>
      <c r="P94">
        <f t="shared" si="459"/>
        <v>0</v>
      </c>
      <c r="Q94">
        <f t="shared" si="459"/>
        <v>0</v>
      </c>
      <c r="R94">
        <f t="shared" si="460"/>
        <v>0</v>
      </c>
      <c r="S94">
        <f t="shared" si="460"/>
        <v>0</v>
      </c>
      <c r="T94">
        <f t="shared" si="460"/>
        <v>0</v>
      </c>
      <c r="U94">
        <f t="shared" si="460"/>
        <v>0</v>
      </c>
      <c r="V94">
        <f t="shared" si="460"/>
        <v>0</v>
      </c>
      <c r="W94">
        <f t="shared" si="460"/>
        <v>0</v>
      </c>
      <c r="X94">
        <f t="shared" si="460"/>
        <v>0</v>
      </c>
      <c r="Y94">
        <f t="shared" si="460"/>
        <v>0</v>
      </c>
      <c r="Z94">
        <f t="shared" si="460"/>
        <v>0</v>
      </c>
      <c r="AA94">
        <f t="shared" si="460"/>
        <v>0</v>
      </c>
      <c r="AB94">
        <f t="shared" si="461"/>
        <v>0</v>
      </c>
      <c r="AC94">
        <f t="shared" si="461"/>
        <v>0</v>
      </c>
      <c r="AD94">
        <f t="shared" si="461"/>
        <v>0</v>
      </c>
      <c r="AE94">
        <f t="shared" si="461"/>
        <v>0</v>
      </c>
      <c r="AF94">
        <f t="shared" si="461"/>
        <v>0</v>
      </c>
      <c r="AG94">
        <f t="shared" si="461"/>
        <v>0</v>
      </c>
      <c r="AH94">
        <f t="shared" si="461"/>
        <v>0</v>
      </c>
      <c r="AI94">
        <f t="shared" si="461"/>
        <v>0</v>
      </c>
      <c r="AJ94">
        <f t="shared" si="461"/>
        <v>0</v>
      </c>
      <c r="AK94">
        <f t="shared" si="461"/>
        <v>0</v>
      </c>
      <c r="AL94">
        <f t="shared" si="462"/>
        <v>0</v>
      </c>
      <c r="AM94">
        <f t="shared" si="462"/>
        <v>0</v>
      </c>
      <c r="AN94">
        <f t="shared" si="462"/>
        <v>0</v>
      </c>
      <c r="AO94">
        <f t="shared" si="462"/>
        <v>0</v>
      </c>
      <c r="AP94">
        <f t="shared" si="462"/>
        <v>0</v>
      </c>
      <c r="AQ94">
        <f t="shared" si="462"/>
        <v>0</v>
      </c>
      <c r="AR94">
        <f t="shared" si="462"/>
        <v>0</v>
      </c>
      <c r="AS94">
        <f t="shared" si="462"/>
        <v>0</v>
      </c>
      <c r="AT94">
        <f t="shared" si="462"/>
        <v>0</v>
      </c>
      <c r="AU94">
        <f t="shared" si="462"/>
        <v>0</v>
      </c>
      <c r="AV94">
        <f t="shared" si="463"/>
        <v>0</v>
      </c>
      <c r="AW94">
        <f t="shared" si="463"/>
        <v>0</v>
      </c>
      <c r="AX94">
        <f t="shared" si="463"/>
        <v>0</v>
      </c>
      <c r="AY94">
        <f t="shared" si="463"/>
        <v>0</v>
      </c>
      <c r="AZ94">
        <f t="shared" si="463"/>
        <v>0</v>
      </c>
      <c r="BA94">
        <f t="shared" si="463"/>
        <v>0</v>
      </c>
      <c r="BB94">
        <f t="shared" si="463"/>
        <v>0</v>
      </c>
      <c r="BC94">
        <f t="shared" si="463"/>
        <v>0</v>
      </c>
      <c r="BD94">
        <f t="shared" si="463"/>
        <v>0</v>
      </c>
      <c r="BE94">
        <f t="shared" si="463"/>
        <v>0</v>
      </c>
      <c r="BF94">
        <f t="shared" si="464"/>
        <v>0</v>
      </c>
      <c r="BG94">
        <f t="shared" si="464"/>
        <v>0</v>
      </c>
      <c r="BH94">
        <f t="shared" si="464"/>
        <v>0</v>
      </c>
      <c r="BI94">
        <f t="shared" si="464"/>
        <v>0</v>
      </c>
      <c r="BJ94">
        <f t="shared" si="464"/>
        <v>0</v>
      </c>
      <c r="BK94">
        <f t="shared" si="464"/>
        <v>0</v>
      </c>
      <c r="BL94">
        <f t="shared" si="464"/>
        <v>0</v>
      </c>
      <c r="BM94">
        <f t="shared" si="464"/>
        <v>0</v>
      </c>
      <c r="BN94">
        <f t="shared" si="464"/>
        <v>0</v>
      </c>
      <c r="BO94">
        <f t="shared" si="464"/>
        <v>0</v>
      </c>
      <c r="BP94">
        <f t="shared" si="465"/>
        <v>0</v>
      </c>
      <c r="BQ94">
        <f t="shared" si="465"/>
        <v>0</v>
      </c>
      <c r="BR94">
        <f t="shared" si="465"/>
        <v>0</v>
      </c>
      <c r="BS94">
        <f t="shared" si="465"/>
        <v>0</v>
      </c>
      <c r="BT94">
        <f t="shared" si="465"/>
        <v>0</v>
      </c>
      <c r="BU94">
        <f t="shared" si="465"/>
        <v>0</v>
      </c>
      <c r="BV94">
        <f t="shared" si="465"/>
        <v>0</v>
      </c>
      <c r="BW94">
        <f t="shared" si="465"/>
        <v>0</v>
      </c>
      <c r="BX94">
        <f t="shared" si="465"/>
        <v>0</v>
      </c>
      <c r="BY94">
        <f t="shared" si="465"/>
        <v>0</v>
      </c>
      <c r="BZ94">
        <f t="shared" si="466"/>
        <v>0</v>
      </c>
      <c r="CA94">
        <f t="shared" si="466"/>
        <v>0</v>
      </c>
      <c r="CB94">
        <f t="shared" si="466"/>
        <v>0</v>
      </c>
      <c r="CC94">
        <f t="shared" si="466"/>
        <v>0</v>
      </c>
      <c r="CD94">
        <f t="shared" si="466"/>
        <v>0</v>
      </c>
      <c r="CE94">
        <f t="shared" si="466"/>
        <v>0</v>
      </c>
      <c r="CF94">
        <f t="shared" si="466"/>
        <v>0</v>
      </c>
      <c r="CG94">
        <f t="shared" si="466"/>
        <v>0</v>
      </c>
      <c r="CH94">
        <f t="shared" si="466"/>
        <v>0</v>
      </c>
      <c r="CI94">
        <f t="shared" si="466"/>
        <v>0</v>
      </c>
      <c r="CJ94">
        <f t="shared" si="467"/>
        <v>0</v>
      </c>
      <c r="CK94">
        <f t="shared" si="467"/>
        <v>0</v>
      </c>
      <c r="CL94">
        <f t="shared" si="467"/>
        <v>0</v>
      </c>
      <c r="CM94">
        <f t="shared" si="467"/>
        <v>0</v>
      </c>
      <c r="CN94">
        <f t="shared" si="467"/>
        <v>0</v>
      </c>
      <c r="CO94">
        <f t="shared" si="467"/>
        <v>0</v>
      </c>
      <c r="CP94">
        <f t="shared" si="467"/>
        <v>0</v>
      </c>
      <c r="CQ94">
        <f t="shared" si="467"/>
        <v>0</v>
      </c>
      <c r="CR94">
        <f t="shared" si="467"/>
        <v>0</v>
      </c>
      <c r="CS94">
        <f t="shared" si="467"/>
        <v>0</v>
      </c>
      <c r="CT94">
        <f t="shared" si="468"/>
        <v>0</v>
      </c>
      <c r="CU94">
        <f t="shared" si="468"/>
        <v>0</v>
      </c>
      <c r="CV94">
        <f t="shared" si="468"/>
        <v>0</v>
      </c>
      <c r="CW94">
        <f t="shared" si="468"/>
        <v>0</v>
      </c>
      <c r="CX94">
        <f t="shared" si="468"/>
        <v>0</v>
      </c>
      <c r="CY94">
        <f t="shared" si="468"/>
        <v>0</v>
      </c>
      <c r="CZ94">
        <f t="shared" si="468"/>
        <v>0</v>
      </c>
      <c r="DA94">
        <f t="shared" si="468"/>
        <v>0</v>
      </c>
      <c r="DB94">
        <f t="shared" si="468"/>
        <v>0</v>
      </c>
      <c r="DC94">
        <f t="shared" si="468"/>
        <v>0</v>
      </c>
      <c r="DD94">
        <f t="shared" si="469"/>
        <v>0</v>
      </c>
      <c r="DE94">
        <f t="shared" si="469"/>
        <v>0</v>
      </c>
      <c r="DF94">
        <f t="shared" si="469"/>
        <v>0</v>
      </c>
      <c r="DG94">
        <f t="shared" si="469"/>
        <v>0</v>
      </c>
      <c r="DH94">
        <f t="shared" si="469"/>
        <v>0</v>
      </c>
      <c r="DI94">
        <f t="shared" si="469"/>
        <v>0</v>
      </c>
      <c r="DJ94">
        <f t="shared" si="469"/>
        <v>0</v>
      </c>
      <c r="DK94">
        <f t="shared" si="469"/>
        <v>0</v>
      </c>
      <c r="DL94">
        <f t="shared" si="469"/>
        <v>0</v>
      </c>
      <c r="DM94">
        <f t="shared" si="469"/>
        <v>0</v>
      </c>
      <c r="DN94">
        <f t="shared" si="470"/>
        <v>0</v>
      </c>
      <c r="DO94">
        <f t="shared" si="470"/>
        <v>0</v>
      </c>
      <c r="DP94">
        <f t="shared" si="470"/>
        <v>0</v>
      </c>
      <c r="DQ94">
        <f t="shared" si="470"/>
        <v>0</v>
      </c>
      <c r="DR94">
        <f t="shared" si="470"/>
        <v>0</v>
      </c>
      <c r="DS94">
        <f t="shared" si="470"/>
        <v>0</v>
      </c>
      <c r="DT94">
        <f t="shared" si="470"/>
        <v>0</v>
      </c>
      <c r="DU94">
        <f t="shared" si="470"/>
        <v>0</v>
      </c>
      <c r="DV94">
        <f t="shared" si="470"/>
        <v>0</v>
      </c>
      <c r="DW94">
        <v>0</v>
      </c>
      <c r="DY94" s="10">
        <v>89</v>
      </c>
      <c r="DZ94">
        <f t="shared" si="327"/>
        <v>0</v>
      </c>
      <c r="EA94">
        <f t="shared" si="328"/>
        <v>0</v>
      </c>
      <c r="EB94">
        <f t="shared" si="329"/>
        <v>0</v>
      </c>
      <c r="EC94">
        <f t="shared" si="330"/>
        <v>0</v>
      </c>
      <c r="ED94">
        <f t="shared" si="331"/>
        <v>0</v>
      </c>
      <c r="EE94">
        <f t="shared" si="332"/>
        <v>0</v>
      </c>
      <c r="EF94">
        <f t="shared" si="333"/>
        <v>0</v>
      </c>
      <c r="EG94">
        <f t="shared" si="334"/>
        <v>0</v>
      </c>
      <c r="EH94">
        <f t="shared" si="335"/>
        <v>0</v>
      </c>
      <c r="EI94">
        <f t="shared" si="336"/>
        <v>0</v>
      </c>
      <c r="EJ94">
        <f t="shared" si="337"/>
        <v>0</v>
      </c>
      <c r="EK94">
        <f t="shared" si="338"/>
        <v>0</v>
      </c>
      <c r="EL94">
        <f t="shared" si="339"/>
        <v>0</v>
      </c>
      <c r="EM94">
        <f t="shared" si="340"/>
        <v>0</v>
      </c>
      <c r="EN94">
        <f t="shared" si="341"/>
        <v>0</v>
      </c>
      <c r="EO94">
        <f t="shared" si="342"/>
        <v>0</v>
      </c>
      <c r="EP94">
        <f t="shared" si="343"/>
        <v>0</v>
      </c>
      <c r="EQ94">
        <f t="shared" si="344"/>
        <v>0</v>
      </c>
      <c r="ER94">
        <f t="shared" si="345"/>
        <v>0</v>
      </c>
      <c r="ES94">
        <f t="shared" si="346"/>
        <v>0</v>
      </c>
      <c r="ET94">
        <f t="shared" si="347"/>
        <v>0</v>
      </c>
      <c r="EU94">
        <f t="shared" si="348"/>
        <v>0</v>
      </c>
      <c r="EV94">
        <f t="shared" si="349"/>
        <v>0</v>
      </c>
      <c r="EW94">
        <f t="shared" si="350"/>
        <v>0</v>
      </c>
      <c r="EX94">
        <f t="shared" si="351"/>
        <v>0</v>
      </c>
      <c r="EY94">
        <f t="shared" si="352"/>
        <v>0</v>
      </c>
      <c r="EZ94">
        <f t="shared" si="353"/>
        <v>0</v>
      </c>
      <c r="FA94">
        <f t="shared" si="354"/>
        <v>0</v>
      </c>
      <c r="FB94">
        <f t="shared" si="355"/>
        <v>0</v>
      </c>
      <c r="FC94">
        <f t="shared" si="356"/>
        <v>0</v>
      </c>
      <c r="FD94">
        <f t="shared" si="357"/>
        <v>0</v>
      </c>
      <c r="FE94">
        <f t="shared" si="358"/>
        <v>0</v>
      </c>
      <c r="FF94">
        <f t="shared" si="359"/>
        <v>0</v>
      </c>
      <c r="FG94">
        <f t="shared" si="360"/>
        <v>0</v>
      </c>
      <c r="FH94">
        <f t="shared" si="361"/>
        <v>0</v>
      </c>
      <c r="FI94">
        <f t="shared" si="362"/>
        <v>0</v>
      </c>
      <c r="FJ94">
        <f t="shared" si="363"/>
        <v>0</v>
      </c>
      <c r="FK94">
        <f t="shared" si="364"/>
        <v>0</v>
      </c>
      <c r="FL94">
        <f t="shared" si="365"/>
        <v>0</v>
      </c>
      <c r="FM94">
        <f t="shared" si="366"/>
        <v>0</v>
      </c>
      <c r="FN94">
        <f t="shared" si="367"/>
        <v>0</v>
      </c>
      <c r="FO94">
        <f t="shared" si="368"/>
        <v>0</v>
      </c>
      <c r="FP94">
        <f t="shared" si="369"/>
        <v>0</v>
      </c>
      <c r="FQ94">
        <f t="shared" si="370"/>
        <v>0</v>
      </c>
      <c r="FR94">
        <f t="shared" si="371"/>
        <v>0</v>
      </c>
      <c r="FS94">
        <f t="shared" si="372"/>
        <v>0</v>
      </c>
      <c r="FT94">
        <f t="shared" si="373"/>
        <v>0</v>
      </c>
      <c r="FU94">
        <f t="shared" si="374"/>
        <v>0</v>
      </c>
      <c r="FV94">
        <f t="shared" si="375"/>
        <v>0</v>
      </c>
      <c r="FW94">
        <f t="shared" si="376"/>
        <v>0</v>
      </c>
      <c r="FX94">
        <f t="shared" si="377"/>
        <v>0</v>
      </c>
      <c r="FY94">
        <f t="shared" si="378"/>
        <v>0</v>
      </c>
      <c r="FZ94">
        <f t="shared" si="379"/>
        <v>0</v>
      </c>
      <c r="GA94">
        <f t="shared" si="380"/>
        <v>0</v>
      </c>
      <c r="GB94">
        <f t="shared" si="381"/>
        <v>0</v>
      </c>
      <c r="GC94">
        <f t="shared" si="382"/>
        <v>0</v>
      </c>
      <c r="GD94">
        <f t="shared" si="383"/>
        <v>0</v>
      </c>
      <c r="GE94">
        <f t="shared" si="384"/>
        <v>0</v>
      </c>
      <c r="GF94">
        <f t="shared" si="385"/>
        <v>0</v>
      </c>
      <c r="GG94">
        <f t="shared" si="386"/>
        <v>0</v>
      </c>
      <c r="GH94">
        <f t="shared" si="387"/>
        <v>0</v>
      </c>
      <c r="GI94">
        <f t="shared" si="388"/>
        <v>0</v>
      </c>
      <c r="GJ94">
        <f t="shared" si="389"/>
        <v>0</v>
      </c>
      <c r="GK94">
        <f t="shared" si="390"/>
        <v>0</v>
      </c>
      <c r="GL94">
        <f t="shared" si="391"/>
        <v>0</v>
      </c>
      <c r="GM94">
        <f t="shared" si="392"/>
        <v>0</v>
      </c>
      <c r="GN94">
        <f t="shared" si="393"/>
        <v>0</v>
      </c>
      <c r="GO94">
        <f t="shared" si="394"/>
        <v>0</v>
      </c>
      <c r="GP94">
        <f t="shared" si="395"/>
        <v>0</v>
      </c>
      <c r="GQ94">
        <f t="shared" si="396"/>
        <v>0</v>
      </c>
      <c r="GR94">
        <f t="shared" si="397"/>
        <v>0</v>
      </c>
      <c r="GS94">
        <f t="shared" si="398"/>
        <v>0</v>
      </c>
      <c r="GT94">
        <f t="shared" si="399"/>
        <v>0</v>
      </c>
      <c r="GU94">
        <f t="shared" si="400"/>
        <v>0</v>
      </c>
      <c r="GV94">
        <f t="shared" si="401"/>
        <v>0</v>
      </c>
      <c r="GW94">
        <f t="shared" si="402"/>
        <v>0</v>
      </c>
      <c r="GX94">
        <f t="shared" si="403"/>
        <v>0</v>
      </c>
      <c r="GY94">
        <f t="shared" si="404"/>
        <v>0</v>
      </c>
      <c r="GZ94">
        <f t="shared" si="405"/>
        <v>0</v>
      </c>
      <c r="HA94">
        <f t="shared" si="406"/>
        <v>0</v>
      </c>
      <c r="HB94">
        <f t="shared" si="407"/>
        <v>0</v>
      </c>
      <c r="HC94">
        <f t="shared" si="408"/>
        <v>0</v>
      </c>
      <c r="HD94">
        <f t="shared" si="409"/>
        <v>0</v>
      </c>
      <c r="HE94">
        <f t="shared" si="410"/>
        <v>0</v>
      </c>
      <c r="HF94">
        <f t="shared" si="411"/>
        <v>0</v>
      </c>
      <c r="HG94">
        <f t="shared" si="412"/>
        <v>0</v>
      </c>
      <c r="HH94">
        <f t="shared" si="413"/>
        <v>0</v>
      </c>
      <c r="HI94">
        <f t="shared" si="414"/>
        <v>0</v>
      </c>
      <c r="HJ94">
        <f t="shared" si="415"/>
        <v>0</v>
      </c>
      <c r="HK94">
        <f t="shared" si="416"/>
        <v>0</v>
      </c>
      <c r="HL94">
        <f t="shared" si="417"/>
        <v>0</v>
      </c>
      <c r="HM94">
        <f t="shared" si="418"/>
        <v>0</v>
      </c>
      <c r="HN94">
        <f t="shared" si="419"/>
        <v>0</v>
      </c>
      <c r="HO94">
        <f t="shared" si="420"/>
        <v>0</v>
      </c>
      <c r="HP94">
        <f t="shared" si="421"/>
        <v>0</v>
      </c>
      <c r="HQ94">
        <f t="shared" si="422"/>
        <v>0</v>
      </c>
      <c r="HR94">
        <f t="shared" si="423"/>
        <v>0</v>
      </c>
      <c r="HS94">
        <f t="shared" si="424"/>
        <v>0</v>
      </c>
      <c r="HT94">
        <f t="shared" si="425"/>
        <v>0</v>
      </c>
      <c r="HU94">
        <f t="shared" si="426"/>
        <v>0</v>
      </c>
      <c r="HV94">
        <f t="shared" si="427"/>
        <v>0</v>
      </c>
      <c r="HW94">
        <f t="shared" si="428"/>
        <v>0</v>
      </c>
      <c r="HX94">
        <f t="shared" si="429"/>
        <v>0</v>
      </c>
      <c r="HY94">
        <f t="shared" si="430"/>
        <v>0</v>
      </c>
      <c r="HZ94">
        <f t="shared" si="431"/>
        <v>0</v>
      </c>
      <c r="IA94">
        <f t="shared" si="432"/>
        <v>0</v>
      </c>
      <c r="IB94">
        <f t="shared" si="433"/>
        <v>0</v>
      </c>
      <c r="IC94">
        <f t="shared" si="434"/>
        <v>0</v>
      </c>
      <c r="ID94">
        <f t="shared" si="435"/>
        <v>0</v>
      </c>
      <c r="IE94">
        <f t="shared" si="436"/>
        <v>0</v>
      </c>
      <c r="IF94">
        <f t="shared" si="437"/>
        <v>0</v>
      </c>
      <c r="IG94">
        <f t="shared" si="438"/>
        <v>0</v>
      </c>
      <c r="IH94">
        <f t="shared" si="439"/>
        <v>0</v>
      </c>
      <c r="II94">
        <f t="shared" si="440"/>
        <v>0</v>
      </c>
      <c r="IJ94">
        <f t="shared" si="441"/>
        <v>0</v>
      </c>
      <c r="IK94">
        <f t="shared" si="442"/>
        <v>0</v>
      </c>
      <c r="IL94">
        <f t="shared" si="443"/>
        <v>0</v>
      </c>
      <c r="IM94">
        <f t="shared" si="444"/>
        <v>0</v>
      </c>
      <c r="IN94">
        <f t="shared" si="445"/>
        <v>0</v>
      </c>
      <c r="IO94">
        <f t="shared" si="446"/>
        <v>0</v>
      </c>
    </row>
    <row r="95" spans="1:249" ht="15">
      <c r="A95" s="11">
        <v>90</v>
      </c>
      <c r="B95" s="11" t="str">
        <f>IF(A95&lt;=$E$2,Inputs!A95,"")</f>
        <v/>
      </c>
      <c r="C95" s="11">
        <f>IF(A95&lt;=$E$2,Inputs!D95,0)</f>
        <v>0</v>
      </c>
      <c r="D95" s="11">
        <f>IF(A95&lt;=$E$2,Inputs!F95,0)</f>
        <v>0</v>
      </c>
      <c r="E95" s="11">
        <f t="shared" si="326"/>
        <v>0</v>
      </c>
      <c r="G95" s="9">
        <v>90</v>
      </c>
      <c r="H95">
        <f t="shared" si="459"/>
        <v>0</v>
      </c>
      <c r="I95">
        <f t="shared" si="459"/>
        <v>0</v>
      </c>
      <c r="J95">
        <f t="shared" si="459"/>
        <v>0</v>
      </c>
      <c r="K95">
        <f t="shared" si="459"/>
        <v>0</v>
      </c>
      <c r="L95">
        <f t="shared" si="459"/>
        <v>0</v>
      </c>
      <c r="M95">
        <f t="shared" si="459"/>
        <v>0</v>
      </c>
      <c r="N95">
        <f t="shared" si="459"/>
        <v>0</v>
      </c>
      <c r="O95">
        <f t="shared" si="459"/>
        <v>0</v>
      </c>
      <c r="P95">
        <f t="shared" si="459"/>
        <v>0</v>
      </c>
      <c r="Q95">
        <f t="shared" si="459"/>
        <v>0</v>
      </c>
      <c r="R95">
        <f t="shared" si="460"/>
        <v>0</v>
      </c>
      <c r="S95">
        <f t="shared" si="460"/>
        <v>0</v>
      </c>
      <c r="T95">
        <f t="shared" si="460"/>
        <v>0</v>
      </c>
      <c r="U95">
        <f t="shared" si="460"/>
        <v>0</v>
      </c>
      <c r="V95">
        <f t="shared" si="460"/>
        <v>0</v>
      </c>
      <c r="W95">
        <f t="shared" si="460"/>
        <v>0</v>
      </c>
      <c r="X95">
        <f t="shared" si="460"/>
        <v>0</v>
      </c>
      <c r="Y95">
        <f t="shared" si="460"/>
        <v>0</v>
      </c>
      <c r="Z95">
        <f t="shared" si="460"/>
        <v>0</v>
      </c>
      <c r="AA95">
        <f t="shared" si="460"/>
        <v>0</v>
      </c>
      <c r="AB95">
        <f t="shared" si="461"/>
        <v>0</v>
      </c>
      <c r="AC95">
        <f t="shared" si="461"/>
        <v>0</v>
      </c>
      <c r="AD95">
        <f t="shared" si="461"/>
        <v>0</v>
      </c>
      <c r="AE95">
        <f t="shared" si="461"/>
        <v>0</v>
      </c>
      <c r="AF95">
        <f t="shared" si="461"/>
        <v>0</v>
      </c>
      <c r="AG95">
        <f t="shared" si="461"/>
        <v>0</v>
      </c>
      <c r="AH95">
        <f t="shared" si="461"/>
        <v>0</v>
      </c>
      <c r="AI95">
        <f t="shared" si="461"/>
        <v>0</v>
      </c>
      <c r="AJ95">
        <f t="shared" si="461"/>
        <v>0</v>
      </c>
      <c r="AK95">
        <f t="shared" si="461"/>
        <v>0</v>
      </c>
      <c r="AL95">
        <f t="shared" si="462"/>
        <v>0</v>
      </c>
      <c r="AM95">
        <f t="shared" si="462"/>
        <v>0</v>
      </c>
      <c r="AN95">
        <f t="shared" si="462"/>
        <v>0</v>
      </c>
      <c r="AO95">
        <f t="shared" si="462"/>
        <v>0</v>
      </c>
      <c r="AP95">
        <f t="shared" si="462"/>
        <v>0</v>
      </c>
      <c r="AQ95">
        <f t="shared" si="462"/>
        <v>0</v>
      </c>
      <c r="AR95">
        <f t="shared" si="462"/>
        <v>0</v>
      </c>
      <c r="AS95">
        <f t="shared" si="462"/>
        <v>0</v>
      </c>
      <c r="AT95">
        <f t="shared" si="462"/>
        <v>0</v>
      </c>
      <c r="AU95">
        <f t="shared" si="462"/>
        <v>0</v>
      </c>
      <c r="AV95">
        <f t="shared" si="463"/>
        <v>0</v>
      </c>
      <c r="AW95">
        <f t="shared" si="463"/>
        <v>0</v>
      </c>
      <c r="AX95">
        <f t="shared" si="463"/>
        <v>0</v>
      </c>
      <c r="AY95">
        <f t="shared" si="463"/>
        <v>0</v>
      </c>
      <c r="AZ95">
        <f t="shared" si="463"/>
        <v>0</v>
      </c>
      <c r="BA95">
        <f t="shared" si="463"/>
        <v>0</v>
      </c>
      <c r="BB95">
        <f t="shared" si="463"/>
        <v>0</v>
      </c>
      <c r="BC95">
        <f t="shared" si="463"/>
        <v>0</v>
      </c>
      <c r="BD95">
        <f t="shared" si="463"/>
        <v>0</v>
      </c>
      <c r="BE95">
        <f t="shared" si="463"/>
        <v>0</v>
      </c>
      <c r="BF95">
        <f t="shared" si="464"/>
        <v>0</v>
      </c>
      <c r="BG95">
        <f t="shared" si="464"/>
        <v>0</v>
      </c>
      <c r="BH95">
        <f t="shared" si="464"/>
        <v>0</v>
      </c>
      <c r="BI95">
        <f t="shared" si="464"/>
        <v>0</v>
      </c>
      <c r="BJ95">
        <f t="shared" si="464"/>
        <v>0</v>
      </c>
      <c r="BK95">
        <f t="shared" si="464"/>
        <v>0</v>
      </c>
      <c r="BL95">
        <f t="shared" si="464"/>
        <v>0</v>
      </c>
      <c r="BM95">
        <f t="shared" si="464"/>
        <v>0</v>
      </c>
      <c r="BN95">
        <f t="shared" si="464"/>
        <v>0</v>
      </c>
      <c r="BO95">
        <f t="shared" si="464"/>
        <v>0</v>
      </c>
      <c r="BP95">
        <f t="shared" si="465"/>
        <v>0</v>
      </c>
      <c r="BQ95">
        <f t="shared" si="465"/>
        <v>0</v>
      </c>
      <c r="BR95">
        <f t="shared" si="465"/>
        <v>0</v>
      </c>
      <c r="BS95">
        <f t="shared" si="465"/>
        <v>0</v>
      </c>
      <c r="BT95">
        <f t="shared" si="465"/>
        <v>0</v>
      </c>
      <c r="BU95">
        <f t="shared" si="465"/>
        <v>0</v>
      </c>
      <c r="BV95">
        <f t="shared" si="465"/>
        <v>0</v>
      </c>
      <c r="BW95">
        <f t="shared" si="465"/>
        <v>0</v>
      </c>
      <c r="BX95">
        <f t="shared" si="465"/>
        <v>0</v>
      </c>
      <c r="BY95">
        <f t="shared" si="465"/>
        <v>0</v>
      </c>
      <c r="BZ95">
        <f t="shared" si="466"/>
        <v>0</v>
      </c>
      <c r="CA95">
        <f t="shared" si="466"/>
        <v>0</v>
      </c>
      <c r="CB95">
        <f t="shared" si="466"/>
        <v>0</v>
      </c>
      <c r="CC95">
        <f t="shared" si="466"/>
        <v>0</v>
      </c>
      <c r="CD95">
        <f t="shared" si="466"/>
        <v>0</v>
      </c>
      <c r="CE95">
        <f t="shared" si="466"/>
        <v>0</v>
      </c>
      <c r="CF95">
        <f t="shared" si="466"/>
        <v>0</v>
      </c>
      <c r="CG95">
        <f t="shared" si="466"/>
        <v>0</v>
      </c>
      <c r="CH95">
        <f t="shared" si="466"/>
        <v>0</v>
      </c>
      <c r="CI95">
        <f t="shared" si="466"/>
        <v>0</v>
      </c>
      <c r="CJ95">
        <f t="shared" si="467"/>
        <v>0</v>
      </c>
      <c r="CK95">
        <f t="shared" si="467"/>
        <v>0</v>
      </c>
      <c r="CL95">
        <f t="shared" si="467"/>
        <v>0</v>
      </c>
      <c r="CM95">
        <f t="shared" si="467"/>
        <v>0</v>
      </c>
      <c r="CN95">
        <f t="shared" si="467"/>
        <v>0</v>
      </c>
      <c r="CO95">
        <f t="shared" si="467"/>
        <v>0</v>
      </c>
      <c r="CP95">
        <f t="shared" si="467"/>
        <v>0</v>
      </c>
      <c r="CQ95">
        <f t="shared" si="467"/>
        <v>0</v>
      </c>
      <c r="CR95">
        <f t="shared" si="467"/>
        <v>0</v>
      </c>
      <c r="CS95">
        <f t="shared" si="467"/>
        <v>0</v>
      </c>
      <c r="CT95">
        <f t="shared" si="468"/>
        <v>0</v>
      </c>
      <c r="CU95">
        <f t="shared" si="468"/>
        <v>0</v>
      </c>
      <c r="CV95">
        <f t="shared" si="468"/>
        <v>0</v>
      </c>
      <c r="CW95">
        <f t="shared" si="468"/>
        <v>0</v>
      </c>
      <c r="CX95">
        <f t="shared" si="468"/>
        <v>0</v>
      </c>
      <c r="CY95">
        <f t="shared" si="468"/>
        <v>0</v>
      </c>
      <c r="CZ95">
        <f t="shared" si="468"/>
        <v>0</v>
      </c>
      <c r="DA95">
        <f t="shared" si="468"/>
        <v>0</v>
      </c>
      <c r="DB95">
        <f t="shared" si="468"/>
        <v>0</v>
      </c>
      <c r="DC95">
        <f t="shared" si="468"/>
        <v>0</v>
      </c>
      <c r="DD95">
        <f t="shared" si="469"/>
        <v>0</v>
      </c>
      <c r="DE95">
        <f t="shared" si="469"/>
        <v>0</v>
      </c>
      <c r="DF95">
        <f t="shared" si="469"/>
        <v>0</v>
      </c>
      <c r="DG95">
        <f t="shared" si="469"/>
        <v>0</v>
      </c>
      <c r="DH95">
        <f t="shared" si="469"/>
        <v>0</v>
      </c>
      <c r="DI95">
        <f t="shared" si="469"/>
        <v>0</v>
      </c>
      <c r="DJ95">
        <f t="shared" si="469"/>
        <v>0</v>
      </c>
      <c r="DK95">
        <f t="shared" si="469"/>
        <v>0</v>
      </c>
      <c r="DL95">
        <f t="shared" si="469"/>
        <v>0</v>
      </c>
      <c r="DM95">
        <f t="shared" si="469"/>
        <v>0</v>
      </c>
      <c r="DN95">
        <f t="shared" si="470"/>
        <v>0</v>
      </c>
      <c r="DO95">
        <f t="shared" si="470"/>
        <v>0</v>
      </c>
      <c r="DP95">
        <f t="shared" si="470"/>
        <v>0</v>
      </c>
      <c r="DQ95">
        <f t="shared" si="470"/>
        <v>0</v>
      </c>
      <c r="DR95">
        <f t="shared" si="470"/>
        <v>0</v>
      </c>
      <c r="DS95">
        <f t="shared" si="470"/>
        <v>0</v>
      </c>
      <c r="DT95">
        <f t="shared" si="470"/>
        <v>0</v>
      </c>
      <c r="DU95">
        <f t="shared" si="470"/>
        <v>0</v>
      </c>
      <c r="DV95">
        <f t="shared" si="470"/>
        <v>0</v>
      </c>
      <c r="DW95">
        <v>0</v>
      </c>
      <c r="DY95" s="10">
        <v>90</v>
      </c>
      <c r="DZ95">
        <f t="shared" si="327"/>
        <v>0</v>
      </c>
      <c r="EA95">
        <f t="shared" si="328"/>
        <v>0</v>
      </c>
      <c r="EB95">
        <f t="shared" si="329"/>
        <v>0</v>
      </c>
      <c r="EC95">
        <f t="shared" si="330"/>
        <v>0</v>
      </c>
      <c r="ED95">
        <f t="shared" si="331"/>
        <v>0</v>
      </c>
      <c r="EE95">
        <f t="shared" si="332"/>
        <v>0</v>
      </c>
      <c r="EF95">
        <f t="shared" si="333"/>
        <v>0</v>
      </c>
      <c r="EG95">
        <f t="shared" si="334"/>
        <v>0</v>
      </c>
      <c r="EH95">
        <f t="shared" si="335"/>
        <v>0</v>
      </c>
      <c r="EI95">
        <f t="shared" si="336"/>
        <v>0</v>
      </c>
      <c r="EJ95">
        <f t="shared" si="337"/>
        <v>0</v>
      </c>
      <c r="EK95">
        <f t="shared" si="338"/>
        <v>0</v>
      </c>
      <c r="EL95">
        <f t="shared" si="339"/>
        <v>0</v>
      </c>
      <c r="EM95">
        <f t="shared" si="340"/>
        <v>0</v>
      </c>
      <c r="EN95">
        <f t="shared" si="341"/>
        <v>0</v>
      </c>
      <c r="EO95">
        <f t="shared" si="342"/>
        <v>0</v>
      </c>
      <c r="EP95">
        <f t="shared" si="343"/>
        <v>0</v>
      </c>
      <c r="EQ95">
        <f t="shared" si="344"/>
        <v>0</v>
      </c>
      <c r="ER95">
        <f t="shared" si="345"/>
        <v>0</v>
      </c>
      <c r="ES95">
        <f t="shared" si="346"/>
        <v>0</v>
      </c>
      <c r="ET95">
        <f t="shared" si="347"/>
        <v>0</v>
      </c>
      <c r="EU95">
        <f t="shared" si="348"/>
        <v>0</v>
      </c>
      <c r="EV95">
        <f t="shared" si="349"/>
        <v>0</v>
      </c>
      <c r="EW95">
        <f t="shared" si="350"/>
        <v>0</v>
      </c>
      <c r="EX95">
        <f t="shared" si="351"/>
        <v>0</v>
      </c>
      <c r="EY95">
        <f t="shared" si="352"/>
        <v>0</v>
      </c>
      <c r="EZ95">
        <f t="shared" si="353"/>
        <v>0</v>
      </c>
      <c r="FA95">
        <f t="shared" si="354"/>
        <v>0</v>
      </c>
      <c r="FB95">
        <f t="shared" si="355"/>
        <v>0</v>
      </c>
      <c r="FC95">
        <f t="shared" si="356"/>
        <v>0</v>
      </c>
      <c r="FD95">
        <f t="shared" si="357"/>
        <v>0</v>
      </c>
      <c r="FE95">
        <f t="shared" si="358"/>
        <v>0</v>
      </c>
      <c r="FF95">
        <f t="shared" si="359"/>
        <v>0</v>
      </c>
      <c r="FG95">
        <f t="shared" si="360"/>
        <v>0</v>
      </c>
      <c r="FH95">
        <f t="shared" si="361"/>
        <v>0</v>
      </c>
      <c r="FI95">
        <f t="shared" si="362"/>
        <v>0</v>
      </c>
      <c r="FJ95">
        <f t="shared" si="363"/>
        <v>0</v>
      </c>
      <c r="FK95">
        <f t="shared" si="364"/>
        <v>0</v>
      </c>
      <c r="FL95">
        <f t="shared" si="365"/>
        <v>0</v>
      </c>
      <c r="FM95">
        <f t="shared" si="366"/>
        <v>0</v>
      </c>
      <c r="FN95">
        <f t="shared" si="367"/>
        <v>0</v>
      </c>
      <c r="FO95">
        <f t="shared" si="368"/>
        <v>0</v>
      </c>
      <c r="FP95">
        <f t="shared" si="369"/>
        <v>0</v>
      </c>
      <c r="FQ95">
        <f t="shared" si="370"/>
        <v>0</v>
      </c>
      <c r="FR95">
        <f t="shared" si="371"/>
        <v>0</v>
      </c>
      <c r="FS95">
        <f t="shared" si="372"/>
        <v>0</v>
      </c>
      <c r="FT95">
        <f t="shared" si="373"/>
        <v>0</v>
      </c>
      <c r="FU95">
        <f t="shared" si="374"/>
        <v>0</v>
      </c>
      <c r="FV95">
        <f t="shared" si="375"/>
        <v>0</v>
      </c>
      <c r="FW95">
        <f t="shared" si="376"/>
        <v>0</v>
      </c>
      <c r="FX95">
        <f t="shared" si="377"/>
        <v>0</v>
      </c>
      <c r="FY95">
        <f t="shared" si="378"/>
        <v>0</v>
      </c>
      <c r="FZ95">
        <f t="shared" si="379"/>
        <v>0</v>
      </c>
      <c r="GA95">
        <f t="shared" si="380"/>
        <v>0</v>
      </c>
      <c r="GB95">
        <f t="shared" si="381"/>
        <v>0</v>
      </c>
      <c r="GC95">
        <f t="shared" si="382"/>
        <v>0</v>
      </c>
      <c r="GD95">
        <f t="shared" si="383"/>
        <v>0</v>
      </c>
      <c r="GE95">
        <f t="shared" si="384"/>
        <v>0</v>
      </c>
      <c r="GF95">
        <f t="shared" si="385"/>
        <v>0</v>
      </c>
      <c r="GG95">
        <f t="shared" si="386"/>
        <v>0</v>
      </c>
      <c r="GH95">
        <f t="shared" si="387"/>
        <v>0</v>
      </c>
      <c r="GI95">
        <f t="shared" si="388"/>
        <v>0</v>
      </c>
      <c r="GJ95">
        <f t="shared" si="389"/>
        <v>0</v>
      </c>
      <c r="GK95">
        <f t="shared" si="390"/>
        <v>0</v>
      </c>
      <c r="GL95">
        <f t="shared" si="391"/>
        <v>0</v>
      </c>
      <c r="GM95">
        <f t="shared" si="392"/>
        <v>0</v>
      </c>
      <c r="GN95">
        <f t="shared" si="393"/>
        <v>0</v>
      </c>
      <c r="GO95">
        <f t="shared" si="394"/>
        <v>0</v>
      </c>
      <c r="GP95">
        <f t="shared" si="395"/>
        <v>0</v>
      </c>
      <c r="GQ95">
        <f t="shared" si="396"/>
        <v>0</v>
      </c>
      <c r="GR95">
        <f t="shared" si="397"/>
        <v>0</v>
      </c>
      <c r="GS95">
        <f t="shared" si="398"/>
        <v>0</v>
      </c>
      <c r="GT95">
        <f t="shared" si="399"/>
        <v>0</v>
      </c>
      <c r="GU95">
        <f t="shared" si="400"/>
        <v>0</v>
      </c>
      <c r="GV95">
        <f t="shared" si="401"/>
        <v>0</v>
      </c>
      <c r="GW95">
        <f t="shared" si="402"/>
        <v>0</v>
      </c>
      <c r="GX95">
        <f t="shared" si="403"/>
        <v>0</v>
      </c>
      <c r="GY95">
        <f t="shared" si="404"/>
        <v>0</v>
      </c>
      <c r="GZ95">
        <f t="shared" si="405"/>
        <v>0</v>
      </c>
      <c r="HA95">
        <f t="shared" si="406"/>
        <v>0</v>
      </c>
      <c r="HB95">
        <f t="shared" si="407"/>
        <v>0</v>
      </c>
      <c r="HC95">
        <f t="shared" si="408"/>
        <v>0</v>
      </c>
      <c r="HD95">
        <f t="shared" si="409"/>
        <v>0</v>
      </c>
      <c r="HE95">
        <f t="shared" si="410"/>
        <v>0</v>
      </c>
      <c r="HF95">
        <f t="shared" si="411"/>
        <v>0</v>
      </c>
      <c r="HG95">
        <f t="shared" si="412"/>
        <v>0</v>
      </c>
      <c r="HH95">
        <f t="shared" si="413"/>
        <v>0</v>
      </c>
      <c r="HI95">
        <f t="shared" si="414"/>
        <v>0</v>
      </c>
      <c r="HJ95">
        <f t="shared" si="415"/>
        <v>0</v>
      </c>
      <c r="HK95">
        <f t="shared" si="416"/>
        <v>0</v>
      </c>
      <c r="HL95">
        <f t="shared" si="417"/>
        <v>0</v>
      </c>
      <c r="HM95">
        <f t="shared" si="418"/>
        <v>0</v>
      </c>
      <c r="HN95">
        <f t="shared" si="419"/>
        <v>0</v>
      </c>
      <c r="HO95">
        <f t="shared" si="420"/>
        <v>0</v>
      </c>
      <c r="HP95">
        <f t="shared" si="421"/>
        <v>0</v>
      </c>
      <c r="HQ95">
        <f t="shared" si="422"/>
        <v>0</v>
      </c>
      <c r="HR95">
        <f t="shared" si="423"/>
        <v>0</v>
      </c>
      <c r="HS95">
        <f t="shared" si="424"/>
        <v>0</v>
      </c>
      <c r="HT95">
        <f t="shared" si="425"/>
        <v>0</v>
      </c>
      <c r="HU95">
        <f t="shared" si="426"/>
        <v>0</v>
      </c>
      <c r="HV95">
        <f t="shared" si="427"/>
        <v>0</v>
      </c>
      <c r="HW95">
        <f t="shared" si="428"/>
        <v>0</v>
      </c>
      <c r="HX95">
        <f t="shared" si="429"/>
        <v>0</v>
      </c>
      <c r="HY95">
        <f t="shared" si="430"/>
        <v>0</v>
      </c>
      <c r="HZ95">
        <f t="shared" si="431"/>
        <v>0</v>
      </c>
      <c r="IA95">
        <f t="shared" si="432"/>
        <v>0</v>
      </c>
      <c r="IB95">
        <f t="shared" si="433"/>
        <v>0</v>
      </c>
      <c r="IC95">
        <f t="shared" si="434"/>
        <v>0</v>
      </c>
      <c r="ID95">
        <f t="shared" si="435"/>
        <v>0</v>
      </c>
      <c r="IE95">
        <f t="shared" si="436"/>
        <v>0</v>
      </c>
      <c r="IF95">
        <f t="shared" si="437"/>
        <v>0</v>
      </c>
      <c r="IG95">
        <f t="shared" si="438"/>
        <v>0</v>
      </c>
      <c r="IH95">
        <f t="shared" si="439"/>
        <v>0</v>
      </c>
      <c r="II95">
        <f t="shared" si="440"/>
        <v>0</v>
      </c>
      <c r="IJ95">
        <f t="shared" si="441"/>
        <v>0</v>
      </c>
      <c r="IK95">
        <f t="shared" si="442"/>
        <v>0</v>
      </c>
      <c r="IL95">
        <f t="shared" si="443"/>
        <v>0</v>
      </c>
      <c r="IM95">
        <f t="shared" si="444"/>
        <v>0</v>
      </c>
      <c r="IN95">
        <f t="shared" si="445"/>
        <v>0</v>
      </c>
      <c r="IO95">
        <f t="shared" si="446"/>
        <v>0</v>
      </c>
    </row>
    <row r="96" spans="1:249" ht="15">
      <c r="A96" s="11">
        <v>91</v>
      </c>
      <c r="B96" s="11" t="str">
        <f>IF(A96&lt;=$E$2,Inputs!A96,"")</f>
        <v/>
      </c>
      <c r="C96" s="11">
        <f>IF(A96&lt;=$E$2,Inputs!D96,0)</f>
        <v>0</v>
      </c>
      <c r="D96" s="11">
        <f>IF(A96&lt;=$E$2,Inputs!F96,0)</f>
        <v>0</v>
      </c>
      <c r="E96" s="11">
        <f t="shared" si="326"/>
        <v>0</v>
      </c>
      <c r="G96" s="9">
        <v>91</v>
      </c>
      <c r="H96">
        <f t="shared" ref="H96:Q105" si="471">IF(OR($A96&gt;$E$2,H$5&gt;$E$2),0,IF(AND($A96&lt;=$E$2-3,H$5-$A96+1&gt;=1,H$5-$A96+1&lt;=4),CHOOSE(H$5-$A96+1,1,-3,3,-1),0)+IF(AND($A96-1&gt;=1,$A96-1&lt;=$E$2-3,H$5-$A96+2&gt;=1,H$5-$A96+2&lt;=4),-3*CHOOSE(H$5-$A96+2,1,-3,3,-1),0)+IF(AND($A96-2&gt;=1,$A96-2&lt;=$E$2-3,H$5-$A96+3&gt;=1,H$5-$A96+3&lt;=4),3*CHOOSE(H$5-$A96+3,1,-3,3,-1),0)+IF(AND($A96-3&gt;=1,$A96-3&lt;=$E$2-3,H$5-$A96+4&gt;=1,H$5-$A96+4&lt;=4),-1*CHOOSE(H$5-$A96+4,1,-3,3,-1),0))</f>
        <v>0</v>
      </c>
      <c r="I96">
        <f t="shared" si="471"/>
        <v>0</v>
      </c>
      <c r="J96">
        <f t="shared" si="471"/>
        <v>0</v>
      </c>
      <c r="K96">
        <f t="shared" si="471"/>
        <v>0</v>
      </c>
      <c r="L96">
        <f t="shared" si="471"/>
        <v>0</v>
      </c>
      <c r="M96">
        <f t="shared" si="471"/>
        <v>0</v>
      </c>
      <c r="N96">
        <f t="shared" si="471"/>
        <v>0</v>
      </c>
      <c r="O96">
        <f t="shared" si="471"/>
        <v>0</v>
      </c>
      <c r="P96">
        <f t="shared" si="471"/>
        <v>0</v>
      </c>
      <c r="Q96">
        <f t="shared" si="471"/>
        <v>0</v>
      </c>
      <c r="R96">
        <f t="shared" ref="R96:AA105" si="472">IF(OR($A96&gt;$E$2,R$5&gt;$E$2),0,IF(AND($A96&lt;=$E$2-3,R$5-$A96+1&gt;=1,R$5-$A96+1&lt;=4),CHOOSE(R$5-$A96+1,1,-3,3,-1),0)+IF(AND($A96-1&gt;=1,$A96-1&lt;=$E$2-3,R$5-$A96+2&gt;=1,R$5-$A96+2&lt;=4),-3*CHOOSE(R$5-$A96+2,1,-3,3,-1),0)+IF(AND($A96-2&gt;=1,$A96-2&lt;=$E$2-3,R$5-$A96+3&gt;=1,R$5-$A96+3&lt;=4),3*CHOOSE(R$5-$A96+3,1,-3,3,-1),0)+IF(AND($A96-3&gt;=1,$A96-3&lt;=$E$2-3,R$5-$A96+4&gt;=1,R$5-$A96+4&lt;=4),-1*CHOOSE(R$5-$A96+4,1,-3,3,-1),0))</f>
        <v>0</v>
      </c>
      <c r="S96">
        <f t="shared" si="472"/>
        <v>0</v>
      </c>
      <c r="T96">
        <f t="shared" si="472"/>
        <v>0</v>
      </c>
      <c r="U96">
        <f t="shared" si="472"/>
        <v>0</v>
      </c>
      <c r="V96">
        <f t="shared" si="472"/>
        <v>0</v>
      </c>
      <c r="W96">
        <f t="shared" si="472"/>
        <v>0</v>
      </c>
      <c r="X96">
        <f t="shared" si="472"/>
        <v>0</v>
      </c>
      <c r="Y96">
        <f t="shared" si="472"/>
        <v>0</v>
      </c>
      <c r="Z96">
        <f t="shared" si="472"/>
        <v>0</v>
      </c>
      <c r="AA96">
        <f t="shared" si="472"/>
        <v>0</v>
      </c>
      <c r="AB96">
        <f t="shared" ref="AB96:AK105" si="473">IF(OR($A96&gt;$E$2,AB$5&gt;$E$2),0,IF(AND($A96&lt;=$E$2-3,AB$5-$A96+1&gt;=1,AB$5-$A96+1&lt;=4),CHOOSE(AB$5-$A96+1,1,-3,3,-1),0)+IF(AND($A96-1&gt;=1,$A96-1&lt;=$E$2-3,AB$5-$A96+2&gt;=1,AB$5-$A96+2&lt;=4),-3*CHOOSE(AB$5-$A96+2,1,-3,3,-1),0)+IF(AND($A96-2&gt;=1,$A96-2&lt;=$E$2-3,AB$5-$A96+3&gt;=1,AB$5-$A96+3&lt;=4),3*CHOOSE(AB$5-$A96+3,1,-3,3,-1),0)+IF(AND($A96-3&gt;=1,$A96-3&lt;=$E$2-3,AB$5-$A96+4&gt;=1,AB$5-$A96+4&lt;=4),-1*CHOOSE(AB$5-$A96+4,1,-3,3,-1),0))</f>
        <v>0</v>
      </c>
      <c r="AC96">
        <f t="shared" si="473"/>
        <v>0</v>
      </c>
      <c r="AD96">
        <f t="shared" si="473"/>
        <v>0</v>
      </c>
      <c r="AE96">
        <f t="shared" si="473"/>
        <v>0</v>
      </c>
      <c r="AF96">
        <f t="shared" si="473"/>
        <v>0</v>
      </c>
      <c r="AG96">
        <f t="shared" si="473"/>
        <v>0</v>
      </c>
      <c r="AH96">
        <f t="shared" si="473"/>
        <v>0</v>
      </c>
      <c r="AI96">
        <f t="shared" si="473"/>
        <v>0</v>
      </c>
      <c r="AJ96">
        <f t="shared" si="473"/>
        <v>0</v>
      </c>
      <c r="AK96">
        <f t="shared" si="473"/>
        <v>0</v>
      </c>
      <c r="AL96">
        <f t="shared" ref="AL96:AU105" si="474">IF(OR($A96&gt;$E$2,AL$5&gt;$E$2),0,IF(AND($A96&lt;=$E$2-3,AL$5-$A96+1&gt;=1,AL$5-$A96+1&lt;=4),CHOOSE(AL$5-$A96+1,1,-3,3,-1),0)+IF(AND($A96-1&gt;=1,$A96-1&lt;=$E$2-3,AL$5-$A96+2&gt;=1,AL$5-$A96+2&lt;=4),-3*CHOOSE(AL$5-$A96+2,1,-3,3,-1),0)+IF(AND($A96-2&gt;=1,$A96-2&lt;=$E$2-3,AL$5-$A96+3&gt;=1,AL$5-$A96+3&lt;=4),3*CHOOSE(AL$5-$A96+3,1,-3,3,-1),0)+IF(AND($A96-3&gt;=1,$A96-3&lt;=$E$2-3,AL$5-$A96+4&gt;=1,AL$5-$A96+4&lt;=4),-1*CHOOSE(AL$5-$A96+4,1,-3,3,-1),0))</f>
        <v>0</v>
      </c>
      <c r="AM96">
        <f t="shared" si="474"/>
        <v>0</v>
      </c>
      <c r="AN96">
        <f t="shared" si="474"/>
        <v>0</v>
      </c>
      <c r="AO96">
        <f t="shared" si="474"/>
        <v>0</v>
      </c>
      <c r="AP96">
        <f t="shared" si="474"/>
        <v>0</v>
      </c>
      <c r="AQ96">
        <f t="shared" si="474"/>
        <v>0</v>
      </c>
      <c r="AR96">
        <f t="shared" si="474"/>
        <v>0</v>
      </c>
      <c r="AS96">
        <f t="shared" si="474"/>
        <v>0</v>
      </c>
      <c r="AT96">
        <f t="shared" si="474"/>
        <v>0</v>
      </c>
      <c r="AU96">
        <f t="shared" si="474"/>
        <v>0</v>
      </c>
      <c r="AV96">
        <f t="shared" ref="AV96:BE105" si="475">IF(OR($A96&gt;$E$2,AV$5&gt;$E$2),0,IF(AND($A96&lt;=$E$2-3,AV$5-$A96+1&gt;=1,AV$5-$A96+1&lt;=4),CHOOSE(AV$5-$A96+1,1,-3,3,-1),0)+IF(AND($A96-1&gt;=1,$A96-1&lt;=$E$2-3,AV$5-$A96+2&gt;=1,AV$5-$A96+2&lt;=4),-3*CHOOSE(AV$5-$A96+2,1,-3,3,-1),0)+IF(AND($A96-2&gt;=1,$A96-2&lt;=$E$2-3,AV$5-$A96+3&gt;=1,AV$5-$A96+3&lt;=4),3*CHOOSE(AV$5-$A96+3,1,-3,3,-1),0)+IF(AND($A96-3&gt;=1,$A96-3&lt;=$E$2-3,AV$5-$A96+4&gt;=1,AV$5-$A96+4&lt;=4),-1*CHOOSE(AV$5-$A96+4,1,-3,3,-1),0))</f>
        <v>0</v>
      </c>
      <c r="AW96">
        <f t="shared" si="475"/>
        <v>0</v>
      </c>
      <c r="AX96">
        <f t="shared" si="475"/>
        <v>0</v>
      </c>
      <c r="AY96">
        <f t="shared" si="475"/>
        <v>0</v>
      </c>
      <c r="AZ96">
        <f t="shared" si="475"/>
        <v>0</v>
      </c>
      <c r="BA96">
        <f t="shared" si="475"/>
        <v>0</v>
      </c>
      <c r="BB96">
        <f t="shared" si="475"/>
        <v>0</v>
      </c>
      <c r="BC96">
        <f t="shared" si="475"/>
        <v>0</v>
      </c>
      <c r="BD96">
        <f t="shared" si="475"/>
        <v>0</v>
      </c>
      <c r="BE96">
        <f t="shared" si="475"/>
        <v>0</v>
      </c>
      <c r="BF96">
        <f t="shared" ref="BF96:BO105" si="476">IF(OR($A96&gt;$E$2,BF$5&gt;$E$2),0,IF(AND($A96&lt;=$E$2-3,BF$5-$A96+1&gt;=1,BF$5-$A96+1&lt;=4),CHOOSE(BF$5-$A96+1,1,-3,3,-1),0)+IF(AND($A96-1&gt;=1,$A96-1&lt;=$E$2-3,BF$5-$A96+2&gt;=1,BF$5-$A96+2&lt;=4),-3*CHOOSE(BF$5-$A96+2,1,-3,3,-1),0)+IF(AND($A96-2&gt;=1,$A96-2&lt;=$E$2-3,BF$5-$A96+3&gt;=1,BF$5-$A96+3&lt;=4),3*CHOOSE(BF$5-$A96+3,1,-3,3,-1),0)+IF(AND($A96-3&gt;=1,$A96-3&lt;=$E$2-3,BF$5-$A96+4&gt;=1,BF$5-$A96+4&lt;=4),-1*CHOOSE(BF$5-$A96+4,1,-3,3,-1),0))</f>
        <v>0</v>
      </c>
      <c r="BG96">
        <f t="shared" si="476"/>
        <v>0</v>
      </c>
      <c r="BH96">
        <f t="shared" si="476"/>
        <v>0</v>
      </c>
      <c r="BI96">
        <f t="shared" si="476"/>
        <v>0</v>
      </c>
      <c r="BJ96">
        <f t="shared" si="476"/>
        <v>0</v>
      </c>
      <c r="BK96">
        <f t="shared" si="476"/>
        <v>0</v>
      </c>
      <c r="BL96">
        <f t="shared" si="476"/>
        <v>0</v>
      </c>
      <c r="BM96">
        <f t="shared" si="476"/>
        <v>0</v>
      </c>
      <c r="BN96">
        <f t="shared" si="476"/>
        <v>0</v>
      </c>
      <c r="BO96">
        <f t="shared" si="476"/>
        <v>0</v>
      </c>
      <c r="BP96">
        <f t="shared" ref="BP96:BY105" si="477">IF(OR($A96&gt;$E$2,BP$5&gt;$E$2),0,IF(AND($A96&lt;=$E$2-3,BP$5-$A96+1&gt;=1,BP$5-$A96+1&lt;=4),CHOOSE(BP$5-$A96+1,1,-3,3,-1),0)+IF(AND($A96-1&gt;=1,$A96-1&lt;=$E$2-3,BP$5-$A96+2&gt;=1,BP$5-$A96+2&lt;=4),-3*CHOOSE(BP$5-$A96+2,1,-3,3,-1),0)+IF(AND($A96-2&gt;=1,$A96-2&lt;=$E$2-3,BP$5-$A96+3&gt;=1,BP$5-$A96+3&lt;=4),3*CHOOSE(BP$5-$A96+3,1,-3,3,-1),0)+IF(AND($A96-3&gt;=1,$A96-3&lt;=$E$2-3,BP$5-$A96+4&gt;=1,BP$5-$A96+4&lt;=4),-1*CHOOSE(BP$5-$A96+4,1,-3,3,-1),0))</f>
        <v>0</v>
      </c>
      <c r="BQ96">
        <f t="shared" si="477"/>
        <v>0</v>
      </c>
      <c r="BR96">
        <f t="shared" si="477"/>
        <v>0</v>
      </c>
      <c r="BS96">
        <f t="shared" si="477"/>
        <v>0</v>
      </c>
      <c r="BT96">
        <f t="shared" si="477"/>
        <v>0</v>
      </c>
      <c r="BU96">
        <f t="shared" si="477"/>
        <v>0</v>
      </c>
      <c r="BV96">
        <f t="shared" si="477"/>
        <v>0</v>
      </c>
      <c r="BW96">
        <f t="shared" si="477"/>
        <v>0</v>
      </c>
      <c r="BX96">
        <f t="shared" si="477"/>
        <v>0</v>
      </c>
      <c r="BY96">
        <f t="shared" si="477"/>
        <v>0</v>
      </c>
      <c r="BZ96">
        <f t="shared" ref="BZ96:CI105" si="478">IF(OR($A96&gt;$E$2,BZ$5&gt;$E$2),0,IF(AND($A96&lt;=$E$2-3,BZ$5-$A96+1&gt;=1,BZ$5-$A96+1&lt;=4),CHOOSE(BZ$5-$A96+1,1,-3,3,-1),0)+IF(AND($A96-1&gt;=1,$A96-1&lt;=$E$2-3,BZ$5-$A96+2&gt;=1,BZ$5-$A96+2&lt;=4),-3*CHOOSE(BZ$5-$A96+2,1,-3,3,-1),0)+IF(AND($A96-2&gt;=1,$A96-2&lt;=$E$2-3,BZ$5-$A96+3&gt;=1,BZ$5-$A96+3&lt;=4),3*CHOOSE(BZ$5-$A96+3,1,-3,3,-1),0)+IF(AND($A96-3&gt;=1,$A96-3&lt;=$E$2-3,BZ$5-$A96+4&gt;=1,BZ$5-$A96+4&lt;=4),-1*CHOOSE(BZ$5-$A96+4,1,-3,3,-1),0))</f>
        <v>0</v>
      </c>
      <c r="CA96">
        <f t="shared" si="478"/>
        <v>0</v>
      </c>
      <c r="CB96">
        <f t="shared" si="478"/>
        <v>0</v>
      </c>
      <c r="CC96">
        <f t="shared" si="478"/>
        <v>0</v>
      </c>
      <c r="CD96">
        <f t="shared" si="478"/>
        <v>0</v>
      </c>
      <c r="CE96">
        <f t="shared" si="478"/>
        <v>0</v>
      </c>
      <c r="CF96">
        <f t="shared" si="478"/>
        <v>0</v>
      </c>
      <c r="CG96">
        <f t="shared" si="478"/>
        <v>0</v>
      </c>
      <c r="CH96">
        <f t="shared" si="478"/>
        <v>0</v>
      </c>
      <c r="CI96">
        <f t="shared" si="478"/>
        <v>0</v>
      </c>
      <c r="CJ96">
        <f t="shared" ref="CJ96:CS105" si="479">IF(OR($A96&gt;$E$2,CJ$5&gt;$E$2),0,IF(AND($A96&lt;=$E$2-3,CJ$5-$A96+1&gt;=1,CJ$5-$A96+1&lt;=4),CHOOSE(CJ$5-$A96+1,1,-3,3,-1),0)+IF(AND($A96-1&gt;=1,$A96-1&lt;=$E$2-3,CJ$5-$A96+2&gt;=1,CJ$5-$A96+2&lt;=4),-3*CHOOSE(CJ$5-$A96+2,1,-3,3,-1),0)+IF(AND($A96-2&gt;=1,$A96-2&lt;=$E$2-3,CJ$5-$A96+3&gt;=1,CJ$5-$A96+3&lt;=4),3*CHOOSE(CJ$5-$A96+3,1,-3,3,-1),0)+IF(AND($A96-3&gt;=1,$A96-3&lt;=$E$2-3,CJ$5-$A96+4&gt;=1,CJ$5-$A96+4&lt;=4),-1*CHOOSE(CJ$5-$A96+4,1,-3,3,-1),0))</f>
        <v>0</v>
      </c>
      <c r="CK96">
        <f t="shared" si="479"/>
        <v>0</v>
      </c>
      <c r="CL96">
        <f t="shared" si="479"/>
        <v>0</v>
      </c>
      <c r="CM96">
        <f t="shared" si="479"/>
        <v>0</v>
      </c>
      <c r="CN96">
        <f t="shared" si="479"/>
        <v>0</v>
      </c>
      <c r="CO96">
        <f t="shared" si="479"/>
        <v>0</v>
      </c>
      <c r="CP96">
        <f t="shared" si="479"/>
        <v>0</v>
      </c>
      <c r="CQ96">
        <f t="shared" si="479"/>
        <v>0</v>
      </c>
      <c r="CR96">
        <f t="shared" si="479"/>
        <v>0</v>
      </c>
      <c r="CS96">
        <f t="shared" si="479"/>
        <v>0</v>
      </c>
      <c r="CT96">
        <f t="shared" ref="CT96:DC105" si="480">IF(OR($A96&gt;$E$2,CT$5&gt;$E$2),0,IF(AND($A96&lt;=$E$2-3,CT$5-$A96+1&gt;=1,CT$5-$A96+1&lt;=4),CHOOSE(CT$5-$A96+1,1,-3,3,-1),0)+IF(AND($A96-1&gt;=1,$A96-1&lt;=$E$2-3,CT$5-$A96+2&gt;=1,CT$5-$A96+2&lt;=4),-3*CHOOSE(CT$5-$A96+2,1,-3,3,-1),0)+IF(AND($A96-2&gt;=1,$A96-2&lt;=$E$2-3,CT$5-$A96+3&gt;=1,CT$5-$A96+3&lt;=4),3*CHOOSE(CT$5-$A96+3,1,-3,3,-1),0)+IF(AND($A96-3&gt;=1,$A96-3&lt;=$E$2-3,CT$5-$A96+4&gt;=1,CT$5-$A96+4&lt;=4),-1*CHOOSE(CT$5-$A96+4,1,-3,3,-1),0))</f>
        <v>0</v>
      </c>
      <c r="CU96">
        <f t="shared" si="480"/>
        <v>0</v>
      </c>
      <c r="CV96">
        <f t="shared" si="480"/>
        <v>0</v>
      </c>
      <c r="CW96">
        <f t="shared" si="480"/>
        <v>0</v>
      </c>
      <c r="CX96">
        <f t="shared" si="480"/>
        <v>0</v>
      </c>
      <c r="CY96">
        <f t="shared" si="480"/>
        <v>0</v>
      </c>
      <c r="CZ96">
        <f t="shared" si="480"/>
        <v>0</v>
      </c>
      <c r="DA96">
        <f t="shared" si="480"/>
        <v>0</v>
      </c>
      <c r="DB96">
        <f t="shared" si="480"/>
        <v>0</v>
      </c>
      <c r="DC96">
        <f t="shared" si="480"/>
        <v>0</v>
      </c>
      <c r="DD96">
        <f t="shared" ref="DD96:DM105" si="481">IF(OR($A96&gt;$E$2,DD$5&gt;$E$2),0,IF(AND($A96&lt;=$E$2-3,DD$5-$A96+1&gt;=1,DD$5-$A96+1&lt;=4),CHOOSE(DD$5-$A96+1,1,-3,3,-1),0)+IF(AND($A96-1&gt;=1,$A96-1&lt;=$E$2-3,DD$5-$A96+2&gt;=1,DD$5-$A96+2&lt;=4),-3*CHOOSE(DD$5-$A96+2,1,-3,3,-1),0)+IF(AND($A96-2&gt;=1,$A96-2&lt;=$E$2-3,DD$5-$A96+3&gt;=1,DD$5-$A96+3&lt;=4),3*CHOOSE(DD$5-$A96+3,1,-3,3,-1),0)+IF(AND($A96-3&gt;=1,$A96-3&lt;=$E$2-3,DD$5-$A96+4&gt;=1,DD$5-$A96+4&lt;=4),-1*CHOOSE(DD$5-$A96+4,1,-3,3,-1),0))</f>
        <v>0</v>
      </c>
      <c r="DE96">
        <f t="shared" si="481"/>
        <v>0</v>
      </c>
      <c r="DF96">
        <f t="shared" si="481"/>
        <v>0</v>
      </c>
      <c r="DG96">
        <f t="shared" si="481"/>
        <v>0</v>
      </c>
      <c r="DH96">
        <f t="shared" si="481"/>
        <v>0</v>
      </c>
      <c r="DI96">
        <f t="shared" si="481"/>
        <v>0</v>
      </c>
      <c r="DJ96">
        <f t="shared" si="481"/>
        <v>0</v>
      </c>
      <c r="DK96">
        <f t="shared" si="481"/>
        <v>0</v>
      </c>
      <c r="DL96">
        <f t="shared" si="481"/>
        <v>0</v>
      </c>
      <c r="DM96">
        <f t="shared" si="481"/>
        <v>0</v>
      </c>
      <c r="DN96">
        <f t="shared" ref="DN96:DV105" si="482">IF(OR($A96&gt;$E$2,DN$5&gt;$E$2),0,IF(AND($A96&lt;=$E$2-3,DN$5-$A96+1&gt;=1,DN$5-$A96+1&lt;=4),CHOOSE(DN$5-$A96+1,1,-3,3,-1),0)+IF(AND($A96-1&gt;=1,$A96-1&lt;=$E$2-3,DN$5-$A96+2&gt;=1,DN$5-$A96+2&lt;=4),-3*CHOOSE(DN$5-$A96+2,1,-3,3,-1),0)+IF(AND($A96-2&gt;=1,$A96-2&lt;=$E$2-3,DN$5-$A96+3&gt;=1,DN$5-$A96+3&lt;=4),3*CHOOSE(DN$5-$A96+3,1,-3,3,-1),0)+IF(AND($A96-3&gt;=1,$A96-3&lt;=$E$2-3,DN$5-$A96+4&gt;=1,DN$5-$A96+4&lt;=4),-1*CHOOSE(DN$5-$A96+4,1,-3,3,-1),0))</f>
        <v>0</v>
      </c>
      <c r="DO96">
        <f t="shared" si="482"/>
        <v>0</v>
      </c>
      <c r="DP96">
        <f t="shared" si="482"/>
        <v>0</v>
      </c>
      <c r="DQ96">
        <f t="shared" si="482"/>
        <v>0</v>
      </c>
      <c r="DR96">
        <f t="shared" si="482"/>
        <v>0</v>
      </c>
      <c r="DS96">
        <f t="shared" si="482"/>
        <v>0</v>
      </c>
      <c r="DT96">
        <f t="shared" si="482"/>
        <v>0</v>
      </c>
      <c r="DU96">
        <f t="shared" si="482"/>
        <v>0</v>
      </c>
      <c r="DV96">
        <f t="shared" si="482"/>
        <v>0</v>
      </c>
      <c r="DW96">
        <v>0</v>
      </c>
      <c r="DY96" s="10">
        <v>91</v>
      </c>
      <c r="DZ96">
        <f t="shared" si="327"/>
        <v>0</v>
      </c>
      <c r="EA96">
        <f t="shared" si="328"/>
        <v>0</v>
      </c>
      <c r="EB96">
        <f t="shared" si="329"/>
        <v>0</v>
      </c>
      <c r="EC96">
        <f t="shared" si="330"/>
        <v>0</v>
      </c>
      <c r="ED96">
        <f t="shared" si="331"/>
        <v>0</v>
      </c>
      <c r="EE96">
        <f t="shared" si="332"/>
        <v>0</v>
      </c>
      <c r="EF96">
        <f t="shared" si="333"/>
        <v>0</v>
      </c>
      <c r="EG96">
        <f t="shared" si="334"/>
        <v>0</v>
      </c>
      <c r="EH96">
        <f t="shared" si="335"/>
        <v>0</v>
      </c>
      <c r="EI96">
        <f t="shared" si="336"/>
        <v>0</v>
      </c>
      <c r="EJ96">
        <f t="shared" si="337"/>
        <v>0</v>
      </c>
      <c r="EK96">
        <f t="shared" si="338"/>
        <v>0</v>
      </c>
      <c r="EL96">
        <f t="shared" si="339"/>
        <v>0</v>
      </c>
      <c r="EM96">
        <f t="shared" si="340"/>
        <v>0</v>
      </c>
      <c r="EN96">
        <f t="shared" si="341"/>
        <v>0</v>
      </c>
      <c r="EO96">
        <f t="shared" si="342"/>
        <v>0</v>
      </c>
      <c r="EP96">
        <f t="shared" si="343"/>
        <v>0</v>
      </c>
      <c r="EQ96">
        <f t="shared" si="344"/>
        <v>0</v>
      </c>
      <c r="ER96">
        <f t="shared" si="345"/>
        <v>0</v>
      </c>
      <c r="ES96">
        <f t="shared" si="346"/>
        <v>0</v>
      </c>
      <c r="ET96">
        <f t="shared" si="347"/>
        <v>0</v>
      </c>
      <c r="EU96">
        <f t="shared" si="348"/>
        <v>0</v>
      </c>
      <c r="EV96">
        <f t="shared" si="349"/>
        <v>0</v>
      </c>
      <c r="EW96">
        <f t="shared" si="350"/>
        <v>0</v>
      </c>
      <c r="EX96">
        <f t="shared" si="351"/>
        <v>0</v>
      </c>
      <c r="EY96">
        <f t="shared" si="352"/>
        <v>0</v>
      </c>
      <c r="EZ96">
        <f t="shared" si="353"/>
        <v>0</v>
      </c>
      <c r="FA96">
        <f t="shared" si="354"/>
        <v>0</v>
      </c>
      <c r="FB96">
        <f t="shared" si="355"/>
        <v>0</v>
      </c>
      <c r="FC96">
        <f t="shared" si="356"/>
        <v>0</v>
      </c>
      <c r="FD96">
        <f t="shared" si="357"/>
        <v>0</v>
      </c>
      <c r="FE96">
        <f t="shared" si="358"/>
        <v>0</v>
      </c>
      <c r="FF96">
        <f t="shared" si="359"/>
        <v>0</v>
      </c>
      <c r="FG96">
        <f t="shared" si="360"/>
        <v>0</v>
      </c>
      <c r="FH96">
        <f t="shared" si="361"/>
        <v>0</v>
      </c>
      <c r="FI96">
        <f t="shared" si="362"/>
        <v>0</v>
      </c>
      <c r="FJ96">
        <f t="shared" si="363"/>
        <v>0</v>
      </c>
      <c r="FK96">
        <f t="shared" si="364"/>
        <v>0</v>
      </c>
      <c r="FL96">
        <f t="shared" si="365"/>
        <v>0</v>
      </c>
      <c r="FM96">
        <f t="shared" si="366"/>
        <v>0</v>
      </c>
      <c r="FN96">
        <f t="shared" si="367"/>
        <v>0</v>
      </c>
      <c r="FO96">
        <f t="shared" si="368"/>
        <v>0</v>
      </c>
      <c r="FP96">
        <f t="shared" si="369"/>
        <v>0</v>
      </c>
      <c r="FQ96">
        <f t="shared" si="370"/>
        <v>0</v>
      </c>
      <c r="FR96">
        <f t="shared" si="371"/>
        <v>0</v>
      </c>
      <c r="FS96">
        <f t="shared" si="372"/>
        <v>0</v>
      </c>
      <c r="FT96">
        <f t="shared" si="373"/>
        <v>0</v>
      </c>
      <c r="FU96">
        <f t="shared" si="374"/>
        <v>0</v>
      </c>
      <c r="FV96">
        <f t="shared" si="375"/>
        <v>0</v>
      </c>
      <c r="FW96">
        <f t="shared" si="376"/>
        <v>0</v>
      </c>
      <c r="FX96">
        <f t="shared" si="377"/>
        <v>0</v>
      </c>
      <c r="FY96">
        <f t="shared" si="378"/>
        <v>0</v>
      </c>
      <c r="FZ96">
        <f t="shared" si="379"/>
        <v>0</v>
      </c>
      <c r="GA96">
        <f t="shared" si="380"/>
        <v>0</v>
      </c>
      <c r="GB96">
        <f t="shared" si="381"/>
        <v>0</v>
      </c>
      <c r="GC96">
        <f t="shared" si="382"/>
        <v>0</v>
      </c>
      <c r="GD96">
        <f t="shared" si="383"/>
        <v>0</v>
      </c>
      <c r="GE96">
        <f t="shared" si="384"/>
        <v>0</v>
      </c>
      <c r="GF96">
        <f t="shared" si="385"/>
        <v>0</v>
      </c>
      <c r="GG96">
        <f t="shared" si="386"/>
        <v>0</v>
      </c>
      <c r="GH96">
        <f t="shared" si="387"/>
        <v>0</v>
      </c>
      <c r="GI96">
        <f t="shared" si="388"/>
        <v>0</v>
      </c>
      <c r="GJ96">
        <f t="shared" si="389"/>
        <v>0</v>
      </c>
      <c r="GK96">
        <f t="shared" si="390"/>
        <v>0</v>
      </c>
      <c r="GL96">
        <f t="shared" si="391"/>
        <v>0</v>
      </c>
      <c r="GM96">
        <f t="shared" si="392"/>
        <v>0</v>
      </c>
      <c r="GN96">
        <f t="shared" si="393"/>
        <v>0</v>
      </c>
      <c r="GO96">
        <f t="shared" si="394"/>
        <v>0</v>
      </c>
      <c r="GP96">
        <f t="shared" si="395"/>
        <v>0</v>
      </c>
      <c r="GQ96">
        <f t="shared" si="396"/>
        <v>0</v>
      </c>
      <c r="GR96">
        <f t="shared" si="397"/>
        <v>0</v>
      </c>
      <c r="GS96">
        <f t="shared" si="398"/>
        <v>0</v>
      </c>
      <c r="GT96">
        <f t="shared" si="399"/>
        <v>0</v>
      </c>
      <c r="GU96">
        <f t="shared" si="400"/>
        <v>0</v>
      </c>
      <c r="GV96">
        <f t="shared" si="401"/>
        <v>0</v>
      </c>
      <c r="GW96">
        <f t="shared" si="402"/>
        <v>0</v>
      </c>
      <c r="GX96">
        <f t="shared" si="403"/>
        <v>0</v>
      </c>
      <c r="GY96">
        <f t="shared" si="404"/>
        <v>0</v>
      </c>
      <c r="GZ96">
        <f t="shared" si="405"/>
        <v>0</v>
      </c>
      <c r="HA96">
        <f t="shared" si="406"/>
        <v>0</v>
      </c>
      <c r="HB96">
        <f t="shared" si="407"/>
        <v>0</v>
      </c>
      <c r="HC96">
        <f t="shared" si="408"/>
        <v>0</v>
      </c>
      <c r="HD96">
        <f t="shared" si="409"/>
        <v>0</v>
      </c>
      <c r="HE96">
        <f t="shared" si="410"/>
        <v>0</v>
      </c>
      <c r="HF96">
        <f t="shared" si="411"/>
        <v>0</v>
      </c>
      <c r="HG96">
        <f t="shared" si="412"/>
        <v>0</v>
      </c>
      <c r="HH96">
        <f t="shared" si="413"/>
        <v>0</v>
      </c>
      <c r="HI96">
        <f t="shared" si="414"/>
        <v>0</v>
      </c>
      <c r="HJ96">
        <f t="shared" si="415"/>
        <v>0</v>
      </c>
      <c r="HK96">
        <f t="shared" si="416"/>
        <v>0</v>
      </c>
      <c r="HL96">
        <f t="shared" si="417"/>
        <v>0</v>
      </c>
      <c r="HM96">
        <f t="shared" si="418"/>
        <v>0</v>
      </c>
      <c r="HN96">
        <f t="shared" si="419"/>
        <v>0</v>
      </c>
      <c r="HO96">
        <f t="shared" si="420"/>
        <v>0</v>
      </c>
      <c r="HP96">
        <f t="shared" si="421"/>
        <v>0</v>
      </c>
      <c r="HQ96">
        <f t="shared" si="422"/>
        <v>0</v>
      </c>
      <c r="HR96">
        <f t="shared" si="423"/>
        <v>0</v>
      </c>
      <c r="HS96">
        <f t="shared" si="424"/>
        <v>0</v>
      </c>
      <c r="HT96">
        <f t="shared" si="425"/>
        <v>0</v>
      </c>
      <c r="HU96">
        <f t="shared" si="426"/>
        <v>0</v>
      </c>
      <c r="HV96">
        <f t="shared" si="427"/>
        <v>0</v>
      </c>
      <c r="HW96">
        <f t="shared" si="428"/>
        <v>0</v>
      </c>
      <c r="HX96">
        <f t="shared" si="429"/>
        <v>0</v>
      </c>
      <c r="HY96">
        <f t="shared" si="430"/>
        <v>0</v>
      </c>
      <c r="HZ96">
        <f t="shared" si="431"/>
        <v>0</v>
      </c>
      <c r="IA96">
        <f t="shared" si="432"/>
        <v>0</v>
      </c>
      <c r="IB96">
        <f t="shared" si="433"/>
        <v>0</v>
      </c>
      <c r="IC96">
        <f t="shared" si="434"/>
        <v>0</v>
      </c>
      <c r="ID96">
        <f t="shared" si="435"/>
        <v>0</v>
      </c>
      <c r="IE96">
        <f t="shared" si="436"/>
        <v>0</v>
      </c>
      <c r="IF96">
        <f t="shared" si="437"/>
        <v>0</v>
      </c>
      <c r="IG96">
        <f t="shared" si="438"/>
        <v>0</v>
      </c>
      <c r="IH96">
        <f t="shared" si="439"/>
        <v>0</v>
      </c>
      <c r="II96">
        <f t="shared" si="440"/>
        <v>0</v>
      </c>
      <c r="IJ96">
        <f t="shared" si="441"/>
        <v>0</v>
      </c>
      <c r="IK96">
        <f t="shared" si="442"/>
        <v>0</v>
      </c>
      <c r="IL96">
        <f t="shared" si="443"/>
        <v>0</v>
      </c>
      <c r="IM96">
        <f t="shared" si="444"/>
        <v>0</v>
      </c>
      <c r="IN96">
        <f t="shared" si="445"/>
        <v>0</v>
      </c>
      <c r="IO96">
        <f t="shared" si="446"/>
        <v>0</v>
      </c>
    </row>
    <row r="97" spans="1:249" ht="15">
      <c r="A97" s="11">
        <v>92</v>
      </c>
      <c r="B97" s="11" t="str">
        <f>IF(A97&lt;=$E$2,Inputs!A97,"")</f>
        <v/>
      </c>
      <c r="C97" s="11">
        <f>IF(A97&lt;=$E$2,Inputs!D97,0)</f>
        <v>0</v>
      </c>
      <c r="D97" s="11">
        <f>IF(A97&lt;=$E$2,Inputs!F97,0)</f>
        <v>0</v>
      </c>
      <c r="E97" s="11">
        <f t="shared" si="326"/>
        <v>0</v>
      </c>
      <c r="G97" s="9">
        <v>92</v>
      </c>
      <c r="H97">
        <f t="shared" si="471"/>
        <v>0</v>
      </c>
      <c r="I97">
        <f t="shared" si="471"/>
        <v>0</v>
      </c>
      <c r="J97">
        <f t="shared" si="471"/>
        <v>0</v>
      </c>
      <c r="K97">
        <f t="shared" si="471"/>
        <v>0</v>
      </c>
      <c r="L97">
        <f t="shared" si="471"/>
        <v>0</v>
      </c>
      <c r="M97">
        <f t="shared" si="471"/>
        <v>0</v>
      </c>
      <c r="N97">
        <f t="shared" si="471"/>
        <v>0</v>
      </c>
      <c r="O97">
        <f t="shared" si="471"/>
        <v>0</v>
      </c>
      <c r="P97">
        <f t="shared" si="471"/>
        <v>0</v>
      </c>
      <c r="Q97">
        <f t="shared" si="471"/>
        <v>0</v>
      </c>
      <c r="R97">
        <f t="shared" si="472"/>
        <v>0</v>
      </c>
      <c r="S97">
        <f t="shared" si="472"/>
        <v>0</v>
      </c>
      <c r="T97">
        <f t="shared" si="472"/>
        <v>0</v>
      </c>
      <c r="U97">
        <f t="shared" si="472"/>
        <v>0</v>
      </c>
      <c r="V97">
        <f t="shared" si="472"/>
        <v>0</v>
      </c>
      <c r="W97">
        <f t="shared" si="472"/>
        <v>0</v>
      </c>
      <c r="X97">
        <f t="shared" si="472"/>
        <v>0</v>
      </c>
      <c r="Y97">
        <f t="shared" si="472"/>
        <v>0</v>
      </c>
      <c r="Z97">
        <f t="shared" si="472"/>
        <v>0</v>
      </c>
      <c r="AA97">
        <f t="shared" si="472"/>
        <v>0</v>
      </c>
      <c r="AB97">
        <f t="shared" si="473"/>
        <v>0</v>
      </c>
      <c r="AC97">
        <f t="shared" si="473"/>
        <v>0</v>
      </c>
      <c r="AD97">
        <f t="shared" si="473"/>
        <v>0</v>
      </c>
      <c r="AE97">
        <f t="shared" si="473"/>
        <v>0</v>
      </c>
      <c r="AF97">
        <f t="shared" si="473"/>
        <v>0</v>
      </c>
      <c r="AG97">
        <f t="shared" si="473"/>
        <v>0</v>
      </c>
      <c r="AH97">
        <f t="shared" si="473"/>
        <v>0</v>
      </c>
      <c r="AI97">
        <f t="shared" si="473"/>
        <v>0</v>
      </c>
      <c r="AJ97">
        <f t="shared" si="473"/>
        <v>0</v>
      </c>
      <c r="AK97">
        <f t="shared" si="473"/>
        <v>0</v>
      </c>
      <c r="AL97">
        <f t="shared" si="474"/>
        <v>0</v>
      </c>
      <c r="AM97">
        <f t="shared" si="474"/>
        <v>0</v>
      </c>
      <c r="AN97">
        <f t="shared" si="474"/>
        <v>0</v>
      </c>
      <c r="AO97">
        <f t="shared" si="474"/>
        <v>0</v>
      </c>
      <c r="AP97">
        <f t="shared" si="474"/>
        <v>0</v>
      </c>
      <c r="AQ97">
        <f t="shared" si="474"/>
        <v>0</v>
      </c>
      <c r="AR97">
        <f t="shared" si="474"/>
        <v>0</v>
      </c>
      <c r="AS97">
        <f t="shared" si="474"/>
        <v>0</v>
      </c>
      <c r="AT97">
        <f t="shared" si="474"/>
        <v>0</v>
      </c>
      <c r="AU97">
        <f t="shared" si="474"/>
        <v>0</v>
      </c>
      <c r="AV97">
        <f t="shared" si="475"/>
        <v>0</v>
      </c>
      <c r="AW97">
        <f t="shared" si="475"/>
        <v>0</v>
      </c>
      <c r="AX97">
        <f t="shared" si="475"/>
        <v>0</v>
      </c>
      <c r="AY97">
        <f t="shared" si="475"/>
        <v>0</v>
      </c>
      <c r="AZ97">
        <f t="shared" si="475"/>
        <v>0</v>
      </c>
      <c r="BA97">
        <f t="shared" si="475"/>
        <v>0</v>
      </c>
      <c r="BB97">
        <f t="shared" si="475"/>
        <v>0</v>
      </c>
      <c r="BC97">
        <f t="shared" si="475"/>
        <v>0</v>
      </c>
      <c r="BD97">
        <f t="shared" si="475"/>
        <v>0</v>
      </c>
      <c r="BE97">
        <f t="shared" si="475"/>
        <v>0</v>
      </c>
      <c r="BF97">
        <f t="shared" si="476"/>
        <v>0</v>
      </c>
      <c r="BG97">
        <f t="shared" si="476"/>
        <v>0</v>
      </c>
      <c r="BH97">
        <f t="shared" si="476"/>
        <v>0</v>
      </c>
      <c r="BI97">
        <f t="shared" si="476"/>
        <v>0</v>
      </c>
      <c r="BJ97">
        <f t="shared" si="476"/>
        <v>0</v>
      </c>
      <c r="BK97">
        <f t="shared" si="476"/>
        <v>0</v>
      </c>
      <c r="BL97">
        <f t="shared" si="476"/>
        <v>0</v>
      </c>
      <c r="BM97">
        <f t="shared" si="476"/>
        <v>0</v>
      </c>
      <c r="BN97">
        <f t="shared" si="476"/>
        <v>0</v>
      </c>
      <c r="BO97">
        <f t="shared" si="476"/>
        <v>0</v>
      </c>
      <c r="BP97">
        <f t="shared" si="477"/>
        <v>0</v>
      </c>
      <c r="BQ97">
        <f t="shared" si="477"/>
        <v>0</v>
      </c>
      <c r="BR97">
        <f t="shared" si="477"/>
        <v>0</v>
      </c>
      <c r="BS97">
        <f t="shared" si="477"/>
        <v>0</v>
      </c>
      <c r="BT97">
        <f t="shared" si="477"/>
        <v>0</v>
      </c>
      <c r="BU97">
        <f t="shared" si="477"/>
        <v>0</v>
      </c>
      <c r="BV97">
        <f t="shared" si="477"/>
        <v>0</v>
      </c>
      <c r="BW97">
        <f t="shared" si="477"/>
        <v>0</v>
      </c>
      <c r="BX97">
        <f t="shared" si="477"/>
        <v>0</v>
      </c>
      <c r="BY97">
        <f t="shared" si="477"/>
        <v>0</v>
      </c>
      <c r="BZ97">
        <f t="shared" si="478"/>
        <v>0</v>
      </c>
      <c r="CA97">
        <f t="shared" si="478"/>
        <v>0</v>
      </c>
      <c r="CB97">
        <f t="shared" si="478"/>
        <v>0</v>
      </c>
      <c r="CC97">
        <f t="shared" si="478"/>
        <v>0</v>
      </c>
      <c r="CD97">
        <f t="shared" si="478"/>
        <v>0</v>
      </c>
      <c r="CE97">
        <f t="shared" si="478"/>
        <v>0</v>
      </c>
      <c r="CF97">
        <f t="shared" si="478"/>
        <v>0</v>
      </c>
      <c r="CG97">
        <f t="shared" si="478"/>
        <v>0</v>
      </c>
      <c r="CH97">
        <f t="shared" si="478"/>
        <v>0</v>
      </c>
      <c r="CI97">
        <f t="shared" si="478"/>
        <v>0</v>
      </c>
      <c r="CJ97">
        <f t="shared" si="479"/>
        <v>0</v>
      </c>
      <c r="CK97">
        <f t="shared" si="479"/>
        <v>0</v>
      </c>
      <c r="CL97">
        <f t="shared" si="479"/>
        <v>0</v>
      </c>
      <c r="CM97">
        <f t="shared" si="479"/>
        <v>0</v>
      </c>
      <c r="CN97">
        <f t="shared" si="479"/>
        <v>0</v>
      </c>
      <c r="CO97">
        <f t="shared" si="479"/>
        <v>0</v>
      </c>
      <c r="CP97">
        <f t="shared" si="479"/>
        <v>0</v>
      </c>
      <c r="CQ97">
        <f t="shared" si="479"/>
        <v>0</v>
      </c>
      <c r="CR97">
        <f t="shared" si="479"/>
        <v>0</v>
      </c>
      <c r="CS97">
        <f t="shared" si="479"/>
        <v>0</v>
      </c>
      <c r="CT97">
        <f t="shared" si="480"/>
        <v>0</v>
      </c>
      <c r="CU97">
        <f t="shared" si="480"/>
        <v>0</v>
      </c>
      <c r="CV97">
        <f t="shared" si="480"/>
        <v>0</v>
      </c>
      <c r="CW97">
        <f t="shared" si="480"/>
        <v>0</v>
      </c>
      <c r="CX97">
        <f t="shared" si="480"/>
        <v>0</v>
      </c>
      <c r="CY97">
        <f t="shared" si="480"/>
        <v>0</v>
      </c>
      <c r="CZ97">
        <f t="shared" si="480"/>
        <v>0</v>
      </c>
      <c r="DA97">
        <f t="shared" si="480"/>
        <v>0</v>
      </c>
      <c r="DB97">
        <f t="shared" si="480"/>
        <v>0</v>
      </c>
      <c r="DC97">
        <f t="shared" si="480"/>
        <v>0</v>
      </c>
      <c r="DD97">
        <f t="shared" si="481"/>
        <v>0</v>
      </c>
      <c r="DE97">
        <f t="shared" si="481"/>
        <v>0</v>
      </c>
      <c r="DF97">
        <f t="shared" si="481"/>
        <v>0</v>
      </c>
      <c r="DG97">
        <f t="shared" si="481"/>
        <v>0</v>
      </c>
      <c r="DH97">
        <f t="shared" si="481"/>
        <v>0</v>
      </c>
      <c r="DI97">
        <f t="shared" si="481"/>
        <v>0</v>
      </c>
      <c r="DJ97">
        <f t="shared" si="481"/>
        <v>0</v>
      </c>
      <c r="DK97">
        <f t="shared" si="481"/>
        <v>0</v>
      </c>
      <c r="DL97">
        <f t="shared" si="481"/>
        <v>0</v>
      </c>
      <c r="DM97">
        <f t="shared" si="481"/>
        <v>0</v>
      </c>
      <c r="DN97">
        <f t="shared" si="482"/>
        <v>0</v>
      </c>
      <c r="DO97">
        <f t="shared" si="482"/>
        <v>0</v>
      </c>
      <c r="DP97">
        <f t="shared" si="482"/>
        <v>0</v>
      </c>
      <c r="DQ97">
        <f t="shared" si="482"/>
        <v>0</v>
      </c>
      <c r="DR97">
        <f t="shared" si="482"/>
        <v>0</v>
      </c>
      <c r="DS97">
        <f t="shared" si="482"/>
        <v>0</v>
      </c>
      <c r="DT97">
        <f t="shared" si="482"/>
        <v>0</v>
      </c>
      <c r="DU97">
        <f t="shared" si="482"/>
        <v>0</v>
      </c>
      <c r="DV97">
        <f t="shared" si="482"/>
        <v>0</v>
      </c>
      <c r="DW97">
        <v>0</v>
      </c>
      <c r="DY97" s="10">
        <v>92</v>
      </c>
      <c r="DZ97">
        <f t="shared" si="327"/>
        <v>0</v>
      </c>
      <c r="EA97">
        <f t="shared" si="328"/>
        <v>0</v>
      </c>
      <c r="EB97">
        <f t="shared" si="329"/>
        <v>0</v>
      </c>
      <c r="EC97">
        <f t="shared" si="330"/>
        <v>0</v>
      </c>
      <c r="ED97">
        <f t="shared" si="331"/>
        <v>0</v>
      </c>
      <c r="EE97">
        <f t="shared" si="332"/>
        <v>0</v>
      </c>
      <c r="EF97">
        <f t="shared" si="333"/>
        <v>0</v>
      </c>
      <c r="EG97">
        <f t="shared" si="334"/>
        <v>0</v>
      </c>
      <c r="EH97">
        <f t="shared" si="335"/>
        <v>0</v>
      </c>
      <c r="EI97">
        <f t="shared" si="336"/>
        <v>0</v>
      </c>
      <c r="EJ97">
        <f t="shared" si="337"/>
        <v>0</v>
      </c>
      <c r="EK97">
        <f t="shared" si="338"/>
        <v>0</v>
      </c>
      <c r="EL97">
        <f t="shared" si="339"/>
        <v>0</v>
      </c>
      <c r="EM97">
        <f t="shared" si="340"/>
        <v>0</v>
      </c>
      <c r="EN97">
        <f t="shared" si="341"/>
        <v>0</v>
      </c>
      <c r="EO97">
        <f t="shared" si="342"/>
        <v>0</v>
      </c>
      <c r="EP97">
        <f t="shared" si="343"/>
        <v>0</v>
      </c>
      <c r="EQ97">
        <f t="shared" si="344"/>
        <v>0</v>
      </c>
      <c r="ER97">
        <f t="shared" si="345"/>
        <v>0</v>
      </c>
      <c r="ES97">
        <f t="shared" si="346"/>
        <v>0</v>
      </c>
      <c r="ET97">
        <f t="shared" si="347"/>
        <v>0</v>
      </c>
      <c r="EU97">
        <f t="shared" si="348"/>
        <v>0</v>
      </c>
      <c r="EV97">
        <f t="shared" si="349"/>
        <v>0</v>
      </c>
      <c r="EW97">
        <f t="shared" si="350"/>
        <v>0</v>
      </c>
      <c r="EX97">
        <f t="shared" si="351"/>
        <v>0</v>
      </c>
      <c r="EY97">
        <f t="shared" si="352"/>
        <v>0</v>
      </c>
      <c r="EZ97">
        <f t="shared" si="353"/>
        <v>0</v>
      </c>
      <c r="FA97">
        <f t="shared" si="354"/>
        <v>0</v>
      </c>
      <c r="FB97">
        <f t="shared" si="355"/>
        <v>0</v>
      </c>
      <c r="FC97">
        <f t="shared" si="356"/>
        <v>0</v>
      </c>
      <c r="FD97">
        <f t="shared" si="357"/>
        <v>0</v>
      </c>
      <c r="FE97">
        <f t="shared" si="358"/>
        <v>0</v>
      </c>
      <c r="FF97">
        <f t="shared" si="359"/>
        <v>0</v>
      </c>
      <c r="FG97">
        <f t="shared" si="360"/>
        <v>0</v>
      </c>
      <c r="FH97">
        <f t="shared" si="361"/>
        <v>0</v>
      </c>
      <c r="FI97">
        <f t="shared" si="362"/>
        <v>0</v>
      </c>
      <c r="FJ97">
        <f t="shared" si="363"/>
        <v>0</v>
      </c>
      <c r="FK97">
        <f t="shared" si="364"/>
        <v>0</v>
      </c>
      <c r="FL97">
        <f t="shared" si="365"/>
        <v>0</v>
      </c>
      <c r="FM97">
        <f t="shared" si="366"/>
        <v>0</v>
      </c>
      <c r="FN97">
        <f t="shared" si="367"/>
        <v>0</v>
      </c>
      <c r="FO97">
        <f t="shared" si="368"/>
        <v>0</v>
      </c>
      <c r="FP97">
        <f t="shared" si="369"/>
        <v>0</v>
      </c>
      <c r="FQ97">
        <f t="shared" si="370"/>
        <v>0</v>
      </c>
      <c r="FR97">
        <f t="shared" si="371"/>
        <v>0</v>
      </c>
      <c r="FS97">
        <f t="shared" si="372"/>
        <v>0</v>
      </c>
      <c r="FT97">
        <f t="shared" si="373"/>
        <v>0</v>
      </c>
      <c r="FU97">
        <f t="shared" si="374"/>
        <v>0</v>
      </c>
      <c r="FV97">
        <f t="shared" si="375"/>
        <v>0</v>
      </c>
      <c r="FW97">
        <f t="shared" si="376"/>
        <v>0</v>
      </c>
      <c r="FX97">
        <f t="shared" si="377"/>
        <v>0</v>
      </c>
      <c r="FY97">
        <f t="shared" si="378"/>
        <v>0</v>
      </c>
      <c r="FZ97">
        <f t="shared" si="379"/>
        <v>0</v>
      </c>
      <c r="GA97">
        <f t="shared" si="380"/>
        <v>0</v>
      </c>
      <c r="GB97">
        <f t="shared" si="381"/>
        <v>0</v>
      </c>
      <c r="GC97">
        <f t="shared" si="382"/>
        <v>0</v>
      </c>
      <c r="GD97">
        <f t="shared" si="383"/>
        <v>0</v>
      </c>
      <c r="GE97">
        <f t="shared" si="384"/>
        <v>0</v>
      </c>
      <c r="GF97">
        <f t="shared" si="385"/>
        <v>0</v>
      </c>
      <c r="GG97">
        <f t="shared" si="386"/>
        <v>0</v>
      </c>
      <c r="GH97">
        <f t="shared" si="387"/>
        <v>0</v>
      </c>
      <c r="GI97">
        <f t="shared" si="388"/>
        <v>0</v>
      </c>
      <c r="GJ97">
        <f t="shared" si="389"/>
        <v>0</v>
      </c>
      <c r="GK97">
        <f t="shared" si="390"/>
        <v>0</v>
      </c>
      <c r="GL97">
        <f t="shared" si="391"/>
        <v>0</v>
      </c>
      <c r="GM97">
        <f t="shared" si="392"/>
        <v>0</v>
      </c>
      <c r="GN97">
        <f t="shared" si="393"/>
        <v>0</v>
      </c>
      <c r="GO97">
        <f t="shared" si="394"/>
        <v>0</v>
      </c>
      <c r="GP97">
        <f t="shared" si="395"/>
        <v>0</v>
      </c>
      <c r="GQ97">
        <f t="shared" si="396"/>
        <v>0</v>
      </c>
      <c r="GR97">
        <f t="shared" si="397"/>
        <v>0</v>
      </c>
      <c r="GS97">
        <f t="shared" si="398"/>
        <v>0</v>
      </c>
      <c r="GT97">
        <f t="shared" si="399"/>
        <v>0</v>
      </c>
      <c r="GU97">
        <f t="shared" si="400"/>
        <v>0</v>
      </c>
      <c r="GV97">
        <f t="shared" si="401"/>
        <v>0</v>
      </c>
      <c r="GW97">
        <f t="shared" si="402"/>
        <v>0</v>
      </c>
      <c r="GX97">
        <f t="shared" si="403"/>
        <v>0</v>
      </c>
      <c r="GY97">
        <f t="shared" si="404"/>
        <v>0</v>
      </c>
      <c r="GZ97">
        <f t="shared" si="405"/>
        <v>0</v>
      </c>
      <c r="HA97">
        <f t="shared" si="406"/>
        <v>0</v>
      </c>
      <c r="HB97">
        <f t="shared" si="407"/>
        <v>0</v>
      </c>
      <c r="HC97">
        <f t="shared" si="408"/>
        <v>0</v>
      </c>
      <c r="HD97">
        <f t="shared" si="409"/>
        <v>0</v>
      </c>
      <c r="HE97">
        <f t="shared" si="410"/>
        <v>0</v>
      </c>
      <c r="HF97">
        <f t="shared" si="411"/>
        <v>0</v>
      </c>
      <c r="HG97">
        <f t="shared" si="412"/>
        <v>0</v>
      </c>
      <c r="HH97">
        <f t="shared" si="413"/>
        <v>0</v>
      </c>
      <c r="HI97">
        <f t="shared" si="414"/>
        <v>0</v>
      </c>
      <c r="HJ97">
        <f t="shared" si="415"/>
        <v>0</v>
      </c>
      <c r="HK97">
        <f t="shared" si="416"/>
        <v>0</v>
      </c>
      <c r="HL97">
        <f t="shared" si="417"/>
        <v>0</v>
      </c>
      <c r="HM97">
        <f t="shared" si="418"/>
        <v>0</v>
      </c>
      <c r="HN97">
        <f t="shared" si="419"/>
        <v>0</v>
      </c>
      <c r="HO97">
        <f t="shared" si="420"/>
        <v>0</v>
      </c>
      <c r="HP97">
        <f t="shared" si="421"/>
        <v>0</v>
      </c>
      <c r="HQ97">
        <f t="shared" si="422"/>
        <v>0</v>
      </c>
      <c r="HR97">
        <f t="shared" si="423"/>
        <v>0</v>
      </c>
      <c r="HS97">
        <f t="shared" si="424"/>
        <v>0</v>
      </c>
      <c r="HT97">
        <f t="shared" si="425"/>
        <v>0</v>
      </c>
      <c r="HU97">
        <f t="shared" si="426"/>
        <v>0</v>
      </c>
      <c r="HV97">
        <f t="shared" si="427"/>
        <v>0</v>
      </c>
      <c r="HW97">
        <f t="shared" si="428"/>
        <v>0</v>
      </c>
      <c r="HX97">
        <f t="shared" si="429"/>
        <v>0</v>
      </c>
      <c r="HY97">
        <f t="shared" si="430"/>
        <v>0</v>
      </c>
      <c r="HZ97">
        <f t="shared" si="431"/>
        <v>0</v>
      </c>
      <c r="IA97">
        <f t="shared" si="432"/>
        <v>0</v>
      </c>
      <c r="IB97">
        <f t="shared" si="433"/>
        <v>0</v>
      </c>
      <c r="IC97">
        <f t="shared" si="434"/>
        <v>0</v>
      </c>
      <c r="ID97">
        <f t="shared" si="435"/>
        <v>0</v>
      </c>
      <c r="IE97">
        <f t="shared" si="436"/>
        <v>0</v>
      </c>
      <c r="IF97">
        <f t="shared" si="437"/>
        <v>0</v>
      </c>
      <c r="IG97">
        <f t="shared" si="438"/>
        <v>0</v>
      </c>
      <c r="IH97">
        <f t="shared" si="439"/>
        <v>0</v>
      </c>
      <c r="II97">
        <f t="shared" si="440"/>
        <v>0</v>
      </c>
      <c r="IJ97">
        <f t="shared" si="441"/>
        <v>0</v>
      </c>
      <c r="IK97">
        <f t="shared" si="442"/>
        <v>0</v>
      </c>
      <c r="IL97">
        <f t="shared" si="443"/>
        <v>0</v>
      </c>
      <c r="IM97">
        <f t="shared" si="444"/>
        <v>0</v>
      </c>
      <c r="IN97">
        <f t="shared" si="445"/>
        <v>0</v>
      </c>
      <c r="IO97">
        <f t="shared" si="446"/>
        <v>0</v>
      </c>
    </row>
    <row r="98" spans="1:249" ht="15">
      <c r="A98" s="11">
        <v>93</v>
      </c>
      <c r="B98" s="11" t="str">
        <f>IF(A98&lt;=$E$2,Inputs!A98,"")</f>
        <v/>
      </c>
      <c r="C98" s="11">
        <f>IF(A98&lt;=$E$2,Inputs!D98,0)</f>
        <v>0</v>
      </c>
      <c r="D98" s="11">
        <f>IF(A98&lt;=$E$2,Inputs!F98,0)</f>
        <v>0</v>
      </c>
      <c r="E98" s="11">
        <f t="shared" si="326"/>
        <v>0</v>
      </c>
      <c r="G98" s="9">
        <v>93</v>
      </c>
      <c r="H98">
        <f t="shared" si="471"/>
        <v>0</v>
      </c>
      <c r="I98">
        <f t="shared" si="471"/>
        <v>0</v>
      </c>
      <c r="J98">
        <f t="shared" si="471"/>
        <v>0</v>
      </c>
      <c r="K98">
        <f t="shared" si="471"/>
        <v>0</v>
      </c>
      <c r="L98">
        <f t="shared" si="471"/>
        <v>0</v>
      </c>
      <c r="M98">
        <f t="shared" si="471"/>
        <v>0</v>
      </c>
      <c r="N98">
        <f t="shared" si="471"/>
        <v>0</v>
      </c>
      <c r="O98">
        <f t="shared" si="471"/>
        <v>0</v>
      </c>
      <c r="P98">
        <f t="shared" si="471"/>
        <v>0</v>
      </c>
      <c r="Q98">
        <f t="shared" si="471"/>
        <v>0</v>
      </c>
      <c r="R98">
        <f t="shared" si="472"/>
        <v>0</v>
      </c>
      <c r="S98">
        <f t="shared" si="472"/>
        <v>0</v>
      </c>
      <c r="T98">
        <f t="shared" si="472"/>
        <v>0</v>
      </c>
      <c r="U98">
        <f t="shared" si="472"/>
        <v>0</v>
      </c>
      <c r="V98">
        <f t="shared" si="472"/>
        <v>0</v>
      </c>
      <c r="W98">
        <f t="shared" si="472"/>
        <v>0</v>
      </c>
      <c r="X98">
        <f t="shared" si="472"/>
        <v>0</v>
      </c>
      <c r="Y98">
        <f t="shared" si="472"/>
        <v>0</v>
      </c>
      <c r="Z98">
        <f t="shared" si="472"/>
        <v>0</v>
      </c>
      <c r="AA98">
        <f t="shared" si="472"/>
        <v>0</v>
      </c>
      <c r="AB98">
        <f t="shared" si="473"/>
        <v>0</v>
      </c>
      <c r="AC98">
        <f t="shared" si="473"/>
        <v>0</v>
      </c>
      <c r="AD98">
        <f t="shared" si="473"/>
        <v>0</v>
      </c>
      <c r="AE98">
        <f t="shared" si="473"/>
        <v>0</v>
      </c>
      <c r="AF98">
        <f t="shared" si="473"/>
        <v>0</v>
      </c>
      <c r="AG98">
        <f t="shared" si="473"/>
        <v>0</v>
      </c>
      <c r="AH98">
        <f t="shared" si="473"/>
        <v>0</v>
      </c>
      <c r="AI98">
        <f t="shared" si="473"/>
        <v>0</v>
      </c>
      <c r="AJ98">
        <f t="shared" si="473"/>
        <v>0</v>
      </c>
      <c r="AK98">
        <f t="shared" si="473"/>
        <v>0</v>
      </c>
      <c r="AL98">
        <f t="shared" si="474"/>
        <v>0</v>
      </c>
      <c r="AM98">
        <f t="shared" si="474"/>
        <v>0</v>
      </c>
      <c r="AN98">
        <f t="shared" si="474"/>
        <v>0</v>
      </c>
      <c r="AO98">
        <f t="shared" si="474"/>
        <v>0</v>
      </c>
      <c r="AP98">
        <f t="shared" si="474"/>
        <v>0</v>
      </c>
      <c r="AQ98">
        <f t="shared" si="474"/>
        <v>0</v>
      </c>
      <c r="AR98">
        <f t="shared" si="474"/>
        <v>0</v>
      </c>
      <c r="AS98">
        <f t="shared" si="474"/>
        <v>0</v>
      </c>
      <c r="AT98">
        <f t="shared" si="474"/>
        <v>0</v>
      </c>
      <c r="AU98">
        <f t="shared" si="474"/>
        <v>0</v>
      </c>
      <c r="AV98">
        <f t="shared" si="475"/>
        <v>0</v>
      </c>
      <c r="AW98">
        <f t="shared" si="475"/>
        <v>0</v>
      </c>
      <c r="AX98">
        <f t="shared" si="475"/>
        <v>0</v>
      </c>
      <c r="AY98">
        <f t="shared" si="475"/>
        <v>0</v>
      </c>
      <c r="AZ98">
        <f t="shared" si="475"/>
        <v>0</v>
      </c>
      <c r="BA98">
        <f t="shared" si="475"/>
        <v>0</v>
      </c>
      <c r="BB98">
        <f t="shared" si="475"/>
        <v>0</v>
      </c>
      <c r="BC98">
        <f t="shared" si="475"/>
        <v>0</v>
      </c>
      <c r="BD98">
        <f t="shared" si="475"/>
        <v>0</v>
      </c>
      <c r="BE98">
        <f t="shared" si="475"/>
        <v>0</v>
      </c>
      <c r="BF98">
        <f t="shared" si="476"/>
        <v>0</v>
      </c>
      <c r="BG98">
        <f t="shared" si="476"/>
        <v>0</v>
      </c>
      <c r="BH98">
        <f t="shared" si="476"/>
        <v>0</v>
      </c>
      <c r="BI98">
        <f t="shared" si="476"/>
        <v>0</v>
      </c>
      <c r="BJ98">
        <f t="shared" si="476"/>
        <v>0</v>
      </c>
      <c r="BK98">
        <f t="shared" si="476"/>
        <v>0</v>
      </c>
      <c r="BL98">
        <f t="shared" si="476"/>
        <v>0</v>
      </c>
      <c r="BM98">
        <f t="shared" si="476"/>
        <v>0</v>
      </c>
      <c r="BN98">
        <f t="shared" si="476"/>
        <v>0</v>
      </c>
      <c r="BO98">
        <f t="shared" si="476"/>
        <v>0</v>
      </c>
      <c r="BP98">
        <f t="shared" si="477"/>
        <v>0</v>
      </c>
      <c r="BQ98">
        <f t="shared" si="477"/>
        <v>0</v>
      </c>
      <c r="BR98">
        <f t="shared" si="477"/>
        <v>0</v>
      </c>
      <c r="BS98">
        <f t="shared" si="477"/>
        <v>0</v>
      </c>
      <c r="BT98">
        <f t="shared" si="477"/>
        <v>0</v>
      </c>
      <c r="BU98">
        <f t="shared" si="477"/>
        <v>0</v>
      </c>
      <c r="BV98">
        <f t="shared" si="477"/>
        <v>0</v>
      </c>
      <c r="BW98">
        <f t="shared" si="477"/>
        <v>0</v>
      </c>
      <c r="BX98">
        <f t="shared" si="477"/>
        <v>0</v>
      </c>
      <c r="BY98">
        <f t="shared" si="477"/>
        <v>0</v>
      </c>
      <c r="BZ98">
        <f t="shared" si="478"/>
        <v>0</v>
      </c>
      <c r="CA98">
        <f t="shared" si="478"/>
        <v>0</v>
      </c>
      <c r="CB98">
        <f t="shared" si="478"/>
        <v>0</v>
      </c>
      <c r="CC98">
        <f t="shared" si="478"/>
        <v>0</v>
      </c>
      <c r="CD98">
        <f t="shared" si="478"/>
        <v>0</v>
      </c>
      <c r="CE98">
        <f t="shared" si="478"/>
        <v>0</v>
      </c>
      <c r="CF98">
        <f t="shared" si="478"/>
        <v>0</v>
      </c>
      <c r="CG98">
        <f t="shared" si="478"/>
        <v>0</v>
      </c>
      <c r="CH98">
        <f t="shared" si="478"/>
        <v>0</v>
      </c>
      <c r="CI98">
        <f t="shared" si="478"/>
        <v>0</v>
      </c>
      <c r="CJ98">
        <f t="shared" si="479"/>
        <v>0</v>
      </c>
      <c r="CK98">
        <f t="shared" si="479"/>
        <v>0</v>
      </c>
      <c r="CL98">
        <f t="shared" si="479"/>
        <v>0</v>
      </c>
      <c r="CM98">
        <f t="shared" si="479"/>
        <v>0</v>
      </c>
      <c r="CN98">
        <f t="shared" si="479"/>
        <v>0</v>
      </c>
      <c r="CO98">
        <f t="shared" si="479"/>
        <v>0</v>
      </c>
      <c r="CP98">
        <f t="shared" si="479"/>
        <v>0</v>
      </c>
      <c r="CQ98">
        <f t="shared" si="479"/>
        <v>0</v>
      </c>
      <c r="CR98">
        <f t="shared" si="479"/>
        <v>0</v>
      </c>
      <c r="CS98">
        <f t="shared" si="479"/>
        <v>0</v>
      </c>
      <c r="CT98">
        <f t="shared" si="480"/>
        <v>0</v>
      </c>
      <c r="CU98">
        <f t="shared" si="480"/>
        <v>0</v>
      </c>
      <c r="CV98">
        <f t="shared" si="480"/>
        <v>0</v>
      </c>
      <c r="CW98">
        <f t="shared" si="480"/>
        <v>0</v>
      </c>
      <c r="CX98">
        <f t="shared" si="480"/>
        <v>0</v>
      </c>
      <c r="CY98">
        <f t="shared" si="480"/>
        <v>0</v>
      </c>
      <c r="CZ98">
        <f t="shared" si="480"/>
        <v>0</v>
      </c>
      <c r="DA98">
        <f t="shared" si="480"/>
        <v>0</v>
      </c>
      <c r="DB98">
        <f t="shared" si="480"/>
        <v>0</v>
      </c>
      <c r="DC98">
        <f t="shared" si="480"/>
        <v>0</v>
      </c>
      <c r="DD98">
        <f t="shared" si="481"/>
        <v>0</v>
      </c>
      <c r="DE98">
        <f t="shared" si="481"/>
        <v>0</v>
      </c>
      <c r="DF98">
        <f t="shared" si="481"/>
        <v>0</v>
      </c>
      <c r="DG98">
        <f t="shared" si="481"/>
        <v>0</v>
      </c>
      <c r="DH98">
        <f t="shared" si="481"/>
        <v>0</v>
      </c>
      <c r="DI98">
        <f t="shared" si="481"/>
        <v>0</v>
      </c>
      <c r="DJ98">
        <f t="shared" si="481"/>
        <v>0</v>
      </c>
      <c r="DK98">
        <f t="shared" si="481"/>
        <v>0</v>
      </c>
      <c r="DL98">
        <f t="shared" si="481"/>
        <v>0</v>
      </c>
      <c r="DM98">
        <f t="shared" si="481"/>
        <v>0</v>
      </c>
      <c r="DN98">
        <f t="shared" si="482"/>
        <v>0</v>
      </c>
      <c r="DO98">
        <f t="shared" si="482"/>
        <v>0</v>
      </c>
      <c r="DP98">
        <f t="shared" si="482"/>
        <v>0</v>
      </c>
      <c r="DQ98">
        <f t="shared" si="482"/>
        <v>0</v>
      </c>
      <c r="DR98">
        <f t="shared" si="482"/>
        <v>0</v>
      </c>
      <c r="DS98">
        <f t="shared" si="482"/>
        <v>0</v>
      </c>
      <c r="DT98">
        <f t="shared" si="482"/>
        <v>0</v>
      </c>
      <c r="DU98">
        <f t="shared" si="482"/>
        <v>0</v>
      </c>
      <c r="DV98">
        <f t="shared" si="482"/>
        <v>0</v>
      </c>
      <c r="DW98">
        <v>0</v>
      </c>
      <c r="DY98" s="10">
        <v>93</v>
      </c>
      <c r="DZ98">
        <f t="shared" si="327"/>
        <v>0</v>
      </c>
      <c r="EA98">
        <f t="shared" si="328"/>
        <v>0</v>
      </c>
      <c r="EB98">
        <f t="shared" si="329"/>
        <v>0</v>
      </c>
      <c r="EC98">
        <f t="shared" si="330"/>
        <v>0</v>
      </c>
      <c r="ED98">
        <f t="shared" si="331"/>
        <v>0</v>
      </c>
      <c r="EE98">
        <f t="shared" si="332"/>
        <v>0</v>
      </c>
      <c r="EF98">
        <f t="shared" si="333"/>
        <v>0</v>
      </c>
      <c r="EG98">
        <f t="shared" si="334"/>
        <v>0</v>
      </c>
      <c r="EH98">
        <f t="shared" si="335"/>
        <v>0</v>
      </c>
      <c r="EI98">
        <f t="shared" si="336"/>
        <v>0</v>
      </c>
      <c r="EJ98">
        <f t="shared" si="337"/>
        <v>0</v>
      </c>
      <c r="EK98">
        <f t="shared" si="338"/>
        <v>0</v>
      </c>
      <c r="EL98">
        <f t="shared" si="339"/>
        <v>0</v>
      </c>
      <c r="EM98">
        <f t="shared" si="340"/>
        <v>0</v>
      </c>
      <c r="EN98">
        <f t="shared" si="341"/>
        <v>0</v>
      </c>
      <c r="EO98">
        <f t="shared" si="342"/>
        <v>0</v>
      </c>
      <c r="EP98">
        <f t="shared" si="343"/>
        <v>0</v>
      </c>
      <c r="EQ98">
        <f t="shared" si="344"/>
        <v>0</v>
      </c>
      <c r="ER98">
        <f t="shared" si="345"/>
        <v>0</v>
      </c>
      <c r="ES98">
        <f t="shared" si="346"/>
        <v>0</v>
      </c>
      <c r="ET98">
        <f t="shared" si="347"/>
        <v>0</v>
      </c>
      <c r="EU98">
        <f t="shared" si="348"/>
        <v>0</v>
      </c>
      <c r="EV98">
        <f t="shared" si="349"/>
        <v>0</v>
      </c>
      <c r="EW98">
        <f t="shared" si="350"/>
        <v>0</v>
      </c>
      <c r="EX98">
        <f t="shared" si="351"/>
        <v>0</v>
      </c>
      <c r="EY98">
        <f t="shared" si="352"/>
        <v>0</v>
      </c>
      <c r="EZ98">
        <f t="shared" si="353"/>
        <v>0</v>
      </c>
      <c r="FA98">
        <f t="shared" si="354"/>
        <v>0</v>
      </c>
      <c r="FB98">
        <f t="shared" si="355"/>
        <v>0</v>
      </c>
      <c r="FC98">
        <f t="shared" si="356"/>
        <v>0</v>
      </c>
      <c r="FD98">
        <f t="shared" si="357"/>
        <v>0</v>
      </c>
      <c r="FE98">
        <f t="shared" si="358"/>
        <v>0</v>
      </c>
      <c r="FF98">
        <f t="shared" si="359"/>
        <v>0</v>
      </c>
      <c r="FG98">
        <f t="shared" si="360"/>
        <v>0</v>
      </c>
      <c r="FH98">
        <f t="shared" si="361"/>
        <v>0</v>
      </c>
      <c r="FI98">
        <f t="shared" si="362"/>
        <v>0</v>
      </c>
      <c r="FJ98">
        <f t="shared" si="363"/>
        <v>0</v>
      </c>
      <c r="FK98">
        <f t="shared" si="364"/>
        <v>0</v>
      </c>
      <c r="FL98">
        <f t="shared" si="365"/>
        <v>0</v>
      </c>
      <c r="FM98">
        <f t="shared" si="366"/>
        <v>0</v>
      </c>
      <c r="FN98">
        <f t="shared" si="367"/>
        <v>0</v>
      </c>
      <c r="FO98">
        <f t="shared" si="368"/>
        <v>0</v>
      </c>
      <c r="FP98">
        <f t="shared" si="369"/>
        <v>0</v>
      </c>
      <c r="FQ98">
        <f t="shared" si="370"/>
        <v>0</v>
      </c>
      <c r="FR98">
        <f t="shared" si="371"/>
        <v>0</v>
      </c>
      <c r="FS98">
        <f t="shared" si="372"/>
        <v>0</v>
      </c>
      <c r="FT98">
        <f t="shared" si="373"/>
        <v>0</v>
      </c>
      <c r="FU98">
        <f t="shared" si="374"/>
        <v>0</v>
      </c>
      <c r="FV98">
        <f t="shared" si="375"/>
        <v>0</v>
      </c>
      <c r="FW98">
        <f t="shared" si="376"/>
        <v>0</v>
      </c>
      <c r="FX98">
        <f t="shared" si="377"/>
        <v>0</v>
      </c>
      <c r="FY98">
        <f t="shared" si="378"/>
        <v>0</v>
      </c>
      <c r="FZ98">
        <f t="shared" si="379"/>
        <v>0</v>
      </c>
      <c r="GA98">
        <f t="shared" si="380"/>
        <v>0</v>
      </c>
      <c r="GB98">
        <f t="shared" si="381"/>
        <v>0</v>
      </c>
      <c r="GC98">
        <f t="shared" si="382"/>
        <v>0</v>
      </c>
      <c r="GD98">
        <f t="shared" si="383"/>
        <v>0</v>
      </c>
      <c r="GE98">
        <f t="shared" si="384"/>
        <v>0</v>
      </c>
      <c r="GF98">
        <f t="shared" si="385"/>
        <v>0</v>
      </c>
      <c r="GG98">
        <f t="shared" si="386"/>
        <v>0</v>
      </c>
      <c r="GH98">
        <f t="shared" si="387"/>
        <v>0</v>
      </c>
      <c r="GI98">
        <f t="shared" si="388"/>
        <v>0</v>
      </c>
      <c r="GJ98">
        <f t="shared" si="389"/>
        <v>0</v>
      </c>
      <c r="GK98">
        <f t="shared" si="390"/>
        <v>0</v>
      </c>
      <c r="GL98">
        <f t="shared" si="391"/>
        <v>0</v>
      </c>
      <c r="GM98">
        <f t="shared" si="392"/>
        <v>0</v>
      </c>
      <c r="GN98">
        <f t="shared" si="393"/>
        <v>0</v>
      </c>
      <c r="GO98">
        <f t="shared" si="394"/>
        <v>0</v>
      </c>
      <c r="GP98">
        <f t="shared" si="395"/>
        <v>0</v>
      </c>
      <c r="GQ98">
        <f t="shared" si="396"/>
        <v>0</v>
      </c>
      <c r="GR98">
        <f t="shared" si="397"/>
        <v>0</v>
      </c>
      <c r="GS98">
        <f t="shared" si="398"/>
        <v>0</v>
      </c>
      <c r="GT98">
        <f t="shared" si="399"/>
        <v>0</v>
      </c>
      <c r="GU98">
        <f t="shared" si="400"/>
        <v>0</v>
      </c>
      <c r="GV98">
        <f t="shared" si="401"/>
        <v>0</v>
      </c>
      <c r="GW98">
        <f t="shared" si="402"/>
        <v>0</v>
      </c>
      <c r="GX98">
        <f t="shared" si="403"/>
        <v>0</v>
      </c>
      <c r="GY98">
        <f t="shared" si="404"/>
        <v>0</v>
      </c>
      <c r="GZ98">
        <f t="shared" si="405"/>
        <v>0</v>
      </c>
      <c r="HA98">
        <f t="shared" si="406"/>
        <v>0</v>
      </c>
      <c r="HB98">
        <f t="shared" si="407"/>
        <v>0</v>
      </c>
      <c r="HC98">
        <f t="shared" si="408"/>
        <v>0</v>
      </c>
      <c r="HD98">
        <f t="shared" si="409"/>
        <v>0</v>
      </c>
      <c r="HE98">
        <f t="shared" si="410"/>
        <v>0</v>
      </c>
      <c r="HF98">
        <f t="shared" si="411"/>
        <v>0</v>
      </c>
      <c r="HG98">
        <f t="shared" si="412"/>
        <v>0</v>
      </c>
      <c r="HH98">
        <f t="shared" si="413"/>
        <v>0</v>
      </c>
      <c r="HI98">
        <f t="shared" si="414"/>
        <v>0</v>
      </c>
      <c r="HJ98">
        <f t="shared" si="415"/>
        <v>0</v>
      </c>
      <c r="HK98">
        <f t="shared" si="416"/>
        <v>0</v>
      </c>
      <c r="HL98">
        <f t="shared" si="417"/>
        <v>0</v>
      </c>
      <c r="HM98">
        <f t="shared" si="418"/>
        <v>0</v>
      </c>
      <c r="HN98">
        <f t="shared" si="419"/>
        <v>0</v>
      </c>
      <c r="HO98">
        <f t="shared" si="420"/>
        <v>0</v>
      </c>
      <c r="HP98">
        <f t="shared" si="421"/>
        <v>0</v>
      </c>
      <c r="HQ98">
        <f t="shared" si="422"/>
        <v>0</v>
      </c>
      <c r="HR98">
        <f t="shared" si="423"/>
        <v>0</v>
      </c>
      <c r="HS98">
        <f t="shared" si="424"/>
        <v>0</v>
      </c>
      <c r="HT98">
        <f t="shared" si="425"/>
        <v>0</v>
      </c>
      <c r="HU98">
        <f t="shared" si="426"/>
        <v>0</v>
      </c>
      <c r="HV98">
        <f t="shared" si="427"/>
        <v>0</v>
      </c>
      <c r="HW98">
        <f t="shared" si="428"/>
        <v>0</v>
      </c>
      <c r="HX98">
        <f t="shared" si="429"/>
        <v>0</v>
      </c>
      <c r="HY98">
        <f t="shared" si="430"/>
        <v>0</v>
      </c>
      <c r="HZ98">
        <f t="shared" si="431"/>
        <v>0</v>
      </c>
      <c r="IA98">
        <f t="shared" si="432"/>
        <v>0</v>
      </c>
      <c r="IB98">
        <f t="shared" si="433"/>
        <v>0</v>
      </c>
      <c r="IC98">
        <f t="shared" si="434"/>
        <v>0</v>
      </c>
      <c r="ID98">
        <f t="shared" si="435"/>
        <v>0</v>
      </c>
      <c r="IE98">
        <f t="shared" si="436"/>
        <v>0</v>
      </c>
      <c r="IF98">
        <f t="shared" si="437"/>
        <v>0</v>
      </c>
      <c r="IG98">
        <f t="shared" si="438"/>
        <v>0</v>
      </c>
      <c r="IH98">
        <f t="shared" si="439"/>
        <v>0</v>
      </c>
      <c r="II98">
        <f t="shared" si="440"/>
        <v>0</v>
      </c>
      <c r="IJ98">
        <f t="shared" si="441"/>
        <v>0</v>
      </c>
      <c r="IK98">
        <f t="shared" si="442"/>
        <v>0</v>
      </c>
      <c r="IL98">
        <f t="shared" si="443"/>
        <v>0</v>
      </c>
      <c r="IM98">
        <f t="shared" si="444"/>
        <v>0</v>
      </c>
      <c r="IN98">
        <f t="shared" si="445"/>
        <v>0</v>
      </c>
      <c r="IO98">
        <f t="shared" si="446"/>
        <v>0</v>
      </c>
    </row>
    <row r="99" spans="1:249" ht="15">
      <c r="A99" s="11">
        <v>94</v>
      </c>
      <c r="B99" s="11" t="str">
        <f>IF(A99&lt;=$E$2,Inputs!A99,"")</f>
        <v/>
      </c>
      <c r="C99" s="11">
        <f>IF(A99&lt;=$E$2,Inputs!D99,0)</f>
        <v>0</v>
      </c>
      <c r="D99" s="11">
        <f>IF(A99&lt;=$E$2,Inputs!F99,0)</f>
        <v>0</v>
      </c>
      <c r="E99" s="11">
        <f t="shared" si="326"/>
        <v>0</v>
      </c>
      <c r="G99" s="9">
        <v>94</v>
      </c>
      <c r="H99">
        <f t="shared" si="471"/>
        <v>0</v>
      </c>
      <c r="I99">
        <f t="shared" si="471"/>
        <v>0</v>
      </c>
      <c r="J99">
        <f t="shared" si="471"/>
        <v>0</v>
      </c>
      <c r="K99">
        <f t="shared" si="471"/>
        <v>0</v>
      </c>
      <c r="L99">
        <f t="shared" si="471"/>
        <v>0</v>
      </c>
      <c r="M99">
        <f t="shared" si="471"/>
        <v>0</v>
      </c>
      <c r="N99">
        <f t="shared" si="471"/>
        <v>0</v>
      </c>
      <c r="O99">
        <f t="shared" si="471"/>
        <v>0</v>
      </c>
      <c r="P99">
        <f t="shared" si="471"/>
        <v>0</v>
      </c>
      <c r="Q99">
        <f t="shared" si="471"/>
        <v>0</v>
      </c>
      <c r="R99">
        <f t="shared" si="472"/>
        <v>0</v>
      </c>
      <c r="S99">
        <f t="shared" si="472"/>
        <v>0</v>
      </c>
      <c r="T99">
        <f t="shared" si="472"/>
        <v>0</v>
      </c>
      <c r="U99">
        <f t="shared" si="472"/>
        <v>0</v>
      </c>
      <c r="V99">
        <f t="shared" si="472"/>
        <v>0</v>
      </c>
      <c r="W99">
        <f t="shared" si="472"/>
        <v>0</v>
      </c>
      <c r="X99">
        <f t="shared" si="472"/>
        <v>0</v>
      </c>
      <c r="Y99">
        <f t="shared" si="472"/>
        <v>0</v>
      </c>
      <c r="Z99">
        <f t="shared" si="472"/>
        <v>0</v>
      </c>
      <c r="AA99">
        <f t="shared" si="472"/>
        <v>0</v>
      </c>
      <c r="AB99">
        <f t="shared" si="473"/>
        <v>0</v>
      </c>
      <c r="AC99">
        <f t="shared" si="473"/>
        <v>0</v>
      </c>
      <c r="AD99">
        <f t="shared" si="473"/>
        <v>0</v>
      </c>
      <c r="AE99">
        <f t="shared" si="473"/>
        <v>0</v>
      </c>
      <c r="AF99">
        <f t="shared" si="473"/>
        <v>0</v>
      </c>
      <c r="AG99">
        <f t="shared" si="473"/>
        <v>0</v>
      </c>
      <c r="AH99">
        <f t="shared" si="473"/>
        <v>0</v>
      </c>
      <c r="AI99">
        <f t="shared" si="473"/>
        <v>0</v>
      </c>
      <c r="AJ99">
        <f t="shared" si="473"/>
        <v>0</v>
      </c>
      <c r="AK99">
        <f t="shared" si="473"/>
        <v>0</v>
      </c>
      <c r="AL99">
        <f t="shared" si="474"/>
        <v>0</v>
      </c>
      <c r="AM99">
        <f t="shared" si="474"/>
        <v>0</v>
      </c>
      <c r="AN99">
        <f t="shared" si="474"/>
        <v>0</v>
      </c>
      <c r="AO99">
        <f t="shared" si="474"/>
        <v>0</v>
      </c>
      <c r="AP99">
        <f t="shared" si="474"/>
        <v>0</v>
      </c>
      <c r="AQ99">
        <f t="shared" si="474"/>
        <v>0</v>
      </c>
      <c r="AR99">
        <f t="shared" si="474"/>
        <v>0</v>
      </c>
      <c r="AS99">
        <f t="shared" si="474"/>
        <v>0</v>
      </c>
      <c r="AT99">
        <f t="shared" si="474"/>
        <v>0</v>
      </c>
      <c r="AU99">
        <f t="shared" si="474"/>
        <v>0</v>
      </c>
      <c r="AV99">
        <f t="shared" si="475"/>
        <v>0</v>
      </c>
      <c r="AW99">
        <f t="shared" si="475"/>
        <v>0</v>
      </c>
      <c r="AX99">
        <f t="shared" si="475"/>
        <v>0</v>
      </c>
      <c r="AY99">
        <f t="shared" si="475"/>
        <v>0</v>
      </c>
      <c r="AZ99">
        <f t="shared" si="475"/>
        <v>0</v>
      </c>
      <c r="BA99">
        <f t="shared" si="475"/>
        <v>0</v>
      </c>
      <c r="BB99">
        <f t="shared" si="475"/>
        <v>0</v>
      </c>
      <c r="BC99">
        <f t="shared" si="475"/>
        <v>0</v>
      </c>
      <c r="BD99">
        <f t="shared" si="475"/>
        <v>0</v>
      </c>
      <c r="BE99">
        <f t="shared" si="475"/>
        <v>0</v>
      </c>
      <c r="BF99">
        <f t="shared" si="476"/>
        <v>0</v>
      </c>
      <c r="BG99">
        <f t="shared" si="476"/>
        <v>0</v>
      </c>
      <c r="BH99">
        <f t="shared" si="476"/>
        <v>0</v>
      </c>
      <c r="BI99">
        <f t="shared" si="476"/>
        <v>0</v>
      </c>
      <c r="BJ99">
        <f t="shared" si="476"/>
        <v>0</v>
      </c>
      <c r="BK99">
        <f t="shared" si="476"/>
        <v>0</v>
      </c>
      <c r="BL99">
        <f t="shared" si="476"/>
        <v>0</v>
      </c>
      <c r="BM99">
        <f t="shared" si="476"/>
        <v>0</v>
      </c>
      <c r="BN99">
        <f t="shared" si="476"/>
        <v>0</v>
      </c>
      <c r="BO99">
        <f t="shared" si="476"/>
        <v>0</v>
      </c>
      <c r="BP99">
        <f t="shared" si="477"/>
        <v>0</v>
      </c>
      <c r="BQ99">
        <f t="shared" si="477"/>
        <v>0</v>
      </c>
      <c r="BR99">
        <f t="shared" si="477"/>
        <v>0</v>
      </c>
      <c r="BS99">
        <f t="shared" si="477"/>
        <v>0</v>
      </c>
      <c r="BT99">
        <f t="shared" si="477"/>
        <v>0</v>
      </c>
      <c r="BU99">
        <f t="shared" si="477"/>
        <v>0</v>
      </c>
      <c r="BV99">
        <f t="shared" si="477"/>
        <v>0</v>
      </c>
      <c r="BW99">
        <f t="shared" si="477"/>
        <v>0</v>
      </c>
      <c r="BX99">
        <f t="shared" si="477"/>
        <v>0</v>
      </c>
      <c r="BY99">
        <f t="shared" si="477"/>
        <v>0</v>
      </c>
      <c r="BZ99">
        <f t="shared" si="478"/>
        <v>0</v>
      </c>
      <c r="CA99">
        <f t="shared" si="478"/>
        <v>0</v>
      </c>
      <c r="CB99">
        <f t="shared" si="478"/>
        <v>0</v>
      </c>
      <c r="CC99">
        <f t="shared" si="478"/>
        <v>0</v>
      </c>
      <c r="CD99">
        <f t="shared" si="478"/>
        <v>0</v>
      </c>
      <c r="CE99">
        <f t="shared" si="478"/>
        <v>0</v>
      </c>
      <c r="CF99">
        <f t="shared" si="478"/>
        <v>0</v>
      </c>
      <c r="CG99">
        <f t="shared" si="478"/>
        <v>0</v>
      </c>
      <c r="CH99">
        <f t="shared" si="478"/>
        <v>0</v>
      </c>
      <c r="CI99">
        <f t="shared" si="478"/>
        <v>0</v>
      </c>
      <c r="CJ99">
        <f t="shared" si="479"/>
        <v>0</v>
      </c>
      <c r="CK99">
        <f t="shared" si="479"/>
        <v>0</v>
      </c>
      <c r="CL99">
        <f t="shared" si="479"/>
        <v>0</v>
      </c>
      <c r="CM99">
        <f t="shared" si="479"/>
        <v>0</v>
      </c>
      <c r="CN99">
        <f t="shared" si="479"/>
        <v>0</v>
      </c>
      <c r="CO99">
        <f t="shared" si="479"/>
        <v>0</v>
      </c>
      <c r="CP99">
        <f t="shared" si="479"/>
        <v>0</v>
      </c>
      <c r="CQ99">
        <f t="shared" si="479"/>
        <v>0</v>
      </c>
      <c r="CR99">
        <f t="shared" si="479"/>
        <v>0</v>
      </c>
      <c r="CS99">
        <f t="shared" si="479"/>
        <v>0</v>
      </c>
      <c r="CT99">
        <f t="shared" si="480"/>
        <v>0</v>
      </c>
      <c r="CU99">
        <f t="shared" si="480"/>
        <v>0</v>
      </c>
      <c r="CV99">
        <f t="shared" si="480"/>
        <v>0</v>
      </c>
      <c r="CW99">
        <f t="shared" si="480"/>
        <v>0</v>
      </c>
      <c r="CX99">
        <f t="shared" si="480"/>
        <v>0</v>
      </c>
      <c r="CY99">
        <f t="shared" si="480"/>
        <v>0</v>
      </c>
      <c r="CZ99">
        <f t="shared" si="480"/>
        <v>0</v>
      </c>
      <c r="DA99">
        <f t="shared" si="480"/>
        <v>0</v>
      </c>
      <c r="DB99">
        <f t="shared" si="480"/>
        <v>0</v>
      </c>
      <c r="DC99">
        <f t="shared" si="480"/>
        <v>0</v>
      </c>
      <c r="DD99">
        <f t="shared" si="481"/>
        <v>0</v>
      </c>
      <c r="DE99">
        <f t="shared" si="481"/>
        <v>0</v>
      </c>
      <c r="DF99">
        <f t="shared" si="481"/>
        <v>0</v>
      </c>
      <c r="DG99">
        <f t="shared" si="481"/>
        <v>0</v>
      </c>
      <c r="DH99">
        <f t="shared" si="481"/>
        <v>0</v>
      </c>
      <c r="DI99">
        <f t="shared" si="481"/>
        <v>0</v>
      </c>
      <c r="DJ99">
        <f t="shared" si="481"/>
        <v>0</v>
      </c>
      <c r="DK99">
        <f t="shared" si="481"/>
        <v>0</v>
      </c>
      <c r="DL99">
        <f t="shared" si="481"/>
        <v>0</v>
      </c>
      <c r="DM99">
        <f t="shared" si="481"/>
        <v>0</v>
      </c>
      <c r="DN99">
        <f t="shared" si="482"/>
        <v>0</v>
      </c>
      <c r="DO99">
        <f t="shared" si="482"/>
        <v>0</v>
      </c>
      <c r="DP99">
        <f t="shared" si="482"/>
        <v>0</v>
      </c>
      <c r="DQ99">
        <f t="shared" si="482"/>
        <v>0</v>
      </c>
      <c r="DR99">
        <f t="shared" si="482"/>
        <v>0</v>
      </c>
      <c r="DS99">
        <f t="shared" si="482"/>
        <v>0</v>
      </c>
      <c r="DT99">
        <f t="shared" si="482"/>
        <v>0</v>
      </c>
      <c r="DU99">
        <f t="shared" si="482"/>
        <v>0</v>
      </c>
      <c r="DV99">
        <f t="shared" si="482"/>
        <v>0</v>
      </c>
      <c r="DW99">
        <v>0</v>
      </c>
      <c r="DY99" s="10">
        <v>94</v>
      </c>
      <c r="DZ99">
        <f t="shared" si="327"/>
        <v>0</v>
      </c>
      <c r="EA99">
        <f t="shared" si="328"/>
        <v>0</v>
      </c>
      <c r="EB99">
        <f t="shared" si="329"/>
        <v>0</v>
      </c>
      <c r="EC99">
        <f t="shared" si="330"/>
        <v>0</v>
      </c>
      <c r="ED99">
        <f t="shared" si="331"/>
        <v>0</v>
      </c>
      <c r="EE99">
        <f t="shared" si="332"/>
        <v>0</v>
      </c>
      <c r="EF99">
        <f t="shared" si="333"/>
        <v>0</v>
      </c>
      <c r="EG99">
        <f t="shared" si="334"/>
        <v>0</v>
      </c>
      <c r="EH99">
        <f t="shared" si="335"/>
        <v>0</v>
      </c>
      <c r="EI99">
        <f t="shared" si="336"/>
        <v>0</v>
      </c>
      <c r="EJ99">
        <f t="shared" si="337"/>
        <v>0</v>
      </c>
      <c r="EK99">
        <f t="shared" si="338"/>
        <v>0</v>
      </c>
      <c r="EL99">
        <f t="shared" si="339"/>
        <v>0</v>
      </c>
      <c r="EM99">
        <f t="shared" si="340"/>
        <v>0</v>
      </c>
      <c r="EN99">
        <f t="shared" si="341"/>
        <v>0</v>
      </c>
      <c r="EO99">
        <f t="shared" si="342"/>
        <v>0</v>
      </c>
      <c r="EP99">
        <f t="shared" si="343"/>
        <v>0</v>
      </c>
      <c r="EQ99">
        <f t="shared" si="344"/>
        <v>0</v>
      </c>
      <c r="ER99">
        <f t="shared" si="345"/>
        <v>0</v>
      </c>
      <c r="ES99">
        <f t="shared" si="346"/>
        <v>0</v>
      </c>
      <c r="ET99">
        <f t="shared" si="347"/>
        <v>0</v>
      </c>
      <c r="EU99">
        <f t="shared" si="348"/>
        <v>0</v>
      </c>
      <c r="EV99">
        <f t="shared" si="349"/>
        <v>0</v>
      </c>
      <c r="EW99">
        <f t="shared" si="350"/>
        <v>0</v>
      </c>
      <c r="EX99">
        <f t="shared" si="351"/>
        <v>0</v>
      </c>
      <c r="EY99">
        <f t="shared" si="352"/>
        <v>0</v>
      </c>
      <c r="EZ99">
        <f t="shared" si="353"/>
        <v>0</v>
      </c>
      <c r="FA99">
        <f t="shared" si="354"/>
        <v>0</v>
      </c>
      <c r="FB99">
        <f t="shared" si="355"/>
        <v>0</v>
      </c>
      <c r="FC99">
        <f t="shared" si="356"/>
        <v>0</v>
      </c>
      <c r="FD99">
        <f t="shared" si="357"/>
        <v>0</v>
      </c>
      <c r="FE99">
        <f t="shared" si="358"/>
        <v>0</v>
      </c>
      <c r="FF99">
        <f t="shared" si="359"/>
        <v>0</v>
      </c>
      <c r="FG99">
        <f t="shared" si="360"/>
        <v>0</v>
      </c>
      <c r="FH99">
        <f t="shared" si="361"/>
        <v>0</v>
      </c>
      <c r="FI99">
        <f t="shared" si="362"/>
        <v>0</v>
      </c>
      <c r="FJ99">
        <f t="shared" si="363"/>
        <v>0</v>
      </c>
      <c r="FK99">
        <f t="shared" si="364"/>
        <v>0</v>
      </c>
      <c r="FL99">
        <f t="shared" si="365"/>
        <v>0</v>
      </c>
      <c r="FM99">
        <f t="shared" si="366"/>
        <v>0</v>
      </c>
      <c r="FN99">
        <f t="shared" si="367"/>
        <v>0</v>
      </c>
      <c r="FO99">
        <f t="shared" si="368"/>
        <v>0</v>
      </c>
      <c r="FP99">
        <f t="shared" si="369"/>
        <v>0</v>
      </c>
      <c r="FQ99">
        <f t="shared" si="370"/>
        <v>0</v>
      </c>
      <c r="FR99">
        <f t="shared" si="371"/>
        <v>0</v>
      </c>
      <c r="FS99">
        <f t="shared" si="372"/>
        <v>0</v>
      </c>
      <c r="FT99">
        <f t="shared" si="373"/>
        <v>0</v>
      </c>
      <c r="FU99">
        <f t="shared" si="374"/>
        <v>0</v>
      </c>
      <c r="FV99">
        <f t="shared" si="375"/>
        <v>0</v>
      </c>
      <c r="FW99">
        <f t="shared" si="376"/>
        <v>0</v>
      </c>
      <c r="FX99">
        <f t="shared" si="377"/>
        <v>0</v>
      </c>
      <c r="FY99">
        <f t="shared" si="378"/>
        <v>0</v>
      </c>
      <c r="FZ99">
        <f t="shared" si="379"/>
        <v>0</v>
      </c>
      <c r="GA99">
        <f t="shared" si="380"/>
        <v>0</v>
      </c>
      <c r="GB99">
        <f t="shared" si="381"/>
        <v>0</v>
      </c>
      <c r="GC99">
        <f t="shared" si="382"/>
        <v>0</v>
      </c>
      <c r="GD99">
        <f t="shared" si="383"/>
        <v>0</v>
      </c>
      <c r="GE99">
        <f t="shared" si="384"/>
        <v>0</v>
      </c>
      <c r="GF99">
        <f t="shared" si="385"/>
        <v>0</v>
      </c>
      <c r="GG99">
        <f t="shared" si="386"/>
        <v>0</v>
      </c>
      <c r="GH99">
        <f t="shared" si="387"/>
        <v>0</v>
      </c>
      <c r="GI99">
        <f t="shared" si="388"/>
        <v>0</v>
      </c>
      <c r="GJ99">
        <f t="shared" si="389"/>
        <v>0</v>
      </c>
      <c r="GK99">
        <f t="shared" si="390"/>
        <v>0</v>
      </c>
      <c r="GL99">
        <f t="shared" si="391"/>
        <v>0</v>
      </c>
      <c r="GM99">
        <f t="shared" si="392"/>
        <v>0</v>
      </c>
      <c r="GN99">
        <f t="shared" si="393"/>
        <v>0</v>
      </c>
      <c r="GO99">
        <f t="shared" si="394"/>
        <v>0</v>
      </c>
      <c r="GP99">
        <f t="shared" si="395"/>
        <v>0</v>
      </c>
      <c r="GQ99">
        <f t="shared" si="396"/>
        <v>0</v>
      </c>
      <c r="GR99">
        <f t="shared" si="397"/>
        <v>0</v>
      </c>
      <c r="GS99">
        <f t="shared" si="398"/>
        <v>0</v>
      </c>
      <c r="GT99">
        <f t="shared" si="399"/>
        <v>0</v>
      </c>
      <c r="GU99">
        <f t="shared" si="400"/>
        <v>0</v>
      </c>
      <c r="GV99">
        <f t="shared" si="401"/>
        <v>0</v>
      </c>
      <c r="GW99">
        <f t="shared" si="402"/>
        <v>0</v>
      </c>
      <c r="GX99">
        <f t="shared" si="403"/>
        <v>0</v>
      </c>
      <c r="GY99">
        <f t="shared" si="404"/>
        <v>0</v>
      </c>
      <c r="GZ99">
        <f t="shared" si="405"/>
        <v>0</v>
      </c>
      <c r="HA99">
        <f t="shared" si="406"/>
        <v>0</v>
      </c>
      <c r="HB99">
        <f t="shared" si="407"/>
        <v>0</v>
      </c>
      <c r="HC99">
        <f t="shared" si="408"/>
        <v>0</v>
      </c>
      <c r="HD99">
        <f t="shared" si="409"/>
        <v>0</v>
      </c>
      <c r="HE99">
        <f t="shared" si="410"/>
        <v>0</v>
      </c>
      <c r="HF99">
        <f t="shared" si="411"/>
        <v>0</v>
      </c>
      <c r="HG99">
        <f t="shared" si="412"/>
        <v>0</v>
      </c>
      <c r="HH99">
        <f t="shared" si="413"/>
        <v>0</v>
      </c>
      <c r="HI99">
        <f t="shared" si="414"/>
        <v>0</v>
      </c>
      <c r="HJ99">
        <f t="shared" si="415"/>
        <v>0</v>
      </c>
      <c r="HK99">
        <f t="shared" si="416"/>
        <v>0</v>
      </c>
      <c r="HL99">
        <f t="shared" si="417"/>
        <v>0</v>
      </c>
      <c r="HM99">
        <f t="shared" si="418"/>
        <v>0</v>
      </c>
      <c r="HN99">
        <f t="shared" si="419"/>
        <v>0</v>
      </c>
      <c r="HO99">
        <f t="shared" si="420"/>
        <v>0</v>
      </c>
      <c r="HP99">
        <f t="shared" si="421"/>
        <v>0</v>
      </c>
      <c r="HQ99">
        <f t="shared" si="422"/>
        <v>0</v>
      </c>
      <c r="HR99">
        <f t="shared" si="423"/>
        <v>0</v>
      </c>
      <c r="HS99">
        <f t="shared" si="424"/>
        <v>0</v>
      </c>
      <c r="HT99">
        <f t="shared" si="425"/>
        <v>0</v>
      </c>
      <c r="HU99">
        <f t="shared" si="426"/>
        <v>0</v>
      </c>
      <c r="HV99">
        <f t="shared" si="427"/>
        <v>0</v>
      </c>
      <c r="HW99">
        <f t="shared" si="428"/>
        <v>0</v>
      </c>
      <c r="HX99">
        <f t="shared" si="429"/>
        <v>0</v>
      </c>
      <c r="HY99">
        <f t="shared" si="430"/>
        <v>0</v>
      </c>
      <c r="HZ99">
        <f t="shared" si="431"/>
        <v>0</v>
      </c>
      <c r="IA99">
        <f t="shared" si="432"/>
        <v>0</v>
      </c>
      <c r="IB99">
        <f t="shared" si="433"/>
        <v>0</v>
      </c>
      <c r="IC99">
        <f t="shared" si="434"/>
        <v>0</v>
      </c>
      <c r="ID99">
        <f t="shared" si="435"/>
        <v>0</v>
      </c>
      <c r="IE99">
        <f t="shared" si="436"/>
        <v>0</v>
      </c>
      <c r="IF99">
        <f t="shared" si="437"/>
        <v>0</v>
      </c>
      <c r="IG99">
        <f t="shared" si="438"/>
        <v>0</v>
      </c>
      <c r="IH99">
        <f t="shared" si="439"/>
        <v>0</v>
      </c>
      <c r="II99">
        <f t="shared" si="440"/>
        <v>0</v>
      </c>
      <c r="IJ99">
        <f t="shared" si="441"/>
        <v>0</v>
      </c>
      <c r="IK99">
        <f t="shared" si="442"/>
        <v>0</v>
      </c>
      <c r="IL99">
        <f t="shared" si="443"/>
        <v>0</v>
      </c>
      <c r="IM99">
        <f t="shared" si="444"/>
        <v>0</v>
      </c>
      <c r="IN99">
        <f t="shared" si="445"/>
        <v>0</v>
      </c>
      <c r="IO99">
        <f t="shared" si="446"/>
        <v>0</v>
      </c>
    </row>
    <row r="100" spans="1:249" ht="15">
      <c r="A100" s="11">
        <v>95</v>
      </c>
      <c r="B100" s="11" t="str">
        <f>IF(A100&lt;=$E$2,Inputs!A100,"")</f>
        <v/>
      </c>
      <c r="C100" s="11">
        <f>IF(A100&lt;=$E$2,Inputs!D100,0)</f>
        <v>0</v>
      </c>
      <c r="D100" s="11">
        <f>IF(A100&lt;=$E$2,Inputs!F100,0)</f>
        <v>0</v>
      </c>
      <c r="E100" s="11">
        <f t="shared" si="326"/>
        <v>0</v>
      </c>
      <c r="G100" s="9">
        <v>95</v>
      </c>
      <c r="H100">
        <f t="shared" si="471"/>
        <v>0</v>
      </c>
      <c r="I100">
        <f t="shared" si="471"/>
        <v>0</v>
      </c>
      <c r="J100">
        <f t="shared" si="471"/>
        <v>0</v>
      </c>
      <c r="K100">
        <f t="shared" si="471"/>
        <v>0</v>
      </c>
      <c r="L100">
        <f t="shared" si="471"/>
        <v>0</v>
      </c>
      <c r="M100">
        <f t="shared" si="471"/>
        <v>0</v>
      </c>
      <c r="N100">
        <f t="shared" si="471"/>
        <v>0</v>
      </c>
      <c r="O100">
        <f t="shared" si="471"/>
        <v>0</v>
      </c>
      <c r="P100">
        <f t="shared" si="471"/>
        <v>0</v>
      </c>
      <c r="Q100">
        <f t="shared" si="471"/>
        <v>0</v>
      </c>
      <c r="R100">
        <f t="shared" si="472"/>
        <v>0</v>
      </c>
      <c r="S100">
        <f t="shared" si="472"/>
        <v>0</v>
      </c>
      <c r="T100">
        <f t="shared" si="472"/>
        <v>0</v>
      </c>
      <c r="U100">
        <f t="shared" si="472"/>
        <v>0</v>
      </c>
      <c r="V100">
        <f t="shared" si="472"/>
        <v>0</v>
      </c>
      <c r="W100">
        <f t="shared" si="472"/>
        <v>0</v>
      </c>
      <c r="X100">
        <f t="shared" si="472"/>
        <v>0</v>
      </c>
      <c r="Y100">
        <f t="shared" si="472"/>
        <v>0</v>
      </c>
      <c r="Z100">
        <f t="shared" si="472"/>
        <v>0</v>
      </c>
      <c r="AA100">
        <f t="shared" si="472"/>
        <v>0</v>
      </c>
      <c r="AB100">
        <f t="shared" si="473"/>
        <v>0</v>
      </c>
      <c r="AC100">
        <f t="shared" si="473"/>
        <v>0</v>
      </c>
      <c r="AD100">
        <f t="shared" si="473"/>
        <v>0</v>
      </c>
      <c r="AE100">
        <f t="shared" si="473"/>
        <v>0</v>
      </c>
      <c r="AF100">
        <f t="shared" si="473"/>
        <v>0</v>
      </c>
      <c r="AG100">
        <f t="shared" si="473"/>
        <v>0</v>
      </c>
      <c r="AH100">
        <f t="shared" si="473"/>
        <v>0</v>
      </c>
      <c r="AI100">
        <f t="shared" si="473"/>
        <v>0</v>
      </c>
      <c r="AJ100">
        <f t="shared" si="473"/>
        <v>0</v>
      </c>
      <c r="AK100">
        <f t="shared" si="473"/>
        <v>0</v>
      </c>
      <c r="AL100">
        <f t="shared" si="474"/>
        <v>0</v>
      </c>
      <c r="AM100">
        <f t="shared" si="474"/>
        <v>0</v>
      </c>
      <c r="AN100">
        <f t="shared" si="474"/>
        <v>0</v>
      </c>
      <c r="AO100">
        <f t="shared" si="474"/>
        <v>0</v>
      </c>
      <c r="AP100">
        <f t="shared" si="474"/>
        <v>0</v>
      </c>
      <c r="AQ100">
        <f t="shared" si="474"/>
        <v>0</v>
      </c>
      <c r="AR100">
        <f t="shared" si="474"/>
        <v>0</v>
      </c>
      <c r="AS100">
        <f t="shared" si="474"/>
        <v>0</v>
      </c>
      <c r="AT100">
        <f t="shared" si="474"/>
        <v>0</v>
      </c>
      <c r="AU100">
        <f t="shared" si="474"/>
        <v>0</v>
      </c>
      <c r="AV100">
        <f t="shared" si="475"/>
        <v>0</v>
      </c>
      <c r="AW100">
        <f t="shared" si="475"/>
        <v>0</v>
      </c>
      <c r="AX100">
        <f t="shared" si="475"/>
        <v>0</v>
      </c>
      <c r="AY100">
        <f t="shared" si="475"/>
        <v>0</v>
      </c>
      <c r="AZ100">
        <f t="shared" si="475"/>
        <v>0</v>
      </c>
      <c r="BA100">
        <f t="shared" si="475"/>
        <v>0</v>
      </c>
      <c r="BB100">
        <f t="shared" si="475"/>
        <v>0</v>
      </c>
      <c r="BC100">
        <f t="shared" si="475"/>
        <v>0</v>
      </c>
      <c r="BD100">
        <f t="shared" si="475"/>
        <v>0</v>
      </c>
      <c r="BE100">
        <f t="shared" si="475"/>
        <v>0</v>
      </c>
      <c r="BF100">
        <f t="shared" si="476"/>
        <v>0</v>
      </c>
      <c r="BG100">
        <f t="shared" si="476"/>
        <v>0</v>
      </c>
      <c r="BH100">
        <f t="shared" si="476"/>
        <v>0</v>
      </c>
      <c r="BI100">
        <f t="shared" si="476"/>
        <v>0</v>
      </c>
      <c r="BJ100">
        <f t="shared" si="476"/>
        <v>0</v>
      </c>
      <c r="BK100">
        <f t="shared" si="476"/>
        <v>0</v>
      </c>
      <c r="BL100">
        <f t="shared" si="476"/>
        <v>0</v>
      </c>
      <c r="BM100">
        <f t="shared" si="476"/>
        <v>0</v>
      </c>
      <c r="BN100">
        <f t="shared" si="476"/>
        <v>0</v>
      </c>
      <c r="BO100">
        <f t="shared" si="476"/>
        <v>0</v>
      </c>
      <c r="BP100">
        <f t="shared" si="477"/>
        <v>0</v>
      </c>
      <c r="BQ100">
        <f t="shared" si="477"/>
        <v>0</v>
      </c>
      <c r="BR100">
        <f t="shared" si="477"/>
        <v>0</v>
      </c>
      <c r="BS100">
        <f t="shared" si="477"/>
        <v>0</v>
      </c>
      <c r="BT100">
        <f t="shared" si="477"/>
        <v>0</v>
      </c>
      <c r="BU100">
        <f t="shared" si="477"/>
        <v>0</v>
      </c>
      <c r="BV100">
        <f t="shared" si="477"/>
        <v>0</v>
      </c>
      <c r="BW100">
        <f t="shared" si="477"/>
        <v>0</v>
      </c>
      <c r="BX100">
        <f t="shared" si="477"/>
        <v>0</v>
      </c>
      <c r="BY100">
        <f t="shared" si="477"/>
        <v>0</v>
      </c>
      <c r="BZ100">
        <f t="shared" si="478"/>
        <v>0</v>
      </c>
      <c r="CA100">
        <f t="shared" si="478"/>
        <v>0</v>
      </c>
      <c r="CB100">
        <f t="shared" si="478"/>
        <v>0</v>
      </c>
      <c r="CC100">
        <f t="shared" si="478"/>
        <v>0</v>
      </c>
      <c r="CD100">
        <f t="shared" si="478"/>
        <v>0</v>
      </c>
      <c r="CE100">
        <f t="shared" si="478"/>
        <v>0</v>
      </c>
      <c r="CF100">
        <f t="shared" si="478"/>
        <v>0</v>
      </c>
      <c r="CG100">
        <f t="shared" si="478"/>
        <v>0</v>
      </c>
      <c r="CH100">
        <f t="shared" si="478"/>
        <v>0</v>
      </c>
      <c r="CI100">
        <f t="shared" si="478"/>
        <v>0</v>
      </c>
      <c r="CJ100">
        <f t="shared" si="479"/>
        <v>0</v>
      </c>
      <c r="CK100">
        <f t="shared" si="479"/>
        <v>0</v>
      </c>
      <c r="CL100">
        <f t="shared" si="479"/>
        <v>0</v>
      </c>
      <c r="CM100">
        <f t="shared" si="479"/>
        <v>0</v>
      </c>
      <c r="CN100">
        <f t="shared" si="479"/>
        <v>0</v>
      </c>
      <c r="CO100">
        <f t="shared" si="479"/>
        <v>0</v>
      </c>
      <c r="CP100">
        <f t="shared" si="479"/>
        <v>0</v>
      </c>
      <c r="CQ100">
        <f t="shared" si="479"/>
        <v>0</v>
      </c>
      <c r="CR100">
        <f t="shared" si="479"/>
        <v>0</v>
      </c>
      <c r="CS100">
        <f t="shared" si="479"/>
        <v>0</v>
      </c>
      <c r="CT100">
        <f t="shared" si="480"/>
        <v>0</v>
      </c>
      <c r="CU100">
        <f t="shared" si="480"/>
        <v>0</v>
      </c>
      <c r="CV100">
        <f t="shared" si="480"/>
        <v>0</v>
      </c>
      <c r="CW100">
        <f t="shared" si="480"/>
        <v>0</v>
      </c>
      <c r="CX100">
        <f t="shared" si="480"/>
        <v>0</v>
      </c>
      <c r="CY100">
        <f t="shared" si="480"/>
        <v>0</v>
      </c>
      <c r="CZ100">
        <f t="shared" si="480"/>
        <v>0</v>
      </c>
      <c r="DA100">
        <f t="shared" si="480"/>
        <v>0</v>
      </c>
      <c r="DB100">
        <f t="shared" si="480"/>
        <v>0</v>
      </c>
      <c r="DC100">
        <f t="shared" si="480"/>
        <v>0</v>
      </c>
      <c r="DD100">
        <f t="shared" si="481"/>
        <v>0</v>
      </c>
      <c r="DE100">
        <f t="shared" si="481"/>
        <v>0</v>
      </c>
      <c r="DF100">
        <f t="shared" si="481"/>
        <v>0</v>
      </c>
      <c r="DG100">
        <f t="shared" si="481"/>
        <v>0</v>
      </c>
      <c r="DH100">
        <f t="shared" si="481"/>
        <v>0</v>
      </c>
      <c r="DI100">
        <f t="shared" si="481"/>
        <v>0</v>
      </c>
      <c r="DJ100">
        <f t="shared" si="481"/>
        <v>0</v>
      </c>
      <c r="DK100">
        <f t="shared" si="481"/>
        <v>0</v>
      </c>
      <c r="DL100">
        <f t="shared" si="481"/>
        <v>0</v>
      </c>
      <c r="DM100">
        <f t="shared" si="481"/>
        <v>0</v>
      </c>
      <c r="DN100">
        <f t="shared" si="482"/>
        <v>0</v>
      </c>
      <c r="DO100">
        <f t="shared" si="482"/>
        <v>0</v>
      </c>
      <c r="DP100">
        <f t="shared" si="482"/>
        <v>0</v>
      </c>
      <c r="DQ100">
        <f t="shared" si="482"/>
        <v>0</v>
      </c>
      <c r="DR100">
        <f t="shared" si="482"/>
        <v>0</v>
      </c>
      <c r="DS100">
        <f t="shared" si="482"/>
        <v>0</v>
      </c>
      <c r="DT100">
        <f t="shared" si="482"/>
        <v>0</v>
      </c>
      <c r="DU100">
        <f t="shared" si="482"/>
        <v>0</v>
      </c>
      <c r="DV100">
        <f t="shared" si="482"/>
        <v>0</v>
      </c>
      <c r="DW100">
        <v>0</v>
      </c>
      <c r="DY100" s="10">
        <v>95</v>
      </c>
      <c r="DZ100">
        <f t="shared" si="327"/>
        <v>0</v>
      </c>
      <c r="EA100">
        <f t="shared" si="328"/>
        <v>0</v>
      </c>
      <c r="EB100">
        <f t="shared" si="329"/>
        <v>0</v>
      </c>
      <c r="EC100">
        <f t="shared" si="330"/>
        <v>0</v>
      </c>
      <c r="ED100">
        <f t="shared" si="331"/>
        <v>0</v>
      </c>
      <c r="EE100">
        <f t="shared" si="332"/>
        <v>0</v>
      </c>
      <c r="EF100">
        <f t="shared" si="333"/>
        <v>0</v>
      </c>
      <c r="EG100">
        <f t="shared" si="334"/>
        <v>0</v>
      </c>
      <c r="EH100">
        <f t="shared" si="335"/>
        <v>0</v>
      </c>
      <c r="EI100">
        <f t="shared" si="336"/>
        <v>0</v>
      </c>
      <c r="EJ100">
        <f t="shared" si="337"/>
        <v>0</v>
      </c>
      <c r="EK100">
        <f t="shared" si="338"/>
        <v>0</v>
      </c>
      <c r="EL100">
        <f t="shared" si="339"/>
        <v>0</v>
      </c>
      <c r="EM100">
        <f t="shared" si="340"/>
        <v>0</v>
      </c>
      <c r="EN100">
        <f t="shared" si="341"/>
        <v>0</v>
      </c>
      <c r="EO100">
        <f t="shared" si="342"/>
        <v>0</v>
      </c>
      <c r="EP100">
        <f t="shared" si="343"/>
        <v>0</v>
      </c>
      <c r="EQ100">
        <f t="shared" si="344"/>
        <v>0</v>
      </c>
      <c r="ER100">
        <f t="shared" si="345"/>
        <v>0</v>
      </c>
      <c r="ES100">
        <f t="shared" si="346"/>
        <v>0</v>
      </c>
      <c r="ET100">
        <f t="shared" si="347"/>
        <v>0</v>
      </c>
      <c r="EU100">
        <f t="shared" si="348"/>
        <v>0</v>
      </c>
      <c r="EV100">
        <f t="shared" si="349"/>
        <v>0</v>
      </c>
      <c r="EW100">
        <f t="shared" si="350"/>
        <v>0</v>
      </c>
      <c r="EX100">
        <f t="shared" si="351"/>
        <v>0</v>
      </c>
      <c r="EY100">
        <f t="shared" si="352"/>
        <v>0</v>
      </c>
      <c r="EZ100">
        <f t="shared" si="353"/>
        <v>0</v>
      </c>
      <c r="FA100">
        <f t="shared" si="354"/>
        <v>0</v>
      </c>
      <c r="FB100">
        <f t="shared" si="355"/>
        <v>0</v>
      </c>
      <c r="FC100">
        <f t="shared" si="356"/>
        <v>0</v>
      </c>
      <c r="FD100">
        <f t="shared" si="357"/>
        <v>0</v>
      </c>
      <c r="FE100">
        <f t="shared" si="358"/>
        <v>0</v>
      </c>
      <c r="FF100">
        <f t="shared" si="359"/>
        <v>0</v>
      </c>
      <c r="FG100">
        <f t="shared" si="360"/>
        <v>0</v>
      </c>
      <c r="FH100">
        <f t="shared" si="361"/>
        <v>0</v>
      </c>
      <c r="FI100">
        <f t="shared" si="362"/>
        <v>0</v>
      </c>
      <c r="FJ100">
        <f t="shared" si="363"/>
        <v>0</v>
      </c>
      <c r="FK100">
        <f t="shared" si="364"/>
        <v>0</v>
      </c>
      <c r="FL100">
        <f t="shared" si="365"/>
        <v>0</v>
      </c>
      <c r="FM100">
        <f t="shared" si="366"/>
        <v>0</v>
      </c>
      <c r="FN100">
        <f t="shared" si="367"/>
        <v>0</v>
      </c>
      <c r="FO100">
        <f t="shared" si="368"/>
        <v>0</v>
      </c>
      <c r="FP100">
        <f t="shared" si="369"/>
        <v>0</v>
      </c>
      <c r="FQ100">
        <f t="shared" si="370"/>
        <v>0</v>
      </c>
      <c r="FR100">
        <f t="shared" si="371"/>
        <v>0</v>
      </c>
      <c r="FS100">
        <f t="shared" si="372"/>
        <v>0</v>
      </c>
      <c r="FT100">
        <f t="shared" si="373"/>
        <v>0</v>
      </c>
      <c r="FU100">
        <f t="shared" si="374"/>
        <v>0</v>
      </c>
      <c r="FV100">
        <f t="shared" si="375"/>
        <v>0</v>
      </c>
      <c r="FW100">
        <f t="shared" si="376"/>
        <v>0</v>
      </c>
      <c r="FX100">
        <f t="shared" si="377"/>
        <v>0</v>
      </c>
      <c r="FY100">
        <f t="shared" si="378"/>
        <v>0</v>
      </c>
      <c r="FZ100">
        <f t="shared" si="379"/>
        <v>0</v>
      </c>
      <c r="GA100">
        <f t="shared" si="380"/>
        <v>0</v>
      </c>
      <c r="GB100">
        <f t="shared" si="381"/>
        <v>0</v>
      </c>
      <c r="GC100">
        <f t="shared" si="382"/>
        <v>0</v>
      </c>
      <c r="GD100">
        <f t="shared" si="383"/>
        <v>0</v>
      </c>
      <c r="GE100">
        <f t="shared" si="384"/>
        <v>0</v>
      </c>
      <c r="GF100">
        <f t="shared" si="385"/>
        <v>0</v>
      </c>
      <c r="GG100">
        <f t="shared" si="386"/>
        <v>0</v>
      </c>
      <c r="GH100">
        <f t="shared" si="387"/>
        <v>0</v>
      </c>
      <c r="GI100">
        <f t="shared" si="388"/>
        <v>0</v>
      </c>
      <c r="GJ100">
        <f t="shared" si="389"/>
        <v>0</v>
      </c>
      <c r="GK100">
        <f t="shared" si="390"/>
        <v>0</v>
      </c>
      <c r="GL100">
        <f t="shared" si="391"/>
        <v>0</v>
      </c>
      <c r="GM100">
        <f t="shared" si="392"/>
        <v>0</v>
      </c>
      <c r="GN100">
        <f t="shared" si="393"/>
        <v>0</v>
      </c>
      <c r="GO100">
        <f t="shared" si="394"/>
        <v>0</v>
      </c>
      <c r="GP100">
        <f t="shared" si="395"/>
        <v>0</v>
      </c>
      <c r="GQ100">
        <f t="shared" si="396"/>
        <v>0</v>
      </c>
      <c r="GR100">
        <f t="shared" si="397"/>
        <v>0</v>
      </c>
      <c r="GS100">
        <f t="shared" si="398"/>
        <v>0</v>
      </c>
      <c r="GT100">
        <f t="shared" si="399"/>
        <v>0</v>
      </c>
      <c r="GU100">
        <f t="shared" si="400"/>
        <v>0</v>
      </c>
      <c r="GV100">
        <f t="shared" si="401"/>
        <v>0</v>
      </c>
      <c r="GW100">
        <f t="shared" si="402"/>
        <v>0</v>
      </c>
      <c r="GX100">
        <f t="shared" si="403"/>
        <v>0</v>
      </c>
      <c r="GY100">
        <f t="shared" si="404"/>
        <v>0</v>
      </c>
      <c r="GZ100">
        <f t="shared" si="405"/>
        <v>0</v>
      </c>
      <c r="HA100">
        <f t="shared" si="406"/>
        <v>0</v>
      </c>
      <c r="HB100">
        <f t="shared" si="407"/>
        <v>0</v>
      </c>
      <c r="HC100">
        <f t="shared" si="408"/>
        <v>0</v>
      </c>
      <c r="HD100">
        <f t="shared" si="409"/>
        <v>0</v>
      </c>
      <c r="HE100">
        <f t="shared" si="410"/>
        <v>0</v>
      </c>
      <c r="HF100">
        <f t="shared" si="411"/>
        <v>0</v>
      </c>
      <c r="HG100">
        <f t="shared" si="412"/>
        <v>0</v>
      </c>
      <c r="HH100">
        <f t="shared" si="413"/>
        <v>0</v>
      </c>
      <c r="HI100">
        <f t="shared" si="414"/>
        <v>0</v>
      </c>
      <c r="HJ100">
        <f t="shared" si="415"/>
        <v>0</v>
      </c>
      <c r="HK100">
        <f t="shared" si="416"/>
        <v>0</v>
      </c>
      <c r="HL100">
        <f t="shared" si="417"/>
        <v>0</v>
      </c>
      <c r="HM100">
        <f t="shared" si="418"/>
        <v>0</v>
      </c>
      <c r="HN100">
        <f t="shared" si="419"/>
        <v>0</v>
      </c>
      <c r="HO100">
        <f t="shared" si="420"/>
        <v>0</v>
      </c>
      <c r="HP100">
        <f t="shared" si="421"/>
        <v>0</v>
      </c>
      <c r="HQ100">
        <f t="shared" si="422"/>
        <v>0</v>
      </c>
      <c r="HR100">
        <f t="shared" si="423"/>
        <v>0</v>
      </c>
      <c r="HS100">
        <f t="shared" si="424"/>
        <v>0</v>
      </c>
      <c r="HT100">
        <f t="shared" si="425"/>
        <v>0</v>
      </c>
      <c r="HU100">
        <f t="shared" si="426"/>
        <v>0</v>
      </c>
      <c r="HV100">
        <f t="shared" si="427"/>
        <v>0</v>
      </c>
      <c r="HW100">
        <f t="shared" si="428"/>
        <v>0</v>
      </c>
      <c r="HX100">
        <f t="shared" si="429"/>
        <v>0</v>
      </c>
      <c r="HY100">
        <f t="shared" si="430"/>
        <v>0</v>
      </c>
      <c r="HZ100">
        <f t="shared" si="431"/>
        <v>0</v>
      </c>
      <c r="IA100">
        <f t="shared" si="432"/>
        <v>0</v>
      </c>
      <c r="IB100">
        <f t="shared" si="433"/>
        <v>0</v>
      </c>
      <c r="IC100">
        <f t="shared" si="434"/>
        <v>0</v>
      </c>
      <c r="ID100">
        <f t="shared" si="435"/>
        <v>0</v>
      </c>
      <c r="IE100">
        <f t="shared" si="436"/>
        <v>0</v>
      </c>
      <c r="IF100">
        <f t="shared" si="437"/>
        <v>0</v>
      </c>
      <c r="IG100">
        <f t="shared" si="438"/>
        <v>0</v>
      </c>
      <c r="IH100">
        <f t="shared" si="439"/>
        <v>0</v>
      </c>
      <c r="II100">
        <f t="shared" si="440"/>
        <v>0</v>
      </c>
      <c r="IJ100">
        <f t="shared" si="441"/>
        <v>0</v>
      </c>
      <c r="IK100">
        <f t="shared" si="442"/>
        <v>0</v>
      </c>
      <c r="IL100">
        <f t="shared" si="443"/>
        <v>0</v>
      </c>
      <c r="IM100">
        <f t="shared" si="444"/>
        <v>0</v>
      </c>
      <c r="IN100">
        <f t="shared" si="445"/>
        <v>0</v>
      </c>
      <c r="IO100">
        <f t="shared" si="446"/>
        <v>0</v>
      </c>
    </row>
    <row r="101" spans="1:249" ht="15">
      <c r="A101" s="11">
        <v>96</v>
      </c>
      <c r="B101" s="11" t="str">
        <f>IF(A101&lt;=$E$2,Inputs!A101,"")</f>
        <v/>
      </c>
      <c r="C101" s="11">
        <f>IF(A101&lt;=$E$2,Inputs!D101,0)</f>
        <v>0</v>
      </c>
      <c r="D101" s="11">
        <f>IF(A101&lt;=$E$2,Inputs!F101,0)</f>
        <v>0</v>
      </c>
      <c r="E101" s="11">
        <f t="shared" si="326"/>
        <v>0</v>
      </c>
      <c r="G101" s="9">
        <v>96</v>
      </c>
      <c r="H101">
        <f t="shared" si="471"/>
        <v>0</v>
      </c>
      <c r="I101">
        <f t="shared" si="471"/>
        <v>0</v>
      </c>
      <c r="J101">
        <f t="shared" si="471"/>
        <v>0</v>
      </c>
      <c r="K101">
        <f t="shared" si="471"/>
        <v>0</v>
      </c>
      <c r="L101">
        <f t="shared" si="471"/>
        <v>0</v>
      </c>
      <c r="M101">
        <f t="shared" si="471"/>
        <v>0</v>
      </c>
      <c r="N101">
        <f t="shared" si="471"/>
        <v>0</v>
      </c>
      <c r="O101">
        <f t="shared" si="471"/>
        <v>0</v>
      </c>
      <c r="P101">
        <f t="shared" si="471"/>
        <v>0</v>
      </c>
      <c r="Q101">
        <f t="shared" si="471"/>
        <v>0</v>
      </c>
      <c r="R101">
        <f t="shared" si="472"/>
        <v>0</v>
      </c>
      <c r="S101">
        <f t="shared" si="472"/>
        <v>0</v>
      </c>
      <c r="T101">
        <f t="shared" si="472"/>
        <v>0</v>
      </c>
      <c r="U101">
        <f t="shared" si="472"/>
        <v>0</v>
      </c>
      <c r="V101">
        <f t="shared" si="472"/>
        <v>0</v>
      </c>
      <c r="W101">
        <f t="shared" si="472"/>
        <v>0</v>
      </c>
      <c r="X101">
        <f t="shared" si="472"/>
        <v>0</v>
      </c>
      <c r="Y101">
        <f t="shared" si="472"/>
        <v>0</v>
      </c>
      <c r="Z101">
        <f t="shared" si="472"/>
        <v>0</v>
      </c>
      <c r="AA101">
        <f t="shared" si="472"/>
        <v>0</v>
      </c>
      <c r="AB101">
        <f t="shared" si="473"/>
        <v>0</v>
      </c>
      <c r="AC101">
        <f t="shared" si="473"/>
        <v>0</v>
      </c>
      <c r="AD101">
        <f t="shared" si="473"/>
        <v>0</v>
      </c>
      <c r="AE101">
        <f t="shared" si="473"/>
        <v>0</v>
      </c>
      <c r="AF101">
        <f t="shared" si="473"/>
        <v>0</v>
      </c>
      <c r="AG101">
        <f t="shared" si="473"/>
        <v>0</v>
      </c>
      <c r="AH101">
        <f t="shared" si="473"/>
        <v>0</v>
      </c>
      <c r="AI101">
        <f t="shared" si="473"/>
        <v>0</v>
      </c>
      <c r="AJ101">
        <f t="shared" si="473"/>
        <v>0</v>
      </c>
      <c r="AK101">
        <f t="shared" si="473"/>
        <v>0</v>
      </c>
      <c r="AL101">
        <f t="shared" si="474"/>
        <v>0</v>
      </c>
      <c r="AM101">
        <f t="shared" si="474"/>
        <v>0</v>
      </c>
      <c r="AN101">
        <f t="shared" si="474"/>
        <v>0</v>
      </c>
      <c r="AO101">
        <f t="shared" si="474"/>
        <v>0</v>
      </c>
      <c r="AP101">
        <f t="shared" si="474"/>
        <v>0</v>
      </c>
      <c r="AQ101">
        <f t="shared" si="474"/>
        <v>0</v>
      </c>
      <c r="AR101">
        <f t="shared" si="474"/>
        <v>0</v>
      </c>
      <c r="AS101">
        <f t="shared" si="474"/>
        <v>0</v>
      </c>
      <c r="AT101">
        <f t="shared" si="474"/>
        <v>0</v>
      </c>
      <c r="AU101">
        <f t="shared" si="474"/>
        <v>0</v>
      </c>
      <c r="AV101">
        <f t="shared" si="475"/>
        <v>0</v>
      </c>
      <c r="AW101">
        <f t="shared" si="475"/>
        <v>0</v>
      </c>
      <c r="AX101">
        <f t="shared" si="475"/>
        <v>0</v>
      </c>
      <c r="AY101">
        <f t="shared" si="475"/>
        <v>0</v>
      </c>
      <c r="AZ101">
        <f t="shared" si="475"/>
        <v>0</v>
      </c>
      <c r="BA101">
        <f t="shared" si="475"/>
        <v>0</v>
      </c>
      <c r="BB101">
        <f t="shared" si="475"/>
        <v>0</v>
      </c>
      <c r="BC101">
        <f t="shared" si="475"/>
        <v>0</v>
      </c>
      <c r="BD101">
        <f t="shared" si="475"/>
        <v>0</v>
      </c>
      <c r="BE101">
        <f t="shared" si="475"/>
        <v>0</v>
      </c>
      <c r="BF101">
        <f t="shared" si="476"/>
        <v>0</v>
      </c>
      <c r="BG101">
        <f t="shared" si="476"/>
        <v>0</v>
      </c>
      <c r="BH101">
        <f t="shared" si="476"/>
        <v>0</v>
      </c>
      <c r="BI101">
        <f t="shared" si="476"/>
        <v>0</v>
      </c>
      <c r="BJ101">
        <f t="shared" si="476"/>
        <v>0</v>
      </c>
      <c r="BK101">
        <f t="shared" si="476"/>
        <v>0</v>
      </c>
      <c r="BL101">
        <f t="shared" si="476"/>
        <v>0</v>
      </c>
      <c r="BM101">
        <f t="shared" si="476"/>
        <v>0</v>
      </c>
      <c r="BN101">
        <f t="shared" si="476"/>
        <v>0</v>
      </c>
      <c r="BO101">
        <f t="shared" si="476"/>
        <v>0</v>
      </c>
      <c r="BP101">
        <f t="shared" si="477"/>
        <v>0</v>
      </c>
      <c r="BQ101">
        <f t="shared" si="477"/>
        <v>0</v>
      </c>
      <c r="BR101">
        <f t="shared" si="477"/>
        <v>0</v>
      </c>
      <c r="BS101">
        <f t="shared" si="477"/>
        <v>0</v>
      </c>
      <c r="BT101">
        <f t="shared" si="477"/>
        <v>0</v>
      </c>
      <c r="BU101">
        <f t="shared" si="477"/>
        <v>0</v>
      </c>
      <c r="BV101">
        <f t="shared" si="477"/>
        <v>0</v>
      </c>
      <c r="BW101">
        <f t="shared" si="477"/>
        <v>0</v>
      </c>
      <c r="BX101">
        <f t="shared" si="477"/>
        <v>0</v>
      </c>
      <c r="BY101">
        <f t="shared" si="477"/>
        <v>0</v>
      </c>
      <c r="BZ101">
        <f t="shared" si="478"/>
        <v>0</v>
      </c>
      <c r="CA101">
        <f t="shared" si="478"/>
        <v>0</v>
      </c>
      <c r="CB101">
        <f t="shared" si="478"/>
        <v>0</v>
      </c>
      <c r="CC101">
        <f t="shared" si="478"/>
        <v>0</v>
      </c>
      <c r="CD101">
        <f t="shared" si="478"/>
        <v>0</v>
      </c>
      <c r="CE101">
        <f t="shared" si="478"/>
        <v>0</v>
      </c>
      <c r="CF101">
        <f t="shared" si="478"/>
        <v>0</v>
      </c>
      <c r="CG101">
        <f t="shared" si="478"/>
        <v>0</v>
      </c>
      <c r="CH101">
        <f t="shared" si="478"/>
        <v>0</v>
      </c>
      <c r="CI101">
        <f t="shared" si="478"/>
        <v>0</v>
      </c>
      <c r="CJ101">
        <f t="shared" si="479"/>
        <v>0</v>
      </c>
      <c r="CK101">
        <f t="shared" si="479"/>
        <v>0</v>
      </c>
      <c r="CL101">
        <f t="shared" si="479"/>
        <v>0</v>
      </c>
      <c r="CM101">
        <f t="shared" si="479"/>
        <v>0</v>
      </c>
      <c r="CN101">
        <f t="shared" si="479"/>
        <v>0</v>
      </c>
      <c r="CO101">
        <f t="shared" si="479"/>
        <v>0</v>
      </c>
      <c r="CP101">
        <f t="shared" si="479"/>
        <v>0</v>
      </c>
      <c r="CQ101">
        <f t="shared" si="479"/>
        <v>0</v>
      </c>
      <c r="CR101">
        <f t="shared" si="479"/>
        <v>0</v>
      </c>
      <c r="CS101">
        <f t="shared" si="479"/>
        <v>0</v>
      </c>
      <c r="CT101">
        <f t="shared" si="480"/>
        <v>0</v>
      </c>
      <c r="CU101">
        <f t="shared" si="480"/>
        <v>0</v>
      </c>
      <c r="CV101">
        <f t="shared" si="480"/>
        <v>0</v>
      </c>
      <c r="CW101">
        <f t="shared" si="480"/>
        <v>0</v>
      </c>
      <c r="CX101">
        <f t="shared" si="480"/>
        <v>0</v>
      </c>
      <c r="CY101">
        <f t="shared" si="480"/>
        <v>0</v>
      </c>
      <c r="CZ101">
        <f t="shared" si="480"/>
        <v>0</v>
      </c>
      <c r="DA101">
        <f t="shared" si="480"/>
        <v>0</v>
      </c>
      <c r="DB101">
        <f t="shared" si="480"/>
        <v>0</v>
      </c>
      <c r="DC101">
        <f t="shared" si="480"/>
        <v>0</v>
      </c>
      <c r="DD101">
        <f t="shared" si="481"/>
        <v>0</v>
      </c>
      <c r="DE101">
        <f t="shared" si="481"/>
        <v>0</v>
      </c>
      <c r="DF101">
        <f t="shared" si="481"/>
        <v>0</v>
      </c>
      <c r="DG101">
        <f t="shared" si="481"/>
        <v>0</v>
      </c>
      <c r="DH101">
        <f t="shared" si="481"/>
        <v>0</v>
      </c>
      <c r="DI101">
        <f t="shared" si="481"/>
        <v>0</v>
      </c>
      <c r="DJ101">
        <f t="shared" si="481"/>
        <v>0</v>
      </c>
      <c r="DK101">
        <f t="shared" si="481"/>
        <v>0</v>
      </c>
      <c r="DL101">
        <f t="shared" si="481"/>
        <v>0</v>
      </c>
      <c r="DM101">
        <f t="shared" si="481"/>
        <v>0</v>
      </c>
      <c r="DN101">
        <f t="shared" si="482"/>
        <v>0</v>
      </c>
      <c r="DO101">
        <f t="shared" si="482"/>
        <v>0</v>
      </c>
      <c r="DP101">
        <f t="shared" si="482"/>
        <v>0</v>
      </c>
      <c r="DQ101">
        <f t="shared" si="482"/>
        <v>0</v>
      </c>
      <c r="DR101">
        <f t="shared" si="482"/>
        <v>0</v>
      </c>
      <c r="DS101">
        <f t="shared" si="482"/>
        <v>0</v>
      </c>
      <c r="DT101">
        <f t="shared" si="482"/>
        <v>0</v>
      </c>
      <c r="DU101">
        <f t="shared" si="482"/>
        <v>0</v>
      </c>
      <c r="DV101">
        <f t="shared" si="482"/>
        <v>0</v>
      </c>
      <c r="DW101">
        <v>0</v>
      </c>
      <c r="DY101" s="10">
        <v>96</v>
      </c>
      <c r="DZ101">
        <f t="shared" si="327"/>
        <v>0</v>
      </c>
      <c r="EA101">
        <f t="shared" si="328"/>
        <v>0</v>
      </c>
      <c r="EB101">
        <f t="shared" si="329"/>
        <v>0</v>
      </c>
      <c r="EC101">
        <f t="shared" si="330"/>
        <v>0</v>
      </c>
      <c r="ED101">
        <f t="shared" si="331"/>
        <v>0</v>
      </c>
      <c r="EE101">
        <f t="shared" si="332"/>
        <v>0</v>
      </c>
      <c r="EF101">
        <f t="shared" si="333"/>
        <v>0</v>
      </c>
      <c r="EG101">
        <f t="shared" si="334"/>
        <v>0</v>
      </c>
      <c r="EH101">
        <f t="shared" si="335"/>
        <v>0</v>
      </c>
      <c r="EI101">
        <f t="shared" si="336"/>
        <v>0</v>
      </c>
      <c r="EJ101">
        <f t="shared" si="337"/>
        <v>0</v>
      </c>
      <c r="EK101">
        <f t="shared" si="338"/>
        <v>0</v>
      </c>
      <c r="EL101">
        <f t="shared" si="339"/>
        <v>0</v>
      </c>
      <c r="EM101">
        <f t="shared" si="340"/>
        <v>0</v>
      </c>
      <c r="EN101">
        <f t="shared" si="341"/>
        <v>0</v>
      </c>
      <c r="EO101">
        <f t="shared" si="342"/>
        <v>0</v>
      </c>
      <c r="EP101">
        <f t="shared" si="343"/>
        <v>0</v>
      </c>
      <c r="EQ101">
        <f t="shared" si="344"/>
        <v>0</v>
      </c>
      <c r="ER101">
        <f t="shared" si="345"/>
        <v>0</v>
      </c>
      <c r="ES101">
        <f t="shared" si="346"/>
        <v>0</v>
      </c>
      <c r="ET101">
        <f t="shared" si="347"/>
        <v>0</v>
      </c>
      <c r="EU101">
        <f t="shared" si="348"/>
        <v>0</v>
      </c>
      <c r="EV101">
        <f t="shared" si="349"/>
        <v>0</v>
      </c>
      <c r="EW101">
        <f t="shared" si="350"/>
        <v>0</v>
      </c>
      <c r="EX101">
        <f t="shared" si="351"/>
        <v>0</v>
      </c>
      <c r="EY101">
        <f t="shared" si="352"/>
        <v>0</v>
      </c>
      <c r="EZ101">
        <f t="shared" si="353"/>
        <v>0</v>
      </c>
      <c r="FA101">
        <f t="shared" si="354"/>
        <v>0</v>
      </c>
      <c r="FB101">
        <f t="shared" si="355"/>
        <v>0</v>
      </c>
      <c r="FC101">
        <f t="shared" si="356"/>
        <v>0</v>
      </c>
      <c r="FD101">
        <f t="shared" si="357"/>
        <v>0</v>
      </c>
      <c r="FE101">
        <f t="shared" si="358"/>
        <v>0</v>
      </c>
      <c r="FF101">
        <f t="shared" si="359"/>
        <v>0</v>
      </c>
      <c r="FG101">
        <f t="shared" si="360"/>
        <v>0</v>
      </c>
      <c r="FH101">
        <f t="shared" si="361"/>
        <v>0</v>
      </c>
      <c r="FI101">
        <f t="shared" si="362"/>
        <v>0</v>
      </c>
      <c r="FJ101">
        <f t="shared" si="363"/>
        <v>0</v>
      </c>
      <c r="FK101">
        <f t="shared" si="364"/>
        <v>0</v>
      </c>
      <c r="FL101">
        <f t="shared" si="365"/>
        <v>0</v>
      </c>
      <c r="FM101">
        <f t="shared" si="366"/>
        <v>0</v>
      </c>
      <c r="FN101">
        <f t="shared" si="367"/>
        <v>0</v>
      </c>
      <c r="FO101">
        <f t="shared" si="368"/>
        <v>0</v>
      </c>
      <c r="FP101">
        <f t="shared" si="369"/>
        <v>0</v>
      </c>
      <c r="FQ101">
        <f t="shared" si="370"/>
        <v>0</v>
      </c>
      <c r="FR101">
        <f t="shared" si="371"/>
        <v>0</v>
      </c>
      <c r="FS101">
        <f t="shared" si="372"/>
        <v>0</v>
      </c>
      <c r="FT101">
        <f t="shared" si="373"/>
        <v>0</v>
      </c>
      <c r="FU101">
        <f t="shared" si="374"/>
        <v>0</v>
      </c>
      <c r="FV101">
        <f t="shared" si="375"/>
        <v>0</v>
      </c>
      <c r="FW101">
        <f t="shared" si="376"/>
        <v>0</v>
      </c>
      <c r="FX101">
        <f t="shared" si="377"/>
        <v>0</v>
      </c>
      <c r="FY101">
        <f t="shared" si="378"/>
        <v>0</v>
      </c>
      <c r="FZ101">
        <f t="shared" si="379"/>
        <v>0</v>
      </c>
      <c r="GA101">
        <f t="shared" si="380"/>
        <v>0</v>
      </c>
      <c r="GB101">
        <f t="shared" si="381"/>
        <v>0</v>
      </c>
      <c r="GC101">
        <f t="shared" si="382"/>
        <v>0</v>
      </c>
      <c r="GD101">
        <f t="shared" si="383"/>
        <v>0</v>
      </c>
      <c r="GE101">
        <f t="shared" si="384"/>
        <v>0</v>
      </c>
      <c r="GF101">
        <f t="shared" si="385"/>
        <v>0</v>
      </c>
      <c r="GG101">
        <f t="shared" si="386"/>
        <v>0</v>
      </c>
      <c r="GH101">
        <f t="shared" si="387"/>
        <v>0</v>
      </c>
      <c r="GI101">
        <f t="shared" si="388"/>
        <v>0</v>
      </c>
      <c r="GJ101">
        <f t="shared" si="389"/>
        <v>0</v>
      </c>
      <c r="GK101">
        <f t="shared" si="390"/>
        <v>0</v>
      </c>
      <c r="GL101">
        <f t="shared" si="391"/>
        <v>0</v>
      </c>
      <c r="GM101">
        <f t="shared" si="392"/>
        <v>0</v>
      </c>
      <c r="GN101">
        <f t="shared" si="393"/>
        <v>0</v>
      </c>
      <c r="GO101">
        <f t="shared" si="394"/>
        <v>0</v>
      </c>
      <c r="GP101">
        <f t="shared" si="395"/>
        <v>0</v>
      </c>
      <c r="GQ101">
        <f t="shared" si="396"/>
        <v>0</v>
      </c>
      <c r="GR101">
        <f t="shared" si="397"/>
        <v>0</v>
      </c>
      <c r="GS101">
        <f t="shared" si="398"/>
        <v>0</v>
      </c>
      <c r="GT101">
        <f t="shared" si="399"/>
        <v>0</v>
      </c>
      <c r="GU101">
        <f t="shared" si="400"/>
        <v>0</v>
      </c>
      <c r="GV101">
        <f t="shared" si="401"/>
        <v>0</v>
      </c>
      <c r="GW101">
        <f t="shared" si="402"/>
        <v>0</v>
      </c>
      <c r="GX101">
        <f t="shared" si="403"/>
        <v>0</v>
      </c>
      <c r="GY101">
        <f t="shared" si="404"/>
        <v>0</v>
      </c>
      <c r="GZ101">
        <f t="shared" si="405"/>
        <v>0</v>
      </c>
      <c r="HA101">
        <f t="shared" si="406"/>
        <v>0</v>
      </c>
      <c r="HB101">
        <f t="shared" si="407"/>
        <v>0</v>
      </c>
      <c r="HC101">
        <f t="shared" si="408"/>
        <v>0</v>
      </c>
      <c r="HD101">
        <f t="shared" si="409"/>
        <v>0</v>
      </c>
      <c r="HE101">
        <f t="shared" si="410"/>
        <v>0</v>
      </c>
      <c r="HF101">
        <f t="shared" si="411"/>
        <v>0</v>
      </c>
      <c r="HG101">
        <f t="shared" si="412"/>
        <v>0</v>
      </c>
      <c r="HH101">
        <f t="shared" si="413"/>
        <v>0</v>
      </c>
      <c r="HI101">
        <f t="shared" si="414"/>
        <v>0</v>
      </c>
      <c r="HJ101">
        <f t="shared" si="415"/>
        <v>0</v>
      </c>
      <c r="HK101">
        <f t="shared" si="416"/>
        <v>0</v>
      </c>
      <c r="HL101">
        <f t="shared" si="417"/>
        <v>0</v>
      </c>
      <c r="HM101">
        <f t="shared" si="418"/>
        <v>0</v>
      </c>
      <c r="HN101">
        <f t="shared" si="419"/>
        <v>0</v>
      </c>
      <c r="HO101">
        <f t="shared" si="420"/>
        <v>0</v>
      </c>
      <c r="HP101">
        <f t="shared" si="421"/>
        <v>0</v>
      </c>
      <c r="HQ101">
        <f t="shared" si="422"/>
        <v>0</v>
      </c>
      <c r="HR101">
        <f t="shared" si="423"/>
        <v>0</v>
      </c>
      <c r="HS101">
        <f t="shared" si="424"/>
        <v>0</v>
      </c>
      <c r="HT101">
        <f t="shared" si="425"/>
        <v>0</v>
      </c>
      <c r="HU101">
        <f t="shared" si="426"/>
        <v>0</v>
      </c>
      <c r="HV101">
        <f t="shared" si="427"/>
        <v>0</v>
      </c>
      <c r="HW101">
        <f t="shared" si="428"/>
        <v>0</v>
      </c>
      <c r="HX101">
        <f t="shared" si="429"/>
        <v>0</v>
      </c>
      <c r="HY101">
        <f t="shared" si="430"/>
        <v>0</v>
      </c>
      <c r="HZ101">
        <f t="shared" si="431"/>
        <v>0</v>
      </c>
      <c r="IA101">
        <f t="shared" si="432"/>
        <v>0</v>
      </c>
      <c r="IB101">
        <f t="shared" si="433"/>
        <v>0</v>
      </c>
      <c r="IC101">
        <f t="shared" si="434"/>
        <v>0</v>
      </c>
      <c r="ID101">
        <f t="shared" si="435"/>
        <v>0</v>
      </c>
      <c r="IE101">
        <f t="shared" si="436"/>
        <v>0</v>
      </c>
      <c r="IF101">
        <f t="shared" si="437"/>
        <v>0</v>
      </c>
      <c r="IG101">
        <f t="shared" si="438"/>
        <v>0</v>
      </c>
      <c r="IH101">
        <f t="shared" si="439"/>
        <v>0</v>
      </c>
      <c r="II101">
        <f t="shared" si="440"/>
        <v>0</v>
      </c>
      <c r="IJ101">
        <f t="shared" si="441"/>
        <v>0</v>
      </c>
      <c r="IK101">
        <f t="shared" si="442"/>
        <v>0</v>
      </c>
      <c r="IL101">
        <f t="shared" si="443"/>
        <v>0</v>
      </c>
      <c r="IM101">
        <f t="shared" si="444"/>
        <v>0</v>
      </c>
      <c r="IN101">
        <f t="shared" si="445"/>
        <v>0</v>
      </c>
      <c r="IO101">
        <f t="shared" si="446"/>
        <v>0</v>
      </c>
    </row>
    <row r="102" spans="1:249" ht="15">
      <c r="A102" s="11">
        <v>97</v>
      </c>
      <c r="B102" s="11" t="str">
        <f>IF(A102&lt;=$E$2,Inputs!A102,"")</f>
        <v/>
      </c>
      <c r="C102" s="11">
        <f>IF(A102&lt;=$E$2,Inputs!D102,0)</f>
        <v>0</v>
      </c>
      <c r="D102" s="11">
        <f>IF(A102&lt;=$E$2,Inputs!F102,0)</f>
        <v>0</v>
      </c>
      <c r="E102" s="11">
        <f t="shared" ref="E102:E125" si="483">D102*C102</f>
        <v>0</v>
      </c>
      <c r="G102" s="9">
        <v>97</v>
      </c>
      <c r="H102">
        <f t="shared" si="471"/>
        <v>0</v>
      </c>
      <c r="I102">
        <f t="shared" si="471"/>
        <v>0</v>
      </c>
      <c r="J102">
        <f t="shared" si="471"/>
        <v>0</v>
      </c>
      <c r="K102">
        <f t="shared" si="471"/>
        <v>0</v>
      </c>
      <c r="L102">
        <f t="shared" si="471"/>
        <v>0</v>
      </c>
      <c r="M102">
        <f t="shared" si="471"/>
        <v>0</v>
      </c>
      <c r="N102">
        <f t="shared" si="471"/>
        <v>0</v>
      </c>
      <c r="O102">
        <f t="shared" si="471"/>
        <v>0</v>
      </c>
      <c r="P102">
        <f t="shared" si="471"/>
        <v>0</v>
      </c>
      <c r="Q102">
        <f t="shared" si="471"/>
        <v>0</v>
      </c>
      <c r="R102">
        <f t="shared" si="472"/>
        <v>0</v>
      </c>
      <c r="S102">
        <f t="shared" si="472"/>
        <v>0</v>
      </c>
      <c r="T102">
        <f t="shared" si="472"/>
        <v>0</v>
      </c>
      <c r="U102">
        <f t="shared" si="472"/>
        <v>0</v>
      </c>
      <c r="V102">
        <f t="shared" si="472"/>
        <v>0</v>
      </c>
      <c r="W102">
        <f t="shared" si="472"/>
        <v>0</v>
      </c>
      <c r="X102">
        <f t="shared" si="472"/>
        <v>0</v>
      </c>
      <c r="Y102">
        <f t="shared" si="472"/>
        <v>0</v>
      </c>
      <c r="Z102">
        <f t="shared" si="472"/>
        <v>0</v>
      </c>
      <c r="AA102">
        <f t="shared" si="472"/>
        <v>0</v>
      </c>
      <c r="AB102">
        <f t="shared" si="473"/>
        <v>0</v>
      </c>
      <c r="AC102">
        <f t="shared" si="473"/>
        <v>0</v>
      </c>
      <c r="AD102">
        <f t="shared" si="473"/>
        <v>0</v>
      </c>
      <c r="AE102">
        <f t="shared" si="473"/>
        <v>0</v>
      </c>
      <c r="AF102">
        <f t="shared" si="473"/>
        <v>0</v>
      </c>
      <c r="AG102">
        <f t="shared" si="473"/>
        <v>0</v>
      </c>
      <c r="AH102">
        <f t="shared" si="473"/>
        <v>0</v>
      </c>
      <c r="AI102">
        <f t="shared" si="473"/>
        <v>0</v>
      </c>
      <c r="AJ102">
        <f t="shared" si="473"/>
        <v>0</v>
      </c>
      <c r="AK102">
        <f t="shared" si="473"/>
        <v>0</v>
      </c>
      <c r="AL102">
        <f t="shared" si="474"/>
        <v>0</v>
      </c>
      <c r="AM102">
        <f t="shared" si="474"/>
        <v>0</v>
      </c>
      <c r="AN102">
        <f t="shared" si="474"/>
        <v>0</v>
      </c>
      <c r="AO102">
        <f t="shared" si="474"/>
        <v>0</v>
      </c>
      <c r="AP102">
        <f t="shared" si="474"/>
        <v>0</v>
      </c>
      <c r="AQ102">
        <f t="shared" si="474"/>
        <v>0</v>
      </c>
      <c r="AR102">
        <f t="shared" si="474"/>
        <v>0</v>
      </c>
      <c r="AS102">
        <f t="shared" si="474"/>
        <v>0</v>
      </c>
      <c r="AT102">
        <f t="shared" si="474"/>
        <v>0</v>
      </c>
      <c r="AU102">
        <f t="shared" si="474"/>
        <v>0</v>
      </c>
      <c r="AV102">
        <f t="shared" si="475"/>
        <v>0</v>
      </c>
      <c r="AW102">
        <f t="shared" si="475"/>
        <v>0</v>
      </c>
      <c r="AX102">
        <f t="shared" si="475"/>
        <v>0</v>
      </c>
      <c r="AY102">
        <f t="shared" si="475"/>
        <v>0</v>
      </c>
      <c r="AZ102">
        <f t="shared" si="475"/>
        <v>0</v>
      </c>
      <c r="BA102">
        <f t="shared" si="475"/>
        <v>0</v>
      </c>
      <c r="BB102">
        <f t="shared" si="475"/>
        <v>0</v>
      </c>
      <c r="BC102">
        <f t="shared" si="475"/>
        <v>0</v>
      </c>
      <c r="BD102">
        <f t="shared" si="475"/>
        <v>0</v>
      </c>
      <c r="BE102">
        <f t="shared" si="475"/>
        <v>0</v>
      </c>
      <c r="BF102">
        <f t="shared" si="476"/>
        <v>0</v>
      </c>
      <c r="BG102">
        <f t="shared" si="476"/>
        <v>0</v>
      </c>
      <c r="BH102">
        <f t="shared" si="476"/>
        <v>0</v>
      </c>
      <c r="BI102">
        <f t="shared" si="476"/>
        <v>0</v>
      </c>
      <c r="BJ102">
        <f t="shared" si="476"/>
        <v>0</v>
      </c>
      <c r="BK102">
        <f t="shared" si="476"/>
        <v>0</v>
      </c>
      <c r="BL102">
        <f t="shared" si="476"/>
        <v>0</v>
      </c>
      <c r="BM102">
        <f t="shared" si="476"/>
        <v>0</v>
      </c>
      <c r="BN102">
        <f t="shared" si="476"/>
        <v>0</v>
      </c>
      <c r="BO102">
        <f t="shared" si="476"/>
        <v>0</v>
      </c>
      <c r="BP102">
        <f t="shared" si="477"/>
        <v>0</v>
      </c>
      <c r="BQ102">
        <f t="shared" si="477"/>
        <v>0</v>
      </c>
      <c r="BR102">
        <f t="shared" si="477"/>
        <v>0</v>
      </c>
      <c r="BS102">
        <f t="shared" si="477"/>
        <v>0</v>
      </c>
      <c r="BT102">
        <f t="shared" si="477"/>
        <v>0</v>
      </c>
      <c r="BU102">
        <f t="shared" si="477"/>
        <v>0</v>
      </c>
      <c r="BV102">
        <f t="shared" si="477"/>
        <v>0</v>
      </c>
      <c r="BW102">
        <f t="shared" si="477"/>
        <v>0</v>
      </c>
      <c r="BX102">
        <f t="shared" si="477"/>
        <v>0</v>
      </c>
      <c r="BY102">
        <f t="shared" si="477"/>
        <v>0</v>
      </c>
      <c r="BZ102">
        <f t="shared" si="478"/>
        <v>0</v>
      </c>
      <c r="CA102">
        <f t="shared" si="478"/>
        <v>0</v>
      </c>
      <c r="CB102">
        <f t="shared" si="478"/>
        <v>0</v>
      </c>
      <c r="CC102">
        <f t="shared" si="478"/>
        <v>0</v>
      </c>
      <c r="CD102">
        <f t="shared" si="478"/>
        <v>0</v>
      </c>
      <c r="CE102">
        <f t="shared" si="478"/>
        <v>0</v>
      </c>
      <c r="CF102">
        <f t="shared" si="478"/>
        <v>0</v>
      </c>
      <c r="CG102">
        <f t="shared" si="478"/>
        <v>0</v>
      </c>
      <c r="CH102">
        <f t="shared" si="478"/>
        <v>0</v>
      </c>
      <c r="CI102">
        <f t="shared" si="478"/>
        <v>0</v>
      </c>
      <c r="CJ102">
        <f t="shared" si="479"/>
        <v>0</v>
      </c>
      <c r="CK102">
        <f t="shared" si="479"/>
        <v>0</v>
      </c>
      <c r="CL102">
        <f t="shared" si="479"/>
        <v>0</v>
      </c>
      <c r="CM102">
        <f t="shared" si="479"/>
        <v>0</v>
      </c>
      <c r="CN102">
        <f t="shared" si="479"/>
        <v>0</v>
      </c>
      <c r="CO102">
        <f t="shared" si="479"/>
        <v>0</v>
      </c>
      <c r="CP102">
        <f t="shared" si="479"/>
        <v>0</v>
      </c>
      <c r="CQ102">
        <f t="shared" si="479"/>
        <v>0</v>
      </c>
      <c r="CR102">
        <f t="shared" si="479"/>
        <v>0</v>
      </c>
      <c r="CS102">
        <f t="shared" si="479"/>
        <v>0</v>
      </c>
      <c r="CT102">
        <f t="shared" si="480"/>
        <v>0</v>
      </c>
      <c r="CU102">
        <f t="shared" si="480"/>
        <v>0</v>
      </c>
      <c r="CV102">
        <f t="shared" si="480"/>
        <v>0</v>
      </c>
      <c r="CW102">
        <f t="shared" si="480"/>
        <v>0</v>
      </c>
      <c r="CX102">
        <f t="shared" si="480"/>
        <v>0</v>
      </c>
      <c r="CY102">
        <f t="shared" si="480"/>
        <v>0</v>
      </c>
      <c r="CZ102">
        <f t="shared" si="480"/>
        <v>0</v>
      </c>
      <c r="DA102">
        <f t="shared" si="480"/>
        <v>0</v>
      </c>
      <c r="DB102">
        <f t="shared" si="480"/>
        <v>0</v>
      </c>
      <c r="DC102">
        <f t="shared" si="480"/>
        <v>0</v>
      </c>
      <c r="DD102">
        <f t="shared" si="481"/>
        <v>0</v>
      </c>
      <c r="DE102">
        <f t="shared" si="481"/>
        <v>0</v>
      </c>
      <c r="DF102">
        <f t="shared" si="481"/>
        <v>0</v>
      </c>
      <c r="DG102">
        <f t="shared" si="481"/>
        <v>0</v>
      </c>
      <c r="DH102">
        <f t="shared" si="481"/>
        <v>0</v>
      </c>
      <c r="DI102">
        <f t="shared" si="481"/>
        <v>0</v>
      </c>
      <c r="DJ102">
        <f t="shared" si="481"/>
        <v>0</v>
      </c>
      <c r="DK102">
        <f t="shared" si="481"/>
        <v>0</v>
      </c>
      <c r="DL102">
        <f t="shared" si="481"/>
        <v>0</v>
      </c>
      <c r="DM102">
        <f t="shared" si="481"/>
        <v>0</v>
      </c>
      <c r="DN102">
        <f t="shared" si="482"/>
        <v>0</v>
      </c>
      <c r="DO102">
        <f t="shared" si="482"/>
        <v>0</v>
      </c>
      <c r="DP102">
        <f t="shared" si="482"/>
        <v>0</v>
      </c>
      <c r="DQ102">
        <f t="shared" si="482"/>
        <v>0</v>
      </c>
      <c r="DR102">
        <f t="shared" si="482"/>
        <v>0</v>
      </c>
      <c r="DS102">
        <f t="shared" si="482"/>
        <v>0</v>
      </c>
      <c r="DT102">
        <f t="shared" si="482"/>
        <v>0</v>
      </c>
      <c r="DU102">
        <f t="shared" si="482"/>
        <v>0</v>
      </c>
      <c r="DV102">
        <f t="shared" si="482"/>
        <v>0</v>
      </c>
      <c r="DW102">
        <v>0</v>
      </c>
      <c r="DY102" s="10">
        <v>97</v>
      </c>
      <c r="DZ102">
        <f t="shared" ref="DZ102:DZ125" si="484">IF(AND($A102&lt;=$E$2,1&lt;=$E$2),IF($A102=1,$D102,0)+$B$2*H102,0)</f>
        <v>0</v>
      </c>
      <c r="EA102">
        <f t="shared" ref="EA102:EA125" si="485">IF(AND($A102&lt;=$E$2,2&lt;=$E$2),IF($A102=2,$D102,0)+$B$2*I102,0)</f>
        <v>0</v>
      </c>
      <c r="EB102">
        <f t="shared" ref="EB102:EB125" si="486">IF(AND($A102&lt;=$E$2,3&lt;=$E$2),IF($A102=3,$D102,0)+$B$2*J102,0)</f>
        <v>0</v>
      </c>
      <c r="EC102">
        <f t="shared" ref="EC102:EC125" si="487">IF(AND($A102&lt;=$E$2,4&lt;=$E$2),IF($A102=4,$D102,0)+$B$2*K102,0)</f>
        <v>0</v>
      </c>
      <c r="ED102">
        <f t="shared" ref="ED102:ED125" si="488">IF(AND($A102&lt;=$E$2,5&lt;=$E$2),IF($A102=5,$D102,0)+$B$2*L102,0)</f>
        <v>0</v>
      </c>
      <c r="EE102">
        <f t="shared" ref="EE102:EE125" si="489">IF(AND($A102&lt;=$E$2,6&lt;=$E$2),IF($A102=6,$D102,0)+$B$2*M102,0)</f>
        <v>0</v>
      </c>
      <c r="EF102">
        <f t="shared" ref="EF102:EF125" si="490">IF(AND($A102&lt;=$E$2,7&lt;=$E$2),IF($A102=7,$D102,0)+$B$2*N102,0)</f>
        <v>0</v>
      </c>
      <c r="EG102">
        <f t="shared" ref="EG102:EG125" si="491">IF(AND($A102&lt;=$E$2,8&lt;=$E$2),IF($A102=8,$D102,0)+$B$2*O102,0)</f>
        <v>0</v>
      </c>
      <c r="EH102">
        <f t="shared" ref="EH102:EH125" si="492">IF(AND($A102&lt;=$E$2,9&lt;=$E$2),IF($A102=9,$D102,0)+$B$2*P102,0)</f>
        <v>0</v>
      </c>
      <c r="EI102">
        <f t="shared" ref="EI102:EI125" si="493">IF(AND($A102&lt;=$E$2,10&lt;=$E$2),IF($A102=10,$D102,0)+$B$2*Q102,0)</f>
        <v>0</v>
      </c>
      <c r="EJ102">
        <f t="shared" ref="EJ102:EJ125" si="494">IF(AND($A102&lt;=$E$2,11&lt;=$E$2),IF($A102=11,$D102,0)+$B$2*R102,0)</f>
        <v>0</v>
      </c>
      <c r="EK102">
        <f t="shared" ref="EK102:EK125" si="495">IF(AND($A102&lt;=$E$2,12&lt;=$E$2),IF($A102=12,$D102,0)+$B$2*S102,0)</f>
        <v>0</v>
      </c>
      <c r="EL102">
        <f t="shared" ref="EL102:EL125" si="496">IF(AND($A102&lt;=$E$2,13&lt;=$E$2),IF($A102=13,$D102,0)+$B$2*T102,0)</f>
        <v>0</v>
      </c>
      <c r="EM102">
        <f t="shared" ref="EM102:EM125" si="497">IF(AND($A102&lt;=$E$2,14&lt;=$E$2),IF($A102=14,$D102,0)+$B$2*U102,0)</f>
        <v>0</v>
      </c>
      <c r="EN102">
        <f t="shared" ref="EN102:EN125" si="498">IF(AND($A102&lt;=$E$2,15&lt;=$E$2),IF($A102=15,$D102,0)+$B$2*V102,0)</f>
        <v>0</v>
      </c>
      <c r="EO102">
        <f t="shared" ref="EO102:EO125" si="499">IF(AND($A102&lt;=$E$2,16&lt;=$E$2),IF($A102=16,$D102,0)+$B$2*W102,0)</f>
        <v>0</v>
      </c>
      <c r="EP102">
        <f t="shared" ref="EP102:EP125" si="500">IF(AND($A102&lt;=$E$2,17&lt;=$E$2),IF($A102=17,$D102,0)+$B$2*X102,0)</f>
        <v>0</v>
      </c>
      <c r="EQ102">
        <f t="shared" ref="EQ102:EQ125" si="501">IF(AND($A102&lt;=$E$2,18&lt;=$E$2),IF($A102=18,$D102,0)+$B$2*Y102,0)</f>
        <v>0</v>
      </c>
      <c r="ER102">
        <f t="shared" ref="ER102:ER125" si="502">IF(AND($A102&lt;=$E$2,19&lt;=$E$2),IF($A102=19,$D102,0)+$B$2*Z102,0)</f>
        <v>0</v>
      </c>
      <c r="ES102">
        <f t="shared" ref="ES102:ES125" si="503">IF(AND($A102&lt;=$E$2,20&lt;=$E$2),IF($A102=20,$D102,0)+$B$2*AA102,0)</f>
        <v>0</v>
      </c>
      <c r="ET102">
        <f t="shared" ref="ET102:ET125" si="504">IF(AND($A102&lt;=$E$2,21&lt;=$E$2),IF($A102=21,$D102,0)+$B$2*AB102,0)</f>
        <v>0</v>
      </c>
      <c r="EU102">
        <f t="shared" ref="EU102:EU125" si="505">IF(AND($A102&lt;=$E$2,22&lt;=$E$2),IF($A102=22,$D102,0)+$B$2*AC102,0)</f>
        <v>0</v>
      </c>
      <c r="EV102">
        <f t="shared" ref="EV102:EV125" si="506">IF(AND($A102&lt;=$E$2,23&lt;=$E$2),IF($A102=23,$D102,0)+$B$2*AD102,0)</f>
        <v>0</v>
      </c>
      <c r="EW102">
        <f t="shared" ref="EW102:EW125" si="507">IF(AND($A102&lt;=$E$2,24&lt;=$E$2),IF($A102=24,$D102,0)+$B$2*AE102,0)</f>
        <v>0</v>
      </c>
      <c r="EX102">
        <f t="shared" ref="EX102:EX125" si="508">IF(AND($A102&lt;=$E$2,25&lt;=$E$2),IF($A102=25,$D102,0)+$B$2*AF102,0)</f>
        <v>0</v>
      </c>
      <c r="EY102">
        <f t="shared" ref="EY102:EY125" si="509">IF(AND($A102&lt;=$E$2,26&lt;=$E$2),IF($A102=26,$D102,0)+$B$2*AG102,0)</f>
        <v>0</v>
      </c>
      <c r="EZ102">
        <f t="shared" ref="EZ102:EZ125" si="510">IF(AND($A102&lt;=$E$2,27&lt;=$E$2),IF($A102=27,$D102,0)+$B$2*AH102,0)</f>
        <v>0</v>
      </c>
      <c r="FA102">
        <f t="shared" ref="FA102:FA125" si="511">IF(AND($A102&lt;=$E$2,28&lt;=$E$2),IF($A102=28,$D102,0)+$B$2*AI102,0)</f>
        <v>0</v>
      </c>
      <c r="FB102">
        <f t="shared" ref="FB102:FB125" si="512">IF(AND($A102&lt;=$E$2,29&lt;=$E$2),IF($A102=29,$D102,0)+$B$2*AJ102,0)</f>
        <v>0</v>
      </c>
      <c r="FC102">
        <f t="shared" ref="FC102:FC125" si="513">IF(AND($A102&lt;=$E$2,30&lt;=$E$2),IF($A102=30,$D102,0)+$B$2*AK102,0)</f>
        <v>0</v>
      </c>
      <c r="FD102">
        <f t="shared" ref="FD102:FD125" si="514">IF(AND($A102&lt;=$E$2,31&lt;=$E$2),IF($A102=31,$D102,0)+$B$2*AL102,0)</f>
        <v>0</v>
      </c>
      <c r="FE102">
        <f t="shared" ref="FE102:FE125" si="515">IF(AND($A102&lt;=$E$2,32&lt;=$E$2),IF($A102=32,$D102,0)+$B$2*AM102,0)</f>
        <v>0</v>
      </c>
      <c r="FF102">
        <f t="shared" ref="FF102:FF125" si="516">IF(AND($A102&lt;=$E$2,33&lt;=$E$2),IF($A102=33,$D102,0)+$B$2*AN102,0)</f>
        <v>0</v>
      </c>
      <c r="FG102">
        <f t="shared" ref="FG102:FG125" si="517">IF(AND($A102&lt;=$E$2,34&lt;=$E$2),IF($A102=34,$D102,0)+$B$2*AO102,0)</f>
        <v>0</v>
      </c>
      <c r="FH102">
        <f t="shared" ref="FH102:FH125" si="518">IF(AND($A102&lt;=$E$2,35&lt;=$E$2),IF($A102=35,$D102,0)+$B$2*AP102,0)</f>
        <v>0</v>
      </c>
      <c r="FI102">
        <f t="shared" ref="FI102:FI125" si="519">IF(AND($A102&lt;=$E$2,36&lt;=$E$2),IF($A102=36,$D102,0)+$B$2*AQ102,0)</f>
        <v>0</v>
      </c>
      <c r="FJ102">
        <f t="shared" ref="FJ102:FJ125" si="520">IF(AND($A102&lt;=$E$2,37&lt;=$E$2),IF($A102=37,$D102,0)+$B$2*AR102,0)</f>
        <v>0</v>
      </c>
      <c r="FK102">
        <f t="shared" ref="FK102:FK125" si="521">IF(AND($A102&lt;=$E$2,38&lt;=$E$2),IF($A102=38,$D102,0)+$B$2*AS102,0)</f>
        <v>0</v>
      </c>
      <c r="FL102">
        <f t="shared" ref="FL102:FL125" si="522">IF(AND($A102&lt;=$E$2,39&lt;=$E$2),IF($A102=39,$D102,0)+$B$2*AT102,0)</f>
        <v>0</v>
      </c>
      <c r="FM102">
        <f t="shared" ref="FM102:FM125" si="523">IF(AND($A102&lt;=$E$2,40&lt;=$E$2),IF($A102=40,$D102,0)+$B$2*AU102,0)</f>
        <v>0</v>
      </c>
      <c r="FN102">
        <f t="shared" ref="FN102:FN125" si="524">IF(AND($A102&lt;=$E$2,41&lt;=$E$2),IF($A102=41,$D102,0)+$B$2*AV102,0)</f>
        <v>0</v>
      </c>
      <c r="FO102">
        <f t="shared" ref="FO102:FO125" si="525">IF(AND($A102&lt;=$E$2,42&lt;=$E$2),IF($A102=42,$D102,0)+$B$2*AW102,0)</f>
        <v>0</v>
      </c>
      <c r="FP102">
        <f t="shared" ref="FP102:FP125" si="526">IF(AND($A102&lt;=$E$2,43&lt;=$E$2),IF($A102=43,$D102,0)+$B$2*AX102,0)</f>
        <v>0</v>
      </c>
      <c r="FQ102">
        <f t="shared" ref="FQ102:FQ125" si="527">IF(AND($A102&lt;=$E$2,44&lt;=$E$2),IF($A102=44,$D102,0)+$B$2*AY102,0)</f>
        <v>0</v>
      </c>
      <c r="FR102">
        <f t="shared" ref="FR102:FR125" si="528">IF(AND($A102&lt;=$E$2,45&lt;=$E$2),IF($A102=45,$D102,0)+$B$2*AZ102,0)</f>
        <v>0</v>
      </c>
      <c r="FS102">
        <f t="shared" ref="FS102:FS125" si="529">IF(AND($A102&lt;=$E$2,46&lt;=$E$2),IF($A102=46,$D102,0)+$B$2*BA102,0)</f>
        <v>0</v>
      </c>
      <c r="FT102">
        <f t="shared" ref="FT102:FT125" si="530">IF(AND($A102&lt;=$E$2,47&lt;=$E$2),IF($A102=47,$D102,0)+$B$2*BB102,0)</f>
        <v>0</v>
      </c>
      <c r="FU102">
        <f t="shared" ref="FU102:FU125" si="531">IF(AND($A102&lt;=$E$2,48&lt;=$E$2),IF($A102=48,$D102,0)+$B$2*BC102,0)</f>
        <v>0</v>
      </c>
      <c r="FV102">
        <f t="shared" ref="FV102:FV125" si="532">IF(AND($A102&lt;=$E$2,49&lt;=$E$2),IF($A102=49,$D102,0)+$B$2*BD102,0)</f>
        <v>0</v>
      </c>
      <c r="FW102">
        <f t="shared" ref="FW102:FW125" si="533">IF(AND($A102&lt;=$E$2,50&lt;=$E$2),IF($A102=50,$D102,0)+$B$2*BE102,0)</f>
        <v>0</v>
      </c>
      <c r="FX102">
        <f t="shared" ref="FX102:FX125" si="534">IF(AND($A102&lt;=$E$2,51&lt;=$E$2),IF($A102=51,$D102,0)+$B$2*BF102,0)</f>
        <v>0</v>
      </c>
      <c r="FY102">
        <f t="shared" ref="FY102:FY125" si="535">IF(AND($A102&lt;=$E$2,52&lt;=$E$2),IF($A102=52,$D102,0)+$B$2*BG102,0)</f>
        <v>0</v>
      </c>
      <c r="FZ102">
        <f t="shared" ref="FZ102:FZ125" si="536">IF(AND($A102&lt;=$E$2,53&lt;=$E$2),IF($A102=53,$D102,0)+$B$2*BH102,0)</f>
        <v>0</v>
      </c>
      <c r="GA102">
        <f t="shared" ref="GA102:GA125" si="537">IF(AND($A102&lt;=$E$2,54&lt;=$E$2),IF($A102=54,$D102,0)+$B$2*BI102,0)</f>
        <v>0</v>
      </c>
      <c r="GB102">
        <f t="shared" ref="GB102:GB125" si="538">IF(AND($A102&lt;=$E$2,55&lt;=$E$2),IF($A102=55,$D102,0)+$B$2*BJ102,0)</f>
        <v>0</v>
      </c>
      <c r="GC102">
        <f t="shared" ref="GC102:GC125" si="539">IF(AND($A102&lt;=$E$2,56&lt;=$E$2),IF($A102=56,$D102,0)+$B$2*BK102,0)</f>
        <v>0</v>
      </c>
      <c r="GD102">
        <f t="shared" ref="GD102:GD125" si="540">IF(AND($A102&lt;=$E$2,57&lt;=$E$2),IF($A102=57,$D102,0)+$B$2*BL102,0)</f>
        <v>0</v>
      </c>
      <c r="GE102">
        <f t="shared" ref="GE102:GE125" si="541">IF(AND($A102&lt;=$E$2,58&lt;=$E$2),IF($A102=58,$D102,0)+$B$2*BM102,0)</f>
        <v>0</v>
      </c>
      <c r="GF102">
        <f t="shared" ref="GF102:GF125" si="542">IF(AND($A102&lt;=$E$2,59&lt;=$E$2),IF($A102=59,$D102,0)+$B$2*BN102,0)</f>
        <v>0</v>
      </c>
      <c r="GG102">
        <f t="shared" ref="GG102:GG125" si="543">IF(AND($A102&lt;=$E$2,60&lt;=$E$2),IF($A102=60,$D102,0)+$B$2*BO102,0)</f>
        <v>0</v>
      </c>
      <c r="GH102">
        <f t="shared" ref="GH102:GH125" si="544">IF(AND($A102&lt;=$E$2,61&lt;=$E$2),IF($A102=61,$D102,0)+$B$2*BP102,0)</f>
        <v>0</v>
      </c>
      <c r="GI102">
        <f t="shared" ref="GI102:GI125" si="545">IF(AND($A102&lt;=$E$2,62&lt;=$E$2),IF($A102=62,$D102,0)+$B$2*BQ102,0)</f>
        <v>0</v>
      </c>
      <c r="GJ102">
        <f t="shared" ref="GJ102:GJ125" si="546">IF(AND($A102&lt;=$E$2,63&lt;=$E$2),IF($A102=63,$D102,0)+$B$2*BR102,0)</f>
        <v>0</v>
      </c>
      <c r="GK102">
        <f t="shared" ref="GK102:GK125" si="547">IF(AND($A102&lt;=$E$2,64&lt;=$E$2),IF($A102=64,$D102,0)+$B$2*BS102,0)</f>
        <v>0</v>
      </c>
      <c r="GL102">
        <f t="shared" ref="GL102:GL125" si="548">IF(AND($A102&lt;=$E$2,65&lt;=$E$2),IF($A102=65,$D102,0)+$B$2*BT102,0)</f>
        <v>0</v>
      </c>
      <c r="GM102">
        <f t="shared" ref="GM102:GM125" si="549">IF(AND($A102&lt;=$E$2,66&lt;=$E$2),IF($A102=66,$D102,0)+$B$2*BU102,0)</f>
        <v>0</v>
      </c>
      <c r="GN102">
        <f t="shared" ref="GN102:GN125" si="550">IF(AND($A102&lt;=$E$2,67&lt;=$E$2),IF($A102=67,$D102,0)+$B$2*BV102,0)</f>
        <v>0</v>
      </c>
      <c r="GO102">
        <f t="shared" ref="GO102:GO125" si="551">IF(AND($A102&lt;=$E$2,68&lt;=$E$2),IF($A102=68,$D102,0)+$B$2*BW102,0)</f>
        <v>0</v>
      </c>
      <c r="GP102">
        <f t="shared" ref="GP102:GP125" si="552">IF(AND($A102&lt;=$E$2,69&lt;=$E$2),IF($A102=69,$D102,0)+$B$2*BX102,0)</f>
        <v>0</v>
      </c>
      <c r="GQ102">
        <f t="shared" ref="GQ102:GQ125" si="553">IF(AND($A102&lt;=$E$2,70&lt;=$E$2),IF($A102=70,$D102,0)+$B$2*BY102,0)</f>
        <v>0</v>
      </c>
      <c r="GR102">
        <f t="shared" ref="GR102:GR125" si="554">IF(AND($A102&lt;=$E$2,71&lt;=$E$2),IF($A102=71,$D102,0)+$B$2*BZ102,0)</f>
        <v>0</v>
      </c>
      <c r="GS102">
        <f t="shared" ref="GS102:GS125" si="555">IF(AND($A102&lt;=$E$2,72&lt;=$E$2),IF($A102=72,$D102,0)+$B$2*CA102,0)</f>
        <v>0</v>
      </c>
      <c r="GT102">
        <f t="shared" ref="GT102:GT125" si="556">IF(AND($A102&lt;=$E$2,73&lt;=$E$2),IF($A102=73,$D102,0)+$B$2*CB102,0)</f>
        <v>0</v>
      </c>
      <c r="GU102">
        <f t="shared" ref="GU102:GU125" si="557">IF(AND($A102&lt;=$E$2,74&lt;=$E$2),IF($A102=74,$D102,0)+$B$2*CC102,0)</f>
        <v>0</v>
      </c>
      <c r="GV102">
        <f t="shared" ref="GV102:GV125" si="558">IF(AND($A102&lt;=$E$2,75&lt;=$E$2),IF($A102=75,$D102,0)+$B$2*CD102,0)</f>
        <v>0</v>
      </c>
      <c r="GW102">
        <f t="shared" ref="GW102:GW125" si="559">IF(AND($A102&lt;=$E$2,76&lt;=$E$2),IF($A102=76,$D102,0)+$B$2*CE102,0)</f>
        <v>0</v>
      </c>
      <c r="GX102">
        <f t="shared" ref="GX102:GX125" si="560">IF(AND($A102&lt;=$E$2,77&lt;=$E$2),IF($A102=77,$D102,0)+$B$2*CF102,0)</f>
        <v>0</v>
      </c>
      <c r="GY102">
        <f t="shared" ref="GY102:GY125" si="561">IF(AND($A102&lt;=$E$2,78&lt;=$E$2),IF($A102=78,$D102,0)+$B$2*CG102,0)</f>
        <v>0</v>
      </c>
      <c r="GZ102">
        <f t="shared" ref="GZ102:GZ125" si="562">IF(AND($A102&lt;=$E$2,79&lt;=$E$2),IF($A102=79,$D102,0)+$B$2*CH102,0)</f>
        <v>0</v>
      </c>
      <c r="HA102">
        <f t="shared" ref="HA102:HA125" si="563">IF(AND($A102&lt;=$E$2,80&lt;=$E$2),IF($A102=80,$D102,0)+$B$2*CI102,0)</f>
        <v>0</v>
      </c>
      <c r="HB102">
        <f t="shared" ref="HB102:HB125" si="564">IF(AND($A102&lt;=$E$2,81&lt;=$E$2),IF($A102=81,$D102,0)+$B$2*CJ102,0)</f>
        <v>0</v>
      </c>
      <c r="HC102">
        <f t="shared" ref="HC102:HC125" si="565">IF(AND($A102&lt;=$E$2,82&lt;=$E$2),IF($A102=82,$D102,0)+$B$2*CK102,0)</f>
        <v>0</v>
      </c>
      <c r="HD102">
        <f t="shared" ref="HD102:HD125" si="566">IF(AND($A102&lt;=$E$2,83&lt;=$E$2),IF($A102=83,$D102,0)+$B$2*CL102,0)</f>
        <v>0</v>
      </c>
      <c r="HE102">
        <f t="shared" ref="HE102:HE125" si="567">IF(AND($A102&lt;=$E$2,84&lt;=$E$2),IF($A102=84,$D102,0)+$B$2*CM102,0)</f>
        <v>0</v>
      </c>
      <c r="HF102">
        <f t="shared" ref="HF102:HF125" si="568">IF(AND($A102&lt;=$E$2,85&lt;=$E$2),IF($A102=85,$D102,0)+$B$2*CN102,0)</f>
        <v>0</v>
      </c>
      <c r="HG102">
        <f t="shared" ref="HG102:HG125" si="569">IF(AND($A102&lt;=$E$2,86&lt;=$E$2),IF($A102=86,$D102,0)+$B$2*CO102,0)</f>
        <v>0</v>
      </c>
      <c r="HH102">
        <f t="shared" ref="HH102:HH125" si="570">IF(AND($A102&lt;=$E$2,87&lt;=$E$2),IF($A102=87,$D102,0)+$B$2*CP102,0)</f>
        <v>0</v>
      </c>
      <c r="HI102">
        <f t="shared" ref="HI102:HI125" si="571">IF(AND($A102&lt;=$E$2,88&lt;=$E$2),IF($A102=88,$D102,0)+$B$2*CQ102,0)</f>
        <v>0</v>
      </c>
      <c r="HJ102">
        <f t="shared" ref="HJ102:HJ125" si="572">IF(AND($A102&lt;=$E$2,89&lt;=$E$2),IF($A102=89,$D102,0)+$B$2*CR102,0)</f>
        <v>0</v>
      </c>
      <c r="HK102">
        <f t="shared" ref="HK102:HK125" si="573">IF(AND($A102&lt;=$E$2,90&lt;=$E$2),IF($A102=90,$D102,0)+$B$2*CS102,0)</f>
        <v>0</v>
      </c>
      <c r="HL102">
        <f t="shared" ref="HL102:HL125" si="574">IF(AND($A102&lt;=$E$2,91&lt;=$E$2),IF($A102=91,$D102,0)+$B$2*CT102,0)</f>
        <v>0</v>
      </c>
      <c r="HM102">
        <f t="shared" ref="HM102:HM125" si="575">IF(AND($A102&lt;=$E$2,92&lt;=$E$2),IF($A102=92,$D102,0)+$B$2*CU102,0)</f>
        <v>0</v>
      </c>
      <c r="HN102">
        <f t="shared" ref="HN102:HN125" si="576">IF(AND($A102&lt;=$E$2,93&lt;=$E$2),IF($A102=93,$D102,0)+$B$2*CV102,0)</f>
        <v>0</v>
      </c>
      <c r="HO102">
        <f t="shared" ref="HO102:HO125" si="577">IF(AND($A102&lt;=$E$2,94&lt;=$E$2),IF($A102=94,$D102,0)+$B$2*CW102,0)</f>
        <v>0</v>
      </c>
      <c r="HP102">
        <f t="shared" ref="HP102:HP125" si="578">IF(AND($A102&lt;=$E$2,95&lt;=$E$2),IF($A102=95,$D102,0)+$B$2*CX102,0)</f>
        <v>0</v>
      </c>
      <c r="HQ102">
        <f t="shared" ref="HQ102:HQ125" si="579">IF(AND($A102&lt;=$E$2,96&lt;=$E$2),IF($A102=96,$D102,0)+$B$2*CY102,0)</f>
        <v>0</v>
      </c>
      <c r="HR102">
        <f t="shared" ref="HR102:HR125" si="580">IF(AND($A102&lt;=$E$2,97&lt;=$E$2),IF($A102=97,$D102,0)+$B$2*CZ102,0)</f>
        <v>0</v>
      </c>
      <c r="HS102">
        <f t="shared" ref="HS102:HS125" si="581">IF(AND($A102&lt;=$E$2,98&lt;=$E$2),IF($A102=98,$D102,0)+$B$2*DA102,0)</f>
        <v>0</v>
      </c>
      <c r="HT102">
        <f t="shared" ref="HT102:HT125" si="582">IF(AND($A102&lt;=$E$2,99&lt;=$E$2),IF($A102=99,$D102,0)+$B$2*DB102,0)</f>
        <v>0</v>
      </c>
      <c r="HU102">
        <f t="shared" ref="HU102:HU125" si="583">IF(AND($A102&lt;=$E$2,100&lt;=$E$2),IF($A102=100,$D102,0)+$B$2*DC102,0)</f>
        <v>0</v>
      </c>
      <c r="HV102">
        <f t="shared" ref="HV102:HV125" si="584">IF(AND($A102&lt;=$E$2,101&lt;=$E$2),IF($A102=101,$D102,0)+$B$2*DD102,0)</f>
        <v>0</v>
      </c>
      <c r="HW102">
        <f t="shared" ref="HW102:HW125" si="585">IF(AND($A102&lt;=$E$2,102&lt;=$E$2),IF($A102=102,$D102,0)+$B$2*DE102,0)</f>
        <v>0</v>
      </c>
      <c r="HX102">
        <f t="shared" ref="HX102:HX125" si="586">IF(AND($A102&lt;=$E$2,103&lt;=$E$2),IF($A102=103,$D102,0)+$B$2*DF102,0)</f>
        <v>0</v>
      </c>
      <c r="HY102">
        <f t="shared" ref="HY102:HY125" si="587">IF(AND($A102&lt;=$E$2,104&lt;=$E$2),IF($A102=104,$D102,0)+$B$2*DG102,0)</f>
        <v>0</v>
      </c>
      <c r="HZ102">
        <f t="shared" ref="HZ102:HZ125" si="588">IF(AND($A102&lt;=$E$2,105&lt;=$E$2),IF($A102=105,$D102,0)+$B$2*DH102,0)</f>
        <v>0</v>
      </c>
      <c r="IA102">
        <f t="shared" ref="IA102:IA125" si="589">IF(AND($A102&lt;=$E$2,106&lt;=$E$2),IF($A102=106,$D102,0)+$B$2*DI102,0)</f>
        <v>0</v>
      </c>
      <c r="IB102">
        <f t="shared" ref="IB102:IB125" si="590">IF(AND($A102&lt;=$E$2,107&lt;=$E$2),IF($A102=107,$D102,0)+$B$2*DJ102,0)</f>
        <v>0</v>
      </c>
      <c r="IC102">
        <f t="shared" ref="IC102:IC125" si="591">IF(AND($A102&lt;=$E$2,108&lt;=$E$2),IF($A102=108,$D102,0)+$B$2*DK102,0)</f>
        <v>0</v>
      </c>
      <c r="ID102">
        <f t="shared" ref="ID102:ID125" si="592">IF(AND($A102&lt;=$E$2,109&lt;=$E$2),IF($A102=109,$D102,0)+$B$2*DL102,0)</f>
        <v>0</v>
      </c>
      <c r="IE102">
        <f t="shared" ref="IE102:IE125" si="593">IF(AND($A102&lt;=$E$2,110&lt;=$E$2),IF($A102=110,$D102,0)+$B$2*DM102,0)</f>
        <v>0</v>
      </c>
      <c r="IF102">
        <f t="shared" ref="IF102:IF125" si="594">IF(AND($A102&lt;=$E$2,111&lt;=$E$2),IF($A102=111,$D102,0)+$B$2*DN102,0)</f>
        <v>0</v>
      </c>
      <c r="IG102">
        <f t="shared" ref="IG102:IG125" si="595">IF(AND($A102&lt;=$E$2,112&lt;=$E$2),IF($A102=112,$D102,0)+$B$2*DO102,0)</f>
        <v>0</v>
      </c>
      <c r="IH102">
        <f t="shared" ref="IH102:IH125" si="596">IF(AND($A102&lt;=$E$2,113&lt;=$E$2),IF($A102=113,$D102,0)+$B$2*DP102,0)</f>
        <v>0</v>
      </c>
      <c r="II102">
        <f t="shared" ref="II102:II125" si="597">IF(AND($A102&lt;=$E$2,114&lt;=$E$2),IF($A102=114,$D102,0)+$B$2*DQ102,0)</f>
        <v>0</v>
      </c>
      <c r="IJ102">
        <f t="shared" ref="IJ102:IJ125" si="598">IF(AND($A102&lt;=$E$2,115&lt;=$E$2),IF($A102=115,$D102,0)+$B$2*DR102,0)</f>
        <v>0</v>
      </c>
      <c r="IK102">
        <f t="shared" ref="IK102:IK125" si="599">IF(AND($A102&lt;=$E$2,116&lt;=$E$2),IF($A102=116,$D102,0)+$B$2*DS102,0)</f>
        <v>0</v>
      </c>
      <c r="IL102">
        <f t="shared" ref="IL102:IL125" si="600">IF(AND($A102&lt;=$E$2,117&lt;=$E$2),IF($A102=117,$D102,0)+$B$2*DT102,0)</f>
        <v>0</v>
      </c>
      <c r="IM102">
        <f t="shared" ref="IM102:IM125" si="601">IF(AND($A102&lt;=$E$2,118&lt;=$E$2),IF($A102=118,$D102,0)+$B$2*DU102,0)</f>
        <v>0</v>
      </c>
      <c r="IN102">
        <f t="shared" ref="IN102:IN125" si="602">IF(AND($A102&lt;=$E$2,119&lt;=$E$2),IF($A102=119,$D102,0)+$B$2*DV102,0)</f>
        <v>0</v>
      </c>
      <c r="IO102">
        <f t="shared" ref="IO102:IO125" si="603">IF(AND($A102&lt;=$E$2,120&lt;=$E$2),IF($A102=120,$D102,0)+$B$2*DW102,0)</f>
        <v>0</v>
      </c>
    </row>
    <row r="103" spans="1:249" ht="15">
      <c r="A103" s="11">
        <v>98</v>
      </c>
      <c r="B103" s="11" t="str">
        <f>IF(A103&lt;=$E$2,Inputs!A103,"")</f>
        <v/>
      </c>
      <c r="C103" s="11">
        <f>IF(A103&lt;=$E$2,Inputs!D103,0)</f>
        <v>0</v>
      </c>
      <c r="D103" s="11">
        <f>IF(A103&lt;=$E$2,Inputs!F103,0)</f>
        <v>0</v>
      </c>
      <c r="E103" s="11">
        <f t="shared" si="483"/>
        <v>0</v>
      </c>
      <c r="G103" s="9">
        <v>98</v>
      </c>
      <c r="H103">
        <f t="shared" si="471"/>
        <v>0</v>
      </c>
      <c r="I103">
        <f t="shared" si="471"/>
        <v>0</v>
      </c>
      <c r="J103">
        <f t="shared" si="471"/>
        <v>0</v>
      </c>
      <c r="K103">
        <f t="shared" si="471"/>
        <v>0</v>
      </c>
      <c r="L103">
        <f t="shared" si="471"/>
        <v>0</v>
      </c>
      <c r="M103">
        <f t="shared" si="471"/>
        <v>0</v>
      </c>
      <c r="N103">
        <f t="shared" si="471"/>
        <v>0</v>
      </c>
      <c r="O103">
        <f t="shared" si="471"/>
        <v>0</v>
      </c>
      <c r="P103">
        <f t="shared" si="471"/>
        <v>0</v>
      </c>
      <c r="Q103">
        <f t="shared" si="471"/>
        <v>0</v>
      </c>
      <c r="R103">
        <f t="shared" si="472"/>
        <v>0</v>
      </c>
      <c r="S103">
        <f t="shared" si="472"/>
        <v>0</v>
      </c>
      <c r="T103">
        <f t="shared" si="472"/>
        <v>0</v>
      </c>
      <c r="U103">
        <f t="shared" si="472"/>
        <v>0</v>
      </c>
      <c r="V103">
        <f t="shared" si="472"/>
        <v>0</v>
      </c>
      <c r="W103">
        <f t="shared" si="472"/>
        <v>0</v>
      </c>
      <c r="X103">
        <f t="shared" si="472"/>
        <v>0</v>
      </c>
      <c r="Y103">
        <f t="shared" si="472"/>
        <v>0</v>
      </c>
      <c r="Z103">
        <f t="shared" si="472"/>
        <v>0</v>
      </c>
      <c r="AA103">
        <f t="shared" si="472"/>
        <v>0</v>
      </c>
      <c r="AB103">
        <f t="shared" si="473"/>
        <v>0</v>
      </c>
      <c r="AC103">
        <f t="shared" si="473"/>
        <v>0</v>
      </c>
      <c r="AD103">
        <f t="shared" si="473"/>
        <v>0</v>
      </c>
      <c r="AE103">
        <f t="shared" si="473"/>
        <v>0</v>
      </c>
      <c r="AF103">
        <f t="shared" si="473"/>
        <v>0</v>
      </c>
      <c r="AG103">
        <f t="shared" si="473"/>
        <v>0</v>
      </c>
      <c r="AH103">
        <f t="shared" si="473"/>
        <v>0</v>
      </c>
      <c r="AI103">
        <f t="shared" si="473"/>
        <v>0</v>
      </c>
      <c r="AJ103">
        <f t="shared" si="473"/>
        <v>0</v>
      </c>
      <c r="AK103">
        <f t="shared" si="473"/>
        <v>0</v>
      </c>
      <c r="AL103">
        <f t="shared" si="474"/>
        <v>0</v>
      </c>
      <c r="AM103">
        <f t="shared" si="474"/>
        <v>0</v>
      </c>
      <c r="AN103">
        <f t="shared" si="474"/>
        <v>0</v>
      </c>
      <c r="AO103">
        <f t="shared" si="474"/>
        <v>0</v>
      </c>
      <c r="AP103">
        <f t="shared" si="474"/>
        <v>0</v>
      </c>
      <c r="AQ103">
        <f t="shared" si="474"/>
        <v>0</v>
      </c>
      <c r="AR103">
        <f t="shared" si="474"/>
        <v>0</v>
      </c>
      <c r="AS103">
        <f t="shared" si="474"/>
        <v>0</v>
      </c>
      <c r="AT103">
        <f t="shared" si="474"/>
        <v>0</v>
      </c>
      <c r="AU103">
        <f t="shared" si="474"/>
        <v>0</v>
      </c>
      <c r="AV103">
        <f t="shared" si="475"/>
        <v>0</v>
      </c>
      <c r="AW103">
        <f t="shared" si="475"/>
        <v>0</v>
      </c>
      <c r="AX103">
        <f t="shared" si="475"/>
        <v>0</v>
      </c>
      <c r="AY103">
        <f t="shared" si="475"/>
        <v>0</v>
      </c>
      <c r="AZ103">
        <f t="shared" si="475"/>
        <v>0</v>
      </c>
      <c r="BA103">
        <f t="shared" si="475"/>
        <v>0</v>
      </c>
      <c r="BB103">
        <f t="shared" si="475"/>
        <v>0</v>
      </c>
      <c r="BC103">
        <f t="shared" si="475"/>
        <v>0</v>
      </c>
      <c r="BD103">
        <f t="shared" si="475"/>
        <v>0</v>
      </c>
      <c r="BE103">
        <f t="shared" si="475"/>
        <v>0</v>
      </c>
      <c r="BF103">
        <f t="shared" si="476"/>
        <v>0</v>
      </c>
      <c r="BG103">
        <f t="shared" si="476"/>
        <v>0</v>
      </c>
      <c r="BH103">
        <f t="shared" si="476"/>
        <v>0</v>
      </c>
      <c r="BI103">
        <f t="shared" si="476"/>
        <v>0</v>
      </c>
      <c r="BJ103">
        <f t="shared" si="476"/>
        <v>0</v>
      </c>
      <c r="BK103">
        <f t="shared" si="476"/>
        <v>0</v>
      </c>
      <c r="BL103">
        <f t="shared" si="476"/>
        <v>0</v>
      </c>
      <c r="BM103">
        <f t="shared" si="476"/>
        <v>0</v>
      </c>
      <c r="BN103">
        <f t="shared" si="476"/>
        <v>0</v>
      </c>
      <c r="BO103">
        <f t="shared" si="476"/>
        <v>0</v>
      </c>
      <c r="BP103">
        <f t="shared" si="477"/>
        <v>0</v>
      </c>
      <c r="BQ103">
        <f t="shared" si="477"/>
        <v>0</v>
      </c>
      <c r="BR103">
        <f t="shared" si="477"/>
        <v>0</v>
      </c>
      <c r="BS103">
        <f t="shared" si="477"/>
        <v>0</v>
      </c>
      <c r="BT103">
        <f t="shared" si="477"/>
        <v>0</v>
      </c>
      <c r="BU103">
        <f t="shared" si="477"/>
        <v>0</v>
      </c>
      <c r="BV103">
        <f t="shared" si="477"/>
        <v>0</v>
      </c>
      <c r="BW103">
        <f t="shared" si="477"/>
        <v>0</v>
      </c>
      <c r="BX103">
        <f t="shared" si="477"/>
        <v>0</v>
      </c>
      <c r="BY103">
        <f t="shared" si="477"/>
        <v>0</v>
      </c>
      <c r="BZ103">
        <f t="shared" si="478"/>
        <v>0</v>
      </c>
      <c r="CA103">
        <f t="shared" si="478"/>
        <v>0</v>
      </c>
      <c r="CB103">
        <f t="shared" si="478"/>
        <v>0</v>
      </c>
      <c r="CC103">
        <f t="shared" si="478"/>
        <v>0</v>
      </c>
      <c r="CD103">
        <f t="shared" si="478"/>
        <v>0</v>
      </c>
      <c r="CE103">
        <f t="shared" si="478"/>
        <v>0</v>
      </c>
      <c r="CF103">
        <f t="shared" si="478"/>
        <v>0</v>
      </c>
      <c r="CG103">
        <f t="shared" si="478"/>
        <v>0</v>
      </c>
      <c r="CH103">
        <f t="shared" si="478"/>
        <v>0</v>
      </c>
      <c r="CI103">
        <f t="shared" si="478"/>
        <v>0</v>
      </c>
      <c r="CJ103">
        <f t="shared" si="479"/>
        <v>0</v>
      </c>
      <c r="CK103">
        <f t="shared" si="479"/>
        <v>0</v>
      </c>
      <c r="CL103">
        <f t="shared" si="479"/>
        <v>0</v>
      </c>
      <c r="CM103">
        <f t="shared" si="479"/>
        <v>0</v>
      </c>
      <c r="CN103">
        <f t="shared" si="479"/>
        <v>0</v>
      </c>
      <c r="CO103">
        <f t="shared" si="479"/>
        <v>0</v>
      </c>
      <c r="CP103">
        <f t="shared" si="479"/>
        <v>0</v>
      </c>
      <c r="CQ103">
        <f t="shared" si="479"/>
        <v>0</v>
      </c>
      <c r="CR103">
        <f t="shared" si="479"/>
        <v>0</v>
      </c>
      <c r="CS103">
        <f t="shared" si="479"/>
        <v>0</v>
      </c>
      <c r="CT103">
        <f t="shared" si="480"/>
        <v>0</v>
      </c>
      <c r="CU103">
        <f t="shared" si="480"/>
        <v>0</v>
      </c>
      <c r="CV103">
        <f t="shared" si="480"/>
        <v>0</v>
      </c>
      <c r="CW103">
        <f t="shared" si="480"/>
        <v>0</v>
      </c>
      <c r="CX103">
        <f t="shared" si="480"/>
        <v>0</v>
      </c>
      <c r="CY103">
        <f t="shared" si="480"/>
        <v>0</v>
      </c>
      <c r="CZ103">
        <f t="shared" si="480"/>
        <v>0</v>
      </c>
      <c r="DA103">
        <f t="shared" si="480"/>
        <v>0</v>
      </c>
      <c r="DB103">
        <f t="shared" si="480"/>
        <v>0</v>
      </c>
      <c r="DC103">
        <f t="shared" si="480"/>
        <v>0</v>
      </c>
      <c r="DD103">
        <f t="shared" si="481"/>
        <v>0</v>
      </c>
      <c r="DE103">
        <f t="shared" si="481"/>
        <v>0</v>
      </c>
      <c r="DF103">
        <f t="shared" si="481"/>
        <v>0</v>
      </c>
      <c r="DG103">
        <f t="shared" si="481"/>
        <v>0</v>
      </c>
      <c r="DH103">
        <f t="shared" si="481"/>
        <v>0</v>
      </c>
      <c r="DI103">
        <f t="shared" si="481"/>
        <v>0</v>
      </c>
      <c r="DJ103">
        <f t="shared" si="481"/>
        <v>0</v>
      </c>
      <c r="DK103">
        <f t="shared" si="481"/>
        <v>0</v>
      </c>
      <c r="DL103">
        <f t="shared" si="481"/>
        <v>0</v>
      </c>
      <c r="DM103">
        <f t="shared" si="481"/>
        <v>0</v>
      </c>
      <c r="DN103">
        <f t="shared" si="482"/>
        <v>0</v>
      </c>
      <c r="DO103">
        <f t="shared" si="482"/>
        <v>0</v>
      </c>
      <c r="DP103">
        <f t="shared" si="482"/>
        <v>0</v>
      </c>
      <c r="DQ103">
        <f t="shared" si="482"/>
        <v>0</v>
      </c>
      <c r="DR103">
        <f t="shared" si="482"/>
        <v>0</v>
      </c>
      <c r="DS103">
        <f t="shared" si="482"/>
        <v>0</v>
      </c>
      <c r="DT103">
        <f t="shared" si="482"/>
        <v>0</v>
      </c>
      <c r="DU103">
        <f t="shared" si="482"/>
        <v>0</v>
      </c>
      <c r="DV103">
        <f t="shared" si="482"/>
        <v>0</v>
      </c>
      <c r="DW103">
        <v>0</v>
      </c>
      <c r="DY103" s="10">
        <v>98</v>
      </c>
      <c r="DZ103">
        <f t="shared" si="484"/>
        <v>0</v>
      </c>
      <c r="EA103">
        <f t="shared" si="485"/>
        <v>0</v>
      </c>
      <c r="EB103">
        <f t="shared" si="486"/>
        <v>0</v>
      </c>
      <c r="EC103">
        <f t="shared" si="487"/>
        <v>0</v>
      </c>
      <c r="ED103">
        <f t="shared" si="488"/>
        <v>0</v>
      </c>
      <c r="EE103">
        <f t="shared" si="489"/>
        <v>0</v>
      </c>
      <c r="EF103">
        <f t="shared" si="490"/>
        <v>0</v>
      </c>
      <c r="EG103">
        <f t="shared" si="491"/>
        <v>0</v>
      </c>
      <c r="EH103">
        <f t="shared" si="492"/>
        <v>0</v>
      </c>
      <c r="EI103">
        <f t="shared" si="493"/>
        <v>0</v>
      </c>
      <c r="EJ103">
        <f t="shared" si="494"/>
        <v>0</v>
      </c>
      <c r="EK103">
        <f t="shared" si="495"/>
        <v>0</v>
      </c>
      <c r="EL103">
        <f t="shared" si="496"/>
        <v>0</v>
      </c>
      <c r="EM103">
        <f t="shared" si="497"/>
        <v>0</v>
      </c>
      <c r="EN103">
        <f t="shared" si="498"/>
        <v>0</v>
      </c>
      <c r="EO103">
        <f t="shared" si="499"/>
        <v>0</v>
      </c>
      <c r="EP103">
        <f t="shared" si="500"/>
        <v>0</v>
      </c>
      <c r="EQ103">
        <f t="shared" si="501"/>
        <v>0</v>
      </c>
      <c r="ER103">
        <f t="shared" si="502"/>
        <v>0</v>
      </c>
      <c r="ES103">
        <f t="shared" si="503"/>
        <v>0</v>
      </c>
      <c r="ET103">
        <f t="shared" si="504"/>
        <v>0</v>
      </c>
      <c r="EU103">
        <f t="shared" si="505"/>
        <v>0</v>
      </c>
      <c r="EV103">
        <f t="shared" si="506"/>
        <v>0</v>
      </c>
      <c r="EW103">
        <f t="shared" si="507"/>
        <v>0</v>
      </c>
      <c r="EX103">
        <f t="shared" si="508"/>
        <v>0</v>
      </c>
      <c r="EY103">
        <f t="shared" si="509"/>
        <v>0</v>
      </c>
      <c r="EZ103">
        <f t="shared" si="510"/>
        <v>0</v>
      </c>
      <c r="FA103">
        <f t="shared" si="511"/>
        <v>0</v>
      </c>
      <c r="FB103">
        <f t="shared" si="512"/>
        <v>0</v>
      </c>
      <c r="FC103">
        <f t="shared" si="513"/>
        <v>0</v>
      </c>
      <c r="FD103">
        <f t="shared" si="514"/>
        <v>0</v>
      </c>
      <c r="FE103">
        <f t="shared" si="515"/>
        <v>0</v>
      </c>
      <c r="FF103">
        <f t="shared" si="516"/>
        <v>0</v>
      </c>
      <c r="FG103">
        <f t="shared" si="517"/>
        <v>0</v>
      </c>
      <c r="FH103">
        <f t="shared" si="518"/>
        <v>0</v>
      </c>
      <c r="FI103">
        <f t="shared" si="519"/>
        <v>0</v>
      </c>
      <c r="FJ103">
        <f t="shared" si="520"/>
        <v>0</v>
      </c>
      <c r="FK103">
        <f t="shared" si="521"/>
        <v>0</v>
      </c>
      <c r="FL103">
        <f t="shared" si="522"/>
        <v>0</v>
      </c>
      <c r="FM103">
        <f t="shared" si="523"/>
        <v>0</v>
      </c>
      <c r="FN103">
        <f t="shared" si="524"/>
        <v>0</v>
      </c>
      <c r="FO103">
        <f t="shared" si="525"/>
        <v>0</v>
      </c>
      <c r="FP103">
        <f t="shared" si="526"/>
        <v>0</v>
      </c>
      <c r="FQ103">
        <f t="shared" si="527"/>
        <v>0</v>
      </c>
      <c r="FR103">
        <f t="shared" si="528"/>
        <v>0</v>
      </c>
      <c r="FS103">
        <f t="shared" si="529"/>
        <v>0</v>
      </c>
      <c r="FT103">
        <f t="shared" si="530"/>
        <v>0</v>
      </c>
      <c r="FU103">
        <f t="shared" si="531"/>
        <v>0</v>
      </c>
      <c r="FV103">
        <f t="shared" si="532"/>
        <v>0</v>
      </c>
      <c r="FW103">
        <f t="shared" si="533"/>
        <v>0</v>
      </c>
      <c r="FX103">
        <f t="shared" si="534"/>
        <v>0</v>
      </c>
      <c r="FY103">
        <f t="shared" si="535"/>
        <v>0</v>
      </c>
      <c r="FZ103">
        <f t="shared" si="536"/>
        <v>0</v>
      </c>
      <c r="GA103">
        <f t="shared" si="537"/>
        <v>0</v>
      </c>
      <c r="GB103">
        <f t="shared" si="538"/>
        <v>0</v>
      </c>
      <c r="GC103">
        <f t="shared" si="539"/>
        <v>0</v>
      </c>
      <c r="GD103">
        <f t="shared" si="540"/>
        <v>0</v>
      </c>
      <c r="GE103">
        <f t="shared" si="541"/>
        <v>0</v>
      </c>
      <c r="GF103">
        <f t="shared" si="542"/>
        <v>0</v>
      </c>
      <c r="GG103">
        <f t="shared" si="543"/>
        <v>0</v>
      </c>
      <c r="GH103">
        <f t="shared" si="544"/>
        <v>0</v>
      </c>
      <c r="GI103">
        <f t="shared" si="545"/>
        <v>0</v>
      </c>
      <c r="GJ103">
        <f t="shared" si="546"/>
        <v>0</v>
      </c>
      <c r="GK103">
        <f t="shared" si="547"/>
        <v>0</v>
      </c>
      <c r="GL103">
        <f t="shared" si="548"/>
        <v>0</v>
      </c>
      <c r="GM103">
        <f t="shared" si="549"/>
        <v>0</v>
      </c>
      <c r="GN103">
        <f t="shared" si="550"/>
        <v>0</v>
      </c>
      <c r="GO103">
        <f t="shared" si="551"/>
        <v>0</v>
      </c>
      <c r="GP103">
        <f t="shared" si="552"/>
        <v>0</v>
      </c>
      <c r="GQ103">
        <f t="shared" si="553"/>
        <v>0</v>
      </c>
      <c r="GR103">
        <f t="shared" si="554"/>
        <v>0</v>
      </c>
      <c r="GS103">
        <f t="shared" si="555"/>
        <v>0</v>
      </c>
      <c r="GT103">
        <f t="shared" si="556"/>
        <v>0</v>
      </c>
      <c r="GU103">
        <f t="shared" si="557"/>
        <v>0</v>
      </c>
      <c r="GV103">
        <f t="shared" si="558"/>
        <v>0</v>
      </c>
      <c r="GW103">
        <f t="shared" si="559"/>
        <v>0</v>
      </c>
      <c r="GX103">
        <f t="shared" si="560"/>
        <v>0</v>
      </c>
      <c r="GY103">
        <f t="shared" si="561"/>
        <v>0</v>
      </c>
      <c r="GZ103">
        <f t="shared" si="562"/>
        <v>0</v>
      </c>
      <c r="HA103">
        <f t="shared" si="563"/>
        <v>0</v>
      </c>
      <c r="HB103">
        <f t="shared" si="564"/>
        <v>0</v>
      </c>
      <c r="HC103">
        <f t="shared" si="565"/>
        <v>0</v>
      </c>
      <c r="HD103">
        <f t="shared" si="566"/>
        <v>0</v>
      </c>
      <c r="HE103">
        <f t="shared" si="567"/>
        <v>0</v>
      </c>
      <c r="HF103">
        <f t="shared" si="568"/>
        <v>0</v>
      </c>
      <c r="HG103">
        <f t="shared" si="569"/>
        <v>0</v>
      </c>
      <c r="HH103">
        <f t="shared" si="570"/>
        <v>0</v>
      </c>
      <c r="HI103">
        <f t="shared" si="571"/>
        <v>0</v>
      </c>
      <c r="HJ103">
        <f t="shared" si="572"/>
        <v>0</v>
      </c>
      <c r="HK103">
        <f t="shared" si="573"/>
        <v>0</v>
      </c>
      <c r="HL103">
        <f t="shared" si="574"/>
        <v>0</v>
      </c>
      <c r="HM103">
        <f t="shared" si="575"/>
        <v>0</v>
      </c>
      <c r="HN103">
        <f t="shared" si="576"/>
        <v>0</v>
      </c>
      <c r="HO103">
        <f t="shared" si="577"/>
        <v>0</v>
      </c>
      <c r="HP103">
        <f t="shared" si="578"/>
        <v>0</v>
      </c>
      <c r="HQ103">
        <f t="shared" si="579"/>
        <v>0</v>
      </c>
      <c r="HR103">
        <f t="shared" si="580"/>
        <v>0</v>
      </c>
      <c r="HS103">
        <f t="shared" si="581"/>
        <v>0</v>
      </c>
      <c r="HT103">
        <f t="shared" si="582"/>
        <v>0</v>
      </c>
      <c r="HU103">
        <f t="shared" si="583"/>
        <v>0</v>
      </c>
      <c r="HV103">
        <f t="shared" si="584"/>
        <v>0</v>
      </c>
      <c r="HW103">
        <f t="shared" si="585"/>
        <v>0</v>
      </c>
      <c r="HX103">
        <f t="shared" si="586"/>
        <v>0</v>
      </c>
      <c r="HY103">
        <f t="shared" si="587"/>
        <v>0</v>
      </c>
      <c r="HZ103">
        <f t="shared" si="588"/>
        <v>0</v>
      </c>
      <c r="IA103">
        <f t="shared" si="589"/>
        <v>0</v>
      </c>
      <c r="IB103">
        <f t="shared" si="590"/>
        <v>0</v>
      </c>
      <c r="IC103">
        <f t="shared" si="591"/>
        <v>0</v>
      </c>
      <c r="ID103">
        <f t="shared" si="592"/>
        <v>0</v>
      </c>
      <c r="IE103">
        <f t="shared" si="593"/>
        <v>0</v>
      </c>
      <c r="IF103">
        <f t="shared" si="594"/>
        <v>0</v>
      </c>
      <c r="IG103">
        <f t="shared" si="595"/>
        <v>0</v>
      </c>
      <c r="IH103">
        <f t="shared" si="596"/>
        <v>0</v>
      </c>
      <c r="II103">
        <f t="shared" si="597"/>
        <v>0</v>
      </c>
      <c r="IJ103">
        <f t="shared" si="598"/>
        <v>0</v>
      </c>
      <c r="IK103">
        <f t="shared" si="599"/>
        <v>0</v>
      </c>
      <c r="IL103">
        <f t="shared" si="600"/>
        <v>0</v>
      </c>
      <c r="IM103">
        <f t="shared" si="601"/>
        <v>0</v>
      </c>
      <c r="IN103">
        <f t="shared" si="602"/>
        <v>0</v>
      </c>
      <c r="IO103">
        <f t="shared" si="603"/>
        <v>0</v>
      </c>
    </row>
    <row r="104" spans="1:249" ht="15">
      <c r="A104" s="11">
        <v>99</v>
      </c>
      <c r="B104" s="11" t="str">
        <f>IF(A104&lt;=$E$2,Inputs!A104,"")</f>
        <v/>
      </c>
      <c r="C104" s="11">
        <f>IF(A104&lt;=$E$2,Inputs!D104,0)</f>
        <v>0</v>
      </c>
      <c r="D104" s="11">
        <f>IF(A104&lt;=$E$2,Inputs!F104,0)</f>
        <v>0</v>
      </c>
      <c r="E104" s="11">
        <f t="shared" si="483"/>
        <v>0</v>
      </c>
      <c r="G104" s="9">
        <v>99</v>
      </c>
      <c r="H104">
        <f t="shared" si="471"/>
        <v>0</v>
      </c>
      <c r="I104">
        <f t="shared" si="471"/>
        <v>0</v>
      </c>
      <c r="J104">
        <f t="shared" si="471"/>
        <v>0</v>
      </c>
      <c r="K104">
        <f t="shared" si="471"/>
        <v>0</v>
      </c>
      <c r="L104">
        <f t="shared" si="471"/>
        <v>0</v>
      </c>
      <c r="M104">
        <f t="shared" si="471"/>
        <v>0</v>
      </c>
      <c r="N104">
        <f t="shared" si="471"/>
        <v>0</v>
      </c>
      <c r="O104">
        <f t="shared" si="471"/>
        <v>0</v>
      </c>
      <c r="P104">
        <f t="shared" si="471"/>
        <v>0</v>
      </c>
      <c r="Q104">
        <f t="shared" si="471"/>
        <v>0</v>
      </c>
      <c r="R104">
        <f t="shared" si="472"/>
        <v>0</v>
      </c>
      <c r="S104">
        <f t="shared" si="472"/>
        <v>0</v>
      </c>
      <c r="T104">
        <f t="shared" si="472"/>
        <v>0</v>
      </c>
      <c r="U104">
        <f t="shared" si="472"/>
        <v>0</v>
      </c>
      <c r="V104">
        <f t="shared" si="472"/>
        <v>0</v>
      </c>
      <c r="W104">
        <f t="shared" si="472"/>
        <v>0</v>
      </c>
      <c r="X104">
        <f t="shared" si="472"/>
        <v>0</v>
      </c>
      <c r="Y104">
        <f t="shared" si="472"/>
        <v>0</v>
      </c>
      <c r="Z104">
        <f t="shared" si="472"/>
        <v>0</v>
      </c>
      <c r="AA104">
        <f t="shared" si="472"/>
        <v>0</v>
      </c>
      <c r="AB104">
        <f t="shared" si="473"/>
        <v>0</v>
      </c>
      <c r="AC104">
        <f t="shared" si="473"/>
        <v>0</v>
      </c>
      <c r="AD104">
        <f t="shared" si="473"/>
        <v>0</v>
      </c>
      <c r="AE104">
        <f t="shared" si="473"/>
        <v>0</v>
      </c>
      <c r="AF104">
        <f t="shared" si="473"/>
        <v>0</v>
      </c>
      <c r="AG104">
        <f t="shared" si="473"/>
        <v>0</v>
      </c>
      <c r="AH104">
        <f t="shared" si="473"/>
        <v>0</v>
      </c>
      <c r="AI104">
        <f t="shared" si="473"/>
        <v>0</v>
      </c>
      <c r="AJ104">
        <f t="shared" si="473"/>
        <v>0</v>
      </c>
      <c r="AK104">
        <f t="shared" si="473"/>
        <v>0</v>
      </c>
      <c r="AL104">
        <f t="shared" si="474"/>
        <v>0</v>
      </c>
      <c r="AM104">
        <f t="shared" si="474"/>
        <v>0</v>
      </c>
      <c r="AN104">
        <f t="shared" si="474"/>
        <v>0</v>
      </c>
      <c r="AO104">
        <f t="shared" si="474"/>
        <v>0</v>
      </c>
      <c r="AP104">
        <f t="shared" si="474"/>
        <v>0</v>
      </c>
      <c r="AQ104">
        <f t="shared" si="474"/>
        <v>0</v>
      </c>
      <c r="AR104">
        <f t="shared" si="474"/>
        <v>0</v>
      </c>
      <c r="AS104">
        <f t="shared" si="474"/>
        <v>0</v>
      </c>
      <c r="AT104">
        <f t="shared" si="474"/>
        <v>0</v>
      </c>
      <c r="AU104">
        <f t="shared" si="474"/>
        <v>0</v>
      </c>
      <c r="AV104">
        <f t="shared" si="475"/>
        <v>0</v>
      </c>
      <c r="AW104">
        <f t="shared" si="475"/>
        <v>0</v>
      </c>
      <c r="AX104">
        <f t="shared" si="475"/>
        <v>0</v>
      </c>
      <c r="AY104">
        <f t="shared" si="475"/>
        <v>0</v>
      </c>
      <c r="AZ104">
        <f t="shared" si="475"/>
        <v>0</v>
      </c>
      <c r="BA104">
        <f t="shared" si="475"/>
        <v>0</v>
      </c>
      <c r="BB104">
        <f t="shared" si="475"/>
        <v>0</v>
      </c>
      <c r="BC104">
        <f t="shared" si="475"/>
        <v>0</v>
      </c>
      <c r="BD104">
        <f t="shared" si="475"/>
        <v>0</v>
      </c>
      <c r="BE104">
        <f t="shared" si="475"/>
        <v>0</v>
      </c>
      <c r="BF104">
        <f t="shared" si="476"/>
        <v>0</v>
      </c>
      <c r="BG104">
        <f t="shared" si="476"/>
        <v>0</v>
      </c>
      <c r="BH104">
        <f t="shared" si="476"/>
        <v>0</v>
      </c>
      <c r="BI104">
        <f t="shared" si="476"/>
        <v>0</v>
      </c>
      <c r="BJ104">
        <f t="shared" si="476"/>
        <v>0</v>
      </c>
      <c r="BK104">
        <f t="shared" si="476"/>
        <v>0</v>
      </c>
      <c r="BL104">
        <f t="shared" si="476"/>
        <v>0</v>
      </c>
      <c r="BM104">
        <f t="shared" si="476"/>
        <v>0</v>
      </c>
      <c r="BN104">
        <f t="shared" si="476"/>
        <v>0</v>
      </c>
      <c r="BO104">
        <f t="shared" si="476"/>
        <v>0</v>
      </c>
      <c r="BP104">
        <f t="shared" si="477"/>
        <v>0</v>
      </c>
      <c r="BQ104">
        <f t="shared" si="477"/>
        <v>0</v>
      </c>
      <c r="BR104">
        <f t="shared" si="477"/>
        <v>0</v>
      </c>
      <c r="BS104">
        <f t="shared" si="477"/>
        <v>0</v>
      </c>
      <c r="BT104">
        <f t="shared" si="477"/>
        <v>0</v>
      </c>
      <c r="BU104">
        <f t="shared" si="477"/>
        <v>0</v>
      </c>
      <c r="BV104">
        <f t="shared" si="477"/>
        <v>0</v>
      </c>
      <c r="BW104">
        <f t="shared" si="477"/>
        <v>0</v>
      </c>
      <c r="BX104">
        <f t="shared" si="477"/>
        <v>0</v>
      </c>
      <c r="BY104">
        <f t="shared" si="477"/>
        <v>0</v>
      </c>
      <c r="BZ104">
        <f t="shared" si="478"/>
        <v>0</v>
      </c>
      <c r="CA104">
        <f t="shared" si="478"/>
        <v>0</v>
      </c>
      <c r="CB104">
        <f t="shared" si="478"/>
        <v>0</v>
      </c>
      <c r="CC104">
        <f t="shared" si="478"/>
        <v>0</v>
      </c>
      <c r="CD104">
        <f t="shared" si="478"/>
        <v>0</v>
      </c>
      <c r="CE104">
        <f t="shared" si="478"/>
        <v>0</v>
      </c>
      <c r="CF104">
        <f t="shared" si="478"/>
        <v>0</v>
      </c>
      <c r="CG104">
        <f t="shared" si="478"/>
        <v>0</v>
      </c>
      <c r="CH104">
        <f t="shared" si="478"/>
        <v>0</v>
      </c>
      <c r="CI104">
        <f t="shared" si="478"/>
        <v>0</v>
      </c>
      <c r="CJ104">
        <f t="shared" si="479"/>
        <v>0</v>
      </c>
      <c r="CK104">
        <f t="shared" si="479"/>
        <v>0</v>
      </c>
      <c r="CL104">
        <f t="shared" si="479"/>
        <v>0</v>
      </c>
      <c r="CM104">
        <f t="shared" si="479"/>
        <v>0</v>
      </c>
      <c r="CN104">
        <f t="shared" si="479"/>
        <v>0</v>
      </c>
      <c r="CO104">
        <f t="shared" si="479"/>
        <v>0</v>
      </c>
      <c r="CP104">
        <f t="shared" si="479"/>
        <v>0</v>
      </c>
      <c r="CQ104">
        <f t="shared" si="479"/>
        <v>0</v>
      </c>
      <c r="CR104">
        <f t="shared" si="479"/>
        <v>0</v>
      </c>
      <c r="CS104">
        <f t="shared" si="479"/>
        <v>0</v>
      </c>
      <c r="CT104">
        <f t="shared" si="480"/>
        <v>0</v>
      </c>
      <c r="CU104">
        <f t="shared" si="480"/>
        <v>0</v>
      </c>
      <c r="CV104">
        <f t="shared" si="480"/>
        <v>0</v>
      </c>
      <c r="CW104">
        <f t="shared" si="480"/>
        <v>0</v>
      </c>
      <c r="CX104">
        <f t="shared" si="480"/>
        <v>0</v>
      </c>
      <c r="CY104">
        <f t="shared" si="480"/>
        <v>0</v>
      </c>
      <c r="CZ104">
        <f t="shared" si="480"/>
        <v>0</v>
      </c>
      <c r="DA104">
        <f t="shared" si="480"/>
        <v>0</v>
      </c>
      <c r="DB104">
        <f t="shared" si="480"/>
        <v>0</v>
      </c>
      <c r="DC104">
        <f t="shared" si="480"/>
        <v>0</v>
      </c>
      <c r="DD104">
        <f t="shared" si="481"/>
        <v>0</v>
      </c>
      <c r="DE104">
        <f t="shared" si="481"/>
        <v>0</v>
      </c>
      <c r="DF104">
        <f t="shared" si="481"/>
        <v>0</v>
      </c>
      <c r="DG104">
        <f t="shared" si="481"/>
        <v>0</v>
      </c>
      <c r="DH104">
        <f t="shared" si="481"/>
        <v>0</v>
      </c>
      <c r="DI104">
        <f t="shared" si="481"/>
        <v>0</v>
      </c>
      <c r="DJ104">
        <f t="shared" si="481"/>
        <v>0</v>
      </c>
      <c r="DK104">
        <f t="shared" si="481"/>
        <v>0</v>
      </c>
      <c r="DL104">
        <f t="shared" si="481"/>
        <v>0</v>
      </c>
      <c r="DM104">
        <f t="shared" si="481"/>
        <v>0</v>
      </c>
      <c r="DN104">
        <f t="shared" si="482"/>
        <v>0</v>
      </c>
      <c r="DO104">
        <f t="shared" si="482"/>
        <v>0</v>
      </c>
      <c r="DP104">
        <f t="shared" si="482"/>
        <v>0</v>
      </c>
      <c r="DQ104">
        <f t="shared" si="482"/>
        <v>0</v>
      </c>
      <c r="DR104">
        <f t="shared" si="482"/>
        <v>0</v>
      </c>
      <c r="DS104">
        <f t="shared" si="482"/>
        <v>0</v>
      </c>
      <c r="DT104">
        <f t="shared" si="482"/>
        <v>0</v>
      </c>
      <c r="DU104">
        <f t="shared" si="482"/>
        <v>0</v>
      </c>
      <c r="DV104">
        <f t="shared" si="482"/>
        <v>0</v>
      </c>
      <c r="DW104">
        <v>0</v>
      </c>
      <c r="DY104" s="10">
        <v>99</v>
      </c>
      <c r="DZ104">
        <f t="shared" si="484"/>
        <v>0</v>
      </c>
      <c r="EA104">
        <f t="shared" si="485"/>
        <v>0</v>
      </c>
      <c r="EB104">
        <f t="shared" si="486"/>
        <v>0</v>
      </c>
      <c r="EC104">
        <f t="shared" si="487"/>
        <v>0</v>
      </c>
      <c r="ED104">
        <f t="shared" si="488"/>
        <v>0</v>
      </c>
      <c r="EE104">
        <f t="shared" si="489"/>
        <v>0</v>
      </c>
      <c r="EF104">
        <f t="shared" si="490"/>
        <v>0</v>
      </c>
      <c r="EG104">
        <f t="shared" si="491"/>
        <v>0</v>
      </c>
      <c r="EH104">
        <f t="shared" si="492"/>
        <v>0</v>
      </c>
      <c r="EI104">
        <f t="shared" si="493"/>
        <v>0</v>
      </c>
      <c r="EJ104">
        <f t="shared" si="494"/>
        <v>0</v>
      </c>
      <c r="EK104">
        <f t="shared" si="495"/>
        <v>0</v>
      </c>
      <c r="EL104">
        <f t="shared" si="496"/>
        <v>0</v>
      </c>
      <c r="EM104">
        <f t="shared" si="497"/>
        <v>0</v>
      </c>
      <c r="EN104">
        <f t="shared" si="498"/>
        <v>0</v>
      </c>
      <c r="EO104">
        <f t="shared" si="499"/>
        <v>0</v>
      </c>
      <c r="EP104">
        <f t="shared" si="500"/>
        <v>0</v>
      </c>
      <c r="EQ104">
        <f t="shared" si="501"/>
        <v>0</v>
      </c>
      <c r="ER104">
        <f t="shared" si="502"/>
        <v>0</v>
      </c>
      <c r="ES104">
        <f t="shared" si="503"/>
        <v>0</v>
      </c>
      <c r="ET104">
        <f t="shared" si="504"/>
        <v>0</v>
      </c>
      <c r="EU104">
        <f t="shared" si="505"/>
        <v>0</v>
      </c>
      <c r="EV104">
        <f t="shared" si="506"/>
        <v>0</v>
      </c>
      <c r="EW104">
        <f t="shared" si="507"/>
        <v>0</v>
      </c>
      <c r="EX104">
        <f t="shared" si="508"/>
        <v>0</v>
      </c>
      <c r="EY104">
        <f t="shared" si="509"/>
        <v>0</v>
      </c>
      <c r="EZ104">
        <f t="shared" si="510"/>
        <v>0</v>
      </c>
      <c r="FA104">
        <f t="shared" si="511"/>
        <v>0</v>
      </c>
      <c r="FB104">
        <f t="shared" si="512"/>
        <v>0</v>
      </c>
      <c r="FC104">
        <f t="shared" si="513"/>
        <v>0</v>
      </c>
      <c r="FD104">
        <f t="shared" si="514"/>
        <v>0</v>
      </c>
      <c r="FE104">
        <f t="shared" si="515"/>
        <v>0</v>
      </c>
      <c r="FF104">
        <f t="shared" si="516"/>
        <v>0</v>
      </c>
      <c r="FG104">
        <f t="shared" si="517"/>
        <v>0</v>
      </c>
      <c r="FH104">
        <f t="shared" si="518"/>
        <v>0</v>
      </c>
      <c r="FI104">
        <f t="shared" si="519"/>
        <v>0</v>
      </c>
      <c r="FJ104">
        <f t="shared" si="520"/>
        <v>0</v>
      </c>
      <c r="FK104">
        <f t="shared" si="521"/>
        <v>0</v>
      </c>
      <c r="FL104">
        <f t="shared" si="522"/>
        <v>0</v>
      </c>
      <c r="FM104">
        <f t="shared" si="523"/>
        <v>0</v>
      </c>
      <c r="FN104">
        <f t="shared" si="524"/>
        <v>0</v>
      </c>
      <c r="FO104">
        <f t="shared" si="525"/>
        <v>0</v>
      </c>
      <c r="FP104">
        <f t="shared" si="526"/>
        <v>0</v>
      </c>
      <c r="FQ104">
        <f t="shared" si="527"/>
        <v>0</v>
      </c>
      <c r="FR104">
        <f t="shared" si="528"/>
        <v>0</v>
      </c>
      <c r="FS104">
        <f t="shared" si="529"/>
        <v>0</v>
      </c>
      <c r="FT104">
        <f t="shared" si="530"/>
        <v>0</v>
      </c>
      <c r="FU104">
        <f t="shared" si="531"/>
        <v>0</v>
      </c>
      <c r="FV104">
        <f t="shared" si="532"/>
        <v>0</v>
      </c>
      <c r="FW104">
        <f t="shared" si="533"/>
        <v>0</v>
      </c>
      <c r="FX104">
        <f t="shared" si="534"/>
        <v>0</v>
      </c>
      <c r="FY104">
        <f t="shared" si="535"/>
        <v>0</v>
      </c>
      <c r="FZ104">
        <f t="shared" si="536"/>
        <v>0</v>
      </c>
      <c r="GA104">
        <f t="shared" si="537"/>
        <v>0</v>
      </c>
      <c r="GB104">
        <f t="shared" si="538"/>
        <v>0</v>
      </c>
      <c r="GC104">
        <f t="shared" si="539"/>
        <v>0</v>
      </c>
      <c r="GD104">
        <f t="shared" si="540"/>
        <v>0</v>
      </c>
      <c r="GE104">
        <f t="shared" si="541"/>
        <v>0</v>
      </c>
      <c r="GF104">
        <f t="shared" si="542"/>
        <v>0</v>
      </c>
      <c r="GG104">
        <f t="shared" si="543"/>
        <v>0</v>
      </c>
      <c r="GH104">
        <f t="shared" si="544"/>
        <v>0</v>
      </c>
      <c r="GI104">
        <f t="shared" si="545"/>
        <v>0</v>
      </c>
      <c r="GJ104">
        <f t="shared" si="546"/>
        <v>0</v>
      </c>
      <c r="GK104">
        <f t="shared" si="547"/>
        <v>0</v>
      </c>
      <c r="GL104">
        <f t="shared" si="548"/>
        <v>0</v>
      </c>
      <c r="GM104">
        <f t="shared" si="549"/>
        <v>0</v>
      </c>
      <c r="GN104">
        <f t="shared" si="550"/>
        <v>0</v>
      </c>
      <c r="GO104">
        <f t="shared" si="551"/>
        <v>0</v>
      </c>
      <c r="GP104">
        <f t="shared" si="552"/>
        <v>0</v>
      </c>
      <c r="GQ104">
        <f t="shared" si="553"/>
        <v>0</v>
      </c>
      <c r="GR104">
        <f t="shared" si="554"/>
        <v>0</v>
      </c>
      <c r="GS104">
        <f t="shared" si="555"/>
        <v>0</v>
      </c>
      <c r="GT104">
        <f t="shared" si="556"/>
        <v>0</v>
      </c>
      <c r="GU104">
        <f t="shared" si="557"/>
        <v>0</v>
      </c>
      <c r="GV104">
        <f t="shared" si="558"/>
        <v>0</v>
      </c>
      <c r="GW104">
        <f t="shared" si="559"/>
        <v>0</v>
      </c>
      <c r="GX104">
        <f t="shared" si="560"/>
        <v>0</v>
      </c>
      <c r="GY104">
        <f t="shared" si="561"/>
        <v>0</v>
      </c>
      <c r="GZ104">
        <f t="shared" si="562"/>
        <v>0</v>
      </c>
      <c r="HA104">
        <f t="shared" si="563"/>
        <v>0</v>
      </c>
      <c r="HB104">
        <f t="shared" si="564"/>
        <v>0</v>
      </c>
      <c r="HC104">
        <f t="shared" si="565"/>
        <v>0</v>
      </c>
      <c r="HD104">
        <f t="shared" si="566"/>
        <v>0</v>
      </c>
      <c r="HE104">
        <f t="shared" si="567"/>
        <v>0</v>
      </c>
      <c r="HF104">
        <f t="shared" si="568"/>
        <v>0</v>
      </c>
      <c r="HG104">
        <f t="shared" si="569"/>
        <v>0</v>
      </c>
      <c r="HH104">
        <f t="shared" si="570"/>
        <v>0</v>
      </c>
      <c r="HI104">
        <f t="shared" si="571"/>
        <v>0</v>
      </c>
      <c r="HJ104">
        <f t="shared" si="572"/>
        <v>0</v>
      </c>
      <c r="HK104">
        <f t="shared" si="573"/>
        <v>0</v>
      </c>
      <c r="HL104">
        <f t="shared" si="574"/>
        <v>0</v>
      </c>
      <c r="HM104">
        <f t="shared" si="575"/>
        <v>0</v>
      </c>
      <c r="HN104">
        <f t="shared" si="576"/>
        <v>0</v>
      </c>
      <c r="HO104">
        <f t="shared" si="577"/>
        <v>0</v>
      </c>
      <c r="HP104">
        <f t="shared" si="578"/>
        <v>0</v>
      </c>
      <c r="HQ104">
        <f t="shared" si="579"/>
        <v>0</v>
      </c>
      <c r="HR104">
        <f t="shared" si="580"/>
        <v>0</v>
      </c>
      <c r="HS104">
        <f t="shared" si="581"/>
        <v>0</v>
      </c>
      <c r="HT104">
        <f t="shared" si="582"/>
        <v>0</v>
      </c>
      <c r="HU104">
        <f t="shared" si="583"/>
        <v>0</v>
      </c>
      <c r="HV104">
        <f t="shared" si="584"/>
        <v>0</v>
      </c>
      <c r="HW104">
        <f t="shared" si="585"/>
        <v>0</v>
      </c>
      <c r="HX104">
        <f t="shared" si="586"/>
        <v>0</v>
      </c>
      <c r="HY104">
        <f t="shared" si="587"/>
        <v>0</v>
      </c>
      <c r="HZ104">
        <f t="shared" si="588"/>
        <v>0</v>
      </c>
      <c r="IA104">
        <f t="shared" si="589"/>
        <v>0</v>
      </c>
      <c r="IB104">
        <f t="shared" si="590"/>
        <v>0</v>
      </c>
      <c r="IC104">
        <f t="shared" si="591"/>
        <v>0</v>
      </c>
      <c r="ID104">
        <f t="shared" si="592"/>
        <v>0</v>
      </c>
      <c r="IE104">
        <f t="shared" si="593"/>
        <v>0</v>
      </c>
      <c r="IF104">
        <f t="shared" si="594"/>
        <v>0</v>
      </c>
      <c r="IG104">
        <f t="shared" si="595"/>
        <v>0</v>
      </c>
      <c r="IH104">
        <f t="shared" si="596"/>
        <v>0</v>
      </c>
      <c r="II104">
        <f t="shared" si="597"/>
        <v>0</v>
      </c>
      <c r="IJ104">
        <f t="shared" si="598"/>
        <v>0</v>
      </c>
      <c r="IK104">
        <f t="shared" si="599"/>
        <v>0</v>
      </c>
      <c r="IL104">
        <f t="shared" si="600"/>
        <v>0</v>
      </c>
      <c r="IM104">
        <f t="shared" si="601"/>
        <v>0</v>
      </c>
      <c r="IN104">
        <f t="shared" si="602"/>
        <v>0</v>
      </c>
      <c r="IO104">
        <f t="shared" si="603"/>
        <v>0</v>
      </c>
    </row>
    <row r="105" spans="1:249" ht="15">
      <c r="A105" s="11">
        <v>100</v>
      </c>
      <c r="B105" s="11" t="str">
        <f>IF(A105&lt;=$E$2,Inputs!A105,"")</f>
        <v/>
      </c>
      <c r="C105" s="11">
        <f>IF(A105&lt;=$E$2,Inputs!D105,0)</f>
        <v>0</v>
      </c>
      <c r="D105" s="11">
        <f>IF(A105&lt;=$E$2,Inputs!F105,0)</f>
        <v>0</v>
      </c>
      <c r="E105" s="11">
        <f t="shared" si="483"/>
        <v>0</v>
      </c>
      <c r="G105" s="9">
        <v>100</v>
      </c>
      <c r="H105">
        <f t="shared" si="471"/>
        <v>0</v>
      </c>
      <c r="I105">
        <f t="shared" si="471"/>
        <v>0</v>
      </c>
      <c r="J105">
        <f t="shared" si="471"/>
        <v>0</v>
      </c>
      <c r="K105">
        <f t="shared" si="471"/>
        <v>0</v>
      </c>
      <c r="L105">
        <f t="shared" si="471"/>
        <v>0</v>
      </c>
      <c r="M105">
        <f t="shared" si="471"/>
        <v>0</v>
      </c>
      <c r="N105">
        <f t="shared" si="471"/>
        <v>0</v>
      </c>
      <c r="O105">
        <f t="shared" si="471"/>
        <v>0</v>
      </c>
      <c r="P105">
        <f t="shared" si="471"/>
        <v>0</v>
      </c>
      <c r="Q105">
        <f t="shared" si="471"/>
        <v>0</v>
      </c>
      <c r="R105">
        <f t="shared" si="472"/>
        <v>0</v>
      </c>
      <c r="S105">
        <f t="shared" si="472"/>
        <v>0</v>
      </c>
      <c r="T105">
        <f t="shared" si="472"/>
        <v>0</v>
      </c>
      <c r="U105">
        <f t="shared" si="472"/>
        <v>0</v>
      </c>
      <c r="V105">
        <f t="shared" si="472"/>
        <v>0</v>
      </c>
      <c r="W105">
        <f t="shared" si="472"/>
        <v>0</v>
      </c>
      <c r="X105">
        <f t="shared" si="472"/>
        <v>0</v>
      </c>
      <c r="Y105">
        <f t="shared" si="472"/>
        <v>0</v>
      </c>
      <c r="Z105">
        <f t="shared" si="472"/>
        <v>0</v>
      </c>
      <c r="AA105">
        <f t="shared" si="472"/>
        <v>0</v>
      </c>
      <c r="AB105">
        <f t="shared" si="473"/>
        <v>0</v>
      </c>
      <c r="AC105">
        <f t="shared" si="473"/>
        <v>0</v>
      </c>
      <c r="AD105">
        <f t="shared" si="473"/>
        <v>0</v>
      </c>
      <c r="AE105">
        <f t="shared" si="473"/>
        <v>0</v>
      </c>
      <c r="AF105">
        <f t="shared" si="473"/>
        <v>0</v>
      </c>
      <c r="AG105">
        <f t="shared" si="473"/>
        <v>0</v>
      </c>
      <c r="AH105">
        <f t="shared" si="473"/>
        <v>0</v>
      </c>
      <c r="AI105">
        <f t="shared" si="473"/>
        <v>0</v>
      </c>
      <c r="AJ105">
        <f t="shared" si="473"/>
        <v>0</v>
      </c>
      <c r="AK105">
        <f t="shared" si="473"/>
        <v>0</v>
      </c>
      <c r="AL105">
        <f t="shared" si="474"/>
        <v>0</v>
      </c>
      <c r="AM105">
        <f t="shared" si="474"/>
        <v>0</v>
      </c>
      <c r="AN105">
        <f t="shared" si="474"/>
        <v>0</v>
      </c>
      <c r="AO105">
        <f t="shared" si="474"/>
        <v>0</v>
      </c>
      <c r="AP105">
        <f t="shared" si="474"/>
        <v>0</v>
      </c>
      <c r="AQ105">
        <f t="shared" si="474"/>
        <v>0</v>
      </c>
      <c r="AR105">
        <f t="shared" si="474"/>
        <v>0</v>
      </c>
      <c r="AS105">
        <f t="shared" si="474"/>
        <v>0</v>
      </c>
      <c r="AT105">
        <f t="shared" si="474"/>
        <v>0</v>
      </c>
      <c r="AU105">
        <f t="shared" si="474"/>
        <v>0</v>
      </c>
      <c r="AV105">
        <f t="shared" si="475"/>
        <v>0</v>
      </c>
      <c r="AW105">
        <f t="shared" si="475"/>
        <v>0</v>
      </c>
      <c r="AX105">
        <f t="shared" si="475"/>
        <v>0</v>
      </c>
      <c r="AY105">
        <f t="shared" si="475"/>
        <v>0</v>
      </c>
      <c r="AZ105">
        <f t="shared" si="475"/>
        <v>0</v>
      </c>
      <c r="BA105">
        <f t="shared" si="475"/>
        <v>0</v>
      </c>
      <c r="BB105">
        <f t="shared" si="475"/>
        <v>0</v>
      </c>
      <c r="BC105">
        <f t="shared" si="475"/>
        <v>0</v>
      </c>
      <c r="BD105">
        <f t="shared" si="475"/>
        <v>0</v>
      </c>
      <c r="BE105">
        <f t="shared" si="475"/>
        <v>0</v>
      </c>
      <c r="BF105">
        <f t="shared" si="476"/>
        <v>0</v>
      </c>
      <c r="BG105">
        <f t="shared" si="476"/>
        <v>0</v>
      </c>
      <c r="BH105">
        <f t="shared" si="476"/>
        <v>0</v>
      </c>
      <c r="BI105">
        <f t="shared" si="476"/>
        <v>0</v>
      </c>
      <c r="BJ105">
        <f t="shared" si="476"/>
        <v>0</v>
      </c>
      <c r="BK105">
        <f t="shared" si="476"/>
        <v>0</v>
      </c>
      <c r="BL105">
        <f t="shared" si="476"/>
        <v>0</v>
      </c>
      <c r="BM105">
        <f t="shared" si="476"/>
        <v>0</v>
      </c>
      <c r="BN105">
        <f t="shared" si="476"/>
        <v>0</v>
      </c>
      <c r="BO105">
        <f t="shared" si="476"/>
        <v>0</v>
      </c>
      <c r="BP105">
        <f t="shared" si="477"/>
        <v>0</v>
      </c>
      <c r="BQ105">
        <f t="shared" si="477"/>
        <v>0</v>
      </c>
      <c r="BR105">
        <f t="shared" si="477"/>
        <v>0</v>
      </c>
      <c r="BS105">
        <f t="shared" si="477"/>
        <v>0</v>
      </c>
      <c r="BT105">
        <f t="shared" si="477"/>
        <v>0</v>
      </c>
      <c r="BU105">
        <f t="shared" si="477"/>
        <v>0</v>
      </c>
      <c r="BV105">
        <f t="shared" si="477"/>
        <v>0</v>
      </c>
      <c r="BW105">
        <f t="shared" si="477"/>
        <v>0</v>
      </c>
      <c r="BX105">
        <f t="shared" si="477"/>
        <v>0</v>
      </c>
      <c r="BY105">
        <f t="shared" si="477"/>
        <v>0</v>
      </c>
      <c r="BZ105">
        <f t="shared" si="478"/>
        <v>0</v>
      </c>
      <c r="CA105">
        <f t="shared" si="478"/>
        <v>0</v>
      </c>
      <c r="CB105">
        <f t="shared" si="478"/>
        <v>0</v>
      </c>
      <c r="CC105">
        <f t="shared" si="478"/>
        <v>0</v>
      </c>
      <c r="CD105">
        <f t="shared" si="478"/>
        <v>0</v>
      </c>
      <c r="CE105">
        <f t="shared" si="478"/>
        <v>0</v>
      </c>
      <c r="CF105">
        <f t="shared" si="478"/>
        <v>0</v>
      </c>
      <c r="CG105">
        <f t="shared" si="478"/>
        <v>0</v>
      </c>
      <c r="CH105">
        <f t="shared" si="478"/>
        <v>0</v>
      </c>
      <c r="CI105">
        <f t="shared" si="478"/>
        <v>0</v>
      </c>
      <c r="CJ105">
        <f t="shared" si="479"/>
        <v>0</v>
      </c>
      <c r="CK105">
        <f t="shared" si="479"/>
        <v>0</v>
      </c>
      <c r="CL105">
        <f t="shared" si="479"/>
        <v>0</v>
      </c>
      <c r="CM105">
        <f t="shared" si="479"/>
        <v>0</v>
      </c>
      <c r="CN105">
        <f t="shared" si="479"/>
        <v>0</v>
      </c>
      <c r="CO105">
        <f t="shared" si="479"/>
        <v>0</v>
      </c>
      <c r="CP105">
        <f t="shared" si="479"/>
        <v>0</v>
      </c>
      <c r="CQ105">
        <f t="shared" si="479"/>
        <v>0</v>
      </c>
      <c r="CR105">
        <f t="shared" si="479"/>
        <v>0</v>
      </c>
      <c r="CS105">
        <f t="shared" si="479"/>
        <v>0</v>
      </c>
      <c r="CT105">
        <f t="shared" si="480"/>
        <v>0</v>
      </c>
      <c r="CU105">
        <f t="shared" si="480"/>
        <v>0</v>
      </c>
      <c r="CV105">
        <f t="shared" si="480"/>
        <v>0</v>
      </c>
      <c r="CW105">
        <f t="shared" si="480"/>
        <v>0</v>
      </c>
      <c r="CX105">
        <f t="shared" si="480"/>
        <v>0</v>
      </c>
      <c r="CY105">
        <f t="shared" si="480"/>
        <v>0</v>
      </c>
      <c r="CZ105">
        <f t="shared" si="480"/>
        <v>0</v>
      </c>
      <c r="DA105">
        <f t="shared" si="480"/>
        <v>0</v>
      </c>
      <c r="DB105">
        <f t="shared" si="480"/>
        <v>0</v>
      </c>
      <c r="DC105">
        <f t="shared" si="480"/>
        <v>0</v>
      </c>
      <c r="DD105">
        <f t="shared" si="481"/>
        <v>0</v>
      </c>
      <c r="DE105">
        <f t="shared" si="481"/>
        <v>0</v>
      </c>
      <c r="DF105">
        <f t="shared" si="481"/>
        <v>0</v>
      </c>
      <c r="DG105">
        <f t="shared" si="481"/>
        <v>0</v>
      </c>
      <c r="DH105">
        <f t="shared" si="481"/>
        <v>0</v>
      </c>
      <c r="DI105">
        <f t="shared" si="481"/>
        <v>0</v>
      </c>
      <c r="DJ105">
        <f t="shared" si="481"/>
        <v>0</v>
      </c>
      <c r="DK105">
        <f t="shared" si="481"/>
        <v>0</v>
      </c>
      <c r="DL105">
        <f t="shared" si="481"/>
        <v>0</v>
      </c>
      <c r="DM105">
        <f t="shared" si="481"/>
        <v>0</v>
      </c>
      <c r="DN105">
        <f t="shared" si="482"/>
        <v>0</v>
      </c>
      <c r="DO105">
        <f t="shared" si="482"/>
        <v>0</v>
      </c>
      <c r="DP105">
        <f t="shared" si="482"/>
        <v>0</v>
      </c>
      <c r="DQ105">
        <f t="shared" si="482"/>
        <v>0</v>
      </c>
      <c r="DR105">
        <f t="shared" si="482"/>
        <v>0</v>
      </c>
      <c r="DS105">
        <f t="shared" si="482"/>
        <v>0</v>
      </c>
      <c r="DT105">
        <f t="shared" si="482"/>
        <v>0</v>
      </c>
      <c r="DU105">
        <f t="shared" si="482"/>
        <v>0</v>
      </c>
      <c r="DV105">
        <f t="shared" si="482"/>
        <v>0</v>
      </c>
      <c r="DW105">
        <v>0</v>
      </c>
      <c r="DY105" s="10">
        <v>100</v>
      </c>
      <c r="DZ105">
        <f t="shared" si="484"/>
        <v>0</v>
      </c>
      <c r="EA105">
        <f t="shared" si="485"/>
        <v>0</v>
      </c>
      <c r="EB105">
        <f t="shared" si="486"/>
        <v>0</v>
      </c>
      <c r="EC105">
        <f t="shared" si="487"/>
        <v>0</v>
      </c>
      <c r="ED105">
        <f t="shared" si="488"/>
        <v>0</v>
      </c>
      <c r="EE105">
        <f t="shared" si="489"/>
        <v>0</v>
      </c>
      <c r="EF105">
        <f t="shared" si="490"/>
        <v>0</v>
      </c>
      <c r="EG105">
        <f t="shared" si="491"/>
        <v>0</v>
      </c>
      <c r="EH105">
        <f t="shared" si="492"/>
        <v>0</v>
      </c>
      <c r="EI105">
        <f t="shared" si="493"/>
        <v>0</v>
      </c>
      <c r="EJ105">
        <f t="shared" si="494"/>
        <v>0</v>
      </c>
      <c r="EK105">
        <f t="shared" si="495"/>
        <v>0</v>
      </c>
      <c r="EL105">
        <f t="shared" si="496"/>
        <v>0</v>
      </c>
      <c r="EM105">
        <f t="shared" si="497"/>
        <v>0</v>
      </c>
      <c r="EN105">
        <f t="shared" si="498"/>
        <v>0</v>
      </c>
      <c r="EO105">
        <f t="shared" si="499"/>
        <v>0</v>
      </c>
      <c r="EP105">
        <f t="shared" si="500"/>
        <v>0</v>
      </c>
      <c r="EQ105">
        <f t="shared" si="501"/>
        <v>0</v>
      </c>
      <c r="ER105">
        <f t="shared" si="502"/>
        <v>0</v>
      </c>
      <c r="ES105">
        <f t="shared" si="503"/>
        <v>0</v>
      </c>
      <c r="ET105">
        <f t="shared" si="504"/>
        <v>0</v>
      </c>
      <c r="EU105">
        <f t="shared" si="505"/>
        <v>0</v>
      </c>
      <c r="EV105">
        <f t="shared" si="506"/>
        <v>0</v>
      </c>
      <c r="EW105">
        <f t="shared" si="507"/>
        <v>0</v>
      </c>
      <c r="EX105">
        <f t="shared" si="508"/>
        <v>0</v>
      </c>
      <c r="EY105">
        <f t="shared" si="509"/>
        <v>0</v>
      </c>
      <c r="EZ105">
        <f t="shared" si="510"/>
        <v>0</v>
      </c>
      <c r="FA105">
        <f t="shared" si="511"/>
        <v>0</v>
      </c>
      <c r="FB105">
        <f t="shared" si="512"/>
        <v>0</v>
      </c>
      <c r="FC105">
        <f t="shared" si="513"/>
        <v>0</v>
      </c>
      <c r="FD105">
        <f t="shared" si="514"/>
        <v>0</v>
      </c>
      <c r="FE105">
        <f t="shared" si="515"/>
        <v>0</v>
      </c>
      <c r="FF105">
        <f t="shared" si="516"/>
        <v>0</v>
      </c>
      <c r="FG105">
        <f t="shared" si="517"/>
        <v>0</v>
      </c>
      <c r="FH105">
        <f t="shared" si="518"/>
        <v>0</v>
      </c>
      <c r="FI105">
        <f t="shared" si="519"/>
        <v>0</v>
      </c>
      <c r="FJ105">
        <f t="shared" si="520"/>
        <v>0</v>
      </c>
      <c r="FK105">
        <f t="shared" si="521"/>
        <v>0</v>
      </c>
      <c r="FL105">
        <f t="shared" si="522"/>
        <v>0</v>
      </c>
      <c r="FM105">
        <f t="shared" si="523"/>
        <v>0</v>
      </c>
      <c r="FN105">
        <f t="shared" si="524"/>
        <v>0</v>
      </c>
      <c r="FO105">
        <f t="shared" si="525"/>
        <v>0</v>
      </c>
      <c r="FP105">
        <f t="shared" si="526"/>
        <v>0</v>
      </c>
      <c r="FQ105">
        <f t="shared" si="527"/>
        <v>0</v>
      </c>
      <c r="FR105">
        <f t="shared" si="528"/>
        <v>0</v>
      </c>
      <c r="FS105">
        <f t="shared" si="529"/>
        <v>0</v>
      </c>
      <c r="FT105">
        <f t="shared" si="530"/>
        <v>0</v>
      </c>
      <c r="FU105">
        <f t="shared" si="531"/>
        <v>0</v>
      </c>
      <c r="FV105">
        <f t="shared" si="532"/>
        <v>0</v>
      </c>
      <c r="FW105">
        <f t="shared" si="533"/>
        <v>0</v>
      </c>
      <c r="FX105">
        <f t="shared" si="534"/>
        <v>0</v>
      </c>
      <c r="FY105">
        <f t="shared" si="535"/>
        <v>0</v>
      </c>
      <c r="FZ105">
        <f t="shared" si="536"/>
        <v>0</v>
      </c>
      <c r="GA105">
        <f t="shared" si="537"/>
        <v>0</v>
      </c>
      <c r="GB105">
        <f t="shared" si="538"/>
        <v>0</v>
      </c>
      <c r="GC105">
        <f t="shared" si="539"/>
        <v>0</v>
      </c>
      <c r="GD105">
        <f t="shared" si="540"/>
        <v>0</v>
      </c>
      <c r="GE105">
        <f t="shared" si="541"/>
        <v>0</v>
      </c>
      <c r="GF105">
        <f t="shared" si="542"/>
        <v>0</v>
      </c>
      <c r="GG105">
        <f t="shared" si="543"/>
        <v>0</v>
      </c>
      <c r="GH105">
        <f t="shared" si="544"/>
        <v>0</v>
      </c>
      <c r="GI105">
        <f t="shared" si="545"/>
        <v>0</v>
      </c>
      <c r="GJ105">
        <f t="shared" si="546"/>
        <v>0</v>
      </c>
      <c r="GK105">
        <f t="shared" si="547"/>
        <v>0</v>
      </c>
      <c r="GL105">
        <f t="shared" si="548"/>
        <v>0</v>
      </c>
      <c r="GM105">
        <f t="shared" si="549"/>
        <v>0</v>
      </c>
      <c r="GN105">
        <f t="shared" si="550"/>
        <v>0</v>
      </c>
      <c r="GO105">
        <f t="shared" si="551"/>
        <v>0</v>
      </c>
      <c r="GP105">
        <f t="shared" si="552"/>
        <v>0</v>
      </c>
      <c r="GQ105">
        <f t="shared" si="553"/>
        <v>0</v>
      </c>
      <c r="GR105">
        <f t="shared" si="554"/>
        <v>0</v>
      </c>
      <c r="GS105">
        <f t="shared" si="555"/>
        <v>0</v>
      </c>
      <c r="GT105">
        <f t="shared" si="556"/>
        <v>0</v>
      </c>
      <c r="GU105">
        <f t="shared" si="557"/>
        <v>0</v>
      </c>
      <c r="GV105">
        <f t="shared" si="558"/>
        <v>0</v>
      </c>
      <c r="GW105">
        <f t="shared" si="559"/>
        <v>0</v>
      </c>
      <c r="GX105">
        <f t="shared" si="560"/>
        <v>0</v>
      </c>
      <c r="GY105">
        <f t="shared" si="561"/>
        <v>0</v>
      </c>
      <c r="GZ105">
        <f t="shared" si="562"/>
        <v>0</v>
      </c>
      <c r="HA105">
        <f t="shared" si="563"/>
        <v>0</v>
      </c>
      <c r="HB105">
        <f t="shared" si="564"/>
        <v>0</v>
      </c>
      <c r="HC105">
        <f t="shared" si="565"/>
        <v>0</v>
      </c>
      <c r="HD105">
        <f t="shared" si="566"/>
        <v>0</v>
      </c>
      <c r="HE105">
        <f t="shared" si="567"/>
        <v>0</v>
      </c>
      <c r="HF105">
        <f t="shared" si="568"/>
        <v>0</v>
      </c>
      <c r="HG105">
        <f t="shared" si="569"/>
        <v>0</v>
      </c>
      <c r="HH105">
        <f t="shared" si="570"/>
        <v>0</v>
      </c>
      <c r="HI105">
        <f t="shared" si="571"/>
        <v>0</v>
      </c>
      <c r="HJ105">
        <f t="shared" si="572"/>
        <v>0</v>
      </c>
      <c r="HK105">
        <f t="shared" si="573"/>
        <v>0</v>
      </c>
      <c r="HL105">
        <f t="shared" si="574"/>
        <v>0</v>
      </c>
      <c r="HM105">
        <f t="shared" si="575"/>
        <v>0</v>
      </c>
      <c r="HN105">
        <f t="shared" si="576"/>
        <v>0</v>
      </c>
      <c r="HO105">
        <f t="shared" si="577"/>
        <v>0</v>
      </c>
      <c r="HP105">
        <f t="shared" si="578"/>
        <v>0</v>
      </c>
      <c r="HQ105">
        <f t="shared" si="579"/>
        <v>0</v>
      </c>
      <c r="HR105">
        <f t="shared" si="580"/>
        <v>0</v>
      </c>
      <c r="HS105">
        <f t="shared" si="581"/>
        <v>0</v>
      </c>
      <c r="HT105">
        <f t="shared" si="582"/>
        <v>0</v>
      </c>
      <c r="HU105">
        <f t="shared" si="583"/>
        <v>0</v>
      </c>
      <c r="HV105">
        <f t="shared" si="584"/>
        <v>0</v>
      </c>
      <c r="HW105">
        <f t="shared" si="585"/>
        <v>0</v>
      </c>
      <c r="HX105">
        <f t="shared" si="586"/>
        <v>0</v>
      </c>
      <c r="HY105">
        <f t="shared" si="587"/>
        <v>0</v>
      </c>
      <c r="HZ105">
        <f t="shared" si="588"/>
        <v>0</v>
      </c>
      <c r="IA105">
        <f t="shared" si="589"/>
        <v>0</v>
      </c>
      <c r="IB105">
        <f t="shared" si="590"/>
        <v>0</v>
      </c>
      <c r="IC105">
        <f t="shared" si="591"/>
        <v>0</v>
      </c>
      <c r="ID105">
        <f t="shared" si="592"/>
        <v>0</v>
      </c>
      <c r="IE105">
        <f t="shared" si="593"/>
        <v>0</v>
      </c>
      <c r="IF105">
        <f t="shared" si="594"/>
        <v>0</v>
      </c>
      <c r="IG105">
        <f t="shared" si="595"/>
        <v>0</v>
      </c>
      <c r="IH105">
        <f t="shared" si="596"/>
        <v>0</v>
      </c>
      <c r="II105">
        <f t="shared" si="597"/>
        <v>0</v>
      </c>
      <c r="IJ105">
        <f t="shared" si="598"/>
        <v>0</v>
      </c>
      <c r="IK105">
        <f t="shared" si="599"/>
        <v>0</v>
      </c>
      <c r="IL105">
        <f t="shared" si="600"/>
        <v>0</v>
      </c>
      <c r="IM105">
        <f t="shared" si="601"/>
        <v>0</v>
      </c>
      <c r="IN105">
        <f t="shared" si="602"/>
        <v>0</v>
      </c>
      <c r="IO105">
        <f t="shared" si="603"/>
        <v>0</v>
      </c>
    </row>
    <row r="106" spans="1:249" ht="15">
      <c r="A106" s="11">
        <v>101</v>
      </c>
      <c r="B106" s="11" t="str">
        <f>IF(A106&lt;=$E$2,Inputs!A106,"")</f>
        <v/>
      </c>
      <c r="C106" s="11">
        <f>IF(A106&lt;=$E$2,Inputs!D106,0)</f>
        <v>0</v>
      </c>
      <c r="D106" s="11">
        <f>IF(A106&lt;=$E$2,Inputs!F106,0)</f>
        <v>0</v>
      </c>
      <c r="E106" s="11">
        <f t="shared" si="483"/>
        <v>0</v>
      </c>
      <c r="G106" s="9">
        <v>101</v>
      </c>
      <c r="H106">
        <f t="shared" ref="H106:Q115" si="604">IF(OR($A106&gt;$E$2,H$5&gt;$E$2),0,IF(AND($A106&lt;=$E$2-3,H$5-$A106+1&gt;=1,H$5-$A106+1&lt;=4),CHOOSE(H$5-$A106+1,1,-3,3,-1),0)+IF(AND($A106-1&gt;=1,$A106-1&lt;=$E$2-3,H$5-$A106+2&gt;=1,H$5-$A106+2&lt;=4),-3*CHOOSE(H$5-$A106+2,1,-3,3,-1),0)+IF(AND($A106-2&gt;=1,$A106-2&lt;=$E$2-3,H$5-$A106+3&gt;=1,H$5-$A106+3&lt;=4),3*CHOOSE(H$5-$A106+3,1,-3,3,-1),0)+IF(AND($A106-3&gt;=1,$A106-3&lt;=$E$2-3,H$5-$A106+4&gt;=1,H$5-$A106+4&lt;=4),-1*CHOOSE(H$5-$A106+4,1,-3,3,-1),0))</f>
        <v>0</v>
      </c>
      <c r="I106">
        <f t="shared" si="604"/>
        <v>0</v>
      </c>
      <c r="J106">
        <f t="shared" si="604"/>
        <v>0</v>
      </c>
      <c r="K106">
        <f t="shared" si="604"/>
        <v>0</v>
      </c>
      <c r="L106">
        <f t="shared" si="604"/>
        <v>0</v>
      </c>
      <c r="M106">
        <f t="shared" si="604"/>
        <v>0</v>
      </c>
      <c r="N106">
        <f t="shared" si="604"/>
        <v>0</v>
      </c>
      <c r="O106">
        <f t="shared" si="604"/>
        <v>0</v>
      </c>
      <c r="P106">
        <f t="shared" si="604"/>
        <v>0</v>
      </c>
      <c r="Q106">
        <f t="shared" si="604"/>
        <v>0</v>
      </c>
      <c r="R106">
        <f t="shared" ref="R106:AA115" si="605">IF(OR($A106&gt;$E$2,R$5&gt;$E$2),0,IF(AND($A106&lt;=$E$2-3,R$5-$A106+1&gt;=1,R$5-$A106+1&lt;=4),CHOOSE(R$5-$A106+1,1,-3,3,-1),0)+IF(AND($A106-1&gt;=1,$A106-1&lt;=$E$2-3,R$5-$A106+2&gt;=1,R$5-$A106+2&lt;=4),-3*CHOOSE(R$5-$A106+2,1,-3,3,-1),0)+IF(AND($A106-2&gt;=1,$A106-2&lt;=$E$2-3,R$5-$A106+3&gt;=1,R$5-$A106+3&lt;=4),3*CHOOSE(R$5-$A106+3,1,-3,3,-1),0)+IF(AND($A106-3&gt;=1,$A106-3&lt;=$E$2-3,R$5-$A106+4&gt;=1,R$5-$A106+4&lt;=4),-1*CHOOSE(R$5-$A106+4,1,-3,3,-1),0))</f>
        <v>0</v>
      </c>
      <c r="S106">
        <f t="shared" si="605"/>
        <v>0</v>
      </c>
      <c r="T106">
        <f t="shared" si="605"/>
        <v>0</v>
      </c>
      <c r="U106">
        <f t="shared" si="605"/>
        <v>0</v>
      </c>
      <c r="V106">
        <f t="shared" si="605"/>
        <v>0</v>
      </c>
      <c r="W106">
        <f t="shared" si="605"/>
        <v>0</v>
      </c>
      <c r="X106">
        <f t="shared" si="605"/>
        <v>0</v>
      </c>
      <c r="Y106">
        <f t="shared" si="605"/>
        <v>0</v>
      </c>
      <c r="Z106">
        <f t="shared" si="605"/>
        <v>0</v>
      </c>
      <c r="AA106">
        <f t="shared" si="605"/>
        <v>0</v>
      </c>
      <c r="AB106">
        <f t="shared" ref="AB106:AK115" si="606">IF(OR($A106&gt;$E$2,AB$5&gt;$E$2),0,IF(AND($A106&lt;=$E$2-3,AB$5-$A106+1&gt;=1,AB$5-$A106+1&lt;=4),CHOOSE(AB$5-$A106+1,1,-3,3,-1),0)+IF(AND($A106-1&gt;=1,$A106-1&lt;=$E$2-3,AB$5-$A106+2&gt;=1,AB$5-$A106+2&lt;=4),-3*CHOOSE(AB$5-$A106+2,1,-3,3,-1),0)+IF(AND($A106-2&gt;=1,$A106-2&lt;=$E$2-3,AB$5-$A106+3&gt;=1,AB$5-$A106+3&lt;=4),3*CHOOSE(AB$5-$A106+3,1,-3,3,-1),0)+IF(AND($A106-3&gt;=1,$A106-3&lt;=$E$2-3,AB$5-$A106+4&gt;=1,AB$5-$A106+4&lt;=4),-1*CHOOSE(AB$5-$A106+4,1,-3,3,-1),0))</f>
        <v>0</v>
      </c>
      <c r="AC106">
        <f t="shared" si="606"/>
        <v>0</v>
      </c>
      <c r="AD106">
        <f t="shared" si="606"/>
        <v>0</v>
      </c>
      <c r="AE106">
        <f t="shared" si="606"/>
        <v>0</v>
      </c>
      <c r="AF106">
        <f t="shared" si="606"/>
        <v>0</v>
      </c>
      <c r="AG106">
        <f t="shared" si="606"/>
        <v>0</v>
      </c>
      <c r="AH106">
        <f t="shared" si="606"/>
        <v>0</v>
      </c>
      <c r="AI106">
        <f t="shared" si="606"/>
        <v>0</v>
      </c>
      <c r="AJ106">
        <f t="shared" si="606"/>
        <v>0</v>
      </c>
      <c r="AK106">
        <f t="shared" si="606"/>
        <v>0</v>
      </c>
      <c r="AL106">
        <f t="shared" ref="AL106:AU115" si="607">IF(OR($A106&gt;$E$2,AL$5&gt;$E$2),0,IF(AND($A106&lt;=$E$2-3,AL$5-$A106+1&gt;=1,AL$5-$A106+1&lt;=4),CHOOSE(AL$5-$A106+1,1,-3,3,-1),0)+IF(AND($A106-1&gt;=1,$A106-1&lt;=$E$2-3,AL$5-$A106+2&gt;=1,AL$5-$A106+2&lt;=4),-3*CHOOSE(AL$5-$A106+2,1,-3,3,-1),0)+IF(AND($A106-2&gt;=1,$A106-2&lt;=$E$2-3,AL$5-$A106+3&gt;=1,AL$5-$A106+3&lt;=4),3*CHOOSE(AL$5-$A106+3,1,-3,3,-1),0)+IF(AND($A106-3&gt;=1,$A106-3&lt;=$E$2-3,AL$5-$A106+4&gt;=1,AL$5-$A106+4&lt;=4),-1*CHOOSE(AL$5-$A106+4,1,-3,3,-1),0))</f>
        <v>0</v>
      </c>
      <c r="AM106">
        <f t="shared" si="607"/>
        <v>0</v>
      </c>
      <c r="AN106">
        <f t="shared" si="607"/>
        <v>0</v>
      </c>
      <c r="AO106">
        <f t="shared" si="607"/>
        <v>0</v>
      </c>
      <c r="AP106">
        <f t="shared" si="607"/>
        <v>0</v>
      </c>
      <c r="AQ106">
        <f t="shared" si="607"/>
        <v>0</v>
      </c>
      <c r="AR106">
        <f t="shared" si="607"/>
        <v>0</v>
      </c>
      <c r="AS106">
        <f t="shared" si="607"/>
        <v>0</v>
      </c>
      <c r="AT106">
        <f t="shared" si="607"/>
        <v>0</v>
      </c>
      <c r="AU106">
        <f t="shared" si="607"/>
        <v>0</v>
      </c>
      <c r="AV106">
        <f t="shared" ref="AV106:BE115" si="608">IF(OR($A106&gt;$E$2,AV$5&gt;$E$2),0,IF(AND($A106&lt;=$E$2-3,AV$5-$A106+1&gt;=1,AV$5-$A106+1&lt;=4),CHOOSE(AV$5-$A106+1,1,-3,3,-1),0)+IF(AND($A106-1&gt;=1,$A106-1&lt;=$E$2-3,AV$5-$A106+2&gt;=1,AV$5-$A106+2&lt;=4),-3*CHOOSE(AV$5-$A106+2,1,-3,3,-1),0)+IF(AND($A106-2&gt;=1,$A106-2&lt;=$E$2-3,AV$5-$A106+3&gt;=1,AV$5-$A106+3&lt;=4),3*CHOOSE(AV$5-$A106+3,1,-3,3,-1),0)+IF(AND($A106-3&gt;=1,$A106-3&lt;=$E$2-3,AV$5-$A106+4&gt;=1,AV$5-$A106+4&lt;=4),-1*CHOOSE(AV$5-$A106+4,1,-3,3,-1),0))</f>
        <v>0</v>
      </c>
      <c r="AW106">
        <f t="shared" si="608"/>
        <v>0</v>
      </c>
      <c r="AX106">
        <f t="shared" si="608"/>
        <v>0</v>
      </c>
      <c r="AY106">
        <f t="shared" si="608"/>
        <v>0</v>
      </c>
      <c r="AZ106">
        <f t="shared" si="608"/>
        <v>0</v>
      </c>
      <c r="BA106">
        <f t="shared" si="608"/>
        <v>0</v>
      </c>
      <c r="BB106">
        <f t="shared" si="608"/>
        <v>0</v>
      </c>
      <c r="BC106">
        <f t="shared" si="608"/>
        <v>0</v>
      </c>
      <c r="BD106">
        <f t="shared" si="608"/>
        <v>0</v>
      </c>
      <c r="BE106">
        <f t="shared" si="608"/>
        <v>0</v>
      </c>
      <c r="BF106">
        <f t="shared" ref="BF106:BO115" si="609">IF(OR($A106&gt;$E$2,BF$5&gt;$E$2),0,IF(AND($A106&lt;=$E$2-3,BF$5-$A106+1&gt;=1,BF$5-$A106+1&lt;=4),CHOOSE(BF$5-$A106+1,1,-3,3,-1),0)+IF(AND($A106-1&gt;=1,$A106-1&lt;=$E$2-3,BF$5-$A106+2&gt;=1,BF$5-$A106+2&lt;=4),-3*CHOOSE(BF$5-$A106+2,1,-3,3,-1),0)+IF(AND($A106-2&gt;=1,$A106-2&lt;=$E$2-3,BF$5-$A106+3&gt;=1,BF$5-$A106+3&lt;=4),3*CHOOSE(BF$5-$A106+3,1,-3,3,-1),0)+IF(AND($A106-3&gt;=1,$A106-3&lt;=$E$2-3,BF$5-$A106+4&gt;=1,BF$5-$A106+4&lt;=4),-1*CHOOSE(BF$5-$A106+4,1,-3,3,-1),0))</f>
        <v>0</v>
      </c>
      <c r="BG106">
        <f t="shared" si="609"/>
        <v>0</v>
      </c>
      <c r="BH106">
        <f t="shared" si="609"/>
        <v>0</v>
      </c>
      <c r="BI106">
        <f t="shared" si="609"/>
        <v>0</v>
      </c>
      <c r="BJ106">
        <f t="shared" si="609"/>
        <v>0</v>
      </c>
      <c r="BK106">
        <f t="shared" si="609"/>
        <v>0</v>
      </c>
      <c r="BL106">
        <f t="shared" si="609"/>
        <v>0</v>
      </c>
      <c r="BM106">
        <f t="shared" si="609"/>
        <v>0</v>
      </c>
      <c r="BN106">
        <f t="shared" si="609"/>
        <v>0</v>
      </c>
      <c r="BO106">
        <f t="shared" si="609"/>
        <v>0</v>
      </c>
      <c r="BP106">
        <f t="shared" ref="BP106:BY115" si="610">IF(OR($A106&gt;$E$2,BP$5&gt;$E$2),0,IF(AND($A106&lt;=$E$2-3,BP$5-$A106+1&gt;=1,BP$5-$A106+1&lt;=4),CHOOSE(BP$5-$A106+1,1,-3,3,-1),0)+IF(AND($A106-1&gt;=1,$A106-1&lt;=$E$2-3,BP$5-$A106+2&gt;=1,BP$5-$A106+2&lt;=4),-3*CHOOSE(BP$5-$A106+2,1,-3,3,-1),0)+IF(AND($A106-2&gt;=1,$A106-2&lt;=$E$2-3,BP$5-$A106+3&gt;=1,BP$5-$A106+3&lt;=4),3*CHOOSE(BP$5-$A106+3,1,-3,3,-1),0)+IF(AND($A106-3&gt;=1,$A106-3&lt;=$E$2-3,BP$5-$A106+4&gt;=1,BP$5-$A106+4&lt;=4),-1*CHOOSE(BP$5-$A106+4,1,-3,3,-1),0))</f>
        <v>0</v>
      </c>
      <c r="BQ106">
        <f t="shared" si="610"/>
        <v>0</v>
      </c>
      <c r="BR106">
        <f t="shared" si="610"/>
        <v>0</v>
      </c>
      <c r="BS106">
        <f t="shared" si="610"/>
        <v>0</v>
      </c>
      <c r="BT106">
        <f t="shared" si="610"/>
        <v>0</v>
      </c>
      <c r="BU106">
        <f t="shared" si="610"/>
        <v>0</v>
      </c>
      <c r="BV106">
        <f t="shared" si="610"/>
        <v>0</v>
      </c>
      <c r="BW106">
        <f t="shared" si="610"/>
        <v>0</v>
      </c>
      <c r="BX106">
        <f t="shared" si="610"/>
        <v>0</v>
      </c>
      <c r="BY106">
        <f t="shared" si="610"/>
        <v>0</v>
      </c>
      <c r="BZ106">
        <f t="shared" ref="BZ106:CI115" si="611">IF(OR($A106&gt;$E$2,BZ$5&gt;$E$2),0,IF(AND($A106&lt;=$E$2-3,BZ$5-$A106+1&gt;=1,BZ$5-$A106+1&lt;=4),CHOOSE(BZ$5-$A106+1,1,-3,3,-1),0)+IF(AND($A106-1&gt;=1,$A106-1&lt;=$E$2-3,BZ$5-$A106+2&gt;=1,BZ$5-$A106+2&lt;=4),-3*CHOOSE(BZ$5-$A106+2,1,-3,3,-1),0)+IF(AND($A106-2&gt;=1,$A106-2&lt;=$E$2-3,BZ$5-$A106+3&gt;=1,BZ$5-$A106+3&lt;=4),3*CHOOSE(BZ$5-$A106+3,1,-3,3,-1),0)+IF(AND($A106-3&gt;=1,$A106-3&lt;=$E$2-3,BZ$5-$A106+4&gt;=1,BZ$5-$A106+4&lt;=4),-1*CHOOSE(BZ$5-$A106+4,1,-3,3,-1),0))</f>
        <v>0</v>
      </c>
      <c r="CA106">
        <f t="shared" si="611"/>
        <v>0</v>
      </c>
      <c r="CB106">
        <f t="shared" si="611"/>
        <v>0</v>
      </c>
      <c r="CC106">
        <f t="shared" si="611"/>
        <v>0</v>
      </c>
      <c r="CD106">
        <f t="shared" si="611"/>
        <v>0</v>
      </c>
      <c r="CE106">
        <f t="shared" si="611"/>
        <v>0</v>
      </c>
      <c r="CF106">
        <f t="shared" si="611"/>
        <v>0</v>
      </c>
      <c r="CG106">
        <f t="shared" si="611"/>
        <v>0</v>
      </c>
      <c r="CH106">
        <f t="shared" si="611"/>
        <v>0</v>
      </c>
      <c r="CI106">
        <f t="shared" si="611"/>
        <v>0</v>
      </c>
      <c r="CJ106">
        <f t="shared" ref="CJ106:CS115" si="612">IF(OR($A106&gt;$E$2,CJ$5&gt;$E$2),0,IF(AND($A106&lt;=$E$2-3,CJ$5-$A106+1&gt;=1,CJ$5-$A106+1&lt;=4),CHOOSE(CJ$5-$A106+1,1,-3,3,-1),0)+IF(AND($A106-1&gt;=1,$A106-1&lt;=$E$2-3,CJ$5-$A106+2&gt;=1,CJ$5-$A106+2&lt;=4),-3*CHOOSE(CJ$5-$A106+2,1,-3,3,-1),0)+IF(AND($A106-2&gt;=1,$A106-2&lt;=$E$2-3,CJ$5-$A106+3&gt;=1,CJ$5-$A106+3&lt;=4),3*CHOOSE(CJ$5-$A106+3,1,-3,3,-1),0)+IF(AND($A106-3&gt;=1,$A106-3&lt;=$E$2-3,CJ$5-$A106+4&gt;=1,CJ$5-$A106+4&lt;=4),-1*CHOOSE(CJ$5-$A106+4,1,-3,3,-1),0))</f>
        <v>0</v>
      </c>
      <c r="CK106">
        <f t="shared" si="612"/>
        <v>0</v>
      </c>
      <c r="CL106">
        <f t="shared" si="612"/>
        <v>0</v>
      </c>
      <c r="CM106">
        <f t="shared" si="612"/>
        <v>0</v>
      </c>
      <c r="CN106">
        <f t="shared" si="612"/>
        <v>0</v>
      </c>
      <c r="CO106">
        <f t="shared" si="612"/>
        <v>0</v>
      </c>
      <c r="CP106">
        <f t="shared" si="612"/>
        <v>0</v>
      </c>
      <c r="CQ106">
        <f t="shared" si="612"/>
        <v>0</v>
      </c>
      <c r="CR106">
        <f t="shared" si="612"/>
        <v>0</v>
      </c>
      <c r="CS106">
        <f t="shared" si="612"/>
        <v>0</v>
      </c>
      <c r="CT106">
        <f t="shared" ref="CT106:DC115" si="613">IF(OR($A106&gt;$E$2,CT$5&gt;$E$2),0,IF(AND($A106&lt;=$E$2-3,CT$5-$A106+1&gt;=1,CT$5-$A106+1&lt;=4),CHOOSE(CT$5-$A106+1,1,-3,3,-1),0)+IF(AND($A106-1&gt;=1,$A106-1&lt;=$E$2-3,CT$5-$A106+2&gt;=1,CT$5-$A106+2&lt;=4),-3*CHOOSE(CT$5-$A106+2,1,-3,3,-1),0)+IF(AND($A106-2&gt;=1,$A106-2&lt;=$E$2-3,CT$5-$A106+3&gt;=1,CT$5-$A106+3&lt;=4),3*CHOOSE(CT$5-$A106+3,1,-3,3,-1),0)+IF(AND($A106-3&gt;=1,$A106-3&lt;=$E$2-3,CT$5-$A106+4&gt;=1,CT$5-$A106+4&lt;=4),-1*CHOOSE(CT$5-$A106+4,1,-3,3,-1),0))</f>
        <v>0</v>
      </c>
      <c r="CU106">
        <f t="shared" si="613"/>
        <v>0</v>
      </c>
      <c r="CV106">
        <f t="shared" si="613"/>
        <v>0</v>
      </c>
      <c r="CW106">
        <f t="shared" si="613"/>
        <v>0</v>
      </c>
      <c r="CX106">
        <f t="shared" si="613"/>
        <v>0</v>
      </c>
      <c r="CY106">
        <f t="shared" si="613"/>
        <v>0</v>
      </c>
      <c r="CZ106">
        <f t="shared" si="613"/>
        <v>0</v>
      </c>
      <c r="DA106">
        <f t="shared" si="613"/>
        <v>0</v>
      </c>
      <c r="DB106">
        <f t="shared" si="613"/>
        <v>0</v>
      </c>
      <c r="DC106">
        <f t="shared" si="613"/>
        <v>0</v>
      </c>
      <c r="DD106">
        <f t="shared" ref="DD106:DM115" si="614">IF(OR($A106&gt;$E$2,DD$5&gt;$E$2),0,IF(AND($A106&lt;=$E$2-3,DD$5-$A106+1&gt;=1,DD$5-$A106+1&lt;=4),CHOOSE(DD$5-$A106+1,1,-3,3,-1),0)+IF(AND($A106-1&gt;=1,$A106-1&lt;=$E$2-3,DD$5-$A106+2&gt;=1,DD$5-$A106+2&lt;=4),-3*CHOOSE(DD$5-$A106+2,1,-3,3,-1),0)+IF(AND($A106-2&gt;=1,$A106-2&lt;=$E$2-3,DD$5-$A106+3&gt;=1,DD$5-$A106+3&lt;=4),3*CHOOSE(DD$5-$A106+3,1,-3,3,-1),0)+IF(AND($A106-3&gt;=1,$A106-3&lt;=$E$2-3,DD$5-$A106+4&gt;=1,DD$5-$A106+4&lt;=4),-1*CHOOSE(DD$5-$A106+4,1,-3,3,-1),0))</f>
        <v>0</v>
      </c>
      <c r="DE106">
        <f t="shared" si="614"/>
        <v>0</v>
      </c>
      <c r="DF106">
        <f t="shared" si="614"/>
        <v>0</v>
      </c>
      <c r="DG106">
        <f t="shared" si="614"/>
        <v>0</v>
      </c>
      <c r="DH106">
        <f t="shared" si="614"/>
        <v>0</v>
      </c>
      <c r="DI106">
        <f t="shared" si="614"/>
        <v>0</v>
      </c>
      <c r="DJ106">
        <f t="shared" si="614"/>
        <v>0</v>
      </c>
      <c r="DK106">
        <f t="shared" si="614"/>
        <v>0</v>
      </c>
      <c r="DL106">
        <f t="shared" si="614"/>
        <v>0</v>
      </c>
      <c r="DM106">
        <f t="shared" si="614"/>
        <v>0</v>
      </c>
      <c r="DN106">
        <f t="shared" ref="DN106:DV115" si="615">IF(OR($A106&gt;$E$2,DN$5&gt;$E$2),0,IF(AND($A106&lt;=$E$2-3,DN$5-$A106+1&gt;=1,DN$5-$A106+1&lt;=4),CHOOSE(DN$5-$A106+1,1,-3,3,-1),0)+IF(AND($A106-1&gt;=1,$A106-1&lt;=$E$2-3,DN$5-$A106+2&gt;=1,DN$5-$A106+2&lt;=4),-3*CHOOSE(DN$5-$A106+2,1,-3,3,-1),0)+IF(AND($A106-2&gt;=1,$A106-2&lt;=$E$2-3,DN$5-$A106+3&gt;=1,DN$5-$A106+3&lt;=4),3*CHOOSE(DN$5-$A106+3,1,-3,3,-1),0)+IF(AND($A106-3&gt;=1,$A106-3&lt;=$E$2-3,DN$5-$A106+4&gt;=1,DN$5-$A106+4&lt;=4),-1*CHOOSE(DN$5-$A106+4,1,-3,3,-1),0))</f>
        <v>0</v>
      </c>
      <c r="DO106">
        <f t="shared" si="615"/>
        <v>0</v>
      </c>
      <c r="DP106">
        <f t="shared" si="615"/>
        <v>0</v>
      </c>
      <c r="DQ106">
        <f t="shared" si="615"/>
        <v>0</v>
      </c>
      <c r="DR106">
        <f t="shared" si="615"/>
        <v>0</v>
      </c>
      <c r="DS106">
        <f t="shared" si="615"/>
        <v>0</v>
      </c>
      <c r="DT106">
        <f t="shared" si="615"/>
        <v>0</v>
      </c>
      <c r="DU106">
        <f t="shared" si="615"/>
        <v>0</v>
      </c>
      <c r="DV106">
        <f t="shared" si="615"/>
        <v>0</v>
      </c>
      <c r="DW106">
        <v>0</v>
      </c>
      <c r="DY106" s="10">
        <v>101</v>
      </c>
      <c r="DZ106">
        <f t="shared" si="484"/>
        <v>0</v>
      </c>
      <c r="EA106">
        <f t="shared" si="485"/>
        <v>0</v>
      </c>
      <c r="EB106">
        <f t="shared" si="486"/>
        <v>0</v>
      </c>
      <c r="EC106">
        <f t="shared" si="487"/>
        <v>0</v>
      </c>
      <c r="ED106">
        <f t="shared" si="488"/>
        <v>0</v>
      </c>
      <c r="EE106">
        <f t="shared" si="489"/>
        <v>0</v>
      </c>
      <c r="EF106">
        <f t="shared" si="490"/>
        <v>0</v>
      </c>
      <c r="EG106">
        <f t="shared" si="491"/>
        <v>0</v>
      </c>
      <c r="EH106">
        <f t="shared" si="492"/>
        <v>0</v>
      </c>
      <c r="EI106">
        <f t="shared" si="493"/>
        <v>0</v>
      </c>
      <c r="EJ106">
        <f t="shared" si="494"/>
        <v>0</v>
      </c>
      <c r="EK106">
        <f t="shared" si="495"/>
        <v>0</v>
      </c>
      <c r="EL106">
        <f t="shared" si="496"/>
        <v>0</v>
      </c>
      <c r="EM106">
        <f t="shared" si="497"/>
        <v>0</v>
      </c>
      <c r="EN106">
        <f t="shared" si="498"/>
        <v>0</v>
      </c>
      <c r="EO106">
        <f t="shared" si="499"/>
        <v>0</v>
      </c>
      <c r="EP106">
        <f t="shared" si="500"/>
        <v>0</v>
      </c>
      <c r="EQ106">
        <f t="shared" si="501"/>
        <v>0</v>
      </c>
      <c r="ER106">
        <f t="shared" si="502"/>
        <v>0</v>
      </c>
      <c r="ES106">
        <f t="shared" si="503"/>
        <v>0</v>
      </c>
      <c r="ET106">
        <f t="shared" si="504"/>
        <v>0</v>
      </c>
      <c r="EU106">
        <f t="shared" si="505"/>
        <v>0</v>
      </c>
      <c r="EV106">
        <f t="shared" si="506"/>
        <v>0</v>
      </c>
      <c r="EW106">
        <f t="shared" si="507"/>
        <v>0</v>
      </c>
      <c r="EX106">
        <f t="shared" si="508"/>
        <v>0</v>
      </c>
      <c r="EY106">
        <f t="shared" si="509"/>
        <v>0</v>
      </c>
      <c r="EZ106">
        <f t="shared" si="510"/>
        <v>0</v>
      </c>
      <c r="FA106">
        <f t="shared" si="511"/>
        <v>0</v>
      </c>
      <c r="FB106">
        <f t="shared" si="512"/>
        <v>0</v>
      </c>
      <c r="FC106">
        <f t="shared" si="513"/>
        <v>0</v>
      </c>
      <c r="FD106">
        <f t="shared" si="514"/>
        <v>0</v>
      </c>
      <c r="FE106">
        <f t="shared" si="515"/>
        <v>0</v>
      </c>
      <c r="FF106">
        <f t="shared" si="516"/>
        <v>0</v>
      </c>
      <c r="FG106">
        <f t="shared" si="517"/>
        <v>0</v>
      </c>
      <c r="FH106">
        <f t="shared" si="518"/>
        <v>0</v>
      </c>
      <c r="FI106">
        <f t="shared" si="519"/>
        <v>0</v>
      </c>
      <c r="FJ106">
        <f t="shared" si="520"/>
        <v>0</v>
      </c>
      <c r="FK106">
        <f t="shared" si="521"/>
        <v>0</v>
      </c>
      <c r="FL106">
        <f t="shared" si="522"/>
        <v>0</v>
      </c>
      <c r="FM106">
        <f t="shared" si="523"/>
        <v>0</v>
      </c>
      <c r="FN106">
        <f t="shared" si="524"/>
        <v>0</v>
      </c>
      <c r="FO106">
        <f t="shared" si="525"/>
        <v>0</v>
      </c>
      <c r="FP106">
        <f t="shared" si="526"/>
        <v>0</v>
      </c>
      <c r="FQ106">
        <f t="shared" si="527"/>
        <v>0</v>
      </c>
      <c r="FR106">
        <f t="shared" si="528"/>
        <v>0</v>
      </c>
      <c r="FS106">
        <f t="shared" si="529"/>
        <v>0</v>
      </c>
      <c r="FT106">
        <f t="shared" si="530"/>
        <v>0</v>
      </c>
      <c r="FU106">
        <f t="shared" si="531"/>
        <v>0</v>
      </c>
      <c r="FV106">
        <f t="shared" si="532"/>
        <v>0</v>
      </c>
      <c r="FW106">
        <f t="shared" si="533"/>
        <v>0</v>
      </c>
      <c r="FX106">
        <f t="shared" si="534"/>
        <v>0</v>
      </c>
      <c r="FY106">
        <f t="shared" si="535"/>
        <v>0</v>
      </c>
      <c r="FZ106">
        <f t="shared" si="536"/>
        <v>0</v>
      </c>
      <c r="GA106">
        <f t="shared" si="537"/>
        <v>0</v>
      </c>
      <c r="GB106">
        <f t="shared" si="538"/>
        <v>0</v>
      </c>
      <c r="GC106">
        <f t="shared" si="539"/>
        <v>0</v>
      </c>
      <c r="GD106">
        <f t="shared" si="540"/>
        <v>0</v>
      </c>
      <c r="GE106">
        <f t="shared" si="541"/>
        <v>0</v>
      </c>
      <c r="GF106">
        <f t="shared" si="542"/>
        <v>0</v>
      </c>
      <c r="GG106">
        <f t="shared" si="543"/>
        <v>0</v>
      </c>
      <c r="GH106">
        <f t="shared" si="544"/>
        <v>0</v>
      </c>
      <c r="GI106">
        <f t="shared" si="545"/>
        <v>0</v>
      </c>
      <c r="GJ106">
        <f t="shared" si="546"/>
        <v>0</v>
      </c>
      <c r="GK106">
        <f t="shared" si="547"/>
        <v>0</v>
      </c>
      <c r="GL106">
        <f t="shared" si="548"/>
        <v>0</v>
      </c>
      <c r="GM106">
        <f t="shared" si="549"/>
        <v>0</v>
      </c>
      <c r="GN106">
        <f t="shared" si="550"/>
        <v>0</v>
      </c>
      <c r="GO106">
        <f t="shared" si="551"/>
        <v>0</v>
      </c>
      <c r="GP106">
        <f t="shared" si="552"/>
        <v>0</v>
      </c>
      <c r="GQ106">
        <f t="shared" si="553"/>
        <v>0</v>
      </c>
      <c r="GR106">
        <f t="shared" si="554"/>
        <v>0</v>
      </c>
      <c r="GS106">
        <f t="shared" si="555"/>
        <v>0</v>
      </c>
      <c r="GT106">
        <f t="shared" si="556"/>
        <v>0</v>
      </c>
      <c r="GU106">
        <f t="shared" si="557"/>
        <v>0</v>
      </c>
      <c r="GV106">
        <f t="shared" si="558"/>
        <v>0</v>
      </c>
      <c r="GW106">
        <f t="shared" si="559"/>
        <v>0</v>
      </c>
      <c r="GX106">
        <f t="shared" si="560"/>
        <v>0</v>
      </c>
      <c r="GY106">
        <f t="shared" si="561"/>
        <v>0</v>
      </c>
      <c r="GZ106">
        <f t="shared" si="562"/>
        <v>0</v>
      </c>
      <c r="HA106">
        <f t="shared" si="563"/>
        <v>0</v>
      </c>
      <c r="HB106">
        <f t="shared" si="564"/>
        <v>0</v>
      </c>
      <c r="HC106">
        <f t="shared" si="565"/>
        <v>0</v>
      </c>
      <c r="HD106">
        <f t="shared" si="566"/>
        <v>0</v>
      </c>
      <c r="HE106">
        <f t="shared" si="567"/>
        <v>0</v>
      </c>
      <c r="HF106">
        <f t="shared" si="568"/>
        <v>0</v>
      </c>
      <c r="HG106">
        <f t="shared" si="569"/>
        <v>0</v>
      </c>
      <c r="HH106">
        <f t="shared" si="570"/>
        <v>0</v>
      </c>
      <c r="HI106">
        <f t="shared" si="571"/>
        <v>0</v>
      </c>
      <c r="HJ106">
        <f t="shared" si="572"/>
        <v>0</v>
      </c>
      <c r="HK106">
        <f t="shared" si="573"/>
        <v>0</v>
      </c>
      <c r="HL106">
        <f t="shared" si="574"/>
        <v>0</v>
      </c>
      <c r="HM106">
        <f t="shared" si="575"/>
        <v>0</v>
      </c>
      <c r="HN106">
        <f t="shared" si="576"/>
        <v>0</v>
      </c>
      <c r="HO106">
        <f t="shared" si="577"/>
        <v>0</v>
      </c>
      <c r="HP106">
        <f t="shared" si="578"/>
        <v>0</v>
      </c>
      <c r="HQ106">
        <f t="shared" si="579"/>
        <v>0</v>
      </c>
      <c r="HR106">
        <f t="shared" si="580"/>
        <v>0</v>
      </c>
      <c r="HS106">
        <f t="shared" si="581"/>
        <v>0</v>
      </c>
      <c r="HT106">
        <f t="shared" si="582"/>
        <v>0</v>
      </c>
      <c r="HU106">
        <f t="shared" si="583"/>
        <v>0</v>
      </c>
      <c r="HV106">
        <f t="shared" si="584"/>
        <v>0</v>
      </c>
      <c r="HW106">
        <f t="shared" si="585"/>
        <v>0</v>
      </c>
      <c r="HX106">
        <f t="shared" si="586"/>
        <v>0</v>
      </c>
      <c r="HY106">
        <f t="shared" si="587"/>
        <v>0</v>
      </c>
      <c r="HZ106">
        <f t="shared" si="588"/>
        <v>0</v>
      </c>
      <c r="IA106">
        <f t="shared" si="589"/>
        <v>0</v>
      </c>
      <c r="IB106">
        <f t="shared" si="590"/>
        <v>0</v>
      </c>
      <c r="IC106">
        <f t="shared" si="591"/>
        <v>0</v>
      </c>
      <c r="ID106">
        <f t="shared" si="592"/>
        <v>0</v>
      </c>
      <c r="IE106">
        <f t="shared" si="593"/>
        <v>0</v>
      </c>
      <c r="IF106">
        <f t="shared" si="594"/>
        <v>0</v>
      </c>
      <c r="IG106">
        <f t="shared" si="595"/>
        <v>0</v>
      </c>
      <c r="IH106">
        <f t="shared" si="596"/>
        <v>0</v>
      </c>
      <c r="II106">
        <f t="shared" si="597"/>
        <v>0</v>
      </c>
      <c r="IJ106">
        <f t="shared" si="598"/>
        <v>0</v>
      </c>
      <c r="IK106">
        <f t="shared" si="599"/>
        <v>0</v>
      </c>
      <c r="IL106">
        <f t="shared" si="600"/>
        <v>0</v>
      </c>
      <c r="IM106">
        <f t="shared" si="601"/>
        <v>0</v>
      </c>
      <c r="IN106">
        <f t="shared" si="602"/>
        <v>0</v>
      </c>
      <c r="IO106">
        <f t="shared" si="603"/>
        <v>0</v>
      </c>
    </row>
    <row r="107" spans="1:249" ht="15">
      <c r="A107" s="11">
        <v>102</v>
      </c>
      <c r="B107" s="11" t="str">
        <f>IF(A107&lt;=$E$2,Inputs!A107,"")</f>
        <v/>
      </c>
      <c r="C107" s="11">
        <f>IF(A107&lt;=$E$2,Inputs!D107,0)</f>
        <v>0</v>
      </c>
      <c r="D107" s="11">
        <f>IF(A107&lt;=$E$2,Inputs!F107,0)</f>
        <v>0</v>
      </c>
      <c r="E107" s="11">
        <f t="shared" si="483"/>
        <v>0</v>
      </c>
      <c r="G107" s="9">
        <v>102</v>
      </c>
      <c r="H107">
        <f t="shared" si="604"/>
        <v>0</v>
      </c>
      <c r="I107">
        <f t="shared" si="604"/>
        <v>0</v>
      </c>
      <c r="J107">
        <f t="shared" si="604"/>
        <v>0</v>
      </c>
      <c r="K107">
        <f t="shared" si="604"/>
        <v>0</v>
      </c>
      <c r="L107">
        <f t="shared" si="604"/>
        <v>0</v>
      </c>
      <c r="M107">
        <f t="shared" si="604"/>
        <v>0</v>
      </c>
      <c r="N107">
        <f t="shared" si="604"/>
        <v>0</v>
      </c>
      <c r="O107">
        <f t="shared" si="604"/>
        <v>0</v>
      </c>
      <c r="P107">
        <f t="shared" si="604"/>
        <v>0</v>
      </c>
      <c r="Q107">
        <f t="shared" si="604"/>
        <v>0</v>
      </c>
      <c r="R107">
        <f t="shared" si="605"/>
        <v>0</v>
      </c>
      <c r="S107">
        <f t="shared" si="605"/>
        <v>0</v>
      </c>
      <c r="T107">
        <f t="shared" si="605"/>
        <v>0</v>
      </c>
      <c r="U107">
        <f t="shared" si="605"/>
        <v>0</v>
      </c>
      <c r="V107">
        <f t="shared" si="605"/>
        <v>0</v>
      </c>
      <c r="W107">
        <f t="shared" si="605"/>
        <v>0</v>
      </c>
      <c r="X107">
        <f t="shared" si="605"/>
        <v>0</v>
      </c>
      <c r="Y107">
        <f t="shared" si="605"/>
        <v>0</v>
      </c>
      <c r="Z107">
        <f t="shared" si="605"/>
        <v>0</v>
      </c>
      <c r="AA107">
        <f t="shared" si="605"/>
        <v>0</v>
      </c>
      <c r="AB107">
        <f t="shared" si="606"/>
        <v>0</v>
      </c>
      <c r="AC107">
        <f t="shared" si="606"/>
        <v>0</v>
      </c>
      <c r="AD107">
        <f t="shared" si="606"/>
        <v>0</v>
      </c>
      <c r="AE107">
        <f t="shared" si="606"/>
        <v>0</v>
      </c>
      <c r="AF107">
        <f t="shared" si="606"/>
        <v>0</v>
      </c>
      <c r="AG107">
        <f t="shared" si="606"/>
        <v>0</v>
      </c>
      <c r="AH107">
        <f t="shared" si="606"/>
        <v>0</v>
      </c>
      <c r="AI107">
        <f t="shared" si="606"/>
        <v>0</v>
      </c>
      <c r="AJ107">
        <f t="shared" si="606"/>
        <v>0</v>
      </c>
      <c r="AK107">
        <f t="shared" si="606"/>
        <v>0</v>
      </c>
      <c r="AL107">
        <f t="shared" si="607"/>
        <v>0</v>
      </c>
      <c r="AM107">
        <f t="shared" si="607"/>
        <v>0</v>
      </c>
      <c r="AN107">
        <f t="shared" si="607"/>
        <v>0</v>
      </c>
      <c r="AO107">
        <f t="shared" si="607"/>
        <v>0</v>
      </c>
      <c r="AP107">
        <f t="shared" si="607"/>
        <v>0</v>
      </c>
      <c r="AQ107">
        <f t="shared" si="607"/>
        <v>0</v>
      </c>
      <c r="AR107">
        <f t="shared" si="607"/>
        <v>0</v>
      </c>
      <c r="AS107">
        <f t="shared" si="607"/>
        <v>0</v>
      </c>
      <c r="AT107">
        <f t="shared" si="607"/>
        <v>0</v>
      </c>
      <c r="AU107">
        <f t="shared" si="607"/>
        <v>0</v>
      </c>
      <c r="AV107">
        <f t="shared" si="608"/>
        <v>0</v>
      </c>
      <c r="AW107">
        <f t="shared" si="608"/>
        <v>0</v>
      </c>
      <c r="AX107">
        <f t="shared" si="608"/>
        <v>0</v>
      </c>
      <c r="AY107">
        <f t="shared" si="608"/>
        <v>0</v>
      </c>
      <c r="AZ107">
        <f t="shared" si="608"/>
        <v>0</v>
      </c>
      <c r="BA107">
        <f t="shared" si="608"/>
        <v>0</v>
      </c>
      <c r="BB107">
        <f t="shared" si="608"/>
        <v>0</v>
      </c>
      <c r="BC107">
        <f t="shared" si="608"/>
        <v>0</v>
      </c>
      <c r="BD107">
        <f t="shared" si="608"/>
        <v>0</v>
      </c>
      <c r="BE107">
        <f t="shared" si="608"/>
        <v>0</v>
      </c>
      <c r="BF107">
        <f t="shared" si="609"/>
        <v>0</v>
      </c>
      <c r="BG107">
        <f t="shared" si="609"/>
        <v>0</v>
      </c>
      <c r="BH107">
        <f t="shared" si="609"/>
        <v>0</v>
      </c>
      <c r="BI107">
        <f t="shared" si="609"/>
        <v>0</v>
      </c>
      <c r="BJ107">
        <f t="shared" si="609"/>
        <v>0</v>
      </c>
      <c r="BK107">
        <f t="shared" si="609"/>
        <v>0</v>
      </c>
      <c r="BL107">
        <f t="shared" si="609"/>
        <v>0</v>
      </c>
      <c r="BM107">
        <f t="shared" si="609"/>
        <v>0</v>
      </c>
      <c r="BN107">
        <f t="shared" si="609"/>
        <v>0</v>
      </c>
      <c r="BO107">
        <f t="shared" si="609"/>
        <v>0</v>
      </c>
      <c r="BP107">
        <f t="shared" si="610"/>
        <v>0</v>
      </c>
      <c r="BQ107">
        <f t="shared" si="610"/>
        <v>0</v>
      </c>
      <c r="BR107">
        <f t="shared" si="610"/>
        <v>0</v>
      </c>
      <c r="BS107">
        <f t="shared" si="610"/>
        <v>0</v>
      </c>
      <c r="BT107">
        <f t="shared" si="610"/>
        <v>0</v>
      </c>
      <c r="BU107">
        <f t="shared" si="610"/>
        <v>0</v>
      </c>
      <c r="BV107">
        <f t="shared" si="610"/>
        <v>0</v>
      </c>
      <c r="BW107">
        <f t="shared" si="610"/>
        <v>0</v>
      </c>
      <c r="BX107">
        <f t="shared" si="610"/>
        <v>0</v>
      </c>
      <c r="BY107">
        <f t="shared" si="610"/>
        <v>0</v>
      </c>
      <c r="BZ107">
        <f t="shared" si="611"/>
        <v>0</v>
      </c>
      <c r="CA107">
        <f t="shared" si="611"/>
        <v>0</v>
      </c>
      <c r="CB107">
        <f t="shared" si="611"/>
        <v>0</v>
      </c>
      <c r="CC107">
        <f t="shared" si="611"/>
        <v>0</v>
      </c>
      <c r="CD107">
        <f t="shared" si="611"/>
        <v>0</v>
      </c>
      <c r="CE107">
        <f t="shared" si="611"/>
        <v>0</v>
      </c>
      <c r="CF107">
        <f t="shared" si="611"/>
        <v>0</v>
      </c>
      <c r="CG107">
        <f t="shared" si="611"/>
        <v>0</v>
      </c>
      <c r="CH107">
        <f t="shared" si="611"/>
        <v>0</v>
      </c>
      <c r="CI107">
        <f t="shared" si="611"/>
        <v>0</v>
      </c>
      <c r="CJ107">
        <f t="shared" si="612"/>
        <v>0</v>
      </c>
      <c r="CK107">
        <f t="shared" si="612"/>
        <v>0</v>
      </c>
      <c r="CL107">
        <f t="shared" si="612"/>
        <v>0</v>
      </c>
      <c r="CM107">
        <f t="shared" si="612"/>
        <v>0</v>
      </c>
      <c r="CN107">
        <f t="shared" si="612"/>
        <v>0</v>
      </c>
      <c r="CO107">
        <f t="shared" si="612"/>
        <v>0</v>
      </c>
      <c r="CP107">
        <f t="shared" si="612"/>
        <v>0</v>
      </c>
      <c r="CQ107">
        <f t="shared" si="612"/>
        <v>0</v>
      </c>
      <c r="CR107">
        <f t="shared" si="612"/>
        <v>0</v>
      </c>
      <c r="CS107">
        <f t="shared" si="612"/>
        <v>0</v>
      </c>
      <c r="CT107">
        <f t="shared" si="613"/>
        <v>0</v>
      </c>
      <c r="CU107">
        <f t="shared" si="613"/>
        <v>0</v>
      </c>
      <c r="CV107">
        <f t="shared" si="613"/>
        <v>0</v>
      </c>
      <c r="CW107">
        <f t="shared" si="613"/>
        <v>0</v>
      </c>
      <c r="CX107">
        <f t="shared" si="613"/>
        <v>0</v>
      </c>
      <c r="CY107">
        <f t="shared" si="613"/>
        <v>0</v>
      </c>
      <c r="CZ107">
        <f t="shared" si="613"/>
        <v>0</v>
      </c>
      <c r="DA107">
        <f t="shared" si="613"/>
        <v>0</v>
      </c>
      <c r="DB107">
        <f t="shared" si="613"/>
        <v>0</v>
      </c>
      <c r="DC107">
        <f t="shared" si="613"/>
        <v>0</v>
      </c>
      <c r="DD107">
        <f t="shared" si="614"/>
        <v>0</v>
      </c>
      <c r="DE107">
        <f t="shared" si="614"/>
        <v>0</v>
      </c>
      <c r="DF107">
        <f t="shared" si="614"/>
        <v>0</v>
      </c>
      <c r="DG107">
        <f t="shared" si="614"/>
        <v>0</v>
      </c>
      <c r="DH107">
        <f t="shared" si="614"/>
        <v>0</v>
      </c>
      <c r="DI107">
        <f t="shared" si="614"/>
        <v>0</v>
      </c>
      <c r="DJ107">
        <f t="shared" si="614"/>
        <v>0</v>
      </c>
      <c r="DK107">
        <f t="shared" si="614"/>
        <v>0</v>
      </c>
      <c r="DL107">
        <f t="shared" si="614"/>
        <v>0</v>
      </c>
      <c r="DM107">
        <f t="shared" si="614"/>
        <v>0</v>
      </c>
      <c r="DN107">
        <f t="shared" si="615"/>
        <v>0</v>
      </c>
      <c r="DO107">
        <f t="shared" si="615"/>
        <v>0</v>
      </c>
      <c r="DP107">
        <f t="shared" si="615"/>
        <v>0</v>
      </c>
      <c r="DQ107">
        <f t="shared" si="615"/>
        <v>0</v>
      </c>
      <c r="DR107">
        <f t="shared" si="615"/>
        <v>0</v>
      </c>
      <c r="DS107">
        <f t="shared" si="615"/>
        <v>0</v>
      </c>
      <c r="DT107">
        <f t="shared" si="615"/>
        <v>0</v>
      </c>
      <c r="DU107">
        <f t="shared" si="615"/>
        <v>0</v>
      </c>
      <c r="DV107">
        <f t="shared" si="615"/>
        <v>0</v>
      </c>
      <c r="DW107">
        <v>0</v>
      </c>
      <c r="DY107" s="10">
        <v>102</v>
      </c>
      <c r="DZ107">
        <f t="shared" si="484"/>
        <v>0</v>
      </c>
      <c r="EA107">
        <f t="shared" si="485"/>
        <v>0</v>
      </c>
      <c r="EB107">
        <f t="shared" si="486"/>
        <v>0</v>
      </c>
      <c r="EC107">
        <f t="shared" si="487"/>
        <v>0</v>
      </c>
      <c r="ED107">
        <f t="shared" si="488"/>
        <v>0</v>
      </c>
      <c r="EE107">
        <f t="shared" si="489"/>
        <v>0</v>
      </c>
      <c r="EF107">
        <f t="shared" si="490"/>
        <v>0</v>
      </c>
      <c r="EG107">
        <f t="shared" si="491"/>
        <v>0</v>
      </c>
      <c r="EH107">
        <f t="shared" si="492"/>
        <v>0</v>
      </c>
      <c r="EI107">
        <f t="shared" si="493"/>
        <v>0</v>
      </c>
      <c r="EJ107">
        <f t="shared" si="494"/>
        <v>0</v>
      </c>
      <c r="EK107">
        <f t="shared" si="495"/>
        <v>0</v>
      </c>
      <c r="EL107">
        <f t="shared" si="496"/>
        <v>0</v>
      </c>
      <c r="EM107">
        <f t="shared" si="497"/>
        <v>0</v>
      </c>
      <c r="EN107">
        <f t="shared" si="498"/>
        <v>0</v>
      </c>
      <c r="EO107">
        <f t="shared" si="499"/>
        <v>0</v>
      </c>
      <c r="EP107">
        <f t="shared" si="500"/>
        <v>0</v>
      </c>
      <c r="EQ107">
        <f t="shared" si="501"/>
        <v>0</v>
      </c>
      <c r="ER107">
        <f t="shared" si="502"/>
        <v>0</v>
      </c>
      <c r="ES107">
        <f t="shared" si="503"/>
        <v>0</v>
      </c>
      <c r="ET107">
        <f t="shared" si="504"/>
        <v>0</v>
      </c>
      <c r="EU107">
        <f t="shared" si="505"/>
        <v>0</v>
      </c>
      <c r="EV107">
        <f t="shared" si="506"/>
        <v>0</v>
      </c>
      <c r="EW107">
        <f t="shared" si="507"/>
        <v>0</v>
      </c>
      <c r="EX107">
        <f t="shared" si="508"/>
        <v>0</v>
      </c>
      <c r="EY107">
        <f t="shared" si="509"/>
        <v>0</v>
      </c>
      <c r="EZ107">
        <f t="shared" si="510"/>
        <v>0</v>
      </c>
      <c r="FA107">
        <f t="shared" si="511"/>
        <v>0</v>
      </c>
      <c r="FB107">
        <f t="shared" si="512"/>
        <v>0</v>
      </c>
      <c r="FC107">
        <f t="shared" si="513"/>
        <v>0</v>
      </c>
      <c r="FD107">
        <f t="shared" si="514"/>
        <v>0</v>
      </c>
      <c r="FE107">
        <f t="shared" si="515"/>
        <v>0</v>
      </c>
      <c r="FF107">
        <f t="shared" si="516"/>
        <v>0</v>
      </c>
      <c r="FG107">
        <f t="shared" si="517"/>
        <v>0</v>
      </c>
      <c r="FH107">
        <f t="shared" si="518"/>
        <v>0</v>
      </c>
      <c r="FI107">
        <f t="shared" si="519"/>
        <v>0</v>
      </c>
      <c r="FJ107">
        <f t="shared" si="520"/>
        <v>0</v>
      </c>
      <c r="FK107">
        <f t="shared" si="521"/>
        <v>0</v>
      </c>
      <c r="FL107">
        <f t="shared" si="522"/>
        <v>0</v>
      </c>
      <c r="FM107">
        <f t="shared" si="523"/>
        <v>0</v>
      </c>
      <c r="FN107">
        <f t="shared" si="524"/>
        <v>0</v>
      </c>
      <c r="FO107">
        <f t="shared" si="525"/>
        <v>0</v>
      </c>
      <c r="FP107">
        <f t="shared" si="526"/>
        <v>0</v>
      </c>
      <c r="FQ107">
        <f t="shared" si="527"/>
        <v>0</v>
      </c>
      <c r="FR107">
        <f t="shared" si="528"/>
        <v>0</v>
      </c>
      <c r="FS107">
        <f t="shared" si="529"/>
        <v>0</v>
      </c>
      <c r="FT107">
        <f t="shared" si="530"/>
        <v>0</v>
      </c>
      <c r="FU107">
        <f t="shared" si="531"/>
        <v>0</v>
      </c>
      <c r="FV107">
        <f t="shared" si="532"/>
        <v>0</v>
      </c>
      <c r="FW107">
        <f t="shared" si="533"/>
        <v>0</v>
      </c>
      <c r="FX107">
        <f t="shared" si="534"/>
        <v>0</v>
      </c>
      <c r="FY107">
        <f t="shared" si="535"/>
        <v>0</v>
      </c>
      <c r="FZ107">
        <f t="shared" si="536"/>
        <v>0</v>
      </c>
      <c r="GA107">
        <f t="shared" si="537"/>
        <v>0</v>
      </c>
      <c r="GB107">
        <f t="shared" si="538"/>
        <v>0</v>
      </c>
      <c r="GC107">
        <f t="shared" si="539"/>
        <v>0</v>
      </c>
      <c r="GD107">
        <f t="shared" si="540"/>
        <v>0</v>
      </c>
      <c r="GE107">
        <f t="shared" si="541"/>
        <v>0</v>
      </c>
      <c r="GF107">
        <f t="shared" si="542"/>
        <v>0</v>
      </c>
      <c r="GG107">
        <f t="shared" si="543"/>
        <v>0</v>
      </c>
      <c r="GH107">
        <f t="shared" si="544"/>
        <v>0</v>
      </c>
      <c r="GI107">
        <f t="shared" si="545"/>
        <v>0</v>
      </c>
      <c r="GJ107">
        <f t="shared" si="546"/>
        <v>0</v>
      </c>
      <c r="GK107">
        <f t="shared" si="547"/>
        <v>0</v>
      </c>
      <c r="GL107">
        <f t="shared" si="548"/>
        <v>0</v>
      </c>
      <c r="GM107">
        <f t="shared" si="549"/>
        <v>0</v>
      </c>
      <c r="GN107">
        <f t="shared" si="550"/>
        <v>0</v>
      </c>
      <c r="GO107">
        <f t="shared" si="551"/>
        <v>0</v>
      </c>
      <c r="GP107">
        <f t="shared" si="552"/>
        <v>0</v>
      </c>
      <c r="GQ107">
        <f t="shared" si="553"/>
        <v>0</v>
      </c>
      <c r="GR107">
        <f t="shared" si="554"/>
        <v>0</v>
      </c>
      <c r="GS107">
        <f t="shared" si="555"/>
        <v>0</v>
      </c>
      <c r="GT107">
        <f t="shared" si="556"/>
        <v>0</v>
      </c>
      <c r="GU107">
        <f t="shared" si="557"/>
        <v>0</v>
      </c>
      <c r="GV107">
        <f t="shared" si="558"/>
        <v>0</v>
      </c>
      <c r="GW107">
        <f t="shared" si="559"/>
        <v>0</v>
      </c>
      <c r="GX107">
        <f t="shared" si="560"/>
        <v>0</v>
      </c>
      <c r="GY107">
        <f t="shared" si="561"/>
        <v>0</v>
      </c>
      <c r="GZ107">
        <f t="shared" si="562"/>
        <v>0</v>
      </c>
      <c r="HA107">
        <f t="shared" si="563"/>
        <v>0</v>
      </c>
      <c r="HB107">
        <f t="shared" si="564"/>
        <v>0</v>
      </c>
      <c r="HC107">
        <f t="shared" si="565"/>
        <v>0</v>
      </c>
      <c r="HD107">
        <f t="shared" si="566"/>
        <v>0</v>
      </c>
      <c r="HE107">
        <f t="shared" si="567"/>
        <v>0</v>
      </c>
      <c r="HF107">
        <f t="shared" si="568"/>
        <v>0</v>
      </c>
      <c r="HG107">
        <f t="shared" si="569"/>
        <v>0</v>
      </c>
      <c r="HH107">
        <f t="shared" si="570"/>
        <v>0</v>
      </c>
      <c r="HI107">
        <f t="shared" si="571"/>
        <v>0</v>
      </c>
      <c r="HJ107">
        <f t="shared" si="572"/>
        <v>0</v>
      </c>
      <c r="HK107">
        <f t="shared" si="573"/>
        <v>0</v>
      </c>
      <c r="HL107">
        <f t="shared" si="574"/>
        <v>0</v>
      </c>
      <c r="HM107">
        <f t="shared" si="575"/>
        <v>0</v>
      </c>
      <c r="HN107">
        <f t="shared" si="576"/>
        <v>0</v>
      </c>
      <c r="HO107">
        <f t="shared" si="577"/>
        <v>0</v>
      </c>
      <c r="HP107">
        <f t="shared" si="578"/>
        <v>0</v>
      </c>
      <c r="HQ107">
        <f t="shared" si="579"/>
        <v>0</v>
      </c>
      <c r="HR107">
        <f t="shared" si="580"/>
        <v>0</v>
      </c>
      <c r="HS107">
        <f t="shared" si="581"/>
        <v>0</v>
      </c>
      <c r="HT107">
        <f t="shared" si="582"/>
        <v>0</v>
      </c>
      <c r="HU107">
        <f t="shared" si="583"/>
        <v>0</v>
      </c>
      <c r="HV107">
        <f t="shared" si="584"/>
        <v>0</v>
      </c>
      <c r="HW107">
        <f t="shared" si="585"/>
        <v>0</v>
      </c>
      <c r="HX107">
        <f t="shared" si="586"/>
        <v>0</v>
      </c>
      <c r="HY107">
        <f t="shared" si="587"/>
        <v>0</v>
      </c>
      <c r="HZ107">
        <f t="shared" si="588"/>
        <v>0</v>
      </c>
      <c r="IA107">
        <f t="shared" si="589"/>
        <v>0</v>
      </c>
      <c r="IB107">
        <f t="shared" si="590"/>
        <v>0</v>
      </c>
      <c r="IC107">
        <f t="shared" si="591"/>
        <v>0</v>
      </c>
      <c r="ID107">
        <f t="shared" si="592"/>
        <v>0</v>
      </c>
      <c r="IE107">
        <f t="shared" si="593"/>
        <v>0</v>
      </c>
      <c r="IF107">
        <f t="shared" si="594"/>
        <v>0</v>
      </c>
      <c r="IG107">
        <f t="shared" si="595"/>
        <v>0</v>
      </c>
      <c r="IH107">
        <f t="shared" si="596"/>
        <v>0</v>
      </c>
      <c r="II107">
        <f t="shared" si="597"/>
        <v>0</v>
      </c>
      <c r="IJ107">
        <f t="shared" si="598"/>
        <v>0</v>
      </c>
      <c r="IK107">
        <f t="shared" si="599"/>
        <v>0</v>
      </c>
      <c r="IL107">
        <f t="shared" si="600"/>
        <v>0</v>
      </c>
      <c r="IM107">
        <f t="shared" si="601"/>
        <v>0</v>
      </c>
      <c r="IN107">
        <f t="shared" si="602"/>
        <v>0</v>
      </c>
      <c r="IO107">
        <f t="shared" si="603"/>
        <v>0</v>
      </c>
    </row>
    <row r="108" spans="1:249" ht="15">
      <c r="A108" s="11">
        <v>103</v>
      </c>
      <c r="B108" s="11" t="str">
        <f>IF(A108&lt;=$E$2,Inputs!A108,"")</f>
        <v/>
      </c>
      <c r="C108" s="11">
        <f>IF(A108&lt;=$E$2,Inputs!D108,0)</f>
        <v>0</v>
      </c>
      <c r="D108" s="11">
        <f>IF(A108&lt;=$E$2,Inputs!F108,0)</f>
        <v>0</v>
      </c>
      <c r="E108" s="11">
        <f t="shared" si="483"/>
        <v>0</v>
      </c>
      <c r="G108" s="9">
        <v>103</v>
      </c>
      <c r="H108">
        <f t="shared" si="604"/>
        <v>0</v>
      </c>
      <c r="I108">
        <f t="shared" si="604"/>
        <v>0</v>
      </c>
      <c r="J108">
        <f t="shared" si="604"/>
        <v>0</v>
      </c>
      <c r="K108">
        <f t="shared" si="604"/>
        <v>0</v>
      </c>
      <c r="L108">
        <f t="shared" si="604"/>
        <v>0</v>
      </c>
      <c r="M108">
        <f t="shared" si="604"/>
        <v>0</v>
      </c>
      <c r="N108">
        <f t="shared" si="604"/>
        <v>0</v>
      </c>
      <c r="O108">
        <f t="shared" si="604"/>
        <v>0</v>
      </c>
      <c r="P108">
        <f t="shared" si="604"/>
        <v>0</v>
      </c>
      <c r="Q108">
        <f t="shared" si="604"/>
        <v>0</v>
      </c>
      <c r="R108">
        <f t="shared" si="605"/>
        <v>0</v>
      </c>
      <c r="S108">
        <f t="shared" si="605"/>
        <v>0</v>
      </c>
      <c r="T108">
        <f t="shared" si="605"/>
        <v>0</v>
      </c>
      <c r="U108">
        <f t="shared" si="605"/>
        <v>0</v>
      </c>
      <c r="V108">
        <f t="shared" si="605"/>
        <v>0</v>
      </c>
      <c r="W108">
        <f t="shared" si="605"/>
        <v>0</v>
      </c>
      <c r="X108">
        <f t="shared" si="605"/>
        <v>0</v>
      </c>
      <c r="Y108">
        <f t="shared" si="605"/>
        <v>0</v>
      </c>
      <c r="Z108">
        <f t="shared" si="605"/>
        <v>0</v>
      </c>
      <c r="AA108">
        <f t="shared" si="605"/>
        <v>0</v>
      </c>
      <c r="AB108">
        <f t="shared" si="606"/>
        <v>0</v>
      </c>
      <c r="AC108">
        <f t="shared" si="606"/>
        <v>0</v>
      </c>
      <c r="AD108">
        <f t="shared" si="606"/>
        <v>0</v>
      </c>
      <c r="AE108">
        <f t="shared" si="606"/>
        <v>0</v>
      </c>
      <c r="AF108">
        <f t="shared" si="606"/>
        <v>0</v>
      </c>
      <c r="AG108">
        <f t="shared" si="606"/>
        <v>0</v>
      </c>
      <c r="AH108">
        <f t="shared" si="606"/>
        <v>0</v>
      </c>
      <c r="AI108">
        <f t="shared" si="606"/>
        <v>0</v>
      </c>
      <c r="AJ108">
        <f t="shared" si="606"/>
        <v>0</v>
      </c>
      <c r="AK108">
        <f t="shared" si="606"/>
        <v>0</v>
      </c>
      <c r="AL108">
        <f t="shared" si="607"/>
        <v>0</v>
      </c>
      <c r="AM108">
        <f t="shared" si="607"/>
        <v>0</v>
      </c>
      <c r="AN108">
        <f t="shared" si="607"/>
        <v>0</v>
      </c>
      <c r="AO108">
        <f t="shared" si="607"/>
        <v>0</v>
      </c>
      <c r="AP108">
        <f t="shared" si="607"/>
        <v>0</v>
      </c>
      <c r="AQ108">
        <f t="shared" si="607"/>
        <v>0</v>
      </c>
      <c r="AR108">
        <f t="shared" si="607"/>
        <v>0</v>
      </c>
      <c r="AS108">
        <f t="shared" si="607"/>
        <v>0</v>
      </c>
      <c r="AT108">
        <f t="shared" si="607"/>
        <v>0</v>
      </c>
      <c r="AU108">
        <f t="shared" si="607"/>
        <v>0</v>
      </c>
      <c r="AV108">
        <f t="shared" si="608"/>
        <v>0</v>
      </c>
      <c r="AW108">
        <f t="shared" si="608"/>
        <v>0</v>
      </c>
      <c r="AX108">
        <f t="shared" si="608"/>
        <v>0</v>
      </c>
      <c r="AY108">
        <f t="shared" si="608"/>
        <v>0</v>
      </c>
      <c r="AZ108">
        <f t="shared" si="608"/>
        <v>0</v>
      </c>
      <c r="BA108">
        <f t="shared" si="608"/>
        <v>0</v>
      </c>
      <c r="BB108">
        <f t="shared" si="608"/>
        <v>0</v>
      </c>
      <c r="BC108">
        <f t="shared" si="608"/>
        <v>0</v>
      </c>
      <c r="BD108">
        <f t="shared" si="608"/>
        <v>0</v>
      </c>
      <c r="BE108">
        <f t="shared" si="608"/>
        <v>0</v>
      </c>
      <c r="BF108">
        <f t="shared" si="609"/>
        <v>0</v>
      </c>
      <c r="BG108">
        <f t="shared" si="609"/>
        <v>0</v>
      </c>
      <c r="BH108">
        <f t="shared" si="609"/>
        <v>0</v>
      </c>
      <c r="BI108">
        <f t="shared" si="609"/>
        <v>0</v>
      </c>
      <c r="BJ108">
        <f t="shared" si="609"/>
        <v>0</v>
      </c>
      <c r="BK108">
        <f t="shared" si="609"/>
        <v>0</v>
      </c>
      <c r="BL108">
        <f t="shared" si="609"/>
        <v>0</v>
      </c>
      <c r="BM108">
        <f t="shared" si="609"/>
        <v>0</v>
      </c>
      <c r="BN108">
        <f t="shared" si="609"/>
        <v>0</v>
      </c>
      <c r="BO108">
        <f t="shared" si="609"/>
        <v>0</v>
      </c>
      <c r="BP108">
        <f t="shared" si="610"/>
        <v>0</v>
      </c>
      <c r="BQ108">
        <f t="shared" si="610"/>
        <v>0</v>
      </c>
      <c r="BR108">
        <f t="shared" si="610"/>
        <v>0</v>
      </c>
      <c r="BS108">
        <f t="shared" si="610"/>
        <v>0</v>
      </c>
      <c r="BT108">
        <f t="shared" si="610"/>
        <v>0</v>
      </c>
      <c r="BU108">
        <f t="shared" si="610"/>
        <v>0</v>
      </c>
      <c r="BV108">
        <f t="shared" si="610"/>
        <v>0</v>
      </c>
      <c r="BW108">
        <f t="shared" si="610"/>
        <v>0</v>
      </c>
      <c r="BX108">
        <f t="shared" si="610"/>
        <v>0</v>
      </c>
      <c r="BY108">
        <f t="shared" si="610"/>
        <v>0</v>
      </c>
      <c r="BZ108">
        <f t="shared" si="611"/>
        <v>0</v>
      </c>
      <c r="CA108">
        <f t="shared" si="611"/>
        <v>0</v>
      </c>
      <c r="CB108">
        <f t="shared" si="611"/>
        <v>0</v>
      </c>
      <c r="CC108">
        <f t="shared" si="611"/>
        <v>0</v>
      </c>
      <c r="CD108">
        <f t="shared" si="611"/>
        <v>0</v>
      </c>
      <c r="CE108">
        <f t="shared" si="611"/>
        <v>0</v>
      </c>
      <c r="CF108">
        <f t="shared" si="611"/>
        <v>0</v>
      </c>
      <c r="CG108">
        <f t="shared" si="611"/>
        <v>0</v>
      </c>
      <c r="CH108">
        <f t="shared" si="611"/>
        <v>0</v>
      </c>
      <c r="CI108">
        <f t="shared" si="611"/>
        <v>0</v>
      </c>
      <c r="CJ108">
        <f t="shared" si="612"/>
        <v>0</v>
      </c>
      <c r="CK108">
        <f t="shared" si="612"/>
        <v>0</v>
      </c>
      <c r="CL108">
        <f t="shared" si="612"/>
        <v>0</v>
      </c>
      <c r="CM108">
        <f t="shared" si="612"/>
        <v>0</v>
      </c>
      <c r="CN108">
        <f t="shared" si="612"/>
        <v>0</v>
      </c>
      <c r="CO108">
        <f t="shared" si="612"/>
        <v>0</v>
      </c>
      <c r="CP108">
        <f t="shared" si="612"/>
        <v>0</v>
      </c>
      <c r="CQ108">
        <f t="shared" si="612"/>
        <v>0</v>
      </c>
      <c r="CR108">
        <f t="shared" si="612"/>
        <v>0</v>
      </c>
      <c r="CS108">
        <f t="shared" si="612"/>
        <v>0</v>
      </c>
      <c r="CT108">
        <f t="shared" si="613"/>
        <v>0</v>
      </c>
      <c r="CU108">
        <f t="shared" si="613"/>
        <v>0</v>
      </c>
      <c r="CV108">
        <f t="shared" si="613"/>
        <v>0</v>
      </c>
      <c r="CW108">
        <f t="shared" si="613"/>
        <v>0</v>
      </c>
      <c r="CX108">
        <f t="shared" si="613"/>
        <v>0</v>
      </c>
      <c r="CY108">
        <f t="shared" si="613"/>
        <v>0</v>
      </c>
      <c r="CZ108">
        <f t="shared" si="613"/>
        <v>0</v>
      </c>
      <c r="DA108">
        <f t="shared" si="613"/>
        <v>0</v>
      </c>
      <c r="DB108">
        <f t="shared" si="613"/>
        <v>0</v>
      </c>
      <c r="DC108">
        <f t="shared" si="613"/>
        <v>0</v>
      </c>
      <c r="DD108">
        <f t="shared" si="614"/>
        <v>0</v>
      </c>
      <c r="DE108">
        <f t="shared" si="614"/>
        <v>0</v>
      </c>
      <c r="DF108">
        <f t="shared" si="614"/>
        <v>0</v>
      </c>
      <c r="DG108">
        <f t="shared" si="614"/>
        <v>0</v>
      </c>
      <c r="DH108">
        <f t="shared" si="614"/>
        <v>0</v>
      </c>
      <c r="DI108">
        <f t="shared" si="614"/>
        <v>0</v>
      </c>
      <c r="DJ108">
        <f t="shared" si="614"/>
        <v>0</v>
      </c>
      <c r="DK108">
        <f t="shared" si="614"/>
        <v>0</v>
      </c>
      <c r="DL108">
        <f t="shared" si="614"/>
        <v>0</v>
      </c>
      <c r="DM108">
        <f t="shared" si="614"/>
        <v>0</v>
      </c>
      <c r="DN108">
        <f t="shared" si="615"/>
        <v>0</v>
      </c>
      <c r="DO108">
        <f t="shared" si="615"/>
        <v>0</v>
      </c>
      <c r="DP108">
        <f t="shared" si="615"/>
        <v>0</v>
      </c>
      <c r="DQ108">
        <f t="shared" si="615"/>
        <v>0</v>
      </c>
      <c r="DR108">
        <f t="shared" si="615"/>
        <v>0</v>
      </c>
      <c r="DS108">
        <f t="shared" si="615"/>
        <v>0</v>
      </c>
      <c r="DT108">
        <f t="shared" si="615"/>
        <v>0</v>
      </c>
      <c r="DU108">
        <f t="shared" si="615"/>
        <v>0</v>
      </c>
      <c r="DV108">
        <f t="shared" si="615"/>
        <v>0</v>
      </c>
      <c r="DW108">
        <v>0</v>
      </c>
      <c r="DY108" s="10">
        <v>103</v>
      </c>
      <c r="DZ108">
        <f t="shared" si="484"/>
        <v>0</v>
      </c>
      <c r="EA108">
        <f t="shared" si="485"/>
        <v>0</v>
      </c>
      <c r="EB108">
        <f t="shared" si="486"/>
        <v>0</v>
      </c>
      <c r="EC108">
        <f t="shared" si="487"/>
        <v>0</v>
      </c>
      <c r="ED108">
        <f t="shared" si="488"/>
        <v>0</v>
      </c>
      <c r="EE108">
        <f t="shared" si="489"/>
        <v>0</v>
      </c>
      <c r="EF108">
        <f t="shared" si="490"/>
        <v>0</v>
      </c>
      <c r="EG108">
        <f t="shared" si="491"/>
        <v>0</v>
      </c>
      <c r="EH108">
        <f t="shared" si="492"/>
        <v>0</v>
      </c>
      <c r="EI108">
        <f t="shared" si="493"/>
        <v>0</v>
      </c>
      <c r="EJ108">
        <f t="shared" si="494"/>
        <v>0</v>
      </c>
      <c r="EK108">
        <f t="shared" si="495"/>
        <v>0</v>
      </c>
      <c r="EL108">
        <f t="shared" si="496"/>
        <v>0</v>
      </c>
      <c r="EM108">
        <f t="shared" si="497"/>
        <v>0</v>
      </c>
      <c r="EN108">
        <f t="shared" si="498"/>
        <v>0</v>
      </c>
      <c r="EO108">
        <f t="shared" si="499"/>
        <v>0</v>
      </c>
      <c r="EP108">
        <f t="shared" si="500"/>
        <v>0</v>
      </c>
      <c r="EQ108">
        <f t="shared" si="501"/>
        <v>0</v>
      </c>
      <c r="ER108">
        <f t="shared" si="502"/>
        <v>0</v>
      </c>
      <c r="ES108">
        <f t="shared" si="503"/>
        <v>0</v>
      </c>
      <c r="ET108">
        <f t="shared" si="504"/>
        <v>0</v>
      </c>
      <c r="EU108">
        <f t="shared" si="505"/>
        <v>0</v>
      </c>
      <c r="EV108">
        <f t="shared" si="506"/>
        <v>0</v>
      </c>
      <c r="EW108">
        <f t="shared" si="507"/>
        <v>0</v>
      </c>
      <c r="EX108">
        <f t="shared" si="508"/>
        <v>0</v>
      </c>
      <c r="EY108">
        <f t="shared" si="509"/>
        <v>0</v>
      </c>
      <c r="EZ108">
        <f t="shared" si="510"/>
        <v>0</v>
      </c>
      <c r="FA108">
        <f t="shared" si="511"/>
        <v>0</v>
      </c>
      <c r="FB108">
        <f t="shared" si="512"/>
        <v>0</v>
      </c>
      <c r="FC108">
        <f t="shared" si="513"/>
        <v>0</v>
      </c>
      <c r="FD108">
        <f t="shared" si="514"/>
        <v>0</v>
      </c>
      <c r="FE108">
        <f t="shared" si="515"/>
        <v>0</v>
      </c>
      <c r="FF108">
        <f t="shared" si="516"/>
        <v>0</v>
      </c>
      <c r="FG108">
        <f t="shared" si="517"/>
        <v>0</v>
      </c>
      <c r="FH108">
        <f t="shared" si="518"/>
        <v>0</v>
      </c>
      <c r="FI108">
        <f t="shared" si="519"/>
        <v>0</v>
      </c>
      <c r="FJ108">
        <f t="shared" si="520"/>
        <v>0</v>
      </c>
      <c r="FK108">
        <f t="shared" si="521"/>
        <v>0</v>
      </c>
      <c r="FL108">
        <f t="shared" si="522"/>
        <v>0</v>
      </c>
      <c r="FM108">
        <f t="shared" si="523"/>
        <v>0</v>
      </c>
      <c r="FN108">
        <f t="shared" si="524"/>
        <v>0</v>
      </c>
      <c r="FO108">
        <f t="shared" si="525"/>
        <v>0</v>
      </c>
      <c r="FP108">
        <f t="shared" si="526"/>
        <v>0</v>
      </c>
      <c r="FQ108">
        <f t="shared" si="527"/>
        <v>0</v>
      </c>
      <c r="FR108">
        <f t="shared" si="528"/>
        <v>0</v>
      </c>
      <c r="FS108">
        <f t="shared" si="529"/>
        <v>0</v>
      </c>
      <c r="FT108">
        <f t="shared" si="530"/>
        <v>0</v>
      </c>
      <c r="FU108">
        <f t="shared" si="531"/>
        <v>0</v>
      </c>
      <c r="FV108">
        <f t="shared" si="532"/>
        <v>0</v>
      </c>
      <c r="FW108">
        <f t="shared" si="533"/>
        <v>0</v>
      </c>
      <c r="FX108">
        <f t="shared" si="534"/>
        <v>0</v>
      </c>
      <c r="FY108">
        <f t="shared" si="535"/>
        <v>0</v>
      </c>
      <c r="FZ108">
        <f t="shared" si="536"/>
        <v>0</v>
      </c>
      <c r="GA108">
        <f t="shared" si="537"/>
        <v>0</v>
      </c>
      <c r="GB108">
        <f t="shared" si="538"/>
        <v>0</v>
      </c>
      <c r="GC108">
        <f t="shared" si="539"/>
        <v>0</v>
      </c>
      <c r="GD108">
        <f t="shared" si="540"/>
        <v>0</v>
      </c>
      <c r="GE108">
        <f t="shared" si="541"/>
        <v>0</v>
      </c>
      <c r="GF108">
        <f t="shared" si="542"/>
        <v>0</v>
      </c>
      <c r="GG108">
        <f t="shared" si="543"/>
        <v>0</v>
      </c>
      <c r="GH108">
        <f t="shared" si="544"/>
        <v>0</v>
      </c>
      <c r="GI108">
        <f t="shared" si="545"/>
        <v>0</v>
      </c>
      <c r="GJ108">
        <f t="shared" si="546"/>
        <v>0</v>
      </c>
      <c r="GK108">
        <f t="shared" si="547"/>
        <v>0</v>
      </c>
      <c r="GL108">
        <f t="shared" si="548"/>
        <v>0</v>
      </c>
      <c r="GM108">
        <f t="shared" si="549"/>
        <v>0</v>
      </c>
      <c r="GN108">
        <f t="shared" si="550"/>
        <v>0</v>
      </c>
      <c r="GO108">
        <f t="shared" si="551"/>
        <v>0</v>
      </c>
      <c r="GP108">
        <f t="shared" si="552"/>
        <v>0</v>
      </c>
      <c r="GQ108">
        <f t="shared" si="553"/>
        <v>0</v>
      </c>
      <c r="GR108">
        <f t="shared" si="554"/>
        <v>0</v>
      </c>
      <c r="GS108">
        <f t="shared" si="555"/>
        <v>0</v>
      </c>
      <c r="GT108">
        <f t="shared" si="556"/>
        <v>0</v>
      </c>
      <c r="GU108">
        <f t="shared" si="557"/>
        <v>0</v>
      </c>
      <c r="GV108">
        <f t="shared" si="558"/>
        <v>0</v>
      </c>
      <c r="GW108">
        <f t="shared" si="559"/>
        <v>0</v>
      </c>
      <c r="GX108">
        <f t="shared" si="560"/>
        <v>0</v>
      </c>
      <c r="GY108">
        <f t="shared" si="561"/>
        <v>0</v>
      </c>
      <c r="GZ108">
        <f t="shared" si="562"/>
        <v>0</v>
      </c>
      <c r="HA108">
        <f t="shared" si="563"/>
        <v>0</v>
      </c>
      <c r="HB108">
        <f t="shared" si="564"/>
        <v>0</v>
      </c>
      <c r="HC108">
        <f t="shared" si="565"/>
        <v>0</v>
      </c>
      <c r="HD108">
        <f t="shared" si="566"/>
        <v>0</v>
      </c>
      <c r="HE108">
        <f t="shared" si="567"/>
        <v>0</v>
      </c>
      <c r="HF108">
        <f t="shared" si="568"/>
        <v>0</v>
      </c>
      <c r="HG108">
        <f t="shared" si="569"/>
        <v>0</v>
      </c>
      <c r="HH108">
        <f t="shared" si="570"/>
        <v>0</v>
      </c>
      <c r="HI108">
        <f t="shared" si="571"/>
        <v>0</v>
      </c>
      <c r="HJ108">
        <f t="shared" si="572"/>
        <v>0</v>
      </c>
      <c r="HK108">
        <f t="shared" si="573"/>
        <v>0</v>
      </c>
      <c r="HL108">
        <f t="shared" si="574"/>
        <v>0</v>
      </c>
      <c r="HM108">
        <f t="shared" si="575"/>
        <v>0</v>
      </c>
      <c r="HN108">
        <f t="shared" si="576"/>
        <v>0</v>
      </c>
      <c r="HO108">
        <f t="shared" si="577"/>
        <v>0</v>
      </c>
      <c r="HP108">
        <f t="shared" si="578"/>
        <v>0</v>
      </c>
      <c r="HQ108">
        <f t="shared" si="579"/>
        <v>0</v>
      </c>
      <c r="HR108">
        <f t="shared" si="580"/>
        <v>0</v>
      </c>
      <c r="HS108">
        <f t="shared" si="581"/>
        <v>0</v>
      </c>
      <c r="HT108">
        <f t="shared" si="582"/>
        <v>0</v>
      </c>
      <c r="HU108">
        <f t="shared" si="583"/>
        <v>0</v>
      </c>
      <c r="HV108">
        <f t="shared" si="584"/>
        <v>0</v>
      </c>
      <c r="HW108">
        <f t="shared" si="585"/>
        <v>0</v>
      </c>
      <c r="HX108">
        <f t="shared" si="586"/>
        <v>0</v>
      </c>
      <c r="HY108">
        <f t="shared" si="587"/>
        <v>0</v>
      </c>
      <c r="HZ108">
        <f t="shared" si="588"/>
        <v>0</v>
      </c>
      <c r="IA108">
        <f t="shared" si="589"/>
        <v>0</v>
      </c>
      <c r="IB108">
        <f t="shared" si="590"/>
        <v>0</v>
      </c>
      <c r="IC108">
        <f t="shared" si="591"/>
        <v>0</v>
      </c>
      <c r="ID108">
        <f t="shared" si="592"/>
        <v>0</v>
      </c>
      <c r="IE108">
        <f t="shared" si="593"/>
        <v>0</v>
      </c>
      <c r="IF108">
        <f t="shared" si="594"/>
        <v>0</v>
      </c>
      <c r="IG108">
        <f t="shared" si="595"/>
        <v>0</v>
      </c>
      <c r="IH108">
        <f t="shared" si="596"/>
        <v>0</v>
      </c>
      <c r="II108">
        <f t="shared" si="597"/>
        <v>0</v>
      </c>
      <c r="IJ108">
        <f t="shared" si="598"/>
        <v>0</v>
      </c>
      <c r="IK108">
        <f t="shared" si="599"/>
        <v>0</v>
      </c>
      <c r="IL108">
        <f t="shared" si="600"/>
        <v>0</v>
      </c>
      <c r="IM108">
        <f t="shared" si="601"/>
        <v>0</v>
      </c>
      <c r="IN108">
        <f t="shared" si="602"/>
        <v>0</v>
      </c>
      <c r="IO108">
        <f t="shared" si="603"/>
        <v>0</v>
      </c>
    </row>
    <row r="109" spans="1:249" ht="15">
      <c r="A109" s="11">
        <v>104</v>
      </c>
      <c r="B109" s="11" t="str">
        <f>IF(A109&lt;=$E$2,Inputs!A109,"")</f>
        <v/>
      </c>
      <c r="C109" s="11">
        <f>IF(A109&lt;=$E$2,Inputs!D109,0)</f>
        <v>0</v>
      </c>
      <c r="D109" s="11">
        <f>IF(A109&lt;=$E$2,Inputs!F109,0)</f>
        <v>0</v>
      </c>
      <c r="E109" s="11">
        <f t="shared" si="483"/>
        <v>0</v>
      </c>
      <c r="G109" s="9">
        <v>104</v>
      </c>
      <c r="H109">
        <f t="shared" si="604"/>
        <v>0</v>
      </c>
      <c r="I109">
        <f t="shared" si="604"/>
        <v>0</v>
      </c>
      <c r="J109">
        <f t="shared" si="604"/>
        <v>0</v>
      </c>
      <c r="K109">
        <f t="shared" si="604"/>
        <v>0</v>
      </c>
      <c r="L109">
        <f t="shared" si="604"/>
        <v>0</v>
      </c>
      <c r="M109">
        <f t="shared" si="604"/>
        <v>0</v>
      </c>
      <c r="N109">
        <f t="shared" si="604"/>
        <v>0</v>
      </c>
      <c r="O109">
        <f t="shared" si="604"/>
        <v>0</v>
      </c>
      <c r="P109">
        <f t="shared" si="604"/>
        <v>0</v>
      </c>
      <c r="Q109">
        <f t="shared" si="604"/>
        <v>0</v>
      </c>
      <c r="R109">
        <f t="shared" si="605"/>
        <v>0</v>
      </c>
      <c r="S109">
        <f t="shared" si="605"/>
        <v>0</v>
      </c>
      <c r="T109">
        <f t="shared" si="605"/>
        <v>0</v>
      </c>
      <c r="U109">
        <f t="shared" si="605"/>
        <v>0</v>
      </c>
      <c r="V109">
        <f t="shared" si="605"/>
        <v>0</v>
      </c>
      <c r="W109">
        <f t="shared" si="605"/>
        <v>0</v>
      </c>
      <c r="X109">
        <f t="shared" si="605"/>
        <v>0</v>
      </c>
      <c r="Y109">
        <f t="shared" si="605"/>
        <v>0</v>
      </c>
      <c r="Z109">
        <f t="shared" si="605"/>
        <v>0</v>
      </c>
      <c r="AA109">
        <f t="shared" si="605"/>
        <v>0</v>
      </c>
      <c r="AB109">
        <f t="shared" si="606"/>
        <v>0</v>
      </c>
      <c r="AC109">
        <f t="shared" si="606"/>
        <v>0</v>
      </c>
      <c r="AD109">
        <f t="shared" si="606"/>
        <v>0</v>
      </c>
      <c r="AE109">
        <f t="shared" si="606"/>
        <v>0</v>
      </c>
      <c r="AF109">
        <f t="shared" si="606"/>
        <v>0</v>
      </c>
      <c r="AG109">
        <f t="shared" si="606"/>
        <v>0</v>
      </c>
      <c r="AH109">
        <f t="shared" si="606"/>
        <v>0</v>
      </c>
      <c r="AI109">
        <f t="shared" si="606"/>
        <v>0</v>
      </c>
      <c r="AJ109">
        <f t="shared" si="606"/>
        <v>0</v>
      </c>
      <c r="AK109">
        <f t="shared" si="606"/>
        <v>0</v>
      </c>
      <c r="AL109">
        <f t="shared" si="607"/>
        <v>0</v>
      </c>
      <c r="AM109">
        <f t="shared" si="607"/>
        <v>0</v>
      </c>
      <c r="AN109">
        <f t="shared" si="607"/>
        <v>0</v>
      </c>
      <c r="AO109">
        <f t="shared" si="607"/>
        <v>0</v>
      </c>
      <c r="AP109">
        <f t="shared" si="607"/>
        <v>0</v>
      </c>
      <c r="AQ109">
        <f t="shared" si="607"/>
        <v>0</v>
      </c>
      <c r="AR109">
        <f t="shared" si="607"/>
        <v>0</v>
      </c>
      <c r="AS109">
        <f t="shared" si="607"/>
        <v>0</v>
      </c>
      <c r="AT109">
        <f t="shared" si="607"/>
        <v>0</v>
      </c>
      <c r="AU109">
        <f t="shared" si="607"/>
        <v>0</v>
      </c>
      <c r="AV109">
        <f t="shared" si="608"/>
        <v>0</v>
      </c>
      <c r="AW109">
        <f t="shared" si="608"/>
        <v>0</v>
      </c>
      <c r="AX109">
        <f t="shared" si="608"/>
        <v>0</v>
      </c>
      <c r="AY109">
        <f t="shared" si="608"/>
        <v>0</v>
      </c>
      <c r="AZ109">
        <f t="shared" si="608"/>
        <v>0</v>
      </c>
      <c r="BA109">
        <f t="shared" si="608"/>
        <v>0</v>
      </c>
      <c r="BB109">
        <f t="shared" si="608"/>
        <v>0</v>
      </c>
      <c r="BC109">
        <f t="shared" si="608"/>
        <v>0</v>
      </c>
      <c r="BD109">
        <f t="shared" si="608"/>
        <v>0</v>
      </c>
      <c r="BE109">
        <f t="shared" si="608"/>
        <v>0</v>
      </c>
      <c r="BF109">
        <f t="shared" si="609"/>
        <v>0</v>
      </c>
      <c r="BG109">
        <f t="shared" si="609"/>
        <v>0</v>
      </c>
      <c r="BH109">
        <f t="shared" si="609"/>
        <v>0</v>
      </c>
      <c r="BI109">
        <f t="shared" si="609"/>
        <v>0</v>
      </c>
      <c r="BJ109">
        <f t="shared" si="609"/>
        <v>0</v>
      </c>
      <c r="BK109">
        <f t="shared" si="609"/>
        <v>0</v>
      </c>
      <c r="BL109">
        <f t="shared" si="609"/>
        <v>0</v>
      </c>
      <c r="BM109">
        <f t="shared" si="609"/>
        <v>0</v>
      </c>
      <c r="BN109">
        <f t="shared" si="609"/>
        <v>0</v>
      </c>
      <c r="BO109">
        <f t="shared" si="609"/>
        <v>0</v>
      </c>
      <c r="BP109">
        <f t="shared" si="610"/>
        <v>0</v>
      </c>
      <c r="BQ109">
        <f t="shared" si="610"/>
        <v>0</v>
      </c>
      <c r="BR109">
        <f t="shared" si="610"/>
        <v>0</v>
      </c>
      <c r="BS109">
        <f t="shared" si="610"/>
        <v>0</v>
      </c>
      <c r="BT109">
        <f t="shared" si="610"/>
        <v>0</v>
      </c>
      <c r="BU109">
        <f t="shared" si="610"/>
        <v>0</v>
      </c>
      <c r="BV109">
        <f t="shared" si="610"/>
        <v>0</v>
      </c>
      <c r="BW109">
        <f t="shared" si="610"/>
        <v>0</v>
      </c>
      <c r="BX109">
        <f t="shared" si="610"/>
        <v>0</v>
      </c>
      <c r="BY109">
        <f t="shared" si="610"/>
        <v>0</v>
      </c>
      <c r="BZ109">
        <f t="shared" si="611"/>
        <v>0</v>
      </c>
      <c r="CA109">
        <f t="shared" si="611"/>
        <v>0</v>
      </c>
      <c r="CB109">
        <f t="shared" si="611"/>
        <v>0</v>
      </c>
      <c r="CC109">
        <f t="shared" si="611"/>
        <v>0</v>
      </c>
      <c r="CD109">
        <f t="shared" si="611"/>
        <v>0</v>
      </c>
      <c r="CE109">
        <f t="shared" si="611"/>
        <v>0</v>
      </c>
      <c r="CF109">
        <f t="shared" si="611"/>
        <v>0</v>
      </c>
      <c r="CG109">
        <f t="shared" si="611"/>
        <v>0</v>
      </c>
      <c r="CH109">
        <f t="shared" si="611"/>
        <v>0</v>
      </c>
      <c r="CI109">
        <f t="shared" si="611"/>
        <v>0</v>
      </c>
      <c r="CJ109">
        <f t="shared" si="612"/>
        <v>0</v>
      </c>
      <c r="CK109">
        <f t="shared" si="612"/>
        <v>0</v>
      </c>
      <c r="CL109">
        <f t="shared" si="612"/>
        <v>0</v>
      </c>
      <c r="CM109">
        <f t="shared" si="612"/>
        <v>0</v>
      </c>
      <c r="CN109">
        <f t="shared" si="612"/>
        <v>0</v>
      </c>
      <c r="CO109">
        <f t="shared" si="612"/>
        <v>0</v>
      </c>
      <c r="CP109">
        <f t="shared" si="612"/>
        <v>0</v>
      </c>
      <c r="CQ109">
        <f t="shared" si="612"/>
        <v>0</v>
      </c>
      <c r="CR109">
        <f t="shared" si="612"/>
        <v>0</v>
      </c>
      <c r="CS109">
        <f t="shared" si="612"/>
        <v>0</v>
      </c>
      <c r="CT109">
        <f t="shared" si="613"/>
        <v>0</v>
      </c>
      <c r="CU109">
        <f t="shared" si="613"/>
        <v>0</v>
      </c>
      <c r="CV109">
        <f t="shared" si="613"/>
        <v>0</v>
      </c>
      <c r="CW109">
        <f t="shared" si="613"/>
        <v>0</v>
      </c>
      <c r="CX109">
        <f t="shared" si="613"/>
        <v>0</v>
      </c>
      <c r="CY109">
        <f t="shared" si="613"/>
        <v>0</v>
      </c>
      <c r="CZ109">
        <f t="shared" si="613"/>
        <v>0</v>
      </c>
      <c r="DA109">
        <f t="shared" si="613"/>
        <v>0</v>
      </c>
      <c r="DB109">
        <f t="shared" si="613"/>
        <v>0</v>
      </c>
      <c r="DC109">
        <f t="shared" si="613"/>
        <v>0</v>
      </c>
      <c r="DD109">
        <f t="shared" si="614"/>
        <v>0</v>
      </c>
      <c r="DE109">
        <f t="shared" si="614"/>
        <v>0</v>
      </c>
      <c r="DF109">
        <f t="shared" si="614"/>
        <v>0</v>
      </c>
      <c r="DG109">
        <f t="shared" si="614"/>
        <v>0</v>
      </c>
      <c r="DH109">
        <f t="shared" si="614"/>
        <v>0</v>
      </c>
      <c r="DI109">
        <f t="shared" si="614"/>
        <v>0</v>
      </c>
      <c r="DJ109">
        <f t="shared" si="614"/>
        <v>0</v>
      </c>
      <c r="DK109">
        <f t="shared" si="614"/>
        <v>0</v>
      </c>
      <c r="DL109">
        <f t="shared" si="614"/>
        <v>0</v>
      </c>
      <c r="DM109">
        <f t="shared" si="614"/>
        <v>0</v>
      </c>
      <c r="DN109">
        <f t="shared" si="615"/>
        <v>0</v>
      </c>
      <c r="DO109">
        <f t="shared" si="615"/>
        <v>0</v>
      </c>
      <c r="DP109">
        <f t="shared" si="615"/>
        <v>0</v>
      </c>
      <c r="DQ109">
        <f t="shared" si="615"/>
        <v>0</v>
      </c>
      <c r="DR109">
        <f t="shared" si="615"/>
        <v>0</v>
      </c>
      <c r="DS109">
        <f t="shared" si="615"/>
        <v>0</v>
      </c>
      <c r="DT109">
        <f t="shared" si="615"/>
        <v>0</v>
      </c>
      <c r="DU109">
        <f t="shared" si="615"/>
        <v>0</v>
      </c>
      <c r="DV109">
        <f t="shared" si="615"/>
        <v>0</v>
      </c>
      <c r="DW109">
        <v>0</v>
      </c>
      <c r="DY109" s="10">
        <v>104</v>
      </c>
      <c r="DZ109">
        <f t="shared" si="484"/>
        <v>0</v>
      </c>
      <c r="EA109">
        <f t="shared" si="485"/>
        <v>0</v>
      </c>
      <c r="EB109">
        <f t="shared" si="486"/>
        <v>0</v>
      </c>
      <c r="EC109">
        <f t="shared" si="487"/>
        <v>0</v>
      </c>
      <c r="ED109">
        <f t="shared" si="488"/>
        <v>0</v>
      </c>
      <c r="EE109">
        <f t="shared" si="489"/>
        <v>0</v>
      </c>
      <c r="EF109">
        <f t="shared" si="490"/>
        <v>0</v>
      </c>
      <c r="EG109">
        <f t="shared" si="491"/>
        <v>0</v>
      </c>
      <c r="EH109">
        <f t="shared" si="492"/>
        <v>0</v>
      </c>
      <c r="EI109">
        <f t="shared" si="493"/>
        <v>0</v>
      </c>
      <c r="EJ109">
        <f t="shared" si="494"/>
        <v>0</v>
      </c>
      <c r="EK109">
        <f t="shared" si="495"/>
        <v>0</v>
      </c>
      <c r="EL109">
        <f t="shared" si="496"/>
        <v>0</v>
      </c>
      <c r="EM109">
        <f t="shared" si="497"/>
        <v>0</v>
      </c>
      <c r="EN109">
        <f t="shared" si="498"/>
        <v>0</v>
      </c>
      <c r="EO109">
        <f t="shared" si="499"/>
        <v>0</v>
      </c>
      <c r="EP109">
        <f t="shared" si="500"/>
        <v>0</v>
      </c>
      <c r="EQ109">
        <f t="shared" si="501"/>
        <v>0</v>
      </c>
      <c r="ER109">
        <f t="shared" si="502"/>
        <v>0</v>
      </c>
      <c r="ES109">
        <f t="shared" si="503"/>
        <v>0</v>
      </c>
      <c r="ET109">
        <f t="shared" si="504"/>
        <v>0</v>
      </c>
      <c r="EU109">
        <f t="shared" si="505"/>
        <v>0</v>
      </c>
      <c r="EV109">
        <f t="shared" si="506"/>
        <v>0</v>
      </c>
      <c r="EW109">
        <f t="shared" si="507"/>
        <v>0</v>
      </c>
      <c r="EX109">
        <f t="shared" si="508"/>
        <v>0</v>
      </c>
      <c r="EY109">
        <f t="shared" si="509"/>
        <v>0</v>
      </c>
      <c r="EZ109">
        <f t="shared" si="510"/>
        <v>0</v>
      </c>
      <c r="FA109">
        <f t="shared" si="511"/>
        <v>0</v>
      </c>
      <c r="FB109">
        <f t="shared" si="512"/>
        <v>0</v>
      </c>
      <c r="FC109">
        <f t="shared" si="513"/>
        <v>0</v>
      </c>
      <c r="FD109">
        <f t="shared" si="514"/>
        <v>0</v>
      </c>
      <c r="FE109">
        <f t="shared" si="515"/>
        <v>0</v>
      </c>
      <c r="FF109">
        <f t="shared" si="516"/>
        <v>0</v>
      </c>
      <c r="FG109">
        <f t="shared" si="517"/>
        <v>0</v>
      </c>
      <c r="FH109">
        <f t="shared" si="518"/>
        <v>0</v>
      </c>
      <c r="FI109">
        <f t="shared" si="519"/>
        <v>0</v>
      </c>
      <c r="FJ109">
        <f t="shared" si="520"/>
        <v>0</v>
      </c>
      <c r="FK109">
        <f t="shared" si="521"/>
        <v>0</v>
      </c>
      <c r="FL109">
        <f t="shared" si="522"/>
        <v>0</v>
      </c>
      <c r="FM109">
        <f t="shared" si="523"/>
        <v>0</v>
      </c>
      <c r="FN109">
        <f t="shared" si="524"/>
        <v>0</v>
      </c>
      <c r="FO109">
        <f t="shared" si="525"/>
        <v>0</v>
      </c>
      <c r="FP109">
        <f t="shared" si="526"/>
        <v>0</v>
      </c>
      <c r="FQ109">
        <f t="shared" si="527"/>
        <v>0</v>
      </c>
      <c r="FR109">
        <f t="shared" si="528"/>
        <v>0</v>
      </c>
      <c r="FS109">
        <f t="shared" si="529"/>
        <v>0</v>
      </c>
      <c r="FT109">
        <f t="shared" si="530"/>
        <v>0</v>
      </c>
      <c r="FU109">
        <f t="shared" si="531"/>
        <v>0</v>
      </c>
      <c r="FV109">
        <f t="shared" si="532"/>
        <v>0</v>
      </c>
      <c r="FW109">
        <f t="shared" si="533"/>
        <v>0</v>
      </c>
      <c r="FX109">
        <f t="shared" si="534"/>
        <v>0</v>
      </c>
      <c r="FY109">
        <f t="shared" si="535"/>
        <v>0</v>
      </c>
      <c r="FZ109">
        <f t="shared" si="536"/>
        <v>0</v>
      </c>
      <c r="GA109">
        <f t="shared" si="537"/>
        <v>0</v>
      </c>
      <c r="GB109">
        <f t="shared" si="538"/>
        <v>0</v>
      </c>
      <c r="GC109">
        <f t="shared" si="539"/>
        <v>0</v>
      </c>
      <c r="GD109">
        <f t="shared" si="540"/>
        <v>0</v>
      </c>
      <c r="GE109">
        <f t="shared" si="541"/>
        <v>0</v>
      </c>
      <c r="GF109">
        <f t="shared" si="542"/>
        <v>0</v>
      </c>
      <c r="GG109">
        <f t="shared" si="543"/>
        <v>0</v>
      </c>
      <c r="GH109">
        <f t="shared" si="544"/>
        <v>0</v>
      </c>
      <c r="GI109">
        <f t="shared" si="545"/>
        <v>0</v>
      </c>
      <c r="GJ109">
        <f t="shared" si="546"/>
        <v>0</v>
      </c>
      <c r="GK109">
        <f t="shared" si="547"/>
        <v>0</v>
      </c>
      <c r="GL109">
        <f t="shared" si="548"/>
        <v>0</v>
      </c>
      <c r="GM109">
        <f t="shared" si="549"/>
        <v>0</v>
      </c>
      <c r="GN109">
        <f t="shared" si="550"/>
        <v>0</v>
      </c>
      <c r="GO109">
        <f t="shared" si="551"/>
        <v>0</v>
      </c>
      <c r="GP109">
        <f t="shared" si="552"/>
        <v>0</v>
      </c>
      <c r="GQ109">
        <f t="shared" si="553"/>
        <v>0</v>
      </c>
      <c r="GR109">
        <f t="shared" si="554"/>
        <v>0</v>
      </c>
      <c r="GS109">
        <f t="shared" si="555"/>
        <v>0</v>
      </c>
      <c r="GT109">
        <f t="shared" si="556"/>
        <v>0</v>
      </c>
      <c r="GU109">
        <f t="shared" si="557"/>
        <v>0</v>
      </c>
      <c r="GV109">
        <f t="shared" si="558"/>
        <v>0</v>
      </c>
      <c r="GW109">
        <f t="shared" si="559"/>
        <v>0</v>
      </c>
      <c r="GX109">
        <f t="shared" si="560"/>
        <v>0</v>
      </c>
      <c r="GY109">
        <f t="shared" si="561"/>
        <v>0</v>
      </c>
      <c r="GZ109">
        <f t="shared" si="562"/>
        <v>0</v>
      </c>
      <c r="HA109">
        <f t="shared" si="563"/>
        <v>0</v>
      </c>
      <c r="HB109">
        <f t="shared" si="564"/>
        <v>0</v>
      </c>
      <c r="HC109">
        <f t="shared" si="565"/>
        <v>0</v>
      </c>
      <c r="HD109">
        <f t="shared" si="566"/>
        <v>0</v>
      </c>
      <c r="HE109">
        <f t="shared" si="567"/>
        <v>0</v>
      </c>
      <c r="HF109">
        <f t="shared" si="568"/>
        <v>0</v>
      </c>
      <c r="HG109">
        <f t="shared" si="569"/>
        <v>0</v>
      </c>
      <c r="HH109">
        <f t="shared" si="570"/>
        <v>0</v>
      </c>
      <c r="HI109">
        <f t="shared" si="571"/>
        <v>0</v>
      </c>
      <c r="HJ109">
        <f t="shared" si="572"/>
        <v>0</v>
      </c>
      <c r="HK109">
        <f t="shared" si="573"/>
        <v>0</v>
      </c>
      <c r="HL109">
        <f t="shared" si="574"/>
        <v>0</v>
      </c>
      <c r="HM109">
        <f t="shared" si="575"/>
        <v>0</v>
      </c>
      <c r="HN109">
        <f t="shared" si="576"/>
        <v>0</v>
      </c>
      <c r="HO109">
        <f t="shared" si="577"/>
        <v>0</v>
      </c>
      <c r="HP109">
        <f t="shared" si="578"/>
        <v>0</v>
      </c>
      <c r="HQ109">
        <f t="shared" si="579"/>
        <v>0</v>
      </c>
      <c r="HR109">
        <f t="shared" si="580"/>
        <v>0</v>
      </c>
      <c r="HS109">
        <f t="shared" si="581"/>
        <v>0</v>
      </c>
      <c r="HT109">
        <f t="shared" si="582"/>
        <v>0</v>
      </c>
      <c r="HU109">
        <f t="shared" si="583"/>
        <v>0</v>
      </c>
      <c r="HV109">
        <f t="shared" si="584"/>
        <v>0</v>
      </c>
      <c r="HW109">
        <f t="shared" si="585"/>
        <v>0</v>
      </c>
      <c r="HX109">
        <f t="shared" si="586"/>
        <v>0</v>
      </c>
      <c r="HY109">
        <f t="shared" si="587"/>
        <v>0</v>
      </c>
      <c r="HZ109">
        <f t="shared" si="588"/>
        <v>0</v>
      </c>
      <c r="IA109">
        <f t="shared" si="589"/>
        <v>0</v>
      </c>
      <c r="IB109">
        <f t="shared" si="590"/>
        <v>0</v>
      </c>
      <c r="IC109">
        <f t="shared" si="591"/>
        <v>0</v>
      </c>
      <c r="ID109">
        <f t="shared" si="592"/>
        <v>0</v>
      </c>
      <c r="IE109">
        <f t="shared" si="593"/>
        <v>0</v>
      </c>
      <c r="IF109">
        <f t="shared" si="594"/>
        <v>0</v>
      </c>
      <c r="IG109">
        <f t="shared" si="595"/>
        <v>0</v>
      </c>
      <c r="IH109">
        <f t="shared" si="596"/>
        <v>0</v>
      </c>
      <c r="II109">
        <f t="shared" si="597"/>
        <v>0</v>
      </c>
      <c r="IJ109">
        <f t="shared" si="598"/>
        <v>0</v>
      </c>
      <c r="IK109">
        <f t="shared" si="599"/>
        <v>0</v>
      </c>
      <c r="IL109">
        <f t="shared" si="600"/>
        <v>0</v>
      </c>
      <c r="IM109">
        <f t="shared" si="601"/>
        <v>0</v>
      </c>
      <c r="IN109">
        <f t="shared" si="602"/>
        <v>0</v>
      </c>
      <c r="IO109">
        <f t="shared" si="603"/>
        <v>0</v>
      </c>
    </row>
    <row r="110" spans="1:249" ht="15">
      <c r="A110" s="11">
        <v>105</v>
      </c>
      <c r="B110" s="11" t="str">
        <f>IF(A110&lt;=$E$2,Inputs!A110,"")</f>
        <v/>
      </c>
      <c r="C110" s="11">
        <f>IF(A110&lt;=$E$2,Inputs!D110,0)</f>
        <v>0</v>
      </c>
      <c r="D110" s="11">
        <f>IF(A110&lt;=$E$2,Inputs!F110,0)</f>
        <v>0</v>
      </c>
      <c r="E110" s="11">
        <f t="shared" si="483"/>
        <v>0</v>
      </c>
      <c r="G110" s="9">
        <v>105</v>
      </c>
      <c r="H110">
        <f t="shared" si="604"/>
        <v>0</v>
      </c>
      <c r="I110">
        <f t="shared" si="604"/>
        <v>0</v>
      </c>
      <c r="J110">
        <f t="shared" si="604"/>
        <v>0</v>
      </c>
      <c r="K110">
        <f t="shared" si="604"/>
        <v>0</v>
      </c>
      <c r="L110">
        <f t="shared" si="604"/>
        <v>0</v>
      </c>
      <c r="M110">
        <f t="shared" si="604"/>
        <v>0</v>
      </c>
      <c r="N110">
        <f t="shared" si="604"/>
        <v>0</v>
      </c>
      <c r="O110">
        <f t="shared" si="604"/>
        <v>0</v>
      </c>
      <c r="P110">
        <f t="shared" si="604"/>
        <v>0</v>
      </c>
      <c r="Q110">
        <f t="shared" si="604"/>
        <v>0</v>
      </c>
      <c r="R110">
        <f t="shared" si="605"/>
        <v>0</v>
      </c>
      <c r="S110">
        <f t="shared" si="605"/>
        <v>0</v>
      </c>
      <c r="T110">
        <f t="shared" si="605"/>
        <v>0</v>
      </c>
      <c r="U110">
        <f t="shared" si="605"/>
        <v>0</v>
      </c>
      <c r="V110">
        <f t="shared" si="605"/>
        <v>0</v>
      </c>
      <c r="W110">
        <f t="shared" si="605"/>
        <v>0</v>
      </c>
      <c r="X110">
        <f t="shared" si="605"/>
        <v>0</v>
      </c>
      <c r="Y110">
        <f t="shared" si="605"/>
        <v>0</v>
      </c>
      <c r="Z110">
        <f t="shared" si="605"/>
        <v>0</v>
      </c>
      <c r="AA110">
        <f t="shared" si="605"/>
        <v>0</v>
      </c>
      <c r="AB110">
        <f t="shared" si="606"/>
        <v>0</v>
      </c>
      <c r="AC110">
        <f t="shared" si="606"/>
        <v>0</v>
      </c>
      <c r="AD110">
        <f t="shared" si="606"/>
        <v>0</v>
      </c>
      <c r="AE110">
        <f t="shared" si="606"/>
        <v>0</v>
      </c>
      <c r="AF110">
        <f t="shared" si="606"/>
        <v>0</v>
      </c>
      <c r="AG110">
        <f t="shared" si="606"/>
        <v>0</v>
      </c>
      <c r="AH110">
        <f t="shared" si="606"/>
        <v>0</v>
      </c>
      <c r="AI110">
        <f t="shared" si="606"/>
        <v>0</v>
      </c>
      <c r="AJ110">
        <f t="shared" si="606"/>
        <v>0</v>
      </c>
      <c r="AK110">
        <f t="shared" si="606"/>
        <v>0</v>
      </c>
      <c r="AL110">
        <f t="shared" si="607"/>
        <v>0</v>
      </c>
      <c r="AM110">
        <f t="shared" si="607"/>
        <v>0</v>
      </c>
      <c r="AN110">
        <f t="shared" si="607"/>
        <v>0</v>
      </c>
      <c r="AO110">
        <f t="shared" si="607"/>
        <v>0</v>
      </c>
      <c r="AP110">
        <f t="shared" si="607"/>
        <v>0</v>
      </c>
      <c r="AQ110">
        <f t="shared" si="607"/>
        <v>0</v>
      </c>
      <c r="AR110">
        <f t="shared" si="607"/>
        <v>0</v>
      </c>
      <c r="AS110">
        <f t="shared" si="607"/>
        <v>0</v>
      </c>
      <c r="AT110">
        <f t="shared" si="607"/>
        <v>0</v>
      </c>
      <c r="AU110">
        <f t="shared" si="607"/>
        <v>0</v>
      </c>
      <c r="AV110">
        <f t="shared" si="608"/>
        <v>0</v>
      </c>
      <c r="AW110">
        <f t="shared" si="608"/>
        <v>0</v>
      </c>
      <c r="AX110">
        <f t="shared" si="608"/>
        <v>0</v>
      </c>
      <c r="AY110">
        <f t="shared" si="608"/>
        <v>0</v>
      </c>
      <c r="AZ110">
        <f t="shared" si="608"/>
        <v>0</v>
      </c>
      <c r="BA110">
        <f t="shared" si="608"/>
        <v>0</v>
      </c>
      <c r="BB110">
        <f t="shared" si="608"/>
        <v>0</v>
      </c>
      <c r="BC110">
        <f t="shared" si="608"/>
        <v>0</v>
      </c>
      <c r="BD110">
        <f t="shared" si="608"/>
        <v>0</v>
      </c>
      <c r="BE110">
        <f t="shared" si="608"/>
        <v>0</v>
      </c>
      <c r="BF110">
        <f t="shared" si="609"/>
        <v>0</v>
      </c>
      <c r="BG110">
        <f t="shared" si="609"/>
        <v>0</v>
      </c>
      <c r="BH110">
        <f t="shared" si="609"/>
        <v>0</v>
      </c>
      <c r="BI110">
        <f t="shared" si="609"/>
        <v>0</v>
      </c>
      <c r="BJ110">
        <f t="shared" si="609"/>
        <v>0</v>
      </c>
      <c r="BK110">
        <f t="shared" si="609"/>
        <v>0</v>
      </c>
      <c r="BL110">
        <f t="shared" si="609"/>
        <v>0</v>
      </c>
      <c r="BM110">
        <f t="shared" si="609"/>
        <v>0</v>
      </c>
      <c r="BN110">
        <f t="shared" si="609"/>
        <v>0</v>
      </c>
      <c r="BO110">
        <f t="shared" si="609"/>
        <v>0</v>
      </c>
      <c r="BP110">
        <f t="shared" si="610"/>
        <v>0</v>
      </c>
      <c r="BQ110">
        <f t="shared" si="610"/>
        <v>0</v>
      </c>
      <c r="BR110">
        <f t="shared" si="610"/>
        <v>0</v>
      </c>
      <c r="BS110">
        <f t="shared" si="610"/>
        <v>0</v>
      </c>
      <c r="BT110">
        <f t="shared" si="610"/>
        <v>0</v>
      </c>
      <c r="BU110">
        <f t="shared" si="610"/>
        <v>0</v>
      </c>
      <c r="BV110">
        <f t="shared" si="610"/>
        <v>0</v>
      </c>
      <c r="BW110">
        <f t="shared" si="610"/>
        <v>0</v>
      </c>
      <c r="BX110">
        <f t="shared" si="610"/>
        <v>0</v>
      </c>
      <c r="BY110">
        <f t="shared" si="610"/>
        <v>0</v>
      </c>
      <c r="BZ110">
        <f t="shared" si="611"/>
        <v>0</v>
      </c>
      <c r="CA110">
        <f t="shared" si="611"/>
        <v>0</v>
      </c>
      <c r="CB110">
        <f t="shared" si="611"/>
        <v>0</v>
      </c>
      <c r="CC110">
        <f t="shared" si="611"/>
        <v>0</v>
      </c>
      <c r="CD110">
        <f t="shared" si="611"/>
        <v>0</v>
      </c>
      <c r="CE110">
        <f t="shared" si="611"/>
        <v>0</v>
      </c>
      <c r="CF110">
        <f t="shared" si="611"/>
        <v>0</v>
      </c>
      <c r="CG110">
        <f t="shared" si="611"/>
        <v>0</v>
      </c>
      <c r="CH110">
        <f t="shared" si="611"/>
        <v>0</v>
      </c>
      <c r="CI110">
        <f t="shared" si="611"/>
        <v>0</v>
      </c>
      <c r="CJ110">
        <f t="shared" si="612"/>
        <v>0</v>
      </c>
      <c r="CK110">
        <f t="shared" si="612"/>
        <v>0</v>
      </c>
      <c r="CL110">
        <f t="shared" si="612"/>
        <v>0</v>
      </c>
      <c r="CM110">
        <f t="shared" si="612"/>
        <v>0</v>
      </c>
      <c r="CN110">
        <f t="shared" si="612"/>
        <v>0</v>
      </c>
      <c r="CO110">
        <f t="shared" si="612"/>
        <v>0</v>
      </c>
      <c r="CP110">
        <f t="shared" si="612"/>
        <v>0</v>
      </c>
      <c r="CQ110">
        <f t="shared" si="612"/>
        <v>0</v>
      </c>
      <c r="CR110">
        <f t="shared" si="612"/>
        <v>0</v>
      </c>
      <c r="CS110">
        <f t="shared" si="612"/>
        <v>0</v>
      </c>
      <c r="CT110">
        <f t="shared" si="613"/>
        <v>0</v>
      </c>
      <c r="CU110">
        <f t="shared" si="613"/>
        <v>0</v>
      </c>
      <c r="CV110">
        <f t="shared" si="613"/>
        <v>0</v>
      </c>
      <c r="CW110">
        <f t="shared" si="613"/>
        <v>0</v>
      </c>
      <c r="CX110">
        <f t="shared" si="613"/>
        <v>0</v>
      </c>
      <c r="CY110">
        <f t="shared" si="613"/>
        <v>0</v>
      </c>
      <c r="CZ110">
        <f t="shared" si="613"/>
        <v>0</v>
      </c>
      <c r="DA110">
        <f t="shared" si="613"/>
        <v>0</v>
      </c>
      <c r="DB110">
        <f t="shared" si="613"/>
        <v>0</v>
      </c>
      <c r="DC110">
        <f t="shared" si="613"/>
        <v>0</v>
      </c>
      <c r="DD110">
        <f t="shared" si="614"/>
        <v>0</v>
      </c>
      <c r="DE110">
        <f t="shared" si="614"/>
        <v>0</v>
      </c>
      <c r="DF110">
        <f t="shared" si="614"/>
        <v>0</v>
      </c>
      <c r="DG110">
        <f t="shared" si="614"/>
        <v>0</v>
      </c>
      <c r="DH110">
        <f t="shared" si="614"/>
        <v>0</v>
      </c>
      <c r="DI110">
        <f t="shared" si="614"/>
        <v>0</v>
      </c>
      <c r="DJ110">
        <f t="shared" si="614"/>
        <v>0</v>
      </c>
      <c r="DK110">
        <f t="shared" si="614"/>
        <v>0</v>
      </c>
      <c r="DL110">
        <f t="shared" si="614"/>
        <v>0</v>
      </c>
      <c r="DM110">
        <f t="shared" si="614"/>
        <v>0</v>
      </c>
      <c r="DN110">
        <f t="shared" si="615"/>
        <v>0</v>
      </c>
      <c r="DO110">
        <f t="shared" si="615"/>
        <v>0</v>
      </c>
      <c r="DP110">
        <f t="shared" si="615"/>
        <v>0</v>
      </c>
      <c r="DQ110">
        <f t="shared" si="615"/>
        <v>0</v>
      </c>
      <c r="DR110">
        <f t="shared" si="615"/>
        <v>0</v>
      </c>
      <c r="DS110">
        <f t="shared" si="615"/>
        <v>0</v>
      </c>
      <c r="DT110">
        <f t="shared" si="615"/>
        <v>0</v>
      </c>
      <c r="DU110">
        <f t="shared" si="615"/>
        <v>0</v>
      </c>
      <c r="DV110">
        <f t="shared" si="615"/>
        <v>0</v>
      </c>
      <c r="DW110">
        <v>0</v>
      </c>
      <c r="DY110" s="10">
        <v>105</v>
      </c>
      <c r="DZ110">
        <f t="shared" si="484"/>
        <v>0</v>
      </c>
      <c r="EA110">
        <f t="shared" si="485"/>
        <v>0</v>
      </c>
      <c r="EB110">
        <f t="shared" si="486"/>
        <v>0</v>
      </c>
      <c r="EC110">
        <f t="shared" si="487"/>
        <v>0</v>
      </c>
      <c r="ED110">
        <f t="shared" si="488"/>
        <v>0</v>
      </c>
      <c r="EE110">
        <f t="shared" si="489"/>
        <v>0</v>
      </c>
      <c r="EF110">
        <f t="shared" si="490"/>
        <v>0</v>
      </c>
      <c r="EG110">
        <f t="shared" si="491"/>
        <v>0</v>
      </c>
      <c r="EH110">
        <f t="shared" si="492"/>
        <v>0</v>
      </c>
      <c r="EI110">
        <f t="shared" si="493"/>
        <v>0</v>
      </c>
      <c r="EJ110">
        <f t="shared" si="494"/>
        <v>0</v>
      </c>
      <c r="EK110">
        <f t="shared" si="495"/>
        <v>0</v>
      </c>
      <c r="EL110">
        <f t="shared" si="496"/>
        <v>0</v>
      </c>
      <c r="EM110">
        <f t="shared" si="497"/>
        <v>0</v>
      </c>
      <c r="EN110">
        <f t="shared" si="498"/>
        <v>0</v>
      </c>
      <c r="EO110">
        <f t="shared" si="499"/>
        <v>0</v>
      </c>
      <c r="EP110">
        <f t="shared" si="500"/>
        <v>0</v>
      </c>
      <c r="EQ110">
        <f t="shared" si="501"/>
        <v>0</v>
      </c>
      <c r="ER110">
        <f t="shared" si="502"/>
        <v>0</v>
      </c>
      <c r="ES110">
        <f t="shared" si="503"/>
        <v>0</v>
      </c>
      <c r="ET110">
        <f t="shared" si="504"/>
        <v>0</v>
      </c>
      <c r="EU110">
        <f t="shared" si="505"/>
        <v>0</v>
      </c>
      <c r="EV110">
        <f t="shared" si="506"/>
        <v>0</v>
      </c>
      <c r="EW110">
        <f t="shared" si="507"/>
        <v>0</v>
      </c>
      <c r="EX110">
        <f t="shared" si="508"/>
        <v>0</v>
      </c>
      <c r="EY110">
        <f t="shared" si="509"/>
        <v>0</v>
      </c>
      <c r="EZ110">
        <f t="shared" si="510"/>
        <v>0</v>
      </c>
      <c r="FA110">
        <f t="shared" si="511"/>
        <v>0</v>
      </c>
      <c r="FB110">
        <f t="shared" si="512"/>
        <v>0</v>
      </c>
      <c r="FC110">
        <f t="shared" si="513"/>
        <v>0</v>
      </c>
      <c r="FD110">
        <f t="shared" si="514"/>
        <v>0</v>
      </c>
      <c r="FE110">
        <f t="shared" si="515"/>
        <v>0</v>
      </c>
      <c r="FF110">
        <f t="shared" si="516"/>
        <v>0</v>
      </c>
      <c r="FG110">
        <f t="shared" si="517"/>
        <v>0</v>
      </c>
      <c r="FH110">
        <f t="shared" si="518"/>
        <v>0</v>
      </c>
      <c r="FI110">
        <f t="shared" si="519"/>
        <v>0</v>
      </c>
      <c r="FJ110">
        <f t="shared" si="520"/>
        <v>0</v>
      </c>
      <c r="FK110">
        <f t="shared" si="521"/>
        <v>0</v>
      </c>
      <c r="FL110">
        <f t="shared" si="522"/>
        <v>0</v>
      </c>
      <c r="FM110">
        <f t="shared" si="523"/>
        <v>0</v>
      </c>
      <c r="FN110">
        <f t="shared" si="524"/>
        <v>0</v>
      </c>
      <c r="FO110">
        <f t="shared" si="525"/>
        <v>0</v>
      </c>
      <c r="FP110">
        <f t="shared" si="526"/>
        <v>0</v>
      </c>
      <c r="FQ110">
        <f t="shared" si="527"/>
        <v>0</v>
      </c>
      <c r="FR110">
        <f t="shared" si="528"/>
        <v>0</v>
      </c>
      <c r="FS110">
        <f t="shared" si="529"/>
        <v>0</v>
      </c>
      <c r="FT110">
        <f t="shared" si="530"/>
        <v>0</v>
      </c>
      <c r="FU110">
        <f t="shared" si="531"/>
        <v>0</v>
      </c>
      <c r="FV110">
        <f t="shared" si="532"/>
        <v>0</v>
      </c>
      <c r="FW110">
        <f t="shared" si="533"/>
        <v>0</v>
      </c>
      <c r="FX110">
        <f t="shared" si="534"/>
        <v>0</v>
      </c>
      <c r="FY110">
        <f t="shared" si="535"/>
        <v>0</v>
      </c>
      <c r="FZ110">
        <f t="shared" si="536"/>
        <v>0</v>
      </c>
      <c r="GA110">
        <f t="shared" si="537"/>
        <v>0</v>
      </c>
      <c r="GB110">
        <f t="shared" si="538"/>
        <v>0</v>
      </c>
      <c r="GC110">
        <f t="shared" si="539"/>
        <v>0</v>
      </c>
      <c r="GD110">
        <f t="shared" si="540"/>
        <v>0</v>
      </c>
      <c r="GE110">
        <f t="shared" si="541"/>
        <v>0</v>
      </c>
      <c r="GF110">
        <f t="shared" si="542"/>
        <v>0</v>
      </c>
      <c r="GG110">
        <f t="shared" si="543"/>
        <v>0</v>
      </c>
      <c r="GH110">
        <f t="shared" si="544"/>
        <v>0</v>
      </c>
      <c r="GI110">
        <f t="shared" si="545"/>
        <v>0</v>
      </c>
      <c r="GJ110">
        <f t="shared" si="546"/>
        <v>0</v>
      </c>
      <c r="GK110">
        <f t="shared" si="547"/>
        <v>0</v>
      </c>
      <c r="GL110">
        <f t="shared" si="548"/>
        <v>0</v>
      </c>
      <c r="GM110">
        <f t="shared" si="549"/>
        <v>0</v>
      </c>
      <c r="GN110">
        <f t="shared" si="550"/>
        <v>0</v>
      </c>
      <c r="GO110">
        <f t="shared" si="551"/>
        <v>0</v>
      </c>
      <c r="GP110">
        <f t="shared" si="552"/>
        <v>0</v>
      </c>
      <c r="GQ110">
        <f t="shared" si="553"/>
        <v>0</v>
      </c>
      <c r="GR110">
        <f t="shared" si="554"/>
        <v>0</v>
      </c>
      <c r="GS110">
        <f t="shared" si="555"/>
        <v>0</v>
      </c>
      <c r="GT110">
        <f t="shared" si="556"/>
        <v>0</v>
      </c>
      <c r="GU110">
        <f t="shared" si="557"/>
        <v>0</v>
      </c>
      <c r="GV110">
        <f t="shared" si="558"/>
        <v>0</v>
      </c>
      <c r="GW110">
        <f t="shared" si="559"/>
        <v>0</v>
      </c>
      <c r="GX110">
        <f t="shared" si="560"/>
        <v>0</v>
      </c>
      <c r="GY110">
        <f t="shared" si="561"/>
        <v>0</v>
      </c>
      <c r="GZ110">
        <f t="shared" si="562"/>
        <v>0</v>
      </c>
      <c r="HA110">
        <f t="shared" si="563"/>
        <v>0</v>
      </c>
      <c r="HB110">
        <f t="shared" si="564"/>
        <v>0</v>
      </c>
      <c r="HC110">
        <f t="shared" si="565"/>
        <v>0</v>
      </c>
      <c r="HD110">
        <f t="shared" si="566"/>
        <v>0</v>
      </c>
      <c r="HE110">
        <f t="shared" si="567"/>
        <v>0</v>
      </c>
      <c r="HF110">
        <f t="shared" si="568"/>
        <v>0</v>
      </c>
      <c r="HG110">
        <f t="shared" si="569"/>
        <v>0</v>
      </c>
      <c r="HH110">
        <f t="shared" si="570"/>
        <v>0</v>
      </c>
      <c r="HI110">
        <f t="shared" si="571"/>
        <v>0</v>
      </c>
      <c r="HJ110">
        <f t="shared" si="572"/>
        <v>0</v>
      </c>
      <c r="HK110">
        <f t="shared" si="573"/>
        <v>0</v>
      </c>
      <c r="HL110">
        <f t="shared" si="574"/>
        <v>0</v>
      </c>
      <c r="HM110">
        <f t="shared" si="575"/>
        <v>0</v>
      </c>
      <c r="HN110">
        <f t="shared" si="576"/>
        <v>0</v>
      </c>
      <c r="HO110">
        <f t="shared" si="577"/>
        <v>0</v>
      </c>
      <c r="HP110">
        <f t="shared" si="578"/>
        <v>0</v>
      </c>
      <c r="HQ110">
        <f t="shared" si="579"/>
        <v>0</v>
      </c>
      <c r="HR110">
        <f t="shared" si="580"/>
        <v>0</v>
      </c>
      <c r="HS110">
        <f t="shared" si="581"/>
        <v>0</v>
      </c>
      <c r="HT110">
        <f t="shared" si="582"/>
        <v>0</v>
      </c>
      <c r="HU110">
        <f t="shared" si="583"/>
        <v>0</v>
      </c>
      <c r="HV110">
        <f t="shared" si="584"/>
        <v>0</v>
      </c>
      <c r="HW110">
        <f t="shared" si="585"/>
        <v>0</v>
      </c>
      <c r="HX110">
        <f t="shared" si="586"/>
        <v>0</v>
      </c>
      <c r="HY110">
        <f t="shared" si="587"/>
        <v>0</v>
      </c>
      <c r="HZ110">
        <f t="shared" si="588"/>
        <v>0</v>
      </c>
      <c r="IA110">
        <f t="shared" si="589"/>
        <v>0</v>
      </c>
      <c r="IB110">
        <f t="shared" si="590"/>
        <v>0</v>
      </c>
      <c r="IC110">
        <f t="shared" si="591"/>
        <v>0</v>
      </c>
      <c r="ID110">
        <f t="shared" si="592"/>
        <v>0</v>
      </c>
      <c r="IE110">
        <f t="shared" si="593"/>
        <v>0</v>
      </c>
      <c r="IF110">
        <f t="shared" si="594"/>
        <v>0</v>
      </c>
      <c r="IG110">
        <f t="shared" si="595"/>
        <v>0</v>
      </c>
      <c r="IH110">
        <f t="shared" si="596"/>
        <v>0</v>
      </c>
      <c r="II110">
        <f t="shared" si="597"/>
        <v>0</v>
      </c>
      <c r="IJ110">
        <f t="shared" si="598"/>
        <v>0</v>
      </c>
      <c r="IK110">
        <f t="shared" si="599"/>
        <v>0</v>
      </c>
      <c r="IL110">
        <f t="shared" si="600"/>
        <v>0</v>
      </c>
      <c r="IM110">
        <f t="shared" si="601"/>
        <v>0</v>
      </c>
      <c r="IN110">
        <f t="shared" si="602"/>
        <v>0</v>
      </c>
      <c r="IO110">
        <f t="shared" si="603"/>
        <v>0</v>
      </c>
    </row>
    <row r="111" spans="1:249" ht="15">
      <c r="A111" s="11">
        <v>106</v>
      </c>
      <c r="B111" s="11" t="str">
        <f>IF(A111&lt;=$E$2,Inputs!A111,"")</f>
        <v/>
      </c>
      <c r="C111" s="11">
        <f>IF(A111&lt;=$E$2,Inputs!D111,0)</f>
        <v>0</v>
      </c>
      <c r="D111" s="11">
        <f>IF(A111&lt;=$E$2,Inputs!F111,0)</f>
        <v>0</v>
      </c>
      <c r="E111" s="11">
        <f t="shared" si="483"/>
        <v>0</v>
      </c>
      <c r="G111" s="9">
        <v>106</v>
      </c>
      <c r="H111">
        <f t="shared" si="604"/>
        <v>0</v>
      </c>
      <c r="I111">
        <f t="shared" si="604"/>
        <v>0</v>
      </c>
      <c r="J111">
        <f t="shared" si="604"/>
        <v>0</v>
      </c>
      <c r="K111">
        <f t="shared" si="604"/>
        <v>0</v>
      </c>
      <c r="L111">
        <f t="shared" si="604"/>
        <v>0</v>
      </c>
      <c r="M111">
        <f t="shared" si="604"/>
        <v>0</v>
      </c>
      <c r="N111">
        <f t="shared" si="604"/>
        <v>0</v>
      </c>
      <c r="O111">
        <f t="shared" si="604"/>
        <v>0</v>
      </c>
      <c r="P111">
        <f t="shared" si="604"/>
        <v>0</v>
      </c>
      <c r="Q111">
        <f t="shared" si="604"/>
        <v>0</v>
      </c>
      <c r="R111">
        <f t="shared" si="605"/>
        <v>0</v>
      </c>
      <c r="S111">
        <f t="shared" si="605"/>
        <v>0</v>
      </c>
      <c r="T111">
        <f t="shared" si="605"/>
        <v>0</v>
      </c>
      <c r="U111">
        <f t="shared" si="605"/>
        <v>0</v>
      </c>
      <c r="V111">
        <f t="shared" si="605"/>
        <v>0</v>
      </c>
      <c r="W111">
        <f t="shared" si="605"/>
        <v>0</v>
      </c>
      <c r="X111">
        <f t="shared" si="605"/>
        <v>0</v>
      </c>
      <c r="Y111">
        <f t="shared" si="605"/>
        <v>0</v>
      </c>
      <c r="Z111">
        <f t="shared" si="605"/>
        <v>0</v>
      </c>
      <c r="AA111">
        <f t="shared" si="605"/>
        <v>0</v>
      </c>
      <c r="AB111">
        <f t="shared" si="606"/>
        <v>0</v>
      </c>
      <c r="AC111">
        <f t="shared" si="606"/>
        <v>0</v>
      </c>
      <c r="AD111">
        <f t="shared" si="606"/>
        <v>0</v>
      </c>
      <c r="AE111">
        <f t="shared" si="606"/>
        <v>0</v>
      </c>
      <c r="AF111">
        <f t="shared" si="606"/>
        <v>0</v>
      </c>
      <c r="AG111">
        <f t="shared" si="606"/>
        <v>0</v>
      </c>
      <c r="AH111">
        <f t="shared" si="606"/>
        <v>0</v>
      </c>
      <c r="AI111">
        <f t="shared" si="606"/>
        <v>0</v>
      </c>
      <c r="AJ111">
        <f t="shared" si="606"/>
        <v>0</v>
      </c>
      <c r="AK111">
        <f t="shared" si="606"/>
        <v>0</v>
      </c>
      <c r="AL111">
        <f t="shared" si="607"/>
        <v>0</v>
      </c>
      <c r="AM111">
        <f t="shared" si="607"/>
        <v>0</v>
      </c>
      <c r="AN111">
        <f t="shared" si="607"/>
        <v>0</v>
      </c>
      <c r="AO111">
        <f t="shared" si="607"/>
        <v>0</v>
      </c>
      <c r="AP111">
        <f t="shared" si="607"/>
        <v>0</v>
      </c>
      <c r="AQ111">
        <f t="shared" si="607"/>
        <v>0</v>
      </c>
      <c r="AR111">
        <f t="shared" si="607"/>
        <v>0</v>
      </c>
      <c r="AS111">
        <f t="shared" si="607"/>
        <v>0</v>
      </c>
      <c r="AT111">
        <f t="shared" si="607"/>
        <v>0</v>
      </c>
      <c r="AU111">
        <f t="shared" si="607"/>
        <v>0</v>
      </c>
      <c r="AV111">
        <f t="shared" si="608"/>
        <v>0</v>
      </c>
      <c r="AW111">
        <f t="shared" si="608"/>
        <v>0</v>
      </c>
      <c r="AX111">
        <f t="shared" si="608"/>
        <v>0</v>
      </c>
      <c r="AY111">
        <f t="shared" si="608"/>
        <v>0</v>
      </c>
      <c r="AZ111">
        <f t="shared" si="608"/>
        <v>0</v>
      </c>
      <c r="BA111">
        <f t="shared" si="608"/>
        <v>0</v>
      </c>
      <c r="BB111">
        <f t="shared" si="608"/>
        <v>0</v>
      </c>
      <c r="BC111">
        <f t="shared" si="608"/>
        <v>0</v>
      </c>
      <c r="BD111">
        <f t="shared" si="608"/>
        <v>0</v>
      </c>
      <c r="BE111">
        <f t="shared" si="608"/>
        <v>0</v>
      </c>
      <c r="BF111">
        <f t="shared" si="609"/>
        <v>0</v>
      </c>
      <c r="BG111">
        <f t="shared" si="609"/>
        <v>0</v>
      </c>
      <c r="BH111">
        <f t="shared" si="609"/>
        <v>0</v>
      </c>
      <c r="BI111">
        <f t="shared" si="609"/>
        <v>0</v>
      </c>
      <c r="BJ111">
        <f t="shared" si="609"/>
        <v>0</v>
      </c>
      <c r="BK111">
        <f t="shared" si="609"/>
        <v>0</v>
      </c>
      <c r="BL111">
        <f t="shared" si="609"/>
        <v>0</v>
      </c>
      <c r="BM111">
        <f t="shared" si="609"/>
        <v>0</v>
      </c>
      <c r="BN111">
        <f t="shared" si="609"/>
        <v>0</v>
      </c>
      <c r="BO111">
        <f t="shared" si="609"/>
        <v>0</v>
      </c>
      <c r="BP111">
        <f t="shared" si="610"/>
        <v>0</v>
      </c>
      <c r="BQ111">
        <f t="shared" si="610"/>
        <v>0</v>
      </c>
      <c r="BR111">
        <f t="shared" si="610"/>
        <v>0</v>
      </c>
      <c r="BS111">
        <f t="shared" si="610"/>
        <v>0</v>
      </c>
      <c r="BT111">
        <f t="shared" si="610"/>
        <v>0</v>
      </c>
      <c r="BU111">
        <f t="shared" si="610"/>
        <v>0</v>
      </c>
      <c r="BV111">
        <f t="shared" si="610"/>
        <v>0</v>
      </c>
      <c r="BW111">
        <f t="shared" si="610"/>
        <v>0</v>
      </c>
      <c r="BX111">
        <f t="shared" si="610"/>
        <v>0</v>
      </c>
      <c r="BY111">
        <f t="shared" si="610"/>
        <v>0</v>
      </c>
      <c r="BZ111">
        <f t="shared" si="611"/>
        <v>0</v>
      </c>
      <c r="CA111">
        <f t="shared" si="611"/>
        <v>0</v>
      </c>
      <c r="CB111">
        <f t="shared" si="611"/>
        <v>0</v>
      </c>
      <c r="CC111">
        <f t="shared" si="611"/>
        <v>0</v>
      </c>
      <c r="CD111">
        <f t="shared" si="611"/>
        <v>0</v>
      </c>
      <c r="CE111">
        <f t="shared" si="611"/>
        <v>0</v>
      </c>
      <c r="CF111">
        <f t="shared" si="611"/>
        <v>0</v>
      </c>
      <c r="CG111">
        <f t="shared" si="611"/>
        <v>0</v>
      </c>
      <c r="CH111">
        <f t="shared" si="611"/>
        <v>0</v>
      </c>
      <c r="CI111">
        <f t="shared" si="611"/>
        <v>0</v>
      </c>
      <c r="CJ111">
        <f t="shared" si="612"/>
        <v>0</v>
      </c>
      <c r="CK111">
        <f t="shared" si="612"/>
        <v>0</v>
      </c>
      <c r="CL111">
        <f t="shared" si="612"/>
        <v>0</v>
      </c>
      <c r="CM111">
        <f t="shared" si="612"/>
        <v>0</v>
      </c>
      <c r="CN111">
        <f t="shared" si="612"/>
        <v>0</v>
      </c>
      <c r="CO111">
        <f t="shared" si="612"/>
        <v>0</v>
      </c>
      <c r="CP111">
        <f t="shared" si="612"/>
        <v>0</v>
      </c>
      <c r="CQ111">
        <f t="shared" si="612"/>
        <v>0</v>
      </c>
      <c r="CR111">
        <f t="shared" si="612"/>
        <v>0</v>
      </c>
      <c r="CS111">
        <f t="shared" si="612"/>
        <v>0</v>
      </c>
      <c r="CT111">
        <f t="shared" si="613"/>
        <v>0</v>
      </c>
      <c r="CU111">
        <f t="shared" si="613"/>
        <v>0</v>
      </c>
      <c r="CV111">
        <f t="shared" si="613"/>
        <v>0</v>
      </c>
      <c r="CW111">
        <f t="shared" si="613"/>
        <v>0</v>
      </c>
      <c r="CX111">
        <f t="shared" si="613"/>
        <v>0</v>
      </c>
      <c r="CY111">
        <f t="shared" si="613"/>
        <v>0</v>
      </c>
      <c r="CZ111">
        <f t="shared" si="613"/>
        <v>0</v>
      </c>
      <c r="DA111">
        <f t="shared" si="613"/>
        <v>0</v>
      </c>
      <c r="DB111">
        <f t="shared" si="613"/>
        <v>0</v>
      </c>
      <c r="DC111">
        <f t="shared" si="613"/>
        <v>0</v>
      </c>
      <c r="DD111">
        <f t="shared" si="614"/>
        <v>0</v>
      </c>
      <c r="DE111">
        <f t="shared" si="614"/>
        <v>0</v>
      </c>
      <c r="DF111">
        <f t="shared" si="614"/>
        <v>0</v>
      </c>
      <c r="DG111">
        <f t="shared" si="614"/>
        <v>0</v>
      </c>
      <c r="DH111">
        <f t="shared" si="614"/>
        <v>0</v>
      </c>
      <c r="DI111">
        <f t="shared" si="614"/>
        <v>0</v>
      </c>
      <c r="DJ111">
        <f t="shared" si="614"/>
        <v>0</v>
      </c>
      <c r="DK111">
        <f t="shared" si="614"/>
        <v>0</v>
      </c>
      <c r="DL111">
        <f t="shared" si="614"/>
        <v>0</v>
      </c>
      <c r="DM111">
        <f t="shared" si="614"/>
        <v>0</v>
      </c>
      <c r="DN111">
        <f t="shared" si="615"/>
        <v>0</v>
      </c>
      <c r="DO111">
        <f t="shared" si="615"/>
        <v>0</v>
      </c>
      <c r="DP111">
        <f t="shared" si="615"/>
        <v>0</v>
      </c>
      <c r="DQ111">
        <f t="shared" si="615"/>
        <v>0</v>
      </c>
      <c r="DR111">
        <f t="shared" si="615"/>
        <v>0</v>
      </c>
      <c r="DS111">
        <f t="shared" si="615"/>
        <v>0</v>
      </c>
      <c r="DT111">
        <f t="shared" si="615"/>
        <v>0</v>
      </c>
      <c r="DU111">
        <f t="shared" si="615"/>
        <v>0</v>
      </c>
      <c r="DV111">
        <f t="shared" si="615"/>
        <v>0</v>
      </c>
      <c r="DW111">
        <v>0</v>
      </c>
      <c r="DY111" s="10">
        <v>106</v>
      </c>
      <c r="DZ111">
        <f t="shared" si="484"/>
        <v>0</v>
      </c>
      <c r="EA111">
        <f t="shared" si="485"/>
        <v>0</v>
      </c>
      <c r="EB111">
        <f t="shared" si="486"/>
        <v>0</v>
      </c>
      <c r="EC111">
        <f t="shared" si="487"/>
        <v>0</v>
      </c>
      <c r="ED111">
        <f t="shared" si="488"/>
        <v>0</v>
      </c>
      <c r="EE111">
        <f t="shared" si="489"/>
        <v>0</v>
      </c>
      <c r="EF111">
        <f t="shared" si="490"/>
        <v>0</v>
      </c>
      <c r="EG111">
        <f t="shared" si="491"/>
        <v>0</v>
      </c>
      <c r="EH111">
        <f t="shared" si="492"/>
        <v>0</v>
      </c>
      <c r="EI111">
        <f t="shared" si="493"/>
        <v>0</v>
      </c>
      <c r="EJ111">
        <f t="shared" si="494"/>
        <v>0</v>
      </c>
      <c r="EK111">
        <f t="shared" si="495"/>
        <v>0</v>
      </c>
      <c r="EL111">
        <f t="shared" si="496"/>
        <v>0</v>
      </c>
      <c r="EM111">
        <f t="shared" si="497"/>
        <v>0</v>
      </c>
      <c r="EN111">
        <f t="shared" si="498"/>
        <v>0</v>
      </c>
      <c r="EO111">
        <f t="shared" si="499"/>
        <v>0</v>
      </c>
      <c r="EP111">
        <f t="shared" si="500"/>
        <v>0</v>
      </c>
      <c r="EQ111">
        <f t="shared" si="501"/>
        <v>0</v>
      </c>
      <c r="ER111">
        <f t="shared" si="502"/>
        <v>0</v>
      </c>
      <c r="ES111">
        <f t="shared" si="503"/>
        <v>0</v>
      </c>
      <c r="ET111">
        <f t="shared" si="504"/>
        <v>0</v>
      </c>
      <c r="EU111">
        <f t="shared" si="505"/>
        <v>0</v>
      </c>
      <c r="EV111">
        <f t="shared" si="506"/>
        <v>0</v>
      </c>
      <c r="EW111">
        <f t="shared" si="507"/>
        <v>0</v>
      </c>
      <c r="EX111">
        <f t="shared" si="508"/>
        <v>0</v>
      </c>
      <c r="EY111">
        <f t="shared" si="509"/>
        <v>0</v>
      </c>
      <c r="EZ111">
        <f t="shared" si="510"/>
        <v>0</v>
      </c>
      <c r="FA111">
        <f t="shared" si="511"/>
        <v>0</v>
      </c>
      <c r="FB111">
        <f t="shared" si="512"/>
        <v>0</v>
      </c>
      <c r="FC111">
        <f t="shared" si="513"/>
        <v>0</v>
      </c>
      <c r="FD111">
        <f t="shared" si="514"/>
        <v>0</v>
      </c>
      <c r="FE111">
        <f t="shared" si="515"/>
        <v>0</v>
      </c>
      <c r="FF111">
        <f t="shared" si="516"/>
        <v>0</v>
      </c>
      <c r="FG111">
        <f t="shared" si="517"/>
        <v>0</v>
      </c>
      <c r="FH111">
        <f t="shared" si="518"/>
        <v>0</v>
      </c>
      <c r="FI111">
        <f t="shared" si="519"/>
        <v>0</v>
      </c>
      <c r="FJ111">
        <f t="shared" si="520"/>
        <v>0</v>
      </c>
      <c r="FK111">
        <f t="shared" si="521"/>
        <v>0</v>
      </c>
      <c r="FL111">
        <f t="shared" si="522"/>
        <v>0</v>
      </c>
      <c r="FM111">
        <f t="shared" si="523"/>
        <v>0</v>
      </c>
      <c r="FN111">
        <f t="shared" si="524"/>
        <v>0</v>
      </c>
      <c r="FO111">
        <f t="shared" si="525"/>
        <v>0</v>
      </c>
      <c r="FP111">
        <f t="shared" si="526"/>
        <v>0</v>
      </c>
      <c r="FQ111">
        <f t="shared" si="527"/>
        <v>0</v>
      </c>
      <c r="FR111">
        <f t="shared" si="528"/>
        <v>0</v>
      </c>
      <c r="FS111">
        <f t="shared" si="529"/>
        <v>0</v>
      </c>
      <c r="FT111">
        <f t="shared" si="530"/>
        <v>0</v>
      </c>
      <c r="FU111">
        <f t="shared" si="531"/>
        <v>0</v>
      </c>
      <c r="FV111">
        <f t="shared" si="532"/>
        <v>0</v>
      </c>
      <c r="FW111">
        <f t="shared" si="533"/>
        <v>0</v>
      </c>
      <c r="FX111">
        <f t="shared" si="534"/>
        <v>0</v>
      </c>
      <c r="FY111">
        <f t="shared" si="535"/>
        <v>0</v>
      </c>
      <c r="FZ111">
        <f t="shared" si="536"/>
        <v>0</v>
      </c>
      <c r="GA111">
        <f t="shared" si="537"/>
        <v>0</v>
      </c>
      <c r="GB111">
        <f t="shared" si="538"/>
        <v>0</v>
      </c>
      <c r="GC111">
        <f t="shared" si="539"/>
        <v>0</v>
      </c>
      <c r="GD111">
        <f t="shared" si="540"/>
        <v>0</v>
      </c>
      <c r="GE111">
        <f t="shared" si="541"/>
        <v>0</v>
      </c>
      <c r="GF111">
        <f t="shared" si="542"/>
        <v>0</v>
      </c>
      <c r="GG111">
        <f t="shared" si="543"/>
        <v>0</v>
      </c>
      <c r="GH111">
        <f t="shared" si="544"/>
        <v>0</v>
      </c>
      <c r="GI111">
        <f t="shared" si="545"/>
        <v>0</v>
      </c>
      <c r="GJ111">
        <f t="shared" si="546"/>
        <v>0</v>
      </c>
      <c r="GK111">
        <f t="shared" si="547"/>
        <v>0</v>
      </c>
      <c r="GL111">
        <f t="shared" si="548"/>
        <v>0</v>
      </c>
      <c r="GM111">
        <f t="shared" si="549"/>
        <v>0</v>
      </c>
      <c r="GN111">
        <f t="shared" si="550"/>
        <v>0</v>
      </c>
      <c r="GO111">
        <f t="shared" si="551"/>
        <v>0</v>
      </c>
      <c r="GP111">
        <f t="shared" si="552"/>
        <v>0</v>
      </c>
      <c r="GQ111">
        <f t="shared" si="553"/>
        <v>0</v>
      </c>
      <c r="GR111">
        <f t="shared" si="554"/>
        <v>0</v>
      </c>
      <c r="GS111">
        <f t="shared" si="555"/>
        <v>0</v>
      </c>
      <c r="GT111">
        <f t="shared" si="556"/>
        <v>0</v>
      </c>
      <c r="GU111">
        <f t="shared" si="557"/>
        <v>0</v>
      </c>
      <c r="GV111">
        <f t="shared" si="558"/>
        <v>0</v>
      </c>
      <c r="GW111">
        <f t="shared" si="559"/>
        <v>0</v>
      </c>
      <c r="GX111">
        <f t="shared" si="560"/>
        <v>0</v>
      </c>
      <c r="GY111">
        <f t="shared" si="561"/>
        <v>0</v>
      </c>
      <c r="GZ111">
        <f t="shared" si="562"/>
        <v>0</v>
      </c>
      <c r="HA111">
        <f t="shared" si="563"/>
        <v>0</v>
      </c>
      <c r="HB111">
        <f t="shared" si="564"/>
        <v>0</v>
      </c>
      <c r="HC111">
        <f t="shared" si="565"/>
        <v>0</v>
      </c>
      <c r="HD111">
        <f t="shared" si="566"/>
        <v>0</v>
      </c>
      <c r="HE111">
        <f t="shared" si="567"/>
        <v>0</v>
      </c>
      <c r="HF111">
        <f t="shared" si="568"/>
        <v>0</v>
      </c>
      <c r="HG111">
        <f t="shared" si="569"/>
        <v>0</v>
      </c>
      <c r="HH111">
        <f t="shared" si="570"/>
        <v>0</v>
      </c>
      <c r="HI111">
        <f t="shared" si="571"/>
        <v>0</v>
      </c>
      <c r="HJ111">
        <f t="shared" si="572"/>
        <v>0</v>
      </c>
      <c r="HK111">
        <f t="shared" si="573"/>
        <v>0</v>
      </c>
      <c r="HL111">
        <f t="shared" si="574"/>
        <v>0</v>
      </c>
      <c r="HM111">
        <f t="shared" si="575"/>
        <v>0</v>
      </c>
      <c r="HN111">
        <f t="shared" si="576"/>
        <v>0</v>
      </c>
      <c r="HO111">
        <f t="shared" si="577"/>
        <v>0</v>
      </c>
      <c r="HP111">
        <f t="shared" si="578"/>
        <v>0</v>
      </c>
      <c r="HQ111">
        <f t="shared" si="579"/>
        <v>0</v>
      </c>
      <c r="HR111">
        <f t="shared" si="580"/>
        <v>0</v>
      </c>
      <c r="HS111">
        <f t="shared" si="581"/>
        <v>0</v>
      </c>
      <c r="HT111">
        <f t="shared" si="582"/>
        <v>0</v>
      </c>
      <c r="HU111">
        <f t="shared" si="583"/>
        <v>0</v>
      </c>
      <c r="HV111">
        <f t="shared" si="584"/>
        <v>0</v>
      </c>
      <c r="HW111">
        <f t="shared" si="585"/>
        <v>0</v>
      </c>
      <c r="HX111">
        <f t="shared" si="586"/>
        <v>0</v>
      </c>
      <c r="HY111">
        <f t="shared" si="587"/>
        <v>0</v>
      </c>
      <c r="HZ111">
        <f t="shared" si="588"/>
        <v>0</v>
      </c>
      <c r="IA111">
        <f t="shared" si="589"/>
        <v>0</v>
      </c>
      <c r="IB111">
        <f t="shared" si="590"/>
        <v>0</v>
      </c>
      <c r="IC111">
        <f t="shared" si="591"/>
        <v>0</v>
      </c>
      <c r="ID111">
        <f t="shared" si="592"/>
        <v>0</v>
      </c>
      <c r="IE111">
        <f t="shared" si="593"/>
        <v>0</v>
      </c>
      <c r="IF111">
        <f t="shared" si="594"/>
        <v>0</v>
      </c>
      <c r="IG111">
        <f t="shared" si="595"/>
        <v>0</v>
      </c>
      <c r="IH111">
        <f t="shared" si="596"/>
        <v>0</v>
      </c>
      <c r="II111">
        <f t="shared" si="597"/>
        <v>0</v>
      </c>
      <c r="IJ111">
        <f t="shared" si="598"/>
        <v>0</v>
      </c>
      <c r="IK111">
        <f t="shared" si="599"/>
        <v>0</v>
      </c>
      <c r="IL111">
        <f t="shared" si="600"/>
        <v>0</v>
      </c>
      <c r="IM111">
        <f t="shared" si="601"/>
        <v>0</v>
      </c>
      <c r="IN111">
        <f t="shared" si="602"/>
        <v>0</v>
      </c>
      <c r="IO111">
        <f t="shared" si="603"/>
        <v>0</v>
      </c>
    </row>
    <row r="112" spans="1:249" ht="15">
      <c r="A112" s="11">
        <v>107</v>
      </c>
      <c r="B112" s="11" t="str">
        <f>IF(A112&lt;=$E$2,Inputs!A112,"")</f>
        <v/>
      </c>
      <c r="C112" s="11">
        <f>IF(A112&lt;=$E$2,Inputs!D112,0)</f>
        <v>0</v>
      </c>
      <c r="D112" s="11">
        <f>IF(A112&lt;=$E$2,Inputs!F112,0)</f>
        <v>0</v>
      </c>
      <c r="E112" s="11">
        <f t="shared" si="483"/>
        <v>0</v>
      </c>
      <c r="G112" s="9">
        <v>107</v>
      </c>
      <c r="H112">
        <f t="shared" si="604"/>
        <v>0</v>
      </c>
      <c r="I112">
        <f t="shared" si="604"/>
        <v>0</v>
      </c>
      <c r="J112">
        <f t="shared" si="604"/>
        <v>0</v>
      </c>
      <c r="K112">
        <f t="shared" si="604"/>
        <v>0</v>
      </c>
      <c r="L112">
        <f t="shared" si="604"/>
        <v>0</v>
      </c>
      <c r="M112">
        <f t="shared" si="604"/>
        <v>0</v>
      </c>
      <c r="N112">
        <f t="shared" si="604"/>
        <v>0</v>
      </c>
      <c r="O112">
        <f t="shared" si="604"/>
        <v>0</v>
      </c>
      <c r="P112">
        <f t="shared" si="604"/>
        <v>0</v>
      </c>
      <c r="Q112">
        <f t="shared" si="604"/>
        <v>0</v>
      </c>
      <c r="R112">
        <f t="shared" si="605"/>
        <v>0</v>
      </c>
      <c r="S112">
        <f t="shared" si="605"/>
        <v>0</v>
      </c>
      <c r="T112">
        <f t="shared" si="605"/>
        <v>0</v>
      </c>
      <c r="U112">
        <f t="shared" si="605"/>
        <v>0</v>
      </c>
      <c r="V112">
        <f t="shared" si="605"/>
        <v>0</v>
      </c>
      <c r="W112">
        <f t="shared" si="605"/>
        <v>0</v>
      </c>
      <c r="X112">
        <f t="shared" si="605"/>
        <v>0</v>
      </c>
      <c r="Y112">
        <f t="shared" si="605"/>
        <v>0</v>
      </c>
      <c r="Z112">
        <f t="shared" si="605"/>
        <v>0</v>
      </c>
      <c r="AA112">
        <f t="shared" si="605"/>
        <v>0</v>
      </c>
      <c r="AB112">
        <f t="shared" si="606"/>
        <v>0</v>
      </c>
      <c r="AC112">
        <f t="shared" si="606"/>
        <v>0</v>
      </c>
      <c r="AD112">
        <f t="shared" si="606"/>
        <v>0</v>
      </c>
      <c r="AE112">
        <f t="shared" si="606"/>
        <v>0</v>
      </c>
      <c r="AF112">
        <f t="shared" si="606"/>
        <v>0</v>
      </c>
      <c r="AG112">
        <f t="shared" si="606"/>
        <v>0</v>
      </c>
      <c r="AH112">
        <f t="shared" si="606"/>
        <v>0</v>
      </c>
      <c r="AI112">
        <f t="shared" si="606"/>
        <v>0</v>
      </c>
      <c r="AJ112">
        <f t="shared" si="606"/>
        <v>0</v>
      </c>
      <c r="AK112">
        <f t="shared" si="606"/>
        <v>0</v>
      </c>
      <c r="AL112">
        <f t="shared" si="607"/>
        <v>0</v>
      </c>
      <c r="AM112">
        <f t="shared" si="607"/>
        <v>0</v>
      </c>
      <c r="AN112">
        <f t="shared" si="607"/>
        <v>0</v>
      </c>
      <c r="AO112">
        <f t="shared" si="607"/>
        <v>0</v>
      </c>
      <c r="AP112">
        <f t="shared" si="607"/>
        <v>0</v>
      </c>
      <c r="AQ112">
        <f t="shared" si="607"/>
        <v>0</v>
      </c>
      <c r="AR112">
        <f t="shared" si="607"/>
        <v>0</v>
      </c>
      <c r="AS112">
        <f t="shared" si="607"/>
        <v>0</v>
      </c>
      <c r="AT112">
        <f t="shared" si="607"/>
        <v>0</v>
      </c>
      <c r="AU112">
        <f t="shared" si="607"/>
        <v>0</v>
      </c>
      <c r="AV112">
        <f t="shared" si="608"/>
        <v>0</v>
      </c>
      <c r="AW112">
        <f t="shared" si="608"/>
        <v>0</v>
      </c>
      <c r="AX112">
        <f t="shared" si="608"/>
        <v>0</v>
      </c>
      <c r="AY112">
        <f t="shared" si="608"/>
        <v>0</v>
      </c>
      <c r="AZ112">
        <f t="shared" si="608"/>
        <v>0</v>
      </c>
      <c r="BA112">
        <f t="shared" si="608"/>
        <v>0</v>
      </c>
      <c r="BB112">
        <f t="shared" si="608"/>
        <v>0</v>
      </c>
      <c r="BC112">
        <f t="shared" si="608"/>
        <v>0</v>
      </c>
      <c r="BD112">
        <f t="shared" si="608"/>
        <v>0</v>
      </c>
      <c r="BE112">
        <f t="shared" si="608"/>
        <v>0</v>
      </c>
      <c r="BF112">
        <f t="shared" si="609"/>
        <v>0</v>
      </c>
      <c r="BG112">
        <f t="shared" si="609"/>
        <v>0</v>
      </c>
      <c r="BH112">
        <f t="shared" si="609"/>
        <v>0</v>
      </c>
      <c r="BI112">
        <f t="shared" si="609"/>
        <v>0</v>
      </c>
      <c r="BJ112">
        <f t="shared" si="609"/>
        <v>0</v>
      </c>
      <c r="BK112">
        <f t="shared" si="609"/>
        <v>0</v>
      </c>
      <c r="BL112">
        <f t="shared" si="609"/>
        <v>0</v>
      </c>
      <c r="BM112">
        <f t="shared" si="609"/>
        <v>0</v>
      </c>
      <c r="BN112">
        <f t="shared" si="609"/>
        <v>0</v>
      </c>
      <c r="BO112">
        <f t="shared" si="609"/>
        <v>0</v>
      </c>
      <c r="BP112">
        <f t="shared" si="610"/>
        <v>0</v>
      </c>
      <c r="BQ112">
        <f t="shared" si="610"/>
        <v>0</v>
      </c>
      <c r="BR112">
        <f t="shared" si="610"/>
        <v>0</v>
      </c>
      <c r="BS112">
        <f t="shared" si="610"/>
        <v>0</v>
      </c>
      <c r="BT112">
        <f t="shared" si="610"/>
        <v>0</v>
      </c>
      <c r="BU112">
        <f t="shared" si="610"/>
        <v>0</v>
      </c>
      <c r="BV112">
        <f t="shared" si="610"/>
        <v>0</v>
      </c>
      <c r="BW112">
        <f t="shared" si="610"/>
        <v>0</v>
      </c>
      <c r="BX112">
        <f t="shared" si="610"/>
        <v>0</v>
      </c>
      <c r="BY112">
        <f t="shared" si="610"/>
        <v>0</v>
      </c>
      <c r="BZ112">
        <f t="shared" si="611"/>
        <v>0</v>
      </c>
      <c r="CA112">
        <f t="shared" si="611"/>
        <v>0</v>
      </c>
      <c r="CB112">
        <f t="shared" si="611"/>
        <v>0</v>
      </c>
      <c r="CC112">
        <f t="shared" si="611"/>
        <v>0</v>
      </c>
      <c r="CD112">
        <f t="shared" si="611"/>
        <v>0</v>
      </c>
      <c r="CE112">
        <f t="shared" si="611"/>
        <v>0</v>
      </c>
      <c r="CF112">
        <f t="shared" si="611"/>
        <v>0</v>
      </c>
      <c r="CG112">
        <f t="shared" si="611"/>
        <v>0</v>
      </c>
      <c r="CH112">
        <f t="shared" si="611"/>
        <v>0</v>
      </c>
      <c r="CI112">
        <f t="shared" si="611"/>
        <v>0</v>
      </c>
      <c r="CJ112">
        <f t="shared" si="612"/>
        <v>0</v>
      </c>
      <c r="CK112">
        <f t="shared" si="612"/>
        <v>0</v>
      </c>
      <c r="CL112">
        <f t="shared" si="612"/>
        <v>0</v>
      </c>
      <c r="CM112">
        <f t="shared" si="612"/>
        <v>0</v>
      </c>
      <c r="CN112">
        <f t="shared" si="612"/>
        <v>0</v>
      </c>
      <c r="CO112">
        <f t="shared" si="612"/>
        <v>0</v>
      </c>
      <c r="CP112">
        <f t="shared" si="612"/>
        <v>0</v>
      </c>
      <c r="CQ112">
        <f t="shared" si="612"/>
        <v>0</v>
      </c>
      <c r="CR112">
        <f t="shared" si="612"/>
        <v>0</v>
      </c>
      <c r="CS112">
        <f t="shared" si="612"/>
        <v>0</v>
      </c>
      <c r="CT112">
        <f t="shared" si="613"/>
        <v>0</v>
      </c>
      <c r="CU112">
        <f t="shared" si="613"/>
        <v>0</v>
      </c>
      <c r="CV112">
        <f t="shared" si="613"/>
        <v>0</v>
      </c>
      <c r="CW112">
        <f t="shared" si="613"/>
        <v>0</v>
      </c>
      <c r="CX112">
        <f t="shared" si="613"/>
        <v>0</v>
      </c>
      <c r="CY112">
        <f t="shared" si="613"/>
        <v>0</v>
      </c>
      <c r="CZ112">
        <f t="shared" si="613"/>
        <v>0</v>
      </c>
      <c r="DA112">
        <f t="shared" si="613"/>
        <v>0</v>
      </c>
      <c r="DB112">
        <f t="shared" si="613"/>
        <v>0</v>
      </c>
      <c r="DC112">
        <f t="shared" si="613"/>
        <v>0</v>
      </c>
      <c r="DD112">
        <f t="shared" si="614"/>
        <v>0</v>
      </c>
      <c r="DE112">
        <f t="shared" si="614"/>
        <v>0</v>
      </c>
      <c r="DF112">
        <f t="shared" si="614"/>
        <v>0</v>
      </c>
      <c r="DG112">
        <f t="shared" si="614"/>
        <v>0</v>
      </c>
      <c r="DH112">
        <f t="shared" si="614"/>
        <v>0</v>
      </c>
      <c r="DI112">
        <f t="shared" si="614"/>
        <v>0</v>
      </c>
      <c r="DJ112">
        <f t="shared" si="614"/>
        <v>0</v>
      </c>
      <c r="DK112">
        <f t="shared" si="614"/>
        <v>0</v>
      </c>
      <c r="DL112">
        <f t="shared" si="614"/>
        <v>0</v>
      </c>
      <c r="DM112">
        <f t="shared" si="614"/>
        <v>0</v>
      </c>
      <c r="DN112">
        <f t="shared" si="615"/>
        <v>0</v>
      </c>
      <c r="DO112">
        <f t="shared" si="615"/>
        <v>0</v>
      </c>
      <c r="DP112">
        <f t="shared" si="615"/>
        <v>0</v>
      </c>
      <c r="DQ112">
        <f t="shared" si="615"/>
        <v>0</v>
      </c>
      <c r="DR112">
        <f t="shared" si="615"/>
        <v>0</v>
      </c>
      <c r="DS112">
        <f t="shared" si="615"/>
        <v>0</v>
      </c>
      <c r="DT112">
        <f t="shared" si="615"/>
        <v>0</v>
      </c>
      <c r="DU112">
        <f t="shared" si="615"/>
        <v>0</v>
      </c>
      <c r="DV112">
        <f t="shared" si="615"/>
        <v>0</v>
      </c>
      <c r="DW112">
        <v>0</v>
      </c>
      <c r="DY112" s="10">
        <v>107</v>
      </c>
      <c r="DZ112">
        <f t="shared" si="484"/>
        <v>0</v>
      </c>
      <c r="EA112">
        <f t="shared" si="485"/>
        <v>0</v>
      </c>
      <c r="EB112">
        <f t="shared" si="486"/>
        <v>0</v>
      </c>
      <c r="EC112">
        <f t="shared" si="487"/>
        <v>0</v>
      </c>
      <c r="ED112">
        <f t="shared" si="488"/>
        <v>0</v>
      </c>
      <c r="EE112">
        <f t="shared" si="489"/>
        <v>0</v>
      </c>
      <c r="EF112">
        <f t="shared" si="490"/>
        <v>0</v>
      </c>
      <c r="EG112">
        <f t="shared" si="491"/>
        <v>0</v>
      </c>
      <c r="EH112">
        <f t="shared" si="492"/>
        <v>0</v>
      </c>
      <c r="EI112">
        <f t="shared" si="493"/>
        <v>0</v>
      </c>
      <c r="EJ112">
        <f t="shared" si="494"/>
        <v>0</v>
      </c>
      <c r="EK112">
        <f t="shared" si="495"/>
        <v>0</v>
      </c>
      <c r="EL112">
        <f t="shared" si="496"/>
        <v>0</v>
      </c>
      <c r="EM112">
        <f t="shared" si="497"/>
        <v>0</v>
      </c>
      <c r="EN112">
        <f t="shared" si="498"/>
        <v>0</v>
      </c>
      <c r="EO112">
        <f t="shared" si="499"/>
        <v>0</v>
      </c>
      <c r="EP112">
        <f t="shared" si="500"/>
        <v>0</v>
      </c>
      <c r="EQ112">
        <f t="shared" si="501"/>
        <v>0</v>
      </c>
      <c r="ER112">
        <f t="shared" si="502"/>
        <v>0</v>
      </c>
      <c r="ES112">
        <f t="shared" si="503"/>
        <v>0</v>
      </c>
      <c r="ET112">
        <f t="shared" si="504"/>
        <v>0</v>
      </c>
      <c r="EU112">
        <f t="shared" si="505"/>
        <v>0</v>
      </c>
      <c r="EV112">
        <f t="shared" si="506"/>
        <v>0</v>
      </c>
      <c r="EW112">
        <f t="shared" si="507"/>
        <v>0</v>
      </c>
      <c r="EX112">
        <f t="shared" si="508"/>
        <v>0</v>
      </c>
      <c r="EY112">
        <f t="shared" si="509"/>
        <v>0</v>
      </c>
      <c r="EZ112">
        <f t="shared" si="510"/>
        <v>0</v>
      </c>
      <c r="FA112">
        <f t="shared" si="511"/>
        <v>0</v>
      </c>
      <c r="FB112">
        <f t="shared" si="512"/>
        <v>0</v>
      </c>
      <c r="FC112">
        <f t="shared" si="513"/>
        <v>0</v>
      </c>
      <c r="FD112">
        <f t="shared" si="514"/>
        <v>0</v>
      </c>
      <c r="FE112">
        <f t="shared" si="515"/>
        <v>0</v>
      </c>
      <c r="FF112">
        <f t="shared" si="516"/>
        <v>0</v>
      </c>
      <c r="FG112">
        <f t="shared" si="517"/>
        <v>0</v>
      </c>
      <c r="FH112">
        <f t="shared" si="518"/>
        <v>0</v>
      </c>
      <c r="FI112">
        <f t="shared" si="519"/>
        <v>0</v>
      </c>
      <c r="FJ112">
        <f t="shared" si="520"/>
        <v>0</v>
      </c>
      <c r="FK112">
        <f t="shared" si="521"/>
        <v>0</v>
      </c>
      <c r="FL112">
        <f t="shared" si="522"/>
        <v>0</v>
      </c>
      <c r="FM112">
        <f t="shared" si="523"/>
        <v>0</v>
      </c>
      <c r="FN112">
        <f t="shared" si="524"/>
        <v>0</v>
      </c>
      <c r="FO112">
        <f t="shared" si="525"/>
        <v>0</v>
      </c>
      <c r="FP112">
        <f t="shared" si="526"/>
        <v>0</v>
      </c>
      <c r="FQ112">
        <f t="shared" si="527"/>
        <v>0</v>
      </c>
      <c r="FR112">
        <f t="shared" si="528"/>
        <v>0</v>
      </c>
      <c r="FS112">
        <f t="shared" si="529"/>
        <v>0</v>
      </c>
      <c r="FT112">
        <f t="shared" si="530"/>
        <v>0</v>
      </c>
      <c r="FU112">
        <f t="shared" si="531"/>
        <v>0</v>
      </c>
      <c r="FV112">
        <f t="shared" si="532"/>
        <v>0</v>
      </c>
      <c r="FW112">
        <f t="shared" si="533"/>
        <v>0</v>
      </c>
      <c r="FX112">
        <f t="shared" si="534"/>
        <v>0</v>
      </c>
      <c r="FY112">
        <f t="shared" si="535"/>
        <v>0</v>
      </c>
      <c r="FZ112">
        <f t="shared" si="536"/>
        <v>0</v>
      </c>
      <c r="GA112">
        <f t="shared" si="537"/>
        <v>0</v>
      </c>
      <c r="GB112">
        <f t="shared" si="538"/>
        <v>0</v>
      </c>
      <c r="GC112">
        <f t="shared" si="539"/>
        <v>0</v>
      </c>
      <c r="GD112">
        <f t="shared" si="540"/>
        <v>0</v>
      </c>
      <c r="GE112">
        <f t="shared" si="541"/>
        <v>0</v>
      </c>
      <c r="GF112">
        <f t="shared" si="542"/>
        <v>0</v>
      </c>
      <c r="GG112">
        <f t="shared" si="543"/>
        <v>0</v>
      </c>
      <c r="GH112">
        <f t="shared" si="544"/>
        <v>0</v>
      </c>
      <c r="GI112">
        <f t="shared" si="545"/>
        <v>0</v>
      </c>
      <c r="GJ112">
        <f t="shared" si="546"/>
        <v>0</v>
      </c>
      <c r="GK112">
        <f t="shared" si="547"/>
        <v>0</v>
      </c>
      <c r="GL112">
        <f t="shared" si="548"/>
        <v>0</v>
      </c>
      <c r="GM112">
        <f t="shared" si="549"/>
        <v>0</v>
      </c>
      <c r="GN112">
        <f t="shared" si="550"/>
        <v>0</v>
      </c>
      <c r="GO112">
        <f t="shared" si="551"/>
        <v>0</v>
      </c>
      <c r="GP112">
        <f t="shared" si="552"/>
        <v>0</v>
      </c>
      <c r="GQ112">
        <f t="shared" si="553"/>
        <v>0</v>
      </c>
      <c r="GR112">
        <f t="shared" si="554"/>
        <v>0</v>
      </c>
      <c r="GS112">
        <f t="shared" si="555"/>
        <v>0</v>
      </c>
      <c r="GT112">
        <f t="shared" si="556"/>
        <v>0</v>
      </c>
      <c r="GU112">
        <f t="shared" si="557"/>
        <v>0</v>
      </c>
      <c r="GV112">
        <f t="shared" si="558"/>
        <v>0</v>
      </c>
      <c r="GW112">
        <f t="shared" si="559"/>
        <v>0</v>
      </c>
      <c r="GX112">
        <f t="shared" si="560"/>
        <v>0</v>
      </c>
      <c r="GY112">
        <f t="shared" si="561"/>
        <v>0</v>
      </c>
      <c r="GZ112">
        <f t="shared" si="562"/>
        <v>0</v>
      </c>
      <c r="HA112">
        <f t="shared" si="563"/>
        <v>0</v>
      </c>
      <c r="HB112">
        <f t="shared" si="564"/>
        <v>0</v>
      </c>
      <c r="HC112">
        <f t="shared" si="565"/>
        <v>0</v>
      </c>
      <c r="HD112">
        <f t="shared" si="566"/>
        <v>0</v>
      </c>
      <c r="HE112">
        <f t="shared" si="567"/>
        <v>0</v>
      </c>
      <c r="HF112">
        <f t="shared" si="568"/>
        <v>0</v>
      </c>
      <c r="HG112">
        <f t="shared" si="569"/>
        <v>0</v>
      </c>
      <c r="HH112">
        <f t="shared" si="570"/>
        <v>0</v>
      </c>
      <c r="HI112">
        <f t="shared" si="571"/>
        <v>0</v>
      </c>
      <c r="HJ112">
        <f t="shared" si="572"/>
        <v>0</v>
      </c>
      <c r="HK112">
        <f t="shared" si="573"/>
        <v>0</v>
      </c>
      <c r="HL112">
        <f t="shared" si="574"/>
        <v>0</v>
      </c>
      <c r="HM112">
        <f t="shared" si="575"/>
        <v>0</v>
      </c>
      <c r="HN112">
        <f t="shared" si="576"/>
        <v>0</v>
      </c>
      <c r="HO112">
        <f t="shared" si="577"/>
        <v>0</v>
      </c>
      <c r="HP112">
        <f t="shared" si="578"/>
        <v>0</v>
      </c>
      <c r="HQ112">
        <f t="shared" si="579"/>
        <v>0</v>
      </c>
      <c r="HR112">
        <f t="shared" si="580"/>
        <v>0</v>
      </c>
      <c r="HS112">
        <f t="shared" si="581"/>
        <v>0</v>
      </c>
      <c r="HT112">
        <f t="shared" si="582"/>
        <v>0</v>
      </c>
      <c r="HU112">
        <f t="shared" si="583"/>
        <v>0</v>
      </c>
      <c r="HV112">
        <f t="shared" si="584"/>
        <v>0</v>
      </c>
      <c r="HW112">
        <f t="shared" si="585"/>
        <v>0</v>
      </c>
      <c r="HX112">
        <f t="shared" si="586"/>
        <v>0</v>
      </c>
      <c r="HY112">
        <f t="shared" si="587"/>
        <v>0</v>
      </c>
      <c r="HZ112">
        <f t="shared" si="588"/>
        <v>0</v>
      </c>
      <c r="IA112">
        <f t="shared" si="589"/>
        <v>0</v>
      </c>
      <c r="IB112">
        <f t="shared" si="590"/>
        <v>0</v>
      </c>
      <c r="IC112">
        <f t="shared" si="591"/>
        <v>0</v>
      </c>
      <c r="ID112">
        <f t="shared" si="592"/>
        <v>0</v>
      </c>
      <c r="IE112">
        <f t="shared" si="593"/>
        <v>0</v>
      </c>
      <c r="IF112">
        <f t="shared" si="594"/>
        <v>0</v>
      </c>
      <c r="IG112">
        <f t="shared" si="595"/>
        <v>0</v>
      </c>
      <c r="IH112">
        <f t="shared" si="596"/>
        <v>0</v>
      </c>
      <c r="II112">
        <f t="shared" si="597"/>
        <v>0</v>
      </c>
      <c r="IJ112">
        <f t="shared" si="598"/>
        <v>0</v>
      </c>
      <c r="IK112">
        <f t="shared" si="599"/>
        <v>0</v>
      </c>
      <c r="IL112">
        <f t="shared" si="600"/>
        <v>0</v>
      </c>
      <c r="IM112">
        <f t="shared" si="601"/>
        <v>0</v>
      </c>
      <c r="IN112">
        <f t="shared" si="602"/>
        <v>0</v>
      </c>
      <c r="IO112">
        <f t="shared" si="603"/>
        <v>0</v>
      </c>
    </row>
    <row r="113" spans="1:249" ht="15">
      <c r="A113" s="11">
        <v>108</v>
      </c>
      <c r="B113" s="11" t="str">
        <f>IF(A113&lt;=$E$2,Inputs!A113,"")</f>
        <v/>
      </c>
      <c r="C113" s="11">
        <f>IF(A113&lt;=$E$2,Inputs!D113,0)</f>
        <v>0</v>
      </c>
      <c r="D113" s="11">
        <f>IF(A113&lt;=$E$2,Inputs!F113,0)</f>
        <v>0</v>
      </c>
      <c r="E113" s="11">
        <f t="shared" si="483"/>
        <v>0</v>
      </c>
      <c r="G113" s="9">
        <v>108</v>
      </c>
      <c r="H113">
        <f t="shared" si="604"/>
        <v>0</v>
      </c>
      <c r="I113">
        <f t="shared" si="604"/>
        <v>0</v>
      </c>
      <c r="J113">
        <f t="shared" si="604"/>
        <v>0</v>
      </c>
      <c r="K113">
        <f t="shared" si="604"/>
        <v>0</v>
      </c>
      <c r="L113">
        <f t="shared" si="604"/>
        <v>0</v>
      </c>
      <c r="M113">
        <f t="shared" si="604"/>
        <v>0</v>
      </c>
      <c r="N113">
        <f t="shared" si="604"/>
        <v>0</v>
      </c>
      <c r="O113">
        <f t="shared" si="604"/>
        <v>0</v>
      </c>
      <c r="P113">
        <f t="shared" si="604"/>
        <v>0</v>
      </c>
      <c r="Q113">
        <f t="shared" si="604"/>
        <v>0</v>
      </c>
      <c r="R113">
        <f t="shared" si="605"/>
        <v>0</v>
      </c>
      <c r="S113">
        <f t="shared" si="605"/>
        <v>0</v>
      </c>
      <c r="T113">
        <f t="shared" si="605"/>
        <v>0</v>
      </c>
      <c r="U113">
        <f t="shared" si="605"/>
        <v>0</v>
      </c>
      <c r="V113">
        <f t="shared" si="605"/>
        <v>0</v>
      </c>
      <c r="W113">
        <f t="shared" si="605"/>
        <v>0</v>
      </c>
      <c r="X113">
        <f t="shared" si="605"/>
        <v>0</v>
      </c>
      <c r="Y113">
        <f t="shared" si="605"/>
        <v>0</v>
      </c>
      <c r="Z113">
        <f t="shared" si="605"/>
        <v>0</v>
      </c>
      <c r="AA113">
        <f t="shared" si="605"/>
        <v>0</v>
      </c>
      <c r="AB113">
        <f t="shared" si="606"/>
        <v>0</v>
      </c>
      <c r="AC113">
        <f t="shared" si="606"/>
        <v>0</v>
      </c>
      <c r="AD113">
        <f t="shared" si="606"/>
        <v>0</v>
      </c>
      <c r="AE113">
        <f t="shared" si="606"/>
        <v>0</v>
      </c>
      <c r="AF113">
        <f t="shared" si="606"/>
        <v>0</v>
      </c>
      <c r="AG113">
        <f t="shared" si="606"/>
        <v>0</v>
      </c>
      <c r="AH113">
        <f t="shared" si="606"/>
        <v>0</v>
      </c>
      <c r="AI113">
        <f t="shared" si="606"/>
        <v>0</v>
      </c>
      <c r="AJ113">
        <f t="shared" si="606"/>
        <v>0</v>
      </c>
      <c r="AK113">
        <f t="shared" si="606"/>
        <v>0</v>
      </c>
      <c r="AL113">
        <f t="shared" si="607"/>
        <v>0</v>
      </c>
      <c r="AM113">
        <f t="shared" si="607"/>
        <v>0</v>
      </c>
      <c r="AN113">
        <f t="shared" si="607"/>
        <v>0</v>
      </c>
      <c r="AO113">
        <f t="shared" si="607"/>
        <v>0</v>
      </c>
      <c r="AP113">
        <f t="shared" si="607"/>
        <v>0</v>
      </c>
      <c r="AQ113">
        <f t="shared" si="607"/>
        <v>0</v>
      </c>
      <c r="AR113">
        <f t="shared" si="607"/>
        <v>0</v>
      </c>
      <c r="AS113">
        <f t="shared" si="607"/>
        <v>0</v>
      </c>
      <c r="AT113">
        <f t="shared" si="607"/>
        <v>0</v>
      </c>
      <c r="AU113">
        <f t="shared" si="607"/>
        <v>0</v>
      </c>
      <c r="AV113">
        <f t="shared" si="608"/>
        <v>0</v>
      </c>
      <c r="AW113">
        <f t="shared" si="608"/>
        <v>0</v>
      </c>
      <c r="AX113">
        <f t="shared" si="608"/>
        <v>0</v>
      </c>
      <c r="AY113">
        <f t="shared" si="608"/>
        <v>0</v>
      </c>
      <c r="AZ113">
        <f t="shared" si="608"/>
        <v>0</v>
      </c>
      <c r="BA113">
        <f t="shared" si="608"/>
        <v>0</v>
      </c>
      <c r="BB113">
        <f t="shared" si="608"/>
        <v>0</v>
      </c>
      <c r="BC113">
        <f t="shared" si="608"/>
        <v>0</v>
      </c>
      <c r="BD113">
        <f t="shared" si="608"/>
        <v>0</v>
      </c>
      <c r="BE113">
        <f t="shared" si="608"/>
        <v>0</v>
      </c>
      <c r="BF113">
        <f t="shared" si="609"/>
        <v>0</v>
      </c>
      <c r="BG113">
        <f t="shared" si="609"/>
        <v>0</v>
      </c>
      <c r="BH113">
        <f t="shared" si="609"/>
        <v>0</v>
      </c>
      <c r="BI113">
        <f t="shared" si="609"/>
        <v>0</v>
      </c>
      <c r="BJ113">
        <f t="shared" si="609"/>
        <v>0</v>
      </c>
      <c r="BK113">
        <f t="shared" si="609"/>
        <v>0</v>
      </c>
      <c r="BL113">
        <f t="shared" si="609"/>
        <v>0</v>
      </c>
      <c r="BM113">
        <f t="shared" si="609"/>
        <v>0</v>
      </c>
      <c r="BN113">
        <f t="shared" si="609"/>
        <v>0</v>
      </c>
      <c r="BO113">
        <f t="shared" si="609"/>
        <v>0</v>
      </c>
      <c r="BP113">
        <f t="shared" si="610"/>
        <v>0</v>
      </c>
      <c r="BQ113">
        <f t="shared" si="610"/>
        <v>0</v>
      </c>
      <c r="BR113">
        <f t="shared" si="610"/>
        <v>0</v>
      </c>
      <c r="BS113">
        <f t="shared" si="610"/>
        <v>0</v>
      </c>
      <c r="BT113">
        <f t="shared" si="610"/>
        <v>0</v>
      </c>
      <c r="BU113">
        <f t="shared" si="610"/>
        <v>0</v>
      </c>
      <c r="BV113">
        <f t="shared" si="610"/>
        <v>0</v>
      </c>
      <c r="BW113">
        <f t="shared" si="610"/>
        <v>0</v>
      </c>
      <c r="BX113">
        <f t="shared" si="610"/>
        <v>0</v>
      </c>
      <c r="BY113">
        <f t="shared" si="610"/>
        <v>0</v>
      </c>
      <c r="BZ113">
        <f t="shared" si="611"/>
        <v>0</v>
      </c>
      <c r="CA113">
        <f t="shared" si="611"/>
        <v>0</v>
      </c>
      <c r="CB113">
        <f t="shared" si="611"/>
        <v>0</v>
      </c>
      <c r="CC113">
        <f t="shared" si="611"/>
        <v>0</v>
      </c>
      <c r="CD113">
        <f t="shared" si="611"/>
        <v>0</v>
      </c>
      <c r="CE113">
        <f t="shared" si="611"/>
        <v>0</v>
      </c>
      <c r="CF113">
        <f t="shared" si="611"/>
        <v>0</v>
      </c>
      <c r="CG113">
        <f t="shared" si="611"/>
        <v>0</v>
      </c>
      <c r="CH113">
        <f t="shared" si="611"/>
        <v>0</v>
      </c>
      <c r="CI113">
        <f t="shared" si="611"/>
        <v>0</v>
      </c>
      <c r="CJ113">
        <f t="shared" si="612"/>
        <v>0</v>
      </c>
      <c r="CK113">
        <f t="shared" si="612"/>
        <v>0</v>
      </c>
      <c r="CL113">
        <f t="shared" si="612"/>
        <v>0</v>
      </c>
      <c r="CM113">
        <f t="shared" si="612"/>
        <v>0</v>
      </c>
      <c r="CN113">
        <f t="shared" si="612"/>
        <v>0</v>
      </c>
      <c r="CO113">
        <f t="shared" si="612"/>
        <v>0</v>
      </c>
      <c r="CP113">
        <f t="shared" si="612"/>
        <v>0</v>
      </c>
      <c r="CQ113">
        <f t="shared" si="612"/>
        <v>0</v>
      </c>
      <c r="CR113">
        <f t="shared" si="612"/>
        <v>0</v>
      </c>
      <c r="CS113">
        <f t="shared" si="612"/>
        <v>0</v>
      </c>
      <c r="CT113">
        <f t="shared" si="613"/>
        <v>0</v>
      </c>
      <c r="CU113">
        <f t="shared" si="613"/>
        <v>0</v>
      </c>
      <c r="CV113">
        <f t="shared" si="613"/>
        <v>0</v>
      </c>
      <c r="CW113">
        <f t="shared" si="613"/>
        <v>0</v>
      </c>
      <c r="CX113">
        <f t="shared" si="613"/>
        <v>0</v>
      </c>
      <c r="CY113">
        <f t="shared" si="613"/>
        <v>0</v>
      </c>
      <c r="CZ113">
        <f t="shared" si="613"/>
        <v>0</v>
      </c>
      <c r="DA113">
        <f t="shared" si="613"/>
        <v>0</v>
      </c>
      <c r="DB113">
        <f t="shared" si="613"/>
        <v>0</v>
      </c>
      <c r="DC113">
        <f t="shared" si="613"/>
        <v>0</v>
      </c>
      <c r="DD113">
        <f t="shared" si="614"/>
        <v>0</v>
      </c>
      <c r="DE113">
        <f t="shared" si="614"/>
        <v>0</v>
      </c>
      <c r="DF113">
        <f t="shared" si="614"/>
        <v>0</v>
      </c>
      <c r="DG113">
        <f t="shared" si="614"/>
        <v>0</v>
      </c>
      <c r="DH113">
        <f t="shared" si="614"/>
        <v>0</v>
      </c>
      <c r="DI113">
        <f t="shared" si="614"/>
        <v>0</v>
      </c>
      <c r="DJ113">
        <f t="shared" si="614"/>
        <v>0</v>
      </c>
      <c r="DK113">
        <f t="shared" si="614"/>
        <v>0</v>
      </c>
      <c r="DL113">
        <f t="shared" si="614"/>
        <v>0</v>
      </c>
      <c r="DM113">
        <f t="shared" si="614"/>
        <v>0</v>
      </c>
      <c r="DN113">
        <f t="shared" si="615"/>
        <v>0</v>
      </c>
      <c r="DO113">
        <f t="shared" si="615"/>
        <v>0</v>
      </c>
      <c r="DP113">
        <f t="shared" si="615"/>
        <v>0</v>
      </c>
      <c r="DQ113">
        <f t="shared" si="615"/>
        <v>0</v>
      </c>
      <c r="DR113">
        <f t="shared" si="615"/>
        <v>0</v>
      </c>
      <c r="DS113">
        <f t="shared" si="615"/>
        <v>0</v>
      </c>
      <c r="DT113">
        <f t="shared" si="615"/>
        <v>0</v>
      </c>
      <c r="DU113">
        <f t="shared" si="615"/>
        <v>0</v>
      </c>
      <c r="DV113">
        <f t="shared" si="615"/>
        <v>0</v>
      </c>
      <c r="DW113">
        <v>0</v>
      </c>
      <c r="DY113" s="10">
        <v>108</v>
      </c>
      <c r="DZ113">
        <f t="shared" si="484"/>
        <v>0</v>
      </c>
      <c r="EA113">
        <f t="shared" si="485"/>
        <v>0</v>
      </c>
      <c r="EB113">
        <f t="shared" si="486"/>
        <v>0</v>
      </c>
      <c r="EC113">
        <f t="shared" si="487"/>
        <v>0</v>
      </c>
      <c r="ED113">
        <f t="shared" si="488"/>
        <v>0</v>
      </c>
      <c r="EE113">
        <f t="shared" si="489"/>
        <v>0</v>
      </c>
      <c r="EF113">
        <f t="shared" si="490"/>
        <v>0</v>
      </c>
      <c r="EG113">
        <f t="shared" si="491"/>
        <v>0</v>
      </c>
      <c r="EH113">
        <f t="shared" si="492"/>
        <v>0</v>
      </c>
      <c r="EI113">
        <f t="shared" si="493"/>
        <v>0</v>
      </c>
      <c r="EJ113">
        <f t="shared" si="494"/>
        <v>0</v>
      </c>
      <c r="EK113">
        <f t="shared" si="495"/>
        <v>0</v>
      </c>
      <c r="EL113">
        <f t="shared" si="496"/>
        <v>0</v>
      </c>
      <c r="EM113">
        <f t="shared" si="497"/>
        <v>0</v>
      </c>
      <c r="EN113">
        <f t="shared" si="498"/>
        <v>0</v>
      </c>
      <c r="EO113">
        <f t="shared" si="499"/>
        <v>0</v>
      </c>
      <c r="EP113">
        <f t="shared" si="500"/>
        <v>0</v>
      </c>
      <c r="EQ113">
        <f t="shared" si="501"/>
        <v>0</v>
      </c>
      <c r="ER113">
        <f t="shared" si="502"/>
        <v>0</v>
      </c>
      <c r="ES113">
        <f t="shared" si="503"/>
        <v>0</v>
      </c>
      <c r="ET113">
        <f t="shared" si="504"/>
        <v>0</v>
      </c>
      <c r="EU113">
        <f t="shared" si="505"/>
        <v>0</v>
      </c>
      <c r="EV113">
        <f t="shared" si="506"/>
        <v>0</v>
      </c>
      <c r="EW113">
        <f t="shared" si="507"/>
        <v>0</v>
      </c>
      <c r="EX113">
        <f t="shared" si="508"/>
        <v>0</v>
      </c>
      <c r="EY113">
        <f t="shared" si="509"/>
        <v>0</v>
      </c>
      <c r="EZ113">
        <f t="shared" si="510"/>
        <v>0</v>
      </c>
      <c r="FA113">
        <f t="shared" si="511"/>
        <v>0</v>
      </c>
      <c r="FB113">
        <f t="shared" si="512"/>
        <v>0</v>
      </c>
      <c r="FC113">
        <f t="shared" si="513"/>
        <v>0</v>
      </c>
      <c r="FD113">
        <f t="shared" si="514"/>
        <v>0</v>
      </c>
      <c r="FE113">
        <f t="shared" si="515"/>
        <v>0</v>
      </c>
      <c r="FF113">
        <f t="shared" si="516"/>
        <v>0</v>
      </c>
      <c r="FG113">
        <f t="shared" si="517"/>
        <v>0</v>
      </c>
      <c r="FH113">
        <f t="shared" si="518"/>
        <v>0</v>
      </c>
      <c r="FI113">
        <f t="shared" si="519"/>
        <v>0</v>
      </c>
      <c r="FJ113">
        <f t="shared" si="520"/>
        <v>0</v>
      </c>
      <c r="FK113">
        <f t="shared" si="521"/>
        <v>0</v>
      </c>
      <c r="FL113">
        <f t="shared" si="522"/>
        <v>0</v>
      </c>
      <c r="FM113">
        <f t="shared" si="523"/>
        <v>0</v>
      </c>
      <c r="FN113">
        <f t="shared" si="524"/>
        <v>0</v>
      </c>
      <c r="FO113">
        <f t="shared" si="525"/>
        <v>0</v>
      </c>
      <c r="FP113">
        <f t="shared" si="526"/>
        <v>0</v>
      </c>
      <c r="FQ113">
        <f t="shared" si="527"/>
        <v>0</v>
      </c>
      <c r="FR113">
        <f t="shared" si="528"/>
        <v>0</v>
      </c>
      <c r="FS113">
        <f t="shared" si="529"/>
        <v>0</v>
      </c>
      <c r="FT113">
        <f t="shared" si="530"/>
        <v>0</v>
      </c>
      <c r="FU113">
        <f t="shared" si="531"/>
        <v>0</v>
      </c>
      <c r="FV113">
        <f t="shared" si="532"/>
        <v>0</v>
      </c>
      <c r="FW113">
        <f t="shared" si="533"/>
        <v>0</v>
      </c>
      <c r="FX113">
        <f t="shared" si="534"/>
        <v>0</v>
      </c>
      <c r="FY113">
        <f t="shared" si="535"/>
        <v>0</v>
      </c>
      <c r="FZ113">
        <f t="shared" si="536"/>
        <v>0</v>
      </c>
      <c r="GA113">
        <f t="shared" si="537"/>
        <v>0</v>
      </c>
      <c r="GB113">
        <f t="shared" si="538"/>
        <v>0</v>
      </c>
      <c r="GC113">
        <f t="shared" si="539"/>
        <v>0</v>
      </c>
      <c r="GD113">
        <f t="shared" si="540"/>
        <v>0</v>
      </c>
      <c r="GE113">
        <f t="shared" si="541"/>
        <v>0</v>
      </c>
      <c r="GF113">
        <f t="shared" si="542"/>
        <v>0</v>
      </c>
      <c r="GG113">
        <f t="shared" si="543"/>
        <v>0</v>
      </c>
      <c r="GH113">
        <f t="shared" si="544"/>
        <v>0</v>
      </c>
      <c r="GI113">
        <f t="shared" si="545"/>
        <v>0</v>
      </c>
      <c r="GJ113">
        <f t="shared" si="546"/>
        <v>0</v>
      </c>
      <c r="GK113">
        <f t="shared" si="547"/>
        <v>0</v>
      </c>
      <c r="GL113">
        <f t="shared" si="548"/>
        <v>0</v>
      </c>
      <c r="GM113">
        <f t="shared" si="549"/>
        <v>0</v>
      </c>
      <c r="GN113">
        <f t="shared" si="550"/>
        <v>0</v>
      </c>
      <c r="GO113">
        <f t="shared" si="551"/>
        <v>0</v>
      </c>
      <c r="GP113">
        <f t="shared" si="552"/>
        <v>0</v>
      </c>
      <c r="GQ113">
        <f t="shared" si="553"/>
        <v>0</v>
      </c>
      <c r="GR113">
        <f t="shared" si="554"/>
        <v>0</v>
      </c>
      <c r="GS113">
        <f t="shared" si="555"/>
        <v>0</v>
      </c>
      <c r="GT113">
        <f t="shared" si="556"/>
        <v>0</v>
      </c>
      <c r="GU113">
        <f t="shared" si="557"/>
        <v>0</v>
      </c>
      <c r="GV113">
        <f t="shared" si="558"/>
        <v>0</v>
      </c>
      <c r="GW113">
        <f t="shared" si="559"/>
        <v>0</v>
      </c>
      <c r="GX113">
        <f t="shared" si="560"/>
        <v>0</v>
      </c>
      <c r="GY113">
        <f t="shared" si="561"/>
        <v>0</v>
      </c>
      <c r="GZ113">
        <f t="shared" si="562"/>
        <v>0</v>
      </c>
      <c r="HA113">
        <f t="shared" si="563"/>
        <v>0</v>
      </c>
      <c r="HB113">
        <f t="shared" si="564"/>
        <v>0</v>
      </c>
      <c r="HC113">
        <f t="shared" si="565"/>
        <v>0</v>
      </c>
      <c r="HD113">
        <f t="shared" si="566"/>
        <v>0</v>
      </c>
      <c r="HE113">
        <f t="shared" si="567"/>
        <v>0</v>
      </c>
      <c r="HF113">
        <f t="shared" si="568"/>
        <v>0</v>
      </c>
      <c r="HG113">
        <f t="shared" si="569"/>
        <v>0</v>
      </c>
      <c r="HH113">
        <f t="shared" si="570"/>
        <v>0</v>
      </c>
      <c r="HI113">
        <f t="shared" si="571"/>
        <v>0</v>
      </c>
      <c r="HJ113">
        <f t="shared" si="572"/>
        <v>0</v>
      </c>
      <c r="HK113">
        <f t="shared" si="573"/>
        <v>0</v>
      </c>
      <c r="HL113">
        <f t="shared" si="574"/>
        <v>0</v>
      </c>
      <c r="HM113">
        <f t="shared" si="575"/>
        <v>0</v>
      </c>
      <c r="HN113">
        <f t="shared" si="576"/>
        <v>0</v>
      </c>
      <c r="HO113">
        <f t="shared" si="577"/>
        <v>0</v>
      </c>
      <c r="HP113">
        <f t="shared" si="578"/>
        <v>0</v>
      </c>
      <c r="HQ113">
        <f t="shared" si="579"/>
        <v>0</v>
      </c>
      <c r="HR113">
        <f t="shared" si="580"/>
        <v>0</v>
      </c>
      <c r="HS113">
        <f t="shared" si="581"/>
        <v>0</v>
      </c>
      <c r="HT113">
        <f t="shared" si="582"/>
        <v>0</v>
      </c>
      <c r="HU113">
        <f t="shared" si="583"/>
        <v>0</v>
      </c>
      <c r="HV113">
        <f t="shared" si="584"/>
        <v>0</v>
      </c>
      <c r="HW113">
        <f t="shared" si="585"/>
        <v>0</v>
      </c>
      <c r="HX113">
        <f t="shared" si="586"/>
        <v>0</v>
      </c>
      <c r="HY113">
        <f t="shared" si="587"/>
        <v>0</v>
      </c>
      <c r="HZ113">
        <f t="shared" si="588"/>
        <v>0</v>
      </c>
      <c r="IA113">
        <f t="shared" si="589"/>
        <v>0</v>
      </c>
      <c r="IB113">
        <f t="shared" si="590"/>
        <v>0</v>
      </c>
      <c r="IC113">
        <f t="shared" si="591"/>
        <v>0</v>
      </c>
      <c r="ID113">
        <f t="shared" si="592"/>
        <v>0</v>
      </c>
      <c r="IE113">
        <f t="shared" si="593"/>
        <v>0</v>
      </c>
      <c r="IF113">
        <f t="shared" si="594"/>
        <v>0</v>
      </c>
      <c r="IG113">
        <f t="shared" si="595"/>
        <v>0</v>
      </c>
      <c r="IH113">
        <f t="shared" si="596"/>
        <v>0</v>
      </c>
      <c r="II113">
        <f t="shared" si="597"/>
        <v>0</v>
      </c>
      <c r="IJ113">
        <f t="shared" si="598"/>
        <v>0</v>
      </c>
      <c r="IK113">
        <f t="shared" si="599"/>
        <v>0</v>
      </c>
      <c r="IL113">
        <f t="shared" si="600"/>
        <v>0</v>
      </c>
      <c r="IM113">
        <f t="shared" si="601"/>
        <v>0</v>
      </c>
      <c r="IN113">
        <f t="shared" si="602"/>
        <v>0</v>
      </c>
      <c r="IO113">
        <f t="shared" si="603"/>
        <v>0</v>
      </c>
    </row>
    <row r="114" spans="1:249" ht="15">
      <c r="A114" s="11">
        <v>109</v>
      </c>
      <c r="B114" s="11" t="str">
        <f>IF(A114&lt;=$E$2,Inputs!A114,"")</f>
        <v/>
      </c>
      <c r="C114" s="11">
        <f>IF(A114&lt;=$E$2,Inputs!D114,0)</f>
        <v>0</v>
      </c>
      <c r="D114" s="11">
        <f>IF(A114&lt;=$E$2,Inputs!F114,0)</f>
        <v>0</v>
      </c>
      <c r="E114" s="11">
        <f t="shared" si="483"/>
        <v>0</v>
      </c>
      <c r="G114" s="9">
        <v>109</v>
      </c>
      <c r="H114">
        <f t="shared" si="604"/>
        <v>0</v>
      </c>
      <c r="I114">
        <f t="shared" si="604"/>
        <v>0</v>
      </c>
      <c r="J114">
        <f t="shared" si="604"/>
        <v>0</v>
      </c>
      <c r="K114">
        <f t="shared" si="604"/>
        <v>0</v>
      </c>
      <c r="L114">
        <f t="shared" si="604"/>
        <v>0</v>
      </c>
      <c r="M114">
        <f t="shared" si="604"/>
        <v>0</v>
      </c>
      <c r="N114">
        <f t="shared" si="604"/>
        <v>0</v>
      </c>
      <c r="O114">
        <f t="shared" si="604"/>
        <v>0</v>
      </c>
      <c r="P114">
        <f t="shared" si="604"/>
        <v>0</v>
      </c>
      <c r="Q114">
        <f t="shared" si="604"/>
        <v>0</v>
      </c>
      <c r="R114">
        <f t="shared" si="605"/>
        <v>0</v>
      </c>
      <c r="S114">
        <f t="shared" si="605"/>
        <v>0</v>
      </c>
      <c r="T114">
        <f t="shared" si="605"/>
        <v>0</v>
      </c>
      <c r="U114">
        <f t="shared" si="605"/>
        <v>0</v>
      </c>
      <c r="V114">
        <f t="shared" si="605"/>
        <v>0</v>
      </c>
      <c r="W114">
        <f t="shared" si="605"/>
        <v>0</v>
      </c>
      <c r="X114">
        <f t="shared" si="605"/>
        <v>0</v>
      </c>
      <c r="Y114">
        <f t="shared" si="605"/>
        <v>0</v>
      </c>
      <c r="Z114">
        <f t="shared" si="605"/>
        <v>0</v>
      </c>
      <c r="AA114">
        <f t="shared" si="605"/>
        <v>0</v>
      </c>
      <c r="AB114">
        <f t="shared" si="606"/>
        <v>0</v>
      </c>
      <c r="AC114">
        <f t="shared" si="606"/>
        <v>0</v>
      </c>
      <c r="AD114">
        <f t="shared" si="606"/>
        <v>0</v>
      </c>
      <c r="AE114">
        <f t="shared" si="606"/>
        <v>0</v>
      </c>
      <c r="AF114">
        <f t="shared" si="606"/>
        <v>0</v>
      </c>
      <c r="AG114">
        <f t="shared" si="606"/>
        <v>0</v>
      </c>
      <c r="AH114">
        <f t="shared" si="606"/>
        <v>0</v>
      </c>
      <c r="AI114">
        <f t="shared" si="606"/>
        <v>0</v>
      </c>
      <c r="AJ114">
        <f t="shared" si="606"/>
        <v>0</v>
      </c>
      <c r="AK114">
        <f t="shared" si="606"/>
        <v>0</v>
      </c>
      <c r="AL114">
        <f t="shared" si="607"/>
        <v>0</v>
      </c>
      <c r="AM114">
        <f t="shared" si="607"/>
        <v>0</v>
      </c>
      <c r="AN114">
        <f t="shared" si="607"/>
        <v>0</v>
      </c>
      <c r="AO114">
        <f t="shared" si="607"/>
        <v>0</v>
      </c>
      <c r="AP114">
        <f t="shared" si="607"/>
        <v>0</v>
      </c>
      <c r="AQ114">
        <f t="shared" si="607"/>
        <v>0</v>
      </c>
      <c r="AR114">
        <f t="shared" si="607"/>
        <v>0</v>
      </c>
      <c r="AS114">
        <f t="shared" si="607"/>
        <v>0</v>
      </c>
      <c r="AT114">
        <f t="shared" si="607"/>
        <v>0</v>
      </c>
      <c r="AU114">
        <f t="shared" si="607"/>
        <v>0</v>
      </c>
      <c r="AV114">
        <f t="shared" si="608"/>
        <v>0</v>
      </c>
      <c r="AW114">
        <f t="shared" si="608"/>
        <v>0</v>
      </c>
      <c r="AX114">
        <f t="shared" si="608"/>
        <v>0</v>
      </c>
      <c r="AY114">
        <f t="shared" si="608"/>
        <v>0</v>
      </c>
      <c r="AZ114">
        <f t="shared" si="608"/>
        <v>0</v>
      </c>
      <c r="BA114">
        <f t="shared" si="608"/>
        <v>0</v>
      </c>
      <c r="BB114">
        <f t="shared" si="608"/>
        <v>0</v>
      </c>
      <c r="BC114">
        <f t="shared" si="608"/>
        <v>0</v>
      </c>
      <c r="BD114">
        <f t="shared" si="608"/>
        <v>0</v>
      </c>
      <c r="BE114">
        <f t="shared" si="608"/>
        <v>0</v>
      </c>
      <c r="BF114">
        <f t="shared" si="609"/>
        <v>0</v>
      </c>
      <c r="BG114">
        <f t="shared" si="609"/>
        <v>0</v>
      </c>
      <c r="BH114">
        <f t="shared" si="609"/>
        <v>0</v>
      </c>
      <c r="BI114">
        <f t="shared" si="609"/>
        <v>0</v>
      </c>
      <c r="BJ114">
        <f t="shared" si="609"/>
        <v>0</v>
      </c>
      <c r="BK114">
        <f t="shared" si="609"/>
        <v>0</v>
      </c>
      <c r="BL114">
        <f t="shared" si="609"/>
        <v>0</v>
      </c>
      <c r="BM114">
        <f t="shared" si="609"/>
        <v>0</v>
      </c>
      <c r="BN114">
        <f t="shared" si="609"/>
        <v>0</v>
      </c>
      <c r="BO114">
        <f t="shared" si="609"/>
        <v>0</v>
      </c>
      <c r="BP114">
        <f t="shared" si="610"/>
        <v>0</v>
      </c>
      <c r="BQ114">
        <f t="shared" si="610"/>
        <v>0</v>
      </c>
      <c r="BR114">
        <f t="shared" si="610"/>
        <v>0</v>
      </c>
      <c r="BS114">
        <f t="shared" si="610"/>
        <v>0</v>
      </c>
      <c r="BT114">
        <f t="shared" si="610"/>
        <v>0</v>
      </c>
      <c r="BU114">
        <f t="shared" si="610"/>
        <v>0</v>
      </c>
      <c r="BV114">
        <f t="shared" si="610"/>
        <v>0</v>
      </c>
      <c r="BW114">
        <f t="shared" si="610"/>
        <v>0</v>
      </c>
      <c r="BX114">
        <f t="shared" si="610"/>
        <v>0</v>
      </c>
      <c r="BY114">
        <f t="shared" si="610"/>
        <v>0</v>
      </c>
      <c r="BZ114">
        <f t="shared" si="611"/>
        <v>0</v>
      </c>
      <c r="CA114">
        <f t="shared" si="611"/>
        <v>0</v>
      </c>
      <c r="CB114">
        <f t="shared" si="611"/>
        <v>0</v>
      </c>
      <c r="CC114">
        <f t="shared" si="611"/>
        <v>0</v>
      </c>
      <c r="CD114">
        <f t="shared" si="611"/>
        <v>0</v>
      </c>
      <c r="CE114">
        <f t="shared" si="611"/>
        <v>0</v>
      </c>
      <c r="CF114">
        <f t="shared" si="611"/>
        <v>0</v>
      </c>
      <c r="CG114">
        <f t="shared" si="611"/>
        <v>0</v>
      </c>
      <c r="CH114">
        <f t="shared" si="611"/>
        <v>0</v>
      </c>
      <c r="CI114">
        <f t="shared" si="611"/>
        <v>0</v>
      </c>
      <c r="CJ114">
        <f t="shared" si="612"/>
        <v>0</v>
      </c>
      <c r="CK114">
        <f t="shared" si="612"/>
        <v>0</v>
      </c>
      <c r="CL114">
        <f t="shared" si="612"/>
        <v>0</v>
      </c>
      <c r="CM114">
        <f t="shared" si="612"/>
        <v>0</v>
      </c>
      <c r="CN114">
        <f t="shared" si="612"/>
        <v>0</v>
      </c>
      <c r="CO114">
        <f t="shared" si="612"/>
        <v>0</v>
      </c>
      <c r="CP114">
        <f t="shared" si="612"/>
        <v>0</v>
      </c>
      <c r="CQ114">
        <f t="shared" si="612"/>
        <v>0</v>
      </c>
      <c r="CR114">
        <f t="shared" si="612"/>
        <v>0</v>
      </c>
      <c r="CS114">
        <f t="shared" si="612"/>
        <v>0</v>
      </c>
      <c r="CT114">
        <f t="shared" si="613"/>
        <v>0</v>
      </c>
      <c r="CU114">
        <f t="shared" si="613"/>
        <v>0</v>
      </c>
      <c r="CV114">
        <f t="shared" si="613"/>
        <v>0</v>
      </c>
      <c r="CW114">
        <f t="shared" si="613"/>
        <v>0</v>
      </c>
      <c r="CX114">
        <f t="shared" si="613"/>
        <v>0</v>
      </c>
      <c r="CY114">
        <f t="shared" si="613"/>
        <v>0</v>
      </c>
      <c r="CZ114">
        <f t="shared" si="613"/>
        <v>0</v>
      </c>
      <c r="DA114">
        <f t="shared" si="613"/>
        <v>0</v>
      </c>
      <c r="DB114">
        <f t="shared" si="613"/>
        <v>0</v>
      </c>
      <c r="DC114">
        <f t="shared" si="613"/>
        <v>0</v>
      </c>
      <c r="DD114">
        <f t="shared" si="614"/>
        <v>0</v>
      </c>
      <c r="DE114">
        <f t="shared" si="614"/>
        <v>0</v>
      </c>
      <c r="DF114">
        <f t="shared" si="614"/>
        <v>0</v>
      </c>
      <c r="DG114">
        <f t="shared" si="614"/>
        <v>0</v>
      </c>
      <c r="DH114">
        <f t="shared" si="614"/>
        <v>0</v>
      </c>
      <c r="DI114">
        <f t="shared" si="614"/>
        <v>0</v>
      </c>
      <c r="DJ114">
        <f t="shared" si="614"/>
        <v>0</v>
      </c>
      <c r="DK114">
        <f t="shared" si="614"/>
        <v>0</v>
      </c>
      <c r="DL114">
        <f t="shared" si="614"/>
        <v>0</v>
      </c>
      <c r="DM114">
        <f t="shared" si="614"/>
        <v>0</v>
      </c>
      <c r="DN114">
        <f t="shared" si="615"/>
        <v>0</v>
      </c>
      <c r="DO114">
        <f t="shared" si="615"/>
        <v>0</v>
      </c>
      <c r="DP114">
        <f t="shared" si="615"/>
        <v>0</v>
      </c>
      <c r="DQ114">
        <f t="shared" si="615"/>
        <v>0</v>
      </c>
      <c r="DR114">
        <f t="shared" si="615"/>
        <v>0</v>
      </c>
      <c r="DS114">
        <f t="shared" si="615"/>
        <v>0</v>
      </c>
      <c r="DT114">
        <f t="shared" si="615"/>
        <v>0</v>
      </c>
      <c r="DU114">
        <f t="shared" si="615"/>
        <v>0</v>
      </c>
      <c r="DV114">
        <f t="shared" si="615"/>
        <v>0</v>
      </c>
      <c r="DW114">
        <v>0</v>
      </c>
      <c r="DY114" s="10">
        <v>109</v>
      </c>
      <c r="DZ114">
        <f t="shared" si="484"/>
        <v>0</v>
      </c>
      <c r="EA114">
        <f t="shared" si="485"/>
        <v>0</v>
      </c>
      <c r="EB114">
        <f t="shared" si="486"/>
        <v>0</v>
      </c>
      <c r="EC114">
        <f t="shared" si="487"/>
        <v>0</v>
      </c>
      <c r="ED114">
        <f t="shared" si="488"/>
        <v>0</v>
      </c>
      <c r="EE114">
        <f t="shared" si="489"/>
        <v>0</v>
      </c>
      <c r="EF114">
        <f t="shared" si="490"/>
        <v>0</v>
      </c>
      <c r="EG114">
        <f t="shared" si="491"/>
        <v>0</v>
      </c>
      <c r="EH114">
        <f t="shared" si="492"/>
        <v>0</v>
      </c>
      <c r="EI114">
        <f t="shared" si="493"/>
        <v>0</v>
      </c>
      <c r="EJ114">
        <f t="shared" si="494"/>
        <v>0</v>
      </c>
      <c r="EK114">
        <f t="shared" si="495"/>
        <v>0</v>
      </c>
      <c r="EL114">
        <f t="shared" si="496"/>
        <v>0</v>
      </c>
      <c r="EM114">
        <f t="shared" si="497"/>
        <v>0</v>
      </c>
      <c r="EN114">
        <f t="shared" si="498"/>
        <v>0</v>
      </c>
      <c r="EO114">
        <f t="shared" si="499"/>
        <v>0</v>
      </c>
      <c r="EP114">
        <f t="shared" si="500"/>
        <v>0</v>
      </c>
      <c r="EQ114">
        <f t="shared" si="501"/>
        <v>0</v>
      </c>
      <c r="ER114">
        <f t="shared" si="502"/>
        <v>0</v>
      </c>
      <c r="ES114">
        <f t="shared" si="503"/>
        <v>0</v>
      </c>
      <c r="ET114">
        <f t="shared" si="504"/>
        <v>0</v>
      </c>
      <c r="EU114">
        <f t="shared" si="505"/>
        <v>0</v>
      </c>
      <c r="EV114">
        <f t="shared" si="506"/>
        <v>0</v>
      </c>
      <c r="EW114">
        <f t="shared" si="507"/>
        <v>0</v>
      </c>
      <c r="EX114">
        <f t="shared" si="508"/>
        <v>0</v>
      </c>
      <c r="EY114">
        <f t="shared" si="509"/>
        <v>0</v>
      </c>
      <c r="EZ114">
        <f t="shared" si="510"/>
        <v>0</v>
      </c>
      <c r="FA114">
        <f t="shared" si="511"/>
        <v>0</v>
      </c>
      <c r="FB114">
        <f t="shared" si="512"/>
        <v>0</v>
      </c>
      <c r="FC114">
        <f t="shared" si="513"/>
        <v>0</v>
      </c>
      <c r="FD114">
        <f t="shared" si="514"/>
        <v>0</v>
      </c>
      <c r="FE114">
        <f t="shared" si="515"/>
        <v>0</v>
      </c>
      <c r="FF114">
        <f t="shared" si="516"/>
        <v>0</v>
      </c>
      <c r="FG114">
        <f t="shared" si="517"/>
        <v>0</v>
      </c>
      <c r="FH114">
        <f t="shared" si="518"/>
        <v>0</v>
      </c>
      <c r="FI114">
        <f t="shared" si="519"/>
        <v>0</v>
      </c>
      <c r="FJ114">
        <f t="shared" si="520"/>
        <v>0</v>
      </c>
      <c r="FK114">
        <f t="shared" si="521"/>
        <v>0</v>
      </c>
      <c r="FL114">
        <f t="shared" si="522"/>
        <v>0</v>
      </c>
      <c r="FM114">
        <f t="shared" si="523"/>
        <v>0</v>
      </c>
      <c r="FN114">
        <f t="shared" si="524"/>
        <v>0</v>
      </c>
      <c r="FO114">
        <f t="shared" si="525"/>
        <v>0</v>
      </c>
      <c r="FP114">
        <f t="shared" si="526"/>
        <v>0</v>
      </c>
      <c r="FQ114">
        <f t="shared" si="527"/>
        <v>0</v>
      </c>
      <c r="FR114">
        <f t="shared" si="528"/>
        <v>0</v>
      </c>
      <c r="FS114">
        <f t="shared" si="529"/>
        <v>0</v>
      </c>
      <c r="FT114">
        <f t="shared" si="530"/>
        <v>0</v>
      </c>
      <c r="FU114">
        <f t="shared" si="531"/>
        <v>0</v>
      </c>
      <c r="FV114">
        <f t="shared" si="532"/>
        <v>0</v>
      </c>
      <c r="FW114">
        <f t="shared" si="533"/>
        <v>0</v>
      </c>
      <c r="FX114">
        <f t="shared" si="534"/>
        <v>0</v>
      </c>
      <c r="FY114">
        <f t="shared" si="535"/>
        <v>0</v>
      </c>
      <c r="FZ114">
        <f t="shared" si="536"/>
        <v>0</v>
      </c>
      <c r="GA114">
        <f t="shared" si="537"/>
        <v>0</v>
      </c>
      <c r="GB114">
        <f t="shared" si="538"/>
        <v>0</v>
      </c>
      <c r="GC114">
        <f t="shared" si="539"/>
        <v>0</v>
      </c>
      <c r="GD114">
        <f t="shared" si="540"/>
        <v>0</v>
      </c>
      <c r="GE114">
        <f t="shared" si="541"/>
        <v>0</v>
      </c>
      <c r="GF114">
        <f t="shared" si="542"/>
        <v>0</v>
      </c>
      <c r="GG114">
        <f t="shared" si="543"/>
        <v>0</v>
      </c>
      <c r="GH114">
        <f t="shared" si="544"/>
        <v>0</v>
      </c>
      <c r="GI114">
        <f t="shared" si="545"/>
        <v>0</v>
      </c>
      <c r="GJ114">
        <f t="shared" si="546"/>
        <v>0</v>
      </c>
      <c r="GK114">
        <f t="shared" si="547"/>
        <v>0</v>
      </c>
      <c r="GL114">
        <f t="shared" si="548"/>
        <v>0</v>
      </c>
      <c r="GM114">
        <f t="shared" si="549"/>
        <v>0</v>
      </c>
      <c r="GN114">
        <f t="shared" si="550"/>
        <v>0</v>
      </c>
      <c r="GO114">
        <f t="shared" si="551"/>
        <v>0</v>
      </c>
      <c r="GP114">
        <f t="shared" si="552"/>
        <v>0</v>
      </c>
      <c r="GQ114">
        <f t="shared" si="553"/>
        <v>0</v>
      </c>
      <c r="GR114">
        <f t="shared" si="554"/>
        <v>0</v>
      </c>
      <c r="GS114">
        <f t="shared" si="555"/>
        <v>0</v>
      </c>
      <c r="GT114">
        <f t="shared" si="556"/>
        <v>0</v>
      </c>
      <c r="GU114">
        <f t="shared" si="557"/>
        <v>0</v>
      </c>
      <c r="GV114">
        <f t="shared" si="558"/>
        <v>0</v>
      </c>
      <c r="GW114">
        <f t="shared" si="559"/>
        <v>0</v>
      </c>
      <c r="GX114">
        <f t="shared" si="560"/>
        <v>0</v>
      </c>
      <c r="GY114">
        <f t="shared" si="561"/>
        <v>0</v>
      </c>
      <c r="GZ114">
        <f t="shared" si="562"/>
        <v>0</v>
      </c>
      <c r="HA114">
        <f t="shared" si="563"/>
        <v>0</v>
      </c>
      <c r="HB114">
        <f t="shared" si="564"/>
        <v>0</v>
      </c>
      <c r="HC114">
        <f t="shared" si="565"/>
        <v>0</v>
      </c>
      <c r="HD114">
        <f t="shared" si="566"/>
        <v>0</v>
      </c>
      <c r="HE114">
        <f t="shared" si="567"/>
        <v>0</v>
      </c>
      <c r="HF114">
        <f t="shared" si="568"/>
        <v>0</v>
      </c>
      <c r="HG114">
        <f t="shared" si="569"/>
        <v>0</v>
      </c>
      <c r="HH114">
        <f t="shared" si="570"/>
        <v>0</v>
      </c>
      <c r="HI114">
        <f t="shared" si="571"/>
        <v>0</v>
      </c>
      <c r="HJ114">
        <f t="shared" si="572"/>
        <v>0</v>
      </c>
      <c r="HK114">
        <f t="shared" si="573"/>
        <v>0</v>
      </c>
      <c r="HL114">
        <f t="shared" si="574"/>
        <v>0</v>
      </c>
      <c r="HM114">
        <f t="shared" si="575"/>
        <v>0</v>
      </c>
      <c r="HN114">
        <f t="shared" si="576"/>
        <v>0</v>
      </c>
      <c r="HO114">
        <f t="shared" si="577"/>
        <v>0</v>
      </c>
      <c r="HP114">
        <f t="shared" si="578"/>
        <v>0</v>
      </c>
      <c r="HQ114">
        <f t="shared" si="579"/>
        <v>0</v>
      </c>
      <c r="HR114">
        <f t="shared" si="580"/>
        <v>0</v>
      </c>
      <c r="HS114">
        <f t="shared" si="581"/>
        <v>0</v>
      </c>
      <c r="HT114">
        <f t="shared" si="582"/>
        <v>0</v>
      </c>
      <c r="HU114">
        <f t="shared" si="583"/>
        <v>0</v>
      </c>
      <c r="HV114">
        <f t="shared" si="584"/>
        <v>0</v>
      </c>
      <c r="HW114">
        <f t="shared" si="585"/>
        <v>0</v>
      </c>
      <c r="HX114">
        <f t="shared" si="586"/>
        <v>0</v>
      </c>
      <c r="HY114">
        <f t="shared" si="587"/>
        <v>0</v>
      </c>
      <c r="HZ114">
        <f t="shared" si="588"/>
        <v>0</v>
      </c>
      <c r="IA114">
        <f t="shared" si="589"/>
        <v>0</v>
      </c>
      <c r="IB114">
        <f t="shared" si="590"/>
        <v>0</v>
      </c>
      <c r="IC114">
        <f t="shared" si="591"/>
        <v>0</v>
      </c>
      <c r="ID114">
        <f t="shared" si="592"/>
        <v>0</v>
      </c>
      <c r="IE114">
        <f t="shared" si="593"/>
        <v>0</v>
      </c>
      <c r="IF114">
        <f t="shared" si="594"/>
        <v>0</v>
      </c>
      <c r="IG114">
        <f t="shared" si="595"/>
        <v>0</v>
      </c>
      <c r="IH114">
        <f t="shared" si="596"/>
        <v>0</v>
      </c>
      <c r="II114">
        <f t="shared" si="597"/>
        <v>0</v>
      </c>
      <c r="IJ114">
        <f t="shared" si="598"/>
        <v>0</v>
      </c>
      <c r="IK114">
        <f t="shared" si="599"/>
        <v>0</v>
      </c>
      <c r="IL114">
        <f t="shared" si="600"/>
        <v>0</v>
      </c>
      <c r="IM114">
        <f t="shared" si="601"/>
        <v>0</v>
      </c>
      <c r="IN114">
        <f t="shared" si="602"/>
        <v>0</v>
      </c>
      <c r="IO114">
        <f t="shared" si="603"/>
        <v>0</v>
      </c>
    </row>
    <row r="115" spans="1:249" ht="15">
      <c r="A115" s="11">
        <v>110</v>
      </c>
      <c r="B115" s="11" t="str">
        <f>IF(A115&lt;=$E$2,Inputs!A115,"")</f>
        <v/>
      </c>
      <c r="C115" s="11">
        <f>IF(A115&lt;=$E$2,Inputs!D115,0)</f>
        <v>0</v>
      </c>
      <c r="D115" s="11">
        <f>IF(A115&lt;=$E$2,Inputs!F115,0)</f>
        <v>0</v>
      </c>
      <c r="E115" s="11">
        <f t="shared" si="483"/>
        <v>0</v>
      </c>
      <c r="G115" s="9">
        <v>110</v>
      </c>
      <c r="H115">
        <f t="shared" si="604"/>
        <v>0</v>
      </c>
      <c r="I115">
        <f t="shared" si="604"/>
        <v>0</v>
      </c>
      <c r="J115">
        <f t="shared" si="604"/>
        <v>0</v>
      </c>
      <c r="K115">
        <f t="shared" si="604"/>
        <v>0</v>
      </c>
      <c r="L115">
        <f t="shared" si="604"/>
        <v>0</v>
      </c>
      <c r="M115">
        <f t="shared" si="604"/>
        <v>0</v>
      </c>
      <c r="N115">
        <f t="shared" si="604"/>
        <v>0</v>
      </c>
      <c r="O115">
        <f t="shared" si="604"/>
        <v>0</v>
      </c>
      <c r="P115">
        <f t="shared" si="604"/>
        <v>0</v>
      </c>
      <c r="Q115">
        <f t="shared" si="604"/>
        <v>0</v>
      </c>
      <c r="R115">
        <f t="shared" si="605"/>
        <v>0</v>
      </c>
      <c r="S115">
        <f t="shared" si="605"/>
        <v>0</v>
      </c>
      <c r="T115">
        <f t="shared" si="605"/>
        <v>0</v>
      </c>
      <c r="U115">
        <f t="shared" si="605"/>
        <v>0</v>
      </c>
      <c r="V115">
        <f t="shared" si="605"/>
        <v>0</v>
      </c>
      <c r="W115">
        <f t="shared" si="605"/>
        <v>0</v>
      </c>
      <c r="X115">
        <f t="shared" si="605"/>
        <v>0</v>
      </c>
      <c r="Y115">
        <f t="shared" si="605"/>
        <v>0</v>
      </c>
      <c r="Z115">
        <f t="shared" si="605"/>
        <v>0</v>
      </c>
      <c r="AA115">
        <f t="shared" si="605"/>
        <v>0</v>
      </c>
      <c r="AB115">
        <f t="shared" si="606"/>
        <v>0</v>
      </c>
      <c r="AC115">
        <f t="shared" si="606"/>
        <v>0</v>
      </c>
      <c r="AD115">
        <f t="shared" si="606"/>
        <v>0</v>
      </c>
      <c r="AE115">
        <f t="shared" si="606"/>
        <v>0</v>
      </c>
      <c r="AF115">
        <f t="shared" si="606"/>
        <v>0</v>
      </c>
      <c r="AG115">
        <f t="shared" si="606"/>
        <v>0</v>
      </c>
      <c r="AH115">
        <f t="shared" si="606"/>
        <v>0</v>
      </c>
      <c r="AI115">
        <f t="shared" si="606"/>
        <v>0</v>
      </c>
      <c r="AJ115">
        <f t="shared" si="606"/>
        <v>0</v>
      </c>
      <c r="AK115">
        <f t="shared" si="606"/>
        <v>0</v>
      </c>
      <c r="AL115">
        <f t="shared" si="607"/>
        <v>0</v>
      </c>
      <c r="AM115">
        <f t="shared" si="607"/>
        <v>0</v>
      </c>
      <c r="AN115">
        <f t="shared" si="607"/>
        <v>0</v>
      </c>
      <c r="AO115">
        <f t="shared" si="607"/>
        <v>0</v>
      </c>
      <c r="AP115">
        <f t="shared" si="607"/>
        <v>0</v>
      </c>
      <c r="AQ115">
        <f t="shared" si="607"/>
        <v>0</v>
      </c>
      <c r="AR115">
        <f t="shared" si="607"/>
        <v>0</v>
      </c>
      <c r="AS115">
        <f t="shared" si="607"/>
        <v>0</v>
      </c>
      <c r="AT115">
        <f t="shared" si="607"/>
        <v>0</v>
      </c>
      <c r="AU115">
        <f t="shared" si="607"/>
        <v>0</v>
      </c>
      <c r="AV115">
        <f t="shared" si="608"/>
        <v>0</v>
      </c>
      <c r="AW115">
        <f t="shared" si="608"/>
        <v>0</v>
      </c>
      <c r="AX115">
        <f t="shared" si="608"/>
        <v>0</v>
      </c>
      <c r="AY115">
        <f t="shared" si="608"/>
        <v>0</v>
      </c>
      <c r="AZ115">
        <f t="shared" si="608"/>
        <v>0</v>
      </c>
      <c r="BA115">
        <f t="shared" si="608"/>
        <v>0</v>
      </c>
      <c r="BB115">
        <f t="shared" si="608"/>
        <v>0</v>
      </c>
      <c r="BC115">
        <f t="shared" si="608"/>
        <v>0</v>
      </c>
      <c r="BD115">
        <f t="shared" si="608"/>
        <v>0</v>
      </c>
      <c r="BE115">
        <f t="shared" si="608"/>
        <v>0</v>
      </c>
      <c r="BF115">
        <f t="shared" si="609"/>
        <v>0</v>
      </c>
      <c r="BG115">
        <f t="shared" si="609"/>
        <v>0</v>
      </c>
      <c r="BH115">
        <f t="shared" si="609"/>
        <v>0</v>
      </c>
      <c r="BI115">
        <f t="shared" si="609"/>
        <v>0</v>
      </c>
      <c r="BJ115">
        <f t="shared" si="609"/>
        <v>0</v>
      </c>
      <c r="BK115">
        <f t="shared" si="609"/>
        <v>0</v>
      </c>
      <c r="BL115">
        <f t="shared" si="609"/>
        <v>0</v>
      </c>
      <c r="BM115">
        <f t="shared" si="609"/>
        <v>0</v>
      </c>
      <c r="BN115">
        <f t="shared" si="609"/>
        <v>0</v>
      </c>
      <c r="BO115">
        <f t="shared" si="609"/>
        <v>0</v>
      </c>
      <c r="BP115">
        <f t="shared" si="610"/>
        <v>0</v>
      </c>
      <c r="BQ115">
        <f t="shared" si="610"/>
        <v>0</v>
      </c>
      <c r="BR115">
        <f t="shared" si="610"/>
        <v>0</v>
      </c>
      <c r="BS115">
        <f t="shared" si="610"/>
        <v>0</v>
      </c>
      <c r="BT115">
        <f t="shared" si="610"/>
        <v>0</v>
      </c>
      <c r="BU115">
        <f t="shared" si="610"/>
        <v>0</v>
      </c>
      <c r="BV115">
        <f t="shared" si="610"/>
        <v>0</v>
      </c>
      <c r="BW115">
        <f t="shared" si="610"/>
        <v>0</v>
      </c>
      <c r="BX115">
        <f t="shared" si="610"/>
        <v>0</v>
      </c>
      <c r="BY115">
        <f t="shared" si="610"/>
        <v>0</v>
      </c>
      <c r="BZ115">
        <f t="shared" si="611"/>
        <v>0</v>
      </c>
      <c r="CA115">
        <f t="shared" si="611"/>
        <v>0</v>
      </c>
      <c r="CB115">
        <f t="shared" si="611"/>
        <v>0</v>
      </c>
      <c r="CC115">
        <f t="shared" si="611"/>
        <v>0</v>
      </c>
      <c r="CD115">
        <f t="shared" si="611"/>
        <v>0</v>
      </c>
      <c r="CE115">
        <f t="shared" si="611"/>
        <v>0</v>
      </c>
      <c r="CF115">
        <f t="shared" si="611"/>
        <v>0</v>
      </c>
      <c r="CG115">
        <f t="shared" si="611"/>
        <v>0</v>
      </c>
      <c r="CH115">
        <f t="shared" si="611"/>
        <v>0</v>
      </c>
      <c r="CI115">
        <f t="shared" si="611"/>
        <v>0</v>
      </c>
      <c r="CJ115">
        <f t="shared" si="612"/>
        <v>0</v>
      </c>
      <c r="CK115">
        <f t="shared" si="612"/>
        <v>0</v>
      </c>
      <c r="CL115">
        <f t="shared" si="612"/>
        <v>0</v>
      </c>
      <c r="CM115">
        <f t="shared" si="612"/>
        <v>0</v>
      </c>
      <c r="CN115">
        <f t="shared" si="612"/>
        <v>0</v>
      </c>
      <c r="CO115">
        <f t="shared" si="612"/>
        <v>0</v>
      </c>
      <c r="CP115">
        <f t="shared" si="612"/>
        <v>0</v>
      </c>
      <c r="CQ115">
        <f t="shared" si="612"/>
        <v>0</v>
      </c>
      <c r="CR115">
        <f t="shared" si="612"/>
        <v>0</v>
      </c>
      <c r="CS115">
        <f t="shared" si="612"/>
        <v>0</v>
      </c>
      <c r="CT115">
        <f t="shared" si="613"/>
        <v>0</v>
      </c>
      <c r="CU115">
        <f t="shared" si="613"/>
        <v>0</v>
      </c>
      <c r="CV115">
        <f t="shared" si="613"/>
        <v>0</v>
      </c>
      <c r="CW115">
        <f t="shared" si="613"/>
        <v>0</v>
      </c>
      <c r="CX115">
        <f t="shared" si="613"/>
        <v>0</v>
      </c>
      <c r="CY115">
        <f t="shared" si="613"/>
        <v>0</v>
      </c>
      <c r="CZ115">
        <f t="shared" si="613"/>
        <v>0</v>
      </c>
      <c r="DA115">
        <f t="shared" si="613"/>
        <v>0</v>
      </c>
      <c r="DB115">
        <f t="shared" si="613"/>
        <v>0</v>
      </c>
      <c r="DC115">
        <f t="shared" si="613"/>
        <v>0</v>
      </c>
      <c r="DD115">
        <f t="shared" si="614"/>
        <v>0</v>
      </c>
      <c r="DE115">
        <f t="shared" si="614"/>
        <v>0</v>
      </c>
      <c r="DF115">
        <f t="shared" si="614"/>
        <v>0</v>
      </c>
      <c r="DG115">
        <f t="shared" si="614"/>
        <v>0</v>
      </c>
      <c r="DH115">
        <f t="shared" si="614"/>
        <v>0</v>
      </c>
      <c r="DI115">
        <f t="shared" si="614"/>
        <v>0</v>
      </c>
      <c r="DJ115">
        <f t="shared" si="614"/>
        <v>0</v>
      </c>
      <c r="DK115">
        <f t="shared" si="614"/>
        <v>0</v>
      </c>
      <c r="DL115">
        <f t="shared" si="614"/>
        <v>0</v>
      </c>
      <c r="DM115">
        <f t="shared" si="614"/>
        <v>0</v>
      </c>
      <c r="DN115">
        <f t="shared" si="615"/>
        <v>0</v>
      </c>
      <c r="DO115">
        <f t="shared" si="615"/>
        <v>0</v>
      </c>
      <c r="DP115">
        <f t="shared" si="615"/>
        <v>0</v>
      </c>
      <c r="DQ115">
        <f t="shared" si="615"/>
        <v>0</v>
      </c>
      <c r="DR115">
        <f t="shared" si="615"/>
        <v>0</v>
      </c>
      <c r="DS115">
        <f t="shared" si="615"/>
        <v>0</v>
      </c>
      <c r="DT115">
        <f t="shared" si="615"/>
        <v>0</v>
      </c>
      <c r="DU115">
        <f t="shared" si="615"/>
        <v>0</v>
      </c>
      <c r="DV115">
        <f t="shared" si="615"/>
        <v>0</v>
      </c>
      <c r="DW115">
        <v>0</v>
      </c>
      <c r="DY115" s="10">
        <v>110</v>
      </c>
      <c r="DZ115">
        <f t="shared" si="484"/>
        <v>0</v>
      </c>
      <c r="EA115">
        <f t="shared" si="485"/>
        <v>0</v>
      </c>
      <c r="EB115">
        <f t="shared" si="486"/>
        <v>0</v>
      </c>
      <c r="EC115">
        <f t="shared" si="487"/>
        <v>0</v>
      </c>
      <c r="ED115">
        <f t="shared" si="488"/>
        <v>0</v>
      </c>
      <c r="EE115">
        <f t="shared" si="489"/>
        <v>0</v>
      </c>
      <c r="EF115">
        <f t="shared" si="490"/>
        <v>0</v>
      </c>
      <c r="EG115">
        <f t="shared" si="491"/>
        <v>0</v>
      </c>
      <c r="EH115">
        <f t="shared" si="492"/>
        <v>0</v>
      </c>
      <c r="EI115">
        <f t="shared" si="493"/>
        <v>0</v>
      </c>
      <c r="EJ115">
        <f t="shared" si="494"/>
        <v>0</v>
      </c>
      <c r="EK115">
        <f t="shared" si="495"/>
        <v>0</v>
      </c>
      <c r="EL115">
        <f t="shared" si="496"/>
        <v>0</v>
      </c>
      <c r="EM115">
        <f t="shared" si="497"/>
        <v>0</v>
      </c>
      <c r="EN115">
        <f t="shared" si="498"/>
        <v>0</v>
      </c>
      <c r="EO115">
        <f t="shared" si="499"/>
        <v>0</v>
      </c>
      <c r="EP115">
        <f t="shared" si="500"/>
        <v>0</v>
      </c>
      <c r="EQ115">
        <f t="shared" si="501"/>
        <v>0</v>
      </c>
      <c r="ER115">
        <f t="shared" si="502"/>
        <v>0</v>
      </c>
      <c r="ES115">
        <f t="shared" si="503"/>
        <v>0</v>
      </c>
      <c r="ET115">
        <f t="shared" si="504"/>
        <v>0</v>
      </c>
      <c r="EU115">
        <f t="shared" si="505"/>
        <v>0</v>
      </c>
      <c r="EV115">
        <f t="shared" si="506"/>
        <v>0</v>
      </c>
      <c r="EW115">
        <f t="shared" si="507"/>
        <v>0</v>
      </c>
      <c r="EX115">
        <f t="shared" si="508"/>
        <v>0</v>
      </c>
      <c r="EY115">
        <f t="shared" si="509"/>
        <v>0</v>
      </c>
      <c r="EZ115">
        <f t="shared" si="510"/>
        <v>0</v>
      </c>
      <c r="FA115">
        <f t="shared" si="511"/>
        <v>0</v>
      </c>
      <c r="FB115">
        <f t="shared" si="512"/>
        <v>0</v>
      </c>
      <c r="FC115">
        <f t="shared" si="513"/>
        <v>0</v>
      </c>
      <c r="FD115">
        <f t="shared" si="514"/>
        <v>0</v>
      </c>
      <c r="FE115">
        <f t="shared" si="515"/>
        <v>0</v>
      </c>
      <c r="FF115">
        <f t="shared" si="516"/>
        <v>0</v>
      </c>
      <c r="FG115">
        <f t="shared" si="517"/>
        <v>0</v>
      </c>
      <c r="FH115">
        <f t="shared" si="518"/>
        <v>0</v>
      </c>
      <c r="FI115">
        <f t="shared" si="519"/>
        <v>0</v>
      </c>
      <c r="FJ115">
        <f t="shared" si="520"/>
        <v>0</v>
      </c>
      <c r="FK115">
        <f t="shared" si="521"/>
        <v>0</v>
      </c>
      <c r="FL115">
        <f t="shared" si="522"/>
        <v>0</v>
      </c>
      <c r="FM115">
        <f t="shared" si="523"/>
        <v>0</v>
      </c>
      <c r="FN115">
        <f t="shared" si="524"/>
        <v>0</v>
      </c>
      <c r="FO115">
        <f t="shared" si="525"/>
        <v>0</v>
      </c>
      <c r="FP115">
        <f t="shared" si="526"/>
        <v>0</v>
      </c>
      <c r="FQ115">
        <f t="shared" si="527"/>
        <v>0</v>
      </c>
      <c r="FR115">
        <f t="shared" si="528"/>
        <v>0</v>
      </c>
      <c r="FS115">
        <f t="shared" si="529"/>
        <v>0</v>
      </c>
      <c r="FT115">
        <f t="shared" si="530"/>
        <v>0</v>
      </c>
      <c r="FU115">
        <f t="shared" si="531"/>
        <v>0</v>
      </c>
      <c r="FV115">
        <f t="shared" si="532"/>
        <v>0</v>
      </c>
      <c r="FW115">
        <f t="shared" si="533"/>
        <v>0</v>
      </c>
      <c r="FX115">
        <f t="shared" si="534"/>
        <v>0</v>
      </c>
      <c r="FY115">
        <f t="shared" si="535"/>
        <v>0</v>
      </c>
      <c r="FZ115">
        <f t="shared" si="536"/>
        <v>0</v>
      </c>
      <c r="GA115">
        <f t="shared" si="537"/>
        <v>0</v>
      </c>
      <c r="GB115">
        <f t="shared" si="538"/>
        <v>0</v>
      </c>
      <c r="GC115">
        <f t="shared" si="539"/>
        <v>0</v>
      </c>
      <c r="GD115">
        <f t="shared" si="540"/>
        <v>0</v>
      </c>
      <c r="GE115">
        <f t="shared" si="541"/>
        <v>0</v>
      </c>
      <c r="GF115">
        <f t="shared" si="542"/>
        <v>0</v>
      </c>
      <c r="GG115">
        <f t="shared" si="543"/>
        <v>0</v>
      </c>
      <c r="GH115">
        <f t="shared" si="544"/>
        <v>0</v>
      </c>
      <c r="GI115">
        <f t="shared" si="545"/>
        <v>0</v>
      </c>
      <c r="GJ115">
        <f t="shared" si="546"/>
        <v>0</v>
      </c>
      <c r="GK115">
        <f t="shared" si="547"/>
        <v>0</v>
      </c>
      <c r="GL115">
        <f t="shared" si="548"/>
        <v>0</v>
      </c>
      <c r="GM115">
        <f t="shared" si="549"/>
        <v>0</v>
      </c>
      <c r="GN115">
        <f t="shared" si="550"/>
        <v>0</v>
      </c>
      <c r="GO115">
        <f t="shared" si="551"/>
        <v>0</v>
      </c>
      <c r="GP115">
        <f t="shared" si="552"/>
        <v>0</v>
      </c>
      <c r="GQ115">
        <f t="shared" si="553"/>
        <v>0</v>
      </c>
      <c r="GR115">
        <f t="shared" si="554"/>
        <v>0</v>
      </c>
      <c r="GS115">
        <f t="shared" si="555"/>
        <v>0</v>
      </c>
      <c r="GT115">
        <f t="shared" si="556"/>
        <v>0</v>
      </c>
      <c r="GU115">
        <f t="shared" si="557"/>
        <v>0</v>
      </c>
      <c r="GV115">
        <f t="shared" si="558"/>
        <v>0</v>
      </c>
      <c r="GW115">
        <f t="shared" si="559"/>
        <v>0</v>
      </c>
      <c r="GX115">
        <f t="shared" si="560"/>
        <v>0</v>
      </c>
      <c r="GY115">
        <f t="shared" si="561"/>
        <v>0</v>
      </c>
      <c r="GZ115">
        <f t="shared" si="562"/>
        <v>0</v>
      </c>
      <c r="HA115">
        <f t="shared" si="563"/>
        <v>0</v>
      </c>
      <c r="HB115">
        <f t="shared" si="564"/>
        <v>0</v>
      </c>
      <c r="HC115">
        <f t="shared" si="565"/>
        <v>0</v>
      </c>
      <c r="HD115">
        <f t="shared" si="566"/>
        <v>0</v>
      </c>
      <c r="HE115">
        <f t="shared" si="567"/>
        <v>0</v>
      </c>
      <c r="HF115">
        <f t="shared" si="568"/>
        <v>0</v>
      </c>
      <c r="HG115">
        <f t="shared" si="569"/>
        <v>0</v>
      </c>
      <c r="HH115">
        <f t="shared" si="570"/>
        <v>0</v>
      </c>
      <c r="HI115">
        <f t="shared" si="571"/>
        <v>0</v>
      </c>
      <c r="HJ115">
        <f t="shared" si="572"/>
        <v>0</v>
      </c>
      <c r="HK115">
        <f t="shared" si="573"/>
        <v>0</v>
      </c>
      <c r="HL115">
        <f t="shared" si="574"/>
        <v>0</v>
      </c>
      <c r="HM115">
        <f t="shared" si="575"/>
        <v>0</v>
      </c>
      <c r="HN115">
        <f t="shared" si="576"/>
        <v>0</v>
      </c>
      <c r="HO115">
        <f t="shared" si="577"/>
        <v>0</v>
      </c>
      <c r="HP115">
        <f t="shared" si="578"/>
        <v>0</v>
      </c>
      <c r="HQ115">
        <f t="shared" si="579"/>
        <v>0</v>
      </c>
      <c r="HR115">
        <f t="shared" si="580"/>
        <v>0</v>
      </c>
      <c r="HS115">
        <f t="shared" si="581"/>
        <v>0</v>
      </c>
      <c r="HT115">
        <f t="shared" si="582"/>
        <v>0</v>
      </c>
      <c r="HU115">
        <f t="shared" si="583"/>
        <v>0</v>
      </c>
      <c r="HV115">
        <f t="shared" si="584"/>
        <v>0</v>
      </c>
      <c r="HW115">
        <f t="shared" si="585"/>
        <v>0</v>
      </c>
      <c r="HX115">
        <f t="shared" si="586"/>
        <v>0</v>
      </c>
      <c r="HY115">
        <f t="shared" si="587"/>
        <v>0</v>
      </c>
      <c r="HZ115">
        <f t="shared" si="588"/>
        <v>0</v>
      </c>
      <c r="IA115">
        <f t="shared" si="589"/>
        <v>0</v>
      </c>
      <c r="IB115">
        <f t="shared" si="590"/>
        <v>0</v>
      </c>
      <c r="IC115">
        <f t="shared" si="591"/>
        <v>0</v>
      </c>
      <c r="ID115">
        <f t="shared" si="592"/>
        <v>0</v>
      </c>
      <c r="IE115">
        <f t="shared" si="593"/>
        <v>0</v>
      </c>
      <c r="IF115">
        <f t="shared" si="594"/>
        <v>0</v>
      </c>
      <c r="IG115">
        <f t="shared" si="595"/>
        <v>0</v>
      </c>
      <c r="IH115">
        <f t="shared" si="596"/>
        <v>0</v>
      </c>
      <c r="II115">
        <f t="shared" si="597"/>
        <v>0</v>
      </c>
      <c r="IJ115">
        <f t="shared" si="598"/>
        <v>0</v>
      </c>
      <c r="IK115">
        <f t="shared" si="599"/>
        <v>0</v>
      </c>
      <c r="IL115">
        <f t="shared" si="600"/>
        <v>0</v>
      </c>
      <c r="IM115">
        <f t="shared" si="601"/>
        <v>0</v>
      </c>
      <c r="IN115">
        <f t="shared" si="602"/>
        <v>0</v>
      </c>
      <c r="IO115">
        <f t="shared" si="603"/>
        <v>0</v>
      </c>
    </row>
    <row r="116" spans="1:249" ht="15">
      <c r="A116" s="11">
        <v>111</v>
      </c>
      <c r="B116" s="11" t="str">
        <f>IF(A116&lt;=$E$2,Inputs!A116,"")</f>
        <v/>
      </c>
      <c r="C116" s="11">
        <f>IF(A116&lt;=$E$2,Inputs!D116,0)</f>
        <v>0</v>
      </c>
      <c r="D116" s="11">
        <f>IF(A116&lt;=$E$2,Inputs!F116,0)</f>
        <v>0</v>
      </c>
      <c r="E116" s="11">
        <f t="shared" si="483"/>
        <v>0</v>
      </c>
      <c r="G116" s="9">
        <v>111</v>
      </c>
      <c r="H116">
        <f t="shared" ref="H116:Q125" si="616">IF(OR($A116&gt;$E$2,H$5&gt;$E$2),0,IF(AND($A116&lt;=$E$2-3,H$5-$A116+1&gt;=1,H$5-$A116+1&lt;=4),CHOOSE(H$5-$A116+1,1,-3,3,-1),0)+IF(AND($A116-1&gt;=1,$A116-1&lt;=$E$2-3,H$5-$A116+2&gt;=1,H$5-$A116+2&lt;=4),-3*CHOOSE(H$5-$A116+2,1,-3,3,-1),0)+IF(AND($A116-2&gt;=1,$A116-2&lt;=$E$2-3,H$5-$A116+3&gt;=1,H$5-$A116+3&lt;=4),3*CHOOSE(H$5-$A116+3,1,-3,3,-1),0)+IF(AND($A116-3&gt;=1,$A116-3&lt;=$E$2-3,H$5-$A116+4&gt;=1,H$5-$A116+4&lt;=4),-1*CHOOSE(H$5-$A116+4,1,-3,3,-1),0))</f>
        <v>0</v>
      </c>
      <c r="I116">
        <f t="shared" si="616"/>
        <v>0</v>
      </c>
      <c r="J116">
        <f t="shared" si="616"/>
        <v>0</v>
      </c>
      <c r="K116">
        <f t="shared" si="616"/>
        <v>0</v>
      </c>
      <c r="L116">
        <f t="shared" si="616"/>
        <v>0</v>
      </c>
      <c r="M116">
        <f t="shared" si="616"/>
        <v>0</v>
      </c>
      <c r="N116">
        <f t="shared" si="616"/>
        <v>0</v>
      </c>
      <c r="O116">
        <f t="shared" si="616"/>
        <v>0</v>
      </c>
      <c r="P116">
        <f t="shared" si="616"/>
        <v>0</v>
      </c>
      <c r="Q116">
        <f t="shared" si="616"/>
        <v>0</v>
      </c>
      <c r="R116">
        <f t="shared" ref="R116:AA125" si="617">IF(OR($A116&gt;$E$2,R$5&gt;$E$2),0,IF(AND($A116&lt;=$E$2-3,R$5-$A116+1&gt;=1,R$5-$A116+1&lt;=4),CHOOSE(R$5-$A116+1,1,-3,3,-1),0)+IF(AND($A116-1&gt;=1,$A116-1&lt;=$E$2-3,R$5-$A116+2&gt;=1,R$5-$A116+2&lt;=4),-3*CHOOSE(R$5-$A116+2,1,-3,3,-1),0)+IF(AND($A116-2&gt;=1,$A116-2&lt;=$E$2-3,R$5-$A116+3&gt;=1,R$5-$A116+3&lt;=4),3*CHOOSE(R$5-$A116+3,1,-3,3,-1),0)+IF(AND($A116-3&gt;=1,$A116-3&lt;=$E$2-3,R$5-$A116+4&gt;=1,R$5-$A116+4&lt;=4),-1*CHOOSE(R$5-$A116+4,1,-3,3,-1),0))</f>
        <v>0</v>
      </c>
      <c r="S116">
        <f t="shared" si="617"/>
        <v>0</v>
      </c>
      <c r="T116">
        <f t="shared" si="617"/>
        <v>0</v>
      </c>
      <c r="U116">
        <f t="shared" si="617"/>
        <v>0</v>
      </c>
      <c r="V116">
        <f t="shared" si="617"/>
        <v>0</v>
      </c>
      <c r="W116">
        <f t="shared" si="617"/>
        <v>0</v>
      </c>
      <c r="X116">
        <f t="shared" si="617"/>
        <v>0</v>
      </c>
      <c r="Y116">
        <f t="shared" si="617"/>
        <v>0</v>
      </c>
      <c r="Z116">
        <f t="shared" si="617"/>
        <v>0</v>
      </c>
      <c r="AA116">
        <f t="shared" si="617"/>
        <v>0</v>
      </c>
      <c r="AB116">
        <f t="shared" ref="AB116:AK125" si="618">IF(OR($A116&gt;$E$2,AB$5&gt;$E$2),0,IF(AND($A116&lt;=$E$2-3,AB$5-$A116+1&gt;=1,AB$5-$A116+1&lt;=4),CHOOSE(AB$5-$A116+1,1,-3,3,-1),0)+IF(AND($A116-1&gt;=1,$A116-1&lt;=$E$2-3,AB$5-$A116+2&gt;=1,AB$5-$A116+2&lt;=4),-3*CHOOSE(AB$5-$A116+2,1,-3,3,-1),0)+IF(AND($A116-2&gt;=1,$A116-2&lt;=$E$2-3,AB$5-$A116+3&gt;=1,AB$5-$A116+3&lt;=4),3*CHOOSE(AB$5-$A116+3,1,-3,3,-1),0)+IF(AND($A116-3&gt;=1,$A116-3&lt;=$E$2-3,AB$5-$A116+4&gt;=1,AB$5-$A116+4&lt;=4),-1*CHOOSE(AB$5-$A116+4,1,-3,3,-1),0))</f>
        <v>0</v>
      </c>
      <c r="AC116">
        <f t="shared" si="618"/>
        <v>0</v>
      </c>
      <c r="AD116">
        <f t="shared" si="618"/>
        <v>0</v>
      </c>
      <c r="AE116">
        <f t="shared" si="618"/>
        <v>0</v>
      </c>
      <c r="AF116">
        <f t="shared" si="618"/>
        <v>0</v>
      </c>
      <c r="AG116">
        <f t="shared" si="618"/>
        <v>0</v>
      </c>
      <c r="AH116">
        <f t="shared" si="618"/>
        <v>0</v>
      </c>
      <c r="AI116">
        <f t="shared" si="618"/>
        <v>0</v>
      </c>
      <c r="AJ116">
        <f t="shared" si="618"/>
        <v>0</v>
      </c>
      <c r="AK116">
        <f t="shared" si="618"/>
        <v>0</v>
      </c>
      <c r="AL116">
        <f t="shared" ref="AL116:AU125" si="619">IF(OR($A116&gt;$E$2,AL$5&gt;$E$2),0,IF(AND($A116&lt;=$E$2-3,AL$5-$A116+1&gt;=1,AL$5-$A116+1&lt;=4),CHOOSE(AL$5-$A116+1,1,-3,3,-1),0)+IF(AND($A116-1&gt;=1,$A116-1&lt;=$E$2-3,AL$5-$A116+2&gt;=1,AL$5-$A116+2&lt;=4),-3*CHOOSE(AL$5-$A116+2,1,-3,3,-1),0)+IF(AND($A116-2&gt;=1,$A116-2&lt;=$E$2-3,AL$5-$A116+3&gt;=1,AL$5-$A116+3&lt;=4),3*CHOOSE(AL$5-$A116+3,1,-3,3,-1),0)+IF(AND($A116-3&gt;=1,$A116-3&lt;=$E$2-3,AL$5-$A116+4&gt;=1,AL$5-$A116+4&lt;=4),-1*CHOOSE(AL$5-$A116+4,1,-3,3,-1),0))</f>
        <v>0</v>
      </c>
      <c r="AM116">
        <f t="shared" si="619"/>
        <v>0</v>
      </c>
      <c r="AN116">
        <f t="shared" si="619"/>
        <v>0</v>
      </c>
      <c r="AO116">
        <f t="shared" si="619"/>
        <v>0</v>
      </c>
      <c r="AP116">
        <f t="shared" si="619"/>
        <v>0</v>
      </c>
      <c r="AQ116">
        <f t="shared" si="619"/>
        <v>0</v>
      </c>
      <c r="AR116">
        <f t="shared" si="619"/>
        <v>0</v>
      </c>
      <c r="AS116">
        <f t="shared" si="619"/>
        <v>0</v>
      </c>
      <c r="AT116">
        <f t="shared" si="619"/>
        <v>0</v>
      </c>
      <c r="AU116">
        <f t="shared" si="619"/>
        <v>0</v>
      </c>
      <c r="AV116">
        <f t="shared" ref="AV116:BE125" si="620">IF(OR($A116&gt;$E$2,AV$5&gt;$E$2),0,IF(AND($A116&lt;=$E$2-3,AV$5-$A116+1&gt;=1,AV$5-$A116+1&lt;=4),CHOOSE(AV$5-$A116+1,1,-3,3,-1),0)+IF(AND($A116-1&gt;=1,$A116-1&lt;=$E$2-3,AV$5-$A116+2&gt;=1,AV$5-$A116+2&lt;=4),-3*CHOOSE(AV$5-$A116+2,1,-3,3,-1),0)+IF(AND($A116-2&gt;=1,$A116-2&lt;=$E$2-3,AV$5-$A116+3&gt;=1,AV$5-$A116+3&lt;=4),3*CHOOSE(AV$5-$A116+3,1,-3,3,-1),0)+IF(AND($A116-3&gt;=1,$A116-3&lt;=$E$2-3,AV$5-$A116+4&gt;=1,AV$5-$A116+4&lt;=4),-1*CHOOSE(AV$5-$A116+4,1,-3,3,-1),0))</f>
        <v>0</v>
      </c>
      <c r="AW116">
        <f t="shared" si="620"/>
        <v>0</v>
      </c>
      <c r="AX116">
        <f t="shared" si="620"/>
        <v>0</v>
      </c>
      <c r="AY116">
        <f t="shared" si="620"/>
        <v>0</v>
      </c>
      <c r="AZ116">
        <f t="shared" si="620"/>
        <v>0</v>
      </c>
      <c r="BA116">
        <f t="shared" si="620"/>
        <v>0</v>
      </c>
      <c r="BB116">
        <f t="shared" si="620"/>
        <v>0</v>
      </c>
      <c r="BC116">
        <f t="shared" si="620"/>
        <v>0</v>
      </c>
      <c r="BD116">
        <f t="shared" si="620"/>
        <v>0</v>
      </c>
      <c r="BE116">
        <f t="shared" si="620"/>
        <v>0</v>
      </c>
      <c r="BF116">
        <f t="shared" ref="BF116:BO125" si="621">IF(OR($A116&gt;$E$2,BF$5&gt;$E$2),0,IF(AND($A116&lt;=$E$2-3,BF$5-$A116+1&gt;=1,BF$5-$A116+1&lt;=4),CHOOSE(BF$5-$A116+1,1,-3,3,-1),0)+IF(AND($A116-1&gt;=1,$A116-1&lt;=$E$2-3,BF$5-$A116+2&gt;=1,BF$5-$A116+2&lt;=4),-3*CHOOSE(BF$5-$A116+2,1,-3,3,-1),0)+IF(AND($A116-2&gt;=1,$A116-2&lt;=$E$2-3,BF$5-$A116+3&gt;=1,BF$5-$A116+3&lt;=4),3*CHOOSE(BF$5-$A116+3,1,-3,3,-1),0)+IF(AND($A116-3&gt;=1,$A116-3&lt;=$E$2-3,BF$5-$A116+4&gt;=1,BF$5-$A116+4&lt;=4),-1*CHOOSE(BF$5-$A116+4,1,-3,3,-1),0))</f>
        <v>0</v>
      </c>
      <c r="BG116">
        <f t="shared" si="621"/>
        <v>0</v>
      </c>
      <c r="BH116">
        <f t="shared" si="621"/>
        <v>0</v>
      </c>
      <c r="BI116">
        <f t="shared" si="621"/>
        <v>0</v>
      </c>
      <c r="BJ116">
        <f t="shared" si="621"/>
        <v>0</v>
      </c>
      <c r="BK116">
        <f t="shared" si="621"/>
        <v>0</v>
      </c>
      <c r="BL116">
        <f t="shared" si="621"/>
        <v>0</v>
      </c>
      <c r="BM116">
        <f t="shared" si="621"/>
        <v>0</v>
      </c>
      <c r="BN116">
        <f t="shared" si="621"/>
        <v>0</v>
      </c>
      <c r="BO116">
        <f t="shared" si="621"/>
        <v>0</v>
      </c>
      <c r="BP116">
        <f t="shared" ref="BP116:BY125" si="622">IF(OR($A116&gt;$E$2,BP$5&gt;$E$2),0,IF(AND($A116&lt;=$E$2-3,BP$5-$A116+1&gt;=1,BP$5-$A116+1&lt;=4),CHOOSE(BP$5-$A116+1,1,-3,3,-1),0)+IF(AND($A116-1&gt;=1,$A116-1&lt;=$E$2-3,BP$5-$A116+2&gt;=1,BP$5-$A116+2&lt;=4),-3*CHOOSE(BP$5-$A116+2,1,-3,3,-1),0)+IF(AND($A116-2&gt;=1,$A116-2&lt;=$E$2-3,BP$5-$A116+3&gt;=1,BP$5-$A116+3&lt;=4),3*CHOOSE(BP$5-$A116+3,1,-3,3,-1),0)+IF(AND($A116-3&gt;=1,$A116-3&lt;=$E$2-3,BP$5-$A116+4&gt;=1,BP$5-$A116+4&lt;=4),-1*CHOOSE(BP$5-$A116+4,1,-3,3,-1),0))</f>
        <v>0</v>
      </c>
      <c r="BQ116">
        <f t="shared" si="622"/>
        <v>0</v>
      </c>
      <c r="BR116">
        <f t="shared" si="622"/>
        <v>0</v>
      </c>
      <c r="BS116">
        <f t="shared" si="622"/>
        <v>0</v>
      </c>
      <c r="BT116">
        <f t="shared" si="622"/>
        <v>0</v>
      </c>
      <c r="BU116">
        <f t="shared" si="622"/>
        <v>0</v>
      </c>
      <c r="BV116">
        <f t="shared" si="622"/>
        <v>0</v>
      </c>
      <c r="BW116">
        <f t="shared" si="622"/>
        <v>0</v>
      </c>
      <c r="BX116">
        <f t="shared" si="622"/>
        <v>0</v>
      </c>
      <c r="BY116">
        <f t="shared" si="622"/>
        <v>0</v>
      </c>
      <c r="BZ116">
        <f t="shared" ref="BZ116:CI125" si="623">IF(OR($A116&gt;$E$2,BZ$5&gt;$E$2),0,IF(AND($A116&lt;=$E$2-3,BZ$5-$A116+1&gt;=1,BZ$5-$A116+1&lt;=4),CHOOSE(BZ$5-$A116+1,1,-3,3,-1),0)+IF(AND($A116-1&gt;=1,$A116-1&lt;=$E$2-3,BZ$5-$A116+2&gt;=1,BZ$5-$A116+2&lt;=4),-3*CHOOSE(BZ$5-$A116+2,1,-3,3,-1),0)+IF(AND($A116-2&gt;=1,$A116-2&lt;=$E$2-3,BZ$5-$A116+3&gt;=1,BZ$5-$A116+3&lt;=4),3*CHOOSE(BZ$5-$A116+3,1,-3,3,-1),0)+IF(AND($A116-3&gt;=1,$A116-3&lt;=$E$2-3,BZ$5-$A116+4&gt;=1,BZ$5-$A116+4&lt;=4),-1*CHOOSE(BZ$5-$A116+4,1,-3,3,-1),0))</f>
        <v>0</v>
      </c>
      <c r="CA116">
        <f t="shared" si="623"/>
        <v>0</v>
      </c>
      <c r="CB116">
        <f t="shared" si="623"/>
        <v>0</v>
      </c>
      <c r="CC116">
        <f t="shared" si="623"/>
        <v>0</v>
      </c>
      <c r="CD116">
        <f t="shared" si="623"/>
        <v>0</v>
      </c>
      <c r="CE116">
        <f t="shared" si="623"/>
        <v>0</v>
      </c>
      <c r="CF116">
        <f t="shared" si="623"/>
        <v>0</v>
      </c>
      <c r="CG116">
        <f t="shared" si="623"/>
        <v>0</v>
      </c>
      <c r="CH116">
        <f t="shared" si="623"/>
        <v>0</v>
      </c>
      <c r="CI116">
        <f t="shared" si="623"/>
        <v>0</v>
      </c>
      <c r="CJ116">
        <f t="shared" ref="CJ116:CS125" si="624">IF(OR($A116&gt;$E$2,CJ$5&gt;$E$2),0,IF(AND($A116&lt;=$E$2-3,CJ$5-$A116+1&gt;=1,CJ$5-$A116+1&lt;=4),CHOOSE(CJ$5-$A116+1,1,-3,3,-1),0)+IF(AND($A116-1&gt;=1,$A116-1&lt;=$E$2-3,CJ$5-$A116+2&gt;=1,CJ$5-$A116+2&lt;=4),-3*CHOOSE(CJ$5-$A116+2,1,-3,3,-1),0)+IF(AND($A116-2&gt;=1,$A116-2&lt;=$E$2-3,CJ$5-$A116+3&gt;=1,CJ$5-$A116+3&lt;=4),3*CHOOSE(CJ$5-$A116+3,1,-3,3,-1),0)+IF(AND($A116-3&gt;=1,$A116-3&lt;=$E$2-3,CJ$5-$A116+4&gt;=1,CJ$5-$A116+4&lt;=4),-1*CHOOSE(CJ$5-$A116+4,1,-3,3,-1),0))</f>
        <v>0</v>
      </c>
      <c r="CK116">
        <f t="shared" si="624"/>
        <v>0</v>
      </c>
      <c r="CL116">
        <f t="shared" si="624"/>
        <v>0</v>
      </c>
      <c r="CM116">
        <f t="shared" si="624"/>
        <v>0</v>
      </c>
      <c r="CN116">
        <f t="shared" si="624"/>
        <v>0</v>
      </c>
      <c r="CO116">
        <f t="shared" si="624"/>
        <v>0</v>
      </c>
      <c r="CP116">
        <f t="shared" si="624"/>
        <v>0</v>
      </c>
      <c r="CQ116">
        <f t="shared" si="624"/>
        <v>0</v>
      </c>
      <c r="CR116">
        <f t="shared" si="624"/>
        <v>0</v>
      </c>
      <c r="CS116">
        <f t="shared" si="624"/>
        <v>0</v>
      </c>
      <c r="CT116">
        <f t="shared" ref="CT116:DC125" si="625">IF(OR($A116&gt;$E$2,CT$5&gt;$E$2),0,IF(AND($A116&lt;=$E$2-3,CT$5-$A116+1&gt;=1,CT$5-$A116+1&lt;=4),CHOOSE(CT$5-$A116+1,1,-3,3,-1),0)+IF(AND($A116-1&gt;=1,$A116-1&lt;=$E$2-3,CT$5-$A116+2&gt;=1,CT$5-$A116+2&lt;=4),-3*CHOOSE(CT$5-$A116+2,1,-3,3,-1),0)+IF(AND($A116-2&gt;=1,$A116-2&lt;=$E$2-3,CT$5-$A116+3&gt;=1,CT$5-$A116+3&lt;=4),3*CHOOSE(CT$5-$A116+3,1,-3,3,-1),0)+IF(AND($A116-3&gt;=1,$A116-3&lt;=$E$2-3,CT$5-$A116+4&gt;=1,CT$5-$A116+4&lt;=4),-1*CHOOSE(CT$5-$A116+4,1,-3,3,-1),0))</f>
        <v>0</v>
      </c>
      <c r="CU116">
        <f t="shared" si="625"/>
        <v>0</v>
      </c>
      <c r="CV116">
        <f t="shared" si="625"/>
        <v>0</v>
      </c>
      <c r="CW116">
        <f t="shared" si="625"/>
        <v>0</v>
      </c>
      <c r="CX116">
        <f t="shared" si="625"/>
        <v>0</v>
      </c>
      <c r="CY116">
        <f t="shared" si="625"/>
        <v>0</v>
      </c>
      <c r="CZ116">
        <f t="shared" si="625"/>
        <v>0</v>
      </c>
      <c r="DA116">
        <f t="shared" si="625"/>
        <v>0</v>
      </c>
      <c r="DB116">
        <f t="shared" si="625"/>
        <v>0</v>
      </c>
      <c r="DC116">
        <f t="shared" si="625"/>
        <v>0</v>
      </c>
      <c r="DD116">
        <f t="shared" ref="DD116:DM125" si="626">IF(OR($A116&gt;$E$2,DD$5&gt;$E$2),0,IF(AND($A116&lt;=$E$2-3,DD$5-$A116+1&gt;=1,DD$5-$A116+1&lt;=4),CHOOSE(DD$5-$A116+1,1,-3,3,-1),0)+IF(AND($A116-1&gt;=1,$A116-1&lt;=$E$2-3,DD$5-$A116+2&gt;=1,DD$5-$A116+2&lt;=4),-3*CHOOSE(DD$5-$A116+2,1,-3,3,-1),0)+IF(AND($A116-2&gt;=1,$A116-2&lt;=$E$2-3,DD$5-$A116+3&gt;=1,DD$5-$A116+3&lt;=4),3*CHOOSE(DD$5-$A116+3,1,-3,3,-1),0)+IF(AND($A116-3&gt;=1,$A116-3&lt;=$E$2-3,DD$5-$A116+4&gt;=1,DD$5-$A116+4&lt;=4),-1*CHOOSE(DD$5-$A116+4,1,-3,3,-1),0))</f>
        <v>0</v>
      </c>
      <c r="DE116">
        <f t="shared" si="626"/>
        <v>0</v>
      </c>
      <c r="DF116">
        <f t="shared" si="626"/>
        <v>0</v>
      </c>
      <c r="DG116">
        <f t="shared" si="626"/>
        <v>0</v>
      </c>
      <c r="DH116">
        <f t="shared" si="626"/>
        <v>0</v>
      </c>
      <c r="DI116">
        <f t="shared" si="626"/>
        <v>0</v>
      </c>
      <c r="DJ116">
        <f t="shared" si="626"/>
        <v>0</v>
      </c>
      <c r="DK116">
        <f t="shared" si="626"/>
        <v>0</v>
      </c>
      <c r="DL116">
        <f t="shared" si="626"/>
        <v>0</v>
      </c>
      <c r="DM116">
        <f t="shared" si="626"/>
        <v>0</v>
      </c>
      <c r="DN116">
        <f t="shared" ref="DN116:DV125" si="627">IF(OR($A116&gt;$E$2,DN$5&gt;$E$2),0,IF(AND($A116&lt;=$E$2-3,DN$5-$A116+1&gt;=1,DN$5-$A116+1&lt;=4),CHOOSE(DN$5-$A116+1,1,-3,3,-1),0)+IF(AND($A116-1&gt;=1,$A116-1&lt;=$E$2-3,DN$5-$A116+2&gt;=1,DN$5-$A116+2&lt;=4),-3*CHOOSE(DN$5-$A116+2,1,-3,3,-1),0)+IF(AND($A116-2&gt;=1,$A116-2&lt;=$E$2-3,DN$5-$A116+3&gt;=1,DN$5-$A116+3&lt;=4),3*CHOOSE(DN$5-$A116+3,1,-3,3,-1),0)+IF(AND($A116-3&gt;=1,$A116-3&lt;=$E$2-3,DN$5-$A116+4&gt;=1,DN$5-$A116+4&lt;=4),-1*CHOOSE(DN$5-$A116+4,1,-3,3,-1),0))</f>
        <v>0</v>
      </c>
      <c r="DO116">
        <f t="shared" si="627"/>
        <v>0</v>
      </c>
      <c r="DP116">
        <f t="shared" si="627"/>
        <v>0</v>
      </c>
      <c r="DQ116">
        <f t="shared" si="627"/>
        <v>0</v>
      </c>
      <c r="DR116">
        <f t="shared" si="627"/>
        <v>0</v>
      </c>
      <c r="DS116">
        <f t="shared" si="627"/>
        <v>0</v>
      </c>
      <c r="DT116">
        <f t="shared" si="627"/>
        <v>0</v>
      </c>
      <c r="DU116">
        <f t="shared" si="627"/>
        <v>0</v>
      </c>
      <c r="DV116">
        <f t="shared" si="627"/>
        <v>0</v>
      </c>
      <c r="DW116">
        <v>0</v>
      </c>
      <c r="DY116" s="10">
        <v>111</v>
      </c>
      <c r="DZ116">
        <f t="shared" si="484"/>
        <v>0</v>
      </c>
      <c r="EA116">
        <f t="shared" si="485"/>
        <v>0</v>
      </c>
      <c r="EB116">
        <f t="shared" si="486"/>
        <v>0</v>
      </c>
      <c r="EC116">
        <f t="shared" si="487"/>
        <v>0</v>
      </c>
      <c r="ED116">
        <f t="shared" si="488"/>
        <v>0</v>
      </c>
      <c r="EE116">
        <f t="shared" si="489"/>
        <v>0</v>
      </c>
      <c r="EF116">
        <f t="shared" si="490"/>
        <v>0</v>
      </c>
      <c r="EG116">
        <f t="shared" si="491"/>
        <v>0</v>
      </c>
      <c r="EH116">
        <f t="shared" si="492"/>
        <v>0</v>
      </c>
      <c r="EI116">
        <f t="shared" si="493"/>
        <v>0</v>
      </c>
      <c r="EJ116">
        <f t="shared" si="494"/>
        <v>0</v>
      </c>
      <c r="EK116">
        <f t="shared" si="495"/>
        <v>0</v>
      </c>
      <c r="EL116">
        <f t="shared" si="496"/>
        <v>0</v>
      </c>
      <c r="EM116">
        <f t="shared" si="497"/>
        <v>0</v>
      </c>
      <c r="EN116">
        <f t="shared" si="498"/>
        <v>0</v>
      </c>
      <c r="EO116">
        <f t="shared" si="499"/>
        <v>0</v>
      </c>
      <c r="EP116">
        <f t="shared" si="500"/>
        <v>0</v>
      </c>
      <c r="EQ116">
        <f t="shared" si="501"/>
        <v>0</v>
      </c>
      <c r="ER116">
        <f t="shared" si="502"/>
        <v>0</v>
      </c>
      <c r="ES116">
        <f t="shared" si="503"/>
        <v>0</v>
      </c>
      <c r="ET116">
        <f t="shared" si="504"/>
        <v>0</v>
      </c>
      <c r="EU116">
        <f t="shared" si="505"/>
        <v>0</v>
      </c>
      <c r="EV116">
        <f t="shared" si="506"/>
        <v>0</v>
      </c>
      <c r="EW116">
        <f t="shared" si="507"/>
        <v>0</v>
      </c>
      <c r="EX116">
        <f t="shared" si="508"/>
        <v>0</v>
      </c>
      <c r="EY116">
        <f t="shared" si="509"/>
        <v>0</v>
      </c>
      <c r="EZ116">
        <f t="shared" si="510"/>
        <v>0</v>
      </c>
      <c r="FA116">
        <f t="shared" si="511"/>
        <v>0</v>
      </c>
      <c r="FB116">
        <f t="shared" si="512"/>
        <v>0</v>
      </c>
      <c r="FC116">
        <f t="shared" si="513"/>
        <v>0</v>
      </c>
      <c r="FD116">
        <f t="shared" si="514"/>
        <v>0</v>
      </c>
      <c r="FE116">
        <f t="shared" si="515"/>
        <v>0</v>
      </c>
      <c r="FF116">
        <f t="shared" si="516"/>
        <v>0</v>
      </c>
      <c r="FG116">
        <f t="shared" si="517"/>
        <v>0</v>
      </c>
      <c r="FH116">
        <f t="shared" si="518"/>
        <v>0</v>
      </c>
      <c r="FI116">
        <f t="shared" si="519"/>
        <v>0</v>
      </c>
      <c r="FJ116">
        <f t="shared" si="520"/>
        <v>0</v>
      </c>
      <c r="FK116">
        <f t="shared" si="521"/>
        <v>0</v>
      </c>
      <c r="FL116">
        <f t="shared" si="522"/>
        <v>0</v>
      </c>
      <c r="FM116">
        <f t="shared" si="523"/>
        <v>0</v>
      </c>
      <c r="FN116">
        <f t="shared" si="524"/>
        <v>0</v>
      </c>
      <c r="FO116">
        <f t="shared" si="525"/>
        <v>0</v>
      </c>
      <c r="FP116">
        <f t="shared" si="526"/>
        <v>0</v>
      </c>
      <c r="FQ116">
        <f t="shared" si="527"/>
        <v>0</v>
      </c>
      <c r="FR116">
        <f t="shared" si="528"/>
        <v>0</v>
      </c>
      <c r="FS116">
        <f t="shared" si="529"/>
        <v>0</v>
      </c>
      <c r="FT116">
        <f t="shared" si="530"/>
        <v>0</v>
      </c>
      <c r="FU116">
        <f t="shared" si="531"/>
        <v>0</v>
      </c>
      <c r="FV116">
        <f t="shared" si="532"/>
        <v>0</v>
      </c>
      <c r="FW116">
        <f t="shared" si="533"/>
        <v>0</v>
      </c>
      <c r="FX116">
        <f t="shared" si="534"/>
        <v>0</v>
      </c>
      <c r="FY116">
        <f t="shared" si="535"/>
        <v>0</v>
      </c>
      <c r="FZ116">
        <f t="shared" si="536"/>
        <v>0</v>
      </c>
      <c r="GA116">
        <f t="shared" si="537"/>
        <v>0</v>
      </c>
      <c r="GB116">
        <f t="shared" si="538"/>
        <v>0</v>
      </c>
      <c r="GC116">
        <f t="shared" si="539"/>
        <v>0</v>
      </c>
      <c r="GD116">
        <f t="shared" si="540"/>
        <v>0</v>
      </c>
      <c r="GE116">
        <f t="shared" si="541"/>
        <v>0</v>
      </c>
      <c r="GF116">
        <f t="shared" si="542"/>
        <v>0</v>
      </c>
      <c r="GG116">
        <f t="shared" si="543"/>
        <v>0</v>
      </c>
      <c r="GH116">
        <f t="shared" si="544"/>
        <v>0</v>
      </c>
      <c r="GI116">
        <f t="shared" si="545"/>
        <v>0</v>
      </c>
      <c r="GJ116">
        <f t="shared" si="546"/>
        <v>0</v>
      </c>
      <c r="GK116">
        <f t="shared" si="547"/>
        <v>0</v>
      </c>
      <c r="GL116">
        <f t="shared" si="548"/>
        <v>0</v>
      </c>
      <c r="GM116">
        <f t="shared" si="549"/>
        <v>0</v>
      </c>
      <c r="GN116">
        <f t="shared" si="550"/>
        <v>0</v>
      </c>
      <c r="GO116">
        <f t="shared" si="551"/>
        <v>0</v>
      </c>
      <c r="GP116">
        <f t="shared" si="552"/>
        <v>0</v>
      </c>
      <c r="GQ116">
        <f t="shared" si="553"/>
        <v>0</v>
      </c>
      <c r="GR116">
        <f t="shared" si="554"/>
        <v>0</v>
      </c>
      <c r="GS116">
        <f t="shared" si="555"/>
        <v>0</v>
      </c>
      <c r="GT116">
        <f t="shared" si="556"/>
        <v>0</v>
      </c>
      <c r="GU116">
        <f t="shared" si="557"/>
        <v>0</v>
      </c>
      <c r="GV116">
        <f t="shared" si="558"/>
        <v>0</v>
      </c>
      <c r="GW116">
        <f t="shared" si="559"/>
        <v>0</v>
      </c>
      <c r="GX116">
        <f t="shared" si="560"/>
        <v>0</v>
      </c>
      <c r="GY116">
        <f t="shared" si="561"/>
        <v>0</v>
      </c>
      <c r="GZ116">
        <f t="shared" si="562"/>
        <v>0</v>
      </c>
      <c r="HA116">
        <f t="shared" si="563"/>
        <v>0</v>
      </c>
      <c r="HB116">
        <f t="shared" si="564"/>
        <v>0</v>
      </c>
      <c r="HC116">
        <f t="shared" si="565"/>
        <v>0</v>
      </c>
      <c r="HD116">
        <f t="shared" si="566"/>
        <v>0</v>
      </c>
      <c r="HE116">
        <f t="shared" si="567"/>
        <v>0</v>
      </c>
      <c r="HF116">
        <f t="shared" si="568"/>
        <v>0</v>
      </c>
      <c r="HG116">
        <f t="shared" si="569"/>
        <v>0</v>
      </c>
      <c r="HH116">
        <f t="shared" si="570"/>
        <v>0</v>
      </c>
      <c r="HI116">
        <f t="shared" si="571"/>
        <v>0</v>
      </c>
      <c r="HJ116">
        <f t="shared" si="572"/>
        <v>0</v>
      </c>
      <c r="HK116">
        <f t="shared" si="573"/>
        <v>0</v>
      </c>
      <c r="HL116">
        <f t="shared" si="574"/>
        <v>0</v>
      </c>
      <c r="HM116">
        <f t="shared" si="575"/>
        <v>0</v>
      </c>
      <c r="HN116">
        <f t="shared" si="576"/>
        <v>0</v>
      </c>
      <c r="HO116">
        <f t="shared" si="577"/>
        <v>0</v>
      </c>
      <c r="HP116">
        <f t="shared" si="578"/>
        <v>0</v>
      </c>
      <c r="HQ116">
        <f t="shared" si="579"/>
        <v>0</v>
      </c>
      <c r="HR116">
        <f t="shared" si="580"/>
        <v>0</v>
      </c>
      <c r="HS116">
        <f t="shared" si="581"/>
        <v>0</v>
      </c>
      <c r="HT116">
        <f t="shared" si="582"/>
        <v>0</v>
      </c>
      <c r="HU116">
        <f t="shared" si="583"/>
        <v>0</v>
      </c>
      <c r="HV116">
        <f t="shared" si="584"/>
        <v>0</v>
      </c>
      <c r="HW116">
        <f t="shared" si="585"/>
        <v>0</v>
      </c>
      <c r="HX116">
        <f t="shared" si="586"/>
        <v>0</v>
      </c>
      <c r="HY116">
        <f t="shared" si="587"/>
        <v>0</v>
      </c>
      <c r="HZ116">
        <f t="shared" si="588"/>
        <v>0</v>
      </c>
      <c r="IA116">
        <f t="shared" si="589"/>
        <v>0</v>
      </c>
      <c r="IB116">
        <f t="shared" si="590"/>
        <v>0</v>
      </c>
      <c r="IC116">
        <f t="shared" si="591"/>
        <v>0</v>
      </c>
      <c r="ID116">
        <f t="shared" si="592"/>
        <v>0</v>
      </c>
      <c r="IE116">
        <f t="shared" si="593"/>
        <v>0</v>
      </c>
      <c r="IF116">
        <f t="shared" si="594"/>
        <v>0</v>
      </c>
      <c r="IG116">
        <f t="shared" si="595"/>
        <v>0</v>
      </c>
      <c r="IH116">
        <f t="shared" si="596"/>
        <v>0</v>
      </c>
      <c r="II116">
        <f t="shared" si="597"/>
        <v>0</v>
      </c>
      <c r="IJ116">
        <f t="shared" si="598"/>
        <v>0</v>
      </c>
      <c r="IK116">
        <f t="shared" si="599"/>
        <v>0</v>
      </c>
      <c r="IL116">
        <f t="shared" si="600"/>
        <v>0</v>
      </c>
      <c r="IM116">
        <f t="shared" si="601"/>
        <v>0</v>
      </c>
      <c r="IN116">
        <f t="shared" si="602"/>
        <v>0</v>
      </c>
      <c r="IO116">
        <f t="shared" si="603"/>
        <v>0</v>
      </c>
    </row>
    <row r="117" spans="1:249" ht="15">
      <c r="A117" s="11">
        <v>112</v>
      </c>
      <c r="B117" s="11" t="str">
        <f>IF(A117&lt;=$E$2,Inputs!A117,"")</f>
        <v/>
      </c>
      <c r="C117" s="11">
        <f>IF(A117&lt;=$E$2,Inputs!D117,0)</f>
        <v>0</v>
      </c>
      <c r="D117" s="11">
        <f>IF(A117&lt;=$E$2,Inputs!F117,0)</f>
        <v>0</v>
      </c>
      <c r="E117" s="11">
        <f t="shared" si="483"/>
        <v>0</v>
      </c>
      <c r="G117" s="9">
        <v>112</v>
      </c>
      <c r="H117">
        <f t="shared" si="616"/>
        <v>0</v>
      </c>
      <c r="I117">
        <f t="shared" si="616"/>
        <v>0</v>
      </c>
      <c r="J117">
        <f t="shared" si="616"/>
        <v>0</v>
      </c>
      <c r="K117">
        <f t="shared" si="616"/>
        <v>0</v>
      </c>
      <c r="L117">
        <f t="shared" si="616"/>
        <v>0</v>
      </c>
      <c r="M117">
        <f t="shared" si="616"/>
        <v>0</v>
      </c>
      <c r="N117">
        <f t="shared" si="616"/>
        <v>0</v>
      </c>
      <c r="O117">
        <f t="shared" si="616"/>
        <v>0</v>
      </c>
      <c r="P117">
        <f t="shared" si="616"/>
        <v>0</v>
      </c>
      <c r="Q117">
        <f t="shared" si="616"/>
        <v>0</v>
      </c>
      <c r="R117">
        <f t="shared" si="617"/>
        <v>0</v>
      </c>
      <c r="S117">
        <f t="shared" si="617"/>
        <v>0</v>
      </c>
      <c r="T117">
        <f t="shared" si="617"/>
        <v>0</v>
      </c>
      <c r="U117">
        <f t="shared" si="617"/>
        <v>0</v>
      </c>
      <c r="V117">
        <f t="shared" si="617"/>
        <v>0</v>
      </c>
      <c r="W117">
        <f t="shared" si="617"/>
        <v>0</v>
      </c>
      <c r="X117">
        <f t="shared" si="617"/>
        <v>0</v>
      </c>
      <c r="Y117">
        <f t="shared" si="617"/>
        <v>0</v>
      </c>
      <c r="Z117">
        <f t="shared" si="617"/>
        <v>0</v>
      </c>
      <c r="AA117">
        <f t="shared" si="617"/>
        <v>0</v>
      </c>
      <c r="AB117">
        <f t="shared" si="618"/>
        <v>0</v>
      </c>
      <c r="AC117">
        <f t="shared" si="618"/>
        <v>0</v>
      </c>
      <c r="AD117">
        <f t="shared" si="618"/>
        <v>0</v>
      </c>
      <c r="AE117">
        <f t="shared" si="618"/>
        <v>0</v>
      </c>
      <c r="AF117">
        <f t="shared" si="618"/>
        <v>0</v>
      </c>
      <c r="AG117">
        <f t="shared" si="618"/>
        <v>0</v>
      </c>
      <c r="AH117">
        <f t="shared" si="618"/>
        <v>0</v>
      </c>
      <c r="AI117">
        <f t="shared" si="618"/>
        <v>0</v>
      </c>
      <c r="AJ117">
        <f t="shared" si="618"/>
        <v>0</v>
      </c>
      <c r="AK117">
        <f t="shared" si="618"/>
        <v>0</v>
      </c>
      <c r="AL117">
        <f t="shared" si="619"/>
        <v>0</v>
      </c>
      <c r="AM117">
        <f t="shared" si="619"/>
        <v>0</v>
      </c>
      <c r="AN117">
        <f t="shared" si="619"/>
        <v>0</v>
      </c>
      <c r="AO117">
        <f t="shared" si="619"/>
        <v>0</v>
      </c>
      <c r="AP117">
        <f t="shared" si="619"/>
        <v>0</v>
      </c>
      <c r="AQ117">
        <f t="shared" si="619"/>
        <v>0</v>
      </c>
      <c r="AR117">
        <f t="shared" si="619"/>
        <v>0</v>
      </c>
      <c r="AS117">
        <f t="shared" si="619"/>
        <v>0</v>
      </c>
      <c r="AT117">
        <f t="shared" si="619"/>
        <v>0</v>
      </c>
      <c r="AU117">
        <f t="shared" si="619"/>
        <v>0</v>
      </c>
      <c r="AV117">
        <f t="shared" si="620"/>
        <v>0</v>
      </c>
      <c r="AW117">
        <f t="shared" si="620"/>
        <v>0</v>
      </c>
      <c r="AX117">
        <f t="shared" si="620"/>
        <v>0</v>
      </c>
      <c r="AY117">
        <f t="shared" si="620"/>
        <v>0</v>
      </c>
      <c r="AZ117">
        <f t="shared" si="620"/>
        <v>0</v>
      </c>
      <c r="BA117">
        <f t="shared" si="620"/>
        <v>0</v>
      </c>
      <c r="BB117">
        <f t="shared" si="620"/>
        <v>0</v>
      </c>
      <c r="BC117">
        <f t="shared" si="620"/>
        <v>0</v>
      </c>
      <c r="BD117">
        <f t="shared" si="620"/>
        <v>0</v>
      </c>
      <c r="BE117">
        <f t="shared" si="620"/>
        <v>0</v>
      </c>
      <c r="BF117">
        <f t="shared" si="621"/>
        <v>0</v>
      </c>
      <c r="BG117">
        <f t="shared" si="621"/>
        <v>0</v>
      </c>
      <c r="BH117">
        <f t="shared" si="621"/>
        <v>0</v>
      </c>
      <c r="BI117">
        <f t="shared" si="621"/>
        <v>0</v>
      </c>
      <c r="BJ117">
        <f t="shared" si="621"/>
        <v>0</v>
      </c>
      <c r="BK117">
        <f t="shared" si="621"/>
        <v>0</v>
      </c>
      <c r="BL117">
        <f t="shared" si="621"/>
        <v>0</v>
      </c>
      <c r="BM117">
        <f t="shared" si="621"/>
        <v>0</v>
      </c>
      <c r="BN117">
        <f t="shared" si="621"/>
        <v>0</v>
      </c>
      <c r="BO117">
        <f t="shared" si="621"/>
        <v>0</v>
      </c>
      <c r="BP117">
        <f t="shared" si="622"/>
        <v>0</v>
      </c>
      <c r="BQ117">
        <f t="shared" si="622"/>
        <v>0</v>
      </c>
      <c r="BR117">
        <f t="shared" si="622"/>
        <v>0</v>
      </c>
      <c r="BS117">
        <f t="shared" si="622"/>
        <v>0</v>
      </c>
      <c r="BT117">
        <f t="shared" si="622"/>
        <v>0</v>
      </c>
      <c r="BU117">
        <f t="shared" si="622"/>
        <v>0</v>
      </c>
      <c r="BV117">
        <f t="shared" si="622"/>
        <v>0</v>
      </c>
      <c r="BW117">
        <f t="shared" si="622"/>
        <v>0</v>
      </c>
      <c r="BX117">
        <f t="shared" si="622"/>
        <v>0</v>
      </c>
      <c r="BY117">
        <f t="shared" si="622"/>
        <v>0</v>
      </c>
      <c r="BZ117">
        <f t="shared" si="623"/>
        <v>0</v>
      </c>
      <c r="CA117">
        <f t="shared" si="623"/>
        <v>0</v>
      </c>
      <c r="CB117">
        <f t="shared" si="623"/>
        <v>0</v>
      </c>
      <c r="CC117">
        <f t="shared" si="623"/>
        <v>0</v>
      </c>
      <c r="CD117">
        <f t="shared" si="623"/>
        <v>0</v>
      </c>
      <c r="CE117">
        <f t="shared" si="623"/>
        <v>0</v>
      </c>
      <c r="CF117">
        <f t="shared" si="623"/>
        <v>0</v>
      </c>
      <c r="CG117">
        <f t="shared" si="623"/>
        <v>0</v>
      </c>
      <c r="CH117">
        <f t="shared" si="623"/>
        <v>0</v>
      </c>
      <c r="CI117">
        <f t="shared" si="623"/>
        <v>0</v>
      </c>
      <c r="CJ117">
        <f t="shared" si="624"/>
        <v>0</v>
      </c>
      <c r="CK117">
        <f t="shared" si="624"/>
        <v>0</v>
      </c>
      <c r="CL117">
        <f t="shared" si="624"/>
        <v>0</v>
      </c>
      <c r="CM117">
        <f t="shared" si="624"/>
        <v>0</v>
      </c>
      <c r="CN117">
        <f t="shared" si="624"/>
        <v>0</v>
      </c>
      <c r="CO117">
        <f t="shared" si="624"/>
        <v>0</v>
      </c>
      <c r="CP117">
        <f t="shared" si="624"/>
        <v>0</v>
      </c>
      <c r="CQ117">
        <f t="shared" si="624"/>
        <v>0</v>
      </c>
      <c r="CR117">
        <f t="shared" si="624"/>
        <v>0</v>
      </c>
      <c r="CS117">
        <f t="shared" si="624"/>
        <v>0</v>
      </c>
      <c r="CT117">
        <f t="shared" si="625"/>
        <v>0</v>
      </c>
      <c r="CU117">
        <f t="shared" si="625"/>
        <v>0</v>
      </c>
      <c r="CV117">
        <f t="shared" si="625"/>
        <v>0</v>
      </c>
      <c r="CW117">
        <f t="shared" si="625"/>
        <v>0</v>
      </c>
      <c r="CX117">
        <f t="shared" si="625"/>
        <v>0</v>
      </c>
      <c r="CY117">
        <f t="shared" si="625"/>
        <v>0</v>
      </c>
      <c r="CZ117">
        <f t="shared" si="625"/>
        <v>0</v>
      </c>
      <c r="DA117">
        <f t="shared" si="625"/>
        <v>0</v>
      </c>
      <c r="DB117">
        <f t="shared" si="625"/>
        <v>0</v>
      </c>
      <c r="DC117">
        <f t="shared" si="625"/>
        <v>0</v>
      </c>
      <c r="DD117">
        <f t="shared" si="626"/>
        <v>0</v>
      </c>
      <c r="DE117">
        <f t="shared" si="626"/>
        <v>0</v>
      </c>
      <c r="DF117">
        <f t="shared" si="626"/>
        <v>0</v>
      </c>
      <c r="DG117">
        <f t="shared" si="626"/>
        <v>0</v>
      </c>
      <c r="DH117">
        <f t="shared" si="626"/>
        <v>0</v>
      </c>
      <c r="DI117">
        <f t="shared" si="626"/>
        <v>0</v>
      </c>
      <c r="DJ117">
        <f t="shared" si="626"/>
        <v>0</v>
      </c>
      <c r="DK117">
        <f t="shared" si="626"/>
        <v>0</v>
      </c>
      <c r="DL117">
        <f t="shared" si="626"/>
        <v>0</v>
      </c>
      <c r="DM117">
        <f t="shared" si="626"/>
        <v>0</v>
      </c>
      <c r="DN117">
        <f t="shared" si="627"/>
        <v>0</v>
      </c>
      <c r="DO117">
        <f t="shared" si="627"/>
        <v>0</v>
      </c>
      <c r="DP117">
        <f t="shared" si="627"/>
        <v>0</v>
      </c>
      <c r="DQ117">
        <f t="shared" si="627"/>
        <v>0</v>
      </c>
      <c r="DR117">
        <f t="shared" si="627"/>
        <v>0</v>
      </c>
      <c r="DS117">
        <f t="shared" si="627"/>
        <v>0</v>
      </c>
      <c r="DT117">
        <f t="shared" si="627"/>
        <v>0</v>
      </c>
      <c r="DU117">
        <f t="shared" si="627"/>
        <v>0</v>
      </c>
      <c r="DV117">
        <f t="shared" si="627"/>
        <v>0</v>
      </c>
      <c r="DW117">
        <v>0</v>
      </c>
      <c r="DY117" s="10">
        <v>112</v>
      </c>
      <c r="DZ117">
        <f t="shared" si="484"/>
        <v>0</v>
      </c>
      <c r="EA117">
        <f t="shared" si="485"/>
        <v>0</v>
      </c>
      <c r="EB117">
        <f t="shared" si="486"/>
        <v>0</v>
      </c>
      <c r="EC117">
        <f t="shared" si="487"/>
        <v>0</v>
      </c>
      <c r="ED117">
        <f t="shared" si="488"/>
        <v>0</v>
      </c>
      <c r="EE117">
        <f t="shared" si="489"/>
        <v>0</v>
      </c>
      <c r="EF117">
        <f t="shared" si="490"/>
        <v>0</v>
      </c>
      <c r="EG117">
        <f t="shared" si="491"/>
        <v>0</v>
      </c>
      <c r="EH117">
        <f t="shared" si="492"/>
        <v>0</v>
      </c>
      <c r="EI117">
        <f t="shared" si="493"/>
        <v>0</v>
      </c>
      <c r="EJ117">
        <f t="shared" si="494"/>
        <v>0</v>
      </c>
      <c r="EK117">
        <f t="shared" si="495"/>
        <v>0</v>
      </c>
      <c r="EL117">
        <f t="shared" si="496"/>
        <v>0</v>
      </c>
      <c r="EM117">
        <f t="shared" si="497"/>
        <v>0</v>
      </c>
      <c r="EN117">
        <f t="shared" si="498"/>
        <v>0</v>
      </c>
      <c r="EO117">
        <f t="shared" si="499"/>
        <v>0</v>
      </c>
      <c r="EP117">
        <f t="shared" si="500"/>
        <v>0</v>
      </c>
      <c r="EQ117">
        <f t="shared" si="501"/>
        <v>0</v>
      </c>
      <c r="ER117">
        <f t="shared" si="502"/>
        <v>0</v>
      </c>
      <c r="ES117">
        <f t="shared" si="503"/>
        <v>0</v>
      </c>
      <c r="ET117">
        <f t="shared" si="504"/>
        <v>0</v>
      </c>
      <c r="EU117">
        <f t="shared" si="505"/>
        <v>0</v>
      </c>
      <c r="EV117">
        <f t="shared" si="506"/>
        <v>0</v>
      </c>
      <c r="EW117">
        <f t="shared" si="507"/>
        <v>0</v>
      </c>
      <c r="EX117">
        <f t="shared" si="508"/>
        <v>0</v>
      </c>
      <c r="EY117">
        <f t="shared" si="509"/>
        <v>0</v>
      </c>
      <c r="EZ117">
        <f t="shared" si="510"/>
        <v>0</v>
      </c>
      <c r="FA117">
        <f t="shared" si="511"/>
        <v>0</v>
      </c>
      <c r="FB117">
        <f t="shared" si="512"/>
        <v>0</v>
      </c>
      <c r="FC117">
        <f t="shared" si="513"/>
        <v>0</v>
      </c>
      <c r="FD117">
        <f t="shared" si="514"/>
        <v>0</v>
      </c>
      <c r="FE117">
        <f t="shared" si="515"/>
        <v>0</v>
      </c>
      <c r="FF117">
        <f t="shared" si="516"/>
        <v>0</v>
      </c>
      <c r="FG117">
        <f t="shared" si="517"/>
        <v>0</v>
      </c>
      <c r="FH117">
        <f t="shared" si="518"/>
        <v>0</v>
      </c>
      <c r="FI117">
        <f t="shared" si="519"/>
        <v>0</v>
      </c>
      <c r="FJ117">
        <f t="shared" si="520"/>
        <v>0</v>
      </c>
      <c r="FK117">
        <f t="shared" si="521"/>
        <v>0</v>
      </c>
      <c r="FL117">
        <f t="shared" si="522"/>
        <v>0</v>
      </c>
      <c r="FM117">
        <f t="shared" si="523"/>
        <v>0</v>
      </c>
      <c r="FN117">
        <f t="shared" si="524"/>
        <v>0</v>
      </c>
      <c r="FO117">
        <f t="shared" si="525"/>
        <v>0</v>
      </c>
      <c r="FP117">
        <f t="shared" si="526"/>
        <v>0</v>
      </c>
      <c r="FQ117">
        <f t="shared" si="527"/>
        <v>0</v>
      </c>
      <c r="FR117">
        <f t="shared" si="528"/>
        <v>0</v>
      </c>
      <c r="FS117">
        <f t="shared" si="529"/>
        <v>0</v>
      </c>
      <c r="FT117">
        <f t="shared" si="530"/>
        <v>0</v>
      </c>
      <c r="FU117">
        <f t="shared" si="531"/>
        <v>0</v>
      </c>
      <c r="FV117">
        <f t="shared" si="532"/>
        <v>0</v>
      </c>
      <c r="FW117">
        <f t="shared" si="533"/>
        <v>0</v>
      </c>
      <c r="FX117">
        <f t="shared" si="534"/>
        <v>0</v>
      </c>
      <c r="FY117">
        <f t="shared" si="535"/>
        <v>0</v>
      </c>
      <c r="FZ117">
        <f t="shared" si="536"/>
        <v>0</v>
      </c>
      <c r="GA117">
        <f t="shared" si="537"/>
        <v>0</v>
      </c>
      <c r="GB117">
        <f t="shared" si="538"/>
        <v>0</v>
      </c>
      <c r="GC117">
        <f t="shared" si="539"/>
        <v>0</v>
      </c>
      <c r="GD117">
        <f t="shared" si="540"/>
        <v>0</v>
      </c>
      <c r="GE117">
        <f t="shared" si="541"/>
        <v>0</v>
      </c>
      <c r="GF117">
        <f t="shared" si="542"/>
        <v>0</v>
      </c>
      <c r="GG117">
        <f t="shared" si="543"/>
        <v>0</v>
      </c>
      <c r="GH117">
        <f t="shared" si="544"/>
        <v>0</v>
      </c>
      <c r="GI117">
        <f t="shared" si="545"/>
        <v>0</v>
      </c>
      <c r="GJ117">
        <f t="shared" si="546"/>
        <v>0</v>
      </c>
      <c r="GK117">
        <f t="shared" si="547"/>
        <v>0</v>
      </c>
      <c r="GL117">
        <f t="shared" si="548"/>
        <v>0</v>
      </c>
      <c r="GM117">
        <f t="shared" si="549"/>
        <v>0</v>
      </c>
      <c r="GN117">
        <f t="shared" si="550"/>
        <v>0</v>
      </c>
      <c r="GO117">
        <f t="shared" si="551"/>
        <v>0</v>
      </c>
      <c r="GP117">
        <f t="shared" si="552"/>
        <v>0</v>
      </c>
      <c r="GQ117">
        <f t="shared" si="553"/>
        <v>0</v>
      </c>
      <c r="GR117">
        <f t="shared" si="554"/>
        <v>0</v>
      </c>
      <c r="GS117">
        <f t="shared" si="555"/>
        <v>0</v>
      </c>
      <c r="GT117">
        <f t="shared" si="556"/>
        <v>0</v>
      </c>
      <c r="GU117">
        <f t="shared" si="557"/>
        <v>0</v>
      </c>
      <c r="GV117">
        <f t="shared" si="558"/>
        <v>0</v>
      </c>
      <c r="GW117">
        <f t="shared" si="559"/>
        <v>0</v>
      </c>
      <c r="GX117">
        <f t="shared" si="560"/>
        <v>0</v>
      </c>
      <c r="GY117">
        <f t="shared" si="561"/>
        <v>0</v>
      </c>
      <c r="GZ117">
        <f t="shared" si="562"/>
        <v>0</v>
      </c>
      <c r="HA117">
        <f t="shared" si="563"/>
        <v>0</v>
      </c>
      <c r="HB117">
        <f t="shared" si="564"/>
        <v>0</v>
      </c>
      <c r="HC117">
        <f t="shared" si="565"/>
        <v>0</v>
      </c>
      <c r="HD117">
        <f t="shared" si="566"/>
        <v>0</v>
      </c>
      <c r="HE117">
        <f t="shared" si="567"/>
        <v>0</v>
      </c>
      <c r="HF117">
        <f t="shared" si="568"/>
        <v>0</v>
      </c>
      <c r="HG117">
        <f t="shared" si="569"/>
        <v>0</v>
      </c>
      <c r="HH117">
        <f t="shared" si="570"/>
        <v>0</v>
      </c>
      <c r="HI117">
        <f t="shared" si="571"/>
        <v>0</v>
      </c>
      <c r="HJ117">
        <f t="shared" si="572"/>
        <v>0</v>
      </c>
      <c r="HK117">
        <f t="shared" si="573"/>
        <v>0</v>
      </c>
      <c r="HL117">
        <f t="shared" si="574"/>
        <v>0</v>
      </c>
      <c r="HM117">
        <f t="shared" si="575"/>
        <v>0</v>
      </c>
      <c r="HN117">
        <f t="shared" si="576"/>
        <v>0</v>
      </c>
      <c r="HO117">
        <f t="shared" si="577"/>
        <v>0</v>
      </c>
      <c r="HP117">
        <f t="shared" si="578"/>
        <v>0</v>
      </c>
      <c r="HQ117">
        <f t="shared" si="579"/>
        <v>0</v>
      </c>
      <c r="HR117">
        <f t="shared" si="580"/>
        <v>0</v>
      </c>
      <c r="HS117">
        <f t="shared" si="581"/>
        <v>0</v>
      </c>
      <c r="HT117">
        <f t="shared" si="582"/>
        <v>0</v>
      </c>
      <c r="HU117">
        <f t="shared" si="583"/>
        <v>0</v>
      </c>
      <c r="HV117">
        <f t="shared" si="584"/>
        <v>0</v>
      </c>
      <c r="HW117">
        <f t="shared" si="585"/>
        <v>0</v>
      </c>
      <c r="HX117">
        <f t="shared" si="586"/>
        <v>0</v>
      </c>
      <c r="HY117">
        <f t="shared" si="587"/>
        <v>0</v>
      </c>
      <c r="HZ117">
        <f t="shared" si="588"/>
        <v>0</v>
      </c>
      <c r="IA117">
        <f t="shared" si="589"/>
        <v>0</v>
      </c>
      <c r="IB117">
        <f t="shared" si="590"/>
        <v>0</v>
      </c>
      <c r="IC117">
        <f t="shared" si="591"/>
        <v>0</v>
      </c>
      <c r="ID117">
        <f t="shared" si="592"/>
        <v>0</v>
      </c>
      <c r="IE117">
        <f t="shared" si="593"/>
        <v>0</v>
      </c>
      <c r="IF117">
        <f t="shared" si="594"/>
        <v>0</v>
      </c>
      <c r="IG117">
        <f t="shared" si="595"/>
        <v>0</v>
      </c>
      <c r="IH117">
        <f t="shared" si="596"/>
        <v>0</v>
      </c>
      <c r="II117">
        <f t="shared" si="597"/>
        <v>0</v>
      </c>
      <c r="IJ117">
        <f t="shared" si="598"/>
        <v>0</v>
      </c>
      <c r="IK117">
        <f t="shared" si="599"/>
        <v>0</v>
      </c>
      <c r="IL117">
        <f t="shared" si="600"/>
        <v>0</v>
      </c>
      <c r="IM117">
        <f t="shared" si="601"/>
        <v>0</v>
      </c>
      <c r="IN117">
        <f t="shared" si="602"/>
        <v>0</v>
      </c>
      <c r="IO117">
        <f t="shared" si="603"/>
        <v>0</v>
      </c>
    </row>
    <row r="118" spans="1:249" ht="15">
      <c r="A118" s="11">
        <v>113</v>
      </c>
      <c r="B118" s="11" t="str">
        <f>IF(A118&lt;=$E$2,Inputs!A118,"")</f>
        <v/>
      </c>
      <c r="C118" s="11">
        <f>IF(A118&lt;=$E$2,Inputs!D118,0)</f>
        <v>0</v>
      </c>
      <c r="D118" s="11">
        <f>IF(A118&lt;=$E$2,Inputs!F118,0)</f>
        <v>0</v>
      </c>
      <c r="E118" s="11">
        <f t="shared" si="483"/>
        <v>0</v>
      </c>
      <c r="G118" s="9">
        <v>113</v>
      </c>
      <c r="H118">
        <f t="shared" si="616"/>
        <v>0</v>
      </c>
      <c r="I118">
        <f t="shared" si="616"/>
        <v>0</v>
      </c>
      <c r="J118">
        <f t="shared" si="616"/>
        <v>0</v>
      </c>
      <c r="K118">
        <f t="shared" si="616"/>
        <v>0</v>
      </c>
      <c r="L118">
        <f t="shared" si="616"/>
        <v>0</v>
      </c>
      <c r="M118">
        <f t="shared" si="616"/>
        <v>0</v>
      </c>
      <c r="N118">
        <f t="shared" si="616"/>
        <v>0</v>
      </c>
      <c r="O118">
        <f t="shared" si="616"/>
        <v>0</v>
      </c>
      <c r="P118">
        <f t="shared" si="616"/>
        <v>0</v>
      </c>
      <c r="Q118">
        <f t="shared" si="616"/>
        <v>0</v>
      </c>
      <c r="R118">
        <f t="shared" si="617"/>
        <v>0</v>
      </c>
      <c r="S118">
        <f t="shared" si="617"/>
        <v>0</v>
      </c>
      <c r="T118">
        <f t="shared" si="617"/>
        <v>0</v>
      </c>
      <c r="U118">
        <f t="shared" si="617"/>
        <v>0</v>
      </c>
      <c r="V118">
        <f t="shared" si="617"/>
        <v>0</v>
      </c>
      <c r="W118">
        <f t="shared" si="617"/>
        <v>0</v>
      </c>
      <c r="X118">
        <f t="shared" si="617"/>
        <v>0</v>
      </c>
      <c r="Y118">
        <f t="shared" si="617"/>
        <v>0</v>
      </c>
      <c r="Z118">
        <f t="shared" si="617"/>
        <v>0</v>
      </c>
      <c r="AA118">
        <f t="shared" si="617"/>
        <v>0</v>
      </c>
      <c r="AB118">
        <f t="shared" si="618"/>
        <v>0</v>
      </c>
      <c r="AC118">
        <f t="shared" si="618"/>
        <v>0</v>
      </c>
      <c r="AD118">
        <f t="shared" si="618"/>
        <v>0</v>
      </c>
      <c r="AE118">
        <f t="shared" si="618"/>
        <v>0</v>
      </c>
      <c r="AF118">
        <f t="shared" si="618"/>
        <v>0</v>
      </c>
      <c r="AG118">
        <f t="shared" si="618"/>
        <v>0</v>
      </c>
      <c r="AH118">
        <f t="shared" si="618"/>
        <v>0</v>
      </c>
      <c r="AI118">
        <f t="shared" si="618"/>
        <v>0</v>
      </c>
      <c r="AJ118">
        <f t="shared" si="618"/>
        <v>0</v>
      </c>
      <c r="AK118">
        <f t="shared" si="618"/>
        <v>0</v>
      </c>
      <c r="AL118">
        <f t="shared" si="619"/>
        <v>0</v>
      </c>
      <c r="AM118">
        <f t="shared" si="619"/>
        <v>0</v>
      </c>
      <c r="AN118">
        <f t="shared" si="619"/>
        <v>0</v>
      </c>
      <c r="AO118">
        <f t="shared" si="619"/>
        <v>0</v>
      </c>
      <c r="AP118">
        <f t="shared" si="619"/>
        <v>0</v>
      </c>
      <c r="AQ118">
        <f t="shared" si="619"/>
        <v>0</v>
      </c>
      <c r="AR118">
        <f t="shared" si="619"/>
        <v>0</v>
      </c>
      <c r="AS118">
        <f t="shared" si="619"/>
        <v>0</v>
      </c>
      <c r="AT118">
        <f t="shared" si="619"/>
        <v>0</v>
      </c>
      <c r="AU118">
        <f t="shared" si="619"/>
        <v>0</v>
      </c>
      <c r="AV118">
        <f t="shared" si="620"/>
        <v>0</v>
      </c>
      <c r="AW118">
        <f t="shared" si="620"/>
        <v>0</v>
      </c>
      <c r="AX118">
        <f t="shared" si="620"/>
        <v>0</v>
      </c>
      <c r="AY118">
        <f t="shared" si="620"/>
        <v>0</v>
      </c>
      <c r="AZ118">
        <f t="shared" si="620"/>
        <v>0</v>
      </c>
      <c r="BA118">
        <f t="shared" si="620"/>
        <v>0</v>
      </c>
      <c r="BB118">
        <f t="shared" si="620"/>
        <v>0</v>
      </c>
      <c r="BC118">
        <f t="shared" si="620"/>
        <v>0</v>
      </c>
      <c r="BD118">
        <f t="shared" si="620"/>
        <v>0</v>
      </c>
      <c r="BE118">
        <f t="shared" si="620"/>
        <v>0</v>
      </c>
      <c r="BF118">
        <f t="shared" si="621"/>
        <v>0</v>
      </c>
      <c r="BG118">
        <f t="shared" si="621"/>
        <v>0</v>
      </c>
      <c r="BH118">
        <f t="shared" si="621"/>
        <v>0</v>
      </c>
      <c r="BI118">
        <f t="shared" si="621"/>
        <v>0</v>
      </c>
      <c r="BJ118">
        <f t="shared" si="621"/>
        <v>0</v>
      </c>
      <c r="BK118">
        <f t="shared" si="621"/>
        <v>0</v>
      </c>
      <c r="BL118">
        <f t="shared" si="621"/>
        <v>0</v>
      </c>
      <c r="BM118">
        <f t="shared" si="621"/>
        <v>0</v>
      </c>
      <c r="BN118">
        <f t="shared" si="621"/>
        <v>0</v>
      </c>
      <c r="BO118">
        <f t="shared" si="621"/>
        <v>0</v>
      </c>
      <c r="BP118">
        <f t="shared" si="622"/>
        <v>0</v>
      </c>
      <c r="BQ118">
        <f t="shared" si="622"/>
        <v>0</v>
      </c>
      <c r="BR118">
        <f t="shared" si="622"/>
        <v>0</v>
      </c>
      <c r="BS118">
        <f t="shared" si="622"/>
        <v>0</v>
      </c>
      <c r="BT118">
        <f t="shared" si="622"/>
        <v>0</v>
      </c>
      <c r="BU118">
        <f t="shared" si="622"/>
        <v>0</v>
      </c>
      <c r="BV118">
        <f t="shared" si="622"/>
        <v>0</v>
      </c>
      <c r="BW118">
        <f t="shared" si="622"/>
        <v>0</v>
      </c>
      <c r="BX118">
        <f t="shared" si="622"/>
        <v>0</v>
      </c>
      <c r="BY118">
        <f t="shared" si="622"/>
        <v>0</v>
      </c>
      <c r="BZ118">
        <f t="shared" si="623"/>
        <v>0</v>
      </c>
      <c r="CA118">
        <f t="shared" si="623"/>
        <v>0</v>
      </c>
      <c r="CB118">
        <f t="shared" si="623"/>
        <v>0</v>
      </c>
      <c r="CC118">
        <f t="shared" si="623"/>
        <v>0</v>
      </c>
      <c r="CD118">
        <f t="shared" si="623"/>
        <v>0</v>
      </c>
      <c r="CE118">
        <f t="shared" si="623"/>
        <v>0</v>
      </c>
      <c r="CF118">
        <f t="shared" si="623"/>
        <v>0</v>
      </c>
      <c r="CG118">
        <f t="shared" si="623"/>
        <v>0</v>
      </c>
      <c r="CH118">
        <f t="shared" si="623"/>
        <v>0</v>
      </c>
      <c r="CI118">
        <f t="shared" si="623"/>
        <v>0</v>
      </c>
      <c r="CJ118">
        <f t="shared" si="624"/>
        <v>0</v>
      </c>
      <c r="CK118">
        <f t="shared" si="624"/>
        <v>0</v>
      </c>
      <c r="CL118">
        <f t="shared" si="624"/>
        <v>0</v>
      </c>
      <c r="CM118">
        <f t="shared" si="624"/>
        <v>0</v>
      </c>
      <c r="CN118">
        <f t="shared" si="624"/>
        <v>0</v>
      </c>
      <c r="CO118">
        <f t="shared" si="624"/>
        <v>0</v>
      </c>
      <c r="CP118">
        <f t="shared" si="624"/>
        <v>0</v>
      </c>
      <c r="CQ118">
        <f t="shared" si="624"/>
        <v>0</v>
      </c>
      <c r="CR118">
        <f t="shared" si="624"/>
        <v>0</v>
      </c>
      <c r="CS118">
        <f t="shared" si="624"/>
        <v>0</v>
      </c>
      <c r="CT118">
        <f t="shared" si="625"/>
        <v>0</v>
      </c>
      <c r="CU118">
        <f t="shared" si="625"/>
        <v>0</v>
      </c>
      <c r="CV118">
        <f t="shared" si="625"/>
        <v>0</v>
      </c>
      <c r="CW118">
        <f t="shared" si="625"/>
        <v>0</v>
      </c>
      <c r="CX118">
        <f t="shared" si="625"/>
        <v>0</v>
      </c>
      <c r="CY118">
        <f t="shared" si="625"/>
        <v>0</v>
      </c>
      <c r="CZ118">
        <f t="shared" si="625"/>
        <v>0</v>
      </c>
      <c r="DA118">
        <f t="shared" si="625"/>
        <v>0</v>
      </c>
      <c r="DB118">
        <f t="shared" si="625"/>
        <v>0</v>
      </c>
      <c r="DC118">
        <f t="shared" si="625"/>
        <v>0</v>
      </c>
      <c r="DD118">
        <f t="shared" si="626"/>
        <v>0</v>
      </c>
      <c r="DE118">
        <f t="shared" si="626"/>
        <v>0</v>
      </c>
      <c r="DF118">
        <f t="shared" si="626"/>
        <v>0</v>
      </c>
      <c r="DG118">
        <f t="shared" si="626"/>
        <v>0</v>
      </c>
      <c r="DH118">
        <f t="shared" si="626"/>
        <v>0</v>
      </c>
      <c r="DI118">
        <f t="shared" si="626"/>
        <v>0</v>
      </c>
      <c r="DJ118">
        <f t="shared" si="626"/>
        <v>0</v>
      </c>
      <c r="DK118">
        <f t="shared" si="626"/>
        <v>0</v>
      </c>
      <c r="DL118">
        <f t="shared" si="626"/>
        <v>0</v>
      </c>
      <c r="DM118">
        <f t="shared" si="626"/>
        <v>0</v>
      </c>
      <c r="DN118">
        <f t="shared" si="627"/>
        <v>0</v>
      </c>
      <c r="DO118">
        <f t="shared" si="627"/>
        <v>0</v>
      </c>
      <c r="DP118">
        <f t="shared" si="627"/>
        <v>0</v>
      </c>
      <c r="DQ118">
        <f t="shared" si="627"/>
        <v>0</v>
      </c>
      <c r="DR118">
        <f t="shared" si="627"/>
        <v>0</v>
      </c>
      <c r="DS118">
        <f t="shared" si="627"/>
        <v>0</v>
      </c>
      <c r="DT118">
        <f t="shared" si="627"/>
        <v>0</v>
      </c>
      <c r="DU118">
        <f t="shared" si="627"/>
        <v>0</v>
      </c>
      <c r="DV118">
        <f t="shared" si="627"/>
        <v>0</v>
      </c>
      <c r="DW118">
        <v>0</v>
      </c>
      <c r="DY118" s="10">
        <v>113</v>
      </c>
      <c r="DZ118">
        <f t="shared" si="484"/>
        <v>0</v>
      </c>
      <c r="EA118">
        <f t="shared" si="485"/>
        <v>0</v>
      </c>
      <c r="EB118">
        <f t="shared" si="486"/>
        <v>0</v>
      </c>
      <c r="EC118">
        <f t="shared" si="487"/>
        <v>0</v>
      </c>
      <c r="ED118">
        <f t="shared" si="488"/>
        <v>0</v>
      </c>
      <c r="EE118">
        <f t="shared" si="489"/>
        <v>0</v>
      </c>
      <c r="EF118">
        <f t="shared" si="490"/>
        <v>0</v>
      </c>
      <c r="EG118">
        <f t="shared" si="491"/>
        <v>0</v>
      </c>
      <c r="EH118">
        <f t="shared" si="492"/>
        <v>0</v>
      </c>
      <c r="EI118">
        <f t="shared" si="493"/>
        <v>0</v>
      </c>
      <c r="EJ118">
        <f t="shared" si="494"/>
        <v>0</v>
      </c>
      <c r="EK118">
        <f t="shared" si="495"/>
        <v>0</v>
      </c>
      <c r="EL118">
        <f t="shared" si="496"/>
        <v>0</v>
      </c>
      <c r="EM118">
        <f t="shared" si="497"/>
        <v>0</v>
      </c>
      <c r="EN118">
        <f t="shared" si="498"/>
        <v>0</v>
      </c>
      <c r="EO118">
        <f t="shared" si="499"/>
        <v>0</v>
      </c>
      <c r="EP118">
        <f t="shared" si="500"/>
        <v>0</v>
      </c>
      <c r="EQ118">
        <f t="shared" si="501"/>
        <v>0</v>
      </c>
      <c r="ER118">
        <f t="shared" si="502"/>
        <v>0</v>
      </c>
      <c r="ES118">
        <f t="shared" si="503"/>
        <v>0</v>
      </c>
      <c r="ET118">
        <f t="shared" si="504"/>
        <v>0</v>
      </c>
      <c r="EU118">
        <f t="shared" si="505"/>
        <v>0</v>
      </c>
      <c r="EV118">
        <f t="shared" si="506"/>
        <v>0</v>
      </c>
      <c r="EW118">
        <f t="shared" si="507"/>
        <v>0</v>
      </c>
      <c r="EX118">
        <f t="shared" si="508"/>
        <v>0</v>
      </c>
      <c r="EY118">
        <f t="shared" si="509"/>
        <v>0</v>
      </c>
      <c r="EZ118">
        <f t="shared" si="510"/>
        <v>0</v>
      </c>
      <c r="FA118">
        <f t="shared" si="511"/>
        <v>0</v>
      </c>
      <c r="FB118">
        <f t="shared" si="512"/>
        <v>0</v>
      </c>
      <c r="FC118">
        <f t="shared" si="513"/>
        <v>0</v>
      </c>
      <c r="FD118">
        <f t="shared" si="514"/>
        <v>0</v>
      </c>
      <c r="FE118">
        <f t="shared" si="515"/>
        <v>0</v>
      </c>
      <c r="FF118">
        <f t="shared" si="516"/>
        <v>0</v>
      </c>
      <c r="FG118">
        <f t="shared" si="517"/>
        <v>0</v>
      </c>
      <c r="FH118">
        <f t="shared" si="518"/>
        <v>0</v>
      </c>
      <c r="FI118">
        <f t="shared" si="519"/>
        <v>0</v>
      </c>
      <c r="FJ118">
        <f t="shared" si="520"/>
        <v>0</v>
      </c>
      <c r="FK118">
        <f t="shared" si="521"/>
        <v>0</v>
      </c>
      <c r="FL118">
        <f t="shared" si="522"/>
        <v>0</v>
      </c>
      <c r="FM118">
        <f t="shared" si="523"/>
        <v>0</v>
      </c>
      <c r="FN118">
        <f t="shared" si="524"/>
        <v>0</v>
      </c>
      <c r="FO118">
        <f t="shared" si="525"/>
        <v>0</v>
      </c>
      <c r="FP118">
        <f t="shared" si="526"/>
        <v>0</v>
      </c>
      <c r="FQ118">
        <f t="shared" si="527"/>
        <v>0</v>
      </c>
      <c r="FR118">
        <f t="shared" si="528"/>
        <v>0</v>
      </c>
      <c r="FS118">
        <f t="shared" si="529"/>
        <v>0</v>
      </c>
      <c r="FT118">
        <f t="shared" si="530"/>
        <v>0</v>
      </c>
      <c r="FU118">
        <f t="shared" si="531"/>
        <v>0</v>
      </c>
      <c r="FV118">
        <f t="shared" si="532"/>
        <v>0</v>
      </c>
      <c r="FW118">
        <f t="shared" si="533"/>
        <v>0</v>
      </c>
      <c r="FX118">
        <f t="shared" si="534"/>
        <v>0</v>
      </c>
      <c r="FY118">
        <f t="shared" si="535"/>
        <v>0</v>
      </c>
      <c r="FZ118">
        <f t="shared" si="536"/>
        <v>0</v>
      </c>
      <c r="GA118">
        <f t="shared" si="537"/>
        <v>0</v>
      </c>
      <c r="GB118">
        <f t="shared" si="538"/>
        <v>0</v>
      </c>
      <c r="GC118">
        <f t="shared" si="539"/>
        <v>0</v>
      </c>
      <c r="GD118">
        <f t="shared" si="540"/>
        <v>0</v>
      </c>
      <c r="GE118">
        <f t="shared" si="541"/>
        <v>0</v>
      </c>
      <c r="GF118">
        <f t="shared" si="542"/>
        <v>0</v>
      </c>
      <c r="GG118">
        <f t="shared" si="543"/>
        <v>0</v>
      </c>
      <c r="GH118">
        <f t="shared" si="544"/>
        <v>0</v>
      </c>
      <c r="GI118">
        <f t="shared" si="545"/>
        <v>0</v>
      </c>
      <c r="GJ118">
        <f t="shared" si="546"/>
        <v>0</v>
      </c>
      <c r="GK118">
        <f t="shared" si="547"/>
        <v>0</v>
      </c>
      <c r="GL118">
        <f t="shared" si="548"/>
        <v>0</v>
      </c>
      <c r="GM118">
        <f t="shared" si="549"/>
        <v>0</v>
      </c>
      <c r="GN118">
        <f t="shared" si="550"/>
        <v>0</v>
      </c>
      <c r="GO118">
        <f t="shared" si="551"/>
        <v>0</v>
      </c>
      <c r="GP118">
        <f t="shared" si="552"/>
        <v>0</v>
      </c>
      <c r="GQ118">
        <f t="shared" si="553"/>
        <v>0</v>
      </c>
      <c r="GR118">
        <f t="shared" si="554"/>
        <v>0</v>
      </c>
      <c r="GS118">
        <f t="shared" si="555"/>
        <v>0</v>
      </c>
      <c r="GT118">
        <f t="shared" si="556"/>
        <v>0</v>
      </c>
      <c r="GU118">
        <f t="shared" si="557"/>
        <v>0</v>
      </c>
      <c r="GV118">
        <f t="shared" si="558"/>
        <v>0</v>
      </c>
      <c r="GW118">
        <f t="shared" si="559"/>
        <v>0</v>
      </c>
      <c r="GX118">
        <f t="shared" si="560"/>
        <v>0</v>
      </c>
      <c r="GY118">
        <f t="shared" si="561"/>
        <v>0</v>
      </c>
      <c r="GZ118">
        <f t="shared" si="562"/>
        <v>0</v>
      </c>
      <c r="HA118">
        <f t="shared" si="563"/>
        <v>0</v>
      </c>
      <c r="HB118">
        <f t="shared" si="564"/>
        <v>0</v>
      </c>
      <c r="HC118">
        <f t="shared" si="565"/>
        <v>0</v>
      </c>
      <c r="HD118">
        <f t="shared" si="566"/>
        <v>0</v>
      </c>
      <c r="HE118">
        <f t="shared" si="567"/>
        <v>0</v>
      </c>
      <c r="HF118">
        <f t="shared" si="568"/>
        <v>0</v>
      </c>
      <c r="HG118">
        <f t="shared" si="569"/>
        <v>0</v>
      </c>
      <c r="HH118">
        <f t="shared" si="570"/>
        <v>0</v>
      </c>
      <c r="HI118">
        <f t="shared" si="571"/>
        <v>0</v>
      </c>
      <c r="HJ118">
        <f t="shared" si="572"/>
        <v>0</v>
      </c>
      <c r="HK118">
        <f t="shared" si="573"/>
        <v>0</v>
      </c>
      <c r="HL118">
        <f t="shared" si="574"/>
        <v>0</v>
      </c>
      <c r="HM118">
        <f t="shared" si="575"/>
        <v>0</v>
      </c>
      <c r="HN118">
        <f t="shared" si="576"/>
        <v>0</v>
      </c>
      <c r="HO118">
        <f t="shared" si="577"/>
        <v>0</v>
      </c>
      <c r="HP118">
        <f t="shared" si="578"/>
        <v>0</v>
      </c>
      <c r="HQ118">
        <f t="shared" si="579"/>
        <v>0</v>
      </c>
      <c r="HR118">
        <f t="shared" si="580"/>
        <v>0</v>
      </c>
      <c r="HS118">
        <f t="shared" si="581"/>
        <v>0</v>
      </c>
      <c r="HT118">
        <f t="shared" si="582"/>
        <v>0</v>
      </c>
      <c r="HU118">
        <f t="shared" si="583"/>
        <v>0</v>
      </c>
      <c r="HV118">
        <f t="shared" si="584"/>
        <v>0</v>
      </c>
      <c r="HW118">
        <f t="shared" si="585"/>
        <v>0</v>
      </c>
      <c r="HX118">
        <f t="shared" si="586"/>
        <v>0</v>
      </c>
      <c r="HY118">
        <f t="shared" si="587"/>
        <v>0</v>
      </c>
      <c r="HZ118">
        <f t="shared" si="588"/>
        <v>0</v>
      </c>
      <c r="IA118">
        <f t="shared" si="589"/>
        <v>0</v>
      </c>
      <c r="IB118">
        <f t="shared" si="590"/>
        <v>0</v>
      </c>
      <c r="IC118">
        <f t="shared" si="591"/>
        <v>0</v>
      </c>
      <c r="ID118">
        <f t="shared" si="592"/>
        <v>0</v>
      </c>
      <c r="IE118">
        <f t="shared" si="593"/>
        <v>0</v>
      </c>
      <c r="IF118">
        <f t="shared" si="594"/>
        <v>0</v>
      </c>
      <c r="IG118">
        <f t="shared" si="595"/>
        <v>0</v>
      </c>
      <c r="IH118">
        <f t="shared" si="596"/>
        <v>0</v>
      </c>
      <c r="II118">
        <f t="shared" si="597"/>
        <v>0</v>
      </c>
      <c r="IJ118">
        <f t="shared" si="598"/>
        <v>0</v>
      </c>
      <c r="IK118">
        <f t="shared" si="599"/>
        <v>0</v>
      </c>
      <c r="IL118">
        <f t="shared" si="600"/>
        <v>0</v>
      </c>
      <c r="IM118">
        <f t="shared" si="601"/>
        <v>0</v>
      </c>
      <c r="IN118">
        <f t="shared" si="602"/>
        <v>0</v>
      </c>
      <c r="IO118">
        <f t="shared" si="603"/>
        <v>0</v>
      </c>
    </row>
    <row r="119" spans="1:249" ht="15">
      <c r="A119" s="11">
        <v>114</v>
      </c>
      <c r="B119" s="11" t="str">
        <f>IF(A119&lt;=$E$2,Inputs!A119,"")</f>
        <v/>
      </c>
      <c r="C119" s="11">
        <f>IF(A119&lt;=$E$2,Inputs!D119,0)</f>
        <v>0</v>
      </c>
      <c r="D119" s="11">
        <f>IF(A119&lt;=$E$2,Inputs!F119,0)</f>
        <v>0</v>
      </c>
      <c r="E119" s="11">
        <f t="shared" si="483"/>
        <v>0</v>
      </c>
      <c r="G119" s="9">
        <v>114</v>
      </c>
      <c r="H119">
        <f t="shared" si="616"/>
        <v>0</v>
      </c>
      <c r="I119">
        <f t="shared" si="616"/>
        <v>0</v>
      </c>
      <c r="J119">
        <f t="shared" si="616"/>
        <v>0</v>
      </c>
      <c r="K119">
        <f t="shared" si="616"/>
        <v>0</v>
      </c>
      <c r="L119">
        <f t="shared" si="616"/>
        <v>0</v>
      </c>
      <c r="M119">
        <f t="shared" si="616"/>
        <v>0</v>
      </c>
      <c r="N119">
        <f t="shared" si="616"/>
        <v>0</v>
      </c>
      <c r="O119">
        <f t="shared" si="616"/>
        <v>0</v>
      </c>
      <c r="P119">
        <f t="shared" si="616"/>
        <v>0</v>
      </c>
      <c r="Q119">
        <f t="shared" si="616"/>
        <v>0</v>
      </c>
      <c r="R119">
        <f t="shared" si="617"/>
        <v>0</v>
      </c>
      <c r="S119">
        <f t="shared" si="617"/>
        <v>0</v>
      </c>
      <c r="T119">
        <f t="shared" si="617"/>
        <v>0</v>
      </c>
      <c r="U119">
        <f t="shared" si="617"/>
        <v>0</v>
      </c>
      <c r="V119">
        <f t="shared" si="617"/>
        <v>0</v>
      </c>
      <c r="W119">
        <f t="shared" si="617"/>
        <v>0</v>
      </c>
      <c r="X119">
        <f t="shared" si="617"/>
        <v>0</v>
      </c>
      <c r="Y119">
        <f t="shared" si="617"/>
        <v>0</v>
      </c>
      <c r="Z119">
        <f t="shared" si="617"/>
        <v>0</v>
      </c>
      <c r="AA119">
        <f t="shared" si="617"/>
        <v>0</v>
      </c>
      <c r="AB119">
        <f t="shared" si="618"/>
        <v>0</v>
      </c>
      <c r="AC119">
        <f t="shared" si="618"/>
        <v>0</v>
      </c>
      <c r="AD119">
        <f t="shared" si="618"/>
        <v>0</v>
      </c>
      <c r="AE119">
        <f t="shared" si="618"/>
        <v>0</v>
      </c>
      <c r="AF119">
        <f t="shared" si="618"/>
        <v>0</v>
      </c>
      <c r="AG119">
        <f t="shared" si="618"/>
        <v>0</v>
      </c>
      <c r="AH119">
        <f t="shared" si="618"/>
        <v>0</v>
      </c>
      <c r="AI119">
        <f t="shared" si="618"/>
        <v>0</v>
      </c>
      <c r="AJ119">
        <f t="shared" si="618"/>
        <v>0</v>
      </c>
      <c r="AK119">
        <f t="shared" si="618"/>
        <v>0</v>
      </c>
      <c r="AL119">
        <f t="shared" si="619"/>
        <v>0</v>
      </c>
      <c r="AM119">
        <f t="shared" si="619"/>
        <v>0</v>
      </c>
      <c r="AN119">
        <f t="shared" si="619"/>
        <v>0</v>
      </c>
      <c r="AO119">
        <f t="shared" si="619"/>
        <v>0</v>
      </c>
      <c r="AP119">
        <f t="shared" si="619"/>
        <v>0</v>
      </c>
      <c r="AQ119">
        <f t="shared" si="619"/>
        <v>0</v>
      </c>
      <c r="AR119">
        <f t="shared" si="619"/>
        <v>0</v>
      </c>
      <c r="AS119">
        <f t="shared" si="619"/>
        <v>0</v>
      </c>
      <c r="AT119">
        <f t="shared" si="619"/>
        <v>0</v>
      </c>
      <c r="AU119">
        <f t="shared" si="619"/>
        <v>0</v>
      </c>
      <c r="AV119">
        <f t="shared" si="620"/>
        <v>0</v>
      </c>
      <c r="AW119">
        <f t="shared" si="620"/>
        <v>0</v>
      </c>
      <c r="AX119">
        <f t="shared" si="620"/>
        <v>0</v>
      </c>
      <c r="AY119">
        <f t="shared" si="620"/>
        <v>0</v>
      </c>
      <c r="AZ119">
        <f t="shared" si="620"/>
        <v>0</v>
      </c>
      <c r="BA119">
        <f t="shared" si="620"/>
        <v>0</v>
      </c>
      <c r="BB119">
        <f t="shared" si="620"/>
        <v>0</v>
      </c>
      <c r="BC119">
        <f t="shared" si="620"/>
        <v>0</v>
      </c>
      <c r="BD119">
        <f t="shared" si="620"/>
        <v>0</v>
      </c>
      <c r="BE119">
        <f t="shared" si="620"/>
        <v>0</v>
      </c>
      <c r="BF119">
        <f t="shared" si="621"/>
        <v>0</v>
      </c>
      <c r="BG119">
        <f t="shared" si="621"/>
        <v>0</v>
      </c>
      <c r="BH119">
        <f t="shared" si="621"/>
        <v>0</v>
      </c>
      <c r="BI119">
        <f t="shared" si="621"/>
        <v>0</v>
      </c>
      <c r="BJ119">
        <f t="shared" si="621"/>
        <v>0</v>
      </c>
      <c r="BK119">
        <f t="shared" si="621"/>
        <v>0</v>
      </c>
      <c r="BL119">
        <f t="shared" si="621"/>
        <v>0</v>
      </c>
      <c r="BM119">
        <f t="shared" si="621"/>
        <v>0</v>
      </c>
      <c r="BN119">
        <f t="shared" si="621"/>
        <v>0</v>
      </c>
      <c r="BO119">
        <f t="shared" si="621"/>
        <v>0</v>
      </c>
      <c r="BP119">
        <f t="shared" si="622"/>
        <v>0</v>
      </c>
      <c r="BQ119">
        <f t="shared" si="622"/>
        <v>0</v>
      </c>
      <c r="BR119">
        <f t="shared" si="622"/>
        <v>0</v>
      </c>
      <c r="BS119">
        <f t="shared" si="622"/>
        <v>0</v>
      </c>
      <c r="BT119">
        <f t="shared" si="622"/>
        <v>0</v>
      </c>
      <c r="BU119">
        <f t="shared" si="622"/>
        <v>0</v>
      </c>
      <c r="BV119">
        <f t="shared" si="622"/>
        <v>0</v>
      </c>
      <c r="BW119">
        <f t="shared" si="622"/>
        <v>0</v>
      </c>
      <c r="BX119">
        <f t="shared" si="622"/>
        <v>0</v>
      </c>
      <c r="BY119">
        <f t="shared" si="622"/>
        <v>0</v>
      </c>
      <c r="BZ119">
        <f t="shared" si="623"/>
        <v>0</v>
      </c>
      <c r="CA119">
        <f t="shared" si="623"/>
        <v>0</v>
      </c>
      <c r="CB119">
        <f t="shared" si="623"/>
        <v>0</v>
      </c>
      <c r="CC119">
        <f t="shared" si="623"/>
        <v>0</v>
      </c>
      <c r="CD119">
        <f t="shared" si="623"/>
        <v>0</v>
      </c>
      <c r="CE119">
        <f t="shared" si="623"/>
        <v>0</v>
      </c>
      <c r="CF119">
        <f t="shared" si="623"/>
        <v>0</v>
      </c>
      <c r="CG119">
        <f t="shared" si="623"/>
        <v>0</v>
      </c>
      <c r="CH119">
        <f t="shared" si="623"/>
        <v>0</v>
      </c>
      <c r="CI119">
        <f t="shared" si="623"/>
        <v>0</v>
      </c>
      <c r="CJ119">
        <f t="shared" si="624"/>
        <v>0</v>
      </c>
      <c r="CK119">
        <f t="shared" si="624"/>
        <v>0</v>
      </c>
      <c r="CL119">
        <f t="shared" si="624"/>
        <v>0</v>
      </c>
      <c r="CM119">
        <f t="shared" si="624"/>
        <v>0</v>
      </c>
      <c r="CN119">
        <f t="shared" si="624"/>
        <v>0</v>
      </c>
      <c r="CO119">
        <f t="shared" si="624"/>
        <v>0</v>
      </c>
      <c r="CP119">
        <f t="shared" si="624"/>
        <v>0</v>
      </c>
      <c r="CQ119">
        <f t="shared" si="624"/>
        <v>0</v>
      </c>
      <c r="CR119">
        <f t="shared" si="624"/>
        <v>0</v>
      </c>
      <c r="CS119">
        <f t="shared" si="624"/>
        <v>0</v>
      </c>
      <c r="CT119">
        <f t="shared" si="625"/>
        <v>0</v>
      </c>
      <c r="CU119">
        <f t="shared" si="625"/>
        <v>0</v>
      </c>
      <c r="CV119">
        <f t="shared" si="625"/>
        <v>0</v>
      </c>
      <c r="CW119">
        <f t="shared" si="625"/>
        <v>0</v>
      </c>
      <c r="CX119">
        <f t="shared" si="625"/>
        <v>0</v>
      </c>
      <c r="CY119">
        <f t="shared" si="625"/>
        <v>0</v>
      </c>
      <c r="CZ119">
        <f t="shared" si="625"/>
        <v>0</v>
      </c>
      <c r="DA119">
        <f t="shared" si="625"/>
        <v>0</v>
      </c>
      <c r="DB119">
        <f t="shared" si="625"/>
        <v>0</v>
      </c>
      <c r="DC119">
        <f t="shared" si="625"/>
        <v>0</v>
      </c>
      <c r="DD119">
        <f t="shared" si="626"/>
        <v>0</v>
      </c>
      <c r="DE119">
        <f t="shared" si="626"/>
        <v>0</v>
      </c>
      <c r="DF119">
        <f t="shared" si="626"/>
        <v>0</v>
      </c>
      <c r="DG119">
        <f t="shared" si="626"/>
        <v>0</v>
      </c>
      <c r="DH119">
        <f t="shared" si="626"/>
        <v>0</v>
      </c>
      <c r="DI119">
        <f t="shared" si="626"/>
        <v>0</v>
      </c>
      <c r="DJ119">
        <f t="shared" si="626"/>
        <v>0</v>
      </c>
      <c r="DK119">
        <f t="shared" si="626"/>
        <v>0</v>
      </c>
      <c r="DL119">
        <f t="shared" si="626"/>
        <v>0</v>
      </c>
      <c r="DM119">
        <f t="shared" si="626"/>
        <v>0</v>
      </c>
      <c r="DN119">
        <f t="shared" si="627"/>
        <v>0</v>
      </c>
      <c r="DO119">
        <f t="shared" si="627"/>
        <v>0</v>
      </c>
      <c r="DP119">
        <f t="shared" si="627"/>
        <v>0</v>
      </c>
      <c r="DQ119">
        <f t="shared" si="627"/>
        <v>0</v>
      </c>
      <c r="DR119">
        <f t="shared" si="627"/>
        <v>0</v>
      </c>
      <c r="DS119">
        <f t="shared" si="627"/>
        <v>0</v>
      </c>
      <c r="DT119">
        <f t="shared" si="627"/>
        <v>0</v>
      </c>
      <c r="DU119">
        <f t="shared" si="627"/>
        <v>0</v>
      </c>
      <c r="DV119">
        <f t="shared" si="627"/>
        <v>0</v>
      </c>
      <c r="DW119">
        <v>0</v>
      </c>
      <c r="DY119" s="10">
        <v>114</v>
      </c>
      <c r="DZ119">
        <f t="shared" si="484"/>
        <v>0</v>
      </c>
      <c r="EA119">
        <f t="shared" si="485"/>
        <v>0</v>
      </c>
      <c r="EB119">
        <f t="shared" si="486"/>
        <v>0</v>
      </c>
      <c r="EC119">
        <f t="shared" si="487"/>
        <v>0</v>
      </c>
      <c r="ED119">
        <f t="shared" si="488"/>
        <v>0</v>
      </c>
      <c r="EE119">
        <f t="shared" si="489"/>
        <v>0</v>
      </c>
      <c r="EF119">
        <f t="shared" si="490"/>
        <v>0</v>
      </c>
      <c r="EG119">
        <f t="shared" si="491"/>
        <v>0</v>
      </c>
      <c r="EH119">
        <f t="shared" si="492"/>
        <v>0</v>
      </c>
      <c r="EI119">
        <f t="shared" si="493"/>
        <v>0</v>
      </c>
      <c r="EJ119">
        <f t="shared" si="494"/>
        <v>0</v>
      </c>
      <c r="EK119">
        <f t="shared" si="495"/>
        <v>0</v>
      </c>
      <c r="EL119">
        <f t="shared" si="496"/>
        <v>0</v>
      </c>
      <c r="EM119">
        <f t="shared" si="497"/>
        <v>0</v>
      </c>
      <c r="EN119">
        <f t="shared" si="498"/>
        <v>0</v>
      </c>
      <c r="EO119">
        <f t="shared" si="499"/>
        <v>0</v>
      </c>
      <c r="EP119">
        <f t="shared" si="500"/>
        <v>0</v>
      </c>
      <c r="EQ119">
        <f t="shared" si="501"/>
        <v>0</v>
      </c>
      <c r="ER119">
        <f t="shared" si="502"/>
        <v>0</v>
      </c>
      <c r="ES119">
        <f t="shared" si="503"/>
        <v>0</v>
      </c>
      <c r="ET119">
        <f t="shared" si="504"/>
        <v>0</v>
      </c>
      <c r="EU119">
        <f t="shared" si="505"/>
        <v>0</v>
      </c>
      <c r="EV119">
        <f t="shared" si="506"/>
        <v>0</v>
      </c>
      <c r="EW119">
        <f t="shared" si="507"/>
        <v>0</v>
      </c>
      <c r="EX119">
        <f t="shared" si="508"/>
        <v>0</v>
      </c>
      <c r="EY119">
        <f t="shared" si="509"/>
        <v>0</v>
      </c>
      <c r="EZ119">
        <f t="shared" si="510"/>
        <v>0</v>
      </c>
      <c r="FA119">
        <f t="shared" si="511"/>
        <v>0</v>
      </c>
      <c r="FB119">
        <f t="shared" si="512"/>
        <v>0</v>
      </c>
      <c r="FC119">
        <f t="shared" si="513"/>
        <v>0</v>
      </c>
      <c r="FD119">
        <f t="shared" si="514"/>
        <v>0</v>
      </c>
      <c r="FE119">
        <f t="shared" si="515"/>
        <v>0</v>
      </c>
      <c r="FF119">
        <f t="shared" si="516"/>
        <v>0</v>
      </c>
      <c r="FG119">
        <f t="shared" si="517"/>
        <v>0</v>
      </c>
      <c r="FH119">
        <f t="shared" si="518"/>
        <v>0</v>
      </c>
      <c r="FI119">
        <f t="shared" si="519"/>
        <v>0</v>
      </c>
      <c r="FJ119">
        <f t="shared" si="520"/>
        <v>0</v>
      </c>
      <c r="FK119">
        <f t="shared" si="521"/>
        <v>0</v>
      </c>
      <c r="FL119">
        <f t="shared" si="522"/>
        <v>0</v>
      </c>
      <c r="FM119">
        <f t="shared" si="523"/>
        <v>0</v>
      </c>
      <c r="FN119">
        <f t="shared" si="524"/>
        <v>0</v>
      </c>
      <c r="FO119">
        <f t="shared" si="525"/>
        <v>0</v>
      </c>
      <c r="FP119">
        <f t="shared" si="526"/>
        <v>0</v>
      </c>
      <c r="FQ119">
        <f t="shared" si="527"/>
        <v>0</v>
      </c>
      <c r="FR119">
        <f t="shared" si="528"/>
        <v>0</v>
      </c>
      <c r="FS119">
        <f t="shared" si="529"/>
        <v>0</v>
      </c>
      <c r="FT119">
        <f t="shared" si="530"/>
        <v>0</v>
      </c>
      <c r="FU119">
        <f t="shared" si="531"/>
        <v>0</v>
      </c>
      <c r="FV119">
        <f t="shared" si="532"/>
        <v>0</v>
      </c>
      <c r="FW119">
        <f t="shared" si="533"/>
        <v>0</v>
      </c>
      <c r="FX119">
        <f t="shared" si="534"/>
        <v>0</v>
      </c>
      <c r="FY119">
        <f t="shared" si="535"/>
        <v>0</v>
      </c>
      <c r="FZ119">
        <f t="shared" si="536"/>
        <v>0</v>
      </c>
      <c r="GA119">
        <f t="shared" si="537"/>
        <v>0</v>
      </c>
      <c r="GB119">
        <f t="shared" si="538"/>
        <v>0</v>
      </c>
      <c r="GC119">
        <f t="shared" si="539"/>
        <v>0</v>
      </c>
      <c r="GD119">
        <f t="shared" si="540"/>
        <v>0</v>
      </c>
      <c r="GE119">
        <f t="shared" si="541"/>
        <v>0</v>
      </c>
      <c r="GF119">
        <f t="shared" si="542"/>
        <v>0</v>
      </c>
      <c r="GG119">
        <f t="shared" si="543"/>
        <v>0</v>
      </c>
      <c r="GH119">
        <f t="shared" si="544"/>
        <v>0</v>
      </c>
      <c r="GI119">
        <f t="shared" si="545"/>
        <v>0</v>
      </c>
      <c r="GJ119">
        <f t="shared" si="546"/>
        <v>0</v>
      </c>
      <c r="GK119">
        <f t="shared" si="547"/>
        <v>0</v>
      </c>
      <c r="GL119">
        <f t="shared" si="548"/>
        <v>0</v>
      </c>
      <c r="GM119">
        <f t="shared" si="549"/>
        <v>0</v>
      </c>
      <c r="GN119">
        <f t="shared" si="550"/>
        <v>0</v>
      </c>
      <c r="GO119">
        <f t="shared" si="551"/>
        <v>0</v>
      </c>
      <c r="GP119">
        <f t="shared" si="552"/>
        <v>0</v>
      </c>
      <c r="GQ119">
        <f t="shared" si="553"/>
        <v>0</v>
      </c>
      <c r="GR119">
        <f t="shared" si="554"/>
        <v>0</v>
      </c>
      <c r="GS119">
        <f t="shared" si="555"/>
        <v>0</v>
      </c>
      <c r="GT119">
        <f t="shared" si="556"/>
        <v>0</v>
      </c>
      <c r="GU119">
        <f t="shared" si="557"/>
        <v>0</v>
      </c>
      <c r="GV119">
        <f t="shared" si="558"/>
        <v>0</v>
      </c>
      <c r="GW119">
        <f t="shared" si="559"/>
        <v>0</v>
      </c>
      <c r="GX119">
        <f t="shared" si="560"/>
        <v>0</v>
      </c>
      <c r="GY119">
        <f t="shared" si="561"/>
        <v>0</v>
      </c>
      <c r="GZ119">
        <f t="shared" si="562"/>
        <v>0</v>
      </c>
      <c r="HA119">
        <f t="shared" si="563"/>
        <v>0</v>
      </c>
      <c r="HB119">
        <f t="shared" si="564"/>
        <v>0</v>
      </c>
      <c r="HC119">
        <f t="shared" si="565"/>
        <v>0</v>
      </c>
      <c r="HD119">
        <f t="shared" si="566"/>
        <v>0</v>
      </c>
      <c r="HE119">
        <f t="shared" si="567"/>
        <v>0</v>
      </c>
      <c r="HF119">
        <f t="shared" si="568"/>
        <v>0</v>
      </c>
      <c r="HG119">
        <f t="shared" si="569"/>
        <v>0</v>
      </c>
      <c r="HH119">
        <f t="shared" si="570"/>
        <v>0</v>
      </c>
      <c r="HI119">
        <f t="shared" si="571"/>
        <v>0</v>
      </c>
      <c r="HJ119">
        <f t="shared" si="572"/>
        <v>0</v>
      </c>
      <c r="HK119">
        <f t="shared" si="573"/>
        <v>0</v>
      </c>
      <c r="HL119">
        <f t="shared" si="574"/>
        <v>0</v>
      </c>
      <c r="HM119">
        <f t="shared" si="575"/>
        <v>0</v>
      </c>
      <c r="HN119">
        <f t="shared" si="576"/>
        <v>0</v>
      </c>
      <c r="HO119">
        <f t="shared" si="577"/>
        <v>0</v>
      </c>
      <c r="HP119">
        <f t="shared" si="578"/>
        <v>0</v>
      </c>
      <c r="HQ119">
        <f t="shared" si="579"/>
        <v>0</v>
      </c>
      <c r="HR119">
        <f t="shared" si="580"/>
        <v>0</v>
      </c>
      <c r="HS119">
        <f t="shared" si="581"/>
        <v>0</v>
      </c>
      <c r="HT119">
        <f t="shared" si="582"/>
        <v>0</v>
      </c>
      <c r="HU119">
        <f t="shared" si="583"/>
        <v>0</v>
      </c>
      <c r="HV119">
        <f t="shared" si="584"/>
        <v>0</v>
      </c>
      <c r="HW119">
        <f t="shared" si="585"/>
        <v>0</v>
      </c>
      <c r="HX119">
        <f t="shared" si="586"/>
        <v>0</v>
      </c>
      <c r="HY119">
        <f t="shared" si="587"/>
        <v>0</v>
      </c>
      <c r="HZ119">
        <f t="shared" si="588"/>
        <v>0</v>
      </c>
      <c r="IA119">
        <f t="shared" si="589"/>
        <v>0</v>
      </c>
      <c r="IB119">
        <f t="shared" si="590"/>
        <v>0</v>
      </c>
      <c r="IC119">
        <f t="shared" si="591"/>
        <v>0</v>
      </c>
      <c r="ID119">
        <f t="shared" si="592"/>
        <v>0</v>
      </c>
      <c r="IE119">
        <f t="shared" si="593"/>
        <v>0</v>
      </c>
      <c r="IF119">
        <f t="shared" si="594"/>
        <v>0</v>
      </c>
      <c r="IG119">
        <f t="shared" si="595"/>
        <v>0</v>
      </c>
      <c r="IH119">
        <f t="shared" si="596"/>
        <v>0</v>
      </c>
      <c r="II119">
        <f t="shared" si="597"/>
        <v>0</v>
      </c>
      <c r="IJ119">
        <f t="shared" si="598"/>
        <v>0</v>
      </c>
      <c r="IK119">
        <f t="shared" si="599"/>
        <v>0</v>
      </c>
      <c r="IL119">
        <f t="shared" si="600"/>
        <v>0</v>
      </c>
      <c r="IM119">
        <f t="shared" si="601"/>
        <v>0</v>
      </c>
      <c r="IN119">
        <f t="shared" si="602"/>
        <v>0</v>
      </c>
      <c r="IO119">
        <f t="shared" si="603"/>
        <v>0</v>
      </c>
    </row>
    <row r="120" spans="1:249" ht="15">
      <c r="A120" s="11">
        <v>115</v>
      </c>
      <c r="B120" s="11" t="str">
        <f>IF(A120&lt;=$E$2,Inputs!A120,"")</f>
        <v/>
      </c>
      <c r="C120" s="11">
        <f>IF(A120&lt;=$E$2,Inputs!D120,0)</f>
        <v>0</v>
      </c>
      <c r="D120" s="11">
        <f>IF(A120&lt;=$E$2,Inputs!F120,0)</f>
        <v>0</v>
      </c>
      <c r="E120" s="11">
        <f t="shared" si="483"/>
        <v>0</v>
      </c>
      <c r="G120" s="9">
        <v>115</v>
      </c>
      <c r="H120">
        <f t="shared" si="616"/>
        <v>0</v>
      </c>
      <c r="I120">
        <f t="shared" si="616"/>
        <v>0</v>
      </c>
      <c r="J120">
        <f t="shared" si="616"/>
        <v>0</v>
      </c>
      <c r="K120">
        <f t="shared" si="616"/>
        <v>0</v>
      </c>
      <c r="L120">
        <f t="shared" si="616"/>
        <v>0</v>
      </c>
      <c r="M120">
        <f t="shared" si="616"/>
        <v>0</v>
      </c>
      <c r="N120">
        <f t="shared" si="616"/>
        <v>0</v>
      </c>
      <c r="O120">
        <f t="shared" si="616"/>
        <v>0</v>
      </c>
      <c r="P120">
        <f t="shared" si="616"/>
        <v>0</v>
      </c>
      <c r="Q120">
        <f t="shared" si="616"/>
        <v>0</v>
      </c>
      <c r="R120">
        <f t="shared" si="617"/>
        <v>0</v>
      </c>
      <c r="S120">
        <f t="shared" si="617"/>
        <v>0</v>
      </c>
      <c r="T120">
        <f t="shared" si="617"/>
        <v>0</v>
      </c>
      <c r="U120">
        <f t="shared" si="617"/>
        <v>0</v>
      </c>
      <c r="V120">
        <f t="shared" si="617"/>
        <v>0</v>
      </c>
      <c r="W120">
        <f t="shared" si="617"/>
        <v>0</v>
      </c>
      <c r="X120">
        <f t="shared" si="617"/>
        <v>0</v>
      </c>
      <c r="Y120">
        <f t="shared" si="617"/>
        <v>0</v>
      </c>
      <c r="Z120">
        <f t="shared" si="617"/>
        <v>0</v>
      </c>
      <c r="AA120">
        <f t="shared" si="617"/>
        <v>0</v>
      </c>
      <c r="AB120">
        <f t="shared" si="618"/>
        <v>0</v>
      </c>
      <c r="AC120">
        <f t="shared" si="618"/>
        <v>0</v>
      </c>
      <c r="AD120">
        <f t="shared" si="618"/>
        <v>0</v>
      </c>
      <c r="AE120">
        <f t="shared" si="618"/>
        <v>0</v>
      </c>
      <c r="AF120">
        <f t="shared" si="618"/>
        <v>0</v>
      </c>
      <c r="AG120">
        <f t="shared" si="618"/>
        <v>0</v>
      </c>
      <c r="AH120">
        <f t="shared" si="618"/>
        <v>0</v>
      </c>
      <c r="AI120">
        <f t="shared" si="618"/>
        <v>0</v>
      </c>
      <c r="AJ120">
        <f t="shared" si="618"/>
        <v>0</v>
      </c>
      <c r="AK120">
        <f t="shared" si="618"/>
        <v>0</v>
      </c>
      <c r="AL120">
        <f t="shared" si="619"/>
        <v>0</v>
      </c>
      <c r="AM120">
        <f t="shared" si="619"/>
        <v>0</v>
      </c>
      <c r="AN120">
        <f t="shared" si="619"/>
        <v>0</v>
      </c>
      <c r="AO120">
        <f t="shared" si="619"/>
        <v>0</v>
      </c>
      <c r="AP120">
        <f t="shared" si="619"/>
        <v>0</v>
      </c>
      <c r="AQ120">
        <f t="shared" si="619"/>
        <v>0</v>
      </c>
      <c r="AR120">
        <f t="shared" si="619"/>
        <v>0</v>
      </c>
      <c r="AS120">
        <f t="shared" si="619"/>
        <v>0</v>
      </c>
      <c r="AT120">
        <f t="shared" si="619"/>
        <v>0</v>
      </c>
      <c r="AU120">
        <f t="shared" si="619"/>
        <v>0</v>
      </c>
      <c r="AV120">
        <f t="shared" si="620"/>
        <v>0</v>
      </c>
      <c r="AW120">
        <f t="shared" si="620"/>
        <v>0</v>
      </c>
      <c r="AX120">
        <f t="shared" si="620"/>
        <v>0</v>
      </c>
      <c r="AY120">
        <f t="shared" si="620"/>
        <v>0</v>
      </c>
      <c r="AZ120">
        <f t="shared" si="620"/>
        <v>0</v>
      </c>
      <c r="BA120">
        <f t="shared" si="620"/>
        <v>0</v>
      </c>
      <c r="BB120">
        <f t="shared" si="620"/>
        <v>0</v>
      </c>
      <c r="BC120">
        <f t="shared" si="620"/>
        <v>0</v>
      </c>
      <c r="BD120">
        <f t="shared" si="620"/>
        <v>0</v>
      </c>
      <c r="BE120">
        <f t="shared" si="620"/>
        <v>0</v>
      </c>
      <c r="BF120">
        <f t="shared" si="621"/>
        <v>0</v>
      </c>
      <c r="BG120">
        <f t="shared" si="621"/>
        <v>0</v>
      </c>
      <c r="BH120">
        <f t="shared" si="621"/>
        <v>0</v>
      </c>
      <c r="BI120">
        <f t="shared" si="621"/>
        <v>0</v>
      </c>
      <c r="BJ120">
        <f t="shared" si="621"/>
        <v>0</v>
      </c>
      <c r="BK120">
        <f t="shared" si="621"/>
        <v>0</v>
      </c>
      <c r="BL120">
        <f t="shared" si="621"/>
        <v>0</v>
      </c>
      <c r="BM120">
        <f t="shared" si="621"/>
        <v>0</v>
      </c>
      <c r="BN120">
        <f t="shared" si="621"/>
        <v>0</v>
      </c>
      <c r="BO120">
        <f t="shared" si="621"/>
        <v>0</v>
      </c>
      <c r="BP120">
        <f t="shared" si="622"/>
        <v>0</v>
      </c>
      <c r="BQ120">
        <f t="shared" si="622"/>
        <v>0</v>
      </c>
      <c r="BR120">
        <f t="shared" si="622"/>
        <v>0</v>
      </c>
      <c r="BS120">
        <f t="shared" si="622"/>
        <v>0</v>
      </c>
      <c r="BT120">
        <f t="shared" si="622"/>
        <v>0</v>
      </c>
      <c r="BU120">
        <f t="shared" si="622"/>
        <v>0</v>
      </c>
      <c r="BV120">
        <f t="shared" si="622"/>
        <v>0</v>
      </c>
      <c r="BW120">
        <f t="shared" si="622"/>
        <v>0</v>
      </c>
      <c r="BX120">
        <f t="shared" si="622"/>
        <v>0</v>
      </c>
      <c r="BY120">
        <f t="shared" si="622"/>
        <v>0</v>
      </c>
      <c r="BZ120">
        <f t="shared" si="623"/>
        <v>0</v>
      </c>
      <c r="CA120">
        <f t="shared" si="623"/>
        <v>0</v>
      </c>
      <c r="CB120">
        <f t="shared" si="623"/>
        <v>0</v>
      </c>
      <c r="CC120">
        <f t="shared" si="623"/>
        <v>0</v>
      </c>
      <c r="CD120">
        <f t="shared" si="623"/>
        <v>0</v>
      </c>
      <c r="CE120">
        <f t="shared" si="623"/>
        <v>0</v>
      </c>
      <c r="CF120">
        <f t="shared" si="623"/>
        <v>0</v>
      </c>
      <c r="CG120">
        <f t="shared" si="623"/>
        <v>0</v>
      </c>
      <c r="CH120">
        <f t="shared" si="623"/>
        <v>0</v>
      </c>
      <c r="CI120">
        <f t="shared" si="623"/>
        <v>0</v>
      </c>
      <c r="CJ120">
        <f t="shared" si="624"/>
        <v>0</v>
      </c>
      <c r="CK120">
        <f t="shared" si="624"/>
        <v>0</v>
      </c>
      <c r="CL120">
        <f t="shared" si="624"/>
        <v>0</v>
      </c>
      <c r="CM120">
        <f t="shared" si="624"/>
        <v>0</v>
      </c>
      <c r="CN120">
        <f t="shared" si="624"/>
        <v>0</v>
      </c>
      <c r="CO120">
        <f t="shared" si="624"/>
        <v>0</v>
      </c>
      <c r="CP120">
        <f t="shared" si="624"/>
        <v>0</v>
      </c>
      <c r="CQ120">
        <f t="shared" si="624"/>
        <v>0</v>
      </c>
      <c r="CR120">
        <f t="shared" si="624"/>
        <v>0</v>
      </c>
      <c r="CS120">
        <f t="shared" si="624"/>
        <v>0</v>
      </c>
      <c r="CT120">
        <f t="shared" si="625"/>
        <v>0</v>
      </c>
      <c r="CU120">
        <f t="shared" si="625"/>
        <v>0</v>
      </c>
      <c r="CV120">
        <f t="shared" si="625"/>
        <v>0</v>
      </c>
      <c r="CW120">
        <f t="shared" si="625"/>
        <v>0</v>
      </c>
      <c r="CX120">
        <f t="shared" si="625"/>
        <v>0</v>
      </c>
      <c r="CY120">
        <f t="shared" si="625"/>
        <v>0</v>
      </c>
      <c r="CZ120">
        <f t="shared" si="625"/>
        <v>0</v>
      </c>
      <c r="DA120">
        <f t="shared" si="625"/>
        <v>0</v>
      </c>
      <c r="DB120">
        <f t="shared" si="625"/>
        <v>0</v>
      </c>
      <c r="DC120">
        <f t="shared" si="625"/>
        <v>0</v>
      </c>
      <c r="DD120">
        <f t="shared" si="626"/>
        <v>0</v>
      </c>
      <c r="DE120">
        <f t="shared" si="626"/>
        <v>0</v>
      </c>
      <c r="DF120">
        <f t="shared" si="626"/>
        <v>0</v>
      </c>
      <c r="DG120">
        <f t="shared" si="626"/>
        <v>0</v>
      </c>
      <c r="DH120">
        <f t="shared" si="626"/>
        <v>0</v>
      </c>
      <c r="DI120">
        <f t="shared" si="626"/>
        <v>0</v>
      </c>
      <c r="DJ120">
        <f t="shared" si="626"/>
        <v>0</v>
      </c>
      <c r="DK120">
        <f t="shared" si="626"/>
        <v>0</v>
      </c>
      <c r="DL120">
        <f t="shared" si="626"/>
        <v>0</v>
      </c>
      <c r="DM120">
        <f t="shared" si="626"/>
        <v>0</v>
      </c>
      <c r="DN120">
        <f t="shared" si="627"/>
        <v>0</v>
      </c>
      <c r="DO120">
        <f t="shared" si="627"/>
        <v>0</v>
      </c>
      <c r="DP120">
        <f t="shared" si="627"/>
        <v>0</v>
      </c>
      <c r="DQ120">
        <f t="shared" si="627"/>
        <v>0</v>
      </c>
      <c r="DR120">
        <f t="shared" si="627"/>
        <v>0</v>
      </c>
      <c r="DS120">
        <f t="shared" si="627"/>
        <v>0</v>
      </c>
      <c r="DT120">
        <f t="shared" si="627"/>
        <v>0</v>
      </c>
      <c r="DU120">
        <f t="shared" si="627"/>
        <v>0</v>
      </c>
      <c r="DV120">
        <f t="shared" si="627"/>
        <v>0</v>
      </c>
      <c r="DW120">
        <v>0</v>
      </c>
      <c r="DY120" s="10">
        <v>115</v>
      </c>
      <c r="DZ120">
        <f t="shared" si="484"/>
        <v>0</v>
      </c>
      <c r="EA120">
        <f t="shared" si="485"/>
        <v>0</v>
      </c>
      <c r="EB120">
        <f t="shared" si="486"/>
        <v>0</v>
      </c>
      <c r="EC120">
        <f t="shared" si="487"/>
        <v>0</v>
      </c>
      <c r="ED120">
        <f t="shared" si="488"/>
        <v>0</v>
      </c>
      <c r="EE120">
        <f t="shared" si="489"/>
        <v>0</v>
      </c>
      <c r="EF120">
        <f t="shared" si="490"/>
        <v>0</v>
      </c>
      <c r="EG120">
        <f t="shared" si="491"/>
        <v>0</v>
      </c>
      <c r="EH120">
        <f t="shared" si="492"/>
        <v>0</v>
      </c>
      <c r="EI120">
        <f t="shared" si="493"/>
        <v>0</v>
      </c>
      <c r="EJ120">
        <f t="shared" si="494"/>
        <v>0</v>
      </c>
      <c r="EK120">
        <f t="shared" si="495"/>
        <v>0</v>
      </c>
      <c r="EL120">
        <f t="shared" si="496"/>
        <v>0</v>
      </c>
      <c r="EM120">
        <f t="shared" si="497"/>
        <v>0</v>
      </c>
      <c r="EN120">
        <f t="shared" si="498"/>
        <v>0</v>
      </c>
      <c r="EO120">
        <f t="shared" si="499"/>
        <v>0</v>
      </c>
      <c r="EP120">
        <f t="shared" si="500"/>
        <v>0</v>
      </c>
      <c r="EQ120">
        <f t="shared" si="501"/>
        <v>0</v>
      </c>
      <c r="ER120">
        <f t="shared" si="502"/>
        <v>0</v>
      </c>
      <c r="ES120">
        <f t="shared" si="503"/>
        <v>0</v>
      </c>
      <c r="ET120">
        <f t="shared" si="504"/>
        <v>0</v>
      </c>
      <c r="EU120">
        <f t="shared" si="505"/>
        <v>0</v>
      </c>
      <c r="EV120">
        <f t="shared" si="506"/>
        <v>0</v>
      </c>
      <c r="EW120">
        <f t="shared" si="507"/>
        <v>0</v>
      </c>
      <c r="EX120">
        <f t="shared" si="508"/>
        <v>0</v>
      </c>
      <c r="EY120">
        <f t="shared" si="509"/>
        <v>0</v>
      </c>
      <c r="EZ120">
        <f t="shared" si="510"/>
        <v>0</v>
      </c>
      <c r="FA120">
        <f t="shared" si="511"/>
        <v>0</v>
      </c>
      <c r="FB120">
        <f t="shared" si="512"/>
        <v>0</v>
      </c>
      <c r="FC120">
        <f t="shared" si="513"/>
        <v>0</v>
      </c>
      <c r="FD120">
        <f t="shared" si="514"/>
        <v>0</v>
      </c>
      <c r="FE120">
        <f t="shared" si="515"/>
        <v>0</v>
      </c>
      <c r="FF120">
        <f t="shared" si="516"/>
        <v>0</v>
      </c>
      <c r="FG120">
        <f t="shared" si="517"/>
        <v>0</v>
      </c>
      <c r="FH120">
        <f t="shared" si="518"/>
        <v>0</v>
      </c>
      <c r="FI120">
        <f t="shared" si="519"/>
        <v>0</v>
      </c>
      <c r="FJ120">
        <f t="shared" si="520"/>
        <v>0</v>
      </c>
      <c r="FK120">
        <f t="shared" si="521"/>
        <v>0</v>
      </c>
      <c r="FL120">
        <f t="shared" si="522"/>
        <v>0</v>
      </c>
      <c r="FM120">
        <f t="shared" si="523"/>
        <v>0</v>
      </c>
      <c r="FN120">
        <f t="shared" si="524"/>
        <v>0</v>
      </c>
      <c r="FO120">
        <f t="shared" si="525"/>
        <v>0</v>
      </c>
      <c r="FP120">
        <f t="shared" si="526"/>
        <v>0</v>
      </c>
      <c r="FQ120">
        <f t="shared" si="527"/>
        <v>0</v>
      </c>
      <c r="FR120">
        <f t="shared" si="528"/>
        <v>0</v>
      </c>
      <c r="FS120">
        <f t="shared" si="529"/>
        <v>0</v>
      </c>
      <c r="FT120">
        <f t="shared" si="530"/>
        <v>0</v>
      </c>
      <c r="FU120">
        <f t="shared" si="531"/>
        <v>0</v>
      </c>
      <c r="FV120">
        <f t="shared" si="532"/>
        <v>0</v>
      </c>
      <c r="FW120">
        <f t="shared" si="533"/>
        <v>0</v>
      </c>
      <c r="FX120">
        <f t="shared" si="534"/>
        <v>0</v>
      </c>
      <c r="FY120">
        <f t="shared" si="535"/>
        <v>0</v>
      </c>
      <c r="FZ120">
        <f t="shared" si="536"/>
        <v>0</v>
      </c>
      <c r="GA120">
        <f t="shared" si="537"/>
        <v>0</v>
      </c>
      <c r="GB120">
        <f t="shared" si="538"/>
        <v>0</v>
      </c>
      <c r="GC120">
        <f t="shared" si="539"/>
        <v>0</v>
      </c>
      <c r="GD120">
        <f t="shared" si="540"/>
        <v>0</v>
      </c>
      <c r="GE120">
        <f t="shared" si="541"/>
        <v>0</v>
      </c>
      <c r="GF120">
        <f t="shared" si="542"/>
        <v>0</v>
      </c>
      <c r="GG120">
        <f t="shared" si="543"/>
        <v>0</v>
      </c>
      <c r="GH120">
        <f t="shared" si="544"/>
        <v>0</v>
      </c>
      <c r="GI120">
        <f t="shared" si="545"/>
        <v>0</v>
      </c>
      <c r="GJ120">
        <f t="shared" si="546"/>
        <v>0</v>
      </c>
      <c r="GK120">
        <f t="shared" si="547"/>
        <v>0</v>
      </c>
      <c r="GL120">
        <f t="shared" si="548"/>
        <v>0</v>
      </c>
      <c r="GM120">
        <f t="shared" si="549"/>
        <v>0</v>
      </c>
      <c r="GN120">
        <f t="shared" si="550"/>
        <v>0</v>
      </c>
      <c r="GO120">
        <f t="shared" si="551"/>
        <v>0</v>
      </c>
      <c r="GP120">
        <f t="shared" si="552"/>
        <v>0</v>
      </c>
      <c r="GQ120">
        <f t="shared" si="553"/>
        <v>0</v>
      </c>
      <c r="GR120">
        <f t="shared" si="554"/>
        <v>0</v>
      </c>
      <c r="GS120">
        <f t="shared" si="555"/>
        <v>0</v>
      </c>
      <c r="GT120">
        <f t="shared" si="556"/>
        <v>0</v>
      </c>
      <c r="GU120">
        <f t="shared" si="557"/>
        <v>0</v>
      </c>
      <c r="GV120">
        <f t="shared" si="558"/>
        <v>0</v>
      </c>
      <c r="GW120">
        <f t="shared" si="559"/>
        <v>0</v>
      </c>
      <c r="GX120">
        <f t="shared" si="560"/>
        <v>0</v>
      </c>
      <c r="GY120">
        <f t="shared" si="561"/>
        <v>0</v>
      </c>
      <c r="GZ120">
        <f t="shared" si="562"/>
        <v>0</v>
      </c>
      <c r="HA120">
        <f t="shared" si="563"/>
        <v>0</v>
      </c>
      <c r="HB120">
        <f t="shared" si="564"/>
        <v>0</v>
      </c>
      <c r="HC120">
        <f t="shared" si="565"/>
        <v>0</v>
      </c>
      <c r="HD120">
        <f t="shared" si="566"/>
        <v>0</v>
      </c>
      <c r="HE120">
        <f t="shared" si="567"/>
        <v>0</v>
      </c>
      <c r="HF120">
        <f t="shared" si="568"/>
        <v>0</v>
      </c>
      <c r="HG120">
        <f t="shared" si="569"/>
        <v>0</v>
      </c>
      <c r="HH120">
        <f t="shared" si="570"/>
        <v>0</v>
      </c>
      <c r="HI120">
        <f t="shared" si="571"/>
        <v>0</v>
      </c>
      <c r="HJ120">
        <f t="shared" si="572"/>
        <v>0</v>
      </c>
      <c r="HK120">
        <f t="shared" si="573"/>
        <v>0</v>
      </c>
      <c r="HL120">
        <f t="shared" si="574"/>
        <v>0</v>
      </c>
      <c r="HM120">
        <f t="shared" si="575"/>
        <v>0</v>
      </c>
      <c r="HN120">
        <f t="shared" si="576"/>
        <v>0</v>
      </c>
      <c r="HO120">
        <f t="shared" si="577"/>
        <v>0</v>
      </c>
      <c r="HP120">
        <f t="shared" si="578"/>
        <v>0</v>
      </c>
      <c r="HQ120">
        <f t="shared" si="579"/>
        <v>0</v>
      </c>
      <c r="HR120">
        <f t="shared" si="580"/>
        <v>0</v>
      </c>
      <c r="HS120">
        <f t="shared" si="581"/>
        <v>0</v>
      </c>
      <c r="HT120">
        <f t="shared" si="582"/>
        <v>0</v>
      </c>
      <c r="HU120">
        <f t="shared" si="583"/>
        <v>0</v>
      </c>
      <c r="HV120">
        <f t="shared" si="584"/>
        <v>0</v>
      </c>
      <c r="HW120">
        <f t="shared" si="585"/>
        <v>0</v>
      </c>
      <c r="HX120">
        <f t="shared" si="586"/>
        <v>0</v>
      </c>
      <c r="HY120">
        <f t="shared" si="587"/>
        <v>0</v>
      </c>
      <c r="HZ120">
        <f t="shared" si="588"/>
        <v>0</v>
      </c>
      <c r="IA120">
        <f t="shared" si="589"/>
        <v>0</v>
      </c>
      <c r="IB120">
        <f t="shared" si="590"/>
        <v>0</v>
      </c>
      <c r="IC120">
        <f t="shared" si="591"/>
        <v>0</v>
      </c>
      <c r="ID120">
        <f t="shared" si="592"/>
        <v>0</v>
      </c>
      <c r="IE120">
        <f t="shared" si="593"/>
        <v>0</v>
      </c>
      <c r="IF120">
        <f t="shared" si="594"/>
        <v>0</v>
      </c>
      <c r="IG120">
        <f t="shared" si="595"/>
        <v>0</v>
      </c>
      <c r="IH120">
        <f t="shared" si="596"/>
        <v>0</v>
      </c>
      <c r="II120">
        <f t="shared" si="597"/>
        <v>0</v>
      </c>
      <c r="IJ120">
        <f t="shared" si="598"/>
        <v>0</v>
      </c>
      <c r="IK120">
        <f t="shared" si="599"/>
        <v>0</v>
      </c>
      <c r="IL120">
        <f t="shared" si="600"/>
        <v>0</v>
      </c>
      <c r="IM120">
        <f t="shared" si="601"/>
        <v>0</v>
      </c>
      <c r="IN120">
        <f t="shared" si="602"/>
        <v>0</v>
      </c>
      <c r="IO120">
        <f t="shared" si="603"/>
        <v>0</v>
      </c>
    </row>
    <row r="121" spans="1:249" ht="15">
      <c r="A121" s="11">
        <v>116</v>
      </c>
      <c r="B121" s="11" t="str">
        <f>IF(A121&lt;=$E$2,Inputs!A121,"")</f>
        <v/>
      </c>
      <c r="C121" s="11">
        <f>IF(A121&lt;=$E$2,Inputs!D121,0)</f>
        <v>0</v>
      </c>
      <c r="D121" s="11">
        <f>IF(A121&lt;=$E$2,Inputs!F121,0)</f>
        <v>0</v>
      </c>
      <c r="E121" s="11">
        <f t="shared" si="483"/>
        <v>0</v>
      </c>
      <c r="G121" s="9">
        <v>116</v>
      </c>
      <c r="H121">
        <f t="shared" si="616"/>
        <v>0</v>
      </c>
      <c r="I121">
        <f t="shared" si="616"/>
        <v>0</v>
      </c>
      <c r="J121">
        <f t="shared" si="616"/>
        <v>0</v>
      </c>
      <c r="K121">
        <f t="shared" si="616"/>
        <v>0</v>
      </c>
      <c r="L121">
        <f t="shared" si="616"/>
        <v>0</v>
      </c>
      <c r="M121">
        <f t="shared" si="616"/>
        <v>0</v>
      </c>
      <c r="N121">
        <f t="shared" si="616"/>
        <v>0</v>
      </c>
      <c r="O121">
        <f t="shared" si="616"/>
        <v>0</v>
      </c>
      <c r="P121">
        <f t="shared" si="616"/>
        <v>0</v>
      </c>
      <c r="Q121">
        <f t="shared" si="616"/>
        <v>0</v>
      </c>
      <c r="R121">
        <f t="shared" si="617"/>
        <v>0</v>
      </c>
      <c r="S121">
        <f t="shared" si="617"/>
        <v>0</v>
      </c>
      <c r="T121">
        <f t="shared" si="617"/>
        <v>0</v>
      </c>
      <c r="U121">
        <f t="shared" si="617"/>
        <v>0</v>
      </c>
      <c r="V121">
        <f t="shared" si="617"/>
        <v>0</v>
      </c>
      <c r="W121">
        <f t="shared" si="617"/>
        <v>0</v>
      </c>
      <c r="X121">
        <f t="shared" si="617"/>
        <v>0</v>
      </c>
      <c r="Y121">
        <f t="shared" si="617"/>
        <v>0</v>
      </c>
      <c r="Z121">
        <f t="shared" si="617"/>
        <v>0</v>
      </c>
      <c r="AA121">
        <f t="shared" si="617"/>
        <v>0</v>
      </c>
      <c r="AB121">
        <f t="shared" si="618"/>
        <v>0</v>
      </c>
      <c r="AC121">
        <f t="shared" si="618"/>
        <v>0</v>
      </c>
      <c r="AD121">
        <f t="shared" si="618"/>
        <v>0</v>
      </c>
      <c r="AE121">
        <f t="shared" si="618"/>
        <v>0</v>
      </c>
      <c r="AF121">
        <f t="shared" si="618"/>
        <v>0</v>
      </c>
      <c r="AG121">
        <f t="shared" si="618"/>
        <v>0</v>
      </c>
      <c r="AH121">
        <f t="shared" si="618"/>
        <v>0</v>
      </c>
      <c r="AI121">
        <f t="shared" si="618"/>
        <v>0</v>
      </c>
      <c r="AJ121">
        <f t="shared" si="618"/>
        <v>0</v>
      </c>
      <c r="AK121">
        <f t="shared" si="618"/>
        <v>0</v>
      </c>
      <c r="AL121">
        <f t="shared" si="619"/>
        <v>0</v>
      </c>
      <c r="AM121">
        <f t="shared" si="619"/>
        <v>0</v>
      </c>
      <c r="AN121">
        <f t="shared" si="619"/>
        <v>0</v>
      </c>
      <c r="AO121">
        <f t="shared" si="619"/>
        <v>0</v>
      </c>
      <c r="AP121">
        <f t="shared" si="619"/>
        <v>0</v>
      </c>
      <c r="AQ121">
        <f t="shared" si="619"/>
        <v>0</v>
      </c>
      <c r="AR121">
        <f t="shared" si="619"/>
        <v>0</v>
      </c>
      <c r="AS121">
        <f t="shared" si="619"/>
        <v>0</v>
      </c>
      <c r="AT121">
        <f t="shared" si="619"/>
        <v>0</v>
      </c>
      <c r="AU121">
        <f t="shared" si="619"/>
        <v>0</v>
      </c>
      <c r="AV121">
        <f t="shared" si="620"/>
        <v>0</v>
      </c>
      <c r="AW121">
        <f t="shared" si="620"/>
        <v>0</v>
      </c>
      <c r="AX121">
        <f t="shared" si="620"/>
        <v>0</v>
      </c>
      <c r="AY121">
        <f t="shared" si="620"/>
        <v>0</v>
      </c>
      <c r="AZ121">
        <f t="shared" si="620"/>
        <v>0</v>
      </c>
      <c r="BA121">
        <f t="shared" si="620"/>
        <v>0</v>
      </c>
      <c r="BB121">
        <f t="shared" si="620"/>
        <v>0</v>
      </c>
      <c r="BC121">
        <f t="shared" si="620"/>
        <v>0</v>
      </c>
      <c r="BD121">
        <f t="shared" si="620"/>
        <v>0</v>
      </c>
      <c r="BE121">
        <f t="shared" si="620"/>
        <v>0</v>
      </c>
      <c r="BF121">
        <f t="shared" si="621"/>
        <v>0</v>
      </c>
      <c r="BG121">
        <f t="shared" si="621"/>
        <v>0</v>
      </c>
      <c r="BH121">
        <f t="shared" si="621"/>
        <v>0</v>
      </c>
      <c r="BI121">
        <f t="shared" si="621"/>
        <v>0</v>
      </c>
      <c r="BJ121">
        <f t="shared" si="621"/>
        <v>0</v>
      </c>
      <c r="BK121">
        <f t="shared" si="621"/>
        <v>0</v>
      </c>
      <c r="BL121">
        <f t="shared" si="621"/>
        <v>0</v>
      </c>
      <c r="BM121">
        <f t="shared" si="621"/>
        <v>0</v>
      </c>
      <c r="BN121">
        <f t="shared" si="621"/>
        <v>0</v>
      </c>
      <c r="BO121">
        <f t="shared" si="621"/>
        <v>0</v>
      </c>
      <c r="BP121">
        <f t="shared" si="622"/>
        <v>0</v>
      </c>
      <c r="BQ121">
        <f t="shared" si="622"/>
        <v>0</v>
      </c>
      <c r="BR121">
        <f t="shared" si="622"/>
        <v>0</v>
      </c>
      <c r="BS121">
        <f t="shared" si="622"/>
        <v>0</v>
      </c>
      <c r="BT121">
        <f t="shared" si="622"/>
        <v>0</v>
      </c>
      <c r="BU121">
        <f t="shared" si="622"/>
        <v>0</v>
      </c>
      <c r="BV121">
        <f t="shared" si="622"/>
        <v>0</v>
      </c>
      <c r="BW121">
        <f t="shared" si="622"/>
        <v>0</v>
      </c>
      <c r="BX121">
        <f t="shared" si="622"/>
        <v>0</v>
      </c>
      <c r="BY121">
        <f t="shared" si="622"/>
        <v>0</v>
      </c>
      <c r="BZ121">
        <f t="shared" si="623"/>
        <v>0</v>
      </c>
      <c r="CA121">
        <f t="shared" si="623"/>
        <v>0</v>
      </c>
      <c r="CB121">
        <f t="shared" si="623"/>
        <v>0</v>
      </c>
      <c r="CC121">
        <f t="shared" si="623"/>
        <v>0</v>
      </c>
      <c r="CD121">
        <f t="shared" si="623"/>
        <v>0</v>
      </c>
      <c r="CE121">
        <f t="shared" si="623"/>
        <v>0</v>
      </c>
      <c r="CF121">
        <f t="shared" si="623"/>
        <v>0</v>
      </c>
      <c r="CG121">
        <f t="shared" si="623"/>
        <v>0</v>
      </c>
      <c r="CH121">
        <f t="shared" si="623"/>
        <v>0</v>
      </c>
      <c r="CI121">
        <f t="shared" si="623"/>
        <v>0</v>
      </c>
      <c r="CJ121">
        <f t="shared" si="624"/>
        <v>0</v>
      </c>
      <c r="CK121">
        <f t="shared" si="624"/>
        <v>0</v>
      </c>
      <c r="CL121">
        <f t="shared" si="624"/>
        <v>0</v>
      </c>
      <c r="CM121">
        <f t="shared" si="624"/>
        <v>0</v>
      </c>
      <c r="CN121">
        <f t="shared" si="624"/>
        <v>0</v>
      </c>
      <c r="CO121">
        <f t="shared" si="624"/>
        <v>0</v>
      </c>
      <c r="CP121">
        <f t="shared" si="624"/>
        <v>0</v>
      </c>
      <c r="CQ121">
        <f t="shared" si="624"/>
        <v>0</v>
      </c>
      <c r="CR121">
        <f t="shared" si="624"/>
        <v>0</v>
      </c>
      <c r="CS121">
        <f t="shared" si="624"/>
        <v>0</v>
      </c>
      <c r="CT121">
        <f t="shared" si="625"/>
        <v>0</v>
      </c>
      <c r="CU121">
        <f t="shared" si="625"/>
        <v>0</v>
      </c>
      <c r="CV121">
        <f t="shared" si="625"/>
        <v>0</v>
      </c>
      <c r="CW121">
        <f t="shared" si="625"/>
        <v>0</v>
      </c>
      <c r="CX121">
        <f t="shared" si="625"/>
        <v>0</v>
      </c>
      <c r="CY121">
        <f t="shared" si="625"/>
        <v>0</v>
      </c>
      <c r="CZ121">
        <f t="shared" si="625"/>
        <v>0</v>
      </c>
      <c r="DA121">
        <f t="shared" si="625"/>
        <v>0</v>
      </c>
      <c r="DB121">
        <f t="shared" si="625"/>
        <v>0</v>
      </c>
      <c r="DC121">
        <f t="shared" si="625"/>
        <v>0</v>
      </c>
      <c r="DD121">
        <f t="shared" si="626"/>
        <v>0</v>
      </c>
      <c r="DE121">
        <f t="shared" si="626"/>
        <v>0</v>
      </c>
      <c r="DF121">
        <f t="shared" si="626"/>
        <v>0</v>
      </c>
      <c r="DG121">
        <f t="shared" si="626"/>
        <v>0</v>
      </c>
      <c r="DH121">
        <f t="shared" si="626"/>
        <v>0</v>
      </c>
      <c r="DI121">
        <f t="shared" si="626"/>
        <v>0</v>
      </c>
      <c r="DJ121">
        <f t="shared" si="626"/>
        <v>0</v>
      </c>
      <c r="DK121">
        <f t="shared" si="626"/>
        <v>0</v>
      </c>
      <c r="DL121">
        <f t="shared" si="626"/>
        <v>0</v>
      </c>
      <c r="DM121">
        <f t="shared" si="626"/>
        <v>0</v>
      </c>
      <c r="DN121">
        <f t="shared" si="627"/>
        <v>0</v>
      </c>
      <c r="DO121">
        <f t="shared" si="627"/>
        <v>0</v>
      </c>
      <c r="DP121">
        <f t="shared" si="627"/>
        <v>0</v>
      </c>
      <c r="DQ121">
        <f t="shared" si="627"/>
        <v>0</v>
      </c>
      <c r="DR121">
        <f t="shared" si="627"/>
        <v>0</v>
      </c>
      <c r="DS121">
        <f t="shared" si="627"/>
        <v>0</v>
      </c>
      <c r="DT121">
        <f t="shared" si="627"/>
        <v>0</v>
      </c>
      <c r="DU121">
        <f t="shared" si="627"/>
        <v>0</v>
      </c>
      <c r="DV121">
        <f t="shared" si="627"/>
        <v>0</v>
      </c>
      <c r="DW121">
        <v>0</v>
      </c>
      <c r="DY121" s="10">
        <v>116</v>
      </c>
      <c r="DZ121">
        <f t="shared" si="484"/>
        <v>0</v>
      </c>
      <c r="EA121">
        <f t="shared" si="485"/>
        <v>0</v>
      </c>
      <c r="EB121">
        <f t="shared" si="486"/>
        <v>0</v>
      </c>
      <c r="EC121">
        <f t="shared" si="487"/>
        <v>0</v>
      </c>
      <c r="ED121">
        <f t="shared" si="488"/>
        <v>0</v>
      </c>
      <c r="EE121">
        <f t="shared" si="489"/>
        <v>0</v>
      </c>
      <c r="EF121">
        <f t="shared" si="490"/>
        <v>0</v>
      </c>
      <c r="EG121">
        <f t="shared" si="491"/>
        <v>0</v>
      </c>
      <c r="EH121">
        <f t="shared" si="492"/>
        <v>0</v>
      </c>
      <c r="EI121">
        <f t="shared" si="493"/>
        <v>0</v>
      </c>
      <c r="EJ121">
        <f t="shared" si="494"/>
        <v>0</v>
      </c>
      <c r="EK121">
        <f t="shared" si="495"/>
        <v>0</v>
      </c>
      <c r="EL121">
        <f t="shared" si="496"/>
        <v>0</v>
      </c>
      <c r="EM121">
        <f t="shared" si="497"/>
        <v>0</v>
      </c>
      <c r="EN121">
        <f t="shared" si="498"/>
        <v>0</v>
      </c>
      <c r="EO121">
        <f t="shared" si="499"/>
        <v>0</v>
      </c>
      <c r="EP121">
        <f t="shared" si="500"/>
        <v>0</v>
      </c>
      <c r="EQ121">
        <f t="shared" si="501"/>
        <v>0</v>
      </c>
      <c r="ER121">
        <f t="shared" si="502"/>
        <v>0</v>
      </c>
      <c r="ES121">
        <f t="shared" si="503"/>
        <v>0</v>
      </c>
      <c r="ET121">
        <f t="shared" si="504"/>
        <v>0</v>
      </c>
      <c r="EU121">
        <f t="shared" si="505"/>
        <v>0</v>
      </c>
      <c r="EV121">
        <f t="shared" si="506"/>
        <v>0</v>
      </c>
      <c r="EW121">
        <f t="shared" si="507"/>
        <v>0</v>
      </c>
      <c r="EX121">
        <f t="shared" si="508"/>
        <v>0</v>
      </c>
      <c r="EY121">
        <f t="shared" si="509"/>
        <v>0</v>
      </c>
      <c r="EZ121">
        <f t="shared" si="510"/>
        <v>0</v>
      </c>
      <c r="FA121">
        <f t="shared" si="511"/>
        <v>0</v>
      </c>
      <c r="FB121">
        <f t="shared" si="512"/>
        <v>0</v>
      </c>
      <c r="FC121">
        <f t="shared" si="513"/>
        <v>0</v>
      </c>
      <c r="FD121">
        <f t="shared" si="514"/>
        <v>0</v>
      </c>
      <c r="FE121">
        <f t="shared" si="515"/>
        <v>0</v>
      </c>
      <c r="FF121">
        <f t="shared" si="516"/>
        <v>0</v>
      </c>
      <c r="FG121">
        <f t="shared" si="517"/>
        <v>0</v>
      </c>
      <c r="FH121">
        <f t="shared" si="518"/>
        <v>0</v>
      </c>
      <c r="FI121">
        <f t="shared" si="519"/>
        <v>0</v>
      </c>
      <c r="FJ121">
        <f t="shared" si="520"/>
        <v>0</v>
      </c>
      <c r="FK121">
        <f t="shared" si="521"/>
        <v>0</v>
      </c>
      <c r="FL121">
        <f t="shared" si="522"/>
        <v>0</v>
      </c>
      <c r="FM121">
        <f t="shared" si="523"/>
        <v>0</v>
      </c>
      <c r="FN121">
        <f t="shared" si="524"/>
        <v>0</v>
      </c>
      <c r="FO121">
        <f t="shared" si="525"/>
        <v>0</v>
      </c>
      <c r="FP121">
        <f t="shared" si="526"/>
        <v>0</v>
      </c>
      <c r="FQ121">
        <f t="shared" si="527"/>
        <v>0</v>
      </c>
      <c r="FR121">
        <f t="shared" si="528"/>
        <v>0</v>
      </c>
      <c r="FS121">
        <f t="shared" si="529"/>
        <v>0</v>
      </c>
      <c r="FT121">
        <f t="shared" si="530"/>
        <v>0</v>
      </c>
      <c r="FU121">
        <f t="shared" si="531"/>
        <v>0</v>
      </c>
      <c r="FV121">
        <f t="shared" si="532"/>
        <v>0</v>
      </c>
      <c r="FW121">
        <f t="shared" si="533"/>
        <v>0</v>
      </c>
      <c r="FX121">
        <f t="shared" si="534"/>
        <v>0</v>
      </c>
      <c r="FY121">
        <f t="shared" si="535"/>
        <v>0</v>
      </c>
      <c r="FZ121">
        <f t="shared" si="536"/>
        <v>0</v>
      </c>
      <c r="GA121">
        <f t="shared" si="537"/>
        <v>0</v>
      </c>
      <c r="GB121">
        <f t="shared" si="538"/>
        <v>0</v>
      </c>
      <c r="GC121">
        <f t="shared" si="539"/>
        <v>0</v>
      </c>
      <c r="GD121">
        <f t="shared" si="540"/>
        <v>0</v>
      </c>
      <c r="GE121">
        <f t="shared" si="541"/>
        <v>0</v>
      </c>
      <c r="GF121">
        <f t="shared" si="542"/>
        <v>0</v>
      </c>
      <c r="GG121">
        <f t="shared" si="543"/>
        <v>0</v>
      </c>
      <c r="GH121">
        <f t="shared" si="544"/>
        <v>0</v>
      </c>
      <c r="GI121">
        <f t="shared" si="545"/>
        <v>0</v>
      </c>
      <c r="GJ121">
        <f t="shared" si="546"/>
        <v>0</v>
      </c>
      <c r="GK121">
        <f t="shared" si="547"/>
        <v>0</v>
      </c>
      <c r="GL121">
        <f t="shared" si="548"/>
        <v>0</v>
      </c>
      <c r="GM121">
        <f t="shared" si="549"/>
        <v>0</v>
      </c>
      <c r="GN121">
        <f t="shared" si="550"/>
        <v>0</v>
      </c>
      <c r="GO121">
        <f t="shared" si="551"/>
        <v>0</v>
      </c>
      <c r="GP121">
        <f t="shared" si="552"/>
        <v>0</v>
      </c>
      <c r="GQ121">
        <f t="shared" si="553"/>
        <v>0</v>
      </c>
      <c r="GR121">
        <f t="shared" si="554"/>
        <v>0</v>
      </c>
      <c r="GS121">
        <f t="shared" si="555"/>
        <v>0</v>
      </c>
      <c r="GT121">
        <f t="shared" si="556"/>
        <v>0</v>
      </c>
      <c r="GU121">
        <f t="shared" si="557"/>
        <v>0</v>
      </c>
      <c r="GV121">
        <f t="shared" si="558"/>
        <v>0</v>
      </c>
      <c r="GW121">
        <f t="shared" si="559"/>
        <v>0</v>
      </c>
      <c r="GX121">
        <f t="shared" si="560"/>
        <v>0</v>
      </c>
      <c r="GY121">
        <f t="shared" si="561"/>
        <v>0</v>
      </c>
      <c r="GZ121">
        <f t="shared" si="562"/>
        <v>0</v>
      </c>
      <c r="HA121">
        <f t="shared" si="563"/>
        <v>0</v>
      </c>
      <c r="HB121">
        <f t="shared" si="564"/>
        <v>0</v>
      </c>
      <c r="HC121">
        <f t="shared" si="565"/>
        <v>0</v>
      </c>
      <c r="HD121">
        <f t="shared" si="566"/>
        <v>0</v>
      </c>
      <c r="HE121">
        <f t="shared" si="567"/>
        <v>0</v>
      </c>
      <c r="HF121">
        <f t="shared" si="568"/>
        <v>0</v>
      </c>
      <c r="HG121">
        <f t="shared" si="569"/>
        <v>0</v>
      </c>
      <c r="HH121">
        <f t="shared" si="570"/>
        <v>0</v>
      </c>
      <c r="HI121">
        <f t="shared" si="571"/>
        <v>0</v>
      </c>
      <c r="HJ121">
        <f t="shared" si="572"/>
        <v>0</v>
      </c>
      <c r="HK121">
        <f t="shared" si="573"/>
        <v>0</v>
      </c>
      <c r="HL121">
        <f t="shared" si="574"/>
        <v>0</v>
      </c>
      <c r="HM121">
        <f t="shared" si="575"/>
        <v>0</v>
      </c>
      <c r="HN121">
        <f t="shared" si="576"/>
        <v>0</v>
      </c>
      <c r="HO121">
        <f t="shared" si="577"/>
        <v>0</v>
      </c>
      <c r="HP121">
        <f t="shared" si="578"/>
        <v>0</v>
      </c>
      <c r="HQ121">
        <f t="shared" si="579"/>
        <v>0</v>
      </c>
      <c r="HR121">
        <f t="shared" si="580"/>
        <v>0</v>
      </c>
      <c r="HS121">
        <f t="shared" si="581"/>
        <v>0</v>
      </c>
      <c r="HT121">
        <f t="shared" si="582"/>
        <v>0</v>
      </c>
      <c r="HU121">
        <f t="shared" si="583"/>
        <v>0</v>
      </c>
      <c r="HV121">
        <f t="shared" si="584"/>
        <v>0</v>
      </c>
      <c r="HW121">
        <f t="shared" si="585"/>
        <v>0</v>
      </c>
      <c r="HX121">
        <f t="shared" si="586"/>
        <v>0</v>
      </c>
      <c r="HY121">
        <f t="shared" si="587"/>
        <v>0</v>
      </c>
      <c r="HZ121">
        <f t="shared" si="588"/>
        <v>0</v>
      </c>
      <c r="IA121">
        <f t="shared" si="589"/>
        <v>0</v>
      </c>
      <c r="IB121">
        <f t="shared" si="590"/>
        <v>0</v>
      </c>
      <c r="IC121">
        <f t="shared" si="591"/>
        <v>0</v>
      </c>
      <c r="ID121">
        <f t="shared" si="592"/>
        <v>0</v>
      </c>
      <c r="IE121">
        <f t="shared" si="593"/>
        <v>0</v>
      </c>
      <c r="IF121">
        <f t="shared" si="594"/>
        <v>0</v>
      </c>
      <c r="IG121">
        <f t="shared" si="595"/>
        <v>0</v>
      </c>
      <c r="IH121">
        <f t="shared" si="596"/>
        <v>0</v>
      </c>
      <c r="II121">
        <f t="shared" si="597"/>
        <v>0</v>
      </c>
      <c r="IJ121">
        <f t="shared" si="598"/>
        <v>0</v>
      </c>
      <c r="IK121">
        <f t="shared" si="599"/>
        <v>0</v>
      </c>
      <c r="IL121">
        <f t="shared" si="600"/>
        <v>0</v>
      </c>
      <c r="IM121">
        <f t="shared" si="601"/>
        <v>0</v>
      </c>
      <c r="IN121">
        <f t="shared" si="602"/>
        <v>0</v>
      </c>
      <c r="IO121">
        <f t="shared" si="603"/>
        <v>0</v>
      </c>
    </row>
    <row r="122" spans="1:249" ht="15">
      <c r="A122" s="11">
        <v>117</v>
      </c>
      <c r="B122" s="11" t="str">
        <f>IF(A122&lt;=$E$2,Inputs!A122,"")</f>
        <v/>
      </c>
      <c r="C122" s="11">
        <f>IF(A122&lt;=$E$2,Inputs!D122,0)</f>
        <v>0</v>
      </c>
      <c r="D122" s="11">
        <f>IF(A122&lt;=$E$2,Inputs!F122,0)</f>
        <v>0</v>
      </c>
      <c r="E122" s="11">
        <f t="shared" si="483"/>
        <v>0</v>
      </c>
      <c r="G122" s="9">
        <v>117</v>
      </c>
      <c r="H122">
        <f t="shared" si="616"/>
        <v>0</v>
      </c>
      <c r="I122">
        <f t="shared" si="616"/>
        <v>0</v>
      </c>
      <c r="J122">
        <f t="shared" si="616"/>
        <v>0</v>
      </c>
      <c r="K122">
        <f t="shared" si="616"/>
        <v>0</v>
      </c>
      <c r="L122">
        <f t="shared" si="616"/>
        <v>0</v>
      </c>
      <c r="M122">
        <f t="shared" si="616"/>
        <v>0</v>
      </c>
      <c r="N122">
        <f t="shared" si="616"/>
        <v>0</v>
      </c>
      <c r="O122">
        <f t="shared" si="616"/>
        <v>0</v>
      </c>
      <c r="P122">
        <f t="shared" si="616"/>
        <v>0</v>
      </c>
      <c r="Q122">
        <f t="shared" si="616"/>
        <v>0</v>
      </c>
      <c r="R122">
        <f t="shared" si="617"/>
        <v>0</v>
      </c>
      <c r="S122">
        <f t="shared" si="617"/>
        <v>0</v>
      </c>
      <c r="T122">
        <f t="shared" si="617"/>
        <v>0</v>
      </c>
      <c r="U122">
        <f t="shared" si="617"/>
        <v>0</v>
      </c>
      <c r="V122">
        <f t="shared" si="617"/>
        <v>0</v>
      </c>
      <c r="W122">
        <f t="shared" si="617"/>
        <v>0</v>
      </c>
      <c r="X122">
        <f t="shared" si="617"/>
        <v>0</v>
      </c>
      <c r="Y122">
        <f t="shared" si="617"/>
        <v>0</v>
      </c>
      <c r="Z122">
        <f t="shared" si="617"/>
        <v>0</v>
      </c>
      <c r="AA122">
        <f t="shared" si="617"/>
        <v>0</v>
      </c>
      <c r="AB122">
        <f t="shared" si="618"/>
        <v>0</v>
      </c>
      <c r="AC122">
        <f t="shared" si="618"/>
        <v>0</v>
      </c>
      <c r="AD122">
        <f t="shared" si="618"/>
        <v>0</v>
      </c>
      <c r="AE122">
        <f t="shared" si="618"/>
        <v>0</v>
      </c>
      <c r="AF122">
        <f t="shared" si="618"/>
        <v>0</v>
      </c>
      <c r="AG122">
        <f t="shared" si="618"/>
        <v>0</v>
      </c>
      <c r="AH122">
        <f t="shared" si="618"/>
        <v>0</v>
      </c>
      <c r="AI122">
        <f t="shared" si="618"/>
        <v>0</v>
      </c>
      <c r="AJ122">
        <f t="shared" si="618"/>
        <v>0</v>
      </c>
      <c r="AK122">
        <f t="shared" si="618"/>
        <v>0</v>
      </c>
      <c r="AL122">
        <f t="shared" si="619"/>
        <v>0</v>
      </c>
      <c r="AM122">
        <f t="shared" si="619"/>
        <v>0</v>
      </c>
      <c r="AN122">
        <f t="shared" si="619"/>
        <v>0</v>
      </c>
      <c r="AO122">
        <f t="shared" si="619"/>
        <v>0</v>
      </c>
      <c r="AP122">
        <f t="shared" si="619"/>
        <v>0</v>
      </c>
      <c r="AQ122">
        <f t="shared" si="619"/>
        <v>0</v>
      </c>
      <c r="AR122">
        <f t="shared" si="619"/>
        <v>0</v>
      </c>
      <c r="AS122">
        <f t="shared" si="619"/>
        <v>0</v>
      </c>
      <c r="AT122">
        <f t="shared" si="619"/>
        <v>0</v>
      </c>
      <c r="AU122">
        <f t="shared" si="619"/>
        <v>0</v>
      </c>
      <c r="AV122">
        <f t="shared" si="620"/>
        <v>0</v>
      </c>
      <c r="AW122">
        <f t="shared" si="620"/>
        <v>0</v>
      </c>
      <c r="AX122">
        <f t="shared" si="620"/>
        <v>0</v>
      </c>
      <c r="AY122">
        <f t="shared" si="620"/>
        <v>0</v>
      </c>
      <c r="AZ122">
        <f t="shared" si="620"/>
        <v>0</v>
      </c>
      <c r="BA122">
        <f t="shared" si="620"/>
        <v>0</v>
      </c>
      <c r="BB122">
        <f t="shared" si="620"/>
        <v>0</v>
      </c>
      <c r="BC122">
        <f t="shared" si="620"/>
        <v>0</v>
      </c>
      <c r="BD122">
        <f t="shared" si="620"/>
        <v>0</v>
      </c>
      <c r="BE122">
        <f t="shared" si="620"/>
        <v>0</v>
      </c>
      <c r="BF122">
        <f t="shared" si="621"/>
        <v>0</v>
      </c>
      <c r="BG122">
        <f t="shared" si="621"/>
        <v>0</v>
      </c>
      <c r="BH122">
        <f t="shared" si="621"/>
        <v>0</v>
      </c>
      <c r="BI122">
        <f t="shared" si="621"/>
        <v>0</v>
      </c>
      <c r="BJ122">
        <f t="shared" si="621"/>
        <v>0</v>
      </c>
      <c r="BK122">
        <f t="shared" si="621"/>
        <v>0</v>
      </c>
      <c r="BL122">
        <f t="shared" si="621"/>
        <v>0</v>
      </c>
      <c r="BM122">
        <f t="shared" si="621"/>
        <v>0</v>
      </c>
      <c r="BN122">
        <f t="shared" si="621"/>
        <v>0</v>
      </c>
      <c r="BO122">
        <f t="shared" si="621"/>
        <v>0</v>
      </c>
      <c r="BP122">
        <f t="shared" si="622"/>
        <v>0</v>
      </c>
      <c r="BQ122">
        <f t="shared" si="622"/>
        <v>0</v>
      </c>
      <c r="BR122">
        <f t="shared" si="622"/>
        <v>0</v>
      </c>
      <c r="BS122">
        <f t="shared" si="622"/>
        <v>0</v>
      </c>
      <c r="BT122">
        <f t="shared" si="622"/>
        <v>0</v>
      </c>
      <c r="BU122">
        <f t="shared" si="622"/>
        <v>0</v>
      </c>
      <c r="BV122">
        <f t="shared" si="622"/>
        <v>0</v>
      </c>
      <c r="BW122">
        <f t="shared" si="622"/>
        <v>0</v>
      </c>
      <c r="BX122">
        <f t="shared" si="622"/>
        <v>0</v>
      </c>
      <c r="BY122">
        <f t="shared" si="622"/>
        <v>0</v>
      </c>
      <c r="BZ122">
        <f t="shared" si="623"/>
        <v>0</v>
      </c>
      <c r="CA122">
        <f t="shared" si="623"/>
        <v>0</v>
      </c>
      <c r="CB122">
        <f t="shared" si="623"/>
        <v>0</v>
      </c>
      <c r="CC122">
        <f t="shared" si="623"/>
        <v>0</v>
      </c>
      <c r="CD122">
        <f t="shared" si="623"/>
        <v>0</v>
      </c>
      <c r="CE122">
        <f t="shared" si="623"/>
        <v>0</v>
      </c>
      <c r="CF122">
        <f t="shared" si="623"/>
        <v>0</v>
      </c>
      <c r="CG122">
        <f t="shared" si="623"/>
        <v>0</v>
      </c>
      <c r="CH122">
        <f t="shared" si="623"/>
        <v>0</v>
      </c>
      <c r="CI122">
        <f t="shared" si="623"/>
        <v>0</v>
      </c>
      <c r="CJ122">
        <f t="shared" si="624"/>
        <v>0</v>
      </c>
      <c r="CK122">
        <f t="shared" si="624"/>
        <v>0</v>
      </c>
      <c r="CL122">
        <f t="shared" si="624"/>
        <v>0</v>
      </c>
      <c r="CM122">
        <f t="shared" si="624"/>
        <v>0</v>
      </c>
      <c r="CN122">
        <f t="shared" si="624"/>
        <v>0</v>
      </c>
      <c r="CO122">
        <f t="shared" si="624"/>
        <v>0</v>
      </c>
      <c r="CP122">
        <f t="shared" si="624"/>
        <v>0</v>
      </c>
      <c r="CQ122">
        <f t="shared" si="624"/>
        <v>0</v>
      </c>
      <c r="CR122">
        <f t="shared" si="624"/>
        <v>0</v>
      </c>
      <c r="CS122">
        <f t="shared" si="624"/>
        <v>0</v>
      </c>
      <c r="CT122">
        <f t="shared" si="625"/>
        <v>0</v>
      </c>
      <c r="CU122">
        <f t="shared" si="625"/>
        <v>0</v>
      </c>
      <c r="CV122">
        <f t="shared" si="625"/>
        <v>0</v>
      </c>
      <c r="CW122">
        <f t="shared" si="625"/>
        <v>0</v>
      </c>
      <c r="CX122">
        <f t="shared" si="625"/>
        <v>0</v>
      </c>
      <c r="CY122">
        <f t="shared" si="625"/>
        <v>0</v>
      </c>
      <c r="CZ122">
        <f t="shared" si="625"/>
        <v>0</v>
      </c>
      <c r="DA122">
        <f t="shared" si="625"/>
        <v>0</v>
      </c>
      <c r="DB122">
        <f t="shared" si="625"/>
        <v>0</v>
      </c>
      <c r="DC122">
        <f t="shared" si="625"/>
        <v>0</v>
      </c>
      <c r="DD122">
        <f t="shared" si="626"/>
        <v>0</v>
      </c>
      <c r="DE122">
        <f t="shared" si="626"/>
        <v>0</v>
      </c>
      <c r="DF122">
        <f t="shared" si="626"/>
        <v>0</v>
      </c>
      <c r="DG122">
        <f t="shared" si="626"/>
        <v>0</v>
      </c>
      <c r="DH122">
        <f t="shared" si="626"/>
        <v>0</v>
      </c>
      <c r="DI122">
        <f t="shared" si="626"/>
        <v>0</v>
      </c>
      <c r="DJ122">
        <f t="shared" si="626"/>
        <v>0</v>
      </c>
      <c r="DK122">
        <f t="shared" si="626"/>
        <v>0</v>
      </c>
      <c r="DL122">
        <f t="shared" si="626"/>
        <v>0</v>
      </c>
      <c r="DM122">
        <f t="shared" si="626"/>
        <v>0</v>
      </c>
      <c r="DN122">
        <f t="shared" si="627"/>
        <v>0</v>
      </c>
      <c r="DO122">
        <f t="shared" si="627"/>
        <v>0</v>
      </c>
      <c r="DP122">
        <f t="shared" si="627"/>
        <v>0</v>
      </c>
      <c r="DQ122">
        <f t="shared" si="627"/>
        <v>0</v>
      </c>
      <c r="DR122">
        <f t="shared" si="627"/>
        <v>0</v>
      </c>
      <c r="DS122">
        <f t="shared" si="627"/>
        <v>0</v>
      </c>
      <c r="DT122">
        <f t="shared" si="627"/>
        <v>0</v>
      </c>
      <c r="DU122">
        <f t="shared" si="627"/>
        <v>0</v>
      </c>
      <c r="DV122">
        <f t="shared" si="627"/>
        <v>0</v>
      </c>
      <c r="DW122">
        <v>-1</v>
      </c>
      <c r="DY122" s="10">
        <v>117</v>
      </c>
      <c r="DZ122">
        <f t="shared" si="484"/>
        <v>0</v>
      </c>
      <c r="EA122">
        <f t="shared" si="485"/>
        <v>0</v>
      </c>
      <c r="EB122">
        <f t="shared" si="486"/>
        <v>0</v>
      </c>
      <c r="EC122">
        <f t="shared" si="487"/>
        <v>0</v>
      </c>
      <c r="ED122">
        <f t="shared" si="488"/>
        <v>0</v>
      </c>
      <c r="EE122">
        <f t="shared" si="489"/>
        <v>0</v>
      </c>
      <c r="EF122">
        <f t="shared" si="490"/>
        <v>0</v>
      </c>
      <c r="EG122">
        <f t="shared" si="491"/>
        <v>0</v>
      </c>
      <c r="EH122">
        <f t="shared" si="492"/>
        <v>0</v>
      </c>
      <c r="EI122">
        <f t="shared" si="493"/>
        <v>0</v>
      </c>
      <c r="EJ122">
        <f t="shared" si="494"/>
        <v>0</v>
      </c>
      <c r="EK122">
        <f t="shared" si="495"/>
        <v>0</v>
      </c>
      <c r="EL122">
        <f t="shared" si="496"/>
        <v>0</v>
      </c>
      <c r="EM122">
        <f t="shared" si="497"/>
        <v>0</v>
      </c>
      <c r="EN122">
        <f t="shared" si="498"/>
        <v>0</v>
      </c>
      <c r="EO122">
        <f t="shared" si="499"/>
        <v>0</v>
      </c>
      <c r="EP122">
        <f t="shared" si="500"/>
        <v>0</v>
      </c>
      <c r="EQ122">
        <f t="shared" si="501"/>
        <v>0</v>
      </c>
      <c r="ER122">
        <f t="shared" si="502"/>
        <v>0</v>
      </c>
      <c r="ES122">
        <f t="shared" si="503"/>
        <v>0</v>
      </c>
      <c r="ET122">
        <f t="shared" si="504"/>
        <v>0</v>
      </c>
      <c r="EU122">
        <f t="shared" si="505"/>
        <v>0</v>
      </c>
      <c r="EV122">
        <f t="shared" si="506"/>
        <v>0</v>
      </c>
      <c r="EW122">
        <f t="shared" si="507"/>
        <v>0</v>
      </c>
      <c r="EX122">
        <f t="shared" si="508"/>
        <v>0</v>
      </c>
      <c r="EY122">
        <f t="shared" si="509"/>
        <v>0</v>
      </c>
      <c r="EZ122">
        <f t="shared" si="510"/>
        <v>0</v>
      </c>
      <c r="FA122">
        <f t="shared" si="511"/>
        <v>0</v>
      </c>
      <c r="FB122">
        <f t="shared" si="512"/>
        <v>0</v>
      </c>
      <c r="FC122">
        <f t="shared" si="513"/>
        <v>0</v>
      </c>
      <c r="FD122">
        <f t="shared" si="514"/>
        <v>0</v>
      </c>
      <c r="FE122">
        <f t="shared" si="515"/>
        <v>0</v>
      </c>
      <c r="FF122">
        <f t="shared" si="516"/>
        <v>0</v>
      </c>
      <c r="FG122">
        <f t="shared" si="517"/>
        <v>0</v>
      </c>
      <c r="FH122">
        <f t="shared" si="518"/>
        <v>0</v>
      </c>
      <c r="FI122">
        <f t="shared" si="519"/>
        <v>0</v>
      </c>
      <c r="FJ122">
        <f t="shared" si="520"/>
        <v>0</v>
      </c>
      <c r="FK122">
        <f t="shared" si="521"/>
        <v>0</v>
      </c>
      <c r="FL122">
        <f t="shared" si="522"/>
        <v>0</v>
      </c>
      <c r="FM122">
        <f t="shared" si="523"/>
        <v>0</v>
      </c>
      <c r="FN122">
        <f t="shared" si="524"/>
        <v>0</v>
      </c>
      <c r="FO122">
        <f t="shared" si="525"/>
        <v>0</v>
      </c>
      <c r="FP122">
        <f t="shared" si="526"/>
        <v>0</v>
      </c>
      <c r="FQ122">
        <f t="shared" si="527"/>
        <v>0</v>
      </c>
      <c r="FR122">
        <f t="shared" si="528"/>
        <v>0</v>
      </c>
      <c r="FS122">
        <f t="shared" si="529"/>
        <v>0</v>
      </c>
      <c r="FT122">
        <f t="shared" si="530"/>
        <v>0</v>
      </c>
      <c r="FU122">
        <f t="shared" si="531"/>
        <v>0</v>
      </c>
      <c r="FV122">
        <f t="shared" si="532"/>
        <v>0</v>
      </c>
      <c r="FW122">
        <f t="shared" si="533"/>
        <v>0</v>
      </c>
      <c r="FX122">
        <f t="shared" si="534"/>
        <v>0</v>
      </c>
      <c r="FY122">
        <f t="shared" si="535"/>
        <v>0</v>
      </c>
      <c r="FZ122">
        <f t="shared" si="536"/>
        <v>0</v>
      </c>
      <c r="GA122">
        <f t="shared" si="537"/>
        <v>0</v>
      </c>
      <c r="GB122">
        <f t="shared" si="538"/>
        <v>0</v>
      </c>
      <c r="GC122">
        <f t="shared" si="539"/>
        <v>0</v>
      </c>
      <c r="GD122">
        <f t="shared" si="540"/>
        <v>0</v>
      </c>
      <c r="GE122">
        <f t="shared" si="541"/>
        <v>0</v>
      </c>
      <c r="GF122">
        <f t="shared" si="542"/>
        <v>0</v>
      </c>
      <c r="GG122">
        <f t="shared" si="543"/>
        <v>0</v>
      </c>
      <c r="GH122">
        <f t="shared" si="544"/>
        <v>0</v>
      </c>
      <c r="GI122">
        <f t="shared" si="545"/>
        <v>0</v>
      </c>
      <c r="GJ122">
        <f t="shared" si="546"/>
        <v>0</v>
      </c>
      <c r="GK122">
        <f t="shared" si="547"/>
        <v>0</v>
      </c>
      <c r="GL122">
        <f t="shared" si="548"/>
        <v>0</v>
      </c>
      <c r="GM122">
        <f t="shared" si="549"/>
        <v>0</v>
      </c>
      <c r="GN122">
        <f t="shared" si="550"/>
        <v>0</v>
      </c>
      <c r="GO122">
        <f t="shared" si="551"/>
        <v>0</v>
      </c>
      <c r="GP122">
        <f t="shared" si="552"/>
        <v>0</v>
      </c>
      <c r="GQ122">
        <f t="shared" si="553"/>
        <v>0</v>
      </c>
      <c r="GR122">
        <f t="shared" si="554"/>
        <v>0</v>
      </c>
      <c r="GS122">
        <f t="shared" si="555"/>
        <v>0</v>
      </c>
      <c r="GT122">
        <f t="shared" si="556"/>
        <v>0</v>
      </c>
      <c r="GU122">
        <f t="shared" si="557"/>
        <v>0</v>
      </c>
      <c r="GV122">
        <f t="shared" si="558"/>
        <v>0</v>
      </c>
      <c r="GW122">
        <f t="shared" si="559"/>
        <v>0</v>
      </c>
      <c r="GX122">
        <f t="shared" si="560"/>
        <v>0</v>
      </c>
      <c r="GY122">
        <f t="shared" si="561"/>
        <v>0</v>
      </c>
      <c r="GZ122">
        <f t="shared" si="562"/>
        <v>0</v>
      </c>
      <c r="HA122">
        <f t="shared" si="563"/>
        <v>0</v>
      </c>
      <c r="HB122">
        <f t="shared" si="564"/>
        <v>0</v>
      </c>
      <c r="HC122">
        <f t="shared" si="565"/>
        <v>0</v>
      </c>
      <c r="HD122">
        <f t="shared" si="566"/>
        <v>0</v>
      </c>
      <c r="HE122">
        <f t="shared" si="567"/>
        <v>0</v>
      </c>
      <c r="HF122">
        <f t="shared" si="568"/>
        <v>0</v>
      </c>
      <c r="HG122">
        <f t="shared" si="569"/>
        <v>0</v>
      </c>
      <c r="HH122">
        <f t="shared" si="570"/>
        <v>0</v>
      </c>
      <c r="HI122">
        <f t="shared" si="571"/>
        <v>0</v>
      </c>
      <c r="HJ122">
        <f t="shared" si="572"/>
        <v>0</v>
      </c>
      <c r="HK122">
        <f t="shared" si="573"/>
        <v>0</v>
      </c>
      <c r="HL122">
        <f t="shared" si="574"/>
        <v>0</v>
      </c>
      <c r="HM122">
        <f t="shared" si="575"/>
        <v>0</v>
      </c>
      <c r="HN122">
        <f t="shared" si="576"/>
        <v>0</v>
      </c>
      <c r="HO122">
        <f t="shared" si="577"/>
        <v>0</v>
      </c>
      <c r="HP122">
        <f t="shared" si="578"/>
        <v>0</v>
      </c>
      <c r="HQ122">
        <f t="shared" si="579"/>
        <v>0</v>
      </c>
      <c r="HR122">
        <f t="shared" si="580"/>
        <v>0</v>
      </c>
      <c r="HS122">
        <f t="shared" si="581"/>
        <v>0</v>
      </c>
      <c r="HT122">
        <f t="shared" si="582"/>
        <v>0</v>
      </c>
      <c r="HU122">
        <f t="shared" si="583"/>
        <v>0</v>
      </c>
      <c r="HV122">
        <f t="shared" si="584"/>
        <v>0</v>
      </c>
      <c r="HW122">
        <f t="shared" si="585"/>
        <v>0</v>
      </c>
      <c r="HX122">
        <f t="shared" si="586"/>
        <v>0</v>
      </c>
      <c r="HY122">
        <f t="shared" si="587"/>
        <v>0</v>
      </c>
      <c r="HZ122">
        <f t="shared" si="588"/>
        <v>0</v>
      </c>
      <c r="IA122">
        <f t="shared" si="589"/>
        <v>0</v>
      </c>
      <c r="IB122">
        <f t="shared" si="590"/>
        <v>0</v>
      </c>
      <c r="IC122">
        <f t="shared" si="591"/>
        <v>0</v>
      </c>
      <c r="ID122">
        <f t="shared" si="592"/>
        <v>0</v>
      </c>
      <c r="IE122">
        <f t="shared" si="593"/>
        <v>0</v>
      </c>
      <c r="IF122">
        <f t="shared" si="594"/>
        <v>0</v>
      </c>
      <c r="IG122">
        <f t="shared" si="595"/>
        <v>0</v>
      </c>
      <c r="IH122">
        <f t="shared" si="596"/>
        <v>0</v>
      </c>
      <c r="II122">
        <f t="shared" si="597"/>
        <v>0</v>
      </c>
      <c r="IJ122">
        <f t="shared" si="598"/>
        <v>0</v>
      </c>
      <c r="IK122">
        <f t="shared" si="599"/>
        <v>0</v>
      </c>
      <c r="IL122">
        <f t="shared" si="600"/>
        <v>0</v>
      </c>
      <c r="IM122">
        <f t="shared" si="601"/>
        <v>0</v>
      </c>
      <c r="IN122">
        <f t="shared" si="602"/>
        <v>0</v>
      </c>
      <c r="IO122">
        <f t="shared" si="603"/>
        <v>0</v>
      </c>
    </row>
    <row r="123" spans="1:249" ht="15">
      <c r="A123" s="11">
        <v>118</v>
      </c>
      <c r="B123" s="11" t="str">
        <f>IF(A123&lt;=$E$2,Inputs!A123,"")</f>
        <v/>
      </c>
      <c r="C123" s="11">
        <f>IF(A123&lt;=$E$2,Inputs!D123,0)</f>
        <v>0</v>
      </c>
      <c r="D123" s="11">
        <f>IF(A123&lt;=$E$2,Inputs!F123,0)</f>
        <v>0</v>
      </c>
      <c r="E123" s="11">
        <f t="shared" si="483"/>
        <v>0</v>
      </c>
      <c r="G123" s="9">
        <v>118</v>
      </c>
      <c r="H123">
        <f t="shared" si="616"/>
        <v>0</v>
      </c>
      <c r="I123">
        <f t="shared" si="616"/>
        <v>0</v>
      </c>
      <c r="J123">
        <f t="shared" si="616"/>
        <v>0</v>
      </c>
      <c r="K123">
        <f t="shared" si="616"/>
        <v>0</v>
      </c>
      <c r="L123">
        <f t="shared" si="616"/>
        <v>0</v>
      </c>
      <c r="M123">
        <f t="shared" si="616"/>
        <v>0</v>
      </c>
      <c r="N123">
        <f t="shared" si="616"/>
        <v>0</v>
      </c>
      <c r="O123">
        <f t="shared" si="616"/>
        <v>0</v>
      </c>
      <c r="P123">
        <f t="shared" si="616"/>
        <v>0</v>
      </c>
      <c r="Q123">
        <f t="shared" si="616"/>
        <v>0</v>
      </c>
      <c r="R123">
        <f t="shared" si="617"/>
        <v>0</v>
      </c>
      <c r="S123">
        <f t="shared" si="617"/>
        <v>0</v>
      </c>
      <c r="T123">
        <f t="shared" si="617"/>
        <v>0</v>
      </c>
      <c r="U123">
        <f t="shared" si="617"/>
        <v>0</v>
      </c>
      <c r="V123">
        <f t="shared" si="617"/>
        <v>0</v>
      </c>
      <c r="W123">
        <f t="shared" si="617"/>
        <v>0</v>
      </c>
      <c r="X123">
        <f t="shared" si="617"/>
        <v>0</v>
      </c>
      <c r="Y123">
        <f t="shared" si="617"/>
        <v>0</v>
      </c>
      <c r="Z123">
        <f t="shared" si="617"/>
        <v>0</v>
      </c>
      <c r="AA123">
        <f t="shared" si="617"/>
        <v>0</v>
      </c>
      <c r="AB123">
        <f t="shared" si="618"/>
        <v>0</v>
      </c>
      <c r="AC123">
        <f t="shared" si="618"/>
        <v>0</v>
      </c>
      <c r="AD123">
        <f t="shared" si="618"/>
        <v>0</v>
      </c>
      <c r="AE123">
        <f t="shared" si="618"/>
        <v>0</v>
      </c>
      <c r="AF123">
        <f t="shared" si="618"/>
        <v>0</v>
      </c>
      <c r="AG123">
        <f t="shared" si="618"/>
        <v>0</v>
      </c>
      <c r="AH123">
        <f t="shared" si="618"/>
        <v>0</v>
      </c>
      <c r="AI123">
        <f t="shared" si="618"/>
        <v>0</v>
      </c>
      <c r="AJ123">
        <f t="shared" si="618"/>
        <v>0</v>
      </c>
      <c r="AK123">
        <f t="shared" si="618"/>
        <v>0</v>
      </c>
      <c r="AL123">
        <f t="shared" si="619"/>
        <v>0</v>
      </c>
      <c r="AM123">
        <f t="shared" si="619"/>
        <v>0</v>
      </c>
      <c r="AN123">
        <f t="shared" si="619"/>
        <v>0</v>
      </c>
      <c r="AO123">
        <f t="shared" si="619"/>
        <v>0</v>
      </c>
      <c r="AP123">
        <f t="shared" si="619"/>
        <v>0</v>
      </c>
      <c r="AQ123">
        <f t="shared" si="619"/>
        <v>0</v>
      </c>
      <c r="AR123">
        <f t="shared" si="619"/>
        <v>0</v>
      </c>
      <c r="AS123">
        <f t="shared" si="619"/>
        <v>0</v>
      </c>
      <c r="AT123">
        <f t="shared" si="619"/>
        <v>0</v>
      </c>
      <c r="AU123">
        <f t="shared" si="619"/>
        <v>0</v>
      </c>
      <c r="AV123">
        <f t="shared" si="620"/>
        <v>0</v>
      </c>
      <c r="AW123">
        <f t="shared" si="620"/>
        <v>0</v>
      </c>
      <c r="AX123">
        <f t="shared" si="620"/>
        <v>0</v>
      </c>
      <c r="AY123">
        <f t="shared" si="620"/>
        <v>0</v>
      </c>
      <c r="AZ123">
        <f t="shared" si="620"/>
        <v>0</v>
      </c>
      <c r="BA123">
        <f t="shared" si="620"/>
        <v>0</v>
      </c>
      <c r="BB123">
        <f t="shared" si="620"/>
        <v>0</v>
      </c>
      <c r="BC123">
        <f t="shared" si="620"/>
        <v>0</v>
      </c>
      <c r="BD123">
        <f t="shared" si="620"/>
        <v>0</v>
      </c>
      <c r="BE123">
        <f t="shared" si="620"/>
        <v>0</v>
      </c>
      <c r="BF123">
        <f t="shared" si="621"/>
        <v>0</v>
      </c>
      <c r="BG123">
        <f t="shared" si="621"/>
        <v>0</v>
      </c>
      <c r="BH123">
        <f t="shared" si="621"/>
        <v>0</v>
      </c>
      <c r="BI123">
        <f t="shared" si="621"/>
        <v>0</v>
      </c>
      <c r="BJ123">
        <f t="shared" si="621"/>
        <v>0</v>
      </c>
      <c r="BK123">
        <f t="shared" si="621"/>
        <v>0</v>
      </c>
      <c r="BL123">
        <f t="shared" si="621"/>
        <v>0</v>
      </c>
      <c r="BM123">
        <f t="shared" si="621"/>
        <v>0</v>
      </c>
      <c r="BN123">
        <f t="shared" si="621"/>
        <v>0</v>
      </c>
      <c r="BO123">
        <f t="shared" si="621"/>
        <v>0</v>
      </c>
      <c r="BP123">
        <f t="shared" si="622"/>
        <v>0</v>
      </c>
      <c r="BQ123">
        <f t="shared" si="622"/>
        <v>0</v>
      </c>
      <c r="BR123">
        <f t="shared" si="622"/>
        <v>0</v>
      </c>
      <c r="BS123">
        <f t="shared" si="622"/>
        <v>0</v>
      </c>
      <c r="BT123">
        <f t="shared" si="622"/>
        <v>0</v>
      </c>
      <c r="BU123">
        <f t="shared" si="622"/>
        <v>0</v>
      </c>
      <c r="BV123">
        <f t="shared" si="622"/>
        <v>0</v>
      </c>
      <c r="BW123">
        <f t="shared" si="622"/>
        <v>0</v>
      </c>
      <c r="BX123">
        <f t="shared" si="622"/>
        <v>0</v>
      </c>
      <c r="BY123">
        <f t="shared" si="622"/>
        <v>0</v>
      </c>
      <c r="BZ123">
        <f t="shared" si="623"/>
        <v>0</v>
      </c>
      <c r="CA123">
        <f t="shared" si="623"/>
        <v>0</v>
      </c>
      <c r="CB123">
        <f t="shared" si="623"/>
        <v>0</v>
      </c>
      <c r="CC123">
        <f t="shared" si="623"/>
        <v>0</v>
      </c>
      <c r="CD123">
        <f t="shared" si="623"/>
        <v>0</v>
      </c>
      <c r="CE123">
        <f t="shared" si="623"/>
        <v>0</v>
      </c>
      <c r="CF123">
        <f t="shared" si="623"/>
        <v>0</v>
      </c>
      <c r="CG123">
        <f t="shared" si="623"/>
        <v>0</v>
      </c>
      <c r="CH123">
        <f t="shared" si="623"/>
        <v>0</v>
      </c>
      <c r="CI123">
        <f t="shared" si="623"/>
        <v>0</v>
      </c>
      <c r="CJ123">
        <f t="shared" si="624"/>
        <v>0</v>
      </c>
      <c r="CK123">
        <f t="shared" si="624"/>
        <v>0</v>
      </c>
      <c r="CL123">
        <f t="shared" si="624"/>
        <v>0</v>
      </c>
      <c r="CM123">
        <f t="shared" si="624"/>
        <v>0</v>
      </c>
      <c r="CN123">
        <f t="shared" si="624"/>
        <v>0</v>
      </c>
      <c r="CO123">
        <f t="shared" si="624"/>
        <v>0</v>
      </c>
      <c r="CP123">
        <f t="shared" si="624"/>
        <v>0</v>
      </c>
      <c r="CQ123">
        <f t="shared" si="624"/>
        <v>0</v>
      </c>
      <c r="CR123">
        <f t="shared" si="624"/>
        <v>0</v>
      </c>
      <c r="CS123">
        <f t="shared" si="624"/>
        <v>0</v>
      </c>
      <c r="CT123">
        <f t="shared" si="625"/>
        <v>0</v>
      </c>
      <c r="CU123">
        <f t="shared" si="625"/>
        <v>0</v>
      </c>
      <c r="CV123">
        <f t="shared" si="625"/>
        <v>0</v>
      </c>
      <c r="CW123">
        <f t="shared" si="625"/>
        <v>0</v>
      </c>
      <c r="CX123">
        <f t="shared" si="625"/>
        <v>0</v>
      </c>
      <c r="CY123">
        <f t="shared" si="625"/>
        <v>0</v>
      </c>
      <c r="CZ123">
        <f t="shared" si="625"/>
        <v>0</v>
      </c>
      <c r="DA123">
        <f t="shared" si="625"/>
        <v>0</v>
      </c>
      <c r="DB123">
        <f t="shared" si="625"/>
        <v>0</v>
      </c>
      <c r="DC123">
        <f t="shared" si="625"/>
        <v>0</v>
      </c>
      <c r="DD123">
        <f t="shared" si="626"/>
        <v>0</v>
      </c>
      <c r="DE123">
        <f t="shared" si="626"/>
        <v>0</v>
      </c>
      <c r="DF123">
        <f t="shared" si="626"/>
        <v>0</v>
      </c>
      <c r="DG123">
        <f t="shared" si="626"/>
        <v>0</v>
      </c>
      <c r="DH123">
        <f t="shared" si="626"/>
        <v>0</v>
      </c>
      <c r="DI123">
        <f t="shared" si="626"/>
        <v>0</v>
      </c>
      <c r="DJ123">
        <f t="shared" si="626"/>
        <v>0</v>
      </c>
      <c r="DK123">
        <f t="shared" si="626"/>
        <v>0</v>
      </c>
      <c r="DL123">
        <f t="shared" si="626"/>
        <v>0</v>
      </c>
      <c r="DM123">
        <f t="shared" si="626"/>
        <v>0</v>
      </c>
      <c r="DN123">
        <f t="shared" si="627"/>
        <v>0</v>
      </c>
      <c r="DO123">
        <f t="shared" si="627"/>
        <v>0</v>
      </c>
      <c r="DP123">
        <f t="shared" si="627"/>
        <v>0</v>
      </c>
      <c r="DQ123">
        <f t="shared" si="627"/>
        <v>0</v>
      </c>
      <c r="DR123">
        <f t="shared" si="627"/>
        <v>0</v>
      </c>
      <c r="DS123">
        <f t="shared" si="627"/>
        <v>0</v>
      </c>
      <c r="DT123">
        <f t="shared" si="627"/>
        <v>0</v>
      </c>
      <c r="DU123">
        <f t="shared" si="627"/>
        <v>0</v>
      </c>
      <c r="DV123">
        <f t="shared" si="627"/>
        <v>0</v>
      </c>
      <c r="DW123">
        <v>3</v>
      </c>
      <c r="DY123" s="10">
        <v>118</v>
      </c>
      <c r="DZ123">
        <f t="shared" si="484"/>
        <v>0</v>
      </c>
      <c r="EA123">
        <f t="shared" si="485"/>
        <v>0</v>
      </c>
      <c r="EB123">
        <f t="shared" si="486"/>
        <v>0</v>
      </c>
      <c r="EC123">
        <f t="shared" si="487"/>
        <v>0</v>
      </c>
      <c r="ED123">
        <f t="shared" si="488"/>
        <v>0</v>
      </c>
      <c r="EE123">
        <f t="shared" si="489"/>
        <v>0</v>
      </c>
      <c r="EF123">
        <f t="shared" si="490"/>
        <v>0</v>
      </c>
      <c r="EG123">
        <f t="shared" si="491"/>
        <v>0</v>
      </c>
      <c r="EH123">
        <f t="shared" si="492"/>
        <v>0</v>
      </c>
      <c r="EI123">
        <f t="shared" si="493"/>
        <v>0</v>
      </c>
      <c r="EJ123">
        <f t="shared" si="494"/>
        <v>0</v>
      </c>
      <c r="EK123">
        <f t="shared" si="495"/>
        <v>0</v>
      </c>
      <c r="EL123">
        <f t="shared" si="496"/>
        <v>0</v>
      </c>
      <c r="EM123">
        <f t="shared" si="497"/>
        <v>0</v>
      </c>
      <c r="EN123">
        <f t="shared" si="498"/>
        <v>0</v>
      </c>
      <c r="EO123">
        <f t="shared" si="499"/>
        <v>0</v>
      </c>
      <c r="EP123">
        <f t="shared" si="500"/>
        <v>0</v>
      </c>
      <c r="EQ123">
        <f t="shared" si="501"/>
        <v>0</v>
      </c>
      <c r="ER123">
        <f t="shared" si="502"/>
        <v>0</v>
      </c>
      <c r="ES123">
        <f t="shared" si="503"/>
        <v>0</v>
      </c>
      <c r="ET123">
        <f t="shared" si="504"/>
        <v>0</v>
      </c>
      <c r="EU123">
        <f t="shared" si="505"/>
        <v>0</v>
      </c>
      <c r="EV123">
        <f t="shared" si="506"/>
        <v>0</v>
      </c>
      <c r="EW123">
        <f t="shared" si="507"/>
        <v>0</v>
      </c>
      <c r="EX123">
        <f t="shared" si="508"/>
        <v>0</v>
      </c>
      <c r="EY123">
        <f t="shared" si="509"/>
        <v>0</v>
      </c>
      <c r="EZ123">
        <f t="shared" si="510"/>
        <v>0</v>
      </c>
      <c r="FA123">
        <f t="shared" si="511"/>
        <v>0</v>
      </c>
      <c r="FB123">
        <f t="shared" si="512"/>
        <v>0</v>
      </c>
      <c r="FC123">
        <f t="shared" si="513"/>
        <v>0</v>
      </c>
      <c r="FD123">
        <f t="shared" si="514"/>
        <v>0</v>
      </c>
      <c r="FE123">
        <f t="shared" si="515"/>
        <v>0</v>
      </c>
      <c r="FF123">
        <f t="shared" si="516"/>
        <v>0</v>
      </c>
      <c r="FG123">
        <f t="shared" si="517"/>
        <v>0</v>
      </c>
      <c r="FH123">
        <f t="shared" si="518"/>
        <v>0</v>
      </c>
      <c r="FI123">
        <f t="shared" si="519"/>
        <v>0</v>
      </c>
      <c r="FJ123">
        <f t="shared" si="520"/>
        <v>0</v>
      </c>
      <c r="FK123">
        <f t="shared" si="521"/>
        <v>0</v>
      </c>
      <c r="FL123">
        <f t="shared" si="522"/>
        <v>0</v>
      </c>
      <c r="FM123">
        <f t="shared" si="523"/>
        <v>0</v>
      </c>
      <c r="FN123">
        <f t="shared" si="524"/>
        <v>0</v>
      </c>
      <c r="FO123">
        <f t="shared" si="525"/>
        <v>0</v>
      </c>
      <c r="FP123">
        <f t="shared" si="526"/>
        <v>0</v>
      </c>
      <c r="FQ123">
        <f t="shared" si="527"/>
        <v>0</v>
      </c>
      <c r="FR123">
        <f t="shared" si="528"/>
        <v>0</v>
      </c>
      <c r="FS123">
        <f t="shared" si="529"/>
        <v>0</v>
      </c>
      <c r="FT123">
        <f t="shared" si="530"/>
        <v>0</v>
      </c>
      <c r="FU123">
        <f t="shared" si="531"/>
        <v>0</v>
      </c>
      <c r="FV123">
        <f t="shared" si="532"/>
        <v>0</v>
      </c>
      <c r="FW123">
        <f t="shared" si="533"/>
        <v>0</v>
      </c>
      <c r="FX123">
        <f t="shared" si="534"/>
        <v>0</v>
      </c>
      <c r="FY123">
        <f t="shared" si="535"/>
        <v>0</v>
      </c>
      <c r="FZ123">
        <f t="shared" si="536"/>
        <v>0</v>
      </c>
      <c r="GA123">
        <f t="shared" si="537"/>
        <v>0</v>
      </c>
      <c r="GB123">
        <f t="shared" si="538"/>
        <v>0</v>
      </c>
      <c r="GC123">
        <f t="shared" si="539"/>
        <v>0</v>
      </c>
      <c r="GD123">
        <f t="shared" si="540"/>
        <v>0</v>
      </c>
      <c r="GE123">
        <f t="shared" si="541"/>
        <v>0</v>
      </c>
      <c r="GF123">
        <f t="shared" si="542"/>
        <v>0</v>
      </c>
      <c r="GG123">
        <f t="shared" si="543"/>
        <v>0</v>
      </c>
      <c r="GH123">
        <f t="shared" si="544"/>
        <v>0</v>
      </c>
      <c r="GI123">
        <f t="shared" si="545"/>
        <v>0</v>
      </c>
      <c r="GJ123">
        <f t="shared" si="546"/>
        <v>0</v>
      </c>
      <c r="GK123">
        <f t="shared" si="547"/>
        <v>0</v>
      </c>
      <c r="GL123">
        <f t="shared" si="548"/>
        <v>0</v>
      </c>
      <c r="GM123">
        <f t="shared" si="549"/>
        <v>0</v>
      </c>
      <c r="GN123">
        <f t="shared" si="550"/>
        <v>0</v>
      </c>
      <c r="GO123">
        <f t="shared" si="551"/>
        <v>0</v>
      </c>
      <c r="GP123">
        <f t="shared" si="552"/>
        <v>0</v>
      </c>
      <c r="GQ123">
        <f t="shared" si="553"/>
        <v>0</v>
      </c>
      <c r="GR123">
        <f t="shared" si="554"/>
        <v>0</v>
      </c>
      <c r="GS123">
        <f t="shared" si="555"/>
        <v>0</v>
      </c>
      <c r="GT123">
        <f t="shared" si="556"/>
        <v>0</v>
      </c>
      <c r="GU123">
        <f t="shared" si="557"/>
        <v>0</v>
      </c>
      <c r="GV123">
        <f t="shared" si="558"/>
        <v>0</v>
      </c>
      <c r="GW123">
        <f t="shared" si="559"/>
        <v>0</v>
      </c>
      <c r="GX123">
        <f t="shared" si="560"/>
        <v>0</v>
      </c>
      <c r="GY123">
        <f t="shared" si="561"/>
        <v>0</v>
      </c>
      <c r="GZ123">
        <f t="shared" si="562"/>
        <v>0</v>
      </c>
      <c r="HA123">
        <f t="shared" si="563"/>
        <v>0</v>
      </c>
      <c r="HB123">
        <f t="shared" si="564"/>
        <v>0</v>
      </c>
      <c r="HC123">
        <f t="shared" si="565"/>
        <v>0</v>
      </c>
      <c r="HD123">
        <f t="shared" si="566"/>
        <v>0</v>
      </c>
      <c r="HE123">
        <f t="shared" si="567"/>
        <v>0</v>
      </c>
      <c r="HF123">
        <f t="shared" si="568"/>
        <v>0</v>
      </c>
      <c r="HG123">
        <f t="shared" si="569"/>
        <v>0</v>
      </c>
      <c r="HH123">
        <f t="shared" si="570"/>
        <v>0</v>
      </c>
      <c r="HI123">
        <f t="shared" si="571"/>
        <v>0</v>
      </c>
      <c r="HJ123">
        <f t="shared" si="572"/>
        <v>0</v>
      </c>
      <c r="HK123">
        <f t="shared" si="573"/>
        <v>0</v>
      </c>
      <c r="HL123">
        <f t="shared" si="574"/>
        <v>0</v>
      </c>
      <c r="HM123">
        <f t="shared" si="575"/>
        <v>0</v>
      </c>
      <c r="HN123">
        <f t="shared" si="576"/>
        <v>0</v>
      </c>
      <c r="HO123">
        <f t="shared" si="577"/>
        <v>0</v>
      </c>
      <c r="HP123">
        <f t="shared" si="578"/>
        <v>0</v>
      </c>
      <c r="HQ123">
        <f t="shared" si="579"/>
        <v>0</v>
      </c>
      <c r="HR123">
        <f t="shared" si="580"/>
        <v>0</v>
      </c>
      <c r="HS123">
        <f t="shared" si="581"/>
        <v>0</v>
      </c>
      <c r="HT123">
        <f t="shared" si="582"/>
        <v>0</v>
      </c>
      <c r="HU123">
        <f t="shared" si="583"/>
        <v>0</v>
      </c>
      <c r="HV123">
        <f t="shared" si="584"/>
        <v>0</v>
      </c>
      <c r="HW123">
        <f t="shared" si="585"/>
        <v>0</v>
      </c>
      <c r="HX123">
        <f t="shared" si="586"/>
        <v>0</v>
      </c>
      <c r="HY123">
        <f t="shared" si="587"/>
        <v>0</v>
      </c>
      <c r="HZ123">
        <f t="shared" si="588"/>
        <v>0</v>
      </c>
      <c r="IA123">
        <f t="shared" si="589"/>
        <v>0</v>
      </c>
      <c r="IB123">
        <f t="shared" si="590"/>
        <v>0</v>
      </c>
      <c r="IC123">
        <f t="shared" si="591"/>
        <v>0</v>
      </c>
      <c r="ID123">
        <f t="shared" si="592"/>
        <v>0</v>
      </c>
      <c r="IE123">
        <f t="shared" si="593"/>
        <v>0</v>
      </c>
      <c r="IF123">
        <f t="shared" si="594"/>
        <v>0</v>
      </c>
      <c r="IG123">
        <f t="shared" si="595"/>
        <v>0</v>
      </c>
      <c r="IH123">
        <f t="shared" si="596"/>
        <v>0</v>
      </c>
      <c r="II123">
        <f t="shared" si="597"/>
        <v>0</v>
      </c>
      <c r="IJ123">
        <f t="shared" si="598"/>
        <v>0</v>
      </c>
      <c r="IK123">
        <f t="shared" si="599"/>
        <v>0</v>
      </c>
      <c r="IL123">
        <f t="shared" si="600"/>
        <v>0</v>
      </c>
      <c r="IM123">
        <f t="shared" si="601"/>
        <v>0</v>
      </c>
      <c r="IN123">
        <f t="shared" si="602"/>
        <v>0</v>
      </c>
      <c r="IO123">
        <f t="shared" si="603"/>
        <v>0</v>
      </c>
    </row>
    <row r="124" spans="1:249" ht="15">
      <c r="A124" s="11">
        <v>119</v>
      </c>
      <c r="B124" s="11" t="str">
        <f>IF(A124&lt;=$E$2,Inputs!A124,"")</f>
        <v/>
      </c>
      <c r="C124" s="11">
        <f>IF(A124&lt;=$E$2,Inputs!D124,0)</f>
        <v>0</v>
      </c>
      <c r="D124" s="11">
        <f>IF(A124&lt;=$E$2,Inputs!F124,0)</f>
        <v>0</v>
      </c>
      <c r="E124" s="11">
        <f t="shared" si="483"/>
        <v>0</v>
      </c>
      <c r="G124" s="9">
        <v>119</v>
      </c>
      <c r="H124">
        <f t="shared" si="616"/>
        <v>0</v>
      </c>
      <c r="I124">
        <f t="shared" si="616"/>
        <v>0</v>
      </c>
      <c r="J124">
        <f t="shared" si="616"/>
        <v>0</v>
      </c>
      <c r="K124">
        <f t="shared" si="616"/>
        <v>0</v>
      </c>
      <c r="L124">
        <f t="shared" si="616"/>
        <v>0</v>
      </c>
      <c r="M124">
        <f t="shared" si="616"/>
        <v>0</v>
      </c>
      <c r="N124">
        <f t="shared" si="616"/>
        <v>0</v>
      </c>
      <c r="O124">
        <f t="shared" si="616"/>
        <v>0</v>
      </c>
      <c r="P124">
        <f t="shared" si="616"/>
        <v>0</v>
      </c>
      <c r="Q124">
        <f t="shared" si="616"/>
        <v>0</v>
      </c>
      <c r="R124">
        <f t="shared" si="617"/>
        <v>0</v>
      </c>
      <c r="S124">
        <f t="shared" si="617"/>
        <v>0</v>
      </c>
      <c r="T124">
        <f t="shared" si="617"/>
        <v>0</v>
      </c>
      <c r="U124">
        <f t="shared" si="617"/>
        <v>0</v>
      </c>
      <c r="V124">
        <f t="shared" si="617"/>
        <v>0</v>
      </c>
      <c r="W124">
        <f t="shared" si="617"/>
        <v>0</v>
      </c>
      <c r="X124">
        <f t="shared" si="617"/>
        <v>0</v>
      </c>
      <c r="Y124">
        <f t="shared" si="617"/>
        <v>0</v>
      </c>
      <c r="Z124">
        <f t="shared" si="617"/>
        <v>0</v>
      </c>
      <c r="AA124">
        <f t="shared" si="617"/>
        <v>0</v>
      </c>
      <c r="AB124">
        <f t="shared" si="618"/>
        <v>0</v>
      </c>
      <c r="AC124">
        <f t="shared" si="618"/>
        <v>0</v>
      </c>
      <c r="AD124">
        <f t="shared" si="618"/>
        <v>0</v>
      </c>
      <c r="AE124">
        <f t="shared" si="618"/>
        <v>0</v>
      </c>
      <c r="AF124">
        <f t="shared" si="618"/>
        <v>0</v>
      </c>
      <c r="AG124">
        <f t="shared" si="618"/>
        <v>0</v>
      </c>
      <c r="AH124">
        <f t="shared" si="618"/>
        <v>0</v>
      </c>
      <c r="AI124">
        <f t="shared" si="618"/>
        <v>0</v>
      </c>
      <c r="AJ124">
        <f t="shared" si="618"/>
        <v>0</v>
      </c>
      <c r="AK124">
        <f t="shared" si="618"/>
        <v>0</v>
      </c>
      <c r="AL124">
        <f t="shared" si="619"/>
        <v>0</v>
      </c>
      <c r="AM124">
        <f t="shared" si="619"/>
        <v>0</v>
      </c>
      <c r="AN124">
        <f t="shared" si="619"/>
        <v>0</v>
      </c>
      <c r="AO124">
        <f t="shared" si="619"/>
        <v>0</v>
      </c>
      <c r="AP124">
        <f t="shared" si="619"/>
        <v>0</v>
      </c>
      <c r="AQ124">
        <f t="shared" si="619"/>
        <v>0</v>
      </c>
      <c r="AR124">
        <f t="shared" si="619"/>
        <v>0</v>
      </c>
      <c r="AS124">
        <f t="shared" si="619"/>
        <v>0</v>
      </c>
      <c r="AT124">
        <f t="shared" si="619"/>
        <v>0</v>
      </c>
      <c r="AU124">
        <f t="shared" si="619"/>
        <v>0</v>
      </c>
      <c r="AV124">
        <f t="shared" si="620"/>
        <v>0</v>
      </c>
      <c r="AW124">
        <f t="shared" si="620"/>
        <v>0</v>
      </c>
      <c r="AX124">
        <f t="shared" si="620"/>
        <v>0</v>
      </c>
      <c r="AY124">
        <f t="shared" si="620"/>
        <v>0</v>
      </c>
      <c r="AZ124">
        <f t="shared" si="620"/>
        <v>0</v>
      </c>
      <c r="BA124">
        <f t="shared" si="620"/>
        <v>0</v>
      </c>
      <c r="BB124">
        <f t="shared" si="620"/>
        <v>0</v>
      </c>
      <c r="BC124">
        <f t="shared" si="620"/>
        <v>0</v>
      </c>
      <c r="BD124">
        <f t="shared" si="620"/>
        <v>0</v>
      </c>
      <c r="BE124">
        <f t="shared" si="620"/>
        <v>0</v>
      </c>
      <c r="BF124">
        <f t="shared" si="621"/>
        <v>0</v>
      </c>
      <c r="BG124">
        <f t="shared" si="621"/>
        <v>0</v>
      </c>
      <c r="BH124">
        <f t="shared" si="621"/>
        <v>0</v>
      </c>
      <c r="BI124">
        <f t="shared" si="621"/>
        <v>0</v>
      </c>
      <c r="BJ124">
        <f t="shared" si="621"/>
        <v>0</v>
      </c>
      <c r="BK124">
        <f t="shared" si="621"/>
        <v>0</v>
      </c>
      <c r="BL124">
        <f t="shared" si="621"/>
        <v>0</v>
      </c>
      <c r="BM124">
        <f t="shared" si="621"/>
        <v>0</v>
      </c>
      <c r="BN124">
        <f t="shared" si="621"/>
        <v>0</v>
      </c>
      <c r="BO124">
        <f t="shared" si="621"/>
        <v>0</v>
      </c>
      <c r="BP124">
        <f t="shared" si="622"/>
        <v>0</v>
      </c>
      <c r="BQ124">
        <f t="shared" si="622"/>
        <v>0</v>
      </c>
      <c r="BR124">
        <f t="shared" si="622"/>
        <v>0</v>
      </c>
      <c r="BS124">
        <f t="shared" si="622"/>
        <v>0</v>
      </c>
      <c r="BT124">
        <f t="shared" si="622"/>
        <v>0</v>
      </c>
      <c r="BU124">
        <f t="shared" si="622"/>
        <v>0</v>
      </c>
      <c r="BV124">
        <f t="shared" si="622"/>
        <v>0</v>
      </c>
      <c r="BW124">
        <f t="shared" si="622"/>
        <v>0</v>
      </c>
      <c r="BX124">
        <f t="shared" si="622"/>
        <v>0</v>
      </c>
      <c r="BY124">
        <f t="shared" si="622"/>
        <v>0</v>
      </c>
      <c r="BZ124">
        <f t="shared" si="623"/>
        <v>0</v>
      </c>
      <c r="CA124">
        <f t="shared" si="623"/>
        <v>0</v>
      </c>
      <c r="CB124">
        <f t="shared" si="623"/>
        <v>0</v>
      </c>
      <c r="CC124">
        <f t="shared" si="623"/>
        <v>0</v>
      </c>
      <c r="CD124">
        <f t="shared" si="623"/>
        <v>0</v>
      </c>
      <c r="CE124">
        <f t="shared" si="623"/>
        <v>0</v>
      </c>
      <c r="CF124">
        <f t="shared" si="623"/>
        <v>0</v>
      </c>
      <c r="CG124">
        <f t="shared" si="623"/>
        <v>0</v>
      </c>
      <c r="CH124">
        <f t="shared" si="623"/>
        <v>0</v>
      </c>
      <c r="CI124">
        <f t="shared" si="623"/>
        <v>0</v>
      </c>
      <c r="CJ124">
        <f t="shared" si="624"/>
        <v>0</v>
      </c>
      <c r="CK124">
        <f t="shared" si="624"/>
        <v>0</v>
      </c>
      <c r="CL124">
        <f t="shared" si="624"/>
        <v>0</v>
      </c>
      <c r="CM124">
        <f t="shared" si="624"/>
        <v>0</v>
      </c>
      <c r="CN124">
        <f t="shared" si="624"/>
        <v>0</v>
      </c>
      <c r="CO124">
        <f t="shared" si="624"/>
        <v>0</v>
      </c>
      <c r="CP124">
        <f t="shared" si="624"/>
        <v>0</v>
      </c>
      <c r="CQ124">
        <f t="shared" si="624"/>
        <v>0</v>
      </c>
      <c r="CR124">
        <f t="shared" si="624"/>
        <v>0</v>
      </c>
      <c r="CS124">
        <f t="shared" si="624"/>
        <v>0</v>
      </c>
      <c r="CT124">
        <f t="shared" si="625"/>
        <v>0</v>
      </c>
      <c r="CU124">
        <f t="shared" si="625"/>
        <v>0</v>
      </c>
      <c r="CV124">
        <f t="shared" si="625"/>
        <v>0</v>
      </c>
      <c r="CW124">
        <f t="shared" si="625"/>
        <v>0</v>
      </c>
      <c r="CX124">
        <f t="shared" si="625"/>
        <v>0</v>
      </c>
      <c r="CY124">
        <f t="shared" si="625"/>
        <v>0</v>
      </c>
      <c r="CZ124">
        <f t="shared" si="625"/>
        <v>0</v>
      </c>
      <c r="DA124">
        <f t="shared" si="625"/>
        <v>0</v>
      </c>
      <c r="DB124">
        <f t="shared" si="625"/>
        <v>0</v>
      </c>
      <c r="DC124">
        <f t="shared" si="625"/>
        <v>0</v>
      </c>
      <c r="DD124">
        <f t="shared" si="626"/>
        <v>0</v>
      </c>
      <c r="DE124">
        <f t="shared" si="626"/>
        <v>0</v>
      </c>
      <c r="DF124">
        <f t="shared" si="626"/>
        <v>0</v>
      </c>
      <c r="DG124">
        <f t="shared" si="626"/>
        <v>0</v>
      </c>
      <c r="DH124">
        <f t="shared" si="626"/>
        <v>0</v>
      </c>
      <c r="DI124">
        <f t="shared" si="626"/>
        <v>0</v>
      </c>
      <c r="DJ124">
        <f t="shared" si="626"/>
        <v>0</v>
      </c>
      <c r="DK124">
        <f t="shared" si="626"/>
        <v>0</v>
      </c>
      <c r="DL124">
        <f t="shared" si="626"/>
        <v>0</v>
      </c>
      <c r="DM124">
        <f t="shared" si="626"/>
        <v>0</v>
      </c>
      <c r="DN124">
        <f t="shared" si="627"/>
        <v>0</v>
      </c>
      <c r="DO124">
        <f t="shared" si="627"/>
        <v>0</v>
      </c>
      <c r="DP124">
        <f t="shared" si="627"/>
        <v>0</v>
      </c>
      <c r="DQ124">
        <f t="shared" si="627"/>
        <v>0</v>
      </c>
      <c r="DR124">
        <f t="shared" si="627"/>
        <v>0</v>
      </c>
      <c r="DS124">
        <f t="shared" si="627"/>
        <v>0</v>
      </c>
      <c r="DT124">
        <f t="shared" si="627"/>
        <v>0</v>
      </c>
      <c r="DU124">
        <f t="shared" si="627"/>
        <v>0</v>
      </c>
      <c r="DV124">
        <f t="shared" si="627"/>
        <v>0</v>
      </c>
      <c r="DW124">
        <v>-3</v>
      </c>
      <c r="DY124" s="10">
        <v>119</v>
      </c>
      <c r="DZ124">
        <f t="shared" si="484"/>
        <v>0</v>
      </c>
      <c r="EA124">
        <f t="shared" si="485"/>
        <v>0</v>
      </c>
      <c r="EB124">
        <f t="shared" si="486"/>
        <v>0</v>
      </c>
      <c r="EC124">
        <f t="shared" si="487"/>
        <v>0</v>
      </c>
      <c r="ED124">
        <f t="shared" si="488"/>
        <v>0</v>
      </c>
      <c r="EE124">
        <f t="shared" si="489"/>
        <v>0</v>
      </c>
      <c r="EF124">
        <f t="shared" si="490"/>
        <v>0</v>
      </c>
      <c r="EG124">
        <f t="shared" si="491"/>
        <v>0</v>
      </c>
      <c r="EH124">
        <f t="shared" si="492"/>
        <v>0</v>
      </c>
      <c r="EI124">
        <f t="shared" si="493"/>
        <v>0</v>
      </c>
      <c r="EJ124">
        <f t="shared" si="494"/>
        <v>0</v>
      </c>
      <c r="EK124">
        <f t="shared" si="495"/>
        <v>0</v>
      </c>
      <c r="EL124">
        <f t="shared" si="496"/>
        <v>0</v>
      </c>
      <c r="EM124">
        <f t="shared" si="497"/>
        <v>0</v>
      </c>
      <c r="EN124">
        <f t="shared" si="498"/>
        <v>0</v>
      </c>
      <c r="EO124">
        <f t="shared" si="499"/>
        <v>0</v>
      </c>
      <c r="EP124">
        <f t="shared" si="500"/>
        <v>0</v>
      </c>
      <c r="EQ124">
        <f t="shared" si="501"/>
        <v>0</v>
      </c>
      <c r="ER124">
        <f t="shared" si="502"/>
        <v>0</v>
      </c>
      <c r="ES124">
        <f t="shared" si="503"/>
        <v>0</v>
      </c>
      <c r="ET124">
        <f t="shared" si="504"/>
        <v>0</v>
      </c>
      <c r="EU124">
        <f t="shared" si="505"/>
        <v>0</v>
      </c>
      <c r="EV124">
        <f t="shared" si="506"/>
        <v>0</v>
      </c>
      <c r="EW124">
        <f t="shared" si="507"/>
        <v>0</v>
      </c>
      <c r="EX124">
        <f t="shared" si="508"/>
        <v>0</v>
      </c>
      <c r="EY124">
        <f t="shared" si="509"/>
        <v>0</v>
      </c>
      <c r="EZ124">
        <f t="shared" si="510"/>
        <v>0</v>
      </c>
      <c r="FA124">
        <f t="shared" si="511"/>
        <v>0</v>
      </c>
      <c r="FB124">
        <f t="shared" si="512"/>
        <v>0</v>
      </c>
      <c r="FC124">
        <f t="shared" si="513"/>
        <v>0</v>
      </c>
      <c r="FD124">
        <f t="shared" si="514"/>
        <v>0</v>
      </c>
      <c r="FE124">
        <f t="shared" si="515"/>
        <v>0</v>
      </c>
      <c r="FF124">
        <f t="shared" si="516"/>
        <v>0</v>
      </c>
      <c r="FG124">
        <f t="shared" si="517"/>
        <v>0</v>
      </c>
      <c r="FH124">
        <f t="shared" si="518"/>
        <v>0</v>
      </c>
      <c r="FI124">
        <f t="shared" si="519"/>
        <v>0</v>
      </c>
      <c r="FJ124">
        <f t="shared" si="520"/>
        <v>0</v>
      </c>
      <c r="FK124">
        <f t="shared" si="521"/>
        <v>0</v>
      </c>
      <c r="FL124">
        <f t="shared" si="522"/>
        <v>0</v>
      </c>
      <c r="FM124">
        <f t="shared" si="523"/>
        <v>0</v>
      </c>
      <c r="FN124">
        <f t="shared" si="524"/>
        <v>0</v>
      </c>
      <c r="FO124">
        <f t="shared" si="525"/>
        <v>0</v>
      </c>
      <c r="FP124">
        <f t="shared" si="526"/>
        <v>0</v>
      </c>
      <c r="FQ124">
        <f t="shared" si="527"/>
        <v>0</v>
      </c>
      <c r="FR124">
        <f t="shared" si="528"/>
        <v>0</v>
      </c>
      <c r="FS124">
        <f t="shared" si="529"/>
        <v>0</v>
      </c>
      <c r="FT124">
        <f t="shared" si="530"/>
        <v>0</v>
      </c>
      <c r="FU124">
        <f t="shared" si="531"/>
        <v>0</v>
      </c>
      <c r="FV124">
        <f t="shared" si="532"/>
        <v>0</v>
      </c>
      <c r="FW124">
        <f t="shared" si="533"/>
        <v>0</v>
      </c>
      <c r="FX124">
        <f t="shared" si="534"/>
        <v>0</v>
      </c>
      <c r="FY124">
        <f t="shared" si="535"/>
        <v>0</v>
      </c>
      <c r="FZ124">
        <f t="shared" si="536"/>
        <v>0</v>
      </c>
      <c r="GA124">
        <f t="shared" si="537"/>
        <v>0</v>
      </c>
      <c r="GB124">
        <f t="shared" si="538"/>
        <v>0</v>
      </c>
      <c r="GC124">
        <f t="shared" si="539"/>
        <v>0</v>
      </c>
      <c r="GD124">
        <f t="shared" si="540"/>
        <v>0</v>
      </c>
      <c r="GE124">
        <f t="shared" si="541"/>
        <v>0</v>
      </c>
      <c r="GF124">
        <f t="shared" si="542"/>
        <v>0</v>
      </c>
      <c r="GG124">
        <f t="shared" si="543"/>
        <v>0</v>
      </c>
      <c r="GH124">
        <f t="shared" si="544"/>
        <v>0</v>
      </c>
      <c r="GI124">
        <f t="shared" si="545"/>
        <v>0</v>
      </c>
      <c r="GJ124">
        <f t="shared" si="546"/>
        <v>0</v>
      </c>
      <c r="GK124">
        <f t="shared" si="547"/>
        <v>0</v>
      </c>
      <c r="GL124">
        <f t="shared" si="548"/>
        <v>0</v>
      </c>
      <c r="GM124">
        <f t="shared" si="549"/>
        <v>0</v>
      </c>
      <c r="GN124">
        <f t="shared" si="550"/>
        <v>0</v>
      </c>
      <c r="GO124">
        <f t="shared" si="551"/>
        <v>0</v>
      </c>
      <c r="GP124">
        <f t="shared" si="552"/>
        <v>0</v>
      </c>
      <c r="GQ124">
        <f t="shared" si="553"/>
        <v>0</v>
      </c>
      <c r="GR124">
        <f t="shared" si="554"/>
        <v>0</v>
      </c>
      <c r="GS124">
        <f t="shared" si="555"/>
        <v>0</v>
      </c>
      <c r="GT124">
        <f t="shared" si="556"/>
        <v>0</v>
      </c>
      <c r="GU124">
        <f t="shared" si="557"/>
        <v>0</v>
      </c>
      <c r="GV124">
        <f t="shared" si="558"/>
        <v>0</v>
      </c>
      <c r="GW124">
        <f t="shared" si="559"/>
        <v>0</v>
      </c>
      <c r="GX124">
        <f t="shared" si="560"/>
        <v>0</v>
      </c>
      <c r="GY124">
        <f t="shared" si="561"/>
        <v>0</v>
      </c>
      <c r="GZ124">
        <f t="shared" si="562"/>
        <v>0</v>
      </c>
      <c r="HA124">
        <f t="shared" si="563"/>
        <v>0</v>
      </c>
      <c r="HB124">
        <f t="shared" si="564"/>
        <v>0</v>
      </c>
      <c r="HC124">
        <f t="shared" si="565"/>
        <v>0</v>
      </c>
      <c r="HD124">
        <f t="shared" si="566"/>
        <v>0</v>
      </c>
      <c r="HE124">
        <f t="shared" si="567"/>
        <v>0</v>
      </c>
      <c r="HF124">
        <f t="shared" si="568"/>
        <v>0</v>
      </c>
      <c r="HG124">
        <f t="shared" si="569"/>
        <v>0</v>
      </c>
      <c r="HH124">
        <f t="shared" si="570"/>
        <v>0</v>
      </c>
      <c r="HI124">
        <f t="shared" si="571"/>
        <v>0</v>
      </c>
      <c r="HJ124">
        <f t="shared" si="572"/>
        <v>0</v>
      </c>
      <c r="HK124">
        <f t="shared" si="573"/>
        <v>0</v>
      </c>
      <c r="HL124">
        <f t="shared" si="574"/>
        <v>0</v>
      </c>
      <c r="HM124">
        <f t="shared" si="575"/>
        <v>0</v>
      </c>
      <c r="HN124">
        <f t="shared" si="576"/>
        <v>0</v>
      </c>
      <c r="HO124">
        <f t="shared" si="577"/>
        <v>0</v>
      </c>
      <c r="HP124">
        <f t="shared" si="578"/>
        <v>0</v>
      </c>
      <c r="HQ124">
        <f t="shared" si="579"/>
        <v>0</v>
      </c>
      <c r="HR124">
        <f t="shared" si="580"/>
        <v>0</v>
      </c>
      <c r="HS124">
        <f t="shared" si="581"/>
        <v>0</v>
      </c>
      <c r="HT124">
        <f t="shared" si="582"/>
        <v>0</v>
      </c>
      <c r="HU124">
        <f t="shared" si="583"/>
        <v>0</v>
      </c>
      <c r="HV124">
        <f t="shared" si="584"/>
        <v>0</v>
      </c>
      <c r="HW124">
        <f t="shared" si="585"/>
        <v>0</v>
      </c>
      <c r="HX124">
        <f t="shared" si="586"/>
        <v>0</v>
      </c>
      <c r="HY124">
        <f t="shared" si="587"/>
        <v>0</v>
      </c>
      <c r="HZ124">
        <f t="shared" si="588"/>
        <v>0</v>
      </c>
      <c r="IA124">
        <f t="shared" si="589"/>
        <v>0</v>
      </c>
      <c r="IB124">
        <f t="shared" si="590"/>
        <v>0</v>
      </c>
      <c r="IC124">
        <f t="shared" si="591"/>
        <v>0</v>
      </c>
      <c r="ID124">
        <f t="shared" si="592"/>
        <v>0</v>
      </c>
      <c r="IE124">
        <f t="shared" si="593"/>
        <v>0</v>
      </c>
      <c r="IF124">
        <f t="shared" si="594"/>
        <v>0</v>
      </c>
      <c r="IG124">
        <f t="shared" si="595"/>
        <v>0</v>
      </c>
      <c r="IH124">
        <f t="shared" si="596"/>
        <v>0</v>
      </c>
      <c r="II124">
        <f t="shared" si="597"/>
        <v>0</v>
      </c>
      <c r="IJ124">
        <f t="shared" si="598"/>
        <v>0</v>
      </c>
      <c r="IK124">
        <f t="shared" si="599"/>
        <v>0</v>
      </c>
      <c r="IL124">
        <f t="shared" si="600"/>
        <v>0</v>
      </c>
      <c r="IM124">
        <f t="shared" si="601"/>
        <v>0</v>
      </c>
      <c r="IN124">
        <f t="shared" si="602"/>
        <v>0</v>
      </c>
      <c r="IO124">
        <f t="shared" si="603"/>
        <v>0</v>
      </c>
    </row>
    <row r="125" spans="1:249" ht="15">
      <c r="A125" s="11">
        <v>120</v>
      </c>
      <c r="B125" s="11" t="str">
        <f>IF(A125&lt;=$E$2,Inputs!A125,"")</f>
        <v/>
      </c>
      <c r="C125" s="11">
        <f>IF(A125&lt;=$E$2,Inputs!D125,0)</f>
        <v>0</v>
      </c>
      <c r="D125" s="11">
        <f>IF(A125&lt;=$E$2,Inputs!F125,0)</f>
        <v>0</v>
      </c>
      <c r="E125" s="11">
        <f t="shared" si="483"/>
        <v>0</v>
      </c>
      <c r="G125" s="9">
        <v>120</v>
      </c>
      <c r="H125">
        <f t="shared" si="616"/>
        <v>0</v>
      </c>
      <c r="I125">
        <f t="shared" si="616"/>
        <v>0</v>
      </c>
      <c r="J125">
        <f t="shared" si="616"/>
        <v>0</v>
      </c>
      <c r="K125">
        <f t="shared" si="616"/>
        <v>0</v>
      </c>
      <c r="L125">
        <f t="shared" si="616"/>
        <v>0</v>
      </c>
      <c r="M125">
        <f t="shared" si="616"/>
        <v>0</v>
      </c>
      <c r="N125">
        <f t="shared" si="616"/>
        <v>0</v>
      </c>
      <c r="O125">
        <f t="shared" si="616"/>
        <v>0</v>
      </c>
      <c r="P125">
        <f t="shared" si="616"/>
        <v>0</v>
      </c>
      <c r="Q125">
        <f t="shared" si="616"/>
        <v>0</v>
      </c>
      <c r="R125">
        <f t="shared" si="617"/>
        <v>0</v>
      </c>
      <c r="S125">
        <f t="shared" si="617"/>
        <v>0</v>
      </c>
      <c r="T125">
        <f t="shared" si="617"/>
        <v>0</v>
      </c>
      <c r="U125">
        <f t="shared" si="617"/>
        <v>0</v>
      </c>
      <c r="V125">
        <f t="shared" si="617"/>
        <v>0</v>
      </c>
      <c r="W125">
        <f t="shared" si="617"/>
        <v>0</v>
      </c>
      <c r="X125">
        <f t="shared" si="617"/>
        <v>0</v>
      </c>
      <c r="Y125">
        <f t="shared" si="617"/>
        <v>0</v>
      </c>
      <c r="Z125">
        <f t="shared" si="617"/>
        <v>0</v>
      </c>
      <c r="AA125">
        <f t="shared" si="617"/>
        <v>0</v>
      </c>
      <c r="AB125">
        <f t="shared" si="618"/>
        <v>0</v>
      </c>
      <c r="AC125">
        <f t="shared" si="618"/>
        <v>0</v>
      </c>
      <c r="AD125">
        <f t="shared" si="618"/>
        <v>0</v>
      </c>
      <c r="AE125">
        <f t="shared" si="618"/>
        <v>0</v>
      </c>
      <c r="AF125">
        <f t="shared" si="618"/>
        <v>0</v>
      </c>
      <c r="AG125">
        <f t="shared" si="618"/>
        <v>0</v>
      </c>
      <c r="AH125">
        <f t="shared" si="618"/>
        <v>0</v>
      </c>
      <c r="AI125">
        <f t="shared" si="618"/>
        <v>0</v>
      </c>
      <c r="AJ125">
        <f t="shared" si="618"/>
        <v>0</v>
      </c>
      <c r="AK125">
        <f t="shared" si="618"/>
        <v>0</v>
      </c>
      <c r="AL125">
        <f t="shared" si="619"/>
        <v>0</v>
      </c>
      <c r="AM125">
        <f t="shared" si="619"/>
        <v>0</v>
      </c>
      <c r="AN125">
        <f t="shared" si="619"/>
        <v>0</v>
      </c>
      <c r="AO125">
        <f t="shared" si="619"/>
        <v>0</v>
      </c>
      <c r="AP125">
        <f t="shared" si="619"/>
        <v>0</v>
      </c>
      <c r="AQ125">
        <f t="shared" si="619"/>
        <v>0</v>
      </c>
      <c r="AR125">
        <f t="shared" si="619"/>
        <v>0</v>
      </c>
      <c r="AS125">
        <f t="shared" si="619"/>
        <v>0</v>
      </c>
      <c r="AT125">
        <f t="shared" si="619"/>
        <v>0</v>
      </c>
      <c r="AU125">
        <f t="shared" si="619"/>
        <v>0</v>
      </c>
      <c r="AV125">
        <f t="shared" si="620"/>
        <v>0</v>
      </c>
      <c r="AW125">
        <f t="shared" si="620"/>
        <v>0</v>
      </c>
      <c r="AX125">
        <f t="shared" si="620"/>
        <v>0</v>
      </c>
      <c r="AY125">
        <f t="shared" si="620"/>
        <v>0</v>
      </c>
      <c r="AZ125">
        <f t="shared" si="620"/>
        <v>0</v>
      </c>
      <c r="BA125">
        <f t="shared" si="620"/>
        <v>0</v>
      </c>
      <c r="BB125">
        <f t="shared" si="620"/>
        <v>0</v>
      </c>
      <c r="BC125">
        <f t="shared" si="620"/>
        <v>0</v>
      </c>
      <c r="BD125">
        <f t="shared" si="620"/>
        <v>0</v>
      </c>
      <c r="BE125">
        <f t="shared" si="620"/>
        <v>0</v>
      </c>
      <c r="BF125">
        <f t="shared" si="621"/>
        <v>0</v>
      </c>
      <c r="BG125">
        <f t="shared" si="621"/>
        <v>0</v>
      </c>
      <c r="BH125">
        <f t="shared" si="621"/>
        <v>0</v>
      </c>
      <c r="BI125">
        <f t="shared" si="621"/>
        <v>0</v>
      </c>
      <c r="BJ125">
        <f t="shared" si="621"/>
        <v>0</v>
      </c>
      <c r="BK125">
        <f t="shared" si="621"/>
        <v>0</v>
      </c>
      <c r="BL125">
        <f t="shared" si="621"/>
        <v>0</v>
      </c>
      <c r="BM125">
        <f t="shared" si="621"/>
        <v>0</v>
      </c>
      <c r="BN125">
        <f t="shared" si="621"/>
        <v>0</v>
      </c>
      <c r="BO125">
        <f t="shared" si="621"/>
        <v>0</v>
      </c>
      <c r="BP125">
        <f t="shared" si="622"/>
        <v>0</v>
      </c>
      <c r="BQ125">
        <f t="shared" si="622"/>
        <v>0</v>
      </c>
      <c r="BR125">
        <f t="shared" si="622"/>
        <v>0</v>
      </c>
      <c r="BS125">
        <f t="shared" si="622"/>
        <v>0</v>
      </c>
      <c r="BT125">
        <f t="shared" si="622"/>
        <v>0</v>
      </c>
      <c r="BU125">
        <f t="shared" si="622"/>
        <v>0</v>
      </c>
      <c r="BV125">
        <f t="shared" si="622"/>
        <v>0</v>
      </c>
      <c r="BW125">
        <f t="shared" si="622"/>
        <v>0</v>
      </c>
      <c r="BX125">
        <f t="shared" si="622"/>
        <v>0</v>
      </c>
      <c r="BY125">
        <f t="shared" si="622"/>
        <v>0</v>
      </c>
      <c r="BZ125">
        <f t="shared" si="623"/>
        <v>0</v>
      </c>
      <c r="CA125">
        <f t="shared" si="623"/>
        <v>0</v>
      </c>
      <c r="CB125">
        <f t="shared" si="623"/>
        <v>0</v>
      </c>
      <c r="CC125">
        <f t="shared" si="623"/>
        <v>0</v>
      </c>
      <c r="CD125">
        <f t="shared" si="623"/>
        <v>0</v>
      </c>
      <c r="CE125">
        <f t="shared" si="623"/>
        <v>0</v>
      </c>
      <c r="CF125">
        <f t="shared" si="623"/>
        <v>0</v>
      </c>
      <c r="CG125">
        <f t="shared" si="623"/>
        <v>0</v>
      </c>
      <c r="CH125">
        <f t="shared" si="623"/>
        <v>0</v>
      </c>
      <c r="CI125">
        <f t="shared" si="623"/>
        <v>0</v>
      </c>
      <c r="CJ125">
        <f t="shared" si="624"/>
        <v>0</v>
      </c>
      <c r="CK125">
        <f t="shared" si="624"/>
        <v>0</v>
      </c>
      <c r="CL125">
        <f t="shared" si="624"/>
        <v>0</v>
      </c>
      <c r="CM125">
        <f t="shared" si="624"/>
        <v>0</v>
      </c>
      <c r="CN125">
        <f t="shared" si="624"/>
        <v>0</v>
      </c>
      <c r="CO125">
        <f t="shared" si="624"/>
        <v>0</v>
      </c>
      <c r="CP125">
        <f t="shared" si="624"/>
        <v>0</v>
      </c>
      <c r="CQ125">
        <f t="shared" si="624"/>
        <v>0</v>
      </c>
      <c r="CR125">
        <f t="shared" si="624"/>
        <v>0</v>
      </c>
      <c r="CS125">
        <f t="shared" si="624"/>
        <v>0</v>
      </c>
      <c r="CT125">
        <f t="shared" si="625"/>
        <v>0</v>
      </c>
      <c r="CU125">
        <f t="shared" si="625"/>
        <v>0</v>
      </c>
      <c r="CV125">
        <f t="shared" si="625"/>
        <v>0</v>
      </c>
      <c r="CW125">
        <f t="shared" si="625"/>
        <v>0</v>
      </c>
      <c r="CX125">
        <f t="shared" si="625"/>
        <v>0</v>
      </c>
      <c r="CY125">
        <f t="shared" si="625"/>
        <v>0</v>
      </c>
      <c r="CZ125">
        <f t="shared" si="625"/>
        <v>0</v>
      </c>
      <c r="DA125">
        <f t="shared" si="625"/>
        <v>0</v>
      </c>
      <c r="DB125">
        <f t="shared" si="625"/>
        <v>0</v>
      </c>
      <c r="DC125">
        <f t="shared" si="625"/>
        <v>0</v>
      </c>
      <c r="DD125">
        <f t="shared" si="626"/>
        <v>0</v>
      </c>
      <c r="DE125">
        <f t="shared" si="626"/>
        <v>0</v>
      </c>
      <c r="DF125">
        <f t="shared" si="626"/>
        <v>0</v>
      </c>
      <c r="DG125">
        <f t="shared" si="626"/>
        <v>0</v>
      </c>
      <c r="DH125">
        <f t="shared" si="626"/>
        <v>0</v>
      </c>
      <c r="DI125">
        <f t="shared" si="626"/>
        <v>0</v>
      </c>
      <c r="DJ125">
        <f t="shared" si="626"/>
        <v>0</v>
      </c>
      <c r="DK125">
        <f t="shared" si="626"/>
        <v>0</v>
      </c>
      <c r="DL125">
        <f t="shared" si="626"/>
        <v>0</v>
      </c>
      <c r="DM125">
        <f t="shared" si="626"/>
        <v>0</v>
      </c>
      <c r="DN125">
        <f t="shared" si="627"/>
        <v>0</v>
      </c>
      <c r="DO125">
        <f t="shared" si="627"/>
        <v>0</v>
      </c>
      <c r="DP125">
        <f t="shared" si="627"/>
        <v>0</v>
      </c>
      <c r="DQ125">
        <f t="shared" si="627"/>
        <v>0</v>
      </c>
      <c r="DR125">
        <f t="shared" si="627"/>
        <v>0</v>
      </c>
      <c r="DS125">
        <f t="shared" si="627"/>
        <v>0</v>
      </c>
      <c r="DT125">
        <f t="shared" si="627"/>
        <v>0</v>
      </c>
      <c r="DU125">
        <f t="shared" si="627"/>
        <v>0</v>
      </c>
      <c r="DV125">
        <f t="shared" si="627"/>
        <v>0</v>
      </c>
      <c r="DW125">
        <v>1</v>
      </c>
      <c r="DY125" s="10">
        <v>120</v>
      </c>
      <c r="DZ125">
        <f t="shared" si="484"/>
        <v>0</v>
      </c>
      <c r="EA125">
        <f t="shared" si="485"/>
        <v>0</v>
      </c>
      <c r="EB125">
        <f t="shared" si="486"/>
        <v>0</v>
      </c>
      <c r="EC125">
        <f t="shared" si="487"/>
        <v>0</v>
      </c>
      <c r="ED125">
        <f t="shared" si="488"/>
        <v>0</v>
      </c>
      <c r="EE125">
        <f t="shared" si="489"/>
        <v>0</v>
      </c>
      <c r="EF125">
        <f t="shared" si="490"/>
        <v>0</v>
      </c>
      <c r="EG125">
        <f t="shared" si="491"/>
        <v>0</v>
      </c>
      <c r="EH125">
        <f t="shared" si="492"/>
        <v>0</v>
      </c>
      <c r="EI125">
        <f t="shared" si="493"/>
        <v>0</v>
      </c>
      <c r="EJ125">
        <f t="shared" si="494"/>
        <v>0</v>
      </c>
      <c r="EK125">
        <f t="shared" si="495"/>
        <v>0</v>
      </c>
      <c r="EL125">
        <f t="shared" si="496"/>
        <v>0</v>
      </c>
      <c r="EM125">
        <f t="shared" si="497"/>
        <v>0</v>
      </c>
      <c r="EN125">
        <f t="shared" si="498"/>
        <v>0</v>
      </c>
      <c r="EO125">
        <f t="shared" si="499"/>
        <v>0</v>
      </c>
      <c r="EP125">
        <f t="shared" si="500"/>
        <v>0</v>
      </c>
      <c r="EQ125">
        <f t="shared" si="501"/>
        <v>0</v>
      </c>
      <c r="ER125">
        <f t="shared" si="502"/>
        <v>0</v>
      </c>
      <c r="ES125">
        <f t="shared" si="503"/>
        <v>0</v>
      </c>
      <c r="ET125">
        <f t="shared" si="504"/>
        <v>0</v>
      </c>
      <c r="EU125">
        <f t="shared" si="505"/>
        <v>0</v>
      </c>
      <c r="EV125">
        <f t="shared" si="506"/>
        <v>0</v>
      </c>
      <c r="EW125">
        <f t="shared" si="507"/>
        <v>0</v>
      </c>
      <c r="EX125">
        <f t="shared" si="508"/>
        <v>0</v>
      </c>
      <c r="EY125">
        <f t="shared" si="509"/>
        <v>0</v>
      </c>
      <c r="EZ125">
        <f t="shared" si="510"/>
        <v>0</v>
      </c>
      <c r="FA125">
        <f t="shared" si="511"/>
        <v>0</v>
      </c>
      <c r="FB125">
        <f t="shared" si="512"/>
        <v>0</v>
      </c>
      <c r="FC125">
        <f t="shared" si="513"/>
        <v>0</v>
      </c>
      <c r="FD125">
        <f t="shared" si="514"/>
        <v>0</v>
      </c>
      <c r="FE125">
        <f t="shared" si="515"/>
        <v>0</v>
      </c>
      <c r="FF125">
        <f t="shared" si="516"/>
        <v>0</v>
      </c>
      <c r="FG125">
        <f t="shared" si="517"/>
        <v>0</v>
      </c>
      <c r="FH125">
        <f t="shared" si="518"/>
        <v>0</v>
      </c>
      <c r="FI125">
        <f t="shared" si="519"/>
        <v>0</v>
      </c>
      <c r="FJ125">
        <f t="shared" si="520"/>
        <v>0</v>
      </c>
      <c r="FK125">
        <f t="shared" si="521"/>
        <v>0</v>
      </c>
      <c r="FL125">
        <f t="shared" si="522"/>
        <v>0</v>
      </c>
      <c r="FM125">
        <f t="shared" si="523"/>
        <v>0</v>
      </c>
      <c r="FN125">
        <f t="shared" si="524"/>
        <v>0</v>
      </c>
      <c r="FO125">
        <f t="shared" si="525"/>
        <v>0</v>
      </c>
      <c r="FP125">
        <f t="shared" si="526"/>
        <v>0</v>
      </c>
      <c r="FQ125">
        <f t="shared" si="527"/>
        <v>0</v>
      </c>
      <c r="FR125">
        <f t="shared" si="528"/>
        <v>0</v>
      </c>
      <c r="FS125">
        <f t="shared" si="529"/>
        <v>0</v>
      </c>
      <c r="FT125">
        <f t="shared" si="530"/>
        <v>0</v>
      </c>
      <c r="FU125">
        <f t="shared" si="531"/>
        <v>0</v>
      </c>
      <c r="FV125">
        <f t="shared" si="532"/>
        <v>0</v>
      </c>
      <c r="FW125">
        <f t="shared" si="533"/>
        <v>0</v>
      </c>
      <c r="FX125">
        <f t="shared" si="534"/>
        <v>0</v>
      </c>
      <c r="FY125">
        <f t="shared" si="535"/>
        <v>0</v>
      </c>
      <c r="FZ125">
        <f t="shared" si="536"/>
        <v>0</v>
      </c>
      <c r="GA125">
        <f t="shared" si="537"/>
        <v>0</v>
      </c>
      <c r="GB125">
        <f t="shared" si="538"/>
        <v>0</v>
      </c>
      <c r="GC125">
        <f t="shared" si="539"/>
        <v>0</v>
      </c>
      <c r="GD125">
        <f t="shared" si="540"/>
        <v>0</v>
      </c>
      <c r="GE125">
        <f t="shared" si="541"/>
        <v>0</v>
      </c>
      <c r="GF125">
        <f t="shared" si="542"/>
        <v>0</v>
      </c>
      <c r="GG125">
        <f t="shared" si="543"/>
        <v>0</v>
      </c>
      <c r="GH125">
        <f t="shared" si="544"/>
        <v>0</v>
      </c>
      <c r="GI125">
        <f t="shared" si="545"/>
        <v>0</v>
      </c>
      <c r="GJ125">
        <f t="shared" si="546"/>
        <v>0</v>
      </c>
      <c r="GK125">
        <f t="shared" si="547"/>
        <v>0</v>
      </c>
      <c r="GL125">
        <f t="shared" si="548"/>
        <v>0</v>
      </c>
      <c r="GM125">
        <f t="shared" si="549"/>
        <v>0</v>
      </c>
      <c r="GN125">
        <f t="shared" si="550"/>
        <v>0</v>
      </c>
      <c r="GO125">
        <f t="shared" si="551"/>
        <v>0</v>
      </c>
      <c r="GP125">
        <f t="shared" si="552"/>
        <v>0</v>
      </c>
      <c r="GQ125">
        <f t="shared" si="553"/>
        <v>0</v>
      </c>
      <c r="GR125">
        <f t="shared" si="554"/>
        <v>0</v>
      </c>
      <c r="GS125">
        <f t="shared" si="555"/>
        <v>0</v>
      </c>
      <c r="GT125">
        <f t="shared" si="556"/>
        <v>0</v>
      </c>
      <c r="GU125">
        <f t="shared" si="557"/>
        <v>0</v>
      </c>
      <c r="GV125">
        <f t="shared" si="558"/>
        <v>0</v>
      </c>
      <c r="GW125">
        <f t="shared" si="559"/>
        <v>0</v>
      </c>
      <c r="GX125">
        <f t="shared" si="560"/>
        <v>0</v>
      </c>
      <c r="GY125">
        <f t="shared" si="561"/>
        <v>0</v>
      </c>
      <c r="GZ125">
        <f t="shared" si="562"/>
        <v>0</v>
      </c>
      <c r="HA125">
        <f t="shared" si="563"/>
        <v>0</v>
      </c>
      <c r="HB125">
        <f t="shared" si="564"/>
        <v>0</v>
      </c>
      <c r="HC125">
        <f t="shared" si="565"/>
        <v>0</v>
      </c>
      <c r="HD125">
        <f t="shared" si="566"/>
        <v>0</v>
      </c>
      <c r="HE125">
        <f t="shared" si="567"/>
        <v>0</v>
      </c>
      <c r="HF125">
        <f t="shared" si="568"/>
        <v>0</v>
      </c>
      <c r="HG125">
        <f t="shared" si="569"/>
        <v>0</v>
      </c>
      <c r="HH125">
        <f t="shared" si="570"/>
        <v>0</v>
      </c>
      <c r="HI125">
        <f t="shared" si="571"/>
        <v>0</v>
      </c>
      <c r="HJ125">
        <f t="shared" si="572"/>
        <v>0</v>
      </c>
      <c r="HK125">
        <f t="shared" si="573"/>
        <v>0</v>
      </c>
      <c r="HL125">
        <f t="shared" si="574"/>
        <v>0</v>
      </c>
      <c r="HM125">
        <f t="shared" si="575"/>
        <v>0</v>
      </c>
      <c r="HN125">
        <f t="shared" si="576"/>
        <v>0</v>
      </c>
      <c r="HO125">
        <f t="shared" si="577"/>
        <v>0</v>
      </c>
      <c r="HP125">
        <f t="shared" si="578"/>
        <v>0</v>
      </c>
      <c r="HQ125">
        <f t="shared" si="579"/>
        <v>0</v>
      </c>
      <c r="HR125">
        <f t="shared" si="580"/>
        <v>0</v>
      </c>
      <c r="HS125">
        <f t="shared" si="581"/>
        <v>0</v>
      </c>
      <c r="HT125">
        <f t="shared" si="582"/>
        <v>0</v>
      </c>
      <c r="HU125">
        <f t="shared" si="583"/>
        <v>0</v>
      </c>
      <c r="HV125">
        <f t="shared" si="584"/>
        <v>0</v>
      </c>
      <c r="HW125">
        <f t="shared" si="585"/>
        <v>0</v>
      </c>
      <c r="HX125">
        <f t="shared" si="586"/>
        <v>0</v>
      </c>
      <c r="HY125">
        <f t="shared" si="587"/>
        <v>0</v>
      </c>
      <c r="HZ125">
        <f t="shared" si="588"/>
        <v>0</v>
      </c>
      <c r="IA125">
        <f t="shared" si="589"/>
        <v>0</v>
      </c>
      <c r="IB125">
        <f t="shared" si="590"/>
        <v>0</v>
      </c>
      <c r="IC125">
        <f t="shared" si="591"/>
        <v>0</v>
      </c>
      <c r="ID125">
        <f t="shared" si="592"/>
        <v>0</v>
      </c>
      <c r="IE125">
        <f t="shared" si="593"/>
        <v>0</v>
      </c>
      <c r="IF125">
        <f t="shared" si="594"/>
        <v>0</v>
      </c>
      <c r="IG125">
        <f t="shared" si="595"/>
        <v>0</v>
      </c>
      <c r="IH125">
        <f t="shared" si="596"/>
        <v>0</v>
      </c>
      <c r="II125">
        <f t="shared" si="597"/>
        <v>0</v>
      </c>
      <c r="IJ125">
        <f t="shared" si="598"/>
        <v>0</v>
      </c>
      <c r="IK125">
        <f t="shared" si="599"/>
        <v>0</v>
      </c>
      <c r="IL125">
        <f t="shared" si="600"/>
        <v>0</v>
      </c>
      <c r="IM125">
        <f t="shared" si="601"/>
        <v>0</v>
      </c>
      <c r="IN125">
        <f t="shared" si="602"/>
        <v>0</v>
      </c>
      <c r="IO125">
        <f t="shared" si="603"/>
        <v>0</v>
      </c>
    </row>
  </sheetData>
  <phoneticPr fontId="1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82"/>
  <sheetViews>
    <sheetView tabSelected="1" workbookViewId="0">
      <selection activeCell="V11" sqref="V11"/>
    </sheetView>
  </sheetViews>
  <sheetFormatPr baseColWidth="10" defaultColWidth="9.1640625" defaultRowHeight="14"/>
  <cols>
    <col width="10.83203125" customWidth="1" min="3" max="3"/>
    <col width="13" customWidth="1" min="4" max="4"/>
    <col width="13" customWidth="1" min="7" max="7"/>
    <col width="12.33203125" customWidth="1" min="8" max="9"/>
    <col width="10.33203125" customWidth="1" min="10" max="10"/>
    <col width="19.83203125" customWidth="1" min="20" max="20"/>
    <col width="14" customWidth="1" min="21" max="21"/>
    <col width="13" customWidth="1" min="22" max="23"/>
    <col width="12.1640625" customWidth="1" min="28" max="28"/>
  </cols>
  <sheetData>
    <row r="1" ht="17" customHeight="1">
      <c r="A1" s="30" t="inlineStr">
        <is>
          <t>Q1(b) Natural cubic spline — S1 (Exercise 3.8 interpolation)</t>
        </is>
      </c>
      <c r="V1" t="inlineStr">
        <is>
          <t>Crude at anchor</t>
        </is>
      </c>
      <c r="W1" s="2" t="inlineStr">
        <is>
          <t>F0(x)</t>
        </is>
      </c>
      <c r="X1" s="2" t="inlineStr">
        <is>
          <t>F1(x)</t>
        </is>
      </c>
      <c r="Y1" s="2" t="inlineStr">
        <is>
          <t>F2(x)</t>
        </is>
      </c>
      <c r="Z1" s="2" t="inlineStr">
        <is>
          <t>F3(x)</t>
        </is>
      </c>
    </row>
    <row r="2" ht="16" customHeight="1">
      <c r="T2" t="inlineStr">
        <is>
          <t>Lower boundary(x0)</t>
        </is>
      </c>
      <c r="U2" t="n">
        <v>20</v>
      </c>
      <c r="V2">
        <f>INDEX($D$4:$D$43,MATCH(U2,$A$4:$A$43,0))</f>
        <v>0.00057851372307848598</v>
      </c>
      <c r="W2">
        <f>INDEX($O$4:$O$43,MATCH(U2,$A$4:$A$43,0))</f>
        <v>0</v>
      </c>
      <c r="X2">
        <f>INDEX($P$4:$P$43,MATCH(U2,$A$4:$A$43,0))</f>
        <v>0</v>
      </c>
      <c r="Y2">
        <f>INDEX($Q$4:$Q$43,MATCH(U2,$A$4:$A$43,0))</f>
        <v>0</v>
      </c>
      <c r="Z2">
        <f>INDEX($R$4:$R$43,MATCH(U2,$A$4:$A$43,0))</f>
        <v>0</v>
      </c>
    </row>
    <row r="3" ht="17" customHeight="1">
      <c r="A3" s="3" t="inlineStr">
        <is>
          <t>Age</t>
        </is>
      </c>
      <c r="B3" s="3" t="inlineStr">
        <is>
          <t>Deaths</t>
        </is>
      </c>
      <c r="C3" s="3" t="inlineStr">
        <is>
          <t>Exposures</t>
        </is>
      </c>
      <c r="D3" s="3" t="inlineStr">
        <is>
          <t>Crude rate</t>
        </is>
      </c>
      <c r="F3" s="4" t="inlineStr">
        <is>
          <t>x</t>
        </is>
      </c>
      <c r="G3" s="4" t="inlineStr">
        <is>
          <t>Crude rate</t>
        </is>
      </c>
      <c r="H3" s="4" t="inlineStr">
        <is>
          <t>Grad Value</t>
        </is>
      </c>
      <c r="I3" s="5" t="inlineStr">
        <is>
          <t>f0(x)</t>
        </is>
      </c>
      <c r="J3" s="5" t="inlineStr">
        <is>
          <t>f1(x)</t>
        </is>
      </c>
      <c r="K3" s="5" t="inlineStr">
        <is>
          <t>f2(x)</t>
        </is>
      </c>
      <c r="L3" s="5" t="inlineStr">
        <is>
          <t>f3(x)</t>
        </is>
      </c>
      <c r="M3" s="5" t="inlineStr">
        <is>
          <t>f4(x)</t>
        </is>
      </c>
      <c r="N3" s="5" t="inlineStr">
        <is>
          <t>f5(x)</t>
        </is>
      </c>
      <c r="O3" s="6" t="inlineStr">
        <is>
          <t>F0(x)</t>
        </is>
      </c>
      <c r="P3" s="6" t="inlineStr">
        <is>
          <t>F1(x)</t>
        </is>
      </c>
      <c r="Q3" s="6" t="inlineStr">
        <is>
          <t>F2(x)</t>
        </is>
      </c>
      <c r="R3" s="6" t="inlineStr">
        <is>
          <t>F3(x)</t>
        </is>
      </c>
      <c r="T3" s="30" t="inlineStr">
        <is>
          <t>Location of interior Knots</t>
        </is>
      </c>
      <c r="AB3" t="inlineStr">
        <is>
          <t>chi-squared</t>
        </is>
      </c>
      <c r="AC3" s="34" t="inlineStr">
        <is>
          <t>First diff</t>
        </is>
      </c>
      <c r="AD3" s="34" t="inlineStr">
        <is>
          <t>Second diff</t>
        </is>
      </c>
      <c r="AE3" s="34" t="inlineStr">
        <is>
          <t>Third diff</t>
        </is>
      </c>
      <c r="AF3" s="34" t="inlineStr">
        <is>
          <t>Barnett (1=pass)</t>
        </is>
      </c>
    </row>
    <row r="4" ht="16" customHeight="1">
      <c r="A4" t="n">
        <v>20</v>
      </c>
      <c r="B4">
        <f>Inputs!C6</f>
        <v/>
      </c>
      <c r="C4">
        <f>Inputs!B6</f>
        <v/>
      </c>
      <c r="D4">
        <f>Inputs!D6</f>
        <v/>
      </c>
      <c r="F4">
        <f>A4</f>
        <v/>
      </c>
      <c r="G4">
        <f>D4</f>
        <v>0.00057851372307848598</v>
      </c>
      <c r="H4">
        <f>$U$10+$U$11*(F4-$U$2)+$U$12*O4+$U$13*P4+$U$14*Q4+$U$15*R4</f>
        <v>0.00057851372307848598</v>
      </c>
      <c r="I4">
        <f>MAX($F4-$U$2,0)^3</f>
        <v>0</v>
      </c>
      <c r="J4">
        <f>MAX($F4-$U$4,0)^3</f>
        <v>0</v>
      </c>
      <c r="K4">
        <f>MAX($F4-$U$5,0)^3</f>
        <v>0</v>
      </c>
      <c r="L4">
        <f>MAX($F4-$U$6,0)^3</f>
        <v>0</v>
      </c>
      <c r="M4">
        <f>MAX($F4-$U$7,0)^3</f>
        <v>0</v>
      </c>
      <c r="N4">
        <f>MAX($F4-$U$8,0)^3</f>
        <v>0</v>
      </c>
      <c r="O4">
        <f>I4-($U$8-$U$2)/($U$8-$U$7)*M4+($U$7-$U$2)/($U$8-$U$7)*N4</f>
        <v>0</v>
      </c>
      <c r="P4">
        <f>J4-($U$8-$U$4)/($U$8-$U$7)*M4+($U$7-$U$4)/($U$8-$U$7)*N4</f>
        <v>0</v>
      </c>
      <c r="Q4">
        <f>K4-($U$8-$U$5)/($U$8-$U$7)*M4+($U$7-$U$5)/($U$8-$U$7)*N4</f>
        <v>0</v>
      </c>
      <c r="R4">
        <f>L4-($U$8-$U$6)/($U$8-$U$7)*M4+($U$7-$U$6)/($U$8-$U$7)*N4</f>
        <v>0</v>
      </c>
      <c r="T4" t="inlineStr">
        <is>
          <t>x1</t>
        </is>
      </c>
      <c r="U4" t="n">
        <v>28</v>
      </c>
      <c r="V4">
        <f>INDEX($D$4:$D$43,MATCH(U4,$A$4:$A$43,0))</f>
        <v>0.00064755076005077264</v>
      </c>
      <c r="W4">
        <f>INDEX($O$4:$O$43,MATCH(U4,$A$4:$A$43,0))</f>
        <v>512</v>
      </c>
      <c r="X4">
        <f>INDEX($P$4:$P$43,MATCH(U4,$A$4:$A$43,0))</f>
        <v>0</v>
      </c>
      <c r="Y4">
        <f>INDEX($Q$4:$Q$43,MATCH(U4,$A$4:$A$43,0))</f>
        <v>0</v>
      </c>
      <c r="Z4">
        <f>INDEX($R$4:$R$43,MATCH(U4,$A$4:$A$43,0))</f>
        <v>0</v>
      </c>
      <c r="AB4">
        <f>(B4-C4*H4)^2/(C4*H4)</f>
        <v>0</v>
      </c>
      <c r="AC4">
        <f>H5-H4</f>
        <v>6.6310815301016783e-06</v>
      </c>
      <c r="AD4">
        <f>AC5-AC4</f>
        <v>1.903379134697309e-07</v>
      </c>
      <c r="AE4">
        <f>AD5-AD4</f>
        <v>1.9033791347027301e-07</v>
      </c>
      <c r="AF4">
        <f>IF(ABS(AE4)*7^3&lt;H4,1,0)</f>
        <v>1</v>
      </c>
    </row>
    <row r="5" ht="16" customHeight="1">
      <c r="A5" t="n">
        <v>21</v>
      </c>
      <c r="B5">
        <f>Inputs!C7</f>
        <v/>
      </c>
      <c r="C5">
        <f>Inputs!B7</f>
        <v/>
      </c>
      <c r="D5">
        <f>Inputs!D7</f>
        <v/>
      </c>
      <c r="F5">
        <f>A5</f>
        <v/>
      </c>
      <c r="G5">
        <f>D5</f>
        <v>0.00063174207871586762</v>
      </c>
      <c r="H5">
        <f>$U$10+$U$11*(F5-$U$2)+$U$12*O5+$U$13*P5+$U$14*Q5+$U$15*R5</f>
        <v>0.00058514480460858766</v>
      </c>
      <c r="I5">
        <f>MAX($F5-$U$2,0)^3</f>
        <v>1</v>
      </c>
      <c r="J5">
        <f>MAX($F5-$U$4,0)^3</f>
        <v>0</v>
      </c>
      <c r="K5">
        <f>MAX($F5-$U$5,0)^3</f>
        <v>0</v>
      </c>
      <c r="L5">
        <f>MAX($F5-$U$6,0)^3</f>
        <v>0</v>
      </c>
      <c r="M5">
        <f>MAX($F5-$U$7,0)^3</f>
        <v>0</v>
      </c>
      <c r="N5">
        <f>MAX($F5-$U$8,0)^3</f>
        <v>0</v>
      </c>
      <c r="O5">
        <f>I5-($U$8-$U$2)/($U$8-$U$7)*M5+($U$7-$U$2)/($U$8-$U$7)*N5</f>
        <v>1</v>
      </c>
      <c r="P5">
        <f>J5-($U$8-$U$4)/($U$8-$U$7)*M5+($U$7-$U$4)/($U$8-$U$7)*N5</f>
        <v>0</v>
      </c>
      <c r="Q5">
        <f>K5-($U$8-$U$5)/($U$8-$U$7)*M5+($U$7-$U$5)/($U$8-$U$7)*N5</f>
        <v>0</v>
      </c>
      <c r="R5">
        <f>L5-($U$8-$U$6)/($U$8-$U$7)*M5+($U$7-$U$6)/($U$8-$U$7)*N5</f>
        <v>0</v>
      </c>
      <c r="T5" t="inlineStr">
        <is>
          <t>x2</t>
        </is>
      </c>
      <c r="U5" t="n">
        <v>36</v>
      </c>
      <c r="V5">
        <f>INDEX($D$4:$D$43,MATCH(U5,$A$4:$A$43,0))</f>
        <v>0.00089058067200488151</v>
      </c>
      <c r="W5">
        <f>INDEX($O$4:$O$43,MATCH(U5,$A$4:$A$43,0))</f>
        <v>4096</v>
      </c>
      <c r="X5">
        <f>INDEX($P$4:$P$43,MATCH(U5,$A$4:$A$43,0))</f>
        <v>512</v>
      </c>
      <c r="Y5">
        <f>INDEX($Q$4:$Q$43,MATCH(U5,$A$4:$A$43,0))</f>
        <v>0</v>
      </c>
      <c r="Z5">
        <f>INDEX($R$4:$R$43,MATCH(U5,$A$4:$A$43,0))</f>
        <v>0</v>
      </c>
      <c r="AB5">
        <f>(B5-C5*H5)^2/(C5*H5)</f>
        <v>1.0515245524123749</v>
      </c>
      <c r="AC5">
        <f>H6-H5</f>
        <v>6.8214194435714092e-06</v>
      </c>
      <c r="AD5">
        <f>AC6-AC5</f>
        <v>3.8067582694000391e-07</v>
      </c>
      <c r="AE5">
        <f>AD6-AD5</f>
        <v>1.903379134697309e-07</v>
      </c>
      <c r="AF5">
        <f>IF(ABS(AE5)*7^3&lt;H5,1,0)</f>
        <v>1</v>
      </c>
    </row>
    <row r="6" ht="16" customHeight="1">
      <c r="A6" t="n">
        <v>22</v>
      </c>
      <c r="B6">
        <f>Inputs!C8</f>
        <v/>
      </c>
      <c r="C6">
        <f>Inputs!B8</f>
        <v/>
      </c>
      <c r="D6">
        <f>Inputs!D8</f>
        <v/>
      </c>
      <c r="F6">
        <f>A6</f>
        <v/>
      </c>
      <c r="G6">
        <f>D6</f>
        <v>0.00044430660444275117</v>
      </c>
      <c r="H6">
        <f>$U$10+$U$11*(F6-$U$2)+$U$12*O6+$U$13*P6+$U$14*Q6+$U$15*R6</f>
        <v>0.00059196622405215907</v>
      </c>
      <c r="I6">
        <f>MAX($F6-$U$2,0)^3</f>
        <v>8</v>
      </c>
      <c r="J6">
        <f>MAX($F6-$U$4,0)^3</f>
        <v>0</v>
      </c>
      <c r="K6">
        <f>MAX($F6-$U$5,0)^3</f>
        <v>0</v>
      </c>
      <c r="L6">
        <f>MAX($F6-$U$6,0)^3</f>
        <v>0</v>
      </c>
      <c r="M6">
        <f>MAX($F6-$U$7,0)^3</f>
        <v>0</v>
      </c>
      <c r="N6">
        <f>MAX($F6-$U$8,0)^3</f>
        <v>0</v>
      </c>
      <c r="O6">
        <f>I6-($U$8-$U$2)/($U$8-$U$7)*M6+($U$7-$U$2)/($U$8-$U$7)*N6</f>
        <v>8</v>
      </c>
      <c r="P6">
        <f>J6-($U$8-$U$4)/($U$8-$U$7)*M6+($U$7-$U$4)/($U$8-$U$7)*N6</f>
        <v>0</v>
      </c>
      <c r="Q6">
        <f>K6-($U$8-$U$5)/($U$8-$U$7)*M6+($U$7-$U$5)/($U$8-$U$7)*N6</f>
        <v>0</v>
      </c>
      <c r="R6">
        <f>L6-($U$8-$U$6)/($U$8-$U$7)*M6+($U$7-$U$6)/($U$8-$U$7)*N6</f>
        <v>0</v>
      </c>
      <c r="T6" t="inlineStr">
        <is>
          <t>x3</t>
        </is>
      </c>
      <c r="U6" t="n">
        <v>44</v>
      </c>
      <c r="V6">
        <f>INDEX($D$4:$D$43,MATCH(U6,$A$4:$A$43,0))</f>
        <v>0.0015892854281995444</v>
      </c>
      <c r="W6">
        <f>INDEX($O$4:$O$43,MATCH(U6,$A$4:$A$43,0))</f>
        <v>13824</v>
      </c>
      <c r="X6">
        <f>INDEX($P$4:$P$43,MATCH(U6,$A$4:$A$43,0))</f>
        <v>4096</v>
      </c>
      <c r="Y6">
        <f>INDEX($Q$4:$Q$43,MATCH(U6,$A$4:$A$43,0))</f>
        <v>512</v>
      </c>
      <c r="Z6">
        <f>INDEX($R$4:$R$43,MATCH(U6,$A$4:$A$43,0))</f>
        <v>0</v>
      </c>
      <c r="AB6">
        <f>(B6-C6*H6)^2/(C6*H6)</f>
        <v>10.528039721506365</v>
      </c>
      <c r="AC6">
        <f>H7-H6</f>
        <v>7.2020952705114131e-06</v>
      </c>
      <c r="AD6">
        <f>AC7-AC6</f>
        <v>5.7101374040973481e-07</v>
      </c>
      <c r="AE6">
        <f>AD7-AD6</f>
        <v>1.9033791346994774e-07</v>
      </c>
      <c r="AF6">
        <f>IF(ABS(AE6)*7^3&lt;H6,1,0)</f>
        <v>1</v>
      </c>
    </row>
    <row r="7" ht="16" customHeight="1">
      <c r="A7" t="n">
        <v>23</v>
      </c>
      <c r="B7">
        <f>Inputs!C9</f>
        <v/>
      </c>
      <c r="C7">
        <f>Inputs!B9</f>
        <v/>
      </c>
      <c r="D7">
        <f>Inputs!D9</f>
        <v/>
      </c>
      <c r="F7">
        <f>A7</f>
        <v/>
      </c>
      <c r="G7">
        <f>D7</f>
        <v>0.00058989986324438576</v>
      </c>
      <c r="H7">
        <f>$U$10+$U$11*(F7-$U$2)+$U$12*O7+$U$13*P7+$U$14*Q7+$U$15*R7</f>
        <v>0.00059916831932267049</v>
      </c>
      <c r="I7">
        <f>MAX($F7-$U$2,0)^3</f>
        <v>27</v>
      </c>
      <c r="J7">
        <f>MAX($F7-$U$4,0)^3</f>
        <v>0</v>
      </c>
      <c r="K7">
        <f>MAX($F7-$U$5,0)^3</f>
        <v>0</v>
      </c>
      <c r="L7">
        <f>MAX($F7-$U$6,0)^3</f>
        <v>0</v>
      </c>
      <c r="M7">
        <f>MAX($F7-$U$7,0)^3</f>
        <v>0</v>
      </c>
      <c r="N7">
        <f>MAX($F7-$U$8,0)^3</f>
        <v>0</v>
      </c>
      <c r="O7">
        <f>I7-($U$8-$U$2)/($U$8-$U$7)*M7+($U$7-$U$2)/($U$8-$U$7)*N7</f>
        <v>27</v>
      </c>
      <c r="P7">
        <f>J7-($U$8-$U$4)/($U$8-$U$7)*M7+($U$7-$U$4)/($U$8-$U$7)*N7</f>
        <v>0</v>
      </c>
      <c r="Q7">
        <f>K7-($U$8-$U$5)/($U$8-$U$7)*M7+($U$7-$U$5)/($U$8-$U$7)*N7</f>
        <v>0</v>
      </c>
      <c r="R7">
        <f>L7-($U$8-$U$6)/($U$8-$U$7)*M7+($U$7-$U$6)/($U$8-$U$7)*N7</f>
        <v>0</v>
      </c>
      <c r="T7" t="inlineStr">
        <is>
          <t>x4</t>
        </is>
      </c>
      <c r="U7" t="n">
        <v>52</v>
      </c>
      <c r="V7">
        <f>INDEX($D$4:$D$43,MATCH(U7,$A$4:$A$43,0))</f>
        <v>0.0028143420277110358</v>
      </c>
      <c r="W7">
        <f>INDEX($O$4:$O$43,MATCH(U7,$A$4:$A$43,0))</f>
        <v>32768</v>
      </c>
      <c r="X7">
        <f>INDEX($P$4:$P$43,MATCH(U7,$A$4:$A$43,0))</f>
        <v>13824</v>
      </c>
      <c r="Y7">
        <f>INDEX($Q$4:$Q$43,MATCH(U7,$A$4:$A$43,0))</f>
        <v>4096</v>
      </c>
      <c r="Z7">
        <f>INDEX($R$4:$R$43,MATCH(U7,$A$4:$A$43,0))</f>
        <v>512</v>
      </c>
      <c r="AB7">
        <f>(B7-C7*H7)^2/(C7*H7)</f>
        <v>0.040593465974427971</v>
      </c>
      <c r="AC7">
        <f>H8-H7</f>
        <v>7.7731090109211479e-06</v>
      </c>
      <c r="AD7">
        <f>AC8-AC7</f>
        <v>7.6135165387968256e-07</v>
      </c>
      <c r="AE7">
        <f>AD8-AD7</f>
        <v>1.9033791346994774e-07</v>
      </c>
      <c r="AF7">
        <f>IF(ABS(AE7)*7^3&lt;H7,1,0)</f>
        <v>1</v>
      </c>
    </row>
    <row r="8" ht="16" customHeight="1">
      <c r="A8" t="n">
        <v>24</v>
      </c>
      <c r="B8">
        <f>Inputs!C10</f>
        <v/>
      </c>
      <c r="C8">
        <f>Inputs!B10</f>
        <v/>
      </c>
      <c r="D8">
        <f>Inputs!D10</f>
        <v/>
      </c>
      <c r="F8">
        <f>A8</f>
        <v/>
      </c>
      <c r="G8">
        <f>D8</f>
        <v>0.00058747154781668112</v>
      </c>
      <c r="H8">
        <f>$U$10+$U$11*(F8-$U$2)+$U$12*O8+$U$13*P8+$U$14*Q8+$U$15*R8</f>
        <v>0.00060694142833359163</v>
      </c>
      <c r="I8">
        <f>MAX($F8-$U$2,0)^3</f>
        <v>64</v>
      </c>
      <c r="J8">
        <f>MAX($F8-$U$4,0)^3</f>
        <v>0</v>
      </c>
      <c r="K8">
        <f>MAX($F8-$U$5,0)^3</f>
        <v>0</v>
      </c>
      <c r="L8">
        <f>MAX($F8-$U$6,0)^3</f>
        <v>0</v>
      </c>
      <c r="M8">
        <f>MAX($F8-$U$7,0)^3</f>
        <v>0</v>
      </c>
      <c r="N8">
        <f>MAX($F8-$U$8,0)^3</f>
        <v>0</v>
      </c>
      <c r="O8">
        <f>I8-($U$8-$U$2)/($U$8-$U$7)*M8+($U$7-$U$2)/($U$8-$U$7)*N8</f>
        <v>64</v>
      </c>
      <c r="P8">
        <f>J8-($U$8-$U$4)/($U$8-$U$7)*M8+($U$7-$U$4)/($U$8-$U$7)*N8</f>
        <v>0</v>
      </c>
      <c r="Q8">
        <f>K8-($U$8-$U$5)/($U$8-$U$7)*M8+($U$7-$U$5)/($U$8-$U$7)*N8</f>
        <v>0</v>
      </c>
      <c r="R8">
        <f>L8-($U$8-$U$6)/($U$8-$U$7)*M8+($U$7-$U$6)/($U$8-$U$7)*N8</f>
        <v>0</v>
      </c>
      <c r="T8" t="inlineStr">
        <is>
          <t>Upper boundary(xn)</t>
        </is>
      </c>
      <c r="U8" t="n">
        <v>60</v>
      </c>
      <c r="AB8">
        <f>(B8-C8*H8)^2/(C8*H8)</f>
        <v>0.17437722414470908</v>
      </c>
      <c r="AC8">
        <f>H9-H8</f>
        <v>8.5344606648008305e-06</v>
      </c>
      <c r="AD8">
        <f>AC9-AC8</f>
        <v>9.516895673496303e-07</v>
      </c>
      <c r="AE8">
        <f>AD9-AD8</f>
        <v>1.9033791346994774e-07</v>
      </c>
      <c r="AF8">
        <f>IF(ABS(AE8)*7^3&lt;H8,1,0)</f>
        <v>1</v>
      </c>
    </row>
    <row r="9">
      <c r="A9" t="n">
        <v>25</v>
      </c>
      <c r="B9">
        <f>Inputs!C11</f>
        <v/>
      </c>
      <c r="C9">
        <f>Inputs!B11</f>
        <v/>
      </c>
      <c r="D9">
        <f>Inputs!D11</f>
        <v/>
      </c>
      <c r="F9">
        <f>A9</f>
        <v/>
      </c>
      <c r="G9">
        <f>D9</f>
        <v>0.00058383423865823421</v>
      </c>
      <c r="H9">
        <f>$U$10+$U$11*(F9-$U$2)+$U$12*O9+$U$13*P9+$U$14*Q9+$U$15*R9</f>
        <v>0.00061547588899839246</v>
      </c>
      <c r="I9">
        <f>MAX($F9-$U$2,0)^3</f>
        <v>125</v>
      </c>
      <c r="J9">
        <f>MAX($F9-$U$4,0)^3</f>
        <v>0</v>
      </c>
      <c r="K9">
        <f>MAX($F9-$U$5,0)^3</f>
        <v>0</v>
      </c>
      <c r="L9">
        <f>MAX($F9-$U$6,0)^3</f>
        <v>0</v>
      </c>
      <c r="M9">
        <f>MAX($F9-$U$7,0)^3</f>
        <v>0</v>
      </c>
      <c r="N9">
        <f>MAX($F9-$U$8,0)^3</f>
        <v>0</v>
      </c>
      <c r="O9">
        <f>I9-($U$8-$U$2)/($U$8-$U$7)*M9+($U$7-$U$2)/($U$8-$U$7)*N9</f>
        <v>125</v>
      </c>
      <c r="P9">
        <f>J9-($U$8-$U$4)/($U$8-$U$7)*M9+($U$7-$U$4)/($U$8-$U$7)*N9</f>
        <v>0</v>
      </c>
      <c r="Q9">
        <f>K9-($U$8-$U$5)/($U$8-$U$7)*M9+($U$7-$U$5)/($U$8-$U$7)*N9</f>
        <v>0</v>
      </c>
      <c r="R9">
        <f>L9-($U$8-$U$6)/($U$8-$U$7)*M9+($U$7-$U$6)/($U$8-$U$7)*N9</f>
        <v>0</v>
      </c>
      <c r="AB9">
        <f>(B9-C9*H9)^2/(C9*H9)</f>
        <v>0.4430669937078458</v>
      </c>
      <c r="AC9">
        <f>H10-H9</f>
        <v>9.4861502321504608e-06</v>
      </c>
      <c r="AD9">
        <f>AC10-AC9</f>
        <v>1.142027480819578e-06</v>
      </c>
      <c r="AE9">
        <f>AD10-AD9</f>
        <v>1.9033791346983932e-07</v>
      </c>
      <c r="AF9">
        <f>IF(ABS(AE9)*7^3&lt;H9,1,0)</f>
        <v>1</v>
      </c>
    </row>
    <row r="10" ht="16" customHeight="1">
      <c r="A10" t="n">
        <v>26</v>
      </c>
      <c r="B10">
        <f>Inputs!C12</f>
        <v/>
      </c>
      <c r="C10">
        <f>Inputs!B12</f>
        <v/>
      </c>
      <c r="D10">
        <f>Inputs!D12</f>
        <v/>
      </c>
      <c r="F10">
        <f>A10</f>
        <v/>
      </c>
      <c r="G10">
        <f>D10</f>
        <v>0.00059897411357505957</v>
      </c>
      <c r="H10">
        <f>$U$10+$U$11*(F10-$U$2)+$U$12*O10+$U$13*P10+$U$14*Q10+$U$15*R10</f>
        <v>0.00062496203923054292</v>
      </c>
      <c r="I10">
        <f>MAX($F10-$U$2,0)^3</f>
        <v>216</v>
      </c>
      <c r="J10">
        <f>MAX($F10-$U$4,0)^3</f>
        <v>0</v>
      </c>
      <c r="K10">
        <f>MAX($F10-$U$5,0)^3</f>
        <v>0</v>
      </c>
      <c r="L10">
        <f>MAX($F10-$U$6,0)^3</f>
        <v>0</v>
      </c>
      <c r="M10">
        <f>MAX($F10-$U$7,0)^3</f>
        <v>0</v>
      </c>
      <c r="N10">
        <f>MAX($F10-$U$8,0)^3</f>
        <v>0</v>
      </c>
      <c r="O10">
        <f>I10-($U$8-$U$2)/($U$8-$U$7)*M10+($U$7-$U$2)/($U$8-$U$7)*N10</f>
        <v>216</v>
      </c>
      <c r="P10">
        <f>J10-($U$8-$U$4)/($U$8-$U$7)*M10+($U$7-$U$4)/($U$8-$U$7)*N10</f>
        <v>0</v>
      </c>
      <c r="Q10">
        <f>K10-($U$8-$U$5)/($U$8-$U$7)*M10+($U$7-$U$5)/($U$8-$U$7)*N10</f>
        <v>0</v>
      </c>
      <c r="R10">
        <f>L10-($U$8-$U$6)/($U$8-$U$7)*M10+($U$7-$U$6)/($U$8-$U$7)*N10</f>
        <v>0</v>
      </c>
      <c r="T10" t="inlineStr">
        <is>
          <t>a0</t>
        </is>
      </c>
      <c r="U10" s="35">
        <f t="array" ref="U10">INDEX(MMULT(MINVERSE($C$192:$H$197),$B$192:$B$197),1,1)</f>
        <v>0.00057851372307848598</v>
      </c>
      <c r="AB10">
        <f>(B10-C10*H10)^2/(C10*H10)</f>
        <v>0.29231437101153451</v>
      </c>
      <c r="AC10">
        <f>H11-H10</f>
        <v>1.0628177712970039e-05</v>
      </c>
      <c r="AD10">
        <f>AC11-AC10</f>
        <v>1.3323653942894174e-06</v>
      </c>
      <c r="AE10">
        <f>AD11-AD10</f>
        <v>3.3982983394897741e-07</v>
      </c>
      <c r="AF10">
        <f>IF(ABS(AE10)*7^3&lt;H10,1,0)</f>
        <v>1</v>
      </c>
    </row>
    <row r="11" ht="16" customHeight="1">
      <c r="A11" t="n">
        <v>27</v>
      </c>
      <c r="B11">
        <f>Inputs!C13</f>
        <v/>
      </c>
      <c r="C11">
        <f>Inputs!B13</f>
        <v/>
      </c>
      <c r="D11">
        <f>Inputs!D13</f>
        <v/>
      </c>
      <c r="F11">
        <f>A11</f>
        <v/>
      </c>
      <c r="G11">
        <f>D11</f>
        <v>0.00060530033229881761</v>
      </c>
      <c r="H11">
        <f>$U$10+$U$11*(F11-$U$2)+$U$12*O11+$U$13*P11+$U$14*Q11+$U$15*R11</f>
        <v>0.00063559021694351296</v>
      </c>
      <c r="I11">
        <f>MAX($F11-$U$2,0)^3</f>
        <v>343</v>
      </c>
      <c r="J11">
        <f>MAX($F11-$U$4,0)^3</f>
        <v>0</v>
      </c>
      <c r="K11">
        <f>MAX($F11-$U$5,0)^3</f>
        <v>0</v>
      </c>
      <c r="L11">
        <f>MAX($F11-$U$6,0)^3</f>
        <v>0</v>
      </c>
      <c r="M11">
        <f>MAX($F11-$U$7,0)^3</f>
        <v>0</v>
      </c>
      <c r="N11">
        <f>MAX($F11-$U$8,0)^3</f>
        <v>0</v>
      </c>
      <c r="O11">
        <f>I11-($U$8-$U$2)/($U$8-$U$7)*M11+($U$7-$U$2)/($U$8-$U$7)*N11</f>
        <v>343</v>
      </c>
      <c r="P11">
        <f>J11-($U$8-$U$4)/($U$8-$U$7)*M11+($U$7-$U$4)/($U$8-$U$7)*N11</f>
        <v>0</v>
      </c>
      <c r="Q11">
        <f>K11-($U$8-$U$5)/($U$8-$U$7)*M11+($U$7-$U$5)/($U$8-$U$7)*N11</f>
        <v>0</v>
      </c>
      <c r="R11">
        <f>L11-($U$8-$U$6)/($U$8-$U$7)*M11+($U$7-$U$6)/($U$8-$U$7)*N11</f>
        <v>0</v>
      </c>
      <c r="T11" t="inlineStr">
        <is>
          <t>a1</t>
        </is>
      </c>
      <c r="U11" s="35">
        <f t="array" ref="U11">INDEX(MMULT(MINVERSE($C$192:$H$197),$B$192:$B$197),2,1)</f>
        <v>6.5993585445232811e-06</v>
      </c>
      <c r="AB11">
        <f>(B11-C11*H11)^2/(C11*H11)</f>
        <v>0.38876576293260623</v>
      </c>
      <c r="AC11">
        <f>H12-H11</f>
        <v>1.1960543107259456e-05</v>
      </c>
      <c r="AD11">
        <f>AC12-AC11</f>
        <v>1.6721952282383948e-06</v>
      </c>
      <c r="AE11">
        <f>AD12-AD11</f>
        <v>9.3779751586455396e-07</v>
      </c>
      <c r="AF11">
        <f>IF(ABS(AE11)*7^3&lt;H11,1,0)</f>
        <v>1</v>
      </c>
    </row>
    <row r="12" ht="16" customHeight="1">
      <c r="A12" t="n">
        <v>28</v>
      </c>
      <c r="B12">
        <f>Inputs!C14</f>
        <v/>
      </c>
      <c r="C12">
        <f>Inputs!B14</f>
        <v/>
      </c>
      <c r="D12">
        <f>Inputs!D14</f>
        <v/>
      </c>
      <c r="F12">
        <f>A12</f>
        <v/>
      </c>
      <c r="G12">
        <f>D12</f>
        <v>0.00064755076005077264</v>
      </c>
      <c r="H12">
        <f>$U$10+$U$11*(F12-$U$2)+$U$12*O12+$U$13*P12+$U$14*Q12+$U$15*R12</f>
        <v>0.00064755076005077242</v>
      </c>
      <c r="I12">
        <f>MAX($F12-$U$2,0)^3</f>
        <v>512</v>
      </c>
      <c r="J12">
        <f>MAX($F12-$U$4,0)^3</f>
        <v>0</v>
      </c>
      <c r="K12">
        <f>MAX($F12-$U$5,0)^3</f>
        <v>0</v>
      </c>
      <c r="L12">
        <f>MAX($F12-$U$6,0)^3</f>
        <v>0</v>
      </c>
      <c r="M12">
        <f>MAX($F12-$U$7,0)^3</f>
        <v>0</v>
      </c>
      <c r="N12">
        <f>MAX($F12-$U$8,0)^3</f>
        <v>0</v>
      </c>
      <c r="O12">
        <f>I12-($U$8-$U$2)/($U$8-$U$7)*M12+($U$7-$U$2)/($U$8-$U$7)*N12</f>
        <v>512</v>
      </c>
      <c r="P12">
        <f>J12-($U$8-$U$4)/($U$8-$U$7)*M12+($U$7-$U$4)/($U$8-$U$7)*N12</f>
        <v>0</v>
      </c>
      <c r="Q12">
        <f>K12-($U$8-$U$5)/($U$8-$U$7)*M12+($U$7-$U$5)/($U$8-$U$7)*N12</f>
        <v>0</v>
      </c>
      <c r="R12">
        <f>L12-($U$8-$U$6)/($U$8-$U$7)*M12+($U$7-$U$6)/($U$8-$U$7)*N12</f>
        <v>0</v>
      </c>
      <c r="T12" t="inlineStr">
        <is>
          <t>b0</t>
        </is>
      </c>
      <c r="U12" s="35">
        <f t="array" ref="U12">INDEX(MMULT(MINVERSE($C$192:$H$197),$B$192:$B$197),3,1)</f>
        <v>3.1722985578320689e-08</v>
      </c>
      <c r="AB12">
        <f>(B12-C12*H12)^2/(C12*H12)</f>
        <v>1.8461743045282053e-29</v>
      </c>
      <c r="AC12">
        <f>H13-H12</f>
        <v>1.3632738335497851e-05</v>
      </c>
      <c r="AD12">
        <f>AC13-AC12</f>
        <v>2.6099927441029487e-06</v>
      </c>
      <c r="AE12">
        <f>AD13-AD12</f>
        <v>1.087289436343692e-06</v>
      </c>
      <c r="AF12">
        <f>IF(ABS(AE12)*7^3&lt;H12,1,0)</f>
        <v>1</v>
      </c>
    </row>
    <row r="13" ht="16" customHeight="1">
      <c r="A13" t="n">
        <v>29</v>
      </c>
      <c r="B13">
        <f>Inputs!C15</f>
        <v/>
      </c>
      <c r="C13">
        <f>Inputs!B15</f>
        <v/>
      </c>
      <c r="D13">
        <f>Inputs!D15</f>
        <v/>
      </c>
      <c r="F13">
        <f>A13</f>
        <v/>
      </c>
      <c r="G13">
        <f>D13</f>
        <v>0.00072829109418545755</v>
      </c>
      <c r="H13">
        <f>$U$10+$U$11*(F13-$U$2)+$U$12*O13+$U$13*P13+$U$14*Q13+$U$15*R13</f>
        <v>0.00066118349838627027</v>
      </c>
      <c r="I13">
        <f>MAX($F13-$U$2,0)^3</f>
        <v>729</v>
      </c>
      <c r="J13">
        <f>MAX($F13-$U$4,0)^3</f>
        <v>1</v>
      </c>
      <c r="K13">
        <f>MAX($F13-$U$5,0)^3</f>
        <v>0</v>
      </c>
      <c r="L13">
        <f>MAX($F13-$U$6,0)^3</f>
        <v>0</v>
      </c>
      <c r="M13">
        <f>MAX($F13-$U$7,0)^3</f>
        <v>0</v>
      </c>
      <c r="N13">
        <f>MAX($F13-$U$8,0)^3</f>
        <v>0</v>
      </c>
      <c r="O13">
        <f>I13-($U$8-$U$2)/($U$8-$U$7)*M13+($U$7-$U$2)/($U$8-$U$7)*N13</f>
        <v>729</v>
      </c>
      <c r="P13">
        <f>J13-($U$8-$U$4)/($U$8-$U$7)*M13+($U$7-$U$4)/($U$8-$U$7)*N13</f>
        <v>1</v>
      </c>
      <c r="Q13">
        <f>K13-($U$8-$U$5)/($U$8-$U$7)*M13+($U$7-$U$5)/($U$8-$U$7)*N13</f>
        <v>0</v>
      </c>
      <c r="R13">
        <f>L13-($U$8-$U$6)/($U$8-$U$7)*M13+($U$7-$U$6)/($U$8-$U$7)*N13</f>
        <v>0</v>
      </c>
      <c r="T13" t="inlineStr">
        <is>
          <t>b1</t>
        </is>
      </c>
      <c r="U13" s="35">
        <f t="array" ref="U13">INDEX(MMULT(MINVERSE($C$192:$H$197),$B$192:$B$197),4,1)</f>
        <v>1.4949192047894732e-07</v>
      </c>
      <c r="AB13">
        <f>(B13-C13*H13)^2/(C13*H13)</f>
        <v>1.8706381092591047</v>
      </c>
      <c r="AC13">
        <f>H14-H13</f>
        <v>1.62427310796008e-05</v>
      </c>
      <c r="AD13">
        <f>AC14-AC13</f>
        <v>3.6972821804466408e-06</v>
      </c>
      <c r="AE13">
        <f>AD14-AD13</f>
        <v>1.0872894363434752e-06</v>
      </c>
      <c r="AF13">
        <f>IF(ABS(AE13)*7^3&lt;H13,1,0)</f>
        <v>1</v>
      </c>
    </row>
    <row r="14" ht="16" customHeight="1">
      <c r="A14" t="n">
        <v>30</v>
      </c>
      <c r="B14">
        <f>Inputs!C16</f>
        <v/>
      </c>
      <c r="C14">
        <f>Inputs!B16</f>
        <v/>
      </c>
      <c r="D14">
        <f>Inputs!D16</f>
        <v/>
      </c>
      <c r="F14">
        <f>A14</f>
        <v/>
      </c>
      <c r="G14">
        <f>D14</f>
        <v>0.00068595405131349969</v>
      </c>
      <c r="H14">
        <f>$U$10+$U$11*(F14-$U$2)+$U$12*O14+$U$13*P14+$U$14*Q14+$U$15*R14</f>
        <v>0.00067742622946587107</v>
      </c>
      <c r="I14">
        <f>MAX($F14-$U$2,0)^3</f>
        <v>1000</v>
      </c>
      <c r="J14">
        <f>MAX($F14-$U$4,0)^3</f>
        <v>8</v>
      </c>
      <c r="K14">
        <f>MAX($F14-$U$5,0)^3</f>
        <v>0</v>
      </c>
      <c r="L14">
        <f>MAX($F14-$U$6,0)^3</f>
        <v>0</v>
      </c>
      <c r="M14">
        <f>MAX($F14-$U$7,0)^3</f>
        <v>0</v>
      </c>
      <c r="N14">
        <f>MAX($F14-$U$8,0)^3</f>
        <v>0</v>
      </c>
      <c r="O14">
        <f>I14-($U$8-$U$2)/($U$8-$U$7)*M14+($U$7-$U$2)/($U$8-$U$7)*N14</f>
        <v>1000</v>
      </c>
      <c r="P14">
        <f>J14-($U$8-$U$4)/($U$8-$U$7)*M14+($U$7-$U$4)/($U$8-$U$7)*N14</f>
        <v>8</v>
      </c>
      <c r="Q14">
        <f>K14-($U$8-$U$5)/($U$8-$U$7)*M14+($U$7-$U$5)/($U$8-$U$7)*N14</f>
        <v>0</v>
      </c>
      <c r="R14">
        <f>L14-($U$8-$U$6)/($U$8-$U$7)*M14+($U$7-$U$6)/($U$8-$U$7)*N14</f>
        <v>0</v>
      </c>
      <c r="T14" t="inlineStr">
        <is>
          <t>b2</t>
        </is>
      </c>
      <c r="U14" s="35">
        <f t="array" ref="U14">INDEX(MMULT(MINVERSE($C$192:$H$197),$B$192:$B$197),5,1)</f>
        <v>-3.8763741965619833e-07</v>
      </c>
      <c r="AB14">
        <f>(B14-C14*H14)^2/(C14*H14)</f>
        <v>0.030207968221673001</v>
      </c>
      <c r="AC14">
        <f>H15-H14</f>
        <v>1.9940013260047441e-05</v>
      </c>
      <c r="AD14">
        <f>AC15-AC14</f>
        <v>4.784571616790116e-06</v>
      </c>
      <c r="AE14">
        <f>AD15-AD14</f>
        <v>1.0872894363439089e-06</v>
      </c>
      <c r="AF14">
        <f>IF(ABS(AE14)*7^3&lt;H14,1,0)</f>
        <v>1</v>
      </c>
    </row>
    <row r="15" ht="16" customHeight="1">
      <c r="A15" t="n">
        <v>31</v>
      </c>
      <c r="B15">
        <f>Inputs!C17</f>
        <v/>
      </c>
      <c r="C15">
        <f>Inputs!B17</f>
        <v/>
      </c>
      <c r="D15">
        <f>Inputs!D17</f>
        <v/>
      </c>
      <c r="F15">
        <f>A15</f>
        <v/>
      </c>
      <c r="G15">
        <f>D15</f>
        <v>0.00070144224430561028</v>
      </c>
      <c r="H15">
        <f>$U$10+$U$11*(F15-$U$2)+$U$12*O15+$U$13*P15+$U$14*Q15+$U$15*R15</f>
        <v>0.00069736624272591851</v>
      </c>
      <c r="I15">
        <f>MAX($F15-$U$2,0)^3</f>
        <v>1331</v>
      </c>
      <c r="J15">
        <f>MAX($F15-$U$4,0)^3</f>
        <v>27</v>
      </c>
      <c r="K15">
        <f>MAX($F15-$U$5,0)^3</f>
        <v>0</v>
      </c>
      <c r="L15">
        <f>MAX($F15-$U$6,0)^3</f>
        <v>0</v>
      </c>
      <c r="M15">
        <f>MAX($F15-$U$7,0)^3</f>
        <v>0</v>
      </c>
      <c r="N15">
        <f>MAX($F15-$U$8,0)^3</f>
        <v>0</v>
      </c>
      <c r="O15">
        <f>I15-($U$8-$U$2)/($U$8-$U$7)*M15+($U$7-$U$2)/($U$8-$U$7)*N15</f>
        <v>1331</v>
      </c>
      <c r="P15">
        <f>J15-($U$8-$U$4)/($U$8-$U$7)*M15+($U$7-$U$4)/($U$8-$U$7)*N15</f>
        <v>27</v>
      </c>
      <c r="Q15">
        <f>K15-($U$8-$U$5)/($U$8-$U$7)*M15+($U$7-$U$5)/($U$8-$U$7)*N15</f>
        <v>0</v>
      </c>
      <c r="R15">
        <f>L15-($U$8-$U$6)/($U$8-$U$7)*M15+($U$7-$U$6)/($U$8-$U$7)*N15</f>
        <v>0</v>
      </c>
      <c r="T15" t="inlineStr">
        <is>
          <t>b3</t>
        </is>
      </c>
      <c r="U15" s="35">
        <f t="array" ref="U15">INDEX(MMULT(MINVERSE($C$192:$H$197),$B$192:$B$197),6,1)</f>
        <v>9.8893867575822723e-07</v>
      </c>
      <c r="AB15">
        <f>(B15-C15*H15)^2/(C15*H15)</f>
        <v>0.0068953239132266758</v>
      </c>
      <c r="AC15">
        <f>H16-H15</f>
        <v>2.4724584876837557e-05</v>
      </c>
      <c r="AD15">
        <f>AC16-AC15</f>
        <v>5.8718610531340249e-06</v>
      </c>
      <c r="AE15">
        <f>AD16-AD15</f>
        <v>1.0872894363432584e-06</v>
      </c>
      <c r="AF15">
        <f>IF(ABS(AE15)*7^3&lt;H15,1,0)</f>
        <v>1</v>
      </c>
    </row>
    <row r="16">
      <c r="A16" t="n">
        <v>32</v>
      </c>
      <c r="B16">
        <f>Inputs!C18</f>
        <v/>
      </c>
      <c r="C16">
        <f>Inputs!B18</f>
        <v/>
      </c>
      <c r="D16">
        <f>Inputs!D18</f>
        <v/>
      </c>
      <c r="F16">
        <f>A16</f>
        <v/>
      </c>
      <c r="G16">
        <f>D16</f>
        <v>0.00077884359664395027</v>
      </c>
      <c r="H16">
        <f>$U$10+$U$11*(F16-$U$2)+$U$12*O16+$U$13*P16+$U$14*Q16+$U$15*R16</f>
        <v>0.00072209082760275607</v>
      </c>
      <c r="I16">
        <f>MAX($F16-$U$2,0)^3</f>
        <v>1728</v>
      </c>
      <c r="J16">
        <f>MAX($F16-$U$4,0)^3</f>
        <v>64</v>
      </c>
      <c r="K16">
        <f>MAX($F16-$U$5,0)^3</f>
        <v>0</v>
      </c>
      <c r="L16">
        <f>MAX($F16-$U$6,0)^3</f>
        <v>0</v>
      </c>
      <c r="M16">
        <f>MAX($F16-$U$7,0)^3</f>
        <v>0</v>
      </c>
      <c r="N16">
        <f>MAX($F16-$U$8,0)^3</f>
        <v>0</v>
      </c>
      <c r="O16">
        <f>I16-($U$8-$U$2)/($U$8-$U$7)*M16+($U$7-$U$2)/($U$8-$U$7)*N16</f>
        <v>1728</v>
      </c>
      <c r="P16">
        <f>J16-($U$8-$U$4)/($U$8-$U$7)*M16+($U$7-$U$4)/($U$8-$U$7)*N16</f>
        <v>64</v>
      </c>
      <c r="Q16">
        <f>K16-($U$8-$U$5)/($U$8-$U$7)*M16+($U$7-$U$5)/($U$8-$U$7)*N16</f>
        <v>0</v>
      </c>
      <c r="R16">
        <f>L16-($U$8-$U$6)/($U$8-$U$7)*M16+($U$7-$U$6)/($U$8-$U$7)*N16</f>
        <v>0</v>
      </c>
      <c r="AB16">
        <f>(B16-C16*H16)^2/(C16*H16)</f>
        <v>1.3402474985483324</v>
      </c>
      <c r="AC16">
        <f>H17-H16</f>
        <v>3.0596445929971581e-05</v>
      </c>
      <c r="AD16">
        <f>AC17-AC16</f>
        <v>6.9591504894772832e-06</v>
      </c>
      <c r="AE16">
        <f>AD17-AD16</f>
        <v>1.0872894363438005e-06</v>
      </c>
      <c r="AF16">
        <f>IF(ABS(AE16)*7^3&lt;H16,1,0)</f>
        <v>1</v>
      </c>
    </row>
    <row r="17">
      <c r="A17" t="n">
        <v>33</v>
      </c>
      <c r="B17">
        <f>Inputs!C19</f>
        <v/>
      </c>
      <c r="C17">
        <f>Inputs!B19</f>
        <v/>
      </c>
      <c r="D17">
        <f>Inputs!D19</f>
        <v/>
      </c>
      <c r="F17">
        <f>A17</f>
        <v/>
      </c>
      <c r="G17">
        <f>D17</f>
        <v>0.00076858417104388478</v>
      </c>
      <c r="H17">
        <f>$U$10+$U$11*(F17-$U$2)+$U$12*O17+$U$13*P17+$U$14*Q17+$U$15*R17</f>
        <v>0.00075268727353272765</v>
      </c>
      <c r="I17">
        <f>MAX($F17-$U$2,0)^3</f>
        <v>2197</v>
      </c>
      <c r="J17">
        <f>MAX($F17-$U$4,0)^3</f>
        <v>125</v>
      </c>
      <c r="K17">
        <f>MAX($F17-$U$5,0)^3</f>
        <v>0</v>
      </c>
      <c r="L17">
        <f>MAX($F17-$U$6,0)^3</f>
        <v>0</v>
      </c>
      <c r="M17">
        <f>MAX($F17-$U$7,0)^3</f>
        <v>0</v>
      </c>
      <c r="N17">
        <f>MAX($F17-$U$8,0)^3</f>
        <v>0</v>
      </c>
      <c r="O17">
        <f>I17-($U$8-$U$2)/($U$8-$U$7)*M17+($U$7-$U$2)/($U$8-$U$7)*N17</f>
        <v>2197</v>
      </c>
      <c r="P17">
        <f>J17-($U$8-$U$4)/($U$8-$U$7)*M17+($U$7-$U$4)/($U$8-$U$7)*N17</f>
        <v>125</v>
      </c>
      <c r="Q17">
        <f>K17-($U$8-$U$5)/($U$8-$U$7)*M17+($U$7-$U$5)/($U$8-$U$7)*N17</f>
        <v>0</v>
      </c>
      <c r="R17">
        <f>L17-($U$8-$U$6)/($U$8-$U$7)*M17+($U$7-$U$6)/($U$8-$U$7)*N17</f>
        <v>0</v>
      </c>
      <c r="T17" t="inlineStr">
        <is>
          <t>Eqn0</t>
        </is>
      </c>
      <c r="U17">
        <f>$U$10+$U$11*(U2-$U$2)+$U$12*W2+$U$13*X2+$U$14*Y2+$U$15*Z2-V2</f>
        <v>0</v>
      </c>
      <c r="AB17">
        <f>(B17-C17*H17)^2/(C17*H17)</f>
        <v>0.10441698551543693</v>
      </c>
      <c r="AC17">
        <f>H18-H17</f>
        <v>3.7555596419448865e-05</v>
      </c>
      <c r="AD17">
        <f>AC18-AC17</f>
        <v>8.0464399258210837e-06</v>
      </c>
      <c r="AE17">
        <f>AD18-AD17</f>
        <v>1.0872894363435836e-06</v>
      </c>
      <c r="AF17">
        <f>IF(ABS(AE17)*7^3&lt;H17,1,0)</f>
        <v>1</v>
      </c>
    </row>
    <row r="18">
      <c r="A18" t="n">
        <v>34</v>
      </c>
      <c r="B18">
        <f>Inputs!C20</f>
        <v/>
      </c>
      <c r="C18">
        <f>Inputs!B20</f>
        <v/>
      </c>
      <c r="D18">
        <f>Inputs!D20</f>
        <v/>
      </c>
      <c r="F18">
        <f>A18</f>
        <v/>
      </c>
      <c r="G18">
        <f>D18</f>
        <v>0.00080988232886163014</v>
      </c>
      <c r="H18">
        <f>$U$10+$U$11*(F18-$U$2)+$U$12*O18+$U$13*P18+$U$14*Q18+$U$15*R18</f>
        <v>0.00079024286995217651</v>
      </c>
      <c r="I18">
        <f>MAX($F18-$U$2,0)^3</f>
        <v>2744</v>
      </c>
      <c r="J18">
        <f>MAX($F18-$U$4,0)^3</f>
        <v>216</v>
      </c>
      <c r="K18">
        <f>MAX($F18-$U$5,0)^3</f>
        <v>0</v>
      </c>
      <c r="L18">
        <f>MAX($F18-$U$6,0)^3</f>
        <v>0</v>
      </c>
      <c r="M18">
        <f>MAX($F18-$U$7,0)^3</f>
        <v>0</v>
      </c>
      <c r="N18">
        <f>MAX($F18-$U$8,0)^3</f>
        <v>0</v>
      </c>
      <c r="O18">
        <f>I18-($U$8-$U$2)/($U$8-$U$7)*M18+($U$7-$U$2)/($U$8-$U$7)*N18</f>
        <v>2744</v>
      </c>
      <c r="P18">
        <f>J18-($U$8-$U$4)/($U$8-$U$7)*M18+($U$7-$U$4)/($U$8-$U$7)*N18</f>
        <v>216</v>
      </c>
      <c r="Q18">
        <f>K18-($U$8-$U$5)/($U$8-$U$7)*M18+($U$7-$U$5)/($U$8-$U$7)*N18</f>
        <v>0</v>
      </c>
      <c r="R18">
        <f>L18-($U$8-$U$6)/($U$8-$U$7)*M18+($U$7-$U$6)/($U$8-$U$7)*N18</f>
        <v>0</v>
      </c>
      <c r="T18" t="inlineStr">
        <is>
          <t>Eqn1</t>
        </is>
      </c>
      <c r="U18">
        <f>$U$10+$U$11*(U4-$U$2)+$U$12*W4+$U$13*X4+$U$14*Y4+$U$15*Z4-V4</f>
        <v>-2.1684043449710089e-19</v>
      </c>
      <c r="AB18">
        <f>(B18-C18*H18)^2/(C18*H18)</f>
        <v>0.15490921031087693</v>
      </c>
      <c r="AC18">
        <f>H19-H18</f>
        <v>4.5602036345269948e-05</v>
      </c>
      <c r="AD18">
        <f>AC19-AC18</f>
        <v>9.1337293621646673e-06</v>
      </c>
      <c r="AE18">
        <f>AD19-AD18</f>
        <v>6.996520166873332e-07</v>
      </c>
      <c r="AF18">
        <f>IF(ABS(AE18)*7^3&lt;H18,1,0)</f>
        <v>1</v>
      </c>
    </row>
    <row r="19">
      <c r="A19" t="n">
        <v>35</v>
      </c>
      <c r="B19">
        <f>Inputs!C21</f>
        <v/>
      </c>
      <c r="C19">
        <f>Inputs!B21</f>
        <v/>
      </c>
      <c r="D19">
        <f>Inputs!D21</f>
        <v/>
      </c>
      <c r="F19">
        <f>A19</f>
        <v/>
      </c>
      <c r="G19">
        <f>D19</f>
        <v>0.00082185059883509235</v>
      </c>
      <c r="H19">
        <f>$U$10+$U$11*(F19-$U$2)+$U$12*O19+$U$13*P19+$U$14*Q19+$U$15*R19</f>
        <v>0.00083584490629744646</v>
      </c>
      <c r="I19">
        <f>MAX($F19-$U$2,0)^3</f>
        <v>3375</v>
      </c>
      <c r="J19">
        <f>MAX($F19-$U$4,0)^3</f>
        <v>343</v>
      </c>
      <c r="K19">
        <f>MAX($F19-$U$5,0)^3</f>
        <v>0</v>
      </c>
      <c r="L19">
        <f>MAX($F19-$U$6,0)^3</f>
        <v>0</v>
      </c>
      <c r="M19">
        <f>MAX($F19-$U$7,0)^3</f>
        <v>0</v>
      </c>
      <c r="N19">
        <f>MAX($F19-$U$8,0)^3</f>
        <v>0</v>
      </c>
      <c r="O19">
        <f>I19-($U$8-$U$2)/($U$8-$U$7)*M19+($U$7-$U$2)/($U$8-$U$7)*N19</f>
        <v>3375</v>
      </c>
      <c r="P19">
        <f>J19-($U$8-$U$4)/($U$8-$U$7)*M19+($U$7-$U$4)/($U$8-$U$7)*N19</f>
        <v>343</v>
      </c>
      <c r="Q19">
        <f>K19-($U$8-$U$5)/($U$8-$U$7)*M19+($U$7-$U$5)/($U$8-$U$7)*N19</f>
        <v>0</v>
      </c>
      <c r="R19">
        <f>L19-($U$8-$U$6)/($U$8-$U$7)*M19+($U$7-$U$6)/($U$8-$U$7)*N19</f>
        <v>0</v>
      </c>
      <c r="T19" t="inlineStr">
        <is>
          <t>Eqn2</t>
        </is>
      </c>
      <c r="U19">
        <f>$U$10+$U$11*(U5-$U$2)+$U$12*W5+$U$13*X5+$U$14*Y5+$U$15*Z5-V5</f>
        <v>-4.3368086899420177e-19</v>
      </c>
      <c r="AB19">
        <f>(B19-C19*H19)^2/(C19*H19)</f>
        <v>0.070993481666364489</v>
      </c>
      <c r="AC19">
        <f>H20-H19</f>
        <v>5.4735765707434616e-05</v>
      </c>
      <c r="AD19">
        <f>AC20-AC19</f>
        <v>9.8333813788520005e-06</v>
      </c>
      <c r="AE19">
        <f>AD20-AD19</f>
        <v>-8.5089766193723482e-07</v>
      </c>
      <c r="AF19">
        <f>IF(ABS(AE19)*7^3&lt;H19,1,0)</f>
        <v>1</v>
      </c>
    </row>
    <row r="20">
      <c r="A20" t="n">
        <v>36</v>
      </c>
      <c r="B20">
        <f>Inputs!C22</f>
        <v/>
      </c>
      <c r="C20">
        <f>Inputs!B22</f>
        <v/>
      </c>
      <c r="D20">
        <f>Inputs!D22</f>
        <v/>
      </c>
      <c r="F20">
        <f>A20</f>
        <v/>
      </c>
      <c r="G20">
        <f>D20</f>
        <v>0.00089058067200488151</v>
      </c>
      <c r="H20">
        <f>$U$10+$U$11*(F20-$U$2)+$U$12*O20+$U$13*P20+$U$14*Q20+$U$15*R20</f>
        <v>0.00089058067200488108</v>
      </c>
      <c r="I20">
        <f>MAX($F20-$U$2,0)^3</f>
        <v>4096</v>
      </c>
      <c r="J20">
        <f>MAX($F20-$U$4,0)^3</f>
        <v>512</v>
      </c>
      <c r="K20">
        <f>MAX($F20-$U$5,0)^3</f>
        <v>0</v>
      </c>
      <c r="L20">
        <f>MAX($F20-$U$6,0)^3</f>
        <v>0</v>
      </c>
      <c r="M20">
        <f>MAX($F20-$U$7,0)^3</f>
        <v>0</v>
      </c>
      <c r="N20">
        <f>MAX($F20-$U$8,0)^3</f>
        <v>0</v>
      </c>
      <c r="O20">
        <f>I20-($U$8-$U$2)/($U$8-$U$7)*M20+($U$7-$U$2)/($U$8-$U$7)*N20</f>
        <v>4096</v>
      </c>
      <c r="P20">
        <f>J20-($U$8-$U$4)/($U$8-$U$7)*M20+($U$7-$U$4)/($U$8-$U$7)*N20</f>
        <v>512</v>
      </c>
      <c r="Q20">
        <f>K20-($U$8-$U$5)/($U$8-$U$7)*M20+($U$7-$U$5)/($U$8-$U$7)*N20</f>
        <v>0</v>
      </c>
      <c r="R20">
        <f>L20-($U$8-$U$6)/($U$8-$U$7)*M20+($U$7-$U$6)/($U$8-$U$7)*N20</f>
        <v>0</v>
      </c>
      <c r="T20" t="inlineStr">
        <is>
          <t>Eqn3</t>
        </is>
      </c>
      <c r="U20">
        <f>$U$10+$U$11*(U6-$U$2)+$U$12*W6+$U$13*X6+$U$14*Y6+$U$15*Z6-V6</f>
        <v>4.3368086899420177e-19</v>
      </c>
      <c r="AB20">
        <f>(B20-C20*H20)^2/(C20*H20)</f>
        <v>4.8399854220869764e-29</v>
      </c>
      <c r="AC20">
        <f>H21-H20</f>
        <v>6.4569147086286616e-05</v>
      </c>
      <c r="AD20">
        <f>AC21-AC20</f>
        <v>8.9824837169147657e-06</v>
      </c>
      <c r="AE20">
        <f>AD21-AD20</f>
        <v>-1.2385350815939189e-06</v>
      </c>
      <c r="AF20">
        <f>IF(ABS(AE20)*7^3&lt;H20,1,0)</f>
        <v>1</v>
      </c>
    </row>
    <row r="21">
      <c r="A21" t="n">
        <v>37</v>
      </c>
      <c r="B21">
        <f>Inputs!C23</f>
        <v/>
      </c>
      <c r="C21">
        <f>Inputs!B23</f>
        <v/>
      </c>
      <c r="D21">
        <f>Inputs!D23</f>
        <v/>
      </c>
      <c r="F21">
        <f>A21</f>
        <v/>
      </c>
      <c r="G21">
        <f>D21</f>
        <v>0.00092323623439756952</v>
      </c>
      <c r="H21">
        <f>$U$10+$U$11*(F21-$U$2)+$U$12*O21+$U$13*P21+$U$14*Q21+$U$15*R21</f>
        <v>0.00095514981909116769</v>
      </c>
      <c r="I21">
        <f>MAX($F21-$U$2,0)^3</f>
        <v>4913</v>
      </c>
      <c r="J21">
        <f>MAX($F21-$U$4,0)^3</f>
        <v>729</v>
      </c>
      <c r="K21">
        <f>MAX($F21-$U$5,0)^3</f>
        <v>1</v>
      </c>
      <c r="L21">
        <f>MAX($F21-$U$6,0)^3</f>
        <v>0</v>
      </c>
      <c r="M21">
        <f>MAX($F21-$U$7,0)^3</f>
        <v>0</v>
      </c>
      <c r="N21">
        <f>MAX($F21-$U$8,0)^3</f>
        <v>0</v>
      </c>
      <c r="O21">
        <f>I21-($U$8-$U$2)/($U$8-$U$7)*M21+($U$7-$U$2)/($U$8-$U$7)*N21</f>
        <v>4913</v>
      </c>
      <c r="P21">
        <f>J21-($U$8-$U$4)/($U$8-$U$7)*M21+($U$7-$U$4)/($U$8-$U$7)*N21</f>
        <v>729</v>
      </c>
      <c r="Q21">
        <f>K21-($U$8-$U$5)/($U$8-$U$7)*M21+($U$7-$U$5)/($U$8-$U$7)*N21</f>
        <v>1</v>
      </c>
      <c r="R21">
        <f>L21-($U$8-$U$6)/($U$8-$U$7)*M21+($U$7-$U$6)/($U$8-$U$7)*N21</f>
        <v>0</v>
      </c>
      <c r="T21" t="inlineStr">
        <is>
          <t>Eqn4</t>
        </is>
      </c>
      <c r="U21">
        <f>$U$10+$U$11*(U7-$U$2)+$U$12*W7+$U$13*X7+$U$14*Y7+$U$15*Z7-V7</f>
        <v>-8.6736173798840355e-19</v>
      </c>
      <c r="AB21">
        <f>(B21-C21*H21)^2/(C21*H21)</f>
        <v>0.3095754042152058</v>
      </c>
      <c r="AC21">
        <f>H22-H21</f>
        <v>7.3551630803201382e-05</v>
      </c>
      <c r="AD21">
        <f>AC22-AC21</f>
        <v>7.7439486353208468e-06</v>
      </c>
      <c r="AE21">
        <f>AD22-AD21</f>
        <v>-1.2385350815929431e-06</v>
      </c>
      <c r="AF21">
        <f>IF(ABS(AE21)*7^3&lt;H21,1,0)</f>
        <v>1</v>
      </c>
    </row>
    <row r="22">
      <c r="A22" t="n">
        <v>38</v>
      </c>
      <c r="B22">
        <f>Inputs!C24</f>
        <v/>
      </c>
      <c r="C22">
        <f>Inputs!B24</f>
        <v/>
      </c>
      <c r="D22">
        <f>Inputs!D24</f>
        <v/>
      </c>
      <c r="F22">
        <f>A22</f>
        <v/>
      </c>
      <c r="G22">
        <f>D22</f>
        <v>0.00089741845179166027</v>
      </c>
      <c r="H22">
        <f>$U$10+$U$11*(F22-$U$2)+$U$12*O22+$U$13*P22+$U$14*Q22+$U$15*R22</f>
        <v>0.0010287014498943691</v>
      </c>
      <c r="I22">
        <f>MAX($F22-$U$2,0)^3</f>
        <v>5832</v>
      </c>
      <c r="J22">
        <f>MAX($F22-$U$4,0)^3</f>
        <v>1000</v>
      </c>
      <c r="K22">
        <f>MAX($F22-$U$5,0)^3</f>
        <v>8</v>
      </c>
      <c r="L22">
        <f>MAX($F22-$U$6,0)^3</f>
        <v>0</v>
      </c>
      <c r="M22">
        <f>MAX($F22-$U$7,0)^3</f>
        <v>0</v>
      </c>
      <c r="N22">
        <f>MAX($F22-$U$8,0)^3</f>
        <v>0</v>
      </c>
      <c r="O22">
        <f>I22-($U$8-$U$2)/($U$8-$U$7)*M22+($U$7-$U$2)/($U$8-$U$7)*N22</f>
        <v>5832</v>
      </c>
      <c r="P22">
        <f>J22-($U$8-$U$4)/($U$8-$U$7)*M22+($U$7-$U$4)/($U$8-$U$7)*N22</f>
        <v>1000</v>
      </c>
      <c r="Q22">
        <f>K22-($U$8-$U$5)/($U$8-$U$7)*M22+($U$7-$U$5)/($U$8-$U$7)*N22</f>
        <v>8</v>
      </c>
      <c r="R22">
        <f>L22-($U$8-$U$6)/($U$8-$U$7)*M22+($U$7-$U$6)/($U$8-$U$7)*N22</f>
        <v>0</v>
      </c>
      <c r="T22" t="inlineStr">
        <is>
          <t>Eqn5 (age 59)</t>
        </is>
      </c>
      <c r="U22">
        <f>$U$10+$U$11*(U23-$U$2)+$U$12*W23+$U$13*X23+$U$14*Y23+$U$15*Z23-V23</f>
        <v>0</v>
      </c>
      <c r="AB22">
        <f>(B22-C22*H22)^2/(C22*H22)</f>
        <v>4.8548160925371677</v>
      </c>
      <c r="AC22">
        <f>H23-H22</f>
        <v>8.1295579438522229e-05</v>
      </c>
      <c r="AD22">
        <f>AC23-AC22</f>
        <v>6.5054135537279036e-06</v>
      </c>
      <c r="AE22">
        <f>AD23-AD22</f>
        <v>-1.2385350815942442e-06</v>
      </c>
      <c r="AF22">
        <f>IF(ABS(AE22)*7^3&lt;H22,1,0)</f>
        <v>1</v>
      </c>
    </row>
    <row r="23">
      <c r="A23" t="n">
        <v>39</v>
      </c>
      <c r="B23">
        <f>Inputs!C25</f>
        <v/>
      </c>
      <c r="C23">
        <f>Inputs!B25</f>
        <v/>
      </c>
      <c r="D23">
        <f>Inputs!D25</f>
        <v/>
      </c>
      <c r="F23">
        <f>A23</f>
        <v/>
      </c>
      <c r="G23">
        <f>D23</f>
        <v>0.0010042761099538792</v>
      </c>
      <c r="H23">
        <f>$U$10+$U$11*(F23-$U$2)+$U$12*O23+$U$13*P23+$U$14*Q23+$U$15*R23</f>
        <v>0.0011099970293328913</v>
      </c>
      <c r="I23">
        <f>MAX($F23-$U$2,0)^3</f>
        <v>6859</v>
      </c>
      <c r="J23">
        <f>MAX($F23-$U$4,0)^3</f>
        <v>1331</v>
      </c>
      <c r="K23">
        <f>MAX($F23-$U$5,0)^3</f>
        <v>27</v>
      </c>
      <c r="L23">
        <f>MAX($F23-$U$6,0)^3</f>
        <v>0</v>
      </c>
      <c r="M23">
        <f>MAX($F23-$U$7,0)^3</f>
        <v>0</v>
      </c>
      <c r="N23">
        <f>MAX($F23-$U$8,0)^3</f>
        <v>0</v>
      </c>
      <c r="O23">
        <f>I23-($U$8-$U$2)/($U$8-$U$7)*M23+($U$7-$U$2)/($U$8-$U$7)*N23</f>
        <v>6859</v>
      </c>
      <c r="P23">
        <f>J23-($U$8-$U$4)/($U$8-$U$7)*M23+($U$7-$U$4)/($U$8-$U$7)*N23</f>
        <v>1331</v>
      </c>
      <c r="Q23">
        <f>K23-($U$8-$U$5)/($U$8-$U$7)*M23+($U$7-$U$5)/($U$8-$U$7)*N23</f>
        <v>27</v>
      </c>
      <c r="R23">
        <f>L23-($U$8-$U$6)/($U$8-$U$7)*M23+($U$7-$U$6)/($U$8-$U$7)*N23</f>
        <v>0</v>
      </c>
      <c r="T23" t="inlineStr">
        <is>
          <t>Final observed anchor</t>
        </is>
      </c>
      <c r="U23" t="n">
        <v>59</v>
      </c>
      <c r="V23">
        <f>INDEX($D$4:$D$43,MATCH(U23,$A$4:$A$43,0))</f>
        <v>0.0052534209746428187</v>
      </c>
      <c r="W23">
        <f>INDEX($O$4:$O$43,MATCH(U23,$A$4:$A$43,0))</f>
        <v>57604</v>
      </c>
      <c r="X23">
        <f>INDEX($P$4:$P$43,MATCH(U23,$A$4:$A$43,0))</f>
        <v>28419</v>
      </c>
      <c r="Y23">
        <f>INDEX($Q$4:$Q$43,MATCH(U23,$A$4:$A$43,0))</f>
        <v>11138</v>
      </c>
      <c r="Z23">
        <f>INDEX($R$4:$R$43,MATCH(U23,$A$4:$A$43,0))</f>
        <v>2689</v>
      </c>
      <c r="AB23">
        <f>(B23-C23*H23)^2/(C23*H23)</f>
        <v>2.9180961391756393</v>
      </c>
      <c r="AC23">
        <f>H24-H23</f>
        <v>8.7800992992250132e-05</v>
      </c>
      <c r="AD23">
        <f>AC24-AC23</f>
        <v>5.2668784721336594e-06</v>
      </c>
      <c r="AE23">
        <f>AD24-AD23</f>
        <v>-1.2385350815933768e-06</v>
      </c>
      <c r="AF23">
        <f>IF(ABS(AE23)*7^3&lt;H23,1,0)</f>
        <v>1</v>
      </c>
    </row>
    <row r="24">
      <c r="A24" t="n">
        <v>40</v>
      </c>
      <c r="B24">
        <f>Inputs!C26</f>
        <v/>
      </c>
      <c r="C24">
        <f>Inputs!B26</f>
        <v/>
      </c>
      <c r="D24">
        <f>Inputs!D26</f>
        <v/>
      </c>
      <c r="F24">
        <f>A24</f>
        <v/>
      </c>
      <c r="G24">
        <f>D24</f>
        <v>0.0011726610167205522</v>
      </c>
      <c r="H24">
        <f>$U$10+$U$11*(F24-$U$2)+$U$12*O24+$U$13*P24+$U$14*Q24+$U$15*R24</f>
        <v>0.0011977980223251414</v>
      </c>
      <c r="I24">
        <f>MAX($F24-$U$2,0)^3</f>
        <v>8000</v>
      </c>
      <c r="J24">
        <f>MAX($F24-$U$4,0)^3</f>
        <v>1728</v>
      </c>
      <c r="K24">
        <f>MAX($F24-$U$5,0)^3</f>
        <v>64</v>
      </c>
      <c r="L24">
        <f>MAX($F24-$U$6,0)^3</f>
        <v>0</v>
      </c>
      <c r="M24">
        <f>MAX($F24-$U$7,0)^3</f>
        <v>0</v>
      </c>
      <c r="N24">
        <f>MAX($F24-$U$8,0)^3</f>
        <v>0</v>
      </c>
      <c r="O24">
        <f>I24-($U$8-$U$2)/($U$8-$U$7)*M24+($U$7-$U$2)/($U$8-$U$7)*N24</f>
        <v>8000</v>
      </c>
      <c r="P24">
        <f>J24-($U$8-$U$4)/($U$8-$U$7)*M24+($U$7-$U$4)/($U$8-$U$7)*N24</f>
        <v>1728</v>
      </c>
      <c r="Q24">
        <f>K24-($U$8-$U$5)/($U$8-$U$7)*M24+($U$7-$U$5)/($U$8-$U$7)*N24</f>
        <v>64</v>
      </c>
      <c r="R24">
        <f>L24-($U$8-$U$6)/($U$8-$U$7)*M24+($U$7-$U$6)/($U$8-$U$7)*N24</f>
        <v>0</v>
      </c>
      <c r="AB24">
        <f>(B24-C24*H24)^2/(C24*H24)</f>
        <v>0.15566726948553353</v>
      </c>
      <c r="AC24">
        <f>H25-H24</f>
        <v>9.3067871464383792e-05</v>
      </c>
      <c r="AD24">
        <f>AC25-AC24</f>
        <v>4.0283433905402826e-06</v>
      </c>
      <c r="AE24">
        <f>AD25-AD24</f>
        <v>-1.2385350815933768e-06</v>
      </c>
      <c r="AF24">
        <f>IF(ABS(AE24)*7^3&lt;H24,1,0)</f>
        <v>1</v>
      </c>
    </row>
    <row r="25">
      <c r="A25" t="n">
        <v>41</v>
      </c>
      <c r="B25">
        <f>Inputs!C27</f>
        <v/>
      </c>
      <c r="C25">
        <f>Inputs!B27</f>
        <v/>
      </c>
      <c r="D25">
        <f>Inputs!D27</f>
        <v/>
      </c>
      <c r="F25">
        <f>A25</f>
        <v/>
      </c>
      <c r="G25">
        <f>D25</f>
        <v>0.0012692901343943014</v>
      </c>
      <c r="H25">
        <f>$U$10+$U$11*(F25-$U$2)+$U$12*O25+$U$13*P25+$U$14*Q25+$U$15*R25</f>
        <v>0.0012908658937895252</v>
      </c>
      <c r="I25">
        <f>MAX($F25-$U$2,0)^3</f>
        <v>9261</v>
      </c>
      <c r="J25">
        <f>MAX($F25-$U$4,0)^3</f>
        <v>2197</v>
      </c>
      <c r="K25">
        <f>MAX($F25-$U$5,0)^3</f>
        <v>125</v>
      </c>
      <c r="L25">
        <f>MAX($F25-$U$6,0)^3</f>
        <v>0</v>
      </c>
      <c r="M25">
        <f>MAX($F25-$U$7,0)^3</f>
        <v>0</v>
      </c>
      <c r="N25">
        <f>MAX($F25-$U$8,0)^3</f>
        <v>0</v>
      </c>
      <c r="O25">
        <f>I25-($U$8-$U$2)/($U$8-$U$7)*M25+($U$7-$U$2)/($U$8-$U$7)*N25</f>
        <v>9261</v>
      </c>
      <c r="P25">
        <f>J25-($U$8-$U$4)/($U$8-$U$7)*M25+($U$7-$U$4)/($U$8-$U$7)*N25</f>
        <v>2197</v>
      </c>
      <c r="Q25">
        <f>K25-($U$8-$U$5)/($U$8-$U$7)*M25+($U$7-$U$5)/($U$8-$U$7)*N25</f>
        <v>125</v>
      </c>
      <c r="R25">
        <f>L25-($U$8-$U$6)/($U$8-$U$7)*M25+($U$7-$U$6)/($U$8-$U$7)*N25</f>
        <v>0</v>
      </c>
      <c r="AB25">
        <f>(B25-C25*H25)^2/(C25*H25)</f>
        <v>0.10939462869889777</v>
      </c>
      <c r="AC25">
        <f>H26-H25</f>
        <v>9.7096214854924074e-05</v>
      </c>
      <c r="AD25">
        <f>AC26-AC25</f>
        <v>2.7898083089469058e-06</v>
      </c>
      <c r="AE25">
        <f>AD26-AD25</f>
        <v>-1.2385350815938105e-06</v>
      </c>
      <c r="AF25">
        <f>IF(ABS(AE25)*7^3&lt;H25,1,0)</f>
        <v>1</v>
      </c>
    </row>
    <row r="26">
      <c r="A26" t="n">
        <v>42</v>
      </c>
      <c r="B26">
        <f>Inputs!C28</f>
        <v/>
      </c>
      <c r="C26">
        <f>Inputs!B28</f>
        <v/>
      </c>
      <c r="D26">
        <f>Inputs!D28</f>
        <v/>
      </c>
      <c r="F26">
        <f>A26</f>
        <v/>
      </c>
      <c r="G26">
        <f>D26</f>
        <v>0.0013334983391222362</v>
      </c>
      <c r="H26">
        <f>$U$10+$U$11*(F26-$U$2)+$U$12*O26+$U$13*P26+$U$14*Q26+$U$15*R26</f>
        <v>0.0013879621086444493</v>
      </c>
      <c r="I26">
        <f>MAX($F26-$U$2,0)^3</f>
        <v>10648</v>
      </c>
      <c r="J26">
        <f>MAX($F26-$U$4,0)^3</f>
        <v>2744</v>
      </c>
      <c r="K26">
        <f>MAX($F26-$U$5,0)^3</f>
        <v>216</v>
      </c>
      <c r="L26">
        <f>MAX($F26-$U$6,0)^3</f>
        <v>0</v>
      </c>
      <c r="M26">
        <f>MAX($F26-$U$7,0)^3</f>
        <v>0</v>
      </c>
      <c r="N26">
        <f>MAX($F26-$U$8,0)^3</f>
        <v>0</v>
      </c>
      <c r="O26">
        <f>I26-($U$8-$U$2)/($U$8-$U$7)*M26+($U$7-$U$2)/($U$8-$U$7)*N26</f>
        <v>10648</v>
      </c>
      <c r="P26">
        <f>J26-($U$8-$U$4)/($U$8-$U$7)*M26+($U$7-$U$4)/($U$8-$U$7)*N26</f>
        <v>2744</v>
      </c>
      <c r="Q26">
        <f>K26-($U$8-$U$5)/($U$8-$U$7)*M26+($U$7-$U$5)/($U$8-$U$7)*N26</f>
        <v>216</v>
      </c>
      <c r="R26">
        <f>L26-($U$8-$U$6)/($U$8-$U$7)*M26+($U$7-$U$6)/($U$8-$U$7)*N26</f>
        <v>0</v>
      </c>
      <c r="AB26">
        <f>(B26-C26*H26)^2/(C26*H26)</f>
        <v>0.66038199178024015</v>
      </c>
      <c r="AC26">
        <f>H27-H26</f>
        <v>9.988602316387098e-05</v>
      </c>
      <c r="AD26">
        <f>AC27-AC26</f>
        <v>1.5512732273530953e-06</v>
      </c>
      <c r="AE26">
        <f>AD27-AD26</f>
        <v>-2.4959640583500052e-07</v>
      </c>
      <c r="AF26">
        <f>IF(ABS(AE26)*7^3&lt;H26,1,0)</f>
        <v>1</v>
      </c>
    </row>
    <row r="27">
      <c r="A27" t="n">
        <v>43</v>
      </c>
      <c r="B27">
        <f>Inputs!C29</f>
        <v/>
      </c>
      <c r="C27">
        <f>Inputs!B29</f>
        <v/>
      </c>
      <c r="D27">
        <f>Inputs!D29</f>
        <v/>
      </c>
      <c r="F27">
        <f>A27</f>
        <v/>
      </c>
      <c r="G27">
        <f>D27</f>
        <v>0.0014003466682040095</v>
      </c>
      <c r="H27">
        <f>$U$10+$U$11*(F27-$U$2)+$U$12*O27+$U$13*P27+$U$14*Q27+$U$15*R27</f>
        <v>0.0014878481318083203</v>
      </c>
      <c r="I27">
        <f>MAX($F27-$U$2,0)^3</f>
        <v>12167</v>
      </c>
      <c r="J27">
        <f>MAX($F27-$U$4,0)^3</f>
        <v>3375</v>
      </c>
      <c r="K27">
        <f>MAX($F27-$U$5,0)^3</f>
        <v>343</v>
      </c>
      <c r="L27">
        <f>MAX($F27-$U$6,0)^3</f>
        <v>0</v>
      </c>
      <c r="M27">
        <f>MAX($F27-$U$7,0)^3</f>
        <v>0</v>
      </c>
      <c r="N27">
        <f>MAX($F27-$U$8,0)^3</f>
        <v>0</v>
      </c>
      <c r="O27">
        <f>I27-($U$8-$U$2)/($U$8-$U$7)*M27+($U$7-$U$2)/($U$8-$U$7)*N27</f>
        <v>12167</v>
      </c>
      <c r="P27">
        <f>J27-($U$8-$U$4)/($U$8-$U$7)*M27+($U$7-$U$4)/($U$8-$U$7)*N27</f>
        <v>3375</v>
      </c>
      <c r="Q27">
        <f>K27-($U$8-$U$5)/($U$8-$U$7)*M27+($U$7-$U$5)/($U$8-$U$7)*N27</f>
        <v>343</v>
      </c>
      <c r="R27">
        <f>L27-($U$8-$U$6)/($U$8-$U$7)*M27+($U$7-$U$6)/($U$8-$U$7)*N27</f>
        <v>0</v>
      </c>
      <c r="AB27">
        <f>(B27-C27*H27)^2/(C27*H27)</f>
        <v>1.5986951540786989</v>
      </c>
      <c r="AC27">
        <f>H28-H27</f>
        <v>0.00010143729639122408</v>
      </c>
      <c r="AD27">
        <f>AC28-AC27</f>
        <v>1.3016768215180947e-06</v>
      </c>
      <c r="AE27">
        <f>AD28-AD27</f>
        <v>3.7061582971974205e-06</v>
      </c>
      <c r="AF27">
        <f>IF(ABS(AE27)*7^3&lt;H27,1,0)</f>
        <v>1</v>
      </c>
    </row>
    <row r="28">
      <c r="A28" t="n">
        <v>44</v>
      </c>
      <c r="B28">
        <f>Inputs!C30</f>
        <v/>
      </c>
      <c r="C28">
        <f>Inputs!B30</f>
        <v/>
      </c>
      <c r="D28">
        <f>Inputs!D30</f>
        <v/>
      </c>
      <c r="F28">
        <f>A28</f>
        <v/>
      </c>
      <c r="G28">
        <f>D28</f>
        <v>0.0015892854281995444</v>
      </c>
      <c r="H28">
        <f>$U$10+$U$11*(F28-$U$2)+$U$12*O28+$U$13*P28+$U$14*Q28+$U$15*R28</f>
        <v>0.0015892854281995444</v>
      </c>
      <c r="I28">
        <f>MAX($F28-$U$2,0)^3</f>
        <v>13824</v>
      </c>
      <c r="J28">
        <f>MAX($F28-$U$4,0)^3</f>
        <v>4096</v>
      </c>
      <c r="K28">
        <f>MAX($F28-$U$5,0)^3</f>
        <v>512</v>
      </c>
      <c r="L28">
        <f>MAX($F28-$U$6,0)^3</f>
        <v>0</v>
      </c>
      <c r="M28">
        <f>MAX($F28-$U$7,0)^3</f>
        <v>0</v>
      </c>
      <c r="N28">
        <f>MAX($F28-$U$8,0)^3</f>
        <v>0</v>
      </c>
      <c r="O28">
        <f>I28-($U$8-$U$2)/($U$8-$U$7)*M28+($U$7-$U$2)/($U$8-$U$7)*N28</f>
        <v>13824</v>
      </c>
      <c r="P28">
        <f>J28-($U$8-$U$4)/($U$8-$U$7)*M28+($U$7-$U$4)/($U$8-$U$7)*N28</f>
        <v>4096</v>
      </c>
      <c r="Q28">
        <f>K28-($U$8-$U$5)/($U$8-$U$7)*M28+($U$7-$U$5)/($U$8-$U$7)*N28</f>
        <v>512</v>
      </c>
      <c r="R28">
        <f>L28-($U$8-$U$6)/($U$8-$U$7)*M28+($U$7-$U$6)/($U$8-$U$7)*N28</f>
        <v>0</v>
      </c>
      <c r="AB28">
        <f>(B28-C28*H28)^2/(C28*H28)</f>
        <v>0</v>
      </c>
      <c r="AC28">
        <f>H29-H28</f>
        <v>0.00010273897321274217</v>
      </c>
      <c r="AD28">
        <f>AC29-AC28</f>
        <v>5.0078351187155153e-06</v>
      </c>
      <c r="AE28">
        <f>AD29-AD28</f>
        <v>4.6950969729551463e-06</v>
      </c>
      <c r="AF28">
        <f>IF(ABS(AE28)*7^3&lt;H28,1,0)</f>
        <v>0</v>
      </c>
    </row>
    <row r="29">
      <c r="A29" t="n">
        <v>45</v>
      </c>
      <c r="B29">
        <f>Inputs!C31</f>
        <v/>
      </c>
      <c r="C29">
        <f>Inputs!B31</f>
        <v/>
      </c>
      <c r="D29">
        <f>Inputs!D31</f>
        <v/>
      </c>
      <c r="F29">
        <f>A29</f>
        <v/>
      </c>
      <c r="G29">
        <f>D29</f>
        <v>0.001638211852653575</v>
      </c>
      <c r="H29">
        <f>$U$10+$U$11*(F29-$U$2)+$U$12*O29+$U$13*P29+$U$14*Q29+$U$15*R29</f>
        <v>0.0016920244014122865</v>
      </c>
      <c r="I29">
        <f>MAX($F29-$U$2,0)^3</f>
        <v>15625</v>
      </c>
      <c r="J29">
        <f>MAX($F29-$U$4,0)^3</f>
        <v>4913</v>
      </c>
      <c r="K29">
        <f>MAX($F29-$U$5,0)^3</f>
        <v>729</v>
      </c>
      <c r="L29">
        <f>MAX($F29-$U$6,0)^3</f>
        <v>1</v>
      </c>
      <c r="M29">
        <f>MAX($F29-$U$7,0)^3</f>
        <v>0</v>
      </c>
      <c r="N29">
        <f>MAX($F29-$U$8,0)^3</f>
        <v>0</v>
      </c>
      <c r="O29">
        <f>I29-($U$8-$U$2)/($U$8-$U$7)*M29+($U$7-$U$2)/($U$8-$U$7)*N29</f>
        <v>15625</v>
      </c>
      <c r="P29">
        <f>J29-($U$8-$U$4)/($U$8-$U$7)*M29+($U$7-$U$4)/($U$8-$U$7)*N29</f>
        <v>4913</v>
      </c>
      <c r="Q29">
        <f>K29-($U$8-$U$5)/($U$8-$U$7)*M29+($U$7-$U$5)/($U$8-$U$7)*N29</f>
        <v>729</v>
      </c>
      <c r="R29">
        <f>L29-($U$8-$U$6)/($U$8-$U$7)*M29+($U$7-$U$6)/($U$8-$U$7)*N29</f>
        <v>1</v>
      </c>
      <c r="AB29">
        <f>(B29-C29*H29)^2/(C29*H29)</f>
        <v>0.51615355538016017</v>
      </c>
      <c r="AC29">
        <f>H30-H29</f>
        <v>0.00010774680833145769</v>
      </c>
      <c r="AD29">
        <f>AC30-AC29</f>
        <v>9.7029320916706616e-06</v>
      </c>
      <c r="AE29">
        <f>AD30-AD29</f>
        <v>4.6950969729562305e-06</v>
      </c>
      <c r="AF29">
        <f>IF(ABS(AE29)*7^3&lt;H29,1,0)</f>
        <v>1</v>
      </c>
    </row>
    <row r="30">
      <c r="A30" t="n">
        <v>46</v>
      </c>
      <c r="B30">
        <f>Inputs!C32</f>
        <v/>
      </c>
      <c r="C30">
        <f>Inputs!B32</f>
        <v/>
      </c>
      <c r="D30">
        <f>Inputs!D32</f>
        <v/>
      </c>
      <c r="F30">
        <f>A30</f>
        <v/>
      </c>
      <c r="G30">
        <f>D30</f>
        <v>0.0017196929004736621</v>
      </c>
      <c r="H30">
        <f>$U$10+$U$11*(F30-$U$2)+$U$12*O30+$U$13*P30+$U$14*Q30+$U$15*R30</f>
        <v>0.0017997712097437442</v>
      </c>
      <c r="I30">
        <f>MAX($F30-$U$2,0)^3</f>
        <v>17576</v>
      </c>
      <c r="J30">
        <f>MAX($F30-$U$4,0)^3</f>
        <v>5832</v>
      </c>
      <c r="K30">
        <f>MAX($F30-$U$5,0)^3</f>
        <v>1000</v>
      </c>
      <c r="L30">
        <f>MAX($F30-$U$6,0)^3</f>
        <v>8</v>
      </c>
      <c r="M30">
        <f>MAX($F30-$U$7,0)^3</f>
        <v>0</v>
      </c>
      <c r="N30">
        <f>MAX($F30-$U$8,0)^3</f>
        <v>0</v>
      </c>
      <c r="O30">
        <f>I30-($U$8-$U$2)/($U$8-$U$7)*M30+($U$7-$U$2)/($U$8-$U$7)*N30</f>
        <v>17576</v>
      </c>
      <c r="P30">
        <f>J30-($U$8-$U$4)/($U$8-$U$7)*M30+($U$7-$U$4)/($U$8-$U$7)*N30</f>
        <v>5832</v>
      </c>
      <c r="Q30">
        <f>K30-($U$8-$U$5)/($U$8-$U$7)*M30+($U$7-$U$5)/($U$8-$U$7)*N30</f>
        <v>1000</v>
      </c>
      <c r="R30">
        <f>L30-($U$8-$U$6)/($U$8-$U$7)*M30+($U$7-$U$6)/($U$8-$U$7)*N30</f>
        <v>8</v>
      </c>
      <c r="AB30">
        <f>(B30-C30*H30)^2/(C30*H30)</f>
        <v>1.0526320655382411</v>
      </c>
      <c r="AC30">
        <f>H31-H30</f>
        <v>0.00011744974042312835</v>
      </c>
      <c r="AD30">
        <f>AC31-AC30</f>
        <v>1.4398029064626892e-05</v>
      </c>
      <c r="AE30">
        <f>AD31-AD30</f>
        <v>4.6950969729562305e-06</v>
      </c>
      <c r="AF30">
        <f>IF(ABS(AE30)*7^3&lt;H30,1,0)</f>
        <v>1</v>
      </c>
    </row>
    <row r="31">
      <c r="A31" t="n">
        <v>47</v>
      </c>
      <c r="B31">
        <f>Inputs!C33</f>
        <v/>
      </c>
      <c r="C31">
        <f>Inputs!B33</f>
        <v/>
      </c>
      <c r="D31">
        <f>Inputs!D33</f>
        <v/>
      </c>
      <c r="F31">
        <f>A31</f>
        <v/>
      </c>
      <c r="G31">
        <f>D31</f>
        <v>0.0018615623291415601</v>
      </c>
      <c r="H31">
        <f>$U$10+$U$11*(F31-$U$2)+$U$12*O31+$U$13*P31+$U$14*Q31+$U$15*R31</f>
        <v>0.0019172209501668726</v>
      </c>
      <c r="I31">
        <f>MAX($F31-$U$2,0)^3</f>
        <v>19683</v>
      </c>
      <c r="J31">
        <f>MAX($F31-$U$4,0)^3</f>
        <v>6859</v>
      </c>
      <c r="K31">
        <f>MAX($F31-$U$5,0)^3</f>
        <v>1331</v>
      </c>
      <c r="L31">
        <f>MAX($F31-$U$6,0)^3</f>
        <v>27</v>
      </c>
      <c r="M31">
        <f>MAX($F31-$U$7,0)^3</f>
        <v>0</v>
      </c>
      <c r="N31">
        <f>MAX($F31-$U$8,0)^3</f>
        <v>0</v>
      </c>
      <c r="O31">
        <f>I31-($U$8-$U$2)/($U$8-$U$7)*M31+($U$7-$U$2)/($U$8-$U$7)*N31</f>
        <v>19683</v>
      </c>
      <c r="P31">
        <f>J31-($U$8-$U$4)/($U$8-$U$7)*M31+($U$7-$U$4)/($U$8-$U$7)*N31</f>
        <v>6859</v>
      </c>
      <c r="Q31">
        <f>K31-($U$8-$U$5)/($U$8-$U$7)*M31+($U$7-$U$5)/($U$8-$U$7)*N31</f>
        <v>1331</v>
      </c>
      <c r="R31">
        <f>L31-($U$8-$U$6)/($U$8-$U$7)*M31+($U$7-$U$6)/($U$8-$U$7)*N31</f>
        <v>27</v>
      </c>
      <c r="AB31">
        <f>(B31-C31*H31)^2/(C31*H31)</f>
        <v>0.4670311454176892</v>
      </c>
      <c r="AC31">
        <f>H32-H31</f>
        <v>0.00013184776948775524</v>
      </c>
      <c r="AD31">
        <f>AC32-AC31</f>
        <v>1.9093126037583123e-05</v>
      </c>
      <c r="AE31">
        <f>AD32-AD31</f>
        <v>4.6950969729551463e-06</v>
      </c>
      <c r="AF31">
        <f>IF(ABS(AE31)*7^3&lt;H31,1,0)</f>
        <v>1</v>
      </c>
    </row>
    <row r="32">
      <c r="A32" t="n">
        <v>48</v>
      </c>
      <c r="B32">
        <f>Inputs!C34</f>
        <v/>
      </c>
      <c r="C32">
        <f>Inputs!B34</f>
        <v/>
      </c>
      <c r="D32">
        <f>Inputs!D34</f>
        <v/>
      </c>
      <c r="F32">
        <f>A32</f>
        <v/>
      </c>
      <c r="G32">
        <f>D32</f>
        <v>0.0022393923340638506</v>
      </c>
      <c r="H32">
        <f>$U$10+$U$11*(F32-$U$2)+$U$12*O32+$U$13*P32+$U$14*Q32+$U$15*R32</f>
        <v>0.0020490687196546278</v>
      </c>
      <c r="I32">
        <f>MAX($F32-$U$2,0)^3</f>
        <v>21952</v>
      </c>
      <c r="J32">
        <f>MAX($F32-$U$4,0)^3</f>
        <v>8000</v>
      </c>
      <c r="K32">
        <f>MAX($F32-$U$5,0)^3</f>
        <v>1728</v>
      </c>
      <c r="L32">
        <f>MAX($F32-$U$6,0)^3</f>
        <v>64</v>
      </c>
      <c r="M32">
        <f>MAX($F32-$U$7,0)^3</f>
        <v>0</v>
      </c>
      <c r="N32">
        <f>MAX($F32-$U$8,0)^3</f>
        <v>0</v>
      </c>
      <c r="O32">
        <f>I32-($U$8-$U$2)/($U$8-$U$7)*M32+($U$7-$U$2)/($U$8-$U$7)*N32</f>
        <v>21952</v>
      </c>
      <c r="P32">
        <f>J32-($U$8-$U$4)/($U$8-$U$7)*M32+($U$7-$U$4)/($U$8-$U$7)*N32</f>
        <v>8000</v>
      </c>
      <c r="Q32">
        <f>K32-($U$8-$U$5)/($U$8-$U$7)*M32+($U$7-$U$5)/($U$8-$U$7)*N32</f>
        <v>1728</v>
      </c>
      <c r="R32">
        <f>L32-($U$8-$U$6)/($U$8-$U$7)*M32+($U$7-$U$6)/($U$8-$U$7)*N32</f>
        <v>64</v>
      </c>
      <c r="AB32">
        <f>(B32-C32*H32)^2/(C32*H32)</f>
        <v>5.0291271288692139</v>
      </c>
      <c r="AC32">
        <f>H33-H32</f>
        <v>0.00015094089552533836</v>
      </c>
      <c r="AD32">
        <f>AC33-AC32</f>
        <v>2.3788223010538269e-05</v>
      </c>
      <c r="AE32">
        <f>AD33-AD32</f>
        <v>4.6950969729560137e-06</v>
      </c>
      <c r="AF32">
        <f>IF(ABS(AE32)*7^3&lt;H32,1,0)</f>
        <v>1</v>
      </c>
    </row>
    <row r="33">
      <c r="A33" t="n">
        <v>49</v>
      </c>
      <c r="B33">
        <f>Inputs!C35</f>
        <v/>
      </c>
      <c r="C33">
        <f>Inputs!B35</f>
        <v/>
      </c>
      <c r="D33">
        <f>Inputs!D35</f>
        <v/>
      </c>
      <c r="F33">
        <f>A33</f>
        <v/>
      </c>
      <c r="G33">
        <f>D33</f>
        <v>0.0023735603733439992</v>
      </c>
      <c r="H33">
        <f>$U$10+$U$11*(F33-$U$2)+$U$12*O33+$U$13*P33+$U$14*Q33+$U$15*R33</f>
        <v>0.0022000096151799662</v>
      </c>
      <c r="I33">
        <f>MAX($F33-$U$2,0)^3</f>
        <v>24389</v>
      </c>
      <c r="J33">
        <f>MAX($F33-$U$4,0)^3</f>
        <v>9261</v>
      </c>
      <c r="K33">
        <f>MAX($F33-$U$5,0)^3</f>
        <v>2197</v>
      </c>
      <c r="L33">
        <f>MAX($F33-$U$6,0)^3</f>
        <v>125</v>
      </c>
      <c r="M33">
        <f>MAX($F33-$U$7,0)^3</f>
        <v>0</v>
      </c>
      <c r="N33">
        <f>MAX($F33-$U$8,0)^3</f>
        <v>0</v>
      </c>
      <c r="O33">
        <f>I33-($U$8-$U$2)/($U$8-$U$7)*M33+($U$7-$U$2)/($U$8-$U$7)*N33</f>
        <v>24389</v>
      </c>
      <c r="P33">
        <f>J33-($U$8-$U$4)/($U$8-$U$7)*M33+($U$7-$U$4)/($U$8-$U$7)*N33</f>
        <v>9261</v>
      </c>
      <c r="Q33">
        <f>K33-($U$8-$U$5)/($U$8-$U$7)*M33+($U$7-$U$5)/($U$8-$U$7)*N33</f>
        <v>2197</v>
      </c>
      <c r="R33">
        <f>L33-($U$8-$U$6)/($U$8-$U$7)*M33+($U$7-$U$6)/($U$8-$U$7)*N33</f>
        <v>125</v>
      </c>
      <c r="AB33">
        <f>(B33-C33*H33)^2/(C33*H33)</f>
        <v>3.8419752455373199</v>
      </c>
      <c r="AC33">
        <f>H34-H33</f>
        <v>0.00017472911853587663</v>
      </c>
      <c r="AD33">
        <f>AC34-AC33</f>
        <v>2.8483319983494283e-05</v>
      </c>
      <c r="AE33">
        <f>AD34-AD33</f>
        <v>4.6950969729560137e-06</v>
      </c>
      <c r="AF33">
        <f>IF(ABS(AE33)*7^3&lt;H33,1,0)</f>
        <v>1</v>
      </c>
    </row>
    <row r="34">
      <c r="A34" t="n">
        <v>50</v>
      </c>
      <c r="B34">
        <f>Inputs!C36</f>
        <v/>
      </c>
      <c r="C34">
        <f>Inputs!B36</f>
        <v/>
      </c>
      <c r="D34">
        <f>Inputs!D36</f>
        <v/>
      </c>
      <c r="F34">
        <f>A34</f>
        <v/>
      </c>
      <c r="G34">
        <f>D34</f>
        <v>0.0023258811432743955</v>
      </c>
      <c r="H34">
        <f>$U$10+$U$11*(F34-$U$2)+$U$12*O34+$U$13*P34+$U$14*Q34+$U$15*R34</f>
        <v>0.0023747387337158428</v>
      </c>
      <c r="I34">
        <f>MAX($F34-$U$2,0)^3</f>
        <v>27000</v>
      </c>
      <c r="J34">
        <f>MAX($F34-$U$4,0)^3</f>
        <v>10648</v>
      </c>
      <c r="K34">
        <f>MAX($F34-$U$5,0)^3</f>
        <v>2744</v>
      </c>
      <c r="L34">
        <f>MAX($F34-$U$6,0)^3</f>
        <v>216</v>
      </c>
      <c r="M34">
        <f>MAX($F34-$U$7,0)^3</f>
        <v>0</v>
      </c>
      <c r="N34">
        <f>MAX($F34-$U$8,0)^3</f>
        <v>0</v>
      </c>
      <c r="O34">
        <f>I34-($U$8-$U$2)/($U$8-$U$7)*M34+($U$7-$U$2)/($U$8-$U$7)*N34</f>
        <v>27000</v>
      </c>
      <c r="P34">
        <f>J34-($U$8-$U$4)/($U$8-$U$7)*M34+($U$7-$U$4)/($U$8-$U$7)*N34</f>
        <v>10648</v>
      </c>
      <c r="Q34">
        <f>K34-($U$8-$U$5)/($U$8-$U$7)*M34+($U$7-$U$5)/($U$8-$U$7)*N34</f>
        <v>2744</v>
      </c>
      <c r="R34">
        <f>L34-($U$8-$U$6)/($U$8-$U$7)*M34+($U$7-$U$6)/($U$8-$U$7)*N34</f>
        <v>216</v>
      </c>
      <c r="AB34">
        <f>(B34-C34*H34)^2/(C34*H34)</f>
        <v>0.27576291922796997</v>
      </c>
      <c r="AC34">
        <f>H35-H34</f>
        <v>0.00020321243851937091</v>
      </c>
      <c r="AD34">
        <f>AC35-AC34</f>
        <v>3.3178416956450296e-05</v>
      </c>
      <c r="AE34">
        <f>AD35-AD34</f>
        <v>3.1235492706006319e-06</v>
      </c>
      <c r="AF34">
        <f>IF(ABS(AE34)*7^3&lt;H34,1,0)</f>
        <v>1</v>
      </c>
    </row>
    <row r="35">
      <c r="A35" t="n">
        <v>51</v>
      </c>
      <c r="B35">
        <f>Inputs!C37</f>
        <v/>
      </c>
      <c r="C35">
        <f>Inputs!B37</f>
        <v/>
      </c>
      <c r="D35">
        <f>Inputs!D37</f>
        <v/>
      </c>
      <c r="F35">
        <f>A35</f>
        <v/>
      </c>
      <c r="G35">
        <f>D35</f>
        <v>0.0025988698254625527</v>
      </c>
      <c r="H35">
        <f>$U$10+$U$11*(F35-$U$2)+$U$12*O35+$U$13*P35+$U$14*Q35+$U$15*R35</f>
        <v>0.0025779511722352137</v>
      </c>
      <c r="I35">
        <f>MAX($F35-$U$2,0)^3</f>
        <v>29791</v>
      </c>
      <c r="J35">
        <f>MAX($F35-$U$4,0)^3</f>
        <v>12167</v>
      </c>
      <c r="K35">
        <f>MAX($F35-$U$5,0)^3</f>
        <v>3375</v>
      </c>
      <c r="L35">
        <f>MAX($F35-$U$6,0)^3</f>
        <v>343</v>
      </c>
      <c r="M35">
        <f>MAX($F35-$U$7,0)^3</f>
        <v>0</v>
      </c>
      <c r="N35">
        <f>MAX($F35-$U$8,0)^3</f>
        <v>0</v>
      </c>
      <c r="O35">
        <f>I35-($U$8-$U$2)/($U$8-$U$7)*M35+($U$7-$U$2)/($U$8-$U$7)*N35</f>
        <v>29791</v>
      </c>
      <c r="P35">
        <f>J35-($U$8-$U$4)/($U$8-$U$7)*M35+($U$7-$U$4)/($U$8-$U$7)*N35</f>
        <v>12167</v>
      </c>
      <c r="Q35">
        <f>K35-($U$8-$U$5)/($U$8-$U$7)*M35+($U$7-$U$5)/($U$8-$U$7)*N35</f>
        <v>3375</v>
      </c>
      <c r="R35">
        <f>L35-($U$8-$U$6)/($U$8-$U$7)*M35+($U$7-$U$6)/($U$8-$U$7)*N35</f>
        <v>343</v>
      </c>
      <c r="AB35">
        <f>(B35-C35*H35)^2/(C35*H35)</f>
        <v>0.045659915635484258</v>
      </c>
      <c r="AC35">
        <f>H36-H35</f>
        <v>0.00023639085547582121</v>
      </c>
      <c r="AD35">
        <f>AC36-AC35</f>
        <v>3.6301966227050928e-05</v>
      </c>
      <c r="AE35">
        <f>AD36-AD35</f>
        <v>-3.1626415388208949e-06</v>
      </c>
      <c r="AF35">
        <f>IF(ABS(AE35)*7^3&lt;H35,1,0)</f>
        <v>1</v>
      </c>
    </row>
    <row r="36">
      <c r="A36" t="n">
        <v>52</v>
      </c>
      <c r="B36">
        <f>Inputs!C38</f>
        <v/>
      </c>
      <c r="C36">
        <f>Inputs!B38</f>
        <v/>
      </c>
      <c r="D36">
        <f>Inputs!D38</f>
        <v/>
      </c>
      <c r="F36">
        <f>A36</f>
        <v/>
      </c>
      <c r="G36">
        <f>D36</f>
        <v>0.0028143420277110358</v>
      </c>
      <c r="H36">
        <f>$U$10+$U$11*(F36-$U$2)+$U$12*O36+$U$13*P36+$U$14*Q36+$U$15*R36</f>
        <v>0.0028143420277110349</v>
      </c>
      <c r="I36">
        <f>MAX($F36-$U$2,0)^3</f>
        <v>32768</v>
      </c>
      <c r="J36">
        <f>MAX($F36-$U$4,0)^3</f>
        <v>13824</v>
      </c>
      <c r="K36">
        <f>MAX($F36-$U$5,0)^3</f>
        <v>4096</v>
      </c>
      <c r="L36">
        <f>MAX($F36-$U$6,0)^3</f>
        <v>512</v>
      </c>
      <c r="M36">
        <f>MAX($F36-$U$7,0)^3</f>
        <v>0</v>
      </c>
      <c r="N36">
        <f>MAX($F36-$U$8,0)^3</f>
        <v>0</v>
      </c>
      <c r="O36">
        <f>I36-($U$8-$U$2)/($U$8-$U$7)*M36+($U$7-$U$2)/($U$8-$U$7)*N36</f>
        <v>32768</v>
      </c>
      <c r="P36">
        <f>J36-($U$8-$U$4)/($U$8-$U$7)*M36+($U$7-$U$4)/($U$8-$U$7)*N36</f>
        <v>13824</v>
      </c>
      <c r="Q36">
        <f>K36-($U$8-$U$5)/($U$8-$U$7)*M36+($U$7-$U$5)/($U$8-$U$7)*N36</f>
        <v>4096</v>
      </c>
      <c r="R36">
        <f>L36-($U$8-$U$6)/($U$8-$U$7)*M36+($U$7-$U$6)/($U$8-$U$7)*N36</f>
        <v>512</v>
      </c>
      <c r="AB36">
        <f>(B36-C36*H36)^2/(C36*H36)</f>
        <v>6.9200214545187651e-29</v>
      </c>
      <c r="AC36">
        <f>H37-H36</f>
        <v>0.00027269282170287214</v>
      </c>
      <c r="AD36">
        <f>AC37-AC36</f>
        <v>3.3139324688230033e-05</v>
      </c>
      <c r="AE36">
        <f>AD37-AD36</f>
        <v>-4.7341892411767103e-06</v>
      </c>
      <c r="AF36">
        <f>IF(ABS(AE36)*7^3&lt;H36,1,0)</f>
        <v>1</v>
      </c>
    </row>
    <row r="37">
      <c r="A37" t="n">
        <v>53</v>
      </c>
      <c r="B37">
        <f>Inputs!C39</f>
        <v/>
      </c>
      <c r="C37">
        <f>Inputs!B39</f>
        <v/>
      </c>
      <c r="D37">
        <f>Inputs!D39</f>
        <v/>
      </c>
      <c r="F37">
        <f>A37</f>
        <v/>
      </c>
      <c r="G37">
        <f>D37</f>
        <v>0.0032163946769338098</v>
      </c>
      <c r="H37">
        <f>$U$10+$U$11*(F37-$U$2)+$U$12*O37+$U$13*P37+$U$14*Q37+$U$15*R37</f>
        <v>0.0030870348494139071</v>
      </c>
      <c r="I37">
        <f>MAX($F37-$U$2,0)^3</f>
        <v>35937</v>
      </c>
      <c r="J37">
        <f>MAX($F37-$U$4,0)^3</f>
        <v>15625</v>
      </c>
      <c r="K37">
        <f>MAX($F37-$U$5,0)^3</f>
        <v>4913</v>
      </c>
      <c r="L37">
        <f>MAX($F37-$U$6,0)^3</f>
        <v>729</v>
      </c>
      <c r="M37">
        <f>MAX($F37-$U$7,0)^3</f>
        <v>1</v>
      </c>
      <c r="N37">
        <f>MAX($F37-$U$8,0)^3</f>
        <v>0</v>
      </c>
      <c r="O37">
        <f>I37-($U$8-$U$2)/($U$8-$U$7)*M37+($U$7-$U$2)/($U$8-$U$7)*N37</f>
        <v>35932</v>
      </c>
      <c r="P37">
        <f>J37-($U$8-$U$4)/($U$8-$U$7)*M37+($U$7-$U$4)/($U$8-$U$7)*N37</f>
        <v>15621</v>
      </c>
      <c r="Q37">
        <f>K37-($U$8-$U$5)/($U$8-$U$7)*M37+($U$7-$U$5)/($U$8-$U$7)*N37</f>
        <v>4910</v>
      </c>
      <c r="R37">
        <f>L37-($U$8-$U$6)/($U$8-$U$7)*M37+($U$7-$U$6)/($U$8-$U$7)*N37</f>
        <v>727</v>
      </c>
      <c r="AB37">
        <f>(B37-C37*H37)^2/(C37*H37)</f>
        <v>1.4158556344701683</v>
      </c>
      <c r="AC37">
        <f>H38-H37</f>
        <v>0.00030583214639110217</v>
      </c>
      <c r="AD37">
        <f>AC38-AC37</f>
        <v>2.8405135447053323e-05</v>
      </c>
      <c r="AE37">
        <f>AD38-AD37</f>
        <v>-4.7341892411741082e-06</v>
      </c>
      <c r="AF37">
        <f>IF(ABS(AE37)*7^3&lt;H37,1,0)</f>
        <v>1</v>
      </c>
    </row>
    <row r="38">
      <c r="A38" t="n">
        <v>54</v>
      </c>
      <c r="B38">
        <f>Inputs!C40</f>
        <v/>
      </c>
      <c r="C38">
        <f>Inputs!B40</f>
        <v/>
      </c>
      <c r="D38">
        <f>Inputs!D40</f>
        <v/>
      </c>
      <c r="F38">
        <f>A38</f>
        <v/>
      </c>
      <c r="G38">
        <f>D38</f>
        <v>0.0033622121093736033</v>
      </c>
      <c r="H38">
        <f>$U$10+$U$11*(F38-$U$2)+$U$12*O38+$U$13*P38+$U$14*Q38+$U$15*R38</f>
        <v>0.0033928669958050092</v>
      </c>
      <c r="I38">
        <f>MAX($F38-$U$2,0)^3</f>
        <v>39304</v>
      </c>
      <c r="J38">
        <f>MAX($F38-$U$4,0)^3</f>
        <v>17576</v>
      </c>
      <c r="K38">
        <f>MAX($F38-$U$5,0)^3</f>
        <v>5832</v>
      </c>
      <c r="L38">
        <f>MAX($F38-$U$6,0)^3</f>
        <v>1000</v>
      </c>
      <c r="M38">
        <f>MAX($F38-$U$7,0)^3</f>
        <v>8</v>
      </c>
      <c r="N38">
        <f>MAX($F38-$U$8,0)^3</f>
        <v>0</v>
      </c>
      <c r="O38">
        <f>I38-($U$8-$U$2)/($U$8-$U$7)*M38+($U$7-$U$2)/($U$8-$U$7)*N38</f>
        <v>39264</v>
      </c>
      <c r="P38">
        <f>J38-($U$8-$U$4)/($U$8-$U$7)*M38+($U$7-$U$4)/($U$8-$U$7)*N38</f>
        <v>17544</v>
      </c>
      <c r="Q38">
        <f>K38-($U$8-$U$5)/($U$8-$U$7)*M38+($U$7-$U$5)/($U$8-$U$7)*N38</f>
        <v>5808</v>
      </c>
      <c r="R38">
        <f>L38-($U$8-$U$6)/($U$8-$U$7)*M38+($U$7-$U$6)/($U$8-$U$7)*N38</f>
        <v>984</v>
      </c>
      <c r="AB38">
        <f>(B38-C38*H38)^2/(C38*H38)</f>
        <v>0.071264590168013175</v>
      </c>
      <c r="AC38">
        <f>H39-H38</f>
        <v>0.00033423728183815549</v>
      </c>
      <c r="AD38">
        <f>AC39-AC38</f>
        <v>2.3670946205879215e-05</v>
      </c>
      <c r="AE38">
        <f>AD39-AD38</f>
        <v>-4.7341892411758429e-06</v>
      </c>
      <c r="AF38">
        <f>IF(ABS(AE38)*7^3&lt;H38,1,0)</f>
        <v>1</v>
      </c>
    </row>
    <row r="39">
      <c r="A39" t="n">
        <v>55</v>
      </c>
      <c r="B39">
        <f>Inputs!C41</f>
        <v/>
      </c>
      <c r="C39">
        <f>Inputs!B41</f>
        <v/>
      </c>
      <c r="D39">
        <f>Inputs!D41</f>
        <v/>
      </c>
      <c r="F39">
        <f>A39</f>
        <v/>
      </c>
      <c r="G39">
        <f>D39</f>
        <v>0.0038629757968948477</v>
      </c>
      <c r="H39">
        <f>$U$10+$U$11*(F39-$U$2)+$U$12*O39+$U$13*P39+$U$14*Q39+$U$15*R39</f>
        <v>0.0037271042776431647</v>
      </c>
      <c r="I39">
        <f>MAX($F39-$U$2,0)^3</f>
        <v>42875</v>
      </c>
      <c r="J39">
        <f>MAX($F39-$U$4,0)^3</f>
        <v>19683</v>
      </c>
      <c r="K39">
        <f>MAX($F39-$U$5,0)^3</f>
        <v>6859</v>
      </c>
      <c r="L39">
        <f>MAX($F39-$U$6,0)^3</f>
        <v>1331</v>
      </c>
      <c r="M39">
        <f>MAX($F39-$U$7,0)^3</f>
        <v>27</v>
      </c>
      <c r="N39">
        <f>MAX($F39-$U$8,0)^3</f>
        <v>0</v>
      </c>
      <c r="O39">
        <f>I39-($U$8-$U$2)/($U$8-$U$7)*M39+($U$7-$U$2)/($U$8-$U$7)*N39</f>
        <v>42740</v>
      </c>
      <c r="P39">
        <f>J39-($U$8-$U$4)/($U$8-$U$7)*M39+($U$7-$U$4)/($U$8-$U$7)*N39</f>
        <v>19575</v>
      </c>
      <c r="Q39">
        <f>K39-($U$8-$U$5)/($U$8-$U$7)*M39+($U$7-$U$5)/($U$8-$U$7)*N39</f>
        <v>6778</v>
      </c>
      <c r="R39">
        <f>L39-($U$8-$U$6)/($U$8-$U$7)*M39+($U$7-$U$6)/($U$8-$U$7)*N39</f>
        <v>1277</v>
      </c>
      <c r="AB39">
        <f>(B39-C39*H39)^2/(C39*H39)</f>
        <v>1.2554366948528697</v>
      </c>
      <c r="AC39">
        <f>H40-H39</f>
        <v>0.00035790822804403471</v>
      </c>
      <c r="AD39">
        <f>AC40-AC39</f>
        <v>1.8936756964703372e-05</v>
      </c>
      <c r="AE39">
        <f>AD40-AD39</f>
        <v>-4.7341892411767103e-06</v>
      </c>
      <c r="AF39">
        <f>IF(ABS(AE39)*7^3&lt;H39,1,0)</f>
        <v>1</v>
      </c>
    </row>
    <row r="40">
      <c r="A40" t="n">
        <v>56</v>
      </c>
      <c r="B40">
        <f>Inputs!C42</f>
        <v/>
      </c>
      <c r="C40">
        <f>Inputs!B42</f>
        <v/>
      </c>
      <c r="D40">
        <f>Inputs!D42</f>
        <v/>
      </c>
      <c r="F40">
        <f>A40</f>
        <v/>
      </c>
      <c r="G40">
        <f>D40</f>
        <v>0.0038908645975353879</v>
      </c>
      <c r="H40">
        <f>$U$10+$U$11*(F40-$U$2)+$U$12*O40+$U$13*P40+$U$14*Q40+$U$15*R40</f>
        <v>0.0040850125056871994</v>
      </c>
      <c r="I40">
        <f>MAX($F40-$U$2,0)^3</f>
        <v>46656</v>
      </c>
      <c r="J40">
        <f>MAX($F40-$U$4,0)^3</f>
        <v>21952</v>
      </c>
      <c r="K40">
        <f>MAX($F40-$U$5,0)^3</f>
        <v>8000</v>
      </c>
      <c r="L40">
        <f>MAX($F40-$U$6,0)^3</f>
        <v>1728</v>
      </c>
      <c r="M40">
        <f>MAX($F40-$U$7,0)^3</f>
        <v>64</v>
      </c>
      <c r="N40">
        <f>MAX($F40-$U$8,0)^3</f>
        <v>0</v>
      </c>
      <c r="O40">
        <f>I40-($U$8-$U$2)/($U$8-$U$7)*M40+($U$7-$U$2)/($U$8-$U$7)*N40</f>
        <v>46336</v>
      </c>
      <c r="P40">
        <f>J40-($U$8-$U$4)/($U$8-$U$7)*M40+($U$7-$U$4)/($U$8-$U$7)*N40</f>
        <v>21696</v>
      </c>
      <c r="Q40">
        <f>K40-($U$8-$U$5)/($U$8-$U$7)*M40+($U$7-$U$5)/($U$8-$U$7)*N40</f>
        <v>7808</v>
      </c>
      <c r="R40">
        <f>L40-($U$8-$U$6)/($U$8-$U$7)*M40+($U$7-$U$6)/($U$8-$U$7)*N40</f>
        <v>1600</v>
      </c>
      <c r="AB40">
        <f>(B40-C40*H40)^2/(C40*H40)</f>
        <v>2.3030258975096474</v>
      </c>
      <c r="AC40">
        <f>H41-H40</f>
        <v>0.00037684498500873808</v>
      </c>
      <c r="AD40">
        <f>AC41-AC40</f>
        <v>1.4202567723526661e-05</v>
      </c>
      <c r="AE40">
        <f>AD41-AD40</f>
        <v>-4.7341892411741082e-06</v>
      </c>
      <c r="AF40">
        <f>IF(ABS(AE40)*7^3&lt;H40,1,0)</f>
        <v>1</v>
      </c>
    </row>
    <row r="41">
      <c r="A41" t="n">
        <v>57</v>
      </c>
      <c r="B41">
        <f>Inputs!C43</f>
        <v/>
      </c>
      <c r="C41">
        <f>Inputs!B43</f>
        <v/>
      </c>
      <c r="D41">
        <f>Inputs!D43</f>
        <v/>
      </c>
      <c r="F41">
        <f>A41</f>
        <v/>
      </c>
      <c r="G41">
        <f>D41</f>
        <v>0.0041738168310710751</v>
      </c>
      <c r="H41">
        <f>$U$10+$U$11*(F41-$U$2)+$U$12*O41+$U$13*P41+$U$14*Q41+$U$15*R41</f>
        <v>0.0044618574906959375</v>
      </c>
      <c r="I41">
        <f>MAX($F41-$U$2,0)^3</f>
        <v>50653</v>
      </c>
      <c r="J41">
        <f>MAX($F41-$U$4,0)^3</f>
        <v>24389</v>
      </c>
      <c r="K41">
        <f>MAX($F41-$U$5,0)^3</f>
        <v>9261</v>
      </c>
      <c r="L41">
        <f>MAX($F41-$U$6,0)^3</f>
        <v>2197</v>
      </c>
      <c r="M41">
        <f>MAX($F41-$U$7,0)^3</f>
        <v>125</v>
      </c>
      <c r="N41">
        <f>MAX($F41-$U$8,0)^3</f>
        <v>0</v>
      </c>
      <c r="O41">
        <f>I41-($U$8-$U$2)/($U$8-$U$7)*M41+($U$7-$U$2)/($U$8-$U$7)*N41</f>
        <v>50028</v>
      </c>
      <c r="P41">
        <f>J41-($U$8-$U$4)/($U$8-$U$7)*M41+($U$7-$U$4)/($U$8-$U$7)*N41</f>
        <v>23889</v>
      </c>
      <c r="Q41">
        <f>K41-($U$8-$U$5)/($U$8-$U$7)*M41+($U$7-$U$5)/($U$8-$U$7)*N41</f>
        <v>8886</v>
      </c>
      <c r="R41">
        <f>L41-($U$8-$U$6)/($U$8-$U$7)*M41+($U$7-$U$6)/($U$8-$U$7)*N41</f>
        <v>1947</v>
      </c>
      <c r="AB41">
        <f>(B41-C41*H41)^2/(C41*H41)</f>
        <v>4.6606250932388305</v>
      </c>
      <c r="AC41">
        <f>H42-H41</f>
        <v>0.00039104755273226474</v>
      </c>
      <c r="AD41">
        <f>AC42-AC41</f>
        <v>9.4683784823525532e-06</v>
      </c>
    </row>
    <row r="42">
      <c r="A42" t="n">
        <v>58</v>
      </c>
      <c r="B42">
        <f>Inputs!C44</f>
        <v/>
      </c>
      <c r="C42">
        <f>Inputs!B44</f>
        <v/>
      </c>
      <c r="D42">
        <f>Inputs!D44</f>
        <v/>
      </c>
      <c r="F42">
        <f>A42</f>
        <v/>
      </c>
      <c r="G42">
        <f>D42</f>
        <v>0.0048844868195149251</v>
      </c>
      <c r="H42">
        <f>$U$10+$U$11*(F42-$U$2)+$U$12*O42+$U$13*P42+$U$14*Q42+$U$15*R42</f>
        <v>0.0048529050434282022</v>
      </c>
      <c r="I42">
        <f>MAX($F42-$U$2,0)^3</f>
        <v>54872</v>
      </c>
      <c r="J42">
        <f>MAX($F42-$U$4,0)^3</f>
        <v>27000</v>
      </c>
      <c r="K42">
        <f>MAX($F42-$U$5,0)^3</f>
        <v>10648</v>
      </c>
      <c r="L42">
        <f>MAX($F42-$U$6,0)^3</f>
        <v>2744</v>
      </c>
      <c r="M42">
        <f>MAX($F42-$U$7,0)^3</f>
        <v>216</v>
      </c>
      <c r="N42">
        <f>MAX($F42-$U$8,0)^3</f>
        <v>0</v>
      </c>
      <c r="O42">
        <f>I42-($U$8-$U$2)/($U$8-$U$7)*M42+($U$7-$U$2)/($U$8-$U$7)*N42</f>
        <v>53792</v>
      </c>
      <c r="P42">
        <f>J42-($U$8-$U$4)/($U$8-$U$7)*M42+($U$7-$U$4)/($U$8-$U$7)*N42</f>
        <v>26136</v>
      </c>
      <c r="Q42">
        <f>K42-($U$8-$U$5)/($U$8-$U$7)*M42+($U$7-$U$5)/($U$8-$U$7)*N42</f>
        <v>10000</v>
      </c>
      <c r="R42">
        <f>L42-($U$8-$U$6)/($U$8-$U$7)*M42+($U$7-$U$6)/($U$8-$U$7)*N42</f>
        <v>2312</v>
      </c>
      <c r="AB42">
        <f>(B42-C42*H42)^2/(C42*H42)</f>
        <v>0.050457096357026873</v>
      </c>
      <c r="AC42">
        <f>H43-H42</f>
        <v>0.00040051593121461729</v>
      </c>
    </row>
    <row r="43">
      <c r="A43" t="n">
        <v>59</v>
      </c>
      <c r="B43">
        <f>Inputs!C45</f>
        <v/>
      </c>
      <c r="C43">
        <f>Inputs!B45</f>
        <v/>
      </c>
      <c r="D43">
        <f>Inputs!D45</f>
        <v/>
      </c>
      <c r="F43">
        <f>A43</f>
        <v/>
      </c>
      <c r="G43">
        <f>D43</f>
        <v>0.0052534209746428187</v>
      </c>
      <c r="H43">
        <f>$U$10+$U$11*(F43-$U$2)+$U$12*O43+$U$13*P43+$U$14*Q43+$U$15*R43</f>
        <v>0.0052534209746428195</v>
      </c>
      <c r="I43">
        <f>MAX($F43-$U$2,0)^3</f>
        <v>59319</v>
      </c>
      <c r="J43">
        <f>MAX($F43-$U$4,0)^3</f>
        <v>29791</v>
      </c>
      <c r="K43">
        <f>MAX($F43-$U$5,0)^3</f>
        <v>12167</v>
      </c>
      <c r="L43">
        <f>MAX($F43-$U$6,0)^3</f>
        <v>3375</v>
      </c>
      <c r="M43">
        <f>MAX($F43-$U$7,0)^3</f>
        <v>343</v>
      </c>
      <c r="N43">
        <f>MAX($F43-$U$8,0)^3</f>
        <v>0</v>
      </c>
      <c r="O43">
        <f>I43-($U$8-$U$2)/($U$8-$U$7)*M43+($U$7-$U$2)/($U$8-$U$7)*N43</f>
        <v>57604</v>
      </c>
      <c r="P43">
        <f>J43-($U$8-$U$4)/($U$8-$U$7)*M43+($U$7-$U$4)/($U$8-$U$7)*N43</f>
        <v>28419</v>
      </c>
      <c r="Q43">
        <f>K43-($U$8-$U$5)/($U$8-$U$7)*M43+($U$7-$U$5)/($U$8-$U$7)*N43</f>
        <v>11138</v>
      </c>
      <c r="R43">
        <f>L43-($U$8-$U$6)/($U$8-$U$7)*M43+($U$7-$U$6)/($U$8-$U$7)*N43</f>
        <v>2689</v>
      </c>
      <c r="AB43">
        <f>(B43-C43*H43)^2/(C43*H43)</f>
        <v>4.3659354708534647e-29</v>
      </c>
    </row>
    <row r="44">
      <c r="AA44" s="7" t="inlineStr">
        <is>
          <t>chi-squared(sum)</t>
        </is>
      </c>
      <c r="AB44" s="7">
        <f>SUM(AB4:AB43)</f>
        <v>48.088624331298902</v>
      </c>
    </row>
    <row r="45">
      <c r="AA45" t="inlineStr">
        <is>
          <t>df = 40 - parameters</t>
        </is>
      </c>
      <c r="AB45">
        <f>COUNT(A4:A43)-6</f>
        <v>34</v>
      </c>
    </row>
    <row r="46">
      <c r="A46" s="34" t="inlineStr">
        <is>
          <t>方法依据：Unit 3 Exercise 3.8，解插值联立方程；不最小化 chi-squared，也不加入平滑惩罚。</t>
        </is>
      </c>
      <c r="AA46" t="inlineStr">
        <is>
          <t>5% critical value</t>
        </is>
      </c>
      <c r="AB46">
        <f>CHISQ.INV.RT(0.05,AB45)</f>
        <v>48.602367367294171</v>
      </c>
    </row>
    <row r="47">
      <c r="A47" s="34" t="inlineStr">
        <is>
          <t>题目本身没有规定插值锚点。此版本采用年龄20、所有内部结点、年龄59；这是一项明确列出的实施假设。</t>
        </is>
      </c>
      <c r="AA47" t="inlineStr">
        <is>
          <t>p-value</t>
        </is>
      </c>
      <c r="AB47">
        <f>CHIDIST(AB44,AB45)</f>
        <v>0.055300605301067451</v>
      </c>
    </row>
    <row r="48">
      <c r="A48" s="34" t="inlineStr">
        <is>
          <t>60仅为自然边界结点：没有使用60岁观测，不在60岁输出毕业率；全部图表和检验仅用20–59岁。</t>
        </is>
      </c>
      <c r="AA48" t="inlineStr">
        <is>
          <t>Chi-square result</t>
        </is>
      </c>
      <c r="AB48" t="str">
        <f>IF(AB44&lt;AB46,"Pass","Reject")</f>
        <v>Pass</v>
      </c>
    </row>
    <row r="49">
      <c r="A49" s="34" t="inlineStr">
        <is>
          <t>phi_j(x)=MAX(x-k_j,0)^3；F_j=phi_j-(60-k_j)/(60-k_penult)*phi_penult+(k_penult-k_j)/(60-k_penult)*phi_last。</t>
        </is>
      </c>
      <c r="AA49" t="inlineStr">
        <is>
          <t>Barnett pass count</t>
        </is>
      </c>
      <c r="AB49">
        <f>SUM(AF4:AF40)</f>
        <v>36</v>
      </c>
    </row>
    <row r="50">
      <c r="A50" s="34" t="inlineStr">
        <is>
          <t>s(x)=a0+a1*(x-20)+SUM(b_j*F_j(x))。基函数已保证边界二阶导数为零，不需另外增加优化约束。</t>
        </is>
      </c>
      <c r="AA50" t="inlineStr">
        <is>
          <t>Barnett testable ages</t>
        </is>
      </c>
      <c r="AB50">
        <f>COUNT(AF4:AF40)</f>
        <v>37</v>
      </c>
    </row>
    <row r="51">
      <c r="A51" s="34" t="inlineStr">
        <is>
          <t>在锚点建立 A*theta=y，用 MINVERSE / MMULT 的 Excel 数组公式求解；下方保留全部系数矩阵和右端项。</t>
        </is>
      </c>
      <c r="AA51" t="inlineStr">
        <is>
          <t>Barnett proportion</t>
        </is>
      </c>
      <c r="AB51" s="36">
        <f>AB49/AB50</f>
        <v>0.97297297297297303</v>
      </c>
    </row>
    <row r="52">
      <c r="A52" s="34" t="inlineStr">
        <is>
          <t>Solver复现：先将系数公式复制并粘贴为数值；目标 U17 设为值0，变量 U10:U15，约束 U18:U22=0。</t>
        </is>
      </c>
    </row>
    <row r="53">
      <c r="A53" s="34" t="inlineStr">
        <is>
          <t>选择 Simplex LP（方程对系数为线性）；取消“使无约束变量为非负数”。AB44只作拟合检验，不能作目标。</t>
        </is>
      </c>
    </row>
    <row r="54">
      <c r="A54" s="34" t="inlineStr">
        <is>
          <t>chi-square=SUM((D-E*s)^2/(E*s))，df=40-估计参数数；5%检验。Barnett:ABS(第三差分)*7^3&lt;s(x)。</t>
        </is>
      </c>
    </row>
    <row r="55">
      <c r="A55" s="34" t="inlineStr">
        <is>
          <t>第三差分仅在20–56岁定义，共37个可检验年龄；57–59岁留空，不按通过或失败计入比例。</t>
        </is>
      </c>
    </row>
    <row r="56">
      <c r="A56" s="34" t="inlineStr">
        <is>
          <t>Q1(b)要求报告检验结果，并未要求像Q1(a)一样搜索K或以85%强制筛选模型。</t>
        </is>
      </c>
    </row>
    <row r="57">
      <c r="A57" s="34" t="inlineStr">
        <is>
          <t>讲义第74页区分 interpolation 与 statistical graduation；本文件按用户指定Exercise 3.8做插值，不声称这是题目唯一拟合方法。</t>
        </is>
      </c>
    </row>
    <row r="58"/>
    <row r="59"/>
    <row r="60"/>
    <row r="61">
      <c r="A61" s="34" t="inlineStr">
        <is>
          <t>S2: 9 interior knots, boundary knots 20 and 60; anchor interpolation</t>
        </is>
      </c>
    </row>
    <row r="62">
      <c r="AI62" s="34" t="inlineStr">
        <is>
          <t>Knot age</t>
        </is>
      </c>
      <c r="AK62" s="34" t="inlineStr">
        <is>
          <t>Coefficient</t>
        </is>
      </c>
      <c r="AL62" s="34" t="inlineStr">
        <is>
          <t>Value</t>
        </is>
      </c>
    </row>
    <row r="63">
      <c r="A63" s="37" t="inlineStr">
        <is>
          <t>Age</t>
        </is>
      </c>
      <c r="B63" s="37" t="inlineStr">
        <is>
          <t>Deaths</t>
        </is>
      </c>
      <c r="C63" s="37" t="inlineStr">
        <is>
          <t>Exposures</t>
        </is>
      </c>
      <c r="D63" s="37" t="inlineStr">
        <is>
          <t>Crude rate</t>
        </is>
      </c>
      <c r="F63" s="37" t="inlineStr">
        <is>
          <t>x</t>
        </is>
      </c>
      <c r="G63" s="37" t="inlineStr">
        <is>
          <t>Crude rate</t>
        </is>
      </c>
      <c r="H63" s="37" t="inlineStr">
        <is>
          <t>Grad Value</t>
        </is>
      </c>
      <c r="I63" s="37" t="inlineStr">
        <is>
          <t>F20</t>
        </is>
      </c>
      <c r="J63" s="37" t="inlineStr">
        <is>
          <t>F24</t>
        </is>
      </c>
      <c r="K63" s="37" t="inlineStr">
        <is>
          <t>F28</t>
        </is>
      </c>
      <c r="L63" s="37" t="inlineStr">
        <is>
          <t>F32</t>
        </is>
      </c>
      <c r="M63" s="37" t="inlineStr">
        <is>
          <t>F36</t>
        </is>
      </c>
      <c r="N63" s="37" t="inlineStr">
        <is>
          <t>F40</t>
        </is>
      </c>
      <c r="O63" s="37" t="inlineStr">
        <is>
          <t>F44</t>
        </is>
      </c>
      <c r="P63" s="37" t="inlineStr">
        <is>
          <t>F48</t>
        </is>
      </c>
      <c r="Q63" s="37" t="inlineStr">
        <is>
          <t>F52</t>
        </is>
      </c>
      <c r="AB63" s="37" t="inlineStr">
        <is>
          <t>chi-squared</t>
        </is>
      </c>
      <c r="AC63" s="37" t="inlineStr">
        <is>
          <t>First diff</t>
        </is>
      </c>
      <c r="AD63" s="37" t="inlineStr">
        <is>
          <t>Second diff</t>
        </is>
      </c>
      <c r="AE63" s="37" t="inlineStr">
        <is>
          <t>Third diff</t>
        </is>
      </c>
      <c r="AF63" s="37" t="inlineStr">
        <is>
          <t>Barnett (1=pass)</t>
        </is>
      </c>
    </row>
    <row r="64">
      <c r="A64">
        <f>$A$4</f>
        <v>20</v>
      </c>
      <c r="B64">
        <f>$B$4</f>
        <v>164.00999999999999</v>
      </c>
      <c r="C64">
        <f>$C$4</f>
        <v>283502.34999999998</v>
      </c>
      <c r="D64">
        <f>B64/C64</f>
        <v>0.00057851372307848598</v>
      </c>
      <c r="F64">
        <f>A64</f>
        <v>20</v>
      </c>
      <c r="G64">
        <f>D64</f>
        <v>0.00057851372307848598</v>
      </c>
      <c r="H64">
        <f>$AL$64+$AL$65*(F64-20)+$AL$66*I64+$AL$67*J64+$AL$68*K64+$AL$69*L64+$AL$70*M64+$AL$71*N64+$AL$72*O64+$AL$73*P64+$AL$74*Q64</f>
        <v>0.00057851372307848598</v>
      </c>
      <c r="I64">
        <f>MAX($F64-20,0)^3-(60-20)/(60-56)*MAX($F64-56,0)^3+(56-20)/(60-56)*MAX($F64-60,0)^3</f>
        <v>0</v>
      </c>
      <c r="J64">
        <f>MAX($F64-24,0)^3-(60-24)/(60-56)*MAX($F64-56,0)^3+(56-24)/(60-56)*MAX($F64-60,0)^3</f>
        <v>0</v>
      </c>
      <c r="K64">
        <f>MAX($F64-28,0)^3-(60-28)/(60-56)*MAX($F64-56,0)^3+(56-28)/(60-56)*MAX($F64-60,0)^3</f>
        <v>0</v>
      </c>
      <c r="L64">
        <f>MAX($F64-32,0)^3-(60-32)/(60-56)*MAX($F64-56,0)^3+(56-32)/(60-56)*MAX($F64-60,0)^3</f>
        <v>0</v>
      </c>
      <c r="M64">
        <f>MAX($F64-36,0)^3-(60-36)/(60-56)*MAX($F64-56,0)^3+(56-36)/(60-56)*MAX($F64-60,0)^3</f>
        <v>0</v>
      </c>
      <c r="N64">
        <f>MAX($F64-40,0)^3-(60-40)/(60-56)*MAX($F64-56,0)^3+(56-40)/(60-56)*MAX($F64-60,0)^3</f>
        <v>0</v>
      </c>
      <c r="O64">
        <f>MAX($F64-44,0)^3-(60-44)/(60-56)*MAX($F64-56,0)^3+(56-44)/(60-56)*MAX($F64-60,0)^3</f>
        <v>0</v>
      </c>
      <c r="P64">
        <f>MAX($F64-48,0)^3-(60-48)/(60-56)*MAX($F64-56,0)^3+(56-48)/(60-56)*MAX($F64-60,0)^3</f>
        <v>0</v>
      </c>
      <c r="Q64">
        <f>MAX($F64-52,0)^3-(60-52)/(60-56)*MAX($F64-56,0)^3+(56-52)/(60-56)*MAX($F64-60,0)^3</f>
        <v>0</v>
      </c>
      <c r="AB64">
        <f>(B64-C64*H64)^2/(C64*H64)</f>
        <v>0</v>
      </c>
      <c r="AC64">
        <f>H65-H64</f>
        <v>5.0163542968193614e-07</v>
      </c>
      <c r="AD64">
        <f>AC65-AC64</f>
        <v>6.9512830194664189e-07</v>
      </c>
      <c r="AE64">
        <f>AD65-AD64</f>
        <v>6.9512830194664189e-07</v>
      </c>
      <c r="AF64">
        <f>IF(ABS(AE64)*7^3&lt;H64,1,0)</f>
        <v>1</v>
      </c>
      <c r="AI64" t="n">
        <v>20</v>
      </c>
      <c r="AK64" s="34" t="inlineStr">
        <is>
          <t>a0</t>
        </is>
      </c>
      <c r="AL64" s="35">
        <f t="array" ref="AL64">INDEX(MMULT(MINVERSE($C$222:$M$232),$B$222:$B$232),1,1)</f>
        <v>0.00057851372307848598</v>
      </c>
    </row>
    <row r="65">
      <c r="A65">
        <f>$A$5</f>
        <v>21</v>
      </c>
      <c r="B65">
        <f>$B$5</f>
        <v>179.02000000000001</v>
      </c>
      <c r="C65">
        <f>$C$5</f>
        <v>283375.14000000001</v>
      </c>
      <c r="D65">
        <f>B65/C65</f>
        <v>0.00063174207871586762</v>
      </c>
      <c r="F65">
        <f>A65</f>
        <v>21</v>
      </c>
      <c r="G65">
        <f>D65</f>
        <v>0.00063174207871586762</v>
      </c>
      <c r="H65">
        <f>$AL$64+$AL$65*(F65-20)+$AL$66*I65+$AL$67*J65+$AL$68*K65+$AL$69*L65+$AL$70*M65+$AL$71*N65+$AL$72*O65+$AL$73*P65+$AL$74*Q65</f>
        <v>0.00057901535850816792</v>
      </c>
      <c r="I65">
        <f>MAX($F65-20,0)^3-(60-20)/(60-56)*MAX($F65-56,0)^3+(56-20)/(60-56)*MAX($F65-60,0)^3</f>
        <v>1</v>
      </c>
      <c r="J65">
        <f>MAX($F65-24,0)^3-(60-24)/(60-56)*MAX($F65-56,0)^3+(56-24)/(60-56)*MAX($F65-60,0)^3</f>
        <v>0</v>
      </c>
      <c r="K65">
        <f>MAX($F65-28,0)^3-(60-28)/(60-56)*MAX($F65-56,0)^3+(56-28)/(60-56)*MAX($F65-60,0)^3</f>
        <v>0</v>
      </c>
      <c r="L65">
        <f>MAX($F65-32,0)^3-(60-32)/(60-56)*MAX($F65-56,0)^3+(56-32)/(60-56)*MAX($F65-60,0)^3</f>
        <v>0</v>
      </c>
      <c r="M65">
        <f>MAX($F65-36,0)^3-(60-36)/(60-56)*MAX($F65-56,0)^3+(56-36)/(60-56)*MAX($F65-60,0)^3</f>
        <v>0</v>
      </c>
      <c r="N65">
        <f>MAX($F65-40,0)^3-(60-40)/(60-56)*MAX($F65-56,0)^3+(56-40)/(60-56)*MAX($F65-60,0)^3</f>
        <v>0</v>
      </c>
      <c r="O65">
        <f>MAX($F65-44,0)^3-(60-44)/(60-56)*MAX($F65-56,0)^3+(56-44)/(60-56)*MAX($F65-60,0)^3</f>
        <v>0</v>
      </c>
      <c r="P65">
        <f>MAX($F65-48,0)^3-(60-48)/(60-56)*MAX($F65-56,0)^3+(56-48)/(60-56)*MAX($F65-60,0)^3</f>
        <v>0</v>
      </c>
      <c r="Q65">
        <f>MAX($F65-52,0)^3-(60-52)/(60-56)*MAX($F65-56,0)^3+(56-52)/(60-56)*MAX($F65-60,0)^3</f>
        <v>0</v>
      </c>
      <c r="AB65">
        <f>(B65-C65*H65)^2/(C65*H65)</f>
        <v>1.3606084977286403</v>
      </c>
      <c r="AC65">
        <f>H66-H65</f>
        <v>1.196763731628578e-06</v>
      </c>
      <c r="AD65">
        <f>AC66-AC65</f>
        <v>1.3902566038932838e-06</v>
      </c>
      <c r="AE65">
        <f>AD66-AD65</f>
        <v>6.9512830194685873e-07</v>
      </c>
      <c r="AF65">
        <f>IF(ABS(AE65)*7^3&lt;H65,1,0)</f>
        <v>1</v>
      </c>
      <c r="AI65" t="n">
        <v>24</v>
      </c>
      <c r="AK65" s="34" t="inlineStr">
        <is>
          <t>a1</t>
        </is>
      </c>
      <c r="AL65" s="35">
        <f t="array" ref="AL65">INDEX(MMULT(MINVERSE($C$222:$M$232),$B$222:$B$232),2,1)</f>
        <v>3.8578071269082529e-07</v>
      </c>
    </row>
    <row r="66">
      <c r="A66">
        <f>$A$6</f>
        <v>22</v>
      </c>
      <c r="B66">
        <f>$B$6</f>
        <v>127</v>
      </c>
      <c r="C66">
        <f>$C$6</f>
        <v>285838.65000000002</v>
      </c>
      <c r="D66">
        <f>B66/C66</f>
        <v>0.00044430660444275117</v>
      </c>
      <c r="F66">
        <f>A66</f>
        <v>22</v>
      </c>
      <c r="G66">
        <f>D66</f>
        <v>0.00044430660444275117</v>
      </c>
      <c r="H66">
        <f>$AL$64+$AL$65*(F66-20)+$AL$66*I66+$AL$67*J66+$AL$68*K66+$AL$69*L66+$AL$70*M66+$AL$71*N66+$AL$72*O66+$AL$73*P66+$AL$74*Q66</f>
        <v>0.0005802121222397965</v>
      </c>
      <c r="I66">
        <f>MAX($F66-20,0)^3-(60-20)/(60-56)*MAX($F66-56,0)^3+(56-20)/(60-56)*MAX($F66-60,0)^3</f>
        <v>8</v>
      </c>
      <c r="J66">
        <f>MAX($F66-24,0)^3-(60-24)/(60-56)*MAX($F66-56,0)^3+(56-24)/(60-56)*MAX($F66-60,0)^3</f>
        <v>0</v>
      </c>
      <c r="K66">
        <f>MAX($F66-28,0)^3-(60-28)/(60-56)*MAX($F66-56,0)^3+(56-28)/(60-56)*MAX($F66-60,0)^3</f>
        <v>0</v>
      </c>
      <c r="L66">
        <f>MAX($F66-32,0)^3-(60-32)/(60-56)*MAX($F66-56,0)^3+(56-32)/(60-56)*MAX($F66-60,0)^3</f>
        <v>0</v>
      </c>
      <c r="M66">
        <f>MAX($F66-36,0)^3-(60-36)/(60-56)*MAX($F66-56,0)^3+(56-36)/(60-56)*MAX($F66-60,0)^3</f>
        <v>0</v>
      </c>
      <c r="N66">
        <f>MAX($F66-40,0)^3-(60-40)/(60-56)*MAX($F66-56,0)^3+(56-40)/(60-56)*MAX($F66-60,0)^3</f>
        <v>0</v>
      </c>
      <c r="O66">
        <f>MAX($F66-44,0)^3-(60-44)/(60-56)*MAX($F66-56,0)^3+(56-44)/(60-56)*MAX($F66-60,0)^3</f>
        <v>0</v>
      </c>
      <c r="P66">
        <f>MAX($F66-48,0)^3-(60-48)/(60-56)*MAX($F66-56,0)^3+(56-48)/(60-56)*MAX($F66-60,0)^3</f>
        <v>0</v>
      </c>
      <c r="Q66">
        <f>MAX($F66-52,0)^3-(60-52)/(60-56)*MAX($F66-56,0)^3+(56-52)/(60-56)*MAX($F66-60,0)^3</f>
        <v>0</v>
      </c>
      <c r="AB66">
        <f>(B66-C66*H66)^2/(C66*H66)</f>
        <v>9.0993073165995355</v>
      </c>
      <c r="AC66">
        <f>H67-H66</f>
        <v>2.5870203355218618e-06</v>
      </c>
      <c r="AD66">
        <f>AC67-AC66</f>
        <v>2.0853849058401425e-06</v>
      </c>
      <c r="AE66">
        <f>AD67-AD66</f>
        <v>7.9877167962318432e-07</v>
      </c>
      <c r="AF66">
        <f>IF(ABS(AE66)*7^3&lt;H66,1,0)</f>
        <v>1</v>
      </c>
      <c r="AI66" t="n">
        <v>28</v>
      </c>
      <c r="AK66" s="34" t="inlineStr">
        <is>
          <t>b0</t>
        </is>
      </c>
      <c r="AL66" s="35">
        <f t="array" ref="AL66">INDEX(MMULT(MINVERSE($C$222:$M$232),$B$222:$B$232),3,1)</f>
        <v>1.1585471699111089e-07</v>
      </c>
    </row>
    <row r="67">
      <c r="A67">
        <f>$A$7</f>
        <v>23</v>
      </c>
      <c r="B67">
        <f>$B$7</f>
        <v>167.02000000000001</v>
      </c>
      <c r="C67">
        <f>$C$7</f>
        <v>283132.79999999999</v>
      </c>
      <c r="D67">
        <f>B67/C67</f>
        <v>0.00058989986324438576</v>
      </c>
      <c r="F67">
        <f>A67</f>
        <v>23</v>
      </c>
      <c r="G67">
        <f>D67</f>
        <v>0.00058989986324438576</v>
      </c>
      <c r="H67">
        <f>$AL$64+$AL$65*(F67-20)+$AL$66*I67+$AL$67*J67+$AL$68*K67+$AL$69*L67+$AL$70*M67+$AL$71*N67+$AL$72*O67+$AL$73*P67+$AL$74*Q67</f>
        <v>0.00058279914257531836</v>
      </c>
      <c r="I67">
        <f>MAX($F67-20,0)^3-(60-20)/(60-56)*MAX($F67-56,0)^3+(56-20)/(60-56)*MAX($F67-60,0)^3</f>
        <v>27</v>
      </c>
      <c r="J67">
        <f>MAX($F67-24,0)^3-(60-24)/(60-56)*MAX($F67-56,0)^3+(56-24)/(60-56)*MAX($F67-60,0)^3</f>
        <v>0</v>
      </c>
      <c r="K67">
        <f>MAX($F67-28,0)^3-(60-28)/(60-56)*MAX($F67-56,0)^3+(56-28)/(60-56)*MAX($F67-60,0)^3</f>
        <v>0</v>
      </c>
      <c r="L67">
        <f>MAX($F67-32,0)^3-(60-32)/(60-56)*MAX($F67-56,0)^3+(56-32)/(60-56)*MAX($F67-60,0)^3</f>
        <v>0</v>
      </c>
      <c r="M67">
        <f>MAX($F67-36,0)^3-(60-36)/(60-56)*MAX($F67-56,0)^3+(56-36)/(60-56)*MAX($F67-60,0)^3</f>
        <v>0</v>
      </c>
      <c r="N67">
        <f>MAX($F67-40,0)^3-(60-40)/(60-56)*MAX($F67-56,0)^3+(56-40)/(60-56)*MAX($F67-60,0)^3</f>
        <v>0</v>
      </c>
      <c r="O67">
        <f>MAX($F67-44,0)^3-(60-44)/(60-56)*MAX($F67-56,0)^3+(56-44)/(60-56)*MAX($F67-60,0)^3</f>
        <v>0</v>
      </c>
      <c r="P67">
        <f>MAX($F67-48,0)^3-(60-48)/(60-56)*MAX($F67-56,0)^3+(56-48)/(60-56)*MAX($F67-60,0)^3</f>
        <v>0</v>
      </c>
      <c r="Q67">
        <f>MAX($F67-52,0)^3-(60-52)/(60-56)*MAX($F67-56,0)^3+(56-52)/(60-56)*MAX($F67-60,0)^3</f>
        <v>0</v>
      </c>
      <c r="AB67">
        <f>(B67-C67*H67)^2/(C67*H67)</f>
        <v>0.024494926282303549</v>
      </c>
      <c r="AC67">
        <f>H68-H67</f>
        <v>4.6724052413620043e-06</v>
      </c>
      <c r="AD67">
        <f>AC68-AC67</f>
        <v>2.8841565854633268e-06</v>
      </c>
      <c r="AE67">
        <f>AD68-AD67</f>
        <v>1.2133451903304383e-06</v>
      </c>
      <c r="AF67">
        <f>IF(ABS(AE67)*7^3&lt;H67,1,0)</f>
        <v>1</v>
      </c>
      <c r="AI67" t="n">
        <v>32</v>
      </c>
      <c r="AK67" s="34" t="inlineStr">
        <is>
          <t>b1</t>
        </is>
      </c>
      <c r="AL67" s="35">
        <f t="array" ref="AL67">INDEX(MMULT(MINVERSE($C$222:$M$232),$B$222:$B$232),4,1)</f>
        <v>1.0364337767673544e-07</v>
      </c>
    </row>
    <row r="68">
      <c r="A68">
        <f>$A$8</f>
        <v>24</v>
      </c>
      <c r="B68">
        <f>$B$8</f>
        <v>164.02000000000001</v>
      </c>
      <c r="C68">
        <f>$C$8</f>
        <v>279196.5</v>
      </c>
      <c r="D68">
        <f>B68/C68</f>
        <v>0.00058747154781668112</v>
      </c>
      <c r="F68">
        <f>A68</f>
        <v>24</v>
      </c>
      <c r="G68">
        <f>D68</f>
        <v>0.00058747154781668112</v>
      </c>
      <c r="H68">
        <f>$AL$64+$AL$65*(F68-20)+$AL$66*I68+$AL$67*J68+$AL$68*K68+$AL$69*L68+$AL$70*M68+$AL$71*N68+$AL$72*O68+$AL$73*P68+$AL$74*Q68</f>
        <v>0.00058747154781668037</v>
      </c>
      <c r="I68">
        <f>MAX($F68-20,0)^3-(60-20)/(60-56)*MAX($F68-56,0)^3+(56-20)/(60-56)*MAX($F68-60,0)^3</f>
        <v>64</v>
      </c>
      <c r="J68">
        <f>MAX($F68-24,0)^3-(60-24)/(60-56)*MAX($F68-56,0)^3+(56-24)/(60-56)*MAX($F68-60,0)^3</f>
        <v>0</v>
      </c>
      <c r="K68">
        <f>MAX($F68-28,0)^3-(60-28)/(60-56)*MAX($F68-56,0)^3+(56-28)/(60-56)*MAX($F68-60,0)^3</f>
        <v>0</v>
      </c>
      <c r="L68">
        <f>MAX($F68-32,0)^3-(60-32)/(60-56)*MAX($F68-56,0)^3+(56-32)/(60-56)*MAX($F68-60,0)^3</f>
        <v>0</v>
      </c>
      <c r="M68">
        <f>MAX($F68-36,0)^3-(60-36)/(60-56)*MAX($F68-56,0)^3+(56-36)/(60-56)*MAX($F68-60,0)^3</f>
        <v>0</v>
      </c>
      <c r="N68">
        <f>MAX($F68-40,0)^3-(60-40)/(60-56)*MAX($F68-56,0)^3+(56-40)/(60-56)*MAX($F68-60,0)^3</f>
        <v>0</v>
      </c>
      <c r="O68">
        <f>MAX($F68-44,0)^3-(60-44)/(60-56)*MAX($F68-56,0)^3+(56-44)/(60-56)*MAX($F68-60,0)^3</f>
        <v>0</v>
      </c>
      <c r="P68">
        <f>MAX($F68-48,0)^3-(60-48)/(60-56)*MAX($F68-56,0)^3+(56-48)/(60-56)*MAX($F68-60,0)^3</f>
        <v>0</v>
      </c>
      <c r="Q68">
        <f>MAX($F68-52,0)^3-(60-52)/(60-56)*MAX($F68-56,0)^3+(56-52)/(60-56)*MAX($F68-60,0)^3</f>
        <v>0</v>
      </c>
      <c r="AB68">
        <f>(B68-C68*H68)^2/(C68*H68)</f>
        <v>2.4132352627953622e-28</v>
      </c>
      <c r="AC68">
        <f>H69-H68</f>
        <v>7.5565618268253311e-06</v>
      </c>
      <c r="AD68">
        <f>AC69-AC68</f>
        <v>4.0975017757937651e-06</v>
      </c>
      <c r="AE68">
        <f>AD69-AD68</f>
        <v>1.3169885680069807e-06</v>
      </c>
      <c r="AF68">
        <f>IF(ABS(AE68)*7^3&lt;H68,1,0)</f>
        <v>1</v>
      </c>
      <c r="AI68" t="n">
        <v>36</v>
      </c>
      <c r="AK68" s="34" t="inlineStr">
        <is>
          <t>b2</t>
        </is>
      </c>
      <c r="AL68" s="35">
        <f t="array" ref="AL68">INDEX(MMULT(MINVERSE($C$222:$M$232),$B$222:$B$232),5,1)</f>
        <v>-8.9940398934303001e-07</v>
      </c>
    </row>
    <row r="69">
      <c r="A69">
        <f>$A$9</f>
        <v>25</v>
      </c>
      <c r="B69">
        <f>$B$9</f>
        <v>159.02000000000001</v>
      </c>
      <c r="C69">
        <f>$C$9</f>
        <v>272371.83000000002</v>
      </c>
      <c r="D69">
        <f>B69/C69</f>
        <v>0.00058383423865823421</v>
      </c>
      <c r="F69">
        <f>A69</f>
        <v>25</v>
      </c>
      <c r="G69">
        <f>D69</f>
        <v>0.00058383423865823421</v>
      </c>
      <c r="H69">
        <f>$AL$64+$AL$65*(F69-20)+$AL$66*I69+$AL$67*J69+$AL$68*K69+$AL$69*L69+$AL$70*M69+$AL$71*N69+$AL$72*O69+$AL$73*P69+$AL$74*Q69</f>
        <v>0.0005950281096435057</v>
      </c>
      <c r="I69">
        <f>MAX($F69-20,0)^3-(60-20)/(60-56)*MAX($F69-56,0)^3+(56-20)/(60-56)*MAX($F69-60,0)^3</f>
        <v>125</v>
      </c>
      <c r="J69">
        <f>MAX($F69-24,0)^3-(60-24)/(60-56)*MAX($F69-56,0)^3+(56-24)/(60-56)*MAX($F69-60,0)^3</f>
        <v>1</v>
      </c>
      <c r="K69">
        <f>MAX($F69-28,0)^3-(60-28)/(60-56)*MAX($F69-56,0)^3+(56-28)/(60-56)*MAX($F69-60,0)^3</f>
        <v>0</v>
      </c>
      <c r="L69">
        <f>MAX($F69-32,0)^3-(60-32)/(60-56)*MAX($F69-56,0)^3+(56-32)/(60-56)*MAX($F69-60,0)^3</f>
        <v>0</v>
      </c>
      <c r="M69">
        <f>MAX($F69-36,0)^3-(60-36)/(60-56)*MAX($F69-56,0)^3+(56-36)/(60-56)*MAX($F69-60,0)^3</f>
        <v>0</v>
      </c>
      <c r="N69">
        <f>MAX($F69-40,0)^3-(60-40)/(60-56)*MAX($F69-56,0)^3+(56-40)/(60-56)*MAX($F69-60,0)^3</f>
        <v>0</v>
      </c>
      <c r="O69">
        <f>MAX($F69-44,0)^3-(60-44)/(60-56)*MAX($F69-56,0)^3+(56-44)/(60-56)*MAX($F69-60,0)^3</f>
        <v>0</v>
      </c>
      <c r="P69">
        <f>MAX($F69-48,0)^3-(60-48)/(60-56)*MAX($F69-56,0)^3+(56-48)/(60-56)*MAX($F69-60,0)^3</f>
        <v>0</v>
      </c>
      <c r="Q69">
        <f>MAX($F69-52,0)^3-(60-52)/(60-56)*MAX($F69-56,0)^3+(56-52)/(60-56)*MAX($F69-60,0)^3</f>
        <v>0</v>
      </c>
      <c r="AB69">
        <f>(B69-C69*H69)^2/(C69*H69)</f>
        <v>0.057356851086907371</v>
      </c>
      <c r="AC69">
        <f>H70-H69</f>
        <v>1.1654063602619096e-05</v>
      </c>
      <c r="AD69">
        <f>AC70-AC69</f>
        <v>5.4144903438007458e-06</v>
      </c>
      <c r="AE69">
        <f>AD70-AD69</f>
        <v>1.3169885680071975e-06</v>
      </c>
      <c r="AF69">
        <f>IF(ABS(AE69)*7^3&lt;H69,1,0)</f>
        <v>1</v>
      </c>
      <c r="AI69" t="n">
        <v>40</v>
      </c>
      <c r="AK69" s="34" t="inlineStr">
        <is>
          <t>b3</t>
        </is>
      </c>
      <c r="AL69" s="35">
        <f t="array" ref="AL69">INDEX(MMULT(MINVERSE($C$222:$M$232),$B$222:$B$232),6,1)</f>
        <v>1.761759728843503e-06</v>
      </c>
    </row>
    <row r="70">
      <c r="A70">
        <f>$A$10</f>
        <v>26</v>
      </c>
      <c r="B70">
        <f>$B$10</f>
        <v>162.02000000000001</v>
      </c>
      <c r="C70">
        <f>$C$10</f>
        <v>270495.83000000002</v>
      </c>
      <c r="D70">
        <f>B70/C70</f>
        <v>0.00059897411357505957</v>
      </c>
      <c r="F70">
        <f>A70</f>
        <v>26</v>
      </c>
      <c r="G70">
        <f>D70</f>
        <v>0.00059897411357505957</v>
      </c>
      <c r="H70">
        <f>$AL$64+$AL$65*(F70-20)+$AL$66*I70+$AL$67*J70+$AL$68*K70+$AL$69*L70+$AL$70*M70+$AL$71*N70+$AL$72*O70+$AL$73*P70+$AL$74*Q70</f>
        <v>0.00060668217324612479</v>
      </c>
      <c r="I70">
        <f>MAX($F70-20,0)^3-(60-20)/(60-56)*MAX($F70-56,0)^3+(56-20)/(60-56)*MAX($F70-60,0)^3</f>
        <v>216</v>
      </c>
      <c r="J70">
        <f>MAX($F70-24,0)^3-(60-24)/(60-56)*MAX($F70-56,0)^3+(56-24)/(60-56)*MAX($F70-60,0)^3</f>
        <v>8</v>
      </c>
      <c r="K70">
        <f>MAX($F70-28,0)^3-(60-28)/(60-56)*MAX($F70-56,0)^3+(56-28)/(60-56)*MAX($F70-60,0)^3</f>
        <v>0</v>
      </c>
      <c r="L70">
        <f>MAX($F70-32,0)^3-(60-32)/(60-56)*MAX($F70-56,0)^3+(56-32)/(60-56)*MAX($F70-60,0)^3</f>
        <v>0</v>
      </c>
      <c r="M70">
        <f>MAX($F70-36,0)^3-(60-36)/(60-56)*MAX($F70-56,0)^3+(56-36)/(60-56)*MAX($F70-60,0)^3</f>
        <v>0</v>
      </c>
      <c r="N70">
        <f>MAX($F70-40,0)^3-(60-40)/(60-56)*MAX($F70-56,0)^3+(56-40)/(60-56)*MAX($F70-60,0)^3</f>
        <v>0</v>
      </c>
      <c r="O70">
        <f>MAX($F70-44,0)^3-(60-44)/(60-56)*MAX($F70-56,0)^3+(56-44)/(60-56)*MAX($F70-60,0)^3</f>
        <v>0</v>
      </c>
      <c r="P70">
        <f>MAX($F70-48,0)^3-(60-48)/(60-56)*MAX($F70-56,0)^3+(56-48)/(60-56)*MAX($F70-60,0)^3</f>
        <v>0</v>
      </c>
      <c r="Q70">
        <f>MAX($F70-52,0)^3-(60-52)/(60-56)*MAX($F70-56,0)^3+(56-52)/(60-56)*MAX($F70-60,0)^3</f>
        <v>0</v>
      </c>
      <c r="AB70">
        <f>(B70-C70*H70)^2/(C70*H70)</f>
        <v>0.026490458586969301</v>
      </c>
      <c r="AC70">
        <f>H71-H70</f>
        <v>1.7068553946419842e-05</v>
      </c>
      <c r="AD70">
        <f>AC71-AC70</f>
        <v>6.7314789118079433e-06</v>
      </c>
      <c r="AE70">
        <f>AD71-AD70</f>
        <v>4.1758457866407361e-07</v>
      </c>
      <c r="AF70">
        <f>IF(ABS(AE70)*7^3&lt;H70,1,0)</f>
        <v>1</v>
      </c>
      <c r="AI70" t="n">
        <v>44</v>
      </c>
      <c r="AK70" s="34" t="inlineStr">
        <is>
          <t>b4</t>
        </is>
      </c>
      <c r="AL70" s="35">
        <f t="array" ref="AL70">INDEX(MMULT(MINVERSE($C$222:$M$232),$B$222:$B$232),7,1)</f>
        <v>-1.7621909232447616e-06</v>
      </c>
    </row>
    <row r="71">
      <c r="A71">
        <f>$A$11</f>
        <v>27</v>
      </c>
      <c r="B71">
        <f>$B$11</f>
        <v>163.02000000000001</v>
      </c>
      <c r="C71">
        <f>$C$11</f>
        <v>269320.84999999998</v>
      </c>
      <c r="D71">
        <f>B71/C71</f>
        <v>0.00060530033229881761</v>
      </c>
      <c r="F71">
        <f>A71</f>
        <v>27</v>
      </c>
      <c r="G71">
        <f>D71</f>
        <v>0.00060530033229881761</v>
      </c>
      <c r="H71">
        <f>$AL$64+$AL$65*(F71-20)+$AL$66*I71+$AL$67*J71+$AL$68*K71+$AL$69*L71+$AL$70*M71+$AL$71*N71+$AL$72*O71+$AL$73*P71+$AL$74*Q71</f>
        <v>0.00062375072719254463</v>
      </c>
      <c r="I71">
        <f>MAX($F71-20,0)^3-(60-20)/(60-56)*MAX($F71-56,0)^3+(56-20)/(60-56)*MAX($F71-60,0)^3</f>
        <v>343</v>
      </c>
      <c r="J71">
        <f>MAX($F71-24,0)^3-(60-24)/(60-56)*MAX($F71-56,0)^3+(56-24)/(60-56)*MAX($F71-60,0)^3</f>
        <v>27</v>
      </c>
      <c r="K71">
        <f>MAX($F71-28,0)^3-(60-28)/(60-56)*MAX($F71-56,0)^3+(56-28)/(60-56)*MAX($F71-60,0)^3</f>
        <v>0</v>
      </c>
      <c r="L71">
        <f>MAX($F71-32,0)^3-(60-32)/(60-56)*MAX($F71-56,0)^3+(56-32)/(60-56)*MAX($F71-60,0)^3</f>
        <v>0</v>
      </c>
      <c r="M71">
        <f>MAX($F71-36,0)^3-(60-36)/(60-56)*MAX($F71-56,0)^3+(56-36)/(60-56)*MAX($F71-60,0)^3</f>
        <v>0</v>
      </c>
      <c r="N71">
        <f>MAX($F71-40,0)^3-(60-40)/(60-56)*MAX($F71-56,0)^3+(56-40)/(60-56)*MAX($F71-60,0)^3</f>
        <v>0</v>
      </c>
      <c r="O71">
        <f>MAX($F71-44,0)^3-(60-44)/(60-56)*MAX($F71-56,0)^3+(56-44)/(60-56)*MAX($F71-60,0)^3</f>
        <v>0</v>
      </c>
      <c r="P71">
        <f>MAX($F71-48,0)^3-(60-48)/(60-56)*MAX($F71-56,0)^3+(56-48)/(60-56)*MAX($F71-60,0)^3</f>
        <v>0</v>
      </c>
      <c r="Q71">
        <f>MAX($F71-52,0)^3-(60-52)/(60-56)*MAX($F71-56,0)^3+(56-52)/(60-56)*MAX($F71-60,0)^3</f>
        <v>0</v>
      </c>
      <c r="AB71">
        <f>(B71-C71*H71)^2/(C71*H71)</f>
        <v>0.14698406128789485</v>
      </c>
      <c r="AC71">
        <f>H72-H71</f>
        <v>2.3800032858227785e-05</v>
      </c>
      <c r="AD71">
        <f>AC72-AC71</f>
        <v>7.1490634904720169e-06</v>
      </c>
      <c r="AE71">
        <f>AD72-AD71</f>
        <v>-3.1800313787083137e-06</v>
      </c>
      <c r="AF71">
        <f>IF(ABS(AE71)*7^3&lt;H71,1,0)</f>
        <v>0</v>
      </c>
      <c r="AI71" t="n">
        <v>48</v>
      </c>
      <c r="AK71" s="34" t="inlineStr">
        <is>
          <t>b5</t>
        </is>
      </c>
      <c r="AL71" s="35">
        <f t="array" ref="AL71">INDEX(MMULT(MINVERSE($C$222:$M$232),$B$222:$B$232),8,1)</f>
        <v>1.7604690707230304e-06</v>
      </c>
    </row>
    <row r="72">
      <c r="A72">
        <f>$A$12</f>
        <v>28</v>
      </c>
      <c r="B72">
        <f>$B$12</f>
        <v>175.02000000000001</v>
      </c>
      <c r="C72">
        <f>$C$12</f>
        <v>270279.96999999997</v>
      </c>
      <c r="D72">
        <f>B72/C72</f>
        <v>0.00064755076005077264</v>
      </c>
      <c r="F72">
        <f>A72</f>
        <v>28</v>
      </c>
      <c r="G72">
        <f>D72</f>
        <v>0.00064755076005077264</v>
      </c>
      <c r="H72">
        <f>$AL$64+$AL$65*(F72-20)+$AL$66*I72+$AL$67*J72+$AL$68*K72+$AL$69*L72+$AL$70*M72+$AL$71*N72+$AL$72*O72+$AL$73*P72+$AL$74*Q72</f>
        <v>0.00064755076005077242</v>
      </c>
      <c r="I72">
        <f>MAX($F72-20,0)^3-(60-20)/(60-56)*MAX($F72-56,0)^3+(56-20)/(60-56)*MAX($F72-60,0)^3</f>
        <v>512</v>
      </c>
      <c r="J72">
        <f>MAX($F72-24,0)^3-(60-24)/(60-56)*MAX($F72-56,0)^3+(56-24)/(60-56)*MAX($F72-60,0)^3</f>
        <v>64</v>
      </c>
      <c r="K72">
        <f>MAX($F72-28,0)^3-(60-28)/(60-56)*MAX($F72-56,0)^3+(56-28)/(60-56)*MAX($F72-60,0)^3</f>
        <v>0</v>
      </c>
      <c r="L72">
        <f>MAX($F72-32,0)^3-(60-32)/(60-56)*MAX($F72-56,0)^3+(56-32)/(60-56)*MAX($F72-60,0)^3</f>
        <v>0</v>
      </c>
      <c r="M72">
        <f>MAX($F72-36,0)^3-(60-36)/(60-56)*MAX($F72-56,0)^3+(56-36)/(60-56)*MAX($F72-60,0)^3</f>
        <v>0</v>
      </c>
      <c r="N72">
        <f>MAX($F72-40,0)^3-(60-40)/(60-56)*MAX($F72-56,0)^3+(56-40)/(60-56)*MAX($F72-60,0)^3</f>
        <v>0</v>
      </c>
      <c r="O72">
        <f>MAX($F72-44,0)^3-(60-44)/(60-56)*MAX($F72-56,0)^3+(56-44)/(60-56)*MAX($F72-60,0)^3</f>
        <v>0</v>
      </c>
      <c r="P72">
        <f>MAX($F72-48,0)^3-(60-48)/(60-56)*MAX($F72-56,0)^3+(56-48)/(60-56)*MAX($F72-60,0)^3</f>
        <v>0</v>
      </c>
      <c r="Q72">
        <f>MAX($F72-52,0)^3-(60-52)/(60-56)*MAX($F72-56,0)^3+(56-52)/(60-56)*MAX($F72-60,0)^3</f>
        <v>0</v>
      </c>
      <c r="AB72">
        <f>(B72-C72*H72)^2/(C72*H72)</f>
        <v>1.8461743045282053e-29</v>
      </c>
      <c r="AC72">
        <f>H73-H72</f>
        <v>3.0949096348699802e-05</v>
      </c>
      <c r="AD72">
        <f>AC73-AC72</f>
        <v>3.9690321117637033e-06</v>
      </c>
      <c r="AE72">
        <f>AD73-AD72</f>
        <v>-4.0794353680507871e-06</v>
      </c>
      <c r="AF72">
        <f>IF(ABS(AE72)*7^3&lt;H72,1,0)</f>
        <v>0</v>
      </c>
      <c r="AI72" t="n">
        <v>52</v>
      </c>
      <c r="AK72" s="34" t="inlineStr">
        <is>
          <t>b6</t>
        </is>
      </c>
      <c r="AL72" s="35">
        <f t="array" ref="AL72">INDEX(MMULT(MINVERSE($C$222:$M$232),$B$222:$B$232),9,1)</f>
        <v>-3.1744098875629216e-06</v>
      </c>
    </row>
    <row r="73">
      <c r="A73">
        <f>$A$13</f>
        <v>29</v>
      </c>
      <c r="B73">
        <f>$B$13</f>
        <v>200.02000000000001</v>
      </c>
      <c r="C73">
        <f>$C$13</f>
        <v>274642.92999999999</v>
      </c>
      <c r="D73">
        <f>B73/C73</f>
        <v>0.00072829109418545755</v>
      </c>
      <c r="F73">
        <f>A73</f>
        <v>29</v>
      </c>
      <c r="G73">
        <f>D73</f>
        <v>0.00072829109418545755</v>
      </c>
      <c r="H73">
        <f>$AL$64+$AL$65*(F73-20)+$AL$66*I73+$AL$67*J73+$AL$68*K73+$AL$69*L73+$AL$70*M73+$AL$71*N73+$AL$72*O73+$AL$73*P73+$AL$74*Q73</f>
        <v>0.00067849985639947222</v>
      </c>
      <c r="I73">
        <f>MAX($F73-20,0)^3-(60-20)/(60-56)*MAX($F73-56,0)^3+(56-20)/(60-56)*MAX($F73-60,0)^3</f>
        <v>729</v>
      </c>
      <c r="J73">
        <f>MAX($F73-24,0)^3-(60-24)/(60-56)*MAX($F73-56,0)^3+(56-24)/(60-56)*MAX($F73-60,0)^3</f>
        <v>125</v>
      </c>
      <c r="K73">
        <f>MAX($F73-28,0)^3-(60-28)/(60-56)*MAX($F73-56,0)^3+(56-28)/(60-56)*MAX($F73-60,0)^3</f>
        <v>1</v>
      </c>
      <c r="L73">
        <f>MAX($F73-32,0)^3-(60-32)/(60-56)*MAX($F73-56,0)^3+(56-32)/(60-56)*MAX($F73-60,0)^3</f>
        <v>0</v>
      </c>
      <c r="M73">
        <f>MAX($F73-36,0)^3-(60-36)/(60-56)*MAX($F73-56,0)^3+(56-36)/(60-56)*MAX($F73-60,0)^3</f>
        <v>0</v>
      </c>
      <c r="N73">
        <f>MAX($F73-40,0)^3-(60-40)/(60-56)*MAX($F73-56,0)^3+(56-40)/(60-56)*MAX($F73-60,0)^3</f>
        <v>0</v>
      </c>
      <c r="O73">
        <f>MAX($F73-44,0)^3-(60-44)/(60-56)*MAX($F73-56,0)^3+(56-44)/(60-56)*MAX($F73-60,0)^3</f>
        <v>0</v>
      </c>
      <c r="P73">
        <f>MAX($F73-48,0)^3-(60-48)/(60-56)*MAX($F73-56,0)^3+(56-48)/(60-56)*MAX($F73-60,0)^3</f>
        <v>0</v>
      </c>
      <c r="Q73">
        <f>MAX($F73-52,0)^3-(60-52)/(60-56)*MAX($F73-56,0)^3+(56-52)/(60-56)*MAX($F73-60,0)^3</f>
        <v>0</v>
      </c>
      <c r="AB73">
        <f>(B73-C73*H73)^2/(C73*H73)</f>
        <v>1.0035164803062828</v>
      </c>
      <c r="AC73">
        <f>H74-H73</f>
        <v>3.4918128460463506e-05</v>
      </c>
      <c r="AD73">
        <f>AC74-AC73</f>
        <v>-1.1040325628708381e-07</v>
      </c>
      <c r="AE73">
        <f>AD74-AD73</f>
        <v>-4.0794353680514376e-06</v>
      </c>
      <c r="AF73">
        <f>IF(ABS(AE73)*7^3&lt;H73,1,0)</f>
        <v>0</v>
      </c>
      <c r="AI73" t="n">
        <v>56</v>
      </c>
      <c r="AK73" s="34" t="inlineStr">
        <is>
          <t>b7</t>
        </is>
      </c>
      <c r="AL73" s="35">
        <f t="array" ref="AL73">INDEX(MMULT(MINVERSE($C$222:$M$232),$B$222:$B$232),10,1)</f>
        <v>4.5687621322720276e-06</v>
      </c>
    </row>
    <row r="74">
      <c r="A74">
        <f>$A$14</f>
        <v>30</v>
      </c>
      <c r="B74">
        <f>$B$14</f>
        <v>193.02000000000001</v>
      </c>
      <c r="C74">
        <f>$C$14</f>
        <v>281389.10999999999</v>
      </c>
      <c r="D74">
        <f>B74/C74</f>
        <v>0.00068595405131349969</v>
      </c>
      <c r="F74">
        <f>A74</f>
        <v>30</v>
      </c>
      <c r="G74">
        <f>D74</f>
        <v>0.00068595405131349969</v>
      </c>
      <c r="H74">
        <f>$AL$64+$AL$65*(F74-20)+$AL$66*I74+$AL$67*J74+$AL$68*K74+$AL$69*L74+$AL$70*M74+$AL$71*N74+$AL$72*O74+$AL$73*P74+$AL$74*Q74</f>
        <v>0.00071341798485993573</v>
      </c>
      <c r="I74">
        <f>MAX($F74-20,0)^3-(60-20)/(60-56)*MAX($F74-56,0)^3+(56-20)/(60-56)*MAX($F74-60,0)^3</f>
        <v>1000</v>
      </c>
      <c r="J74">
        <f>MAX($F74-24,0)^3-(60-24)/(60-56)*MAX($F74-56,0)^3+(56-24)/(60-56)*MAX($F74-60,0)^3</f>
        <v>216</v>
      </c>
      <c r="K74">
        <f>MAX($F74-28,0)^3-(60-28)/(60-56)*MAX($F74-56,0)^3+(56-28)/(60-56)*MAX($F74-60,0)^3</f>
        <v>8</v>
      </c>
      <c r="L74">
        <f>MAX($F74-32,0)^3-(60-32)/(60-56)*MAX($F74-56,0)^3+(56-32)/(60-56)*MAX($F74-60,0)^3</f>
        <v>0</v>
      </c>
      <c r="M74">
        <f>MAX($F74-36,0)^3-(60-36)/(60-56)*MAX($F74-56,0)^3+(56-36)/(60-56)*MAX($F74-60,0)^3</f>
        <v>0</v>
      </c>
      <c r="N74">
        <f>MAX($F74-40,0)^3-(60-40)/(60-56)*MAX($F74-56,0)^3+(56-40)/(60-56)*MAX($F74-60,0)^3</f>
        <v>0</v>
      </c>
      <c r="O74">
        <f>MAX($F74-44,0)^3-(60-44)/(60-56)*MAX($F74-56,0)^3+(56-44)/(60-56)*MAX($F74-60,0)^3</f>
        <v>0</v>
      </c>
      <c r="P74">
        <f>MAX($F74-48,0)^3-(60-48)/(60-56)*MAX($F74-56,0)^3+(56-48)/(60-56)*MAX($F74-60,0)^3</f>
        <v>0</v>
      </c>
      <c r="Q74">
        <f>MAX($F74-52,0)^3-(60-52)/(60-56)*MAX($F74-56,0)^3+(56-52)/(60-56)*MAX($F74-60,0)^3</f>
        <v>0</v>
      </c>
      <c r="AB74">
        <f>(B74-C74*H74)^2/(C74*H74)</f>
        <v>0.29750119294685468</v>
      </c>
      <c r="AC74">
        <f>H75-H74</f>
        <v>3.4807725204176422e-05</v>
      </c>
      <c r="AD74">
        <f>AC75-AC74</f>
        <v>-4.1898386243385214e-06</v>
      </c>
      <c r="AE74">
        <f>AD75-AD74</f>
        <v>-2.3176756392071776e-06</v>
      </c>
      <c r="AF74">
        <f>IF(ABS(AE74)*7^3&lt;H74,1,0)</f>
        <v>0</v>
      </c>
      <c r="AI74" t="n">
        <v>60</v>
      </c>
      <c r="AK74" s="34" t="inlineStr">
        <is>
          <t>b8</t>
        </is>
      </c>
      <c r="AL74" s="35">
        <f t="array" ref="AL74">INDEX(MMULT(MINVERSE($C$222:$M$232),$B$222:$B$232),11,1)</f>
        <v>-1.2667355947013825e-06</v>
      </c>
    </row>
    <row r="75">
      <c r="A75">
        <f>$A$15</f>
        <v>31</v>
      </c>
      <c r="B75">
        <f>$B$15</f>
        <v>203.02000000000001</v>
      </c>
      <c r="C75">
        <f>$C$15</f>
        <v>289432.23999999999</v>
      </c>
      <c r="D75">
        <f>B75/C75</f>
        <v>0.00070144224430561028</v>
      </c>
      <c r="F75">
        <f>A75</f>
        <v>31</v>
      </c>
      <c r="G75">
        <f>D75</f>
        <v>0.00070144224430561028</v>
      </c>
      <c r="H75">
        <f>$AL$64+$AL$65*(F75-20)+$AL$66*I75+$AL$67*J75+$AL$68*K75+$AL$69*L75+$AL$70*M75+$AL$71*N75+$AL$72*O75+$AL$73*P75+$AL$74*Q75</f>
        <v>0.00074822571006411215</v>
      </c>
      <c r="I75">
        <f>MAX($F75-20,0)^3-(60-20)/(60-56)*MAX($F75-56,0)^3+(56-20)/(60-56)*MAX($F75-60,0)^3</f>
        <v>1331</v>
      </c>
      <c r="J75">
        <f>MAX($F75-24,0)^3-(60-24)/(60-56)*MAX($F75-56,0)^3+(56-24)/(60-56)*MAX($F75-60,0)^3</f>
        <v>343</v>
      </c>
      <c r="K75">
        <f>MAX($F75-28,0)^3-(60-28)/(60-56)*MAX($F75-56,0)^3+(56-28)/(60-56)*MAX($F75-60,0)^3</f>
        <v>27</v>
      </c>
      <c r="L75">
        <f>MAX($F75-32,0)^3-(60-32)/(60-56)*MAX($F75-56,0)^3+(56-32)/(60-56)*MAX($F75-60,0)^3</f>
        <v>0</v>
      </c>
      <c r="M75">
        <f>MAX($F75-36,0)^3-(60-36)/(60-56)*MAX($F75-56,0)^3+(56-36)/(60-56)*MAX($F75-60,0)^3</f>
        <v>0</v>
      </c>
      <c r="N75">
        <f>MAX($F75-40,0)^3-(60-40)/(60-56)*MAX($F75-56,0)^3+(56-40)/(60-56)*MAX($F75-60,0)^3</f>
        <v>0</v>
      </c>
      <c r="O75">
        <f>MAX($F75-44,0)^3-(60-44)/(60-56)*MAX($F75-56,0)^3+(56-44)/(60-56)*MAX($F75-60,0)^3</f>
        <v>0</v>
      </c>
      <c r="P75">
        <f>MAX($F75-48,0)^3-(60-48)/(60-56)*MAX($F75-56,0)^3+(56-48)/(60-56)*MAX($F75-60,0)^3</f>
        <v>0</v>
      </c>
      <c r="Q75">
        <f>MAX($F75-52,0)^3-(60-52)/(60-56)*MAX($F75-56,0)^3+(56-52)/(60-56)*MAX($F75-60,0)^3</f>
        <v>0</v>
      </c>
      <c r="AB75">
        <f>(B75-C75*H75)^2/(C75*H75)</f>
        <v>0.84664054330026883</v>
      </c>
      <c r="AC75">
        <f>H76-H75</f>
        <v>3.06178865798379e-05</v>
      </c>
      <c r="AD75">
        <f>AC76-AC75</f>
        <v>-6.507514263545699e-06</v>
      </c>
      <c r="AE75">
        <f>AD76-AD75</f>
        <v>4.7293632761660678e-06</v>
      </c>
      <c r="AF75">
        <f>IF(ABS(AE75)*7^3&lt;H75,1,0)</f>
        <v>0</v>
      </c>
    </row>
    <row r="76">
      <c r="A76">
        <f>$A$16</f>
        <v>32</v>
      </c>
      <c r="B76">
        <f>$B$16</f>
        <v>234.02000000000001</v>
      </c>
      <c r="C76">
        <f>$C$16</f>
        <v>300471.10999999999</v>
      </c>
      <c r="D76">
        <f>B76/C76</f>
        <v>0.00077884359664395027</v>
      </c>
      <c r="F76">
        <f>A76</f>
        <v>32</v>
      </c>
      <c r="G76">
        <f>D76</f>
        <v>0.00077884359664395027</v>
      </c>
      <c r="H76">
        <f>$AL$64+$AL$65*(F76-20)+$AL$66*I76+$AL$67*J76+$AL$68*K76+$AL$69*L76+$AL$70*M76+$AL$71*N76+$AL$72*O76+$AL$73*P76+$AL$74*Q76</f>
        <v>0.00077884359664395005</v>
      </c>
      <c r="I76">
        <f>MAX($F76-20,0)^3-(60-20)/(60-56)*MAX($F76-56,0)^3+(56-20)/(60-56)*MAX($F76-60,0)^3</f>
        <v>1728</v>
      </c>
      <c r="J76">
        <f>MAX($F76-24,0)^3-(60-24)/(60-56)*MAX($F76-56,0)^3+(56-24)/(60-56)*MAX($F76-60,0)^3</f>
        <v>512</v>
      </c>
      <c r="K76">
        <f>MAX($F76-28,0)^3-(60-28)/(60-56)*MAX($F76-56,0)^3+(56-28)/(60-56)*MAX($F76-60,0)^3</f>
        <v>64</v>
      </c>
      <c r="L76">
        <f>MAX($F76-32,0)^3-(60-32)/(60-56)*MAX($F76-56,0)^3+(56-32)/(60-56)*MAX($F76-60,0)^3</f>
        <v>0</v>
      </c>
      <c r="M76">
        <f>MAX($F76-36,0)^3-(60-36)/(60-56)*MAX($F76-56,0)^3+(56-36)/(60-56)*MAX($F76-60,0)^3</f>
        <v>0</v>
      </c>
      <c r="N76">
        <f>MAX($F76-40,0)^3-(60-40)/(60-56)*MAX($F76-56,0)^3+(56-40)/(60-56)*MAX($F76-60,0)^3</f>
        <v>0</v>
      </c>
      <c r="O76">
        <f>MAX($F76-44,0)^3-(60-44)/(60-56)*MAX($F76-56,0)^3+(56-44)/(60-56)*MAX($F76-60,0)^3</f>
        <v>0</v>
      </c>
      <c r="P76">
        <f>MAX($F76-48,0)^3-(60-48)/(60-56)*MAX($F76-56,0)^3+(56-48)/(60-56)*MAX($F76-60,0)^3</f>
        <v>0</v>
      </c>
      <c r="Q76">
        <f>MAX($F76-52,0)^3-(60-52)/(60-56)*MAX($F76-56,0)^3+(56-52)/(60-56)*MAX($F76-60,0)^3</f>
        <v>0</v>
      </c>
      <c r="AB76">
        <f>(B76-C76*H76)^2/(C76*H76)</f>
        <v>3.1066328102370936e-29</v>
      </c>
      <c r="AC76">
        <f>H77-H76</f>
        <v>2.4110372316292201e-05</v>
      </c>
      <c r="AD76">
        <f>AC77-AC76</f>
        <v>-1.7781509873796312e-06</v>
      </c>
      <c r="AE76">
        <f>AD77-AD76</f>
        <v>6.4911230050100025e-06</v>
      </c>
      <c r="AF76">
        <f>IF(ABS(AE76)*7^3&lt;H76,1,0)</f>
        <v>0</v>
      </c>
    </row>
    <row r="77">
      <c r="A77">
        <f>$A$17</f>
        <v>33</v>
      </c>
      <c r="B77">
        <f>$B$17</f>
        <v>239.03</v>
      </c>
      <c r="C77">
        <f>$C$17</f>
        <v>311000.41999999998</v>
      </c>
      <c r="D77">
        <f>B77/C77</f>
        <v>0.00076858417104388478</v>
      </c>
      <c r="F77">
        <f>A77</f>
        <v>33</v>
      </c>
      <c r="G77">
        <f>D77</f>
        <v>0.00076858417104388478</v>
      </c>
      <c r="H77">
        <f>$AL$64+$AL$65*(F77-20)+$AL$66*I77+$AL$67*J77+$AL$68*K77+$AL$69*L77+$AL$70*M77+$AL$71*N77+$AL$72*O77+$AL$73*P77+$AL$74*Q77</f>
        <v>0.00080295396896024225</v>
      </c>
      <c r="I77">
        <f>MAX($F77-20,0)^3-(60-20)/(60-56)*MAX($F77-56,0)^3+(56-20)/(60-56)*MAX($F77-60,0)^3</f>
        <v>2197</v>
      </c>
      <c r="J77">
        <f>MAX($F77-24,0)^3-(60-24)/(60-56)*MAX($F77-56,0)^3+(56-24)/(60-56)*MAX($F77-60,0)^3</f>
        <v>729</v>
      </c>
      <c r="K77">
        <f>MAX($F77-28,0)^3-(60-28)/(60-56)*MAX($F77-56,0)^3+(56-28)/(60-56)*MAX($F77-60,0)^3</f>
        <v>125</v>
      </c>
      <c r="L77">
        <f>MAX($F77-32,0)^3-(60-32)/(60-56)*MAX($F77-56,0)^3+(56-32)/(60-56)*MAX($F77-60,0)^3</f>
        <v>1</v>
      </c>
      <c r="M77">
        <f>MAX($F77-36,0)^3-(60-36)/(60-56)*MAX($F77-56,0)^3+(56-36)/(60-56)*MAX($F77-60,0)^3</f>
        <v>0</v>
      </c>
      <c r="N77">
        <f>MAX($F77-40,0)^3-(60-40)/(60-56)*MAX($F77-56,0)^3+(56-40)/(60-56)*MAX($F77-60,0)^3</f>
        <v>0</v>
      </c>
      <c r="O77">
        <f>MAX($F77-44,0)^3-(60-44)/(60-56)*MAX($F77-56,0)^3+(56-44)/(60-56)*MAX($F77-60,0)^3</f>
        <v>0</v>
      </c>
      <c r="P77">
        <f>MAX($F77-48,0)^3-(60-48)/(60-56)*MAX($F77-56,0)^3+(56-48)/(60-56)*MAX($F77-60,0)^3</f>
        <v>0</v>
      </c>
      <c r="Q77">
        <f>MAX($F77-52,0)^3-(60-52)/(60-56)*MAX($F77-56,0)^3+(56-52)/(60-56)*MAX($F77-60,0)^3</f>
        <v>0</v>
      </c>
      <c r="AB77">
        <f>(B77-C77*H77)^2/(C77*H77)</f>
        <v>0.45753495976224734</v>
      </c>
      <c r="AC77">
        <f>H78-H77</f>
        <v>2.233222132891257e-05</v>
      </c>
      <c r="AD77">
        <f>AC78-AC77</f>
        <v>4.7129720176303713e-06</v>
      </c>
      <c r="AE77">
        <f>AD78-AD77</f>
        <v>6.4911230050098941e-06</v>
      </c>
      <c r="AF77">
        <f>IF(ABS(AE77)*7^3&lt;H77,1,0)</f>
        <v>0</v>
      </c>
    </row>
    <row r="78">
      <c r="A78">
        <f>$A$18</f>
        <v>34</v>
      </c>
      <c r="B78">
        <f>$B$18</f>
        <v>257.04000000000002</v>
      </c>
      <c r="C78">
        <f>$C$18</f>
        <v>317379.44</v>
      </c>
      <c r="D78">
        <f>B78/C78</f>
        <v>0.00080988232886163014</v>
      </c>
      <c r="F78">
        <f>A78</f>
        <v>34</v>
      </c>
      <c r="G78">
        <f>D78</f>
        <v>0.00080988232886163014</v>
      </c>
      <c r="H78">
        <f>$AL$64+$AL$65*(F78-20)+$AL$66*I78+$AL$67*J78+$AL$68*K78+$AL$69*L78+$AL$70*M78+$AL$71*N78+$AL$72*O78+$AL$73*P78+$AL$74*Q78</f>
        <v>0.00082528619028915482</v>
      </c>
      <c r="I78">
        <f>MAX($F78-20,0)^3-(60-20)/(60-56)*MAX($F78-56,0)^3+(56-20)/(60-56)*MAX($F78-60,0)^3</f>
        <v>2744</v>
      </c>
      <c r="J78">
        <f>MAX($F78-24,0)^3-(60-24)/(60-56)*MAX($F78-56,0)^3+(56-24)/(60-56)*MAX($F78-60,0)^3</f>
        <v>1000</v>
      </c>
      <c r="K78">
        <f>MAX($F78-28,0)^3-(60-28)/(60-56)*MAX($F78-56,0)^3+(56-28)/(60-56)*MAX($F78-60,0)^3</f>
        <v>216</v>
      </c>
      <c r="L78">
        <f>MAX($F78-32,0)^3-(60-32)/(60-56)*MAX($F78-56,0)^3+(56-32)/(60-56)*MAX($F78-60,0)^3</f>
        <v>8</v>
      </c>
      <c r="M78">
        <f>MAX($F78-36,0)^3-(60-36)/(60-56)*MAX($F78-56,0)^3+(56-36)/(60-56)*MAX($F78-60,0)^3</f>
        <v>0</v>
      </c>
      <c r="N78">
        <f>MAX($F78-40,0)^3-(60-40)/(60-56)*MAX($F78-56,0)^3+(56-40)/(60-56)*MAX($F78-60,0)^3</f>
        <v>0</v>
      </c>
      <c r="O78">
        <f>MAX($F78-44,0)^3-(60-44)/(60-56)*MAX($F78-56,0)^3+(56-44)/(60-56)*MAX($F78-60,0)^3</f>
        <v>0</v>
      </c>
      <c r="P78">
        <f>MAX($F78-48,0)^3-(60-48)/(60-56)*MAX($F78-56,0)^3+(56-48)/(60-56)*MAX($F78-60,0)^3</f>
        <v>0</v>
      </c>
      <c r="Q78">
        <f>MAX($F78-52,0)^3-(60-52)/(60-56)*MAX($F78-56,0)^3+(56-52)/(60-56)*MAX($F78-60,0)^3</f>
        <v>0</v>
      </c>
      <c r="AB78">
        <f>(B78-C78*H78)^2/(C78*H78)</f>
        <v>0.091250114408997107</v>
      </c>
      <c r="AC78">
        <f>H79-H78</f>
        <v>2.7045193346542941e-05</v>
      </c>
      <c r="AD78">
        <f>AC79-AC78</f>
        <v>1.1204095022640265e-05</v>
      </c>
      <c r="AE78">
        <f>AD79-AD78</f>
        <v>4.7289320817652447e-06</v>
      </c>
      <c r="AF78">
        <f>IF(ABS(AE78)*7^3&lt;H78,1,0)</f>
        <v>0</v>
      </c>
    </row>
    <row r="79">
      <c r="A79">
        <f>$A$19</f>
        <v>35</v>
      </c>
      <c r="B79">
        <f>$B$19</f>
        <v>249.02000000000001</v>
      </c>
      <c r="C79">
        <f>$C$19</f>
        <v>302999.10999999999</v>
      </c>
      <c r="D79">
        <f>B79/C79</f>
        <v>0.00082185059883509235</v>
      </c>
      <c r="F79">
        <f>A79</f>
        <v>35</v>
      </c>
      <c r="G79">
        <f>D79</f>
        <v>0.00082185059883509235</v>
      </c>
      <c r="H79">
        <f>$AL$64+$AL$65*(F79-20)+$AL$66*I79+$AL$67*J79+$AL$68*K79+$AL$69*L79+$AL$70*M79+$AL$71*N79+$AL$72*O79+$AL$73*P79+$AL$74*Q79</f>
        <v>0.00085233138363569776</v>
      </c>
      <c r="I79">
        <f>MAX($F79-20,0)^3-(60-20)/(60-56)*MAX($F79-56,0)^3+(56-20)/(60-56)*MAX($F79-60,0)^3</f>
        <v>3375</v>
      </c>
      <c r="J79">
        <f>MAX($F79-24,0)^3-(60-24)/(60-56)*MAX($F79-56,0)^3+(56-24)/(60-56)*MAX($F79-60,0)^3</f>
        <v>1331</v>
      </c>
      <c r="K79">
        <f>MAX($F79-28,0)^3-(60-28)/(60-56)*MAX($F79-56,0)^3+(56-28)/(60-56)*MAX($F79-60,0)^3</f>
        <v>343</v>
      </c>
      <c r="L79">
        <f>MAX($F79-32,0)^3-(60-32)/(60-56)*MAX($F79-56,0)^3+(56-32)/(60-56)*MAX($F79-60,0)^3</f>
        <v>27</v>
      </c>
      <c r="M79">
        <f>MAX($F79-36,0)^3-(60-36)/(60-56)*MAX($F79-56,0)^3+(56-36)/(60-56)*MAX($F79-60,0)^3</f>
        <v>0</v>
      </c>
      <c r="N79">
        <f>MAX($F79-40,0)^3-(60-40)/(60-56)*MAX($F79-56,0)^3+(56-40)/(60-56)*MAX($F79-60,0)^3</f>
        <v>0</v>
      </c>
      <c r="O79">
        <f>MAX($F79-44,0)^3-(60-44)/(60-56)*MAX($F79-56,0)^3+(56-44)/(60-56)*MAX($F79-60,0)^3</f>
        <v>0</v>
      </c>
      <c r="P79">
        <f>MAX($F79-48,0)^3-(60-48)/(60-56)*MAX($F79-56,0)^3+(56-48)/(60-56)*MAX($F79-60,0)^3</f>
        <v>0</v>
      </c>
      <c r="Q79">
        <f>MAX($F79-52,0)^3-(60-52)/(60-56)*MAX($F79-56,0)^3+(56-52)/(60-56)*MAX($F79-60,0)^3</f>
        <v>0</v>
      </c>
      <c r="AB79">
        <f>(B79-C79*H79)^2/(C79*H79)</f>
        <v>0.33028219524662555</v>
      </c>
      <c r="AC79">
        <f>H80-H79</f>
        <v>3.8249288369183207e-05</v>
      </c>
      <c r="AD79">
        <f>AC80-AC79</f>
        <v>1.593302710440551e-05</v>
      </c>
      <c r="AE79">
        <f>AD80-AD79</f>
        <v>-2.3198316112137867e-06</v>
      </c>
      <c r="AF79">
        <f>IF(ABS(AE79)*7^3&lt;H79,1,0)</f>
        <v>1</v>
      </c>
    </row>
    <row r="80">
      <c r="A80">
        <f>$A$20</f>
        <v>36</v>
      </c>
      <c r="B80">
        <f>$B$20</f>
        <v>267.04000000000002</v>
      </c>
      <c r="C80">
        <f>$C$20</f>
        <v>299849.31</v>
      </c>
      <c r="D80">
        <f>B80/C80</f>
        <v>0.00089058067200488151</v>
      </c>
      <c r="F80">
        <f>A80</f>
        <v>36</v>
      </c>
      <c r="G80">
        <f>D80</f>
        <v>0.00089058067200488151</v>
      </c>
      <c r="H80">
        <f>$AL$64+$AL$65*(F80-20)+$AL$66*I80+$AL$67*J80+$AL$68*K80+$AL$69*L80+$AL$70*M80+$AL$71*N80+$AL$72*O80+$AL$73*P80+$AL$74*Q80</f>
        <v>0.00089058067200488097</v>
      </c>
      <c r="I80">
        <f>MAX($F80-20,0)^3-(60-20)/(60-56)*MAX($F80-56,0)^3+(56-20)/(60-56)*MAX($F80-60,0)^3</f>
        <v>4096</v>
      </c>
      <c r="J80">
        <f>MAX($F80-24,0)^3-(60-24)/(60-56)*MAX($F80-56,0)^3+(56-24)/(60-56)*MAX($F80-60,0)^3</f>
        <v>1728</v>
      </c>
      <c r="K80">
        <f>MAX($F80-28,0)^3-(60-28)/(60-56)*MAX($F80-56,0)^3+(56-28)/(60-56)*MAX($F80-60,0)^3</f>
        <v>512</v>
      </c>
      <c r="L80">
        <f>MAX($F80-32,0)^3-(60-32)/(60-56)*MAX($F80-56,0)^3+(56-32)/(60-56)*MAX($F80-60,0)^3</f>
        <v>64</v>
      </c>
      <c r="M80">
        <f>MAX($F80-36,0)^3-(60-36)/(60-56)*MAX($F80-56,0)^3+(56-36)/(60-56)*MAX($F80-60,0)^3</f>
        <v>0</v>
      </c>
      <c r="N80">
        <f>MAX($F80-40,0)^3-(60-40)/(60-56)*MAX($F80-56,0)^3+(56-40)/(60-56)*MAX($F80-60,0)^3</f>
        <v>0</v>
      </c>
      <c r="O80">
        <f>MAX($F80-44,0)^3-(60-44)/(60-56)*MAX($F80-56,0)^3+(56-44)/(60-56)*MAX($F80-60,0)^3</f>
        <v>0</v>
      </c>
      <c r="P80">
        <f>MAX($F80-48,0)^3-(60-48)/(60-56)*MAX($F80-56,0)^3+(56-48)/(60-56)*MAX($F80-60,0)^3</f>
        <v>0</v>
      </c>
      <c r="Q80">
        <f>MAX($F80-52,0)^3-(60-52)/(60-56)*MAX($F80-56,0)^3+(56-52)/(60-56)*MAX($F80-60,0)^3</f>
        <v>0</v>
      </c>
      <c r="AB80">
        <f>(B80-C80*H80)^2/(C80*H80)</f>
        <v>1.08899671996957e-28</v>
      </c>
      <c r="AC80">
        <f>H81-H80</f>
        <v>5.4182315473588717e-05</v>
      </c>
      <c r="AD80">
        <f>AC81-AC80</f>
        <v>1.3613195493191723e-05</v>
      </c>
      <c r="AE80">
        <f>AD81-AD80</f>
        <v>-4.0820225344589782e-06</v>
      </c>
      <c r="AF80">
        <f>IF(ABS(AE80)*7^3&lt;H80,1,0)</f>
        <v>0</v>
      </c>
    </row>
    <row r="81">
      <c r="A81">
        <f>$A$21</f>
        <v>37</v>
      </c>
      <c r="B81">
        <f>$B$21</f>
        <v>268.04000000000002</v>
      </c>
      <c r="C81">
        <f>$C$21</f>
        <v>290326.56</v>
      </c>
      <c r="D81">
        <f>B81/C81</f>
        <v>0.00092323623439756952</v>
      </c>
      <c r="F81">
        <f>A81</f>
        <v>37</v>
      </c>
      <c r="G81">
        <f>D81</f>
        <v>0.00092323623439756952</v>
      </c>
      <c r="H81">
        <f>$AL$64+$AL$65*(F81-20)+$AL$66*I81+$AL$67*J81+$AL$68*K81+$AL$69*L81+$AL$70*M81+$AL$71*N81+$AL$72*O81+$AL$73*P81+$AL$74*Q81</f>
        <v>0.00094476298747846969</v>
      </c>
      <c r="I81">
        <f>MAX($F81-20,0)^3-(60-20)/(60-56)*MAX($F81-56,0)^3+(56-20)/(60-56)*MAX($F81-60,0)^3</f>
        <v>4913</v>
      </c>
      <c r="J81">
        <f>MAX($F81-24,0)^3-(60-24)/(60-56)*MAX($F81-56,0)^3+(56-24)/(60-56)*MAX($F81-60,0)^3</f>
        <v>2197</v>
      </c>
      <c r="K81">
        <f>MAX($F81-28,0)^3-(60-28)/(60-56)*MAX($F81-56,0)^3+(56-28)/(60-56)*MAX($F81-60,0)^3</f>
        <v>729</v>
      </c>
      <c r="L81">
        <f>MAX($F81-32,0)^3-(60-32)/(60-56)*MAX($F81-56,0)^3+(56-32)/(60-56)*MAX($F81-60,0)^3</f>
        <v>125</v>
      </c>
      <c r="M81">
        <f>MAX($F81-36,0)^3-(60-36)/(60-56)*MAX($F81-56,0)^3+(56-36)/(60-56)*MAX($F81-60,0)^3</f>
        <v>1</v>
      </c>
      <c r="N81">
        <f>MAX($F81-40,0)^3-(60-40)/(60-56)*MAX($F81-56,0)^3+(56-40)/(60-56)*MAX($F81-60,0)^3</f>
        <v>0</v>
      </c>
      <c r="O81">
        <f>MAX($F81-44,0)^3-(60-44)/(60-56)*MAX($F81-56,0)^3+(56-44)/(60-56)*MAX($F81-60,0)^3</f>
        <v>0</v>
      </c>
      <c r="P81">
        <f>MAX($F81-48,0)^3-(60-48)/(60-56)*MAX($F81-56,0)^3+(56-48)/(60-56)*MAX($F81-60,0)^3</f>
        <v>0</v>
      </c>
      <c r="Q81">
        <f>MAX($F81-52,0)^3-(60-52)/(60-56)*MAX($F81-56,0)^3+(56-52)/(60-56)*MAX($F81-60,0)^3</f>
        <v>0</v>
      </c>
      <c r="AB81">
        <f>(B81-C81*H81)^2/(C81*H81)</f>
        <v>0.14240359595527718</v>
      </c>
      <c r="AC81">
        <f>H82-H81</f>
        <v>6.779551096678044e-05</v>
      </c>
      <c r="AD81">
        <f>AC82-AC81</f>
        <v>9.5311729587327452e-06</v>
      </c>
      <c r="AE81">
        <f>AD82-AD81</f>
        <v>-4.0820225344583277e-06</v>
      </c>
      <c r="AF81">
        <f>IF(ABS(AE81)*7^3&lt;H81,1,0)</f>
        <v>0</v>
      </c>
    </row>
    <row r="82">
      <c r="A82">
        <f>$A$22</f>
        <v>38</v>
      </c>
      <c r="B82">
        <f>$B$22</f>
        <v>260.04000000000002</v>
      </c>
      <c r="C82">
        <f>$C$22</f>
        <v>289764.48999999999</v>
      </c>
      <c r="D82">
        <f>B82/C82</f>
        <v>0.00089741845179166027</v>
      </c>
      <c r="F82">
        <f>A82</f>
        <v>38</v>
      </c>
      <c r="G82">
        <f>D82</f>
        <v>0.00089741845179166027</v>
      </c>
      <c r="H82">
        <f>$AL$64+$AL$65*(F82-20)+$AL$66*I82+$AL$67*J82+$AL$68*K82+$AL$69*L82+$AL$70*M82+$AL$71*N82+$AL$72*O82+$AL$73*P82+$AL$74*Q82</f>
        <v>0.0010125584984452501</v>
      </c>
      <c r="I82">
        <f>MAX($F82-20,0)^3-(60-20)/(60-56)*MAX($F82-56,0)^3+(56-20)/(60-56)*MAX($F82-60,0)^3</f>
        <v>5832</v>
      </c>
      <c r="J82">
        <f>MAX($F82-24,0)^3-(60-24)/(60-56)*MAX($F82-56,0)^3+(56-24)/(60-56)*MAX($F82-60,0)^3</f>
        <v>2744</v>
      </c>
      <c r="K82">
        <f>MAX($F82-28,0)^3-(60-28)/(60-56)*MAX($F82-56,0)^3+(56-28)/(60-56)*MAX($F82-60,0)^3</f>
        <v>1000</v>
      </c>
      <c r="L82">
        <f>MAX($F82-32,0)^3-(60-32)/(60-56)*MAX($F82-56,0)^3+(56-32)/(60-56)*MAX($F82-60,0)^3</f>
        <v>216</v>
      </c>
      <c r="M82">
        <f>MAX($F82-36,0)^3-(60-36)/(60-56)*MAX($F82-56,0)^3+(56-36)/(60-56)*MAX($F82-60,0)^3</f>
        <v>8</v>
      </c>
      <c r="N82">
        <f>MAX($F82-40,0)^3-(60-40)/(60-56)*MAX($F82-56,0)^3+(56-40)/(60-56)*MAX($F82-60,0)^3</f>
        <v>0</v>
      </c>
      <c r="O82">
        <f>MAX($F82-44,0)^3-(60-44)/(60-56)*MAX($F82-56,0)^3+(56-44)/(60-56)*MAX($F82-60,0)^3</f>
        <v>0</v>
      </c>
      <c r="P82">
        <f>MAX($F82-48,0)^3-(60-48)/(60-56)*MAX($F82-56,0)^3+(56-48)/(60-56)*MAX($F82-60,0)^3</f>
        <v>0</v>
      </c>
      <c r="Q82">
        <f>MAX($F82-52,0)^3-(60-52)/(60-56)*MAX($F82-56,0)^3+(56-52)/(60-56)*MAX($F82-60,0)^3</f>
        <v>0</v>
      </c>
      <c r="AB82">
        <f>(B82-C82*H82)^2/(C82*H82)</f>
        <v>3.7938297838234791</v>
      </c>
      <c r="AC82">
        <f>H83-H82</f>
        <v>7.7326683925513185e-05</v>
      </c>
      <c r="AD82">
        <f>AC83-AC82</f>
        <v>5.4491504242744175e-06</v>
      </c>
      <c r="AE82">
        <f>AD83-AD82</f>
        <v>-2.3215534637360032e-06</v>
      </c>
      <c r="AF82">
        <f>IF(ABS(AE82)*7^3&lt;H82,1,0)</f>
        <v>1</v>
      </c>
    </row>
    <row r="83">
      <c r="A83">
        <f>$A$23</f>
        <v>39</v>
      </c>
      <c r="B83">
        <f>$B$23</f>
        <v>291.04000000000002</v>
      </c>
      <c r="C83">
        <f>$C$23</f>
        <v>289800.78000000003</v>
      </c>
      <c r="D83">
        <f>B83/C83</f>
        <v>0.0010042761099538792</v>
      </c>
      <c r="F83">
        <f>A83</f>
        <v>39</v>
      </c>
      <c r="G83">
        <f>D83</f>
        <v>0.0010042761099538792</v>
      </c>
      <c r="H83">
        <f>$AL$64+$AL$65*(F83-20)+$AL$66*I83+$AL$67*J83+$AL$68*K83+$AL$69*L83+$AL$70*M83+$AL$71*N83+$AL$72*O83+$AL$73*P83+$AL$74*Q83</f>
        <v>0.0010898851823707633</v>
      </c>
      <c r="I83">
        <f>MAX($F83-20,0)^3-(60-20)/(60-56)*MAX($F83-56,0)^3+(56-20)/(60-56)*MAX($F83-60,0)^3</f>
        <v>6859</v>
      </c>
      <c r="J83">
        <f>MAX($F83-24,0)^3-(60-24)/(60-56)*MAX($F83-56,0)^3+(56-24)/(60-56)*MAX($F83-60,0)^3</f>
        <v>3375</v>
      </c>
      <c r="K83">
        <f>MAX($F83-28,0)^3-(60-28)/(60-56)*MAX($F83-56,0)^3+(56-28)/(60-56)*MAX($F83-60,0)^3</f>
        <v>1331</v>
      </c>
      <c r="L83">
        <f>MAX($F83-32,0)^3-(60-32)/(60-56)*MAX($F83-56,0)^3+(56-32)/(60-56)*MAX($F83-60,0)^3</f>
        <v>343</v>
      </c>
      <c r="M83">
        <f>MAX($F83-36,0)^3-(60-36)/(60-56)*MAX($F83-56,0)^3+(56-36)/(60-56)*MAX($F83-60,0)^3</f>
        <v>27</v>
      </c>
      <c r="N83">
        <f>MAX($F83-40,0)^3-(60-40)/(60-56)*MAX($F83-56,0)^3+(56-40)/(60-56)*MAX($F83-60,0)^3</f>
        <v>0</v>
      </c>
      <c r="O83">
        <f>MAX($F83-44,0)^3-(60-44)/(60-56)*MAX($F83-56,0)^3+(56-44)/(60-56)*MAX($F83-60,0)^3</f>
        <v>0</v>
      </c>
      <c r="P83">
        <f>MAX($F83-48,0)^3-(60-48)/(60-56)*MAX($F83-56,0)^3+(56-48)/(60-56)*MAX($F83-60,0)^3</f>
        <v>0</v>
      </c>
      <c r="Q83">
        <f>MAX($F83-52,0)^3-(60-52)/(60-56)*MAX($F83-56,0)^3+(56-52)/(60-56)*MAX($F83-60,0)^3</f>
        <v>0</v>
      </c>
      <c r="AB83">
        <f>(B83-C83*H83)^2/(C83*H83)</f>
        <v>1.9487601258137026</v>
      </c>
      <c r="AC83">
        <f>H84-H83</f>
        <v>8.2775834349787603e-05</v>
      </c>
      <c r="AD83">
        <f>AC84-AC83</f>
        <v>3.1275969605384143e-06</v>
      </c>
      <c r="AE83">
        <f>AD84-AD83</f>
        <v>4.720322819156764e-06</v>
      </c>
      <c r="AF83">
        <f>IF(ABS(AE83)*7^3&lt;H83,1,0)</f>
        <v>0</v>
      </c>
    </row>
    <row r="84">
      <c r="A84">
        <f>$A$24</f>
        <v>40</v>
      </c>
      <c r="B84">
        <f>$B$24</f>
        <v>346.04000000000002</v>
      </c>
      <c r="C84">
        <f>$C$24</f>
        <v>295089.53999999998</v>
      </c>
      <c r="D84">
        <f>B84/C84</f>
        <v>0.0011726610167205522</v>
      </c>
      <c r="F84">
        <f>A84</f>
        <v>40</v>
      </c>
      <c r="G84">
        <f>D84</f>
        <v>0.0011726610167205522</v>
      </c>
      <c r="H84">
        <f>$AL$64+$AL$65*(F84-20)+$AL$66*I84+$AL$67*J84+$AL$68*K84+$AL$69*L84+$AL$70*M84+$AL$71*N84+$AL$72*O84+$AL$73*P84+$AL$74*Q84</f>
        <v>0.0011726610167205509</v>
      </c>
      <c r="I84">
        <f>MAX($F84-20,0)^3-(60-20)/(60-56)*MAX($F84-56,0)^3+(56-20)/(60-56)*MAX($F84-60,0)^3</f>
        <v>8000</v>
      </c>
      <c r="J84">
        <f>MAX($F84-24,0)^3-(60-24)/(60-56)*MAX($F84-56,0)^3+(56-24)/(60-56)*MAX($F84-60,0)^3</f>
        <v>4096</v>
      </c>
      <c r="K84">
        <f>MAX($F84-28,0)^3-(60-28)/(60-56)*MAX($F84-56,0)^3+(56-28)/(60-56)*MAX($F84-60,0)^3</f>
        <v>1728</v>
      </c>
      <c r="L84">
        <f>MAX($F84-32,0)^3-(60-32)/(60-56)*MAX($F84-56,0)^3+(56-32)/(60-56)*MAX($F84-60,0)^3</f>
        <v>512</v>
      </c>
      <c r="M84">
        <f>MAX($F84-36,0)^3-(60-36)/(60-56)*MAX($F84-56,0)^3+(56-36)/(60-56)*MAX($F84-60,0)^3</f>
        <v>64</v>
      </c>
      <c r="N84">
        <f>MAX($F84-40,0)^3-(60-40)/(60-56)*MAX($F84-56,0)^3+(56-40)/(60-56)*MAX($F84-60,0)^3</f>
        <v>0</v>
      </c>
      <c r="O84">
        <f>MAX($F84-44,0)^3-(60-44)/(60-56)*MAX($F84-56,0)^3+(56-44)/(60-56)*MAX($F84-60,0)^3</f>
        <v>0</v>
      </c>
      <c r="P84">
        <f>MAX($F84-48,0)^3-(60-48)/(60-56)*MAX($F84-56,0)^3+(56-48)/(60-56)*MAX($F84-60,0)^3</f>
        <v>0</v>
      </c>
      <c r="Q84">
        <f>MAX($F84-52,0)^3-(60-52)/(60-56)*MAX($F84-56,0)^3+(56-52)/(60-56)*MAX($F84-60,0)^3</f>
        <v>0</v>
      </c>
      <c r="AB84">
        <f>(B84-C84*H84)^2/(C84*H84)</f>
        <v>3.3615268073133054e-28</v>
      </c>
      <c r="AC84">
        <f>H85-H84</f>
        <v>8.5903431310326017e-05</v>
      </c>
      <c r="AD84">
        <f>AC85-AC84</f>
        <v>7.8479197796951783e-06</v>
      </c>
      <c r="AE84">
        <f>AD85-AD84</f>
        <v>6.480791889879739e-06</v>
      </c>
      <c r="AF84">
        <f>IF(ABS(AE84)*7^3&lt;H84,1,0)</f>
        <v>0</v>
      </c>
    </row>
    <row r="85">
      <c r="A85">
        <f>$A$25</f>
        <v>41</v>
      </c>
      <c r="B85">
        <f>$B$25</f>
        <v>385.04000000000002</v>
      </c>
      <c r="C85">
        <f>$C$25</f>
        <v>303350.65999999997</v>
      </c>
      <c r="D85">
        <f>B85/C85</f>
        <v>0.0012692901343943014</v>
      </c>
      <c r="F85">
        <f>A85</f>
        <v>41</v>
      </c>
      <c r="G85">
        <f>D85</f>
        <v>0.0012692901343943014</v>
      </c>
      <c r="H85">
        <f>$AL$64+$AL$65*(F85-20)+$AL$66*I85+$AL$67*J85+$AL$68*K85+$AL$69*L85+$AL$70*M85+$AL$71*N85+$AL$72*O85+$AL$73*P85+$AL$74*Q85</f>
        <v>0.0012585644480308769</v>
      </c>
      <c r="I85">
        <f>MAX($F85-20,0)^3-(60-20)/(60-56)*MAX($F85-56,0)^3+(56-20)/(60-56)*MAX($F85-60,0)^3</f>
        <v>9261</v>
      </c>
      <c r="J85">
        <f>MAX($F85-24,0)^3-(60-24)/(60-56)*MAX($F85-56,0)^3+(56-24)/(60-56)*MAX($F85-60,0)^3</f>
        <v>4913</v>
      </c>
      <c r="K85">
        <f>MAX($F85-28,0)^3-(60-28)/(60-56)*MAX($F85-56,0)^3+(56-28)/(60-56)*MAX($F85-60,0)^3</f>
        <v>2197</v>
      </c>
      <c r="L85">
        <f>MAX($F85-32,0)^3-(60-32)/(60-56)*MAX($F85-56,0)^3+(56-32)/(60-56)*MAX($F85-60,0)^3</f>
        <v>729</v>
      </c>
      <c r="M85">
        <f>MAX($F85-36,0)^3-(60-36)/(60-56)*MAX($F85-56,0)^3+(56-36)/(60-56)*MAX($F85-60,0)^3</f>
        <v>125</v>
      </c>
      <c r="N85">
        <f>MAX($F85-40,0)^3-(60-40)/(60-56)*MAX($F85-56,0)^3+(56-40)/(60-56)*MAX($F85-60,0)^3</f>
        <v>1</v>
      </c>
      <c r="O85">
        <f>MAX($F85-44,0)^3-(60-44)/(60-56)*MAX($F85-56,0)^3+(56-44)/(60-56)*MAX($F85-60,0)^3</f>
        <v>0</v>
      </c>
      <c r="P85">
        <f>MAX($F85-48,0)^3-(60-48)/(60-56)*MAX($F85-56,0)^3+(56-48)/(60-56)*MAX($F85-60,0)^3</f>
        <v>0</v>
      </c>
      <c r="Q85">
        <f>MAX($F85-52,0)^3-(60-52)/(60-56)*MAX($F85-56,0)^3+(56-52)/(60-56)*MAX($F85-60,0)^3</f>
        <v>0</v>
      </c>
      <c r="AB85">
        <f>(B85-C85*H85)^2/(C85*H85)</f>
        <v>0.027728071881326841</v>
      </c>
      <c r="AC85">
        <f>H86-H85</f>
        <v>9.3751351090021195e-05</v>
      </c>
      <c r="AD85">
        <f>AC86-AC85</f>
        <v>1.4328711669574917e-05</v>
      </c>
      <c r="AE85">
        <f>AD86-AD85</f>
        <v>6.4807918898788716e-06</v>
      </c>
      <c r="AF85">
        <f>IF(ABS(AE85)*7^3&lt;H85,1,0)</f>
        <v>0</v>
      </c>
    </row>
    <row r="86">
      <c r="A86">
        <f>$A$26</f>
        <v>42</v>
      </c>
      <c r="B86">
        <f>$B$26</f>
        <v>412.05000000000001</v>
      </c>
      <c r="C86">
        <f>$C$26</f>
        <v>308999.26000000001</v>
      </c>
      <c r="D86">
        <f>B86/C86</f>
        <v>0.0013334983391222362</v>
      </c>
      <c r="F86">
        <f>A86</f>
        <v>42</v>
      </c>
      <c r="G86">
        <f>D86</f>
        <v>0.0013334983391222362</v>
      </c>
      <c r="H86">
        <f>$AL$64+$AL$65*(F86-20)+$AL$66*I86+$AL$67*J86+$AL$68*K86+$AL$69*L86+$AL$70*M86+$AL$71*N86+$AL$72*O86+$AL$73*P86+$AL$74*Q86</f>
        <v>0.0013523157991208981</v>
      </c>
      <c r="I86">
        <f>MAX($F86-20,0)^3-(60-20)/(60-56)*MAX($F86-56,0)^3+(56-20)/(60-56)*MAX($F86-60,0)^3</f>
        <v>10648</v>
      </c>
      <c r="J86">
        <f>MAX($F86-24,0)^3-(60-24)/(60-56)*MAX($F86-56,0)^3+(56-24)/(60-56)*MAX($F86-60,0)^3</f>
        <v>5832</v>
      </c>
      <c r="K86">
        <f>MAX($F86-28,0)^3-(60-28)/(60-56)*MAX($F86-56,0)^3+(56-28)/(60-56)*MAX($F86-60,0)^3</f>
        <v>2744</v>
      </c>
      <c r="L86">
        <f>MAX($F86-32,0)^3-(60-32)/(60-56)*MAX($F86-56,0)^3+(56-32)/(60-56)*MAX($F86-60,0)^3</f>
        <v>1000</v>
      </c>
      <c r="M86">
        <f>MAX($F86-36,0)^3-(60-36)/(60-56)*MAX($F86-56,0)^3+(56-36)/(60-56)*MAX($F86-60,0)^3</f>
        <v>216</v>
      </c>
      <c r="N86">
        <f>MAX($F86-40,0)^3-(60-40)/(60-56)*MAX($F86-56,0)^3+(56-40)/(60-56)*MAX($F86-60,0)^3</f>
        <v>8</v>
      </c>
      <c r="O86">
        <f>MAX($F86-44,0)^3-(60-44)/(60-56)*MAX($F86-56,0)^3+(56-44)/(60-56)*MAX($F86-60,0)^3</f>
        <v>0</v>
      </c>
      <c r="P86">
        <f>MAX($F86-48,0)^3-(60-48)/(60-56)*MAX($F86-56,0)^3+(56-48)/(60-56)*MAX($F86-60,0)^3</f>
        <v>0</v>
      </c>
      <c r="Q86">
        <f>MAX($F86-52,0)^3-(60-52)/(60-56)*MAX($F86-56,0)^3+(56-52)/(60-56)*MAX($F86-60,0)^3</f>
        <v>0</v>
      </c>
      <c r="AB86">
        <f>(B86-C86*H86)^2/(C86*H86)</f>
        <v>0.080909835917824177</v>
      </c>
      <c r="AC86">
        <f>H87-H86</f>
        <v>0.00010808006275959611</v>
      </c>
      <c r="AD86">
        <f>AC87-AC86</f>
        <v>2.0809503559453789e-05</v>
      </c>
      <c r="AE86">
        <f>AD87-AD86</f>
        <v>3.3063820023171604e-06</v>
      </c>
      <c r="AF86">
        <f>IF(ABS(AE86)*7^3&lt;H86,1,0)</f>
        <v>1</v>
      </c>
    </row>
    <row r="87">
      <c r="A87">
        <f>$A$27</f>
        <v>43</v>
      </c>
      <c r="B87">
        <f>$B$27</f>
        <v>435.04000000000002</v>
      </c>
      <c r="C87">
        <f>$C$27</f>
        <v>310665.92999999999</v>
      </c>
      <c r="D87">
        <f>B87/C87</f>
        <v>0.0014003466682040095</v>
      </c>
      <c r="F87">
        <f>A87</f>
        <v>43</v>
      </c>
      <c r="G87">
        <f>D87</f>
        <v>0.0014003466682040095</v>
      </c>
      <c r="H87">
        <f>$AL$64+$AL$65*(F87-20)+$AL$66*I87+$AL$67*J87+$AL$68*K87+$AL$69*L87+$AL$70*M87+$AL$71*N87+$AL$72*O87+$AL$73*P87+$AL$74*Q87</f>
        <v>0.0014603958618804942</v>
      </c>
      <c r="I87">
        <f>MAX($F87-20,0)^3-(60-20)/(60-56)*MAX($F87-56,0)^3+(56-20)/(60-56)*MAX($F87-60,0)^3</f>
        <v>12167</v>
      </c>
      <c r="J87">
        <f>MAX($F87-24,0)^3-(60-24)/(60-56)*MAX($F87-56,0)^3+(56-24)/(60-56)*MAX($F87-60,0)^3</f>
        <v>6859</v>
      </c>
      <c r="K87">
        <f>MAX($F87-28,0)^3-(60-28)/(60-56)*MAX($F87-56,0)^3+(56-28)/(60-56)*MAX($F87-60,0)^3</f>
        <v>3375</v>
      </c>
      <c r="L87">
        <f>MAX($F87-32,0)^3-(60-32)/(60-56)*MAX($F87-56,0)^3+(56-32)/(60-56)*MAX($F87-60,0)^3</f>
        <v>1331</v>
      </c>
      <c r="M87">
        <f>MAX($F87-36,0)^3-(60-36)/(60-56)*MAX($F87-56,0)^3+(56-36)/(60-56)*MAX($F87-60,0)^3</f>
        <v>343</v>
      </c>
      <c r="N87">
        <f>MAX($F87-40,0)^3-(60-40)/(60-56)*MAX($F87-56,0)^3+(56-40)/(60-56)*MAX($F87-60,0)^3</f>
        <v>27</v>
      </c>
      <c r="O87">
        <f>MAX($F87-44,0)^3-(60-44)/(60-56)*MAX($F87-56,0)^3+(56-44)/(60-56)*MAX($F87-60,0)^3</f>
        <v>0</v>
      </c>
      <c r="P87">
        <f>MAX($F87-48,0)^3-(60-48)/(60-56)*MAX($F87-56,0)^3+(56-48)/(60-56)*MAX($F87-60,0)^3</f>
        <v>0</v>
      </c>
      <c r="Q87">
        <f>MAX($F87-52,0)^3-(60-52)/(60-56)*MAX($F87-56,0)^3+(56-52)/(60-56)*MAX($F87-60,0)^3</f>
        <v>0</v>
      </c>
      <c r="AB87">
        <f>(B87-C87*H87)^2/(C87*H87)</f>
        <v>0.76707423306803568</v>
      </c>
      <c r="AC87">
        <f>H88-H87</f>
        <v>0.0001288895663190499</v>
      </c>
      <c r="AD87">
        <f>AC88-AC87</f>
        <v>2.4115885561770949e-05</v>
      </c>
      <c r="AE87">
        <f>AD88-AD87</f>
        <v>-9.391257547935539e-06</v>
      </c>
      <c r="AF87">
        <f>IF(ABS(AE87)*7^3&lt;H87,1,0)</f>
        <v>0</v>
      </c>
    </row>
    <row r="88">
      <c r="A88">
        <f>$A$28</f>
        <v>44</v>
      </c>
      <c r="B88">
        <f>$B$28</f>
        <v>488.06999999999999</v>
      </c>
      <c r="C88">
        <f>$C$28</f>
        <v>307100.28000000003</v>
      </c>
      <c r="D88">
        <f>B88/C88</f>
        <v>0.0015892854281995444</v>
      </c>
      <c r="F88">
        <f>A88</f>
        <v>44</v>
      </c>
      <c r="G88">
        <f>D88</f>
        <v>0.0015892854281995444</v>
      </c>
      <c r="H88">
        <f>$AL$64+$AL$65*(F88-20)+$AL$66*I88+$AL$67*J88+$AL$68*K88+$AL$69*L88+$AL$70*M88+$AL$71*N88+$AL$72*O88+$AL$73*P88+$AL$74*Q88</f>
        <v>0.0015892854281995441</v>
      </c>
      <c r="I88">
        <f>MAX($F88-20,0)^3-(60-20)/(60-56)*MAX($F88-56,0)^3+(56-20)/(60-56)*MAX($F88-60,0)^3</f>
        <v>13824</v>
      </c>
      <c r="J88">
        <f>MAX($F88-24,0)^3-(60-24)/(60-56)*MAX($F88-56,0)^3+(56-24)/(60-56)*MAX($F88-60,0)^3</f>
        <v>8000</v>
      </c>
      <c r="K88">
        <f>MAX($F88-28,0)^3-(60-28)/(60-56)*MAX($F88-56,0)^3+(56-28)/(60-56)*MAX($F88-60,0)^3</f>
        <v>4096</v>
      </c>
      <c r="L88">
        <f>MAX($F88-32,0)^3-(60-32)/(60-56)*MAX($F88-56,0)^3+(56-32)/(60-56)*MAX($F88-60,0)^3</f>
        <v>1728</v>
      </c>
      <c r="M88">
        <f>MAX($F88-36,0)^3-(60-36)/(60-56)*MAX($F88-56,0)^3+(56-36)/(60-56)*MAX($F88-60,0)^3</f>
        <v>512</v>
      </c>
      <c r="N88">
        <f>MAX($F88-40,0)^3-(60-40)/(60-56)*MAX($F88-56,0)^3+(56-40)/(60-56)*MAX($F88-60,0)^3</f>
        <v>64</v>
      </c>
      <c r="O88">
        <f>MAX($F88-44,0)^3-(60-44)/(60-56)*MAX($F88-56,0)^3+(56-44)/(60-56)*MAX($F88-60,0)^3</f>
        <v>0</v>
      </c>
      <c r="P88">
        <f>MAX($F88-48,0)^3-(60-48)/(60-56)*MAX($F88-56,0)^3+(56-48)/(60-56)*MAX($F88-60,0)^3</f>
        <v>0</v>
      </c>
      <c r="Q88">
        <f>MAX($F88-52,0)^3-(60-52)/(60-56)*MAX($F88-56,0)^3+(56-52)/(60-56)*MAX($F88-60,0)^3</f>
        <v>0</v>
      </c>
      <c r="AB88">
        <f>(B88-C88*H88)^2/(C88*H88)</f>
        <v>6.6203091109579874e-30</v>
      </c>
      <c r="AC88">
        <f>H89-H88</f>
        <v>0.00015300545188082085</v>
      </c>
      <c r="AD88">
        <f>AC89-AC88</f>
        <v>1.472462801383541e-05</v>
      </c>
      <c r="AE88">
        <f>AD89-AD88</f>
        <v>-1.2565667435495515e-05</v>
      </c>
      <c r="AF88">
        <f>IF(ABS(AE88)*7^3&lt;H88,1,0)</f>
        <v>0</v>
      </c>
    </row>
    <row r="89">
      <c r="A89">
        <f>$A$29</f>
        <v>45</v>
      </c>
      <c r="B89">
        <f>$B$29</f>
        <v>494.06999999999999</v>
      </c>
      <c r="C89">
        <f>$C$29</f>
        <v>301591.03000000003</v>
      </c>
      <c r="D89">
        <f>B89/C89</f>
        <v>0.001638211852653575</v>
      </c>
      <c r="F89">
        <f>A89</f>
        <v>45</v>
      </c>
      <c r="G89">
        <f>D89</f>
        <v>0.001638211852653575</v>
      </c>
      <c r="H89">
        <f>$AL$64+$AL$65*(F89-20)+$AL$66*I89+$AL$67*J89+$AL$68*K89+$AL$69*L89+$AL$70*M89+$AL$71*N89+$AL$72*O89+$AL$73*P89+$AL$74*Q89</f>
        <v>0.001742290880080365</v>
      </c>
      <c r="I89">
        <f>MAX($F89-20,0)^3-(60-20)/(60-56)*MAX($F89-56,0)^3+(56-20)/(60-56)*MAX($F89-60,0)^3</f>
        <v>15625</v>
      </c>
      <c r="J89">
        <f>MAX($F89-24,0)^3-(60-24)/(60-56)*MAX($F89-56,0)^3+(56-24)/(60-56)*MAX($F89-60,0)^3</f>
        <v>9261</v>
      </c>
      <c r="K89">
        <f>MAX($F89-28,0)^3-(60-28)/(60-56)*MAX($F89-56,0)^3+(56-28)/(60-56)*MAX($F89-60,0)^3</f>
        <v>4913</v>
      </c>
      <c r="L89">
        <f>MAX($F89-32,0)^3-(60-32)/(60-56)*MAX($F89-56,0)^3+(56-32)/(60-56)*MAX($F89-60,0)^3</f>
        <v>2197</v>
      </c>
      <c r="M89">
        <f>MAX($F89-36,0)^3-(60-36)/(60-56)*MAX($F89-56,0)^3+(56-36)/(60-56)*MAX($F89-60,0)^3</f>
        <v>729</v>
      </c>
      <c r="N89">
        <f>MAX($F89-40,0)^3-(60-40)/(60-56)*MAX($F89-56,0)^3+(56-40)/(60-56)*MAX($F89-60,0)^3</f>
        <v>125</v>
      </c>
      <c r="O89">
        <f>MAX($F89-44,0)^3-(60-44)/(60-56)*MAX($F89-56,0)^3+(56-44)/(60-56)*MAX($F89-60,0)^3</f>
        <v>1</v>
      </c>
      <c r="P89">
        <f>MAX($F89-48,0)^3-(60-48)/(60-56)*MAX($F89-56,0)^3+(56-48)/(60-56)*MAX($F89-60,0)^3</f>
        <v>0</v>
      </c>
      <c r="Q89">
        <f>MAX($F89-52,0)^3-(60-52)/(60-56)*MAX($F89-56,0)^3+(56-52)/(60-56)*MAX($F89-60,0)^3</f>
        <v>0</v>
      </c>
      <c r="AB89">
        <f>(B89-C89*H89)^2/(C89*H89)</f>
        <v>1.8750990237515248</v>
      </c>
      <c r="AC89">
        <f>H90-H89</f>
        <v>0.00016773007989465626</v>
      </c>
      <c r="AD89">
        <f>AC90-AC89</f>
        <v>2.1589605783398948e-06</v>
      </c>
      <c r="AE89">
        <f>AD90-AD89</f>
        <v>-1.2565667435503755e-05</v>
      </c>
      <c r="AF89">
        <f>IF(ABS(AE89)*7^3&lt;H89,1,0)</f>
        <v>0</v>
      </c>
    </row>
    <row r="90">
      <c r="A90">
        <f>$A$30</f>
        <v>46</v>
      </c>
      <c r="B90">
        <f>$B$30</f>
        <v>508.06</v>
      </c>
      <c r="C90">
        <f>$C$30</f>
        <v>295436.46999999997</v>
      </c>
      <c r="D90">
        <f>B90/C90</f>
        <v>0.0017196929004736621</v>
      </c>
      <c r="F90">
        <f>A90</f>
        <v>46</v>
      </c>
      <c r="G90">
        <f>D90</f>
        <v>0.0017196929004736621</v>
      </c>
      <c r="H90">
        <f>$AL$64+$AL$65*(F90-20)+$AL$66*I90+$AL$67*J90+$AL$68*K90+$AL$69*L90+$AL$70*M90+$AL$71*N90+$AL$72*O90+$AL$73*P90+$AL$74*Q90</f>
        <v>0.0019100209599750213</v>
      </c>
      <c r="I90">
        <f>MAX($F90-20,0)^3-(60-20)/(60-56)*MAX($F90-56,0)^3+(56-20)/(60-56)*MAX($F90-60,0)^3</f>
        <v>17576</v>
      </c>
      <c r="J90">
        <f>MAX($F90-24,0)^3-(60-24)/(60-56)*MAX($F90-56,0)^3+(56-24)/(60-56)*MAX($F90-60,0)^3</f>
        <v>10648</v>
      </c>
      <c r="K90">
        <f>MAX($F90-28,0)^3-(60-28)/(60-56)*MAX($F90-56,0)^3+(56-28)/(60-56)*MAX($F90-60,0)^3</f>
        <v>5832</v>
      </c>
      <c r="L90">
        <f>MAX($F90-32,0)^3-(60-32)/(60-56)*MAX($F90-56,0)^3+(56-32)/(60-56)*MAX($F90-60,0)^3</f>
        <v>2744</v>
      </c>
      <c r="M90">
        <f>MAX($F90-36,0)^3-(60-36)/(60-56)*MAX($F90-56,0)^3+(56-36)/(60-56)*MAX($F90-60,0)^3</f>
        <v>1000</v>
      </c>
      <c r="N90">
        <f>MAX($F90-40,0)^3-(60-40)/(60-56)*MAX($F90-56,0)^3+(56-40)/(60-56)*MAX($F90-60,0)^3</f>
        <v>216</v>
      </c>
      <c r="O90">
        <f>MAX($F90-44,0)^3-(60-44)/(60-56)*MAX($F90-56,0)^3+(56-44)/(60-56)*MAX($F90-60,0)^3</f>
        <v>8</v>
      </c>
      <c r="P90">
        <f>MAX($F90-48,0)^3-(60-48)/(60-56)*MAX($F90-56,0)^3+(56-48)/(60-56)*MAX($F90-60,0)^3</f>
        <v>0</v>
      </c>
      <c r="Q90">
        <f>MAX($F90-52,0)^3-(60-52)/(60-56)*MAX($F90-56,0)^3+(56-52)/(60-56)*MAX($F90-60,0)^3</f>
        <v>0</v>
      </c>
      <c r="AB90">
        <f>(B90-C90*H90)^2/(C90*H90)</f>
        <v>5.6031417814922344</v>
      </c>
      <c r="AC90">
        <f>H91-H90</f>
        <v>0.00016988904047299616</v>
      </c>
      <c r="AD90">
        <f>AC91-AC90</f>
        <v>-1.0406706857163861e-05</v>
      </c>
      <c r="AE90">
        <f>AD91-AD90</f>
        <v>-7.9969053032194568e-06</v>
      </c>
      <c r="AF90">
        <f>IF(ABS(AE90)*7^3&lt;H90,1,0)</f>
        <v>0</v>
      </c>
    </row>
    <row r="91">
      <c r="A91">
        <f>$A$31</f>
        <v>47</v>
      </c>
      <c r="B91">
        <f>$B$31</f>
        <v>538.05999999999995</v>
      </c>
      <c r="C91">
        <f>$C$31</f>
        <v>289036.78999999998</v>
      </c>
      <c r="D91">
        <f>B91/C91</f>
        <v>0.0018615623291415601</v>
      </c>
      <c r="F91">
        <f>A91</f>
        <v>47</v>
      </c>
      <c r="G91">
        <f>D91</f>
        <v>0.0018615623291415601</v>
      </c>
      <c r="H91">
        <f>$AL$64+$AL$65*(F91-20)+$AL$66*I91+$AL$67*J91+$AL$68*K91+$AL$69*L91+$AL$70*M91+$AL$71*N91+$AL$72*O91+$AL$73*P91+$AL$74*Q91</f>
        <v>0.0020799100004480174</v>
      </c>
      <c r="I91">
        <f>MAX($F91-20,0)^3-(60-20)/(60-56)*MAX($F91-56,0)^3+(56-20)/(60-56)*MAX($F91-60,0)^3</f>
        <v>19683</v>
      </c>
      <c r="J91">
        <f>MAX($F91-24,0)^3-(60-24)/(60-56)*MAX($F91-56,0)^3+(56-24)/(60-56)*MAX($F91-60,0)^3</f>
        <v>12167</v>
      </c>
      <c r="K91">
        <f>MAX($F91-28,0)^3-(60-28)/(60-56)*MAX($F91-56,0)^3+(56-28)/(60-56)*MAX($F91-60,0)^3</f>
        <v>6859</v>
      </c>
      <c r="L91">
        <f>MAX($F91-32,0)^3-(60-32)/(60-56)*MAX($F91-56,0)^3+(56-32)/(60-56)*MAX($F91-60,0)^3</f>
        <v>3375</v>
      </c>
      <c r="M91">
        <f>MAX($F91-36,0)^3-(60-36)/(60-56)*MAX($F91-56,0)^3+(56-36)/(60-56)*MAX($F91-60,0)^3</f>
        <v>1331</v>
      </c>
      <c r="N91">
        <f>MAX($F91-40,0)^3-(60-40)/(60-56)*MAX($F91-56,0)^3+(56-40)/(60-56)*MAX($F91-60,0)^3</f>
        <v>343</v>
      </c>
      <c r="O91">
        <f>MAX($F91-44,0)^3-(60-44)/(60-56)*MAX($F91-56,0)^3+(56-44)/(60-56)*MAX($F91-60,0)^3</f>
        <v>27</v>
      </c>
      <c r="P91">
        <f>MAX($F91-48,0)^3-(60-48)/(60-56)*MAX($F91-56,0)^3+(56-48)/(60-56)*MAX($F91-60,0)^3</f>
        <v>0</v>
      </c>
      <c r="Q91">
        <f>MAX($F91-52,0)^3-(60-52)/(60-56)*MAX($F91-56,0)^3+(56-52)/(60-56)*MAX($F91-60,0)^3</f>
        <v>0</v>
      </c>
      <c r="AB91">
        <f>(B91-C91*H91)^2/(C91*H91)</f>
        <v>6.6253024864108561</v>
      </c>
      <c r="AC91">
        <f>H92-H91</f>
        <v>0.0001594823336158323</v>
      </c>
      <c r="AD91">
        <f>AC92-AC91</f>
        <v>-1.8403612160383317e-05</v>
      </c>
      <c r="AE91">
        <f>AD92-AD91</f>
        <v>1.0278143225858974e-05</v>
      </c>
      <c r="AF91">
        <f>IF(ABS(AE91)*7^3&lt;H91,1,0)</f>
        <v>0</v>
      </c>
    </row>
    <row r="92">
      <c r="A92">
        <f>$A$32</f>
        <v>48</v>
      </c>
      <c r="B92">
        <f>$B$32</f>
        <v>637.08000000000004</v>
      </c>
      <c r="C92">
        <f>$C$32</f>
        <v>284487.89000000001</v>
      </c>
      <c r="D92">
        <f>B92/C92</f>
        <v>0.0022393923340638506</v>
      </c>
      <c r="F92">
        <f>A92</f>
        <v>48</v>
      </c>
      <c r="G92">
        <f>D92</f>
        <v>0.0022393923340638506</v>
      </c>
      <c r="H92">
        <f>$AL$64+$AL$65*(F92-20)+$AL$66*I92+$AL$67*J92+$AL$68*K92+$AL$69*L92+$AL$70*M92+$AL$71*N92+$AL$72*O92+$AL$73*P92+$AL$74*Q92</f>
        <v>0.0022393923340638497</v>
      </c>
      <c r="I92">
        <f>MAX($F92-20,0)^3-(60-20)/(60-56)*MAX($F92-56,0)^3+(56-20)/(60-56)*MAX($F92-60,0)^3</f>
        <v>21952</v>
      </c>
      <c r="J92">
        <f>MAX($F92-24,0)^3-(60-24)/(60-56)*MAX($F92-56,0)^3+(56-24)/(60-56)*MAX($F92-60,0)^3</f>
        <v>13824</v>
      </c>
      <c r="K92">
        <f>MAX($F92-28,0)^3-(60-28)/(60-56)*MAX($F92-56,0)^3+(56-28)/(60-56)*MAX($F92-60,0)^3</f>
        <v>8000</v>
      </c>
      <c r="L92">
        <f>MAX($F92-32,0)^3-(60-32)/(60-56)*MAX($F92-56,0)^3+(56-32)/(60-56)*MAX($F92-60,0)^3</f>
        <v>4096</v>
      </c>
      <c r="M92">
        <f>MAX($F92-36,0)^3-(60-36)/(60-56)*MAX($F92-56,0)^3+(56-36)/(60-56)*MAX($F92-60,0)^3</f>
        <v>1728</v>
      </c>
      <c r="N92">
        <f>MAX($F92-40,0)^3-(60-40)/(60-56)*MAX($F92-56,0)^3+(56-40)/(60-56)*MAX($F92-60,0)^3</f>
        <v>512</v>
      </c>
      <c r="O92">
        <f>MAX($F92-44,0)^3-(60-44)/(60-56)*MAX($F92-56,0)^3+(56-44)/(60-56)*MAX($F92-60,0)^3</f>
        <v>64</v>
      </c>
      <c r="P92">
        <f>MAX($F92-48,0)^3-(60-48)/(60-56)*MAX($F92-56,0)^3+(56-48)/(60-56)*MAX($F92-60,0)^3</f>
        <v>0</v>
      </c>
      <c r="Q92">
        <f>MAX($F92-52,0)^3-(60-52)/(60-56)*MAX($F92-56,0)^3+(56-52)/(60-56)*MAX($F92-60,0)^3</f>
        <v>0</v>
      </c>
      <c r="AB92">
        <f>(B92-C92*H92)^2/(C92*H92)</f>
        <v>8.1149601752627995e-29</v>
      </c>
      <c r="AC92">
        <f>H93-H92</f>
        <v>0.00014107872145544898</v>
      </c>
      <c r="AD92">
        <f>AC93-AC92</f>
        <v>-8.1254689345243436e-06</v>
      </c>
      <c r="AE92">
        <f>AD93-AD92</f>
        <v>1.4846905358132864e-05</v>
      </c>
      <c r="AF92">
        <f>IF(ABS(AE92)*7^3&lt;H92,1,0)</f>
        <v>0</v>
      </c>
    </row>
    <row r="93">
      <c r="A93">
        <f>$A$33</f>
        <v>49</v>
      </c>
      <c r="B93">
        <f>$B$33</f>
        <v>666.08000000000004</v>
      </c>
      <c r="C93">
        <f>$C$33</f>
        <v>280624.84000000003</v>
      </c>
      <c r="D93">
        <f>B93/C93</f>
        <v>0.0023735603733439992</v>
      </c>
      <c r="F93">
        <f>A93</f>
        <v>49</v>
      </c>
      <c r="G93">
        <f>D93</f>
        <v>0.0023735603733439992</v>
      </c>
      <c r="H93">
        <f>$AL$64+$AL$65*(F93-20)+$AL$66*I93+$AL$67*J93+$AL$68*K93+$AL$69*L93+$AL$70*M93+$AL$71*N93+$AL$72*O93+$AL$73*P93+$AL$74*Q93</f>
        <v>0.0023804710555192987</v>
      </c>
      <c r="I93">
        <f>MAX($F93-20,0)^3-(60-20)/(60-56)*MAX($F93-56,0)^3+(56-20)/(60-56)*MAX($F93-60,0)^3</f>
        <v>24389</v>
      </c>
      <c r="J93">
        <f>MAX($F93-24,0)^3-(60-24)/(60-56)*MAX($F93-56,0)^3+(56-24)/(60-56)*MAX($F93-60,0)^3</f>
        <v>15625</v>
      </c>
      <c r="K93">
        <f>MAX($F93-28,0)^3-(60-28)/(60-56)*MAX($F93-56,0)^3+(56-28)/(60-56)*MAX($F93-60,0)^3</f>
        <v>9261</v>
      </c>
      <c r="L93">
        <f>MAX($F93-32,0)^3-(60-32)/(60-56)*MAX($F93-56,0)^3+(56-32)/(60-56)*MAX($F93-60,0)^3</f>
        <v>4913</v>
      </c>
      <c r="M93">
        <f>MAX($F93-36,0)^3-(60-36)/(60-56)*MAX($F93-56,0)^3+(56-36)/(60-56)*MAX($F93-60,0)^3</f>
        <v>2197</v>
      </c>
      <c r="N93">
        <f>MAX($F93-40,0)^3-(60-40)/(60-56)*MAX($F93-56,0)^3+(56-40)/(60-56)*MAX($F93-60,0)^3</f>
        <v>729</v>
      </c>
      <c r="O93">
        <f>MAX($F93-44,0)^3-(60-44)/(60-56)*MAX($F93-56,0)^3+(56-44)/(60-56)*MAX($F93-60,0)^3</f>
        <v>125</v>
      </c>
      <c r="P93">
        <f>MAX($F93-48,0)^3-(60-48)/(60-56)*MAX($F93-56,0)^3+(56-48)/(60-56)*MAX($F93-60,0)^3</f>
        <v>1</v>
      </c>
      <c r="Q93">
        <f>MAX($F93-52,0)^3-(60-52)/(60-56)*MAX($F93-56,0)^3+(56-52)/(60-56)*MAX($F93-60,0)^3</f>
        <v>0</v>
      </c>
      <c r="AB93">
        <f>(B93-C93*H93)^2/(C93*H93)</f>
        <v>0.0056299565830232904</v>
      </c>
      <c r="AC93">
        <f>H94-H93</f>
        <v>0.00013295325252092463</v>
      </c>
      <c r="AD93">
        <f>AC94-AC93</f>
        <v>6.7214364236085206e-06</v>
      </c>
      <c r="AE93">
        <f>AD94-AD93</f>
        <v>1.4846905358137635e-05</v>
      </c>
      <c r="AF93">
        <f>IF(ABS(AE93)*7^3&lt;H93,1,0)</f>
        <v>0</v>
      </c>
    </row>
    <row r="94">
      <c r="A94">
        <f>$A$34</f>
        <v>50</v>
      </c>
      <c r="B94">
        <f>$B$34</f>
        <v>638.08000000000004</v>
      </c>
      <c r="C94">
        <f>$C$34</f>
        <v>274339.03999999998</v>
      </c>
      <c r="D94">
        <f>B94/C94</f>
        <v>0.0023258811432743955</v>
      </c>
      <c r="F94">
        <f>A94</f>
        <v>50</v>
      </c>
      <c r="G94">
        <f>D94</f>
        <v>0.0023258811432743955</v>
      </c>
      <c r="H94">
        <f>$AL$64+$AL$65*(F94-20)+$AL$66*I94+$AL$67*J94+$AL$68*K94+$AL$69*L94+$AL$70*M94+$AL$71*N94+$AL$72*O94+$AL$73*P94+$AL$74*Q94</f>
        <v>0.0025134243080402233</v>
      </c>
      <c r="I94">
        <f>MAX($F94-20,0)^3-(60-20)/(60-56)*MAX($F94-56,0)^3+(56-20)/(60-56)*MAX($F94-60,0)^3</f>
        <v>27000</v>
      </c>
      <c r="J94">
        <f>MAX($F94-24,0)^3-(60-24)/(60-56)*MAX($F94-56,0)^3+(56-24)/(60-56)*MAX($F94-60,0)^3</f>
        <v>17576</v>
      </c>
      <c r="K94">
        <f>MAX($F94-28,0)^3-(60-28)/(60-56)*MAX($F94-56,0)^3+(56-28)/(60-56)*MAX($F94-60,0)^3</f>
        <v>10648</v>
      </c>
      <c r="L94">
        <f>MAX($F94-32,0)^3-(60-32)/(60-56)*MAX($F94-56,0)^3+(56-32)/(60-56)*MAX($F94-60,0)^3</f>
        <v>5832</v>
      </c>
      <c r="M94">
        <f>MAX($F94-36,0)^3-(60-36)/(60-56)*MAX($F94-56,0)^3+(56-36)/(60-56)*MAX($F94-60,0)^3</f>
        <v>2744</v>
      </c>
      <c r="N94">
        <f>MAX($F94-40,0)^3-(60-40)/(60-56)*MAX($F94-56,0)^3+(56-40)/(60-56)*MAX($F94-60,0)^3</f>
        <v>1000</v>
      </c>
      <c r="O94">
        <f>MAX($F94-44,0)^3-(60-44)/(60-56)*MAX($F94-56,0)^3+(56-44)/(60-56)*MAX($F94-60,0)^3</f>
        <v>216</v>
      </c>
      <c r="P94">
        <f>MAX($F94-48,0)^3-(60-48)/(60-56)*MAX($F94-56,0)^3+(56-48)/(60-56)*MAX($F94-60,0)^3</f>
        <v>8</v>
      </c>
      <c r="Q94">
        <f>MAX($F94-52,0)^3-(60-52)/(60-56)*MAX($F94-56,0)^3+(56-52)/(60-56)*MAX($F94-60,0)^3</f>
        <v>0</v>
      </c>
      <c r="AB94">
        <f>(B94-C94*H94)^2/(C94*H94)</f>
        <v>3.8390545611172593</v>
      </c>
      <c r="AC94">
        <f>H95-H94</f>
        <v>0.00013967468894453315</v>
      </c>
      <c r="AD94">
        <f>AC95-AC94</f>
        <v>2.1568341781746155e-05</v>
      </c>
      <c r="AE94">
        <f>AD95-AD94</f>
        <v>1.3580169763426422e-05</v>
      </c>
      <c r="AF94">
        <f>IF(ABS(AE94)*7^3&lt;H94,1,0)</f>
        <v>0</v>
      </c>
    </row>
    <row r="95">
      <c r="A95">
        <f>$A$35</f>
        <v>51</v>
      </c>
      <c r="B95">
        <f>$B$35</f>
        <v>699.08000000000004</v>
      </c>
      <c r="C95">
        <f>$C$35</f>
        <v>268993.84999999998</v>
      </c>
      <c r="D95">
        <f>B95/C95</f>
        <v>0.0025988698254625527</v>
      </c>
      <c r="F95">
        <f>A95</f>
        <v>51</v>
      </c>
      <c r="G95">
        <f>D95</f>
        <v>0.0025988698254625527</v>
      </c>
      <c r="H95">
        <f>$AL$64+$AL$65*(F95-20)+$AL$66*I95+$AL$67*J95+$AL$68*K95+$AL$69*L95+$AL$70*M95+$AL$71*N95+$AL$72*O95+$AL$73*P95+$AL$74*Q95</f>
        <v>0.0026530989969847565</v>
      </c>
      <c r="I95">
        <f>MAX($F95-20,0)^3-(60-20)/(60-56)*MAX($F95-56,0)^3+(56-20)/(60-56)*MAX($F95-60,0)^3</f>
        <v>29791</v>
      </c>
      <c r="J95">
        <f>MAX($F95-24,0)^3-(60-24)/(60-56)*MAX($F95-56,0)^3+(56-24)/(60-56)*MAX($F95-60,0)^3</f>
        <v>19683</v>
      </c>
      <c r="K95">
        <f>MAX($F95-28,0)^3-(60-28)/(60-56)*MAX($F95-56,0)^3+(56-28)/(60-56)*MAX($F95-60,0)^3</f>
        <v>12167</v>
      </c>
      <c r="L95">
        <f>MAX($F95-32,0)^3-(60-32)/(60-56)*MAX($F95-56,0)^3+(56-32)/(60-56)*MAX($F95-60,0)^3</f>
        <v>6859</v>
      </c>
      <c r="M95">
        <f>MAX($F95-36,0)^3-(60-36)/(60-56)*MAX($F95-56,0)^3+(56-36)/(60-56)*MAX($F95-60,0)^3</f>
        <v>3375</v>
      </c>
      <c r="N95">
        <f>MAX($F95-40,0)^3-(60-40)/(60-56)*MAX($F95-56,0)^3+(56-40)/(60-56)*MAX($F95-60,0)^3</f>
        <v>1331</v>
      </c>
      <c r="O95">
        <f>MAX($F95-44,0)^3-(60-44)/(60-56)*MAX($F95-56,0)^3+(56-44)/(60-56)*MAX($F95-60,0)^3</f>
        <v>343</v>
      </c>
      <c r="P95">
        <f>MAX($F95-48,0)^3-(60-48)/(60-56)*MAX($F95-56,0)^3+(56-48)/(60-56)*MAX($F95-60,0)^3</f>
        <v>27</v>
      </c>
      <c r="Q95">
        <f>MAX($F95-52,0)^3-(60-52)/(60-56)*MAX($F95-56,0)^3+(56-52)/(60-56)*MAX($F95-60,0)^3</f>
        <v>0</v>
      </c>
      <c r="AB95">
        <f>(B95-C95*H95)^2/(C95*H95)</f>
        <v>0.29816374503633969</v>
      </c>
      <c r="AC95">
        <f>H96-H95</f>
        <v>0.00016124303072627931</v>
      </c>
      <c r="AD95">
        <f>AC96-AC95</f>
        <v>3.5148511545172578e-05</v>
      </c>
      <c r="AE95">
        <f>AD96-AD95</f>
        <v>8.5132273846340485e-06</v>
      </c>
      <c r="AF95">
        <f>IF(ABS(AE95)*7^3&lt;H95,1,0)</f>
        <v>0</v>
      </c>
    </row>
    <row r="96">
      <c r="A96">
        <f>$A$36</f>
        <v>52</v>
      </c>
      <c r="B96">
        <f>$B$36</f>
        <v>747.09000000000003</v>
      </c>
      <c r="C96">
        <f>$C$36</f>
        <v>265458.14000000001</v>
      </c>
      <c r="D96">
        <f>B96/C96</f>
        <v>0.0028143420277110358</v>
      </c>
      <c r="F96">
        <f>A96</f>
        <v>52</v>
      </c>
      <c r="G96">
        <f>D96</f>
        <v>0.0028143420277110358</v>
      </c>
      <c r="H96">
        <f>$AL$64+$AL$65*(F96-20)+$AL$66*I96+$AL$67*J96+$AL$68*K96+$AL$69*L96+$AL$70*M96+$AL$71*N96+$AL$72*O96+$AL$73*P96+$AL$74*Q96</f>
        <v>0.0028143420277110358</v>
      </c>
      <c r="I96">
        <f>MAX($F96-20,0)^3-(60-20)/(60-56)*MAX($F96-56,0)^3+(56-20)/(60-56)*MAX($F96-60,0)^3</f>
        <v>32768</v>
      </c>
      <c r="J96">
        <f>MAX($F96-24,0)^3-(60-24)/(60-56)*MAX($F96-56,0)^3+(56-24)/(60-56)*MAX($F96-60,0)^3</f>
        <v>21952</v>
      </c>
      <c r="K96">
        <f>MAX($F96-28,0)^3-(60-28)/(60-56)*MAX($F96-56,0)^3+(56-28)/(60-56)*MAX($F96-60,0)^3</f>
        <v>13824</v>
      </c>
      <c r="L96">
        <f>MAX($F96-32,0)^3-(60-32)/(60-56)*MAX($F96-56,0)^3+(56-32)/(60-56)*MAX($F96-60,0)^3</f>
        <v>8000</v>
      </c>
      <c r="M96">
        <f>MAX($F96-36,0)^3-(60-36)/(60-56)*MAX($F96-56,0)^3+(56-36)/(60-56)*MAX($F96-60,0)^3</f>
        <v>4096</v>
      </c>
      <c r="N96">
        <f>MAX($F96-40,0)^3-(60-40)/(60-56)*MAX($F96-56,0)^3+(56-40)/(60-56)*MAX($F96-60,0)^3</f>
        <v>1728</v>
      </c>
      <c r="O96">
        <f>MAX($F96-44,0)^3-(60-44)/(60-56)*MAX($F96-56,0)^3+(56-44)/(60-56)*MAX($F96-60,0)^3</f>
        <v>512</v>
      </c>
      <c r="P96">
        <f>MAX($F96-48,0)^3-(60-48)/(60-56)*MAX($F96-56,0)^3+(56-48)/(60-56)*MAX($F96-60,0)^3</f>
        <v>64</v>
      </c>
      <c r="Q96">
        <f>MAX($F96-52,0)^3-(60-52)/(60-56)*MAX($F96-56,0)^3+(56-52)/(60-56)*MAX($F96-60,0)^3</f>
        <v>0</v>
      </c>
      <c r="AB96">
        <f>(B96-C96*H96)^2/(C96*H96)</f>
        <v>0</v>
      </c>
      <c r="AC96">
        <f>H97-H96</f>
        <v>0.00019639154227145189</v>
      </c>
      <c r="AD96">
        <f>AC97-AC96</f>
        <v>4.3661738929806626e-05</v>
      </c>
      <c r="AE96">
        <f>AD97-AD96</f>
        <v>7.2464917899302088e-06</v>
      </c>
      <c r="AF96">
        <f>IF(ABS(AE96)*7^3&lt;H96,1,0)</f>
        <v>1</v>
      </c>
    </row>
    <row r="97">
      <c r="A97">
        <f>$A$37</f>
        <v>53</v>
      </c>
      <c r="B97">
        <f>$B$37</f>
        <v>840.10000000000002</v>
      </c>
      <c r="C97">
        <f>$C$37</f>
        <v>261193.07000000001</v>
      </c>
      <c r="D97">
        <f>B97/C97</f>
        <v>0.0032163946769338098</v>
      </c>
      <c r="F97">
        <f>A97</f>
        <v>53</v>
      </c>
      <c r="G97">
        <f>D97</f>
        <v>0.0032163946769338098</v>
      </c>
      <c r="H97">
        <f>$AL$64+$AL$65*(F97-20)+$AL$66*I97+$AL$67*J97+$AL$68*K97+$AL$69*L97+$AL$70*M97+$AL$71*N97+$AL$72*O97+$AL$73*P97+$AL$74*Q97</f>
        <v>0.0030107335699824877</v>
      </c>
      <c r="I97">
        <f>MAX($F97-20,0)^3-(60-20)/(60-56)*MAX($F97-56,0)^3+(56-20)/(60-56)*MAX($F97-60,0)^3</f>
        <v>35937</v>
      </c>
      <c r="J97">
        <f>MAX($F97-24,0)^3-(60-24)/(60-56)*MAX($F97-56,0)^3+(56-24)/(60-56)*MAX($F97-60,0)^3</f>
        <v>24389</v>
      </c>
      <c r="K97">
        <f>MAX($F97-28,0)^3-(60-28)/(60-56)*MAX($F97-56,0)^3+(56-28)/(60-56)*MAX($F97-60,0)^3</f>
        <v>15625</v>
      </c>
      <c r="L97">
        <f>MAX($F97-32,0)^3-(60-32)/(60-56)*MAX($F97-56,0)^3+(56-32)/(60-56)*MAX($F97-60,0)^3</f>
        <v>9261</v>
      </c>
      <c r="M97">
        <f>MAX($F97-36,0)^3-(60-36)/(60-56)*MAX($F97-56,0)^3+(56-36)/(60-56)*MAX($F97-60,0)^3</f>
        <v>4913</v>
      </c>
      <c r="N97">
        <f>MAX($F97-40,0)^3-(60-40)/(60-56)*MAX($F97-56,0)^3+(56-40)/(60-56)*MAX($F97-60,0)^3</f>
        <v>2197</v>
      </c>
      <c r="O97">
        <f>MAX($F97-44,0)^3-(60-44)/(60-56)*MAX($F97-56,0)^3+(56-44)/(60-56)*MAX($F97-60,0)^3</f>
        <v>729</v>
      </c>
      <c r="P97">
        <f>MAX($F97-48,0)^3-(60-48)/(60-56)*MAX($F97-56,0)^3+(56-48)/(60-56)*MAX($F97-60,0)^3</f>
        <v>125</v>
      </c>
      <c r="Q97">
        <f>MAX($F97-52,0)^3-(60-52)/(60-56)*MAX($F97-56,0)^3+(56-52)/(60-56)*MAX($F97-60,0)^3</f>
        <v>1</v>
      </c>
      <c r="AB97">
        <f>(B97-C97*H97)^2/(C97*H97)</f>
        <v>3.6693882254458012</v>
      </c>
      <c r="AC97">
        <f>H98-H97</f>
        <v>0.00024005328120125851</v>
      </c>
      <c r="AD97">
        <f>AC98-AC97</f>
        <v>5.0908230719736835e-05</v>
      </c>
      <c r="AE97">
        <f>AD98-AD97</f>
        <v>7.2464917899080911e-06</v>
      </c>
      <c r="AF97">
        <f>IF(ABS(AE97)*7^3&lt;H97,1,0)</f>
        <v>1</v>
      </c>
    </row>
    <row r="98">
      <c r="A98">
        <f>$A$38</f>
        <v>54</v>
      </c>
      <c r="B98">
        <f>$B$38</f>
        <v>865.10000000000002</v>
      </c>
      <c r="C98">
        <f>$C$38</f>
        <v>257300.84</v>
      </c>
      <c r="D98">
        <f>B98/C98</f>
        <v>0.0033622121093736033</v>
      </c>
      <c r="F98">
        <f>A98</f>
        <v>54</v>
      </c>
      <c r="G98">
        <f>D98</f>
        <v>0.0033622121093736033</v>
      </c>
      <c r="H98">
        <f>$AL$64+$AL$65*(F98-20)+$AL$66*I98+$AL$67*J98+$AL$68*K98+$AL$69*L98+$AL$70*M98+$AL$71*N98+$AL$72*O98+$AL$73*P98+$AL$74*Q98</f>
        <v>0.0032507868511837462</v>
      </c>
      <c r="I98">
        <f>MAX($F98-20,0)^3-(60-20)/(60-56)*MAX($F98-56,0)^3+(56-20)/(60-56)*MAX($F98-60,0)^3</f>
        <v>39304</v>
      </c>
      <c r="J98">
        <f>MAX($F98-24,0)^3-(60-24)/(60-56)*MAX($F98-56,0)^3+(56-24)/(60-56)*MAX($F98-60,0)^3</f>
        <v>27000</v>
      </c>
      <c r="K98">
        <f>MAX($F98-28,0)^3-(60-28)/(60-56)*MAX($F98-56,0)^3+(56-28)/(60-56)*MAX($F98-60,0)^3</f>
        <v>17576</v>
      </c>
      <c r="L98">
        <f>MAX($F98-32,0)^3-(60-32)/(60-56)*MAX($F98-56,0)^3+(56-32)/(60-56)*MAX($F98-60,0)^3</f>
        <v>10648</v>
      </c>
      <c r="M98">
        <f>MAX($F98-36,0)^3-(60-36)/(60-56)*MAX($F98-56,0)^3+(56-36)/(60-56)*MAX($F98-60,0)^3</f>
        <v>5832</v>
      </c>
      <c r="N98">
        <f>MAX($F98-40,0)^3-(60-40)/(60-56)*MAX($F98-56,0)^3+(56-40)/(60-56)*MAX($F98-60,0)^3</f>
        <v>2744</v>
      </c>
      <c r="O98">
        <f>MAX($F98-44,0)^3-(60-44)/(60-56)*MAX($F98-56,0)^3+(56-44)/(60-56)*MAX($F98-60,0)^3</f>
        <v>1000</v>
      </c>
      <c r="P98">
        <f>MAX($F98-48,0)^3-(60-48)/(60-56)*MAX($F98-56,0)^3+(56-48)/(60-56)*MAX($F98-60,0)^3</f>
        <v>216</v>
      </c>
      <c r="Q98">
        <f>MAX($F98-52,0)^3-(60-52)/(60-56)*MAX($F98-56,0)^3+(56-52)/(60-56)*MAX($F98-60,0)^3</f>
        <v>8</v>
      </c>
      <c r="AB98">
        <f>(B98-C98*H98)^2/(C98*H98)</f>
        <v>0.98269785427100653</v>
      </c>
      <c r="AC98">
        <f>H99-H98</f>
        <v>0.00029096151192099535</v>
      </c>
      <c r="AD98">
        <f>AC99-AC98</f>
        <v>5.8154722509644926e-05</v>
      </c>
      <c r="AE98">
        <f>AD99-AD98</f>
        <v>3.3136925624787338e-06</v>
      </c>
      <c r="AF98">
        <f>IF(ABS(AE98)*7^3&lt;H98,1,0)</f>
        <v>1</v>
      </c>
    </row>
    <row r="99">
      <c r="A99">
        <f>$A$39</f>
        <v>55</v>
      </c>
      <c r="B99">
        <f>$B$39</f>
        <v>979.11000000000001</v>
      </c>
      <c r="C99">
        <f>$C$39</f>
        <v>253460.04000000001</v>
      </c>
      <c r="D99">
        <f>B99/C99</f>
        <v>0.0038629757968948477</v>
      </c>
      <c r="F99">
        <f>A99</f>
        <v>55</v>
      </c>
      <c r="G99">
        <f>D99</f>
        <v>0.0038629757968948477</v>
      </c>
      <c r="H99">
        <f>$AL$64+$AL$65*(F99-20)+$AL$66*I99+$AL$67*J99+$AL$68*K99+$AL$69*L99+$AL$70*M99+$AL$71*N99+$AL$72*O99+$AL$73*P99+$AL$74*Q99</f>
        <v>0.0035417483631047415</v>
      </c>
      <c r="I99">
        <f>MAX($F99-20,0)^3-(60-20)/(60-56)*MAX($F99-56,0)^3+(56-20)/(60-56)*MAX($F99-60,0)^3</f>
        <v>42875</v>
      </c>
      <c r="J99">
        <f>MAX($F99-24,0)^3-(60-24)/(60-56)*MAX($F99-56,0)^3+(56-24)/(60-56)*MAX($F99-60,0)^3</f>
        <v>29791</v>
      </c>
      <c r="K99">
        <f>MAX($F99-28,0)^3-(60-28)/(60-56)*MAX($F99-56,0)^3+(56-28)/(60-56)*MAX($F99-60,0)^3</f>
        <v>19683</v>
      </c>
      <c r="L99">
        <f>MAX($F99-32,0)^3-(60-32)/(60-56)*MAX($F99-56,0)^3+(56-32)/(60-56)*MAX($F99-60,0)^3</f>
        <v>12167</v>
      </c>
      <c r="M99">
        <f>MAX($F99-36,0)^3-(60-36)/(60-56)*MAX($F99-56,0)^3+(56-36)/(60-56)*MAX($F99-60,0)^3</f>
        <v>6859</v>
      </c>
      <c r="N99">
        <f>MAX($F99-40,0)^3-(60-40)/(60-56)*MAX($F99-56,0)^3+(56-40)/(60-56)*MAX($F99-60,0)^3</f>
        <v>3375</v>
      </c>
      <c r="O99">
        <f>MAX($F99-44,0)^3-(60-44)/(60-56)*MAX($F99-56,0)^3+(56-44)/(60-56)*MAX($F99-60,0)^3</f>
        <v>1331</v>
      </c>
      <c r="P99">
        <f>MAX($F99-48,0)^3-(60-48)/(60-56)*MAX($F99-56,0)^3+(56-48)/(60-56)*MAX($F99-60,0)^3</f>
        <v>343</v>
      </c>
      <c r="Q99">
        <f>MAX($F99-52,0)^3-(60-52)/(60-56)*MAX($F99-56,0)^3+(56-52)/(60-56)*MAX($F99-60,0)^3</f>
        <v>27</v>
      </c>
      <c r="AB99">
        <f>(B99-C99*H99)^2/(C99*H99)</f>
        <v>7.3844312873767119</v>
      </c>
      <c r="AC99">
        <f>H100-H99</f>
        <v>0.00034911623443064027</v>
      </c>
      <c r="AD99">
        <f>AC100-AC99</f>
        <v>6.146841507212366e-05</v>
      </c>
      <c r="AE99">
        <f>AD100-AD99</f>
        <v>-1.2417504347452066e-05</v>
      </c>
      <c r="AF99">
        <f>IF(ABS(AE99)*7^3&lt;H99,1,0)</f>
        <v>0</v>
      </c>
    </row>
    <row r="100">
      <c r="A100">
        <f>$A$40</f>
        <v>56</v>
      </c>
      <c r="B100">
        <f>$B$40</f>
        <v>971.12</v>
      </c>
      <c r="C100">
        <f>$C$40</f>
        <v>249589.76999999999</v>
      </c>
      <c r="D100">
        <f>B100/C100</f>
        <v>0.0038908645975353879</v>
      </c>
      <c r="F100">
        <f>A100</f>
        <v>56</v>
      </c>
      <c r="G100">
        <f>D100</f>
        <v>0.0038908645975353879</v>
      </c>
      <c r="H100">
        <f>$AL$64+$AL$65*(F100-20)+$AL$66*I100+$AL$67*J100+$AL$68*K100+$AL$69*L100+$AL$70*M100+$AL$71*N100+$AL$72*O100+$AL$73*P100+$AL$74*Q100</f>
        <v>0.0038908645975353818</v>
      </c>
      <c r="I100">
        <f>MAX($F100-20,0)^3-(60-20)/(60-56)*MAX($F100-56,0)^3+(56-20)/(60-56)*MAX($F100-60,0)^3</f>
        <v>46656</v>
      </c>
      <c r="J100">
        <f>MAX($F100-24,0)^3-(60-24)/(60-56)*MAX($F100-56,0)^3+(56-24)/(60-56)*MAX($F100-60,0)^3</f>
        <v>32768</v>
      </c>
      <c r="K100">
        <f>MAX($F100-28,0)^3-(60-28)/(60-56)*MAX($F100-56,0)^3+(56-28)/(60-56)*MAX($F100-60,0)^3</f>
        <v>21952</v>
      </c>
      <c r="L100">
        <f>MAX($F100-32,0)^3-(60-32)/(60-56)*MAX($F100-56,0)^3+(56-32)/(60-56)*MAX($F100-60,0)^3</f>
        <v>13824</v>
      </c>
      <c r="M100">
        <f>MAX($F100-36,0)^3-(60-36)/(60-56)*MAX($F100-56,0)^3+(56-36)/(60-56)*MAX($F100-60,0)^3</f>
        <v>8000</v>
      </c>
      <c r="N100">
        <f>MAX($F100-40,0)^3-(60-40)/(60-56)*MAX($F100-56,0)^3+(56-40)/(60-56)*MAX($F100-60,0)^3</f>
        <v>4096</v>
      </c>
      <c r="O100">
        <f>MAX($F100-44,0)^3-(60-44)/(60-56)*MAX($F100-56,0)^3+(56-44)/(60-56)*MAX($F100-60,0)^3</f>
        <v>1728</v>
      </c>
      <c r="P100">
        <f>MAX($F100-48,0)^3-(60-48)/(60-56)*MAX($F100-56,0)^3+(56-48)/(60-56)*MAX($F100-60,0)^3</f>
        <v>512</v>
      </c>
      <c r="Q100">
        <f>MAX($F100-52,0)^3-(60-52)/(60-56)*MAX($F100-56,0)^3+(56-52)/(60-56)*MAX($F100-60,0)^3</f>
        <v>64</v>
      </c>
      <c r="AB100">
        <f>(B100-C100*H100)^2/(C100*H100)</f>
        <v>2.2492316140362076e-27</v>
      </c>
      <c r="AC100">
        <f>H101-H100</f>
        <v>0.00041058464950276393</v>
      </c>
      <c r="AD100">
        <f>AC101-AC100</f>
        <v>4.9050910724671593e-05</v>
      </c>
      <c r="AE100">
        <f>AD101-AD100</f>
        <v>-1.6350303574873184e-05</v>
      </c>
      <c r="AF100">
        <f>IF(ABS(AE100)*7^3&lt;H100,1,0)</f>
        <v>0</v>
      </c>
    </row>
    <row r="101">
      <c r="A101">
        <f>$A$41</f>
        <v>57</v>
      </c>
      <c r="B101">
        <f>$B$41</f>
        <v>1046.1300000000001</v>
      </c>
      <c r="C101">
        <f>$C$41</f>
        <v>250641.09</v>
      </c>
      <c r="D101">
        <f>B101/C101</f>
        <v>0.0041738168310710751</v>
      </c>
      <c r="F101">
        <f>A101</f>
        <v>57</v>
      </c>
      <c r="G101">
        <f>D101</f>
        <v>0.0041738168310710751</v>
      </c>
      <c r="H101">
        <f>$AL$64+$AL$65*(F101-20)+$AL$66*I101+$AL$67*J101+$AL$68*K101+$AL$69*L101+$AL$70*M101+$AL$71*N101+$AL$72*O101+$AL$73*P101+$AL$74*Q101</f>
        <v>0.0043014492470381457</v>
      </c>
      <c r="I101">
        <f>MAX($F101-20,0)^3-(60-20)/(60-56)*MAX($F101-56,0)^3+(56-20)/(60-56)*MAX($F101-60,0)^3</f>
        <v>50643</v>
      </c>
      <c r="J101">
        <f>MAX($F101-24,0)^3-(60-24)/(60-56)*MAX($F101-56,0)^3+(56-24)/(60-56)*MAX($F101-60,0)^3</f>
        <v>35928</v>
      </c>
      <c r="K101">
        <f>MAX($F101-28,0)^3-(60-28)/(60-56)*MAX($F101-56,0)^3+(56-28)/(60-56)*MAX($F101-60,0)^3</f>
        <v>24381</v>
      </c>
      <c r="L101">
        <f>MAX($F101-32,0)^3-(60-32)/(60-56)*MAX($F101-56,0)^3+(56-32)/(60-56)*MAX($F101-60,0)^3</f>
        <v>15618</v>
      </c>
      <c r="M101">
        <f>MAX($F101-36,0)^3-(60-36)/(60-56)*MAX($F101-56,0)^3+(56-36)/(60-56)*MAX($F101-60,0)^3</f>
        <v>9255</v>
      </c>
      <c r="N101">
        <f>MAX($F101-40,0)^3-(60-40)/(60-56)*MAX($F101-56,0)^3+(56-40)/(60-56)*MAX($F101-60,0)^3</f>
        <v>4908</v>
      </c>
      <c r="O101">
        <f>MAX($F101-44,0)^3-(60-44)/(60-56)*MAX($F101-56,0)^3+(56-44)/(60-56)*MAX($F101-60,0)^3</f>
        <v>2193</v>
      </c>
      <c r="P101">
        <f>MAX($F101-48,0)^3-(60-48)/(60-56)*MAX($F101-56,0)^3+(56-48)/(60-56)*MAX($F101-60,0)^3</f>
        <v>726</v>
      </c>
      <c r="Q101">
        <f>MAX($F101-52,0)^3-(60-52)/(60-56)*MAX($F101-56,0)^3+(56-52)/(60-56)*MAX($F101-60,0)^3</f>
        <v>123</v>
      </c>
      <c r="AB101">
        <f>(B101-C101*H101)^2/(C101*H101)</f>
        <v>0.94920375542114288</v>
      </c>
      <c r="AC101">
        <f>H102-H101</f>
        <v>0.00045963556022743553</v>
      </c>
      <c r="AD101">
        <f>AC102-AC101</f>
        <v>3.2700607149798409e-05</v>
      </c>
    </row>
    <row r="102">
      <c r="A102">
        <f>$A$42</f>
        <v>58</v>
      </c>
      <c r="B102">
        <f>$B$42</f>
        <v>1199.1400000000001</v>
      </c>
      <c r="C102">
        <f>$C$42</f>
        <v>245499.69</v>
      </c>
      <c r="D102">
        <f>B102/C102</f>
        <v>0.0048844868195149251</v>
      </c>
      <c r="F102">
        <f>A102</f>
        <v>58</v>
      </c>
      <c r="G102">
        <f>D102</f>
        <v>0.0048844868195149251</v>
      </c>
      <c r="H102">
        <f>$AL$64+$AL$65*(F102-20)+$AL$66*I102+$AL$67*J102+$AL$68*K102+$AL$69*L102+$AL$70*M102+$AL$71*N102+$AL$72*O102+$AL$73*P102+$AL$74*Q102</f>
        <v>0.0047610848072655813</v>
      </c>
      <c r="I102">
        <f>MAX($F102-20,0)^3-(60-20)/(60-56)*MAX($F102-56,0)^3+(56-20)/(60-56)*MAX($F102-60,0)^3</f>
        <v>54792</v>
      </c>
      <c r="J102">
        <f>MAX($F102-24,0)^3-(60-24)/(60-56)*MAX($F102-56,0)^3+(56-24)/(60-56)*MAX($F102-60,0)^3</f>
        <v>39232</v>
      </c>
      <c r="K102">
        <f>MAX($F102-28,0)^3-(60-28)/(60-56)*MAX($F102-56,0)^3+(56-28)/(60-56)*MAX($F102-60,0)^3</f>
        <v>26936</v>
      </c>
      <c r="L102">
        <f>MAX($F102-32,0)^3-(60-32)/(60-56)*MAX($F102-56,0)^3+(56-32)/(60-56)*MAX($F102-60,0)^3</f>
        <v>17520</v>
      </c>
      <c r="M102">
        <f>MAX($F102-36,0)^3-(60-36)/(60-56)*MAX($F102-56,0)^3+(56-36)/(60-56)*MAX($F102-60,0)^3</f>
        <v>10600</v>
      </c>
      <c r="N102">
        <f>MAX($F102-40,0)^3-(60-40)/(60-56)*MAX($F102-56,0)^3+(56-40)/(60-56)*MAX($F102-60,0)^3</f>
        <v>5792</v>
      </c>
      <c r="O102">
        <f>MAX($F102-44,0)^3-(60-44)/(60-56)*MAX($F102-56,0)^3+(56-44)/(60-56)*MAX($F102-60,0)^3</f>
        <v>2712</v>
      </c>
      <c r="P102">
        <f>MAX($F102-48,0)^3-(60-48)/(60-56)*MAX($F102-56,0)^3+(56-48)/(60-56)*MAX($F102-60,0)^3</f>
        <v>976</v>
      </c>
      <c r="Q102">
        <f>MAX($F102-52,0)^3-(60-52)/(60-56)*MAX($F102-56,0)^3+(56-52)/(60-56)*MAX($F102-60,0)^3</f>
        <v>200</v>
      </c>
      <c r="AB102">
        <f>(B102-C102*H102)^2/(C102*H102)</f>
        <v>0.78521667489976998</v>
      </c>
      <c r="AC102">
        <f>H103-H102</f>
        <v>0.00049233616737723394</v>
      </c>
    </row>
    <row r="103">
      <c r="A103">
        <f>$A$43</f>
        <v>59</v>
      </c>
      <c r="B103">
        <f>$B$43</f>
        <v>1184.1400000000001</v>
      </c>
      <c r="C103">
        <f>$C$43</f>
        <v>225403.60000000001</v>
      </c>
      <c r="D103">
        <f>B103/C103</f>
        <v>0.0052534209746428187</v>
      </c>
      <c r="F103">
        <f>A103</f>
        <v>59</v>
      </c>
      <c r="G103">
        <f>D103</f>
        <v>0.0052534209746428187</v>
      </c>
      <c r="H103">
        <f>$AL$64+$AL$65*(F103-20)+$AL$66*I103+$AL$67*J103+$AL$68*K103+$AL$69*L103+$AL$70*M103+$AL$71*N103+$AL$72*O103+$AL$73*P103+$AL$74*Q103</f>
        <v>0.0052534209746428152</v>
      </c>
      <c r="I103">
        <f>MAX($F103-20,0)^3-(60-20)/(60-56)*MAX($F103-56,0)^3+(56-20)/(60-56)*MAX($F103-60,0)^3</f>
        <v>59049</v>
      </c>
      <c r="J103">
        <f>MAX($F103-24,0)^3-(60-24)/(60-56)*MAX($F103-56,0)^3+(56-24)/(60-56)*MAX($F103-60,0)^3</f>
        <v>42632</v>
      </c>
      <c r="K103">
        <f>MAX($F103-28,0)^3-(60-28)/(60-56)*MAX($F103-56,0)^3+(56-28)/(60-56)*MAX($F103-60,0)^3</f>
        <v>29575</v>
      </c>
      <c r="L103">
        <f>MAX($F103-32,0)^3-(60-32)/(60-56)*MAX($F103-56,0)^3+(56-32)/(60-56)*MAX($F103-60,0)^3</f>
        <v>19494</v>
      </c>
      <c r="M103">
        <f>MAX($F103-36,0)^3-(60-36)/(60-56)*MAX($F103-56,0)^3+(56-36)/(60-56)*MAX($F103-60,0)^3</f>
        <v>12005</v>
      </c>
      <c r="N103">
        <f>MAX($F103-40,0)^3-(60-40)/(60-56)*MAX($F103-56,0)^3+(56-40)/(60-56)*MAX($F103-60,0)^3</f>
        <v>6724</v>
      </c>
      <c r="O103">
        <f>MAX($F103-44,0)^3-(60-44)/(60-56)*MAX($F103-56,0)^3+(56-44)/(60-56)*MAX($F103-60,0)^3</f>
        <v>3267</v>
      </c>
      <c r="P103">
        <f>MAX($F103-48,0)^3-(60-48)/(60-56)*MAX($F103-56,0)^3+(56-48)/(60-56)*MAX($F103-60,0)^3</f>
        <v>1250</v>
      </c>
      <c r="Q103">
        <f>MAX($F103-52,0)^3-(60-52)/(60-56)*MAX($F103-56,0)^3+(56-52)/(60-56)*MAX($F103-60,0)^3</f>
        <v>289</v>
      </c>
      <c r="AB103">
        <f>(B103-C103*H103)^2/(C103*H103)</f>
        <v>6.9854967533655497e-28</v>
      </c>
    </row>
    <row r="104">
      <c r="AA104" s="34" t="inlineStr">
        <is>
          <t>chi-squared(sum)</t>
        </is>
      </c>
      <c r="AB104">
        <f>SUM(AB64:AB103)</f>
        <v>52.520002595808847</v>
      </c>
    </row>
    <row r="105">
      <c r="AA105" s="34" t="inlineStr">
        <is>
          <t>df = 40 - parameters</t>
        </is>
      </c>
      <c r="AB105">
        <f>COUNT(A64:A103)-11</f>
        <v>29</v>
      </c>
    </row>
    <row r="106">
      <c r="AA106" s="34" t="inlineStr">
        <is>
          <t>5% critical value</t>
        </is>
      </c>
      <c r="AB106">
        <f>CHISQ.INV.RT(0.05,AB105)</f>
        <v>42.556967804292647</v>
      </c>
    </row>
    <row r="107">
      <c r="AA107" s="34" t="inlineStr">
        <is>
          <t>p-value</t>
        </is>
      </c>
      <c r="AB107">
        <f>CHIDIST(AB104,AB105)</f>
        <v>0.004767252674981925</v>
      </c>
    </row>
    <row r="108">
      <c r="AA108" s="34" t="inlineStr">
        <is>
          <t>Chi-square result</t>
        </is>
      </c>
      <c r="AB108" t="str">
        <f>IF(AB104&lt;AB106,"Pass","Reject")</f>
        <v>Reject</v>
      </c>
    </row>
    <row r="109">
      <c r="AA109" s="34" t="inlineStr">
        <is>
          <t>Barnett pass count</t>
        </is>
      </c>
      <c r="AB109">
        <f>SUM(AF64:AF100)</f>
        <v>13</v>
      </c>
    </row>
    <row r="110">
      <c r="AA110" s="34" t="inlineStr">
        <is>
          <t>Barnett testable ages</t>
        </is>
      </c>
      <c r="AB110">
        <f>COUNT(AF64:AF100)</f>
        <v>37</v>
      </c>
    </row>
    <row r="111">
      <c r="AA111" s="34" t="inlineStr">
        <is>
          <t>Barnett proportion</t>
        </is>
      </c>
      <c r="AB111" s="36">
        <f>AB109/AB110</f>
        <v>0.35135135135135137</v>
      </c>
    </row>
    <row r="112"/>
    <row r="113"/>
    <row r="114"/>
    <row r="115"/>
    <row r="116"/>
    <row r="117"/>
    <row r="118"/>
    <row r="119"/>
    <row r="120"/>
    <row r="121">
      <c r="A121" s="34" t="inlineStr">
        <is>
          <t>S3: 19 interior knots, boundary knots 20 and 60; anchor interpolation</t>
        </is>
      </c>
    </row>
    <row r="122">
      <c r="AI122" s="34" t="inlineStr">
        <is>
          <t>Knot age</t>
        </is>
      </c>
      <c r="AK122" s="34" t="inlineStr">
        <is>
          <t>Coefficient</t>
        </is>
      </c>
      <c r="AL122" s="34" t="inlineStr">
        <is>
          <t>Value</t>
        </is>
      </c>
    </row>
    <row r="123">
      <c r="A123" s="37" t="inlineStr">
        <is>
          <t>Age</t>
        </is>
      </c>
      <c r="B123" s="37" t="inlineStr">
        <is>
          <t>Deaths</t>
        </is>
      </c>
      <c r="C123" s="37" t="inlineStr">
        <is>
          <t>Exposures</t>
        </is>
      </c>
      <c r="D123" s="37" t="inlineStr">
        <is>
          <t>Crude rate</t>
        </is>
      </c>
      <c r="F123" s="37" t="inlineStr">
        <is>
          <t>x</t>
        </is>
      </c>
      <c r="G123" s="37" t="inlineStr">
        <is>
          <t>Crude rate</t>
        </is>
      </c>
      <c r="H123" s="37" t="inlineStr">
        <is>
          <t>Grad Value</t>
        </is>
      </c>
      <c r="I123" s="37" t="inlineStr">
        <is>
          <t>F20</t>
        </is>
      </c>
      <c r="J123" s="37" t="inlineStr">
        <is>
          <t>F22</t>
        </is>
      </c>
      <c r="K123" s="37" t="inlineStr">
        <is>
          <t>F24</t>
        </is>
      </c>
      <c r="L123" s="37" t="inlineStr">
        <is>
          <t>F26</t>
        </is>
      </c>
      <c r="M123" s="37" t="inlineStr">
        <is>
          <t>F28</t>
        </is>
      </c>
      <c r="N123" s="37" t="inlineStr">
        <is>
          <t>F30</t>
        </is>
      </c>
      <c r="O123" s="37" t="inlineStr">
        <is>
          <t>F32</t>
        </is>
      </c>
      <c r="P123" s="37" t="inlineStr">
        <is>
          <t>F34</t>
        </is>
      </c>
      <c r="Q123" s="37" t="inlineStr">
        <is>
          <t>F36</t>
        </is>
      </c>
      <c r="R123" s="37" t="inlineStr">
        <is>
          <t>F38</t>
        </is>
      </c>
      <c r="S123" s="37" t="inlineStr">
        <is>
          <t>F40</t>
        </is>
      </c>
      <c r="T123" s="37" t="inlineStr">
        <is>
          <t>F42</t>
        </is>
      </c>
      <c r="U123" s="37" t="inlineStr">
        <is>
          <t>F44</t>
        </is>
      </c>
      <c r="V123" s="37" t="inlineStr">
        <is>
          <t>F46</t>
        </is>
      </c>
      <c r="W123" s="37" t="inlineStr">
        <is>
          <t>F48</t>
        </is>
      </c>
      <c r="X123" s="37" t="inlineStr">
        <is>
          <t>F50</t>
        </is>
      </c>
      <c r="Y123" s="37" t="inlineStr">
        <is>
          <t>F52</t>
        </is>
      </c>
      <c r="Z123" s="37" t="inlineStr">
        <is>
          <t>F54</t>
        </is>
      </c>
      <c r="AA123" s="37" t="inlineStr">
        <is>
          <t>F56</t>
        </is>
      </c>
      <c r="AB123" s="37" t="inlineStr">
        <is>
          <t>chi-squared</t>
        </is>
      </c>
      <c r="AC123" s="37" t="inlineStr">
        <is>
          <t>First diff</t>
        </is>
      </c>
      <c r="AD123" s="37" t="inlineStr">
        <is>
          <t>Second diff</t>
        </is>
      </c>
      <c r="AE123" s="37" t="inlineStr">
        <is>
          <t>Third diff</t>
        </is>
      </c>
      <c r="AF123" s="37" t="inlineStr">
        <is>
          <t>Barnett (1=pass)</t>
        </is>
      </c>
    </row>
    <row r="124">
      <c r="A124">
        <f>$A$4</f>
        <v>20</v>
      </c>
      <c r="B124">
        <f>$B$4</f>
        <v>164.00999999999999</v>
      </c>
      <c r="C124">
        <f>$C$4</f>
        <v>283502.34999999998</v>
      </c>
      <c r="D124">
        <f>B124/C124</f>
        <v>0.00057851372307848598</v>
      </c>
      <c r="F124">
        <f>A124</f>
        <v>20</v>
      </c>
      <c r="G124">
        <f>D124</f>
        <v>0.00057851372307848598</v>
      </c>
      <c r="H124">
        <f>$AL$124+$AL$125*(F124-20)+$AL$126*I124+$AL$127*J124+$AL$128*K124+$AL$129*L124+$AL$130*M124+$AL$131*N124+$AL$132*O124+$AL$133*P124+$AL$134*Q124+$AL$135*R124+$AL$136*S124+$AL$137*T124+$AL$138*U124+$AL$139*V124+$AL$140*W124+$AL$141*X124+$AL$142*Y124+$AL$143*Z124+$AL$144*AA124</f>
        <v>0.00057851372307848598</v>
      </c>
      <c r="I124">
        <f>MAX($F124-20,0)^3-(60-20)/(60-58)*MAX($F124-58,0)^3+(58-20)/(60-58)*MAX($F124-60,0)^3</f>
        <v>0</v>
      </c>
      <c r="J124">
        <f>MAX($F124-22,0)^3-(60-22)/(60-58)*MAX($F124-58,0)^3+(58-22)/(60-58)*MAX($F124-60,0)^3</f>
        <v>0</v>
      </c>
      <c r="K124">
        <f>MAX($F124-24,0)^3-(60-24)/(60-58)*MAX($F124-58,0)^3+(58-24)/(60-58)*MAX($F124-60,0)^3</f>
        <v>0</v>
      </c>
      <c r="L124">
        <f>MAX($F124-26,0)^3-(60-26)/(60-58)*MAX($F124-58,0)^3+(58-26)/(60-58)*MAX($F124-60,0)^3</f>
        <v>0</v>
      </c>
      <c r="M124">
        <f>MAX($F124-28,0)^3-(60-28)/(60-58)*MAX($F124-58,0)^3+(58-28)/(60-58)*MAX($F124-60,0)^3</f>
        <v>0</v>
      </c>
      <c r="N124">
        <f>MAX($F124-30,0)^3-(60-30)/(60-58)*MAX($F124-58,0)^3+(58-30)/(60-58)*MAX($F124-60,0)^3</f>
        <v>0</v>
      </c>
      <c r="O124">
        <f>MAX($F124-32,0)^3-(60-32)/(60-58)*MAX($F124-58,0)^3+(58-32)/(60-58)*MAX($F124-60,0)^3</f>
        <v>0</v>
      </c>
      <c r="P124">
        <f>MAX($F124-34,0)^3-(60-34)/(60-58)*MAX($F124-58,0)^3+(58-34)/(60-58)*MAX($F124-60,0)^3</f>
        <v>0</v>
      </c>
      <c r="Q124">
        <f>MAX($F124-36,0)^3-(60-36)/(60-58)*MAX($F124-58,0)^3+(58-36)/(60-58)*MAX($F124-60,0)^3</f>
        <v>0</v>
      </c>
      <c r="R124">
        <f>MAX($F124-38,0)^3-(60-38)/(60-58)*MAX($F124-58,0)^3+(58-38)/(60-58)*MAX($F124-60,0)^3</f>
        <v>0</v>
      </c>
      <c r="S124">
        <f>MAX($F124-40,0)^3-(60-40)/(60-58)*MAX($F124-58,0)^3+(58-40)/(60-58)*MAX($F124-60,0)^3</f>
        <v>0</v>
      </c>
      <c r="T124">
        <f>MAX($F124-42,0)^3-(60-42)/(60-58)*MAX($F124-58,0)^3+(58-42)/(60-58)*MAX($F124-60,0)^3</f>
        <v>0</v>
      </c>
      <c r="U124">
        <f>MAX($F124-44,0)^3-(60-44)/(60-58)*MAX($F124-58,0)^3+(58-44)/(60-58)*MAX($F124-60,0)^3</f>
        <v>0</v>
      </c>
      <c r="V124">
        <f>MAX($F124-46,0)^3-(60-46)/(60-58)*MAX($F124-58,0)^3+(58-46)/(60-58)*MAX($F124-60,0)^3</f>
        <v>0</v>
      </c>
      <c r="W124">
        <f>MAX($F124-48,0)^3-(60-48)/(60-58)*MAX($F124-58,0)^3+(58-48)/(60-58)*MAX($F124-60,0)^3</f>
        <v>0</v>
      </c>
      <c r="X124">
        <f>MAX($F124-50,0)^3-(60-50)/(60-58)*MAX($F124-58,0)^3+(58-50)/(60-58)*MAX($F124-60,0)^3</f>
        <v>0</v>
      </c>
      <c r="Y124">
        <f>MAX($F124-52,0)^3-(60-52)/(60-58)*MAX($F124-58,0)^3+(58-52)/(60-58)*MAX($F124-60,0)^3</f>
        <v>0</v>
      </c>
      <c r="Z124">
        <f>MAX($F124-54,0)^3-(60-54)/(60-58)*MAX($F124-58,0)^3+(58-54)/(60-58)*MAX($F124-60,0)^3</f>
        <v>0</v>
      </c>
      <c r="AA124">
        <f>MAX($F124-56,0)^3-(60-56)/(60-58)*MAX($F124-58,0)^3+(58-56)/(60-58)*MAX($F124-60,0)^3</f>
        <v>0</v>
      </c>
      <c r="AB124">
        <f>(B124-C124*H124)^2/(C124*H124)</f>
        <v>0</v>
      </c>
      <c r="AC124">
        <f>H125-H124</f>
        <v>-9.8846361172245521e-05</v>
      </c>
      <c r="AD124">
        <f>AC125-AC124</f>
        <v>6.3485603708754489e-05</v>
      </c>
      <c r="AE124">
        <f>AD125-AD124</f>
        <v>3.4671507751207948e-05</v>
      </c>
      <c r="AF124">
        <f>IF(ABS(AE124)*7^3&lt;H124,1,0)</f>
        <v>0</v>
      </c>
      <c r="AI124" t="n">
        <v>20</v>
      </c>
      <c r="AK124" s="34" t="inlineStr">
        <is>
          <t>a0</t>
        </is>
      </c>
      <c r="AL124" s="35">
        <f t="array" ref="AL124">INDEX(MMULT(MINVERSE($C$262:$W$282),$B$262:$B$282),1,1)</f>
        <v>0.00057851372307848598</v>
      </c>
    </row>
    <row r="125">
      <c r="A125">
        <f>$A$5</f>
        <v>21</v>
      </c>
      <c r="B125">
        <f>$B$5</f>
        <v>179.02000000000001</v>
      </c>
      <c r="C125">
        <f>$C$5</f>
        <v>283375.14000000001</v>
      </c>
      <c r="D125">
        <f>B125/C125</f>
        <v>0.00063174207871586762</v>
      </c>
      <c r="F125">
        <f>A125</f>
        <v>21</v>
      </c>
      <c r="G125">
        <f>D125</f>
        <v>0.00063174207871586762</v>
      </c>
      <c r="H125">
        <f>$AL$124+$AL$125*(F125-20)+$AL$126*I125+$AL$127*J125+$AL$128*K125+$AL$129*L125+$AL$130*M125+$AL$131*N125+$AL$132*O125+$AL$133*P125+$AL$134*Q125+$AL$135*R125+$AL$136*S125+$AL$137*T125+$AL$138*U125+$AL$139*V125+$AL$140*W125+$AL$141*X125+$AL$142*Y125+$AL$143*Z125+$AL$144*AA125</f>
        <v>0.00047966736190624046</v>
      </c>
      <c r="I125">
        <f>MAX($F125-20,0)^3-(60-20)/(60-58)*MAX($F125-58,0)^3+(58-20)/(60-58)*MAX($F125-60,0)^3</f>
        <v>1</v>
      </c>
      <c r="J125">
        <f>MAX($F125-22,0)^3-(60-22)/(60-58)*MAX($F125-58,0)^3+(58-22)/(60-58)*MAX($F125-60,0)^3</f>
        <v>0</v>
      </c>
      <c r="K125">
        <f>MAX($F125-24,0)^3-(60-24)/(60-58)*MAX($F125-58,0)^3+(58-24)/(60-58)*MAX($F125-60,0)^3</f>
        <v>0</v>
      </c>
      <c r="L125">
        <f>MAX($F125-26,0)^3-(60-26)/(60-58)*MAX($F125-58,0)^3+(58-26)/(60-58)*MAX($F125-60,0)^3</f>
        <v>0</v>
      </c>
      <c r="M125">
        <f>MAX($F125-28,0)^3-(60-28)/(60-58)*MAX($F125-58,0)^3+(58-28)/(60-58)*MAX($F125-60,0)^3</f>
        <v>0</v>
      </c>
      <c r="N125">
        <f>MAX($F125-30,0)^3-(60-30)/(60-58)*MAX($F125-58,0)^3+(58-30)/(60-58)*MAX($F125-60,0)^3</f>
        <v>0</v>
      </c>
      <c r="O125">
        <f>MAX($F125-32,0)^3-(60-32)/(60-58)*MAX($F125-58,0)^3+(58-32)/(60-58)*MAX($F125-60,0)^3</f>
        <v>0</v>
      </c>
      <c r="P125">
        <f>MAX($F125-34,0)^3-(60-34)/(60-58)*MAX($F125-58,0)^3+(58-34)/(60-58)*MAX($F125-60,0)^3</f>
        <v>0</v>
      </c>
      <c r="Q125">
        <f>MAX($F125-36,0)^3-(60-36)/(60-58)*MAX($F125-58,0)^3+(58-36)/(60-58)*MAX($F125-60,0)^3</f>
        <v>0</v>
      </c>
      <c r="R125">
        <f>MAX($F125-38,0)^3-(60-38)/(60-58)*MAX($F125-58,0)^3+(58-38)/(60-58)*MAX($F125-60,0)^3</f>
        <v>0</v>
      </c>
      <c r="S125">
        <f>MAX($F125-40,0)^3-(60-40)/(60-58)*MAX($F125-58,0)^3+(58-40)/(60-58)*MAX($F125-60,0)^3</f>
        <v>0</v>
      </c>
      <c r="T125">
        <f>MAX($F125-42,0)^3-(60-42)/(60-58)*MAX($F125-58,0)^3+(58-42)/(60-58)*MAX($F125-60,0)^3</f>
        <v>0</v>
      </c>
      <c r="U125">
        <f>MAX($F125-44,0)^3-(60-44)/(60-58)*MAX($F125-58,0)^3+(58-44)/(60-58)*MAX($F125-60,0)^3</f>
        <v>0</v>
      </c>
      <c r="V125">
        <f>MAX($F125-46,0)^3-(60-46)/(60-58)*MAX($F125-58,0)^3+(58-46)/(60-58)*MAX($F125-60,0)^3</f>
        <v>0</v>
      </c>
      <c r="W125">
        <f>MAX($F125-48,0)^3-(60-48)/(60-58)*MAX($F125-58,0)^3+(58-48)/(60-58)*MAX($F125-60,0)^3</f>
        <v>0</v>
      </c>
      <c r="X125">
        <f>MAX($F125-50,0)^3-(60-50)/(60-58)*MAX($F125-58,0)^3+(58-50)/(60-58)*MAX($F125-60,0)^3</f>
        <v>0</v>
      </c>
      <c r="Y125">
        <f>MAX($F125-52,0)^3-(60-52)/(60-58)*MAX($F125-58,0)^3+(58-52)/(60-58)*MAX($F125-60,0)^3</f>
        <v>0</v>
      </c>
      <c r="Z125">
        <f>MAX($F125-54,0)^3-(60-54)/(60-58)*MAX($F125-58,0)^3+(58-54)/(60-58)*MAX($F125-60,0)^3</f>
        <v>0</v>
      </c>
      <c r="AA125">
        <f>MAX($F125-56,0)^3-(60-56)/(60-58)*MAX($F125-58,0)^3+(58-56)/(60-58)*MAX($F125-60,0)^3</f>
        <v>0</v>
      </c>
      <c r="AB125">
        <f>(B125-C125*H125)^2/(C125*H125)</f>
        <v>13.662671039255763</v>
      </c>
      <c r="AC125">
        <f>H126-H125</f>
        <v>-3.5360757463491032e-05</v>
      </c>
      <c r="AD125">
        <f>AC126-AC125</f>
        <v>9.8157111459962437e-05</v>
      </c>
      <c r="AE125">
        <f>AD126-AD125</f>
        <v>-8.0584876078977998e-05</v>
      </c>
      <c r="AF125">
        <f>IF(ABS(AE125)*7^3&lt;H125,1,0)</f>
        <v>0</v>
      </c>
      <c r="AI125" t="n">
        <v>22</v>
      </c>
      <c r="AK125" s="34" t="inlineStr">
        <is>
          <t>a1</t>
        </is>
      </c>
      <c r="AL125" s="35">
        <f t="array" ref="AL125">INDEX(MMULT(MINVERSE($C$262:$W$282),$B$262:$B$282),2,1)</f>
        <v>-0.0001094272951237046</v>
      </c>
    </row>
    <row r="126">
      <c r="A126">
        <f>$A$6</f>
        <v>22</v>
      </c>
      <c r="B126">
        <f>$B$6</f>
        <v>127</v>
      </c>
      <c r="C126">
        <f>$C$6</f>
        <v>285838.65000000002</v>
      </c>
      <c r="D126">
        <f>B126/C126</f>
        <v>0.00044430660444275117</v>
      </c>
      <c r="F126">
        <f>A126</f>
        <v>22</v>
      </c>
      <c r="G126">
        <f>D126</f>
        <v>0.00044430660444275117</v>
      </c>
      <c r="H126">
        <f>$AL$124+$AL$125*(F126-20)+$AL$126*I126+$AL$127*J126+$AL$128*K126+$AL$129*L126+$AL$130*M126+$AL$131*N126+$AL$132*O126+$AL$133*P126+$AL$134*Q126+$AL$135*R126+$AL$136*S126+$AL$137*T126+$AL$138*U126+$AL$139*V126+$AL$140*W126+$AL$141*X126+$AL$142*Y126+$AL$143*Z126+$AL$144*AA126</f>
        <v>0.00044430660444274943</v>
      </c>
      <c r="I126">
        <f>MAX($F126-20,0)^3-(60-20)/(60-58)*MAX($F126-58,0)^3+(58-20)/(60-58)*MAX($F126-60,0)^3</f>
        <v>8</v>
      </c>
      <c r="J126">
        <f>MAX($F126-22,0)^3-(60-22)/(60-58)*MAX($F126-58,0)^3+(58-22)/(60-58)*MAX($F126-60,0)^3</f>
        <v>0</v>
      </c>
      <c r="K126">
        <f>MAX($F126-24,0)^3-(60-24)/(60-58)*MAX($F126-58,0)^3+(58-24)/(60-58)*MAX($F126-60,0)^3</f>
        <v>0</v>
      </c>
      <c r="L126">
        <f>MAX($F126-26,0)^3-(60-26)/(60-58)*MAX($F126-58,0)^3+(58-26)/(60-58)*MAX($F126-60,0)^3</f>
        <v>0</v>
      </c>
      <c r="M126">
        <f>MAX($F126-28,0)^3-(60-28)/(60-58)*MAX($F126-58,0)^3+(58-28)/(60-58)*MAX($F126-60,0)^3</f>
        <v>0</v>
      </c>
      <c r="N126">
        <f>MAX($F126-30,0)^3-(60-30)/(60-58)*MAX($F126-58,0)^3+(58-30)/(60-58)*MAX($F126-60,0)^3</f>
        <v>0</v>
      </c>
      <c r="O126">
        <f>MAX($F126-32,0)^3-(60-32)/(60-58)*MAX($F126-58,0)^3+(58-32)/(60-58)*MAX($F126-60,0)^3</f>
        <v>0</v>
      </c>
      <c r="P126">
        <f>MAX($F126-34,0)^3-(60-34)/(60-58)*MAX($F126-58,0)^3+(58-34)/(60-58)*MAX($F126-60,0)^3</f>
        <v>0</v>
      </c>
      <c r="Q126">
        <f>MAX($F126-36,0)^3-(60-36)/(60-58)*MAX($F126-58,0)^3+(58-36)/(60-58)*MAX($F126-60,0)^3</f>
        <v>0</v>
      </c>
      <c r="R126">
        <f>MAX($F126-38,0)^3-(60-38)/(60-58)*MAX($F126-58,0)^3+(58-38)/(60-58)*MAX($F126-60,0)^3</f>
        <v>0</v>
      </c>
      <c r="S126">
        <f>MAX($F126-40,0)^3-(60-40)/(60-58)*MAX($F126-58,0)^3+(58-40)/(60-58)*MAX($F126-60,0)^3</f>
        <v>0</v>
      </c>
      <c r="T126">
        <f>MAX($F126-42,0)^3-(60-42)/(60-58)*MAX($F126-58,0)^3+(58-42)/(60-58)*MAX($F126-60,0)^3</f>
        <v>0</v>
      </c>
      <c r="U126">
        <f>MAX($F126-44,0)^3-(60-44)/(60-58)*MAX($F126-58,0)^3+(58-44)/(60-58)*MAX($F126-60,0)^3</f>
        <v>0</v>
      </c>
      <c r="V126">
        <f>MAX($F126-46,0)^3-(60-46)/(60-58)*MAX($F126-58,0)^3+(58-46)/(60-58)*MAX($F126-60,0)^3</f>
        <v>0</v>
      </c>
      <c r="W126">
        <f>MAX($F126-48,0)^3-(60-48)/(60-58)*MAX($F126-58,0)^3+(58-48)/(60-58)*MAX($F126-60,0)^3</f>
        <v>0</v>
      </c>
      <c r="X126">
        <f>MAX($F126-50,0)^3-(60-50)/(60-58)*MAX($F126-58,0)^3+(58-50)/(60-58)*MAX($F126-60,0)^3</f>
        <v>0</v>
      </c>
      <c r="Y126">
        <f>MAX($F126-52,0)^3-(60-52)/(60-58)*MAX($F126-58,0)^3+(58-52)/(60-58)*MAX($F126-60,0)^3</f>
        <v>0</v>
      </c>
      <c r="Z126">
        <f>MAX($F126-54,0)^3-(60-54)/(60-58)*MAX($F126-58,0)^3+(58-54)/(60-58)*MAX($F126-60,0)^3</f>
        <v>0</v>
      </c>
      <c r="AA126">
        <f>MAX($F126-56,0)^3-(60-56)/(60-58)*MAX($F126-58,0)^3+(58-56)/(60-58)*MAX($F126-60,0)^3</f>
        <v>0</v>
      </c>
      <c r="AB126">
        <f>(B126-C126*H126)^2/(C126*H126)</f>
        <v>1.8382074082479233e-27</v>
      </c>
      <c r="AC126">
        <f>H127-H126</f>
        <v>6.2796353996471405e-05</v>
      </c>
      <c r="AD126">
        <f>AC127-AC126</f>
        <v>1.7572235380984439e-05</v>
      </c>
      <c r="AE126">
        <f>AD127-AD126</f>
        <v>-7.9943400910693278e-05</v>
      </c>
      <c r="AF126">
        <f>IF(ABS(AE126)*7^3&lt;H126,1,0)</f>
        <v>0</v>
      </c>
      <c r="AI126" t="n">
        <v>24</v>
      </c>
      <c r="AK126" s="34" t="inlineStr">
        <is>
          <t>b0</t>
        </is>
      </c>
      <c r="AL126" s="35">
        <f t="array" ref="AL126">INDEX(MMULT(MINVERSE($C$262:$W$282),$B$262:$B$282),3,1)</f>
        <v>1.0580933951459083e-05</v>
      </c>
    </row>
    <row r="127">
      <c r="A127">
        <f>$A$7</f>
        <v>23</v>
      </c>
      <c r="B127">
        <f>$B$7</f>
        <v>167.02000000000001</v>
      </c>
      <c r="C127">
        <f>$C$7</f>
        <v>283132.79999999999</v>
      </c>
      <c r="D127">
        <f>B127/C127</f>
        <v>0.00058989986324438576</v>
      </c>
      <c r="F127">
        <f>A127</f>
        <v>23</v>
      </c>
      <c r="G127">
        <f>D127</f>
        <v>0.00058989986324438576</v>
      </c>
      <c r="H127">
        <f>$AL$124+$AL$125*(F127-20)+$AL$126*I127+$AL$127*J127+$AL$128*K127+$AL$129*L127+$AL$130*M127+$AL$131*N127+$AL$132*O127+$AL$133*P127+$AL$134*Q127+$AL$135*R127+$AL$136*S127+$AL$137*T127+$AL$138*U127+$AL$139*V127+$AL$140*W127+$AL$141*X127+$AL$142*Y127+$AL$143*Z127+$AL$144*AA127</f>
        <v>0.00050710295843922084</v>
      </c>
      <c r="I127">
        <f>MAX($F127-20,0)^3-(60-20)/(60-58)*MAX($F127-58,0)^3+(58-20)/(60-58)*MAX($F127-60,0)^3</f>
        <v>27</v>
      </c>
      <c r="J127">
        <f>MAX($F127-22,0)^3-(60-22)/(60-58)*MAX($F127-58,0)^3+(58-22)/(60-58)*MAX($F127-60,0)^3</f>
        <v>1</v>
      </c>
      <c r="K127">
        <f>MAX($F127-24,0)^3-(60-24)/(60-58)*MAX($F127-58,0)^3+(58-24)/(60-58)*MAX($F127-60,0)^3</f>
        <v>0</v>
      </c>
      <c r="L127">
        <f>MAX($F127-26,0)^3-(60-26)/(60-58)*MAX($F127-58,0)^3+(58-26)/(60-58)*MAX($F127-60,0)^3</f>
        <v>0</v>
      </c>
      <c r="M127">
        <f>MAX($F127-28,0)^3-(60-28)/(60-58)*MAX($F127-58,0)^3+(58-28)/(60-58)*MAX($F127-60,0)^3</f>
        <v>0</v>
      </c>
      <c r="N127">
        <f>MAX($F127-30,0)^3-(60-30)/(60-58)*MAX($F127-58,0)^3+(58-30)/(60-58)*MAX($F127-60,0)^3</f>
        <v>0</v>
      </c>
      <c r="O127">
        <f>MAX($F127-32,0)^3-(60-32)/(60-58)*MAX($F127-58,0)^3+(58-32)/(60-58)*MAX($F127-60,0)^3</f>
        <v>0</v>
      </c>
      <c r="P127">
        <f>MAX($F127-34,0)^3-(60-34)/(60-58)*MAX($F127-58,0)^3+(58-34)/(60-58)*MAX($F127-60,0)^3</f>
        <v>0</v>
      </c>
      <c r="Q127">
        <f>MAX($F127-36,0)^3-(60-36)/(60-58)*MAX($F127-58,0)^3+(58-36)/(60-58)*MAX($F127-60,0)^3</f>
        <v>0</v>
      </c>
      <c r="R127">
        <f>MAX($F127-38,0)^3-(60-38)/(60-58)*MAX($F127-58,0)^3+(58-38)/(60-58)*MAX($F127-60,0)^3</f>
        <v>0</v>
      </c>
      <c r="S127">
        <f>MAX($F127-40,0)^3-(60-40)/(60-58)*MAX($F127-58,0)^3+(58-40)/(60-58)*MAX($F127-60,0)^3</f>
        <v>0</v>
      </c>
      <c r="T127">
        <f>MAX($F127-42,0)^3-(60-42)/(60-58)*MAX($F127-58,0)^3+(58-42)/(60-58)*MAX($F127-60,0)^3</f>
        <v>0</v>
      </c>
      <c r="U127">
        <f>MAX($F127-44,0)^3-(60-44)/(60-58)*MAX($F127-58,0)^3+(58-44)/(60-58)*MAX($F127-60,0)^3</f>
        <v>0</v>
      </c>
      <c r="V127">
        <f>MAX($F127-46,0)^3-(60-46)/(60-58)*MAX($F127-58,0)^3+(58-46)/(60-58)*MAX($F127-60,0)^3</f>
        <v>0</v>
      </c>
      <c r="W127">
        <f>MAX($F127-48,0)^3-(60-48)/(60-58)*MAX($F127-58,0)^3+(58-48)/(60-58)*MAX($F127-60,0)^3</f>
        <v>0</v>
      </c>
      <c r="X127">
        <f>MAX($F127-50,0)^3-(60-50)/(60-58)*MAX($F127-58,0)^3+(58-50)/(60-58)*MAX($F127-60,0)^3</f>
        <v>0</v>
      </c>
      <c r="Y127">
        <f>MAX($F127-52,0)^3-(60-52)/(60-58)*MAX($F127-58,0)^3+(58-52)/(60-58)*MAX($F127-60,0)^3</f>
        <v>0</v>
      </c>
      <c r="Z127">
        <f>MAX($F127-54,0)^3-(60-54)/(60-58)*MAX($F127-58,0)^3+(58-54)/(60-58)*MAX($F127-60,0)^3</f>
        <v>0</v>
      </c>
      <c r="AA127">
        <f>MAX($F127-56,0)^3-(60-56)/(60-58)*MAX($F127-58,0)^3+(58-56)/(60-58)*MAX($F127-60,0)^3</f>
        <v>0</v>
      </c>
      <c r="AB127">
        <f>(B127-C127*H127)^2/(C127*H127)</f>
        <v>3.8275620802588355</v>
      </c>
      <c r="AC127">
        <f>H128-H127</f>
        <v>8.0368589377455843e-05</v>
      </c>
      <c r="AD127">
        <f>AC128-AC127</f>
        <v>-6.2371165529708839e-05</v>
      </c>
      <c r="AE127">
        <f>AD128-AD127</f>
        <v>3.7878883592634477e-05</v>
      </c>
      <c r="AF127">
        <f>IF(ABS(AE127)*7^3&lt;H127,1,0)</f>
        <v>0</v>
      </c>
      <c r="AI127" t="n">
        <v>26</v>
      </c>
      <c r="AK127" s="34" t="inlineStr">
        <is>
          <t>b1</t>
        </is>
      </c>
      <c r="AL127" s="35">
        <f t="array" ref="AL127">INDEX(MMULT(MINVERSE($C$262:$W$282),$B$262:$B$282),4,1)</f>
        <v>-2.8814095957546527e-05</v>
      </c>
    </row>
    <row r="128">
      <c r="A128">
        <f>$A$8</f>
        <v>24</v>
      </c>
      <c r="B128">
        <f>$B$8</f>
        <v>164.02000000000001</v>
      </c>
      <c r="C128">
        <f>$C$8</f>
        <v>279196.5</v>
      </c>
      <c r="D128">
        <f>B128/C128</f>
        <v>0.00058747154781668112</v>
      </c>
      <c r="F128">
        <f>A128</f>
        <v>24</v>
      </c>
      <c r="G128">
        <f>D128</f>
        <v>0.00058747154781668112</v>
      </c>
      <c r="H128">
        <f>$AL$124+$AL$125*(F128-20)+$AL$126*I128+$AL$127*J128+$AL$128*K128+$AL$129*L128+$AL$130*M128+$AL$131*N128+$AL$132*O128+$AL$133*P128+$AL$134*Q128+$AL$135*R128+$AL$136*S128+$AL$137*T128+$AL$138*U128+$AL$139*V128+$AL$140*W128+$AL$141*X128+$AL$142*Y128+$AL$143*Z128+$AL$144*AA128</f>
        <v>0.00058747154781667668</v>
      </c>
      <c r="I128">
        <f>MAX($F128-20,0)^3-(60-20)/(60-58)*MAX($F128-58,0)^3+(58-20)/(60-58)*MAX($F128-60,0)^3</f>
        <v>64</v>
      </c>
      <c r="J128">
        <f>MAX($F128-22,0)^3-(60-22)/(60-58)*MAX($F128-58,0)^3+(58-22)/(60-58)*MAX($F128-60,0)^3</f>
        <v>8</v>
      </c>
      <c r="K128">
        <f>MAX($F128-24,0)^3-(60-24)/(60-58)*MAX($F128-58,0)^3+(58-24)/(60-58)*MAX($F128-60,0)^3</f>
        <v>0</v>
      </c>
      <c r="L128">
        <f>MAX($F128-26,0)^3-(60-26)/(60-58)*MAX($F128-58,0)^3+(58-26)/(60-58)*MAX($F128-60,0)^3</f>
        <v>0</v>
      </c>
      <c r="M128">
        <f>MAX($F128-28,0)^3-(60-28)/(60-58)*MAX($F128-58,0)^3+(58-28)/(60-58)*MAX($F128-60,0)^3</f>
        <v>0</v>
      </c>
      <c r="N128">
        <f>MAX($F128-30,0)^3-(60-30)/(60-58)*MAX($F128-58,0)^3+(58-30)/(60-58)*MAX($F128-60,0)^3</f>
        <v>0</v>
      </c>
      <c r="O128">
        <f>MAX($F128-32,0)^3-(60-32)/(60-58)*MAX($F128-58,0)^3+(58-32)/(60-58)*MAX($F128-60,0)^3</f>
        <v>0</v>
      </c>
      <c r="P128">
        <f>MAX($F128-34,0)^3-(60-34)/(60-58)*MAX($F128-58,0)^3+(58-34)/(60-58)*MAX($F128-60,0)^3</f>
        <v>0</v>
      </c>
      <c r="Q128">
        <f>MAX($F128-36,0)^3-(60-36)/(60-58)*MAX($F128-58,0)^3+(58-36)/(60-58)*MAX($F128-60,0)^3</f>
        <v>0</v>
      </c>
      <c r="R128">
        <f>MAX($F128-38,0)^3-(60-38)/(60-58)*MAX($F128-58,0)^3+(58-38)/(60-58)*MAX($F128-60,0)^3</f>
        <v>0</v>
      </c>
      <c r="S128">
        <f>MAX($F128-40,0)^3-(60-40)/(60-58)*MAX($F128-58,0)^3+(58-40)/(60-58)*MAX($F128-60,0)^3</f>
        <v>0</v>
      </c>
      <c r="T128">
        <f>MAX($F128-42,0)^3-(60-42)/(60-58)*MAX($F128-58,0)^3+(58-42)/(60-58)*MAX($F128-60,0)^3</f>
        <v>0</v>
      </c>
      <c r="U128">
        <f>MAX($F128-44,0)^3-(60-44)/(60-58)*MAX($F128-58,0)^3+(58-44)/(60-58)*MAX($F128-60,0)^3</f>
        <v>0</v>
      </c>
      <c r="V128">
        <f>MAX($F128-46,0)^3-(60-46)/(60-58)*MAX($F128-58,0)^3+(58-46)/(60-58)*MAX($F128-60,0)^3</f>
        <v>0</v>
      </c>
      <c r="W128">
        <f>MAX($F128-48,0)^3-(60-48)/(60-58)*MAX($F128-58,0)^3+(58-48)/(60-58)*MAX($F128-60,0)^3</f>
        <v>0</v>
      </c>
      <c r="X128">
        <f>MAX($F128-50,0)^3-(60-50)/(60-58)*MAX($F128-58,0)^3+(58-50)/(60-58)*MAX($F128-60,0)^3</f>
        <v>0</v>
      </c>
      <c r="Y128">
        <f>MAX($F128-52,0)^3-(60-52)/(60-58)*MAX($F128-58,0)^3+(58-52)/(60-58)*MAX($F128-60,0)^3</f>
        <v>0</v>
      </c>
      <c r="Z128">
        <f>MAX($F128-54,0)^3-(60-54)/(60-58)*MAX($F128-58,0)^3+(58-54)/(60-58)*MAX($F128-60,0)^3</f>
        <v>0</v>
      </c>
      <c r="AA128">
        <f>MAX($F128-56,0)^3-(60-56)/(60-58)*MAX($F128-58,0)^3+(58-56)/(60-58)*MAX($F128-60,0)^3</f>
        <v>0</v>
      </c>
      <c r="AB128">
        <f>(B128-C128*H128)^2/(C128*H128)</f>
        <v>9.5347417730037793e-27</v>
      </c>
      <c r="AC128">
        <f>H129-H128</f>
        <v>1.7997423847747004e-05</v>
      </c>
      <c r="AD128">
        <f>AC129-AC128</f>
        <v>-2.4492281937074363e-05</v>
      </c>
      <c r="AE128">
        <f>AD129-AD128</f>
        <v>5.0547628417422553e-05</v>
      </c>
      <c r="AF128">
        <f>IF(ABS(AE128)*7^3&lt;H128,1,0)</f>
        <v>0</v>
      </c>
      <c r="AI128" t="n">
        <v>28</v>
      </c>
      <c r="AK128" s="34" t="inlineStr">
        <is>
          <t>b2</t>
        </is>
      </c>
      <c r="AL128" s="35">
        <f t="array" ref="AL128">INDEX(MMULT(MINVERSE($C$262:$W$282),$B$262:$B$282),5,1)</f>
        <v>2.9455571125831712e-05</v>
      </c>
    </row>
    <row r="129">
      <c r="A129">
        <f>$A$9</f>
        <v>25</v>
      </c>
      <c r="B129">
        <f>$B$9</f>
        <v>159.02000000000001</v>
      </c>
      <c r="C129">
        <f>$C$9</f>
        <v>272371.83000000002</v>
      </c>
      <c r="D129">
        <f>B129/C129</f>
        <v>0.00058383423865823421</v>
      </c>
      <c r="F129">
        <f>A129</f>
        <v>25</v>
      </c>
      <c r="G129">
        <f>D129</f>
        <v>0.00058383423865823421</v>
      </c>
      <c r="H129">
        <f>$AL$124+$AL$125*(F129-20)+$AL$126*I129+$AL$127*J129+$AL$128*K129+$AL$129*L129+$AL$130*M129+$AL$131*N129+$AL$132*O129+$AL$133*P129+$AL$134*Q129+$AL$135*R129+$AL$136*S129+$AL$137*T129+$AL$138*U129+$AL$139*V129+$AL$140*W129+$AL$141*X129+$AL$142*Y129+$AL$143*Z129+$AL$144*AA129</f>
        <v>0.00060546897166442368</v>
      </c>
      <c r="I129">
        <f>MAX($F129-20,0)^3-(60-20)/(60-58)*MAX($F129-58,0)^3+(58-20)/(60-58)*MAX($F129-60,0)^3</f>
        <v>125</v>
      </c>
      <c r="J129">
        <f>MAX($F129-22,0)^3-(60-22)/(60-58)*MAX($F129-58,0)^3+(58-22)/(60-58)*MAX($F129-60,0)^3</f>
        <v>27</v>
      </c>
      <c r="K129">
        <f>MAX($F129-24,0)^3-(60-24)/(60-58)*MAX($F129-58,0)^3+(58-24)/(60-58)*MAX($F129-60,0)^3</f>
        <v>1</v>
      </c>
      <c r="L129">
        <f>MAX($F129-26,0)^3-(60-26)/(60-58)*MAX($F129-58,0)^3+(58-26)/(60-58)*MAX($F129-60,0)^3</f>
        <v>0</v>
      </c>
      <c r="M129">
        <f>MAX($F129-28,0)^3-(60-28)/(60-58)*MAX($F129-58,0)^3+(58-28)/(60-58)*MAX($F129-60,0)^3</f>
        <v>0</v>
      </c>
      <c r="N129">
        <f>MAX($F129-30,0)^3-(60-30)/(60-58)*MAX($F129-58,0)^3+(58-30)/(60-58)*MAX($F129-60,0)^3</f>
        <v>0</v>
      </c>
      <c r="O129">
        <f>MAX($F129-32,0)^3-(60-32)/(60-58)*MAX($F129-58,0)^3+(58-32)/(60-58)*MAX($F129-60,0)^3</f>
        <v>0</v>
      </c>
      <c r="P129">
        <f>MAX($F129-34,0)^3-(60-34)/(60-58)*MAX($F129-58,0)^3+(58-34)/(60-58)*MAX($F129-60,0)^3</f>
        <v>0</v>
      </c>
      <c r="Q129">
        <f>MAX($F129-36,0)^3-(60-36)/(60-58)*MAX($F129-58,0)^3+(58-36)/(60-58)*MAX($F129-60,0)^3</f>
        <v>0</v>
      </c>
      <c r="R129">
        <f>MAX($F129-38,0)^3-(60-38)/(60-58)*MAX($F129-58,0)^3+(58-38)/(60-58)*MAX($F129-60,0)^3</f>
        <v>0</v>
      </c>
      <c r="S129">
        <f>MAX($F129-40,0)^3-(60-40)/(60-58)*MAX($F129-58,0)^3+(58-40)/(60-58)*MAX($F129-60,0)^3</f>
        <v>0</v>
      </c>
      <c r="T129">
        <f>MAX($F129-42,0)^3-(60-42)/(60-58)*MAX($F129-58,0)^3+(58-42)/(60-58)*MAX($F129-60,0)^3</f>
        <v>0</v>
      </c>
      <c r="U129">
        <f>MAX($F129-44,0)^3-(60-44)/(60-58)*MAX($F129-58,0)^3+(58-44)/(60-58)*MAX($F129-60,0)^3</f>
        <v>0</v>
      </c>
      <c r="V129">
        <f>MAX($F129-46,0)^3-(60-46)/(60-58)*MAX($F129-58,0)^3+(58-46)/(60-58)*MAX($F129-60,0)^3</f>
        <v>0</v>
      </c>
      <c r="W129">
        <f>MAX($F129-48,0)^3-(60-48)/(60-58)*MAX($F129-58,0)^3+(58-48)/(60-58)*MAX($F129-60,0)^3</f>
        <v>0</v>
      </c>
      <c r="X129">
        <f>MAX($F129-50,0)^3-(60-50)/(60-58)*MAX($F129-58,0)^3+(58-50)/(60-58)*MAX($F129-60,0)^3</f>
        <v>0</v>
      </c>
      <c r="Y129">
        <f>MAX($F129-52,0)^3-(60-52)/(60-58)*MAX($F129-58,0)^3+(58-52)/(60-58)*MAX($F129-60,0)^3</f>
        <v>0</v>
      </c>
      <c r="Z129">
        <f>MAX($F129-54,0)^3-(60-54)/(60-58)*MAX($F129-58,0)^3+(58-54)/(60-58)*MAX($F129-60,0)^3</f>
        <v>0</v>
      </c>
      <c r="AA129">
        <f>MAX($F129-56,0)^3-(60-56)/(60-58)*MAX($F129-58,0)^3+(58-56)/(60-58)*MAX($F129-60,0)^3</f>
        <v>0</v>
      </c>
      <c r="AB129">
        <f>(B129-C129*H129)^2/(C129*H129)</f>
        <v>0.21055879027605623</v>
      </c>
      <c r="AC129">
        <f>H130-H129</f>
        <v>-6.4948580893273589e-06</v>
      </c>
      <c r="AD129">
        <f>AC130-AC129</f>
        <v>2.605534648034819e-05</v>
      </c>
      <c r="AE129">
        <f>AD130-AD129</f>
        <v>-1.6599676786747475e-05</v>
      </c>
      <c r="AF129">
        <f>IF(ABS(AE129)*7^3&lt;H129,1,0)</f>
        <v>0</v>
      </c>
      <c r="AI129" t="n">
        <v>30</v>
      </c>
      <c r="AK129" s="34" t="inlineStr">
        <is>
          <t>b3</t>
        </is>
      </c>
      <c r="AL129" s="35">
        <f t="array" ref="AL129">INDEX(MMULT(MINVERSE($C$262:$W$282),$B$262:$B$282),6,1)</f>
        <v>-1.6786826301042663e-05</v>
      </c>
    </row>
    <row r="130">
      <c r="A130">
        <f>$A$10</f>
        <v>26</v>
      </c>
      <c r="B130">
        <f>$B$10</f>
        <v>162.02000000000001</v>
      </c>
      <c r="C130">
        <f>$C$10</f>
        <v>270495.83000000002</v>
      </c>
      <c r="D130">
        <f>B130/C130</f>
        <v>0.00059897411357505957</v>
      </c>
      <c r="F130">
        <f>A130</f>
        <v>26</v>
      </c>
      <c r="G130">
        <f>D130</f>
        <v>0.00059897411357505957</v>
      </c>
      <c r="H130">
        <f>$AL$124+$AL$125*(F130-20)+$AL$126*I130+$AL$127*J130+$AL$128*K130+$AL$129*L130+$AL$130*M130+$AL$131*N130+$AL$132*O130+$AL$133*P130+$AL$134*Q130+$AL$135*R130+$AL$136*S130+$AL$137*T130+$AL$138*U130+$AL$139*V130+$AL$140*W130+$AL$141*X130+$AL$142*Y130+$AL$143*Z130+$AL$144*AA130</f>
        <v>0.00059897411357509632</v>
      </c>
      <c r="I130">
        <f>MAX($F130-20,0)^3-(60-20)/(60-58)*MAX($F130-58,0)^3+(58-20)/(60-58)*MAX($F130-60,0)^3</f>
        <v>216</v>
      </c>
      <c r="J130">
        <f>MAX($F130-22,0)^3-(60-22)/(60-58)*MAX($F130-58,0)^3+(58-22)/(60-58)*MAX($F130-60,0)^3</f>
        <v>64</v>
      </c>
      <c r="K130">
        <f>MAX($F130-24,0)^3-(60-24)/(60-58)*MAX($F130-58,0)^3+(58-24)/(60-58)*MAX($F130-60,0)^3</f>
        <v>8</v>
      </c>
      <c r="L130">
        <f>MAX($F130-26,0)^3-(60-26)/(60-58)*MAX($F130-58,0)^3+(58-26)/(60-58)*MAX($F130-60,0)^3</f>
        <v>0</v>
      </c>
      <c r="M130">
        <f>MAX($F130-28,0)^3-(60-28)/(60-58)*MAX($F130-58,0)^3+(58-28)/(60-58)*MAX($F130-60,0)^3</f>
        <v>0</v>
      </c>
      <c r="N130">
        <f>MAX($F130-30,0)^3-(60-30)/(60-58)*MAX($F130-58,0)^3+(58-30)/(60-58)*MAX($F130-60,0)^3</f>
        <v>0</v>
      </c>
      <c r="O130">
        <f>MAX($F130-32,0)^3-(60-32)/(60-58)*MAX($F130-58,0)^3+(58-32)/(60-58)*MAX($F130-60,0)^3</f>
        <v>0</v>
      </c>
      <c r="P130">
        <f>MAX($F130-34,0)^3-(60-34)/(60-58)*MAX($F130-58,0)^3+(58-34)/(60-58)*MAX($F130-60,0)^3</f>
        <v>0</v>
      </c>
      <c r="Q130">
        <f>MAX($F130-36,0)^3-(60-36)/(60-58)*MAX($F130-58,0)^3+(58-36)/(60-58)*MAX($F130-60,0)^3</f>
        <v>0</v>
      </c>
      <c r="R130">
        <f>MAX($F130-38,0)^3-(60-38)/(60-58)*MAX($F130-58,0)^3+(58-38)/(60-58)*MAX($F130-60,0)^3</f>
        <v>0</v>
      </c>
      <c r="S130">
        <f>MAX($F130-40,0)^3-(60-40)/(60-58)*MAX($F130-58,0)^3+(58-40)/(60-58)*MAX($F130-60,0)^3</f>
        <v>0</v>
      </c>
      <c r="T130">
        <f>MAX($F130-42,0)^3-(60-42)/(60-58)*MAX($F130-58,0)^3+(58-42)/(60-58)*MAX($F130-60,0)^3</f>
        <v>0</v>
      </c>
      <c r="U130">
        <f>MAX($F130-44,0)^3-(60-44)/(60-58)*MAX($F130-58,0)^3+(58-44)/(60-58)*MAX($F130-60,0)^3</f>
        <v>0</v>
      </c>
      <c r="V130">
        <f>MAX($F130-46,0)^3-(60-46)/(60-58)*MAX($F130-58,0)^3+(58-46)/(60-58)*MAX($F130-60,0)^3</f>
        <v>0</v>
      </c>
      <c r="W130">
        <f>MAX($F130-48,0)^3-(60-48)/(60-58)*MAX($F130-58,0)^3+(58-48)/(60-58)*MAX($F130-60,0)^3</f>
        <v>0</v>
      </c>
      <c r="X130">
        <f>MAX($F130-50,0)^3-(60-50)/(60-58)*MAX($F130-58,0)^3+(58-50)/(60-58)*MAX($F130-60,0)^3</f>
        <v>0</v>
      </c>
      <c r="Y130">
        <f>MAX($F130-52,0)^3-(60-52)/(60-58)*MAX($F130-58,0)^3+(58-52)/(60-58)*MAX($F130-60,0)^3</f>
        <v>0</v>
      </c>
      <c r="Z130">
        <f>MAX($F130-54,0)^3-(60-54)/(60-58)*MAX($F130-58,0)^3+(58-54)/(60-58)*MAX($F130-60,0)^3</f>
        <v>0</v>
      </c>
      <c r="AA130">
        <f>MAX($F130-56,0)^3-(60-56)/(60-58)*MAX($F130-58,0)^3+(58-56)/(60-58)*MAX($F130-60,0)^3</f>
        <v>0</v>
      </c>
      <c r="AB130">
        <f>(B130-C130*H130)^2/(C130*H130)</f>
        <v>6.1075615325834862e-25</v>
      </c>
      <c r="AC130">
        <f>H131-H130</f>
        <v>1.9560488391020831e-05</v>
      </c>
      <c r="AD130">
        <f>AC131-AC130</f>
        <v>9.4556696936007149e-06</v>
      </c>
      <c r="AE130">
        <f>AD131-AD130</f>
        <v>-2.2692755792308884e-05</v>
      </c>
      <c r="AF130">
        <f>IF(ABS(AE130)*7^3&lt;H130,1,0)</f>
        <v>0</v>
      </c>
      <c r="AI130" t="n">
        <v>32</v>
      </c>
      <c r="AK130" s="34" t="inlineStr">
        <is>
          <t>b4</t>
        </is>
      </c>
      <c r="AL130" s="35">
        <f t="array" ref="AL130">INDEX(MMULT(MINVERSE($C$262:$W$282),$B$262:$B$282),7,1)</f>
        <v>1.0693747295483179e-05</v>
      </c>
    </row>
    <row r="131">
      <c r="A131">
        <f>$A$11</f>
        <v>27</v>
      </c>
      <c r="B131">
        <f>$B$11</f>
        <v>163.02000000000001</v>
      </c>
      <c r="C131">
        <f>$C$11</f>
        <v>269320.84999999998</v>
      </c>
      <c r="D131">
        <f>B131/C131</f>
        <v>0.00060530033229881761</v>
      </c>
      <c r="F131">
        <f>A131</f>
        <v>27</v>
      </c>
      <c r="G131">
        <f>D131</f>
        <v>0.00060530033229881761</v>
      </c>
      <c r="H131">
        <f>$AL$124+$AL$125*(F131-20)+$AL$126*I131+$AL$127*J131+$AL$128*K131+$AL$129*L131+$AL$130*M131+$AL$131*N131+$AL$132*O131+$AL$133*P131+$AL$134*Q131+$AL$135*R131+$AL$136*S131+$AL$137*T131+$AL$138*U131+$AL$139*V131+$AL$140*W131+$AL$141*X131+$AL$142*Y131+$AL$143*Z131+$AL$144*AA131</f>
        <v>0.00061853460196611715</v>
      </c>
      <c r="I131">
        <f>MAX($F131-20,0)^3-(60-20)/(60-58)*MAX($F131-58,0)^3+(58-20)/(60-58)*MAX($F131-60,0)^3</f>
        <v>343</v>
      </c>
      <c r="J131">
        <f>MAX($F131-22,0)^3-(60-22)/(60-58)*MAX($F131-58,0)^3+(58-22)/(60-58)*MAX($F131-60,0)^3</f>
        <v>125</v>
      </c>
      <c r="K131">
        <f>MAX($F131-24,0)^3-(60-24)/(60-58)*MAX($F131-58,0)^3+(58-24)/(60-58)*MAX($F131-60,0)^3</f>
        <v>27</v>
      </c>
      <c r="L131">
        <f>MAX($F131-26,0)^3-(60-26)/(60-58)*MAX($F131-58,0)^3+(58-26)/(60-58)*MAX($F131-60,0)^3</f>
        <v>1</v>
      </c>
      <c r="M131">
        <f>MAX($F131-28,0)^3-(60-28)/(60-58)*MAX($F131-58,0)^3+(58-28)/(60-58)*MAX($F131-60,0)^3</f>
        <v>0</v>
      </c>
      <c r="N131">
        <f>MAX($F131-30,0)^3-(60-30)/(60-58)*MAX($F131-58,0)^3+(58-30)/(60-58)*MAX($F131-60,0)^3</f>
        <v>0</v>
      </c>
      <c r="O131">
        <f>MAX($F131-32,0)^3-(60-32)/(60-58)*MAX($F131-58,0)^3+(58-32)/(60-58)*MAX($F131-60,0)^3</f>
        <v>0</v>
      </c>
      <c r="P131">
        <f>MAX($F131-34,0)^3-(60-34)/(60-58)*MAX($F131-58,0)^3+(58-34)/(60-58)*MAX($F131-60,0)^3</f>
        <v>0</v>
      </c>
      <c r="Q131">
        <f>MAX($F131-36,0)^3-(60-36)/(60-58)*MAX($F131-58,0)^3+(58-36)/(60-58)*MAX($F131-60,0)^3</f>
        <v>0</v>
      </c>
      <c r="R131">
        <f>MAX($F131-38,0)^3-(60-38)/(60-58)*MAX($F131-58,0)^3+(58-38)/(60-58)*MAX($F131-60,0)^3</f>
        <v>0</v>
      </c>
      <c r="S131">
        <f>MAX($F131-40,0)^3-(60-40)/(60-58)*MAX($F131-58,0)^3+(58-40)/(60-58)*MAX($F131-60,0)^3</f>
        <v>0</v>
      </c>
      <c r="T131">
        <f>MAX($F131-42,0)^3-(60-42)/(60-58)*MAX($F131-58,0)^3+(58-42)/(60-58)*MAX($F131-60,0)^3</f>
        <v>0</v>
      </c>
      <c r="U131">
        <f>MAX($F131-44,0)^3-(60-44)/(60-58)*MAX($F131-58,0)^3+(58-44)/(60-58)*MAX($F131-60,0)^3</f>
        <v>0</v>
      </c>
      <c r="V131">
        <f>MAX($F131-46,0)^3-(60-46)/(60-58)*MAX($F131-58,0)^3+(58-46)/(60-58)*MAX($F131-60,0)^3</f>
        <v>0</v>
      </c>
      <c r="W131">
        <f>MAX($F131-48,0)^3-(60-48)/(60-58)*MAX($F131-58,0)^3+(58-48)/(60-58)*MAX($F131-60,0)^3</f>
        <v>0</v>
      </c>
      <c r="X131">
        <f>MAX($F131-50,0)^3-(60-50)/(60-58)*MAX($F131-58,0)^3+(58-50)/(60-58)*MAX($F131-60,0)^3</f>
        <v>0</v>
      </c>
      <c r="Y131">
        <f>MAX($F131-52,0)^3-(60-52)/(60-58)*MAX($F131-58,0)^3+(58-52)/(60-58)*MAX($F131-60,0)^3</f>
        <v>0</v>
      </c>
      <c r="Z131">
        <f>MAX($F131-54,0)^3-(60-54)/(60-58)*MAX($F131-58,0)^3+(58-54)/(60-58)*MAX($F131-60,0)^3</f>
        <v>0</v>
      </c>
      <c r="AA131">
        <f>MAX($F131-56,0)^3-(60-56)/(60-58)*MAX($F131-58,0)^3+(58-56)/(60-58)*MAX($F131-60,0)^3</f>
        <v>0</v>
      </c>
      <c r="AB131">
        <f>(B131-C131*H131)^2/(C131*H131)</f>
        <v>0.076261604113401923</v>
      </c>
      <c r="AC131">
        <f>H132-H131</f>
        <v>2.9016158084621546e-05</v>
      </c>
      <c r="AD131">
        <f>AC132-AC131</f>
        <v>-1.3237086098708169e-05</v>
      </c>
      <c r="AE131">
        <f>AD132-AD131</f>
        <v>2.0082233389626461e-05</v>
      </c>
      <c r="AF131">
        <f>IF(ABS(AE131)*7^3&lt;H131,1,0)</f>
        <v>0</v>
      </c>
      <c r="AI131" t="n">
        <v>34</v>
      </c>
      <c r="AK131" s="34" t="inlineStr">
        <is>
          <t>b5</t>
        </is>
      </c>
      <c r="AL131" s="35">
        <f t="array" ref="AL131">INDEX(MMULT(MINVERSE($C$262:$W$282),$B$262:$B$282),8,1)</f>
        <v>-1.1999782229546287e-05</v>
      </c>
    </row>
    <row r="132">
      <c r="A132">
        <f>$A$12</f>
        <v>28</v>
      </c>
      <c r="B132">
        <f>$B$12</f>
        <v>175.02000000000001</v>
      </c>
      <c r="C132">
        <f>$C$12</f>
        <v>270279.96999999997</v>
      </c>
      <c r="D132">
        <f>B132/C132</f>
        <v>0.00064755076005077264</v>
      </c>
      <c r="F132">
        <f>A132</f>
        <v>28</v>
      </c>
      <c r="G132">
        <f>D132</f>
        <v>0.00064755076005077264</v>
      </c>
      <c r="H132">
        <f>$AL$124+$AL$125*(F132-20)+$AL$126*I132+$AL$127*J132+$AL$128*K132+$AL$129*L132+$AL$130*M132+$AL$131*N132+$AL$132*O132+$AL$133*P132+$AL$134*Q132+$AL$135*R132+$AL$136*S132+$AL$137*T132+$AL$138*U132+$AL$139*V132+$AL$140*W132+$AL$141*X132+$AL$142*Y132+$AL$143*Z132+$AL$144*AA132</f>
        <v>0.0006475507600507387</v>
      </c>
      <c r="I132">
        <f>MAX($F132-20,0)^3-(60-20)/(60-58)*MAX($F132-58,0)^3+(58-20)/(60-58)*MAX($F132-60,0)^3</f>
        <v>512</v>
      </c>
      <c r="J132">
        <f>MAX($F132-22,0)^3-(60-22)/(60-58)*MAX($F132-58,0)^3+(58-22)/(60-58)*MAX($F132-60,0)^3</f>
        <v>216</v>
      </c>
      <c r="K132">
        <f>MAX($F132-24,0)^3-(60-24)/(60-58)*MAX($F132-58,0)^3+(58-24)/(60-58)*MAX($F132-60,0)^3</f>
        <v>64</v>
      </c>
      <c r="L132">
        <f>MAX($F132-26,0)^3-(60-26)/(60-58)*MAX($F132-58,0)^3+(58-26)/(60-58)*MAX($F132-60,0)^3</f>
        <v>8</v>
      </c>
      <c r="M132">
        <f>MAX($F132-28,0)^3-(60-28)/(60-58)*MAX($F132-58,0)^3+(58-28)/(60-58)*MAX($F132-60,0)^3</f>
        <v>0</v>
      </c>
      <c r="N132">
        <f>MAX($F132-30,0)^3-(60-30)/(60-58)*MAX($F132-58,0)^3+(58-30)/(60-58)*MAX($F132-60,0)^3</f>
        <v>0</v>
      </c>
      <c r="O132">
        <f>MAX($F132-32,0)^3-(60-32)/(60-58)*MAX($F132-58,0)^3+(58-32)/(60-58)*MAX($F132-60,0)^3</f>
        <v>0</v>
      </c>
      <c r="P132">
        <f>MAX($F132-34,0)^3-(60-34)/(60-58)*MAX($F132-58,0)^3+(58-34)/(60-58)*MAX($F132-60,0)^3</f>
        <v>0</v>
      </c>
      <c r="Q132">
        <f>MAX($F132-36,0)^3-(60-36)/(60-58)*MAX($F132-58,0)^3+(58-36)/(60-58)*MAX($F132-60,0)^3</f>
        <v>0</v>
      </c>
      <c r="R132">
        <f>MAX($F132-38,0)^3-(60-38)/(60-58)*MAX($F132-58,0)^3+(58-38)/(60-58)*MAX($F132-60,0)^3</f>
        <v>0</v>
      </c>
      <c r="S132">
        <f>MAX($F132-40,0)^3-(60-40)/(60-58)*MAX($F132-58,0)^3+(58-40)/(60-58)*MAX($F132-60,0)^3</f>
        <v>0</v>
      </c>
      <c r="T132">
        <f>MAX($F132-42,0)^3-(60-42)/(60-58)*MAX($F132-58,0)^3+(58-42)/(60-58)*MAX($F132-60,0)^3</f>
        <v>0</v>
      </c>
      <c r="U132">
        <f>MAX($F132-44,0)^3-(60-44)/(60-58)*MAX($F132-58,0)^3+(58-44)/(60-58)*MAX($F132-60,0)^3</f>
        <v>0</v>
      </c>
      <c r="V132">
        <f>MAX($F132-46,0)^3-(60-46)/(60-58)*MAX($F132-58,0)^3+(58-46)/(60-58)*MAX($F132-60,0)^3</f>
        <v>0</v>
      </c>
      <c r="W132">
        <f>MAX($F132-48,0)^3-(60-48)/(60-58)*MAX($F132-58,0)^3+(58-48)/(60-58)*MAX($F132-60,0)^3</f>
        <v>0</v>
      </c>
      <c r="X132">
        <f>MAX($F132-50,0)^3-(60-50)/(60-58)*MAX($F132-58,0)^3+(58-50)/(60-58)*MAX($F132-60,0)^3</f>
        <v>0</v>
      </c>
      <c r="Y132">
        <f>MAX($F132-52,0)^3-(60-52)/(60-58)*MAX($F132-58,0)^3+(58-52)/(60-58)*MAX($F132-60,0)^3</f>
        <v>0</v>
      </c>
      <c r="Z132">
        <f>MAX($F132-54,0)^3-(60-54)/(60-58)*MAX($F132-58,0)^3+(58-54)/(60-58)*MAX($F132-60,0)^3</f>
        <v>0</v>
      </c>
      <c r="AA132">
        <f>MAX($F132-56,0)^3-(60-56)/(60-58)*MAX($F132-58,0)^3+(58-56)/(60-58)*MAX($F132-60,0)^3</f>
        <v>0</v>
      </c>
      <c r="AB132">
        <f>(B132-C132*H132)^2/(C132*H132)</f>
        <v>4.8152379754283295e-25</v>
      </c>
      <c r="AC132">
        <f>H133-H132</f>
        <v>1.5779071985913377e-05</v>
      </c>
      <c r="AD132">
        <f>AC133-AC132</f>
        <v>6.8451472909182923e-06</v>
      </c>
      <c r="AE132">
        <f>AD133-AD132</f>
        <v>1.8776198455565211e-05</v>
      </c>
      <c r="AF132">
        <f>IF(ABS(AE132)*7^3&lt;H132,1,0)</f>
        <v>0</v>
      </c>
      <c r="AI132" t="n">
        <v>36</v>
      </c>
      <c r="AK132" s="34" t="inlineStr">
        <is>
          <t>b6</t>
        </is>
      </c>
      <c r="AL132" s="35">
        <f t="array" ref="AL132">INDEX(MMULT(MINVERSE($C$262:$W$282),$B$262:$B$282),9,1)</f>
        <v>1.4680797065051031e-05</v>
      </c>
    </row>
    <row r="133">
      <c r="A133">
        <f>$A$13</f>
        <v>29</v>
      </c>
      <c r="B133">
        <f>$B$13</f>
        <v>200.02000000000001</v>
      </c>
      <c r="C133">
        <f>$C$13</f>
        <v>274642.92999999999</v>
      </c>
      <c r="D133">
        <f>B133/C133</f>
        <v>0.00072829109418545755</v>
      </c>
      <c r="F133">
        <f>A133</f>
        <v>29</v>
      </c>
      <c r="G133">
        <f>D133</f>
        <v>0.00072829109418545755</v>
      </c>
      <c r="H133">
        <f>$AL$124+$AL$125*(F133-20)+$AL$126*I133+$AL$127*J133+$AL$128*K133+$AL$129*L133+$AL$130*M133+$AL$131*N133+$AL$132*O133+$AL$133*P133+$AL$134*Q133+$AL$135*R133+$AL$136*S133+$AL$137*T133+$AL$138*U133+$AL$139*V133+$AL$140*W133+$AL$141*X133+$AL$142*Y133+$AL$143*Z133+$AL$144*AA133</f>
        <v>0.00066332983203665208</v>
      </c>
      <c r="I133">
        <f>MAX($F133-20,0)^3-(60-20)/(60-58)*MAX($F133-58,0)^3+(58-20)/(60-58)*MAX($F133-60,0)^3</f>
        <v>729</v>
      </c>
      <c r="J133">
        <f>MAX($F133-22,0)^3-(60-22)/(60-58)*MAX($F133-58,0)^3+(58-22)/(60-58)*MAX($F133-60,0)^3</f>
        <v>343</v>
      </c>
      <c r="K133">
        <f>MAX($F133-24,0)^3-(60-24)/(60-58)*MAX($F133-58,0)^3+(58-24)/(60-58)*MAX($F133-60,0)^3</f>
        <v>125</v>
      </c>
      <c r="L133">
        <f>MAX($F133-26,0)^3-(60-26)/(60-58)*MAX($F133-58,0)^3+(58-26)/(60-58)*MAX($F133-60,0)^3</f>
        <v>27</v>
      </c>
      <c r="M133">
        <f>MAX($F133-28,0)^3-(60-28)/(60-58)*MAX($F133-58,0)^3+(58-28)/(60-58)*MAX($F133-60,0)^3</f>
        <v>1</v>
      </c>
      <c r="N133">
        <f>MAX($F133-30,0)^3-(60-30)/(60-58)*MAX($F133-58,0)^3+(58-30)/(60-58)*MAX($F133-60,0)^3</f>
        <v>0</v>
      </c>
      <c r="O133">
        <f>MAX($F133-32,0)^3-(60-32)/(60-58)*MAX($F133-58,0)^3+(58-32)/(60-58)*MAX($F133-60,0)^3</f>
        <v>0</v>
      </c>
      <c r="P133">
        <f>MAX($F133-34,0)^3-(60-34)/(60-58)*MAX($F133-58,0)^3+(58-34)/(60-58)*MAX($F133-60,0)^3</f>
        <v>0</v>
      </c>
      <c r="Q133">
        <f>MAX($F133-36,0)^3-(60-36)/(60-58)*MAX($F133-58,0)^3+(58-36)/(60-58)*MAX($F133-60,0)^3</f>
        <v>0</v>
      </c>
      <c r="R133">
        <f>MAX($F133-38,0)^3-(60-38)/(60-58)*MAX($F133-58,0)^3+(58-38)/(60-58)*MAX($F133-60,0)^3</f>
        <v>0</v>
      </c>
      <c r="S133">
        <f>MAX($F133-40,0)^3-(60-40)/(60-58)*MAX($F133-58,0)^3+(58-40)/(60-58)*MAX($F133-60,0)^3</f>
        <v>0</v>
      </c>
      <c r="T133">
        <f>MAX($F133-42,0)^3-(60-42)/(60-58)*MAX($F133-58,0)^3+(58-42)/(60-58)*MAX($F133-60,0)^3</f>
        <v>0</v>
      </c>
      <c r="U133">
        <f>MAX($F133-44,0)^3-(60-44)/(60-58)*MAX($F133-58,0)^3+(58-44)/(60-58)*MAX($F133-60,0)^3</f>
        <v>0</v>
      </c>
      <c r="V133">
        <f>MAX($F133-46,0)^3-(60-46)/(60-58)*MAX($F133-58,0)^3+(58-46)/(60-58)*MAX($F133-60,0)^3</f>
        <v>0</v>
      </c>
      <c r="W133">
        <f>MAX($F133-48,0)^3-(60-48)/(60-58)*MAX($F133-58,0)^3+(58-48)/(60-58)*MAX($F133-60,0)^3</f>
        <v>0</v>
      </c>
      <c r="X133">
        <f>MAX($F133-50,0)^3-(60-50)/(60-58)*MAX($F133-58,0)^3+(58-50)/(60-58)*MAX($F133-60,0)^3</f>
        <v>0</v>
      </c>
      <c r="Y133">
        <f>MAX($F133-52,0)^3-(60-52)/(60-58)*MAX($F133-58,0)^3+(58-52)/(60-58)*MAX($F133-60,0)^3</f>
        <v>0</v>
      </c>
      <c r="Z133">
        <f>MAX($F133-54,0)^3-(60-54)/(60-58)*MAX($F133-58,0)^3+(58-54)/(60-58)*MAX($F133-60,0)^3</f>
        <v>0</v>
      </c>
      <c r="AA133">
        <f>MAX($F133-56,0)^3-(60-56)/(60-58)*MAX($F133-58,0)^3+(58-56)/(60-58)*MAX($F133-60,0)^3</f>
        <v>0</v>
      </c>
      <c r="AB133">
        <f>(B133-C133*H133)^2/(C133*H133)</f>
        <v>1.7472208476173627</v>
      </c>
      <c r="AC133">
        <f>H134-H133</f>
        <v>2.262421927683167e-05</v>
      </c>
      <c r="AD133">
        <f>AC134-AC133</f>
        <v>2.5621345746483504e-05</v>
      </c>
      <c r="AE133">
        <f>AD134-AD133</f>
        <v>-2.9222930462619034e-05</v>
      </c>
      <c r="AF133">
        <f>IF(ABS(AE133)*7^3&lt;H133,1,0)</f>
        <v>0</v>
      </c>
      <c r="AI133" t="n">
        <v>38</v>
      </c>
      <c r="AK133" s="34" t="inlineStr">
        <is>
          <t>b7</t>
        </is>
      </c>
      <c r="AL133" s="35">
        <f t="array" ref="AL133">INDEX(MMULT(MINVERSE($C$262:$W$282),$B$262:$B$282),10,1)</f>
        <v>-1.8242469628290736e-05</v>
      </c>
    </row>
    <row r="134">
      <c r="A134">
        <f>$A$14</f>
        <v>30</v>
      </c>
      <c r="B134">
        <f>$B$14</f>
        <v>193.02000000000001</v>
      </c>
      <c r="C134">
        <f>$C$14</f>
        <v>281389.10999999999</v>
      </c>
      <c r="D134">
        <f>B134/C134</f>
        <v>0.00068595405131349969</v>
      </c>
      <c r="F134">
        <f>A134</f>
        <v>30</v>
      </c>
      <c r="G134">
        <f>D134</f>
        <v>0.00068595405131349969</v>
      </c>
      <c r="H134">
        <f>$AL$124+$AL$125*(F134-20)+$AL$126*I134+$AL$127*J134+$AL$128*K134+$AL$129*L134+$AL$130*M134+$AL$131*N134+$AL$132*O134+$AL$133*P134+$AL$134*Q134+$AL$135*R134+$AL$136*S134+$AL$137*T134+$AL$138*U134+$AL$139*V134+$AL$140*W134+$AL$141*X134+$AL$142*Y134+$AL$143*Z134+$AL$144*AA134</f>
        <v>0.00068595405131348375</v>
      </c>
      <c r="I134">
        <f>MAX($F134-20,0)^3-(60-20)/(60-58)*MAX($F134-58,0)^3+(58-20)/(60-58)*MAX($F134-60,0)^3</f>
        <v>1000</v>
      </c>
      <c r="J134">
        <f>MAX($F134-22,0)^3-(60-22)/(60-58)*MAX($F134-58,0)^3+(58-22)/(60-58)*MAX($F134-60,0)^3</f>
        <v>512</v>
      </c>
      <c r="K134">
        <f>MAX($F134-24,0)^3-(60-24)/(60-58)*MAX($F134-58,0)^3+(58-24)/(60-58)*MAX($F134-60,0)^3</f>
        <v>216</v>
      </c>
      <c r="L134">
        <f>MAX($F134-26,0)^3-(60-26)/(60-58)*MAX($F134-58,0)^3+(58-26)/(60-58)*MAX($F134-60,0)^3</f>
        <v>64</v>
      </c>
      <c r="M134">
        <f>MAX($F134-28,0)^3-(60-28)/(60-58)*MAX($F134-58,0)^3+(58-28)/(60-58)*MAX($F134-60,0)^3</f>
        <v>8</v>
      </c>
      <c r="N134">
        <f>MAX($F134-30,0)^3-(60-30)/(60-58)*MAX($F134-58,0)^3+(58-30)/(60-58)*MAX($F134-60,0)^3</f>
        <v>0</v>
      </c>
      <c r="O134">
        <f>MAX($F134-32,0)^3-(60-32)/(60-58)*MAX($F134-58,0)^3+(58-32)/(60-58)*MAX($F134-60,0)^3</f>
        <v>0</v>
      </c>
      <c r="P134">
        <f>MAX($F134-34,0)^3-(60-34)/(60-58)*MAX($F134-58,0)^3+(58-34)/(60-58)*MAX($F134-60,0)^3</f>
        <v>0</v>
      </c>
      <c r="Q134">
        <f>MAX($F134-36,0)^3-(60-36)/(60-58)*MAX($F134-58,0)^3+(58-36)/(60-58)*MAX($F134-60,0)^3</f>
        <v>0</v>
      </c>
      <c r="R134">
        <f>MAX($F134-38,0)^3-(60-38)/(60-58)*MAX($F134-58,0)^3+(58-38)/(60-58)*MAX($F134-60,0)^3</f>
        <v>0</v>
      </c>
      <c r="S134">
        <f>MAX($F134-40,0)^3-(60-40)/(60-58)*MAX($F134-58,0)^3+(58-40)/(60-58)*MAX($F134-60,0)^3</f>
        <v>0</v>
      </c>
      <c r="T134">
        <f>MAX($F134-42,0)^3-(60-42)/(60-58)*MAX($F134-58,0)^3+(58-42)/(60-58)*MAX($F134-60,0)^3</f>
        <v>0</v>
      </c>
      <c r="U134">
        <f>MAX($F134-44,0)^3-(60-44)/(60-58)*MAX($F134-58,0)^3+(58-44)/(60-58)*MAX($F134-60,0)^3</f>
        <v>0</v>
      </c>
      <c r="V134">
        <f>MAX($F134-46,0)^3-(60-46)/(60-58)*MAX($F134-58,0)^3+(58-46)/(60-58)*MAX($F134-60,0)^3</f>
        <v>0</v>
      </c>
      <c r="W134">
        <f>MAX($F134-48,0)^3-(60-48)/(60-58)*MAX($F134-58,0)^3+(58-48)/(60-58)*MAX($F134-60,0)^3</f>
        <v>0</v>
      </c>
      <c r="X134">
        <f>MAX($F134-50,0)^3-(60-50)/(60-58)*MAX($F134-58,0)^3+(58-50)/(60-58)*MAX($F134-60,0)^3</f>
        <v>0</v>
      </c>
      <c r="Y134">
        <f>MAX($F134-52,0)^3-(60-52)/(60-58)*MAX($F134-58,0)^3+(58-52)/(60-58)*MAX($F134-60,0)^3</f>
        <v>0</v>
      </c>
      <c r="Z134">
        <f>MAX($F134-54,0)^3-(60-54)/(60-58)*MAX($F134-58,0)^3+(58-54)/(60-58)*MAX($F134-60,0)^3</f>
        <v>0</v>
      </c>
      <c r="AA134">
        <f>MAX($F134-56,0)^3-(60-56)/(60-58)*MAX($F134-58,0)^3+(58-56)/(60-58)*MAX($F134-60,0)^3</f>
        <v>0</v>
      </c>
      <c r="AB134">
        <f>(B134-C134*H134)^2/(C134*H134)</f>
        <v>1.0447496946040982e-25</v>
      </c>
      <c r="AC134">
        <f>H135-H134</f>
        <v>4.8245565023315173e-05</v>
      </c>
      <c r="AD134">
        <f>AC135-AC134</f>
        <v>-3.6015847161355308e-06</v>
      </c>
      <c r="AE134">
        <f>AD135-AD134</f>
        <v>-2.6541915627134594e-05</v>
      </c>
      <c r="AF134">
        <f>IF(ABS(AE134)*7^3&lt;H134,1,0)</f>
        <v>0</v>
      </c>
      <c r="AI134" t="n">
        <v>40</v>
      </c>
      <c r="AK134" s="34" t="inlineStr">
        <is>
          <t>b8</t>
        </is>
      </c>
      <c r="AL134" s="35">
        <f t="array" ref="AL134">INDEX(MMULT(MINVERSE($C$262:$W$282),$B$262:$B$282),11,1)</f>
        <v>2.8910256658074967e-05</v>
      </c>
    </row>
    <row r="135">
      <c r="A135">
        <f>$A$15</f>
        <v>31</v>
      </c>
      <c r="B135">
        <f>$B$15</f>
        <v>203.02000000000001</v>
      </c>
      <c r="C135">
        <f>$C$15</f>
        <v>289432.23999999999</v>
      </c>
      <c r="D135">
        <f>B135/C135</f>
        <v>0.00070144224430561028</v>
      </c>
      <c r="F135">
        <f>A135</f>
        <v>31</v>
      </c>
      <c r="G135">
        <f>D135</f>
        <v>0.00070144224430561028</v>
      </c>
      <c r="H135">
        <f>$AL$124+$AL$125*(F135-20)+$AL$126*I135+$AL$127*J135+$AL$128*K135+$AL$129*L135+$AL$130*M135+$AL$131*N135+$AL$132*O135+$AL$133*P135+$AL$134*Q135+$AL$135*R135+$AL$136*S135+$AL$137*T135+$AL$138*U135+$AL$139*V135+$AL$140*W135+$AL$141*X135+$AL$142*Y135+$AL$143*Z135+$AL$144*AA135</f>
        <v>0.00073419961633679892</v>
      </c>
      <c r="I135">
        <f>MAX($F135-20,0)^3-(60-20)/(60-58)*MAX($F135-58,0)^3+(58-20)/(60-58)*MAX($F135-60,0)^3</f>
        <v>1331</v>
      </c>
      <c r="J135">
        <f>MAX($F135-22,0)^3-(60-22)/(60-58)*MAX($F135-58,0)^3+(58-22)/(60-58)*MAX($F135-60,0)^3</f>
        <v>729</v>
      </c>
      <c r="K135">
        <f>MAX($F135-24,0)^3-(60-24)/(60-58)*MAX($F135-58,0)^3+(58-24)/(60-58)*MAX($F135-60,0)^3</f>
        <v>343</v>
      </c>
      <c r="L135">
        <f>MAX($F135-26,0)^3-(60-26)/(60-58)*MAX($F135-58,0)^3+(58-26)/(60-58)*MAX($F135-60,0)^3</f>
        <v>125</v>
      </c>
      <c r="M135">
        <f>MAX($F135-28,0)^3-(60-28)/(60-58)*MAX($F135-58,0)^3+(58-28)/(60-58)*MAX($F135-60,0)^3</f>
        <v>27</v>
      </c>
      <c r="N135">
        <f>MAX($F135-30,0)^3-(60-30)/(60-58)*MAX($F135-58,0)^3+(58-30)/(60-58)*MAX($F135-60,0)^3</f>
        <v>1</v>
      </c>
      <c r="O135">
        <f>MAX($F135-32,0)^3-(60-32)/(60-58)*MAX($F135-58,0)^3+(58-32)/(60-58)*MAX($F135-60,0)^3</f>
        <v>0</v>
      </c>
      <c r="P135">
        <f>MAX($F135-34,0)^3-(60-34)/(60-58)*MAX($F135-58,0)^3+(58-34)/(60-58)*MAX($F135-60,0)^3</f>
        <v>0</v>
      </c>
      <c r="Q135">
        <f>MAX($F135-36,0)^3-(60-36)/(60-58)*MAX($F135-58,0)^3+(58-36)/(60-58)*MAX($F135-60,0)^3</f>
        <v>0</v>
      </c>
      <c r="R135">
        <f>MAX($F135-38,0)^3-(60-38)/(60-58)*MAX($F135-58,0)^3+(58-38)/(60-58)*MAX($F135-60,0)^3</f>
        <v>0</v>
      </c>
      <c r="S135">
        <f>MAX($F135-40,0)^3-(60-40)/(60-58)*MAX($F135-58,0)^3+(58-40)/(60-58)*MAX($F135-60,0)^3</f>
        <v>0</v>
      </c>
      <c r="T135">
        <f>MAX($F135-42,0)^3-(60-42)/(60-58)*MAX($F135-58,0)^3+(58-42)/(60-58)*MAX($F135-60,0)^3</f>
        <v>0</v>
      </c>
      <c r="U135">
        <f>MAX($F135-44,0)^3-(60-44)/(60-58)*MAX($F135-58,0)^3+(58-44)/(60-58)*MAX($F135-60,0)^3</f>
        <v>0</v>
      </c>
      <c r="V135">
        <f>MAX($F135-46,0)^3-(60-46)/(60-58)*MAX($F135-58,0)^3+(58-46)/(60-58)*MAX($F135-60,0)^3</f>
        <v>0</v>
      </c>
      <c r="W135">
        <f>MAX($F135-48,0)^3-(60-48)/(60-58)*MAX($F135-58,0)^3+(58-48)/(60-58)*MAX($F135-60,0)^3</f>
        <v>0</v>
      </c>
      <c r="X135">
        <f>MAX($F135-50,0)^3-(60-50)/(60-58)*MAX($F135-58,0)^3+(58-50)/(60-58)*MAX($F135-60,0)^3</f>
        <v>0</v>
      </c>
      <c r="Y135">
        <f>MAX($F135-52,0)^3-(60-52)/(60-58)*MAX($F135-58,0)^3+(58-52)/(60-58)*MAX($F135-60,0)^3</f>
        <v>0</v>
      </c>
      <c r="Z135">
        <f>MAX($F135-54,0)^3-(60-54)/(60-58)*MAX($F135-58,0)^3+(58-54)/(60-58)*MAX($F135-60,0)^3</f>
        <v>0</v>
      </c>
      <c r="AA135">
        <f>MAX($F135-56,0)^3-(60-56)/(60-58)*MAX($F135-58,0)^3+(58-56)/(60-58)*MAX($F135-60,0)^3</f>
        <v>0</v>
      </c>
      <c r="AB135">
        <f>(B135-C135*H135)^2/(C135*H135)</f>
        <v>0.42301021862905636</v>
      </c>
      <c r="AC135">
        <f>H136-H135</f>
        <v>4.4643980307179643e-05</v>
      </c>
      <c r="AD135">
        <f>AC136-AC135</f>
        <v>-3.0143500343270124e-05</v>
      </c>
      <c r="AE135">
        <f>AD136-AD135</f>
        <v>3.2181272633095837e-05</v>
      </c>
      <c r="AF135">
        <f>IF(ABS(AE135)*7^3&lt;H135,1,0)</f>
        <v>0</v>
      </c>
      <c r="AI135" t="n">
        <v>42</v>
      </c>
      <c r="AK135" s="34" t="inlineStr">
        <is>
          <t>b9</t>
        </is>
      </c>
      <c r="AL135" s="35">
        <f t="array" ref="AL135">INDEX(MMULT(MINVERSE($C$262:$W$282),$B$262:$B$282),12,1)</f>
        <v>-3.9175366656449278e-05</v>
      </c>
    </row>
    <row r="136">
      <c r="A136">
        <f>$A$16</f>
        <v>32</v>
      </c>
      <c r="B136">
        <f>$B$16</f>
        <v>234.02000000000001</v>
      </c>
      <c r="C136">
        <f>$C$16</f>
        <v>300471.10999999999</v>
      </c>
      <c r="D136">
        <f>B136/C136</f>
        <v>0.00077884359664395027</v>
      </c>
      <c r="F136">
        <f>A136</f>
        <v>32</v>
      </c>
      <c r="G136">
        <f>D136</f>
        <v>0.00077884359664395027</v>
      </c>
      <c r="H136">
        <f>$AL$124+$AL$125*(F136-20)+$AL$126*I136+$AL$127*J136+$AL$128*K136+$AL$129*L136+$AL$130*M136+$AL$131*N136+$AL$132*O136+$AL$133*P136+$AL$134*Q136+$AL$135*R136+$AL$136*S136+$AL$137*T136+$AL$138*U136+$AL$139*V136+$AL$140*W136+$AL$141*X136+$AL$142*Y136+$AL$143*Z136+$AL$144*AA136</f>
        <v>0.00077884359664397856</v>
      </c>
      <c r="I136">
        <f>MAX($F136-20,0)^3-(60-20)/(60-58)*MAX($F136-58,0)^3+(58-20)/(60-58)*MAX($F136-60,0)^3</f>
        <v>1728</v>
      </c>
      <c r="J136">
        <f>MAX($F136-22,0)^3-(60-22)/(60-58)*MAX($F136-58,0)^3+(58-22)/(60-58)*MAX($F136-60,0)^3</f>
        <v>1000</v>
      </c>
      <c r="K136">
        <f>MAX($F136-24,0)^3-(60-24)/(60-58)*MAX($F136-58,0)^3+(58-24)/(60-58)*MAX($F136-60,0)^3</f>
        <v>512</v>
      </c>
      <c r="L136">
        <f>MAX($F136-26,0)^3-(60-26)/(60-58)*MAX($F136-58,0)^3+(58-26)/(60-58)*MAX($F136-60,0)^3</f>
        <v>216</v>
      </c>
      <c r="M136">
        <f>MAX($F136-28,0)^3-(60-28)/(60-58)*MAX($F136-58,0)^3+(58-28)/(60-58)*MAX($F136-60,0)^3</f>
        <v>64</v>
      </c>
      <c r="N136">
        <f>MAX($F136-30,0)^3-(60-30)/(60-58)*MAX($F136-58,0)^3+(58-30)/(60-58)*MAX($F136-60,0)^3</f>
        <v>8</v>
      </c>
      <c r="O136">
        <f>MAX($F136-32,0)^3-(60-32)/(60-58)*MAX($F136-58,0)^3+(58-32)/(60-58)*MAX($F136-60,0)^3</f>
        <v>0</v>
      </c>
      <c r="P136">
        <f>MAX($F136-34,0)^3-(60-34)/(60-58)*MAX($F136-58,0)^3+(58-34)/(60-58)*MAX($F136-60,0)^3</f>
        <v>0</v>
      </c>
      <c r="Q136">
        <f>MAX($F136-36,0)^3-(60-36)/(60-58)*MAX($F136-58,0)^3+(58-36)/(60-58)*MAX($F136-60,0)^3</f>
        <v>0</v>
      </c>
      <c r="R136">
        <f>MAX($F136-38,0)^3-(60-38)/(60-58)*MAX($F136-58,0)^3+(58-38)/(60-58)*MAX($F136-60,0)^3</f>
        <v>0</v>
      </c>
      <c r="S136">
        <f>MAX($F136-40,0)^3-(60-40)/(60-58)*MAX($F136-58,0)^3+(58-40)/(60-58)*MAX($F136-60,0)^3</f>
        <v>0</v>
      </c>
      <c r="T136">
        <f>MAX($F136-42,0)^3-(60-42)/(60-58)*MAX($F136-58,0)^3+(58-42)/(60-58)*MAX($F136-60,0)^3</f>
        <v>0</v>
      </c>
      <c r="U136">
        <f>MAX($F136-44,0)^3-(60-44)/(60-58)*MAX($F136-58,0)^3+(58-44)/(60-58)*MAX($F136-60,0)^3</f>
        <v>0</v>
      </c>
      <c r="V136">
        <f>MAX($F136-46,0)^3-(60-46)/(60-58)*MAX($F136-58,0)^3+(58-46)/(60-58)*MAX($F136-60,0)^3</f>
        <v>0</v>
      </c>
      <c r="W136">
        <f>MAX($F136-48,0)^3-(60-48)/(60-58)*MAX($F136-58,0)^3+(58-48)/(60-58)*MAX($F136-60,0)^3</f>
        <v>0</v>
      </c>
      <c r="X136">
        <f>MAX($F136-50,0)^3-(60-50)/(60-58)*MAX($F136-58,0)^3+(58-50)/(60-58)*MAX($F136-60,0)^3</f>
        <v>0</v>
      </c>
      <c r="Y136">
        <f>MAX($F136-52,0)^3-(60-52)/(60-58)*MAX($F136-58,0)^3+(58-52)/(60-58)*MAX($F136-60,0)^3</f>
        <v>0</v>
      </c>
      <c r="Z136">
        <f>MAX($F136-54,0)^3-(60-54)/(60-58)*MAX($F136-58,0)^3+(58-54)/(60-58)*MAX($F136-60,0)^3</f>
        <v>0</v>
      </c>
      <c r="AA136">
        <f>MAX($F136-56,0)^3-(60-56)/(60-58)*MAX($F136-58,0)^3+(58-56)/(60-58)*MAX($F136-60,0)^3</f>
        <v>0</v>
      </c>
      <c r="AB136">
        <f>(B136-C136*H136)^2/(C136*H136)</f>
        <v>3.085956442977736e-25</v>
      </c>
      <c r="AC136">
        <f>H137-H136</f>
        <v>1.4500479963909518e-05</v>
      </c>
      <c r="AD136">
        <f>AC137-AC136</f>
        <v>2.0377722898257122e-06</v>
      </c>
      <c r="AE136">
        <f>AD137-AD136</f>
        <v>2.8619600069862416e-05</v>
      </c>
      <c r="AF136">
        <f>IF(ABS(AE136)*7^3&lt;H136,1,0)</f>
        <v>0</v>
      </c>
      <c r="AI136" t="n">
        <v>44</v>
      </c>
      <c r="AK136" s="34" t="inlineStr">
        <is>
          <t>b10</t>
        </is>
      </c>
      <c r="AL136" s="35">
        <f t="array" ref="AL136">INDEX(MMULT(MINVERSE($C$262:$W$282),$B$262:$B$282),13,1)</f>
        <v>3.7156787946733971e-05</v>
      </c>
    </row>
    <row r="137">
      <c r="A137">
        <f>$A$17</f>
        <v>33</v>
      </c>
      <c r="B137">
        <f>$B$17</f>
        <v>239.03</v>
      </c>
      <c r="C137">
        <f>$C$17</f>
        <v>311000.41999999998</v>
      </c>
      <c r="D137">
        <f>B137/C137</f>
        <v>0.00076858417104388478</v>
      </c>
      <c r="F137">
        <f>A137</f>
        <v>33</v>
      </c>
      <c r="G137">
        <f>D137</f>
        <v>0.00076858417104388478</v>
      </c>
      <c r="H137">
        <f>$AL$124+$AL$125*(F137-20)+$AL$126*I137+$AL$127*J137+$AL$128*K137+$AL$129*L137+$AL$130*M137+$AL$131*N137+$AL$132*O137+$AL$133*P137+$AL$134*Q137+$AL$135*R137+$AL$136*S137+$AL$137*T137+$AL$138*U137+$AL$139*V137+$AL$140*W137+$AL$141*X137+$AL$142*Y137+$AL$143*Z137+$AL$144*AA137</f>
        <v>0.00079334407660788808</v>
      </c>
      <c r="I137">
        <f>MAX($F137-20,0)^3-(60-20)/(60-58)*MAX($F137-58,0)^3+(58-20)/(60-58)*MAX($F137-60,0)^3</f>
        <v>2197</v>
      </c>
      <c r="J137">
        <f>MAX($F137-22,0)^3-(60-22)/(60-58)*MAX($F137-58,0)^3+(58-22)/(60-58)*MAX($F137-60,0)^3</f>
        <v>1331</v>
      </c>
      <c r="K137">
        <f>MAX($F137-24,0)^3-(60-24)/(60-58)*MAX($F137-58,0)^3+(58-24)/(60-58)*MAX($F137-60,0)^3</f>
        <v>729</v>
      </c>
      <c r="L137">
        <f>MAX($F137-26,0)^3-(60-26)/(60-58)*MAX($F137-58,0)^3+(58-26)/(60-58)*MAX($F137-60,0)^3</f>
        <v>343</v>
      </c>
      <c r="M137">
        <f>MAX($F137-28,0)^3-(60-28)/(60-58)*MAX($F137-58,0)^3+(58-28)/(60-58)*MAX($F137-60,0)^3</f>
        <v>125</v>
      </c>
      <c r="N137">
        <f>MAX($F137-30,0)^3-(60-30)/(60-58)*MAX($F137-58,0)^3+(58-30)/(60-58)*MAX($F137-60,0)^3</f>
        <v>27</v>
      </c>
      <c r="O137">
        <f>MAX($F137-32,0)^3-(60-32)/(60-58)*MAX($F137-58,0)^3+(58-32)/(60-58)*MAX($F137-60,0)^3</f>
        <v>1</v>
      </c>
      <c r="P137">
        <f>MAX($F137-34,0)^3-(60-34)/(60-58)*MAX($F137-58,0)^3+(58-34)/(60-58)*MAX($F137-60,0)^3</f>
        <v>0</v>
      </c>
      <c r="Q137">
        <f>MAX($F137-36,0)^3-(60-36)/(60-58)*MAX($F137-58,0)^3+(58-36)/(60-58)*MAX($F137-60,0)^3</f>
        <v>0</v>
      </c>
      <c r="R137">
        <f>MAX($F137-38,0)^3-(60-38)/(60-58)*MAX($F137-58,0)^3+(58-38)/(60-58)*MAX($F137-60,0)^3</f>
        <v>0</v>
      </c>
      <c r="S137">
        <f>MAX($F137-40,0)^3-(60-40)/(60-58)*MAX($F137-58,0)^3+(58-40)/(60-58)*MAX($F137-60,0)^3</f>
        <v>0</v>
      </c>
      <c r="T137">
        <f>MAX($F137-42,0)^3-(60-42)/(60-58)*MAX($F137-58,0)^3+(58-42)/(60-58)*MAX($F137-60,0)^3</f>
        <v>0</v>
      </c>
      <c r="U137">
        <f>MAX($F137-44,0)^3-(60-44)/(60-58)*MAX($F137-58,0)^3+(58-44)/(60-58)*MAX($F137-60,0)^3</f>
        <v>0</v>
      </c>
      <c r="V137">
        <f>MAX($F137-46,0)^3-(60-46)/(60-58)*MAX($F137-58,0)^3+(58-46)/(60-58)*MAX($F137-60,0)^3</f>
        <v>0</v>
      </c>
      <c r="W137">
        <f>MAX($F137-48,0)^3-(60-48)/(60-58)*MAX($F137-58,0)^3+(58-48)/(60-58)*MAX($F137-60,0)^3</f>
        <v>0</v>
      </c>
      <c r="X137">
        <f>MAX($F137-50,0)^3-(60-50)/(60-58)*MAX($F137-58,0)^3+(58-50)/(60-58)*MAX($F137-60,0)^3</f>
        <v>0</v>
      </c>
      <c r="Y137">
        <f>MAX($F137-52,0)^3-(60-52)/(60-58)*MAX($F137-58,0)^3+(58-52)/(60-58)*MAX($F137-60,0)^3</f>
        <v>0</v>
      </c>
      <c r="Z137">
        <f>MAX($F137-54,0)^3-(60-54)/(60-58)*MAX($F137-58,0)^3+(58-54)/(60-58)*MAX($F137-60,0)^3</f>
        <v>0</v>
      </c>
      <c r="AA137">
        <f>MAX($F137-56,0)^3-(60-56)/(60-58)*MAX($F137-58,0)^3+(58-56)/(60-58)*MAX($F137-60,0)^3</f>
        <v>0</v>
      </c>
      <c r="AB137">
        <f>(B137-C137*H137)^2/(C137*H137)</f>
        <v>0.24032411953948665</v>
      </c>
      <c r="AC137">
        <f>H138-H137</f>
        <v>1.6538252253735231e-05</v>
      </c>
      <c r="AD137">
        <f>AC138-AC137</f>
        <v>3.0657372359688129e-05</v>
      </c>
      <c r="AE137">
        <f>AD138-AD137</f>
        <v>-4.4350278443371083e-05</v>
      </c>
      <c r="AF137">
        <f>IF(ABS(AE137)*7^3&lt;H137,1,0)</f>
        <v>0</v>
      </c>
      <c r="AI137" t="n">
        <v>46</v>
      </c>
      <c r="AK137" s="34" t="inlineStr">
        <is>
          <t>b11</t>
        </is>
      </c>
      <c r="AL137" s="35">
        <f t="array" ref="AL137">INDEX(MMULT(MINVERSE($C$262:$W$282),$B$262:$B$282),14,1)</f>
        <v>-3.5431155521463736e-05</v>
      </c>
    </row>
    <row r="138">
      <c r="A138">
        <f>$A$18</f>
        <v>34</v>
      </c>
      <c r="B138">
        <f>$B$18</f>
        <v>257.04000000000002</v>
      </c>
      <c r="C138">
        <f>$C$18</f>
        <v>317379.44</v>
      </c>
      <c r="D138">
        <f>B138/C138</f>
        <v>0.00080988232886163014</v>
      </c>
      <c r="F138">
        <f>A138</f>
        <v>34</v>
      </c>
      <c r="G138">
        <f>D138</f>
        <v>0.00080988232886163014</v>
      </c>
      <c r="H138">
        <f>$AL$124+$AL$125*(F138-20)+$AL$126*I138+$AL$127*J138+$AL$128*K138+$AL$129*L138+$AL$130*M138+$AL$131*N138+$AL$132*O138+$AL$133*P138+$AL$134*Q138+$AL$135*R138+$AL$136*S138+$AL$137*T138+$AL$138*U138+$AL$139*V138+$AL$140*W138+$AL$141*X138+$AL$142*Y138+$AL$143*Z138+$AL$144*AA138</f>
        <v>0.00080988232886162331</v>
      </c>
      <c r="I138">
        <f>MAX($F138-20,0)^3-(60-20)/(60-58)*MAX($F138-58,0)^3+(58-20)/(60-58)*MAX($F138-60,0)^3</f>
        <v>2744</v>
      </c>
      <c r="J138">
        <f>MAX($F138-22,0)^3-(60-22)/(60-58)*MAX($F138-58,0)^3+(58-22)/(60-58)*MAX($F138-60,0)^3</f>
        <v>1728</v>
      </c>
      <c r="K138">
        <f>MAX($F138-24,0)^3-(60-24)/(60-58)*MAX($F138-58,0)^3+(58-24)/(60-58)*MAX($F138-60,0)^3</f>
        <v>1000</v>
      </c>
      <c r="L138">
        <f>MAX($F138-26,0)^3-(60-26)/(60-58)*MAX($F138-58,0)^3+(58-26)/(60-58)*MAX($F138-60,0)^3</f>
        <v>512</v>
      </c>
      <c r="M138">
        <f>MAX($F138-28,0)^3-(60-28)/(60-58)*MAX($F138-58,0)^3+(58-28)/(60-58)*MAX($F138-60,0)^3</f>
        <v>216</v>
      </c>
      <c r="N138">
        <f>MAX($F138-30,0)^3-(60-30)/(60-58)*MAX($F138-58,0)^3+(58-30)/(60-58)*MAX($F138-60,0)^3</f>
        <v>64</v>
      </c>
      <c r="O138">
        <f>MAX($F138-32,0)^3-(60-32)/(60-58)*MAX($F138-58,0)^3+(58-32)/(60-58)*MAX($F138-60,0)^3</f>
        <v>8</v>
      </c>
      <c r="P138">
        <f>MAX($F138-34,0)^3-(60-34)/(60-58)*MAX($F138-58,0)^3+(58-34)/(60-58)*MAX($F138-60,0)^3</f>
        <v>0</v>
      </c>
      <c r="Q138">
        <f>MAX($F138-36,0)^3-(60-36)/(60-58)*MAX($F138-58,0)^3+(58-36)/(60-58)*MAX($F138-60,0)^3</f>
        <v>0</v>
      </c>
      <c r="R138">
        <f>MAX($F138-38,0)^3-(60-38)/(60-58)*MAX($F138-58,0)^3+(58-38)/(60-58)*MAX($F138-60,0)^3</f>
        <v>0</v>
      </c>
      <c r="S138">
        <f>MAX($F138-40,0)^3-(60-40)/(60-58)*MAX($F138-58,0)^3+(58-40)/(60-58)*MAX($F138-60,0)^3</f>
        <v>0</v>
      </c>
      <c r="T138">
        <f>MAX($F138-42,0)^3-(60-42)/(60-58)*MAX($F138-58,0)^3+(58-42)/(60-58)*MAX($F138-60,0)^3</f>
        <v>0</v>
      </c>
      <c r="U138">
        <f>MAX($F138-44,0)^3-(60-44)/(60-58)*MAX($F138-58,0)^3+(58-44)/(60-58)*MAX($F138-60,0)^3</f>
        <v>0</v>
      </c>
      <c r="V138">
        <f>MAX($F138-46,0)^3-(60-46)/(60-58)*MAX($F138-58,0)^3+(58-46)/(60-58)*MAX($F138-60,0)^3</f>
        <v>0</v>
      </c>
      <c r="W138">
        <f>MAX($F138-48,0)^3-(60-48)/(60-58)*MAX($F138-58,0)^3+(58-48)/(60-58)*MAX($F138-60,0)^3</f>
        <v>0</v>
      </c>
      <c r="X138">
        <f>MAX($F138-50,0)^3-(60-50)/(60-58)*MAX($F138-58,0)^3+(58-50)/(60-58)*MAX($F138-60,0)^3</f>
        <v>0</v>
      </c>
      <c r="Y138">
        <f>MAX($F138-52,0)^3-(60-52)/(60-58)*MAX($F138-58,0)^3+(58-52)/(60-58)*MAX($F138-60,0)^3</f>
        <v>0</v>
      </c>
      <c r="Z138">
        <f>MAX($F138-54,0)^3-(60-54)/(60-58)*MAX($F138-58,0)^3+(58-54)/(60-58)*MAX($F138-60,0)^3</f>
        <v>0</v>
      </c>
      <c r="AA138">
        <f>MAX($F138-56,0)^3-(60-56)/(60-58)*MAX($F138-58,0)^3+(58-56)/(60-58)*MAX($F138-60,0)^3</f>
        <v>0</v>
      </c>
      <c r="AB138">
        <f>(B138-C138*H138)^2/(C138*H138)</f>
        <v>1.8152099450209931e-26</v>
      </c>
      <c r="AC138">
        <f>H139-H138</f>
        <v>4.7195624613423359e-05</v>
      </c>
      <c r="AD138">
        <f>AC139-AC138</f>
        <v>-1.3692906083682954e-05</v>
      </c>
      <c r="AE138">
        <f>AD139-AD138</f>
        <v>-3.3682491413465632e-05</v>
      </c>
      <c r="AF138">
        <f>IF(ABS(AE138)*7^3&lt;H138,1,0)</f>
        <v>0</v>
      </c>
      <c r="AI138" t="n">
        <v>48</v>
      </c>
      <c r="AK138" s="34" t="inlineStr">
        <is>
          <t>b12</t>
        </is>
      </c>
      <c r="AL138" s="35">
        <f t="array" ref="AL138">INDEX(MMULT(MINVERSE($C$262:$W$282),$B$262:$B$282),15,1)</f>
        <v>5.085728505391647e-05</v>
      </c>
    </row>
    <row r="139">
      <c r="A139">
        <f>$A$19</f>
        <v>35</v>
      </c>
      <c r="B139">
        <f>$B$19</f>
        <v>249.02000000000001</v>
      </c>
      <c r="C139">
        <f>$C$19</f>
        <v>302999.10999999999</v>
      </c>
      <c r="D139">
        <f>B139/C139</f>
        <v>0.00082185059883509235</v>
      </c>
      <c r="F139">
        <f>A139</f>
        <v>35</v>
      </c>
      <c r="G139">
        <f>D139</f>
        <v>0.00082185059883509235</v>
      </c>
      <c r="H139">
        <f>$AL$124+$AL$125*(F139-20)+$AL$126*I139+$AL$127*J139+$AL$128*K139+$AL$129*L139+$AL$130*M139+$AL$131*N139+$AL$132*O139+$AL$133*P139+$AL$134*Q139+$AL$135*R139+$AL$136*S139+$AL$137*T139+$AL$138*U139+$AL$139*V139+$AL$140*W139+$AL$141*X139+$AL$142*Y139+$AL$143*Z139+$AL$144*AA139</f>
        <v>0.00085707795347504667</v>
      </c>
      <c r="I139">
        <f>MAX($F139-20,0)^3-(60-20)/(60-58)*MAX($F139-58,0)^3+(58-20)/(60-58)*MAX($F139-60,0)^3</f>
        <v>3375</v>
      </c>
      <c r="J139">
        <f>MAX($F139-22,0)^3-(60-22)/(60-58)*MAX($F139-58,0)^3+(58-22)/(60-58)*MAX($F139-60,0)^3</f>
        <v>2197</v>
      </c>
      <c r="K139">
        <f>MAX($F139-24,0)^3-(60-24)/(60-58)*MAX($F139-58,0)^3+(58-24)/(60-58)*MAX($F139-60,0)^3</f>
        <v>1331</v>
      </c>
      <c r="L139">
        <f>MAX($F139-26,0)^3-(60-26)/(60-58)*MAX($F139-58,0)^3+(58-26)/(60-58)*MAX($F139-60,0)^3</f>
        <v>729</v>
      </c>
      <c r="M139">
        <f>MAX($F139-28,0)^3-(60-28)/(60-58)*MAX($F139-58,0)^3+(58-28)/(60-58)*MAX($F139-60,0)^3</f>
        <v>343</v>
      </c>
      <c r="N139">
        <f>MAX($F139-30,0)^3-(60-30)/(60-58)*MAX($F139-58,0)^3+(58-30)/(60-58)*MAX($F139-60,0)^3</f>
        <v>125</v>
      </c>
      <c r="O139">
        <f>MAX($F139-32,0)^3-(60-32)/(60-58)*MAX($F139-58,0)^3+(58-32)/(60-58)*MAX($F139-60,0)^3</f>
        <v>27</v>
      </c>
      <c r="P139">
        <f>MAX($F139-34,0)^3-(60-34)/(60-58)*MAX($F139-58,0)^3+(58-34)/(60-58)*MAX($F139-60,0)^3</f>
        <v>1</v>
      </c>
      <c r="Q139">
        <f>MAX($F139-36,0)^3-(60-36)/(60-58)*MAX($F139-58,0)^3+(58-36)/(60-58)*MAX($F139-60,0)^3</f>
        <v>0</v>
      </c>
      <c r="R139">
        <f>MAX($F139-38,0)^3-(60-38)/(60-58)*MAX($F139-58,0)^3+(58-38)/(60-58)*MAX($F139-60,0)^3</f>
        <v>0</v>
      </c>
      <c r="S139">
        <f>MAX($F139-40,0)^3-(60-40)/(60-58)*MAX($F139-58,0)^3+(58-40)/(60-58)*MAX($F139-60,0)^3</f>
        <v>0</v>
      </c>
      <c r="T139">
        <f>MAX($F139-42,0)^3-(60-42)/(60-58)*MAX($F139-58,0)^3+(58-42)/(60-58)*MAX($F139-60,0)^3</f>
        <v>0</v>
      </c>
      <c r="U139">
        <f>MAX($F139-44,0)^3-(60-44)/(60-58)*MAX($F139-58,0)^3+(58-44)/(60-58)*MAX($F139-60,0)^3</f>
        <v>0</v>
      </c>
      <c r="V139">
        <f>MAX($F139-46,0)^3-(60-46)/(60-58)*MAX($F139-58,0)^3+(58-46)/(60-58)*MAX($F139-60,0)^3</f>
        <v>0</v>
      </c>
      <c r="W139">
        <f>MAX($F139-48,0)^3-(60-48)/(60-58)*MAX($F139-58,0)^3+(58-48)/(60-58)*MAX($F139-60,0)^3</f>
        <v>0</v>
      </c>
      <c r="X139">
        <f>MAX($F139-50,0)^3-(60-50)/(60-58)*MAX($F139-58,0)^3+(58-50)/(60-58)*MAX($F139-60,0)^3</f>
        <v>0</v>
      </c>
      <c r="Y139">
        <f>MAX($F139-52,0)^3-(60-52)/(60-58)*MAX($F139-58,0)^3+(58-52)/(60-58)*MAX($F139-60,0)^3</f>
        <v>0</v>
      </c>
      <c r="Z139">
        <f>MAX($F139-54,0)^3-(60-54)/(60-58)*MAX($F139-58,0)^3+(58-54)/(60-58)*MAX($F139-60,0)^3</f>
        <v>0</v>
      </c>
      <c r="AA139">
        <f>MAX($F139-56,0)^3-(60-56)/(60-58)*MAX($F139-58,0)^3+(58-56)/(60-58)*MAX($F139-60,0)^3</f>
        <v>0</v>
      </c>
      <c r="AB139">
        <f>(B139-C139*H139)^2/(C139*H139)</f>
        <v>0.43871359429883083</v>
      </c>
      <c r="AC139">
        <f>H140-H139</f>
        <v>3.3502718529740405e-05</v>
      </c>
      <c r="AD139">
        <f>AC140-AC139</f>
        <v>-4.7375397497148586e-05</v>
      </c>
      <c r="AE139">
        <f>AD140-AD139</f>
        <v>8.1958535218765172e-05</v>
      </c>
      <c r="AF139">
        <f>IF(ABS(AE139)*7^3&lt;H139,1,0)</f>
        <v>0</v>
      </c>
      <c r="AI139" t="n">
        <v>50</v>
      </c>
      <c r="AK139" s="34" t="inlineStr">
        <is>
          <t>b13</t>
        </is>
      </c>
      <c r="AL139" s="35">
        <f t="array" ref="AL139">INDEX(MMULT(MINVERSE($C$262:$W$282),$B$262:$B$282),16,1)</f>
        <v>-7.6122864494421335e-05</v>
      </c>
    </row>
    <row r="140">
      <c r="A140">
        <f>$A$20</f>
        <v>36</v>
      </c>
      <c r="B140">
        <f>$B$20</f>
        <v>267.04000000000002</v>
      </c>
      <c r="C140">
        <f>$C$20</f>
        <v>299849.31</v>
      </c>
      <c r="D140">
        <f>B140/C140</f>
        <v>0.00089058067200488151</v>
      </c>
      <c r="F140">
        <f>A140</f>
        <v>36</v>
      </c>
      <c r="G140">
        <f>D140</f>
        <v>0.00089058067200488151</v>
      </c>
      <c r="H140">
        <f>$AL$124+$AL$125*(F140-20)+$AL$126*I140+$AL$127*J140+$AL$128*K140+$AL$129*L140+$AL$130*M140+$AL$131*N140+$AL$132*O140+$AL$133*P140+$AL$134*Q140+$AL$135*R140+$AL$136*S140+$AL$137*T140+$AL$138*U140+$AL$139*V140+$AL$140*W140+$AL$141*X140+$AL$142*Y140+$AL$143*Z140+$AL$144*AA140</f>
        <v>0.00089058067200478708</v>
      </c>
      <c r="I140">
        <f>MAX($F140-20,0)^3-(60-20)/(60-58)*MAX($F140-58,0)^3+(58-20)/(60-58)*MAX($F140-60,0)^3</f>
        <v>4096</v>
      </c>
      <c r="J140">
        <f>MAX($F140-22,0)^3-(60-22)/(60-58)*MAX($F140-58,0)^3+(58-22)/(60-58)*MAX($F140-60,0)^3</f>
        <v>2744</v>
      </c>
      <c r="K140">
        <f>MAX($F140-24,0)^3-(60-24)/(60-58)*MAX($F140-58,0)^3+(58-24)/(60-58)*MAX($F140-60,0)^3</f>
        <v>1728</v>
      </c>
      <c r="L140">
        <f>MAX($F140-26,0)^3-(60-26)/(60-58)*MAX($F140-58,0)^3+(58-26)/(60-58)*MAX($F140-60,0)^3</f>
        <v>1000</v>
      </c>
      <c r="M140">
        <f>MAX($F140-28,0)^3-(60-28)/(60-58)*MAX($F140-58,0)^3+(58-28)/(60-58)*MAX($F140-60,0)^3</f>
        <v>512</v>
      </c>
      <c r="N140">
        <f>MAX($F140-30,0)^3-(60-30)/(60-58)*MAX($F140-58,0)^3+(58-30)/(60-58)*MAX($F140-60,0)^3</f>
        <v>216</v>
      </c>
      <c r="O140">
        <f>MAX($F140-32,0)^3-(60-32)/(60-58)*MAX($F140-58,0)^3+(58-32)/(60-58)*MAX($F140-60,0)^3</f>
        <v>64</v>
      </c>
      <c r="P140">
        <f>MAX($F140-34,0)^3-(60-34)/(60-58)*MAX($F140-58,0)^3+(58-34)/(60-58)*MAX($F140-60,0)^3</f>
        <v>8</v>
      </c>
      <c r="Q140">
        <f>MAX($F140-36,0)^3-(60-36)/(60-58)*MAX($F140-58,0)^3+(58-36)/(60-58)*MAX($F140-60,0)^3</f>
        <v>0</v>
      </c>
      <c r="R140">
        <f>MAX($F140-38,0)^3-(60-38)/(60-58)*MAX($F140-58,0)^3+(58-38)/(60-58)*MAX($F140-60,0)^3</f>
        <v>0</v>
      </c>
      <c r="S140">
        <f>MAX($F140-40,0)^3-(60-40)/(60-58)*MAX($F140-58,0)^3+(58-40)/(60-58)*MAX($F140-60,0)^3</f>
        <v>0</v>
      </c>
      <c r="T140">
        <f>MAX($F140-42,0)^3-(60-42)/(60-58)*MAX($F140-58,0)^3+(58-42)/(60-58)*MAX($F140-60,0)^3</f>
        <v>0</v>
      </c>
      <c r="U140">
        <f>MAX($F140-44,0)^3-(60-44)/(60-58)*MAX($F140-58,0)^3+(58-44)/(60-58)*MAX($F140-60,0)^3</f>
        <v>0</v>
      </c>
      <c r="V140">
        <f>MAX($F140-46,0)^3-(60-46)/(60-58)*MAX($F140-58,0)^3+(58-46)/(60-58)*MAX($F140-60,0)^3</f>
        <v>0</v>
      </c>
      <c r="W140">
        <f>MAX($F140-48,0)^3-(60-48)/(60-58)*MAX($F140-58,0)^3+(58-48)/(60-58)*MAX($F140-60,0)^3</f>
        <v>0</v>
      </c>
      <c r="X140">
        <f>MAX($F140-50,0)^3-(60-50)/(60-58)*MAX($F140-58,0)^3+(58-50)/(60-58)*MAX($F140-60,0)^3</f>
        <v>0</v>
      </c>
      <c r="Y140">
        <f>MAX($F140-52,0)^3-(60-52)/(60-58)*MAX($F140-58,0)^3+(58-52)/(60-58)*MAX($F140-60,0)^3</f>
        <v>0</v>
      </c>
      <c r="Z140">
        <f>MAX($F140-54,0)^3-(60-54)/(60-58)*MAX($F140-58,0)^3+(58-54)/(60-58)*MAX($F140-60,0)^3</f>
        <v>0</v>
      </c>
      <c r="AA140">
        <f>MAX($F140-56,0)^3-(60-56)/(60-58)*MAX($F140-58,0)^3+(58-56)/(60-58)*MAX($F140-60,0)^3</f>
        <v>0</v>
      </c>
      <c r="AB140">
        <f>(B140-C140*H140)^2/(C140*H140)</f>
        <v>3.0008393615484632e-24</v>
      </c>
      <c r="AC140">
        <f>H141-H140</f>
        <v>-1.3872678967408181e-05</v>
      </c>
      <c r="AD140">
        <f>AC141-AC140</f>
        <v>3.4583137721616586e-05</v>
      </c>
      <c r="AE140">
        <f>AD141-AD140</f>
        <v>7.1693425220314966e-05</v>
      </c>
      <c r="AF140">
        <f>IF(ABS(AE140)*7^3&lt;H140,1,0)</f>
        <v>0</v>
      </c>
      <c r="AI140" t="n">
        <v>52</v>
      </c>
      <c r="AK140" s="34" t="inlineStr">
        <is>
          <t>b14</t>
        </is>
      </c>
      <c r="AL140" s="35">
        <f t="array" ref="AL140">INDEX(MMULT(MINVERSE($C$262:$W$282),$B$262:$B$282),17,1)</f>
        <v>8.6487402446815999e-05</v>
      </c>
    </row>
    <row r="141">
      <c r="A141">
        <f>$A$21</f>
        <v>37</v>
      </c>
      <c r="B141">
        <f>$B$21</f>
        <v>268.04000000000002</v>
      </c>
      <c r="C141">
        <f>$C$21</f>
        <v>290326.56</v>
      </c>
      <c r="D141">
        <f>B141/C141</f>
        <v>0.00092323623439756952</v>
      </c>
      <c r="F141">
        <f>A141</f>
        <v>37</v>
      </c>
      <c r="G141">
        <f>D141</f>
        <v>0.00092323623439756952</v>
      </c>
      <c r="H141">
        <f>$AL$124+$AL$125*(F141-20)+$AL$126*I141+$AL$127*J141+$AL$128*K141+$AL$129*L141+$AL$130*M141+$AL$131*N141+$AL$132*O141+$AL$133*P141+$AL$134*Q141+$AL$135*R141+$AL$136*S141+$AL$137*T141+$AL$138*U141+$AL$139*V141+$AL$140*W141+$AL$141*X141+$AL$142*Y141+$AL$143*Z141+$AL$144*AA141</f>
        <v>0.0008767079930373789</v>
      </c>
      <c r="I141">
        <f>MAX($F141-20,0)^3-(60-20)/(60-58)*MAX($F141-58,0)^3+(58-20)/(60-58)*MAX($F141-60,0)^3</f>
        <v>4913</v>
      </c>
      <c r="J141">
        <f>MAX($F141-22,0)^3-(60-22)/(60-58)*MAX($F141-58,0)^3+(58-22)/(60-58)*MAX($F141-60,0)^3</f>
        <v>3375</v>
      </c>
      <c r="K141">
        <f>MAX($F141-24,0)^3-(60-24)/(60-58)*MAX($F141-58,0)^3+(58-24)/(60-58)*MAX($F141-60,0)^3</f>
        <v>2197</v>
      </c>
      <c r="L141">
        <f>MAX($F141-26,0)^3-(60-26)/(60-58)*MAX($F141-58,0)^3+(58-26)/(60-58)*MAX($F141-60,0)^3</f>
        <v>1331</v>
      </c>
      <c r="M141">
        <f>MAX($F141-28,0)^3-(60-28)/(60-58)*MAX($F141-58,0)^3+(58-28)/(60-58)*MAX($F141-60,0)^3</f>
        <v>729</v>
      </c>
      <c r="N141">
        <f>MAX($F141-30,0)^3-(60-30)/(60-58)*MAX($F141-58,0)^3+(58-30)/(60-58)*MAX($F141-60,0)^3</f>
        <v>343</v>
      </c>
      <c r="O141">
        <f>MAX($F141-32,0)^3-(60-32)/(60-58)*MAX($F141-58,0)^3+(58-32)/(60-58)*MAX($F141-60,0)^3</f>
        <v>125</v>
      </c>
      <c r="P141">
        <f>MAX($F141-34,0)^3-(60-34)/(60-58)*MAX($F141-58,0)^3+(58-34)/(60-58)*MAX($F141-60,0)^3</f>
        <v>27</v>
      </c>
      <c r="Q141">
        <f>MAX($F141-36,0)^3-(60-36)/(60-58)*MAX($F141-58,0)^3+(58-36)/(60-58)*MAX($F141-60,0)^3</f>
        <v>1</v>
      </c>
      <c r="R141">
        <f>MAX($F141-38,0)^3-(60-38)/(60-58)*MAX($F141-58,0)^3+(58-38)/(60-58)*MAX($F141-60,0)^3</f>
        <v>0</v>
      </c>
      <c r="S141">
        <f>MAX($F141-40,0)^3-(60-40)/(60-58)*MAX($F141-58,0)^3+(58-40)/(60-58)*MAX($F141-60,0)^3</f>
        <v>0</v>
      </c>
      <c r="T141">
        <f>MAX($F141-42,0)^3-(60-42)/(60-58)*MAX($F141-58,0)^3+(58-42)/(60-58)*MAX($F141-60,0)^3</f>
        <v>0</v>
      </c>
      <c r="U141">
        <f>MAX($F141-44,0)^3-(60-44)/(60-58)*MAX($F141-58,0)^3+(58-44)/(60-58)*MAX($F141-60,0)^3</f>
        <v>0</v>
      </c>
      <c r="V141">
        <f>MAX($F141-46,0)^3-(60-46)/(60-58)*MAX($F141-58,0)^3+(58-46)/(60-58)*MAX($F141-60,0)^3</f>
        <v>0</v>
      </c>
      <c r="W141">
        <f>MAX($F141-48,0)^3-(60-48)/(60-58)*MAX($F141-58,0)^3+(58-48)/(60-58)*MAX($F141-60,0)^3</f>
        <v>0</v>
      </c>
      <c r="X141">
        <f>MAX($F141-50,0)^3-(60-50)/(60-58)*MAX($F141-58,0)^3+(58-50)/(60-58)*MAX($F141-60,0)^3</f>
        <v>0</v>
      </c>
      <c r="Y141">
        <f>MAX($F141-52,0)^3-(60-52)/(60-58)*MAX($F141-58,0)^3+(58-52)/(60-58)*MAX($F141-60,0)^3</f>
        <v>0</v>
      </c>
      <c r="Z141">
        <f>MAX($F141-54,0)^3-(60-54)/(60-58)*MAX($F141-58,0)^3+(58-54)/(60-58)*MAX($F141-60,0)^3</f>
        <v>0</v>
      </c>
      <c r="AA141">
        <f>MAX($F141-56,0)^3-(60-56)/(60-58)*MAX($F141-58,0)^3+(58-56)/(60-58)*MAX($F141-60,0)^3</f>
        <v>0</v>
      </c>
      <c r="AB141">
        <f>(B141-C141*H141)^2/(C141*H141)</f>
        <v>0.71691072521903076</v>
      </c>
      <c r="AC141">
        <f>H142-H141</f>
        <v>2.0710458754208405e-05</v>
      </c>
      <c r="AD141">
        <f>AC142-AC141</f>
        <v>0.00010627656294193155</v>
      </c>
      <c r="AE141">
        <f>AD142-AD141</f>
        <v>-8.5008041405293389e-05</v>
      </c>
      <c r="AF141">
        <f>IF(ABS(AE141)*7^3&lt;H141,1,0)</f>
        <v>0</v>
      </c>
      <c r="AI141" t="n">
        <v>54</v>
      </c>
      <c r="AK141" s="34" t="inlineStr">
        <is>
          <t>b15</t>
        </is>
      </c>
      <c r="AL141" s="35">
        <f t="array" ref="AL141">INDEX(MMULT(MINVERSE($C$262:$W$282),$B$262:$B$282),18,1)</f>
        <v>-6.2616084630046689e-05</v>
      </c>
    </row>
    <row r="142">
      <c r="A142">
        <f>$A$22</f>
        <v>38</v>
      </c>
      <c r="B142">
        <f>$B$22</f>
        <v>260.04000000000002</v>
      </c>
      <c r="C142">
        <f>$C$22</f>
        <v>289764.48999999999</v>
      </c>
      <c r="D142">
        <f>B142/C142</f>
        <v>0.00089741845179166027</v>
      </c>
      <c r="F142">
        <f>A142</f>
        <v>38</v>
      </c>
      <c r="G142">
        <f>D142</f>
        <v>0.00089741845179166027</v>
      </c>
      <c r="H142">
        <f>$AL$124+$AL$125*(F142-20)+$AL$126*I142+$AL$127*J142+$AL$128*K142+$AL$129*L142+$AL$130*M142+$AL$131*N142+$AL$132*O142+$AL$133*P142+$AL$134*Q142+$AL$135*R142+$AL$136*S142+$AL$137*T142+$AL$138*U142+$AL$139*V142+$AL$140*W142+$AL$141*X142+$AL$142*Y142+$AL$143*Z142+$AL$144*AA142</f>
        <v>0.0008974184517915873</v>
      </c>
      <c r="I142">
        <f>MAX($F142-20,0)^3-(60-20)/(60-58)*MAX($F142-58,0)^3+(58-20)/(60-58)*MAX($F142-60,0)^3</f>
        <v>5832</v>
      </c>
      <c r="J142">
        <f>MAX($F142-22,0)^3-(60-22)/(60-58)*MAX($F142-58,0)^3+(58-22)/(60-58)*MAX($F142-60,0)^3</f>
        <v>4096</v>
      </c>
      <c r="K142">
        <f>MAX($F142-24,0)^3-(60-24)/(60-58)*MAX($F142-58,0)^3+(58-24)/(60-58)*MAX($F142-60,0)^3</f>
        <v>2744</v>
      </c>
      <c r="L142">
        <f>MAX($F142-26,0)^3-(60-26)/(60-58)*MAX($F142-58,0)^3+(58-26)/(60-58)*MAX($F142-60,0)^3</f>
        <v>1728</v>
      </c>
      <c r="M142">
        <f>MAX($F142-28,0)^3-(60-28)/(60-58)*MAX($F142-58,0)^3+(58-28)/(60-58)*MAX($F142-60,0)^3</f>
        <v>1000</v>
      </c>
      <c r="N142">
        <f>MAX($F142-30,0)^3-(60-30)/(60-58)*MAX($F142-58,0)^3+(58-30)/(60-58)*MAX($F142-60,0)^3</f>
        <v>512</v>
      </c>
      <c r="O142">
        <f>MAX($F142-32,0)^3-(60-32)/(60-58)*MAX($F142-58,0)^3+(58-32)/(60-58)*MAX($F142-60,0)^3</f>
        <v>216</v>
      </c>
      <c r="P142">
        <f>MAX($F142-34,0)^3-(60-34)/(60-58)*MAX($F142-58,0)^3+(58-34)/(60-58)*MAX($F142-60,0)^3</f>
        <v>64</v>
      </c>
      <c r="Q142">
        <f>MAX($F142-36,0)^3-(60-36)/(60-58)*MAX($F142-58,0)^3+(58-36)/(60-58)*MAX($F142-60,0)^3</f>
        <v>8</v>
      </c>
      <c r="R142">
        <f>MAX($F142-38,0)^3-(60-38)/(60-58)*MAX($F142-58,0)^3+(58-38)/(60-58)*MAX($F142-60,0)^3</f>
        <v>0</v>
      </c>
      <c r="S142">
        <f>MAX($F142-40,0)^3-(60-40)/(60-58)*MAX($F142-58,0)^3+(58-40)/(60-58)*MAX($F142-60,0)^3</f>
        <v>0</v>
      </c>
      <c r="T142">
        <f>MAX($F142-42,0)^3-(60-42)/(60-58)*MAX($F142-58,0)^3+(58-42)/(60-58)*MAX($F142-60,0)^3</f>
        <v>0</v>
      </c>
      <c r="U142">
        <f>MAX($F142-44,0)^3-(60-44)/(60-58)*MAX($F142-58,0)^3+(58-44)/(60-58)*MAX($F142-60,0)^3</f>
        <v>0</v>
      </c>
      <c r="V142">
        <f>MAX($F142-46,0)^3-(60-46)/(60-58)*MAX($F142-58,0)^3+(58-46)/(60-58)*MAX($F142-60,0)^3</f>
        <v>0</v>
      </c>
      <c r="W142">
        <f>MAX($F142-48,0)^3-(60-48)/(60-58)*MAX($F142-58,0)^3+(58-48)/(60-58)*MAX($F142-60,0)^3</f>
        <v>0</v>
      </c>
      <c r="X142">
        <f>MAX($F142-50,0)^3-(60-50)/(60-58)*MAX($F142-58,0)^3+(58-50)/(60-58)*MAX($F142-60,0)^3</f>
        <v>0</v>
      </c>
      <c r="Y142">
        <f>MAX($F142-52,0)^3-(60-52)/(60-58)*MAX($F142-58,0)^3+(58-52)/(60-58)*MAX($F142-60,0)^3</f>
        <v>0</v>
      </c>
      <c r="Z142">
        <f>MAX($F142-54,0)^3-(60-54)/(60-58)*MAX($F142-58,0)^3+(58-54)/(60-58)*MAX($F142-60,0)^3</f>
        <v>0</v>
      </c>
      <c r="AA142">
        <f>MAX($F142-56,0)^3-(60-56)/(60-58)*MAX($F142-58,0)^3+(58-56)/(60-58)*MAX($F142-60,0)^3</f>
        <v>0</v>
      </c>
      <c r="AB142">
        <f>(B142-C142*H142)^2/(C142*H142)</f>
        <v>1.7195155355838807e-24</v>
      </c>
      <c r="AC142">
        <f>H143-H142</f>
        <v>0.00012698702169613996</v>
      </c>
      <c r="AD142">
        <f>AC143-AC142</f>
        <v>2.1268521536638163e-05</v>
      </c>
      <c r="AE142">
        <f>AD143-AD142</f>
        <v>-8.7026620115171482e-05</v>
      </c>
      <c r="AF142">
        <f>IF(ABS(AE142)*7^3&lt;H142,1,0)</f>
        <v>0</v>
      </c>
      <c r="AI142" t="n">
        <v>56</v>
      </c>
      <c r="AK142" s="34" t="inlineStr">
        <is>
          <t>b16</t>
        </is>
      </c>
      <c r="AL142" s="35">
        <f t="array" ref="AL142">INDEX(MMULT(MINVERSE($C$262:$W$282),$B$262:$B$282),19,1)</f>
        <v>1.6758738872536306e-05</v>
      </c>
    </row>
    <row r="143">
      <c r="A143">
        <f>$A$23</f>
        <v>39</v>
      </c>
      <c r="B143">
        <f>$B$23</f>
        <v>291.04000000000002</v>
      </c>
      <c r="C143">
        <f>$C$23</f>
        <v>289800.78000000003</v>
      </c>
      <c r="D143">
        <f>B143/C143</f>
        <v>0.0010042761099538792</v>
      </c>
      <c r="F143">
        <f>A143</f>
        <v>39</v>
      </c>
      <c r="G143">
        <f>D143</f>
        <v>0.0010042761099538792</v>
      </c>
      <c r="H143">
        <f>$AL$124+$AL$125*(F143-20)+$AL$126*I143+$AL$127*J143+$AL$128*K143+$AL$129*L143+$AL$130*M143+$AL$131*N143+$AL$132*O143+$AL$133*P143+$AL$134*Q143+$AL$135*R143+$AL$136*S143+$AL$137*T143+$AL$138*U143+$AL$139*V143+$AL$140*W143+$AL$141*X143+$AL$142*Y143+$AL$143*Z143+$AL$144*AA143</f>
        <v>0.0010244054734877273</v>
      </c>
      <c r="I143">
        <f>MAX($F143-20,0)^3-(60-20)/(60-58)*MAX($F143-58,0)^3+(58-20)/(60-58)*MAX($F143-60,0)^3</f>
        <v>6859</v>
      </c>
      <c r="J143">
        <f>MAX($F143-22,0)^3-(60-22)/(60-58)*MAX($F143-58,0)^3+(58-22)/(60-58)*MAX($F143-60,0)^3</f>
        <v>4913</v>
      </c>
      <c r="K143">
        <f>MAX($F143-24,0)^3-(60-24)/(60-58)*MAX($F143-58,0)^3+(58-24)/(60-58)*MAX($F143-60,0)^3</f>
        <v>3375</v>
      </c>
      <c r="L143">
        <f>MAX($F143-26,0)^3-(60-26)/(60-58)*MAX($F143-58,0)^3+(58-26)/(60-58)*MAX($F143-60,0)^3</f>
        <v>2197</v>
      </c>
      <c r="M143">
        <f>MAX($F143-28,0)^3-(60-28)/(60-58)*MAX($F143-58,0)^3+(58-28)/(60-58)*MAX($F143-60,0)^3</f>
        <v>1331</v>
      </c>
      <c r="N143">
        <f>MAX($F143-30,0)^3-(60-30)/(60-58)*MAX($F143-58,0)^3+(58-30)/(60-58)*MAX($F143-60,0)^3</f>
        <v>729</v>
      </c>
      <c r="O143">
        <f>MAX($F143-32,0)^3-(60-32)/(60-58)*MAX($F143-58,0)^3+(58-32)/(60-58)*MAX($F143-60,0)^3</f>
        <v>343</v>
      </c>
      <c r="P143">
        <f>MAX($F143-34,0)^3-(60-34)/(60-58)*MAX($F143-58,0)^3+(58-34)/(60-58)*MAX($F143-60,0)^3</f>
        <v>125</v>
      </c>
      <c r="Q143">
        <f>MAX($F143-36,0)^3-(60-36)/(60-58)*MAX($F143-58,0)^3+(58-36)/(60-58)*MAX($F143-60,0)^3</f>
        <v>27</v>
      </c>
      <c r="R143">
        <f>MAX($F143-38,0)^3-(60-38)/(60-58)*MAX($F143-58,0)^3+(58-38)/(60-58)*MAX($F143-60,0)^3</f>
        <v>1</v>
      </c>
      <c r="S143">
        <f>MAX($F143-40,0)^3-(60-40)/(60-58)*MAX($F143-58,0)^3+(58-40)/(60-58)*MAX($F143-60,0)^3</f>
        <v>0</v>
      </c>
      <c r="T143">
        <f>MAX($F143-42,0)^3-(60-42)/(60-58)*MAX($F143-58,0)^3+(58-42)/(60-58)*MAX($F143-60,0)^3</f>
        <v>0</v>
      </c>
      <c r="U143">
        <f>MAX($F143-44,0)^3-(60-44)/(60-58)*MAX($F143-58,0)^3+(58-44)/(60-58)*MAX($F143-60,0)^3</f>
        <v>0</v>
      </c>
      <c r="V143">
        <f>MAX($F143-46,0)^3-(60-46)/(60-58)*MAX($F143-58,0)^3+(58-46)/(60-58)*MAX($F143-60,0)^3</f>
        <v>0</v>
      </c>
      <c r="W143">
        <f>MAX($F143-48,0)^3-(60-48)/(60-58)*MAX($F143-58,0)^3+(58-48)/(60-58)*MAX($F143-60,0)^3</f>
        <v>0</v>
      </c>
      <c r="X143">
        <f>MAX($F143-50,0)^3-(60-50)/(60-58)*MAX($F143-58,0)^3+(58-50)/(60-58)*MAX($F143-60,0)^3</f>
        <v>0</v>
      </c>
      <c r="Y143">
        <f>MAX($F143-52,0)^3-(60-52)/(60-58)*MAX($F143-58,0)^3+(58-52)/(60-58)*MAX($F143-60,0)^3</f>
        <v>0</v>
      </c>
      <c r="Z143">
        <f>MAX($F143-54,0)^3-(60-54)/(60-58)*MAX($F143-58,0)^3+(58-54)/(60-58)*MAX($F143-60,0)^3</f>
        <v>0</v>
      </c>
      <c r="AA143">
        <f>MAX($F143-56,0)^3-(60-56)/(60-58)*MAX($F143-58,0)^3+(58-56)/(60-58)*MAX($F143-60,0)^3</f>
        <v>0</v>
      </c>
      <c r="AB143">
        <f>(B143-C143*H143)^2/(C143*H143)</f>
        <v>0.11462721642311706</v>
      </c>
      <c r="AC143">
        <f>H144-H143</f>
        <v>0.00014825554323277812</v>
      </c>
      <c r="AD143">
        <f>AC144-AC143</f>
        <v>-6.5758098578533319e-05</v>
      </c>
      <c r="AE143">
        <f>AD144-AD143</f>
        <v>6.1600531671868186e-05</v>
      </c>
      <c r="AF143">
        <f>IF(ABS(AE143)*7^3&lt;H143,1,0)</f>
        <v>0</v>
      </c>
      <c r="AI143" t="n">
        <v>58</v>
      </c>
      <c r="AK143" s="34" t="inlineStr">
        <is>
          <t>b17</t>
        </is>
      </c>
      <c r="AL143" s="35">
        <f t="array" ref="AL143">INDEX(MMULT(MINVERSE($C$262:$W$282),$B$262:$B$282),20,1)</f>
        <v>2.8573140049199955e-05</v>
      </c>
    </row>
    <row r="144">
      <c r="A144">
        <f>$A$24</f>
        <v>40</v>
      </c>
      <c r="B144">
        <f>$B$24</f>
        <v>346.04000000000002</v>
      </c>
      <c r="C144">
        <f>$C$24</f>
        <v>295089.53999999998</v>
      </c>
      <c r="D144">
        <f>B144/C144</f>
        <v>0.0011726610167205522</v>
      </c>
      <c r="F144">
        <f>A144</f>
        <v>40</v>
      </c>
      <c r="G144">
        <f>D144</f>
        <v>0.0011726610167205522</v>
      </c>
      <c r="H144">
        <f>$AL$124+$AL$125*(F144-20)+$AL$126*I144+$AL$127*J144+$AL$128*K144+$AL$129*L144+$AL$130*M144+$AL$131*N144+$AL$132*O144+$AL$133*P144+$AL$134*Q144+$AL$135*R144+$AL$136*S144+$AL$137*T144+$AL$138*U144+$AL$139*V144+$AL$140*W144+$AL$141*X144+$AL$142*Y144+$AL$143*Z144+$AL$144*AA144</f>
        <v>0.0011726610167205054</v>
      </c>
      <c r="I144">
        <f>MAX($F144-20,0)^3-(60-20)/(60-58)*MAX($F144-58,0)^3+(58-20)/(60-58)*MAX($F144-60,0)^3</f>
        <v>8000</v>
      </c>
      <c r="J144">
        <f>MAX($F144-22,0)^3-(60-22)/(60-58)*MAX($F144-58,0)^3+(58-22)/(60-58)*MAX($F144-60,0)^3</f>
        <v>5832</v>
      </c>
      <c r="K144">
        <f>MAX($F144-24,0)^3-(60-24)/(60-58)*MAX($F144-58,0)^3+(58-24)/(60-58)*MAX($F144-60,0)^3</f>
        <v>4096</v>
      </c>
      <c r="L144">
        <f>MAX($F144-26,0)^3-(60-26)/(60-58)*MAX($F144-58,0)^3+(58-26)/(60-58)*MAX($F144-60,0)^3</f>
        <v>2744</v>
      </c>
      <c r="M144">
        <f>MAX($F144-28,0)^3-(60-28)/(60-58)*MAX($F144-58,0)^3+(58-28)/(60-58)*MAX($F144-60,0)^3</f>
        <v>1728</v>
      </c>
      <c r="N144">
        <f>MAX($F144-30,0)^3-(60-30)/(60-58)*MAX($F144-58,0)^3+(58-30)/(60-58)*MAX($F144-60,0)^3</f>
        <v>1000</v>
      </c>
      <c r="O144">
        <f>MAX($F144-32,0)^3-(60-32)/(60-58)*MAX($F144-58,0)^3+(58-32)/(60-58)*MAX($F144-60,0)^3</f>
        <v>512</v>
      </c>
      <c r="P144">
        <f>MAX($F144-34,0)^3-(60-34)/(60-58)*MAX($F144-58,0)^3+(58-34)/(60-58)*MAX($F144-60,0)^3</f>
        <v>216</v>
      </c>
      <c r="Q144">
        <f>MAX($F144-36,0)^3-(60-36)/(60-58)*MAX($F144-58,0)^3+(58-36)/(60-58)*MAX($F144-60,0)^3</f>
        <v>64</v>
      </c>
      <c r="R144">
        <f>MAX($F144-38,0)^3-(60-38)/(60-58)*MAX($F144-58,0)^3+(58-38)/(60-58)*MAX($F144-60,0)^3</f>
        <v>8</v>
      </c>
      <c r="S144">
        <f>MAX($F144-40,0)^3-(60-40)/(60-58)*MAX($F144-58,0)^3+(58-40)/(60-58)*MAX($F144-60,0)^3</f>
        <v>0</v>
      </c>
      <c r="T144">
        <f>MAX($F144-42,0)^3-(60-42)/(60-58)*MAX($F144-58,0)^3+(58-42)/(60-58)*MAX($F144-60,0)^3</f>
        <v>0</v>
      </c>
      <c r="U144">
        <f>MAX($F144-44,0)^3-(60-44)/(60-58)*MAX($F144-58,0)^3+(58-44)/(60-58)*MAX($F144-60,0)^3</f>
        <v>0</v>
      </c>
      <c r="V144">
        <f>MAX($F144-46,0)^3-(60-46)/(60-58)*MAX($F144-58,0)^3+(58-46)/(60-58)*MAX($F144-60,0)^3</f>
        <v>0</v>
      </c>
      <c r="W144">
        <f>MAX($F144-48,0)^3-(60-48)/(60-58)*MAX($F144-58,0)^3+(58-48)/(60-58)*MAX($F144-60,0)^3</f>
        <v>0</v>
      </c>
      <c r="X144">
        <f>MAX($F144-50,0)^3-(60-50)/(60-58)*MAX($F144-58,0)^3+(58-50)/(60-58)*MAX($F144-60,0)^3</f>
        <v>0</v>
      </c>
      <c r="Y144">
        <f>MAX($F144-52,0)^3-(60-52)/(60-58)*MAX($F144-58,0)^3+(58-52)/(60-58)*MAX($F144-60,0)^3</f>
        <v>0</v>
      </c>
      <c r="Z144">
        <f>MAX($F144-54,0)^3-(60-54)/(60-58)*MAX($F144-58,0)^3+(58-54)/(60-58)*MAX($F144-60,0)^3</f>
        <v>0</v>
      </c>
      <c r="AA144">
        <f>MAX($F144-56,0)^3-(60-56)/(60-58)*MAX($F144-58,0)^3+(58-56)/(60-58)*MAX($F144-60,0)^3</f>
        <v>0</v>
      </c>
      <c r="AB144">
        <f>(B144-C144*H144)^2/(C144*H144)</f>
        <v>5.5137443456958638e-25</v>
      </c>
      <c r="AC144">
        <f>H145-H144</f>
        <v>8.24974446542448e-05</v>
      </c>
      <c r="AD144">
        <f>AC145-AC144</f>
        <v>-4.1575669066651333e-06</v>
      </c>
      <c r="AE144">
        <f>AD145-AD144</f>
        <v>6.3326164096849658e-05</v>
      </c>
      <c r="AF144">
        <f>IF(ABS(AE144)*7^3&lt;H144,1,0)</f>
        <v>0</v>
      </c>
      <c r="AI144" t="n">
        <v>60</v>
      </c>
      <c r="AK144" s="34" t="inlineStr">
        <is>
          <t>b18</t>
        </is>
      </c>
      <c r="AL144" s="35">
        <f t="array" ref="AL144">INDEX(MMULT(MINVERSE($C$262:$W$282),$B$262:$B$282),21,1)</f>
        <v>-6.0699534313831274e-05</v>
      </c>
    </row>
    <row r="145">
      <c r="A145">
        <f>$A$25</f>
        <v>41</v>
      </c>
      <c r="B145">
        <f>$B$25</f>
        <v>385.04000000000002</v>
      </c>
      <c r="C145">
        <f>$C$25</f>
        <v>303350.65999999997</v>
      </c>
      <c r="D145">
        <f>B145/C145</f>
        <v>0.0012692901343943014</v>
      </c>
      <c r="F145">
        <f>A145</f>
        <v>41</v>
      </c>
      <c r="G145">
        <f>D145</f>
        <v>0.0012692901343943014</v>
      </c>
      <c r="H145">
        <f>$AL$124+$AL$125*(F145-20)+$AL$126*I145+$AL$127*J145+$AL$128*K145+$AL$129*L145+$AL$130*M145+$AL$131*N145+$AL$132*O145+$AL$133*P145+$AL$134*Q145+$AL$135*R145+$AL$136*S145+$AL$137*T145+$AL$138*U145+$AL$139*V145+$AL$140*W145+$AL$141*X145+$AL$142*Y145+$AL$143*Z145+$AL$144*AA145</f>
        <v>0.0012551584613747502</v>
      </c>
      <c r="I145">
        <f>MAX($F145-20,0)^3-(60-20)/(60-58)*MAX($F145-58,0)^3+(58-20)/(60-58)*MAX($F145-60,0)^3</f>
        <v>9261</v>
      </c>
      <c r="J145">
        <f>MAX($F145-22,0)^3-(60-22)/(60-58)*MAX($F145-58,0)^3+(58-22)/(60-58)*MAX($F145-60,0)^3</f>
        <v>6859</v>
      </c>
      <c r="K145">
        <f>MAX($F145-24,0)^3-(60-24)/(60-58)*MAX($F145-58,0)^3+(58-24)/(60-58)*MAX($F145-60,0)^3</f>
        <v>4913</v>
      </c>
      <c r="L145">
        <f>MAX($F145-26,0)^3-(60-26)/(60-58)*MAX($F145-58,0)^3+(58-26)/(60-58)*MAX($F145-60,0)^3</f>
        <v>3375</v>
      </c>
      <c r="M145">
        <f>MAX($F145-28,0)^3-(60-28)/(60-58)*MAX($F145-58,0)^3+(58-28)/(60-58)*MAX($F145-60,0)^3</f>
        <v>2197</v>
      </c>
      <c r="N145">
        <f>MAX($F145-30,0)^3-(60-30)/(60-58)*MAX($F145-58,0)^3+(58-30)/(60-58)*MAX($F145-60,0)^3</f>
        <v>1331</v>
      </c>
      <c r="O145">
        <f>MAX($F145-32,0)^3-(60-32)/(60-58)*MAX($F145-58,0)^3+(58-32)/(60-58)*MAX($F145-60,0)^3</f>
        <v>729</v>
      </c>
      <c r="P145">
        <f>MAX($F145-34,0)^3-(60-34)/(60-58)*MAX($F145-58,0)^3+(58-34)/(60-58)*MAX($F145-60,0)^3</f>
        <v>343</v>
      </c>
      <c r="Q145">
        <f>MAX($F145-36,0)^3-(60-36)/(60-58)*MAX($F145-58,0)^3+(58-36)/(60-58)*MAX($F145-60,0)^3</f>
        <v>125</v>
      </c>
      <c r="R145">
        <f>MAX($F145-38,0)^3-(60-38)/(60-58)*MAX($F145-58,0)^3+(58-38)/(60-58)*MAX($F145-60,0)^3</f>
        <v>27</v>
      </c>
      <c r="S145">
        <f>MAX($F145-40,0)^3-(60-40)/(60-58)*MAX($F145-58,0)^3+(58-40)/(60-58)*MAX($F145-60,0)^3</f>
        <v>1</v>
      </c>
      <c r="T145">
        <f>MAX($F145-42,0)^3-(60-42)/(60-58)*MAX($F145-58,0)^3+(58-42)/(60-58)*MAX($F145-60,0)^3</f>
        <v>0</v>
      </c>
      <c r="U145">
        <f>MAX($F145-44,0)^3-(60-44)/(60-58)*MAX($F145-58,0)^3+(58-44)/(60-58)*MAX($F145-60,0)^3</f>
        <v>0</v>
      </c>
      <c r="V145">
        <f>MAX($F145-46,0)^3-(60-46)/(60-58)*MAX($F145-58,0)^3+(58-46)/(60-58)*MAX($F145-60,0)^3</f>
        <v>0</v>
      </c>
      <c r="W145">
        <f>MAX($F145-48,0)^3-(60-48)/(60-58)*MAX($F145-58,0)^3+(58-48)/(60-58)*MAX($F145-60,0)^3</f>
        <v>0</v>
      </c>
      <c r="X145">
        <f>MAX($F145-50,0)^3-(60-50)/(60-58)*MAX($F145-58,0)^3+(58-50)/(60-58)*MAX($F145-60,0)^3</f>
        <v>0</v>
      </c>
      <c r="Y145">
        <f>MAX($F145-52,0)^3-(60-52)/(60-58)*MAX($F145-58,0)^3+(58-52)/(60-58)*MAX($F145-60,0)^3</f>
        <v>0</v>
      </c>
      <c r="Z145">
        <f>MAX($F145-54,0)^3-(60-54)/(60-58)*MAX($F145-58,0)^3+(58-54)/(60-58)*MAX($F145-60,0)^3</f>
        <v>0</v>
      </c>
      <c r="AA145">
        <f>MAX($F145-56,0)^3-(60-56)/(60-58)*MAX($F145-58,0)^3+(58-56)/(60-58)*MAX($F145-60,0)^3</f>
        <v>0</v>
      </c>
      <c r="AB145">
        <f>(B145-C145*H145)^2/(C145*H145)</f>
        <v>0.048265137334669923</v>
      </c>
      <c r="AC145">
        <f>H146-H145</f>
        <v>7.8339877747579667e-05</v>
      </c>
      <c r="AD145">
        <f>AC146-AC145</f>
        <v>5.9168597190184524e-05</v>
      </c>
      <c r="AE145">
        <f>AD146-AD145</f>
        <v>-7.8398457988571035e-05</v>
      </c>
      <c r="AF145">
        <f>IF(ABS(AE145)*7^3&lt;H145,1,0)</f>
        <v>0</v>
      </c>
    </row>
    <row r="146">
      <c r="A146">
        <f>$A$26</f>
        <v>42</v>
      </c>
      <c r="B146">
        <f>$B$26</f>
        <v>412.05000000000001</v>
      </c>
      <c r="C146">
        <f>$C$26</f>
        <v>308999.26000000001</v>
      </c>
      <c r="D146">
        <f>B146/C146</f>
        <v>0.0013334983391222362</v>
      </c>
      <c r="F146">
        <f>A146</f>
        <v>42</v>
      </c>
      <c r="G146">
        <f>D146</f>
        <v>0.0013334983391222362</v>
      </c>
      <c r="H146">
        <f>$AL$124+$AL$125*(F146-20)+$AL$126*I146+$AL$127*J146+$AL$128*K146+$AL$129*L146+$AL$130*M146+$AL$131*N146+$AL$132*O146+$AL$133*P146+$AL$134*Q146+$AL$135*R146+$AL$136*S146+$AL$137*T146+$AL$138*U146+$AL$139*V146+$AL$140*W146+$AL$141*X146+$AL$142*Y146+$AL$143*Z146+$AL$144*AA146</f>
        <v>0.0013334983391223298</v>
      </c>
      <c r="I146">
        <f>MAX($F146-20,0)^3-(60-20)/(60-58)*MAX($F146-58,0)^3+(58-20)/(60-58)*MAX($F146-60,0)^3</f>
        <v>10648</v>
      </c>
      <c r="J146">
        <f>MAX($F146-22,0)^3-(60-22)/(60-58)*MAX($F146-58,0)^3+(58-22)/(60-58)*MAX($F146-60,0)^3</f>
        <v>8000</v>
      </c>
      <c r="K146">
        <f>MAX($F146-24,0)^3-(60-24)/(60-58)*MAX($F146-58,0)^3+(58-24)/(60-58)*MAX($F146-60,0)^3</f>
        <v>5832</v>
      </c>
      <c r="L146">
        <f>MAX($F146-26,0)^3-(60-26)/(60-58)*MAX($F146-58,0)^3+(58-26)/(60-58)*MAX($F146-60,0)^3</f>
        <v>4096</v>
      </c>
      <c r="M146">
        <f>MAX($F146-28,0)^3-(60-28)/(60-58)*MAX($F146-58,0)^3+(58-28)/(60-58)*MAX($F146-60,0)^3</f>
        <v>2744</v>
      </c>
      <c r="N146">
        <f>MAX($F146-30,0)^3-(60-30)/(60-58)*MAX($F146-58,0)^3+(58-30)/(60-58)*MAX($F146-60,0)^3</f>
        <v>1728</v>
      </c>
      <c r="O146">
        <f>MAX($F146-32,0)^3-(60-32)/(60-58)*MAX($F146-58,0)^3+(58-32)/(60-58)*MAX($F146-60,0)^3</f>
        <v>1000</v>
      </c>
      <c r="P146">
        <f>MAX($F146-34,0)^3-(60-34)/(60-58)*MAX($F146-58,0)^3+(58-34)/(60-58)*MAX($F146-60,0)^3</f>
        <v>512</v>
      </c>
      <c r="Q146">
        <f>MAX($F146-36,0)^3-(60-36)/(60-58)*MAX($F146-58,0)^3+(58-36)/(60-58)*MAX($F146-60,0)^3</f>
        <v>216</v>
      </c>
      <c r="R146">
        <f>MAX($F146-38,0)^3-(60-38)/(60-58)*MAX($F146-58,0)^3+(58-38)/(60-58)*MAX($F146-60,0)^3</f>
        <v>64</v>
      </c>
      <c r="S146">
        <f>MAX($F146-40,0)^3-(60-40)/(60-58)*MAX($F146-58,0)^3+(58-40)/(60-58)*MAX($F146-60,0)^3</f>
        <v>8</v>
      </c>
      <c r="T146">
        <f>MAX($F146-42,0)^3-(60-42)/(60-58)*MAX($F146-58,0)^3+(58-42)/(60-58)*MAX($F146-60,0)^3</f>
        <v>0</v>
      </c>
      <c r="U146">
        <f>MAX($F146-44,0)^3-(60-44)/(60-58)*MAX($F146-58,0)^3+(58-44)/(60-58)*MAX($F146-60,0)^3</f>
        <v>0</v>
      </c>
      <c r="V146">
        <f>MAX($F146-46,0)^3-(60-46)/(60-58)*MAX($F146-58,0)^3+(58-46)/(60-58)*MAX($F146-60,0)^3</f>
        <v>0</v>
      </c>
      <c r="W146">
        <f>MAX($F146-48,0)^3-(60-48)/(60-58)*MAX($F146-58,0)^3+(58-48)/(60-58)*MAX($F146-60,0)^3</f>
        <v>0</v>
      </c>
      <c r="X146">
        <f>MAX($F146-50,0)^3-(60-50)/(60-58)*MAX($F146-58,0)^3+(58-50)/(60-58)*MAX($F146-60,0)^3</f>
        <v>0</v>
      </c>
      <c r="Y146">
        <f>MAX($F146-52,0)^3-(60-52)/(60-58)*MAX($F146-58,0)^3+(58-52)/(60-58)*MAX($F146-60,0)^3</f>
        <v>0</v>
      </c>
      <c r="Z146">
        <f>MAX($F146-54,0)^3-(60-54)/(60-58)*MAX($F146-58,0)^3+(58-54)/(60-58)*MAX($F146-60,0)^3</f>
        <v>0</v>
      </c>
      <c r="AA146">
        <f>MAX($F146-56,0)^3-(60-56)/(60-58)*MAX($F146-58,0)^3+(58-56)/(60-58)*MAX($F146-60,0)^3</f>
        <v>0</v>
      </c>
      <c r="AB146">
        <f>(B146-C146*H146)^2/(C146*H146)</f>
        <v>2.0396272953546611e-24</v>
      </c>
      <c r="AC146">
        <f>H147-H146</f>
        <v>0.00013750847493776419</v>
      </c>
      <c r="AD146">
        <f>AC147-AC146</f>
        <v>-1.9229860798386511e-05</v>
      </c>
      <c r="AE146">
        <f>AD147-AD146</f>
        <v>-6.2972328456201154e-05</v>
      </c>
      <c r="AF146">
        <f>IF(ABS(AE146)*7^3&lt;H146,1,0)</f>
        <v>0</v>
      </c>
    </row>
    <row r="147">
      <c r="A147">
        <f>$A$27</f>
        <v>43</v>
      </c>
      <c r="B147">
        <f>$B$27</f>
        <v>435.04000000000002</v>
      </c>
      <c r="C147">
        <f>$C$27</f>
        <v>310665.92999999999</v>
      </c>
      <c r="D147">
        <f>B147/C147</f>
        <v>0.0014003466682040095</v>
      </c>
      <c r="F147">
        <f>A147</f>
        <v>43</v>
      </c>
      <c r="G147">
        <f>D147</f>
        <v>0.0014003466682040095</v>
      </c>
      <c r="H147">
        <f>$AL$124+$AL$125*(F147-20)+$AL$126*I147+$AL$127*J147+$AL$128*K147+$AL$129*L147+$AL$130*M147+$AL$131*N147+$AL$132*O147+$AL$133*P147+$AL$134*Q147+$AL$135*R147+$AL$136*S147+$AL$137*T147+$AL$138*U147+$AL$139*V147+$AL$140*W147+$AL$141*X147+$AL$142*Y147+$AL$143*Z147+$AL$144*AA147</f>
        <v>0.001471006814060094</v>
      </c>
      <c r="I147">
        <f>MAX($F147-20,0)^3-(60-20)/(60-58)*MAX($F147-58,0)^3+(58-20)/(60-58)*MAX($F147-60,0)^3</f>
        <v>12167</v>
      </c>
      <c r="J147">
        <f>MAX($F147-22,0)^3-(60-22)/(60-58)*MAX($F147-58,0)^3+(58-22)/(60-58)*MAX($F147-60,0)^3</f>
        <v>9261</v>
      </c>
      <c r="K147">
        <f>MAX($F147-24,0)^3-(60-24)/(60-58)*MAX($F147-58,0)^3+(58-24)/(60-58)*MAX($F147-60,0)^3</f>
        <v>6859</v>
      </c>
      <c r="L147">
        <f>MAX($F147-26,0)^3-(60-26)/(60-58)*MAX($F147-58,0)^3+(58-26)/(60-58)*MAX($F147-60,0)^3</f>
        <v>4913</v>
      </c>
      <c r="M147">
        <f>MAX($F147-28,0)^3-(60-28)/(60-58)*MAX($F147-58,0)^3+(58-28)/(60-58)*MAX($F147-60,0)^3</f>
        <v>3375</v>
      </c>
      <c r="N147">
        <f>MAX($F147-30,0)^3-(60-30)/(60-58)*MAX($F147-58,0)^3+(58-30)/(60-58)*MAX($F147-60,0)^3</f>
        <v>2197</v>
      </c>
      <c r="O147">
        <f>MAX($F147-32,0)^3-(60-32)/(60-58)*MAX($F147-58,0)^3+(58-32)/(60-58)*MAX($F147-60,0)^3</f>
        <v>1331</v>
      </c>
      <c r="P147">
        <f>MAX($F147-34,0)^3-(60-34)/(60-58)*MAX($F147-58,0)^3+(58-34)/(60-58)*MAX($F147-60,0)^3</f>
        <v>729</v>
      </c>
      <c r="Q147">
        <f>MAX($F147-36,0)^3-(60-36)/(60-58)*MAX($F147-58,0)^3+(58-36)/(60-58)*MAX($F147-60,0)^3</f>
        <v>343</v>
      </c>
      <c r="R147">
        <f>MAX($F147-38,0)^3-(60-38)/(60-58)*MAX($F147-58,0)^3+(58-38)/(60-58)*MAX($F147-60,0)^3</f>
        <v>125</v>
      </c>
      <c r="S147">
        <f>MAX($F147-40,0)^3-(60-40)/(60-58)*MAX($F147-58,0)^3+(58-40)/(60-58)*MAX($F147-60,0)^3</f>
        <v>27</v>
      </c>
      <c r="T147">
        <f>MAX($F147-42,0)^3-(60-42)/(60-58)*MAX($F147-58,0)^3+(58-42)/(60-58)*MAX($F147-60,0)^3</f>
        <v>1</v>
      </c>
      <c r="U147">
        <f>MAX($F147-44,0)^3-(60-44)/(60-58)*MAX($F147-58,0)^3+(58-44)/(60-58)*MAX($F147-60,0)^3</f>
        <v>0</v>
      </c>
      <c r="V147">
        <f>MAX($F147-46,0)^3-(60-46)/(60-58)*MAX($F147-58,0)^3+(58-46)/(60-58)*MAX($F147-60,0)^3</f>
        <v>0</v>
      </c>
      <c r="W147">
        <f>MAX($F147-48,0)^3-(60-48)/(60-58)*MAX($F147-58,0)^3+(58-48)/(60-58)*MAX($F147-60,0)^3</f>
        <v>0</v>
      </c>
      <c r="X147">
        <f>MAX($F147-50,0)^3-(60-50)/(60-58)*MAX($F147-58,0)^3+(58-50)/(60-58)*MAX($F147-60,0)^3</f>
        <v>0</v>
      </c>
      <c r="Y147">
        <f>MAX($F147-52,0)^3-(60-52)/(60-58)*MAX($F147-58,0)^3+(58-52)/(60-58)*MAX($F147-60,0)^3</f>
        <v>0</v>
      </c>
      <c r="Z147">
        <f>MAX($F147-54,0)^3-(60-54)/(60-58)*MAX($F147-58,0)^3+(58-54)/(60-58)*MAX($F147-60,0)^3</f>
        <v>0</v>
      </c>
      <c r="AA147">
        <f>MAX($F147-56,0)^3-(60-56)/(60-58)*MAX($F147-58,0)^3+(58-56)/(60-58)*MAX($F147-60,0)^3</f>
        <v>0</v>
      </c>
      <c r="AB147">
        <f>(B147-C147*H147)^2/(C147*H147)</f>
        <v>1.0544548833878722</v>
      </c>
      <c r="AC147">
        <f>H148-H147</f>
        <v>0.00011827861413937768</v>
      </c>
      <c r="AD147">
        <f>AC148-AC147</f>
        <v>-8.2202189254587665e-05</v>
      </c>
      <c r="AE147">
        <f>AD148-AD147</f>
        <v>0.0001404568117591154</v>
      </c>
      <c r="AF147">
        <f>IF(ABS(AE147)*7^3&lt;H147,1,0)</f>
        <v>0</v>
      </c>
    </row>
    <row r="148">
      <c r="A148">
        <f>$A$28</f>
        <v>44</v>
      </c>
      <c r="B148">
        <f>$B$28</f>
        <v>488.06999999999999</v>
      </c>
      <c r="C148">
        <f>$C$28</f>
        <v>307100.28000000003</v>
      </c>
      <c r="D148">
        <f>B148/C148</f>
        <v>0.0015892854281995444</v>
      </c>
      <c r="F148">
        <f>A148</f>
        <v>44</v>
      </c>
      <c r="G148">
        <f>D148</f>
        <v>0.0015892854281995444</v>
      </c>
      <c r="H148">
        <f>$AL$124+$AL$125*(F148-20)+$AL$126*I148+$AL$127*J148+$AL$128*K148+$AL$129*L148+$AL$130*M148+$AL$131*N148+$AL$132*O148+$AL$133*P148+$AL$134*Q148+$AL$135*R148+$AL$136*S148+$AL$137*T148+$AL$138*U148+$AL$139*V148+$AL$140*W148+$AL$141*X148+$AL$142*Y148+$AL$143*Z148+$AL$144*AA148</f>
        <v>0.0015892854281994717</v>
      </c>
      <c r="I148">
        <f>MAX($F148-20,0)^3-(60-20)/(60-58)*MAX($F148-58,0)^3+(58-20)/(60-58)*MAX($F148-60,0)^3</f>
        <v>13824</v>
      </c>
      <c r="J148">
        <f>MAX($F148-22,0)^3-(60-22)/(60-58)*MAX($F148-58,0)^3+(58-22)/(60-58)*MAX($F148-60,0)^3</f>
        <v>10648</v>
      </c>
      <c r="K148">
        <f>MAX($F148-24,0)^3-(60-24)/(60-58)*MAX($F148-58,0)^3+(58-24)/(60-58)*MAX($F148-60,0)^3</f>
        <v>8000</v>
      </c>
      <c r="L148">
        <f>MAX($F148-26,0)^3-(60-26)/(60-58)*MAX($F148-58,0)^3+(58-26)/(60-58)*MAX($F148-60,0)^3</f>
        <v>5832</v>
      </c>
      <c r="M148">
        <f>MAX($F148-28,0)^3-(60-28)/(60-58)*MAX($F148-58,0)^3+(58-28)/(60-58)*MAX($F148-60,0)^3</f>
        <v>4096</v>
      </c>
      <c r="N148">
        <f>MAX($F148-30,0)^3-(60-30)/(60-58)*MAX($F148-58,0)^3+(58-30)/(60-58)*MAX($F148-60,0)^3</f>
        <v>2744</v>
      </c>
      <c r="O148">
        <f>MAX($F148-32,0)^3-(60-32)/(60-58)*MAX($F148-58,0)^3+(58-32)/(60-58)*MAX($F148-60,0)^3</f>
        <v>1728</v>
      </c>
      <c r="P148">
        <f>MAX($F148-34,0)^3-(60-34)/(60-58)*MAX($F148-58,0)^3+(58-34)/(60-58)*MAX($F148-60,0)^3</f>
        <v>1000</v>
      </c>
      <c r="Q148">
        <f>MAX($F148-36,0)^3-(60-36)/(60-58)*MAX($F148-58,0)^3+(58-36)/(60-58)*MAX($F148-60,0)^3</f>
        <v>512</v>
      </c>
      <c r="R148">
        <f>MAX($F148-38,0)^3-(60-38)/(60-58)*MAX($F148-58,0)^3+(58-38)/(60-58)*MAX($F148-60,0)^3</f>
        <v>216</v>
      </c>
      <c r="S148">
        <f>MAX($F148-40,0)^3-(60-40)/(60-58)*MAX($F148-58,0)^3+(58-40)/(60-58)*MAX($F148-60,0)^3</f>
        <v>64</v>
      </c>
      <c r="T148">
        <f>MAX($F148-42,0)^3-(60-42)/(60-58)*MAX($F148-58,0)^3+(58-42)/(60-58)*MAX($F148-60,0)^3</f>
        <v>8</v>
      </c>
      <c r="U148">
        <f>MAX($F148-44,0)^3-(60-44)/(60-58)*MAX($F148-58,0)^3+(58-44)/(60-58)*MAX($F148-60,0)^3</f>
        <v>0</v>
      </c>
      <c r="V148">
        <f>MAX($F148-46,0)^3-(60-46)/(60-58)*MAX($F148-58,0)^3+(58-46)/(60-58)*MAX($F148-60,0)^3</f>
        <v>0</v>
      </c>
      <c r="W148">
        <f>MAX($F148-48,0)^3-(60-48)/(60-58)*MAX($F148-58,0)^3+(58-48)/(60-58)*MAX($F148-60,0)^3</f>
        <v>0</v>
      </c>
      <c r="X148">
        <f>MAX($F148-50,0)^3-(60-50)/(60-58)*MAX($F148-58,0)^3+(58-50)/(60-58)*MAX($F148-60,0)^3</f>
        <v>0</v>
      </c>
      <c r="Y148">
        <f>MAX($F148-52,0)^3-(60-52)/(60-58)*MAX($F148-58,0)^3+(58-52)/(60-58)*MAX($F148-60,0)^3</f>
        <v>0</v>
      </c>
      <c r="Z148">
        <f>MAX($F148-54,0)^3-(60-54)/(60-58)*MAX($F148-58,0)^3+(58-54)/(60-58)*MAX($F148-60,0)^3</f>
        <v>0</v>
      </c>
      <c r="AA148">
        <f>MAX($F148-56,0)^3-(60-56)/(60-58)*MAX($F148-58,0)^3+(58-56)/(60-58)*MAX($F148-60,0)^3</f>
        <v>0</v>
      </c>
      <c r="AB148">
        <f>(B148-C148*H148)^2/(C148*H148)</f>
        <v>1.0173031792262944e-24</v>
      </c>
      <c r="AC148">
        <f>H149-H148</f>
        <v>3.6076424884790015e-05</v>
      </c>
      <c r="AD148">
        <f>AC149-AC148</f>
        <v>5.8254622504527731e-05</v>
      </c>
      <c r="AE148">
        <f>AD149-AD148</f>
        <v>0.00011519123231895634</v>
      </c>
      <c r="AF148">
        <f>IF(ABS(AE148)*7^3&lt;H148,1,0)</f>
        <v>0</v>
      </c>
    </row>
    <row r="149">
      <c r="A149">
        <f>$A$29</f>
        <v>45</v>
      </c>
      <c r="B149">
        <f>$B$29</f>
        <v>494.06999999999999</v>
      </c>
      <c r="C149">
        <f>$C$29</f>
        <v>301591.03000000003</v>
      </c>
      <c r="D149">
        <f>B149/C149</f>
        <v>0.001638211852653575</v>
      </c>
      <c r="F149">
        <f>A149</f>
        <v>45</v>
      </c>
      <c r="G149">
        <f>D149</f>
        <v>0.001638211852653575</v>
      </c>
      <c r="H149">
        <f>$AL$124+$AL$125*(F149-20)+$AL$126*I149+$AL$127*J149+$AL$128*K149+$AL$129*L149+$AL$130*M149+$AL$131*N149+$AL$132*O149+$AL$133*P149+$AL$134*Q149+$AL$135*R149+$AL$136*S149+$AL$137*T149+$AL$138*U149+$AL$139*V149+$AL$140*W149+$AL$141*X149+$AL$142*Y149+$AL$143*Z149+$AL$144*AA149</f>
        <v>0.0016253618530842617</v>
      </c>
      <c r="I149">
        <f>MAX($F149-20,0)^3-(60-20)/(60-58)*MAX($F149-58,0)^3+(58-20)/(60-58)*MAX($F149-60,0)^3</f>
        <v>15625</v>
      </c>
      <c r="J149">
        <f>MAX($F149-22,0)^3-(60-22)/(60-58)*MAX($F149-58,0)^3+(58-22)/(60-58)*MAX($F149-60,0)^3</f>
        <v>12167</v>
      </c>
      <c r="K149">
        <f>MAX($F149-24,0)^3-(60-24)/(60-58)*MAX($F149-58,0)^3+(58-24)/(60-58)*MAX($F149-60,0)^3</f>
        <v>9261</v>
      </c>
      <c r="L149">
        <f>MAX($F149-26,0)^3-(60-26)/(60-58)*MAX($F149-58,0)^3+(58-26)/(60-58)*MAX($F149-60,0)^3</f>
        <v>6859</v>
      </c>
      <c r="M149">
        <f>MAX($F149-28,0)^3-(60-28)/(60-58)*MAX($F149-58,0)^3+(58-28)/(60-58)*MAX($F149-60,0)^3</f>
        <v>4913</v>
      </c>
      <c r="N149">
        <f>MAX($F149-30,0)^3-(60-30)/(60-58)*MAX($F149-58,0)^3+(58-30)/(60-58)*MAX($F149-60,0)^3</f>
        <v>3375</v>
      </c>
      <c r="O149">
        <f>MAX($F149-32,0)^3-(60-32)/(60-58)*MAX($F149-58,0)^3+(58-32)/(60-58)*MAX($F149-60,0)^3</f>
        <v>2197</v>
      </c>
      <c r="P149">
        <f>MAX($F149-34,0)^3-(60-34)/(60-58)*MAX($F149-58,0)^3+(58-34)/(60-58)*MAX($F149-60,0)^3</f>
        <v>1331</v>
      </c>
      <c r="Q149">
        <f>MAX($F149-36,0)^3-(60-36)/(60-58)*MAX($F149-58,0)^3+(58-36)/(60-58)*MAX($F149-60,0)^3</f>
        <v>729</v>
      </c>
      <c r="R149">
        <f>MAX($F149-38,0)^3-(60-38)/(60-58)*MAX($F149-58,0)^3+(58-38)/(60-58)*MAX($F149-60,0)^3</f>
        <v>343</v>
      </c>
      <c r="S149">
        <f>MAX($F149-40,0)^3-(60-40)/(60-58)*MAX($F149-58,0)^3+(58-40)/(60-58)*MAX($F149-60,0)^3</f>
        <v>125</v>
      </c>
      <c r="T149">
        <f>MAX($F149-42,0)^3-(60-42)/(60-58)*MAX($F149-58,0)^3+(58-42)/(60-58)*MAX($F149-60,0)^3</f>
        <v>27</v>
      </c>
      <c r="U149">
        <f>MAX($F149-44,0)^3-(60-44)/(60-58)*MAX($F149-58,0)^3+(58-44)/(60-58)*MAX($F149-60,0)^3</f>
        <v>1</v>
      </c>
      <c r="V149">
        <f>MAX($F149-46,0)^3-(60-46)/(60-58)*MAX($F149-58,0)^3+(58-46)/(60-58)*MAX($F149-60,0)^3</f>
        <v>0</v>
      </c>
      <c r="W149">
        <f>MAX($F149-48,0)^3-(60-48)/(60-58)*MAX($F149-58,0)^3+(58-48)/(60-58)*MAX($F149-60,0)^3</f>
        <v>0</v>
      </c>
      <c r="X149">
        <f>MAX($F149-50,0)^3-(60-50)/(60-58)*MAX($F149-58,0)^3+(58-50)/(60-58)*MAX($F149-60,0)^3</f>
        <v>0</v>
      </c>
      <c r="Y149">
        <f>MAX($F149-52,0)^3-(60-52)/(60-58)*MAX($F149-58,0)^3+(58-52)/(60-58)*MAX($F149-60,0)^3</f>
        <v>0</v>
      </c>
      <c r="Z149">
        <f>MAX($F149-54,0)^3-(60-54)/(60-58)*MAX($F149-58,0)^3+(58-54)/(60-58)*MAX($F149-60,0)^3</f>
        <v>0</v>
      </c>
      <c r="AA149">
        <f>MAX($F149-56,0)^3-(60-56)/(60-58)*MAX($F149-58,0)^3+(58-56)/(60-58)*MAX($F149-60,0)^3</f>
        <v>0</v>
      </c>
      <c r="AB149">
        <f>(B149-C149*H149)^2/(C149*H149)</f>
        <v>0.030638999813162794</v>
      </c>
      <c r="AC149">
        <f>H150-H149</f>
        <v>9.4331047389317746e-05</v>
      </c>
      <c r="AD149">
        <f>AC150-AC149</f>
        <v>0.00017344585482348407</v>
      </c>
      <c r="AE149">
        <f>AD150-AD149</f>
        <v>-0.00018930022565855076</v>
      </c>
      <c r="AF149">
        <f>IF(ABS(AE149)*7^3&lt;H149,1,0)</f>
        <v>0</v>
      </c>
    </row>
    <row r="150">
      <c r="A150">
        <f>$A$30</f>
        <v>46</v>
      </c>
      <c r="B150">
        <f>$B$30</f>
        <v>508.06</v>
      </c>
      <c r="C150">
        <f>$C$30</f>
        <v>295436.46999999997</v>
      </c>
      <c r="D150">
        <f>B150/C150</f>
        <v>0.0017196929004736621</v>
      </c>
      <c r="F150">
        <f>A150</f>
        <v>46</v>
      </c>
      <c r="G150">
        <f>D150</f>
        <v>0.0017196929004736621</v>
      </c>
      <c r="H150">
        <f>$AL$124+$AL$125*(F150-20)+$AL$126*I150+$AL$127*J150+$AL$128*K150+$AL$129*L150+$AL$130*M150+$AL$131*N150+$AL$132*O150+$AL$133*P150+$AL$134*Q150+$AL$135*R150+$AL$136*S150+$AL$137*T150+$AL$138*U150+$AL$139*V150+$AL$140*W150+$AL$141*X150+$AL$142*Y150+$AL$143*Z150+$AL$144*AA150</f>
        <v>0.0017196929004735795</v>
      </c>
      <c r="I150">
        <f>MAX($F150-20,0)^3-(60-20)/(60-58)*MAX($F150-58,0)^3+(58-20)/(60-58)*MAX($F150-60,0)^3</f>
        <v>17576</v>
      </c>
      <c r="J150">
        <f>MAX($F150-22,0)^3-(60-22)/(60-58)*MAX($F150-58,0)^3+(58-22)/(60-58)*MAX($F150-60,0)^3</f>
        <v>13824</v>
      </c>
      <c r="K150">
        <f>MAX($F150-24,0)^3-(60-24)/(60-58)*MAX($F150-58,0)^3+(58-24)/(60-58)*MAX($F150-60,0)^3</f>
        <v>10648</v>
      </c>
      <c r="L150">
        <f>MAX($F150-26,0)^3-(60-26)/(60-58)*MAX($F150-58,0)^3+(58-26)/(60-58)*MAX($F150-60,0)^3</f>
        <v>8000</v>
      </c>
      <c r="M150">
        <f>MAX($F150-28,0)^3-(60-28)/(60-58)*MAX($F150-58,0)^3+(58-28)/(60-58)*MAX($F150-60,0)^3</f>
        <v>5832</v>
      </c>
      <c r="N150">
        <f>MAX($F150-30,0)^3-(60-30)/(60-58)*MAX($F150-58,0)^3+(58-30)/(60-58)*MAX($F150-60,0)^3</f>
        <v>4096</v>
      </c>
      <c r="O150">
        <f>MAX($F150-32,0)^3-(60-32)/(60-58)*MAX($F150-58,0)^3+(58-32)/(60-58)*MAX($F150-60,0)^3</f>
        <v>2744</v>
      </c>
      <c r="P150">
        <f>MAX($F150-34,0)^3-(60-34)/(60-58)*MAX($F150-58,0)^3+(58-34)/(60-58)*MAX($F150-60,0)^3</f>
        <v>1728</v>
      </c>
      <c r="Q150">
        <f>MAX($F150-36,0)^3-(60-36)/(60-58)*MAX($F150-58,0)^3+(58-36)/(60-58)*MAX($F150-60,0)^3</f>
        <v>1000</v>
      </c>
      <c r="R150">
        <f>MAX($F150-38,0)^3-(60-38)/(60-58)*MAX($F150-58,0)^3+(58-38)/(60-58)*MAX($F150-60,0)^3</f>
        <v>512</v>
      </c>
      <c r="S150">
        <f>MAX($F150-40,0)^3-(60-40)/(60-58)*MAX($F150-58,0)^3+(58-40)/(60-58)*MAX($F150-60,0)^3</f>
        <v>216</v>
      </c>
      <c r="T150">
        <f>MAX($F150-42,0)^3-(60-42)/(60-58)*MAX($F150-58,0)^3+(58-42)/(60-58)*MAX($F150-60,0)^3</f>
        <v>64</v>
      </c>
      <c r="U150">
        <f>MAX($F150-44,0)^3-(60-44)/(60-58)*MAX($F150-58,0)^3+(58-44)/(60-58)*MAX($F150-60,0)^3</f>
        <v>8</v>
      </c>
      <c r="V150">
        <f>MAX($F150-46,0)^3-(60-46)/(60-58)*MAX($F150-58,0)^3+(58-46)/(60-58)*MAX($F150-60,0)^3</f>
        <v>0</v>
      </c>
      <c r="W150">
        <f>MAX($F150-48,0)^3-(60-48)/(60-58)*MAX($F150-58,0)^3+(58-48)/(60-58)*MAX($F150-60,0)^3</f>
        <v>0</v>
      </c>
      <c r="X150">
        <f>MAX($F150-50,0)^3-(60-50)/(60-58)*MAX($F150-58,0)^3+(58-50)/(60-58)*MAX($F150-60,0)^3</f>
        <v>0</v>
      </c>
      <c r="Y150">
        <f>MAX($F150-52,0)^3-(60-52)/(60-58)*MAX($F150-58,0)^3+(58-52)/(60-58)*MAX($F150-60,0)^3</f>
        <v>0</v>
      </c>
      <c r="Z150">
        <f>MAX($F150-54,0)^3-(60-54)/(60-58)*MAX($F150-58,0)^3+(58-54)/(60-58)*MAX($F150-60,0)^3</f>
        <v>0</v>
      </c>
      <c r="AA150">
        <f>MAX($F150-56,0)^3-(60-56)/(60-58)*MAX($F150-58,0)^3+(58-56)/(60-58)*MAX($F150-60,0)^3</f>
        <v>0</v>
      </c>
      <c r="AB150">
        <f>(B150-C150*H150)^2/(C150*H150)</f>
        <v>1.1704691245472904e-24</v>
      </c>
      <c r="AC150">
        <f>H151-H150</f>
        <v>0.00026777690221280182</v>
      </c>
      <c r="AD150">
        <f>AC151-AC150</f>
        <v>-1.5854370835066689e-05</v>
      </c>
      <c r="AE150">
        <f>AD151-AD150</f>
        <v>-0.00017893568770710466</v>
      </c>
      <c r="AF150">
        <f>IF(ABS(AE150)*7^3&lt;H150,1,0)</f>
        <v>0</v>
      </c>
    </row>
    <row r="151">
      <c r="A151">
        <f>$A$31</f>
        <v>47</v>
      </c>
      <c r="B151">
        <f>$B$31</f>
        <v>538.05999999999995</v>
      </c>
      <c r="C151">
        <f>$C$31</f>
        <v>289036.78999999998</v>
      </c>
      <c r="D151">
        <f>B151/C151</f>
        <v>0.0018615623291415601</v>
      </c>
      <c r="F151">
        <f>A151</f>
        <v>47</v>
      </c>
      <c r="G151">
        <f>D151</f>
        <v>0.0018615623291415601</v>
      </c>
      <c r="H151">
        <f>$AL$124+$AL$125*(F151-20)+$AL$126*I151+$AL$127*J151+$AL$128*K151+$AL$129*L151+$AL$130*M151+$AL$131*N151+$AL$132*O151+$AL$133*P151+$AL$134*Q151+$AL$135*R151+$AL$136*S151+$AL$137*T151+$AL$138*U151+$AL$139*V151+$AL$140*W151+$AL$141*X151+$AL$142*Y151+$AL$143*Z151+$AL$144*AA151</f>
        <v>0.0019874698026863813</v>
      </c>
      <c r="I151">
        <f>MAX($F151-20,0)^3-(60-20)/(60-58)*MAX($F151-58,0)^3+(58-20)/(60-58)*MAX($F151-60,0)^3</f>
        <v>19683</v>
      </c>
      <c r="J151">
        <f>MAX($F151-22,0)^3-(60-22)/(60-58)*MAX($F151-58,0)^3+(58-22)/(60-58)*MAX($F151-60,0)^3</f>
        <v>15625</v>
      </c>
      <c r="K151">
        <f>MAX($F151-24,0)^3-(60-24)/(60-58)*MAX($F151-58,0)^3+(58-24)/(60-58)*MAX($F151-60,0)^3</f>
        <v>12167</v>
      </c>
      <c r="L151">
        <f>MAX($F151-26,0)^3-(60-26)/(60-58)*MAX($F151-58,0)^3+(58-26)/(60-58)*MAX($F151-60,0)^3</f>
        <v>9261</v>
      </c>
      <c r="M151">
        <f>MAX($F151-28,0)^3-(60-28)/(60-58)*MAX($F151-58,0)^3+(58-28)/(60-58)*MAX($F151-60,0)^3</f>
        <v>6859</v>
      </c>
      <c r="N151">
        <f>MAX($F151-30,0)^3-(60-30)/(60-58)*MAX($F151-58,0)^3+(58-30)/(60-58)*MAX($F151-60,0)^3</f>
        <v>4913</v>
      </c>
      <c r="O151">
        <f>MAX($F151-32,0)^3-(60-32)/(60-58)*MAX($F151-58,0)^3+(58-32)/(60-58)*MAX($F151-60,0)^3</f>
        <v>3375</v>
      </c>
      <c r="P151">
        <f>MAX($F151-34,0)^3-(60-34)/(60-58)*MAX($F151-58,0)^3+(58-34)/(60-58)*MAX($F151-60,0)^3</f>
        <v>2197</v>
      </c>
      <c r="Q151">
        <f>MAX($F151-36,0)^3-(60-36)/(60-58)*MAX($F151-58,0)^3+(58-36)/(60-58)*MAX($F151-60,0)^3</f>
        <v>1331</v>
      </c>
      <c r="R151">
        <f>MAX($F151-38,0)^3-(60-38)/(60-58)*MAX($F151-58,0)^3+(58-38)/(60-58)*MAX($F151-60,0)^3</f>
        <v>729</v>
      </c>
      <c r="S151">
        <f>MAX($F151-40,0)^3-(60-40)/(60-58)*MAX($F151-58,0)^3+(58-40)/(60-58)*MAX($F151-60,0)^3</f>
        <v>343</v>
      </c>
      <c r="T151">
        <f>MAX($F151-42,0)^3-(60-42)/(60-58)*MAX($F151-58,0)^3+(58-42)/(60-58)*MAX($F151-60,0)^3</f>
        <v>125</v>
      </c>
      <c r="U151">
        <f>MAX($F151-44,0)^3-(60-44)/(60-58)*MAX($F151-58,0)^3+(58-44)/(60-58)*MAX($F151-60,0)^3</f>
        <v>27</v>
      </c>
      <c r="V151">
        <f>MAX($F151-46,0)^3-(60-46)/(60-58)*MAX($F151-58,0)^3+(58-46)/(60-58)*MAX($F151-60,0)^3</f>
        <v>1</v>
      </c>
      <c r="W151">
        <f>MAX($F151-48,0)^3-(60-48)/(60-58)*MAX($F151-58,0)^3+(58-48)/(60-58)*MAX($F151-60,0)^3</f>
        <v>0</v>
      </c>
      <c r="X151">
        <f>MAX($F151-50,0)^3-(60-50)/(60-58)*MAX($F151-58,0)^3+(58-50)/(60-58)*MAX($F151-60,0)^3</f>
        <v>0</v>
      </c>
      <c r="Y151">
        <f>MAX($F151-52,0)^3-(60-52)/(60-58)*MAX($F151-58,0)^3+(58-52)/(60-58)*MAX($F151-60,0)^3</f>
        <v>0</v>
      </c>
      <c r="Z151">
        <f>MAX($F151-54,0)^3-(60-54)/(60-58)*MAX($F151-58,0)^3+(58-54)/(60-58)*MAX($F151-60,0)^3</f>
        <v>0</v>
      </c>
      <c r="AA151">
        <f>MAX($F151-56,0)^3-(60-56)/(60-58)*MAX($F151-58,0)^3+(58-56)/(60-58)*MAX($F151-60,0)^3</f>
        <v>0</v>
      </c>
      <c r="AB151">
        <f>(B151-C151*H151)^2/(C151*H151)</f>
        <v>2.3054494573123061</v>
      </c>
      <c r="AC151">
        <f>H152-H151</f>
        <v>0.00025192253137773513</v>
      </c>
      <c r="AD151">
        <f>AC152-AC151</f>
        <v>-0.00019479005854217135</v>
      </c>
      <c r="AE151">
        <f>AD152-AD151</f>
        <v>0.00016701392208140486</v>
      </c>
      <c r="AF151">
        <f>IF(ABS(AE151)*7^3&lt;H151,1,0)</f>
        <v>0</v>
      </c>
    </row>
    <row r="152">
      <c r="A152">
        <f>$A$32</f>
        <v>48</v>
      </c>
      <c r="B152">
        <f>$B$32</f>
        <v>637.08000000000004</v>
      </c>
      <c r="C152">
        <f>$C$32</f>
        <v>284487.89000000001</v>
      </c>
      <c r="D152">
        <f>B152/C152</f>
        <v>0.0022393923340638506</v>
      </c>
      <c r="F152">
        <f>A152</f>
        <v>48</v>
      </c>
      <c r="G152">
        <f>D152</f>
        <v>0.0022393923340638506</v>
      </c>
      <c r="H152">
        <f>$AL$124+$AL$125*(F152-20)+$AL$126*I152+$AL$127*J152+$AL$128*K152+$AL$129*L152+$AL$130*M152+$AL$131*N152+$AL$132*O152+$AL$133*P152+$AL$134*Q152+$AL$135*R152+$AL$136*S152+$AL$137*T152+$AL$138*U152+$AL$139*V152+$AL$140*W152+$AL$141*X152+$AL$142*Y152+$AL$143*Z152+$AL$144*AA152</f>
        <v>0.0022393923340641164</v>
      </c>
      <c r="I152">
        <f>MAX($F152-20,0)^3-(60-20)/(60-58)*MAX($F152-58,0)^3+(58-20)/(60-58)*MAX($F152-60,0)^3</f>
        <v>21952</v>
      </c>
      <c r="J152">
        <f>MAX($F152-22,0)^3-(60-22)/(60-58)*MAX($F152-58,0)^3+(58-22)/(60-58)*MAX($F152-60,0)^3</f>
        <v>17576</v>
      </c>
      <c r="K152">
        <f>MAX($F152-24,0)^3-(60-24)/(60-58)*MAX($F152-58,0)^3+(58-24)/(60-58)*MAX($F152-60,0)^3</f>
        <v>13824</v>
      </c>
      <c r="L152">
        <f>MAX($F152-26,0)^3-(60-26)/(60-58)*MAX($F152-58,0)^3+(58-26)/(60-58)*MAX($F152-60,0)^3</f>
        <v>10648</v>
      </c>
      <c r="M152">
        <f>MAX($F152-28,0)^3-(60-28)/(60-58)*MAX($F152-58,0)^3+(58-28)/(60-58)*MAX($F152-60,0)^3</f>
        <v>8000</v>
      </c>
      <c r="N152">
        <f>MAX($F152-30,0)^3-(60-30)/(60-58)*MAX($F152-58,0)^3+(58-30)/(60-58)*MAX($F152-60,0)^3</f>
        <v>5832</v>
      </c>
      <c r="O152">
        <f>MAX($F152-32,0)^3-(60-32)/(60-58)*MAX($F152-58,0)^3+(58-32)/(60-58)*MAX($F152-60,0)^3</f>
        <v>4096</v>
      </c>
      <c r="P152">
        <f>MAX($F152-34,0)^3-(60-34)/(60-58)*MAX($F152-58,0)^3+(58-34)/(60-58)*MAX($F152-60,0)^3</f>
        <v>2744</v>
      </c>
      <c r="Q152">
        <f>MAX($F152-36,0)^3-(60-36)/(60-58)*MAX($F152-58,0)^3+(58-36)/(60-58)*MAX($F152-60,0)^3</f>
        <v>1728</v>
      </c>
      <c r="R152">
        <f>MAX($F152-38,0)^3-(60-38)/(60-58)*MAX($F152-58,0)^3+(58-38)/(60-58)*MAX($F152-60,0)^3</f>
        <v>1000</v>
      </c>
      <c r="S152">
        <f>MAX($F152-40,0)^3-(60-40)/(60-58)*MAX($F152-58,0)^3+(58-40)/(60-58)*MAX($F152-60,0)^3</f>
        <v>512</v>
      </c>
      <c r="T152">
        <f>MAX($F152-42,0)^3-(60-42)/(60-58)*MAX($F152-58,0)^3+(58-42)/(60-58)*MAX($F152-60,0)^3</f>
        <v>216</v>
      </c>
      <c r="U152">
        <f>MAX($F152-44,0)^3-(60-44)/(60-58)*MAX($F152-58,0)^3+(58-44)/(60-58)*MAX($F152-60,0)^3</f>
        <v>64</v>
      </c>
      <c r="V152">
        <f>MAX($F152-46,0)^3-(60-46)/(60-58)*MAX($F152-58,0)^3+(58-46)/(60-58)*MAX($F152-60,0)^3</f>
        <v>8</v>
      </c>
      <c r="W152">
        <f>MAX($F152-48,0)^3-(60-48)/(60-58)*MAX($F152-58,0)^3+(58-48)/(60-58)*MAX($F152-60,0)^3</f>
        <v>0</v>
      </c>
      <c r="X152">
        <f>MAX($F152-50,0)^3-(60-50)/(60-58)*MAX($F152-58,0)^3+(58-50)/(60-58)*MAX($F152-60,0)^3</f>
        <v>0</v>
      </c>
      <c r="Y152">
        <f>MAX($F152-52,0)^3-(60-52)/(60-58)*MAX($F152-58,0)^3+(58-52)/(60-58)*MAX($F152-60,0)^3</f>
        <v>0</v>
      </c>
      <c r="Z152">
        <f>MAX($F152-54,0)^3-(60-54)/(60-58)*MAX($F152-58,0)^3+(58-54)/(60-58)*MAX($F152-60,0)^3</f>
        <v>0</v>
      </c>
      <c r="AA152">
        <f>MAX($F152-56,0)^3-(60-56)/(60-58)*MAX($F152-58,0)^3+(58-56)/(60-58)*MAX($F152-60,0)^3</f>
        <v>0</v>
      </c>
      <c r="AB152">
        <f>(B152-C152*H152)^2/(C152*H152)</f>
        <v>8.971595658762911e-24</v>
      </c>
      <c r="AC152">
        <f>H153-H152</f>
        <v>5.7132472835563775e-05</v>
      </c>
      <c r="AD152">
        <f>AC153-AC152</f>
        <v>-2.7776136460766487e-05</v>
      </c>
      <c r="AE152">
        <f>AD153-AD152</f>
        <v>0.00019088523989707618</v>
      </c>
      <c r="AF152">
        <f>IF(ABS(AE152)*7^3&lt;H152,1,0)</f>
        <v>0</v>
      </c>
    </row>
    <row r="153">
      <c r="A153">
        <f>$A$33</f>
        <v>49</v>
      </c>
      <c r="B153">
        <f>$B$33</f>
        <v>666.08000000000004</v>
      </c>
      <c r="C153">
        <f>$C$33</f>
        <v>280624.84000000003</v>
      </c>
      <c r="D153">
        <f>B153/C153</f>
        <v>0.0023735603733439992</v>
      </c>
      <c r="F153">
        <f>A153</f>
        <v>49</v>
      </c>
      <c r="G153">
        <f>D153</f>
        <v>0.0023735603733439992</v>
      </c>
      <c r="H153">
        <f>$AL$124+$AL$125*(F153-20)+$AL$126*I153+$AL$127*J153+$AL$128*K153+$AL$129*L153+$AL$130*M153+$AL$131*N153+$AL$132*O153+$AL$133*P153+$AL$134*Q153+$AL$135*R153+$AL$136*S153+$AL$137*T153+$AL$138*U153+$AL$139*V153+$AL$140*W153+$AL$141*X153+$AL$142*Y153+$AL$143*Z153+$AL$144*AA153</f>
        <v>0.0022965248068996802</v>
      </c>
      <c r="I153">
        <f>MAX($F153-20,0)^3-(60-20)/(60-58)*MAX($F153-58,0)^3+(58-20)/(60-58)*MAX($F153-60,0)^3</f>
        <v>24389</v>
      </c>
      <c r="J153">
        <f>MAX($F153-22,0)^3-(60-22)/(60-58)*MAX($F153-58,0)^3+(58-22)/(60-58)*MAX($F153-60,0)^3</f>
        <v>19683</v>
      </c>
      <c r="K153">
        <f>MAX($F153-24,0)^3-(60-24)/(60-58)*MAX($F153-58,0)^3+(58-24)/(60-58)*MAX($F153-60,0)^3</f>
        <v>15625</v>
      </c>
      <c r="L153">
        <f>MAX($F153-26,0)^3-(60-26)/(60-58)*MAX($F153-58,0)^3+(58-26)/(60-58)*MAX($F153-60,0)^3</f>
        <v>12167</v>
      </c>
      <c r="M153">
        <f>MAX($F153-28,0)^3-(60-28)/(60-58)*MAX($F153-58,0)^3+(58-28)/(60-58)*MAX($F153-60,0)^3</f>
        <v>9261</v>
      </c>
      <c r="N153">
        <f>MAX($F153-30,0)^3-(60-30)/(60-58)*MAX($F153-58,0)^3+(58-30)/(60-58)*MAX($F153-60,0)^3</f>
        <v>6859</v>
      </c>
      <c r="O153">
        <f>MAX($F153-32,0)^3-(60-32)/(60-58)*MAX($F153-58,0)^3+(58-32)/(60-58)*MAX($F153-60,0)^3</f>
        <v>4913</v>
      </c>
      <c r="P153">
        <f>MAX($F153-34,0)^3-(60-34)/(60-58)*MAX($F153-58,0)^3+(58-34)/(60-58)*MAX($F153-60,0)^3</f>
        <v>3375</v>
      </c>
      <c r="Q153">
        <f>MAX($F153-36,0)^3-(60-36)/(60-58)*MAX($F153-58,0)^3+(58-36)/(60-58)*MAX($F153-60,0)^3</f>
        <v>2197</v>
      </c>
      <c r="R153">
        <f>MAX($F153-38,0)^3-(60-38)/(60-58)*MAX($F153-58,0)^3+(58-38)/(60-58)*MAX($F153-60,0)^3</f>
        <v>1331</v>
      </c>
      <c r="S153">
        <f>MAX($F153-40,0)^3-(60-40)/(60-58)*MAX($F153-58,0)^3+(58-40)/(60-58)*MAX($F153-60,0)^3</f>
        <v>729</v>
      </c>
      <c r="T153">
        <f>MAX($F153-42,0)^3-(60-42)/(60-58)*MAX($F153-58,0)^3+(58-42)/(60-58)*MAX($F153-60,0)^3</f>
        <v>343</v>
      </c>
      <c r="U153">
        <f>MAX($F153-44,0)^3-(60-44)/(60-58)*MAX($F153-58,0)^3+(58-44)/(60-58)*MAX($F153-60,0)^3</f>
        <v>125</v>
      </c>
      <c r="V153">
        <f>MAX($F153-46,0)^3-(60-46)/(60-58)*MAX($F153-58,0)^3+(58-46)/(60-58)*MAX($F153-60,0)^3</f>
        <v>27</v>
      </c>
      <c r="W153">
        <f>MAX($F153-48,0)^3-(60-48)/(60-58)*MAX($F153-58,0)^3+(58-48)/(60-58)*MAX($F153-60,0)^3</f>
        <v>1</v>
      </c>
      <c r="X153">
        <f>MAX($F153-50,0)^3-(60-50)/(60-58)*MAX($F153-58,0)^3+(58-50)/(60-58)*MAX($F153-60,0)^3</f>
        <v>0</v>
      </c>
      <c r="Y153">
        <f>MAX($F153-52,0)^3-(60-52)/(60-58)*MAX($F153-58,0)^3+(58-52)/(60-58)*MAX($F153-60,0)^3</f>
        <v>0</v>
      </c>
      <c r="Z153">
        <f>MAX($F153-54,0)^3-(60-54)/(60-58)*MAX($F153-58,0)^3+(58-54)/(60-58)*MAX($F153-60,0)^3</f>
        <v>0</v>
      </c>
      <c r="AA153">
        <f>MAX($F153-56,0)^3-(60-56)/(60-58)*MAX($F153-58,0)^3+(58-56)/(60-58)*MAX($F153-60,0)^3</f>
        <v>0</v>
      </c>
      <c r="AB153">
        <f>(B153-C153*H153)^2/(C153*H153)</f>
        <v>0.72516616141575407</v>
      </c>
      <c r="AC153">
        <f>H154-H153</f>
        <v>2.9356336374797287e-05</v>
      </c>
      <c r="AD153">
        <f>AC154-AC153</f>
        <v>0.00016310910343630969</v>
      </c>
      <c r="AE153">
        <f>AD154-AD153</f>
        <v>-5.9579098621864723e-05</v>
      </c>
      <c r="AF153">
        <f>IF(ABS(AE153)*7^3&lt;H153,1,0)</f>
        <v>0</v>
      </c>
    </row>
    <row r="154">
      <c r="A154">
        <f>$A$34</f>
        <v>50</v>
      </c>
      <c r="B154">
        <f>$B$34</f>
        <v>638.08000000000004</v>
      </c>
      <c r="C154">
        <f>$C$34</f>
        <v>274339.03999999998</v>
      </c>
      <c r="D154">
        <f>B154/C154</f>
        <v>0.0023258811432743955</v>
      </c>
      <c r="F154">
        <f>A154</f>
        <v>50</v>
      </c>
      <c r="G154">
        <f>D154</f>
        <v>0.0023258811432743955</v>
      </c>
      <c r="H154">
        <f>$AL$124+$AL$125*(F154-20)+$AL$126*I154+$AL$127*J154+$AL$128*K154+$AL$129*L154+$AL$130*M154+$AL$131*N154+$AL$132*O154+$AL$133*P154+$AL$134*Q154+$AL$135*R154+$AL$136*S154+$AL$137*T154+$AL$138*U154+$AL$139*V154+$AL$140*W154+$AL$141*X154+$AL$142*Y154+$AL$143*Z154+$AL$144*AA154</f>
        <v>0.0023258811432744775</v>
      </c>
      <c r="I154">
        <f>MAX($F154-20,0)^3-(60-20)/(60-58)*MAX($F154-58,0)^3+(58-20)/(60-58)*MAX($F154-60,0)^3</f>
        <v>27000</v>
      </c>
      <c r="J154">
        <f>MAX($F154-22,0)^3-(60-22)/(60-58)*MAX($F154-58,0)^3+(58-22)/(60-58)*MAX($F154-60,0)^3</f>
        <v>21952</v>
      </c>
      <c r="K154">
        <f>MAX($F154-24,0)^3-(60-24)/(60-58)*MAX($F154-58,0)^3+(58-24)/(60-58)*MAX($F154-60,0)^3</f>
        <v>17576</v>
      </c>
      <c r="L154">
        <f>MAX($F154-26,0)^3-(60-26)/(60-58)*MAX($F154-58,0)^3+(58-26)/(60-58)*MAX($F154-60,0)^3</f>
        <v>13824</v>
      </c>
      <c r="M154">
        <f>MAX($F154-28,0)^3-(60-28)/(60-58)*MAX($F154-58,0)^3+(58-28)/(60-58)*MAX($F154-60,0)^3</f>
        <v>10648</v>
      </c>
      <c r="N154">
        <f>MAX($F154-30,0)^3-(60-30)/(60-58)*MAX($F154-58,0)^3+(58-30)/(60-58)*MAX($F154-60,0)^3</f>
        <v>8000</v>
      </c>
      <c r="O154">
        <f>MAX($F154-32,0)^3-(60-32)/(60-58)*MAX($F154-58,0)^3+(58-32)/(60-58)*MAX($F154-60,0)^3</f>
        <v>5832</v>
      </c>
      <c r="P154">
        <f>MAX($F154-34,0)^3-(60-34)/(60-58)*MAX($F154-58,0)^3+(58-34)/(60-58)*MAX($F154-60,0)^3</f>
        <v>4096</v>
      </c>
      <c r="Q154">
        <f>MAX($F154-36,0)^3-(60-36)/(60-58)*MAX($F154-58,0)^3+(58-36)/(60-58)*MAX($F154-60,0)^3</f>
        <v>2744</v>
      </c>
      <c r="R154">
        <f>MAX($F154-38,0)^3-(60-38)/(60-58)*MAX($F154-58,0)^3+(58-38)/(60-58)*MAX($F154-60,0)^3</f>
        <v>1728</v>
      </c>
      <c r="S154">
        <f>MAX($F154-40,0)^3-(60-40)/(60-58)*MAX($F154-58,0)^3+(58-40)/(60-58)*MAX($F154-60,0)^3</f>
        <v>1000</v>
      </c>
      <c r="T154">
        <f>MAX($F154-42,0)^3-(60-42)/(60-58)*MAX($F154-58,0)^3+(58-42)/(60-58)*MAX($F154-60,0)^3</f>
        <v>512</v>
      </c>
      <c r="U154">
        <f>MAX($F154-44,0)^3-(60-44)/(60-58)*MAX($F154-58,0)^3+(58-44)/(60-58)*MAX($F154-60,0)^3</f>
        <v>216</v>
      </c>
      <c r="V154">
        <f>MAX($F154-46,0)^3-(60-46)/(60-58)*MAX($F154-58,0)^3+(58-46)/(60-58)*MAX($F154-60,0)^3</f>
        <v>64</v>
      </c>
      <c r="W154">
        <f>MAX($F154-48,0)^3-(60-48)/(60-58)*MAX($F154-58,0)^3+(58-48)/(60-58)*MAX($F154-60,0)^3</f>
        <v>8</v>
      </c>
      <c r="X154">
        <f>MAX($F154-50,0)^3-(60-50)/(60-58)*MAX($F154-58,0)^3+(58-50)/(60-58)*MAX($F154-60,0)^3</f>
        <v>0</v>
      </c>
      <c r="Y154">
        <f>MAX($F154-52,0)^3-(60-52)/(60-58)*MAX($F154-58,0)^3+(58-52)/(60-58)*MAX($F154-60,0)^3</f>
        <v>0</v>
      </c>
      <c r="Z154">
        <f>MAX($F154-54,0)^3-(60-54)/(60-58)*MAX($F154-58,0)^3+(58-54)/(60-58)*MAX($F154-60,0)^3</f>
        <v>0</v>
      </c>
      <c r="AA154">
        <f>MAX($F154-56,0)^3-(60-56)/(60-58)*MAX($F154-58,0)^3+(58-56)/(60-58)*MAX($F154-60,0)^3</f>
        <v>0</v>
      </c>
      <c r="AB154">
        <f>(B154-C154*H154)^2/(C154*H154)</f>
        <v>7.9410077729594424e-25</v>
      </c>
      <c r="AC154">
        <f>H155-H154</f>
        <v>0.00019246543981110698</v>
      </c>
      <c r="AD154">
        <f>AC155-AC154</f>
        <v>0.00010353000481444496</v>
      </c>
      <c r="AE154">
        <f>AD155-AD154</f>
        <v>-0.00010543644438087973</v>
      </c>
      <c r="AF154">
        <f>IF(ABS(AE154)*7^3&lt;H154,1,0)</f>
        <v>0</v>
      </c>
    </row>
    <row r="155">
      <c r="A155">
        <f>$A$35</f>
        <v>51</v>
      </c>
      <c r="B155">
        <f>$B$35</f>
        <v>699.08000000000004</v>
      </c>
      <c r="C155">
        <f>$C$35</f>
        <v>268993.84999999998</v>
      </c>
      <c r="D155">
        <f>B155/C155</f>
        <v>0.0025988698254625527</v>
      </c>
      <c r="F155">
        <f>A155</f>
        <v>51</v>
      </c>
      <c r="G155">
        <f>D155</f>
        <v>0.0025988698254625527</v>
      </c>
      <c r="H155">
        <f>$AL$124+$AL$125*(F155-20)+$AL$126*I155+$AL$127*J155+$AL$128*K155+$AL$129*L155+$AL$130*M155+$AL$131*N155+$AL$132*O155+$AL$133*P155+$AL$134*Q155+$AL$135*R155+$AL$136*S155+$AL$137*T155+$AL$138*U155+$AL$139*V155+$AL$140*W155+$AL$141*X155+$AL$142*Y155+$AL$143*Z155+$AL$144*AA155</f>
        <v>0.0025183465830855845</v>
      </c>
      <c r="I155">
        <f>MAX($F155-20,0)^3-(60-20)/(60-58)*MAX($F155-58,0)^3+(58-20)/(60-58)*MAX($F155-60,0)^3</f>
        <v>29791</v>
      </c>
      <c r="J155">
        <f>MAX($F155-22,0)^3-(60-22)/(60-58)*MAX($F155-58,0)^3+(58-22)/(60-58)*MAX($F155-60,0)^3</f>
        <v>24389</v>
      </c>
      <c r="K155">
        <f>MAX($F155-24,0)^3-(60-24)/(60-58)*MAX($F155-58,0)^3+(58-24)/(60-58)*MAX($F155-60,0)^3</f>
        <v>19683</v>
      </c>
      <c r="L155">
        <f>MAX($F155-26,0)^3-(60-26)/(60-58)*MAX($F155-58,0)^3+(58-26)/(60-58)*MAX($F155-60,0)^3</f>
        <v>15625</v>
      </c>
      <c r="M155">
        <f>MAX($F155-28,0)^3-(60-28)/(60-58)*MAX($F155-58,0)^3+(58-28)/(60-58)*MAX($F155-60,0)^3</f>
        <v>12167</v>
      </c>
      <c r="N155">
        <f>MAX($F155-30,0)^3-(60-30)/(60-58)*MAX($F155-58,0)^3+(58-30)/(60-58)*MAX($F155-60,0)^3</f>
        <v>9261</v>
      </c>
      <c r="O155">
        <f>MAX($F155-32,0)^3-(60-32)/(60-58)*MAX($F155-58,0)^3+(58-32)/(60-58)*MAX($F155-60,0)^3</f>
        <v>6859</v>
      </c>
      <c r="P155">
        <f>MAX($F155-34,0)^3-(60-34)/(60-58)*MAX($F155-58,0)^3+(58-34)/(60-58)*MAX($F155-60,0)^3</f>
        <v>4913</v>
      </c>
      <c r="Q155">
        <f>MAX($F155-36,0)^3-(60-36)/(60-58)*MAX($F155-58,0)^3+(58-36)/(60-58)*MAX($F155-60,0)^3</f>
        <v>3375</v>
      </c>
      <c r="R155">
        <f>MAX($F155-38,0)^3-(60-38)/(60-58)*MAX($F155-58,0)^3+(58-38)/(60-58)*MAX($F155-60,0)^3</f>
        <v>2197</v>
      </c>
      <c r="S155">
        <f>MAX($F155-40,0)^3-(60-40)/(60-58)*MAX($F155-58,0)^3+(58-40)/(60-58)*MAX($F155-60,0)^3</f>
        <v>1331</v>
      </c>
      <c r="T155">
        <f>MAX($F155-42,0)^3-(60-42)/(60-58)*MAX($F155-58,0)^3+(58-42)/(60-58)*MAX($F155-60,0)^3</f>
        <v>729</v>
      </c>
      <c r="U155">
        <f>MAX($F155-44,0)^3-(60-44)/(60-58)*MAX($F155-58,0)^3+(58-44)/(60-58)*MAX($F155-60,0)^3</f>
        <v>343</v>
      </c>
      <c r="V155">
        <f>MAX($F155-46,0)^3-(60-46)/(60-58)*MAX($F155-58,0)^3+(58-46)/(60-58)*MAX($F155-60,0)^3</f>
        <v>125</v>
      </c>
      <c r="W155">
        <f>MAX($F155-48,0)^3-(60-48)/(60-58)*MAX($F155-58,0)^3+(58-48)/(60-58)*MAX($F155-60,0)^3</f>
        <v>27</v>
      </c>
      <c r="X155">
        <f>MAX($F155-50,0)^3-(60-50)/(60-58)*MAX($F155-58,0)^3+(58-50)/(60-58)*MAX($F155-60,0)^3</f>
        <v>1</v>
      </c>
      <c r="Y155">
        <f>MAX($F155-52,0)^3-(60-52)/(60-58)*MAX($F155-58,0)^3+(58-52)/(60-58)*MAX($F155-60,0)^3</f>
        <v>0</v>
      </c>
      <c r="Z155">
        <f>MAX($F155-54,0)^3-(60-54)/(60-58)*MAX($F155-58,0)^3+(58-54)/(60-58)*MAX($F155-60,0)^3</f>
        <v>0</v>
      </c>
      <c r="AA155">
        <f>MAX($F155-56,0)^3-(60-56)/(60-58)*MAX($F155-58,0)^3+(58-56)/(60-58)*MAX($F155-60,0)^3</f>
        <v>0</v>
      </c>
      <c r="AB155">
        <f>(B155-C155*H155)^2/(C155*H155)</f>
        <v>0.69257906539965464</v>
      </c>
      <c r="AC155">
        <f>H156-H155</f>
        <v>0.00029599544462555194</v>
      </c>
      <c r="AD155">
        <f>AC156-AC155</f>
        <v>-1.90643956643477e-06</v>
      </c>
      <c r="AE155">
        <f>AD156-AD155</f>
        <v>-3.8401488889894253e-05</v>
      </c>
      <c r="AF155">
        <f>IF(ABS(AE155)*7^3&lt;H155,1,0)</f>
        <v>0</v>
      </c>
    </row>
    <row r="156">
      <c r="A156">
        <f>$A$36</f>
        <v>52</v>
      </c>
      <c r="B156">
        <f>$B$36</f>
        <v>747.09000000000003</v>
      </c>
      <c r="C156">
        <f>$C$36</f>
        <v>265458.14000000001</v>
      </c>
      <c r="D156">
        <f>B156/C156</f>
        <v>0.0028143420277110358</v>
      </c>
      <c r="F156">
        <f>A156</f>
        <v>52</v>
      </c>
      <c r="G156">
        <f>D156</f>
        <v>0.0028143420277110358</v>
      </c>
      <c r="H156">
        <f>$AL$124+$AL$125*(F156-20)+$AL$126*I156+$AL$127*J156+$AL$128*K156+$AL$129*L156+$AL$130*M156+$AL$131*N156+$AL$132*O156+$AL$133*P156+$AL$134*Q156+$AL$135*R156+$AL$136*S156+$AL$137*T156+$AL$138*U156+$AL$139*V156+$AL$140*W156+$AL$141*X156+$AL$142*Y156+$AL$143*Z156+$AL$144*AA156</f>
        <v>0.0028143420277111364</v>
      </c>
      <c r="I156">
        <f>MAX($F156-20,0)^3-(60-20)/(60-58)*MAX($F156-58,0)^3+(58-20)/(60-58)*MAX($F156-60,0)^3</f>
        <v>32768</v>
      </c>
      <c r="J156">
        <f>MAX($F156-22,0)^3-(60-22)/(60-58)*MAX($F156-58,0)^3+(58-22)/(60-58)*MAX($F156-60,0)^3</f>
        <v>27000</v>
      </c>
      <c r="K156">
        <f>MAX($F156-24,0)^3-(60-24)/(60-58)*MAX($F156-58,0)^3+(58-24)/(60-58)*MAX($F156-60,0)^3</f>
        <v>21952</v>
      </c>
      <c r="L156">
        <f>MAX($F156-26,0)^3-(60-26)/(60-58)*MAX($F156-58,0)^3+(58-26)/(60-58)*MAX($F156-60,0)^3</f>
        <v>17576</v>
      </c>
      <c r="M156">
        <f>MAX($F156-28,0)^3-(60-28)/(60-58)*MAX($F156-58,0)^3+(58-28)/(60-58)*MAX($F156-60,0)^3</f>
        <v>13824</v>
      </c>
      <c r="N156">
        <f>MAX($F156-30,0)^3-(60-30)/(60-58)*MAX($F156-58,0)^3+(58-30)/(60-58)*MAX($F156-60,0)^3</f>
        <v>10648</v>
      </c>
      <c r="O156">
        <f>MAX($F156-32,0)^3-(60-32)/(60-58)*MAX($F156-58,0)^3+(58-32)/(60-58)*MAX($F156-60,0)^3</f>
        <v>8000</v>
      </c>
      <c r="P156">
        <f>MAX($F156-34,0)^3-(60-34)/(60-58)*MAX($F156-58,0)^3+(58-34)/(60-58)*MAX($F156-60,0)^3</f>
        <v>5832</v>
      </c>
      <c r="Q156">
        <f>MAX($F156-36,0)^3-(60-36)/(60-58)*MAX($F156-58,0)^3+(58-36)/(60-58)*MAX($F156-60,0)^3</f>
        <v>4096</v>
      </c>
      <c r="R156">
        <f>MAX($F156-38,0)^3-(60-38)/(60-58)*MAX($F156-58,0)^3+(58-38)/(60-58)*MAX($F156-60,0)^3</f>
        <v>2744</v>
      </c>
      <c r="S156">
        <f>MAX($F156-40,0)^3-(60-40)/(60-58)*MAX($F156-58,0)^3+(58-40)/(60-58)*MAX($F156-60,0)^3</f>
        <v>1728</v>
      </c>
      <c r="T156">
        <f>MAX($F156-42,0)^3-(60-42)/(60-58)*MAX($F156-58,0)^3+(58-42)/(60-58)*MAX($F156-60,0)^3</f>
        <v>1000</v>
      </c>
      <c r="U156">
        <f>MAX($F156-44,0)^3-(60-44)/(60-58)*MAX($F156-58,0)^3+(58-44)/(60-58)*MAX($F156-60,0)^3</f>
        <v>512</v>
      </c>
      <c r="V156">
        <f>MAX($F156-46,0)^3-(60-46)/(60-58)*MAX($F156-58,0)^3+(58-46)/(60-58)*MAX($F156-60,0)^3</f>
        <v>216</v>
      </c>
      <c r="W156">
        <f>MAX($F156-48,0)^3-(60-48)/(60-58)*MAX($F156-58,0)^3+(58-48)/(60-58)*MAX($F156-60,0)^3</f>
        <v>64</v>
      </c>
      <c r="X156">
        <f>MAX($F156-50,0)^3-(60-50)/(60-58)*MAX($F156-58,0)^3+(58-50)/(60-58)*MAX($F156-60,0)^3</f>
        <v>8</v>
      </c>
      <c r="Y156">
        <f>MAX($F156-52,0)^3-(60-52)/(60-58)*MAX($F156-58,0)^3+(58-52)/(60-58)*MAX($F156-60,0)^3</f>
        <v>0</v>
      </c>
      <c r="Z156">
        <f>MAX($F156-54,0)^3-(60-54)/(60-58)*MAX($F156-58,0)^3+(58-54)/(60-58)*MAX($F156-60,0)^3</f>
        <v>0</v>
      </c>
      <c r="AA156">
        <f>MAX($F156-56,0)^3-(60-56)/(60-58)*MAX($F156-58,0)^3+(58-56)/(60-58)*MAX($F156-60,0)^3</f>
        <v>0</v>
      </c>
      <c r="AB156">
        <f>(B156-C156*H156)^2/(C156*H156)</f>
        <v>9.5539546206446258e-25</v>
      </c>
      <c r="AC156">
        <f>H157-H156</f>
        <v>0.00029408900505911717</v>
      </c>
      <c r="AD156">
        <f>AC157-AC156</f>
        <v>-4.0307928456329023e-05</v>
      </c>
      <c r="AE156">
        <f>AD157-AD156</f>
        <v>6.9303900327444268e-06</v>
      </c>
      <c r="AF156">
        <f>IF(ABS(AE156)*7^3&lt;H156,1,0)</f>
        <v>1</v>
      </c>
    </row>
    <row r="157">
      <c r="A157">
        <f>$A$37</f>
        <v>53</v>
      </c>
      <c r="B157">
        <f>$B$37</f>
        <v>840.10000000000002</v>
      </c>
      <c r="C157">
        <f>$C$37</f>
        <v>261193.07000000001</v>
      </c>
      <c r="D157">
        <f>B157/C157</f>
        <v>0.0032163946769338098</v>
      </c>
      <c r="F157">
        <f>A157</f>
        <v>53</v>
      </c>
      <c r="G157">
        <f>D157</f>
        <v>0.0032163946769338098</v>
      </c>
      <c r="H157">
        <f>$AL$124+$AL$125*(F157-20)+$AL$126*I157+$AL$127*J157+$AL$128*K157+$AL$129*L157+$AL$130*M157+$AL$131*N157+$AL$132*O157+$AL$133*P157+$AL$134*Q157+$AL$135*R157+$AL$136*S157+$AL$137*T157+$AL$138*U157+$AL$139*V157+$AL$140*W157+$AL$141*X157+$AL$142*Y157+$AL$143*Z157+$AL$144*AA157</f>
        <v>0.0031084310327702536</v>
      </c>
      <c r="I157">
        <f>MAX($F157-20,0)^3-(60-20)/(60-58)*MAX($F157-58,0)^3+(58-20)/(60-58)*MAX($F157-60,0)^3</f>
        <v>35937</v>
      </c>
      <c r="J157">
        <f>MAX($F157-22,0)^3-(60-22)/(60-58)*MAX($F157-58,0)^3+(58-22)/(60-58)*MAX($F157-60,0)^3</f>
        <v>29791</v>
      </c>
      <c r="K157">
        <f>MAX($F157-24,0)^3-(60-24)/(60-58)*MAX($F157-58,0)^3+(58-24)/(60-58)*MAX($F157-60,0)^3</f>
        <v>24389</v>
      </c>
      <c r="L157">
        <f>MAX($F157-26,0)^3-(60-26)/(60-58)*MAX($F157-58,0)^3+(58-26)/(60-58)*MAX($F157-60,0)^3</f>
        <v>19683</v>
      </c>
      <c r="M157">
        <f>MAX($F157-28,0)^3-(60-28)/(60-58)*MAX($F157-58,0)^3+(58-28)/(60-58)*MAX($F157-60,0)^3</f>
        <v>15625</v>
      </c>
      <c r="N157">
        <f>MAX($F157-30,0)^3-(60-30)/(60-58)*MAX($F157-58,0)^3+(58-30)/(60-58)*MAX($F157-60,0)^3</f>
        <v>12167</v>
      </c>
      <c r="O157">
        <f>MAX($F157-32,0)^3-(60-32)/(60-58)*MAX($F157-58,0)^3+(58-32)/(60-58)*MAX($F157-60,0)^3</f>
        <v>9261</v>
      </c>
      <c r="P157">
        <f>MAX($F157-34,0)^3-(60-34)/(60-58)*MAX($F157-58,0)^3+(58-34)/(60-58)*MAX($F157-60,0)^3</f>
        <v>6859</v>
      </c>
      <c r="Q157">
        <f>MAX($F157-36,0)^3-(60-36)/(60-58)*MAX($F157-58,0)^3+(58-36)/(60-58)*MAX($F157-60,0)^3</f>
        <v>4913</v>
      </c>
      <c r="R157">
        <f>MAX($F157-38,0)^3-(60-38)/(60-58)*MAX($F157-58,0)^3+(58-38)/(60-58)*MAX($F157-60,0)^3</f>
        <v>3375</v>
      </c>
      <c r="S157">
        <f>MAX($F157-40,0)^3-(60-40)/(60-58)*MAX($F157-58,0)^3+(58-40)/(60-58)*MAX($F157-60,0)^3</f>
        <v>2197</v>
      </c>
      <c r="T157">
        <f>MAX($F157-42,0)^3-(60-42)/(60-58)*MAX($F157-58,0)^3+(58-42)/(60-58)*MAX($F157-60,0)^3</f>
        <v>1331</v>
      </c>
      <c r="U157">
        <f>MAX($F157-44,0)^3-(60-44)/(60-58)*MAX($F157-58,0)^3+(58-44)/(60-58)*MAX($F157-60,0)^3</f>
        <v>729</v>
      </c>
      <c r="V157">
        <f>MAX($F157-46,0)^3-(60-46)/(60-58)*MAX($F157-58,0)^3+(58-46)/(60-58)*MAX($F157-60,0)^3</f>
        <v>343</v>
      </c>
      <c r="W157">
        <f>MAX($F157-48,0)^3-(60-48)/(60-58)*MAX($F157-58,0)^3+(58-48)/(60-58)*MAX($F157-60,0)^3</f>
        <v>125</v>
      </c>
      <c r="X157">
        <f>MAX($F157-50,0)^3-(60-50)/(60-58)*MAX($F157-58,0)^3+(58-50)/(60-58)*MAX($F157-60,0)^3</f>
        <v>27</v>
      </c>
      <c r="Y157">
        <f>MAX($F157-52,0)^3-(60-52)/(60-58)*MAX($F157-58,0)^3+(58-52)/(60-58)*MAX($F157-60,0)^3</f>
        <v>1</v>
      </c>
      <c r="Z157">
        <f>MAX($F157-54,0)^3-(60-54)/(60-58)*MAX($F157-58,0)^3+(58-54)/(60-58)*MAX($F157-60,0)^3</f>
        <v>0</v>
      </c>
      <c r="AA157">
        <f>MAX($F157-56,0)^3-(60-56)/(60-58)*MAX($F157-58,0)^3+(58-56)/(60-58)*MAX($F157-60,0)^3</f>
        <v>0</v>
      </c>
      <c r="AB157">
        <f>(B157-C157*H157)^2/(C157*H157)</f>
        <v>0.97943469513321602</v>
      </c>
      <c r="AC157">
        <f>H158-H157</f>
        <v>0.00025378107660278815</v>
      </c>
      <c r="AD157">
        <f>AC158-AC157</f>
        <v>-3.3377538423584596e-05</v>
      </c>
      <c r="AE157">
        <f>AD158-AD157</f>
        <v>0.00012122295022676255</v>
      </c>
      <c r="AF157">
        <f>IF(ABS(AE157)*7^3&lt;H157,1,0)</f>
        <v>0</v>
      </c>
    </row>
    <row r="158">
      <c r="A158">
        <f>$A$38</f>
        <v>54</v>
      </c>
      <c r="B158">
        <f>$B$38</f>
        <v>865.10000000000002</v>
      </c>
      <c r="C158">
        <f>$C$38</f>
        <v>257300.84</v>
      </c>
      <c r="D158">
        <f>B158/C158</f>
        <v>0.0033622121093736033</v>
      </c>
      <c r="F158">
        <f>A158</f>
        <v>54</v>
      </c>
      <c r="G158">
        <f>D158</f>
        <v>0.0033622121093736033</v>
      </c>
      <c r="H158">
        <f>$AL$124+$AL$125*(F158-20)+$AL$126*I158+$AL$127*J158+$AL$128*K158+$AL$129*L158+$AL$130*M158+$AL$131*N158+$AL$132*O158+$AL$133*P158+$AL$134*Q158+$AL$135*R158+$AL$136*S158+$AL$137*T158+$AL$138*U158+$AL$139*V158+$AL$140*W158+$AL$141*X158+$AL$142*Y158+$AL$143*Z158+$AL$144*AA158</f>
        <v>0.0033622121093730417</v>
      </c>
      <c r="I158">
        <f>MAX($F158-20,0)^3-(60-20)/(60-58)*MAX($F158-58,0)^3+(58-20)/(60-58)*MAX($F158-60,0)^3</f>
        <v>39304</v>
      </c>
      <c r="J158">
        <f>MAX($F158-22,0)^3-(60-22)/(60-58)*MAX($F158-58,0)^3+(58-22)/(60-58)*MAX($F158-60,0)^3</f>
        <v>32768</v>
      </c>
      <c r="K158">
        <f>MAX($F158-24,0)^3-(60-24)/(60-58)*MAX($F158-58,0)^3+(58-24)/(60-58)*MAX($F158-60,0)^3</f>
        <v>27000</v>
      </c>
      <c r="L158">
        <f>MAX($F158-26,0)^3-(60-26)/(60-58)*MAX($F158-58,0)^3+(58-26)/(60-58)*MAX($F158-60,0)^3</f>
        <v>21952</v>
      </c>
      <c r="M158">
        <f>MAX($F158-28,0)^3-(60-28)/(60-58)*MAX($F158-58,0)^3+(58-28)/(60-58)*MAX($F158-60,0)^3</f>
        <v>17576</v>
      </c>
      <c r="N158">
        <f>MAX($F158-30,0)^3-(60-30)/(60-58)*MAX($F158-58,0)^3+(58-30)/(60-58)*MAX($F158-60,0)^3</f>
        <v>13824</v>
      </c>
      <c r="O158">
        <f>MAX($F158-32,0)^3-(60-32)/(60-58)*MAX($F158-58,0)^3+(58-32)/(60-58)*MAX($F158-60,0)^3</f>
        <v>10648</v>
      </c>
      <c r="P158">
        <f>MAX($F158-34,0)^3-(60-34)/(60-58)*MAX($F158-58,0)^3+(58-34)/(60-58)*MAX($F158-60,0)^3</f>
        <v>8000</v>
      </c>
      <c r="Q158">
        <f>MAX($F158-36,0)^3-(60-36)/(60-58)*MAX($F158-58,0)^3+(58-36)/(60-58)*MAX($F158-60,0)^3</f>
        <v>5832</v>
      </c>
      <c r="R158">
        <f>MAX($F158-38,0)^3-(60-38)/(60-58)*MAX($F158-58,0)^3+(58-38)/(60-58)*MAX($F158-60,0)^3</f>
        <v>4096</v>
      </c>
      <c r="S158">
        <f>MAX($F158-40,0)^3-(60-40)/(60-58)*MAX($F158-58,0)^3+(58-40)/(60-58)*MAX($F158-60,0)^3</f>
        <v>2744</v>
      </c>
      <c r="T158">
        <f>MAX($F158-42,0)^3-(60-42)/(60-58)*MAX($F158-58,0)^3+(58-42)/(60-58)*MAX($F158-60,0)^3</f>
        <v>1728</v>
      </c>
      <c r="U158">
        <f>MAX($F158-44,0)^3-(60-44)/(60-58)*MAX($F158-58,0)^3+(58-44)/(60-58)*MAX($F158-60,0)^3</f>
        <v>1000</v>
      </c>
      <c r="V158">
        <f>MAX($F158-46,0)^3-(60-46)/(60-58)*MAX($F158-58,0)^3+(58-46)/(60-58)*MAX($F158-60,0)^3</f>
        <v>512</v>
      </c>
      <c r="W158">
        <f>MAX($F158-48,0)^3-(60-48)/(60-58)*MAX($F158-58,0)^3+(58-48)/(60-58)*MAX($F158-60,0)^3</f>
        <v>216</v>
      </c>
      <c r="X158">
        <f>MAX($F158-50,0)^3-(60-50)/(60-58)*MAX($F158-58,0)^3+(58-50)/(60-58)*MAX($F158-60,0)^3</f>
        <v>64</v>
      </c>
      <c r="Y158">
        <f>MAX($F158-52,0)^3-(60-52)/(60-58)*MAX($F158-58,0)^3+(58-52)/(60-58)*MAX($F158-60,0)^3</f>
        <v>8</v>
      </c>
      <c r="Z158">
        <f>MAX($F158-54,0)^3-(60-54)/(60-58)*MAX($F158-58,0)^3+(58-54)/(60-58)*MAX($F158-60,0)^3</f>
        <v>0</v>
      </c>
      <c r="AA158">
        <f>MAX($F158-56,0)^3-(60-56)/(60-58)*MAX($F158-58,0)^3+(58-56)/(60-58)*MAX($F158-60,0)^3</f>
        <v>0</v>
      </c>
      <c r="AB158">
        <f>(B158-C158*H158)^2/(C158*H158)</f>
        <v>2.413488100948407e-23</v>
      </c>
      <c r="AC158">
        <f>H159-H158</f>
        <v>0.00022040353817920355</v>
      </c>
      <c r="AD158">
        <f>AC159-AC158</f>
        <v>8.7845411803177953e-05</v>
      </c>
      <c r="AE158">
        <f>AD159-AD158</f>
        <v>8.9096555966265527e-05</v>
      </c>
      <c r="AF158">
        <f>IF(ABS(AE158)*7^3&lt;H158,1,0)</f>
        <v>0</v>
      </c>
    </row>
    <row r="159">
      <c r="A159">
        <f>$A$39</f>
        <v>55</v>
      </c>
      <c r="B159">
        <f>$B$39</f>
        <v>979.11000000000001</v>
      </c>
      <c r="C159">
        <f>$C$39</f>
        <v>253460.04000000001</v>
      </c>
      <c r="D159">
        <f>B159/C159</f>
        <v>0.0038629757968948477</v>
      </c>
      <c r="F159">
        <f>A159</f>
        <v>55</v>
      </c>
      <c r="G159">
        <f>D159</f>
        <v>0.0038629757968948477</v>
      </c>
      <c r="H159">
        <f>$AL$124+$AL$125*(F159-20)+$AL$126*I159+$AL$127*J159+$AL$128*K159+$AL$129*L159+$AL$130*M159+$AL$131*N159+$AL$132*O159+$AL$133*P159+$AL$134*Q159+$AL$135*R159+$AL$136*S159+$AL$137*T159+$AL$138*U159+$AL$139*V159+$AL$140*W159+$AL$141*X159+$AL$142*Y159+$AL$143*Z159+$AL$144*AA159</f>
        <v>0.0035826156475522453</v>
      </c>
      <c r="I159">
        <f>MAX($F159-20,0)^3-(60-20)/(60-58)*MAX($F159-58,0)^3+(58-20)/(60-58)*MAX($F159-60,0)^3</f>
        <v>42875</v>
      </c>
      <c r="J159">
        <f>MAX($F159-22,0)^3-(60-22)/(60-58)*MAX($F159-58,0)^3+(58-22)/(60-58)*MAX($F159-60,0)^3</f>
        <v>35937</v>
      </c>
      <c r="K159">
        <f>MAX($F159-24,0)^3-(60-24)/(60-58)*MAX($F159-58,0)^3+(58-24)/(60-58)*MAX($F159-60,0)^3</f>
        <v>29791</v>
      </c>
      <c r="L159">
        <f>MAX($F159-26,0)^3-(60-26)/(60-58)*MAX($F159-58,0)^3+(58-26)/(60-58)*MAX($F159-60,0)^3</f>
        <v>24389</v>
      </c>
      <c r="M159">
        <f>MAX($F159-28,0)^3-(60-28)/(60-58)*MAX($F159-58,0)^3+(58-28)/(60-58)*MAX($F159-60,0)^3</f>
        <v>19683</v>
      </c>
      <c r="N159">
        <f>MAX($F159-30,0)^3-(60-30)/(60-58)*MAX($F159-58,0)^3+(58-30)/(60-58)*MAX($F159-60,0)^3</f>
        <v>15625</v>
      </c>
      <c r="O159">
        <f>MAX($F159-32,0)^3-(60-32)/(60-58)*MAX($F159-58,0)^3+(58-32)/(60-58)*MAX($F159-60,0)^3</f>
        <v>12167</v>
      </c>
      <c r="P159">
        <f>MAX($F159-34,0)^3-(60-34)/(60-58)*MAX($F159-58,0)^3+(58-34)/(60-58)*MAX($F159-60,0)^3</f>
        <v>9261</v>
      </c>
      <c r="Q159">
        <f>MAX($F159-36,0)^3-(60-36)/(60-58)*MAX($F159-58,0)^3+(58-36)/(60-58)*MAX($F159-60,0)^3</f>
        <v>6859</v>
      </c>
      <c r="R159">
        <f>MAX($F159-38,0)^3-(60-38)/(60-58)*MAX($F159-58,0)^3+(58-38)/(60-58)*MAX($F159-60,0)^3</f>
        <v>4913</v>
      </c>
      <c r="S159">
        <f>MAX($F159-40,0)^3-(60-40)/(60-58)*MAX($F159-58,0)^3+(58-40)/(60-58)*MAX($F159-60,0)^3</f>
        <v>3375</v>
      </c>
      <c r="T159">
        <f>MAX($F159-42,0)^3-(60-42)/(60-58)*MAX($F159-58,0)^3+(58-42)/(60-58)*MAX($F159-60,0)^3</f>
        <v>2197</v>
      </c>
      <c r="U159">
        <f>MAX($F159-44,0)^3-(60-44)/(60-58)*MAX($F159-58,0)^3+(58-44)/(60-58)*MAX($F159-60,0)^3</f>
        <v>1331</v>
      </c>
      <c r="V159">
        <f>MAX($F159-46,0)^3-(60-46)/(60-58)*MAX($F159-58,0)^3+(58-46)/(60-58)*MAX($F159-60,0)^3</f>
        <v>729</v>
      </c>
      <c r="W159">
        <f>MAX($F159-48,0)^3-(60-48)/(60-58)*MAX($F159-58,0)^3+(58-48)/(60-58)*MAX($F159-60,0)^3</f>
        <v>343</v>
      </c>
      <c r="X159">
        <f>MAX($F159-50,0)^3-(60-50)/(60-58)*MAX($F159-58,0)^3+(58-50)/(60-58)*MAX($F159-60,0)^3</f>
        <v>125</v>
      </c>
      <c r="Y159">
        <f>MAX($F159-52,0)^3-(60-52)/(60-58)*MAX($F159-58,0)^3+(58-52)/(60-58)*MAX($F159-60,0)^3</f>
        <v>27</v>
      </c>
      <c r="Z159">
        <f>MAX($F159-54,0)^3-(60-54)/(60-58)*MAX($F159-58,0)^3+(58-54)/(60-58)*MAX($F159-60,0)^3</f>
        <v>1</v>
      </c>
      <c r="AA159">
        <f>MAX($F159-56,0)^3-(60-56)/(60-58)*MAX($F159-58,0)^3+(58-56)/(60-58)*MAX($F159-60,0)^3</f>
        <v>0</v>
      </c>
      <c r="AB159">
        <f>(B159-C159*H159)^2/(C159*H159)</f>
        <v>5.5608585215358186</v>
      </c>
      <c r="AC159">
        <f>H160-H159</f>
        <v>0.0003082489499823815</v>
      </c>
      <c r="AD159">
        <f>AC160-AC159</f>
        <v>0.00017694196776944348</v>
      </c>
      <c r="AE159">
        <f>AD160-AD159</f>
        <v>-0.00015370158129283506</v>
      </c>
      <c r="AF159">
        <f>IF(ABS(AE159)*7^3&lt;H159,1,0)</f>
        <v>0</v>
      </c>
    </row>
    <row r="160">
      <c r="A160">
        <f>$A$40</f>
        <v>56</v>
      </c>
      <c r="B160">
        <f>$B$40</f>
        <v>971.12</v>
      </c>
      <c r="C160">
        <f>$C$40</f>
        <v>249589.76999999999</v>
      </c>
      <c r="D160">
        <f>B160/C160</f>
        <v>0.0038908645975353879</v>
      </c>
      <c r="F160">
        <f>A160</f>
        <v>56</v>
      </c>
      <c r="G160">
        <f>D160</f>
        <v>0.0038908645975353879</v>
      </c>
      <c r="H160">
        <f>$AL$124+$AL$125*(F160-20)+$AL$126*I160+$AL$127*J160+$AL$128*K160+$AL$129*L160+$AL$130*M160+$AL$131*N160+$AL$132*O160+$AL$133*P160+$AL$134*Q160+$AL$135*R160+$AL$136*S160+$AL$137*T160+$AL$138*U160+$AL$139*V160+$AL$140*W160+$AL$141*X160+$AL$142*Y160+$AL$143*Z160+$AL$144*AA160</f>
        <v>0.0038908645975346268</v>
      </c>
      <c r="I160">
        <f>MAX($F160-20,0)^3-(60-20)/(60-58)*MAX($F160-58,0)^3+(58-20)/(60-58)*MAX($F160-60,0)^3</f>
        <v>46656</v>
      </c>
      <c r="J160">
        <f>MAX($F160-22,0)^3-(60-22)/(60-58)*MAX($F160-58,0)^3+(58-22)/(60-58)*MAX($F160-60,0)^3</f>
        <v>39304</v>
      </c>
      <c r="K160">
        <f>MAX($F160-24,0)^3-(60-24)/(60-58)*MAX($F160-58,0)^3+(58-24)/(60-58)*MAX($F160-60,0)^3</f>
        <v>32768</v>
      </c>
      <c r="L160">
        <f>MAX($F160-26,0)^3-(60-26)/(60-58)*MAX($F160-58,0)^3+(58-26)/(60-58)*MAX($F160-60,0)^3</f>
        <v>27000</v>
      </c>
      <c r="M160">
        <f>MAX($F160-28,0)^3-(60-28)/(60-58)*MAX($F160-58,0)^3+(58-28)/(60-58)*MAX($F160-60,0)^3</f>
        <v>21952</v>
      </c>
      <c r="N160">
        <f>MAX($F160-30,0)^3-(60-30)/(60-58)*MAX($F160-58,0)^3+(58-30)/(60-58)*MAX($F160-60,0)^3</f>
        <v>17576</v>
      </c>
      <c r="O160">
        <f>MAX($F160-32,0)^3-(60-32)/(60-58)*MAX($F160-58,0)^3+(58-32)/(60-58)*MAX($F160-60,0)^3</f>
        <v>13824</v>
      </c>
      <c r="P160">
        <f>MAX($F160-34,0)^3-(60-34)/(60-58)*MAX($F160-58,0)^3+(58-34)/(60-58)*MAX($F160-60,0)^3</f>
        <v>10648</v>
      </c>
      <c r="Q160">
        <f>MAX($F160-36,0)^3-(60-36)/(60-58)*MAX($F160-58,0)^3+(58-36)/(60-58)*MAX($F160-60,0)^3</f>
        <v>8000</v>
      </c>
      <c r="R160">
        <f>MAX($F160-38,0)^3-(60-38)/(60-58)*MAX($F160-58,0)^3+(58-38)/(60-58)*MAX($F160-60,0)^3</f>
        <v>5832</v>
      </c>
      <c r="S160">
        <f>MAX($F160-40,0)^3-(60-40)/(60-58)*MAX($F160-58,0)^3+(58-40)/(60-58)*MAX($F160-60,0)^3</f>
        <v>4096</v>
      </c>
      <c r="T160">
        <f>MAX($F160-42,0)^3-(60-42)/(60-58)*MAX($F160-58,0)^3+(58-42)/(60-58)*MAX($F160-60,0)^3</f>
        <v>2744</v>
      </c>
      <c r="U160">
        <f>MAX($F160-44,0)^3-(60-44)/(60-58)*MAX($F160-58,0)^3+(58-44)/(60-58)*MAX($F160-60,0)^3</f>
        <v>1728</v>
      </c>
      <c r="V160">
        <f>MAX($F160-46,0)^3-(60-46)/(60-58)*MAX($F160-58,0)^3+(58-46)/(60-58)*MAX($F160-60,0)^3</f>
        <v>1000</v>
      </c>
      <c r="W160">
        <f>MAX($F160-48,0)^3-(60-48)/(60-58)*MAX($F160-58,0)^3+(58-48)/(60-58)*MAX($F160-60,0)^3</f>
        <v>512</v>
      </c>
      <c r="X160">
        <f>MAX($F160-50,0)^3-(60-50)/(60-58)*MAX($F160-58,0)^3+(58-50)/(60-58)*MAX($F160-60,0)^3</f>
        <v>216</v>
      </c>
      <c r="Y160">
        <f>MAX($F160-52,0)^3-(60-52)/(60-58)*MAX($F160-58,0)^3+(58-52)/(60-58)*MAX($F160-60,0)^3</f>
        <v>64</v>
      </c>
      <c r="Z160">
        <f>MAX($F160-54,0)^3-(60-54)/(60-58)*MAX($F160-58,0)^3+(58-54)/(60-58)*MAX($F160-60,0)^3</f>
        <v>8</v>
      </c>
      <c r="AA160">
        <f>MAX($F160-56,0)^3-(60-56)/(60-58)*MAX($F160-58,0)^3+(58-56)/(60-58)*MAX($F160-60,0)^3</f>
        <v>0</v>
      </c>
      <c r="AB160">
        <f>(B160-C160*H160)^2/(C160*H160)</f>
        <v>3.7162110835557952e-23</v>
      </c>
      <c r="AC160">
        <f>H161-H160</f>
        <v>0.00048519091775182498</v>
      </c>
      <c r="AD160">
        <f>AC161-AC160</f>
        <v>2.3240386476608421e-05</v>
      </c>
      <c r="AE160">
        <f>AD161-AD160</f>
        <v>-0.00016273753557690274</v>
      </c>
      <c r="AF160">
        <f>IF(ABS(AE160)*7^3&lt;H160,1,0)</f>
        <v>0</v>
      </c>
    </row>
    <row r="161">
      <c r="A161">
        <f>$A$41</f>
        <v>57</v>
      </c>
      <c r="B161">
        <f>$B$41</f>
        <v>1046.1300000000001</v>
      </c>
      <c r="C161">
        <f>$C$41</f>
        <v>250641.09</v>
      </c>
      <c r="D161">
        <f>B161/C161</f>
        <v>0.0041738168310710751</v>
      </c>
      <c r="F161">
        <f>A161</f>
        <v>57</v>
      </c>
      <c r="G161">
        <f>D161</f>
        <v>0.0041738168310710751</v>
      </c>
      <c r="H161">
        <f>$AL$124+$AL$125*(F161-20)+$AL$126*I161+$AL$127*J161+$AL$128*K161+$AL$129*L161+$AL$130*M161+$AL$131*N161+$AL$132*O161+$AL$133*P161+$AL$134*Q161+$AL$135*R161+$AL$136*S161+$AL$137*T161+$AL$138*U161+$AL$139*V161+$AL$140*W161+$AL$141*X161+$AL$142*Y161+$AL$143*Z161+$AL$144*AA161</f>
        <v>0.0043760555152864518</v>
      </c>
      <c r="I161">
        <f>MAX($F161-20,0)^3-(60-20)/(60-58)*MAX($F161-58,0)^3+(58-20)/(60-58)*MAX($F161-60,0)^3</f>
        <v>50653</v>
      </c>
      <c r="J161">
        <f>MAX($F161-22,0)^3-(60-22)/(60-58)*MAX($F161-58,0)^3+(58-22)/(60-58)*MAX($F161-60,0)^3</f>
        <v>42875</v>
      </c>
      <c r="K161">
        <f>MAX($F161-24,0)^3-(60-24)/(60-58)*MAX($F161-58,0)^3+(58-24)/(60-58)*MAX($F161-60,0)^3</f>
        <v>35937</v>
      </c>
      <c r="L161">
        <f>MAX($F161-26,0)^3-(60-26)/(60-58)*MAX($F161-58,0)^3+(58-26)/(60-58)*MAX($F161-60,0)^3</f>
        <v>29791</v>
      </c>
      <c r="M161">
        <f>MAX($F161-28,0)^3-(60-28)/(60-58)*MAX($F161-58,0)^3+(58-28)/(60-58)*MAX($F161-60,0)^3</f>
        <v>24389</v>
      </c>
      <c r="N161">
        <f>MAX($F161-30,0)^3-(60-30)/(60-58)*MAX($F161-58,0)^3+(58-30)/(60-58)*MAX($F161-60,0)^3</f>
        <v>19683</v>
      </c>
      <c r="O161">
        <f>MAX($F161-32,0)^3-(60-32)/(60-58)*MAX($F161-58,0)^3+(58-32)/(60-58)*MAX($F161-60,0)^3</f>
        <v>15625</v>
      </c>
      <c r="P161">
        <f>MAX($F161-34,0)^3-(60-34)/(60-58)*MAX($F161-58,0)^3+(58-34)/(60-58)*MAX($F161-60,0)^3</f>
        <v>12167</v>
      </c>
      <c r="Q161">
        <f>MAX($F161-36,0)^3-(60-36)/(60-58)*MAX($F161-58,0)^3+(58-36)/(60-58)*MAX($F161-60,0)^3</f>
        <v>9261</v>
      </c>
      <c r="R161">
        <f>MAX($F161-38,0)^3-(60-38)/(60-58)*MAX($F161-58,0)^3+(58-38)/(60-58)*MAX($F161-60,0)^3</f>
        <v>6859</v>
      </c>
      <c r="S161">
        <f>MAX($F161-40,0)^3-(60-40)/(60-58)*MAX($F161-58,0)^3+(58-40)/(60-58)*MAX($F161-60,0)^3</f>
        <v>4913</v>
      </c>
      <c r="T161">
        <f>MAX($F161-42,0)^3-(60-42)/(60-58)*MAX($F161-58,0)^3+(58-42)/(60-58)*MAX($F161-60,0)^3</f>
        <v>3375</v>
      </c>
      <c r="U161">
        <f>MAX($F161-44,0)^3-(60-44)/(60-58)*MAX($F161-58,0)^3+(58-44)/(60-58)*MAX($F161-60,0)^3</f>
        <v>2197</v>
      </c>
      <c r="V161">
        <f>MAX($F161-46,0)^3-(60-46)/(60-58)*MAX($F161-58,0)^3+(58-46)/(60-58)*MAX($F161-60,0)^3</f>
        <v>1331</v>
      </c>
      <c r="W161">
        <f>MAX($F161-48,0)^3-(60-48)/(60-58)*MAX($F161-58,0)^3+(58-48)/(60-58)*MAX($F161-60,0)^3</f>
        <v>729</v>
      </c>
      <c r="X161">
        <f>MAX($F161-50,0)^3-(60-50)/(60-58)*MAX($F161-58,0)^3+(58-50)/(60-58)*MAX($F161-60,0)^3</f>
        <v>343</v>
      </c>
      <c r="Y161">
        <f>MAX($F161-52,0)^3-(60-52)/(60-58)*MAX($F161-58,0)^3+(58-52)/(60-58)*MAX($F161-60,0)^3</f>
        <v>125</v>
      </c>
      <c r="Z161">
        <f>MAX($F161-54,0)^3-(60-54)/(60-58)*MAX($F161-58,0)^3+(58-54)/(60-58)*MAX($F161-60,0)^3</f>
        <v>27</v>
      </c>
      <c r="AA161">
        <f>MAX($F161-56,0)^3-(60-56)/(60-58)*MAX($F161-58,0)^3+(58-56)/(60-58)*MAX($F161-60,0)^3</f>
        <v>1</v>
      </c>
      <c r="AB161">
        <f>(B161-C161*H161)^2/(C161*H161)</f>
        <v>2.3425987638096339</v>
      </c>
      <c r="AC161">
        <f>H162-H161</f>
        <v>0.0005084313042284334</v>
      </c>
      <c r="AD161">
        <f>AC162-AC161</f>
        <v>-0.00013949714910029432</v>
      </c>
    </row>
    <row r="162">
      <c r="A162">
        <f>$A$42</f>
        <v>58</v>
      </c>
      <c r="B162">
        <f>$B$42</f>
        <v>1199.1400000000001</v>
      </c>
      <c r="C162">
        <f>$C$42</f>
        <v>245499.69</v>
      </c>
      <c r="D162">
        <f>B162/C162</f>
        <v>0.0048844868195149251</v>
      </c>
      <c r="F162">
        <f>A162</f>
        <v>58</v>
      </c>
      <c r="G162">
        <f>D162</f>
        <v>0.0048844868195149251</v>
      </c>
      <c r="H162">
        <f>$AL$124+$AL$125*(F162-20)+$AL$126*I162+$AL$127*J162+$AL$128*K162+$AL$129*L162+$AL$130*M162+$AL$131*N162+$AL$132*O162+$AL$133*P162+$AL$134*Q162+$AL$135*R162+$AL$136*S162+$AL$137*T162+$AL$138*U162+$AL$139*V162+$AL$140*W162+$AL$141*X162+$AL$142*Y162+$AL$143*Z162+$AL$144*AA162</f>
        <v>0.0048844868195148852</v>
      </c>
      <c r="I162">
        <f>MAX($F162-20,0)^3-(60-20)/(60-58)*MAX($F162-58,0)^3+(58-20)/(60-58)*MAX($F162-60,0)^3</f>
        <v>54872</v>
      </c>
      <c r="J162">
        <f>MAX($F162-22,0)^3-(60-22)/(60-58)*MAX($F162-58,0)^3+(58-22)/(60-58)*MAX($F162-60,0)^3</f>
        <v>46656</v>
      </c>
      <c r="K162">
        <f>MAX($F162-24,0)^3-(60-24)/(60-58)*MAX($F162-58,0)^3+(58-24)/(60-58)*MAX($F162-60,0)^3</f>
        <v>39304</v>
      </c>
      <c r="L162">
        <f>MAX($F162-26,0)^3-(60-26)/(60-58)*MAX($F162-58,0)^3+(58-26)/(60-58)*MAX($F162-60,0)^3</f>
        <v>32768</v>
      </c>
      <c r="M162">
        <f>MAX($F162-28,0)^3-(60-28)/(60-58)*MAX($F162-58,0)^3+(58-28)/(60-58)*MAX($F162-60,0)^3</f>
        <v>27000</v>
      </c>
      <c r="N162">
        <f>MAX($F162-30,0)^3-(60-30)/(60-58)*MAX($F162-58,0)^3+(58-30)/(60-58)*MAX($F162-60,0)^3</f>
        <v>21952</v>
      </c>
      <c r="O162">
        <f>MAX($F162-32,0)^3-(60-32)/(60-58)*MAX($F162-58,0)^3+(58-32)/(60-58)*MAX($F162-60,0)^3</f>
        <v>17576</v>
      </c>
      <c r="P162">
        <f>MAX($F162-34,0)^3-(60-34)/(60-58)*MAX($F162-58,0)^3+(58-34)/(60-58)*MAX($F162-60,0)^3</f>
        <v>13824</v>
      </c>
      <c r="Q162">
        <f>MAX($F162-36,0)^3-(60-36)/(60-58)*MAX($F162-58,0)^3+(58-36)/(60-58)*MAX($F162-60,0)^3</f>
        <v>10648</v>
      </c>
      <c r="R162">
        <f>MAX($F162-38,0)^3-(60-38)/(60-58)*MAX($F162-58,0)^3+(58-38)/(60-58)*MAX($F162-60,0)^3</f>
        <v>8000</v>
      </c>
      <c r="S162">
        <f>MAX($F162-40,0)^3-(60-40)/(60-58)*MAX($F162-58,0)^3+(58-40)/(60-58)*MAX($F162-60,0)^3</f>
        <v>5832</v>
      </c>
      <c r="T162">
        <f>MAX($F162-42,0)^3-(60-42)/(60-58)*MAX($F162-58,0)^3+(58-42)/(60-58)*MAX($F162-60,0)^3</f>
        <v>4096</v>
      </c>
      <c r="U162">
        <f>MAX($F162-44,0)^3-(60-44)/(60-58)*MAX($F162-58,0)^3+(58-44)/(60-58)*MAX($F162-60,0)^3</f>
        <v>2744</v>
      </c>
      <c r="V162">
        <f>MAX($F162-46,0)^3-(60-46)/(60-58)*MAX($F162-58,0)^3+(58-46)/(60-58)*MAX($F162-60,0)^3</f>
        <v>1728</v>
      </c>
      <c r="W162">
        <f>MAX($F162-48,0)^3-(60-48)/(60-58)*MAX($F162-58,0)^3+(58-48)/(60-58)*MAX($F162-60,0)^3</f>
        <v>1000</v>
      </c>
      <c r="X162">
        <f>MAX($F162-50,0)^3-(60-50)/(60-58)*MAX($F162-58,0)^3+(58-50)/(60-58)*MAX($F162-60,0)^3</f>
        <v>512</v>
      </c>
      <c r="Y162">
        <f>MAX($F162-52,0)^3-(60-52)/(60-58)*MAX($F162-58,0)^3+(58-52)/(60-58)*MAX($F162-60,0)^3</f>
        <v>216</v>
      </c>
      <c r="Z162">
        <f>MAX($F162-54,0)^3-(60-54)/(60-58)*MAX($F162-58,0)^3+(58-54)/(60-58)*MAX($F162-60,0)^3</f>
        <v>64</v>
      </c>
      <c r="AA162">
        <f>MAX($F162-56,0)^3-(60-56)/(60-58)*MAX($F162-58,0)^3+(58-56)/(60-58)*MAX($F162-60,0)^3</f>
        <v>8</v>
      </c>
      <c r="AB162">
        <f>(B162-C162*H162)^2/(C162*H162)</f>
        <v>7.9716346330003196e-26</v>
      </c>
      <c r="AC162">
        <f>H163-H162</f>
        <v>0.00036893415512813908</v>
      </c>
    </row>
    <row r="163">
      <c r="A163">
        <f>$A$43</f>
        <v>59</v>
      </c>
      <c r="B163">
        <f>$B$43</f>
        <v>1184.1400000000001</v>
      </c>
      <c r="C163">
        <f>$C$43</f>
        <v>225403.60000000001</v>
      </c>
      <c r="D163">
        <f>B163/C163</f>
        <v>0.0052534209746428187</v>
      </c>
      <c r="F163">
        <f>A163</f>
        <v>59</v>
      </c>
      <c r="G163">
        <f>D163</f>
        <v>0.0052534209746428187</v>
      </c>
      <c r="H163">
        <f>$AL$124+$AL$125*(F163-20)+$AL$126*I163+$AL$127*J163+$AL$128*K163+$AL$129*L163+$AL$130*M163+$AL$131*N163+$AL$132*O163+$AL$133*P163+$AL$134*Q163+$AL$135*R163+$AL$136*S163+$AL$137*T163+$AL$138*U163+$AL$139*V163+$AL$140*W163+$AL$141*X163+$AL$142*Y163+$AL$143*Z163+$AL$144*AA163</f>
        <v>0.0052534209746430242</v>
      </c>
      <c r="I163">
        <f>MAX($F163-20,0)^3-(60-20)/(60-58)*MAX($F163-58,0)^3+(58-20)/(60-58)*MAX($F163-60,0)^3</f>
        <v>59299</v>
      </c>
      <c r="J163">
        <f>MAX($F163-22,0)^3-(60-22)/(60-58)*MAX($F163-58,0)^3+(58-22)/(60-58)*MAX($F163-60,0)^3</f>
        <v>50634</v>
      </c>
      <c r="K163">
        <f>MAX($F163-24,0)^3-(60-24)/(60-58)*MAX($F163-58,0)^3+(58-24)/(60-58)*MAX($F163-60,0)^3</f>
        <v>42857</v>
      </c>
      <c r="L163">
        <f>MAX($F163-26,0)^3-(60-26)/(60-58)*MAX($F163-58,0)^3+(58-26)/(60-58)*MAX($F163-60,0)^3</f>
        <v>35920</v>
      </c>
      <c r="M163">
        <f>MAX($F163-28,0)^3-(60-28)/(60-58)*MAX($F163-58,0)^3+(58-28)/(60-58)*MAX($F163-60,0)^3</f>
        <v>29775</v>
      </c>
      <c r="N163">
        <f>MAX($F163-30,0)^3-(60-30)/(60-58)*MAX($F163-58,0)^3+(58-30)/(60-58)*MAX($F163-60,0)^3</f>
        <v>24374</v>
      </c>
      <c r="O163">
        <f>MAX($F163-32,0)^3-(60-32)/(60-58)*MAX($F163-58,0)^3+(58-32)/(60-58)*MAX($F163-60,0)^3</f>
        <v>19669</v>
      </c>
      <c r="P163">
        <f>MAX($F163-34,0)^3-(60-34)/(60-58)*MAX($F163-58,0)^3+(58-34)/(60-58)*MAX($F163-60,0)^3</f>
        <v>15612</v>
      </c>
      <c r="Q163">
        <f>MAX($F163-36,0)^3-(60-36)/(60-58)*MAX($F163-58,0)^3+(58-36)/(60-58)*MAX($F163-60,0)^3</f>
        <v>12155</v>
      </c>
      <c r="R163">
        <f>MAX($F163-38,0)^3-(60-38)/(60-58)*MAX($F163-58,0)^3+(58-38)/(60-58)*MAX($F163-60,0)^3</f>
        <v>9250</v>
      </c>
      <c r="S163">
        <f>MAX($F163-40,0)^3-(60-40)/(60-58)*MAX($F163-58,0)^3+(58-40)/(60-58)*MAX($F163-60,0)^3</f>
        <v>6849</v>
      </c>
      <c r="T163">
        <f>MAX($F163-42,0)^3-(60-42)/(60-58)*MAX($F163-58,0)^3+(58-42)/(60-58)*MAX($F163-60,0)^3</f>
        <v>4904</v>
      </c>
      <c r="U163">
        <f>MAX($F163-44,0)^3-(60-44)/(60-58)*MAX($F163-58,0)^3+(58-44)/(60-58)*MAX($F163-60,0)^3</f>
        <v>3367</v>
      </c>
      <c r="V163">
        <f>MAX($F163-46,0)^3-(60-46)/(60-58)*MAX($F163-58,0)^3+(58-46)/(60-58)*MAX($F163-60,0)^3</f>
        <v>2190</v>
      </c>
      <c r="W163">
        <f>MAX($F163-48,0)^3-(60-48)/(60-58)*MAX($F163-58,0)^3+(58-48)/(60-58)*MAX($F163-60,0)^3</f>
        <v>1325</v>
      </c>
      <c r="X163">
        <f>MAX($F163-50,0)^3-(60-50)/(60-58)*MAX($F163-58,0)^3+(58-50)/(60-58)*MAX($F163-60,0)^3</f>
        <v>724</v>
      </c>
      <c r="Y163">
        <f>MAX($F163-52,0)^3-(60-52)/(60-58)*MAX($F163-58,0)^3+(58-52)/(60-58)*MAX($F163-60,0)^3</f>
        <v>339</v>
      </c>
      <c r="Z163">
        <f>MAX($F163-54,0)^3-(60-54)/(60-58)*MAX($F163-58,0)^3+(58-54)/(60-58)*MAX($F163-60,0)^3</f>
        <v>122</v>
      </c>
      <c r="AA163">
        <f>MAX($F163-56,0)^3-(60-56)/(60-58)*MAX($F163-58,0)^3+(58-56)/(60-58)*MAX($F163-60,0)^3</f>
        <v>25</v>
      </c>
      <c r="AB163">
        <f>(B163-C163*H163)^2/(C163*H163)</f>
        <v>1.8169277055503069e-24</v>
      </c>
    </row>
    <row r="164">
      <c r="AA164" s="34" t="inlineStr">
        <is>
          <t>chi-squared(sum)</t>
        </is>
      </c>
      <c r="AB164">
        <f>SUM(AB124:AB163)</f>
        <v>35.197305920773026</v>
      </c>
    </row>
    <row r="165">
      <c r="AA165" s="34" t="inlineStr">
        <is>
          <t>df = 40 - parameters</t>
        </is>
      </c>
      <c r="AB165">
        <f>COUNT(A124:A163)-21</f>
        <v>19</v>
      </c>
    </row>
    <row r="166">
      <c r="AA166" s="34" t="inlineStr">
        <is>
          <t>5% critical value</t>
        </is>
      </c>
      <c r="AB166">
        <f>CHISQ.INV.RT(0.05,AB165)</f>
        <v>30.143527205646155</v>
      </c>
    </row>
    <row r="167">
      <c r="AA167" s="34" t="inlineStr">
        <is>
          <t>p-value</t>
        </is>
      </c>
      <c r="AB167">
        <f>CHIDIST(AB164,AB165)</f>
        <v>0.013221796251409125</v>
      </c>
    </row>
    <row r="168">
      <c r="AA168" s="34" t="inlineStr">
        <is>
          <t>Chi-square result</t>
        </is>
      </c>
      <c r="AB168" t="str">
        <f>IF(AB164&lt;AB166,"Pass","Reject")</f>
        <v>Reject</v>
      </c>
    </row>
    <row r="169">
      <c r="AA169" s="34" t="inlineStr">
        <is>
          <t>Barnett pass count</t>
        </is>
      </c>
      <c r="AB169">
        <f>SUM(AF124:AF160)</f>
        <v>1</v>
      </c>
    </row>
    <row r="170">
      <c r="AA170" s="34" t="inlineStr">
        <is>
          <t>Barnett testable ages</t>
        </is>
      </c>
      <c r="AB170">
        <f>COUNT(AF124:AF160)</f>
        <v>37</v>
      </c>
    </row>
    <row r="171">
      <c r="AA171" s="34" t="inlineStr">
        <is>
          <t>Barnett proportion</t>
        </is>
      </c>
      <c r="AB171" s="36">
        <f>AB169/AB170</f>
        <v>0.027027027027027029</v>
      </c>
    </row>
    <row r="172"/>
    <row r="173"/>
    <row r="174"/>
    <row r="175"/>
    <row r="176">
      <c r="A176" s="34" t="inlineStr">
        <is>
          <t>结果讨论（基于已注明的锚点插值假设）：S1在5%水平不拒绝拟合；S2和S3拒绝。</t>
        </is>
      </c>
    </row>
    <row r="177">
      <c r="A177" s="34" t="inlineStr">
        <is>
          <t>内部结点增加使曲线更贴近更多锚点，但不保证40个年龄的总体chi-square单调下降；自由度也随参数增加而降低。</t>
        </is>
      </c>
    </row>
    <row r="178">
      <c r="A178" s="34" t="inlineStr">
        <is>
          <t>Barnett通过比例 S1=36/37，S2=13/37，S3=1/37：更多结点明显增加局部起伏，降低三阶平滑性。</t>
        </is>
      </c>
    </row>
    <row r="179">
      <c r="A179" s="34" t="inlineStr">
        <is>
          <t>Solver变量须是数值，不能直接改变公式单元格。文件保留公式以展示计算；仅在需重跑Solver时先按说明粘贴为值。</t>
        </is>
      </c>
    </row>
    <row r="180"/>
    <row r="181"/>
    <row r="182"/>
    <row r="183"/>
    <row r="184"/>
    <row r="185"/>
    <row r="186"/>
    <row r="187"/>
    <row r="188"/>
    <row r="189"/>
    <row r="190">
      <c r="A190" s="34" t="inlineStr">
        <is>
          <t>S1: A × theta = crude rates at anchors (Excel formulas)</t>
        </is>
      </c>
    </row>
    <row r="191">
      <c r="A191" s="34" t="inlineStr">
        <is>
          <t>Anchor age</t>
        </is>
      </c>
      <c r="B191" s="34" t="inlineStr">
        <is>
          <t>Crude rate</t>
        </is>
      </c>
      <c r="C191" s="34" t="inlineStr">
        <is>
          <t>1</t>
        </is>
      </c>
      <c r="D191" s="34" t="inlineStr">
        <is>
          <t>x-20</t>
        </is>
      </c>
      <c r="E191" s="34" t="inlineStr">
        <is>
          <t>F20</t>
        </is>
      </c>
      <c r="F191" s="34" t="inlineStr">
        <is>
          <t>F28</t>
        </is>
      </c>
      <c r="G191" s="34" t="inlineStr">
        <is>
          <t>F36</t>
        </is>
      </c>
      <c r="H191" s="34" t="inlineStr">
        <is>
          <t>F44</t>
        </is>
      </c>
    </row>
    <row r="192">
      <c r="A192" t="n">
        <v>20</v>
      </c>
      <c r="B192">
        <f>INDEX($D$4:$D$43,MATCH(A192,$A$4:$A$43,0))</f>
        <v>0.00057851372307848598</v>
      </c>
      <c r="C192" t="n">
        <v>1</v>
      </c>
      <c r="D192">
        <f>A192-20</f>
        <v>0</v>
      </c>
      <c r="E192">
        <f>MAX($A192-20,0)^3-(60-20)/(60-52)*MAX($A192-52,0)^3+(52-20)/(60-52)*MAX($A192-60,0)^3</f>
        <v>0</v>
      </c>
      <c r="F192">
        <f>MAX($A192-28,0)^3-(60-28)/(60-52)*MAX($A192-52,0)^3+(52-28)/(60-52)*MAX($A192-60,0)^3</f>
        <v>0</v>
      </c>
      <c r="G192">
        <f>MAX($A192-36,0)^3-(60-36)/(60-52)*MAX($A192-52,0)^3+(52-36)/(60-52)*MAX($A192-60,0)^3</f>
        <v>0</v>
      </c>
      <c r="H192">
        <f>MAX($A192-44,0)^3-(60-44)/(60-52)*MAX($A192-52,0)^3+(52-44)/(60-52)*MAX($A192-60,0)^3</f>
        <v>0</v>
      </c>
    </row>
    <row r="193">
      <c r="A193" t="n">
        <v>28</v>
      </c>
      <c r="B193">
        <f>INDEX($D$4:$D$43,MATCH(A193,$A$4:$A$43,0))</f>
        <v>0.00064755076005077264</v>
      </c>
      <c r="C193" t="n">
        <v>1</v>
      </c>
      <c r="D193">
        <f>A193-20</f>
        <v>8</v>
      </c>
      <c r="E193">
        <f>MAX($A193-20,0)^3-(60-20)/(60-52)*MAX($A193-52,0)^3+(52-20)/(60-52)*MAX($A193-60,0)^3</f>
        <v>512</v>
      </c>
      <c r="F193">
        <f>MAX($A193-28,0)^3-(60-28)/(60-52)*MAX($A193-52,0)^3+(52-28)/(60-52)*MAX($A193-60,0)^3</f>
        <v>0</v>
      </c>
      <c r="G193">
        <f>MAX($A193-36,0)^3-(60-36)/(60-52)*MAX($A193-52,0)^3+(52-36)/(60-52)*MAX($A193-60,0)^3</f>
        <v>0</v>
      </c>
      <c r="H193">
        <f>MAX($A193-44,0)^3-(60-44)/(60-52)*MAX($A193-52,0)^3+(52-44)/(60-52)*MAX($A193-60,0)^3</f>
        <v>0</v>
      </c>
    </row>
    <row r="194">
      <c r="A194" t="n">
        <v>36</v>
      </c>
      <c r="B194">
        <f>INDEX($D$4:$D$43,MATCH(A194,$A$4:$A$43,0))</f>
        <v>0.00089058067200488151</v>
      </c>
      <c r="C194" t="n">
        <v>1</v>
      </c>
      <c r="D194">
        <f>A194-20</f>
        <v>16</v>
      </c>
      <c r="E194">
        <f>MAX($A194-20,0)^3-(60-20)/(60-52)*MAX($A194-52,0)^3+(52-20)/(60-52)*MAX($A194-60,0)^3</f>
        <v>4096</v>
      </c>
      <c r="F194">
        <f>MAX($A194-28,0)^3-(60-28)/(60-52)*MAX($A194-52,0)^3+(52-28)/(60-52)*MAX($A194-60,0)^3</f>
        <v>512</v>
      </c>
      <c r="G194">
        <f>MAX($A194-36,0)^3-(60-36)/(60-52)*MAX($A194-52,0)^3+(52-36)/(60-52)*MAX($A194-60,0)^3</f>
        <v>0</v>
      </c>
      <c r="H194">
        <f>MAX($A194-44,0)^3-(60-44)/(60-52)*MAX($A194-52,0)^3+(52-44)/(60-52)*MAX($A194-60,0)^3</f>
        <v>0</v>
      </c>
    </row>
    <row r="195">
      <c r="A195" t="n">
        <v>44</v>
      </c>
      <c r="B195">
        <f>INDEX($D$4:$D$43,MATCH(A195,$A$4:$A$43,0))</f>
        <v>0.0015892854281995444</v>
      </c>
      <c r="C195" t="n">
        <v>1</v>
      </c>
      <c r="D195">
        <f>A195-20</f>
        <v>24</v>
      </c>
      <c r="E195">
        <f>MAX($A195-20,0)^3-(60-20)/(60-52)*MAX($A195-52,0)^3+(52-20)/(60-52)*MAX($A195-60,0)^3</f>
        <v>13824</v>
      </c>
      <c r="F195">
        <f>MAX($A195-28,0)^3-(60-28)/(60-52)*MAX($A195-52,0)^3+(52-28)/(60-52)*MAX($A195-60,0)^3</f>
        <v>4096</v>
      </c>
      <c r="G195">
        <f>MAX($A195-36,0)^3-(60-36)/(60-52)*MAX($A195-52,0)^3+(52-36)/(60-52)*MAX($A195-60,0)^3</f>
        <v>512</v>
      </c>
      <c r="H195">
        <f>MAX($A195-44,0)^3-(60-44)/(60-52)*MAX($A195-52,0)^3+(52-44)/(60-52)*MAX($A195-60,0)^3</f>
        <v>0</v>
      </c>
    </row>
    <row r="196">
      <c r="A196" t="n">
        <v>52</v>
      </c>
      <c r="B196">
        <f>INDEX($D$4:$D$43,MATCH(A196,$A$4:$A$43,0))</f>
        <v>0.0028143420277110358</v>
      </c>
      <c r="C196" t="n">
        <v>1</v>
      </c>
      <c r="D196">
        <f>A196-20</f>
        <v>32</v>
      </c>
      <c r="E196">
        <f>MAX($A196-20,0)^3-(60-20)/(60-52)*MAX($A196-52,0)^3+(52-20)/(60-52)*MAX($A196-60,0)^3</f>
        <v>32768</v>
      </c>
      <c r="F196">
        <f>MAX($A196-28,0)^3-(60-28)/(60-52)*MAX($A196-52,0)^3+(52-28)/(60-52)*MAX($A196-60,0)^3</f>
        <v>13824</v>
      </c>
      <c r="G196">
        <f>MAX($A196-36,0)^3-(60-36)/(60-52)*MAX($A196-52,0)^3+(52-36)/(60-52)*MAX($A196-60,0)^3</f>
        <v>4096</v>
      </c>
      <c r="H196">
        <f>MAX($A196-44,0)^3-(60-44)/(60-52)*MAX($A196-52,0)^3+(52-44)/(60-52)*MAX($A196-60,0)^3</f>
        <v>512</v>
      </c>
    </row>
    <row r="197">
      <c r="A197" t="n">
        <v>59</v>
      </c>
      <c r="B197">
        <f>INDEX($D$4:$D$43,MATCH(A197,$A$4:$A$43,0))</f>
        <v>0.0052534209746428187</v>
      </c>
      <c r="C197" t="n">
        <v>1</v>
      </c>
      <c r="D197">
        <f>A197-20</f>
        <v>39</v>
      </c>
      <c r="E197">
        <f>MAX($A197-20,0)^3-(60-20)/(60-52)*MAX($A197-52,0)^3+(52-20)/(60-52)*MAX($A197-60,0)^3</f>
        <v>57604</v>
      </c>
      <c r="F197">
        <f>MAX($A197-28,0)^3-(60-28)/(60-52)*MAX($A197-52,0)^3+(52-28)/(60-52)*MAX($A197-60,0)^3</f>
        <v>28419</v>
      </c>
      <c r="G197">
        <f>MAX($A197-36,0)^3-(60-36)/(60-52)*MAX($A197-52,0)^3+(52-36)/(60-52)*MAX($A197-60,0)^3</f>
        <v>11138</v>
      </c>
      <c r="H197">
        <f>MAX($A197-44,0)^3-(60-44)/(60-52)*MAX($A197-52,0)^3+(52-44)/(60-52)*MAX($A197-60,0)^3</f>
        <v>2689</v>
      </c>
    </row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>
      <c r="A220" s="34" t="inlineStr">
        <is>
          <t>S2: A × theta = crude rates at anchors (Excel formulas)</t>
        </is>
      </c>
    </row>
    <row r="221">
      <c r="A221" s="34" t="inlineStr">
        <is>
          <t>Anchor age</t>
        </is>
      </c>
      <c r="B221" s="34" t="inlineStr">
        <is>
          <t>Crude rate</t>
        </is>
      </c>
      <c r="C221" s="34" t="inlineStr">
        <is>
          <t>1</t>
        </is>
      </c>
      <c r="D221" s="34" t="inlineStr">
        <is>
          <t>x-20</t>
        </is>
      </c>
      <c r="E221" s="34" t="inlineStr">
        <is>
          <t>F20</t>
        </is>
      </c>
      <c r="F221" s="34" t="inlineStr">
        <is>
          <t>F24</t>
        </is>
      </c>
      <c r="G221" s="34" t="inlineStr">
        <is>
          <t>F28</t>
        </is>
      </c>
      <c r="H221" s="34" t="inlineStr">
        <is>
          <t>F32</t>
        </is>
      </c>
      <c r="I221" s="34" t="inlineStr">
        <is>
          <t>F36</t>
        </is>
      </c>
      <c r="J221" s="34" t="inlineStr">
        <is>
          <t>F40</t>
        </is>
      </c>
      <c r="K221" s="34" t="inlineStr">
        <is>
          <t>F44</t>
        </is>
      </c>
      <c r="L221" s="34" t="inlineStr">
        <is>
          <t>F48</t>
        </is>
      </c>
      <c r="M221" s="34" t="inlineStr">
        <is>
          <t>F52</t>
        </is>
      </c>
    </row>
    <row r="222">
      <c r="A222" t="n">
        <v>20</v>
      </c>
      <c r="B222">
        <f>INDEX($D$4:$D$43,MATCH(A222,$A$4:$A$43,0))</f>
        <v>0.00057851372307848598</v>
      </c>
      <c r="C222" t="n">
        <v>1</v>
      </c>
      <c r="D222">
        <f>A222-20</f>
        <v>0</v>
      </c>
      <c r="E222">
        <f>MAX($A222-20,0)^3-(60-20)/(60-56)*MAX($A222-56,0)^3+(56-20)/(60-56)*MAX($A222-60,0)^3</f>
        <v>0</v>
      </c>
      <c r="F222">
        <f>MAX($A222-24,0)^3-(60-24)/(60-56)*MAX($A222-56,0)^3+(56-24)/(60-56)*MAX($A222-60,0)^3</f>
        <v>0</v>
      </c>
      <c r="G222">
        <f>MAX($A222-28,0)^3-(60-28)/(60-56)*MAX($A222-56,0)^3+(56-28)/(60-56)*MAX($A222-60,0)^3</f>
        <v>0</v>
      </c>
      <c r="H222">
        <f>MAX($A222-32,0)^3-(60-32)/(60-56)*MAX($A222-56,0)^3+(56-32)/(60-56)*MAX($A222-60,0)^3</f>
        <v>0</v>
      </c>
      <c r="I222">
        <f>MAX($A222-36,0)^3-(60-36)/(60-56)*MAX($A222-56,0)^3+(56-36)/(60-56)*MAX($A222-60,0)^3</f>
        <v>0</v>
      </c>
      <c r="J222">
        <f>MAX($A222-40,0)^3-(60-40)/(60-56)*MAX($A222-56,0)^3+(56-40)/(60-56)*MAX($A222-60,0)^3</f>
        <v>0</v>
      </c>
      <c r="K222">
        <f>MAX($A222-44,0)^3-(60-44)/(60-56)*MAX($A222-56,0)^3+(56-44)/(60-56)*MAX($A222-60,0)^3</f>
        <v>0</v>
      </c>
      <c r="L222">
        <f>MAX($A222-48,0)^3-(60-48)/(60-56)*MAX($A222-56,0)^3+(56-48)/(60-56)*MAX($A222-60,0)^3</f>
        <v>0</v>
      </c>
      <c r="M222">
        <f>MAX($A222-52,0)^3-(60-52)/(60-56)*MAX($A222-56,0)^3+(56-52)/(60-56)*MAX($A222-60,0)^3</f>
        <v>0</v>
      </c>
    </row>
    <row r="223">
      <c r="A223" t="n">
        <v>24</v>
      </c>
      <c r="B223">
        <f>INDEX($D$4:$D$43,MATCH(A223,$A$4:$A$43,0))</f>
        <v>0.00058747154781668112</v>
      </c>
      <c r="C223" t="n">
        <v>1</v>
      </c>
      <c r="D223">
        <f>A223-20</f>
        <v>4</v>
      </c>
      <c r="E223">
        <f>MAX($A223-20,0)^3-(60-20)/(60-56)*MAX($A223-56,0)^3+(56-20)/(60-56)*MAX($A223-60,0)^3</f>
        <v>64</v>
      </c>
      <c r="F223">
        <f>MAX($A223-24,0)^3-(60-24)/(60-56)*MAX($A223-56,0)^3+(56-24)/(60-56)*MAX($A223-60,0)^3</f>
        <v>0</v>
      </c>
      <c r="G223">
        <f>MAX($A223-28,0)^3-(60-28)/(60-56)*MAX($A223-56,0)^3+(56-28)/(60-56)*MAX($A223-60,0)^3</f>
        <v>0</v>
      </c>
      <c r="H223">
        <f>MAX($A223-32,0)^3-(60-32)/(60-56)*MAX($A223-56,0)^3+(56-32)/(60-56)*MAX($A223-60,0)^3</f>
        <v>0</v>
      </c>
      <c r="I223">
        <f>MAX($A223-36,0)^3-(60-36)/(60-56)*MAX($A223-56,0)^3+(56-36)/(60-56)*MAX($A223-60,0)^3</f>
        <v>0</v>
      </c>
      <c r="J223">
        <f>MAX($A223-40,0)^3-(60-40)/(60-56)*MAX($A223-56,0)^3+(56-40)/(60-56)*MAX($A223-60,0)^3</f>
        <v>0</v>
      </c>
      <c r="K223">
        <f>MAX($A223-44,0)^3-(60-44)/(60-56)*MAX($A223-56,0)^3+(56-44)/(60-56)*MAX($A223-60,0)^3</f>
        <v>0</v>
      </c>
      <c r="L223">
        <f>MAX($A223-48,0)^3-(60-48)/(60-56)*MAX($A223-56,0)^3+(56-48)/(60-56)*MAX($A223-60,0)^3</f>
        <v>0</v>
      </c>
      <c r="M223">
        <f>MAX($A223-52,0)^3-(60-52)/(60-56)*MAX($A223-56,0)^3+(56-52)/(60-56)*MAX($A223-60,0)^3</f>
        <v>0</v>
      </c>
    </row>
    <row r="224">
      <c r="A224" t="n">
        <v>28</v>
      </c>
      <c r="B224">
        <f>INDEX($D$4:$D$43,MATCH(A224,$A$4:$A$43,0))</f>
        <v>0.00064755076005077264</v>
      </c>
      <c r="C224" t="n">
        <v>1</v>
      </c>
      <c r="D224">
        <f>A224-20</f>
        <v>8</v>
      </c>
      <c r="E224">
        <f>MAX($A224-20,0)^3-(60-20)/(60-56)*MAX($A224-56,0)^3+(56-20)/(60-56)*MAX($A224-60,0)^3</f>
        <v>512</v>
      </c>
      <c r="F224">
        <f>MAX($A224-24,0)^3-(60-24)/(60-56)*MAX($A224-56,0)^3+(56-24)/(60-56)*MAX($A224-60,0)^3</f>
        <v>64</v>
      </c>
      <c r="G224">
        <f>MAX($A224-28,0)^3-(60-28)/(60-56)*MAX($A224-56,0)^3+(56-28)/(60-56)*MAX($A224-60,0)^3</f>
        <v>0</v>
      </c>
      <c r="H224">
        <f>MAX($A224-32,0)^3-(60-32)/(60-56)*MAX($A224-56,0)^3+(56-32)/(60-56)*MAX($A224-60,0)^3</f>
        <v>0</v>
      </c>
      <c r="I224">
        <f>MAX($A224-36,0)^3-(60-36)/(60-56)*MAX($A224-56,0)^3+(56-36)/(60-56)*MAX($A224-60,0)^3</f>
        <v>0</v>
      </c>
      <c r="J224">
        <f>MAX($A224-40,0)^3-(60-40)/(60-56)*MAX($A224-56,0)^3+(56-40)/(60-56)*MAX($A224-60,0)^3</f>
        <v>0</v>
      </c>
      <c r="K224">
        <f>MAX($A224-44,0)^3-(60-44)/(60-56)*MAX($A224-56,0)^3+(56-44)/(60-56)*MAX($A224-60,0)^3</f>
        <v>0</v>
      </c>
      <c r="L224">
        <f>MAX($A224-48,0)^3-(60-48)/(60-56)*MAX($A224-56,0)^3+(56-48)/(60-56)*MAX($A224-60,0)^3</f>
        <v>0</v>
      </c>
      <c r="M224">
        <f>MAX($A224-52,0)^3-(60-52)/(60-56)*MAX($A224-56,0)^3+(56-52)/(60-56)*MAX($A224-60,0)^3</f>
        <v>0</v>
      </c>
    </row>
    <row r="225">
      <c r="A225" t="n">
        <v>32</v>
      </c>
      <c r="B225">
        <f>INDEX($D$4:$D$43,MATCH(A225,$A$4:$A$43,0))</f>
        <v>0.00077884359664395027</v>
      </c>
      <c r="C225" t="n">
        <v>1</v>
      </c>
      <c r="D225">
        <f>A225-20</f>
        <v>12</v>
      </c>
      <c r="E225">
        <f>MAX($A225-20,0)^3-(60-20)/(60-56)*MAX($A225-56,0)^3+(56-20)/(60-56)*MAX($A225-60,0)^3</f>
        <v>1728</v>
      </c>
      <c r="F225">
        <f>MAX($A225-24,0)^3-(60-24)/(60-56)*MAX($A225-56,0)^3+(56-24)/(60-56)*MAX($A225-60,0)^3</f>
        <v>512</v>
      </c>
      <c r="G225">
        <f>MAX($A225-28,0)^3-(60-28)/(60-56)*MAX($A225-56,0)^3+(56-28)/(60-56)*MAX($A225-60,0)^3</f>
        <v>64</v>
      </c>
      <c r="H225">
        <f>MAX($A225-32,0)^3-(60-32)/(60-56)*MAX($A225-56,0)^3+(56-32)/(60-56)*MAX($A225-60,0)^3</f>
        <v>0</v>
      </c>
      <c r="I225">
        <f>MAX($A225-36,0)^3-(60-36)/(60-56)*MAX($A225-56,0)^3+(56-36)/(60-56)*MAX($A225-60,0)^3</f>
        <v>0</v>
      </c>
      <c r="J225">
        <f>MAX($A225-40,0)^3-(60-40)/(60-56)*MAX($A225-56,0)^3+(56-40)/(60-56)*MAX($A225-60,0)^3</f>
        <v>0</v>
      </c>
      <c r="K225">
        <f>MAX($A225-44,0)^3-(60-44)/(60-56)*MAX($A225-56,0)^3+(56-44)/(60-56)*MAX($A225-60,0)^3</f>
        <v>0</v>
      </c>
      <c r="L225">
        <f>MAX($A225-48,0)^3-(60-48)/(60-56)*MAX($A225-56,0)^3+(56-48)/(60-56)*MAX($A225-60,0)^3</f>
        <v>0</v>
      </c>
      <c r="M225">
        <f>MAX($A225-52,0)^3-(60-52)/(60-56)*MAX($A225-56,0)^3+(56-52)/(60-56)*MAX($A225-60,0)^3</f>
        <v>0</v>
      </c>
    </row>
    <row r="226">
      <c r="A226" t="n">
        <v>36</v>
      </c>
      <c r="B226">
        <f>INDEX($D$4:$D$43,MATCH(A226,$A$4:$A$43,0))</f>
        <v>0.00089058067200488151</v>
      </c>
      <c r="C226" t="n">
        <v>1</v>
      </c>
      <c r="D226">
        <f>A226-20</f>
        <v>16</v>
      </c>
      <c r="E226">
        <f>MAX($A226-20,0)^3-(60-20)/(60-56)*MAX($A226-56,0)^3+(56-20)/(60-56)*MAX($A226-60,0)^3</f>
        <v>4096</v>
      </c>
      <c r="F226">
        <f>MAX($A226-24,0)^3-(60-24)/(60-56)*MAX($A226-56,0)^3+(56-24)/(60-56)*MAX($A226-60,0)^3</f>
        <v>1728</v>
      </c>
      <c r="G226">
        <f>MAX($A226-28,0)^3-(60-28)/(60-56)*MAX($A226-56,0)^3+(56-28)/(60-56)*MAX($A226-60,0)^3</f>
        <v>512</v>
      </c>
      <c r="H226">
        <f>MAX($A226-32,0)^3-(60-32)/(60-56)*MAX($A226-56,0)^3+(56-32)/(60-56)*MAX($A226-60,0)^3</f>
        <v>64</v>
      </c>
      <c r="I226">
        <f>MAX($A226-36,0)^3-(60-36)/(60-56)*MAX($A226-56,0)^3+(56-36)/(60-56)*MAX($A226-60,0)^3</f>
        <v>0</v>
      </c>
      <c r="J226">
        <f>MAX($A226-40,0)^3-(60-40)/(60-56)*MAX($A226-56,0)^3+(56-40)/(60-56)*MAX($A226-60,0)^3</f>
        <v>0</v>
      </c>
      <c r="K226">
        <f>MAX($A226-44,0)^3-(60-44)/(60-56)*MAX($A226-56,0)^3+(56-44)/(60-56)*MAX($A226-60,0)^3</f>
        <v>0</v>
      </c>
      <c r="L226">
        <f>MAX($A226-48,0)^3-(60-48)/(60-56)*MAX($A226-56,0)^3+(56-48)/(60-56)*MAX($A226-60,0)^3</f>
        <v>0</v>
      </c>
      <c r="M226">
        <f>MAX($A226-52,0)^3-(60-52)/(60-56)*MAX($A226-56,0)^3+(56-52)/(60-56)*MAX($A226-60,0)^3</f>
        <v>0</v>
      </c>
    </row>
    <row r="227">
      <c r="A227" t="n">
        <v>40</v>
      </c>
      <c r="B227">
        <f>INDEX($D$4:$D$43,MATCH(A227,$A$4:$A$43,0))</f>
        <v>0.0011726610167205522</v>
      </c>
      <c r="C227" t="n">
        <v>1</v>
      </c>
      <c r="D227">
        <f>A227-20</f>
        <v>20</v>
      </c>
      <c r="E227">
        <f>MAX($A227-20,0)^3-(60-20)/(60-56)*MAX($A227-56,0)^3+(56-20)/(60-56)*MAX($A227-60,0)^3</f>
        <v>8000</v>
      </c>
      <c r="F227">
        <f>MAX($A227-24,0)^3-(60-24)/(60-56)*MAX($A227-56,0)^3+(56-24)/(60-56)*MAX($A227-60,0)^3</f>
        <v>4096</v>
      </c>
      <c r="G227">
        <f>MAX($A227-28,0)^3-(60-28)/(60-56)*MAX($A227-56,0)^3+(56-28)/(60-56)*MAX($A227-60,0)^3</f>
        <v>1728</v>
      </c>
      <c r="H227">
        <f>MAX($A227-32,0)^3-(60-32)/(60-56)*MAX($A227-56,0)^3+(56-32)/(60-56)*MAX($A227-60,0)^3</f>
        <v>512</v>
      </c>
      <c r="I227">
        <f>MAX($A227-36,0)^3-(60-36)/(60-56)*MAX($A227-56,0)^3+(56-36)/(60-56)*MAX($A227-60,0)^3</f>
        <v>64</v>
      </c>
      <c r="J227">
        <f>MAX($A227-40,0)^3-(60-40)/(60-56)*MAX($A227-56,0)^3+(56-40)/(60-56)*MAX($A227-60,0)^3</f>
        <v>0</v>
      </c>
      <c r="K227">
        <f>MAX($A227-44,0)^3-(60-44)/(60-56)*MAX($A227-56,0)^3+(56-44)/(60-56)*MAX($A227-60,0)^3</f>
        <v>0</v>
      </c>
      <c r="L227">
        <f>MAX($A227-48,0)^3-(60-48)/(60-56)*MAX($A227-56,0)^3+(56-48)/(60-56)*MAX($A227-60,0)^3</f>
        <v>0</v>
      </c>
      <c r="M227">
        <f>MAX($A227-52,0)^3-(60-52)/(60-56)*MAX($A227-56,0)^3+(56-52)/(60-56)*MAX($A227-60,0)^3</f>
        <v>0</v>
      </c>
    </row>
    <row r="228">
      <c r="A228" t="n">
        <v>44</v>
      </c>
      <c r="B228">
        <f>INDEX($D$4:$D$43,MATCH(A228,$A$4:$A$43,0))</f>
        <v>0.0015892854281995444</v>
      </c>
      <c r="C228" t="n">
        <v>1</v>
      </c>
      <c r="D228">
        <f>A228-20</f>
        <v>24</v>
      </c>
      <c r="E228">
        <f>MAX($A228-20,0)^3-(60-20)/(60-56)*MAX($A228-56,0)^3+(56-20)/(60-56)*MAX($A228-60,0)^3</f>
        <v>13824</v>
      </c>
      <c r="F228">
        <f>MAX($A228-24,0)^3-(60-24)/(60-56)*MAX($A228-56,0)^3+(56-24)/(60-56)*MAX($A228-60,0)^3</f>
        <v>8000</v>
      </c>
      <c r="G228">
        <f>MAX($A228-28,0)^3-(60-28)/(60-56)*MAX($A228-56,0)^3+(56-28)/(60-56)*MAX($A228-60,0)^3</f>
        <v>4096</v>
      </c>
      <c r="H228">
        <f>MAX($A228-32,0)^3-(60-32)/(60-56)*MAX($A228-56,0)^3+(56-32)/(60-56)*MAX($A228-60,0)^3</f>
        <v>1728</v>
      </c>
      <c r="I228">
        <f>MAX($A228-36,0)^3-(60-36)/(60-56)*MAX($A228-56,0)^3+(56-36)/(60-56)*MAX($A228-60,0)^3</f>
        <v>512</v>
      </c>
      <c r="J228">
        <f>MAX($A228-40,0)^3-(60-40)/(60-56)*MAX($A228-56,0)^3+(56-40)/(60-56)*MAX($A228-60,0)^3</f>
        <v>64</v>
      </c>
      <c r="K228">
        <f>MAX($A228-44,0)^3-(60-44)/(60-56)*MAX($A228-56,0)^3+(56-44)/(60-56)*MAX($A228-60,0)^3</f>
        <v>0</v>
      </c>
      <c r="L228">
        <f>MAX($A228-48,0)^3-(60-48)/(60-56)*MAX($A228-56,0)^3+(56-48)/(60-56)*MAX($A228-60,0)^3</f>
        <v>0</v>
      </c>
      <c r="M228">
        <f>MAX($A228-52,0)^3-(60-52)/(60-56)*MAX($A228-56,0)^3+(56-52)/(60-56)*MAX($A228-60,0)^3</f>
        <v>0</v>
      </c>
    </row>
    <row r="229">
      <c r="A229" t="n">
        <v>48</v>
      </c>
      <c r="B229">
        <f>INDEX($D$4:$D$43,MATCH(A229,$A$4:$A$43,0))</f>
        <v>0.0022393923340638506</v>
      </c>
      <c r="C229" t="n">
        <v>1</v>
      </c>
      <c r="D229">
        <f>A229-20</f>
        <v>28</v>
      </c>
      <c r="E229">
        <f>MAX($A229-20,0)^3-(60-20)/(60-56)*MAX($A229-56,0)^3+(56-20)/(60-56)*MAX($A229-60,0)^3</f>
        <v>21952</v>
      </c>
      <c r="F229">
        <f>MAX($A229-24,0)^3-(60-24)/(60-56)*MAX($A229-56,0)^3+(56-24)/(60-56)*MAX($A229-60,0)^3</f>
        <v>13824</v>
      </c>
      <c r="G229">
        <f>MAX($A229-28,0)^3-(60-28)/(60-56)*MAX($A229-56,0)^3+(56-28)/(60-56)*MAX($A229-60,0)^3</f>
        <v>8000</v>
      </c>
      <c r="H229">
        <f>MAX($A229-32,0)^3-(60-32)/(60-56)*MAX($A229-56,0)^3+(56-32)/(60-56)*MAX($A229-60,0)^3</f>
        <v>4096</v>
      </c>
      <c r="I229">
        <f>MAX($A229-36,0)^3-(60-36)/(60-56)*MAX($A229-56,0)^3+(56-36)/(60-56)*MAX($A229-60,0)^3</f>
        <v>1728</v>
      </c>
      <c r="J229">
        <f>MAX($A229-40,0)^3-(60-40)/(60-56)*MAX($A229-56,0)^3+(56-40)/(60-56)*MAX($A229-60,0)^3</f>
        <v>512</v>
      </c>
      <c r="K229">
        <f>MAX($A229-44,0)^3-(60-44)/(60-56)*MAX($A229-56,0)^3+(56-44)/(60-56)*MAX($A229-60,0)^3</f>
        <v>64</v>
      </c>
      <c r="L229">
        <f>MAX($A229-48,0)^3-(60-48)/(60-56)*MAX($A229-56,0)^3+(56-48)/(60-56)*MAX($A229-60,0)^3</f>
        <v>0</v>
      </c>
      <c r="M229">
        <f>MAX($A229-52,0)^3-(60-52)/(60-56)*MAX($A229-56,0)^3+(56-52)/(60-56)*MAX($A229-60,0)^3</f>
        <v>0</v>
      </c>
    </row>
    <row r="230">
      <c r="A230" t="n">
        <v>52</v>
      </c>
      <c r="B230">
        <f>INDEX($D$4:$D$43,MATCH(A230,$A$4:$A$43,0))</f>
        <v>0.0028143420277110358</v>
      </c>
      <c r="C230" t="n">
        <v>1</v>
      </c>
      <c r="D230">
        <f>A230-20</f>
        <v>32</v>
      </c>
      <c r="E230">
        <f>MAX($A230-20,0)^3-(60-20)/(60-56)*MAX($A230-56,0)^3+(56-20)/(60-56)*MAX($A230-60,0)^3</f>
        <v>32768</v>
      </c>
      <c r="F230">
        <f>MAX($A230-24,0)^3-(60-24)/(60-56)*MAX($A230-56,0)^3+(56-24)/(60-56)*MAX($A230-60,0)^3</f>
        <v>21952</v>
      </c>
      <c r="G230">
        <f>MAX($A230-28,0)^3-(60-28)/(60-56)*MAX($A230-56,0)^3+(56-28)/(60-56)*MAX($A230-60,0)^3</f>
        <v>13824</v>
      </c>
      <c r="H230">
        <f>MAX($A230-32,0)^3-(60-32)/(60-56)*MAX($A230-56,0)^3+(56-32)/(60-56)*MAX($A230-60,0)^3</f>
        <v>8000</v>
      </c>
      <c r="I230">
        <f>MAX($A230-36,0)^3-(60-36)/(60-56)*MAX($A230-56,0)^3+(56-36)/(60-56)*MAX($A230-60,0)^3</f>
        <v>4096</v>
      </c>
      <c r="J230">
        <f>MAX($A230-40,0)^3-(60-40)/(60-56)*MAX($A230-56,0)^3+(56-40)/(60-56)*MAX($A230-60,0)^3</f>
        <v>1728</v>
      </c>
      <c r="K230">
        <f>MAX($A230-44,0)^3-(60-44)/(60-56)*MAX($A230-56,0)^3+(56-44)/(60-56)*MAX($A230-60,0)^3</f>
        <v>512</v>
      </c>
      <c r="L230">
        <f>MAX($A230-48,0)^3-(60-48)/(60-56)*MAX($A230-56,0)^3+(56-48)/(60-56)*MAX($A230-60,0)^3</f>
        <v>64</v>
      </c>
      <c r="M230">
        <f>MAX($A230-52,0)^3-(60-52)/(60-56)*MAX($A230-56,0)^3+(56-52)/(60-56)*MAX($A230-60,0)^3</f>
        <v>0</v>
      </c>
    </row>
    <row r="231">
      <c r="A231" t="n">
        <v>56</v>
      </c>
      <c r="B231">
        <f>INDEX($D$4:$D$43,MATCH(A231,$A$4:$A$43,0))</f>
        <v>0.0038908645975353879</v>
      </c>
      <c r="C231" t="n">
        <v>1</v>
      </c>
      <c r="D231">
        <f>A231-20</f>
        <v>36</v>
      </c>
      <c r="E231">
        <f>MAX($A231-20,0)^3-(60-20)/(60-56)*MAX($A231-56,0)^3+(56-20)/(60-56)*MAX($A231-60,0)^3</f>
        <v>46656</v>
      </c>
      <c r="F231">
        <f>MAX($A231-24,0)^3-(60-24)/(60-56)*MAX($A231-56,0)^3+(56-24)/(60-56)*MAX($A231-60,0)^3</f>
        <v>32768</v>
      </c>
      <c r="G231">
        <f>MAX($A231-28,0)^3-(60-28)/(60-56)*MAX($A231-56,0)^3+(56-28)/(60-56)*MAX($A231-60,0)^3</f>
        <v>21952</v>
      </c>
      <c r="H231">
        <f>MAX($A231-32,0)^3-(60-32)/(60-56)*MAX($A231-56,0)^3+(56-32)/(60-56)*MAX($A231-60,0)^3</f>
        <v>13824</v>
      </c>
      <c r="I231">
        <f>MAX($A231-36,0)^3-(60-36)/(60-56)*MAX($A231-56,0)^3+(56-36)/(60-56)*MAX($A231-60,0)^3</f>
        <v>8000</v>
      </c>
      <c r="J231">
        <f>MAX($A231-40,0)^3-(60-40)/(60-56)*MAX($A231-56,0)^3+(56-40)/(60-56)*MAX($A231-60,0)^3</f>
        <v>4096</v>
      </c>
      <c r="K231">
        <f>MAX($A231-44,0)^3-(60-44)/(60-56)*MAX($A231-56,0)^3+(56-44)/(60-56)*MAX($A231-60,0)^3</f>
        <v>1728</v>
      </c>
      <c r="L231">
        <f>MAX($A231-48,0)^3-(60-48)/(60-56)*MAX($A231-56,0)^3+(56-48)/(60-56)*MAX($A231-60,0)^3</f>
        <v>512</v>
      </c>
      <c r="M231">
        <f>MAX($A231-52,0)^3-(60-52)/(60-56)*MAX($A231-56,0)^3+(56-52)/(60-56)*MAX($A231-60,0)^3</f>
        <v>64</v>
      </c>
    </row>
    <row r="232">
      <c r="A232" t="n">
        <v>59</v>
      </c>
      <c r="B232">
        <f>INDEX($D$4:$D$43,MATCH(A232,$A$4:$A$43,0))</f>
        <v>0.0052534209746428187</v>
      </c>
      <c r="C232" t="n">
        <v>1</v>
      </c>
      <c r="D232">
        <f>A232-20</f>
        <v>39</v>
      </c>
      <c r="E232">
        <f>MAX($A232-20,0)^3-(60-20)/(60-56)*MAX($A232-56,0)^3+(56-20)/(60-56)*MAX($A232-60,0)^3</f>
        <v>59049</v>
      </c>
      <c r="F232">
        <f>MAX($A232-24,0)^3-(60-24)/(60-56)*MAX($A232-56,0)^3+(56-24)/(60-56)*MAX($A232-60,0)^3</f>
        <v>42632</v>
      </c>
      <c r="G232">
        <f>MAX($A232-28,0)^3-(60-28)/(60-56)*MAX($A232-56,0)^3+(56-28)/(60-56)*MAX($A232-60,0)^3</f>
        <v>29575</v>
      </c>
      <c r="H232">
        <f>MAX($A232-32,0)^3-(60-32)/(60-56)*MAX($A232-56,0)^3+(56-32)/(60-56)*MAX($A232-60,0)^3</f>
        <v>19494</v>
      </c>
      <c r="I232">
        <f>MAX($A232-36,0)^3-(60-36)/(60-56)*MAX($A232-56,0)^3+(56-36)/(60-56)*MAX($A232-60,0)^3</f>
        <v>12005</v>
      </c>
      <c r="J232">
        <f>MAX($A232-40,0)^3-(60-40)/(60-56)*MAX($A232-56,0)^3+(56-40)/(60-56)*MAX($A232-60,0)^3</f>
        <v>6724</v>
      </c>
      <c r="K232">
        <f>MAX($A232-44,0)^3-(60-44)/(60-56)*MAX($A232-56,0)^3+(56-44)/(60-56)*MAX($A232-60,0)^3</f>
        <v>3267</v>
      </c>
      <c r="L232">
        <f>MAX($A232-48,0)^3-(60-48)/(60-56)*MAX($A232-56,0)^3+(56-48)/(60-56)*MAX($A232-60,0)^3</f>
        <v>1250</v>
      </c>
      <c r="M232">
        <f>MAX($A232-52,0)^3-(60-52)/(60-56)*MAX($A232-56,0)^3+(56-52)/(60-56)*MAX($A232-60,0)^3</f>
        <v>289</v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>
      <c r="A260" s="34" t="inlineStr">
        <is>
          <t>S3: A × theta = crude rates at anchors (Excel formulas)</t>
        </is>
      </c>
    </row>
    <row r="261">
      <c r="A261" s="34" t="inlineStr">
        <is>
          <t>Anchor age</t>
        </is>
      </c>
      <c r="B261" s="34" t="inlineStr">
        <is>
          <t>Crude rate</t>
        </is>
      </c>
      <c r="C261" s="34" t="inlineStr">
        <is>
          <t>1</t>
        </is>
      </c>
      <c r="D261" s="34" t="inlineStr">
        <is>
          <t>x-20</t>
        </is>
      </c>
      <c r="E261" s="34" t="inlineStr">
        <is>
          <t>F20</t>
        </is>
      </c>
      <c r="F261" s="34" t="inlineStr">
        <is>
          <t>F22</t>
        </is>
      </c>
      <c r="G261" s="34" t="inlineStr">
        <is>
          <t>F24</t>
        </is>
      </c>
      <c r="H261" s="34" t="inlineStr">
        <is>
          <t>F26</t>
        </is>
      </c>
      <c r="I261" s="34" t="inlineStr">
        <is>
          <t>F28</t>
        </is>
      </c>
      <c r="J261" s="34" t="inlineStr">
        <is>
          <t>F30</t>
        </is>
      </c>
      <c r="K261" s="34" t="inlineStr">
        <is>
          <t>F32</t>
        </is>
      </c>
      <c r="L261" s="34" t="inlineStr">
        <is>
          <t>F34</t>
        </is>
      </c>
      <c r="M261" s="34" t="inlineStr">
        <is>
          <t>F36</t>
        </is>
      </c>
      <c r="N261" s="34" t="inlineStr">
        <is>
          <t>F38</t>
        </is>
      </c>
      <c r="O261" s="34" t="inlineStr">
        <is>
          <t>F40</t>
        </is>
      </c>
      <c r="P261" s="34" t="inlineStr">
        <is>
          <t>F42</t>
        </is>
      </c>
      <c r="Q261" s="34" t="inlineStr">
        <is>
          <t>F44</t>
        </is>
      </c>
      <c r="R261" s="34" t="inlineStr">
        <is>
          <t>F46</t>
        </is>
      </c>
      <c r="S261" s="34" t="inlineStr">
        <is>
          <t>F48</t>
        </is>
      </c>
      <c r="T261" s="34" t="inlineStr">
        <is>
          <t>F50</t>
        </is>
      </c>
      <c r="U261" s="34" t="inlineStr">
        <is>
          <t>F52</t>
        </is>
      </c>
      <c r="V261" s="34" t="inlineStr">
        <is>
          <t>F54</t>
        </is>
      </c>
      <c r="W261" s="34" t="inlineStr">
        <is>
          <t>F56</t>
        </is>
      </c>
    </row>
    <row r="262">
      <c r="A262" t="n">
        <v>20</v>
      </c>
      <c r="B262">
        <f>INDEX($D$4:$D$43,MATCH(A262,$A$4:$A$43,0))</f>
        <v>0.00057851372307848598</v>
      </c>
      <c r="C262" t="n">
        <v>1</v>
      </c>
      <c r="D262">
        <f>A262-20</f>
        <v>0</v>
      </c>
      <c r="E262">
        <f>MAX($A262-20,0)^3-(60-20)/(60-58)*MAX($A262-58,0)^3+(58-20)/(60-58)*MAX($A262-60,0)^3</f>
        <v>0</v>
      </c>
      <c r="F262">
        <f>MAX($A262-22,0)^3-(60-22)/(60-58)*MAX($A262-58,0)^3+(58-22)/(60-58)*MAX($A262-60,0)^3</f>
        <v>0</v>
      </c>
      <c r="G262">
        <f>MAX($A262-24,0)^3-(60-24)/(60-58)*MAX($A262-58,0)^3+(58-24)/(60-58)*MAX($A262-60,0)^3</f>
        <v>0</v>
      </c>
      <c r="H262">
        <f>MAX($A262-26,0)^3-(60-26)/(60-58)*MAX($A262-58,0)^3+(58-26)/(60-58)*MAX($A262-60,0)^3</f>
        <v>0</v>
      </c>
      <c r="I262">
        <f>MAX($A262-28,0)^3-(60-28)/(60-58)*MAX($A262-58,0)^3+(58-28)/(60-58)*MAX($A262-60,0)^3</f>
        <v>0</v>
      </c>
      <c r="J262">
        <f>MAX($A262-30,0)^3-(60-30)/(60-58)*MAX($A262-58,0)^3+(58-30)/(60-58)*MAX($A262-60,0)^3</f>
        <v>0</v>
      </c>
      <c r="K262">
        <f>MAX($A262-32,0)^3-(60-32)/(60-58)*MAX($A262-58,0)^3+(58-32)/(60-58)*MAX($A262-60,0)^3</f>
        <v>0</v>
      </c>
      <c r="L262">
        <f>MAX($A262-34,0)^3-(60-34)/(60-58)*MAX($A262-58,0)^3+(58-34)/(60-58)*MAX($A262-60,0)^3</f>
        <v>0</v>
      </c>
      <c r="M262">
        <f>MAX($A262-36,0)^3-(60-36)/(60-58)*MAX($A262-58,0)^3+(58-36)/(60-58)*MAX($A262-60,0)^3</f>
        <v>0</v>
      </c>
      <c r="N262">
        <f>MAX($A262-38,0)^3-(60-38)/(60-58)*MAX($A262-58,0)^3+(58-38)/(60-58)*MAX($A262-60,0)^3</f>
        <v>0</v>
      </c>
      <c r="O262">
        <f>MAX($A262-40,0)^3-(60-40)/(60-58)*MAX($A262-58,0)^3+(58-40)/(60-58)*MAX($A262-60,0)^3</f>
        <v>0</v>
      </c>
      <c r="P262">
        <f>MAX($A262-42,0)^3-(60-42)/(60-58)*MAX($A262-58,0)^3+(58-42)/(60-58)*MAX($A262-60,0)^3</f>
        <v>0</v>
      </c>
      <c r="Q262">
        <f>MAX($A262-44,0)^3-(60-44)/(60-58)*MAX($A262-58,0)^3+(58-44)/(60-58)*MAX($A262-60,0)^3</f>
        <v>0</v>
      </c>
      <c r="R262">
        <f>MAX($A262-46,0)^3-(60-46)/(60-58)*MAX($A262-58,0)^3+(58-46)/(60-58)*MAX($A262-60,0)^3</f>
        <v>0</v>
      </c>
      <c r="S262">
        <f>MAX($A262-48,0)^3-(60-48)/(60-58)*MAX($A262-58,0)^3+(58-48)/(60-58)*MAX($A262-60,0)^3</f>
        <v>0</v>
      </c>
      <c r="T262">
        <f>MAX($A262-50,0)^3-(60-50)/(60-58)*MAX($A262-58,0)^3+(58-50)/(60-58)*MAX($A262-60,0)^3</f>
        <v>0</v>
      </c>
      <c r="U262">
        <f>MAX($A262-52,0)^3-(60-52)/(60-58)*MAX($A262-58,0)^3+(58-52)/(60-58)*MAX($A262-60,0)^3</f>
        <v>0</v>
      </c>
      <c r="V262">
        <f>MAX($A262-54,0)^3-(60-54)/(60-58)*MAX($A262-58,0)^3+(58-54)/(60-58)*MAX($A262-60,0)^3</f>
        <v>0</v>
      </c>
      <c r="W262">
        <f>MAX($A262-56,0)^3-(60-56)/(60-58)*MAX($A262-58,0)^3+(58-56)/(60-58)*MAX($A262-60,0)^3</f>
        <v>0</v>
      </c>
    </row>
    <row r="263">
      <c r="A263" t="n">
        <v>22</v>
      </c>
      <c r="B263">
        <f>INDEX($D$4:$D$43,MATCH(A263,$A$4:$A$43,0))</f>
        <v>0.00044430660444275117</v>
      </c>
      <c r="C263" t="n">
        <v>1</v>
      </c>
      <c r="D263">
        <f>A263-20</f>
        <v>2</v>
      </c>
      <c r="E263">
        <f>MAX($A263-20,0)^3-(60-20)/(60-58)*MAX($A263-58,0)^3+(58-20)/(60-58)*MAX($A263-60,0)^3</f>
        <v>8</v>
      </c>
      <c r="F263">
        <f>MAX($A263-22,0)^3-(60-22)/(60-58)*MAX($A263-58,0)^3+(58-22)/(60-58)*MAX($A263-60,0)^3</f>
        <v>0</v>
      </c>
      <c r="G263">
        <f>MAX($A263-24,0)^3-(60-24)/(60-58)*MAX($A263-58,0)^3+(58-24)/(60-58)*MAX($A263-60,0)^3</f>
        <v>0</v>
      </c>
      <c r="H263">
        <f>MAX($A263-26,0)^3-(60-26)/(60-58)*MAX($A263-58,0)^3+(58-26)/(60-58)*MAX($A263-60,0)^3</f>
        <v>0</v>
      </c>
      <c r="I263">
        <f>MAX($A263-28,0)^3-(60-28)/(60-58)*MAX($A263-58,0)^3+(58-28)/(60-58)*MAX($A263-60,0)^3</f>
        <v>0</v>
      </c>
      <c r="J263">
        <f>MAX($A263-30,0)^3-(60-30)/(60-58)*MAX($A263-58,0)^3+(58-30)/(60-58)*MAX($A263-60,0)^3</f>
        <v>0</v>
      </c>
      <c r="K263">
        <f>MAX($A263-32,0)^3-(60-32)/(60-58)*MAX($A263-58,0)^3+(58-32)/(60-58)*MAX($A263-60,0)^3</f>
        <v>0</v>
      </c>
      <c r="L263">
        <f>MAX($A263-34,0)^3-(60-34)/(60-58)*MAX($A263-58,0)^3+(58-34)/(60-58)*MAX($A263-60,0)^3</f>
        <v>0</v>
      </c>
      <c r="M263">
        <f>MAX($A263-36,0)^3-(60-36)/(60-58)*MAX($A263-58,0)^3+(58-36)/(60-58)*MAX($A263-60,0)^3</f>
        <v>0</v>
      </c>
      <c r="N263">
        <f>MAX($A263-38,0)^3-(60-38)/(60-58)*MAX($A263-58,0)^3+(58-38)/(60-58)*MAX($A263-60,0)^3</f>
        <v>0</v>
      </c>
      <c r="O263">
        <f>MAX($A263-40,0)^3-(60-40)/(60-58)*MAX($A263-58,0)^3+(58-40)/(60-58)*MAX($A263-60,0)^3</f>
        <v>0</v>
      </c>
      <c r="P263">
        <f>MAX($A263-42,0)^3-(60-42)/(60-58)*MAX($A263-58,0)^3+(58-42)/(60-58)*MAX($A263-60,0)^3</f>
        <v>0</v>
      </c>
      <c r="Q263">
        <f>MAX($A263-44,0)^3-(60-44)/(60-58)*MAX($A263-58,0)^3+(58-44)/(60-58)*MAX($A263-60,0)^3</f>
        <v>0</v>
      </c>
      <c r="R263">
        <f>MAX($A263-46,0)^3-(60-46)/(60-58)*MAX($A263-58,0)^3+(58-46)/(60-58)*MAX($A263-60,0)^3</f>
        <v>0</v>
      </c>
      <c r="S263">
        <f>MAX($A263-48,0)^3-(60-48)/(60-58)*MAX($A263-58,0)^3+(58-48)/(60-58)*MAX($A263-60,0)^3</f>
        <v>0</v>
      </c>
      <c r="T263">
        <f>MAX($A263-50,0)^3-(60-50)/(60-58)*MAX($A263-58,0)^3+(58-50)/(60-58)*MAX($A263-60,0)^3</f>
        <v>0</v>
      </c>
      <c r="U263">
        <f>MAX($A263-52,0)^3-(60-52)/(60-58)*MAX($A263-58,0)^3+(58-52)/(60-58)*MAX($A263-60,0)^3</f>
        <v>0</v>
      </c>
      <c r="V263">
        <f>MAX($A263-54,0)^3-(60-54)/(60-58)*MAX($A263-58,0)^3+(58-54)/(60-58)*MAX($A263-60,0)^3</f>
        <v>0</v>
      </c>
      <c r="W263">
        <f>MAX($A263-56,0)^3-(60-56)/(60-58)*MAX($A263-58,0)^3+(58-56)/(60-58)*MAX($A263-60,0)^3</f>
        <v>0</v>
      </c>
    </row>
    <row r="264">
      <c r="A264" t="n">
        <v>24</v>
      </c>
      <c r="B264">
        <f>INDEX($D$4:$D$43,MATCH(A264,$A$4:$A$43,0))</f>
        <v>0.00058747154781668112</v>
      </c>
      <c r="C264" t="n">
        <v>1</v>
      </c>
      <c r="D264">
        <f>A264-20</f>
        <v>4</v>
      </c>
      <c r="E264">
        <f>MAX($A264-20,0)^3-(60-20)/(60-58)*MAX($A264-58,0)^3+(58-20)/(60-58)*MAX($A264-60,0)^3</f>
        <v>64</v>
      </c>
      <c r="F264">
        <f>MAX($A264-22,0)^3-(60-22)/(60-58)*MAX($A264-58,0)^3+(58-22)/(60-58)*MAX($A264-60,0)^3</f>
        <v>8</v>
      </c>
      <c r="G264">
        <f>MAX($A264-24,0)^3-(60-24)/(60-58)*MAX($A264-58,0)^3+(58-24)/(60-58)*MAX($A264-60,0)^3</f>
        <v>0</v>
      </c>
      <c r="H264">
        <f>MAX($A264-26,0)^3-(60-26)/(60-58)*MAX($A264-58,0)^3+(58-26)/(60-58)*MAX($A264-60,0)^3</f>
        <v>0</v>
      </c>
      <c r="I264">
        <f>MAX($A264-28,0)^3-(60-28)/(60-58)*MAX($A264-58,0)^3+(58-28)/(60-58)*MAX($A264-60,0)^3</f>
        <v>0</v>
      </c>
      <c r="J264">
        <f>MAX($A264-30,0)^3-(60-30)/(60-58)*MAX($A264-58,0)^3+(58-30)/(60-58)*MAX($A264-60,0)^3</f>
        <v>0</v>
      </c>
      <c r="K264">
        <f>MAX($A264-32,0)^3-(60-32)/(60-58)*MAX($A264-58,0)^3+(58-32)/(60-58)*MAX($A264-60,0)^3</f>
        <v>0</v>
      </c>
      <c r="L264">
        <f>MAX($A264-34,0)^3-(60-34)/(60-58)*MAX($A264-58,0)^3+(58-34)/(60-58)*MAX($A264-60,0)^3</f>
        <v>0</v>
      </c>
      <c r="M264">
        <f>MAX($A264-36,0)^3-(60-36)/(60-58)*MAX($A264-58,0)^3+(58-36)/(60-58)*MAX($A264-60,0)^3</f>
        <v>0</v>
      </c>
      <c r="N264">
        <f>MAX($A264-38,0)^3-(60-38)/(60-58)*MAX($A264-58,0)^3+(58-38)/(60-58)*MAX($A264-60,0)^3</f>
        <v>0</v>
      </c>
      <c r="O264">
        <f>MAX($A264-40,0)^3-(60-40)/(60-58)*MAX($A264-58,0)^3+(58-40)/(60-58)*MAX($A264-60,0)^3</f>
        <v>0</v>
      </c>
      <c r="P264">
        <f>MAX($A264-42,0)^3-(60-42)/(60-58)*MAX($A264-58,0)^3+(58-42)/(60-58)*MAX($A264-60,0)^3</f>
        <v>0</v>
      </c>
      <c r="Q264">
        <f>MAX($A264-44,0)^3-(60-44)/(60-58)*MAX($A264-58,0)^3+(58-44)/(60-58)*MAX($A264-60,0)^3</f>
        <v>0</v>
      </c>
      <c r="R264">
        <f>MAX($A264-46,0)^3-(60-46)/(60-58)*MAX($A264-58,0)^3+(58-46)/(60-58)*MAX($A264-60,0)^3</f>
        <v>0</v>
      </c>
      <c r="S264">
        <f>MAX($A264-48,0)^3-(60-48)/(60-58)*MAX($A264-58,0)^3+(58-48)/(60-58)*MAX($A264-60,0)^3</f>
        <v>0</v>
      </c>
      <c r="T264">
        <f>MAX($A264-50,0)^3-(60-50)/(60-58)*MAX($A264-58,0)^3+(58-50)/(60-58)*MAX($A264-60,0)^3</f>
        <v>0</v>
      </c>
      <c r="U264">
        <f>MAX($A264-52,0)^3-(60-52)/(60-58)*MAX($A264-58,0)^3+(58-52)/(60-58)*MAX($A264-60,0)^3</f>
        <v>0</v>
      </c>
      <c r="V264">
        <f>MAX($A264-54,0)^3-(60-54)/(60-58)*MAX($A264-58,0)^3+(58-54)/(60-58)*MAX($A264-60,0)^3</f>
        <v>0</v>
      </c>
      <c r="W264">
        <f>MAX($A264-56,0)^3-(60-56)/(60-58)*MAX($A264-58,0)^3+(58-56)/(60-58)*MAX($A264-60,0)^3</f>
        <v>0</v>
      </c>
    </row>
    <row r="265">
      <c r="A265" t="n">
        <v>26</v>
      </c>
      <c r="B265">
        <f>INDEX($D$4:$D$43,MATCH(A265,$A$4:$A$43,0))</f>
        <v>0.00059897411357505957</v>
      </c>
      <c r="C265" t="n">
        <v>1</v>
      </c>
      <c r="D265">
        <f>A265-20</f>
        <v>6</v>
      </c>
      <c r="E265">
        <f>MAX($A265-20,0)^3-(60-20)/(60-58)*MAX($A265-58,0)^3+(58-20)/(60-58)*MAX($A265-60,0)^3</f>
        <v>216</v>
      </c>
      <c r="F265">
        <f>MAX($A265-22,0)^3-(60-22)/(60-58)*MAX($A265-58,0)^3+(58-22)/(60-58)*MAX($A265-60,0)^3</f>
        <v>64</v>
      </c>
      <c r="G265">
        <f>MAX($A265-24,0)^3-(60-24)/(60-58)*MAX($A265-58,0)^3+(58-24)/(60-58)*MAX($A265-60,0)^3</f>
        <v>8</v>
      </c>
      <c r="H265">
        <f>MAX($A265-26,0)^3-(60-26)/(60-58)*MAX($A265-58,0)^3+(58-26)/(60-58)*MAX($A265-60,0)^3</f>
        <v>0</v>
      </c>
      <c r="I265">
        <f>MAX($A265-28,0)^3-(60-28)/(60-58)*MAX($A265-58,0)^3+(58-28)/(60-58)*MAX($A265-60,0)^3</f>
        <v>0</v>
      </c>
      <c r="J265">
        <f>MAX($A265-30,0)^3-(60-30)/(60-58)*MAX($A265-58,0)^3+(58-30)/(60-58)*MAX($A265-60,0)^3</f>
        <v>0</v>
      </c>
      <c r="K265">
        <f>MAX($A265-32,0)^3-(60-32)/(60-58)*MAX($A265-58,0)^3+(58-32)/(60-58)*MAX($A265-60,0)^3</f>
        <v>0</v>
      </c>
      <c r="L265">
        <f>MAX($A265-34,0)^3-(60-34)/(60-58)*MAX($A265-58,0)^3+(58-34)/(60-58)*MAX($A265-60,0)^3</f>
        <v>0</v>
      </c>
      <c r="M265">
        <f>MAX($A265-36,0)^3-(60-36)/(60-58)*MAX($A265-58,0)^3+(58-36)/(60-58)*MAX($A265-60,0)^3</f>
        <v>0</v>
      </c>
      <c r="N265">
        <f>MAX($A265-38,0)^3-(60-38)/(60-58)*MAX($A265-58,0)^3+(58-38)/(60-58)*MAX($A265-60,0)^3</f>
        <v>0</v>
      </c>
      <c r="O265">
        <f>MAX($A265-40,0)^3-(60-40)/(60-58)*MAX($A265-58,0)^3+(58-40)/(60-58)*MAX($A265-60,0)^3</f>
        <v>0</v>
      </c>
      <c r="P265">
        <f>MAX($A265-42,0)^3-(60-42)/(60-58)*MAX($A265-58,0)^3+(58-42)/(60-58)*MAX($A265-60,0)^3</f>
        <v>0</v>
      </c>
      <c r="Q265">
        <f>MAX($A265-44,0)^3-(60-44)/(60-58)*MAX($A265-58,0)^3+(58-44)/(60-58)*MAX($A265-60,0)^3</f>
        <v>0</v>
      </c>
      <c r="R265">
        <f>MAX($A265-46,0)^3-(60-46)/(60-58)*MAX($A265-58,0)^3+(58-46)/(60-58)*MAX($A265-60,0)^3</f>
        <v>0</v>
      </c>
      <c r="S265">
        <f>MAX($A265-48,0)^3-(60-48)/(60-58)*MAX($A265-58,0)^3+(58-48)/(60-58)*MAX($A265-60,0)^3</f>
        <v>0</v>
      </c>
      <c r="T265">
        <f>MAX($A265-50,0)^3-(60-50)/(60-58)*MAX($A265-58,0)^3+(58-50)/(60-58)*MAX($A265-60,0)^3</f>
        <v>0</v>
      </c>
      <c r="U265">
        <f>MAX($A265-52,0)^3-(60-52)/(60-58)*MAX($A265-58,0)^3+(58-52)/(60-58)*MAX($A265-60,0)^3</f>
        <v>0</v>
      </c>
      <c r="V265">
        <f>MAX($A265-54,0)^3-(60-54)/(60-58)*MAX($A265-58,0)^3+(58-54)/(60-58)*MAX($A265-60,0)^3</f>
        <v>0</v>
      </c>
      <c r="W265">
        <f>MAX($A265-56,0)^3-(60-56)/(60-58)*MAX($A265-58,0)^3+(58-56)/(60-58)*MAX($A265-60,0)^3</f>
        <v>0</v>
      </c>
    </row>
    <row r="266">
      <c r="A266" t="n">
        <v>28</v>
      </c>
      <c r="B266">
        <f>INDEX($D$4:$D$43,MATCH(A266,$A$4:$A$43,0))</f>
        <v>0.00064755076005077264</v>
      </c>
      <c r="C266" t="n">
        <v>1</v>
      </c>
      <c r="D266">
        <f>A266-20</f>
        <v>8</v>
      </c>
      <c r="E266">
        <f>MAX($A266-20,0)^3-(60-20)/(60-58)*MAX($A266-58,0)^3+(58-20)/(60-58)*MAX($A266-60,0)^3</f>
        <v>512</v>
      </c>
      <c r="F266">
        <f>MAX($A266-22,0)^3-(60-22)/(60-58)*MAX($A266-58,0)^3+(58-22)/(60-58)*MAX($A266-60,0)^3</f>
        <v>216</v>
      </c>
      <c r="G266">
        <f>MAX($A266-24,0)^3-(60-24)/(60-58)*MAX($A266-58,0)^3+(58-24)/(60-58)*MAX($A266-60,0)^3</f>
        <v>64</v>
      </c>
      <c r="H266">
        <f>MAX($A266-26,0)^3-(60-26)/(60-58)*MAX($A266-58,0)^3+(58-26)/(60-58)*MAX($A266-60,0)^3</f>
        <v>8</v>
      </c>
      <c r="I266">
        <f>MAX($A266-28,0)^3-(60-28)/(60-58)*MAX($A266-58,0)^3+(58-28)/(60-58)*MAX($A266-60,0)^3</f>
        <v>0</v>
      </c>
      <c r="J266">
        <f>MAX($A266-30,0)^3-(60-30)/(60-58)*MAX($A266-58,0)^3+(58-30)/(60-58)*MAX($A266-60,0)^3</f>
        <v>0</v>
      </c>
      <c r="K266">
        <f>MAX($A266-32,0)^3-(60-32)/(60-58)*MAX($A266-58,0)^3+(58-32)/(60-58)*MAX($A266-60,0)^3</f>
        <v>0</v>
      </c>
      <c r="L266">
        <f>MAX($A266-34,0)^3-(60-34)/(60-58)*MAX($A266-58,0)^3+(58-34)/(60-58)*MAX($A266-60,0)^3</f>
        <v>0</v>
      </c>
      <c r="M266">
        <f>MAX($A266-36,0)^3-(60-36)/(60-58)*MAX($A266-58,0)^3+(58-36)/(60-58)*MAX($A266-60,0)^3</f>
        <v>0</v>
      </c>
      <c r="N266">
        <f>MAX($A266-38,0)^3-(60-38)/(60-58)*MAX($A266-58,0)^3+(58-38)/(60-58)*MAX($A266-60,0)^3</f>
        <v>0</v>
      </c>
      <c r="O266">
        <f>MAX($A266-40,0)^3-(60-40)/(60-58)*MAX($A266-58,0)^3+(58-40)/(60-58)*MAX($A266-60,0)^3</f>
        <v>0</v>
      </c>
      <c r="P266">
        <f>MAX($A266-42,0)^3-(60-42)/(60-58)*MAX($A266-58,0)^3+(58-42)/(60-58)*MAX($A266-60,0)^3</f>
        <v>0</v>
      </c>
      <c r="Q266">
        <f>MAX($A266-44,0)^3-(60-44)/(60-58)*MAX($A266-58,0)^3+(58-44)/(60-58)*MAX($A266-60,0)^3</f>
        <v>0</v>
      </c>
      <c r="R266">
        <f>MAX($A266-46,0)^3-(60-46)/(60-58)*MAX($A266-58,0)^3+(58-46)/(60-58)*MAX($A266-60,0)^3</f>
        <v>0</v>
      </c>
      <c r="S266">
        <f>MAX($A266-48,0)^3-(60-48)/(60-58)*MAX($A266-58,0)^3+(58-48)/(60-58)*MAX($A266-60,0)^3</f>
        <v>0</v>
      </c>
      <c r="T266">
        <f>MAX($A266-50,0)^3-(60-50)/(60-58)*MAX($A266-58,0)^3+(58-50)/(60-58)*MAX($A266-60,0)^3</f>
        <v>0</v>
      </c>
      <c r="U266">
        <f>MAX($A266-52,0)^3-(60-52)/(60-58)*MAX($A266-58,0)^3+(58-52)/(60-58)*MAX($A266-60,0)^3</f>
        <v>0</v>
      </c>
      <c r="V266">
        <f>MAX($A266-54,0)^3-(60-54)/(60-58)*MAX($A266-58,0)^3+(58-54)/(60-58)*MAX($A266-60,0)^3</f>
        <v>0</v>
      </c>
      <c r="W266">
        <f>MAX($A266-56,0)^3-(60-56)/(60-58)*MAX($A266-58,0)^3+(58-56)/(60-58)*MAX($A266-60,0)^3</f>
        <v>0</v>
      </c>
    </row>
    <row r="267">
      <c r="A267" t="n">
        <v>30</v>
      </c>
      <c r="B267">
        <f>INDEX($D$4:$D$43,MATCH(A267,$A$4:$A$43,0))</f>
        <v>0.00068595405131349969</v>
      </c>
      <c r="C267" t="n">
        <v>1</v>
      </c>
      <c r="D267">
        <f>A267-20</f>
        <v>10</v>
      </c>
      <c r="E267">
        <f>MAX($A267-20,0)^3-(60-20)/(60-58)*MAX($A267-58,0)^3+(58-20)/(60-58)*MAX($A267-60,0)^3</f>
        <v>1000</v>
      </c>
      <c r="F267">
        <f>MAX($A267-22,0)^3-(60-22)/(60-58)*MAX($A267-58,0)^3+(58-22)/(60-58)*MAX($A267-60,0)^3</f>
        <v>512</v>
      </c>
      <c r="G267">
        <f>MAX($A267-24,0)^3-(60-24)/(60-58)*MAX($A267-58,0)^3+(58-24)/(60-58)*MAX($A267-60,0)^3</f>
        <v>216</v>
      </c>
      <c r="H267">
        <f>MAX($A267-26,0)^3-(60-26)/(60-58)*MAX($A267-58,0)^3+(58-26)/(60-58)*MAX($A267-60,0)^3</f>
        <v>64</v>
      </c>
      <c r="I267">
        <f>MAX($A267-28,0)^3-(60-28)/(60-58)*MAX($A267-58,0)^3+(58-28)/(60-58)*MAX($A267-60,0)^3</f>
        <v>8</v>
      </c>
      <c r="J267">
        <f>MAX($A267-30,0)^3-(60-30)/(60-58)*MAX($A267-58,0)^3+(58-30)/(60-58)*MAX($A267-60,0)^3</f>
        <v>0</v>
      </c>
      <c r="K267">
        <f>MAX($A267-32,0)^3-(60-32)/(60-58)*MAX($A267-58,0)^3+(58-32)/(60-58)*MAX($A267-60,0)^3</f>
        <v>0</v>
      </c>
      <c r="L267">
        <f>MAX($A267-34,0)^3-(60-34)/(60-58)*MAX($A267-58,0)^3+(58-34)/(60-58)*MAX($A267-60,0)^3</f>
        <v>0</v>
      </c>
      <c r="M267">
        <f>MAX($A267-36,0)^3-(60-36)/(60-58)*MAX($A267-58,0)^3+(58-36)/(60-58)*MAX($A267-60,0)^3</f>
        <v>0</v>
      </c>
      <c r="N267">
        <f>MAX($A267-38,0)^3-(60-38)/(60-58)*MAX($A267-58,0)^3+(58-38)/(60-58)*MAX($A267-60,0)^3</f>
        <v>0</v>
      </c>
      <c r="O267">
        <f>MAX($A267-40,0)^3-(60-40)/(60-58)*MAX($A267-58,0)^3+(58-40)/(60-58)*MAX($A267-60,0)^3</f>
        <v>0</v>
      </c>
      <c r="P267">
        <f>MAX($A267-42,0)^3-(60-42)/(60-58)*MAX($A267-58,0)^3+(58-42)/(60-58)*MAX($A267-60,0)^3</f>
        <v>0</v>
      </c>
      <c r="Q267">
        <f>MAX($A267-44,0)^3-(60-44)/(60-58)*MAX($A267-58,0)^3+(58-44)/(60-58)*MAX($A267-60,0)^3</f>
        <v>0</v>
      </c>
      <c r="R267">
        <f>MAX($A267-46,0)^3-(60-46)/(60-58)*MAX($A267-58,0)^3+(58-46)/(60-58)*MAX($A267-60,0)^3</f>
        <v>0</v>
      </c>
      <c r="S267">
        <f>MAX($A267-48,0)^3-(60-48)/(60-58)*MAX($A267-58,0)^3+(58-48)/(60-58)*MAX($A267-60,0)^3</f>
        <v>0</v>
      </c>
      <c r="T267">
        <f>MAX($A267-50,0)^3-(60-50)/(60-58)*MAX($A267-58,0)^3+(58-50)/(60-58)*MAX($A267-60,0)^3</f>
        <v>0</v>
      </c>
      <c r="U267">
        <f>MAX($A267-52,0)^3-(60-52)/(60-58)*MAX($A267-58,0)^3+(58-52)/(60-58)*MAX($A267-60,0)^3</f>
        <v>0</v>
      </c>
      <c r="V267">
        <f>MAX($A267-54,0)^3-(60-54)/(60-58)*MAX($A267-58,0)^3+(58-54)/(60-58)*MAX($A267-60,0)^3</f>
        <v>0</v>
      </c>
      <c r="W267">
        <f>MAX($A267-56,0)^3-(60-56)/(60-58)*MAX($A267-58,0)^3+(58-56)/(60-58)*MAX($A267-60,0)^3</f>
        <v>0</v>
      </c>
    </row>
    <row r="268">
      <c r="A268" t="n">
        <v>32</v>
      </c>
      <c r="B268">
        <f>INDEX($D$4:$D$43,MATCH(A268,$A$4:$A$43,0))</f>
        <v>0.00077884359664395027</v>
      </c>
      <c r="C268" t="n">
        <v>1</v>
      </c>
      <c r="D268">
        <f>A268-20</f>
        <v>12</v>
      </c>
      <c r="E268">
        <f>MAX($A268-20,0)^3-(60-20)/(60-58)*MAX($A268-58,0)^3+(58-20)/(60-58)*MAX($A268-60,0)^3</f>
        <v>1728</v>
      </c>
      <c r="F268">
        <f>MAX($A268-22,0)^3-(60-22)/(60-58)*MAX($A268-58,0)^3+(58-22)/(60-58)*MAX($A268-60,0)^3</f>
        <v>1000</v>
      </c>
      <c r="G268">
        <f>MAX($A268-24,0)^3-(60-24)/(60-58)*MAX($A268-58,0)^3+(58-24)/(60-58)*MAX($A268-60,0)^3</f>
        <v>512</v>
      </c>
      <c r="H268">
        <f>MAX($A268-26,0)^3-(60-26)/(60-58)*MAX($A268-58,0)^3+(58-26)/(60-58)*MAX($A268-60,0)^3</f>
        <v>216</v>
      </c>
      <c r="I268">
        <f>MAX($A268-28,0)^3-(60-28)/(60-58)*MAX($A268-58,0)^3+(58-28)/(60-58)*MAX($A268-60,0)^3</f>
        <v>64</v>
      </c>
      <c r="J268">
        <f>MAX($A268-30,0)^3-(60-30)/(60-58)*MAX($A268-58,0)^3+(58-30)/(60-58)*MAX($A268-60,0)^3</f>
        <v>8</v>
      </c>
      <c r="K268">
        <f>MAX($A268-32,0)^3-(60-32)/(60-58)*MAX($A268-58,0)^3+(58-32)/(60-58)*MAX($A268-60,0)^3</f>
        <v>0</v>
      </c>
      <c r="L268">
        <f>MAX($A268-34,0)^3-(60-34)/(60-58)*MAX($A268-58,0)^3+(58-34)/(60-58)*MAX($A268-60,0)^3</f>
        <v>0</v>
      </c>
      <c r="M268">
        <f>MAX($A268-36,0)^3-(60-36)/(60-58)*MAX($A268-58,0)^3+(58-36)/(60-58)*MAX($A268-60,0)^3</f>
        <v>0</v>
      </c>
      <c r="N268">
        <f>MAX($A268-38,0)^3-(60-38)/(60-58)*MAX($A268-58,0)^3+(58-38)/(60-58)*MAX($A268-60,0)^3</f>
        <v>0</v>
      </c>
      <c r="O268">
        <f>MAX($A268-40,0)^3-(60-40)/(60-58)*MAX($A268-58,0)^3+(58-40)/(60-58)*MAX($A268-60,0)^3</f>
        <v>0</v>
      </c>
      <c r="P268">
        <f>MAX($A268-42,0)^3-(60-42)/(60-58)*MAX($A268-58,0)^3+(58-42)/(60-58)*MAX($A268-60,0)^3</f>
        <v>0</v>
      </c>
      <c r="Q268">
        <f>MAX($A268-44,0)^3-(60-44)/(60-58)*MAX($A268-58,0)^3+(58-44)/(60-58)*MAX($A268-60,0)^3</f>
        <v>0</v>
      </c>
      <c r="R268">
        <f>MAX($A268-46,0)^3-(60-46)/(60-58)*MAX($A268-58,0)^3+(58-46)/(60-58)*MAX($A268-60,0)^3</f>
        <v>0</v>
      </c>
      <c r="S268">
        <f>MAX($A268-48,0)^3-(60-48)/(60-58)*MAX($A268-58,0)^3+(58-48)/(60-58)*MAX($A268-60,0)^3</f>
        <v>0</v>
      </c>
      <c r="T268">
        <f>MAX($A268-50,0)^3-(60-50)/(60-58)*MAX($A268-58,0)^3+(58-50)/(60-58)*MAX($A268-60,0)^3</f>
        <v>0</v>
      </c>
      <c r="U268">
        <f>MAX($A268-52,0)^3-(60-52)/(60-58)*MAX($A268-58,0)^3+(58-52)/(60-58)*MAX($A268-60,0)^3</f>
        <v>0</v>
      </c>
      <c r="V268">
        <f>MAX($A268-54,0)^3-(60-54)/(60-58)*MAX($A268-58,0)^3+(58-54)/(60-58)*MAX($A268-60,0)^3</f>
        <v>0</v>
      </c>
      <c r="W268">
        <f>MAX($A268-56,0)^3-(60-56)/(60-58)*MAX($A268-58,0)^3+(58-56)/(60-58)*MAX($A268-60,0)^3</f>
        <v>0</v>
      </c>
    </row>
    <row r="269">
      <c r="A269" t="n">
        <v>34</v>
      </c>
      <c r="B269">
        <f>INDEX($D$4:$D$43,MATCH(A269,$A$4:$A$43,0))</f>
        <v>0.00080988232886163014</v>
      </c>
      <c r="C269" t="n">
        <v>1</v>
      </c>
      <c r="D269">
        <f>A269-20</f>
        <v>14</v>
      </c>
      <c r="E269">
        <f>MAX($A269-20,0)^3-(60-20)/(60-58)*MAX($A269-58,0)^3+(58-20)/(60-58)*MAX($A269-60,0)^3</f>
        <v>2744</v>
      </c>
      <c r="F269">
        <f>MAX($A269-22,0)^3-(60-22)/(60-58)*MAX($A269-58,0)^3+(58-22)/(60-58)*MAX($A269-60,0)^3</f>
        <v>1728</v>
      </c>
      <c r="G269">
        <f>MAX($A269-24,0)^3-(60-24)/(60-58)*MAX($A269-58,0)^3+(58-24)/(60-58)*MAX($A269-60,0)^3</f>
        <v>1000</v>
      </c>
      <c r="H269">
        <f>MAX($A269-26,0)^3-(60-26)/(60-58)*MAX($A269-58,0)^3+(58-26)/(60-58)*MAX($A269-60,0)^3</f>
        <v>512</v>
      </c>
      <c r="I269">
        <f>MAX($A269-28,0)^3-(60-28)/(60-58)*MAX($A269-58,0)^3+(58-28)/(60-58)*MAX($A269-60,0)^3</f>
        <v>216</v>
      </c>
      <c r="J269">
        <f>MAX($A269-30,0)^3-(60-30)/(60-58)*MAX($A269-58,0)^3+(58-30)/(60-58)*MAX($A269-60,0)^3</f>
        <v>64</v>
      </c>
      <c r="K269">
        <f>MAX($A269-32,0)^3-(60-32)/(60-58)*MAX($A269-58,0)^3+(58-32)/(60-58)*MAX($A269-60,0)^3</f>
        <v>8</v>
      </c>
      <c r="L269">
        <f>MAX($A269-34,0)^3-(60-34)/(60-58)*MAX($A269-58,0)^3+(58-34)/(60-58)*MAX($A269-60,0)^3</f>
        <v>0</v>
      </c>
      <c r="M269">
        <f>MAX($A269-36,0)^3-(60-36)/(60-58)*MAX($A269-58,0)^3+(58-36)/(60-58)*MAX($A269-60,0)^3</f>
        <v>0</v>
      </c>
      <c r="N269">
        <f>MAX($A269-38,0)^3-(60-38)/(60-58)*MAX($A269-58,0)^3+(58-38)/(60-58)*MAX($A269-60,0)^3</f>
        <v>0</v>
      </c>
      <c r="O269">
        <f>MAX($A269-40,0)^3-(60-40)/(60-58)*MAX($A269-58,0)^3+(58-40)/(60-58)*MAX($A269-60,0)^3</f>
        <v>0</v>
      </c>
      <c r="P269">
        <f>MAX($A269-42,0)^3-(60-42)/(60-58)*MAX($A269-58,0)^3+(58-42)/(60-58)*MAX($A269-60,0)^3</f>
        <v>0</v>
      </c>
      <c r="Q269">
        <f>MAX($A269-44,0)^3-(60-44)/(60-58)*MAX($A269-58,0)^3+(58-44)/(60-58)*MAX($A269-60,0)^3</f>
        <v>0</v>
      </c>
      <c r="R269">
        <f>MAX($A269-46,0)^3-(60-46)/(60-58)*MAX($A269-58,0)^3+(58-46)/(60-58)*MAX($A269-60,0)^3</f>
        <v>0</v>
      </c>
      <c r="S269">
        <f>MAX($A269-48,0)^3-(60-48)/(60-58)*MAX($A269-58,0)^3+(58-48)/(60-58)*MAX($A269-60,0)^3</f>
        <v>0</v>
      </c>
      <c r="T269">
        <f>MAX($A269-50,0)^3-(60-50)/(60-58)*MAX($A269-58,0)^3+(58-50)/(60-58)*MAX($A269-60,0)^3</f>
        <v>0</v>
      </c>
      <c r="U269">
        <f>MAX($A269-52,0)^3-(60-52)/(60-58)*MAX($A269-58,0)^3+(58-52)/(60-58)*MAX($A269-60,0)^3</f>
        <v>0</v>
      </c>
      <c r="V269">
        <f>MAX($A269-54,0)^3-(60-54)/(60-58)*MAX($A269-58,0)^3+(58-54)/(60-58)*MAX($A269-60,0)^3</f>
        <v>0</v>
      </c>
      <c r="W269">
        <f>MAX($A269-56,0)^3-(60-56)/(60-58)*MAX($A269-58,0)^3+(58-56)/(60-58)*MAX($A269-60,0)^3</f>
        <v>0</v>
      </c>
    </row>
    <row r="270">
      <c r="A270" t="n">
        <v>36</v>
      </c>
      <c r="B270">
        <f>INDEX($D$4:$D$43,MATCH(A270,$A$4:$A$43,0))</f>
        <v>0.00089058067200488151</v>
      </c>
      <c r="C270" t="n">
        <v>1</v>
      </c>
      <c r="D270">
        <f>A270-20</f>
        <v>16</v>
      </c>
      <c r="E270">
        <f>MAX($A270-20,0)^3-(60-20)/(60-58)*MAX($A270-58,0)^3+(58-20)/(60-58)*MAX($A270-60,0)^3</f>
        <v>4096</v>
      </c>
      <c r="F270">
        <f>MAX($A270-22,0)^3-(60-22)/(60-58)*MAX($A270-58,0)^3+(58-22)/(60-58)*MAX($A270-60,0)^3</f>
        <v>2744</v>
      </c>
      <c r="G270">
        <f>MAX($A270-24,0)^3-(60-24)/(60-58)*MAX($A270-58,0)^3+(58-24)/(60-58)*MAX($A270-60,0)^3</f>
        <v>1728</v>
      </c>
      <c r="H270">
        <f>MAX($A270-26,0)^3-(60-26)/(60-58)*MAX($A270-58,0)^3+(58-26)/(60-58)*MAX($A270-60,0)^3</f>
        <v>1000</v>
      </c>
      <c r="I270">
        <f>MAX($A270-28,0)^3-(60-28)/(60-58)*MAX($A270-58,0)^3+(58-28)/(60-58)*MAX($A270-60,0)^3</f>
        <v>512</v>
      </c>
      <c r="J270">
        <f>MAX($A270-30,0)^3-(60-30)/(60-58)*MAX($A270-58,0)^3+(58-30)/(60-58)*MAX($A270-60,0)^3</f>
        <v>216</v>
      </c>
      <c r="K270">
        <f>MAX($A270-32,0)^3-(60-32)/(60-58)*MAX($A270-58,0)^3+(58-32)/(60-58)*MAX($A270-60,0)^3</f>
        <v>64</v>
      </c>
      <c r="L270">
        <f>MAX($A270-34,0)^3-(60-34)/(60-58)*MAX($A270-58,0)^3+(58-34)/(60-58)*MAX($A270-60,0)^3</f>
        <v>8</v>
      </c>
      <c r="M270">
        <f>MAX($A270-36,0)^3-(60-36)/(60-58)*MAX($A270-58,0)^3+(58-36)/(60-58)*MAX($A270-60,0)^3</f>
        <v>0</v>
      </c>
      <c r="N270">
        <f>MAX($A270-38,0)^3-(60-38)/(60-58)*MAX($A270-58,0)^3+(58-38)/(60-58)*MAX($A270-60,0)^3</f>
        <v>0</v>
      </c>
      <c r="O270">
        <f>MAX($A270-40,0)^3-(60-40)/(60-58)*MAX($A270-58,0)^3+(58-40)/(60-58)*MAX($A270-60,0)^3</f>
        <v>0</v>
      </c>
      <c r="P270">
        <f>MAX($A270-42,0)^3-(60-42)/(60-58)*MAX($A270-58,0)^3+(58-42)/(60-58)*MAX($A270-60,0)^3</f>
        <v>0</v>
      </c>
      <c r="Q270">
        <f>MAX($A270-44,0)^3-(60-44)/(60-58)*MAX($A270-58,0)^3+(58-44)/(60-58)*MAX($A270-60,0)^3</f>
        <v>0</v>
      </c>
      <c r="R270">
        <f>MAX($A270-46,0)^3-(60-46)/(60-58)*MAX($A270-58,0)^3+(58-46)/(60-58)*MAX($A270-60,0)^3</f>
        <v>0</v>
      </c>
      <c r="S270">
        <f>MAX($A270-48,0)^3-(60-48)/(60-58)*MAX($A270-58,0)^3+(58-48)/(60-58)*MAX($A270-60,0)^3</f>
        <v>0</v>
      </c>
      <c r="T270">
        <f>MAX($A270-50,0)^3-(60-50)/(60-58)*MAX($A270-58,0)^3+(58-50)/(60-58)*MAX($A270-60,0)^3</f>
        <v>0</v>
      </c>
      <c r="U270">
        <f>MAX($A270-52,0)^3-(60-52)/(60-58)*MAX($A270-58,0)^3+(58-52)/(60-58)*MAX($A270-60,0)^3</f>
        <v>0</v>
      </c>
      <c r="V270">
        <f>MAX($A270-54,0)^3-(60-54)/(60-58)*MAX($A270-58,0)^3+(58-54)/(60-58)*MAX($A270-60,0)^3</f>
        <v>0</v>
      </c>
      <c r="W270">
        <f>MAX($A270-56,0)^3-(60-56)/(60-58)*MAX($A270-58,0)^3+(58-56)/(60-58)*MAX($A270-60,0)^3</f>
        <v>0</v>
      </c>
    </row>
    <row r="271">
      <c r="A271" t="n">
        <v>38</v>
      </c>
      <c r="B271">
        <f>INDEX($D$4:$D$43,MATCH(A271,$A$4:$A$43,0))</f>
        <v>0.00089741845179166027</v>
      </c>
      <c r="C271" t="n">
        <v>1</v>
      </c>
      <c r="D271">
        <f>A271-20</f>
        <v>18</v>
      </c>
      <c r="E271">
        <f>MAX($A271-20,0)^3-(60-20)/(60-58)*MAX($A271-58,0)^3+(58-20)/(60-58)*MAX($A271-60,0)^3</f>
        <v>5832</v>
      </c>
      <c r="F271">
        <f>MAX($A271-22,0)^3-(60-22)/(60-58)*MAX($A271-58,0)^3+(58-22)/(60-58)*MAX($A271-60,0)^3</f>
        <v>4096</v>
      </c>
      <c r="G271">
        <f>MAX($A271-24,0)^3-(60-24)/(60-58)*MAX($A271-58,0)^3+(58-24)/(60-58)*MAX($A271-60,0)^3</f>
        <v>2744</v>
      </c>
      <c r="H271">
        <f>MAX($A271-26,0)^3-(60-26)/(60-58)*MAX($A271-58,0)^3+(58-26)/(60-58)*MAX($A271-60,0)^3</f>
        <v>1728</v>
      </c>
      <c r="I271">
        <f>MAX($A271-28,0)^3-(60-28)/(60-58)*MAX($A271-58,0)^3+(58-28)/(60-58)*MAX($A271-60,0)^3</f>
        <v>1000</v>
      </c>
      <c r="J271">
        <f>MAX($A271-30,0)^3-(60-30)/(60-58)*MAX($A271-58,0)^3+(58-30)/(60-58)*MAX($A271-60,0)^3</f>
        <v>512</v>
      </c>
      <c r="K271">
        <f>MAX($A271-32,0)^3-(60-32)/(60-58)*MAX($A271-58,0)^3+(58-32)/(60-58)*MAX($A271-60,0)^3</f>
        <v>216</v>
      </c>
      <c r="L271">
        <f>MAX($A271-34,0)^3-(60-34)/(60-58)*MAX($A271-58,0)^3+(58-34)/(60-58)*MAX($A271-60,0)^3</f>
        <v>64</v>
      </c>
      <c r="M271">
        <f>MAX($A271-36,0)^3-(60-36)/(60-58)*MAX($A271-58,0)^3+(58-36)/(60-58)*MAX($A271-60,0)^3</f>
        <v>8</v>
      </c>
      <c r="N271">
        <f>MAX($A271-38,0)^3-(60-38)/(60-58)*MAX($A271-58,0)^3+(58-38)/(60-58)*MAX($A271-60,0)^3</f>
        <v>0</v>
      </c>
      <c r="O271">
        <f>MAX($A271-40,0)^3-(60-40)/(60-58)*MAX($A271-58,0)^3+(58-40)/(60-58)*MAX($A271-60,0)^3</f>
        <v>0</v>
      </c>
      <c r="P271">
        <f>MAX($A271-42,0)^3-(60-42)/(60-58)*MAX($A271-58,0)^3+(58-42)/(60-58)*MAX($A271-60,0)^3</f>
        <v>0</v>
      </c>
      <c r="Q271">
        <f>MAX($A271-44,0)^3-(60-44)/(60-58)*MAX($A271-58,0)^3+(58-44)/(60-58)*MAX($A271-60,0)^3</f>
        <v>0</v>
      </c>
      <c r="R271">
        <f>MAX($A271-46,0)^3-(60-46)/(60-58)*MAX($A271-58,0)^3+(58-46)/(60-58)*MAX($A271-60,0)^3</f>
        <v>0</v>
      </c>
      <c r="S271">
        <f>MAX($A271-48,0)^3-(60-48)/(60-58)*MAX($A271-58,0)^3+(58-48)/(60-58)*MAX($A271-60,0)^3</f>
        <v>0</v>
      </c>
      <c r="T271">
        <f>MAX($A271-50,0)^3-(60-50)/(60-58)*MAX($A271-58,0)^3+(58-50)/(60-58)*MAX($A271-60,0)^3</f>
        <v>0</v>
      </c>
      <c r="U271">
        <f>MAX($A271-52,0)^3-(60-52)/(60-58)*MAX($A271-58,0)^3+(58-52)/(60-58)*MAX($A271-60,0)^3</f>
        <v>0</v>
      </c>
      <c r="V271">
        <f>MAX($A271-54,0)^3-(60-54)/(60-58)*MAX($A271-58,0)^3+(58-54)/(60-58)*MAX($A271-60,0)^3</f>
        <v>0</v>
      </c>
      <c r="W271">
        <f>MAX($A271-56,0)^3-(60-56)/(60-58)*MAX($A271-58,0)^3+(58-56)/(60-58)*MAX($A271-60,0)^3</f>
        <v>0</v>
      </c>
    </row>
    <row r="272">
      <c r="A272" t="n">
        <v>40</v>
      </c>
      <c r="B272">
        <f>INDEX($D$4:$D$43,MATCH(A272,$A$4:$A$43,0))</f>
        <v>0.0011726610167205522</v>
      </c>
      <c r="C272" t="n">
        <v>1</v>
      </c>
      <c r="D272">
        <f>A272-20</f>
        <v>20</v>
      </c>
      <c r="E272">
        <f>MAX($A272-20,0)^3-(60-20)/(60-58)*MAX($A272-58,0)^3+(58-20)/(60-58)*MAX($A272-60,0)^3</f>
        <v>8000</v>
      </c>
      <c r="F272">
        <f>MAX($A272-22,0)^3-(60-22)/(60-58)*MAX($A272-58,0)^3+(58-22)/(60-58)*MAX($A272-60,0)^3</f>
        <v>5832</v>
      </c>
      <c r="G272">
        <f>MAX($A272-24,0)^3-(60-24)/(60-58)*MAX($A272-58,0)^3+(58-24)/(60-58)*MAX($A272-60,0)^3</f>
        <v>4096</v>
      </c>
      <c r="H272">
        <f>MAX($A272-26,0)^3-(60-26)/(60-58)*MAX($A272-58,0)^3+(58-26)/(60-58)*MAX($A272-60,0)^3</f>
        <v>2744</v>
      </c>
      <c r="I272">
        <f>MAX($A272-28,0)^3-(60-28)/(60-58)*MAX($A272-58,0)^3+(58-28)/(60-58)*MAX($A272-60,0)^3</f>
        <v>1728</v>
      </c>
      <c r="J272">
        <f>MAX($A272-30,0)^3-(60-30)/(60-58)*MAX($A272-58,0)^3+(58-30)/(60-58)*MAX($A272-60,0)^3</f>
        <v>1000</v>
      </c>
      <c r="K272">
        <f>MAX($A272-32,0)^3-(60-32)/(60-58)*MAX($A272-58,0)^3+(58-32)/(60-58)*MAX($A272-60,0)^3</f>
        <v>512</v>
      </c>
      <c r="L272">
        <f>MAX($A272-34,0)^3-(60-34)/(60-58)*MAX($A272-58,0)^3+(58-34)/(60-58)*MAX($A272-60,0)^3</f>
        <v>216</v>
      </c>
      <c r="M272">
        <f>MAX($A272-36,0)^3-(60-36)/(60-58)*MAX($A272-58,0)^3+(58-36)/(60-58)*MAX($A272-60,0)^3</f>
        <v>64</v>
      </c>
      <c r="N272">
        <f>MAX($A272-38,0)^3-(60-38)/(60-58)*MAX($A272-58,0)^3+(58-38)/(60-58)*MAX($A272-60,0)^3</f>
        <v>8</v>
      </c>
      <c r="O272">
        <f>MAX($A272-40,0)^3-(60-40)/(60-58)*MAX($A272-58,0)^3+(58-40)/(60-58)*MAX($A272-60,0)^3</f>
        <v>0</v>
      </c>
      <c r="P272">
        <f>MAX($A272-42,0)^3-(60-42)/(60-58)*MAX($A272-58,0)^3+(58-42)/(60-58)*MAX($A272-60,0)^3</f>
        <v>0</v>
      </c>
      <c r="Q272">
        <f>MAX($A272-44,0)^3-(60-44)/(60-58)*MAX($A272-58,0)^3+(58-44)/(60-58)*MAX($A272-60,0)^3</f>
        <v>0</v>
      </c>
      <c r="R272">
        <f>MAX($A272-46,0)^3-(60-46)/(60-58)*MAX($A272-58,0)^3+(58-46)/(60-58)*MAX($A272-60,0)^3</f>
        <v>0</v>
      </c>
      <c r="S272">
        <f>MAX($A272-48,0)^3-(60-48)/(60-58)*MAX($A272-58,0)^3+(58-48)/(60-58)*MAX($A272-60,0)^3</f>
        <v>0</v>
      </c>
      <c r="T272">
        <f>MAX($A272-50,0)^3-(60-50)/(60-58)*MAX($A272-58,0)^3+(58-50)/(60-58)*MAX($A272-60,0)^3</f>
        <v>0</v>
      </c>
      <c r="U272">
        <f>MAX($A272-52,0)^3-(60-52)/(60-58)*MAX($A272-58,0)^3+(58-52)/(60-58)*MAX($A272-60,0)^3</f>
        <v>0</v>
      </c>
      <c r="V272">
        <f>MAX($A272-54,0)^3-(60-54)/(60-58)*MAX($A272-58,0)^3+(58-54)/(60-58)*MAX($A272-60,0)^3</f>
        <v>0</v>
      </c>
      <c r="W272">
        <f>MAX($A272-56,0)^3-(60-56)/(60-58)*MAX($A272-58,0)^3+(58-56)/(60-58)*MAX($A272-60,0)^3</f>
        <v>0</v>
      </c>
    </row>
    <row r="273">
      <c r="A273" t="n">
        <v>42</v>
      </c>
      <c r="B273">
        <f>INDEX($D$4:$D$43,MATCH(A273,$A$4:$A$43,0))</f>
        <v>0.0013334983391222362</v>
      </c>
      <c r="C273" t="n">
        <v>1</v>
      </c>
      <c r="D273">
        <f>A273-20</f>
        <v>22</v>
      </c>
      <c r="E273">
        <f>MAX($A273-20,0)^3-(60-20)/(60-58)*MAX($A273-58,0)^3+(58-20)/(60-58)*MAX($A273-60,0)^3</f>
        <v>10648</v>
      </c>
      <c r="F273">
        <f>MAX($A273-22,0)^3-(60-22)/(60-58)*MAX($A273-58,0)^3+(58-22)/(60-58)*MAX($A273-60,0)^3</f>
        <v>8000</v>
      </c>
      <c r="G273">
        <f>MAX($A273-24,0)^3-(60-24)/(60-58)*MAX($A273-58,0)^3+(58-24)/(60-58)*MAX($A273-60,0)^3</f>
        <v>5832</v>
      </c>
      <c r="H273">
        <f>MAX($A273-26,0)^3-(60-26)/(60-58)*MAX($A273-58,0)^3+(58-26)/(60-58)*MAX($A273-60,0)^3</f>
        <v>4096</v>
      </c>
      <c r="I273">
        <f>MAX($A273-28,0)^3-(60-28)/(60-58)*MAX($A273-58,0)^3+(58-28)/(60-58)*MAX($A273-60,0)^3</f>
        <v>2744</v>
      </c>
      <c r="J273">
        <f>MAX($A273-30,0)^3-(60-30)/(60-58)*MAX($A273-58,0)^3+(58-30)/(60-58)*MAX($A273-60,0)^3</f>
        <v>1728</v>
      </c>
      <c r="K273">
        <f>MAX($A273-32,0)^3-(60-32)/(60-58)*MAX($A273-58,0)^3+(58-32)/(60-58)*MAX($A273-60,0)^3</f>
        <v>1000</v>
      </c>
      <c r="L273">
        <f>MAX($A273-34,0)^3-(60-34)/(60-58)*MAX($A273-58,0)^3+(58-34)/(60-58)*MAX($A273-60,0)^3</f>
        <v>512</v>
      </c>
      <c r="M273">
        <f>MAX($A273-36,0)^3-(60-36)/(60-58)*MAX($A273-58,0)^3+(58-36)/(60-58)*MAX($A273-60,0)^3</f>
        <v>216</v>
      </c>
      <c r="N273">
        <f>MAX($A273-38,0)^3-(60-38)/(60-58)*MAX($A273-58,0)^3+(58-38)/(60-58)*MAX($A273-60,0)^3</f>
        <v>64</v>
      </c>
      <c r="O273">
        <f>MAX($A273-40,0)^3-(60-40)/(60-58)*MAX($A273-58,0)^3+(58-40)/(60-58)*MAX($A273-60,0)^3</f>
        <v>8</v>
      </c>
      <c r="P273">
        <f>MAX($A273-42,0)^3-(60-42)/(60-58)*MAX($A273-58,0)^3+(58-42)/(60-58)*MAX($A273-60,0)^3</f>
        <v>0</v>
      </c>
      <c r="Q273">
        <f>MAX($A273-44,0)^3-(60-44)/(60-58)*MAX($A273-58,0)^3+(58-44)/(60-58)*MAX($A273-60,0)^3</f>
        <v>0</v>
      </c>
      <c r="R273">
        <f>MAX($A273-46,0)^3-(60-46)/(60-58)*MAX($A273-58,0)^3+(58-46)/(60-58)*MAX($A273-60,0)^3</f>
        <v>0</v>
      </c>
      <c r="S273">
        <f>MAX($A273-48,0)^3-(60-48)/(60-58)*MAX($A273-58,0)^3+(58-48)/(60-58)*MAX($A273-60,0)^3</f>
        <v>0</v>
      </c>
      <c r="T273">
        <f>MAX($A273-50,0)^3-(60-50)/(60-58)*MAX($A273-58,0)^3+(58-50)/(60-58)*MAX($A273-60,0)^3</f>
        <v>0</v>
      </c>
      <c r="U273">
        <f>MAX($A273-52,0)^3-(60-52)/(60-58)*MAX($A273-58,0)^3+(58-52)/(60-58)*MAX($A273-60,0)^3</f>
        <v>0</v>
      </c>
      <c r="V273">
        <f>MAX($A273-54,0)^3-(60-54)/(60-58)*MAX($A273-58,0)^3+(58-54)/(60-58)*MAX($A273-60,0)^3</f>
        <v>0</v>
      </c>
      <c r="W273">
        <f>MAX($A273-56,0)^3-(60-56)/(60-58)*MAX($A273-58,0)^3+(58-56)/(60-58)*MAX($A273-60,0)^3</f>
        <v>0</v>
      </c>
    </row>
    <row r="274">
      <c r="A274" t="n">
        <v>44</v>
      </c>
      <c r="B274">
        <f>INDEX($D$4:$D$43,MATCH(A274,$A$4:$A$43,0))</f>
        <v>0.0015892854281995444</v>
      </c>
      <c r="C274" t="n">
        <v>1</v>
      </c>
      <c r="D274">
        <f>A274-20</f>
        <v>24</v>
      </c>
      <c r="E274">
        <f>MAX($A274-20,0)^3-(60-20)/(60-58)*MAX($A274-58,0)^3+(58-20)/(60-58)*MAX($A274-60,0)^3</f>
        <v>13824</v>
      </c>
      <c r="F274">
        <f>MAX($A274-22,0)^3-(60-22)/(60-58)*MAX($A274-58,0)^3+(58-22)/(60-58)*MAX($A274-60,0)^3</f>
        <v>10648</v>
      </c>
      <c r="G274">
        <f>MAX($A274-24,0)^3-(60-24)/(60-58)*MAX($A274-58,0)^3+(58-24)/(60-58)*MAX($A274-60,0)^3</f>
        <v>8000</v>
      </c>
      <c r="H274">
        <f>MAX($A274-26,0)^3-(60-26)/(60-58)*MAX($A274-58,0)^3+(58-26)/(60-58)*MAX($A274-60,0)^3</f>
        <v>5832</v>
      </c>
      <c r="I274">
        <f>MAX($A274-28,0)^3-(60-28)/(60-58)*MAX($A274-58,0)^3+(58-28)/(60-58)*MAX($A274-60,0)^3</f>
        <v>4096</v>
      </c>
      <c r="J274">
        <f>MAX($A274-30,0)^3-(60-30)/(60-58)*MAX($A274-58,0)^3+(58-30)/(60-58)*MAX($A274-60,0)^3</f>
        <v>2744</v>
      </c>
      <c r="K274">
        <f>MAX($A274-32,0)^3-(60-32)/(60-58)*MAX($A274-58,0)^3+(58-32)/(60-58)*MAX($A274-60,0)^3</f>
        <v>1728</v>
      </c>
      <c r="L274">
        <f>MAX($A274-34,0)^3-(60-34)/(60-58)*MAX($A274-58,0)^3+(58-34)/(60-58)*MAX($A274-60,0)^3</f>
        <v>1000</v>
      </c>
      <c r="M274">
        <f>MAX($A274-36,0)^3-(60-36)/(60-58)*MAX($A274-58,0)^3+(58-36)/(60-58)*MAX($A274-60,0)^3</f>
        <v>512</v>
      </c>
      <c r="N274">
        <f>MAX($A274-38,0)^3-(60-38)/(60-58)*MAX($A274-58,0)^3+(58-38)/(60-58)*MAX($A274-60,0)^3</f>
        <v>216</v>
      </c>
      <c r="O274">
        <f>MAX($A274-40,0)^3-(60-40)/(60-58)*MAX($A274-58,0)^3+(58-40)/(60-58)*MAX($A274-60,0)^3</f>
        <v>64</v>
      </c>
      <c r="P274">
        <f>MAX($A274-42,0)^3-(60-42)/(60-58)*MAX($A274-58,0)^3+(58-42)/(60-58)*MAX($A274-60,0)^3</f>
        <v>8</v>
      </c>
      <c r="Q274">
        <f>MAX($A274-44,0)^3-(60-44)/(60-58)*MAX($A274-58,0)^3+(58-44)/(60-58)*MAX($A274-60,0)^3</f>
        <v>0</v>
      </c>
      <c r="R274">
        <f>MAX($A274-46,0)^3-(60-46)/(60-58)*MAX($A274-58,0)^3+(58-46)/(60-58)*MAX($A274-60,0)^3</f>
        <v>0</v>
      </c>
      <c r="S274">
        <f>MAX($A274-48,0)^3-(60-48)/(60-58)*MAX($A274-58,0)^3+(58-48)/(60-58)*MAX($A274-60,0)^3</f>
        <v>0</v>
      </c>
      <c r="T274">
        <f>MAX($A274-50,0)^3-(60-50)/(60-58)*MAX($A274-58,0)^3+(58-50)/(60-58)*MAX($A274-60,0)^3</f>
        <v>0</v>
      </c>
      <c r="U274">
        <f>MAX($A274-52,0)^3-(60-52)/(60-58)*MAX($A274-58,0)^3+(58-52)/(60-58)*MAX($A274-60,0)^3</f>
        <v>0</v>
      </c>
      <c r="V274">
        <f>MAX($A274-54,0)^3-(60-54)/(60-58)*MAX($A274-58,0)^3+(58-54)/(60-58)*MAX($A274-60,0)^3</f>
        <v>0</v>
      </c>
      <c r="W274">
        <f>MAX($A274-56,0)^3-(60-56)/(60-58)*MAX($A274-58,0)^3+(58-56)/(60-58)*MAX($A274-60,0)^3</f>
        <v>0</v>
      </c>
    </row>
    <row r="275">
      <c r="A275" t="n">
        <v>46</v>
      </c>
      <c r="B275">
        <f>INDEX($D$4:$D$43,MATCH(A275,$A$4:$A$43,0))</f>
        <v>0.0017196929004736621</v>
      </c>
      <c r="C275" t="n">
        <v>1</v>
      </c>
      <c r="D275">
        <f>A275-20</f>
        <v>26</v>
      </c>
      <c r="E275">
        <f>MAX($A275-20,0)^3-(60-20)/(60-58)*MAX($A275-58,0)^3+(58-20)/(60-58)*MAX($A275-60,0)^3</f>
        <v>17576</v>
      </c>
      <c r="F275">
        <f>MAX($A275-22,0)^3-(60-22)/(60-58)*MAX($A275-58,0)^3+(58-22)/(60-58)*MAX($A275-60,0)^3</f>
        <v>13824</v>
      </c>
      <c r="G275">
        <f>MAX($A275-24,0)^3-(60-24)/(60-58)*MAX($A275-58,0)^3+(58-24)/(60-58)*MAX($A275-60,0)^3</f>
        <v>10648</v>
      </c>
      <c r="H275">
        <f>MAX($A275-26,0)^3-(60-26)/(60-58)*MAX($A275-58,0)^3+(58-26)/(60-58)*MAX($A275-60,0)^3</f>
        <v>8000</v>
      </c>
      <c r="I275">
        <f>MAX($A275-28,0)^3-(60-28)/(60-58)*MAX($A275-58,0)^3+(58-28)/(60-58)*MAX($A275-60,0)^3</f>
        <v>5832</v>
      </c>
      <c r="J275">
        <f>MAX($A275-30,0)^3-(60-30)/(60-58)*MAX($A275-58,0)^3+(58-30)/(60-58)*MAX($A275-60,0)^3</f>
        <v>4096</v>
      </c>
      <c r="K275">
        <f>MAX($A275-32,0)^3-(60-32)/(60-58)*MAX($A275-58,0)^3+(58-32)/(60-58)*MAX($A275-60,0)^3</f>
        <v>2744</v>
      </c>
      <c r="L275">
        <f>MAX($A275-34,0)^3-(60-34)/(60-58)*MAX($A275-58,0)^3+(58-34)/(60-58)*MAX($A275-60,0)^3</f>
        <v>1728</v>
      </c>
      <c r="M275">
        <f>MAX($A275-36,0)^3-(60-36)/(60-58)*MAX($A275-58,0)^3+(58-36)/(60-58)*MAX($A275-60,0)^3</f>
        <v>1000</v>
      </c>
      <c r="N275">
        <f>MAX($A275-38,0)^3-(60-38)/(60-58)*MAX($A275-58,0)^3+(58-38)/(60-58)*MAX($A275-60,0)^3</f>
        <v>512</v>
      </c>
      <c r="O275">
        <f>MAX($A275-40,0)^3-(60-40)/(60-58)*MAX($A275-58,0)^3+(58-40)/(60-58)*MAX($A275-60,0)^3</f>
        <v>216</v>
      </c>
      <c r="P275">
        <f>MAX($A275-42,0)^3-(60-42)/(60-58)*MAX($A275-58,0)^3+(58-42)/(60-58)*MAX($A275-60,0)^3</f>
        <v>64</v>
      </c>
      <c r="Q275">
        <f>MAX($A275-44,0)^3-(60-44)/(60-58)*MAX($A275-58,0)^3+(58-44)/(60-58)*MAX($A275-60,0)^3</f>
        <v>8</v>
      </c>
      <c r="R275">
        <f>MAX($A275-46,0)^3-(60-46)/(60-58)*MAX($A275-58,0)^3+(58-46)/(60-58)*MAX($A275-60,0)^3</f>
        <v>0</v>
      </c>
      <c r="S275">
        <f>MAX($A275-48,0)^3-(60-48)/(60-58)*MAX($A275-58,0)^3+(58-48)/(60-58)*MAX($A275-60,0)^3</f>
        <v>0</v>
      </c>
      <c r="T275">
        <f>MAX($A275-50,0)^3-(60-50)/(60-58)*MAX($A275-58,0)^3+(58-50)/(60-58)*MAX($A275-60,0)^3</f>
        <v>0</v>
      </c>
      <c r="U275">
        <f>MAX($A275-52,0)^3-(60-52)/(60-58)*MAX($A275-58,0)^3+(58-52)/(60-58)*MAX($A275-60,0)^3</f>
        <v>0</v>
      </c>
      <c r="V275">
        <f>MAX($A275-54,0)^3-(60-54)/(60-58)*MAX($A275-58,0)^3+(58-54)/(60-58)*MAX($A275-60,0)^3</f>
        <v>0</v>
      </c>
      <c r="W275">
        <f>MAX($A275-56,0)^3-(60-56)/(60-58)*MAX($A275-58,0)^3+(58-56)/(60-58)*MAX($A275-60,0)^3</f>
        <v>0</v>
      </c>
    </row>
    <row r="276">
      <c r="A276" t="n">
        <v>48</v>
      </c>
      <c r="B276">
        <f>INDEX($D$4:$D$43,MATCH(A276,$A$4:$A$43,0))</f>
        <v>0.0022393923340638506</v>
      </c>
      <c r="C276" t="n">
        <v>1</v>
      </c>
      <c r="D276">
        <f>A276-20</f>
        <v>28</v>
      </c>
      <c r="E276">
        <f>MAX($A276-20,0)^3-(60-20)/(60-58)*MAX($A276-58,0)^3+(58-20)/(60-58)*MAX($A276-60,0)^3</f>
        <v>21952</v>
      </c>
      <c r="F276">
        <f>MAX($A276-22,0)^3-(60-22)/(60-58)*MAX($A276-58,0)^3+(58-22)/(60-58)*MAX($A276-60,0)^3</f>
        <v>17576</v>
      </c>
      <c r="G276">
        <f>MAX($A276-24,0)^3-(60-24)/(60-58)*MAX($A276-58,0)^3+(58-24)/(60-58)*MAX($A276-60,0)^3</f>
        <v>13824</v>
      </c>
      <c r="H276">
        <f>MAX($A276-26,0)^3-(60-26)/(60-58)*MAX($A276-58,0)^3+(58-26)/(60-58)*MAX($A276-60,0)^3</f>
        <v>10648</v>
      </c>
      <c r="I276">
        <f>MAX($A276-28,0)^3-(60-28)/(60-58)*MAX($A276-58,0)^3+(58-28)/(60-58)*MAX($A276-60,0)^3</f>
        <v>8000</v>
      </c>
      <c r="J276">
        <f>MAX($A276-30,0)^3-(60-30)/(60-58)*MAX($A276-58,0)^3+(58-30)/(60-58)*MAX($A276-60,0)^3</f>
        <v>5832</v>
      </c>
      <c r="K276">
        <f>MAX($A276-32,0)^3-(60-32)/(60-58)*MAX($A276-58,0)^3+(58-32)/(60-58)*MAX($A276-60,0)^3</f>
        <v>4096</v>
      </c>
      <c r="L276">
        <f>MAX($A276-34,0)^3-(60-34)/(60-58)*MAX($A276-58,0)^3+(58-34)/(60-58)*MAX($A276-60,0)^3</f>
        <v>2744</v>
      </c>
      <c r="M276">
        <f>MAX($A276-36,0)^3-(60-36)/(60-58)*MAX($A276-58,0)^3+(58-36)/(60-58)*MAX($A276-60,0)^3</f>
        <v>1728</v>
      </c>
      <c r="N276">
        <f>MAX($A276-38,0)^3-(60-38)/(60-58)*MAX($A276-58,0)^3+(58-38)/(60-58)*MAX($A276-60,0)^3</f>
        <v>1000</v>
      </c>
      <c r="O276">
        <f>MAX($A276-40,0)^3-(60-40)/(60-58)*MAX($A276-58,0)^3+(58-40)/(60-58)*MAX($A276-60,0)^3</f>
        <v>512</v>
      </c>
      <c r="P276">
        <f>MAX($A276-42,0)^3-(60-42)/(60-58)*MAX($A276-58,0)^3+(58-42)/(60-58)*MAX($A276-60,0)^3</f>
        <v>216</v>
      </c>
      <c r="Q276">
        <f>MAX($A276-44,0)^3-(60-44)/(60-58)*MAX($A276-58,0)^3+(58-44)/(60-58)*MAX($A276-60,0)^3</f>
        <v>64</v>
      </c>
      <c r="R276">
        <f>MAX($A276-46,0)^3-(60-46)/(60-58)*MAX($A276-58,0)^3+(58-46)/(60-58)*MAX($A276-60,0)^3</f>
        <v>8</v>
      </c>
      <c r="S276">
        <f>MAX($A276-48,0)^3-(60-48)/(60-58)*MAX($A276-58,0)^3+(58-48)/(60-58)*MAX($A276-60,0)^3</f>
        <v>0</v>
      </c>
      <c r="T276">
        <f>MAX($A276-50,0)^3-(60-50)/(60-58)*MAX($A276-58,0)^3+(58-50)/(60-58)*MAX($A276-60,0)^3</f>
        <v>0</v>
      </c>
      <c r="U276">
        <f>MAX($A276-52,0)^3-(60-52)/(60-58)*MAX($A276-58,0)^3+(58-52)/(60-58)*MAX($A276-60,0)^3</f>
        <v>0</v>
      </c>
      <c r="V276">
        <f>MAX($A276-54,0)^3-(60-54)/(60-58)*MAX($A276-58,0)^3+(58-54)/(60-58)*MAX($A276-60,0)^3</f>
        <v>0</v>
      </c>
      <c r="W276">
        <f>MAX($A276-56,0)^3-(60-56)/(60-58)*MAX($A276-58,0)^3+(58-56)/(60-58)*MAX($A276-60,0)^3</f>
        <v>0</v>
      </c>
    </row>
    <row r="277">
      <c r="A277" t="n">
        <v>50</v>
      </c>
      <c r="B277">
        <f>INDEX($D$4:$D$43,MATCH(A277,$A$4:$A$43,0))</f>
        <v>0.0023258811432743955</v>
      </c>
      <c r="C277" t="n">
        <v>1</v>
      </c>
      <c r="D277">
        <f>A277-20</f>
        <v>30</v>
      </c>
      <c r="E277">
        <f>MAX($A277-20,0)^3-(60-20)/(60-58)*MAX($A277-58,0)^3+(58-20)/(60-58)*MAX($A277-60,0)^3</f>
        <v>27000</v>
      </c>
      <c r="F277">
        <f>MAX($A277-22,0)^3-(60-22)/(60-58)*MAX($A277-58,0)^3+(58-22)/(60-58)*MAX($A277-60,0)^3</f>
        <v>21952</v>
      </c>
      <c r="G277">
        <f>MAX($A277-24,0)^3-(60-24)/(60-58)*MAX($A277-58,0)^3+(58-24)/(60-58)*MAX($A277-60,0)^3</f>
        <v>17576</v>
      </c>
      <c r="H277">
        <f>MAX($A277-26,0)^3-(60-26)/(60-58)*MAX($A277-58,0)^3+(58-26)/(60-58)*MAX($A277-60,0)^3</f>
        <v>13824</v>
      </c>
      <c r="I277">
        <f>MAX($A277-28,0)^3-(60-28)/(60-58)*MAX($A277-58,0)^3+(58-28)/(60-58)*MAX($A277-60,0)^3</f>
        <v>10648</v>
      </c>
      <c r="J277">
        <f>MAX($A277-30,0)^3-(60-30)/(60-58)*MAX($A277-58,0)^3+(58-30)/(60-58)*MAX($A277-60,0)^3</f>
        <v>8000</v>
      </c>
      <c r="K277">
        <f>MAX($A277-32,0)^3-(60-32)/(60-58)*MAX($A277-58,0)^3+(58-32)/(60-58)*MAX($A277-60,0)^3</f>
        <v>5832</v>
      </c>
      <c r="L277">
        <f>MAX($A277-34,0)^3-(60-34)/(60-58)*MAX($A277-58,0)^3+(58-34)/(60-58)*MAX($A277-60,0)^3</f>
        <v>4096</v>
      </c>
      <c r="M277">
        <f>MAX($A277-36,0)^3-(60-36)/(60-58)*MAX($A277-58,0)^3+(58-36)/(60-58)*MAX($A277-60,0)^3</f>
        <v>2744</v>
      </c>
      <c r="N277">
        <f>MAX($A277-38,0)^3-(60-38)/(60-58)*MAX($A277-58,0)^3+(58-38)/(60-58)*MAX($A277-60,0)^3</f>
        <v>1728</v>
      </c>
      <c r="O277">
        <f>MAX($A277-40,0)^3-(60-40)/(60-58)*MAX($A277-58,0)^3+(58-40)/(60-58)*MAX($A277-60,0)^3</f>
        <v>1000</v>
      </c>
      <c r="P277">
        <f>MAX($A277-42,0)^3-(60-42)/(60-58)*MAX($A277-58,0)^3+(58-42)/(60-58)*MAX($A277-60,0)^3</f>
        <v>512</v>
      </c>
      <c r="Q277">
        <f>MAX($A277-44,0)^3-(60-44)/(60-58)*MAX($A277-58,0)^3+(58-44)/(60-58)*MAX($A277-60,0)^3</f>
        <v>216</v>
      </c>
      <c r="R277">
        <f>MAX($A277-46,0)^3-(60-46)/(60-58)*MAX($A277-58,0)^3+(58-46)/(60-58)*MAX($A277-60,0)^3</f>
        <v>64</v>
      </c>
      <c r="S277">
        <f>MAX($A277-48,0)^3-(60-48)/(60-58)*MAX($A277-58,0)^3+(58-48)/(60-58)*MAX($A277-60,0)^3</f>
        <v>8</v>
      </c>
      <c r="T277">
        <f>MAX($A277-50,0)^3-(60-50)/(60-58)*MAX($A277-58,0)^3+(58-50)/(60-58)*MAX($A277-60,0)^3</f>
        <v>0</v>
      </c>
      <c r="U277">
        <f>MAX($A277-52,0)^3-(60-52)/(60-58)*MAX($A277-58,0)^3+(58-52)/(60-58)*MAX($A277-60,0)^3</f>
        <v>0</v>
      </c>
      <c r="V277">
        <f>MAX($A277-54,0)^3-(60-54)/(60-58)*MAX($A277-58,0)^3+(58-54)/(60-58)*MAX($A277-60,0)^3</f>
        <v>0</v>
      </c>
      <c r="W277">
        <f>MAX($A277-56,0)^3-(60-56)/(60-58)*MAX($A277-58,0)^3+(58-56)/(60-58)*MAX($A277-60,0)^3</f>
        <v>0</v>
      </c>
    </row>
    <row r="278">
      <c r="A278" t="n">
        <v>52</v>
      </c>
      <c r="B278">
        <f>INDEX($D$4:$D$43,MATCH(A278,$A$4:$A$43,0))</f>
        <v>0.0028143420277110358</v>
      </c>
      <c r="C278" t="n">
        <v>1</v>
      </c>
      <c r="D278">
        <f>A278-20</f>
        <v>32</v>
      </c>
      <c r="E278">
        <f>MAX($A278-20,0)^3-(60-20)/(60-58)*MAX($A278-58,0)^3+(58-20)/(60-58)*MAX($A278-60,0)^3</f>
        <v>32768</v>
      </c>
      <c r="F278">
        <f>MAX($A278-22,0)^3-(60-22)/(60-58)*MAX($A278-58,0)^3+(58-22)/(60-58)*MAX($A278-60,0)^3</f>
        <v>27000</v>
      </c>
      <c r="G278">
        <f>MAX($A278-24,0)^3-(60-24)/(60-58)*MAX($A278-58,0)^3+(58-24)/(60-58)*MAX($A278-60,0)^3</f>
        <v>21952</v>
      </c>
      <c r="H278">
        <f>MAX($A278-26,0)^3-(60-26)/(60-58)*MAX($A278-58,0)^3+(58-26)/(60-58)*MAX($A278-60,0)^3</f>
        <v>17576</v>
      </c>
      <c r="I278">
        <f>MAX($A278-28,0)^3-(60-28)/(60-58)*MAX($A278-58,0)^3+(58-28)/(60-58)*MAX($A278-60,0)^3</f>
        <v>13824</v>
      </c>
      <c r="J278">
        <f>MAX($A278-30,0)^3-(60-30)/(60-58)*MAX($A278-58,0)^3+(58-30)/(60-58)*MAX($A278-60,0)^3</f>
        <v>10648</v>
      </c>
      <c r="K278">
        <f>MAX($A278-32,0)^3-(60-32)/(60-58)*MAX($A278-58,0)^3+(58-32)/(60-58)*MAX($A278-60,0)^3</f>
        <v>8000</v>
      </c>
      <c r="L278">
        <f>MAX($A278-34,0)^3-(60-34)/(60-58)*MAX($A278-58,0)^3+(58-34)/(60-58)*MAX($A278-60,0)^3</f>
        <v>5832</v>
      </c>
      <c r="M278">
        <f>MAX($A278-36,0)^3-(60-36)/(60-58)*MAX($A278-58,0)^3+(58-36)/(60-58)*MAX($A278-60,0)^3</f>
        <v>4096</v>
      </c>
      <c r="N278">
        <f>MAX($A278-38,0)^3-(60-38)/(60-58)*MAX($A278-58,0)^3+(58-38)/(60-58)*MAX($A278-60,0)^3</f>
        <v>2744</v>
      </c>
      <c r="O278">
        <f>MAX($A278-40,0)^3-(60-40)/(60-58)*MAX($A278-58,0)^3+(58-40)/(60-58)*MAX($A278-60,0)^3</f>
        <v>1728</v>
      </c>
      <c r="P278">
        <f>MAX($A278-42,0)^3-(60-42)/(60-58)*MAX($A278-58,0)^3+(58-42)/(60-58)*MAX($A278-60,0)^3</f>
        <v>1000</v>
      </c>
      <c r="Q278">
        <f>MAX($A278-44,0)^3-(60-44)/(60-58)*MAX($A278-58,0)^3+(58-44)/(60-58)*MAX($A278-60,0)^3</f>
        <v>512</v>
      </c>
      <c r="R278">
        <f>MAX($A278-46,0)^3-(60-46)/(60-58)*MAX($A278-58,0)^3+(58-46)/(60-58)*MAX($A278-60,0)^3</f>
        <v>216</v>
      </c>
      <c r="S278">
        <f>MAX($A278-48,0)^3-(60-48)/(60-58)*MAX($A278-58,0)^3+(58-48)/(60-58)*MAX($A278-60,0)^3</f>
        <v>64</v>
      </c>
      <c r="T278">
        <f>MAX($A278-50,0)^3-(60-50)/(60-58)*MAX($A278-58,0)^3+(58-50)/(60-58)*MAX($A278-60,0)^3</f>
        <v>8</v>
      </c>
      <c r="U278">
        <f>MAX($A278-52,0)^3-(60-52)/(60-58)*MAX($A278-58,0)^3+(58-52)/(60-58)*MAX($A278-60,0)^3</f>
        <v>0</v>
      </c>
      <c r="V278">
        <f>MAX($A278-54,0)^3-(60-54)/(60-58)*MAX($A278-58,0)^3+(58-54)/(60-58)*MAX($A278-60,0)^3</f>
        <v>0</v>
      </c>
      <c r="W278">
        <f>MAX($A278-56,0)^3-(60-56)/(60-58)*MAX($A278-58,0)^3+(58-56)/(60-58)*MAX($A278-60,0)^3</f>
        <v>0</v>
      </c>
    </row>
    <row r="279">
      <c r="A279" t="n">
        <v>54</v>
      </c>
      <c r="B279">
        <f>INDEX($D$4:$D$43,MATCH(A279,$A$4:$A$43,0))</f>
        <v>0.0033622121093736033</v>
      </c>
      <c r="C279" t="n">
        <v>1</v>
      </c>
      <c r="D279">
        <f>A279-20</f>
        <v>34</v>
      </c>
      <c r="E279">
        <f>MAX($A279-20,0)^3-(60-20)/(60-58)*MAX($A279-58,0)^3+(58-20)/(60-58)*MAX($A279-60,0)^3</f>
        <v>39304</v>
      </c>
      <c r="F279">
        <f>MAX($A279-22,0)^3-(60-22)/(60-58)*MAX($A279-58,0)^3+(58-22)/(60-58)*MAX($A279-60,0)^3</f>
        <v>32768</v>
      </c>
      <c r="G279">
        <f>MAX($A279-24,0)^3-(60-24)/(60-58)*MAX($A279-58,0)^3+(58-24)/(60-58)*MAX($A279-60,0)^3</f>
        <v>27000</v>
      </c>
      <c r="H279">
        <f>MAX($A279-26,0)^3-(60-26)/(60-58)*MAX($A279-58,0)^3+(58-26)/(60-58)*MAX($A279-60,0)^3</f>
        <v>21952</v>
      </c>
      <c r="I279">
        <f>MAX($A279-28,0)^3-(60-28)/(60-58)*MAX($A279-58,0)^3+(58-28)/(60-58)*MAX($A279-60,0)^3</f>
        <v>17576</v>
      </c>
      <c r="J279">
        <f>MAX($A279-30,0)^3-(60-30)/(60-58)*MAX($A279-58,0)^3+(58-30)/(60-58)*MAX($A279-60,0)^3</f>
        <v>13824</v>
      </c>
      <c r="K279">
        <f>MAX($A279-32,0)^3-(60-32)/(60-58)*MAX($A279-58,0)^3+(58-32)/(60-58)*MAX($A279-60,0)^3</f>
        <v>10648</v>
      </c>
      <c r="L279">
        <f>MAX($A279-34,0)^3-(60-34)/(60-58)*MAX($A279-58,0)^3+(58-34)/(60-58)*MAX($A279-60,0)^3</f>
        <v>8000</v>
      </c>
      <c r="M279">
        <f>MAX($A279-36,0)^3-(60-36)/(60-58)*MAX($A279-58,0)^3+(58-36)/(60-58)*MAX($A279-60,0)^3</f>
        <v>5832</v>
      </c>
      <c r="N279">
        <f>MAX($A279-38,0)^3-(60-38)/(60-58)*MAX($A279-58,0)^3+(58-38)/(60-58)*MAX($A279-60,0)^3</f>
        <v>4096</v>
      </c>
      <c r="O279">
        <f>MAX($A279-40,0)^3-(60-40)/(60-58)*MAX($A279-58,0)^3+(58-40)/(60-58)*MAX($A279-60,0)^3</f>
        <v>2744</v>
      </c>
      <c r="P279">
        <f>MAX($A279-42,0)^3-(60-42)/(60-58)*MAX($A279-58,0)^3+(58-42)/(60-58)*MAX($A279-60,0)^3</f>
        <v>1728</v>
      </c>
      <c r="Q279">
        <f>MAX($A279-44,0)^3-(60-44)/(60-58)*MAX($A279-58,0)^3+(58-44)/(60-58)*MAX($A279-60,0)^3</f>
        <v>1000</v>
      </c>
      <c r="R279">
        <f>MAX($A279-46,0)^3-(60-46)/(60-58)*MAX($A279-58,0)^3+(58-46)/(60-58)*MAX($A279-60,0)^3</f>
        <v>512</v>
      </c>
      <c r="S279">
        <f>MAX($A279-48,0)^3-(60-48)/(60-58)*MAX($A279-58,0)^3+(58-48)/(60-58)*MAX($A279-60,0)^3</f>
        <v>216</v>
      </c>
      <c r="T279">
        <f>MAX($A279-50,0)^3-(60-50)/(60-58)*MAX($A279-58,0)^3+(58-50)/(60-58)*MAX($A279-60,0)^3</f>
        <v>64</v>
      </c>
      <c r="U279">
        <f>MAX($A279-52,0)^3-(60-52)/(60-58)*MAX($A279-58,0)^3+(58-52)/(60-58)*MAX($A279-60,0)^3</f>
        <v>8</v>
      </c>
      <c r="V279">
        <f>MAX($A279-54,0)^3-(60-54)/(60-58)*MAX($A279-58,0)^3+(58-54)/(60-58)*MAX($A279-60,0)^3</f>
        <v>0</v>
      </c>
      <c r="W279">
        <f>MAX($A279-56,0)^3-(60-56)/(60-58)*MAX($A279-58,0)^3+(58-56)/(60-58)*MAX($A279-60,0)^3</f>
        <v>0</v>
      </c>
    </row>
    <row r="280">
      <c r="A280" t="n">
        <v>56</v>
      </c>
      <c r="B280">
        <f>INDEX($D$4:$D$43,MATCH(A280,$A$4:$A$43,0))</f>
        <v>0.0038908645975353879</v>
      </c>
      <c r="C280" t="n">
        <v>1</v>
      </c>
      <c r="D280">
        <f>A280-20</f>
        <v>36</v>
      </c>
      <c r="E280">
        <f>MAX($A280-20,0)^3-(60-20)/(60-58)*MAX($A280-58,0)^3+(58-20)/(60-58)*MAX($A280-60,0)^3</f>
        <v>46656</v>
      </c>
      <c r="F280">
        <f>MAX($A280-22,0)^3-(60-22)/(60-58)*MAX($A280-58,0)^3+(58-22)/(60-58)*MAX($A280-60,0)^3</f>
        <v>39304</v>
      </c>
      <c r="G280">
        <f>MAX($A280-24,0)^3-(60-24)/(60-58)*MAX($A280-58,0)^3+(58-24)/(60-58)*MAX($A280-60,0)^3</f>
        <v>32768</v>
      </c>
      <c r="H280">
        <f>MAX($A280-26,0)^3-(60-26)/(60-58)*MAX($A280-58,0)^3+(58-26)/(60-58)*MAX($A280-60,0)^3</f>
        <v>27000</v>
      </c>
      <c r="I280">
        <f>MAX($A280-28,0)^3-(60-28)/(60-58)*MAX($A280-58,0)^3+(58-28)/(60-58)*MAX($A280-60,0)^3</f>
        <v>21952</v>
      </c>
      <c r="J280">
        <f>MAX($A280-30,0)^3-(60-30)/(60-58)*MAX($A280-58,0)^3+(58-30)/(60-58)*MAX($A280-60,0)^3</f>
        <v>17576</v>
      </c>
      <c r="K280">
        <f>MAX($A280-32,0)^3-(60-32)/(60-58)*MAX($A280-58,0)^3+(58-32)/(60-58)*MAX($A280-60,0)^3</f>
        <v>13824</v>
      </c>
      <c r="L280">
        <f>MAX($A280-34,0)^3-(60-34)/(60-58)*MAX($A280-58,0)^3+(58-34)/(60-58)*MAX($A280-60,0)^3</f>
        <v>10648</v>
      </c>
      <c r="M280">
        <f>MAX($A280-36,0)^3-(60-36)/(60-58)*MAX($A280-58,0)^3+(58-36)/(60-58)*MAX($A280-60,0)^3</f>
        <v>8000</v>
      </c>
      <c r="N280">
        <f>MAX($A280-38,0)^3-(60-38)/(60-58)*MAX($A280-58,0)^3+(58-38)/(60-58)*MAX($A280-60,0)^3</f>
        <v>5832</v>
      </c>
      <c r="O280">
        <f>MAX($A280-40,0)^3-(60-40)/(60-58)*MAX($A280-58,0)^3+(58-40)/(60-58)*MAX($A280-60,0)^3</f>
        <v>4096</v>
      </c>
      <c r="P280">
        <f>MAX($A280-42,0)^3-(60-42)/(60-58)*MAX($A280-58,0)^3+(58-42)/(60-58)*MAX($A280-60,0)^3</f>
        <v>2744</v>
      </c>
      <c r="Q280">
        <f>MAX($A280-44,0)^3-(60-44)/(60-58)*MAX($A280-58,0)^3+(58-44)/(60-58)*MAX($A280-60,0)^3</f>
        <v>1728</v>
      </c>
      <c r="R280">
        <f>MAX($A280-46,0)^3-(60-46)/(60-58)*MAX($A280-58,0)^3+(58-46)/(60-58)*MAX($A280-60,0)^3</f>
        <v>1000</v>
      </c>
      <c r="S280">
        <f>MAX($A280-48,0)^3-(60-48)/(60-58)*MAX($A280-58,0)^3+(58-48)/(60-58)*MAX($A280-60,0)^3</f>
        <v>512</v>
      </c>
      <c r="T280">
        <f>MAX($A280-50,0)^3-(60-50)/(60-58)*MAX($A280-58,0)^3+(58-50)/(60-58)*MAX($A280-60,0)^3</f>
        <v>216</v>
      </c>
      <c r="U280">
        <f>MAX($A280-52,0)^3-(60-52)/(60-58)*MAX($A280-58,0)^3+(58-52)/(60-58)*MAX($A280-60,0)^3</f>
        <v>64</v>
      </c>
      <c r="V280">
        <f>MAX($A280-54,0)^3-(60-54)/(60-58)*MAX($A280-58,0)^3+(58-54)/(60-58)*MAX($A280-60,0)^3</f>
        <v>8</v>
      </c>
      <c r="W280">
        <f>MAX($A280-56,0)^3-(60-56)/(60-58)*MAX($A280-58,0)^3+(58-56)/(60-58)*MAX($A280-60,0)^3</f>
        <v>0</v>
      </c>
    </row>
    <row r="281">
      <c r="A281" t="n">
        <v>58</v>
      </c>
      <c r="B281">
        <f>INDEX($D$4:$D$43,MATCH(A281,$A$4:$A$43,0))</f>
        <v>0.0048844868195149251</v>
      </c>
      <c r="C281" t="n">
        <v>1</v>
      </c>
      <c r="D281">
        <f>A281-20</f>
        <v>38</v>
      </c>
      <c r="E281">
        <f>MAX($A281-20,0)^3-(60-20)/(60-58)*MAX($A281-58,0)^3+(58-20)/(60-58)*MAX($A281-60,0)^3</f>
        <v>54872</v>
      </c>
      <c r="F281">
        <f>MAX($A281-22,0)^3-(60-22)/(60-58)*MAX($A281-58,0)^3+(58-22)/(60-58)*MAX($A281-60,0)^3</f>
        <v>46656</v>
      </c>
      <c r="G281">
        <f>MAX($A281-24,0)^3-(60-24)/(60-58)*MAX($A281-58,0)^3+(58-24)/(60-58)*MAX($A281-60,0)^3</f>
        <v>39304</v>
      </c>
      <c r="H281">
        <f>MAX($A281-26,0)^3-(60-26)/(60-58)*MAX($A281-58,0)^3+(58-26)/(60-58)*MAX($A281-60,0)^3</f>
        <v>32768</v>
      </c>
      <c r="I281">
        <f>MAX($A281-28,0)^3-(60-28)/(60-58)*MAX($A281-58,0)^3+(58-28)/(60-58)*MAX($A281-60,0)^3</f>
        <v>27000</v>
      </c>
      <c r="J281">
        <f>MAX($A281-30,0)^3-(60-30)/(60-58)*MAX($A281-58,0)^3+(58-30)/(60-58)*MAX($A281-60,0)^3</f>
        <v>21952</v>
      </c>
      <c r="K281">
        <f>MAX($A281-32,0)^3-(60-32)/(60-58)*MAX($A281-58,0)^3+(58-32)/(60-58)*MAX($A281-60,0)^3</f>
        <v>17576</v>
      </c>
      <c r="L281">
        <f>MAX($A281-34,0)^3-(60-34)/(60-58)*MAX($A281-58,0)^3+(58-34)/(60-58)*MAX($A281-60,0)^3</f>
        <v>13824</v>
      </c>
      <c r="M281">
        <f>MAX($A281-36,0)^3-(60-36)/(60-58)*MAX($A281-58,0)^3+(58-36)/(60-58)*MAX($A281-60,0)^3</f>
        <v>10648</v>
      </c>
      <c r="N281">
        <f>MAX($A281-38,0)^3-(60-38)/(60-58)*MAX($A281-58,0)^3+(58-38)/(60-58)*MAX($A281-60,0)^3</f>
        <v>8000</v>
      </c>
      <c r="O281">
        <f>MAX($A281-40,0)^3-(60-40)/(60-58)*MAX($A281-58,0)^3+(58-40)/(60-58)*MAX($A281-60,0)^3</f>
        <v>5832</v>
      </c>
      <c r="P281">
        <f>MAX($A281-42,0)^3-(60-42)/(60-58)*MAX($A281-58,0)^3+(58-42)/(60-58)*MAX($A281-60,0)^3</f>
        <v>4096</v>
      </c>
      <c r="Q281">
        <f>MAX($A281-44,0)^3-(60-44)/(60-58)*MAX($A281-58,0)^3+(58-44)/(60-58)*MAX($A281-60,0)^3</f>
        <v>2744</v>
      </c>
      <c r="R281">
        <f>MAX($A281-46,0)^3-(60-46)/(60-58)*MAX($A281-58,0)^3+(58-46)/(60-58)*MAX($A281-60,0)^3</f>
        <v>1728</v>
      </c>
      <c r="S281">
        <f>MAX($A281-48,0)^3-(60-48)/(60-58)*MAX($A281-58,0)^3+(58-48)/(60-58)*MAX($A281-60,0)^3</f>
        <v>1000</v>
      </c>
      <c r="T281">
        <f>MAX($A281-50,0)^3-(60-50)/(60-58)*MAX($A281-58,0)^3+(58-50)/(60-58)*MAX($A281-60,0)^3</f>
        <v>512</v>
      </c>
      <c r="U281">
        <f>MAX($A281-52,0)^3-(60-52)/(60-58)*MAX($A281-58,0)^3+(58-52)/(60-58)*MAX($A281-60,0)^3</f>
        <v>216</v>
      </c>
      <c r="V281">
        <f>MAX($A281-54,0)^3-(60-54)/(60-58)*MAX($A281-58,0)^3+(58-54)/(60-58)*MAX($A281-60,0)^3</f>
        <v>64</v>
      </c>
      <c r="W281">
        <f>MAX($A281-56,0)^3-(60-56)/(60-58)*MAX($A281-58,0)^3+(58-56)/(60-58)*MAX($A281-60,0)^3</f>
        <v>8</v>
      </c>
    </row>
    <row r="282">
      <c r="A282" t="n">
        <v>59</v>
      </c>
      <c r="B282">
        <f>INDEX($D$4:$D$43,MATCH(A282,$A$4:$A$43,0))</f>
        <v>0.0052534209746428187</v>
      </c>
      <c r="C282" t="n">
        <v>1</v>
      </c>
      <c r="D282">
        <f>A282-20</f>
        <v>39</v>
      </c>
      <c r="E282">
        <f>MAX($A282-20,0)^3-(60-20)/(60-58)*MAX($A282-58,0)^3+(58-20)/(60-58)*MAX($A282-60,0)^3</f>
        <v>59299</v>
      </c>
      <c r="F282">
        <f>MAX($A282-22,0)^3-(60-22)/(60-58)*MAX($A282-58,0)^3+(58-22)/(60-58)*MAX($A282-60,0)^3</f>
        <v>50634</v>
      </c>
      <c r="G282">
        <f>MAX($A282-24,0)^3-(60-24)/(60-58)*MAX($A282-58,0)^3+(58-24)/(60-58)*MAX($A282-60,0)^3</f>
        <v>42857</v>
      </c>
      <c r="H282">
        <f>MAX($A282-26,0)^3-(60-26)/(60-58)*MAX($A282-58,0)^3+(58-26)/(60-58)*MAX($A282-60,0)^3</f>
        <v>35920</v>
      </c>
      <c r="I282">
        <f>MAX($A282-28,0)^3-(60-28)/(60-58)*MAX($A282-58,0)^3+(58-28)/(60-58)*MAX($A282-60,0)^3</f>
        <v>29775</v>
      </c>
      <c r="J282">
        <f>MAX($A282-30,0)^3-(60-30)/(60-58)*MAX($A282-58,0)^3+(58-30)/(60-58)*MAX($A282-60,0)^3</f>
        <v>24374</v>
      </c>
      <c r="K282">
        <f>MAX($A282-32,0)^3-(60-32)/(60-58)*MAX($A282-58,0)^3+(58-32)/(60-58)*MAX($A282-60,0)^3</f>
        <v>19669</v>
      </c>
      <c r="L282">
        <f>MAX($A282-34,0)^3-(60-34)/(60-58)*MAX($A282-58,0)^3+(58-34)/(60-58)*MAX($A282-60,0)^3</f>
        <v>15612</v>
      </c>
      <c r="M282">
        <f>MAX($A282-36,0)^3-(60-36)/(60-58)*MAX($A282-58,0)^3+(58-36)/(60-58)*MAX($A282-60,0)^3</f>
        <v>12155</v>
      </c>
      <c r="N282">
        <f>MAX($A282-38,0)^3-(60-38)/(60-58)*MAX($A282-58,0)^3+(58-38)/(60-58)*MAX($A282-60,0)^3</f>
        <v>9250</v>
      </c>
      <c r="O282">
        <f>MAX($A282-40,0)^3-(60-40)/(60-58)*MAX($A282-58,0)^3+(58-40)/(60-58)*MAX($A282-60,0)^3</f>
        <v>6849</v>
      </c>
      <c r="P282">
        <f>MAX($A282-42,0)^3-(60-42)/(60-58)*MAX($A282-58,0)^3+(58-42)/(60-58)*MAX($A282-60,0)^3</f>
        <v>4904</v>
      </c>
      <c r="Q282">
        <f>MAX($A282-44,0)^3-(60-44)/(60-58)*MAX($A282-58,0)^3+(58-44)/(60-58)*MAX($A282-60,0)^3</f>
        <v>3367</v>
      </c>
      <c r="R282">
        <f>MAX($A282-46,0)^3-(60-46)/(60-58)*MAX($A282-58,0)^3+(58-46)/(60-58)*MAX($A282-60,0)^3</f>
        <v>2190</v>
      </c>
      <c r="S282">
        <f>MAX($A282-48,0)^3-(60-48)/(60-58)*MAX($A282-58,0)^3+(58-48)/(60-58)*MAX($A282-60,0)^3</f>
        <v>1325</v>
      </c>
      <c r="T282">
        <f>MAX($A282-50,0)^3-(60-50)/(60-58)*MAX($A282-58,0)^3+(58-50)/(60-58)*MAX($A282-60,0)^3</f>
        <v>724</v>
      </c>
      <c r="U282">
        <f>MAX($A282-52,0)^3-(60-52)/(60-58)*MAX($A282-58,0)^3+(58-52)/(60-58)*MAX($A282-60,0)^3</f>
        <v>339</v>
      </c>
      <c r="V282">
        <f>MAX($A282-54,0)^3-(60-54)/(60-58)*MAX($A282-58,0)^3+(58-54)/(60-58)*MAX($A282-60,0)^3</f>
        <v>122</v>
      </c>
      <c r="W282">
        <f>MAX($A282-56,0)^3-(60-56)/(60-58)*MAX($A282-58,0)^3+(58-56)/(60-58)*MAX($A282-60,0)^3</f>
        <v>25</v>
      </c>
    </row>
  </sheetData>
  <mergeCells count="2">
    <mergeCell ref="A1:C1"/>
    <mergeCell ref="T3:U3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11214"/>
  <sheetViews>
    <sheetView workbookViewId="0">
      <selection activeCell="J9381" sqref="J9381"/>
    </sheetView>
  </sheetViews>
  <sheetFormatPr baseColWidth="10" defaultColWidth="9.1640625" defaultRowHeight="14"/>
  <cols>
    <col min="1" max="2" width="8" style="1" customWidth="1"/>
    <col min="3" max="4" width="8.6640625" style="1" customWidth="1"/>
    <col min="5" max="5" width="10" style="1" customWidth="1"/>
    <col min="6" max="6" width="3.6640625" style="1" customWidth="1"/>
    <col min="7" max="7" width="5" style="1" customWidth="1"/>
    <col min="8" max="8" width="6.1640625" style="1" customWidth="1"/>
    <col min="9" max="9" width="9.1640625" style="1" customWidth="1"/>
    <col min="10" max="10" width="9.6640625" style="1" customWidth="1"/>
    <col min="11" max="11" width="3.6640625" style="1" customWidth="1"/>
    <col min="12" max="12" width="6.6640625" style="1" customWidth="1"/>
    <col min="13" max="16384" width="9.1640625" style="1"/>
  </cols>
  <sheetData>
    <row r="1" spans="1:5">
      <c r="A1" s="1" t="s">
        <v>117</v>
      </c>
    </row>
    <row r="3" spans="1:5">
      <c r="A3" s="1" t="s">
        <v>118</v>
      </c>
      <c r="B3" s="1" t="s">
        <v>11</v>
      </c>
      <c r="C3" s="1" t="s">
        <v>119</v>
      </c>
      <c r="D3" s="1" t="s">
        <v>120</v>
      </c>
      <c r="E3" s="1" t="s">
        <v>56</v>
      </c>
    </row>
    <row r="4" spans="1:5" hidden="1">
      <c r="A4" s="1">
        <v>1921</v>
      </c>
      <c r="B4" s="1">
        <v>0</v>
      </c>
      <c r="C4" s="1">
        <v>3842.31</v>
      </c>
      <c r="D4" s="1">
        <v>5124.54</v>
      </c>
      <c r="E4" s="1">
        <v>8966.85</v>
      </c>
    </row>
    <row r="5" spans="1:5" hidden="1">
      <c r="A5" s="1">
        <v>1921</v>
      </c>
      <c r="B5" s="1">
        <v>1</v>
      </c>
      <c r="C5" s="1">
        <v>719.25</v>
      </c>
      <c r="D5" s="1">
        <v>890.36</v>
      </c>
      <c r="E5" s="1">
        <v>1609.61</v>
      </c>
    </row>
    <row r="6" spans="1:5" hidden="1">
      <c r="A6" s="1">
        <v>1921</v>
      </c>
      <c r="B6" s="1">
        <v>2</v>
      </c>
      <c r="C6" s="1">
        <v>330.11</v>
      </c>
      <c r="D6" s="1">
        <v>358.94</v>
      </c>
      <c r="E6" s="1">
        <v>689.05</v>
      </c>
    </row>
    <row r="7" spans="1:5" hidden="1">
      <c r="A7" s="1">
        <v>1921</v>
      </c>
      <c r="B7" s="1">
        <v>3</v>
      </c>
      <c r="C7" s="1">
        <v>166.06</v>
      </c>
      <c r="D7" s="1">
        <v>249.66</v>
      </c>
      <c r="E7" s="1">
        <v>415.72</v>
      </c>
    </row>
    <row r="8" spans="1:5" hidden="1">
      <c r="A8" s="1">
        <v>1921</v>
      </c>
      <c r="B8" s="1">
        <v>4</v>
      </c>
      <c r="C8" s="1">
        <v>190.07</v>
      </c>
      <c r="D8" s="1">
        <v>196.52</v>
      </c>
      <c r="E8" s="1">
        <v>386.59</v>
      </c>
    </row>
    <row r="9" spans="1:5" hidden="1">
      <c r="A9" s="1">
        <v>1921</v>
      </c>
      <c r="B9" s="1">
        <v>5</v>
      </c>
      <c r="C9" s="1">
        <v>149.05000000000001</v>
      </c>
      <c r="D9" s="1">
        <v>153.4</v>
      </c>
      <c r="E9" s="1">
        <v>302.45</v>
      </c>
    </row>
    <row r="10" spans="1:5" hidden="1">
      <c r="A10" s="1">
        <v>1921</v>
      </c>
      <c r="B10" s="1">
        <v>6</v>
      </c>
      <c r="C10" s="1">
        <v>150.05000000000001</v>
      </c>
      <c r="D10" s="1">
        <v>137.36000000000001</v>
      </c>
      <c r="E10" s="1">
        <v>287.41000000000003</v>
      </c>
    </row>
    <row r="11" spans="1:5" hidden="1">
      <c r="A11" s="1">
        <v>1921</v>
      </c>
      <c r="B11" s="1">
        <v>7</v>
      </c>
      <c r="C11" s="1">
        <v>109.04</v>
      </c>
      <c r="D11" s="1">
        <v>118.31</v>
      </c>
      <c r="E11" s="1">
        <v>227.35</v>
      </c>
    </row>
    <row r="12" spans="1:5" hidden="1">
      <c r="A12" s="1">
        <v>1921</v>
      </c>
      <c r="B12" s="1">
        <v>8</v>
      </c>
      <c r="C12" s="1">
        <v>81.03</v>
      </c>
      <c r="D12" s="1">
        <v>114.3</v>
      </c>
      <c r="E12" s="1">
        <v>195.33</v>
      </c>
    </row>
    <row r="13" spans="1:5" hidden="1">
      <c r="A13" s="1">
        <v>1921</v>
      </c>
      <c r="B13" s="1">
        <v>9</v>
      </c>
      <c r="C13" s="1">
        <v>78.03</v>
      </c>
      <c r="D13" s="1">
        <v>82.22</v>
      </c>
      <c r="E13" s="1">
        <v>160.25</v>
      </c>
    </row>
    <row r="14" spans="1:5" hidden="1">
      <c r="A14" s="1">
        <v>1921</v>
      </c>
      <c r="B14" s="1">
        <v>10</v>
      </c>
      <c r="C14" s="1">
        <v>69.02</v>
      </c>
      <c r="D14" s="1">
        <v>85.22</v>
      </c>
      <c r="E14" s="1">
        <v>154.24</v>
      </c>
    </row>
    <row r="15" spans="1:5" hidden="1">
      <c r="A15" s="1">
        <v>1921</v>
      </c>
      <c r="B15" s="1">
        <v>11</v>
      </c>
      <c r="C15" s="1">
        <v>62.03</v>
      </c>
      <c r="D15" s="1">
        <v>116.31</v>
      </c>
      <c r="E15" s="1">
        <v>178.34</v>
      </c>
    </row>
    <row r="16" spans="1:5" hidden="1">
      <c r="A16" s="1">
        <v>1921</v>
      </c>
      <c r="B16" s="1">
        <v>12</v>
      </c>
      <c r="C16" s="1">
        <v>59.02</v>
      </c>
      <c r="D16" s="1">
        <v>88.24</v>
      </c>
      <c r="E16" s="1">
        <v>147.26</v>
      </c>
    </row>
    <row r="17" spans="1:5" hidden="1">
      <c r="A17" s="1">
        <v>1921</v>
      </c>
      <c r="B17" s="1">
        <v>13</v>
      </c>
      <c r="C17" s="1">
        <v>73.02</v>
      </c>
      <c r="D17" s="1">
        <v>81.209999999999994</v>
      </c>
      <c r="E17" s="1">
        <v>154.22999999999999</v>
      </c>
    </row>
    <row r="18" spans="1:5" hidden="1">
      <c r="A18" s="1">
        <v>1921</v>
      </c>
      <c r="B18" s="1">
        <v>14</v>
      </c>
      <c r="C18" s="1">
        <v>72.02</v>
      </c>
      <c r="D18" s="1">
        <v>93.24</v>
      </c>
      <c r="E18" s="1">
        <v>165.26</v>
      </c>
    </row>
    <row r="19" spans="1:5" hidden="1">
      <c r="A19" s="1">
        <v>1921</v>
      </c>
      <c r="B19" s="1">
        <v>15</v>
      </c>
      <c r="C19" s="1">
        <v>78.02</v>
      </c>
      <c r="D19" s="1">
        <v>74.19</v>
      </c>
      <c r="E19" s="1">
        <v>152.21</v>
      </c>
    </row>
    <row r="20" spans="1:5" hidden="1">
      <c r="A20" s="1">
        <v>1921</v>
      </c>
      <c r="B20" s="1">
        <v>16</v>
      </c>
      <c r="C20" s="1">
        <v>86.03</v>
      </c>
      <c r="D20" s="1">
        <v>99.27</v>
      </c>
      <c r="E20" s="1">
        <v>185.3</v>
      </c>
    </row>
    <row r="21" spans="1:5" hidden="1">
      <c r="A21" s="1">
        <v>1921</v>
      </c>
      <c r="B21" s="1">
        <v>17</v>
      </c>
      <c r="C21" s="1">
        <v>100.04</v>
      </c>
      <c r="D21" s="1">
        <v>118.31</v>
      </c>
      <c r="E21" s="1">
        <v>218.35</v>
      </c>
    </row>
    <row r="22" spans="1:5" hidden="1">
      <c r="A22" s="1">
        <v>1921</v>
      </c>
      <c r="B22" s="1">
        <v>18</v>
      </c>
      <c r="C22" s="1">
        <v>113.04</v>
      </c>
      <c r="D22" s="1">
        <v>118.31</v>
      </c>
      <c r="E22" s="1">
        <v>231.35</v>
      </c>
    </row>
    <row r="23" spans="1:5" hidden="1">
      <c r="A23" s="1">
        <v>1921</v>
      </c>
      <c r="B23" s="1">
        <v>19</v>
      </c>
      <c r="C23" s="1">
        <v>101.03</v>
      </c>
      <c r="D23" s="1">
        <v>111.29</v>
      </c>
      <c r="E23" s="1">
        <v>212.32</v>
      </c>
    </row>
    <row r="24" spans="1:5" hidden="1">
      <c r="A24" s="1">
        <v>1921</v>
      </c>
      <c r="B24" s="1">
        <v>20</v>
      </c>
      <c r="C24" s="1">
        <v>138.05000000000001</v>
      </c>
      <c r="D24" s="1">
        <v>115.3</v>
      </c>
      <c r="E24" s="1">
        <v>253.35</v>
      </c>
    </row>
    <row r="25" spans="1:5" hidden="1">
      <c r="A25" s="1">
        <v>1921</v>
      </c>
      <c r="B25" s="1">
        <v>21</v>
      </c>
      <c r="C25" s="1">
        <v>118.04</v>
      </c>
      <c r="D25" s="1">
        <v>148.4</v>
      </c>
      <c r="E25" s="1">
        <v>266.44</v>
      </c>
    </row>
    <row r="26" spans="1:5" hidden="1">
      <c r="A26" s="1">
        <v>1921</v>
      </c>
      <c r="B26" s="1">
        <v>22</v>
      </c>
      <c r="C26" s="1">
        <v>116.04</v>
      </c>
      <c r="D26" s="1">
        <v>147.38999999999999</v>
      </c>
      <c r="E26" s="1">
        <v>263.43</v>
      </c>
    </row>
    <row r="27" spans="1:5" hidden="1">
      <c r="A27" s="1">
        <v>1921</v>
      </c>
      <c r="B27" s="1">
        <v>23</v>
      </c>
      <c r="C27" s="1">
        <v>149.05000000000001</v>
      </c>
      <c r="D27" s="1">
        <v>139.37</v>
      </c>
      <c r="E27" s="1">
        <v>288.42</v>
      </c>
    </row>
    <row r="28" spans="1:5" hidden="1">
      <c r="A28" s="1">
        <v>1921</v>
      </c>
      <c r="B28" s="1">
        <v>24</v>
      </c>
      <c r="C28" s="1">
        <v>146.05000000000001</v>
      </c>
      <c r="D28" s="1">
        <v>157.41999999999999</v>
      </c>
      <c r="E28" s="1">
        <v>303.47000000000003</v>
      </c>
    </row>
    <row r="29" spans="1:5" hidden="1">
      <c r="A29" s="1">
        <v>1921</v>
      </c>
      <c r="B29" s="1">
        <v>25</v>
      </c>
      <c r="C29" s="1">
        <v>166.06</v>
      </c>
      <c r="D29" s="1">
        <v>146.38</v>
      </c>
      <c r="E29" s="1">
        <v>312.44</v>
      </c>
    </row>
    <row r="30" spans="1:5" hidden="1">
      <c r="A30" s="1">
        <v>1921</v>
      </c>
      <c r="B30" s="1">
        <v>26</v>
      </c>
      <c r="C30" s="1">
        <v>162.05000000000001</v>
      </c>
      <c r="D30" s="1">
        <v>165.44</v>
      </c>
      <c r="E30" s="1">
        <v>327.49</v>
      </c>
    </row>
    <row r="31" spans="1:5" hidden="1">
      <c r="A31" s="1">
        <v>1921</v>
      </c>
      <c r="B31" s="1">
        <v>27</v>
      </c>
      <c r="C31" s="1">
        <v>189.07</v>
      </c>
      <c r="D31" s="1">
        <v>159.41999999999999</v>
      </c>
      <c r="E31" s="1">
        <v>348.49</v>
      </c>
    </row>
    <row r="32" spans="1:5" hidden="1">
      <c r="A32" s="1">
        <v>1921</v>
      </c>
      <c r="B32" s="1">
        <v>28</v>
      </c>
      <c r="C32" s="1">
        <v>183.06</v>
      </c>
      <c r="D32" s="1">
        <v>176.47</v>
      </c>
      <c r="E32" s="1">
        <v>359.53</v>
      </c>
    </row>
    <row r="33" spans="1:5" hidden="1">
      <c r="A33" s="1">
        <v>1921</v>
      </c>
      <c r="B33" s="1">
        <v>29</v>
      </c>
      <c r="C33" s="1">
        <v>194.07</v>
      </c>
      <c r="D33" s="1">
        <v>192.51</v>
      </c>
      <c r="E33" s="1">
        <v>386.58</v>
      </c>
    </row>
    <row r="34" spans="1:5" hidden="1">
      <c r="A34" s="1">
        <v>1921</v>
      </c>
      <c r="B34" s="1">
        <v>30</v>
      </c>
      <c r="C34" s="1">
        <v>183.06</v>
      </c>
      <c r="D34" s="1">
        <v>182.48</v>
      </c>
      <c r="E34" s="1">
        <v>365.54</v>
      </c>
    </row>
    <row r="35" spans="1:5" hidden="1">
      <c r="A35" s="1">
        <v>1921</v>
      </c>
      <c r="B35" s="1">
        <v>31</v>
      </c>
      <c r="C35" s="1">
        <v>148.05000000000001</v>
      </c>
      <c r="D35" s="1">
        <v>211.56</v>
      </c>
      <c r="E35" s="1">
        <v>359.61</v>
      </c>
    </row>
    <row r="36" spans="1:5" hidden="1">
      <c r="A36" s="1">
        <v>1921</v>
      </c>
      <c r="B36" s="1">
        <v>32</v>
      </c>
      <c r="C36" s="1">
        <v>197.06</v>
      </c>
      <c r="D36" s="1">
        <v>204.54</v>
      </c>
      <c r="E36" s="1">
        <v>401.6</v>
      </c>
    </row>
    <row r="37" spans="1:5" hidden="1">
      <c r="A37" s="1">
        <v>1921</v>
      </c>
      <c r="B37" s="1">
        <v>33</v>
      </c>
      <c r="C37" s="1">
        <v>213.07</v>
      </c>
      <c r="D37" s="1">
        <v>211.56</v>
      </c>
      <c r="E37" s="1">
        <v>424.63</v>
      </c>
    </row>
    <row r="38" spans="1:5" hidden="1">
      <c r="A38" s="1">
        <v>1921</v>
      </c>
      <c r="B38" s="1">
        <v>34</v>
      </c>
      <c r="C38" s="1">
        <v>201.07</v>
      </c>
      <c r="D38" s="1">
        <v>195.52</v>
      </c>
      <c r="E38" s="1">
        <v>396.59</v>
      </c>
    </row>
    <row r="39" spans="1:5" hidden="1">
      <c r="A39" s="1">
        <v>1921</v>
      </c>
      <c r="B39" s="1">
        <v>35</v>
      </c>
      <c r="C39" s="1">
        <v>180.06</v>
      </c>
      <c r="D39" s="1">
        <v>249.65</v>
      </c>
      <c r="E39" s="1">
        <v>429.71</v>
      </c>
    </row>
    <row r="40" spans="1:5" hidden="1">
      <c r="A40" s="1">
        <v>1921</v>
      </c>
      <c r="B40" s="1">
        <v>36</v>
      </c>
      <c r="C40" s="1">
        <v>199.07</v>
      </c>
      <c r="D40" s="1">
        <v>213.56</v>
      </c>
      <c r="E40" s="1">
        <v>412.63</v>
      </c>
    </row>
    <row r="41" spans="1:5" hidden="1">
      <c r="A41" s="1">
        <v>1921</v>
      </c>
      <c r="B41" s="1">
        <v>37</v>
      </c>
      <c r="C41" s="1">
        <v>212.07</v>
      </c>
      <c r="D41" s="1">
        <v>214.56</v>
      </c>
      <c r="E41" s="1">
        <v>426.63</v>
      </c>
    </row>
    <row r="42" spans="1:5" hidden="1">
      <c r="A42" s="1">
        <v>1921</v>
      </c>
      <c r="B42" s="1">
        <v>38</v>
      </c>
      <c r="C42" s="1">
        <v>238.08</v>
      </c>
      <c r="D42" s="1">
        <v>229.61</v>
      </c>
      <c r="E42" s="1">
        <v>467.69</v>
      </c>
    </row>
    <row r="43" spans="1:5" hidden="1">
      <c r="A43" s="1">
        <v>1921</v>
      </c>
      <c r="B43" s="1">
        <v>39</v>
      </c>
      <c r="C43" s="1">
        <v>195.07</v>
      </c>
      <c r="D43" s="1">
        <v>256.68</v>
      </c>
      <c r="E43" s="1">
        <v>451.75</v>
      </c>
    </row>
    <row r="44" spans="1:5" hidden="1">
      <c r="A44" s="1">
        <v>1921</v>
      </c>
      <c r="B44" s="1">
        <v>40</v>
      </c>
      <c r="C44" s="1">
        <v>198.07</v>
      </c>
      <c r="D44" s="1">
        <v>278.74</v>
      </c>
      <c r="E44" s="1">
        <v>476.81</v>
      </c>
    </row>
    <row r="45" spans="1:5" hidden="1">
      <c r="A45" s="1">
        <v>1921</v>
      </c>
      <c r="B45" s="1">
        <v>41</v>
      </c>
      <c r="C45" s="1">
        <v>165.06</v>
      </c>
      <c r="D45" s="1">
        <v>206.55</v>
      </c>
      <c r="E45" s="1">
        <v>371.61</v>
      </c>
    </row>
    <row r="46" spans="1:5" hidden="1">
      <c r="A46" s="1">
        <v>1921</v>
      </c>
      <c r="B46" s="1">
        <v>42</v>
      </c>
      <c r="C46" s="1">
        <v>190.07</v>
      </c>
      <c r="D46" s="1">
        <v>260.69</v>
      </c>
      <c r="E46" s="1">
        <v>450.76</v>
      </c>
    </row>
    <row r="47" spans="1:5" hidden="1">
      <c r="A47" s="1">
        <v>1921</v>
      </c>
      <c r="B47" s="1">
        <v>43</v>
      </c>
      <c r="C47" s="1">
        <v>180.06</v>
      </c>
      <c r="D47" s="1">
        <v>266.70999999999998</v>
      </c>
      <c r="E47" s="1">
        <v>446.77</v>
      </c>
    </row>
    <row r="48" spans="1:5" hidden="1">
      <c r="A48" s="1">
        <v>1921</v>
      </c>
      <c r="B48" s="1">
        <v>44</v>
      </c>
      <c r="C48" s="1">
        <v>178.06</v>
      </c>
      <c r="D48" s="1">
        <v>236.62</v>
      </c>
      <c r="E48" s="1">
        <v>414.68</v>
      </c>
    </row>
    <row r="49" spans="1:5" hidden="1">
      <c r="A49" s="1">
        <v>1921</v>
      </c>
      <c r="B49" s="1">
        <v>45</v>
      </c>
      <c r="C49" s="1">
        <v>194.06</v>
      </c>
      <c r="D49" s="1">
        <v>315.83</v>
      </c>
      <c r="E49" s="1">
        <v>509.89</v>
      </c>
    </row>
    <row r="50" spans="1:5" hidden="1">
      <c r="A50" s="1">
        <v>1921</v>
      </c>
      <c r="B50" s="1">
        <v>46</v>
      </c>
      <c r="C50" s="1">
        <v>174.06</v>
      </c>
      <c r="D50" s="1">
        <v>252.67</v>
      </c>
      <c r="E50" s="1">
        <v>426.73</v>
      </c>
    </row>
    <row r="51" spans="1:5" hidden="1">
      <c r="A51" s="1">
        <v>1921</v>
      </c>
      <c r="B51" s="1">
        <v>47</v>
      </c>
      <c r="C51" s="1">
        <v>188.06</v>
      </c>
      <c r="D51" s="1">
        <v>299.8</v>
      </c>
      <c r="E51" s="1">
        <v>487.86</v>
      </c>
    </row>
    <row r="52" spans="1:5" hidden="1">
      <c r="A52" s="1">
        <v>1921</v>
      </c>
      <c r="B52" s="1">
        <v>48</v>
      </c>
      <c r="C52" s="1">
        <v>192.06</v>
      </c>
      <c r="D52" s="1">
        <v>314.83999999999997</v>
      </c>
      <c r="E52" s="1">
        <v>506.9</v>
      </c>
    </row>
    <row r="53" spans="1:5" hidden="1">
      <c r="A53" s="1">
        <v>1921</v>
      </c>
      <c r="B53" s="1">
        <v>49</v>
      </c>
      <c r="C53" s="1">
        <v>199.07</v>
      </c>
      <c r="D53" s="1">
        <v>274.73</v>
      </c>
      <c r="E53" s="1">
        <v>473.8</v>
      </c>
    </row>
    <row r="54" spans="1:5" hidden="1">
      <c r="A54" s="1">
        <v>1921</v>
      </c>
      <c r="B54" s="1">
        <v>50</v>
      </c>
      <c r="C54" s="1">
        <v>235.08</v>
      </c>
      <c r="D54" s="1">
        <v>377</v>
      </c>
      <c r="E54" s="1">
        <v>612.08000000000004</v>
      </c>
    </row>
    <row r="55" spans="1:5" hidden="1">
      <c r="A55" s="1">
        <v>1921</v>
      </c>
      <c r="B55" s="1">
        <v>51</v>
      </c>
      <c r="C55" s="1">
        <v>185.06</v>
      </c>
      <c r="D55" s="1">
        <v>306.81</v>
      </c>
      <c r="E55" s="1">
        <v>491.87</v>
      </c>
    </row>
    <row r="56" spans="1:5" hidden="1">
      <c r="A56" s="1">
        <v>1921</v>
      </c>
      <c r="B56" s="1">
        <v>52</v>
      </c>
      <c r="C56" s="1">
        <v>238.08</v>
      </c>
      <c r="D56" s="1">
        <v>334.89</v>
      </c>
      <c r="E56" s="1">
        <v>572.97</v>
      </c>
    </row>
    <row r="57" spans="1:5" hidden="1">
      <c r="A57" s="1">
        <v>1921</v>
      </c>
      <c r="B57" s="1">
        <v>53</v>
      </c>
      <c r="C57" s="1">
        <v>213.07</v>
      </c>
      <c r="D57" s="1">
        <v>365.97</v>
      </c>
      <c r="E57" s="1">
        <v>579.04</v>
      </c>
    </row>
    <row r="58" spans="1:5" hidden="1">
      <c r="A58" s="1">
        <v>1921</v>
      </c>
      <c r="B58" s="1">
        <v>54</v>
      </c>
      <c r="C58" s="1">
        <v>262.08999999999997</v>
      </c>
      <c r="D58" s="1">
        <v>373.98</v>
      </c>
      <c r="E58" s="1">
        <v>636.07000000000005</v>
      </c>
    </row>
    <row r="59" spans="1:5" hidden="1">
      <c r="A59" s="1">
        <v>1921</v>
      </c>
      <c r="B59" s="1">
        <v>55</v>
      </c>
      <c r="C59" s="1">
        <v>241.08</v>
      </c>
      <c r="D59" s="1">
        <v>376.99</v>
      </c>
      <c r="E59" s="1">
        <v>618.07000000000005</v>
      </c>
    </row>
    <row r="60" spans="1:5" hidden="1">
      <c r="A60" s="1">
        <v>1921</v>
      </c>
      <c r="B60" s="1">
        <v>56</v>
      </c>
      <c r="C60" s="1">
        <v>273.10000000000002</v>
      </c>
      <c r="D60" s="1">
        <v>470.25</v>
      </c>
      <c r="E60" s="1">
        <v>743.35</v>
      </c>
    </row>
    <row r="61" spans="1:5" hidden="1">
      <c r="A61" s="1">
        <v>1921</v>
      </c>
      <c r="B61" s="1">
        <v>57</v>
      </c>
      <c r="C61" s="1">
        <v>253.09</v>
      </c>
      <c r="D61" s="1">
        <v>422.11</v>
      </c>
      <c r="E61" s="1">
        <v>675.2</v>
      </c>
    </row>
    <row r="62" spans="1:5" hidden="1">
      <c r="A62" s="1">
        <v>1921</v>
      </c>
      <c r="B62" s="1">
        <v>58</v>
      </c>
      <c r="C62" s="1">
        <v>270.08999999999997</v>
      </c>
      <c r="D62" s="1">
        <v>497.31</v>
      </c>
      <c r="E62" s="1">
        <v>767.4</v>
      </c>
    </row>
    <row r="63" spans="1:5" hidden="1">
      <c r="A63" s="1">
        <v>1921</v>
      </c>
      <c r="B63" s="1">
        <v>59</v>
      </c>
      <c r="C63" s="1">
        <v>258.08999999999997</v>
      </c>
      <c r="D63" s="1">
        <v>464.22</v>
      </c>
      <c r="E63" s="1">
        <v>722.31</v>
      </c>
    </row>
    <row r="64" spans="1:5" hidden="1">
      <c r="A64" s="1">
        <v>1921</v>
      </c>
      <c r="B64" s="1">
        <v>60</v>
      </c>
      <c r="C64" s="1">
        <v>301.11</v>
      </c>
      <c r="D64" s="1">
        <v>640.70000000000005</v>
      </c>
      <c r="E64" s="1">
        <v>941.81</v>
      </c>
    </row>
    <row r="65" spans="1:5" hidden="1">
      <c r="A65" s="1">
        <v>1921</v>
      </c>
      <c r="B65" s="1">
        <v>61</v>
      </c>
      <c r="C65" s="1">
        <v>256.08999999999997</v>
      </c>
      <c r="D65" s="1">
        <v>461.22</v>
      </c>
      <c r="E65" s="1">
        <v>717.31</v>
      </c>
    </row>
    <row r="66" spans="1:5" hidden="1">
      <c r="A66" s="1">
        <v>1921</v>
      </c>
      <c r="B66" s="1">
        <v>62</v>
      </c>
      <c r="C66" s="1">
        <v>301.10000000000002</v>
      </c>
      <c r="D66" s="1">
        <v>506.34</v>
      </c>
      <c r="E66" s="1">
        <v>807.44</v>
      </c>
    </row>
    <row r="67" spans="1:5" hidden="1">
      <c r="A67" s="1">
        <v>1921</v>
      </c>
      <c r="B67" s="1">
        <v>63</v>
      </c>
      <c r="C67" s="1">
        <v>333.11</v>
      </c>
      <c r="D67" s="1">
        <v>530.4</v>
      </c>
      <c r="E67" s="1">
        <v>863.51</v>
      </c>
    </row>
    <row r="68" spans="1:5" hidden="1">
      <c r="A68" s="1">
        <v>1921</v>
      </c>
      <c r="B68" s="1">
        <v>64</v>
      </c>
      <c r="C68" s="1">
        <v>318.11</v>
      </c>
      <c r="D68" s="1">
        <v>487.29</v>
      </c>
      <c r="E68" s="1">
        <v>805.4</v>
      </c>
    </row>
    <row r="69" spans="1:5" hidden="1">
      <c r="A69" s="1">
        <v>1921</v>
      </c>
      <c r="B69" s="1">
        <v>65</v>
      </c>
      <c r="C69" s="1">
        <v>370.13</v>
      </c>
      <c r="D69" s="1">
        <v>627.66</v>
      </c>
      <c r="E69" s="1">
        <v>997.79</v>
      </c>
    </row>
    <row r="70" spans="1:5" hidden="1">
      <c r="A70" s="1">
        <v>1921</v>
      </c>
      <c r="B70" s="1">
        <v>66</v>
      </c>
      <c r="C70" s="1">
        <v>290.10000000000002</v>
      </c>
      <c r="D70" s="1">
        <v>469.24</v>
      </c>
      <c r="E70" s="1">
        <v>759.34</v>
      </c>
    </row>
    <row r="71" spans="1:5" hidden="1">
      <c r="A71" s="1">
        <v>1921</v>
      </c>
      <c r="B71" s="1">
        <v>67</v>
      </c>
      <c r="C71" s="1">
        <v>294.10000000000002</v>
      </c>
      <c r="D71" s="1">
        <v>460.22</v>
      </c>
      <c r="E71" s="1">
        <v>754.32</v>
      </c>
    </row>
    <row r="72" spans="1:5" hidden="1">
      <c r="A72" s="1">
        <v>1921</v>
      </c>
      <c r="B72" s="1">
        <v>68</v>
      </c>
      <c r="C72" s="1">
        <v>322.11</v>
      </c>
      <c r="D72" s="1">
        <v>431.14</v>
      </c>
      <c r="E72" s="1">
        <v>753.25</v>
      </c>
    </row>
    <row r="73" spans="1:5" hidden="1">
      <c r="A73" s="1">
        <v>1921</v>
      </c>
      <c r="B73" s="1">
        <v>69</v>
      </c>
      <c r="C73" s="1">
        <v>280.08999999999997</v>
      </c>
      <c r="D73" s="1">
        <v>424.12</v>
      </c>
      <c r="E73" s="1">
        <v>704.21</v>
      </c>
    </row>
    <row r="74" spans="1:5" hidden="1">
      <c r="A74" s="1">
        <v>1921</v>
      </c>
      <c r="B74" s="1">
        <v>70</v>
      </c>
      <c r="C74" s="1">
        <v>343.12</v>
      </c>
      <c r="D74" s="1">
        <v>457.21</v>
      </c>
      <c r="E74" s="1">
        <v>800.33</v>
      </c>
    </row>
    <row r="75" spans="1:5" hidden="1">
      <c r="A75" s="1">
        <v>1921</v>
      </c>
      <c r="B75" s="1">
        <v>71</v>
      </c>
      <c r="C75" s="1">
        <v>270.08999999999997</v>
      </c>
      <c r="D75" s="1">
        <v>360.95</v>
      </c>
      <c r="E75" s="1">
        <v>631.04</v>
      </c>
    </row>
    <row r="76" spans="1:5" hidden="1">
      <c r="A76" s="1">
        <v>1921</v>
      </c>
      <c r="B76" s="1">
        <v>72</v>
      </c>
      <c r="C76" s="1">
        <v>325.11</v>
      </c>
      <c r="D76" s="1">
        <v>433.14</v>
      </c>
      <c r="E76" s="1">
        <v>758.25</v>
      </c>
    </row>
    <row r="77" spans="1:5" hidden="1">
      <c r="A77" s="1">
        <v>1921</v>
      </c>
      <c r="B77" s="1">
        <v>73</v>
      </c>
      <c r="C77" s="1">
        <v>340.12</v>
      </c>
      <c r="D77" s="1">
        <v>429.14</v>
      </c>
      <c r="E77" s="1">
        <v>769.26</v>
      </c>
    </row>
    <row r="78" spans="1:5" hidden="1">
      <c r="A78" s="1">
        <v>1921</v>
      </c>
      <c r="B78" s="1">
        <v>74</v>
      </c>
      <c r="C78" s="1">
        <v>335.12</v>
      </c>
      <c r="D78" s="1">
        <v>408.08</v>
      </c>
      <c r="E78" s="1">
        <v>743.2</v>
      </c>
    </row>
    <row r="79" spans="1:5" hidden="1">
      <c r="A79" s="1">
        <v>1921</v>
      </c>
      <c r="B79" s="1">
        <v>75</v>
      </c>
      <c r="C79" s="1">
        <v>344.11</v>
      </c>
      <c r="D79" s="1">
        <v>433.15</v>
      </c>
      <c r="E79" s="1">
        <v>777.26</v>
      </c>
    </row>
    <row r="80" spans="1:5" hidden="1">
      <c r="A80" s="1">
        <v>1921</v>
      </c>
      <c r="B80" s="1">
        <v>76</v>
      </c>
      <c r="C80" s="1">
        <v>373.13</v>
      </c>
      <c r="D80" s="1">
        <v>414.1</v>
      </c>
      <c r="E80" s="1">
        <v>787.23</v>
      </c>
    </row>
    <row r="81" spans="1:5" hidden="1">
      <c r="A81" s="1">
        <v>1921</v>
      </c>
      <c r="B81" s="1">
        <v>77</v>
      </c>
      <c r="C81" s="1">
        <v>325.11</v>
      </c>
      <c r="D81" s="1">
        <v>395.05</v>
      </c>
      <c r="E81" s="1">
        <v>720.16</v>
      </c>
    </row>
    <row r="82" spans="1:5" hidden="1">
      <c r="A82" s="1">
        <v>1921</v>
      </c>
      <c r="B82" s="1">
        <v>78</v>
      </c>
      <c r="C82" s="1">
        <v>376.13</v>
      </c>
      <c r="D82" s="1">
        <v>403.06</v>
      </c>
      <c r="E82" s="1">
        <v>779.19</v>
      </c>
    </row>
    <row r="83" spans="1:5" hidden="1">
      <c r="A83" s="1">
        <v>1921</v>
      </c>
      <c r="B83" s="1">
        <v>79</v>
      </c>
      <c r="C83" s="1">
        <v>299.10000000000002</v>
      </c>
      <c r="D83" s="1">
        <v>354.93</v>
      </c>
      <c r="E83" s="1">
        <v>654.03</v>
      </c>
    </row>
    <row r="84" spans="1:5" hidden="1">
      <c r="A84" s="1">
        <v>1921</v>
      </c>
      <c r="B84" s="1">
        <v>80</v>
      </c>
      <c r="C84" s="1">
        <v>357.12</v>
      </c>
      <c r="D84" s="1">
        <v>395.04</v>
      </c>
      <c r="E84" s="1">
        <v>752.16</v>
      </c>
    </row>
    <row r="85" spans="1:5" hidden="1">
      <c r="A85" s="1">
        <v>1921</v>
      </c>
      <c r="B85" s="1">
        <v>81</v>
      </c>
      <c r="C85" s="1">
        <v>241.09</v>
      </c>
      <c r="D85" s="1">
        <v>302.8</v>
      </c>
      <c r="E85" s="1">
        <v>543.89</v>
      </c>
    </row>
    <row r="86" spans="1:5" hidden="1">
      <c r="A86" s="1">
        <v>1921</v>
      </c>
      <c r="B86" s="1">
        <v>82</v>
      </c>
      <c r="C86" s="1">
        <v>256.08999999999997</v>
      </c>
      <c r="D86" s="1">
        <v>286.76</v>
      </c>
      <c r="E86" s="1">
        <v>542.85</v>
      </c>
    </row>
    <row r="87" spans="1:5" hidden="1">
      <c r="A87" s="1">
        <v>1921</v>
      </c>
      <c r="B87" s="1">
        <v>83</v>
      </c>
      <c r="C87" s="1">
        <v>258.08999999999997</v>
      </c>
      <c r="D87" s="1">
        <v>229.61</v>
      </c>
      <c r="E87" s="1">
        <v>487.7</v>
      </c>
    </row>
    <row r="88" spans="1:5" hidden="1">
      <c r="A88" s="1">
        <v>1921</v>
      </c>
      <c r="B88" s="1">
        <v>84</v>
      </c>
      <c r="C88" s="1">
        <v>241.09</v>
      </c>
      <c r="D88" s="1">
        <v>249.66</v>
      </c>
      <c r="E88" s="1">
        <v>490.75</v>
      </c>
    </row>
    <row r="89" spans="1:5" hidden="1">
      <c r="A89" s="1">
        <v>1921</v>
      </c>
      <c r="B89" s="1">
        <v>85</v>
      </c>
      <c r="C89" s="1">
        <v>236.09</v>
      </c>
      <c r="D89" s="1">
        <v>269.72000000000003</v>
      </c>
      <c r="E89" s="1">
        <v>505.81</v>
      </c>
    </row>
    <row r="90" spans="1:5" hidden="1">
      <c r="A90" s="1">
        <v>1921</v>
      </c>
      <c r="B90" s="1">
        <v>86</v>
      </c>
      <c r="C90" s="1">
        <v>193.07</v>
      </c>
      <c r="D90" s="1">
        <v>188.49</v>
      </c>
      <c r="E90" s="1">
        <v>381.56</v>
      </c>
    </row>
    <row r="91" spans="1:5" hidden="1">
      <c r="A91" s="1">
        <v>1921</v>
      </c>
      <c r="B91" s="1">
        <v>87</v>
      </c>
      <c r="C91" s="1">
        <v>174.06</v>
      </c>
      <c r="D91" s="1">
        <v>175.47</v>
      </c>
      <c r="E91" s="1">
        <v>349.53</v>
      </c>
    </row>
    <row r="92" spans="1:5" hidden="1">
      <c r="A92" s="1">
        <v>1921</v>
      </c>
      <c r="B92" s="1">
        <v>88</v>
      </c>
      <c r="C92" s="1">
        <v>141.05000000000001</v>
      </c>
      <c r="D92" s="1">
        <v>153.41</v>
      </c>
      <c r="E92" s="1">
        <v>294.45999999999998</v>
      </c>
    </row>
    <row r="93" spans="1:5" hidden="1">
      <c r="A93" s="1">
        <v>1921</v>
      </c>
      <c r="B93" s="1">
        <v>89</v>
      </c>
      <c r="C93" s="1">
        <v>98.04</v>
      </c>
      <c r="D93" s="1">
        <v>119.32</v>
      </c>
      <c r="E93" s="1">
        <v>217.36</v>
      </c>
    </row>
    <row r="94" spans="1:5" hidden="1">
      <c r="A94" s="1">
        <v>1921</v>
      </c>
      <c r="B94" s="1">
        <v>90</v>
      </c>
      <c r="C94" s="1">
        <v>104.03</v>
      </c>
      <c r="D94" s="1">
        <v>98.26</v>
      </c>
      <c r="E94" s="1">
        <v>202.29</v>
      </c>
    </row>
    <row r="95" spans="1:5" hidden="1">
      <c r="A95" s="1">
        <v>1921</v>
      </c>
      <c r="B95" s="1">
        <v>91</v>
      </c>
      <c r="C95" s="1">
        <v>59.02</v>
      </c>
      <c r="D95" s="1">
        <v>53.14</v>
      </c>
      <c r="E95" s="1">
        <v>112.16</v>
      </c>
    </row>
    <row r="96" spans="1:5" hidden="1">
      <c r="A96" s="1">
        <v>1921</v>
      </c>
      <c r="B96" s="1">
        <v>92</v>
      </c>
      <c r="C96" s="1">
        <v>59.02</v>
      </c>
      <c r="D96" s="1">
        <v>50.13</v>
      </c>
      <c r="E96" s="1">
        <v>109.15</v>
      </c>
    </row>
    <row r="97" spans="1:5" hidden="1">
      <c r="A97" s="1">
        <v>1921</v>
      </c>
      <c r="B97" s="1">
        <v>93</v>
      </c>
      <c r="C97" s="1">
        <v>53.02</v>
      </c>
      <c r="D97" s="1">
        <v>35.1</v>
      </c>
      <c r="E97" s="1">
        <v>88.12</v>
      </c>
    </row>
    <row r="98" spans="1:5" hidden="1">
      <c r="A98" s="1">
        <v>1921</v>
      </c>
      <c r="B98" s="1">
        <v>94</v>
      </c>
      <c r="C98" s="1">
        <v>33.01</v>
      </c>
      <c r="D98" s="1">
        <v>25.07</v>
      </c>
      <c r="E98" s="1">
        <v>58.08</v>
      </c>
    </row>
    <row r="99" spans="1:5" hidden="1">
      <c r="A99" s="1">
        <v>1921</v>
      </c>
      <c r="B99" s="1">
        <v>95</v>
      </c>
      <c r="C99" s="1">
        <v>25.01</v>
      </c>
      <c r="D99" s="1">
        <v>19.05</v>
      </c>
      <c r="E99" s="1">
        <v>44.06</v>
      </c>
    </row>
    <row r="100" spans="1:5" hidden="1">
      <c r="A100" s="1">
        <v>1921</v>
      </c>
      <c r="B100" s="1">
        <v>96</v>
      </c>
      <c r="C100" s="1">
        <v>13</v>
      </c>
      <c r="D100" s="1">
        <v>16.04</v>
      </c>
      <c r="E100" s="1">
        <v>29.04</v>
      </c>
    </row>
    <row r="101" spans="1:5" hidden="1">
      <c r="A101" s="1">
        <v>1921</v>
      </c>
      <c r="B101" s="1">
        <v>97</v>
      </c>
      <c r="C101" s="1">
        <v>16.010000000000002</v>
      </c>
      <c r="D101" s="1">
        <v>8.02</v>
      </c>
      <c r="E101" s="1">
        <v>24.03</v>
      </c>
    </row>
    <row r="102" spans="1:5" hidden="1">
      <c r="A102" s="1">
        <v>1921</v>
      </c>
      <c r="B102" s="1">
        <v>98</v>
      </c>
      <c r="C102" s="1">
        <v>9</v>
      </c>
      <c r="D102" s="1">
        <v>10.029999999999999</v>
      </c>
      <c r="E102" s="1">
        <v>19.03</v>
      </c>
    </row>
    <row r="103" spans="1:5" hidden="1">
      <c r="A103" s="1">
        <v>1921</v>
      </c>
      <c r="B103" s="1">
        <v>99</v>
      </c>
      <c r="C103" s="1">
        <v>6</v>
      </c>
      <c r="D103" s="1">
        <v>1</v>
      </c>
      <c r="E103" s="1">
        <v>7</v>
      </c>
    </row>
    <row r="104" spans="1:5" hidden="1">
      <c r="A104" s="1">
        <v>1921</v>
      </c>
      <c r="B104" s="1">
        <v>100</v>
      </c>
      <c r="C104" s="1">
        <v>2</v>
      </c>
      <c r="D104" s="1">
        <v>6.02</v>
      </c>
      <c r="E104" s="1">
        <v>8.02</v>
      </c>
    </row>
    <row r="105" spans="1:5" hidden="1">
      <c r="A105" s="1">
        <v>1921</v>
      </c>
      <c r="B105" s="1">
        <v>101</v>
      </c>
      <c r="C105" s="1">
        <v>5</v>
      </c>
      <c r="D105" s="1">
        <v>4.01</v>
      </c>
      <c r="E105" s="1">
        <v>9.01</v>
      </c>
    </row>
    <row r="106" spans="1:5" hidden="1">
      <c r="A106" s="1">
        <v>1921</v>
      </c>
      <c r="B106" s="1">
        <v>102</v>
      </c>
      <c r="C106" s="1">
        <v>2</v>
      </c>
      <c r="D106" s="1">
        <v>1</v>
      </c>
      <c r="E106" s="1">
        <v>3</v>
      </c>
    </row>
    <row r="107" spans="1:5" hidden="1">
      <c r="A107" s="1">
        <v>1921</v>
      </c>
      <c r="B107" s="1">
        <v>103</v>
      </c>
      <c r="C107" s="1">
        <v>0</v>
      </c>
      <c r="D107" s="1">
        <v>1</v>
      </c>
      <c r="E107" s="1">
        <v>1</v>
      </c>
    </row>
    <row r="108" spans="1:5" hidden="1">
      <c r="A108" s="1">
        <v>1921</v>
      </c>
      <c r="B108" s="1">
        <v>104</v>
      </c>
      <c r="C108" s="1">
        <v>1</v>
      </c>
      <c r="D108" s="1">
        <v>1</v>
      </c>
      <c r="E108" s="1">
        <v>2</v>
      </c>
    </row>
    <row r="109" spans="1:5" hidden="1">
      <c r="A109" s="1">
        <v>1921</v>
      </c>
      <c r="B109" s="1">
        <v>105</v>
      </c>
      <c r="C109" s="1">
        <v>0</v>
      </c>
      <c r="D109" s="1">
        <v>0</v>
      </c>
      <c r="E109" s="1">
        <v>0</v>
      </c>
    </row>
    <row r="110" spans="1:5" hidden="1">
      <c r="A110" s="1">
        <v>1921</v>
      </c>
      <c r="B110" s="1">
        <v>106</v>
      </c>
      <c r="C110" s="1">
        <v>0</v>
      </c>
      <c r="D110" s="1">
        <v>0</v>
      </c>
      <c r="E110" s="1">
        <v>0</v>
      </c>
    </row>
    <row r="111" spans="1:5" hidden="1">
      <c r="A111" s="1">
        <v>1921</v>
      </c>
      <c r="B111" s="1">
        <v>107</v>
      </c>
      <c r="C111" s="1">
        <v>0</v>
      </c>
      <c r="D111" s="1">
        <v>0</v>
      </c>
      <c r="E111" s="1">
        <v>0</v>
      </c>
    </row>
    <row r="112" spans="1:5" hidden="1">
      <c r="A112" s="1">
        <v>1921</v>
      </c>
      <c r="B112" s="1">
        <v>108</v>
      </c>
      <c r="C112" s="1">
        <v>0</v>
      </c>
      <c r="D112" s="1">
        <v>0</v>
      </c>
      <c r="E112" s="1">
        <v>0</v>
      </c>
    </row>
    <row r="113" spans="1:5" hidden="1">
      <c r="A113" s="1">
        <v>1921</v>
      </c>
      <c r="B113" s="1">
        <v>109</v>
      </c>
      <c r="C113" s="1">
        <v>0</v>
      </c>
      <c r="D113" s="1">
        <v>0</v>
      </c>
      <c r="E113" s="1">
        <v>0</v>
      </c>
    </row>
    <row r="114" spans="1:5" hidden="1">
      <c r="A114" s="1">
        <v>1921</v>
      </c>
      <c r="B114" s="1" t="s">
        <v>121</v>
      </c>
      <c r="C114" s="1">
        <v>0</v>
      </c>
      <c r="D114" s="1">
        <v>0</v>
      </c>
      <c r="E114" s="1">
        <v>0</v>
      </c>
    </row>
    <row r="115" spans="1:5" hidden="1">
      <c r="A115" s="1">
        <v>1922</v>
      </c>
      <c r="B115" s="1">
        <v>0</v>
      </c>
      <c r="C115" s="1">
        <v>2974.02</v>
      </c>
      <c r="D115" s="1">
        <v>4284.8599999999997</v>
      </c>
      <c r="E115" s="1">
        <v>7258.88</v>
      </c>
    </row>
    <row r="116" spans="1:5" hidden="1">
      <c r="A116" s="1">
        <v>1922</v>
      </c>
      <c r="B116" s="1">
        <v>1</v>
      </c>
      <c r="C116" s="1">
        <v>553.38</v>
      </c>
      <c r="D116" s="1">
        <v>701.96</v>
      </c>
      <c r="E116" s="1">
        <v>1255.3399999999999</v>
      </c>
    </row>
    <row r="117" spans="1:5" hidden="1">
      <c r="A117" s="1">
        <v>1922</v>
      </c>
      <c r="B117" s="1">
        <v>2</v>
      </c>
      <c r="C117" s="1">
        <v>226.16</v>
      </c>
      <c r="D117" s="1">
        <v>290.39999999999998</v>
      </c>
      <c r="E117" s="1">
        <v>516.55999999999995</v>
      </c>
    </row>
    <row r="118" spans="1:5" hidden="1">
      <c r="A118" s="1">
        <v>1922</v>
      </c>
      <c r="B118" s="1">
        <v>3</v>
      </c>
      <c r="C118" s="1">
        <v>169.12</v>
      </c>
      <c r="D118" s="1">
        <v>188.26</v>
      </c>
      <c r="E118" s="1">
        <v>357.38</v>
      </c>
    </row>
    <row r="119" spans="1:5" hidden="1">
      <c r="A119" s="1">
        <v>1922</v>
      </c>
      <c r="B119" s="1">
        <v>4</v>
      </c>
      <c r="C119" s="1">
        <v>130.09</v>
      </c>
      <c r="D119" s="1">
        <v>137.19</v>
      </c>
      <c r="E119" s="1">
        <v>267.27999999999997</v>
      </c>
    </row>
    <row r="120" spans="1:5" hidden="1">
      <c r="A120" s="1">
        <v>1922</v>
      </c>
      <c r="B120" s="1">
        <v>5</v>
      </c>
      <c r="C120" s="1">
        <v>96.06</v>
      </c>
      <c r="D120" s="1">
        <v>134.18</v>
      </c>
      <c r="E120" s="1">
        <v>230.24</v>
      </c>
    </row>
    <row r="121" spans="1:5" hidden="1">
      <c r="A121" s="1">
        <v>1922</v>
      </c>
      <c r="B121" s="1">
        <v>6</v>
      </c>
      <c r="C121" s="1">
        <v>90.06</v>
      </c>
      <c r="D121" s="1">
        <v>111.15</v>
      </c>
      <c r="E121" s="1">
        <v>201.21</v>
      </c>
    </row>
    <row r="122" spans="1:5" hidden="1">
      <c r="A122" s="1">
        <v>1922</v>
      </c>
      <c r="B122" s="1">
        <v>7</v>
      </c>
      <c r="C122" s="1">
        <v>101.07</v>
      </c>
      <c r="D122" s="1">
        <v>106.14</v>
      </c>
      <c r="E122" s="1">
        <v>207.21</v>
      </c>
    </row>
    <row r="123" spans="1:5" hidden="1">
      <c r="A123" s="1">
        <v>1922</v>
      </c>
      <c r="B123" s="1">
        <v>8</v>
      </c>
      <c r="C123" s="1">
        <v>91.06</v>
      </c>
      <c r="D123" s="1">
        <v>109.15</v>
      </c>
      <c r="E123" s="1">
        <v>200.21</v>
      </c>
    </row>
    <row r="124" spans="1:5" hidden="1">
      <c r="A124" s="1">
        <v>1922</v>
      </c>
      <c r="B124" s="1">
        <v>9</v>
      </c>
      <c r="C124" s="1">
        <v>66.040000000000006</v>
      </c>
      <c r="D124" s="1">
        <v>92.13</v>
      </c>
      <c r="E124" s="1">
        <v>158.16999999999999</v>
      </c>
    </row>
    <row r="125" spans="1:5" hidden="1">
      <c r="A125" s="1">
        <v>1922</v>
      </c>
      <c r="B125" s="1">
        <v>10</v>
      </c>
      <c r="C125" s="1">
        <v>67.040000000000006</v>
      </c>
      <c r="D125" s="1">
        <v>83.11</v>
      </c>
      <c r="E125" s="1">
        <v>150.15</v>
      </c>
    </row>
    <row r="126" spans="1:5" hidden="1">
      <c r="A126" s="1">
        <v>1922</v>
      </c>
      <c r="B126" s="1">
        <v>11</v>
      </c>
      <c r="C126" s="1">
        <v>66.040000000000006</v>
      </c>
      <c r="D126" s="1">
        <v>76.099999999999994</v>
      </c>
      <c r="E126" s="1">
        <v>142.13999999999999</v>
      </c>
    </row>
    <row r="127" spans="1:5" hidden="1">
      <c r="A127" s="1">
        <v>1922</v>
      </c>
      <c r="B127" s="1">
        <v>12</v>
      </c>
      <c r="C127" s="1">
        <v>52.03</v>
      </c>
      <c r="D127" s="1">
        <v>73.099999999999994</v>
      </c>
      <c r="E127" s="1">
        <v>125.13</v>
      </c>
    </row>
    <row r="128" spans="1:5" hidden="1">
      <c r="A128" s="1">
        <v>1922</v>
      </c>
      <c r="B128" s="1">
        <v>13</v>
      </c>
      <c r="C128" s="1">
        <v>59.04</v>
      </c>
      <c r="D128" s="1">
        <v>90.12</v>
      </c>
      <c r="E128" s="1">
        <v>149.16</v>
      </c>
    </row>
    <row r="129" spans="1:5" hidden="1">
      <c r="A129" s="1">
        <v>1922</v>
      </c>
      <c r="B129" s="1">
        <v>14</v>
      </c>
      <c r="C129" s="1">
        <v>81.05</v>
      </c>
      <c r="D129" s="1">
        <v>91.12</v>
      </c>
      <c r="E129" s="1">
        <v>172.17</v>
      </c>
    </row>
    <row r="130" spans="1:5" hidden="1">
      <c r="A130" s="1">
        <v>1922</v>
      </c>
      <c r="B130" s="1">
        <v>15</v>
      </c>
      <c r="C130" s="1">
        <v>66.05</v>
      </c>
      <c r="D130" s="1">
        <v>90.12</v>
      </c>
      <c r="E130" s="1">
        <v>156.16999999999999</v>
      </c>
    </row>
    <row r="131" spans="1:5" hidden="1">
      <c r="A131" s="1">
        <v>1922</v>
      </c>
      <c r="B131" s="1">
        <v>16</v>
      </c>
      <c r="C131" s="1">
        <v>58.04</v>
      </c>
      <c r="D131" s="1">
        <v>102.14</v>
      </c>
      <c r="E131" s="1">
        <v>160.18</v>
      </c>
    </row>
    <row r="132" spans="1:5" hidden="1">
      <c r="A132" s="1">
        <v>1922</v>
      </c>
      <c r="B132" s="1">
        <v>17</v>
      </c>
      <c r="C132" s="1">
        <v>75.05</v>
      </c>
      <c r="D132" s="1">
        <v>106.15</v>
      </c>
      <c r="E132" s="1">
        <v>181.2</v>
      </c>
    </row>
    <row r="133" spans="1:5" hidden="1">
      <c r="A133" s="1">
        <v>1922</v>
      </c>
      <c r="B133" s="1">
        <v>18</v>
      </c>
      <c r="C133" s="1">
        <v>94.07</v>
      </c>
      <c r="D133" s="1">
        <v>91.12</v>
      </c>
      <c r="E133" s="1">
        <v>185.19</v>
      </c>
    </row>
    <row r="134" spans="1:5" hidden="1">
      <c r="A134" s="1">
        <v>1922</v>
      </c>
      <c r="B134" s="1">
        <v>19</v>
      </c>
      <c r="C134" s="1">
        <v>98.07</v>
      </c>
      <c r="D134" s="1">
        <v>153.21</v>
      </c>
      <c r="E134" s="1">
        <v>251.28</v>
      </c>
    </row>
    <row r="135" spans="1:5" hidden="1">
      <c r="A135" s="1">
        <v>1922</v>
      </c>
      <c r="B135" s="1">
        <v>20</v>
      </c>
      <c r="C135" s="1">
        <v>117.08</v>
      </c>
      <c r="D135" s="1">
        <v>123.17</v>
      </c>
      <c r="E135" s="1">
        <v>240.25</v>
      </c>
    </row>
    <row r="136" spans="1:5" hidden="1">
      <c r="A136" s="1">
        <v>1922</v>
      </c>
      <c r="B136" s="1">
        <v>21</v>
      </c>
      <c r="C136" s="1">
        <v>107.08</v>
      </c>
      <c r="D136" s="1">
        <v>126.17</v>
      </c>
      <c r="E136" s="1">
        <v>233.25</v>
      </c>
    </row>
    <row r="137" spans="1:5" hidden="1">
      <c r="A137" s="1">
        <v>1922</v>
      </c>
      <c r="B137" s="1">
        <v>22</v>
      </c>
      <c r="C137" s="1">
        <v>128.09</v>
      </c>
      <c r="D137" s="1">
        <v>142.19</v>
      </c>
      <c r="E137" s="1">
        <v>270.27999999999997</v>
      </c>
    </row>
    <row r="138" spans="1:5" hidden="1">
      <c r="A138" s="1">
        <v>1922</v>
      </c>
      <c r="B138" s="1">
        <v>23</v>
      </c>
      <c r="C138" s="1">
        <v>132.08000000000001</v>
      </c>
      <c r="D138" s="1">
        <v>121.17</v>
      </c>
      <c r="E138" s="1">
        <v>253.25</v>
      </c>
    </row>
    <row r="139" spans="1:5" hidden="1">
      <c r="A139" s="1">
        <v>1922</v>
      </c>
      <c r="B139" s="1">
        <v>24</v>
      </c>
      <c r="C139" s="1">
        <v>149.1</v>
      </c>
      <c r="D139" s="1">
        <v>136.18</v>
      </c>
      <c r="E139" s="1">
        <v>285.27999999999997</v>
      </c>
    </row>
    <row r="140" spans="1:5" hidden="1">
      <c r="A140" s="1">
        <v>1922</v>
      </c>
      <c r="B140" s="1">
        <v>25</v>
      </c>
      <c r="C140" s="1">
        <v>138.1</v>
      </c>
      <c r="D140" s="1">
        <v>135.19</v>
      </c>
      <c r="E140" s="1">
        <v>273.29000000000002</v>
      </c>
    </row>
    <row r="141" spans="1:5" hidden="1">
      <c r="A141" s="1">
        <v>1922</v>
      </c>
      <c r="B141" s="1">
        <v>26</v>
      </c>
      <c r="C141" s="1">
        <v>153.11000000000001</v>
      </c>
      <c r="D141" s="1">
        <v>175.24</v>
      </c>
      <c r="E141" s="1">
        <v>328.35</v>
      </c>
    </row>
    <row r="142" spans="1:5" hidden="1">
      <c r="A142" s="1">
        <v>1922</v>
      </c>
      <c r="B142" s="1">
        <v>27</v>
      </c>
      <c r="C142" s="1">
        <v>141.1</v>
      </c>
      <c r="D142" s="1">
        <v>157.22</v>
      </c>
      <c r="E142" s="1">
        <v>298.32</v>
      </c>
    </row>
    <row r="143" spans="1:5" hidden="1">
      <c r="A143" s="1">
        <v>1922</v>
      </c>
      <c r="B143" s="1">
        <v>28</v>
      </c>
      <c r="C143" s="1">
        <v>161.11000000000001</v>
      </c>
      <c r="D143" s="1">
        <v>168.23</v>
      </c>
      <c r="E143" s="1">
        <v>329.34</v>
      </c>
    </row>
    <row r="144" spans="1:5" hidden="1">
      <c r="A144" s="1">
        <v>1922</v>
      </c>
      <c r="B144" s="1">
        <v>29</v>
      </c>
      <c r="C144" s="1">
        <v>177.12</v>
      </c>
      <c r="D144" s="1">
        <v>166.23</v>
      </c>
      <c r="E144" s="1">
        <v>343.35</v>
      </c>
    </row>
    <row r="145" spans="1:5" hidden="1">
      <c r="A145" s="1">
        <v>1922</v>
      </c>
      <c r="B145" s="1">
        <v>30</v>
      </c>
      <c r="C145" s="1">
        <v>183.12</v>
      </c>
      <c r="D145" s="1">
        <v>175.24</v>
      </c>
      <c r="E145" s="1">
        <v>358.36</v>
      </c>
    </row>
    <row r="146" spans="1:5" hidden="1">
      <c r="A146" s="1">
        <v>1922</v>
      </c>
      <c r="B146" s="1">
        <v>31</v>
      </c>
      <c r="C146" s="1">
        <v>145.1</v>
      </c>
      <c r="D146" s="1">
        <v>142.19</v>
      </c>
      <c r="E146" s="1">
        <v>287.29000000000002</v>
      </c>
    </row>
    <row r="147" spans="1:5" hidden="1">
      <c r="A147" s="1">
        <v>1922</v>
      </c>
      <c r="B147" s="1">
        <v>32</v>
      </c>
      <c r="C147" s="1">
        <v>195.14</v>
      </c>
      <c r="D147" s="1">
        <v>180.25</v>
      </c>
      <c r="E147" s="1">
        <v>375.39</v>
      </c>
    </row>
    <row r="148" spans="1:5" hidden="1">
      <c r="A148" s="1">
        <v>1922</v>
      </c>
      <c r="B148" s="1">
        <v>33</v>
      </c>
      <c r="C148" s="1">
        <v>169.11</v>
      </c>
      <c r="D148" s="1">
        <v>190.26</v>
      </c>
      <c r="E148" s="1">
        <v>359.37</v>
      </c>
    </row>
    <row r="149" spans="1:5" hidden="1">
      <c r="A149" s="1">
        <v>1922</v>
      </c>
      <c r="B149" s="1">
        <v>34</v>
      </c>
      <c r="C149" s="1">
        <v>182.13</v>
      </c>
      <c r="D149" s="1">
        <v>194.26</v>
      </c>
      <c r="E149" s="1">
        <v>376.39</v>
      </c>
    </row>
    <row r="150" spans="1:5" hidden="1">
      <c r="A150" s="1">
        <v>1922</v>
      </c>
      <c r="B150" s="1">
        <v>35</v>
      </c>
      <c r="C150" s="1">
        <v>171.12</v>
      </c>
      <c r="D150" s="1">
        <v>200.27</v>
      </c>
      <c r="E150" s="1">
        <v>371.39</v>
      </c>
    </row>
    <row r="151" spans="1:5" hidden="1">
      <c r="A151" s="1">
        <v>1922</v>
      </c>
      <c r="B151" s="1">
        <v>36</v>
      </c>
      <c r="C151" s="1">
        <v>188.13</v>
      </c>
      <c r="D151" s="1">
        <v>174.24</v>
      </c>
      <c r="E151" s="1">
        <v>362.37</v>
      </c>
    </row>
    <row r="152" spans="1:5" hidden="1">
      <c r="A152" s="1">
        <v>1922</v>
      </c>
      <c r="B152" s="1">
        <v>37</v>
      </c>
      <c r="C152" s="1">
        <v>190.13</v>
      </c>
      <c r="D152" s="1">
        <v>206.28</v>
      </c>
      <c r="E152" s="1">
        <v>396.41</v>
      </c>
    </row>
    <row r="153" spans="1:5" hidden="1">
      <c r="A153" s="1">
        <v>1922</v>
      </c>
      <c r="B153" s="1">
        <v>38</v>
      </c>
      <c r="C153" s="1">
        <v>159.11000000000001</v>
      </c>
      <c r="D153" s="1">
        <v>251.35</v>
      </c>
      <c r="E153" s="1">
        <v>410.46</v>
      </c>
    </row>
    <row r="154" spans="1:5" hidden="1">
      <c r="A154" s="1">
        <v>1922</v>
      </c>
      <c r="B154" s="1">
        <v>39</v>
      </c>
      <c r="C154" s="1">
        <v>197.13</v>
      </c>
      <c r="D154" s="1">
        <v>208.29</v>
      </c>
      <c r="E154" s="1">
        <v>405.42</v>
      </c>
    </row>
    <row r="155" spans="1:5" hidden="1">
      <c r="A155" s="1">
        <v>1922</v>
      </c>
      <c r="B155" s="1">
        <v>40</v>
      </c>
      <c r="C155" s="1">
        <v>182.12</v>
      </c>
      <c r="D155" s="1">
        <v>215.29</v>
      </c>
      <c r="E155" s="1">
        <v>397.41</v>
      </c>
    </row>
    <row r="156" spans="1:5" hidden="1">
      <c r="A156" s="1">
        <v>1922</v>
      </c>
      <c r="B156" s="1">
        <v>41</v>
      </c>
      <c r="C156" s="1">
        <v>162.12</v>
      </c>
      <c r="D156" s="1">
        <v>183.25</v>
      </c>
      <c r="E156" s="1">
        <v>345.37</v>
      </c>
    </row>
    <row r="157" spans="1:5" hidden="1">
      <c r="A157" s="1">
        <v>1922</v>
      </c>
      <c r="B157" s="1">
        <v>42</v>
      </c>
      <c r="C157" s="1">
        <v>193.13</v>
      </c>
      <c r="D157" s="1">
        <v>271.37</v>
      </c>
      <c r="E157" s="1">
        <v>464.5</v>
      </c>
    </row>
    <row r="158" spans="1:5" hidden="1">
      <c r="A158" s="1">
        <v>1922</v>
      </c>
      <c r="B158" s="1">
        <v>43</v>
      </c>
      <c r="C158" s="1">
        <v>158.11000000000001</v>
      </c>
      <c r="D158" s="1">
        <v>228.31</v>
      </c>
      <c r="E158" s="1">
        <v>386.42</v>
      </c>
    </row>
    <row r="159" spans="1:5" hidden="1">
      <c r="A159" s="1">
        <v>1922</v>
      </c>
      <c r="B159" s="1">
        <v>44</v>
      </c>
      <c r="C159" s="1">
        <v>166.11</v>
      </c>
      <c r="D159" s="1">
        <v>234.32</v>
      </c>
      <c r="E159" s="1">
        <v>400.43</v>
      </c>
    </row>
    <row r="160" spans="1:5" hidden="1">
      <c r="A160" s="1">
        <v>1922</v>
      </c>
      <c r="B160" s="1">
        <v>45</v>
      </c>
      <c r="C160" s="1">
        <v>200.13</v>
      </c>
      <c r="D160" s="1">
        <v>322.45</v>
      </c>
      <c r="E160" s="1">
        <v>522.58000000000004</v>
      </c>
    </row>
    <row r="161" spans="1:5" hidden="1">
      <c r="A161" s="1">
        <v>1922</v>
      </c>
      <c r="B161" s="1">
        <v>46</v>
      </c>
      <c r="C161" s="1">
        <v>167.12</v>
      </c>
      <c r="D161" s="1">
        <v>248.34</v>
      </c>
      <c r="E161" s="1">
        <v>415.46</v>
      </c>
    </row>
    <row r="162" spans="1:5" hidden="1">
      <c r="A162" s="1">
        <v>1922</v>
      </c>
      <c r="B162" s="1">
        <v>47</v>
      </c>
      <c r="C162" s="1">
        <v>195.14</v>
      </c>
      <c r="D162" s="1">
        <v>290.39999999999998</v>
      </c>
      <c r="E162" s="1">
        <v>485.54</v>
      </c>
    </row>
    <row r="163" spans="1:5" hidden="1">
      <c r="A163" s="1">
        <v>1922</v>
      </c>
      <c r="B163" s="1">
        <v>48</v>
      </c>
      <c r="C163" s="1">
        <v>172.12</v>
      </c>
      <c r="D163" s="1">
        <v>287.39</v>
      </c>
      <c r="E163" s="1">
        <v>459.51</v>
      </c>
    </row>
    <row r="164" spans="1:5" hidden="1">
      <c r="A164" s="1">
        <v>1922</v>
      </c>
      <c r="B164" s="1">
        <v>49</v>
      </c>
      <c r="C164" s="1">
        <v>203.14</v>
      </c>
      <c r="D164" s="1">
        <v>285.39</v>
      </c>
      <c r="E164" s="1">
        <v>488.53</v>
      </c>
    </row>
    <row r="165" spans="1:5" hidden="1">
      <c r="A165" s="1">
        <v>1922</v>
      </c>
      <c r="B165" s="1">
        <v>50</v>
      </c>
      <c r="C165" s="1">
        <v>223.15</v>
      </c>
      <c r="D165" s="1">
        <v>388.53</v>
      </c>
      <c r="E165" s="1">
        <v>611.67999999999995</v>
      </c>
    </row>
    <row r="166" spans="1:5" hidden="1">
      <c r="A166" s="1">
        <v>1922</v>
      </c>
      <c r="B166" s="1">
        <v>51</v>
      </c>
      <c r="C166" s="1">
        <v>187.13</v>
      </c>
      <c r="D166" s="1">
        <v>269.37</v>
      </c>
      <c r="E166" s="1">
        <v>456.5</v>
      </c>
    </row>
    <row r="167" spans="1:5" hidden="1">
      <c r="A167" s="1">
        <v>1922</v>
      </c>
      <c r="B167" s="1">
        <v>52</v>
      </c>
      <c r="C167" s="1">
        <v>266.18</v>
      </c>
      <c r="D167" s="1">
        <v>359.49</v>
      </c>
      <c r="E167" s="1">
        <v>625.66999999999996</v>
      </c>
    </row>
    <row r="168" spans="1:5" hidden="1">
      <c r="A168" s="1">
        <v>1922</v>
      </c>
      <c r="B168" s="1">
        <v>53</v>
      </c>
      <c r="C168" s="1">
        <v>224.15</v>
      </c>
      <c r="D168" s="1">
        <v>325.44</v>
      </c>
      <c r="E168" s="1">
        <v>549.59</v>
      </c>
    </row>
    <row r="169" spans="1:5" hidden="1">
      <c r="A169" s="1">
        <v>1922</v>
      </c>
      <c r="B169" s="1">
        <v>54</v>
      </c>
      <c r="C169" s="1">
        <v>237.16</v>
      </c>
      <c r="D169" s="1">
        <v>374.51</v>
      </c>
      <c r="E169" s="1">
        <v>611.66999999999996</v>
      </c>
    </row>
    <row r="170" spans="1:5" hidden="1">
      <c r="A170" s="1">
        <v>1922</v>
      </c>
      <c r="B170" s="1">
        <v>55</v>
      </c>
      <c r="C170" s="1">
        <v>236.16</v>
      </c>
      <c r="D170" s="1">
        <v>397.54</v>
      </c>
      <c r="E170" s="1">
        <v>633.70000000000005</v>
      </c>
    </row>
    <row r="171" spans="1:5" hidden="1">
      <c r="A171" s="1">
        <v>1922</v>
      </c>
      <c r="B171" s="1">
        <v>56</v>
      </c>
      <c r="C171" s="1">
        <v>260.17</v>
      </c>
      <c r="D171" s="1">
        <v>411.56</v>
      </c>
      <c r="E171" s="1">
        <v>671.73</v>
      </c>
    </row>
    <row r="172" spans="1:5" hidden="1">
      <c r="A172" s="1">
        <v>1922</v>
      </c>
      <c r="B172" s="1">
        <v>57</v>
      </c>
      <c r="C172" s="1">
        <v>255.17</v>
      </c>
      <c r="D172" s="1">
        <v>425.58</v>
      </c>
      <c r="E172" s="1">
        <v>680.75</v>
      </c>
    </row>
    <row r="173" spans="1:5" hidden="1">
      <c r="A173" s="1">
        <v>1922</v>
      </c>
      <c r="B173" s="1">
        <v>58</v>
      </c>
      <c r="C173" s="1">
        <v>287.19</v>
      </c>
      <c r="D173" s="1">
        <v>463.64</v>
      </c>
      <c r="E173" s="1">
        <v>750.83</v>
      </c>
    </row>
    <row r="174" spans="1:5" hidden="1">
      <c r="A174" s="1">
        <v>1922</v>
      </c>
      <c r="B174" s="1">
        <v>59</v>
      </c>
      <c r="C174" s="1">
        <v>261.17</v>
      </c>
      <c r="D174" s="1">
        <v>461.63</v>
      </c>
      <c r="E174" s="1">
        <v>722.8</v>
      </c>
    </row>
    <row r="175" spans="1:5" hidden="1">
      <c r="A175" s="1">
        <v>1922</v>
      </c>
      <c r="B175" s="1">
        <v>60</v>
      </c>
      <c r="C175" s="1">
        <v>312.20999999999998</v>
      </c>
      <c r="D175" s="1">
        <v>545.75</v>
      </c>
      <c r="E175" s="1">
        <v>857.96</v>
      </c>
    </row>
    <row r="176" spans="1:5" hidden="1">
      <c r="A176" s="1">
        <v>1922</v>
      </c>
      <c r="B176" s="1">
        <v>61</v>
      </c>
      <c r="C176" s="1">
        <v>279.19</v>
      </c>
      <c r="D176" s="1">
        <v>407.56</v>
      </c>
      <c r="E176" s="1">
        <v>686.75</v>
      </c>
    </row>
    <row r="177" spans="1:5" hidden="1">
      <c r="A177" s="1">
        <v>1922</v>
      </c>
      <c r="B177" s="1">
        <v>62</v>
      </c>
      <c r="C177" s="1">
        <v>316.22000000000003</v>
      </c>
      <c r="D177" s="1">
        <v>564.77</v>
      </c>
      <c r="E177" s="1">
        <v>880.99</v>
      </c>
    </row>
    <row r="178" spans="1:5" hidden="1">
      <c r="A178" s="1">
        <v>1922</v>
      </c>
      <c r="B178" s="1">
        <v>63</v>
      </c>
      <c r="C178" s="1">
        <v>306.20999999999998</v>
      </c>
      <c r="D178" s="1">
        <v>529.73</v>
      </c>
      <c r="E178" s="1">
        <v>835.94</v>
      </c>
    </row>
    <row r="179" spans="1:5" hidden="1">
      <c r="A179" s="1">
        <v>1922</v>
      </c>
      <c r="B179" s="1">
        <v>64</v>
      </c>
      <c r="C179" s="1">
        <v>327.23</v>
      </c>
      <c r="D179" s="1">
        <v>589.79999999999995</v>
      </c>
      <c r="E179" s="1">
        <v>917.03</v>
      </c>
    </row>
    <row r="180" spans="1:5" hidden="1">
      <c r="A180" s="1">
        <v>1922</v>
      </c>
      <c r="B180" s="1">
        <v>65</v>
      </c>
      <c r="C180" s="1">
        <v>381.26</v>
      </c>
      <c r="D180" s="1">
        <v>605.83000000000004</v>
      </c>
      <c r="E180" s="1">
        <v>987.09</v>
      </c>
    </row>
    <row r="181" spans="1:5" hidden="1">
      <c r="A181" s="1">
        <v>1922</v>
      </c>
      <c r="B181" s="1">
        <v>66</v>
      </c>
      <c r="C181" s="1">
        <v>338.23</v>
      </c>
      <c r="D181" s="1">
        <v>484.66</v>
      </c>
      <c r="E181" s="1">
        <v>822.89</v>
      </c>
    </row>
    <row r="182" spans="1:5" hidden="1">
      <c r="A182" s="1">
        <v>1922</v>
      </c>
      <c r="B182" s="1">
        <v>67</v>
      </c>
      <c r="C182" s="1">
        <v>316.22000000000003</v>
      </c>
      <c r="D182" s="1">
        <v>523.72</v>
      </c>
      <c r="E182" s="1">
        <v>839.94</v>
      </c>
    </row>
    <row r="183" spans="1:5" hidden="1">
      <c r="A183" s="1">
        <v>1922</v>
      </c>
      <c r="B183" s="1">
        <v>68</v>
      </c>
      <c r="C183" s="1">
        <v>329.22</v>
      </c>
      <c r="D183" s="1">
        <v>551.75</v>
      </c>
      <c r="E183" s="1">
        <v>880.97</v>
      </c>
    </row>
    <row r="184" spans="1:5" hidden="1">
      <c r="A184" s="1">
        <v>1922</v>
      </c>
      <c r="B184" s="1">
        <v>69</v>
      </c>
      <c r="C184" s="1">
        <v>303.20999999999998</v>
      </c>
      <c r="D184" s="1">
        <v>417.57</v>
      </c>
      <c r="E184" s="1">
        <v>720.78</v>
      </c>
    </row>
    <row r="185" spans="1:5" hidden="1">
      <c r="A185" s="1">
        <v>1922</v>
      </c>
      <c r="B185" s="1">
        <v>70</v>
      </c>
      <c r="C185" s="1">
        <v>339.23</v>
      </c>
      <c r="D185" s="1">
        <v>493.67</v>
      </c>
      <c r="E185" s="1">
        <v>832.9</v>
      </c>
    </row>
    <row r="186" spans="1:5" hidden="1">
      <c r="A186" s="1">
        <v>1922</v>
      </c>
      <c r="B186" s="1">
        <v>71</v>
      </c>
      <c r="C186" s="1">
        <v>260.18</v>
      </c>
      <c r="D186" s="1">
        <v>381.52</v>
      </c>
      <c r="E186" s="1">
        <v>641.70000000000005</v>
      </c>
    </row>
    <row r="187" spans="1:5" hidden="1">
      <c r="A187" s="1">
        <v>1922</v>
      </c>
      <c r="B187" s="1">
        <v>72</v>
      </c>
      <c r="C187" s="1">
        <v>360.24</v>
      </c>
      <c r="D187" s="1">
        <v>480.66</v>
      </c>
      <c r="E187" s="1">
        <v>840.9</v>
      </c>
    </row>
    <row r="188" spans="1:5" hidden="1">
      <c r="A188" s="1">
        <v>1922</v>
      </c>
      <c r="B188" s="1">
        <v>73</v>
      </c>
      <c r="C188" s="1">
        <v>317.20999999999998</v>
      </c>
      <c r="D188" s="1">
        <v>436.6</v>
      </c>
      <c r="E188" s="1">
        <v>753.81</v>
      </c>
    </row>
    <row r="189" spans="1:5" hidden="1">
      <c r="A189" s="1">
        <v>1922</v>
      </c>
      <c r="B189" s="1">
        <v>74</v>
      </c>
      <c r="C189" s="1">
        <v>305.20999999999998</v>
      </c>
      <c r="D189" s="1">
        <v>412.57</v>
      </c>
      <c r="E189" s="1">
        <v>717.78</v>
      </c>
    </row>
    <row r="190" spans="1:5" hidden="1">
      <c r="A190" s="1">
        <v>1922</v>
      </c>
      <c r="B190" s="1">
        <v>75</v>
      </c>
      <c r="C190" s="1">
        <v>368.25</v>
      </c>
      <c r="D190" s="1">
        <v>441.6</v>
      </c>
      <c r="E190" s="1">
        <v>809.85</v>
      </c>
    </row>
    <row r="191" spans="1:5" hidden="1">
      <c r="A191" s="1">
        <v>1922</v>
      </c>
      <c r="B191" s="1">
        <v>76</v>
      </c>
      <c r="C191" s="1">
        <v>368.25</v>
      </c>
      <c r="D191" s="1">
        <v>396.55</v>
      </c>
      <c r="E191" s="1">
        <v>764.8</v>
      </c>
    </row>
    <row r="192" spans="1:5" hidden="1">
      <c r="A192" s="1">
        <v>1922</v>
      </c>
      <c r="B192" s="1">
        <v>77</v>
      </c>
      <c r="C192" s="1">
        <v>332.23</v>
      </c>
      <c r="D192" s="1">
        <v>398.54</v>
      </c>
      <c r="E192" s="1">
        <v>730.77</v>
      </c>
    </row>
    <row r="193" spans="1:5" hidden="1">
      <c r="A193" s="1">
        <v>1922</v>
      </c>
      <c r="B193" s="1">
        <v>78</v>
      </c>
      <c r="C193" s="1">
        <v>399.27</v>
      </c>
      <c r="D193" s="1">
        <v>444.6</v>
      </c>
      <c r="E193" s="1">
        <v>843.87</v>
      </c>
    </row>
    <row r="194" spans="1:5" hidden="1">
      <c r="A194" s="1">
        <v>1922</v>
      </c>
      <c r="B194" s="1">
        <v>79</v>
      </c>
      <c r="C194" s="1">
        <v>297.2</v>
      </c>
      <c r="D194" s="1">
        <v>374.52</v>
      </c>
      <c r="E194" s="1">
        <v>671.72</v>
      </c>
    </row>
    <row r="195" spans="1:5" hidden="1">
      <c r="A195" s="1">
        <v>1922</v>
      </c>
      <c r="B195" s="1">
        <v>80</v>
      </c>
      <c r="C195" s="1">
        <v>369.25</v>
      </c>
      <c r="D195" s="1">
        <v>344.47</v>
      </c>
      <c r="E195" s="1">
        <v>713.72</v>
      </c>
    </row>
    <row r="196" spans="1:5" hidden="1">
      <c r="A196" s="1">
        <v>1922</v>
      </c>
      <c r="B196" s="1">
        <v>81</v>
      </c>
      <c r="C196" s="1">
        <v>264.18</v>
      </c>
      <c r="D196" s="1">
        <v>281.38</v>
      </c>
      <c r="E196" s="1">
        <v>545.55999999999995</v>
      </c>
    </row>
    <row r="197" spans="1:5" hidden="1">
      <c r="A197" s="1">
        <v>1922</v>
      </c>
      <c r="B197" s="1">
        <v>82</v>
      </c>
      <c r="C197" s="1">
        <v>323.22000000000003</v>
      </c>
      <c r="D197" s="1">
        <v>342.47</v>
      </c>
      <c r="E197" s="1">
        <v>665.69</v>
      </c>
    </row>
    <row r="198" spans="1:5" hidden="1">
      <c r="A198" s="1">
        <v>1922</v>
      </c>
      <c r="B198" s="1">
        <v>83</v>
      </c>
      <c r="C198" s="1">
        <v>233.15</v>
      </c>
      <c r="D198" s="1">
        <v>261.36</v>
      </c>
      <c r="E198" s="1">
        <v>494.51</v>
      </c>
    </row>
    <row r="199" spans="1:5" hidden="1">
      <c r="A199" s="1">
        <v>1922</v>
      </c>
      <c r="B199" s="1">
        <v>84</v>
      </c>
      <c r="C199" s="1">
        <v>272.18</v>
      </c>
      <c r="D199" s="1">
        <v>264.36</v>
      </c>
      <c r="E199" s="1">
        <v>536.54</v>
      </c>
    </row>
    <row r="200" spans="1:5" hidden="1">
      <c r="A200" s="1">
        <v>1922</v>
      </c>
      <c r="B200" s="1">
        <v>85</v>
      </c>
      <c r="C200" s="1">
        <v>225.15</v>
      </c>
      <c r="D200" s="1">
        <v>268.37</v>
      </c>
      <c r="E200" s="1">
        <v>493.52</v>
      </c>
    </row>
    <row r="201" spans="1:5" hidden="1">
      <c r="A201" s="1">
        <v>1922</v>
      </c>
      <c r="B201" s="1">
        <v>86</v>
      </c>
      <c r="C201" s="1">
        <v>260.18</v>
      </c>
      <c r="D201" s="1">
        <v>225.31</v>
      </c>
      <c r="E201" s="1">
        <v>485.49</v>
      </c>
    </row>
    <row r="202" spans="1:5" hidden="1">
      <c r="A202" s="1">
        <v>1922</v>
      </c>
      <c r="B202" s="1">
        <v>87</v>
      </c>
      <c r="C202" s="1">
        <v>206.14</v>
      </c>
      <c r="D202" s="1">
        <v>156.22</v>
      </c>
      <c r="E202" s="1">
        <v>362.36</v>
      </c>
    </row>
    <row r="203" spans="1:5" hidden="1">
      <c r="A203" s="1">
        <v>1922</v>
      </c>
      <c r="B203" s="1">
        <v>88</v>
      </c>
      <c r="C203" s="1">
        <v>175.12</v>
      </c>
      <c r="D203" s="1">
        <v>148.19999999999999</v>
      </c>
      <c r="E203" s="1">
        <v>323.32</v>
      </c>
    </row>
    <row r="204" spans="1:5" hidden="1">
      <c r="A204" s="1">
        <v>1922</v>
      </c>
      <c r="B204" s="1">
        <v>89</v>
      </c>
      <c r="C204" s="1">
        <v>110.07</v>
      </c>
      <c r="D204" s="1">
        <v>133.18</v>
      </c>
      <c r="E204" s="1">
        <v>243.25</v>
      </c>
    </row>
    <row r="205" spans="1:5" hidden="1">
      <c r="A205" s="1">
        <v>1922</v>
      </c>
      <c r="B205" s="1">
        <v>90</v>
      </c>
      <c r="C205" s="1">
        <v>115.08</v>
      </c>
      <c r="D205" s="1">
        <v>108.15</v>
      </c>
      <c r="E205" s="1">
        <v>223.23</v>
      </c>
    </row>
    <row r="206" spans="1:5" hidden="1">
      <c r="A206" s="1">
        <v>1922</v>
      </c>
      <c r="B206" s="1">
        <v>91</v>
      </c>
      <c r="C206" s="1">
        <v>71.05</v>
      </c>
      <c r="D206" s="1">
        <v>71.099999999999994</v>
      </c>
      <c r="E206" s="1">
        <v>142.15</v>
      </c>
    </row>
    <row r="207" spans="1:5" hidden="1">
      <c r="A207" s="1">
        <v>1922</v>
      </c>
      <c r="B207" s="1">
        <v>92</v>
      </c>
      <c r="C207" s="1">
        <v>62.04</v>
      </c>
      <c r="D207" s="1">
        <v>65.09</v>
      </c>
      <c r="E207" s="1">
        <v>127.13</v>
      </c>
    </row>
    <row r="208" spans="1:5" hidden="1">
      <c r="A208" s="1">
        <v>1922</v>
      </c>
      <c r="B208" s="1">
        <v>93</v>
      </c>
      <c r="C208" s="1">
        <v>45.03</v>
      </c>
      <c r="D208" s="1">
        <v>47.07</v>
      </c>
      <c r="E208" s="1">
        <v>92.1</v>
      </c>
    </row>
    <row r="209" spans="1:5" hidden="1">
      <c r="A209" s="1">
        <v>1922</v>
      </c>
      <c r="B209" s="1">
        <v>94</v>
      </c>
      <c r="C209" s="1">
        <v>38.03</v>
      </c>
      <c r="D209" s="1">
        <v>34.049999999999997</v>
      </c>
      <c r="E209" s="1">
        <v>72.08</v>
      </c>
    </row>
    <row r="210" spans="1:5" hidden="1">
      <c r="A210" s="1">
        <v>1922</v>
      </c>
      <c r="B210" s="1">
        <v>95</v>
      </c>
      <c r="C210" s="1">
        <v>38.020000000000003</v>
      </c>
      <c r="D210" s="1">
        <v>21.02</v>
      </c>
      <c r="E210" s="1">
        <v>59.04</v>
      </c>
    </row>
    <row r="211" spans="1:5" hidden="1">
      <c r="A211" s="1">
        <v>1922</v>
      </c>
      <c r="B211" s="1">
        <v>96</v>
      </c>
      <c r="C211" s="1">
        <v>27.02</v>
      </c>
      <c r="D211" s="1">
        <v>17.02</v>
      </c>
      <c r="E211" s="1">
        <v>44.04</v>
      </c>
    </row>
    <row r="212" spans="1:5" hidden="1">
      <c r="A212" s="1">
        <v>1922</v>
      </c>
      <c r="B212" s="1">
        <v>97</v>
      </c>
      <c r="C212" s="1">
        <v>18.02</v>
      </c>
      <c r="D212" s="1">
        <v>11.01</v>
      </c>
      <c r="E212" s="1">
        <v>29.03</v>
      </c>
    </row>
    <row r="213" spans="1:5" hidden="1">
      <c r="A213" s="1">
        <v>1922</v>
      </c>
      <c r="B213" s="1">
        <v>98</v>
      </c>
      <c r="C213" s="1">
        <v>9</v>
      </c>
      <c r="D213" s="1">
        <v>7.01</v>
      </c>
      <c r="E213" s="1">
        <v>16.010000000000002</v>
      </c>
    </row>
    <row r="214" spans="1:5" hidden="1">
      <c r="A214" s="1">
        <v>1922</v>
      </c>
      <c r="B214" s="1">
        <v>99</v>
      </c>
      <c r="C214" s="1">
        <v>3</v>
      </c>
      <c r="D214" s="1">
        <v>8.01</v>
      </c>
      <c r="E214" s="1">
        <v>11.01</v>
      </c>
    </row>
    <row r="215" spans="1:5" hidden="1">
      <c r="A215" s="1">
        <v>1922</v>
      </c>
      <c r="B215" s="1">
        <v>100</v>
      </c>
      <c r="C215" s="1">
        <v>2</v>
      </c>
      <c r="D215" s="1">
        <v>7.01</v>
      </c>
      <c r="E215" s="1">
        <v>9.01</v>
      </c>
    </row>
    <row r="216" spans="1:5" hidden="1">
      <c r="A216" s="1">
        <v>1922</v>
      </c>
      <c r="B216" s="1">
        <v>101</v>
      </c>
      <c r="C216" s="1">
        <v>3.01</v>
      </c>
      <c r="D216" s="1">
        <v>1</v>
      </c>
      <c r="E216" s="1">
        <v>4.01</v>
      </c>
    </row>
    <row r="217" spans="1:5" hidden="1">
      <c r="A217" s="1">
        <v>1922</v>
      </c>
      <c r="B217" s="1">
        <v>102</v>
      </c>
      <c r="C217" s="1">
        <v>4</v>
      </c>
      <c r="D217" s="1">
        <v>7.01</v>
      </c>
      <c r="E217" s="1">
        <v>11.01</v>
      </c>
    </row>
    <row r="218" spans="1:5" hidden="1">
      <c r="A218" s="1">
        <v>1922</v>
      </c>
      <c r="B218" s="1">
        <v>103</v>
      </c>
      <c r="C218" s="1">
        <v>0</v>
      </c>
      <c r="D218" s="1">
        <v>0</v>
      </c>
      <c r="E218" s="1">
        <v>0</v>
      </c>
    </row>
    <row r="219" spans="1:5" hidden="1">
      <c r="A219" s="1">
        <v>1922</v>
      </c>
      <c r="B219" s="1">
        <v>104</v>
      </c>
      <c r="C219" s="1">
        <v>1.01</v>
      </c>
      <c r="D219" s="1">
        <v>1</v>
      </c>
      <c r="E219" s="1">
        <v>2.0099999999999998</v>
      </c>
    </row>
    <row r="220" spans="1:5" hidden="1">
      <c r="A220" s="1">
        <v>1922</v>
      </c>
      <c r="B220" s="1">
        <v>105</v>
      </c>
      <c r="C220" s="1">
        <v>0</v>
      </c>
      <c r="D220" s="1">
        <v>1</v>
      </c>
      <c r="E220" s="1">
        <v>1</v>
      </c>
    </row>
    <row r="221" spans="1:5" hidden="1">
      <c r="A221" s="1">
        <v>1922</v>
      </c>
      <c r="B221" s="1">
        <v>106</v>
      </c>
      <c r="C221" s="1">
        <v>0</v>
      </c>
      <c r="D221" s="1">
        <v>0</v>
      </c>
      <c r="E221" s="1">
        <v>0</v>
      </c>
    </row>
    <row r="222" spans="1:5" hidden="1">
      <c r="A222" s="1">
        <v>1922</v>
      </c>
      <c r="B222" s="1">
        <v>107</v>
      </c>
      <c r="C222" s="1">
        <v>0</v>
      </c>
      <c r="D222" s="1">
        <v>0</v>
      </c>
      <c r="E222" s="1">
        <v>0</v>
      </c>
    </row>
    <row r="223" spans="1:5" hidden="1">
      <c r="A223" s="1">
        <v>1922</v>
      </c>
      <c r="B223" s="1">
        <v>108</v>
      </c>
      <c r="C223" s="1">
        <v>0</v>
      </c>
      <c r="D223" s="1">
        <v>1</v>
      </c>
      <c r="E223" s="1">
        <v>1</v>
      </c>
    </row>
    <row r="224" spans="1:5" hidden="1">
      <c r="A224" s="1">
        <v>1922</v>
      </c>
      <c r="B224" s="1">
        <v>109</v>
      </c>
      <c r="C224" s="1">
        <v>0</v>
      </c>
      <c r="D224" s="1">
        <v>0</v>
      </c>
      <c r="E224" s="1">
        <v>0</v>
      </c>
    </row>
    <row r="225" spans="1:5" hidden="1">
      <c r="A225" s="1">
        <v>1922</v>
      </c>
      <c r="B225" s="1" t="s">
        <v>121</v>
      </c>
      <c r="C225" s="1">
        <v>0</v>
      </c>
      <c r="D225" s="1">
        <v>1</v>
      </c>
      <c r="E225" s="1">
        <v>1</v>
      </c>
    </row>
    <row r="226" spans="1:5" hidden="1">
      <c r="A226" s="1">
        <v>1923</v>
      </c>
      <c r="B226" s="1">
        <v>0</v>
      </c>
      <c r="C226" s="1">
        <v>3568.74</v>
      </c>
      <c r="D226" s="1">
        <v>4628.13</v>
      </c>
      <c r="E226" s="1">
        <v>8196.8700000000008</v>
      </c>
    </row>
    <row r="227" spans="1:5" hidden="1">
      <c r="A227" s="1">
        <v>1923</v>
      </c>
      <c r="B227" s="1">
        <v>1</v>
      </c>
      <c r="C227" s="1">
        <v>632.30999999999995</v>
      </c>
      <c r="D227" s="1">
        <v>820.97</v>
      </c>
      <c r="E227" s="1">
        <v>1453.28</v>
      </c>
    </row>
    <row r="228" spans="1:5" hidden="1">
      <c r="A228" s="1">
        <v>1923</v>
      </c>
      <c r="B228" s="1">
        <v>2</v>
      </c>
      <c r="C228" s="1">
        <v>268.13</v>
      </c>
      <c r="D228" s="1">
        <v>324.77999999999997</v>
      </c>
      <c r="E228" s="1">
        <v>592.91</v>
      </c>
    </row>
    <row r="229" spans="1:5" hidden="1">
      <c r="A229" s="1">
        <v>1923</v>
      </c>
      <c r="B229" s="1">
        <v>3</v>
      </c>
      <c r="C229" s="1">
        <v>152.07</v>
      </c>
      <c r="D229" s="1">
        <v>205.5</v>
      </c>
      <c r="E229" s="1">
        <v>357.57</v>
      </c>
    </row>
    <row r="230" spans="1:5" hidden="1">
      <c r="A230" s="1">
        <v>1923</v>
      </c>
      <c r="B230" s="1">
        <v>4</v>
      </c>
      <c r="C230" s="1">
        <v>125.06</v>
      </c>
      <c r="D230" s="1">
        <v>151.36000000000001</v>
      </c>
      <c r="E230" s="1">
        <v>276.42</v>
      </c>
    </row>
    <row r="231" spans="1:5" hidden="1">
      <c r="A231" s="1">
        <v>1923</v>
      </c>
      <c r="B231" s="1">
        <v>5</v>
      </c>
      <c r="C231" s="1">
        <v>107.06</v>
      </c>
      <c r="D231" s="1">
        <v>121.29</v>
      </c>
      <c r="E231" s="1">
        <v>228.35</v>
      </c>
    </row>
    <row r="232" spans="1:5" hidden="1">
      <c r="A232" s="1">
        <v>1923</v>
      </c>
      <c r="B232" s="1">
        <v>6</v>
      </c>
      <c r="C232" s="1">
        <v>92.05</v>
      </c>
      <c r="D232" s="1">
        <v>110.26</v>
      </c>
      <c r="E232" s="1">
        <v>202.31</v>
      </c>
    </row>
    <row r="233" spans="1:5" hidden="1">
      <c r="A233" s="1">
        <v>1923</v>
      </c>
      <c r="B233" s="1">
        <v>7</v>
      </c>
      <c r="C233" s="1">
        <v>87.04</v>
      </c>
      <c r="D233" s="1">
        <v>123.29</v>
      </c>
      <c r="E233" s="1">
        <v>210.33</v>
      </c>
    </row>
    <row r="234" spans="1:5" hidden="1">
      <c r="A234" s="1">
        <v>1923</v>
      </c>
      <c r="B234" s="1">
        <v>8</v>
      </c>
      <c r="C234" s="1">
        <v>62.03</v>
      </c>
      <c r="D234" s="1">
        <v>102.25</v>
      </c>
      <c r="E234" s="1">
        <v>164.28</v>
      </c>
    </row>
    <row r="235" spans="1:5" hidden="1">
      <c r="A235" s="1">
        <v>1923</v>
      </c>
      <c r="B235" s="1">
        <v>9</v>
      </c>
      <c r="C235" s="1">
        <v>77.040000000000006</v>
      </c>
      <c r="D235" s="1">
        <v>72.180000000000007</v>
      </c>
      <c r="E235" s="1">
        <v>149.22</v>
      </c>
    </row>
    <row r="236" spans="1:5" hidden="1">
      <c r="A236" s="1">
        <v>1923</v>
      </c>
      <c r="B236" s="1">
        <v>10</v>
      </c>
      <c r="C236" s="1">
        <v>74.040000000000006</v>
      </c>
      <c r="D236" s="1">
        <v>87.21</v>
      </c>
      <c r="E236" s="1">
        <v>161.25</v>
      </c>
    </row>
    <row r="237" spans="1:5" hidden="1">
      <c r="A237" s="1">
        <v>1923</v>
      </c>
      <c r="B237" s="1">
        <v>11</v>
      </c>
      <c r="C237" s="1">
        <v>83.04</v>
      </c>
      <c r="D237" s="1">
        <v>64.16</v>
      </c>
      <c r="E237" s="1">
        <v>147.19999999999999</v>
      </c>
    </row>
    <row r="238" spans="1:5" hidden="1">
      <c r="A238" s="1">
        <v>1923</v>
      </c>
      <c r="B238" s="1">
        <v>12</v>
      </c>
      <c r="C238" s="1">
        <v>82.04</v>
      </c>
      <c r="D238" s="1">
        <v>79.19</v>
      </c>
      <c r="E238" s="1">
        <v>161.22999999999999</v>
      </c>
    </row>
    <row r="239" spans="1:5" hidden="1">
      <c r="A239" s="1">
        <v>1923</v>
      </c>
      <c r="B239" s="1">
        <v>13</v>
      </c>
      <c r="C239" s="1">
        <v>56.02</v>
      </c>
      <c r="D239" s="1">
        <v>87.21</v>
      </c>
      <c r="E239" s="1">
        <v>143.22999999999999</v>
      </c>
    </row>
    <row r="240" spans="1:5" hidden="1">
      <c r="A240" s="1">
        <v>1923</v>
      </c>
      <c r="B240" s="1">
        <v>14</v>
      </c>
      <c r="C240" s="1">
        <v>69.03</v>
      </c>
      <c r="D240" s="1">
        <v>97.23</v>
      </c>
      <c r="E240" s="1">
        <v>166.26</v>
      </c>
    </row>
    <row r="241" spans="1:5" hidden="1">
      <c r="A241" s="1">
        <v>1923</v>
      </c>
      <c r="B241" s="1">
        <v>15</v>
      </c>
      <c r="C241" s="1">
        <v>74.040000000000006</v>
      </c>
      <c r="D241" s="1">
        <v>94.23</v>
      </c>
      <c r="E241" s="1">
        <v>168.27</v>
      </c>
    </row>
    <row r="242" spans="1:5" hidden="1">
      <c r="A242" s="1">
        <v>1923</v>
      </c>
      <c r="B242" s="1">
        <v>16</v>
      </c>
      <c r="C242" s="1">
        <v>85.05</v>
      </c>
      <c r="D242" s="1">
        <v>93.22</v>
      </c>
      <c r="E242" s="1">
        <v>178.27</v>
      </c>
    </row>
    <row r="243" spans="1:5" hidden="1">
      <c r="A243" s="1">
        <v>1923</v>
      </c>
      <c r="B243" s="1">
        <v>17</v>
      </c>
      <c r="C243" s="1">
        <v>95.04</v>
      </c>
      <c r="D243" s="1">
        <v>135.33000000000001</v>
      </c>
      <c r="E243" s="1">
        <v>230.37</v>
      </c>
    </row>
    <row r="244" spans="1:5" hidden="1">
      <c r="A244" s="1">
        <v>1923</v>
      </c>
      <c r="B244" s="1">
        <v>18</v>
      </c>
      <c r="C244" s="1">
        <v>100.05</v>
      </c>
      <c r="D244" s="1">
        <v>125.3</v>
      </c>
      <c r="E244" s="1">
        <v>225.35</v>
      </c>
    </row>
    <row r="245" spans="1:5" hidden="1">
      <c r="A245" s="1">
        <v>1923</v>
      </c>
      <c r="B245" s="1">
        <v>19</v>
      </c>
      <c r="C245" s="1">
        <v>115.06</v>
      </c>
      <c r="D245" s="1">
        <v>127.3</v>
      </c>
      <c r="E245" s="1">
        <v>242.36</v>
      </c>
    </row>
    <row r="246" spans="1:5" hidden="1">
      <c r="A246" s="1">
        <v>1923</v>
      </c>
      <c r="B246" s="1">
        <v>20</v>
      </c>
      <c r="C246" s="1">
        <v>116.06</v>
      </c>
      <c r="D246" s="1">
        <v>112.27</v>
      </c>
      <c r="E246" s="1">
        <v>228.33</v>
      </c>
    </row>
    <row r="247" spans="1:5" hidden="1">
      <c r="A247" s="1">
        <v>1923</v>
      </c>
      <c r="B247" s="1">
        <v>21</v>
      </c>
      <c r="C247" s="1">
        <v>121.06</v>
      </c>
      <c r="D247" s="1">
        <v>137.33000000000001</v>
      </c>
      <c r="E247" s="1">
        <v>258.39</v>
      </c>
    </row>
    <row r="248" spans="1:5" hidden="1">
      <c r="A248" s="1">
        <v>1923</v>
      </c>
      <c r="B248" s="1">
        <v>22</v>
      </c>
      <c r="C248" s="1">
        <v>138.07</v>
      </c>
      <c r="D248" s="1">
        <v>156.38</v>
      </c>
      <c r="E248" s="1">
        <v>294.45</v>
      </c>
    </row>
    <row r="249" spans="1:5" hidden="1">
      <c r="A249" s="1">
        <v>1923</v>
      </c>
      <c r="B249" s="1">
        <v>23</v>
      </c>
      <c r="C249" s="1">
        <v>153.08000000000001</v>
      </c>
      <c r="D249" s="1">
        <v>145.35</v>
      </c>
      <c r="E249" s="1">
        <v>298.43</v>
      </c>
    </row>
    <row r="250" spans="1:5" hidden="1">
      <c r="A250" s="1">
        <v>1923</v>
      </c>
      <c r="B250" s="1">
        <v>24</v>
      </c>
      <c r="C250" s="1">
        <v>135.07</v>
      </c>
      <c r="D250" s="1">
        <v>141.34</v>
      </c>
      <c r="E250" s="1">
        <v>276.41000000000003</v>
      </c>
    </row>
    <row r="251" spans="1:5" hidden="1">
      <c r="A251" s="1">
        <v>1923</v>
      </c>
      <c r="B251" s="1">
        <v>25</v>
      </c>
      <c r="C251" s="1">
        <v>152.08000000000001</v>
      </c>
      <c r="D251" s="1">
        <v>132.32</v>
      </c>
      <c r="E251" s="1">
        <v>284.39999999999998</v>
      </c>
    </row>
    <row r="252" spans="1:5" hidden="1">
      <c r="A252" s="1">
        <v>1923</v>
      </c>
      <c r="B252" s="1">
        <v>26</v>
      </c>
      <c r="C252" s="1">
        <v>176.08</v>
      </c>
      <c r="D252" s="1">
        <v>151.36000000000001</v>
      </c>
      <c r="E252" s="1">
        <v>327.44</v>
      </c>
    </row>
    <row r="253" spans="1:5" hidden="1">
      <c r="A253" s="1">
        <v>1923</v>
      </c>
      <c r="B253" s="1">
        <v>27</v>
      </c>
      <c r="C253" s="1">
        <v>150.08000000000001</v>
      </c>
      <c r="D253" s="1">
        <v>147.36000000000001</v>
      </c>
      <c r="E253" s="1">
        <v>297.44</v>
      </c>
    </row>
    <row r="254" spans="1:5" hidden="1">
      <c r="A254" s="1">
        <v>1923</v>
      </c>
      <c r="B254" s="1">
        <v>28</v>
      </c>
      <c r="C254" s="1">
        <v>179.09</v>
      </c>
      <c r="D254" s="1">
        <v>181.44</v>
      </c>
      <c r="E254" s="1">
        <v>360.53</v>
      </c>
    </row>
    <row r="255" spans="1:5" hidden="1">
      <c r="A255" s="1">
        <v>1923</v>
      </c>
      <c r="B255" s="1">
        <v>29</v>
      </c>
      <c r="C255" s="1">
        <v>172.09</v>
      </c>
      <c r="D255" s="1">
        <v>163.38999999999999</v>
      </c>
      <c r="E255" s="1">
        <v>335.48</v>
      </c>
    </row>
    <row r="256" spans="1:5" hidden="1">
      <c r="A256" s="1">
        <v>1923</v>
      </c>
      <c r="B256" s="1">
        <v>30</v>
      </c>
      <c r="C256" s="1">
        <v>180.09</v>
      </c>
      <c r="D256" s="1">
        <v>178.43</v>
      </c>
      <c r="E256" s="1">
        <v>358.52</v>
      </c>
    </row>
    <row r="257" spans="1:5" hidden="1">
      <c r="A257" s="1">
        <v>1923</v>
      </c>
      <c r="B257" s="1">
        <v>31</v>
      </c>
      <c r="C257" s="1">
        <v>156.08000000000001</v>
      </c>
      <c r="D257" s="1">
        <v>173.42</v>
      </c>
      <c r="E257" s="1">
        <v>329.5</v>
      </c>
    </row>
    <row r="258" spans="1:5" hidden="1">
      <c r="A258" s="1">
        <v>1923</v>
      </c>
      <c r="B258" s="1">
        <v>32</v>
      </c>
      <c r="C258" s="1">
        <v>183.09</v>
      </c>
      <c r="D258" s="1">
        <v>168.41</v>
      </c>
      <c r="E258" s="1">
        <v>351.5</v>
      </c>
    </row>
    <row r="259" spans="1:5" hidden="1">
      <c r="A259" s="1">
        <v>1923</v>
      </c>
      <c r="B259" s="1">
        <v>33</v>
      </c>
      <c r="C259" s="1">
        <v>182.09</v>
      </c>
      <c r="D259" s="1">
        <v>195.47</v>
      </c>
      <c r="E259" s="1">
        <v>377.56</v>
      </c>
    </row>
    <row r="260" spans="1:5" hidden="1">
      <c r="A260" s="1">
        <v>1923</v>
      </c>
      <c r="B260" s="1">
        <v>34</v>
      </c>
      <c r="C260" s="1">
        <v>203.1</v>
      </c>
      <c r="D260" s="1">
        <v>180.44</v>
      </c>
      <c r="E260" s="1">
        <v>383.54</v>
      </c>
    </row>
    <row r="261" spans="1:5" hidden="1">
      <c r="A261" s="1">
        <v>1923</v>
      </c>
      <c r="B261" s="1">
        <v>35</v>
      </c>
      <c r="C261" s="1">
        <v>208.1</v>
      </c>
      <c r="D261" s="1">
        <v>213.51</v>
      </c>
      <c r="E261" s="1">
        <v>421.61</v>
      </c>
    </row>
    <row r="262" spans="1:5" hidden="1">
      <c r="A262" s="1">
        <v>1923</v>
      </c>
      <c r="B262" s="1">
        <v>36</v>
      </c>
      <c r="C262" s="1">
        <v>221.11</v>
      </c>
      <c r="D262" s="1">
        <v>228.55</v>
      </c>
      <c r="E262" s="1">
        <v>449.66</v>
      </c>
    </row>
    <row r="263" spans="1:5" hidden="1">
      <c r="A263" s="1">
        <v>1923</v>
      </c>
      <c r="B263" s="1">
        <v>37</v>
      </c>
      <c r="C263" s="1">
        <v>187.09</v>
      </c>
      <c r="D263" s="1">
        <v>198.47</v>
      </c>
      <c r="E263" s="1">
        <v>385.56</v>
      </c>
    </row>
    <row r="264" spans="1:5" hidden="1">
      <c r="A264" s="1">
        <v>1923</v>
      </c>
      <c r="B264" s="1">
        <v>38</v>
      </c>
      <c r="C264" s="1">
        <v>221.11</v>
      </c>
      <c r="D264" s="1">
        <v>245.59</v>
      </c>
      <c r="E264" s="1">
        <v>466.7</v>
      </c>
    </row>
    <row r="265" spans="1:5" hidden="1">
      <c r="A265" s="1">
        <v>1923</v>
      </c>
      <c r="B265" s="1">
        <v>39</v>
      </c>
      <c r="C265" s="1">
        <v>209.1</v>
      </c>
      <c r="D265" s="1">
        <v>216.52</v>
      </c>
      <c r="E265" s="1">
        <v>425.62</v>
      </c>
    </row>
    <row r="266" spans="1:5" hidden="1">
      <c r="A266" s="1">
        <v>1923</v>
      </c>
      <c r="B266" s="1">
        <v>40</v>
      </c>
      <c r="C266" s="1">
        <v>203.1</v>
      </c>
      <c r="D266" s="1">
        <v>272.64999999999998</v>
      </c>
      <c r="E266" s="1">
        <v>475.75</v>
      </c>
    </row>
    <row r="267" spans="1:5" hidden="1">
      <c r="A267" s="1">
        <v>1923</v>
      </c>
      <c r="B267" s="1">
        <v>41</v>
      </c>
      <c r="C267" s="1">
        <v>154.08000000000001</v>
      </c>
      <c r="D267" s="1">
        <v>235.56</v>
      </c>
      <c r="E267" s="1">
        <v>389.64</v>
      </c>
    </row>
    <row r="268" spans="1:5" hidden="1">
      <c r="A268" s="1">
        <v>1923</v>
      </c>
      <c r="B268" s="1">
        <v>42</v>
      </c>
      <c r="C268" s="1">
        <v>207.1</v>
      </c>
      <c r="D268" s="1">
        <v>285.69</v>
      </c>
      <c r="E268" s="1">
        <v>492.79</v>
      </c>
    </row>
    <row r="269" spans="1:5" hidden="1">
      <c r="A269" s="1">
        <v>1923</v>
      </c>
      <c r="B269" s="1">
        <v>43</v>
      </c>
      <c r="C269" s="1">
        <v>182.09</v>
      </c>
      <c r="D269" s="1">
        <v>277.67</v>
      </c>
      <c r="E269" s="1">
        <v>459.76</v>
      </c>
    </row>
    <row r="270" spans="1:5" hidden="1">
      <c r="A270" s="1">
        <v>1923</v>
      </c>
      <c r="B270" s="1">
        <v>44</v>
      </c>
      <c r="C270" s="1">
        <v>164.08</v>
      </c>
      <c r="D270" s="1">
        <v>234.56</v>
      </c>
      <c r="E270" s="1">
        <v>398.64</v>
      </c>
    </row>
    <row r="271" spans="1:5" hidden="1">
      <c r="A271" s="1">
        <v>1923</v>
      </c>
      <c r="B271" s="1">
        <v>45</v>
      </c>
      <c r="C271" s="1">
        <v>196.1</v>
      </c>
      <c r="D271" s="1">
        <v>298.70999999999998</v>
      </c>
      <c r="E271" s="1">
        <v>494.81</v>
      </c>
    </row>
    <row r="272" spans="1:5" hidden="1">
      <c r="A272" s="1">
        <v>1923</v>
      </c>
      <c r="B272" s="1">
        <v>46</v>
      </c>
      <c r="C272" s="1">
        <v>199.09</v>
      </c>
      <c r="D272" s="1">
        <v>266.64</v>
      </c>
      <c r="E272" s="1">
        <v>465.73</v>
      </c>
    </row>
    <row r="273" spans="1:5" hidden="1">
      <c r="A273" s="1">
        <v>1923</v>
      </c>
      <c r="B273" s="1">
        <v>47</v>
      </c>
      <c r="C273" s="1">
        <v>200.1</v>
      </c>
      <c r="D273" s="1">
        <v>300.72000000000003</v>
      </c>
      <c r="E273" s="1">
        <v>500.82</v>
      </c>
    </row>
    <row r="274" spans="1:5" hidden="1">
      <c r="A274" s="1">
        <v>1923</v>
      </c>
      <c r="B274" s="1">
        <v>48</v>
      </c>
      <c r="C274" s="1">
        <v>216.11</v>
      </c>
      <c r="D274" s="1">
        <v>294.7</v>
      </c>
      <c r="E274" s="1">
        <v>510.81</v>
      </c>
    </row>
    <row r="275" spans="1:5" hidden="1">
      <c r="A275" s="1">
        <v>1923</v>
      </c>
      <c r="B275" s="1">
        <v>49</v>
      </c>
      <c r="C275" s="1">
        <v>207.1</v>
      </c>
      <c r="D275" s="1">
        <v>280.67</v>
      </c>
      <c r="E275" s="1">
        <v>487.77</v>
      </c>
    </row>
    <row r="276" spans="1:5" hidden="1">
      <c r="A276" s="1">
        <v>1923</v>
      </c>
      <c r="B276" s="1">
        <v>50</v>
      </c>
      <c r="C276" s="1">
        <v>221.1</v>
      </c>
      <c r="D276" s="1">
        <v>392.95</v>
      </c>
      <c r="E276" s="1">
        <v>614.04999999999995</v>
      </c>
    </row>
    <row r="277" spans="1:5" hidden="1">
      <c r="A277" s="1">
        <v>1923</v>
      </c>
      <c r="B277" s="1">
        <v>51</v>
      </c>
      <c r="C277" s="1">
        <v>213.1</v>
      </c>
      <c r="D277" s="1">
        <v>285.69</v>
      </c>
      <c r="E277" s="1">
        <v>498.79</v>
      </c>
    </row>
    <row r="278" spans="1:5" hidden="1">
      <c r="A278" s="1">
        <v>1923</v>
      </c>
      <c r="B278" s="1">
        <v>52</v>
      </c>
      <c r="C278" s="1">
        <v>244.12</v>
      </c>
      <c r="D278" s="1">
        <v>342.82</v>
      </c>
      <c r="E278" s="1">
        <v>586.94000000000005</v>
      </c>
    </row>
    <row r="279" spans="1:5" hidden="1">
      <c r="A279" s="1">
        <v>1923</v>
      </c>
      <c r="B279" s="1">
        <v>53</v>
      </c>
      <c r="C279" s="1">
        <v>283.14</v>
      </c>
      <c r="D279" s="1">
        <v>403.97</v>
      </c>
      <c r="E279" s="1">
        <v>687.11</v>
      </c>
    </row>
    <row r="280" spans="1:5" hidden="1">
      <c r="A280" s="1">
        <v>1923</v>
      </c>
      <c r="B280" s="1">
        <v>54</v>
      </c>
      <c r="C280" s="1">
        <v>252.12</v>
      </c>
      <c r="D280" s="1">
        <v>392.95</v>
      </c>
      <c r="E280" s="1">
        <v>645.07000000000005</v>
      </c>
    </row>
    <row r="281" spans="1:5" hidden="1">
      <c r="A281" s="1">
        <v>1923</v>
      </c>
      <c r="B281" s="1">
        <v>55</v>
      </c>
      <c r="C281" s="1">
        <v>261.13</v>
      </c>
      <c r="D281" s="1">
        <v>434.04</v>
      </c>
      <c r="E281" s="1">
        <v>695.17</v>
      </c>
    </row>
    <row r="282" spans="1:5" hidden="1">
      <c r="A282" s="1">
        <v>1923</v>
      </c>
      <c r="B282" s="1">
        <v>56</v>
      </c>
      <c r="C282" s="1">
        <v>289.14</v>
      </c>
      <c r="D282" s="1">
        <v>424.02</v>
      </c>
      <c r="E282" s="1">
        <v>713.16</v>
      </c>
    </row>
    <row r="283" spans="1:5" hidden="1">
      <c r="A283" s="1">
        <v>1923</v>
      </c>
      <c r="B283" s="1">
        <v>57</v>
      </c>
      <c r="C283" s="1">
        <v>266.13</v>
      </c>
      <c r="D283" s="1">
        <v>449.08</v>
      </c>
      <c r="E283" s="1">
        <v>715.21</v>
      </c>
    </row>
    <row r="284" spans="1:5" hidden="1">
      <c r="A284" s="1">
        <v>1923</v>
      </c>
      <c r="B284" s="1">
        <v>58</v>
      </c>
      <c r="C284" s="1">
        <v>304.14</v>
      </c>
      <c r="D284" s="1">
        <v>477.15</v>
      </c>
      <c r="E284" s="1">
        <v>781.29</v>
      </c>
    </row>
    <row r="285" spans="1:5" hidden="1">
      <c r="A285" s="1">
        <v>1923</v>
      </c>
      <c r="B285" s="1">
        <v>59</v>
      </c>
      <c r="C285" s="1">
        <v>305.14999999999998</v>
      </c>
      <c r="D285" s="1">
        <v>529.28</v>
      </c>
      <c r="E285" s="1">
        <v>834.43</v>
      </c>
    </row>
    <row r="286" spans="1:5" hidden="1">
      <c r="A286" s="1">
        <v>1923</v>
      </c>
      <c r="B286" s="1">
        <v>60</v>
      </c>
      <c r="C286" s="1">
        <v>331.16</v>
      </c>
      <c r="D286" s="1">
        <v>644.54999999999995</v>
      </c>
      <c r="E286" s="1">
        <v>975.71</v>
      </c>
    </row>
    <row r="287" spans="1:5" hidden="1">
      <c r="A287" s="1">
        <v>1923</v>
      </c>
      <c r="B287" s="1">
        <v>61</v>
      </c>
      <c r="C287" s="1">
        <v>268.13</v>
      </c>
      <c r="D287" s="1">
        <v>448.08</v>
      </c>
      <c r="E287" s="1">
        <v>716.21</v>
      </c>
    </row>
    <row r="288" spans="1:5" hidden="1">
      <c r="A288" s="1">
        <v>1923</v>
      </c>
      <c r="B288" s="1">
        <v>62</v>
      </c>
      <c r="C288" s="1">
        <v>353.17</v>
      </c>
      <c r="D288" s="1">
        <v>540.29999999999995</v>
      </c>
      <c r="E288" s="1">
        <v>893.47</v>
      </c>
    </row>
    <row r="289" spans="1:5" hidden="1">
      <c r="A289" s="1">
        <v>1923</v>
      </c>
      <c r="B289" s="1">
        <v>63</v>
      </c>
      <c r="C289" s="1">
        <v>421.2</v>
      </c>
      <c r="D289" s="1">
        <v>618.48</v>
      </c>
      <c r="E289" s="1">
        <v>1039.68</v>
      </c>
    </row>
    <row r="290" spans="1:5" hidden="1">
      <c r="A290" s="1">
        <v>1923</v>
      </c>
      <c r="B290" s="1">
        <v>64</v>
      </c>
      <c r="C290" s="1">
        <v>379.18</v>
      </c>
      <c r="D290" s="1">
        <v>576.39</v>
      </c>
      <c r="E290" s="1">
        <v>955.57</v>
      </c>
    </row>
    <row r="291" spans="1:5" hidden="1">
      <c r="A291" s="1">
        <v>1923</v>
      </c>
      <c r="B291" s="1">
        <v>65</v>
      </c>
      <c r="C291" s="1">
        <v>406.2</v>
      </c>
      <c r="D291" s="1">
        <v>698.68</v>
      </c>
      <c r="E291" s="1">
        <v>1104.8800000000001</v>
      </c>
    </row>
    <row r="292" spans="1:5" hidden="1">
      <c r="A292" s="1">
        <v>1923</v>
      </c>
      <c r="B292" s="1">
        <v>66</v>
      </c>
      <c r="C292" s="1">
        <v>378.18</v>
      </c>
      <c r="D292" s="1">
        <v>553.33000000000004</v>
      </c>
      <c r="E292" s="1">
        <v>931.51</v>
      </c>
    </row>
    <row r="293" spans="1:5" hidden="1">
      <c r="A293" s="1">
        <v>1923</v>
      </c>
      <c r="B293" s="1">
        <v>67</v>
      </c>
      <c r="C293" s="1">
        <v>371.18</v>
      </c>
      <c r="D293" s="1">
        <v>606.46</v>
      </c>
      <c r="E293" s="1">
        <v>977.64</v>
      </c>
    </row>
    <row r="294" spans="1:5" hidden="1">
      <c r="A294" s="1">
        <v>1923</v>
      </c>
      <c r="B294" s="1">
        <v>68</v>
      </c>
      <c r="C294" s="1">
        <v>372.18</v>
      </c>
      <c r="D294" s="1">
        <v>588.41</v>
      </c>
      <c r="E294" s="1">
        <v>960.59</v>
      </c>
    </row>
    <row r="295" spans="1:5" hidden="1">
      <c r="A295" s="1">
        <v>1923</v>
      </c>
      <c r="B295" s="1">
        <v>69</v>
      </c>
      <c r="C295" s="1">
        <v>339.17</v>
      </c>
      <c r="D295" s="1">
        <v>484.16</v>
      </c>
      <c r="E295" s="1">
        <v>823.33</v>
      </c>
    </row>
    <row r="296" spans="1:5" hidden="1">
      <c r="A296" s="1">
        <v>1923</v>
      </c>
      <c r="B296" s="1">
        <v>70</v>
      </c>
      <c r="C296" s="1">
        <v>338.16</v>
      </c>
      <c r="D296" s="1">
        <v>521.26</v>
      </c>
      <c r="E296" s="1">
        <v>859.42</v>
      </c>
    </row>
    <row r="297" spans="1:5" hidden="1">
      <c r="A297" s="1">
        <v>1923</v>
      </c>
      <c r="B297" s="1">
        <v>71</v>
      </c>
      <c r="C297" s="1">
        <v>284.13</v>
      </c>
      <c r="D297" s="1">
        <v>428.03</v>
      </c>
      <c r="E297" s="1">
        <v>712.16</v>
      </c>
    </row>
    <row r="298" spans="1:5" hidden="1">
      <c r="A298" s="1">
        <v>1923</v>
      </c>
      <c r="B298" s="1">
        <v>72</v>
      </c>
      <c r="C298" s="1">
        <v>374.18</v>
      </c>
      <c r="D298" s="1">
        <v>490.18</v>
      </c>
      <c r="E298" s="1">
        <v>864.36</v>
      </c>
    </row>
    <row r="299" spans="1:5" hidden="1">
      <c r="A299" s="1">
        <v>1923</v>
      </c>
      <c r="B299" s="1">
        <v>73</v>
      </c>
      <c r="C299" s="1">
        <v>376.18</v>
      </c>
      <c r="D299" s="1">
        <v>505.21</v>
      </c>
      <c r="E299" s="1">
        <v>881.39</v>
      </c>
    </row>
    <row r="300" spans="1:5" hidden="1">
      <c r="A300" s="1">
        <v>1923</v>
      </c>
      <c r="B300" s="1">
        <v>74</v>
      </c>
      <c r="C300" s="1">
        <v>345.17</v>
      </c>
      <c r="D300" s="1">
        <v>490.18</v>
      </c>
      <c r="E300" s="1">
        <v>835.35</v>
      </c>
    </row>
    <row r="301" spans="1:5" hidden="1">
      <c r="A301" s="1">
        <v>1923</v>
      </c>
      <c r="B301" s="1">
        <v>75</v>
      </c>
      <c r="C301" s="1">
        <v>382.18</v>
      </c>
      <c r="D301" s="1">
        <v>503.21</v>
      </c>
      <c r="E301" s="1">
        <v>885.39</v>
      </c>
    </row>
    <row r="302" spans="1:5" hidden="1">
      <c r="A302" s="1">
        <v>1923</v>
      </c>
      <c r="B302" s="1">
        <v>76</v>
      </c>
      <c r="C302" s="1">
        <v>403.19</v>
      </c>
      <c r="D302" s="1">
        <v>486.16</v>
      </c>
      <c r="E302" s="1">
        <v>889.35</v>
      </c>
    </row>
    <row r="303" spans="1:5" hidden="1">
      <c r="A303" s="1">
        <v>1923</v>
      </c>
      <c r="B303" s="1">
        <v>77</v>
      </c>
      <c r="C303" s="1">
        <v>356.18</v>
      </c>
      <c r="D303" s="1">
        <v>380.91</v>
      </c>
      <c r="E303" s="1">
        <v>737.09</v>
      </c>
    </row>
    <row r="304" spans="1:5" hidden="1">
      <c r="A304" s="1">
        <v>1923</v>
      </c>
      <c r="B304" s="1">
        <v>78</v>
      </c>
      <c r="C304" s="1">
        <v>457.22</v>
      </c>
      <c r="D304" s="1">
        <v>467.12</v>
      </c>
      <c r="E304" s="1">
        <v>924.34</v>
      </c>
    </row>
    <row r="305" spans="1:5" hidden="1">
      <c r="A305" s="1">
        <v>1923</v>
      </c>
      <c r="B305" s="1">
        <v>79</v>
      </c>
      <c r="C305" s="1">
        <v>410.2</v>
      </c>
      <c r="D305" s="1">
        <v>383.92</v>
      </c>
      <c r="E305" s="1">
        <v>794.12</v>
      </c>
    </row>
    <row r="306" spans="1:5" hidden="1">
      <c r="A306" s="1">
        <v>1923</v>
      </c>
      <c r="B306" s="1">
        <v>80</v>
      </c>
      <c r="C306" s="1">
        <v>386.19</v>
      </c>
      <c r="D306" s="1">
        <v>460.11</v>
      </c>
      <c r="E306" s="1">
        <v>846.3</v>
      </c>
    </row>
    <row r="307" spans="1:5" hidden="1">
      <c r="A307" s="1">
        <v>1923</v>
      </c>
      <c r="B307" s="1">
        <v>81</v>
      </c>
      <c r="C307" s="1">
        <v>304.14999999999998</v>
      </c>
      <c r="D307" s="1">
        <v>322.77999999999997</v>
      </c>
      <c r="E307" s="1">
        <v>626.92999999999995</v>
      </c>
    </row>
    <row r="308" spans="1:5" hidden="1">
      <c r="A308" s="1">
        <v>1923</v>
      </c>
      <c r="B308" s="1">
        <v>82</v>
      </c>
      <c r="C308" s="1">
        <v>313.16000000000003</v>
      </c>
      <c r="D308" s="1">
        <v>360.87</v>
      </c>
      <c r="E308" s="1">
        <v>674.03</v>
      </c>
    </row>
    <row r="309" spans="1:5" hidden="1">
      <c r="A309" s="1">
        <v>1923</v>
      </c>
      <c r="B309" s="1">
        <v>83</v>
      </c>
      <c r="C309" s="1">
        <v>337.17</v>
      </c>
      <c r="D309" s="1">
        <v>332.8</v>
      </c>
      <c r="E309" s="1">
        <v>669.97</v>
      </c>
    </row>
    <row r="310" spans="1:5" hidden="1">
      <c r="A310" s="1">
        <v>1923</v>
      </c>
      <c r="B310" s="1">
        <v>84</v>
      </c>
      <c r="C310" s="1">
        <v>280.14</v>
      </c>
      <c r="D310" s="1">
        <v>286.69</v>
      </c>
      <c r="E310" s="1">
        <v>566.83000000000004</v>
      </c>
    </row>
    <row r="311" spans="1:5" hidden="1">
      <c r="A311" s="1">
        <v>1923</v>
      </c>
      <c r="B311" s="1">
        <v>85</v>
      </c>
      <c r="C311" s="1">
        <v>270.13</v>
      </c>
      <c r="D311" s="1">
        <v>254.61</v>
      </c>
      <c r="E311" s="1">
        <v>524.74</v>
      </c>
    </row>
    <row r="312" spans="1:5" hidden="1">
      <c r="A312" s="1">
        <v>1923</v>
      </c>
      <c r="B312" s="1">
        <v>86</v>
      </c>
      <c r="C312" s="1">
        <v>245.12</v>
      </c>
      <c r="D312" s="1">
        <v>244.58</v>
      </c>
      <c r="E312" s="1">
        <v>489.7</v>
      </c>
    </row>
    <row r="313" spans="1:5" hidden="1">
      <c r="A313" s="1">
        <v>1923</v>
      </c>
      <c r="B313" s="1">
        <v>87</v>
      </c>
      <c r="C313" s="1">
        <v>226.11</v>
      </c>
      <c r="D313" s="1">
        <v>197.48</v>
      </c>
      <c r="E313" s="1">
        <v>423.59</v>
      </c>
    </row>
    <row r="314" spans="1:5" hidden="1">
      <c r="A314" s="1">
        <v>1923</v>
      </c>
      <c r="B314" s="1">
        <v>88</v>
      </c>
      <c r="C314" s="1">
        <v>206.1</v>
      </c>
      <c r="D314" s="1">
        <v>160.38</v>
      </c>
      <c r="E314" s="1">
        <v>366.48</v>
      </c>
    </row>
    <row r="315" spans="1:5" hidden="1">
      <c r="A315" s="1">
        <v>1923</v>
      </c>
      <c r="B315" s="1">
        <v>89</v>
      </c>
      <c r="C315" s="1">
        <v>152.08000000000001</v>
      </c>
      <c r="D315" s="1">
        <v>145.35</v>
      </c>
      <c r="E315" s="1">
        <v>297.43</v>
      </c>
    </row>
    <row r="316" spans="1:5" hidden="1">
      <c r="A316" s="1">
        <v>1923</v>
      </c>
      <c r="B316" s="1">
        <v>90</v>
      </c>
      <c r="C316" s="1">
        <v>125.06</v>
      </c>
      <c r="D316" s="1">
        <v>133.32</v>
      </c>
      <c r="E316" s="1">
        <v>258.38</v>
      </c>
    </row>
    <row r="317" spans="1:5" hidden="1">
      <c r="A317" s="1">
        <v>1923</v>
      </c>
      <c r="B317" s="1">
        <v>91</v>
      </c>
      <c r="C317" s="1">
        <v>107.05</v>
      </c>
      <c r="D317" s="1">
        <v>69.16</v>
      </c>
      <c r="E317" s="1">
        <v>176.21</v>
      </c>
    </row>
    <row r="318" spans="1:5" hidden="1">
      <c r="A318" s="1">
        <v>1923</v>
      </c>
      <c r="B318" s="1">
        <v>92</v>
      </c>
      <c r="C318" s="1">
        <v>63.03</v>
      </c>
      <c r="D318" s="1">
        <v>66.16</v>
      </c>
      <c r="E318" s="1">
        <v>129.19</v>
      </c>
    </row>
    <row r="319" spans="1:5" hidden="1">
      <c r="A319" s="1">
        <v>1923</v>
      </c>
      <c r="B319" s="1">
        <v>93</v>
      </c>
      <c r="C319" s="1">
        <v>69.03</v>
      </c>
      <c r="D319" s="1">
        <v>42.11</v>
      </c>
      <c r="E319" s="1">
        <v>111.14</v>
      </c>
    </row>
    <row r="320" spans="1:5" hidden="1">
      <c r="A320" s="1">
        <v>1923</v>
      </c>
      <c r="B320" s="1">
        <v>94</v>
      </c>
      <c r="C320" s="1">
        <v>35.020000000000003</v>
      </c>
      <c r="D320" s="1">
        <v>33.08</v>
      </c>
      <c r="E320" s="1">
        <v>68.099999999999994</v>
      </c>
    </row>
    <row r="321" spans="1:5" hidden="1">
      <c r="A321" s="1">
        <v>1923</v>
      </c>
      <c r="B321" s="1">
        <v>95</v>
      </c>
      <c r="C321" s="1">
        <v>41.02</v>
      </c>
      <c r="D321" s="1">
        <v>35.090000000000003</v>
      </c>
      <c r="E321" s="1">
        <v>76.11</v>
      </c>
    </row>
    <row r="322" spans="1:5" hidden="1">
      <c r="A322" s="1">
        <v>1923</v>
      </c>
      <c r="B322" s="1">
        <v>96</v>
      </c>
      <c r="C322" s="1">
        <v>39.020000000000003</v>
      </c>
      <c r="D322" s="1">
        <v>20.05</v>
      </c>
      <c r="E322" s="1">
        <v>59.07</v>
      </c>
    </row>
    <row r="323" spans="1:5" hidden="1">
      <c r="A323" s="1">
        <v>1923</v>
      </c>
      <c r="B323" s="1">
        <v>97</v>
      </c>
      <c r="C323" s="1">
        <v>19.010000000000002</v>
      </c>
      <c r="D323" s="1">
        <v>20.05</v>
      </c>
      <c r="E323" s="1">
        <v>39.06</v>
      </c>
    </row>
    <row r="324" spans="1:5" hidden="1">
      <c r="A324" s="1">
        <v>1923</v>
      </c>
      <c r="B324" s="1">
        <v>98</v>
      </c>
      <c r="C324" s="1">
        <v>14.01</v>
      </c>
      <c r="D324" s="1">
        <v>9.0299999999999994</v>
      </c>
      <c r="E324" s="1">
        <v>23.04</v>
      </c>
    </row>
    <row r="325" spans="1:5" hidden="1">
      <c r="A325" s="1">
        <v>1923</v>
      </c>
      <c r="B325" s="1">
        <v>99</v>
      </c>
      <c r="C325" s="1">
        <v>6.01</v>
      </c>
      <c r="D325" s="1">
        <v>3.01</v>
      </c>
      <c r="E325" s="1">
        <v>9.02</v>
      </c>
    </row>
    <row r="326" spans="1:5" hidden="1">
      <c r="A326" s="1">
        <v>1923</v>
      </c>
      <c r="B326" s="1">
        <v>100</v>
      </c>
      <c r="C326" s="1">
        <v>3</v>
      </c>
      <c r="D326" s="1">
        <v>5.01</v>
      </c>
      <c r="E326" s="1">
        <v>8.01</v>
      </c>
    </row>
    <row r="327" spans="1:5" hidden="1">
      <c r="A327" s="1">
        <v>1923</v>
      </c>
      <c r="B327" s="1">
        <v>101</v>
      </c>
      <c r="C327" s="1">
        <v>4</v>
      </c>
      <c r="D327" s="1">
        <v>1</v>
      </c>
      <c r="E327" s="1">
        <v>5</v>
      </c>
    </row>
    <row r="328" spans="1:5" hidden="1">
      <c r="A328" s="1">
        <v>1923</v>
      </c>
      <c r="B328" s="1">
        <v>102</v>
      </c>
      <c r="C328" s="1">
        <v>2.0099999999999998</v>
      </c>
      <c r="D328" s="1">
        <v>4.01</v>
      </c>
      <c r="E328" s="1">
        <v>6.02</v>
      </c>
    </row>
    <row r="329" spans="1:5" hidden="1">
      <c r="A329" s="1">
        <v>1923</v>
      </c>
      <c r="B329" s="1">
        <v>103</v>
      </c>
      <c r="C329" s="1">
        <v>1</v>
      </c>
      <c r="D329" s="1">
        <v>2</v>
      </c>
      <c r="E329" s="1">
        <v>3</v>
      </c>
    </row>
    <row r="330" spans="1:5" hidden="1">
      <c r="A330" s="1">
        <v>1923</v>
      </c>
      <c r="B330" s="1">
        <v>104</v>
      </c>
      <c r="C330" s="1">
        <v>1</v>
      </c>
      <c r="D330" s="1">
        <v>0</v>
      </c>
      <c r="E330" s="1">
        <v>1</v>
      </c>
    </row>
    <row r="331" spans="1:5" hidden="1">
      <c r="A331" s="1">
        <v>1923</v>
      </c>
      <c r="B331" s="1">
        <v>105</v>
      </c>
      <c r="C331" s="1">
        <v>1</v>
      </c>
      <c r="D331" s="1">
        <v>0</v>
      </c>
      <c r="E331" s="1">
        <v>1</v>
      </c>
    </row>
    <row r="332" spans="1:5" hidden="1">
      <c r="A332" s="1">
        <v>1923</v>
      </c>
      <c r="B332" s="1">
        <v>106</v>
      </c>
      <c r="C332" s="1">
        <v>0</v>
      </c>
      <c r="D332" s="1">
        <v>0</v>
      </c>
      <c r="E332" s="1">
        <v>0</v>
      </c>
    </row>
    <row r="333" spans="1:5" hidden="1">
      <c r="A333" s="1">
        <v>1923</v>
      </c>
      <c r="B333" s="1">
        <v>107</v>
      </c>
      <c r="C333" s="1">
        <v>0</v>
      </c>
      <c r="D333" s="1">
        <v>0</v>
      </c>
      <c r="E333" s="1">
        <v>0</v>
      </c>
    </row>
    <row r="334" spans="1:5" hidden="1">
      <c r="A334" s="1">
        <v>1923</v>
      </c>
      <c r="B334" s="1">
        <v>108</v>
      </c>
      <c r="C334" s="1">
        <v>0</v>
      </c>
      <c r="D334" s="1">
        <v>0</v>
      </c>
      <c r="E334" s="1">
        <v>0</v>
      </c>
    </row>
    <row r="335" spans="1:5" hidden="1">
      <c r="A335" s="1">
        <v>1923</v>
      </c>
      <c r="B335" s="1">
        <v>109</v>
      </c>
      <c r="C335" s="1">
        <v>0</v>
      </c>
      <c r="D335" s="1">
        <v>1</v>
      </c>
      <c r="E335" s="1">
        <v>1</v>
      </c>
    </row>
    <row r="336" spans="1:5" hidden="1">
      <c r="A336" s="1">
        <v>1923</v>
      </c>
      <c r="B336" s="1" t="s">
        <v>121</v>
      </c>
      <c r="C336" s="1">
        <v>0</v>
      </c>
      <c r="D336" s="1">
        <v>0</v>
      </c>
      <c r="E336" s="1">
        <v>0</v>
      </c>
    </row>
    <row r="337" spans="1:5" hidden="1">
      <c r="A337" s="1">
        <v>1924</v>
      </c>
      <c r="B337" s="1">
        <v>0</v>
      </c>
      <c r="C337" s="1">
        <v>3425.43</v>
      </c>
      <c r="D337" s="1">
        <v>4279.0200000000004</v>
      </c>
      <c r="E337" s="1">
        <v>7704.45</v>
      </c>
    </row>
    <row r="338" spans="1:5" hidden="1">
      <c r="A338" s="1">
        <v>1924</v>
      </c>
      <c r="B338" s="1">
        <v>1</v>
      </c>
      <c r="C338" s="1">
        <v>658.09</v>
      </c>
      <c r="D338" s="1">
        <v>755.54</v>
      </c>
      <c r="E338" s="1">
        <v>1413.63</v>
      </c>
    </row>
    <row r="339" spans="1:5" hidden="1">
      <c r="A339" s="1">
        <v>1924</v>
      </c>
      <c r="B339" s="1">
        <v>2</v>
      </c>
      <c r="C339" s="1">
        <v>247.03</v>
      </c>
      <c r="D339" s="1">
        <v>293.20999999999998</v>
      </c>
      <c r="E339" s="1">
        <v>540.24</v>
      </c>
    </row>
    <row r="340" spans="1:5" hidden="1">
      <c r="A340" s="1">
        <v>1924</v>
      </c>
      <c r="B340" s="1">
        <v>3</v>
      </c>
      <c r="C340" s="1">
        <v>180.02</v>
      </c>
      <c r="D340" s="1">
        <v>218.15</v>
      </c>
      <c r="E340" s="1">
        <v>398.17</v>
      </c>
    </row>
    <row r="341" spans="1:5" hidden="1">
      <c r="A341" s="1">
        <v>1924</v>
      </c>
      <c r="B341" s="1">
        <v>4</v>
      </c>
      <c r="C341" s="1">
        <v>120.02</v>
      </c>
      <c r="D341" s="1">
        <v>179.13</v>
      </c>
      <c r="E341" s="1">
        <v>299.14999999999998</v>
      </c>
    </row>
    <row r="342" spans="1:5" hidden="1">
      <c r="A342" s="1">
        <v>1924</v>
      </c>
      <c r="B342" s="1">
        <v>5</v>
      </c>
      <c r="C342" s="1">
        <v>65.010000000000005</v>
      </c>
      <c r="D342" s="1">
        <v>131.09</v>
      </c>
      <c r="E342" s="1">
        <v>196.1</v>
      </c>
    </row>
    <row r="343" spans="1:5" hidden="1">
      <c r="A343" s="1">
        <v>1924</v>
      </c>
      <c r="B343" s="1">
        <v>6</v>
      </c>
      <c r="C343" s="1">
        <v>97.01</v>
      </c>
      <c r="D343" s="1">
        <v>98.07</v>
      </c>
      <c r="E343" s="1">
        <v>195.08</v>
      </c>
    </row>
    <row r="344" spans="1:5" hidden="1">
      <c r="A344" s="1">
        <v>1924</v>
      </c>
      <c r="B344" s="1">
        <v>7</v>
      </c>
      <c r="C344" s="1">
        <v>99.01</v>
      </c>
      <c r="D344" s="1">
        <v>98.07</v>
      </c>
      <c r="E344" s="1">
        <v>197.08</v>
      </c>
    </row>
    <row r="345" spans="1:5" hidden="1">
      <c r="A345" s="1">
        <v>1924</v>
      </c>
      <c r="B345" s="1">
        <v>8</v>
      </c>
      <c r="C345" s="1">
        <v>75.010000000000005</v>
      </c>
      <c r="D345" s="1">
        <v>95.07</v>
      </c>
      <c r="E345" s="1">
        <v>170.08</v>
      </c>
    </row>
    <row r="346" spans="1:5" hidden="1">
      <c r="A346" s="1">
        <v>1924</v>
      </c>
      <c r="B346" s="1">
        <v>9</v>
      </c>
      <c r="C346" s="1">
        <v>72.010000000000005</v>
      </c>
      <c r="D346" s="1">
        <v>84.06</v>
      </c>
      <c r="E346" s="1">
        <v>156.07</v>
      </c>
    </row>
    <row r="347" spans="1:5" hidden="1">
      <c r="A347" s="1">
        <v>1924</v>
      </c>
      <c r="B347" s="1">
        <v>10</v>
      </c>
      <c r="C347" s="1">
        <v>52.01</v>
      </c>
      <c r="D347" s="1">
        <v>76.05</v>
      </c>
      <c r="E347" s="1">
        <v>128.06</v>
      </c>
    </row>
    <row r="348" spans="1:5" hidden="1">
      <c r="A348" s="1">
        <v>1924</v>
      </c>
      <c r="B348" s="1">
        <v>11</v>
      </c>
      <c r="C348" s="1">
        <v>56</v>
      </c>
      <c r="D348" s="1">
        <v>73.05</v>
      </c>
      <c r="E348" s="1">
        <v>129.05000000000001</v>
      </c>
    </row>
    <row r="349" spans="1:5" hidden="1">
      <c r="A349" s="1">
        <v>1924</v>
      </c>
      <c r="B349" s="1">
        <v>12</v>
      </c>
      <c r="C349" s="1">
        <v>52.01</v>
      </c>
      <c r="D349" s="1">
        <v>84.06</v>
      </c>
      <c r="E349" s="1">
        <v>136.07</v>
      </c>
    </row>
    <row r="350" spans="1:5" hidden="1">
      <c r="A350" s="1">
        <v>1924</v>
      </c>
      <c r="B350" s="1">
        <v>13</v>
      </c>
      <c r="C350" s="1">
        <v>55.01</v>
      </c>
      <c r="D350" s="1">
        <v>72.05</v>
      </c>
      <c r="E350" s="1">
        <v>127.06</v>
      </c>
    </row>
    <row r="351" spans="1:5" hidden="1">
      <c r="A351" s="1">
        <v>1924</v>
      </c>
      <c r="B351" s="1">
        <v>14</v>
      </c>
      <c r="C351" s="1">
        <v>73.010000000000005</v>
      </c>
      <c r="D351" s="1">
        <v>98.07</v>
      </c>
      <c r="E351" s="1">
        <v>171.08</v>
      </c>
    </row>
    <row r="352" spans="1:5" hidden="1">
      <c r="A352" s="1">
        <v>1924</v>
      </c>
      <c r="B352" s="1">
        <v>15</v>
      </c>
      <c r="C352" s="1">
        <v>71.010000000000005</v>
      </c>
      <c r="D352" s="1">
        <v>100.07</v>
      </c>
      <c r="E352" s="1">
        <v>171.08</v>
      </c>
    </row>
    <row r="353" spans="1:5" hidden="1">
      <c r="A353" s="1">
        <v>1924</v>
      </c>
      <c r="B353" s="1">
        <v>16</v>
      </c>
      <c r="C353" s="1">
        <v>74.010000000000005</v>
      </c>
      <c r="D353" s="1">
        <v>115.08</v>
      </c>
      <c r="E353" s="1">
        <v>189.09</v>
      </c>
    </row>
    <row r="354" spans="1:5" hidden="1">
      <c r="A354" s="1">
        <v>1924</v>
      </c>
      <c r="B354" s="1">
        <v>17</v>
      </c>
      <c r="C354" s="1">
        <v>83.02</v>
      </c>
      <c r="D354" s="1">
        <v>144.1</v>
      </c>
      <c r="E354" s="1">
        <v>227.12</v>
      </c>
    </row>
    <row r="355" spans="1:5" hidden="1">
      <c r="A355" s="1">
        <v>1924</v>
      </c>
      <c r="B355" s="1">
        <v>18</v>
      </c>
      <c r="C355" s="1">
        <v>110.01</v>
      </c>
      <c r="D355" s="1">
        <v>117.09</v>
      </c>
      <c r="E355" s="1">
        <v>227.1</v>
      </c>
    </row>
    <row r="356" spans="1:5" hidden="1">
      <c r="A356" s="1">
        <v>1924</v>
      </c>
      <c r="B356" s="1">
        <v>19</v>
      </c>
      <c r="C356" s="1">
        <v>118.02</v>
      </c>
      <c r="D356" s="1">
        <v>130.09</v>
      </c>
      <c r="E356" s="1">
        <v>248.11</v>
      </c>
    </row>
    <row r="357" spans="1:5" hidden="1">
      <c r="A357" s="1">
        <v>1924</v>
      </c>
      <c r="B357" s="1">
        <v>20</v>
      </c>
      <c r="C357" s="1">
        <v>114.01</v>
      </c>
      <c r="D357" s="1">
        <v>131.09</v>
      </c>
      <c r="E357" s="1">
        <v>245.1</v>
      </c>
    </row>
    <row r="358" spans="1:5" hidden="1">
      <c r="A358" s="1">
        <v>1924</v>
      </c>
      <c r="B358" s="1">
        <v>21</v>
      </c>
      <c r="C358" s="1">
        <v>151.02000000000001</v>
      </c>
      <c r="D358" s="1">
        <v>139.09</v>
      </c>
      <c r="E358" s="1">
        <v>290.11</v>
      </c>
    </row>
    <row r="359" spans="1:5" hidden="1">
      <c r="A359" s="1">
        <v>1924</v>
      </c>
      <c r="B359" s="1">
        <v>22</v>
      </c>
      <c r="C359" s="1">
        <v>134.02000000000001</v>
      </c>
      <c r="D359" s="1">
        <v>134.09</v>
      </c>
      <c r="E359" s="1">
        <v>268.11</v>
      </c>
    </row>
    <row r="360" spans="1:5" hidden="1">
      <c r="A360" s="1">
        <v>1924</v>
      </c>
      <c r="B360" s="1">
        <v>23</v>
      </c>
      <c r="C360" s="1">
        <v>142.02000000000001</v>
      </c>
      <c r="D360" s="1">
        <v>158.12</v>
      </c>
      <c r="E360" s="1">
        <v>300.14</v>
      </c>
    </row>
    <row r="361" spans="1:5" hidden="1">
      <c r="A361" s="1">
        <v>1924</v>
      </c>
      <c r="B361" s="1">
        <v>24</v>
      </c>
      <c r="C361" s="1">
        <v>146.02000000000001</v>
      </c>
      <c r="D361" s="1">
        <v>145.1</v>
      </c>
      <c r="E361" s="1">
        <v>291.12</v>
      </c>
    </row>
    <row r="362" spans="1:5" hidden="1">
      <c r="A362" s="1">
        <v>1924</v>
      </c>
      <c r="B362" s="1">
        <v>25</v>
      </c>
      <c r="C362" s="1">
        <v>143.02000000000001</v>
      </c>
      <c r="D362" s="1">
        <v>132.09</v>
      </c>
      <c r="E362" s="1">
        <v>275.11</v>
      </c>
    </row>
    <row r="363" spans="1:5" hidden="1">
      <c r="A363" s="1">
        <v>1924</v>
      </c>
      <c r="B363" s="1">
        <v>26</v>
      </c>
      <c r="C363" s="1">
        <v>142.02000000000001</v>
      </c>
      <c r="D363" s="1">
        <v>136.09</v>
      </c>
      <c r="E363" s="1">
        <v>278.11</v>
      </c>
    </row>
    <row r="364" spans="1:5" hidden="1">
      <c r="A364" s="1">
        <v>1924</v>
      </c>
      <c r="B364" s="1">
        <v>27</v>
      </c>
      <c r="C364" s="1">
        <v>153.02000000000001</v>
      </c>
      <c r="D364" s="1">
        <v>128.09</v>
      </c>
      <c r="E364" s="1">
        <v>281.11</v>
      </c>
    </row>
    <row r="365" spans="1:5" hidden="1">
      <c r="A365" s="1">
        <v>1924</v>
      </c>
      <c r="B365" s="1">
        <v>28</v>
      </c>
      <c r="C365" s="1">
        <v>167.02</v>
      </c>
      <c r="D365" s="1">
        <v>127.09</v>
      </c>
      <c r="E365" s="1">
        <v>294.11</v>
      </c>
    </row>
    <row r="366" spans="1:5" hidden="1">
      <c r="A366" s="1">
        <v>1924</v>
      </c>
      <c r="B366" s="1">
        <v>29</v>
      </c>
      <c r="C366" s="1">
        <v>165.02</v>
      </c>
      <c r="D366" s="1">
        <v>167.12</v>
      </c>
      <c r="E366" s="1">
        <v>332.14</v>
      </c>
    </row>
    <row r="367" spans="1:5" hidden="1">
      <c r="A367" s="1">
        <v>1924</v>
      </c>
      <c r="B367" s="1">
        <v>30</v>
      </c>
      <c r="C367" s="1">
        <v>167.03</v>
      </c>
      <c r="D367" s="1">
        <v>168.12</v>
      </c>
      <c r="E367" s="1">
        <v>335.15</v>
      </c>
    </row>
    <row r="368" spans="1:5" hidden="1">
      <c r="A368" s="1">
        <v>1924</v>
      </c>
      <c r="B368" s="1">
        <v>31</v>
      </c>
      <c r="C368" s="1">
        <v>157.02000000000001</v>
      </c>
      <c r="D368" s="1">
        <v>144.1</v>
      </c>
      <c r="E368" s="1">
        <v>301.12</v>
      </c>
    </row>
    <row r="369" spans="1:5" hidden="1">
      <c r="A369" s="1">
        <v>1924</v>
      </c>
      <c r="B369" s="1">
        <v>32</v>
      </c>
      <c r="C369" s="1">
        <v>198.02</v>
      </c>
      <c r="D369" s="1">
        <v>185.13</v>
      </c>
      <c r="E369" s="1">
        <v>383.15</v>
      </c>
    </row>
    <row r="370" spans="1:5" hidden="1">
      <c r="A370" s="1">
        <v>1924</v>
      </c>
      <c r="B370" s="1">
        <v>33</v>
      </c>
      <c r="C370" s="1">
        <v>178.02</v>
      </c>
      <c r="D370" s="1">
        <v>189.14</v>
      </c>
      <c r="E370" s="1">
        <v>367.16</v>
      </c>
    </row>
    <row r="371" spans="1:5" hidden="1">
      <c r="A371" s="1">
        <v>1924</v>
      </c>
      <c r="B371" s="1">
        <v>34</v>
      </c>
      <c r="C371" s="1">
        <v>193.02</v>
      </c>
      <c r="D371" s="1">
        <v>199.14</v>
      </c>
      <c r="E371" s="1">
        <v>392.16</v>
      </c>
    </row>
    <row r="372" spans="1:5" hidden="1">
      <c r="A372" s="1">
        <v>1924</v>
      </c>
      <c r="B372" s="1">
        <v>35</v>
      </c>
      <c r="C372" s="1">
        <v>180.02</v>
      </c>
      <c r="D372" s="1">
        <v>228.16</v>
      </c>
      <c r="E372" s="1">
        <v>408.18</v>
      </c>
    </row>
    <row r="373" spans="1:5" hidden="1">
      <c r="A373" s="1">
        <v>1924</v>
      </c>
      <c r="B373" s="1">
        <v>36</v>
      </c>
      <c r="C373" s="1">
        <v>179.02</v>
      </c>
      <c r="D373" s="1">
        <v>201.14</v>
      </c>
      <c r="E373" s="1">
        <v>380.16</v>
      </c>
    </row>
    <row r="374" spans="1:5" hidden="1">
      <c r="A374" s="1">
        <v>1924</v>
      </c>
      <c r="B374" s="1">
        <v>37</v>
      </c>
      <c r="C374" s="1">
        <v>188.02</v>
      </c>
      <c r="D374" s="1">
        <v>214.15</v>
      </c>
      <c r="E374" s="1">
        <v>402.17</v>
      </c>
    </row>
    <row r="375" spans="1:5" hidden="1">
      <c r="A375" s="1">
        <v>1924</v>
      </c>
      <c r="B375" s="1">
        <v>38</v>
      </c>
      <c r="C375" s="1">
        <v>198.02</v>
      </c>
      <c r="D375" s="1">
        <v>221.16</v>
      </c>
      <c r="E375" s="1">
        <v>419.18</v>
      </c>
    </row>
    <row r="376" spans="1:5" hidden="1">
      <c r="A376" s="1">
        <v>1924</v>
      </c>
      <c r="B376" s="1">
        <v>39</v>
      </c>
      <c r="C376" s="1">
        <v>189.02</v>
      </c>
      <c r="D376" s="1">
        <v>222.15</v>
      </c>
      <c r="E376" s="1">
        <v>411.17</v>
      </c>
    </row>
    <row r="377" spans="1:5" hidden="1">
      <c r="A377" s="1">
        <v>1924</v>
      </c>
      <c r="B377" s="1">
        <v>40</v>
      </c>
      <c r="C377" s="1">
        <v>214.03</v>
      </c>
      <c r="D377" s="1">
        <v>267.19</v>
      </c>
      <c r="E377" s="1">
        <v>481.22</v>
      </c>
    </row>
    <row r="378" spans="1:5" hidden="1">
      <c r="A378" s="1">
        <v>1924</v>
      </c>
      <c r="B378" s="1">
        <v>41</v>
      </c>
      <c r="C378" s="1">
        <v>162.02000000000001</v>
      </c>
      <c r="D378" s="1">
        <v>204.15</v>
      </c>
      <c r="E378" s="1">
        <v>366.17</v>
      </c>
    </row>
    <row r="379" spans="1:5" hidden="1">
      <c r="A379" s="1">
        <v>1924</v>
      </c>
      <c r="B379" s="1">
        <v>42</v>
      </c>
      <c r="C379" s="1">
        <v>185.03</v>
      </c>
      <c r="D379" s="1">
        <v>275.19</v>
      </c>
      <c r="E379" s="1">
        <v>460.22</v>
      </c>
    </row>
    <row r="380" spans="1:5" hidden="1">
      <c r="A380" s="1">
        <v>1924</v>
      </c>
      <c r="B380" s="1">
        <v>43</v>
      </c>
      <c r="C380" s="1">
        <v>163.02000000000001</v>
      </c>
      <c r="D380" s="1">
        <v>250.18</v>
      </c>
      <c r="E380" s="1">
        <v>413.2</v>
      </c>
    </row>
    <row r="381" spans="1:5" hidden="1">
      <c r="A381" s="1">
        <v>1924</v>
      </c>
      <c r="B381" s="1">
        <v>44</v>
      </c>
      <c r="C381" s="1">
        <v>179.03</v>
      </c>
      <c r="D381" s="1">
        <v>260.19</v>
      </c>
      <c r="E381" s="1">
        <v>439.22</v>
      </c>
    </row>
    <row r="382" spans="1:5" hidden="1">
      <c r="A382" s="1">
        <v>1924</v>
      </c>
      <c r="B382" s="1">
        <v>45</v>
      </c>
      <c r="C382" s="1">
        <v>209.02</v>
      </c>
      <c r="D382" s="1">
        <v>299.20999999999998</v>
      </c>
      <c r="E382" s="1">
        <v>508.23</v>
      </c>
    </row>
    <row r="383" spans="1:5" hidden="1">
      <c r="A383" s="1">
        <v>1924</v>
      </c>
      <c r="B383" s="1">
        <v>46</v>
      </c>
      <c r="C383" s="1">
        <v>184.02</v>
      </c>
      <c r="D383" s="1">
        <v>280.2</v>
      </c>
      <c r="E383" s="1">
        <v>464.22</v>
      </c>
    </row>
    <row r="384" spans="1:5" hidden="1">
      <c r="A384" s="1">
        <v>1924</v>
      </c>
      <c r="B384" s="1">
        <v>47</v>
      </c>
      <c r="C384" s="1">
        <v>192.03</v>
      </c>
      <c r="D384" s="1">
        <v>286.20999999999998</v>
      </c>
      <c r="E384" s="1">
        <v>478.24</v>
      </c>
    </row>
    <row r="385" spans="1:5" hidden="1">
      <c r="A385" s="1">
        <v>1924</v>
      </c>
      <c r="B385" s="1">
        <v>48</v>
      </c>
      <c r="C385" s="1">
        <v>213.03</v>
      </c>
      <c r="D385" s="1">
        <v>329.24</v>
      </c>
      <c r="E385" s="1">
        <v>542.27</v>
      </c>
    </row>
    <row r="386" spans="1:5" hidden="1">
      <c r="A386" s="1">
        <v>1924</v>
      </c>
      <c r="B386" s="1">
        <v>49</v>
      </c>
      <c r="C386" s="1">
        <v>196.03</v>
      </c>
      <c r="D386" s="1">
        <v>309.22000000000003</v>
      </c>
      <c r="E386" s="1">
        <v>505.25</v>
      </c>
    </row>
    <row r="387" spans="1:5" hidden="1">
      <c r="A387" s="1">
        <v>1924</v>
      </c>
      <c r="B387" s="1">
        <v>50</v>
      </c>
      <c r="C387" s="1">
        <v>237.03</v>
      </c>
      <c r="D387" s="1">
        <v>390.28</v>
      </c>
      <c r="E387" s="1">
        <v>627.30999999999995</v>
      </c>
    </row>
    <row r="388" spans="1:5" hidden="1">
      <c r="A388" s="1">
        <v>1924</v>
      </c>
      <c r="B388" s="1">
        <v>51</v>
      </c>
      <c r="C388" s="1">
        <v>201.03</v>
      </c>
      <c r="D388" s="1">
        <v>269.19</v>
      </c>
      <c r="E388" s="1">
        <v>470.22</v>
      </c>
    </row>
    <row r="389" spans="1:5" hidden="1">
      <c r="A389" s="1">
        <v>1924</v>
      </c>
      <c r="B389" s="1">
        <v>52</v>
      </c>
      <c r="C389" s="1">
        <v>250.04</v>
      </c>
      <c r="D389" s="1">
        <v>362.25</v>
      </c>
      <c r="E389" s="1">
        <v>612.29</v>
      </c>
    </row>
    <row r="390" spans="1:5" hidden="1">
      <c r="A390" s="1">
        <v>1924</v>
      </c>
      <c r="B390" s="1">
        <v>53</v>
      </c>
      <c r="C390" s="1">
        <v>240.03</v>
      </c>
      <c r="D390" s="1">
        <v>400.29</v>
      </c>
      <c r="E390" s="1">
        <v>640.32000000000005</v>
      </c>
    </row>
    <row r="391" spans="1:5" hidden="1">
      <c r="A391" s="1">
        <v>1924</v>
      </c>
      <c r="B391" s="1">
        <v>54</v>
      </c>
      <c r="C391" s="1">
        <v>278.04000000000002</v>
      </c>
      <c r="D391" s="1">
        <v>446.32</v>
      </c>
      <c r="E391" s="1">
        <v>724.36</v>
      </c>
    </row>
    <row r="392" spans="1:5" hidden="1">
      <c r="A392" s="1">
        <v>1924</v>
      </c>
      <c r="B392" s="1">
        <v>55</v>
      </c>
      <c r="C392" s="1">
        <v>243.03</v>
      </c>
      <c r="D392" s="1">
        <v>361.25</v>
      </c>
      <c r="E392" s="1">
        <v>604.28</v>
      </c>
    </row>
    <row r="393" spans="1:5" hidden="1">
      <c r="A393" s="1">
        <v>1924</v>
      </c>
      <c r="B393" s="1">
        <v>56</v>
      </c>
      <c r="C393" s="1">
        <v>286.04000000000002</v>
      </c>
      <c r="D393" s="1">
        <v>476.34</v>
      </c>
      <c r="E393" s="1">
        <v>762.38</v>
      </c>
    </row>
    <row r="394" spans="1:5" hidden="1">
      <c r="A394" s="1">
        <v>1924</v>
      </c>
      <c r="B394" s="1">
        <v>57</v>
      </c>
      <c r="C394" s="1">
        <v>271.02999999999997</v>
      </c>
      <c r="D394" s="1">
        <v>384.27</v>
      </c>
      <c r="E394" s="1">
        <v>655.29999999999995</v>
      </c>
    </row>
    <row r="395" spans="1:5" hidden="1">
      <c r="A395" s="1">
        <v>1924</v>
      </c>
      <c r="B395" s="1">
        <v>58</v>
      </c>
      <c r="C395" s="1">
        <v>310.04000000000002</v>
      </c>
      <c r="D395" s="1">
        <v>486.34</v>
      </c>
      <c r="E395" s="1">
        <v>796.38</v>
      </c>
    </row>
    <row r="396" spans="1:5" hidden="1">
      <c r="A396" s="1">
        <v>1924</v>
      </c>
      <c r="B396" s="1">
        <v>59</v>
      </c>
      <c r="C396" s="1">
        <v>293.04000000000002</v>
      </c>
      <c r="D396" s="1">
        <v>448.32</v>
      </c>
      <c r="E396" s="1">
        <v>741.36</v>
      </c>
    </row>
    <row r="397" spans="1:5" hidden="1">
      <c r="A397" s="1">
        <v>1924</v>
      </c>
      <c r="B397" s="1">
        <v>60</v>
      </c>
      <c r="C397" s="1">
        <v>352.05</v>
      </c>
      <c r="D397" s="1">
        <v>682.48</v>
      </c>
      <c r="E397" s="1">
        <v>1034.53</v>
      </c>
    </row>
    <row r="398" spans="1:5" hidden="1">
      <c r="A398" s="1">
        <v>1924</v>
      </c>
      <c r="B398" s="1">
        <v>61</v>
      </c>
      <c r="C398" s="1">
        <v>291.02999999999997</v>
      </c>
      <c r="D398" s="1">
        <v>480.34</v>
      </c>
      <c r="E398" s="1">
        <v>771.37</v>
      </c>
    </row>
    <row r="399" spans="1:5" hidden="1">
      <c r="A399" s="1">
        <v>1924</v>
      </c>
      <c r="B399" s="1">
        <v>62</v>
      </c>
      <c r="C399" s="1">
        <v>350.04</v>
      </c>
      <c r="D399" s="1">
        <v>598.42999999999995</v>
      </c>
      <c r="E399" s="1">
        <v>948.47</v>
      </c>
    </row>
    <row r="400" spans="1:5" hidden="1">
      <c r="A400" s="1">
        <v>1924</v>
      </c>
      <c r="B400" s="1">
        <v>63</v>
      </c>
      <c r="C400" s="1">
        <v>385.05</v>
      </c>
      <c r="D400" s="1">
        <v>601.41999999999996</v>
      </c>
      <c r="E400" s="1">
        <v>986.47</v>
      </c>
    </row>
    <row r="401" spans="1:5" hidden="1">
      <c r="A401" s="1">
        <v>1924</v>
      </c>
      <c r="B401" s="1">
        <v>64</v>
      </c>
      <c r="C401" s="1">
        <v>394.05</v>
      </c>
      <c r="D401" s="1">
        <v>626.44000000000005</v>
      </c>
      <c r="E401" s="1">
        <v>1020.49</v>
      </c>
    </row>
    <row r="402" spans="1:5" hidden="1">
      <c r="A402" s="1">
        <v>1924</v>
      </c>
      <c r="B402" s="1">
        <v>65</v>
      </c>
      <c r="C402" s="1">
        <v>426.06</v>
      </c>
      <c r="D402" s="1">
        <v>648.46</v>
      </c>
      <c r="E402" s="1">
        <v>1074.52</v>
      </c>
    </row>
    <row r="403" spans="1:5" hidden="1">
      <c r="A403" s="1">
        <v>1924</v>
      </c>
      <c r="B403" s="1">
        <v>66</v>
      </c>
      <c r="C403" s="1">
        <v>340.04</v>
      </c>
      <c r="D403" s="1">
        <v>513.36</v>
      </c>
      <c r="E403" s="1">
        <v>853.4</v>
      </c>
    </row>
    <row r="404" spans="1:5" hidden="1">
      <c r="A404" s="1">
        <v>1924</v>
      </c>
      <c r="B404" s="1">
        <v>67</v>
      </c>
      <c r="C404" s="1">
        <v>390.04</v>
      </c>
      <c r="D404" s="1">
        <v>581.41</v>
      </c>
      <c r="E404" s="1">
        <v>971.45</v>
      </c>
    </row>
    <row r="405" spans="1:5" hidden="1">
      <c r="A405" s="1">
        <v>1924</v>
      </c>
      <c r="B405" s="1">
        <v>68</v>
      </c>
      <c r="C405" s="1">
        <v>397.05</v>
      </c>
      <c r="D405" s="1">
        <v>621.44000000000005</v>
      </c>
      <c r="E405" s="1">
        <v>1018.49</v>
      </c>
    </row>
    <row r="406" spans="1:5" hidden="1">
      <c r="A406" s="1">
        <v>1924</v>
      </c>
      <c r="B406" s="1">
        <v>69</v>
      </c>
      <c r="C406" s="1">
        <v>342.04</v>
      </c>
      <c r="D406" s="1">
        <v>548.38</v>
      </c>
      <c r="E406" s="1">
        <v>890.42</v>
      </c>
    </row>
    <row r="407" spans="1:5" hidden="1">
      <c r="A407" s="1">
        <v>1924</v>
      </c>
      <c r="B407" s="1">
        <v>70</v>
      </c>
      <c r="C407" s="1">
        <v>343.05</v>
      </c>
      <c r="D407" s="1">
        <v>617.44000000000005</v>
      </c>
      <c r="E407" s="1">
        <v>960.49</v>
      </c>
    </row>
    <row r="408" spans="1:5" hidden="1">
      <c r="A408" s="1">
        <v>1924</v>
      </c>
      <c r="B408" s="1">
        <v>71</v>
      </c>
      <c r="C408" s="1">
        <v>309.04000000000002</v>
      </c>
      <c r="D408" s="1">
        <v>460.33</v>
      </c>
      <c r="E408" s="1">
        <v>769.37</v>
      </c>
    </row>
    <row r="409" spans="1:5" hidden="1">
      <c r="A409" s="1">
        <v>1924</v>
      </c>
      <c r="B409" s="1">
        <v>72</v>
      </c>
      <c r="C409" s="1">
        <v>360.05</v>
      </c>
      <c r="D409" s="1">
        <v>507.36</v>
      </c>
      <c r="E409" s="1">
        <v>867.41</v>
      </c>
    </row>
    <row r="410" spans="1:5" hidden="1">
      <c r="A410" s="1">
        <v>1924</v>
      </c>
      <c r="B410" s="1">
        <v>73</v>
      </c>
      <c r="C410" s="1">
        <v>357.04</v>
      </c>
      <c r="D410" s="1">
        <v>515.36</v>
      </c>
      <c r="E410" s="1">
        <v>872.4</v>
      </c>
    </row>
    <row r="411" spans="1:5" hidden="1">
      <c r="A411" s="1">
        <v>1924</v>
      </c>
      <c r="B411" s="1">
        <v>74</v>
      </c>
      <c r="C411" s="1">
        <v>397.05</v>
      </c>
      <c r="D411" s="1">
        <v>526.37</v>
      </c>
      <c r="E411" s="1">
        <v>923.42</v>
      </c>
    </row>
    <row r="412" spans="1:5" hidden="1">
      <c r="A412" s="1">
        <v>1924</v>
      </c>
      <c r="B412" s="1">
        <v>75</v>
      </c>
      <c r="C412" s="1">
        <v>348.05</v>
      </c>
      <c r="D412" s="1">
        <v>480.34</v>
      </c>
      <c r="E412" s="1">
        <v>828.39</v>
      </c>
    </row>
    <row r="413" spans="1:5" hidden="1">
      <c r="A413" s="1">
        <v>1924</v>
      </c>
      <c r="B413" s="1">
        <v>76</v>
      </c>
      <c r="C413" s="1">
        <v>424.05</v>
      </c>
      <c r="D413" s="1">
        <v>461.32</v>
      </c>
      <c r="E413" s="1">
        <v>885.37</v>
      </c>
    </row>
    <row r="414" spans="1:5" hidden="1">
      <c r="A414" s="1">
        <v>1924</v>
      </c>
      <c r="B414" s="1">
        <v>77</v>
      </c>
      <c r="C414" s="1">
        <v>326.04000000000002</v>
      </c>
      <c r="D414" s="1">
        <v>404.28</v>
      </c>
      <c r="E414" s="1">
        <v>730.32</v>
      </c>
    </row>
    <row r="415" spans="1:5" hidden="1">
      <c r="A415" s="1">
        <v>1924</v>
      </c>
      <c r="B415" s="1">
        <v>78</v>
      </c>
      <c r="C415" s="1">
        <v>349.04</v>
      </c>
      <c r="D415" s="1">
        <v>422.3</v>
      </c>
      <c r="E415" s="1">
        <v>771.34</v>
      </c>
    </row>
    <row r="416" spans="1:5" hidden="1">
      <c r="A416" s="1">
        <v>1924</v>
      </c>
      <c r="B416" s="1">
        <v>79</v>
      </c>
      <c r="C416" s="1">
        <v>343.04</v>
      </c>
      <c r="D416" s="1">
        <v>383.27</v>
      </c>
      <c r="E416" s="1">
        <v>726.31</v>
      </c>
    </row>
    <row r="417" spans="1:5" hidden="1">
      <c r="A417" s="1">
        <v>1924</v>
      </c>
      <c r="B417" s="1">
        <v>80</v>
      </c>
      <c r="C417" s="1">
        <v>404.06</v>
      </c>
      <c r="D417" s="1">
        <v>419.3</v>
      </c>
      <c r="E417" s="1">
        <v>823.36</v>
      </c>
    </row>
    <row r="418" spans="1:5" hidden="1">
      <c r="A418" s="1">
        <v>1924</v>
      </c>
      <c r="B418" s="1">
        <v>81</v>
      </c>
      <c r="C418" s="1">
        <v>270.04000000000002</v>
      </c>
      <c r="D418" s="1">
        <v>291.2</v>
      </c>
      <c r="E418" s="1">
        <v>561.24</v>
      </c>
    </row>
    <row r="419" spans="1:5" hidden="1">
      <c r="A419" s="1">
        <v>1924</v>
      </c>
      <c r="B419" s="1">
        <v>82</v>
      </c>
      <c r="C419" s="1">
        <v>330.04</v>
      </c>
      <c r="D419" s="1">
        <v>342.24</v>
      </c>
      <c r="E419" s="1">
        <v>672.28</v>
      </c>
    </row>
    <row r="420" spans="1:5" hidden="1">
      <c r="A420" s="1">
        <v>1924</v>
      </c>
      <c r="B420" s="1">
        <v>83</v>
      </c>
      <c r="C420" s="1">
        <v>290.04000000000002</v>
      </c>
      <c r="D420" s="1">
        <v>282.2</v>
      </c>
      <c r="E420" s="1">
        <v>572.24</v>
      </c>
    </row>
    <row r="421" spans="1:5" hidden="1">
      <c r="A421" s="1">
        <v>1924</v>
      </c>
      <c r="B421" s="1">
        <v>84</v>
      </c>
      <c r="C421" s="1">
        <v>315.04000000000002</v>
      </c>
      <c r="D421" s="1">
        <v>339.24</v>
      </c>
      <c r="E421" s="1">
        <v>654.28</v>
      </c>
    </row>
    <row r="422" spans="1:5" hidden="1">
      <c r="A422" s="1">
        <v>1924</v>
      </c>
      <c r="B422" s="1">
        <v>85</v>
      </c>
      <c r="C422" s="1">
        <v>243.03</v>
      </c>
      <c r="D422" s="1">
        <v>249.17</v>
      </c>
      <c r="E422" s="1">
        <v>492.2</v>
      </c>
    </row>
    <row r="423" spans="1:5" hidden="1">
      <c r="A423" s="1">
        <v>1924</v>
      </c>
      <c r="B423" s="1">
        <v>86</v>
      </c>
      <c r="C423" s="1">
        <v>233.03</v>
      </c>
      <c r="D423" s="1">
        <v>175.13</v>
      </c>
      <c r="E423" s="1">
        <v>408.16</v>
      </c>
    </row>
    <row r="424" spans="1:5" hidden="1">
      <c r="A424" s="1">
        <v>1924</v>
      </c>
      <c r="B424" s="1">
        <v>87</v>
      </c>
      <c r="C424" s="1">
        <v>201.03</v>
      </c>
      <c r="D424" s="1">
        <v>172.12</v>
      </c>
      <c r="E424" s="1">
        <v>373.15</v>
      </c>
    </row>
    <row r="425" spans="1:5" hidden="1">
      <c r="A425" s="1">
        <v>1924</v>
      </c>
      <c r="B425" s="1">
        <v>88</v>
      </c>
      <c r="C425" s="1">
        <v>161.02000000000001</v>
      </c>
      <c r="D425" s="1">
        <v>160.11000000000001</v>
      </c>
      <c r="E425" s="1">
        <v>321.13</v>
      </c>
    </row>
    <row r="426" spans="1:5" hidden="1">
      <c r="A426" s="1">
        <v>1924</v>
      </c>
      <c r="B426" s="1">
        <v>89</v>
      </c>
      <c r="C426" s="1">
        <v>133.01</v>
      </c>
      <c r="D426" s="1">
        <v>120.08</v>
      </c>
      <c r="E426" s="1">
        <v>253.09</v>
      </c>
    </row>
    <row r="427" spans="1:5" hidden="1">
      <c r="A427" s="1">
        <v>1924</v>
      </c>
      <c r="B427" s="1">
        <v>90</v>
      </c>
      <c r="C427" s="1">
        <v>121.01</v>
      </c>
      <c r="D427" s="1">
        <v>121.09</v>
      </c>
      <c r="E427" s="1">
        <v>242.1</v>
      </c>
    </row>
    <row r="428" spans="1:5" hidden="1">
      <c r="A428" s="1">
        <v>1924</v>
      </c>
      <c r="B428" s="1">
        <v>91</v>
      </c>
      <c r="C428" s="1">
        <v>83.01</v>
      </c>
      <c r="D428" s="1">
        <v>88.06</v>
      </c>
      <c r="E428" s="1">
        <v>171.07</v>
      </c>
    </row>
    <row r="429" spans="1:5" hidden="1">
      <c r="A429" s="1">
        <v>1924</v>
      </c>
      <c r="B429" s="1">
        <v>92</v>
      </c>
      <c r="C429" s="1">
        <v>69.010000000000005</v>
      </c>
      <c r="D429" s="1">
        <v>72.05</v>
      </c>
      <c r="E429" s="1">
        <v>141.06</v>
      </c>
    </row>
    <row r="430" spans="1:5" hidden="1">
      <c r="A430" s="1">
        <v>1924</v>
      </c>
      <c r="B430" s="1">
        <v>93</v>
      </c>
      <c r="C430" s="1">
        <v>63.01</v>
      </c>
      <c r="D430" s="1">
        <v>53.04</v>
      </c>
      <c r="E430" s="1">
        <v>116.05</v>
      </c>
    </row>
    <row r="431" spans="1:5" hidden="1">
      <c r="A431" s="1">
        <v>1924</v>
      </c>
      <c r="B431" s="1">
        <v>94</v>
      </c>
      <c r="C431" s="1">
        <v>45.01</v>
      </c>
      <c r="D431" s="1">
        <v>49.04</v>
      </c>
      <c r="E431" s="1">
        <v>94.05</v>
      </c>
    </row>
    <row r="432" spans="1:5" hidden="1">
      <c r="A432" s="1">
        <v>1924</v>
      </c>
      <c r="B432" s="1">
        <v>95</v>
      </c>
      <c r="C432" s="1">
        <v>27.01</v>
      </c>
      <c r="D432" s="1">
        <v>26.02</v>
      </c>
      <c r="E432" s="1">
        <v>53.03</v>
      </c>
    </row>
    <row r="433" spans="1:5" hidden="1">
      <c r="A433" s="1">
        <v>1924</v>
      </c>
      <c r="B433" s="1">
        <v>96</v>
      </c>
      <c r="C433" s="1">
        <v>32</v>
      </c>
      <c r="D433" s="1">
        <v>23.02</v>
      </c>
      <c r="E433" s="1">
        <v>55.02</v>
      </c>
    </row>
    <row r="434" spans="1:5" hidden="1">
      <c r="A434" s="1">
        <v>1924</v>
      </c>
      <c r="B434" s="1">
        <v>97</v>
      </c>
      <c r="C434" s="1">
        <v>21</v>
      </c>
      <c r="D434" s="1">
        <v>15.01</v>
      </c>
      <c r="E434" s="1">
        <v>36.01</v>
      </c>
    </row>
    <row r="435" spans="1:5" hidden="1">
      <c r="A435" s="1">
        <v>1924</v>
      </c>
      <c r="B435" s="1">
        <v>98</v>
      </c>
      <c r="C435" s="1">
        <v>17</v>
      </c>
      <c r="D435" s="1">
        <v>9</v>
      </c>
      <c r="E435" s="1">
        <v>26</v>
      </c>
    </row>
    <row r="436" spans="1:5" hidden="1">
      <c r="A436" s="1">
        <v>1924</v>
      </c>
      <c r="B436" s="1">
        <v>99</v>
      </c>
      <c r="C436" s="1">
        <v>6</v>
      </c>
      <c r="D436" s="1">
        <v>9</v>
      </c>
      <c r="E436" s="1">
        <v>15</v>
      </c>
    </row>
    <row r="437" spans="1:5" hidden="1">
      <c r="A437" s="1">
        <v>1924</v>
      </c>
      <c r="B437" s="1">
        <v>100</v>
      </c>
      <c r="C437" s="1">
        <v>4</v>
      </c>
      <c r="D437" s="1">
        <v>3</v>
      </c>
      <c r="E437" s="1">
        <v>7</v>
      </c>
    </row>
    <row r="438" spans="1:5" hidden="1">
      <c r="A438" s="1">
        <v>1924</v>
      </c>
      <c r="B438" s="1">
        <v>101</v>
      </c>
      <c r="C438" s="1">
        <v>5</v>
      </c>
      <c r="D438" s="1">
        <v>1</v>
      </c>
      <c r="E438" s="1">
        <v>6</v>
      </c>
    </row>
    <row r="439" spans="1:5" hidden="1">
      <c r="A439" s="1">
        <v>1924</v>
      </c>
      <c r="B439" s="1">
        <v>102</v>
      </c>
      <c r="C439" s="1">
        <v>4</v>
      </c>
      <c r="D439" s="1">
        <v>1</v>
      </c>
      <c r="E439" s="1">
        <v>5</v>
      </c>
    </row>
    <row r="440" spans="1:5" hidden="1">
      <c r="A440" s="1">
        <v>1924</v>
      </c>
      <c r="B440" s="1">
        <v>103</v>
      </c>
      <c r="C440" s="1">
        <v>2</v>
      </c>
      <c r="D440" s="1">
        <v>0</v>
      </c>
      <c r="E440" s="1">
        <v>2</v>
      </c>
    </row>
    <row r="441" spans="1:5" hidden="1">
      <c r="A441" s="1">
        <v>1924</v>
      </c>
      <c r="B441" s="1">
        <v>104</v>
      </c>
      <c r="C441" s="1">
        <v>0</v>
      </c>
      <c r="D441" s="1">
        <v>2</v>
      </c>
      <c r="E441" s="1">
        <v>2</v>
      </c>
    </row>
    <row r="442" spans="1:5" hidden="1">
      <c r="A442" s="1">
        <v>1924</v>
      </c>
      <c r="B442" s="1">
        <v>105</v>
      </c>
      <c r="C442" s="1">
        <v>0</v>
      </c>
      <c r="D442" s="1">
        <v>1</v>
      </c>
      <c r="E442" s="1">
        <v>1</v>
      </c>
    </row>
    <row r="443" spans="1:5" hidden="1">
      <c r="A443" s="1">
        <v>1924</v>
      </c>
      <c r="B443" s="1">
        <v>106</v>
      </c>
      <c r="C443" s="1">
        <v>0</v>
      </c>
      <c r="D443" s="1">
        <v>0</v>
      </c>
      <c r="E443" s="1">
        <v>0</v>
      </c>
    </row>
    <row r="444" spans="1:5" hidden="1">
      <c r="A444" s="1">
        <v>1924</v>
      </c>
      <c r="B444" s="1">
        <v>107</v>
      </c>
      <c r="C444" s="1">
        <v>0</v>
      </c>
      <c r="D444" s="1">
        <v>0</v>
      </c>
      <c r="E444" s="1">
        <v>0</v>
      </c>
    </row>
    <row r="445" spans="1:5" hidden="1">
      <c r="A445" s="1">
        <v>1924</v>
      </c>
      <c r="B445" s="1">
        <v>108</v>
      </c>
      <c r="C445" s="1">
        <v>0</v>
      </c>
      <c r="D445" s="1">
        <v>0</v>
      </c>
      <c r="E445" s="1">
        <v>0</v>
      </c>
    </row>
    <row r="446" spans="1:5" hidden="1">
      <c r="A446" s="1">
        <v>1924</v>
      </c>
      <c r="B446" s="1">
        <v>109</v>
      </c>
      <c r="C446" s="1">
        <v>0</v>
      </c>
      <c r="D446" s="1">
        <v>0</v>
      </c>
      <c r="E446" s="1">
        <v>0</v>
      </c>
    </row>
    <row r="447" spans="1:5" hidden="1">
      <c r="A447" s="1">
        <v>1924</v>
      </c>
      <c r="B447" s="1" t="s">
        <v>121</v>
      </c>
      <c r="C447" s="1">
        <v>0</v>
      </c>
      <c r="D447" s="1">
        <v>1</v>
      </c>
      <c r="E447" s="1">
        <v>1</v>
      </c>
    </row>
    <row r="448" spans="1:5" hidden="1">
      <c r="A448" s="1">
        <v>1925</v>
      </c>
      <c r="B448" s="1">
        <v>0</v>
      </c>
      <c r="C448" s="1">
        <v>3162.41</v>
      </c>
      <c r="D448" s="1">
        <v>4092.02</v>
      </c>
      <c r="E448" s="1">
        <v>7254.43</v>
      </c>
    </row>
    <row r="449" spans="1:5" hidden="1">
      <c r="A449" s="1">
        <v>1925</v>
      </c>
      <c r="B449" s="1">
        <v>1</v>
      </c>
      <c r="C449" s="1">
        <v>539.07000000000005</v>
      </c>
      <c r="D449" s="1">
        <v>637.47</v>
      </c>
      <c r="E449" s="1">
        <v>1176.54</v>
      </c>
    </row>
    <row r="450" spans="1:5" hidden="1">
      <c r="A450" s="1">
        <v>1925</v>
      </c>
      <c r="B450" s="1">
        <v>2</v>
      </c>
      <c r="C450" s="1">
        <v>219.03</v>
      </c>
      <c r="D450" s="1">
        <v>248.18</v>
      </c>
      <c r="E450" s="1">
        <v>467.21</v>
      </c>
    </row>
    <row r="451" spans="1:5" hidden="1">
      <c r="A451" s="1">
        <v>1925</v>
      </c>
      <c r="B451" s="1">
        <v>3</v>
      </c>
      <c r="C451" s="1">
        <v>166.02</v>
      </c>
      <c r="D451" s="1">
        <v>171.13</v>
      </c>
      <c r="E451" s="1">
        <v>337.15</v>
      </c>
    </row>
    <row r="452" spans="1:5" hidden="1">
      <c r="A452" s="1">
        <v>1925</v>
      </c>
      <c r="B452" s="1">
        <v>4</v>
      </c>
      <c r="C452" s="1">
        <v>142.02000000000001</v>
      </c>
      <c r="D452" s="1">
        <v>154.11000000000001</v>
      </c>
      <c r="E452" s="1">
        <v>296.13</v>
      </c>
    </row>
    <row r="453" spans="1:5" hidden="1">
      <c r="A453" s="1">
        <v>1925</v>
      </c>
      <c r="B453" s="1">
        <v>5</v>
      </c>
      <c r="C453" s="1">
        <v>88.02</v>
      </c>
      <c r="D453" s="1">
        <v>127.09</v>
      </c>
      <c r="E453" s="1">
        <v>215.11</v>
      </c>
    </row>
    <row r="454" spans="1:5" hidden="1">
      <c r="A454" s="1">
        <v>1925</v>
      </c>
      <c r="B454" s="1">
        <v>6</v>
      </c>
      <c r="C454" s="1">
        <v>79.010000000000005</v>
      </c>
      <c r="D454" s="1">
        <v>113.08</v>
      </c>
      <c r="E454" s="1">
        <v>192.09</v>
      </c>
    </row>
    <row r="455" spans="1:5" hidden="1">
      <c r="A455" s="1">
        <v>1925</v>
      </c>
      <c r="B455" s="1">
        <v>7</v>
      </c>
      <c r="C455" s="1">
        <v>57.01</v>
      </c>
      <c r="D455" s="1">
        <v>106.08</v>
      </c>
      <c r="E455" s="1">
        <v>163.09</v>
      </c>
    </row>
    <row r="456" spans="1:5" hidden="1">
      <c r="A456" s="1">
        <v>1925</v>
      </c>
      <c r="B456" s="1">
        <v>8</v>
      </c>
      <c r="C456" s="1">
        <v>74.010000000000005</v>
      </c>
      <c r="D456" s="1">
        <v>97.07</v>
      </c>
      <c r="E456" s="1">
        <v>171.08</v>
      </c>
    </row>
    <row r="457" spans="1:5" hidden="1">
      <c r="A457" s="1">
        <v>1925</v>
      </c>
      <c r="B457" s="1">
        <v>9</v>
      </c>
      <c r="C457" s="1">
        <v>69.010000000000005</v>
      </c>
      <c r="D457" s="1">
        <v>84.06</v>
      </c>
      <c r="E457" s="1">
        <v>153.07</v>
      </c>
    </row>
    <row r="458" spans="1:5" hidden="1">
      <c r="A458" s="1">
        <v>1925</v>
      </c>
      <c r="B458" s="1">
        <v>10</v>
      </c>
      <c r="C458" s="1">
        <v>52</v>
      </c>
      <c r="D458" s="1">
        <v>84.06</v>
      </c>
      <c r="E458" s="1">
        <v>136.06</v>
      </c>
    </row>
    <row r="459" spans="1:5" hidden="1">
      <c r="A459" s="1">
        <v>1925</v>
      </c>
      <c r="B459" s="1">
        <v>11</v>
      </c>
      <c r="C459" s="1">
        <v>53.01</v>
      </c>
      <c r="D459" s="1">
        <v>74.05</v>
      </c>
      <c r="E459" s="1">
        <v>127.06</v>
      </c>
    </row>
    <row r="460" spans="1:5" hidden="1">
      <c r="A460" s="1">
        <v>1925</v>
      </c>
      <c r="B460" s="1">
        <v>12</v>
      </c>
      <c r="C460" s="1">
        <v>53.01</v>
      </c>
      <c r="D460" s="1">
        <v>89.06</v>
      </c>
      <c r="E460" s="1">
        <v>142.07</v>
      </c>
    </row>
    <row r="461" spans="1:5" hidden="1">
      <c r="A461" s="1">
        <v>1925</v>
      </c>
      <c r="B461" s="1">
        <v>13</v>
      </c>
      <c r="C461" s="1">
        <v>60.01</v>
      </c>
      <c r="D461" s="1">
        <v>73.05</v>
      </c>
      <c r="E461" s="1">
        <v>133.06</v>
      </c>
    </row>
    <row r="462" spans="1:5" hidden="1">
      <c r="A462" s="1">
        <v>1925</v>
      </c>
      <c r="B462" s="1">
        <v>14</v>
      </c>
      <c r="C462" s="1">
        <v>76.010000000000005</v>
      </c>
      <c r="D462" s="1">
        <v>86.07</v>
      </c>
      <c r="E462" s="1">
        <v>162.08000000000001</v>
      </c>
    </row>
    <row r="463" spans="1:5" hidden="1">
      <c r="A463" s="1">
        <v>1925</v>
      </c>
      <c r="B463" s="1">
        <v>15</v>
      </c>
      <c r="C463" s="1">
        <v>66.010000000000005</v>
      </c>
      <c r="D463" s="1">
        <v>99.07</v>
      </c>
      <c r="E463" s="1">
        <v>165.08</v>
      </c>
    </row>
    <row r="464" spans="1:5" hidden="1">
      <c r="A464" s="1">
        <v>1925</v>
      </c>
      <c r="B464" s="1">
        <v>16</v>
      </c>
      <c r="C464" s="1">
        <v>79.010000000000005</v>
      </c>
      <c r="D464" s="1">
        <v>103.08</v>
      </c>
      <c r="E464" s="1">
        <v>182.09</v>
      </c>
    </row>
    <row r="465" spans="1:5" hidden="1">
      <c r="A465" s="1">
        <v>1925</v>
      </c>
      <c r="B465" s="1">
        <v>17</v>
      </c>
      <c r="C465" s="1">
        <v>78.010000000000005</v>
      </c>
      <c r="D465" s="1">
        <v>122.09</v>
      </c>
      <c r="E465" s="1">
        <v>200.1</v>
      </c>
    </row>
    <row r="466" spans="1:5" hidden="1">
      <c r="A466" s="1">
        <v>1925</v>
      </c>
      <c r="B466" s="1">
        <v>18</v>
      </c>
      <c r="C466" s="1">
        <v>90.01</v>
      </c>
      <c r="D466" s="1">
        <v>130.1</v>
      </c>
      <c r="E466" s="1">
        <v>220.11</v>
      </c>
    </row>
    <row r="467" spans="1:5" hidden="1">
      <c r="A467" s="1">
        <v>1925</v>
      </c>
      <c r="B467" s="1">
        <v>19</v>
      </c>
      <c r="C467" s="1">
        <v>118.01</v>
      </c>
      <c r="D467" s="1">
        <v>137.1</v>
      </c>
      <c r="E467" s="1">
        <v>255.11</v>
      </c>
    </row>
    <row r="468" spans="1:5" hidden="1">
      <c r="A468" s="1">
        <v>1925</v>
      </c>
      <c r="B468" s="1">
        <v>20</v>
      </c>
      <c r="C468" s="1">
        <v>129.02000000000001</v>
      </c>
      <c r="D468" s="1">
        <v>136.1</v>
      </c>
      <c r="E468" s="1">
        <v>265.12</v>
      </c>
    </row>
    <row r="469" spans="1:5" hidden="1">
      <c r="A469" s="1">
        <v>1925</v>
      </c>
      <c r="B469" s="1">
        <v>21</v>
      </c>
      <c r="C469" s="1">
        <v>130.01</v>
      </c>
      <c r="D469" s="1">
        <v>136.1</v>
      </c>
      <c r="E469" s="1">
        <v>266.11</v>
      </c>
    </row>
    <row r="470" spans="1:5" hidden="1">
      <c r="A470" s="1">
        <v>1925</v>
      </c>
      <c r="B470" s="1">
        <v>22</v>
      </c>
      <c r="C470" s="1">
        <v>116.01</v>
      </c>
      <c r="D470" s="1">
        <v>129.1</v>
      </c>
      <c r="E470" s="1">
        <v>245.11</v>
      </c>
    </row>
    <row r="471" spans="1:5" hidden="1">
      <c r="A471" s="1">
        <v>1925</v>
      </c>
      <c r="B471" s="1">
        <v>23</v>
      </c>
      <c r="C471" s="1">
        <v>112.02</v>
      </c>
      <c r="D471" s="1">
        <v>122.09</v>
      </c>
      <c r="E471" s="1">
        <v>234.11</v>
      </c>
    </row>
    <row r="472" spans="1:5" hidden="1">
      <c r="A472" s="1">
        <v>1925</v>
      </c>
      <c r="B472" s="1">
        <v>24</v>
      </c>
      <c r="C472" s="1">
        <v>151.02000000000001</v>
      </c>
      <c r="D472" s="1">
        <v>161.12</v>
      </c>
      <c r="E472" s="1">
        <v>312.14</v>
      </c>
    </row>
    <row r="473" spans="1:5" hidden="1">
      <c r="A473" s="1">
        <v>1925</v>
      </c>
      <c r="B473" s="1">
        <v>25</v>
      </c>
      <c r="C473" s="1">
        <v>154.02000000000001</v>
      </c>
      <c r="D473" s="1">
        <v>153.11000000000001</v>
      </c>
      <c r="E473" s="1">
        <v>307.13</v>
      </c>
    </row>
    <row r="474" spans="1:5" hidden="1">
      <c r="A474" s="1">
        <v>1925</v>
      </c>
      <c r="B474" s="1">
        <v>26</v>
      </c>
      <c r="C474" s="1">
        <v>133.02000000000001</v>
      </c>
      <c r="D474" s="1">
        <v>151.11000000000001</v>
      </c>
      <c r="E474" s="1">
        <v>284.13</v>
      </c>
    </row>
    <row r="475" spans="1:5" hidden="1">
      <c r="A475" s="1">
        <v>1925</v>
      </c>
      <c r="B475" s="1">
        <v>27</v>
      </c>
      <c r="C475" s="1">
        <v>145.02000000000001</v>
      </c>
      <c r="D475" s="1">
        <v>138.1</v>
      </c>
      <c r="E475" s="1">
        <v>283.12</v>
      </c>
    </row>
    <row r="476" spans="1:5" hidden="1">
      <c r="A476" s="1">
        <v>1925</v>
      </c>
      <c r="B476" s="1">
        <v>28</v>
      </c>
      <c r="C476" s="1">
        <v>142.02000000000001</v>
      </c>
      <c r="D476" s="1">
        <v>153.11000000000001</v>
      </c>
      <c r="E476" s="1">
        <v>295.13</v>
      </c>
    </row>
    <row r="477" spans="1:5" hidden="1">
      <c r="A477" s="1">
        <v>1925</v>
      </c>
      <c r="B477" s="1">
        <v>29</v>
      </c>
      <c r="C477" s="1">
        <v>163.02000000000001</v>
      </c>
      <c r="D477" s="1">
        <v>145.11000000000001</v>
      </c>
      <c r="E477" s="1">
        <v>308.13</v>
      </c>
    </row>
    <row r="478" spans="1:5" hidden="1">
      <c r="A478" s="1">
        <v>1925</v>
      </c>
      <c r="B478" s="1">
        <v>30</v>
      </c>
      <c r="C478" s="1">
        <v>192.03</v>
      </c>
      <c r="D478" s="1">
        <v>167.12</v>
      </c>
      <c r="E478" s="1">
        <v>359.15</v>
      </c>
    </row>
    <row r="479" spans="1:5" hidden="1">
      <c r="A479" s="1">
        <v>1925</v>
      </c>
      <c r="B479" s="1">
        <v>31</v>
      </c>
      <c r="C479" s="1">
        <v>145.02000000000001</v>
      </c>
      <c r="D479" s="1">
        <v>158.12</v>
      </c>
      <c r="E479" s="1">
        <v>303.14</v>
      </c>
    </row>
    <row r="480" spans="1:5" hidden="1">
      <c r="A480" s="1">
        <v>1925</v>
      </c>
      <c r="B480" s="1">
        <v>32</v>
      </c>
      <c r="C480" s="1">
        <v>175.02</v>
      </c>
      <c r="D480" s="1">
        <v>172.13</v>
      </c>
      <c r="E480" s="1">
        <v>347.15</v>
      </c>
    </row>
    <row r="481" spans="1:5" hidden="1">
      <c r="A481" s="1">
        <v>1925</v>
      </c>
      <c r="B481" s="1">
        <v>33</v>
      </c>
      <c r="C481" s="1">
        <v>155.02000000000001</v>
      </c>
      <c r="D481" s="1">
        <v>186.13</v>
      </c>
      <c r="E481" s="1">
        <v>341.15</v>
      </c>
    </row>
    <row r="482" spans="1:5" hidden="1">
      <c r="A482" s="1">
        <v>1925</v>
      </c>
      <c r="B482" s="1">
        <v>34</v>
      </c>
      <c r="C482" s="1">
        <v>183.02</v>
      </c>
      <c r="D482" s="1">
        <v>212.15</v>
      </c>
      <c r="E482" s="1">
        <v>395.17</v>
      </c>
    </row>
    <row r="483" spans="1:5" hidden="1">
      <c r="A483" s="1">
        <v>1925</v>
      </c>
      <c r="B483" s="1">
        <v>35</v>
      </c>
      <c r="C483" s="1">
        <v>197.02</v>
      </c>
      <c r="D483" s="1">
        <v>218.17</v>
      </c>
      <c r="E483" s="1">
        <v>415.19</v>
      </c>
    </row>
    <row r="484" spans="1:5" hidden="1">
      <c r="A484" s="1">
        <v>1925</v>
      </c>
      <c r="B484" s="1">
        <v>36</v>
      </c>
      <c r="C484" s="1">
        <v>180.02</v>
      </c>
      <c r="D484" s="1">
        <v>216.16</v>
      </c>
      <c r="E484" s="1">
        <v>396.18</v>
      </c>
    </row>
    <row r="485" spans="1:5" hidden="1">
      <c r="A485" s="1">
        <v>1925</v>
      </c>
      <c r="B485" s="1">
        <v>37</v>
      </c>
      <c r="C485" s="1">
        <v>177.02</v>
      </c>
      <c r="D485" s="1">
        <v>222.17</v>
      </c>
      <c r="E485" s="1">
        <v>399.19</v>
      </c>
    </row>
    <row r="486" spans="1:5" hidden="1">
      <c r="A486" s="1">
        <v>1925</v>
      </c>
      <c r="B486" s="1">
        <v>38</v>
      </c>
      <c r="C486" s="1">
        <v>210.02</v>
      </c>
      <c r="D486" s="1">
        <v>278.2</v>
      </c>
      <c r="E486" s="1">
        <v>488.22</v>
      </c>
    </row>
    <row r="487" spans="1:5" hidden="1">
      <c r="A487" s="1">
        <v>1925</v>
      </c>
      <c r="B487" s="1">
        <v>39</v>
      </c>
      <c r="C487" s="1">
        <v>199.03</v>
      </c>
      <c r="D487" s="1">
        <v>242.18</v>
      </c>
      <c r="E487" s="1">
        <v>441.21</v>
      </c>
    </row>
    <row r="488" spans="1:5" hidden="1">
      <c r="A488" s="1">
        <v>1925</v>
      </c>
      <c r="B488" s="1">
        <v>40</v>
      </c>
      <c r="C488" s="1">
        <v>205.02</v>
      </c>
      <c r="D488" s="1">
        <v>263.2</v>
      </c>
      <c r="E488" s="1">
        <v>468.22</v>
      </c>
    </row>
    <row r="489" spans="1:5" hidden="1">
      <c r="A489" s="1">
        <v>1925</v>
      </c>
      <c r="B489" s="1">
        <v>41</v>
      </c>
      <c r="C489" s="1">
        <v>171.02</v>
      </c>
      <c r="D489" s="1">
        <v>233.18</v>
      </c>
      <c r="E489" s="1">
        <v>404.2</v>
      </c>
    </row>
    <row r="490" spans="1:5" hidden="1">
      <c r="A490" s="1">
        <v>1925</v>
      </c>
      <c r="B490" s="1">
        <v>42</v>
      </c>
      <c r="C490" s="1">
        <v>191.02</v>
      </c>
      <c r="D490" s="1">
        <v>255.19</v>
      </c>
      <c r="E490" s="1">
        <v>446.21</v>
      </c>
    </row>
    <row r="491" spans="1:5" hidden="1">
      <c r="A491" s="1">
        <v>1925</v>
      </c>
      <c r="B491" s="1">
        <v>43</v>
      </c>
      <c r="C491" s="1">
        <v>185.03</v>
      </c>
      <c r="D491" s="1">
        <v>219.16</v>
      </c>
      <c r="E491" s="1">
        <v>404.19</v>
      </c>
    </row>
    <row r="492" spans="1:5" hidden="1">
      <c r="A492" s="1">
        <v>1925</v>
      </c>
      <c r="B492" s="1">
        <v>44</v>
      </c>
      <c r="C492" s="1">
        <v>208.03</v>
      </c>
      <c r="D492" s="1">
        <v>279.2</v>
      </c>
      <c r="E492" s="1">
        <v>487.23</v>
      </c>
    </row>
    <row r="493" spans="1:5" hidden="1">
      <c r="A493" s="1">
        <v>1925</v>
      </c>
      <c r="B493" s="1">
        <v>45</v>
      </c>
      <c r="C493" s="1">
        <v>185.02</v>
      </c>
      <c r="D493" s="1">
        <v>325.24</v>
      </c>
      <c r="E493" s="1">
        <v>510.26</v>
      </c>
    </row>
    <row r="494" spans="1:5" hidden="1">
      <c r="A494" s="1">
        <v>1925</v>
      </c>
      <c r="B494" s="1">
        <v>46</v>
      </c>
      <c r="C494" s="1">
        <v>188.03</v>
      </c>
      <c r="D494" s="1">
        <v>294.20999999999998</v>
      </c>
      <c r="E494" s="1">
        <v>482.24</v>
      </c>
    </row>
    <row r="495" spans="1:5" hidden="1">
      <c r="A495" s="1">
        <v>1925</v>
      </c>
      <c r="B495" s="1">
        <v>47</v>
      </c>
      <c r="C495" s="1">
        <v>186.02</v>
      </c>
      <c r="D495" s="1">
        <v>269.2</v>
      </c>
      <c r="E495" s="1">
        <v>455.22</v>
      </c>
    </row>
    <row r="496" spans="1:5" hidden="1">
      <c r="A496" s="1">
        <v>1925</v>
      </c>
      <c r="B496" s="1">
        <v>48</v>
      </c>
      <c r="C496" s="1">
        <v>222.03</v>
      </c>
      <c r="D496" s="1">
        <v>299.22000000000003</v>
      </c>
      <c r="E496" s="1">
        <v>521.25</v>
      </c>
    </row>
    <row r="497" spans="1:5" hidden="1">
      <c r="A497" s="1">
        <v>1925</v>
      </c>
      <c r="B497" s="1">
        <v>49</v>
      </c>
      <c r="C497" s="1">
        <v>200.02</v>
      </c>
      <c r="D497" s="1">
        <v>303.22000000000003</v>
      </c>
      <c r="E497" s="1">
        <v>503.24</v>
      </c>
    </row>
    <row r="498" spans="1:5" hidden="1">
      <c r="A498" s="1">
        <v>1925</v>
      </c>
      <c r="B498" s="1">
        <v>50</v>
      </c>
      <c r="C498" s="1">
        <v>201.02</v>
      </c>
      <c r="D498" s="1">
        <v>397.3</v>
      </c>
      <c r="E498" s="1">
        <v>598.32000000000005</v>
      </c>
    </row>
    <row r="499" spans="1:5" hidden="1">
      <c r="A499" s="1">
        <v>1925</v>
      </c>
      <c r="B499" s="1">
        <v>51</v>
      </c>
      <c r="C499" s="1">
        <v>172.02</v>
      </c>
      <c r="D499" s="1">
        <v>288.20999999999998</v>
      </c>
      <c r="E499" s="1">
        <v>460.23</v>
      </c>
    </row>
    <row r="500" spans="1:5" hidden="1">
      <c r="A500" s="1">
        <v>1925</v>
      </c>
      <c r="B500" s="1">
        <v>52</v>
      </c>
      <c r="C500" s="1">
        <v>277.02999999999997</v>
      </c>
      <c r="D500" s="1">
        <v>397.3</v>
      </c>
      <c r="E500" s="1">
        <v>674.33</v>
      </c>
    </row>
    <row r="501" spans="1:5" hidden="1">
      <c r="A501" s="1">
        <v>1925</v>
      </c>
      <c r="B501" s="1">
        <v>53</v>
      </c>
      <c r="C501" s="1">
        <v>241.03</v>
      </c>
      <c r="D501" s="1">
        <v>374.28</v>
      </c>
      <c r="E501" s="1">
        <v>615.30999999999995</v>
      </c>
    </row>
    <row r="502" spans="1:5" hidden="1">
      <c r="A502" s="1">
        <v>1925</v>
      </c>
      <c r="B502" s="1">
        <v>54</v>
      </c>
      <c r="C502" s="1">
        <v>239.03</v>
      </c>
      <c r="D502" s="1">
        <v>379.28</v>
      </c>
      <c r="E502" s="1">
        <v>618.30999999999995</v>
      </c>
    </row>
    <row r="503" spans="1:5" hidden="1">
      <c r="A503" s="1">
        <v>1925</v>
      </c>
      <c r="B503" s="1">
        <v>55</v>
      </c>
      <c r="C503" s="1">
        <v>240.03</v>
      </c>
      <c r="D503" s="1">
        <v>409.31</v>
      </c>
      <c r="E503" s="1">
        <v>649.34</v>
      </c>
    </row>
    <row r="504" spans="1:5" hidden="1">
      <c r="A504" s="1">
        <v>1925</v>
      </c>
      <c r="B504" s="1">
        <v>56</v>
      </c>
      <c r="C504" s="1">
        <v>272.04000000000002</v>
      </c>
      <c r="D504" s="1">
        <v>448.33</v>
      </c>
      <c r="E504" s="1">
        <v>720.37</v>
      </c>
    </row>
    <row r="505" spans="1:5" hidden="1">
      <c r="A505" s="1">
        <v>1925</v>
      </c>
      <c r="B505" s="1">
        <v>57</v>
      </c>
      <c r="C505" s="1">
        <v>237.03</v>
      </c>
      <c r="D505" s="1">
        <v>441.33</v>
      </c>
      <c r="E505" s="1">
        <v>678.36</v>
      </c>
    </row>
    <row r="506" spans="1:5" hidden="1">
      <c r="A506" s="1">
        <v>1925</v>
      </c>
      <c r="B506" s="1">
        <v>58</v>
      </c>
      <c r="C506" s="1">
        <v>305.04000000000002</v>
      </c>
      <c r="D506" s="1">
        <v>511.38</v>
      </c>
      <c r="E506" s="1">
        <v>816.42</v>
      </c>
    </row>
    <row r="507" spans="1:5" hidden="1">
      <c r="A507" s="1">
        <v>1925</v>
      </c>
      <c r="B507" s="1">
        <v>59</v>
      </c>
      <c r="C507" s="1">
        <v>292.02999999999997</v>
      </c>
      <c r="D507" s="1">
        <v>469.34</v>
      </c>
      <c r="E507" s="1">
        <v>761.37</v>
      </c>
    </row>
    <row r="508" spans="1:5" hidden="1">
      <c r="A508" s="1">
        <v>1925</v>
      </c>
      <c r="B508" s="1">
        <v>60</v>
      </c>
      <c r="C508" s="1">
        <v>347.05</v>
      </c>
      <c r="D508" s="1">
        <v>600.44000000000005</v>
      </c>
      <c r="E508" s="1">
        <v>947.49</v>
      </c>
    </row>
    <row r="509" spans="1:5" hidden="1">
      <c r="A509" s="1">
        <v>1925</v>
      </c>
      <c r="B509" s="1">
        <v>61</v>
      </c>
      <c r="C509" s="1">
        <v>271.02999999999997</v>
      </c>
      <c r="D509" s="1">
        <v>494.37</v>
      </c>
      <c r="E509" s="1">
        <v>765.4</v>
      </c>
    </row>
    <row r="510" spans="1:5" hidden="1">
      <c r="A510" s="1">
        <v>1925</v>
      </c>
      <c r="B510" s="1">
        <v>62</v>
      </c>
      <c r="C510" s="1">
        <v>344.05</v>
      </c>
      <c r="D510" s="1">
        <v>565.41999999999996</v>
      </c>
      <c r="E510" s="1">
        <v>909.47</v>
      </c>
    </row>
    <row r="511" spans="1:5" hidden="1">
      <c r="A511" s="1">
        <v>1925</v>
      </c>
      <c r="B511" s="1">
        <v>63</v>
      </c>
      <c r="C511" s="1">
        <v>399.05</v>
      </c>
      <c r="D511" s="1">
        <v>643.48</v>
      </c>
      <c r="E511" s="1">
        <v>1042.53</v>
      </c>
    </row>
    <row r="512" spans="1:5" hidden="1">
      <c r="A512" s="1">
        <v>1925</v>
      </c>
      <c r="B512" s="1">
        <v>64</v>
      </c>
      <c r="C512" s="1">
        <v>394.05</v>
      </c>
      <c r="D512" s="1">
        <v>637.47</v>
      </c>
      <c r="E512" s="1">
        <v>1031.52</v>
      </c>
    </row>
    <row r="513" spans="1:5" hidden="1">
      <c r="A513" s="1">
        <v>1925</v>
      </c>
      <c r="B513" s="1">
        <v>65</v>
      </c>
      <c r="C513" s="1">
        <v>423.06</v>
      </c>
      <c r="D513" s="1">
        <v>734.55</v>
      </c>
      <c r="E513" s="1">
        <v>1157.6099999999999</v>
      </c>
    </row>
    <row r="514" spans="1:5" hidden="1">
      <c r="A514" s="1">
        <v>1925</v>
      </c>
      <c r="B514" s="1">
        <v>66</v>
      </c>
      <c r="C514" s="1">
        <v>362.04</v>
      </c>
      <c r="D514" s="1">
        <v>576.41999999999996</v>
      </c>
      <c r="E514" s="1">
        <v>938.46</v>
      </c>
    </row>
    <row r="515" spans="1:5" hidden="1">
      <c r="A515" s="1">
        <v>1925</v>
      </c>
      <c r="B515" s="1">
        <v>67</v>
      </c>
      <c r="C515" s="1">
        <v>391.05</v>
      </c>
      <c r="D515" s="1">
        <v>579.42999999999995</v>
      </c>
      <c r="E515" s="1">
        <v>970.48</v>
      </c>
    </row>
    <row r="516" spans="1:5" hidden="1">
      <c r="A516" s="1">
        <v>1925</v>
      </c>
      <c r="B516" s="1">
        <v>68</v>
      </c>
      <c r="C516" s="1">
        <v>443.06</v>
      </c>
      <c r="D516" s="1">
        <v>624.46</v>
      </c>
      <c r="E516" s="1">
        <v>1067.52</v>
      </c>
    </row>
    <row r="517" spans="1:5" hidden="1">
      <c r="A517" s="1">
        <v>1925</v>
      </c>
      <c r="B517" s="1">
        <v>69</v>
      </c>
      <c r="C517" s="1">
        <v>354.04</v>
      </c>
      <c r="D517" s="1">
        <v>595.44000000000005</v>
      </c>
      <c r="E517" s="1">
        <v>949.48</v>
      </c>
    </row>
    <row r="518" spans="1:5" hidden="1">
      <c r="A518" s="1">
        <v>1925</v>
      </c>
      <c r="B518" s="1">
        <v>70</v>
      </c>
      <c r="C518" s="1">
        <v>429.06</v>
      </c>
      <c r="D518" s="1">
        <v>682.5</v>
      </c>
      <c r="E518" s="1">
        <v>1111.56</v>
      </c>
    </row>
    <row r="519" spans="1:5" hidden="1">
      <c r="A519" s="1">
        <v>1925</v>
      </c>
      <c r="B519" s="1">
        <v>71</v>
      </c>
      <c r="C519" s="1">
        <v>323.04000000000002</v>
      </c>
      <c r="D519" s="1">
        <v>492.36</v>
      </c>
      <c r="E519" s="1">
        <v>815.4</v>
      </c>
    </row>
    <row r="520" spans="1:5" hidden="1">
      <c r="A520" s="1">
        <v>1925</v>
      </c>
      <c r="B520" s="1">
        <v>72</v>
      </c>
      <c r="C520" s="1">
        <v>347.04</v>
      </c>
      <c r="D520" s="1">
        <v>510.38</v>
      </c>
      <c r="E520" s="1">
        <v>857.42</v>
      </c>
    </row>
    <row r="521" spans="1:5" hidden="1">
      <c r="A521" s="1">
        <v>1925</v>
      </c>
      <c r="B521" s="1">
        <v>73</v>
      </c>
      <c r="C521" s="1">
        <v>384.05</v>
      </c>
      <c r="D521" s="1">
        <v>505.37</v>
      </c>
      <c r="E521" s="1">
        <v>889.42</v>
      </c>
    </row>
    <row r="522" spans="1:5" hidden="1">
      <c r="A522" s="1">
        <v>1925</v>
      </c>
      <c r="B522" s="1">
        <v>74</v>
      </c>
      <c r="C522" s="1">
        <v>392.05</v>
      </c>
      <c r="D522" s="1">
        <v>495.37</v>
      </c>
      <c r="E522" s="1">
        <v>887.42</v>
      </c>
    </row>
    <row r="523" spans="1:5" hidden="1">
      <c r="A523" s="1">
        <v>1925</v>
      </c>
      <c r="B523" s="1">
        <v>75</v>
      </c>
      <c r="C523" s="1">
        <v>405.05</v>
      </c>
      <c r="D523" s="1">
        <v>520.39</v>
      </c>
      <c r="E523" s="1">
        <v>925.44</v>
      </c>
    </row>
    <row r="524" spans="1:5" hidden="1">
      <c r="A524" s="1">
        <v>1925</v>
      </c>
      <c r="B524" s="1">
        <v>76</v>
      </c>
      <c r="C524" s="1">
        <v>372.05</v>
      </c>
      <c r="D524" s="1">
        <v>480.36</v>
      </c>
      <c r="E524" s="1">
        <v>852.41</v>
      </c>
    </row>
    <row r="525" spans="1:5" hidden="1">
      <c r="A525" s="1">
        <v>1925</v>
      </c>
      <c r="B525" s="1">
        <v>77</v>
      </c>
      <c r="C525" s="1">
        <v>360.05</v>
      </c>
      <c r="D525" s="1">
        <v>378.28</v>
      </c>
      <c r="E525" s="1">
        <v>738.33</v>
      </c>
    </row>
    <row r="526" spans="1:5" hidden="1">
      <c r="A526" s="1">
        <v>1925</v>
      </c>
      <c r="B526" s="1">
        <v>78</v>
      </c>
      <c r="C526" s="1">
        <v>392.05</v>
      </c>
      <c r="D526" s="1">
        <v>412.31</v>
      </c>
      <c r="E526" s="1">
        <v>804.36</v>
      </c>
    </row>
    <row r="527" spans="1:5" hidden="1">
      <c r="A527" s="1">
        <v>1925</v>
      </c>
      <c r="B527" s="1">
        <v>79</v>
      </c>
      <c r="C527" s="1">
        <v>307.04000000000002</v>
      </c>
      <c r="D527" s="1">
        <v>403.3</v>
      </c>
      <c r="E527" s="1">
        <v>710.34</v>
      </c>
    </row>
    <row r="528" spans="1:5" hidden="1">
      <c r="A528" s="1">
        <v>1925</v>
      </c>
      <c r="B528" s="1">
        <v>80</v>
      </c>
      <c r="C528" s="1">
        <v>399.05</v>
      </c>
      <c r="D528" s="1">
        <v>419.31</v>
      </c>
      <c r="E528" s="1">
        <v>818.36</v>
      </c>
    </row>
    <row r="529" spans="1:5" hidden="1">
      <c r="A529" s="1">
        <v>1925</v>
      </c>
      <c r="B529" s="1">
        <v>81</v>
      </c>
      <c r="C529" s="1">
        <v>329.04</v>
      </c>
      <c r="D529" s="1">
        <v>327.24</v>
      </c>
      <c r="E529" s="1">
        <v>656.28</v>
      </c>
    </row>
    <row r="530" spans="1:5" hidden="1">
      <c r="A530" s="1">
        <v>1925</v>
      </c>
      <c r="B530" s="1">
        <v>82</v>
      </c>
      <c r="C530" s="1">
        <v>335.04</v>
      </c>
      <c r="D530" s="1">
        <v>338.25</v>
      </c>
      <c r="E530" s="1">
        <v>673.29</v>
      </c>
    </row>
    <row r="531" spans="1:5" hidden="1">
      <c r="A531" s="1">
        <v>1925</v>
      </c>
      <c r="B531" s="1">
        <v>83</v>
      </c>
      <c r="C531" s="1">
        <v>300.04000000000002</v>
      </c>
      <c r="D531" s="1">
        <v>294.20999999999998</v>
      </c>
      <c r="E531" s="1">
        <v>594.25</v>
      </c>
    </row>
    <row r="532" spans="1:5" hidden="1">
      <c r="A532" s="1">
        <v>1925</v>
      </c>
      <c r="B532" s="1">
        <v>84</v>
      </c>
      <c r="C532" s="1">
        <v>304.04000000000002</v>
      </c>
      <c r="D532" s="1">
        <v>325.24</v>
      </c>
      <c r="E532" s="1">
        <v>629.28</v>
      </c>
    </row>
    <row r="533" spans="1:5" hidden="1">
      <c r="A533" s="1">
        <v>1925</v>
      </c>
      <c r="B533" s="1">
        <v>85</v>
      </c>
      <c r="C533" s="1">
        <v>278.04000000000002</v>
      </c>
      <c r="D533" s="1">
        <v>267.2</v>
      </c>
      <c r="E533" s="1">
        <v>545.24</v>
      </c>
    </row>
    <row r="534" spans="1:5" hidden="1">
      <c r="A534" s="1">
        <v>1925</v>
      </c>
      <c r="B534" s="1">
        <v>86</v>
      </c>
      <c r="C534" s="1">
        <v>198.02</v>
      </c>
      <c r="D534" s="1">
        <v>199.15</v>
      </c>
      <c r="E534" s="1">
        <v>397.17</v>
      </c>
    </row>
    <row r="535" spans="1:5" hidden="1">
      <c r="A535" s="1">
        <v>1925</v>
      </c>
      <c r="B535" s="1">
        <v>87</v>
      </c>
      <c r="C535" s="1">
        <v>185.02</v>
      </c>
      <c r="D535" s="1">
        <v>185.14</v>
      </c>
      <c r="E535" s="1">
        <v>370.16</v>
      </c>
    </row>
    <row r="536" spans="1:5" hidden="1">
      <c r="A536" s="1">
        <v>1925</v>
      </c>
      <c r="B536" s="1">
        <v>88</v>
      </c>
      <c r="C536" s="1">
        <v>157.02000000000001</v>
      </c>
      <c r="D536" s="1">
        <v>119.09</v>
      </c>
      <c r="E536" s="1">
        <v>276.11</v>
      </c>
    </row>
    <row r="537" spans="1:5" hidden="1">
      <c r="A537" s="1">
        <v>1925</v>
      </c>
      <c r="B537" s="1">
        <v>89</v>
      </c>
      <c r="C537" s="1">
        <v>119.01</v>
      </c>
      <c r="D537" s="1">
        <v>115.08</v>
      </c>
      <c r="E537" s="1">
        <v>234.09</v>
      </c>
    </row>
    <row r="538" spans="1:5" hidden="1">
      <c r="A538" s="1">
        <v>1925</v>
      </c>
      <c r="B538" s="1">
        <v>90</v>
      </c>
      <c r="C538" s="1">
        <v>112.01</v>
      </c>
      <c r="D538" s="1">
        <v>92.07</v>
      </c>
      <c r="E538" s="1">
        <v>204.08</v>
      </c>
    </row>
    <row r="539" spans="1:5" hidden="1">
      <c r="A539" s="1">
        <v>1925</v>
      </c>
      <c r="B539" s="1">
        <v>91</v>
      </c>
      <c r="C539" s="1">
        <v>76.010000000000005</v>
      </c>
      <c r="D539" s="1">
        <v>80.06</v>
      </c>
      <c r="E539" s="1">
        <v>156.07</v>
      </c>
    </row>
    <row r="540" spans="1:5" hidden="1">
      <c r="A540" s="1">
        <v>1925</v>
      </c>
      <c r="B540" s="1">
        <v>92</v>
      </c>
      <c r="C540" s="1">
        <v>70.010000000000005</v>
      </c>
      <c r="D540" s="1">
        <v>63.05</v>
      </c>
      <c r="E540" s="1">
        <v>133.06</v>
      </c>
    </row>
    <row r="541" spans="1:5" hidden="1">
      <c r="A541" s="1">
        <v>1925</v>
      </c>
      <c r="B541" s="1">
        <v>93</v>
      </c>
      <c r="C541" s="1">
        <v>47</v>
      </c>
      <c r="D541" s="1">
        <v>55.04</v>
      </c>
      <c r="E541" s="1">
        <v>102.04</v>
      </c>
    </row>
    <row r="542" spans="1:5" hidden="1">
      <c r="A542" s="1">
        <v>1925</v>
      </c>
      <c r="B542" s="1">
        <v>94</v>
      </c>
      <c r="C542" s="1">
        <v>42.01</v>
      </c>
      <c r="D542" s="1">
        <v>36.03</v>
      </c>
      <c r="E542" s="1">
        <v>78.040000000000006</v>
      </c>
    </row>
    <row r="543" spans="1:5" hidden="1">
      <c r="A543" s="1">
        <v>1925</v>
      </c>
      <c r="B543" s="1">
        <v>95</v>
      </c>
      <c r="C543" s="1">
        <v>30</v>
      </c>
      <c r="D543" s="1">
        <v>36.03</v>
      </c>
      <c r="E543" s="1">
        <v>66.03</v>
      </c>
    </row>
    <row r="544" spans="1:5" hidden="1">
      <c r="A544" s="1">
        <v>1925</v>
      </c>
      <c r="B544" s="1">
        <v>96</v>
      </c>
      <c r="C544" s="1">
        <v>30</v>
      </c>
      <c r="D544" s="1">
        <v>30.02</v>
      </c>
      <c r="E544" s="1">
        <v>60.02</v>
      </c>
    </row>
    <row r="545" spans="1:5" hidden="1">
      <c r="A545" s="1">
        <v>1925</v>
      </c>
      <c r="B545" s="1">
        <v>97</v>
      </c>
      <c r="C545" s="1">
        <v>20</v>
      </c>
      <c r="D545" s="1">
        <v>11.01</v>
      </c>
      <c r="E545" s="1">
        <v>31.01</v>
      </c>
    </row>
    <row r="546" spans="1:5" hidden="1">
      <c r="A546" s="1">
        <v>1925</v>
      </c>
      <c r="B546" s="1">
        <v>98</v>
      </c>
      <c r="C546" s="1">
        <v>16</v>
      </c>
      <c r="D546" s="1">
        <v>8</v>
      </c>
      <c r="E546" s="1">
        <v>24</v>
      </c>
    </row>
    <row r="547" spans="1:5" hidden="1">
      <c r="A547" s="1">
        <v>1925</v>
      </c>
      <c r="B547" s="1">
        <v>99</v>
      </c>
      <c r="C547" s="1">
        <v>10</v>
      </c>
      <c r="D547" s="1">
        <v>7</v>
      </c>
      <c r="E547" s="1">
        <v>17</v>
      </c>
    </row>
    <row r="548" spans="1:5" hidden="1">
      <c r="A548" s="1">
        <v>1925</v>
      </c>
      <c r="B548" s="1">
        <v>100</v>
      </c>
      <c r="C548" s="1">
        <v>2</v>
      </c>
      <c r="D548" s="1">
        <v>6</v>
      </c>
      <c r="E548" s="1">
        <v>8</v>
      </c>
    </row>
    <row r="549" spans="1:5" hidden="1">
      <c r="A549" s="1">
        <v>1925</v>
      </c>
      <c r="B549" s="1">
        <v>101</v>
      </c>
      <c r="C549" s="1">
        <v>1</v>
      </c>
      <c r="D549" s="1">
        <v>1</v>
      </c>
      <c r="E549" s="1">
        <v>2</v>
      </c>
    </row>
    <row r="550" spans="1:5" hidden="1">
      <c r="A550" s="1">
        <v>1925</v>
      </c>
      <c r="B550" s="1">
        <v>102</v>
      </c>
      <c r="C550" s="1">
        <v>3</v>
      </c>
      <c r="D550" s="1">
        <v>0</v>
      </c>
      <c r="E550" s="1">
        <v>3</v>
      </c>
    </row>
    <row r="551" spans="1:5" hidden="1">
      <c r="A551" s="1">
        <v>1925</v>
      </c>
      <c r="B551" s="1">
        <v>103</v>
      </c>
      <c r="C551" s="1">
        <v>2</v>
      </c>
      <c r="D551" s="1">
        <v>0</v>
      </c>
      <c r="E551" s="1">
        <v>2</v>
      </c>
    </row>
    <row r="552" spans="1:5" hidden="1">
      <c r="A552" s="1">
        <v>1925</v>
      </c>
      <c r="B552" s="1">
        <v>104</v>
      </c>
      <c r="C552" s="1">
        <v>1</v>
      </c>
      <c r="D552" s="1">
        <v>1</v>
      </c>
      <c r="E552" s="1">
        <v>2</v>
      </c>
    </row>
    <row r="553" spans="1:5" hidden="1">
      <c r="A553" s="1">
        <v>1925</v>
      </c>
      <c r="B553" s="1">
        <v>105</v>
      </c>
      <c r="C553" s="1">
        <v>0</v>
      </c>
      <c r="D553" s="1">
        <v>1</v>
      </c>
      <c r="E553" s="1">
        <v>1</v>
      </c>
    </row>
    <row r="554" spans="1:5" hidden="1">
      <c r="A554" s="1">
        <v>1925</v>
      </c>
      <c r="B554" s="1">
        <v>106</v>
      </c>
      <c r="C554" s="1">
        <v>0</v>
      </c>
      <c r="D554" s="1">
        <v>1</v>
      </c>
      <c r="E554" s="1">
        <v>1</v>
      </c>
    </row>
    <row r="555" spans="1:5" hidden="1">
      <c r="A555" s="1">
        <v>1925</v>
      </c>
      <c r="B555" s="1">
        <v>107</v>
      </c>
      <c r="C555" s="1">
        <v>1</v>
      </c>
      <c r="D555" s="1">
        <v>0</v>
      </c>
      <c r="E555" s="1">
        <v>1</v>
      </c>
    </row>
    <row r="556" spans="1:5" hidden="1">
      <c r="A556" s="1">
        <v>1925</v>
      </c>
      <c r="B556" s="1">
        <v>108</v>
      </c>
      <c r="C556" s="1">
        <v>0</v>
      </c>
      <c r="D556" s="1">
        <v>0</v>
      </c>
      <c r="E556" s="1">
        <v>0</v>
      </c>
    </row>
    <row r="557" spans="1:5" hidden="1">
      <c r="A557" s="1">
        <v>1925</v>
      </c>
      <c r="B557" s="1">
        <v>109</v>
      </c>
      <c r="C557" s="1">
        <v>0</v>
      </c>
      <c r="D557" s="1">
        <v>1</v>
      </c>
      <c r="E557" s="1">
        <v>1</v>
      </c>
    </row>
    <row r="558" spans="1:5" hidden="1">
      <c r="A558" s="1">
        <v>1925</v>
      </c>
      <c r="B558" s="1" t="s">
        <v>121</v>
      </c>
      <c r="C558" s="1">
        <v>0</v>
      </c>
      <c r="D558" s="1">
        <v>0</v>
      </c>
      <c r="E558" s="1">
        <v>0</v>
      </c>
    </row>
    <row r="559" spans="1:5" hidden="1">
      <c r="A559" s="1">
        <v>1926</v>
      </c>
      <c r="B559" s="1">
        <v>0</v>
      </c>
      <c r="C559" s="1">
        <v>3041.62</v>
      </c>
      <c r="D559" s="1">
        <v>4152.8500000000004</v>
      </c>
      <c r="E559" s="1">
        <v>7194.47</v>
      </c>
    </row>
    <row r="560" spans="1:5" hidden="1">
      <c r="A560" s="1">
        <v>1926</v>
      </c>
      <c r="B560" s="1">
        <v>1</v>
      </c>
      <c r="C560" s="1">
        <v>547.11</v>
      </c>
      <c r="D560" s="1">
        <v>697.64</v>
      </c>
      <c r="E560" s="1">
        <v>1244.75</v>
      </c>
    </row>
    <row r="561" spans="1:5" hidden="1">
      <c r="A561" s="1">
        <v>1926</v>
      </c>
      <c r="B561" s="1">
        <v>2</v>
      </c>
      <c r="C561" s="1">
        <v>239.05</v>
      </c>
      <c r="D561" s="1">
        <v>283.26</v>
      </c>
      <c r="E561" s="1">
        <v>522.30999999999995</v>
      </c>
    </row>
    <row r="562" spans="1:5" hidden="1">
      <c r="A562" s="1">
        <v>1926</v>
      </c>
      <c r="B562" s="1">
        <v>3</v>
      </c>
      <c r="C562" s="1">
        <v>170.04</v>
      </c>
      <c r="D562" s="1">
        <v>199.19</v>
      </c>
      <c r="E562" s="1">
        <v>369.23</v>
      </c>
    </row>
    <row r="563" spans="1:5" hidden="1">
      <c r="A563" s="1">
        <v>1926</v>
      </c>
      <c r="B563" s="1">
        <v>4</v>
      </c>
      <c r="C563" s="1">
        <v>109.02</v>
      </c>
      <c r="D563" s="1">
        <v>159.15</v>
      </c>
      <c r="E563" s="1">
        <v>268.17</v>
      </c>
    </row>
    <row r="564" spans="1:5" hidden="1">
      <c r="A564" s="1">
        <v>1926</v>
      </c>
      <c r="B564" s="1">
        <v>5</v>
      </c>
      <c r="C564" s="1">
        <v>101.02</v>
      </c>
      <c r="D564" s="1">
        <v>124.11</v>
      </c>
      <c r="E564" s="1">
        <v>225.13</v>
      </c>
    </row>
    <row r="565" spans="1:5" hidden="1">
      <c r="A565" s="1">
        <v>1926</v>
      </c>
      <c r="B565" s="1">
        <v>6</v>
      </c>
      <c r="C565" s="1">
        <v>84.01</v>
      </c>
      <c r="D565" s="1">
        <v>105.1</v>
      </c>
      <c r="E565" s="1">
        <v>189.11</v>
      </c>
    </row>
    <row r="566" spans="1:5" hidden="1">
      <c r="A566" s="1">
        <v>1926</v>
      </c>
      <c r="B566" s="1">
        <v>7</v>
      </c>
      <c r="C566" s="1">
        <v>67.010000000000005</v>
      </c>
      <c r="D566" s="1">
        <v>107.09</v>
      </c>
      <c r="E566" s="1">
        <v>174.1</v>
      </c>
    </row>
    <row r="567" spans="1:5" hidden="1">
      <c r="A567" s="1">
        <v>1926</v>
      </c>
      <c r="B567" s="1">
        <v>8</v>
      </c>
      <c r="C567" s="1">
        <v>62.01</v>
      </c>
      <c r="D567" s="1">
        <v>83.08</v>
      </c>
      <c r="E567" s="1">
        <v>145.09</v>
      </c>
    </row>
    <row r="568" spans="1:5" hidden="1">
      <c r="A568" s="1">
        <v>1926</v>
      </c>
      <c r="B568" s="1">
        <v>9</v>
      </c>
      <c r="C568" s="1">
        <v>57.01</v>
      </c>
      <c r="D568" s="1">
        <v>86.08</v>
      </c>
      <c r="E568" s="1">
        <v>143.09</v>
      </c>
    </row>
    <row r="569" spans="1:5" hidden="1">
      <c r="A569" s="1">
        <v>1926</v>
      </c>
      <c r="B569" s="1">
        <v>10</v>
      </c>
      <c r="C569" s="1">
        <v>65.010000000000005</v>
      </c>
      <c r="D569" s="1">
        <v>84.08</v>
      </c>
      <c r="E569" s="1">
        <v>149.09</v>
      </c>
    </row>
    <row r="570" spans="1:5" hidden="1">
      <c r="A570" s="1">
        <v>1926</v>
      </c>
      <c r="B570" s="1">
        <v>11</v>
      </c>
      <c r="C570" s="1">
        <v>55.01</v>
      </c>
      <c r="D570" s="1">
        <v>89.09</v>
      </c>
      <c r="E570" s="1">
        <v>144.1</v>
      </c>
    </row>
    <row r="571" spans="1:5" hidden="1">
      <c r="A571" s="1">
        <v>1926</v>
      </c>
      <c r="B571" s="1">
        <v>12</v>
      </c>
      <c r="C571" s="1">
        <v>59.01</v>
      </c>
      <c r="D571" s="1">
        <v>77.069999999999993</v>
      </c>
      <c r="E571" s="1">
        <v>136.08000000000001</v>
      </c>
    </row>
    <row r="572" spans="1:5" hidden="1">
      <c r="A572" s="1">
        <v>1926</v>
      </c>
      <c r="B572" s="1">
        <v>13</v>
      </c>
      <c r="C572" s="1">
        <v>69.010000000000005</v>
      </c>
      <c r="D572" s="1">
        <v>96.09</v>
      </c>
      <c r="E572" s="1">
        <v>165.1</v>
      </c>
    </row>
    <row r="573" spans="1:5" hidden="1">
      <c r="A573" s="1">
        <v>1926</v>
      </c>
      <c r="B573" s="1">
        <v>14</v>
      </c>
      <c r="C573" s="1">
        <v>70.010000000000005</v>
      </c>
      <c r="D573" s="1">
        <v>103.09</v>
      </c>
      <c r="E573" s="1">
        <v>173.1</v>
      </c>
    </row>
    <row r="574" spans="1:5" hidden="1">
      <c r="A574" s="1">
        <v>1926</v>
      </c>
      <c r="B574" s="1">
        <v>15</v>
      </c>
      <c r="C574" s="1">
        <v>74.02</v>
      </c>
      <c r="D574" s="1">
        <v>109.11</v>
      </c>
      <c r="E574" s="1">
        <v>183.13</v>
      </c>
    </row>
    <row r="575" spans="1:5" hidden="1">
      <c r="A575" s="1">
        <v>1926</v>
      </c>
      <c r="B575" s="1">
        <v>16</v>
      </c>
      <c r="C575" s="1">
        <v>77.010000000000005</v>
      </c>
      <c r="D575" s="1">
        <v>129.12</v>
      </c>
      <c r="E575" s="1">
        <v>206.13</v>
      </c>
    </row>
    <row r="576" spans="1:5" hidden="1">
      <c r="A576" s="1">
        <v>1926</v>
      </c>
      <c r="B576" s="1">
        <v>17</v>
      </c>
      <c r="C576" s="1">
        <v>79.02</v>
      </c>
      <c r="D576" s="1">
        <v>112.11</v>
      </c>
      <c r="E576" s="1">
        <v>191.13</v>
      </c>
    </row>
    <row r="577" spans="1:5" hidden="1">
      <c r="A577" s="1">
        <v>1926</v>
      </c>
      <c r="B577" s="1">
        <v>18</v>
      </c>
      <c r="C577" s="1">
        <v>87.02</v>
      </c>
      <c r="D577" s="1">
        <v>131.12</v>
      </c>
      <c r="E577" s="1">
        <v>218.14</v>
      </c>
    </row>
    <row r="578" spans="1:5" hidden="1">
      <c r="A578" s="1">
        <v>1926</v>
      </c>
      <c r="B578" s="1">
        <v>19</v>
      </c>
      <c r="C578" s="1">
        <v>114.03</v>
      </c>
      <c r="D578" s="1">
        <v>159.15</v>
      </c>
      <c r="E578" s="1">
        <v>273.18</v>
      </c>
    </row>
    <row r="579" spans="1:5" hidden="1">
      <c r="A579" s="1">
        <v>1926</v>
      </c>
      <c r="B579" s="1">
        <v>20</v>
      </c>
      <c r="C579" s="1">
        <v>123.02</v>
      </c>
      <c r="D579" s="1">
        <v>141.13</v>
      </c>
      <c r="E579" s="1">
        <v>264.14999999999998</v>
      </c>
    </row>
    <row r="580" spans="1:5" hidden="1">
      <c r="A580" s="1">
        <v>1926</v>
      </c>
      <c r="B580" s="1">
        <v>21</v>
      </c>
      <c r="C580" s="1">
        <v>135.02000000000001</v>
      </c>
      <c r="D580" s="1">
        <v>154.13999999999999</v>
      </c>
      <c r="E580" s="1">
        <v>289.16000000000003</v>
      </c>
    </row>
    <row r="581" spans="1:5" hidden="1">
      <c r="A581" s="1">
        <v>1926</v>
      </c>
      <c r="B581" s="1">
        <v>22</v>
      </c>
      <c r="C581" s="1">
        <v>149.03</v>
      </c>
      <c r="D581" s="1">
        <v>138.13</v>
      </c>
      <c r="E581" s="1">
        <v>287.16000000000003</v>
      </c>
    </row>
    <row r="582" spans="1:5" hidden="1">
      <c r="A582" s="1">
        <v>1926</v>
      </c>
      <c r="B582" s="1">
        <v>23</v>
      </c>
      <c r="C582" s="1">
        <v>143.03</v>
      </c>
      <c r="D582" s="1">
        <v>155.13999999999999</v>
      </c>
      <c r="E582" s="1">
        <v>298.17</v>
      </c>
    </row>
    <row r="583" spans="1:5" hidden="1">
      <c r="A583" s="1">
        <v>1926</v>
      </c>
      <c r="B583" s="1">
        <v>24</v>
      </c>
      <c r="C583" s="1">
        <v>147.03</v>
      </c>
      <c r="D583" s="1">
        <v>131.12</v>
      </c>
      <c r="E583" s="1">
        <v>278.14999999999998</v>
      </c>
    </row>
    <row r="584" spans="1:5" hidden="1">
      <c r="A584" s="1">
        <v>1926</v>
      </c>
      <c r="B584" s="1">
        <v>25</v>
      </c>
      <c r="C584" s="1">
        <v>168.03</v>
      </c>
      <c r="D584" s="1">
        <v>175.16</v>
      </c>
      <c r="E584" s="1">
        <v>343.19</v>
      </c>
    </row>
    <row r="585" spans="1:5" hidden="1">
      <c r="A585" s="1">
        <v>1926</v>
      </c>
      <c r="B585" s="1">
        <v>26</v>
      </c>
      <c r="C585" s="1">
        <v>159.03</v>
      </c>
      <c r="D585" s="1">
        <v>166.16</v>
      </c>
      <c r="E585" s="1">
        <v>325.19</v>
      </c>
    </row>
    <row r="586" spans="1:5" hidden="1">
      <c r="A586" s="1">
        <v>1926</v>
      </c>
      <c r="B586" s="1">
        <v>27</v>
      </c>
      <c r="C586" s="1">
        <v>141.03</v>
      </c>
      <c r="D586" s="1">
        <v>140.13</v>
      </c>
      <c r="E586" s="1">
        <v>281.16000000000003</v>
      </c>
    </row>
    <row r="587" spans="1:5" hidden="1">
      <c r="A587" s="1">
        <v>1926</v>
      </c>
      <c r="B587" s="1">
        <v>28</v>
      </c>
      <c r="C587" s="1">
        <v>147.03</v>
      </c>
      <c r="D587" s="1">
        <v>135.13</v>
      </c>
      <c r="E587" s="1">
        <v>282.16000000000003</v>
      </c>
    </row>
    <row r="588" spans="1:5" hidden="1">
      <c r="A588" s="1">
        <v>1926</v>
      </c>
      <c r="B588" s="1">
        <v>29</v>
      </c>
      <c r="C588" s="1">
        <v>178.04</v>
      </c>
      <c r="D588" s="1">
        <v>155.15</v>
      </c>
      <c r="E588" s="1">
        <v>333.19</v>
      </c>
    </row>
    <row r="589" spans="1:5" hidden="1">
      <c r="A589" s="1">
        <v>1926</v>
      </c>
      <c r="B589" s="1">
        <v>30</v>
      </c>
      <c r="C589" s="1">
        <v>179.04</v>
      </c>
      <c r="D589" s="1">
        <v>169.16</v>
      </c>
      <c r="E589" s="1">
        <v>348.2</v>
      </c>
    </row>
    <row r="590" spans="1:5" hidden="1">
      <c r="A590" s="1">
        <v>1926</v>
      </c>
      <c r="B590" s="1">
        <v>31</v>
      </c>
      <c r="C590" s="1">
        <v>152.03</v>
      </c>
      <c r="D590" s="1">
        <v>164.15</v>
      </c>
      <c r="E590" s="1">
        <v>316.18</v>
      </c>
    </row>
    <row r="591" spans="1:5" hidden="1">
      <c r="A591" s="1">
        <v>1926</v>
      </c>
      <c r="B591" s="1">
        <v>32</v>
      </c>
      <c r="C591" s="1">
        <v>183.04</v>
      </c>
      <c r="D591" s="1">
        <v>158.15</v>
      </c>
      <c r="E591" s="1">
        <v>341.19</v>
      </c>
    </row>
    <row r="592" spans="1:5" hidden="1">
      <c r="A592" s="1">
        <v>1926</v>
      </c>
      <c r="B592" s="1">
        <v>33</v>
      </c>
      <c r="C592" s="1">
        <v>178.04</v>
      </c>
      <c r="D592" s="1">
        <v>184.17</v>
      </c>
      <c r="E592" s="1">
        <v>362.21</v>
      </c>
    </row>
    <row r="593" spans="1:5" hidden="1">
      <c r="A593" s="1">
        <v>1926</v>
      </c>
      <c r="B593" s="1">
        <v>34</v>
      </c>
      <c r="C593" s="1">
        <v>166.03</v>
      </c>
      <c r="D593" s="1">
        <v>199.18</v>
      </c>
      <c r="E593" s="1">
        <v>365.21</v>
      </c>
    </row>
    <row r="594" spans="1:5" hidden="1">
      <c r="A594" s="1">
        <v>1926</v>
      </c>
      <c r="B594" s="1">
        <v>35</v>
      </c>
      <c r="C594" s="1">
        <v>197.04</v>
      </c>
      <c r="D594" s="1">
        <v>216.2</v>
      </c>
      <c r="E594" s="1">
        <v>413.24</v>
      </c>
    </row>
    <row r="595" spans="1:5" hidden="1">
      <c r="A595" s="1">
        <v>1926</v>
      </c>
      <c r="B595" s="1">
        <v>36</v>
      </c>
      <c r="C595" s="1">
        <v>223.05</v>
      </c>
      <c r="D595" s="1">
        <v>214.2</v>
      </c>
      <c r="E595" s="1">
        <v>437.25</v>
      </c>
    </row>
    <row r="596" spans="1:5" hidden="1">
      <c r="A596" s="1">
        <v>1926</v>
      </c>
      <c r="B596" s="1">
        <v>37</v>
      </c>
      <c r="C596" s="1">
        <v>202.04</v>
      </c>
      <c r="D596" s="1">
        <v>186.17</v>
      </c>
      <c r="E596" s="1">
        <v>388.21</v>
      </c>
    </row>
    <row r="597" spans="1:5" hidden="1">
      <c r="A597" s="1">
        <v>1926</v>
      </c>
      <c r="B597" s="1">
        <v>38</v>
      </c>
      <c r="C597" s="1">
        <v>205.04</v>
      </c>
      <c r="D597" s="1">
        <v>237.22</v>
      </c>
      <c r="E597" s="1">
        <v>442.26</v>
      </c>
    </row>
    <row r="598" spans="1:5" hidden="1">
      <c r="A598" s="1">
        <v>1926</v>
      </c>
      <c r="B598" s="1">
        <v>39</v>
      </c>
      <c r="C598" s="1">
        <v>215.04</v>
      </c>
      <c r="D598" s="1">
        <v>244.22</v>
      </c>
      <c r="E598" s="1">
        <v>459.26</v>
      </c>
    </row>
    <row r="599" spans="1:5" hidden="1">
      <c r="A599" s="1">
        <v>1926</v>
      </c>
      <c r="B599" s="1">
        <v>40</v>
      </c>
      <c r="C599" s="1">
        <v>195.04</v>
      </c>
      <c r="D599" s="1">
        <v>262.25</v>
      </c>
      <c r="E599" s="1">
        <v>457.29</v>
      </c>
    </row>
    <row r="600" spans="1:5" hidden="1">
      <c r="A600" s="1">
        <v>1926</v>
      </c>
      <c r="B600" s="1">
        <v>41</v>
      </c>
      <c r="C600" s="1">
        <v>172.03</v>
      </c>
      <c r="D600" s="1">
        <v>224.2</v>
      </c>
      <c r="E600" s="1">
        <v>396.23</v>
      </c>
    </row>
    <row r="601" spans="1:5" hidden="1">
      <c r="A601" s="1">
        <v>1926</v>
      </c>
      <c r="B601" s="1">
        <v>42</v>
      </c>
      <c r="C601" s="1">
        <v>224.05</v>
      </c>
      <c r="D601" s="1">
        <v>298.27999999999997</v>
      </c>
      <c r="E601" s="1">
        <v>522.33000000000004</v>
      </c>
    </row>
    <row r="602" spans="1:5" hidden="1">
      <c r="A602" s="1">
        <v>1926</v>
      </c>
      <c r="B602" s="1">
        <v>43</v>
      </c>
      <c r="C602" s="1">
        <v>217.05</v>
      </c>
      <c r="D602" s="1">
        <v>267.25</v>
      </c>
      <c r="E602" s="1">
        <v>484.3</v>
      </c>
    </row>
    <row r="603" spans="1:5" hidden="1">
      <c r="A603" s="1">
        <v>1926</v>
      </c>
      <c r="B603" s="1">
        <v>44</v>
      </c>
      <c r="C603" s="1">
        <v>194.04</v>
      </c>
      <c r="D603" s="1">
        <v>276.26</v>
      </c>
      <c r="E603" s="1">
        <v>470.3</v>
      </c>
    </row>
    <row r="604" spans="1:5" hidden="1">
      <c r="A604" s="1">
        <v>1926</v>
      </c>
      <c r="B604" s="1">
        <v>45</v>
      </c>
      <c r="C604" s="1">
        <v>236.05</v>
      </c>
      <c r="D604" s="1">
        <v>369.35</v>
      </c>
      <c r="E604" s="1">
        <v>605.4</v>
      </c>
    </row>
    <row r="605" spans="1:5" hidden="1">
      <c r="A605" s="1">
        <v>1926</v>
      </c>
      <c r="B605" s="1">
        <v>46</v>
      </c>
      <c r="C605" s="1">
        <v>207.04</v>
      </c>
      <c r="D605" s="1">
        <v>299.27</v>
      </c>
      <c r="E605" s="1">
        <v>506.31</v>
      </c>
    </row>
    <row r="606" spans="1:5" hidden="1">
      <c r="A606" s="1">
        <v>1926</v>
      </c>
      <c r="B606" s="1">
        <v>47</v>
      </c>
      <c r="C606" s="1">
        <v>211.04</v>
      </c>
      <c r="D606" s="1">
        <v>301.27</v>
      </c>
      <c r="E606" s="1">
        <v>512.30999999999995</v>
      </c>
    </row>
    <row r="607" spans="1:5" hidden="1">
      <c r="A607" s="1">
        <v>1926</v>
      </c>
      <c r="B607" s="1">
        <v>48</v>
      </c>
      <c r="C607" s="1">
        <v>198.04</v>
      </c>
      <c r="D607" s="1">
        <v>317.3</v>
      </c>
      <c r="E607" s="1">
        <v>515.34</v>
      </c>
    </row>
    <row r="608" spans="1:5" hidden="1">
      <c r="A608" s="1">
        <v>1926</v>
      </c>
      <c r="B608" s="1">
        <v>49</v>
      </c>
      <c r="C608" s="1">
        <v>234.05</v>
      </c>
      <c r="D608" s="1">
        <v>320.29000000000002</v>
      </c>
      <c r="E608" s="1">
        <v>554.34</v>
      </c>
    </row>
    <row r="609" spans="1:5" hidden="1">
      <c r="A609" s="1">
        <v>1926</v>
      </c>
      <c r="B609" s="1">
        <v>50</v>
      </c>
      <c r="C609" s="1">
        <v>229.05</v>
      </c>
      <c r="D609" s="1">
        <v>413.38</v>
      </c>
      <c r="E609" s="1">
        <v>642.42999999999995</v>
      </c>
    </row>
    <row r="610" spans="1:5" hidden="1">
      <c r="A610" s="1">
        <v>1926</v>
      </c>
      <c r="B610" s="1">
        <v>51</v>
      </c>
      <c r="C610" s="1">
        <v>175.04</v>
      </c>
      <c r="D610" s="1">
        <v>329.3</v>
      </c>
      <c r="E610" s="1">
        <v>504.34</v>
      </c>
    </row>
    <row r="611" spans="1:5" hidden="1">
      <c r="A611" s="1">
        <v>1926</v>
      </c>
      <c r="B611" s="1">
        <v>52</v>
      </c>
      <c r="C611" s="1">
        <v>256.05</v>
      </c>
      <c r="D611" s="1">
        <v>335.31</v>
      </c>
      <c r="E611" s="1">
        <v>591.36</v>
      </c>
    </row>
    <row r="612" spans="1:5" hidden="1">
      <c r="A612" s="1">
        <v>1926</v>
      </c>
      <c r="B612" s="1">
        <v>53</v>
      </c>
      <c r="C612" s="1">
        <v>247.05</v>
      </c>
      <c r="D612" s="1">
        <v>357.33</v>
      </c>
      <c r="E612" s="1">
        <v>604.38</v>
      </c>
    </row>
    <row r="613" spans="1:5" hidden="1">
      <c r="A613" s="1">
        <v>1926</v>
      </c>
      <c r="B613" s="1">
        <v>54</v>
      </c>
      <c r="C613" s="1">
        <v>273.06</v>
      </c>
      <c r="D613" s="1">
        <v>392.37</v>
      </c>
      <c r="E613" s="1">
        <v>665.43</v>
      </c>
    </row>
    <row r="614" spans="1:5" hidden="1">
      <c r="A614" s="1">
        <v>1926</v>
      </c>
      <c r="B614" s="1">
        <v>55</v>
      </c>
      <c r="C614" s="1">
        <v>263.05</v>
      </c>
      <c r="D614" s="1">
        <v>383.36</v>
      </c>
      <c r="E614" s="1">
        <v>646.41</v>
      </c>
    </row>
    <row r="615" spans="1:5" hidden="1">
      <c r="A615" s="1">
        <v>1926</v>
      </c>
      <c r="B615" s="1">
        <v>56</v>
      </c>
      <c r="C615" s="1">
        <v>310.06</v>
      </c>
      <c r="D615" s="1">
        <v>499.46</v>
      </c>
      <c r="E615" s="1">
        <v>809.52</v>
      </c>
    </row>
    <row r="616" spans="1:5" hidden="1">
      <c r="A616" s="1">
        <v>1926</v>
      </c>
      <c r="B616" s="1">
        <v>57</v>
      </c>
      <c r="C616" s="1">
        <v>249.05</v>
      </c>
      <c r="D616" s="1">
        <v>438.41</v>
      </c>
      <c r="E616" s="1">
        <v>687.46</v>
      </c>
    </row>
    <row r="617" spans="1:5" hidden="1">
      <c r="A617" s="1">
        <v>1926</v>
      </c>
      <c r="B617" s="1">
        <v>58</v>
      </c>
      <c r="C617" s="1">
        <v>312.06</v>
      </c>
      <c r="D617" s="1">
        <v>525.48</v>
      </c>
      <c r="E617" s="1">
        <v>837.54</v>
      </c>
    </row>
    <row r="618" spans="1:5" hidden="1">
      <c r="A618" s="1">
        <v>1926</v>
      </c>
      <c r="B618" s="1">
        <v>59</v>
      </c>
      <c r="C618" s="1">
        <v>337.06</v>
      </c>
      <c r="D618" s="1">
        <v>453.42</v>
      </c>
      <c r="E618" s="1">
        <v>790.48</v>
      </c>
    </row>
    <row r="619" spans="1:5" hidden="1">
      <c r="A619" s="1">
        <v>1926</v>
      </c>
      <c r="B619" s="1">
        <v>60</v>
      </c>
      <c r="C619" s="1">
        <v>345.07</v>
      </c>
      <c r="D619" s="1">
        <v>622.57000000000005</v>
      </c>
      <c r="E619" s="1">
        <v>967.64</v>
      </c>
    </row>
    <row r="620" spans="1:5" hidden="1">
      <c r="A620" s="1">
        <v>1926</v>
      </c>
      <c r="B620" s="1">
        <v>61</v>
      </c>
      <c r="C620" s="1">
        <v>284.06</v>
      </c>
      <c r="D620" s="1">
        <v>439.4</v>
      </c>
      <c r="E620" s="1">
        <v>723.46</v>
      </c>
    </row>
    <row r="621" spans="1:5" hidden="1">
      <c r="A621" s="1">
        <v>1926</v>
      </c>
      <c r="B621" s="1">
        <v>62</v>
      </c>
      <c r="C621" s="1">
        <v>367.07</v>
      </c>
      <c r="D621" s="1">
        <v>629.58000000000004</v>
      </c>
      <c r="E621" s="1">
        <v>996.65</v>
      </c>
    </row>
    <row r="622" spans="1:5" hidden="1">
      <c r="A622" s="1">
        <v>1926</v>
      </c>
      <c r="B622" s="1">
        <v>63</v>
      </c>
      <c r="C622" s="1">
        <v>402.08</v>
      </c>
      <c r="D622" s="1">
        <v>625.58000000000004</v>
      </c>
      <c r="E622" s="1">
        <v>1027.6600000000001</v>
      </c>
    </row>
    <row r="623" spans="1:5" hidden="1">
      <c r="A623" s="1">
        <v>1926</v>
      </c>
      <c r="B623" s="1">
        <v>64</v>
      </c>
      <c r="C623" s="1">
        <v>418.08</v>
      </c>
      <c r="D623" s="1">
        <v>651.61</v>
      </c>
      <c r="E623" s="1">
        <v>1069.69</v>
      </c>
    </row>
    <row r="624" spans="1:5" hidden="1">
      <c r="A624" s="1">
        <v>1926</v>
      </c>
      <c r="B624" s="1">
        <v>65</v>
      </c>
      <c r="C624" s="1">
        <v>495.1</v>
      </c>
      <c r="D624" s="1">
        <v>732.68</v>
      </c>
      <c r="E624" s="1">
        <v>1227.78</v>
      </c>
    </row>
    <row r="625" spans="1:5" hidden="1">
      <c r="A625" s="1">
        <v>1926</v>
      </c>
      <c r="B625" s="1">
        <v>66</v>
      </c>
      <c r="C625" s="1">
        <v>397.08</v>
      </c>
      <c r="D625" s="1">
        <v>642.6</v>
      </c>
      <c r="E625" s="1">
        <v>1039.68</v>
      </c>
    </row>
    <row r="626" spans="1:5" hidden="1">
      <c r="A626" s="1">
        <v>1926</v>
      </c>
      <c r="B626" s="1">
        <v>67</v>
      </c>
      <c r="C626" s="1">
        <v>400.09</v>
      </c>
      <c r="D626" s="1">
        <v>622.57000000000005</v>
      </c>
      <c r="E626" s="1">
        <v>1022.66</v>
      </c>
    </row>
    <row r="627" spans="1:5" hidden="1">
      <c r="A627" s="1">
        <v>1926</v>
      </c>
      <c r="B627" s="1">
        <v>68</v>
      </c>
      <c r="C627" s="1">
        <v>450.09</v>
      </c>
      <c r="D627" s="1">
        <v>646.6</v>
      </c>
      <c r="E627" s="1">
        <v>1096.69</v>
      </c>
    </row>
    <row r="628" spans="1:5" hidden="1">
      <c r="A628" s="1">
        <v>1926</v>
      </c>
      <c r="B628" s="1">
        <v>69</v>
      </c>
      <c r="C628" s="1">
        <v>455.09</v>
      </c>
      <c r="D628" s="1">
        <v>620.57000000000005</v>
      </c>
      <c r="E628" s="1">
        <v>1075.6600000000001</v>
      </c>
    </row>
    <row r="629" spans="1:5" hidden="1">
      <c r="A629" s="1">
        <v>1926</v>
      </c>
      <c r="B629" s="1">
        <v>70</v>
      </c>
      <c r="C629" s="1">
        <v>451.09</v>
      </c>
      <c r="D629" s="1">
        <v>647.6</v>
      </c>
      <c r="E629" s="1">
        <v>1098.69</v>
      </c>
    </row>
    <row r="630" spans="1:5" hidden="1">
      <c r="A630" s="1">
        <v>1926</v>
      </c>
      <c r="B630" s="1">
        <v>71</v>
      </c>
      <c r="C630" s="1">
        <v>353.07</v>
      </c>
      <c r="D630" s="1">
        <v>485.45</v>
      </c>
      <c r="E630" s="1">
        <v>838.52</v>
      </c>
    </row>
    <row r="631" spans="1:5" hidden="1">
      <c r="A631" s="1">
        <v>1926</v>
      </c>
      <c r="B631" s="1">
        <v>72</v>
      </c>
      <c r="C631" s="1">
        <v>465.09</v>
      </c>
      <c r="D631" s="1">
        <v>589.54999999999995</v>
      </c>
      <c r="E631" s="1">
        <v>1054.6400000000001</v>
      </c>
    </row>
    <row r="632" spans="1:5" hidden="1">
      <c r="A632" s="1">
        <v>1926</v>
      </c>
      <c r="B632" s="1">
        <v>73</v>
      </c>
      <c r="C632" s="1">
        <v>424.08</v>
      </c>
      <c r="D632" s="1">
        <v>561.52</v>
      </c>
      <c r="E632" s="1">
        <v>985.6</v>
      </c>
    </row>
    <row r="633" spans="1:5" hidden="1">
      <c r="A633" s="1">
        <v>1926</v>
      </c>
      <c r="B633" s="1">
        <v>74</v>
      </c>
      <c r="C633" s="1">
        <v>406.09</v>
      </c>
      <c r="D633" s="1">
        <v>536.49</v>
      </c>
      <c r="E633" s="1">
        <v>942.58</v>
      </c>
    </row>
    <row r="634" spans="1:5" hidden="1">
      <c r="A634" s="1">
        <v>1926</v>
      </c>
      <c r="B634" s="1">
        <v>75</v>
      </c>
      <c r="C634" s="1">
        <v>442.09</v>
      </c>
      <c r="D634" s="1">
        <v>579.54</v>
      </c>
      <c r="E634" s="1">
        <v>1021.63</v>
      </c>
    </row>
    <row r="635" spans="1:5" hidden="1">
      <c r="A635" s="1">
        <v>1926</v>
      </c>
      <c r="B635" s="1">
        <v>76</v>
      </c>
      <c r="C635" s="1">
        <v>412.08</v>
      </c>
      <c r="D635" s="1">
        <v>566.52</v>
      </c>
      <c r="E635" s="1">
        <v>978.6</v>
      </c>
    </row>
    <row r="636" spans="1:5" hidden="1">
      <c r="A636" s="1">
        <v>1926</v>
      </c>
      <c r="B636" s="1">
        <v>77</v>
      </c>
      <c r="C636" s="1">
        <v>333.07</v>
      </c>
      <c r="D636" s="1">
        <v>466.44</v>
      </c>
      <c r="E636" s="1">
        <v>799.51</v>
      </c>
    </row>
    <row r="637" spans="1:5" hidden="1">
      <c r="A637" s="1">
        <v>1926</v>
      </c>
      <c r="B637" s="1">
        <v>78</v>
      </c>
      <c r="C637" s="1">
        <v>358.07</v>
      </c>
      <c r="D637" s="1">
        <v>497.46</v>
      </c>
      <c r="E637" s="1">
        <v>855.53</v>
      </c>
    </row>
    <row r="638" spans="1:5" hidden="1">
      <c r="A638" s="1">
        <v>1926</v>
      </c>
      <c r="B638" s="1">
        <v>79</v>
      </c>
      <c r="C638" s="1">
        <v>378.08</v>
      </c>
      <c r="D638" s="1">
        <v>410.38</v>
      </c>
      <c r="E638" s="1">
        <v>788.46</v>
      </c>
    </row>
    <row r="639" spans="1:5" hidden="1">
      <c r="A639" s="1">
        <v>1926</v>
      </c>
      <c r="B639" s="1">
        <v>80</v>
      </c>
      <c r="C639" s="1">
        <v>395.08</v>
      </c>
      <c r="D639" s="1">
        <v>416.38</v>
      </c>
      <c r="E639" s="1">
        <v>811.46</v>
      </c>
    </row>
    <row r="640" spans="1:5" hidden="1">
      <c r="A640" s="1">
        <v>1926</v>
      </c>
      <c r="B640" s="1">
        <v>81</v>
      </c>
      <c r="C640" s="1">
        <v>307.07</v>
      </c>
      <c r="D640" s="1">
        <v>355.32</v>
      </c>
      <c r="E640" s="1">
        <v>662.39</v>
      </c>
    </row>
    <row r="641" spans="1:5" hidden="1">
      <c r="A641" s="1">
        <v>1926</v>
      </c>
      <c r="B641" s="1">
        <v>82</v>
      </c>
      <c r="C641" s="1">
        <v>338.07</v>
      </c>
      <c r="D641" s="1">
        <v>356.33</v>
      </c>
      <c r="E641" s="1">
        <v>694.4</v>
      </c>
    </row>
    <row r="642" spans="1:5" hidden="1">
      <c r="A642" s="1">
        <v>1926</v>
      </c>
      <c r="B642" s="1">
        <v>83</v>
      </c>
      <c r="C642" s="1">
        <v>325.07</v>
      </c>
      <c r="D642" s="1">
        <v>313.29000000000002</v>
      </c>
      <c r="E642" s="1">
        <v>638.36</v>
      </c>
    </row>
    <row r="643" spans="1:5" hidden="1">
      <c r="A643" s="1">
        <v>1926</v>
      </c>
      <c r="B643" s="1">
        <v>84</v>
      </c>
      <c r="C643" s="1">
        <v>332.07</v>
      </c>
      <c r="D643" s="1">
        <v>310.27999999999997</v>
      </c>
      <c r="E643" s="1">
        <v>642.35</v>
      </c>
    </row>
    <row r="644" spans="1:5" hidden="1">
      <c r="A644" s="1">
        <v>1926</v>
      </c>
      <c r="B644" s="1">
        <v>85</v>
      </c>
      <c r="C644" s="1">
        <v>255.05</v>
      </c>
      <c r="D644" s="1">
        <v>258.24</v>
      </c>
      <c r="E644" s="1">
        <v>513.29</v>
      </c>
    </row>
    <row r="645" spans="1:5" hidden="1">
      <c r="A645" s="1">
        <v>1926</v>
      </c>
      <c r="B645" s="1">
        <v>86</v>
      </c>
      <c r="C645" s="1">
        <v>257.05</v>
      </c>
      <c r="D645" s="1">
        <v>281.26</v>
      </c>
      <c r="E645" s="1">
        <v>538.30999999999995</v>
      </c>
    </row>
    <row r="646" spans="1:5" hidden="1">
      <c r="A646" s="1">
        <v>1926</v>
      </c>
      <c r="B646" s="1">
        <v>87</v>
      </c>
      <c r="C646" s="1">
        <v>181.04</v>
      </c>
      <c r="D646" s="1">
        <v>177.17</v>
      </c>
      <c r="E646" s="1">
        <v>358.21</v>
      </c>
    </row>
    <row r="647" spans="1:5" hidden="1">
      <c r="A647" s="1">
        <v>1926</v>
      </c>
      <c r="B647" s="1">
        <v>88</v>
      </c>
      <c r="C647" s="1">
        <v>153.03</v>
      </c>
      <c r="D647" s="1">
        <v>160.15</v>
      </c>
      <c r="E647" s="1">
        <v>313.18</v>
      </c>
    </row>
    <row r="648" spans="1:5" hidden="1">
      <c r="A648" s="1">
        <v>1926</v>
      </c>
      <c r="B648" s="1">
        <v>89</v>
      </c>
      <c r="C648" s="1">
        <v>132.03</v>
      </c>
      <c r="D648" s="1">
        <v>129.12</v>
      </c>
      <c r="E648" s="1">
        <v>261.14999999999998</v>
      </c>
    </row>
    <row r="649" spans="1:5" hidden="1">
      <c r="A649" s="1">
        <v>1926</v>
      </c>
      <c r="B649" s="1">
        <v>90</v>
      </c>
      <c r="C649" s="1">
        <v>112.02</v>
      </c>
      <c r="D649" s="1">
        <v>101.1</v>
      </c>
      <c r="E649" s="1">
        <v>213.12</v>
      </c>
    </row>
    <row r="650" spans="1:5" hidden="1">
      <c r="A650" s="1">
        <v>1926</v>
      </c>
      <c r="B650" s="1">
        <v>91</v>
      </c>
      <c r="C650" s="1">
        <v>72.02</v>
      </c>
      <c r="D650" s="1">
        <v>75.069999999999993</v>
      </c>
      <c r="E650" s="1">
        <v>147.09</v>
      </c>
    </row>
    <row r="651" spans="1:5" hidden="1">
      <c r="A651" s="1">
        <v>1926</v>
      </c>
      <c r="B651" s="1">
        <v>92</v>
      </c>
      <c r="C651" s="1">
        <v>67.010000000000005</v>
      </c>
      <c r="D651" s="1">
        <v>65.06</v>
      </c>
      <c r="E651" s="1">
        <v>132.07</v>
      </c>
    </row>
    <row r="652" spans="1:5" hidden="1">
      <c r="A652" s="1">
        <v>1926</v>
      </c>
      <c r="B652" s="1">
        <v>93</v>
      </c>
      <c r="C652" s="1">
        <v>68.02</v>
      </c>
      <c r="D652" s="1">
        <v>51.04</v>
      </c>
      <c r="E652" s="1">
        <v>119.06</v>
      </c>
    </row>
    <row r="653" spans="1:5" hidden="1">
      <c r="A653" s="1">
        <v>1926</v>
      </c>
      <c r="B653" s="1">
        <v>94</v>
      </c>
      <c r="C653" s="1">
        <v>46</v>
      </c>
      <c r="D653" s="1">
        <v>52.05</v>
      </c>
      <c r="E653" s="1">
        <v>98.05</v>
      </c>
    </row>
    <row r="654" spans="1:5" hidden="1">
      <c r="A654" s="1">
        <v>1926</v>
      </c>
      <c r="B654" s="1">
        <v>95</v>
      </c>
      <c r="C654" s="1">
        <v>41.01</v>
      </c>
      <c r="D654" s="1">
        <v>25.02</v>
      </c>
      <c r="E654" s="1">
        <v>66.03</v>
      </c>
    </row>
    <row r="655" spans="1:5" hidden="1">
      <c r="A655" s="1">
        <v>1926</v>
      </c>
      <c r="B655" s="1">
        <v>96</v>
      </c>
      <c r="C655" s="1">
        <v>29.01</v>
      </c>
      <c r="D655" s="1">
        <v>24.02</v>
      </c>
      <c r="E655" s="1">
        <v>53.03</v>
      </c>
    </row>
    <row r="656" spans="1:5" hidden="1">
      <c r="A656" s="1">
        <v>1926</v>
      </c>
      <c r="B656" s="1">
        <v>97</v>
      </c>
      <c r="C656" s="1">
        <v>23</v>
      </c>
      <c r="D656" s="1">
        <v>13.01</v>
      </c>
      <c r="E656" s="1">
        <v>36.01</v>
      </c>
    </row>
    <row r="657" spans="1:5" hidden="1">
      <c r="A657" s="1">
        <v>1926</v>
      </c>
      <c r="B657" s="1">
        <v>98</v>
      </c>
      <c r="C657" s="1">
        <v>18</v>
      </c>
      <c r="D657" s="1">
        <v>7.01</v>
      </c>
      <c r="E657" s="1">
        <v>25.01</v>
      </c>
    </row>
    <row r="658" spans="1:5" hidden="1">
      <c r="A658" s="1">
        <v>1926</v>
      </c>
      <c r="B658" s="1">
        <v>99</v>
      </c>
      <c r="C658" s="1">
        <v>5</v>
      </c>
      <c r="D658" s="1">
        <v>6.01</v>
      </c>
      <c r="E658" s="1">
        <v>11.01</v>
      </c>
    </row>
    <row r="659" spans="1:5" hidden="1">
      <c r="A659" s="1">
        <v>1926</v>
      </c>
      <c r="B659" s="1">
        <v>100</v>
      </c>
      <c r="C659" s="1">
        <v>4</v>
      </c>
      <c r="D659" s="1">
        <v>9.01</v>
      </c>
      <c r="E659" s="1">
        <v>13.01</v>
      </c>
    </row>
    <row r="660" spans="1:5" hidden="1">
      <c r="A660" s="1">
        <v>1926</v>
      </c>
      <c r="B660" s="1">
        <v>101</v>
      </c>
      <c r="C660" s="1">
        <v>2</v>
      </c>
      <c r="D660" s="1">
        <v>1</v>
      </c>
      <c r="E660" s="1">
        <v>3</v>
      </c>
    </row>
    <row r="661" spans="1:5" hidden="1">
      <c r="A661" s="1">
        <v>1926</v>
      </c>
      <c r="B661" s="1">
        <v>102</v>
      </c>
      <c r="C661" s="1">
        <v>1</v>
      </c>
      <c r="D661" s="1">
        <v>1</v>
      </c>
      <c r="E661" s="1">
        <v>2</v>
      </c>
    </row>
    <row r="662" spans="1:5" hidden="1">
      <c r="A662" s="1">
        <v>1926</v>
      </c>
      <c r="B662" s="1">
        <v>103</v>
      </c>
      <c r="C662" s="1">
        <v>2</v>
      </c>
      <c r="D662" s="1">
        <v>1</v>
      </c>
      <c r="E662" s="1">
        <v>3</v>
      </c>
    </row>
    <row r="663" spans="1:5" hidden="1">
      <c r="A663" s="1">
        <v>1926</v>
      </c>
      <c r="B663" s="1">
        <v>104</v>
      </c>
      <c r="C663" s="1">
        <v>1</v>
      </c>
      <c r="D663" s="1">
        <v>4</v>
      </c>
      <c r="E663" s="1">
        <v>5</v>
      </c>
    </row>
    <row r="664" spans="1:5" hidden="1">
      <c r="A664" s="1">
        <v>1926</v>
      </c>
      <c r="B664" s="1">
        <v>105</v>
      </c>
      <c r="C664" s="1">
        <v>1</v>
      </c>
      <c r="D664" s="1">
        <v>1</v>
      </c>
      <c r="E664" s="1">
        <v>2</v>
      </c>
    </row>
    <row r="665" spans="1:5" hidden="1">
      <c r="A665" s="1">
        <v>1926</v>
      </c>
      <c r="B665" s="1">
        <v>106</v>
      </c>
      <c r="C665" s="1">
        <v>2</v>
      </c>
      <c r="D665" s="1">
        <v>0</v>
      </c>
      <c r="E665" s="1">
        <v>2</v>
      </c>
    </row>
    <row r="666" spans="1:5" hidden="1">
      <c r="A666" s="1">
        <v>1926</v>
      </c>
      <c r="B666" s="1">
        <v>107</v>
      </c>
      <c r="C666" s="1">
        <v>1</v>
      </c>
      <c r="D666" s="1">
        <v>0</v>
      </c>
      <c r="E666" s="1">
        <v>1</v>
      </c>
    </row>
    <row r="667" spans="1:5" hidden="1">
      <c r="A667" s="1">
        <v>1926</v>
      </c>
      <c r="B667" s="1">
        <v>108</v>
      </c>
      <c r="C667" s="1">
        <v>0</v>
      </c>
      <c r="D667" s="1">
        <v>0</v>
      </c>
      <c r="E667" s="1">
        <v>0</v>
      </c>
    </row>
    <row r="668" spans="1:5" hidden="1">
      <c r="A668" s="1">
        <v>1926</v>
      </c>
      <c r="B668" s="1">
        <v>109</v>
      </c>
      <c r="C668" s="1">
        <v>0</v>
      </c>
      <c r="D668" s="1">
        <v>1</v>
      </c>
      <c r="E668" s="1">
        <v>1</v>
      </c>
    </row>
    <row r="669" spans="1:5" hidden="1">
      <c r="A669" s="1">
        <v>1926</v>
      </c>
      <c r="B669" s="1" t="s">
        <v>121</v>
      </c>
      <c r="C669" s="1">
        <v>0</v>
      </c>
      <c r="D669" s="1">
        <v>2</v>
      </c>
      <c r="E669" s="1">
        <v>2</v>
      </c>
    </row>
    <row r="670" spans="1:5" hidden="1">
      <c r="A670" s="1">
        <v>1927</v>
      </c>
      <c r="B670" s="1">
        <v>0</v>
      </c>
      <c r="C670" s="1">
        <v>3181.37</v>
      </c>
      <c r="D670" s="1">
        <v>4105.75</v>
      </c>
      <c r="E670" s="1">
        <v>7287.12</v>
      </c>
    </row>
    <row r="671" spans="1:5" hidden="1">
      <c r="A671" s="1">
        <v>1927</v>
      </c>
      <c r="B671" s="1">
        <v>1</v>
      </c>
      <c r="C671" s="1">
        <v>577.05999999999995</v>
      </c>
      <c r="D671" s="1">
        <v>711.65</v>
      </c>
      <c r="E671" s="1">
        <v>1288.71</v>
      </c>
    </row>
    <row r="672" spans="1:5" hidden="1">
      <c r="A672" s="1">
        <v>1927</v>
      </c>
      <c r="B672" s="1">
        <v>2</v>
      </c>
      <c r="C672" s="1">
        <v>237.02</v>
      </c>
      <c r="D672" s="1">
        <v>289.26</v>
      </c>
      <c r="E672" s="1">
        <v>526.28</v>
      </c>
    </row>
    <row r="673" spans="1:5" hidden="1">
      <c r="A673" s="1">
        <v>1927</v>
      </c>
      <c r="B673" s="1">
        <v>3</v>
      </c>
      <c r="C673" s="1">
        <v>191.03</v>
      </c>
      <c r="D673" s="1">
        <v>242.22</v>
      </c>
      <c r="E673" s="1">
        <v>433.25</v>
      </c>
    </row>
    <row r="674" spans="1:5" hidden="1">
      <c r="A674" s="1">
        <v>1927</v>
      </c>
      <c r="B674" s="1">
        <v>4</v>
      </c>
      <c r="C674" s="1">
        <v>140.01</v>
      </c>
      <c r="D674" s="1">
        <v>158.13999999999999</v>
      </c>
      <c r="E674" s="1">
        <v>298.14999999999998</v>
      </c>
    </row>
    <row r="675" spans="1:5" hidden="1">
      <c r="A675" s="1">
        <v>1927</v>
      </c>
      <c r="B675" s="1">
        <v>5</v>
      </c>
      <c r="C675" s="1">
        <v>124.01</v>
      </c>
      <c r="D675" s="1">
        <v>131.12</v>
      </c>
      <c r="E675" s="1">
        <v>255.13</v>
      </c>
    </row>
    <row r="676" spans="1:5" hidden="1">
      <c r="A676" s="1">
        <v>1927</v>
      </c>
      <c r="B676" s="1">
        <v>6</v>
      </c>
      <c r="C676" s="1">
        <v>112.01</v>
      </c>
      <c r="D676" s="1">
        <v>147.13</v>
      </c>
      <c r="E676" s="1">
        <v>259.14</v>
      </c>
    </row>
    <row r="677" spans="1:5" hidden="1">
      <c r="A677" s="1">
        <v>1927</v>
      </c>
      <c r="B677" s="1">
        <v>7</v>
      </c>
      <c r="C677" s="1">
        <v>93.01</v>
      </c>
      <c r="D677" s="1">
        <v>81.069999999999993</v>
      </c>
      <c r="E677" s="1">
        <v>174.08</v>
      </c>
    </row>
    <row r="678" spans="1:5" hidden="1">
      <c r="A678" s="1">
        <v>1927</v>
      </c>
      <c r="B678" s="1">
        <v>8</v>
      </c>
      <c r="C678" s="1">
        <v>50.01</v>
      </c>
      <c r="D678" s="1">
        <v>86.08</v>
      </c>
      <c r="E678" s="1">
        <v>136.09</v>
      </c>
    </row>
    <row r="679" spans="1:5" hidden="1">
      <c r="A679" s="1">
        <v>1927</v>
      </c>
      <c r="B679" s="1">
        <v>9</v>
      </c>
      <c r="C679" s="1">
        <v>46.01</v>
      </c>
      <c r="D679" s="1">
        <v>77.069999999999993</v>
      </c>
      <c r="E679" s="1">
        <v>123.08</v>
      </c>
    </row>
    <row r="680" spans="1:5" hidden="1">
      <c r="A680" s="1">
        <v>1927</v>
      </c>
      <c r="B680" s="1">
        <v>10</v>
      </c>
      <c r="C680" s="1">
        <v>52.01</v>
      </c>
      <c r="D680" s="1">
        <v>93.08</v>
      </c>
      <c r="E680" s="1">
        <v>145.09</v>
      </c>
    </row>
    <row r="681" spans="1:5" hidden="1">
      <c r="A681" s="1">
        <v>1927</v>
      </c>
      <c r="B681" s="1">
        <v>11</v>
      </c>
      <c r="C681" s="1">
        <v>56</v>
      </c>
      <c r="D681" s="1">
        <v>82.07</v>
      </c>
      <c r="E681" s="1">
        <v>138.07</v>
      </c>
    </row>
    <row r="682" spans="1:5" hidden="1">
      <c r="A682" s="1">
        <v>1927</v>
      </c>
      <c r="B682" s="1">
        <v>12</v>
      </c>
      <c r="C682" s="1">
        <v>66.010000000000005</v>
      </c>
      <c r="D682" s="1">
        <v>68.069999999999993</v>
      </c>
      <c r="E682" s="1">
        <v>134.08000000000001</v>
      </c>
    </row>
    <row r="683" spans="1:5" hidden="1">
      <c r="A683" s="1">
        <v>1927</v>
      </c>
      <c r="B683" s="1">
        <v>13</v>
      </c>
      <c r="C683" s="1">
        <v>64.010000000000005</v>
      </c>
      <c r="D683" s="1">
        <v>88.08</v>
      </c>
      <c r="E683" s="1">
        <v>152.09</v>
      </c>
    </row>
    <row r="684" spans="1:5" hidden="1">
      <c r="A684" s="1">
        <v>1927</v>
      </c>
      <c r="B684" s="1">
        <v>14</v>
      </c>
      <c r="C684" s="1">
        <v>56.01</v>
      </c>
      <c r="D684" s="1">
        <v>90.09</v>
      </c>
      <c r="E684" s="1">
        <v>146.1</v>
      </c>
    </row>
    <row r="685" spans="1:5" hidden="1">
      <c r="A685" s="1">
        <v>1927</v>
      </c>
      <c r="B685" s="1">
        <v>15</v>
      </c>
      <c r="C685" s="1">
        <v>57.01</v>
      </c>
      <c r="D685" s="1">
        <v>103.09</v>
      </c>
      <c r="E685" s="1">
        <v>160.1</v>
      </c>
    </row>
    <row r="686" spans="1:5" hidden="1">
      <c r="A686" s="1">
        <v>1927</v>
      </c>
      <c r="B686" s="1">
        <v>16</v>
      </c>
      <c r="C686" s="1">
        <v>77.010000000000005</v>
      </c>
      <c r="D686" s="1">
        <v>114.11</v>
      </c>
      <c r="E686" s="1">
        <v>191.12</v>
      </c>
    </row>
    <row r="687" spans="1:5" hidden="1">
      <c r="A687" s="1">
        <v>1927</v>
      </c>
      <c r="B687" s="1">
        <v>17</v>
      </c>
      <c r="C687" s="1">
        <v>97.01</v>
      </c>
      <c r="D687" s="1">
        <v>113.1</v>
      </c>
      <c r="E687" s="1">
        <v>210.11</v>
      </c>
    </row>
    <row r="688" spans="1:5" hidden="1">
      <c r="A688" s="1">
        <v>1927</v>
      </c>
      <c r="B688" s="1">
        <v>18</v>
      </c>
      <c r="C688" s="1">
        <v>105.02</v>
      </c>
      <c r="D688" s="1">
        <v>117.11</v>
      </c>
      <c r="E688" s="1">
        <v>222.13</v>
      </c>
    </row>
    <row r="689" spans="1:5" hidden="1">
      <c r="A689" s="1">
        <v>1927</v>
      </c>
      <c r="B689" s="1">
        <v>19</v>
      </c>
      <c r="C689" s="1">
        <v>120.01</v>
      </c>
      <c r="D689" s="1">
        <v>142.13</v>
      </c>
      <c r="E689" s="1">
        <v>262.14</v>
      </c>
    </row>
    <row r="690" spans="1:5" hidden="1">
      <c r="A690" s="1">
        <v>1927</v>
      </c>
      <c r="B690" s="1">
        <v>20</v>
      </c>
      <c r="C690" s="1">
        <v>117.01</v>
      </c>
      <c r="D690" s="1">
        <v>129.11000000000001</v>
      </c>
      <c r="E690" s="1">
        <v>246.12</v>
      </c>
    </row>
    <row r="691" spans="1:5" hidden="1">
      <c r="A691" s="1">
        <v>1927</v>
      </c>
      <c r="B691" s="1">
        <v>21</v>
      </c>
      <c r="C691" s="1">
        <v>136.02000000000001</v>
      </c>
      <c r="D691" s="1">
        <v>142.13</v>
      </c>
      <c r="E691" s="1">
        <v>278.14999999999998</v>
      </c>
    </row>
    <row r="692" spans="1:5" hidden="1">
      <c r="A692" s="1">
        <v>1927</v>
      </c>
      <c r="B692" s="1">
        <v>22</v>
      </c>
      <c r="C692" s="1">
        <v>133.02000000000001</v>
      </c>
      <c r="D692" s="1">
        <v>155.13999999999999</v>
      </c>
      <c r="E692" s="1">
        <v>288.16000000000003</v>
      </c>
    </row>
    <row r="693" spans="1:5" hidden="1">
      <c r="A693" s="1">
        <v>1927</v>
      </c>
      <c r="B693" s="1">
        <v>23</v>
      </c>
      <c r="C693" s="1">
        <v>163.02000000000001</v>
      </c>
      <c r="D693" s="1">
        <v>179.16</v>
      </c>
      <c r="E693" s="1">
        <v>342.18</v>
      </c>
    </row>
    <row r="694" spans="1:5" hidden="1">
      <c r="A694" s="1">
        <v>1927</v>
      </c>
      <c r="B694" s="1">
        <v>24</v>
      </c>
      <c r="C694" s="1">
        <v>143.02000000000001</v>
      </c>
      <c r="D694" s="1">
        <v>145.13</v>
      </c>
      <c r="E694" s="1">
        <v>288.14999999999998</v>
      </c>
    </row>
    <row r="695" spans="1:5" hidden="1">
      <c r="A695" s="1">
        <v>1927</v>
      </c>
      <c r="B695" s="1">
        <v>25</v>
      </c>
      <c r="C695" s="1">
        <v>148.02000000000001</v>
      </c>
      <c r="D695" s="1">
        <v>137.12</v>
      </c>
      <c r="E695" s="1">
        <v>285.14</v>
      </c>
    </row>
    <row r="696" spans="1:5" hidden="1">
      <c r="A696" s="1">
        <v>1927</v>
      </c>
      <c r="B696" s="1">
        <v>26</v>
      </c>
      <c r="C696" s="1">
        <v>164.02</v>
      </c>
      <c r="D696" s="1">
        <v>150.13999999999999</v>
      </c>
      <c r="E696" s="1">
        <v>314.16000000000003</v>
      </c>
    </row>
    <row r="697" spans="1:5" hidden="1">
      <c r="A697" s="1">
        <v>1927</v>
      </c>
      <c r="B697" s="1">
        <v>27</v>
      </c>
      <c r="C697" s="1">
        <v>166.02</v>
      </c>
      <c r="D697" s="1">
        <v>168.15</v>
      </c>
      <c r="E697" s="1">
        <v>334.17</v>
      </c>
    </row>
    <row r="698" spans="1:5" hidden="1">
      <c r="A698" s="1">
        <v>1927</v>
      </c>
      <c r="B698" s="1">
        <v>28</v>
      </c>
      <c r="C698" s="1">
        <v>168.02</v>
      </c>
      <c r="D698" s="1">
        <v>161.15</v>
      </c>
      <c r="E698" s="1">
        <v>329.17</v>
      </c>
    </row>
    <row r="699" spans="1:5" hidden="1">
      <c r="A699" s="1">
        <v>1927</v>
      </c>
      <c r="B699" s="1">
        <v>29</v>
      </c>
      <c r="C699" s="1">
        <v>128.01</v>
      </c>
      <c r="D699" s="1">
        <v>158.13999999999999</v>
      </c>
      <c r="E699" s="1">
        <v>286.14999999999998</v>
      </c>
    </row>
    <row r="700" spans="1:5" hidden="1">
      <c r="A700" s="1">
        <v>1927</v>
      </c>
      <c r="B700" s="1">
        <v>30</v>
      </c>
      <c r="C700" s="1">
        <v>175.02</v>
      </c>
      <c r="D700" s="1">
        <v>161.15</v>
      </c>
      <c r="E700" s="1">
        <v>336.17</v>
      </c>
    </row>
    <row r="701" spans="1:5" hidden="1">
      <c r="A701" s="1">
        <v>1927</v>
      </c>
      <c r="B701" s="1">
        <v>31</v>
      </c>
      <c r="C701" s="1">
        <v>162.02000000000001</v>
      </c>
      <c r="D701" s="1">
        <v>162.15</v>
      </c>
      <c r="E701" s="1">
        <v>324.17</v>
      </c>
    </row>
    <row r="702" spans="1:5" hidden="1">
      <c r="A702" s="1">
        <v>1927</v>
      </c>
      <c r="B702" s="1">
        <v>32</v>
      </c>
      <c r="C702" s="1">
        <v>179.02</v>
      </c>
      <c r="D702" s="1">
        <v>171.16</v>
      </c>
      <c r="E702" s="1">
        <v>350.18</v>
      </c>
    </row>
    <row r="703" spans="1:5" hidden="1">
      <c r="A703" s="1">
        <v>1927</v>
      </c>
      <c r="B703" s="1">
        <v>33</v>
      </c>
      <c r="C703" s="1">
        <v>173.03</v>
      </c>
      <c r="D703" s="1">
        <v>174.16</v>
      </c>
      <c r="E703" s="1">
        <v>347.19</v>
      </c>
    </row>
    <row r="704" spans="1:5" hidden="1">
      <c r="A704" s="1">
        <v>1927</v>
      </c>
      <c r="B704" s="1">
        <v>34</v>
      </c>
      <c r="C704" s="1">
        <v>185.03</v>
      </c>
      <c r="D704" s="1">
        <v>186.17</v>
      </c>
      <c r="E704" s="1">
        <v>371.2</v>
      </c>
    </row>
    <row r="705" spans="1:5" hidden="1">
      <c r="A705" s="1">
        <v>1927</v>
      </c>
      <c r="B705" s="1">
        <v>35</v>
      </c>
      <c r="C705" s="1">
        <v>214.03</v>
      </c>
      <c r="D705" s="1">
        <v>195.18</v>
      </c>
      <c r="E705" s="1">
        <v>409.21</v>
      </c>
    </row>
    <row r="706" spans="1:5" hidden="1">
      <c r="A706" s="1">
        <v>1927</v>
      </c>
      <c r="B706" s="1">
        <v>36</v>
      </c>
      <c r="C706" s="1">
        <v>201.02</v>
      </c>
      <c r="D706" s="1">
        <v>234.22</v>
      </c>
      <c r="E706" s="1">
        <v>435.24</v>
      </c>
    </row>
    <row r="707" spans="1:5" hidden="1">
      <c r="A707" s="1">
        <v>1927</v>
      </c>
      <c r="B707" s="1">
        <v>37</v>
      </c>
      <c r="C707" s="1">
        <v>182.02</v>
      </c>
      <c r="D707" s="1">
        <v>201.18</v>
      </c>
      <c r="E707" s="1">
        <v>383.2</v>
      </c>
    </row>
    <row r="708" spans="1:5" hidden="1">
      <c r="A708" s="1">
        <v>1927</v>
      </c>
      <c r="B708" s="1">
        <v>38</v>
      </c>
      <c r="C708" s="1">
        <v>211.03</v>
      </c>
      <c r="D708" s="1">
        <v>253.23</v>
      </c>
      <c r="E708" s="1">
        <v>464.26</v>
      </c>
    </row>
    <row r="709" spans="1:5" hidden="1">
      <c r="A709" s="1">
        <v>1927</v>
      </c>
      <c r="B709" s="1">
        <v>39</v>
      </c>
      <c r="C709" s="1">
        <v>208.02</v>
      </c>
      <c r="D709" s="1">
        <v>251.23</v>
      </c>
      <c r="E709" s="1">
        <v>459.25</v>
      </c>
    </row>
    <row r="710" spans="1:5" hidden="1">
      <c r="A710" s="1">
        <v>1927</v>
      </c>
      <c r="B710" s="1">
        <v>40</v>
      </c>
      <c r="C710" s="1">
        <v>197.03</v>
      </c>
      <c r="D710" s="1">
        <v>268.25</v>
      </c>
      <c r="E710" s="1">
        <v>465.28</v>
      </c>
    </row>
    <row r="711" spans="1:5" hidden="1">
      <c r="A711" s="1">
        <v>1927</v>
      </c>
      <c r="B711" s="1">
        <v>41</v>
      </c>
      <c r="C711" s="1">
        <v>169.02</v>
      </c>
      <c r="D711" s="1">
        <v>272.25</v>
      </c>
      <c r="E711" s="1">
        <v>441.27</v>
      </c>
    </row>
    <row r="712" spans="1:5" hidden="1">
      <c r="A712" s="1">
        <v>1927</v>
      </c>
      <c r="B712" s="1">
        <v>42</v>
      </c>
      <c r="C712" s="1">
        <v>210.02</v>
      </c>
      <c r="D712" s="1">
        <v>326.29000000000002</v>
      </c>
      <c r="E712" s="1">
        <v>536.30999999999995</v>
      </c>
    </row>
    <row r="713" spans="1:5" hidden="1">
      <c r="A713" s="1">
        <v>1927</v>
      </c>
      <c r="B713" s="1">
        <v>43</v>
      </c>
      <c r="C713" s="1">
        <v>202.03</v>
      </c>
      <c r="D713" s="1">
        <v>247.23</v>
      </c>
      <c r="E713" s="1">
        <v>449.26</v>
      </c>
    </row>
    <row r="714" spans="1:5" hidden="1">
      <c r="A714" s="1">
        <v>1927</v>
      </c>
      <c r="B714" s="1">
        <v>44</v>
      </c>
      <c r="C714" s="1">
        <v>190.02</v>
      </c>
      <c r="D714" s="1">
        <v>273.25</v>
      </c>
      <c r="E714" s="1">
        <v>463.27</v>
      </c>
    </row>
    <row r="715" spans="1:5" hidden="1">
      <c r="A715" s="1">
        <v>1927</v>
      </c>
      <c r="B715" s="1">
        <v>45</v>
      </c>
      <c r="C715" s="1">
        <v>192.03</v>
      </c>
      <c r="D715" s="1">
        <v>329.3</v>
      </c>
      <c r="E715" s="1">
        <v>521.33000000000004</v>
      </c>
    </row>
    <row r="716" spans="1:5" hidden="1">
      <c r="A716" s="1">
        <v>1927</v>
      </c>
      <c r="B716" s="1">
        <v>46</v>
      </c>
      <c r="C716" s="1">
        <v>176.02</v>
      </c>
      <c r="D716" s="1">
        <v>289.27</v>
      </c>
      <c r="E716" s="1">
        <v>465.29</v>
      </c>
    </row>
    <row r="717" spans="1:5" hidden="1">
      <c r="A717" s="1">
        <v>1927</v>
      </c>
      <c r="B717" s="1">
        <v>47</v>
      </c>
      <c r="C717" s="1">
        <v>221.03</v>
      </c>
      <c r="D717" s="1">
        <v>319.3</v>
      </c>
      <c r="E717" s="1">
        <v>540.33000000000004</v>
      </c>
    </row>
    <row r="718" spans="1:5" hidden="1">
      <c r="A718" s="1">
        <v>1927</v>
      </c>
      <c r="B718" s="1">
        <v>48</v>
      </c>
      <c r="C718" s="1">
        <v>234.02</v>
      </c>
      <c r="D718" s="1">
        <v>363.34</v>
      </c>
      <c r="E718" s="1">
        <v>597.36</v>
      </c>
    </row>
    <row r="719" spans="1:5" hidden="1">
      <c r="A719" s="1">
        <v>1927</v>
      </c>
      <c r="B719" s="1">
        <v>49</v>
      </c>
      <c r="C719" s="1">
        <v>236.03</v>
      </c>
      <c r="D719" s="1">
        <v>351.32</v>
      </c>
      <c r="E719" s="1">
        <v>587.35</v>
      </c>
    </row>
    <row r="720" spans="1:5" hidden="1">
      <c r="A720" s="1">
        <v>1927</v>
      </c>
      <c r="B720" s="1">
        <v>50</v>
      </c>
      <c r="C720" s="1">
        <v>254.03</v>
      </c>
      <c r="D720" s="1">
        <v>391.36</v>
      </c>
      <c r="E720" s="1">
        <v>645.39</v>
      </c>
    </row>
    <row r="721" spans="1:5" hidden="1">
      <c r="A721" s="1">
        <v>1927</v>
      </c>
      <c r="B721" s="1">
        <v>51</v>
      </c>
      <c r="C721" s="1">
        <v>206.02</v>
      </c>
      <c r="D721" s="1">
        <v>274.25</v>
      </c>
      <c r="E721" s="1">
        <v>480.27</v>
      </c>
    </row>
    <row r="722" spans="1:5" hidden="1">
      <c r="A722" s="1">
        <v>1927</v>
      </c>
      <c r="B722" s="1">
        <v>52</v>
      </c>
      <c r="C722" s="1">
        <v>271.02999999999997</v>
      </c>
      <c r="D722" s="1">
        <v>403.37</v>
      </c>
      <c r="E722" s="1">
        <v>674.4</v>
      </c>
    </row>
    <row r="723" spans="1:5" hidden="1">
      <c r="A723" s="1">
        <v>1927</v>
      </c>
      <c r="B723" s="1">
        <v>53</v>
      </c>
      <c r="C723" s="1">
        <v>237.03</v>
      </c>
      <c r="D723" s="1">
        <v>370.34</v>
      </c>
      <c r="E723" s="1">
        <v>607.37</v>
      </c>
    </row>
    <row r="724" spans="1:5" hidden="1">
      <c r="A724" s="1">
        <v>1927</v>
      </c>
      <c r="B724" s="1">
        <v>54</v>
      </c>
      <c r="C724" s="1">
        <v>289.04000000000002</v>
      </c>
      <c r="D724" s="1">
        <v>438.4</v>
      </c>
      <c r="E724" s="1">
        <v>727.44</v>
      </c>
    </row>
    <row r="725" spans="1:5" hidden="1">
      <c r="A725" s="1">
        <v>1927</v>
      </c>
      <c r="B725" s="1">
        <v>55</v>
      </c>
      <c r="C725" s="1">
        <v>242.03</v>
      </c>
      <c r="D725" s="1">
        <v>416.38</v>
      </c>
      <c r="E725" s="1">
        <v>658.41</v>
      </c>
    </row>
    <row r="726" spans="1:5" hidden="1">
      <c r="A726" s="1">
        <v>1927</v>
      </c>
      <c r="B726" s="1">
        <v>56</v>
      </c>
      <c r="C726" s="1">
        <v>316.02999999999997</v>
      </c>
      <c r="D726" s="1">
        <v>487.44</v>
      </c>
      <c r="E726" s="1">
        <v>803.47</v>
      </c>
    </row>
    <row r="727" spans="1:5" hidden="1">
      <c r="A727" s="1">
        <v>1927</v>
      </c>
      <c r="B727" s="1">
        <v>57</v>
      </c>
      <c r="C727" s="1">
        <v>310.04000000000002</v>
      </c>
      <c r="D727" s="1">
        <v>499.46</v>
      </c>
      <c r="E727" s="1">
        <v>809.5</v>
      </c>
    </row>
    <row r="728" spans="1:5" hidden="1">
      <c r="A728" s="1">
        <v>1927</v>
      </c>
      <c r="B728" s="1">
        <v>58</v>
      </c>
      <c r="C728" s="1">
        <v>361.05</v>
      </c>
      <c r="D728" s="1">
        <v>466.43</v>
      </c>
      <c r="E728" s="1">
        <v>827.48</v>
      </c>
    </row>
    <row r="729" spans="1:5" hidden="1">
      <c r="A729" s="1">
        <v>1927</v>
      </c>
      <c r="B729" s="1">
        <v>59</v>
      </c>
      <c r="C729" s="1">
        <v>323.04000000000002</v>
      </c>
      <c r="D729" s="1">
        <v>507.47</v>
      </c>
      <c r="E729" s="1">
        <v>830.51</v>
      </c>
    </row>
    <row r="730" spans="1:5" hidden="1">
      <c r="A730" s="1">
        <v>1927</v>
      </c>
      <c r="B730" s="1">
        <v>60</v>
      </c>
      <c r="C730" s="1">
        <v>360.04</v>
      </c>
      <c r="D730" s="1">
        <v>580.53</v>
      </c>
      <c r="E730" s="1">
        <v>940.57</v>
      </c>
    </row>
    <row r="731" spans="1:5" hidden="1">
      <c r="A731" s="1">
        <v>1927</v>
      </c>
      <c r="B731" s="1">
        <v>61</v>
      </c>
      <c r="C731" s="1">
        <v>295.04000000000002</v>
      </c>
      <c r="D731" s="1">
        <v>470.42</v>
      </c>
      <c r="E731" s="1">
        <v>765.46</v>
      </c>
    </row>
    <row r="732" spans="1:5" hidden="1">
      <c r="A732" s="1">
        <v>1927</v>
      </c>
      <c r="B732" s="1">
        <v>62</v>
      </c>
      <c r="C732" s="1">
        <v>401.04</v>
      </c>
      <c r="D732" s="1">
        <v>554.51</v>
      </c>
      <c r="E732" s="1">
        <v>955.55</v>
      </c>
    </row>
    <row r="733" spans="1:5" hidden="1">
      <c r="A733" s="1">
        <v>1927</v>
      </c>
      <c r="B733" s="1">
        <v>63</v>
      </c>
      <c r="C733" s="1">
        <v>441.05</v>
      </c>
      <c r="D733" s="1">
        <v>625.57000000000005</v>
      </c>
      <c r="E733" s="1">
        <v>1066.6199999999999</v>
      </c>
    </row>
    <row r="734" spans="1:5" hidden="1">
      <c r="A734" s="1">
        <v>1927</v>
      </c>
      <c r="B734" s="1">
        <v>64</v>
      </c>
      <c r="C734" s="1">
        <v>427.05</v>
      </c>
      <c r="D734" s="1">
        <v>682.63</v>
      </c>
      <c r="E734" s="1">
        <v>1109.68</v>
      </c>
    </row>
    <row r="735" spans="1:5" hidden="1">
      <c r="A735" s="1">
        <v>1927</v>
      </c>
      <c r="B735" s="1">
        <v>65</v>
      </c>
      <c r="C735" s="1">
        <v>472.06</v>
      </c>
      <c r="D735" s="1">
        <v>761.7</v>
      </c>
      <c r="E735" s="1">
        <v>1233.76</v>
      </c>
    </row>
    <row r="736" spans="1:5" hidden="1">
      <c r="A736" s="1">
        <v>1927</v>
      </c>
      <c r="B736" s="1">
        <v>66</v>
      </c>
      <c r="C736" s="1">
        <v>413.05</v>
      </c>
      <c r="D736" s="1">
        <v>631.58000000000004</v>
      </c>
      <c r="E736" s="1">
        <v>1044.6300000000001</v>
      </c>
    </row>
    <row r="737" spans="1:5" hidden="1">
      <c r="A737" s="1">
        <v>1927</v>
      </c>
      <c r="B737" s="1">
        <v>67</v>
      </c>
      <c r="C737" s="1">
        <v>446.05</v>
      </c>
      <c r="D737" s="1">
        <v>724.66</v>
      </c>
      <c r="E737" s="1">
        <v>1170.71</v>
      </c>
    </row>
    <row r="738" spans="1:5" hidden="1">
      <c r="A738" s="1">
        <v>1927</v>
      </c>
      <c r="B738" s="1">
        <v>68</v>
      </c>
      <c r="C738" s="1">
        <v>464.05</v>
      </c>
      <c r="D738" s="1">
        <v>641.59</v>
      </c>
      <c r="E738" s="1">
        <v>1105.6400000000001</v>
      </c>
    </row>
    <row r="739" spans="1:5" hidden="1">
      <c r="A739" s="1">
        <v>1927</v>
      </c>
      <c r="B739" s="1">
        <v>69</v>
      </c>
      <c r="C739" s="1">
        <v>470.06</v>
      </c>
      <c r="D739" s="1">
        <v>621.57000000000005</v>
      </c>
      <c r="E739" s="1">
        <v>1091.6300000000001</v>
      </c>
    </row>
    <row r="740" spans="1:5" hidden="1">
      <c r="A740" s="1">
        <v>1927</v>
      </c>
      <c r="B740" s="1">
        <v>70</v>
      </c>
      <c r="C740" s="1">
        <v>504.06</v>
      </c>
      <c r="D740" s="1">
        <v>728.66</v>
      </c>
      <c r="E740" s="1">
        <v>1232.72</v>
      </c>
    </row>
    <row r="741" spans="1:5" hidden="1">
      <c r="A741" s="1">
        <v>1927</v>
      </c>
      <c r="B741" s="1">
        <v>71</v>
      </c>
      <c r="C741" s="1">
        <v>387.04</v>
      </c>
      <c r="D741" s="1">
        <v>550.5</v>
      </c>
      <c r="E741" s="1">
        <v>937.54</v>
      </c>
    </row>
    <row r="742" spans="1:5" hidden="1">
      <c r="A742" s="1">
        <v>1927</v>
      </c>
      <c r="B742" s="1">
        <v>72</v>
      </c>
      <c r="C742" s="1">
        <v>454.05</v>
      </c>
      <c r="D742" s="1">
        <v>623.57000000000005</v>
      </c>
      <c r="E742" s="1">
        <v>1077.6199999999999</v>
      </c>
    </row>
    <row r="743" spans="1:5" hidden="1">
      <c r="A743" s="1">
        <v>1927</v>
      </c>
      <c r="B743" s="1">
        <v>73</v>
      </c>
      <c r="C743" s="1">
        <v>432.05</v>
      </c>
      <c r="D743" s="1">
        <v>641.59</v>
      </c>
      <c r="E743" s="1">
        <v>1073.6400000000001</v>
      </c>
    </row>
    <row r="744" spans="1:5" hidden="1">
      <c r="A744" s="1">
        <v>1927</v>
      </c>
      <c r="B744" s="1">
        <v>74</v>
      </c>
      <c r="C744" s="1">
        <v>429.05</v>
      </c>
      <c r="D744" s="1">
        <v>523.48</v>
      </c>
      <c r="E744" s="1">
        <v>952.53</v>
      </c>
    </row>
    <row r="745" spans="1:5" hidden="1">
      <c r="A745" s="1">
        <v>1927</v>
      </c>
      <c r="B745" s="1">
        <v>75</v>
      </c>
      <c r="C745" s="1">
        <v>419.05</v>
      </c>
      <c r="D745" s="1">
        <v>585.54</v>
      </c>
      <c r="E745" s="1">
        <v>1004.59</v>
      </c>
    </row>
    <row r="746" spans="1:5" hidden="1">
      <c r="A746" s="1">
        <v>1927</v>
      </c>
      <c r="B746" s="1">
        <v>76</v>
      </c>
      <c r="C746" s="1">
        <v>415.05</v>
      </c>
      <c r="D746" s="1">
        <v>532.49</v>
      </c>
      <c r="E746" s="1">
        <v>947.54</v>
      </c>
    </row>
    <row r="747" spans="1:5" hidden="1">
      <c r="A747" s="1">
        <v>1927</v>
      </c>
      <c r="B747" s="1">
        <v>77</v>
      </c>
      <c r="C747" s="1">
        <v>400.05</v>
      </c>
      <c r="D747" s="1">
        <v>447.41</v>
      </c>
      <c r="E747" s="1">
        <v>847.46</v>
      </c>
    </row>
    <row r="748" spans="1:5" hidden="1">
      <c r="A748" s="1">
        <v>1927</v>
      </c>
      <c r="B748" s="1">
        <v>78</v>
      </c>
      <c r="C748" s="1">
        <v>423.05</v>
      </c>
      <c r="D748" s="1">
        <v>493.45</v>
      </c>
      <c r="E748" s="1">
        <v>916.5</v>
      </c>
    </row>
    <row r="749" spans="1:5" hidden="1">
      <c r="A749" s="1">
        <v>1927</v>
      </c>
      <c r="B749" s="1">
        <v>79</v>
      </c>
      <c r="C749" s="1">
        <v>352.04</v>
      </c>
      <c r="D749" s="1">
        <v>411.37</v>
      </c>
      <c r="E749" s="1">
        <v>763.41</v>
      </c>
    </row>
    <row r="750" spans="1:5" hidden="1">
      <c r="A750" s="1">
        <v>1927</v>
      </c>
      <c r="B750" s="1">
        <v>80</v>
      </c>
      <c r="C750" s="1">
        <v>362.04</v>
      </c>
      <c r="D750" s="1">
        <v>453.41</v>
      </c>
      <c r="E750" s="1">
        <v>815.45</v>
      </c>
    </row>
    <row r="751" spans="1:5" hidden="1">
      <c r="A751" s="1">
        <v>1927</v>
      </c>
      <c r="B751" s="1">
        <v>81</v>
      </c>
      <c r="C751" s="1">
        <v>298.02999999999997</v>
      </c>
      <c r="D751" s="1">
        <v>313.27999999999997</v>
      </c>
      <c r="E751" s="1">
        <v>611.30999999999995</v>
      </c>
    </row>
    <row r="752" spans="1:5" hidden="1">
      <c r="A752" s="1">
        <v>1927</v>
      </c>
      <c r="B752" s="1">
        <v>82</v>
      </c>
      <c r="C752" s="1">
        <v>351.04</v>
      </c>
      <c r="D752" s="1">
        <v>357.33</v>
      </c>
      <c r="E752" s="1">
        <v>708.37</v>
      </c>
    </row>
    <row r="753" spans="1:5" hidden="1">
      <c r="A753" s="1">
        <v>1927</v>
      </c>
      <c r="B753" s="1">
        <v>83</v>
      </c>
      <c r="C753" s="1">
        <v>356.04</v>
      </c>
      <c r="D753" s="1">
        <v>323.3</v>
      </c>
      <c r="E753" s="1">
        <v>679.34</v>
      </c>
    </row>
    <row r="754" spans="1:5" hidden="1">
      <c r="A754" s="1">
        <v>1927</v>
      </c>
      <c r="B754" s="1">
        <v>84</v>
      </c>
      <c r="C754" s="1">
        <v>308.04000000000002</v>
      </c>
      <c r="D754" s="1">
        <v>311.29000000000002</v>
      </c>
      <c r="E754" s="1">
        <v>619.33000000000004</v>
      </c>
    </row>
    <row r="755" spans="1:5" hidden="1">
      <c r="A755" s="1">
        <v>1927</v>
      </c>
      <c r="B755" s="1">
        <v>85</v>
      </c>
      <c r="C755" s="1">
        <v>300.02999999999997</v>
      </c>
      <c r="D755" s="1">
        <v>259.24</v>
      </c>
      <c r="E755" s="1">
        <v>559.27</v>
      </c>
    </row>
    <row r="756" spans="1:5" hidden="1">
      <c r="A756" s="1">
        <v>1927</v>
      </c>
      <c r="B756" s="1">
        <v>86</v>
      </c>
      <c r="C756" s="1">
        <v>247.03</v>
      </c>
      <c r="D756" s="1">
        <v>259.24</v>
      </c>
      <c r="E756" s="1">
        <v>506.27</v>
      </c>
    </row>
    <row r="757" spans="1:5" hidden="1">
      <c r="A757" s="1">
        <v>1927</v>
      </c>
      <c r="B757" s="1">
        <v>87</v>
      </c>
      <c r="C757" s="1">
        <v>253.03</v>
      </c>
      <c r="D757" s="1">
        <v>208.19</v>
      </c>
      <c r="E757" s="1">
        <v>461.22</v>
      </c>
    </row>
    <row r="758" spans="1:5" hidden="1">
      <c r="A758" s="1">
        <v>1927</v>
      </c>
      <c r="B758" s="1">
        <v>88</v>
      </c>
      <c r="C758" s="1">
        <v>190.02</v>
      </c>
      <c r="D758" s="1">
        <v>134.12</v>
      </c>
      <c r="E758" s="1">
        <v>324.14</v>
      </c>
    </row>
    <row r="759" spans="1:5" hidden="1">
      <c r="A759" s="1">
        <v>1927</v>
      </c>
      <c r="B759" s="1">
        <v>89</v>
      </c>
      <c r="C759" s="1">
        <v>135.02000000000001</v>
      </c>
      <c r="D759" s="1">
        <v>131.12</v>
      </c>
      <c r="E759" s="1">
        <v>266.14</v>
      </c>
    </row>
    <row r="760" spans="1:5" hidden="1">
      <c r="A760" s="1">
        <v>1927</v>
      </c>
      <c r="B760" s="1">
        <v>90</v>
      </c>
      <c r="C760" s="1">
        <v>131.01</v>
      </c>
      <c r="D760" s="1">
        <v>124.11</v>
      </c>
      <c r="E760" s="1">
        <v>255.12</v>
      </c>
    </row>
    <row r="761" spans="1:5" hidden="1">
      <c r="A761" s="1">
        <v>1927</v>
      </c>
      <c r="B761" s="1">
        <v>91</v>
      </c>
      <c r="C761" s="1">
        <v>87.01</v>
      </c>
      <c r="D761" s="1">
        <v>67.06</v>
      </c>
      <c r="E761" s="1">
        <v>154.07</v>
      </c>
    </row>
    <row r="762" spans="1:5" hidden="1">
      <c r="A762" s="1">
        <v>1927</v>
      </c>
      <c r="B762" s="1">
        <v>92</v>
      </c>
      <c r="C762" s="1">
        <v>67.010000000000005</v>
      </c>
      <c r="D762" s="1">
        <v>62.06</v>
      </c>
      <c r="E762" s="1">
        <v>129.07</v>
      </c>
    </row>
    <row r="763" spans="1:5" hidden="1">
      <c r="A763" s="1">
        <v>1927</v>
      </c>
      <c r="B763" s="1">
        <v>93</v>
      </c>
      <c r="C763" s="1">
        <v>61.01</v>
      </c>
      <c r="D763" s="1">
        <v>49.05</v>
      </c>
      <c r="E763" s="1">
        <v>110.06</v>
      </c>
    </row>
    <row r="764" spans="1:5" hidden="1">
      <c r="A764" s="1">
        <v>1927</v>
      </c>
      <c r="B764" s="1">
        <v>94</v>
      </c>
      <c r="C764" s="1">
        <v>51</v>
      </c>
      <c r="D764" s="1">
        <v>33.04</v>
      </c>
      <c r="E764" s="1">
        <v>84.04</v>
      </c>
    </row>
    <row r="765" spans="1:5" hidden="1">
      <c r="A765" s="1">
        <v>1927</v>
      </c>
      <c r="B765" s="1">
        <v>95</v>
      </c>
      <c r="C765" s="1">
        <v>28.01</v>
      </c>
      <c r="D765" s="1">
        <v>26.03</v>
      </c>
      <c r="E765" s="1">
        <v>54.04</v>
      </c>
    </row>
    <row r="766" spans="1:5" hidden="1">
      <c r="A766" s="1">
        <v>1927</v>
      </c>
      <c r="B766" s="1">
        <v>96</v>
      </c>
      <c r="C766" s="1">
        <v>41</v>
      </c>
      <c r="D766" s="1">
        <v>18.010000000000002</v>
      </c>
      <c r="E766" s="1">
        <v>59.01</v>
      </c>
    </row>
    <row r="767" spans="1:5" hidden="1">
      <c r="A767" s="1">
        <v>1927</v>
      </c>
      <c r="B767" s="1">
        <v>97</v>
      </c>
      <c r="C767" s="1">
        <v>17</v>
      </c>
      <c r="D767" s="1">
        <v>19.02</v>
      </c>
      <c r="E767" s="1">
        <v>36.020000000000003</v>
      </c>
    </row>
    <row r="768" spans="1:5" hidden="1">
      <c r="A768" s="1">
        <v>1927</v>
      </c>
      <c r="B768" s="1">
        <v>98</v>
      </c>
      <c r="C768" s="1">
        <v>14</v>
      </c>
      <c r="D768" s="1">
        <v>9.01</v>
      </c>
      <c r="E768" s="1">
        <v>23.01</v>
      </c>
    </row>
    <row r="769" spans="1:5" hidden="1">
      <c r="A769" s="1">
        <v>1927</v>
      </c>
      <c r="B769" s="1">
        <v>99</v>
      </c>
      <c r="C769" s="1">
        <v>11</v>
      </c>
      <c r="D769" s="1">
        <v>3</v>
      </c>
      <c r="E769" s="1">
        <v>14</v>
      </c>
    </row>
    <row r="770" spans="1:5" hidden="1">
      <c r="A770" s="1">
        <v>1927</v>
      </c>
      <c r="B770" s="1">
        <v>100</v>
      </c>
      <c r="C770" s="1">
        <v>5</v>
      </c>
      <c r="D770" s="1">
        <v>7</v>
      </c>
      <c r="E770" s="1">
        <v>12</v>
      </c>
    </row>
    <row r="771" spans="1:5" hidden="1">
      <c r="A771" s="1">
        <v>1927</v>
      </c>
      <c r="B771" s="1">
        <v>101</v>
      </c>
      <c r="C771" s="1">
        <v>4.01</v>
      </c>
      <c r="D771" s="1">
        <v>1</v>
      </c>
      <c r="E771" s="1">
        <v>5.01</v>
      </c>
    </row>
    <row r="772" spans="1:5" hidden="1">
      <c r="A772" s="1">
        <v>1927</v>
      </c>
      <c r="B772" s="1">
        <v>102</v>
      </c>
      <c r="C772" s="1">
        <v>6</v>
      </c>
      <c r="D772" s="1">
        <v>1</v>
      </c>
      <c r="E772" s="1">
        <v>7</v>
      </c>
    </row>
    <row r="773" spans="1:5" hidden="1">
      <c r="A773" s="1">
        <v>1927</v>
      </c>
      <c r="B773" s="1">
        <v>103</v>
      </c>
      <c r="C773" s="1">
        <v>0</v>
      </c>
      <c r="D773" s="1">
        <v>3</v>
      </c>
      <c r="E773" s="1">
        <v>3</v>
      </c>
    </row>
    <row r="774" spans="1:5" hidden="1">
      <c r="A774" s="1">
        <v>1927</v>
      </c>
      <c r="B774" s="1">
        <v>104</v>
      </c>
      <c r="C774" s="1">
        <v>0</v>
      </c>
      <c r="D774" s="1">
        <v>1</v>
      </c>
      <c r="E774" s="1">
        <v>1</v>
      </c>
    </row>
    <row r="775" spans="1:5" hidden="1">
      <c r="A775" s="1">
        <v>1927</v>
      </c>
      <c r="B775" s="1">
        <v>105</v>
      </c>
      <c r="C775" s="1">
        <v>0</v>
      </c>
      <c r="D775" s="1">
        <v>1</v>
      </c>
      <c r="E775" s="1">
        <v>1</v>
      </c>
    </row>
    <row r="776" spans="1:5" hidden="1">
      <c r="A776" s="1">
        <v>1927</v>
      </c>
      <c r="B776" s="1">
        <v>106</v>
      </c>
      <c r="C776" s="1">
        <v>0</v>
      </c>
      <c r="D776" s="1">
        <v>0</v>
      </c>
      <c r="E776" s="1">
        <v>0</v>
      </c>
    </row>
    <row r="777" spans="1:5" hidden="1">
      <c r="A777" s="1">
        <v>1927</v>
      </c>
      <c r="B777" s="1">
        <v>107</v>
      </c>
      <c r="C777" s="1">
        <v>1</v>
      </c>
      <c r="D777" s="1">
        <v>0</v>
      </c>
      <c r="E777" s="1">
        <v>1</v>
      </c>
    </row>
    <row r="778" spans="1:5" hidden="1">
      <c r="A778" s="1">
        <v>1927</v>
      </c>
      <c r="B778" s="1">
        <v>108</v>
      </c>
      <c r="C778" s="1">
        <v>0</v>
      </c>
      <c r="D778" s="1">
        <v>0</v>
      </c>
      <c r="E778" s="1">
        <v>0</v>
      </c>
    </row>
    <row r="779" spans="1:5" hidden="1">
      <c r="A779" s="1">
        <v>1927</v>
      </c>
      <c r="B779" s="1">
        <v>109</v>
      </c>
      <c r="C779" s="1">
        <v>0</v>
      </c>
      <c r="D779" s="1">
        <v>0</v>
      </c>
      <c r="E779" s="1">
        <v>0</v>
      </c>
    </row>
    <row r="780" spans="1:5" hidden="1">
      <c r="A780" s="1">
        <v>1927</v>
      </c>
      <c r="B780" s="1" t="s">
        <v>121</v>
      </c>
      <c r="C780" s="1">
        <v>0</v>
      </c>
      <c r="D780" s="1">
        <v>0</v>
      </c>
      <c r="E780" s="1">
        <v>0</v>
      </c>
    </row>
    <row r="781" spans="1:5" hidden="1">
      <c r="A781" s="1">
        <v>1928</v>
      </c>
      <c r="B781" s="1">
        <v>0</v>
      </c>
      <c r="C781" s="1">
        <v>3098.71</v>
      </c>
      <c r="D781" s="1">
        <v>4008.08</v>
      </c>
      <c r="E781" s="1">
        <v>7106.79</v>
      </c>
    </row>
    <row r="782" spans="1:5" hidden="1">
      <c r="A782" s="1">
        <v>1928</v>
      </c>
      <c r="B782" s="1">
        <v>1</v>
      </c>
      <c r="C782" s="1">
        <v>642.14</v>
      </c>
      <c r="D782" s="1">
        <v>688.87</v>
      </c>
      <c r="E782" s="1">
        <v>1331.01</v>
      </c>
    </row>
    <row r="783" spans="1:5" hidden="1">
      <c r="A783" s="1">
        <v>1928</v>
      </c>
      <c r="B783" s="1">
        <v>2</v>
      </c>
      <c r="C783" s="1">
        <v>259.06</v>
      </c>
      <c r="D783" s="1">
        <v>322.41000000000003</v>
      </c>
      <c r="E783" s="1">
        <v>581.47</v>
      </c>
    </row>
    <row r="784" spans="1:5" hidden="1">
      <c r="A784" s="1">
        <v>1928</v>
      </c>
      <c r="B784" s="1">
        <v>3</v>
      </c>
      <c r="C784" s="1">
        <v>191.04</v>
      </c>
      <c r="D784" s="1">
        <v>204.26</v>
      </c>
      <c r="E784" s="1">
        <v>395.3</v>
      </c>
    </row>
    <row r="785" spans="1:5" hidden="1">
      <c r="A785" s="1">
        <v>1928</v>
      </c>
      <c r="B785" s="1">
        <v>4</v>
      </c>
      <c r="C785" s="1">
        <v>111.02</v>
      </c>
      <c r="D785" s="1">
        <v>135.16999999999999</v>
      </c>
      <c r="E785" s="1">
        <v>246.19</v>
      </c>
    </row>
    <row r="786" spans="1:5" hidden="1">
      <c r="A786" s="1">
        <v>1928</v>
      </c>
      <c r="B786" s="1">
        <v>5</v>
      </c>
      <c r="C786" s="1">
        <v>128.03</v>
      </c>
      <c r="D786" s="1">
        <v>120.15</v>
      </c>
      <c r="E786" s="1">
        <v>248.18</v>
      </c>
    </row>
    <row r="787" spans="1:5" hidden="1">
      <c r="A787" s="1">
        <v>1928</v>
      </c>
      <c r="B787" s="1">
        <v>6</v>
      </c>
      <c r="C787" s="1">
        <v>105.02</v>
      </c>
      <c r="D787" s="1">
        <v>128.16999999999999</v>
      </c>
      <c r="E787" s="1">
        <v>233.19</v>
      </c>
    </row>
    <row r="788" spans="1:5" hidden="1">
      <c r="A788" s="1">
        <v>1928</v>
      </c>
      <c r="B788" s="1">
        <v>7</v>
      </c>
      <c r="C788" s="1">
        <v>104.02</v>
      </c>
      <c r="D788" s="1">
        <v>116.15</v>
      </c>
      <c r="E788" s="1">
        <v>220.17</v>
      </c>
    </row>
    <row r="789" spans="1:5" hidden="1">
      <c r="A789" s="1">
        <v>1928</v>
      </c>
      <c r="B789" s="1">
        <v>8</v>
      </c>
      <c r="C789" s="1">
        <v>65.010000000000005</v>
      </c>
      <c r="D789" s="1">
        <v>109.14</v>
      </c>
      <c r="E789" s="1">
        <v>174.15</v>
      </c>
    </row>
    <row r="790" spans="1:5" hidden="1">
      <c r="A790" s="1">
        <v>1928</v>
      </c>
      <c r="B790" s="1">
        <v>9</v>
      </c>
      <c r="C790" s="1">
        <v>62.02</v>
      </c>
      <c r="D790" s="1">
        <v>82.1</v>
      </c>
      <c r="E790" s="1">
        <v>144.12</v>
      </c>
    </row>
    <row r="791" spans="1:5" hidden="1">
      <c r="A791" s="1">
        <v>1928</v>
      </c>
      <c r="B791" s="1">
        <v>10</v>
      </c>
      <c r="C791" s="1">
        <v>53.01</v>
      </c>
      <c r="D791" s="1">
        <v>92.12</v>
      </c>
      <c r="E791" s="1">
        <v>145.13</v>
      </c>
    </row>
    <row r="792" spans="1:5" hidden="1">
      <c r="A792" s="1">
        <v>1928</v>
      </c>
      <c r="B792" s="1">
        <v>11</v>
      </c>
      <c r="C792" s="1">
        <v>69.010000000000005</v>
      </c>
      <c r="D792" s="1">
        <v>77.09</v>
      </c>
      <c r="E792" s="1">
        <v>146.1</v>
      </c>
    </row>
    <row r="793" spans="1:5" hidden="1">
      <c r="A793" s="1">
        <v>1928</v>
      </c>
      <c r="B793" s="1">
        <v>12</v>
      </c>
      <c r="C793" s="1">
        <v>55.01</v>
      </c>
      <c r="D793" s="1">
        <v>76.099999999999994</v>
      </c>
      <c r="E793" s="1">
        <v>131.11000000000001</v>
      </c>
    </row>
    <row r="794" spans="1:5" hidden="1">
      <c r="A794" s="1">
        <v>1928</v>
      </c>
      <c r="B794" s="1">
        <v>13</v>
      </c>
      <c r="C794" s="1">
        <v>67.010000000000005</v>
      </c>
      <c r="D794" s="1">
        <v>86.11</v>
      </c>
      <c r="E794" s="1">
        <v>153.12</v>
      </c>
    </row>
    <row r="795" spans="1:5" hidden="1">
      <c r="A795" s="1">
        <v>1928</v>
      </c>
      <c r="B795" s="1">
        <v>14</v>
      </c>
      <c r="C795" s="1">
        <v>80.02</v>
      </c>
      <c r="D795" s="1">
        <v>95.12</v>
      </c>
      <c r="E795" s="1">
        <v>175.14</v>
      </c>
    </row>
    <row r="796" spans="1:5" hidden="1">
      <c r="A796" s="1">
        <v>1928</v>
      </c>
      <c r="B796" s="1">
        <v>15</v>
      </c>
      <c r="C796" s="1">
        <v>79.02</v>
      </c>
      <c r="D796" s="1">
        <v>105.14</v>
      </c>
      <c r="E796" s="1">
        <v>184.16</v>
      </c>
    </row>
    <row r="797" spans="1:5" hidden="1">
      <c r="A797" s="1">
        <v>1928</v>
      </c>
      <c r="B797" s="1">
        <v>16</v>
      </c>
      <c r="C797" s="1">
        <v>72.02</v>
      </c>
      <c r="D797" s="1">
        <v>130.16</v>
      </c>
      <c r="E797" s="1">
        <v>202.18</v>
      </c>
    </row>
    <row r="798" spans="1:5" hidden="1">
      <c r="A798" s="1">
        <v>1928</v>
      </c>
      <c r="B798" s="1">
        <v>17</v>
      </c>
      <c r="C798" s="1">
        <v>74.02</v>
      </c>
      <c r="D798" s="1">
        <v>116.15</v>
      </c>
      <c r="E798" s="1">
        <v>190.17</v>
      </c>
    </row>
    <row r="799" spans="1:5" hidden="1">
      <c r="A799" s="1">
        <v>1928</v>
      </c>
      <c r="B799" s="1">
        <v>18</v>
      </c>
      <c r="C799" s="1">
        <v>111.02</v>
      </c>
      <c r="D799" s="1">
        <v>138.18</v>
      </c>
      <c r="E799" s="1">
        <v>249.2</v>
      </c>
    </row>
    <row r="800" spans="1:5" hidden="1">
      <c r="A800" s="1">
        <v>1928</v>
      </c>
      <c r="B800" s="1">
        <v>19</v>
      </c>
      <c r="C800" s="1">
        <v>131.03</v>
      </c>
      <c r="D800" s="1">
        <v>147.19</v>
      </c>
      <c r="E800" s="1">
        <v>278.22000000000003</v>
      </c>
    </row>
    <row r="801" spans="1:5" hidden="1">
      <c r="A801" s="1">
        <v>1928</v>
      </c>
      <c r="B801" s="1">
        <v>20</v>
      </c>
      <c r="C801" s="1">
        <v>112.03</v>
      </c>
      <c r="D801" s="1">
        <v>159.19999999999999</v>
      </c>
      <c r="E801" s="1">
        <v>271.23</v>
      </c>
    </row>
    <row r="802" spans="1:5" hidden="1">
      <c r="A802" s="1">
        <v>1928</v>
      </c>
      <c r="B802" s="1">
        <v>21</v>
      </c>
      <c r="C802" s="1">
        <v>117.02</v>
      </c>
      <c r="D802" s="1">
        <v>150.19</v>
      </c>
      <c r="E802" s="1">
        <v>267.20999999999998</v>
      </c>
    </row>
    <row r="803" spans="1:5" hidden="1">
      <c r="A803" s="1">
        <v>1928</v>
      </c>
      <c r="B803" s="1">
        <v>22</v>
      </c>
      <c r="C803" s="1">
        <v>157.04</v>
      </c>
      <c r="D803" s="1">
        <v>166.21</v>
      </c>
      <c r="E803" s="1">
        <v>323.25</v>
      </c>
    </row>
    <row r="804" spans="1:5" hidden="1">
      <c r="A804" s="1">
        <v>1928</v>
      </c>
      <c r="B804" s="1">
        <v>23</v>
      </c>
      <c r="C804" s="1">
        <v>157.03</v>
      </c>
      <c r="D804" s="1">
        <v>135.16999999999999</v>
      </c>
      <c r="E804" s="1">
        <v>292.2</v>
      </c>
    </row>
    <row r="805" spans="1:5" hidden="1">
      <c r="A805" s="1">
        <v>1928</v>
      </c>
      <c r="B805" s="1">
        <v>24</v>
      </c>
      <c r="C805" s="1">
        <v>170.04</v>
      </c>
      <c r="D805" s="1">
        <v>180.22</v>
      </c>
      <c r="E805" s="1">
        <v>350.26</v>
      </c>
    </row>
    <row r="806" spans="1:5" hidden="1">
      <c r="A806" s="1">
        <v>1928</v>
      </c>
      <c r="B806" s="1">
        <v>25</v>
      </c>
      <c r="C806" s="1">
        <v>145.03</v>
      </c>
      <c r="D806" s="1">
        <v>162.21</v>
      </c>
      <c r="E806" s="1">
        <v>307.24</v>
      </c>
    </row>
    <row r="807" spans="1:5" hidden="1">
      <c r="A807" s="1">
        <v>1928</v>
      </c>
      <c r="B807" s="1">
        <v>26</v>
      </c>
      <c r="C807" s="1">
        <v>168.04</v>
      </c>
      <c r="D807" s="1">
        <v>154.19999999999999</v>
      </c>
      <c r="E807" s="1">
        <v>322.24</v>
      </c>
    </row>
    <row r="808" spans="1:5" hidden="1">
      <c r="A808" s="1">
        <v>1928</v>
      </c>
      <c r="B808" s="1">
        <v>27</v>
      </c>
      <c r="C808" s="1">
        <v>165.03</v>
      </c>
      <c r="D808" s="1">
        <v>161.21</v>
      </c>
      <c r="E808" s="1">
        <v>326.24</v>
      </c>
    </row>
    <row r="809" spans="1:5" hidden="1">
      <c r="A809" s="1">
        <v>1928</v>
      </c>
      <c r="B809" s="1">
        <v>28</v>
      </c>
      <c r="C809" s="1">
        <v>207.05</v>
      </c>
      <c r="D809" s="1">
        <v>175.22</v>
      </c>
      <c r="E809" s="1">
        <v>382.27</v>
      </c>
    </row>
    <row r="810" spans="1:5" hidden="1">
      <c r="A810" s="1">
        <v>1928</v>
      </c>
      <c r="B810" s="1">
        <v>29</v>
      </c>
      <c r="C810" s="1">
        <v>155.04</v>
      </c>
      <c r="D810" s="1">
        <v>145.18</v>
      </c>
      <c r="E810" s="1">
        <v>300.22000000000003</v>
      </c>
    </row>
    <row r="811" spans="1:5" hidden="1">
      <c r="A811" s="1">
        <v>1928</v>
      </c>
      <c r="B811" s="1">
        <v>30</v>
      </c>
      <c r="C811" s="1">
        <v>170.03</v>
      </c>
      <c r="D811" s="1">
        <v>164.21</v>
      </c>
      <c r="E811" s="1">
        <v>334.24</v>
      </c>
    </row>
    <row r="812" spans="1:5" hidden="1">
      <c r="A812" s="1">
        <v>1928</v>
      </c>
      <c r="B812" s="1">
        <v>31</v>
      </c>
      <c r="C812" s="1">
        <v>157.03</v>
      </c>
      <c r="D812" s="1">
        <v>147.19</v>
      </c>
      <c r="E812" s="1">
        <v>304.22000000000003</v>
      </c>
    </row>
    <row r="813" spans="1:5" hidden="1">
      <c r="A813" s="1">
        <v>1928</v>
      </c>
      <c r="B813" s="1">
        <v>32</v>
      </c>
      <c r="C813" s="1">
        <v>181.04</v>
      </c>
      <c r="D813" s="1">
        <v>179.23</v>
      </c>
      <c r="E813" s="1">
        <v>360.27</v>
      </c>
    </row>
    <row r="814" spans="1:5" hidden="1">
      <c r="A814" s="1">
        <v>1928</v>
      </c>
      <c r="B814" s="1">
        <v>33</v>
      </c>
      <c r="C814" s="1">
        <v>189.04</v>
      </c>
      <c r="D814" s="1">
        <v>173.22</v>
      </c>
      <c r="E814" s="1">
        <v>362.26</v>
      </c>
    </row>
    <row r="815" spans="1:5" hidden="1">
      <c r="A815" s="1">
        <v>1928</v>
      </c>
      <c r="B815" s="1">
        <v>34</v>
      </c>
      <c r="C815" s="1">
        <v>194.04</v>
      </c>
      <c r="D815" s="1">
        <v>203.26</v>
      </c>
      <c r="E815" s="1">
        <v>397.3</v>
      </c>
    </row>
    <row r="816" spans="1:5" hidden="1">
      <c r="A816" s="1">
        <v>1928</v>
      </c>
      <c r="B816" s="1">
        <v>35</v>
      </c>
      <c r="C816" s="1">
        <v>201.05</v>
      </c>
      <c r="D816" s="1">
        <v>218.28</v>
      </c>
      <c r="E816" s="1">
        <v>419.33</v>
      </c>
    </row>
    <row r="817" spans="1:5" hidden="1">
      <c r="A817" s="1">
        <v>1928</v>
      </c>
      <c r="B817" s="1">
        <v>36</v>
      </c>
      <c r="C817" s="1">
        <v>195.05</v>
      </c>
      <c r="D817" s="1">
        <v>213.27</v>
      </c>
      <c r="E817" s="1">
        <v>408.32</v>
      </c>
    </row>
    <row r="818" spans="1:5" hidden="1">
      <c r="A818" s="1">
        <v>1928</v>
      </c>
      <c r="B818" s="1">
        <v>37</v>
      </c>
      <c r="C818" s="1">
        <v>200.04</v>
      </c>
      <c r="D818" s="1">
        <v>212.27</v>
      </c>
      <c r="E818" s="1">
        <v>412.31</v>
      </c>
    </row>
    <row r="819" spans="1:5" hidden="1">
      <c r="A819" s="1">
        <v>1928</v>
      </c>
      <c r="B819" s="1">
        <v>38</v>
      </c>
      <c r="C819" s="1">
        <v>239.06</v>
      </c>
      <c r="D819" s="1">
        <v>267.33999999999997</v>
      </c>
      <c r="E819" s="1">
        <v>506.4</v>
      </c>
    </row>
    <row r="820" spans="1:5" hidden="1">
      <c r="A820" s="1">
        <v>1928</v>
      </c>
      <c r="B820" s="1">
        <v>39</v>
      </c>
      <c r="C820" s="1">
        <v>228.06</v>
      </c>
      <c r="D820" s="1">
        <v>230.29</v>
      </c>
      <c r="E820" s="1">
        <v>458.35</v>
      </c>
    </row>
    <row r="821" spans="1:5" hidden="1">
      <c r="A821" s="1">
        <v>1928</v>
      </c>
      <c r="B821" s="1">
        <v>40</v>
      </c>
      <c r="C821" s="1">
        <v>212.05</v>
      </c>
      <c r="D821" s="1">
        <v>269.33999999999997</v>
      </c>
      <c r="E821" s="1">
        <v>481.39</v>
      </c>
    </row>
    <row r="822" spans="1:5" hidden="1">
      <c r="A822" s="1">
        <v>1928</v>
      </c>
      <c r="B822" s="1">
        <v>41</v>
      </c>
      <c r="C822" s="1">
        <v>185.04</v>
      </c>
      <c r="D822" s="1">
        <v>235.3</v>
      </c>
      <c r="E822" s="1">
        <v>420.34</v>
      </c>
    </row>
    <row r="823" spans="1:5" hidden="1">
      <c r="A823" s="1">
        <v>1928</v>
      </c>
      <c r="B823" s="1">
        <v>42</v>
      </c>
      <c r="C823" s="1">
        <v>234.05</v>
      </c>
      <c r="D823" s="1">
        <v>284.36</v>
      </c>
      <c r="E823" s="1">
        <v>518.41</v>
      </c>
    </row>
    <row r="824" spans="1:5" hidden="1">
      <c r="A824" s="1">
        <v>1928</v>
      </c>
      <c r="B824" s="1">
        <v>43</v>
      </c>
      <c r="C824" s="1">
        <v>230.05</v>
      </c>
      <c r="D824" s="1">
        <v>254.32</v>
      </c>
      <c r="E824" s="1">
        <v>484.37</v>
      </c>
    </row>
    <row r="825" spans="1:5" hidden="1">
      <c r="A825" s="1">
        <v>1928</v>
      </c>
      <c r="B825" s="1">
        <v>44</v>
      </c>
      <c r="C825" s="1">
        <v>211.05</v>
      </c>
      <c r="D825" s="1">
        <v>296.37</v>
      </c>
      <c r="E825" s="1">
        <v>507.42</v>
      </c>
    </row>
    <row r="826" spans="1:5" hidden="1">
      <c r="A826" s="1">
        <v>1928</v>
      </c>
      <c r="B826" s="1">
        <v>45</v>
      </c>
      <c r="C826" s="1">
        <v>248.05</v>
      </c>
      <c r="D826" s="1">
        <v>331.42</v>
      </c>
      <c r="E826" s="1">
        <v>579.47</v>
      </c>
    </row>
    <row r="827" spans="1:5" hidden="1">
      <c r="A827" s="1">
        <v>1928</v>
      </c>
      <c r="B827" s="1">
        <v>46</v>
      </c>
      <c r="C827" s="1">
        <v>229.05</v>
      </c>
      <c r="D827" s="1">
        <v>299.37</v>
      </c>
      <c r="E827" s="1">
        <v>528.41999999999996</v>
      </c>
    </row>
    <row r="828" spans="1:5" hidden="1">
      <c r="A828" s="1">
        <v>1928</v>
      </c>
      <c r="B828" s="1">
        <v>47</v>
      </c>
      <c r="C828" s="1">
        <v>225.05</v>
      </c>
      <c r="D828" s="1">
        <v>315.39999999999998</v>
      </c>
      <c r="E828" s="1">
        <v>540.45000000000005</v>
      </c>
    </row>
    <row r="829" spans="1:5" hidden="1">
      <c r="A829" s="1">
        <v>1928</v>
      </c>
      <c r="B829" s="1">
        <v>48</v>
      </c>
      <c r="C829" s="1">
        <v>264.06</v>
      </c>
      <c r="D829" s="1">
        <v>368.47</v>
      </c>
      <c r="E829" s="1">
        <v>632.53</v>
      </c>
    </row>
    <row r="830" spans="1:5" hidden="1">
      <c r="A830" s="1">
        <v>1928</v>
      </c>
      <c r="B830" s="1">
        <v>49</v>
      </c>
      <c r="C830" s="1">
        <v>224.05</v>
      </c>
      <c r="D830" s="1">
        <v>346.44</v>
      </c>
      <c r="E830" s="1">
        <v>570.49</v>
      </c>
    </row>
    <row r="831" spans="1:5" hidden="1">
      <c r="A831" s="1">
        <v>1928</v>
      </c>
      <c r="B831" s="1">
        <v>50</v>
      </c>
      <c r="C831" s="1">
        <v>237.05</v>
      </c>
      <c r="D831" s="1">
        <v>406.51</v>
      </c>
      <c r="E831" s="1">
        <v>643.55999999999995</v>
      </c>
    </row>
    <row r="832" spans="1:5" hidden="1">
      <c r="A832" s="1">
        <v>1928</v>
      </c>
      <c r="B832" s="1">
        <v>51</v>
      </c>
      <c r="C832" s="1">
        <v>210.05</v>
      </c>
      <c r="D832" s="1">
        <v>309.39</v>
      </c>
      <c r="E832" s="1">
        <v>519.44000000000005</v>
      </c>
    </row>
    <row r="833" spans="1:5" hidden="1">
      <c r="A833" s="1">
        <v>1928</v>
      </c>
      <c r="B833" s="1">
        <v>52</v>
      </c>
      <c r="C833" s="1">
        <v>274.06</v>
      </c>
      <c r="D833" s="1">
        <v>427.54</v>
      </c>
      <c r="E833" s="1">
        <v>701.6</v>
      </c>
    </row>
    <row r="834" spans="1:5" hidden="1">
      <c r="A834" s="1">
        <v>1928</v>
      </c>
      <c r="B834" s="1">
        <v>53</v>
      </c>
      <c r="C834" s="1">
        <v>265.06</v>
      </c>
      <c r="D834" s="1">
        <v>389.49</v>
      </c>
      <c r="E834" s="1">
        <v>654.54999999999995</v>
      </c>
    </row>
    <row r="835" spans="1:5" hidden="1">
      <c r="A835" s="1">
        <v>1928</v>
      </c>
      <c r="B835" s="1">
        <v>54</v>
      </c>
      <c r="C835" s="1">
        <v>251.05</v>
      </c>
      <c r="D835" s="1">
        <v>438.56</v>
      </c>
      <c r="E835" s="1">
        <v>689.61</v>
      </c>
    </row>
    <row r="836" spans="1:5" hidden="1">
      <c r="A836" s="1">
        <v>1928</v>
      </c>
      <c r="B836" s="1">
        <v>55</v>
      </c>
      <c r="C836" s="1">
        <v>238.06</v>
      </c>
      <c r="D836" s="1">
        <v>380.48</v>
      </c>
      <c r="E836" s="1">
        <v>618.54</v>
      </c>
    </row>
    <row r="837" spans="1:5" hidden="1">
      <c r="A837" s="1">
        <v>1928</v>
      </c>
      <c r="B837" s="1">
        <v>56</v>
      </c>
      <c r="C837" s="1">
        <v>287.07</v>
      </c>
      <c r="D837" s="1">
        <v>433.55</v>
      </c>
      <c r="E837" s="1">
        <v>720.62</v>
      </c>
    </row>
    <row r="838" spans="1:5" hidden="1">
      <c r="A838" s="1">
        <v>1928</v>
      </c>
      <c r="B838" s="1">
        <v>57</v>
      </c>
      <c r="C838" s="1">
        <v>269.06</v>
      </c>
      <c r="D838" s="1">
        <v>426.54</v>
      </c>
      <c r="E838" s="1">
        <v>695.6</v>
      </c>
    </row>
    <row r="839" spans="1:5" hidden="1">
      <c r="A839" s="1">
        <v>1928</v>
      </c>
      <c r="B839" s="1">
        <v>58</v>
      </c>
      <c r="C839" s="1">
        <v>344.08</v>
      </c>
      <c r="D839" s="1">
        <v>535.67999999999995</v>
      </c>
      <c r="E839" s="1">
        <v>879.76</v>
      </c>
    </row>
    <row r="840" spans="1:5" hidden="1">
      <c r="A840" s="1">
        <v>1928</v>
      </c>
      <c r="B840" s="1">
        <v>59</v>
      </c>
      <c r="C840" s="1">
        <v>352.09</v>
      </c>
      <c r="D840" s="1">
        <v>518.65</v>
      </c>
      <c r="E840" s="1">
        <v>870.74</v>
      </c>
    </row>
    <row r="841" spans="1:5" hidden="1">
      <c r="A841" s="1">
        <v>1928</v>
      </c>
      <c r="B841" s="1">
        <v>60</v>
      </c>
      <c r="C841" s="1">
        <v>377.08</v>
      </c>
      <c r="D841" s="1">
        <v>625.79</v>
      </c>
      <c r="E841" s="1">
        <v>1002.87</v>
      </c>
    </row>
    <row r="842" spans="1:5" hidden="1">
      <c r="A842" s="1">
        <v>1928</v>
      </c>
      <c r="B842" s="1">
        <v>61</v>
      </c>
      <c r="C842" s="1">
        <v>326.07</v>
      </c>
      <c r="D842" s="1">
        <v>451.57</v>
      </c>
      <c r="E842" s="1">
        <v>777.64</v>
      </c>
    </row>
    <row r="843" spans="1:5" hidden="1">
      <c r="A843" s="1">
        <v>1928</v>
      </c>
      <c r="B843" s="1">
        <v>62</v>
      </c>
      <c r="C843" s="1">
        <v>392.09</v>
      </c>
      <c r="D843" s="1">
        <v>557.71</v>
      </c>
      <c r="E843" s="1">
        <v>949.8</v>
      </c>
    </row>
    <row r="844" spans="1:5" hidden="1">
      <c r="A844" s="1">
        <v>1928</v>
      </c>
      <c r="B844" s="1">
        <v>63</v>
      </c>
      <c r="C844" s="1">
        <v>430.1</v>
      </c>
      <c r="D844" s="1">
        <v>651.82000000000005</v>
      </c>
      <c r="E844" s="1">
        <v>1081.92</v>
      </c>
    </row>
    <row r="845" spans="1:5" hidden="1">
      <c r="A845" s="1">
        <v>1928</v>
      </c>
      <c r="B845" s="1">
        <v>64</v>
      </c>
      <c r="C845" s="1">
        <v>449.11</v>
      </c>
      <c r="D845" s="1">
        <v>657.84</v>
      </c>
      <c r="E845" s="1">
        <v>1106.95</v>
      </c>
    </row>
    <row r="846" spans="1:5" hidden="1">
      <c r="A846" s="1">
        <v>1928</v>
      </c>
      <c r="B846" s="1">
        <v>65</v>
      </c>
      <c r="C846" s="1">
        <v>488.11</v>
      </c>
      <c r="D846" s="1">
        <v>778.99</v>
      </c>
      <c r="E846" s="1">
        <v>1267.0999999999999</v>
      </c>
    </row>
    <row r="847" spans="1:5" hidden="1">
      <c r="A847" s="1">
        <v>1928</v>
      </c>
      <c r="B847" s="1">
        <v>66</v>
      </c>
      <c r="C847" s="1">
        <v>402.09</v>
      </c>
      <c r="D847" s="1">
        <v>616.78</v>
      </c>
      <c r="E847" s="1">
        <v>1018.87</v>
      </c>
    </row>
    <row r="848" spans="1:5" hidden="1">
      <c r="A848" s="1">
        <v>1928</v>
      </c>
      <c r="B848" s="1">
        <v>67</v>
      </c>
      <c r="C848" s="1">
        <v>490.11</v>
      </c>
      <c r="D848" s="1">
        <v>691.88</v>
      </c>
      <c r="E848" s="1">
        <v>1181.99</v>
      </c>
    </row>
    <row r="849" spans="1:5" hidden="1">
      <c r="A849" s="1">
        <v>1928</v>
      </c>
      <c r="B849" s="1">
        <v>68</v>
      </c>
      <c r="C849" s="1">
        <v>532.13</v>
      </c>
      <c r="D849" s="1">
        <v>749.95</v>
      </c>
      <c r="E849" s="1">
        <v>1282.08</v>
      </c>
    </row>
    <row r="850" spans="1:5" hidden="1">
      <c r="A850" s="1">
        <v>1928</v>
      </c>
      <c r="B850" s="1">
        <v>69</v>
      </c>
      <c r="C850" s="1">
        <v>461.1</v>
      </c>
      <c r="D850" s="1">
        <v>652.82000000000005</v>
      </c>
      <c r="E850" s="1">
        <v>1113.92</v>
      </c>
    </row>
    <row r="851" spans="1:5" hidden="1">
      <c r="A851" s="1">
        <v>1928</v>
      </c>
      <c r="B851" s="1">
        <v>70</v>
      </c>
      <c r="C851" s="1">
        <v>497.12</v>
      </c>
      <c r="D851" s="1">
        <v>729.93</v>
      </c>
      <c r="E851" s="1">
        <v>1227.05</v>
      </c>
    </row>
    <row r="852" spans="1:5" hidden="1">
      <c r="A852" s="1">
        <v>1928</v>
      </c>
      <c r="B852" s="1">
        <v>71</v>
      </c>
      <c r="C852" s="1">
        <v>396.09</v>
      </c>
      <c r="D852" s="1">
        <v>614.78</v>
      </c>
      <c r="E852" s="1">
        <v>1010.87</v>
      </c>
    </row>
    <row r="853" spans="1:5" hidden="1">
      <c r="A853" s="1">
        <v>1928</v>
      </c>
      <c r="B853" s="1">
        <v>72</v>
      </c>
      <c r="C853" s="1">
        <v>484.11</v>
      </c>
      <c r="D853" s="1">
        <v>706.9</v>
      </c>
      <c r="E853" s="1">
        <v>1191.01</v>
      </c>
    </row>
    <row r="854" spans="1:5" hidden="1">
      <c r="A854" s="1">
        <v>1928</v>
      </c>
      <c r="B854" s="1">
        <v>73</v>
      </c>
      <c r="C854" s="1">
        <v>517.12</v>
      </c>
      <c r="D854" s="1">
        <v>669.85</v>
      </c>
      <c r="E854" s="1">
        <v>1186.97</v>
      </c>
    </row>
    <row r="855" spans="1:5" hidden="1">
      <c r="A855" s="1">
        <v>1928</v>
      </c>
      <c r="B855" s="1">
        <v>74</v>
      </c>
      <c r="C855" s="1">
        <v>458.11</v>
      </c>
      <c r="D855" s="1">
        <v>616.78</v>
      </c>
      <c r="E855" s="1">
        <v>1074.8900000000001</v>
      </c>
    </row>
    <row r="856" spans="1:5" hidden="1">
      <c r="A856" s="1">
        <v>1928</v>
      </c>
      <c r="B856" s="1">
        <v>75</v>
      </c>
      <c r="C856" s="1">
        <v>461.1</v>
      </c>
      <c r="D856" s="1">
        <v>587.74</v>
      </c>
      <c r="E856" s="1">
        <v>1048.8399999999999</v>
      </c>
    </row>
    <row r="857" spans="1:5" hidden="1">
      <c r="A857" s="1">
        <v>1928</v>
      </c>
      <c r="B857" s="1">
        <v>76</v>
      </c>
      <c r="C857" s="1">
        <v>410.09</v>
      </c>
      <c r="D857" s="1">
        <v>567.72</v>
      </c>
      <c r="E857" s="1">
        <v>977.81</v>
      </c>
    </row>
    <row r="858" spans="1:5" hidden="1">
      <c r="A858" s="1">
        <v>1928</v>
      </c>
      <c r="B858" s="1">
        <v>77</v>
      </c>
      <c r="C858" s="1">
        <v>375.09</v>
      </c>
      <c r="D858" s="1">
        <v>451.57</v>
      </c>
      <c r="E858" s="1">
        <v>826.66</v>
      </c>
    </row>
    <row r="859" spans="1:5" hidden="1">
      <c r="A859" s="1">
        <v>1928</v>
      </c>
      <c r="B859" s="1">
        <v>78</v>
      </c>
      <c r="C859" s="1">
        <v>469.1</v>
      </c>
      <c r="D859" s="1">
        <v>471.6</v>
      </c>
      <c r="E859" s="1">
        <v>940.7</v>
      </c>
    </row>
    <row r="860" spans="1:5" hidden="1">
      <c r="A860" s="1">
        <v>1928</v>
      </c>
      <c r="B860" s="1">
        <v>79</v>
      </c>
      <c r="C860" s="1">
        <v>371.09</v>
      </c>
      <c r="D860" s="1">
        <v>430.55</v>
      </c>
      <c r="E860" s="1">
        <v>801.64</v>
      </c>
    </row>
    <row r="861" spans="1:5" hidden="1">
      <c r="A861" s="1">
        <v>1928</v>
      </c>
      <c r="B861" s="1">
        <v>80</v>
      </c>
      <c r="C861" s="1">
        <v>373.09</v>
      </c>
      <c r="D861" s="1">
        <v>398.51</v>
      </c>
      <c r="E861" s="1">
        <v>771.6</v>
      </c>
    </row>
    <row r="862" spans="1:5" hidden="1">
      <c r="A862" s="1">
        <v>1928</v>
      </c>
      <c r="B862" s="1">
        <v>81</v>
      </c>
      <c r="C862" s="1">
        <v>318.07</v>
      </c>
      <c r="D862" s="1">
        <v>319.39999999999998</v>
      </c>
      <c r="E862" s="1">
        <v>637.47</v>
      </c>
    </row>
    <row r="863" spans="1:5" hidden="1">
      <c r="A863" s="1">
        <v>1928</v>
      </c>
      <c r="B863" s="1">
        <v>82</v>
      </c>
      <c r="C863" s="1">
        <v>343.08</v>
      </c>
      <c r="D863" s="1">
        <v>326.41000000000003</v>
      </c>
      <c r="E863" s="1">
        <v>669.49</v>
      </c>
    </row>
    <row r="864" spans="1:5" hidden="1">
      <c r="A864" s="1">
        <v>1928</v>
      </c>
      <c r="B864" s="1">
        <v>83</v>
      </c>
      <c r="C864" s="1">
        <v>350.08</v>
      </c>
      <c r="D864" s="1">
        <v>315.39999999999998</v>
      </c>
      <c r="E864" s="1">
        <v>665.48</v>
      </c>
    </row>
    <row r="865" spans="1:5" hidden="1">
      <c r="A865" s="1">
        <v>1928</v>
      </c>
      <c r="B865" s="1">
        <v>84</v>
      </c>
      <c r="C865" s="1">
        <v>307.07</v>
      </c>
      <c r="D865" s="1">
        <v>329.41</v>
      </c>
      <c r="E865" s="1">
        <v>636.48</v>
      </c>
    </row>
    <row r="866" spans="1:5" hidden="1">
      <c r="A866" s="1">
        <v>1928</v>
      </c>
      <c r="B866" s="1">
        <v>85</v>
      </c>
      <c r="C866" s="1">
        <v>283.06</v>
      </c>
      <c r="D866" s="1">
        <v>239.3</v>
      </c>
      <c r="E866" s="1">
        <v>522.36</v>
      </c>
    </row>
    <row r="867" spans="1:5" hidden="1">
      <c r="A867" s="1">
        <v>1928</v>
      </c>
      <c r="B867" s="1">
        <v>86</v>
      </c>
      <c r="C867" s="1">
        <v>285.07</v>
      </c>
      <c r="D867" s="1">
        <v>236.3</v>
      </c>
      <c r="E867" s="1">
        <v>521.37</v>
      </c>
    </row>
    <row r="868" spans="1:5" hidden="1">
      <c r="A868" s="1">
        <v>1928</v>
      </c>
      <c r="B868" s="1">
        <v>87</v>
      </c>
      <c r="C868" s="1">
        <v>211.05</v>
      </c>
      <c r="D868" s="1">
        <v>170.21</v>
      </c>
      <c r="E868" s="1">
        <v>381.26</v>
      </c>
    </row>
    <row r="869" spans="1:5" hidden="1">
      <c r="A869" s="1">
        <v>1928</v>
      </c>
      <c r="B869" s="1">
        <v>88</v>
      </c>
      <c r="C869" s="1">
        <v>192.04</v>
      </c>
      <c r="D869" s="1">
        <v>154.19999999999999</v>
      </c>
      <c r="E869" s="1">
        <v>346.24</v>
      </c>
    </row>
    <row r="870" spans="1:5" hidden="1">
      <c r="A870" s="1">
        <v>1928</v>
      </c>
      <c r="B870" s="1">
        <v>89</v>
      </c>
      <c r="C870" s="1">
        <v>142.03</v>
      </c>
      <c r="D870" s="1">
        <v>111.14</v>
      </c>
      <c r="E870" s="1">
        <v>253.17</v>
      </c>
    </row>
    <row r="871" spans="1:5" hidden="1">
      <c r="A871" s="1">
        <v>1928</v>
      </c>
      <c r="B871" s="1">
        <v>90</v>
      </c>
      <c r="C871" s="1">
        <v>137.04</v>
      </c>
      <c r="D871" s="1">
        <v>111.14</v>
      </c>
      <c r="E871" s="1">
        <v>248.18</v>
      </c>
    </row>
    <row r="872" spans="1:5" hidden="1">
      <c r="A872" s="1">
        <v>1928</v>
      </c>
      <c r="B872" s="1">
        <v>91</v>
      </c>
      <c r="C872" s="1">
        <v>90.02</v>
      </c>
      <c r="D872" s="1">
        <v>80.11</v>
      </c>
      <c r="E872" s="1">
        <v>170.13</v>
      </c>
    </row>
    <row r="873" spans="1:5" hidden="1">
      <c r="A873" s="1">
        <v>1928</v>
      </c>
      <c r="B873" s="1">
        <v>92</v>
      </c>
      <c r="C873" s="1">
        <v>85.02</v>
      </c>
      <c r="D873" s="1">
        <v>58.07</v>
      </c>
      <c r="E873" s="1">
        <v>143.09</v>
      </c>
    </row>
    <row r="874" spans="1:5" hidden="1">
      <c r="A874" s="1">
        <v>1928</v>
      </c>
      <c r="B874" s="1">
        <v>93</v>
      </c>
      <c r="C874" s="1">
        <v>80.02</v>
      </c>
      <c r="D874" s="1">
        <v>43.05</v>
      </c>
      <c r="E874" s="1">
        <v>123.07</v>
      </c>
    </row>
    <row r="875" spans="1:5" hidden="1">
      <c r="A875" s="1">
        <v>1928</v>
      </c>
      <c r="B875" s="1">
        <v>94</v>
      </c>
      <c r="C875" s="1">
        <v>51.01</v>
      </c>
      <c r="D875" s="1">
        <v>41.05</v>
      </c>
      <c r="E875" s="1">
        <v>92.06</v>
      </c>
    </row>
    <row r="876" spans="1:5" hidden="1">
      <c r="A876" s="1">
        <v>1928</v>
      </c>
      <c r="B876" s="1">
        <v>95</v>
      </c>
      <c r="C876" s="1">
        <v>45.01</v>
      </c>
      <c r="D876" s="1">
        <v>26.03</v>
      </c>
      <c r="E876" s="1">
        <v>71.040000000000006</v>
      </c>
    </row>
    <row r="877" spans="1:5" hidden="1">
      <c r="A877" s="1">
        <v>1928</v>
      </c>
      <c r="B877" s="1">
        <v>96</v>
      </c>
      <c r="C877" s="1">
        <v>30</v>
      </c>
      <c r="D877" s="1">
        <v>12.01</v>
      </c>
      <c r="E877" s="1">
        <v>42.01</v>
      </c>
    </row>
    <row r="878" spans="1:5" hidden="1">
      <c r="A878" s="1">
        <v>1928</v>
      </c>
      <c r="B878" s="1">
        <v>97</v>
      </c>
      <c r="C878" s="1">
        <v>27</v>
      </c>
      <c r="D878" s="1">
        <v>12.01</v>
      </c>
      <c r="E878" s="1">
        <v>39.01</v>
      </c>
    </row>
    <row r="879" spans="1:5" hidden="1">
      <c r="A879" s="1">
        <v>1928</v>
      </c>
      <c r="B879" s="1">
        <v>98</v>
      </c>
      <c r="C879" s="1">
        <v>24</v>
      </c>
      <c r="D879" s="1">
        <v>9.01</v>
      </c>
      <c r="E879" s="1">
        <v>33.01</v>
      </c>
    </row>
    <row r="880" spans="1:5" hidden="1">
      <c r="A880" s="1">
        <v>1928</v>
      </c>
      <c r="B880" s="1">
        <v>99</v>
      </c>
      <c r="C880" s="1">
        <v>7.01</v>
      </c>
      <c r="D880" s="1">
        <v>9.01</v>
      </c>
      <c r="E880" s="1">
        <v>16.02</v>
      </c>
    </row>
    <row r="881" spans="1:5" hidden="1">
      <c r="A881" s="1">
        <v>1928</v>
      </c>
      <c r="B881" s="1">
        <v>100</v>
      </c>
      <c r="C881" s="1">
        <v>3</v>
      </c>
      <c r="D881" s="1">
        <v>6.01</v>
      </c>
      <c r="E881" s="1">
        <v>9.01</v>
      </c>
    </row>
    <row r="882" spans="1:5" hidden="1">
      <c r="A882" s="1">
        <v>1928</v>
      </c>
      <c r="B882" s="1">
        <v>101</v>
      </c>
      <c r="C882" s="1">
        <v>1</v>
      </c>
      <c r="D882" s="1">
        <v>4</v>
      </c>
      <c r="E882" s="1">
        <v>5</v>
      </c>
    </row>
    <row r="883" spans="1:5" hidden="1">
      <c r="A883" s="1">
        <v>1928</v>
      </c>
      <c r="B883" s="1">
        <v>102</v>
      </c>
      <c r="C883" s="1">
        <v>0</v>
      </c>
      <c r="D883" s="1">
        <v>3</v>
      </c>
      <c r="E883" s="1">
        <v>3</v>
      </c>
    </row>
    <row r="884" spans="1:5" hidden="1">
      <c r="A884" s="1">
        <v>1928</v>
      </c>
      <c r="B884" s="1">
        <v>103</v>
      </c>
      <c r="C884" s="1">
        <v>2</v>
      </c>
      <c r="D884" s="1">
        <v>0</v>
      </c>
      <c r="E884" s="1">
        <v>2</v>
      </c>
    </row>
    <row r="885" spans="1:5" hidden="1">
      <c r="A885" s="1">
        <v>1928</v>
      </c>
      <c r="B885" s="1">
        <v>104</v>
      </c>
      <c r="C885" s="1">
        <v>3</v>
      </c>
      <c r="D885" s="1">
        <v>1</v>
      </c>
      <c r="E885" s="1">
        <v>4</v>
      </c>
    </row>
    <row r="886" spans="1:5" hidden="1">
      <c r="A886" s="1">
        <v>1928</v>
      </c>
      <c r="B886" s="1">
        <v>105</v>
      </c>
      <c r="C886" s="1">
        <v>1</v>
      </c>
      <c r="D886" s="1">
        <v>1</v>
      </c>
      <c r="E886" s="1">
        <v>2</v>
      </c>
    </row>
    <row r="887" spans="1:5" hidden="1">
      <c r="A887" s="1">
        <v>1928</v>
      </c>
      <c r="B887" s="1">
        <v>106</v>
      </c>
      <c r="C887" s="1">
        <v>0</v>
      </c>
      <c r="D887" s="1">
        <v>1</v>
      </c>
      <c r="E887" s="1">
        <v>1</v>
      </c>
    </row>
    <row r="888" spans="1:5" hidden="1">
      <c r="A888" s="1">
        <v>1928</v>
      </c>
      <c r="B888" s="1">
        <v>107</v>
      </c>
      <c r="C888" s="1">
        <v>0</v>
      </c>
      <c r="D888" s="1">
        <v>0</v>
      </c>
      <c r="E888" s="1">
        <v>0</v>
      </c>
    </row>
    <row r="889" spans="1:5" hidden="1">
      <c r="A889" s="1">
        <v>1928</v>
      </c>
      <c r="B889" s="1">
        <v>108</v>
      </c>
      <c r="C889" s="1">
        <v>0</v>
      </c>
      <c r="D889" s="1">
        <v>2</v>
      </c>
      <c r="E889" s="1">
        <v>2</v>
      </c>
    </row>
    <row r="890" spans="1:5" hidden="1">
      <c r="A890" s="1">
        <v>1928</v>
      </c>
      <c r="B890" s="1">
        <v>109</v>
      </c>
      <c r="C890" s="1">
        <v>0</v>
      </c>
      <c r="D890" s="1">
        <v>0</v>
      </c>
      <c r="E890" s="1">
        <v>0</v>
      </c>
    </row>
    <row r="891" spans="1:5" hidden="1">
      <c r="A891" s="1">
        <v>1928</v>
      </c>
      <c r="B891" s="1" t="s">
        <v>121</v>
      </c>
      <c r="C891" s="1">
        <v>0</v>
      </c>
      <c r="D891" s="1">
        <v>0</v>
      </c>
      <c r="E891" s="1">
        <v>0</v>
      </c>
    </row>
    <row r="892" spans="1:5" hidden="1">
      <c r="A892" s="1">
        <v>1929</v>
      </c>
      <c r="B892" s="1">
        <v>0</v>
      </c>
      <c r="C892" s="1">
        <v>2743.31</v>
      </c>
      <c r="D892" s="1">
        <v>3876.8</v>
      </c>
      <c r="E892" s="1">
        <v>6620.11</v>
      </c>
    </row>
    <row r="893" spans="1:5" hidden="1">
      <c r="A893" s="1">
        <v>1929</v>
      </c>
      <c r="B893" s="1">
        <v>1</v>
      </c>
      <c r="C893" s="1">
        <v>536.05999999999995</v>
      </c>
      <c r="D893" s="1">
        <v>661.65</v>
      </c>
      <c r="E893" s="1">
        <v>1197.71</v>
      </c>
    </row>
    <row r="894" spans="1:5" hidden="1">
      <c r="A894" s="1">
        <v>1929</v>
      </c>
      <c r="B894" s="1">
        <v>2</v>
      </c>
      <c r="C894" s="1">
        <v>261.02999999999997</v>
      </c>
      <c r="D894" s="1">
        <v>309.3</v>
      </c>
      <c r="E894" s="1">
        <v>570.33000000000004</v>
      </c>
    </row>
    <row r="895" spans="1:5" hidden="1">
      <c r="A895" s="1">
        <v>1929</v>
      </c>
      <c r="B895" s="1">
        <v>3</v>
      </c>
      <c r="C895" s="1">
        <v>204.02</v>
      </c>
      <c r="D895" s="1">
        <v>225.22</v>
      </c>
      <c r="E895" s="1">
        <v>429.24</v>
      </c>
    </row>
    <row r="896" spans="1:5" hidden="1">
      <c r="A896" s="1">
        <v>1929</v>
      </c>
      <c r="B896" s="1">
        <v>4</v>
      </c>
      <c r="C896" s="1">
        <v>131.02000000000001</v>
      </c>
      <c r="D896" s="1">
        <v>168.17</v>
      </c>
      <c r="E896" s="1">
        <v>299.19</v>
      </c>
    </row>
    <row r="897" spans="1:5" hidden="1">
      <c r="A897" s="1">
        <v>1929</v>
      </c>
      <c r="B897" s="1">
        <v>5</v>
      </c>
      <c r="C897" s="1">
        <v>101.95</v>
      </c>
      <c r="D897" s="1">
        <v>136.32</v>
      </c>
      <c r="E897" s="1">
        <v>238.27</v>
      </c>
    </row>
    <row r="898" spans="1:5" hidden="1">
      <c r="A898" s="1">
        <v>1929</v>
      </c>
      <c r="B898" s="1">
        <v>6</v>
      </c>
      <c r="C898" s="1">
        <v>92.42</v>
      </c>
      <c r="D898" s="1">
        <v>118.66</v>
      </c>
      <c r="E898" s="1">
        <v>211.08</v>
      </c>
    </row>
    <row r="899" spans="1:5" hidden="1">
      <c r="A899" s="1">
        <v>1929</v>
      </c>
      <c r="B899" s="1">
        <v>7</v>
      </c>
      <c r="C899" s="1">
        <v>84.04</v>
      </c>
      <c r="D899" s="1">
        <v>103.66</v>
      </c>
      <c r="E899" s="1">
        <v>187.7</v>
      </c>
    </row>
    <row r="900" spans="1:5" hidden="1">
      <c r="A900" s="1">
        <v>1929</v>
      </c>
      <c r="B900" s="1">
        <v>8</v>
      </c>
      <c r="C900" s="1">
        <v>76.84</v>
      </c>
      <c r="D900" s="1">
        <v>91.3</v>
      </c>
      <c r="E900" s="1">
        <v>168.14</v>
      </c>
    </row>
    <row r="901" spans="1:5" hidden="1">
      <c r="A901" s="1">
        <v>1929</v>
      </c>
      <c r="B901" s="1">
        <v>9</v>
      </c>
      <c r="C901" s="1">
        <v>70.8</v>
      </c>
      <c r="D901" s="1">
        <v>81.58</v>
      </c>
      <c r="E901" s="1">
        <v>152.38</v>
      </c>
    </row>
    <row r="902" spans="1:5" hidden="1">
      <c r="A902" s="1">
        <v>1929</v>
      </c>
      <c r="B902" s="1">
        <v>10</v>
      </c>
      <c r="C902" s="1">
        <v>66.03</v>
      </c>
      <c r="D902" s="1">
        <v>74.94</v>
      </c>
      <c r="E902" s="1">
        <v>140.97</v>
      </c>
    </row>
    <row r="903" spans="1:5" hidden="1">
      <c r="A903" s="1">
        <v>1929</v>
      </c>
      <c r="B903" s="1">
        <v>11</v>
      </c>
      <c r="C903" s="1">
        <v>62.98</v>
      </c>
      <c r="D903" s="1">
        <v>73.09</v>
      </c>
      <c r="E903" s="1">
        <v>136.07</v>
      </c>
    </row>
    <row r="904" spans="1:5" hidden="1">
      <c r="A904" s="1">
        <v>1929</v>
      </c>
      <c r="B904" s="1">
        <v>12</v>
      </c>
      <c r="C904" s="1">
        <v>61.77</v>
      </c>
      <c r="D904" s="1">
        <v>76.459999999999994</v>
      </c>
      <c r="E904" s="1">
        <v>138.22999999999999</v>
      </c>
    </row>
    <row r="905" spans="1:5" hidden="1">
      <c r="A905" s="1">
        <v>1929</v>
      </c>
      <c r="B905" s="1">
        <v>13</v>
      </c>
      <c r="C905" s="1">
        <v>62.39</v>
      </c>
      <c r="D905" s="1">
        <v>85.05</v>
      </c>
      <c r="E905" s="1">
        <v>147.44</v>
      </c>
    </row>
    <row r="906" spans="1:5" hidden="1">
      <c r="A906" s="1">
        <v>1929</v>
      </c>
      <c r="B906" s="1">
        <v>14</v>
      </c>
      <c r="C906" s="1">
        <v>64.849999999999994</v>
      </c>
      <c r="D906" s="1">
        <v>98.86</v>
      </c>
      <c r="E906" s="1">
        <v>163.71</v>
      </c>
    </row>
    <row r="907" spans="1:5" hidden="1">
      <c r="A907" s="1">
        <v>1929</v>
      </c>
      <c r="B907" s="1">
        <v>15</v>
      </c>
      <c r="C907" s="1">
        <v>73.010000000000005</v>
      </c>
      <c r="D907" s="1">
        <v>119.12</v>
      </c>
      <c r="E907" s="1">
        <v>192.13</v>
      </c>
    </row>
    <row r="908" spans="1:5" hidden="1">
      <c r="A908" s="1">
        <v>1929</v>
      </c>
      <c r="B908" s="1">
        <v>16</v>
      </c>
      <c r="C908" s="1">
        <v>90.01</v>
      </c>
      <c r="D908" s="1">
        <v>137.13999999999999</v>
      </c>
      <c r="E908" s="1">
        <v>227.15</v>
      </c>
    </row>
    <row r="909" spans="1:5" hidden="1">
      <c r="A909" s="1">
        <v>1929</v>
      </c>
      <c r="B909" s="1">
        <v>17</v>
      </c>
      <c r="C909" s="1">
        <v>82.01</v>
      </c>
      <c r="D909" s="1">
        <v>117.12</v>
      </c>
      <c r="E909" s="1">
        <v>199.13</v>
      </c>
    </row>
    <row r="910" spans="1:5" hidden="1">
      <c r="A910" s="1">
        <v>1929</v>
      </c>
      <c r="B910" s="1">
        <v>18</v>
      </c>
      <c r="C910" s="1">
        <v>92.01</v>
      </c>
      <c r="D910" s="1">
        <v>122.12</v>
      </c>
      <c r="E910" s="1">
        <v>214.13</v>
      </c>
    </row>
    <row r="911" spans="1:5" hidden="1">
      <c r="A911" s="1">
        <v>1929</v>
      </c>
      <c r="B911" s="1">
        <v>19</v>
      </c>
      <c r="C911" s="1">
        <v>132.02000000000001</v>
      </c>
      <c r="D911" s="1">
        <v>165.16</v>
      </c>
      <c r="E911" s="1">
        <v>297.18</v>
      </c>
    </row>
    <row r="912" spans="1:5" hidden="1">
      <c r="A912" s="1">
        <v>1929</v>
      </c>
      <c r="B912" s="1">
        <v>20</v>
      </c>
      <c r="C912" s="1">
        <v>110.01</v>
      </c>
      <c r="D912" s="1">
        <v>156.16</v>
      </c>
      <c r="E912" s="1">
        <v>266.17</v>
      </c>
    </row>
    <row r="913" spans="1:5" hidden="1">
      <c r="A913" s="1">
        <v>1929</v>
      </c>
      <c r="B913" s="1">
        <v>21</v>
      </c>
      <c r="C913" s="1">
        <v>128.01</v>
      </c>
      <c r="D913" s="1">
        <v>180.18</v>
      </c>
      <c r="E913" s="1">
        <v>308.19</v>
      </c>
    </row>
    <row r="914" spans="1:5" hidden="1">
      <c r="A914" s="1">
        <v>1929</v>
      </c>
      <c r="B914" s="1">
        <v>22</v>
      </c>
      <c r="C914" s="1">
        <v>114.01</v>
      </c>
      <c r="D914" s="1">
        <v>148.15</v>
      </c>
      <c r="E914" s="1">
        <v>262.16000000000003</v>
      </c>
    </row>
    <row r="915" spans="1:5" hidden="1">
      <c r="A915" s="1">
        <v>1929</v>
      </c>
      <c r="B915" s="1">
        <v>23</v>
      </c>
      <c r="C915" s="1">
        <v>140.02000000000001</v>
      </c>
      <c r="D915" s="1">
        <v>157.16</v>
      </c>
      <c r="E915" s="1">
        <v>297.18</v>
      </c>
    </row>
    <row r="916" spans="1:5" hidden="1">
      <c r="A916" s="1">
        <v>1929</v>
      </c>
      <c r="B916" s="1">
        <v>24</v>
      </c>
      <c r="C916" s="1">
        <v>165.02</v>
      </c>
      <c r="D916" s="1">
        <v>185.18</v>
      </c>
      <c r="E916" s="1">
        <v>350.2</v>
      </c>
    </row>
    <row r="917" spans="1:5" hidden="1">
      <c r="A917" s="1">
        <v>1929</v>
      </c>
      <c r="B917" s="1">
        <v>25</v>
      </c>
      <c r="C917" s="1">
        <v>152.01</v>
      </c>
      <c r="D917" s="1">
        <v>166.17</v>
      </c>
      <c r="E917" s="1">
        <v>318.18</v>
      </c>
    </row>
    <row r="918" spans="1:5" hidden="1">
      <c r="A918" s="1">
        <v>1929</v>
      </c>
      <c r="B918" s="1">
        <v>26</v>
      </c>
      <c r="C918" s="1">
        <v>140.02000000000001</v>
      </c>
      <c r="D918" s="1">
        <v>152.15</v>
      </c>
      <c r="E918" s="1">
        <v>292.17</v>
      </c>
    </row>
    <row r="919" spans="1:5" hidden="1">
      <c r="A919" s="1">
        <v>1929</v>
      </c>
      <c r="B919" s="1">
        <v>27</v>
      </c>
      <c r="C919" s="1">
        <v>153.02000000000001</v>
      </c>
      <c r="D919" s="1">
        <v>149.15</v>
      </c>
      <c r="E919" s="1">
        <v>302.17</v>
      </c>
    </row>
    <row r="920" spans="1:5" hidden="1">
      <c r="A920" s="1">
        <v>1929</v>
      </c>
      <c r="B920" s="1">
        <v>28</v>
      </c>
      <c r="C920" s="1">
        <v>155.01</v>
      </c>
      <c r="D920" s="1">
        <v>215.22</v>
      </c>
      <c r="E920" s="1">
        <v>370.23</v>
      </c>
    </row>
    <row r="921" spans="1:5" hidden="1">
      <c r="A921" s="1">
        <v>1929</v>
      </c>
      <c r="B921" s="1">
        <v>29</v>
      </c>
      <c r="C921" s="1">
        <v>176.02</v>
      </c>
      <c r="D921" s="1">
        <v>190.19</v>
      </c>
      <c r="E921" s="1">
        <v>366.21</v>
      </c>
    </row>
    <row r="922" spans="1:5" hidden="1">
      <c r="A922" s="1">
        <v>1929</v>
      </c>
      <c r="B922" s="1">
        <v>30</v>
      </c>
      <c r="C922" s="1">
        <v>173.02</v>
      </c>
      <c r="D922" s="1">
        <v>172.17</v>
      </c>
      <c r="E922" s="1">
        <v>345.19</v>
      </c>
    </row>
    <row r="923" spans="1:5" hidden="1">
      <c r="A923" s="1">
        <v>1929</v>
      </c>
      <c r="B923" s="1">
        <v>31</v>
      </c>
      <c r="C923" s="1">
        <v>137.02000000000001</v>
      </c>
      <c r="D923" s="1">
        <v>180.18</v>
      </c>
      <c r="E923" s="1">
        <v>317.2</v>
      </c>
    </row>
    <row r="924" spans="1:5" hidden="1">
      <c r="A924" s="1">
        <v>1929</v>
      </c>
      <c r="B924" s="1">
        <v>32</v>
      </c>
      <c r="C924" s="1">
        <v>162.02000000000001</v>
      </c>
      <c r="D924" s="1">
        <v>185.18</v>
      </c>
      <c r="E924" s="1">
        <v>347.2</v>
      </c>
    </row>
    <row r="925" spans="1:5" hidden="1">
      <c r="A925" s="1">
        <v>1929</v>
      </c>
      <c r="B925" s="1">
        <v>33</v>
      </c>
      <c r="C925" s="1">
        <v>180.02</v>
      </c>
      <c r="D925" s="1">
        <v>183.18</v>
      </c>
      <c r="E925" s="1">
        <v>363.2</v>
      </c>
    </row>
    <row r="926" spans="1:5" hidden="1">
      <c r="A926" s="1">
        <v>1929</v>
      </c>
      <c r="B926" s="1">
        <v>34</v>
      </c>
      <c r="C926" s="1">
        <v>186.02</v>
      </c>
      <c r="D926" s="1">
        <v>201.2</v>
      </c>
      <c r="E926" s="1">
        <v>387.22</v>
      </c>
    </row>
    <row r="927" spans="1:5" hidden="1">
      <c r="A927" s="1">
        <v>1929</v>
      </c>
      <c r="B927" s="1">
        <v>35</v>
      </c>
      <c r="C927" s="1">
        <v>203.02</v>
      </c>
      <c r="D927" s="1">
        <v>214.21</v>
      </c>
      <c r="E927" s="1">
        <v>417.23</v>
      </c>
    </row>
    <row r="928" spans="1:5" hidden="1">
      <c r="A928" s="1">
        <v>1929</v>
      </c>
      <c r="B928" s="1">
        <v>36</v>
      </c>
      <c r="C928" s="1">
        <v>212.02</v>
      </c>
      <c r="D928" s="1">
        <v>203.2</v>
      </c>
      <c r="E928" s="1">
        <v>415.22</v>
      </c>
    </row>
    <row r="929" spans="1:5" hidden="1">
      <c r="A929" s="1">
        <v>1929</v>
      </c>
      <c r="B929" s="1">
        <v>37</v>
      </c>
      <c r="C929" s="1">
        <v>189.02</v>
      </c>
      <c r="D929" s="1">
        <v>213.21</v>
      </c>
      <c r="E929" s="1">
        <v>402.23</v>
      </c>
    </row>
    <row r="930" spans="1:5" hidden="1">
      <c r="A930" s="1">
        <v>1929</v>
      </c>
      <c r="B930" s="1">
        <v>38</v>
      </c>
      <c r="C930" s="1">
        <v>215.02</v>
      </c>
      <c r="D930" s="1">
        <v>275.27</v>
      </c>
      <c r="E930" s="1">
        <v>490.29</v>
      </c>
    </row>
    <row r="931" spans="1:5" hidden="1">
      <c r="A931" s="1">
        <v>1929</v>
      </c>
      <c r="B931" s="1">
        <v>39</v>
      </c>
      <c r="C931" s="1">
        <v>203.02</v>
      </c>
      <c r="D931" s="1">
        <v>234.23</v>
      </c>
      <c r="E931" s="1">
        <v>437.25</v>
      </c>
    </row>
    <row r="932" spans="1:5" hidden="1">
      <c r="A932" s="1">
        <v>1929</v>
      </c>
      <c r="B932" s="1">
        <v>40</v>
      </c>
      <c r="C932" s="1">
        <v>212.02</v>
      </c>
      <c r="D932" s="1">
        <v>281.27999999999997</v>
      </c>
      <c r="E932" s="1">
        <v>493.3</v>
      </c>
    </row>
    <row r="933" spans="1:5" hidden="1">
      <c r="A933" s="1">
        <v>1929</v>
      </c>
      <c r="B933" s="1">
        <v>41</v>
      </c>
      <c r="C933" s="1">
        <v>168.02</v>
      </c>
      <c r="D933" s="1">
        <v>238.23</v>
      </c>
      <c r="E933" s="1">
        <v>406.25</v>
      </c>
    </row>
    <row r="934" spans="1:5" hidden="1">
      <c r="A934" s="1">
        <v>1929</v>
      </c>
      <c r="B934" s="1">
        <v>42</v>
      </c>
      <c r="C934" s="1">
        <v>250.03</v>
      </c>
      <c r="D934" s="1">
        <v>283.27999999999997</v>
      </c>
      <c r="E934" s="1">
        <v>533.30999999999995</v>
      </c>
    </row>
    <row r="935" spans="1:5" hidden="1">
      <c r="A935" s="1">
        <v>1929</v>
      </c>
      <c r="B935" s="1">
        <v>43</v>
      </c>
      <c r="C935" s="1">
        <v>210.03</v>
      </c>
      <c r="D935" s="1">
        <v>287.27999999999997</v>
      </c>
      <c r="E935" s="1">
        <v>497.31</v>
      </c>
    </row>
    <row r="936" spans="1:5" hidden="1">
      <c r="A936" s="1">
        <v>1929</v>
      </c>
      <c r="B936" s="1">
        <v>44</v>
      </c>
      <c r="C936" s="1">
        <v>217.02</v>
      </c>
      <c r="D936" s="1">
        <v>284.27999999999997</v>
      </c>
      <c r="E936" s="1">
        <v>501.3</v>
      </c>
    </row>
    <row r="937" spans="1:5" hidden="1">
      <c r="A937" s="1">
        <v>1929</v>
      </c>
      <c r="B937" s="1">
        <v>45</v>
      </c>
      <c r="C937" s="1">
        <v>229.03</v>
      </c>
      <c r="D937" s="1">
        <v>324.31</v>
      </c>
      <c r="E937" s="1">
        <v>553.34</v>
      </c>
    </row>
    <row r="938" spans="1:5" hidden="1">
      <c r="A938" s="1">
        <v>1929</v>
      </c>
      <c r="B938" s="1">
        <v>46</v>
      </c>
      <c r="C938" s="1">
        <v>201.03</v>
      </c>
      <c r="D938" s="1">
        <v>283.27999999999997</v>
      </c>
      <c r="E938" s="1">
        <v>484.31</v>
      </c>
    </row>
    <row r="939" spans="1:5" hidden="1">
      <c r="A939" s="1">
        <v>1929</v>
      </c>
      <c r="B939" s="1">
        <v>47</v>
      </c>
      <c r="C939" s="1">
        <v>203.02</v>
      </c>
      <c r="D939" s="1">
        <v>319.31</v>
      </c>
      <c r="E939" s="1">
        <v>522.33000000000004</v>
      </c>
    </row>
    <row r="940" spans="1:5" hidden="1">
      <c r="A940" s="1">
        <v>1929</v>
      </c>
      <c r="B940" s="1">
        <v>48</v>
      </c>
      <c r="C940" s="1">
        <v>262.02999999999997</v>
      </c>
      <c r="D940" s="1">
        <v>349.34</v>
      </c>
      <c r="E940" s="1">
        <v>611.37</v>
      </c>
    </row>
    <row r="941" spans="1:5" hidden="1">
      <c r="A941" s="1">
        <v>1929</v>
      </c>
      <c r="B941" s="1">
        <v>49</v>
      </c>
      <c r="C941" s="1">
        <v>284.02999999999997</v>
      </c>
      <c r="D941" s="1">
        <v>381.37</v>
      </c>
      <c r="E941" s="1">
        <v>665.4</v>
      </c>
    </row>
    <row r="942" spans="1:5" hidden="1">
      <c r="A942" s="1">
        <v>1929</v>
      </c>
      <c r="B942" s="1">
        <v>50</v>
      </c>
      <c r="C942" s="1">
        <v>273.04000000000002</v>
      </c>
      <c r="D942" s="1">
        <v>399.39</v>
      </c>
      <c r="E942" s="1">
        <v>672.43</v>
      </c>
    </row>
    <row r="943" spans="1:5" hidden="1">
      <c r="A943" s="1">
        <v>1929</v>
      </c>
      <c r="B943" s="1">
        <v>51</v>
      </c>
      <c r="C943" s="1">
        <v>216.03</v>
      </c>
      <c r="D943" s="1">
        <v>308.3</v>
      </c>
      <c r="E943" s="1">
        <v>524.33000000000004</v>
      </c>
    </row>
    <row r="944" spans="1:5" hidden="1">
      <c r="A944" s="1">
        <v>1929</v>
      </c>
      <c r="B944" s="1">
        <v>52</v>
      </c>
      <c r="C944" s="1">
        <v>287.02999999999997</v>
      </c>
      <c r="D944" s="1">
        <v>405.39</v>
      </c>
      <c r="E944" s="1">
        <v>692.42</v>
      </c>
    </row>
    <row r="945" spans="1:5" hidden="1">
      <c r="A945" s="1">
        <v>1929</v>
      </c>
      <c r="B945" s="1">
        <v>53</v>
      </c>
      <c r="C945" s="1">
        <v>253.03</v>
      </c>
      <c r="D945" s="1">
        <v>391.38</v>
      </c>
      <c r="E945" s="1">
        <v>644.41</v>
      </c>
    </row>
    <row r="946" spans="1:5" hidden="1">
      <c r="A946" s="1">
        <v>1929</v>
      </c>
      <c r="B946" s="1">
        <v>54</v>
      </c>
      <c r="C946" s="1">
        <v>264.02999999999997</v>
      </c>
      <c r="D946" s="1">
        <v>416.41</v>
      </c>
      <c r="E946" s="1">
        <v>680.44</v>
      </c>
    </row>
    <row r="947" spans="1:5" hidden="1">
      <c r="A947" s="1">
        <v>1929</v>
      </c>
      <c r="B947" s="1">
        <v>55</v>
      </c>
      <c r="C947" s="1">
        <v>252.03</v>
      </c>
      <c r="D947" s="1">
        <v>432.42</v>
      </c>
      <c r="E947" s="1">
        <v>684.45</v>
      </c>
    </row>
    <row r="948" spans="1:5" hidden="1">
      <c r="A948" s="1">
        <v>1929</v>
      </c>
      <c r="B948" s="1">
        <v>56</v>
      </c>
      <c r="C948" s="1">
        <v>292.02999999999997</v>
      </c>
      <c r="D948" s="1">
        <v>466.46</v>
      </c>
      <c r="E948" s="1">
        <v>758.49</v>
      </c>
    </row>
    <row r="949" spans="1:5" hidden="1">
      <c r="A949" s="1">
        <v>1929</v>
      </c>
      <c r="B949" s="1">
        <v>57</v>
      </c>
      <c r="C949" s="1">
        <v>288.04000000000002</v>
      </c>
      <c r="D949" s="1">
        <v>456.45</v>
      </c>
      <c r="E949" s="1">
        <v>744.49</v>
      </c>
    </row>
    <row r="950" spans="1:5" hidden="1">
      <c r="A950" s="1">
        <v>1929</v>
      </c>
      <c r="B950" s="1">
        <v>58</v>
      </c>
      <c r="C950" s="1">
        <v>356.04</v>
      </c>
      <c r="D950" s="1">
        <v>504.49</v>
      </c>
      <c r="E950" s="1">
        <v>860.53</v>
      </c>
    </row>
    <row r="951" spans="1:5" hidden="1">
      <c r="A951" s="1">
        <v>1929</v>
      </c>
      <c r="B951" s="1">
        <v>59</v>
      </c>
      <c r="C951" s="1">
        <v>356.04</v>
      </c>
      <c r="D951" s="1">
        <v>535.52</v>
      </c>
      <c r="E951" s="1">
        <v>891.56</v>
      </c>
    </row>
    <row r="952" spans="1:5" hidden="1">
      <c r="A952" s="1">
        <v>1929</v>
      </c>
      <c r="B952" s="1">
        <v>60</v>
      </c>
      <c r="C952" s="1">
        <v>354.04</v>
      </c>
      <c r="D952" s="1">
        <v>580.55999999999995</v>
      </c>
      <c r="E952" s="1">
        <v>934.6</v>
      </c>
    </row>
    <row r="953" spans="1:5" hidden="1">
      <c r="A953" s="1">
        <v>1929</v>
      </c>
      <c r="B953" s="1">
        <v>61</v>
      </c>
      <c r="C953" s="1">
        <v>342.04</v>
      </c>
      <c r="D953" s="1">
        <v>511.5</v>
      </c>
      <c r="E953" s="1">
        <v>853.54</v>
      </c>
    </row>
    <row r="954" spans="1:5" hidden="1">
      <c r="A954" s="1">
        <v>1929</v>
      </c>
      <c r="B954" s="1">
        <v>62</v>
      </c>
      <c r="C954" s="1">
        <v>376.05</v>
      </c>
      <c r="D954" s="1">
        <v>586.57000000000005</v>
      </c>
      <c r="E954" s="1">
        <v>962.62</v>
      </c>
    </row>
    <row r="955" spans="1:5" hidden="1">
      <c r="A955" s="1">
        <v>1929</v>
      </c>
      <c r="B955" s="1">
        <v>63</v>
      </c>
      <c r="C955" s="1">
        <v>410.05</v>
      </c>
      <c r="D955" s="1">
        <v>705.69</v>
      </c>
      <c r="E955" s="1">
        <v>1115.74</v>
      </c>
    </row>
    <row r="956" spans="1:5" hidden="1">
      <c r="A956" s="1">
        <v>1929</v>
      </c>
      <c r="B956" s="1">
        <v>64</v>
      </c>
      <c r="C956" s="1">
        <v>392.05</v>
      </c>
      <c r="D956" s="1">
        <v>703.69</v>
      </c>
      <c r="E956" s="1">
        <v>1095.74</v>
      </c>
    </row>
    <row r="957" spans="1:5" hidden="1">
      <c r="A957" s="1">
        <v>1929</v>
      </c>
      <c r="B957" s="1">
        <v>65</v>
      </c>
      <c r="C957" s="1">
        <v>504.05</v>
      </c>
      <c r="D957" s="1">
        <v>845.83</v>
      </c>
      <c r="E957" s="1">
        <v>1349.88</v>
      </c>
    </row>
    <row r="958" spans="1:5" hidden="1">
      <c r="A958" s="1">
        <v>1929</v>
      </c>
      <c r="B958" s="1">
        <v>66</v>
      </c>
      <c r="C958" s="1">
        <v>471.05</v>
      </c>
      <c r="D958" s="1">
        <v>669.65</v>
      </c>
      <c r="E958" s="1">
        <v>1140.7</v>
      </c>
    </row>
    <row r="959" spans="1:5" hidden="1">
      <c r="A959" s="1">
        <v>1929</v>
      </c>
      <c r="B959" s="1">
        <v>67</v>
      </c>
      <c r="C959" s="1">
        <v>472.06</v>
      </c>
      <c r="D959" s="1">
        <v>707.69</v>
      </c>
      <c r="E959" s="1">
        <v>1179.75</v>
      </c>
    </row>
    <row r="960" spans="1:5" hidden="1">
      <c r="A960" s="1">
        <v>1929</v>
      </c>
      <c r="B960" s="1">
        <v>68</v>
      </c>
      <c r="C960" s="1">
        <v>499.05</v>
      </c>
      <c r="D960" s="1">
        <v>783.76</v>
      </c>
      <c r="E960" s="1">
        <v>1282.81</v>
      </c>
    </row>
    <row r="961" spans="1:5" hidden="1">
      <c r="A961" s="1">
        <v>1929</v>
      </c>
      <c r="B961" s="1">
        <v>69</v>
      </c>
      <c r="C961" s="1">
        <v>483.06</v>
      </c>
      <c r="D961" s="1">
        <v>784.77</v>
      </c>
      <c r="E961" s="1">
        <v>1267.83</v>
      </c>
    </row>
    <row r="962" spans="1:5" hidden="1">
      <c r="A962" s="1">
        <v>1929</v>
      </c>
      <c r="B962" s="1">
        <v>70</v>
      </c>
      <c r="C962" s="1">
        <v>548.05999999999995</v>
      </c>
      <c r="D962" s="1">
        <v>807.79</v>
      </c>
      <c r="E962" s="1">
        <v>1355.85</v>
      </c>
    </row>
    <row r="963" spans="1:5" hidden="1">
      <c r="A963" s="1">
        <v>1929</v>
      </c>
      <c r="B963" s="1">
        <v>71</v>
      </c>
      <c r="C963" s="1">
        <v>471.06</v>
      </c>
      <c r="D963" s="1">
        <v>648.64</v>
      </c>
      <c r="E963" s="1">
        <v>1119.7</v>
      </c>
    </row>
    <row r="964" spans="1:5" hidden="1">
      <c r="A964" s="1">
        <v>1929</v>
      </c>
      <c r="B964" s="1">
        <v>72</v>
      </c>
      <c r="C964" s="1">
        <v>541.05999999999995</v>
      </c>
      <c r="D964" s="1">
        <v>746.73</v>
      </c>
      <c r="E964" s="1">
        <v>1287.79</v>
      </c>
    </row>
    <row r="965" spans="1:5" hidden="1">
      <c r="A965" s="1">
        <v>1929</v>
      </c>
      <c r="B965" s="1">
        <v>73</v>
      </c>
      <c r="C965" s="1">
        <v>546.05999999999995</v>
      </c>
      <c r="D965" s="1">
        <v>697.68</v>
      </c>
      <c r="E965" s="1">
        <v>1243.74</v>
      </c>
    </row>
    <row r="966" spans="1:5" hidden="1">
      <c r="A966" s="1">
        <v>1929</v>
      </c>
      <c r="B966" s="1">
        <v>74</v>
      </c>
      <c r="C966" s="1">
        <v>520.05999999999995</v>
      </c>
      <c r="D966" s="1">
        <v>743.73</v>
      </c>
      <c r="E966" s="1">
        <v>1263.79</v>
      </c>
    </row>
    <row r="967" spans="1:5" hidden="1">
      <c r="A967" s="1">
        <v>1929</v>
      </c>
      <c r="B967" s="1">
        <v>75</v>
      </c>
      <c r="C967" s="1">
        <v>490.05</v>
      </c>
      <c r="D967" s="1">
        <v>655.65</v>
      </c>
      <c r="E967" s="1">
        <v>1145.7</v>
      </c>
    </row>
    <row r="968" spans="1:5" hidden="1">
      <c r="A968" s="1">
        <v>1929</v>
      </c>
      <c r="B968" s="1">
        <v>76</v>
      </c>
      <c r="C968" s="1">
        <v>453.05</v>
      </c>
      <c r="D968" s="1">
        <v>595.58000000000004</v>
      </c>
      <c r="E968" s="1">
        <v>1048.6300000000001</v>
      </c>
    </row>
    <row r="969" spans="1:5" hidden="1">
      <c r="A969" s="1">
        <v>1929</v>
      </c>
      <c r="B969" s="1">
        <v>77</v>
      </c>
      <c r="C969" s="1">
        <v>380.05</v>
      </c>
      <c r="D969" s="1">
        <v>521.51</v>
      </c>
      <c r="E969" s="1">
        <v>901.56</v>
      </c>
    </row>
    <row r="970" spans="1:5" hidden="1">
      <c r="A970" s="1">
        <v>1929</v>
      </c>
      <c r="B970" s="1">
        <v>78</v>
      </c>
      <c r="C970" s="1">
        <v>459.05</v>
      </c>
      <c r="D970" s="1">
        <v>539.53</v>
      </c>
      <c r="E970" s="1">
        <v>998.58</v>
      </c>
    </row>
    <row r="971" spans="1:5" hidden="1">
      <c r="A971" s="1">
        <v>1929</v>
      </c>
      <c r="B971" s="1">
        <v>79</v>
      </c>
      <c r="C971" s="1">
        <v>419.04</v>
      </c>
      <c r="D971" s="1">
        <v>517.5</v>
      </c>
      <c r="E971" s="1">
        <v>936.54</v>
      </c>
    </row>
    <row r="972" spans="1:5" hidden="1">
      <c r="A972" s="1">
        <v>1929</v>
      </c>
      <c r="B972" s="1">
        <v>80</v>
      </c>
      <c r="C972" s="1">
        <v>405.05</v>
      </c>
      <c r="D972" s="1">
        <v>467.45</v>
      </c>
      <c r="E972" s="1">
        <v>872.5</v>
      </c>
    </row>
    <row r="973" spans="1:5" hidden="1">
      <c r="A973" s="1">
        <v>1929</v>
      </c>
      <c r="B973" s="1">
        <v>81</v>
      </c>
      <c r="C973" s="1">
        <v>306.04000000000002</v>
      </c>
      <c r="D973" s="1">
        <v>358.35</v>
      </c>
      <c r="E973" s="1">
        <v>664.39</v>
      </c>
    </row>
    <row r="974" spans="1:5" hidden="1">
      <c r="A974" s="1">
        <v>1929</v>
      </c>
      <c r="B974" s="1">
        <v>82</v>
      </c>
      <c r="C974" s="1">
        <v>364.04</v>
      </c>
      <c r="D974" s="1">
        <v>372.36</v>
      </c>
      <c r="E974" s="1">
        <v>736.4</v>
      </c>
    </row>
    <row r="975" spans="1:5" hidden="1">
      <c r="A975" s="1">
        <v>1929</v>
      </c>
      <c r="B975" s="1">
        <v>83</v>
      </c>
      <c r="C975" s="1">
        <v>328.03</v>
      </c>
      <c r="D975" s="1">
        <v>332.33</v>
      </c>
      <c r="E975" s="1">
        <v>660.36</v>
      </c>
    </row>
    <row r="976" spans="1:5" hidden="1">
      <c r="A976" s="1">
        <v>1929</v>
      </c>
      <c r="B976" s="1">
        <v>84</v>
      </c>
      <c r="C976" s="1">
        <v>360.05</v>
      </c>
      <c r="D976" s="1">
        <v>331.32</v>
      </c>
      <c r="E976" s="1">
        <v>691.37</v>
      </c>
    </row>
    <row r="977" spans="1:5" hidden="1">
      <c r="A977" s="1">
        <v>1929</v>
      </c>
      <c r="B977" s="1">
        <v>85</v>
      </c>
      <c r="C977" s="1">
        <v>302.02999999999997</v>
      </c>
      <c r="D977" s="1">
        <v>295.29000000000002</v>
      </c>
      <c r="E977" s="1">
        <v>597.32000000000005</v>
      </c>
    </row>
    <row r="978" spans="1:5" hidden="1">
      <c r="A978" s="1">
        <v>1929</v>
      </c>
      <c r="B978" s="1">
        <v>86</v>
      </c>
      <c r="C978" s="1">
        <v>293.02999999999997</v>
      </c>
      <c r="D978" s="1">
        <v>245.24</v>
      </c>
      <c r="E978" s="1">
        <v>538.27</v>
      </c>
    </row>
    <row r="979" spans="1:5" hidden="1">
      <c r="A979" s="1">
        <v>1929</v>
      </c>
      <c r="B979" s="1">
        <v>87</v>
      </c>
      <c r="C979" s="1">
        <v>245.03</v>
      </c>
      <c r="D979" s="1">
        <v>219.21</v>
      </c>
      <c r="E979" s="1">
        <v>464.24</v>
      </c>
    </row>
    <row r="980" spans="1:5" hidden="1">
      <c r="A980" s="1">
        <v>1929</v>
      </c>
      <c r="B980" s="1">
        <v>88</v>
      </c>
      <c r="C980" s="1">
        <v>203.02</v>
      </c>
      <c r="D980" s="1">
        <v>174.17</v>
      </c>
      <c r="E980" s="1">
        <v>377.19</v>
      </c>
    </row>
    <row r="981" spans="1:5" hidden="1">
      <c r="A981" s="1">
        <v>1929</v>
      </c>
      <c r="B981" s="1">
        <v>89</v>
      </c>
      <c r="C981" s="1">
        <v>147.02000000000001</v>
      </c>
      <c r="D981" s="1">
        <v>144.13999999999999</v>
      </c>
      <c r="E981" s="1">
        <v>291.16000000000003</v>
      </c>
    </row>
    <row r="982" spans="1:5" hidden="1">
      <c r="A982" s="1">
        <v>1929</v>
      </c>
      <c r="B982" s="1">
        <v>90</v>
      </c>
      <c r="C982" s="1">
        <v>129.01</v>
      </c>
      <c r="D982" s="1">
        <v>119.12</v>
      </c>
      <c r="E982" s="1">
        <v>248.13</v>
      </c>
    </row>
    <row r="983" spans="1:5" hidden="1">
      <c r="A983" s="1">
        <v>1929</v>
      </c>
      <c r="B983" s="1">
        <v>91</v>
      </c>
      <c r="C983" s="1">
        <v>100.02</v>
      </c>
      <c r="D983" s="1">
        <v>63.06</v>
      </c>
      <c r="E983" s="1">
        <v>163.08000000000001</v>
      </c>
    </row>
    <row r="984" spans="1:5" hidden="1">
      <c r="A984" s="1">
        <v>1929</v>
      </c>
      <c r="B984" s="1">
        <v>92</v>
      </c>
      <c r="C984" s="1">
        <v>97.01</v>
      </c>
      <c r="D984" s="1">
        <v>76.08</v>
      </c>
      <c r="E984" s="1">
        <v>173.09</v>
      </c>
    </row>
    <row r="985" spans="1:5" hidden="1">
      <c r="A985" s="1">
        <v>1929</v>
      </c>
      <c r="B985" s="1">
        <v>93</v>
      </c>
      <c r="C985" s="1">
        <v>75.010000000000005</v>
      </c>
      <c r="D985" s="1">
        <v>53.05</v>
      </c>
      <c r="E985" s="1">
        <v>128.06</v>
      </c>
    </row>
    <row r="986" spans="1:5" hidden="1">
      <c r="A986" s="1">
        <v>1929</v>
      </c>
      <c r="B986" s="1">
        <v>94</v>
      </c>
      <c r="C986" s="1">
        <v>64</v>
      </c>
      <c r="D986" s="1">
        <v>48.04</v>
      </c>
      <c r="E986" s="1">
        <v>112.04</v>
      </c>
    </row>
    <row r="987" spans="1:5" hidden="1">
      <c r="A987" s="1">
        <v>1929</v>
      </c>
      <c r="B987" s="1">
        <v>95</v>
      </c>
      <c r="C987" s="1">
        <v>45.01</v>
      </c>
      <c r="D987" s="1">
        <v>32.03</v>
      </c>
      <c r="E987" s="1">
        <v>77.040000000000006</v>
      </c>
    </row>
    <row r="988" spans="1:5" hidden="1">
      <c r="A988" s="1">
        <v>1929</v>
      </c>
      <c r="B988" s="1">
        <v>96</v>
      </c>
      <c r="C988" s="1">
        <v>24.01</v>
      </c>
      <c r="D988" s="1">
        <v>33.03</v>
      </c>
      <c r="E988" s="1">
        <v>57.04</v>
      </c>
    </row>
    <row r="989" spans="1:5" hidden="1">
      <c r="A989" s="1">
        <v>1929</v>
      </c>
      <c r="B989" s="1">
        <v>97</v>
      </c>
      <c r="C989" s="1">
        <v>25</v>
      </c>
      <c r="D989" s="1">
        <v>18.02</v>
      </c>
      <c r="E989" s="1">
        <v>43.02</v>
      </c>
    </row>
    <row r="990" spans="1:5" hidden="1">
      <c r="A990" s="1">
        <v>1929</v>
      </c>
      <c r="B990" s="1">
        <v>98</v>
      </c>
      <c r="C990" s="1">
        <v>16</v>
      </c>
      <c r="D990" s="1">
        <v>11.01</v>
      </c>
      <c r="E990" s="1">
        <v>27.01</v>
      </c>
    </row>
    <row r="991" spans="1:5" hidden="1">
      <c r="A991" s="1">
        <v>1929</v>
      </c>
      <c r="B991" s="1">
        <v>99</v>
      </c>
      <c r="C991" s="1">
        <v>11</v>
      </c>
      <c r="D991" s="1">
        <v>6.01</v>
      </c>
      <c r="E991" s="1">
        <v>17.010000000000002</v>
      </c>
    </row>
    <row r="992" spans="1:5" hidden="1">
      <c r="A992" s="1">
        <v>1929</v>
      </c>
      <c r="B992" s="1">
        <v>100</v>
      </c>
      <c r="C992" s="1">
        <v>2</v>
      </c>
      <c r="D992" s="1">
        <v>3</v>
      </c>
      <c r="E992" s="1">
        <v>5</v>
      </c>
    </row>
    <row r="993" spans="1:5" hidden="1">
      <c r="A993" s="1">
        <v>1929</v>
      </c>
      <c r="B993" s="1">
        <v>101</v>
      </c>
      <c r="C993" s="1">
        <v>5</v>
      </c>
      <c r="D993" s="1">
        <v>1</v>
      </c>
      <c r="E993" s="1">
        <v>6</v>
      </c>
    </row>
    <row r="994" spans="1:5" hidden="1">
      <c r="A994" s="1">
        <v>1929</v>
      </c>
      <c r="B994" s="1">
        <v>102</v>
      </c>
      <c r="C994" s="1">
        <v>2</v>
      </c>
      <c r="D994" s="1">
        <v>0</v>
      </c>
      <c r="E994" s="1">
        <v>2</v>
      </c>
    </row>
    <row r="995" spans="1:5" hidden="1">
      <c r="A995" s="1">
        <v>1929</v>
      </c>
      <c r="B995" s="1">
        <v>103</v>
      </c>
      <c r="C995" s="1">
        <v>2</v>
      </c>
      <c r="D995" s="1">
        <v>2</v>
      </c>
      <c r="E995" s="1">
        <v>4</v>
      </c>
    </row>
    <row r="996" spans="1:5" hidden="1">
      <c r="A996" s="1">
        <v>1929</v>
      </c>
      <c r="B996" s="1">
        <v>104</v>
      </c>
      <c r="C996" s="1">
        <v>2</v>
      </c>
      <c r="D996" s="1">
        <v>2</v>
      </c>
      <c r="E996" s="1">
        <v>4</v>
      </c>
    </row>
    <row r="997" spans="1:5" hidden="1">
      <c r="A997" s="1">
        <v>1929</v>
      </c>
      <c r="B997" s="1">
        <v>105</v>
      </c>
      <c r="C997" s="1">
        <v>0</v>
      </c>
      <c r="D997" s="1">
        <v>1</v>
      </c>
      <c r="E997" s="1">
        <v>1</v>
      </c>
    </row>
    <row r="998" spans="1:5" hidden="1">
      <c r="A998" s="1">
        <v>1929</v>
      </c>
      <c r="B998" s="1">
        <v>106</v>
      </c>
      <c r="C998" s="1">
        <v>0</v>
      </c>
      <c r="D998" s="1">
        <v>0</v>
      </c>
      <c r="E998" s="1">
        <v>0</v>
      </c>
    </row>
    <row r="999" spans="1:5" hidden="1">
      <c r="A999" s="1">
        <v>1929</v>
      </c>
      <c r="B999" s="1">
        <v>107</v>
      </c>
      <c r="C999" s="1">
        <v>0</v>
      </c>
      <c r="D999" s="1">
        <v>0</v>
      </c>
      <c r="E999" s="1">
        <v>0</v>
      </c>
    </row>
    <row r="1000" spans="1:5" hidden="1">
      <c r="A1000" s="1">
        <v>1929</v>
      </c>
      <c r="B1000" s="1">
        <v>108</v>
      </c>
      <c r="C1000" s="1">
        <v>0</v>
      </c>
      <c r="D1000" s="1">
        <v>1</v>
      </c>
      <c r="E1000" s="1">
        <v>1</v>
      </c>
    </row>
    <row r="1001" spans="1:5" hidden="1">
      <c r="A1001" s="1">
        <v>1929</v>
      </c>
      <c r="B1001" s="1">
        <v>109</v>
      </c>
      <c r="C1001" s="1">
        <v>0</v>
      </c>
      <c r="D1001" s="1">
        <v>0</v>
      </c>
      <c r="E1001" s="1">
        <v>0</v>
      </c>
    </row>
    <row r="1002" spans="1:5" hidden="1">
      <c r="A1002" s="1">
        <v>1929</v>
      </c>
      <c r="B1002" s="1" t="s">
        <v>121</v>
      </c>
      <c r="C1002" s="1">
        <v>0</v>
      </c>
      <c r="D1002" s="1">
        <v>2</v>
      </c>
      <c r="E1002" s="1">
        <v>2</v>
      </c>
    </row>
    <row r="1003" spans="1:5" hidden="1">
      <c r="A1003" s="1">
        <v>1930</v>
      </c>
      <c r="B1003" s="1">
        <v>0</v>
      </c>
      <c r="C1003" s="1">
        <v>2646.22</v>
      </c>
      <c r="D1003" s="1">
        <v>3422.41</v>
      </c>
      <c r="E1003" s="1">
        <v>6068.63</v>
      </c>
    </row>
    <row r="1004" spans="1:5" hidden="1">
      <c r="A1004" s="1">
        <v>1930</v>
      </c>
      <c r="B1004" s="1">
        <v>1</v>
      </c>
      <c r="C1004" s="1">
        <v>546.04999999999995</v>
      </c>
      <c r="D1004" s="1">
        <v>613.61</v>
      </c>
      <c r="E1004" s="1">
        <v>1159.6600000000001</v>
      </c>
    </row>
    <row r="1005" spans="1:5" hidden="1">
      <c r="A1005" s="1">
        <v>1930</v>
      </c>
      <c r="B1005" s="1">
        <v>2</v>
      </c>
      <c r="C1005" s="1">
        <v>218.01</v>
      </c>
      <c r="D1005" s="1">
        <v>290.29000000000002</v>
      </c>
      <c r="E1005" s="1">
        <v>508.3</v>
      </c>
    </row>
    <row r="1006" spans="1:5" hidden="1">
      <c r="A1006" s="1">
        <v>1930</v>
      </c>
      <c r="B1006" s="1">
        <v>3</v>
      </c>
      <c r="C1006" s="1">
        <v>139.01</v>
      </c>
      <c r="D1006" s="1">
        <v>199.2</v>
      </c>
      <c r="E1006" s="1">
        <v>338.21</v>
      </c>
    </row>
    <row r="1007" spans="1:5" hidden="1">
      <c r="A1007" s="1">
        <v>1930</v>
      </c>
      <c r="B1007" s="1">
        <v>4</v>
      </c>
      <c r="C1007" s="1">
        <v>123.01</v>
      </c>
      <c r="D1007" s="1">
        <v>130.13</v>
      </c>
      <c r="E1007" s="1">
        <v>253.14</v>
      </c>
    </row>
    <row r="1008" spans="1:5" hidden="1">
      <c r="A1008" s="1">
        <v>1930</v>
      </c>
      <c r="B1008" s="1">
        <v>5</v>
      </c>
      <c r="C1008" s="1">
        <v>100.79</v>
      </c>
      <c r="D1008" s="1">
        <v>110</v>
      </c>
      <c r="E1008" s="1">
        <v>210.79</v>
      </c>
    </row>
    <row r="1009" spans="1:5" hidden="1">
      <c r="A1009" s="1">
        <v>1930</v>
      </c>
      <c r="B1009" s="1">
        <v>6</v>
      </c>
      <c r="C1009" s="1">
        <v>82.87</v>
      </c>
      <c r="D1009" s="1">
        <v>106.4</v>
      </c>
      <c r="E1009" s="1">
        <v>189.27</v>
      </c>
    </row>
    <row r="1010" spans="1:5" hidden="1">
      <c r="A1010" s="1">
        <v>1930</v>
      </c>
      <c r="B1010" s="1">
        <v>7</v>
      </c>
      <c r="C1010" s="1">
        <v>68.77</v>
      </c>
      <c r="D1010" s="1">
        <v>100.76</v>
      </c>
      <c r="E1010" s="1">
        <v>169.53</v>
      </c>
    </row>
    <row r="1011" spans="1:5" hidden="1">
      <c r="A1011" s="1">
        <v>1930</v>
      </c>
      <c r="B1011" s="1">
        <v>8</v>
      </c>
      <c r="C1011" s="1">
        <v>58.51</v>
      </c>
      <c r="D1011" s="1">
        <v>93.05</v>
      </c>
      <c r="E1011" s="1">
        <v>151.56</v>
      </c>
    </row>
    <row r="1012" spans="1:5" hidden="1">
      <c r="A1012" s="1">
        <v>1930</v>
      </c>
      <c r="B1012" s="1">
        <v>9</v>
      </c>
      <c r="C1012" s="1">
        <v>52.08</v>
      </c>
      <c r="D1012" s="1">
        <v>83.29</v>
      </c>
      <c r="E1012" s="1">
        <v>135.37</v>
      </c>
    </row>
    <row r="1013" spans="1:5" hidden="1">
      <c r="A1013" s="1">
        <v>1930</v>
      </c>
      <c r="B1013" s="1">
        <v>10</v>
      </c>
      <c r="C1013" s="1">
        <v>49.09</v>
      </c>
      <c r="D1013" s="1">
        <v>72.760000000000005</v>
      </c>
      <c r="E1013" s="1">
        <v>121.85</v>
      </c>
    </row>
    <row r="1014" spans="1:5" hidden="1">
      <c r="A1014" s="1">
        <v>1930</v>
      </c>
      <c r="B1014" s="1">
        <v>11</v>
      </c>
      <c r="C1014" s="1">
        <v>47.87</v>
      </c>
      <c r="D1014" s="1">
        <v>66.69</v>
      </c>
      <c r="E1014" s="1">
        <v>114.56</v>
      </c>
    </row>
    <row r="1015" spans="1:5" hidden="1">
      <c r="A1015" s="1">
        <v>1930</v>
      </c>
      <c r="B1015" s="1">
        <v>12</v>
      </c>
      <c r="C1015" s="1">
        <v>48.03</v>
      </c>
      <c r="D1015" s="1">
        <v>66.33</v>
      </c>
      <c r="E1015" s="1">
        <v>114.36</v>
      </c>
    </row>
    <row r="1016" spans="1:5" hidden="1">
      <c r="A1016" s="1">
        <v>1930</v>
      </c>
      <c r="B1016" s="1">
        <v>13</v>
      </c>
      <c r="C1016" s="1">
        <v>49.57</v>
      </c>
      <c r="D1016" s="1">
        <v>71.73</v>
      </c>
      <c r="E1016" s="1">
        <v>121.3</v>
      </c>
    </row>
    <row r="1017" spans="1:5" hidden="1">
      <c r="A1017" s="1">
        <v>1930</v>
      </c>
      <c r="B1017" s="1">
        <v>14</v>
      </c>
      <c r="C1017" s="1">
        <v>52.46</v>
      </c>
      <c r="D1017" s="1">
        <v>82.85</v>
      </c>
      <c r="E1017" s="1">
        <v>135.31</v>
      </c>
    </row>
    <row r="1018" spans="1:5" hidden="1">
      <c r="A1018" s="1">
        <v>1930</v>
      </c>
      <c r="B1018" s="1">
        <v>15</v>
      </c>
      <c r="C1018" s="1">
        <v>61.01</v>
      </c>
      <c r="D1018" s="1">
        <v>100.1</v>
      </c>
      <c r="E1018" s="1">
        <v>161.11000000000001</v>
      </c>
    </row>
    <row r="1019" spans="1:5" hidden="1">
      <c r="A1019" s="1">
        <v>1930</v>
      </c>
      <c r="B1019" s="1">
        <v>16</v>
      </c>
      <c r="C1019" s="1">
        <v>81.010000000000005</v>
      </c>
      <c r="D1019" s="1">
        <v>117.12</v>
      </c>
      <c r="E1019" s="1">
        <v>198.13</v>
      </c>
    </row>
    <row r="1020" spans="1:5" hidden="1">
      <c r="A1020" s="1">
        <v>1930</v>
      </c>
      <c r="B1020" s="1">
        <v>17</v>
      </c>
      <c r="C1020" s="1">
        <v>83.01</v>
      </c>
      <c r="D1020" s="1">
        <v>111.11</v>
      </c>
      <c r="E1020" s="1">
        <v>194.12</v>
      </c>
    </row>
    <row r="1021" spans="1:5" hidden="1">
      <c r="A1021" s="1">
        <v>1930</v>
      </c>
      <c r="B1021" s="1">
        <v>18</v>
      </c>
      <c r="C1021" s="1">
        <v>94</v>
      </c>
      <c r="D1021" s="1">
        <v>115.12</v>
      </c>
      <c r="E1021" s="1">
        <v>209.12</v>
      </c>
    </row>
    <row r="1022" spans="1:5" hidden="1">
      <c r="A1022" s="1">
        <v>1930</v>
      </c>
      <c r="B1022" s="1">
        <v>19</v>
      </c>
      <c r="C1022" s="1">
        <v>101.01</v>
      </c>
      <c r="D1022" s="1">
        <v>147.15</v>
      </c>
      <c r="E1022" s="1">
        <v>248.16</v>
      </c>
    </row>
    <row r="1023" spans="1:5" hidden="1">
      <c r="A1023" s="1">
        <v>1930</v>
      </c>
      <c r="B1023" s="1">
        <v>20</v>
      </c>
      <c r="C1023" s="1">
        <v>108.01</v>
      </c>
      <c r="D1023" s="1">
        <v>144.13999999999999</v>
      </c>
      <c r="E1023" s="1">
        <v>252.15</v>
      </c>
    </row>
    <row r="1024" spans="1:5" hidden="1">
      <c r="A1024" s="1">
        <v>1930</v>
      </c>
      <c r="B1024" s="1">
        <v>21</v>
      </c>
      <c r="C1024" s="1">
        <v>135.01</v>
      </c>
      <c r="D1024" s="1">
        <v>134.13999999999999</v>
      </c>
      <c r="E1024" s="1">
        <v>269.14999999999998</v>
      </c>
    </row>
    <row r="1025" spans="1:5" hidden="1">
      <c r="A1025" s="1">
        <v>1930</v>
      </c>
      <c r="B1025" s="1">
        <v>22</v>
      </c>
      <c r="C1025" s="1">
        <v>125.01</v>
      </c>
      <c r="D1025" s="1">
        <v>129.13</v>
      </c>
      <c r="E1025" s="1">
        <v>254.14</v>
      </c>
    </row>
    <row r="1026" spans="1:5" hidden="1">
      <c r="A1026" s="1">
        <v>1930</v>
      </c>
      <c r="B1026" s="1">
        <v>23</v>
      </c>
      <c r="C1026" s="1">
        <v>146.02000000000001</v>
      </c>
      <c r="D1026" s="1">
        <v>151.15</v>
      </c>
      <c r="E1026" s="1">
        <v>297.17</v>
      </c>
    </row>
    <row r="1027" spans="1:5" hidden="1">
      <c r="A1027" s="1">
        <v>1930</v>
      </c>
      <c r="B1027" s="1">
        <v>24</v>
      </c>
      <c r="C1027" s="1">
        <v>135.01</v>
      </c>
      <c r="D1027" s="1">
        <v>155.15</v>
      </c>
      <c r="E1027" s="1">
        <v>290.16000000000003</v>
      </c>
    </row>
    <row r="1028" spans="1:5" hidden="1">
      <c r="A1028" s="1">
        <v>1930</v>
      </c>
      <c r="B1028" s="1">
        <v>25</v>
      </c>
      <c r="C1028" s="1">
        <v>135.02000000000001</v>
      </c>
      <c r="D1028" s="1">
        <v>134.13</v>
      </c>
      <c r="E1028" s="1">
        <v>269.14999999999998</v>
      </c>
    </row>
    <row r="1029" spans="1:5" hidden="1">
      <c r="A1029" s="1">
        <v>1930</v>
      </c>
      <c r="B1029" s="1">
        <v>26</v>
      </c>
      <c r="C1029" s="1">
        <v>150.01</v>
      </c>
      <c r="D1029" s="1">
        <v>163.16999999999999</v>
      </c>
      <c r="E1029" s="1">
        <v>313.18</v>
      </c>
    </row>
    <row r="1030" spans="1:5" hidden="1">
      <c r="A1030" s="1">
        <v>1930</v>
      </c>
      <c r="B1030" s="1">
        <v>27</v>
      </c>
      <c r="C1030" s="1">
        <v>149.01</v>
      </c>
      <c r="D1030" s="1">
        <v>144.13999999999999</v>
      </c>
      <c r="E1030" s="1">
        <v>293.14999999999998</v>
      </c>
    </row>
    <row r="1031" spans="1:5" hidden="1">
      <c r="A1031" s="1">
        <v>1930</v>
      </c>
      <c r="B1031" s="1">
        <v>28</v>
      </c>
      <c r="C1031" s="1">
        <v>151.01</v>
      </c>
      <c r="D1031" s="1">
        <v>161.16</v>
      </c>
      <c r="E1031" s="1">
        <v>312.17</v>
      </c>
    </row>
    <row r="1032" spans="1:5" hidden="1">
      <c r="A1032" s="1">
        <v>1930</v>
      </c>
      <c r="B1032" s="1">
        <v>29</v>
      </c>
      <c r="C1032" s="1">
        <v>153.01</v>
      </c>
      <c r="D1032" s="1">
        <v>154.15</v>
      </c>
      <c r="E1032" s="1">
        <v>307.16000000000003</v>
      </c>
    </row>
    <row r="1033" spans="1:5" hidden="1">
      <c r="A1033" s="1">
        <v>1930</v>
      </c>
      <c r="B1033" s="1">
        <v>30</v>
      </c>
      <c r="C1033" s="1">
        <v>152.01</v>
      </c>
      <c r="D1033" s="1">
        <v>186.19</v>
      </c>
      <c r="E1033" s="1">
        <v>338.2</v>
      </c>
    </row>
    <row r="1034" spans="1:5" hidden="1">
      <c r="A1034" s="1">
        <v>1930</v>
      </c>
      <c r="B1034" s="1">
        <v>31</v>
      </c>
      <c r="C1034" s="1">
        <v>127.01</v>
      </c>
      <c r="D1034" s="1">
        <v>138.13999999999999</v>
      </c>
      <c r="E1034" s="1">
        <v>265.14999999999998</v>
      </c>
    </row>
    <row r="1035" spans="1:5" hidden="1">
      <c r="A1035" s="1">
        <v>1930</v>
      </c>
      <c r="B1035" s="1">
        <v>32</v>
      </c>
      <c r="C1035" s="1">
        <v>158.01</v>
      </c>
      <c r="D1035" s="1">
        <v>168.17</v>
      </c>
      <c r="E1035" s="1">
        <v>326.18</v>
      </c>
    </row>
    <row r="1036" spans="1:5" hidden="1">
      <c r="A1036" s="1">
        <v>1930</v>
      </c>
      <c r="B1036" s="1">
        <v>33</v>
      </c>
      <c r="C1036" s="1">
        <v>133.01</v>
      </c>
      <c r="D1036" s="1">
        <v>141.13999999999999</v>
      </c>
      <c r="E1036" s="1">
        <v>274.14999999999998</v>
      </c>
    </row>
    <row r="1037" spans="1:5" hidden="1">
      <c r="A1037" s="1">
        <v>1930</v>
      </c>
      <c r="B1037" s="1">
        <v>34</v>
      </c>
      <c r="C1037" s="1">
        <v>155.01</v>
      </c>
      <c r="D1037" s="1">
        <v>168.17</v>
      </c>
      <c r="E1037" s="1">
        <v>323.18</v>
      </c>
    </row>
    <row r="1038" spans="1:5" hidden="1">
      <c r="A1038" s="1">
        <v>1930</v>
      </c>
      <c r="B1038" s="1">
        <v>35</v>
      </c>
      <c r="C1038" s="1">
        <v>147.01</v>
      </c>
      <c r="D1038" s="1">
        <v>184.18</v>
      </c>
      <c r="E1038" s="1">
        <v>331.19</v>
      </c>
    </row>
    <row r="1039" spans="1:5" hidden="1">
      <c r="A1039" s="1">
        <v>1930</v>
      </c>
      <c r="B1039" s="1">
        <v>36</v>
      </c>
      <c r="C1039" s="1">
        <v>161.02000000000001</v>
      </c>
      <c r="D1039" s="1">
        <v>197.2</v>
      </c>
      <c r="E1039" s="1">
        <v>358.22</v>
      </c>
    </row>
    <row r="1040" spans="1:5" hidden="1">
      <c r="A1040" s="1">
        <v>1930</v>
      </c>
      <c r="B1040" s="1">
        <v>37</v>
      </c>
      <c r="C1040" s="1">
        <v>165.01</v>
      </c>
      <c r="D1040" s="1">
        <v>186.19</v>
      </c>
      <c r="E1040" s="1">
        <v>351.2</v>
      </c>
    </row>
    <row r="1041" spans="1:5" hidden="1">
      <c r="A1041" s="1">
        <v>1930</v>
      </c>
      <c r="B1041" s="1">
        <v>38</v>
      </c>
      <c r="C1041" s="1">
        <v>210.02</v>
      </c>
      <c r="D1041" s="1">
        <v>219.22</v>
      </c>
      <c r="E1041" s="1">
        <v>429.24</v>
      </c>
    </row>
    <row r="1042" spans="1:5" hidden="1">
      <c r="A1042" s="1">
        <v>1930</v>
      </c>
      <c r="B1042" s="1">
        <v>39</v>
      </c>
      <c r="C1042" s="1">
        <v>182.01</v>
      </c>
      <c r="D1042" s="1">
        <v>191.2</v>
      </c>
      <c r="E1042" s="1">
        <v>373.21</v>
      </c>
    </row>
    <row r="1043" spans="1:5" hidden="1">
      <c r="A1043" s="1">
        <v>1930</v>
      </c>
      <c r="B1043" s="1">
        <v>40</v>
      </c>
      <c r="C1043" s="1">
        <v>194.02</v>
      </c>
      <c r="D1043" s="1">
        <v>256.25</v>
      </c>
      <c r="E1043" s="1">
        <v>450.27</v>
      </c>
    </row>
    <row r="1044" spans="1:5" hidden="1">
      <c r="A1044" s="1">
        <v>1930</v>
      </c>
      <c r="B1044" s="1">
        <v>41</v>
      </c>
      <c r="C1044" s="1">
        <v>173.02</v>
      </c>
      <c r="D1044" s="1">
        <v>202.2</v>
      </c>
      <c r="E1044" s="1">
        <v>375.22</v>
      </c>
    </row>
    <row r="1045" spans="1:5" hidden="1">
      <c r="A1045" s="1">
        <v>1930</v>
      </c>
      <c r="B1045" s="1">
        <v>42</v>
      </c>
      <c r="C1045" s="1">
        <v>232.02</v>
      </c>
      <c r="D1045" s="1">
        <v>271.27</v>
      </c>
      <c r="E1045" s="1">
        <v>503.29</v>
      </c>
    </row>
    <row r="1046" spans="1:5" hidden="1">
      <c r="A1046" s="1">
        <v>1930</v>
      </c>
      <c r="B1046" s="1">
        <v>43</v>
      </c>
      <c r="C1046" s="1">
        <v>168.02</v>
      </c>
      <c r="D1046" s="1">
        <v>244.24</v>
      </c>
      <c r="E1046" s="1">
        <v>412.26</v>
      </c>
    </row>
    <row r="1047" spans="1:5" hidden="1">
      <c r="A1047" s="1">
        <v>1930</v>
      </c>
      <c r="B1047" s="1">
        <v>44</v>
      </c>
      <c r="C1047" s="1">
        <v>190.01</v>
      </c>
      <c r="D1047" s="1">
        <v>255.26</v>
      </c>
      <c r="E1047" s="1">
        <v>445.27</v>
      </c>
    </row>
    <row r="1048" spans="1:5" hidden="1">
      <c r="A1048" s="1">
        <v>1930</v>
      </c>
      <c r="B1048" s="1">
        <v>45</v>
      </c>
      <c r="C1048" s="1">
        <v>242.02</v>
      </c>
      <c r="D1048" s="1">
        <v>306.31</v>
      </c>
      <c r="E1048" s="1">
        <v>548.33000000000004</v>
      </c>
    </row>
    <row r="1049" spans="1:5" hidden="1">
      <c r="A1049" s="1">
        <v>1930</v>
      </c>
      <c r="B1049" s="1">
        <v>46</v>
      </c>
      <c r="C1049" s="1">
        <v>211.02</v>
      </c>
      <c r="D1049" s="1">
        <v>278.27999999999997</v>
      </c>
      <c r="E1049" s="1">
        <v>489.3</v>
      </c>
    </row>
    <row r="1050" spans="1:5" hidden="1">
      <c r="A1050" s="1">
        <v>1930</v>
      </c>
      <c r="B1050" s="1">
        <v>47</v>
      </c>
      <c r="C1050" s="1">
        <v>189.01</v>
      </c>
      <c r="D1050" s="1">
        <v>265.26</v>
      </c>
      <c r="E1050" s="1">
        <v>454.27</v>
      </c>
    </row>
    <row r="1051" spans="1:5" hidden="1">
      <c r="A1051" s="1">
        <v>1930</v>
      </c>
      <c r="B1051" s="1">
        <v>48</v>
      </c>
      <c r="C1051" s="1">
        <v>238.02</v>
      </c>
      <c r="D1051" s="1">
        <v>302.31</v>
      </c>
      <c r="E1051" s="1">
        <v>540.33000000000004</v>
      </c>
    </row>
    <row r="1052" spans="1:5" hidden="1">
      <c r="A1052" s="1">
        <v>1930</v>
      </c>
      <c r="B1052" s="1">
        <v>49</v>
      </c>
      <c r="C1052" s="1">
        <v>223.02</v>
      </c>
      <c r="D1052" s="1">
        <v>282.27999999999997</v>
      </c>
      <c r="E1052" s="1">
        <v>505.3</v>
      </c>
    </row>
    <row r="1053" spans="1:5" hidden="1">
      <c r="A1053" s="1">
        <v>1930</v>
      </c>
      <c r="B1053" s="1">
        <v>50</v>
      </c>
      <c r="C1053" s="1">
        <v>216.01</v>
      </c>
      <c r="D1053" s="1">
        <v>388.39</v>
      </c>
      <c r="E1053" s="1">
        <v>604.4</v>
      </c>
    </row>
    <row r="1054" spans="1:5" hidden="1">
      <c r="A1054" s="1">
        <v>1930</v>
      </c>
      <c r="B1054" s="1">
        <v>51</v>
      </c>
      <c r="C1054" s="1">
        <v>218.02</v>
      </c>
      <c r="D1054" s="1">
        <v>281.27999999999997</v>
      </c>
      <c r="E1054" s="1">
        <v>499.3</v>
      </c>
    </row>
    <row r="1055" spans="1:5" hidden="1">
      <c r="A1055" s="1">
        <v>1930</v>
      </c>
      <c r="B1055" s="1">
        <v>52</v>
      </c>
      <c r="C1055" s="1">
        <v>227.02</v>
      </c>
      <c r="D1055" s="1">
        <v>358.36</v>
      </c>
      <c r="E1055" s="1">
        <v>585.38</v>
      </c>
    </row>
    <row r="1056" spans="1:5" hidden="1">
      <c r="A1056" s="1">
        <v>1930</v>
      </c>
      <c r="B1056" s="1">
        <v>53</v>
      </c>
      <c r="C1056" s="1">
        <v>241.02</v>
      </c>
      <c r="D1056" s="1">
        <v>372.37</v>
      </c>
      <c r="E1056" s="1">
        <v>613.39</v>
      </c>
    </row>
    <row r="1057" spans="1:5" hidden="1">
      <c r="A1057" s="1">
        <v>1930</v>
      </c>
      <c r="B1057" s="1">
        <v>54</v>
      </c>
      <c r="C1057" s="1">
        <v>258.02</v>
      </c>
      <c r="D1057" s="1">
        <v>393.39</v>
      </c>
      <c r="E1057" s="1">
        <v>651.41</v>
      </c>
    </row>
    <row r="1058" spans="1:5" hidden="1">
      <c r="A1058" s="1">
        <v>1930</v>
      </c>
      <c r="B1058" s="1">
        <v>55</v>
      </c>
      <c r="C1058" s="1">
        <v>263.02</v>
      </c>
      <c r="D1058" s="1">
        <v>382.38</v>
      </c>
      <c r="E1058" s="1">
        <v>645.4</v>
      </c>
    </row>
    <row r="1059" spans="1:5" hidden="1">
      <c r="A1059" s="1">
        <v>1930</v>
      </c>
      <c r="B1059" s="1">
        <v>56</v>
      </c>
      <c r="C1059" s="1">
        <v>269.02</v>
      </c>
      <c r="D1059" s="1">
        <v>438.44</v>
      </c>
      <c r="E1059" s="1">
        <v>707.46</v>
      </c>
    </row>
    <row r="1060" spans="1:5" hidden="1">
      <c r="A1060" s="1">
        <v>1930</v>
      </c>
      <c r="B1060" s="1">
        <v>57</v>
      </c>
      <c r="C1060" s="1">
        <v>284.02</v>
      </c>
      <c r="D1060" s="1">
        <v>425.43</v>
      </c>
      <c r="E1060" s="1">
        <v>709.45</v>
      </c>
    </row>
    <row r="1061" spans="1:5" hidden="1">
      <c r="A1061" s="1">
        <v>1930</v>
      </c>
      <c r="B1061" s="1">
        <v>58</v>
      </c>
      <c r="C1061" s="1">
        <v>281.02</v>
      </c>
      <c r="D1061" s="1">
        <v>465.46</v>
      </c>
      <c r="E1061" s="1">
        <v>746.48</v>
      </c>
    </row>
    <row r="1062" spans="1:5" hidden="1">
      <c r="A1062" s="1">
        <v>1930</v>
      </c>
      <c r="B1062" s="1">
        <v>59</v>
      </c>
      <c r="C1062" s="1">
        <v>301.02999999999997</v>
      </c>
      <c r="D1062" s="1">
        <v>487.49</v>
      </c>
      <c r="E1062" s="1">
        <v>788.52</v>
      </c>
    </row>
    <row r="1063" spans="1:5" hidden="1">
      <c r="A1063" s="1">
        <v>1930</v>
      </c>
      <c r="B1063" s="1">
        <v>60</v>
      </c>
      <c r="C1063" s="1">
        <v>342.03</v>
      </c>
      <c r="D1063" s="1">
        <v>564.55999999999995</v>
      </c>
      <c r="E1063" s="1">
        <v>906.59</v>
      </c>
    </row>
    <row r="1064" spans="1:5" hidden="1">
      <c r="A1064" s="1">
        <v>1930</v>
      </c>
      <c r="B1064" s="1">
        <v>61</v>
      </c>
      <c r="C1064" s="1">
        <v>279.02</v>
      </c>
      <c r="D1064" s="1">
        <v>453.46</v>
      </c>
      <c r="E1064" s="1">
        <v>732.48</v>
      </c>
    </row>
    <row r="1065" spans="1:5" hidden="1">
      <c r="A1065" s="1">
        <v>1930</v>
      </c>
      <c r="B1065" s="1">
        <v>62</v>
      </c>
      <c r="C1065" s="1">
        <v>364.03</v>
      </c>
      <c r="D1065" s="1">
        <v>570.57000000000005</v>
      </c>
      <c r="E1065" s="1">
        <v>934.6</v>
      </c>
    </row>
    <row r="1066" spans="1:5" hidden="1">
      <c r="A1066" s="1">
        <v>1930</v>
      </c>
      <c r="B1066" s="1">
        <v>63</v>
      </c>
      <c r="C1066" s="1">
        <v>405.04</v>
      </c>
      <c r="D1066" s="1">
        <v>598.6</v>
      </c>
      <c r="E1066" s="1">
        <v>1003.64</v>
      </c>
    </row>
    <row r="1067" spans="1:5" hidden="1">
      <c r="A1067" s="1">
        <v>1930</v>
      </c>
      <c r="B1067" s="1">
        <v>64</v>
      </c>
      <c r="C1067" s="1">
        <v>428.03</v>
      </c>
      <c r="D1067" s="1">
        <v>574.57000000000005</v>
      </c>
      <c r="E1067" s="1">
        <v>1002.6</v>
      </c>
    </row>
    <row r="1068" spans="1:5" hidden="1">
      <c r="A1068" s="1">
        <v>1930</v>
      </c>
      <c r="B1068" s="1">
        <v>65</v>
      </c>
      <c r="C1068" s="1">
        <v>468.03</v>
      </c>
      <c r="D1068" s="1">
        <v>693.69</v>
      </c>
      <c r="E1068" s="1">
        <v>1161.72</v>
      </c>
    </row>
    <row r="1069" spans="1:5" hidden="1">
      <c r="A1069" s="1">
        <v>1930</v>
      </c>
      <c r="B1069" s="1">
        <v>66</v>
      </c>
      <c r="C1069" s="1">
        <v>418.04</v>
      </c>
      <c r="D1069" s="1">
        <v>660.65</v>
      </c>
      <c r="E1069" s="1">
        <v>1078.69</v>
      </c>
    </row>
    <row r="1070" spans="1:5" hidden="1">
      <c r="A1070" s="1">
        <v>1930</v>
      </c>
      <c r="B1070" s="1">
        <v>67</v>
      </c>
      <c r="C1070" s="1">
        <v>421.04</v>
      </c>
      <c r="D1070" s="1">
        <v>650.65</v>
      </c>
      <c r="E1070" s="1">
        <v>1071.69</v>
      </c>
    </row>
    <row r="1071" spans="1:5" hidden="1">
      <c r="A1071" s="1">
        <v>1930</v>
      </c>
      <c r="B1071" s="1">
        <v>68</v>
      </c>
      <c r="C1071" s="1">
        <v>466.04</v>
      </c>
      <c r="D1071" s="1">
        <v>669.66</v>
      </c>
      <c r="E1071" s="1">
        <v>1135.7</v>
      </c>
    </row>
    <row r="1072" spans="1:5" hidden="1">
      <c r="A1072" s="1">
        <v>1930</v>
      </c>
      <c r="B1072" s="1">
        <v>69</v>
      </c>
      <c r="C1072" s="1">
        <v>481.04</v>
      </c>
      <c r="D1072" s="1">
        <v>733.73</v>
      </c>
      <c r="E1072" s="1">
        <v>1214.77</v>
      </c>
    </row>
    <row r="1073" spans="1:5" hidden="1">
      <c r="A1073" s="1">
        <v>1930</v>
      </c>
      <c r="B1073" s="1">
        <v>70</v>
      </c>
      <c r="C1073" s="1">
        <v>506.04</v>
      </c>
      <c r="D1073" s="1">
        <v>734.73</v>
      </c>
      <c r="E1073" s="1">
        <v>1240.77</v>
      </c>
    </row>
    <row r="1074" spans="1:5" hidden="1">
      <c r="A1074" s="1">
        <v>1930</v>
      </c>
      <c r="B1074" s="1">
        <v>71</v>
      </c>
      <c r="C1074" s="1">
        <v>418.04</v>
      </c>
      <c r="D1074" s="1">
        <v>626.63</v>
      </c>
      <c r="E1074" s="1">
        <v>1044.67</v>
      </c>
    </row>
    <row r="1075" spans="1:5" hidden="1">
      <c r="A1075" s="1">
        <v>1930</v>
      </c>
      <c r="B1075" s="1">
        <v>72</v>
      </c>
      <c r="C1075" s="1">
        <v>527.04</v>
      </c>
      <c r="D1075" s="1">
        <v>668.66</v>
      </c>
      <c r="E1075" s="1">
        <v>1195.7</v>
      </c>
    </row>
    <row r="1076" spans="1:5" hidden="1">
      <c r="A1076" s="1">
        <v>1930</v>
      </c>
      <c r="B1076" s="1">
        <v>73</v>
      </c>
      <c r="C1076" s="1">
        <v>547.04999999999995</v>
      </c>
      <c r="D1076" s="1">
        <v>658.66</v>
      </c>
      <c r="E1076" s="1">
        <v>1205.71</v>
      </c>
    </row>
    <row r="1077" spans="1:5" hidden="1">
      <c r="A1077" s="1">
        <v>1930</v>
      </c>
      <c r="B1077" s="1">
        <v>74</v>
      </c>
      <c r="C1077" s="1">
        <v>509.05</v>
      </c>
      <c r="D1077" s="1">
        <v>680.68</v>
      </c>
      <c r="E1077" s="1">
        <v>1189.73</v>
      </c>
    </row>
    <row r="1078" spans="1:5" hidden="1">
      <c r="A1078" s="1">
        <v>1930</v>
      </c>
      <c r="B1078" s="1">
        <v>75</v>
      </c>
      <c r="C1078" s="1">
        <v>557.04999999999995</v>
      </c>
      <c r="D1078" s="1">
        <v>630.62</v>
      </c>
      <c r="E1078" s="1">
        <v>1187.67</v>
      </c>
    </row>
    <row r="1079" spans="1:5" hidden="1">
      <c r="A1079" s="1">
        <v>1930</v>
      </c>
      <c r="B1079" s="1">
        <v>76</v>
      </c>
      <c r="C1079" s="1">
        <v>468.04</v>
      </c>
      <c r="D1079" s="1">
        <v>624.63</v>
      </c>
      <c r="E1079" s="1">
        <v>1092.67</v>
      </c>
    </row>
    <row r="1080" spans="1:5" hidden="1">
      <c r="A1080" s="1">
        <v>1930</v>
      </c>
      <c r="B1080" s="1">
        <v>77</v>
      </c>
      <c r="C1080" s="1">
        <v>377.03</v>
      </c>
      <c r="D1080" s="1">
        <v>440.43</v>
      </c>
      <c r="E1080" s="1">
        <v>817.46</v>
      </c>
    </row>
    <row r="1081" spans="1:5" hidden="1">
      <c r="A1081" s="1">
        <v>1930</v>
      </c>
      <c r="B1081" s="1">
        <v>78</v>
      </c>
      <c r="C1081" s="1">
        <v>414.03</v>
      </c>
      <c r="D1081" s="1">
        <v>511.51</v>
      </c>
      <c r="E1081" s="1">
        <v>925.54</v>
      </c>
    </row>
    <row r="1082" spans="1:5" hidden="1">
      <c r="A1082" s="1">
        <v>1930</v>
      </c>
      <c r="B1082" s="1">
        <v>79</v>
      </c>
      <c r="C1082" s="1">
        <v>392.03</v>
      </c>
      <c r="D1082" s="1">
        <v>399.39</v>
      </c>
      <c r="E1082" s="1">
        <v>791.42</v>
      </c>
    </row>
    <row r="1083" spans="1:5" hidden="1">
      <c r="A1083" s="1">
        <v>1930</v>
      </c>
      <c r="B1083" s="1">
        <v>80</v>
      </c>
      <c r="C1083" s="1">
        <v>381.03</v>
      </c>
      <c r="D1083" s="1">
        <v>437.44</v>
      </c>
      <c r="E1083" s="1">
        <v>818.47</v>
      </c>
    </row>
    <row r="1084" spans="1:5" hidden="1">
      <c r="A1084" s="1">
        <v>1930</v>
      </c>
      <c r="B1084" s="1">
        <v>81</v>
      </c>
      <c r="C1084" s="1">
        <v>282.02</v>
      </c>
      <c r="D1084" s="1">
        <v>304.3</v>
      </c>
      <c r="E1084" s="1">
        <v>586.32000000000005</v>
      </c>
    </row>
    <row r="1085" spans="1:5" hidden="1">
      <c r="A1085" s="1">
        <v>1930</v>
      </c>
      <c r="B1085" s="1">
        <v>82</v>
      </c>
      <c r="C1085" s="1">
        <v>320.02999999999997</v>
      </c>
      <c r="D1085" s="1">
        <v>353.35</v>
      </c>
      <c r="E1085" s="1">
        <v>673.38</v>
      </c>
    </row>
    <row r="1086" spans="1:5" hidden="1">
      <c r="A1086" s="1">
        <v>1930</v>
      </c>
      <c r="B1086" s="1">
        <v>83</v>
      </c>
      <c r="C1086" s="1">
        <v>287.02</v>
      </c>
      <c r="D1086" s="1">
        <v>288.29000000000002</v>
      </c>
      <c r="E1086" s="1">
        <v>575.30999999999995</v>
      </c>
    </row>
    <row r="1087" spans="1:5" hidden="1">
      <c r="A1087" s="1">
        <v>1930</v>
      </c>
      <c r="B1087" s="1">
        <v>84</v>
      </c>
      <c r="C1087" s="1">
        <v>310.02999999999997</v>
      </c>
      <c r="D1087" s="1">
        <v>281.27999999999997</v>
      </c>
      <c r="E1087" s="1">
        <v>591.30999999999995</v>
      </c>
    </row>
    <row r="1088" spans="1:5" hidden="1">
      <c r="A1088" s="1">
        <v>1930</v>
      </c>
      <c r="B1088" s="1">
        <v>85</v>
      </c>
      <c r="C1088" s="1">
        <v>263.02999999999997</v>
      </c>
      <c r="D1088" s="1">
        <v>247.25</v>
      </c>
      <c r="E1088" s="1">
        <v>510.28</v>
      </c>
    </row>
    <row r="1089" spans="1:5" hidden="1">
      <c r="A1089" s="1">
        <v>1930</v>
      </c>
      <c r="B1089" s="1">
        <v>86</v>
      </c>
      <c r="C1089" s="1">
        <v>238.02</v>
      </c>
      <c r="D1089" s="1">
        <v>235.23</v>
      </c>
      <c r="E1089" s="1">
        <v>473.25</v>
      </c>
    </row>
    <row r="1090" spans="1:5" hidden="1">
      <c r="A1090" s="1">
        <v>1930</v>
      </c>
      <c r="B1090" s="1">
        <v>87</v>
      </c>
      <c r="C1090" s="1">
        <v>199.02</v>
      </c>
      <c r="D1090" s="1">
        <v>189.18</v>
      </c>
      <c r="E1090" s="1">
        <v>388.2</v>
      </c>
    </row>
    <row r="1091" spans="1:5" hidden="1">
      <c r="A1091" s="1">
        <v>1930</v>
      </c>
      <c r="B1091" s="1">
        <v>88</v>
      </c>
      <c r="C1091" s="1">
        <v>158.01</v>
      </c>
      <c r="D1091" s="1">
        <v>143.13999999999999</v>
      </c>
      <c r="E1091" s="1">
        <v>301.14999999999998</v>
      </c>
    </row>
    <row r="1092" spans="1:5" hidden="1">
      <c r="A1092" s="1">
        <v>1930</v>
      </c>
      <c r="B1092" s="1">
        <v>89</v>
      </c>
      <c r="C1092" s="1">
        <v>162.01</v>
      </c>
      <c r="D1092" s="1">
        <v>121.12</v>
      </c>
      <c r="E1092" s="1">
        <v>283.13</v>
      </c>
    </row>
    <row r="1093" spans="1:5" hidden="1">
      <c r="A1093" s="1">
        <v>1930</v>
      </c>
      <c r="B1093" s="1">
        <v>90</v>
      </c>
      <c r="C1093" s="1">
        <v>138.01</v>
      </c>
      <c r="D1093" s="1">
        <v>115.12</v>
      </c>
      <c r="E1093" s="1">
        <v>253.13</v>
      </c>
    </row>
    <row r="1094" spans="1:5" hidden="1">
      <c r="A1094" s="1">
        <v>1930</v>
      </c>
      <c r="B1094" s="1">
        <v>91</v>
      </c>
      <c r="C1094" s="1">
        <v>65</v>
      </c>
      <c r="D1094" s="1">
        <v>56.06</v>
      </c>
      <c r="E1094" s="1">
        <v>121.06</v>
      </c>
    </row>
    <row r="1095" spans="1:5" hidden="1">
      <c r="A1095" s="1">
        <v>1930</v>
      </c>
      <c r="B1095" s="1">
        <v>92</v>
      </c>
      <c r="C1095" s="1">
        <v>63</v>
      </c>
      <c r="D1095" s="1">
        <v>48.05</v>
      </c>
      <c r="E1095" s="1">
        <v>111.05</v>
      </c>
    </row>
    <row r="1096" spans="1:5" hidden="1">
      <c r="A1096" s="1">
        <v>1930</v>
      </c>
      <c r="B1096" s="1">
        <v>93</v>
      </c>
      <c r="C1096" s="1">
        <v>62.01</v>
      </c>
      <c r="D1096" s="1">
        <v>43.04</v>
      </c>
      <c r="E1096" s="1">
        <v>105.05</v>
      </c>
    </row>
    <row r="1097" spans="1:5" hidden="1">
      <c r="A1097" s="1">
        <v>1930</v>
      </c>
      <c r="B1097" s="1">
        <v>94</v>
      </c>
      <c r="C1097" s="1">
        <v>54.01</v>
      </c>
      <c r="D1097" s="1">
        <v>40.04</v>
      </c>
      <c r="E1097" s="1">
        <v>94.05</v>
      </c>
    </row>
    <row r="1098" spans="1:5" hidden="1">
      <c r="A1098" s="1">
        <v>1930</v>
      </c>
      <c r="B1098" s="1">
        <v>95</v>
      </c>
      <c r="C1098" s="1">
        <v>39.01</v>
      </c>
      <c r="D1098" s="1">
        <v>27.03</v>
      </c>
      <c r="E1098" s="1">
        <v>66.040000000000006</v>
      </c>
    </row>
    <row r="1099" spans="1:5" hidden="1">
      <c r="A1099" s="1">
        <v>1930</v>
      </c>
      <c r="B1099" s="1">
        <v>96</v>
      </c>
      <c r="C1099" s="1">
        <v>27.01</v>
      </c>
      <c r="D1099" s="1">
        <v>19.02</v>
      </c>
      <c r="E1099" s="1">
        <v>46.03</v>
      </c>
    </row>
    <row r="1100" spans="1:5" hidden="1">
      <c r="A1100" s="1">
        <v>1930</v>
      </c>
      <c r="B1100" s="1">
        <v>97</v>
      </c>
      <c r="C1100" s="1">
        <v>17.010000000000002</v>
      </c>
      <c r="D1100" s="1">
        <v>12.01</v>
      </c>
      <c r="E1100" s="1">
        <v>29.02</v>
      </c>
    </row>
    <row r="1101" spans="1:5" hidden="1">
      <c r="A1101" s="1">
        <v>1930</v>
      </c>
      <c r="B1101" s="1">
        <v>98</v>
      </c>
      <c r="C1101" s="1">
        <v>16</v>
      </c>
      <c r="D1101" s="1">
        <v>9.01</v>
      </c>
      <c r="E1101" s="1">
        <v>25.01</v>
      </c>
    </row>
    <row r="1102" spans="1:5" hidden="1">
      <c r="A1102" s="1">
        <v>1930</v>
      </c>
      <c r="B1102" s="1">
        <v>99</v>
      </c>
      <c r="C1102" s="1">
        <v>3.01</v>
      </c>
      <c r="D1102" s="1">
        <v>10.01</v>
      </c>
      <c r="E1102" s="1">
        <v>13.02</v>
      </c>
    </row>
    <row r="1103" spans="1:5" hidden="1">
      <c r="A1103" s="1">
        <v>1930</v>
      </c>
      <c r="B1103" s="1">
        <v>100</v>
      </c>
      <c r="C1103" s="1">
        <v>5</v>
      </c>
      <c r="D1103" s="1">
        <v>5.01</v>
      </c>
      <c r="E1103" s="1">
        <v>10.01</v>
      </c>
    </row>
    <row r="1104" spans="1:5" hidden="1">
      <c r="A1104" s="1">
        <v>1930</v>
      </c>
      <c r="B1104" s="1">
        <v>101</v>
      </c>
      <c r="C1104" s="1">
        <v>3</v>
      </c>
      <c r="D1104" s="1">
        <v>2</v>
      </c>
      <c r="E1104" s="1">
        <v>5</v>
      </c>
    </row>
    <row r="1105" spans="1:5" hidden="1">
      <c r="A1105" s="1">
        <v>1930</v>
      </c>
      <c r="B1105" s="1">
        <v>102</v>
      </c>
      <c r="C1105" s="1">
        <v>2</v>
      </c>
      <c r="D1105" s="1">
        <v>2</v>
      </c>
      <c r="E1105" s="1">
        <v>4</v>
      </c>
    </row>
    <row r="1106" spans="1:5" hidden="1">
      <c r="A1106" s="1">
        <v>1930</v>
      </c>
      <c r="B1106" s="1">
        <v>103</v>
      </c>
      <c r="C1106" s="1">
        <v>1</v>
      </c>
      <c r="D1106" s="1">
        <v>2</v>
      </c>
      <c r="E1106" s="1">
        <v>3</v>
      </c>
    </row>
    <row r="1107" spans="1:5" hidden="1">
      <c r="A1107" s="1">
        <v>1930</v>
      </c>
      <c r="B1107" s="1">
        <v>104</v>
      </c>
      <c r="C1107" s="1">
        <v>0</v>
      </c>
      <c r="D1107" s="1">
        <v>1</v>
      </c>
      <c r="E1107" s="1">
        <v>1</v>
      </c>
    </row>
    <row r="1108" spans="1:5" hidden="1">
      <c r="A1108" s="1">
        <v>1930</v>
      </c>
      <c r="B1108" s="1">
        <v>105</v>
      </c>
      <c r="C1108" s="1">
        <v>2</v>
      </c>
      <c r="D1108" s="1">
        <v>1</v>
      </c>
      <c r="E1108" s="1">
        <v>3</v>
      </c>
    </row>
    <row r="1109" spans="1:5" hidden="1">
      <c r="A1109" s="1">
        <v>1930</v>
      </c>
      <c r="B1109" s="1">
        <v>106</v>
      </c>
      <c r="C1109" s="1">
        <v>0</v>
      </c>
      <c r="D1109" s="1">
        <v>1</v>
      </c>
      <c r="E1109" s="1">
        <v>1</v>
      </c>
    </row>
    <row r="1110" spans="1:5" hidden="1">
      <c r="A1110" s="1">
        <v>1930</v>
      </c>
      <c r="B1110" s="1">
        <v>107</v>
      </c>
      <c r="C1110" s="1">
        <v>0</v>
      </c>
      <c r="D1110" s="1">
        <v>0</v>
      </c>
      <c r="E1110" s="1">
        <v>0</v>
      </c>
    </row>
    <row r="1111" spans="1:5" hidden="1">
      <c r="A1111" s="1">
        <v>1930</v>
      </c>
      <c r="B1111" s="1">
        <v>108</v>
      </c>
      <c r="C1111" s="1">
        <v>0</v>
      </c>
      <c r="D1111" s="1">
        <v>1</v>
      </c>
      <c r="E1111" s="1">
        <v>1</v>
      </c>
    </row>
    <row r="1112" spans="1:5" hidden="1">
      <c r="A1112" s="1">
        <v>1930</v>
      </c>
      <c r="B1112" s="1">
        <v>109</v>
      </c>
      <c r="C1112" s="1">
        <v>0</v>
      </c>
      <c r="D1112" s="1">
        <v>0</v>
      </c>
      <c r="E1112" s="1">
        <v>0</v>
      </c>
    </row>
    <row r="1113" spans="1:5" hidden="1">
      <c r="A1113" s="1">
        <v>1930</v>
      </c>
      <c r="B1113" s="1" t="s">
        <v>121</v>
      </c>
      <c r="C1113" s="1">
        <v>0</v>
      </c>
      <c r="D1113" s="1">
        <v>0</v>
      </c>
      <c r="E1113" s="1">
        <v>0</v>
      </c>
    </row>
    <row r="1114" spans="1:5" hidden="1">
      <c r="A1114" s="1">
        <v>1931</v>
      </c>
      <c r="B1114" s="1">
        <v>0</v>
      </c>
      <c r="C1114" s="1">
        <v>2105.2600000000002</v>
      </c>
      <c r="D1114" s="1">
        <v>2890.46</v>
      </c>
      <c r="E1114" s="1">
        <v>4995.72</v>
      </c>
    </row>
    <row r="1115" spans="1:5" hidden="1">
      <c r="A1115" s="1">
        <v>1931</v>
      </c>
      <c r="B1115" s="1">
        <v>1</v>
      </c>
      <c r="C1115" s="1">
        <v>397.05</v>
      </c>
      <c r="D1115" s="1">
        <v>439.22</v>
      </c>
      <c r="E1115" s="1">
        <v>836.27</v>
      </c>
    </row>
    <row r="1116" spans="1:5" hidden="1">
      <c r="A1116" s="1">
        <v>1931</v>
      </c>
      <c r="B1116" s="1">
        <v>2</v>
      </c>
      <c r="C1116" s="1">
        <v>189.02</v>
      </c>
      <c r="D1116" s="1">
        <v>267.13</v>
      </c>
      <c r="E1116" s="1">
        <v>456.15</v>
      </c>
    </row>
    <row r="1117" spans="1:5" hidden="1">
      <c r="A1117" s="1">
        <v>1931</v>
      </c>
      <c r="B1117" s="1">
        <v>3</v>
      </c>
      <c r="C1117" s="1">
        <v>151.02000000000001</v>
      </c>
      <c r="D1117" s="1">
        <v>175.08</v>
      </c>
      <c r="E1117" s="1">
        <v>326.10000000000002</v>
      </c>
    </row>
    <row r="1118" spans="1:5" hidden="1">
      <c r="A1118" s="1">
        <v>1931</v>
      </c>
      <c r="B1118" s="1">
        <v>4</v>
      </c>
      <c r="C1118" s="1">
        <v>97.01</v>
      </c>
      <c r="D1118" s="1">
        <v>125.06</v>
      </c>
      <c r="E1118" s="1">
        <v>222.07</v>
      </c>
    </row>
    <row r="1119" spans="1:5" hidden="1">
      <c r="A1119" s="1">
        <v>1931</v>
      </c>
      <c r="B1119" s="1">
        <v>5</v>
      </c>
      <c r="C1119" s="1">
        <v>79.3</v>
      </c>
      <c r="D1119" s="1">
        <v>113.71</v>
      </c>
      <c r="E1119" s="1">
        <v>193.01</v>
      </c>
    </row>
    <row r="1120" spans="1:5" hidden="1">
      <c r="A1120" s="1">
        <v>1931</v>
      </c>
      <c r="B1120" s="1">
        <v>6</v>
      </c>
      <c r="C1120" s="1">
        <v>75.95</v>
      </c>
      <c r="D1120" s="1">
        <v>110.48</v>
      </c>
      <c r="E1120" s="1">
        <v>186.43</v>
      </c>
    </row>
    <row r="1121" spans="1:5" hidden="1">
      <c r="A1121" s="1">
        <v>1931</v>
      </c>
      <c r="B1121" s="1">
        <v>7</v>
      </c>
      <c r="C1121" s="1">
        <v>71.400000000000006</v>
      </c>
      <c r="D1121" s="1">
        <v>105.84</v>
      </c>
      <c r="E1121" s="1">
        <v>177.24</v>
      </c>
    </row>
    <row r="1122" spans="1:5" hidden="1">
      <c r="A1122" s="1">
        <v>1931</v>
      </c>
      <c r="B1122" s="1">
        <v>8</v>
      </c>
      <c r="C1122" s="1">
        <v>65.67</v>
      </c>
      <c r="D1122" s="1">
        <v>99.82</v>
      </c>
      <c r="E1122" s="1">
        <v>165.49</v>
      </c>
    </row>
    <row r="1123" spans="1:5" hidden="1">
      <c r="A1123" s="1">
        <v>1931</v>
      </c>
      <c r="B1123" s="1">
        <v>9</v>
      </c>
      <c r="C1123" s="1">
        <v>58.74</v>
      </c>
      <c r="D1123" s="1">
        <v>92.41</v>
      </c>
      <c r="E1123" s="1">
        <v>151.15</v>
      </c>
    </row>
    <row r="1124" spans="1:5" hidden="1">
      <c r="A1124" s="1">
        <v>1931</v>
      </c>
      <c r="B1124" s="1">
        <v>10</v>
      </c>
      <c r="C1124" s="1">
        <v>51.38</v>
      </c>
      <c r="D1124" s="1">
        <v>84.53</v>
      </c>
      <c r="E1124" s="1">
        <v>135.91</v>
      </c>
    </row>
    <row r="1125" spans="1:5" hidden="1">
      <c r="A1125" s="1">
        <v>1931</v>
      </c>
      <c r="B1125" s="1">
        <v>11</v>
      </c>
      <c r="C1125" s="1">
        <v>46.73</v>
      </c>
      <c r="D1125" s="1">
        <v>79.849999999999994</v>
      </c>
      <c r="E1125" s="1">
        <v>126.58</v>
      </c>
    </row>
    <row r="1126" spans="1:5" hidden="1">
      <c r="A1126" s="1">
        <v>1931</v>
      </c>
      <c r="B1126" s="1">
        <v>12</v>
      </c>
      <c r="C1126" s="1">
        <v>45.54</v>
      </c>
      <c r="D1126" s="1">
        <v>79.31</v>
      </c>
      <c r="E1126" s="1">
        <v>124.85</v>
      </c>
    </row>
    <row r="1127" spans="1:5" hidden="1">
      <c r="A1127" s="1">
        <v>1931</v>
      </c>
      <c r="B1127" s="1">
        <v>13</v>
      </c>
      <c r="C1127" s="1">
        <v>47.81</v>
      </c>
      <c r="D1127" s="1">
        <v>82.9</v>
      </c>
      <c r="E1127" s="1">
        <v>130.71</v>
      </c>
    </row>
    <row r="1128" spans="1:5" hidden="1">
      <c r="A1128" s="1">
        <v>1931</v>
      </c>
      <c r="B1128" s="1">
        <v>14</v>
      </c>
      <c r="C1128" s="1">
        <v>53.56</v>
      </c>
      <c r="D1128" s="1">
        <v>90.62</v>
      </c>
      <c r="E1128" s="1">
        <v>144.18</v>
      </c>
    </row>
    <row r="1129" spans="1:5" hidden="1">
      <c r="A1129" s="1">
        <v>1931</v>
      </c>
      <c r="B1129" s="1">
        <v>15</v>
      </c>
      <c r="C1129" s="1">
        <v>62.01</v>
      </c>
      <c r="D1129" s="1">
        <v>97.05</v>
      </c>
      <c r="E1129" s="1">
        <v>159.06</v>
      </c>
    </row>
    <row r="1130" spans="1:5" hidden="1">
      <c r="A1130" s="1">
        <v>1931</v>
      </c>
      <c r="B1130" s="1">
        <v>16</v>
      </c>
      <c r="C1130" s="1">
        <v>70.010000000000005</v>
      </c>
      <c r="D1130" s="1">
        <v>94.04</v>
      </c>
      <c r="E1130" s="1">
        <v>164.05</v>
      </c>
    </row>
    <row r="1131" spans="1:5" hidden="1">
      <c r="A1131" s="1">
        <v>1931</v>
      </c>
      <c r="B1131" s="1">
        <v>17</v>
      </c>
      <c r="C1131" s="1">
        <v>84.01</v>
      </c>
      <c r="D1131" s="1">
        <v>112.05</v>
      </c>
      <c r="E1131" s="1">
        <v>196.06</v>
      </c>
    </row>
    <row r="1132" spans="1:5" hidden="1">
      <c r="A1132" s="1">
        <v>1931</v>
      </c>
      <c r="B1132" s="1">
        <v>18</v>
      </c>
      <c r="C1132" s="1">
        <v>110.02</v>
      </c>
      <c r="D1132" s="1">
        <v>114.05</v>
      </c>
      <c r="E1132" s="1">
        <v>224.07</v>
      </c>
    </row>
    <row r="1133" spans="1:5" hidden="1">
      <c r="A1133" s="1">
        <v>1931</v>
      </c>
      <c r="B1133" s="1">
        <v>19</v>
      </c>
      <c r="C1133" s="1">
        <v>91.02</v>
      </c>
      <c r="D1133" s="1">
        <v>141.07</v>
      </c>
      <c r="E1133" s="1">
        <v>232.09</v>
      </c>
    </row>
    <row r="1134" spans="1:5" hidden="1">
      <c r="A1134" s="1">
        <v>1931</v>
      </c>
      <c r="B1134" s="1">
        <v>20</v>
      </c>
      <c r="C1134" s="1">
        <v>107.02</v>
      </c>
      <c r="D1134" s="1">
        <v>130.07</v>
      </c>
      <c r="E1134" s="1">
        <v>237.09</v>
      </c>
    </row>
    <row r="1135" spans="1:5" hidden="1">
      <c r="A1135" s="1">
        <v>1931</v>
      </c>
      <c r="B1135" s="1">
        <v>21</v>
      </c>
      <c r="C1135" s="1">
        <v>115.02</v>
      </c>
      <c r="D1135" s="1">
        <v>141.07</v>
      </c>
      <c r="E1135" s="1">
        <v>256.08999999999997</v>
      </c>
    </row>
    <row r="1136" spans="1:5" hidden="1">
      <c r="A1136" s="1">
        <v>1931</v>
      </c>
      <c r="B1136" s="1">
        <v>22</v>
      </c>
      <c r="C1136" s="1">
        <v>133.01</v>
      </c>
      <c r="D1136" s="1">
        <v>128.06</v>
      </c>
      <c r="E1136" s="1">
        <v>261.07</v>
      </c>
    </row>
    <row r="1137" spans="1:5" hidden="1">
      <c r="A1137" s="1">
        <v>1931</v>
      </c>
      <c r="B1137" s="1">
        <v>23</v>
      </c>
      <c r="C1137" s="1">
        <v>136.01</v>
      </c>
      <c r="D1137" s="1">
        <v>122.06</v>
      </c>
      <c r="E1137" s="1">
        <v>258.07</v>
      </c>
    </row>
    <row r="1138" spans="1:5" hidden="1">
      <c r="A1138" s="1">
        <v>1931</v>
      </c>
      <c r="B1138" s="1">
        <v>24</v>
      </c>
      <c r="C1138" s="1">
        <v>137.01</v>
      </c>
      <c r="D1138" s="1">
        <v>130.07</v>
      </c>
      <c r="E1138" s="1">
        <v>267.08</v>
      </c>
    </row>
    <row r="1139" spans="1:5" hidden="1">
      <c r="A1139" s="1">
        <v>1931</v>
      </c>
      <c r="B1139" s="1">
        <v>25</v>
      </c>
      <c r="C1139" s="1">
        <v>136.01</v>
      </c>
      <c r="D1139" s="1">
        <v>140.07</v>
      </c>
      <c r="E1139" s="1">
        <v>276.08</v>
      </c>
    </row>
    <row r="1140" spans="1:5" hidden="1">
      <c r="A1140" s="1">
        <v>1931</v>
      </c>
      <c r="B1140" s="1">
        <v>26</v>
      </c>
      <c r="C1140" s="1">
        <v>137.02000000000001</v>
      </c>
      <c r="D1140" s="1">
        <v>142.07</v>
      </c>
      <c r="E1140" s="1">
        <v>279.08999999999997</v>
      </c>
    </row>
    <row r="1141" spans="1:5" hidden="1">
      <c r="A1141" s="1">
        <v>1931</v>
      </c>
      <c r="B1141" s="1">
        <v>27</v>
      </c>
      <c r="C1141" s="1">
        <v>147.01</v>
      </c>
      <c r="D1141" s="1">
        <v>133.07</v>
      </c>
      <c r="E1141" s="1">
        <v>280.08</v>
      </c>
    </row>
    <row r="1142" spans="1:5" hidden="1">
      <c r="A1142" s="1">
        <v>1931</v>
      </c>
      <c r="B1142" s="1">
        <v>28</v>
      </c>
      <c r="C1142" s="1">
        <v>133.02000000000001</v>
      </c>
      <c r="D1142" s="1">
        <v>146.07</v>
      </c>
      <c r="E1142" s="1">
        <v>279.08999999999997</v>
      </c>
    </row>
    <row r="1143" spans="1:5" hidden="1">
      <c r="A1143" s="1">
        <v>1931</v>
      </c>
      <c r="B1143" s="1">
        <v>29</v>
      </c>
      <c r="C1143" s="1">
        <v>146.02000000000001</v>
      </c>
      <c r="D1143" s="1">
        <v>153.08000000000001</v>
      </c>
      <c r="E1143" s="1">
        <v>299.10000000000002</v>
      </c>
    </row>
    <row r="1144" spans="1:5" hidden="1">
      <c r="A1144" s="1">
        <v>1931</v>
      </c>
      <c r="B1144" s="1">
        <v>30</v>
      </c>
      <c r="C1144" s="1">
        <v>164.02</v>
      </c>
      <c r="D1144" s="1">
        <v>152.08000000000001</v>
      </c>
      <c r="E1144" s="1">
        <v>316.10000000000002</v>
      </c>
    </row>
    <row r="1145" spans="1:5" hidden="1">
      <c r="A1145" s="1">
        <v>1931</v>
      </c>
      <c r="B1145" s="1">
        <v>31</v>
      </c>
      <c r="C1145" s="1">
        <v>138.01</v>
      </c>
      <c r="D1145" s="1">
        <v>172.09</v>
      </c>
      <c r="E1145" s="1">
        <v>310.10000000000002</v>
      </c>
    </row>
    <row r="1146" spans="1:5" hidden="1">
      <c r="A1146" s="1">
        <v>1931</v>
      </c>
      <c r="B1146" s="1">
        <v>32</v>
      </c>
      <c r="C1146" s="1">
        <v>188.03</v>
      </c>
      <c r="D1146" s="1">
        <v>172.09</v>
      </c>
      <c r="E1146" s="1">
        <v>360.12</v>
      </c>
    </row>
    <row r="1147" spans="1:5" hidden="1">
      <c r="A1147" s="1">
        <v>1931</v>
      </c>
      <c r="B1147" s="1">
        <v>33</v>
      </c>
      <c r="C1147" s="1">
        <v>134.02000000000001</v>
      </c>
      <c r="D1147" s="1">
        <v>151.08000000000001</v>
      </c>
      <c r="E1147" s="1">
        <v>285.10000000000002</v>
      </c>
    </row>
    <row r="1148" spans="1:5" hidden="1">
      <c r="A1148" s="1">
        <v>1931</v>
      </c>
      <c r="B1148" s="1">
        <v>34</v>
      </c>
      <c r="C1148" s="1">
        <v>153.02000000000001</v>
      </c>
      <c r="D1148" s="1">
        <v>154.08000000000001</v>
      </c>
      <c r="E1148" s="1">
        <v>307.10000000000002</v>
      </c>
    </row>
    <row r="1149" spans="1:5" hidden="1">
      <c r="A1149" s="1">
        <v>1931</v>
      </c>
      <c r="B1149" s="1">
        <v>35</v>
      </c>
      <c r="C1149" s="1">
        <v>151.02000000000001</v>
      </c>
      <c r="D1149" s="1">
        <v>165.09</v>
      </c>
      <c r="E1149" s="1">
        <v>316.11</v>
      </c>
    </row>
    <row r="1150" spans="1:5" hidden="1">
      <c r="A1150" s="1">
        <v>1931</v>
      </c>
      <c r="B1150" s="1">
        <v>36</v>
      </c>
      <c r="C1150" s="1">
        <v>176.02</v>
      </c>
      <c r="D1150" s="1">
        <v>172.09</v>
      </c>
      <c r="E1150" s="1">
        <v>348.11</v>
      </c>
    </row>
    <row r="1151" spans="1:5" hidden="1">
      <c r="A1151" s="1">
        <v>1931</v>
      </c>
      <c r="B1151" s="1">
        <v>37</v>
      </c>
      <c r="C1151" s="1">
        <v>181.02</v>
      </c>
      <c r="D1151" s="1">
        <v>188.1</v>
      </c>
      <c r="E1151" s="1">
        <v>369.12</v>
      </c>
    </row>
    <row r="1152" spans="1:5" hidden="1">
      <c r="A1152" s="1">
        <v>1931</v>
      </c>
      <c r="B1152" s="1">
        <v>38</v>
      </c>
      <c r="C1152" s="1">
        <v>201.03</v>
      </c>
      <c r="D1152" s="1">
        <v>211.1</v>
      </c>
      <c r="E1152" s="1">
        <v>412.13</v>
      </c>
    </row>
    <row r="1153" spans="1:5" hidden="1">
      <c r="A1153" s="1">
        <v>1931</v>
      </c>
      <c r="B1153" s="1">
        <v>39</v>
      </c>
      <c r="C1153" s="1">
        <v>194.03</v>
      </c>
      <c r="D1153" s="1">
        <v>217.1</v>
      </c>
      <c r="E1153" s="1">
        <v>411.13</v>
      </c>
    </row>
    <row r="1154" spans="1:5" hidden="1">
      <c r="A1154" s="1">
        <v>1931</v>
      </c>
      <c r="B1154" s="1">
        <v>40</v>
      </c>
      <c r="C1154" s="1">
        <v>217.03</v>
      </c>
      <c r="D1154" s="1">
        <v>230.11</v>
      </c>
      <c r="E1154" s="1">
        <v>447.14</v>
      </c>
    </row>
    <row r="1155" spans="1:5" hidden="1">
      <c r="A1155" s="1">
        <v>1931</v>
      </c>
      <c r="B1155" s="1">
        <v>41</v>
      </c>
      <c r="C1155" s="1">
        <v>177.02</v>
      </c>
      <c r="D1155" s="1">
        <v>200.1</v>
      </c>
      <c r="E1155" s="1">
        <v>377.12</v>
      </c>
    </row>
    <row r="1156" spans="1:5" hidden="1">
      <c r="A1156" s="1">
        <v>1931</v>
      </c>
      <c r="B1156" s="1">
        <v>42</v>
      </c>
      <c r="C1156" s="1">
        <v>176.02</v>
      </c>
      <c r="D1156" s="1">
        <v>325.17</v>
      </c>
      <c r="E1156" s="1">
        <v>501.19</v>
      </c>
    </row>
    <row r="1157" spans="1:5" hidden="1">
      <c r="A1157" s="1">
        <v>1931</v>
      </c>
      <c r="B1157" s="1">
        <v>43</v>
      </c>
      <c r="C1157" s="1">
        <v>208.02</v>
      </c>
      <c r="D1157" s="1">
        <v>248.13</v>
      </c>
      <c r="E1157" s="1">
        <v>456.15</v>
      </c>
    </row>
    <row r="1158" spans="1:5" hidden="1">
      <c r="A1158" s="1">
        <v>1931</v>
      </c>
      <c r="B1158" s="1">
        <v>44</v>
      </c>
      <c r="C1158" s="1">
        <v>198.03</v>
      </c>
      <c r="D1158" s="1">
        <v>251.13</v>
      </c>
      <c r="E1158" s="1">
        <v>449.16</v>
      </c>
    </row>
    <row r="1159" spans="1:5" hidden="1">
      <c r="A1159" s="1">
        <v>1931</v>
      </c>
      <c r="B1159" s="1">
        <v>45</v>
      </c>
      <c r="C1159" s="1">
        <v>240.03</v>
      </c>
      <c r="D1159" s="1">
        <v>294.14999999999998</v>
      </c>
      <c r="E1159" s="1">
        <v>534.17999999999995</v>
      </c>
    </row>
    <row r="1160" spans="1:5" hidden="1">
      <c r="A1160" s="1">
        <v>1931</v>
      </c>
      <c r="B1160" s="1">
        <v>46</v>
      </c>
      <c r="C1160" s="1">
        <v>200.02</v>
      </c>
      <c r="D1160" s="1">
        <v>264.13</v>
      </c>
      <c r="E1160" s="1">
        <v>464.15</v>
      </c>
    </row>
    <row r="1161" spans="1:5" hidden="1">
      <c r="A1161" s="1">
        <v>1931</v>
      </c>
      <c r="B1161" s="1">
        <v>47</v>
      </c>
      <c r="C1161" s="1">
        <v>213.02</v>
      </c>
      <c r="D1161" s="1">
        <v>281.14</v>
      </c>
      <c r="E1161" s="1">
        <v>494.16</v>
      </c>
    </row>
    <row r="1162" spans="1:5" hidden="1">
      <c r="A1162" s="1">
        <v>1931</v>
      </c>
      <c r="B1162" s="1">
        <v>48</v>
      </c>
      <c r="C1162" s="1">
        <v>210.02</v>
      </c>
      <c r="D1162" s="1">
        <v>297.14999999999998</v>
      </c>
      <c r="E1162" s="1">
        <v>507.17</v>
      </c>
    </row>
    <row r="1163" spans="1:5" hidden="1">
      <c r="A1163" s="1">
        <v>1931</v>
      </c>
      <c r="B1163" s="1">
        <v>49</v>
      </c>
      <c r="C1163" s="1">
        <v>245.03</v>
      </c>
      <c r="D1163" s="1">
        <v>341.17</v>
      </c>
      <c r="E1163" s="1">
        <v>586.20000000000005</v>
      </c>
    </row>
    <row r="1164" spans="1:5" hidden="1">
      <c r="A1164" s="1">
        <v>1931</v>
      </c>
      <c r="B1164" s="1">
        <v>50</v>
      </c>
      <c r="C1164" s="1">
        <v>285.02999999999997</v>
      </c>
      <c r="D1164" s="1">
        <v>368.19</v>
      </c>
      <c r="E1164" s="1">
        <v>653.22</v>
      </c>
    </row>
    <row r="1165" spans="1:5" hidden="1">
      <c r="A1165" s="1">
        <v>1931</v>
      </c>
      <c r="B1165" s="1">
        <v>51</v>
      </c>
      <c r="C1165" s="1">
        <v>202.03</v>
      </c>
      <c r="D1165" s="1">
        <v>306.16000000000003</v>
      </c>
      <c r="E1165" s="1">
        <v>508.19</v>
      </c>
    </row>
    <row r="1166" spans="1:5" hidden="1">
      <c r="A1166" s="1">
        <v>1931</v>
      </c>
      <c r="B1166" s="1">
        <v>52</v>
      </c>
      <c r="C1166" s="1">
        <v>241.03</v>
      </c>
      <c r="D1166" s="1">
        <v>367.18</v>
      </c>
      <c r="E1166" s="1">
        <v>608.21</v>
      </c>
    </row>
    <row r="1167" spans="1:5" hidden="1">
      <c r="A1167" s="1">
        <v>1931</v>
      </c>
      <c r="B1167" s="1">
        <v>53</v>
      </c>
      <c r="C1167" s="1">
        <v>248.03</v>
      </c>
      <c r="D1167" s="1">
        <v>374.19</v>
      </c>
      <c r="E1167" s="1">
        <v>622.22</v>
      </c>
    </row>
    <row r="1168" spans="1:5" hidden="1">
      <c r="A1168" s="1">
        <v>1931</v>
      </c>
      <c r="B1168" s="1">
        <v>54</v>
      </c>
      <c r="C1168" s="1">
        <v>266.04000000000002</v>
      </c>
      <c r="D1168" s="1">
        <v>421.21</v>
      </c>
      <c r="E1168" s="1">
        <v>687.25</v>
      </c>
    </row>
    <row r="1169" spans="1:5" hidden="1">
      <c r="A1169" s="1">
        <v>1931</v>
      </c>
      <c r="B1169" s="1">
        <v>55</v>
      </c>
      <c r="C1169" s="1">
        <v>243.03</v>
      </c>
      <c r="D1169" s="1">
        <v>410.21</v>
      </c>
      <c r="E1169" s="1">
        <v>653.24</v>
      </c>
    </row>
    <row r="1170" spans="1:5" hidden="1">
      <c r="A1170" s="1">
        <v>1931</v>
      </c>
      <c r="B1170" s="1">
        <v>56</v>
      </c>
      <c r="C1170" s="1">
        <v>286.02999999999997</v>
      </c>
      <c r="D1170" s="1">
        <v>446.22</v>
      </c>
      <c r="E1170" s="1">
        <v>732.25</v>
      </c>
    </row>
    <row r="1171" spans="1:5" hidden="1">
      <c r="A1171" s="1">
        <v>1931</v>
      </c>
      <c r="B1171" s="1">
        <v>57</v>
      </c>
      <c r="C1171" s="1">
        <v>271.04000000000002</v>
      </c>
      <c r="D1171" s="1">
        <v>419.21</v>
      </c>
      <c r="E1171" s="1">
        <v>690.25</v>
      </c>
    </row>
    <row r="1172" spans="1:5" hidden="1">
      <c r="A1172" s="1">
        <v>1931</v>
      </c>
      <c r="B1172" s="1">
        <v>58</v>
      </c>
      <c r="C1172" s="1">
        <v>326.04000000000002</v>
      </c>
      <c r="D1172" s="1">
        <v>441.22</v>
      </c>
      <c r="E1172" s="1">
        <v>767.26</v>
      </c>
    </row>
    <row r="1173" spans="1:5" hidden="1">
      <c r="A1173" s="1">
        <v>1931</v>
      </c>
      <c r="B1173" s="1">
        <v>59</v>
      </c>
      <c r="C1173" s="1">
        <v>310.04000000000002</v>
      </c>
      <c r="D1173" s="1">
        <v>476.24</v>
      </c>
      <c r="E1173" s="1">
        <v>786.28</v>
      </c>
    </row>
    <row r="1174" spans="1:5" hidden="1">
      <c r="A1174" s="1">
        <v>1931</v>
      </c>
      <c r="B1174" s="1">
        <v>60</v>
      </c>
      <c r="C1174" s="1">
        <v>377.05</v>
      </c>
      <c r="D1174" s="1">
        <v>535.27</v>
      </c>
      <c r="E1174" s="1">
        <v>912.32</v>
      </c>
    </row>
    <row r="1175" spans="1:5" hidden="1">
      <c r="A1175" s="1">
        <v>1931</v>
      </c>
      <c r="B1175" s="1">
        <v>61</v>
      </c>
      <c r="C1175" s="1">
        <v>335.04</v>
      </c>
      <c r="D1175" s="1">
        <v>450.23</v>
      </c>
      <c r="E1175" s="1">
        <v>785.27</v>
      </c>
    </row>
    <row r="1176" spans="1:5" hidden="1">
      <c r="A1176" s="1">
        <v>1931</v>
      </c>
      <c r="B1176" s="1">
        <v>62</v>
      </c>
      <c r="C1176" s="1">
        <v>377.04</v>
      </c>
      <c r="D1176" s="1">
        <v>579.29</v>
      </c>
      <c r="E1176" s="1">
        <v>956.33</v>
      </c>
    </row>
    <row r="1177" spans="1:5" hidden="1">
      <c r="A1177" s="1">
        <v>1931</v>
      </c>
      <c r="B1177" s="1">
        <v>63</v>
      </c>
      <c r="C1177" s="1">
        <v>426.05</v>
      </c>
      <c r="D1177" s="1">
        <v>590.29</v>
      </c>
      <c r="E1177" s="1">
        <v>1016.34</v>
      </c>
    </row>
    <row r="1178" spans="1:5" hidden="1">
      <c r="A1178" s="1">
        <v>1931</v>
      </c>
      <c r="B1178" s="1">
        <v>64</v>
      </c>
      <c r="C1178" s="1">
        <v>419.05</v>
      </c>
      <c r="D1178" s="1">
        <v>632.32000000000005</v>
      </c>
      <c r="E1178" s="1">
        <v>1051.3699999999999</v>
      </c>
    </row>
    <row r="1179" spans="1:5" hidden="1">
      <c r="A1179" s="1">
        <v>1931</v>
      </c>
      <c r="B1179" s="1">
        <v>65</v>
      </c>
      <c r="C1179" s="1">
        <v>485.06</v>
      </c>
      <c r="D1179" s="1">
        <v>716.36</v>
      </c>
      <c r="E1179" s="1">
        <v>1201.42</v>
      </c>
    </row>
    <row r="1180" spans="1:5" hidden="1">
      <c r="A1180" s="1">
        <v>1931</v>
      </c>
      <c r="B1180" s="1">
        <v>66</v>
      </c>
      <c r="C1180" s="1">
        <v>437.06</v>
      </c>
      <c r="D1180" s="1">
        <v>698.35</v>
      </c>
      <c r="E1180" s="1">
        <v>1135.4100000000001</v>
      </c>
    </row>
    <row r="1181" spans="1:5" hidden="1">
      <c r="A1181" s="1">
        <v>1931</v>
      </c>
      <c r="B1181" s="1">
        <v>67</v>
      </c>
      <c r="C1181" s="1">
        <v>495.06</v>
      </c>
      <c r="D1181" s="1">
        <v>727.36</v>
      </c>
      <c r="E1181" s="1">
        <v>1222.42</v>
      </c>
    </row>
    <row r="1182" spans="1:5" hidden="1">
      <c r="A1182" s="1">
        <v>1931</v>
      </c>
      <c r="B1182" s="1">
        <v>68</v>
      </c>
      <c r="C1182" s="1">
        <v>543.05999999999995</v>
      </c>
      <c r="D1182" s="1">
        <v>729.37</v>
      </c>
      <c r="E1182" s="1">
        <v>1272.43</v>
      </c>
    </row>
    <row r="1183" spans="1:5" hidden="1">
      <c r="A1183" s="1">
        <v>1931</v>
      </c>
      <c r="B1183" s="1">
        <v>69</v>
      </c>
      <c r="C1183" s="1">
        <v>501.06</v>
      </c>
      <c r="D1183" s="1">
        <v>693.35</v>
      </c>
      <c r="E1183" s="1">
        <v>1194.4100000000001</v>
      </c>
    </row>
    <row r="1184" spans="1:5" hidden="1">
      <c r="A1184" s="1">
        <v>1931</v>
      </c>
      <c r="B1184" s="1">
        <v>70</v>
      </c>
      <c r="C1184" s="1">
        <v>543.05999999999995</v>
      </c>
      <c r="D1184" s="1">
        <v>799.4</v>
      </c>
      <c r="E1184" s="1">
        <v>1342.46</v>
      </c>
    </row>
    <row r="1185" spans="1:5" hidden="1">
      <c r="A1185" s="1">
        <v>1931</v>
      </c>
      <c r="B1185" s="1">
        <v>71</v>
      </c>
      <c r="C1185" s="1">
        <v>511.06</v>
      </c>
      <c r="D1185" s="1">
        <v>685.34</v>
      </c>
      <c r="E1185" s="1">
        <v>1196.4000000000001</v>
      </c>
    </row>
    <row r="1186" spans="1:5" hidden="1">
      <c r="A1186" s="1">
        <v>1931</v>
      </c>
      <c r="B1186" s="1">
        <v>72</v>
      </c>
      <c r="C1186" s="1">
        <v>578.07000000000005</v>
      </c>
      <c r="D1186" s="1">
        <v>798.4</v>
      </c>
      <c r="E1186" s="1">
        <v>1376.47</v>
      </c>
    </row>
    <row r="1187" spans="1:5" hidden="1">
      <c r="A1187" s="1">
        <v>1931</v>
      </c>
      <c r="B1187" s="1">
        <v>73</v>
      </c>
      <c r="C1187" s="1">
        <v>540.05999999999995</v>
      </c>
      <c r="D1187" s="1">
        <v>757.38</v>
      </c>
      <c r="E1187" s="1">
        <v>1297.44</v>
      </c>
    </row>
    <row r="1188" spans="1:5" hidden="1">
      <c r="A1188" s="1">
        <v>1931</v>
      </c>
      <c r="B1188" s="1">
        <v>74</v>
      </c>
      <c r="C1188" s="1">
        <v>595.07000000000005</v>
      </c>
      <c r="D1188" s="1">
        <v>776.39</v>
      </c>
      <c r="E1188" s="1">
        <v>1371.46</v>
      </c>
    </row>
    <row r="1189" spans="1:5" hidden="1">
      <c r="A1189" s="1">
        <v>1931</v>
      </c>
      <c r="B1189" s="1">
        <v>75</v>
      </c>
      <c r="C1189" s="1">
        <v>556.05999999999995</v>
      </c>
      <c r="D1189" s="1">
        <v>777.39</v>
      </c>
      <c r="E1189" s="1">
        <v>1333.45</v>
      </c>
    </row>
    <row r="1190" spans="1:5" hidden="1">
      <c r="A1190" s="1">
        <v>1931</v>
      </c>
      <c r="B1190" s="1">
        <v>76</v>
      </c>
      <c r="C1190" s="1">
        <v>508.06</v>
      </c>
      <c r="D1190" s="1">
        <v>672.34</v>
      </c>
      <c r="E1190" s="1">
        <v>1180.4000000000001</v>
      </c>
    </row>
    <row r="1191" spans="1:5" hidden="1">
      <c r="A1191" s="1">
        <v>1931</v>
      </c>
      <c r="B1191" s="1">
        <v>77</v>
      </c>
      <c r="C1191" s="1">
        <v>437.05</v>
      </c>
      <c r="D1191" s="1">
        <v>600.29999999999995</v>
      </c>
      <c r="E1191" s="1">
        <v>1037.3499999999999</v>
      </c>
    </row>
    <row r="1192" spans="1:5" hidden="1">
      <c r="A1192" s="1">
        <v>1931</v>
      </c>
      <c r="B1192" s="1">
        <v>78</v>
      </c>
      <c r="C1192" s="1">
        <v>431.06</v>
      </c>
      <c r="D1192" s="1">
        <v>513.25</v>
      </c>
      <c r="E1192" s="1">
        <v>944.31</v>
      </c>
    </row>
    <row r="1193" spans="1:5" hidden="1">
      <c r="A1193" s="1">
        <v>1931</v>
      </c>
      <c r="B1193" s="1">
        <v>79</v>
      </c>
      <c r="C1193" s="1">
        <v>433.05</v>
      </c>
      <c r="D1193" s="1">
        <v>479.24</v>
      </c>
      <c r="E1193" s="1">
        <v>912.29</v>
      </c>
    </row>
    <row r="1194" spans="1:5" hidden="1">
      <c r="A1194" s="1">
        <v>1931</v>
      </c>
      <c r="B1194" s="1">
        <v>80</v>
      </c>
      <c r="C1194" s="1">
        <v>432.05</v>
      </c>
      <c r="D1194" s="1">
        <v>479.24</v>
      </c>
      <c r="E1194" s="1">
        <v>911.29</v>
      </c>
    </row>
    <row r="1195" spans="1:5" hidden="1">
      <c r="A1195" s="1">
        <v>1931</v>
      </c>
      <c r="B1195" s="1">
        <v>81</v>
      </c>
      <c r="C1195" s="1">
        <v>347.05</v>
      </c>
      <c r="D1195" s="1">
        <v>399.2</v>
      </c>
      <c r="E1195" s="1">
        <v>746.25</v>
      </c>
    </row>
    <row r="1196" spans="1:5" hidden="1">
      <c r="A1196" s="1">
        <v>1931</v>
      </c>
      <c r="B1196" s="1">
        <v>82</v>
      </c>
      <c r="C1196" s="1">
        <v>339.04</v>
      </c>
      <c r="D1196" s="1">
        <v>369.18</v>
      </c>
      <c r="E1196" s="1">
        <v>708.22</v>
      </c>
    </row>
    <row r="1197" spans="1:5" hidden="1">
      <c r="A1197" s="1">
        <v>1931</v>
      </c>
      <c r="B1197" s="1">
        <v>83</v>
      </c>
      <c r="C1197" s="1">
        <v>353.04</v>
      </c>
      <c r="D1197" s="1">
        <v>326.16000000000003</v>
      </c>
      <c r="E1197" s="1">
        <v>679.2</v>
      </c>
    </row>
    <row r="1198" spans="1:5" hidden="1">
      <c r="A1198" s="1">
        <v>1931</v>
      </c>
      <c r="B1198" s="1">
        <v>84</v>
      </c>
      <c r="C1198" s="1">
        <v>347.05</v>
      </c>
      <c r="D1198" s="1">
        <v>312.16000000000003</v>
      </c>
      <c r="E1198" s="1">
        <v>659.21</v>
      </c>
    </row>
    <row r="1199" spans="1:5" hidden="1">
      <c r="A1199" s="1">
        <v>1931</v>
      </c>
      <c r="B1199" s="1">
        <v>85</v>
      </c>
      <c r="C1199" s="1">
        <v>301.04000000000002</v>
      </c>
      <c r="D1199" s="1">
        <v>247.13</v>
      </c>
      <c r="E1199" s="1">
        <v>548.16999999999996</v>
      </c>
    </row>
    <row r="1200" spans="1:5" hidden="1">
      <c r="A1200" s="1">
        <v>1931</v>
      </c>
      <c r="B1200" s="1">
        <v>86</v>
      </c>
      <c r="C1200" s="1">
        <v>288.02999999999997</v>
      </c>
      <c r="D1200" s="1">
        <v>251.13</v>
      </c>
      <c r="E1200" s="1">
        <v>539.16</v>
      </c>
    </row>
    <row r="1201" spans="1:5" hidden="1">
      <c r="A1201" s="1">
        <v>1931</v>
      </c>
      <c r="B1201" s="1">
        <v>87</v>
      </c>
      <c r="C1201" s="1">
        <v>217.03</v>
      </c>
      <c r="D1201" s="1">
        <v>205.1</v>
      </c>
      <c r="E1201" s="1">
        <v>422.13</v>
      </c>
    </row>
    <row r="1202" spans="1:5" hidden="1">
      <c r="A1202" s="1">
        <v>1931</v>
      </c>
      <c r="B1202" s="1">
        <v>88</v>
      </c>
      <c r="C1202" s="1">
        <v>171.02</v>
      </c>
      <c r="D1202" s="1">
        <v>161.08000000000001</v>
      </c>
      <c r="E1202" s="1">
        <v>332.1</v>
      </c>
    </row>
    <row r="1203" spans="1:5" hidden="1">
      <c r="A1203" s="1">
        <v>1931</v>
      </c>
      <c r="B1203" s="1">
        <v>89</v>
      </c>
      <c r="C1203" s="1">
        <v>155.02000000000001</v>
      </c>
      <c r="D1203" s="1">
        <v>141.07</v>
      </c>
      <c r="E1203" s="1">
        <v>296.08999999999997</v>
      </c>
    </row>
    <row r="1204" spans="1:5" hidden="1">
      <c r="A1204" s="1">
        <v>1931</v>
      </c>
      <c r="B1204" s="1">
        <v>90</v>
      </c>
      <c r="C1204" s="1">
        <v>139.01</v>
      </c>
      <c r="D1204" s="1">
        <v>97.04</v>
      </c>
      <c r="E1204" s="1">
        <v>236.05</v>
      </c>
    </row>
    <row r="1205" spans="1:5" hidden="1">
      <c r="A1205" s="1">
        <v>1931</v>
      </c>
      <c r="B1205" s="1">
        <v>91</v>
      </c>
      <c r="C1205" s="1">
        <v>110.01</v>
      </c>
      <c r="D1205" s="1">
        <v>79.040000000000006</v>
      </c>
      <c r="E1205" s="1">
        <v>189.05</v>
      </c>
    </row>
    <row r="1206" spans="1:5" hidden="1">
      <c r="A1206" s="1">
        <v>1931</v>
      </c>
      <c r="B1206" s="1">
        <v>92</v>
      </c>
      <c r="C1206" s="1">
        <v>68.010000000000005</v>
      </c>
      <c r="D1206" s="1">
        <v>64.03</v>
      </c>
      <c r="E1206" s="1">
        <v>132.04</v>
      </c>
    </row>
    <row r="1207" spans="1:5" hidden="1">
      <c r="A1207" s="1">
        <v>1931</v>
      </c>
      <c r="B1207" s="1">
        <v>93</v>
      </c>
      <c r="C1207" s="1">
        <v>50</v>
      </c>
      <c r="D1207" s="1">
        <v>52.03</v>
      </c>
      <c r="E1207" s="1">
        <v>102.03</v>
      </c>
    </row>
    <row r="1208" spans="1:5" hidden="1">
      <c r="A1208" s="1">
        <v>1931</v>
      </c>
      <c r="B1208" s="1">
        <v>94</v>
      </c>
      <c r="C1208" s="1">
        <v>50</v>
      </c>
      <c r="D1208" s="1">
        <v>33.01</v>
      </c>
      <c r="E1208" s="1">
        <v>83.01</v>
      </c>
    </row>
    <row r="1209" spans="1:5" hidden="1">
      <c r="A1209" s="1">
        <v>1931</v>
      </c>
      <c r="B1209" s="1">
        <v>95</v>
      </c>
      <c r="C1209" s="1">
        <v>37</v>
      </c>
      <c r="D1209" s="1">
        <v>26.01</v>
      </c>
      <c r="E1209" s="1">
        <v>63.01</v>
      </c>
    </row>
    <row r="1210" spans="1:5" hidden="1">
      <c r="A1210" s="1">
        <v>1931</v>
      </c>
      <c r="B1210" s="1">
        <v>96</v>
      </c>
      <c r="C1210" s="1">
        <v>39</v>
      </c>
      <c r="D1210" s="1">
        <v>17.010000000000002</v>
      </c>
      <c r="E1210" s="1">
        <v>56.01</v>
      </c>
    </row>
    <row r="1211" spans="1:5" hidden="1">
      <c r="A1211" s="1">
        <v>1931</v>
      </c>
      <c r="B1211" s="1">
        <v>97</v>
      </c>
      <c r="C1211" s="1">
        <v>29</v>
      </c>
      <c r="D1211" s="1">
        <v>16.010000000000002</v>
      </c>
      <c r="E1211" s="1">
        <v>45.01</v>
      </c>
    </row>
    <row r="1212" spans="1:5" hidden="1">
      <c r="A1212" s="1">
        <v>1931</v>
      </c>
      <c r="B1212" s="1">
        <v>98</v>
      </c>
      <c r="C1212" s="1">
        <v>18.010000000000002</v>
      </c>
      <c r="D1212" s="1">
        <v>9.01</v>
      </c>
      <c r="E1212" s="1">
        <v>27.02</v>
      </c>
    </row>
    <row r="1213" spans="1:5" hidden="1">
      <c r="A1213" s="1">
        <v>1931</v>
      </c>
      <c r="B1213" s="1">
        <v>99</v>
      </c>
      <c r="C1213" s="1">
        <v>10</v>
      </c>
      <c r="D1213" s="1">
        <v>7.01</v>
      </c>
      <c r="E1213" s="1">
        <v>17.010000000000002</v>
      </c>
    </row>
    <row r="1214" spans="1:5" hidden="1">
      <c r="A1214" s="1">
        <v>1931</v>
      </c>
      <c r="B1214" s="1">
        <v>100</v>
      </c>
      <c r="C1214" s="1">
        <v>3</v>
      </c>
      <c r="D1214" s="1">
        <v>5</v>
      </c>
      <c r="E1214" s="1">
        <v>8</v>
      </c>
    </row>
    <row r="1215" spans="1:5" hidden="1">
      <c r="A1215" s="1">
        <v>1931</v>
      </c>
      <c r="B1215" s="1">
        <v>101</v>
      </c>
      <c r="C1215" s="1">
        <v>2</v>
      </c>
      <c r="D1215" s="1">
        <v>2</v>
      </c>
      <c r="E1215" s="1">
        <v>4</v>
      </c>
    </row>
    <row r="1216" spans="1:5" hidden="1">
      <c r="A1216" s="1">
        <v>1931</v>
      </c>
      <c r="B1216" s="1">
        <v>102</v>
      </c>
      <c r="C1216" s="1">
        <v>1</v>
      </c>
      <c r="D1216" s="1">
        <v>2</v>
      </c>
      <c r="E1216" s="1">
        <v>3</v>
      </c>
    </row>
    <row r="1217" spans="1:5" hidden="1">
      <c r="A1217" s="1">
        <v>1931</v>
      </c>
      <c r="B1217" s="1">
        <v>103</v>
      </c>
      <c r="C1217" s="1">
        <v>4</v>
      </c>
      <c r="D1217" s="1">
        <v>1</v>
      </c>
      <c r="E1217" s="1">
        <v>5</v>
      </c>
    </row>
    <row r="1218" spans="1:5" hidden="1">
      <c r="A1218" s="1">
        <v>1931</v>
      </c>
      <c r="B1218" s="1">
        <v>104</v>
      </c>
      <c r="C1218" s="1">
        <v>1</v>
      </c>
      <c r="D1218" s="1">
        <v>2</v>
      </c>
      <c r="E1218" s="1">
        <v>3</v>
      </c>
    </row>
    <row r="1219" spans="1:5" hidden="1">
      <c r="A1219" s="1">
        <v>1931</v>
      </c>
      <c r="B1219" s="1">
        <v>105</v>
      </c>
      <c r="C1219" s="1">
        <v>0</v>
      </c>
      <c r="D1219" s="1">
        <v>1</v>
      </c>
      <c r="E1219" s="1">
        <v>1</v>
      </c>
    </row>
    <row r="1220" spans="1:5" hidden="1">
      <c r="A1220" s="1">
        <v>1931</v>
      </c>
      <c r="B1220" s="1">
        <v>106</v>
      </c>
      <c r="C1220" s="1">
        <v>0</v>
      </c>
      <c r="D1220" s="1">
        <v>1</v>
      </c>
      <c r="E1220" s="1">
        <v>1</v>
      </c>
    </row>
    <row r="1221" spans="1:5" hidden="1">
      <c r="A1221" s="1">
        <v>1931</v>
      </c>
      <c r="B1221" s="1">
        <v>107</v>
      </c>
      <c r="C1221" s="1">
        <v>0</v>
      </c>
      <c r="D1221" s="1">
        <v>0</v>
      </c>
      <c r="E1221" s="1">
        <v>0</v>
      </c>
    </row>
    <row r="1222" spans="1:5" hidden="1">
      <c r="A1222" s="1">
        <v>1931</v>
      </c>
      <c r="B1222" s="1">
        <v>108</v>
      </c>
      <c r="C1222" s="1">
        <v>1</v>
      </c>
      <c r="D1222" s="1">
        <v>0</v>
      </c>
      <c r="E1222" s="1">
        <v>1</v>
      </c>
    </row>
    <row r="1223" spans="1:5" hidden="1">
      <c r="A1223" s="1">
        <v>1931</v>
      </c>
      <c r="B1223" s="1">
        <v>109</v>
      </c>
      <c r="C1223" s="1">
        <v>0</v>
      </c>
      <c r="D1223" s="1">
        <v>0</v>
      </c>
      <c r="E1223" s="1">
        <v>0</v>
      </c>
    </row>
    <row r="1224" spans="1:5" hidden="1">
      <c r="A1224" s="1">
        <v>1931</v>
      </c>
      <c r="B1224" s="1" t="s">
        <v>121</v>
      </c>
      <c r="C1224" s="1">
        <v>1</v>
      </c>
      <c r="D1224" s="1">
        <v>1</v>
      </c>
      <c r="E1224" s="1">
        <v>2</v>
      </c>
    </row>
    <row r="1225" spans="1:5" hidden="1">
      <c r="A1225" s="1">
        <v>1932</v>
      </c>
      <c r="B1225" s="1">
        <v>0</v>
      </c>
      <c r="C1225" s="1">
        <v>1960.32</v>
      </c>
      <c r="D1225" s="1">
        <v>2623.39</v>
      </c>
      <c r="E1225" s="1">
        <v>4583.71</v>
      </c>
    </row>
    <row r="1226" spans="1:5" hidden="1">
      <c r="A1226" s="1">
        <v>1932</v>
      </c>
      <c r="B1226" s="1">
        <v>1</v>
      </c>
      <c r="C1226" s="1">
        <v>358.06</v>
      </c>
      <c r="D1226" s="1">
        <v>472.43</v>
      </c>
      <c r="E1226" s="1">
        <v>830.49</v>
      </c>
    </row>
    <row r="1227" spans="1:5" hidden="1">
      <c r="A1227" s="1">
        <v>1932</v>
      </c>
      <c r="B1227" s="1">
        <v>2</v>
      </c>
      <c r="C1227" s="1">
        <v>194.03</v>
      </c>
      <c r="D1227" s="1">
        <v>238.22</v>
      </c>
      <c r="E1227" s="1">
        <v>432.25</v>
      </c>
    </row>
    <row r="1228" spans="1:5" hidden="1">
      <c r="A1228" s="1">
        <v>1932</v>
      </c>
      <c r="B1228" s="1">
        <v>3</v>
      </c>
      <c r="C1228" s="1">
        <v>139.02000000000001</v>
      </c>
      <c r="D1228" s="1">
        <v>182.17</v>
      </c>
      <c r="E1228" s="1">
        <v>321.19</v>
      </c>
    </row>
    <row r="1229" spans="1:5" hidden="1">
      <c r="A1229" s="1">
        <v>1932</v>
      </c>
      <c r="B1229" s="1">
        <v>4</v>
      </c>
      <c r="C1229" s="1">
        <v>119.02</v>
      </c>
      <c r="D1229" s="1">
        <v>144.13</v>
      </c>
      <c r="E1229" s="1">
        <v>263.14999999999998</v>
      </c>
    </row>
    <row r="1230" spans="1:5" hidden="1">
      <c r="A1230" s="1">
        <v>1932</v>
      </c>
      <c r="B1230" s="1">
        <v>5</v>
      </c>
      <c r="C1230" s="1">
        <v>101.08</v>
      </c>
      <c r="D1230" s="1">
        <v>120.86</v>
      </c>
      <c r="E1230" s="1">
        <v>221.94</v>
      </c>
    </row>
    <row r="1231" spans="1:5" hidden="1">
      <c r="A1231" s="1">
        <v>1932</v>
      </c>
      <c r="B1231" s="1">
        <v>6</v>
      </c>
      <c r="C1231" s="1">
        <v>86</v>
      </c>
      <c r="D1231" s="1">
        <v>106.75</v>
      </c>
      <c r="E1231" s="1">
        <v>192.75</v>
      </c>
    </row>
    <row r="1232" spans="1:5" hidden="1">
      <c r="A1232" s="1">
        <v>1932</v>
      </c>
      <c r="B1232" s="1">
        <v>7</v>
      </c>
      <c r="C1232" s="1">
        <v>73.77</v>
      </c>
      <c r="D1232" s="1">
        <v>95.26</v>
      </c>
      <c r="E1232" s="1">
        <v>169.03</v>
      </c>
    </row>
    <row r="1233" spans="1:5" hidden="1">
      <c r="A1233" s="1">
        <v>1932</v>
      </c>
      <c r="B1233" s="1">
        <v>8</v>
      </c>
      <c r="C1233" s="1">
        <v>64.38</v>
      </c>
      <c r="D1233" s="1">
        <v>86.4</v>
      </c>
      <c r="E1233" s="1">
        <v>150.78</v>
      </c>
    </row>
    <row r="1234" spans="1:5" hidden="1">
      <c r="A1234" s="1">
        <v>1932</v>
      </c>
      <c r="B1234" s="1">
        <v>9</v>
      </c>
      <c r="C1234" s="1">
        <v>57.82</v>
      </c>
      <c r="D1234" s="1">
        <v>80.17</v>
      </c>
      <c r="E1234" s="1">
        <v>137.99</v>
      </c>
    </row>
    <row r="1235" spans="1:5" hidden="1">
      <c r="A1235" s="1">
        <v>1932</v>
      </c>
      <c r="B1235" s="1">
        <v>10</v>
      </c>
      <c r="C1235" s="1">
        <v>53.88</v>
      </c>
      <c r="D1235" s="1">
        <v>76.569999999999993</v>
      </c>
      <c r="E1235" s="1">
        <v>130.44999999999999</v>
      </c>
    </row>
    <row r="1236" spans="1:5" hidden="1">
      <c r="A1236" s="1">
        <v>1932</v>
      </c>
      <c r="B1236" s="1">
        <v>11</v>
      </c>
      <c r="C1236" s="1">
        <v>51.66</v>
      </c>
      <c r="D1236" s="1">
        <v>75.59</v>
      </c>
      <c r="E1236" s="1">
        <v>127.25</v>
      </c>
    </row>
    <row r="1237" spans="1:5" hidden="1">
      <c r="A1237" s="1">
        <v>1932</v>
      </c>
      <c r="B1237" s="1">
        <v>12</v>
      </c>
      <c r="C1237" s="1">
        <v>50.92</v>
      </c>
      <c r="D1237" s="1">
        <v>77.239999999999995</v>
      </c>
      <c r="E1237" s="1">
        <v>128.16</v>
      </c>
    </row>
    <row r="1238" spans="1:5" hidden="1">
      <c r="A1238" s="1">
        <v>1932</v>
      </c>
      <c r="B1238" s="1">
        <v>13</v>
      </c>
      <c r="C1238" s="1">
        <v>51.67</v>
      </c>
      <c r="D1238" s="1">
        <v>81.53</v>
      </c>
      <c r="E1238" s="1">
        <v>133.19999999999999</v>
      </c>
    </row>
    <row r="1239" spans="1:5" hidden="1">
      <c r="A1239" s="1">
        <v>1932</v>
      </c>
      <c r="B1239" s="1">
        <v>14</v>
      </c>
      <c r="C1239" s="1">
        <v>53.92</v>
      </c>
      <c r="D1239" s="1">
        <v>88.44</v>
      </c>
      <c r="E1239" s="1">
        <v>142.36000000000001</v>
      </c>
    </row>
    <row r="1240" spans="1:5" hidden="1">
      <c r="A1240" s="1">
        <v>1932</v>
      </c>
      <c r="B1240" s="1">
        <v>15</v>
      </c>
      <c r="C1240" s="1">
        <v>60.01</v>
      </c>
      <c r="D1240" s="1">
        <v>93.09</v>
      </c>
      <c r="E1240" s="1">
        <v>153.1</v>
      </c>
    </row>
    <row r="1241" spans="1:5" hidden="1">
      <c r="A1241" s="1">
        <v>1932</v>
      </c>
      <c r="B1241" s="1">
        <v>16</v>
      </c>
      <c r="C1241" s="1">
        <v>78.010000000000005</v>
      </c>
      <c r="D1241" s="1">
        <v>88.08</v>
      </c>
      <c r="E1241" s="1">
        <v>166.09</v>
      </c>
    </row>
    <row r="1242" spans="1:5" hidden="1">
      <c r="A1242" s="1">
        <v>1932</v>
      </c>
      <c r="B1242" s="1">
        <v>17</v>
      </c>
      <c r="C1242" s="1">
        <v>97.01</v>
      </c>
      <c r="D1242" s="1">
        <v>109.1</v>
      </c>
      <c r="E1242" s="1">
        <v>206.11</v>
      </c>
    </row>
    <row r="1243" spans="1:5" hidden="1">
      <c r="A1243" s="1">
        <v>1932</v>
      </c>
      <c r="B1243" s="1">
        <v>18</v>
      </c>
      <c r="C1243" s="1">
        <v>96.02</v>
      </c>
      <c r="D1243" s="1">
        <v>127.12</v>
      </c>
      <c r="E1243" s="1">
        <v>223.14</v>
      </c>
    </row>
    <row r="1244" spans="1:5" hidden="1">
      <c r="A1244" s="1">
        <v>1932</v>
      </c>
      <c r="B1244" s="1">
        <v>19</v>
      </c>
      <c r="C1244" s="1">
        <v>102.01</v>
      </c>
      <c r="D1244" s="1">
        <v>124.11</v>
      </c>
      <c r="E1244" s="1">
        <v>226.12</v>
      </c>
    </row>
    <row r="1245" spans="1:5" hidden="1">
      <c r="A1245" s="1">
        <v>1932</v>
      </c>
      <c r="B1245" s="1">
        <v>20</v>
      </c>
      <c r="C1245" s="1">
        <v>100.02</v>
      </c>
      <c r="D1245" s="1">
        <v>151.13999999999999</v>
      </c>
      <c r="E1245" s="1">
        <v>251.16</v>
      </c>
    </row>
    <row r="1246" spans="1:5" hidden="1">
      <c r="A1246" s="1">
        <v>1932</v>
      </c>
      <c r="B1246" s="1">
        <v>21</v>
      </c>
      <c r="C1246" s="1">
        <v>116.02</v>
      </c>
      <c r="D1246" s="1">
        <v>147.13</v>
      </c>
      <c r="E1246" s="1">
        <v>263.14999999999998</v>
      </c>
    </row>
    <row r="1247" spans="1:5" hidden="1">
      <c r="A1247" s="1">
        <v>1932</v>
      </c>
      <c r="B1247" s="1">
        <v>22</v>
      </c>
      <c r="C1247" s="1">
        <v>125.02</v>
      </c>
      <c r="D1247" s="1">
        <v>145.13</v>
      </c>
      <c r="E1247" s="1">
        <v>270.14999999999998</v>
      </c>
    </row>
    <row r="1248" spans="1:5" hidden="1">
      <c r="A1248" s="1">
        <v>1932</v>
      </c>
      <c r="B1248" s="1">
        <v>23</v>
      </c>
      <c r="C1248" s="1">
        <v>128.02000000000001</v>
      </c>
      <c r="D1248" s="1">
        <v>130.12</v>
      </c>
      <c r="E1248" s="1">
        <v>258.14</v>
      </c>
    </row>
    <row r="1249" spans="1:5" hidden="1">
      <c r="A1249" s="1">
        <v>1932</v>
      </c>
      <c r="B1249" s="1">
        <v>24</v>
      </c>
      <c r="C1249" s="1">
        <v>143.03</v>
      </c>
      <c r="D1249" s="1">
        <v>131.12</v>
      </c>
      <c r="E1249" s="1">
        <v>274.14999999999998</v>
      </c>
    </row>
    <row r="1250" spans="1:5" hidden="1">
      <c r="A1250" s="1">
        <v>1932</v>
      </c>
      <c r="B1250" s="1">
        <v>25</v>
      </c>
      <c r="C1250" s="1">
        <v>127.02</v>
      </c>
      <c r="D1250" s="1">
        <v>124.12</v>
      </c>
      <c r="E1250" s="1">
        <v>251.14</v>
      </c>
    </row>
    <row r="1251" spans="1:5" hidden="1">
      <c r="A1251" s="1">
        <v>1932</v>
      </c>
      <c r="B1251" s="1">
        <v>26</v>
      </c>
      <c r="C1251" s="1">
        <v>120.02</v>
      </c>
      <c r="D1251" s="1">
        <v>141.12</v>
      </c>
      <c r="E1251" s="1">
        <v>261.14</v>
      </c>
    </row>
    <row r="1252" spans="1:5" hidden="1">
      <c r="A1252" s="1">
        <v>1932</v>
      </c>
      <c r="B1252" s="1">
        <v>27</v>
      </c>
      <c r="C1252" s="1">
        <v>130.02000000000001</v>
      </c>
      <c r="D1252" s="1">
        <v>139.13</v>
      </c>
      <c r="E1252" s="1">
        <v>269.14999999999998</v>
      </c>
    </row>
    <row r="1253" spans="1:5" hidden="1">
      <c r="A1253" s="1">
        <v>1932</v>
      </c>
      <c r="B1253" s="1">
        <v>28</v>
      </c>
      <c r="C1253" s="1">
        <v>124.02</v>
      </c>
      <c r="D1253" s="1">
        <v>138.13</v>
      </c>
      <c r="E1253" s="1">
        <v>262.14999999999998</v>
      </c>
    </row>
    <row r="1254" spans="1:5" hidden="1">
      <c r="A1254" s="1">
        <v>1932</v>
      </c>
      <c r="B1254" s="1">
        <v>29</v>
      </c>
      <c r="C1254" s="1">
        <v>106.01</v>
      </c>
      <c r="D1254" s="1">
        <v>123.12</v>
      </c>
      <c r="E1254" s="1">
        <v>229.13</v>
      </c>
    </row>
    <row r="1255" spans="1:5" hidden="1">
      <c r="A1255" s="1">
        <v>1932</v>
      </c>
      <c r="B1255" s="1">
        <v>30</v>
      </c>
      <c r="C1255" s="1">
        <v>115.01</v>
      </c>
      <c r="D1255" s="1">
        <v>128.11000000000001</v>
      </c>
      <c r="E1255" s="1">
        <v>243.12</v>
      </c>
    </row>
    <row r="1256" spans="1:5" hidden="1">
      <c r="A1256" s="1">
        <v>1932</v>
      </c>
      <c r="B1256" s="1">
        <v>31</v>
      </c>
      <c r="C1256" s="1">
        <v>138.02000000000001</v>
      </c>
      <c r="D1256" s="1">
        <v>137.13</v>
      </c>
      <c r="E1256" s="1">
        <v>275.14999999999998</v>
      </c>
    </row>
    <row r="1257" spans="1:5" hidden="1">
      <c r="A1257" s="1">
        <v>1932</v>
      </c>
      <c r="B1257" s="1">
        <v>32</v>
      </c>
      <c r="C1257" s="1">
        <v>139.02000000000001</v>
      </c>
      <c r="D1257" s="1">
        <v>143.13</v>
      </c>
      <c r="E1257" s="1">
        <v>282.14999999999998</v>
      </c>
    </row>
    <row r="1258" spans="1:5" hidden="1">
      <c r="A1258" s="1">
        <v>1932</v>
      </c>
      <c r="B1258" s="1">
        <v>33</v>
      </c>
      <c r="C1258" s="1">
        <v>150.03</v>
      </c>
      <c r="D1258" s="1">
        <v>147.13</v>
      </c>
      <c r="E1258" s="1">
        <v>297.16000000000003</v>
      </c>
    </row>
    <row r="1259" spans="1:5" hidden="1">
      <c r="A1259" s="1">
        <v>1932</v>
      </c>
      <c r="B1259" s="1">
        <v>34</v>
      </c>
      <c r="C1259" s="1">
        <v>142.03</v>
      </c>
      <c r="D1259" s="1">
        <v>152.13999999999999</v>
      </c>
      <c r="E1259" s="1">
        <v>294.17</v>
      </c>
    </row>
    <row r="1260" spans="1:5" hidden="1">
      <c r="A1260" s="1">
        <v>1932</v>
      </c>
      <c r="B1260" s="1">
        <v>35</v>
      </c>
      <c r="C1260" s="1">
        <v>188.03</v>
      </c>
      <c r="D1260" s="1">
        <v>167.15</v>
      </c>
      <c r="E1260" s="1">
        <v>355.18</v>
      </c>
    </row>
    <row r="1261" spans="1:5" hidden="1">
      <c r="A1261" s="1">
        <v>1932</v>
      </c>
      <c r="B1261" s="1">
        <v>36</v>
      </c>
      <c r="C1261" s="1">
        <v>159.03</v>
      </c>
      <c r="D1261" s="1">
        <v>166.15</v>
      </c>
      <c r="E1261" s="1">
        <v>325.18</v>
      </c>
    </row>
    <row r="1262" spans="1:5" hidden="1">
      <c r="A1262" s="1">
        <v>1932</v>
      </c>
      <c r="B1262" s="1">
        <v>37</v>
      </c>
      <c r="C1262" s="1">
        <v>168.03</v>
      </c>
      <c r="D1262" s="1">
        <v>174.16</v>
      </c>
      <c r="E1262" s="1">
        <v>342.19</v>
      </c>
    </row>
    <row r="1263" spans="1:5" hidden="1">
      <c r="A1263" s="1">
        <v>1932</v>
      </c>
      <c r="B1263" s="1">
        <v>38</v>
      </c>
      <c r="C1263" s="1">
        <v>192.03</v>
      </c>
      <c r="D1263" s="1">
        <v>207.18</v>
      </c>
      <c r="E1263" s="1">
        <v>399.21</v>
      </c>
    </row>
    <row r="1264" spans="1:5" hidden="1">
      <c r="A1264" s="1">
        <v>1932</v>
      </c>
      <c r="B1264" s="1">
        <v>39</v>
      </c>
      <c r="C1264" s="1">
        <v>177.03</v>
      </c>
      <c r="D1264" s="1">
        <v>221.2</v>
      </c>
      <c r="E1264" s="1">
        <v>398.23</v>
      </c>
    </row>
    <row r="1265" spans="1:5" hidden="1">
      <c r="A1265" s="1">
        <v>1932</v>
      </c>
      <c r="B1265" s="1">
        <v>40</v>
      </c>
      <c r="C1265" s="1">
        <v>163.02000000000001</v>
      </c>
      <c r="D1265" s="1">
        <v>210.19</v>
      </c>
      <c r="E1265" s="1">
        <v>373.21</v>
      </c>
    </row>
    <row r="1266" spans="1:5" hidden="1">
      <c r="A1266" s="1">
        <v>1932</v>
      </c>
      <c r="B1266" s="1">
        <v>41</v>
      </c>
      <c r="C1266" s="1">
        <v>162.02000000000001</v>
      </c>
      <c r="D1266" s="1">
        <v>204.18</v>
      </c>
      <c r="E1266" s="1">
        <v>366.2</v>
      </c>
    </row>
    <row r="1267" spans="1:5" hidden="1">
      <c r="A1267" s="1">
        <v>1932</v>
      </c>
      <c r="B1267" s="1">
        <v>42</v>
      </c>
      <c r="C1267" s="1">
        <v>213.03</v>
      </c>
      <c r="D1267" s="1">
        <v>269.25</v>
      </c>
      <c r="E1267" s="1">
        <v>482.28</v>
      </c>
    </row>
    <row r="1268" spans="1:5" hidden="1">
      <c r="A1268" s="1">
        <v>1932</v>
      </c>
      <c r="B1268" s="1">
        <v>43</v>
      </c>
      <c r="C1268" s="1">
        <v>175.03</v>
      </c>
      <c r="D1268" s="1">
        <v>256.24</v>
      </c>
      <c r="E1268" s="1">
        <v>431.27</v>
      </c>
    </row>
    <row r="1269" spans="1:5" hidden="1">
      <c r="A1269" s="1">
        <v>1932</v>
      </c>
      <c r="B1269" s="1">
        <v>44</v>
      </c>
      <c r="C1269" s="1">
        <v>214.03</v>
      </c>
      <c r="D1269" s="1">
        <v>260.24</v>
      </c>
      <c r="E1269" s="1">
        <v>474.27</v>
      </c>
    </row>
    <row r="1270" spans="1:5" hidden="1">
      <c r="A1270" s="1">
        <v>1932</v>
      </c>
      <c r="B1270" s="1">
        <v>45</v>
      </c>
      <c r="C1270" s="1">
        <v>208.04</v>
      </c>
      <c r="D1270" s="1">
        <v>292.26</v>
      </c>
      <c r="E1270" s="1">
        <v>500.3</v>
      </c>
    </row>
    <row r="1271" spans="1:5" hidden="1">
      <c r="A1271" s="1">
        <v>1932</v>
      </c>
      <c r="B1271" s="1">
        <v>46</v>
      </c>
      <c r="C1271" s="1">
        <v>207.03</v>
      </c>
      <c r="D1271" s="1">
        <v>262.24</v>
      </c>
      <c r="E1271" s="1">
        <v>469.27</v>
      </c>
    </row>
    <row r="1272" spans="1:5" hidden="1">
      <c r="A1272" s="1">
        <v>1932</v>
      </c>
      <c r="B1272" s="1">
        <v>47</v>
      </c>
      <c r="C1272" s="1">
        <v>242.04</v>
      </c>
      <c r="D1272" s="1">
        <v>290.26</v>
      </c>
      <c r="E1272" s="1">
        <v>532.29999999999995</v>
      </c>
    </row>
    <row r="1273" spans="1:5" hidden="1">
      <c r="A1273" s="1">
        <v>1932</v>
      </c>
      <c r="B1273" s="1">
        <v>48</v>
      </c>
      <c r="C1273" s="1">
        <v>230.03</v>
      </c>
      <c r="D1273" s="1">
        <v>334.3</v>
      </c>
      <c r="E1273" s="1">
        <v>564.33000000000004</v>
      </c>
    </row>
    <row r="1274" spans="1:5" hidden="1">
      <c r="A1274" s="1">
        <v>1932</v>
      </c>
      <c r="B1274" s="1">
        <v>49</v>
      </c>
      <c r="C1274" s="1">
        <v>264.05</v>
      </c>
      <c r="D1274" s="1">
        <v>318.29000000000002</v>
      </c>
      <c r="E1274" s="1">
        <v>582.34</v>
      </c>
    </row>
    <row r="1275" spans="1:5" hidden="1">
      <c r="A1275" s="1">
        <v>1932</v>
      </c>
      <c r="B1275" s="1">
        <v>50</v>
      </c>
      <c r="C1275" s="1">
        <v>253.04</v>
      </c>
      <c r="D1275" s="1">
        <v>329.3</v>
      </c>
      <c r="E1275" s="1">
        <v>582.34</v>
      </c>
    </row>
    <row r="1276" spans="1:5" hidden="1">
      <c r="A1276" s="1">
        <v>1932</v>
      </c>
      <c r="B1276" s="1">
        <v>51</v>
      </c>
      <c r="C1276" s="1">
        <v>225.03</v>
      </c>
      <c r="D1276" s="1">
        <v>336.31</v>
      </c>
      <c r="E1276" s="1">
        <v>561.34</v>
      </c>
    </row>
    <row r="1277" spans="1:5" hidden="1">
      <c r="A1277" s="1">
        <v>1932</v>
      </c>
      <c r="B1277" s="1">
        <v>52</v>
      </c>
      <c r="C1277" s="1">
        <v>272.05</v>
      </c>
      <c r="D1277" s="1">
        <v>407.37</v>
      </c>
      <c r="E1277" s="1">
        <v>679.42</v>
      </c>
    </row>
    <row r="1278" spans="1:5" hidden="1">
      <c r="A1278" s="1">
        <v>1932</v>
      </c>
      <c r="B1278" s="1">
        <v>53</v>
      </c>
      <c r="C1278" s="1">
        <v>310.05</v>
      </c>
      <c r="D1278" s="1">
        <v>385.35</v>
      </c>
      <c r="E1278" s="1">
        <v>695.4</v>
      </c>
    </row>
    <row r="1279" spans="1:5" hidden="1">
      <c r="A1279" s="1">
        <v>1932</v>
      </c>
      <c r="B1279" s="1">
        <v>54</v>
      </c>
      <c r="C1279" s="1">
        <v>305.05</v>
      </c>
      <c r="D1279" s="1">
        <v>428.39</v>
      </c>
      <c r="E1279" s="1">
        <v>733.44</v>
      </c>
    </row>
    <row r="1280" spans="1:5" hidden="1">
      <c r="A1280" s="1">
        <v>1932</v>
      </c>
      <c r="B1280" s="1">
        <v>55</v>
      </c>
      <c r="C1280" s="1">
        <v>260.05</v>
      </c>
      <c r="D1280" s="1">
        <v>411.37</v>
      </c>
      <c r="E1280" s="1">
        <v>671.42</v>
      </c>
    </row>
    <row r="1281" spans="1:5" hidden="1">
      <c r="A1281" s="1">
        <v>1932</v>
      </c>
      <c r="B1281" s="1">
        <v>56</v>
      </c>
      <c r="C1281" s="1">
        <v>276.04000000000002</v>
      </c>
      <c r="D1281" s="1">
        <v>462.42</v>
      </c>
      <c r="E1281" s="1">
        <v>738.46</v>
      </c>
    </row>
    <row r="1282" spans="1:5" hidden="1">
      <c r="A1282" s="1">
        <v>1932</v>
      </c>
      <c r="B1282" s="1">
        <v>57</v>
      </c>
      <c r="C1282" s="1">
        <v>279.04000000000002</v>
      </c>
      <c r="D1282" s="1">
        <v>416.38</v>
      </c>
      <c r="E1282" s="1">
        <v>695.42</v>
      </c>
    </row>
    <row r="1283" spans="1:5" hidden="1">
      <c r="A1283" s="1">
        <v>1932</v>
      </c>
      <c r="B1283" s="1">
        <v>58</v>
      </c>
      <c r="C1283" s="1">
        <v>319.05</v>
      </c>
      <c r="D1283" s="1">
        <v>459.42</v>
      </c>
      <c r="E1283" s="1">
        <v>778.47</v>
      </c>
    </row>
    <row r="1284" spans="1:5" hidden="1">
      <c r="A1284" s="1">
        <v>1932</v>
      </c>
      <c r="B1284" s="1">
        <v>59</v>
      </c>
      <c r="C1284" s="1">
        <v>315.05</v>
      </c>
      <c r="D1284" s="1">
        <v>463.42</v>
      </c>
      <c r="E1284" s="1">
        <v>778.47</v>
      </c>
    </row>
    <row r="1285" spans="1:5" hidden="1">
      <c r="A1285" s="1">
        <v>1932</v>
      </c>
      <c r="B1285" s="1">
        <v>60</v>
      </c>
      <c r="C1285" s="1">
        <v>374.06</v>
      </c>
      <c r="D1285" s="1">
        <v>558.51</v>
      </c>
      <c r="E1285" s="1">
        <v>932.57</v>
      </c>
    </row>
    <row r="1286" spans="1:5" hidden="1">
      <c r="A1286" s="1">
        <v>1932</v>
      </c>
      <c r="B1286" s="1">
        <v>61</v>
      </c>
      <c r="C1286" s="1">
        <v>313.05</v>
      </c>
      <c r="D1286" s="1">
        <v>488.45</v>
      </c>
      <c r="E1286" s="1">
        <v>801.5</v>
      </c>
    </row>
    <row r="1287" spans="1:5" hidden="1">
      <c r="A1287" s="1">
        <v>1932</v>
      </c>
      <c r="B1287" s="1">
        <v>62</v>
      </c>
      <c r="C1287" s="1">
        <v>450.07</v>
      </c>
      <c r="D1287" s="1">
        <v>573.52</v>
      </c>
      <c r="E1287" s="1">
        <v>1023.59</v>
      </c>
    </row>
    <row r="1288" spans="1:5" hidden="1">
      <c r="A1288" s="1">
        <v>1932</v>
      </c>
      <c r="B1288" s="1">
        <v>63</v>
      </c>
      <c r="C1288" s="1">
        <v>427.07</v>
      </c>
      <c r="D1288" s="1">
        <v>615.55999999999995</v>
      </c>
      <c r="E1288" s="1">
        <v>1042.6300000000001</v>
      </c>
    </row>
    <row r="1289" spans="1:5" hidden="1">
      <c r="A1289" s="1">
        <v>1932</v>
      </c>
      <c r="B1289" s="1">
        <v>64</v>
      </c>
      <c r="C1289" s="1">
        <v>431.07</v>
      </c>
      <c r="D1289" s="1">
        <v>651.59</v>
      </c>
      <c r="E1289" s="1">
        <v>1082.6600000000001</v>
      </c>
    </row>
    <row r="1290" spans="1:5" hidden="1">
      <c r="A1290" s="1">
        <v>1932</v>
      </c>
      <c r="B1290" s="1">
        <v>65</v>
      </c>
      <c r="C1290" s="1">
        <v>512.08000000000004</v>
      </c>
      <c r="D1290" s="1">
        <v>702.64</v>
      </c>
      <c r="E1290" s="1">
        <v>1214.72</v>
      </c>
    </row>
    <row r="1291" spans="1:5" hidden="1">
      <c r="A1291" s="1">
        <v>1932</v>
      </c>
      <c r="B1291" s="1">
        <v>66</v>
      </c>
      <c r="C1291" s="1">
        <v>456.07</v>
      </c>
      <c r="D1291" s="1">
        <v>650.59</v>
      </c>
      <c r="E1291" s="1">
        <v>1106.6600000000001</v>
      </c>
    </row>
    <row r="1292" spans="1:5" hidden="1">
      <c r="A1292" s="1">
        <v>1932</v>
      </c>
      <c r="B1292" s="1">
        <v>67</v>
      </c>
      <c r="C1292" s="1">
        <v>487.08</v>
      </c>
      <c r="D1292" s="1">
        <v>761.69</v>
      </c>
      <c r="E1292" s="1">
        <v>1248.77</v>
      </c>
    </row>
    <row r="1293" spans="1:5" hidden="1">
      <c r="A1293" s="1">
        <v>1932</v>
      </c>
      <c r="B1293" s="1">
        <v>68</v>
      </c>
      <c r="C1293" s="1">
        <v>560.09</v>
      </c>
      <c r="D1293" s="1">
        <v>786.72</v>
      </c>
      <c r="E1293" s="1">
        <v>1346.81</v>
      </c>
    </row>
    <row r="1294" spans="1:5" hidden="1">
      <c r="A1294" s="1">
        <v>1932</v>
      </c>
      <c r="B1294" s="1">
        <v>69</v>
      </c>
      <c r="C1294" s="1">
        <v>525.08000000000004</v>
      </c>
      <c r="D1294" s="1">
        <v>759.69</v>
      </c>
      <c r="E1294" s="1">
        <v>1284.77</v>
      </c>
    </row>
    <row r="1295" spans="1:5" hidden="1">
      <c r="A1295" s="1">
        <v>1932</v>
      </c>
      <c r="B1295" s="1">
        <v>70</v>
      </c>
      <c r="C1295" s="1">
        <v>518.08000000000004</v>
      </c>
      <c r="D1295" s="1">
        <v>799.73</v>
      </c>
      <c r="E1295" s="1">
        <v>1317.81</v>
      </c>
    </row>
    <row r="1296" spans="1:5" hidden="1">
      <c r="A1296" s="1">
        <v>1932</v>
      </c>
      <c r="B1296" s="1">
        <v>71</v>
      </c>
      <c r="C1296" s="1">
        <v>475.08</v>
      </c>
      <c r="D1296" s="1">
        <v>680.62</v>
      </c>
      <c r="E1296" s="1">
        <v>1155.7</v>
      </c>
    </row>
    <row r="1297" spans="1:5" hidden="1">
      <c r="A1297" s="1">
        <v>1932</v>
      </c>
      <c r="B1297" s="1">
        <v>72</v>
      </c>
      <c r="C1297" s="1">
        <v>624.1</v>
      </c>
      <c r="D1297" s="1">
        <v>832.76</v>
      </c>
      <c r="E1297" s="1">
        <v>1456.86</v>
      </c>
    </row>
    <row r="1298" spans="1:5" hidden="1">
      <c r="A1298" s="1">
        <v>1932</v>
      </c>
      <c r="B1298" s="1">
        <v>73</v>
      </c>
      <c r="C1298" s="1">
        <v>547.09</v>
      </c>
      <c r="D1298" s="1">
        <v>763.69</v>
      </c>
      <c r="E1298" s="1">
        <v>1310.78</v>
      </c>
    </row>
    <row r="1299" spans="1:5" hidden="1">
      <c r="A1299" s="1">
        <v>1932</v>
      </c>
      <c r="B1299" s="1">
        <v>74</v>
      </c>
      <c r="C1299" s="1">
        <v>583.1</v>
      </c>
      <c r="D1299" s="1">
        <v>712.65</v>
      </c>
      <c r="E1299" s="1">
        <v>1295.75</v>
      </c>
    </row>
    <row r="1300" spans="1:5" hidden="1">
      <c r="A1300" s="1">
        <v>1932</v>
      </c>
      <c r="B1300" s="1">
        <v>75</v>
      </c>
      <c r="C1300" s="1">
        <v>585.1</v>
      </c>
      <c r="D1300" s="1">
        <v>765.69</v>
      </c>
      <c r="E1300" s="1">
        <v>1350.79</v>
      </c>
    </row>
    <row r="1301" spans="1:5" hidden="1">
      <c r="A1301" s="1">
        <v>1932</v>
      </c>
      <c r="B1301" s="1">
        <v>76</v>
      </c>
      <c r="C1301" s="1">
        <v>526.09</v>
      </c>
      <c r="D1301" s="1">
        <v>710.65</v>
      </c>
      <c r="E1301" s="1">
        <v>1236.74</v>
      </c>
    </row>
    <row r="1302" spans="1:5" hidden="1">
      <c r="A1302" s="1">
        <v>1932</v>
      </c>
      <c r="B1302" s="1">
        <v>77</v>
      </c>
      <c r="C1302" s="1">
        <v>496.08</v>
      </c>
      <c r="D1302" s="1">
        <v>597.54</v>
      </c>
      <c r="E1302" s="1">
        <v>1093.6199999999999</v>
      </c>
    </row>
    <row r="1303" spans="1:5" hidden="1">
      <c r="A1303" s="1">
        <v>1932</v>
      </c>
      <c r="B1303" s="1">
        <v>78</v>
      </c>
      <c r="C1303" s="1">
        <v>490.08</v>
      </c>
      <c r="D1303" s="1">
        <v>599.54999999999995</v>
      </c>
      <c r="E1303" s="1">
        <v>1089.6300000000001</v>
      </c>
    </row>
    <row r="1304" spans="1:5" hidden="1">
      <c r="A1304" s="1">
        <v>1932</v>
      </c>
      <c r="B1304" s="1">
        <v>79</v>
      </c>
      <c r="C1304" s="1">
        <v>406.06</v>
      </c>
      <c r="D1304" s="1">
        <v>489.44</v>
      </c>
      <c r="E1304" s="1">
        <v>895.5</v>
      </c>
    </row>
    <row r="1305" spans="1:5" hidden="1">
      <c r="A1305" s="1">
        <v>1932</v>
      </c>
      <c r="B1305" s="1">
        <v>80</v>
      </c>
      <c r="C1305" s="1">
        <v>396.06</v>
      </c>
      <c r="D1305" s="1">
        <v>511.46</v>
      </c>
      <c r="E1305" s="1">
        <v>907.52</v>
      </c>
    </row>
    <row r="1306" spans="1:5" hidden="1">
      <c r="A1306" s="1">
        <v>1932</v>
      </c>
      <c r="B1306" s="1">
        <v>81</v>
      </c>
      <c r="C1306" s="1">
        <v>356.05</v>
      </c>
      <c r="D1306" s="1">
        <v>380.35</v>
      </c>
      <c r="E1306" s="1">
        <v>736.4</v>
      </c>
    </row>
    <row r="1307" spans="1:5" hidden="1">
      <c r="A1307" s="1">
        <v>1932</v>
      </c>
      <c r="B1307" s="1">
        <v>82</v>
      </c>
      <c r="C1307" s="1">
        <v>380.06</v>
      </c>
      <c r="D1307" s="1">
        <v>419.38</v>
      </c>
      <c r="E1307" s="1">
        <v>799.44</v>
      </c>
    </row>
    <row r="1308" spans="1:5" hidden="1">
      <c r="A1308" s="1">
        <v>1932</v>
      </c>
      <c r="B1308" s="1">
        <v>83</v>
      </c>
      <c r="C1308" s="1">
        <v>298.04000000000002</v>
      </c>
      <c r="D1308" s="1">
        <v>371.34</v>
      </c>
      <c r="E1308" s="1">
        <v>669.38</v>
      </c>
    </row>
    <row r="1309" spans="1:5" hidden="1">
      <c r="A1309" s="1">
        <v>1932</v>
      </c>
      <c r="B1309" s="1">
        <v>84</v>
      </c>
      <c r="C1309" s="1">
        <v>379.06</v>
      </c>
      <c r="D1309" s="1">
        <v>332.3</v>
      </c>
      <c r="E1309" s="1">
        <v>711.36</v>
      </c>
    </row>
    <row r="1310" spans="1:5" hidden="1">
      <c r="A1310" s="1">
        <v>1932</v>
      </c>
      <c r="B1310" s="1">
        <v>85</v>
      </c>
      <c r="C1310" s="1">
        <v>293.05</v>
      </c>
      <c r="D1310" s="1">
        <v>287.26</v>
      </c>
      <c r="E1310" s="1">
        <v>580.30999999999995</v>
      </c>
    </row>
    <row r="1311" spans="1:5" hidden="1">
      <c r="A1311" s="1">
        <v>1932</v>
      </c>
      <c r="B1311" s="1">
        <v>86</v>
      </c>
      <c r="C1311" s="1">
        <v>295.05</v>
      </c>
      <c r="D1311" s="1">
        <v>232.21</v>
      </c>
      <c r="E1311" s="1">
        <v>527.26</v>
      </c>
    </row>
    <row r="1312" spans="1:5" hidden="1">
      <c r="A1312" s="1">
        <v>1932</v>
      </c>
      <c r="B1312" s="1">
        <v>87</v>
      </c>
      <c r="C1312" s="1">
        <v>238.04</v>
      </c>
      <c r="D1312" s="1">
        <v>199.18</v>
      </c>
      <c r="E1312" s="1">
        <v>437.22</v>
      </c>
    </row>
    <row r="1313" spans="1:5" hidden="1">
      <c r="A1313" s="1">
        <v>1932</v>
      </c>
      <c r="B1313" s="1">
        <v>88</v>
      </c>
      <c r="C1313" s="1">
        <v>192.03</v>
      </c>
      <c r="D1313" s="1">
        <v>186.17</v>
      </c>
      <c r="E1313" s="1">
        <v>378.2</v>
      </c>
    </row>
    <row r="1314" spans="1:5" hidden="1">
      <c r="A1314" s="1">
        <v>1932</v>
      </c>
      <c r="B1314" s="1">
        <v>89</v>
      </c>
      <c r="C1314" s="1">
        <v>159.03</v>
      </c>
      <c r="D1314" s="1">
        <v>122.11</v>
      </c>
      <c r="E1314" s="1">
        <v>281.14</v>
      </c>
    </row>
    <row r="1315" spans="1:5" hidden="1">
      <c r="A1315" s="1">
        <v>1932</v>
      </c>
      <c r="B1315" s="1">
        <v>90</v>
      </c>
      <c r="C1315" s="1">
        <v>152.02000000000001</v>
      </c>
      <c r="D1315" s="1">
        <v>103.1</v>
      </c>
      <c r="E1315" s="1">
        <v>255.12</v>
      </c>
    </row>
    <row r="1316" spans="1:5" hidden="1">
      <c r="A1316" s="1">
        <v>1932</v>
      </c>
      <c r="B1316" s="1">
        <v>91</v>
      </c>
      <c r="C1316" s="1">
        <v>80.010000000000005</v>
      </c>
      <c r="D1316" s="1">
        <v>67.06</v>
      </c>
      <c r="E1316" s="1">
        <v>147.07</v>
      </c>
    </row>
    <row r="1317" spans="1:5" hidden="1">
      <c r="A1317" s="1">
        <v>1932</v>
      </c>
      <c r="B1317" s="1">
        <v>92</v>
      </c>
      <c r="C1317" s="1">
        <v>93.01</v>
      </c>
      <c r="D1317" s="1">
        <v>79.069999999999993</v>
      </c>
      <c r="E1317" s="1">
        <v>172.08</v>
      </c>
    </row>
    <row r="1318" spans="1:5" hidden="1">
      <c r="A1318" s="1">
        <v>1932</v>
      </c>
      <c r="B1318" s="1">
        <v>93</v>
      </c>
      <c r="C1318" s="1">
        <v>66.010000000000005</v>
      </c>
      <c r="D1318" s="1">
        <v>39.04</v>
      </c>
      <c r="E1318" s="1">
        <v>105.05</v>
      </c>
    </row>
    <row r="1319" spans="1:5" hidden="1">
      <c r="A1319" s="1">
        <v>1932</v>
      </c>
      <c r="B1319" s="1">
        <v>94</v>
      </c>
      <c r="C1319" s="1">
        <v>48.01</v>
      </c>
      <c r="D1319" s="1">
        <v>35.03</v>
      </c>
      <c r="E1319" s="1">
        <v>83.04</v>
      </c>
    </row>
    <row r="1320" spans="1:5" hidden="1">
      <c r="A1320" s="1">
        <v>1932</v>
      </c>
      <c r="B1320" s="1">
        <v>95</v>
      </c>
      <c r="C1320" s="1">
        <v>53</v>
      </c>
      <c r="D1320" s="1">
        <v>25.03</v>
      </c>
      <c r="E1320" s="1">
        <v>78.03</v>
      </c>
    </row>
    <row r="1321" spans="1:5" hidden="1">
      <c r="A1321" s="1">
        <v>1932</v>
      </c>
      <c r="B1321" s="1">
        <v>96</v>
      </c>
      <c r="C1321" s="1">
        <v>28.01</v>
      </c>
      <c r="D1321" s="1">
        <v>20.02</v>
      </c>
      <c r="E1321" s="1">
        <v>48.03</v>
      </c>
    </row>
    <row r="1322" spans="1:5" hidden="1">
      <c r="A1322" s="1">
        <v>1932</v>
      </c>
      <c r="B1322" s="1">
        <v>97</v>
      </c>
      <c r="C1322" s="1">
        <v>31.01</v>
      </c>
      <c r="D1322" s="1">
        <v>13.01</v>
      </c>
      <c r="E1322" s="1">
        <v>44.02</v>
      </c>
    </row>
    <row r="1323" spans="1:5" hidden="1">
      <c r="A1323" s="1">
        <v>1932</v>
      </c>
      <c r="B1323" s="1">
        <v>98</v>
      </c>
      <c r="C1323" s="1">
        <v>20</v>
      </c>
      <c r="D1323" s="1">
        <v>11.01</v>
      </c>
      <c r="E1323" s="1">
        <v>31.01</v>
      </c>
    </row>
    <row r="1324" spans="1:5" hidden="1">
      <c r="A1324" s="1">
        <v>1932</v>
      </c>
      <c r="B1324" s="1">
        <v>99</v>
      </c>
      <c r="C1324" s="1">
        <v>9</v>
      </c>
      <c r="D1324" s="1">
        <v>4</v>
      </c>
      <c r="E1324" s="1">
        <v>13</v>
      </c>
    </row>
    <row r="1325" spans="1:5" hidden="1">
      <c r="A1325" s="1">
        <v>1932</v>
      </c>
      <c r="B1325" s="1">
        <v>100</v>
      </c>
      <c r="C1325" s="1">
        <v>5</v>
      </c>
      <c r="D1325" s="1">
        <v>5</v>
      </c>
      <c r="E1325" s="1">
        <v>10</v>
      </c>
    </row>
    <row r="1326" spans="1:5" hidden="1">
      <c r="A1326" s="1">
        <v>1932</v>
      </c>
      <c r="B1326" s="1">
        <v>101</v>
      </c>
      <c r="C1326" s="1">
        <v>7</v>
      </c>
      <c r="D1326" s="1">
        <v>2.0099999999999998</v>
      </c>
      <c r="E1326" s="1">
        <v>9.01</v>
      </c>
    </row>
    <row r="1327" spans="1:5" hidden="1">
      <c r="A1327" s="1">
        <v>1932</v>
      </c>
      <c r="B1327" s="1">
        <v>102</v>
      </c>
      <c r="C1327" s="1">
        <v>0</v>
      </c>
      <c r="D1327" s="1">
        <v>3</v>
      </c>
      <c r="E1327" s="1">
        <v>3</v>
      </c>
    </row>
    <row r="1328" spans="1:5" hidden="1">
      <c r="A1328" s="1">
        <v>1932</v>
      </c>
      <c r="B1328" s="1">
        <v>103</v>
      </c>
      <c r="C1328" s="1">
        <v>2</v>
      </c>
      <c r="D1328" s="1">
        <v>3</v>
      </c>
      <c r="E1328" s="1">
        <v>5</v>
      </c>
    </row>
    <row r="1329" spans="1:5" hidden="1">
      <c r="A1329" s="1">
        <v>1932</v>
      </c>
      <c r="B1329" s="1">
        <v>104</v>
      </c>
      <c r="C1329" s="1">
        <v>1</v>
      </c>
      <c r="D1329" s="1">
        <v>1</v>
      </c>
      <c r="E1329" s="1">
        <v>2</v>
      </c>
    </row>
    <row r="1330" spans="1:5" hidden="1">
      <c r="A1330" s="1">
        <v>1932</v>
      </c>
      <c r="B1330" s="1">
        <v>105</v>
      </c>
      <c r="C1330" s="1">
        <v>0</v>
      </c>
      <c r="D1330" s="1">
        <v>2.0099999999999998</v>
      </c>
      <c r="E1330" s="1">
        <v>2.0099999999999998</v>
      </c>
    </row>
    <row r="1331" spans="1:5" hidden="1">
      <c r="A1331" s="1">
        <v>1932</v>
      </c>
      <c r="B1331" s="1">
        <v>106</v>
      </c>
      <c r="C1331" s="1">
        <v>0</v>
      </c>
      <c r="D1331" s="1">
        <v>1</v>
      </c>
      <c r="E1331" s="1">
        <v>1</v>
      </c>
    </row>
    <row r="1332" spans="1:5" hidden="1">
      <c r="A1332" s="1">
        <v>1932</v>
      </c>
      <c r="B1332" s="1">
        <v>107</v>
      </c>
      <c r="C1332" s="1">
        <v>0</v>
      </c>
      <c r="D1332" s="1">
        <v>0</v>
      </c>
      <c r="E1332" s="1">
        <v>0</v>
      </c>
    </row>
    <row r="1333" spans="1:5" hidden="1">
      <c r="A1333" s="1">
        <v>1932</v>
      </c>
      <c r="B1333" s="1">
        <v>108</v>
      </c>
      <c r="C1333" s="1">
        <v>0</v>
      </c>
      <c r="D1333" s="1">
        <v>1</v>
      </c>
      <c r="E1333" s="1">
        <v>1</v>
      </c>
    </row>
    <row r="1334" spans="1:5" hidden="1">
      <c r="A1334" s="1">
        <v>1932</v>
      </c>
      <c r="B1334" s="1">
        <v>109</v>
      </c>
      <c r="C1334" s="1">
        <v>0</v>
      </c>
      <c r="D1334" s="1">
        <v>1</v>
      </c>
      <c r="E1334" s="1">
        <v>1</v>
      </c>
    </row>
    <row r="1335" spans="1:5" hidden="1">
      <c r="A1335" s="1">
        <v>1932</v>
      </c>
      <c r="B1335" s="1" t="s">
        <v>121</v>
      </c>
      <c r="C1335" s="1">
        <v>0</v>
      </c>
      <c r="D1335" s="1">
        <v>0</v>
      </c>
      <c r="E1335" s="1">
        <v>0</v>
      </c>
    </row>
    <row r="1336" spans="1:5" hidden="1">
      <c r="A1336" s="1">
        <v>1933</v>
      </c>
      <c r="B1336" s="1">
        <v>0</v>
      </c>
      <c r="C1336" s="1">
        <v>1897.37</v>
      </c>
      <c r="D1336" s="1">
        <v>2502.1799999999998</v>
      </c>
      <c r="E1336" s="1">
        <v>4399.55</v>
      </c>
    </row>
    <row r="1337" spans="1:5" hidden="1">
      <c r="A1337" s="1">
        <v>1933</v>
      </c>
      <c r="B1337" s="1">
        <v>1</v>
      </c>
      <c r="C1337" s="1">
        <v>351.07</v>
      </c>
      <c r="D1337" s="1">
        <v>413.36</v>
      </c>
      <c r="E1337" s="1">
        <v>764.43</v>
      </c>
    </row>
    <row r="1338" spans="1:5" hidden="1">
      <c r="A1338" s="1">
        <v>1933</v>
      </c>
      <c r="B1338" s="1">
        <v>2</v>
      </c>
      <c r="C1338" s="1">
        <v>183.04</v>
      </c>
      <c r="D1338" s="1">
        <v>225.2</v>
      </c>
      <c r="E1338" s="1">
        <v>408.24</v>
      </c>
    </row>
    <row r="1339" spans="1:5" hidden="1">
      <c r="A1339" s="1">
        <v>1933</v>
      </c>
      <c r="B1339" s="1">
        <v>3</v>
      </c>
      <c r="C1339" s="1">
        <v>136.02000000000001</v>
      </c>
      <c r="D1339" s="1">
        <v>163.13999999999999</v>
      </c>
      <c r="E1339" s="1">
        <v>299.16000000000003</v>
      </c>
    </row>
    <row r="1340" spans="1:5" hidden="1">
      <c r="A1340" s="1">
        <v>1933</v>
      </c>
      <c r="B1340" s="1">
        <v>4</v>
      </c>
      <c r="C1340" s="1">
        <v>128.02000000000001</v>
      </c>
      <c r="D1340" s="1">
        <v>126.11</v>
      </c>
      <c r="E1340" s="1">
        <v>254.13</v>
      </c>
    </row>
    <row r="1341" spans="1:5" hidden="1">
      <c r="A1341" s="1">
        <v>1933</v>
      </c>
      <c r="B1341" s="1">
        <v>5</v>
      </c>
      <c r="C1341" s="1">
        <v>104.76</v>
      </c>
      <c r="D1341" s="1">
        <v>109.47</v>
      </c>
      <c r="E1341" s="1">
        <v>214.23</v>
      </c>
    </row>
    <row r="1342" spans="1:5" hidden="1">
      <c r="A1342" s="1">
        <v>1933</v>
      </c>
      <c r="B1342" s="1">
        <v>6</v>
      </c>
      <c r="C1342" s="1">
        <v>82.27</v>
      </c>
      <c r="D1342" s="1">
        <v>100.41</v>
      </c>
      <c r="E1342" s="1">
        <v>182.68</v>
      </c>
    </row>
    <row r="1343" spans="1:5" hidden="1">
      <c r="A1343" s="1">
        <v>1933</v>
      </c>
      <c r="B1343" s="1">
        <v>7</v>
      </c>
      <c r="C1343" s="1">
        <v>65.900000000000006</v>
      </c>
      <c r="D1343" s="1">
        <v>92.4</v>
      </c>
      <c r="E1343" s="1">
        <v>158.30000000000001</v>
      </c>
    </row>
    <row r="1344" spans="1:5" hidden="1">
      <c r="A1344" s="1">
        <v>1933</v>
      </c>
      <c r="B1344" s="1">
        <v>8</v>
      </c>
      <c r="C1344" s="1">
        <v>55.64</v>
      </c>
      <c r="D1344" s="1">
        <v>85.49</v>
      </c>
      <c r="E1344" s="1">
        <v>141.13</v>
      </c>
    </row>
    <row r="1345" spans="1:5" hidden="1">
      <c r="A1345" s="1">
        <v>1933</v>
      </c>
      <c r="B1345" s="1">
        <v>9</v>
      </c>
      <c r="C1345" s="1">
        <v>51.5</v>
      </c>
      <c r="D1345" s="1">
        <v>79.63</v>
      </c>
      <c r="E1345" s="1">
        <v>131.13</v>
      </c>
    </row>
    <row r="1346" spans="1:5" hidden="1">
      <c r="A1346" s="1">
        <v>1933</v>
      </c>
      <c r="B1346" s="1">
        <v>10</v>
      </c>
      <c r="C1346" s="1">
        <v>52.32</v>
      </c>
      <c r="D1346" s="1">
        <v>75.010000000000005</v>
      </c>
      <c r="E1346" s="1">
        <v>127.33</v>
      </c>
    </row>
    <row r="1347" spans="1:5" hidden="1">
      <c r="A1347" s="1">
        <v>1933</v>
      </c>
      <c r="B1347" s="1">
        <v>11</v>
      </c>
      <c r="C1347" s="1">
        <v>53.43</v>
      </c>
      <c r="D1347" s="1">
        <v>72.23</v>
      </c>
      <c r="E1347" s="1">
        <v>125.66</v>
      </c>
    </row>
    <row r="1348" spans="1:5" hidden="1">
      <c r="A1348" s="1">
        <v>1933</v>
      </c>
      <c r="B1348" s="1">
        <v>12</v>
      </c>
      <c r="C1348" s="1">
        <v>53.68</v>
      </c>
      <c r="D1348" s="1">
        <v>71.47</v>
      </c>
      <c r="E1348" s="1">
        <v>125.15</v>
      </c>
    </row>
    <row r="1349" spans="1:5" hidden="1">
      <c r="A1349" s="1">
        <v>1933</v>
      </c>
      <c r="B1349" s="1">
        <v>13</v>
      </c>
      <c r="C1349" s="1">
        <v>53.06</v>
      </c>
      <c r="D1349" s="1">
        <v>72.69</v>
      </c>
      <c r="E1349" s="1">
        <v>125.75</v>
      </c>
    </row>
    <row r="1350" spans="1:5" hidden="1">
      <c r="A1350" s="1">
        <v>1933</v>
      </c>
      <c r="B1350" s="1">
        <v>14</v>
      </c>
      <c r="C1350" s="1">
        <v>51.57</v>
      </c>
      <c r="D1350" s="1">
        <v>75.92</v>
      </c>
      <c r="E1350" s="1">
        <v>127.49</v>
      </c>
    </row>
    <row r="1351" spans="1:5" hidden="1">
      <c r="A1351" s="1">
        <v>1933</v>
      </c>
      <c r="B1351" s="1">
        <v>15</v>
      </c>
      <c r="C1351" s="1">
        <v>54.01</v>
      </c>
      <c r="D1351" s="1">
        <v>84.08</v>
      </c>
      <c r="E1351" s="1">
        <v>138.09</v>
      </c>
    </row>
    <row r="1352" spans="1:5" hidden="1">
      <c r="A1352" s="1">
        <v>1933</v>
      </c>
      <c r="B1352" s="1">
        <v>16</v>
      </c>
      <c r="C1352" s="1">
        <v>67.010000000000005</v>
      </c>
      <c r="D1352" s="1">
        <v>98.09</v>
      </c>
      <c r="E1352" s="1">
        <v>165.1</v>
      </c>
    </row>
    <row r="1353" spans="1:5" hidden="1">
      <c r="A1353" s="1">
        <v>1933</v>
      </c>
      <c r="B1353" s="1">
        <v>17</v>
      </c>
      <c r="C1353" s="1">
        <v>64.010000000000005</v>
      </c>
      <c r="D1353" s="1">
        <v>94.08</v>
      </c>
      <c r="E1353" s="1">
        <v>158.09</v>
      </c>
    </row>
    <row r="1354" spans="1:5" hidden="1">
      <c r="A1354" s="1">
        <v>1933</v>
      </c>
      <c r="B1354" s="1">
        <v>18</v>
      </c>
      <c r="C1354" s="1">
        <v>96.02</v>
      </c>
      <c r="D1354" s="1">
        <v>115.1</v>
      </c>
      <c r="E1354" s="1">
        <v>211.12</v>
      </c>
    </row>
    <row r="1355" spans="1:5" hidden="1">
      <c r="A1355" s="1">
        <v>1933</v>
      </c>
      <c r="B1355" s="1">
        <v>19</v>
      </c>
      <c r="C1355" s="1">
        <v>124.02</v>
      </c>
      <c r="D1355" s="1">
        <v>134.11000000000001</v>
      </c>
      <c r="E1355" s="1">
        <v>258.13</v>
      </c>
    </row>
    <row r="1356" spans="1:5" hidden="1">
      <c r="A1356" s="1">
        <v>1933</v>
      </c>
      <c r="B1356" s="1">
        <v>20</v>
      </c>
      <c r="C1356" s="1">
        <v>108.02</v>
      </c>
      <c r="D1356" s="1">
        <v>150.13</v>
      </c>
      <c r="E1356" s="1">
        <v>258.14999999999998</v>
      </c>
    </row>
    <row r="1357" spans="1:5" hidden="1">
      <c r="A1357" s="1">
        <v>1933</v>
      </c>
      <c r="B1357" s="1">
        <v>21</v>
      </c>
      <c r="C1357" s="1">
        <v>110.03</v>
      </c>
      <c r="D1357" s="1">
        <v>146.13</v>
      </c>
      <c r="E1357" s="1">
        <v>256.16000000000003</v>
      </c>
    </row>
    <row r="1358" spans="1:5" hidden="1">
      <c r="A1358" s="1">
        <v>1933</v>
      </c>
      <c r="B1358" s="1">
        <v>22</v>
      </c>
      <c r="C1358" s="1">
        <v>128.03</v>
      </c>
      <c r="D1358" s="1">
        <v>119.1</v>
      </c>
      <c r="E1358" s="1">
        <v>247.13</v>
      </c>
    </row>
    <row r="1359" spans="1:5" hidden="1">
      <c r="A1359" s="1">
        <v>1933</v>
      </c>
      <c r="B1359" s="1">
        <v>23</v>
      </c>
      <c r="C1359" s="1">
        <v>111.03</v>
      </c>
      <c r="D1359" s="1">
        <v>140.12</v>
      </c>
      <c r="E1359" s="1">
        <v>251.15</v>
      </c>
    </row>
    <row r="1360" spans="1:5" hidden="1">
      <c r="A1360" s="1">
        <v>1933</v>
      </c>
      <c r="B1360" s="1">
        <v>24</v>
      </c>
      <c r="C1360" s="1">
        <v>116.02</v>
      </c>
      <c r="D1360" s="1">
        <v>123.11</v>
      </c>
      <c r="E1360" s="1">
        <v>239.13</v>
      </c>
    </row>
    <row r="1361" spans="1:5" hidden="1">
      <c r="A1361" s="1">
        <v>1933</v>
      </c>
      <c r="B1361" s="1">
        <v>25</v>
      </c>
      <c r="C1361" s="1">
        <v>116.02</v>
      </c>
      <c r="D1361" s="1">
        <v>137.12</v>
      </c>
      <c r="E1361" s="1">
        <v>253.14</v>
      </c>
    </row>
    <row r="1362" spans="1:5" hidden="1">
      <c r="A1362" s="1">
        <v>1933</v>
      </c>
      <c r="B1362" s="1">
        <v>26</v>
      </c>
      <c r="C1362" s="1">
        <v>138.02000000000001</v>
      </c>
      <c r="D1362" s="1">
        <v>139.12</v>
      </c>
      <c r="E1362" s="1">
        <v>277.14</v>
      </c>
    </row>
    <row r="1363" spans="1:5" hidden="1">
      <c r="A1363" s="1">
        <v>1933</v>
      </c>
      <c r="B1363" s="1">
        <v>27</v>
      </c>
      <c r="C1363" s="1">
        <v>140.03</v>
      </c>
      <c r="D1363" s="1">
        <v>140.12</v>
      </c>
      <c r="E1363" s="1">
        <v>280.14999999999998</v>
      </c>
    </row>
    <row r="1364" spans="1:5" hidden="1">
      <c r="A1364" s="1">
        <v>1933</v>
      </c>
      <c r="B1364" s="1">
        <v>28</v>
      </c>
      <c r="C1364" s="1">
        <v>130.03</v>
      </c>
      <c r="D1364" s="1">
        <v>143.12</v>
      </c>
      <c r="E1364" s="1">
        <v>273.14999999999998</v>
      </c>
    </row>
    <row r="1365" spans="1:5" hidden="1">
      <c r="A1365" s="1">
        <v>1933</v>
      </c>
      <c r="B1365" s="1">
        <v>29</v>
      </c>
      <c r="C1365" s="1">
        <v>139.03</v>
      </c>
      <c r="D1365" s="1">
        <v>129.11000000000001</v>
      </c>
      <c r="E1365" s="1">
        <v>268.14</v>
      </c>
    </row>
    <row r="1366" spans="1:5" hidden="1">
      <c r="A1366" s="1">
        <v>1933</v>
      </c>
      <c r="B1366" s="1">
        <v>30</v>
      </c>
      <c r="C1366" s="1">
        <v>142.03</v>
      </c>
      <c r="D1366" s="1">
        <v>138.12</v>
      </c>
      <c r="E1366" s="1">
        <v>280.14999999999998</v>
      </c>
    </row>
    <row r="1367" spans="1:5" hidden="1">
      <c r="A1367" s="1">
        <v>1933</v>
      </c>
      <c r="B1367" s="1">
        <v>31</v>
      </c>
      <c r="C1367" s="1">
        <v>119.03</v>
      </c>
      <c r="D1367" s="1">
        <v>132.11000000000001</v>
      </c>
      <c r="E1367" s="1">
        <v>251.14</v>
      </c>
    </row>
    <row r="1368" spans="1:5" hidden="1">
      <c r="A1368" s="1">
        <v>1933</v>
      </c>
      <c r="B1368" s="1">
        <v>32</v>
      </c>
      <c r="C1368" s="1">
        <v>137.03</v>
      </c>
      <c r="D1368" s="1">
        <v>167.15</v>
      </c>
      <c r="E1368" s="1">
        <v>304.18</v>
      </c>
    </row>
    <row r="1369" spans="1:5" hidden="1">
      <c r="A1369" s="1">
        <v>1933</v>
      </c>
      <c r="B1369" s="1">
        <v>33</v>
      </c>
      <c r="C1369" s="1">
        <v>156.03</v>
      </c>
      <c r="D1369" s="1">
        <v>165.14</v>
      </c>
      <c r="E1369" s="1">
        <v>321.17</v>
      </c>
    </row>
    <row r="1370" spans="1:5" hidden="1">
      <c r="A1370" s="1">
        <v>1933</v>
      </c>
      <c r="B1370" s="1">
        <v>34</v>
      </c>
      <c r="C1370" s="1">
        <v>149.03</v>
      </c>
      <c r="D1370" s="1">
        <v>144.12</v>
      </c>
      <c r="E1370" s="1">
        <v>293.14999999999998</v>
      </c>
    </row>
    <row r="1371" spans="1:5" hidden="1">
      <c r="A1371" s="1">
        <v>1933</v>
      </c>
      <c r="B1371" s="1">
        <v>35</v>
      </c>
      <c r="C1371" s="1">
        <v>148.03</v>
      </c>
      <c r="D1371" s="1">
        <v>164.14</v>
      </c>
      <c r="E1371" s="1">
        <v>312.17</v>
      </c>
    </row>
    <row r="1372" spans="1:5" hidden="1">
      <c r="A1372" s="1">
        <v>1933</v>
      </c>
      <c r="B1372" s="1">
        <v>36</v>
      </c>
      <c r="C1372" s="1">
        <v>180.04</v>
      </c>
      <c r="D1372" s="1">
        <v>193.17</v>
      </c>
      <c r="E1372" s="1">
        <v>373.21</v>
      </c>
    </row>
    <row r="1373" spans="1:5" hidden="1">
      <c r="A1373" s="1">
        <v>1933</v>
      </c>
      <c r="B1373" s="1">
        <v>37</v>
      </c>
      <c r="C1373" s="1">
        <v>166.03</v>
      </c>
      <c r="D1373" s="1">
        <v>146.12</v>
      </c>
      <c r="E1373" s="1">
        <v>312.14999999999998</v>
      </c>
    </row>
    <row r="1374" spans="1:5" hidden="1">
      <c r="A1374" s="1">
        <v>1933</v>
      </c>
      <c r="B1374" s="1">
        <v>38</v>
      </c>
      <c r="C1374" s="1">
        <v>207.04</v>
      </c>
      <c r="D1374" s="1">
        <v>191.17</v>
      </c>
      <c r="E1374" s="1">
        <v>398.21</v>
      </c>
    </row>
    <row r="1375" spans="1:5" hidden="1">
      <c r="A1375" s="1">
        <v>1933</v>
      </c>
      <c r="B1375" s="1">
        <v>39</v>
      </c>
      <c r="C1375" s="1">
        <v>207.04</v>
      </c>
      <c r="D1375" s="1">
        <v>186.16</v>
      </c>
      <c r="E1375" s="1">
        <v>393.2</v>
      </c>
    </row>
    <row r="1376" spans="1:5" hidden="1">
      <c r="A1376" s="1">
        <v>1933</v>
      </c>
      <c r="B1376" s="1">
        <v>40</v>
      </c>
      <c r="C1376" s="1">
        <v>192.04</v>
      </c>
      <c r="D1376" s="1">
        <v>222.19</v>
      </c>
      <c r="E1376" s="1">
        <v>414.23</v>
      </c>
    </row>
    <row r="1377" spans="1:5" hidden="1">
      <c r="A1377" s="1">
        <v>1933</v>
      </c>
      <c r="B1377" s="1">
        <v>41</v>
      </c>
      <c r="C1377" s="1">
        <v>184.04</v>
      </c>
      <c r="D1377" s="1">
        <v>186.16</v>
      </c>
      <c r="E1377" s="1">
        <v>370.2</v>
      </c>
    </row>
    <row r="1378" spans="1:5" hidden="1">
      <c r="A1378" s="1">
        <v>1933</v>
      </c>
      <c r="B1378" s="1">
        <v>42</v>
      </c>
      <c r="C1378" s="1">
        <v>215.04</v>
      </c>
      <c r="D1378" s="1">
        <v>268.24</v>
      </c>
      <c r="E1378" s="1">
        <v>483.28</v>
      </c>
    </row>
    <row r="1379" spans="1:5" hidden="1">
      <c r="A1379" s="1">
        <v>1933</v>
      </c>
      <c r="B1379" s="1">
        <v>43</v>
      </c>
      <c r="C1379" s="1">
        <v>185.03</v>
      </c>
      <c r="D1379" s="1">
        <v>250.22</v>
      </c>
      <c r="E1379" s="1">
        <v>435.25</v>
      </c>
    </row>
    <row r="1380" spans="1:5" hidden="1">
      <c r="A1380" s="1">
        <v>1933</v>
      </c>
      <c r="B1380" s="1">
        <v>44</v>
      </c>
      <c r="C1380" s="1">
        <v>204.04</v>
      </c>
      <c r="D1380" s="1">
        <v>292.25</v>
      </c>
      <c r="E1380" s="1">
        <v>496.29</v>
      </c>
    </row>
    <row r="1381" spans="1:5" hidden="1">
      <c r="A1381" s="1">
        <v>1933</v>
      </c>
      <c r="B1381" s="1">
        <v>45</v>
      </c>
      <c r="C1381" s="1">
        <v>219.04</v>
      </c>
      <c r="D1381" s="1">
        <v>304.27</v>
      </c>
      <c r="E1381" s="1">
        <v>523.30999999999995</v>
      </c>
    </row>
    <row r="1382" spans="1:5" hidden="1">
      <c r="A1382" s="1">
        <v>1933</v>
      </c>
      <c r="B1382" s="1">
        <v>46</v>
      </c>
      <c r="C1382" s="1">
        <v>215.05</v>
      </c>
      <c r="D1382" s="1">
        <v>297.26</v>
      </c>
      <c r="E1382" s="1">
        <v>512.30999999999995</v>
      </c>
    </row>
    <row r="1383" spans="1:5" hidden="1">
      <c r="A1383" s="1">
        <v>1933</v>
      </c>
      <c r="B1383" s="1">
        <v>47</v>
      </c>
      <c r="C1383" s="1">
        <v>228.04</v>
      </c>
      <c r="D1383" s="1">
        <v>315.27</v>
      </c>
      <c r="E1383" s="1">
        <v>543.30999999999995</v>
      </c>
    </row>
    <row r="1384" spans="1:5" hidden="1">
      <c r="A1384" s="1">
        <v>1933</v>
      </c>
      <c r="B1384" s="1">
        <v>48</v>
      </c>
      <c r="C1384" s="1">
        <v>251.05</v>
      </c>
      <c r="D1384" s="1">
        <v>384.34</v>
      </c>
      <c r="E1384" s="1">
        <v>635.39</v>
      </c>
    </row>
    <row r="1385" spans="1:5" hidden="1">
      <c r="A1385" s="1">
        <v>1933</v>
      </c>
      <c r="B1385" s="1">
        <v>49</v>
      </c>
      <c r="C1385" s="1">
        <v>256.05</v>
      </c>
      <c r="D1385" s="1">
        <v>382.33</v>
      </c>
      <c r="E1385" s="1">
        <v>638.38</v>
      </c>
    </row>
    <row r="1386" spans="1:5" hidden="1">
      <c r="A1386" s="1">
        <v>1933</v>
      </c>
      <c r="B1386" s="1">
        <v>50</v>
      </c>
      <c r="C1386" s="1">
        <v>259.05</v>
      </c>
      <c r="D1386" s="1">
        <v>389.34</v>
      </c>
      <c r="E1386" s="1">
        <v>648.39</v>
      </c>
    </row>
    <row r="1387" spans="1:5" hidden="1">
      <c r="A1387" s="1">
        <v>1933</v>
      </c>
      <c r="B1387" s="1">
        <v>51</v>
      </c>
      <c r="C1387" s="1">
        <v>204.04</v>
      </c>
      <c r="D1387" s="1">
        <v>302.26</v>
      </c>
      <c r="E1387" s="1">
        <v>506.3</v>
      </c>
    </row>
    <row r="1388" spans="1:5" hidden="1">
      <c r="A1388" s="1">
        <v>1933</v>
      </c>
      <c r="B1388" s="1">
        <v>52</v>
      </c>
      <c r="C1388" s="1">
        <v>278.06</v>
      </c>
      <c r="D1388" s="1">
        <v>422.37</v>
      </c>
      <c r="E1388" s="1">
        <v>700.43</v>
      </c>
    </row>
    <row r="1389" spans="1:5" hidden="1">
      <c r="A1389" s="1">
        <v>1933</v>
      </c>
      <c r="B1389" s="1">
        <v>53</v>
      </c>
      <c r="C1389" s="1">
        <v>321.06</v>
      </c>
      <c r="D1389" s="1">
        <v>475.42</v>
      </c>
      <c r="E1389" s="1">
        <v>796.48</v>
      </c>
    </row>
    <row r="1390" spans="1:5" hidden="1">
      <c r="A1390" s="1">
        <v>1933</v>
      </c>
      <c r="B1390" s="1">
        <v>54</v>
      </c>
      <c r="C1390" s="1">
        <v>305.06</v>
      </c>
      <c r="D1390" s="1">
        <v>403.36</v>
      </c>
      <c r="E1390" s="1">
        <v>708.42</v>
      </c>
    </row>
    <row r="1391" spans="1:5" hidden="1">
      <c r="A1391" s="1">
        <v>1933</v>
      </c>
      <c r="B1391" s="1">
        <v>55</v>
      </c>
      <c r="C1391" s="1">
        <v>265.05</v>
      </c>
      <c r="D1391" s="1">
        <v>414.36</v>
      </c>
      <c r="E1391" s="1">
        <v>679.41</v>
      </c>
    </row>
    <row r="1392" spans="1:5" hidden="1">
      <c r="A1392" s="1">
        <v>1933</v>
      </c>
      <c r="B1392" s="1">
        <v>56</v>
      </c>
      <c r="C1392" s="1">
        <v>283.05</v>
      </c>
      <c r="D1392" s="1">
        <v>465.41</v>
      </c>
      <c r="E1392" s="1">
        <v>748.46</v>
      </c>
    </row>
    <row r="1393" spans="1:5" hidden="1">
      <c r="A1393" s="1">
        <v>1933</v>
      </c>
      <c r="B1393" s="1">
        <v>57</v>
      </c>
      <c r="C1393" s="1">
        <v>276.06</v>
      </c>
      <c r="D1393" s="1">
        <v>466.4</v>
      </c>
      <c r="E1393" s="1">
        <v>742.46</v>
      </c>
    </row>
    <row r="1394" spans="1:5" hidden="1">
      <c r="A1394" s="1">
        <v>1933</v>
      </c>
      <c r="B1394" s="1">
        <v>58</v>
      </c>
      <c r="C1394" s="1">
        <v>338.06</v>
      </c>
      <c r="D1394" s="1">
        <v>547.48</v>
      </c>
      <c r="E1394" s="1">
        <v>885.54</v>
      </c>
    </row>
    <row r="1395" spans="1:5" hidden="1">
      <c r="A1395" s="1">
        <v>1933</v>
      </c>
      <c r="B1395" s="1">
        <v>59</v>
      </c>
      <c r="C1395" s="1">
        <v>329.06</v>
      </c>
      <c r="D1395" s="1">
        <v>485.42</v>
      </c>
      <c r="E1395" s="1">
        <v>814.48</v>
      </c>
    </row>
    <row r="1396" spans="1:5" hidden="1">
      <c r="A1396" s="1">
        <v>1933</v>
      </c>
      <c r="B1396" s="1">
        <v>60</v>
      </c>
      <c r="C1396" s="1">
        <v>376.07</v>
      </c>
      <c r="D1396" s="1">
        <v>590.52</v>
      </c>
      <c r="E1396" s="1">
        <v>966.59</v>
      </c>
    </row>
    <row r="1397" spans="1:5" hidden="1">
      <c r="A1397" s="1">
        <v>1933</v>
      </c>
      <c r="B1397" s="1">
        <v>61</v>
      </c>
      <c r="C1397" s="1">
        <v>357.07</v>
      </c>
      <c r="D1397" s="1">
        <v>499.44</v>
      </c>
      <c r="E1397" s="1">
        <v>856.51</v>
      </c>
    </row>
    <row r="1398" spans="1:5" hidden="1">
      <c r="A1398" s="1">
        <v>1933</v>
      </c>
      <c r="B1398" s="1">
        <v>62</v>
      </c>
      <c r="C1398" s="1">
        <v>407.08</v>
      </c>
      <c r="D1398" s="1">
        <v>612.53</v>
      </c>
      <c r="E1398" s="1">
        <v>1019.61</v>
      </c>
    </row>
    <row r="1399" spans="1:5" hidden="1">
      <c r="A1399" s="1">
        <v>1933</v>
      </c>
      <c r="B1399" s="1">
        <v>63</v>
      </c>
      <c r="C1399" s="1">
        <v>436.08</v>
      </c>
      <c r="D1399" s="1">
        <v>678.59</v>
      </c>
      <c r="E1399" s="1">
        <v>1114.67</v>
      </c>
    </row>
    <row r="1400" spans="1:5" hidden="1">
      <c r="A1400" s="1">
        <v>1933</v>
      </c>
      <c r="B1400" s="1">
        <v>64</v>
      </c>
      <c r="C1400" s="1">
        <v>415.08</v>
      </c>
      <c r="D1400" s="1">
        <v>651.57000000000005</v>
      </c>
      <c r="E1400" s="1">
        <v>1066.6500000000001</v>
      </c>
    </row>
    <row r="1401" spans="1:5" hidden="1">
      <c r="A1401" s="1">
        <v>1933</v>
      </c>
      <c r="B1401" s="1">
        <v>65</v>
      </c>
      <c r="C1401" s="1">
        <v>520.1</v>
      </c>
      <c r="D1401" s="1">
        <v>758.66</v>
      </c>
      <c r="E1401" s="1">
        <v>1278.76</v>
      </c>
    </row>
    <row r="1402" spans="1:5" hidden="1">
      <c r="A1402" s="1">
        <v>1933</v>
      </c>
      <c r="B1402" s="1">
        <v>66</v>
      </c>
      <c r="C1402" s="1">
        <v>456.09</v>
      </c>
      <c r="D1402" s="1">
        <v>643.55999999999995</v>
      </c>
      <c r="E1402" s="1">
        <v>1099.6500000000001</v>
      </c>
    </row>
    <row r="1403" spans="1:5" hidden="1">
      <c r="A1403" s="1">
        <v>1933</v>
      </c>
      <c r="B1403" s="1">
        <v>67</v>
      </c>
      <c r="C1403" s="1">
        <v>530.11</v>
      </c>
      <c r="D1403" s="1">
        <v>757.66</v>
      </c>
      <c r="E1403" s="1">
        <v>1287.77</v>
      </c>
    </row>
    <row r="1404" spans="1:5" hidden="1">
      <c r="A1404" s="1">
        <v>1933</v>
      </c>
      <c r="B1404" s="1">
        <v>68</v>
      </c>
      <c r="C1404" s="1">
        <v>561.11</v>
      </c>
      <c r="D1404" s="1">
        <v>785.69</v>
      </c>
      <c r="E1404" s="1">
        <v>1346.8</v>
      </c>
    </row>
    <row r="1405" spans="1:5" hidden="1">
      <c r="A1405" s="1">
        <v>1933</v>
      </c>
      <c r="B1405" s="1">
        <v>69</v>
      </c>
      <c r="C1405" s="1">
        <v>547.11</v>
      </c>
      <c r="D1405" s="1">
        <v>812.71</v>
      </c>
      <c r="E1405" s="1">
        <v>1359.82</v>
      </c>
    </row>
    <row r="1406" spans="1:5" hidden="1">
      <c r="A1406" s="1">
        <v>1933</v>
      </c>
      <c r="B1406" s="1">
        <v>70</v>
      </c>
      <c r="C1406" s="1">
        <v>603.12</v>
      </c>
      <c r="D1406" s="1">
        <v>898.78</v>
      </c>
      <c r="E1406" s="1">
        <v>1501.9</v>
      </c>
    </row>
    <row r="1407" spans="1:5" hidden="1">
      <c r="A1407" s="1">
        <v>1933</v>
      </c>
      <c r="B1407" s="1">
        <v>71</v>
      </c>
      <c r="C1407" s="1">
        <v>495.1</v>
      </c>
      <c r="D1407" s="1">
        <v>726.63</v>
      </c>
      <c r="E1407" s="1">
        <v>1221.73</v>
      </c>
    </row>
    <row r="1408" spans="1:5" hidden="1">
      <c r="A1408" s="1">
        <v>1933</v>
      </c>
      <c r="B1408" s="1">
        <v>72</v>
      </c>
      <c r="C1408" s="1">
        <v>609.12</v>
      </c>
      <c r="D1408" s="1">
        <v>903.79</v>
      </c>
      <c r="E1408" s="1">
        <v>1512.91</v>
      </c>
    </row>
    <row r="1409" spans="1:5" hidden="1">
      <c r="A1409" s="1">
        <v>1933</v>
      </c>
      <c r="B1409" s="1">
        <v>73</v>
      </c>
      <c r="C1409" s="1">
        <v>647.13</v>
      </c>
      <c r="D1409" s="1">
        <v>879.76</v>
      </c>
      <c r="E1409" s="1">
        <v>1526.89</v>
      </c>
    </row>
    <row r="1410" spans="1:5" hidden="1">
      <c r="A1410" s="1">
        <v>1933</v>
      </c>
      <c r="B1410" s="1">
        <v>74</v>
      </c>
      <c r="C1410" s="1">
        <v>630.12</v>
      </c>
      <c r="D1410" s="1">
        <v>831.73</v>
      </c>
      <c r="E1410" s="1">
        <v>1461.85</v>
      </c>
    </row>
    <row r="1411" spans="1:5" hidden="1">
      <c r="A1411" s="1">
        <v>1933</v>
      </c>
      <c r="B1411" s="1">
        <v>75</v>
      </c>
      <c r="C1411" s="1">
        <v>636.12</v>
      </c>
      <c r="D1411" s="1">
        <v>761.67</v>
      </c>
      <c r="E1411" s="1">
        <v>1397.79</v>
      </c>
    </row>
    <row r="1412" spans="1:5" hidden="1">
      <c r="A1412" s="1">
        <v>1933</v>
      </c>
      <c r="B1412" s="1">
        <v>76</v>
      </c>
      <c r="C1412" s="1">
        <v>607.12</v>
      </c>
      <c r="D1412" s="1">
        <v>745.65</v>
      </c>
      <c r="E1412" s="1">
        <v>1352.77</v>
      </c>
    </row>
    <row r="1413" spans="1:5" hidden="1">
      <c r="A1413" s="1">
        <v>1933</v>
      </c>
      <c r="B1413" s="1">
        <v>77</v>
      </c>
      <c r="C1413" s="1">
        <v>578.11</v>
      </c>
      <c r="D1413" s="1">
        <v>716.62</v>
      </c>
      <c r="E1413" s="1">
        <v>1294.73</v>
      </c>
    </row>
    <row r="1414" spans="1:5" hidden="1">
      <c r="A1414" s="1">
        <v>1933</v>
      </c>
      <c r="B1414" s="1">
        <v>78</v>
      </c>
      <c r="C1414" s="1">
        <v>512.1</v>
      </c>
      <c r="D1414" s="1">
        <v>686.6</v>
      </c>
      <c r="E1414" s="1">
        <v>1198.7</v>
      </c>
    </row>
    <row r="1415" spans="1:5" hidden="1">
      <c r="A1415" s="1">
        <v>1933</v>
      </c>
      <c r="B1415" s="1">
        <v>79</v>
      </c>
      <c r="C1415" s="1">
        <v>489.09</v>
      </c>
      <c r="D1415" s="1">
        <v>567.49</v>
      </c>
      <c r="E1415" s="1">
        <v>1056.58</v>
      </c>
    </row>
    <row r="1416" spans="1:5" hidden="1">
      <c r="A1416" s="1">
        <v>1933</v>
      </c>
      <c r="B1416" s="1">
        <v>80</v>
      </c>
      <c r="C1416" s="1">
        <v>451.09</v>
      </c>
      <c r="D1416" s="1">
        <v>513.45000000000005</v>
      </c>
      <c r="E1416" s="1">
        <v>964.54</v>
      </c>
    </row>
    <row r="1417" spans="1:5" hidden="1">
      <c r="A1417" s="1">
        <v>1933</v>
      </c>
      <c r="B1417" s="1">
        <v>81</v>
      </c>
      <c r="C1417" s="1">
        <v>340.06</v>
      </c>
      <c r="D1417" s="1">
        <v>433.38</v>
      </c>
      <c r="E1417" s="1">
        <v>773.44</v>
      </c>
    </row>
    <row r="1418" spans="1:5" hidden="1">
      <c r="A1418" s="1">
        <v>1933</v>
      </c>
      <c r="B1418" s="1">
        <v>82</v>
      </c>
      <c r="C1418" s="1">
        <v>430.08</v>
      </c>
      <c r="D1418" s="1">
        <v>451.39</v>
      </c>
      <c r="E1418" s="1">
        <v>881.47</v>
      </c>
    </row>
    <row r="1419" spans="1:5" hidden="1">
      <c r="A1419" s="1">
        <v>1933</v>
      </c>
      <c r="B1419" s="1">
        <v>83</v>
      </c>
      <c r="C1419" s="1">
        <v>401.08</v>
      </c>
      <c r="D1419" s="1">
        <v>441.39</v>
      </c>
      <c r="E1419" s="1">
        <v>842.47</v>
      </c>
    </row>
    <row r="1420" spans="1:5" hidden="1">
      <c r="A1420" s="1">
        <v>1933</v>
      </c>
      <c r="B1420" s="1">
        <v>84</v>
      </c>
      <c r="C1420" s="1">
        <v>328.07</v>
      </c>
      <c r="D1420" s="1">
        <v>346.3</v>
      </c>
      <c r="E1420" s="1">
        <v>674.37</v>
      </c>
    </row>
    <row r="1421" spans="1:5" hidden="1">
      <c r="A1421" s="1">
        <v>1933</v>
      </c>
      <c r="B1421" s="1">
        <v>85</v>
      </c>
      <c r="C1421" s="1">
        <v>310.06</v>
      </c>
      <c r="D1421" s="1">
        <v>264.23</v>
      </c>
      <c r="E1421" s="1">
        <v>574.29</v>
      </c>
    </row>
    <row r="1422" spans="1:5" hidden="1">
      <c r="A1422" s="1">
        <v>1933</v>
      </c>
      <c r="B1422" s="1">
        <v>86</v>
      </c>
      <c r="C1422" s="1">
        <v>311.06</v>
      </c>
      <c r="D1422" s="1">
        <v>249.22</v>
      </c>
      <c r="E1422" s="1">
        <v>560.28</v>
      </c>
    </row>
    <row r="1423" spans="1:5" hidden="1">
      <c r="A1423" s="1">
        <v>1933</v>
      </c>
      <c r="B1423" s="1">
        <v>87</v>
      </c>
      <c r="C1423" s="1">
        <v>248.05</v>
      </c>
      <c r="D1423" s="1">
        <v>229.2</v>
      </c>
      <c r="E1423" s="1">
        <v>477.25</v>
      </c>
    </row>
    <row r="1424" spans="1:5" hidden="1">
      <c r="A1424" s="1">
        <v>1933</v>
      </c>
      <c r="B1424" s="1">
        <v>88</v>
      </c>
      <c r="C1424" s="1">
        <v>213.04</v>
      </c>
      <c r="D1424" s="1">
        <v>183.16</v>
      </c>
      <c r="E1424" s="1">
        <v>396.2</v>
      </c>
    </row>
    <row r="1425" spans="1:5" hidden="1">
      <c r="A1425" s="1">
        <v>1933</v>
      </c>
      <c r="B1425" s="1">
        <v>89</v>
      </c>
      <c r="C1425" s="1">
        <v>184.03</v>
      </c>
      <c r="D1425" s="1">
        <v>144.13</v>
      </c>
      <c r="E1425" s="1">
        <v>328.16</v>
      </c>
    </row>
    <row r="1426" spans="1:5" hidden="1">
      <c r="A1426" s="1">
        <v>1933</v>
      </c>
      <c r="B1426" s="1">
        <v>90</v>
      </c>
      <c r="C1426" s="1">
        <v>163.03</v>
      </c>
      <c r="D1426" s="1">
        <v>124.11</v>
      </c>
      <c r="E1426" s="1">
        <v>287.14</v>
      </c>
    </row>
    <row r="1427" spans="1:5" hidden="1">
      <c r="A1427" s="1">
        <v>1933</v>
      </c>
      <c r="B1427" s="1">
        <v>91</v>
      </c>
      <c r="C1427" s="1">
        <v>118.02</v>
      </c>
      <c r="D1427" s="1">
        <v>80.069999999999993</v>
      </c>
      <c r="E1427" s="1">
        <v>198.09</v>
      </c>
    </row>
    <row r="1428" spans="1:5" hidden="1">
      <c r="A1428" s="1">
        <v>1933</v>
      </c>
      <c r="B1428" s="1">
        <v>92</v>
      </c>
      <c r="C1428" s="1">
        <v>97.02</v>
      </c>
      <c r="D1428" s="1">
        <v>66.06</v>
      </c>
      <c r="E1428" s="1">
        <v>163.08000000000001</v>
      </c>
    </row>
    <row r="1429" spans="1:5" hidden="1">
      <c r="A1429" s="1">
        <v>1933</v>
      </c>
      <c r="B1429" s="1">
        <v>93</v>
      </c>
      <c r="C1429" s="1">
        <v>81.02</v>
      </c>
      <c r="D1429" s="1">
        <v>52.04</v>
      </c>
      <c r="E1429" s="1">
        <v>133.06</v>
      </c>
    </row>
    <row r="1430" spans="1:5" hidden="1">
      <c r="A1430" s="1">
        <v>1933</v>
      </c>
      <c r="B1430" s="1">
        <v>94</v>
      </c>
      <c r="C1430" s="1">
        <v>58.01</v>
      </c>
      <c r="D1430" s="1">
        <v>32.03</v>
      </c>
      <c r="E1430" s="1">
        <v>90.04</v>
      </c>
    </row>
    <row r="1431" spans="1:5" hidden="1">
      <c r="A1431" s="1">
        <v>1933</v>
      </c>
      <c r="B1431" s="1">
        <v>95</v>
      </c>
      <c r="C1431" s="1">
        <v>37.01</v>
      </c>
      <c r="D1431" s="1">
        <v>23.02</v>
      </c>
      <c r="E1431" s="1">
        <v>60.03</v>
      </c>
    </row>
    <row r="1432" spans="1:5" hidden="1">
      <c r="A1432" s="1">
        <v>1933</v>
      </c>
      <c r="B1432" s="1">
        <v>96</v>
      </c>
      <c r="C1432" s="1">
        <v>33.01</v>
      </c>
      <c r="D1432" s="1">
        <v>22.01</v>
      </c>
      <c r="E1432" s="1">
        <v>55.02</v>
      </c>
    </row>
    <row r="1433" spans="1:5" hidden="1">
      <c r="A1433" s="1">
        <v>1933</v>
      </c>
      <c r="B1433" s="1">
        <v>97</v>
      </c>
      <c r="C1433" s="1">
        <v>26.01</v>
      </c>
      <c r="D1433" s="1">
        <v>5.01</v>
      </c>
      <c r="E1433" s="1">
        <v>31.02</v>
      </c>
    </row>
    <row r="1434" spans="1:5" hidden="1">
      <c r="A1434" s="1">
        <v>1933</v>
      </c>
      <c r="B1434" s="1">
        <v>98</v>
      </c>
      <c r="C1434" s="1">
        <v>15</v>
      </c>
      <c r="D1434" s="1">
        <v>9.01</v>
      </c>
      <c r="E1434" s="1">
        <v>24.01</v>
      </c>
    </row>
    <row r="1435" spans="1:5" hidden="1">
      <c r="A1435" s="1">
        <v>1933</v>
      </c>
      <c r="B1435" s="1">
        <v>99</v>
      </c>
      <c r="C1435" s="1">
        <v>14</v>
      </c>
      <c r="D1435" s="1">
        <v>1.01</v>
      </c>
      <c r="E1435" s="1">
        <v>15.01</v>
      </c>
    </row>
    <row r="1436" spans="1:5" hidden="1">
      <c r="A1436" s="1">
        <v>1933</v>
      </c>
      <c r="B1436" s="1">
        <v>100</v>
      </c>
      <c r="C1436" s="1">
        <v>7</v>
      </c>
      <c r="D1436" s="1">
        <v>4</v>
      </c>
      <c r="E1436" s="1">
        <v>11</v>
      </c>
    </row>
    <row r="1437" spans="1:5" hidden="1">
      <c r="A1437" s="1">
        <v>1933</v>
      </c>
      <c r="B1437" s="1">
        <v>101</v>
      </c>
      <c r="C1437" s="1">
        <v>1</v>
      </c>
      <c r="D1437" s="1">
        <v>2.0099999999999998</v>
      </c>
      <c r="E1437" s="1">
        <v>3.01</v>
      </c>
    </row>
    <row r="1438" spans="1:5" hidden="1">
      <c r="A1438" s="1">
        <v>1933</v>
      </c>
      <c r="B1438" s="1">
        <v>102</v>
      </c>
      <c r="C1438" s="1">
        <v>3</v>
      </c>
      <c r="D1438" s="1">
        <v>2.0099999999999998</v>
      </c>
      <c r="E1438" s="1">
        <v>5.01</v>
      </c>
    </row>
    <row r="1439" spans="1:5" hidden="1">
      <c r="A1439" s="1">
        <v>1933</v>
      </c>
      <c r="B1439" s="1">
        <v>103</v>
      </c>
      <c r="C1439" s="1">
        <v>3</v>
      </c>
      <c r="D1439" s="1">
        <v>1</v>
      </c>
      <c r="E1439" s="1">
        <v>4</v>
      </c>
    </row>
    <row r="1440" spans="1:5" hidden="1">
      <c r="A1440" s="1">
        <v>1933</v>
      </c>
      <c r="B1440" s="1">
        <v>104</v>
      </c>
      <c r="C1440" s="1">
        <v>0</v>
      </c>
      <c r="D1440" s="1">
        <v>1</v>
      </c>
      <c r="E1440" s="1">
        <v>1</v>
      </c>
    </row>
    <row r="1441" spans="1:5" hidden="1">
      <c r="A1441" s="1">
        <v>1933</v>
      </c>
      <c r="B1441" s="1">
        <v>105</v>
      </c>
      <c r="C1441" s="1">
        <v>0</v>
      </c>
      <c r="D1441" s="1">
        <v>1</v>
      </c>
      <c r="E1441" s="1">
        <v>1</v>
      </c>
    </row>
    <row r="1442" spans="1:5" hidden="1">
      <c r="A1442" s="1">
        <v>1933</v>
      </c>
      <c r="B1442" s="1">
        <v>106</v>
      </c>
      <c r="C1442" s="1">
        <v>1</v>
      </c>
      <c r="D1442" s="1">
        <v>0</v>
      </c>
      <c r="E1442" s="1">
        <v>1</v>
      </c>
    </row>
    <row r="1443" spans="1:5" hidden="1">
      <c r="A1443" s="1">
        <v>1933</v>
      </c>
      <c r="B1443" s="1">
        <v>107</v>
      </c>
      <c r="C1443" s="1">
        <v>0</v>
      </c>
      <c r="D1443" s="1">
        <v>0</v>
      </c>
      <c r="E1443" s="1">
        <v>0</v>
      </c>
    </row>
    <row r="1444" spans="1:5" hidden="1">
      <c r="A1444" s="1">
        <v>1933</v>
      </c>
      <c r="B1444" s="1">
        <v>108</v>
      </c>
      <c r="C1444" s="1">
        <v>0</v>
      </c>
      <c r="D1444" s="1">
        <v>0</v>
      </c>
      <c r="E1444" s="1">
        <v>0</v>
      </c>
    </row>
    <row r="1445" spans="1:5" hidden="1">
      <c r="A1445" s="1">
        <v>1933</v>
      </c>
      <c r="B1445" s="1">
        <v>109</v>
      </c>
      <c r="C1445" s="1">
        <v>0</v>
      </c>
      <c r="D1445" s="1">
        <v>0</v>
      </c>
      <c r="E1445" s="1">
        <v>0</v>
      </c>
    </row>
    <row r="1446" spans="1:5" hidden="1">
      <c r="A1446" s="1">
        <v>1933</v>
      </c>
      <c r="B1446" s="1" t="s">
        <v>121</v>
      </c>
      <c r="C1446" s="1">
        <v>0</v>
      </c>
      <c r="D1446" s="1">
        <v>0</v>
      </c>
      <c r="E1446" s="1">
        <v>0</v>
      </c>
    </row>
    <row r="1447" spans="1:5" hidden="1">
      <c r="A1447" s="1">
        <v>1934</v>
      </c>
      <c r="B1447" s="1">
        <v>0</v>
      </c>
      <c r="C1447" s="1">
        <v>2075.38</v>
      </c>
      <c r="D1447" s="1">
        <v>2698.79</v>
      </c>
      <c r="E1447" s="1">
        <v>4774.17</v>
      </c>
    </row>
    <row r="1448" spans="1:5" hidden="1">
      <c r="A1448" s="1">
        <v>1934</v>
      </c>
      <c r="B1448" s="1">
        <v>1</v>
      </c>
      <c r="C1448" s="1">
        <v>350.07</v>
      </c>
      <c r="D1448" s="1">
        <v>444.29</v>
      </c>
      <c r="E1448" s="1">
        <v>794.36</v>
      </c>
    </row>
    <row r="1449" spans="1:5" hidden="1">
      <c r="A1449" s="1">
        <v>1934</v>
      </c>
      <c r="B1449" s="1">
        <v>2</v>
      </c>
      <c r="C1449" s="1">
        <v>185.03</v>
      </c>
      <c r="D1449" s="1">
        <v>211.14</v>
      </c>
      <c r="E1449" s="1">
        <v>396.17</v>
      </c>
    </row>
    <row r="1450" spans="1:5" hidden="1">
      <c r="A1450" s="1">
        <v>1934</v>
      </c>
      <c r="B1450" s="1">
        <v>3</v>
      </c>
      <c r="C1450" s="1">
        <v>153.03</v>
      </c>
      <c r="D1450" s="1">
        <v>187.13</v>
      </c>
      <c r="E1450" s="1">
        <v>340.16</v>
      </c>
    </row>
    <row r="1451" spans="1:5" hidden="1">
      <c r="A1451" s="1">
        <v>1934</v>
      </c>
      <c r="B1451" s="1">
        <v>4</v>
      </c>
      <c r="C1451" s="1">
        <v>128.02000000000001</v>
      </c>
      <c r="D1451" s="1">
        <v>134.09</v>
      </c>
      <c r="E1451" s="1">
        <v>262.11</v>
      </c>
    </row>
    <row r="1452" spans="1:5" hidden="1">
      <c r="A1452" s="1">
        <v>1934</v>
      </c>
      <c r="B1452" s="1">
        <v>5</v>
      </c>
      <c r="C1452" s="1">
        <v>89.02</v>
      </c>
      <c r="D1452" s="1">
        <v>126.08</v>
      </c>
      <c r="E1452" s="1">
        <v>215.1</v>
      </c>
    </row>
    <row r="1453" spans="1:5" hidden="1">
      <c r="A1453" s="1">
        <v>1934</v>
      </c>
      <c r="B1453" s="1">
        <v>6</v>
      </c>
      <c r="C1453" s="1">
        <v>83.01</v>
      </c>
      <c r="D1453" s="1">
        <v>120.08</v>
      </c>
      <c r="E1453" s="1">
        <v>203.09</v>
      </c>
    </row>
    <row r="1454" spans="1:5" hidden="1">
      <c r="A1454" s="1">
        <v>1934</v>
      </c>
      <c r="B1454" s="1">
        <v>7</v>
      </c>
      <c r="C1454" s="1">
        <v>64.010000000000005</v>
      </c>
      <c r="D1454" s="1">
        <v>83.06</v>
      </c>
      <c r="E1454" s="1">
        <v>147.07</v>
      </c>
    </row>
    <row r="1455" spans="1:5" hidden="1">
      <c r="A1455" s="1">
        <v>1934</v>
      </c>
      <c r="B1455" s="1">
        <v>8</v>
      </c>
      <c r="C1455" s="1">
        <v>73.010000000000005</v>
      </c>
      <c r="D1455" s="1">
        <v>98.06</v>
      </c>
      <c r="E1455" s="1">
        <v>171.07</v>
      </c>
    </row>
    <row r="1456" spans="1:5" hidden="1">
      <c r="A1456" s="1">
        <v>1934</v>
      </c>
      <c r="B1456" s="1">
        <v>9</v>
      </c>
      <c r="C1456" s="1">
        <v>51</v>
      </c>
      <c r="D1456" s="1">
        <v>82.05</v>
      </c>
      <c r="E1456" s="1">
        <v>133.05000000000001</v>
      </c>
    </row>
    <row r="1457" spans="1:5" hidden="1">
      <c r="A1457" s="1">
        <v>1934</v>
      </c>
      <c r="B1457" s="1">
        <v>10</v>
      </c>
      <c r="C1457" s="1">
        <v>60.01</v>
      </c>
      <c r="D1457" s="1">
        <v>86.05</v>
      </c>
      <c r="E1457" s="1">
        <v>146.06</v>
      </c>
    </row>
    <row r="1458" spans="1:5" hidden="1">
      <c r="A1458" s="1">
        <v>1934</v>
      </c>
      <c r="B1458" s="1">
        <v>11</v>
      </c>
      <c r="C1458" s="1">
        <v>60.01</v>
      </c>
      <c r="D1458" s="1">
        <v>65.040000000000006</v>
      </c>
      <c r="E1458" s="1">
        <v>125.05</v>
      </c>
    </row>
    <row r="1459" spans="1:5" hidden="1">
      <c r="A1459" s="1">
        <v>1934</v>
      </c>
      <c r="B1459" s="1">
        <v>12</v>
      </c>
      <c r="C1459" s="1">
        <v>65.02</v>
      </c>
      <c r="D1459" s="1">
        <v>70.040000000000006</v>
      </c>
      <c r="E1459" s="1">
        <v>135.06</v>
      </c>
    </row>
    <row r="1460" spans="1:5" hidden="1">
      <c r="A1460" s="1">
        <v>1934</v>
      </c>
      <c r="B1460" s="1">
        <v>13</v>
      </c>
      <c r="C1460" s="1">
        <v>63.01</v>
      </c>
      <c r="D1460" s="1">
        <v>91.06</v>
      </c>
      <c r="E1460" s="1">
        <v>154.07</v>
      </c>
    </row>
    <row r="1461" spans="1:5" hidden="1">
      <c r="A1461" s="1">
        <v>1934</v>
      </c>
      <c r="B1461" s="1">
        <v>14</v>
      </c>
      <c r="C1461" s="1">
        <v>57.01</v>
      </c>
      <c r="D1461" s="1">
        <v>103.07</v>
      </c>
      <c r="E1461" s="1">
        <v>160.08000000000001</v>
      </c>
    </row>
    <row r="1462" spans="1:5" hidden="1">
      <c r="A1462" s="1">
        <v>1934</v>
      </c>
      <c r="B1462" s="1">
        <v>15</v>
      </c>
      <c r="C1462" s="1">
        <v>45.01</v>
      </c>
      <c r="D1462" s="1">
        <v>104.07</v>
      </c>
      <c r="E1462" s="1">
        <v>149.08000000000001</v>
      </c>
    </row>
    <row r="1463" spans="1:5" hidden="1">
      <c r="A1463" s="1">
        <v>1934</v>
      </c>
      <c r="B1463" s="1">
        <v>16</v>
      </c>
      <c r="C1463" s="1">
        <v>68.010000000000005</v>
      </c>
      <c r="D1463" s="1">
        <v>104.07</v>
      </c>
      <c r="E1463" s="1">
        <v>172.08</v>
      </c>
    </row>
    <row r="1464" spans="1:5" hidden="1">
      <c r="A1464" s="1">
        <v>1934</v>
      </c>
      <c r="B1464" s="1">
        <v>17</v>
      </c>
      <c r="C1464" s="1">
        <v>88.01</v>
      </c>
      <c r="D1464" s="1">
        <v>101.07</v>
      </c>
      <c r="E1464" s="1">
        <v>189.08</v>
      </c>
    </row>
    <row r="1465" spans="1:5" hidden="1">
      <c r="A1465" s="1">
        <v>1934</v>
      </c>
      <c r="B1465" s="1">
        <v>18</v>
      </c>
      <c r="C1465" s="1">
        <v>104.02</v>
      </c>
      <c r="D1465" s="1">
        <v>116.08</v>
      </c>
      <c r="E1465" s="1">
        <v>220.1</v>
      </c>
    </row>
    <row r="1466" spans="1:5" hidden="1">
      <c r="A1466" s="1">
        <v>1934</v>
      </c>
      <c r="B1466" s="1">
        <v>19</v>
      </c>
      <c r="C1466" s="1">
        <v>125.03</v>
      </c>
      <c r="D1466" s="1">
        <v>153.1</v>
      </c>
      <c r="E1466" s="1">
        <v>278.13</v>
      </c>
    </row>
    <row r="1467" spans="1:5" hidden="1">
      <c r="A1467" s="1">
        <v>1934</v>
      </c>
      <c r="B1467" s="1">
        <v>20</v>
      </c>
      <c r="C1467" s="1">
        <v>114.02</v>
      </c>
      <c r="D1467" s="1">
        <v>139.09</v>
      </c>
      <c r="E1467" s="1">
        <v>253.11</v>
      </c>
    </row>
    <row r="1468" spans="1:5" hidden="1">
      <c r="A1468" s="1">
        <v>1934</v>
      </c>
      <c r="B1468" s="1">
        <v>21</v>
      </c>
      <c r="C1468" s="1">
        <v>122.02</v>
      </c>
      <c r="D1468" s="1">
        <v>146.09</v>
      </c>
      <c r="E1468" s="1">
        <v>268.11</v>
      </c>
    </row>
    <row r="1469" spans="1:5" hidden="1">
      <c r="A1469" s="1">
        <v>1934</v>
      </c>
      <c r="B1469" s="1">
        <v>22</v>
      </c>
      <c r="C1469" s="1">
        <v>112.02</v>
      </c>
      <c r="D1469" s="1">
        <v>172.12</v>
      </c>
      <c r="E1469" s="1">
        <v>284.14</v>
      </c>
    </row>
    <row r="1470" spans="1:5" hidden="1">
      <c r="A1470" s="1">
        <v>1934</v>
      </c>
      <c r="B1470" s="1">
        <v>23</v>
      </c>
      <c r="C1470" s="1">
        <v>134.03</v>
      </c>
      <c r="D1470" s="1">
        <v>162.11000000000001</v>
      </c>
      <c r="E1470" s="1">
        <v>296.14</v>
      </c>
    </row>
    <row r="1471" spans="1:5" hidden="1">
      <c r="A1471" s="1">
        <v>1934</v>
      </c>
      <c r="B1471" s="1">
        <v>24</v>
      </c>
      <c r="C1471" s="1">
        <v>147.03</v>
      </c>
      <c r="D1471" s="1">
        <v>149.1</v>
      </c>
      <c r="E1471" s="1">
        <v>296.13</v>
      </c>
    </row>
    <row r="1472" spans="1:5" hidden="1">
      <c r="A1472" s="1">
        <v>1934</v>
      </c>
      <c r="B1472" s="1">
        <v>25</v>
      </c>
      <c r="C1472" s="1">
        <v>150.02000000000001</v>
      </c>
      <c r="D1472" s="1">
        <v>164.11</v>
      </c>
      <c r="E1472" s="1">
        <v>314.13</v>
      </c>
    </row>
    <row r="1473" spans="1:5" hidden="1">
      <c r="A1473" s="1">
        <v>1934</v>
      </c>
      <c r="B1473" s="1">
        <v>26</v>
      </c>
      <c r="C1473" s="1">
        <v>132.03</v>
      </c>
      <c r="D1473" s="1">
        <v>148.09</v>
      </c>
      <c r="E1473" s="1">
        <v>280.12</v>
      </c>
    </row>
    <row r="1474" spans="1:5" hidden="1">
      <c r="A1474" s="1">
        <v>1934</v>
      </c>
      <c r="B1474" s="1">
        <v>27</v>
      </c>
      <c r="C1474" s="1">
        <v>148.03</v>
      </c>
      <c r="D1474" s="1">
        <v>141.1</v>
      </c>
      <c r="E1474" s="1">
        <v>289.13</v>
      </c>
    </row>
    <row r="1475" spans="1:5" hidden="1">
      <c r="A1475" s="1">
        <v>1934</v>
      </c>
      <c r="B1475" s="1">
        <v>28</v>
      </c>
      <c r="C1475" s="1">
        <v>149.03</v>
      </c>
      <c r="D1475" s="1">
        <v>142.09</v>
      </c>
      <c r="E1475" s="1">
        <v>291.12</v>
      </c>
    </row>
    <row r="1476" spans="1:5" hidden="1">
      <c r="A1476" s="1">
        <v>1934</v>
      </c>
      <c r="B1476" s="1">
        <v>29</v>
      </c>
      <c r="C1476" s="1">
        <v>147.03</v>
      </c>
      <c r="D1476" s="1">
        <v>148.1</v>
      </c>
      <c r="E1476" s="1">
        <v>295.13</v>
      </c>
    </row>
    <row r="1477" spans="1:5" hidden="1">
      <c r="A1477" s="1">
        <v>1934</v>
      </c>
      <c r="B1477" s="1">
        <v>30</v>
      </c>
      <c r="C1477" s="1">
        <v>134.02000000000001</v>
      </c>
      <c r="D1477" s="1">
        <v>143.09</v>
      </c>
      <c r="E1477" s="1">
        <v>277.11</v>
      </c>
    </row>
    <row r="1478" spans="1:5" hidden="1">
      <c r="A1478" s="1">
        <v>1934</v>
      </c>
      <c r="B1478" s="1">
        <v>31</v>
      </c>
      <c r="C1478" s="1">
        <v>148.03</v>
      </c>
      <c r="D1478" s="1">
        <v>131.09</v>
      </c>
      <c r="E1478" s="1">
        <v>279.12</v>
      </c>
    </row>
    <row r="1479" spans="1:5" hidden="1">
      <c r="A1479" s="1">
        <v>1934</v>
      </c>
      <c r="B1479" s="1">
        <v>32</v>
      </c>
      <c r="C1479" s="1">
        <v>133.02000000000001</v>
      </c>
      <c r="D1479" s="1">
        <v>151.1</v>
      </c>
      <c r="E1479" s="1">
        <v>284.12</v>
      </c>
    </row>
    <row r="1480" spans="1:5" hidden="1">
      <c r="A1480" s="1">
        <v>1934</v>
      </c>
      <c r="B1480" s="1">
        <v>33</v>
      </c>
      <c r="C1480" s="1">
        <v>152.02000000000001</v>
      </c>
      <c r="D1480" s="1">
        <v>161.11000000000001</v>
      </c>
      <c r="E1480" s="1">
        <v>313.13</v>
      </c>
    </row>
    <row r="1481" spans="1:5" hidden="1">
      <c r="A1481" s="1">
        <v>1934</v>
      </c>
      <c r="B1481" s="1">
        <v>34</v>
      </c>
      <c r="C1481" s="1">
        <v>162.03</v>
      </c>
      <c r="D1481" s="1">
        <v>186.12</v>
      </c>
      <c r="E1481" s="1">
        <v>348.15</v>
      </c>
    </row>
    <row r="1482" spans="1:5" hidden="1">
      <c r="A1482" s="1">
        <v>1934</v>
      </c>
      <c r="B1482" s="1">
        <v>35</v>
      </c>
      <c r="C1482" s="1">
        <v>159.03</v>
      </c>
      <c r="D1482" s="1">
        <v>156.11000000000001</v>
      </c>
      <c r="E1482" s="1">
        <v>315.14</v>
      </c>
    </row>
    <row r="1483" spans="1:5" hidden="1">
      <c r="A1483" s="1">
        <v>1934</v>
      </c>
      <c r="B1483" s="1">
        <v>36</v>
      </c>
      <c r="C1483" s="1">
        <v>158.03</v>
      </c>
      <c r="D1483" s="1">
        <v>152.1</v>
      </c>
      <c r="E1483" s="1">
        <v>310.13</v>
      </c>
    </row>
    <row r="1484" spans="1:5" hidden="1">
      <c r="A1484" s="1">
        <v>1934</v>
      </c>
      <c r="B1484" s="1">
        <v>37</v>
      </c>
      <c r="C1484" s="1">
        <v>150.03</v>
      </c>
      <c r="D1484" s="1">
        <v>175.12</v>
      </c>
      <c r="E1484" s="1">
        <v>325.14999999999998</v>
      </c>
    </row>
    <row r="1485" spans="1:5" hidden="1">
      <c r="A1485" s="1">
        <v>1934</v>
      </c>
      <c r="B1485" s="1">
        <v>38</v>
      </c>
      <c r="C1485" s="1">
        <v>208.03</v>
      </c>
      <c r="D1485" s="1">
        <v>190.12</v>
      </c>
      <c r="E1485" s="1">
        <v>398.15</v>
      </c>
    </row>
    <row r="1486" spans="1:5" hidden="1">
      <c r="A1486" s="1">
        <v>1934</v>
      </c>
      <c r="B1486" s="1">
        <v>39</v>
      </c>
      <c r="C1486" s="1">
        <v>194.04</v>
      </c>
      <c r="D1486" s="1">
        <v>198.13</v>
      </c>
      <c r="E1486" s="1">
        <v>392.17</v>
      </c>
    </row>
    <row r="1487" spans="1:5" hidden="1">
      <c r="A1487" s="1">
        <v>1934</v>
      </c>
      <c r="B1487" s="1">
        <v>40</v>
      </c>
      <c r="C1487" s="1">
        <v>216.04</v>
      </c>
      <c r="D1487" s="1">
        <v>208.14</v>
      </c>
      <c r="E1487" s="1">
        <v>424.18</v>
      </c>
    </row>
    <row r="1488" spans="1:5" hidden="1">
      <c r="A1488" s="1">
        <v>1934</v>
      </c>
      <c r="B1488" s="1">
        <v>41</v>
      </c>
      <c r="C1488" s="1">
        <v>188.03</v>
      </c>
      <c r="D1488" s="1">
        <v>198.13</v>
      </c>
      <c r="E1488" s="1">
        <v>386.16</v>
      </c>
    </row>
    <row r="1489" spans="1:5" hidden="1">
      <c r="A1489" s="1">
        <v>1934</v>
      </c>
      <c r="B1489" s="1">
        <v>42</v>
      </c>
      <c r="C1489" s="1">
        <v>244.04</v>
      </c>
      <c r="D1489" s="1">
        <v>276.19</v>
      </c>
      <c r="E1489" s="1">
        <v>520.23</v>
      </c>
    </row>
    <row r="1490" spans="1:5" hidden="1">
      <c r="A1490" s="1">
        <v>1934</v>
      </c>
      <c r="B1490" s="1">
        <v>43</v>
      </c>
      <c r="C1490" s="1">
        <v>205.04</v>
      </c>
      <c r="D1490" s="1">
        <v>249.16</v>
      </c>
      <c r="E1490" s="1">
        <v>454.2</v>
      </c>
    </row>
    <row r="1491" spans="1:5" hidden="1">
      <c r="A1491" s="1">
        <v>1934</v>
      </c>
      <c r="B1491" s="1">
        <v>44</v>
      </c>
      <c r="C1491" s="1">
        <v>210.04</v>
      </c>
      <c r="D1491" s="1">
        <v>289.19</v>
      </c>
      <c r="E1491" s="1">
        <v>499.23</v>
      </c>
    </row>
    <row r="1492" spans="1:5" hidden="1">
      <c r="A1492" s="1">
        <v>1934</v>
      </c>
      <c r="B1492" s="1">
        <v>45</v>
      </c>
      <c r="C1492" s="1">
        <v>253.05</v>
      </c>
      <c r="D1492" s="1">
        <v>312.20999999999998</v>
      </c>
      <c r="E1492" s="1">
        <v>565.26</v>
      </c>
    </row>
    <row r="1493" spans="1:5" hidden="1">
      <c r="A1493" s="1">
        <v>1934</v>
      </c>
      <c r="B1493" s="1">
        <v>46</v>
      </c>
      <c r="C1493" s="1">
        <v>234.04</v>
      </c>
      <c r="D1493" s="1">
        <v>342.22</v>
      </c>
      <c r="E1493" s="1">
        <v>576.26</v>
      </c>
    </row>
    <row r="1494" spans="1:5" hidden="1">
      <c r="A1494" s="1">
        <v>1934</v>
      </c>
      <c r="B1494" s="1">
        <v>47</v>
      </c>
      <c r="C1494" s="1">
        <v>261.05</v>
      </c>
      <c r="D1494" s="1">
        <v>321.20999999999998</v>
      </c>
      <c r="E1494" s="1">
        <v>582.26</v>
      </c>
    </row>
    <row r="1495" spans="1:5" hidden="1">
      <c r="A1495" s="1">
        <v>1934</v>
      </c>
      <c r="B1495" s="1">
        <v>48</v>
      </c>
      <c r="C1495" s="1">
        <v>262.05</v>
      </c>
      <c r="D1495" s="1">
        <v>358.24</v>
      </c>
      <c r="E1495" s="1">
        <v>620.29</v>
      </c>
    </row>
    <row r="1496" spans="1:5" hidden="1">
      <c r="A1496" s="1">
        <v>1934</v>
      </c>
      <c r="B1496" s="1">
        <v>49</v>
      </c>
      <c r="C1496" s="1">
        <v>281.05</v>
      </c>
      <c r="D1496" s="1">
        <v>360.24</v>
      </c>
      <c r="E1496" s="1">
        <v>641.29</v>
      </c>
    </row>
    <row r="1497" spans="1:5" hidden="1">
      <c r="A1497" s="1">
        <v>1934</v>
      </c>
      <c r="B1497" s="1">
        <v>50</v>
      </c>
      <c r="C1497" s="1">
        <v>290.05</v>
      </c>
      <c r="D1497" s="1">
        <v>388.26</v>
      </c>
      <c r="E1497" s="1">
        <v>678.31</v>
      </c>
    </row>
    <row r="1498" spans="1:5" hidden="1">
      <c r="A1498" s="1">
        <v>1934</v>
      </c>
      <c r="B1498" s="1">
        <v>51</v>
      </c>
      <c r="C1498" s="1">
        <v>230.04</v>
      </c>
      <c r="D1498" s="1">
        <v>294.2</v>
      </c>
      <c r="E1498" s="1">
        <v>524.24</v>
      </c>
    </row>
    <row r="1499" spans="1:5" hidden="1">
      <c r="A1499" s="1">
        <v>1934</v>
      </c>
      <c r="B1499" s="1">
        <v>52</v>
      </c>
      <c r="C1499" s="1">
        <v>289.06</v>
      </c>
      <c r="D1499" s="1">
        <v>434.28</v>
      </c>
      <c r="E1499" s="1">
        <v>723.34</v>
      </c>
    </row>
    <row r="1500" spans="1:5" hidden="1">
      <c r="A1500" s="1">
        <v>1934</v>
      </c>
      <c r="B1500" s="1">
        <v>53</v>
      </c>
      <c r="C1500" s="1">
        <v>312.06</v>
      </c>
      <c r="D1500" s="1">
        <v>425.28</v>
      </c>
      <c r="E1500" s="1">
        <v>737.34</v>
      </c>
    </row>
    <row r="1501" spans="1:5" hidden="1">
      <c r="A1501" s="1">
        <v>1934</v>
      </c>
      <c r="B1501" s="1">
        <v>54</v>
      </c>
      <c r="C1501" s="1">
        <v>321.06</v>
      </c>
      <c r="D1501" s="1">
        <v>471.31</v>
      </c>
      <c r="E1501" s="1">
        <v>792.37</v>
      </c>
    </row>
    <row r="1502" spans="1:5" hidden="1">
      <c r="A1502" s="1">
        <v>1934</v>
      </c>
      <c r="B1502" s="1">
        <v>55</v>
      </c>
      <c r="C1502" s="1">
        <v>294.06</v>
      </c>
      <c r="D1502" s="1">
        <v>459.31</v>
      </c>
      <c r="E1502" s="1">
        <v>753.37</v>
      </c>
    </row>
    <row r="1503" spans="1:5" hidden="1">
      <c r="A1503" s="1">
        <v>1934</v>
      </c>
      <c r="B1503" s="1">
        <v>56</v>
      </c>
      <c r="C1503" s="1">
        <v>295.05</v>
      </c>
      <c r="D1503" s="1">
        <v>511.34</v>
      </c>
      <c r="E1503" s="1">
        <v>806.39</v>
      </c>
    </row>
    <row r="1504" spans="1:5" hidden="1">
      <c r="A1504" s="1">
        <v>1934</v>
      </c>
      <c r="B1504" s="1">
        <v>57</v>
      </c>
      <c r="C1504" s="1">
        <v>320.06</v>
      </c>
      <c r="D1504" s="1">
        <v>475.32</v>
      </c>
      <c r="E1504" s="1">
        <v>795.38</v>
      </c>
    </row>
    <row r="1505" spans="1:5" hidden="1">
      <c r="A1505" s="1">
        <v>1934</v>
      </c>
      <c r="B1505" s="1">
        <v>58</v>
      </c>
      <c r="C1505" s="1">
        <v>357.06</v>
      </c>
      <c r="D1505" s="1">
        <v>520.34</v>
      </c>
      <c r="E1505" s="1">
        <v>877.4</v>
      </c>
    </row>
    <row r="1506" spans="1:5" hidden="1">
      <c r="A1506" s="1">
        <v>1934</v>
      </c>
      <c r="B1506" s="1">
        <v>59</v>
      </c>
      <c r="C1506" s="1">
        <v>348.06</v>
      </c>
      <c r="D1506" s="1">
        <v>527.35</v>
      </c>
      <c r="E1506" s="1">
        <v>875.41</v>
      </c>
    </row>
    <row r="1507" spans="1:5" hidden="1">
      <c r="A1507" s="1">
        <v>1934</v>
      </c>
      <c r="B1507" s="1">
        <v>60</v>
      </c>
      <c r="C1507" s="1">
        <v>368.07</v>
      </c>
      <c r="D1507" s="1">
        <v>571.38</v>
      </c>
      <c r="E1507" s="1">
        <v>939.45</v>
      </c>
    </row>
    <row r="1508" spans="1:5" hidden="1">
      <c r="A1508" s="1">
        <v>1934</v>
      </c>
      <c r="B1508" s="1">
        <v>61</v>
      </c>
      <c r="C1508" s="1">
        <v>330.06</v>
      </c>
      <c r="D1508" s="1">
        <v>486.32</v>
      </c>
      <c r="E1508" s="1">
        <v>816.38</v>
      </c>
    </row>
    <row r="1509" spans="1:5" hidden="1">
      <c r="A1509" s="1">
        <v>1934</v>
      </c>
      <c r="B1509" s="1">
        <v>62</v>
      </c>
      <c r="C1509" s="1">
        <v>446.08</v>
      </c>
      <c r="D1509" s="1">
        <v>631.41999999999996</v>
      </c>
      <c r="E1509" s="1">
        <v>1077.5</v>
      </c>
    </row>
    <row r="1510" spans="1:5" hidden="1">
      <c r="A1510" s="1">
        <v>1934</v>
      </c>
      <c r="B1510" s="1">
        <v>63</v>
      </c>
      <c r="C1510" s="1">
        <v>431.08</v>
      </c>
      <c r="D1510" s="1">
        <v>693.46</v>
      </c>
      <c r="E1510" s="1">
        <v>1124.54</v>
      </c>
    </row>
    <row r="1511" spans="1:5" hidden="1">
      <c r="A1511" s="1">
        <v>1934</v>
      </c>
      <c r="B1511" s="1">
        <v>64</v>
      </c>
      <c r="C1511" s="1">
        <v>493.09</v>
      </c>
      <c r="D1511" s="1">
        <v>732.49</v>
      </c>
      <c r="E1511" s="1">
        <v>1225.58</v>
      </c>
    </row>
    <row r="1512" spans="1:5" hidden="1">
      <c r="A1512" s="1">
        <v>1934</v>
      </c>
      <c r="B1512" s="1">
        <v>65</v>
      </c>
      <c r="C1512" s="1">
        <v>561.1</v>
      </c>
      <c r="D1512" s="1">
        <v>729.48</v>
      </c>
      <c r="E1512" s="1">
        <v>1290.58</v>
      </c>
    </row>
    <row r="1513" spans="1:5" hidden="1">
      <c r="A1513" s="1">
        <v>1934</v>
      </c>
      <c r="B1513" s="1">
        <v>66</v>
      </c>
      <c r="C1513" s="1">
        <v>523.1</v>
      </c>
      <c r="D1513" s="1">
        <v>653.44000000000005</v>
      </c>
      <c r="E1513" s="1">
        <v>1176.54</v>
      </c>
    </row>
    <row r="1514" spans="1:5" hidden="1">
      <c r="A1514" s="1">
        <v>1934</v>
      </c>
      <c r="B1514" s="1">
        <v>67</v>
      </c>
      <c r="C1514" s="1">
        <v>512.09</v>
      </c>
      <c r="D1514" s="1">
        <v>752.5</v>
      </c>
      <c r="E1514" s="1">
        <v>1264.5899999999999</v>
      </c>
    </row>
    <row r="1515" spans="1:5" hidden="1">
      <c r="A1515" s="1">
        <v>1934</v>
      </c>
      <c r="B1515" s="1">
        <v>68</v>
      </c>
      <c r="C1515" s="1">
        <v>538.1</v>
      </c>
      <c r="D1515" s="1">
        <v>779.52</v>
      </c>
      <c r="E1515" s="1">
        <v>1317.62</v>
      </c>
    </row>
    <row r="1516" spans="1:5" hidden="1">
      <c r="A1516" s="1">
        <v>1934</v>
      </c>
      <c r="B1516" s="1">
        <v>69</v>
      </c>
      <c r="C1516" s="1">
        <v>636.12</v>
      </c>
      <c r="D1516" s="1">
        <v>812.54</v>
      </c>
      <c r="E1516" s="1">
        <v>1448.66</v>
      </c>
    </row>
    <row r="1517" spans="1:5" hidden="1">
      <c r="A1517" s="1">
        <v>1934</v>
      </c>
      <c r="B1517" s="1">
        <v>70</v>
      </c>
      <c r="C1517" s="1">
        <v>650.12</v>
      </c>
      <c r="D1517" s="1">
        <v>865.58</v>
      </c>
      <c r="E1517" s="1">
        <v>1515.7</v>
      </c>
    </row>
    <row r="1518" spans="1:5" hidden="1">
      <c r="A1518" s="1">
        <v>1934</v>
      </c>
      <c r="B1518" s="1">
        <v>71</v>
      </c>
      <c r="C1518" s="1">
        <v>555.1</v>
      </c>
      <c r="D1518" s="1">
        <v>714.47</v>
      </c>
      <c r="E1518" s="1">
        <v>1269.57</v>
      </c>
    </row>
    <row r="1519" spans="1:5" hidden="1">
      <c r="A1519" s="1">
        <v>1934</v>
      </c>
      <c r="B1519" s="1">
        <v>72</v>
      </c>
      <c r="C1519" s="1">
        <v>681.12</v>
      </c>
      <c r="D1519" s="1">
        <v>845.56</v>
      </c>
      <c r="E1519" s="1">
        <v>1526.68</v>
      </c>
    </row>
    <row r="1520" spans="1:5" hidden="1">
      <c r="A1520" s="1">
        <v>1934</v>
      </c>
      <c r="B1520" s="1">
        <v>73</v>
      </c>
      <c r="C1520" s="1">
        <v>685.13</v>
      </c>
      <c r="D1520" s="1">
        <v>895.59</v>
      </c>
      <c r="E1520" s="1">
        <v>1580.72</v>
      </c>
    </row>
    <row r="1521" spans="1:5" hidden="1">
      <c r="A1521" s="1">
        <v>1934</v>
      </c>
      <c r="B1521" s="1">
        <v>74</v>
      </c>
      <c r="C1521" s="1">
        <v>710.13</v>
      </c>
      <c r="D1521" s="1">
        <v>894.59</v>
      </c>
      <c r="E1521" s="1">
        <v>1604.72</v>
      </c>
    </row>
    <row r="1522" spans="1:5" hidden="1">
      <c r="A1522" s="1">
        <v>1934</v>
      </c>
      <c r="B1522" s="1">
        <v>75</v>
      </c>
      <c r="C1522" s="1">
        <v>699.13</v>
      </c>
      <c r="D1522" s="1">
        <v>831.56</v>
      </c>
      <c r="E1522" s="1">
        <v>1530.69</v>
      </c>
    </row>
    <row r="1523" spans="1:5" hidden="1">
      <c r="A1523" s="1">
        <v>1934</v>
      </c>
      <c r="B1523" s="1">
        <v>76</v>
      </c>
      <c r="C1523" s="1">
        <v>638.12</v>
      </c>
      <c r="D1523" s="1">
        <v>830.56</v>
      </c>
      <c r="E1523" s="1">
        <v>1468.68</v>
      </c>
    </row>
    <row r="1524" spans="1:5" hidden="1">
      <c r="A1524" s="1">
        <v>1934</v>
      </c>
      <c r="B1524" s="1">
        <v>77</v>
      </c>
      <c r="C1524" s="1">
        <v>618.11</v>
      </c>
      <c r="D1524" s="1">
        <v>704.47</v>
      </c>
      <c r="E1524" s="1">
        <v>1322.58</v>
      </c>
    </row>
    <row r="1525" spans="1:5" hidden="1">
      <c r="A1525" s="1">
        <v>1934</v>
      </c>
      <c r="B1525" s="1">
        <v>78</v>
      </c>
      <c r="C1525" s="1">
        <v>602.11</v>
      </c>
      <c r="D1525" s="1">
        <v>732.49</v>
      </c>
      <c r="E1525" s="1">
        <v>1334.6</v>
      </c>
    </row>
    <row r="1526" spans="1:5" hidden="1">
      <c r="A1526" s="1">
        <v>1934</v>
      </c>
      <c r="B1526" s="1">
        <v>79</v>
      </c>
      <c r="C1526" s="1">
        <v>553.1</v>
      </c>
      <c r="D1526" s="1">
        <v>644.41999999999996</v>
      </c>
      <c r="E1526" s="1">
        <v>1197.52</v>
      </c>
    </row>
    <row r="1527" spans="1:5" hidden="1">
      <c r="A1527" s="1">
        <v>1934</v>
      </c>
      <c r="B1527" s="1">
        <v>80</v>
      </c>
      <c r="C1527" s="1">
        <v>505.09</v>
      </c>
      <c r="D1527" s="1">
        <v>612.41</v>
      </c>
      <c r="E1527" s="1">
        <v>1117.5</v>
      </c>
    </row>
    <row r="1528" spans="1:5" hidden="1">
      <c r="A1528" s="1">
        <v>1934</v>
      </c>
      <c r="B1528" s="1">
        <v>81</v>
      </c>
      <c r="C1528" s="1">
        <v>414.07</v>
      </c>
      <c r="D1528" s="1">
        <v>441.29</v>
      </c>
      <c r="E1528" s="1">
        <v>855.36</v>
      </c>
    </row>
    <row r="1529" spans="1:5" hidden="1">
      <c r="A1529" s="1">
        <v>1934</v>
      </c>
      <c r="B1529" s="1">
        <v>82</v>
      </c>
      <c r="C1529" s="1">
        <v>444.08</v>
      </c>
      <c r="D1529" s="1">
        <v>482.32</v>
      </c>
      <c r="E1529" s="1">
        <v>926.4</v>
      </c>
    </row>
    <row r="1530" spans="1:5" hidden="1">
      <c r="A1530" s="1">
        <v>1934</v>
      </c>
      <c r="B1530" s="1">
        <v>83</v>
      </c>
      <c r="C1530" s="1">
        <v>411.08</v>
      </c>
      <c r="D1530" s="1">
        <v>399.27</v>
      </c>
      <c r="E1530" s="1">
        <v>810.35</v>
      </c>
    </row>
    <row r="1531" spans="1:5" hidden="1">
      <c r="A1531" s="1">
        <v>1934</v>
      </c>
      <c r="B1531" s="1">
        <v>84</v>
      </c>
      <c r="C1531" s="1">
        <v>402.08</v>
      </c>
      <c r="D1531" s="1">
        <v>466.31</v>
      </c>
      <c r="E1531" s="1">
        <v>868.39</v>
      </c>
    </row>
    <row r="1532" spans="1:5" hidden="1">
      <c r="A1532" s="1">
        <v>1934</v>
      </c>
      <c r="B1532" s="1">
        <v>85</v>
      </c>
      <c r="C1532" s="1">
        <v>323.06</v>
      </c>
      <c r="D1532" s="1">
        <v>306.2</v>
      </c>
      <c r="E1532" s="1">
        <v>629.26</v>
      </c>
    </row>
    <row r="1533" spans="1:5" hidden="1">
      <c r="A1533" s="1">
        <v>1934</v>
      </c>
      <c r="B1533" s="1">
        <v>86</v>
      </c>
      <c r="C1533" s="1">
        <v>294.05</v>
      </c>
      <c r="D1533" s="1">
        <v>274.18</v>
      </c>
      <c r="E1533" s="1">
        <v>568.23</v>
      </c>
    </row>
    <row r="1534" spans="1:5" hidden="1">
      <c r="A1534" s="1">
        <v>1934</v>
      </c>
      <c r="B1534" s="1">
        <v>87</v>
      </c>
      <c r="C1534" s="1">
        <v>247.04</v>
      </c>
      <c r="D1534" s="1">
        <v>215.15</v>
      </c>
      <c r="E1534" s="1">
        <v>462.19</v>
      </c>
    </row>
    <row r="1535" spans="1:5" hidden="1">
      <c r="A1535" s="1">
        <v>1934</v>
      </c>
      <c r="B1535" s="1">
        <v>88</v>
      </c>
      <c r="C1535" s="1">
        <v>222.04</v>
      </c>
      <c r="D1535" s="1">
        <v>162.11000000000001</v>
      </c>
      <c r="E1535" s="1">
        <v>384.15</v>
      </c>
    </row>
    <row r="1536" spans="1:5" hidden="1">
      <c r="A1536" s="1">
        <v>1934</v>
      </c>
      <c r="B1536" s="1">
        <v>89</v>
      </c>
      <c r="C1536" s="1">
        <v>204.03</v>
      </c>
      <c r="D1536" s="1">
        <v>156.1</v>
      </c>
      <c r="E1536" s="1">
        <v>360.13</v>
      </c>
    </row>
    <row r="1537" spans="1:5" hidden="1">
      <c r="A1537" s="1">
        <v>1934</v>
      </c>
      <c r="B1537" s="1">
        <v>90</v>
      </c>
      <c r="C1537" s="1">
        <v>147.02000000000001</v>
      </c>
      <c r="D1537" s="1">
        <v>147.1</v>
      </c>
      <c r="E1537" s="1">
        <v>294.12</v>
      </c>
    </row>
    <row r="1538" spans="1:5" hidden="1">
      <c r="A1538" s="1">
        <v>1934</v>
      </c>
      <c r="B1538" s="1">
        <v>91</v>
      </c>
      <c r="C1538" s="1">
        <v>101.02</v>
      </c>
      <c r="D1538" s="1">
        <v>75.05</v>
      </c>
      <c r="E1538" s="1">
        <v>176.07</v>
      </c>
    </row>
    <row r="1539" spans="1:5" hidden="1">
      <c r="A1539" s="1">
        <v>1934</v>
      </c>
      <c r="B1539" s="1">
        <v>92</v>
      </c>
      <c r="C1539" s="1">
        <v>106.02</v>
      </c>
      <c r="D1539" s="1">
        <v>69.05</v>
      </c>
      <c r="E1539" s="1">
        <v>175.07</v>
      </c>
    </row>
    <row r="1540" spans="1:5" hidden="1">
      <c r="A1540" s="1">
        <v>1934</v>
      </c>
      <c r="B1540" s="1">
        <v>93</v>
      </c>
      <c r="C1540" s="1">
        <v>76.010000000000005</v>
      </c>
      <c r="D1540" s="1">
        <v>44.03</v>
      </c>
      <c r="E1540" s="1">
        <v>120.04</v>
      </c>
    </row>
    <row r="1541" spans="1:5" hidden="1">
      <c r="A1541" s="1">
        <v>1934</v>
      </c>
      <c r="B1541" s="1">
        <v>94</v>
      </c>
      <c r="C1541" s="1">
        <v>46.01</v>
      </c>
      <c r="D1541" s="1">
        <v>45.03</v>
      </c>
      <c r="E1541" s="1">
        <v>91.04</v>
      </c>
    </row>
    <row r="1542" spans="1:5" hidden="1">
      <c r="A1542" s="1">
        <v>1934</v>
      </c>
      <c r="B1542" s="1">
        <v>95</v>
      </c>
      <c r="C1542" s="1">
        <v>35.01</v>
      </c>
      <c r="D1542" s="1">
        <v>34.020000000000003</v>
      </c>
      <c r="E1542" s="1">
        <v>69.03</v>
      </c>
    </row>
    <row r="1543" spans="1:5" hidden="1">
      <c r="A1543" s="1">
        <v>1934</v>
      </c>
      <c r="B1543" s="1">
        <v>96</v>
      </c>
      <c r="C1543" s="1">
        <v>32.01</v>
      </c>
      <c r="D1543" s="1">
        <v>27.02</v>
      </c>
      <c r="E1543" s="1">
        <v>59.03</v>
      </c>
    </row>
    <row r="1544" spans="1:5" hidden="1">
      <c r="A1544" s="1">
        <v>1934</v>
      </c>
      <c r="B1544" s="1">
        <v>97</v>
      </c>
      <c r="C1544" s="1">
        <v>12</v>
      </c>
      <c r="D1544" s="1">
        <v>14.01</v>
      </c>
      <c r="E1544" s="1">
        <v>26.01</v>
      </c>
    </row>
    <row r="1545" spans="1:5" hidden="1">
      <c r="A1545" s="1">
        <v>1934</v>
      </c>
      <c r="B1545" s="1">
        <v>98</v>
      </c>
      <c r="C1545" s="1">
        <v>21</v>
      </c>
      <c r="D1545" s="1">
        <v>18.02</v>
      </c>
      <c r="E1545" s="1">
        <v>39.020000000000003</v>
      </c>
    </row>
    <row r="1546" spans="1:5" hidden="1">
      <c r="A1546" s="1">
        <v>1934</v>
      </c>
      <c r="B1546" s="1">
        <v>99</v>
      </c>
      <c r="C1546" s="1">
        <v>16</v>
      </c>
      <c r="D1546" s="1">
        <v>6.01</v>
      </c>
      <c r="E1546" s="1">
        <v>22.01</v>
      </c>
    </row>
    <row r="1547" spans="1:5" hidden="1">
      <c r="A1547" s="1">
        <v>1934</v>
      </c>
      <c r="B1547" s="1">
        <v>100</v>
      </c>
      <c r="C1547" s="1">
        <v>6</v>
      </c>
      <c r="D1547" s="1">
        <v>8.01</v>
      </c>
      <c r="E1547" s="1">
        <v>14.01</v>
      </c>
    </row>
    <row r="1548" spans="1:5" hidden="1">
      <c r="A1548" s="1">
        <v>1934</v>
      </c>
      <c r="B1548" s="1">
        <v>101</v>
      </c>
      <c r="C1548" s="1">
        <v>2</v>
      </c>
      <c r="D1548" s="1">
        <v>3.01</v>
      </c>
      <c r="E1548" s="1">
        <v>5.01</v>
      </c>
    </row>
    <row r="1549" spans="1:5" hidden="1">
      <c r="A1549" s="1">
        <v>1934</v>
      </c>
      <c r="B1549" s="1">
        <v>102</v>
      </c>
      <c r="C1549" s="1">
        <v>5</v>
      </c>
      <c r="D1549" s="1">
        <v>2</v>
      </c>
      <c r="E1549" s="1">
        <v>7</v>
      </c>
    </row>
    <row r="1550" spans="1:5" hidden="1">
      <c r="A1550" s="1">
        <v>1934</v>
      </c>
      <c r="B1550" s="1">
        <v>103</v>
      </c>
      <c r="C1550" s="1">
        <v>1</v>
      </c>
      <c r="D1550" s="1">
        <v>2</v>
      </c>
      <c r="E1550" s="1">
        <v>3</v>
      </c>
    </row>
    <row r="1551" spans="1:5" hidden="1">
      <c r="A1551" s="1">
        <v>1934</v>
      </c>
      <c r="B1551" s="1">
        <v>104</v>
      </c>
      <c r="C1551" s="1">
        <v>1</v>
      </c>
      <c r="D1551" s="1">
        <v>2</v>
      </c>
      <c r="E1551" s="1">
        <v>3</v>
      </c>
    </row>
    <row r="1552" spans="1:5" hidden="1">
      <c r="A1552" s="1">
        <v>1934</v>
      </c>
      <c r="B1552" s="1">
        <v>105</v>
      </c>
      <c r="C1552" s="1">
        <v>1</v>
      </c>
      <c r="D1552" s="1">
        <v>0</v>
      </c>
      <c r="E1552" s="1">
        <v>1</v>
      </c>
    </row>
    <row r="1553" spans="1:5" hidden="1">
      <c r="A1553" s="1">
        <v>1934</v>
      </c>
      <c r="B1553" s="1">
        <v>106</v>
      </c>
      <c r="C1553" s="1">
        <v>0</v>
      </c>
      <c r="D1553" s="1">
        <v>1</v>
      </c>
      <c r="E1553" s="1">
        <v>1</v>
      </c>
    </row>
    <row r="1554" spans="1:5" hidden="1">
      <c r="A1554" s="1">
        <v>1934</v>
      </c>
      <c r="B1554" s="1">
        <v>107</v>
      </c>
      <c r="C1554" s="1">
        <v>0</v>
      </c>
      <c r="D1554" s="1">
        <v>0</v>
      </c>
      <c r="E1554" s="1">
        <v>0</v>
      </c>
    </row>
    <row r="1555" spans="1:5" hidden="1">
      <c r="A1555" s="1">
        <v>1934</v>
      </c>
      <c r="B1555" s="1">
        <v>108</v>
      </c>
      <c r="C1555" s="1">
        <v>0</v>
      </c>
      <c r="D1555" s="1">
        <v>0</v>
      </c>
      <c r="E1555" s="1">
        <v>0</v>
      </c>
    </row>
    <row r="1556" spans="1:5" hidden="1">
      <c r="A1556" s="1">
        <v>1934</v>
      </c>
      <c r="B1556" s="1">
        <v>109</v>
      </c>
      <c r="C1556" s="1">
        <v>1</v>
      </c>
      <c r="D1556" s="1">
        <v>0</v>
      </c>
      <c r="E1556" s="1">
        <v>1</v>
      </c>
    </row>
    <row r="1557" spans="1:5" hidden="1">
      <c r="A1557" s="1">
        <v>1934</v>
      </c>
      <c r="B1557" s="1" t="s">
        <v>121</v>
      </c>
      <c r="C1557" s="1">
        <v>0</v>
      </c>
      <c r="D1557" s="1">
        <v>0</v>
      </c>
      <c r="E1557" s="1">
        <v>0</v>
      </c>
    </row>
    <row r="1558" spans="1:5" hidden="1">
      <c r="A1558" s="1">
        <v>1935</v>
      </c>
      <c r="B1558" s="1">
        <v>0</v>
      </c>
      <c r="C1558" s="1">
        <v>1892.14</v>
      </c>
      <c r="D1558" s="1">
        <v>2537.85</v>
      </c>
      <c r="E1558" s="1">
        <v>4429.99</v>
      </c>
    </row>
    <row r="1559" spans="1:5" hidden="1">
      <c r="A1559" s="1">
        <v>1935</v>
      </c>
      <c r="B1559" s="1">
        <v>1</v>
      </c>
      <c r="C1559" s="1">
        <v>345.03</v>
      </c>
      <c r="D1559" s="1">
        <v>372.12</v>
      </c>
      <c r="E1559" s="1">
        <v>717.15</v>
      </c>
    </row>
    <row r="1560" spans="1:5" hidden="1">
      <c r="A1560" s="1">
        <v>1935</v>
      </c>
      <c r="B1560" s="1">
        <v>2</v>
      </c>
      <c r="C1560" s="1">
        <v>198.01</v>
      </c>
      <c r="D1560" s="1">
        <v>196.07</v>
      </c>
      <c r="E1560" s="1">
        <v>394.08</v>
      </c>
    </row>
    <row r="1561" spans="1:5" hidden="1">
      <c r="A1561" s="1">
        <v>1935</v>
      </c>
      <c r="B1561" s="1">
        <v>3</v>
      </c>
      <c r="C1561" s="1">
        <v>123.01</v>
      </c>
      <c r="D1561" s="1">
        <v>148.05000000000001</v>
      </c>
      <c r="E1561" s="1">
        <v>271.06</v>
      </c>
    </row>
    <row r="1562" spans="1:5" hidden="1">
      <c r="A1562" s="1">
        <v>1935</v>
      </c>
      <c r="B1562" s="1">
        <v>4</v>
      </c>
      <c r="C1562" s="1">
        <v>94.01</v>
      </c>
      <c r="D1562" s="1">
        <v>121.05</v>
      </c>
      <c r="E1562" s="1">
        <v>215.06</v>
      </c>
    </row>
    <row r="1563" spans="1:5" hidden="1">
      <c r="A1563" s="1">
        <v>1935</v>
      </c>
      <c r="B1563" s="1">
        <v>5</v>
      </c>
      <c r="C1563" s="1">
        <v>105.01</v>
      </c>
      <c r="D1563" s="1">
        <v>134.05000000000001</v>
      </c>
      <c r="E1563" s="1">
        <v>239.06</v>
      </c>
    </row>
    <row r="1564" spans="1:5" hidden="1">
      <c r="A1564" s="1">
        <v>1935</v>
      </c>
      <c r="B1564" s="1">
        <v>6</v>
      </c>
      <c r="C1564" s="1">
        <v>80</v>
      </c>
      <c r="D1564" s="1">
        <v>106.03</v>
      </c>
      <c r="E1564" s="1">
        <v>186.03</v>
      </c>
    </row>
    <row r="1565" spans="1:5" hidden="1">
      <c r="A1565" s="1">
        <v>1935</v>
      </c>
      <c r="B1565" s="1">
        <v>7</v>
      </c>
      <c r="C1565" s="1">
        <v>63</v>
      </c>
      <c r="D1565" s="1">
        <v>90.03</v>
      </c>
      <c r="E1565" s="1">
        <v>153.03</v>
      </c>
    </row>
    <row r="1566" spans="1:5" hidden="1">
      <c r="A1566" s="1">
        <v>1935</v>
      </c>
      <c r="B1566" s="1">
        <v>8</v>
      </c>
      <c r="C1566" s="1">
        <v>59.01</v>
      </c>
      <c r="D1566" s="1">
        <v>82.03</v>
      </c>
      <c r="E1566" s="1">
        <v>141.04</v>
      </c>
    </row>
    <row r="1567" spans="1:5" hidden="1">
      <c r="A1567" s="1">
        <v>1935</v>
      </c>
      <c r="B1567" s="1">
        <v>9</v>
      </c>
      <c r="C1567" s="1">
        <v>68.010000000000005</v>
      </c>
      <c r="D1567" s="1">
        <v>82.03</v>
      </c>
      <c r="E1567" s="1">
        <v>150.04</v>
      </c>
    </row>
    <row r="1568" spans="1:5" hidden="1">
      <c r="A1568" s="1">
        <v>1935</v>
      </c>
      <c r="B1568" s="1">
        <v>10</v>
      </c>
      <c r="C1568" s="1">
        <v>51</v>
      </c>
      <c r="D1568" s="1">
        <v>71.02</v>
      </c>
      <c r="E1568" s="1">
        <v>122.02</v>
      </c>
    </row>
    <row r="1569" spans="1:5" hidden="1">
      <c r="A1569" s="1">
        <v>1935</v>
      </c>
      <c r="B1569" s="1">
        <v>11</v>
      </c>
      <c r="C1569" s="1">
        <v>54</v>
      </c>
      <c r="D1569" s="1">
        <v>90.03</v>
      </c>
      <c r="E1569" s="1">
        <v>144.03</v>
      </c>
    </row>
    <row r="1570" spans="1:5" hidden="1">
      <c r="A1570" s="1">
        <v>1935</v>
      </c>
      <c r="B1570" s="1">
        <v>12</v>
      </c>
      <c r="C1570" s="1">
        <v>55</v>
      </c>
      <c r="D1570" s="1">
        <v>87.03</v>
      </c>
      <c r="E1570" s="1">
        <v>142.03</v>
      </c>
    </row>
    <row r="1571" spans="1:5" hidden="1">
      <c r="A1571" s="1">
        <v>1935</v>
      </c>
      <c r="B1571" s="1">
        <v>13</v>
      </c>
      <c r="C1571" s="1">
        <v>48</v>
      </c>
      <c r="D1571" s="1">
        <v>87.03</v>
      </c>
      <c r="E1571" s="1">
        <v>135.03</v>
      </c>
    </row>
    <row r="1572" spans="1:5" hidden="1">
      <c r="A1572" s="1">
        <v>1935</v>
      </c>
      <c r="B1572" s="1">
        <v>14</v>
      </c>
      <c r="C1572" s="1">
        <v>48</v>
      </c>
      <c r="D1572" s="1">
        <v>97.03</v>
      </c>
      <c r="E1572" s="1">
        <v>145.03</v>
      </c>
    </row>
    <row r="1573" spans="1:5" hidden="1">
      <c r="A1573" s="1">
        <v>1935</v>
      </c>
      <c r="B1573" s="1">
        <v>15</v>
      </c>
      <c r="C1573" s="1">
        <v>56</v>
      </c>
      <c r="D1573" s="1">
        <v>94.03</v>
      </c>
      <c r="E1573" s="1">
        <v>150.03</v>
      </c>
    </row>
    <row r="1574" spans="1:5" hidden="1">
      <c r="A1574" s="1">
        <v>1935</v>
      </c>
      <c r="B1574" s="1">
        <v>16</v>
      </c>
      <c r="C1574" s="1">
        <v>73</v>
      </c>
      <c r="D1574" s="1">
        <v>102.04</v>
      </c>
      <c r="E1574" s="1">
        <v>175.04</v>
      </c>
    </row>
    <row r="1575" spans="1:5" hidden="1">
      <c r="A1575" s="1">
        <v>1935</v>
      </c>
      <c r="B1575" s="1">
        <v>17</v>
      </c>
      <c r="C1575" s="1">
        <v>71</v>
      </c>
      <c r="D1575" s="1">
        <v>96.03</v>
      </c>
      <c r="E1575" s="1">
        <v>167.03</v>
      </c>
    </row>
    <row r="1576" spans="1:5" hidden="1">
      <c r="A1576" s="1">
        <v>1935</v>
      </c>
      <c r="B1576" s="1">
        <v>18</v>
      </c>
      <c r="C1576" s="1">
        <v>91</v>
      </c>
      <c r="D1576" s="1">
        <v>127.04</v>
      </c>
      <c r="E1576" s="1">
        <v>218.04</v>
      </c>
    </row>
    <row r="1577" spans="1:5" hidden="1">
      <c r="A1577" s="1">
        <v>1935</v>
      </c>
      <c r="B1577" s="1">
        <v>19</v>
      </c>
      <c r="C1577" s="1">
        <v>96.01</v>
      </c>
      <c r="D1577" s="1">
        <v>143.05000000000001</v>
      </c>
      <c r="E1577" s="1">
        <v>239.06</v>
      </c>
    </row>
    <row r="1578" spans="1:5" hidden="1">
      <c r="A1578" s="1">
        <v>1935</v>
      </c>
      <c r="B1578" s="1">
        <v>20</v>
      </c>
      <c r="C1578" s="1">
        <v>119.01</v>
      </c>
      <c r="D1578" s="1">
        <v>145.05000000000001</v>
      </c>
      <c r="E1578" s="1">
        <v>264.06</v>
      </c>
    </row>
    <row r="1579" spans="1:5" hidden="1">
      <c r="A1579" s="1">
        <v>1935</v>
      </c>
      <c r="B1579" s="1">
        <v>21</v>
      </c>
      <c r="C1579" s="1">
        <v>128.01</v>
      </c>
      <c r="D1579" s="1">
        <v>147.05000000000001</v>
      </c>
      <c r="E1579" s="1">
        <v>275.06</v>
      </c>
    </row>
    <row r="1580" spans="1:5" hidden="1">
      <c r="A1580" s="1">
        <v>1935</v>
      </c>
      <c r="B1580" s="1">
        <v>22</v>
      </c>
      <c r="C1580" s="1">
        <v>111.01</v>
      </c>
      <c r="D1580" s="1">
        <v>148.05000000000001</v>
      </c>
      <c r="E1580" s="1">
        <v>259.06</v>
      </c>
    </row>
    <row r="1581" spans="1:5" hidden="1">
      <c r="A1581" s="1">
        <v>1935</v>
      </c>
      <c r="B1581" s="1">
        <v>23</v>
      </c>
      <c r="C1581" s="1">
        <v>119.01</v>
      </c>
      <c r="D1581" s="1">
        <v>130.04</v>
      </c>
      <c r="E1581" s="1">
        <v>249.05</v>
      </c>
    </row>
    <row r="1582" spans="1:5" hidden="1">
      <c r="A1582" s="1">
        <v>1935</v>
      </c>
      <c r="B1582" s="1">
        <v>24</v>
      </c>
      <c r="C1582" s="1">
        <v>140.01</v>
      </c>
      <c r="D1582" s="1">
        <v>130.05000000000001</v>
      </c>
      <c r="E1582" s="1">
        <v>270.06</v>
      </c>
    </row>
    <row r="1583" spans="1:5" hidden="1">
      <c r="A1583" s="1">
        <v>1935</v>
      </c>
      <c r="B1583" s="1">
        <v>25</v>
      </c>
      <c r="C1583" s="1">
        <v>131.01</v>
      </c>
      <c r="D1583" s="1">
        <v>137.04</v>
      </c>
      <c r="E1583" s="1">
        <v>268.05</v>
      </c>
    </row>
    <row r="1584" spans="1:5" hidden="1">
      <c r="A1584" s="1">
        <v>1935</v>
      </c>
      <c r="B1584" s="1">
        <v>26</v>
      </c>
      <c r="C1584" s="1">
        <v>147.01</v>
      </c>
      <c r="D1584" s="1">
        <v>126.05</v>
      </c>
      <c r="E1584" s="1">
        <v>273.06</v>
      </c>
    </row>
    <row r="1585" spans="1:5" hidden="1">
      <c r="A1585" s="1">
        <v>1935</v>
      </c>
      <c r="B1585" s="1">
        <v>27</v>
      </c>
      <c r="C1585" s="1">
        <v>145.01</v>
      </c>
      <c r="D1585" s="1">
        <v>122.04</v>
      </c>
      <c r="E1585" s="1">
        <v>267.05</v>
      </c>
    </row>
    <row r="1586" spans="1:5" hidden="1">
      <c r="A1586" s="1">
        <v>1935</v>
      </c>
      <c r="B1586" s="1">
        <v>28</v>
      </c>
      <c r="C1586" s="1">
        <v>150.01</v>
      </c>
      <c r="D1586" s="1">
        <v>147.05000000000001</v>
      </c>
      <c r="E1586" s="1">
        <v>297.06</v>
      </c>
    </row>
    <row r="1587" spans="1:5" hidden="1">
      <c r="A1587" s="1">
        <v>1935</v>
      </c>
      <c r="B1587" s="1">
        <v>29</v>
      </c>
      <c r="C1587" s="1">
        <v>127.01</v>
      </c>
      <c r="D1587" s="1">
        <v>143.05000000000001</v>
      </c>
      <c r="E1587" s="1">
        <v>270.06</v>
      </c>
    </row>
    <row r="1588" spans="1:5" hidden="1">
      <c r="A1588" s="1">
        <v>1935</v>
      </c>
      <c r="B1588" s="1">
        <v>30</v>
      </c>
      <c r="C1588" s="1">
        <v>133.01</v>
      </c>
      <c r="D1588" s="1">
        <v>108.03</v>
      </c>
      <c r="E1588" s="1">
        <v>241.04</v>
      </c>
    </row>
    <row r="1589" spans="1:5" hidden="1">
      <c r="A1589" s="1">
        <v>1935</v>
      </c>
      <c r="B1589" s="1">
        <v>31</v>
      </c>
      <c r="C1589" s="1">
        <v>120.01</v>
      </c>
      <c r="D1589" s="1">
        <v>141.05000000000001</v>
      </c>
      <c r="E1589" s="1">
        <v>261.06</v>
      </c>
    </row>
    <row r="1590" spans="1:5" hidden="1">
      <c r="A1590" s="1">
        <v>1935</v>
      </c>
      <c r="B1590" s="1">
        <v>32</v>
      </c>
      <c r="C1590" s="1">
        <v>155.01</v>
      </c>
      <c r="D1590" s="1">
        <v>183.06</v>
      </c>
      <c r="E1590" s="1">
        <v>338.07</v>
      </c>
    </row>
    <row r="1591" spans="1:5" hidden="1">
      <c r="A1591" s="1">
        <v>1935</v>
      </c>
      <c r="B1591" s="1">
        <v>33</v>
      </c>
      <c r="C1591" s="1">
        <v>139.01</v>
      </c>
      <c r="D1591" s="1">
        <v>157.05000000000001</v>
      </c>
      <c r="E1591" s="1">
        <v>296.06</v>
      </c>
    </row>
    <row r="1592" spans="1:5" hidden="1">
      <c r="A1592" s="1">
        <v>1935</v>
      </c>
      <c r="B1592" s="1">
        <v>34</v>
      </c>
      <c r="C1592" s="1">
        <v>181.01</v>
      </c>
      <c r="D1592" s="1">
        <v>193.07</v>
      </c>
      <c r="E1592" s="1">
        <v>374.08</v>
      </c>
    </row>
    <row r="1593" spans="1:5" hidden="1">
      <c r="A1593" s="1">
        <v>1935</v>
      </c>
      <c r="B1593" s="1">
        <v>35</v>
      </c>
      <c r="C1593" s="1">
        <v>184.01</v>
      </c>
      <c r="D1593" s="1">
        <v>219.07</v>
      </c>
      <c r="E1593" s="1">
        <v>403.08</v>
      </c>
    </row>
    <row r="1594" spans="1:5" hidden="1">
      <c r="A1594" s="1">
        <v>1935</v>
      </c>
      <c r="B1594" s="1">
        <v>36</v>
      </c>
      <c r="C1594" s="1">
        <v>169.02</v>
      </c>
      <c r="D1594" s="1">
        <v>186.06</v>
      </c>
      <c r="E1594" s="1">
        <v>355.08</v>
      </c>
    </row>
    <row r="1595" spans="1:5" hidden="1">
      <c r="A1595" s="1">
        <v>1935</v>
      </c>
      <c r="B1595" s="1">
        <v>37</v>
      </c>
      <c r="C1595" s="1">
        <v>156.01</v>
      </c>
      <c r="D1595" s="1">
        <v>165.06</v>
      </c>
      <c r="E1595" s="1">
        <v>321.07</v>
      </c>
    </row>
    <row r="1596" spans="1:5" hidden="1">
      <c r="A1596" s="1">
        <v>1935</v>
      </c>
      <c r="B1596" s="1">
        <v>38</v>
      </c>
      <c r="C1596" s="1">
        <v>197.02</v>
      </c>
      <c r="D1596" s="1">
        <v>198.06</v>
      </c>
      <c r="E1596" s="1">
        <v>395.08</v>
      </c>
    </row>
    <row r="1597" spans="1:5" hidden="1">
      <c r="A1597" s="1">
        <v>1935</v>
      </c>
      <c r="B1597" s="1">
        <v>39</v>
      </c>
      <c r="C1597" s="1">
        <v>196.01</v>
      </c>
      <c r="D1597" s="1">
        <v>215.07</v>
      </c>
      <c r="E1597" s="1">
        <v>411.08</v>
      </c>
    </row>
    <row r="1598" spans="1:5" hidden="1">
      <c r="A1598" s="1">
        <v>1935</v>
      </c>
      <c r="B1598" s="1">
        <v>40</v>
      </c>
      <c r="C1598" s="1">
        <v>194.01</v>
      </c>
      <c r="D1598" s="1">
        <v>236.08</v>
      </c>
      <c r="E1598" s="1">
        <v>430.09</v>
      </c>
    </row>
    <row r="1599" spans="1:5" hidden="1">
      <c r="A1599" s="1">
        <v>1935</v>
      </c>
      <c r="B1599" s="1">
        <v>41</v>
      </c>
      <c r="C1599" s="1">
        <v>177.02</v>
      </c>
      <c r="D1599" s="1">
        <v>230.08</v>
      </c>
      <c r="E1599" s="1">
        <v>407.1</v>
      </c>
    </row>
    <row r="1600" spans="1:5" hidden="1">
      <c r="A1600" s="1">
        <v>1935</v>
      </c>
      <c r="B1600" s="1">
        <v>42</v>
      </c>
      <c r="C1600" s="1">
        <v>240.02</v>
      </c>
      <c r="D1600" s="1">
        <v>294.10000000000002</v>
      </c>
      <c r="E1600" s="1">
        <v>534.12</v>
      </c>
    </row>
    <row r="1601" spans="1:5" hidden="1">
      <c r="A1601" s="1">
        <v>1935</v>
      </c>
      <c r="B1601" s="1">
        <v>43</v>
      </c>
      <c r="C1601" s="1">
        <v>212.02</v>
      </c>
      <c r="D1601" s="1">
        <v>270.08999999999997</v>
      </c>
      <c r="E1601" s="1">
        <v>482.11</v>
      </c>
    </row>
    <row r="1602" spans="1:5" hidden="1">
      <c r="A1602" s="1">
        <v>1935</v>
      </c>
      <c r="B1602" s="1">
        <v>44</v>
      </c>
      <c r="C1602" s="1">
        <v>198.01</v>
      </c>
      <c r="D1602" s="1">
        <v>279.08999999999997</v>
      </c>
      <c r="E1602" s="1">
        <v>477.1</v>
      </c>
    </row>
    <row r="1603" spans="1:5" hidden="1">
      <c r="A1603" s="1">
        <v>1935</v>
      </c>
      <c r="B1603" s="1">
        <v>45</v>
      </c>
      <c r="C1603" s="1">
        <v>236.02</v>
      </c>
      <c r="D1603" s="1">
        <v>314.10000000000002</v>
      </c>
      <c r="E1603" s="1">
        <v>550.12</v>
      </c>
    </row>
    <row r="1604" spans="1:5" hidden="1">
      <c r="A1604" s="1">
        <v>1935</v>
      </c>
      <c r="B1604" s="1">
        <v>46</v>
      </c>
      <c r="C1604" s="1">
        <v>257.02</v>
      </c>
      <c r="D1604" s="1">
        <v>293.10000000000002</v>
      </c>
      <c r="E1604" s="1">
        <v>550.12</v>
      </c>
    </row>
    <row r="1605" spans="1:5" hidden="1">
      <c r="A1605" s="1">
        <v>1935</v>
      </c>
      <c r="B1605" s="1">
        <v>47</v>
      </c>
      <c r="C1605" s="1">
        <v>220.02</v>
      </c>
      <c r="D1605" s="1">
        <v>388.13</v>
      </c>
      <c r="E1605" s="1">
        <v>608.15</v>
      </c>
    </row>
    <row r="1606" spans="1:5" hidden="1">
      <c r="A1606" s="1">
        <v>1935</v>
      </c>
      <c r="B1606" s="1">
        <v>48</v>
      </c>
      <c r="C1606" s="1">
        <v>235.01</v>
      </c>
      <c r="D1606" s="1">
        <v>374.12</v>
      </c>
      <c r="E1606" s="1">
        <v>609.13</v>
      </c>
    </row>
    <row r="1607" spans="1:5" hidden="1">
      <c r="A1607" s="1">
        <v>1935</v>
      </c>
      <c r="B1607" s="1">
        <v>49</v>
      </c>
      <c r="C1607" s="1">
        <v>271.02</v>
      </c>
      <c r="D1607" s="1">
        <v>398.13</v>
      </c>
      <c r="E1607" s="1">
        <v>669.15</v>
      </c>
    </row>
    <row r="1608" spans="1:5" hidden="1">
      <c r="A1608" s="1">
        <v>1935</v>
      </c>
      <c r="B1608" s="1">
        <v>50</v>
      </c>
      <c r="C1608" s="1">
        <v>277.02</v>
      </c>
      <c r="D1608" s="1">
        <v>450.15</v>
      </c>
      <c r="E1608" s="1">
        <v>727.17</v>
      </c>
    </row>
    <row r="1609" spans="1:5" hidden="1">
      <c r="A1609" s="1">
        <v>1935</v>
      </c>
      <c r="B1609" s="1">
        <v>51</v>
      </c>
      <c r="C1609" s="1">
        <v>262.02</v>
      </c>
      <c r="D1609" s="1">
        <v>385.13</v>
      </c>
      <c r="E1609" s="1">
        <v>647.15</v>
      </c>
    </row>
    <row r="1610" spans="1:5" hidden="1">
      <c r="A1610" s="1">
        <v>1935</v>
      </c>
      <c r="B1610" s="1">
        <v>52</v>
      </c>
      <c r="C1610" s="1">
        <v>286.02</v>
      </c>
      <c r="D1610" s="1">
        <v>456.16</v>
      </c>
      <c r="E1610" s="1">
        <v>742.18</v>
      </c>
    </row>
    <row r="1611" spans="1:5" hidden="1">
      <c r="A1611" s="1">
        <v>1935</v>
      </c>
      <c r="B1611" s="1">
        <v>53</v>
      </c>
      <c r="C1611" s="1">
        <v>310.02999999999997</v>
      </c>
      <c r="D1611" s="1">
        <v>427.14</v>
      </c>
      <c r="E1611" s="1">
        <v>737.17</v>
      </c>
    </row>
    <row r="1612" spans="1:5" hidden="1">
      <c r="A1612" s="1">
        <v>1935</v>
      </c>
      <c r="B1612" s="1">
        <v>54</v>
      </c>
      <c r="C1612" s="1">
        <v>330.03</v>
      </c>
      <c r="D1612" s="1">
        <v>460.15</v>
      </c>
      <c r="E1612" s="1">
        <v>790.18</v>
      </c>
    </row>
    <row r="1613" spans="1:5" hidden="1">
      <c r="A1613" s="1">
        <v>1935</v>
      </c>
      <c r="B1613" s="1">
        <v>55</v>
      </c>
      <c r="C1613" s="1">
        <v>302.02</v>
      </c>
      <c r="D1613" s="1">
        <v>489.17</v>
      </c>
      <c r="E1613" s="1">
        <v>791.19</v>
      </c>
    </row>
    <row r="1614" spans="1:5" hidden="1">
      <c r="A1614" s="1">
        <v>1935</v>
      </c>
      <c r="B1614" s="1">
        <v>56</v>
      </c>
      <c r="C1614" s="1">
        <v>327.02999999999997</v>
      </c>
      <c r="D1614" s="1">
        <v>540.17999999999995</v>
      </c>
      <c r="E1614" s="1">
        <v>867.21</v>
      </c>
    </row>
    <row r="1615" spans="1:5" hidden="1">
      <c r="A1615" s="1">
        <v>1935</v>
      </c>
      <c r="B1615" s="1">
        <v>57</v>
      </c>
      <c r="C1615" s="1">
        <v>319.02</v>
      </c>
      <c r="D1615" s="1">
        <v>494.16</v>
      </c>
      <c r="E1615" s="1">
        <v>813.18</v>
      </c>
    </row>
    <row r="1616" spans="1:5" hidden="1">
      <c r="A1616" s="1">
        <v>1935</v>
      </c>
      <c r="B1616" s="1">
        <v>58</v>
      </c>
      <c r="C1616" s="1">
        <v>345.03</v>
      </c>
      <c r="D1616" s="1">
        <v>590.20000000000005</v>
      </c>
      <c r="E1616" s="1">
        <v>935.23</v>
      </c>
    </row>
    <row r="1617" spans="1:5" hidden="1">
      <c r="A1617" s="1">
        <v>1935</v>
      </c>
      <c r="B1617" s="1">
        <v>59</v>
      </c>
      <c r="C1617" s="1">
        <v>365.03</v>
      </c>
      <c r="D1617" s="1">
        <v>543.17999999999995</v>
      </c>
      <c r="E1617" s="1">
        <v>908.21</v>
      </c>
    </row>
    <row r="1618" spans="1:5" hidden="1">
      <c r="A1618" s="1">
        <v>1935</v>
      </c>
      <c r="B1618" s="1">
        <v>60</v>
      </c>
      <c r="C1618" s="1">
        <v>361.02</v>
      </c>
      <c r="D1618" s="1">
        <v>620.20000000000005</v>
      </c>
      <c r="E1618" s="1">
        <v>981.22</v>
      </c>
    </row>
    <row r="1619" spans="1:5" hidden="1">
      <c r="A1619" s="1">
        <v>1935</v>
      </c>
      <c r="B1619" s="1">
        <v>61</v>
      </c>
      <c r="C1619" s="1">
        <v>325.02999999999997</v>
      </c>
      <c r="D1619" s="1">
        <v>516.16999999999996</v>
      </c>
      <c r="E1619" s="1">
        <v>841.2</v>
      </c>
    </row>
    <row r="1620" spans="1:5" hidden="1">
      <c r="A1620" s="1">
        <v>1935</v>
      </c>
      <c r="B1620" s="1">
        <v>62</v>
      </c>
      <c r="C1620" s="1">
        <v>436.03</v>
      </c>
      <c r="D1620" s="1">
        <v>625.22</v>
      </c>
      <c r="E1620" s="1">
        <v>1061.25</v>
      </c>
    </row>
    <row r="1621" spans="1:5" hidden="1">
      <c r="A1621" s="1">
        <v>1935</v>
      </c>
      <c r="B1621" s="1">
        <v>63</v>
      </c>
      <c r="C1621" s="1">
        <v>460.04</v>
      </c>
      <c r="D1621" s="1">
        <v>693.23</v>
      </c>
      <c r="E1621" s="1">
        <v>1153.27</v>
      </c>
    </row>
    <row r="1622" spans="1:5" hidden="1">
      <c r="A1622" s="1">
        <v>1935</v>
      </c>
      <c r="B1622" s="1">
        <v>64</v>
      </c>
      <c r="C1622" s="1">
        <v>485.03</v>
      </c>
      <c r="D1622" s="1">
        <v>740.25</v>
      </c>
      <c r="E1622" s="1">
        <v>1225.28</v>
      </c>
    </row>
    <row r="1623" spans="1:5" hidden="1">
      <c r="A1623" s="1">
        <v>1935</v>
      </c>
      <c r="B1623" s="1">
        <v>65</v>
      </c>
      <c r="C1623" s="1">
        <v>568.04</v>
      </c>
      <c r="D1623" s="1">
        <v>850.28</v>
      </c>
      <c r="E1623" s="1">
        <v>1418.32</v>
      </c>
    </row>
    <row r="1624" spans="1:5" hidden="1">
      <c r="A1624" s="1">
        <v>1935</v>
      </c>
      <c r="B1624" s="1">
        <v>66</v>
      </c>
      <c r="C1624" s="1">
        <v>496.03</v>
      </c>
      <c r="D1624" s="1">
        <v>688.23</v>
      </c>
      <c r="E1624" s="1">
        <v>1184.26</v>
      </c>
    </row>
    <row r="1625" spans="1:5" hidden="1">
      <c r="A1625" s="1">
        <v>1935</v>
      </c>
      <c r="B1625" s="1">
        <v>67</v>
      </c>
      <c r="C1625" s="1">
        <v>553.04</v>
      </c>
      <c r="D1625" s="1">
        <v>791.27</v>
      </c>
      <c r="E1625" s="1">
        <v>1344.31</v>
      </c>
    </row>
    <row r="1626" spans="1:5" hidden="1">
      <c r="A1626" s="1">
        <v>1935</v>
      </c>
      <c r="B1626" s="1">
        <v>68</v>
      </c>
      <c r="C1626" s="1">
        <v>636.04</v>
      </c>
      <c r="D1626" s="1">
        <v>828.28</v>
      </c>
      <c r="E1626" s="1">
        <v>1464.32</v>
      </c>
    </row>
    <row r="1627" spans="1:5" hidden="1">
      <c r="A1627" s="1">
        <v>1935</v>
      </c>
      <c r="B1627" s="1">
        <v>69</v>
      </c>
      <c r="C1627" s="1">
        <v>647.04999999999995</v>
      </c>
      <c r="D1627" s="1">
        <v>834.29</v>
      </c>
      <c r="E1627" s="1">
        <v>1481.34</v>
      </c>
    </row>
    <row r="1628" spans="1:5" hidden="1">
      <c r="A1628" s="1">
        <v>1935</v>
      </c>
      <c r="B1628" s="1">
        <v>70</v>
      </c>
      <c r="C1628" s="1">
        <v>672.05</v>
      </c>
      <c r="D1628" s="1">
        <v>908.3</v>
      </c>
      <c r="E1628" s="1">
        <v>1580.35</v>
      </c>
    </row>
    <row r="1629" spans="1:5" hidden="1">
      <c r="A1629" s="1">
        <v>1935</v>
      </c>
      <c r="B1629" s="1">
        <v>71</v>
      </c>
      <c r="C1629" s="1">
        <v>615.04</v>
      </c>
      <c r="D1629" s="1">
        <v>748.26</v>
      </c>
      <c r="E1629" s="1">
        <v>1363.3</v>
      </c>
    </row>
    <row r="1630" spans="1:5" hidden="1">
      <c r="A1630" s="1">
        <v>1935</v>
      </c>
      <c r="B1630" s="1">
        <v>72</v>
      </c>
      <c r="C1630" s="1">
        <v>658.05</v>
      </c>
      <c r="D1630" s="1">
        <v>913.31</v>
      </c>
      <c r="E1630" s="1">
        <v>1571.36</v>
      </c>
    </row>
    <row r="1631" spans="1:5" hidden="1">
      <c r="A1631" s="1">
        <v>1935</v>
      </c>
      <c r="B1631" s="1">
        <v>73</v>
      </c>
      <c r="C1631" s="1">
        <v>698.05</v>
      </c>
      <c r="D1631" s="1">
        <v>890.3</v>
      </c>
      <c r="E1631" s="1">
        <v>1588.35</v>
      </c>
    </row>
    <row r="1632" spans="1:5" hidden="1">
      <c r="A1632" s="1">
        <v>1935</v>
      </c>
      <c r="B1632" s="1">
        <v>74</v>
      </c>
      <c r="C1632" s="1">
        <v>690.05</v>
      </c>
      <c r="D1632" s="1">
        <v>990.33</v>
      </c>
      <c r="E1632" s="1">
        <v>1680.38</v>
      </c>
    </row>
    <row r="1633" spans="1:5" hidden="1">
      <c r="A1633" s="1">
        <v>1935</v>
      </c>
      <c r="B1633" s="1">
        <v>75</v>
      </c>
      <c r="C1633" s="1">
        <v>749.06</v>
      </c>
      <c r="D1633" s="1">
        <v>986.33</v>
      </c>
      <c r="E1633" s="1">
        <v>1735.39</v>
      </c>
    </row>
    <row r="1634" spans="1:5" hidden="1">
      <c r="A1634" s="1">
        <v>1935</v>
      </c>
      <c r="B1634" s="1">
        <v>76</v>
      </c>
      <c r="C1634" s="1">
        <v>633.04999999999995</v>
      </c>
      <c r="D1634" s="1">
        <v>830.28</v>
      </c>
      <c r="E1634" s="1">
        <v>1463.33</v>
      </c>
    </row>
    <row r="1635" spans="1:5" hidden="1">
      <c r="A1635" s="1">
        <v>1935</v>
      </c>
      <c r="B1635" s="1">
        <v>77</v>
      </c>
      <c r="C1635" s="1">
        <v>607.04</v>
      </c>
      <c r="D1635" s="1">
        <v>724.24</v>
      </c>
      <c r="E1635" s="1">
        <v>1331.28</v>
      </c>
    </row>
    <row r="1636" spans="1:5" hidden="1">
      <c r="A1636" s="1">
        <v>1935</v>
      </c>
      <c r="B1636" s="1">
        <v>78</v>
      </c>
      <c r="C1636" s="1">
        <v>689.05</v>
      </c>
      <c r="D1636" s="1">
        <v>760.25</v>
      </c>
      <c r="E1636" s="1">
        <v>1449.3</v>
      </c>
    </row>
    <row r="1637" spans="1:5" hidden="1">
      <c r="A1637" s="1">
        <v>1935</v>
      </c>
      <c r="B1637" s="1">
        <v>79</v>
      </c>
      <c r="C1637" s="1">
        <v>612.04</v>
      </c>
      <c r="D1637" s="1">
        <v>687.23</v>
      </c>
      <c r="E1637" s="1">
        <v>1299.27</v>
      </c>
    </row>
    <row r="1638" spans="1:5" hidden="1">
      <c r="A1638" s="1">
        <v>1935</v>
      </c>
      <c r="B1638" s="1">
        <v>80</v>
      </c>
      <c r="C1638" s="1">
        <v>578.04</v>
      </c>
      <c r="D1638" s="1">
        <v>667.23</v>
      </c>
      <c r="E1638" s="1">
        <v>1245.27</v>
      </c>
    </row>
    <row r="1639" spans="1:5" hidden="1">
      <c r="A1639" s="1">
        <v>1935</v>
      </c>
      <c r="B1639" s="1">
        <v>81</v>
      </c>
      <c r="C1639" s="1">
        <v>447.03</v>
      </c>
      <c r="D1639" s="1">
        <v>517.16999999999996</v>
      </c>
      <c r="E1639" s="1">
        <v>964.2</v>
      </c>
    </row>
    <row r="1640" spans="1:5" hidden="1">
      <c r="A1640" s="1">
        <v>1935</v>
      </c>
      <c r="B1640" s="1">
        <v>82</v>
      </c>
      <c r="C1640" s="1">
        <v>440.03</v>
      </c>
      <c r="D1640" s="1">
        <v>487.16</v>
      </c>
      <c r="E1640" s="1">
        <v>927.19</v>
      </c>
    </row>
    <row r="1641" spans="1:5" hidden="1">
      <c r="A1641" s="1">
        <v>1935</v>
      </c>
      <c r="B1641" s="1">
        <v>83</v>
      </c>
      <c r="C1641" s="1">
        <v>414.03</v>
      </c>
      <c r="D1641" s="1">
        <v>427.14</v>
      </c>
      <c r="E1641" s="1">
        <v>841.17</v>
      </c>
    </row>
    <row r="1642" spans="1:5" hidden="1">
      <c r="A1642" s="1">
        <v>1935</v>
      </c>
      <c r="B1642" s="1">
        <v>84</v>
      </c>
      <c r="C1642" s="1">
        <v>417.03</v>
      </c>
      <c r="D1642" s="1">
        <v>413.14</v>
      </c>
      <c r="E1642" s="1">
        <v>830.17</v>
      </c>
    </row>
    <row r="1643" spans="1:5" hidden="1">
      <c r="A1643" s="1">
        <v>1935</v>
      </c>
      <c r="B1643" s="1">
        <v>85</v>
      </c>
      <c r="C1643" s="1">
        <v>385.02</v>
      </c>
      <c r="D1643" s="1">
        <v>335.11</v>
      </c>
      <c r="E1643" s="1">
        <v>720.13</v>
      </c>
    </row>
    <row r="1644" spans="1:5" hidden="1">
      <c r="A1644" s="1">
        <v>1935</v>
      </c>
      <c r="B1644" s="1">
        <v>86</v>
      </c>
      <c r="C1644" s="1">
        <v>314.02</v>
      </c>
      <c r="D1644" s="1">
        <v>276.08999999999997</v>
      </c>
      <c r="E1644" s="1">
        <v>590.11</v>
      </c>
    </row>
    <row r="1645" spans="1:5" hidden="1">
      <c r="A1645" s="1">
        <v>1935</v>
      </c>
      <c r="B1645" s="1">
        <v>87</v>
      </c>
      <c r="C1645" s="1">
        <v>259.02</v>
      </c>
      <c r="D1645" s="1">
        <v>236.08</v>
      </c>
      <c r="E1645" s="1">
        <v>495.1</v>
      </c>
    </row>
    <row r="1646" spans="1:5" hidden="1">
      <c r="A1646" s="1">
        <v>1935</v>
      </c>
      <c r="B1646" s="1">
        <v>88</v>
      </c>
      <c r="C1646" s="1">
        <v>235.02</v>
      </c>
      <c r="D1646" s="1">
        <v>162.06</v>
      </c>
      <c r="E1646" s="1">
        <v>397.08</v>
      </c>
    </row>
    <row r="1647" spans="1:5" hidden="1">
      <c r="A1647" s="1">
        <v>1935</v>
      </c>
      <c r="B1647" s="1">
        <v>89</v>
      </c>
      <c r="C1647" s="1">
        <v>194.01</v>
      </c>
      <c r="D1647" s="1">
        <v>151.05000000000001</v>
      </c>
      <c r="E1647" s="1">
        <v>345.06</v>
      </c>
    </row>
    <row r="1648" spans="1:5" hidden="1">
      <c r="A1648" s="1">
        <v>1935</v>
      </c>
      <c r="B1648" s="1">
        <v>90</v>
      </c>
      <c r="C1648" s="1">
        <v>155.01</v>
      </c>
      <c r="D1648" s="1">
        <v>116.04</v>
      </c>
      <c r="E1648" s="1">
        <v>271.05</v>
      </c>
    </row>
    <row r="1649" spans="1:5" hidden="1">
      <c r="A1649" s="1">
        <v>1935</v>
      </c>
      <c r="B1649" s="1">
        <v>91</v>
      </c>
      <c r="C1649" s="1">
        <v>122.01</v>
      </c>
      <c r="D1649" s="1">
        <v>90.03</v>
      </c>
      <c r="E1649" s="1">
        <v>212.04</v>
      </c>
    </row>
    <row r="1650" spans="1:5" hidden="1">
      <c r="A1650" s="1">
        <v>1935</v>
      </c>
      <c r="B1650" s="1">
        <v>92</v>
      </c>
      <c r="C1650" s="1">
        <v>106</v>
      </c>
      <c r="D1650" s="1">
        <v>72.02</v>
      </c>
      <c r="E1650" s="1">
        <v>178.02</v>
      </c>
    </row>
    <row r="1651" spans="1:5" hidden="1">
      <c r="A1651" s="1">
        <v>1935</v>
      </c>
      <c r="B1651" s="1">
        <v>93</v>
      </c>
      <c r="C1651" s="1">
        <v>64</v>
      </c>
      <c r="D1651" s="1">
        <v>67.02</v>
      </c>
      <c r="E1651" s="1">
        <v>131.02000000000001</v>
      </c>
    </row>
    <row r="1652" spans="1:5" hidden="1">
      <c r="A1652" s="1">
        <v>1935</v>
      </c>
      <c r="B1652" s="1">
        <v>94</v>
      </c>
      <c r="C1652" s="1">
        <v>58</v>
      </c>
      <c r="D1652" s="1">
        <v>36.01</v>
      </c>
      <c r="E1652" s="1">
        <v>94.01</v>
      </c>
    </row>
    <row r="1653" spans="1:5" hidden="1">
      <c r="A1653" s="1">
        <v>1935</v>
      </c>
      <c r="B1653" s="1">
        <v>95</v>
      </c>
      <c r="C1653" s="1">
        <v>47</v>
      </c>
      <c r="D1653" s="1">
        <v>31.01</v>
      </c>
      <c r="E1653" s="1">
        <v>78.010000000000005</v>
      </c>
    </row>
    <row r="1654" spans="1:5" hidden="1">
      <c r="A1654" s="1">
        <v>1935</v>
      </c>
      <c r="B1654" s="1">
        <v>96</v>
      </c>
      <c r="C1654" s="1">
        <v>29</v>
      </c>
      <c r="D1654" s="1">
        <v>22</v>
      </c>
      <c r="E1654" s="1">
        <v>51</v>
      </c>
    </row>
    <row r="1655" spans="1:5" hidden="1">
      <c r="A1655" s="1">
        <v>1935</v>
      </c>
      <c r="B1655" s="1">
        <v>97</v>
      </c>
      <c r="C1655" s="1">
        <v>29</v>
      </c>
      <c r="D1655" s="1">
        <v>18</v>
      </c>
      <c r="E1655" s="1">
        <v>47</v>
      </c>
    </row>
    <row r="1656" spans="1:5" hidden="1">
      <c r="A1656" s="1">
        <v>1935</v>
      </c>
      <c r="B1656" s="1">
        <v>98</v>
      </c>
      <c r="C1656" s="1">
        <v>14</v>
      </c>
      <c r="D1656" s="1">
        <v>12</v>
      </c>
      <c r="E1656" s="1">
        <v>26</v>
      </c>
    </row>
    <row r="1657" spans="1:5" hidden="1">
      <c r="A1657" s="1">
        <v>1935</v>
      </c>
      <c r="B1657" s="1">
        <v>99</v>
      </c>
      <c r="C1657" s="1">
        <v>10</v>
      </c>
      <c r="D1657" s="1">
        <v>5.01</v>
      </c>
      <c r="E1657" s="1">
        <v>15.01</v>
      </c>
    </row>
    <row r="1658" spans="1:5" hidden="1">
      <c r="A1658" s="1">
        <v>1935</v>
      </c>
      <c r="B1658" s="1">
        <v>100</v>
      </c>
      <c r="C1658" s="1">
        <v>12</v>
      </c>
      <c r="D1658" s="1">
        <v>2.0099999999999998</v>
      </c>
      <c r="E1658" s="1">
        <v>14.01</v>
      </c>
    </row>
    <row r="1659" spans="1:5" hidden="1">
      <c r="A1659" s="1">
        <v>1935</v>
      </c>
      <c r="B1659" s="1">
        <v>101</v>
      </c>
      <c r="C1659" s="1">
        <v>3</v>
      </c>
      <c r="D1659" s="1">
        <v>1</v>
      </c>
      <c r="E1659" s="1">
        <v>4</v>
      </c>
    </row>
    <row r="1660" spans="1:5" hidden="1">
      <c r="A1660" s="1">
        <v>1935</v>
      </c>
      <c r="B1660" s="1">
        <v>102</v>
      </c>
      <c r="C1660" s="1">
        <v>1</v>
      </c>
      <c r="D1660" s="1">
        <v>1</v>
      </c>
      <c r="E1660" s="1">
        <v>2</v>
      </c>
    </row>
    <row r="1661" spans="1:5" hidden="1">
      <c r="A1661" s="1">
        <v>1935</v>
      </c>
      <c r="B1661" s="1">
        <v>103</v>
      </c>
      <c r="C1661" s="1">
        <v>1</v>
      </c>
      <c r="D1661" s="1">
        <v>1</v>
      </c>
      <c r="E1661" s="1">
        <v>2</v>
      </c>
    </row>
    <row r="1662" spans="1:5" hidden="1">
      <c r="A1662" s="1">
        <v>1935</v>
      </c>
      <c r="B1662" s="1">
        <v>104</v>
      </c>
      <c r="C1662" s="1">
        <v>1</v>
      </c>
      <c r="D1662" s="1">
        <v>0</v>
      </c>
      <c r="E1662" s="1">
        <v>1</v>
      </c>
    </row>
    <row r="1663" spans="1:5" hidden="1">
      <c r="A1663" s="1">
        <v>1935</v>
      </c>
      <c r="B1663" s="1">
        <v>105</v>
      </c>
      <c r="C1663" s="1">
        <v>0</v>
      </c>
      <c r="D1663" s="1">
        <v>1</v>
      </c>
      <c r="E1663" s="1">
        <v>1</v>
      </c>
    </row>
    <row r="1664" spans="1:5" hidden="1">
      <c r="A1664" s="1">
        <v>1935</v>
      </c>
      <c r="B1664" s="1">
        <v>106</v>
      </c>
      <c r="C1664" s="1">
        <v>1</v>
      </c>
      <c r="D1664" s="1">
        <v>0</v>
      </c>
      <c r="E1664" s="1">
        <v>1</v>
      </c>
    </row>
    <row r="1665" spans="1:5" hidden="1">
      <c r="A1665" s="1">
        <v>1935</v>
      </c>
      <c r="B1665" s="1">
        <v>107</v>
      </c>
      <c r="C1665" s="1">
        <v>0</v>
      </c>
      <c r="D1665" s="1">
        <v>0</v>
      </c>
      <c r="E1665" s="1">
        <v>0</v>
      </c>
    </row>
    <row r="1666" spans="1:5" hidden="1">
      <c r="A1666" s="1">
        <v>1935</v>
      </c>
      <c r="B1666" s="1">
        <v>108</v>
      </c>
      <c r="C1666" s="1">
        <v>0</v>
      </c>
      <c r="D1666" s="1">
        <v>0</v>
      </c>
      <c r="E1666" s="1">
        <v>0</v>
      </c>
    </row>
    <row r="1667" spans="1:5" hidden="1">
      <c r="A1667" s="1">
        <v>1935</v>
      </c>
      <c r="B1667" s="1">
        <v>109</v>
      </c>
      <c r="C1667" s="1">
        <v>0</v>
      </c>
      <c r="D1667" s="1">
        <v>0</v>
      </c>
      <c r="E1667" s="1">
        <v>0</v>
      </c>
    </row>
    <row r="1668" spans="1:5" hidden="1">
      <c r="A1668" s="1">
        <v>1935</v>
      </c>
      <c r="B1668" s="1" t="s">
        <v>121</v>
      </c>
      <c r="C1668" s="1">
        <v>0</v>
      </c>
      <c r="D1668" s="1">
        <v>0</v>
      </c>
      <c r="E1668" s="1">
        <v>0</v>
      </c>
    </row>
    <row r="1669" spans="1:5" hidden="1">
      <c r="A1669" s="1">
        <v>1936</v>
      </c>
      <c r="B1669" s="1">
        <v>0</v>
      </c>
      <c r="C1669" s="1">
        <v>2110.0700000000002</v>
      </c>
      <c r="D1669" s="1">
        <v>2668.97</v>
      </c>
      <c r="E1669" s="1">
        <v>4779.04</v>
      </c>
    </row>
    <row r="1670" spans="1:5" hidden="1">
      <c r="A1670" s="1">
        <v>1936</v>
      </c>
      <c r="B1670" s="1">
        <v>1</v>
      </c>
      <c r="C1670" s="1">
        <v>333.01</v>
      </c>
      <c r="D1670" s="1">
        <v>388.14</v>
      </c>
      <c r="E1670" s="1">
        <v>721.15</v>
      </c>
    </row>
    <row r="1671" spans="1:5" hidden="1">
      <c r="A1671" s="1">
        <v>1936</v>
      </c>
      <c r="B1671" s="1">
        <v>2</v>
      </c>
      <c r="C1671" s="1">
        <v>169</v>
      </c>
      <c r="D1671" s="1">
        <v>200.07</v>
      </c>
      <c r="E1671" s="1">
        <v>369.07</v>
      </c>
    </row>
    <row r="1672" spans="1:5" hidden="1">
      <c r="A1672" s="1">
        <v>1936</v>
      </c>
      <c r="B1672" s="1">
        <v>3</v>
      </c>
      <c r="C1672" s="1">
        <v>114</v>
      </c>
      <c r="D1672" s="1">
        <v>152.05000000000001</v>
      </c>
      <c r="E1672" s="1">
        <v>266.05</v>
      </c>
    </row>
    <row r="1673" spans="1:5" hidden="1">
      <c r="A1673" s="1">
        <v>1936</v>
      </c>
      <c r="B1673" s="1">
        <v>4</v>
      </c>
      <c r="C1673" s="1">
        <v>126</v>
      </c>
      <c r="D1673" s="1">
        <v>114.04</v>
      </c>
      <c r="E1673" s="1">
        <v>240.04</v>
      </c>
    </row>
    <row r="1674" spans="1:5" hidden="1">
      <c r="A1674" s="1">
        <v>1936</v>
      </c>
      <c r="B1674" s="1">
        <v>5</v>
      </c>
      <c r="C1674" s="1">
        <v>78</v>
      </c>
      <c r="D1674" s="1">
        <v>123.05</v>
      </c>
      <c r="E1674" s="1">
        <v>201.05</v>
      </c>
    </row>
    <row r="1675" spans="1:5" hidden="1">
      <c r="A1675" s="1">
        <v>1936</v>
      </c>
      <c r="B1675" s="1">
        <v>6</v>
      </c>
      <c r="C1675" s="1">
        <v>87</v>
      </c>
      <c r="D1675" s="1">
        <v>108.04</v>
      </c>
      <c r="E1675" s="1">
        <v>195.04</v>
      </c>
    </row>
    <row r="1676" spans="1:5" hidden="1">
      <c r="A1676" s="1">
        <v>1936</v>
      </c>
      <c r="B1676" s="1">
        <v>7</v>
      </c>
      <c r="C1676" s="1">
        <v>68</v>
      </c>
      <c r="D1676" s="1">
        <v>86.03</v>
      </c>
      <c r="E1676" s="1">
        <v>154.03</v>
      </c>
    </row>
    <row r="1677" spans="1:5" hidden="1">
      <c r="A1677" s="1">
        <v>1936</v>
      </c>
      <c r="B1677" s="1">
        <v>8</v>
      </c>
      <c r="C1677" s="1">
        <v>69</v>
      </c>
      <c r="D1677" s="1">
        <v>82.03</v>
      </c>
      <c r="E1677" s="1">
        <v>151.03</v>
      </c>
    </row>
    <row r="1678" spans="1:5" hidden="1">
      <c r="A1678" s="1">
        <v>1936</v>
      </c>
      <c r="B1678" s="1">
        <v>9</v>
      </c>
      <c r="C1678" s="1">
        <v>43</v>
      </c>
      <c r="D1678" s="1">
        <v>79.03</v>
      </c>
      <c r="E1678" s="1">
        <v>122.03</v>
      </c>
    </row>
    <row r="1679" spans="1:5" hidden="1">
      <c r="A1679" s="1">
        <v>1936</v>
      </c>
      <c r="B1679" s="1">
        <v>10</v>
      </c>
      <c r="C1679" s="1">
        <v>55</v>
      </c>
      <c r="D1679" s="1">
        <v>84.03</v>
      </c>
      <c r="E1679" s="1">
        <v>139.03</v>
      </c>
    </row>
    <row r="1680" spans="1:5" hidden="1">
      <c r="A1680" s="1">
        <v>1936</v>
      </c>
      <c r="B1680" s="1">
        <v>11</v>
      </c>
      <c r="C1680" s="1">
        <v>48.01</v>
      </c>
      <c r="D1680" s="1">
        <v>72.03</v>
      </c>
      <c r="E1680" s="1">
        <v>120.04</v>
      </c>
    </row>
    <row r="1681" spans="1:5" hidden="1">
      <c r="A1681" s="1">
        <v>1936</v>
      </c>
      <c r="B1681" s="1">
        <v>12</v>
      </c>
      <c r="C1681" s="1">
        <v>56</v>
      </c>
      <c r="D1681" s="1">
        <v>75.03</v>
      </c>
      <c r="E1681" s="1">
        <v>131.03</v>
      </c>
    </row>
    <row r="1682" spans="1:5" hidden="1">
      <c r="A1682" s="1">
        <v>1936</v>
      </c>
      <c r="B1682" s="1">
        <v>13</v>
      </c>
      <c r="C1682" s="1">
        <v>60</v>
      </c>
      <c r="D1682" s="1">
        <v>75.02</v>
      </c>
      <c r="E1682" s="1">
        <v>135.02000000000001</v>
      </c>
    </row>
    <row r="1683" spans="1:5" hidden="1">
      <c r="A1683" s="1">
        <v>1936</v>
      </c>
      <c r="B1683" s="1">
        <v>14</v>
      </c>
      <c r="C1683" s="1">
        <v>58</v>
      </c>
      <c r="D1683" s="1">
        <v>112.04</v>
      </c>
      <c r="E1683" s="1">
        <v>170.04</v>
      </c>
    </row>
    <row r="1684" spans="1:5" hidden="1">
      <c r="A1684" s="1">
        <v>1936</v>
      </c>
      <c r="B1684" s="1">
        <v>15</v>
      </c>
      <c r="C1684" s="1">
        <v>61</v>
      </c>
      <c r="D1684" s="1">
        <v>123.04</v>
      </c>
      <c r="E1684" s="1">
        <v>184.04</v>
      </c>
    </row>
    <row r="1685" spans="1:5" hidden="1">
      <c r="A1685" s="1">
        <v>1936</v>
      </c>
      <c r="B1685" s="1">
        <v>16</v>
      </c>
      <c r="C1685" s="1">
        <v>71.010000000000005</v>
      </c>
      <c r="D1685" s="1">
        <v>101.03</v>
      </c>
      <c r="E1685" s="1">
        <v>172.04</v>
      </c>
    </row>
    <row r="1686" spans="1:5" hidden="1">
      <c r="A1686" s="1">
        <v>1936</v>
      </c>
      <c r="B1686" s="1">
        <v>17</v>
      </c>
      <c r="C1686" s="1">
        <v>61</v>
      </c>
      <c r="D1686" s="1">
        <v>102.04</v>
      </c>
      <c r="E1686" s="1">
        <v>163.04</v>
      </c>
    </row>
    <row r="1687" spans="1:5" hidden="1">
      <c r="A1687" s="1">
        <v>1936</v>
      </c>
      <c r="B1687" s="1">
        <v>18</v>
      </c>
      <c r="C1687" s="1">
        <v>98</v>
      </c>
      <c r="D1687" s="1">
        <v>120.04</v>
      </c>
      <c r="E1687" s="1">
        <v>218.04</v>
      </c>
    </row>
    <row r="1688" spans="1:5" hidden="1">
      <c r="A1688" s="1">
        <v>1936</v>
      </c>
      <c r="B1688" s="1">
        <v>19</v>
      </c>
      <c r="C1688" s="1">
        <v>116.01</v>
      </c>
      <c r="D1688" s="1">
        <v>156.06</v>
      </c>
      <c r="E1688" s="1">
        <v>272.07</v>
      </c>
    </row>
    <row r="1689" spans="1:5" hidden="1">
      <c r="A1689" s="1">
        <v>1936</v>
      </c>
      <c r="B1689" s="1">
        <v>20</v>
      </c>
      <c r="C1689" s="1">
        <v>96.01</v>
      </c>
      <c r="D1689" s="1">
        <v>129.04</v>
      </c>
      <c r="E1689" s="1">
        <v>225.05</v>
      </c>
    </row>
    <row r="1690" spans="1:5" hidden="1">
      <c r="A1690" s="1">
        <v>1936</v>
      </c>
      <c r="B1690" s="1">
        <v>21</v>
      </c>
      <c r="C1690" s="1">
        <v>118</v>
      </c>
      <c r="D1690" s="1">
        <v>145.05000000000001</v>
      </c>
      <c r="E1690" s="1">
        <v>263.05</v>
      </c>
    </row>
    <row r="1691" spans="1:5" hidden="1">
      <c r="A1691" s="1">
        <v>1936</v>
      </c>
      <c r="B1691" s="1">
        <v>22</v>
      </c>
      <c r="C1691" s="1">
        <v>119</v>
      </c>
      <c r="D1691" s="1">
        <v>148.05000000000001</v>
      </c>
      <c r="E1691" s="1">
        <v>267.05</v>
      </c>
    </row>
    <row r="1692" spans="1:5" hidden="1">
      <c r="A1692" s="1">
        <v>1936</v>
      </c>
      <c r="B1692" s="1">
        <v>23</v>
      </c>
      <c r="C1692" s="1">
        <v>134</v>
      </c>
      <c r="D1692" s="1">
        <v>137.05000000000001</v>
      </c>
      <c r="E1692" s="1">
        <v>271.05</v>
      </c>
    </row>
    <row r="1693" spans="1:5" hidden="1">
      <c r="A1693" s="1">
        <v>1936</v>
      </c>
      <c r="B1693" s="1">
        <v>24</v>
      </c>
      <c r="C1693" s="1">
        <v>136</v>
      </c>
      <c r="D1693" s="1">
        <v>166.06</v>
      </c>
      <c r="E1693" s="1">
        <v>302.06</v>
      </c>
    </row>
    <row r="1694" spans="1:5" hidden="1">
      <c r="A1694" s="1">
        <v>1936</v>
      </c>
      <c r="B1694" s="1">
        <v>25</v>
      </c>
      <c r="C1694" s="1">
        <v>120</v>
      </c>
      <c r="D1694" s="1">
        <v>172.06</v>
      </c>
      <c r="E1694" s="1">
        <v>292.06</v>
      </c>
    </row>
    <row r="1695" spans="1:5" hidden="1">
      <c r="A1695" s="1">
        <v>1936</v>
      </c>
      <c r="B1695" s="1">
        <v>26</v>
      </c>
      <c r="C1695" s="1">
        <v>140</v>
      </c>
      <c r="D1695" s="1">
        <v>146.06</v>
      </c>
      <c r="E1695" s="1">
        <v>286.06</v>
      </c>
    </row>
    <row r="1696" spans="1:5" hidden="1">
      <c r="A1696" s="1">
        <v>1936</v>
      </c>
      <c r="B1696" s="1">
        <v>27</v>
      </c>
      <c r="C1696" s="1">
        <v>147.01</v>
      </c>
      <c r="D1696" s="1">
        <v>138.05000000000001</v>
      </c>
      <c r="E1696" s="1">
        <v>285.06</v>
      </c>
    </row>
    <row r="1697" spans="1:5" hidden="1">
      <c r="A1697" s="1">
        <v>1936</v>
      </c>
      <c r="B1697" s="1">
        <v>28</v>
      </c>
      <c r="C1697" s="1">
        <v>192.01</v>
      </c>
      <c r="D1697" s="1">
        <v>139.06</v>
      </c>
      <c r="E1697" s="1">
        <v>331.07</v>
      </c>
    </row>
    <row r="1698" spans="1:5" hidden="1">
      <c r="A1698" s="1">
        <v>1936</v>
      </c>
      <c r="B1698" s="1">
        <v>29</v>
      </c>
      <c r="C1698" s="1">
        <v>160</v>
      </c>
      <c r="D1698" s="1">
        <v>163.06</v>
      </c>
      <c r="E1698" s="1">
        <v>323.06</v>
      </c>
    </row>
    <row r="1699" spans="1:5" hidden="1">
      <c r="A1699" s="1">
        <v>1936</v>
      </c>
      <c r="B1699" s="1">
        <v>30</v>
      </c>
      <c r="C1699" s="1">
        <v>160.01</v>
      </c>
      <c r="D1699" s="1">
        <v>137.05000000000001</v>
      </c>
      <c r="E1699" s="1">
        <v>297.06</v>
      </c>
    </row>
    <row r="1700" spans="1:5" hidden="1">
      <c r="A1700" s="1">
        <v>1936</v>
      </c>
      <c r="B1700" s="1">
        <v>31</v>
      </c>
      <c r="C1700" s="1">
        <v>136.01</v>
      </c>
      <c r="D1700" s="1">
        <v>116.04</v>
      </c>
      <c r="E1700" s="1">
        <v>252.05</v>
      </c>
    </row>
    <row r="1701" spans="1:5" hidden="1">
      <c r="A1701" s="1">
        <v>1936</v>
      </c>
      <c r="B1701" s="1">
        <v>32</v>
      </c>
      <c r="C1701" s="1">
        <v>145.01</v>
      </c>
      <c r="D1701" s="1">
        <v>166.06</v>
      </c>
      <c r="E1701" s="1">
        <v>311.07</v>
      </c>
    </row>
    <row r="1702" spans="1:5" hidden="1">
      <c r="A1702" s="1">
        <v>1936</v>
      </c>
      <c r="B1702" s="1">
        <v>33</v>
      </c>
      <c r="C1702" s="1">
        <v>139.01</v>
      </c>
      <c r="D1702" s="1">
        <v>138.05000000000001</v>
      </c>
      <c r="E1702" s="1">
        <v>277.06</v>
      </c>
    </row>
    <row r="1703" spans="1:5" hidden="1">
      <c r="A1703" s="1">
        <v>1936</v>
      </c>
      <c r="B1703" s="1">
        <v>34</v>
      </c>
      <c r="C1703" s="1">
        <v>161</v>
      </c>
      <c r="D1703" s="1">
        <v>155.06</v>
      </c>
      <c r="E1703" s="1">
        <v>316.06</v>
      </c>
    </row>
    <row r="1704" spans="1:5" hidden="1">
      <c r="A1704" s="1">
        <v>1936</v>
      </c>
      <c r="B1704" s="1">
        <v>35</v>
      </c>
      <c r="C1704" s="1">
        <v>180</v>
      </c>
      <c r="D1704" s="1">
        <v>194.07</v>
      </c>
      <c r="E1704" s="1">
        <v>374.07</v>
      </c>
    </row>
    <row r="1705" spans="1:5" hidden="1">
      <c r="A1705" s="1">
        <v>1936</v>
      </c>
      <c r="B1705" s="1">
        <v>36</v>
      </c>
      <c r="C1705" s="1">
        <v>182.01</v>
      </c>
      <c r="D1705" s="1">
        <v>195.07</v>
      </c>
      <c r="E1705" s="1">
        <v>377.08</v>
      </c>
    </row>
    <row r="1706" spans="1:5" hidden="1">
      <c r="A1706" s="1">
        <v>1936</v>
      </c>
      <c r="B1706" s="1">
        <v>37</v>
      </c>
      <c r="C1706" s="1">
        <v>167.01</v>
      </c>
      <c r="D1706" s="1">
        <v>149.05000000000001</v>
      </c>
      <c r="E1706" s="1">
        <v>316.06</v>
      </c>
    </row>
    <row r="1707" spans="1:5" hidden="1">
      <c r="A1707" s="1">
        <v>1936</v>
      </c>
      <c r="B1707" s="1">
        <v>38</v>
      </c>
      <c r="C1707" s="1">
        <v>181.01</v>
      </c>
      <c r="D1707" s="1">
        <v>212.07</v>
      </c>
      <c r="E1707" s="1">
        <v>393.08</v>
      </c>
    </row>
    <row r="1708" spans="1:5" hidden="1">
      <c r="A1708" s="1">
        <v>1936</v>
      </c>
      <c r="B1708" s="1">
        <v>39</v>
      </c>
      <c r="C1708" s="1">
        <v>183</v>
      </c>
      <c r="D1708" s="1">
        <v>198.07</v>
      </c>
      <c r="E1708" s="1">
        <v>381.07</v>
      </c>
    </row>
    <row r="1709" spans="1:5" hidden="1">
      <c r="A1709" s="1">
        <v>1936</v>
      </c>
      <c r="B1709" s="1">
        <v>40</v>
      </c>
      <c r="C1709" s="1">
        <v>164.01</v>
      </c>
      <c r="D1709" s="1">
        <v>202.08</v>
      </c>
      <c r="E1709" s="1">
        <v>366.09</v>
      </c>
    </row>
    <row r="1710" spans="1:5" hidden="1">
      <c r="A1710" s="1">
        <v>1936</v>
      </c>
      <c r="B1710" s="1">
        <v>41</v>
      </c>
      <c r="C1710" s="1">
        <v>193.01</v>
      </c>
      <c r="D1710" s="1">
        <v>208.07</v>
      </c>
      <c r="E1710" s="1">
        <v>401.08</v>
      </c>
    </row>
    <row r="1711" spans="1:5" hidden="1">
      <c r="A1711" s="1">
        <v>1936</v>
      </c>
      <c r="B1711" s="1">
        <v>42</v>
      </c>
      <c r="C1711" s="1">
        <v>206.01</v>
      </c>
      <c r="D1711" s="1">
        <v>241.09</v>
      </c>
      <c r="E1711" s="1">
        <v>447.1</v>
      </c>
    </row>
    <row r="1712" spans="1:5" hidden="1">
      <c r="A1712" s="1">
        <v>1936</v>
      </c>
      <c r="B1712" s="1">
        <v>43</v>
      </c>
      <c r="C1712" s="1">
        <v>226.01</v>
      </c>
      <c r="D1712" s="1">
        <v>281.10000000000002</v>
      </c>
      <c r="E1712" s="1">
        <v>507.11</v>
      </c>
    </row>
    <row r="1713" spans="1:5" hidden="1">
      <c r="A1713" s="1">
        <v>1936</v>
      </c>
      <c r="B1713" s="1">
        <v>44</v>
      </c>
      <c r="C1713" s="1">
        <v>217</v>
      </c>
      <c r="D1713" s="1">
        <v>260.08999999999997</v>
      </c>
      <c r="E1713" s="1">
        <v>477.09</v>
      </c>
    </row>
    <row r="1714" spans="1:5" hidden="1">
      <c r="A1714" s="1">
        <v>1936</v>
      </c>
      <c r="B1714" s="1">
        <v>45</v>
      </c>
      <c r="C1714" s="1">
        <v>233.01</v>
      </c>
      <c r="D1714" s="1">
        <v>351.12</v>
      </c>
      <c r="E1714" s="1">
        <v>584.13</v>
      </c>
    </row>
    <row r="1715" spans="1:5" hidden="1">
      <c r="A1715" s="1">
        <v>1936</v>
      </c>
      <c r="B1715" s="1">
        <v>46</v>
      </c>
      <c r="C1715" s="1">
        <v>238.01</v>
      </c>
      <c r="D1715" s="1">
        <v>339.13</v>
      </c>
      <c r="E1715" s="1">
        <v>577.14</v>
      </c>
    </row>
    <row r="1716" spans="1:5" hidden="1">
      <c r="A1716" s="1">
        <v>1936</v>
      </c>
      <c r="B1716" s="1">
        <v>47</v>
      </c>
      <c r="C1716" s="1">
        <v>255</v>
      </c>
      <c r="D1716" s="1">
        <v>353.13</v>
      </c>
      <c r="E1716" s="1">
        <v>608.13</v>
      </c>
    </row>
    <row r="1717" spans="1:5" hidden="1">
      <c r="A1717" s="1">
        <v>1936</v>
      </c>
      <c r="B1717" s="1">
        <v>48</v>
      </c>
      <c r="C1717" s="1">
        <v>271.01</v>
      </c>
      <c r="D1717" s="1">
        <v>370.13</v>
      </c>
      <c r="E1717" s="1">
        <v>641.14</v>
      </c>
    </row>
    <row r="1718" spans="1:5" hidden="1">
      <c r="A1718" s="1">
        <v>1936</v>
      </c>
      <c r="B1718" s="1">
        <v>49</v>
      </c>
      <c r="C1718" s="1">
        <v>289.01</v>
      </c>
      <c r="D1718" s="1">
        <v>378.14</v>
      </c>
      <c r="E1718" s="1">
        <v>667.15</v>
      </c>
    </row>
    <row r="1719" spans="1:5" hidden="1">
      <c r="A1719" s="1">
        <v>1936</v>
      </c>
      <c r="B1719" s="1">
        <v>50</v>
      </c>
      <c r="C1719" s="1">
        <v>285.01</v>
      </c>
      <c r="D1719" s="1">
        <v>408.15</v>
      </c>
      <c r="E1719" s="1">
        <v>693.16</v>
      </c>
    </row>
    <row r="1720" spans="1:5" hidden="1">
      <c r="A1720" s="1">
        <v>1936</v>
      </c>
      <c r="B1720" s="1">
        <v>51</v>
      </c>
      <c r="C1720" s="1">
        <v>231.01</v>
      </c>
      <c r="D1720" s="1">
        <v>411.15</v>
      </c>
      <c r="E1720" s="1">
        <v>642.16</v>
      </c>
    </row>
    <row r="1721" spans="1:5" hidden="1">
      <c r="A1721" s="1">
        <v>1936</v>
      </c>
      <c r="B1721" s="1">
        <v>52</v>
      </c>
      <c r="C1721" s="1">
        <v>290.01</v>
      </c>
      <c r="D1721" s="1">
        <v>490.18</v>
      </c>
      <c r="E1721" s="1">
        <v>780.19</v>
      </c>
    </row>
    <row r="1722" spans="1:5" hidden="1">
      <c r="A1722" s="1">
        <v>1936</v>
      </c>
      <c r="B1722" s="1">
        <v>53</v>
      </c>
      <c r="C1722" s="1">
        <v>298.01</v>
      </c>
      <c r="D1722" s="1">
        <v>447.17</v>
      </c>
      <c r="E1722" s="1">
        <v>745.18</v>
      </c>
    </row>
    <row r="1723" spans="1:5" hidden="1">
      <c r="A1723" s="1">
        <v>1936</v>
      </c>
      <c r="B1723" s="1">
        <v>54</v>
      </c>
      <c r="C1723" s="1">
        <v>351.01</v>
      </c>
      <c r="D1723" s="1">
        <v>489.18</v>
      </c>
      <c r="E1723" s="1">
        <v>840.19</v>
      </c>
    </row>
    <row r="1724" spans="1:5" hidden="1">
      <c r="A1724" s="1">
        <v>1936</v>
      </c>
      <c r="B1724" s="1">
        <v>55</v>
      </c>
      <c r="C1724" s="1">
        <v>283.01</v>
      </c>
      <c r="D1724" s="1">
        <v>489.18</v>
      </c>
      <c r="E1724" s="1">
        <v>772.19</v>
      </c>
    </row>
    <row r="1725" spans="1:5" hidden="1">
      <c r="A1725" s="1">
        <v>1936</v>
      </c>
      <c r="B1725" s="1">
        <v>56</v>
      </c>
      <c r="C1725" s="1">
        <v>332.01</v>
      </c>
      <c r="D1725" s="1">
        <v>550.20000000000005</v>
      </c>
      <c r="E1725" s="1">
        <v>882.21</v>
      </c>
    </row>
    <row r="1726" spans="1:5" hidden="1">
      <c r="A1726" s="1">
        <v>1936</v>
      </c>
      <c r="B1726" s="1">
        <v>57</v>
      </c>
      <c r="C1726" s="1">
        <v>339.02</v>
      </c>
      <c r="D1726" s="1">
        <v>525.20000000000005</v>
      </c>
      <c r="E1726" s="1">
        <v>864.22</v>
      </c>
    </row>
    <row r="1727" spans="1:5" hidden="1">
      <c r="A1727" s="1">
        <v>1936</v>
      </c>
      <c r="B1727" s="1">
        <v>58</v>
      </c>
      <c r="C1727" s="1">
        <v>340.02</v>
      </c>
      <c r="D1727" s="1">
        <v>531.19000000000005</v>
      </c>
      <c r="E1727" s="1">
        <v>871.21</v>
      </c>
    </row>
    <row r="1728" spans="1:5" hidden="1">
      <c r="A1728" s="1">
        <v>1936</v>
      </c>
      <c r="B1728" s="1">
        <v>59</v>
      </c>
      <c r="C1728" s="1">
        <v>381.01</v>
      </c>
      <c r="D1728" s="1">
        <v>535.19000000000005</v>
      </c>
      <c r="E1728" s="1">
        <v>916.2</v>
      </c>
    </row>
    <row r="1729" spans="1:5" hidden="1">
      <c r="A1729" s="1">
        <v>1936</v>
      </c>
      <c r="B1729" s="1">
        <v>60</v>
      </c>
      <c r="C1729" s="1">
        <v>376.01</v>
      </c>
      <c r="D1729" s="1">
        <v>624.23</v>
      </c>
      <c r="E1729" s="1">
        <v>1000.24</v>
      </c>
    </row>
    <row r="1730" spans="1:5" hidden="1">
      <c r="A1730" s="1">
        <v>1936</v>
      </c>
      <c r="B1730" s="1">
        <v>61</v>
      </c>
      <c r="C1730" s="1">
        <v>328.01</v>
      </c>
      <c r="D1730" s="1">
        <v>537.19000000000005</v>
      </c>
      <c r="E1730" s="1">
        <v>865.2</v>
      </c>
    </row>
    <row r="1731" spans="1:5" hidden="1">
      <c r="A1731" s="1">
        <v>1936</v>
      </c>
      <c r="B1731" s="1">
        <v>62</v>
      </c>
      <c r="C1731" s="1">
        <v>448.01</v>
      </c>
      <c r="D1731" s="1">
        <v>594.22</v>
      </c>
      <c r="E1731" s="1">
        <v>1042.23</v>
      </c>
    </row>
    <row r="1732" spans="1:5" hidden="1">
      <c r="A1732" s="1">
        <v>1936</v>
      </c>
      <c r="B1732" s="1">
        <v>63</v>
      </c>
      <c r="C1732" s="1">
        <v>477.02</v>
      </c>
      <c r="D1732" s="1">
        <v>656.23</v>
      </c>
      <c r="E1732" s="1">
        <v>1133.25</v>
      </c>
    </row>
    <row r="1733" spans="1:5" hidden="1">
      <c r="A1733" s="1">
        <v>1936</v>
      </c>
      <c r="B1733" s="1">
        <v>64</v>
      </c>
      <c r="C1733" s="1">
        <v>491.02</v>
      </c>
      <c r="D1733" s="1">
        <v>743.27</v>
      </c>
      <c r="E1733" s="1">
        <v>1234.29</v>
      </c>
    </row>
    <row r="1734" spans="1:5" hidden="1">
      <c r="A1734" s="1">
        <v>1936</v>
      </c>
      <c r="B1734" s="1">
        <v>65</v>
      </c>
      <c r="C1734" s="1">
        <v>542.02</v>
      </c>
      <c r="D1734" s="1">
        <v>780.28</v>
      </c>
      <c r="E1734" s="1">
        <v>1322.3</v>
      </c>
    </row>
    <row r="1735" spans="1:5" hidden="1">
      <c r="A1735" s="1">
        <v>1936</v>
      </c>
      <c r="B1735" s="1">
        <v>66</v>
      </c>
      <c r="C1735" s="1">
        <v>492.01</v>
      </c>
      <c r="D1735" s="1">
        <v>757.27</v>
      </c>
      <c r="E1735" s="1">
        <v>1249.28</v>
      </c>
    </row>
    <row r="1736" spans="1:5" hidden="1">
      <c r="A1736" s="1">
        <v>1936</v>
      </c>
      <c r="B1736" s="1">
        <v>67</v>
      </c>
      <c r="C1736" s="1">
        <v>554.02</v>
      </c>
      <c r="D1736" s="1">
        <v>771.28</v>
      </c>
      <c r="E1736" s="1">
        <v>1325.3</v>
      </c>
    </row>
    <row r="1737" spans="1:5" hidden="1">
      <c r="A1737" s="1">
        <v>1936</v>
      </c>
      <c r="B1737" s="1">
        <v>68</v>
      </c>
      <c r="C1737" s="1">
        <v>631.02</v>
      </c>
      <c r="D1737" s="1">
        <v>797.29</v>
      </c>
      <c r="E1737" s="1">
        <v>1428.31</v>
      </c>
    </row>
    <row r="1738" spans="1:5" hidden="1">
      <c r="A1738" s="1">
        <v>1936</v>
      </c>
      <c r="B1738" s="1">
        <v>69</v>
      </c>
      <c r="C1738" s="1">
        <v>606.02</v>
      </c>
      <c r="D1738" s="1">
        <v>822.3</v>
      </c>
      <c r="E1738" s="1">
        <v>1428.32</v>
      </c>
    </row>
    <row r="1739" spans="1:5" hidden="1">
      <c r="A1739" s="1">
        <v>1936</v>
      </c>
      <c r="B1739" s="1">
        <v>70</v>
      </c>
      <c r="C1739" s="1">
        <v>616.02</v>
      </c>
      <c r="D1739" s="1">
        <v>887.32</v>
      </c>
      <c r="E1739" s="1">
        <v>1503.34</v>
      </c>
    </row>
    <row r="1740" spans="1:5" hidden="1">
      <c r="A1740" s="1">
        <v>1936</v>
      </c>
      <c r="B1740" s="1">
        <v>71</v>
      </c>
      <c r="C1740" s="1">
        <v>606.02</v>
      </c>
      <c r="D1740" s="1">
        <v>782.29</v>
      </c>
      <c r="E1740" s="1">
        <v>1388.31</v>
      </c>
    </row>
    <row r="1741" spans="1:5" hidden="1">
      <c r="A1741" s="1">
        <v>1936</v>
      </c>
      <c r="B1741" s="1">
        <v>72</v>
      </c>
      <c r="C1741" s="1">
        <v>685.02</v>
      </c>
      <c r="D1741" s="1">
        <v>933.34</v>
      </c>
      <c r="E1741" s="1">
        <v>1618.36</v>
      </c>
    </row>
    <row r="1742" spans="1:5" hidden="1">
      <c r="A1742" s="1">
        <v>1936</v>
      </c>
      <c r="B1742" s="1">
        <v>73</v>
      </c>
      <c r="C1742" s="1">
        <v>699.03</v>
      </c>
      <c r="D1742" s="1">
        <v>889.32</v>
      </c>
      <c r="E1742" s="1">
        <v>1588.35</v>
      </c>
    </row>
    <row r="1743" spans="1:5" hidden="1">
      <c r="A1743" s="1">
        <v>1936</v>
      </c>
      <c r="B1743" s="1">
        <v>74</v>
      </c>
      <c r="C1743" s="1">
        <v>711.03</v>
      </c>
      <c r="D1743" s="1">
        <v>914.33</v>
      </c>
      <c r="E1743" s="1">
        <v>1625.36</v>
      </c>
    </row>
    <row r="1744" spans="1:5" hidden="1">
      <c r="A1744" s="1">
        <v>1936</v>
      </c>
      <c r="B1744" s="1">
        <v>75</v>
      </c>
      <c r="C1744" s="1">
        <v>710.03</v>
      </c>
      <c r="D1744" s="1">
        <v>921.34</v>
      </c>
      <c r="E1744" s="1">
        <v>1631.37</v>
      </c>
    </row>
    <row r="1745" spans="1:5" hidden="1">
      <c r="A1745" s="1">
        <v>1936</v>
      </c>
      <c r="B1745" s="1">
        <v>76</v>
      </c>
      <c r="C1745" s="1">
        <v>744.02</v>
      </c>
      <c r="D1745" s="1">
        <v>883.32</v>
      </c>
      <c r="E1745" s="1">
        <v>1627.34</v>
      </c>
    </row>
    <row r="1746" spans="1:5" hidden="1">
      <c r="A1746" s="1">
        <v>1936</v>
      </c>
      <c r="B1746" s="1">
        <v>77</v>
      </c>
      <c r="C1746" s="1">
        <v>621.02</v>
      </c>
      <c r="D1746" s="1">
        <v>788.29</v>
      </c>
      <c r="E1746" s="1">
        <v>1409.31</v>
      </c>
    </row>
    <row r="1747" spans="1:5" hidden="1">
      <c r="A1747" s="1">
        <v>1936</v>
      </c>
      <c r="B1747" s="1">
        <v>78</v>
      </c>
      <c r="C1747" s="1">
        <v>706.03</v>
      </c>
      <c r="D1747" s="1">
        <v>760.27</v>
      </c>
      <c r="E1747" s="1">
        <v>1466.3</v>
      </c>
    </row>
    <row r="1748" spans="1:5" hidden="1">
      <c r="A1748" s="1">
        <v>1936</v>
      </c>
      <c r="B1748" s="1">
        <v>79</v>
      </c>
      <c r="C1748" s="1">
        <v>644.02</v>
      </c>
      <c r="D1748" s="1">
        <v>666.24</v>
      </c>
      <c r="E1748" s="1">
        <v>1310.26</v>
      </c>
    </row>
    <row r="1749" spans="1:5" hidden="1">
      <c r="A1749" s="1">
        <v>1936</v>
      </c>
      <c r="B1749" s="1">
        <v>80</v>
      </c>
      <c r="C1749" s="1">
        <v>603.02</v>
      </c>
      <c r="D1749" s="1">
        <v>659.24</v>
      </c>
      <c r="E1749" s="1">
        <v>1262.26</v>
      </c>
    </row>
    <row r="1750" spans="1:5" hidden="1">
      <c r="A1750" s="1">
        <v>1936</v>
      </c>
      <c r="B1750" s="1">
        <v>81</v>
      </c>
      <c r="C1750" s="1">
        <v>446.01</v>
      </c>
      <c r="D1750" s="1">
        <v>514.17999999999995</v>
      </c>
      <c r="E1750" s="1">
        <v>960.19</v>
      </c>
    </row>
    <row r="1751" spans="1:5" hidden="1">
      <c r="A1751" s="1">
        <v>1936</v>
      </c>
      <c r="B1751" s="1">
        <v>82</v>
      </c>
      <c r="C1751" s="1">
        <v>480.02</v>
      </c>
      <c r="D1751" s="1">
        <v>527.19000000000005</v>
      </c>
      <c r="E1751" s="1">
        <v>1007.21</v>
      </c>
    </row>
    <row r="1752" spans="1:5" hidden="1">
      <c r="A1752" s="1">
        <v>1936</v>
      </c>
      <c r="B1752" s="1">
        <v>83</v>
      </c>
      <c r="C1752" s="1">
        <v>438.02</v>
      </c>
      <c r="D1752" s="1">
        <v>417.16</v>
      </c>
      <c r="E1752" s="1">
        <v>855.18</v>
      </c>
    </row>
    <row r="1753" spans="1:5" hidden="1">
      <c r="A1753" s="1">
        <v>1936</v>
      </c>
      <c r="B1753" s="1">
        <v>84</v>
      </c>
      <c r="C1753" s="1">
        <v>372.01</v>
      </c>
      <c r="D1753" s="1">
        <v>397.15</v>
      </c>
      <c r="E1753" s="1">
        <v>769.16</v>
      </c>
    </row>
    <row r="1754" spans="1:5" hidden="1">
      <c r="A1754" s="1">
        <v>1936</v>
      </c>
      <c r="B1754" s="1">
        <v>85</v>
      </c>
      <c r="C1754" s="1">
        <v>334.01</v>
      </c>
      <c r="D1754" s="1">
        <v>338.12</v>
      </c>
      <c r="E1754" s="1">
        <v>672.13</v>
      </c>
    </row>
    <row r="1755" spans="1:5" hidden="1">
      <c r="A1755" s="1">
        <v>1936</v>
      </c>
      <c r="B1755" s="1">
        <v>86</v>
      </c>
      <c r="C1755" s="1">
        <v>334.01</v>
      </c>
      <c r="D1755" s="1">
        <v>280.11</v>
      </c>
      <c r="E1755" s="1">
        <v>614.12</v>
      </c>
    </row>
    <row r="1756" spans="1:5" hidden="1">
      <c r="A1756" s="1">
        <v>1936</v>
      </c>
      <c r="B1756" s="1">
        <v>87</v>
      </c>
      <c r="C1756" s="1">
        <v>250.01</v>
      </c>
      <c r="D1756" s="1">
        <v>212.07</v>
      </c>
      <c r="E1756" s="1">
        <v>462.08</v>
      </c>
    </row>
    <row r="1757" spans="1:5" hidden="1">
      <c r="A1757" s="1">
        <v>1936</v>
      </c>
      <c r="B1757" s="1">
        <v>88</v>
      </c>
      <c r="C1757" s="1">
        <v>199.01</v>
      </c>
      <c r="D1757" s="1">
        <v>169.06</v>
      </c>
      <c r="E1757" s="1">
        <v>368.07</v>
      </c>
    </row>
    <row r="1758" spans="1:5" hidden="1">
      <c r="A1758" s="1">
        <v>1936</v>
      </c>
      <c r="B1758" s="1">
        <v>89</v>
      </c>
      <c r="C1758" s="1">
        <v>176.01</v>
      </c>
      <c r="D1758" s="1">
        <v>137.05000000000001</v>
      </c>
      <c r="E1758" s="1">
        <v>313.06</v>
      </c>
    </row>
    <row r="1759" spans="1:5" hidden="1">
      <c r="A1759" s="1">
        <v>1936</v>
      </c>
      <c r="B1759" s="1">
        <v>90</v>
      </c>
      <c r="C1759" s="1">
        <v>156.01</v>
      </c>
      <c r="D1759" s="1">
        <v>124.05</v>
      </c>
      <c r="E1759" s="1">
        <v>280.06</v>
      </c>
    </row>
    <row r="1760" spans="1:5" hidden="1">
      <c r="A1760" s="1">
        <v>1936</v>
      </c>
      <c r="B1760" s="1">
        <v>91</v>
      </c>
      <c r="C1760" s="1">
        <v>123</v>
      </c>
      <c r="D1760" s="1">
        <v>78.03</v>
      </c>
      <c r="E1760" s="1">
        <v>201.03</v>
      </c>
    </row>
    <row r="1761" spans="1:5" hidden="1">
      <c r="A1761" s="1">
        <v>1936</v>
      </c>
      <c r="B1761" s="1">
        <v>92</v>
      </c>
      <c r="C1761" s="1">
        <v>103</v>
      </c>
      <c r="D1761" s="1">
        <v>65.03</v>
      </c>
      <c r="E1761" s="1">
        <v>168.03</v>
      </c>
    </row>
    <row r="1762" spans="1:5" hidden="1">
      <c r="A1762" s="1">
        <v>1936</v>
      </c>
      <c r="B1762" s="1">
        <v>93</v>
      </c>
      <c r="C1762" s="1">
        <v>63</v>
      </c>
      <c r="D1762" s="1">
        <v>56.02</v>
      </c>
      <c r="E1762" s="1">
        <v>119.02</v>
      </c>
    </row>
    <row r="1763" spans="1:5" hidden="1">
      <c r="A1763" s="1">
        <v>1936</v>
      </c>
      <c r="B1763" s="1">
        <v>94</v>
      </c>
      <c r="C1763" s="1">
        <v>66</v>
      </c>
      <c r="D1763" s="1">
        <v>37.020000000000003</v>
      </c>
      <c r="E1763" s="1">
        <v>103.02</v>
      </c>
    </row>
    <row r="1764" spans="1:5" hidden="1">
      <c r="A1764" s="1">
        <v>1936</v>
      </c>
      <c r="B1764" s="1">
        <v>95</v>
      </c>
      <c r="C1764" s="1">
        <v>43</v>
      </c>
      <c r="D1764" s="1">
        <v>27.01</v>
      </c>
      <c r="E1764" s="1">
        <v>70.010000000000005</v>
      </c>
    </row>
    <row r="1765" spans="1:5" hidden="1">
      <c r="A1765" s="1">
        <v>1936</v>
      </c>
      <c r="B1765" s="1">
        <v>96</v>
      </c>
      <c r="C1765" s="1">
        <v>35</v>
      </c>
      <c r="D1765" s="1">
        <v>29.01</v>
      </c>
      <c r="E1765" s="1">
        <v>64.010000000000005</v>
      </c>
    </row>
    <row r="1766" spans="1:5" hidden="1">
      <c r="A1766" s="1">
        <v>1936</v>
      </c>
      <c r="B1766" s="1">
        <v>97</v>
      </c>
      <c r="C1766" s="1">
        <v>25</v>
      </c>
      <c r="D1766" s="1">
        <v>14</v>
      </c>
      <c r="E1766" s="1">
        <v>39</v>
      </c>
    </row>
    <row r="1767" spans="1:5" hidden="1">
      <c r="A1767" s="1">
        <v>1936</v>
      </c>
      <c r="B1767" s="1">
        <v>98</v>
      </c>
      <c r="C1767" s="1">
        <v>17</v>
      </c>
      <c r="D1767" s="1">
        <v>7.01</v>
      </c>
      <c r="E1767" s="1">
        <v>24.01</v>
      </c>
    </row>
    <row r="1768" spans="1:5" hidden="1">
      <c r="A1768" s="1">
        <v>1936</v>
      </c>
      <c r="B1768" s="1">
        <v>99</v>
      </c>
      <c r="C1768" s="1">
        <v>12</v>
      </c>
      <c r="D1768" s="1">
        <v>12</v>
      </c>
      <c r="E1768" s="1">
        <v>24</v>
      </c>
    </row>
    <row r="1769" spans="1:5" hidden="1">
      <c r="A1769" s="1">
        <v>1936</v>
      </c>
      <c r="B1769" s="1">
        <v>100</v>
      </c>
      <c r="C1769" s="1">
        <v>9</v>
      </c>
      <c r="D1769" s="1">
        <v>4</v>
      </c>
      <c r="E1769" s="1">
        <v>13</v>
      </c>
    </row>
    <row r="1770" spans="1:5" hidden="1">
      <c r="A1770" s="1">
        <v>1936</v>
      </c>
      <c r="B1770" s="1">
        <v>101</v>
      </c>
      <c r="C1770" s="1">
        <v>2</v>
      </c>
      <c r="D1770" s="1">
        <v>1</v>
      </c>
      <c r="E1770" s="1">
        <v>3</v>
      </c>
    </row>
    <row r="1771" spans="1:5" hidden="1">
      <c r="A1771" s="1">
        <v>1936</v>
      </c>
      <c r="B1771" s="1">
        <v>102</v>
      </c>
      <c r="C1771" s="1">
        <v>3</v>
      </c>
      <c r="D1771" s="1">
        <v>2</v>
      </c>
      <c r="E1771" s="1">
        <v>5</v>
      </c>
    </row>
    <row r="1772" spans="1:5" hidden="1">
      <c r="A1772" s="1">
        <v>1936</v>
      </c>
      <c r="B1772" s="1">
        <v>103</v>
      </c>
      <c r="C1772" s="1">
        <v>3</v>
      </c>
      <c r="D1772" s="1">
        <v>0</v>
      </c>
      <c r="E1772" s="1">
        <v>3</v>
      </c>
    </row>
    <row r="1773" spans="1:5" hidden="1">
      <c r="A1773" s="1">
        <v>1936</v>
      </c>
      <c r="B1773" s="1">
        <v>104</v>
      </c>
      <c r="C1773" s="1">
        <v>2</v>
      </c>
      <c r="D1773" s="1">
        <v>3</v>
      </c>
      <c r="E1773" s="1">
        <v>5</v>
      </c>
    </row>
    <row r="1774" spans="1:5" hidden="1">
      <c r="A1774" s="1">
        <v>1936</v>
      </c>
      <c r="B1774" s="1">
        <v>105</v>
      </c>
      <c r="C1774" s="1">
        <v>0</v>
      </c>
      <c r="D1774" s="1">
        <v>2</v>
      </c>
      <c r="E1774" s="1">
        <v>2</v>
      </c>
    </row>
    <row r="1775" spans="1:5" hidden="1">
      <c r="A1775" s="1">
        <v>1936</v>
      </c>
      <c r="B1775" s="1">
        <v>106</v>
      </c>
      <c r="C1775" s="1">
        <v>0</v>
      </c>
      <c r="D1775" s="1">
        <v>0</v>
      </c>
      <c r="E1775" s="1">
        <v>0</v>
      </c>
    </row>
    <row r="1776" spans="1:5" hidden="1">
      <c r="A1776" s="1">
        <v>1936</v>
      </c>
      <c r="B1776" s="1">
        <v>107</v>
      </c>
      <c r="C1776" s="1">
        <v>0</v>
      </c>
      <c r="D1776" s="1">
        <v>1</v>
      </c>
      <c r="E1776" s="1">
        <v>1</v>
      </c>
    </row>
    <row r="1777" spans="1:5" hidden="1">
      <c r="A1777" s="1">
        <v>1936</v>
      </c>
      <c r="B1777" s="1">
        <v>108</v>
      </c>
      <c r="C1777" s="1">
        <v>0</v>
      </c>
      <c r="D1777" s="1">
        <v>0</v>
      </c>
      <c r="E1777" s="1">
        <v>0</v>
      </c>
    </row>
    <row r="1778" spans="1:5" hidden="1">
      <c r="A1778" s="1">
        <v>1936</v>
      </c>
      <c r="B1778" s="1">
        <v>109</v>
      </c>
      <c r="C1778" s="1">
        <v>0</v>
      </c>
      <c r="D1778" s="1">
        <v>0</v>
      </c>
      <c r="E1778" s="1">
        <v>0</v>
      </c>
    </row>
    <row r="1779" spans="1:5" hidden="1">
      <c r="A1779" s="1">
        <v>1936</v>
      </c>
      <c r="B1779" s="1" t="s">
        <v>121</v>
      </c>
      <c r="C1779" s="1">
        <v>0</v>
      </c>
      <c r="D1779" s="1">
        <v>1</v>
      </c>
      <c r="E1779" s="1">
        <v>1</v>
      </c>
    </row>
    <row r="1780" spans="1:5" hidden="1">
      <c r="A1780" s="1">
        <v>1937</v>
      </c>
      <c r="B1780" s="1">
        <v>0</v>
      </c>
      <c r="C1780" s="1">
        <v>1969.14</v>
      </c>
      <c r="D1780" s="1">
        <v>2566.13</v>
      </c>
      <c r="E1780" s="1">
        <v>4535.2700000000004</v>
      </c>
    </row>
    <row r="1781" spans="1:5" hidden="1">
      <c r="A1781" s="1">
        <v>1937</v>
      </c>
      <c r="B1781" s="1">
        <v>1</v>
      </c>
      <c r="C1781" s="1">
        <v>307.02</v>
      </c>
      <c r="D1781" s="1">
        <v>345.16</v>
      </c>
      <c r="E1781" s="1">
        <v>652.17999999999995</v>
      </c>
    </row>
    <row r="1782" spans="1:5" hidden="1">
      <c r="A1782" s="1">
        <v>1937</v>
      </c>
      <c r="B1782" s="1">
        <v>2</v>
      </c>
      <c r="C1782" s="1">
        <v>164.01</v>
      </c>
      <c r="D1782" s="1">
        <v>179.08</v>
      </c>
      <c r="E1782" s="1">
        <v>343.09</v>
      </c>
    </row>
    <row r="1783" spans="1:5" hidden="1">
      <c r="A1783" s="1">
        <v>1937</v>
      </c>
      <c r="B1783" s="1">
        <v>3</v>
      </c>
      <c r="C1783" s="1">
        <v>92.01</v>
      </c>
      <c r="D1783" s="1">
        <v>133.06</v>
      </c>
      <c r="E1783" s="1">
        <v>225.07</v>
      </c>
    </row>
    <row r="1784" spans="1:5" hidden="1">
      <c r="A1784" s="1">
        <v>1937</v>
      </c>
      <c r="B1784" s="1">
        <v>4</v>
      </c>
      <c r="C1784" s="1">
        <v>89</v>
      </c>
      <c r="D1784" s="1">
        <v>104.04</v>
      </c>
      <c r="E1784" s="1">
        <v>193.04</v>
      </c>
    </row>
    <row r="1785" spans="1:5" hidden="1">
      <c r="A1785" s="1">
        <v>1937</v>
      </c>
      <c r="B1785" s="1">
        <v>5</v>
      </c>
      <c r="C1785" s="1">
        <v>59</v>
      </c>
      <c r="D1785" s="1">
        <v>102.05</v>
      </c>
      <c r="E1785" s="1">
        <v>161.05000000000001</v>
      </c>
    </row>
    <row r="1786" spans="1:5" hidden="1">
      <c r="A1786" s="1">
        <v>1937</v>
      </c>
      <c r="B1786" s="1">
        <v>6</v>
      </c>
      <c r="C1786" s="1">
        <v>85</v>
      </c>
      <c r="D1786" s="1">
        <v>111.05</v>
      </c>
      <c r="E1786" s="1">
        <v>196.05</v>
      </c>
    </row>
    <row r="1787" spans="1:5" hidden="1">
      <c r="A1787" s="1">
        <v>1937</v>
      </c>
      <c r="B1787" s="1">
        <v>7</v>
      </c>
      <c r="C1787" s="1">
        <v>68.010000000000005</v>
      </c>
      <c r="D1787" s="1">
        <v>92.04</v>
      </c>
      <c r="E1787" s="1">
        <v>160.05000000000001</v>
      </c>
    </row>
    <row r="1788" spans="1:5" hidden="1">
      <c r="A1788" s="1">
        <v>1937</v>
      </c>
      <c r="B1788" s="1">
        <v>8</v>
      </c>
      <c r="C1788" s="1">
        <v>56</v>
      </c>
      <c r="D1788" s="1">
        <v>79.03</v>
      </c>
      <c r="E1788" s="1">
        <v>135.03</v>
      </c>
    </row>
    <row r="1789" spans="1:5" hidden="1">
      <c r="A1789" s="1">
        <v>1937</v>
      </c>
      <c r="B1789" s="1">
        <v>9</v>
      </c>
      <c r="C1789" s="1">
        <v>57.01</v>
      </c>
      <c r="D1789" s="1">
        <v>82.04</v>
      </c>
      <c r="E1789" s="1">
        <v>139.05000000000001</v>
      </c>
    </row>
    <row r="1790" spans="1:5" hidden="1">
      <c r="A1790" s="1">
        <v>1937</v>
      </c>
      <c r="B1790" s="1">
        <v>10</v>
      </c>
      <c r="C1790" s="1">
        <v>45</v>
      </c>
      <c r="D1790" s="1">
        <v>72.040000000000006</v>
      </c>
      <c r="E1790" s="1">
        <v>117.04</v>
      </c>
    </row>
    <row r="1791" spans="1:5" hidden="1">
      <c r="A1791" s="1">
        <v>1937</v>
      </c>
      <c r="B1791" s="1">
        <v>11</v>
      </c>
      <c r="C1791" s="1">
        <v>54</v>
      </c>
      <c r="D1791" s="1">
        <v>53.02</v>
      </c>
      <c r="E1791" s="1">
        <v>107.02</v>
      </c>
    </row>
    <row r="1792" spans="1:5" hidden="1">
      <c r="A1792" s="1">
        <v>1937</v>
      </c>
      <c r="B1792" s="1">
        <v>12</v>
      </c>
      <c r="C1792" s="1">
        <v>44</v>
      </c>
      <c r="D1792" s="1">
        <v>78.040000000000006</v>
      </c>
      <c r="E1792" s="1">
        <v>122.04</v>
      </c>
    </row>
    <row r="1793" spans="1:5" hidden="1">
      <c r="A1793" s="1">
        <v>1937</v>
      </c>
      <c r="B1793" s="1">
        <v>13</v>
      </c>
      <c r="C1793" s="1">
        <v>65.010000000000005</v>
      </c>
      <c r="D1793" s="1">
        <v>77.040000000000006</v>
      </c>
      <c r="E1793" s="1">
        <v>142.05000000000001</v>
      </c>
    </row>
    <row r="1794" spans="1:5" hidden="1">
      <c r="A1794" s="1">
        <v>1937</v>
      </c>
      <c r="B1794" s="1">
        <v>14</v>
      </c>
      <c r="C1794" s="1">
        <v>56.01</v>
      </c>
      <c r="D1794" s="1">
        <v>91.04</v>
      </c>
      <c r="E1794" s="1">
        <v>147.05000000000001</v>
      </c>
    </row>
    <row r="1795" spans="1:5" hidden="1">
      <c r="A1795" s="1">
        <v>1937</v>
      </c>
      <c r="B1795" s="1">
        <v>15</v>
      </c>
      <c r="C1795" s="1">
        <v>70</v>
      </c>
      <c r="D1795" s="1">
        <v>97.04</v>
      </c>
      <c r="E1795" s="1">
        <v>167.04</v>
      </c>
    </row>
    <row r="1796" spans="1:5" hidden="1">
      <c r="A1796" s="1">
        <v>1937</v>
      </c>
      <c r="B1796" s="1">
        <v>16</v>
      </c>
      <c r="C1796" s="1">
        <v>66.010000000000005</v>
      </c>
      <c r="D1796" s="1">
        <v>100.05</v>
      </c>
      <c r="E1796" s="1">
        <v>166.06</v>
      </c>
    </row>
    <row r="1797" spans="1:5" hidden="1">
      <c r="A1797" s="1">
        <v>1937</v>
      </c>
      <c r="B1797" s="1">
        <v>17</v>
      </c>
      <c r="C1797" s="1">
        <v>76</v>
      </c>
      <c r="D1797" s="1">
        <v>108.04</v>
      </c>
      <c r="E1797" s="1">
        <v>184.04</v>
      </c>
    </row>
    <row r="1798" spans="1:5" hidden="1">
      <c r="A1798" s="1">
        <v>1937</v>
      </c>
      <c r="B1798" s="1">
        <v>18</v>
      </c>
      <c r="C1798" s="1">
        <v>81.010000000000005</v>
      </c>
      <c r="D1798" s="1">
        <v>120.06</v>
      </c>
      <c r="E1798" s="1">
        <v>201.07</v>
      </c>
    </row>
    <row r="1799" spans="1:5" hidden="1">
      <c r="A1799" s="1">
        <v>1937</v>
      </c>
      <c r="B1799" s="1">
        <v>19</v>
      </c>
      <c r="C1799" s="1">
        <v>94</v>
      </c>
      <c r="D1799" s="1">
        <v>132.06</v>
      </c>
      <c r="E1799" s="1">
        <v>226.06</v>
      </c>
    </row>
    <row r="1800" spans="1:5" hidden="1">
      <c r="A1800" s="1">
        <v>1937</v>
      </c>
      <c r="B1800" s="1">
        <v>20</v>
      </c>
      <c r="C1800" s="1">
        <v>107.01</v>
      </c>
      <c r="D1800" s="1">
        <v>137.06</v>
      </c>
      <c r="E1800" s="1">
        <v>244.07</v>
      </c>
    </row>
    <row r="1801" spans="1:5" hidden="1">
      <c r="A1801" s="1">
        <v>1937</v>
      </c>
      <c r="B1801" s="1">
        <v>21</v>
      </c>
      <c r="C1801" s="1">
        <v>108.01</v>
      </c>
      <c r="D1801" s="1">
        <v>156.06</v>
      </c>
      <c r="E1801" s="1">
        <v>264.07</v>
      </c>
    </row>
    <row r="1802" spans="1:5" hidden="1">
      <c r="A1802" s="1">
        <v>1937</v>
      </c>
      <c r="B1802" s="1">
        <v>22</v>
      </c>
      <c r="C1802" s="1">
        <v>127</v>
      </c>
      <c r="D1802" s="1">
        <v>163.07</v>
      </c>
      <c r="E1802" s="1">
        <v>290.07</v>
      </c>
    </row>
    <row r="1803" spans="1:5" hidden="1">
      <c r="A1803" s="1">
        <v>1937</v>
      </c>
      <c r="B1803" s="1">
        <v>23</v>
      </c>
      <c r="C1803" s="1">
        <v>107.01</v>
      </c>
      <c r="D1803" s="1">
        <v>166.07</v>
      </c>
      <c r="E1803" s="1">
        <v>273.08</v>
      </c>
    </row>
    <row r="1804" spans="1:5" hidden="1">
      <c r="A1804" s="1">
        <v>1937</v>
      </c>
      <c r="B1804" s="1">
        <v>24</v>
      </c>
      <c r="C1804" s="1">
        <v>120.01</v>
      </c>
      <c r="D1804" s="1">
        <v>148.07</v>
      </c>
      <c r="E1804" s="1">
        <v>268.08</v>
      </c>
    </row>
    <row r="1805" spans="1:5" hidden="1">
      <c r="A1805" s="1">
        <v>1937</v>
      </c>
      <c r="B1805" s="1">
        <v>25</v>
      </c>
      <c r="C1805" s="1">
        <v>136.01</v>
      </c>
      <c r="D1805" s="1">
        <v>138.06</v>
      </c>
      <c r="E1805" s="1">
        <v>274.07</v>
      </c>
    </row>
    <row r="1806" spans="1:5" hidden="1">
      <c r="A1806" s="1">
        <v>1937</v>
      </c>
      <c r="B1806" s="1">
        <v>26</v>
      </c>
      <c r="C1806" s="1">
        <v>153.01</v>
      </c>
      <c r="D1806" s="1">
        <v>152.07</v>
      </c>
      <c r="E1806" s="1">
        <v>305.08</v>
      </c>
    </row>
    <row r="1807" spans="1:5" hidden="1">
      <c r="A1807" s="1">
        <v>1937</v>
      </c>
      <c r="B1807" s="1">
        <v>27</v>
      </c>
      <c r="C1807" s="1">
        <v>129.01</v>
      </c>
      <c r="D1807" s="1">
        <v>134.06</v>
      </c>
      <c r="E1807" s="1">
        <v>263.07</v>
      </c>
    </row>
    <row r="1808" spans="1:5" hidden="1">
      <c r="A1808" s="1">
        <v>1937</v>
      </c>
      <c r="B1808" s="1">
        <v>28</v>
      </c>
      <c r="C1808" s="1">
        <v>115.01</v>
      </c>
      <c r="D1808" s="1">
        <v>161.08000000000001</v>
      </c>
      <c r="E1808" s="1">
        <v>276.08999999999997</v>
      </c>
    </row>
    <row r="1809" spans="1:5" hidden="1">
      <c r="A1809" s="1">
        <v>1937</v>
      </c>
      <c r="B1809" s="1">
        <v>29</v>
      </c>
      <c r="C1809" s="1">
        <v>143.01</v>
      </c>
      <c r="D1809" s="1">
        <v>152.07</v>
      </c>
      <c r="E1809" s="1">
        <v>295.08</v>
      </c>
    </row>
    <row r="1810" spans="1:5" hidden="1">
      <c r="A1810" s="1">
        <v>1937</v>
      </c>
      <c r="B1810" s="1">
        <v>30</v>
      </c>
      <c r="C1810" s="1">
        <v>143.01</v>
      </c>
      <c r="D1810" s="1">
        <v>171.07</v>
      </c>
      <c r="E1810" s="1">
        <v>314.08</v>
      </c>
    </row>
    <row r="1811" spans="1:5" hidden="1">
      <c r="A1811" s="1">
        <v>1937</v>
      </c>
      <c r="B1811" s="1">
        <v>31</v>
      </c>
      <c r="C1811" s="1">
        <v>134.01</v>
      </c>
      <c r="D1811" s="1">
        <v>140.06</v>
      </c>
      <c r="E1811" s="1">
        <v>274.07</v>
      </c>
    </row>
    <row r="1812" spans="1:5" hidden="1">
      <c r="A1812" s="1">
        <v>1937</v>
      </c>
      <c r="B1812" s="1">
        <v>32</v>
      </c>
      <c r="C1812" s="1">
        <v>132.01</v>
      </c>
      <c r="D1812" s="1">
        <v>173.08</v>
      </c>
      <c r="E1812" s="1">
        <v>305.08999999999997</v>
      </c>
    </row>
    <row r="1813" spans="1:5" hidden="1">
      <c r="A1813" s="1">
        <v>1937</v>
      </c>
      <c r="B1813" s="1">
        <v>33</v>
      </c>
      <c r="C1813" s="1">
        <v>150.01</v>
      </c>
      <c r="D1813" s="1">
        <v>134.06</v>
      </c>
      <c r="E1813" s="1">
        <v>284.07</v>
      </c>
    </row>
    <row r="1814" spans="1:5" hidden="1">
      <c r="A1814" s="1">
        <v>1937</v>
      </c>
      <c r="B1814" s="1">
        <v>34</v>
      </c>
      <c r="C1814" s="1">
        <v>121.01</v>
      </c>
      <c r="D1814" s="1">
        <v>150.06</v>
      </c>
      <c r="E1814" s="1">
        <v>271.07</v>
      </c>
    </row>
    <row r="1815" spans="1:5" hidden="1">
      <c r="A1815" s="1">
        <v>1937</v>
      </c>
      <c r="B1815" s="1">
        <v>35</v>
      </c>
      <c r="C1815" s="1">
        <v>140.01</v>
      </c>
      <c r="D1815" s="1">
        <v>163.08000000000001</v>
      </c>
      <c r="E1815" s="1">
        <v>303.08999999999997</v>
      </c>
    </row>
    <row r="1816" spans="1:5" hidden="1">
      <c r="A1816" s="1">
        <v>1937</v>
      </c>
      <c r="B1816" s="1">
        <v>36</v>
      </c>
      <c r="C1816" s="1">
        <v>165.01</v>
      </c>
      <c r="D1816" s="1">
        <v>205.09</v>
      </c>
      <c r="E1816" s="1">
        <v>370.1</v>
      </c>
    </row>
    <row r="1817" spans="1:5" hidden="1">
      <c r="A1817" s="1">
        <v>1937</v>
      </c>
      <c r="B1817" s="1">
        <v>37</v>
      </c>
      <c r="C1817" s="1">
        <v>159.01</v>
      </c>
      <c r="D1817" s="1">
        <v>201.09</v>
      </c>
      <c r="E1817" s="1">
        <v>360.1</v>
      </c>
    </row>
    <row r="1818" spans="1:5" hidden="1">
      <c r="A1818" s="1">
        <v>1937</v>
      </c>
      <c r="B1818" s="1">
        <v>38</v>
      </c>
      <c r="C1818" s="1">
        <v>151.01</v>
      </c>
      <c r="D1818" s="1">
        <v>191.09</v>
      </c>
      <c r="E1818" s="1">
        <v>342.1</v>
      </c>
    </row>
    <row r="1819" spans="1:5" hidden="1">
      <c r="A1819" s="1">
        <v>1937</v>
      </c>
      <c r="B1819" s="1">
        <v>39</v>
      </c>
      <c r="C1819" s="1">
        <v>165.01</v>
      </c>
      <c r="D1819" s="1">
        <v>213.09</v>
      </c>
      <c r="E1819" s="1">
        <v>378.1</v>
      </c>
    </row>
    <row r="1820" spans="1:5" hidden="1">
      <c r="A1820" s="1">
        <v>1937</v>
      </c>
      <c r="B1820" s="1">
        <v>40</v>
      </c>
      <c r="C1820" s="1">
        <v>181.01</v>
      </c>
      <c r="D1820" s="1">
        <v>222.1</v>
      </c>
      <c r="E1820" s="1">
        <v>403.11</v>
      </c>
    </row>
    <row r="1821" spans="1:5" hidden="1">
      <c r="A1821" s="1">
        <v>1937</v>
      </c>
      <c r="B1821" s="1">
        <v>41</v>
      </c>
      <c r="C1821" s="1">
        <v>157.01</v>
      </c>
      <c r="D1821" s="1">
        <v>230.11</v>
      </c>
      <c r="E1821" s="1">
        <v>387.12</v>
      </c>
    </row>
    <row r="1822" spans="1:5" hidden="1">
      <c r="A1822" s="1">
        <v>1937</v>
      </c>
      <c r="B1822" s="1">
        <v>42</v>
      </c>
      <c r="C1822" s="1">
        <v>266.01</v>
      </c>
      <c r="D1822" s="1">
        <v>238.1</v>
      </c>
      <c r="E1822" s="1">
        <v>504.11</v>
      </c>
    </row>
    <row r="1823" spans="1:5" hidden="1">
      <c r="A1823" s="1">
        <v>1937</v>
      </c>
      <c r="B1823" s="1">
        <v>43</v>
      </c>
      <c r="C1823" s="1">
        <v>193.02</v>
      </c>
      <c r="D1823" s="1">
        <v>243.11</v>
      </c>
      <c r="E1823" s="1">
        <v>436.13</v>
      </c>
    </row>
    <row r="1824" spans="1:5" hidden="1">
      <c r="A1824" s="1">
        <v>1937</v>
      </c>
      <c r="B1824" s="1">
        <v>44</v>
      </c>
      <c r="C1824" s="1">
        <v>219.02</v>
      </c>
      <c r="D1824" s="1">
        <v>254.11</v>
      </c>
      <c r="E1824" s="1">
        <v>473.13</v>
      </c>
    </row>
    <row r="1825" spans="1:5" hidden="1">
      <c r="A1825" s="1">
        <v>1937</v>
      </c>
      <c r="B1825" s="1">
        <v>45</v>
      </c>
      <c r="C1825" s="1">
        <v>209.02</v>
      </c>
      <c r="D1825" s="1">
        <v>318.14</v>
      </c>
      <c r="E1825" s="1">
        <v>527.16</v>
      </c>
    </row>
    <row r="1826" spans="1:5" hidden="1">
      <c r="A1826" s="1">
        <v>1937</v>
      </c>
      <c r="B1826" s="1">
        <v>46</v>
      </c>
      <c r="C1826" s="1">
        <v>224.01</v>
      </c>
      <c r="D1826" s="1">
        <v>317.14</v>
      </c>
      <c r="E1826" s="1">
        <v>541.15</v>
      </c>
    </row>
    <row r="1827" spans="1:5" hidden="1">
      <c r="A1827" s="1">
        <v>1937</v>
      </c>
      <c r="B1827" s="1">
        <v>47</v>
      </c>
      <c r="C1827" s="1">
        <v>226.02</v>
      </c>
      <c r="D1827" s="1">
        <v>303.13</v>
      </c>
      <c r="E1827" s="1">
        <v>529.15</v>
      </c>
    </row>
    <row r="1828" spans="1:5" hidden="1">
      <c r="A1828" s="1">
        <v>1937</v>
      </c>
      <c r="B1828" s="1">
        <v>48</v>
      </c>
      <c r="C1828" s="1">
        <v>248.02</v>
      </c>
      <c r="D1828" s="1">
        <v>391.17</v>
      </c>
      <c r="E1828" s="1">
        <v>639.19000000000005</v>
      </c>
    </row>
    <row r="1829" spans="1:5" hidden="1">
      <c r="A1829" s="1">
        <v>1937</v>
      </c>
      <c r="B1829" s="1">
        <v>49</v>
      </c>
      <c r="C1829" s="1">
        <v>309.02</v>
      </c>
      <c r="D1829" s="1">
        <v>431.2</v>
      </c>
      <c r="E1829" s="1">
        <v>740.22</v>
      </c>
    </row>
    <row r="1830" spans="1:5" hidden="1">
      <c r="A1830" s="1">
        <v>1937</v>
      </c>
      <c r="B1830" s="1">
        <v>50</v>
      </c>
      <c r="C1830" s="1">
        <v>266.02</v>
      </c>
      <c r="D1830" s="1">
        <v>436.19</v>
      </c>
      <c r="E1830" s="1">
        <v>702.21</v>
      </c>
    </row>
    <row r="1831" spans="1:5" hidden="1">
      <c r="A1831" s="1">
        <v>1937</v>
      </c>
      <c r="B1831" s="1">
        <v>51</v>
      </c>
      <c r="C1831" s="1">
        <v>260.01</v>
      </c>
      <c r="D1831" s="1">
        <v>400.18</v>
      </c>
      <c r="E1831" s="1">
        <v>660.19</v>
      </c>
    </row>
    <row r="1832" spans="1:5" hidden="1">
      <c r="A1832" s="1">
        <v>1937</v>
      </c>
      <c r="B1832" s="1">
        <v>52</v>
      </c>
      <c r="C1832" s="1">
        <v>298.02</v>
      </c>
      <c r="D1832" s="1">
        <v>441.2</v>
      </c>
      <c r="E1832" s="1">
        <v>739.22</v>
      </c>
    </row>
    <row r="1833" spans="1:5" hidden="1">
      <c r="A1833" s="1">
        <v>1937</v>
      </c>
      <c r="B1833" s="1">
        <v>53</v>
      </c>
      <c r="C1833" s="1">
        <v>337.02</v>
      </c>
      <c r="D1833" s="1">
        <v>482.22</v>
      </c>
      <c r="E1833" s="1">
        <v>819.24</v>
      </c>
    </row>
    <row r="1834" spans="1:5" hidden="1">
      <c r="A1834" s="1">
        <v>1937</v>
      </c>
      <c r="B1834" s="1">
        <v>54</v>
      </c>
      <c r="C1834" s="1">
        <v>291.02</v>
      </c>
      <c r="D1834" s="1">
        <v>466.21</v>
      </c>
      <c r="E1834" s="1">
        <v>757.23</v>
      </c>
    </row>
    <row r="1835" spans="1:5" hidden="1">
      <c r="A1835" s="1">
        <v>1937</v>
      </c>
      <c r="B1835" s="1">
        <v>55</v>
      </c>
      <c r="C1835" s="1">
        <v>292.02</v>
      </c>
      <c r="D1835" s="1">
        <v>463.21</v>
      </c>
      <c r="E1835" s="1">
        <v>755.23</v>
      </c>
    </row>
    <row r="1836" spans="1:5" hidden="1">
      <c r="A1836" s="1">
        <v>1937</v>
      </c>
      <c r="B1836" s="1">
        <v>56</v>
      </c>
      <c r="C1836" s="1">
        <v>338.02</v>
      </c>
      <c r="D1836" s="1">
        <v>520.23</v>
      </c>
      <c r="E1836" s="1">
        <v>858.25</v>
      </c>
    </row>
    <row r="1837" spans="1:5" hidden="1">
      <c r="A1837" s="1">
        <v>1937</v>
      </c>
      <c r="B1837" s="1">
        <v>57</v>
      </c>
      <c r="C1837" s="1">
        <v>336.03</v>
      </c>
      <c r="D1837" s="1">
        <v>586.25</v>
      </c>
      <c r="E1837" s="1">
        <v>922.28</v>
      </c>
    </row>
    <row r="1838" spans="1:5" hidden="1">
      <c r="A1838" s="1">
        <v>1937</v>
      </c>
      <c r="B1838" s="1">
        <v>58</v>
      </c>
      <c r="C1838" s="1">
        <v>380.03</v>
      </c>
      <c r="D1838" s="1">
        <v>602.26</v>
      </c>
      <c r="E1838" s="1">
        <v>982.29</v>
      </c>
    </row>
    <row r="1839" spans="1:5" hidden="1">
      <c r="A1839" s="1">
        <v>1937</v>
      </c>
      <c r="B1839" s="1">
        <v>59</v>
      </c>
      <c r="C1839" s="1">
        <v>378.02</v>
      </c>
      <c r="D1839" s="1">
        <v>586.26</v>
      </c>
      <c r="E1839" s="1">
        <v>964.28</v>
      </c>
    </row>
    <row r="1840" spans="1:5" hidden="1">
      <c r="A1840" s="1">
        <v>1937</v>
      </c>
      <c r="B1840" s="1">
        <v>60</v>
      </c>
      <c r="C1840" s="1">
        <v>402.03</v>
      </c>
      <c r="D1840" s="1">
        <v>642.28</v>
      </c>
      <c r="E1840" s="1">
        <v>1044.31</v>
      </c>
    </row>
    <row r="1841" spans="1:5" hidden="1">
      <c r="A1841" s="1">
        <v>1937</v>
      </c>
      <c r="B1841" s="1">
        <v>61</v>
      </c>
      <c r="C1841" s="1">
        <v>343.02</v>
      </c>
      <c r="D1841" s="1">
        <v>529.23</v>
      </c>
      <c r="E1841" s="1">
        <v>872.25</v>
      </c>
    </row>
    <row r="1842" spans="1:5" hidden="1">
      <c r="A1842" s="1">
        <v>1937</v>
      </c>
      <c r="B1842" s="1">
        <v>62</v>
      </c>
      <c r="C1842" s="1">
        <v>452.03</v>
      </c>
      <c r="D1842" s="1">
        <v>647.29</v>
      </c>
      <c r="E1842" s="1">
        <v>1099.32</v>
      </c>
    </row>
    <row r="1843" spans="1:5" hidden="1">
      <c r="A1843" s="1">
        <v>1937</v>
      </c>
      <c r="B1843" s="1">
        <v>63</v>
      </c>
      <c r="C1843" s="1">
        <v>432.03</v>
      </c>
      <c r="D1843" s="1">
        <v>701.31</v>
      </c>
      <c r="E1843" s="1">
        <v>1133.3399999999999</v>
      </c>
    </row>
    <row r="1844" spans="1:5" hidden="1">
      <c r="A1844" s="1">
        <v>1937</v>
      </c>
      <c r="B1844" s="1">
        <v>64</v>
      </c>
      <c r="C1844" s="1">
        <v>518.04</v>
      </c>
      <c r="D1844" s="1">
        <v>696.31</v>
      </c>
      <c r="E1844" s="1">
        <v>1214.3499999999999</v>
      </c>
    </row>
    <row r="1845" spans="1:5" hidden="1">
      <c r="A1845" s="1">
        <v>1937</v>
      </c>
      <c r="B1845" s="1">
        <v>65</v>
      </c>
      <c r="C1845" s="1">
        <v>521.03</v>
      </c>
      <c r="D1845" s="1">
        <v>752.33</v>
      </c>
      <c r="E1845" s="1">
        <v>1273.3599999999999</v>
      </c>
    </row>
    <row r="1846" spans="1:5" hidden="1">
      <c r="A1846" s="1">
        <v>1937</v>
      </c>
      <c r="B1846" s="1">
        <v>66</v>
      </c>
      <c r="C1846" s="1">
        <v>491.04</v>
      </c>
      <c r="D1846" s="1">
        <v>764.34</v>
      </c>
      <c r="E1846" s="1">
        <v>1255.3800000000001</v>
      </c>
    </row>
    <row r="1847" spans="1:5" hidden="1">
      <c r="A1847" s="1">
        <v>1937</v>
      </c>
      <c r="B1847" s="1">
        <v>67</v>
      </c>
      <c r="C1847" s="1">
        <v>596.04</v>
      </c>
      <c r="D1847" s="1">
        <v>812.36</v>
      </c>
      <c r="E1847" s="1">
        <v>1408.4</v>
      </c>
    </row>
    <row r="1848" spans="1:5" hidden="1">
      <c r="A1848" s="1">
        <v>1937</v>
      </c>
      <c r="B1848" s="1">
        <v>68</v>
      </c>
      <c r="C1848" s="1">
        <v>581.04</v>
      </c>
      <c r="D1848" s="1">
        <v>787.35</v>
      </c>
      <c r="E1848" s="1">
        <v>1368.39</v>
      </c>
    </row>
    <row r="1849" spans="1:5" hidden="1">
      <c r="A1849" s="1">
        <v>1937</v>
      </c>
      <c r="B1849" s="1">
        <v>69</v>
      </c>
      <c r="C1849" s="1">
        <v>579.04</v>
      </c>
      <c r="D1849" s="1">
        <v>771.34</v>
      </c>
      <c r="E1849" s="1">
        <v>1350.38</v>
      </c>
    </row>
    <row r="1850" spans="1:5" hidden="1">
      <c r="A1850" s="1">
        <v>1937</v>
      </c>
      <c r="B1850" s="1">
        <v>70</v>
      </c>
      <c r="C1850" s="1">
        <v>632.04</v>
      </c>
      <c r="D1850" s="1">
        <v>861.38</v>
      </c>
      <c r="E1850" s="1">
        <v>1493.42</v>
      </c>
    </row>
    <row r="1851" spans="1:5" hidden="1">
      <c r="A1851" s="1">
        <v>1937</v>
      </c>
      <c r="B1851" s="1">
        <v>71</v>
      </c>
      <c r="C1851" s="1">
        <v>591.04</v>
      </c>
      <c r="D1851" s="1">
        <v>762.34</v>
      </c>
      <c r="E1851" s="1">
        <v>1353.38</v>
      </c>
    </row>
    <row r="1852" spans="1:5" hidden="1">
      <c r="A1852" s="1">
        <v>1937</v>
      </c>
      <c r="B1852" s="1">
        <v>72</v>
      </c>
      <c r="C1852" s="1">
        <v>673.05</v>
      </c>
      <c r="D1852" s="1">
        <v>917.41</v>
      </c>
      <c r="E1852" s="1">
        <v>1590.46</v>
      </c>
    </row>
    <row r="1853" spans="1:5" hidden="1">
      <c r="A1853" s="1">
        <v>1937</v>
      </c>
      <c r="B1853" s="1">
        <v>73</v>
      </c>
      <c r="C1853" s="1">
        <v>746.06</v>
      </c>
      <c r="D1853" s="1">
        <v>899.4</v>
      </c>
      <c r="E1853" s="1">
        <v>1645.46</v>
      </c>
    </row>
    <row r="1854" spans="1:5" hidden="1">
      <c r="A1854" s="1">
        <v>1937</v>
      </c>
      <c r="B1854" s="1">
        <v>74</v>
      </c>
      <c r="C1854" s="1">
        <v>730.05</v>
      </c>
      <c r="D1854" s="1">
        <v>952.42</v>
      </c>
      <c r="E1854" s="1">
        <v>1682.47</v>
      </c>
    </row>
    <row r="1855" spans="1:5" hidden="1">
      <c r="A1855" s="1">
        <v>1937</v>
      </c>
      <c r="B1855" s="1">
        <v>75</v>
      </c>
      <c r="C1855" s="1">
        <v>736.05</v>
      </c>
      <c r="D1855" s="1">
        <v>941.42</v>
      </c>
      <c r="E1855" s="1">
        <v>1677.47</v>
      </c>
    </row>
    <row r="1856" spans="1:5" hidden="1">
      <c r="A1856" s="1">
        <v>1937</v>
      </c>
      <c r="B1856" s="1">
        <v>76</v>
      </c>
      <c r="C1856" s="1">
        <v>781.06</v>
      </c>
      <c r="D1856" s="1">
        <v>932.41</v>
      </c>
      <c r="E1856" s="1">
        <v>1713.47</v>
      </c>
    </row>
    <row r="1857" spans="1:5" hidden="1">
      <c r="A1857" s="1">
        <v>1937</v>
      </c>
      <c r="B1857" s="1">
        <v>77</v>
      </c>
      <c r="C1857" s="1">
        <v>751.06</v>
      </c>
      <c r="D1857" s="1">
        <v>870.39</v>
      </c>
      <c r="E1857" s="1">
        <v>1621.45</v>
      </c>
    </row>
    <row r="1858" spans="1:5" hidden="1">
      <c r="A1858" s="1">
        <v>1937</v>
      </c>
      <c r="B1858" s="1">
        <v>78</v>
      </c>
      <c r="C1858" s="1">
        <v>651.04999999999995</v>
      </c>
      <c r="D1858" s="1">
        <v>832.37</v>
      </c>
      <c r="E1858" s="1">
        <v>1483.42</v>
      </c>
    </row>
    <row r="1859" spans="1:5" hidden="1">
      <c r="A1859" s="1">
        <v>1937</v>
      </c>
      <c r="B1859" s="1">
        <v>79</v>
      </c>
      <c r="C1859" s="1">
        <v>703.05</v>
      </c>
      <c r="D1859" s="1">
        <v>730.33</v>
      </c>
      <c r="E1859" s="1">
        <v>1433.38</v>
      </c>
    </row>
    <row r="1860" spans="1:5" hidden="1">
      <c r="A1860" s="1">
        <v>1937</v>
      </c>
      <c r="B1860" s="1">
        <v>80</v>
      </c>
      <c r="C1860" s="1">
        <v>626.04</v>
      </c>
      <c r="D1860" s="1">
        <v>728.32</v>
      </c>
      <c r="E1860" s="1">
        <v>1354.36</v>
      </c>
    </row>
    <row r="1861" spans="1:5" hidden="1">
      <c r="A1861" s="1">
        <v>1937</v>
      </c>
      <c r="B1861" s="1">
        <v>81</v>
      </c>
      <c r="C1861" s="1">
        <v>524.04</v>
      </c>
      <c r="D1861" s="1">
        <v>526.23</v>
      </c>
      <c r="E1861" s="1">
        <v>1050.27</v>
      </c>
    </row>
    <row r="1862" spans="1:5" hidden="1">
      <c r="A1862" s="1">
        <v>1937</v>
      </c>
      <c r="B1862" s="1">
        <v>82</v>
      </c>
      <c r="C1862" s="1">
        <v>485.04</v>
      </c>
      <c r="D1862" s="1">
        <v>579.26</v>
      </c>
      <c r="E1862" s="1">
        <v>1064.3</v>
      </c>
    </row>
    <row r="1863" spans="1:5" hidden="1">
      <c r="A1863" s="1">
        <v>1937</v>
      </c>
      <c r="B1863" s="1">
        <v>83</v>
      </c>
      <c r="C1863" s="1">
        <v>496.03</v>
      </c>
      <c r="D1863" s="1">
        <v>520.23</v>
      </c>
      <c r="E1863" s="1">
        <v>1016.26</v>
      </c>
    </row>
    <row r="1864" spans="1:5" hidden="1">
      <c r="A1864" s="1">
        <v>1937</v>
      </c>
      <c r="B1864" s="1">
        <v>84</v>
      </c>
      <c r="C1864" s="1">
        <v>418.03</v>
      </c>
      <c r="D1864" s="1">
        <v>422.19</v>
      </c>
      <c r="E1864" s="1">
        <v>840.22</v>
      </c>
    </row>
    <row r="1865" spans="1:5" hidden="1">
      <c r="A1865" s="1">
        <v>1937</v>
      </c>
      <c r="B1865" s="1">
        <v>85</v>
      </c>
      <c r="C1865" s="1">
        <v>357.03</v>
      </c>
      <c r="D1865" s="1">
        <v>379.17</v>
      </c>
      <c r="E1865" s="1">
        <v>736.2</v>
      </c>
    </row>
    <row r="1866" spans="1:5" hidden="1">
      <c r="A1866" s="1">
        <v>1937</v>
      </c>
      <c r="B1866" s="1">
        <v>86</v>
      </c>
      <c r="C1866" s="1">
        <v>332.03</v>
      </c>
      <c r="D1866" s="1">
        <v>313.14</v>
      </c>
      <c r="E1866" s="1">
        <v>645.16999999999996</v>
      </c>
    </row>
    <row r="1867" spans="1:5" hidden="1">
      <c r="A1867" s="1">
        <v>1937</v>
      </c>
      <c r="B1867" s="1">
        <v>87</v>
      </c>
      <c r="C1867" s="1">
        <v>303.02</v>
      </c>
      <c r="D1867" s="1">
        <v>258.11</v>
      </c>
      <c r="E1867" s="1">
        <v>561.13</v>
      </c>
    </row>
    <row r="1868" spans="1:5" hidden="1">
      <c r="A1868" s="1">
        <v>1937</v>
      </c>
      <c r="B1868" s="1">
        <v>88</v>
      </c>
      <c r="C1868" s="1">
        <v>229.02</v>
      </c>
      <c r="D1868" s="1">
        <v>208.09</v>
      </c>
      <c r="E1868" s="1">
        <v>437.11</v>
      </c>
    </row>
    <row r="1869" spans="1:5" hidden="1">
      <c r="A1869" s="1">
        <v>1937</v>
      </c>
      <c r="B1869" s="1">
        <v>89</v>
      </c>
      <c r="C1869" s="1">
        <v>185.01</v>
      </c>
      <c r="D1869" s="1">
        <v>140.06</v>
      </c>
      <c r="E1869" s="1">
        <v>325.07</v>
      </c>
    </row>
    <row r="1870" spans="1:5" hidden="1">
      <c r="A1870" s="1">
        <v>1937</v>
      </c>
      <c r="B1870" s="1">
        <v>90</v>
      </c>
      <c r="C1870" s="1">
        <v>158.01</v>
      </c>
      <c r="D1870" s="1">
        <v>110.05</v>
      </c>
      <c r="E1870" s="1">
        <v>268.06</v>
      </c>
    </row>
    <row r="1871" spans="1:5" hidden="1">
      <c r="A1871" s="1">
        <v>1937</v>
      </c>
      <c r="B1871" s="1">
        <v>91</v>
      </c>
      <c r="C1871" s="1">
        <v>116.01</v>
      </c>
      <c r="D1871" s="1">
        <v>86.04</v>
      </c>
      <c r="E1871" s="1">
        <v>202.05</v>
      </c>
    </row>
    <row r="1872" spans="1:5" hidden="1">
      <c r="A1872" s="1">
        <v>1937</v>
      </c>
      <c r="B1872" s="1">
        <v>92</v>
      </c>
      <c r="C1872" s="1">
        <v>115.01</v>
      </c>
      <c r="D1872" s="1">
        <v>59.03</v>
      </c>
      <c r="E1872" s="1">
        <v>174.04</v>
      </c>
    </row>
    <row r="1873" spans="1:5" hidden="1">
      <c r="A1873" s="1">
        <v>1937</v>
      </c>
      <c r="B1873" s="1">
        <v>93</v>
      </c>
      <c r="C1873" s="1">
        <v>90.01</v>
      </c>
      <c r="D1873" s="1">
        <v>58.02</v>
      </c>
      <c r="E1873" s="1">
        <v>148.03</v>
      </c>
    </row>
    <row r="1874" spans="1:5" hidden="1">
      <c r="A1874" s="1">
        <v>1937</v>
      </c>
      <c r="B1874" s="1">
        <v>94</v>
      </c>
      <c r="C1874" s="1">
        <v>55</v>
      </c>
      <c r="D1874" s="1">
        <v>51.02</v>
      </c>
      <c r="E1874" s="1">
        <v>106.02</v>
      </c>
    </row>
    <row r="1875" spans="1:5" hidden="1">
      <c r="A1875" s="1">
        <v>1937</v>
      </c>
      <c r="B1875" s="1">
        <v>95</v>
      </c>
      <c r="C1875" s="1">
        <v>53.01</v>
      </c>
      <c r="D1875" s="1">
        <v>37.01</v>
      </c>
      <c r="E1875" s="1">
        <v>90.02</v>
      </c>
    </row>
    <row r="1876" spans="1:5" hidden="1">
      <c r="A1876" s="1">
        <v>1937</v>
      </c>
      <c r="B1876" s="1">
        <v>96</v>
      </c>
      <c r="C1876" s="1">
        <v>36</v>
      </c>
      <c r="D1876" s="1">
        <v>21.01</v>
      </c>
      <c r="E1876" s="1">
        <v>57.01</v>
      </c>
    </row>
    <row r="1877" spans="1:5" hidden="1">
      <c r="A1877" s="1">
        <v>1937</v>
      </c>
      <c r="B1877" s="1">
        <v>97</v>
      </c>
      <c r="C1877" s="1">
        <v>18</v>
      </c>
      <c r="D1877" s="1">
        <v>17.010000000000002</v>
      </c>
      <c r="E1877" s="1">
        <v>35.01</v>
      </c>
    </row>
    <row r="1878" spans="1:5" hidden="1">
      <c r="A1878" s="1">
        <v>1937</v>
      </c>
      <c r="B1878" s="1">
        <v>98</v>
      </c>
      <c r="C1878" s="1">
        <v>13</v>
      </c>
      <c r="D1878" s="1">
        <v>13</v>
      </c>
      <c r="E1878" s="1">
        <v>26</v>
      </c>
    </row>
    <row r="1879" spans="1:5" hidden="1">
      <c r="A1879" s="1">
        <v>1937</v>
      </c>
      <c r="B1879" s="1">
        <v>99</v>
      </c>
      <c r="C1879" s="1">
        <v>5</v>
      </c>
      <c r="D1879" s="1">
        <v>2</v>
      </c>
      <c r="E1879" s="1">
        <v>7</v>
      </c>
    </row>
    <row r="1880" spans="1:5" hidden="1">
      <c r="A1880" s="1">
        <v>1937</v>
      </c>
      <c r="B1880" s="1">
        <v>100</v>
      </c>
      <c r="C1880" s="1">
        <v>4</v>
      </c>
      <c r="D1880" s="1">
        <v>4</v>
      </c>
      <c r="E1880" s="1">
        <v>8</v>
      </c>
    </row>
    <row r="1881" spans="1:5" hidden="1">
      <c r="A1881" s="1">
        <v>1937</v>
      </c>
      <c r="B1881" s="1">
        <v>101</v>
      </c>
      <c r="C1881" s="1">
        <v>4</v>
      </c>
      <c r="D1881" s="1">
        <v>2</v>
      </c>
      <c r="E1881" s="1">
        <v>6</v>
      </c>
    </row>
    <row r="1882" spans="1:5" hidden="1">
      <c r="A1882" s="1">
        <v>1937</v>
      </c>
      <c r="B1882" s="1">
        <v>102</v>
      </c>
      <c r="C1882" s="1">
        <v>4</v>
      </c>
      <c r="D1882" s="1">
        <v>0</v>
      </c>
      <c r="E1882" s="1">
        <v>4</v>
      </c>
    </row>
    <row r="1883" spans="1:5" hidden="1">
      <c r="A1883" s="1">
        <v>1937</v>
      </c>
      <c r="B1883" s="1">
        <v>103</v>
      </c>
      <c r="C1883" s="1">
        <v>1</v>
      </c>
      <c r="D1883" s="1">
        <v>2</v>
      </c>
      <c r="E1883" s="1">
        <v>3</v>
      </c>
    </row>
    <row r="1884" spans="1:5" hidden="1">
      <c r="A1884" s="1">
        <v>1937</v>
      </c>
      <c r="B1884" s="1">
        <v>104</v>
      </c>
      <c r="C1884" s="1">
        <v>1</v>
      </c>
      <c r="D1884" s="1">
        <v>1</v>
      </c>
      <c r="E1884" s="1">
        <v>2</v>
      </c>
    </row>
    <row r="1885" spans="1:5" hidden="1">
      <c r="A1885" s="1">
        <v>1937</v>
      </c>
      <c r="B1885" s="1">
        <v>105</v>
      </c>
      <c r="C1885" s="1">
        <v>1</v>
      </c>
      <c r="D1885" s="1">
        <v>0</v>
      </c>
      <c r="E1885" s="1">
        <v>1</v>
      </c>
    </row>
    <row r="1886" spans="1:5" hidden="1">
      <c r="A1886" s="1">
        <v>1937</v>
      </c>
      <c r="B1886" s="1">
        <v>106</v>
      </c>
      <c r="C1886" s="1">
        <v>0</v>
      </c>
      <c r="D1886" s="1">
        <v>0</v>
      </c>
      <c r="E1886" s="1">
        <v>0</v>
      </c>
    </row>
    <row r="1887" spans="1:5" hidden="1">
      <c r="A1887" s="1">
        <v>1937</v>
      </c>
      <c r="B1887" s="1">
        <v>107</v>
      </c>
      <c r="C1887" s="1">
        <v>0</v>
      </c>
      <c r="D1887" s="1">
        <v>0</v>
      </c>
      <c r="E1887" s="1">
        <v>0</v>
      </c>
    </row>
    <row r="1888" spans="1:5" hidden="1">
      <c r="A1888" s="1">
        <v>1937</v>
      </c>
      <c r="B1888" s="1">
        <v>108</v>
      </c>
      <c r="C1888" s="1">
        <v>0</v>
      </c>
      <c r="D1888" s="1">
        <v>0</v>
      </c>
      <c r="E1888" s="1">
        <v>0</v>
      </c>
    </row>
    <row r="1889" spans="1:5" hidden="1">
      <c r="A1889" s="1">
        <v>1937</v>
      </c>
      <c r="B1889" s="1">
        <v>109</v>
      </c>
      <c r="C1889" s="1">
        <v>0</v>
      </c>
      <c r="D1889" s="1">
        <v>0</v>
      </c>
      <c r="E1889" s="1">
        <v>0</v>
      </c>
    </row>
    <row r="1890" spans="1:5" hidden="1">
      <c r="A1890" s="1">
        <v>1937</v>
      </c>
      <c r="B1890" s="1" t="s">
        <v>121</v>
      </c>
      <c r="C1890" s="1">
        <v>0</v>
      </c>
      <c r="D1890" s="1">
        <v>0</v>
      </c>
      <c r="E1890" s="1">
        <v>0</v>
      </c>
    </row>
    <row r="1891" spans="1:5" hidden="1">
      <c r="A1891" s="1">
        <v>1938</v>
      </c>
      <c r="B1891" s="1">
        <v>0</v>
      </c>
      <c r="C1891" s="1">
        <v>1923</v>
      </c>
      <c r="D1891" s="1">
        <v>2685.38</v>
      </c>
      <c r="E1891" s="1">
        <v>4608.38</v>
      </c>
    </row>
    <row r="1892" spans="1:5" hidden="1">
      <c r="A1892" s="1">
        <v>1938</v>
      </c>
      <c r="B1892" s="1">
        <v>1</v>
      </c>
      <c r="C1892" s="1">
        <v>309</v>
      </c>
      <c r="D1892" s="1">
        <v>342.17</v>
      </c>
      <c r="E1892" s="1">
        <v>651.16999999999996</v>
      </c>
    </row>
    <row r="1893" spans="1:5" hidden="1">
      <c r="A1893" s="1">
        <v>1938</v>
      </c>
      <c r="B1893" s="1">
        <v>2</v>
      </c>
      <c r="C1893" s="1">
        <v>163</v>
      </c>
      <c r="D1893" s="1">
        <v>209.11</v>
      </c>
      <c r="E1893" s="1">
        <v>372.11</v>
      </c>
    </row>
    <row r="1894" spans="1:5" hidden="1">
      <c r="A1894" s="1">
        <v>1938</v>
      </c>
      <c r="B1894" s="1">
        <v>3</v>
      </c>
      <c r="C1894" s="1">
        <v>103</v>
      </c>
      <c r="D1894" s="1">
        <v>147.07</v>
      </c>
      <c r="E1894" s="1">
        <v>250.07</v>
      </c>
    </row>
    <row r="1895" spans="1:5" hidden="1">
      <c r="A1895" s="1">
        <v>1938</v>
      </c>
      <c r="B1895" s="1">
        <v>4</v>
      </c>
      <c r="C1895" s="1">
        <v>89</v>
      </c>
      <c r="D1895" s="1">
        <v>114.05</v>
      </c>
      <c r="E1895" s="1">
        <v>203.05</v>
      </c>
    </row>
    <row r="1896" spans="1:5" hidden="1">
      <c r="A1896" s="1">
        <v>1938</v>
      </c>
      <c r="B1896" s="1">
        <v>5</v>
      </c>
      <c r="C1896" s="1">
        <v>79</v>
      </c>
      <c r="D1896" s="1">
        <v>99.05</v>
      </c>
      <c r="E1896" s="1">
        <v>178.05</v>
      </c>
    </row>
    <row r="1897" spans="1:5" hidden="1">
      <c r="A1897" s="1">
        <v>1938</v>
      </c>
      <c r="B1897" s="1">
        <v>6</v>
      </c>
      <c r="C1897" s="1">
        <v>82</v>
      </c>
      <c r="D1897" s="1">
        <v>81.040000000000006</v>
      </c>
      <c r="E1897" s="1">
        <v>163.04</v>
      </c>
    </row>
    <row r="1898" spans="1:5" hidden="1">
      <c r="A1898" s="1">
        <v>1938</v>
      </c>
      <c r="B1898" s="1">
        <v>7</v>
      </c>
      <c r="C1898" s="1">
        <v>52</v>
      </c>
      <c r="D1898" s="1">
        <v>93.04</v>
      </c>
      <c r="E1898" s="1">
        <v>145.04</v>
      </c>
    </row>
    <row r="1899" spans="1:5" hidden="1">
      <c r="A1899" s="1">
        <v>1938</v>
      </c>
      <c r="B1899" s="1">
        <v>8</v>
      </c>
      <c r="C1899" s="1">
        <v>52</v>
      </c>
      <c r="D1899" s="1">
        <v>68.040000000000006</v>
      </c>
      <c r="E1899" s="1">
        <v>120.04</v>
      </c>
    </row>
    <row r="1900" spans="1:5" hidden="1">
      <c r="A1900" s="1">
        <v>1938</v>
      </c>
      <c r="B1900" s="1">
        <v>9</v>
      </c>
      <c r="C1900" s="1">
        <v>44</v>
      </c>
      <c r="D1900" s="1">
        <v>62.03</v>
      </c>
      <c r="E1900" s="1">
        <v>106.03</v>
      </c>
    </row>
    <row r="1901" spans="1:5" hidden="1">
      <c r="A1901" s="1">
        <v>1938</v>
      </c>
      <c r="B1901" s="1">
        <v>10</v>
      </c>
      <c r="C1901" s="1">
        <v>53</v>
      </c>
      <c r="D1901" s="1">
        <v>74.03</v>
      </c>
      <c r="E1901" s="1">
        <v>127.03</v>
      </c>
    </row>
    <row r="1902" spans="1:5" hidden="1">
      <c r="A1902" s="1">
        <v>1938</v>
      </c>
      <c r="B1902" s="1">
        <v>11</v>
      </c>
      <c r="C1902" s="1">
        <v>41</v>
      </c>
      <c r="D1902" s="1">
        <v>63.03</v>
      </c>
      <c r="E1902" s="1">
        <v>104.03</v>
      </c>
    </row>
    <row r="1903" spans="1:5" hidden="1">
      <c r="A1903" s="1">
        <v>1938</v>
      </c>
      <c r="B1903" s="1">
        <v>12</v>
      </c>
      <c r="C1903" s="1">
        <v>52</v>
      </c>
      <c r="D1903" s="1">
        <v>66.03</v>
      </c>
      <c r="E1903" s="1">
        <v>118.03</v>
      </c>
    </row>
    <row r="1904" spans="1:5" hidden="1">
      <c r="A1904" s="1">
        <v>1938</v>
      </c>
      <c r="B1904" s="1">
        <v>13</v>
      </c>
      <c r="C1904" s="1">
        <v>59</v>
      </c>
      <c r="D1904" s="1">
        <v>90.04</v>
      </c>
      <c r="E1904" s="1">
        <v>149.04</v>
      </c>
    </row>
    <row r="1905" spans="1:5" hidden="1">
      <c r="A1905" s="1">
        <v>1938</v>
      </c>
      <c r="B1905" s="1">
        <v>14</v>
      </c>
      <c r="C1905" s="1">
        <v>55</v>
      </c>
      <c r="D1905" s="1">
        <v>104.06</v>
      </c>
      <c r="E1905" s="1">
        <v>159.06</v>
      </c>
    </row>
    <row r="1906" spans="1:5" hidden="1">
      <c r="A1906" s="1">
        <v>1938</v>
      </c>
      <c r="B1906" s="1">
        <v>15</v>
      </c>
      <c r="C1906" s="1">
        <v>63</v>
      </c>
      <c r="D1906" s="1">
        <v>97.05</v>
      </c>
      <c r="E1906" s="1">
        <v>160.05000000000001</v>
      </c>
    </row>
    <row r="1907" spans="1:5" hidden="1">
      <c r="A1907" s="1">
        <v>1938</v>
      </c>
      <c r="B1907" s="1">
        <v>16</v>
      </c>
      <c r="C1907" s="1">
        <v>75</v>
      </c>
      <c r="D1907" s="1">
        <v>96.05</v>
      </c>
      <c r="E1907" s="1">
        <v>171.05</v>
      </c>
    </row>
    <row r="1908" spans="1:5" hidden="1">
      <c r="A1908" s="1">
        <v>1938</v>
      </c>
      <c r="B1908" s="1">
        <v>17</v>
      </c>
      <c r="C1908" s="1">
        <v>71</v>
      </c>
      <c r="D1908" s="1">
        <v>119.06</v>
      </c>
      <c r="E1908" s="1">
        <v>190.06</v>
      </c>
    </row>
    <row r="1909" spans="1:5" hidden="1">
      <c r="A1909" s="1">
        <v>1938</v>
      </c>
      <c r="B1909" s="1">
        <v>18</v>
      </c>
      <c r="C1909" s="1">
        <v>87</v>
      </c>
      <c r="D1909" s="1">
        <v>127.07</v>
      </c>
      <c r="E1909" s="1">
        <v>214.07</v>
      </c>
    </row>
    <row r="1910" spans="1:5" hidden="1">
      <c r="A1910" s="1">
        <v>1938</v>
      </c>
      <c r="B1910" s="1">
        <v>19</v>
      </c>
      <c r="C1910" s="1">
        <v>101</v>
      </c>
      <c r="D1910" s="1">
        <v>122.06</v>
      </c>
      <c r="E1910" s="1">
        <v>223.06</v>
      </c>
    </row>
    <row r="1911" spans="1:5" hidden="1">
      <c r="A1911" s="1">
        <v>1938</v>
      </c>
      <c r="B1911" s="1">
        <v>20</v>
      </c>
      <c r="C1911" s="1">
        <v>100</v>
      </c>
      <c r="D1911" s="1">
        <v>145.08000000000001</v>
      </c>
      <c r="E1911" s="1">
        <v>245.08</v>
      </c>
    </row>
    <row r="1912" spans="1:5" hidden="1">
      <c r="A1912" s="1">
        <v>1938</v>
      </c>
      <c r="B1912" s="1">
        <v>21</v>
      </c>
      <c r="C1912" s="1">
        <v>110</v>
      </c>
      <c r="D1912" s="1">
        <v>158.09</v>
      </c>
      <c r="E1912" s="1">
        <v>268.08999999999997</v>
      </c>
    </row>
    <row r="1913" spans="1:5" hidden="1">
      <c r="A1913" s="1">
        <v>1938</v>
      </c>
      <c r="B1913" s="1">
        <v>22</v>
      </c>
      <c r="C1913" s="1">
        <v>108</v>
      </c>
      <c r="D1913" s="1">
        <v>150.08000000000001</v>
      </c>
      <c r="E1913" s="1">
        <v>258.08</v>
      </c>
    </row>
    <row r="1914" spans="1:5" hidden="1">
      <c r="A1914" s="1">
        <v>1938</v>
      </c>
      <c r="B1914" s="1">
        <v>23</v>
      </c>
      <c r="C1914" s="1">
        <v>134</v>
      </c>
      <c r="D1914" s="1">
        <v>166.09</v>
      </c>
      <c r="E1914" s="1">
        <v>300.08999999999997</v>
      </c>
    </row>
    <row r="1915" spans="1:5" hidden="1">
      <c r="A1915" s="1">
        <v>1938</v>
      </c>
      <c r="B1915" s="1">
        <v>24</v>
      </c>
      <c r="C1915" s="1">
        <v>128</v>
      </c>
      <c r="D1915" s="1">
        <v>172.09</v>
      </c>
      <c r="E1915" s="1">
        <v>300.08999999999997</v>
      </c>
    </row>
    <row r="1916" spans="1:5" hidden="1">
      <c r="A1916" s="1">
        <v>1938</v>
      </c>
      <c r="B1916" s="1">
        <v>25</v>
      </c>
      <c r="C1916" s="1">
        <v>116</v>
      </c>
      <c r="D1916" s="1">
        <v>140.08000000000001</v>
      </c>
      <c r="E1916" s="1">
        <v>256.08</v>
      </c>
    </row>
    <row r="1917" spans="1:5" hidden="1">
      <c r="A1917" s="1">
        <v>1938</v>
      </c>
      <c r="B1917" s="1">
        <v>26</v>
      </c>
      <c r="C1917" s="1">
        <v>143</v>
      </c>
      <c r="D1917" s="1">
        <v>144.07</v>
      </c>
      <c r="E1917" s="1">
        <v>287.07</v>
      </c>
    </row>
    <row r="1918" spans="1:5" hidden="1">
      <c r="A1918" s="1">
        <v>1938</v>
      </c>
      <c r="B1918" s="1">
        <v>27</v>
      </c>
      <c r="C1918" s="1">
        <v>139</v>
      </c>
      <c r="D1918" s="1">
        <v>159.08000000000001</v>
      </c>
      <c r="E1918" s="1">
        <v>298.08</v>
      </c>
    </row>
    <row r="1919" spans="1:5" hidden="1">
      <c r="A1919" s="1">
        <v>1938</v>
      </c>
      <c r="B1919" s="1">
        <v>28</v>
      </c>
      <c r="C1919" s="1">
        <v>145</v>
      </c>
      <c r="D1919" s="1">
        <v>150.07</v>
      </c>
      <c r="E1919" s="1">
        <v>295.07</v>
      </c>
    </row>
    <row r="1920" spans="1:5" hidden="1">
      <c r="A1920" s="1">
        <v>1938</v>
      </c>
      <c r="B1920" s="1">
        <v>29</v>
      </c>
      <c r="C1920" s="1">
        <v>142</v>
      </c>
      <c r="D1920" s="1">
        <v>141.08000000000001</v>
      </c>
      <c r="E1920" s="1">
        <v>283.08</v>
      </c>
    </row>
    <row r="1921" spans="1:5" hidden="1">
      <c r="A1921" s="1">
        <v>1938</v>
      </c>
      <c r="B1921" s="1">
        <v>30</v>
      </c>
      <c r="C1921" s="1">
        <v>151</v>
      </c>
      <c r="D1921" s="1">
        <v>130.06</v>
      </c>
      <c r="E1921" s="1">
        <v>281.06</v>
      </c>
    </row>
    <row r="1922" spans="1:5" hidden="1">
      <c r="A1922" s="1">
        <v>1938</v>
      </c>
      <c r="B1922" s="1">
        <v>31</v>
      </c>
      <c r="C1922" s="1">
        <v>118</v>
      </c>
      <c r="D1922" s="1">
        <v>131.07</v>
      </c>
      <c r="E1922" s="1">
        <v>249.07</v>
      </c>
    </row>
    <row r="1923" spans="1:5" hidden="1">
      <c r="A1923" s="1">
        <v>1938</v>
      </c>
      <c r="B1923" s="1">
        <v>32</v>
      </c>
      <c r="C1923" s="1">
        <v>139</v>
      </c>
      <c r="D1923" s="1">
        <v>145.08000000000001</v>
      </c>
      <c r="E1923" s="1">
        <v>284.08</v>
      </c>
    </row>
    <row r="1924" spans="1:5" hidden="1">
      <c r="A1924" s="1">
        <v>1938</v>
      </c>
      <c r="B1924" s="1">
        <v>33</v>
      </c>
      <c r="C1924" s="1">
        <v>162</v>
      </c>
      <c r="D1924" s="1">
        <v>141.07</v>
      </c>
      <c r="E1924" s="1">
        <v>303.07</v>
      </c>
    </row>
    <row r="1925" spans="1:5" hidden="1">
      <c r="A1925" s="1">
        <v>1938</v>
      </c>
      <c r="B1925" s="1">
        <v>34</v>
      </c>
      <c r="C1925" s="1">
        <v>131</v>
      </c>
      <c r="D1925" s="1">
        <v>148.07</v>
      </c>
      <c r="E1925" s="1">
        <v>279.07</v>
      </c>
    </row>
    <row r="1926" spans="1:5" hidden="1">
      <c r="A1926" s="1">
        <v>1938</v>
      </c>
      <c r="B1926" s="1">
        <v>35</v>
      </c>
      <c r="C1926" s="1">
        <v>155</v>
      </c>
      <c r="D1926" s="1">
        <v>171.08</v>
      </c>
      <c r="E1926" s="1">
        <v>326.08</v>
      </c>
    </row>
    <row r="1927" spans="1:5" hidden="1">
      <c r="A1927" s="1">
        <v>1938</v>
      </c>
      <c r="B1927" s="1">
        <v>36</v>
      </c>
      <c r="C1927" s="1">
        <v>139</v>
      </c>
      <c r="D1927" s="1">
        <v>149.08000000000001</v>
      </c>
      <c r="E1927" s="1">
        <v>288.08</v>
      </c>
    </row>
    <row r="1928" spans="1:5" hidden="1">
      <c r="A1928" s="1">
        <v>1938</v>
      </c>
      <c r="B1928" s="1">
        <v>37</v>
      </c>
      <c r="C1928" s="1">
        <v>173</v>
      </c>
      <c r="D1928" s="1">
        <v>179.09</v>
      </c>
      <c r="E1928" s="1">
        <v>352.09</v>
      </c>
    </row>
    <row r="1929" spans="1:5" hidden="1">
      <c r="A1929" s="1">
        <v>1938</v>
      </c>
      <c r="B1929" s="1">
        <v>38</v>
      </c>
      <c r="C1929" s="1">
        <v>198</v>
      </c>
      <c r="D1929" s="1">
        <v>229.12</v>
      </c>
      <c r="E1929" s="1">
        <v>427.12</v>
      </c>
    </row>
    <row r="1930" spans="1:5" hidden="1">
      <c r="A1930" s="1">
        <v>1938</v>
      </c>
      <c r="B1930" s="1">
        <v>39</v>
      </c>
      <c r="C1930" s="1">
        <v>146</v>
      </c>
      <c r="D1930" s="1">
        <v>205.11</v>
      </c>
      <c r="E1930" s="1">
        <v>351.11</v>
      </c>
    </row>
    <row r="1931" spans="1:5" hidden="1">
      <c r="A1931" s="1">
        <v>1938</v>
      </c>
      <c r="B1931" s="1">
        <v>40</v>
      </c>
      <c r="C1931" s="1">
        <v>186</v>
      </c>
      <c r="D1931" s="1">
        <v>201.1</v>
      </c>
      <c r="E1931" s="1">
        <v>387.1</v>
      </c>
    </row>
    <row r="1932" spans="1:5" hidden="1">
      <c r="A1932" s="1">
        <v>1938</v>
      </c>
      <c r="B1932" s="1">
        <v>41</v>
      </c>
      <c r="C1932" s="1">
        <v>152</v>
      </c>
      <c r="D1932" s="1">
        <v>190.1</v>
      </c>
      <c r="E1932" s="1">
        <v>342.1</v>
      </c>
    </row>
    <row r="1933" spans="1:5" hidden="1">
      <c r="A1933" s="1">
        <v>1938</v>
      </c>
      <c r="B1933" s="1">
        <v>42</v>
      </c>
      <c r="C1933" s="1">
        <v>185</v>
      </c>
      <c r="D1933" s="1">
        <v>267.14</v>
      </c>
      <c r="E1933" s="1">
        <v>452.14</v>
      </c>
    </row>
    <row r="1934" spans="1:5" hidden="1">
      <c r="A1934" s="1">
        <v>1938</v>
      </c>
      <c r="B1934" s="1">
        <v>43</v>
      </c>
      <c r="C1934" s="1">
        <v>196</v>
      </c>
      <c r="D1934" s="1">
        <v>245.13</v>
      </c>
      <c r="E1934" s="1">
        <v>441.13</v>
      </c>
    </row>
    <row r="1935" spans="1:5" hidden="1">
      <c r="A1935" s="1">
        <v>1938</v>
      </c>
      <c r="B1935" s="1">
        <v>44</v>
      </c>
      <c r="C1935" s="1">
        <v>199</v>
      </c>
      <c r="D1935" s="1">
        <v>249.12</v>
      </c>
      <c r="E1935" s="1">
        <v>448.12</v>
      </c>
    </row>
    <row r="1936" spans="1:5" hidden="1">
      <c r="A1936" s="1">
        <v>1938</v>
      </c>
      <c r="B1936" s="1">
        <v>45</v>
      </c>
      <c r="C1936" s="1">
        <v>240</v>
      </c>
      <c r="D1936" s="1">
        <v>303.14999999999998</v>
      </c>
      <c r="E1936" s="1">
        <v>543.15</v>
      </c>
    </row>
    <row r="1937" spans="1:5" hidden="1">
      <c r="A1937" s="1">
        <v>1938</v>
      </c>
      <c r="B1937" s="1">
        <v>46</v>
      </c>
      <c r="C1937" s="1">
        <v>258</v>
      </c>
      <c r="D1937" s="1">
        <v>284.14</v>
      </c>
      <c r="E1937" s="1">
        <v>542.14</v>
      </c>
    </row>
    <row r="1938" spans="1:5" hidden="1">
      <c r="A1938" s="1">
        <v>1938</v>
      </c>
      <c r="B1938" s="1">
        <v>47</v>
      </c>
      <c r="C1938" s="1">
        <v>269</v>
      </c>
      <c r="D1938" s="1">
        <v>371.19</v>
      </c>
      <c r="E1938" s="1">
        <v>640.19000000000005</v>
      </c>
    </row>
    <row r="1939" spans="1:5" hidden="1">
      <c r="A1939" s="1">
        <v>1938</v>
      </c>
      <c r="B1939" s="1">
        <v>48</v>
      </c>
      <c r="C1939" s="1">
        <v>267</v>
      </c>
      <c r="D1939" s="1">
        <v>355.19</v>
      </c>
      <c r="E1939" s="1">
        <v>622.19000000000005</v>
      </c>
    </row>
    <row r="1940" spans="1:5" hidden="1">
      <c r="A1940" s="1">
        <v>1938</v>
      </c>
      <c r="B1940" s="1">
        <v>49</v>
      </c>
      <c r="C1940" s="1">
        <v>272</v>
      </c>
      <c r="D1940" s="1">
        <v>422.21</v>
      </c>
      <c r="E1940" s="1">
        <v>694.21</v>
      </c>
    </row>
    <row r="1941" spans="1:5" hidden="1">
      <c r="A1941" s="1">
        <v>1938</v>
      </c>
      <c r="B1941" s="1">
        <v>50</v>
      </c>
      <c r="C1941" s="1">
        <v>305</v>
      </c>
      <c r="D1941" s="1">
        <v>442.23</v>
      </c>
      <c r="E1941" s="1">
        <v>747.23</v>
      </c>
    </row>
    <row r="1942" spans="1:5" hidden="1">
      <c r="A1942" s="1">
        <v>1938</v>
      </c>
      <c r="B1942" s="1">
        <v>51</v>
      </c>
      <c r="C1942" s="1">
        <v>274</v>
      </c>
      <c r="D1942" s="1">
        <v>377.19</v>
      </c>
      <c r="E1942" s="1">
        <v>651.19000000000005</v>
      </c>
    </row>
    <row r="1943" spans="1:5" hidden="1">
      <c r="A1943" s="1">
        <v>1938</v>
      </c>
      <c r="B1943" s="1">
        <v>52</v>
      </c>
      <c r="C1943" s="1">
        <v>344</v>
      </c>
      <c r="D1943" s="1">
        <v>496.26</v>
      </c>
      <c r="E1943" s="1">
        <v>840.26</v>
      </c>
    </row>
    <row r="1944" spans="1:5" hidden="1">
      <c r="A1944" s="1">
        <v>1938</v>
      </c>
      <c r="B1944" s="1">
        <v>53</v>
      </c>
      <c r="C1944" s="1">
        <v>299</v>
      </c>
      <c r="D1944" s="1">
        <v>477.24</v>
      </c>
      <c r="E1944" s="1">
        <v>776.24</v>
      </c>
    </row>
    <row r="1945" spans="1:5" hidden="1">
      <c r="A1945" s="1">
        <v>1938</v>
      </c>
      <c r="B1945" s="1">
        <v>54</v>
      </c>
      <c r="C1945" s="1">
        <v>334</v>
      </c>
      <c r="D1945" s="1">
        <v>507.26</v>
      </c>
      <c r="E1945" s="1">
        <v>841.26</v>
      </c>
    </row>
    <row r="1946" spans="1:5" hidden="1">
      <c r="A1946" s="1">
        <v>1938</v>
      </c>
      <c r="B1946" s="1">
        <v>55</v>
      </c>
      <c r="C1946" s="1">
        <v>291</v>
      </c>
      <c r="D1946" s="1">
        <v>473.24</v>
      </c>
      <c r="E1946" s="1">
        <v>764.24</v>
      </c>
    </row>
    <row r="1947" spans="1:5" hidden="1">
      <c r="A1947" s="1">
        <v>1938</v>
      </c>
      <c r="B1947" s="1">
        <v>56</v>
      </c>
      <c r="C1947" s="1">
        <v>358</v>
      </c>
      <c r="D1947" s="1">
        <v>545.28</v>
      </c>
      <c r="E1947" s="1">
        <v>903.28</v>
      </c>
    </row>
    <row r="1948" spans="1:5" hidden="1">
      <c r="A1948" s="1">
        <v>1938</v>
      </c>
      <c r="B1948" s="1">
        <v>57</v>
      </c>
      <c r="C1948" s="1">
        <v>357</v>
      </c>
      <c r="D1948" s="1">
        <v>571.29</v>
      </c>
      <c r="E1948" s="1">
        <v>928.29</v>
      </c>
    </row>
    <row r="1949" spans="1:5" hidden="1">
      <c r="A1949" s="1">
        <v>1938</v>
      </c>
      <c r="B1949" s="1">
        <v>58</v>
      </c>
      <c r="C1949" s="1">
        <v>408</v>
      </c>
      <c r="D1949" s="1">
        <v>632.33000000000004</v>
      </c>
      <c r="E1949" s="1">
        <v>1040.33</v>
      </c>
    </row>
    <row r="1950" spans="1:5" hidden="1">
      <c r="A1950" s="1">
        <v>1938</v>
      </c>
      <c r="B1950" s="1">
        <v>59</v>
      </c>
      <c r="C1950" s="1">
        <v>381</v>
      </c>
      <c r="D1950" s="1">
        <v>576.29999999999995</v>
      </c>
      <c r="E1950" s="1">
        <v>957.3</v>
      </c>
    </row>
    <row r="1951" spans="1:5" hidden="1">
      <c r="A1951" s="1">
        <v>1938</v>
      </c>
      <c r="B1951" s="1">
        <v>60</v>
      </c>
      <c r="C1951" s="1">
        <v>390</v>
      </c>
      <c r="D1951" s="1">
        <v>607.30999999999995</v>
      </c>
      <c r="E1951" s="1">
        <v>997.31</v>
      </c>
    </row>
    <row r="1952" spans="1:5" hidden="1">
      <c r="A1952" s="1">
        <v>1938</v>
      </c>
      <c r="B1952" s="1">
        <v>61</v>
      </c>
      <c r="C1952" s="1">
        <v>361</v>
      </c>
      <c r="D1952" s="1">
        <v>545.28</v>
      </c>
      <c r="E1952" s="1">
        <v>906.28</v>
      </c>
    </row>
    <row r="1953" spans="1:5" hidden="1">
      <c r="A1953" s="1">
        <v>1938</v>
      </c>
      <c r="B1953" s="1">
        <v>62</v>
      </c>
      <c r="C1953" s="1">
        <v>449</v>
      </c>
      <c r="D1953" s="1">
        <v>655.33000000000004</v>
      </c>
      <c r="E1953" s="1">
        <v>1104.33</v>
      </c>
    </row>
    <row r="1954" spans="1:5" hidden="1">
      <c r="A1954" s="1">
        <v>1938</v>
      </c>
      <c r="B1954" s="1">
        <v>63</v>
      </c>
      <c r="C1954" s="1">
        <v>470</v>
      </c>
      <c r="D1954" s="1">
        <v>704.36</v>
      </c>
      <c r="E1954" s="1">
        <v>1174.3599999999999</v>
      </c>
    </row>
    <row r="1955" spans="1:5" hidden="1">
      <c r="A1955" s="1">
        <v>1938</v>
      </c>
      <c r="B1955" s="1">
        <v>64</v>
      </c>
      <c r="C1955" s="1">
        <v>470</v>
      </c>
      <c r="D1955" s="1">
        <v>722.37</v>
      </c>
      <c r="E1955" s="1">
        <v>1192.3699999999999</v>
      </c>
    </row>
    <row r="1956" spans="1:5" hidden="1">
      <c r="A1956" s="1">
        <v>1938</v>
      </c>
      <c r="B1956" s="1">
        <v>65</v>
      </c>
      <c r="C1956" s="1">
        <v>529</v>
      </c>
      <c r="D1956" s="1">
        <v>832.43</v>
      </c>
      <c r="E1956" s="1">
        <v>1361.43</v>
      </c>
    </row>
    <row r="1957" spans="1:5" hidden="1">
      <c r="A1957" s="1">
        <v>1938</v>
      </c>
      <c r="B1957" s="1">
        <v>66</v>
      </c>
      <c r="C1957" s="1">
        <v>529</v>
      </c>
      <c r="D1957" s="1">
        <v>720.37</v>
      </c>
      <c r="E1957" s="1">
        <v>1249.3699999999999</v>
      </c>
    </row>
    <row r="1958" spans="1:5" hidden="1">
      <c r="A1958" s="1">
        <v>1938</v>
      </c>
      <c r="B1958" s="1">
        <v>67</v>
      </c>
      <c r="C1958" s="1">
        <v>566</v>
      </c>
      <c r="D1958" s="1">
        <v>769.39</v>
      </c>
      <c r="E1958" s="1">
        <v>1335.39</v>
      </c>
    </row>
    <row r="1959" spans="1:5" hidden="1">
      <c r="A1959" s="1">
        <v>1938</v>
      </c>
      <c r="B1959" s="1">
        <v>68</v>
      </c>
      <c r="C1959" s="1">
        <v>636</v>
      </c>
      <c r="D1959" s="1">
        <v>855.44</v>
      </c>
      <c r="E1959" s="1">
        <v>1491.44</v>
      </c>
    </row>
    <row r="1960" spans="1:5" hidden="1">
      <c r="A1960" s="1">
        <v>1938</v>
      </c>
      <c r="B1960" s="1">
        <v>69</v>
      </c>
      <c r="C1960" s="1">
        <v>599</v>
      </c>
      <c r="D1960" s="1">
        <v>787.4</v>
      </c>
      <c r="E1960" s="1">
        <v>1386.4</v>
      </c>
    </row>
    <row r="1961" spans="1:5" hidden="1">
      <c r="A1961" s="1">
        <v>1938</v>
      </c>
      <c r="B1961" s="1">
        <v>70</v>
      </c>
      <c r="C1961" s="1">
        <v>640</v>
      </c>
      <c r="D1961" s="1">
        <v>922.48</v>
      </c>
      <c r="E1961" s="1">
        <v>1562.48</v>
      </c>
    </row>
    <row r="1962" spans="1:5" hidden="1">
      <c r="A1962" s="1">
        <v>1938</v>
      </c>
      <c r="B1962" s="1">
        <v>71</v>
      </c>
      <c r="C1962" s="1">
        <v>597</v>
      </c>
      <c r="D1962" s="1">
        <v>749.39</v>
      </c>
      <c r="E1962" s="1">
        <v>1346.39</v>
      </c>
    </row>
    <row r="1963" spans="1:5" hidden="1">
      <c r="A1963" s="1">
        <v>1938</v>
      </c>
      <c r="B1963" s="1">
        <v>72</v>
      </c>
      <c r="C1963" s="1">
        <v>740</v>
      </c>
      <c r="D1963" s="1">
        <v>946.49</v>
      </c>
      <c r="E1963" s="1">
        <v>1686.49</v>
      </c>
    </row>
    <row r="1964" spans="1:5" hidden="1">
      <c r="A1964" s="1">
        <v>1938</v>
      </c>
      <c r="B1964" s="1">
        <v>73</v>
      </c>
      <c r="C1964" s="1">
        <v>810</v>
      </c>
      <c r="D1964" s="1">
        <v>959.49</v>
      </c>
      <c r="E1964" s="1">
        <v>1769.49</v>
      </c>
    </row>
    <row r="1965" spans="1:5" hidden="1">
      <c r="A1965" s="1">
        <v>1938</v>
      </c>
      <c r="B1965" s="1">
        <v>74</v>
      </c>
      <c r="C1965" s="1">
        <v>801</v>
      </c>
      <c r="D1965" s="1">
        <v>956.49</v>
      </c>
      <c r="E1965" s="1">
        <v>1757.49</v>
      </c>
    </row>
    <row r="1966" spans="1:5" hidden="1">
      <c r="A1966" s="1">
        <v>1938</v>
      </c>
      <c r="B1966" s="1">
        <v>75</v>
      </c>
      <c r="C1966" s="1">
        <v>808</v>
      </c>
      <c r="D1966" s="1">
        <v>971.5</v>
      </c>
      <c r="E1966" s="1">
        <v>1779.5</v>
      </c>
    </row>
    <row r="1967" spans="1:5" hidden="1">
      <c r="A1967" s="1">
        <v>1938</v>
      </c>
      <c r="B1967" s="1">
        <v>76</v>
      </c>
      <c r="C1967" s="1">
        <v>763</v>
      </c>
      <c r="D1967" s="1">
        <v>936.48</v>
      </c>
      <c r="E1967" s="1">
        <v>1699.48</v>
      </c>
    </row>
    <row r="1968" spans="1:5" hidden="1">
      <c r="A1968" s="1">
        <v>1938</v>
      </c>
      <c r="B1968" s="1">
        <v>77</v>
      </c>
      <c r="C1968" s="1">
        <v>730</v>
      </c>
      <c r="D1968" s="1">
        <v>894.46</v>
      </c>
      <c r="E1968" s="1">
        <v>1624.46</v>
      </c>
    </row>
    <row r="1969" spans="1:5" hidden="1">
      <c r="A1969" s="1">
        <v>1938</v>
      </c>
      <c r="B1969" s="1">
        <v>78</v>
      </c>
      <c r="C1969" s="1">
        <v>783</v>
      </c>
      <c r="D1969" s="1">
        <v>886.46</v>
      </c>
      <c r="E1969" s="1">
        <v>1669.46</v>
      </c>
    </row>
    <row r="1970" spans="1:5" hidden="1">
      <c r="A1970" s="1">
        <v>1938</v>
      </c>
      <c r="B1970" s="1">
        <v>79</v>
      </c>
      <c r="C1970" s="1">
        <v>706</v>
      </c>
      <c r="D1970" s="1">
        <v>758.39</v>
      </c>
      <c r="E1970" s="1">
        <v>1464.39</v>
      </c>
    </row>
    <row r="1971" spans="1:5" hidden="1">
      <c r="A1971" s="1">
        <v>1938</v>
      </c>
      <c r="B1971" s="1">
        <v>80</v>
      </c>
      <c r="C1971" s="1">
        <v>666</v>
      </c>
      <c r="D1971" s="1">
        <v>728.37</v>
      </c>
      <c r="E1971" s="1">
        <v>1394.37</v>
      </c>
    </row>
    <row r="1972" spans="1:5" hidden="1">
      <c r="A1972" s="1">
        <v>1938</v>
      </c>
      <c r="B1972" s="1">
        <v>81</v>
      </c>
      <c r="C1972" s="1">
        <v>583</v>
      </c>
      <c r="D1972" s="1">
        <v>592.29999999999995</v>
      </c>
      <c r="E1972" s="1">
        <v>1175.3</v>
      </c>
    </row>
    <row r="1973" spans="1:5" hidden="1">
      <c r="A1973" s="1">
        <v>1938</v>
      </c>
      <c r="B1973" s="1">
        <v>82</v>
      </c>
      <c r="C1973" s="1">
        <v>654</v>
      </c>
      <c r="D1973" s="1">
        <v>690.35</v>
      </c>
      <c r="E1973" s="1">
        <v>1344.35</v>
      </c>
    </row>
    <row r="1974" spans="1:5" hidden="1">
      <c r="A1974" s="1">
        <v>1938</v>
      </c>
      <c r="B1974" s="1">
        <v>83</v>
      </c>
      <c r="C1974" s="1">
        <v>516</v>
      </c>
      <c r="D1974" s="1">
        <v>585.29999999999995</v>
      </c>
      <c r="E1974" s="1">
        <v>1101.3</v>
      </c>
    </row>
    <row r="1975" spans="1:5" hidden="1">
      <c r="A1975" s="1">
        <v>1938</v>
      </c>
      <c r="B1975" s="1">
        <v>84</v>
      </c>
      <c r="C1975" s="1">
        <v>457</v>
      </c>
      <c r="D1975" s="1">
        <v>483.25</v>
      </c>
      <c r="E1975" s="1">
        <v>940.25</v>
      </c>
    </row>
    <row r="1976" spans="1:5" hidden="1">
      <c r="A1976" s="1">
        <v>1938</v>
      </c>
      <c r="B1976" s="1">
        <v>85</v>
      </c>
      <c r="C1976" s="1">
        <v>387</v>
      </c>
      <c r="D1976" s="1">
        <v>355.19</v>
      </c>
      <c r="E1976" s="1">
        <v>742.19</v>
      </c>
    </row>
    <row r="1977" spans="1:5" hidden="1">
      <c r="A1977" s="1">
        <v>1938</v>
      </c>
      <c r="B1977" s="1">
        <v>86</v>
      </c>
      <c r="C1977" s="1">
        <v>375</v>
      </c>
      <c r="D1977" s="1">
        <v>312.16000000000003</v>
      </c>
      <c r="E1977" s="1">
        <v>687.16</v>
      </c>
    </row>
    <row r="1978" spans="1:5" hidden="1">
      <c r="A1978" s="1">
        <v>1938</v>
      </c>
      <c r="B1978" s="1">
        <v>87</v>
      </c>
      <c r="C1978" s="1">
        <v>300</v>
      </c>
      <c r="D1978" s="1">
        <v>273.14</v>
      </c>
      <c r="E1978" s="1">
        <v>573.14</v>
      </c>
    </row>
    <row r="1979" spans="1:5" hidden="1">
      <c r="A1979" s="1">
        <v>1938</v>
      </c>
      <c r="B1979" s="1">
        <v>88</v>
      </c>
      <c r="C1979" s="1">
        <v>259</v>
      </c>
      <c r="D1979" s="1">
        <v>207.1</v>
      </c>
      <c r="E1979" s="1">
        <v>466.1</v>
      </c>
    </row>
    <row r="1980" spans="1:5" hidden="1">
      <c r="A1980" s="1">
        <v>1938</v>
      </c>
      <c r="B1980" s="1">
        <v>89</v>
      </c>
      <c r="C1980" s="1">
        <v>210</v>
      </c>
      <c r="D1980" s="1">
        <v>152.07</v>
      </c>
      <c r="E1980" s="1">
        <v>362.07</v>
      </c>
    </row>
    <row r="1981" spans="1:5" hidden="1">
      <c r="A1981" s="1">
        <v>1938</v>
      </c>
      <c r="B1981" s="1">
        <v>90</v>
      </c>
      <c r="C1981" s="1">
        <v>163</v>
      </c>
      <c r="D1981" s="1">
        <v>133.07</v>
      </c>
      <c r="E1981" s="1">
        <v>296.07</v>
      </c>
    </row>
    <row r="1982" spans="1:5" hidden="1">
      <c r="A1982" s="1">
        <v>1938</v>
      </c>
      <c r="B1982" s="1">
        <v>91</v>
      </c>
      <c r="C1982" s="1">
        <v>139</v>
      </c>
      <c r="D1982" s="1">
        <v>95.05</v>
      </c>
      <c r="E1982" s="1">
        <v>234.05</v>
      </c>
    </row>
    <row r="1983" spans="1:5" hidden="1">
      <c r="A1983" s="1">
        <v>1938</v>
      </c>
      <c r="B1983" s="1">
        <v>92</v>
      </c>
      <c r="C1983" s="1">
        <v>103</v>
      </c>
      <c r="D1983" s="1">
        <v>56.03</v>
      </c>
      <c r="E1983" s="1">
        <v>159.03</v>
      </c>
    </row>
    <row r="1984" spans="1:5" hidden="1">
      <c r="A1984" s="1">
        <v>1938</v>
      </c>
      <c r="B1984" s="1">
        <v>93</v>
      </c>
      <c r="C1984" s="1">
        <v>90</v>
      </c>
      <c r="D1984" s="1">
        <v>49.02</v>
      </c>
      <c r="E1984" s="1">
        <v>139.02000000000001</v>
      </c>
    </row>
    <row r="1985" spans="1:5" hidden="1">
      <c r="A1985" s="1">
        <v>1938</v>
      </c>
      <c r="B1985" s="1">
        <v>94</v>
      </c>
      <c r="C1985" s="1">
        <v>76</v>
      </c>
      <c r="D1985" s="1">
        <v>45.02</v>
      </c>
      <c r="E1985" s="1">
        <v>121.02</v>
      </c>
    </row>
    <row r="1986" spans="1:5" hidden="1">
      <c r="A1986" s="1">
        <v>1938</v>
      </c>
      <c r="B1986" s="1">
        <v>95</v>
      </c>
      <c r="C1986" s="1">
        <v>46</v>
      </c>
      <c r="D1986" s="1">
        <v>33.01</v>
      </c>
      <c r="E1986" s="1">
        <v>79.010000000000005</v>
      </c>
    </row>
    <row r="1987" spans="1:5" hidden="1">
      <c r="A1987" s="1">
        <v>1938</v>
      </c>
      <c r="B1987" s="1">
        <v>96</v>
      </c>
      <c r="C1987" s="1">
        <v>33</v>
      </c>
      <c r="D1987" s="1">
        <v>25.01</v>
      </c>
      <c r="E1987" s="1">
        <v>58.01</v>
      </c>
    </row>
    <row r="1988" spans="1:5" hidden="1">
      <c r="A1988" s="1">
        <v>1938</v>
      </c>
      <c r="B1988" s="1">
        <v>97</v>
      </c>
      <c r="C1988" s="1">
        <v>24</v>
      </c>
      <c r="D1988" s="1">
        <v>11</v>
      </c>
      <c r="E1988" s="1">
        <v>35</v>
      </c>
    </row>
    <row r="1989" spans="1:5" hidden="1">
      <c r="A1989" s="1">
        <v>1938</v>
      </c>
      <c r="B1989" s="1">
        <v>98</v>
      </c>
      <c r="C1989" s="1">
        <v>16</v>
      </c>
      <c r="D1989" s="1">
        <v>17</v>
      </c>
      <c r="E1989" s="1">
        <v>33</v>
      </c>
    </row>
    <row r="1990" spans="1:5" hidden="1">
      <c r="A1990" s="1">
        <v>1938</v>
      </c>
      <c r="B1990" s="1">
        <v>99</v>
      </c>
      <c r="C1990" s="1">
        <v>11</v>
      </c>
      <c r="D1990" s="1">
        <v>7</v>
      </c>
      <c r="E1990" s="1">
        <v>18</v>
      </c>
    </row>
    <row r="1991" spans="1:5" hidden="1">
      <c r="A1991" s="1">
        <v>1938</v>
      </c>
      <c r="B1991" s="1">
        <v>100</v>
      </c>
      <c r="C1991" s="1">
        <v>8</v>
      </c>
      <c r="D1991" s="1">
        <v>7</v>
      </c>
      <c r="E1991" s="1">
        <v>15</v>
      </c>
    </row>
    <row r="1992" spans="1:5" hidden="1">
      <c r="A1992" s="1">
        <v>1938</v>
      </c>
      <c r="B1992" s="1">
        <v>101</v>
      </c>
      <c r="C1992" s="1">
        <v>3</v>
      </c>
      <c r="D1992" s="1">
        <v>2.0099999999999998</v>
      </c>
      <c r="E1992" s="1">
        <v>5.01</v>
      </c>
    </row>
    <row r="1993" spans="1:5" hidden="1">
      <c r="A1993" s="1">
        <v>1938</v>
      </c>
      <c r="B1993" s="1">
        <v>102</v>
      </c>
      <c r="C1993" s="1">
        <v>0</v>
      </c>
      <c r="D1993" s="1">
        <v>0</v>
      </c>
      <c r="E1993" s="1">
        <v>0</v>
      </c>
    </row>
    <row r="1994" spans="1:5" hidden="1">
      <c r="A1994" s="1">
        <v>1938</v>
      </c>
      <c r="B1994" s="1">
        <v>103</v>
      </c>
      <c r="C1994" s="1">
        <v>1</v>
      </c>
      <c r="D1994" s="1">
        <v>0</v>
      </c>
      <c r="E1994" s="1">
        <v>1</v>
      </c>
    </row>
    <row r="1995" spans="1:5" hidden="1">
      <c r="A1995" s="1">
        <v>1938</v>
      </c>
      <c r="B1995" s="1">
        <v>104</v>
      </c>
      <c r="C1995" s="1">
        <v>1</v>
      </c>
      <c r="D1995" s="1">
        <v>3</v>
      </c>
      <c r="E1995" s="1">
        <v>4</v>
      </c>
    </row>
    <row r="1996" spans="1:5" hidden="1">
      <c r="A1996" s="1">
        <v>1938</v>
      </c>
      <c r="B1996" s="1">
        <v>105</v>
      </c>
      <c r="C1996" s="1">
        <v>2</v>
      </c>
      <c r="D1996" s="1">
        <v>1</v>
      </c>
      <c r="E1996" s="1">
        <v>3</v>
      </c>
    </row>
    <row r="1997" spans="1:5" hidden="1">
      <c r="A1997" s="1">
        <v>1938</v>
      </c>
      <c r="B1997" s="1">
        <v>106</v>
      </c>
      <c r="C1997" s="1">
        <v>0</v>
      </c>
      <c r="D1997" s="1">
        <v>0</v>
      </c>
      <c r="E1997" s="1">
        <v>0</v>
      </c>
    </row>
    <row r="1998" spans="1:5" hidden="1">
      <c r="A1998" s="1">
        <v>1938</v>
      </c>
      <c r="B1998" s="1">
        <v>107</v>
      </c>
      <c r="C1998" s="1">
        <v>0</v>
      </c>
      <c r="D1998" s="1">
        <v>0</v>
      </c>
      <c r="E1998" s="1">
        <v>0</v>
      </c>
    </row>
    <row r="1999" spans="1:5" hidden="1">
      <c r="A1999" s="1">
        <v>1938</v>
      </c>
      <c r="B1999" s="1">
        <v>108</v>
      </c>
      <c r="C1999" s="1">
        <v>0</v>
      </c>
      <c r="D1999" s="1">
        <v>0</v>
      </c>
      <c r="E1999" s="1">
        <v>0</v>
      </c>
    </row>
    <row r="2000" spans="1:5" hidden="1">
      <c r="A2000" s="1">
        <v>1938</v>
      </c>
      <c r="B2000" s="1">
        <v>109</v>
      </c>
      <c r="C2000" s="1">
        <v>0</v>
      </c>
      <c r="D2000" s="1">
        <v>0</v>
      </c>
      <c r="E2000" s="1">
        <v>0</v>
      </c>
    </row>
    <row r="2001" spans="1:5" hidden="1">
      <c r="A2001" s="1">
        <v>1938</v>
      </c>
      <c r="B2001" s="1" t="s">
        <v>121</v>
      </c>
      <c r="C2001" s="1">
        <v>0</v>
      </c>
      <c r="D2001" s="1">
        <v>0</v>
      </c>
      <c r="E2001" s="1">
        <v>0</v>
      </c>
    </row>
    <row r="2002" spans="1:5" hidden="1">
      <c r="A2002" s="1">
        <v>1939</v>
      </c>
      <c r="B2002" s="1">
        <v>0</v>
      </c>
      <c r="C2002" s="1">
        <v>1987.07</v>
      </c>
      <c r="D2002" s="1">
        <v>2712.19</v>
      </c>
      <c r="E2002" s="1">
        <v>4699.26</v>
      </c>
    </row>
    <row r="2003" spans="1:5" hidden="1">
      <c r="A2003" s="1">
        <v>1939</v>
      </c>
      <c r="B2003" s="1">
        <v>1</v>
      </c>
      <c r="C2003" s="1">
        <v>320.01</v>
      </c>
      <c r="D2003" s="1">
        <v>365.16</v>
      </c>
      <c r="E2003" s="1">
        <v>685.17</v>
      </c>
    </row>
    <row r="2004" spans="1:5" hidden="1">
      <c r="A2004" s="1">
        <v>1939</v>
      </c>
      <c r="B2004" s="1">
        <v>2</v>
      </c>
      <c r="C2004" s="1">
        <v>157</v>
      </c>
      <c r="D2004" s="1">
        <v>178.08</v>
      </c>
      <c r="E2004" s="1">
        <v>335.08</v>
      </c>
    </row>
    <row r="2005" spans="1:5" hidden="1">
      <c r="A2005" s="1">
        <v>1939</v>
      </c>
      <c r="B2005" s="1">
        <v>3</v>
      </c>
      <c r="C2005" s="1">
        <v>104</v>
      </c>
      <c r="D2005" s="1">
        <v>139.06</v>
      </c>
      <c r="E2005" s="1">
        <v>243.06</v>
      </c>
    </row>
    <row r="2006" spans="1:5" hidden="1">
      <c r="A2006" s="1">
        <v>1939</v>
      </c>
      <c r="B2006" s="1">
        <v>4</v>
      </c>
      <c r="C2006" s="1">
        <v>97.01</v>
      </c>
      <c r="D2006" s="1">
        <v>117.05</v>
      </c>
      <c r="E2006" s="1">
        <v>214.06</v>
      </c>
    </row>
    <row r="2007" spans="1:5" hidden="1">
      <c r="A2007" s="1">
        <v>1939</v>
      </c>
      <c r="B2007" s="1">
        <v>5</v>
      </c>
      <c r="C2007" s="1">
        <v>66</v>
      </c>
      <c r="D2007" s="1">
        <v>107.05</v>
      </c>
      <c r="E2007" s="1">
        <v>173.05</v>
      </c>
    </row>
    <row r="2008" spans="1:5" hidden="1">
      <c r="A2008" s="1">
        <v>1939</v>
      </c>
      <c r="B2008" s="1">
        <v>6</v>
      </c>
      <c r="C2008" s="1">
        <v>60</v>
      </c>
      <c r="D2008" s="1">
        <v>78.040000000000006</v>
      </c>
      <c r="E2008" s="1">
        <v>138.04</v>
      </c>
    </row>
    <row r="2009" spans="1:5" hidden="1">
      <c r="A2009" s="1">
        <v>1939</v>
      </c>
      <c r="B2009" s="1">
        <v>7</v>
      </c>
      <c r="C2009" s="1">
        <v>61</v>
      </c>
      <c r="D2009" s="1">
        <v>84.03</v>
      </c>
      <c r="E2009" s="1">
        <v>145.03</v>
      </c>
    </row>
    <row r="2010" spans="1:5" hidden="1">
      <c r="A2010" s="1">
        <v>1939</v>
      </c>
      <c r="B2010" s="1">
        <v>8</v>
      </c>
      <c r="C2010" s="1">
        <v>53</v>
      </c>
      <c r="D2010" s="1">
        <v>70.040000000000006</v>
      </c>
      <c r="E2010" s="1">
        <v>123.04</v>
      </c>
    </row>
    <row r="2011" spans="1:5" hidden="1">
      <c r="A2011" s="1">
        <v>1939</v>
      </c>
      <c r="B2011" s="1">
        <v>9</v>
      </c>
      <c r="C2011" s="1">
        <v>36.01</v>
      </c>
      <c r="D2011" s="1">
        <v>71.03</v>
      </c>
      <c r="E2011" s="1">
        <v>107.04</v>
      </c>
    </row>
    <row r="2012" spans="1:5" hidden="1">
      <c r="A2012" s="1">
        <v>1939</v>
      </c>
      <c r="B2012" s="1">
        <v>10</v>
      </c>
      <c r="C2012" s="1">
        <v>33</v>
      </c>
      <c r="D2012" s="1">
        <v>48.02</v>
      </c>
      <c r="E2012" s="1">
        <v>81.02</v>
      </c>
    </row>
    <row r="2013" spans="1:5" hidden="1">
      <c r="A2013" s="1">
        <v>1939</v>
      </c>
      <c r="B2013" s="1">
        <v>11</v>
      </c>
      <c r="C2013" s="1">
        <v>54</v>
      </c>
      <c r="D2013" s="1">
        <v>66.03</v>
      </c>
      <c r="E2013" s="1">
        <v>120.03</v>
      </c>
    </row>
    <row r="2014" spans="1:5" hidden="1">
      <c r="A2014" s="1">
        <v>1939</v>
      </c>
      <c r="B2014" s="1">
        <v>12</v>
      </c>
      <c r="C2014" s="1">
        <v>49</v>
      </c>
      <c r="D2014" s="1">
        <v>69.03</v>
      </c>
      <c r="E2014" s="1">
        <v>118.03</v>
      </c>
    </row>
    <row r="2015" spans="1:5" hidden="1">
      <c r="A2015" s="1">
        <v>1939</v>
      </c>
      <c r="B2015" s="1">
        <v>13</v>
      </c>
      <c r="C2015" s="1">
        <v>52</v>
      </c>
      <c r="D2015" s="1">
        <v>76.040000000000006</v>
      </c>
      <c r="E2015" s="1">
        <v>128.04</v>
      </c>
    </row>
    <row r="2016" spans="1:5" hidden="1">
      <c r="A2016" s="1">
        <v>1939</v>
      </c>
      <c r="B2016" s="1">
        <v>14</v>
      </c>
      <c r="C2016" s="1">
        <v>46</v>
      </c>
      <c r="D2016" s="1">
        <v>81.040000000000006</v>
      </c>
      <c r="E2016" s="1">
        <v>127.04</v>
      </c>
    </row>
    <row r="2017" spans="1:5" hidden="1">
      <c r="A2017" s="1">
        <v>1939</v>
      </c>
      <c r="B2017" s="1">
        <v>15</v>
      </c>
      <c r="C2017" s="1">
        <v>55</v>
      </c>
      <c r="D2017" s="1">
        <v>92.04</v>
      </c>
      <c r="E2017" s="1">
        <v>147.04</v>
      </c>
    </row>
    <row r="2018" spans="1:5" hidden="1">
      <c r="A2018" s="1">
        <v>1939</v>
      </c>
      <c r="B2018" s="1">
        <v>16</v>
      </c>
      <c r="C2018" s="1">
        <v>58</v>
      </c>
      <c r="D2018" s="1">
        <v>112.04</v>
      </c>
      <c r="E2018" s="1">
        <v>170.04</v>
      </c>
    </row>
    <row r="2019" spans="1:5" hidden="1">
      <c r="A2019" s="1">
        <v>1939</v>
      </c>
      <c r="B2019" s="1">
        <v>17</v>
      </c>
      <c r="C2019" s="1">
        <v>81</v>
      </c>
      <c r="D2019" s="1">
        <v>132.06</v>
      </c>
      <c r="E2019" s="1">
        <v>213.06</v>
      </c>
    </row>
    <row r="2020" spans="1:5" hidden="1">
      <c r="A2020" s="1">
        <v>1939</v>
      </c>
      <c r="B2020" s="1">
        <v>18</v>
      </c>
      <c r="C2020" s="1">
        <v>75</v>
      </c>
      <c r="D2020" s="1">
        <v>146.07</v>
      </c>
      <c r="E2020" s="1">
        <v>221.07</v>
      </c>
    </row>
    <row r="2021" spans="1:5" hidden="1">
      <c r="A2021" s="1">
        <v>1939</v>
      </c>
      <c r="B2021" s="1">
        <v>19</v>
      </c>
      <c r="C2021" s="1">
        <v>91</v>
      </c>
      <c r="D2021" s="1">
        <v>158.07</v>
      </c>
      <c r="E2021" s="1">
        <v>249.07</v>
      </c>
    </row>
    <row r="2022" spans="1:5" hidden="1">
      <c r="A2022" s="1">
        <v>1939</v>
      </c>
      <c r="B2022" s="1">
        <v>20</v>
      </c>
      <c r="C2022" s="1">
        <v>86</v>
      </c>
      <c r="D2022" s="1">
        <v>148.06</v>
      </c>
      <c r="E2022" s="1">
        <v>234.06</v>
      </c>
    </row>
    <row r="2023" spans="1:5" hidden="1">
      <c r="A2023" s="1">
        <v>1939</v>
      </c>
      <c r="B2023" s="1">
        <v>21</v>
      </c>
      <c r="C2023" s="1">
        <v>87</v>
      </c>
      <c r="D2023" s="1">
        <v>129.05000000000001</v>
      </c>
      <c r="E2023" s="1">
        <v>216.05</v>
      </c>
    </row>
    <row r="2024" spans="1:5" hidden="1">
      <c r="A2024" s="1">
        <v>1939</v>
      </c>
      <c r="B2024" s="1">
        <v>22</v>
      </c>
      <c r="C2024" s="1">
        <v>101</v>
      </c>
      <c r="D2024" s="1">
        <v>158.07</v>
      </c>
      <c r="E2024" s="1">
        <v>259.07</v>
      </c>
    </row>
    <row r="2025" spans="1:5" hidden="1">
      <c r="A2025" s="1">
        <v>1939</v>
      </c>
      <c r="B2025" s="1">
        <v>23</v>
      </c>
      <c r="C2025" s="1">
        <v>117.01</v>
      </c>
      <c r="D2025" s="1">
        <v>127.05</v>
      </c>
      <c r="E2025" s="1">
        <v>244.06</v>
      </c>
    </row>
    <row r="2026" spans="1:5" hidden="1">
      <c r="A2026" s="1">
        <v>1939</v>
      </c>
      <c r="B2026" s="1">
        <v>24</v>
      </c>
      <c r="C2026" s="1">
        <v>141</v>
      </c>
      <c r="D2026" s="1">
        <v>151.06</v>
      </c>
      <c r="E2026" s="1">
        <v>292.06</v>
      </c>
    </row>
    <row r="2027" spans="1:5" hidden="1">
      <c r="A2027" s="1">
        <v>1939</v>
      </c>
      <c r="B2027" s="1">
        <v>25</v>
      </c>
      <c r="C2027" s="1">
        <v>119</v>
      </c>
      <c r="D2027" s="1">
        <v>173.07</v>
      </c>
      <c r="E2027" s="1">
        <v>292.07</v>
      </c>
    </row>
    <row r="2028" spans="1:5" hidden="1">
      <c r="A2028" s="1">
        <v>1939</v>
      </c>
      <c r="B2028" s="1">
        <v>26</v>
      </c>
      <c r="C2028" s="1">
        <v>127</v>
      </c>
      <c r="D2028" s="1">
        <v>147.06</v>
      </c>
      <c r="E2028" s="1">
        <v>274.06</v>
      </c>
    </row>
    <row r="2029" spans="1:5" hidden="1">
      <c r="A2029" s="1">
        <v>1939</v>
      </c>
      <c r="B2029" s="1">
        <v>27</v>
      </c>
      <c r="C2029" s="1">
        <v>119</v>
      </c>
      <c r="D2029" s="1">
        <v>136.06</v>
      </c>
      <c r="E2029" s="1">
        <v>255.06</v>
      </c>
    </row>
    <row r="2030" spans="1:5" hidden="1">
      <c r="A2030" s="1">
        <v>1939</v>
      </c>
      <c r="B2030" s="1">
        <v>28</v>
      </c>
      <c r="C2030" s="1">
        <v>134</v>
      </c>
      <c r="D2030" s="1">
        <v>155.07</v>
      </c>
      <c r="E2030" s="1">
        <v>289.07</v>
      </c>
    </row>
    <row r="2031" spans="1:5" hidden="1">
      <c r="A2031" s="1">
        <v>1939</v>
      </c>
      <c r="B2031" s="1">
        <v>29</v>
      </c>
      <c r="C2031" s="1">
        <v>138</v>
      </c>
      <c r="D2031" s="1">
        <v>148.07</v>
      </c>
      <c r="E2031" s="1">
        <v>286.07</v>
      </c>
    </row>
    <row r="2032" spans="1:5" hidden="1">
      <c r="A2032" s="1">
        <v>1939</v>
      </c>
      <c r="B2032" s="1">
        <v>30</v>
      </c>
      <c r="C2032" s="1">
        <v>130</v>
      </c>
      <c r="D2032" s="1">
        <v>127.05</v>
      </c>
      <c r="E2032" s="1">
        <v>257.05</v>
      </c>
    </row>
    <row r="2033" spans="1:5" hidden="1">
      <c r="A2033" s="1">
        <v>1939</v>
      </c>
      <c r="B2033" s="1">
        <v>31</v>
      </c>
      <c r="C2033" s="1">
        <v>108.01</v>
      </c>
      <c r="D2033" s="1">
        <v>128.06</v>
      </c>
      <c r="E2033" s="1">
        <v>236.07</v>
      </c>
    </row>
    <row r="2034" spans="1:5" hidden="1">
      <c r="A2034" s="1">
        <v>1939</v>
      </c>
      <c r="B2034" s="1">
        <v>32</v>
      </c>
      <c r="C2034" s="1">
        <v>138.01</v>
      </c>
      <c r="D2034" s="1">
        <v>140.06</v>
      </c>
      <c r="E2034" s="1">
        <v>278.07</v>
      </c>
    </row>
    <row r="2035" spans="1:5" hidden="1">
      <c r="A2035" s="1">
        <v>1939</v>
      </c>
      <c r="B2035" s="1">
        <v>33</v>
      </c>
      <c r="C2035" s="1">
        <v>128</v>
      </c>
      <c r="D2035" s="1">
        <v>163.07</v>
      </c>
      <c r="E2035" s="1">
        <v>291.07</v>
      </c>
    </row>
    <row r="2036" spans="1:5" hidden="1">
      <c r="A2036" s="1">
        <v>1939</v>
      </c>
      <c r="B2036" s="1">
        <v>34</v>
      </c>
      <c r="C2036" s="1">
        <v>135</v>
      </c>
      <c r="D2036" s="1">
        <v>152.07</v>
      </c>
      <c r="E2036" s="1">
        <v>287.07</v>
      </c>
    </row>
    <row r="2037" spans="1:5" hidden="1">
      <c r="A2037" s="1">
        <v>1939</v>
      </c>
      <c r="B2037" s="1">
        <v>35</v>
      </c>
      <c r="C2037" s="1">
        <v>141</v>
      </c>
      <c r="D2037" s="1">
        <v>163.07</v>
      </c>
      <c r="E2037" s="1">
        <v>304.07</v>
      </c>
    </row>
    <row r="2038" spans="1:5" hidden="1">
      <c r="A2038" s="1">
        <v>1939</v>
      </c>
      <c r="B2038" s="1">
        <v>36</v>
      </c>
      <c r="C2038" s="1">
        <v>133.01</v>
      </c>
      <c r="D2038" s="1">
        <v>169.07</v>
      </c>
      <c r="E2038" s="1">
        <v>302.08</v>
      </c>
    </row>
    <row r="2039" spans="1:5" hidden="1">
      <c r="A2039" s="1">
        <v>1939</v>
      </c>
      <c r="B2039" s="1">
        <v>37</v>
      </c>
      <c r="C2039" s="1">
        <v>168</v>
      </c>
      <c r="D2039" s="1">
        <v>150.07</v>
      </c>
      <c r="E2039" s="1">
        <v>318.07</v>
      </c>
    </row>
    <row r="2040" spans="1:5" hidden="1">
      <c r="A2040" s="1">
        <v>1939</v>
      </c>
      <c r="B2040" s="1">
        <v>38</v>
      </c>
      <c r="C2040" s="1">
        <v>162</v>
      </c>
      <c r="D2040" s="1">
        <v>207.09</v>
      </c>
      <c r="E2040" s="1">
        <v>369.09</v>
      </c>
    </row>
    <row r="2041" spans="1:5" hidden="1">
      <c r="A2041" s="1">
        <v>1939</v>
      </c>
      <c r="B2041" s="1">
        <v>39</v>
      </c>
      <c r="C2041" s="1">
        <v>204.01</v>
      </c>
      <c r="D2041" s="1">
        <v>240.1</v>
      </c>
      <c r="E2041" s="1">
        <v>444.11</v>
      </c>
    </row>
    <row r="2042" spans="1:5" hidden="1">
      <c r="A2042" s="1">
        <v>1939</v>
      </c>
      <c r="B2042" s="1">
        <v>40</v>
      </c>
      <c r="C2042" s="1">
        <v>162</v>
      </c>
      <c r="D2042" s="1">
        <v>214.1</v>
      </c>
      <c r="E2042" s="1">
        <v>376.1</v>
      </c>
    </row>
    <row r="2043" spans="1:5" hidden="1">
      <c r="A2043" s="1">
        <v>1939</v>
      </c>
      <c r="B2043" s="1">
        <v>41</v>
      </c>
      <c r="C2043" s="1">
        <v>137.01</v>
      </c>
      <c r="D2043" s="1">
        <v>200.09</v>
      </c>
      <c r="E2043" s="1">
        <v>337.1</v>
      </c>
    </row>
    <row r="2044" spans="1:5" hidden="1">
      <c r="A2044" s="1">
        <v>1939</v>
      </c>
      <c r="B2044" s="1">
        <v>42</v>
      </c>
      <c r="C2044" s="1">
        <v>187.01</v>
      </c>
      <c r="D2044" s="1">
        <v>234.1</v>
      </c>
      <c r="E2044" s="1">
        <v>421.11</v>
      </c>
    </row>
    <row r="2045" spans="1:5" hidden="1">
      <c r="A2045" s="1">
        <v>1939</v>
      </c>
      <c r="B2045" s="1">
        <v>43</v>
      </c>
      <c r="C2045" s="1">
        <v>196.01</v>
      </c>
      <c r="D2045" s="1">
        <v>205.09</v>
      </c>
      <c r="E2045" s="1">
        <v>401.1</v>
      </c>
    </row>
    <row r="2046" spans="1:5" hidden="1">
      <c r="A2046" s="1">
        <v>1939</v>
      </c>
      <c r="B2046" s="1">
        <v>44</v>
      </c>
      <c r="C2046" s="1">
        <v>206.01</v>
      </c>
      <c r="D2046" s="1">
        <v>276.12</v>
      </c>
      <c r="E2046" s="1">
        <v>482.13</v>
      </c>
    </row>
    <row r="2047" spans="1:5" hidden="1">
      <c r="A2047" s="1">
        <v>1939</v>
      </c>
      <c r="B2047" s="1">
        <v>45</v>
      </c>
      <c r="C2047" s="1">
        <v>242.01</v>
      </c>
      <c r="D2047" s="1">
        <v>316.14</v>
      </c>
      <c r="E2047" s="1">
        <v>558.15</v>
      </c>
    </row>
    <row r="2048" spans="1:5" hidden="1">
      <c r="A2048" s="1">
        <v>1939</v>
      </c>
      <c r="B2048" s="1">
        <v>46</v>
      </c>
      <c r="C2048" s="1">
        <v>246.01</v>
      </c>
      <c r="D2048" s="1">
        <v>331.15</v>
      </c>
      <c r="E2048" s="1">
        <v>577.16</v>
      </c>
    </row>
    <row r="2049" spans="1:5" hidden="1">
      <c r="A2049" s="1">
        <v>1939</v>
      </c>
      <c r="B2049" s="1">
        <v>47</v>
      </c>
      <c r="C2049" s="1">
        <v>242.01</v>
      </c>
      <c r="D2049" s="1">
        <v>330.14</v>
      </c>
      <c r="E2049" s="1">
        <v>572.15</v>
      </c>
    </row>
    <row r="2050" spans="1:5" hidden="1">
      <c r="A2050" s="1">
        <v>1939</v>
      </c>
      <c r="B2050" s="1">
        <v>48</v>
      </c>
      <c r="C2050" s="1">
        <v>275.01</v>
      </c>
      <c r="D2050" s="1">
        <v>350.16</v>
      </c>
      <c r="E2050" s="1">
        <v>625.16999999999996</v>
      </c>
    </row>
    <row r="2051" spans="1:5" hidden="1">
      <c r="A2051" s="1">
        <v>1939</v>
      </c>
      <c r="B2051" s="1">
        <v>49</v>
      </c>
      <c r="C2051" s="1">
        <v>288.01</v>
      </c>
      <c r="D2051" s="1">
        <v>402.18</v>
      </c>
      <c r="E2051" s="1">
        <v>690.19</v>
      </c>
    </row>
    <row r="2052" spans="1:5" hidden="1">
      <c r="A2052" s="1">
        <v>1939</v>
      </c>
      <c r="B2052" s="1">
        <v>50</v>
      </c>
      <c r="C2052" s="1">
        <v>310.01</v>
      </c>
      <c r="D2052" s="1">
        <v>435.19</v>
      </c>
      <c r="E2052" s="1">
        <v>745.2</v>
      </c>
    </row>
    <row r="2053" spans="1:5" hidden="1">
      <c r="A2053" s="1">
        <v>1939</v>
      </c>
      <c r="B2053" s="1">
        <v>51</v>
      </c>
      <c r="C2053" s="1">
        <v>276.01</v>
      </c>
      <c r="D2053" s="1">
        <v>450.2</v>
      </c>
      <c r="E2053" s="1">
        <v>726.21</v>
      </c>
    </row>
    <row r="2054" spans="1:5" hidden="1">
      <c r="A2054" s="1">
        <v>1939</v>
      </c>
      <c r="B2054" s="1">
        <v>52</v>
      </c>
      <c r="C2054" s="1">
        <v>322.01</v>
      </c>
      <c r="D2054" s="1">
        <v>517.22</v>
      </c>
      <c r="E2054" s="1">
        <v>839.23</v>
      </c>
    </row>
    <row r="2055" spans="1:5" hidden="1">
      <c r="A2055" s="1">
        <v>1939</v>
      </c>
      <c r="B2055" s="1">
        <v>53</v>
      </c>
      <c r="C2055" s="1">
        <v>302.01</v>
      </c>
      <c r="D2055" s="1">
        <v>508.23</v>
      </c>
      <c r="E2055" s="1">
        <v>810.24</v>
      </c>
    </row>
    <row r="2056" spans="1:5" hidden="1">
      <c r="A2056" s="1">
        <v>1939</v>
      </c>
      <c r="B2056" s="1">
        <v>54</v>
      </c>
      <c r="C2056" s="1">
        <v>363.01</v>
      </c>
      <c r="D2056" s="1">
        <v>525.23</v>
      </c>
      <c r="E2056" s="1">
        <v>888.24</v>
      </c>
    </row>
    <row r="2057" spans="1:5" hidden="1">
      <c r="A2057" s="1">
        <v>1939</v>
      </c>
      <c r="B2057" s="1">
        <v>55</v>
      </c>
      <c r="C2057" s="1">
        <v>302.01</v>
      </c>
      <c r="D2057" s="1">
        <v>492.22</v>
      </c>
      <c r="E2057" s="1">
        <v>794.23</v>
      </c>
    </row>
    <row r="2058" spans="1:5" hidden="1">
      <c r="A2058" s="1">
        <v>1939</v>
      </c>
      <c r="B2058" s="1">
        <v>56</v>
      </c>
      <c r="C2058" s="1">
        <v>329.01</v>
      </c>
      <c r="D2058" s="1">
        <v>578.25</v>
      </c>
      <c r="E2058" s="1">
        <v>907.26</v>
      </c>
    </row>
    <row r="2059" spans="1:5" hidden="1">
      <c r="A2059" s="1">
        <v>1939</v>
      </c>
      <c r="B2059" s="1">
        <v>57</v>
      </c>
      <c r="C2059" s="1">
        <v>351.01</v>
      </c>
      <c r="D2059" s="1">
        <v>562.25</v>
      </c>
      <c r="E2059" s="1">
        <v>913.26</v>
      </c>
    </row>
    <row r="2060" spans="1:5" hidden="1">
      <c r="A2060" s="1">
        <v>1939</v>
      </c>
      <c r="B2060" s="1">
        <v>58</v>
      </c>
      <c r="C2060" s="1">
        <v>415.02</v>
      </c>
      <c r="D2060" s="1">
        <v>672.3</v>
      </c>
      <c r="E2060" s="1">
        <v>1087.32</v>
      </c>
    </row>
    <row r="2061" spans="1:5" hidden="1">
      <c r="A2061" s="1">
        <v>1939</v>
      </c>
      <c r="B2061" s="1">
        <v>59</v>
      </c>
      <c r="C2061" s="1">
        <v>369.01</v>
      </c>
      <c r="D2061" s="1">
        <v>650.28</v>
      </c>
      <c r="E2061" s="1">
        <v>1019.29</v>
      </c>
    </row>
    <row r="2062" spans="1:5" hidden="1">
      <c r="A2062" s="1">
        <v>1939</v>
      </c>
      <c r="B2062" s="1">
        <v>60</v>
      </c>
      <c r="C2062" s="1">
        <v>428.01</v>
      </c>
      <c r="D2062" s="1">
        <v>671.29</v>
      </c>
      <c r="E2062" s="1">
        <v>1099.3</v>
      </c>
    </row>
    <row r="2063" spans="1:5" hidden="1">
      <c r="A2063" s="1">
        <v>1939</v>
      </c>
      <c r="B2063" s="1">
        <v>61</v>
      </c>
      <c r="C2063" s="1">
        <v>400.01</v>
      </c>
      <c r="D2063" s="1">
        <v>581.26</v>
      </c>
      <c r="E2063" s="1">
        <v>981.27</v>
      </c>
    </row>
    <row r="2064" spans="1:5" hidden="1">
      <c r="A2064" s="1">
        <v>1939</v>
      </c>
      <c r="B2064" s="1">
        <v>62</v>
      </c>
      <c r="C2064" s="1">
        <v>468.01</v>
      </c>
      <c r="D2064" s="1">
        <v>678.3</v>
      </c>
      <c r="E2064" s="1">
        <v>1146.31</v>
      </c>
    </row>
    <row r="2065" spans="1:5" hidden="1">
      <c r="A2065" s="1">
        <v>1939</v>
      </c>
      <c r="B2065" s="1">
        <v>63</v>
      </c>
      <c r="C2065" s="1">
        <v>492.02</v>
      </c>
      <c r="D2065" s="1">
        <v>712.31</v>
      </c>
      <c r="E2065" s="1">
        <v>1204.33</v>
      </c>
    </row>
    <row r="2066" spans="1:5" hidden="1">
      <c r="A2066" s="1">
        <v>1939</v>
      </c>
      <c r="B2066" s="1">
        <v>64</v>
      </c>
      <c r="C2066" s="1">
        <v>504.01</v>
      </c>
      <c r="D2066" s="1">
        <v>774.34</v>
      </c>
      <c r="E2066" s="1">
        <v>1278.3499999999999</v>
      </c>
    </row>
    <row r="2067" spans="1:5" hidden="1">
      <c r="A2067" s="1">
        <v>1939</v>
      </c>
      <c r="B2067" s="1">
        <v>65</v>
      </c>
      <c r="C2067" s="1">
        <v>576.02</v>
      </c>
      <c r="D2067" s="1">
        <v>794.35</v>
      </c>
      <c r="E2067" s="1">
        <v>1370.37</v>
      </c>
    </row>
    <row r="2068" spans="1:5" hidden="1">
      <c r="A2068" s="1">
        <v>1939</v>
      </c>
      <c r="B2068" s="1">
        <v>66</v>
      </c>
      <c r="C2068" s="1">
        <v>506.02</v>
      </c>
      <c r="D2068" s="1">
        <v>703.31</v>
      </c>
      <c r="E2068" s="1">
        <v>1209.33</v>
      </c>
    </row>
    <row r="2069" spans="1:5" hidden="1">
      <c r="A2069" s="1">
        <v>1939</v>
      </c>
      <c r="B2069" s="1">
        <v>67</v>
      </c>
      <c r="C2069" s="1">
        <v>597.02</v>
      </c>
      <c r="D2069" s="1">
        <v>845.37</v>
      </c>
      <c r="E2069" s="1">
        <v>1442.39</v>
      </c>
    </row>
    <row r="2070" spans="1:5" hidden="1">
      <c r="A2070" s="1">
        <v>1939</v>
      </c>
      <c r="B2070" s="1">
        <v>68</v>
      </c>
      <c r="C2070" s="1">
        <v>674.02</v>
      </c>
      <c r="D2070" s="1">
        <v>851.37</v>
      </c>
      <c r="E2070" s="1">
        <v>1525.39</v>
      </c>
    </row>
    <row r="2071" spans="1:5" hidden="1">
      <c r="A2071" s="1">
        <v>1939</v>
      </c>
      <c r="B2071" s="1">
        <v>69</v>
      </c>
      <c r="C2071" s="1">
        <v>737.02</v>
      </c>
      <c r="D2071" s="1">
        <v>910.39</v>
      </c>
      <c r="E2071" s="1">
        <v>1647.41</v>
      </c>
    </row>
    <row r="2072" spans="1:5" hidden="1">
      <c r="A2072" s="1">
        <v>1939</v>
      </c>
      <c r="B2072" s="1">
        <v>70</v>
      </c>
      <c r="C2072" s="1">
        <v>680.02</v>
      </c>
      <c r="D2072" s="1">
        <v>940.41</v>
      </c>
      <c r="E2072" s="1">
        <v>1620.43</v>
      </c>
    </row>
    <row r="2073" spans="1:5" hidden="1">
      <c r="A2073" s="1">
        <v>1939</v>
      </c>
      <c r="B2073" s="1">
        <v>71</v>
      </c>
      <c r="C2073" s="1">
        <v>641.02</v>
      </c>
      <c r="D2073" s="1">
        <v>796.35</v>
      </c>
      <c r="E2073" s="1">
        <v>1437.37</v>
      </c>
    </row>
    <row r="2074" spans="1:5" hidden="1">
      <c r="A2074" s="1">
        <v>1939</v>
      </c>
      <c r="B2074" s="1">
        <v>72</v>
      </c>
      <c r="C2074" s="1">
        <v>709.02</v>
      </c>
      <c r="D2074" s="1">
        <v>1005.44</v>
      </c>
      <c r="E2074" s="1">
        <v>1714.46</v>
      </c>
    </row>
    <row r="2075" spans="1:5" hidden="1">
      <c r="A2075" s="1">
        <v>1939</v>
      </c>
      <c r="B2075" s="1">
        <v>73</v>
      </c>
      <c r="C2075" s="1">
        <v>702.03</v>
      </c>
      <c r="D2075" s="1">
        <v>931.4</v>
      </c>
      <c r="E2075" s="1">
        <v>1633.43</v>
      </c>
    </row>
    <row r="2076" spans="1:5" hidden="1">
      <c r="A2076" s="1">
        <v>1939</v>
      </c>
      <c r="B2076" s="1">
        <v>74</v>
      </c>
      <c r="C2076" s="1">
        <v>821.03</v>
      </c>
      <c r="D2076" s="1">
        <v>1032.45</v>
      </c>
      <c r="E2076" s="1">
        <v>1853.48</v>
      </c>
    </row>
    <row r="2077" spans="1:5" hidden="1">
      <c r="A2077" s="1">
        <v>1939</v>
      </c>
      <c r="B2077" s="1">
        <v>75</v>
      </c>
      <c r="C2077" s="1">
        <v>866.03</v>
      </c>
      <c r="D2077" s="1">
        <v>1023.45</v>
      </c>
      <c r="E2077" s="1">
        <v>1889.48</v>
      </c>
    </row>
    <row r="2078" spans="1:5" hidden="1">
      <c r="A2078" s="1">
        <v>1939</v>
      </c>
      <c r="B2078" s="1">
        <v>76</v>
      </c>
      <c r="C2078" s="1">
        <v>816.02</v>
      </c>
      <c r="D2078" s="1">
        <v>1021.44</v>
      </c>
      <c r="E2078" s="1">
        <v>1837.46</v>
      </c>
    </row>
    <row r="2079" spans="1:5" hidden="1">
      <c r="A2079" s="1">
        <v>1939</v>
      </c>
      <c r="B2079" s="1">
        <v>77</v>
      </c>
      <c r="C2079" s="1">
        <v>782.03</v>
      </c>
      <c r="D2079" s="1">
        <v>903.4</v>
      </c>
      <c r="E2079" s="1">
        <v>1685.43</v>
      </c>
    </row>
    <row r="2080" spans="1:5" hidden="1">
      <c r="A2080" s="1">
        <v>1939</v>
      </c>
      <c r="B2080" s="1">
        <v>78</v>
      </c>
      <c r="C2080" s="1">
        <v>821.03</v>
      </c>
      <c r="D2080" s="1">
        <v>1004.44</v>
      </c>
      <c r="E2080" s="1">
        <v>1825.47</v>
      </c>
    </row>
    <row r="2081" spans="1:5" hidden="1">
      <c r="A2081" s="1">
        <v>1939</v>
      </c>
      <c r="B2081" s="1">
        <v>79</v>
      </c>
      <c r="C2081" s="1">
        <v>794.03</v>
      </c>
      <c r="D2081" s="1">
        <v>946.42</v>
      </c>
      <c r="E2081" s="1">
        <v>1740.45</v>
      </c>
    </row>
    <row r="2082" spans="1:5" hidden="1">
      <c r="A2082" s="1">
        <v>1939</v>
      </c>
      <c r="B2082" s="1">
        <v>80</v>
      </c>
      <c r="C2082" s="1">
        <v>709.02</v>
      </c>
      <c r="D2082" s="1">
        <v>784.34</v>
      </c>
      <c r="E2082" s="1">
        <v>1493.36</v>
      </c>
    </row>
    <row r="2083" spans="1:5" hidden="1">
      <c r="A2083" s="1">
        <v>1939</v>
      </c>
      <c r="B2083" s="1">
        <v>81</v>
      </c>
      <c r="C2083" s="1">
        <v>624.03</v>
      </c>
      <c r="D2083" s="1">
        <v>653.28</v>
      </c>
      <c r="E2083" s="1">
        <v>1277.31</v>
      </c>
    </row>
    <row r="2084" spans="1:5" hidden="1">
      <c r="A2084" s="1">
        <v>1939</v>
      </c>
      <c r="B2084" s="1">
        <v>82</v>
      </c>
      <c r="C2084" s="1">
        <v>620.02</v>
      </c>
      <c r="D2084" s="1">
        <v>708.31</v>
      </c>
      <c r="E2084" s="1">
        <v>1328.33</v>
      </c>
    </row>
    <row r="2085" spans="1:5" hidden="1">
      <c r="A2085" s="1">
        <v>1939</v>
      </c>
      <c r="B2085" s="1">
        <v>83</v>
      </c>
      <c r="C2085" s="1">
        <v>591.02</v>
      </c>
      <c r="D2085" s="1">
        <v>634.28</v>
      </c>
      <c r="E2085" s="1">
        <v>1225.3</v>
      </c>
    </row>
    <row r="2086" spans="1:5" hidden="1">
      <c r="A2086" s="1">
        <v>1939</v>
      </c>
      <c r="B2086" s="1">
        <v>84</v>
      </c>
      <c r="C2086" s="1">
        <v>534.02</v>
      </c>
      <c r="D2086" s="1">
        <v>587.26</v>
      </c>
      <c r="E2086" s="1">
        <v>1121.28</v>
      </c>
    </row>
    <row r="2087" spans="1:5" hidden="1">
      <c r="A2087" s="1">
        <v>1939</v>
      </c>
      <c r="B2087" s="1">
        <v>85</v>
      </c>
      <c r="C2087" s="1">
        <v>449.02</v>
      </c>
      <c r="D2087" s="1">
        <v>398.17</v>
      </c>
      <c r="E2087" s="1">
        <v>847.19</v>
      </c>
    </row>
    <row r="2088" spans="1:5" hidden="1">
      <c r="A2088" s="1">
        <v>1939</v>
      </c>
      <c r="B2088" s="1">
        <v>86</v>
      </c>
      <c r="C2088" s="1">
        <v>392.02</v>
      </c>
      <c r="D2088" s="1">
        <v>359.16</v>
      </c>
      <c r="E2088" s="1">
        <v>751.18</v>
      </c>
    </row>
    <row r="2089" spans="1:5" hidden="1">
      <c r="A2089" s="1">
        <v>1939</v>
      </c>
      <c r="B2089" s="1">
        <v>87</v>
      </c>
      <c r="C2089" s="1">
        <v>335.01</v>
      </c>
      <c r="D2089" s="1">
        <v>277.13</v>
      </c>
      <c r="E2089" s="1">
        <v>612.14</v>
      </c>
    </row>
    <row r="2090" spans="1:5" hidden="1">
      <c r="A2090" s="1">
        <v>1939</v>
      </c>
      <c r="B2090" s="1">
        <v>88</v>
      </c>
      <c r="C2090" s="1">
        <v>294.01</v>
      </c>
      <c r="D2090" s="1">
        <v>276.12</v>
      </c>
      <c r="E2090" s="1">
        <v>570.13</v>
      </c>
    </row>
    <row r="2091" spans="1:5" hidden="1">
      <c r="A2091" s="1">
        <v>1939</v>
      </c>
      <c r="B2091" s="1">
        <v>89</v>
      </c>
      <c r="C2091" s="1">
        <v>253</v>
      </c>
      <c r="D2091" s="1">
        <v>204.09</v>
      </c>
      <c r="E2091" s="1">
        <v>457.09</v>
      </c>
    </row>
    <row r="2092" spans="1:5" hidden="1">
      <c r="A2092" s="1">
        <v>1939</v>
      </c>
      <c r="B2092" s="1">
        <v>90</v>
      </c>
      <c r="C2092" s="1">
        <v>187</v>
      </c>
      <c r="D2092" s="1">
        <v>131.06</v>
      </c>
      <c r="E2092" s="1">
        <v>318.06</v>
      </c>
    </row>
    <row r="2093" spans="1:5" hidden="1">
      <c r="A2093" s="1">
        <v>1939</v>
      </c>
      <c r="B2093" s="1">
        <v>91</v>
      </c>
      <c r="C2093" s="1">
        <v>135</v>
      </c>
      <c r="D2093" s="1">
        <v>102.04</v>
      </c>
      <c r="E2093" s="1">
        <v>237.04</v>
      </c>
    </row>
    <row r="2094" spans="1:5" hidden="1">
      <c r="A2094" s="1">
        <v>1939</v>
      </c>
      <c r="B2094" s="1">
        <v>92</v>
      </c>
      <c r="C2094" s="1">
        <v>129.01</v>
      </c>
      <c r="D2094" s="1">
        <v>78.03</v>
      </c>
      <c r="E2094" s="1">
        <v>207.04</v>
      </c>
    </row>
    <row r="2095" spans="1:5" hidden="1">
      <c r="A2095" s="1">
        <v>1939</v>
      </c>
      <c r="B2095" s="1">
        <v>93</v>
      </c>
      <c r="C2095" s="1">
        <v>113</v>
      </c>
      <c r="D2095" s="1">
        <v>71.03</v>
      </c>
      <c r="E2095" s="1">
        <v>184.03</v>
      </c>
    </row>
    <row r="2096" spans="1:5" hidden="1">
      <c r="A2096" s="1">
        <v>1939</v>
      </c>
      <c r="B2096" s="1">
        <v>94</v>
      </c>
      <c r="C2096" s="1">
        <v>68.010000000000005</v>
      </c>
      <c r="D2096" s="1">
        <v>53.03</v>
      </c>
      <c r="E2096" s="1">
        <v>121.04</v>
      </c>
    </row>
    <row r="2097" spans="1:5" hidden="1">
      <c r="A2097" s="1">
        <v>1939</v>
      </c>
      <c r="B2097" s="1">
        <v>95</v>
      </c>
      <c r="C2097" s="1">
        <v>76</v>
      </c>
      <c r="D2097" s="1">
        <v>39.020000000000003</v>
      </c>
      <c r="E2097" s="1">
        <v>115.02</v>
      </c>
    </row>
    <row r="2098" spans="1:5" hidden="1">
      <c r="A2098" s="1">
        <v>1939</v>
      </c>
      <c r="B2098" s="1">
        <v>96</v>
      </c>
      <c r="C2098" s="1">
        <v>41</v>
      </c>
      <c r="D2098" s="1">
        <v>28.02</v>
      </c>
      <c r="E2098" s="1">
        <v>69.02</v>
      </c>
    </row>
    <row r="2099" spans="1:5" hidden="1">
      <c r="A2099" s="1">
        <v>1939</v>
      </c>
      <c r="B2099" s="1">
        <v>97</v>
      </c>
      <c r="C2099" s="1">
        <v>36.01</v>
      </c>
      <c r="D2099" s="1">
        <v>21.01</v>
      </c>
      <c r="E2099" s="1">
        <v>57.02</v>
      </c>
    </row>
    <row r="2100" spans="1:5" hidden="1">
      <c r="A2100" s="1">
        <v>1939</v>
      </c>
      <c r="B2100" s="1">
        <v>98</v>
      </c>
      <c r="C2100" s="1">
        <v>17</v>
      </c>
      <c r="D2100" s="1">
        <v>17</v>
      </c>
      <c r="E2100" s="1">
        <v>34</v>
      </c>
    </row>
    <row r="2101" spans="1:5" hidden="1">
      <c r="A2101" s="1">
        <v>1939</v>
      </c>
      <c r="B2101" s="1">
        <v>99</v>
      </c>
      <c r="C2101" s="1">
        <v>7</v>
      </c>
      <c r="D2101" s="1">
        <v>5</v>
      </c>
      <c r="E2101" s="1">
        <v>12</v>
      </c>
    </row>
    <row r="2102" spans="1:5" hidden="1">
      <c r="A2102" s="1">
        <v>1939</v>
      </c>
      <c r="B2102" s="1">
        <v>100</v>
      </c>
      <c r="C2102" s="1">
        <v>5</v>
      </c>
      <c r="D2102" s="1">
        <v>4</v>
      </c>
      <c r="E2102" s="1">
        <v>9</v>
      </c>
    </row>
    <row r="2103" spans="1:5" hidden="1">
      <c r="A2103" s="1">
        <v>1939</v>
      </c>
      <c r="B2103" s="1">
        <v>101</v>
      </c>
      <c r="C2103" s="1">
        <v>2</v>
      </c>
      <c r="D2103" s="1">
        <v>1</v>
      </c>
      <c r="E2103" s="1">
        <v>3</v>
      </c>
    </row>
    <row r="2104" spans="1:5" hidden="1">
      <c r="A2104" s="1">
        <v>1939</v>
      </c>
      <c r="B2104" s="1">
        <v>102</v>
      </c>
      <c r="C2104" s="1">
        <v>0</v>
      </c>
      <c r="D2104" s="1">
        <v>5</v>
      </c>
      <c r="E2104" s="1">
        <v>5</v>
      </c>
    </row>
    <row r="2105" spans="1:5" hidden="1">
      <c r="A2105" s="1">
        <v>1939</v>
      </c>
      <c r="B2105" s="1">
        <v>103</v>
      </c>
      <c r="C2105" s="1">
        <v>2</v>
      </c>
      <c r="D2105" s="1">
        <v>4</v>
      </c>
      <c r="E2105" s="1">
        <v>6</v>
      </c>
    </row>
    <row r="2106" spans="1:5" hidden="1">
      <c r="A2106" s="1">
        <v>1939</v>
      </c>
      <c r="B2106" s="1">
        <v>104</v>
      </c>
      <c r="C2106" s="1">
        <v>4</v>
      </c>
      <c r="D2106" s="1">
        <v>0</v>
      </c>
      <c r="E2106" s="1">
        <v>4</v>
      </c>
    </row>
    <row r="2107" spans="1:5" hidden="1">
      <c r="A2107" s="1">
        <v>1939</v>
      </c>
      <c r="B2107" s="1">
        <v>105</v>
      </c>
      <c r="C2107" s="1">
        <v>0</v>
      </c>
      <c r="D2107" s="1">
        <v>2</v>
      </c>
      <c r="E2107" s="1">
        <v>2</v>
      </c>
    </row>
    <row r="2108" spans="1:5" hidden="1">
      <c r="A2108" s="1">
        <v>1939</v>
      </c>
      <c r="B2108" s="1">
        <v>106</v>
      </c>
      <c r="C2108" s="1">
        <v>1</v>
      </c>
      <c r="D2108" s="1">
        <v>1</v>
      </c>
      <c r="E2108" s="1">
        <v>2</v>
      </c>
    </row>
    <row r="2109" spans="1:5" hidden="1">
      <c r="A2109" s="1">
        <v>1939</v>
      </c>
      <c r="B2109" s="1">
        <v>107</v>
      </c>
      <c r="C2109" s="1">
        <v>0</v>
      </c>
      <c r="D2109" s="1">
        <v>0</v>
      </c>
      <c r="E2109" s="1">
        <v>0</v>
      </c>
    </row>
    <row r="2110" spans="1:5" hidden="1">
      <c r="A2110" s="1">
        <v>1939</v>
      </c>
      <c r="B2110" s="1">
        <v>108</v>
      </c>
      <c r="C2110" s="1">
        <v>0</v>
      </c>
      <c r="D2110" s="1">
        <v>0</v>
      </c>
      <c r="E2110" s="1">
        <v>0</v>
      </c>
    </row>
    <row r="2111" spans="1:5" hidden="1">
      <c r="A2111" s="1">
        <v>1939</v>
      </c>
      <c r="B2111" s="1">
        <v>109</v>
      </c>
      <c r="C2111" s="1">
        <v>0</v>
      </c>
      <c r="D2111" s="1">
        <v>0</v>
      </c>
      <c r="E2111" s="1">
        <v>0</v>
      </c>
    </row>
    <row r="2112" spans="1:5" hidden="1">
      <c r="A2112" s="1">
        <v>1939</v>
      </c>
      <c r="B2112" s="1" t="s">
        <v>121</v>
      </c>
      <c r="C2112" s="1">
        <v>0</v>
      </c>
      <c r="D2112" s="1">
        <v>0</v>
      </c>
      <c r="E2112" s="1">
        <v>0</v>
      </c>
    </row>
    <row r="2113" spans="1:5" hidden="1">
      <c r="A2113" s="1">
        <v>1940</v>
      </c>
      <c r="B2113" s="1">
        <v>0</v>
      </c>
      <c r="C2113" s="1">
        <v>2089.0700000000002</v>
      </c>
      <c r="D2113" s="1">
        <v>2766.43</v>
      </c>
      <c r="E2113" s="1">
        <v>4855.5</v>
      </c>
    </row>
    <row r="2114" spans="1:5" hidden="1">
      <c r="A2114" s="1">
        <v>1940</v>
      </c>
      <c r="B2114" s="1">
        <v>1</v>
      </c>
      <c r="C2114" s="1">
        <v>298.01</v>
      </c>
      <c r="D2114" s="1">
        <v>371.06</v>
      </c>
      <c r="E2114" s="1">
        <v>669.07</v>
      </c>
    </row>
    <row r="2115" spans="1:5" hidden="1">
      <c r="A2115" s="1">
        <v>1940</v>
      </c>
      <c r="B2115" s="1">
        <v>2</v>
      </c>
      <c r="C2115" s="1">
        <v>146</v>
      </c>
      <c r="D2115" s="1">
        <v>181.02</v>
      </c>
      <c r="E2115" s="1">
        <v>327.02</v>
      </c>
    </row>
    <row r="2116" spans="1:5" hidden="1">
      <c r="A2116" s="1">
        <v>1940</v>
      </c>
      <c r="B2116" s="1">
        <v>3</v>
      </c>
      <c r="C2116" s="1">
        <v>97</v>
      </c>
      <c r="D2116" s="1">
        <v>123.02</v>
      </c>
      <c r="E2116" s="1">
        <v>220.02</v>
      </c>
    </row>
    <row r="2117" spans="1:5" hidden="1">
      <c r="A2117" s="1">
        <v>1940</v>
      </c>
      <c r="B2117" s="1">
        <v>4</v>
      </c>
      <c r="C2117" s="1">
        <v>73</v>
      </c>
      <c r="D2117" s="1">
        <v>104.02</v>
      </c>
      <c r="E2117" s="1">
        <v>177.02</v>
      </c>
    </row>
    <row r="2118" spans="1:5" hidden="1">
      <c r="A2118" s="1">
        <v>1940</v>
      </c>
      <c r="B2118" s="1">
        <v>5</v>
      </c>
      <c r="C2118" s="1">
        <v>83</v>
      </c>
      <c r="D2118" s="1">
        <v>94.01</v>
      </c>
      <c r="E2118" s="1">
        <v>177.01</v>
      </c>
    </row>
    <row r="2119" spans="1:5" hidden="1">
      <c r="A2119" s="1">
        <v>1940</v>
      </c>
      <c r="B2119" s="1">
        <v>6</v>
      </c>
      <c r="C2119" s="1">
        <v>54</v>
      </c>
      <c r="D2119" s="1">
        <v>85.01</v>
      </c>
      <c r="E2119" s="1">
        <v>139.01</v>
      </c>
    </row>
    <row r="2120" spans="1:5" hidden="1">
      <c r="A2120" s="1">
        <v>1940</v>
      </c>
      <c r="B2120" s="1">
        <v>7</v>
      </c>
      <c r="C2120" s="1">
        <v>61</v>
      </c>
      <c r="D2120" s="1">
        <v>63.01</v>
      </c>
      <c r="E2120" s="1">
        <v>124.01</v>
      </c>
    </row>
    <row r="2121" spans="1:5" hidden="1">
      <c r="A2121" s="1">
        <v>1940</v>
      </c>
      <c r="B2121" s="1">
        <v>8</v>
      </c>
      <c r="C2121" s="1">
        <v>49</v>
      </c>
      <c r="D2121" s="1">
        <v>69.010000000000005</v>
      </c>
      <c r="E2121" s="1">
        <v>118.01</v>
      </c>
    </row>
    <row r="2122" spans="1:5" hidden="1">
      <c r="A2122" s="1">
        <v>1940</v>
      </c>
      <c r="B2122" s="1">
        <v>9</v>
      </c>
      <c r="C2122" s="1">
        <v>48</v>
      </c>
      <c r="D2122" s="1">
        <v>57.01</v>
      </c>
      <c r="E2122" s="1">
        <v>105.01</v>
      </c>
    </row>
    <row r="2123" spans="1:5" hidden="1">
      <c r="A2123" s="1">
        <v>1940</v>
      </c>
      <c r="B2123" s="1">
        <v>10</v>
      </c>
      <c r="C2123" s="1">
        <v>41</v>
      </c>
      <c r="D2123" s="1">
        <v>71.010000000000005</v>
      </c>
      <c r="E2123" s="1">
        <v>112.01</v>
      </c>
    </row>
    <row r="2124" spans="1:5" hidden="1">
      <c r="A2124" s="1">
        <v>1940</v>
      </c>
      <c r="B2124" s="1">
        <v>11</v>
      </c>
      <c r="C2124" s="1">
        <v>46</v>
      </c>
      <c r="D2124" s="1">
        <v>64.010000000000005</v>
      </c>
      <c r="E2124" s="1">
        <v>110.01</v>
      </c>
    </row>
    <row r="2125" spans="1:5" hidden="1">
      <c r="A2125" s="1">
        <v>1940</v>
      </c>
      <c r="B2125" s="1">
        <v>12</v>
      </c>
      <c r="C2125" s="1">
        <v>44.01</v>
      </c>
      <c r="D2125" s="1">
        <v>73.010000000000005</v>
      </c>
      <c r="E2125" s="1">
        <v>117.02</v>
      </c>
    </row>
    <row r="2126" spans="1:5" hidden="1">
      <c r="A2126" s="1">
        <v>1940</v>
      </c>
      <c r="B2126" s="1">
        <v>13</v>
      </c>
      <c r="C2126" s="1">
        <v>46</v>
      </c>
      <c r="D2126" s="1">
        <v>66.010000000000005</v>
      </c>
      <c r="E2126" s="1">
        <v>112.01</v>
      </c>
    </row>
    <row r="2127" spans="1:5" hidden="1">
      <c r="A2127" s="1">
        <v>1940</v>
      </c>
      <c r="B2127" s="1">
        <v>14</v>
      </c>
      <c r="C2127" s="1">
        <v>42</v>
      </c>
      <c r="D2127" s="1">
        <v>63.01</v>
      </c>
      <c r="E2127" s="1">
        <v>105.01</v>
      </c>
    </row>
    <row r="2128" spans="1:5" hidden="1">
      <c r="A2128" s="1">
        <v>1940</v>
      </c>
      <c r="B2128" s="1">
        <v>15</v>
      </c>
      <c r="C2128" s="1">
        <v>51</v>
      </c>
      <c r="D2128" s="1">
        <v>89.02</v>
      </c>
      <c r="E2128" s="1">
        <v>140.02000000000001</v>
      </c>
    </row>
    <row r="2129" spans="1:5" hidden="1">
      <c r="A2129" s="1">
        <v>1940</v>
      </c>
      <c r="B2129" s="1">
        <v>16</v>
      </c>
      <c r="C2129" s="1">
        <v>61</v>
      </c>
      <c r="D2129" s="1">
        <v>112.02</v>
      </c>
      <c r="E2129" s="1">
        <v>173.02</v>
      </c>
    </row>
    <row r="2130" spans="1:5" hidden="1">
      <c r="A2130" s="1">
        <v>1940</v>
      </c>
      <c r="B2130" s="1">
        <v>17</v>
      </c>
      <c r="C2130" s="1">
        <v>57.01</v>
      </c>
      <c r="D2130" s="1">
        <v>112.02</v>
      </c>
      <c r="E2130" s="1">
        <v>169.03</v>
      </c>
    </row>
    <row r="2131" spans="1:5" hidden="1">
      <c r="A2131" s="1">
        <v>1940</v>
      </c>
      <c r="B2131" s="1">
        <v>18</v>
      </c>
      <c r="C2131" s="1">
        <v>65</v>
      </c>
      <c r="D2131" s="1">
        <v>140.02000000000001</v>
      </c>
      <c r="E2131" s="1">
        <v>205.02</v>
      </c>
    </row>
    <row r="2132" spans="1:5" hidden="1">
      <c r="A2132" s="1">
        <v>1940</v>
      </c>
      <c r="B2132" s="1">
        <v>19</v>
      </c>
      <c r="C2132" s="1">
        <v>98</v>
      </c>
      <c r="D2132" s="1">
        <v>141.02000000000001</v>
      </c>
      <c r="E2132" s="1">
        <v>239.02</v>
      </c>
    </row>
    <row r="2133" spans="1:5" hidden="1">
      <c r="A2133" s="1">
        <v>1940</v>
      </c>
      <c r="B2133" s="1">
        <v>20</v>
      </c>
      <c r="C2133" s="1">
        <v>99</v>
      </c>
      <c r="D2133" s="1">
        <v>115.02</v>
      </c>
      <c r="E2133" s="1">
        <v>214.02</v>
      </c>
    </row>
    <row r="2134" spans="1:5" hidden="1">
      <c r="A2134" s="1">
        <v>1940</v>
      </c>
      <c r="B2134" s="1">
        <v>21</v>
      </c>
      <c r="C2134" s="1">
        <v>84.01</v>
      </c>
      <c r="D2134" s="1">
        <v>128.02000000000001</v>
      </c>
      <c r="E2134" s="1">
        <v>212.03</v>
      </c>
    </row>
    <row r="2135" spans="1:5" hidden="1">
      <c r="A2135" s="1">
        <v>1940</v>
      </c>
      <c r="B2135" s="1">
        <v>22</v>
      </c>
      <c r="C2135" s="1">
        <v>95</v>
      </c>
      <c r="D2135" s="1">
        <v>134.02000000000001</v>
      </c>
      <c r="E2135" s="1">
        <v>229.02</v>
      </c>
    </row>
    <row r="2136" spans="1:5" hidden="1">
      <c r="A2136" s="1">
        <v>1940</v>
      </c>
      <c r="B2136" s="1">
        <v>23</v>
      </c>
      <c r="C2136" s="1">
        <v>114</v>
      </c>
      <c r="D2136" s="1">
        <v>164.02</v>
      </c>
      <c r="E2136" s="1">
        <v>278.02</v>
      </c>
    </row>
    <row r="2137" spans="1:5" hidden="1">
      <c r="A2137" s="1">
        <v>1940</v>
      </c>
      <c r="B2137" s="1">
        <v>24</v>
      </c>
      <c r="C2137" s="1">
        <v>118</v>
      </c>
      <c r="D2137" s="1">
        <v>175.03</v>
      </c>
      <c r="E2137" s="1">
        <v>293.02999999999997</v>
      </c>
    </row>
    <row r="2138" spans="1:5" hidden="1">
      <c r="A2138" s="1">
        <v>1940</v>
      </c>
      <c r="B2138" s="1">
        <v>25</v>
      </c>
      <c r="C2138" s="1">
        <v>99</v>
      </c>
      <c r="D2138" s="1">
        <v>124.02</v>
      </c>
      <c r="E2138" s="1">
        <v>223.02</v>
      </c>
    </row>
    <row r="2139" spans="1:5" hidden="1">
      <c r="A2139" s="1">
        <v>1940</v>
      </c>
      <c r="B2139" s="1">
        <v>26</v>
      </c>
      <c r="C2139" s="1">
        <v>113</v>
      </c>
      <c r="D2139" s="1">
        <v>150.02000000000001</v>
      </c>
      <c r="E2139" s="1">
        <v>263.02</v>
      </c>
    </row>
    <row r="2140" spans="1:5" hidden="1">
      <c r="A2140" s="1">
        <v>1940</v>
      </c>
      <c r="B2140" s="1">
        <v>27</v>
      </c>
      <c r="C2140" s="1">
        <v>128.01</v>
      </c>
      <c r="D2140" s="1">
        <v>147.02000000000001</v>
      </c>
      <c r="E2140" s="1">
        <v>275.02999999999997</v>
      </c>
    </row>
    <row r="2141" spans="1:5" hidden="1">
      <c r="A2141" s="1">
        <v>1940</v>
      </c>
      <c r="B2141" s="1">
        <v>28</v>
      </c>
      <c r="C2141" s="1">
        <v>117.01</v>
      </c>
      <c r="D2141" s="1">
        <v>135.03</v>
      </c>
      <c r="E2141" s="1">
        <v>252.04</v>
      </c>
    </row>
    <row r="2142" spans="1:5" hidden="1">
      <c r="A2142" s="1">
        <v>1940</v>
      </c>
      <c r="B2142" s="1">
        <v>29</v>
      </c>
      <c r="C2142" s="1">
        <v>124.01</v>
      </c>
      <c r="D2142" s="1">
        <v>143.03</v>
      </c>
      <c r="E2142" s="1">
        <v>267.04000000000002</v>
      </c>
    </row>
    <row r="2143" spans="1:5" hidden="1">
      <c r="A2143" s="1">
        <v>1940</v>
      </c>
      <c r="B2143" s="1">
        <v>30</v>
      </c>
      <c r="C2143" s="1">
        <v>118.01</v>
      </c>
      <c r="D2143" s="1">
        <v>144.02000000000001</v>
      </c>
      <c r="E2143" s="1">
        <v>262.02999999999997</v>
      </c>
    </row>
    <row r="2144" spans="1:5" hidden="1">
      <c r="A2144" s="1">
        <v>1940</v>
      </c>
      <c r="B2144" s="1">
        <v>31</v>
      </c>
      <c r="C2144" s="1">
        <v>123.01</v>
      </c>
      <c r="D2144" s="1">
        <v>130.02000000000001</v>
      </c>
      <c r="E2144" s="1">
        <v>253.03</v>
      </c>
    </row>
    <row r="2145" spans="1:5" hidden="1">
      <c r="A2145" s="1">
        <v>1940</v>
      </c>
      <c r="B2145" s="1">
        <v>32</v>
      </c>
      <c r="C2145" s="1">
        <v>138</v>
      </c>
      <c r="D2145" s="1">
        <v>143.02000000000001</v>
      </c>
      <c r="E2145" s="1">
        <v>281.02</v>
      </c>
    </row>
    <row r="2146" spans="1:5" hidden="1">
      <c r="A2146" s="1">
        <v>1940</v>
      </c>
      <c r="B2146" s="1">
        <v>33</v>
      </c>
      <c r="C2146" s="1">
        <v>117</v>
      </c>
      <c r="D2146" s="1">
        <v>131.02000000000001</v>
      </c>
      <c r="E2146" s="1">
        <v>248.02</v>
      </c>
    </row>
    <row r="2147" spans="1:5" hidden="1">
      <c r="A2147" s="1">
        <v>1940</v>
      </c>
      <c r="B2147" s="1">
        <v>34</v>
      </c>
      <c r="C2147" s="1">
        <v>120.01</v>
      </c>
      <c r="D2147" s="1">
        <v>155.02000000000001</v>
      </c>
      <c r="E2147" s="1">
        <v>275.02999999999997</v>
      </c>
    </row>
    <row r="2148" spans="1:5" hidden="1">
      <c r="A2148" s="1">
        <v>1940</v>
      </c>
      <c r="B2148" s="1">
        <v>35</v>
      </c>
      <c r="C2148" s="1">
        <v>132</v>
      </c>
      <c r="D2148" s="1">
        <v>171.03</v>
      </c>
      <c r="E2148" s="1">
        <v>303.02999999999997</v>
      </c>
    </row>
    <row r="2149" spans="1:5" hidden="1">
      <c r="A2149" s="1">
        <v>1940</v>
      </c>
      <c r="B2149" s="1">
        <v>36</v>
      </c>
      <c r="C2149" s="1">
        <v>114</v>
      </c>
      <c r="D2149" s="1">
        <v>159.02000000000001</v>
      </c>
      <c r="E2149" s="1">
        <v>273.02</v>
      </c>
    </row>
    <row r="2150" spans="1:5" hidden="1">
      <c r="A2150" s="1">
        <v>1940</v>
      </c>
      <c r="B2150" s="1">
        <v>37</v>
      </c>
      <c r="C2150" s="1">
        <v>129</v>
      </c>
      <c r="D2150" s="1">
        <v>149.02000000000001</v>
      </c>
      <c r="E2150" s="1">
        <v>278.02</v>
      </c>
    </row>
    <row r="2151" spans="1:5" hidden="1">
      <c r="A2151" s="1">
        <v>1940</v>
      </c>
      <c r="B2151" s="1">
        <v>38</v>
      </c>
      <c r="C2151" s="1">
        <v>138.01</v>
      </c>
      <c r="D2151" s="1">
        <v>188.03</v>
      </c>
      <c r="E2151" s="1">
        <v>326.04000000000002</v>
      </c>
    </row>
    <row r="2152" spans="1:5" hidden="1">
      <c r="A2152" s="1">
        <v>1940</v>
      </c>
      <c r="B2152" s="1">
        <v>39</v>
      </c>
      <c r="C2152" s="1">
        <v>138.01</v>
      </c>
      <c r="D2152" s="1">
        <v>215.03</v>
      </c>
      <c r="E2152" s="1">
        <v>353.04</v>
      </c>
    </row>
    <row r="2153" spans="1:5" hidden="1">
      <c r="A2153" s="1">
        <v>1940</v>
      </c>
      <c r="B2153" s="1">
        <v>40</v>
      </c>
      <c r="C2153" s="1">
        <v>191.01</v>
      </c>
      <c r="D2153" s="1">
        <v>237.04</v>
      </c>
      <c r="E2153" s="1">
        <v>428.05</v>
      </c>
    </row>
    <row r="2154" spans="1:5" hidden="1">
      <c r="A2154" s="1">
        <v>1940</v>
      </c>
      <c r="B2154" s="1">
        <v>41</v>
      </c>
      <c r="C2154" s="1">
        <v>143</v>
      </c>
      <c r="D2154" s="1">
        <v>213.03</v>
      </c>
      <c r="E2154" s="1">
        <v>356.03</v>
      </c>
    </row>
    <row r="2155" spans="1:5" hidden="1">
      <c r="A2155" s="1">
        <v>1940</v>
      </c>
      <c r="B2155" s="1">
        <v>42</v>
      </c>
      <c r="C2155" s="1">
        <v>183.01</v>
      </c>
      <c r="D2155" s="1">
        <v>238.04</v>
      </c>
      <c r="E2155" s="1">
        <v>421.05</v>
      </c>
    </row>
    <row r="2156" spans="1:5" hidden="1">
      <c r="A2156" s="1">
        <v>1940</v>
      </c>
      <c r="B2156" s="1">
        <v>43</v>
      </c>
      <c r="C2156" s="1">
        <v>165.01</v>
      </c>
      <c r="D2156" s="1">
        <v>262.04000000000002</v>
      </c>
      <c r="E2156" s="1">
        <v>427.05</v>
      </c>
    </row>
    <row r="2157" spans="1:5" hidden="1">
      <c r="A2157" s="1">
        <v>1940</v>
      </c>
      <c r="B2157" s="1">
        <v>44</v>
      </c>
      <c r="C2157" s="1">
        <v>202.01</v>
      </c>
      <c r="D2157" s="1">
        <v>257.04000000000002</v>
      </c>
      <c r="E2157" s="1">
        <v>459.05</v>
      </c>
    </row>
    <row r="2158" spans="1:5" hidden="1">
      <c r="A2158" s="1">
        <v>1940</v>
      </c>
      <c r="B2158" s="1">
        <v>45</v>
      </c>
      <c r="C2158" s="1">
        <v>223.01</v>
      </c>
      <c r="D2158" s="1">
        <v>309.05</v>
      </c>
      <c r="E2158" s="1">
        <v>532.05999999999995</v>
      </c>
    </row>
    <row r="2159" spans="1:5" hidden="1">
      <c r="A2159" s="1">
        <v>1940</v>
      </c>
      <c r="B2159" s="1">
        <v>46</v>
      </c>
      <c r="C2159" s="1">
        <v>233</v>
      </c>
      <c r="D2159" s="1">
        <v>309.05</v>
      </c>
      <c r="E2159" s="1">
        <v>542.04999999999995</v>
      </c>
    </row>
    <row r="2160" spans="1:5" hidden="1">
      <c r="A2160" s="1">
        <v>1940</v>
      </c>
      <c r="B2160" s="1">
        <v>47</v>
      </c>
      <c r="C2160" s="1">
        <v>233.01</v>
      </c>
      <c r="D2160" s="1">
        <v>346.06</v>
      </c>
      <c r="E2160" s="1">
        <v>579.07000000000005</v>
      </c>
    </row>
    <row r="2161" spans="1:5" hidden="1">
      <c r="A2161" s="1">
        <v>1940</v>
      </c>
      <c r="B2161" s="1">
        <v>48</v>
      </c>
      <c r="C2161" s="1">
        <v>265</v>
      </c>
      <c r="D2161" s="1">
        <v>363.06</v>
      </c>
      <c r="E2161" s="1">
        <v>628.05999999999995</v>
      </c>
    </row>
    <row r="2162" spans="1:5" hidden="1">
      <c r="A2162" s="1">
        <v>1940</v>
      </c>
      <c r="B2162" s="1">
        <v>49</v>
      </c>
      <c r="C2162" s="1">
        <v>288.01</v>
      </c>
      <c r="D2162" s="1">
        <v>401.06</v>
      </c>
      <c r="E2162" s="1">
        <v>689.07</v>
      </c>
    </row>
    <row r="2163" spans="1:5" hidden="1">
      <c r="A2163" s="1">
        <v>1940</v>
      </c>
      <c r="B2163" s="1">
        <v>50</v>
      </c>
      <c r="C2163" s="1">
        <v>286.01</v>
      </c>
      <c r="D2163" s="1">
        <v>464.07</v>
      </c>
      <c r="E2163" s="1">
        <v>750.08</v>
      </c>
    </row>
    <row r="2164" spans="1:5" hidden="1">
      <c r="A2164" s="1">
        <v>1940</v>
      </c>
      <c r="B2164" s="1">
        <v>51</v>
      </c>
      <c r="C2164" s="1">
        <v>288.01</v>
      </c>
      <c r="D2164" s="1">
        <v>392.06</v>
      </c>
      <c r="E2164" s="1">
        <v>680.07</v>
      </c>
    </row>
    <row r="2165" spans="1:5" hidden="1">
      <c r="A2165" s="1">
        <v>1940</v>
      </c>
      <c r="B2165" s="1">
        <v>52</v>
      </c>
      <c r="C2165" s="1">
        <v>345.01</v>
      </c>
      <c r="D2165" s="1">
        <v>520.08000000000004</v>
      </c>
      <c r="E2165" s="1">
        <v>865.09</v>
      </c>
    </row>
    <row r="2166" spans="1:5" hidden="1">
      <c r="A2166" s="1">
        <v>1940</v>
      </c>
      <c r="B2166" s="1">
        <v>53</v>
      </c>
      <c r="C2166" s="1">
        <v>351.01</v>
      </c>
      <c r="D2166" s="1">
        <v>510.07</v>
      </c>
      <c r="E2166" s="1">
        <v>861.08</v>
      </c>
    </row>
    <row r="2167" spans="1:5" hidden="1">
      <c r="A2167" s="1">
        <v>1940</v>
      </c>
      <c r="B2167" s="1">
        <v>54</v>
      </c>
      <c r="C2167" s="1">
        <v>363.01</v>
      </c>
      <c r="D2167" s="1">
        <v>556.09</v>
      </c>
      <c r="E2167" s="1">
        <v>919.1</v>
      </c>
    </row>
    <row r="2168" spans="1:5" hidden="1">
      <c r="A2168" s="1">
        <v>1940</v>
      </c>
      <c r="B2168" s="1">
        <v>55</v>
      </c>
      <c r="C2168" s="1">
        <v>335.01</v>
      </c>
      <c r="D2168" s="1">
        <v>528.09</v>
      </c>
      <c r="E2168" s="1">
        <v>863.1</v>
      </c>
    </row>
    <row r="2169" spans="1:5" hidden="1">
      <c r="A2169" s="1">
        <v>1940</v>
      </c>
      <c r="B2169" s="1">
        <v>56</v>
      </c>
      <c r="C2169" s="1">
        <v>394.02</v>
      </c>
      <c r="D2169" s="1">
        <v>561.09</v>
      </c>
      <c r="E2169" s="1">
        <v>955.11</v>
      </c>
    </row>
    <row r="2170" spans="1:5" hidden="1">
      <c r="A2170" s="1">
        <v>1940</v>
      </c>
      <c r="B2170" s="1">
        <v>57</v>
      </c>
      <c r="C2170" s="1">
        <v>334.01</v>
      </c>
      <c r="D2170" s="1">
        <v>602.09</v>
      </c>
      <c r="E2170" s="1">
        <v>936.1</v>
      </c>
    </row>
    <row r="2171" spans="1:5" hidden="1">
      <c r="A2171" s="1">
        <v>1940</v>
      </c>
      <c r="B2171" s="1">
        <v>58</v>
      </c>
      <c r="C2171" s="1">
        <v>392.01</v>
      </c>
      <c r="D2171" s="1">
        <v>657.1</v>
      </c>
      <c r="E2171" s="1">
        <v>1049.1099999999999</v>
      </c>
    </row>
    <row r="2172" spans="1:5" hidden="1">
      <c r="A2172" s="1">
        <v>1940</v>
      </c>
      <c r="B2172" s="1">
        <v>59</v>
      </c>
      <c r="C2172" s="1">
        <v>376.02</v>
      </c>
      <c r="D2172" s="1">
        <v>719.11</v>
      </c>
      <c r="E2172" s="1">
        <v>1095.1300000000001</v>
      </c>
    </row>
    <row r="2173" spans="1:5" hidden="1">
      <c r="A2173" s="1">
        <v>1940</v>
      </c>
      <c r="B2173" s="1">
        <v>60</v>
      </c>
      <c r="C2173" s="1">
        <v>431.01</v>
      </c>
      <c r="D2173" s="1">
        <v>754.12</v>
      </c>
      <c r="E2173" s="1">
        <v>1185.1300000000001</v>
      </c>
    </row>
    <row r="2174" spans="1:5" hidden="1">
      <c r="A2174" s="1">
        <v>1940</v>
      </c>
      <c r="B2174" s="1">
        <v>61</v>
      </c>
      <c r="C2174" s="1">
        <v>393.01</v>
      </c>
      <c r="D2174" s="1">
        <v>615.1</v>
      </c>
      <c r="E2174" s="1">
        <v>1008.11</v>
      </c>
    </row>
    <row r="2175" spans="1:5" hidden="1">
      <c r="A2175" s="1">
        <v>1940</v>
      </c>
      <c r="B2175" s="1">
        <v>62</v>
      </c>
      <c r="C2175" s="1">
        <v>453.01</v>
      </c>
      <c r="D2175" s="1">
        <v>735.12</v>
      </c>
      <c r="E2175" s="1">
        <v>1188.1300000000001</v>
      </c>
    </row>
    <row r="2176" spans="1:5" hidden="1">
      <c r="A2176" s="1">
        <v>1940</v>
      </c>
      <c r="B2176" s="1">
        <v>63</v>
      </c>
      <c r="C2176" s="1">
        <v>497.02</v>
      </c>
      <c r="D2176" s="1">
        <v>787.13</v>
      </c>
      <c r="E2176" s="1">
        <v>1284.1500000000001</v>
      </c>
    </row>
    <row r="2177" spans="1:5" hidden="1">
      <c r="A2177" s="1">
        <v>1940</v>
      </c>
      <c r="B2177" s="1">
        <v>64</v>
      </c>
      <c r="C2177" s="1">
        <v>535.02</v>
      </c>
      <c r="D2177" s="1">
        <v>724.12</v>
      </c>
      <c r="E2177" s="1">
        <v>1259.1400000000001</v>
      </c>
    </row>
    <row r="2178" spans="1:5" hidden="1">
      <c r="A2178" s="1">
        <v>1940</v>
      </c>
      <c r="B2178" s="1">
        <v>65</v>
      </c>
      <c r="C2178" s="1">
        <v>538.02</v>
      </c>
      <c r="D2178" s="1">
        <v>829.12</v>
      </c>
      <c r="E2178" s="1">
        <v>1367.14</v>
      </c>
    </row>
    <row r="2179" spans="1:5" hidden="1">
      <c r="A2179" s="1">
        <v>1940</v>
      </c>
      <c r="B2179" s="1">
        <v>66</v>
      </c>
      <c r="C2179" s="1">
        <v>520.02</v>
      </c>
      <c r="D2179" s="1">
        <v>777.12</v>
      </c>
      <c r="E2179" s="1">
        <v>1297.1400000000001</v>
      </c>
    </row>
    <row r="2180" spans="1:5" hidden="1">
      <c r="A2180" s="1">
        <v>1940</v>
      </c>
      <c r="B2180" s="1">
        <v>67</v>
      </c>
      <c r="C2180" s="1">
        <v>569.02</v>
      </c>
      <c r="D2180" s="1">
        <v>823.13</v>
      </c>
      <c r="E2180" s="1">
        <v>1392.15</v>
      </c>
    </row>
    <row r="2181" spans="1:5" hidden="1">
      <c r="A2181" s="1">
        <v>1940</v>
      </c>
      <c r="B2181" s="1">
        <v>68</v>
      </c>
      <c r="C2181" s="1">
        <v>640.02</v>
      </c>
      <c r="D2181" s="1">
        <v>827.13</v>
      </c>
      <c r="E2181" s="1">
        <v>1467.15</v>
      </c>
    </row>
    <row r="2182" spans="1:5" hidden="1">
      <c r="A2182" s="1">
        <v>1940</v>
      </c>
      <c r="B2182" s="1">
        <v>69</v>
      </c>
      <c r="C2182" s="1">
        <v>627.03</v>
      </c>
      <c r="D2182" s="1">
        <v>834.13</v>
      </c>
      <c r="E2182" s="1">
        <v>1461.16</v>
      </c>
    </row>
    <row r="2183" spans="1:5" hidden="1">
      <c r="A2183" s="1">
        <v>1940</v>
      </c>
      <c r="B2183" s="1">
        <v>70</v>
      </c>
      <c r="C2183" s="1">
        <v>745.02</v>
      </c>
      <c r="D2183" s="1">
        <v>976.16</v>
      </c>
      <c r="E2183" s="1">
        <v>1721.18</v>
      </c>
    </row>
    <row r="2184" spans="1:5" hidden="1">
      <c r="A2184" s="1">
        <v>1940</v>
      </c>
      <c r="B2184" s="1">
        <v>71</v>
      </c>
      <c r="C2184" s="1">
        <v>608.03</v>
      </c>
      <c r="D2184" s="1">
        <v>792.13</v>
      </c>
      <c r="E2184" s="1">
        <v>1400.16</v>
      </c>
    </row>
    <row r="2185" spans="1:5" hidden="1">
      <c r="A2185" s="1">
        <v>1940</v>
      </c>
      <c r="B2185" s="1">
        <v>72</v>
      </c>
      <c r="C2185" s="1">
        <v>702.02</v>
      </c>
      <c r="D2185" s="1">
        <v>958.15</v>
      </c>
      <c r="E2185" s="1">
        <v>1660.17</v>
      </c>
    </row>
    <row r="2186" spans="1:5" hidden="1">
      <c r="A2186" s="1">
        <v>1940</v>
      </c>
      <c r="B2186" s="1">
        <v>73</v>
      </c>
      <c r="C2186" s="1">
        <v>767.02</v>
      </c>
      <c r="D2186" s="1">
        <v>943.15</v>
      </c>
      <c r="E2186" s="1">
        <v>1710.17</v>
      </c>
    </row>
    <row r="2187" spans="1:5" hidden="1">
      <c r="A2187" s="1">
        <v>1940</v>
      </c>
      <c r="B2187" s="1">
        <v>74</v>
      </c>
      <c r="C2187" s="1">
        <v>784.03</v>
      </c>
      <c r="D2187" s="1">
        <v>973.15</v>
      </c>
      <c r="E2187" s="1">
        <v>1757.18</v>
      </c>
    </row>
    <row r="2188" spans="1:5" hidden="1">
      <c r="A2188" s="1">
        <v>1940</v>
      </c>
      <c r="B2188" s="1">
        <v>75</v>
      </c>
      <c r="C2188" s="1">
        <v>859.03</v>
      </c>
      <c r="D2188" s="1">
        <v>976.15</v>
      </c>
      <c r="E2188" s="1">
        <v>1835.18</v>
      </c>
    </row>
    <row r="2189" spans="1:5" hidden="1">
      <c r="A2189" s="1">
        <v>1940</v>
      </c>
      <c r="B2189" s="1">
        <v>76</v>
      </c>
      <c r="C2189" s="1">
        <v>910.03</v>
      </c>
      <c r="D2189" s="1">
        <v>1042.1600000000001</v>
      </c>
      <c r="E2189" s="1">
        <v>1952.19</v>
      </c>
    </row>
    <row r="2190" spans="1:5" hidden="1">
      <c r="A2190" s="1">
        <v>1940</v>
      </c>
      <c r="B2190" s="1">
        <v>77</v>
      </c>
      <c r="C2190" s="1">
        <v>742.03</v>
      </c>
      <c r="D2190" s="1">
        <v>863.14</v>
      </c>
      <c r="E2190" s="1">
        <v>1605.17</v>
      </c>
    </row>
    <row r="2191" spans="1:5" hidden="1">
      <c r="A2191" s="1">
        <v>1940</v>
      </c>
      <c r="B2191" s="1">
        <v>78</v>
      </c>
      <c r="C2191" s="1">
        <v>759.03</v>
      </c>
      <c r="D2191" s="1">
        <v>976.16</v>
      </c>
      <c r="E2191" s="1">
        <v>1735.19</v>
      </c>
    </row>
    <row r="2192" spans="1:5" hidden="1">
      <c r="A2192" s="1">
        <v>1940</v>
      </c>
      <c r="B2192" s="1">
        <v>79</v>
      </c>
      <c r="C2192" s="1">
        <v>740.03</v>
      </c>
      <c r="D2192" s="1">
        <v>833.13</v>
      </c>
      <c r="E2192" s="1">
        <v>1573.16</v>
      </c>
    </row>
    <row r="2193" spans="1:5" hidden="1">
      <c r="A2193" s="1">
        <v>1940</v>
      </c>
      <c r="B2193" s="1">
        <v>80</v>
      </c>
      <c r="C2193" s="1">
        <v>751.02</v>
      </c>
      <c r="D2193" s="1">
        <v>832.13</v>
      </c>
      <c r="E2193" s="1">
        <v>1583.15</v>
      </c>
    </row>
    <row r="2194" spans="1:5" hidden="1">
      <c r="A2194" s="1">
        <v>1940</v>
      </c>
      <c r="B2194" s="1">
        <v>81</v>
      </c>
      <c r="C2194" s="1">
        <v>591.02</v>
      </c>
      <c r="D2194" s="1">
        <v>668.1</v>
      </c>
      <c r="E2194" s="1">
        <v>1259.1199999999999</v>
      </c>
    </row>
    <row r="2195" spans="1:5" hidden="1">
      <c r="A2195" s="1">
        <v>1940</v>
      </c>
      <c r="B2195" s="1">
        <v>82</v>
      </c>
      <c r="C2195" s="1">
        <v>657.02</v>
      </c>
      <c r="D2195" s="1">
        <v>637.1</v>
      </c>
      <c r="E2195" s="1">
        <v>1294.1199999999999</v>
      </c>
    </row>
    <row r="2196" spans="1:5" hidden="1">
      <c r="A2196" s="1">
        <v>1940</v>
      </c>
      <c r="B2196" s="1">
        <v>83</v>
      </c>
      <c r="C2196" s="1">
        <v>607.02</v>
      </c>
      <c r="D2196" s="1">
        <v>650.11</v>
      </c>
      <c r="E2196" s="1">
        <v>1257.1300000000001</v>
      </c>
    </row>
    <row r="2197" spans="1:5" hidden="1">
      <c r="A2197" s="1">
        <v>1940</v>
      </c>
      <c r="B2197" s="1">
        <v>84</v>
      </c>
      <c r="C2197" s="1">
        <v>556.01</v>
      </c>
      <c r="D2197" s="1">
        <v>577.09</v>
      </c>
      <c r="E2197" s="1">
        <v>1133.0999999999999</v>
      </c>
    </row>
    <row r="2198" spans="1:5" hidden="1">
      <c r="A2198" s="1">
        <v>1940</v>
      </c>
      <c r="B2198" s="1">
        <v>85</v>
      </c>
      <c r="C2198" s="1">
        <v>438.02</v>
      </c>
      <c r="D2198" s="1">
        <v>425.06</v>
      </c>
      <c r="E2198" s="1">
        <v>863.08</v>
      </c>
    </row>
    <row r="2199" spans="1:5" hidden="1">
      <c r="A2199" s="1">
        <v>1940</v>
      </c>
      <c r="B2199" s="1">
        <v>86</v>
      </c>
      <c r="C2199" s="1">
        <v>363.02</v>
      </c>
      <c r="D2199" s="1">
        <v>337.05</v>
      </c>
      <c r="E2199" s="1">
        <v>700.07</v>
      </c>
    </row>
    <row r="2200" spans="1:5" hidden="1">
      <c r="A2200" s="1">
        <v>1940</v>
      </c>
      <c r="B2200" s="1">
        <v>87</v>
      </c>
      <c r="C2200" s="1">
        <v>300.01</v>
      </c>
      <c r="D2200" s="1">
        <v>255.04</v>
      </c>
      <c r="E2200" s="1">
        <v>555.04999999999995</v>
      </c>
    </row>
    <row r="2201" spans="1:5" hidden="1">
      <c r="A2201" s="1">
        <v>1940</v>
      </c>
      <c r="B2201" s="1">
        <v>88</v>
      </c>
      <c r="C2201" s="1">
        <v>256.01</v>
      </c>
      <c r="D2201" s="1">
        <v>201.03</v>
      </c>
      <c r="E2201" s="1">
        <v>457.04</v>
      </c>
    </row>
    <row r="2202" spans="1:5" hidden="1">
      <c r="A2202" s="1">
        <v>1940</v>
      </c>
      <c r="B2202" s="1">
        <v>89</v>
      </c>
      <c r="C2202" s="1">
        <v>206.01</v>
      </c>
      <c r="D2202" s="1">
        <v>172.03</v>
      </c>
      <c r="E2202" s="1">
        <v>378.04</v>
      </c>
    </row>
    <row r="2203" spans="1:5" hidden="1">
      <c r="A2203" s="1">
        <v>1940</v>
      </c>
      <c r="B2203" s="1">
        <v>90</v>
      </c>
      <c r="C2203" s="1">
        <v>173.01</v>
      </c>
      <c r="D2203" s="1">
        <v>145.02000000000001</v>
      </c>
      <c r="E2203" s="1">
        <v>318.02999999999997</v>
      </c>
    </row>
    <row r="2204" spans="1:5" hidden="1">
      <c r="A2204" s="1">
        <v>1940</v>
      </c>
      <c r="B2204" s="1">
        <v>91</v>
      </c>
      <c r="C2204" s="1">
        <v>128.01</v>
      </c>
      <c r="D2204" s="1">
        <v>99.02</v>
      </c>
      <c r="E2204" s="1">
        <v>227.03</v>
      </c>
    </row>
    <row r="2205" spans="1:5" hidden="1">
      <c r="A2205" s="1">
        <v>1940</v>
      </c>
      <c r="B2205" s="1">
        <v>92</v>
      </c>
      <c r="C2205" s="1">
        <v>116</v>
      </c>
      <c r="D2205" s="1">
        <v>73.02</v>
      </c>
      <c r="E2205" s="1">
        <v>189.02</v>
      </c>
    </row>
    <row r="2206" spans="1:5" hidden="1">
      <c r="A2206" s="1">
        <v>1940</v>
      </c>
      <c r="B2206" s="1">
        <v>93</v>
      </c>
      <c r="C2206" s="1">
        <v>99.01</v>
      </c>
      <c r="D2206" s="1">
        <v>51</v>
      </c>
      <c r="E2206" s="1">
        <v>150.01</v>
      </c>
    </row>
    <row r="2207" spans="1:5" hidden="1">
      <c r="A2207" s="1">
        <v>1940</v>
      </c>
      <c r="B2207" s="1">
        <v>94</v>
      </c>
      <c r="C2207" s="1">
        <v>71</v>
      </c>
      <c r="D2207" s="1">
        <v>38</v>
      </c>
      <c r="E2207" s="1">
        <v>109</v>
      </c>
    </row>
    <row r="2208" spans="1:5" hidden="1">
      <c r="A2208" s="1">
        <v>1940</v>
      </c>
      <c r="B2208" s="1">
        <v>95</v>
      </c>
      <c r="C2208" s="1">
        <v>41</v>
      </c>
      <c r="D2208" s="1">
        <v>36.01</v>
      </c>
      <c r="E2208" s="1">
        <v>77.010000000000005</v>
      </c>
    </row>
    <row r="2209" spans="1:5" hidden="1">
      <c r="A2209" s="1">
        <v>1940</v>
      </c>
      <c r="B2209" s="1">
        <v>96</v>
      </c>
      <c r="C2209" s="1">
        <v>33.01</v>
      </c>
      <c r="D2209" s="1">
        <v>22</v>
      </c>
      <c r="E2209" s="1">
        <v>55.01</v>
      </c>
    </row>
    <row r="2210" spans="1:5" hidden="1">
      <c r="A2210" s="1">
        <v>1940</v>
      </c>
      <c r="B2210" s="1">
        <v>97</v>
      </c>
      <c r="C2210" s="1">
        <v>32</v>
      </c>
      <c r="D2210" s="1">
        <v>17</v>
      </c>
      <c r="E2210" s="1">
        <v>49</v>
      </c>
    </row>
    <row r="2211" spans="1:5" hidden="1">
      <c r="A2211" s="1">
        <v>1940</v>
      </c>
      <c r="B2211" s="1">
        <v>98</v>
      </c>
      <c r="C2211" s="1">
        <v>16</v>
      </c>
      <c r="D2211" s="1">
        <v>12.01</v>
      </c>
      <c r="E2211" s="1">
        <v>28.01</v>
      </c>
    </row>
    <row r="2212" spans="1:5" hidden="1">
      <c r="A2212" s="1">
        <v>1940</v>
      </c>
      <c r="B2212" s="1">
        <v>99</v>
      </c>
      <c r="C2212" s="1">
        <v>10</v>
      </c>
      <c r="D2212" s="1">
        <v>12.01</v>
      </c>
      <c r="E2212" s="1">
        <v>22.01</v>
      </c>
    </row>
    <row r="2213" spans="1:5" hidden="1">
      <c r="A2213" s="1">
        <v>1940</v>
      </c>
      <c r="B2213" s="1">
        <v>100</v>
      </c>
      <c r="C2213" s="1">
        <v>9</v>
      </c>
      <c r="D2213" s="1">
        <v>4</v>
      </c>
      <c r="E2213" s="1">
        <v>13</v>
      </c>
    </row>
    <row r="2214" spans="1:5" hidden="1">
      <c r="A2214" s="1">
        <v>1940</v>
      </c>
      <c r="B2214" s="1">
        <v>101</v>
      </c>
      <c r="C2214" s="1">
        <v>0</v>
      </c>
      <c r="D2214" s="1">
        <v>0</v>
      </c>
      <c r="E2214" s="1">
        <v>0</v>
      </c>
    </row>
    <row r="2215" spans="1:5" hidden="1">
      <c r="A2215" s="1">
        <v>1940</v>
      </c>
      <c r="B2215" s="1">
        <v>102</v>
      </c>
      <c r="C2215" s="1">
        <v>2</v>
      </c>
      <c r="D2215" s="1">
        <v>4</v>
      </c>
      <c r="E2215" s="1">
        <v>6</v>
      </c>
    </row>
    <row r="2216" spans="1:5" hidden="1">
      <c r="A2216" s="1">
        <v>1940</v>
      </c>
      <c r="B2216" s="1">
        <v>103</v>
      </c>
      <c r="C2216" s="1">
        <v>2</v>
      </c>
      <c r="D2216" s="1">
        <v>4</v>
      </c>
      <c r="E2216" s="1">
        <v>6</v>
      </c>
    </row>
    <row r="2217" spans="1:5" hidden="1">
      <c r="A2217" s="1">
        <v>1940</v>
      </c>
      <c r="B2217" s="1">
        <v>104</v>
      </c>
      <c r="C2217" s="1">
        <v>0</v>
      </c>
      <c r="D2217" s="1">
        <v>2</v>
      </c>
      <c r="E2217" s="1">
        <v>2</v>
      </c>
    </row>
    <row r="2218" spans="1:5" hidden="1">
      <c r="A2218" s="1">
        <v>1940</v>
      </c>
      <c r="B2218" s="1">
        <v>105</v>
      </c>
      <c r="C2218" s="1">
        <v>0</v>
      </c>
      <c r="D2218" s="1">
        <v>1</v>
      </c>
      <c r="E2218" s="1">
        <v>1</v>
      </c>
    </row>
    <row r="2219" spans="1:5" hidden="1">
      <c r="A2219" s="1">
        <v>1940</v>
      </c>
      <c r="B2219" s="1">
        <v>106</v>
      </c>
      <c r="C2219" s="1">
        <v>2</v>
      </c>
      <c r="D2219" s="1">
        <v>2</v>
      </c>
      <c r="E2219" s="1">
        <v>4</v>
      </c>
    </row>
    <row r="2220" spans="1:5" hidden="1">
      <c r="A2220" s="1">
        <v>1940</v>
      </c>
      <c r="B2220" s="1">
        <v>107</v>
      </c>
      <c r="C2220" s="1">
        <v>0</v>
      </c>
      <c r="D2220" s="1">
        <v>1</v>
      </c>
      <c r="E2220" s="1">
        <v>1</v>
      </c>
    </row>
    <row r="2221" spans="1:5" hidden="1">
      <c r="A2221" s="1">
        <v>1940</v>
      </c>
      <c r="B2221" s="1">
        <v>108</v>
      </c>
      <c r="C2221" s="1">
        <v>0</v>
      </c>
      <c r="D2221" s="1">
        <v>0</v>
      </c>
      <c r="E2221" s="1">
        <v>0</v>
      </c>
    </row>
    <row r="2222" spans="1:5" hidden="1">
      <c r="A2222" s="1">
        <v>1940</v>
      </c>
      <c r="B2222" s="1">
        <v>109</v>
      </c>
      <c r="C2222" s="1">
        <v>0</v>
      </c>
      <c r="D2222" s="1">
        <v>0</v>
      </c>
      <c r="E2222" s="1">
        <v>0</v>
      </c>
    </row>
    <row r="2223" spans="1:5" hidden="1">
      <c r="A2223" s="1">
        <v>1940</v>
      </c>
      <c r="B2223" s="1" t="s">
        <v>121</v>
      </c>
      <c r="C2223" s="1">
        <v>0</v>
      </c>
      <c r="D2223" s="1">
        <v>0</v>
      </c>
      <c r="E2223" s="1">
        <v>0</v>
      </c>
    </row>
    <row r="2224" spans="1:5" hidden="1">
      <c r="A2224" s="1">
        <v>1941</v>
      </c>
      <c r="B2224" s="1">
        <v>0</v>
      </c>
      <c r="C2224" s="1">
        <v>2321</v>
      </c>
      <c r="D2224" s="1">
        <v>3023.3</v>
      </c>
      <c r="E2224" s="1">
        <v>5344.3</v>
      </c>
    </row>
    <row r="2225" spans="1:5" hidden="1">
      <c r="A2225" s="1">
        <v>1941</v>
      </c>
      <c r="B2225" s="1">
        <v>1</v>
      </c>
      <c r="C2225" s="1">
        <v>288</v>
      </c>
      <c r="D2225" s="1">
        <v>383.04</v>
      </c>
      <c r="E2225" s="1">
        <v>671.04</v>
      </c>
    </row>
    <row r="2226" spans="1:5" hidden="1">
      <c r="A2226" s="1">
        <v>1941</v>
      </c>
      <c r="B2226" s="1">
        <v>2</v>
      </c>
      <c r="C2226" s="1">
        <v>154</v>
      </c>
      <c r="D2226" s="1">
        <v>189.02</v>
      </c>
      <c r="E2226" s="1">
        <v>343.02</v>
      </c>
    </row>
    <row r="2227" spans="1:5" hidden="1">
      <c r="A2227" s="1">
        <v>1941</v>
      </c>
      <c r="B2227" s="1">
        <v>3</v>
      </c>
      <c r="C2227" s="1">
        <v>108</v>
      </c>
      <c r="D2227" s="1">
        <v>146.02000000000001</v>
      </c>
      <c r="E2227" s="1">
        <v>254.02</v>
      </c>
    </row>
    <row r="2228" spans="1:5" hidden="1">
      <c r="A2228" s="1">
        <v>1941</v>
      </c>
      <c r="B2228" s="1">
        <v>4</v>
      </c>
      <c r="C2228" s="1">
        <v>80</v>
      </c>
      <c r="D2228" s="1">
        <v>124.01</v>
      </c>
      <c r="E2228" s="1">
        <v>204.01</v>
      </c>
    </row>
    <row r="2229" spans="1:5" hidden="1">
      <c r="A2229" s="1">
        <v>1941</v>
      </c>
      <c r="B2229" s="1">
        <v>5</v>
      </c>
      <c r="C2229" s="1">
        <v>67</v>
      </c>
      <c r="D2229" s="1">
        <v>106.01</v>
      </c>
      <c r="E2229" s="1">
        <v>173.01</v>
      </c>
    </row>
    <row r="2230" spans="1:5" hidden="1">
      <c r="A2230" s="1">
        <v>1941</v>
      </c>
      <c r="B2230" s="1">
        <v>6</v>
      </c>
      <c r="C2230" s="1">
        <v>58</v>
      </c>
      <c r="D2230" s="1">
        <v>79</v>
      </c>
      <c r="E2230" s="1">
        <v>137</v>
      </c>
    </row>
    <row r="2231" spans="1:5" hidden="1">
      <c r="A2231" s="1">
        <v>1941</v>
      </c>
      <c r="B2231" s="1">
        <v>7</v>
      </c>
      <c r="C2231" s="1">
        <v>54</v>
      </c>
      <c r="D2231" s="1">
        <v>66</v>
      </c>
      <c r="E2231" s="1">
        <v>120</v>
      </c>
    </row>
    <row r="2232" spans="1:5" hidden="1">
      <c r="A2232" s="1">
        <v>1941</v>
      </c>
      <c r="B2232" s="1">
        <v>8</v>
      </c>
      <c r="C2232" s="1">
        <v>41</v>
      </c>
      <c r="D2232" s="1">
        <v>63.01</v>
      </c>
      <c r="E2232" s="1">
        <v>104.01</v>
      </c>
    </row>
    <row r="2233" spans="1:5" hidden="1">
      <c r="A2233" s="1">
        <v>1941</v>
      </c>
      <c r="B2233" s="1">
        <v>9</v>
      </c>
      <c r="C2233" s="1">
        <v>47</v>
      </c>
      <c r="D2233" s="1">
        <v>61.01</v>
      </c>
      <c r="E2233" s="1">
        <v>108.01</v>
      </c>
    </row>
    <row r="2234" spans="1:5" hidden="1">
      <c r="A2234" s="1">
        <v>1941</v>
      </c>
      <c r="B2234" s="1">
        <v>10</v>
      </c>
      <c r="C2234" s="1">
        <v>39</v>
      </c>
      <c r="D2234" s="1">
        <v>83.01</v>
      </c>
      <c r="E2234" s="1">
        <v>122.01</v>
      </c>
    </row>
    <row r="2235" spans="1:5" hidden="1">
      <c r="A2235" s="1">
        <v>1941</v>
      </c>
      <c r="B2235" s="1">
        <v>11</v>
      </c>
      <c r="C2235" s="1">
        <v>46</v>
      </c>
      <c r="D2235" s="1">
        <v>63.01</v>
      </c>
      <c r="E2235" s="1">
        <v>109.01</v>
      </c>
    </row>
    <row r="2236" spans="1:5" hidden="1">
      <c r="A2236" s="1">
        <v>1941</v>
      </c>
      <c r="B2236" s="1">
        <v>12</v>
      </c>
      <c r="C2236" s="1">
        <v>37</v>
      </c>
      <c r="D2236" s="1">
        <v>57.01</v>
      </c>
      <c r="E2236" s="1">
        <v>94.01</v>
      </c>
    </row>
    <row r="2237" spans="1:5" hidden="1">
      <c r="A2237" s="1">
        <v>1941</v>
      </c>
      <c r="B2237" s="1">
        <v>13</v>
      </c>
      <c r="C2237" s="1">
        <v>51</v>
      </c>
      <c r="D2237" s="1">
        <v>52.01</v>
      </c>
      <c r="E2237" s="1">
        <v>103.01</v>
      </c>
    </row>
    <row r="2238" spans="1:5" hidden="1">
      <c r="A2238" s="1">
        <v>1941</v>
      </c>
      <c r="B2238" s="1">
        <v>14</v>
      </c>
      <c r="C2238" s="1">
        <v>43</v>
      </c>
      <c r="D2238" s="1">
        <v>76</v>
      </c>
      <c r="E2238" s="1">
        <v>119</v>
      </c>
    </row>
    <row r="2239" spans="1:5" hidden="1">
      <c r="A2239" s="1">
        <v>1941</v>
      </c>
      <c r="B2239" s="1">
        <v>15</v>
      </c>
      <c r="C2239" s="1">
        <v>54</v>
      </c>
      <c r="D2239" s="1">
        <v>77.010000000000005</v>
      </c>
      <c r="E2239" s="1">
        <v>131.01</v>
      </c>
    </row>
    <row r="2240" spans="1:5" hidden="1">
      <c r="A2240" s="1">
        <v>1941</v>
      </c>
      <c r="B2240" s="1">
        <v>16</v>
      </c>
      <c r="C2240" s="1">
        <v>75</v>
      </c>
      <c r="D2240" s="1">
        <v>86.01</v>
      </c>
      <c r="E2240" s="1">
        <v>161.01</v>
      </c>
    </row>
    <row r="2241" spans="1:5" hidden="1">
      <c r="A2241" s="1">
        <v>1941</v>
      </c>
      <c r="B2241" s="1">
        <v>17</v>
      </c>
      <c r="C2241" s="1">
        <v>49</v>
      </c>
      <c r="D2241" s="1">
        <v>88.01</v>
      </c>
      <c r="E2241" s="1">
        <v>137.01</v>
      </c>
    </row>
    <row r="2242" spans="1:5" hidden="1">
      <c r="A2242" s="1">
        <v>1941</v>
      </c>
      <c r="B2242" s="1">
        <v>18</v>
      </c>
      <c r="C2242" s="1">
        <v>66</v>
      </c>
      <c r="D2242" s="1">
        <v>123.01</v>
      </c>
      <c r="E2242" s="1">
        <v>189.01</v>
      </c>
    </row>
    <row r="2243" spans="1:5" hidden="1">
      <c r="A2243" s="1">
        <v>1941</v>
      </c>
      <c r="B2243" s="1">
        <v>19</v>
      </c>
      <c r="C2243" s="1">
        <v>85</v>
      </c>
      <c r="D2243" s="1">
        <v>136.01</v>
      </c>
      <c r="E2243" s="1">
        <v>221.01</v>
      </c>
    </row>
    <row r="2244" spans="1:5" hidden="1">
      <c r="A2244" s="1">
        <v>1941</v>
      </c>
      <c r="B2244" s="1">
        <v>20</v>
      </c>
      <c r="C2244" s="1">
        <v>100</v>
      </c>
      <c r="D2244" s="1">
        <v>136.01</v>
      </c>
      <c r="E2244" s="1">
        <v>236.01</v>
      </c>
    </row>
    <row r="2245" spans="1:5" hidden="1">
      <c r="A2245" s="1">
        <v>1941</v>
      </c>
      <c r="B2245" s="1">
        <v>21</v>
      </c>
      <c r="C2245" s="1">
        <v>91</v>
      </c>
      <c r="D2245" s="1">
        <v>115.01</v>
      </c>
      <c r="E2245" s="1">
        <v>206.01</v>
      </c>
    </row>
    <row r="2246" spans="1:5" hidden="1">
      <c r="A2246" s="1">
        <v>1941</v>
      </c>
      <c r="B2246" s="1">
        <v>22</v>
      </c>
      <c r="C2246" s="1">
        <v>75</v>
      </c>
      <c r="D2246" s="1">
        <v>113.02</v>
      </c>
      <c r="E2246" s="1">
        <v>188.02</v>
      </c>
    </row>
    <row r="2247" spans="1:5" hidden="1">
      <c r="A2247" s="1">
        <v>1941</v>
      </c>
      <c r="B2247" s="1">
        <v>23</v>
      </c>
      <c r="C2247" s="1">
        <v>103</v>
      </c>
      <c r="D2247" s="1">
        <v>136.01</v>
      </c>
      <c r="E2247" s="1">
        <v>239.01</v>
      </c>
    </row>
    <row r="2248" spans="1:5" hidden="1">
      <c r="A2248" s="1">
        <v>1941</v>
      </c>
      <c r="B2248" s="1">
        <v>24</v>
      </c>
      <c r="C2248" s="1">
        <v>96</v>
      </c>
      <c r="D2248" s="1">
        <v>129.02000000000001</v>
      </c>
      <c r="E2248" s="1">
        <v>225.02</v>
      </c>
    </row>
    <row r="2249" spans="1:5" hidden="1">
      <c r="A2249" s="1">
        <v>1941</v>
      </c>
      <c r="B2249" s="1">
        <v>25</v>
      </c>
      <c r="C2249" s="1">
        <v>127</v>
      </c>
      <c r="D2249" s="1">
        <v>115.01</v>
      </c>
      <c r="E2249" s="1">
        <v>242.01</v>
      </c>
    </row>
    <row r="2250" spans="1:5" hidden="1">
      <c r="A2250" s="1">
        <v>1941</v>
      </c>
      <c r="B2250" s="1">
        <v>26</v>
      </c>
      <c r="C2250" s="1">
        <v>121</v>
      </c>
      <c r="D2250" s="1">
        <v>132.01</v>
      </c>
      <c r="E2250" s="1">
        <v>253.01</v>
      </c>
    </row>
    <row r="2251" spans="1:5" hidden="1">
      <c r="A2251" s="1">
        <v>1941</v>
      </c>
      <c r="B2251" s="1">
        <v>27</v>
      </c>
      <c r="C2251" s="1">
        <v>119</v>
      </c>
      <c r="D2251" s="1">
        <v>122.01</v>
      </c>
      <c r="E2251" s="1">
        <v>241.01</v>
      </c>
    </row>
    <row r="2252" spans="1:5" hidden="1">
      <c r="A2252" s="1">
        <v>1941</v>
      </c>
      <c r="B2252" s="1">
        <v>28</v>
      </c>
      <c r="C2252" s="1">
        <v>120</v>
      </c>
      <c r="D2252" s="1">
        <v>105.01</v>
      </c>
      <c r="E2252" s="1">
        <v>225.01</v>
      </c>
    </row>
    <row r="2253" spans="1:5" hidden="1">
      <c r="A2253" s="1">
        <v>1941</v>
      </c>
      <c r="B2253" s="1">
        <v>29</v>
      </c>
      <c r="C2253" s="1">
        <v>126</v>
      </c>
      <c r="D2253" s="1">
        <v>137.02000000000001</v>
      </c>
      <c r="E2253" s="1">
        <v>263.02</v>
      </c>
    </row>
    <row r="2254" spans="1:5" hidden="1">
      <c r="A2254" s="1">
        <v>1941</v>
      </c>
      <c r="B2254" s="1">
        <v>30</v>
      </c>
      <c r="C2254" s="1">
        <v>132</v>
      </c>
      <c r="D2254" s="1">
        <v>117.01</v>
      </c>
      <c r="E2254" s="1">
        <v>249.01</v>
      </c>
    </row>
    <row r="2255" spans="1:5" hidden="1">
      <c r="A2255" s="1">
        <v>1941</v>
      </c>
      <c r="B2255" s="1">
        <v>31</v>
      </c>
      <c r="C2255" s="1">
        <v>123</v>
      </c>
      <c r="D2255" s="1">
        <v>137.01</v>
      </c>
      <c r="E2255" s="1">
        <v>260.01</v>
      </c>
    </row>
    <row r="2256" spans="1:5" hidden="1">
      <c r="A2256" s="1">
        <v>1941</v>
      </c>
      <c r="B2256" s="1">
        <v>32</v>
      </c>
      <c r="C2256" s="1">
        <v>128</v>
      </c>
      <c r="D2256" s="1">
        <v>125.01</v>
      </c>
      <c r="E2256" s="1">
        <v>253.01</v>
      </c>
    </row>
    <row r="2257" spans="1:5" hidden="1">
      <c r="A2257" s="1">
        <v>1941</v>
      </c>
      <c r="B2257" s="1">
        <v>33</v>
      </c>
      <c r="C2257" s="1">
        <v>98</v>
      </c>
      <c r="D2257" s="1">
        <v>140.02000000000001</v>
      </c>
      <c r="E2257" s="1">
        <v>238.02</v>
      </c>
    </row>
    <row r="2258" spans="1:5" hidden="1">
      <c r="A2258" s="1">
        <v>1941</v>
      </c>
      <c r="B2258" s="1">
        <v>34</v>
      </c>
      <c r="C2258" s="1">
        <v>151</v>
      </c>
      <c r="D2258" s="1">
        <v>146.01</v>
      </c>
      <c r="E2258" s="1">
        <v>297.01</v>
      </c>
    </row>
    <row r="2259" spans="1:5" hidden="1">
      <c r="A2259" s="1">
        <v>1941</v>
      </c>
      <c r="B2259" s="1">
        <v>35</v>
      </c>
      <c r="C2259" s="1">
        <v>135</v>
      </c>
      <c r="D2259" s="1">
        <v>166.02</v>
      </c>
      <c r="E2259" s="1">
        <v>301.02</v>
      </c>
    </row>
    <row r="2260" spans="1:5" hidden="1">
      <c r="A2260" s="1">
        <v>1941</v>
      </c>
      <c r="B2260" s="1">
        <v>36</v>
      </c>
      <c r="C2260" s="1">
        <v>161</v>
      </c>
      <c r="D2260" s="1">
        <v>180.02</v>
      </c>
      <c r="E2260" s="1">
        <v>341.02</v>
      </c>
    </row>
    <row r="2261" spans="1:5" hidden="1">
      <c r="A2261" s="1">
        <v>1941</v>
      </c>
      <c r="B2261" s="1">
        <v>37</v>
      </c>
      <c r="C2261" s="1">
        <v>138</v>
      </c>
      <c r="D2261" s="1">
        <v>173.02</v>
      </c>
      <c r="E2261" s="1">
        <v>311.02</v>
      </c>
    </row>
    <row r="2262" spans="1:5" hidden="1">
      <c r="A2262" s="1">
        <v>1941</v>
      </c>
      <c r="B2262" s="1">
        <v>38</v>
      </c>
      <c r="C2262" s="1">
        <v>158</v>
      </c>
      <c r="D2262" s="1">
        <v>187.02</v>
      </c>
      <c r="E2262" s="1">
        <v>345.02</v>
      </c>
    </row>
    <row r="2263" spans="1:5" hidden="1">
      <c r="A2263" s="1">
        <v>1941</v>
      </c>
      <c r="B2263" s="1">
        <v>39</v>
      </c>
      <c r="C2263" s="1">
        <v>153</v>
      </c>
      <c r="D2263" s="1">
        <v>178.02</v>
      </c>
      <c r="E2263" s="1">
        <v>331.02</v>
      </c>
    </row>
    <row r="2264" spans="1:5" hidden="1">
      <c r="A2264" s="1">
        <v>1941</v>
      </c>
      <c r="B2264" s="1">
        <v>40</v>
      </c>
      <c r="C2264" s="1">
        <v>147</v>
      </c>
      <c r="D2264" s="1">
        <v>191.02</v>
      </c>
      <c r="E2264" s="1">
        <v>338.02</v>
      </c>
    </row>
    <row r="2265" spans="1:5" hidden="1">
      <c r="A2265" s="1">
        <v>1941</v>
      </c>
      <c r="B2265" s="1">
        <v>41</v>
      </c>
      <c r="C2265" s="1">
        <v>156</v>
      </c>
      <c r="D2265" s="1">
        <v>212.02</v>
      </c>
      <c r="E2265" s="1">
        <v>368.02</v>
      </c>
    </row>
    <row r="2266" spans="1:5" hidden="1">
      <c r="A2266" s="1">
        <v>1941</v>
      </c>
      <c r="B2266" s="1">
        <v>42</v>
      </c>
      <c r="C2266" s="1">
        <v>195</v>
      </c>
      <c r="D2266" s="1">
        <v>207.03</v>
      </c>
      <c r="E2266" s="1">
        <v>402.03</v>
      </c>
    </row>
    <row r="2267" spans="1:5" hidden="1">
      <c r="A2267" s="1">
        <v>1941</v>
      </c>
      <c r="B2267" s="1">
        <v>43</v>
      </c>
      <c r="C2267" s="1">
        <v>193</v>
      </c>
      <c r="D2267" s="1">
        <v>233.02</v>
      </c>
      <c r="E2267" s="1">
        <v>426.02</v>
      </c>
    </row>
    <row r="2268" spans="1:5" hidden="1">
      <c r="A2268" s="1">
        <v>1941</v>
      </c>
      <c r="B2268" s="1">
        <v>44</v>
      </c>
      <c r="C2268" s="1">
        <v>178</v>
      </c>
      <c r="D2268" s="1">
        <v>244.02</v>
      </c>
      <c r="E2268" s="1">
        <v>422.02</v>
      </c>
    </row>
    <row r="2269" spans="1:5" hidden="1">
      <c r="A2269" s="1">
        <v>1941</v>
      </c>
      <c r="B2269" s="1">
        <v>45</v>
      </c>
      <c r="C2269" s="1">
        <v>222</v>
      </c>
      <c r="D2269" s="1">
        <v>308.02999999999997</v>
      </c>
      <c r="E2269" s="1">
        <v>530.03</v>
      </c>
    </row>
    <row r="2270" spans="1:5" hidden="1">
      <c r="A2270" s="1">
        <v>1941</v>
      </c>
      <c r="B2270" s="1">
        <v>46</v>
      </c>
      <c r="C2270" s="1">
        <v>222</v>
      </c>
      <c r="D2270" s="1">
        <v>291.02999999999997</v>
      </c>
      <c r="E2270" s="1">
        <v>513.03</v>
      </c>
    </row>
    <row r="2271" spans="1:5" hidden="1">
      <c r="A2271" s="1">
        <v>1941</v>
      </c>
      <c r="B2271" s="1">
        <v>47</v>
      </c>
      <c r="C2271" s="1">
        <v>245</v>
      </c>
      <c r="D2271" s="1">
        <v>305.02999999999997</v>
      </c>
      <c r="E2271" s="1">
        <v>550.03</v>
      </c>
    </row>
    <row r="2272" spans="1:5" hidden="1">
      <c r="A2272" s="1">
        <v>1941</v>
      </c>
      <c r="B2272" s="1">
        <v>48</v>
      </c>
      <c r="C2272" s="1">
        <v>270</v>
      </c>
      <c r="D2272" s="1">
        <v>347.03</v>
      </c>
      <c r="E2272" s="1">
        <v>617.03</v>
      </c>
    </row>
    <row r="2273" spans="1:5" hidden="1">
      <c r="A2273" s="1">
        <v>1941</v>
      </c>
      <c r="B2273" s="1">
        <v>49</v>
      </c>
      <c r="C2273" s="1">
        <v>331</v>
      </c>
      <c r="D2273" s="1">
        <v>378.04</v>
      </c>
      <c r="E2273" s="1">
        <v>709.04</v>
      </c>
    </row>
    <row r="2274" spans="1:5" hidden="1">
      <c r="A2274" s="1">
        <v>1941</v>
      </c>
      <c r="B2274" s="1">
        <v>50</v>
      </c>
      <c r="C2274" s="1">
        <v>270</v>
      </c>
      <c r="D2274" s="1">
        <v>424.04</v>
      </c>
      <c r="E2274" s="1">
        <v>694.04</v>
      </c>
    </row>
    <row r="2275" spans="1:5" hidden="1">
      <c r="A2275" s="1">
        <v>1941</v>
      </c>
      <c r="B2275" s="1">
        <v>51</v>
      </c>
      <c r="C2275" s="1">
        <v>306</v>
      </c>
      <c r="D2275" s="1">
        <v>461.05</v>
      </c>
      <c r="E2275" s="1">
        <v>767.05</v>
      </c>
    </row>
    <row r="2276" spans="1:5" hidden="1">
      <c r="A2276" s="1">
        <v>1941</v>
      </c>
      <c r="B2276" s="1">
        <v>52</v>
      </c>
      <c r="C2276" s="1">
        <v>321</v>
      </c>
      <c r="D2276" s="1">
        <v>476.05</v>
      </c>
      <c r="E2276" s="1">
        <v>797.05</v>
      </c>
    </row>
    <row r="2277" spans="1:5" hidden="1">
      <c r="A2277" s="1">
        <v>1941</v>
      </c>
      <c r="B2277" s="1">
        <v>53</v>
      </c>
      <c r="C2277" s="1">
        <v>358</v>
      </c>
      <c r="D2277" s="1">
        <v>548.05999999999995</v>
      </c>
      <c r="E2277" s="1">
        <v>906.06</v>
      </c>
    </row>
    <row r="2278" spans="1:5" hidden="1">
      <c r="A2278" s="1">
        <v>1941</v>
      </c>
      <c r="B2278" s="1">
        <v>54</v>
      </c>
      <c r="C2278" s="1">
        <v>369</v>
      </c>
      <c r="D2278" s="1">
        <v>547.04999999999995</v>
      </c>
      <c r="E2278" s="1">
        <v>916.05</v>
      </c>
    </row>
    <row r="2279" spans="1:5" hidden="1">
      <c r="A2279" s="1">
        <v>1941</v>
      </c>
      <c r="B2279" s="1">
        <v>55</v>
      </c>
      <c r="C2279" s="1">
        <v>332</v>
      </c>
      <c r="D2279" s="1">
        <v>563.05999999999995</v>
      </c>
      <c r="E2279" s="1">
        <v>895.06</v>
      </c>
    </row>
    <row r="2280" spans="1:5" hidden="1">
      <c r="A2280" s="1">
        <v>1941</v>
      </c>
      <c r="B2280" s="1">
        <v>56</v>
      </c>
      <c r="C2280" s="1">
        <v>386</v>
      </c>
      <c r="D2280" s="1">
        <v>610.05999999999995</v>
      </c>
      <c r="E2280" s="1">
        <v>996.06</v>
      </c>
    </row>
    <row r="2281" spans="1:5" hidden="1">
      <c r="A2281" s="1">
        <v>1941</v>
      </c>
      <c r="B2281" s="1">
        <v>57</v>
      </c>
      <c r="C2281" s="1">
        <v>356</v>
      </c>
      <c r="D2281" s="1">
        <v>586.05999999999995</v>
      </c>
      <c r="E2281" s="1">
        <v>942.06</v>
      </c>
    </row>
    <row r="2282" spans="1:5" hidden="1">
      <c r="A2282" s="1">
        <v>1941</v>
      </c>
      <c r="B2282" s="1">
        <v>58</v>
      </c>
      <c r="C2282" s="1">
        <v>402</v>
      </c>
      <c r="D2282" s="1">
        <v>703.07</v>
      </c>
      <c r="E2282" s="1">
        <v>1105.07</v>
      </c>
    </row>
    <row r="2283" spans="1:5" hidden="1">
      <c r="A2283" s="1">
        <v>1941</v>
      </c>
      <c r="B2283" s="1">
        <v>59</v>
      </c>
      <c r="C2283" s="1">
        <v>410</v>
      </c>
      <c r="D2283" s="1">
        <v>617.05999999999995</v>
      </c>
      <c r="E2283" s="1">
        <v>1027.06</v>
      </c>
    </row>
    <row r="2284" spans="1:5" hidden="1">
      <c r="A2284" s="1">
        <v>1941</v>
      </c>
      <c r="B2284" s="1">
        <v>60</v>
      </c>
      <c r="C2284" s="1">
        <v>476</v>
      </c>
      <c r="D2284" s="1">
        <v>731.07</v>
      </c>
      <c r="E2284" s="1">
        <v>1207.07</v>
      </c>
    </row>
    <row r="2285" spans="1:5" hidden="1">
      <c r="A2285" s="1">
        <v>1941</v>
      </c>
      <c r="B2285" s="1">
        <v>61</v>
      </c>
      <c r="C2285" s="1">
        <v>450</v>
      </c>
      <c r="D2285" s="1">
        <v>668.06</v>
      </c>
      <c r="E2285" s="1">
        <v>1118.06</v>
      </c>
    </row>
    <row r="2286" spans="1:5" hidden="1">
      <c r="A2286" s="1">
        <v>1941</v>
      </c>
      <c r="B2286" s="1">
        <v>62</v>
      </c>
      <c r="C2286" s="1">
        <v>485</v>
      </c>
      <c r="D2286" s="1">
        <v>774.08</v>
      </c>
      <c r="E2286" s="1">
        <v>1259.08</v>
      </c>
    </row>
    <row r="2287" spans="1:5" hidden="1">
      <c r="A2287" s="1">
        <v>1941</v>
      </c>
      <c r="B2287" s="1">
        <v>63</v>
      </c>
      <c r="C2287" s="1">
        <v>512</v>
      </c>
      <c r="D2287" s="1">
        <v>782.08</v>
      </c>
      <c r="E2287" s="1">
        <v>1294.08</v>
      </c>
    </row>
    <row r="2288" spans="1:5" hidden="1">
      <c r="A2288" s="1">
        <v>1941</v>
      </c>
      <c r="B2288" s="1">
        <v>64</v>
      </c>
      <c r="C2288" s="1">
        <v>542</v>
      </c>
      <c r="D2288" s="1">
        <v>765.08</v>
      </c>
      <c r="E2288" s="1">
        <v>1307.08</v>
      </c>
    </row>
    <row r="2289" spans="1:5" hidden="1">
      <c r="A2289" s="1">
        <v>1941</v>
      </c>
      <c r="B2289" s="1">
        <v>65</v>
      </c>
      <c r="C2289" s="1">
        <v>578</v>
      </c>
      <c r="D2289" s="1">
        <v>822.08</v>
      </c>
      <c r="E2289" s="1">
        <v>1400.08</v>
      </c>
    </row>
    <row r="2290" spans="1:5" hidden="1">
      <c r="A2290" s="1">
        <v>1941</v>
      </c>
      <c r="B2290" s="1">
        <v>66</v>
      </c>
      <c r="C2290" s="1">
        <v>550</v>
      </c>
      <c r="D2290" s="1">
        <v>786.08</v>
      </c>
      <c r="E2290" s="1">
        <v>1336.08</v>
      </c>
    </row>
    <row r="2291" spans="1:5" hidden="1">
      <c r="A2291" s="1">
        <v>1941</v>
      </c>
      <c r="B2291" s="1">
        <v>67</v>
      </c>
      <c r="C2291" s="1">
        <v>599</v>
      </c>
      <c r="D2291" s="1">
        <v>813.08</v>
      </c>
      <c r="E2291" s="1">
        <v>1412.08</v>
      </c>
    </row>
    <row r="2292" spans="1:5" hidden="1">
      <c r="A2292" s="1">
        <v>1941</v>
      </c>
      <c r="B2292" s="1">
        <v>68</v>
      </c>
      <c r="C2292" s="1">
        <v>653</v>
      </c>
      <c r="D2292" s="1">
        <v>858.08</v>
      </c>
      <c r="E2292" s="1">
        <v>1511.08</v>
      </c>
    </row>
    <row r="2293" spans="1:5" hidden="1">
      <c r="A2293" s="1">
        <v>1941</v>
      </c>
      <c r="B2293" s="1">
        <v>69</v>
      </c>
      <c r="C2293" s="1">
        <v>640</v>
      </c>
      <c r="D2293" s="1">
        <v>904.09</v>
      </c>
      <c r="E2293" s="1">
        <v>1544.09</v>
      </c>
    </row>
    <row r="2294" spans="1:5" hidden="1">
      <c r="A2294" s="1">
        <v>1941</v>
      </c>
      <c r="B2294" s="1">
        <v>70</v>
      </c>
      <c r="C2294" s="1">
        <v>768</v>
      </c>
      <c r="D2294" s="1">
        <v>994.1</v>
      </c>
      <c r="E2294" s="1">
        <v>1762.1</v>
      </c>
    </row>
    <row r="2295" spans="1:5" hidden="1">
      <c r="A2295" s="1">
        <v>1941</v>
      </c>
      <c r="B2295" s="1">
        <v>71</v>
      </c>
      <c r="C2295" s="1">
        <v>680</v>
      </c>
      <c r="D2295" s="1">
        <v>887.09</v>
      </c>
      <c r="E2295" s="1">
        <v>1567.09</v>
      </c>
    </row>
    <row r="2296" spans="1:5" hidden="1">
      <c r="A2296" s="1">
        <v>1941</v>
      </c>
      <c r="B2296" s="1">
        <v>72</v>
      </c>
      <c r="C2296" s="1">
        <v>782</v>
      </c>
      <c r="D2296" s="1">
        <v>978.1</v>
      </c>
      <c r="E2296" s="1">
        <v>1760.1</v>
      </c>
    </row>
    <row r="2297" spans="1:5" hidden="1">
      <c r="A2297" s="1">
        <v>1941</v>
      </c>
      <c r="B2297" s="1">
        <v>73</v>
      </c>
      <c r="C2297" s="1">
        <v>824</v>
      </c>
      <c r="D2297" s="1">
        <v>1021.1</v>
      </c>
      <c r="E2297" s="1">
        <v>1845.1</v>
      </c>
    </row>
    <row r="2298" spans="1:5" hidden="1">
      <c r="A2298" s="1">
        <v>1941</v>
      </c>
      <c r="B2298" s="1">
        <v>74</v>
      </c>
      <c r="C2298" s="1">
        <v>859</v>
      </c>
      <c r="D2298" s="1">
        <v>960.09</v>
      </c>
      <c r="E2298" s="1">
        <v>1819.09</v>
      </c>
    </row>
    <row r="2299" spans="1:5" hidden="1">
      <c r="A2299" s="1">
        <v>1941</v>
      </c>
      <c r="B2299" s="1">
        <v>75</v>
      </c>
      <c r="C2299" s="1">
        <v>857</v>
      </c>
      <c r="D2299" s="1">
        <v>963.1</v>
      </c>
      <c r="E2299" s="1">
        <v>1820.1</v>
      </c>
    </row>
    <row r="2300" spans="1:5" hidden="1">
      <c r="A2300" s="1">
        <v>1941</v>
      </c>
      <c r="B2300" s="1">
        <v>76</v>
      </c>
      <c r="C2300" s="1">
        <v>963</v>
      </c>
      <c r="D2300" s="1">
        <v>1000.1</v>
      </c>
      <c r="E2300" s="1">
        <v>1963.1</v>
      </c>
    </row>
    <row r="2301" spans="1:5" hidden="1">
      <c r="A2301" s="1">
        <v>1941</v>
      </c>
      <c r="B2301" s="1">
        <v>77</v>
      </c>
      <c r="C2301" s="1">
        <v>840</v>
      </c>
      <c r="D2301" s="1">
        <v>969.1</v>
      </c>
      <c r="E2301" s="1">
        <v>1809.1</v>
      </c>
    </row>
    <row r="2302" spans="1:5" hidden="1">
      <c r="A2302" s="1">
        <v>1941</v>
      </c>
      <c r="B2302" s="1">
        <v>78</v>
      </c>
      <c r="C2302" s="1">
        <v>919</v>
      </c>
      <c r="D2302" s="1">
        <v>954.1</v>
      </c>
      <c r="E2302" s="1">
        <v>1873.1</v>
      </c>
    </row>
    <row r="2303" spans="1:5" hidden="1">
      <c r="A2303" s="1">
        <v>1941</v>
      </c>
      <c r="B2303" s="1">
        <v>79</v>
      </c>
      <c r="C2303" s="1">
        <v>749</v>
      </c>
      <c r="D2303" s="1">
        <v>920.09</v>
      </c>
      <c r="E2303" s="1">
        <v>1669.09</v>
      </c>
    </row>
    <row r="2304" spans="1:5" hidden="1">
      <c r="A2304" s="1">
        <v>1941</v>
      </c>
      <c r="B2304" s="1">
        <v>80</v>
      </c>
      <c r="C2304" s="1">
        <v>821</v>
      </c>
      <c r="D2304" s="1">
        <v>886.09</v>
      </c>
      <c r="E2304" s="1">
        <v>1707.09</v>
      </c>
    </row>
    <row r="2305" spans="1:5" hidden="1">
      <c r="A2305" s="1">
        <v>1941</v>
      </c>
      <c r="B2305" s="1">
        <v>81</v>
      </c>
      <c r="C2305" s="1">
        <v>700</v>
      </c>
      <c r="D2305" s="1">
        <v>699.07</v>
      </c>
      <c r="E2305" s="1">
        <v>1399.07</v>
      </c>
    </row>
    <row r="2306" spans="1:5" hidden="1">
      <c r="A2306" s="1">
        <v>1941</v>
      </c>
      <c r="B2306" s="1">
        <v>82</v>
      </c>
      <c r="C2306" s="1">
        <v>654</v>
      </c>
      <c r="D2306" s="1">
        <v>734.07</v>
      </c>
      <c r="E2306" s="1">
        <v>1388.07</v>
      </c>
    </row>
    <row r="2307" spans="1:5" hidden="1">
      <c r="A2307" s="1">
        <v>1941</v>
      </c>
      <c r="B2307" s="1">
        <v>83</v>
      </c>
      <c r="C2307" s="1">
        <v>679</v>
      </c>
      <c r="D2307" s="1">
        <v>632.07000000000005</v>
      </c>
      <c r="E2307" s="1">
        <v>1311.07</v>
      </c>
    </row>
    <row r="2308" spans="1:5" hidden="1">
      <c r="A2308" s="1">
        <v>1941</v>
      </c>
      <c r="B2308" s="1">
        <v>84</v>
      </c>
      <c r="C2308" s="1">
        <v>627</v>
      </c>
      <c r="D2308" s="1">
        <v>575.05999999999995</v>
      </c>
      <c r="E2308" s="1">
        <v>1202.06</v>
      </c>
    </row>
    <row r="2309" spans="1:5" hidden="1">
      <c r="A2309" s="1">
        <v>1941</v>
      </c>
      <c r="B2309" s="1">
        <v>85</v>
      </c>
      <c r="C2309" s="1">
        <v>543</v>
      </c>
      <c r="D2309" s="1">
        <v>544.05999999999995</v>
      </c>
      <c r="E2309" s="1">
        <v>1087.06</v>
      </c>
    </row>
    <row r="2310" spans="1:5" hidden="1">
      <c r="A2310" s="1">
        <v>1941</v>
      </c>
      <c r="B2310" s="1">
        <v>86</v>
      </c>
      <c r="C2310" s="1">
        <v>451</v>
      </c>
      <c r="D2310" s="1">
        <v>405.04</v>
      </c>
      <c r="E2310" s="1">
        <v>856.04</v>
      </c>
    </row>
    <row r="2311" spans="1:5" hidden="1">
      <c r="A2311" s="1">
        <v>1941</v>
      </c>
      <c r="B2311" s="1">
        <v>87</v>
      </c>
      <c r="C2311" s="1">
        <v>371</v>
      </c>
      <c r="D2311" s="1">
        <v>321.02999999999997</v>
      </c>
      <c r="E2311" s="1">
        <v>692.03</v>
      </c>
    </row>
    <row r="2312" spans="1:5" hidden="1">
      <c r="A2312" s="1">
        <v>1941</v>
      </c>
      <c r="B2312" s="1">
        <v>88</v>
      </c>
      <c r="C2312" s="1">
        <v>241</v>
      </c>
      <c r="D2312" s="1">
        <v>214.02</v>
      </c>
      <c r="E2312" s="1">
        <v>455.02</v>
      </c>
    </row>
    <row r="2313" spans="1:5" hidden="1">
      <c r="A2313" s="1">
        <v>1941</v>
      </c>
      <c r="B2313" s="1">
        <v>89</v>
      </c>
      <c r="C2313" s="1">
        <v>236</v>
      </c>
      <c r="D2313" s="1">
        <v>171.02</v>
      </c>
      <c r="E2313" s="1">
        <v>407.02</v>
      </c>
    </row>
    <row r="2314" spans="1:5" hidden="1">
      <c r="A2314" s="1">
        <v>1941</v>
      </c>
      <c r="B2314" s="1">
        <v>90</v>
      </c>
      <c r="C2314" s="1">
        <v>213</v>
      </c>
      <c r="D2314" s="1">
        <v>155.02000000000001</v>
      </c>
      <c r="E2314" s="1">
        <v>368.02</v>
      </c>
    </row>
    <row r="2315" spans="1:5" hidden="1">
      <c r="A2315" s="1">
        <v>1941</v>
      </c>
      <c r="B2315" s="1">
        <v>91</v>
      </c>
      <c r="C2315" s="1">
        <v>138</v>
      </c>
      <c r="D2315" s="1">
        <v>105.01</v>
      </c>
      <c r="E2315" s="1">
        <v>243.01</v>
      </c>
    </row>
    <row r="2316" spans="1:5" hidden="1">
      <c r="A2316" s="1">
        <v>1941</v>
      </c>
      <c r="B2316" s="1">
        <v>92</v>
      </c>
      <c r="C2316" s="1">
        <v>114</v>
      </c>
      <c r="D2316" s="1">
        <v>77.010000000000005</v>
      </c>
      <c r="E2316" s="1">
        <v>191.01</v>
      </c>
    </row>
    <row r="2317" spans="1:5" hidden="1">
      <c r="A2317" s="1">
        <v>1941</v>
      </c>
      <c r="B2317" s="1">
        <v>93</v>
      </c>
      <c r="C2317" s="1">
        <v>108</v>
      </c>
      <c r="D2317" s="1">
        <v>67</v>
      </c>
      <c r="E2317" s="1">
        <v>175</v>
      </c>
    </row>
    <row r="2318" spans="1:5" hidden="1">
      <c r="A2318" s="1">
        <v>1941</v>
      </c>
      <c r="B2318" s="1">
        <v>94</v>
      </c>
      <c r="C2318" s="1">
        <v>64</v>
      </c>
      <c r="D2318" s="1">
        <v>36</v>
      </c>
      <c r="E2318" s="1">
        <v>100</v>
      </c>
    </row>
    <row r="2319" spans="1:5" hidden="1">
      <c r="A2319" s="1">
        <v>1941</v>
      </c>
      <c r="B2319" s="1">
        <v>95</v>
      </c>
      <c r="C2319" s="1">
        <v>67</v>
      </c>
      <c r="D2319" s="1">
        <v>35.01</v>
      </c>
      <c r="E2319" s="1">
        <v>102.01</v>
      </c>
    </row>
    <row r="2320" spans="1:5" hidden="1">
      <c r="A2320" s="1">
        <v>1941</v>
      </c>
      <c r="B2320" s="1">
        <v>96</v>
      </c>
      <c r="C2320" s="1">
        <v>36</v>
      </c>
      <c r="D2320" s="1">
        <v>26</v>
      </c>
      <c r="E2320" s="1">
        <v>62</v>
      </c>
    </row>
    <row r="2321" spans="1:5" hidden="1">
      <c r="A2321" s="1">
        <v>1941</v>
      </c>
      <c r="B2321" s="1">
        <v>97</v>
      </c>
      <c r="C2321" s="1">
        <v>36</v>
      </c>
      <c r="D2321" s="1">
        <v>19.010000000000002</v>
      </c>
      <c r="E2321" s="1">
        <v>55.01</v>
      </c>
    </row>
    <row r="2322" spans="1:5" hidden="1">
      <c r="A2322" s="1">
        <v>1941</v>
      </c>
      <c r="B2322" s="1">
        <v>98</v>
      </c>
      <c r="C2322" s="1">
        <v>23</v>
      </c>
      <c r="D2322" s="1">
        <v>13.01</v>
      </c>
      <c r="E2322" s="1">
        <v>36.01</v>
      </c>
    </row>
    <row r="2323" spans="1:5" hidden="1">
      <c r="A2323" s="1">
        <v>1941</v>
      </c>
      <c r="B2323" s="1">
        <v>99</v>
      </c>
      <c r="C2323" s="1">
        <v>16</v>
      </c>
      <c r="D2323" s="1">
        <v>3.01</v>
      </c>
      <c r="E2323" s="1">
        <v>19.010000000000002</v>
      </c>
    </row>
    <row r="2324" spans="1:5" hidden="1">
      <c r="A2324" s="1">
        <v>1941</v>
      </c>
      <c r="B2324" s="1">
        <v>100</v>
      </c>
      <c r="C2324" s="1">
        <v>9</v>
      </c>
      <c r="D2324" s="1">
        <v>9</v>
      </c>
      <c r="E2324" s="1">
        <v>18</v>
      </c>
    </row>
    <row r="2325" spans="1:5" hidden="1">
      <c r="A2325" s="1">
        <v>1941</v>
      </c>
      <c r="B2325" s="1">
        <v>101</v>
      </c>
      <c r="C2325" s="1">
        <v>5</v>
      </c>
      <c r="D2325" s="1">
        <v>5</v>
      </c>
      <c r="E2325" s="1">
        <v>10</v>
      </c>
    </row>
    <row r="2326" spans="1:5" hidden="1">
      <c r="A2326" s="1">
        <v>1941</v>
      </c>
      <c r="B2326" s="1">
        <v>102</v>
      </c>
      <c r="C2326" s="1">
        <v>0</v>
      </c>
      <c r="D2326" s="1">
        <v>1</v>
      </c>
      <c r="E2326" s="1">
        <v>1</v>
      </c>
    </row>
    <row r="2327" spans="1:5" hidden="1">
      <c r="A2327" s="1">
        <v>1941</v>
      </c>
      <c r="B2327" s="1">
        <v>103</v>
      </c>
      <c r="C2327" s="1">
        <v>1</v>
      </c>
      <c r="D2327" s="1">
        <v>1</v>
      </c>
      <c r="E2327" s="1">
        <v>2</v>
      </c>
    </row>
    <row r="2328" spans="1:5" hidden="1">
      <c r="A2328" s="1">
        <v>1941</v>
      </c>
      <c r="B2328" s="1">
        <v>104</v>
      </c>
      <c r="C2328" s="1">
        <v>1</v>
      </c>
      <c r="D2328" s="1">
        <v>1</v>
      </c>
      <c r="E2328" s="1">
        <v>2</v>
      </c>
    </row>
    <row r="2329" spans="1:5" hidden="1">
      <c r="A2329" s="1">
        <v>1941</v>
      </c>
      <c r="B2329" s="1">
        <v>105</v>
      </c>
      <c r="C2329" s="1">
        <v>0</v>
      </c>
      <c r="D2329" s="1">
        <v>0</v>
      </c>
      <c r="E2329" s="1">
        <v>0</v>
      </c>
    </row>
    <row r="2330" spans="1:5" hidden="1">
      <c r="A2330" s="1">
        <v>1941</v>
      </c>
      <c r="B2330" s="1">
        <v>106</v>
      </c>
      <c r="C2330" s="1">
        <v>0</v>
      </c>
      <c r="D2330" s="1">
        <v>0</v>
      </c>
      <c r="E2330" s="1">
        <v>0</v>
      </c>
    </row>
    <row r="2331" spans="1:5" hidden="1">
      <c r="A2331" s="1">
        <v>1941</v>
      </c>
      <c r="B2331" s="1">
        <v>107</v>
      </c>
      <c r="C2331" s="1">
        <v>0</v>
      </c>
      <c r="D2331" s="1">
        <v>0</v>
      </c>
      <c r="E2331" s="1">
        <v>0</v>
      </c>
    </row>
    <row r="2332" spans="1:5" hidden="1">
      <c r="A2332" s="1">
        <v>1941</v>
      </c>
      <c r="B2332" s="1">
        <v>108</v>
      </c>
      <c r="C2332" s="1">
        <v>0</v>
      </c>
      <c r="D2332" s="1">
        <v>0</v>
      </c>
      <c r="E2332" s="1">
        <v>0</v>
      </c>
    </row>
    <row r="2333" spans="1:5" hidden="1">
      <c r="A2333" s="1">
        <v>1941</v>
      </c>
      <c r="B2333" s="1">
        <v>109</v>
      </c>
      <c r="C2333" s="1">
        <v>0</v>
      </c>
      <c r="D2333" s="1">
        <v>0</v>
      </c>
      <c r="E2333" s="1">
        <v>0</v>
      </c>
    </row>
    <row r="2334" spans="1:5" hidden="1">
      <c r="A2334" s="1">
        <v>1941</v>
      </c>
      <c r="B2334" s="1" t="s">
        <v>121</v>
      </c>
      <c r="C2334" s="1">
        <v>0</v>
      </c>
      <c r="D2334" s="1">
        <v>1</v>
      </c>
      <c r="E2334" s="1">
        <v>1</v>
      </c>
    </row>
    <row r="2335" spans="1:5" hidden="1">
      <c r="A2335" s="1">
        <v>1942</v>
      </c>
      <c r="B2335" s="1">
        <v>0</v>
      </c>
      <c r="C2335" s="1">
        <v>2304.1999999999998</v>
      </c>
      <c r="D2335" s="1">
        <v>3097.04</v>
      </c>
      <c r="E2335" s="1">
        <v>5401.24</v>
      </c>
    </row>
    <row r="2336" spans="1:5" hidden="1">
      <c r="A2336" s="1">
        <v>1942</v>
      </c>
      <c r="B2336" s="1">
        <v>1</v>
      </c>
      <c r="C2336" s="1">
        <v>354.03</v>
      </c>
      <c r="D2336" s="1">
        <v>402.13</v>
      </c>
      <c r="E2336" s="1">
        <v>756.16</v>
      </c>
    </row>
    <row r="2337" spans="1:5" hidden="1">
      <c r="A2337" s="1">
        <v>1942</v>
      </c>
      <c r="B2337" s="1">
        <v>2</v>
      </c>
      <c r="C2337" s="1">
        <v>152.01</v>
      </c>
      <c r="D2337" s="1">
        <v>190.06</v>
      </c>
      <c r="E2337" s="1">
        <v>342.07</v>
      </c>
    </row>
    <row r="2338" spans="1:5" hidden="1">
      <c r="A2338" s="1">
        <v>1942</v>
      </c>
      <c r="B2338" s="1">
        <v>3</v>
      </c>
      <c r="C2338" s="1">
        <v>111.01</v>
      </c>
      <c r="D2338" s="1">
        <v>136.04</v>
      </c>
      <c r="E2338" s="1">
        <v>247.05</v>
      </c>
    </row>
    <row r="2339" spans="1:5" hidden="1">
      <c r="A2339" s="1">
        <v>1942</v>
      </c>
      <c r="B2339" s="1">
        <v>4</v>
      </c>
      <c r="C2339" s="1">
        <v>104.01</v>
      </c>
      <c r="D2339" s="1">
        <v>113.04</v>
      </c>
      <c r="E2339" s="1">
        <v>217.05</v>
      </c>
    </row>
    <row r="2340" spans="1:5" hidden="1">
      <c r="A2340" s="1">
        <v>1942</v>
      </c>
      <c r="B2340" s="1">
        <v>5</v>
      </c>
      <c r="C2340" s="1">
        <v>82</v>
      </c>
      <c r="D2340" s="1">
        <v>106.03</v>
      </c>
      <c r="E2340" s="1">
        <v>188.03</v>
      </c>
    </row>
    <row r="2341" spans="1:5" hidden="1">
      <c r="A2341" s="1">
        <v>1942</v>
      </c>
      <c r="B2341" s="1">
        <v>6</v>
      </c>
      <c r="C2341" s="1">
        <v>62.01</v>
      </c>
      <c r="D2341" s="1">
        <v>92.04</v>
      </c>
      <c r="E2341" s="1">
        <v>154.05000000000001</v>
      </c>
    </row>
    <row r="2342" spans="1:5" hidden="1">
      <c r="A2342" s="1">
        <v>1942</v>
      </c>
      <c r="B2342" s="1">
        <v>7</v>
      </c>
      <c r="C2342" s="1">
        <v>63</v>
      </c>
      <c r="D2342" s="1">
        <v>70.02</v>
      </c>
      <c r="E2342" s="1">
        <v>133.02000000000001</v>
      </c>
    </row>
    <row r="2343" spans="1:5" hidden="1">
      <c r="A2343" s="1">
        <v>1942</v>
      </c>
      <c r="B2343" s="1">
        <v>8</v>
      </c>
      <c r="C2343" s="1">
        <v>41</v>
      </c>
      <c r="D2343" s="1">
        <v>67.02</v>
      </c>
      <c r="E2343" s="1">
        <v>108.02</v>
      </c>
    </row>
    <row r="2344" spans="1:5" hidden="1">
      <c r="A2344" s="1">
        <v>1942</v>
      </c>
      <c r="B2344" s="1">
        <v>9</v>
      </c>
      <c r="C2344" s="1">
        <v>46</v>
      </c>
      <c r="D2344" s="1">
        <v>67.02</v>
      </c>
      <c r="E2344" s="1">
        <v>113.02</v>
      </c>
    </row>
    <row r="2345" spans="1:5" hidden="1">
      <c r="A2345" s="1">
        <v>1942</v>
      </c>
      <c r="B2345" s="1">
        <v>10</v>
      </c>
      <c r="C2345" s="1">
        <v>37</v>
      </c>
      <c r="D2345" s="1">
        <v>61.02</v>
      </c>
      <c r="E2345" s="1">
        <v>98.02</v>
      </c>
    </row>
    <row r="2346" spans="1:5" hidden="1">
      <c r="A2346" s="1">
        <v>1942</v>
      </c>
      <c r="B2346" s="1">
        <v>11</v>
      </c>
      <c r="C2346" s="1">
        <v>48</v>
      </c>
      <c r="D2346" s="1">
        <v>66.02</v>
      </c>
      <c r="E2346" s="1">
        <v>114.02</v>
      </c>
    </row>
    <row r="2347" spans="1:5" hidden="1">
      <c r="A2347" s="1">
        <v>1942</v>
      </c>
      <c r="B2347" s="1">
        <v>12</v>
      </c>
      <c r="C2347" s="1">
        <v>35.01</v>
      </c>
      <c r="D2347" s="1">
        <v>78.03</v>
      </c>
      <c r="E2347" s="1">
        <v>113.04</v>
      </c>
    </row>
    <row r="2348" spans="1:5" hidden="1">
      <c r="A2348" s="1">
        <v>1942</v>
      </c>
      <c r="B2348" s="1">
        <v>13</v>
      </c>
      <c r="C2348" s="1">
        <v>61.01</v>
      </c>
      <c r="D2348" s="1">
        <v>65.02</v>
      </c>
      <c r="E2348" s="1">
        <v>126.03</v>
      </c>
    </row>
    <row r="2349" spans="1:5" hidden="1">
      <c r="A2349" s="1">
        <v>1942</v>
      </c>
      <c r="B2349" s="1">
        <v>14</v>
      </c>
      <c r="C2349" s="1">
        <v>44.01</v>
      </c>
      <c r="D2349" s="1">
        <v>86.03</v>
      </c>
      <c r="E2349" s="1">
        <v>130.04</v>
      </c>
    </row>
    <row r="2350" spans="1:5" hidden="1">
      <c r="A2350" s="1">
        <v>1942</v>
      </c>
      <c r="B2350" s="1">
        <v>15</v>
      </c>
      <c r="C2350" s="1">
        <v>58</v>
      </c>
      <c r="D2350" s="1">
        <v>92.03</v>
      </c>
      <c r="E2350" s="1">
        <v>150.03</v>
      </c>
    </row>
    <row r="2351" spans="1:5" hidden="1">
      <c r="A2351" s="1">
        <v>1942</v>
      </c>
      <c r="B2351" s="1">
        <v>16</v>
      </c>
      <c r="C2351" s="1">
        <v>56</v>
      </c>
      <c r="D2351" s="1">
        <v>125.04</v>
      </c>
      <c r="E2351" s="1">
        <v>181.04</v>
      </c>
    </row>
    <row r="2352" spans="1:5" hidden="1">
      <c r="A2352" s="1">
        <v>1942</v>
      </c>
      <c r="B2352" s="1">
        <v>17</v>
      </c>
      <c r="C2352" s="1">
        <v>78.010000000000005</v>
      </c>
      <c r="D2352" s="1">
        <v>101.03</v>
      </c>
      <c r="E2352" s="1">
        <v>179.04</v>
      </c>
    </row>
    <row r="2353" spans="1:5" hidden="1">
      <c r="A2353" s="1">
        <v>1942</v>
      </c>
      <c r="B2353" s="1">
        <v>18</v>
      </c>
      <c r="C2353" s="1">
        <v>89.01</v>
      </c>
      <c r="D2353" s="1">
        <v>105.04</v>
      </c>
      <c r="E2353" s="1">
        <v>194.05</v>
      </c>
    </row>
    <row r="2354" spans="1:5" hidden="1">
      <c r="A2354" s="1">
        <v>1942</v>
      </c>
      <c r="B2354" s="1">
        <v>19</v>
      </c>
      <c r="C2354" s="1">
        <v>72.010000000000005</v>
      </c>
      <c r="D2354" s="1">
        <v>83.03</v>
      </c>
      <c r="E2354" s="1">
        <v>155.04</v>
      </c>
    </row>
    <row r="2355" spans="1:5" hidden="1">
      <c r="A2355" s="1">
        <v>1942</v>
      </c>
      <c r="B2355" s="1">
        <v>20</v>
      </c>
      <c r="C2355" s="1">
        <v>84.01</v>
      </c>
      <c r="D2355" s="1">
        <v>87.03</v>
      </c>
      <c r="E2355" s="1">
        <v>171.04</v>
      </c>
    </row>
    <row r="2356" spans="1:5" hidden="1">
      <c r="A2356" s="1">
        <v>1942</v>
      </c>
      <c r="B2356" s="1">
        <v>21</v>
      </c>
      <c r="C2356" s="1">
        <v>99</v>
      </c>
      <c r="D2356" s="1">
        <v>90.03</v>
      </c>
      <c r="E2356" s="1">
        <v>189.03</v>
      </c>
    </row>
    <row r="2357" spans="1:5" hidden="1">
      <c r="A2357" s="1">
        <v>1942</v>
      </c>
      <c r="B2357" s="1">
        <v>22</v>
      </c>
      <c r="C2357" s="1">
        <v>112.01</v>
      </c>
      <c r="D2357" s="1">
        <v>99.04</v>
      </c>
      <c r="E2357" s="1">
        <v>211.05</v>
      </c>
    </row>
    <row r="2358" spans="1:5" hidden="1">
      <c r="A2358" s="1">
        <v>1942</v>
      </c>
      <c r="B2358" s="1">
        <v>23</v>
      </c>
      <c r="C2358" s="1">
        <v>117.01</v>
      </c>
      <c r="D2358" s="1">
        <v>90.03</v>
      </c>
      <c r="E2358" s="1">
        <v>207.04</v>
      </c>
    </row>
    <row r="2359" spans="1:5" hidden="1">
      <c r="A2359" s="1">
        <v>1942</v>
      </c>
      <c r="B2359" s="1">
        <v>24</v>
      </c>
      <c r="C2359" s="1">
        <v>89.01</v>
      </c>
      <c r="D2359" s="1">
        <v>85.03</v>
      </c>
      <c r="E2359" s="1">
        <v>174.04</v>
      </c>
    </row>
    <row r="2360" spans="1:5" hidden="1">
      <c r="A2360" s="1">
        <v>1942</v>
      </c>
      <c r="B2360" s="1">
        <v>25</v>
      </c>
      <c r="C2360" s="1">
        <v>100.01</v>
      </c>
      <c r="D2360" s="1">
        <v>76.03</v>
      </c>
      <c r="E2360" s="1">
        <v>176.04</v>
      </c>
    </row>
    <row r="2361" spans="1:5" hidden="1">
      <c r="A2361" s="1">
        <v>1942</v>
      </c>
      <c r="B2361" s="1">
        <v>26</v>
      </c>
      <c r="C2361" s="1">
        <v>114.01</v>
      </c>
      <c r="D2361" s="1">
        <v>102.03</v>
      </c>
      <c r="E2361" s="1">
        <v>216.04</v>
      </c>
    </row>
    <row r="2362" spans="1:5" hidden="1">
      <c r="A2362" s="1">
        <v>1942</v>
      </c>
      <c r="B2362" s="1">
        <v>27</v>
      </c>
      <c r="C2362" s="1">
        <v>126.01</v>
      </c>
      <c r="D2362" s="1">
        <v>121.04</v>
      </c>
      <c r="E2362" s="1">
        <v>247.05</v>
      </c>
    </row>
    <row r="2363" spans="1:5" hidden="1">
      <c r="A2363" s="1">
        <v>1942</v>
      </c>
      <c r="B2363" s="1">
        <v>28</v>
      </c>
      <c r="C2363" s="1">
        <v>139.01</v>
      </c>
      <c r="D2363" s="1">
        <v>99.03</v>
      </c>
      <c r="E2363" s="1">
        <v>238.04</v>
      </c>
    </row>
    <row r="2364" spans="1:5" hidden="1">
      <c r="A2364" s="1">
        <v>1942</v>
      </c>
      <c r="B2364" s="1">
        <v>29</v>
      </c>
      <c r="C2364" s="1">
        <v>144.01</v>
      </c>
      <c r="D2364" s="1">
        <v>85.03</v>
      </c>
      <c r="E2364" s="1">
        <v>229.04</v>
      </c>
    </row>
    <row r="2365" spans="1:5" hidden="1">
      <c r="A2365" s="1">
        <v>1942</v>
      </c>
      <c r="B2365" s="1">
        <v>30</v>
      </c>
      <c r="C2365" s="1">
        <v>140.01</v>
      </c>
      <c r="D2365" s="1">
        <v>118.04</v>
      </c>
      <c r="E2365" s="1">
        <v>258.05</v>
      </c>
    </row>
    <row r="2366" spans="1:5" hidden="1">
      <c r="A2366" s="1">
        <v>1942</v>
      </c>
      <c r="B2366" s="1">
        <v>31</v>
      </c>
      <c r="C2366" s="1">
        <v>134.01</v>
      </c>
      <c r="D2366" s="1">
        <v>116.04</v>
      </c>
      <c r="E2366" s="1">
        <v>250.05</v>
      </c>
    </row>
    <row r="2367" spans="1:5" hidden="1">
      <c r="A2367" s="1">
        <v>1942</v>
      </c>
      <c r="B2367" s="1">
        <v>32</v>
      </c>
      <c r="C2367" s="1">
        <v>136.01</v>
      </c>
      <c r="D2367" s="1">
        <v>112.04</v>
      </c>
      <c r="E2367" s="1">
        <v>248.05</v>
      </c>
    </row>
    <row r="2368" spans="1:5" hidden="1">
      <c r="A2368" s="1">
        <v>1942</v>
      </c>
      <c r="B2368" s="1">
        <v>33</v>
      </c>
      <c r="C2368" s="1">
        <v>124.02</v>
      </c>
      <c r="D2368" s="1">
        <v>123.04</v>
      </c>
      <c r="E2368" s="1">
        <v>247.06</v>
      </c>
    </row>
    <row r="2369" spans="1:5" hidden="1">
      <c r="A2369" s="1">
        <v>1942</v>
      </c>
      <c r="B2369" s="1">
        <v>34</v>
      </c>
      <c r="C2369" s="1">
        <v>149.01</v>
      </c>
      <c r="D2369" s="1">
        <v>150.05000000000001</v>
      </c>
      <c r="E2369" s="1">
        <v>299.06</v>
      </c>
    </row>
    <row r="2370" spans="1:5" hidden="1">
      <c r="A2370" s="1">
        <v>1942</v>
      </c>
      <c r="B2370" s="1">
        <v>35</v>
      </c>
      <c r="C2370" s="1">
        <v>153.01</v>
      </c>
      <c r="D2370" s="1">
        <v>118.04</v>
      </c>
      <c r="E2370" s="1">
        <v>271.05</v>
      </c>
    </row>
    <row r="2371" spans="1:5" hidden="1">
      <c r="A2371" s="1">
        <v>1942</v>
      </c>
      <c r="B2371" s="1">
        <v>36</v>
      </c>
      <c r="C2371" s="1">
        <v>133.01</v>
      </c>
      <c r="D2371" s="1">
        <v>175.06</v>
      </c>
      <c r="E2371" s="1">
        <v>308.07</v>
      </c>
    </row>
    <row r="2372" spans="1:5" hidden="1">
      <c r="A2372" s="1">
        <v>1942</v>
      </c>
      <c r="B2372" s="1">
        <v>37</v>
      </c>
      <c r="C2372" s="1">
        <v>140.01</v>
      </c>
      <c r="D2372" s="1">
        <v>164.06</v>
      </c>
      <c r="E2372" s="1">
        <v>304.07</v>
      </c>
    </row>
    <row r="2373" spans="1:5" hidden="1">
      <c r="A2373" s="1">
        <v>1942</v>
      </c>
      <c r="B2373" s="1">
        <v>38</v>
      </c>
      <c r="C2373" s="1">
        <v>146.01</v>
      </c>
      <c r="D2373" s="1">
        <v>180.06</v>
      </c>
      <c r="E2373" s="1">
        <v>326.07</v>
      </c>
    </row>
    <row r="2374" spans="1:5" hidden="1">
      <c r="A2374" s="1">
        <v>1942</v>
      </c>
      <c r="B2374" s="1">
        <v>39</v>
      </c>
      <c r="C2374" s="1">
        <v>163.02000000000001</v>
      </c>
      <c r="D2374" s="1">
        <v>186.06</v>
      </c>
      <c r="E2374" s="1">
        <v>349.08</v>
      </c>
    </row>
    <row r="2375" spans="1:5" hidden="1">
      <c r="A2375" s="1">
        <v>1942</v>
      </c>
      <c r="B2375" s="1">
        <v>40</v>
      </c>
      <c r="C2375" s="1">
        <v>159.01</v>
      </c>
      <c r="D2375" s="1">
        <v>190.07</v>
      </c>
      <c r="E2375" s="1">
        <v>349.08</v>
      </c>
    </row>
    <row r="2376" spans="1:5" hidden="1">
      <c r="A2376" s="1">
        <v>1942</v>
      </c>
      <c r="B2376" s="1">
        <v>41</v>
      </c>
      <c r="C2376" s="1">
        <v>147.01</v>
      </c>
      <c r="D2376" s="1">
        <v>210.07</v>
      </c>
      <c r="E2376" s="1">
        <v>357.08</v>
      </c>
    </row>
    <row r="2377" spans="1:5" hidden="1">
      <c r="A2377" s="1">
        <v>1942</v>
      </c>
      <c r="B2377" s="1">
        <v>42</v>
      </c>
      <c r="C2377" s="1">
        <v>200.02</v>
      </c>
      <c r="D2377" s="1">
        <v>251.08</v>
      </c>
      <c r="E2377" s="1">
        <v>451.1</v>
      </c>
    </row>
    <row r="2378" spans="1:5" hidden="1">
      <c r="A2378" s="1">
        <v>1942</v>
      </c>
      <c r="B2378" s="1">
        <v>43</v>
      </c>
      <c r="C2378" s="1">
        <v>179.02</v>
      </c>
      <c r="D2378" s="1">
        <v>222.07</v>
      </c>
      <c r="E2378" s="1">
        <v>401.09</v>
      </c>
    </row>
    <row r="2379" spans="1:5" hidden="1">
      <c r="A2379" s="1">
        <v>1942</v>
      </c>
      <c r="B2379" s="1">
        <v>44</v>
      </c>
      <c r="C2379" s="1">
        <v>181.01</v>
      </c>
      <c r="D2379" s="1">
        <v>260.08999999999997</v>
      </c>
      <c r="E2379" s="1">
        <v>441.1</v>
      </c>
    </row>
    <row r="2380" spans="1:5" hidden="1">
      <c r="A2380" s="1">
        <v>1942</v>
      </c>
      <c r="B2380" s="1">
        <v>45</v>
      </c>
      <c r="C2380" s="1">
        <v>187.01</v>
      </c>
      <c r="D2380" s="1">
        <v>273.08999999999997</v>
      </c>
      <c r="E2380" s="1">
        <v>460.1</v>
      </c>
    </row>
    <row r="2381" spans="1:5" hidden="1">
      <c r="A2381" s="1">
        <v>1942</v>
      </c>
      <c r="B2381" s="1">
        <v>46</v>
      </c>
      <c r="C2381" s="1">
        <v>216.02</v>
      </c>
      <c r="D2381" s="1">
        <v>303.11</v>
      </c>
      <c r="E2381" s="1">
        <v>519.13</v>
      </c>
    </row>
    <row r="2382" spans="1:5" hidden="1">
      <c r="A2382" s="1">
        <v>1942</v>
      </c>
      <c r="B2382" s="1">
        <v>47</v>
      </c>
      <c r="C2382" s="1">
        <v>255.02</v>
      </c>
      <c r="D2382" s="1">
        <v>352.12</v>
      </c>
      <c r="E2382" s="1">
        <v>607.14</v>
      </c>
    </row>
    <row r="2383" spans="1:5" hidden="1">
      <c r="A2383" s="1">
        <v>1942</v>
      </c>
      <c r="B2383" s="1">
        <v>48</v>
      </c>
      <c r="C2383" s="1">
        <v>286.02999999999997</v>
      </c>
      <c r="D2383" s="1">
        <v>380.13</v>
      </c>
      <c r="E2383" s="1">
        <v>666.16</v>
      </c>
    </row>
    <row r="2384" spans="1:5" hidden="1">
      <c r="A2384" s="1">
        <v>1942</v>
      </c>
      <c r="B2384" s="1">
        <v>49</v>
      </c>
      <c r="C2384" s="1">
        <v>307.02999999999997</v>
      </c>
      <c r="D2384" s="1">
        <v>409.14</v>
      </c>
      <c r="E2384" s="1">
        <v>716.17</v>
      </c>
    </row>
    <row r="2385" spans="1:5" hidden="1">
      <c r="A2385" s="1">
        <v>1942</v>
      </c>
      <c r="B2385" s="1">
        <v>50</v>
      </c>
      <c r="C2385" s="1">
        <v>332.03</v>
      </c>
      <c r="D2385" s="1">
        <v>429.14</v>
      </c>
      <c r="E2385" s="1">
        <v>761.17</v>
      </c>
    </row>
    <row r="2386" spans="1:5" hidden="1">
      <c r="A2386" s="1">
        <v>1942</v>
      </c>
      <c r="B2386" s="1">
        <v>51</v>
      </c>
      <c r="C2386" s="1">
        <v>278.02999999999997</v>
      </c>
      <c r="D2386" s="1">
        <v>465.16</v>
      </c>
      <c r="E2386" s="1">
        <v>743.19</v>
      </c>
    </row>
    <row r="2387" spans="1:5" hidden="1">
      <c r="A2387" s="1">
        <v>1942</v>
      </c>
      <c r="B2387" s="1">
        <v>52</v>
      </c>
      <c r="C2387" s="1">
        <v>361.03</v>
      </c>
      <c r="D2387" s="1">
        <v>561.19000000000005</v>
      </c>
      <c r="E2387" s="1">
        <v>922.22</v>
      </c>
    </row>
    <row r="2388" spans="1:5" hidden="1">
      <c r="A2388" s="1">
        <v>1942</v>
      </c>
      <c r="B2388" s="1">
        <v>53</v>
      </c>
      <c r="C2388" s="1">
        <v>395.04</v>
      </c>
      <c r="D2388" s="1">
        <v>546.17999999999995</v>
      </c>
      <c r="E2388" s="1">
        <v>941.22</v>
      </c>
    </row>
    <row r="2389" spans="1:5" hidden="1">
      <c r="A2389" s="1">
        <v>1942</v>
      </c>
      <c r="B2389" s="1">
        <v>54</v>
      </c>
      <c r="C2389" s="1">
        <v>372.03</v>
      </c>
      <c r="D2389" s="1">
        <v>607.20000000000005</v>
      </c>
      <c r="E2389" s="1">
        <v>979.23</v>
      </c>
    </row>
    <row r="2390" spans="1:5" hidden="1">
      <c r="A2390" s="1">
        <v>1942</v>
      </c>
      <c r="B2390" s="1">
        <v>55</v>
      </c>
      <c r="C2390" s="1">
        <v>334.03</v>
      </c>
      <c r="D2390" s="1">
        <v>597.20000000000005</v>
      </c>
      <c r="E2390" s="1">
        <v>931.23</v>
      </c>
    </row>
    <row r="2391" spans="1:5" hidden="1">
      <c r="A2391" s="1">
        <v>1942</v>
      </c>
      <c r="B2391" s="1">
        <v>56</v>
      </c>
      <c r="C2391" s="1">
        <v>415.04</v>
      </c>
      <c r="D2391" s="1">
        <v>644.21</v>
      </c>
      <c r="E2391" s="1">
        <v>1059.25</v>
      </c>
    </row>
    <row r="2392" spans="1:5" hidden="1">
      <c r="A2392" s="1">
        <v>1942</v>
      </c>
      <c r="B2392" s="1">
        <v>57</v>
      </c>
      <c r="C2392" s="1">
        <v>437.04</v>
      </c>
      <c r="D2392" s="1">
        <v>639.21</v>
      </c>
      <c r="E2392" s="1">
        <v>1076.25</v>
      </c>
    </row>
    <row r="2393" spans="1:5" hidden="1">
      <c r="A2393" s="1">
        <v>1942</v>
      </c>
      <c r="B2393" s="1">
        <v>58</v>
      </c>
      <c r="C2393" s="1">
        <v>454.04</v>
      </c>
      <c r="D2393" s="1">
        <v>708.24</v>
      </c>
      <c r="E2393" s="1">
        <v>1162.28</v>
      </c>
    </row>
    <row r="2394" spans="1:5" hidden="1">
      <c r="A2394" s="1">
        <v>1942</v>
      </c>
      <c r="B2394" s="1">
        <v>59</v>
      </c>
      <c r="C2394" s="1">
        <v>445.04</v>
      </c>
      <c r="D2394" s="1">
        <v>693.23</v>
      </c>
      <c r="E2394" s="1">
        <v>1138.27</v>
      </c>
    </row>
    <row r="2395" spans="1:5" hidden="1">
      <c r="A2395" s="1">
        <v>1942</v>
      </c>
      <c r="B2395" s="1">
        <v>60</v>
      </c>
      <c r="C2395" s="1">
        <v>489.04</v>
      </c>
      <c r="D2395" s="1">
        <v>760.26</v>
      </c>
      <c r="E2395" s="1">
        <v>1249.3</v>
      </c>
    </row>
    <row r="2396" spans="1:5" hidden="1">
      <c r="A2396" s="1">
        <v>1942</v>
      </c>
      <c r="B2396" s="1">
        <v>61</v>
      </c>
      <c r="C2396" s="1">
        <v>427.04</v>
      </c>
      <c r="D2396" s="1">
        <v>698.24</v>
      </c>
      <c r="E2396" s="1">
        <v>1125.28</v>
      </c>
    </row>
    <row r="2397" spans="1:5" hidden="1">
      <c r="A2397" s="1">
        <v>1942</v>
      </c>
      <c r="B2397" s="1">
        <v>62</v>
      </c>
      <c r="C2397" s="1">
        <v>554.04999999999995</v>
      </c>
      <c r="D2397" s="1">
        <v>913.3</v>
      </c>
      <c r="E2397" s="1">
        <v>1467.35</v>
      </c>
    </row>
    <row r="2398" spans="1:5" hidden="1">
      <c r="A2398" s="1">
        <v>1942</v>
      </c>
      <c r="B2398" s="1">
        <v>63</v>
      </c>
      <c r="C2398" s="1">
        <v>583.04999999999995</v>
      </c>
      <c r="D2398" s="1">
        <v>840.28</v>
      </c>
      <c r="E2398" s="1">
        <v>1423.33</v>
      </c>
    </row>
    <row r="2399" spans="1:5" hidden="1">
      <c r="A2399" s="1">
        <v>1942</v>
      </c>
      <c r="B2399" s="1">
        <v>64</v>
      </c>
      <c r="C2399" s="1">
        <v>543.04</v>
      </c>
      <c r="D2399" s="1">
        <v>859.29</v>
      </c>
      <c r="E2399" s="1">
        <v>1402.33</v>
      </c>
    </row>
    <row r="2400" spans="1:5" hidden="1">
      <c r="A2400" s="1">
        <v>1942</v>
      </c>
      <c r="B2400" s="1">
        <v>65</v>
      </c>
      <c r="C2400" s="1">
        <v>610.05999999999995</v>
      </c>
      <c r="D2400" s="1">
        <v>890.29</v>
      </c>
      <c r="E2400" s="1">
        <v>1500.35</v>
      </c>
    </row>
    <row r="2401" spans="1:5" hidden="1">
      <c r="A2401" s="1">
        <v>1942</v>
      </c>
      <c r="B2401" s="1">
        <v>66</v>
      </c>
      <c r="C2401" s="1">
        <v>628.04999999999995</v>
      </c>
      <c r="D2401" s="1">
        <v>916.31</v>
      </c>
      <c r="E2401" s="1">
        <v>1544.36</v>
      </c>
    </row>
    <row r="2402" spans="1:5" hidden="1">
      <c r="A2402" s="1">
        <v>1942</v>
      </c>
      <c r="B2402" s="1">
        <v>67</v>
      </c>
      <c r="C2402" s="1">
        <v>668.06</v>
      </c>
      <c r="D2402" s="1">
        <v>950.32</v>
      </c>
      <c r="E2402" s="1">
        <v>1618.38</v>
      </c>
    </row>
    <row r="2403" spans="1:5" hidden="1">
      <c r="A2403" s="1">
        <v>1942</v>
      </c>
      <c r="B2403" s="1">
        <v>68</v>
      </c>
      <c r="C2403" s="1">
        <v>659.06</v>
      </c>
      <c r="D2403" s="1">
        <v>908.3</v>
      </c>
      <c r="E2403" s="1">
        <v>1567.36</v>
      </c>
    </row>
    <row r="2404" spans="1:5" hidden="1">
      <c r="A2404" s="1">
        <v>1942</v>
      </c>
      <c r="B2404" s="1">
        <v>69</v>
      </c>
      <c r="C2404" s="1">
        <v>691.06</v>
      </c>
      <c r="D2404" s="1">
        <v>907.3</v>
      </c>
      <c r="E2404" s="1">
        <v>1598.36</v>
      </c>
    </row>
    <row r="2405" spans="1:5" hidden="1">
      <c r="A2405" s="1">
        <v>1942</v>
      </c>
      <c r="B2405" s="1">
        <v>70</v>
      </c>
      <c r="C2405" s="1">
        <v>794.07</v>
      </c>
      <c r="D2405" s="1">
        <v>993.33</v>
      </c>
      <c r="E2405" s="1">
        <v>1787.4</v>
      </c>
    </row>
    <row r="2406" spans="1:5" hidden="1">
      <c r="A2406" s="1">
        <v>1942</v>
      </c>
      <c r="B2406" s="1">
        <v>71</v>
      </c>
      <c r="C2406" s="1">
        <v>701.06</v>
      </c>
      <c r="D2406" s="1">
        <v>874.29</v>
      </c>
      <c r="E2406" s="1">
        <v>1575.35</v>
      </c>
    </row>
    <row r="2407" spans="1:5" hidden="1">
      <c r="A2407" s="1">
        <v>1942</v>
      </c>
      <c r="B2407" s="1">
        <v>72</v>
      </c>
      <c r="C2407" s="1">
        <v>908.08</v>
      </c>
      <c r="D2407" s="1">
        <v>1100.3699999999999</v>
      </c>
      <c r="E2407" s="1">
        <v>2008.45</v>
      </c>
    </row>
    <row r="2408" spans="1:5" hidden="1">
      <c r="A2408" s="1">
        <v>1942</v>
      </c>
      <c r="B2408" s="1">
        <v>73</v>
      </c>
      <c r="C2408" s="1">
        <v>900.08</v>
      </c>
      <c r="D2408" s="1">
        <v>1041.3499999999999</v>
      </c>
      <c r="E2408" s="1">
        <v>1941.43</v>
      </c>
    </row>
    <row r="2409" spans="1:5" hidden="1">
      <c r="A2409" s="1">
        <v>1942</v>
      </c>
      <c r="B2409" s="1">
        <v>74</v>
      </c>
      <c r="C2409" s="1">
        <v>899.08</v>
      </c>
      <c r="D2409" s="1">
        <v>1082.3599999999999</v>
      </c>
      <c r="E2409" s="1">
        <v>1981.44</v>
      </c>
    </row>
    <row r="2410" spans="1:5" hidden="1">
      <c r="A2410" s="1">
        <v>1942</v>
      </c>
      <c r="B2410" s="1">
        <v>75</v>
      </c>
      <c r="C2410" s="1">
        <v>891.08</v>
      </c>
      <c r="D2410" s="1">
        <v>1088.3699999999999</v>
      </c>
      <c r="E2410" s="1">
        <v>1979.45</v>
      </c>
    </row>
    <row r="2411" spans="1:5" hidden="1">
      <c r="A2411" s="1">
        <v>1942</v>
      </c>
      <c r="B2411" s="1">
        <v>76</v>
      </c>
      <c r="C2411" s="1">
        <v>921.08</v>
      </c>
      <c r="D2411" s="1">
        <v>1062.3599999999999</v>
      </c>
      <c r="E2411" s="1">
        <v>1983.44</v>
      </c>
    </row>
    <row r="2412" spans="1:5" hidden="1">
      <c r="A2412" s="1">
        <v>1942</v>
      </c>
      <c r="B2412" s="1">
        <v>77</v>
      </c>
      <c r="C2412" s="1">
        <v>861.08</v>
      </c>
      <c r="D2412" s="1">
        <v>987.33</v>
      </c>
      <c r="E2412" s="1">
        <v>1848.41</v>
      </c>
    </row>
    <row r="2413" spans="1:5" hidden="1">
      <c r="A2413" s="1">
        <v>1942</v>
      </c>
      <c r="B2413" s="1">
        <v>78</v>
      </c>
      <c r="C2413" s="1">
        <v>983.08</v>
      </c>
      <c r="D2413" s="1">
        <v>1044.3499999999999</v>
      </c>
      <c r="E2413" s="1">
        <v>2027.43</v>
      </c>
    </row>
    <row r="2414" spans="1:5" hidden="1">
      <c r="A2414" s="1">
        <v>1942</v>
      </c>
      <c r="B2414" s="1">
        <v>79</v>
      </c>
      <c r="C2414" s="1">
        <v>916.08</v>
      </c>
      <c r="D2414" s="1">
        <v>969.32</v>
      </c>
      <c r="E2414" s="1">
        <v>1885.4</v>
      </c>
    </row>
    <row r="2415" spans="1:5" hidden="1">
      <c r="A2415" s="1">
        <v>1942</v>
      </c>
      <c r="B2415" s="1">
        <v>80</v>
      </c>
      <c r="C2415" s="1">
        <v>787.07</v>
      </c>
      <c r="D2415" s="1">
        <v>946.32</v>
      </c>
      <c r="E2415" s="1">
        <v>1733.39</v>
      </c>
    </row>
    <row r="2416" spans="1:5" hidden="1">
      <c r="A2416" s="1">
        <v>1942</v>
      </c>
      <c r="B2416" s="1">
        <v>81</v>
      </c>
      <c r="C2416" s="1">
        <v>705.07</v>
      </c>
      <c r="D2416" s="1">
        <v>805.27</v>
      </c>
      <c r="E2416" s="1">
        <v>1510.34</v>
      </c>
    </row>
    <row r="2417" spans="1:5" hidden="1">
      <c r="A2417" s="1">
        <v>1942</v>
      </c>
      <c r="B2417" s="1">
        <v>82</v>
      </c>
      <c r="C2417" s="1">
        <v>797.07</v>
      </c>
      <c r="D2417" s="1">
        <v>802.27</v>
      </c>
      <c r="E2417" s="1">
        <v>1599.34</v>
      </c>
    </row>
    <row r="2418" spans="1:5" hidden="1">
      <c r="A2418" s="1">
        <v>1942</v>
      </c>
      <c r="B2418" s="1">
        <v>83</v>
      </c>
      <c r="C2418" s="1">
        <v>699.06</v>
      </c>
      <c r="D2418" s="1">
        <v>723.24</v>
      </c>
      <c r="E2418" s="1">
        <v>1422.3</v>
      </c>
    </row>
    <row r="2419" spans="1:5" hidden="1">
      <c r="A2419" s="1">
        <v>1942</v>
      </c>
      <c r="B2419" s="1">
        <v>84</v>
      </c>
      <c r="C2419" s="1">
        <v>669.06</v>
      </c>
      <c r="D2419" s="1">
        <v>688.23</v>
      </c>
      <c r="E2419" s="1">
        <v>1357.29</v>
      </c>
    </row>
    <row r="2420" spans="1:5" hidden="1">
      <c r="A2420" s="1">
        <v>1942</v>
      </c>
      <c r="B2420" s="1">
        <v>85</v>
      </c>
      <c r="C2420" s="1">
        <v>583.04999999999995</v>
      </c>
      <c r="D2420" s="1">
        <v>554.17999999999995</v>
      </c>
      <c r="E2420" s="1">
        <v>1137.23</v>
      </c>
    </row>
    <row r="2421" spans="1:5" hidden="1">
      <c r="A2421" s="1">
        <v>1942</v>
      </c>
      <c r="B2421" s="1">
        <v>86</v>
      </c>
      <c r="C2421" s="1">
        <v>551.04999999999995</v>
      </c>
      <c r="D2421" s="1">
        <v>499.17</v>
      </c>
      <c r="E2421" s="1">
        <v>1050.22</v>
      </c>
    </row>
    <row r="2422" spans="1:5" hidden="1">
      <c r="A2422" s="1">
        <v>1942</v>
      </c>
      <c r="B2422" s="1">
        <v>87</v>
      </c>
      <c r="C2422" s="1">
        <v>410.04</v>
      </c>
      <c r="D2422" s="1">
        <v>331.11</v>
      </c>
      <c r="E2422" s="1">
        <v>741.15</v>
      </c>
    </row>
    <row r="2423" spans="1:5" hidden="1">
      <c r="A2423" s="1">
        <v>1942</v>
      </c>
      <c r="B2423" s="1">
        <v>88</v>
      </c>
      <c r="C2423" s="1">
        <v>317.02</v>
      </c>
      <c r="D2423" s="1">
        <v>249.08</v>
      </c>
      <c r="E2423" s="1">
        <v>566.1</v>
      </c>
    </row>
    <row r="2424" spans="1:5" hidden="1">
      <c r="A2424" s="1">
        <v>1942</v>
      </c>
      <c r="B2424" s="1">
        <v>89</v>
      </c>
      <c r="C2424" s="1">
        <v>233.02</v>
      </c>
      <c r="D2424" s="1">
        <v>188.06</v>
      </c>
      <c r="E2424" s="1">
        <v>421.08</v>
      </c>
    </row>
    <row r="2425" spans="1:5" hidden="1">
      <c r="A2425" s="1">
        <v>1942</v>
      </c>
      <c r="B2425" s="1">
        <v>90</v>
      </c>
      <c r="C2425" s="1">
        <v>214.01</v>
      </c>
      <c r="D2425" s="1">
        <v>160.05000000000001</v>
      </c>
      <c r="E2425" s="1">
        <v>374.06</v>
      </c>
    </row>
    <row r="2426" spans="1:5" hidden="1">
      <c r="A2426" s="1">
        <v>1942</v>
      </c>
      <c r="B2426" s="1">
        <v>91</v>
      </c>
      <c r="C2426" s="1">
        <v>153.01</v>
      </c>
      <c r="D2426" s="1">
        <v>122.04</v>
      </c>
      <c r="E2426" s="1">
        <v>275.05</v>
      </c>
    </row>
    <row r="2427" spans="1:5" hidden="1">
      <c r="A2427" s="1">
        <v>1942</v>
      </c>
      <c r="B2427" s="1">
        <v>92</v>
      </c>
      <c r="C2427" s="1">
        <v>132.01</v>
      </c>
      <c r="D2427" s="1">
        <v>85.03</v>
      </c>
      <c r="E2427" s="1">
        <v>217.04</v>
      </c>
    </row>
    <row r="2428" spans="1:5" hidden="1">
      <c r="A2428" s="1">
        <v>1942</v>
      </c>
      <c r="B2428" s="1">
        <v>93</v>
      </c>
      <c r="C2428" s="1">
        <v>108.01</v>
      </c>
      <c r="D2428" s="1">
        <v>65.02</v>
      </c>
      <c r="E2428" s="1">
        <v>173.03</v>
      </c>
    </row>
    <row r="2429" spans="1:5" hidden="1">
      <c r="A2429" s="1">
        <v>1942</v>
      </c>
      <c r="B2429" s="1">
        <v>94</v>
      </c>
      <c r="C2429" s="1">
        <v>65</v>
      </c>
      <c r="D2429" s="1">
        <v>54.02</v>
      </c>
      <c r="E2429" s="1">
        <v>119.02</v>
      </c>
    </row>
    <row r="2430" spans="1:5" hidden="1">
      <c r="A2430" s="1">
        <v>1942</v>
      </c>
      <c r="B2430" s="1">
        <v>95</v>
      </c>
      <c r="C2430" s="1">
        <v>58</v>
      </c>
      <c r="D2430" s="1">
        <v>33.01</v>
      </c>
      <c r="E2430" s="1">
        <v>91.01</v>
      </c>
    </row>
    <row r="2431" spans="1:5" hidden="1">
      <c r="A2431" s="1">
        <v>1942</v>
      </c>
      <c r="B2431" s="1">
        <v>96</v>
      </c>
      <c r="C2431" s="1">
        <v>38.01</v>
      </c>
      <c r="D2431" s="1">
        <v>25.01</v>
      </c>
      <c r="E2431" s="1">
        <v>63.02</v>
      </c>
    </row>
    <row r="2432" spans="1:5" hidden="1">
      <c r="A2432" s="1">
        <v>1942</v>
      </c>
      <c r="B2432" s="1">
        <v>97</v>
      </c>
      <c r="C2432" s="1">
        <v>26</v>
      </c>
      <c r="D2432" s="1">
        <v>14</v>
      </c>
      <c r="E2432" s="1">
        <v>40</v>
      </c>
    </row>
    <row r="2433" spans="1:5" hidden="1">
      <c r="A2433" s="1">
        <v>1942</v>
      </c>
      <c r="B2433" s="1">
        <v>98</v>
      </c>
      <c r="C2433" s="1">
        <v>21</v>
      </c>
      <c r="D2433" s="1">
        <v>9.01</v>
      </c>
      <c r="E2433" s="1">
        <v>30.01</v>
      </c>
    </row>
    <row r="2434" spans="1:5" hidden="1">
      <c r="A2434" s="1">
        <v>1942</v>
      </c>
      <c r="B2434" s="1">
        <v>99</v>
      </c>
      <c r="C2434" s="1">
        <v>10</v>
      </c>
      <c r="D2434" s="1">
        <v>9.01</v>
      </c>
      <c r="E2434" s="1">
        <v>19.010000000000002</v>
      </c>
    </row>
    <row r="2435" spans="1:5" hidden="1">
      <c r="A2435" s="1">
        <v>1942</v>
      </c>
      <c r="B2435" s="1">
        <v>100</v>
      </c>
      <c r="C2435" s="1">
        <v>8.09</v>
      </c>
      <c r="D2435" s="1">
        <v>5.91</v>
      </c>
      <c r="E2435" s="1">
        <v>14</v>
      </c>
    </row>
    <row r="2436" spans="1:5" hidden="1">
      <c r="A2436" s="1">
        <v>1942</v>
      </c>
      <c r="B2436" s="1">
        <v>101</v>
      </c>
      <c r="C2436" s="1">
        <v>5.0999999999999996</v>
      </c>
      <c r="D2436" s="1">
        <v>3.84</v>
      </c>
      <c r="E2436" s="1">
        <v>8.94</v>
      </c>
    </row>
    <row r="2437" spans="1:5" hidden="1">
      <c r="A2437" s="1">
        <v>1942</v>
      </c>
      <c r="B2437" s="1">
        <v>102</v>
      </c>
      <c r="C2437" s="1">
        <v>3.15</v>
      </c>
      <c r="D2437" s="1">
        <v>2.44</v>
      </c>
      <c r="E2437" s="1">
        <v>5.59</v>
      </c>
    </row>
    <row r="2438" spans="1:5" hidden="1">
      <c r="A2438" s="1">
        <v>1942</v>
      </c>
      <c r="B2438" s="1">
        <v>103</v>
      </c>
      <c r="C2438" s="1">
        <v>1.9</v>
      </c>
      <c r="D2438" s="1">
        <v>1.54</v>
      </c>
      <c r="E2438" s="1">
        <v>3.44</v>
      </c>
    </row>
    <row r="2439" spans="1:5" hidden="1">
      <c r="A2439" s="1">
        <v>1942</v>
      </c>
      <c r="B2439" s="1">
        <v>104</v>
      </c>
      <c r="C2439" s="1">
        <v>1.1100000000000001</v>
      </c>
      <c r="D2439" s="1">
        <v>0.94</v>
      </c>
      <c r="E2439" s="1">
        <v>2.0499999999999998</v>
      </c>
    </row>
    <row r="2440" spans="1:5" hidden="1">
      <c r="A2440" s="1">
        <v>1942</v>
      </c>
      <c r="B2440" s="1">
        <v>105</v>
      </c>
      <c r="C2440" s="1">
        <v>0.65</v>
      </c>
      <c r="D2440" s="1">
        <v>0.32</v>
      </c>
      <c r="E2440" s="1">
        <v>0.97</v>
      </c>
    </row>
    <row r="2441" spans="1:5" hidden="1">
      <c r="A2441" s="1">
        <v>1942</v>
      </c>
      <c r="B2441" s="1">
        <v>106</v>
      </c>
      <c r="C2441" s="1">
        <v>0</v>
      </c>
      <c r="D2441" s="1">
        <v>0</v>
      </c>
      <c r="E2441" s="1">
        <v>0</v>
      </c>
    </row>
    <row r="2442" spans="1:5" hidden="1">
      <c r="A2442" s="1">
        <v>1942</v>
      </c>
      <c r="B2442" s="1">
        <v>107</v>
      </c>
      <c r="C2442" s="1">
        <v>0</v>
      </c>
      <c r="D2442" s="1">
        <v>0</v>
      </c>
      <c r="E2442" s="1">
        <v>0</v>
      </c>
    </row>
    <row r="2443" spans="1:5" hidden="1">
      <c r="A2443" s="1">
        <v>1942</v>
      </c>
      <c r="B2443" s="1">
        <v>108</v>
      </c>
      <c r="C2443" s="1">
        <v>0</v>
      </c>
      <c r="D2443" s="1">
        <v>0</v>
      </c>
      <c r="E2443" s="1">
        <v>0</v>
      </c>
    </row>
    <row r="2444" spans="1:5" hidden="1">
      <c r="A2444" s="1">
        <v>1942</v>
      </c>
      <c r="B2444" s="1">
        <v>109</v>
      </c>
      <c r="C2444" s="1">
        <v>0</v>
      </c>
      <c r="D2444" s="1">
        <v>0</v>
      </c>
      <c r="E2444" s="1">
        <v>0</v>
      </c>
    </row>
    <row r="2445" spans="1:5" hidden="1">
      <c r="A2445" s="1">
        <v>1942</v>
      </c>
      <c r="B2445" s="1" t="s">
        <v>121</v>
      </c>
      <c r="C2445" s="1">
        <v>0</v>
      </c>
      <c r="D2445" s="1">
        <v>0</v>
      </c>
      <c r="E2445" s="1">
        <v>0</v>
      </c>
    </row>
    <row r="2446" spans="1:5" hidden="1">
      <c r="A2446" s="1">
        <v>1943</v>
      </c>
      <c r="B2446" s="1">
        <v>0</v>
      </c>
      <c r="C2446" s="1">
        <v>2342</v>
      </c>
      <c r="D2446" s="1">
        <v>3071.61</v>
      </c>
      <c r="E2446" s="1">
        <v>5413.61</v>
      </c>
    </row>
    <row r="2447" spans="1:5" hidden="1">
      <c r="A2447" s="1">
        <v>1943</v>
      </c>
      <c r="B2447" s="1">
        <v>1</v>
      </c>
      <c r="C2447" s="1">
        <v>350</v>
      </c>
      <c r="D2447" s="1">
        <v>411.08</v>
      </c>
      <c r="E2447" s="1">
        <v>761.08</v>
      </c>
    </row>
    <row r="2448" spans="1:5" hidden="1">
      <c r="A2448" s="1">
        <v>1943</v>
      </c>
      <c r="B2448" s="1">
        <v>2</v>
      </c>
      <c r="C2448" s="1">
        <v>196</v>
      </c>
      <c r="D2448" s="1">
        <v>223.04</v>
      </c>
      <c r="E2448" s="1">
        <v>419.04</v>
      </c>
    </row>
    <row r="2449" spans="1:5" hidden="1">
      <c r="A2449" s="1">
        <v>1943</v>
      </c>
      <c r="B2449" s="1">
        <v>3</v>
      </c>
      <c r="C2449" s="1">
        <v>112</v>
      </c>
      <c r="D2449" s="1">
        <v>137.02000000000001</v>
      </c>
      <c r="E2449" s="1">
        <v>249.02</v>
      </c>
    </row>
    <row r="2450" spans="1:5" hidden="1">
      <c r="A2450" s="1">
        <v>1943</v>
      </c>
      <c r="B2450" s="1">
        <v>4</v>
      </c>
      <c r="C2450" s="1">
        <v>89</v>
      </c>
      <c r="D2450" s="1">
        <v>112.02</v>
      </c>
      <c r="E2450" s="1">
        <v>201.02</v>
      </c>
    </row>
    <row r="2451" spans="1:5" hidden="1">
      <c r="A2451" s="1">
        <v>1943</v>
      </c>
      <c r="B2451" s="1">
        <v>5</v>
      </c>
      <c r="C2451" s="1">
        <v>77</v>
      </c>
      <c r="D2451" s="1">
        <v>112.02</v>
      </c>
      <c r="E2451" s="1">
        <v>189.02</v>
      </c>
    </row>
    <row r="2452" spans="1:5" hidden="1">
      <c r="A2452" s="1">
        <v>1943</v>
      </c>
      <c r="B2452" s="1">
        <v>6</v>
      </c>
      <c r="C2452" s="1">
        <v>69</v>
      </c>
      <c r="D2452" s="1">
        <v>80.010000000000005</v>
      </c>
      <c r="E2452" s="1">
        <v>149.01</v>
      </c>
    </row>
    <row r="2453" spans="1:5" hidden="1">
      <c r="A2453" s="1">
        <v>1943</v>
      </c>
      <c r="B2453" s="1">
        <v>7</v>
      </c>
      <c r="C2453" s="1">
        <v>54</v>
      </c>
      <c r="D2453" s="1">
        <v>83.01</v>
      </c>
      <c r="E2453" s="1">
        <v>137.01</v>
      </c>
    </row>
    <row r="2454" spans="1:5" hidden="1">
      <c r="A2454" s="1">
        <v>1943</v>
      </c>
      <c r="B2454" s="1">
        <v>8</v>
      </c>
      <c r="C2454" s="1">
        <v>48</v>
      </c>
      <c r="D2454" s="1">
        <v>62.01</v>
      </c>
      <c r="E2454" s="1">
        <v>110.01</v>
      </c>
    </row>
    <row r="2455" spans="1:5" hidden="1">
      <c r="A2455" s="1">
        <v>1943</v>
      </c>
      <c r="B2455" s="1">
        <v>9</v>
      </c>
      <c r="C2455" s="1">
        <v>41</v>
      </c>
      <c r="D2455" s="1">
        <v>66.010000000000005</v>
      </c>
      <c r="E2455" s="1">
        <v>107.01</v>
      </c>
    </row>
    <row r="2456" spans="1:5" hidden="1">
      <c r="A2456" s="1">
        <v>1943</v>
      </c>
      <c r="B2456" s="1">
        <v>10</v>
      </c>
      <c r="C2456" s="1">
        <v>45</v>
      </c>
      <c r="D2456" s="1">
        <v>83.01</v>
      </c>
      <c r="E2456" s="1">
        <v>128.01</v>
      </c>
    </row>
    <row r="2457" spans="1:5" hidden="1">
      <c r="A2457" s="1">
        <v>1943</v>
      </c>
      <c r="B2457" s="1">
        <v>11</v>
      </c>
      <c r="C2457" s="1">
        <v>39</v>
      </c>
      <c r="D2457" s="1">
        <v>54.01</v>
      </c>
      <c r="E2457" s="1">
        <v>93.01</v>
      </c>
    </row>
    <row r="2458" spans="1:5" hidden="1">
      <c r="A2458" s="1">
        <v>1943</v>
      </c>
      <c r="B2458" s="1">
        <v>12</v>
      </c>
      <c r="C2458" s="1">
        <v>50</v>
      </c>
      <c r="D2458" s="1">
        <v>76.02</v>
      </c>
      <c r="E2458" s="1">
        <v>126.02</v>
      </c>
    </row>
    <row r="2459" spans="1:5" hidden="1">
      <c r="A2459" s="1">
        <v>1943</v>
      </c>
      <c r="B2459" s="1">
        <v>13</v>
      </c>
      <c r="C2459" s="1">
        <v>50</v>
      </c>
      <c r="D2459" s="1">
        <v>65.010000000000005</v>
      </c>
      <c r="E2459" s="1">
        <v>115.01</v>
      </c>
    </row>
    <row r="2460" spans="1:5" hidden="1">
      <c r="A2460" s="1">
        <v>1943</v>
      </c>
      <c r="B2460" s="1">
        <v>14</v>
      </c>
      <c r="C2460" s="1">
        <v>47</v>
      </c>
      <c r="D2460" s="1">
        <v>84.01</v>
      </c>
      <c r="E2460" s="1">
        <v>131.01</v>
      </c>
    </row>
    <row r="2461" spans="1:5" hidden="1">
      <c r="A2461" s="1">
        <v>1943</v>
      </c>
      <c r="B2461" s="1">
        <v>15</v>
      </c>
      <c r="C2461" s="1">
        <v>55</v>
      </c>
      <c r="D2461" s="1">
        <v>88.02</v>
      </c>
      <c r="E2461" s="1">
        <v>143.02000000000001</v>
      </c>
    </row>
    <row r="2462" spans="1:5" hidden="1">
      <c r="A2462" s="1">
        <v>1943</v>
      </c>
      <c r="B2462" s="1">
        <v>16</v>
      </c>
      <c r="C2462" s="1">
        <v>53</v>
      </c>
      <c r="D2462" s="1">
        <v>89.02</v>
      </c>
      <c r="E2462" s="1">
        <v>142.02000000000001</v>
      </c>
    </row>
    <row r="2463" spans="1:5" hidden="1">
      <c r="A2463" s="1">
        <v>1943</v>
      </c>
      <c r="B2463" s="1">
        <v>17</v>
      </c>
      <c r="C2463" s="1">
        <v>57</v>
      </c>
      <c r="D2463" s="1">
        <v>101.02</v>
      </c>
      <c r="E2463" s="1">
        <v>158.02000000000001</v>
      </c>
    </row>
    <row r="2464" spans="1:5" hidden="1">
      <c r="A2464" s="1">
        <v>1943</v>
      </c>
      <c r="B2464" s="1">
        <v>18</v>
      </c>
      <c r="C2464" s="1">
        <v>58</v>
      </c>
      <c r="D2464" s="1">
        <v>90.02</v>
      </c>
      <c r="E2464" s="1">
        <v>148.02000000000001</v>
      </c>
    </row>
    <row r="2465" spans="1:5" hidden="1">
      <c r="A2465" s="1">
        <v>1943</v>
      </c>
      <c r="B2465" s="1">
        <v>19</v>
      </c>
      <c r="C2465" s="1">
        <v>66</v>
      </c>
      <c r="D2465" s="1">
        <v>69.02</v>
      </c>
      <c r="E2465" s="1">
        <v>135.02000000000001</v>
      </c>
    </row>
    <row r="2466" spans="1:5" hidden="1">
      <c r="A2466" s="1">
        <v>1943</v>
      </c>
      <c r="B2466" s="1">
        <v>20</v>
      </c>
      <c r="C2466" s="1">
        <v>105</v>
      </c>
      <c r="D2466" s="1">
        <v>71.010000000000005</v>
      </c>
      <c r="E2466" s="1">
        <v>176.01</v>
      </c>
    </row>
    <row r="2467" spans="1:5" hidden="1">
      <c r="A2467" s="1">
        <v>1943</v>
      </c>
      <c r="B2467" s="1">
        <v>21</v>
      </c>
      <c r="C2467" s="1">
        <v>95</v>
      </c>
      <c r="D2467" s="1">
        <v>59.01</v>
      </c>
      <c r="E2467" s="1">
        <v>154.01</v>
      </c>
    </row>
    <row r="2468" spans="1:5" hidden="1">
      <c r="A2468" s="1">
        <v>1943</v>
      </c>
      <c r="B2468" s="1">
        <v>22</v>
      </c>
      <c r="C2468" s="1">
        <v>82</v>
      </c>
      <c r="D2468" s="1">
        <v>78.010000000000005</v>
      </c>
      <c r="E2468" s="1">
        <v>160.01</v>
      </c>
    </row>
    <row r="2469" spans="1:5" hidden="1">
      <c r="A2469" s="1">
        <v>1943</v>
      </c>
      <c r="B2469" s="1">
        <v>23</v>
      </c>
      <c r="C2469" s="1">
        <v>85</v>
      </c>
      <c r="D2469" s="1">
        <v>62.01</v>
      </c>
      <c r="E2469" s="1">
        <v>147.01</v>
      </c>
    </row>
    <row r="2470" spans="1:5" hidden="1">
      <c r="A2470" s="1">
        <v>1943</v>
      </c>
      <c r="B2470" s="1">
        <v>24</v>
      </c>
      <c r="C2470" s="1">
        <v>92</v>
      </c>
      <c r="D2470" s="1">
        <v>88.02</v>
      </c>
      <c r="E2470" s="1">
        <v>180.02</v>
      </c>
    </row>
    <row r="2471" spans="1:5" hidden="1">
      <c r="A2471" s="1">
        <v>1943</v>
      </c>
      <c r="B2471" s="1">
        <v>25</v>
      </c>
      <c r="C2471" s="1">
        <v>119</v>
      </c>
      <c r="D2471" s="1">
        <v>80.02</v>
      </c>
      <c r="E2471" s="1">
        <v>199.02</v>
      </c>
    </row>
    <row r="2472" spans="1:5" hidden="1">
      <c r="A2472" s="1">
        <v>1943</v>
      </c>
      <c r="B2472" s="1">
        <v>26</v>
      </c>
      <c r="C2472" s="1">
        <v>113</v>
      </c>
      <c r="D2472" s="1">
        <v>74.010000000000005</v>
      </c>
      <c r="E2472" s="1">
        <v>187.01</v>
      </c>
    </row>
    <row r="2473" spans="1:5" hidden="1">
      <c r="A2473" s="1">
        <v>1943</v>
      </c>
      <c r="B2473" s="1">
        <v>27</v>
      </c>
      <c r="C2473" s="1">
        <v>120</v>
      </c>
      <c r="D2473" s="1">
        <v>73.010000000000005</v>
      </c>
      <c r="E2473" s="1">
        <v>193.01</v>
      </c>
    </row>
    <row r="2474" spans="1:5" hidden="1">
      <c r="A2474" s="1">
        <v>1943</v>
      </c>
      <c r="B2474" s="1">
        <v>28</v>
      </c>
      <c r="C2474" s="1">
        <v>138</v>
      </c>
      <c r="D2474" s="1">
        <v>103.02</v>
      </c>
      <c r="E2474" s="1">
        <v>241.02</v>
      </c>
    </row>
    <row r="2475" spans="1:5" hidden="1">
      <c r="A2475" s="1">
        <v>1943</v>
      </c>
      <c r="B2475" s="1">
        <v>29</v>
      </c>
      <c r="C2475" s="1">
        <v>128</v>
      </c>
      <c r="D2475" s="1">
        <v>99.02</v>
      </c>
      <c r="E2475" s="1">
        <v>227.02</v>
      </c>
    </row>
    <row r="2476" spans="1:5" hidden="1">
      <c r="A2476" s="1">
        <v>1943</v>
      </c>
      <c r="B2476" s="1">
        <v>30</v>
      </c>
      <c r="C2476" s="1">
        <v>126</v>
      </c>
      <c r="D2476" s="1">
        <v>102.02</v>
      </c>
      <c r="E2476" s="1">
        <v>228.02</v>
      </c>
    </row>
    <row r="2477" spans="1:5" hidden="1">
      <c r="A2477" s="1">
        <v>1943</v>
      </c>
      <c r="B2477" s="1">
        <v>31</v>
      </c>
      <c r="C2477" s="1">
        <v>118</v>
      </c>
      <c r="D2477" s="1">
        <v>122.03</v>
      </c>
      <c r="E2477" s="1">
        <v>240.03</v>
      </c>
    </row>
    <row r="2478" spans="1:5" hidden="1">
      <c r="A2478" s="1">
        <v>1943</v>
      </c>
      <c r="B2478" s="1">
        <v>32</v>
      </c>
      <c r="C2478" s="1">
        <v>144</v>
      </c>
      <c r="D2478" s="1">
        <v>118.02</v>
      </c>
      <c r="E2478" s="1">
        <v>262.02</v>
      </c>
    </row>
    <row r="2479" spans="1:5" hidden="1">
      <c r="A2479" s="1">
        <v>1943</v>
      </c>
      <c r="B2479" s="1">
        <v>33</v>
      </c>
      <c r="C2479" s="1">
        <v>126</v>
      </c>
      <c r="D2479" s="1">
        <v>100.02</v>
      </c>
      <c r="E2479" s="1">
        <v>226.02</v>
      </c>
    </row>
    <row r="2480" spans="1:5" hidden="1">
      <c r="A2480" s="1">
        <v>1943</v>
      </c>
      <c r="B2480" s="1">
        <v>34</v>
      </c>
      <c r="C2480" s="1">
        <v>148</v>
      </c>
      <c r="D2480" s="1">
        <v>117.02</v>
      </c>
      <c r="E2480" s="1">
        <v>265.02</v>
      </c>
    </row>
    <row r="2481" spans="1:5" hidden="1">
      <c r="A2481" s="1">
        <v>1943</v>
      </c>
      <c r="B2481" s="1">
        <v>35</v>
      </c>
      <c r="C2481" s="1">
        <v>130</v>
      </c>
      <c r="D2481" s="1">
        <v>128.02000000000001</v>
      </c>
      <c r="E2481" s="1">
        <v>258.02</v>
      </c>
    </row>
    <row r="2482" spans="1:5" hidden="1">
      <c r="A2482" s="1">
        <v>1943</v>
      </c>
      <c r="B2482" s="1">
        <v>36</v>
      </c>
      <c r="C2482" s="1">
        <v>152</v>
      </c>
      <c r="D2482" s="1">
        <v>129.02000000000001</v>
      </c>
      <c r="E2482" s="1">
        <v>281.02</v>
      </c>
    </row>
    <row r="2483" spans="1:5" hidden="1">
      <c r="A2483" s="1">
        <v>1943</v>
      </c>
      <c r="B2483" s="1">
        <v>37</v>
      </c>
      <c r="C2483" s="1">
        <v>128</v>
      </c>
      <c r="D2483" s="1">
        <v>160.03</v>
      </c>
      <c r="E2483" s="1">
        <v>288.02999999999997</v>
      </c>
    </row>
    <row r="2484" spans="1:5" hidden="1">
      <c r="A2484" s="1">
        <v>1943</v>
      </c>
      <c r="B2484" s="1">
        <v>38</v>
      </c>
      <c r="C2484" s="1">
        <v>156</v>
      </c>
      <c r="D2484" s="1">
        <v>163.03</v>
      </c>
      <c r="E2484" s="1">
        <v>319.02999999999997</v>
      </c>
    </row>
    <row r="2485" spans="1:5" hidden="1">
      <c r="A2485" s="1">
        <v>1943</v>
      </c>
      <c r="B2485" s="1">
        <v>39</v>
      </c>
      <c r="C2485" s="1">
        <v>155</v>
      </c>
      <c r="D2485" s="1">
        <v>178.04</v>
      </c>
      <c r="E2485" s="1">
        <v>333.04</v>
      </c>
    </row>
    <row r="2486" spans="1:5" hidden="1">
      <c r="A2486" s="1">
        <v>1943</v>
      </c>
      <c r="B2486" s="1">
        <v>40</v>
      </c>
      <c r="C2486" s="1">
        <v>138</v>
      </c>
      <c r="D2486" s="1">
        <v>164.03</v>
      </c>
      <c r="E2486" s="1">
        <v>302.02999999999997</v>
      </c>
    </row>
    <row r="2487" spans="1:5" hidden="1">
      <c r="A2487" s="1">
        <v>1943</v>
      </c>
      <c r="B2487" s="1">
        <v>41</v>
      </c>
      <c r="C2487" s="1">
        <v>159</v>
      </c>
      <c r="D2487" s="1">
        <v>182.04</v>
      </c>
      <c r="E2487" s="1">
        <v>341.04</v>
      </c>
    </row>
    <row r="2488" spans="1:5" hidden="1">
      <c r="A2488" s="1">
        <v>1943</v>
      </c>
      <c r="B2488" s="1">
        <v>42</v>
      </c>
      <c r="C2488" s="1">
        <v>201</v>
      </c>
      <c r="D2488" s="1">
        <v>225.04</v>
      </c>
      <c r="E2488" s="1">
        <v>426.04</v>
      </c>
    </row>
    <row r="2489" spans="1:5" hidden="1">
      <c r="A2489" s="1">
        <v>1943</v>
      </c>
      <c r="B2489" s="1">
        <v>43</v>
      </c>
      <c r="C2489" s="1">
        <v>213</v>
      </c>
      <c r="D2489" s="1">
        <v>235.05</v>
      </c>
      <c r="E2489" s="1">
        <v>448.05</v>
      </c>
    </row>
    <row r="2490" spans="1:5" hidden="1">
      <c r="A2490" s="1">
        <v>1943</v>
      </c>
      <c r="B2490" s="1">
        <v>44</v>
      </c>
      <c r="C2490" s="1">
        <v>183</v>
      </c>
      <c r="D2490" s="1">
        <v>240.05</v>
      </c>
      <c r="E2490" s="1">
        <v>423.05</v>
      </c>
    </row>
    <row r="2491" spans="1:5" hidden="1">
      <c r="A2491" s="1">
        <v>1943</v>
      </c>
      <c r="B2491" s="1">
        <v>45</v>
      </c>
      <c r="C2491" s="1">
        <v>206</v>
      </c>
      <c r="D2491" s="1">
        <v>278.06</v>
      </c>
      <c r="E2491" s="1">
        <v>484.06</v>
      </c>
    </row>
    <row r="2492" spans="1:5" hidden="1">
      <c r="A2492" s="1">
        <v>1943</v>
      </c>
      <c r="B2492" s="1">
        <v>46</v>
      </c>
      <c r="C2492" s="1">
        <v>215</v>
      </c>
      <c r="D2492" s="1">
        <v>259.06</v>
      </c>
      <c r="E2492" s="1">
        <v>474.06</v>
      </c>
    </row>
    <row r="2493" spans="1:5" hidden="1">
      <c r="A2493" s="1">
        <v>1943</v>
      </c>
      <c r="B2493" s="1">
        <v>47</v>
      </c>
      <c r="C2493" s="1">
        <v>221</v>
      </c>
      <c r="D2493" s="1">
        <v>329.06</v>
      </c>
      <c r="E2493" s="1">
        <v>550.05999999999995</v>
      </c>
    </row>
    <row r="2494" spans="1:5" hidden="1">
      <c r="A2494" s="1">
        <v>1943</v>
      </c>
      <c r="B2494" s="1">
        <v>48</v>
      </c>
      <c r="C2494" s="1">
        <v>284</v>
      </c>
      <c r="D2494" s="1">
        <v>360.07</v>
      </c>
      <c r="E2494" s="1">
        <v>644.07000000000005</v>
      </c>
    </row>
    <row r="2495" spans="1:5" hidden="1">
      <c r="A2495" s="1">
        <v>1943</v>
      </c>
      <c r="B2495" s="1">
        <v>49</v>
      </c>
      <c r="C2495" s="1">
        <v>311</v>
      </c>
      <c r="D2495" s="1">
        <v>412.08</v>
      </c>
      <c r="E2495" s="1">
        <v>723.08</v>
      </c>
    </row>
    <row r="2496" spans="1:5" hidden="1">
      <c r="A2496" s="1">
        <v>1943</v>
      </c>
      <c r="B2496" s="1">
        <v>50</v>
      </c>
      <c r="C2496" s="1">
        <v>334</v>
      </c>
      <c r="D2496" s="1">
        <v>415.08</v>
      </c>
      <c r="E2496" s="1">
        <v>749.08</v>
      </c>
    </row>
    <row r="2497" spans="1:5" hidden="1">
      <c r="A2497" s="1">
        <v>1943</v>
      </c>
      <c r="B2497" s="1">
        <v>51</v>
      </c>
      <c r="C2497" s="1">
        <v>326</v>
      </c>
      <c r="D2497" s="1">
        <v>408.08</v>
      </c>
      <c r="E2497" s="1">
        <v>734.08</v>
      </c>
    </row>
    <row r="2498" spans="1:5" hidden="1">
      <c r="A2498" s="1">
        <v>1943</v>
      </c>
      <c r="B2498" s="1">
        <v>52</v>
      </c>
      <c r="C2498" s="1">
        <v>331</v>
      </c>
      <c r="D2498" s="1">
        <v>497.09</v>
      </c>
      <c r="E2498" s="1">
        <v>828.09</v>
      </c>
    </row>
    <row r="2499" spans="1:5" hidden="1">
      <c r="A2499" s="1">
        <v>1943</v>
      </c>
      <c r="B2499" s="1">
        <v>53</v>
      </c>
      <c r="C2499" s="1">
        <v>398</v>
      </c>
      <c r="D2499" s="1">
        <v>553.11</v>
      </c>
      <c r="E2499" s="1">
        <v>951.11</v>
      </c>
    </row>
    <row r="2500" spans="1:5" hidden="1">
      <c r="A2500" s="1">
        <v>1943</v>
      </c>
      <c r="B2500" s="1">
        <v>54</v>
      </c>
      <c r="C2500" s="1">
        <v>387</v>
      </c>
      <c r="D2500" s="1">
        <v>587.12</v>
      </c>
      <c r="E2500" s="1">
        <v>974.12</v>
      </c>
    </row>
    <row r="2501" spans="1:5" hidden="1">
      <c r="A2501" s="1">
        <v>1943</v>
      </c>
      <c r="B2501" s="1">
        <v>55</v>
      </c>
      <c r="C2501" s="1">
        <v>365</v>
      </c>
      <c r="D2501" s="1">
        <v>565.11</v>
      </c>
      <c r="E2501" s="1">
        <v>930.11</v>
      </c>
    </row>
    <row r="2502" spans="1:5" hidden="1">
      <c r="A2502" s="1">
        <v>1943</v>
      </c>
      <c r="B2502" s="1">
        <v>56</v>
      </c>
      <c r="C2502" s="1">
        <v>396</v>
      </c>
      <c r="D2502" s="1">
        <v>624.12</v>
      </c>
      <c r="E2502" s="1">
        <v>1020.12</v>
      </c>
    </row>
    <row r="2503" spans="1:5" hidden="1">
      <c r="A2503" s="1">
        <v>1943</v>
      </c>
      <c r="B2503" s="1">
        <v>57</v>
      </c>
      <c r="C2503" s="1">
        <v>444</v>
      </c>
      <c r="D2503" s="1">
        <v>642.12</v>
      </c>
      <c r="E2503" s="1">
        <v>1086.1199999999999</v>
      </c>
    </row>
    <row r="2504" spans="1:5" hidden="1">
      <c r="A2504" s="1">
        <v>1943</v>
      </c>
      <c r="B2504" s="1">
        <v>58</v>
      </c>
      <c r="C2504" s="1">
        <v>453</v>
      </c>
      <c r="D2504" s="1">
        <v>633.12</v>
      </c>
      <c r="E2504" s="1">
        <v>1086.1199999999999</v>
      </c>
    </row>
    <row r="2505" spans="1:5" hidden="1">
      <c r="A2505" s="1">
        <v>1943</v>
      </c>
      <c r="B2505" s="1">
        <v>59</v>
      </c>
      <c r="C2505" s="1">
        <v>452</v>
      </c>
      <c r="D2505" s="1">
        <v>762.15</v>
      </c>
      <c r="E2505" s="1">
        <v>1214.1500000000001</v>
      </c>
    </row>
    <row r="2506" spans="1:5" hidden="1">
      <c r="A2506" s="1">
        <v>1943</v>
      </c>
      <c r="B2506" s="1">
        <v>60</v>
      </c>
      <c r="C2506" s="1">
        <v>443</v>
      </c>
      <c r="D2506" s="1">
        <v>728.15</v>
      </c>
      <c r="E2506" s="1">
        <v>1171.1500000000001</v>
      </c>
    </row>
    <row r="2507" spans="1:5" hidden="1">
      <c r="A2507" s="1">
        <v>1943</v>
      </c>
      <c r="B2507" s="1">
        <v>61</v>
      </c>
      <c r="C2507" s="1">
        <v>451</v>
      </c>
      <c r="D2507" s="1">
        <v>720.14</v>
      </c>
      <c r="E2507" s="1">
        <v>1171.1400000000001</v>
      </c>
    </row>
    <row r="2508" spans="1:5" hidden="1">
      <c r="A2508" s="1">
        <v>1943</v>
      </c>
      <c r="B2508" s="1">
        <v>62</v>
      </c>
      <c r="C2508" s="1">
        <v>535</v>
      </c>
      <c r="D2508" s="1">
        <v>893.17</v>
      </c>
      <c r="E2508" s="1">
        <v>1428.17</v>
      </c>
    </row>
    <row r="2509" spans="1:5" hidden="1">
      <c r="A2509" s="1">
        <v>1943</v>
      </c>
      <c r="B2509" s="1">
        <v>63</v>
      </c>
      <c r="C2509" s="1">
        <v>557</v>
      </c>
      <c r="D2509" s="1">
        <v>926.19</v>
      </c>
      <c r="E2509" s="1">
        <v>1483.19</v>
      </c>
    </row>
    <row r="2510" spans="1:5" hidden="1">
      <c r="A2510" s="1">
        <v>1943</v>
      </c>
      <c r="B2510" s="1">
        <v>64</v>
      </c>
      <c r="C2510" s="1">
        <v>579</v>
      </c>
      <c r="D2510" s="1">
        <v>901.17</v>
      </c>
      <c r="E2510" s="1">
        <v>1480.17</v>
      </c>
    </row>
    <row r="2511" spans="1:5" hidden="1">
      <c r="A2511" s="1">
        <v>1943</v>
      </c>
      <c r="B2511" s="1">
        <v>65</v>
      </c>
      <c r="C2511" s="1">
        <v>645</v>
      </c>
      <c r="D2511" s="1">
        <v>912.17</v>
      </c>
      <c r="E2511" s="1">
        <v>1557.17</v>
      </c>
    </row>
    <row r="2512" spans="1:5" hidden="1">
      <c r="A2512" s="1">
        <v>1943</v>
      </c>
      <c r="B2512" s="1">
        <v>66</v>
      </c>
      <c r="C2512" s="1">
        <v>585</v>
      </c>
      <c r="D2512" s="1">
        <v>767.15</v>
      </c>
      <c r="E2512" s="1">
        <v>1352.15</v>
      </c>
    </row>
    <row r="2513" spans="1:5" hidden="1">
      <c r="A2513" s="1">
        <v>1943</v>
      </c>
      <c r="B2513" s="1">
        <v>67</v>
      </c>
      <c r="C2513" s="1">
        <v>638</v>
      </c>
      <c r="D2513" s="1">
        <v>907.18</v>
      </c>
      <c r="E2513" s="1">
        <v>1545.18</v>
      </c>
    </row>
    <row r="2514" spans="1:5" hidden="1">
      <c r="A2514" s="1">
        <v>1943</v>
      </c>
      <c r="B2514" s="1">
        <v>68</v>
      </c>
      <c r="C2514" s="1">
        <v>741</v>
      </c>
      <c r="D2514" s="1">
        <v>960.19</v>
      </c>
      <c r="E2514" s="1">
        <v>1701.19</v>
      </c>
    </row>
    <row r="2515" spans="1:5" hidden="1">
      <c r="A2515" s="1">
        <v>1943</v>
      </c>
      <c r="B2515" s="1">
        <v>69</v>
      </c>
      <c r="C2515" s="1">
        <v>723</v>
      </c>
      <c r="D2515" s="1">
        <v>898.18</v>
      </c>
      <c r="E2515" s="1">
        <v>1621.18</v>
      </c>
    </row>
    <row r="2516" spans="1:5" hidden="1">
      <c r="A2516" s="1">
        <v>1943</v>
      </c>
      <c r="B2516" s="1">
        <v>70</v>
      </c>
      <c r="C2516" s="1">
        <v>746</v>
      </c>
      <c r="D2516" s="1">
        <v>942.19</v>
      </c>
      <c r="E2516" s="1">
        <v>1688.19</v>
      </c>
    </row>
    <row r="2517" spans="1:5" hidden="1">
      <c r="A2517" s="1">
        <v>1943</v>
      </c>
      <c r="B2517" s="1">
        <v>71</v>
      </c>
      <c r="C2517" s="1">
        <v>719</v>
      </c>
      <c r="D2517" s="1">
        <v>900.18</v>
      </c>
      <c r="E2517" s="1">
        <v>1619.18</v>
      </c>
    </row>
    <row r="2518" spans="1:5" hidden="1">
      <c r="A2518" s="1">
        <v>1943</v>
      </c>
      <c r="B2518" s="1">
        <v>72</v>
      </c>
      <c r="C2518" s="1">
        <v>812</v>
      </c>
      <c r="D2518" s="1">
        <v>1057.21</v>
      </c>
      <c r="E2518" s="1">
        <v>1869.21</v>
      </c>
    </row>
    <row r="2519" spans="1:5" hidden="1">
      <c r="A2519" s="1">
        <v>1943</v>
      </c>
      <c r="B2519" s="1">
        <v>73</v>
      </c>
      <c r="C2519" s="1">
        <v>896</v>
      </c>
      <c r="D2519" s="1">
        <v>1100.22</v>
      </c>
      <c r="E2519" s="1">
        <v>1996.22</v>
      </c>
    </row>
    <row r="2520" spans="1:5" hidden="1">
      <c r="A2520" s="1">
        <v>1943</v>
      </c>
      <c r="B2520" s="1">
        <v>74</v>
      </c>
      <c r="C2520" s="1">
        <v>888</v>
      </c>
      <c r="D2520" s="1">
        <v>1069.21</v>
      </c>
      <c r="E2520" s="1">
        <v>1957.21</v>
      </c>
    </row>
    <row r="2521" spans="1:5" hidden="1">
      <c r="A2521" s="1">
        <v>1943</v>
      </c>
      <c r="B2521" s="1">
        <v>75</v>
      </c>
      <c r="C2521" s="1">
        <v>902</v>
      </c>
      <c r="D2521" s="1">
        <v>1000.2</v>
      </c>
      <c r="E2521" s="1">
        <v>1902.2</v>
      </c>
    </row>
    <row r="2522" spans="1:5" hidden="1">
      <c r="A2522" s="1">
        <v>1943</v>
      </c>
      <c r="B2522" s="1">
        <v>76</v>
      </c>
      <c r="C2522" s="1">
        <v>943</v>
      </c>
      <c r="D2522" s="1">
        <v>1028.2</v>
      </c>
      <c r="E2522" s="1">
        <v>1971.2</v>
      </c>
    </row>
    <row r="2523" spans="1:5" hidden="1">
      <c r="A2523" s="1">
        <v>1943</v>
      </c>
      <c r="B2523" s="1">
        <v>77</v>
      </c>
      <c r="C2523" s="1">
        <v>845</v>
      </c>
      <c r="D2523" s="1">
        <v>953.19</v>
      </c>
      <c r="E2523" s="1">
        <v>1798.19</v>
      </c>
    </row>
    <row r="2524" spans="1:5" hidden="1">
      <c r="A2524" s="1">
        <v>1943</v>
      </c>
      <c r="B2524" s="1">
        <v>78</v>
      </c>
      <c r="C2524" s="1">
        <v>912</v>
      </c>
      <c r="D2524" s="1">
        <v>1069.21</v>
      </c>
      <c r="E2524" s="1">
        <v>1981.21</v>
      </c>
    </row>
    <row r="2525" spans="1:5" hidden="1">
      <c r="A2525" s="1">
        <v>1943</v>
      </c>
      <c r="B2525" s="1">
        <v>79</v>
      </c>
      <c r="C2525" s="1">
        <v>900</v>
      </c>
      <c r="D2525" s="1">
        <v>961.19</v>
      </c>
      <c r="E2525" s="1">
        <v>1861.19</v>
      </c>
    </row>
    <row r="2526" spans="1:5" hidden="1">
      <c r="A2526" s="1">
        <v>1943</v>
      </c>
      <c r="B2526" s="1">
        <v>80</v>
      </c>
      <c r="C2526" s="1">
        <v>846</v>
      </c>
      <c r="D2526" s="1">
        <v>941.19</v>
      </c>
      <c r="E2526" s="1">
        <v>1787.19</v>
      </c>
    </row>
    <row r="2527" spans="1:5" hidden="1">
      <c r="A2527" s="1">
        <v>1943</v>
      </c>
      <c r="B2527" s="1">
        <v>81</v>
      </c>
      <c r="C2527" s="1">
        <v>734</v>
      </c>
      <c r="D2527" s="1">
        <v>767.15</v>
      </c>
      <c r="E2527" s="1">
        <v>1501.15</v>
      </c>
    </row>
    <row r="2528" spans="1:5" hidden="1">
      <c r="A2528" s="1">
        <v>1943</v>
      </c>
      <c r="B2528" s="1">
        <v>82</v>
      </c>
      <c r="C2528" s="1">
        <v>814</v>
      </c>
      <c r="D2528" s="1">
        <v>829.16</v>
      </c>
      <c r="E2528" s="1">
        <v>1643.16</v>
      </c>
    </row>
    <row r="2529" spans="1:5" hidden="1">
      <c r="A2529" s="1">
        <v>1943</v>
      </c>
      <c r="B2529" s="1">
        <v>83</v>
      </c>
      <c r="C2529" s="1">
        <v>781</v>
      </c>
      <c r="D2529" s="1">
        <v>763.15</v>
      </c>
      <c r="E2529" s="1">
        <v>1544.15</v>
      </c>
    </row>
    <row r="2530" spans="1:5" hidden="1">
      <c r="A2530" s="1">
        <v>1943</v>
      </c>
      <c r="B2530" s="1">
        <v>84</v>
      </c>
      <c r="C2530" s="1">
        <v>614</v>
      </c>
      <c r="D2530" s="1">
        <v>615.12</v>
      </c>
      <c r="E2530" s="1">
        <v>1229.1199999999999</v>
      </c>
    </row>
    <row r="2531" spans="1:5" hidden="1">
      <c r="A2531" s="1">
        <v>1943</v>
      </c>
      <c r="B2531" s="1">
        <v>85</v>
      </c>
      <c r="C2531" s="1">
        <v>613</v>
      </c>
      <c r="D2531" s="1">
        <v>578.11</v>
      </c>
      <c r="E2531" s="1">
        <v>1191.1099999999999</v>
      </c>
    </row>
    <row r="2532" spans="1:5" hidden="1">
      <c r="A2532" s="1">
        <v>1943</v>
      </c>
      <c r="B2532" s="1">
        <v>86</v>
      </c>
      <c r="C2532" s="1">
        <v>526</v>
      </c>
      <c r="D2532" s="1">
        <v>467.09</v>
      </c>
      <c r="E2532" s="1">
        <v>993.09</v>
      </c>
    </row>
    <row r="2533" spans="1:5" hidden="1">
      <c r="A2533" s="1">
        <v>1943</v>
      </c>
      <c r="B2533" s="1">
        <v>87</v>
      </c>
      <c r="C2533" s="1">
        <v>447</v>
      </c>
      <c r="D2533" s="1">
        <v>398.08</v>
      </c>
      <c r="E2533" s="1">
        <v>845.08</v>
      </c>
    </row>
    <row r="2534" spans="1:5" hidden="1">
      <c r="A2534" s="1">
        <v>1943</v>
      </c>
      <c r="B2534" s="1">
        <v>88</v>
      </c>
      <c r="C2534" s="1">
        <v>348</v>
      </c>
      <c r="D2534" s="1">
        <v>291.06</v>
      </c>
      <c r="E2534" s="1">
        <v>639.05999999999995</v>
      </c>
    </row>
    <row r="2535" spans="1:5" hidden="1">
      <c r="A2535" s="1">
        <v>1943</v>
      </c>
      <c r="B2535" s="1">
        <v>89</v>
      </c>
      <c r="C2535" s="1">
        <v>296</v>
      </c>
      <c r="D2535" s="1">
        <v>204.04</v>
      </c>
      <c r="E2535" s="1">
        <v>500.04</v>
      </c>
    </row>
    <row r="2536" spans="1:5" hidden="1">
      <c r="A2536" s="1">
        <v>1943</v>
      </c>
      <c r="B2536" s="1">
        <v>90</v>
      </c>
      <c r="C2536" s="1">
        <v>181</v>
      </c>
      <c r="D2536" s="1">
        <v>164.04</v>
      </c>
      <c r="E2536" s="1">
        <v>345.04</v>
      </c>
    </row>
    <row r="2537" spans="1:5" hidden="1">
      <c r="A2537" s="1">
        <v>1943</v>
      </c>
      <c r="B2537" s="1">
        <v>91</v>
      </c>
      <c r="C2537" s="1">
        <v>167</v>
      </c>
      <c r="D2537" s="1">
        <v>94.02</v>
      </c>
      <c r="E2537" s="1">
        <v>261.02</v>
      </c>
    </row>
    <row r="2538" spans="1:5" hidden="1">
      <c r="A2538" s="1">
        <v>1943</v>
      </c>
      <c r="B2538" s="1">
        <v>92</v>
      </c>
      <c r="C2538" s="1">
        <v>129</v>
      </c>
      <c r="D2538" s="1">
        <v>108.02</v>
      </c>
      <c r="E2538" s="1">
        <v>237.02</v>
      </c>
    </row>
    <row r="2539" spans="1:5" hidden="1">
      <c r="A2539" s="1">
        <v>1943</v>
      </c>
      <c r="B2539" s="1">
        <v>93</v>
      </c>
      <c r="C2539" s="1">
        <v>116</v>
      </c>
      <c r="D2539" s="1">
        <v>69.010000000000005</v>
      </c>
      <c r="E2539" s="1">
        <v>185.01</v>
      </c>
    </row>
    <row r="2540" spans="1:5" hidden="1">
      <c r="A2540" s="1">
        <v>1943</v>
      </c>
      <c r="B2540" s="1">
        <v>94</v>
      </c>
      <c r="C2540" s="1">
        <v>97</v>
      </c>
      <c r="D2540" s="1">
        <v>46.01</v>
      </c>
      <c r="E2540" s="1">
        <v>143.01</v>
      </c>
    </row>
    <row r="2541" spans="1:5" hidden="1">
      <c r="A2541" s="1">
        <v>1943</v>
      </c>
      <c r="B2541" s="1">
        <v>95</v>
      </c>
      <c r="C2541" s="1">
        <v>48</v>
      </c>
      <c r="D2541" s="1">
        <v>45.01</v>
      </c>
      <c r="E2541" s="1">
        <v>93.01</v>
      </c>
    </row>
    <row r="2542" spans="1:5" hidden="1">
      <c r="A2542" s="1">
        <v>1943</v>
      </c>
      <c r="B2542" s="1">
        <v>96</v>
      </c>
      <c r="C2542" s="1">
        <v>38</v>
      </c>
      <c r="D2542" s="1">
        <v>25.01</v>
      </c>
      <c r="E2542" s="1">
        <v>63.01</v>
      </c>
    </row>
    <row r="2543" spans="1:5" hidden="1">
      <c r="A2543" s="1">
        <v>1943</v>
      </c>
      <c r="B2543" s="1">
        <v>97</v>
      </c>
      <c r="C2543" s="1">
        <v>31</v>
      </c>
      <c r="D2543" s="1">
        <v>11</v>
      </c>
      <c r="E2543" s="1">
        <v>42</v>
      </c>
    </row>
    <row r="2544" spans="1:5" hidden="1">
      <c r="A2544" s="1">
        <v>1943</v>
      </c>
      <c r="B2544" s="1">
        <v>98</v>
      </c>
      <c r="C2544" s="1">
        <v>18</v>
      </c>
      <c r="D2544" s="1">
        <v>11</v>
      </c>
      <c r="E2544" s="1">
        <v>29</v>
      </c>
    </row>
    <row r="2545" spans="1:5" hidden="1">
      <c r="A2545" s="1">
        <v>1943</v>
      </c>
      <c r="B2545" s="1">
        <v>99</v>
      </c>
      <c r="C2545" s="1">
        <v>16</v>
      </c>
      <c r="D2545" s="1">
        <v>6.01</v>
      </c>
      <c r="E2545" s="1">
        <v>22.01</v>
      </c>
    </row>
    <row r="2546" spans="1:5" hidden="1">
      <c r="A2546" s="1">
        <v>1943</v>
      </c>
      <c r="B2546" s="1">
        <v>100</v>
      </c>
      <c r="C2546" s="1">
        <v>5.74</v>
      </c>
      <c r="D2546" s="1">
        <v>6.62</v>
      </c>
      <c r="E2546" s="1">
        <v>12.36</v>
      </c>
    </row>
    <row r="2547" spans="1:5" hidden="1">
      <c r="A2547" s="1">
        <v>1943</v>
      </c>
      <c r="B2547" s="1">
        <v>101</v>
      </c>
      <c r="C2547" s="1">
        <v>3.45</v>
      </c>
      <c r="D2547" s="1">
        <v>4.28</v>
      </c>
      <c r="E2547" s="1">
        <v>7.73</v>
      </c>
    </row>
    <row r="2548" spans="1:5" hidden="1">
      <c r="A2548" s="1">
        <v>1943</v>
      </c>
      <c r="B2548" s="1">
        <v>102</v>
      </c>
      <c r="C2548" s="1">
        <v>2.02</v>
      </c>
      <c r="D2548" s="1">
        <v>2.73</v>
      </c>
      <c r="E2548" s="1">
        <v>4.75</v>
      </c>
    </row>
    <row r="2549" spans="1:5" hidden="1">
      <c r="A2549" s="1">
        <v>1943</v>
      </c>
      <c r="B2549" s="1">
        <v>103</v>
      </c>
      <c r="C2549" s="1">
        <v>1.1499999999999999</v>
      </c>
      <c r="D2549" s="1">
        <v>1.7</v>
      </c>
      <c r="E2549" s="1">
        <v>2.85</v>
      </c>
    </row>
    <row r="2550" spans="1:5" hidden="1">
      <c r="A2550" s="1">
        <v>1943</v>
      </c>
      <c r="B2550" s="1">
        <v>104</v>
      </c>
      <c r="C2550" s="1">
        <v>0.64</v>
      </c>
      <c r="D2550" s="1">
        <v>1.05</v>
      </c>
      <c r="E2550" s="1">
        <v>1.69</v>
      </c>
    </row>
    <row r="2551" spans="1:5" hidden="1">
      <c r="A2551" s="1">
        <v>1943</v>
      </c>
      <c r="B2551" s="1">
        <v>105</v>
      </c>
      <c r="C2551" s="1">
        <v>0</v>
      </c>
      <c r="D2551" s="1">
        <v>0.64</v>
      </c>
      <c r="E2551" s="1">
        <v>0.64</v>
      </c>
    </row>
    <row r="2552" spans="1:5" hidden="1">
      <c r="A2552" s="1">
        <v>1943</v>
      </c>
      <c r="B2552" s="1">
        <v>106</v>
      </c>
      <c r="C2552" s="1">
        <v>0</v>
      </c>
      <c r="D2552" s="1">
        <v>0</v>
      </c>
      <c r="E2552" s="1">
        <v>0</v>
      </c>
    </row>
    <row r="2553" spans="1:5" hidden="1">
      <c r="A2553" s="1">
        <v>1943</v>
      </c>
      <c r="B2553" s="1">
        <v>107</v>
      </c>
      <c r="C2553" s="1">
        <v>0</v>
      </c>
      <c r="D2553" s="1">
        <v>0</v>
      </c>
      <c r="E2553" s="1">
        <v>0</v>
      </c>
    </row>
    <row r="2554" spans="1:5" hidden="1">
      <c r="A2554" s="1">
        <v>1943</v>
      </c>
      <c r="B2554" s="1">
        <v>108</v>
      </c>
      <c r="C2554" s="1">
        <v>0</v>
      </c>
      <c r="D2554" s="1">
        <v>0</v>
      </c>
      <c r="E2554" s="1">
        <v>0</v>
      </c>
    </row>
    <row r="2555" spans="1:5" hidden="1">
      <c r="A2555" s="1">
        <v>1943</v>
      </c>
      <c r="B2555" s="1">
        <v>109</v>
      </c>
      <c r="C2555" s="1">
        <v>0</v>
      </c>
      <c r="D2555" s="1">
        <v>0</v>
      </c>
      <c r="E2555" s="1">
        <v>0</v>
      </c>
    </row>
    <row r="2556" spans="1:5" hidden="1">
      <c r="A2556" s="1">
        <v>1943</v>
      </c>
      <c r="B2556" s="1" t="s">
        <v>121</v>
      </c>
      <c r="C2556" s="1">
        <v>0</v>
      </c>
      <c r="D2556" s="1">
        <v>0</v>
      </c>
      <c r="E2556" s="1">
        <v>0</v>
      </c>
    </row>
    <row r="2557" spans="1:5" hidden="1">
      <c r="A2557" s="1">
        <v>1944</v>
      </c>
      <c r="B2557" s="1">
        <v>0</v>
      </c>
      <c r="C2557" s="1">
        <v>2078.0700000000002</v>
      </c>
      <c r="D2557" s="1">
        <v>2728.29</v>
      </c>
      <c r="E2557" s="1">
        <v>4806.3599999999997</v>
      </c>
    </row>
    <row r="2558" spans="1:5" hidden="1">
      <c r="A2558" s="1">
        <v>1944</v>
      </c>
      <c r="B2558" s="1">
        <v>1</v>
      </c>
      <c r="C2558" s="1">
        <v>286.01</v>
      </c>
      <c r="D2558" s="1">
        <v>354.04</v>
      </c>
      <c r="E2558" s="1">
        <v>640.04999999999995</v>
      </c>
    </row>
    <row r="2559" spans="1:5" hidden="1">
      <c r="A2559" s="1">
        <v>1944</v>
      </c>
      <c r="B2559" s="1">
        <v>2</v>
      </c>
      <c r="C2559" s="1">
        <v>124</v>
      </c>
      <c r="D2559" s="1">
        <v>180.02</v>
      </c>
      <c r="E2559" s="1">
        <v>304.02</v>
      </c>
    </row>
    <row r="2560" spans="1:5" hidden="1">
      <c r="A2560" s="1">
        <v>1944</v>
      </c>
      <c r="B2560" s="1">
        <v>3</v>
      </c>
      <c r="C2560" s="1">
        <v>100</v>
      </c>
      <c r="D2560" s="1">
        <v>107.01</v>
      </c>
      <c r="E2560" s="1">
        <v>207.01</v>
      </c>
    </row>
    <row r="2561" spans="1:5" hidden="1">
      <c r="A2561" s="1">
        <v>1944</v>
      </c>
      <c r="B2561" s="1">
        <v>4</v>
      </c>
      <c r="C2561" s="1">
        <v>72</v>
      </c>
      <c r="D2561" s="1">
        <v>103.01</v>
      </c>
      <c r="E2561" s="1">
        <v>175.01</v>
      </c>
    </row>
    <row r="2562" spans="1:5" hidden="1">
      <c r="A2562" s="1">
        <v>1944</v>
      </c>
      <c r="B2562" s="1">
        <v>5</v>
      </c>
      <c r="C2562" s="1">
        <v>54.01</v>
      </c>
      <c r="D2562" s="1">
        <v>92.01</v>
      </c>
      <c r="E2562" s="1">
        <v>146.02000000000001</v>
      </c>
    </row>
    <row r="2563" spans="1:5" hidden="1">
      <c r="A2563" s="1">
        <v>1944</v>
      </c>
      <c r="B2563" s="1">
        <v>6</v>
      </c>
      <c r="C2563" s="1">
        <v>56</v>
      </c>
      <c r="D2563" s="1">
        <v>69.010000000000005</v>
      </c>
      <c r="E2563" s="1">
        <v>125.01</v>
      </c>
    </row>
    <row r="2564" spans="1:5" hidden="1">
      <c r="A2564" s="1">
        <v>1944</v>
      </c>
      <c r="B2564" s="1">
        <v>7</v>
      </c>
      <c r="C2564" s="1">
        <v>41</v>
      </c>
      <c r="D2564" s="1">
        <v>70.010000000000005</v>
      </c>
      <c r="E2564" s="1">
        <v>111.01</v>
      </c>
    </row>
    <row r="2565" spans="1:5" hidden="1">
      <c r="A2565" s="1">
        <v>1944</v>
      </c>
      <c r="B2565" s="1">
        <v>8</v>
      </c>
      <c r="C2565" s="1">
        <v>29</v>
      </c>
      <c r="D2565" s="1">
        <v>60.01</v>
      </c>
      <c r="E2565" s="1">
        <v>89.01</v>
      </c>
    </row>
    <row r="2566" spans="1:5" hidden="1">
      <c r="A2566" s="1">
        <v>1944</v>
      </c>
      <c r="B2566" s="1">
        <v>9</v>
      </c>
      <c r="C2566" s="1">
        <v>41</v>
      </c>
      <c r="D2566" s="1">
        <v>54</v>
      </c>
      <c r="E2566" s="1">
        <v>95</v>
      </c>
    </row>
    <row r="2567" spans="1:5" hidden="1">
      <c r="A2567" s="1">
        <v>1944</v>
      </c>
      <c r="B2567" s="1">
        <v>10</v>
      </c>
      <c r="C2567" s="1">
        <v>36.01</v>
      </c>
      <c r="D2567" s="1">
        <v>43.01</v>
      </c>
      <c r="E2567" s="1">
        <v>79.02</v>
      </c>
    </row>
    <row r="2568" spans="1:5" hidden="1">
      <c r="A2568" s="1">
        <v>1944</v>
      </c>
      <c r="B2568" s="1">
        <v>11</v>
      </c>
      <c r="C2568" s="1">
        <v>33</v>
      </c>
      <c r="D2568" s="1">
        <v>55</v>
      </c>
      <c r="E2568" s="1">
        <v>88</v>
      </c>
    </row>
    <row r="2569" spans="1:5" hidden="1">
      <c r="A2569" s="1">
        <v>1944</v>
      </c>
      <c r="B2569" s="1">
        <v>12</v>
      </c>
      <c r="C2569" s="1">
        <v>39</v>
      </c>
      <c r="D2569" s="1">
        <v>58.01</v>
      </c>
      <c r="E2569" s="1">
        <v>97.01</v>
      </c>
    </row>
    <row r="2570" spans="1:5" hidden="1">
      <c r="A2570" s="1">
        <v>1944</v>
      </c>
      <c r="B2570" s="1">
        <v>13</v>
      </c>
      <c r="C2570" s="1">
        <v>34.01</v>
      </c>
      <c r="D2570" s="1">
        <v>62</v>
      </c>
      <c r="E2570" s="1">
        <v>96.01</v>
      </c>
    </row>
    <row r="2571" spans="1:5" hidden="1">
      <c r="A2571" s="1">
        <v>1944</v>
      </c>
      <c r="B2571" s="1">
        <v>14</v>
      </c>
      <c r="C2571" s="1">
        <v>42.01</v>
      </c>
      <c r="D2571" s="1">
        <v>85.01</v>
      </c>
      <c r="E2571" s="1">
        <v>127.02</v>
      </c>
    </row>
    <row r="2572" spans="1:5" hidden="1">
      <c r="A2572" s="1">
        <v>1944</v>
      </c>
      <c r="B2572" s="1">
        <v>15</v>
      </c>
      <c r="C2572" s="1">
        <v>43</v>
      </c>
      <c r="D2572" s="1">
        <v>75.010000000000005</v>
      </c>
      <c r="E2572" s="1">
        <v>118.01</v>
      </c>
    </row>
    <row r="2573" spans="1:5" hidden="1">
      <c r="A2573" s="1">
        <v>1944</v>
      </c>
      <c r="B2573" s="1">
        <v>16</v>
      </c>
      <c r="C2573" s="1">
        <v>37</v>
      </c>
      <c r="D2573" s="1">
        <v>89.01</v>
      </c>
      <c r="E2573" s="1">
        <v>126.01</v>
      </c>
    </row>
    <row r="2574" spans="1:5" hidden="1">
      <c r="A2574" s="1">
        <v>1944</v>
      </c>
      <c r="B2574" s="1">
        <v>17</v>
      </c>
      <c r="C2574" s="1">
        <v>52.01</v>
      </c>
      <c r="D2574" s="1">
        <v>90.01</v>
      </c>
      <c r="E2574" s="1">
        <v>142.02000000000001</v>
      </c>
    </row>
    <row r="2575" spans="1:5" hidden="1">
      <c r="A2575" s="1">
        <v>1944</v>
      </c>
      <c r="B2575" s="1">
        <v>18</v>
      </c>
      <c r="C2575" s="1">
        <v>69</v>
      </c>
      <c r="D2575" s="1">
        <v>71.010000000000005</v>
      </c>
      <c r="E2575" s="1">
        <v>140.01</v>
      </c>
    </row>
    <row r="2576" spans="1:5" hidden="1">
      <c r="A2576" s="1">
        <v>1944</v>
      </c>
      <c r="B2576" s="1">
        <v>19</v>
      </c>
      <c r="C2576" s="1">
        <v>65</v>
      </c>
      <c r="D2576" s="1">
        <v>78.010000000000005</v>
      </c>
      <c r="E2576" s="1">
        <v>143.01</v>
      </c>
    </row>
    <row r="2577" spans="1:5" hidden="1">
      <c r="A2577" s="1">
        <v>1944</v>
      </c>
      <c r="B2577" s="1">
        <v>20</v>
      </c>
      <c r="C2577" s="1">
        <v>65</v>
      </c>
      <c r="D2577" s="1">
        <v>58</v>
      </c>
      <c r="E2577" s="1">
        <v>123</v>
      </c>
    </row>
    <row r="2578" spans="1:5" hidden="1">
      <c r="A2578" s="1">
        <v>1944</v>
      </c>
      <c r="B2578" s="1">
        <v>21</v>
      </c>
      <c r="C2578" s="1">
        <v>87.01</v>
      </c>
      <c r="D2578" s="1">
        <v>49.01</v>
      </c>
      <c r="E2578" s="1">
        <v>136.02000000000001</v>
      </c>
    </row>
    <row r="2579" spans="1:5" hidden="1">
      <c r="A2579" s="1">
        <v>1944</v>
      </c>
      <c r="B2579" s="1">
        <v>22</v>
      </c>
      <c r="C2579" s="1">
        <v>86</v>
      </c>
      <c r="D2579" s="1">
        <v>77.010000000000005</v>
      </c>
      <c r="E2579" s="1">
        <v>163.01</v>
      </c>
    </row>
    <row r="2580" spans="1:5" hidden="1">
      <c r="A2580" s="1">
        <v>1944</v>
      </c>
      <c r="B2580" s="1">
        <v>23</v>
      </c>
      <c r="C2580" s="1">
        <v>98</v>
      </c>
      <c r="D2580" s="1">
        <v>73.010000000000005</v>
      </c>
      <c r="E2580" s="1">
        <v>171.01</v>
      </c>
    </row>
    <row r="2581" spans="1:5" hidden="1">
      <c r="A2581" s="1">
        <v>1944</v>
      </c>
      <c r="B2581" s="1">
        <v>24</v>
      </c>
      <c r="C2581" s="1">
        <v>100</v>
      </c>
      <c r="D2581" s="1">
        <v>69.010000000000005</v>
      </c>
      <c r="E2581" s="1">
        <v>169.01</v>
      </c>
    </row>
    <row r="2582" spans="1:5" hidden="1">
      <c r="A2582" s="1">
        <v>1944</v>
      </c>
      <c r="B2582" s="1">
        <v>25</v>
      </c>
      <c r="C2582" s="1">
        <v>83</v>
      </c>
      <c r="D2582" s="1">
        <v>71</v>
      </c>
      <c r="E2582" s="1">
        <v>154</v>
      </c>
    </row>
    <row r="2583" spans="1:5" hidden="1">
      <c r="A2583" s="1">
        <v>1944</v>
      </c>
      <c r="B2583" s="1">
        <v>26</v>
      </c>
      <c r="C2583" s="1">
        <v>101.01</v>
      </c>
      <c r="D2583" s="1">
        <v>65</v>
      </c>
      <c r="E2583" s="1">
        <v>166.01</v>
      </c>
    </row>
    <row r="2584" spans="1:5" hidden="1">
      <c r="A2584" s="1">
        <v>1944</v>
      </c>
      <c r="B2584" s="1">
        <v>27</v>
      </c>
      <c r="C2584" s="1">
        <v>116</v>
      </c>
      <c r="D2584" s="1">
        <v>38</v>
      </c>
      <c r="E2584" s="1">
        <v>154</v>
      </c>
    </row>
    <row r="2585" spans="1:5" hidden="1">
      <c r="A2585" s="1">
        <v>1944</v>
      </c>
      <c r="B2585" s="1">
        <v>28</v>
      </c>
      <c r="C2585" s="1">
        <v>106</v>
      </c>
      <c r="D2585" s="1">
        <v>92.01</v>
      </c>
      <c r="E2585" s="1">
        <v>198.01</v>
      </c>
    </row>
    <row r="2586" spans="1:5" hidden="1">
      <c r="A2586" s="1">
        <v>1944</v>
      </c>
      <c r="B2586" s="1">
        <v>29</v>
      </c>
      <c r="C2586" s="1">
        <v>132.01</v>
      </c>
      <c r="D2586" s="1">
        <v>89.01</v>
      </c>
      <c r="E2586" s="1">
        <v>221.02</v>
      </c>
    </row>
    <row r="2587" spans="1:5" hidden="1">
      <c r="A2587" s="1">
        <v>1944</v>
      </c>
      <c r="B2587" s="1">
        <v>30</v>
      </c>
      <c r="C2587" s="1">
        <v>120</v>
      </c>
      <c r="D2587" s="1">
        <v>88.01</v>
      </c>
      <c r="E2587" s="1">
        <v>208.01</v>
      </c>
    </row>
    <row r="2588" spans="1:5" hidden="1">
      <c r="A2588" s="1">
        <v>1944</v>
      </c>
      <c r="B2588" s="1">
        <v>31</v>
      </c>
      <c r="C2588" s="1">
        <v>106</v>
      </c>
      <c r="D2588" s="1">
        <v>84.01</v>
      </c>
      <c r="E2588" s="1">
        <v>190.01</v>
      </c>
    </row>
    <row r="2589" spans="1:5" hidden="1">
      <c r="A2589" s="1">
        <v>1944</v>
      </c>
      <c r="B2589" s="1">
        <v>32</v>
      </c>
      <c r="C2589" s="1">
        <v>120.01</v>
      </c>
      <c r="D2589" s="1">
        <v>109.01</v>
      </c>
      <c r="E2589" s="1">
        <v>229.02</v>
      </c>
    </row>
    <row r="2590" spans="1:5" hidden="1">
      <c r="A2590" s="1">
        <v>1944</v>
      </c>
      <c r="B2590" s="1">
        <v>33</v>
      </c>
      <c r="C2590" s="1">
        <v>123</v>
      </c>
      <c r="D2590" s="1">
        <v>111.01</v>
      </c>
      <c r="E2590" s="1">
        <v>234.01</v>
      </c>
    </row>
    <row r="2591" spans="1:5" hidden="1">
      <c r="A2591" s="1">
        <v>1944</v>
      </c>
      <c r="B2591" s="1">
        <v>34</v>
      </c>
      <c r="C2591" s="1">
        <v>115</v>
      </c>
      <c r="D2591" s="1">
        <v>106.01</v>
      </c>
      <c r="E2591" s="1">
        <v>221.01</v>
      </c>
    </row>
    <row r="2592" spans="1:5" hidden="1">
      <c r="A2592" s="1">
        <v>1944</v>
      </c>
      <c r="B2592" s="1">
        <v>35</v>
      </c>
      <c r="C2592" s="1">
        <v>133</v>
      </c>
      <c r="D2592" s="1">
        <v>115.01</v>
      </c>
      <c r="E2592" s="1">
        <v>248.01</v>
      </c>
    </row>
    <row r="2593" spans="1:5" hidden="1">
      <c r="A2593" s="1">
        <v>1944</v>
      </c>
      <c r="B2593" s="1">
        <v>36</v>
      </c>
      <c r="C2593" s="1">
        <v>146</v>
      </c>
      <c r="D2593" s="1">
        <v>133.01</v>
      </c>
      <c r="E2593" s="1">
        <v>279.01</v>
      </c>
    </row>
    <row r="2594" spans="1:5" hidden="1">
      <c r="A2594" s="1">
        <v>1944</v>
      </c>
      <c r="B2594" s="1">
        <v>37</v>
      </c>
      <c r="C2594" s="1">
        <v>132</v>
      </c>
      <c r="D2594" s="1">
        <v>142.01</v>
      </c>
      <c r="E2594" s="1">
        <v>274.01</v>
      </c>
    </row>
    <row r="2595" spans="1:5" hidden="1">
      <c r="A2595" s="1">
        <v>1944</v>
      </c>
      <c r="B2595" s="1">
        <v>38</v>
      </c>
      <c r="C2595" s="1">
        <v>150</v>
      </c>
      <c r="D2595" s="1">
        <v>146.01</v>
      </c>
      <c r="E2595" s="1">
        <v>296.01</v>
      </c>
    </row>
    <row r="2596" spans="1:5" hidden="1">
      <c r="A2596" s="1">
        <v>1944</v>
      </c>
      <c r="B2596" s="1">
        <v>39</v>
      </c>
      <c r="C2596" s="1">
        <v>133.01</v>
      </c>
      <c r="D2596" s="1">
        <v>157.02000000000001</v>
      </c>
      <c r="E2596" s="1">
        <v>290.02999999999997</v>
      </c>
    </row>
    <row r="2597" spans="1:5" hidden="1">
      <c r="A2597" s="1">
        <v>1944</v>
      </c>
      <c r="B2597" s="1">
        <v>40</v>
      </c>
      <c r="C2597" s="1">
        <v>159</v>
      </c>
      <c r="D2597" s="1">
        <v>150.02000000000001</v>
      </c>
      <c r="E2597" s="1">
        <v>309.02</v>
      </c>
    </row>
    <row r="2598" spans="1:5" hidden="1">
      <c r="A2598" s="1">
        <v>1944</v>
      </c>
      <c r="B2598" s="1">
        <v>41</v>
      </c>
      <c r="C2598" s="1">
        <v>144</v>
      </c>
      <c r="D2598" s="1">
        <v>146.01</v>
      </c>
      <c r="E2598" s="1">
        <v>290.01</v>
      </c>
    </row>
    <row r="2599" spans="1:5" hidden="1">
      <c r="A2599" s="1">
        <v>1944</v>
      </c>
      <c r="B2599" s="1">
        <v>42</v>
      </c>
      <c r="C2599" s="1">
        <v>153.01</v>
      </c>
      <c r="D2599" s="1">
        <v>192.02</v>
      </c>
      <c r="E2599" s="1">
        <v>345.03</v>
      </c>
    </row>
    <row r="2600" spans="1:5" hidden="1">
      <c r="A2600" s="1">
        <v>1944</v>
      </c>
      <c r="B2600" s="1">
        <v>43</v>
      </c>
      <c r="C2600" s="1">
        <v>199.01</v>
      </c>
      <c r="D2600" s="1">
        <v>235.02</v>
      </c>
      <c r="E2600" s="1">
        <v>434.03</v>
      </c>
    </row>
    <row r="2601" spans="1:5" hidden="1">
      <c r="A2601" s="1">
        <v>1944</v>
      </c>
      <c r="B2601" s="1">
        <v>44</v>
      </c>
      <c r="C2601" s="1">
        <v>228.01</v>
      </c>
      <c r="D2601" s="1">
        <v>222.02</v>
      </c>
      <c r="E2601" s="1">
        <v>450.03</v>
      </c>
    </row>
    <row r="2602" spans="1:5" hidden="1">
      <c r="A2602" s="1">
        <v>1944</v>
      </c>
      <c r="B2602" s="1">
        <v>45</v>
      </c>
      <c r="C2602" s="1">
        <v>180</v>
      </c>
      <c r="D2602" s="1">
        <v>237.03</v>
      </c>
      <c r="E2602" s="1">
        <v>417.03</v>
      </c>
    </row>
    <row r="2603" spans="1:5" hidden="1">
      <c r="A2603" s="1">
        <v>1944</v>
      </c>
      <c r="B2603" s="1">
        <v>46</v>
      </c>
      <c r="C2603" s="1">
        <v>189</v>
      </c>
      <c r="D2603" s="1">
        <v>254.03</v>
      </c>
      <c r="E2603" s="1">
        <v>443.03</v>
      </c>
    </row>
    <row r="2604" spans="1:5" hidden="1">
      <c r="A2604" s="1">
        <v>1944</v>
      </c>
      <c r="B2604" s="1">
        <v>47</v>
      </c>
      <c r="C2604" s="1">
        <v>211</v>
      </c>
      <c r="D2604" s="1">
        <v>267.02999999999997</v>
      </c>
      <c r="E2604" s="1">
        <v>478.03</v>
      </c>
    </row>
    <row r="2605" spans="1:5" hidden="1">
      <c r="A2605" s="1">
        <v>1944</v>
      </c>
      <c r="B2605" s="1">
        <v>48</v>
      </c>
      <c r="C2605" s="1">
        <v>248</v>
      </c>
      <c r="D2605" s="1">
        <v>323.02999999999997</v>
      </c>
      <c r="E2605" s="1">
        <v>571.03</v>
      </c>
    </row>
    <row r="2606" spans="1:5" hidden="1">
      <c r="A2606" s="1">
        <v>1944</v>
      </c>
      <c r="B2606" s="1">
        <v>49</v>
      </c>
      <c r="C2606" s="1">
        <v>274</v>
      </c>
      <c r="D2606" s="1">
        <v>359.04</v>
      </c>
      <c r="E2606" s="1">
        <v>633.04</v>
      </c>
    </row>
    <row r="2607" spans="1:5" hidden="1">
      <c r="A2607" s="1">
        <v>1944</v>
      </c>
      <c r="B2607" s="1">
        <v>50</v>
      </c>
      <c r="C2607" s="1">
        <v>254.01</v>
      </c>
      <c r="D2607" s="1">
        <v>380.04</v>
      </c>
      <c r="E2607" s="1">
        <v>634.04999999999995</v>
      </c>
    </row>
    <row r="2608" spans="1:5" hidden="1">
      <c r="A2608" s="1">
        <v>1944</v>
      </c>
      <c r="B2608" s="1">
        <v>51</v>
      </c>
      <c r="C2608" s="1">
        <v>296.01</v>
      </c>
      <c r="D2608" s="1">
        <v>347.04</v>
      </c>
      <c r="E2608" s="1">
        <v>643.04999999999995</v>
      </c>
    </row>
    <row r="2609" spans="1:5" hidden="1">
      <c r="A2609" s="1">
        <v>1944</v>
      </c>
      <c r="B2609" s="1">
        <v>52</v>
      </c>
      <c r="C2609" s="1">
        <v>311.01</v>
      </c>
      <c r="D2609" s="1">
        <v>439.04</v>
      </c>
      <c r="E2609" s="1">
        <v>750.05</v>
      </c>
    </row>
    <row r="2610" spans="1:5" hidden="1">
      <c r="A2610" s="1">
        <v>1944</v>
      </c>
      <c r="B2610" s="1">
        <v>53</v>
      </c>
      <c r="C2610" s="1">
        <v>351.01</v>
      </c>
      <c r="D2610" s="1">
        <v>529.05999999999995</v>
      </c>
      <c r="E2610" s="1">
        <v>880.07</v>
      </c>
    </row>
    <row r="2611" spans="1:5" hidden="1">
      <c r="A2611" s="1">
        <v>1944</v>
      </c>
      <c r="B2611" s="1">
        <v>54</v>
      </c>
      <c r="C2611" s="1">
        <v>373.01</v>
      </c>
      <c r="D2611" s="1">
        <v>553.05999999999995</v>
      </c>
      <c r="E2611" s="1">
        <v>926.07</v>
      </c>
    </row>
    <row r="2612" spans="1:5" hidden="1">
      <c r="A2612" s="1">
        <v>1944</v>
      </c>
      <c r="B2612" s="1">
        <v>55</v>
      </c>
      <c r="C2612" s="1">
        <v>401.02</v>
      </c>
      <c r="D2612" s="1">
        <v>541.04999999999995</v>
      </c>
      <c r="E2612" s="1">
        <v>942.07</v>
      </c>
    </row>
    <row r="2613" spans="1:5" hidden="1">
      <c r="A2613" s="1">
        <v>1944</v>
      </c>
      <c r="B2613" s="1">
        <v>56</v>
      </c>
      <c r="C2613" s="1">
        <v>397.01</v>
      </c>
      <c r="D2613" s="1">
        <v>629.07000000000005</v>
      </c>
      <c r="E2613" s="1">
        <v>1026.08</v>
      </c>
    </row>
    <row r="2614" spans="1:5" hidden="1">
      <c r="A2614" s="1">
        <v>1944</v>
      </c>
      <c r="B2614" s="1">
        <v>57</v>
      </c>
      <c r="C2614" s="1">
        <v>367.01</v>
      </c>
      <c r="D2614" s="1">
        <v>616.05999999999995</v>
      </c>
      <c r="E2614" s="1">
        <v>983.07</v>
      </c>
    </row>
    <row r="2615" spans="1:5" hidden="1">
      <c r="A2615" s="1">
        <v>1944</v>
      </c>
      <c r="B2615" s="1">
        <v>58</v>
      </c>
      <c r="C2615" s="1">
        <v>437.02</v>
      </c>
      <c r="D2615" s="1">
        <v>693.08</v>
      </c>
      <c r="E2615" s="1">
        <v>1130.0999999999999</v>
      </c>
    </row>
    <row r="2616" spans="1:5" hidden="1">
      <c r="A2616" s="1">
        <v>1944</v>
      </c>
      <c r="B2616" s="1">
        <v>59</v>
      </c>
      <c r="C2616" s="1">
        <v>459.01</v>
      </c>
      <c r="D2616" s="1">
        <v>688.07</v>
      </c>
      <c r="E2616" s="1">
        <v>1147.08</v>
      </c>
    </row>
    <row r="2617" spans="1:5" hidden="1">
      <c r="A2617" s="1">
        <v>1944</v>
      </c>
      <c r="B2617" s="1">
        <v>60</v>
      </c>
      <c r="C2617" s="1">
        <v>483.01</v>
      </c>
      <c r="D2617" s="1">
        <v>707.07</v>
      </c>
      <c r="E2617" s="1">
        <v>1190.08</v>
      </c>
    </row>
    <row r="2618" spans="1:5" hidden="1">
      <c r="A2618" s="1">
        <v>1944</v>
      </c>
      <c r="B2618" s="1">
        <v>61</v>
      </c>
      <c r="C2618" s="1">
        <v>446.01</v>
      </c>
      <c r="D2618" s="1">
        <v>696.07</v>
      </c>
      <c r="E2618" s="1">
        <v>1142.08</v>
      </c>
    </row>
    <row r="2619" spans="1:5" hidden="1">
      <c r="A2619" s="1">
        <v>1944</v>
      </c>
      <c r="B2619" s="1">
        <v>62</v>
      </c>
      <c r="C2619" s="1">
        <v>526.02</v>
      </c>
      <c r="D2619" s="1">
        <v>769.08</v>
      </c>
      <c r="E2619" s="1">
        <v>1295.0999999999999</v>
      </c>
    </row>
    <row r="2620" spans="1:5" hidden="1">
      <c r="A2620" s="1">
        <v>1944</v>
      </c>
      <c r="B2620" s="1">
        <v>63</v>
      </c>
      <c r="C2620" s="1">
        <v>572.02</v>
      </c>
      <c r="D2620" s="1">
        <v>872.09</v>
      </c>
      <c r="E2620" s="1">
        <v>1444.11</v>
      </c>
    </row>
    <row r="2621" spans="1:5" hidden="1">
      <c r="A2621" s="1">
        <v>1944</v>
      </c>
      <c r="B2621" s="1">
        <v>64</v>
      </c>
      <c r="C2621" s="1">
        <v>579.02</v>
      </c>
      <c r="D2621" s="1">
        <v>928.1</v>
      </c>
      <c r="E2621" s="1">
        <v>1507.12</v>
      </c>
    </row>
    <row r="2622" spans="1:5" hidden="1">
      <c r="A2622" s="1">
        <v>1944</v>
      </c>
      <c r="B2622" s="1">
        <v>65</v>
      </c>
      <c r="C2622" s="1">
        <v>581.02</v>
      </c>
      <c r="D2622" s="1">
        <v>908.1</v>
      </c>
      <c r="E2622" s="1">
        <v>1489.12</v>
      </c>
    </row>
    <row r="2623" spans="1:5" hidden="1">
      <c r="A2623" s="1">
        <v>1944</v>
      </c>
      <c r="B2623" s="1">
        <v>66</v>
      </c>
      <c r="C2623" s="1">
        <v>537.01</v>
      </c>
      <c r="D2623" s="1">
        <v>825.08</v>
      </c>
      <c r="E2623" s="1">
        <v>1362.09</v>
      </c>
    </row>
    <row r="2624" spans="1:5" hidden="1">
      <c r="A2624" s="1">
        <v>1944</v>
      </c>
      <c r="B2624" s="1">
        <v>67</v>
      </c>
      <c r="C2624" s="1">
        <v>642.02</v>
      </c>
      <c r="D2624" s="1">
        <v>820.09</v>
      </c>
      <c r="E2624" s="1">
        <v>1462.11</v>
      </c>
    </row>
    <row r="2625" spans="1:5" hidden="1">
      <c r="A2625" s="1">
        <v>1944</v>
      </c>
      <c r="B2625" s="1">
        <v>68</v>
      </c>
      <c r="C2625" s="1">
        <v>694.02</v>
      </c>
      <c r="D2625" s="1">
        <v>892.09</v>
      </c>
      <c r="E2625" s="1">
        <v>1586.11</v>
      </c>
    </row>
    <row r="2626" spans="1:5" hidden="1">
      <c r="A2626" s="1">
        <v>1944</v>
      </c>
      <c r="B2626" s="1">
        <v>69</v>
      </c>
      <c r="C2626" s="1">
        <v>694.02</v>
      </c>
      <c r="D2626" s="1">
        <v>886.1</v>
      </c>
      <c r="E2626" s="1">
        <v>1580.12</v>
      </c>
    </row>
    <row r="2627" spans="1:5" hidden="1">
      <c r="A2627" s="1">
        <v>1944</v>
      </c>
      <c r="B2627" s="1">
        <v>70</v>
      </c>
      <c r="C2627" s="1">
        <v>713.02</v>
      </c>
      <c r="D2627" s="1">
        <v>900.1</v>
      </c>
      <c r="E2627" s="1">
        <v>1613.12</v>
      </c>
    </row>
    <row r="2628" spans="1:5" hidden="1">
      <c r="A2628" s="1">
        <v>1944</v>
      </c>
      <c r="B2628" s="1">
        <v>71</v>
      </c>
      <c r="C2628" s="1">
        <v>631.02</v>
      </c>
      <c r="D2628" s="1">
        <v>836.09</v>
      </c>
      <c r="E2628" s="1">
        <v>1467.11</v>
      </c>
    </row>
    <row r="2629" spans="1:5" hidden="1">
      <c r="A2629" s="1">
        <v>1944</v>
      </c>
      <c r="B2629" s="1">
        <v>72</v>
      </c>
      <c r="C2629" s="1">
        <v>804.02</v>
      </c>
      <c r="D2629" s="1">
        <v>936.09</v>
      </c>
      <c r="E2629" s="1">
        <v>1740.11</v>
      </c>
    </row>
    <row r="2630" spans="1:5" hidden="1">
      <c r="A2630" s="1">
        <v>1944</v>
      </c>
      <c r="B2630" s="1">
        <v>73</v>
      </c>
      <c r="C2630" s="1">
        <v>832.02</v>
      </c>
      <c r="D2630" s="1">
        <v>1001.1</v>
      </c>
      <c r="E2630" s="1">
        <v>1833.12</v>
      </c>
    </row>
    <row r="2631" spans="1:5" hidden="1">
      <c r="A2631" s="1">
        <v>1944</v>
      </c>
      <c r="B2631" s="1">
        <v>74</v>
      </c>
      <c r="C2631" s="1">
        <v>917.03</v>
      </c>
      <c r="D2631" s="1">
        <v>1028.1099999999999</v>
      </c>
      <c r="E2631" s="1">
        <v>1945.14</v>
      </c>
    </row>
    <row r="2632" spans="1:5" hidden="1">
      <c r="A2632" s="1">
        <v>1944</v>
      </c>
      <c r="B2632" s="1">
        <v>75</v>
      </c>
      <c r="C2632" s="1">
        <v>842.02</v>
      </c>
      <c r="D2632" s="1">
        <v>978.1</v>
      </c>
      <c r="E2632" s="1">
        <v>1820.12</v>
      </c>
    </row>
    <row r="2633" spans="1:5" hidden="1">
      <c r="A2633" s="1">
        <v>1944</v>
      </c>
      <c r="B2633" s="1">
        <v>76</v>
      </c>
      <c r="C2633" s="1">
        <v>829.03</v>
      </c>
      <c r="D2633" s="1">
        <v>959.1</v>
      </c>
      <c r="E2633" s="1">
        <v>1788.13</v>
      </c>
    </row>
    <row r="2634" spans="1:5" hidden="1">
      <c r="A2634" s="1">
        <v>1944</v>
      </c>
      <c r="B2634" s="1">
        <v>77</v>
      </c>
      <c r="C2634" s="1">
        <v>887.03</v>
      </c>
      <c r="D2634" s="1">
        <v>878.1</v>
      </c>
      <c r="E2634" s="1">
        <v>1765.13</v>
      </c>
    </row>
    <row r="2635" spans="1:5" hidden="1">
      <c r="A2635" s="1">
        <v>1944</v>
      </c>
      <c r="B2635" s="1">
        <v>78</v>
      </c>
      <c r="C2635" s="1">
        <v>877.03</v>
      </c>
      <c r="D2635" s="1">
        <v>904.1</v>
      </c>
      <c r="E2635" s="1">
        <v>1781.13</v>
      </c>
    </row>
    <row r="2636" spans="1:5" hidden="1">
      <c r="A2636" s="1">
        <v>1944</v>
      </c>
      <c r="B2636" s="1">
        <v>79</v>
      </c>
      <c r="C2636" s="1">
        <v>891.02</v>
      </c>
      <c r="D2636" s="1">
        <v>899.09</v>
      </c>
      <c r="E2636" s="1">
        <v>1790.11</v>
      </c>
    </row>
    <row r="2637" spans="1:5" hidden="1">
      <c r="A2637" s="1">
        <v>1944</v>
      </c>
      <c r="B2637" s="1">
        <v>80</v>
      </c>
      <c r="C2637" s="1">
        <v>779.03</v>
      </c>
      <c r="D2637" s="1">
        <v>861.09</v>
      </c>
      <c r="E2637" s="1">
        <v>1640.12</v>
      </c>
    </row>
    <row r="2638" spans="1:5" hidden="1">
      <c r="A2638" s="1">
        <v>1944</v>
      </c>
      <c r="B2638" s="1">
        <v>81</v>
      </c>
      <c r="C2638" s="1">
        <v>700.02</v>
      </c>
      <c r="D2638" s="1">
        <v>745.08</v>
      </c>
      <c r="E2638" s="1">
        <v>1445.1</v>
      </c>
    </row>
    <row r="2639" spans="1:5" hidden="1">
      <c r="A2639" s="1">
        <v>1944</v>
      </c>
      <c r="B2639" s="1">
        <v>82</v>
      </c>
      <c r="C2639" s="1">
        <v>774.02</v>
      </c>
      <c r="D2639" s="1">
        <v>727.08</v>
      </c>
      <c r="E2639" s="1">
        <v>1501.1</v>
      </c>
    </row>
    <row r="2640" spans="1:5" hidden="1">
      <c r="A2640" s="1">
        <v>1944</v>
      </c>
      <c r="B2640" s="1">
        <v>83</v>
      </c>
      <c r="C2640" s="1">
        <v>706.02</v>
      </c>
      <c r="D2640" s="1">
        <v>691.07</v>
      </c>
      <c r="E2640" s="1">
        <v>1397.09</v>
      </c>
    </row>
    <row r="2641" spans="1:5" hidden="1">
      <c r="A2641" s="1">
        <v>1944</v>
      </c>
      <c r="B2641" s="1">
        <v>84</v>
      </c>
      <c r="C2641" s="1">
        <v>761.02</v>
      </c>
      <c r="D2641" s="1">
        <v>642.07000000000005</v>
      </c>
      <c r="E2641" s="1">
        <v>1403.09</v>
      </c>
    </row>
    <row r="2642" spans="1:5" hidden="1">
      <c r="A2642" s="1">
        <v>1944</v>
      </c>
      <c r="B2642" s="1">
        <v>85</v>
      </c>
      <c r="C2642" s="1">
        <v>547.02</v>
      </c>
      <c r="D2642" s="1">
        <v>503.05</v>
      </c>
      <c r="E2642" s="1">
        <v>1050.07</v>
      </c>
    </row>
    <row r="2643" spans="1:5" hidden="1">
      <c r="A2643" s="1">
        <v>1944</v>
      </c>
      <c r="B2643" s="1">
        <v>86</v>
      </c>
      <c r="C2643" s="1">
        <v>479.02</v>
      </c>
      <c r="D2643" s="1">
        <v>429.04</v>
      </c>
      <c r="E2643" s="1">
        <v>908.06</v>
      </c>
    </row>
    <row r="2644" spans="1:5" hidden="1">
      <c r="A2644" s="1">
        <v>1944</v>
      </c>
      <c r="B2644" s="1">
        <v>87</v>
      </c>
      <c r="C2644" s="1">
        <v>410.01</v>
      </c>
      <c r="D2644" s="1">
        <v>370.04</v>
      </c>
      <c r="E2644" s="1">
        <v>780.05</v>
      </c>
    </row>
    <row r="2645" spans="1:5" hidden="1">
      <c r="A2645" s="1">
        <v>1944</v>
      </c>
      <c r="B2645" s="1">
        <v>88</v>
      </c>
      <c r="C2645" s="1">
        <v>332.01</v>
      </c>
      <c r="D2645" s="1">
        <v>267.02999999999997</v>
      </c>
      <c r="E2645" s="1">
        <v>599.04</v>
      </c>
    </row>
    <row r="2646" spans="1:5" hidden="1">
      <c r="A2646" s="1">
        <v>1944</v>
      </c>
      <c r="B2646" s="1">
        <v>89</v>
      </c>
      <c r="C2646" s="1">
        <v>307.01</v>
      </c>
      <c r="D2646" s="1">
        <v>199.02</v>
      </c>
      <c r="E2646" s="1">
        <v>506.03</v>
      </c>
    </row>
    <row r="2647" spans="1:5" hidden="1">
      <c r="A2647" s="1">
        <v>1944</v>
      </c>
      <c r="B2647" s="1">
        <v>90</v>
      </c>
      <c r="C2647" s="1">
        <v>220</v>
      </c>
      <c r="D2647" s="1">
        <v>151.02000000000001</v>
      </c>
      <c r="E2647" s="1">
        <v>371.02</v>
      </c>
    </row>
    <row r="2648" spans="1:5" hidden="1">
      <c r="A2648" s="1">
        <v>1944</v>
      </c>
      <c r="B2648" s="1">
        <v>91</v>
      </c>
      <c r="C2648" s="1">
        <v>131</v>
      </c>
      <c r="D2648" s="1">
        <v>108.01</v>
      </c>
      <c r="E2648" s="1">
        <v>239.01</v>
      </c>
    </row>
    <row r="2649" spans="1:5" hidden="1">
      <c r="A2649" s="1">
        <v>1944</v>
      </c>
      <c r="B2649" s="1">
        <v>92</v>
      </c>
      <c r="C2649" s="1">
        <v>125</v>
      </c>
      <c r="D2649" s="1">
        <v>90.01</v>
      </c>
      <c r="E2649" s="1">
        <v>215.01</v>
      </c>
    </row>
    <row r="2650" spans="1:5" hidden="1">
      <c r="A2650" s="1">
        <v>1944</v>
      </c>
      <c r="B2650" s="1">
        <v>93</v>
      </c>
      <c r="C2650" s="1">
        <v>87</v>
      </c>
      <c r="D2650" s="1">
        <v>69.010000000000005</v>
      </c>
      <c r="E2650" s="1">
        <v>156.01</v>
      </c>
    </row>
    <row r="2651" spans="1:5" hidden="1">
      <c r="A2651" s="1">
        <v>1944</v>
      </c>
      <c r="B2651" s="1">
        <v>94</v>
      </c>
      <c r="C2651" s="1">
        <v>69</v>
      </c>
      <c r="D2651" s="1">
        <v>52</v>
      </c>
      <c r="E2651" s="1">
        <v>121</v>
      </c>
    </row>
    <row r="2652" spans="1:5" hidden="1">
      <c r="A2652" s="1">
        <v>1944</v>
      </c>
      <c r="B2652" s="1">
        <v>95</v>
      </c>
      <c r="C2652" s="1">
        <v>49</v>
      </c>
      <c r="D2652" s="1">
        <v>27.01</v>
      </c>
      <c r="E2652" s="1">
        <v>76.010000000000005</v>
      </c>
    </row>
    <row r="2653" spans="1:5" hidden="1">
      <c r="A2653" s="1">
        <v>1944</v>
      </c>
      <c r="B2653" s="1">
        <v>96</v>
      </c>
      <c r="C2653" s="1">
        <v>32</v>
      </c>
      <c r="D2653" s="1">
        <v>24</v>
      </c>
      <c r="E2653" s="1">
        <v>56</v>
      </c>
    </row>
    <row r="2654" spans="1:5" hidden="1">
      <c r="A2654" s="1">
        <v>1944</v>
      </c>
      <c r="B2654" s="1">
        <v>97</v>
      </c>
      <c r="C2654" s="1">
        <v>26</v>
      </c>
      <c r="D2654" s="1">
        <v>18</v>
      </c>
      <c r="E2654" s="1">
        <v>44</v>
      </c>
    </row>
    <row r="2655" spans="1:5" hidden="1">
      <c r="A2655" s="1">
        <v>1944</v>
      </c>
      <c r="B2655" s="1">
        <v>98</v>
      </c>
      <c r="C2655" s="1">
        <v>15.01</v>
      </c>
      <c r="D2655" s="1">
        <v>9.01</v>
      </c>
      <c r="E2655" s="1">
        <v>24.02</v>
      </c>
    </row>
    <row r="2656" spans="1:5" hidden="1">
      <c r="A2656" s="1">
        <v>1944</v>
      </c>
      <c r="B2656" s="1">
        <v>99</v>
      </c>
      <c r="C2656" s="1">
        <v>17</v>
      </c>
      <c r="D2656" s="1">
        <v>6</v>
      </c>
      <c r="E2656" s="1">
        <v>23</v>
      </c>
    </row>
    <row r="2657" spans="1:5" hidden="1">
      <c r="A2657" s="1">
        <v>1944</v>
      </c>
      <c r="B2657" s="1">
        <v>100</v>
      </c>
      <c r="C2657" s="1">
        <v>7.3</v>
      </c>
      <c r="D2657" s="1">
        <v>4.82</v>
      </c>
      <c r="E2657" s="1">
        <v>12.12</v>
      </c>
    </row>
    <row r="2658" spans="1:5" hidden="1">
      <c r="A2658" s="1">
        <v>1944</v>
      </c>
      <c r="B2658" s="1">
        <v>101</v>
      </c>
      <c r="C2658" s="1">
        <v>4.6500000000000004</v>
      </c>
      <c r="D2658" s="1">
        <v>2.97</v>
      </c>
      <c r="E2658" s="1">
        <v>7.62</v>
      </c>
    </row>
    <row r="2659" spans="1:5" hidden="1">
      <c r="A2659" s="1">
        <v>1944</v>
      </c>
      <c r="B2659" s="1">
        <v>102</v>
      </c>
      <c r="C2659" s="1">
        <v>2.89</v>
      </c>
      <c r="D2659" s="1">
        <v>1.79</v>
      </c>
      <c r="E2659" s="1">
        <v>4.68</v>
      </c>
    </row>
    <row r="2660" spans="1:5" hidden="1">
      <c r="A2660" s="1">
        <v>1944</v>
      </c>
      <c r="B2660" s="1">
        <v>103</v>
      </c>
      <c r="C2660" s="1">
        <v>1.76</v>
      </c>
      <c r="D2660" s="1">
        <v>1.06</v>
      </c>
      <c r="E2660" s="1">
        <v>2.82</v>
      </c>
    </row>
    <row r="2661" spans="1:5" hidden="1">
      <c r="A2661" s="1">
        <v>1944</v>
      </c>
      <c r="B2661" s="1">
        <v>104</v>
      </c>
      <c r="C2661" s="1">
        <v>1.04</v>
      </c>
      <c r="D2661" s="1">
        <v>0.35</v>
      </c>
      <c r="E2661" s="1">
        <v>1.39</v>
      </c>
    </row>
    <row r="2662" spans="1:5" hidden="1">
      <c r="A2662" s="1">
        <v>1944</v>
      </c>
      <c r="B2662" s="1">
        <v>105</v>
      </c>
      <c r="C2662" s="1">
        <v>0.35</v>
      </c>
      <c r="D2662" s="1">
        <v>0</v>
      </c>
      <c r="E2662" s="1">
        <v>0.35</v>
      </c>
    </row>
    <row r="2663" spans="1:5" hidden="1">
      <c r="A2663" s="1">
        <v>1944</v>
      </c>
      <c r="B2663" s="1">
        <v>106</v>
      </c>
      <c r="C2663" s="1">
        <v>0</v>
      </c>
      <c r="D2663" s="1">
        <v>0</v>
      </c>
      <c r="E2663" s="1">
        <v>0</v>
      </c>
    </row>
    <row r="2664" spans="1:5" hidden="1">
      <c r="A2664" s="1">
        <v>1944</v>
      </c>
      <c r="B2664" s="1">
        <v>107</v>
      </c>
      <c r="C2664" s="1">
        <v>0</v>
      </c>
      <c r="D2664" s="1">
        <v>0</v>
      </c>
      <c r="E2664" s="1">
        <v>0</v>
      </c>
    </row>
    <row r="2665" spans="1:5" hidden="1">
      <c r="A2665" s="1">
        <v>1944</v>
      </c>
      <c r="B2665" s="1">
        <v>108</v>
      </c>
      <c r="C2665" s="1">
        <v>0</v>
      </c>
      <c r="D2665" s="1">
        <v>0</v>
      </c>
      <c r="E2665" s="1">
        <v>0</v>
      </c>
    </row>
    <row r="2666" spans="1:5" hidden="1">
      <c r="A2666" s="1">
        <v>1944</v>
      </c>
      <c r="B2666" s="1">
        <v>109</v>
      </c>
      <c r="C2666" s="1">
        <v>0</v>
      </c>
      <c r="D2666" s="1">
        <v>0</v>
      </c>
      <c r="E2666" s="1">
        <v>0</v>
      </c>
    </row>
    <row r="2667" spans="1:5" hidden="1">
      <c r="A2667" s="1">
        <v>1944</v>
      </c>
      <c r="B2667" s="1" t="s">
        <v>121</v>
      </c>
      <c r="C2667" s="1">
        <v>0</v>
      </c>
      <c r="D2667" s="1">
        <v>0</v>
      </c>
      <c r="E2667" s="1">
        <v>0</v>
      </c>
    </row>
    <row r="2668" spans="1:5" hidden="1">
      <c r="A2668" s="1">
        <v>1945</v>
      </c>
      <c r="B2668" s="1">
        <v>0</v>
      </c>
      <c r="C2668" s="1">
        <v>2032</v>
      </c>
      <c r="D2668" s="1">
        <v>2685.36</v>
      </c>
      <c r="E2668" s="1">
        <v>4717.3599999999997</v>
      </c>
    </row>
    <row r="2669" spans="1:5" hidden="1">
      <c r="A2669" s="1">
        <v>1945</v>
      </c>
      <c r="B2669" s="1">
        <v>1</v>
      </c>
      <c r="C2669" s="1">
        <v>224</v>
      </c>
      <c r="D2669" s="1">
        <v>277.02999999999997</v>
      </c>
      <c r="E2669" s="1">
        <v>501.03</v>
      </c>
    </row>
    <row r="2670" spans="1:5" hidden="1">
      <c r="A2670" s="1">
        <v>1945</v>
      </c>
      <c r="B2670" s="1">
        <v>2</v>
      </c>
      <c r="C2670" s="1">
        <v>84</v>
      </c>
      <c r="D2670" s="1">
        <v>162.03</v>
      </c>
      <c r="E2670" s="1">
        <v>246.03</v>
      </c>
    </row>
    <row r="2671" spans="1:5" hidden="1">
      <c r="A2671" s="1">
        <v>1945</v>
      </c>
      <c r="B2671" s="1">
        <v>3</v>
      </c>
      <c r="C2671" s="1">
        <v>106</v>
      </c>
      <c r="D2671" s="1">
        <v>103.01</v>
      </c>
      <c r="E2671" s="1">
        <v>209.01</v>
      </c>
    </row>
    <row r="2672" spans="1:5" hidden="1">
      <c r="A2672" s="1">
        <v>1945</v>
      </c>
      <c r="B2672" s="1">
        <v>4</v>
      </c>
      <c r="C2672" s="1">
        <v>82</v>
      </c>
      <c r="D2672" s="1">
        <v>102.02</v>
      </c>
      <c r="E2672" s="1">
        <v>184.02</v>
      </c>
    </row>
    <row r="2673" spans="1:5" hidden="1">
      <c r="A2673" s="1">
        <v>1945</v>
      </c>
      <c r="B2673" s="1">
        <v>5</v>
      </c>
      <c r="C2673" s="1">
        <v>56</v>
      </c>
      <c r="D2673" s="1">
        <v>86.01</v>
      </c>
      <c r="E2673" s="1">
        <v>142.01</v>
      </c>
    </row>
    <row r="2674" spans="1:5" hidden="1">
      <c r="A2674" s="1">
        <v>1945</v>
      </c>
      <c r="B2674" s="1">
        <v>6</v>
      </c>
      <c r="C2674" s="1">
        <v>47</v>
      </c>
      <c r="D2674" s="1">
        <v>88.01</v>
      </c>
      <c r="E2674" s="1">
        <v>135.01</v>
      </c>
    </row>
    <row r="2675" spans="1:5" hidden="1">
      <c r="A2675" s="1">
        <v>1945</v>
      </c>
      <c r="B2675" s="1">
        <v>7</v>
      </c>
      <c r="C2675" s="1">
        <v>38</v>
      </c>
      <c r="D2675" s="1">
        <v>57.01</v>
      </c>
      <c r="E2675" s="1">
        <v>95.01</v>
      </c>
    </row>
    <row r="2676" spans="1:5" hidden="1">
      <c r="A2676" s="1">
        <v>1945</v>
      </c>
      <c r="B2676" s="1">
        <v>8</v>
      </c>
      <c r="C2676" s="1">
        <v>46</v>
      </c>
      <c r="D2676" s="1">
        <v>50.01</v>
      </c>
      <c r="E2676" s="1">
        <v>96.01</v>
      </c>
    </row>
    <row r="2677" spans="1:5" hidden="1">
      <c r="A2677" s="1">
        <v>1945</v>
      </c>
      <c r="B2677" s="1">
        <v>9</v>
      </c>
      <c r="C2677" s="1">
        <v>30</v>
      </c>
      <c r="D2677" s="1">
        <v>47.01</v>
      </c>
      <c r="E2677" s="1">
        <v>77.010000000000005</v>
      </c>
    </row>
    <row r="2678" spans="1:5" hidden="1">
      <c r="A2678" s="1">
        <v>1945</v>
      </c>
      <c r="B2678" s="1">
        <v>10</v>
      </c>
      <c r="C2678" s="1">
        <v>32</v>
      </c>
      <c r="D2678" s="1">
        <v>49.01</v>
      </c>
      <c r="E2678" s="1">
        <v>81.010000000000005</v>
      </c>
    </row>
    <row r="2679" spans="1:5" hidden="1">
      <c r="A2679" s="1">
        <v>1945</v>
      </c>
      <c r="B2679" s="1">
        <v>11</v>
      </c>
      <c r="C2679" s="1">
        <v>37</v>
      </c>
      <c r="D2679" s="1">
        <v>45</v>
      </c>
      <c r="E2679" s="1">
        <v>82</v>
      </c>
    </row>
    <row r="2680" spans="1:5" hidden="1">
      <c r="A2680" s="1">
        <v>1945</v>
      </c>
      <c r="B2680" s="1">
        <v>12</v>
      </c>
      <c r="C2680" s="1">
        <v>42</v>
      </c>
      <c r="D2680" s="1">
        <v>52</v>
      </c>
      <c r="E2680" s="1">
        <v>94</v>
      </c>
    </row>
    <row r="2681" spans="1:5" hidden="1">
      <c r="A2681" s="1">
        <v>1945</v>
      </c>
      <c r="B2681" s="1">
        <v>13</v>
      </c>
      <c r="C2681" s="1">
        <v>32</v>
      </c>
      <c r="D2681" s="1">
        <v>50</v>
      </c>
      <c r="E2681" s="1">
        <v>82</v>
      </c>
    </row>
    <row r="2682" spans="1:5" hidden="1">
      <c r="A2682" s="1">
        <v>1945</v>
      </c>
      <c r="B2682" s="1">
        <v>14</v>
      </c>
      <c r="C2682" s="1">
        <v>34</v>
      </c>
      <c r="D2682" s="1">
        <v>69.010000000000005</v>
      </c>
      <c r="E2682" s="1">
        <v>103.01</v>
      </c>
    </row>
    <row r="2683" spans="1:5" hidden="1">
      <c r="A2683" s="1">
        <v>1945</v>
      </c>
      <c r="B2683" s="1">
        <v>15</v>
      </c>
      <c r="C2683" s="1">
        <v>29</v>
      </c>
      <c r="D2683" s="1">
        <v>69.010000000000005</v>
      </c>
      <c r="E2683" s="1">
        <v>98.01</v>
      </c>
    </row>
    <row r="2684" spans="1:5" hidden="1">
      <c r="A2684" s="1">
        <v>1945</v>
      </c>
      <c r="B2684" s="1">
        <v>16</v>
      </c>
      <c r="C2684" s="1">
        <v>42</v>
      </c>
      <c r="D2684" s="1">
        <v>77.010000000000005</v>
      </c>
      <c r="E2684" s="1">
        <v>119.01</v>
      </c>
    </row>
    <row r="2685" spans="1:5" hidden="1">
      <c r="A2685" s="1">
        <v>1945</v>
      </c>
      <c r="B2685" s="1">
        <v>17</v>
      </c>
      <c r="C2685" s="1">
        <v>54</v>
      </c>
      <c r="D2685" s="1">
        <v>91.01</v>
      </c>
      <c r="E2685" s="1">
        <v>145.01</v>
      </c>
    </row>
    <row r="2686" spans="1:5" hidden="1">
      <c r="A2686" s="1">
        <v>1945</v>
      </c>
      <c r="B2686" s="1">
        <v>18</v>
      </c>
      <c r="C2686" s="1">
        <v>49</v>
      </c>
      <c r="D2686" s="1">
        <v>109.01</v>
      </c>
      <c r="E2686" s="1">
        <v>158.01</v>
      </c>
    </row>
    <row r="2687" spans="1:5" hidden="1">
      <c r="A2687" s="1">
        <v>1945</v>
      </c>
      <c r="B2687" s="1">
        <v>19</v>
      </c>
      <c r="C2687" s="1">
        <v>72</v>
      </c>
      <c r="D2687" s="1">
        <v>64</v>
      </c>
      <c r="E2687" s="1">
        <v>136</v>
      </c>
    </row>
    <row r="2688" spans="1:5" hidden="1">
      <c r="A2688" s="1">
        <v>1945</v>
      </c>
      <c r="B2688" s="1">
        <v>20</v>
      </c>
      <c r="C2688" s="1">
        <v>64</v>
      </c>
      <c r="D2688" s="1">
        <v>68.010000000000005</v>
      </c>
      <c r="E2688" s="1">
        <v>132.01</v>
      </c>
    </row>
    <row r="2689" spans="1:5" hidden="1">
      <c r="A2689" s="1">
        <v>1945</v>
      </c>
      <c r="B2689" s="1">
        <v>21</v>
      </c>
      <c r="C2689" s="1">
        <v>52</v>
      </c>
      <c r="D2689" s="1">
        <v>59.01</v>
      </c>
      <c r="E2689" s="1">
        <v>111.01</v>
      </c>
    </row>
    <row r="2690" spans="1:5" hidden="1">
      <c r="A2690" s="1">
        <v>1945</v>
      </c>
      <c r="B2690" s="1">
        <v>22</v>
      </c>
      <c r="C2690" s="1">
        <v>90</v>
      </c>
      <c r="D2690" s="1">
        <v>72.010000000000005</v>
      </c>
      <c r="E2690" s="1">
        <v>162.01</v>
      </c>
    </row>
    <row r="2691" spans="1:5" hidden="1">
      <c r="A2691" s="1">
        <v>1945</v>
      </c>
      <c r="B2691" s="1">
        <v>23</v>
      </c>
      <c r="C2691" s="1">
        <v>82</v>
      </c>
      <c r="D2691" s="1">
        <v>45</v>
      </c>
      <c r="E2691" s="1">
        <v>127</v>
      </c>
    </row>
    <row r="2692" spans="1:5" hidden="1">
      <c r="A2692" s="1">
        <v>1945</v>
      </c>
      <c r="B2692" s="1">
        <v>24</v>
      </c>
      <c r="C2692" s="1">
        <v>78</v>
      </c>
      <c r="D2692" s="1">
        <v>75.010000000000005</v>
      </c>
      <c r="E2692" s="1">
        <v>153.01</v>
      </c>
    </row>
    <row r="2693" spans="1:5" hidden="1">
      <c r="A2693" s="1">
        <v>1945</v>
      </c>
      <c r="B2693" s="1">
        <v>25</v>
      </c>
      <c r="C2693" s="1">
        <v>90</v>
      </c>
      <c r="D2693" s="1">
        <v>62</v>
      </c>
      <c r="E2693" s="1">
        <v>152</v>
      </c>
    </row>
    <row r="2694" spans="1:5" hidden="1">
      <c r="A2694" s="1">
        <v>1945</v>
      </c>
      <c r="B2694" s="1">
        <v>26</v>
      </c>
      <c r="C2694" s="1">
        <v>93</v>
      </c>
      <c r="D2694" s="1">
        <v>59.01</v>
      </c>
      <c r="E2694" s="1">
        <v>152.01</v>
      </c>
    </row>
    <row r="2695" spans="1:5" hidden="1">
      <c r="A2695" s="1">
        <v>1945</v>
      </c>
      <c r="B2695" s="1">
        <v>27</v>
      </c>
      <c r="C2695" s="1">
        <v>96</v>
      </c>
      <c r="D2695" s="1">
        <v>69.010000000000005</v>
      </c>
      <c r="E2695" s="1">
        <v>165.01</v>
      </c>
    </row>
    <row r="2696" spans="1:5" hidden="1">
      <c r="A2696" s="1">
        <v>1945</v>
      </c>
      <c r="B2696" s="1">
        <v>28</v>
      </c>
      <c r="C2696" s="1">
        <v>95</v>
      </c>
      <c r="D2696" s="1">
        <v>95.01</v>
      </c>
      <c r="E2696" s="1">
        <v>190.01</v>
      </c>
    </row>
    <row r="2697" spans="1:5" hidden="1">
      <c r="A2697" s="1">
        <v>1945</v>
      </c>
      <c r="B2697" s="1">
        <v>29</v>
      </c>
      <c r="C2697" s="1">
        <v>112</v>
      </c>
      <c r="D2697" s="1">
        <v>83.01</v>
      </c>
      <c r="E2697" s="1">
        <v>195.01</v>
      </c>
    </row>
    <row r="2698" spans="1:5" hidden="1">
      <c r="A2698" s="1">
        <v>1945</v>
      </c>
      <c r="B2698" s="1">
        <v>30</v>
      </c>
      <c r="C2698" s="1">
        <v>123</v>
      </c>
      <c r="D2698" s="1">
        <v>88.01</v>
      </c>
      <c r="E2698" s="1">
        <v>211.01</v>
      </c>
    </row>
    <row r="2699" spans="1:5" hidden="1">
      <c r="A2699" s="1">
        <v>1945</v>
      </c>
      <c r="B2699" s="1">
        <v>31</v>
      </c>
      <c r="C2699" s="1">
        <v>120</v>
      </c>
      <c r="D2699" s="1">
        <v>82.01</v>
      </c>
      <c r="E2699" s="1">
        <v>202.01</v>
      </c>
    </row>
    <row r="2700" spans="1:5" hidden="1">
      <c r="A2700" s="1">
        <v>1945</v>
      </c>
      <c r="B2700" s="1">
        <v>32</v>
      </c>
      <c r="C2700" s="1">
        <v>122</v>
      </c>
      <c r="D2700" s="1">
        <v>89.01</v>
      </c>
      <c r="E2700" s="1">
        <v>211.01</v>
      </c>
    </row>
    <row r="2701" spans="1:5" hidden="1">
      <c r="A2701" s="1">
        <v>1945</v>
      </c>
      <c r="B2701" s="1">
        <v>33</v>
      </c>
      <c r="C2701" s="1">
        <v>113</v>
      </c>
      <c r="D2701" s="1">
        <v>117.01</v>
      </c>
      <c r="E2701" s="1">
        <v>230.01</v>
      </c>
    </row>
    <row r="2702" spans="1:5" hidden="1">
      <c r="A2702" s="1">
        <v>1945</v>
      </c>
      <c r="B2702" s="1">
        <v>34</v>
      </c>
      <c r="C2702" s="1">
        <v>123</v>
      </c>
      <c r="D2702" s="1">
        <v>110.02</v>
      </c>
      <c r="E2702" s="1">
        <v>233.02</v>
      </c>
    </row>
    <row r="2703" spans="1:5" hidden="1">
      <c r="A2703" s="1">
        <v>1945</v>
      </c>
      <c r="B2703" s="1">
        <v>35</v>
      </c>
      <c r="C2703" s="1">
        <v>139</v>
      </c>
      <c r="D2703" s="1">
        <v>126.02</v>
      </c>
      <c r="E2703" s="1">
        <v>265.02</v>
      </c>
    </row>
    <row r="2704" spans="1:5" hidden="1">
      <c r="A2704" s="1">
        <v>1945</v>
      </c>
      <c r="B2704" s="1">
        <v>36</v>
      </c>
      <c r="C2704" s="1">
        <v>146</v>
      </c>
      <c r="D2704" s="1">
        <v>114.01</v>
      </c>
      <c r="E2704" s="1">
        <v>260.01</v>
      </c>
    </row>
    <row r="2705" spans="1:5" hidden="1">
      <c r="A2705" s="1">
        <v>1945</v>
      </c>
      <c r="B2705" s="1">
        <v>37</v>
      </c>
      <c r="C2705" s="1">
        <v>135</v>
      </c>
      <c r="D2705" s="1">
        <v>125.02</v>
      </c>
      <c r="E2705" s="1">
        <v>260.02</v>
      </c>
    </row>
    <row r="2706" spans="1:5" hidden="1">
      <c r="A2706" s="1">
        <v>1945</v>
      </c>
      <c r="B2706" s="1">
        <v>38</v>
      </c>
      <c r="C2706" s="1">
        <v>127</v>
      </c>
      <c r="D2706" s="1">
        <v>183.02</v>
      </c>
      <c r="E2706" s="1">
        <v>310.02</v>
      </c>
    </row>
    <row r="2707" spans="1:5" hidden="1">
      <c r="A2707" s="1">
        <v>1945</v>
      </c>
      <c r="B2707" s="1">
        <v>39</v>
      </c>
      <c r="C2707" s="1">
        <v>137</v>
      </c>
      <c r="D2707" s="1">
        <v>147.02000000000001</v>
      </c>
      <c r="E2707" s="1">
        <v>284.02</v>
      </c>
    </row>
    <row r="2708" spans="1:5" hidden="1">
      <c r="A2708" s="1">
        <v>1945</v>
      </c>
      <c r="B2708" s="1">
        <v>40</v>
      </c>
      <c r="C2708" s="1">
        <v>132</v>
      </c>
      <c r="D2708" s="1">
        <v>175.02</v>
      </c>
      <c r="E2708" s="1">
        <v>307.02</v>
      </c>
    </row>
    <row r="2709" spans="1:5" hidden="1">
      <c r="A2709" s="1">
        <v>1945</v>
      </c>
      <c r="B2709" s="1">
        <v>41</v>
      </c>
      <c r="C2709" s="1">
        <v>131</v>
      </c>
      <c r="D2709" s="1">
        <v>181.02</v>
      </c>
      <c r="E2709" s="1">
        <v>312.02</v>
      </c>
    </row>
    <row r="2710" spans="1:5" hidden="1">
      <c r="A2710" s="1">
        <v>1945</v>
      </c>
      <c r="B2710" s="1">
        <v>42</v>
      </c>
      <c r="C2710" s="1">
        <v>167</v>
      </c>
      <c r="D2710" s="1">
        <v>175.02</v>
      </c>
      <c r="E2710" s="1">
        <v>342.02</v>
      </c>
    </row>
    <row r="2711" spans="1:5" hidden="1">
      <c r="A2711" s="1">
        <v>1945</v>
      </c>
      <c r="B2711" s="1">
        <v>43</v>
      </c>
      <c r="C2711" s="1">
        <v>163</v>
      </c>
      <c r="D2711" s="1">
        <v>175.02</v>
      </c>
      <c r="E2711" s="1">
        <v>338.02</v>
      </c>
    </row>
    <row r="2712" spans="1:5" hidden="1">
      <c r="A2712" s="1">
        <v>1945</v>
      </c>
      <c r="B2712" s="1">
        <v>44</v>
      </c>
      <c r="C2712" s="1">
        <v>206</v>
      </c>
      <c r="D2712" s="1">
        <v>267.04000000000002</v>
      </c>
      <c r="E2712" s="1">
        <v>473.04</v>
      </c>
    </row>
    <row r="2713" spans="1:5" hidden="1">
      <c r="A2713" s="1">
        <v>1945</v>
      </c>
      <c r="B2713" s="1">
        <v>45</v>
      </c>
      <c r="C2713" s="1">
        <v>224</v>
      </c>
      <c r="D2713" s="1">
        <v>288.04000000000002</v>
      </c>
      <c r="E2713" s="1">
        <v>512.04</v>
      </c>
    </row>
    <row r="2714" spans="1:5" hidden="1">
      <c r="A2714" s="1">
        <v>1945</v>
      </c>
      <c r="B2714" s="1">
        <v>46</v>
      </c>
      <c r="C2714" s="1">
        <v>197</v>
      </c>
      <c r="D2714" s="1">
        <v>240.04</v>
      </c>
      <c r="E2714" s="1">
        <v>437.04</v>
      </c>
    </row>
    <row r="2715" spans="1:5" hidden="1">
      <c r="A2715" s="1">
        <v>1945</v>
      </c>
      <c r="B2715" s="1">
        <v>47</v>
      </c>
      <c r="C2715" s="1">
        <v>236</v>
      </c>
      <c r="D2715" s="1">
        <v>254.04</v>
      </c>
      <c r="E2715" s="1">
        <v>490.04</v>
      </c>
    </row>
    <row r="2716" spans="1:5" hidden="1">
      <c r="A2716" s="1">
        <v>1945</v>
      </c>
      <c r="B2716" s="1">
        <v>48</v>
      </c>
      <c r="C2716" s="1">
        <v>248</v>
      </c>
      <c r="D2716" s="1">
        <v>316.04000000000002</v>
      </c>
      <c r="E2716" s="1">
        <v>564.04</v>
      </c>
    </row>
    <row r="2717" spans="1:5" hidden="1">
      <c r="A2717" s="1">
        <v>1945</v>
      </c>
      <c r="B2717" s="1">
        <v>49</v>
      </c>
      <c r="C2717" s="1">
        <v>277</v>
      </c>
      <c r="D2717" s="1">
        <v>318.04000000000002</v>
      </c>
      <c r="E2717" s="1">
        <v>595.04</v>
      </c>
    </row>
    <row r="2718" spans="1:5" hidden="1">
      <c r="A2718" s="1">
        <v>1945</v>
      </c>
      <c r="B2718" s="1">
        <v>50</v>
      </c>
      <c r="C2718" s="1">
        <v>279</v>
      </c>
      <c r="D2718" s="1">
        <v>368.05</v>
      </c>
      <c r="E2718" s="1">
        <v>647.04999999999995</v>
      </c>
    </row>
    <row r="2719" spans="1:5" hidden="1">
      <c r="A2719" s="1">
        <v>1945</v>
      </c>
      <c r="B2719" s="1">
        <v>51</v>
      </c>
      <c r="C2719" s="1">
        <v>279</v>
      </c>
      <c r="D2719" s="1">
        <v>379.05</v>
      </c>
      <c r="E2719" s="1">
        <v>658.05</v>
      </c>
    </row>
    <row r="2720" spans="1:5" hidden="1">
      <c r="A2720" s="1">
        <v>1945</v>
      </c>
      <c r="B2720" s="1">
        <v>52</v>
      </c>
      <c r="C2720" s="1">
        <v>344</v>
      </c>
      <c r="D2720" s="1">
        <v>483.07</v>
      </c>
      <c r="E2720" s="1">
        <v>827.07</v>
      </c>
    </row>
    <row r="2721" spans="1:5" hidden="1">
      <c r="A2721" s="1">
        <v>1945</v>
      </c>
      <c r="B2721" s="1">
        <v>53</v>
      </c>
      <c r="C2721" s="1">
        <v>337</v>
      </c>
      <c r="D2721" s="1">
        <v>508.07</v>
      </c>
      <c r="E2721" s="1">
        <v>845.07</v>
      </c>
    </row>
    <row r="2722" spans="1:5" hidden="1">
      <c r="A2722" s="1">
        <v>1945</v>
      </c>
      <c r="B2722" s="1">
        <v>54</v>
      </c>
      <c r="C2722" s="1">
        <v>370</v>
      </c>
      <c r="D2722" s="1">
        <v>523.07000000000005</v>
      </c>
      <c r="E2722" s="1">
        <v>893.07</v>
      </c>
    </row>
    <row r="2723" spans="1:5" hidden="1">
      <c r="A2723" s="1">
        <v>1945</v>
      </c>
      <c r="B2723" s="1">
        <v>55</v>
      </c>
      <c r="C2723" s="1">
        <v>362</v>
      </c>
      <c r="D2723" s="1">
        <v>563.07000000000005</v>
      </c>
      <c r="E2723" s="1">
        <v>925.07</v>
      </c>
    </row>
    <row r="2724" spans="1:5" hidden="1">
      <c r="A2724" s="1">
        <v>1945</v>
      </c>
      <c r="B2724" s="1">
        <v>56</v>
      </c>
      <c r="C2724" s="1">
        <v>386</v>
      </c>
      <c r="D2724" s="1">
        <v>605.08000000000004</v>
      </c>
      <c r="E2724" s="1">
        <v>991.08</v>
      </c>
    </row>
    <row r="2725" spans="1:5" hidden="1">
      <c r="A2725" s="1">
        <v>1945</v>
      </c>
      <c r="B2725" s="1">
        <v>57</v>
      </c>
      <c r="C2725" s="1">
        <v>412</v>
      </c>
      <c r="D2725" s="1">
        <v>665.09</v>
      </c>
      <c r="E2725" s="1">
        <v>1077.0899999999999</v>
      </c>
    </row>
    <row r="2726" spans="1:5" hidden="1">
      <c r="A2726" s="1">
        <v>1945</v>
      </c>
      <c r="B2726" s="1">
        <v>58</v>
      </c>
      <c r="C2726" s="1">
        <v>444</v>
      </c>
      <c r="D2726" s="1">
        <v>694.09</v>
      </c>
      <c r="E2726" s="1">
        <v>1138.0899999999999</v>
      </c>
    </row>
    <row r="2727" spans="1:5" hidden="1">
      <c r="A2727" s="1">
        <v>1945</v>
      </c>
      <c r="B2727" s="1">
        <v>59</v>
      </c>
      <c r="C2727" s="1">
        <v>424</v>
      </c>
      <c r="D2727" s="1">
        <v>685.09</v>
      </c>
      <c r="E2727" s="1">
        <v>1109.0899999999999</v>
      </c>
    </row>
    <row r="2728" spans="1:5" hidden="1">
      <c r="A2728" s="1">
        <v>1945</v>
      </c>
      <c r="B2728" s="1">
        <v>60</v>
      </c>
      <c r="C2728" s="1">
        <v>491</v>
      </c>
      <c r="D2728" s="1">
        <v>754.1</v>
      </c>
      <c r="E2728" s="1">
        <v>1245.0999999999999</v>
      </c>
    </row>
    <row r="2729" spans="1:5" hidden="1">
      <c r="A2729" s="1">
        <v>1945</v>
      </c>
      <c r="B2729" s="1">
        <v>61</v>
      </c>
      <c r="C2729" s="1">
        <v>453</v>
      </c>
      <c r="D2729" s="1">
        <v>696.09</v>
      </c>
      <c r="E2729" s="1">
        <v>1149.0899999999999</v>
      </c>
    </row>
    <row r="2730" spans="1:5" hidden="1">
      <c r="A2730" s="1">
        <v>1945</v>
      </c>
      <c r="B2730" s="1">
        <v>62</v>
      </c>
      <c r="C2730" s="1">
        <v>492</v>
      </c>
      <c r="D2730" s="1">
        <v>750.1</v>
      </c>
      <c r="E2730" s="1">
        <v>1242.0999999999999</v>
      </c>
    </row>
    <row r="2731" spans="1:5" hidden="1">
      <c r="A2731" s="1">
        <v>1945</v>
      </c>
      <c r="B2731" s="1">
        <v>63</v>
      </c>
      <c r="C2731" s="1">
        <v>540</v>
      </c>
      <c r="D2731" s="1">
        <v>860.12</v>
      </c>
      <c r="E2731" s="1">
        <v>1400.12</v>
      </c>
    </row>
    <row r="2732" spans="1:5" hidden="1">
      <c r="A2732" s="1">
        <v>1945</v>
      </c>
      <c r="B2732" s="1">
        <v>64</v>
      </c>
      <c r="C2732" s="1">
        <v>582</v>
      </c>
      <c r="D2732" s="1">
        <v>863.11</v>
      </c>
      <c r="E2732" s="1">
        <v>1445.11</v>
      </c>
    </row>
    <row r="2733" spans="1:5" hidden="1">
      <c r="A2733" s="1">
        <v>1945</v>
      </c>
      <c r="B2733" s="1">
        <v>65</v>
      </c>
      <c r="C2733" s="1">
        <v>635</v>
      </c>
      <c r="D2733" s="1">
        <v>970.12</v>
      </c>
      <c r="E2733" s="1">
        <v>1605.12</v>
      </c>
    </row>
    <row r="2734" spans="1:5" hidden="1">
      <c r="A2734" s="1">
        <v>1945</v>
      </c>
      <c r="B2734" s="1">
        <v>66</v>
      </c>
      <c r="C2734" s="1">
        <v>588</v>
      </c>
      <c r="D2734" s="1">
        <v>817.11</v>
      </c>
      <c r="E2734" s="1">
        <v>1405.11</v>
      </c>
    </row>
    <row r="2735" spans="1:5" hidden="1">
      <c r="A2735" s="1">
        <v>1945</v>
      </c>
      <c r="B2735" s="1">
        <v>67</v>
      </c>
      <c r="C2735" s="1">
        <v>634</v>
      </c>
      <c r="D2735" s="1">
        <v>862.12</v>
      </c>
      <c r="E2735" s="1">
        <v>1496.12</v>
      </c>
    </row>
    <row r="2736" spans="1:5" hidden="1">
      <c r="A2736" s="1">
        <v>1945</v>
      </c>
      <c r="B2736" s="1">
        <v>68</v>
      </c>
      <c r="C2736" s="1">
        <v>684</v>
      </c>
      <c r="D2736" s="1">
        <v>862.11</v>
      </c>
      <c r="E2736" s="1">
        <v>1546.11</v>
      </c>
    </row>
    <row r="2737" spans="1:5" hidden="1">
      <c r="A2737" s="1">
        <v>1945</v>
      </c>
      <c r="B2737" s="1">
        <v>69</v>
      </c>
      <c r="C2737" s="1">
        <v>659</v>
      </c>
      <c r="D2737" s="1">
        <v>902.12</v>
      </c>
      <c r="E2737" s="1">
        <v>1561.12</v>
      </c>
    </row>
    <row r="2738" spans="1:5" hidden="1">
      <c r="A2738" s="1">
        <v>1945</v>
      </c>
      <c r="B2738" s="1">
        <v>70</v>
      </c>
      <c r="C2738" s="1">
        <v>731</v>
      </c>
      <c r="D2738" s="1">
        <v>936.13</v>
      </c>
      <c r="E2738" s="1">
        <v>1667.13</v>
      </c>
    </row>
    <row r="2739" spans="1:5" hidden="1">
      <c r="A2739" s="1">
        <v>1945</v>
      </c>
      <c r="B2739" s="1">
        <v>71</v>
      </c>
      <c r="C2739" s="1">
        <v>674</v>
      </c>
      <c r="D2739" s="1">
        <v>748.1</v>
      </c>
      <c r="E2739" s="1">
        <v>1422.1</v>
      </c>
    </row>
    <row r="2740" spans="1:5" hidden="1">
      <c r="A2740" s="1">
        <v>1945</v>
      </c>
      <c r="B2740" s="1">
        <v>72</v>
      </c>
      <c r="C2740" s="1">
        <v>747</v>
      </c>
      <c r="D2740" s="1">
        <v>968.13</v>
      </c>
      <c r="E2740" s="1">
        <v>1715.13</v>
      </c>
    </row>
    <row r="2741" spans="1:5" hidden="1">
      <c r="A2741" s="1">
        <v>1945</v>
      </c>
      <c r="B2741" s="1">
        <v>73</v>
      </c>
      <c r="C2741" s="1">
        <v>845</v>
      </c>
      <c r="D2741" s="1">
        <v>991.13</v>
      </c>
      <c r="E2741" s="1">
        <v>1836.13</v>
      </c>
    </row>
    <row r="2742" spans="1:5" hidden="1">
      <c r="A2742" s="1">
        <v>1945</v>
      </c>
      <c r="B2742" s="1">
        <v>74</v>
      </c>
      <c r="C2742" s="1">
        <v>890</v>
      </c>
      <c r="D2742" s="1">
        <v>963.12</v>
      </c>
      <c r="E2742" s="1">
        <v>1853.12</v>
      </c>
    </row>
    <row r="2743" spans="1:5" hidden="1">
      <c r="A2743" s="1">
        <v>1945</v>
      </c>
      <c r="B2743" s="1">
        <v>75</v>
      </c>
      <c r="C2743" s="1">
        <v>893</v>
      </c>
      <c r="D2743" s="1">
        <v>1035.1300000000001</v>
      </c>
      <c r="E2743" s="1">
        <v>1928.13</v>
      </c>
    </row>
    <row r="2744" spans="1:5" hidden="1">
      <c r="A2744" s="1">
        <v>1945</v>
      </c>
      <c r="B2744" s="1">
        <v>76</v>
      </c>
      <c r="C2744" s="1">
        <v>869</v>
      </c>
      <c r="D2744" s="1">
        <v>1002.13</v>
      </c>
      <c r="E2744" s="1">
        <v>1871.13</v>
      </c>
    </row>
    <row r="2745" spans="1:5" hidden="1">
      <c r="A2745" s="1">
        <v>1945</v>
      </c>
      <c r="B2745" s="1">
        <v>77</v>
      </c>
      <c r="C2745" s="1">
        <v>832</v>
      </c>
      <c r="D2745" s="1">
        <v>910.12</v>
      </c>
      <c r="E2745" s="1">
        <v>1742.12</v>
      </c>
    </row>
    <row r="2746" spans="1:5" hidden="1">
      <c r="A2746" s="1">
        <v>1945</v>
      </c>
      <c r="B2746" s="1">
        <v>78</v>
      </c>
      <c r="C2746" s="1">
        <v>911</v>
      </c>
      <c r="D2746" s="1">
        <v>980.12</v>
      </c>
      <c r="E2746" s="1">
        <v>1891.12</v>
      </c>
    </row>
    <row r="2747" spans="1:5" hidden="1">
      <c r="A2747" s="1">
        <v>1945</v>
      </c>
      <c r="B2747" s="1">
        <v>79</v>
      </c>
      <c r="C2747" s="1">
        <v>857</v>
      </c>
      <c r="D2747" s="1">
        <v>879.11</v>
      </c>
      <c r="E2747" s="1">
        <v>1736.11</v>
      </c>
    </row>
    <row r="2748" spans="1:5" hidden="1">
      <c r="A2748" s="1">
        <v>1945</v>
      </c>
      <c r="B2748" s="1">
        <v>80</v>
      </c>
      <c r="C2748" s="1">
        <v>911</v>
      </c>
      <c r="D2748" s="1">
        <v>937.13</v>
      </c>
      <c r="E2748" s="1">
        <v>1848.13</v>
      </c>
    </row>
    <row r="2749" spans="1:5" hidden="1">
      <c r="A2749" s="1">
        <v>1945</v>
      </c>
      <c r="B2749" s="1">
        <v>81</v>
      </c>
      <c r="C2749" s="1">
        <v>730</v>
      </c>
      <c r="D2749" s="1">
        <v>764.1</v>
      </c>
      <c r="E2749" s="1">
        <v>1494.1</v>
      </c>
    </row>
    <row r="2750" spans="1:5" hidden="1">
      <c r="A2750" s="1">
        <v>1945</v>
      </c>
      <c r="B2750" s="1">
        <v>82</v>
      </c>
      <c r="C2750" s="1">
        <v>797</v>
      </c>
      <c r="D2750" s="1">
        <v>754.1</v>
      </c>
      <c r="E2750" s="1">
        <v>1551.1</v>
      </c>
    </row>
    <row r="2751" spans="1:5" hidden="1">
      <c r="A2751" s="1">
        <v>1945</v>
      </c>
      <c r="B2751" s="1">
        <v>83</v>
      </c>
      <c r="C2751" s="1">
        <v>776</v>
      </c>
      <c r="D2751" s="1">
        <v>723.1</v>
      </c>
      <c r="E2751" s="1">
        <v>1499.1</v>
      </c>
    </row>
    <row r="2752" spans="1:5" hidden="1">
      <c r="A2752" s="1">
        <v>1945</v>
      </c>
      <c r="B2752" s="1">
        <v>84</v>
      </c>
      <c r="C2752" s="1">
        <v>720</v>
      </c>
      <c r="D2752" s="1">
        <v>678.09</v>
      </c>
      <c r="E2752" s="1">
        <v>1398.09</v>
      </c>
    </row>
    <row r="2753" spans="1:5" hidden="1">
      <c r="A2753" s="1">
        <v>1945</v>
      </c>
      <c r="B2753" s="1">
        <v>85</v>
      </c>
      <c r="C2753" s="1">
        <v>635</v>
      </c>
      <c r="D2753" s="1">
        <v>571.07000000000005</v>
      </c>
      <c r="E2753" s="1">
        <v>1206.07</v>
      </c>
    </row>
    <row r="2754" spans="1:5" hidden="1">
      <c r="A2754" s="1">
        <v>1945</v>
      </c>
      <c r="B2754" s="1">
        <v>86</v>
      </c>
      <c r="C2754" s="1">
        <v>528</v>
      </c>
      <c r="D2754" s="1">
        <v>450.05</v>
      </c>
      <c r="E2754" s="1">
        <v>978.05</v>
      </c>
    </row>
    <row r="2755" spans="1:5" hidden="1">
      <c r="A2755" s="1">
        <v>1945</v>
      </c>
      <c r="B2755" s="1">
        <v>87</v>
      </c>
      <c r="C2755" s="1">
        <v>435</v>
      </c>
      <c r="D2755" s="1">
        <v>407.06</v>
      </c>
      <c r="E2755" s="1">
        <v>842.06</v>
      </c>
    </row>
    <row r="2756" spans="1:5" hidden="1">
      <c r="A2756" s="1">
        <v>1945</v>
      </c>
      <c r="B2756" s="1">
        <v>88</v>
      </c>
      <c r="C2756" s="1">
        <v>389</v>
      </c>
      <c r="D2756" s="1">
        <v>316.04000000000002</v>
      </c>
      <c r="E2756" s="1">
        <v>705.04</v>
      </c>
    </row>
    <row r="2757" spans="1:5" hidden="1">
      <c r="A2757" s="1">
        <v>1945</v>
      </c>
      <c r="B2757" s="1">
        <v>89</v>
      </c>
      <c r="C2757" s="1">
        <v>327</v>
      </c>
      <c r="D2757" s="1">
        <v>204.02</v>
      </c>
      <c r="E2757" s="1">
        <v>531.02</v>
      </c>
    </row>
    <row r="2758" spans="1:5" hidden="1">
      <c r="A2758" s="1">
        <v>1945</v>
      </c>
      <c r="B2758" s="1">
        <v>90</v>
      </c>
      <c r="C2758" s="1">
        <v>212</v>
      </c>
      <c r="D2758" s="1">
        <v>182.02</v>
      </c>
      <c r="E2758" s="1">
        <v>394.02</v>
      </c>
    </row>
    <row r="2759" spans="1:5" hidden="1">
      <c r="A2759" s="1">
        <v>1945</v>
      </c>
      <c r="B2759" s="1">
        <v>91</v>
      </c>
      <c r="C2759" s="1">
        <v>162</v>
      </c>
      <c r="D2759" s="1">
        <v>124.02</v>
      </c>
      <c r="E2759" s="1">
        <v>286.02</v>
      </c>
    </row>
    <row r="2760" spans="1:5" hidden="1">
      <c r="A2760" s="1">
        <v>1945</v>
      </c>
      <c r="B2760" s="1">
        <v>92</v>
      </c>
      <c r="C2760" s="1">
        <v>115</v>
      </c>
      <c r="D2760" s="1">
        <v>92.01</v>
      </c>
      <c r="E2760" s="1">
        <v>207.01</v>
      </c>
    </row>
    <row r="2761" spans="1:5" hidden="1">
      <c r="A2761" s="1">
        <v>1945</v>
      </c>
      <c r="B2761" s="1">
        <v>93</v>
      </c>
      <c r="C2761" s="1">
        <v>103</v>
      </c>
      <c r="D2761" s="1">
        <v>56.01</v>
      </c>
      <c r="E2761" s="1">
        <v>159.01</v>
      </c>
    </row>
    <row r="2762" spans="1:5" hidden="1">
      <c r="A2762" s="1">
        <v>1945</v>
      </c>
      <c r="B2762" s="1">
        <v>94</v>
      </c>
      <c r="C2762" s="1">
        <v>70</v>
      </c>
      <c r="D2762" s="1">
        <v>36</v>
      </c>
      <c r="E2762" s="1">
        <v>106</v>
      </c>
    </row>
    <row r="2763" spans="1:5" hidden="1">
      <c r="A2763" s="1">
        <v>1945</v>
      </c>
      <c r="B2763" s="1">
        <v>95</v>
      </c>
      <c r="C2763" s="1">
        <v>74</v>
      </c>
      <c r="D2763" s="1">
        <v>37.01</v>
      </c>
      <c r="E2763" s="1">
        <v>111.01</v>
      </c>
    </row>
    <row r="2764" spans="1:5" hidden="1">
      <c r="A2764" s="1">
        <v>1945</v>
      </c>
      <c r="B2764" s="1">
        <v>96</v>
      </c>
      <c r="C2764" s="1">
        <v>36</v>
      </c>
      <c r="D2764" s="1">
        <v>24.01</v>
      </c>
      <c r="E2764" s="1">
        <v>60.01</v>
      </c>
    </row>
    <row r="2765" spans="1:5" hidden="1">
      <c r="A2765" s="1">
        <v>1945</v>
      </c>
      <c r="B2765" s="1">
        <v>97</v>
      </c>
      <c r="C2765" s="1">
        <v>20</v>
      </c>
      <c r="D2765" s="1">
        <v>18</v>
      </c>
      <c r="E2765" s="1">
        <v>38</v>
      </c>
    </row>
    <row r="2766" spans="1:5" hidden="1">
      <c r="A2766" s="1">
        <v>1945</v>
      </c>
      <c r="B2766" s="1">
        <v>98</v>
      </c>
      <c r="C2766" s="1">
        <v>19</v>
      </c>
      <c r="D2766" s="1">
        <v>10</v>
      </c>
      <c r="E2766" s="1">
        <v>29</v>
      </c>
    </row>
    <row r="2767" spans="1:5" hidden="1">
      <c r="A2767" s="1">
        <v>1945</v>
      </c>
      <c r="B2767" s="1">
        <v>99</v>
      </c>
      <c r="C2767" s="1">
        <v>14</v>
      </c>
      <c r="D2767" s="1">
        <v>2</v>
      </c>
      <c r="E2767" s="1">
        <v>16</v>
      </c>
    </row>
    <row r="2768" spans="1:5" hidden="1">
      <c r="A2768" s="1">
        <v>1945</v>
      </c>
      <c r="B2768" s="1">
        <v>100</v>
      </c>
      <c r="C2768" s="1">
        <v>7.12</v>
      </c>
      <c r="D2768" s="1">
        <v>4.93</v>
      </c>
      <c r="E2768" s="1">
        <v>12.05</v>
      </c>
    </row>
    <row r="2769" spans="1:5" hidden="1">
      <c r="A2769" s="1">
        <v>1945</v>
      </c>
      <c r="B2769" s="1">
        <v>101</v>
      </c>
      <c r="C2769" s="1">
        <v>4.42</v>
      </c>
      <c r="D2769" s="1">
        <v>2.98</v>
      </c>
      <c r="E2769" s="1">
        <v>7.4</v>
      </c>
    </row>
    <row r="2770" spans="1:5" hidden="1">
      <c r="A2770" s="1">
        <v>1945</v>
      </c>
      <c r="B2770" s="1">
        <v>102</v>
      </c>
      <c r="C2770" s="1">
        <v>2.68</v>
      </c>
      <c r="D2770" s="1">
        <v>1.76</v>
      </c>
      <c r="E2770" s="1">
        <v>4.4400000000000004</v>
      </c>
    </row>
    <row r="2771" spans="1:5" hidden="1">
      <c r="A2771" s="1">
        <v>1945</v>
      </c>
      <c r="B2771" s="1">
        <v>103</v>
      </c>
      <c r="C2771" s="1">
        <v>1.58</v>
      </c>
      <c r="D2771" s="1">
        <v>1.02</v>
      </c>
      <c r="E2771" s="1">
        <v>2.6</v>
      </c>
    </row>
    <row r="2772" spans="1:5" hidden="1">
      <c r="A2772" s="1">
        <v>1945</v>
      </c>
      <c r="B2772" s="1">
        <v>104</v>
      </c>
      <c r="C2772" s="1">
        <v>0.91</v>
      </c>
      <c r="D2772" s="1">
        <v>0.33</v>
      </c>
      <c r="E2772" s="1">
        <v>1.24</v>
      </c>
    </row>
    <row r="2773" spans="1:5" hidden="1">
      <c r="A2773" s="1">
        <v>1945</v>
      </c>
      <c r="B2773" s="1">
        <v>105</v>
      </c>
      <c r="C2773" s="1">
        <v>0.28999999999999998</v>
      </c>
      <c r="D2773" s="1">
        <v>0</v>
      </c>
      <c r="E2773" s="1">
        <v>0.28999999999999998</v>
      </c>
    </row>
    <row r="2774" spans="1:5" hidden="1">
      <c r="A2774" s="1">
        <v>1945</v>
      </c>
      <c r="B2774" s="1">
        <v>106</v>
      </c>
      <c r="C2774" s="1">
        <v>0</v>
      </c>
      <c r="D2774" s="1">
        <v>0</v>
      </c>
      <c r="E2774" s="1">
        <v>0</v>
      </c>
    </row>
    <row r="2775" spans="1:5" hidden="1">
      <c r="A2775" s="1">
        <v>1945</v>
      </c>
      <c r="B2775" s="1">
        <v>107</v>
      </c>
      <c r="C2775" s="1">
        <v>0</v>
      </c>
      <c r="D2775" s="1">
        <v>0</v>
      </c>
      <c r="E2775" s="1">
        <v>0</v>
      </c>
    </row>
    <row r="2776" spans="1:5" hidden="1">
      <c r="A2776" s="1">
        <v>1945</v>
      </c>
      <c r="B2776" s="1">
        <v>108</v>
      </c>
      <c r="C2776" s="1">
        <v>0</v>
      </c>
      <c r="D2776" s="1">
        <v>0</v>
      </c>
      <c r="E2776" s="1">
        <v>0</v>
      </c>
    </row>
    <row r="2777" spans="1:5" hidden="1">
      <c r="A2777" s="1">
        <v>1945</v>
      </c>
      <c r="B2777" s="1">
        <v>109</v>
      </c>
      <c r="C2777" s="1">
        <v>0</v>
      </c>
      <c r="D2777" s="1">
        <v>0</v>
      </c>
      <c r="E2777" s="1">
        <v>0</v>
      </c>
    </row>
    <row r="2778" spans="1:5" hidden="1">
      <c r="A2778" s="1">
        <v>1945</v>
      </c>
      <c r="B2778" s="1" t="s">
        <v>121</v>
      </c>
      <c r="C2778" s="1">
        <v>0</v>
      </c>
      <c r="D2778" s="1">
        <v>0</v>
      </c>
      <c r="E2778" s="1">
        <v>0</v>
      </c>
    </row>
    <row r="2779" spans="1:5" hidden="1">
      <c r="A2779" s="1">
        <v>1946</v>
      </c>
      <c r="B2779" s="1">
        <v>0</v>
      </c>
      <c r="C2779" s="1">
        <v>2194.0700000000002</v>
      </c>
      <c r="D2779" s="1">
        <v>2922.71</v>
      </c>
      <c r="E2779" s="1">
        <v>5116.78</v>
      </c>
    </row>
    <row r="2780" spans="1:5" hidden="1">
      <c r="A2780" s="1">
        <v>1946</v>
      </c>
      <c r="B2780" s="1">
        <v>1</v>
      </c>
      <c r="C2780" s="1">
        <v>247</v>
      </c>
      <c r="D2780" s="1">
        <v>264.07</v>
      </c>
      <c r="E2780" s="1">
        <v>511.07</v>
      </c>
    </row>
    <row r="2781" spans="1:5" hidden="1">
      <c r="A2781" s="1">
        <v>1946</v>
      </c>
      <c r="B2781" s="1">
        <v>2</v>
      </c>
      <c r="C2781" s="1">
        <v>122</v>
      </c>
      <c r="D2781" s="1">
        <v>155.04</v>
      </c>
      <c r="E2781" s="1">
        <v>277.04000000000002</v>
      </c>
    </row>
    <row r="2782" spans="1:5" hidden="1">
      <c r="A2782" s="1">
        <v>1946</v>
      </c>
      <c r="B2782" s="1">
        <v>3</v>
      </c>
      <c r="C2782" s="1">
        <v>89</v>
      </c>
      <c r="D2782" s="1">
        <v>115.03</v>
      </c>
      <c r="E2782" s="1">
        <v>204.03</v>
      </c>
    </row>
    <row r="2783" spans="1:5" hidden="1">
      <c r="A2783" s="1">
        <v>1946</v>
      </c>
      <c r="B2783" s="1">
        <v>4</v>
      </c>
      <c r="C2783" s="1">
        <v>79</v>
      </c>
      <c r="D2783" s="1">
        <v>85.02</v>
      </c>
      <c r="E2783" s="1">
        <v>164.02</v>
      </c>
    </row>
    <row r="2784" spans="1:5" hidden="1">
      <c r="A2784" s="1">
        <v>1946</v>
      </c>
      <c r="B2784" s="1">
        <v>5</v>
      </c>
      <c r="C2784" s="1">
        <v>57</v>
      </c>
      <c r="D2784" s="1">
        <v>73.02</v>
      </c>
      <c r="E2784" s="1">
        <v>130.02000000000001</v>
      </c>
    </row>
    <row r="2785" spans="1:5" hidden="1">
      <c r="A2785" s="1">
        <v>1946</v>
      </c>
      <c r="B2785" s="1">
        <v>6</v>
      </c>
      <c r="C2785" s="1">
        <v>43</v>
      </c>
      <c r="D2785" s="1">
        <v>54.02</v>
      </c>
      <c r="E2785" s="1">
        <v>97.02</v>
      </c>
    </row>
    <row r="2786" spans="1:5" hidden="1">
      <c r="A2786" s="1">
        <v>1946</v>
      </c>
      <c r="B2786" s="1">
        <v>7</v>
      </c>
      <c r="C2786" s="1">
        <v>51</v>
      </c>
      <c r="D2786" s="1">
        <v>46.01</v>
      </c>
      <c r="E2786" s="1">
        <v>97.01</v>
      </c>
    </row>
    <row r="2787" spans="1:5" hidden="1">
      <c r="A2787" s="1">
        <v>1946</v>
      </c>
      <c r="B2787" s="1">
        <v>8</v>
      </c>
      <c r="C2787" s="1">
        <v>28</v>
      </c>
      <c r="D2787" s="1">
        <v>31</v>
      </c>
      <c r="E2787" s="1">
        <v>59</v>
      </c>
    </row>
    <row r="2788" spans="1:5" hidden="1">
      <c r="A2788" s="1">
        <v>1946</v>
      </c>
      <c r="B2788" s="1">
        <v>9</v>
      </c>
      <c r="C2788" s="1">
        <v>30</v>
      </c>
      <c r="D2788" s="1">
        <v>50.01</v>
      </c>
      <c r="E2788" s="1">
        <v>80.010000000000005</v>
      </c>
    </row>
    <row r="2789" spans="1:5" hidden="1">
      <c r="A2789" s="1">
        <v>1946</v>
      </c>
      <c r="B2789" s="1">
        <v>10</v>
      </c>
      <c r="C2789" s="1">
        <v>31</v>
      </c>
      <c r="D2789" s="1">
        <v>32.01</v>
      </c>
      <c r="E2789" s="1">
        <v>63.01</v>
      </c>
    </row>
    <row r="2790" spans="1:5" hidden="1">
      <c r="A2790" s="1">
        <v>1946</v>
      </c>
      <c r="B2790" s="1">
        <v>11</v>
      </c>
      <c r="C2790" s="1">
        <v>27</v>
      </c>
      <c r="D2790" s="1">
        <v>44.01</v>
      </c>
      <c r="E2790" s="1">
        <v>71.010000000000005</v>
      </c>
    </row>
    <row r="2791" spans="1:5" hidden="1">
      <c r="A2791" s="1">
        <v>1946</v>
      </c>
      <c r="B2791" s="1">
        <v>12</v>
      </c>
      <c r="C2791" s="1">
        <v>35</v>
      </c>
      <c r="D2791" s="1">
        <v>40.01</v>
      </c>
      <c r="E2791" s="1">
        <v>75.010000000000005</v>
      </c>
    </row>
    <row r="2792" spans="1:5" hidden="1">
      <c r="A2792" s="1">
        <v>1946</v>
      </c>
      <c r="B2792" s="1">
        <v>13</v>
      </c>
      <c r="C2792" s="1">
        <v>26</v>
      </c>
      <c r="D2792" s="1">
        <v>48.01</v>
      </c>
      <c r="E2792" s="1">
        <v>74.010000000000005</v>
      </c>
    </row>
    <row r="2793" spans="1:5" hidden="1">
      <c r="A2793" s="1">
        <v>1946</v>
      </c>
      <c r="B2793" s="1">
        <v>14</v>
      </c>
      <c r="C2793" s="1">
        <v>30</v>
      </c>
      <c r="D2793" s="1">
        <v>53.02</v>
      </c>
      <c r="E2793" s="1">
        <v>83.02</v>
      </c>
    </row>
    <row r="2794" spans="1:5" hidden="1">
      <c r="A2794" s="1">
        <v>1946</v>
      </c>
      <c r="B2794" s="1">
        <v>15</v>
      </c>
      <c r="C2794" s="1">
        <v>37</v>
      </c>
      <c r="D2794" s="1">
        <v>68.010000000000005</v>
      </c>
      <c r="E2794" s="1">
        <v>105.01</v>
      </c>
    </row>
    <row r="2795" spans="1:5" hidden="1">
      <c r="A2795" s="1">
        <v>1946</v>
      </c>
      <c r="B2795" s="1">
        <v>16</v>
      </c>
      <c r="C2795" s="1">
        <v>46</v>
      </c>
      <c r="D2795" s="1">
        <v>88.02</v>
      </c>
      <c r="E2795" s="1">
        <v>134.02000000000001</v>
      </c>
    </row>
    <row r="2796" spans="1:5" hidden="1">
      <c r="A2796" s="1">
        <v>1946</v>
      </c>
      <c r="B2796" s="1">
        <v>17</v>
      </c>
      <c r="C2796" s="1">
        <v>37</v>
      </c>
      <c r="D2796" s="1">
        <v>89.02</v>
      </c>
      <c r="E2796" s="1">
        <v>126.02</v>
      </c>
    </row>
    <row r="2797" spans="1:5" hidden="1">
      <c r="A2797" s="1">
        <v>1946</v>
      </c>
      <c r="B2797" s="1">
        <v>18</v>
      </c>
      <c r="C2797" s="1">
        <v>71</v>
      </c>
      <c r="D2797" s="1">
        <v>101.03</v>
      </c>
      <c r="E2797" s="1">
        <v>172.03</v>
      </c>
    </row>
    <row r="2798" spans="1:5" hidden="1">
      <c r="A2798" s="1">
        <v>1946</v>
      </c>
      <c r="B2798" s="1">
        <v>19</v>
      </c>
      <c r="C2798" s="1">
        <v>59</v>
      </c>
      <c r="D2798" s="1">
        <v>110.02</v>
      </c>
      <c r="E2798" s="1">
        <v>169.02</v>
      </c>
    </row>
    <row r="2799" spans="1:5" hidden="1">
      <c r="A2799" s="1">
        <v>1946</v>
      </c>
      <c r="B2799" s="1">
        <v>20</v>
      </c>
      <c r="C2799" s="1">
        <v>68</v>
      </c>
      <c r="D2799" s="1">
        <v>95.02</v>
      </c>
      <c r="E2799" s="1">
        <v>163.02000000000001</v>
      </c>
    </row>
    <row r="2800" spans="1:5" hidden="1">
      <c r="A2800" s="1">
        <v>1946</v>
      </c>
      <c r="B2800" s="1">
        <v>21</v>
      </c>
      <c r="C2800" s="1">
        <v>68</v>
      </c>
      <c r="D2800" s="1">
        <v>107.02</v>
      </c>
      <c r="E2800" s="1">
        <v>175.02</v>
      </c>
    </row>
    <row r="2801" spans="1:5" hidden="1">
      <c r="A2801" s="1">
        <v>1946</v>
      </c>
      <c r="B2801" s="1">
        <v>22</v>
      </c>
      <c r="C2801" s="1">
        <v>74</v>
      </c>
      <c r="D2801" s="1">
        <v>93.03</v>
      </c>
      <c r="E2801" s="1">
        <v>167.03</v>
      </c>
    </row>
    <row r="2802" spans="1:5" hidden="1">
      <c r="A2802" s="1">
        <v>1946</v>
      </c>
      <c r="B2802" s="1">
        <v>23</v>
      </c>
      <c r="C2802" s="1">
        <v>87</v>
      </c>
      <c r="D2802" s="1">
        <v>99.02</v>
      </c>
      <c r="E2802" s="1">
        <v>186.02</v>
      </c>
    </row>
    <row r="2803" spans="1:5" hidden="1">
      <c r="A2803" s="1">
        <v>1946</v>
      </c>
      <c r="B2803" s="1">
        <v>24</v>
      </c>
      <c r="C2803" s="1">
        <v>86</v>
      </c>
      <c r="D2803" s="1">
        <v>92.03</v>
      </c>
      <c r="E2803" s="1">
        <v>178.03</v>
      </c>
    </row>
    <row r="2804" spans="1:5" hidden="1">
      <c r="A2804" s="1">
        <v>1946</v>
      </c>
      <c r="B2804" s="1">
        <v>25</v>
      </c>
      <c r="C2804" s="1">
        <v>99.01</v>
      </c>
      <c r="D2804" s="1">
        <v>112.02</v>
      </c>
      <c r="E2804" s="1">
        <v>211.03</v>
      </c>
    </row>
    <row r="2805" spans="1:5" hidden="1">
      <c r="A2805" s="1">
        <v>1946</v>
      </c>
      <c r="B2805" s="1">
        <v>26</v>
      </c>
      <c r="C2805" s="1">
        <v>97</v>
      </c>
      <c r="D2805" s="1">
        <v>83.02</v>
      </c>
      <c r="E2805" s="1">
        <v>180.02</v>
      </c>
    </row>
    <row r="2806" spans="1:5" hidden="1">
      <c r="A2806" s="1">
        <v>1946</v>
      </c>
      <c r="B2806" s="1">
        <v>27</v>
      </c>
      <c r="C2806" s="1">
        <v>90</v>
      </c>
      <c r="D2806" s="1">
        <v>101.03</v>
      </c>
      <c r="E2806" s="1">
        <v>191.03</v>
      </c>
    </row>
    <row r="2807" spans="1:5" hidden="1">
      <c r="A2807" s="1">
        <v>1946</v>
      </c>
      <c r="B2807" s="1">
        <v>28</v>
      </c>
      <c r="C2807" s="1">
        <v>92</v>
      </c>
      <c r="D2807" s="1">
        <v>88.02</v>
      </c>
      <c r="E2807" s="1">
        <v>180.02</v>
      </c>
    </row>
    <row r="2808" spans="1:5" hidden="1">
      <c r="A2808" s="1">
        <v>1946</v>
      </c>
      <c r="B2808" s="1">
        <v>29</v>
      </c>
      <c r="C2808" s="1">
        <v>107</v>
      </c>
      <c r="D2808" s="1">
        <v>98.03</v>
      </c>
      <c r="E2808" s="1">
        <v>205.03</v>
      </c>
    </row>
    <row r="2809" spans="1:5" hidden="1">
      <c r="A2809" s="1">
        <v>1946</v>
      </c>
      <c r="B2809" s="1">
        <v>30</v>
      </c>
      <c r="C2809" s="1">
        <v>110</v>
      </c>
      <c r="D2809" s="1">
        <v>101.03</v>
      </c>
      <c r="E2809" s="1">
        <v>211.03</v>
      </c>
    </row>
    <row r="2810" spans="1:5" hidden="1">
      <c r="A2810" s="1">
        <v>1946</v>
      </c>
      <c r="B2810" s="1">
        <v>31</v>
      </c>
      <c r="C2810" s="1">
        <v>96.01</v>
      </c>
      <c r="D2810" s="1">
        <v>119.03</v>
      </c>
      <c r="E2810" s="1">
        <v>215.04</v>
      </c>
    </row>
    <row r="2811" spans="1:5" hidden="1">
      <c r="A2811" s="1">
        <v>1946</v>
      </c>
      <c r="B2811" s="1">
        <v>32</v>
      </c>
      <c r="C2811" s="1">
        <v>119.01</v>
      </c>
      <c r="D2811" s="1">
        <v>139.03</v>
      </c>
      <c r="E2811" s="1">
        <v>258.04000000000002</v>
      </c>
    </row>
    <row r="2812" spans="1:5" hidden="1">
      <c r="A2812" s="1">
        <v>1946</v>
      </c>
      <c r="B2812" s="1">
        <v>33</v>
      </c>
      <c r="C2812" s="1">
        <v>124.01</v>
      </c>
      <c r="D2812" s="1">
        <v>132.03</v>
      </c>
      <c r="E2812" s="1">
        <v>256.04000000000002</v>
      </c>
    </row>
    <row r="2813" spans="1:5" hidden="1">
      <c r="A2813" s="1">
        <v>1946</v>
      </c>
      <c r="B2813" s="1">
        <v>34</v>
      </c>
      <c r="C2813" s="1">
        <v>110.01</v>
      </c>
      <c r="D2813" s="1">
        <v>132.03</v>
      </c>
      <c r="E2813" s="1">
        <v>242.04</v>
      </c>
    </row>
    <row r="2814" spans="1:5" hidden="1">
      <c r="A2814" s="1">
        <v>1946</v>
      </c>
      <c r="B2814" s="1">
        <v>35</v>
      </c>
      <c r="C2814" s="1">
        <v>112</v>
      </c>
      <c r="D2814" s="1">
        <v>126.03</v>
      </c>
      <c r="E2814" s="1">
        <v>238.03</v>
      </c>
    </row>
    <row r="2815" spans="1:5" hidden="1">
      <c r="A2815" s="1">
        <v>1946</v>
      </c>
      <c r="B2815" s="1">
        <v>36</v>
      </c>
      <c r="C2815" s="1">
        <v>135</v>
      </c>
      <c r="D2815" s="1">
        <v>122.03</v>
      </c>
      <c r="E2815" s="1">
        <v>257.02999999999997</v>
      </c>
    </row>
    <row r="2816" spans="1:5" hidden="1">
      <c r="A2816" s="1">
        <v>1946</v>
      </c>
      <c r="B2816" s="1">
        <v>37</v>
      </c>
      <c r="C2816" s="1">
        <v>128</v>
      </c>
      <c r="D2816" s="1">
        <v>155.04</v>
      </c>
      <c r="E2816" s="1">
        <v>283.04000000000002</v>
      </c>
    </row>
    <row r="2817" spans="1:5" hidden="1">
      <c r="A2817" s="1">
        <v>1946</v>
      </c>
      <c r="B2817" s="1">
        <v>38</v>
      </c>
      <c r="C2817" s="1">
        <v>157</v>
      </c>
      <c r="D2817" s="1">
        <v>180.05</v>
      </c>
      <c r="E2817" s="1">
        <v>337.05</v>
      </c>
    </row>
    <row r="2818" spans="1:5" hidden="1">
      <c r="A2818" s="1">
        <v>1946</v>
      </c>
      <c r="B2818" s="1">
        <v>39</v>
      </c>
      <c r="C2818" s="1">
        <v>130</v>
      </c>
      <c r="D2818" s="1">
        <v>184.04</v>
      </c>
      <c r="E2818" s="1">
        <v>314.04000000000002</v>
      </c>
    </row>
    <row r="2819" spans="1:5" hidden="1">
      <c r="A2819" s="1">
        <v>1946</v>
      </c>
      <c r="B2819" s="1">
        <v>40</v>
      </c>
      <c r="C2819" s="1">
        <v>161</v>
      </c>
      <c r="D2819" s="1">
        <v>186.04</v>
      </c>
      <c r="E2819" s="1">
        <v>347.04</v>
      </c>
    </row>
    <row r="2820" spans="1:5" hidden="1">
      <c r="A2820" s="1">
        <v>1946</v>
      </c>
      <c r="B2820" s="1">
        <v>41</v>
      </c>
      <c r="C2820" s="1">
        <v>163.01</v>
      </c>
      <c r="D2820" s="1">
        <v>202.05</v>
      </c>
      <c r="E2820" s="1">
        <v>365.06</v>
      </c>
    </row>
    <row r="2821" spans="1:5" hidden="1">
      <c r="A2821" s="1">
        <v>1946</v>
      </c>
      <c r="B2821" s="1">
        <v>42</v>
      </c>
      <c r="C2821" s="1">
        <v>147</v>
      </c>
      <c r="D2821" s="1">
        <v>191.05</v>
      </c>
      <c r="E2821" s="1">
        <v>338.05</v>
      </c>
    </row>
    <row r="2822" spans="1:5" hidden="1">
      <c r="A2822" s="1">
        <v>1946</v>
      </c>
      <c r="B2822" s="1">
        <v>43</v>
      </c>
      <c r="C2822" s="1">
        <v>141</v>
      </c>
      <c r="D2822" s="1">
        <v>195.05</v>
      </c>
      <c r="E2822" s="1">
        <v>336.05</v>
      </c>
    </row>
    <row r="2823" spans="1:5" hidden="1">
      <c r="A2823" s="1">
        <v>1946</v>
      </c>
      <c r="B2823" s="1">
        <v>44</v>
      </c>
      <c r="C2823" s="1">
        <v>151.01</v>
      </c>
      <c r="D2823" s="1">
        <v>244.06</v>
      </c>
      <c r="E2823" s="1">
        <v>395.07</v>
      </c>
    </row>
    <row r="2824" spans="1:5" hidden="1">
      <c r="A2824" s="1">
        <v>1946</v>
      </c>
      <c r="B2824" s="1">
        <v>45</v>
      </c>
      <c r="C2824" s="1">
        <v>221.01</v>
      </c>
      <c r="D2824" s="1">
        <v>295.07</v>
      </c>
      <c r="E2824" s="1">
        <v>516.08000000000004</v>
      </c>
    </row>
    <row r="2825" spans="1:5" hidden="1">
      <c r="A2825" s="1">
        <v>1946</v>
      </c>
      <c r="B2825" s="1">
        <v>46</v>
      </c>
      <c r="C2825" s="1">
        <v>256.01</v>
      </c>
      <c r="D2825" s="1">
        <v>336.08</v>
      </c>
      <c r="E2825" s="1">
        <v>592.09</v>
      </c>
    </row>
    <row r="2826" spans="1:5" hidden="1">
      <c r="A2826" s="1">
        <v>1946</v>
      </c>
      <c r="B2826" s="1">
        <v>47</v>
      </c>
      <c r="C2826" s="1">
        <v>215.01</v>
      </c>
      <c r="D2826" s="1">
        <v>270.06</v>
      </c>
      <c r="E2826" s="1">
        <v>485.07</v>
      </c>
    </row>
    <row r="2827" spans="1:5" hidden="1">
      <c r="A2827" s="1">
        <v>1946</v>
      </c>
      <c r="B2827" s="1">
        <v>48</v>
      </c>
      <c r="C2827" s="1">
        <v>242</v>
      </c>
      <c r="D2827" s="1">
        <v>347.08</v>
      </c>
      <c r="E2827" s="1">
        <v>589.08000000000004</v>
      </c>
    </row>
    <row r="2828" spans="1:5" hidden="1">
      <c r="A2828" s="1">
        <v>1946</v>
      </c>
      <c r="B2828" s="1">
        <v>49</v>
      </c>
      <c r="C2828" s="1">
        <v>255</v>
      </c>
      <c r="D2828" s="1">
        <v>374.09</v>
      </c>
      <c r="E2828" s="1">
        <v>629.09</v>
      </c>
    </row>
    <row r="2829" spans="1:5" hidden="1">
      <c r="A2829" s="1">
        <v>1946</v>
      </c>
      <c r="B2829" s="1">
        <v>50</v>
      </c>
      <c r="C2829" s="1">
        <v>288</v>
      </c>
      <c r="D2829" s="1">
        <v>402.1</v>
      </c>
      <c r="E2829" s="1">
        <v>690.1</v>
      </c>
    </row>
    <row r="2830" spans="1:5" hidden="1">
      <c r="A2830" s="1">
        <v>1946</v>
      </c>
      <c r="B2830" s="1">
        <v>51</v>
      </c>
      <c r="C2830" s="1">
        <v>296.01</v>
      </c>
      <c r="D2830" s="1">
        <v>387.1</v>
      </c>
      <c r="E2830" s="1">
        <v>683.11</v>
      </c>
    </row>
    <row r="2831" spans="1:5" hidden="1">
      <c r="A2831" s="1">
        <v>1946</v>
      </c>
      <c r="B2831" s="1">
        <v>52</v>
      </c>
      <c r="C2831" s="1">
        <v>355.01</v>
      </c>
      <c r="D2831" s="1">
        <v>469.12</v>
      </c>
      <c r="E2831" s="1">
        <v>824.13</v>
      </c>
    </row>
    <row r="2832" spans="1:5" hidden="1">
      <c r="A2832" s="1">
        <v>1946</v>
      </c>
      <c r="B2832" s="1">
        <v>53</v>
      </c>
      <c r="C2832" s="1">
        <v>367.02</v>
      </c>
      <c r="D2832" s="1">
        <v>476.12</v>
      </c>
      <c r="E2832" s="1">
        <v>843.14</v>
      </c>
    </row>
    <row r="2833" spans="1:5" hidden="1">
      <c r="A2833" s="1">
        <v>1946</v>
      </c>
      <c r="B2833" s="1">
        <v>54</v>
      </c>
      <c r="C2833" s="1">
        <v>406.01</v>
      </c>
      <c r="D2833" s="1">
        <v>590.14</v>
      </c>
      <c r="E2833" s="1">
        <v>996.15</v>
      </c>
    </row>
    <row r="2834" spans="1:5" hidden="1">
      <c r="A2834" s="1">
        <v>1946</v>
      </c>
      <c r="B2834" s="1">
        <v>55</v>
      </c>
      <c r="C2834" s="1">
        <v>337.01</v>
      </c>
      <c r="D2834" s="1">
        <v>570.13</v>
      </c>
      <c r="E2834" s="1">
        <v>907.14</v>
      </c>
    </row>
    <row r="2835" spans="1:5" hidden="1">
      <c r="A2835" s="1">
        <v>1946</v>
      </c>
      <c r="B2835" s="1">
        <v>56</v>
      </c>
      <c r="C2835" s="1">
        <v>423.02</v>
      </c>
      <c r="D2835" s="1">
        <v>641.16</v>
      </c>
      <c r="E2835" s="1">
        <v>1064.18</v>
      </c>
    </row>
    <row r="2836" spans="1:5" hidden="1">
      <c r="A2836" s="1">
        <v>1946</v>
      </c>
      <c r="B2836" s="1">
        <v>57</v>
      </c>
      <c r="C2836" s="1">
        <v>377.01</v>
      </c>
      <c r="D2836" s="1">
        <v>703.17</v>
      </c>
      <c r="E2836" s="1">
        <v>1080.18</v>
      </c>
    </row>
    <row r="2837" spans="1:5" hidden="1">
      <c r="A2837" s="1">
        <v>1946</v>
      </c>
      <c r="B2837" s="1">
        <v>58</v>
      </c>
      <c r="C2837" s="1">
        <v>481.02</v>
      </c>
      <c r="D2837" s="1">
        <v>821.19</v>
      </c>
      <c r="E2837" s="1">
        <v>1302.21</v>
      </c>
    </row>
    <row r="2838" spans="1:5" hidden="1">
      <c r="A2838" s="1">
        <v>1946</v>
      </c>
      <c r="B2838" s="1">
        <v>59</v>
      </c>
      <c r="C2838" s="1">
        <v>493.01</v>
      </c>
      <c r="D2838" s="1">
        <v>742.18</v>
      </c>
      <c r="E2838" s="1">
        <v>1235.19</v>
      </c>
    </row>
    <row r="2839" spans="1:5" hidden="1">
      <c r="A2839" s="1">
        <v>1946</v>
      </c>
      <c r="B2839" s="1">
        <v>60</v>
      </c>
      <c r="C2839" s="1">
        <v>503.01</v>
      </c>
      <c r="D2839" s="1">
        <v>777.18</v>
      </c>
      <c r="E2839" s="1">
        <v>1280.19</v>
      </c>
    </row>
    <row r="2840" spans="1:5" hidden="1">
      <c r="A2840" s="1">
        <v>1946</v>
      </c>
      <c r="B2840" s="1">
        <v>61</v>
      </c>
      <c r="C2840" s="1">
        <v>441.01</v>
      </c>
      <c r="D2840" s="1">
        <v>770.19</v>
      </c>
      <c r="E2840" s="1">
        <v>1211.2</v>
      </c>
    </row>
    <row r="2841" spans="1:5" hidden="1">
      <c r="A2841" s="1">
        <v>1946</v>
      </c>
      <c r="B2841" s="1">
        <v>62</v>
      </c>
      <c r="C2841" s="1">
        <v>554.01</v>
      </c>
      <c r="D2841" s="1">
        <v>851.21</v>
      </c>
      <c r="E2841" s="1">
        <v>1405.22</v>
      </c>
    </row>
    <row r="2842" spans="1:5" hidden="1">
      <c r="A2842" s="1">
        <v>1946</v>
      </c>
      <c r="B2842" s="1">
        <v>63</v>
      </c>
      <c r="C2842" s="1">
        <v>586.02</v>
      </c>
      <c r="D2842" s="1">
        <v>912.22</v>
      </c>
      <c r="E2842" s="1">
        <v>1498.24</v>
      </c>
    </row>
    <row r="2843" spans="1:5" hidden="1">
      <c r="A2843" s="1">
        <v>1946</v>
      </c>
      <c r="B2843" s="1">
        <v>64</v>
      </c>
      <c r="C2843" s="1">
        <v>605.02</v>
      </c>
      <c r="D2843" s="1">
        <v>895.21</v>
      </c>
      <c r="E2843" s="1">
        <v>1500.23</v>
      </c>
    </row>
    <row r="2844" spans="1:5" hidden="1">
      <c r="A2844" s="1">
        <v>1946</v>
      </c>
      <c r="B2844" s="1">
        <v>65</v>
      </c>
      <c r="C2844" s="1">
        <v>647.02</v>
      </c>
      <c r="D2844" s="1">
        <v>1071.26</v>
      </c>
      <c r="E2844" s="1">
        <v>1718.28</v>
      </c>
    </row>
    <row r="2845" spans="1:5" hidden="1">
      <c r="A2845" s="1">
        <v>1946</v>
      </c>
      <c r="B2845" s="1">
        <v>66</v>
      </c>
      <c r="C2845" s="1">
        <v>601.02</v>
      </c>
      <c r="D2845" s="1">
        <v>924.23</v>
      </c>
      <c r="E2845" s="1">
        <v>1525.25</v>
      </c>
    </row>
    <row r="2846" spans="1:5" hidden="1">
      <c r="A2846" s="1">
        <v>1946</v>
      </c>
      <c r="B2846" s="1">
        <v>67</v>
      </c>
      <c r="C2846" s="1">
        <v>604.02</v>
      </c>
      <c r="D2846" s="1">
        <v>955.23</v>
      </c>
      <c r="E2846" s="1">
        <v>1559.25</v>
      </c>
    </row>
    <row r="2847" spans="1:5" hidden="1">
      <c r="A2847" s="1">
        <v>1946</v>
      </c>
      <c r="B2847" s="1">
        <v>68</v>
      </c>
      <c r="C2847" s="1">
        <v>707.02</v>
      </c>
      <c r="D2847" s="1">
        <v>989.24</v>
      </c>
      <c r="E2847" s="1">
        <v>1696.26</v>
      </c>
    </row>
    <row r="2848" spans="1:5" hidden="1">
      <c r="A2848" s="1">
        <v>1946</v>
      </c>
      <c r="B2848" s="1">
        <v>69</v>
      </c>
      <c r="C2848" s="1">
        <v>692.02</v>
      </c>
      <c r="D2848" s="1">
        <v>941.23</v>
      </c>
      <c r="E2848" s="1">
        <v>1633.25</v>
      </c>
    </row>
    <row r="2849" spans="1:5" hidden="1">
      <c r="A2849" s="1">
        <v>1946</v>
      </c>
      <c r="B2849" s="1">
        <v>70</v>
      </c>
      <c r="C2849" s="1">
        <v>792.02</v>
      </c>
      <c r="D2849" s="1">
        <v>1021.25</v>
      </c>
      <c r="E2849" s="1">
        <v>1813.27</v>
      </c>
    </row>
    <row r="2850" spans="1:5" hidden="1">
      <c r="A2850" s="1">
        <v>1946</v>
      </c>
      <c r="B2850" s="1">
        <v>71</v>
      </c>
      <c r="C2850" s="1">
        <v>704.02</v>
      </c>
      <c r="D2850" s="1">
        <v>866.21</v>
      </c>
      <c r="E2850" s="1">
        <v>1570.23</v>
      </c>
    </row>
    <row r="2851" spans="1:5" hidden="1">
      <c r="A2851" s="1">
        <v>1946</v>
      </c>
      <c r="B2851" s="1">
        <v>72</v>
      </c>
      <c r="C2851" s="1">
        <v>774.02</v>
      </c>
      <c r="D2851" s="1">
        <v>992.24</v>
      </c>
      <c r="E2851" s="1">
        <v>1766.26</v>
      </c>
    </row>
    <row r="2852" spans="1:5" hidden="1">
      <c r="A2852" s="1">
        <v>1946</v>
      </c>
      <c r="B2852" s="1">
        <v>73</v>
      </c>
      <c r="C2852" s="1">
        <v>898.02</v>
      </c>
      <c r="D2852" s="1">
        <v>988.24</v>
      </c>
      <c r="E2852" s="1">
        <v>1886.26</v>
      </c>
    </row>
    <row r="2853" spans="1:5" hidden="1">
      <c r="A2853" s="1">
        <v>1946</v>
      </c>
      <c r="B2853" s="1">
        <v>74</v>
      </c>
      <c r="C2853" s="1">
        <v>890.02</v>
      </c>
      <c r="D2853" s="1">
        <v>1040.25</v>
      </c>
      <c r="E2853" s="1">
        <v>1930.27</v>
      </c>
    </row>
    <row r="2854" spans="1:5" hidden="1">
      <c r="A2854" s="1">
        <v>1946</v>
      </c>
      <c r="B2854" s="1">
        <v>75</v>
      </c>
      <c r="C2854" s="1">
        <v>943.03</v>
      </c>
      <c r="D2854" s="1">
        <v>1068.25</v>
      </c>
      <c r="E2854" s="1">
        <v>2011.28</v>
      </c>
    </row>
    <row r="2855" spans="1:5" hidden="1">
      <c r="A2855" s="1">
        <v>1946</v>
      </c>
      <c r="B2855" s="1">
        <v>76</v>
      </c>
      <c r="C2855" s="1">
        <v>948.03</v>
      </c>
      <c r="D2855" s="1">
        <v>1066.26</v>
      </c>
      <c r="E2855" s="1">
        <v>2014.29</v>
      </c>
    </row>
    <row r="2856" spans="1:5" hidden="1">
      <c r="A2856" s="1">
        <v>1946</v>
      </c>
      <c r="B2856" s="1">
        <v>77</v>
      </c>
      <c r="C2856" s="1">
        <v>845.03</v>
      </c>
      <c r="D2856" s="1">
        <v>977.23</v>
      </c>
      <c r="E2856" s="1">
        <v>1822.26</v>
      </c>
    </row>
    <row r="2857" spans="1:5" hidden="1">
      <c r="A2857" s="1">
        <v>1946</v>
      </c>
      <c r="B2857" s="1">
        <v>78</v>
      </c>
      <c r="C2857" s="1">
        <v>938.03</v>
      </c>
      <c r="D2857" s="1">
        <v>1039.25</v>
      </c>
      <c r="E2857" s="1">
        <v>1977.28</v>
      </c>
    </row>
    <row r="2858" spans="1:5" hidden="1">
      <c r="A2858" s="1">
        <v>1946</v>
      </c>
      <c r="B2858" s="1">
        <v>79</v>
      </c>
      <c r="C2858" s="1">
        <v>916.02</v>
      </c>
      <c r="D2858" s="1">
        <v>988.24</v>
      </c>
      <c r="E2858" s="1">
        <v>1904.26</v>
      </c>
    </row>
    <row r="2859" spans="1:5" hidden="1">
      <c r="A2859" s="1">
        <v>1946</v>
      </c>
      <c r="B2859" s="1">
        <v>80</v>
      </c>
      <c r="C2859" s="1">
        <v>890.03</v>
      </c>
      <c r="D2859" s="1">
        <v>888.21</v>
      </c>
      <c r="E2859" s="1">
        <v>1778.24</v>
      </c>
    </row>
    <row r="2860" spans="1:5" hidden="1">
      <c r="A2860" s="1">
        <v>1946</v>
      </c>
      <c r="B2860" s="1">
        <v>81</v>
      </c>
      <c r="C2860" s="1">
        <v>762.03</v>
      </c>
      <c r="D2860" s="1">
        <v>776.19</v>
      </c>
      <c r="E2860" s="1">
        <v>1538.22</v>
      </c>
    </row>
    <row r="2861" spans="1:5" hidden="1">
      <c r="A2861" s="1">
        <v>1946</v>
      </c>
      <c r="B2861" s="1">
        <v>82</v>
      </c>
      <c r="C2861" s="1">
        <v>882.03</v>
      </c>
      <c r="D2861" s="1">
        <v>855.21</v>
      </c>
      <c r="E2861" s="1">
        <v>1737.24</v>
      </c>
    </row>
    <row r="2862" spans="1:5" hidden="1">
      <c r="A2862" s="1">
        <v>1946</v>
      </c>
      <c r="B2862" s="1">
        <v>83</v>
      </c>
      <c r="C2862" s="1">
        <v>793.02</v>
      </c>
      <c r="D2862" s="1">
        <v>755.18</v>
      </c>
      <c r="E2862" s="1">
        <v>1548.2</v>
      </c>
    </row>
    <row r="2863" spans="1:5" hidden="1">
      <c r="A2863" s="1">
        <v>1946</v>
      </c>
      <c r="B2863" s="1">
        <v>84</v>
      </c>
      <c r="C2863" s="1">
        <v>734.02</v>
      </c>
      <c r="D2863" s="1">
        <v>710.17</v>
      </c>
      <c r="E2863" s="1">
        <v>1444.19</v>
      </c>
    </row>
    <row r="2864" spans="1:5" hidden="1">
      <c r="A2864" s="1">
        <v>1946</v>
      </c>
      <c r="B2864" s="1">
        <v>85</v>
      </c>
      <c r="C2864" s="1">
        <v>705.02</v>
      </c>
      <c r="D2864" s="1">
        <v>627.15</v>
      </c>
      <c r="E2864" s="1">
        <v>1332.17</v>
      </c>
    </row>
    <row r="2865" spans="1:5" hidden="1">
      <c r="A2865" s="1">
        <v>1946</v>
      </c>
      <c r="B2865" s="1">
        <v>86</v>
      </c>
      <c r="C2865" s="1">
        <v>669.02</v>
      </c>
      <c r="D2865" s="1">
        <v>542.13</v>
      </c>
      <c r="E2865" s="1">
        <v>1211.1500000000001</v>
      </c>
    </row>
    <row r="2866" spans="1:5" hidden="1">
      <c r="A2866" s="1">
        <v>1946</v>
      </c>
      <c r="B2866" s="1">
        <v>87</v>
      </c>
      <c r="C2866" s="1">
        <v>440.01</v>
      </c>
      <c r="D2866" s="1">
        <v>393.09</v>
      </c>
      <c r="E2866" s="1">
        <v>833.1</v>
      </c>
    </row>
    <row r="2867" spans="1:5" hidden="1">
      <c r="A2867" s="1">
        <v>1946</v>
      </c>
      <c r="B2867" s="1">
        <v>88</v>
      </c>
      <c r="C2867" s="1">
        <v>395.02</v>
      </c>
      <c r="D2867" s="1">
        <v>301.08</v>
      </c>
      <c r="E2867" s="1">
        <v>696.1</v>
      </c>
    </row>
    <row r="2868" spans="1:5" hidden="1">
      <c r="A2868" s="1">
        <v>1946</v>
      </c>
      <c r="B2868" s="1">
        <v>89</v>
      </c>
      <c r="C2868" s="1">
        <v>338.01</v>
      </c>
      <c r="D2868" s="1">
        <v>295.07</v>
      </c>
      <c r="E2868" s="1">
        <v>633.08000000000004</v>
      </c>
    </row>
    <row r="2869" spans="1:5" hidden="1">
      <c r="A2869" s="1">
        <v>1946</v>
      </c>
      <c r="B2869" s="1">
        <v>90</v>
      </c>
      <c r="C2869" s="1">
        <v>283.01</v>
      </c>
      <c r="D2869" s="1">
        <v>206.05</v>
      </c>
      <c r="E2869" s="1">
        <v>489.06</v>
      </c>
    </row>
    <row r="2870" spans="1:5" hidden="1">
      <c r="A2870" s="1">
        <v>1946</v>
      </c>
      <c r="B2870" s="1">
        <v>91</v>
      </c>
      <c r="C2870" s="1">
        <v>196.01</v>
      </c>
      <c r="D2870" s="1">
        <v>139.04</v>
      </c>
      <c r="E2870" s="1">
        <v>335.05</v>
      </c>
    </row>
    <row r="2871" spans="1:5" hidden="1">
      <c r="A2871" s="1">
        <v>1946</v>
      </c>
      <c r="B2871" s="1">
        <v>92</v>
      </c>
      <c r="C2871" s="1">
        <v>140</v>
      </c>
      <c r="D2871" s="1">
        <v>142.04</v>
      </c>
      <c r="E2871" s="1">
        <v>282.04000000000002</v>
      </c>
    </row>
    <row r="2872" spans="1:5" hidden="1">
      <c r="A2872" s="1">
        <v>1946</v>
      </c>
      <c r="B2872" s="1">
        <v>93</v>
      </c>
      <c r="C2872" s="1">
        <v>108</v>
      </c>
      <c r="D2872" s="1">
        <v>88.02</v>
      </c>
      <c r="E2872" s="1">
        <v>196.02</v>
      </c>
    </row>
    <row r="2873" spans="1:5" hidden="1">
      <c r="A2873" s="1">
        <v>1946</v>
      </c>
      <c r="B2873" s="1">
        <v>94</v>
      </c>
      <c r="C2873" s="1">
        <v>76</v>
      </c>
      <c r="D2873" s="1">
        <v>61.01</v>
      </c>
      <c r="E2873" s="1">
        <v>137.01</v>
      </c>
    </row>
    <row r="2874" spans="1:5" hidden="1">
      <c r="A2874" s="1">
        <v>1946</v>
      </c>
      <c r="B2874" s="1">
        <v>95</v>
      </c>
      <c r="C2874" s="1">
        <v>60</v>
      </c>
      <c r="D2874" s="1">
        <v>34.01</v>
      </c>
      <c r="E2874" s="1">
        <v>94.01</v>
      </c>
    </row>
    <row r="2875" spans="1:5" hidden="1">
      <c r="A2875" s="1">
        <v>1946</v>
      </c>
      <c r="B2875" s="1">
        <v>96</v>
      </c>
      <c r="C2875" s="1">
        <v>52.01</v>
      </c>
      <c r="D2875" s="1">
        <v>18</v>
      </c>
      <c r="E2875" s="1">
        <v>70.010000000000005</v>
      </c>
    </row>
    <row r="2876" spans="1:5" hidden="1">
      <c r="A2876" s="1">
        <v>1946</v>
      </c>
      <c r="B2876" s="1">
        <v>97</v>
      </c>
      <c r="C2876" s="1">
        <v>26</v>
      </c>
      <c r="D2876" s="1">
        <v>15.01</v>
      </c>
      <c r="E2876" s="1">
        <v>41.01</v>
      </c>
    </row>
    <row r="2877" spans="1:5" hidden="1">
      <c r="A2877" s="1">
        <v>1946</v>
      </c>
      <c r="B2877" s="1">
        <v>98</v>
      </c>
      <c r="C2877" s="1">
        <v>12</v>
      </c>
      <c r="D2877" s="1">
        <v>14</v>
      </c>
      <c r="E2877" s="1">
        <v>26</v>
      </c>
    </row>
    <row r="2878" spans="1:5" hidden="1">
      <c r="A2878" s="1">
        <v>1946</v>
      </c>
      <c r="B2878" s="1">
        <v>99</v>
      </c>
      <c r="C2878" s="1">
        <v>10</v>
      </c>
      <c r="D2878" s="1">
        <v>8</v>
      </c>
      <c r="E2878" s="1">
        <v>18</v>
      </c>
    </row>
    <row r="2879" spans="1:5" hidden="1">
      <c r="A2879" s="1">
        <v>1946</v>
      </c>
      <c r="B2879" s="1">
        <v>100</v>
      </c>
      <c r="C2879" s="1">
        <v>6.82</v>
      </c>
      <c r="D2879" s="1">
        <v>4.3</v>
      </c>
      <c r="E2879" s="1">
        <v>11.12</v>
      </c>
    </row>
    <row r="2880" spans="1:5" hidden="1">
      <c r="A2880" s="1">
        <v>1946</v>
      </c>
      <c r="B2880" s="1">
        <v>101</v>
      </c>
      <c r="C2880" s="1">
        <v>3.99</v>
      </c>
      <c r="D2880" s="1">
        <v>2.5</v>
      </c>
      <c r="E2880" s="1">
        <v>6.49</v>
      </c>
    </row>
    <row r="2881" spans="1:5" hidden="1">
      <c r="A2881" s="1">
        <v>1946</v>
      </c>
      <c r="B2881" s="1">
        <v>102</v>
      </c>
      <c r="C2881" s="1">
        <v>2.27</v>
      </c>
      <c r="D2881" s="1">
        <v>1.42</v>
      </c>
      <c r="E2881" s="1">
        <v>3.69</v>
      </c>
    </row>
    <row r="2882" spans="1:5" hidden="1">
      <c r="A2882" s="1">
        <v>1946</v>
      </c>
      <c r="B2882" s="1">
        <v>103</v>
      </c>
      <c r="C2882" s="1">
        <v>1.25</v>
      </c>
      <c r="D2882" s="1">
        <v>0.78</v>
      </c>
      <c r="E2882" s="1">
        <v>2.0299999999999998</v>
      </c>
    </row>
    <row r="2883" spans="1:5" hidden="1">
      <c r="A2883" s="1">
        <v>1946</v>
      </c>
      <c r="B2883" s="1">
        <v>104</v>
      </c>
      <c r="C2883" s="1">
        <v>0.67</v>
      </c>
      <c r="D2883" s="1">
        <v>0</v>
      </c>
      <c r="E2883" s="1">
        <v>0.67</v>
      </c>
    </row>
    <row r="2884" spans="1:5" hidden="1">
      <c r="A2884" s="1">
        <v>1946</v>
      </c>
      <c r="B2884" s="1">
        <v>105</v>
      </c>
      <c r="C2884" s="1">
        <v>0</v>
      </c>
      <c r="D2884" s="1">
        <v>0</v>
      </c>
      <c r="E2884" s="1">
        <v>0</v>
      </c>
    </row>
    <row r="2885" spans="1:5" hidden="1">
      <c r="A2885" s="1">
        <v>1946</v>
      </c>
      <c r="B2885" s="1">
        <v>106</v>
      </c>
      <c r="C2885" s="1">
        <v>0</v>
      </c>
      <c r="D2885" s="1">
        <v>0</v>
      </c>
      <c r="E2885" s="1">
        <v>0</v>
      </c>
    </row>
    <row r="2886" spans="1:5" hidden="1">
      <c r="A2886" s="1">
        <v>1946</v>
      </c>
      <c r="B2886" s="1">
        <v>107</v>
      </c>
      <c r="C2886" s="1">
        <v>0</v>
      </c>
      <c r="D2886" s="1">
        <v>0</v>
      </c>
      <c r="E2886" s="1">
        <v>0</v>
      </c>
    </row>
    <row r="2887" spans="1:5" hidden="1">
      <c r="A2887" s="1">
        <v>1946</v>
      </c>
      <c r="B2887" s="1">
        <v>108</v>
      </c>
      <c r="C2887" s="1">
        <v>0</v>
      </c>
      <c r="D2887" s="1">
        <v>0</v>
      </c>
      <c r="E2887" s="1">
        <v>0</v>
      </c>
    </row>
    <row r="2888" spans="1:5" hidden="1">
      <c r="A2888" s="1">
        <v>1946</v>
      </c>
      <c r="B2888" s="1">
        <v>109</v>
      </c>
      <c r="C2888" s="1">
        <v>0</v>
      </c>
      <c r="D2888" s="1">
        <v>0</v>
      </c>
      <c r="E2888" s="1">
        <v>0</v>
      </c>
    </row>
    <row r="2889" spans="1:5" hidden="1">
      <c r="A2889" s="1">
        <v>1946</v>
      </c>
      <c r="B2889" s="1" t="s">
        <v>121</v>
      </c>
      <c r="C2889" s="1">
        <v>0</v>
      </c>
      <c r="D2889" s="1">
        <v>0</v>
      </c>
      <c r="E2889" s="1">
        <v>0</v>
      </c>
    </row>
    <row r="2890" spans="1:5" hidden="1">
      <c r="A2890" s="1">
        <v>1947</v>
      </c>
      <c r="B2890" s="1">
        <v>0</v>
      </c>
      <c r="C2890" s="1">
        <v>2225.21</v>
      </c>
      <c r="D2890" s="1">
        <v>2977.95</v>
      </c>
      <c r="E2890" s="1">
        <v>5203.16</v>
      </c>
    </row>
    <row r="2891" spans="1:5" hidden="1">
      <c r="A2891" s="1">
        <v>1947</v>
      </c>
      <c r="B2891" s="1">
        <v>1</v>
      </c>
      <c r="C2891" s="1">
        <v>226.02</v>
      </c>
      <c r="D2891" s="1">
        <v>263.08999999999997</v>
      </c>
      <c r="E2891" s="1">
        <v>489.11</v>
      </c>
    </row>
    <row r="2892" spans="1:5" hidden="1">
      <c r="A2892" s="1">
        <v>1947</v>
      </c>
      <c r="B2892" s="1">
        <v>2</v>
      </c>
      <c r="C2892" s="1">
        <v>103.01</v>
      </c>
      <c r="D2892" s="1">
        <v>143.05000000000001</v>
      </c>
      <c r="E2892" s="1">
        <v>246.06</v>
      </c>
    </row>
    <row r="2893" spans="1:5" hidden="1">
      <c r="A2893" s="1">
        <v>1947</v>
      </c>
      <c r="B2893" s="1">
        <v>3</v>
      </c>
      <c r="C2893" s="1">
        <v>75</v>
      </c>
      <c r="D2893" s="1">
        <v>105.03</v>
      </c>
      <c r="E2893" s="1">
        <v>180.03</v>
      </c>
    </row>
    <row r="2894" spans="1:5" hidden="1">
      <c r="A2894" s="1">
        <v>1947</v>
      </c>
      <c r="B2894" s="1">
        <v>4</v>
      </c>
      <c r="C2894" s="1">
        <v>60.01</v>
      </c>
      <c r="D2894" s="1">
        <v>90.03</v>
      </c>
      <c r="E2894" s="1">
        <v>150.04</v>
      </c>
    </row>
    <row r="2895" spans="1:5" hidden="1">
      <c r="A2895" s="1">
        <v>1947</v>
      </c>
      <c r="B2895" s="1">
        <v>5</v>
      </c>
      <c r="C2895" s="1">
        <v>48</v>
      </c>
      <c r="D2895" s="1">
        <v>77.02</v>
      </c>
      <c r="E2895" s="1">
        <v>125.02</v>
      </c>
    </row>
    <row r="2896" spans="1:5" hidden="1">
      <c r="A2896" s="1">
        <v>1947</v>
      </c>
      <c r="B2896" s="1">
        <v>6</v>
      </c>
      <c r="C2896" s="1">
        <v>35.01</v>
      </c>
      <c r="D2896" s="1">
        <v>77.03</v>
      </c>
      <c r="E2896" s="1">
        <v>112.04</v>
      </c>
    </row>
    <row r="2897" spans="1:5" hidden="1">
      <c r="A2897" s="1">
        <v>1947</v>
      </c>
      <c r="B2897" s="1">
        <v>7</v>
      </c>
      <c r="C2897" s="1">
        <v>39</v>
      </c>
      <c r="D2897" s="1">
        <v>63.02</v>
      </c>
      <c r="E2897" s="1">
        <v>102.02</v>
      </c>
    </row>
    <row r="2898" spans="1:5" hidden="1">
      <c r="A2898" s="1">
        <v>1947</v>
      </c>
      <c r="B2898" s="1">
        <v>8</v>
      </c>
      <c r="C2898" s="1">
        <v>21</v>
      </c>
      <c r="D2898" s="1">
        <v>48.02</v>
      </c>
      <c r="E2898" s="1">
        <v>69.02</v>
      </c>
    </row>
    <row r="2899" spans="1:5" hidden="1">
      <c r="A2899" s="1">
        <v>1947</v>
      </c>
      <c r="B2899" s="1">
        <v>9</v>
      </c>
      <c r="C2899" s="1">
        <v>27</v>
      </c>
      <c r="D2899" s="1">
        <v>50.02</v>
      </c>
      <c r="E2899" s="1">
        <v>77.02</v>
      </c>
    </row>
    <row r="2900" spans="1:5" hidden="1">
      <c r="A2900" s="1">
        <v>1947</v>
      </c>
      <c r="B2900" s="1">
        <v>10</v>
      </c>
      <c r="C2900" s="1">
        <v>29</v>
      </c>
      <c r="D2900" s="1">
        <v>34.01</v>
      </c>
      <c r="E2900" s="1">
        <v>63.01</v>
      </c>
    </row>
    <row r="2901" spans="1:5" hidden="1">
      <c r="A2901" s="1">
        <v>1947</v>
      </c>
      <c r="B2901" s="1">
        <v>11</v>
      </c>
      <c r="C2901" s="1">
        <v>25</v>
      </c>
      <c r="D2901" s="1">
        <v>38.01</v>
      </c>
      <c r="E2901" s="1">
        <v>63.01</v>
      </c>
    </row>
    <row r="2902" spans="1:5" hidden="1">
      <c r="A2902" s="1">
        <v>1947</v>
      </c>
      <c r="B2902" s="1">
        <v>12</v>
      </c>
      <c r="C2902" s="1">
        <v>23</v>
      </c>
      <c r="D2902" s="1">
        <v>48.02</v>
      </c>
      <c r="E2902" s="1">
        <v>71.02</v>
      </c>
    </row>
    <row r="2903" spans="1:5" hidden="1">
      <c r="A2903" s="1">
        <v>1947</v>
      </c>
      <c r="B2903" s="1">
        <v>13</v>
      </c>
      <c r="C2903" s="1">
        <v>24.01</v>
      </c>
      <c r="D2903" s="1">
        <v>27.01</v>
      </c>
      <c r="E2903" s="1">
        <v>51.02</v>
      </c>
    </row>
    <row r="2904" spans="1:5" hidden="1">
      <c r="A2904" s="1">
        <v>1947</v>
      </c>
      <c r="B2904" s="1">
        <v>14</v>
      </c>
      <c r="C2904" s="1">
        <v>31</v>
      </c>
      <c r="D2904" s="1">
        <v>50.02</v>
      </c>
      <c r="E2904" s="1">
        <v>81.02</v>
      </c>
    </row>
    <row r="2905" spans="1:5" hidden="1">
      <c r="A2905" s="1">
        <v>1947</v>
      </c>
      <c r="B2905" s="1">
        <v>15</v>
      </c>
      <c r="C2905" s="1">
        <v>27</v>
      </c>
      <c r="D2905" s="1">
        <v>52.02</v>
      </c>
      <c r="E2905" s="1">
        <v>79.02</v>
      </c>
    </row>
    <row r="2906" spans="1:5" hidden="1">
      <c r="A2906" s="1">
        <v>1947</v>
      </c>
      <c r="B2906" s="1">
        <v>16</v>
      </c>
      <c r="C2906" s="1">
        <v>37</v>
      </c>
      <c r="D2906" s="1">
        <v>94.03</v>
      </c>
      <c r="E2906" s="1">
        <v>131.03</v>
      </c>
    </row>
    <row r="2907" spans="1:5" hidden="1">
      <c r="A2907" s="1">
        <v>1947</v>
      </c>
      <c r="B2907" s="1">
        <v>17</v>
      </c>
      <c r="C2907" s="1">
        <v>41</v>
      </c>
      <c r="D2907" s="1">
        <v>74.02</v>
      </c>
      <c r="E2907" s="1">
        <v>115.02</v>
      </c>
    </row>
    <row r="2908" spans="1:5" hidden="1">
      <c r="A2908" s="1">
        <v>1947</v>
      </c>
      <c r="B2908" s="1">
        <v>18</v>
      </c>
      <c r="C2908" s="1">
        <v>44.01</v>
      </c>
      <c r="D2908" s="1">
        <v>93.03</v>
      </c>
      <c r="E2908" s="1">
        <v>137.04</v>
      </c>
    </row>
    <row r="2909" spans="1:5" hidden="1">
      <c r="A2909" s="1">
        <v>1947</v>
      </c>
      <c r="B2909" s="1">
        <v>19</v>
      </c>
      <c r="C2909" s="1">
        <v>56</v>
      </c>
      <c r="D2909" s="1">
        <v>93.03</v>
      </c>
      <c r="E2909" s="1">
        <v>149.03</v>
      </c>
    </row>
    <row r="2910" spans="1:5" hidden="1">
      <c r="A2910" s="1">
        <v>1947</v>
      </c>
      <c r="B2910" s="1">
        <v>20</v>
      </c>
      <c r="C2910" s="1">
        <v>52.01</v>
      </c>
      <c r="D2910" s="1">
        <v>117.04</v>
      </c>
      <c r="E2910" s="1">
        <v>169.05</v>
      </c>
    </row>
    <row r="2911" spans="1:5" hidden="1">
      <c r="A2911" s="1">
        <v>1947</v>
      </c>
      <c r="B2911" s="1">
        <v>21</v>
      </c>
      <c r="C2911" s="1">
        <v>66.010000000000005</v>
      </c>
      <c r="D2911" s="1">
        <v>111.03</v>
      </c>
      <c r="E2911" s="1">
        <v>177.04</v>
      </c>
    </row>
    <row r="2912" spans="1:5" hidden="1">
      <c r="A2912" s="1">
        <v>1947</v>
      </c>
      <c r="B2912" s="1">
        <v>22</v>
      </c>
      <c r="C2912" s="1">
        <v>62.01</v>
      </c>
      <c r="D2912" s="1">
        <v>99.03</v>
      </c>
      <c r="E2912" s="1">
        <v>161.04</v>
      </c>
    </row>
    <row r="2913" spans="1:5" hidden="1">
      <c r="A2913" s="1">
        <v>1947</v>
      </c>
      <c r="B2913" s="1">
        <v>23</v>
      </c>
      <c r="C2913" s="1">
        <v>85.01</v>
      </c>
      <c r="D2913" s="1">
        <v>106.04</v>
      </c>
      <c r="E2913" s="1">
        <v>191.05</v>
      </c>
    </row>
    <row r="2914" spans="1:5" hidden="1">
      <c r="A2914" s="1">
        <v>1947</v>
      </c>
      <c r="B2914" s="1">
        <v>24</v>
      </c>
      <c r="C2914" s="1">
        <v>74</v>
      </c>
      <c r="D2914" s="1">
        <v>94.03</v>
      </c>
      <c r="E2914" s="1">
        <v>168.03</v>
      </c>
    </row>
    <row r="2915" spans="1:5" hidden="1">
      <c r="A2915" s="1">
        <v>1947</v>
      </c>
      <c r="B2915" s="1">
        <v>25</v>
      </c>
      <c r="C2915" s="1">
        <v>95.01</v>
      </c>
      <c r="D2915" s="1">
        <v>102.04</v>
      </c>
      <c r="E2915" s="1">
        <v>197.05</v>
      </c>
    </row>
    <row r="2916" spans="1:5" hidden="1">
      <c r="A2916" s="1">
        <v>1947</v>
      </c>
      <c r="B2916" s="1">
        <v>26</v>
      </c>
      <c r="C2916" s="1">
        <v>99.01</v>
      </c>
      <c r="D2916" s="1">
        <v>109.04</v>
      </c>
      <c r="E2916" s="1">
        <v>208.05</v>
      </c>
    </row>
    <row r="2917" spans="1:5" hidden="1">
      <c r="A2917" s="1">
        <v>1947</v>
      </c>
      <c r="B2917" s="1">
        <v>27</v>
      </c>
      <c r="C2917" s="1">
        <v>77.010000000000005</v>
      </c>
      <c r="D2917" s="1">
        <v>94.03</v>
      </c>
      <c r="E2917" s="1">
        <v>171.04</v>
      </c>
    </row>
    <row r="2918" spans="1:5" hidden="1">
      <c r="A2918" s="1">
        <v>1947</v>
      </c>
      <c r="B2918" s="1">
        <v>28</v>
      </c>
      <c r="C2918" s="1">
        <v>92.01</v>
      </c>
      <c r="D2918" s="1">
        <v>96.03</v>
      </c>
      <c r="E2918" s="1">
        <v>188.04</v>
      </c>
    </row>
    <row r="2919" spans="1:5" hidden="1">
      <c r="A2919" s="1">
        <v>1947</v>
      </c>
      <c r="B2919" s="1">
        <v>29</v>
      </c>
      <c r="C2919" s="1">
        <v>96</v>
      </c>
      <c r="D2919" s="1">
        <v>101.03</v>
      </c>
      <c r="E2919" s="1">
        <v>197.03</v>
      </c>
    </row>
    <row r="2920" spans="1:5" hidden="1">
      <c r="A2920" s="1">
        <v>1947</v>
      </c>
      <c r="B2920" s="1">
        <v>30</v>
      </c>
      <c r="C2920" s="1">
        <v>94.01</v>
      </c>
      <c r="D2920" s="1">
        <v>104.03</v>
      </c>
      <c r="E2920" s="1">
        <v>198.04</v>
      </c>
    </row>
    <row r="2921" spans="1:5" hidden="1">
      <c r="A2921" s="1">
        <v>1947</v>
      </c>
      <c r="B2921" s="1">
        <v>31</v>
      </c>
      <c r="C2921" s="1">
        <v>72</v>
      </c>
      <c r="D2921" s="1">
        <v>111.04</v>
      </c>
      <c r="E2921" s="1">
        <v>183.04</v>
      </c>
    </row>
    <row r="2922" spans="1:5" hidden="1">
      <c r="A2922" s="1">
        <v>1947</v>
      </c>
      <c r="B2922" s="1">
        <v>32</v>
      </c>
      <c r="C2922" s="1">
        <v>120.01</v>
      </c>
      <c r="D2922" s="1">
        <v>118.04</v>
      </c>
      <c r="E2922" s="1">
        <v>238.05</v>
      </c>
    </row>
    <row r="2923" spans="1:5" hidden="1">
      <c r="A2923" s="1">
        <v>1947</v>
      </c>
      <c r="B2923" s="1">
        <v>33</v>
      </c>
      <c r="C2923" s="1">
        <v>134.01</v>
      </c>
      <c r="D2923" s="1">
        <v>128.04</v>
      </c>
      <c r="E2923" s="1">
        <v>262.05</v>
      </c>
    </row>
    <row r="2924" spans="1:5" hidden="1">
      <c r="A2924" s="1">
        <v>1947</v>
      </c>
      <c r="B2924" s="1">
        <v>34</v>
      </c>
      <c r="C2924" s="1">
        <v>120.01</v>
      </c>
      <c r="D2924" s="1">
        <v>130.04</v>
      </c>
      <c r="E2924" s="1">
        <v>250.05</v>
      </c>
    </row>
    <row r="2925" spans="1:5" hidden="1">
      <c r="A2925" s="1">
        <v>1947</v>
      </c>
      <c r="B2925" s="1">
        <v>35</v>
      </c>
      <c r="C2925" s="1">
        <v>129.01</v>
      </c>
      <c r="D2925" s="1">
        <v>119.04</v>
      </c>
      <c r="E2925" s="1">
        <v>248.05</v>
      </c>
    </row>
    <row r="2926" spans="1:5" hidden="1">
      <c r="A2926" s="1">
        <v>1947</v>
      </c>
      <c r="B2926" s="1">
        <v>36</v>
      </c>
      <c r="C2926" s="1">
        <v>122.01</v>
      </c>
      <c r="D2926" s="1">
        <v>136.04</v>
      </c>
      <c r="E2926" s="1">
        <v>258.05</v>
      </c>
    </row>
    <row r="2927" spans="1:5" hidden="1">
      <c r="A2927" s="1">
        <v>1947</v>
      </c>
      <c r="B2927" s="1">
        <v>37</v>
      </c>
      <c r="C2927" s="1">
        <v>140.01</v>
      </c>
      <c r="D2927" s="1">
        <v>146.05000000000001</v>
      </c>
      <c r="E2927" s="1">
        <v>286.06</v>
      </c>
    </row>
    <row r="2928" spans="1:5" hidden="1">
      <c r="A2928" s="1">
        <v>1947</v>
      </c>
      <c r="B2928" s="1">
        <v>38</v>
      </c>
      <c r="C2928" s="1">
        <v>136.01</v>
      </c>
      <c r="D2928" s="1">
        <v>159.05000000000001</v>
      </c>
      <c r="E2928" s="1">
        <v>295.06</v>
      </c>
    </row>
    <row r="2929" spans="1:5" hidden="1">
      <c r="A2929" s="1">
        <v>1947</v>
      </c>
      <c r="B2929" s="1">
        <v>39</v>
      </c>
      <c r="C2929" s="1">
        <v>147.02000000000001</v>
      </c>
      <c r="D2929" s="1">
        <v>188.06</v>
      </c>
      <c r="E2929" s="1">
        <v>335.08</v>
      </c>
    </row>
    <row r="2930" spans="1:5" hidden="1">
      <c r="A2930" s="1">
        <v>1947</v>
      </c>
      <c r="B2930" s="1">
        <v>40</v>
      </c>
      <c r="C2930" s="1">
        <v>140.01</v>
      </c>
      <c r="D2930" s="1">
        <v>186.06</v>
      </c>
      <c r="E2930" s="1">
        <v>326.07</v>
      </c>
    </row>
    <row r="2931" spans="1:5" hidden="1">
      <c r="A2931" s="1">
        <v>1947</v>
      </c>
      <c r="B2931" s="1">
        <v>41</v>
      </c>
      <c r="C2931" s="1">
        <v>124.01</v>
      </c>
      <c r="D2931" s="1">
        <v>191.06</v>
      </c>
      <c r="E2931" s="1">
        <v>315.07</v>
      </c>
    </row>
    <row r="2932" spans="1:5" hidden="1">
      <c r="A2932" s="1">
        <v>1947</v>
      </c>
      <c r="B2932" s="1">
        <v>42</v>
      </c>
      <c r="C2932" s="1">
        <v>169.01</v>
      </c>
      <c r="D2932" s="1">
        <v>244.08</v>
      </c>
      <c r="E2932" s="1">
        <v>413.09</v>
      </c>
    </row>
    <row r="2933" spans="1:5" hidden="1">
      <c r="A2933" s="1">
        <v>1947</v>
      </c>
      <c r="B2933" s="1">
        <v>43</v>
      </c>
      <c r="C2933" s="1">
        <v>192.02</v>
      </c>
      <c r="D2933" s="1">
        <v>219.07</v>
      </c>
      <c r="E2933" s="1">
        <v>411.09</v>
      </c>
    </row>
    <row r="2934" spans="1:5" hidden="1">
      <c r="A2934" s="1">
        <v>1947</v>
      </c>
      <c r="B2934" s="1">
        <v>44</v>
      </c>
      <c r="C2934" s="1">
        <v>152.01</v>
      </c>
      <c r="D2934" s="1">
        <v>234.08</v>
      </c>
      <c r="E2934" s="1">
        <v>386.09</v>
      </c>
    </row>
    <row r="2935" spans="1:5" hidden="1">
      <c r="A2935" s="1">
        <v>1947</v>
      </c>
      <c r="B2935" s="1">
        <v>45</v>
      </c>
      <c r="C2935" s="1">
        <v>155.01</v>
      </c>
      <c r="D2935" s="1">
        <v>268.08</v>
      </c>
      <c r="E2935" s="1">
        <v>423.09</v>
      </c>
    </row>
    <row r="2936" spans="1:5" hidden="1">
      <c r="A2936" s="1">
        <v>1947</v>
      </c>
      <c r="B2936" s="1">
        <v>46</v>
      </c>
      <c r="C2936" s="1">
        <v>215.02</v>
      </c>
      <c r="D2936" s="1">
        <v>293.08999999999997</v>
      </c>
      <c r="E2936" s="1">
        <v>508.11</v>
      </c>
    </row>
    <row r="2937" spans="1:5" hidden="1">
      <c r="A2937" s="1">
        <v>1947</v>
      </c>
      <c r="B2937" s="1">
        <v>47</v>
      </c>
      <c r="C2937" s="1">
        <v>254.02</v>
      </c>
      <c r="D2937" s="1">
        <v>353.11</v>
      </c>
      <c r="E2937" s="1">
        <v>607.13</v>
      </c>
    </row>
    <row r="2938" spans="1:5" hidden="1">
      <c r="A2938" s="1">
        <v>1947</v>
      </c>
      <c r="B2938" s="1">
        <v>48</v>
      </c>
      <c r="C2938" s="1">
        <v>209.02</v>
      </c>
      <c r="D2938" s="1">
        <v>318.10000000000002</v>
      </c>
      <c r="E2938" s="1">
        <v>527.12</v>
      </c>
    </row>
    <row r="2939" spans="1:5" hidden="1">
      <c r="A2939" s="1">
        <v>1947</v>
      </c>
      <c r="B2939" s="1">
        <v>49</v>
      </c>
      <c r="C2939" s="1">
        <v>232.02</v>
      </c>
      <c r="D2939" s="1">
        <v>334.1</v>
      </c>
      <c r="E2939" s="1">
        <v>566.12</v>
      </c>
    </row>
    <row r="2940" spans="1:5" hidden="1">
      <c r="A2940" s="1">
        <v>1947</v>
      </c>
      <c r="B2940" s="1">
        <v>50</v>
      </c>
      <c r="C2940" s="1">
        <v>281.02999999999997</v>
      </c>
      <c r="D2940" s="1">
        <v>408.13</v>
      </c>
      <c r="E2940" s="1">
        <v>689.16</v>
      </c>
    </row>
    <row r="2941" spans="1:5" hidden="1">
      <c r="A2941" s="1">
        <v>1947</v>
      </c>
      <c r="B2941" s="1">
        <v>51</v>
      </c>
      <c r="C2941" s="1">
        <v>308.02999999999997</v>
      </c>
      <c r="D2941" s="1">
        <v>408.13</v>
      </c>
      <c r="E2941" s="1">
        <v>716.16</v>
      </c>
    </row>
    <row r="2942" spans="1:5" hidden="1">
      <c r="A2942" s="1">
        <v>1947</v>
      </c>
      <c r="B2942" s="1">
        <v>52</v>
      </c>
      <c r="C2942" s="1">
        <v>325.02999999999997</v>
      </c>
      <c r="D2942" s="1">
        <v>522.16999999999996</v>
      </c>
      <c r="E2942" s="1">
        <v>847.2</v>
      </c>
    </row>
    <row r="2943" spans="1:5" hidden="1">
      <c r="A2943" s="1">
        <v>1947</v>
      </c>
      <c r="B2943" s="1">
        <v>53</v>
      </c>
      <c r="C2943" s="1">
        <v>366.03</v>
      </c>
      <c r="D2943" s="1">
        <v>520.16</v>
      </c>
      <c r="E2943" s="1">
        <v>886.19</v>
      </c>
    </row>
    <row r="2944" spans="1:5" hidden="1">
      <c r="A2944" s="1">
        <v>1947</v>
      </c>
      <c r="B2944" s="1">
        <v>54</v>
      </c>
      <c r="C2944" s="1">
        <v>350.03</v>
      </c>
      <c r="D2944" s="1">
        <v>593.19000000000005</v>
      </c>
      <c r="E2944" s="1">
        <v>943.22</v>
      </c>
    </row>
    <row r="2945" spans="1:5" hidden="1">
      <c r="A2945" s="1">
        <v>1947</v>
      </c>
      <c r="B2945" s="1">
        <v>55</v>
      </c>
      <c r="C2945" s="1">
        <v>328.03</v>
      </c>
      <c r="D2945" s="1">
        <v>507.16</v>
      </c>
      <c r="E2945" s="1">
        <v>835.19</v>
      </c>
    </row>
    <row r="2946" spans="1:5" hidden="1">
      <c r="A2946" s="1">
        <v>1947</v>
      </c>
      <c r="B2946" s="1">
        <v>56</v>
      </c>
      <c r="C2946" s="1">
        <v>391.03</v>
      </c>
      <c r="D2946" s="1">
        <v>641.21</v>
      </c>
      <c r="E2946" s="1">
        <v>1032.24</v>
      </c>
    </row>
    <row r="2947" spans="1:5" hidden="1">
      <c r="A2947" s="1">
        <v>1947</v>
      </c>
      <c r="B2947" s="1">
        <v>57</v>
      </c>
      <c r="C2947" s="1">
        <v>406.04</v>
      </c>
      <c r="D2947" s="1">
        <v>694.22</v>
      </c>
      <c r="E2947" s="1">
        <v>1100.26</v>
      </c>
    </row>
    <row r="2948" spans="1:5" hidden="1">
      <c r="A2948" s="1">
        <v>1947</v>
      </c>
      <c r="B2948" s="1">
        <v>58</v>
      </c>
      <c r="C2948" s="1">
        <v>445.04</v>
      </c>
      <c r="D2948" s="1">
        <v>744.24</v>
      </c>
      <c r="E2948" s="1">
        <v>1189.28</v>
      </c>
    </row>
    <row r="2949" spans="1:5" hidden="1">
      <c r="A2949" s="1">
        <v>1947</v>
      </c>
      <c r="B2949" s="1">
        <v>59</v>
      </c>
      <c r="C2949" s="1">
        <v>467.04</v>
      </c>
      <c r="D2949" s="1">
        <v>819.26</v>
      </c>
      <c r="E2949" s="1">
        <v>1286.3</v>
      </c>
    </row>
    <row r="2950" spans="1:5" hidden="1">
      <c r="A2950" s="1">
        <v>1947</v>
      </c>
      <c r="B2950" s="1">
        <v>60</v>
      </c>
      <c r="C2950" s="1">
        <v>502.04</v>
      </c>
      <c r="D2950" s="1">
        <v>812.26</v>
      </c>
      <c r="E2950" s="1">
        <v>1314.3</v>
      </c>
    </row>
    <row r="2951" spans="1:5" hidden="1">
      <c r="A2951" s="1">
        <v>1947</v>
      </c>
      <c r="B2951" s="1">
        <v>61</v>
      </c>
      <c r="C2951" s="1">
        <v>469.05</v>
      </c>
      <c r="D2951" s="1">
        <v>731.24</v>
      </c>
      <c r="E2951" s="1">
        <v>1200.29</v>
      </c>
    </row>
    <row r="2952" spans="1:5" hidden="1">
      <c r="A2952" s="1">
        <v>1947</v>
      </c>
      <c r="B2952" s="1">
        <v>62</v>
      </c>
      <c r="C2952" s="1">
        <v>549.04999999999995</v>
      </c>
      <c r="D2952" s="1">
        <v>973.31</v>
      </c>
      <c r="E2952" s="1">
        <v>1522.36</v>
      </c>
    </row>
    <row r="2953" spans="1:5" hidden="1">
      <c r="A2953" s="1">
        <v>1947</v>
      </c>
      <c r="B2953" s="1">
        <v>63</v>
      </c>
      <c r="C2953" s="1">
        <v>540.04999999999995</v>
      </c>
      <c r="D2953" s="1">
        <v>934.3</v>
      </c>
      <c r="E2953" s="1">
        <v>1474.35</v>
      </c>
    </row>
    <row r="2954" spans="1:5" hidden="1">
      <c r="A2954" s="1">
        <v>1947</v>
      </c>
      <c r="B2954" s="1">
        <v>64</v>
      </c>
      <c r="C2954" s="1">
        <v>614.05999999999995</v>
      </c>
      <c r="D2954" s="1">
        <v>913.29</v>
      </c>
      <c r="E2954" s="1">
        <v>1527.35</v>
      </c>
    </row>
    <row r="2955" spans="1:5" hidden="1">
      <c r="A2955" s="1">
        <v>1947</v>
      </c>
      <c r="B2955" s="1">
        <v>65</v>
      </c>
      <c r="C2955" s="1">
        <v>658.06</v>
      </c>
      <c r="D2955" s="1">
        <v>985.32</v>
      </c>
      <c r="E2955" s="1">
        <v>1643.38</v>
      </c>
    </row>
    <row r="2956" spans="1:5" hidden="1">
      <c r="A2956" s="1">
        <v>1947</v>
      </c>
      <c r="B2956" s="1">
        <v>66</v>
      </c>
      <c r="C2956" s="1">
        <v>612.05999999999995</v>
      </c>
      <c r="D2956" s="1">
        <v>882.28</v>
      </c>
      <c r="E2956" s="1">
        <v>1494.34</v>
      </c>
    </row>
    <row r="2957" spans="1:5" hidden="1">
      <c r="A2957" s="1">
        <v>1947</v>
      </c>
      <c r="B2957" s="1">
        <v>67</v>
      </c>
      <c r="C2957" s="1">
        <v>646.05999999999995</v>
      </c>
      <c r="D2957" s="1">
        <v>1024.33</v>
      </c>
      <c r="E2957" s="1">
        <v>1670.39</v>
      </c>
    </row>
    <row r="2958" spans="1:5" hidden="1">
      <c r="A2958" s="1">
        <v>1947</v>
      </c>
      <c r="B2958" s="1">
        <v>68</v>
      </c>
      <c r="C2958" s="1">
        <v>669.07</v>
      </c>
      <c r="D2958" s="1">
        <v>987.31</v>
      </c>
      <c r="E2958" s="1">
        <v>1656.38</v>
      </c>
    </row>
    <row r="2959" spans="1:5" hidden="1">
      <c r="A2959" s="1">
        <v>1947</v>
      </c>
      <c r="B2959" s="1">
        <v>69</v>
      </c>
      <c r="C2959" s="1">
        <v>738.07</v>
      </c>
      <c r="D2959" s="1">
        <v>966.31</v>
      </c>
      <c r="E2959" s="1">
        <v>1704.38</v>
      </c>
    </row>
    <row r="2960" spans="1:5" hidden="1">
      <c r="A2960" s="1">
        <v>1947</v>
      </c>
      <c r="B2960" s="1">
        <v>70</v>
      </c>
      <c r="C2960" s="1">
        <v>779.07</v>
      </c>
      <c r="D2960" s="1">
        <v>1015.33</v>
      </c>
      <c r="E2960" s="1">
        <v>1794.4</v>
      </c>
    </row>
    <row r="2961" spans="1:5" hidden="1">
      <c r="A2961" s="1">
        <v>1947</v>
      </c>
      <c r="B2961" s="1">
        <v>71</v>
      </c>
      <c r="C2961" s="1">
        <v>654.05999999999995</v>
      </c>
      <c r="D2961" s="1">
        <v>823.26</v>
      </c>
      <c r="E2961" s="1">
        <v>1477.32</v>
      </c>
    </row>
    <row r="2962" spans="1:5" hidden="1">
      <c r="A2962" s="1">
        <v>1947</v>
      </c>
      <c r="B2962" s="1">
        <v>72</v>
      </c>
      <c r="C2962" s="1">
        <v>802.08</v>
      </c>
      <c r="D2962" s="1">
        <v>961.31</v>
      </c>
      <c r="E2962" s="1">
        <v>1763.39</v>
      </c>
    </row>
    <row r="2963" spans="1:5" hidden="1">
      <c r="A2963" s="1">
        <v>1947</v>
      </c>
      <c r="B2963" s="1">
        <v>73</v>
      </c>
      <c r="C2963" s="1">
        <v>811.07</v>
      </c>
      <c r="D2963" s="1">
        <v>940.3</v>
      </c>
      <c r="E2963" s="1">
        <v>1751.37</v>
      </c>
    </row>
    <row r="2964" spans="1:5" hidden="1">
      <c r="A2964" s="1">
        <v>1947</v>
      </c>
      <c r="B2964" s="1">
        <v>74</v>
      </c>
      <c r="C2964" s="1">
        <v>857.08</v>
      </c>
      <c r="D2964" s="1">
        <v>982.32</v>
      </c>
      <c r="E2964" s="1">
        <v>1839.4</v>
      </c>
    </row>
    <row r="2965" spans="1:5" hidden="1">
      <c r="A2965" s="1">
        <v>1947</v>
      </c>
      <c r="B2965" s="1">
        <v>75</v>
      </c>
      <c r="C2965" s="1">
        <v>849.08</v>
      </c>
      <c r="D2965" s="1">
        <v>989.31</v>
      </c>
      <c r="E2965" s="1">
        <v>1838.39</v>
      </c>
    </row>
    <row r="2966" spans="1:5" hidden="1">
      <c r="A2966" s="1">
        <v>1947</v>
      </c>
      <c r="B2966" s="1">
        <v>76</v>
      </c>
      <c r="C2966" s="1">
        <v>891.08</v>
      </c>
      <c r="D2966" s="1">
        <v>1006.32</v>
      </c>
      <c r="E2966" s="1">
        <v>1897.4</v>
      </c>
    </row>
    <row r="2967" spans="1:5" hidden="1">
      <c r="A2967" s="1">
        <v>1947</v>
      </c>
      <c r="B2967" s="1">
        <v>77</v>
      </c>
      <c r="C2967" s="1">
        <v>895.09</v>
      </c>
      <c r="D2967" s="1">
        <v>1066.3399999999999</v>
      </c>
      <c r="E2967" s="1">
        <v>1961.43</v>
      </c>
    </row>
    <row r="2968" spans="1:5" hidden="1">
      <c r="A2968" s="1">
        <v>1947</v>
      </c>
      <c r="B2968" s="1">
        <v>78</v>
      </c>
      <c r="C2968" s="1">
        <v>921.09</v>
      </c>
      <c r="D2968" s="1">
        <v>966.3</v>
      </c>
      <c r="E2968" s="1">
        <v>1887.39</v>
      </c>
    </row>
    <row r="2969" spans="1:5" hidden="1">
      <c r="A2969" s="1">
        <v>1947</v>
      </c>
      <c r="B2969" s="1">
        <v>79</v>
      </c>
      <c r="C2969" s="1">
        <v>901.08</v>
      </c>
      <c r="D2969" s="1">
        <v>920.29</v>
      </c>
      <c r="E2969" s="1">
        <v>1821.37</v>
      </c>
    </row>
    <row r="2970" spans="1:5" hidden="1">
      <c r="A2970" s="1">
        <v>1947</v>
      </c>
      <c r="B2970" s="1">
        <v>80</v>
      </c>
      <c r="C2970" s="1">
        <v>928.09</v>
      </c>
      <c r="D2970" s="1">
        <v>834.26</v>
      </c>
      <c r="E2970" s="1">
        <v>1762.35</v>
      </c>
    </row>
    <row r="2971" spans="1:5" hidden="1">
      <c r="A2971" s="1">
        <v>1947</v>
      </c>
      <c r="B2971" s="1">
        <v>81</v>
      </c>
      <c r="C2971" s="1">
        <v>728.06</v>
      </c>
      <c r="D2971" s="1">
        <v>685.22</v>
      </c>
      <c r="E2971" s="1">
        <v>1413.28</v>
      </c>
    </row>
    <row r="2972" spans="1:5" hidden="1">
      <c r="A2972" s="1">
        <v>1947</v>
      </c>
      <c r="B2972" s="1">
        <v>82</v>
      </c>
      <c r="C2972" s="1">
        <v>802.08</v>
      </c>
      <c r="D2972" s="1">
        <v>725.24</v>
      </c>
      <c r="E2972" s="1">
        <v>1527.32</v>
      </c>
    </row>
    <row r="2973" spans="1:5" hidden="1">
      <c r="A2973" s="1">
        <v>1947</v>
      </c>
      <c r="B2973" s="1">
        <v>83</v>
      </c>
      <c r="C2973" s="1">
        <v>768.07</v>
      </c>
      <c r="D2973" s="1">
        <v>748.24</v>
      </c>
      <c r="E2973" s="1">
        <v>1516.31</v>
      </c>
    </row>
    <row r="2974" spans="1:5" hidden="1">
      <c r="A2974" s="1">
        <v>1947</v>
      </c>
      <c r="B2974" s="1">
        <v>84</v>
      </c>
      <c r="C2974" s="1">
        <v>789.07</v>
      </c>
      <c r="D2974" s="1">
        <v>694.23</v>
      </c>
      <c r="E2974" s="1">
        <v>1483.3</v>
      </c>
    </row>
    <row r="2975" spans="1:5" hidden="1">
      <c r="A2975" s="1">
        <v>1947</v>
      </c>
      <c r="B2975" s="1">
        <v>85</v>
      </c>
      <c r="C2975" s="1">
        <v>659.07</v>
      </c>
      <c r="D2975" s="1">
        <v>578.17999999999995</v>
      </c>
      <c r="E2975" s="1">
        <v>1237.25</v>
      </c>
    </row>
    <row r="2976" spans="1:5" hidden="1">
      <c r="A2976" s="1">
        <v>1947</v>
      </c>
      <c r="B2976" s="1">
        <v>86</v>
      </c>
      <c r="C2976" s="1">
        <v>616.04999999999995</v>
      </c>
      <c r="D2976" s="1">
        <v>556.17999999999995</v>
      </c>
      <c r="E2976" s="1">
        <v>1172.23</v>
      </c>
    </row>
    <row r="2977" spans="1:5" hidden="1">
      <c r="A2977" s="1">
        <v>1947</v>
      </c>
      <c r="B2977" s="1">
        <v>87</v>
      </c>
      <c r="C2977" s="1">
        <v>486.05</v>
      </c>
      <c r="D2977" s="1">
        <v>429.13</v>
      </c>
      <c r="E2977" s="1">
        <v>915.18</v>
      </c>
    </row>
    <row r="2978" spans="1:5" hidden="1">
      <c r="A2978" s="1">
        <v>1947</v>
      </c>
      <c r="B2978" s="1">
        <v>88</v>
      </c>
      <c r="C2978" s="1">
        <v>463.04</v>
      </c>
      <c r="D2978" s="1">
        <v>329.11</v>
      </c>
      <c r="E2978" s="1">
        <v>792.15</v>
      </c>
    </row>
    <row r="2979" spans="1:5" hidden="1">
      <c r="A2979" s="1">
        <v>1947</v>
      </c>
      <c r="B2979" s="1">
        <v>89</v>
      </c>
      <c r="C2979" s="1">
        <v>332.03</v>
      </c>
      <c r="D2979" s="1">
        <v>255.08</v>
      </c>
      <c r="E2979" s="1">
        <v>587.11</v>
      </c>
    </row>
    <row r="2980" spans="1:5" hidden="1">
      <c r="A2980" s="1">
        <v>1947</v>
      </c>
      <c r="B2980" s="1">
        <v>90</v>
      </c>
      <c r="C2980" s="1">
        <v>281.02</v>
      </c>
      <c r="D2980" s="1">
        <v>197.06</v>
      </c>
      <c r="E2980" s="1">
        <v>478.08</v>
      </c>
    </row>
    <row r="2981" spans="1:5" hidden="1">
      <c r="A2981" s="1">
        <v>1947</v>
      </c>
      <c r="B2981" s="1">
        <v>91</v>
      </c>
      <c r="C2981" s="1">
        <v>190.01</v>
      </c>
      <c r="D2981" s="1">
        <v>153.05000000000001</v>
      </c>
      <c r="E2981" s="1">
        <v>343.06</v>
      </c>
    </row>
    <row r="2982" spans="1:5" hidden="1">
      <c r="A2982" s="1">
        <v>1947</v>
      </c>
      <c r="B2982" s="1">
        <v>92</v>
      </c>
      <c r="C2982" s="1">
        <v>176.01</v>
      </c>
      <c r="D2982" s="1">
        <v>120.04</v>
      </c>
      <c r="E2982" s="1">
        <v>296.05</v>
      </c>
    </row>
    <row r="2983" spans="1:5" hidden="1">
      <c r="A2983" s="1">
        <v>1947</v>
      </c>
      <c r="B2983" s="1">
        <v>93</v>
      </c>
      <c r="C2983" s="1">
        <v>126.01</v>
      </c>
      <c r="D2983" s="1">
        <v>67.02</v>
      </c>
      <c r="E2983" s="1">
        <v>193.03</v>
      </c>
    </row>
    <row r="2984" spans="1:5" hidden="1">
      <c r="A2984" s="1">
        <v>1947</v>
      </c>
      <c r="B2984" s="1">
        <v>94</v>
      </c>
      <c r="C2984" s="1">
        <v>84.01</v>
      </c>
      <c r="D2984" s="1">
        <v>49.01</v>
      </c>
      <c r="E2984" s="1">
        <v>133.02000000000001</v>
      </c>
    </row>
    <row r="2985" spans="1:5" hidden="1">
      <c r="A2985" s="1">
        <v>1947</v>
      </c>
      <c r="B2985" s="1">
        <v>95</v>
      </c>
      <c r="C2985" s="1">
        <v>62.01</v>
      </c>
      <c r="D2985" s="1">
        <v>38.01</v>
      </c>
      <c r="E2985" s="1">
        <v>100.02</v>
      </c>
    </row>
    <row r="2986" spans="1:5" hidden="1">
      <c r="A2986" s="1">
        <v>1947</v>
      </c>
      <c r="B2986" s="1">
        <v>96</v>
      </c>
      <c r="C2986" s="1">
        <v>43</v>
      </c>
      <c r="D2986" s="1">
        <v>21.01</v>
      </c>
      <c r="E2986" s="1">
        <v>64.010000000000005</v>
      </c>
    </row>
    <row r="2987" spans="1:5" hidden="1">
      <c r="A2987" s="1">
        <v>1947</v>
      </c>
      <c r="B2987" s="1">
        <v>97</v>
      </c>
      <c r="C2987" s="1">
        <v>38</v>
      </c>
      <c r="D2987" s="1">
        <v>15</v>
      </c>
      <c r="E2987" s="1">
        <v>53</v>
      </c>
    </row>
    <row r="2988" spans="1:5" hidden="1">
      <c r="A2988" s="1">
        <v>1947</v>
      </c>
      <c r="B2988" s="1">
        <v>98</v>
      </c>
      <c r="C2988" s="1">
        <v>21.01</v>
      </c>
      <c r="D2988" s="1">
        <v>11</v>
      </c>
      <c r="E2988" s="1">
        <v>32.01</v>
      </c>
    </row>
    <row r="2989" spans="1:5" hidden="1">
      <c r="A2989" s="1">
        <v>1947</v>
      </c>
      <c r="B2989" s="1">
        <v>99</v>
      </c>
      <c r="C2989" s="1">
        <v>18</v>
      </c>
      <c r="D2989" s="1">
        <v>7.01</v>
      </c>
      <c r="E2989" s="1">
        <v>25.01</v>
      </c>
    </row>
    <row r="2990" spans="1:5" hidden="1">
      <c r="A2990" s="1">
        <v>1947</v>
      </c>
      <c r="B2990" s="1">
        <v>100</v>
      </c>
      <c r="C2990" s="1">
        <v>5.59</v>
      </c>
      <c r="D2990" s="1">
        <v>4.5999999999999996</v>
      </c>
      <c r="E2990" s="1">
        <v>10.19</v>
      </c>
    </row>
    <row r="2991" spans="1:5" hidden="1">
      <c r="A2991" s="1">
        <v>1947</v>
      </c>
      <c r="B2991" s="1">
        <v>101</v>
      </c>
      <c r="C2991" s="1">
        <v>3.25</v>
      </c>
      <c r="D2991" s="1">
        <v>2.71</v>
      </c>
      <c r="E2991" s="1">
        <v>5.96</v>
      </c>
    </row>
    <row r="2992" spans="1:5" hidden="1">
      <c r="A2992" s="1">
        <v>1947</v>
      </c>
      <c r="B2992" s="1">
        <v>102</v>
      </c>
      <c r="C2992" s="1">
        <v>1.83</v>
      </c>
      <c r="D2992" s="1">
        <v>1.56</v>
      </c>
      <c r="E2992" s="1">
        <v>3.39</v>
      </c>
    </row>
    <row r="2993" spans="1:5" hidden="1">
      <c r="A2993" s="1">
        <v>1947</v>
      </c>
      <c r="B2993" s="1">
        <v>103</v>
      </c>
      <c r="C2993" s="1">
        <v>1.01</v>
      </c>
      <c r="D2993" s="1">
        <v>0.87</v>
      </c>
      <c r="E2993" s="1">
        <v>1.88</v>
      </c>
    </row>
    <row r="2994" spans="1:5" hidden="1">
      <c r="A2994" s="1">
        <v>1947</v>
      </c>
      <c r="B2994" s="1">
        <v>104</v>
      </c>
      <c r="C2994" s="1">
        <v>0.31</v>
      </c>
      <c r="D2994" s="1">
        <v>0.27</v>
      </c>
      <c r="E2994" s="1">
        <v>0.57999999999999996</v>
      </c>
    </row>
    <row r="2995" spans="1:5" hidden="1">
      <c r="A2995" s="1">
        <v>1947</v>
      </c>
      <c r="B2995" s="1">
        <v>105</v>
      </c>
      <c r="C2995" s="1">
        <v>0</v>
      </c>
      <c r="D2995" s="1">
        <v>0</v>
      </c>
      <c r="E2995" s="1">
        <v>0</v>
      </c>
    </row>
    <row r="2996" spans="1:5" hidden="1">
      <c r="A2996" s="1">
        <v>1947</v>
      </c>
      <c r="B2996" s="1">
        <v>106</v>
      </c>
      <c r="C2996" s="1">
        <v>0</v>
      </c>
      <c r="D2996" s="1">
        <v>0</v>
      </c>
      <c r="E2996" s="1">
        <v>0</v>
      </c>
    </row>
    <row r="2997" spans="1:5" hidden="1">
      <c r="A2997" s="1">
        <v>1947</v>
      </c>
      <c r="B2997" s="1">
        <v>107</v>
      </c>
      <c r="C2997" s="1">
        <v>0</v>
      </c>
      <c r="D2997" s="1">
        <v>0</v>
      </c>
      <c r="E2997" s="1">
        <v>0</v>
      </c>
    </row>
    <row r="2998" spans="1:5" hidden="1">
      <c r="A2998" s="1">
        <v>1947</v>
      </c>
      <c r="B2998" s="1">
        <v>108</v>
      </c>
      <c r="C2998" s="1">
        <v>0</v>
      </c>
      <c r="D2998" s="1">
        <v>0</v>
      </c>
      <c r="E2998" s="1">
        <v>0</v>
      </c>
    </row>
    <row r="2999" spans="1:5" hidden="1">
      <c r="A2999" s="1">
        <v>1947</v>
      </c>
      <c r="B2999" s="1">
        <v>109</v>
      </c>
      <c r="C2999" s="1">
        <v>0</v>
      </c>
      <c r="D2999" s="1">
        <v>0</v>
      </c>
      <c r="E2999" s="1">
        <v>0</v>
      </c>
    </row>
    <row r="3000" spans="1:5" hidden="1">
      <c r="A3000" s="1">
        <v>1947</v>
      </c>
      <c r="B3000" s="1" t="s">
        <v>121</v>
      </c>
      <c r="C3000" s="1">
        <v>0</v>
      </c>
      <c r="D3000" s="1">
        <v>0</v>
      </c>
      <c r="E3000" s="1">
        <v>0</v>
      </c>
    </row>
    <row r="3001" spans="1:5" hidden="1">
      <c r="A3001" s="1">
        <v>1948</v>
      </c>
      <c r="B3001" s="1">
        <v>0</v>
      </c>
      <c r="C3001" s="1">
        <v>2086.42</v>
      </c>
      <c r="D3001" s="1">
        <v>2857.34</v>
      </c>
      <c r="E3001" s="1">
        <v>4943.76</v>
      </c>
    </row>
    <row r="3002" spans="1:5" hidden="1">
      <c r="A3002" s="1">
        <v>1948</v>
      </c>
      <c r="B3002" s="1">
        <v>1</v>
      </c>
      <c r="C3002" s="1">
        <v>237.05</v>
      </c>
      <c r="D3002" s="1">
        <v>296.13</v>
      </c>
      <c r="E3002" s="1">
        <v>533.17999999999995</v>
      </c>
    </row>
    <row r="3003" spans="1:5" hidden="1">
      <c r="A3003" s="1">
        <v>1948</v>
      </c>
      <c r="B3003" s="1">
        <v>2</v>
      </c>
      <c r="C3003" s="1">
        <v>106.03</v>
      </c>
      <c r="D3003" s="1">
        <v>162.07</v>
      </c>
      <c r="E3003" s="1">
        <v>268.10000000000002</v>
      </c>
    </row>
    <row r="3004" spans="1:5" hidden="1">
      <c r="A3004" s="1">
        <v>1948</v>
      </c>
      <c r="B3004" s="1">
        <v>3</v>
      </c>
      <c r="C3004" s="1">
        <v>68.010000000000005</v>
      </c>
      <c r="D3004" s="1">
        <v>103.05</v>
      </c>
      <c r="E3004" s="1">
        <v>171.06</v>
      </c>
    </row>
    <row r="3005" spans="1:5" hidden="1">
      <c r="A3005" s="1">
        <v>1948</v>
      </c>
      <c r="B3005" s="1">
        <v>4</v>
      </c>
      <c r="C3005" s="1">
        <v>52.02</v>
      </c>
      <c r="D3005" s="1">
        <v>80.040000000000006</v>
      </c>
      <c r="E3005" s="1">
        <v>132.06</v>
      </c>
    </row>
    <row r="3006" spans="1:5" hidden="1">
      <c r="A3006" s="1">
        <v>1948</v>
      </c>
      <c r="B3006" s="1">
        <v>5</v>
      </c>
      <c r="C3006" s="1">
        <v>45.01</v>
      </c>
      <c r="D3006" s="1">
        <v>62.02</v>
      </c>
      <c r="E3006" s="1">
        <v>107.03</v>
      </c>
    </row>
    <row r="3007" spans="1:5" hidden="1">
      <c r="A3007" s="1">
        <v>1948</v>
      </c>
      <c r="B3007" s="1">
        <v>6</v>
      </c>
      <c r="C3007" s="1">
        <v>46.01</v>
      </c>
      <c r="D3007" s="1">
        <v>64.03</v>
      </c>
      <c r="E3007" s="1">
        <v>110.04</v>
      </c>
    </row>
    <row r="3008" spans="1:5" hidden="1">
      <c r="A3008" s="1">
        <v>1948</v>
      </c>
      <c r="B3008" s="1">
        <v>7</v>
      </c>
      <c r="C3008" s="1">
        <v>38.01</v>
      </c>
      <c r="D3008" s="1">
        <v>61.03</v>
      </c>
      <c r="E3008" s="1">
        <v>99.04</v>
      </c>
    </row>
    <row r="3009" spans="1:5" hidden="1">
      <c r="A3009" s="1">
        <v>1948</v>
      </c>
      <c r="B3009" s="1">
        <v>8</v>
      </c>
      <c r="C3009" s="1">
        <v>25</v>
      </c>
      <c r="D3009" s="1">
        <v>47.02</v>
      </c>
      <c r="E3009" s="1">
        <v>72.02</v>
      </c>
    </row>
    <row r="3010" spans="1:5" hidden="1">
      <c r="A3010" s="1">
        <v>1948</v>
      </c>
      <c r="B3010" s="1">
        <v>9</v>
      </c>
      <c r="C3010" s="1">
        <v>39</v>
      </c>
      <c r="D3010" s="1">
        <v>45.02</v>
      </c>
      <c r="E3010" s="1">
        <v>84.02</v>
      </c>
    </row>
    <row r="3011" spans="1:5" hidden="1">
      <c r="A3011" s="1">
        <v>1948</v>
      </c>
      <c r="B3011" s="1">
        <v>10</v>
      </c>
      <c r="C3011" s="1">
        <v>20.010000000000002</v>
      </c>
      <c r="D3011" s="1">
        <v>41.02</v>
      </c>
      <c r="E3011" s="1">
        <v>61.03</v>
      </c>
    </row>
    <row r="3012" spans="1:5" hidden="1">
      <c r="A3012" s="1">
        <v>1948</v>
      </c>
      <c r="B3012" s="1">
        <v>11</v>
      </c>
      <c r="C3012" s="1">
        <v>26</v>
      </c>
      <c r="D3012" s="1">
        <v>41.02</v>
      </c>
      <c r="E3012" s="1">
        <v>67.02</v>
      </c>
    </row>
    <row r="3013" spans="1:5" hidden="1">
      <c r="A3013" s="1">
        <v>1948</v>
      </c>
      <c r="B3013" s="1">
        <v>12</v>
      </c>
      <c r="C3013" s="1">
        <v>28.01</v>
      </c>
      <c r="D3013" s="1">
        <v>47.03</v>
      </c>
      <c r="E3013" s="1">
        <v>75.040000000000006</v>
      </c>
    </row>
    <row r="3014" spans="1:5" hidden="1">
      <c r="A3014" s="1">
        <v>1948</v>
      </c>
      <c r="B3014" s="1">
        <v>13</v>
      </c>
      <c r="C3014" s="1">
        <v>23.01</v>
      </c>
      <c r="D3014" s="1">
        <v>37.020000000000003</v>
      </c>
      <c r="E3014" s="1">
        <v>60.03</v>
      </c>
    </row>
    <row r="3015" spans="1:5" hidden="1">
      <c r="A3015" s="1">
        <v>1948</v>
      </c>
      <c r="B3015" s="1">
        <v>14</v>
      </c>
      <c r="C3015" s="1">
        <v>30.01</v>
      </c>
      <c r="D3015" s="1">
        <v>47.02</v>
      </c>
      <c r="E3015" s="1">
        <v>77.03</v>
      </c>
    </row>
    <row r="3016" spans="1:5" hidden="1">
      <c r="A3016" s="1">
        <v>1948</v>
      </c>
      <c r="B3016" s="1">
        <v>15</v>
      </c>
      <c r="C3016" s="1">
        <v>27.01</v>
      </c>
      <c r="D3016" s="1">
        <v>52.03</v>
      </c>
      <c r="E3016" s="1">
        <v>79.040000000000006</v>
      </c>
    </row>
    <row r="3017" spans="1:5" hidden="1">
      <c r="A3017" s="1">
        <v>1948</v>
      </c>
      <c r="B3017" s="1">
        <v>16</v>
      </c>
      <c r="C3017" s="1">
        <v>30</v>
      </c>
      <c r="D3017" s="1">
        <v>65.03</v>
      </c>
      <c r="E3017" s="1">
        <v>95.03</v>
      </c>
    </row>
    <row r="3018" spans="1:5" hidden="1">
      <c r="A3018" s="1">
        <v>1948</v>
      </c>
      <c r="B3018" s="1">
        <v>17</v>
      </c>
      <c r="C3018" s="1">
        <v>22.01</v>
      </c>
      <c r="D3018" s="1">
        <v>84.04</v>
      </c>
      <c r="E3018" s="1">
        <v>106.05</v>
      </c>
    </row>
    <row r="3019" spans="1:5" hidden="1">
      <c r="A3019" s="1">
        <v>1948</v>
      </c>
      <c r="B3019" s="1">
        <v>18</v>
      </c>
      <c r="C3019" s="1">
        <v>37.01</v>
      </c>
      <c r="D3019" s="1">
        <v>93.04</v>
      </c>
      <c r="E3019" s="1">
        <v>130.05000000000001</v>
      </c>
    </row>
    <row r="3020" spans="1:5" hidden="1">
      <c r="A3020" s="1">
        <v>1948</v>
      </c>
      <c r="B3020" s="1">
        <v>19</v>
      </c>
      <c r="C3020" s="1">
        <v>31.01</v>
      </c>
      <c r="D3020" s="1">
        <v>101.05</v>
      </c>
      <c r="E3020" s="1">
        <v>132.06</v>
      </c>
    </row>
    <row r="3021" spans="1:5" hidden="1">
      <c r="A3021" s="1">
        <v>1948</v>
      </c>
      <c r="B3021" s="1">
        <v>20</v>
      </c>
      <c r="C3021" s="1">
        <v>45.01</v>
      </c>
      <c r="D3021" s="1">
        <v>113.05</v>
      </c>
      <c r="E3021" s="1">
        <v>158.06</v>
      </c>
    </row>
    <row r="3022" spans="1:5" hidden="1">
      <c r="A3022" s="1">
        <v>1948</v>
      </c>
      <c r="B3022" s="1">
        <v>21</v>
      </c>
      <c r="C3022" s="1">
        <v>39</v>
      </c>
      <c r="D3022" s="1">
        <v>102.05</v>
      </c>
      <c r="E3022" s="1">
        <v>141.05000000000001</v>
      </c>
    </row>
    <row r="3023" spans="1:5" hidden="1">
      <c r="A3023" s="1">
        <v>1948</v>
      </c>
      <c r="B3023" s="1">
        <v>22</v>
      </c>
      <c r="C3023" s="1">
        <v>67.010000000000005</v>
      </c>
      <c r="D3023" s="1">
        <v>120.05</v>
      </c>
      <c r="E3023" s="1">
        <v>187.06</v>
      </c>
    </row>
    <row r="3024" spans="1:5" hidden="1">
      <c r="A3024" s="1">
        <v>1948</v>
      </c>
      <c r="B3024" s="1">
        <v>23</v>
      </c>
      <c r="C3024" s="1">
        <v>53.01</v>
      </c>
      <c r="D3024" s="1">
        <v>129.06</v>
      </c>
      <c r="E3024" s="1">
        <v>182.07</v>
      </c>
    </row>
    <row r="3025" spans="1:5" hidden="1">
      <c r="A3025" s="1">
        <v>1948</v>
      </c>
      <c r="B3025" s="1">
        <v>24</v>
      </c>
      <c r="C3025" s="1">
        <v>73.010000000000005</v>
      </c>
      <c r="D3025" s="1">
        <v>117.05</v>
      </c>
      <c r="E3025" s="1">
        <v>190.06</v>
      </c>
    </row>
    <row r="3026" spans="1:5" hidden="1">
      <c r="A3026" s="1">
        <v>1948</v>
      </c>
      <c r="B3026" s="1">
        <v>25</v>
      </c>
      <c r="C3026" s="1">
        <v>83.02</v>
      </c>
      <c r="D3026" s="1">
        <v>111.05</v>
      </c>
      <c r="E3026" s="1">
        <v>194.07</v>
      </c>
    </row>
    <row r="3027" spans="1:5" hidden="1">
      <c r="A3027" s="1">
        <v>1948</v>
      </c>
      <c r="B3027" s="1">
        <v>26</v>
      </c>
      <c r="C3027" s="1">
        <v>78.010000000000005</v>
      </c>
      <c r="D3027" s="1">
        <v>101.05</v>
      </c>
      <c r="E3027" s="1">
        <v>179.06</v>
      </c>
    </row>
    <row r="3028" spans="1:5" hidden="1">
      <c r="A3028" s="1">
        <v>1948</v>
      </c>
      <c r="B3028" s="1">
        <v>27</v>
      </c>
      <c r="C3028" s="1">
        <v>72.010000000000005</v>
      </c>
      <c r="D3028" s="1">
        <v>96.05</v>
      </c>
      <c r="E3028" s="1">
        <v>168.06</v>
      </c>
    </row>
    <row r="3029" spans="1:5" hidden="1">
      <c r="A3029" s="1">
        <v>1948</v>
      </c>
      <c r="B3029" s="1">
        <v>28</v>
      </c>
      <c r="C3029" s="1">
        <v>87.02</v>
      </c>
      <c r="D3029" s="1">
        <v>107.05</v>
      </c>
      <c r="E3029" s="1">
        <v>194.07</v>
      </c>
    </row>
    <row r="3030" spans="1:5" hidden="1">
      <c r="A3030" s="1">
        <v>1948</v>
      </c>
      <c r="B3030" s="1">
        <v>29</v>
      </c>
      <c r="C3030" s="1">
        <v>92.02</v>
      </c>
      <c r="D3030" s="1">
        <v>115.05</v>
      </c>
      <c r="E3030" s="1">
        <v>207.07</v>
      </c>
    </row>
    <row r="3031" spans="1:5" hidden="1">
      <c r="A3031" s="1">
        <v>1948</v>
      </c>
      <c r="B3031" s="1">
        <v>30</v>
      </c>
      <c r="C3031" s="1">
        <v>95.02</v>
      </c>
      <c r="D3031" s="1">
        <v>98.04</v>
      </c>
      <c r="E3031" s="1">
        <v>193.06</v>
      </c>
    </row>
    <row r="3032" spans="1:5" hidden="1">
      <c r="A3032" s="1">
        <v>1948</v>
      </c>
      <c r="B3032" s="1">
        <v>31</v>
      </c>
      <c r="C3032" s="1">
        <v>99.02</v>
      </c>
      <c r="D3032" s="1">
        <v>123.06</v>
      </c>
      <c r="E3032" s="1">
        <v>222.08</v>
      </c>
    </row>
    <row r="3033" spans="1:5" hidden="1">
      <c r="A3033" s="1">
        <v>1948</v>
      </c>
      <c r="B3033" s="1">
        <v>32</v>
      </c>
      <c r="C3033" s="1">
        <v>104.03</v>
      </c>
      <c r="D3033" s="1">
        <v>109.05</v>
      </c>
      <c r="E3033" s="1">
        <v>213.08</v>
      </c>
    </row>
    <row r="3034" spans="1:5" hidden="1">
      <c r="A3034" s="1">
        <v>1948</v>
      </c>
      <c r="B3034" s="1">
        <v>33</v>
      </c>
      <c r="C3034" s="1">
        <v>92.02</v>
      </c>
      <c r="D3034" s="1">
        <v>131.06</v>
      </c>
      <c r="E3034" s="1">
        <v>223.08</v>
      </c>
    </row>
    <row r="3035" spans="1:5" hidden="1">
      <c r="A3035" s="1">
        <v>1948</v>
      </c>
      <c r="B3035" s="1">
        <v>34</v>
      </c>
      <c r="C3035" s="1">
        <v>118.02</v>
      </c>
      <c r="D3035" s="1">
        <v>125.06</v>
      </c>
      <c r="E3035" s="1">
        <v>243.08</v>
      </c>
    </row>
    <row r="3036" spans="1:5" hidden="1">
      <c r="A3036" s="1">
        <v>1948</v>
      </c>
      <c r="B3036" s="1">
        <v>35</v>
      </c>
      <c r="C3036" s="1">
        <v>119.03</v>
      </c>
      <c r="D3036" s="1">
        <v>143.06</v>
      </c>
      <c r="E3036" s="1">
        <v>262.08999999999997</v>
      </c>
    </row>
    <row r="3037" spans="1:5" hidden="1">
      <c r="A3037" s="1">
        <v>1948</v>
      </c>
      <c r="B3037" s="1">
        <v>36</v>
      </c>
      <c r="C3037" s="1">
        <v>136.03</v>
      </c>
      <c r="D3037" s="1">
        <v>136.06</v>
      </c>
      <c r="E3037" s="1">
        <v>272.08999999999997</v>
      </c>
    </row>
    <row r="3038" spans="1:5" hidden="1">
      <c r="A3038" s="1">
        <v>1948</v>
      </c>
      <c r="B3038" s="1">
        <v>37</v>
      </c>
      <c r="C3038" s="1">
        <v>119.03</v>
      </c>
      <c r="D3038" s="1">
        <v>152.07</v>
      </c>
      <c r="E3038" s="1">
        <v>271.10000000000002</v>
      </c>
    </row>
    <row r="3039" spans="1:5" hidden="1">
      <c r="A3039" s="1">
        <v>1948</v>
      </c>
      <c r="B3039" s="1">
        <v>38</v>
      </c>
      <c r="C3039" s="1">
        <v>140.02000000000001</v>
      </c>
      <c r="D3039" s="1">
        <v>165.08</v>
      </c>
      <c r="E3039" s="1">
        <v>305.10000000000002</v>
      </c>
    </row>
    <row r="3040" spans="1:5" hidden="1">
      <c r="A3040" s="1">
        <v>1948</v>
      </c>
      <c r="B3040" s="1">
        <v>39</v>
      </c>
      <c r="C3040" s="1">
        <v>124.02</v>
      </c>
      <c r="D3040" s="1">
        <v>159.08000000000001</v>
      </c>
      <c r="E3040" s="1">
        <v>283.10000000000002</v>
      </c>
    </row>
    <row r="3041" spans="1:5" hidden="1">
      <c r="A3041" s="1">
        <v>1948</v>
      </c>
      <c r="B3041" s="1">
        <v>40</v>
      </c>
      <c r="C3041" s="1">
        <v>142.03</v>
      </c>
      <c r="D3041" s="1">
        <v>189.09</v>
      </c>
      <c r="E3041" s="1">
        <v>331.12</v>
      </c>
    </row>
    <row r="3042" spans="1:5" hidden="1">
      <c r="A3042" s="1">
        <v>1948</v>
      </c>
      <c r="B3042" s="1">
        <v>41</v>
      </c>
      <c r="C3042" s="1">
        <v>158.03</v>
      </c>
      <c r="D3042" s="1">
        <v>219.1</v>
      </c>
      <c r="E3042" s="1">
        <v>377.13</v>
      </c>
    </row>
    <row r="3043" spans="1:5" hidden="1">
      <c r="A3043" s="1">
        <v>1948</v>
      </c>
      <c r="B3043" s="1">
        <v>42</v>
      </c>
      <c r="C3043" s="1">
        <v>163.03</v>
      </c>
      <c r="D3043" s="1">
        <v>218.1</v>
      </c>
      <c r="E3043" s="1">
        <v>381.13</v>
      </c>
    </row>
    <row r="3044" spans="1:5" hidden="1">
      <c r="A3044" s="1">
        <v>1948</v>
      </c>
      <c r="B3044" s="1">
        <v>43</v>
      </c>
      <c r="C3044" s="1">
        <v>172.03</v>
      </c>
      <c r="D3044" s="1">
        <v>233.11</v>
      </c>
      <c r="E3044" s="1">
        <v>405.14</v>
      </c>
    </row>
    <row r="3045" spans="1:5" hidden="1">
      <c r="A3045" s="1">
        <v>1948</v>
      </c>
      <c r="B3045" s="1">
        <v>44</v>
      </c>
      <c r="C3045" s="1">
        <v>179.04</v>
      </c>
      <c r="D3045" s="1">
        <v>239.11</v>
      </c>
      <c r="E3045" s="1">
        <v>418.15</v>
      </c>
    </row>
    <row r="3046" spans="1:5" hidden="1">
      <c r="A3046" s="1">
        <v>1948</v>
      </c>
      <c r="B3046" s="1">
        <v>45</v>
      </c>
      <c r="C3046" s="1">
        <v>174.04</v>
      </c>
      <c r="D3046" s="1">
        <v>276.13</v>
      </c>
      <c r="E3046" s="1">
        <v>450.17</v>
      </c>
    </row>
    <row r="3047" spans="1:5" hidden="1">
      <c r="A3047" s="1">
        <v>1948</v>
      </c>
      <c r="B3047" s="1">
        <v>46</v>
      </c>
      <c r="C3047" s="1">
        <v>184.04</v>
      </c>
      <c r="D3047" s="1">
        <v>266.12</v>
      </c>
      <c r="E3047" s="1">
        <v>450.16</v>
      </c>
    </row>
    <row r="3048" spans="1:5" hidden="1">
      <c r="A3048" s="1">
        <v>1948</v>
      </c>
      <c r="B3048" s="1">
        <v>47</v>
      </c>
      <c r="C3048" s="1">
        <v>243.05</v>
      </c>
      <c r="D3048" s="1">
        <v>332.15</v>
      </c>
      <c r="E3048" s="1">
        <v>575.20000000000005</v>
      </c>
    </row>
    <row r="3049" spans="1:5" hidden="1">
      <c r="A3049" s="1">
        <v>1948</v>
      </c>
      <c r="B3049" s="1">
        <v>48</v>
      </c>
      <c r="C3049" s="1">
        <v>255.05</v>
      </c>
      <c r="D3049" s="1">
        <v>387.18</v>
      </c>
      <c r="E3049" s="1">
        <v>642.23</v>
      </c>
    </row>
    <row r="3050" spans="1:5" hidden="1">
      <c r="A3050" s="1">
        <v>1948</v>
      </c>
      <c r="B3050" s="1">
        <v>49</v>
      </c>
      <c r="C3050" s="1">
        <v>230.05</v>
      </c>
      <c r="D3050" s="1">
        <v>367.17</v>
      </c>
      <c r="E3050" s="1">
        <v>597.22</v>
      </c>
    </row>
    <row r="3051" spans="1:5" hidden="1">
      <c r="A3051" s="1">
        <v>1948</v>
      </c>
      <c r="B3051" s="1">
        <v>50</v>
      </c>
      <c r="C3051" s="1">
        <v>268.05</v>
      </c>
      <c r="D3051" s="1">
        <v>363.17</v>
      </c>
      <c r="E3051" s="1">
        <v>631.22</v>
      </c>
    </row>
    <row r="3052" spans="1:5" hidden="1">
      <c r="A3052" s="1">
        <v>1948</v>
      </c>
      <c r="B3052" s="1">
        <v>51</v>
      </c>
      <c r="C3052" s="1">
        <v>280.06</v>
      </c>
      <c r="D3052" s="1">
        <v>414.2</v>
      </c>
      <c r="E3052" s="1">
        <v>694.26</v>
      </c>
    </row>
    <row r="3053" spans="1:5" hidden="1">
      <c r="A3053" s="1">
        <v>1948</v>
      </c>
      <c r="B3053" s="1">
        <v>52</v>
      </c>
      <c r="C3053" s="1">
        <v>340.07</v>
      </c>
      <c r="D3053" s="1">
        <v>485.23</v>
      </c>
      <c r="E3053" s="1">
        <v>825.3</v>
      </c>
    </row>
    <row r="3054" spans="1:5" hidden="1">
      <c r="A3054" s="1">
        <v>1948</v>
      </c>
      <c r="B3054" s="1">
        <v>53</v>
      </c>
      <c r="C3054" s="1">
        <v>366.08</v>
      </c>
      <c r="D3054" s="1">
        <v>495.23</v>
      </c>
      <c r="E3054" s="1">
        <v>861.31</v>
      </c>
    </row>
    <row r="3055" spans="1:5" hidden="1">
      <c r="A3055" s="1">
        <v>1948</v>
      </c>
      <c r="B3055" s="1">
        <v>54</v>
      </c>
      <c r="C3055" s="1">
        <v>388.08</v>
      </c>
      <c r="D3055" s="1">
        <v>577.27</v>
      </c>
      <c r="E3055" s="1">
        <v>965.35</v>
      </c>
    </row>
    <row r="3056" spans="1:5" hidden="1">
      <c r="A3056" s="1">
        <v>1948</v>
      </c>
      <c r="B3056" s="1">
        <v>55</v>
      </c>
      <c r="C3056" s="1">
        <v>354.07</v>
      </c>
      <c r="D3056" s="1">
        <v>634.29999999999995</v>
      </c>
      <c r="E3056" s="1">
        <v>988.37</v>
      </c>
    </row>
    <row r="3057" spans="1:5" hidden="1">
      <c r="A3057" s="1">
        <v>1948</v>
      </c>
      <c r="B3057" s="1">
        <v>56</v>
      </c>
      <c r="C3057" s="1">
        <v>450.09</v>
      </c>
      <c r="D3057" s="1">
        <v>675.32</v>
      </c>
      <c r="E3057" s="1">
        <v>1125.4100000000001</v>
      </c>
    </row>
    <row r="3058" spans="1:5" hidden="1">
      <c r="A3058" s="1">
        <v>1948</v>
      </c>
      <c r="B3058" s="1">
        <v>57</v>
      </c>
      <c r="C3058" s="1">
        <v>399.08</v>
      </c>
      <c r="D3058" s="1">
        <v>676.32</v>
      </c>
      <c r="E3058" s="1">
        <v>1075.4000000000001</v>
      </c>
    </row>
    <row r="3059" spans="1:5" hidden="1">
      <c r="A3059" s="1">
        <v>1948</v>
      </c>
      <c r="B3059" s="1">
        <v>58</v>
      </c>
      <c r="C3059" s="1">
        <v>503.11</v>
      </c>
      <c r="D3059" s="1">
        <v>826.39</v>
      </c>
      <c r="E3059" s="1">
        <v>1329.5</v>
      </c>
    </row>
    <row r="3060" spans="1:5" hidden="1">
      <c r="A3060" s="1">
        <v>1948</v>
      </c>
      <c r="B3060" s="1">
        <v>59</v>
      </c>
      <c r="C3060" s="1">
        <v>510.1</v>
      </c>
      <c r="D3060" s="1">
        <v>860.4</v>
      </c>
      <c r="E3060" s="1">
        <v>1370.5</v>
      </c>
    </row>
    <row r="3061" spans="1:5" hidden="1">
      <c r="A3061" s="1">
        <v>1948</v>
      </c>
      <c r="B3061" s="1">
        <v>60</v>
      </c>
      <c r="C3061" s="1">
        <v>508.1</v>
      </c>
      <c r="D3061" s="1">
        <v>949.44</v>
      </c>
      <c r="E3061" s="1">
        <v>1457.54</v>
      </c>
    </row>
    <row r="3062" spans="1:5" hidden="1">
      <c r="A3062" s="1">
        <v>1948</v>
      </c>
      <c r="B3062" s="1">
        <v>61</v>
      </c>
      <c r="C3062" s="1">
        <v>478.09</v>
      </c>
      <c r="D3062" s="1">
        <v>826.39</v>
      </c>
      <c r="E3062" s="1">
        <v>1304.48</v>
      </c>
    </row>
    <row r="3063" spans="1:5" hidden="1">
      <c r="A3063" s="1">
        <v>1948</v>
      </c>
      <c r="B3063" s="1">
        <v>62</v>
      </c>
      <c r="C3063" s="1">
        <v>584.12</v>
      </c>
      <c r="D3063" s="1">
        <v>862.41</v>
      </c>
      <c r="E3063" s="1">
        <v>1446.53</v>
      </c>
    </row>
    <row r="3064" spans="1:5" hidden="1">
      <c r="A3064" s="1">
        <v>1948</v>
      </c>
      <c r="B3064" s="1">
        <v>63</v>
      </c>
      <c r="C3064" s="1">
        <v>615.13</v>
      </c>
      <c r="D3064" s="1">
        <v>950.44</v>
      </c>
      <c r="E3064" s="1">
        <v>1565.57</v>
      </c>
    </row>
    <row r="3065" spans="1:5" hidden="1">
      <c r="A3065" s="1">
        <v>1948</v>
      </c>
      <c r="B3065" s="1">
        <v>64</v>
      </c>
      <c r="C3065" s="1">
        <v>611.12</v>
      </c>
      <c r="D3065" s="1">
        <v>988.47</v>
      </c>
      <c r="E3065" s="1">
        <v>1599.59</v>
      </c>
    </row>
    <row r="3066" spans="1:5" hidden="1">
      <c r="A3066" s="1">
        <v>1948</v>
      </c>
      <c r="B3066" s="1">
        <v>65</v>
      </c>
      <c r="C3066" s="1">
        <v>673.14</v>
      </c>
      <c r="D3066" s="1">
        <v>1000.47</v>
      </c>
      <c r="E3066" s="1">
        <v>1673.61</v>
      </c>
    </row>
    <row r="3067" spans="1:5" hidden="1">
      <c r="A3067" s="1">
        <v>1948</v>
      </c>
      <c r="B3067" s="1">
        <v>66</v>
      </c>
      <c r="C3067" s="1">
        <v>607.12</v>
      </c>
      <c r="D3067" s="1">
        <v>921.44</v>
      </c>
      <c r="E3067" s="1">
        <v>1528.56</v>
      </c>
    </row>
    <row r="3068" spans="1:5" hidden="1">
      <c r="A3068" s="1">
        <v>1948</v>
      </c>
      <c r="B3068" s="1">
        <v>67</v>
      </c>
      <c r="C3068" s="1">
        <v>664.14</v>
      </c>
      <c r="D3068" s="1">
        <v>1009.47</v>
      </c>
      <c r="E3068" s="1">
        <v>1673.61</v>
      </c>
    </row>
    <row r="3069" spans="1:5" hidden="1">
      <c r="A3069" s="1">
        <v>1948</v>
      </c>
      <c r="B3069" s="1">
        <v>68</v>
      </c>
      <c r="C3069" s="1">
        <v>749.15</v>
      </c>
      <c r="D3069" s="1">
        <v>1095.52</v>
      </c>
      <c r="E3069" s="1">
        <v>1844.67</v>
      </c>
    </row>
    <row r="3070" spans="1:5" hidden="1">
      <c r="A3070" s="1">
        <v>1948</v>
      </c>
      <c r="B3070" s="1">
        <v>69</v>
      </c>
      <c r="C3070" s="1">
        <v>758.15</v>
      </c>
      <c r="D3070" s="1">
        <v>1078.51</v>
      </c>
      <c r="E3070" s="1">
        <v>1836.66</v>
      </c>
    </row>
    <row r="3071" spans="1:5" hidden="1">
      <c r="A3071" s="1">
        <v>1948</v>
      </c>
      <c r="B3071" s="1">
        <v>70</v>
      </c>
      <c r="C3071" s="1">
        <v>805.17</v>
      </c>
      <c r="D3071" s="1">
        <v>1057.5</v>
      </c>
      <c r="E3071" s="1">
        <v>1862.67</v>
      </c>
    </row>
    <row r="3072" spans="1:5" hidden="1">
      <c r="A3072" s="1">
        <v>1948</v>
      </c>
      <c r="B3072" s="1">
        <v>71</v>
      </c>
      <c r="C3072" s="1">
        <v>657.14</v>
      </c>
      <c r="D3072" s="1">
        <v>888.42</v>
      </c>
      <c r="E3072" s="1">
        <v>1545.56</v>
      </c>
    </row>
    <row r="3073" spans="1:5" hidden="1">
      <c r="A3073" s="1">
        <v>1948</v>
      </c>
      <c r="B3073" s="1">
        <v>72</v>
      </c>
      <c r="C3073" s="1">
        <v>873.17</v>
      </c>
      <c r="D3073" s="1">
        <v>991.46</v>
      </c>
      <c r="E3073" s="1">
        <v>1864.63</v>
      </c>
    </row>
    <row r="3074" spans="1:5" hidden="1">
      <c r="A3074" s="1">
        <v>1948</v>
      </c>
      <c r="B3074" s="1">
        <v>73</v>
      </c>
      <c r="C3074" s="1">
        <v>929.19</v>
      </c>
      <c r="D3074" s="1">
        <v>1048.5</v>
      </c>
      <c r="E3074" s="1">
        <v>1977.69</v>
      </c>
    </row>
    <row r="3075" spans="1:5" hidden="1">
      <c r="A3075" s="1">
        <v>1948</v>
      </c>
      <c r="B3075" s="1">
        <v>74</v>
      </c>
      <c r="C3075" s="1">
        <v>946.19</v>
      </c>
      <c r="D3075" s="1">
        <v>1081.51</v>
      </c>
      <c r="E3075" s="1">
        <v>2027.7</v>
      </c>
    </row>
    <row r="3076" spans="1:5" hidden="1">
      <c r="A3076" s="1">
        <v>1948</v>
      </c>
      <c r="B3076" s="1">
        <v>75</v>
      </c>
      <c r="C3076" s="1">
        <v>929.19</v>
      </c>
      <c r="D3076" s="1">
        <v>1055.5</v>
      </c>
      <c r="E3076" s="1">
        <v>1984.69</v>
      </c>
    </row>
    <row r="3077" spans="1:5" hidden="1">
      <c r="A3077" s="1">
        <v>1948</v>
      </c>
      <c r="B3077" s="1">
        <v>76</v>
      </c>
      <c r="C3077" s="1">
        <v>982.2</v>
      </c>
      <c r="D3077" s="1">
        <v>1034.49</v>
      </c>
      <c r="E3077" s="1">
        <v>2016.69</v>
      </c>
    </row>
    <row r="3078" spans="1:5" hidden="1">
      <c r="A3078" s="1">
        <v>1948</v>
      </c>
      <c r="B3078" s="1">
        <v>77</v>
      </c>
      <c r="C3078" s="1">
        <v>907.19</v>
      </c>
      <c r="D3078" s="1">
        <v>1062.5</v>
      </c>
      <c r="E3078" s="1">
        <v>1969.69</v>
      </c>
    </row>
    <row r="3079" spans="1:5" hidden="1">
      <c r="A3079" s="1">
        <v>1948</v>
      </c>
      <c r="B3079" s="1">
        <v>78</v>
      </c>
      <c r="C3079" s="1">
        <v>1014.2</v>
      </c>
      <c r="D3079" s="1">
        <v>1044.49</v>
      </c>
      <c r="E3079" s="1">
        <v>2058.69</v>
      </c>
    </row>
    <row r="3080" spans="1:5" hidden="1">
      <c r="A3080" s="1">
        <v>1948</v>
      </c>
      <c r="B3080" s="1">
        <v>79</v>
      </c>
      <c r="C3080" s="1">
        <v>962.19</v>
      </c>
      <c r="D3080" s="1">
        <v>937.44</v>
      </c>
      <c r="E3080" s="1">
        <v>1899.63</v>
      </c>
    </row>
    <row r="3081" spans="1:5" hidden="1">
      <c r="A3081" s="1">
        <v>1948</v>
      </c>
      <c r="B3081" s="1">
        <v>80</v>
      </c>
      <c r="C3081" s="1">
        <v>921.19</v>
      </c>
      <c r="D3081" s="1">
        <v>935.44</v>
      </c>
      <c r="E3081" s="1">
        <v>1856.63</v>
      </c>
    </row>
    <row r="3082" spans="1:5" hidden="1">
      <c r="A3082" s="1">
        <v>1948</v>
      </c>
      <c r="B3082" s="1">
        <v>81</v>
      </c>
      <c r="C3082" s="1">
        <v>845.17</v>
      </c>
      <c r="D3082" s="1">
        <v>817.39</v>
      </c>
      <c r="E3082" s="1">
        <v>1662.56</v>
      </c>
    </row>
    <row r="3083" spans="1:5" hidden="1">
      <c r="A3083" s="1">
        <v>1948</v>
      </c>
      <c r="B3083" s="1">
        <v>82</v>
      </c>
      <c r="C3083" s="1">
        <v>857.17</v>
      </c>
      <c r="D3083" s="1">
        <v>791.37</v>
      </c>
      <c r="E3083" s="1">
        <v>1648.54</v>
      </c>
    </row>
    <row r="3084" spans="1:5" hidden="1">
      <c r="A3084" s="1">
        <v>1948</v>
      </c>
      <c r="B3084" s="1">
        <v>83</v>
      </c>
      <c r="C3084" s="1">
        <v>850.17</v>
      </c>
      <c r="D3084" s="1">
        <v>783.37</v>
      </c>
      <c r="E3084" s="1">
        <v>1633.54</v>
      </c>
    </row>
    <row r="3085" spans="1:5" hidden="1">
      <c r="A3085" s="1">
        <v>1948</v>
      </c>
      <c r="B3085" s="1">
        <v>84</v>
      </c>
      <c r="C3085" s="1">
        <v>859.18</v>
      </c>
      <c r="D3085" s="1">
        <v>740.35</v>
      </c>
      <c r="E3085" s="1">
        <v>1599.53</v>
      </c>
    </row>
    <row r="3086" spans="1:5" hidden="1">
      <c r="A3086" s="1">
        <v>1948</v>
      </c>
      <c r="B3086" s="1">
        <v>85</v>
      </c>
      <c r="C3086" s="1">
        <v>712.15</v>
      </c>
      <c r="D3086" s="1">
        <v>632.29999999999995</v>
      </c>
      <c r="E3086" s="1">
        <v>1344.45</v>
      </c>
    </row>
    <row r="3087" spans="1:5" hidden="1">
      <c r="A3087" s="1">
        <v>1948</v>
      </c>
      <c r="B3087" s="1">
        <v>86</v>
      </c>
      <c r="C3087" s="1">
        <v>681.14</v>
      </c>
      <c r="D3087" s="1">
        <v>600.28</v>
      </c>
      <c r="E3087" s="1">
        <v>1281.42</v>
      </c>
    </row>
    <row r="3088" spans="1:5" hidden="1">
      <c r="A3088" s="1">
        <v>1948</v>
      </c>
      <c r="B3088" s="1">
        <v>87</v>
      </c>
      <c r="C3088" s="1">
        <v>575.12</v>
      </c>
      <c r="D3088" s="1">
        <v>447.21</v>
      </c>
      <c r="E3088" s="1">
        <v>1022.33</v>
      </c>
    </row>
    <row r="3089" spans="1:5" hidden="1">
      <c r="A3089" s="1">
        <v>1948</v>
      </c>
      <c r="B3089" s="1">
        <v>88</v>
      </c>
      <c r="C3089" s="1">
        <v>484.1</v>
      </c>
      <c r="D3089" s="1">
        <v>384.18</v>
      </c>
      <c r="E3089" s="1">
        <v>868.28</v>
      </c>
    </row>
    <row r="3090" spans="1:5" hidden="1">
      <c r="A3090" s="1">
        <v>1948</v>
      </c>
      <c r="B3090" s="1">
        <v>89</v>
      </c>
      <c r="C3090" s="1">
        <v>377.08</v>
      </c>
      <c r="D3090" s="1">
        <v>279.13</v>
      </c>
      <c r="E3090" s="1">
        <v>656.21</v>
      </c>
    </row>
    <row r="3091" spans="1:5" hidden="1">
      <c r="A3091" s="1">
        <v>1948</v>
      </c>
      <c r="B3091" s="1">
        <v>90</v>
      </c>
      <c r="C3091" s="1">
        <v>315.06</v>
      </c>
      <c r="D3091" s="1">
        <v>212.1</v>
      </c>
      <c r="E3091" s="1">
        <v>527.16</v>
      </c>
    </row>
    <row r="3092" spans="1:5" hidden="1">
      <c r="A3092" s="1">
        <v>1948</v>
      </c>
      <c r="B3092" s="1">
        <v>91</v>
      </c>
      <c r="C3092" s="1">
        <v>225.05</v>
      </c>
      <c r="D3092" s="1">
        <v>163.08000000000001</v>
      </c>
      <c r="E3092" s="1">
        <v>388.13</v>
      </c>
    </row>
    <row r="3093" spans="1:5" hidden="1">
      <c r="A3093" s="1">
        <v>1948</v>
      </c>
      <c r="B3093" s="1">
        <v>92</v>
      </c>
      <c r="C3093" s="1">
        <v>201.04</v>
      </c>
      <c r="D3093" s="1">
        <v>112.06</v>
      </c>
      <c r="E3093" s="1">
        <v>313.10000000000002</v>
      </c>
    </row>
    <row r="3094" spans="1:5" hidden="1">
      <c r="A3094" s="1">
        <v>1948</v>
      </c>
      <c r="B3094" s="1">
        <v>93</v>
      </c>
      <c r="C3094" s="1">
        <v>133.03</v>
      </c>
      <c r="D3094" s="1">
        <v>101.05</v>
      </c>
      <c r="E3094" s="1">
        <v>234.08</v>
      </c>
    </row>
    <row r="3095" spans="1:5" hidden="1">
      <c r="A3095" s="1">
        <v>1948</v>
      </c>
      <c r="B3095" s="1">
        <v>94</v>
      </c>
      <c r="C3095" s="1">
        <v>108.03</v>
      </c>
      <c r="D3095" s="1">
        <v>68.03</v>
      </c>
      <c r="E3095" s="1">
        <v>176.06</v>
      </c>
    </row>
    <row r="3096" spans="1:5" hidden="1">
      <c r="A3096" s="1">
        <v>1948</v>
      </c>
      <c r="B3096" s="1">
        <v>95</v>
      </c>
      <c r="C3096" s="1">
        <v>54.01</v>
      </c>
      <c r="D3096" s="1">
        <v>31.01</v>
      </c>
      <c r="E3096" s="1">
        <v>85.02</v>
      </c>
    </row>
    <row r="3097" spans="1:5" hidden="1">
      <c r="A3097" s="1">
        <v>1948</v>
      </c>
      <c r="B3097" s="1">
        <v>96</v>
      </c>
      <c r="C3097" s="1">
        <v>37.01</v>
      </c>
      <c r="D3097" s="1">
        <v>39.020000000000003</v>
      </c>
      <c r="E3097" s="1">
        <v>76.03</v>
      </c>
    </row>
    <row r="3098" spans="1:5" hidden="1">
      <c r="A3098" s="1">
        <v>1948</v>
      </c>
      <c r="B3098" s="1">
        <v>97</v>
      </c>
      <c r="C3098" s="1">
        <v>32.01</v>
      </c>
      <c r="D3098" s="1">
        <v>20.010000000000002</v>
      </c>
      <c r="E3098" s="1">
        <v>52.02</v>
      </c>
    </row>
    <row r="3099" spans="1:5" hidden="1">
      <c r="A3099" s="1">
        <v>1948</v>
      </c>
      <c r="B3099" s="1">
        <v>98</v>
      </c>
      <c r="C3099" s="1">
        <v>19</v>
      </c>
      <c r="D3099" s="1">
        <v>18.010000000000002</v>
      </c>
      <c r="E3099" s="1">
        <v>37.01</v>
      </c>
    </row>
    <row r="3100" spans="1:5" hidden="1">
      <c r="A3100" s="1">
        <v>1948</v>
      </c>
      <c r="B3100" s="1">
        <v>99</v>
      </c>
      <c r="C3100" s="1">
        <v>18.010000000000002</v>
      </c>
      <c r="D3100" s="1">
        <v>9.01</v>
      </c>
      <c r="E3100" s="1">
        <v>27.02</v>
      </c>
    </row>
    <row r="3101" spans="1:5" hidden="1">
      <c r="A3101" s="1">
        <v>1948</v>
      </c>
      <c r="B3101" s="1">
        <v>100</v>
      </c>
      <c r="C3101" s="1">
        <v>6.57</v>
      </c>
      <c r="D3101" s="1">
        <v>5.44</v>
      </c>
      <c r="E3101" s="1">
        <v>12.01</v>
      </c>
    </row>
    <row r="3102" spans="1:5" hidden="1">
      <c r="A3102" s="1">
        <v>1948</v>
      </c>
      <c r="B3102" s="1">
        <v>101</v>
      </c>
      <c r="C3102" s="1">
        <v>3.79</v>
      </c>
      <c r="D3102" s="1">
        <v>3.25</v>
      </c>
      <c r="E3102" s="1">
        <v>7.04</v>
      </c>
    </row>
    <row r="3103" spans="1:5" hidden="1">
      <c r="A3103" s="1">
        <v>1948</v>
      </c>
      <c r="B3103" s="1">
        <v>102</v>
      </c>
      <c r="C3103" s="1">
        <v>2.13</v>
      </c>
      <c r="D3103" s="1">
        <v>1.9</v>
      </c>
      <c r="E3103" s="1">
        <v>4.03</v>
      </c>
    </row>
    <row r="3104" spans="1:5" hidden="1">
      <c r="A3104" s="1">
        <v>1948</v>
      </c>
      <c r="B3104" s="1">
        <v>103</v>
      </c>
      <c r="C3104" s="1">
        <v>1.1599999999999999</v>
      </c>
      <c r="D3104" s="1">
        <v>1.08</v>
      </c>
      <c r="E3104" s="1">
        <v>2.2400000000000002</v>
      </c>
    </row>
    <row r="3105" spans="1:5" hidden="1">
      <c r="A3105" s="1">
        <v>1948</v>
      </c>
      <c r="B3105" s="1">
        <v>104</v>
      </c>
      <c r="C3105" s="1">
        <v>0.36</v>
      </c>
      <c r="D3105" s="1">
        <v>0.34</v>
      </c>
      <c r="E3105" s="1">
        <v>0.7</v>
      </c>
    </row>
    <row r="3106" spans="1:5" hidden="1">
      <c r="A3106" s="1">
        <v>1948</v>
      </c>
      <c r="B3106" s="1">
        <v>105</v>
      </c>
      <c r="C3106" s="1">
        <v>0</v>
      </c>
      <c r="D3106" s="1">
        <v>0</v>
      </c>
      <c r="E3106" s="1">
        <v>0</v>
      </c>
    </row>
    <row r="3107" spans="1:5" hidden="1">
      <c r="A3107" s="1">
        <v>1948</v>
      </c>
      <c r="B3107" s="1">
        <v>106</v>
      </c>
      <c r="C3107" s="1">
        <v>0</v>
      </c>
      <c r="D3107" s="1">
        <v>0</v>
      </c>
      <c r="E3107" s="1">
        <v>0</v>
      </c>
    </row>
    <row r="3108" spans="1:5" hidden="1">
      <c r="A3108" s="1">
        <v>1948</v>
      </c>
      <c r="B3108" s="1">
        <v>107</v>
      </c>
      <c r="C3108" s="1">
        <v>0</v>
      </c>
      <c r="D3108" s="1">
        <v>0</v>
      </c>
      <c r="E3108" s="1">
        <v>0</v>
      </c>
    </row>
    <row r="3109" spans="1:5" hidden="1">
      <c r="A3109" s="1">
        <v>1948</v>
      </c>
      <c r="B3109" s="1">
        <v>108</v>
      </c>
      <c r="C3109" s="1">
        <v>0</v>
      </c>
      <c r="D3109" s="1">
        <v>0</v>
      </c>
      <c r="E3109" s="1">
        <v>0</v>
      </c>
    </row>
    <row r="3110" spans="1:5" hidden="1">
      <c r="A3110" s="1">
        <v>1948</v>
      </c>
      <c r="B3110" s="1">
        <v>109</v>
      </c>
      <c r="C3110" s="1">
        <v>0</v>
      </c>
      <c r="D3110" s="1">
        <v>0</v>
      </c>
      <c r="E3110" s="1">
        <v>0</v>
      </c>
    </row>
    <row r="3111" spans="1:5" hidden="1">
      <c r="A3111" s="1">
        <v>1948</v>
      </c>
      <c r="B3111" s="1" t="s">
        <v>121</v>
      </c>
      <c r="C3111" s="1">
        <v>0</v>
      </c>
      <c r="D3111" s="1">
        <v>0</v>
      </c>
      <c r="E3111" s="1">
        <v>0</v>
      </c>
    </row>
    <row r="3112" spans="1:5" hidden="1">
      <c r="A3112" s="1">
        <v>1949</v>
      </c>
      <c r="B3112" s="1">
        <v>0</v>
      </c>
      <c r="C3112" s="1">
        <v>1963.36</v>
      </c>
      <c r="D3112" s="1">
        <v>2625</v>
      </c>
      <c r="E3112" s="1">
        <v>4588.3599999999997</v>
      </c>
    </row>
    <row r="3113" spans="1:5" hidden="1">
      <c r="A3113" s="1">
        <v>1949</v>
      </c>
      <c r="B3113" s="1">
        <v>1</v>
      </c>
      <c r="C3113" s="1">
        <v>220.04</v>
      </c>
      <c r="D3113" s="1">
        <v>248.1</v>
      </c>
      <c r="E3113" s="1">
        <v>468.14</v>
      </c>
    </row>
    <row r="3114" spans="1:5" hidden="1">
      <c r="A3114" s="1">
        <v>1949</v>
      </c>
      <c r="B3114" s="1">
        <v>2</v>
      </c>
      <c r="C3114" s="1">
        <v>106.02</v>
      </c>
      <c r="D3114" s="1">
        <v>156.06</v>
      </c>
      <c r="E3114" s="1">
        <v>262.08</v>
      </c>
    </row>
    <row r="3115" spans="1:5" hidden="1">
      <c r="A3115" s="1">
        <v>1949</v>
      </c>
      <c r="B3115" s="1">
        <v>3</v>
      </c>
      <c r="C3115" s="1">
        <v>79.02</v>
      </c>
      <c r="D3115" s="1">
        <v>117.05</v>
      </c>
      <c r="E3115" s="1">
        <v>196.07</v>
      </c>
    </row>
    <row r="3116" spans="1:5" hidden="1">
      <c r="A3116" s="1">
        <v>1949</v>
      </c>
      <c r="B3116" s="1">
        <v>4</v>
      </c>
      <c r="C3116" s="1">
        <v>59.01</v>
      </c>
      <c r="D3116" s="1">
        <v>77.03</v>
      </c>
      <c r="E3116" s="1">
        <v>136.04</v>
      </c>
    </row>
    <row r="3117" spans="1:5" hidden="1">
      <c r="A3117" s="1">
        <v>1949</v>
      </c>
      <c r="B3117" s="1">
        <v>5</v>
      </c>
      <c r="C3117" s="1">
        <v>49.01</v>
      </c>
      <c r="D3117" s="1">
        <v>75.03</v>
      </c>
      <c r="E3117" s="1">
        <v>124.04</v>
      </c>
    </row>
    <row r="3118" spans="1:5" hidden="1">
      <c r="A3118" s="1">
        <v>1949</v>
      </c>
      <c r="B3118" s="1">
        <v>6</v>
      </c>
      <c r="C3118" s="1">
        <v>49.01</v>
      </c>
      <c r="D3118" s="1">
        <v>50.02</v>
      </c>
      <c r="E3118" s="1">
        <v>99.03</v>
      </c>
    </row>
    <row r="3119" spans="1:5" hidden="1">
      <c r="A3119" s="1">
        <v>1949</v>
      </c>
      <c r="B3119" s="1">
        <v>7</v>
      </c>
      <c r="C3119" s="1">
        <v>36.01</v>
      </c>
      <c r="D3119" s="1">
        <v>52.02</v>
      </c>
      <c r="E3119" s="1">
        <v>88.03</v>
      </c>
    </row>
    <row r="3120" spans="1:5" hidden="1">
      <c r="A3120" s="1">
        <v>1949</v>
      </c>
      <c r="B3120" s="1">
        <v>8</v>
      </c>
      <c r="C3120" s="1">
        <v>27.01</v>
      </c>
      <c r="D3120" s="1">
        <v>45.01</v>
      </c>
      <c r="E3120" s="1">
        <v>72.02</v>
      </c>
    </row>
    <row r="3121" spans="1:5" hidden="1">
      <c r="A3121" s="1">
        <v>1949</v>
      </c>
      <c r="B3121" s="1">
        <v>9</v>
      </c>
      <c r="C3121" s="1">
        <v>27</v>
      </c>
      <c r="D3121" s="1">
        <v>46.02</v>
      </c>
      <c r="E3121" s="1">
        <v>73.02</v>
      </c>
    </row>
    <row r="3122" spans="1:5" hidden="1">
      <c r="A3122" s="1">
        <v>1949</v>
      </c>
      <c r="B3122" s="1">
        <v>10</v>
      </c>
      <c r="C3122" s="1">
        <v>23.01</v>
      </c>
      <c r="D3122" s="1">
        <v>41.02</v>
      </c>
      <c r="E3122" s="1">
        <v>64.03</v>
      </c>
    </row>
    <row r="3123" spans="1:5" hidden="1">
      <c r="A3123" s="1">
        <v>1949</v>
      </c>
      <c r="B3123" s="1">
        <v>11</v>
      </c>
      <c r="C3123" s="1">
        <v>26.01</v>
      </c>
      <c r="D3123" s="1">
        <v>44.02</v>
      </c>
      <c r="E3123" s="1">
        <v>70.03</v>
      </c>
    </row>
    <row r="3124" spans="1:5" hidden="1">
      <c r="A3124" s="1">
        <v>1949</v>
      </c>
      <c r="B3124" s="1">
        <v>12</v>
      </c>
      <c r="C3124" s="1">
        <v>23.01</v>
      </c>
      <c r="D3124" s="1">
        <v>46.02</v>
      </c>
      <c r="E3124" s="1">
        <v>69.03</v>
      </c>
    </row>
    <row r="3125" spans="1:5" hidden="1">
      <c r="A3125" s="1">
        <v>1949</v>
      </c>
      <c r="B3125" s="1">
        <v>13</v>
      </c>
      <c r="C3125" s="1">
        <v>26.01</v>
      </c>
      <c r="D3125" s="1">
        <v>38.01</v>
      </c>
      <c r="E3125" s="1">
        <v>64.02</v>
      </c>
    </row>
    <row r="3126" spans="1:5" hidden="1">
      <c r="A3126" s="1">
        <v>1949</v>
      </c>
      <c r="B3126" s="1">
        <v>14</v>
      </c>
      <c r="C3126" s="1">
        <v>25</v>
      </c>
      <c r="D3126" s="1">
        <v>36.020000000000003</v>
      </c>
      <c r="E3126" s="1">
        <v>61.02</v>
      </c>
    </row>
    <row r="3127" spans="1:5" hidden="1">
      <c r="A3127" s="1">
        <v>1949</v>
      </c>
      <c r="B3127" s="1">
        <v>15</v>
      </c>
      <c r="C3127" s="1">
        <v>32</v>
      </c>
      <c r="D3127" s="1">
        <v>54.02</v>
      </c>
      <c r="E3127" s="1">
        <v>86.02</v>
      </c>
    </row>
    <row r="3128" spans="1:5" hidden="1">
      <c r="A3128" s="1">
        <v>1949</v>
      </c>
      <c r="B3128" s="1">
        <v>16</v>
      </c>
      <c r="C3128" s="1">
        <v>35</v>
      </c>
      <c r="D3128" s="1">
        <v>60.02</v>
      </c>
      <c r="E3128" s="1">
        <v>95.02</v>
      </c>
    </row>
    <row r="3129" spans="1:5" hidden="1">
      <c r="A3129" s="1">
        <v>1949</v>
      </c>
      <c r="B3129" s="1">
        <v>17</v>
      </c>
      <c r="C3129" s="1">
        <v>35.01</v>
      </c>
      <c r="D3129" s="1">
        <v>68.03</v>
      </c>
      <c r="E3129" s="1">
        <v>103.04</v>
      </c>
    </row>
    <row r="3130" spans="1:5" hidden="1">
      <c r="A3130" s="1">
        <v>1949</v>
      </c>
      <c r="B3130" s="1">
        <v>18</v>
      </c>
      <c r="C3130" s="1">
        <v>29.01</v>
      </c>
      <c r="D3130" s="1">
        <v>85.04</v>
      </c>
      <c r="E3130" s="1">
        <v>114.05</v>
      </c>
    </row>
    <row r="3131" spans="1:5" hidden="1">
      <c r="A3131" s="1">
        <v>1949</v>
      </c>
      <c r="B3131" s="1">
        <v>19</v>
      </c>
      <c r="C3131" s="1">
        <v>50.01</v>
      </c>
      <c r="D3131" s="1">
        <v>104.04</v>
      </c>
      <c r="E3131" s="1">
        <v>154.05000000000001</v>
      </c>
    </row>
    <row r="3132" spans="1:5" hidden="1">
      <c r="A3132" s="1">
        <v>1949</v>
      </c>
      <c r="B3132" s="1">
        <v>20</v>
      </c>
      <c r="C3132" s="1">
        <v>37.01</v>
      </c>
      <c r="D3132" s="1">
        <v>117.04</v>
      </c>
      <c r="E3132" s="1">
        <v>154.05000000000001</v>
      </c>
    </row>
    <row r="3133" spans="1:5" hidden="1">
      <c r="A3133" s="1">
        <v>1949</v>
      </c>
      <c r="B3133" s="1">
        <v>21</v>
      </c>
      <c r="C3133" s="1">
        <v>50.01</v>
      </c>
      <c r="D3133" s="1">
        <v>123.05</v>
      </c>
      <c r="E3133" s="1">
        <v>173.06</v>
      </c>
    </row>
    <row r="3134" spans="1:5" hidden="1">
      <c r="A3134" s="1">
        <v>1949</v>
      </c>
      <c r="B3134" s="1">
        <v>22</v>
      </c>
      <c r="C3134" s="1">
        <v>55.01</v>
      </c>
      <c r="D3134" s="1">
        <v>121.05</v>
      </c>
      <c r="E3134" s="1">
        <v>176.06</v>
      </c>
    </row>
    <row r="3135" spans="1:5" hidden="1">
      <c r="A3135" s="1">
        <v>1949</v>
      </c>
      <c r="B3135" s="1">
        <v>23</v>
      </c>
      <c r="C3135" s="1">
        <v>59.01</v>
      </c>
      <c r="D3135" s="1">
        <v>104.04</v>
      </c>
      <c r="E3135" s="1">
        <v>163.05000000000001</v>
      </c>
    </row>
    <row r="3136" spans="1:5" hidden="1">
      <c r="A3136" s="1">
        <v>1949</v>
      </c>
      <c r="B3136" s="1">
        <v>24</v>
      </c>
      <c r="C3136" s="1">
        <v>67.010000000000005</v>
      </c>
      <c r="D3136" s="1">
        <v>118.04</v>
      </c>
      <c r="E3136" s="1">
        <v>185.05</v>
      </c>
    </row>
    <row r="3137" spans="1:5" hidden="1">
      <c r="A3137" s="1">
        <v>1949</v>
      </c>
      <c r="B3137" s="1">
        <v>25</v>
      </c>
      <c r="C3137" s="1">
        <v>52.01</v>
      </c>
      <c r="D3137" s="1">
        <v>96.03</v>
      </c>
      <c r="E3137" s="1">
        <v>148.04</v>
      </c>
    </row>
    <row r="3138" spans="1:5" hidden="1">
      <c r="A3138" s="1">
        <v>1949</v>
      </c>
      <c r="B3138" s="1">
        <v>26</v>
      </c>
      <c r="C3138" s="1">
        <v>57.01</v>
      </c>
      <c r="D3138" s="1">
        <v>119.05</v>
      </c>
      <c r="E3138" s="1">
        <v>176.06</v>
      </c>
    </row>
    <row r="3139" spans="1:5" hidden="1">
      <c r="A3139" s="1">
        <v>1949</v>
      </c>
      <c r="B3139" s="1">
        <v>27</v>
      </c>
      <c r="C3139" s="1">
        <v>83.02</v>
      </c>
      <c r="D3139" s="1">
        <v>114.04</v>
      </c>
      <c r="E3139" s="1">
        <v>197.06</v>
      </c>
    </row>
    <row r="3140" spans="1:5" hidden="1">
      <c r="A3140" s="1">
        <v>1949</v>
      </c>
      <c r="B3140" s="1">
        <v>28</v>
      </c>
      <c r="C3140" s="1">
        <v>69.010000000000005</v>
      </c>
      <c r="D3140" s="1">
        <v>119.04</v>
      </c>
      <c r="E3140" s="1">
        <v>188.05</v>
      </c>
    </row>
    <row r="3141" spans="1:5" hidden="1">
      <c r="A3141" s="1">
        <v>1949</v>
      </c>
      <c r="B3141" s="1">
        <v>29</v>
      </c>
      <c r="C3141" s="1">
        <v>72.010000000000005</v>
      </c>
      <c r="D3141" s="1">
        <v>126.05</v>
      </c>
      <c r="E3141" s="1">
        <v>198.06</v>
      </c>
    </row>
    <row r="3142" spans="1:5" hidden="1">
      <c r="A3142" s="1">
        <v>1949</v>
      </c>
      <c r="B3142" s="1">
        <v>30</v>
      </c>
      <c r="C3142" s="1">
        <v>80.02</v>
      </c>
      <c r="D3142" s="1">
        <v>96.04</v>
      </c>
      <c r="E3142" s="1">
        <v>176.06</v>
      </c>
    </row>
    <row r="3143" spans="1:5" hidden="1">
      <c r="A3143" s="1">
        <v>1949</v>
      </c>
      <c r="B3143" s="1">
        <v>31</v>
      </c>
      <c r="C3143" s="1">
        <v>70.02</v>
      </c>
      <c r="D3143" s="1">
        <v>112.04</v>
      </c>
      <c r="E3143" s="1">
        <v>182.06</v>
      </c>
    </row>
    <row r="3144" spans="1:5" hidden="1">
      <c r="A3144" s="1">
        <v>1949</v>
      </c>
      <c r="B3144" s="1">
        <v>32</v>
      </c>
      <c r="C3144" s="1">
        <v>95.02</v>
      </c>
      <c r="D3144" s="1">
        <v>113.04</v>
      </c>
      <c r="E3144" s="1">
        <v>208.06</v>
      </c>
    </row>
    <row r="3145" spans="1:5" hidden="1">
      <c r="A3145" s="1">
        <v>1949</v>
      </c>
      <c r="B3145" s="1">
        <v>33</v>
      </c>
      <c r="C3145" s="1">
        <v>86.02</v>
      </c>
      <c r="D3145" s="1">
        <v>121.05</v>
      </c>
      <c r="E3145" s="1">
        <v>207.07</v>
      </c>
    </row>
    <row r="3146" spans="1:5" hidden="1">
      <c r="A3146" s="1">
        <v>1949</v>
      </c>
      <c r="B3146" s="1">
        <v>34</v>
      </c>
      <c r="C3146" s="1">
        <v>87.02</v>
      </c>
      <c r="D3146" s="1">
        <v>145.06</v>
      </c>
      <c r="E3146" s="1">
        <v>232.08</v>
      </c>
    </row>
    <row r="3147" spans="1:5" hidden="1">
      <c r="A3147" s="1">
        <v>1949</v>
      </c>
      <c r="B3147" s="1">
        <v>35</v>
      </c>
      <c r="C3147" s="1">
        <v>96.02</v>
      </c>
      <c r="D3147" s="1">
        <v>154.06</v>
      </c>
      <c r="E3147" s="1">
        <v>250.08</v>
      </c>
    </row>
    <row r="3148" spans="1:5" hidden="1">
      <c r="A3148" s="1">
        <v>1949</v>
      </c>
      <c r="B3148" s="1">
        <v>36</v>
      </c>
      <c r="C3148" s="1">
        <v>119.03</v>
      </c>
      <c r="D3148" s="1">
        <v>151.05000000000001</v>
      </c>
      <c r="E3148" s="1">
        <v>270.08</v>
      </c>
    </row>
    <row r="3149" spans="1:5" hidden="1">
      <c r="A3149" s="1">
        <v>1949</v>
      </c>
      <c r="B3149" s="1">
        <v>37</v>
      </c>
      <c r="C3149" s="1">
        <v>131.02000000000001</v>
      </c>
      <c r="D3149" s="1">
        <v>144.06</v>
      </c>
      <c r="E3149" s="1">
        <v>275.08</v>
      </c>
    </row>
    <row r="3150" spans="1:5" hidden="1">
      <c r="A3150" s="1">
        <v>1949</v>
      </c>
      <c r="B3150" s="1">
        <v>38</v>
      </c>
      <c r="C3150" s="1">
        <v>135.03</v>
      </c>
      <c r="D3150" s="1">
        <v>175.06</v>
      </c>
      <c r="E3150" s="1">
        <v>310.08999999999997</v>
      </c>
    </row>
    <row r="3151" spans="1:5" hidden="1">
      <c r="A3151" s="1">
        <v>1949</v>
      </c>
      <c r="B3151" s="1">
        <v>39</v>
      </c>
      <c r="C3151" s="1">
        <v>119.02</v>
      </c>
      <c r="D3151" s="1">
        <v>176.07</v>
      </c>
      <c r="E3151" s="1">
        <v>295.08999999999997</v>
      </c>
    </row>
    <row r="3152" spans="1:5" hidden="1">
      <c r="A3152" s="1">
        <v>1949</v>
      </c>
      <c r="B3152" s="1">
        <v>40</v>
      </c>
      <c r="C3152" s="1">
        <v>149.03</v>
      </c>
      <c r="D3152" s="1">
        <v>195.07</v>
      </c>
      <c r="E3152" s="1">
        <v>344.1</v>
      </c>
    </row>
    <row r="3153" spans="1:5" hidden="1">
      <c r="A3153" s="1">
        <v>1949</v>
      </c>
      <c r="B3153" s="1">
        <v>41</v>
      </c>
      <c r="C3153" s="1">
        <v>144.02000000000001</v>
      </c>
      <c r="D3153" s="1">
        <v>189.07</v>
      </c>
      <c r="E3153" s="1">
        <v>333.09</v>
      </c>
    </row>
    <row r="3154" spans="1:5" hidden="1">
      <c r="A3154" s="1">
        <v>1949</v>
      </c>
      <c r="B3154" s="1">
        <v>42</v>
      </c>
      <c r="C3154" s="1">
        <v>172.03</v>
      </c>
      <c r="D3154" s="1">
        <v>223.09</v>
      </c>
      <c r="E3154" s="1">
        <v>395.12</v>
      </c>
    </row>
    <row r="3155" spans="1:5" hidden="1">
      <c r="A3155" s="1">
        <v>1949</v>
      </c>
      <c r="B3155" s="1">
        <v>43</v>
      </c>
      <c r="C3155" s="1">
        <v>135.02000000000001</v>
      </c>
      <c r="D3155" s="1">
        <v>223.08</v>
      </c>
      <c r="E3155" s="1">
        <v>358.1</v>
      </c>
    </row>
    <row r="3156" spans="1:5" hidden="1">
      <c r="A3156" s="1">
        <v>1949</v>
      </c>
      <c r="B3156" s="1">
        <v>44</v>
      </c>
      <c r="C3156" s="1">
        <v>168.03</v>
      </c>
      <c r="D3156" s="1">
        <v>276.10000000000002</v>
      </c>
      <c r="E3156" s="1">
        <v>444.13</v>
      </c>
    </row>
    <row r="3157" spans="1:5" hidden="1">
      <c r="A3157" s="1">
        <v>1949</v>
      </c>
      <c r="B3157" s="1">
        <v>45</v>
      </c>
      <c r="C3157" s="1">
        <v>201.04</v>
      </c>
      <c r="D3157" s="1">
        <v>275.11</v>
      </c>
      <c r="E3157" s="1">
        <v>476.15</v>
      </c>
    </row>
    <row r="3158" spans="1:5" hidden="1">
      <c r="A3158" s="1">
        <v>1949</v>
      </c>
      <c r="B3158" s="1">
        <v>46</v>
      </c>
      <c r="C3158" s="1">
        <v>166.03</v>
      </c>
      <c r="D3158" s="1">
        <v>288.11</v>
      </c>
      <c r="E3158" s="1">
        <v>454.14</v>
      </c>
    </row>
    <row r="3159" spans="1:5" hidden="1">
      <c r="A3159" s="1">
        <v>1949</v>
      </c>
      <c r="B3159" s="1">
        <v>47</v>
      </c>
      <c r="C3159" s="1">
        <v>211.04</v>
      </c>
      <c r="D3159" s="1">
        <v>289.11</v>
      </c>
      <c r="E3159" s="1">
        <v>500.15</v>
      </c>
    </row>
    <row r="3160" spans="1:5" hidden="1">
      <c r="A3160" s="1">
        <v>1949</v>
      </c>
      <c r="B3160" s="1">
        <v>48</v>
      </c>
      <c r="C3160" s="1">
        <v>252.05</v>
      </c>
      <c r="D3160" s="1">
        <v>400.15</v>
      </c>
      <c r="E3160" s="1">
        <v>652.20000000000005</v>
      </c>
    </row>
    <row r="3161" spans="1:5" hidden="1">
      <c r="A3161" s="1">
        <v>1949</v>
      </c>
      <c r="B3161" s="1">
        <v>49</v>
      </c>
      <c r="C3161" s="1">
        <v>296.06</v>
      </c>
      <c r="D3161" s="1">
        <v>425.16</v>
      </c>
      <c r="E3161" s="1">
        <v>721.22</v>
      </c>
    </row>
    <row r="3162" spans="1:5" hidden="1">
      <c r="A3162" s="1">
        <v>1949</v>
      </c>
      <c r="B3162" s="1">
        <v>50</v>
      </c>
      <c r="C3162" s="1">
        <v>228.04</v>
      </c>
      <c r="D3162" s="1">
        <v>403.15</v>
      </c>
      <c r="E3162" s="1">
        <v>631.19000000000005</v>
      </c>
    </row>
    <row r="3163" spans="1:5" hidden="1">
      <c r="A3163" s="1">
        <v>1949</v>
      </c>
      <c r="B3163" s="1">
        <v>51</v>
      </c>
      <c r="C3163" s="1">
        <v>242.05</v>
      </c>
      <c r="D3163" s="1">
        <v>396.15</v>
      </c>
      <c r="E3163" s="1">
        <v>638.20000000000005</v>
      </c>
    </row>
    <row r="3164" spans="1:5" hidden="1">
      <c r="A3164" s="1">
        <v>1949</v>
      </c>
      <c r="B3164" s="1">
        <v>52</v>
      </c>
      <c r="C3164" s="1">
        <v>334.06</v>
      </c>
      <c r="D3164" s="1">
        <v>454.17</v>
      </c>
      <c r="E3164" s="1">
        <v>788.23</v>
      </c>
    </row>
    <row r="3165" spans="1:5" hidden="1">
      <c r="A3165" s="1">
        <v>1949</v>
      </c>
      <c r="B3165" s="1">
        <v>53</v>
      </c>
      <c r="C3165" s="1">
        <v>331.06</v>
      </c>
      <c r="D3165" s="1">
        <v>470.18</v>
      </c>
      <c r="E3165" s="1">
        <v>801.24</v>
      </c>
    </row>
    <row r="3166" spans="1:5" hidden="1">
      <c r="A3166" s="1">
        <v>1949</v>
      </c>
      <c r="B3166" s="1">
        <v>54</v>
      </c>
      <c r="C3166" s="1">
        <v>384.07</v>
      </c>
      <c r="D3166" s="1">
        <v>499.19</v>
      </c>
      <c r="E3166" s="1">
        <v>883.26</v>
      </c>
    </row>
    <row r="3167" spans="1:5" hidden="1">
      <c r="A3167" s="1">
        <v>1949</v>
      </c>
      <c r="B3167" s="1">
        <v>55</v>
      </c>
      <c r="C3167" s="1">
        <v>360.06</v>
      </c>
      <c r="D3167" s="1">
        <v>561.21</v>
      </c>
      <c r="E3167" s="1">
        <v>921.27</v>
      </c>
    </row>
    <row r="3168" spans="1:5" hidden="1">
      <c r="A3168" s="1">
        <v>1949</v>
      </c>
      <c r="B3168" s="1">
        <v>56</v>
      </c>
      <c r="C3168" s="1">
        <v>415.07</v>
      </c>
      <c r="D3168" s="1">
        <v>677.26</v>
      </c>
      <c r="E3168" s="1">
        <v>1092.33</v>
      </c>
    </row>
    <row r="3169" spans="1:5" hidden="1">
      <c r="A3169" s="1">
        <v>1949</v>
      </c>
      <c r="B3169" s="1">
        <v>57</v>
      </c>
      <c r="C3169" s="1">
        <v>409.08</v>
      </c>
      <c r="D3169" s="1">
        <v>655.25</v>
      </c>
      <c r="E3169" s="1">
        <v>1064.33</v>
      </c>
    </row>
    <row r="3170" spans="1:5" hidden="1">
      <c r="A3170" s="1">
        <v>1949</v>
      </c>
      <c r="B3170" s="1">
        <v>58</v>
      </c>
      <c r="C3170" s="1">
        <v>441.08</v>
      </c>
      <c r="D3170" s="1">
        <v>811.31</v>
      </c>
      <c r="E3170" s="1">
        <v>1252.3900000000001</v>
      </c>
    </row>
    <row r="3171" spans="1:5" hidden="1">
      <c r="A3171" s="1">
        <v>1949</v>
      </c>
      <c r="B3171" s="1">
        <v>59</v>
      </c>
      <c r="C3171" s="1">
        <v>472.08</v>
      </c>
      <c r="D3171" s="1">
        <v>810.31</v>
      </c>
      <c r="E3171" s="1">
        <v>1282.3900000000001</v>
      </c>
    </row>
    <row r="3172" spans="1:5" hidden="1">
      <c r="A3172" s="1">
        <v>1949</v>
      </c>
      <c r="B3172" s="1">
        <v>60</v>
      </c>
      <c r="C3172" s="1">
        <v>531.1</v>
      </c>
      <c r="D3172" s="1">
        <v>904.34</v>
      </c>
      <c r="E3172" s="1">
        <v>1435.44</v>
      </c>
    </row>
    <row r="3173" spans="1:5" hidden="1">
      <c r="A3173" s="1">
        <v>1949</v>
      </c>
      <c r="B3173" s="1">
        <v>61</v>
      </c>
      <c r="C3173" s="1">
        <v>472.09</v>
      </c>
      <c r="D3173" s="1">
        <v>833.32</v>
      </c>
      <c r="E3173" s="1">
        <v>1305.4100000000001</v>
      </c>
    </row>
    <row r="3174" spans="1:5" hidden="1">
      <c r="A3174" s="1">
        <v>1949</v>
      </c>
      <c r="B3174" s="1">
        <v>62</v>
      </c>
      <c r="C3174" s="1">
        <v>579.11</v>
      </c>
      <c r="D3174" s="1">
        <v>922.35</v>
      </c>
      <c r="E3174" s="1">
        <v>1501.46</v>
      </c>
    </row>
    <row r="3175" spans="1:5" hidden="1">
      <c r="A3175" s="1">
        <v>1949</v>
      </c>
      <c r="B3175" s="1">
        <v>63</v>
      </c>
      <c r="C3175" s="1">
        <v>623.12</v>
      </c>
      <c r="D3175" s="1">
        <v>925.35</v>
      </c>
      <c r="E3175" s="1">
        <v>1548.47</v>
      </c>
    </row>
    <row r="3176" spans="1:5" hidden="1">
      <c r="A3176" s="1">
        <v>1949</v>
      </c>
      <c r="B3176" s="1">
        <v>64</v>
      </c>
      <c r="C3176" s="1">
        <v>577.1</v>
      </c>
      <c r="D3176" s="1">
        <v>1051.3900000000001</v>
      </c>
      <c r="E3176" s="1">
        <v>1628.49</v>
      </c>
    </row>
    <row r="3177" spans="1:5" hidden="1">
      <c r="A3177" s="1">
        <v>1949</v>
      </c>
      <c r="B3177" s="1">
        <v>65</v>
      </c>
      <c r="C3177" s="1">
        <v>677.12</v>
      </c>
      <c r="D3177" s="1">
        <v>1084.4100000000001</v>
      </c>
      <c r="E3177" s="1">
        <v>1761.53</v>
      </c>
    </row>
    <row r="3178" spans="1:5" hidden="1">
      <c r="A3178" s="1">
        <v>1949</v>
      </c>
      <c r="B3178" s="1">
        <v>66</v>
      </c>
      <c r="C3178" s="1">
        <v>596.11</v>
      </c>
      <c r="D3178" s="1">
        <v>956.36</v>
      </c>
      <c r="E3178" s="1">
        <v>1552.47</v>
      </c>
    </row>
    <row r="3179" spans="1:5" hidden="1">
      <c r="A3179" s="1">
        <v>1949</v>
      </c>
      <c r="B3179" s="1">
        <v>67</v>
      </c>
      <c r="C3179" s="1">
        <v>613.11</v>
      </c>
      <c r="D3179" s="1">
        <v>968.36</v>
      </c>
      <c r="E3179" s="1">
        <v>1581.47</v>
      </c>
    </row>
    <row r="3180" spans="1:5" hidden="1">
      <c r="A3180" s="1">
        <v>1949</v>
      </c>
      <c r="B3180" s="1">
        <v>68</v>
      </c>
      <c r="C3180" s="1">
        <v>739.14</v>
      </c>
      <c r="D3180" s="1">
        <v>1079.4100000000001</v>
      </c>
      <c r="E3180" s="1">
        <v>1818.55</v>
      </c>
    </row>
    <row r="3181" spans="1:5" hidden="1">
      <c r="A3181" s="1">
        <v>1949</v>
      </c>
      <c r="B3181" s="1">
        <v>69</v>
      </c>
      <c r="C3181" s="1">
        <v>826.15</v>
      </c>
      <c r="D3181" s="1">
        <v>1112.42</v>
      </c>
      <c r="E3181" s="1">
        <v>1938.57</v>
      </c>
    </row>
    <row r="3182" spans="1:5" hidden="1">
      <c r="A3182" s="1">
        <v>1949</v>
      </c>
      <c r="B3182" s="1">
        <v>70</v>
      </c>
      <c r="C3182" s="1">
        <v>821.14</v>
      </c>
      <c r="D3182" s="1">
        <v>1098.42</v>
      </c>
      <c r="E3182" s="1">
        <v>1919.56</v>
      </c>
    </row>
    <row r="3183" spans="1:5" hidden="1">
      <c r="A3183" s="1">
        <v>1949</v>
      </c>
      <c r="B3183" s="1">
        <v>71</v>
      </c>
      <c r="C3183" s="1">
        <v>740.14</v>
      </c>
      <c r="D3183" s="1">
        <v>909.34</v>
      </c>
      <c r="E3183" s="1">
        <v>1649.48</v>
      </c>
    </row>
    <row r="3184" spans="1:5" hidden="1">
      <c r="A3184" s="1">
        <v>1949</v>
      </c>
      <c r="B3184" s="1">
        <v>72</v>
      </c>
      <c r="C3184" s="1">
        <v>813.15</v>
      </c>
      <c r="D3184" s="1">
        <v>1017.39</v>
      </c>
      <c r="E3184" s="1">
        <v>1830.54</v>
      </c>
    </row>
    <row r="3185" spans="1:5" hidden="1">
      <c r="A3185" s="1">
        <v>1949</v>
      </c>
      <c r="B3185" s="1">
        <v>73</v>
      </c>
      <c r="C3185" s="1">
        <v>916.17</v>
      </c>
      <c r="D3185" s="1">
        <v>1089.4100000000001</v>
      </c>
      <c r="E3185" s="1">
        <v>2005.58</v>
      </c>
    </row>
    <row r="3186" spans="1:5" hidden="1">
      <c r="A3186" s="1">
        <v>1949</v>
      </c>
      <c r="B3186" s="1">
        <v>74</v>
      </c>
      <c r="C3186" s="1">
        <v>844.15</v>
      </c>
      <c r="D3186" s="1">
        <v>1076.4100000000001</v>
      </c>
      <c r="E3186" s="1">
        <v>1920.56</v>
      </c>
    </row>
    <row r="3187" spans="1:5" hidden="1">
      <c r="A3187" s="1">
        <v>1949</v>
      </c>
      <c r="B3187" s="1">
        <v>75</v>
      </c>
      <c r="C3187" s="1">
        <v>903.17</v>
      </c>
      <c r="D3187" s="1">
        <v>1014.38</v>
      </c>
      <c r="E3187" s="1">
        <v>1917.55</v>
      </c>
    </row>
    <row r="3188" spans="1:5" hidden="1">
      <c r="A3188" s="1">
        <v>1949</v>
      </c>
      <c r="B3188" s="1">
        <v>76</v>
      </c>
      <c r="C3188" s="1">
        <v>953.17</v>
      </c>
      <c r="D3188" s="1">
        <v>987.38</v>
      </c>
      <c r="E3188" s="1">
        <v>1940.55</v>
      </c>
    </row>
    <row r="3189" spans="1:5" hidden="1">
      <c r="A3189" s="1">
        <v>1949</v>
      </c>
      <c r="B3189" s="1">
        <v>77</v>
      </c>
      <c r="C3189" s="1">
        <v>865.16</v>
      </c>
      <c r="D3189" s="1">
        <v>886.33</v>
      </c>
      <c r="E3189" s="1">
        <v>1751.49</v>
      </c>
    </row>
    <row r="3190" spans="1:5" hidden="1">
      <c r="A3190" s="1">
        <v>1949</v>
      </c>
      <c r="B3190" s="1">
        <v>78</v>
      </c>
      <c r="C3190" s="1">
        <v>915.16</v>
      </c>
      <c r="D3190" s="1">
        <v>1026.3900000000001</v>
      </c>
      <c r="E3190" s="1">
        <v>1941.55</v>
      </c>
    </row>
    <row r="3191" spans="1:5" hidden="1">
      <c r="A3191" s="1">
        <v>1949</v>
      </c>
      <c r="B3191" s="1">
        <v>79</v>
      </c>
      <c r="C3191" s="1">
        <v>966.18</v>
      </c>
      <c r="D3191" s="1">
        <v>988.37</v>
      </c>
      <c r="E3191" s="1">
        <v>1954.55</v>
      </c>
    </row>
    <row r="3192" spans="1:5" hidden="1">
      <c r="A3192" s="1">
        <v>1949</v>
      </c>
      <c r="B3192" s="1">
        <v>80</v>
      </c>
      <c r="C3192" s="1">
        <v>997.18</v>
      </c>
      <c r="D3192" s="1">
        <v>963.36</v>
      </c>
      <c r="E3192" s="1">
        <v>1960.54</v>
      </c>
    </row>
    <row r="3193" spans="1:5" hidden="1">
      <c r="A3193" s="1">
        <v>1949</v>
      </c>
      <c r="B3193" s="1">
        <v>81</v>
      </c>
      <c r="C3193" s="1">
        <v>844.15</v>
      </c>
      <c r="D3193" s="1">
        <v>717.27</v>
      </c>
      <c r="E3193" s="1">
        <v>1561.42</v>
      </c>
    </row>
    <row r="3194" spans="1:5" hidden="1">
      <c r="A3194" s="1">
        <v>1949</v>
      </c>
      <c r="B3194" s="1">
        <v>82</v>
      </c>
      <c r="C3194" s="1">
        <v>826.15</v>
      </c>
      <c r="D3194" s="1">
        <v>852.32</v>
      </c>
      <c r="E3194" s="1">
        <v>1678.47</v>
      </c>
    </row>
    <row r="3195" spans="1:5" hidden="1">
      <c r="A3195" s="1">
        <v>1949</v>
      </c>
      <c r="B3195" s="1">
        <v>83</v>
      </c>
      <c r="C3195" s="1">
        <v>738.13</v>
      </c>
      <c r="D3195" s="1">
        <v>745.29</v>
      </c>
      <c r="E3195" s="1">
        <v>1483.42</v>
      </c>
    </row>
    <row r="3196" spans="1:5" hidden="1">
      <c r="A3196" s="1">
        <v>1949</v>
      </c>
      <c r="B3196" s="1">
        <v>84</v>
      </c>
      <c r="C3196" s="1">
        <v>769.14</v>
      </c>
      <c r="D3196" s="1">
        <v>720.28</v>
      </c>
      <c r="E3196" s="1">
        <v>1489.42</v>
      </c>
    </row>
    <row r="3197" spans="1:5" hidden="1">
      <c r="A3197" s="1">
        <v>1949</v>
      </c>
      <c r="B3197" s="1">
        <v>85</v>
      </c>
      <c r="C3197" s="1">
        <v>700.13</v>
      </c>
      <c r="D3197" s="1">
        <v>641.24</v>
      </c>
      <c r="E3197" s="1">
        <v>1341.37</v>
      </c>
    </row>
    <row r="3198" spans="1:5" hidden="1">
      <c r="A3198" s="1">
        <v>1949</v>
      </c>
      <c r="B3198" s="1">
        <v>86</v>
      </c>
      <c r="C3198" s="1">
        <v>645.12</v>
      </c>
      <c r="D3198" s="1">
        <v>552.21</v>
      </c>
      <c r="E3198" s="1">
        <v>1197.33</v>
      </c>
    </row>
    <row r="3199" spans="1:5" hidden="1">
      <c r="A3199" s="1">
        <v>1949</v>
      </c>
      <c r="B3199" s="1">
        <v>87</v>
      </c>
      <c r="C3199" s="1">
        <v>519.09</v>
      </c>
      <c r="D3199" s="1">
        <v>483.18</v>
      </c>
      <c r="E3199" s="1">
        <v>1002.27</v>
      </c>
    </row>
    <row r="3200" spans="1:5" hidden="1">
      <c r="A3200" s="1">
        <v>1949</v>
      </c>
      <c r="B3200" s="1">
        <v>88</v>
      </c>
      <c r="C3200" s="1">
        <v>443.08</v>
      </c>
      <c r="D3200" s="1">
        <v>392.15</v>
      </c>
      <c r="E3200" s="1">
        <v>835.23</v>
      </c>
    </row>
    <row r="3201" spans="1:5" hidden="1">
      <c r="A3201" s="1">
        <v>1949</v>
      </c>
      <c r="B3201" s="1">
        <v>89</v>
      </c>
      <c r="C3201" s="1">
        <v>380.07</v>
      </c>
      <c r="D3201" s="1">
        <v>316.12</v>
      </c>
      <c r="E3201" s="1">
        <v>696.19</v>
      </c>
    </row>
    <row r="3202" spans="1:5" hidden="1">
      <c r="A3202" s="1">
        <v>1949</v>
      </c>
      <c r="B3202" s="1">
        <v>90</v>
      </c>
      <c r="C3202" s="1">
        <v>301.05</v>
      </c>
      <c r="D3202" s="1">
        <v>214.08</v>
      </c>
      <c r="E3202" s="1">
        <v>515.13</v>
      </c>
    </row>
    <row r="3203" spans="1:5" hidden="1">
      <c r="A3203" s="1">
        <v>1949</v>
      </c>
      <c r="B3203" s="1">
        <v>91</v>
      </c>
      <c r="C3203" s="1">
        <v>229.05</v>
      </c>
      <c r="D3203" s="1">
        <v>155.06</v>
      </c>
      <c r="E3203" s="1">
        <v>384.11</v>
      </c>
    </row>
    <row r="3204" spans="1:5" hidden="1">
      <c r="A3204" s="1">
        <v>1949</v>
      </c>
      <c r="B3204" s="1">
        <v>92</v>
      </c>
      <c r="C3204" s="1">
        <v>178.03</v>
      </c>
      <c r="D3204" s="1">
        <v>101.04</v>
      </c>
      <c r="E3204" s="1">
        <v>279.07</v>
      </c>
    </row>
    <row r="3205" spans="1:5" hidden="1">
      <c r="A3205" s="1">
        <v>1949</v>
      </c>
      <c r="B3205" s="1">
        <v>93</v>
      </c>
      <c r="C3205" s="1">
        <v>143.02000000000001</v>
      </c>
      <c r="D3205" s="1">
        <v>99.04</v>
      </c>
      <c r="E3205" s="1">
        <v>242.06</v>
      </c>
    </row>
    <row r="3206" spans="1:5" hidden="1">
      <c r="A3206" s="1">
        <v>1949</v>
      </c>
      <c r="B3206" s="1">
        <v>94</v>
      </c>
      <c r="C3206" s="1">
        <v>105.02</v>
      </c>
      <c r="D3206" s="1">
        <v>58.02</v>
      </c>
      <c r="E3206" s="1">
        <v>163.04</v>
      </c>
    </row>
    <row r="3207" spans="1:5" hidden="1">
      <c r="A3207" s="1">
        <v>1949</v>
      </c>
      <c r="B3207" s="1">
        <v>95</v>
      </c>
      <c r="C3207" s="1">
        <v>80.010000000000005</v>
      </c>
      <c r="D3207" s="1">
        <v>38.01</v>
      </c>
      <c r="E3207" s="1">
        <v>118.02</v>
      </c>
    </row>
    <row r="3208" spans="1:5" hidden="1">
      <c r="A3208" s="1">
        <v>1949</v>
      </c>
      <c r="B3208" s="1">
        <v>96</v>
      </c>
      <c r="C3208" s="1">
        <v>43.01</v>
      </c>
      <c r="D3208" s="1">
        <v>19.010000000000002</v>
      </c>
      <c r="E3208" s="1">
        <v>62.02</v>
      </c>
    </row>
    <row r="3209" spans="1:5" hidden="1">
      <c r="A3209" s="1">
        <v>1949</v>
      </c>
      <c r="B3209" s="1">
        <v>97</v>
      </c>
      <c r="C3209" s="1">
        <v>37</v>
      </c>
      <c r="D3209" s="1">
        <v>21</v>
      </c>
      <c r="E3209" s="1">
        <v>58</v>
      </c>
    </row>
    <row r="3210" spans="1:5" hidden="1">
      <c r="A3210" s="1">
        <v>1949</v>
      </c>
      <c r="B3210" s="1">
        <v>98</v>
      </c>
      <c r="C3210" s="1">
        <v>33</v>
      </c>
      <c r="D3210" s="1">
        <v>20</v>
      </c>
      <c r="E3210" s="1">
        <v>53</v>
      </c>
    </row>
    <row r="3211" spans="1:5" hidden="1">
      <c r="A3211" s="1">
        <v>1949</v>
      </c>
      <c r="B3211" s="1">
        <v>99</v>
      </c>
      <c r="C3211" s="1">
        <v>15</v>
      </c>
      <c r="D3211" s="1">
        <v>12</v>
      </c>
      <c r="E3211" s="1">
        <v>27</v>
      </c>
    </row>
    <row r="3212" spans="1:5" hidden="1">
      <c r="A3212" s="1">
        <v>1949</v>
      </c>
      <c r="B3212" s="1">
        <v>100</v>
      </c>
      <c r="C3212" s="1">
        <v>7.68</v>
      </c>
      <c r="D3212" s="1">
        <v>3.8</v>
      </c>
      <c r="E3212" s="1">
        <v>11.48</v>
      </c>
    </row>
    <row r="3213" spans="1:5" hidden="1">
      <c r="A3213" s="1">
        <v>1949</v>
      </c>
      <c r="B3213" s="1">
        <v>101</v>
      </c>
      <c r="C3213" s="1">
        <v>4.53</v>
      </c>
      <c r="D3213" s="1">
        <v>2.23</v>
      </c>
      <c r="E3213" s="1">
        <v>6.76</v>
      </c>
    </row>
    <row r="3214" spans="1:5" hidden="1">
      <c r="A3214" s="1">
        <v>1949</v>
      </c>
      <c r="B3214" s="1">
        <v>102</v>
      </c>
      <c r="C3214" s="1">
        <v>2.59</v>
      </c>
      <c r="D3214" s="1">
        <v>1.27</v>
      </c>
      <c r="E3214" s="1">
        <v>3.86</v>
      </c>
    </row>
    <row r="3215" spans="1:5" hidden="1">
      <c r="A3215" s="1">
        <v>1949</v>
      </c>
      <c r="B3215" s="1">
        <v>103</v>
      </c>
      <c r="C3215" s="1">
        <v>1.43</v>
      </c>
      <c r="D3215" s="1">
        <v>0.71</v>
      </c>
      <c r="E3215" s="1">
        <v>2.14</v>
      </c>
    </row>
    <row r="3216" spans="1:5" hidden="1">
      <c r="A3216" s="1">
        <v>1949</v>
      </c>
      <c r="B3216" s="1">
        <v>104</v>
      </c>
      <c r="C3216" s="1">
        <v>0.78</v>
      </c>
      <c r="D3216" s="1">
        <v>0</v>
      </c>
      <c r="E3216" s="1">
        <v>0.78</v>
      </c>
    </row>
    <row r="3217" spans="1:5" hidden="1">
      <c r="A3217" s="1">
        <v>1949</v>
      </c>
      <c r="B3217" s="1">
        <v>105</v>
      </c>
      <c r="C3217" s="1">
        <v>0</v>
      </c>
      <c r="D3217" s="1">
        <v>0</v>
      </c>
      <c r="E3217" s="1">
        <v>0</v>
      </c>
    </row>
    <row r="3218" spans="1:5" hidden="1">
      <c r="A3218" s="1">
        <v>1949</v>
      </c>
      <c r="B3218" s="1">
        <v>106</v>
      </c>
      <c r="C3218" s="1">
        <v>0</v>
      </c>
      <c r="D3218" s="1">
        <v>0</v>
      </c>
      <c r="E3218" s="1">
        <v>0</v>
      </c>
    </row>
    <row r="3219" spans="1:5" hidden="1">
      <c r="A3219" s="1">
        <v>1949</v>
      </c>
      <c r="B3219" s="1">
        <v>107</v>
      </c>
      <c r="C3219" s="1">
        <v>0</v>
      </c>
      <c r="D3219" s="1">
        <v>0</v>
      </c>
      <c r="E3219" s="1">
        <v>0</v>
      </c>
    </row>
    <row r="3220" spans="1:5" hidden="1">
      <c r="A3220" s="1">
        <v>1949</v>
      </c>
      <c r="B3220" s="1">
        <v>108</v>
      </c>
      <c r="C3220" s="1">
        <v>0</v>
      </c>
      <c r="D3220" s="1">
        <v>0</v>
      </c>
      <c r="E3220" s="1">
        <v>0</v>
      </c>
    </row>
    <row r="3221" spans="1:5" hidden="1">
      <c r="A3221" s="1">
        <v>1949</v>
      </c>
      <c r="B3221" s="1">
        <v>109</v>
      </c>
      <c r="C3221" s="1">
        <v>0</v>
      </c>
      <c r="D3221" s="1">
        <v>0</v>
      </c>
      <c r="E3221" s="1">
        <v>0</v>
      </c>
    </row>
    <row r="3222" spans="1:5" hidden="1">
      <c r="A3222" s="1">
        <v>1949</v>
      </c>
      <c r="B3222" s="1" t="s">
        <v>121</v>
      </c>
      <c r="C3222" s="1">
        <v>0</v>
      </c>
      <c r="D3222" s="1">
        <v>0</v>
      </c>
      <c r="E3222" s="1">
        <v>0</v>
      </c>
    </row>
    <row r="3223" spans="1:5" hidden="1">
      <c r="A3223" s="1">
        <v>1950</v>
      </c>
      <c r="B3223" s="1">
        <v>0</v>
      </c>
      <c r="C3223" s="1">
        <v>2004.35</v>
      </c>
      <c r="D3223" s="1">
        <v>2662.4</v>
      </c>
      <c r="E3223" s="1">
        <v>4666.75</v>
      </c>
    </row>
    <row r="3224" spans="1:5" hidden="1">
      <c r="A3224" s="1">
        <v>1950</v>
      </c>
      <c r="B3224" s="1">
        <v>1</v>
      </c>
      <c r="C3224" s="1">
        <v>238.04</v>
      </c>
      <c r="D3224" s="1">
        <v>275.14</v>
      </c>
      <c r="E3224" s="1">
        <v>513.17999999999995</v>
      </c>
    </row>
    <row r="3225" spans="1:5" hidden="1">
      <c r="A3225" s="1">
        <v>1950</v>
      </c>
      <c r="B3225" s="1">
        <v>2</v>
      </c>
      <c r="C3225" s="1">
        <v>90.02</v>
      </c>
      <c r="D3225" s="1">
        <v>168.09</v>
      </c>
      <c r="E3225" s="1">
        <v>258.11</v>
      </c>
    </row>
    <row r="3226" spans="1:5" hidden="1">
      <c r="A3226" s="1">
        <v>1950</v>
      </c>
      <c r="B3226" s="1">
        <v>3</v>
      </c>
      <c r="C3226" s="1">
        <v>85.01</v>
      </c>
      <c r="D3226" s="1">
        <v>120.07</v>
      </c>
      <c r="E3226" s="1">
        <v>205.08</v>
      </c>
    </row>
    <row r="3227" spans="1:5" hidden="1">
      <c r="A3227" s="1">
        <v>1950</v>
      </c>
      <c r="B3227" s="1">
        <v>4</v>
      </c>
      <c r="C3227" s="1">
        <v>50.01</v>
      </c>
      <c r="D3227" s="1">
        <v>98.05</v>
      </c>
      <c r="E3227" s="1">
        <v>148.06</v>
      </c>
    </row>
    <row r="3228" spans="1:5" hidden="1">
      <c r="A3228" s="1">
        <v>1950</v>
      </c>
      <c r="B3228" s="1">
        <v>5</v>
      </c>
      <c r="C3228" s="1">
        <v>59.01</v>
      </c>
      <c r="D3228" s="1">
        <v>80.05</v>
      </c>
      <c r="E3228" s="1">
        <v>139.06</v>
      </c>
    </row>
    <row r="3229" spans="1:5" hidden="1">
      <c r="A3229" s="1">
        <v>1950</v>
      </c>
      <c r="B3229" s="1">
        <v>6</v>
      </c>
      <c r="C3229" s="1">
        <v>45.01</v>
      </c>
      <c r="D3229" s="1">
        <v>75.040000000000006</v>
      </c>
      <c r="E3229" s="1">
        <v>120.05</v>
      </c>
    </row>
    <row r="3230" spans="1:5" hidden="1">
      <c r="A3230" s="1">
        <v>1950</v>
      </c>
      <c r="B3230" s="1">
        <v>7</v>
      </c>
      <c r="C3230" s="1">
        <v>39.01</v>
      </c>
      <c r="D3230" s="1">
        <v>63.03</v>
      </c>
      <c r="E3230" s="1">
        <v>102.04</v>
      </c>
    </row>
    <row r="3231" spans="1:5" hidden="1">
      <c r="A3231" s="1">
        <v>1950</v>
      </c>
      <c r="B3231" s="1">
        <v>8</v>
      </c>
      <c r="C3231" s="1">
        <v>32</v>
      </c>
      <c r="D3231" s="1">
        <v>49.02</v>
      </c>
      <c r="E3231" s="1">
        <v>81.02</v>
      </c>
    </row>
    <row r="3232" spans="1:5" hidden="1">
      <c r="A3232" s="1">
        <v>1950</v>
      </c>
      <c r="B3232" s="1">
        <v>9</v>
      </c>
      <c r="C3232" s="1">
        <v>29</v>
      </c>
      <c r="D3232" s="1">
        <v>54.03</v>
      </c>
      <c r="E3232" s="1">
        <v>83.03</v>
      </c>
    </row>
    <row r="3233" spans="1:5" hidden="1">
      <c r="A3233" s="1">
        <v>1950</v>
      </c>
      <c r="B3233" s="1">
        <v>10</v>
      </c>
      <c r="C3233" s="1">
        <v>35.01</v>
      </c>
      <c r="D3233" s="1">
        <v>55.03</v>
      </c>
      <c r="E3233" s="1">
        <v>90.04</v>
      </c>
    </row>
    <row r="3234" spans="1:5" hidden="1">
      <c r="A3234" s="1">
        <v>1950</v>
      </c>
      <c r="B3234" s="1">
        <v>11</v>
      </c>
      <c r="C3234" s="1">
        <v>31</v>
      </c>
      <c r="D3234" s="1">
        <v>35.020000000000003</v>
      </c>
      <c r="E3234" s="1">
        <v>66.02</v>
      </c>
    </row>
    <row r="3235" spans="1:5" hidden="1">
      <c r="A3235" s="1">
        <v>1950</v>
      </c>
      <c r="B3235" s="1">
        <v>12</v>
      </c>
      <c r="C3235" s="1">
        <v>23.01</v>
      </c>
      <c r="D3235" s="1">
        <v>31.02</v>
      </c>
      <c r="E3235" s="1">
        <v>54.03</v>
      </c>
    </row>
    <row r="3236" spans="1:5" hidden="1">
      <c r="A3236" s="1">
        <v>1950</v>
      </c>
      <c r="B3236" s="1">
        <v>13</v>
      </c>
      <c r="C3236" s="1">
        <v>34</v>
      </c>
      <c r="D3236" s="1">
        <v>49.03</v>
      </c>
      <c r="E3236" s="1">
        <v>83.03</v>
      </c>
    </row>
    <row r="3237" spans="1:5" hidden="1">
      <c r="A3237" s="1">
        <v>1950</v>
      </c>
      <c r="B3237" s="1">
        <v>14</v>
      </c>
      <c r="C3237" s="1">
        <v>33</v>
      </c>
      <c r="D3237" s="1">
        <v>55.03</v>
      </c>
      <c r="E3237" s="1">
        <v>88.03</v>
      </c>
    </row>
    <row r="3238" spans="1:5" hidden="1">
      <c r="A3238" s="1">
        <v>1950</v>
      </c>
      <c r="B3238" s="1">
        <v>15</v>
      </c>
      <c r="C3238" s="1">
        <v>31.01</v>
      </c>
      <c r="D3238" s="1">
        <v>43.02</v>
      </c>
      <c r="E3238" s="1">
        <v>74.03</v>
      </c>
    </row>
    <row r="3239" spans="1:5" hidden="1">
      <c r="A3239" s="1">
        <v>1950</v>
      </c>
      <c r="B3239" s="1">
        <v>16</v>
      </c>
      <c r="C3239" s="1">
        <v>26.01</v>
      </c>
      <c r="D3239" s="1">
        <v>65.03</v>
      </c>
      <c r="E3239" s="1">
        <v>91.04</v>
      </c>
    </row>
    <row r="3240" spans="1:5" hidden="1">
      <c r="A3240" s="1">
        <v>1950</v>
      </c>
      <c r="B3240" s="1">
        <v>17</v>
      </c>
      <c r="C3240" s="1">
        <v>45.01</v>
      </c>
      <c r="D3240" s="1">
        <v>71.040000000000006</v>
      </c>
      <c r="E3240" s="1">
        <v>116.05</v>
      </c>
    </row>
    <row r="3241" spans="1:5" hidden="1">
      <c r="A3241" s="1">
        <v>1950</v>
      </c>
      <c r="B3241" s="1">
        <v>18</v>
      </c>
      <c r="C3241" s="1">
        <v>36</v>
      </c>
      <c r="D3241" s="1">
        <v>100.05</v>
      </c>
      <c r="E3241" s="1">
        <v>136.05000000000001</v>
      </c>
    </row>
    <row r="3242" spans="1:5" hidden="1">
      <c r="A3242" s="1">
        <v>1950</v>
      </c>
      <c r="B3242" s="1">
        <v>19</v>
      </c>
      <c r="C3242" s="1">
        <v>57.01</v>
      </c>
      <c r="D3242" s="1">
        <v>114.06</v>
      </c>
      <c r="E3242" s="1">
        <v>171.07</v>
      </c>
    </row>
    <row r="3243" spans="1:5" hidden="1">
      <c r="A3243" s="1">
        <v>1950</v>
      </c>
      <c r="B3243" s="1">
        <v>20</v>
      </c>
      <c r="C3243" s="1">
        <v>59.01</v>
      </c>
      <c r="D3243" s="1">
        <v>114.06</v>
      </c>
      <c r="E3243" s="1">
        <v>173.07</v>
      </c>
    </row>
    <row r="3244" spans="1:5" hidden="1">
      <c r="A3244" s="1">
        <v>1950</v>
      </c>
      <c r="B3244" s="1">
        <v>21</v>
      </c>
      <c r="C3244" s="1">
        <v>53.01</v>
      </c>
      <c r="D3244" s="1">
        <v>149.08000000000001</v>
      </c>
      <c r="E3244" s="1">
        <v>202.09</v>
      </c>
    </row>
    <row r="3245" spans="1:5" hidden="1">
      <c r="A3245" s="1">
        <v>1950</v>
      </c>
      <c r="B3245" s="1">
        <v>22</v>
      </c>
      <c r="C3245" s="1">
        <v>59.01</v>
      </c>
      <c r="D3245" s="1">
        <v>142.08000000000001</v>
      </c>
      <c r="E3245" s="1">
        <v>201.09</v>
      </c>
    </row>
    <row r="3246" spans="1:5" hidden="1">
      <c r="A3246" s="1">
        <v>1950</v>
      </c>
      <c r="B3246" s="1">
        <v>23</v>
      </c>
      <c r="C3246" s="1">
        <v>58.01</v>
      </c>
      <c r="D3246" s="1">
        <v>116.07</v>
      </c>
      <c r="E3246" s="1">
        <v>174.08</v>
      </c>
    </row>
    <row r="3247" spans="1:5" hidden="1">
      <c r="A3247" s="1">
        <v>1950</v>
      </c>
      <c r="B3247" s="1">
        <v>24</v>
      </c>
      <c r="C3247" s="1">
        <v>62.01</v>
      </c>
      <c r="D3247" s="1">
        <v>154.08000000000001</v>
      </c>
      <c r="E3247" s="1">
        <v>216.09</v>
      </c>
    </row>
    <row r="3248" spans="1:5" hidden="1">
      <c r="A3248" s="1">
        <v>1950</v>
      </c>
      <c r="B3248" s="1">
        <v>25</v>
      </c>
      <c r="C3248" s="1">
        <v>55.01</v>
      </c>
      <c r="D3248" s="1">
        <v>111.05</v>
      </c>
      <c r="E3248" s="1">
        <v>166.06</v>
      </c>
    </row>
    <row r="3249" spans="1:5" hidden="1">
      <c r="A3249" s="1">
        <v>1950</v>
      </c>
      <c r="B3249" s="1">
        <v>26</v>
      </c>
      <c r="C3249" s="1">
        <v>62.01</v>
      </c>
      <c r="D3249" s="1">
        <v>114.06</v>
      </c>
      <c r="E3249" s="1">
        <v>176.07</v>
      </c>
    </row>
    <row r="3250" spans="1:5" hidden="1">
      <c r="A3250" s="1">
        <v>1950</v>
      </c>
      <c r="B3250" s="1">
        <v>27</v>
      </c>
      <c r="C3250" s="1">
        <v>63.01</v>
      </c>
      <c r="D3250" s="1">
        <v>116.06</v>
      </c>
      <c r="E3250" s="1">
        <v>179.07</v>
      </c>
    </row>
    <row r="3251" spans="1:5" hidden="1">
      <c r="A3251" s="1">
        <v>1950</v>
      </c>
      <c r="B3251" s="1">
        <v>28</v>
      </c>
      <c r="C3251" s="1">
        <v>78.02</v>
      </c>
      <c r="D3251" s="1">
        <v>114.06</v>
      </c>
      <c r="E3251" s="1">
        <v>192.08</v>
      </c>
    </row>
    <row r="3252" spans="1:5" hidden="1">
      <c r="A3252" s="1">
        <v>1950</v>
      </c>
      <c r="B3252" s="1">
        <v>29</v>
      </c>
      <c r="C3252" s="1">
        <v>87.02</v>
      </c>
      <c r="D3252" s="1">
        <v>107.05</v>
      </c>
      <c r="E3252" s="1">
        <v>194.07</v>
      </c>
    </row>
    <row r="3253" spans="1:5" hidden="1">
      <c r="A3253" s="1">
        <v>1950</v>
      </c>
      <c r="B3253" s="1">
        <v>30</v>
      </c>
      <c r="C3253" s="1">
        <v>81.02</v>
      </c>
      <c r="D3253" s="1">
        <v>121.07</v>
      </c>
      <c r="E3253" s="1">
        <v>202.09</v>
      </c>
    </row>
    <row r="3254" spans="1:5" hidden="1">
      <c r="A3254" s="1">
        <v>1950</v>
      </c>
      <c r="B3254" s="1">
        <v>31</v>
      </c>
      <c r="C3254" s="1">
        <v>67.010000000000005</v>
      </c>
      <c r="D3254" s="1">
        <v>97.05</v>
      </c>
      <c r="E3254" s="1">
        <v>164.06</v>
      </c>
    </row>
    <row r="3255" spans="1:5" hidden="1">
      <c r="A3255" s="1">
        <v>1950</v>
      </c>
      <c r="B3255" s="1">
        <v>32</v>
      </c>
      <c r="C3255" s="1">
        <v>81.02</v>
      </c>
      <c r="D3255" s="1">
        <v>112.06</v>
      </c>
      <c r="E3255" s="1">
        <v>193.08</v>
      </c>
    </row>
    <row r="3256" spans="1:5" hidden="1">
      <c r="A3256" s="1">
        <v>1950</v>
      </c>
      <c r="B3256" s="1">
        <v>33</v>
      </c>
      <c r="C3256" s="1">
        <v>68.010000000000005</v>
      </c>
      <c r="D3256" s="1">
        <v>119.07</v>
      </c>
      <c r="E3256" s="1">
        <v>187.08</v>
      </c>
    </row>
    <row r="3257" spans="1:5" hidden="1">
      <c r="A3257" s="1">
        <v>1950</v>
      </c>
      <c r="B3257" s="1">
        <v>34</v>
      </c>
      <c r="C3257" s="1">
        <v>97.01</v>
      </c>
      <c r="D3257" s="1">
        <v>132.07</v>
      </c>
      <c r="E3257" s="1">
        <v>229.08</v>
      </c>
    </row>
    <row r="3258" spans="1:5" hidden="1">
      <c r="A3258" s="1">
        <v>1950</v>
      </c>
      <c r="B3258" s="1">
        <v>35</v>
      </c>
      <c r="C3258" s="1">
        <v>100.02</v>
      </c>
      <c r="D3258" s="1">
        <v>141.08000000000001</v>
      </c>
      <c r="E3258" s="1">
        <v>241.1</v>
      </c>
    </row>
    <row r="3259" spans="1:5" hidden="1">
      <c r="A3259" s="1">
        <v>1950</v>
      </c>
      <c r="B3259" s="1">
        <v>36</v>
      </c>
      <c r="C3259" s="1">
        <v>104.02</v>
      </c>
      <c r="D3259" s="1">
        <v>167.08</v>
      </c>
      <c r="E3259" s="1">
        <v>271.10000000000002</v>
      </c>
    </row>
    <row r="3260" spans="1:5" hidden="1">
      <c r="A3260" s="1">
        <v>1950</v>
      </c>
      <c r="B3260" s="1">
        <v>37</v>
      </c>
      <c r="C3260" s="1">
        <v>138.02000000000001</v>
      </c>
      <c r="D3260" s="1">
        <v>156.09</v>
      </c>
      <c r="E3260" s="1">
        <v>294.11</v>
      </c>
    </row>
    <row r="3261" spans="1:5" hidden="1">
      <c r="A3261" s="1">
        <v>1950</v>
      </c>
      <c r="B3261" s="1">
        <v>38</v>
      </c>
      <c r="C3261" s="1">
        <v>134.02000000000001</v>
      </c>
      <c r="D3261" s="1">
        <v>169.09</v>
      </c>
      <c r="E3261" s="1">
        <v>303.11</v>
      </c>
    </row>
    <row r="3262" spans="1:5" hidden="1">
      <c r="A3262" s="1">
        <v>1950</v>
      </c>
      <c r="B3262" s="1">
        <v>39</v>
      </c>
      <c r="C3262" s="1">
        <v>148.03</v>
      </c>
      <c r="D3262" s="1">
        <v>165.09</v>
      </c>
      <c r="E3262" s="1">
        <v>313.12</v>
      </c>
    </row>
    <row r="3263" spans="1:5" hidden="1">
      <c r="A3263" s="1">
        <v>1950</v>
      </c>
      <c r="B3263" s="1">
        <v>40</v>
      </c>
      <c r="C3263" s="1">
        <v>155.03</v>
      </c>
      <c r="D3263" s="1">
        <v>202.11</v>
      </c>
      <c r="E3263" s="1">
        <v>357.14</v>
      </c>
    </row>
    <row r="3264" spans="1:5" hidden="1">
      <c r="A3264" s="1">
        <v>1950</v>
      </c>
      <c r="B3264" s="1">
        <v>41</v>
      </c>
      <c r="C3264" s="1">
        <v>139.02000000000001</v>
      </c>
      <c r="D3264" s="1">
        <v>197.1</v>
      </c>
      <c r="E3264" s="1">
        <v>336.12</v>
      </c>
    </row>
    <row r="3265" spans="1:5" hidden="1">
      <c r="A3265" s="1">
        <v>1950</v>
      </c>
      <c r="B3265" s="1">
        <v>42</v>
      </c>
      <c r="C3265" s="1">
        <v>174.03</v>
      </c>
      <c r="D3265" s="1">
        <v>241.13</v>
      </c>
      <c r="E3265" s="1">
        <v>415.16</v>
      </c>
    </row>
    <row r="3266" spans="1:5" hidden="1">
      <c r="A3266" s="1">
        <v>1950</v>
      </c>
      <c r="B3266" s="1">
        <v>43</v>
      </c>
      <c r="C3266" s="1">
        <v>191.03</v>
      </c>
      <c r="D3266" s="1">
        <v>240.12</v>
      </c>
      <c r="E3266" s="1">
        <v>431.15</v>
      </c>
    </row>
    <row r="3267" spans="1:5" hidden="1">
      <c r="A3267" s="1">
        <v>1950</v>
      </c>
      <c r="B3267" s="1">
        <v>44</v>
      </c>
      <c r="C3267" s="1">
        <v>172.03</v>
      </c>
      <c r="D3267" s="1">
        <v>258.14</v>
      </c>
      <c r="E3267" s="1">
        <v>430.17</v>
      </c>
    </row>
    <row r="3268" spans="1:5" hidden="1">
      <c r="A3268" s="1">
        <v>1950</v>
      </c>
      <c r="B3268" s="1">
        <v>45</v>
      </c>
      <c r="C3268" s="1">
        <v>183.03</v>
      </c>
      <c r="D3268" s="1">
        <v>311.16000000000003</v>
      </c>
      <c r="E3268" s="1">
        <v>494.19</v>
      </c>
    </row>
    <row r="3269" spans="1:5" hidden="1">
      <c r="A3269" s="1">
        <v>1950</v>
      </c>
      <c r="B3269" s="1">
        <v>46</v>
      </c>
      <c r="C3269" s="1">
        <v>196.03</v>
      </c>
      <c r="D3269" s="1">
        <v>302.16000000000003</v>
      </c>
      <c r="E3269" s="1">
        <v>498.19</v>
      </c>
    </row>
    <row r="3270" spans="1:5" hidden="1">
      <c r="A3270" s="1">
        <v>1950</v>
      </c>
      <c r="B3270" s="1">
        <v>47</v>
      </c>
      <c r="C3270" s="1">
        <v>212.03</v>
      </c>
      <c r="D3270" s="1">
        <v>311.16000000000003</v>
      </c>
      <c r="E3270" s="1">
        <v>523.19000000000005</v>
      </c>
    </row>
    <row r="3271" spans="1:5" hidden="1">
      <c r="A3271" s="1">
        <v>1950</v>
      </c>
      <c r="B3271" s="1">
        <v>48</v>
      </c>
      <c r="C3271" s="1">
        <v>212.04</v>
      </c>
      <c r="D3271" s="1">
        <v>328.17</v>
      </c>
      <c r="E3271" s="1">
        <v>540.21</v>
      </c>
    </row>
    <row r="3272" spans="1:5" hidden="1">
      <c r="A3272" s="1">
        <v>1950</v>
      </c>
      <c r="B3272" s="1">
        <v>49</v>
      </c>
      <c r="C3272" s="1">
        <v>272.05</v>
      </c>
      <c r="D3272" s="1">
        <v>373.2</v>
      </c>
      <c r="E3272" s="1">
        <v>645.25</v>
      </c>
    </row>
    <row r="3273" spans="1:5" hidden="1">
      <c r="A3273" s="1">
        <v>1950</v>
      </c>
      <c r="B3273" s="1">
        <v>50</v>
      </c>
      <c r="C3273" s="1">
        <v>294.05</v>
      </c>
      <c r="D3273" s="1">
        <v>453.24</v>
      </c>
      <c r="E3273" s="1">
        <v>747.29</v>
      </c>
    </row>
    <row r="3274" spans="1:5" hidden="1">
      <c r="A3274" s="1">
        <v>1950</v>
      </c>
      <c r="B3274" s="1">
        <v>51</v>
      </c>
      <c r="C3274" s="1">
        <v>240.04</v>
      </c>
      <c r="D3274" s="1">
        <v>410.22</v>
      </c>
      <c r="E3274" s="1">
        <v>650.26</v>
      </c>
    </row>
    <row r="3275" spans="1:5" hidden="1">
      <c r="A3275" s="1">
        <v>1950</v>
      </c>
      <c r="B3275" s="1">
        <v>52</v>
      </c>
      <c r="C3275" s="1">
        <v>305.05</v>
      </c>
      <c r="D3275" s="1">
        <v>443.23</v>
      </c>
      <c r="E3275" s="1">
        <v>748.28</v>
      </c>
    </row>
    <row r="3276" spans="1:5" hidden="1">
      <c r="A3276" s="1">
        <v>1950</v>
      </c>
      <c r="B3276" s="1">
        <v>53</v>
      </c>
      <c r="C3276" s="1">
        <v>315.06</v>
      </c>
      <c r="D3276" s="1">
        <v>503.27</v>
      </c>
      <c r="E3276" s="1">
        <v>818.33</v>
      </c>
    </row>
    <row r="3277" spans="1:5" hidden="1">
      <c r="A3277" s="1">
        <v>1950</v>
      </c>
      <c r="B3277" s="1">
        <v>54</v>
      </c>
      <c r="C3277" s="1">
        <v>360.07</v>
      </c>
      <c r="D3277" s="1">
        <v>568.29999999999995</v>
      </c>
      <c r="E3277" s="1">
        <v>928.37</v>
      </c>
    </row>
    <row r="3278" spans="1:5" hidden="1">
      <c r="A3278" s="1">
        <v>1950</v>
      </c>
      <c r="B3278" s="1">
        <v>55</v>
      </c>
      <c r="C3278" s="1">
        <v>361.07</v>
      </c>
      <c r="D3278" s="1">
        <v>548.28</v>
      </c>
      <c r="E3278" s="1">
        <v>909.35</v>
      </c>
    </row>
    <row r="3279" spans="1:5" hidden="1">
      <c r="A3279" s="1">
        <v>1950</v>
      </c>
      <c r="B3279" s="1">
        <v>56</v>
      </c>
      <c r="C3279" s="1">
        <v>386.07</v>
      </c>
      <c r="D3279" s="1">
        <v>626.33000000000004</v>
      </c>
      <c r="E3279" s="1">
        <v>1012.4</v>
      </c>
    </row>
    <row r="3280" spans="1:5" hidden="1">
      <c r="A3280" s="1">
        <v>1950</v>
      </c>
      <c r="B3280" s="1">
        <v>57</v>
      </c>
      <c r="C3280" s="1">
        <v>403.07</v>
      </c>
      <c r="D3280" s="1">
        <v>688.36</v>
      </c>
      <c r="E3280" s="1">
        <v>1091.43</v>
      </c>
    </row>
    <row r="3281" spans="1:5" hidden="1">
      <c r="A3281" s="1">
        <v>1950</v>
      </c>
      <c r="B3281" s="1">
        <v>58</v>
      </c>
      <c r="C3281" s="1">
        <v>470.09</v>
      </c>
      <c r="D3281" s="1">
        <v>771.4</v>
      </c>
      <c r="E3281" s="1">
        <v>1241.49</v>
      </c>
    </row>
    <row r="3282" spans="1:5" hidden="1">
      <c r="A3282" s="1">
        <v>1950</v>
      </c>
      <c r="B3282" s="1">
        <v>59</v>
      </c>
      <c r="C3282" s="1">
        <v>468.08</v>
      </c>
      <c r="D3282" s="1">
        <v>813.43</v>
      </c>
      <c r="E3282" s="1">
        <v>1281.51</v>
      </c>
    </row>
    <row r="3283" spans="1:5" hidden="1">
      <c r="A3283" s="1">
        <v>1950</v>
      </c>
      <c r="B3283" s="1">
        <v>60</v>
      </c>
      <c r="C3283" s="1">
        <v>539.1</v>
      </c>
      <c r="D3283" s="1">
        <v>875.47</v>
      </c>
      <c r="E3283" s="1">
        <v>1414.57</v>
      </c>
    </row>
    <row r="3284" spans="1:5" hidden="1">
      <c r="A3284" s="1">
        <v>1950</v>
      </c>
      <c r="B3284" s="1">
        <v>61</v>
      </c>
      <c r="C3284" s="1">
        <v>499.08</v>
      </c>
      <c r="D3284" s="1">
        <v>881.46</v>
      </c>
      <c r="E3284" s="1">
        <v>1380.54</v>
      </c>
    </row>
    <row r="3285" spans="1:5" hidden="1">
      <c r="A3285" s="1">
        <v>1950</v>
      </c>
      <c r="B3285" s="1">
        <v>62</v>
      </c>
      <c r="C3285" s="1">
        <v>577.1</v>
      </c>
      <c r="D3285" s="1">
        <v>965.51</v>
      </c>
      <c r="E3285" s="1">
        <v>1542.61</v>
      </c>
    </row>
    <row r="3286" spans="1:5" hidden="1">
      <c r="A3286" s="1">
        <v>1950</v>
      </c>
      <c r="B3286" s="1">
        <v>63</v>
      </c>
      <c r="C3286" s="1">
        <v>613.11</v>
      </c>
      <c r="D3286" s="1">
        <v>1054.55</v>
      </c>
      <c r="E3286" s="1">
        <v>1667.66</v>
      </c>
    </row>
    <row r="3287" spans="1:5" hidden="1">
      <c r="A3287" s="1">
        <v>1950</v>
      </c>
      <c r="B3287" s="1">
        <v>64</v>
      </c>
      <c r="C3287" s="1">
        <v>617.1</v>
      </c>
      <c r="D3287" s="1">
        <v>1024.54</v>
      </c>
      <c r="E3287" s="1">
        <v>1641.64</v>
      </c>
    </row>
    <row r="3288" spans="1:5" hidden="1">
      <c r="A3288" s="1">
        <v>1950</v>
      </c>
      <c r="B3288" s="1">
        <v>65</v>
      </c>
      <c r="C3288" s="1">
        <v>683.12</v>
      </c>
      <c r="D3288" s="1">
        <v>1153.6099999999999</v>
      </c>
      <c r="E3288" s="1">
        <v>1836.73</v>
      </c>
    </row>
    <row r="3289" spans="1:5" hidden="1">
      <c r="A3289" s="1">
        <v>1950</v>
      </c>
      <c r="B3289" s="1">
        <v>66</v>
      </c>
      <c r="C3289" s="1">
        <v>675.12</v>
      </c>
      <c r="D3289" s="1">
        <v>1003.53</v>
      </c>
      <c r="E3289" s="1">
        <v>1678.65</v>
      </c>
    </row>
    <row r="3290" spans="1:5" hidden="1">
      <c r="A3290" s="1">
        <v>1950</v>
      </c>
      <c r="B3290" s="1">
        <v>67</v>
      </c>
      <c r="C3290" s="1">
        <v>659.11</v>
      </c>
      <c r="D3290" s="1">
        <v>971.51</v>
      </c>
      <c r="E3290" s="1">
        <v>1630.62</v>
      </c>
    </row>
    <row r="3291" spans="1:5" hidden="1">
      <c r="A3291" s="1">
        <v>1950</v>
      </c>
      <c r="B3291" s="1">
        <v>68</v>
      </c>
      <c r="C3291" s="1">
        <v>770.13</v>
      </c>
      <c r="D3291" s="1">
        <v>1134.5999999999999</v>
      </c>
      <c r="E3291" s="1">
        <v>1904.73</v>
      </c>
    </row>
    <row r="3292" spans="1:5" hidden="1">
      <c r="A3292" s="1">
        <v>1950</v>
      </c>
      <c r="B3292" s="1">
        <v>69</v>
      </c>
      <c r="C3292" s="1">
        <v>812.14</v>
      </c>
      <c r="D3292" s="1">
        <v>1118.58</v>
      </c>
      <c r="E3292" s="1">
        <v>1930.72</v>
      </c>
    </row>
    <row r="3293" spans="1:5" hidden="1">
      <c r="A3293" s="1">
        <v>1950</v>
      </c>
      <c r="B3293" s="1">
        <v>70</v>
      </c>
      <c r="C3293" s="1">
        <v>838.15</v>
      </c>
      <c r="D3293" s="1">
        <v>1116.58</v>
      </c>
      <c r="E3293" s="1">
        <v>1954.73</v>
      </c>
    </row>
    <row r="3294" spans="1:5" hidden="1">
      <c r="A3294" s="1">
        <v>1950</v>
      </c>
      <c r="B3294" s="1">
        <v>71</v>
      </c>
      <c r="C3294" s="1">
        <v>764.14</v>
      </c>
      <c r="D3294" s="1">
        <v>976.52</v>
      </c>
      <c r="E3294" s="1">
        <v>1740.66</v>
      </c>
    </row>
    <row r="3295" spans="1:5" hidden="1">
      <c r="A3295" s="1">
        <v>1950</v>
      </c>
      <c r="B3295" s="1">
        <v>72</v>
      </c>
      <c r="C3295" s="1">
        <v>871.15</v>
      </c>
      <c r="D3295" s="1">
        <v>1075.57</v>
      </c>
      <c r="E3295" s="1">
        <v>1946.72</v>
      </c>
    </row>
    <row r="3296" spans="1:5" hidden="1">
      <c r="A3296" s="1">
        <v>1950</v>
      </c>
      <c r="B3296" s="1">
        <v>73</v>
      </c>
      <c r="C3296" s="1">
        <v>878.15</v>
      </c>
      <c r="D3296" s="1">
        <v>1134.5999999999999</v>
      </c>
      <c r="E3296" s="1">
        <v>2012.75</v>
      </c>
    </row>
    <row r="3297" spans="1:5" hidden="1">
      <c r="A3297" s="1">
        <v>1950</v>
      </c>
      <c r="B3297" s="1">
        <v>74</v>
      </c>
      <c r="C3297" s="1">
        <v>941.16</v>
      </c>
      <c r="D3297" s="1">
        <v>1199.6300000000001</v>
      </c>
      <c r="E3297" s="1">
        <v>2140.79</v>
      </c>
    </row>
    <row r="3298" spans="1:5" hidden="1">
      <c r="A3298" s="1">
        <v>1950</v>
      </c>
      <c r="B3298" s="1">
        <v>75</v>
      </c>
      <c r="C3298" s="1">
        <v>959.16</v>
      </c>
      <c r="D3298" s="1">
        <v>1067.56</v>
      </c>
      <c r="E3298" s="1">
        <v>2026.72</v>
      </c>
    </row>
    <row r="3299" spans="1:5" hidden="1">
      <c r="A3299" s="1">
        <v>1950</v>
      </c>
      <c r="B3299" s="1">
        <v>76</v>
      </c>
      <c r="C3299" s="1">
        <v>994.17</v>
      </c>
      <c r="D3299" s="1">
        <v>1037.55</v>
      </c>
      <c r="E3299" s="1">
        <v>2031.72</v>
      </c>
    </row>
    <row r="3300" spans="1:5" hidden="1">
      <c r="A3300" s="1">
        <v>1950</v>
      </c>
      <c r="B3300" s="1">
        <v>77</v>
      </c>
      <c r="C3300" s="1">
        <v>885.16</v>
      </c>
      <c r="D3300" s="1">
        <v>926.49</v>
      </c>
      <c r="E3300" s="1">
        <v>1811.65</v>
      </c>
    </row>
    <row r="3301" spans="1:5" hidden="1">
      <c r="A3301" s="1">
        <v>1950</v>
      </c>
      <c r="B3301" s="1">
        <v>78</v>
      </c>
      <c r="C3301" s="1">
        <v>1002.17</v>
      </c>
      <c r="D3301" s="1">
        <v>1103.58</v>
      </c>
      <c r="E3301" s="1">
        <v>2105.75</v>
      </c>
    </row>
    <row r="3302" spans="1:5" hidden="1">
      <c r="A3302" s="1">
        <v>1950</v>
      </c>
      <c r="B3302" s="1">
        <v>79</v>
      </c>
      <c r="C3302" s="1">
        <v>907.16</v>
      </c>
      <c r="D3302" s="1">
        <v>1018.54</v>
      </c>
      <c r="E3302" s="1">
        <v>1925.7</v>
      </c>
    </row>
    <row r="3303" spans="1:5" hidden="1">
      <c r="A3303" s="1">
        <v>1950</v>
      </c>
      <c r="B3303" s="1">
        <v>80</v>
      </c>
      <c r="C3303" s="1">
        <v>1032.18</v>
      </c>
      <c r="D3303" s="1">
        <v>1002.52</v>
      </c>
      <c r="E3303" s="1">
        <v>2034.7</v>
      </c>
    </row>
    <row r="3304" spans="1:5" hidden="1">
      <c r="A3304" s="1">
        <v>1950</v>
      </c>
      <c r="B3304" s="1">
        <v>81</v>
      </c>
      <c r="C3304" s="1">
        <v>837.14</v>
      </c>
      <c r="D3304" s="1">
        <v>770.41</v>
      </c>
      <c r="E3304" s="1">
        <v>1607.55</v>
      </c>
    </row>
    <row r="3305" spans="1:5" hidden="1">
      <c r="A3305" s="1">
        <v>1950</v>
      </c>
      <c r="B3305" s="1">
        <v>82</v>
      </c>
      <c r="C3305" s="1">
        <v>900.15</v>
      </c>
      <c r="D3305" s="1">
        <v>850.45</v>
      </c>
      <c r="E3305" s="1">
        <v>1750.6</v>
      </c>
    </row>
    <row r="3306" spans="1:5" hidden="1">
      <c r="A3306" s="1">
        <v>1950</v>
      </c>
      <c r="B3306" s="1">
        <v>83</v>
      </c>
      <c r="C3306" s="1">
        <v>839.15</v>
      </c>
      <c r="D3306" s="1">
        <v>780.41</v>
      </c>
      <c r="E3306" s="1">
        <v>1619.56</v>
      </c>
    </row>
    <row r="3307" spans="1:5" hidden="1">
      <c r="A3307" s="1">
        <v>1950</v>
      </c>
      <c r="B3307" s="1">
        <v>84</v>
      </c>
      <c r="C3307" s="1">
        <v>814.14</v>
      </c>
      <c r="D3307" s="1">
        <v>743.39</v>
      </c>
      <c r="E3307" s="1">
        <v>1557.53</v>
      </c>
    </row>
    <row r="3308" spans="1:5" hidden="1">
      <c r="A3308" s="1">
        <v>1950</v>
      </c>
      <c r="B3308" s="1">
        <v>85</v>
      </c>
      <c r="C3308" s="1">
        <v>769.14</v>
      </c>
      <c r="D3308" s="1">
        <v>655.35</v>
      </c>
      <c r="E3308" s="1">
        <v>1424.49</v>
      </c>
    </row>
    <row r="3309" spans="1:5" hidden="1">
      <c r="A3309" s="1">
        <v>1950</v>
      </c>
      <c r="B3309" s="1">
        <v>86</v>
      </c>
      <c r="C3309" s="1">
        <v>768.13</v>
      </c>
      <c r="D3309" s="1">
        <v>621.33000000000004</v>
      </c>
      <c r="E3309" s="1">
        <v>1389.46</v>
      </c>
    </row>
    <row r="3310" spans="1:5" hidden="1">
      <c r="A3310" s="1">
        <v>1950</v>
      </c>
      <c r="B3310" s="1">
        <v>87</v>
      </c>
      <c r="C3310" s="1">
        <v>583.1</v>
      </c>
      <c r="D3310" s="1">
        <v>468.25</v>
      </c>
      <c r="E3310" s="1">
        <v>1051.3499999999999</v>
      </c>
    </row>
    <row r="3311" spans="1:5" hidden="1">
      <c r="A3311" s="1">
        <v>1950</v>
      </c>
      <c r="B3311" s="1">
        <v>88</v>
      </c>
      <c r="C3311" s="1">
        <v>521.09</v>
      </c>
      <c r="D3311" s="1">
        <v>387.2</v>
      </c>
      <c r="E3311" s="1">
        <v>908.29</v>
      </c>
    </row>
    <row r="3312" spans="1:5" hidden="1">
      <c r="A3312" s="1">
        <v>1950</v>
      </c>
      <c r="B3312" s="1">
        <v>89</v>
      </c>
      <c r="C3312" s="1">
        <v>411.07</v>
      </c>
      <c r="D3312" s="1">
        <v>338.18</v>
      </c>
      <c r="E3312" s="1">
        <v>749.25</v>
      </c>
    </row>
    <row r="3313" spans="1:5" hidden="1">
      <c r="A3313" s="1">
        <v>1950</v>
      </c>
      <c r="B3313" s="1">
        <v>90</v>
      </c>
      <c r="C3313" s="1">
        <v>349.06</v>
      </c>
      <c r="D3313" s="1">
        <v>225.12</v>
      </c>
      <c r="E3313" s="1">
        <v>574.17999999999995</v>
      </c>
    </row>
    <row r="3314" spans="1:5" hidden="1">
      <c r="A3314" s="1">
        <v>1950</v>
      </c>
      <c r="B3314" s="1">
        <v>91</v>
      </c>
      <c r="C3314" s="1">
        <v>254.05</v>
      </c>
      <c r="D3314" s="1">
        <v>155.08000000000001</v>
      </c>
      <c r="E3314" s="1">
        <v>409.13</v>
      </c>
    </row>
    <row r="3315" spans="1:5" hidden="1">
      <c r="A3315" s="1">
        <v>1950</v>
      </c>
      <c r="B3315" s="1">
        <v>92</v>
      </c>
      <c r="C3315" s="1">
        <v>200.03</v>
      </c>
      <c r="D3315" s="1">
        <v>124.07</v>
      </c>
      <c r="E3315" s="1">
        <v>324.10000000000002</v>
      </c>
    </row>
    <row r="3316" spans="1:5" hidden="1">
      <c r="A3316" s="1">
        <v>1950</v>
      </c>
      <c r="B3316" s="1">
        <v>93</v>
      </c>
      <c r="C3316" s="1">
        <v>146.03</v>
      </c>
      <c r="D3316" s="1">
        <v>85.04</v>
      </c>
      <c r="E3316" s="1">
        <v>231.07</v>
      </c>
    </row>
    <row r="3317" spans="1:5" hidden="1">
      <c r="A3317" s="1">
        <v>1950</v>
      </c>
      <c r="B3317" s="1">
        <v>94</v>
      </c>
      <c r="C3317" s="1">
        <v>125.02</v>
      </c>
      <c r="D3317" s="1">
        <v>72.040000000000006</v>
      </c>
      <c r="E3317" s="1">
        <v>197.06</v>
      </c>
    </row>
    <row r="3318" spans="1:5" hidden="1">
      <c r="A3318" s="1">
        <v>1950</v>
      </c>
      <c r="B3318" s="1">
        <v>95</v>
      </c>
      <c r="C3318" s="1">
        <v>75.02</v>
      </c>
      <c r="D3318" s="1">
        <v>43.02</v>
      </c>
      <c r="E3318" s="1">
        <v>118.04</v>
      </c>
    </row>
    <row r="3319" spans="1:5" hidden="1">
      <c r="A3319" s="1">
        <v>1950</v>
      </c>
      <c r="B3319" s="1">
        <v>96</v>
      </c>
      <c r="C3319" s="1">
        <v>56.01</v>
      </c>
      <c r="D3319" s="1">
        <v>32.020000000000003</v>
      </c>
      <c r="E3319" s="1">
        <v>88.03</v>
      </c>
    </row>
    <row r="3320" spans="1:5" hidden="1">
      <c r="A3320" s="1">
        <v>1950</v>
      </c>
      <c r="B3320" s="1">
        <v>97</v>
      </c>
      <c r="C3320" s="1">
        <v>40.01</v>
      </c>
      <c r="D3320" s="1">
        <v>20.010000000000002</v>
      </c>
      <c r="E3320" s="1">
        <v>60.02</v>
      </c>
    </row>
    <row r="3321" spans="1:5" hidden="1">
      <c r="A3321" s="1">
        <v>1950</v>
      </c>
      <c r="B3321" s="1">
        <v>98</v>
      </c>
      <c r="C3321" s="1">
        <v>36.01</v>
      </c>
      <c r="D3321" s="1">
        <v>16.010000000000002</v>
      </c>
      <c r="E3321" s="1">
        <v>52.02</v>
      </c>
    </row>
    <row r="3322" spans="1:5" hidden="1">
      <c r="A3322" s="1">
        <v>1950</v>
      </c>
      <c r="B3322" s="1">
        <v>99</v>
      </c>
      <c r="C3322" s="1">
        <v>18</v>
      </c>
      <c r="D3322" s="1">
        <v>7.01</v>
      </c>
      <c r="E3322" s="1">
        <v>25.01</v>
      </c>
    </row>
    <row r="3323" spans="1:5" hidden="1">
      <c r="A3323" s="1">
        <v>1950</v>
      </c>
      <c r="B3323" s="1">
        <v>100</v>
      </c>
      <c r="C3323" s="1">
        <v>9.26</v>
      </c>
      <c r="D3323" s="1">
        <v>5.51</v>
      </c>
      <c r="E3323" s="1">
        <v>14.77</v>
      </c>
    </row>
    <row r="3324" spans="1:5" hidden="1">
      <c r="A3324" s="1">
        <v>1950</v>
      </c>
      <c r="B3324" s="1">
        <v>101</v>
      </c>
      <c r="C3324" s="1">
        <v>5.51</v>
      </c>
      <c r="D3324" s="1">
        <v>3.25</v>
      </c>
      <c r="E3324" s="1">
        <v>8.76</v>
      </c>
    </row>
    <row r="3325" spans="1:5" hidden="1">
      <c r="A3325" s="1">
        <v>1950</v>
      </c>
      <c r="B3325" s="1">
        <v>102</v>
      </c>
      <c r="C3325" s="1">
        <v>3.18</v>
      </c>
      <c r="D3325" s="1">
        <v>1.87</v>
      </c>
      <c r="E3325" s="1">
        <v>5.05</v>
      </c>
    </row>
    <row r="3326" spans="1:5" hidden="1">
      <c r="A3326" s="1">
        <v>1950</v>
      </c>
      <c r="B3326" s="1">
        <v>103</v>
      </c>
      <c r="C3326" s="1">
        <v>1.78</v>
      </c>
      <c r="D3326" s="1">
        <v>1.05</v>
      </c>
      <c r="E3326" s="1">
        <v>2.83</v>
      </c>
    </row>
    <row r="3327" spans="1:5" hidden="1">
      <c r="A3327" s="1">
        <v>1950</v>
      </c>
      <c r="B3327" s="1">
        <v>104</v>
      </c>
      <c r="C3327" s="1">
        <v>0.97</v>
      </c>
      <c r="D3327" s="1">
        <v>0.33</v>
      </c>
      <c r="E3327" s="1">
        <v>1.3</v>
      </c>
    </row>
    <row r="3328" spans="1:5" hidden="1">
      <c r="A3328" s="1">
        <v>1950</v>
      </c>
      <c r="B3328" s="1">
        <v>105</v>
      </c>
      <c r="C3328" s="1">
        <v>0.3</v>
      </c>
      <c r="D3328" s="1">
        <v>0</v>
      </c>
      <c r="E3328" s="1">
        <v>0.3</v>
      </c>
    </row>
    <row r="3329" spans="1:5" hidden="1">
      <c r="A3329" s="1">
        <v>1950</v>
      </c>
      <c r="B3329" s="1">
        <v>106</v>
      </c>
      <c r="C3329" s="1">
        <v>0</v>
      </c>
      <c r="D3329" s="1">
        <v>0</v>
      </c>
      <c r="E3329" s="1">
        <v>0</v>
      </c>
    </row>
    <row r="3330" spans="1:5" hidden="1">
      <c r="A3330" s="1">
        <v>1950</v>
      </c>
      <c r="B3330" s="1">
        <v>107</v>
      </c>
      <c r="C3330" s="1">
        <v>0</v>
      </c>
      <c r="D3330" s="1">
        <v>0</v>
      </c>
      <c r="E3330" s="1">
        <v>0</v>
      </c>
    </row>
    <row r="3331" spans="1:5" hidden="1">
      <c r="A3331" s="1">
        <v>1950</v>
      </c>
      <c r="B3331" s="1">
        <v>108</v>
      </c>
      <c r="C3331" s="1">
        <v>0</v>
      </c>
      <c r="D3331" s="1">
        <v>0</v>
      </c>
      <c r="E3331" s="1">
        <v>0</v>
      </c>
    </row>
    <row r="3332" spans="1:5" hidden="1">
      <c r="A3332" s="1">
        <v>1950</v>
      </c>
      <c r="B3332" s="1">
        <v>109</v>
      </c>
      <c r="C3332" s="1">
        <v>0</v>
      </c>
      <c r="D3332" s="1">
        <v>0</v>
      </c>
      <c r="E3332" s="1">
        <v>0</v>
      </c>
    </row>
    <row r="3333" spans="1:5" hidden="1">
      <c r="A3333" s="1">
        <v>1950</v>
      </c>
      <c r="B3333" s="1" t="s">
        <v>121</v>
      </c>
      <c r="C3333" s="1">
        <v>0</v>
      </c>
      <c r="D3333" s="1">
        <v>0</v>
      </c>
      <c r="E3333" s="1">
        <v>0</v>
      </c>
    </row>
    <row r="3334" spans="1:5" hidden="1">
      <c r="A3334" s="1">
        <v>1951</v>
      </c>
      <c r="B3334" s="1">
        <v>0</v>
      </c>
      <c r="C3334" s="1">
        <v>2129.65</v>
      </c>
      <c r="D3334" s="1">
        <v>2749.9</v>
      </c>
      <c r="E3334" s="1">
        <v>4879.55</v>
      </c>
    </row>
    <row r="3335" spans="1:5" hidden="1">
      <c r="A3335" s="1">
        <v>1951</v>
      </c>
      <c r="B3335" s="1">
        <v>1</v>
      </c>
      <c r="C3335" s="1">
        <v>261.08</v>
      </c>
      <c r="D3335" s="1">
        <v>315.11</v>
      </c>
      <c r="E3335" s="1">
        <v>576.19000000000005</v>
      </c>
    </row>
    <row r="3336" spans="1:5" hidden="1">
      <c r="A3336" s="1">
        <v>1951</v>
      </c>
      <c r="B3336" s="1">
        <v>2</v>
      </c>
      <c r="C3336" s="1">
        <v>150.04</v>
      </c>
      <c r="D3336" s="1">
        <v>166.05</v>
      </c>
      <c r="E3336" s="1">
        <v>316.08999999999997</v>
      </c>
    </row>
    <row r="3337" spans="1:5" hidden="1">
      <c r="A3337" s="1">
        <v>1951</v>
      </c>
      <c r="B3337" s="1">
        <v>3</v>
      </c>
      <c r="C3337" s="1">
        <v>88.02</v>
      </c>
      <c r="D3337" s="1">
        <v>123.04</v>
      </c>
      <c r="E3337" s="1">
        <v>211.06</v>
      </c>
    </row>
    <row r="3338" spans="1:5" hidden="1">
      <c r="A3338" s="1">
        <v>1951</v>
      </c>
      <c r="B3338" s="1">
        <v>4</v>
      </c>
      <c r="C3338" s="1">
        <v>74.03</v>
      </c>
      <c r="D3338" s="1">
        <v>106.04</v>
      </c>
      <c r="E3338" s="1">
        <v>180.07</v>
      </c>
    </row>
    <row r="3339" spans="1:5" hidden="1">
      <c r="A3339" s="1">
        <v>1951</v>
      </c>
      <c r="B3339" s="1">
        <v>5</v>
      </c>
      <c r="C3339" s="1">
        <v>60.02</v>
      </c>
      <c r="D3339" s="1">
        <v>71.02</v>
      </c>
      <c r="E3339" s="1">
        <v>131.04</v>
      </c>
    </row>
    <row r="3340" spans="1:5" hidden="1">
      <c r="A3340" s="1">
        <v>1951</v>
      </c>
      <c r="B3340" s="1">
        <v>6</v>
      </c>
      <c r="C3340" s="1">
        <v>47.01</v>
      </c>
      <c r="D3340" s="1">
        <v>73.02</v>
      </c>
      <c r="E3340" s="1">
        <v>120.03</v>
      </c>
    </row>
    <row r="3341" spans="1:5" hidden="1">
      <c r="A3341" s="1">
        <v>1951</v>
      </c>
      <c r="B3341" s="1">
        <v>7</v>
      </c>
      <c r="C3341" s="1">
        <v>44.01</v>
      </c>
      <c r="D3341" s="1">
        <v>64.02</v>
      </c>
      <c r="E3341" s="1">
        <v>108.03</v>
      </c>
    </row>
    <row r="3342" spans="1:5" hidden="1">
      <c r="A3342" s="1">
        <v>1951</v>
      </c>
      <c r="B3342" s="1">
        <v>8</v>
      </c>
      <c r="C3342" s="1">
        <v>23.01</v>
      </c>
      <c r="D3342" s="1">
        <v>55.02</v>
      </c>
      <c r="E3342" s="1">
        <v>78.03</v>
      </c>
    </row>
    <row r="3343" spans="1:5" hidden="1">
      <c r="A3343" s="1">
        <v>1951</v>
      </c>
      <c r="B3343" s="1">
        <v>9</v>
      </c>
      <c r="C3343" s="1">
        <v>24.01</v>
      </c>
      <c r="D3343" s="1">
        <v>51.02</v>
      </c>
      <c r="E3343" s="1">
        <v>75.03</v>
      </c>
    </row>
    <row r="3344" spans="1:5" hidden="1">
      <c r="A3344" s="1">
        <v>1951</v>
      </c>
      <c r="B3344" s="1">
        <v>10</v>
      </c>
      <c r="C3344" s="1">
        <v>33.01</v>
      </c>
      <c r="D3344" s="1">
        <v>47.01</v>
      </c>
      <c r="E3344" s="1">
        <v>80.02</v>
      </c>
    </row>
    <row r="3345" spans="1:5" hidden="1">
      <c r="A3345" s="1">
        <v>1951</v>
      </c>
      <c r="B3345" s="1">
        <v>11</v>
      </c>
      <c r="C3345" s="1">
        <v>27</v>
      </c>
      <c r="D3345" s="1">
        <v>31.01</v>
      </c>
      <c r="E3345" s="1">
        <v>58.01</v>
      </c>
    </row>
    <row r="3346" spans="1:5" hidden="1">
      <c r="A3346" s="1">
        <v>1951</v>
      </c>
      <c r="B3346" s="1">
        <v>12</v>
      </c>
      <c r="C3346" s="1">
        <v>30.01</v>
      </c>
      <c r="D3346" s="1">
        <v>45.02</v>
      </c>
      <c r="E3346" s="1">
        <v>75.03</v>
      </c>
    </row>
    <row r="3347" spans="1:5" hidden="1">
      <c r="A3347" s="1">
        <v>1951</v>
      </c>
      <c r="B3347" s="1">
        <v>13</v>
      </c>
      <c r="C3347" s="1">
        <v>28.01</v>
      </c>
      <c r="D3347" s="1">
        <v>58.02</v>
      </c>
      <c r="E3347" s="1">
        <v>86.03</v>
      </c>
    </row>
    <row r="3348" spans="1:5" hidden="1">
      <c r="A3348" s="1">
        <v>1951</v>
      </c>
      <c r="B3348" s="1">
        <v>14</v>
      </c>
      <c r="C3348" s="1">
        <v>31.01</v>
      </c>
      <c r="D3348" s="1">
        <v>56.02</v>
      </c>
      <c r="E3348" s="1">
        <v>87.03</v>
      </c>
    </row>
    <row r="3349" spans="1:5" hidden="1">
      <c r="A3349" s="1">
        <v>1951</v>
      </c>
      <c r="B3349" s="1">
        <v>15</v>
      </c>
      <c r="C3349" s="1">
        <v>28.01</v>
      </c>
      <c r="D3349" s="1">
        <v>68.02</v>
      </c>
      <c r="E3349" s="1">
        <v>96.03</v>
      </c>
    </row>
    <row r="3350" spans="1:5" hidden="1">
      <c r="A3350" s="1">
        <v>1951</v>
      </c>
      <c r="B3350" s="1">
        <v>16</v>
      </c>
      <c r="C3350" s="1">
        <v>24.01</v>
      </c>
      <c r="D3350" s="1">
        <v>77.02</v>
      </c>
      <c r="E3350" s="1">
        <v>101.03</v>
      </c>
    </row>
    <row r="3351" spans="1:5" hidden="1">
      <c r="A3351" s="1">
        <v>1951</v>
      </c>
      <c r="B3351" s="1">
        <v>17</v>
      </c>
      <c r="C3351" s="1">
        <v>41.01</v>
      </c>
      <c r="D3351" s="1">
        <v>100.03</v>
      </c>
      <c r="E3351" s="1">
        <v>141.04</v>
      </c>
    </row>
    <row r="3352" spans="1:5" hidden="1">
      <c r="A3352" s="1">
        <v>1951</v>
      </c>
      <c r="B3352" s="1">
        <v>18</v>
      </c>
      <c r="C3352" s="1">
        <v>40.01</v>
      </c>
      <c r="D3352" s="1">
        <v>112.04</v>
      </c>
      <c r="E3352" s="1">
        <v>152.05000000000001</v>
      </c>
    </row>
    <row r="3353" spans="1:5" hidden="1">
      <c r="A3353" s="1">
        <v>1951</v>
      </c>
      <c r="B3353" s="1">
        <v>19</v>
      </c>
      <c r="C3353" s="1">
        <v>38.01</v>
      </c>
      <c r="D3353" s="1">
        <v>122.04</v>
      </c>
      <c r="E3353" s="1">
        <v>160.05000000000001</v>
      </c>
    </row>
    <row r="3354" spans="1:5" hidden="1">
      <c r="A3354" s="1">
        <v>1951</v>
      </c>
      <c r="B3354" s="1">
        <v>20</v>
      </c>
      <c r="C3354" s="1">
        <v>52.01</v>
      </c>
      <c r="D3354" s="1">
        <v>133.04</v>
      </c>
      <c r="E3354" s="1">
        <v>185.05</v>
      </c>
    </row>
    <row r="3355" spans="1:5" hidden="1">
      <c r="A3355" s="1">
        <v>1951</v>
      </c>
      <c r="B3355" s="1">
        <v>21</v>
      </c>
      <c r="C3355" s="1">
        <v>48.02</v>
      </c>
      <c r="D3355" s="1">
        <v>144.04</v>
      </c>
      <c r="E3355" s="1">
        <v>192.06</v>
      </c>
    </row>
    <row r="3356" spans="1:5" hidden="1">
      <c r="A3356" s="1">
        <v>1951</v>
      </c>
      <c r="B3356" s="1">
        <v>22</v>
      </c>
      <c r="C3356" s="1">
        <v>53.02</v>
      </c>
      <c r="D3356" s="1">
        <v>144.05000000000001</v>
      </c>
      <c r="E3356" s="1">
        <v>197.07</v>
      </c>
    </row>
    <row r="3357" spans="1:5" hidden="1">
      <c r="A3357" s="1">
        <v>1951</v>
      </c>
      <c r="B3357" s="1">
        <v>23</v>
      </c>
      <c r="C3357" s="1">
        <v>69.02</v>
      </c>
      <c r="D3357" s="1">
        <v>160.05000000000001</v>
      </c>
      <c r="E3357" s="1">
        <v>229.07</v>
      </c>
    </row>
    <row r="3358" spans="1:5" hidden="1">
      <c r="A3358" s="1">
        <v>1951</v>
      </c>
      <c r="B3358" s="1">
        <v>24</v>
      </c>
      <c r="C3358" s="1">
        <v>48.02</v>
      </c>
      <c r="D3358" s="1">
        <v>155.06</v>
      </c>
      <c r="E3358" s="1">
        <v>203.08</v>
      </c>
    </row>
    <row r="3359" spans="1:5" hidden="1">
      <c r="A3359" s="1">
        <v>1951</v>
      </c>
      <c r="B3359" s="1">
        <v>25</v>
      </c>
      <c r="C3359" s="1">
        <v>61.01</v>
      </c>
      <c r="D3359" s="1">
        <v>154.05000000000001</v>
      </c>
      <c r="E3359" s="1">
        <v>215.06</v>
      </c>
    </row>
    <row r="3360" spans="1:5" hidden="1">
      <c r="A3360" s="1">
        <v>1951</v>
      </c>
      <c r="B3360" s="1">
        <v>26</v>
      </c>
      <c r="C3360" s="1">
        <v>80.02</v>
      </c>
      <c r="D3360" s="1">
        <v>127.05</v>
      </c>
      <c r="E3360" s="1">
        <v>207.07</v>
      </c>
    </row>
    <row r="3361" spans="1:5" hidden="1">
      <c r="A3361" s="1">
        <v>1951</v>
      </c>
      <c r="B3361" s="1">
        <v>27</v>
      </c>
      <c r="C3361" s="1">
        <v>69.02</v>
      </c>
      <c r="D3361" s="1">
        <v>113.03</v>
      </c>
      <c r="E3361" s="1">
        <v>182.05</v>
      </c>
    </row>
    <row r="3362" spans="1:5" hidden="1">
      <c r="A3362" s="1">
        <v>1951</v>
      </c>
      <c r="B3362" s="1">
        <v>28</v>
      </c>
      <c r="C3362" s="1">
        <v>74.02</v>
      </c>
      <c r="D3362" s="1">
        <v>130.04</v>
      </c>
      <c r="E3362" s="1">
        <v>204.06</v>
      </c>
    </row>
    <row r="3363" spans="1:5" hidden="1">
      <c r="A3363" s="1">
        <v>1951</v>
      </c>
      <c r="B3363" s="1">
        <v>29</v>
      </c>
      <c r="C3363" s="1">
        <v>74.02</v>
      </c>
      <c r="D3363" s="1">
        <v>129.04</v>
      </c>
      <c r="E3363" s="1">
        <v>203.06</v>
      </c>
    </row>
    <row r="3364" spans="1:5" hidden="1">
      <c r="A3364" s="1">
        <v>1951</v>
      </c>
      <c r="B3364" s="1">
        <v>30</v>
      </c>
      <c r="C3364" s="1">
        <v>77.03</v>
      </c>
      <c r="D3364" s="1">
        <v>144.05000000000001</v>
      </c>
      <c r="E3364" s="1">
        <v>221.08</v>
      </c>
    </row>
    <row r="3365" spans="1:5" hidden="1">
      <c r="A3365" s="1">
        <v>1951</v>
      </c>
      <c r="B3365" s="1">
        <v>31</v>
      </c>
      <c r="C3365" s="1">
        <v>86.03</v>
      </c>
      <c r="D3365" s="1">
        <v>113.03</v>
      </c>
      <c r="E3365" s="1">
        <v>199.06</v>
      </c>
    </row>
    <row r="3366" spans="1:5" hidden="1">
      <c r="A3366" s="1">
        <v>1951</v>
      </c>
      <c r="B3366" s="1">
        <v>32</v>
      </c>
      <c r="C3366" s="1">
        <v>88.02</v>
      </c>
      <c r="D3366" s="1">
        <v>122.04</v>
      </c>
      <c r="E3366" s="1">
        <v>210.06</v>
      </c>
    </row>
    <row r="3367" spans="1:5" hidden="1">
      <c r="A3367" s="1">
        <v>1951</v>
      </c>
      <c r="B3367" s="1">
        <v>33</v>
      </c>
      <c r="C3367" s="1">
        <v>106.03</v>
      </c>
      <c r="D3367" s="1">
        <v>116.04</v>
      </c>
      <c r="E3367" s="1">
        <v>222.07</v>
      </c>
    </row>
    <row r="3368" spans="1:5" hidden="1">
      <c r="A3368" s="1">
        <v>1951</v>
      </c>
      <c r="B3368" s="1">
        <v>34</v>
      </c>
      <c r="C3368" s="1">
        <v>123.04</v>
      </c>
      <c r="D3368" s="1">
        <v>131.04</v>
      </c>
      <c r="E3368" s="1">
        <v>254.08</v>
      </c>
    </row>
    <row r="3369" spans="1:5" hidden="1">
      <c r="A3369" s="1">
        <v>1951</v>
      </c>
      <c r="B3369" s="1">
        <v>35</v>
      </c>
      <c r="C3369" s="1">
        <v>96.03</v>
      </c>
      <c r="D3369" s="1">
        <v>136.05000000000001</v>
      </c>
      <c r="E3369" s="1">
        <v>232.08</v>
      </c>
    </row>
    <row r="3370" spans="1:5" hidden="1">
      <c r="A3370" s="1">
        <v>1951</v>
      </c>
      <c r="B3370" s="1">
        <v>36</v>
      </c>
      <c r="C3370" s="1">
        <v>117.04</v>
      </c>
      <c r="D3370" s="1">
        <v>175.05</v>
      </c>
      <c r="E3370" s="1">
        <v>292.08999999999997</v>
      </c>
    </row>
    <row r="3371" spans="1:5" hidden="1">
      <c r="A3371" s="1">
        <v>1951</v>
      </c>
      <c r="B3371" s="1">
        <v>37</v>
      </c>
      <c r="C3371" s="1">
        <v>118.03</v>
      </c>
      <c r="D3371" s="1">
        <v>165.06</v>
      </c>
      <c r="E3371" s="1">
        <v>283.08999999999997</v>
      </c>
    </row>
    <row r="3372" spans="1:5" hidden="1">
      <c r="A3372" s="1">
        <v>1951</v>
      </c>
      <c r="B3372" s="1">
        <v>38</v>
      </c>
      <c r="C3372" s="1">
        <v>139.04</v>
      </c>
      <c r="D3372" s="1">
        <v>190.06</v>
      </c>
      <c r="E3372" s="1">
        <v>329.1</v>
      </c>
    </row>
    <row r="3373" spans="1:5" hidden="1">
      <c r="A3373" s="1">
        <v>1951</v>
      </c>
      <c r="B3373" s="1">
        <v>39</v>
      </c>
      <c r="C3373" s="1">
        <v>146.04</v>
      </c>
      <c r="D3373" s="1">
        <v>213.07</v>
      </c>
      <c r="E3373" s="1">
        <v>359.11</v>
      </c>
    </row>
    <row r="3374" spans="1:5" hidden="1">
      <c r="A3374" s="1">
        <v>1951</v>
      </c>
      <c r="B3374" s="1">
        <v>40</v>
      </c>
      <c r="C3374" s="1">
        <v>152.05000000000001</v>
      </c>
      <c r="D3374" s="1">
        <v>215.07</v>
      </c>
      <c r="E3374" s="1">
        <v>367.12</v>
      </c>
    </row>
    <row r="3375" spans="1:5" hidden="1">
      <c r="A3375" s="1">
        <v>1951</v>
      </c>
      <c r="B3375" s="1">
        <v>41</v>
      </c>
      <c r="C3375" s="1">
        <v>138.05000000000001</v>
      </c>
      <c r="D3375" s="1">
        <v>214.07</v>
      </c>
      <c r="E3375" s="1">
        <v>352.12</v>
      </c>
    </row>
    <row r="3376" spans="1:5" hidden="1">
      <c r="A3376" s="1">
        <v>1951</v>
      </c>
      <c r="B3376" s="1">
        <v>42</v>
      </c>
      <c r="C3376" s="1">
        <v>153.05000000000001</v>
      </c>
      <c r="D3376" s="1">
        <v>255.08</v>
      </c>
      <c r="E3376" s="1">
        <v>408.13</v>
      </c>
    </row>
    <row r="3377" spans="1:5" hidden="1">
      <c r="A3377" s="1">
        <v>1951</v>
      </c>
      <c r="B3377" s="1">
        <v>43</v>
      </c>
      <c r="C3377" s="1">
        <v>187.05</v>
      </c>
      <c r="D3377" s="1">
        <v>242.08</v>
      </c>
      <c r="E3377" s="1">
        <v>429.13</v>
      </c>
    </row>
    <row r="3378" spans="1:5" hidden="1">
      <c r="A3378" s="1">
        <v>1951</v>
      </c>
      <c r="B3378" s="1">
        <v>44</v>
      </c>
      <c r="C3378" s="1">
        <v>158.05000000000001</v>
      </c>
      <c r="D3378" s="1">
        <v>256.08</v>
      </c>
      <c r="E3378" s="1">
        <v>414.13</v>
      </c>
    </row>
    <row r="3379" spans="1:5" hidden="1">
      <c r="A3379" s="1">
        <v>1951</v>
      </c>
      <c r="B3379" s="1">
        <v>45</v>
      </c>
      <c r="C3379" s="1">
        <v>186.06</v>
      </c>
      <c r="D3379" s="1">
        <v>295.10000000000002</v>
      </c>
      <c r="E3379" s="1">
        <v>481.16</v>
      </c>
    </row>
    <row r="3380" spans="1:5" hidden="1">
      <c r="A3380" s="1">
        <v>1951</v>
      </c>
      <c r="B3380" s="1">
        <v>46</v>
      </c>
      <c r="C3380" s="1">
        <v>201.06</v>
      </c>
      <c r="D3380" s="1">
        <v>284.08999999999997</v>
      </c>
      <c r="E3380" s="1">
        <v>485.15</v>
      </c>
    </row>
    <row r="3381" spans="1:5" hidden="1">
      <c r="A3381" s="1">
        <v>1951</v>
      </c>
      <c r="B3381" s="1">
        <v>47</v>
      </c>
      <c r="C3381" s="1">
        <v>219.07</v>
      </c>
      <c r="D3381" s="1">
        <v>340.11</v>
      </c>
      <c r="E3381" s="1">
        <v>559.17999999999995</v>
      </c>
    </row>
    <row r="3382" spans="1:5" hidden="1">
      <c r="A3382" s="1">
        <v>1951</v>
      </c>
      <c r="B3382" s="1">
        <v>48</v>
      </c>
      <c r="C3382" s="1">
        <v>229.07</v>
      </c>
      <c r="D3382" s="1">
        <v>356.12</v>
      </c>
      <c r="E3382" s="1">
        <v>585.19000000000005</v>
      </c>
    </row>
    <row r="3383" spans="1:5" hidden="1">
      <c r="A3383" s="1">
        <v>1951</v>
      </c>
      <c r="B3383" s="1">
        <v>49</v>
      </c>
      <c r="C3383" s="1">
        <v>239.07</v>
      </c>
      <c r="D3383" s="1">
        <v>421.14</v>
      </c>
      <c r="E3383" s="1">
        <v>660.21</v>
      </c>
    </row>
    <row r="3384" spans="1:5" hidden="1">
      <c r="A3384" s="1">
        <v>1951</v>
      </c>
      <c r="B3384" s="1">
        <v>50</v>
      </c>
      <c r="C3384" s="1">
        <v>297.08999999999997</v>
      </c>
      <c r="D3384" s="1">
        <v>451.15</v>
      </c>
      <c r="E3384" s="1">
        <v>748.24</v>
      </c>
    </row>
    <row r="3385" spans="1:5" hidden="1">
      <c r="A3385" s="1">
        <v>1951</v>
      </c>
      <c r="B3385" s="1">
        <v>51</v>
      </c>
      <c r="C3385" s="1">
        <v>311.10000000000002</v>
      </c>
      <c r="D3385" s="1">
        <v>466.15</v>
      </c>
      <c r="E3385" s="1">
        <v>777.25</v>
      </c>
    </row>
    <row r="3386" spans="1:5" hidden="1">
      <c r="A3386" s="1">
        <v>1951</v>
      </c>
      <c r="B3386" s="1">
        <v>52</v>
      </c>
      <c r="C3386" s="1">
        <v>283.08</v>
      </c>
      <c r="D3386" s="1">
        <v>479.16</v>
      </c>
      <c r="E3386" s="1">
        <v>762.24</v>
      </c>
    </row>
    <row r="3387" spans="1:5" hidden="1">
      <c r="A3387" s="1">
        <v>1951</v>
      </c>
      <c r="B3387" s="1">
        <v>53</v>
      </c>
      <c r="C3387" s="1">
        <v>310.10000000000002</v>
      </c>
      <c r="D3387" s="1">
        <v>535.16999999999996</v>
      </c>
      <c r="E3387" s="1">
        <v>845.27</v>
      </c>
    </row>
    <row r="3388" spans="1:5" hidden="1">
      <c r="A3388" s="1">
        <v>1951</v>
      </c>
      <c r="B3388" s="1">
        <v>54</v>
      </c>
      <c r="C3388" s="1">
        <v>392.12</v>
      </c>
      <c r="D3388" s="1">
        <v>575.19000000000005</v>
      </c>
      <c r="E3388" s="1">
        <v>967.31</v>
      </c>
    </row>
    <row r="3389" spans="1:5" hidden="1">
      <c r="A3389" s="1">
        <v>1951</v>
      </c>
      <c r="B3389" s="1">
        <v>55</v>
      </c>
      <c r="C3389" s="1">
        <v>329.1</v>
      </c>
      <c r="D3389" s="1">
        <v>598.20000000000005</v>
      </c>
      <c r="E3389" s="1">
        <v>927.3</v>
      </c>
    </row>
    <row r="3390" spans="1:5" hidden="1">
      <c r="A3390" s="1">
        <v>1951</v>
      </c>
      <c r="B3390" s="1">
        <v>56</v>
      </c>
      <c r="C3390" s="1">
        <v>410.13</v>
      </c>
      <c r="D3390" s="1">
        <v>696.22</v>
      </c>
      <c r="E3390" s="1">
        <v>1106.3499999999999</v>
      </c>
    </row>
    <row r="3391" spans="1:5" hidden="1">
      <c r="A3391" s="1">
        <v>1951</v>
      </c>
      <c r="B3391" s="1">
        <v>57</v>
      </c>
      <c r="C3391" s="1">
        <v>430.13</v>
      </c>
      <c r="D3391" s="1">
        <v>724.24</v>
      </c>
      <c r="E3391" s="1">
        <v>1154.3699999999999</v>
      </c>
    </row>
    <row r="3392" spans="1:5" hidden="1">
      <c r="A3392" s="1">
        <v>1951</v>
      </c>
      <c r="B3392" s="1">
        <v>58</v>
      </c>
      <c r="C3392" s="1">
        <v>439.13</v>
      </c>
      <c r="D3392" s="1">
        <v>796.26</v>
      </c>
      <c r="E3392" s="1">
        <v>1235.3900000000001</v>
      </c>
    </row>
    <row r="3393" spans="1:5" hidden="1">
      <c r="A3393" s="1">
        <v>1951</v>
      </c>
      <c r="B3393" s="1">
        <v>59</v>
      </c>
      <c r="C3393" s="1">
        <v>503.15</v>
      </c>
      <c r="D3393" s="1">
        <v>824.27</v>
      </c>
      <c r="E3393" s="1">
        <v>1327.42</v>
      </c>
    </row>
    <row r="3394" spans="1:5" hidden="1">
      <c r="A3394" s="1">
        <v>1951</v>
      </c>
      <c r="B3394" s="1">
        <v>60</v>
      </c>
      <c r="C3394" s="1">
        <v>506.15</v>
      </c>
      <c r="D3394" s="1">
        <v>875.28</v>
      </c>
      <c r="E3394" s="1">
        <v>1381.43</v>
      </c>
    </row>
    <row r="3395" spans="1:5" hidden="1">
      <c r="A3395" s="1">
        <v>1951</v>
      </c>
      <c r="B3395" s="1">
        <v>61</v>
      </c>
      <c r="C3395" s="1">
        <v>515.16</v>
      </c>
      <c r="D3395" s="1">
        <v>933.3</v>
      </c>
      <c r="E3395" s="1">
        <v>1448.46</v>
      </c>
    </row>
    <row r="3396" spans="1:5" hidden="1">
      <c r="A3396" s="1">
        <v>1951</v>
      </c>
      <c r="B3396" s="1">
        <v>62</v>
      </c>
      <c r="C3396" s="1">
        <v>584.17999999999995</v>
      </c>
      <c r="D3396" s="1">
        <v>1085.3499999999999</v>
      </c>
      <c r="E3396" s="1">
        <v>1669.53</v>
      </c>
    </row>
    <row r="3397" spans="1:5" hidden="1">
      <c r="A3397" s="1">
        <v>1951</v>
      </c>
      <c r="B3397" s="1">
        <v>63</v>
      </c>
      <c r="C3397" s="1">
        <v>689.21</v>
      </c>
      <c r="D3397" s="1">
        <v>1109.3599999999999</v>
      </c>
      <c r="E3397" s="1">
        <v>1798.57</v>
      </c>
    </row>
    <row r="3398" spans="1:5" hidden="1">
      <c r="A3398" s="1">
        <v>1951</v>
      </c>
      <c r="B3398" s="1">
        <v>64</v>
      </c>
      <c r="C3398" s="1">
        <v>636.19000000000005</v>
      </c>
      <c r="D3398" s="1">
        <v>1122.3699999999999</v>
      </c>
      <c r="E3398" s="1">
        <v>1758.56</v>
      </c>
    </row>
    <row r="3399" spans="1:5" hidden="1">
      <c r="A3399" s="1">
        <v>1951</v>
      </c>
      <c r="B3399" s="1">
        <v>65</v>
      </c>
      <c r="C3399" s="1">
        <v>765.23</v>
      </c>
      <c r="D3399" s="1">
        <v>1189.3900000000001</v>
      </c>
      <c r="E3399" s="1">
        <v>1954.62</v>
      </c>
    </row>
    <row r="3400" spans="1:5" hidden="1">
      <c r="A3400" s="1">
        <v>1951</v>
      </c>
      <c r="B3400" s="1">
        <v>66</v>
      </c>
      <c r="C3400" s="1">
        <v>664.21</v>
      </c>
      <c r="D3400" s="1">
        <v>1042.3399999999999</v>
      </c>
      <c r="E3400" s="1">
        <v>1706.55</v>
      </c>
    </row>
    <row r="3401" spans="1:5" hidden="1">
      <c r="A3401" s="1">
        <v>1951</v>
      </c>
      <c r="B3401" s="1">
        <v>67</v>
      </c>
      <c r="C3401" s="1">
        <v>721.22</v>
      </c>
      <c r="D3401" s="1">
        <v>1201.3900000000001</v>
      </c>
      <c r="E3401" s="1">
        <v>1922.61</v>
      </c>
    </row>
    <row r="3402" spans="1:5" hidden="1">
      <c r="A3402" s="1">
        <v>1951</v>
      </c>
      <c r="B3402" s="1">
        <v>68</v>
      </c>
      <c r="C3402" s="1">
        <v>740.22</v>
      </c>
      <c r="D3402" s="1">
        <v>1151.3800000000001</v>
      </c>
      <c r="E3402" s="1">
        <v>1891.6</v>
      </c>
    </row>
    <row r="3403" spans="1:5" hidden="1">
      <c r="A3403" s="1">
        <v>1951</v>
      </c>
      <c r="B3403" s="1">
        <v>69</v>
      </c>
      <c r="C3403" s="1">
        <v>792.24</v>
      </c>
      <c r="D3403" s="1">
        <v>1099.3599999999999</v>
      </c>
      <c r="E3403" s="1">
        <v>1891.6</v>
      </c>
    </row>
    <row r="3404" spans="1:5" hidden="1">
      <c r="A3404" s="1">
        <v>1951</v>
      </c>
      <c r="B3404" s="1">
        <v>70</v>
      </c>
      <c r="C3404" s="1">
        <v>856.26</v>
      </c>
      <c r="D3404" s="1">
        <v>1153.3800000000001</v>
      </c>
      <c r="E3404" s="1">
        <v>2009.64</v>
      </c>
    </row>
    <row r="3405" spans="1:5" hidden="1">
      <c r="A3405" s="1">
        <v>1951</v>
      </c>
      <c r="B3405" s="1">
        <v>71</v>
      </c>
      <c r="C3405" s="1">
        <v>855.26</v>
      </c>
      <c r="D3405" s="1">
        <v>1098.3599999999999</v>
      </c>
      <c r="E3405" s="1">
        <v>1953.62</v>
      </c>
    </row>
    <row r="3406" spans="1:5" hidden="1">
      <c r="A3406" s="1">
        <v>1951</v>
      </c>
      <c r="B3406" s="1">
        <v>72</v>
      </c>
      <c r="C3406" s="1">
        <v>896.27</v>
      </c>
      <c r="D3406" s="1">
        <v>1168.3800000000001</v>
      </c>
      <c r="E3406" s="1">
        <v>2064.65</v>
      </c>
    </row>
    <row r="3407" spans="1:5" hidden="1">
      <c r="A3407" s="1">
        <v>1951</v>
      </c>
      <c r="B3407" s="1">
        <v>73</v>
      </c>
      <c r="C3407" s="1">
        <v>968.29</v>
      </c>
      <c r="D3407" s="1">
        <v>1146.3699999999999</v>
      </c>
      <c r="E3407" s="1">
        <v>2114.66</v>
      </c>
    </row>
    <row r="3408" spans="1:5" hidden="1">
      <c r="A3408" s="1">
        <v>1951</v>
      </c>
      <c r="B3408" s="1">
        <v>74</v>
      </c>
      <c r="C3408" s="1">
        <v>988.3</v>
      </c>
      <c r="D3408" s="1">
        <v>1143.3800000000001</v>
      </c>
      <c r="E3408" s="1">
        <v>2131.6799999999998</v>
      </c>
    </row>
    <row r="3409" spans="1:5" hidden="1">
      <c r="A3409" s="1">
        <v>1951</v>
      </c>
      <c r="B3409" s="1">
        <v>75</v>
      </c>
      <c r="C3409" s="1">
        <v>1010.31</v>
      </c>
      <c r="D3409" s="1">
        <v>1191.3800000000001</v>
      </c>
      <c r="E3409" s="1">
        <v>2201.69</v>
      </c>
    </row>
    <row r="3410" spans="1:5" hidden="1">
      <c r="A3410" s="1">
        <v>1951</v>
      </c>
      <c r="B3410" s="1">
        <v>76</v>
      </c>
      <c r="C3410" s="1">
        <v>1020.32</v>
      </c>
      <c r="D3410" s="1">
        <v>1138.3699999999999</v>
      </c>
      <c r="E3410" s="1">
        <v>2158.69</v>
      </c>
    </row>
    <row r="3411" spans="1:5" hidden="1">
      <c r="A3411" s="1">
        <v>1951</v>
      </c>
      <c r="B3411" s="1">
        <v>77</v>
      </c>
      <c r="C3411" s="1">
        <v>912.28</v>
      </c>
      <c r="D3411" s="1">
        <v>982.32</v>
      </c>
      <c r="E3411" s="1">
        <v>1894.6</v>
      </c>
    </row>
    <row r="3412" spans="1:5" hidden="1">
      <c r="A3412" s="1">
        <v>1951</v>
      </c>
      <c r="B3412" s="1">
        <v>78</v>
      </c>
      <c r="C3412" s="1">
        <v>1066.32</v>
      </c>
      <c r="D3412" s="1">
        <v>997.33</v>
      </c>
      <c r="E3412" s="1">
        <v>2063.65</v>
      </c>
    </row>
    <row r="3413" spans="1:5" hidden="1">
      <c r="A3413" s="1">
        <v>1951</v>
      </c>
      <c r="B3413" s="1">
        <v>79</v>
      </c>
      <c r="C3413" s="1">
        <v>965.3</v>
      </c>
      <c r="D3413" s="1">
        <v>994.33</v>
      </c>
      <c r="E3413" s="1">
        <v>1959.63</v>
      </c>
    </row>
    <row r="3414" spans="1:5" hidden="1">
      <c r="A3414" s="1">
        <v>1951</v>
      </c>
      <c r="B3414" s="1">
        <v>80</v>
      </c>
      <c r="C3414" s="1">
        <v>1065.33</v>
      </c>
      <c r="D3414" s="1">
        <v>931.3</v>
      </c>
      <c r="E3414" s="1">
        <v>1996.63</v>
      </c>
    </row>
    <row r="3415" spans="1:5" hidden="1">
      <c r="A3415" s="1">
        <v>1951</v>
      </c>
      <c r="B3415" s="1">
        <v>81</v>
      </c>
      <c r="C3415" s="1">
        <v>907.28</v>
      </c>
      <c r="D3415" s="1">
        <v>893.29</v>
      </c>
      <c r="E3415" s="1">
        <v>1800.57</v>
      </c>
    </row>
    <row r="3416" spans="1:5" hidden="1">
      <c r="A3416" s="1">
        <v>1951</v>
      </c>
      <c r="B3416" s="1">
        <v>82</v>
      </c>
      <c r="C3416" s="1">
        <v>887.28</v>
      </c>
      <c r="D3416" s="1">
        <v>835.28</v>
      </c>
      <c r="E3416" s="1">
        <v>1722.56</v>
      </c>
    </row>
    <row r="3417" spans="1:5" hidden="1">
      <c r="A3417" s="1">
        <v>1951</v>
      </c>
      <c r="B3417" s="1">
        <v>83</v>
      </c>
      <c r="C3417" s="1">
        <v>896.27</v>
      </c>
      <c r="D3417" s="1">
        <v>817.26</v>
      </c>
      <c r="E3417" s="1">
        <v>1713.53</v>
      </c>
    </row>
    <row r="3418" spans="1:5" hidden="1">
      <c r="A3418" s="1">
        <v>1951</v>
      </c>
      <c r="B3418" s="1">
        <v>84</v>
      </c>
      <c r="C3418" s="1">
        <v>884.28</v>
      </c>
      <c r="D3418" s="1">
        <v>778.26</v>
      </c>
      <c r="E3418" s="1">
        <v>1662.54</v>
      </c>
    </row>
    <row r="3419" spans="1:5" hidden="1">
      <c r="A3419" s="1">
        <v>1951</v>
      </c>
      <c r="B3419" s="1">
        <v>85</v>
      </c>
      <c r="C3419" s="1">
        <v>782.24</v>
      </c>
      <c r="D3419" s="1">
        <v>661.22</v>
      </c>
      <c r="E3419" s="1">
        <v>1443.46</v>
      </c>
    </row>
    <row r="3420" spans="1:5" hidden="1">
      <c r="A3420" s="1">
        <v>1951</v>
      </c>
      <c r="B3420" s="1">
        <v>86</v>
      </c>
      <c r="C3420" s="1">
        <v>728.23</v>
      </c>
      <c r="D3420" s="1">
        <v>598.20000000000005</v>
      </c>
      <c r="E3420" s="1">
        <v>1326.43</v>
      </c>
    </row>
    <row r="3421" spans="1:5" hidden="1">
      <c r="A3421" s="1">
        <v>1951</v>
      </c>
      <c r="B3421" s="1">
        <v>87</v>
      </c>
      <c r="C3421" s="1">
        <v>634.20000000000005</v>
      </c>
      <c r="D3421" s="1">
        <v>524.16999999999996</v>
      </c>
      <c r="E3421" s="1">
        <v>1158.3699999999999</v>
      </c>
    </row>
    <row r="3422" spans="1:5" hidden="1">
      <c r="A3422" s="1">
        <v>1951</v>
      </c>
      <c r="B3422" s="1">
        <v>88</v>
      </c>
      <c r="C3422" s="1">
        <v>514.16</v>
      </c>
      <c r="D3422" s="1">
        <v>383.13</v>
      </c>
      <c r="E3422" s="1">
        <v>897.29</v>
      </c>
    </row>
    <row r="3423" spans="1:5" hidden="1">
      <c r="A3423" s="1">
        <v>1951</v>
      </c>
      <c r="B3423" s="1">
        <v>89</v>
      </c>
      <c r="C3423" s="1">
        <v>454.14</v>
      </c>
      <c r="D3423" s="1">
        <v>334.11</v>
      </c>
      <c r="E3423" s="1">
        <v>788.25</v>
      </c>
    </row>
    <row r="3424" spans="1:5" hidden="1">
      <c r="A3424" s="1">
        <v>1951</v>
      </c>
      <c r="B3424" s="1">
        <v>90</v>
      </c>
      <c r="C3424" s="1">
        <v>417.12</v>
      </c>
      <c r="D3424" s="1">
        <v>277.08999999999997</v>
      </c>
      <c r="E3424" s="1">
        <v>694.21</v>
      </c>
    </row>
    <row r="3425" spans="1:5" hidden="1">
      <c r="A3425" s="1">
        <v>1951</v>
      </c>
      <c r="B3425" s="1">
        <v>91</v>
      </c>
      <c r="C3425" s="1">
        <v>252.07</v>
      </c>
      <c r="D3425" s="1">
        <v>212.06</v>
      </c>
      <c r="E3425" s="1">
        <v>464.13</v>
      </c>
    </row>
    <row r="3426" spans="1:5" hidden="1">
      <c r="A3426" s="1">
        <v>1951</v>
      </c>
      <c r="B3426" s="1">
        <v>92</v>
      </c>
      <c r="C3426" s="1">
        <v>215.07</v>
      </c>
      <c r="D3426" s="1">
        <v>158.06</v>
      </c>
      <c r="E3426" s="1">
        <v>373.13</v>
      </c>
    </row>
    <row r="3427" spans="1:5" hidden="1">
      <c r="A3427" s="1">
        <v>1951</v>
      </c>
      <c r="B3427" s="1">
        <v>93</v>
      </c>
      <c r="C3427" s="1">
        <v>161.05000000000001</v>
      </c>
      <c r="D3427" s="1">
        <v>111.04</v>
      </c>
      <c r="E3427" s="1">
        <v>272.08999999999997</v>
      </c>
    </row>
    <row r="3428" spans="1:5" hidden="1">
      <c r="A3428" s="1">
        <v>1951</v>
      </c>
      <c r="B3428" s="1">
        <v>94</v>
      </c>
      <c r="C3428" s="1">
        <v>115.04</v>
      </c>
      <c r="D3428" s="1">
        <v>67.02</v>
      </c>
      <c r="E3428" s="1">
        <v>182.06</v>
      </c>
    </row>
    <row r="3429" spans="1:5" hidden="1">
      <c r="A3429" s="1">
        <v>1951</v>
      </c>
      <c r="B3429" s="1">
        <v>95</v>
      </c>
      <c r="C3429" s="1">
        <v>101.03</v>
      </c>
      <c r="D3429" s="1">
        <v>42.01</v>
      </c>
      <c r="E3429" s="1">
        <v>143.04</v>
      </c>
    </row>
    <row r="3430" spans="1:5" hidden="1">
      <c r="A3430" s="1">
        <v>1951</v>
      </c>
      <c r="B3430" s="1">
        <v>96</v>
      </c>
      <c r="C3430" s="1">
        <v>53.01</v>
      </c>
      <c r="D3430" s="1">
        <v>46.01</v>
      </c>
      <c r="E3430" s="1">
        <v>99.02</v>
      </c>
    </row>
    <row r="3431" spans="1:5" hidden="1">
      <c r="A3431" s="1">
        <v>1951</v>
      </c>
      <c r="B3431" s="1">
        <v>97</v>
      </c>
      <c r="C3431" s="1">
        <v>37.01</v>
      </c>
      <c r="D3431" s="1">
        <v>19.010000000000002</v>
      </c>
      <c r="E3431" s="1">
        <v>56.02</v>
      </c>
    </row>
    <row r="3432" spans="1:5" hidden="1">
      <c r="A3432" s="1">
        <v>1951</v>
      </c>
      <c r="B3432" s="1">
        <v>98</v>
      </c>
      <c r="C3432" s="1">
        <v>32.01</v>
      </c>
      <c r="D3432" s="1">
        <v>17.010000000000002</v>
      </c>
      <c r="E3432" s="1">
        <v>49.02</v>
      </c>
    </row>
    <row r="3433" spans="1:5" hidden="1">
      <c r="A3433" s="1">
        <v>1951</v>
      </c>
      <c r="B3433" s="1">
        <v>99</v>
      </c>
      <c r="C3433" s="1">
        <v>8.01</v>
      </c>
      <c r="D3433" s="1">
        <v>6.01</v>
      </c>
      <c r="E3433" s="1">
        <v>14.02</v>
      </c>
    </row>
    <row r="3434" spans="1:5" hidden="1">
      <c r="A3434" s="1">
        <v>1951</v>
      </c>
      <c r="B3434" s="1">
        <v>100</v>
      </c>
      <c r="C3434" s="1">
        <v>10.81</v>
      </c>
      <c r="D3434" s="1">
        <v>4.18</v>
      </c>
      <c r="E3434" s="1">
        <v>14.99</v>
      </c>
    </row>
    <row r="3435" spans="1:5" hidden="1">
      <c r="A3435" s="1">
        <v>1951</v>
      </c>
      <c r="B3435" s="1">
        <v>101</v>
      </c>
      <c r="C3435" s="1">
        <v>6.31</v>
      </c>
      <c r="D3435" s="1">
        <v>2.27</v>
      </c>
      <c r="E3435" s="1">
        <v>8.58</v>
      </c>
    </row>
    <row r="3436" spans="1:5" hidden="1">
      <c r="A3436" s="1">
        <v>1951</v>
      </c>
      <c r="B3436" s="1">
        <v>102</v>
      </c>
      <c r="C3436" s="1">
        <v>3.56</v>
      </c>
      <c r="D3436" s="1">
        <v>1.19</v>
      </c>
      <c r="E3436" s="1">
        <v>4.75</v>
      </c>
    </row>
    <row r="3437" spans="1:5" hidden="1">
      <c r="A3437" s="1">
        <v>1951</v>
      </c>
      <c r="B3437" s="1">
        <v>103</v>
      </c>
      <c r="C3437" s="1">
        <v>1.96</v>
      </c>
      <c r="D3437" s="1">
        <v>0.36</v>
      </c>
      <c r="E3437" s="1">
        <v>2.3199999999999998</v>
      </c>
    </row>
    <row r="3438" spans="1:5" hidden="1">
      <c r="A3438" s="1">
        <v>1951</v>
      </c>
      <c r="B3438" s="1">
        <v>104</v>
      </c>
      <c r="C3438" s="1">
        <v>1.04</v>
      </c>
      <c r="D3438" s="1">
        <v>0</v>
      </c>
      <c r="E3438" s="1">
        <v>1.04</v>
      </c>
    </row>
    <row r="3439" spans="1:5" hidden="1">
      <c r="A3439" s="1">
        <v>1951</v>
      </c>
      <c r="B3439" s="1">
        <v>105</v>
      </c>
      <c r="C3439" s="1">
        <v>0.32</v>
      </c>
      <c r="D3439" s="1">
        <v>0</v>
      </c>
      <c r="E3439" s="1">
        <v>0.32</v>
      </c>
    </row>
    <row r="3440" spans="1:5" hidden="1">
      <c r="A3440" s="1">
        <v>1951</v>
      </c>
      <c r="B3440" s="1">
        <v>106</v>
      </c>
      <c r="C3440" s="1">
        <v>0</v>
      </c>
      <c r="D3440" s="1">
        <v>0</v>
      </c>
      <c r="E3440" s="1">
        <v>0</v>
      </c>
    </row>
    <row r="3441" spans="1:5" hidden="1">
      <c r="A3441" s="1">
        <v>1951</v>
      </c>
      <c r="B3441" s="1">
        <v>107</v>
      </c>
      <c r="C3441" s="1">
        <v>0</v>
      </c>
      <c r="D3441" s="1">
        <v>0</v>
      </c>
      <c r="E3441" s="1">
        <v>0</v>
      </c>
    </row>
    <row r="3442" spans="1:5" hidden="1">
      <c r="A3442" s="1">
        <v>1951</v>
      </c>
      <c r="B3442" s="1">
        <v>108</v>
      </c>
      <c r="C3442" s="1">
        <v>0</v>
      </c>
      <c r="D3442" s="1">
        <v>0</v>
      </c>
      <c r="E3442" s="1">
        <v>0</v>
      </c>
    </row>
    <row r="3443" spans="1:5" hidden="1">
      <c r="A3443" s="1">
        <v>1951</v>
      </c>
      <c r="B3443" s="1">
        <v>109</v>
      </c>
      <c r="C3443" s="1">
        <v>0</v>
      </c>
      <c r="D3443" s="1">
        <v>0</v>
      </c>
      <c r="E3443" s="1">
        <v>0</v>
      </c>
    </row>
    <row r="3444" spans="1:5" hidden="1">
      <c r="A3444" s="1">
        <v>1951</v>
      </c>
      <c r="B3444" s="1" t="s">
        <v>121</v>
      </c>
      <c r="C3444" s="1">
        <v>0</v>
      </c>
      <c r="D3444" s="1">
        <v>0</v>
      </c>
      <c r="E3444" s="1">
        <v>0</v>
      </c>
    </row>
    <row r="3445" spans="1:5" hidden="1">
      <c r="A3445" s="1">
        <v>1952</v>
      </c>
      <c r="B3445" s="1">
        <v>0</v>
      </c>
      <c r="C3445" s="1">
        <v>2023.22</v>
      </c>
      <c r="D3445" s="1">
        <v>2774.79</v>
      </c>
      <c r="E3445" s="1">
        <v>4798.01</v>
      </c>
    </row>
    <row r="3446" spans="1:5" hidden="1">
      <c r="A3446" s="1">
        <v>1952</v>
      </c>
      <c r="B3446" s="1">
        <v>1</v>
      </c>
      <c r="C3446" s="1">
        <v>274.02999999999997</v>
      </c>
      <c r="D3446" s="1">
        <v>270.08</v>
      </c>
      <c r="E3446" s="1">
        <v>544.11</v>
      </c>
    </row>
    <row r="3447" spans="1:5" hidden="1">
      <c r="A3447" s="1">
        <v>1952</v>
      </c>
      <c r="B3447" s="1">
        <v>2</v>
      </c>
      <c r="C3447" s="1">
        <v>125.01</v>
      </c>
      <c r="D3447" s="1">
        <v>171.05</v>
      </c>
      <c r="E3447" s="1">
        <v>296.06</v>
      </c>
    </row>
    <row r="3448" spans="1:5" hidden="1">
      <c r="A3448" s="1">
        <v>1952</v>
      </c>
      <c r="B3448" s="1">
        <v>3</v>
      </c>
      <c r="C3448" s="1">
        <v>80.010000000000005</v>
      </c>
      <c r="D3448" s="1">
        <v>119.03</v>
      </c>
      <c r="E3448" s="1">
        <v>199.04</v>
      </c>
    </row>
    <row r="3449" spans="1:5" hidden="1">
      <c r="A3449" s="1">
        <v>1952</v>
      </c>
      <c r="B3449" s="1">
        <v>4</v>
      </c>
      <c r="C3449" s="1">
        <v>69</v>
      </c>
      <c r="D3449" s="1">
        <v>95.03</v>
      </c>
      <c r="E3449" s="1">
        <v>164.03</v>
      </c>
    </row>
    <row r="3450" spans="1:5" hidden="1">
      <c r="A3450" s="1">
        <v>1952</v>
      </c>
      <c r="B3450" s="1">
        <v>5</v>
      </c>
      <c r="C3450" s="1">
        <v>56.01</v>
      </c>
      <c r="D3450" s="1">
        <v>77.02</v>
      </c>
      <c r="E3450" s="1">
        <v>133.03</v>
      </c>
    </row>
    <row r="3451" spans="1:5" hidden="1">
      <c r="A3451" s="1">
        <v>1952</v>
      </c>
      <c r="B3451" s="1">
        <v>6</v>
      </c>
      <c r="C3451" s="1">
        <v>54</v>
      </c>
      <c r="D3451" s="1">
        <v>63.01</v>
      </c>
      <c r="E3451" s="1">
        <v>117.01</v>
      </c>
    </row>
    <row r="3452" spans="1:5" hidden="1">
      <c r="A3452" s="1">
        <v>1952</v>
      </c>
      <c r="B3452" s="1">
        <v>7</v>
      </c>
      <c r="C3452" s="1">
        <v>45</v>
      </c>
      <c r="D3452" s="1">
        <v>57.02</v>
      </c>
      <c r="E3452" s="1">
        <v>102.02</v>
      </c>
    </row>
    <row r="3453" spans="1:5" hidden="1">
      <c r="A3453" s="1">
        <v>1952</v>
      </c>
      <c r="B3453" s="1">
        <v>8</v>
      </c>
      <c r="C3453" s="1">
        <v>37.01</v>
      </c>
      <c r="D3453" s="1">
        <v>58.02</v>
      </c>
      <c r="E3453" s="1">
        <v>95.03</v>
      </c>
    </row>
    <row r="3454" spans="1:5" hidden="1">
      <c r="A3454" s="1">
        <v>1952</v>
      </c>
      <c r="B3454" s="1">
        <v>9</v>
      </c>
      <c r="C3454" s="1">
        <v>32</v>
      </c>
      <c r="D3454" s="1">
        <v>35.01</v>
      </c>
      <c r="E3454" s="1">
        <v>67.010000000000005</v>
      </c>
    </row>
    <row r="3455" spans="1:5" hidden="1">
      <c r="A3455" s="1">
        <v>1952</v>
      </c>
      <c r="B3455" s="1">
        <v>10</v>
      </c>
      <c r="C3455" s="1">
        <v>38</v>
      </c>
      <c r="D3455" s="1">
        <v>46.01</v>
      </c>
      <c r="E3455" s="1">
        <v>84.01</v>
      </c>
    </row>
    <row r="3456" spans="1:5" hidden="1">
      <c r="A3456" s="1">
        <v>1952</v>
      </c>
      <c r="B3456" s="1">
        <v>11</v>
      </c>
      <c r="C3456" s="1">
        <v>24</v>
      </c>
      <c r="D3456" s="1">
        <v>36.01</v>
      </c>
      <c r="E3456" s="1">
        <v>60.01</v>
      </c>
    </row>
    <row r="3457" spans="1:5" hidden="1">
      <c r="A3457" s="1">
        <v>1952</v>
      </c>
      <c r="B3457" s="1">
        <v>12</v>
      </c>
      <c r="C3457" s="1">
        <v>25</v>
      </c>
      <c r="D3457" s="1">
        <v>37.01</v>
      </c>
      <c r="E3457" s="1">
        <v>62.01</v>
      </c>
    </row>
    <row r="3458" spans="1:5" hidden="1">
      <c r="A3458" s="1">
        <v>1952</v>
      </c>
      <c r="B3458" s="1">
        <v>13</v>
      </c>
      <c r="C3458" s="1">
        <v>27</v>
      </c>
      <c r="D3458" s="1">
        <v>40.01</v>
      </c>
      <c r="E3458" s="1">
        <v>67.010000000000005</v>
      </c>
    </row>
    <row r="3459" spans="1:5" hidden="1">
      <c r="A3459" s="1">
        <v>1952</v>
      </c>
      <c r="B3459" s="1">
        <v>14</v>
      </c>
      <c r="C3459" s="1">
        <v>29.01</v>
      </c>
      <c r="D3459" s="1">
        <v>47.01</v>
      </c>
      <c r="E3459" s="1">
        <v>76.02</v>
      </c>
    </row>
    <row r="3460" spans="1:5" hidden="1">
      <c r="A3460" s="1">
        <v>1952</v>
      </c>
      <c r="B3460" s="1">
        <v>15</v>
      </c>
      <c r="C3460" s="1">
        <v>28</v>
      </c>
      <c r="D3460" s="1">
        <v>59.02</v>
      </c>
      <c r="E3460" s="1">
        <v>87.02</v>
      </c>
    </row>
    <row r="3461" spans="1:5" hidden="1">
      <c r="A3461" s="1">
        <v>1952</v>
      </c>
      <c r="B3461" s="1">
        <v>16</v>
      </c>
      <c r="C3461" s="1">
        <v>41</v>
      </c>
      <c r="D3461" s="1">
        <v>67.02</v>
      </c>
      <c r="E3461" s="1">
        <v>108.02</v>
      </c>
    </row>
    <row r="3462" spans="1:5" hidden="1">
      <c r="A3462" s="1">
        <v>1952</v>
      </c>
      <c r="B3462" s="1">
        <v>17</v>
      </c>
      <c r="C3462" s="1">
        <v>29.01</v>
      </c>
      <c r="D3462" s="1">
        <v>93.03</v>
      </c>
      <c r="E3462" s="1">
        <v>122.04</v>
      </c>
    </row>
    <row r="3463" spans="1:5" hidden="1">
      <c r="A3463" s="1">
        <v>1952</v>
      </c>
      <c r="B3463" s="1">
        <v>18</v>
      </c>
      <c r="C3463" s="1">
        <v>33</v>
      </c>
      <c r="D3463" s="1">
        <v>105.03</v>
      </c>
      <c r="E3463" s="1">
        <v>138.03</v>
      </c>
    </row>
    <row r="3464" spans="1:5" hidden="1">
      <c r="A3464" s="1">
        <v>1952</v>
      </c>
      <c r="B3464" s="1">
        <v>19</v>
      </c>
      <c r="C3464" s="1">
        <v>29</v>
      </c>
      <c r="D3464" s="1">
        <v>122.04</v>
      </c>
      <c r="E3464" s="1">
        <v>151.04</v>
      </c>
    </row>
    <row r="3465" spans="1:5" hidden="1">
      <c r="A3465" s="1">
        <v>1952</v>
      </c>
      <c r="B3465" s="1">
        <v>20</v>
      </c>
      <c r="C3465" s="1">
        <v>35</v>
      </c>
      <c r="D3465" s="1">
        <v>118.04</v>
      </c>
      <c r="E3465" s="1">
        <v>153.04</v>
      </c>
    </row>
    <row r="3466" spans="1:5" hidden="1">
      <c r="A3466" s="1">
        <v>1952</v>
      </c>
      <c r="B3466" s="1">
        <v>21</v>
      </c>
      <c r="C3466" s="1">
        <v>39</v>
      </c>
      <c r="D3466" s="1">
        <v>149.04</v>
      </c>
      <c r="E3466" s="1">
        <v>188.04</v>
      </c>
    </row>
    <row r="3467" spans="1:5" hidden="1">
      <c r="A3467" s="1">
        <v>1952</v>
      </c>
      <c r="B3467" s="1">
        <v>22</v>
      </c>
      <c r="C3467" s="1">
        <v>40</v>
      </c>
      <c r="D3467" s="1">
        <v>150.04</v>
      </c>
      <c r="E3467" s="1">
        <v>190.04</v>
      </c>
    </row>
    <row r="3468" spans="1:5" hidden="1">
      <c r="A3468" s="1">
        <v>1952</v>
      </c>
      <c r="B3468" s="1">
        <v>23</v>
      </c>
      <c r="C3468" s="1">
        <v>46.01</v>
      </c>
      <c r="D3468" s="1">
        <v>116.03</v>
      </c>
      <c r="E3468" s="1">
        <v>162.04</v>
      </c>
    </row>
    <row r="3469" spans="1:5" hidden="1">
      <c r="A3469" s="1">
        <v>1952</v>
      </c>
      <c r="B3469" s="1">
        <v>24</v>
      </c>
      <c r="C3469" s="1">
        <v>66.010000000000005</v>
      </c>
      <c r="D3469" s="1">
        <v>132.04</v>
      </c>
      <c r="E3469" s="1">
        <v>198.05</v>
      </c>
    </row>
    <row r="3470" spans="1:5" hidden="1">
      <c r="A3470" s="1">
        <v>1952</v>
      </c>
      <c r="B3470" s="1">
        <v>25</v>
      </c>
      <c r="C3470" s="1">
        <v>65.010000000000005</v>
      </c>
      <c r="D3470" s="1">
        <v>134.04</v>
      </c>
      <c r="E3470" s="1">
        <v>199.05</v>
      </c>
    </row>
    <row r="3471" spans="1:5" hidden="1">
      <c r="A3471" s="1">
        <v>1952</v>
      </c>
      <c r="B3471" s="1">
        <v>26</v>
      </c>
      <c r="C3471" s="1">
        <v>63.01</v>
      </c>
      <c r="D3471" s="1">
        <v>146.04</v>
      </c>
      <c r="E3471" s="1">
        <v>209.05</v>
      </c>
    </row>
    <row r="3472" spans="1:5" hidden="1">
      <c r="A3472" s="1">
        <v>1952</v>
      </c>
      <c r="B3472" s="1">
        <v>27</v>
      </c>
      <c r="C3472" s="1">
        <v>58.01</v>
      </c>
      <c r="D3472" s="1">
        <v>147.04</v>
      </c>
      <c r="E3472" s="1">
        <v>205.05</v>
      </c>
    </row>
    <row r="3473" spans="1:5" hidden="1">
      <c r="A3473" s="1">
        <v>1952</v>
      </c>
      <c r="B3473" s="1">
        <v>28</v>
      </c>
      <c r="C3473" s="1">
        <v>64</v>
      </c>
      <c r="D3473" s="1">
        <v>122.04</v>
      </c>
      <c r="E3473" s="1">
        <v>186.04</v>
      </c>
    </row>
    <row r="3474" spans="1:5" hidden="1">
      <c r="A3474" s="1">
        <v>1952</v>
      </c>
      <c r="B3474" s="1">
        <v>29</v>
      </c>
      <c r="C3474" s="1">
        <v>83.01</v>
      </c>
      <c r="D3474" s="1">
        <v>126.03</v>
      </c>
      <c r="E3474" s="1">
        <v>209.04</v>
      </c>
    </row>
    <row r="3475" spans="1:5" hidden="1">
      <c r="A3475" s="1">
        <v>1952</v>
      </c>
      <c r="B3475" s="1">
        <v>30</v>
      </c>
      <c r="C3475" s="1">
        <v>65</v>
      </c>
      <c r="D3475" s="1">
        <v>112.03</v>
      </c>
      <c r="E3475" s="1">
        <v>177.03</v>
      </c>
    </row>
    <row r="3476" spans="1:5" hidden="1">
      <c r="A3476" s="1">
        <v>1952</v>
      </c>
      <c r="B3476" s="1">
        <v>31</v>
      </c>
      <c r="C3476" s="1">
        <v>86.01</v>
      </c>
      <c r="D3476" s="1">
        <v>144.05000000000001</v>
      </c>
      <c r="E3476" s="1">
        <v>230.06</v>
      </c>
    </row>
    <row r="3477" spans="1:5" hidden="1">
      <c r="A3477" s="1">
        <v>1952</v>
      </c>
      <c r="B3477" s="1">
        <v>32</v>
      </c>
      <c r="C3477" s="1">
        <v>101.01</v>
      </c>
      <c r="D3477" s="1">
        <v>135.04</v>
      </c>
      <c r="E3477" s="1">
        <v>236.05</v>
      </c>
    </row>
    <row r="3478" spans="1:5" hidden="1">
      <c r="A3478" s="1">
        <v>1952</v>
      </c>
      <c r="B3478" s="1">
        <v>33</v>
      </c>
      <c r="C3478" s="1">
        <v>87.01</v>
      </c>
      <c r="D3478" s="1">
        <v>113.03</v>
      </c>
      <c r="E3478" s="1">
        <v>200.04</v>
      </c>
    </row>
    <row r="3479" spans="1:5" hidden="1">
      <c r="A3479" s="1">
        <v>1952</v>
      </c>
      <c r="B3479" s="1">
        <v>34</v>
      </c>
      <c r="C3479" s="1">
        <v>98.01</v>
      </c>
      <c r="D3479" s="1">
        <v>132.04</v>
      </c>
      <c r="E3479" s="1">
        <v>230.05</v>
      </c>
    </row>
    <row r="3480" spans="1:5" hidden="1">
      <c r="A3480" s="1">
        <v>1952</v>
      </c>
      <c r="B3480" s="1">
        <v>35</v>
      </c>
      <c r="C3480" s="1">
        <v>105.01</v>
      </c>
      <c r="D3480" s="1">
        <v>161.05000000000001</v>
      </c>
      <c r="E3480" s="1">
        <v>266.06</v>
      </c>
    </row>
    <row r="3481" spans="1:5" hidden="1">
      <c r="A3481" s="1">
        <v>1952</v>
      </c>
      <c r="B3481" s="1">
        <v>36</v>
      </c>
      <c r="C3481" s="1">
        <v>121.02</v>
      </c>
      <c r="D3481" s="1">
        <v>132.04</v>
      </c>
      <c r="E3481" s="1">
        <v>253.06</v>
      </c>
    </row>
    <row r="3482" spans="1:5" hidden="1">
      <c r="A3482" s="1">
        <v>1952</v>
      </c>
      <c r="B3482" s="1">
        <v>37</v>
      </c>
      <c r="C3482" s="1">
        <v>112.01</v>
      </c>
      <c r="D3482" s="1">
        <v>167.05</v>
      </c>
      <c r="E3482" s="1">
        <v>279.06</v>
      </c>
    </row>
    <row r="3483" spans="1:5" hidden="1">
      <c r="A3483" s="1">
        <v>1952</v>
      </c>
      <c r="B3483" s="1">
        <v>38</v>
      </c>
      <c r="C3483" s="1">
        <v>139.02000000000001</v>
      </c>
      <c r="D3483" s="1">
        <v>185.06</v>
      </c>
      <c r="E3483" s="1">
        <v>324.08</v>
      </c>
    </row>
    <row r="3484" spans="1:5" hidden="1">
      <c r="A3484" s="1">
        <v>1952</v>
      </c>
      <c r="B3484" s="1">
        <v>39</v>
      </c>
      <c r="C3484" s="1">
        <v>136.02000000000001</v>
      </c>
      <c r="D3484" s="1">
        <v>219.06</v>
      </c>
      <c r="E3484" s="1">
        <v>355.08</v>
      </c>
    </row>
    <row r="3485" spans="1:5" hidden="1">
      <c r="A3485" s="1">
        <v>1952</v>
      </c>
      <c r="B3485" s="1">
        <v>40</v>
      </c>
      <c r="C3485" s="1">
        <v>131.01</v>
      </c>
      <c r="D3485" s="1">
        <v>199.06</v>
      </c>
      <c r="E3485" s="1">
        <v>330.07</v>
      </c>
    </row>
    <row r="3486" spans="1:5" hidden="1">
      <c r="A3486" s="1">
        <v>1952</v>
      </c>
      <c r="B3486" s="1">
        <v>41</v>
      </c>
      <c r="C3486" s="1">
        <v>157.02000000000001</v>
      </c>
      <c r="D3486" s="1">
        <v>216.06</v>
      </c>
      <c r="E3486" s="1">
        <v>373.08</v>
      </c>
    </row>
    <row r="3487" spans="1:5" hidden="1">
      <c r="A3487" s="1">
        <v>1952</v>
      </c>
      <c r="B3487" s="1">
        <v>42</v>
      </c>
      <c r="C3487" s="1">
        <v>167.01</v>
      </c>
      <c r="D3487" s="1">
        <v>265.08</v>
      </c>
      <c r="E3487" s="1">
        <v>432.09</v>
      </c>
    </row>
    <row r="3488" spans="1:5" hidden="1">
      <c r="A3488" s="1">
        <v>1952</v>
      </c>
      <c r="B3488" s="1">
        <v>43</v>
      </c>
      <c r="C3488" s="1">
        <v>165.02</v>
      </c>
      <c r="D3488" s="1">
        <v>246.07</v>
      </c>
      <c r="E3488" s="1">
        <v>411.09</v>
      </c>
    </row>
    <row r="3489" spans="1:5" hidden="1">
      <c r="A3489" s="1">
        <v>1952</v>
      </c>
      <c r="B3489" s="1">
        <v>44</v>
      </c>
      <c r="C3489" s="1">
        <v>192.02</v>
      </c>
      <c r="D3489" s="1">
        <v>258.07</v>
      </c>
      <c r="E3489" s="1">
        <v>450.09</v>
      </c>
    </row>
    <row r="3490" spans="1:5" hidden="1">
      <c r="A3490" s="1">
        <v>1952</v>
      </c>
      <c r="B3490" s="1">
        <v>45</v>
      </c>
      <c r="C3490" s="1">
        <v>187.02</v>
      </c>
      <c r="D3490" s="1">
        <v>310.08999999999997</v>
      </c>
      <c r="E3490" s="1">
        <v>497.11</v>
      </c>
    </row>
    <row r="3491" spans="1:5" hidden="1">
      <c r="A3491" s="1">
        <v>1952</v>
      </c>
      <c r="B3491" s="1">
        <v>46</v>
      </c>
      <c r="C3491" s="1">
        <v>220.02</v>
      </c>
      <c r="D3491" s="1">
        <v>327.10000000000002</v>
      </c>
      <c r="E3491" s="1">
        <v>547.12</v>
      </c>
    </row>
    <row r="3492" spans="1:5" hidden="1">
      <c r="A3492" s="1">
        <v>1952</v>
      </c>
      <c r="B3492" s="1">
        <v>47</v>
      </c>
      <c r="C3492" s="1">
        <v>212.03</v>
      </c>
      <c r="D3492" s="1">
        <v>359.1</v>
      </c>
      <c r="E3492" s="1">
        <v>571.13</v>
      </c>
    </row>
    <row r="3493" spans="1:5" hidden="1">
      <c r="A3493" s="1">
        <v>1952</v>
      </c>
      <c r="B3493" s="1">
        <v>48</v>
      </c>
      <c r="C3493" s="1">
        <v>248.03</v>
      </c>
      <c r="D3493" s="1">
        <v>383.11</v>
      </c>
      <c r="E3493" s="1">
        <v>631.14</v>
      </c>
    </row>
    <row r="3494" spans="1:5" hidden="1">
      <c r="A3494" s="1">
        <v>1952</v>
      </c>
      <c r="B3494" s="1">
        <v>49</v>
      </c>
      <c r="C3494" s="1">
        <v>240.02</v>
      </c>
      <c r="D3494" s="1">
        <v>393.11</v>
      </c>
      <c r="E3494" s="1">
        <v>633.13</v>
      </c>
    </row>
    <row r="3495" spans="1:5" hidden="1">
      <c r="A3495" s="1">
        <v>1952</v>
      </c>
      <c r="B3495" s="1">
        <v>50</v>
      </c>
      <c r="C3495" s="1">
        <v>237.03</v>
      </c>
      <c r="D3495" s="1">
        <v>400.11</v>
      </c>
      <c r="E3495" s="1">
        <v>637.14</v>
      </c>
    </row>
    <row r="3496" spans="1:5" hidden="1">
      <c r="A3496" s="1">
        <v>1952</v>
      </c>
      <c r="B3496" s="1">
        <v>51</v>
      </c>
      <c r="C3496" s="1">
        <v>287.02999999999997</v>
      </c>
      <c r="D3496" s="1">
        <v>501.14</v>
      </c>
      <c r="E3496" s="1">
        <v>788.17</v>
      </c>
    </row>
    <row r="3497" spans="1:5" hidden="1">
      <c r="A3497" s="1">
        <v>1952</v>
      </c>
      <c r="B3497" s="1">
        <v>52</v>
      </c>
      <c r="C3497" s="1">
        <v>386.04</v>
      </c>
      <c r="D3497" s="1">
        <v>597.16999999999996</v>
      </c>
      <c r="E3497" s="1">
        <v>983.21</v>
      </c>
    </row>
    <row r="3498" spans="1:5" hidden="1">
      <c r="A3498" s="1">
        <v>1952</v>
      </c>
      <c r="B3498" s="1">
        <v>53</v>
      </c>
      <c r="C3498" s="1">
        <v>298.02999999999997</v>
      </c>
      <c r="D3498" s="1">
        <v>493.14</v>
      </c>
      <c r="E3498" s="1">
        <v>791.17</v>
      </c>
    </row>
    <row r="3499" spans="1:5" hidden="1">
      <c r="A3499" s="1">
        <v>1952</v>
      </c>
      <c r="B3499" s="1">
        <v>54</v>
      </c>
      <c r="C3499" s="1">
        <v>346.04</v>
      </c>
      <c r="D3499" s="1">
        <v>579.16</v>
      </c>
      <c r="E3499" s="1">
        <v>925.2</v>
      </c>
    </row>
    <row r="3500" spans="1:5" hidden="1">
      <c r="A3500" s="1">
        <v>1952</v>
      </c>
      <c r="B3500" s="1">
        <v>55</v>
      </c>
      <c r="C3500" s="1">
        <v>336.03</v>
      </c>
      <c r="D3500" s="1">
        <v>537.15</v>
      </c>
      <c r="E3500" s="1">
        <v>873.18</v>
      </c>
    </row>
    <row r="3501" spans="1:5" hidden="1">
      <c r="A3501" s="1">
        <v>1952</v>
      </c>
      <c r="B3501" s="1">
        <v>56</v>
      </c>
      <c r="C3501" s="1">
        <v>430.05</v>
      </c>
      <c r="D3501" s="1">
        <v>698.2</v>
      </c>
      <c r="E3501" s="1">
        <v>1128.25</v>
      </c>
    </row>
    <row r="3502" spans="1:5" hidden="1">
      <c r="A3502" s="1">
        <v>1952</v>
      </c>
      <c r="B3502" s="1">
        <v>57</v>
      </c>
      <c r="C3502" s="1">
        <v>408.05</v>
      </c>
      <c r="D3502" s="1">
        <v>634.17999999999995</v>
      </c>
      <c r="E3502" s="1">
        <v>1042.23</v>
      </c>
    </row>
    <row r="3503" spans="1:5" hidden="1">
      <c r="A3503" s="1">
        <v>1952</v>
      </c>
      <c r="B3503" s="1">
        <v>58</v>
      </c>
      <c r="C3503" s="1">
        <v>475.05</v>
      </c>
      <c r="D3503" s="1">
        <v>785.22</v>
      </c>
      <c r="E3503" s="1">
        <v>1260.27</v>
      </c>
    </row>
    <row r="3504" spans="1:5" hidden="1">
      <c r="A3504" s="1">
        <v>1952</v>
      </c>
      <c r="B3504" s="1">
        <v>59</v>
      </c>
      <c r="C3504" s="1">
        <v>488.05</v>
      </c>
      <c r="D3504" s="1">
        <v>872.25</v>
      </c>
      <c r="E3504" s="1">
        <v>1360.3</v>
      </c>
    </row>
    <row r="3505" spans="1:5" hidden="1">
      <c r="A3505" s="1">
        <v>1952</v>
      </c>
      <c r="B3505" s="1">
        <v>60</v>
      </c>
      <c r="C3505" s="1">
        <v>554.05999999999995</v>
      </c>
      <c r="D3505" s="1">
        <v>913.26</v>
      </c>
      <c r="E3505" s="1">
        <v>1467.32</v>
      </c>
    </row>
    <row r="3506" spans="1:5" hidden="1">
      <c r="A3506" s="1">
        <v>1952</v>
      </c>
      <c r="B3506" s="1">
        <v>61</v>
      </c>
      <c r="C3506" s="1">
        <v>477.05</v>
      </c>
      <c r="D3506" s="1">
        <v>844.24</v>
      </c>
      <c r="E3506" s="1">
        <v>1321.29</v>
      </c>
    </row>
    <row r="3507" spans="1:5" hidden="1">
      <c r="A3507" s="1">
        <v>1952</v>
      </c>
      <c r="B3507" s="1">
        <v>62</v>
      </c>
      <c r="C3507" s="1">
        <v>605.07000000000005</v>
      </c>
      <c r="D3507" s="1">
        <v>1092.31</v>
      </c>
      <c r="E3507" s="1">
        <v>1697.38</v>
      </c>
    </row>
    <row r="3508" spans="1:5" hidden="1">
      <c r="A3508" s="1">
        <v>1952</v>
      </c>
      <c r="B3508" s="1">
        <v>63</v>
      </c>
      <c r="C3508" s="1">
        <v>677.08</v>
      </c>
      <c r="D3508" s="1">
        <v>1112.31</v>
      </c>
      <c r="E3508" s="1">
        <v>1789.39</v>
      </c>
    </row>
    <row r="3509" spans="1:5" hidden="1">
      <c r="A3509" s="1">
        <v>1952</v>
      </c>
      <c r="B3509" s="1">
        <v>64</v>
      </c>
      <c r="C3509" s="1">
        <v>670.08</v>
      </c>
      <c r="D3509" s="1">
        <v>1179.3399999999999</v>
      </c>
      <c r="E3509" s="1">
        <v>1849.42</v>
      </c>
    </row>
    <row r="3510" spans="1:5" hidden="1">
      <c r="A3510" s="1">
        <v>1952</v>
      </c>
      <c r="B3510" s="1">
        <v>65</v>
      </c>
      <c r="C3510" s="1">
        <v>722.08</v>
      </c>
      <c r="D3510" s="1">
        <v>1118.31</v>
      </c>
      <c r="E3510" s="1">
        <v>1840.39</v>
      </c>
    </row>
    <row r="3511" spans="1:5" hidden="1">
      <c r="A3511" s="1">
        <v>1952</v>
      </c>
      <c r="B3511" s="1">
        <v>66</v>
      </c>
      <c r="C3511" s="1">
        <v>661.07</v>
      </c>
      <c r="D3511" s="1">
        <v>1141.32</v>
      </c>
      <c r="E3511" s="1">
        <v>1802.39</v>
      </c>
    </row>
    <row r="3512" spans="1:5" hidden="1">
      <c r="A3512" s="1">
        <v>1952</v>
      </c>
      <c r="B3512" s="1">
        <v>67</v>
      </c>
      <c r="C3512" s="1">
        <v>756.08</v>
      </c>
      <c r="D3512" s="1">
        <v>1238.3499999999999</v>
      </c>
      <c r="E3512" s="1">
        <v>1994.43</v>
      </c>
    </row>
    <row r="3513" spans="1:5" hidden="1">
      <c r="A3513" s="1">
        <v>1952</v>
      </c>
      <c r="B3513" s="1">
        <v>68</v>
      </c>
      <c r="C3513" s="1">
        <v>844.1</v>
      </c>
      <c r="D3513" s="1">
        <v>1193.3399999999999</v>
      </c>
      <c r="E3513" s="1">
        <v>2037.44</v>
      </c>
    </row>
    <row r="3514" spans="1:5" hidden="1">
      <c r="A3514" s="1">
        <v>1952</v>
      </c>
      <c r="B3514" s="1">
        <v>69</v>
      </c>
      <c r="C3514" s="1">
        <v>822.09</v>
      </c>
      <c r="D3514" s="1">
        <v>1186.3399999999999</v>
      </c>
      <c r="E3514" s="1">
        <v>2008.43</v>
      </c>
    </row>
    <row r="3515" spans="1:5" hidden="1">
      <c r="A3515" s="1">
        <v>1952</v>
      </c>
      <c r="B3515" s="1">
        <v>70</v>
      </c>
      <c r="C3515" s="1">
        <v>857.1</v>
      </c>
      <c r="D3515" s="1">
        <v>1119.31</v>
      </c>
      <c r="E3515" s="1">
        <v>1976.41</v>
      </c>
    </row>
    <row r="3516" spans="1:5" hidden="1">
      <c r="A3516" s="1">
        <v>1952</v>
      </c>
      <c r="B3516" s="1">
        <v>71</v>
      </c>
      <c r="C3516" s="1">
        <v>816.1</v>
      </c>
      <c r="D3516" s="1">
        <v>1118.32</v>
      </c>
      <c r="E3516" s="1">
        <v>1934.42</v>
      </c>
    </row>
    <row r="3517" spans="1:5" hidden="1">
      <c r="A3517" s="1">
        <v>1952</v>
      </c>
      <c r="B3517" s="1">
        <v>72</v>
      </c>
      <c r="C3517" s="1">
        <v>888.1</v>
      </c>
      <c r="D3517" s="1">
        <v>1277.3599999999999</v>
      </c>
      <c r="E3517" s="1">
        <v>2165.46</v>
      </c>
    </row>
    <row r="3518" spans="1:5" hidden="1">
      <c r="A3518" s="1">
        <v>1952</v>
      </c>
      <c r="B3518" s="1">
        <v>73</v>
      </c>
      <c r="C3518" s="1">
        <v>922.11</v>
      </c>
      <c r="D3518" s="1">
        <v>1202.3399999999999</v>
      </c>
      <c r="E3518" s="1">
        <v>2124.4499999999998</v>
      </c>
    </row>
    <row r="3519" spans="1:5" hidden="1">
      <c r="A3519" s="1">
        <v>1952</v>
      </c>
      <c r="B3519" s="1">
        <v>74</v>
      </c>
      <c r="C3519" s="1">
        <v>942.11</v>
      </c>
      <c r="D3519" s="1">
        <v>1091.3</v>
      </c>
      <c r="E3519" s="1">
        <v>2033.41</v>
      </c>
    </row>
    <row r="3520" spans="1:5" hidden="1">
      <c r="A3520" s="1">
        <v>1952</v>
      </c>
      <c r="B3520" s="1">
        <v>75</v>
      </c>
      <c r="C3520" s="1">
        <v>959.11</v>
      </c>
      <c r="D3520" s="1">
        <v>1089.31</v>
      </c>
      <c r="E3520" s="1">
        <v>2048.42</v>
      </c>
    </row>
    <row r="3521" spans="1:5" hidden="1">
      <c r="A3521" s="1">
        <v>1952</v>
      </c>
      <c r="B3521" s="1">
        <v>76</v>
      </c>
      <c r="C3521" s="1">
        <v>991.11</v>
      </c>
      <c r="D3521" s="1">
        <v>1129.32</v>
      </c>
      <c r="E3521" s="1">
        <v>2120.4299999999998</v>
      </c>
    </row>
    <row r="3522" spans="1:5" hidden="1">
      <c r="A3522" s="1">
        <v>1952</v>
      </c>
      <c r="B3522" s="1">
        <v>77</v>
      </c>
      <c r="C3522" s="1">
        <v>971.1</v>
      </c>
      <c r="D3522" s="1">
        <v>1026.29</v>
      </c>
      <c r="E3522" s="1">
        <v>1997.39</v>
      </c>
    </row>
    <row r="3523" spans="1:5" hidden="1">
      <c r="A3523" s="1">
        <v>1952</v>
      </c>
      <c r="B3523" s="1">
        <v>78</v>
      </c>
      <c r="C3523" s="1">
        <v>1009.11</v>
      </c>
      <c r="D3523" s="1">
        <v>1015.29</v>
      </c>
      <c r="E3523" s="1">
        <v>2024.4</v>
      </c>
    </row>
    <row r="3524" spans="1:5" hidden="1">
      <c r="A3524" s="1">
        <v>1952</v>
      </c>
      <c r="B3524" s="1">
        <v>79</v>
      </c>
      <c r="C3524" s="1">
        <v>1008.11</v>
      </c>
      <c r="D3524" s="1">
        <v>952.27</v>
      </c>
      <c r="E3524" s="1">
        <v>1960.38</v>
      </c>
    </row>
    <row r="3525" spans="1:5" hidden="1">
      <c r="A3525" s="1">
        <v>1952</v>
      </c>
      <c r="B3525" s="1">
        <v>80</v>
      </c>
      <c r="C3525" s="1">
        <v>1014.11</v>
      </c>
      <c r="D3525" s="1">
        <v>912.25</v>
      </c>
      <c r="E3525" s="1">
        <v>1926.36</v>
      </c>
    </row>
    <row r="3526" spans="1:5" hidden="1">
      <c r="A3526" s="1">
        <v>1952</v>
      </c>
      <c r="B3526" s="1">
        <v>81</v>
      </c>
      <c r="C3526" s="1">
        <v>850.1</v>
      </c>
      <c r="D3526" s="1">
        <v>864.24</v>
      </c>
      <c r="E3526" s="1">
        <v>1714.34</v>
      </c>
    </row>
    <row r="3527" spans="1:5" hidden="1">
      <c r="A3527" s="1">
        <v>1952</v>
      </c>
      <c r="B3527" s="1">
        <v>82</v>
      </c>
      <c r="C3527" s="1">
        <v>1010.11</v>
      </c>
      <c r="D3527" s="1">
        <v>928.26</v>
      </c>
      <c r="E3527" s="1">
        <v>1938.37</v>
      </c>
    </row>
    <row r="3528" spans="1:5" hidden="1">
      <c r="A3528" s="1">
        <v>1952</v>
      </c>
      <c r="B3528" s="1">
        <v>83</v>
      </c>
      <c r="C3528" s="1">
        <v>934.11</v>
      </c>
      <c r="D3528" s="1">
        <v>729.21</v>
      </c>
      <c r="E3528" s="1">
        <v>1663.32</v>
      </c>
    </row>
    <row r="3529" spans="1:5" hidden="1">
      <c r="A3529" s="1">
        <v>1952</v>
      </c>
      <c r="B3529" s="1">
        <v>84</v>
      </c>
      <c r="C3529" s="1">
        <v>911.11</v>
      </c>
      <c r="D3529" s="1">
        <v>777.22</v>
      </c>
      <c r="E3529" s="1">
        <v>1688.33</v>
      </c>
    </row>
    <row r="3530" spans="1:5" hidden="1">
      <c r="A3530" s="1">
        <v>1952</v>
      </c>
      <c r="B3530" s="1">
        <v>85</v>
      </c>
      <c r="C3530" s="1">
        <v>758.09</v>
      </c>
      <c r="D3530" s="1">
        <v>603.16999999999996</v>
      </c>
      <c r="E3530" s="1">
        <v>1361.26</v>
      </c>
    </row>
    <row r="3531" spans="1:5" hidden="1">
      <c r="A3531" s="1">
        <v>1952</v>
      </c>
      <c r="B3531" s="1">
        <v>86</v>
      </c>
      <c r="C3531" s="1">
        <v>757.09</v>
      </c>
      <c r="D3531" s="1">
        <v>583.16999999999996</v>
      </c>
      <c r="E3531" s="1">
        <v>1340.26</v>
      </c>
    </row>
    <row r="3532" spans="1:5" hidden="1">
      <c r="A3532" s="1">
        <v>1952</v>
      </c>
      <c r="B3532" s="1">
        <v>87</v>
      </c>
      <c r="C3532" s="1">
        <v>604.05999999999995</v>
      </c>
      <c r="D3532" s="1">
        <v>462.13</v>
      </c>
      <c r="E3532" s="1">
        <v>1066.19</v>
      </c>
    </row>
    <row r="3533" spans="1:5" hidden="1">
      <c r="A3533" s="1">
        <v>1952</v>
      </c>
      <c r="B3533" s="1">
        <v>88</v>
      </c>
      <c r="C3533" s="1">
        <v>516.05999999999995</v>
      </c>
      <c r="D3533" s="1">
        <v>431.12</v>
      </c>
      <c r="E3533" s="1">
        <v>947.18</v>
      </c>
    </row>
    <row r="3534" spans="1:5" hidden="1">
      <c r="A3534" s="1">
        <v>1952</v>
      </c>
      <c r="B3534" s="1">
        <v>89</v>
      </c>
      <c r="C3534" s="1">
        <v>469.06</v>
      </c>
      <c r="D3534" s="1">
        <v>321.08999999999997</v>
      </c>
      <c r="E3534" s="1">
        <v>790.15</v>
      </c>
    </row>
    <row r="3535" spans="1:5" hidden="1">
      <c r="A3535" s="1">
        <v>1952</v>
      </c>
      <c r="B3535" s="1">
        <v>90</v>
      </c>
      <c r="C3535" s="1">
        <v>371.04</v>
      </c>
      <c r="D3535" s="1">
        <v>257.07</v>
      </c>
      <c r="E3535" s="1">
        <v>628.11</v>
      </c>
    </row>
    <row r="3536" spans="1:5" hidden="1">
      <c r="A3536" s="1">
        <v>1952</v>
      </c>
      <c r="B3536" s="1">
        <v>91</v>
      </c>
      <c r="C3536" s="1">
        <v>276.02999999999997</v>
      </c>
      <c r="D3536" s="1">
        <v>183.05</v>
      </c>
      <c r="E3536" s="1">
        <v>459.08</v>
      </c>
    </row>
    <row r="3537" spans="1:5" hidden="1">
      <c r="A3537" s="1">
        <v>1952</v>
      </c>
      <c r="B3537" s="1">
        <v>92</v>
      </c>
      <c r="C3537" s="1">
        <v>237.02</v>
      </c>
      <c r="D3537" s="1">
        <v>158.04</v>
      </c>
      <c r="E3537" s="1">
        <v>395.06</v>
      </c>
    </row>
    <row r="3538" spans="1:5" hidden="1">
      <c r="A3538" s="1">
        <v>1952</v>
      </c>
      <c r="B3538" s="1">
        <v>93</v>
      </c>
      <c r="C3538" s="1">
        <v>183.02</v>
      </c>
      <c r="D3538" s="1">
        <v>104.03</v>
      </c>
      <c r="E3538" s="1">
        <v>287.05</v>
      </c>
    </row>
    <row r="3539" spans="1:5" hidden="1">
      <c r="A3539" s="1">
        <v>1952</v>
      </c>
      <c r="B3539" s="1">
        <v>94</v>
      </c>
      <c r="C3539" s="1">
        <v>127.01</v>
      </c>
      <c r="D3539" s="1">
        <v>70.02</v>
      </c>
      <c r="E3539" s="1">
        <v>197.03</v>
      </c>
    </row>
    <row r="3540" spans="1:5" hidden="1">
      <c r="A3540" s="1">
        <v>1952</v>
      </c>
      <c r="B3540" s="1">
        <v>95</v>
      </c>
      <c r="C3540" s="1">
        <v>86.01</v>
      </c>
      <c r="D3540" s="1">
        <v>61.01</v>
      </c>
      <c r="E3540" s="1">
        <v>147.02000000000001</v>
      </c>
    </row>
    <row r="3541" spans="1:5" hidden="1">
      <c r="A3541" s="1">
        <v>1952</v>
      </c>
      <c r="B3541" s="1">
        <v>96</v>
      </c>
      <c r="C3541" s="1">
        <v>65</v>
      </c>
      <c r="D3541" s="1">
        <v>51.02</v>
      </c>
      <c r="E3541" s="1">
        <v>116.02</v>
      </c>
    </row>
    <row r="3542" spans="1:5" hidden="1">
      <c r="A3542" s="1">
        <v>1952</v>
      </c>
      <c r="B3542" s="1">
        <v>97</v>
      </c>
      <c r="C3542" s="1">
        <v>49.01</v>
      </c>
      <c r="D3542" s="1">
        <v>19</v>
      </c>
      <c r="E3542" s="1">
        <v>68.010000000000005</v>
      </c>
    </row>
    <row r="3543" spans="1:5" hidden="1">
      <c r="A3543" s="1">
        <v>1952</v>
      </c>
      <c r="B3543" s="1">
        <v>98</v>
      </c>
      <c r="C3543" s="1">
        <v>24</v>
      </c>
      <c r="D3543" s="1">
        <v>14</v>
      </c>
      <c r="E3543" s="1">
        <v>38</v>
      </c>
    </row>
    <row r="3544" spans="1:5" hidden="1">
      <c r="A3544" s="1">
        <v>1952</v>
      </c>
      <c r="B3544" s="1">
        <v>99</v>
      </c>
      <c r="C3544" s="1">
        <v>14</v>
      </c>
      <c r="D3544" s="1">
        <v>7</v>
      </c>
      <c r="E3544" s="1">
        <v>21</v>
      </c>
    </row>
    <row r="3545" spans="1:5" hidden="1">
      <c r="A3545" s="1">
        <v>1952</v>
      </c>
      <c r="B3545" s="1">
        <v>100</v>
      </c>
      <c r="C3545" s="1">
        <v>8.9</v>
      </c>
      <c r="D3545" s="1">
        <v>3.7</v>
      </c>
      <c r="E3545" s="1">
        <v>12.6</v>
      </c>
    </row>
    <row r="3546" spans="1:5" hidden="1">
      <c r="A3546" s="1">
        <v>1952</v>
      </c>
      <c r="B3546" s="1">
        <v>101</v>
      </c>
      <c r="C3546" s="1">
        <v>5.0599999999999996</v>
      </c>
      <c r="D3546" s="1">
        <v>1.98</v>
      </c>
      <c r="E3546" s="1">
        <v>7.04</v>
      </c>
    </row>
    <row r="3547" spans="1:5" hidden="1">
      <c r="A3547" s="1">
        <v>1952</v>
      </c>
      <c r="B3547" s="1">
        <v>102</v>
      </c>
      <c r="C3547" s="1">
        <v>2.78</v>
      </c>
      <c r="D3547" s="1">
        <v>1.03</v>
      </c>
      <c r="E3547" s="1">
        <v>3.81</v>
      </c>
    </row>
    <row r="3548" spans="1:5" hidden="1">
      <c r="A3548" s="1">
        <v>1952</v>
      </c>
      <c r="B3548" s="1">
        <v>103</v>
      </c>
      <c r="C3548" s="1">
        <v>1.48</v>
      </c>
      <c r="D3548" s="1">
        <v>0.3</v>
      </c>
      <c r="E3548" s="1">
        <v>1.78</v>
      </c>
    </row>
    <row r="3549" spans="1:5" hidden="1">
      <c r="A3549" s="1">
        <v>1952</v>
      </c>
      <c r="B3549" s="1">
        <v>104</v>
      </c>
      <c r="C3549" s="1">
        <v>0.77</v>
      </c>
      <c r="D3549" s="1">
        <v>0</v>
      </c>
      <c r="E3549" s="1">
        <v>0.77</v>
      </c>
    </row>
    <row r="3550" spans="1:5" hidden="1">
      <c r="A3550" s="1">
        <v>1952</v>
      </c>
      <c r="B3550" s="1">
        <v>105</v>
      </c>
      <c r="C3550" s="1">
        <v>0</v>
      </c>
      <c r="D3550" s="1">
        <v>0</v>
      </c>
      <c r="E3550" s="1">
        <v>0</v>
      </c>
    </row>
    <row r="3551" spans="1:5" hidden="1">
      <c r="A3551" s="1">
        <v>1952</v>
      </c>
      <c r="B3551" s="1">
        <v>106</v>
      </c>
      <c r="C3551" s="1">
        <v>0</v>
      </c>
      <c r="D3551" s="1">
        <v>0</v>
      </c>
      <c r="E3551" s="1">
        <v>0</v>
      </c>
    </row>
    <row r="3552" spans="1:5" hidden="1">
      <c r="A3552" s="1">
        <v>1952</v>
      </c>
      <c r="B3552" s="1">
        <v>107</v>
      </c>
      <c r="C3552" s="1">
        <v>0</v>
      </c>
      <c r="D3552" s="1">
        <v>0</v>
      </c>
      <c r="E3552" s="1">
        <v>0</v>
      </c>
    </row>
    <row r="3553" spans="1:5" hidden="1">
      <c r="A3553" s="1">
        <v>1952</v>
      </c>
      <c r="B3553" s="1">
        <v>108</v>
      </c>
      <c r="C3553" s="1">
        <v>0</v>
      </c>
      <c r="D3553" s="1">
        <v>0</v>
      </c>
      <c r="E3553" s="1">
        <v>0</v>
      </c>
    </row>
    <row r="3554" spans="1:5" hidden="1">
      <c r="A3554" s="1">
        <v>1952</v>
      </c>
      <c r="B3554" s="1">
        <v>109</v>
      </c>
      <c r="C3554" s="1">
        <v>0</v>
      </c>
      <c r="D3554" s="1">
        <v>0</v>
      </c>
      <c r="E3554" s="1">
        <v>0</v>
      </c>
    </row>
    <row r="3555" spans="1:5" hidden="1">
      <c r="A3555" s="1">
        <v>1952</v>
      </c>
      <c r="B3555" s="1" t="s">
        <v>121</v>
      </c>
      <c r="C3555" s="1">
        <v>0</v>
      </c>
      <c r="D3555" s="1">
        <v>0</v>
      </c>
      <c r="E3555" s="1">
        <v>0</v>
      </c>
    </row>
    <row r="3556" spans="1:5" hidden="1">
      <c r="A3556" s="1">
        <v>1953</v>
      </c>
      <c r="B3556" s="1">
        <v>0</v>
      </c>
      <c r="C3556" s="1">
        <v>2052.4</v>
      </c>
      <c r="D3556" s="1">
        <v>2661.9</v>
      </c>
      <c r="E3556" s="1">
        <v>4714.3</v>
      </c>
    </row>
    <row r="3557" spans="1:5" hidden="1">
      <c r="A3557" s="1">
        <v>1953</v>
      </c>
      <c r="B3557" s="1">
        <v>1</v>
      </c>
      <c r="C3557" s="1">
        <v>246.05</v>
      </c>
      <c r="D3557" s="1">
        <v>268.08</v>
      </c>
      <c r="E3557" s="1">
        <v>514.13</v>
      </c>
    </row>
    <row r="3558" spans="1:5" hidden="1">
      <c r="A3558" s="1">
        <v>1953</v>
      </c>
      <c r="B3558" s="1">
        <v>2</v>
      </c>
      <c r="C3558" s="1">
        <v>132.02000000000001</v>
      </c>
      <c r="D3558" s="1">
        <v>172.05</v>
      </c>
      <c r="E3558" s="1">
        <v>304.07</v>
      </c>
    </row>
    <row r="3559" spans="1:5" hidden="1">
      <c r="A3559" s="1">
        <v>1953</v>
      </c>
      <c r="B3559" s="1">
        <v>3</v>
      </c>
      <c r="C3559" s="1">
        <v>88.02</v>
      </c>
      <c r="D3559" s="1">
        <v>125.04</v>
      </c>
      <c r="E3559" s="1">
        <v>213.06</v>
      </c>
    </row>
    <row r="3560" spans="1:5" hidden="1">
      <c r="A3560" s="1">
        <v>1953</v>
      </c>
      <c r="B3560" s="1">
        <v>4</v>
      </c>
      <c r="C3560" s="1">
        <v>77.02</v>
      </c>
      <c r="D3560" s="1">
        <v>97.03</v>
      </c>
      <c r="E3560" s="1">
        <v>174.05</v>
      </c>
    </row>
    <row r="3561" spans="1:5" hidden="1">
      <c r="A3561" s="1">
        <v>1953</v>
      </c>
      <c r="B3561" s="1">
        <v>5</v>
      </c>
      <c r="C3561" s="1">
        <v>73.02</v>
      </c>
      <c r="D3561" s="1">
        <v>78.02</v>
      </c>
      <c r="E3561" s="1">
        <v>151.04</v>
      </c>
    </row>
    <row r="3562" spans="1:5" hidden="1">
      <c r="A3562" s="1">
        <v>1953</v>
      </c>
      <c r="B3562" s="1">
        <v>6</v>
      </c>
      <c r="C3562" s="1">
        <v>52.01</v>
      </c>
      <c r="D3562" s="1">
        <v>90.03</v>
      </c>
      <c r="E3562" s="1">
        <v>142.04</v>
      </c>
    </row>
    <row r="3563" spans="1:5" hidden="1">
      <c r="A3563" s="1">
        <v>1953</v>
      </c>
      <c r="B3563" s="1">
        <v>7</v>
      </c>
      <c r="C3563" s="1">
        <v>42.01</v>
      </c>
      <c r="D3563" s="1">
        <v>56.02</v>
      </c>
      <c r="E3563" s="1">
        <v>98.03</v>
      </c>
    </row>
    <row r="3564" spans="1:5" hidden="1">
      <c r="A3564" s="1">
        <v>1953</v>
      </c>
      <c r="B3564" s="1">
        <v>8</v>
      </c>
      <c r="C3564" s="1">
        <v>41</v>
      </c>
      <c r="D3564" s="1">
        <v>64.02</v>
      </c>
      <c r="E3564" s="1">
        <v>105.02</v>
      </c>
    </row>
    <row r="3565" spans="1:5" hidden="1">
      <c r="A3565" s="1">
        <v>1953</v>
      </c>
      <c r="B3565" s="1">
        <v>9</v>
      </c>
      <c r="C3565" s="1">
        <v>25.01</v>
      </c>
      <c r="D3565" s="1">
        <v>51.01</v>
      </c>
      <c r="E3565" s="1">
        <v>76.02</v>
      </c>
    </row>
    <row r="3566" spans="1:5" hidden="1">
      <c r="A3566" s="1">
        <v>1953</v>
      </c>
      <c r="B3566" s="1">
        <v>10</v>
      </c>
      <c r="C3566" s="1">
        <v>21.01</v>
      </c>
      <c r="D3566" s="1">
        <v>48.02</v>
      </c>
      <c r="E3566" s="1">
        <v>69.03</v>
      </c>
    </row>
    <row r="3567" spans="1:5" hidden="1">
      <c r="A3567" s="1">
        <v>1953</v>
      </c>
      <c r="B3567" s="1">
        <v>11</v>
      </c>
      <c r="C3567" s="1">
        <v>24</v>
      </c>
      <c r="D3567" s="1">
        <v>40.01</v>
      </c>
      <c r="E3567" s="1">
        <v>64.010000000000005</v>
      </c>
    </row>
    <row r="3568" spans="1:5" hidden="1">
      <c r="A3568" s="1">
        <v>1953</v>
      </c>
      <c r="B3568" s="1">
        <v>12</v>
      </c>
      <c r="C3568" s="1">
        <v>22</v>
      </c>
      <c r="D3568" s="1">
        <v>41.01</v>
      </c>
      <c r="E3568" s="1">
        <v>63.01</v>
      </c>
    </row>
    <row r="3569" spans="1:5" hidden="1">
      <c r="A3569" s="1">
        <v>1953</v>
      </c>
      <c r="B3569" s="1">
        <v>13</v>
      </c>
      <c r="C3569" s="1">
        <v>22.01</v>
      </c>
      <c r="D3569" s="1">
        <v>40.01</v>
      </c>
      <c r="E3569" s="1">
        <v>62.02</v>
      </c>
    </row>
    <row r="3570" spans="1:5" hidden="1">
      <c r="A3570" s="1">
        <v>1953</v>
      </c>
      <c r="B3570" s="1">
        <v>14</v>
      </c>
      <c r="C3570" s="1">
        <v>19.010000000000002</v>
      </c>
      <c r="D3570" s="1">
        <v>61.02</v>
      </c>
      <c r="E3570" s="1">
        <v>80.03</v>
      </c>
    </row>
    <row r="3571" spans="1:5" hidden="1">
      <c r="A3571" s="1">
        <v>1953</v>
      </c>
      <c r="B3571" s="1">
        <v>15</v>
      </c>
      <c r="C3571" s="1">
        <v>33</v>
      </c>
      <c r="D3571" s="1">
        <v>70.02</v>
      </c>
      <c r="E3571" s="1">
        <v>103.02</v>
      </c>
    </row>
    <row r="3572" spans="1:5" hidden="1">
      <c r="A3572" s="1">
        <v>1953</v>
      </c>
      <c r="B3572" s="1">
        <v>16</v>
      </c>
      <c r="C3572" s="1">
        <v>30.01</v>
      </c>
      <c r="D3572" s="1">
        <v>67.03</v>
      </c>
      <c r="E3572" s="1">
        <v>97.04</v>
      </c>
    </row>
    <row r="3573" spans="1:5" hidden="1">
      <c r="A3573" s="1">
        <v>1953</v>
      </c>
      <c r="B3573" s="1">
        <v>17</v>
      </c>
      <c r="C3573" s="1">
        <v>38.01</v>
      </c>
      <c r="D3573" s="1">
        <v>88.03</v>
      </c>
      <c r="E3573" s="1">
        <v>126.04</v>
      </c>
    </row>
    <row r="3574" spans="1:5" hidden="1">
      <c r="A3574" s="1">
        <v>1953</v>
      </c>
      <c r="B3574" s="1">
        <v>18</v>
      </c>
      <c r="C3574" s="1">
        <v>46.01</v>
      </c>
      <c r="D3574" s="1">
        <v>97.04</v>
      </c>
      <c r="E3574" s="1">
        <v>143.05000000000001</v>
      </c>
    </row>
    <row r="3575" spans="1:5" hidden="1">
      <c r="A3575" s="1">
        <v>1953</v>
      </c>
      <c r="B3575" s="1">
        <v>19</v>
      </c>
      <c r="C3575" s="1">
        <v>39</v>
      </c>
      <c r="D3575" s="1">
        <v>124.04</v>
      </c>
      <c r="E3575" s="1">
        <v>163.04</v>
      </c>
    </row>
    <row r="3576" spans="1:5" hidden="1">
      <c r="A3576" s="1">
        <v>1953</v>
      </c>
      <c r="B3576" s="1">
        <v>20</v>
      </c>
      <c r="C3576" s="1">
        <v>38.01</v>
      </c>
      <c r="D3576" s="1">
        <v>108.04</v>
      </c>
      <c r="E3576" s="1">
        <v>146.05000000000001</v>
      </c>
    </row>
    <row r="3577" spans="1:5" hidden="1">
      <c r="A3577" s="1">
        <v>1953</v>
      </c>
      <c r="B3577" s="1">
        <v>21</v>
      </c>
      <c r="C3577" s="1">
        <v>48.01</v>
      </c>
      <c r="D3577" s="1">
        <v>121.04</v>
      </c>
      <c r="E3577" s="1">
        <v>169.05</v>
      </c>
    </row>
    <row r="3578" spans="1:5" hidden="1">
      <c r="A3578" s="1">
        <v>1953</v>
      </c>
      <c r="B3578" s="1">
        <v>22</v>
      </c>
      <c r="C3578" s="1">
        <v>45.01</v>
      </c>
      <c r="D3578" s="1">
        <v>138.05000000000001</v>
      </c>
      <c r="E3578" s="1">
        <v>183.06</v>
      </c>
    </row>
    <row r="3579" spans="1:5" hidden="1">
      <c r="A3579" s="1">
        <v>1953</v>
      </c>
      <c r="B3579" s="1">
        <v>23</v>
      </c>
      <c r="C3579" s="1">
        <v>46.01</v>
      </c>
      <c r="D3579" s="1">
        <v>104.03</v>
      </c>
      <c r="E3579" s="1">
        <v>150.04</v>
      </c>
    </row>
    <row r="3580" spans="1:5" hidden="1">
      <c r="A3580" s="1">
        <v>1953</v>
      </c>
      <c r="B3580" s="1">
        <v>24</v>
      </c>
      <c r="C3580" s="1">
        <v>44.01</v>
      </c>
      <c r="D3580" s="1">
        <v>133.04</v>
      </c>
      <c r="E3580" s="1">
        <v>177.05</v>
      </c>
    </row>
    <row r="3581" spans="1:5" hidden="1">
      <c r="A3581" s="1">
        <v>1953</v>
      </c>
      <c r="B3581" s="1">
        <v>25</v>
      </c>
      <c r="C3581" s="1">
        <v>56.01</v>
      </c>
      <c r="D3581" s="1">
        <v>111.03</v>
      </c>
      <c r="E3581" s="1">
        <v>167.04</v>
      </c>
    </row>
    <row r="3582" spans="1:5" hidden="1">
      <c r="A3582" s="1">
        <v>1953</v>
      </c>
      <c r="B3582" s="1">
        <v>26</v>
      </c>
      <c r="C3582" s="1">
        <v>54.01</v>
      </c>
      <c r="D3582" s="1">
        <v>113.04</v>
      </c>
      <c r="E3582" s="1">
        <v>167.05</v>
      </c>
    </row>
    <row r="3583" spans="1:5" hidden="1">
      <c r="A3583" s="1">
        <v>1953</v>
      </c>
      <c r="B3583" s="1">
        <v>27</v>
      </c>
      <c r="C3583" s="1">
        <v>64.010000000000005</v>
      </c>
      <c r="D3583" s="1">
        <v>125.04</v>
      </c>
      <c r="E3583" s="1">
        <v>189.05</v>
      </c>
    </row>
    <row r="3584" spans="1:5" hidden="1">
      <c r="A3584" s="1">
        <v>1953</v>
      </c>
      <c r="B3584" s="1">
        <v>28</v>
      </c>
      <c r="C3584" s="1">
        <v>69.010000000000005</v>
      </c>
      <c r="D3584" s="1">
        <v>130.04</v>
      </c>
      <c r="E3584" s="1">
        <v>199.05</v>
      </c>
    </row>
    <row r="3585" spans="1:5" hidden="1">
      <c r="A3585" s="1">
        <v>1953</v>
      </c>
      <c r="B3585" s="1">
        <v>29</v>
      </c>
      <c r="C3585" s="1">
        <v>63.01</v>
      </c>
      <c r="D3585" s="1">
        <v>128.05000000000001</v>
      </c>
      <c r="E3585" s="1">
        <v>191.06</v>
      </c>
    </row>
    <row r="3586" spans="1:5" hidden="1">
      <c r="A3586" s="1">
        <v>1953</v>
      </c>
      <c r="B3586" s="1">
        <v>30</v>
      </c>
      <c r="C3586" s="1">
        <v>63.01</v>
      </c>
      <c r="D3586" s="1">
        <v>119.04</v>
      </c>
      <c r="E3586" s="1">
        <v>182.05</v>
      </c>
    </row>
    <row r="3587" spans="1:5" hidden="1">
      <c r="A3587" s="1">
        <v>1953</v>
      </c>
      <c r="B3587" s="1">
        <v>31</v>
      </c>
      <c r="C3587" s="1">
        <v>71.010000000000005</v>
      </c>
      <c r="D3587" s="1">
        <v>114.04</v>
      </c>
      <c r="E3587" s="1">
        <v>185.05</v>
      </c>
    </row>
    <row r="3588" spans="1:5" hidden="1">
      <c r="A3588" s="1">
        <v>1953</v>
      </c>
      <c r="B3588" s="1">
        <v>32</v>
      </c>
      <c r="C3588" s="1">
        <v>86.01</v>
      </c>
      <c r="D3588" s="1">
        <v>127.04</v>
      </c>
      <c r="E3588" s="1">
        <v>213.05</v>
      </c>
    </row>
    <row r="3589" spans="1:5" hidden="1">
      <c r="A3589" s="1">
        <v>1953</v>
      </c>
      <c r="B3589" s="1">
        <v>33</v>
      </c>
      <c r="C3589" s="1">
        <v>71.010000000000005</v>
      </c>
      <c r="D3589" s="1">
        <v>117.04</v>
      </c>
      <c r="E3589" s="1">
        <v>188.05</v>
      </c>
    </row>
    <row r="3590" spans="1:5" hidden="1">
      <c r="A3590" s="1">
        <v>1953</v>
      </c>
      <c r="B3590" s="1">
        <v>34</v>
      </c>
      <c r="C3590" s="1">
        <v>79.02</v>
      </c>
      <c r="D3590" s="1">
        <v>144.04</v>
      </c>
      <c r="E3590" s="1">
        <v>223.06</v>
      </c>
    </row>
    <row r="3591" spans="1:5" hidden="1">
      <c r="A3591" s="1">
        <v>1953</v>
      </c>
      <c r="B3591" s="1">
        <v>35</v>
      </c>
      <c r="C3591" s="1">
        <v>84.01</v>
      </c>
      <c r="D3591" s="1">
        <v>135.05000000000001</v>
      </c>
      <c r="E3591" s="1">
        <v>219.06</v>
      </c>
    </row>
    <row r="3592" spans="1:5" hidden="1">
      <c r="A3592" s="1">
        <v>1953</v>
      </c>
      <c r="B3592" s="1">
        <v>36</v>
      </c>
      <c r="C3592" s="1">
        <v>88.02</v>
      </c>
      <c r="D3592" s="1">
        <v>128.04</v>
      </c>
      <c r="E3592" s="1">
        <v>216.06</v>
      </c>
    </row>
    <row r="3593" spans="1:5" hidden="1">
      <c r="A3593" s="1">
        <v>1953</v>
      </c>
      <c r="B3593" s="1">
        <v>37</v>
      </c>
      <c r="C3593" s="1">
        <v>100.02</v>
      </c>
      <c r="D3593" s="1">
        <v>147.05000000000001</v>
      </c>
      <c r="E3593" s="1">
        <v>247.07</v>
      </c>
    </row>
    <row r="3594" spans="1:5" hidden="1">
      <c r="A3594" s="1">
        <v>1953</v>
      </c>
      <c r="B3594" s="1">
        <v>38</v>
      </c>
      <c r="C3594" s="1">
        <v>125.02</v>
      </c>
      <c r="D3594" s="1">
        <v>201.06</v>
      </c>
      <c r="E3594" s="1">
        <v>326.08</v>
      </c>
    </row>
    <row r="3595" spans="1:5" hidden="1">
      <c r="A3595" s="1">
        <v>1953</v>
      </c>
      <c r="B3595" s="1">
        <v>39</v>
      </c>
      <c r="C3595" s="1">
        <v>157.03</v>
      </c>
      <c r="D3595" s="1">
        <v>207.07</v>
      </c>
      <c r="E3595" s="1">
        <v>364.1</v>
      </c>
    </row>
    <row r="3596" spans="1:5" hidden="1">
      <c r="A3596" s="1">
        <v>1953</v>
      </c>
      <c r="B3596" s="1">
        <v>40</v>
      </c>
      <c r="C3596" s="1">
        <v>114.02</v>
      </c>
      <c r="D3596" s="1">
        <v>201.06</v>
      </c>
      <c r="E3596" s="1">
        <v>315.08</v>
      </c>
    </row>
    <row r="3597" spans="1:5" hidden="1">
      <c r="A3597" s="1">
        <v>1953</v>
      </c>
      <c r="B3597" s="1">
        <v>41</v>
      </c>
      <c r="C3597" s="1">
        <v>134.02000000000001</v>
      </c>
      <c r="D3597" s="1">
        <v>172.06</v>
      </c>
      <c r="E3597" s="1">
        <v>306.08</v>
      </c>
    </row>
    <row r="3598" spans="1:5" hidden="1">
      <c r="A3598" s="1">
        <v>1953</v>
      </c>
      <c r="B3598" s="1">
        <v>42</v>
      </c>
      <c r="C3598" s="1">
        <v>173.04</v>
      </c>
      <c r="D3598" s="1">
        <v>276.08999999999997</v>
      </c>
      <c r="E3598" s="1">
        <v>449.13</v>
      </c>
    </row>
    <row r="3599" spans="1:5" hidden="1">
      <c r="A3599" s="1">
        <v>1953</v>
      </c>
      <c r="B3599" s="1">
        <v>43</v>
      </c>
      <c r="C3599" s="1">
        <v>156.03</v>
      </c>
      <c r="D3599" s="1">
        <v>267.08999999999997</v>
      </c>
      <c r="E3599" s="1">
        <v>423.12</v>
      </c>
    </row>
    <row r="3600" spans="1:5" hidden="1">
      <c r="A3600" s="1">
        <v>1953</v>
      </c>
      <c r="B3600" s="1">
        <v>44</v>
      </c>
      <c r="C3600" s="1">
        <v>149.03</v>
      </c>
      <c r="D3600" s="1">
        <v>261.08999999999997</v>
      </c>
      <c r="E3600" s="1">
        <v>410.12</v>
      </c>
    </row>
    <row r="3601" spans="1:5" hidden="1">
      <c r="A3601" s="1">
        <v>1953</v>
      </c>
      <c r="B3601" s="1">
        <v>45</v>
      </c>
      <c r="C3601" s="1">
        <v>198.04</v>
      </c>
      <c r="D3601" s="1">
        <v>286.08999999999997</v>
      </c>
      <c r="E3601" s="1">
        <v>484.13</v>
      </c>
    </row>
    <row r="3602" spans="1:5" hidden="1">
      <c r="A3602" s="1">
        <v>1953</v>
      </c>
      <c r="B3602" s="1">
        <v>46</v>
      </c>
      <c r="C3602" s="1">
        <v>218.05</v>
      </c>
      <c r="D3602" s="1">
        <v>292.10000000000002</v>
      </c>
      <c r="E3602" s="1">
        <v>510.15</v>
      </c>
    </row>
    <row r="3603" spans="1:5" hidden="1">
      <c r="A3603" s="1">
        <v>1953</v>
      </c>
      <c r="B3603" s="1">
        <v>47</v>
      </c>
      <c r="C3603" s="1">
        <v>215.04</v>
      </c>
      <c r="D3603" s="1">
        <v>322.11</v>
      </c>
      <c r="E3603" s="1">
        <v>537.15</v>
      </c>
    </row>
    <row r="3604" spans="1:5" hidden="1">
      <c r="A3604" s="1">
        <v>1953</v>
      </c>
      <c r="B3604" s="1">
        <v>48</v>
      </c>
      <c r="C3604" s="1">
        <v>224.05</v>
      </c>
      <c r="D3604" s="1">
        <v>382.13</v>
      </c>
      <c r="E3604" s="1">
        <v>606.17999999999995</v>
      </c>
    </row>
    <row r="3605" spans="1:5" hidden="1">
      <c r="A3605" s="1">
        <v>1953</v>
      </c>
      <c r="B3605" s="1">
        <v>49</v>
      </c>
      <c r="C3605" s="1">
        <v>233.05</v>
      </c>
      <c r="D3605" s="1">
        <v>402.13</v>
      </c>
      <c r="E3605" s="1">
        <v>635.17999999999995</v>
      </c>
    </row>
    <row r="3606" spans="1:5" hidden="1">
      <c r="A3606" s="1">
        <v>1953</v>
      </c>
      <c r="B3606" s="1">
        <v>50</v>
      </c>
      <c r="C3606" s="1">
        <v>289.06</v>
      </c>
      <c r="D3606" s="1">
        <v>406.14</v>
      </c>
      <c r="E3606" s="1">
        <v>695.2</v>
      </c>
    </row>
    <row r="3607" spans="1:5" hidden="1">
      <c r="A3607" s="1">
        <v>1953</v>
      </c>
      <c r="B3607" s="1">
        <v>51</v>
      </c>
      <c r="C3607" s="1">
        <v>238.04</v>
      </c>
      <c r="D3607" s="1">
        <v>402.14</v>
      </c>
      <c r="E3607" s="1">
        <v>640.17999999999995</v>
      </c>
    </row>
    <row r="3608" spans="1:5" hidden="1">
      <c r="A3608" s="1">
        <v>1953</v>
      </c>
      <c r="B3608" s="1">
        <v>52</v>
      </c>
      <c r="C3608" s="1">
        <v>318.06</v>
      </c>
      <c r="D3608" s="1">
        <v>538.17999999999995</v>
      </c>
      <c r="E3608" s="1">
        <v>856.24</v>
      </c>
    </row>
    <row r="3609" spans="1:5" hidden="1">
      <c r="A3609" s="1">
        <v>1953</v>
      </c>
      <c r="B3609" s="1">
        <v>53</v>
      </c>
      <c r="C3609" s="1">
        <v>374.07</v>
      </c>
      <c r="D3609" s="1">
        <v>615.20000000000005</v>
      </c>
      <c r="E3609" s="1">
        <v>989.27</v>
      </c>
    </row>
    <row r="3610" spans="1:5" hidden="1">
      <c r="A3610" s="1">
        <v>1953</v>
      </c>
      <c r="B3610" s="1">
        <v>54</v>
      </c>
      <c r="C3610" s="1">
        <v>307.06</v>
      </c>
      <c r="D3610" s="1">
        <v>529.17999999999995</v>
      </c>
      <c r="E3610" s="1">
        <v>836.24</v>
      </c>
    </row>
    <row r="3611" spans="1:5" hidden="1">
      <c r="A3611" s="1">
        <v>1953</v>
      </c>
      <c r="B3611" s="1">
        <v>55</v>
      </c>
      <c r="C3611" s="1">
        <v>315.06</v>
      </c>
      <c r="D3611" s="1">
        <v>525.17999999999995</v>
      </c>
      <c r="E3611" s="1">
        <v>840.24</v>
      </c>
    </row>
    <row r="3612" spans="1:5" hidden="1">
      <c r="A3612" s="1">
        <v>1953</v>
      </c>
      <c r="B3612" s="1">
        <v>56</v>
      </c>
      <c r="C3612" s="1">
        <v>339.06</v>
      </c>
      <c r="D3612" s="1">
        <v>627.21</v>
      </c>
      <c r="E3612" s="1">
        <v>966.27</v>
      </c>
    </row>
    <row r="3613" spans="1:5" hidden="1">
      <c r="A3613" s="1">
        <v>1953</v>
      </c>
      <c r="B3613" s="1">
        <v>57</v>
      </c>
      <c r="C3613" s="1">
        <v>432.08</v>
      </c>
      <c r="D3613" s="1">
        <v>654.22</v>
      </c>
      <c r="E3613" s="1">
        <v>1086.3</v>
      </c>
    </row>
    <row r="3614" spans="1:5" hidden="1">
      <c r="A3614" s="1">
        <v>1953</v>
      </c>
      <c r="B3614" s="1">
        <v>58</v>
      </c>
      <c r="C3614" s="1">
        <v>452.09</v>
      </c>
      <c r="D3614" s="1">
        <v>739.25</v>
      </c>
      <c r="E3614" s="1">
        <v>1191.3399999999999</v>
      </c>
    </row>
    <row r="3615" spans="1:5" hidden="1">
      <c r="A3615" s="1">
        <v>1953</v>
      </c>
      <c r="B3615" s="1">
        <v>59</v>
      </c>
      <c r="C3615" s="1">
        <v>496.1</v>
      </c>
      <c r="D3615" s="1">
        <v>847.29</v>
      </c>
      <c r="E3615" s="1">
        <v>1343.39</v>
      </c>
    </row>
    <row r="3616" spans="1:5" hidden="1">
      <c r="A3616" s="1">
        <v>1953</v>
      </c>
      <c r="B3616" s="1">
        <v>60</v>
      </c>
      <c r="C3616" s="1">
        <v>486.1</v>
      </c>
      <c r="D3616" s="1">
        <v>894.3</v>
      </c>
      <c r="E3616" s="1">
        <v>1380.4</v>
      </c>
    </row>
    <row r="3617" spans="1:5" hidden="1">
      <c r="A3617" s="1">
        <v>1953</v>
      </c>
      <c r="B3617" s="1">
        <v>61</v>
      </c>
      <c r="C3617" s="1">
        <v>507.1</v>
      </c>
      <c r="D3617" s="1">
        <v>819.28</v>
      </c>
      <c r="E3617" s="1">
        <v>1326.38</v>
      </c>
    </row>
    <row r="3618" spans="1:5" hidden="1">
      <c r="A3618" s="1">
        <v>1953</v>
      </c>
      <c r="B3618" s="1">
        <v>62</v>
      </c>
      <c r="C3618" s="1">
        <v>586.12</v>
      </c>
      <c r="D3618" s="1">
        <v>962.32</v>
      </c>
      <c r="E3618" s="1">
        <v>1548.44</v>
      </c>
    </row>
    <row r="3619" spans="1:5" hidden="1">
      <c r="A3619" s="1">
        <v>1953</v>
      </c>
      <c r="B3619" s="1">
        <v>63</v>
      </c>
      <c r="C3619" s="1">
        <v>674.13</v>
      </c>
      <c r="D3619" s="1">
        <v>1063.3599999999999</v>
      </c>
      <c r="E3619" s="1">
        <v>1737.49</v>
      </c>
    </row>
    <row r="3620" spans="1:5" hidden="1">
      <c r="A3620" s="1">
        <v>1953</v>
      </c>
      <c r="B3620" s="1">
        <v>64</v>
      </c>
      <c r="C3620" s="1">
        <v>676.14</v>
      </c>
      <c r="D3620" s="1">
        <v>1167.3900000000001</v>
      </c>
      <c r="E3620" s="1">
        <v>1843.53</v>
      </c>
    </row>
    <row r="3621" spans="1:5" hidden="1">
      <c r="A3621" s="1">
        <v>1953</v>
      </c>
      <c r="B3621" s="1">
        <v>65</v>
      </c>
      <c r="C3621" s="1">
        <v>715.14</v>
      </c>
      <c r="D3621" s="1">
        <v>1199.4000000000001</v>
      </c>
      <c r="E3621" s="1">
        <v>1914.54</v>
      </c>
    </row>
    <row r="3622" spans="1:5" hidden="1">
      <c r="A3622" s="1">
        <v>1953</v>
      </c>
      <c r="B3622" s="1">
        <v>66</v>
      </c>
      <c r="C3622" s="1">
        <v>702.14</v>
      </c>
      <c r="D3622" s="1">
        <v>1010.33</v>
      </c>
      <c r="E3622" s="1">
        <v>1712.47</v>
      </c>
    </row>
    <row r="3623" spans="1:5" hidden="1">
      <c r="A3623" s="1">
        <v>1953</v>
      </c>
      <c r="B3623" s="1">
        <v>67</v>
      </c>
      <c r="C3623" s="1">
        <v>710.14</v>
      </c>
      <c r="D3623" s="1">
        <v>1181.4000000000001</v>
      </c>
      <c r="E3623" s="1">
        <v>1891.54</v>
      </c>
    </row>
    <row r="3624" spans="1:5" hidden="1">
      <c r="A3624" s="1">
        <v>1953</v>
      </c>
      <c r="B3624" s="1">
        <v>68</v>
      </c>
      <c r="C3624" s="1">
        <v>764.15</v>
      </c>
      <c r="D3624" s="1">
        <v>1153.3800000000001</v>
      </c>
      <c r="E3624" s="1">
        <v>1917.53</v>
      </c>
    </row>
    <row r="3625" spans="1:5" hidden="1">
      <c r="A3625" s="1">
        <v>1953</v>
      </c>
      <c r="B3625" s="1">
        <v>69</v>
      </c>
      <c r="C3625" s="1">
        <v>839.17</v>
      </c>
      <c r="D3625" s="1">
        <v>1129.3800000000001</v>
      </c>
      <c r="E3625" s="1">
        <v>1968.55</v>
      </c>
    </row>
    <row r="3626" spans="1:5" hidden="1">
      <c r="A3626" s="1">
        <v>1953</v>
      </c>
      <c r="B3626" s="1">
        <v>70</v>
      </c>
      <c r="C3626" s="1">
        <v>838.17</v>
      </c>
      <c r="D3626" s="1">
        <v>1165.3900000000001</v>
      </c>
      <c r="E3626" s="1">
        <v>2003.56</v>
      </c>
    </row>
    <row r="3627" spans="1:5" hidden="1">
      <c r="A3627" s="1">
        <v>1953</v>
      </c>
      <c r="B3627" s="1">
        <v>71</v>
      </c>
      <c r="C3627" s="1">
        <v>759.15</v>
      </c>
      <c r="D3627" s="1">
        <v>1088.3699999999999</v>
      </c>
      <c r="E3627" s="1">
        <v>1847.52</v>
      </c>
    </row>
    <row r="3628" spans="1:5" hidden="1">
      <c r="A3628" s="1">
        <v>1953</v>
      </c>
      <c r="B3628" s="1">
        <v>72</v>
      </c>
      <c r="C3628" s="1">
        <v>1005.2</v>
      </c>
      <c r="D3628" s="1">
        <v>1252.42</v>
      </c>
      <c r="E3628" s="1">
        <v>2257.62</v>
      </c>
    </row>
    <row r="3629" spans="1:5" hidden="1">
      <c r="A3629" s="1">
        <v>1953</v>
      </c>
      <c r="B3629" s="1">
        <v>73</v>
      </c>
      <c r="C3629" s="1">
        <v>1032.21</v>
      </c>
      <c r="D3629" s="1">
        <v>1274.43</v>
      </c>
      <c r="E3629" s="1">
        <v>2306.64</v>
      </c>
    </row>
    <row r="3630" spans="1:5" hidden="1">
      <c r="A3630" s="1">
        <v>1953</v>
      </c>
      <c r="B3630" s="1">
        <v>74</v>
      </c>
      <c r="C3630" s="1">
        <v>920.18</v>
      </c>
      <c r="D3630" s="1">
        <v>1158.3900000000001</v>
      </c>
      <c r="E3630" s="1">
        <v>2078.5700000000002</v>
      </c>
    </row>
    <row r="3631" spans="1:5" hidden="1">
      <c r="A3631" s="1">
        <v>1953</v>
      </c>
      <c r="B3631" s="1">
        <v>75</v>
      </c>
      <c r="C3631" s="1">
        <v>1025.2</v>
      </c>
      <c r="D3631" s="1">
        <v>1119.3800000000001</v>
      </c>
      <c r="E3631" s="1">
        <v>2144.58</v>
      </c>
    </row>
    <row r="3632" spans="1:5" hidden="1">
      <c r="A3632" s="1">
        <v>1953</v>
      </c>
      <c r="B3632" s="1">
        <v>76</v>
      </c>
      <c r="C3632" s="1">
        <v>1000.19</v>
      </c>
      <c r="D3632" s="1">
        <v>1106.3699999999999</v>
      </c>
      <c r="E3632" s="1">
        <v>2106.56</v>
      </c>
    </row>
    <row r="3633" spans="1:5" hidden="1">
      <c r="A3633" s="1">
        <v>1953</v>
      </c>
      <c r="B3633" s="1">
        <v>77</v>
      </c>
      <c r="C3633" s="1">
        <v>919.18</v>
      </c>
      <c r="D3633" s="1">
        <v>958.32</v>
      </c>
      <c r="E3633" s="1">
        <v>1877.5</v>
      </c>
    </row>
    <row r="3634" spans="1:5" hidden="1">
      <c r="A3634" s="1">
        <v>1953</v>
      </c>
      <c r="B3634" s="1">
        <v>78</v>
      </c>
      <c r="C3634" s="1">
        <v>1051.21</v>
      </c>
      <c r="D3634" s="1">
        <v>1032.3399999999999</v>
      </c>
      <c r="E3634" s="1">
        <v>2083.5500000000002</v>
      </c>
    </row>
    <row r="3635" spans="1:5" hidden="1">
      <c r="A3635" s="1">
        <v>1953</v>
      </c>
      <c r="B3635" s="1">
        <v>79</v>
      </c>
      <c r="C3635" s="1">
        <v>989.19</v>
      </c>
      <c r="D3635" s="1">
        <v>906.3</v>
      </c>
      <c r="E3635" s="1">
        <v>1895.49</v>
      </c>
    </row>
    <row r="3636" spans="1:5" hidden="1">
      <c r="A3636" s="1">
        <v>1953</v>
      </c>
      <c r="B3636" s="1">
        <v>80</v>
      </c>
      <c r="C3636" s="1">
        <v>958.19</v>
      </c>
      <c r="D3636" s="1">
        <v>891.3</v>
      </c>
      <c r="E3636" s="1">
        <v>1849.49</v>
      </c>
    </row>
    <row r="3637" spans="1:5" hidden="1">
      <c r="A3637" s="1">
        <v>1953</v>
      </c>
      <c r="B3637" s="1">
        <v>81</v>
      </c>
      <c r="C3637" s="1">
        <v>887.17</v>
      </c>
      <c r="D3637" s="1">
        <v>775.26</v>
      </c>
      <c r="E3637" s="1">
        <v>1662.43</v>
      </c>
    </row>
    <row r="3638" spans="1:5" hidden="1">
      <c r="A3638" s="1">
        <v>1953</v>
      </c>
      <c r="B3638" s="1">
        <v>82</v>
      </c>
      <c r="C3638" s="1">
        <v>954.19</v>
      </c>
      <c r="D3638" s="1">
        <v>818.28</v>
      </c>
      <c r="E3638" s="1">
        <v>1772.47</v>
      </c>
    </row>
    <row r="3639" spans="1:5" hidden="1">
      <c r="A3639" s="1">
        <v>1953</v>
      </c>
      <c r="B3639" s="1">
        <v>83</v>
      </c>
      <c r="C3639" s="1">
        <v>974.19</v>
      </c>
      <c r="D3639" s="1">
        <v>856.29</v>
      </c>
      <c r="E3639" s="1">
        <v>1830.48</v>
      </c>
    </row>
    <row r="3640" spans="1:5" hidden="1">
      <c r="A3640" s="1">
        <v>1953</v>
      </c>
      <c r="B3640" s="1">
        <v>84</v>
      </c>
      <c r="C3640" s="1">
        <v>825.17</v>
      </c>
      <c r="D3640" s="1">
        <v>726.24</v>
      </c>
      <c r="E3640" s="1">
        <v>1551.41</v>
      </c>
    </row>
    <row r="3641" spans="1:5" hidden="1">
      <c r="A3641" s="1">
        <v>1953</v>
      </c>
      <c r="B3641" s="1">
        <v>85</v>
      </c>
      <c r="C3641" s="1">
        <v>814.16</v>
      </c>
      <c r="D3641" s="1">
        <v>636.22</v>
      </c>
      <c r="E3641" s="1">
        <v>1450.38</v>
      </c>
    </row>
    <row r="3642" spans="1:5" hidden="1">
      <c r="A3642" s="1">
        <v>1953</v>
      </c>
      <c r="B3642" s="1">
        <v>86</v>
      </c>
      <c r="C3642" s="1">
        <v>739.15</v>
      </c>
      <c r="D3642" s="1">
        <v>616.21</v>
      </c>
      <c r="E3642" s="1">
        <v>1355.36</v>
      </c>
    </row>
    <row r="3643" spans="1:5" hidden="1">
      <c r="A3643" s="1">
        <v>1953</v>
      </c>
      <c r="B3643" s="1">
        <v>87</v>
      </c>
      <c r="C3643" s="1">
        <v>553.11</v>
      </c>
      <c r="D3643" s="1">
        <v>476.15</v>
      </c>
      <c r="E3643" s="1">
        <v>1029.26</v>
      </c>
    </row>
    <row r="3644" spans="1:5" hidden="1">
      <c r="A3644" s="1">
        <v>1953</v>
      </c>
      <c r="B3644" s="1">
        <v>88</v>
      </c>
      <c r="C3644" s="1">
        <v>552.11</v>
      </c>
      <c r="D3644" s="1">
        <v>382.13</v>
      </c>
      <c r="E3644" s="1">
        <v>934.24</v>
      </c>
    </row>
    <row r="3645" spans="1:5" hidden="1">
      <c r="A3645" s="1">
        <v>1953</v>
      </c>
      <c r="B3645" s="1">
        <v>89</v>
      </c>
      <c r="C3645" s="1">
        <v>455.09</v>
      </c>
      <c r="D3645" s="1">
        <v>353.12</v>
      </c>
      <c r="E3645" s="1">
        <v>808.21</v>
      </c>
    </row>
    <row r="3646" spans="1:5" hidden="1">
      <c r="A3646" s="1">
        <v>1953</v>
      </c>
      <c r="B3646" s="1">
        <v>90</v>
      </c>
      <c r="C3646" s="1">
        <v>358.07</v>
      </c>
      <c r="D3646" s="1">
        <v>274.10000000000002</v>
      </c>
      <c r="E3646" s="1">
        <v>632.16999999999996</v>
      </c>
    </row>
    <row r="3647" spans="1:5" hidden="1">
      <c r="A3647" s="1">
        <v>1953</v>
      </c>
      <c r="B3647" s="1">
        <v>91</v>
      </c>
      <c r="C3647" s="1">
        <v>283.06</v>
      </c>
      <c r="D3647" s="1">
        <v>145.05000000000001</v>
      </c>
      <c r="E3647" s="1">
        <v>428.11</v>
      </c>
    </row>
    <row r="3648" spans="1:5" hidden="1">
      <c r="A3648" s="1">
        <v>1953</v>
      </c>
      <c r="B3648" s="1">
        <v>92</v>
      </c>
      <c r="C3648" s="1">
        <v>261.05</v>
      </c>
      <c r="D3648" s="1">
        <v>136.04</v>
      </c>
      <c r="E3648" s="1">
        <v>397.09</v>
      </c>
    </row>
    <row r="3649" spans="1:5" hidden="1">
      <c r="A3649" s="1">
        <v>1953</v>
      </c>
      <c r="B3649" s="1">
        <v>93</v>
      </c>
      <c r="C3649" s="1">
        <v>216.05</v>
      </c>
      <c r="D3649" s="1">
        <v>140.04</v>
      </c>
      <c r="E3649" s="1">
        <v>356.09</v>
      </c>
    </row>
    <row r="3650" spans="1:5" hidden="1">
      <c r="A3650" s="1">
        <v>1953</v>
      </c>
      <c r="B3650" s="1">
        <v>94</v>
      </c>
      <c r="C3650" s="1">
        <v>121.03</v>
      </c>
      <c r="D3650" s="1">
        <v>68.03</v>
      </c>
      <c r="E3650" s="1">
        <v>189.06</v>
      </c>
    </row>
    <row r="3651" spans="1:5" hidden="1">
      <c r="A3651" s="1">
        <v>1953</v>
      </c>
      <c r="B3651" s="1">
        <v>95</v>
      </c>
      <c r="C3651" s="1">
        <v>94.02</v>
      </c>
      <c r="D3651" s="1">
        <v>57.01</v>
      </c>
      <c r="E3651" s="1">
        <v>151.03</v>
      </c>
    </row>
    <row r="3652" spans="1:5" hidden="1">
      <c r="A3652" s="1">
        <v>1953</v>
      </c>
      <c r="B3652" s="1">
        <v>96</v>
      </c>
      <c r="C3652" s="1">
        <v>75.010000000000005</v>
      </c>
      <c r="D3652" s="1">
        <v>38.01</v>
      </c>
      <c r="E3652" s="1">
        <v>113.02</v>
      </c>
    </row>
    <row r="3653" spans="1:5" hidden="1">
      <c r="A3653" s="1">
        <v>1953</v>
      </c>
      <c r="B3653" s="1">
        <v>97</v>
      </c>
      <c r="C3653" s="1">
        <v>32.01</v>
      </c>
      <c r="D3653" s="1">
        <v>23.01</v>
      </c>
      <c r="E3653" s="1">
        <v>55.02</v>
      </c>
    </row>
    <row r="3654" spans="1:5" hidden="1">
      <c r="A3654" s="1">
        <v>1953</v>
      </c>
      <c r="B3654" s="1">
        <v>98</v>
      </c>
      <c r="C3654" s="1">
        <v>23</v>
      </c>
      <c r="D3654" s="1">
        <v>15</v>
      </c>
      <c r="E3654" s="1">
        <v>38</v>
      </c>
    </row>
    <row r="3655" spans="1:5" hidden="1">
      <c r="A3655" s="1">
        <v>1953</v>
      </c>
      <c r="B3655" s="1">
        <v>99</v>
      </c>
      <c r="C3655" s="1">
        <v>18.010000000000002</v>
      </c>
      <c r="D3655" s="1">
        <v>8</v>
      </c>
      <c r="E3655" s="1">
        <v>26.01</v>
      </c>
    </row>
    <row r="3656" spans="1:5" hidden="1">
      <c r="A3656" s="1">
        <v>1953</v>
      </c>
      <c r="B3656" s="1">
        <v>100</v>
      </c>
      <c r="C3656" s="1">
        <v>10.47</v>
      </c>
      <c r="D3656" s="1">
        <v>4.16</v>
      </c>
      <c r="E3656" s="1">
        <v>14.63</v>
      </c>
    </row>
    <row r="3657" spans="1:5" hidden="1">
      <c r="A3657" s="1">
        <v>1953</v>
      </c>
      <c r="B3657" s="1">
        <v>101</v>
      </c>
      <c r="C3657" s="1">
        <v>6.05</v>
      </c>
      <c r="D3657" s="1">
        <v>2.27</v>
      </c>
      <c r="E3657" s="1">
        <v>8.32</v>
      </c>
    </row>
    <row r="3658" spans="1:5" hidden="1">
      <c r="A3658" s="1">
        <v>1953</v>
      </c>
      <c r="B3658" s="1">
        <v>102</v>
      </c>
      <c r="C3658" s="1">
        <v>3.38</v>
      </c>
      <c r="D3658" s="1">
        <v>1.21</v>
      </c>
      <c r="E3658" s="1">
        <v>4.59</v>
      </c>
    </row>
    <row r="3659" spans="1:5" hidden="1">
      <c r="A3659" s="1">
        <v>1953</v>
      </c>
      <c r="B3659" s="1">
        <v>103</v>
      </c>
      <c r="C3659" s="1">
        <v>1.83</v>
      </c>
      <c r="D3659" s="1">
        <v>0.36</v>
      </c>
      <c r="E3659" s="1">
        <v>2.19</v>
      </c>
    </row>
    <row r="3660" spans="1:5" hidden="1">
      <c r="A3660" s="1">
        <v>1953</v>
      </c>
      <c r="B3660" s="1">
        <v>104</v>
      </c>
      <c r="C3660" s="1">
        <v>0.96</v>
      </c>
      <c r="D3660" s="1">
        <v>0</v>
      </c>
      <c r="E3660" s="1">
        <v>0.96</v>
      </c>
    </row>
    <row r="3661" spans="1:5" hidden="1">
      <c r="A3661" s="1">
        <v>1953</v>
      </c>
      <c r="B3661" s="1">
        <v>105</v>
      </c>
      <c r="C3661" s="1">
        <v>0.28999999999999998</v>
      </c>
      <c r="D3661" s="1">
        <v>0</v>
      </c>
      <c r="E3661" s="1">
        <v>0.28999999999999998</v>
      </c>
    </row>
    <row r="3662" spans="1:5" hidden="1">
      <c r="A3662" s="1">
        <v>1953</v>
      </c>
      <c r="B3662" s="1">
        <v>106</v>
      </c>
      <c r="C3662" s="1">
        <v>0</v>
      </c>
      <c r="D3662" s="1">
        <v>0</v>
      </c>
      <c r="E3662" s="1">
        <v>0</v>
      </c>
    </row>
    <row r="3663" spans="1:5" hidden="1">
      <c r="A3663" s="1">
        <v>1953</v>
      </c>
      <c r="B3663" s="1">
        <v>107</v>
      </c>
      <c r="C3663" s="1">
        <v>0</v>
      </c>
      <c r="D3663" s="1">
        <v>0</v>
      </c>
      <c r="E3663" s="1">
        <v>0</v>
      </c>
    </row>
    <row r="3664" spans="1:5" hidden="1">
      <c r="A3664" s="1">
        <v>1953</v>
      </c>
      <c r="B3664" s="1">
        <v>108</v>
      </c>
      <c r="C3664" s="1">
        <v>0</v>
      </c>
      <c r="D3664" s="1">
        <v>0</v>
      </c>
      <c r="E3664" s="1">
        <v>0</v>
      </c>
    </row>
    <row r="3665" spans="1:5" hidden="1">
      <c r="A3665" s="1">
        <v>1953</v>
      </c>
      <c r="B3665" s="1">
        <v>109</v>
      </c>
      <c r="C3665" s="1">
        <v>0</v>
      </c>
      <c r="D3665" s="1">
        <v>0</v>
      </c>
      <c r="E3665" s="1">
        <v>0</v>
      </c>
    </row>
    <row r="3666" spans="1:5" hidden="1">
      <c r="A3666" s="1">
        <v>1953</v>
      </c>
      <c r="B3666" s="1" t="s">
        <v>121</v>
      </c>
      <c r="C3666" s="1">
        <v>0</v>
      </c>
      <c r="D3666" s="1">
        <v>0</v>
      </c>
      <c r="E3666" s="1">
        <v>0</v>
      </c>
    </row>
    <row r="3667" spans="1:5" hidden="1">
      <c r="A3667" s="1">
        <v>1954</v>
      </c>
      <c r="B3667" s="1">
        <v>0</v>
      </c>
      <c r="C3667" s="1">
        <v>1938.43</v>
      </c>
      <c r="D3667" s="1">
        <v>2609.02</v>
      </c>
      <c r="E3667" s="1">
        <v>4547.45</v>
      </c>
    </row>
    <row r="3668" spans="1:5" hidden="1">
      <c r="A3668" s="1">
        <v>1954</v>
      </c>
      <c r="B3668" s="1">
        <v>1</v>
      </c>
      <c r="C3668" s="1">
        <v>241.05</v>
      </c>
      <c r="D3668" s="1">
        <v>292.12</v>
      </c>
      <c r="E3668" s="1">
        <v>533.16999999999996</v>
      </c>
    </row>
    <row r="3669" spans="1:5" hidden="1">
      <c r="A3669" s="1">
        <v>1954</v>
      </c>
      <c r="B3669" s="1">
        <v>2</v>
      </c>
      <c r="C3669" s="1">
        <v>117.02</v>
      </c>
      <c r="D3669" s="1">
        <v>182.07</v>
      </c>
      <c r="E3669" s="1">
        <v>299.08999999999997</v>
      </c>
    </row>
    <row r="3670" spans="1:5" hidden="1">
      <c r="A3670" s="1">
        <v>1954</v>
      </c>
      <c r="B3670" s="1">
        <v>3</v>
      </c>
      <c r="C3670" s="1">
        <v>71.02</v>
      </c>
      <c r="D3670" s="1">
        <v>134.05000000000001</v>
      </c>
      <c r="E3670" s="1">
        <v>205.07</v>
      </c>
    </row>
    <row r="3671" spans="1:5" hidden="1">
      <c r="A3671" s="1">
        <v>1954</v>
      </c>
      <c r="B3671" s="1">
        <v>4</v>
      </c>
      <c r="C3671" s="1">
        <v>59.01</v>
      </c>
      <c r="D3671" s="1">
        <v>91.03</v>
      </c>
      <c r="E3671" s="1">
        <v>150.04</v>
      </c>
    </row>
    <row r="3672" spans="1:5" hidden="1">
      <c r="A3672" s="1">
        <v>1954</v>
      </c>
      <c r="B3672" s="1">
        <v>5</v>
      </c>
      <c r="C3672" s="1">
        <v>49.01</v>
      </c>
      <c r="D3672" s="1">
        <v>71.03</v>
      </c>
      <c r="E3672" s="1">
        <v>120.04</v>
      </c>
    </row>
    <row r="3673" spans="1:5" hidden="1">
      <c r="A3673" s="1">
        <v>1954</v>
      </c>
      <c r="B3673" s="1">
        <v>6</v>
      </c>
      <c r="C3673" s="1">
        <v>52.01</v>
      </c>
      <c r="D3673" s="1">
        <v>72.03</v>
      </c>
      <c r="E3673" s="1">
        <v>124.04</v>
      </c>
    </row>
    <row r="3674" spans="1:5" hidden="1">
      <c r="A3674" s="1">
        <v>1954</v>
      </c>
      <c r="B3674" s="1">
        <v>7</v>
      </c>
      <c r="C3674" s="1">
        <v>52.01</v>
      </c>
      <c r="D3674" s="1">
        <v>73.03</v>
      </c>
      <c r="E3674" s="1">
        <v>125.04</v>
      </c>
    </row>
    <row r="3675" spans="1:5" hidden="1">
      <c r="A3675" s="1">
        <v>1954</v>
      </c>
      <c r="B3675" s="1">
        <v>8</v>
      </c>
      <c r="C3675" s="1">
        <v>43.01</v>
      </c>
      <c r="D3675" s="1">
        <v>40.020000000000003</v>
      </c>
      <c r="E3675" s="1">
        <v>83.03</v>
      </c>
    </row>
    <row r="3676" spans="1:5" hidden="1">
      <c r="A3676" s="1">
        <v>1954</v>
      </c>
      <c r="B3676" s="1">
        <v>9</v>
      </c>
      <c r="C3676" s="1">
        <v>20.010000000000002</v>
      </c>
      <c r="D3676" s="1">
        <v>44.02</v>
      </c>
      <c r="E3676" s="1">
        <v>64.03</v>
      </c>
    </row>
    <row r="3677" spans="1:5" hidden="1">
      <c r="A3677" s="1">
        <v>1954</v>
      </c>
      <c r="B3677" s="1">
        <v>10</v>
      </c>
      <c r="C3677" s="1">
        <v>28.01</v>
      </c>
      <c r="D3677" s="1">
        <v>42.02</v>
      </c>
      <c r="E3677" s="1">
        <v>70.03</v>
      </c>
    </row>
    <row r="3678" spans="1:5" hidden="1">
      <c r="A3678" s="1">
        <v>1954</v>
      </c>
      <c r="B3678" s="1">
        <v>11</v>
      </c>
      <c r="C3678" s="1">
        <v>27</v>
      </c>
      <c r="D3678" s="1">
        <v>31.01</v>
      </c>
      <c r="E3678" s="1">
        <v>58.01</v>
      </c>
    </row>
    <row r="3679" spans="1:5" hidden="1">
      <c r="A3679" s="1">
        <v>1954</v>
      </c>
      <c r="B3679" s="1">
        <v>12</v>
      </c>
      <c r="C3679" s="1">
        <v>28</v>
      </c>
      <c r="D3679" s="1">
        <v>43.01</v>
      </c>
      <c r="E3679" s="1">
        <v>71.010000000000005</v>
      </c>
    </row>
    <row r="3680" spans="1:5" hidden="1">
      <c r="A3680" s="1">
        <v>1954</v>
      </c>
      <c r="B3680" s="1">
        <v>13</v>
      </c>
      <c r="C3680" s="1">
        <v>20</v>
      </c>
      <c r="D3680" s="1">
        <v>50.02</v>
      </c>
      <c r="E3680" s="1">
        <v>70.02</v>
      </c>
    </row>
    <row r="3681" spans="1:5" hidden="1">
      <c r="A3681" s="1">
        <v>1954</v>
      </c>
      <c r="B3681" s="1">
        <v>14</v>
      </c>
      <c r="C3681" s="1">
        <v>32.01</v>
      </c>
      <c r="D3681" s="1">
        <v>52.03</v>
      </c>
      <c r="E3681" s="1">
        <v>84.04</v>
      </c>
    </row>
    <row r="3682" spans="1:5" hidden="1">
      <c r="A3682" s="1">
        <v>1954</v>
      </c>
      <c r="B3682" s="1">
        <v>15</v>
      </c>
      <c r="C3682" s="1">
        <v>34</v>
      </c>
      <c r="D3682" s="1">
        <v>69.03</v>
      </c>
      <c r="E3682" s="1">
        <v>103.03</v>
      </c>
    </row>
    <row r="3683" spans="1:5" hidden="1">
      <c r="A3683" s="1">
        <v>1954</v>
      </c>
      <c r="B3683" s="1">
        <v>16</v>
      </c>
      <c r="C3683" s="1">
        <v>24</v>
      </c>
      <c r="D3683" s="1">
        <v>57.03</v>
      </c>
      <c r="E3683" s="1">
        <v>81.03</v>
      </c>
    </row>
    <row r="3684" spans="1:5" hidden="1">
      <c r="A3684" s="1">
        <v>1954</v>
      </c>
      <c r="B3684" s="1">
        <v>17</v>
      </c>
      <c r="C3684" s="1">
        <v>34</v>
      </c>
      <c r="D3684" s="1">
        <v>93.04</v>
      </c>
      <c r="E3684" s="1">
        <v>127.04</v>
      </c>
    </row>
    <row r="3685" spans="1:5" hidden="1">
      <c r="A3685" s="1">
        <v>1954</v>
      </c>
      <c r="B3685" s="1">
        <v>18</v>
      </c>
      <c r="C3685" s="1">
        <v>33.01</v>
      </c>
      <c r="D3685" s="1">
        <v>114.04</v>
      </c>
      <c r="E3685" s="1">
        <v>147.05000000000001</v>
      </c>
    </row>
    <row r="3686" spans="1:5" hidden="1">
      <c r="A3686" s="1">
        <v>1954</v>
      </c>
      <c r="B3686" s="1">
        <v>19</v>
      </c>
      <c r="C3686" s="1">
        <v>37.01</v>
      </c>
      <c r="D3686" s="1">
        <v>104.04</v>
      </c>
      <c r="E3686" s="1">
        <v>141.05000000000001</v>
      </c>
    </row>
    <row r="3687" spans="1:5" hidden="1">
      <c r="A3687" s="1">
        <v>1954</v>
      </c>
      <c r="B3687" s="1">
        <v>20</v>
      </c>
      <c r="C3687" s="1">
        <v>28.01</v>
      </c>
      <c r="D3687" s="1">
        <v>98.04</v>
      </c>
      <c r="E3687" s="1">
        <v>126.05</v>
      </c>
    </row>
    <row r="3688" spans="1:5" hidden="1">
      <c r="A3688" s="1">
        <v>1954</v>
      </c>
      <c r="B3688" s="1">
        <v>21</v>
      </c>
      <c r="C3688" s="1">
        <v>28.01</v>
      </c>
      <c r="D3688" s="1">
        <v>121.05</v>
      </c>
      <c r="E3688" s="1">
        <v>149.06</v>
      </c>
    </row>
    <row r="3689" spans="1:5" hidden="1">
      <c r="A3689" s="1">
        <v>1954</v>
      </c>
      <c r="B3689" s="1">
        <v>22</v>
      </c>
      <c r="C3689" s="1">
        <v>31.01</v>
      </c>
      <c r="D3689" s="1">
        <v>113.04</v>
      </c>
      <c r="E3689" s="1">
        <v>144.05000000000001</v>
      </c>
    </row>
    <row r="3690" spans="1:5" hidden="1">
      <c r="A3690" s="1">
        <v>1954</v>
      </c>
      <c r="B3690" s="1">
        <v>23</v>
      </c>
      <c r="C3690" s="1">
        <v>38.01</v>
      </c>
      <c r="D3690" s="1">
        <v>108.04</v>
      </c>
      <c r="E3690" s="1">
        <v>146.05000000000001</v>
      </c>
    </row>
    <row r="3691" spans="1:5" hidden="1">
      <c r="A3691" s="1">
        <v>1954</v>
      </c>
      <c r="B3691" s="1">
        <v>24</v>
      </c>
      <c r="C3691" s="1">
        <v>48.02</v>
      </c>
      <c r="D3691" s="1">
        <v>132.05000000000001</v>
      </c>
      <c r="E3691" s="1">
        <v>180.07</v>
      </c>
    </row>
    <row r="3692" spans="1:5" hidden="1">
      <c r="A3692" s="1">
        <v>1954</v>
      </c>
      <c r="B3692" s="1">
        <v>25</v>
      </c>
      <c r="C3692" s="1">
        <v>57.01</v>
      </c>
      <c r="D3692" s="1">
        <v>115.05</v>
      </c>
      <c r="E3692" s="1">
        <v>172.06</v>
      </c>
    </row>
    <row r="3693" spans="1:5" hidden="1">
      <c r="A3693" s="1">
        <v>1954</v>
      </c>
      <c r="B3693" s="1">
        <v>26</v>
      </c>
      <c r="C3693" s="1">
        <v>54.02</v>
      </c>
      <c r="D3693" s="1">
        <v>121.05</v>
      </c>
      <c r="E3693" s="1">
        <v>175.07</v>
      </c>
    </row>
    <row r="3694" spans="1:5" hidden="1">
      <c r="A3694" s="1">
        <v>1954</v>
      </c>
      <c r="B3694" s="1">
        <v>27</v>
      </c>
      <c r="C3694" s="1">
        <v>61.02</v>
      </c>
      <c r="D3694" s="1">
        <v>124.05</v>
      </c>
      <c r="E3694" s="1">
        <v>185.07</v>
      </c>
    </row>
    <row r="3695" spans="1:5" hidden="1">
      <c r="A3695" s="1">
        <v>1954</v>
      </c>
      <c r="B3695" s="1">
        <v>28</v>
      </c>
      <c r="C3695" s="1">
        <v>58.01</v>
      </c>
      <c r="D3695" s="1">
        <v>139.05000000000001</v>
      </c>
      <c r="E3695" s="1">
        <v>197.06</v>
      </c>
    </row>
    <row r="3696" spans="1:5" hidden="1">
      <c r="A3696" s="1">
        <v>1954</v>
      </c>
      <c r="B3696" s="1">
        <v>29</v>
      </c>
      <c r="C3696" s="1">
        <v>75.02</v>
      </c>
      <c r="D3696" s="1">
        <v>129.05000000000001</v>
      </c>
      <c r="E3696" s="1">
        <v>204.07</v>
      </c>
    </row>
    <row r="3697" spans="1:5" hidden="1">
      <c r="A3697" s="1">
        <v>1954</v>
      </c>
      <c r="B3697" s="1">
        <v>30</v>
      </c>
      <c r="C3697" s="1">
        <v>72.02</v>
      </c>
      <c r="D3697" s="1">
        <v>130.05000000000001</v>
      </c>
      <c r="E3697" s="1">
        <v>202.07</v>
      </c>
    </row>
    <row r="3698" spans="1:5" hidden="1">
      <c r="A3698" s="1">
        <v>1954</v>
      </c>
      <c r="B3698" s="1">
        <v>31</v>
      </c>
      <c r="C3698" s="1">
        <v>69.02</v>
      </c>
      <c r="D3698" s="1">
        <v>113.04</v>
      </c>
      <c r="E3698" s="1">
        <v>182.06</v>
      </c>
    </row>
    <row r="3699" spans="1:5" hidden="1">
      <c r="A3699" s="1">
        <v>1954</v>
      </c>
      <c r="B3699" s="1">
        <v>32</v>
      </c>
      <c r="C3699" s="1">
        <v>80.02</v>
      </c>
      <c r="D3699" s="1">
        <v>152.06</v>
      </c>
      <c r="E3699" s="1">
        <v>232.08</v>
      </c>
    </row>
    <row r="3700" spans="1:5" hidden="1">
      <c r="A3700" s="1">
        <v>1954</v>
      </c>
      <c r="B3700" s="1">
        <v>33</v>
      </c>
      <c r="C3700" s="1">
        <v>84.02</v>
      </c>
      <c r="D3700" s="1">
        <v>134.05000000000001</v>
      </c>
      <c r="E3700" s="1">
        <v>218.07</v>
      </c>
    </row>
    <row r="3701" spans="1:5" hidden="1">
      <c r="A3701" s="1">
        <v>1954</v>
      </c>
      <c r="B3701" s="1">
        <v>34</v>
      </c>
      <c r="C3701" s="1">
        <v>90.02</v>
      </c>
      <c r="D3701" s="1">
        <v>130.06</v>
      </c>
      <c r="E3701" s="1">
        <v>220.08</v>
      </c>
    </row>
    <row r="3702" spans="1:5" hidden="1">
      <c r="A3702" s="1">
        <v>1954</v>
      </c>
      <c r="B3702" s="1">
        <v>35</v>
      </c>
      <c r="C3702" s="1">
        <v>103.02</v>
      </c>
      <c r="D3702" s="1">
        <v>146.05000000000001</v>
      </c>
      <c r="E3702" s="1">
        <v>249.07</v>
      </c>
    </row>
    <row r="3703" spans="1:5" hidden="1">
      <c r="A3703" s="1">
        <v>1954</v>
      </c>
      <c r="B3703" s="1">
        <v>36</v>
      </c>
      <c r="C3703" s="1">
        <v>108.02</v>
      </c>
      <c r="D3703" s="1">
        <v>129.05000000000001</v>
      </c>
      <c r="E3703" s="1">
        <v>237.07</v>
      </c>
    </row>
    <row r="3704" spans="1:5" hidden="1">
      <c r="A3704" s="1">
        <v>1954</v>
      </c>
      <c r="B3704" s="1">
        <v>37</v>
      </c>
      <c r="C3704" s="1">
        <v>120.03</v>
      </c>
      <c r="D3704" s="1">
        <v>162.06</v>
      </c>
      <c r="E3704" s="1">
        <v>282.08999999999997</v>
      </c>
    </row>
    <row r="3705" spans="1:5" hidden="1">
      <c r="A3705" s="1">
        <v>1954</v>
      </c>
      <c r="B3705" s="1">
        <v>38</v>
      </c>
      <c r="C3705" s="1">
        <v>113.03</v>
      </c>
      <c r="D3705" s="1">
        <v>160.06</v>
      </c>
      <c r="E3705" s="1">
        <v>273.08999999999997</v>
      </c>
    </row>
    <row r="3706" spans="1:5" hidden="1">
      <c r="A3706" s="1">
        <v>1954</v>
      </c>
      <c r="B3706" s="1">
        <v>39</v>
      </c>
      <c r="C3706" s="1">
        <v>147.03</v>
      </c>
      <c r="D3706" s="1">
        <v>160.06</v>
      </c>
      <c r="E3706" s="1">
        <v>307.08999999999997</v>
      </c>
    </row>
    <row r="3707" spans="1:5" hidden="1">
      <c r="A3707" s="1">
        <v>1954</v>
      </c>
      <c r="B3707" s="1">
        <v>40</v>
      </c>
      <c r="C3707" s="1">
        <v>157.03</v>
      </c>
      <c r="D3707" s="1">
        <v>230.09</v>
      </c>
      <c r="E3707" s="1">
        <v>387.12</v>
      </c>
    </row>
    <row r="3708" spans="1:5" hidden="1">
      <c r="A3708" s="1">
        <v>1954</v>
      </c>
      <c r="B3708" s="1">
        <v>41</v>
      </c>
      <c r="C3708" s="1">
        <v>149.03</v>
      </c>
      <c r="D3708" s="1">
        <v>199.08</v>
      </c>
      <c r="E3708" s="1">
        <v>348.11</v>
      </c>
    </row>
    <row r="3709" spans="1:5" hidden="1">
      <c r="A3709" s="1">
        <v>1954</v>
      </c>
      <c r="B3709" s="1">
        <v>42</v>
      </c>
      <c r="C3709" s="1">
        <v>166.04</v>
      </c>
      <c r="D3709" s="1">
        <v>246.1</v>
      </c>
      <c r="E3709" s="1">
        <v>412.14</v>
      </c>
    </row>
    <row r="3710" spans="1:5" hidden="1">
      <c r="A3710" s="1">
        <v>1954</v>
      </c>
      <c r="B3710" s="1">
        <v>43</v>
      </c>
      <c r="C3710" s="1">
        <v>177.04</v>
      </c>
      <c r="D3710" s="1">
        <v>254.1</v>
      </c>
      <c r="E3710" s="1">
        <v>431.14</v>
      </c>
    </row>
    <row r="3711" spans="1:5" hidden="1">
      <c r="A3711" s="1">
        <v>1954</v>
      </c>
      <c r="B3711" s="1">
        <v>44</v>
      </c>
      <c r="C3711" s="1">
        <v>164.04</v>
      </c>
      <c r="D3711" s="1">
        <v>271.11</v>
      </c>
      <c r="E3711" s="1">
        <v>435.15</v>
      </c>
    </row>
    <row r="3712" spans="1:5" hidden="1">
      <c r="A3712" s="1">
        <v>1954</v>
      </c>
      <c r="B3712" s="1">
        <v>45</v>
      </c>
      <c r="C3712" s="1">
        <v>188.04</v>
      </c>
      <c r="D3712" s="1">
        <v>274.11</v>
      </c>
      <c r="E3712" s="1">
        <v>462.15</v>
      </c>
    </row>
    <row r="3713" spans="1:5" hidden="1">
      <c r="A3713" s="1">
        <v>1954</v>
      </c>
      <c r="B3713" s="1">
        <v>46</v>
      </c>
      <c r="C3713" s="1">
        <v>184.04</v>
      </c>
      <c r="D3713" s="1">
        <v>291.11</v>
      </c>
      <c r="E3713" s="1">
        <v>475.15</v>
      </c>
    </row>
    <row r="3714" spans="1:5" hidden="1">
      <c r="A3714" s="1">
        <v>1954</v>
      </c>
      <c r="B3714" s="1">
        <v>47</v>
      </c>
      <c r="C3714" s="1">
        <v>224.05</v>
      </c>
      <c r="D3714" s="1">
        <v>330.13</v>
      </c>
      <c r="E3714" s="1">
        <v>554.17999999999995</v>
      </c>
    </row>
    <row r="3715" spans="1:5" hidden="1">
      <c r="A3715" s="1">
        <v>1954</v>
      </c>
      <c r="B3715" s="1">
        <v>48</v>
      </c>
      <c r="C3715" s="1">
        <v>242.05</v>
      </c>
      <c r="D3715" s="1">
        <v>396.16</v>
      </c>
      <c r="E3715" s="1">
        <v>638.21</v>
      </c>
    </row>
    <row r="3716" spans="1:5" hidden="1">
      <c r="A3716" s="1">
        <v>1954</v>
      </c>
      <c r="B3716" s="1">
        <v>49</v>
      </c>
      <c r="C3716" s="1">
        <v>242.05</v>
      </c>
      <c r="D3716" s="1">
        <v>404.16</v>
      </c>
      <c r="E3716" s="1">
        <v>646.21</v>
      </c>
    </row>
    <row r="3717" spans="1:5" hidden="1">
      <c r="A3717" s="1">
        <v>1954</v>
      </c>
      <c r="B3717" s="1">
        <v>50</v>
      </c>
      <c r="C3717" s="1">
        <v>286.07</v>
      </c>
      <c r="D3717" s="1">
        <v>399.16</v>
      </c>
      <c r="E3717" s="1">
        <v>685.23</v>
      </c>
    </row>
    <row r="3718" spans="1:5" hidden="1">
      <c r="A3718" s="1">
        <v>1954</v>
      </c>
      <c r="B3718" s="1">
        <v>51</v>
      </c>
      <c r="C3718" s="1">
        <v>230.06</v>
      </c>
      <c r="D3718" s="1">
        <v>410.16</v>
      </c>
      <c r="E3718" s="1">
        <v>640.22</v>
      </c>
    </row>
    <row r="3719" spans="1:5" hidden="1">
      <c r="A3719" s="1">
        <v>1954</v>
      </c>
      <c r="B3719" s="1">
        <v>52</v>
      </c>
      <c r="C3719" s="1">
        <v>269.06</v>
      </c>
      <c r="D3719" s="1">
        <v>464.18</v>
      </c>
      <c r="E3719" s="1">
        <v>733.24</v>
      </c>
    </row>
    <row r="3720" spans="1:5" hidden="1">
      <c r="A3720" s="1">
        <v>1954</v>
      </c>
      <c r="B3720" s="1">
        <v>53</v>
      </c>
      <c r="C3720" s="1">
        <v>339.07</v>
      </c>
      <c r="D3720" s="1">
        <v>605.24</v>
      </c>
      <c r="E3720" s="1">
        <v>944.31</v>
      </c>
    </row>
    <row r="3721" spans="1:5" hidden="1">
      <c r="A3721" s="1">
        <v>1954</v>
      </c>
      <c r="B3721" s="1">
        <v>54</v>
      </c>
      <c r="C3721" s="1">
        <v>385.09</v>
      </c>
      <c r="D3721" s="1">
        <v>631.25</v>
      </c>
      <c r="E3721" s="1">
        <v>1016.34</v>
      </c>
    </row>
    <row r="3722" spans="1:5" hidden="1">
      <c r="A3722" s="1">
        <v>1954</v>
      </c>
      <c r="B3722" s="1">
        <v>55</v>
      </c>
      <c r="C3722" s="1">
        <v>301.07</v>
      </c>
      <c r="D3722" s="1">
        <v>540.21</v>
      </c>
      <c r="E3722" s="1">
        <v>841.28</v>
      </c>
    </row>
    <row r="3723" spans="1:5" hidden="1">
      <c r="A3723" s="1">
        <v>1954</v>
      </c>
      <c r="B3723" s="1">
        <v>56</v>
      </c>
      <c r="C3723" s="1">
        <v>370.09</v>
      </c>
      <c r="D3723" s="1">
        <v>606.24</v>
      </c>
      <c r="E3723" s="1">
        <v>976.33</v>
      </c>
    </row>
    <row r="3724" spans="1:5" hidden="1">
      <c r="A3724" s="1">
        <v>1954</v>
      </c>
      <c r="B3724" s="1">
        <v>57</v>
      </c>
      <c r="C3724" s="1">
        <v>377.09</v>
      </c>
      <c r="D3724" s="1">
        <v>649.26</v>
      </c>
      <c r="E3724" s="1">
        <v>1026.3499999999999</v>
      </c>
    </row>
    <row r="3725" spans="1:5" hidden="1">
      <c r="A3725" s="1">
        <v>1954</v>
      </c>
      <c r="B3725" s="1">
        <v>58</v>
      </c>
      <c r="C3725" s="1">
        <v>426.09</v>
      </c>
      <c r="D3725" s="1">
        <v>795.31</v>
      </c>
      <c r="E3725" s="1">
        <v>1221.4000000000001</v>
      </c>
    </row>
    <row r="3726" spans="1:5" hidden="1">
      <c r="A3726" s="1">
        <v>1954</v>
      </c>
      <c r="B3726" s="1">
        <v>59</v>
      </c>
      <c r="C3726" s="1">
        <v>475.11</v>
      </c>
      <c r="D3726" s="1">
        <v>795.31</v>
      </c>
      <c r="E3726" s="1">
        <v>1270.42</v>
      </c>
    </row>
    <row r="3727" spans="1:5" hidden="1">
      <c r="A3727" s="1">
        <v>1954</v>
      </c>
      <c r="B3727" s="1">
        <v>60</v>
      </c>
      <c r="C3727" s="1">
        <v>518.12</v>
      </c>
      <c r="D3727" s="1">
        <v>794.31</v>
      </c>
      <c r="E3727" s="1">
        <v>1312.43</v>
      </c>
    </row>
    <row r="3728" spans="1:5" hidden="1">
      <c r="A3728" s="1">
        <v>1954</v>
      </c>
      <c r="B3728" s="1">
        <v>61</v>
      </c>
      <c r="C3728" s="1">
        <v>486.11</v>
      </c>
      <c r="D3728" s="1">
        <v>838.33</v>
      </c>
      <c r="E3728" s="1">
        <v>1324.44</v>
      </c>
    </row>
    <row r="3729" spans="1:5" hidden="1">
      <c r="A3729" s="1">
        <v>1954</v>
      </c>
      <c r="B3729" s="1">
        <v>62</v>
      </c>
      <c r="C3729" s="1">
        <v>585.13</v>
      </c>
      <c r="D3729" s="1">
        <v>953.38</v>
      </c>
      <c r="E3729" s="1">
        <v>1538.51</v>
      </c>
    </row>
    <row r="3730" spans="1:5" hidden="1">
      <c r="A3730" s="1">
        <v>1954</v>
      </c>
      <c r="B3730" s="1">
        <v>63</v>
      </c>
      <c r="C3730" s="1">
        <v>617.13</v>
      </c>
      <c r="D3730" s="1">
        <v>1037.4100000000001</v>
      </c>
      <c r="E3730" s="1">
        <v>1654.54</v>
      </c>
    </row>
    <row r="3731" spans="1:5" hidden="1">
      <c r="A3731" s="1">
        <v>1954</v>
      </c>
      <c r="B3731" s="1">
        <v>64</v>
      </c>
      <c r="C3731" s="1">
        <v>727.16</v>
      </c>
      <c r="D3731" s="1">
        <v>1118.43</v>
      </c>
      <c r="E3731" s="1">
        <v>1845.59</v>
      </c>
    </row>
    <row r="3732" spans="1:5" hidden="1">
      <c r="A3732" s="1">
        <v>1954</v>
      </c>
      <c r="B3732" s="1">
        <v>65</v>
      </c>
      <c r="C3732" s="1">
        <v>732.16</v>
      </c>
      <c r="D3732" s="1">
        <v>1200.47</v>
      </c>
      <c r="E3732" s="1">
        <v>1932.63</v>
      </c>
    </row>
    <row r="3733" spans="1:5" hidden="1">
      <c r="A3733" s="1">
        <v>1954</v>
      </c>
      <c r="B3733" s="1">
        <v>66</v>
      </c>
      <c r="C3733" s="1">
        <v>727.16</v>
      </c>
      <c r="D3733" s="1">
        <v>1109.43</v>
      </c>
      <c r="E3733" s="1">
        <v>1836.59</v>
      </c>
    </row>
    <row r="3734" spans="1:5" hidden="1">
      <c r="A3734" s="1">
        <v>1954</v>
      </c>
      <c r="B3734" s="1">
        <v>67</v>
      </c>
      <c r="C3734" s="1">
        <v>769.17</v>
      </c>
      <c r="D3734" s="1">
        <v>1126.44</v>
      </c>
      <c r="E3734" s="1">
        <v>1895.61</v>
      </c>
    </row>
    <row r="3735" spans="1:5" hidden="1">
      <c r="A3735" s="1">
        <v>1954</v>
      </c>
      <c r="B3735" s="1">
        <v>68</v>
      </c>
      <c r="C3735" s="1">
        <v>784.17</v>
      </c>
      <c r="D3735" s="1">
        <v>1231.49</v>
      </c>
      <c r="E3735" s="1">
        <v>2015.66</v>
      </c>
    </row>
    <row r="3736" spans="1:5" hidden="1">
      <c r="A3736" s="1">
        <v>1954</v>
      </c>
      <c r="B3736" s="1">
        <v>69</v>
      </c>
      <c r="C3736" s="1">
        <v>847.19</v>
      </c>
      <c r="D3736" s="1">
        <v>1197.47</v>
      </c>
      <c r="E3736" s="1">
        <v>2044.66</v>
      </c>
    </row>
    <row r="3737" spans="1:5" hidden="1">
      <c r="A3737" s="1">
        <v>1954</v>
      </c>
      <c r="B3737" s="1">
        <v>70</v>
      </c>
      <c r="C3737" s="1">
        <v>900.2</v>
      </c>
      <c r="D3737" s="1">
        <v>1245.49</v>
      </c>
      <c r="E3737" s="1">
        <v>2145.69</v>
      </c>
    </row>
    <row r="3738" spans="1:5" hidden="1">
      <c r="A3738" s="1">
        <v>1954</v>
      </c>
      <c r="B3738" s="1">
        <v>71</v>
      </c>
      <c r="C3738" s="1">
        <v>858.19</v>
      </c>
      <c r="D3738" s="1">
        <v>1115.44</v>
      </c>
      <c r="E3738" s="1">
        <v>1973.63</v>
      </c>
    </row>
    <row r="3739" spans="1:5" hidden="1">
      <c r="A3739" s="1">
        <v>1954</v>
      </c>
      <c r="B3739" s="1">
        <v>72</v>
      </c>
      <c r="C3739" s="1">
        <v>911.2</v>
      </c>
      <c r="D3739" s="1">
        <v>1261.49</v>
      </c>
      <c r="E3739" s="1">
        <v>2172.69</v>
      </c>
    </row>
    <row r="3740" spans="1:5" hidden="1">
      <c r="A3740" s="1">
        <v>1954</v>
      </c>
      <c r="B3740" s="1">
        <v>73</v>
      </c>
      <c r="C3740" s="1">
        <v>1037.23</v>
      </c>
      <c r="D3740" s="1">
        <v>1282.5</v>
      </c>
      <c r="E3740" s="1">
        <v>2319.73</v>
      </c>
    </row>
    <row r="3741" spans="1:5" hidden="1">
      <c r="A3741" s="1">
        <v>1954</v>
      </c>
      <c r="B3741" s="1">
        <v>74</v>
      </c>
      <c r="C3741" s="1">
        <v>1074.24</v>
      </c>
      <c r="D3741" s="1">
        <v>1330.52</v>
      </c>
      <c r="E3741" s="1">
        <v>2404.7600000000002</v>
      </c>
    </row>
    <row r="3742" spans="1:5" hidden="1">
      <c r="A3742" s="1">
        <v>1954</v>
      </c>
      <c r="B3742" s="1">
        <v>75</v>
      </c>
      <c r="C3742" s="1">
        <v>1010.23</v>
      </c>
      <c r="D3742" s="1">
        <v>1230.48</v>
      </c>
      <c r="E3742" s="1">
        <v>2240.71</v>
      </c>
    </row>
    <row r="3743" spans="1:5" hidden="1">
      <c r="A3743" s="1">
        <v>1954</v>
      </c>
      <c r="B3743" s="1">
        <v>76</v>
      </c>
      <c r="C3743" s="1">
        <v>990.22</v>
      </c>
      <c r="D3743" s="1">
        <v>1163.46</v>
      </c>
      <c r="E3743" s="1">
        <v>2153.6799999999998</v>
      </c>
    </row>
    <row r="3744" spans="1:5" hidden="1">
      <c r="A3744" s="1">
        <v>1954</v>
      </c>
      <c r="B3744" s="1">
        <v>77</v>
      </c>
      <c r="C3744" s="1">
        <v>955.21</v>
      </c>
      <c r="D3744" s="1">
        <v>1073.42</v>
      </c>
      <c r="E3744" s="1">
        <v>2028.63</v>
      </c>
    </row>
    <row r="3745" spans="1:5" hidden="1">
      <c r="A3745" s="1">
        <v>1954</v>
      </c>
      <c r="B3745" s="1">
        <v>78</v>
      </c>
      <c r="C3745" s="1">
        <v>1085.24</v>
      </c>
      <c r="D3745" s="1">
        <v>1105.43</v>
      </c>
      <c r="E3745" s="1">
        <v>2190.67</v>
      </c>
    </row>
    <row r="3746" spans="1:5" hidden="1">
      <c r="A3746" s="1">
        <v>1954</v>
      </c>
      <c r="B3746" s="1">
        <v>79</v>
      </c>
      <c r="C3746" s="1">
        <v>1079.24</v>
      </c>
      <c r="D3746" s="1">
        <v>1027.4000000000001</v>
      </c>
      <c r="E3746" s="1">
        <v>2106.64</v>
      </c>
    </row>
    <row r="3747" spans="1:5" hidden="1">
      <c r="A3747" s="1">
        <v>1954</v>
      </c>
      <c r="B3747" s="1">
        <v>80</v>
      </c>
      <c r="C3747" s="1">
        <v>1025.23</v>
      </c>
      <c r="D3747" s="1">
        <v>923.37</v>
      </c>
      <c r="E3747" s="1">
        <v>1948.6</v>
      </c>
    </row>
    <row r="3748" spans="1:5" hidden="1">
      <c r="A3748" s="1">
        <v>1954</v>
      </c>
      <c r="B3748" s="1">
        <v>81</v>
      </c>
      <c r="C3748" s="1">
        <v>894.2</v>
      </c>
      <c r="D3748" s="1">
        <v>763.3</v>
      </c>
      <c r="E3748" s="1">
        <v>1657.5</v>
      </c>
    </row>
    <row r="3749" spans="1:5" hidden="1">
      <c r="A3749" s="1">
        <v>1954</v>
      </c>
      <c r="B3749" s="1">
        <v>82</v>
      </c>
      <c r="C3749" s="1">
        <v>949.21</v>
      </c>
      <c r="D3749" s="1">
        <v>839.33</v>
      </c>
      <c r="E3749" s="1">
        <v>1788.54</v>
      </c>
    </row>
    <row r="3750" spans="1:5" hidden="1">
      <c r="A3750" s="1">
        <v>1954</v>
      </c>
      <c r="B3750" s="1">
        <v>83</v>
      </c>
      <c r="C3750" s="1">
        <v>914.2</v>
      </c>
      <c r="D3750" s="1">
        <v>798.31</v>
      </c>
      <c r="E3750" s="1">
        <v>1712.51</v>
      </c>
    </row>
    <row r="3751" spans="1:5" hidden="1">
      <c r="A3751" s="1">
        <v>1954</v>
      </c>
      <c r="B3751" s="1">
        <v>84</v>
      </c>
      <c r="C3751" s="1">
        <v>992.22</v>
      </c>
      <c r="D3751" s="1">
        <v>802.31</v>
      </c>
      <c r="E3751" s="1">
        <v>1794.53</v>
      </c>
    </row>
    <row r="3752" spans="1:5" hidden="1">
      <c r="A3752" s="1">
        <v>1954</v>
      </c>
      <c r="B3752" s="1">
        <v>85</v>
      </c>
      <c r="C3752" s="1">
        <v>861.19</v>
      </c>
      <c r="D3752" s="1">
        <v>628.24</v>
      </c>
      <c r="E3752" s="1">
        <v>1489.43</v>
      </c>
    </row>
    <row r="3753" spans="1:5" hidden="1">
      <c r="A3753" s="1">
        <v>1954</v>
      </c>
      <c r="B3753" s="1">
        <v>86</v>
      </c>
      <c r="C3753" s="1">
        <v>776.17</v>
      </c>
      <c r="D3753" s="1">
        <v>603.24</v>
      </c>
      <c r="E3753" s="1">
        <v>1379.41</v>
      </c>
    </row>
    <row r="3754" spans="1:5" hidden="1">
      <c r="A3754" s="1">
        <v>1954</v>
      </c>
      <c r="B3754" s="1">
        <v>87</v>
      </c>
      <c r="C3754" s="1">
        <v>622.14</v>
      </c>
      <c r="D3754" s="1">
        <v>507.2</v>
      </c>
      <c r="E3754" s="1">
        <v>1129.3399999999999</v>
      </c>
    </row>
    <row r="3755" spans="1:5" hidden="1">
      <c r="A3755" s="1">
        <v>1954</v>
      </c>
      <c r="B3755" s="1">
        <v>88</v>
      </c>
      <c r="C3755" s="1">
        <v>484.11</v>
      </c>
      <c r="D3755" s="1">
        <v>455.18</v>
      </c>
      <c r="E3755" s="1">
        <v>939.29</v>
      </c>
    </row>
    <row r="3756" spans="1:5" hidden="1">
      <c r="A3756" s="1">
        <v>1954</v>
      </c>
      <c r="B3756" s="1">
        <v>89</v>
      </c>
      <c r="C3756" s="1">
        <v>447.1</v>
      </c>
      <c r="D3756" s="1">
        <v>358.14</v>
      </c>
      <c r="E3756" s="1">
        <v>805.24</v>
      </c>
    </row>
    <row r="3757" spans="1:5" hidden="1">
      <c r="A3757" s="1">
        <v>1954</v>
      </c>
      <c r="B3757" s="1">
        <v>90</v>
      </c>
      <c r="C3757" s="1">
        <v>435.1</v>
      </c>
      <c r="D3757" s="1">
        <v>268.11</v>
      </c>
      <c r="E3757" s="1">
        <v>703.21</v>
      </c>
    </row>
    <row r="3758" spans="1:5" hidden="1">
      <c r="A3758" s="1">
        <v>1954</v>
      </c>
      <c r="B3758" s="1">
        <v>91</v>
      </c>
      <c r="C3758" s="1">
        <v>304.07</v>
      </c>
      <c r="D3758" s="1">
        <v>191.08</v>
      </c>
      <c r="E3758" s="1">
        <v>495.15</v>
      </c>
    </row>
    <row r="3759" spans="1:5" hidden="1">
      <c r="A3759" s="1">
        <v>1954</v>
      </c>
      <c r="B3759" s="1">
        <v>92</v>
      </c>
      <c r="C3759" s="1">
        <v>247.06</v>
      </c>
      <c r="D3759" s="1">
        <v>179.08</v>
      </c>
      <c r="E3759" s="1">
        <v>426.14</v>
      </c>
    </row>
    <row r="3760" spans="1:5" hidden="1">
      <c r="A3760" s="1">
        <v>1954</v>
      </c>
      <c r="B3760" s="1">
        <v>93</v>
      </c>
      <c r="C3760" s="1">
        <v>199.04</v>
      </c>
      <c r="D3760" s="1">
        <v>126.05</v>
      </c>
      <c r="E3760" s="1">
        <v>325.08999999999997</v>
      </c>
    </row>
    <row r="3761" spans="1:5" hidden="1">
      <c r="A3761" s="1">
        <v>1954</v>
      </c>
      <c r="B3761" s="1">
        <v>94</v>
      </c>
      <c r="C3761" s="1">
        <v>141.03</v>
      </c>
      <c r="D3761" s="1">
        <v>79.03</v>
      </c>
      <c r="E3761" s="1">
        <v>220.06</v>
      </c>
    </row>
    <row r="3762" spans="1:5" hidden="1">
      <c r="A3762" s="1">
        <v>1954</v>
      </c>
      <c r="B3762" s="1">
        <v>95</v>
      </c>
      <c r="C3762" s="1">
        <v>78.02</v>
      </c>
      <c r="D3762" s="1">
        <v>49.01</v>
      </c>
      <c r="E3762" s="1">
        <v>127.03</v>
      </c>
    </row>
    <row r="3763" spans="1:5" hidden="1">
      <c r="A3763" s="1">
        <v>1954</v>
      </c>
      <c r="B3763" s="1">
        <v>96</v>
      </c>
      <c r="C3763" s="1">
        <v>72.02</v>
      </c>
      <c r="D3763" s="1">
        <v>37.01</v>
      </c>
      <c r="E3763" s="1">
        <v>109.03</v>
      </c>
    </row>
    <row r="3764" spans="1:5" hidden="1">
      <c r="A3764" s="1">
        <v>1954</v>
      </c>
      <c r="B3764" s="1">
        <v>97</v>
      </c>
      <c r="C3764" s="1">
        <v>56.01</v>
      </c>
      <c r="D3764" s="1">
        <v>29.01</v>
      </c>
      <c r="E3764" s="1">
        <v>85.02</v>
      </c>
    </row>
    <row r="3765" spans="1:5" hidden="1">
      <c r="A3765" s="1">
        <v>1954</v>
      </c>
      <c r="B3765" s="1">
        <v>98</v>
      </c>
      <c r="C3765" s="1">
        <v>38.01</v>
      </c>
      <c r="D3765" s="1">
        <v>16</v>
      </c>
      <c r="E3765" s="1">
        <v>54.01</v>
      </c>
    </row>
    <row r="3766" spans="1:5" hidden="1">
      <c r="A3766" s="1">
        <v>1954</v>
      </c>
      <c r="B3766" s="1">
        <v>99</v>
      </c>
      <c r="C3766" s="1">
        <v>16</v>
      </c>
      <c r="D3766" s="1">
        <v>7</v>
      </c>
      <c r="E3766" s="1">
        <v>23</v>
      </c>
    </row>
    <row r="3767" spans="1:5" hidden="1">
      <c r="A3767" s="1">
        <v>1954</v>
      </c>
      <c r="B3767" s="1">
        <v>100</v>
      </c>
      <c r="C3767" s="1">
        <v>7.33</v>
      </c>
      <c r="D3767" s="1">
        <v>5.47</v>
      </c>
      <c r="E3767" s="1">
        <v>12.8</v>
      </c>
    </row>
    <row r="3768" spans="1:5" hidden="1">
      <c r="A3768" s="1">
        <v>1954</v>
      </c>
      <c r="B3768" s="1">
        <v>101</v>
      </c>
      <c r="C3768" s="1">
        <v>4.0599999999999996</v>
      </c>
      <c r="D3768" s="1">
        <v>3.04</v>
      </c>
      <c r="E3768" s="1">
        <v>7.1</v>
      </c>
    </row>
    <row r="3769" spans="1:5" hidden="1">
      <c r="A3769" s="1">
        <v>1954</v>
      </c>
      <c r="B3769" s="1">
        <v>102</v>
      </c>
      <c r="C3769" s="1">
        <v>2.17</v>
      </c>
      <c r="D3769" s="1">
        <v>1.64</v>
      </c>
      <c r="E3769" s="1">
        <v>3.81</v>
      </c>
    </row>
    <row r="3770" spans="1:5" hidden="1">
      <c r="A3770" s="1">
        <v>1954</v>
      </c>
      <c r="B3770" s="1">
        <v>103</v>
      </c>
      <c r="C3770" s="1">
        <v>1.1200000000000001</v>
      </c>
      <c r="D3770" s="1">
        <v>0.86</v>
      </c>
      <c r="E3770" s="1">
        <v>1.98</v>
      </c>
    </row>
    <row r="3771" spans="1:5" hidden="1">
      <c r="A3771" s="1">
        <v>1954</v>
      </c>
      <c r="B3771" s="1">
        <v>104</v>
      </c>
      <c r="C3771" s="1">
        <v>0.33</v>
      </c>
      <c r="D3771" s="1">
        <v>0</v>
      </c>
      <c r="E3771" s="1">
        <v>0.33</v>
      </c>
    </row>
    <row r="3772" spans="1:5" hidden="1">
      <c r="A3772" s="1">
        <v>1954</v>
      </c>
      <c r="B3772" s="1">
        <v>105</v>
      </c>
      <c r="C3772" s="1">
        <v>0</v>
      </c>
      <c r="D3772" s="1">
        <v>0</v>
      </c>
      <c r="E3772" s="1">
        <v>0</v>
      </c>
    </row>
    <row r="3773" spans="1:5" hidden="1">
      <c r="A3773" s="1">
        <v>1954</v>
      </c>
      <c r="B3773" s="1">
        <v>106</v>
      </c>
      <c r="C3773" s="1">
        <v>0</v>
      </c>
      <c r="D3773" s="1">
        <v>0</v>
      </c>
      <c r="E3773" s="1">
        <v>0</v>
      </c>
    </row>
    <row r="3774" spans="1:5" hidden="1">
      <c r="A3774" s="1">
        <v>1954</v>
      </c>
      <c r="B3774" s="1">
        <v>107</v>
      </c>
      <c r="C3774" s="1">
        <v>0</v>
      </c>
      <c r="D3774" s="1">
        <v>0</v>
      </c>
      <c r="E3774" s="1">
        <v>0</v>
      </c>
    </row>
    <row r="3775" spans="1:5" hidden="1">
      <c r="A3775" s="1">
        <v>1954</v>
      </c>
      <c r="B3775" s="1">
        <v>108</v>
      </c>
      <c r="C3775" s="1">
        <v>0</v>
      </c>
      <c r="D3775" s="1">
        <v>0</v>
      </c>
      <c r="E3775" s="1">
        <v>0</v>
      </c>
    </row>
    <row r="3776" spans="1:5" hidden="1">
      <c r="A3776" s="1">
        <v>1954</v>
      </c>
      <c r="B3776" s="1">
        <v>109</v>
      </c>
      <c r="C3776" s="1">
        <v>0</v>
      </c>
      <c r="D3776" s="1">
        <v>0</v>
      </c>
      <c r="E3776" s="1">
        <v>0</v>
      </c>
    </row>
    <row r="3777" spans="1:5" hidden="1">
      <c r="A3777" s="1">
        <v>1954</v>
      </c>
      <c r="B3777" s="1" t="s">
        <v>121</v>
      </c>
      <c r="C3777" s="1">
        <v>0</v>
      </c>
      <c r="D3777" s="1">
        <v>0</v>
      </c>
      <c r="E3777" s="1">
        <v>0</v>
      </c>
    </row>
    <row r="3778" spans="1:5" hidden="1">
      <c r="A3778" s="1">
        <v>1955</v>
      </c>
      <c r="B3778" s="1">
        <v>0</v>
      </c>
      <c r="C3778" s="1">
        <v>1947.33</v>
      </c>
      <c r="D3778" s="1">
        <v>2625.91</v>
      </c>
      <c r="E3778" s="1">
        <v>4573.24</v>
      </c>
    </row>
    <row r="3779" spans="1:5" hidden="1">
      <c r="A3779" s="1">
        <v>1955</v>
      </c>
      <c r="B3779" s="1">
        <v>1</v>
      </c>
      <c r="C3779" s="1">
        <v>221.04</v>
      </c>
      <c r="D3779" s="1">
        <v>270.08999999999997</v>
      </c>
      <c r="E3779" s="1">
        <v>491.13</v>
      </c>
    </row>
    <row r="3780" spans="1:5" hidden="1">
      <c r="A3780" s="1">
        <v>1955</v>
      </c>
      <c r="B3780" s="1">
        <v>2</v>
      </c>
      <c r="C3780" s="1">
        <v>119.02</v>
      </c>
      <c r="D3780" s="1">
        <v>175.06</v>
      </c>
      <c r="E3780" s="1">
        <v>294.08</v>
      </c>
    </row>
    <row r="3781" spans="1:5" hidden="1">
      <c r="A3781" s="1">
        <v>1955</v>
      </c>
      <c r="B3781" s="1">
        <v>3</v>
      </c>
      <c r="C3781" s="1">
        <v>90.02</v>
      </c>
      <c r="D3781" s="1">
        <v>120.04</v>
      </c>
      <c r="E3781" s="1">
        <v>210.06</v>
      </c>
    </row>
    <row r="3782" spans="1:5" hidden="1">
      <c r="A3782" s="1">
        <v>1955</v>
      </c>
      <c r="B3782" s="1">
        <v>4</v>
      </c>
      <c r="C3782" s="1">
        <v>86.01</v>
      </c>
      <c r="D3782" s="1">
        <v>89.03</v>
      </c>
      <c r="E3782" s="1">
        <v>175.04</v>
      </c>
    </row>
    <row r="3783" spans="1:5" hidden="1">
      <c r="A3783" s="1">
        <v>1955</v>
      </c>
      <c r="B3783" s="1">
        <v>5</v>
      </c>
      <c r="C3783" s="1">
        <v>53.01</v>
      </c>
      <c r="D3783" s="1">
        <v>61.02</v>
      </c>
      <c r="E3783" s="1">
        <v>114.03</v>
      </c>
    </row>
    <row r="3784" spans="1:5" hidden="1">
      <c r="A3784" s="1">
        <v>1955</v>
      </c>
      <c r="B3784" s="1">
        <v>6</v>
      </c>
      <c r="C3784" s="1">
        <v>48.01</v>
      </c>
      <c r="D3784" s="1">
        <v>66.02</v>
      </c>
      <c r="E3784" s="1">
        <v>114.03</v>
      </c>
    </row>
    <row r="3785" spans="1:5" hidden="1">
      <c r="A3785" s="1">
        <v>1955</v>
      </c>
      <c r="B3785" s="1">
        <v>7</v>
      </c>
      <c r="C3785" s="1">
        <v>44</v>
      </c>
      <c r="D3785" s="1">
        <v>60.02</v>
      </c>
      <c r="E3785" s="1">
        <v>104.02</v>
      </c>
    </row>
    <row r="3786" spans="1:5" hidden="1">
      <c r="A3786" s="1">
        <v>1955</v>
      </c>
      <c r="B3786" s="1">
        <v>8</v>
      </c>
      <c r="C3786" s="1">
        <v>37.01</v>
      </c>
      <c r="D3786" s="1">
        <v>60.02</v>
      </c>
      <c r="E3786" s="1">
        <v>97.03</v>
      </c>
    </row>
    <row r="3787" spans="1:5" hidden="1">
      <c r="A3787" s="1">
        <v>1955</v>
      </c>
      <c r="B3787" s="1">
        <v>9</v>
      </c>
      <c r="C3787" s="1">
        <v>30.01</v>
      </c>
      <c r="D3787" s="1">
        <v>37.01</v>
      </c>
      <c r="E3787" s="1">
        <v>67.02</v>
      </c>
    </row>
    <row r="3788" spans="1:5" hidden="1">
      <c r="A3788" s="1">
        <v>1955</v>
      </c>
      <c r="B3788" s="1">
        <v>10</v>
      </c>
      <c r="C3788" s="1">
        <v>26.01</v>
      </c>
      <c r="D3788" s="1">
        <v>39.020000000000003</v>
      </c>
      <c r="E3788" s="1">
        <v>65.03</v>
      </c>
    </row>
    <row r="3789" spans="1:5" hidden="1">
      <c r="A3789" s="1">
        <v>1955</v>
      </c>
      <c r="B3789" s="1">
        <v>11</v>
      </c>
      <c r="C3789" s="1">
        <v>27</v>
      </c>
      <c r="D3789" s="1">
        <v>55.02</v>
      </c>
      <c r="E3789" s="1">
        <v>82.02</v>
      </c>
    </row>
    <row r="3790" spans="1:5" hidden="1">
      <c r="A3790" s="1">
        <v>1955</v>
      </c>
      <c r="B3790" s="1">
        <v>12</v>
      </c>
      <c r="C3790" s="1">
        <v>23</v>
      </c>
      <c r="D3790" s="1">
        <v>40.01</v>
      </c>
      <c r="E3790" s="1">
        <v>63.01</v>
      </c>
    </row>
    <row r="3791" spans="1:5" hidden="1">
      <c r="A3791" s="1">
        <v>1955</v>
      </c>
      <c r="B3791" s="1">
        <v>13</v>
      </c>
      <c r="C3791" s="1">
        <v>27</v>
      </c>
      <c r="D3791" s="1">
        <v>43.02</v>
      </c>
      <c r="E3791" s="1">
        <v>70.02</v>
      </c>
    </row>
    <row r="3792" spans="1:5" hidden="1">
      <c r="A3792" s="1">
        <v>1955</v>
      </c>
      <c r="B3792" s="1">
        <v>14</v>
      </c>
      <c r="C3792" s="1">
        <v>32</v>
      </c>
      <c r="D3792" s="1">
        <v>46.02</v>
      </c>
      <c r="E3792" s="1">
        <v>78.02</v>
      </c>
    </row>
    <row r="3793" spans="1:5" hidden="1">
      <c r="A3793" s="1">
        <v>1955</v>
      </c>
      <c r="B3793" s="1">
        <v>15</v>
      </c>
      <c r="C3793" s="1">
        <v>25.01</v>
      </c>
      <c r="D3793" s="1">
        <v>62.02</v>
      </c>
      <c r="E3793" s="1">
        <v>87.03</v>
      </c>
    </row>
    <row r="3794" spans="1:5" hidden="1">
      <c r="A3794" s="1">
        <v>1955</v>
      </c>
      <c r="B3794" s="1">
        <v>16</v>
      </c>
      <c r="C3794" s="1">
        <v>37.01</v>
      </c>
      <c r="D3794" s="1">
        <v>90.03</v>
      </c>
      <c r="E3794" s="1">
        <v>127.04</v>
      </c>
    </row>
    <row r="3795" spans="1:5" hidden="1">
      <c r="A3795" s="1">
        <v>1955</v>
      </c>
      <c r="B3795" s="1">
        <v>17</v>
      </c>
      <c r="C3795" s="1">
        <v>32.01</v>
      </c>
      <c r="D3795" s="1">
        <v>89.03</v>
      </c>
      <c r="E3795" s="1">
        <v>121.04</v>
      </c>
    </row>
    <row r="3796" spans="1:5" hidden="1">
      <c r="A3796" s="1">
        <v>1955</v>
      </c>
      <c r="B3796" s="1">
        <v>18</v>
      </c>
      <c r="C3796" s="1">
        <v>36</v>
      </c>
      <c r="D3796" s="1">
        <v>128.04</v>
      </c>
      <c r="E3796" s="1">
        <v>164.04</v>
      </c>
    </row>
    <row r="3797" spans="1:5" hidden="1">
      <c r="A3797" s="1">
        <v>1955</v>
      </c>
      <c r="B3797" s="1">
        <v>19</v>
      </c>
      <c r="C3797" s="1">
        <v>26.01</v>
      </c>
      <c r="D3797" s="1">
        <v>118.04</v>
      </c>
      <c r="E3797" s="1">
        <v>144.05000000000001</v>
      </c>
    </row>
    <row r="3798" spans="1:5" hidden="1">
      <c r="A3798" s="1">
        <v>1955</v>
      </c>
      <c r="B3798" s="1">
        <v>20</v>
      </c>
      <c r="C3798" s="1">
        <v>33</v>
      </c>
      <c r="D3798" s="1">
        <v>98.04</v>
      </c>
      <c r="E3798" s="1">
        <v>131.04</v>
      </c>
    </row>
    <row r="3799" spans="1:5" hidden="1">
      <c r="A3799" s="1">
        <v>1955</v>
      </c>
      <c r="B3799" s="1">
        <v>21</v>
      </c>
      <c r="C3799" s="1">
        <v>33.01</v>
      </c>
      <c r="D3799" s="1">
        <v>126.05</v>
      </c>
      <c r="E3799" s="1">
        <v>159.06</v>
      </c>
    </row>
    <row r="3800" spans="1:5" hidden="1">
      <c r="A3800" s="1">
        <v>1955</v>
      </c>
      <c r="B3800" s="1">
        <v>22</v>
      </c>
      <c r="C3800" s="1">
        <v>45</v>
      </c>
      <c r="D3800" s="1">
        <v>104.04</v>
      </c>
      <c r="E3800" s="1">
        <v>149.04</v>
      </c>
    </row>
    <row r="3801" spans="1:5" hidden="1">
      <c r="A3801" s="1">
        <v>1955</v>
      </c>
      <c r="B3801" s="1">
        <v>23</v>
      </c>
      <c r="C3801" s="1">
        <v>38</v>
      </c>
      <c r="D3801" s="1">
        <v>96.04</v>
      </c>
      <c r="E3801" s="1">
        <v>134.04</v>
      </c>
    </row>
    <row r="3802" spans="1:5" hidden="1">
      <c r="A3802" s="1">
        <v>1955</v>
      </c>
      <c r="B3802" s="1">
        <v>24</v>
      </c>
      <c r="C3802" s="1">
        <v>34.01</v>
      </c>
      <c r="D3802" s="1">
        <v>104.03</v>
      </c>
      <c r="E3802" s="1">
        <v>138.04</v>
      </c>
    </row>
    <row r="3803" spans="1:5" hidden="1">
      <c r="A3803" s="1">
        <v>1955</v>
      </c>
      <c r="B3803" s="1">
        <v>25</v>
      </c>
      <c r="C3803" s="1">
        <v>37.01</v>
      </c>
      <c r="D3803" s="1">
        <v>119.04</v>
      </c>
      <c r="E3803" s="1">
        <v>156.05000000000001</v>
      </c>
    </row>
    <row r="3804" spans="1:5" hidden="1">
      <c r="A3804" s="1">
        <v>1955</v>
      </c>
      <c r="B3804" s="1">
        <v>26</v>
      </c>
      <c r="C3804" s="1">
        <v>39</v>
      </c>
      <c r="D3804" s="1">
        <v>119.04</v>
      </c>
      <c r="E3804" s="1">
        <v>158.04</v>
      </c>
    </row>
    <row r="3805" spans="1:5" hidden="1">
      <c r="A3805" s="1">
        <v>1955</v>
      </c>
      <c r="B3805" s="1">
        <v>27</v>
      </c>
      <c r="C3805" s="1">
        <v>45</v>
      </c>
      <c r="D3805" s="1">
        <v>113.04</v>
      </c>
      <c r="E3805" s="1">
        <v>158.04</v>
      </c>
    </row>
    <row r="3806" spans="1:5" hidden="1">
      <c r="A3806" s="1">
        <v>1955</v>
      </c>
      <c r="B3806" s="1">
        <v>28</v>
      </c>
      <c r="C3806" s="1">
        <v>56.01</v>
      </c>
      <c r="D3806" s="1">
        <v>135.05000000000001</v>
      </c>
      <c r="E3806" s="1">
        <v>191.06</v>
      </c>
    </row>
    <row r="3807" spans="1:5" hidden="1">
      <c r="A3807" s="1">
        <v>1955</v>
      </c>
      <c r="B3807" s="1">
        <v>29</v>
      </c>
      <c r="C3807" s="1">
        <v>44.01</v>
      </c>
      <c r="D3807" s="1">
        <v>126.04</v>
      </c>
      <c r="E3807" s="1">
        <v>170.05</v>
      </c>
    </row>
    <row r="3808" spans="1:5" hidden="1">
      <c r="A3808" s="1">
        <v>1955</v>
      </c>
      <c r="B3808" s="1">
        <v>30</v>
      </c>
      <c r="C3808" s="1">
        <v>55.01</v>
      </c>
      <c r="D3808" s="1">
        <v>133.04</v>
      </c>
      <c r="E3808" s="1">
        <v>188.05</v>
      </c>
    </row>
    <row r="3809" spans="1:5" hidden="1">
      <c r="A3809" s="1">
        <v>1955</v>
      </c>
      <c r="B3809" s="1">
        <v>31</v>
      </c>
      <c r="C3809" s="1">
        <v>61.01</v>
      </c>
      <c r="D3809" s="1">
        <v>135.05000000000001</v>
      </c>
      <c r="E3809" s="1">
        <v>196.06</v>
      </c>
    </row>
    <row r="3810" spans="1:5" hidden="1">
      <c r="A3810" s="1">
        <v>1955</v>
      </c>
      <c r="B3810" s="1">
        <v>32</v>
      </c>
      <c r="C3810" s="1">
        <v>92.02</v>
      </c>
      <c r="D3810" s="1">
        <v>147.05000000000001</v>
      </c>
      <c r="E3810" s="1">
        <v>239.07</v>
      </c>
    </row>
    <row r="3811" spans="1:5" hidden="1">
      <c r="A3811" s="1">
        <v>1955</v>
      </c>
      <c r="B3811" s="1">
        <v>33</v>
      </c>
      <c r="C3811" s="1">
        <v>87.01</v>
      </c>
      <c r="D3811" s="1">
        <v>122.04</v>
      </c>
      <c r="E3811" s="1">
        <v>209.05</v>
      </c>
    </row>
    <row r="3812" spans="1:5" hidden="1">
      <c r="A3812" s="1">
        <v>1955</v>
      </c>
      <c r="B3812" s="1">
        <v>34</v>
      </c>
      <c r="C3812" s="1">
        <v>83.02</v>
      </c>
      <c r="D3812" s="1">
        <v>146.05000000000001</v>
      </c>
      <c r="E3812" s="1">
        <v>229.07</v>
      </c>
    </row>
    <row r="3813" spans="1:5" hidden="1">
      <c r="A3813" s="1">
        <v>1955</v>
      </c>
      <c r="B3813" s="1">
        <v>35</v>
      </c>
      <c r="C3813" s="1">
        <v>83.01</v>
      </c>
      <c r="D3813" s="1">
        <v>136.04</v>
      </c>
      <c r="E3813" s="1">
        <v>219.05</v>
      </c>
    </row>
    <row r="3814" spans="1:5" hidden="1">
      <c r="A3814" s="1">
        <v>1955</v>
      </c>
      <c r="B3814" s="1">
        <v>36</v>
      </c>
      <c r="C3814" s="1">
        <v>88.01</v>
      </c>
      <c r="D3814" s="1">
        <v>141.05000000000001</v>
      </c>
      <c r="E3814" s="1">
        <v>229.06</v>
      </c>
    </row>
    <row r="3815" spans="1:5" hidden="1">
      <c r="A3815" s="1">
        <v>1955</v>
      </c>
      <c r="B3815" s="1">
        <v>37</v>
      </c>
      <c r="C3815" s="1">
        <v>88.02</v>
      </c>
      <c r="D3815" s="1">
        <v>133.05000000000001</v>
      </c>
      <c r="E3815" s="1">
        <v>221.07</v>
      </c>
    </row>
    <row r="3816" spans="1:5" hidden="1">
      <c r="A3816" s="1">
        <v>1955</v>
      </c>
      <c r="B3816" s="1">
        <v>38</v>
      </c>
      <c r="C3816" s="1">
        <v>115.01</v>
      </c>
      <c r="D3816" s="1">
        <v>167.06</v>
      </c>
      <c r="E3816" s="1">
        <v>282.07</v>
      </c>
    </row>
    <row r="3817" spans="1:5" hidden="1">
      <c r="A3817" s="1">
        <v>1955</v>
      </c>
      <c r="B3817" s="1">
        <v>39</v>
      </c>
      <c r="C3817" s="1">
        <v>129.02000000000001</v>
      </c>
      <c r="D3817" s="1">
        <v>172.06</v>
      </c>
      <c r="E3817" s="1">
        <v>301.08</v>
      </c>
    </row>
    <row r="3818" spans="1:5" hidden="1">
      <c r="A3818" s="1">
        <v>1955</v>
      </c>
      <c r="B3818" s="1">
        <v>40</v>
      </c>
      <c r="C3818" s="1">
        <v>131.03</v>
      </c>
      <c r="D3818" s="1">
        <v>190.07</v>
      </c>
      <c r="E3818" s="1">
        <v>321.10000000000002</v>
      </c>
    </row>
    <row r="3819" spans="1:5" hidden="1">
      <c r="A3819" s="1">
        <v>1955</v>
      </c>
      <c r="B3819" s="1">
        <v>41</v>
      </c>
      <c r="C3819" s="1">
        <v>140.02000000000001</v>
      </c>
      <c r="D3819" s="1">
        <v>203.07</v>
      </c>
      <c r="E3819" s="1">
        <v>343.09</v>
      </c>
    </row>
    <row r="3820" spans="1:5" hidden="1">
      <c r="A3820" s="1">
        <v>1955</v>
      </c>
      <c r="B3820" s="1">
        <v>42</v>
      </c>
      <c r="C3820" s="1">
        <v>192.04</v>
      </c>
      <c r="D3820" s="1">
        <v>263.08999999999997</v>
      </c>
      <c r="E3820" s="1">
        <v>455.13</v>
      </c>
    </row>
    <row r="3821" spans="1:5" hidden="1">
      <c r="A3821" s="1">
        <v>1955</v>
      </c>
      <c r="B3821" s="1">
        <v>43</v>
      </c>
      <c r="C3821" s="1">
        <v>168.03</v>
      </c>
      <c r="D3821" s="1">
        <v>244.08</v>
      </c>
      <c r="E3821" s="1">
        <v>412.11</v>
      </c>
    </row>
    <row r="3822" spans="1:5" hidden="1">
      <c r="A3822" s="1">
        <v>1955</v>
      </c>
      <c r="B3822" s="1">
        <v>44</v>
      </c>
      <c r="C3822" s="1">
        <v>159.03</v>
      </c>
      <c r="D3822" s="1">
        <v>263.08999999999997</v>
      </c>
      <c r="E3822" s="1">
        <v>422.12</v>
      </c>
    </row>
    <row r="3823" spans="1:5" hidden="1">
      <c r="A3823" s="1">
        <v>1955</v>
      </c>
      <c r="B3823" s="1">
        <v>45</v>
      </c>
      <c r="C3823" s="1">
        <v>210.03</v>
      </c>
      <c r="D3823" s="1">
        <v>280.10000000000002</v>
      </c>
      <c r="E3823" s="1">
        <v>490.13</v>
      </c>
    </row>
    <row r="3824" spans="1:5" hidden="1">
      <c r="A3824" s="1">
        <v>1955</v>
      </c>
      <c r="B3824" s="1">
        <v>46</v>
      </c>
      <c r="C3824" s="1">
        <v>189.03</v>
      </c>
      <c r="D3824" s="1">
        <v>315.11</v>
      </c>
      <c r="E3824" s="1">
        <v>504.14</v>
      </c>
    </row>
    <row r="3825" spans="1:5" hidden="1">
      <c r="A3825" s="1">
        <v>1955</v>
      </c>
      <c r="B3825" s="1">
        <v>47</v>
      </c>
      <c r="C3825" s="1">
        <v>191.03</v>
      </c>
      <c r="D3825" s="1">
        <v>335.12</v>
      </c>
      <c r="E3825" s="1">
        <v>526.15</v>
      </c>
    </row>
    <row r="3826" spans="1:5" hidden="1">
      <c r="A3826" s="1">
        <v>1955</v>
      </c>
      <c r="B3826" s="1">
        <v>48</v>
      </c>
      <c r="C3826" s="1">
        <v>208.03</v>
      </c>
      <c r="D3826" s="1">
        <v>393.14</v>
      </c>
      <c r="E3826" s="1">
        <v>601.16999999999996</v>
      </c>
    </row>
    <row r="3827" spans="1:5" hidden="1">
      <c r="A3827" s="1">
        <v>1955</v>
      </c>
      <c r="B3827" s="1">
        <v>49</v>
      </c>
      <c r="C3827" s="1">
        <v>264.04000000000002</v>
      </c>
      <c r="D3827" s="1">
        <v>425.15</v>
      </c>
      <c r="E3827" s="1">
        <v>689.19</v>
      </c>
    </row>
    <row r="3828" spans="1:5" hidden="1">
      <c r="A3828" s="1">
        <v>1955</v>
      </c>
      <c r="B3828" s="1">
        <v>50</v>
      </c>
      <c r="C3828" s="1">
        <v>224.04</v>
      </c>
      <c r="D3828" s="1">
        <v>493.17</v>
      </c>
      <c r="E3828" s="1">
        <v>717.21</v>
      </c>
    </row>
    <row r="3829" spans="1:5" hidden="1">
      <c r="A3829" s="1">
        <v>1955</v>
      </c>
      <c r="B3829" s="1">
        <v>51</v>
      </c>
      <c r="C3829" s="1">
        <v>218.03</v>
      </c>
      <c r="D3829" s="1">
        <v>404.14</v>
      </c>
      <c r="E3829" s="1">
        <v>622.16999999999996</v>
      </c>
    </row>
    <row r="3830" spans="1:5" hidden="1">
      <c r="A3830" s="1">
        <v>1955</v>
      </c>
      <c r="B3830" s="1">
        <v>52</v>
      </c>
      <c r="C3830" s="1">
        <v>240.04</v>
      </c>
      <c r="D3830" s="1">
        <v>479.16</v>
      </c>
      <c r="E3830" s="1">
        <v>719.2</v>
      </c>
    </row>
    <row r="3831" spans="1:5" hidden="1">
      <c r="A3831" s="1">
        <v>1955</v>
      </c>
      <c r="B3831" s="1">
        <v>53</v>
      </c>
      <c r="C3831" s="1">
        <v>314.05</v>
      </c>
      <c r="D3831" s="1">
        <v>524.17999999999995</v>
      </c>
      <c r="E3831" s="1">
        <v>838.23</v>
      </c>
    </row>
    <row r="3832" spans="1:5" hidden="1">
      <c r="A3832" s="1">
        <v>1955</v>
      </c>
      <c r="B3832" s="1">
        <v>54</v>
      </c>
      <c r="C3832" s="1">
        <v>359.06</v>
      </c>
      <c r="D3832" s="1">
        <v>620.21</v>
      </c>
      <c r="E3832" s="1">
        <v>979.27</v>
      </c>
    </row>
    <row r="3833" spans="1:5" hidden="1">
      <c r="A3833" s="1">
        <v>1955</v>
      </c>
      <c r="B3833" s="1">
        <v>55</v>
      </c>
      <c r="C3833" s="1">
        <v>371.07</v>
      </c>
      <c r="D3833" s="1">
        <v>633.21</v>
      </c>
      <c r="E3833" s="1">
        <v>1004.28</v>
      </c>
    </row>
    <row r="3834" spans="1:5" hidden="1">
      <c r="A3834" s="1">
        <v>1955</v>
      </c>
      <c r="B3834" s="1">
        <v>56</v>
      </c>
      <c r="C3834" s="1">
        <v>327.06</v>
      </c>
      <c r="D3834" s="1">
        <v>689.24</v>
      </c>
      <c r="E3834" s="1">
        <v>1016.3</v>
      </c>
    </row>
    <row r="3835" spans="1:5" hidden="1">
      <c r="A3835" s="1">
        <v>1955</v>
      </c>
      <c r="B3835" s="1">
        <v>57</v>
      </c>
      <c r="C3835" s="1">
        <v>336.06</v>
      </c>
      <c r="D3835" s="1">
        <v>641.23</v>
      </c>
      <c r="E3835" s="1">
        <v>977.29</v>
      </c>
    </row>
    <row r="3836" spans="1:5" hidden="1">
      <c r="A3836" s="1">
        <v>1955</v>
      </c>
      <c r="B3836" s="1">
        <v>58</v>
      </c>
      <c r="C3836" s="1">
        <v>412.07</v>
      </c>
      <c r="D3836" s="1">
        <v>737.26</v>
      </c>
      <c r="E3836" s="1">
        <v>1149.33</v>
      </c>
    </row>
    <row r="3837" spans="1:5" hidden="1">
      <c r="A3837" s="1">
        <v>1955</v>
      </c>
      <c r="B3837" s="1">
        <v>59</v>
      </c>
      <c r="C3837" s="1">
        <v>452.08</v>
      </c>
      <c r="D3837" s="1">
        <v>738.26</v>
      </c>
      <c r="E3837" s="1">
        <v>1190.3399999999999</v>
      </c>
    </row>
    <row r="3838" spans="1:5" hidden="1">
      <c r="A3838" s="1">
        <v>1955</v>
      </c>
      <c r="B3838" s="1">
        <v>60</v>
      </c>
      <c r="C3838" s="1">
        <v>468.08</v>
      </c>
      <c r="D3838" s="1">
        <v>777.27</v>
      </c>
      <c r="E3838" s="1">
        <v>1245.3499999999999</v>
      </c>
    </row>
    <row r="3839" spans="1:5" hidden="1">
      <c r="A3839" s="1">
        <v>1955</v>
      </c>
      <c r="B3839" s="1">
        <v>61</v>
      </c>
      <c r="C3839" s="1">
        <v>483.08</v>
      </c>
      <c r="D3839" s="1">
        <v>817.28</v>
      </c>
      <c r="E3839" s="1">
        <v>1300.3599999999999</v>
      </c>
    </row>
    <row r="3840" spans="1:5" hidden="1">
      <c r="A3840" s="1">
        <v>1955</v>
      </c>
      <c r="B3840" s="1">
        <v>62</v>
      </c>
      <c r="C3840" s="1">
        <v>608.11</v>
      </c>
      <c r="D3840" s="1">
        <v>925.32</v>
      </c>
      <c r="E3840" s="1">
        <v>1533.43</v>
      </c>
    </row>
    <row r="3841" spans="1:5" hidden="1">
      <c r="A3841" s="1">
        <v>1955</v>
      </c>
      <c r="B3841" s="1">
        <v>63</v>
      </c>
      <c r="C3841" s="1">
        <v>643.1</v>
      </c>
      <c r="D3841" s="1">
        <v>1071.3699999999999</v>
      </c>
      <c r="E3841" s="1">
        <v>1714.47</v>
      </c>
    </row>
    <row r="3842" spans="1:5" hidden="1">
      <c r="A3842" s="1">
        <v>1955</v>
      </c>
      <c r="B3842" s="1">
        <v>64</v>
      </c>
      <c r="C3842" s="1">
        <v>672.11</v>
      </c>
      <c r="D3842" s="1">
        <v>1096.3800000000001</v>
      </c>
      <c r="E3842" s="1">
        <v>1768.49</v>
      </c>
    </row>
    <row r="3843" spans="1:5" hidden="1">
      <c r="A3843" s="1">
        <v>1955</v>
      </c>
      <c r="B3843" s="1">
        <v>65</v>
      </c>
      <c r="C3843" s="1">
        <v>729.12</v>
      </c>
      <c r="D3843" s="1">
        <v>1264.43</v>
      </c>
      <c r="E3843" s="1">
        <v>1993.55</v>
      </c>
    </row>
    <row r="3844" spans="1:5" hidden="1">
      <c r="A3844" s="1">
        <v>1955</v>
      </c>
      <c r="B3844" s="1">
        <v>66</v>
      </c>
      <c r="C3844" s="1">
        <v>749.13</v>
      </c>
      <c r="D3844" s="1">
        <v>1137.4000000000001</v>
      </c>
      <c r="E3844" s="1">
        <v>1886.53</v>
      </c>
    </row>
    <row r="3845" spans="1:5" hidden="1">
      <c r="A3845" s="1">
        <v>1955</v>
      </c>
      <c r="B3845" s="1">
        <v>67</v>
      </c>
      <c r="C3845" s="1">
        <v>828.14</v>
      </c>
      <c r="D3845" s="1">
        <v>1290.45</v>
      </c>
      <c r="E3845" s="1">
        <v>2118.59</v>
      </c>
    </row>
    <row r="3846" spans="1:5" hidden="1">
      <c r="A3846" s="1">
        <v>1955</v>
      </c>
      <c r="B3846" s="1">
        <v>68</v>
      </c>
      <c r="C3846" s="1">
        <v>843.14</v>
      </c>
      <c r="D3846" s="1">
        <v>1314.46</v>
      </c>
      <c r="E3846" s="1">
        <v>2157.6</v>
      </c>
    </row>
    <row r="3847" spans="1:5" hidden="1">
      <c r="A3847" s="1">
        <v>1955</v>
      </c>
      <c r="B3847" s="1">
        <v>69</v>
      </c>
      <c r="C3847" s="1">
        <v>830.14</v>
      </c>
      <c r="D3847" s="1">
        <v>1242.43</v>
      </c>
      <c r="E3847" s="1">
        <v>2072.5700000000002</v>
      </c>
    </row>
    <row r="3848" spans="1:5" hidden="1">
      <c r="A3848" s="1">
        <v>1955</v>
      </c>
      <c r="B3848" s="1">
        <v>70</v>
      </c>
      <c r="C3848" s="1">
        <v>900.15</v>
      </c>
      <c r="D3848" s="1">
        <v>1276.44</v>
      </c>
      <c r="E3848" s="1">
        <v>2176.59</v>
      </c>
    </row>
    <row r="3849" spans="1:5" hidden="1">
      <c r="A3849" s="1">
        <v>1955</v>
      </c>
      <c r="B3849" s="1">
        <v>71</v>
      </c>
      <c r="C3849" s="1">
        <v>827.14</v>
      </c>
      <c r="D3849" s="1">
        <v>1184.4100000000001</v>
      </c>
      <c r="E3849" s="1">
        <v>2011.55</v>
      </c>
    </row>
    <row r="3850" spans="1:5" hidden="1">
      <c r="A3850" s="1">
        <v>1955</v>
      </c>
      <c r="B3850" s="1">
        <v>72</v>
      </c>
      <c r="C3850" s="1">
        <v>993.17</v>
      </c>
      <c r="D3850" s="1">
        <v>1281.45</v>
      </c>
      <c r="E3850" s="1">
        <v>2274.62</v>
      </c>
    </row>
    <row r="3851" spans="1:5" hidden="1">
      <c r="A3851" s="1">
        <v>1955</v>
      </c>
      <c r="B3851" s="1">
        <v>73</v>
      </c>
      <c r="C3851" s="1">
        <v>978.17</v>
      </c>
      <c r="D3851" s="1">
        <v>1246.44</v>
      </c>
      <c r="E3851" s="1">
        <v>2224.61</v>
      </c>
    </row>
    <row r="3852" spans="1:5" hidden="1">
      <c r="A3852" s="1">
        <v>1955</v>
      </c>
      <c r="B3852" s="1">
        <v>74</v>
      </c>
      <c r="C3852" s="1">
        <v>1065.18</v>
      </c>
      <c r="D3852" s="1">
        <v>1330.46</v>
      </c>
      <c r="E3852" s="1">
        <v>2395.64</v>
      </c>
    </row>
    <row r="3853" spans="1:5" hidden="1">
      <c r="A3853" s="1">
        <v>1955</v>
      </c>
      <c r="B3853" s="1">
        <v>75</v>
      </c>
      <c r="C3853" s="1">
        <v>1063.18</v>
      </c>
      <c r="D3853" s="1">
        <v>1184.4100000000001</v>
      </c>
      <c r="E3853" s="1">
        <v>2247.59</v>
      </c>
    </row>
    <row r="3854" spans="1:5" hidden="1">
      <c r="A3854" s="1">
        <v>1955</v>
      </c>
      <c r="B3854" s="1">
        <v>76</v>
      </c>
      <c r="C3854" s="1">
        <v>1029.17</v>
      </c>
      <c r="D3854" s="1">
        <v>1180.4100000000001</v>
      </c>
      <c r="E3854" s="1">
        <v>2209.58</v>
      </c>
    </row>
    <row r="3855" spans="1:5" hidden="1">
      <c r="A3855" s="1">
        <v>1955</v>
      </c>
      <c r="B3855" s="1">
        <v>77</v>
      </c>
      <c r="C3855" s="1">
        <v>1037.17</v>
      </c>
      <c r="D3855" s="1">
        <v>1008.35</v>
      </c>
      <c r="E3855" s="1">
        <v>2045.52</v>
      </c>
    </row>
    <row r="3856" spans="1:5" hidden="1">
      <c r="A3856" s="1">
        <v>1955</v>
      </c>
      <c r="B3856" s="1">
        <v>78</v>
      </c>
      <c r="C3856" s="1">
        <v>1086.19</v>
      </c>
      <c r="D3856" s="1">
        <v>1061.3599999999999</v>
      </c>
      <c r="E3856" s="1">
        <v>2147.5500000000002</v>
      </c>
    </row>
    <row r="3857" spans="1:5" hidden="1">
      <c r="A3857" s="1">
        <v>1955</v>
      </c>
      <c r="B3857" s="1">
        <v>79</v>
      </c>
      <c r="C3857" s="1">
        <v>1013.17</v>
      </c>
      <c r="D3857" s="1">
        <v>1026.3599999999999</v>
      </c>
      <c r="E3857" s="1">
        <v>2039.53</v>
      </c>
    </row>
    <row r="3858" spans="1:5" hidden="1">
      <c r="A3858" s="1">
        <v>1955</v>
      </c>
      <c r="B3858" s="1">
        <v>80</v>
      </c>
      <c r="C3858" s="1">
        <v>995.17</v>
      </c>
      <c r="D3858" s="1">
        <v>969.33</v>
      </c>
      <c r="E3858" s="1">
        <v>1964.5</v>
      </c>
    </row>
    <row r="3859" spans="1:5" hidden="1">
      <c r="A3859" s="1">
        <v>1955</v>
      </c>
      <c r="B3859" s="1">
        <v>81</v>
      </c>
      <c r="C3859" s="1">
        <v>880.14</v>
      </c>
      <c r="D3859" s="1">
        <v>823.29</v>
      </c>
      <c r="E3859" s="1">
        <v>1703.43</v>
      </c>
    </row>
    <row r="3860" spans="1:5" hidden="1">
      <c r="A3860" s="1">
        <v>1955</v>
      </c>
      <c r="B3860" s="1">
        <v>82</v>
      </c>
      <c r="C3860" s="1">
        <v>951.16</v>
      </c>
      <c r="D3860" s="1">
        <v>862.3</v>
      </c>
      <c r="E3860" s="1">
        <v>1813.46</v>
      </c>
    </row>
    <row r="3861" spans="1:5" hidden="1">
      <c r="A3861" s="1">
        <v>1955</v>
      </c>
      <c r="B3861" s="1">
        <v>83</v>
      </c>
      <c r="C3861" s="1">
        <v>939.16</v>
      </c>
      <c r="D3861" s="1">
        <v>757.26</v>
      </c>
      <c r="E3861" s="1">
        <v>1696.42</v>
      </c>
    </row>
    <row r="3862" spans="1:5" hidden="1">
      <c r="A3862" s="1">
        <v>1955</v>
      </c>
      <c r="B3862" s="1">
        <v>84</v>
      </c>
      <c r="C3862" s="1">
        <v>946.16</v>
      </c>
      <c r="D3862" s="1">
        <v>783.27</v>
      </c>
      <c r="E3862" s="1">
        <v>1729.43</v>
      </c>
    </row>
    <row r="3863" spans="1:5" hidden="1">
      <c r="A3863" s="1">
        <v>1955</v>
      </c>
      <c r="B3863" s="1">
        <v>85</v>
      </c>
      <c r="C3863" s="1">
        <v>833.14</v>
      </c>
      <c r="D3863" s="1">
        <v>697.24</v>
      </c>
      <c r="E3863" s="1">
        <v>1530.38</v>
      </c>
    </row>
    <row r="3864" spans="1:5" hidden="1">
      <c r="A3864" s="1">
        <v>1955</v>
      </c>
      <c r="B3864" s="1">
        <v>86</v>
      </c>
      <c r="C3864" s="1">
        <v>793.13</v>
      </c>
      <c r="D3864" s="1">
        <v>563.19000000000005</v>
      </c>
      <c r="E3864" s="1">
        <v>1356.32</v>
      </c>
    </row>
    <row r="3865" spans="1:5" hidden="1">
      <c r="A3865" s="1">
        <v>1955</v>
      </c>
      <c r="B3865" s="1">
        <v>87</v>
      </c>
      <c r="C3865" s="1">
        <v>680.11</v>
      </c>
      <c r="D3865" s="1">
        <v>490.17</v>
      </c>
      <c r="E3865" s="1">
        <v>1170.28</v>
      </c>
    </row>
    <row r="3866" spans="1:5" hidden="1">
      <c r="A3866" s="1">
        <v>1955</v>
      </c>
      <c r="B3866" s="1">
        <v>88</v>
      </c>
      <c r="C3866" s="1">
        <v>550.1</v>
      </c>
      <c r="D3866" s="1">
        <v>416.15</v>
      </c>
      <c r="E3866" s="1">
        <v>966.25</v>
      </c>
    </row>
    <row r="3867" spans="1:5" hidden="1">
      <c r="A3867" s="1">
        <v>1955</v>
      </c>
      <c r="B3867" s="1">
        <v>89</v>
      </c>
      <c r="C3867" s="1">
        <v>455.08</v>
      </c>
      <c r="D3867" s="1">
        <v>354.12</v>
      </c>
      <c r="E3867" s="1">
        <v>809.2</v>
      </c>
    </row>
    <row r="3868" spans="1:5" hidden="1">
      <c r="A3868" s="1">
        <v>1955</v>
      </c>
      <c r="B3868" s="1">
        <v>90</v>
      </c>
      <c r="C3868" s="1">
        <v>376.06</v>
      </c>
      <c r="D3868" s="1">
        <v>278.10000000000002</v>
      </c>
      <c r="E3868" s="1">
        <v>654.16</v>
      </c>
    </row>
    <row r="3869" spans="1:5" hidden="1">
      <c r="A3869" s="1">
        <v>1955</v>
      </c>
      <c r="B3869" s="1">
        <v>91</v>
      </c>
      <c r="C3869" s="1">
        <v>318.05</v>
      </c>
      <c r="D3869" s="1">
        <v>181.06</v>
      </c>
      <c r="E3869" s="1">
        <v>499.11</v>
      </c>
    </row>
    <row r="3870" spans="1:5" hidden="1">
      <c r="A3870" s="1">
        <v>1955</v>
      </c>
      <c r="B3870" s="1">
        <v>92</v>
      </c>
      <c r="C3870" s="1">
        <v>253.05</v>
      </c>
      <c r="D3870" s="1">
        <v>161.06</v>
      </c>
      <c r="E3870" s="1">
        <v>414.11</v>
      </c>
    </row>
    <row r="3871" spans="1:5" hidden="1">
      <c r="A3871" s="1">
        <v>1955</v>
      </c>
      <c r="B3871" s="1">
        <v>93</v>
      </c>
      <c r="C3871" s="1">
        <v>196.03</v>
      </c>
      <c r="D3871" s="1">
        <v>146.05000000000001</v>
      </c>
      <c r="E3871" s="1">
        <v>342.08</v>
      </c>
    </row>
    <row r="3872" spans="1:5" hidden="1">
      <c r="A3872" s="1">
        <v>1955</v>
      </c>
      <c r="B3872" s="1">
        <v>94</v>
      </c>
      <c r="C3872" s="1">
        <v>171.03</v>
      </c>
      <c r="D3872" s="1">
        <v>111.04</v>
      </c>
      <c r="E3872" s="1">
        <v>282.07</v>
      </c>
    </row>
    <row r="3873" spans="1:5" hidden="1">
      <c r="A3873" s="1">
        <v>1955</v>
      </c>
      <c r="B3873" s="1">
        <v>95</v>
      </c>
      <c r="C3873" s="1">
        <v>111.02</v>
      </c>
      <c r="D3873" s="1">
        <v>61.02</v>
      </c>
      <c r="E3873" s="1">
        <v>172.04</v>
      </c>
    </row>
    <row r="3874" spans="1:5" hidden="1">
      <c r="A3874" s="1">
        <v>1955</v>
      </c>
      <c r="B3874" s="1">
        <v>96</v>
      </c>
      <c r="C3874" s="1">
        <v>63.01</v>
      </c>
      <c r="D3874" s="1">
        <v>35.01</v>
      </c>
      <c r="E3874" s="1">
        <v>98.02</v>
      </c>
    </row>
    <row r="3875" spans="1:5" hidden="1">
      <c r="A3875" s="1">
        <v>1955</v>
      </c>
      <c r="B3875" s="1">
        <v>97</v>
      </c>
      <c r="C3875" s="1">
        <v>47.01</v>
      </c>
      <c r="D3875" s="1">
        <v>20.010000000000002</v>
      </c>
      <c r="E3875" s="1">
        <v>67.02</v>
      </c>
    </row>
    <row r="3876" spans="1:5" hidden="1">
      <c r="A3876" s="1">
        <v>1955</v>
      </c>
      <c r="B3876" s="1">
        <v>98</v>
      </c>
      <c r="C3876" s="1">
        <v>40</v>
      </c>
      <c r="D3876" s="1">
        <v>13</v>
      </c>
      <c r="E3876" s="1">
        <v>53</v>
      </c>
    </row>
    <row r="3877" spans="1:5" hidden="1">
      <c r="A3877" s="1">
        <v>1955</v>
      </c>
      <c r="B3877" s="1">
        <v>99</v>
      </c>
      <c r="C3877" s="1">
        <v>25.01</v>
      </c>
      <c r="D3877" s="1">
        <v>8</v>
      </c>
      <c r="E3877" s="1">
        <v>33.01</v>
      </c>
    </row>
    <row r="3878" spans="1:5" hidden="1">
      <c r="A3878" s="1">
        <v>1955</v>
      </c>
      <c r="B3878" s="1">
        <v>100</v>
      </c>
      <c r="C3878" s="1">
        <v>9.3000000000000007</v>
      </c>
      <c r="D3878" s="1">
        <v>9.2100000000000009</v>
      </c>
      <c r="E3878" s="1">
        <v>18.510000000000002</v>
      </c>
    </row>
    <row r="3879" spans="1:5" hidden="1">
      <c r="A3879" s="1">
        <v>1955</v>
      </c>
      <c r="B3879" s="1">
        <v>101</v>
      </c>
      <c r="C3879" s="1">
        <v>5.34</v>
      </c>
      <c r="D3879" s="1">
        <v>5.5</v>
      </c>
      <c r="E3879" s="1">
        <v>10.84</v>
      </c>
    </row>
    <row r="3880" spans="1:5" hidden="1">
      <c r="A3880" s="1">
        <v>1955</v>
      </c>
      <c r="B3880" s="1">
        <v>102</v>
      </c>
      <c r="C3880" s="1">
        <v>2.96</v>
      </c>
      <c r="D3880" s="1">
        <v>3.19</v>
      </c>
      <c r="E3880" s="1">
        <v>6.15</v>
      </c>
    </row>
    <row r="3881" spans="1:5" hidden="1">
      <c r="A3881" s="1">
        <v>1955</v>
      </c>
      <c r="B3881" s="1">
        <v>103</v>
      </c>
      <c r="C3881" s="1">
        <v>1.59</v>
      </c>
      <c r="D3881" s="1">
        <v>1.8</v>
      </c>
      <c r="E3881" s="1">
        <v>3.39</v>
      </c>
    </row>
    <row r="3882" spans="1:5" hidden="1">
      <c r="A3882" s="1">
        <v>1955</v>
      </c>
      <c r="B3882" s="1">
        <v>104</v>
      </c>
      <c r="C3882" s="1">
        <v>0.82</v>
      </c>
      <c r="D3882" s="1">
        <v>0.99</v>
      </c>
      <c r="E3882" s="1">
        <v>1.81</v>
      </c>
    </row>
    <row r="3883" spans="1:5" hidden="1">
      <c r="A3883" s="1">
        <v>1955</v>
      </c>
      <c r="B3883" s="1">
        <v>105</v>
      </c>
      <c r="C3883" s="1">
        <v>0</v>
      </c>
      <c r="D3883" s="1">
        <v>0.31</v>
      </c>
      <c r="E3883" s="1">
        <v>0.31</v>
      </c>
    </row>
    <row r="3884" spans="1:5" hidden="1">
      <c r="A3884" s="1">
        <v>1955</v>
      </c>
      <c r="B3884" s="1">
        <v>106</v>
      </c>
      <c r="C3884" s="1">
        <v>0</v>
      </c>
      <c r="D3884" s="1">
        <v>0</v>
      </c>
      <c r="E3884" s="1">
        <v>0</v>
      </c>
    </row>
    <row r="3885" spans="1:5" hidden="1">
      <c r="A3885" s="1">
        <v>1955</v>
      </c>
      <c r="B3885" s="1">
        <v>107</v>
      </c>
      <c r="C3885" s="1">
        <v>0</v>
      </c>
      <c r="D3885" s="1">
        <v>0</v>
      </c>
      <c r="E3885" s="1">
        <v>0</v>
      </c>
    </row>
    <row r="3886" spans="1:5" hidden="1">
      <c r="A3886" s="1">
        <v>1955</v>
      </c>
      <c r="B3886" s="1">
        <v>108</v>
      </c>
      <c r="C3886" s="1">
        <v>0</v>
      </c>
      <c r="D3886" s="1">
        <v>0</v>
      </c>
      <c r="E3886" s="1">
        <v>0</v>
      </c>
    </row>
    <row r="3887" spans="1:5" hidden="1">
      <c r="A3887" s="1">
        <v>1955</v>
      </c>
      <c r="B3887" s="1">
        <v>109</v>
      </c>
      <c r="C3887" s="1">
        <v>0</v>
      </c>
      <c r="D3887" s="1">
        <v>0</v>
      </c>
      <c r="E3887" s="1">
        <v>0</v>
      </c>
    </row>
    <row r="3888" spans="1:5" hidden="1">
      <c r="A3888" s="1">
        <v>1955</v>
      </c>
      <c r="B3888" s="1" t="s">
        <v>121</v>
      </c>
      <c r="C3888" s="1">
        <v>0</v>
      </c>
      <c r="D3888" s="1">
        <v>0</v>
      </c>
      <c r="E3888" s="1">
        <v>0</v>
      </c>
    </row>
    <row r="3889" spans="1:5" hidden="1">
      <c r="A3889" s="1">
        <v>1956</v>
      </c>
      <c r="B3889" s="1">
        <v>0</v>
      </c>
      <c r="C3889" s="1">
        <v>2025.16</v>
      </c>
      <c r="D3889" s="1">
        <v>2583.91</v>
      </c>
      <c r="E3889" s="1">
        <v>4609.07</v>
      </c>
    </row>
    <row r="3890" spans="1:5" hidden="1">
      <c r="A3890" s="1">
        <v>1956</v>
      </c>
      <c r="B3890" s="1">
        <v>1</v>
      </c>
      <c r="C3890" s="1">
        <v>195.01</v>
      </c>
      <c r="D3890" s="1">
        <v>249.09</v>
      </c>
      <c r="E3890" s="1">
        <v>444.1</v>
      </c>
    </row>
    <row r="3891" spans="1:5" hidden="1">
      <c r="A3891" s="1">
        <v>1956</v>
      </c>
      <c r="B3891" s="1">
        <v>2</v>
      </c>
      <c r="C3891" s="1">
        <v>132.01</v>
      </c>
      <c r="D3891" s="1">
        <v>141.05000000000001</v>
      </c>
      <c r="E3891" s="1">
        <v>273.06</v>
      </c>
    </row>
    <row r="3892" spans="1:5" hidden="1">
      <c r="A3892" s="1">
        <v>1956</v>
      </c>
      <c r="B3892" s="1">
        <v>3</v>
      </c>
      <c r="C3892" s="1">
        <v>85.01</v>
      </c>
      <c r="D3892" s="1">
        <v>105.04</v>
      </c>
      <c r="E3892" s="1">
        <v>190.05</v>
      </c>
    </row>
    <row r="3893" spans="1:5" hidden="1">
      <c r="A3893" s="1">
        <v>1956</v>
      </c>
      <c r="B3893" s="1">
        <v>4</v>
      </c>
      <c r="C3893" s="1">
        <v>72.010000000000005</v>
      </c>
      <c r="D3893" s="1">
        <v>91.03</v>
      </c>
      <c r="E3893" s="1">
        <v>163.04</v>
      </c>
    </row>
    <row r="3894" spans="1:5" hidden="1">
      <c r="A3894" s="1">
        <v>1956</v>
      </c>
      <c r="B3894" s="1">
        <v>5</v>
      </c>
      <c r="C3894" s="1">
        <v>45</v>
      </c>
      <c r="D3894" s="1">
        <v>66.02</v>
      </c>
      <c r="E3894" s="1">
        <v>111.02</v>
      </c>
    </row>
    <row r="3895" spans="1:5" hidden="1">
      <c r="A3895" s="1">
        <v>1956</v>
      </c>
      <c r="B3895" s="1">
        <v>6</v>
      </c>
      <c r="C3895" s="1">
        <v>34</v>
      </c>
      <c r="D3895" s="1">
        <v>48.02</v>
      </c>
      <c r="E3895" s="1">
        <v>82.02</v>
      </c>
    </row>
    <row r="3896" spans="1:5" hidden="1">
      <c r="A3896" s="1">
        <v>1956</v>
      </c>
      <c r="B3896" s="1">
        <v>7</v>
      </c>
      <c r="C3896" s="1">
        <v>36</v>
      </c>
      <c r="D3896" s="1">
        <v>62.02</v>
      </c>
      <c r="E3896" s="1">
        <v>98.02</v>
      </c>
    </row>
    <row r="3897" spans="1:5" hidden="1">
      <c r="A3897" s="1">
        <v>1956</v>
      </c>
      <c r="B3897" s="1">
        <v>8</v>
      </c>
      <c r="C3897" s="1">
        <v>30</v>
      </c>
      <c r="D3897" s="1">
        <v>49.02</v>
      </c>
      <c r="E3897" s="1">
        <v>79.02</v>
      </c>
    </row>
    <row r="3898" spans="1:5" hidden="1">
      <c r="A3898" s="1">
        <v>1956</v>
      </c>
      <c r="B3898" s="1">
        <v>9</v>
      </c>
      <c r="C3898" s="1">
        <v>24</v>
      </c>
      <c r="D3898" s="1">
        <v>52.02</v>
      </c>
      <c r="E3898" s="1">
        <v>76.02</v>
      </c>
    </row>
    <row r="3899" spans="1:5" hidden="1">
      <c r="A3899" s="1">
        <v>1956</v>
      </c>
      <c r="B3899" s="1">
        <v>10</v>
      </c>
      <c r="C3899" s="1">
        <v>21.01</v>
      </c>
      <c r="D3899" s="1">
        <v>43.01</v>
      </c>
      <c r="E3899" s="1">
        <v>64.02</v>
      </c>
    </row>
    <row r="3900" spans="1:5" hidden="1">
      <c r="A3900" s="1">
        <v>1956</v>
      </c>
      <c r="B3900" s="1">
        <v>11</v>
      </c>
      <c r="C3900" s="1">
        <v>39</v>
      </c>
      <c r="D3900" s="1">
        <v>45.02</v>
      </c>
      <c r="E3900" s="1">
        <v>84.02</v>
      </c>
    </row>
    <row r="3901" spans="1:5" hidden="1">
      <c r="A3901" s="1">
        <v>1956</v>
      </c>
      <c r="B3901" s="1">
        <v>12</v>
      </c>
      <c r="C3901" s="1">
        <v>35</v>
      </c>
      <c r="D3901" s="1">
        <v>50.02</v>
      </c>
      <c r="E3901" s="1">
        <v>85.02</v>
      </c>
    </row>
    <row r="3902" spans="1:5" hidden="1">
      <c r="A3902" s="1">
        <v>1956</v>
      </c>
      <c r="B3902" s="1">
        <v>13</v>
      </c>
      <c r="C3902" s="1">
        <v>19</v>
      </c>
      <c r="D3902" s="1">
        <v>37.020000000000003</v>
      </c>
      <c r="E3902" s="1">
        <v>56.02</v>
      </c>
    </row>
    <row r="3903" spans="1:5" hidden="1">
      <c r="A3903" s="1">
        <v>1956</v>
      </c>
      <c r="B3903" s="1">
        <v>14</v>
      </c>
      <c r="C3903" s="1">
        <v>25</v>
      </c>
      <c r="D3903" s="1">
        <v>51.01</v>
      </c>
      <c r="E3903" s="1">
        <v>76.010000000000005</v>
      </c>
    </row>
    <row r="3904" spans="1:5" hidden="1">
      <c r="A3904" s="1">
        <v>1956</v>
      </c>
      <c r="B3904" s="1">
        <v>15</v>
      </c>
      <c r="C3904" s="1">
        <v>35.01</v>
      </c>
      <c r="D3904" s="1">
        <v>62.02</v>
      </c>
      <c r="E3904" s="1">
        <v>97.03</v>
      </c>
    </row>
    <row r="3905" spans="1:5" hidden="1">
      <c r="A3905" s="1">
        <v>1956</v>
      </c>
      <c r="B3905" s="1">
        <v>16</v>
      </c>
      <c r="C3905" s="1">
        <v>34.01</v>
      </c>
      <c r="D3905" s="1">
        <v>65.02</v>
      </c>
      <c r="E3905" s="1">
        <v>99.03</v>
      </c>
    </row>
    <row r="3906" spans="1:5" hidden="1">
      <c r="A3906" s="1">
        <v>1956</v>
      </c>
      <c r="B3906" s="1">
        <v>17</v>
      </c>
      <c r="C3906" s="1">
        <v>23</v>
      </c>
      <c r="D3906" s="1">
        <v>95.03</v>
      </c>
      <c r="E3906" s="1">
        <v>118.03</v>
      </c>
    </row>
    <row r="3907" spans="1:5" hidden="1">
      <c r="A3907" s="1">
        <v>1956</v>
      </c>
      <c r="B3907" s="1">
        <v>18</v>
      </c>
      <c r="C3907" s="1">
        <v>38</v>
      </c>
      <c r="D3907" s="1">
        <v>85.03</v>
      </c>
      <c r="E3907" s="1">
        <v>123.03</v>
      </c>
    </row>
    <row r="3908" spans="1:5" hidden="1">
      <c r="A3908" s="1">
        <v>1956</v>
      </c>
      <c r="B3908" s="1">
        <v>19</v>
      </c>
      <c r="C3908" s="1">
        <v>38</v>
      </c>
      <c r="D3908" s="1">
        <v>107.03</v>
      </c>
      <c r="E3908" s="1">
        <v>145.03</v>
      </c>
    </row>
    <row r="3909" spans="1:5" hidden="1">
      <c r="A3909" s="1">
        <v>1956</v>
      </c>
      <c r="B3909" s="1">
        <v>20</v>
      </c>
      <c r="C3909" s="1">
        <v>37</v>
      </c>
      <c r="D3909" s="1">
        <v>125.05</v>
      </c>
      <c r="E3909" s="1">
        <v>162.05000000000001</v>
      </c>
    </row>
    <row r="3910" spans="1:5" hidden="1">
      <c r="A3910" s="1">
        <v>1956</v>
      </c>
      <c r="B3910" s="1">
        <v>21</v>
      </c>
      <c r="C3910" s="1">
        <v>44</v>
      </c>
      <c r="D3910" s="1">
        <v>104.04</v>
      </c>
      <c r="E3910" s="1">
        <v>148.04</v>
      </c>
    </row>
    <row r="3911" spans="1:5" hidden="1">
      <c r="A3911" s="1">
        <v>1956</v>
      </c>
      <c r="B3911" s="1">
        <v>22</v>
      </c>
      <c r="C3911" s="1">
        <v>32</v>
      </c>
      <c r="D3911" s="1">
        <v>115.04</v>
      </c>
      <c r="E3911" s="1">
        <v>147.04</v>
      </c>
    </row>
    <row r="3912" spans="1:5" hidden="1">
      <c r="A3912" s="1">
        <v>1956</v>
      </c>
      <c r="B3912" s="1">
        <v>23</v>
      </c>
      <c r="C3912" s="1">
        <v>40</v>
      </c>
      <c r="D3912" s="1">
        <v>108.04</v>
      </c>
      <c r="E3912" s="1">
        <v>148.04</v>
      </c>
    </row>
    <row r="3913" spans="1:5" hidden="1">
      <c r="A3913" s="1">
        <v>1956</v>
      </c>
      <c r="B3913" s="1">
        <v>24</v>
      </c>
      <c r="C3913" s="1">
        <v>41</v>
      </c>
      <c r="D3913" s="1">
        <v>127.05</v>
      </c>
      <c r="E3913" s="1">
        <v>168.05</v>
      </c>
    </row>
    <row r="3914" spans="1:5" hidden="1">
      <c r="A3914" s="1">
        <v>1956</v>
      </c>
      <c r="B3914" s="1">
        <v>25</v>
      </c>
      <c r="C3914" s="1">
        <v>43</v>
      </c>
      <c r="D3914" s="1">
        <v>116.04</v>
      </c>
      <c r="E3914" s="1">
        <v>159.04</v>
      </c>
    </row>
    <row r="3915" spans="1:5" hidden="1">
      <c r="A3915" s="1">
        <v>1956</v>
      </c>
      <c r="B3915" s="1">
        <v>26</v>
      </c>
      <c r="C3915" s="1">
        <v>58</v>
      </c>
      <c r="D3915" s="1">
        <v>106.04</v>
      </c>
      <c r="E3915" s="1">
        <v>164.04</v>
      </c>
    </row>
    <row r="3916" spans="1:5" hidden="1">
      <c r="A3916" s="1">
        <v>1956</v>
      </c>
      <c r="B3916" s="1">
        <v>27</v>
      </c>
      <c r="C3916" s="1">
        <v>48</v>
      </c>
      <c r="D3916" s="1">
        <v>123.04</v>
      </c>
      <c r="E3916" s="1">
        <v>171.04</v>
      </c>
    </row>
    <row r="3917" spans="1:5" hidden="1">
      <c r="A3917" s="1">
        <v>1956</v>
      </c>
      <c r="B3917" s="1">
        <v>28</v>
      </c>
      <c r="C3917" s="1">
        <v>58.01</v>
      </c>
      <c r="D3917" s="1">
        <v>136.05000000000001</v>
      </c>
      <c r="E3917" s="1">
        <v>194.06</v>
      </c>
    </row>
    <row r="3918" spans="1:5" hidden="1">
      <c r="A3918" s="1">
        <v>1956</v>
      </c>
      <c r="B3918" s="1">
        <v>29</v>
      </c>
      <c r="C3918" s="1">
        <v>56</v>
      </c>
      <c r="D3918" s="1">
        <v>107.04</v>
      </c>
      <c r="E3918" s="1">
        <v>163.04</v>
      </c>
    </row>
    <row r="3919" spans="1:5" hidden="1">
      <c r="A3919" s="1">
        <v>1956</v>
      </c>
      <c r="B3919" s="1">
        <v>30</v>
      </c>
      <c r="C3919" s="1">
        <v>69.010000000000005</v>
      </c>
      <c r="D3919" s="1">
        <v>131.05000000000001</v>
      </c>
      <c r="E3919" s="1">
        <v>200.06</v>
      </c>
    </row>
    <row r="3920" spans="1:5" hidden="1">
      <c r="A3920" s="1">
        <v>1956</v>
      </c>
      <c r="B3920" s="1">
        <v>31</v>
      </c>
      <c r="C3920" s="1">
        <v>69</v>
      </c>
      <c r="D3920" s="1">
        <v>135.05000000000001</v>
      </c>
      <c r="E3920" s="1">
        <v>204.05</v>
      </c>
    </row>
    <row r="3921" spans="1:5" hidden="1">
      <c r="A3921" s="1">
        <v>1956</v>
      </c>
      <c r="B3921" s="1">
        <v>32</v>
      </c>
      <c r="C3921" s="1">
        <v>73.010000000000005</v>
      </c>
      <c r="D3921" s="1">
        <v>152.05000000000001</v>
      </c>
      <c r="E3921" s="1">
        <v>225.06</v>
      </c>
    </row>
    <row r="3922" spans="1:5" hidden="1">
      <c r="A3922" s="1">
        <v>1956</v>
      </c>
      <c r="B3922" s="1">
        <v>33</v>
      </c>
      <c r="C3922" s="1">
        <v>85</v>
      </c>
      <c r="D3922" s="1">
        <v>123.04</v>
      </c>
      <c r="E3922" s="1">
        <v>208.04</v>
      </c>
    </row>
    <row r="3923" spans="1:5" hidden="1">
      <c r="A3923" s="1">
        <v>1956</v>
      </c>
      <c r="B3923" s="1">
        <v>34</v>
      </c>
      <c r="C3923" s="1">
        <v>78.010000000000005</v>
      </c>
      <c r="D3923" s="1">
        <v>159.05000000000001</v>
      </c>
      <c r="E3923" s="1">
        <v>237.06</v>
      </c>
    </row>
    <row r="3924" spans="1:5" hidden="1">
      <c r="A3924" s="1">
        <v>1956</v>
      </c>
      <c r="B3924" s="1">
        <v>35</v>
      </c>
      <c r="C3924" s="1">
        <v>86.01</v>
      </c>
      <c r="D3924" s="1">
        <v>150.06</v>
      </c>
      <c r="E3924" s="1">
        <v>236.07</v>
      </c>
    </row>
    <row r="3925" spans="1:5" hidden="1">
      <c r="A3925" s="1">
        <v>1956</v>
      </c>
      <c r="B3925" s="1">
        <v>36</v>
      </c>
      <c r="C3925" s="1">
        <v>98</v>
      </c>
      <c r="D3925" s="1">
        <v>136.05000000000001</v>
      </c>
      <c r="E3925" s="1">
        <v>234.05</v>
      </c>
    </row>
    <row r="3926" spans="1:5" hidden="1">
      <c r="A3926" s="1">
        <v>1956</v>
      </c>
      <c r="B3926" s="1">
        <v>37</v>
      </c>
      <c r="C3926" s="1">
        <v>108.01</v>
      </c>
      <c r="D3926" s="1">
        <v>155.06</v>
      </c>
      <c r="E3926" s="1">
        <v>263.07</v>
      </c>
    </row>
    <row r="3927" spans="1:5" hidden="1">
      <c r="A3927" s="1">
        <v>1956</v>
      </c>
      <c r="B3927" s="1">
        <v>38</v>
      </c>
      <c r="C3927" s="1">
        <v>107.01</v>
      </c>
      <c r="D3927" s="1">
        <v>167.05</v>
      </c>
      <c r="E3927" s="1">
        <v>274.06</v>
      </c>
    </row>
    <row r="3928" spans="1:5" hidden="1">
      <c r="A3928" s="1">
        <v>1956</v>
      </c>
      <c r="B3928" s="1">
        <v>39</v>
      </c>
      <c r="C3928" s="1">
        <v>121.01</v>
      </c>
      <c r="D3928" s="1">
        <v>179.07</v>
      </c>
      <c r="E3928" s="1">
        <v>300.08</v>
      </c>
    </row>
    <row r="3929" spans="1:5" hidden="1">
      <c r="A3929" s="1">
        <v>1956</v>
      </c>
      <c r="B3929" s="1">
        <v>40</v>
      </c>
      <c r="C3929" s="1">
        <v>127.01</v>
      </c>
      <c r="D3929" s="1">
        <v>213.08</v>
      </c>
      <c r="E3929" s="1">
        <v>340.09</v>
      </c>
    </row>
    <row r="3930" spans="1:5" hidden="1">
      <c r="A3930" s="1">
        <v>1956</v>
      </c>
      <c r="B3930" s="1">
        <v>41</v>
      </c>
      <c r="C3930" s="1">
        <v>147.02000000000001</v>
      </c>
      <c r="D3930" s="1">
        <v>228.08</v>
      </c>
      <c r="E3930" s="1">
        <v>375.1</v>
      </c>
    </row>
    <row r="3931" spans="1:5" hidden="1">
      <c r="A3931" s="1">
        <v>1956</v>
      </c>
      <c r="B3931" s="1">
        <v>42</v>
      </c>
      <c r="C3931" s="1">
        <v>191.02</v>
      </c>
      <c r="D3931" s="1">
        <v>287.10000000000002</v>
      </c>
      <c r="E3931" s="1">
        <v>478.12</v>
      </c>
    </row>
    <row r="3932" spans="1:5" hidden="1">
      <c r="A3932" s="1">
        <v>1956</v>
      </c>
      <c r="B3932" s="1">
        <v>43</v>
      </c>
      <c r="C3932" s="1">
        <v>148.01</v>
      </c>
      <c r="D3932" s="1">
        <v>238.09</v>
      </c>
      <c r="E3932" s="1">
        <v>386.1</v>
      </c>
    </row>
    <row r="3933" spans="1:5" hidden="1">
      <c r="A3933" s="1">
        <v>1956</v>
      </c>
      <c r="B3933" s="1">
        <v>44</v>
      </c>
      <c r="C3933" s="1">
        <v>145.01</v>
      </c>
      <c r="D3933" s="1">
        <v>268.10000000000002</v>
      </c>
      <c r="E3933" s="1">
        <v>413.11</v>
      </c>
    </row>
    <row r="3934" spans="1:5" hidden="1">
      <c r="A3934" s="1">
        <v>1956</v>
      </c>
      <c r="B3934" s="1">
        <v>45</v>
      </c>
      <c r="C3934" s="1">
        <v>190.01</v>
      </c>
      <c r="D3934" s="1">
        <v>329.12</v>
      </c>
      <c r="E3934" s="1">
        <v>519.13</v>
      </c>
    </row>
    <row r="3935" spans="1:5" hidden="1">
      <c r="A3935" s="1">
        <v>1956</v>
      </c>
      <c r="B3935" s="1">
        <v>46</v>
      </c>
      <c r="C3935" s="1">
        <v>221.02</v>
      </c>
      <c r="D3935" s="1">
        <v>300.11</v>
      </c>
      <c r="E3935" s="1">
        <v>521.13</v>
      </c>
    </row>
    <row r="3936" spans="1:5" hidden="1">
      <c r="A3936" s="1">
        <v>1956</v>
      </c>
      <c r="B3936" s="1">
        <v>47</v>
      </c>
      <c r="C3936" s="1">
        <v>175.01</v>
      </c>
      <c r="D3936" s="1">
        <v>355.13</v>
      </c>
      <c r="E3936" s="1">
        <v>530.14</v>
      </c>
    </row>
    <row r="3937" spans="1:5" hidden="1">
      <c r="A3937" s="1">
        <v>1956</v>
      </c>
      <c r="B3937" s="1">
        <v>48</v>
      </c>
      <c r="C3937" s="1">
        <v>231.01</v>
      </c>
      <c r="D3937" s="1">
        <v>380.14</v>
      </c>
      <c r="E3937" s="1">
        <v>611.15</v>
      </c>
    </row>
    <row r="3938" spans="1:5" hidden="1">
      <c r="A3938" s="1">
        <v>1956</v>
      </c>
      <c r="B3938" s="1">
        <v>49</v>
      </c>
      <c r="C3938" s="1">
        <v>267.02</v>
      </c>
      <c r="D3938" s="1">
        <v>426.15</v>
      </c>
      <c r="E3938" s="1">
        <v>693.17</v>
      </c>
    </row>
    <row r="3939" spans="1:5" hidden="1">
      <c r="A3939" s="1">
        <v>1956</v>
      </c>
      <c r="B3939" s="1">
        <v>50</v>
      </c>
      <c r="C3939" s="1">
        <v>287.02</v>
      </c>
      <c r="D3939" s="1">
        <v>410.14</v>
      </c>
      <c r="E3939" s="1">
        <v>697.16</v>
      </c>
    </row>
    <row r="3940" spans="1:5" hidden="1">
      <c r="A3940" s="1">
        <v>1956</v>
      </c>
      <c r="B3940" s="1">
        <v>51</v>
      </c>
      <c r="C3940" s="1">
        <v>231.02</v>
      </c>
      <c r="D3940" s="1">
        <v>503.17</v>
      </c>
      <c r="E3940" s="1">
        <v>734.19</v>
      </c>
    </row>
    <row r="3941" spans="1:5" hidden="1">
      <c r="A3941" s="1">
        <v>1956</v>
      </c>
      <c r="B3941" s="1">
        <v>52</v>
      </c>
      <c r="C3941" s="1">
        <v>289.02</v>
      </c>
      <c r="D3941" s="1">
        <v>545.20000000000005</v>
      </c>
      <c r="E3941" s="1">
        <v>834.22</v>
      </c>
    </row>
    <row r="3942" spans="1:5" hidden="1">
      <c r="A3942" s="1">
        <v>1956</v>
      </c>
      <c r="B3942" s="1">
        <v>53</v>
      </c>
      <c r="C3942" s="1">
        <v>261.02</v>
      </c>
      <c r="D3942" s="1">
        <v>521.19000000000005</v>
      </c>
      <c r="E3942" s="1">
        <v>782.21</v>
      </c>
    </row>
    <row r="3943" spans="1:5" hidden="1">
      <c r="A3943" s="1">
        <v>1956</v>
      </c>
      <c r="B3943" s="1">
        <v>54</v>
      </c>
      <c r="C3943" s="1">
        <v>301.02999999999997</v>
      </c>
      <c r="D3943" s="1">
        <v>554.19000000000005</v>
      </c>
      <c r="E3943" s="1">
        <v>855.22</v>
      </c>
    </row>
    <row r="3944" spans="1:5" hidden="1">
      <c r="A3944" s="1">
        <v>1956</v>
      </c>
      <c r="B3944" s="1">
        <v>55</v>
      </c>
      <c r="C3944" s="1">
        <v>348.03</v>
      </c>
      <c r="D3944" s="1">
        <v>629.23</v>
      </c>
      <c r="E3944" s="1">
        <v>977.26</v>
      </c>
    </row>
    <row r="3945" spans="1:5" hidden="1">
      <c r="A3945" s="1">
        <v>1956</v>
      </c>
      <c r="B3945" s="1">
        <v>56</v>
      </c>
      <c r="C3945" s="1">
        <v>399.03</v>
      </c>
      <c r="D3945" s="1">
        <v>718.25</v>
      </c>
      <c r="E3945" s="1">
        <v>1117.28</v>
      </c>
    </row>
    <row r="3946" spans="1:5" hidden="1">
      <c r="A3946" s="1">
        <v>1956</v>
      </c>
      <c r="B3946" s="1">
        <v>57</v>
      </c>
      <c r="C3946" s="1">
        <v>359.03</v>
      </c>
      <c r="D3946" s="1">
        <v>660.24</v>
      </c>
      <c r="E3946" s="1">
        <v>1019.27</v>
      </c>
    </row>
    <row r="3947" spans="1:5" hidden="1">
      <c r="A3947" s="1">
        <v>1956</v>
      </c>
      <c r="B3947" s="1">
        <v>58</v>
      </c>
      <c r="C3947" s="1">
        <v>413.03</v>
      </c>
      <c r="D3947" s="1">
        <v>780.28</v>
      </c>
      <c r="E3947" s="1">
        <v>1193.31</v>
      </c>
    </row>
    <row r="3948" spans="1:5" hidden="1">
      <c r="A3948" s="1">
        <v>1956</v>
      </c>
      <c r="B3948" s="1">
        <v>59</v>
      </c>
      <c r="C3948" s="1">
        <v>437.03</v>
      </c>
      <c r="D3948" s="1">
        <v>790.28</v>
      </c>
      <c r="E3948" s="1">
        <v>1227.31</v>
      </c>
    </row>
    <row r="3949" spans="1:5" hidden="1">
      <c r="A3949" s="1">
        <v>1956</v>
      </c>
      <c r="B3949" s="1">
        <v>60</v>
      </c>
      <c r="C3949" s="1">
        <v>498.04</v>
      </c>
      <c r="D3949" s="1">
        <v>877.3</v>
      </c>
      <c r="E3949" s="1">
        <v>1375.34</v>
      </c>
    </row>
    <row r="3950" spans="1:5" hidden="1">
      <c r="A3950" s="1">
        <v>1956</v>
      </c>
      <c r="B3950" s="1">
        <v>61</v>
      </c>
      <c r="C3950" s="1">
        <v>459.04</v>
      </c>
      <c r="D3950" s="1">
        <v>835.29</v>
      </c>
      <c r="E3950" s="1">
        <v>1294.33</v>
      </c>
    </row>
    <row r="3951" spans="1:5" hidden="1">
      <c r="A3951" s="1">
        <v>1956</v>
      </c>
      <c r="B3951" s="1">
        <v>62</v>
      </c>
      <c r="C3951" s="1">
        <v>542.04999999999995</v>
      </c>
      <c r="D3951" s="1">
        <v>981.34</v>
      </c>
      <c r="E3951" s="1">
        <v>1523.39</v>
      </c>
    </row>
    <row r="3952" spans="1:5" hidden="1">
      <c r="A3952" s="1">
        <v>1956</v>
      </c>
      <c r="B3952" s="1">
        <v>63</v>
      </c>
      <c r="C3952" s="1">
        <v>653.04999999999995</v>
      </c>
      <c r="D3952" s="1">
        <v>1092.3800000000001</v>
      </c>
      <c r="E3952" s="1">
        <v>1745.43</v>
      </c>
    </row>
    <row r="3953" spans="1:5" hidden="1">
      <c r="A3953" s="1">
        <v>1956</v>
      </c>
      <c r="B3953" s="1">
        <v>64</v>
      </c>
      <c r="C3953" s="1">
        <v>705.06</v>
      </c>
      <c r="D3953" s="1">
        <v>1113.3900000000001</v>
      </c>
      <c r="E3953" s="1">
        <v>1818.45</v>
      </c>
    </row>
    <row r="3954" spans="1:5" hidden="1">
      <c r="A3954" s="1">
        <v>1956</v>
      </c>
      <c r="B3954" s="1">
        <v>65</v>
      </c>
      <c r="C3954" s="1">
        <v>765.06</v>
      </c>
      <c r="D3954" s="1">
        <v>1221.43</v>
      </c>
      <c r="E3954" s="1">
        <v>1986.49</v>
      </c>
    </row>
    <row r="3955" spans="1:5" hidden="1">
      <c r="A3955" s="1">
        <v>1956</v>
      </c>
      <c r="B3955" s="1">
        <v>66</v>
      </c>
      <c r="C3955" s="1">
        <v>777.07</v>
      </c>
      <c r="D3955" s="1">
        <v>1179.4100000000001</v>
      </c>
      <c r="E3955" s="1">
        <v>1956.48</v>
      </c>
    </row>
    <row r="3956" spans="1:5" hidden="1">
      <c r="A3956" s="1">
        <v>1956</v>
      </c>
      <c r="B3956" s="1">
        <v>67</v>
      </c>
      <c r="C3956" s="1">
        <v>824.07</v>
      </c>
      <c r="D3956" s="1">
        <v>1200.42</v>
      </c>
      <c r="E3956" s="1">
        <v>2024.49</v>
      </c>
    </row>
    <row r="3957" spans="1:5" hidden="1">
      <c r="A3957" s="1">
        <v>1956</v>
      </c>
      <c r="B3957" s="1">
        <v>68</v>
      </c>
      <c r="C3957" s="1">
        <v>872.07</v>
      </c>
      <c r="D3957" s="1">
        <v>1361.48</v>
      </c>
      <c r="E3957" s="1">
        <v>2233.5500000000002</v>
      </c>
    </row>
    <row r="3958" spans="1:5" hidden="1">
      <c r="A3958" s="1">
        <v>1956</v>
      </c>
      <c r="B3958" s="1">
        <v>69</v>
      </c>
      <c r="C3958" s="1">
        <v>897.07</v>
      </c>
      <c r="D3958" s="1">
        <v>1319.46</v>
      </c>
      <c r="E3958" s="1">
        <v>2216.5300000000002</v>
      </c>
    </row>
    <row r="3959" spans="1:5" hidden="1">
      <c r="A3959" s="1">
        <v>1956</v>
      </c>
      <c r="B3959" s="1">
        <v>70</v>
      </c>
      <c r="C3959" s="1">
        <v>995.08</v>
      </c>
      <c r="D3959" s="1">
        <v>1320.46</v>
      </c>
      <c r="E3959" s="1">
        <v>2315.54</v>
      </c>
    </row>
    <row r="3960" spans="1:5" hidden="1">
      <c r="A3960" s="1">
        <v>1956</v>
      </c>
      <c r="B3960" s="1">
        <v>71</v>
      </c>
      <c r="C3960" s="1">
        <v>908.07</v>
      </c>
      <c r="D3960" s="1">
        <v>1242.44</v>
      </c>
      <c r="E3960" s="1">
        <v>2150.5100000000002</v>
      </c>
    </row>
    <row r="3961" spans="1:5" hidden="1">
      <c r="A3961" s="1">
        <v>1956</v>
      </c>
      <c r="B3961" s="1">
        <v>72</v>
      </c>
      <c r="C3961" s="1">
        <v>999.08</v>
      </c>
      <c r="D3961" s="1">
        <v>1388.49</v>
      </c>
      <c r="E3961" s="1">
        <v>2387.5700000000002</v>
      </c>
    </row>
    <row r="3962" spans="1:5" hidden="1">
      <c r="A3962" s="1">
        <v>1956</v>
      </c>
      <c r="B3962" s="1">
        <v>73</v>
      </c>
      <c r="C3962" s="1">
        <v>1065.0899999999999</v>
      </c>
      <c r="D3962" s="1">
        <v>1360.48</v>
      </c>
      <c r="E3962" s="1">
        <v>2425.5700000000002</v>
      </c>
    </row>
    <row r="3963" spans="1:5" hidden="1">
      <c r="A3963" s="1">
        <v>1956</v>
      </c>
      <c r="B3963" s="1">
        <v>74</v>
      </c>
      <c r="C3963" s="1">
        <v>1110.08</v>
      </c>
      <c r="D3963" s="1">
        <v>1358.48</v>
      </c>
      <c r="E3963" s="1">
        <v>2468.56</v>
      </c>
    </row>
    <row r="3964" spans="1:5" hidden="1">
      <c r="A3964" s="1">
        <v>1956</v>
      </c>
      <c r="B3964" s="1">
        <v>75</v>
      </c>
      <c r="C3964" s="1">
        <v>1119.0899999999999</v>
      </c>
      <c r="D3964" s="1">
        <v>1347.47</v>
      </c>
      <c r="E3964" s="1">
        <v>2466.56</v>
      </c>
    </row>
    <row r="3965" spans="1:5" hidden="1">
      <c r="A3965" s="1">
        <v>1956</v>
      </c>
      <c r="B3965" s="1">
        <v>76</v>
      </c>
      <c r="C3965" s="1">
        <v>1233.0999999999999</v>
      </c>
      <c r="D3965" s="1">
        <v>1342.47</v>
      </c>
      <c r="E3965" s="1">
        <v>2575.5700000000002</v>
      </c>
    </row>
    <row r="3966" spans="1:5" hidden="1">
      <c r="A3966" s="1">
        <v>1956</v>
      </c>
      <c r="B3966" s="1">
        <v>77</v>
      </c>
      <c r="C3966" s="1">
        <v>1049.0899999999999</v>
      </c>
      <c r="D3966" s="1">
        <v>1110.3900000000001</v>
      </c>
      <c r="E3966" s="1">
        <v>2159.48</v>
      </c>
    </row>
    <row r="3967" spans="1:5" hidden="1">
      <c r="A3967" s="1">
        <v>1956</v>
      </c>
      <c r="B3967" s="1">
        <v>78</v>
      </c>
      <c r="C3967" s="1">
        <v>1118.0899999999999</v>
      </c>
      <c r="D3967" s="1">
        <v>1147.4000000000001</v>
      </c>
      <c r="E3967" s="1">
        <v>2265.4899999999998</v>
      </c>
    </row>
    <row r="3968" spans="1:5" hidden="1">
      <c r="A3968" s="1">
        <v>1956</v>
      </c>
      <c r="B3968" s="1">
        <v>79</v>
      </c>
      <c r="C3968" s="1">
        <v>1153.0899999999999</v>
      </c>
      <c r="D3968" s="1">
        <v>1042.3699999999999</v>
      </c>
      <c r="E3968" s="1">
        <v>2195.46</v>
      </c>
    </row>
    <row r="3969" spans="1:5" hidden="1">
      <c r="A3969" s="1">
        <v>1956</v>
      </c>
      <c r="B3969" s="1">
        <v>80</v>
      </c>
      <c r="C3969" s="1">
        <v>1146.0899999999999</v>
      </c>
      <c r="D3969" s="1">
        <v>1064.3699999999999</v>
      </c>
      <c r="E3969" s="1">
        <v>2210.46</v>
      </c>
    </row>
    <row r="3970" spans="1:5" hidden="1">
      <c r="A3970" s="1">
        <v>1956</v>
      </c>
      <c r="B3970" s="1">
        <v>81</v>
      </c>
      <c r="C3970" s="1">
        <v>1060.0899999999999</v>
      </c>
      <c r="D3970" s="1">
        <v>943.33</v>
      </c>
      <c r="E3970" s="1">
        <v>2003.42</v>
      </c>
    </row>
    <row r="3971" spans="1:5" hidden="1">
      <c r="A3971" s="1">
        <v>1956</v>
      </c>
      <c r="B3971" s="1">
        <v>82</v>
      </c>
      <c r="C3971" s="1">
        <v>1004.08</v>
      </c>
      <c r="D3971" s="1">
        <v>899.31</v>
      </c>
      <c r="E3971" s="1">
        <v>1903.39</v>
      </c>
    </row>
    <row r="3972" spans="1:5" hidden="1">
      <c r="A3972" s="1">
        <v>1956</v>
      </c>
      <c r="B3972" s="1">
        <v>83</v>
      </c>
      <c r="C3972" s="1">
        <v>1001.08</v>
      </c>
      <c r="D3972" s="1">
        <v>834.29</v>
      </c>
      <c r="E3972" s="1">
        <v>1835.37</v>
      </c>
    </row>
    <row r="3973" spans="1:5" hidden="1">
      <c r="A3973" s="1">
        <v>1956</v>
      </c>
      <c r="B3973" s="1">
        <v>84</v>
      </c>
      <c r="C3973" s="1">
        <v>1006.08</v>
      </c>
      <c r="D3973" s="1">
        <v>826.29</v>
      </c>
      <c r="E3973" s="1">
        <v>1832.37</v>
      </c>
    </row>
    <row r="3974" spans="1:5" hidden="1">
      <c r="A3974" s="1">
        <v>1956</v>
      </c>
      <c r="B3974" s="1">
        <v>85</v>
      </c>
      <c r="C3974" s="1">
        <v>906.08</v>
      </c>
      <c r="D3974" s="1">
        <v>734.26</v>
      </c>
      <c r="E3974" s="1">
        <v>1640.34</v>
      </c>
    </row>
    <row r="3975" spans="1:5" hidden="1">
      <c r="A3975" s="1">
        <v>1956</v>
      </c>
      <c r="B3975" s="1">
        <v>86</v>
      </c>
      <c r="C3975" s="1">
        <v>907.07</v>
      </c>
      <c r="D3975" s="1">
        <v>687.24</v>
      </c>
      <c r="E3975" s="1">
        <v>1594.31</v>
      </c>
    </row>
    <row r="3976" spans="1:5" hidden="1">
      <c r="A3976" s="1">
        <v>1956</v>
      </c>
      <c r="B3976" s="1">
        <v>87</v>
      </c>
      <c r="C3976" s="1">
        <v>705.05</v>
      </c>
      <c r="D3976" s="1">
        <v>551.20000000000005</v>
      </c>
      <c r="E3976" s="1">
        <v>1256.25</v>
      </c>
    </row>
    <row r="3977" spans="1:5" hidden="1">
      <c r="A3977" s="1">
        <v>1956</v>
      </c>
      <c r="B3977" s="1">
        <v>88</v>
      </c>
      <c r="C3977" s="1">
        <v>613.04999999999995</v>
      </c>
      <c r="D3977" s="1">
        <v>441.15</v>
      </c>
      <c r="E3977" s="1">
        <v>1054.2</v>
      </c>
    </row>
    <row r="3978" spans="1:5" hidden="1">
      <c r="A3978" s="1">
        <v>1956</v>
      </c>
      <c r="B3978" s="1">
        <v>89</v>
      </c>
      <c r="C3978" s="1">
        <v>507.04</v>
      </c>
      <c r="D3978" s="1">
        <v>351.12</v>
      </c>
      <c r="E3978" s="1">
        <v>858.16</v>
      </c>
    </row>
    <row r="3979" spans="1:5" hidden="1">
      <c r="A3979" s="1">
        <v>1956</v>
      </c>
      <c r="B3979" s="1">
        <v>90</v>
      </c>
      <c r="C3979" s="1">
        <v>427.03</v>
      </c>
      <c r="D3979" s="1">
        <v>277.10000000000002</v>
      </c>
      <c r="E3979" s="1">
        <v>704.13</v>
      </c>
    </row>
    <row r="3980" spans="1:5" hidden="1">
      <c r="A3980" s="1">
        <v>1956</v>
      </c>
      <c r="B3980" s="1">
        <v>91</v>
      </c>
      <c r="C3980" s="1">
        <v>313.02999999999997</v>
      </c>
      <c r="D3980" s="1">
        <v>211.07</v>
      </c>
      <c r="E3980" s="1">
        <v>524.1</v>
      </c>
    </row>
    <row r="3981" spans="1:5" hidden="1">
      <c r="A3981" s="1">
        <v>1956</v>
      </c>
      <c r="B3981" s="1">
        <v>92</v>
      </c>
      <c r="C3981" s="1">
        <v>274.02</v>
      </c>
      <c r="D3981" s="1">
        <v>194.07</v>
      </c>
      <c r="E3981" s="1">
        <v>468.09</v>
      </c>
    </row>
    <row r="3982" spans="1:5" hidden="1">
      <c r="A3982" s="1">
        <v>1956</v>
      </c>
      <c r="B3982" s="1">
        <v>93</v>
      </c>
      <c r="C3982" s="1">
        <v>220.02</v>
      </c>
      <c r="D3982" s="1">
        <v>140.05000000000001</v>
      </c>
      <c r="E3982" s="1">
        <v>360.07</v>
      </c>
    </row>
    <row r="3983" spans="1:5" hidden="1">
      <c r="A3983" s="1">
        <v>1956</v>
      </c>
      <c r="B3983" s="1">
        <v>94</v>
      </c>
      <c r="C3983" s="1">
        <v>170.01</v>
      </c>
      <c r="D3983" s="1">
        <v>100.03</v>
      </c>
      <c r="E3983" s="1">
        <v>270.04000000000002</v>
      </c>
    </row>
    <row r="3984" spans="1:5" hidden="1">
      <c r="A3984" s="1">
        <v>1956</v>
      </c>
      <c r="B3984" s="1">
        <v>95</v>
      </c>
      <c r="C3984" s="1">
        <v>150.01</v>
      </c>
      <c r="D3984" s="1">
        <v>82.03</v>
      </c>
      <c r="E3984" s="1">
        <v>232.04</v>
      </c>
    </row>
    <row r="3985" spans="1:5" hidden="1">
      <c r="A3985" s="1">
        <v>1956</v>
      </c>
      <c r="B3985" s="1">
        <v>96</v>
      </c>
      <c r="C3985" s="1">
        <v>92.01</v>
      </c>
      <c r="D3985" s="1">
        <v>51.02</v>
      </c>
      <c r="E3985" s="1">
        <v>143.03</v>
      </c>
    </row>
    <row r="3986" spans="1:5" hidden="1">
      <c r="A3986" s="1">
        <v>1956</v>
      </c>
      <c r="B3986" s="1">
        <v>97</v>
      </c>
      <c r="C3986" s="1">
        <v>64.010000000000005</v>
      </c>
      <c r="D3986" s="1">
        <v>27.01</v>
      </c>
      <c r="E3986" s="1">
        <v>91.02</v>
      </c>
    </row>
    <row r="3987" spans="1:5" hidden="1">
      <c r="A3987" s="1">
        <v>1956</v>
      </c>
      <c r="B3987" s="1">
        <v>98</v>
      </c>
      <c r="C3987" s="1">
        <v>39</v>
      </c>
      <c r="D3987" s="1">
        <v>17</v>
      </c>
      <c r="E3987" s="1">
        <v>56</v>
      </c>
    </row>
    <row r="3988" spans="1:5" hidden="1">
      <c r="A3988" s="1">
        <v>1956</v>
      </c>
      <c r="B3988" s="1">
        <v>99</v>
      </c>
      <c r="C3988" s="1">
        <v>18</v>
      </c>
      <c r="D3988" s="1">
        <v>14</v>
      </c>
      <c r="E3988" s="1">
        <v>32</v>
      </c>
    </row>
    <row r="3989" spans="1:5" hidden="1">
      <c r="A3989" s="1">
        <v>1956</v>
      </c>
      <c r="B3989" s="1">
        <v>100</v>
      </c>
      <c r="C3989" s="1">
        <v>12.36</v>
      </c>
      <c r="D3989" s="1">
        <v>10.130000000000001</v>
      </c>
      <c r="E3989" s="1">
        <v>22.49</v>
      </c>
    </row>
    <row r="3990" spans="1:5" hidden="1">
      <c r="A3990" s="1">
        <v>1956</v>
      </c>
      <c r="B3990" s="1">
        <v>101</v>
      </c>
      <c r="C3990" s="1">
        <v>7.11</v>
      </c>
      <c r="D3990" s="1">
        <v>6.19</v>
      </c>
      <c r="E3990" s="1">
        <v>13.3</v>
      </c>
    </row>
    <row r="3991" spans="1:5" hidden="1">
      <c r="A3991" s="1">
        <v>1956</v>
      </c>
      <c r="B3991" s="1">
        <v>102</v>
      </c>
      <c r="C3991" s="1">
        <v>3.96</v>
      </c>
      <c r="D3991" s="1">
        <v>3.69</v>
      </c>
      <c r="E3991" s="1">
        <v>7.65</v>
      </c>
    </row>
    <row r="3992" spans="1:5" hidden="1">
      <c r="A3992" s="1">
        <v>1956</v>
      </c>
      <c r="B3992" s="1">
        <v>103</v>
      </c>
      <c r="C3992" s="1">
        <v>2.13</v>
      </c>
      <c r="D3992" s="1">
        <v>2.14</v>
      </c>
      <c r="E3992" s="1">
        <v>4.2699999999999996</v>
      </c>
    </row>
    <row r="3993" spans="1:5" hidden="1">
      <c r="A3993" s="1">
        <v>1956</v>
      </c>
      <c r="B3993" s="1">
        <v>104</v>
      </c>
      <c r="C3993" s="1">
        <v>1.1100000000000001</v>
      </c>
      <c r="D3993" s="1">
        <v>1.21</v>
      </c>
      <c r="E3993" s="1">
        <v>2.3199999999999998</v>
      </c>
    </row>
    <row r="3994" spans="1:5" hidden="1">
      <c r="A3994" s="1">
        <v>1956</v>
      </c>
      <c r="B3994" s="1">
        <v>105</v>
      </c>
      <c r="C3994" s="1">
        <v>0.33</v>
      </c>
      <c r="D3994" s="1">
        <v>0.66</v>
      </c>
      <c r="E3994" s="1">
        <v>0.99</v>
      </c>
    </row>
    <row r="3995" spans="1:5" hidden="1">
      <c r="A3995" s="1">
        <v>1956</v>
      </c>
      <c r="B3995" s="1">
        <v>106</v>
      </c>
      <c r="C3995" s="1">
        <v>0</v>
      </c>
      <c r="D3995" s="1">
        <v>0</v>
      </c>
      <c r="E3995" s="1">
        <v>0</v>
      </c>
    </row>
    <row r="3996" spans="1:5" hidden="1">
      <c r="A3996" s="1">
        <v>1956</v>
      </c>
      <c r="B3996" s="1">
        <v>107</v>
      </c>
      <c r="C3996" s="1">
        <v>0</v>
      </c>
      <c r="D3996" s="1">
        <v>0</v>
      </c>
      <c r="E3996" s="1">
        <v>0</v>
      </c>
    </row>
    <row r="3997" spans="1:5" hidden="1">
      <c r="A3997" s="1">
        <v>1956</v>
      </c>
      <c r="B3997" s="1">
        <v>108</v>
      </c>
      <c r="C3997" s="1">
        <v>0</v>
      </c>
      <c r="D3997" s="1">
        <v>0</v>
      </c>
      <c r="E3997" s="1">
        <v>0</v>
      </c>
    </row>
    <row r="3998" spans="1:5" hidden="1">
      <c r="A3998" s="1">
        <v>1956</v>
      </c>
      <c r="B3998" s="1">
        <v>109</v>
      </c>
      <c r="C3998" s="1">
        <v>0</v>
      </c>
      <c r="D3998" s="1">
        <v>0</v>
      </c>
      <c r="E3998" s="1">
        <v>0</v>
      </c>
    </row>
    <row r="3999" spans="1:5" hidden="1">
      <c r="A3999" s="1">
        <v>1956</v>
      </c>
      <c r="B3999" s="1" t="s">
        <v>121</v>
      </c>
      <c r="C3999" s="1">
        <v>0</v>
      </c>
      <c r="D3999" s="1">
        <v>0</v>
      </c>
      <c r="E3999" s="1">
        <v>0</v>
      </c>
    </row>
    <row r="4000" spans="1:5" hidden="1">
      <c r="A4000" s="1">
        <v>1957</v>
      </c>
      <c r="B4000" s="1">
        <v>0</v>
      </c>
      <c r="C4000" s="1">
        <v>2024.65</v>
      </c>
      <c r="D4000" s="1">
        <v>2694.36</v>
      </c>
      <c r="E4000" s="1">
        <v>4719.01</v>
      </c>
    </row>
    <row r="4001" spans="1:5" hidden="1">
      <c r="A4001" s="1">
        <v>1957</v>
      </c>
      <c r="B4001" s="1">
        <v>1</v>
      </c>
      <c r="C4001" s="1">
        <v>222.07</v>
      </c>
      <c r="D4001" s="1">
        <v>268.13</v>
      </c>
      <c r="E4001" s="1">
        <v>490.2</v>
      </c>
    </row>
    <row r="4002" spans="1:5" hidden="1">
      <c r="A4002" s="1">
        <v>1957</v>
      </c>
      <c r="B4002" s="1">
        <v>2</v>
      </c>
      <c r="C4002" s="1">
        <v>124.04</v>
      </c>
      <c r="D4002" s="1">
        <v>162.08000000000001</v>
      </c>
      <c r="E4002" s="1">
        <v>286.12</v>
      </c>
    </row>
    <row r="4003" spans="1:5" hidden="1">
      <c r="A4003" s="1">
        <v>1957</v>
      </c>
      <c r="B4003" s="1">
        <v>3</v>
      </c>
      <c r="C4003" s="1">
        <v>77.03</v>
      </c>
      <c r="D4003" s="1">
        <v>103.05</v>
      </c>
      <c r="E4003" s="1">
        <v>180.08</v>
      </c>
    </row>
    <row r="4004" spans="1:5" hidden="1">
      <c r="A4004" s="1">
        <v>1957</v>
      </c>
      <c r="B4004" s="1">
        <v>4</v>
      </c>
      <c r="C4004" s="1">
        <v>47.02</v>
      </c>
      <c r="D4004" s="1">
        <v>94.04</v>
      </c>
      <c r="E4004" s="1">
        <v>141.06</v>
      </c>
    </row>
    <row r="4005" spans="1:5" hidden="1">
      <c r="A4005" s="1">
        <v>1957</v>
      </c>
      <c r="B4005" s="1">
        <v>5</v>
      </c>
      <c r="C4005" s="1">
        <v>54.01</v>
      </c>
      <c r="D4005" s="1">
        <v>63.03</v>
      </c>
      <c r="E4005" s="1">
        <v>117.04</v>
      </c>
    </row>
    <row r="4006" spans="1:5" hidden="1">
      <c r="A4006" s="1">
        <v>1957</v>
      </c>
      <c r="B4006" s="1">
        <v>6</v>
      </c>
      <c r="C4006" s="1">
        <v>40.01</v>
      </c>
      <c r="D4006" s="1">
        <v>81.040000000000006</v>
      </c>
      <c r="E4006" s="1">
        <v>121.05</v>
      </c>
    </row>
    <row r="4007" spans="1:5" hidden="1">
      <c r="A4007" s="1">
        <v>1957</v>
      </c>
      <c r="B4007" s="1">
        <v>7</v>
      </c>
      <c r="C4007" s="1">
        <v>32.01</v>
      </c>
      <c r="D4007" s="1">
        <v>41.02</v>
      </c>
      <c r="E4007" s="1">
        <v>73.03</v>
      </c>
    </row>
    <row r="4008" spans="1:5" hidden="1">
      <c r="A4008" s="1">
        <v>1957</v>
      </c>
      <c r="B4008" s="1">
        <v>8</v>
      </c>
      <c r="C4008" s="1">
        <v>27.01</v>
      </c>
      <c r="D4008" s="1">
        <v>54.03</v>
      </c>
      <c r="E4008" s="1">
        <v>81.040000000000006</v>
      </c>
    </row>
    <row r="4009" spans="1:5" hidden="1">
      <c r="A4009" s="1">
        <v>1957</v>
      </c>
      <c r="B4009" s="1">
        <v>9</v>
      </c>
      <c r="C4009" s="1">
        <v>35.01</v>
      </c>
      <c r="D4009" s="1">
        <v>54.02</v>
      </c>
      <c r="E4009" s="1">
        <v>89.03</v>
      </c>
    </row>
    <row r="4010" spans="1:5" hidden="1">
      <c r="A4010" s="1">
        <v>1957</v>
      </c>
      <c r="B4010" s="1">
        <v>10</v>
      </c>
      <c r="C4010" s="1">
        <v>39.020000000000003</v>
      </c>
      <c r="D4010" s="1">
        <v>51.03</v>
      </c>
      <c r="E4010" s="1">
        <v>90.05</v>
      </c>
    </row>
    <row r="4011" spans="1:5" hidden="1">
      <c r="A4011" s="1">
        <v>1957</v>
      </c>
      <c r="B4011" s="1">
        <v>11</v>
      </c>
      <c r="C4011" s="1">
        <v>30.01</v>
      </c>
      <c r="D4011" s="1">
        <v>47.03</v>
      </c>
      <c r="E4011" s="1">
        <v>77.040000000000006</v>
      </c>
    </row>
    <row r="4012" spans="1:5" hidden="1">
      <c r="A4012" s="1">
        <v>1957</v>
      </c>
      <c r="B4012" s="1">
        <v>12</v>
      </c>
      <c r="C4012" s="1">
        <v>26.01</v>
      </c>
      <c r="D4012" s="1">
        <v>41.02</v>
      </c>
      <c r="E4012" s="1">
        <v>67.03</v>
      </c>
    </row>
    <row r="4013" spans="1:5" hidden="1">
      <c r="A4013" s="1">
        <v>1957</v>
      </c>
      <c r="B4013" s="1">
        <v>13</v>
      </c>
      <c r="C4013" s="1">
        <v>26.01</v>
      </c>
      <c r="D4013" s="1">
        <v>49.03</v>
      </c>
      <c r="E4013" s="1">
        <v>75.040000000000006</v>
      </c>
    </row>
    <row r="4014" spans="1:5" hidden="1">
      <c r="A4014" s="1">
        <v>1957</v>
      </c>
      <c r="B4014" s="1">
        <v>14</v>
      </c>
      <c r="C4014" s="1">
        <v>31.01</v>
      </c>
      <c r="D4014" s="1">
        <v>49.02</v>
      </c>
      <c r="E4014" s="1">
        <v>80.03</v>
      </c>
    </row>
    <row r="4015" spans="1:5" hidden="1">
      <c r="A4015" s="1">
        <v>1957</v>
      </c>
      <c r="B4015" s="1">
        <v>15</v>
      </c>
      <c r="C4015" s="1">
        <v>30.01</v>
      </c>
      <c r="D4015" s="1">
        <v>75.040000000000006</v>
      </c>
      <c r="E4015" s="1">
        <v>105.05</v>
      </c>
    </row>
    <row r="4016" spans="1:5" hidden="1">
      <c r="A4016" s="1">
        <v>1957</v>
      </c>
      <c r="B4016" s="1">
        <v>16</v>
      </c>
      <c r="C4016" s="1">
        <v>31.01</v>
      </c>
      <c r="D4016" s="1">
        <v>76.040000000000006</v>
      </c>
      <c r="E4016" s="1">
        <v>107.05</v>
      </c>
    </row>
    <row r="4017" spans="1:5" hidden="1">
      <c r="A4017" s="1">
        <v>1957</v>
      </c>
      <c r="B4017" s="1">
        <v>17</v>
      </c>
      <c r="C4017" s="1">
        <v>43.01</v>
      </c>
      <c r="D4017" s="1">
        <v>90.04</v>
      </c>
      <c r="E4017" s="1">
        <v>133.05000000000001</v>
      </c>
    </row>
    <row r="4018" spans="1:5" hidden="1">
      <c r="A4018" s="1">
        <v>1957</v>
      </c>
      <c r="B4018" s="1">
        <v>18</v>
      </c>
      <c r="C4018" s="1">
        <v>33.01</v>
      </c>
      <c r="D4018" s="1">
        <v>126.06</v>
      </c>
      <c r="E4018" s="1">
        <v>159.07</v>
      </c>
    </row>
    <row r="4019" spans="1:5" hidden="1">
      <c r="A4019" s="1">
        <v>1957</v>
      </c>
      <c r="B4019" s="1">
        <v>19</v>
      </c>
      <c r="C4019" s="1">
        <v>42.01</v>
      </c>
      <c r="D4019" s="1">
        <v>125.06</v>
      </c>
      <c r="E4019" s="1">
        <v>167.07</v>
      </c>
    </row>
    <row r="4020" spans="1:5" hidden="1">
      <c r="A4020" s="1">
        <v>1957</v>
      </c>
      <c r="B4020" s="1">
        <v>20</v>
      </c>
      <c r="C4020" s="1">
        <v>35.01</v>
      </c>
      <c r="D4020" s="1">
        <v>129.06</v>
      </c>
      <c r="E4020" s="1">
        <v>164.07</v>
      </c>
    </row>
    <row r="4021" spans="1:5" hidden="1">
      <c r="A4021" s="1">
        <v>1957</v>
      </c>
      <c r="B4021" s="1">
        <v>21</v>
      </c>
      <c r="C4021" s="1">
        <v>38.01</v>
      </c>
      <c r="D4021" s="1">
        <v>137.07</v>
      </c>
      <c r="E4021" s="1">
        <v>175.08</v>
      </c>
    </row>
    <row r="4022" spans="1:5" hidden="1">
      <c r="A4022" s="1">
        <v>1957</v>
      </c>
      <c r="B4022" s="1">
        <v>22</v>
      </c>
      <c r="C4022" s="1">
        <v>32.01</v>
      </c>
      <c r="D4022" s="1">
        <v>107.06</v>
      </c>
      <c r="E4022" s="1">
        <v>139.07</v>
      </c>
    </row>
    <row r="4023" spans="1:5" hidden="1">
      <c r="A4023" s="1">
        <v>1957</v>
      </c>
      <c r="B4023" s="1">
        <v>23</v>
      </c>
      <c r="C4023" s="1">
        <v>38.01</v>
      </c>
      <c r="D4023" s="1">
        <v>97.05</v>
      </c>
      <c r="E4023" s="1">
        <v>135.06</v>
      </c>
    </row>
    <row r="4024" spans="1:5" hidden="1">
      <c r="A4024" s="1">
        <v>1957</v>
      </c>
      <c r="B4024" s="1">
        <v>24</v>
      </c>
      <c r="C4024" s="1">
        <v>43.01</v>
      </c>
      <c r="D4024" s="1">
        <v>98.05</v>
      </c>
      <c r="E4024" s="1">
        <v>141.06</v>
      </c>
    </row>
    <row r="4025" spans="1:5" hidden="1">
      <c r="A4025" s="1">
        <v>1957</v>
      </c>
      <c r="B4025" s="1">
        <v>25</v>
      </c>
      <c r="C4025" s="1">
        <v>55.01</v>
      </c>
      <c r="D4025" s="1">
        <v>106.06</v>
      </c>
      <c r="E4025" s="1">
        <v>161.07</v>
      </c>
    </row>
    <row r="4026" spans="1:5" hidden="1">
      <c r="A4026" s="1">
        <v>1957</v>
      </c>
      <c r="B4026" s="1">
        <v>26</v>
      </c>
      <c r="C4026" s="1">
        <v>49.01</v>
      </c>
      <c r="D4026" s="1">
        <v>131.07</v>
      </c>
      <c r="E4026" s="1">
        <v>180.08</v>
      </c>
    </row>
    <row r="4027" spans="1:5" hidden="1">
      <c r="A4027" s="1">
        <v>1957</v>
      </c>
      <c r="B4027" s="1">
        <v>27</v>
      </c>
      <c r="C4027" s="1">
        <v>49.01</v>
      </c>
      <c r="D4027" s="1">
        <v>106.05</v>
      </c>
      <c r="E4027" s="1">
        <v>155.06</v>
      </c>
    </row>
    <row r="4028" spans="1:5" hidden="1">
      <c r="A4028" s="1">
        <v>1957</v>
      </c>
      <c r="B4028" s="1">
        <v>28</v>
      </c>
      <c r="C4028" s="1">
        <v>62.02</v>
      </c>
      <c r="D4028" s="1">
        <v>141.07</v>
      </c>
      <c r="E4028" s="1">
        <v>203.09</v>
      </c>
    </row>
    <row r="4029" spans="1:5" hidden="1">
      <c r="A4029" s="1">
        <v>1957</v>
      </c>
      <c r="B4029" s="1">
        <v>29</v>
      </c>
      <c r="C4029" s="1">
        <v>49.02</v>
      </c>
      <c r="D4029" s="1">
        <v>118.06</v>
      </c>
      <c r="E4029" s="1">
        <v>167.08</v>
      </c>
    </row>
    <row r="4030" spans="1:5" hidden="1">
      <c r="A4030" s="1">
        <v>1957</v>
      </c>
      <c r="B4030" s="1">
        <v>30</v>
      </c>
      <c r="C4030" s="1">
        <v>68.02</v>
      </c>
      <c r="D4030" s="1">
        <v>141.07</v>
      </c>
      <c r="E4030" s="1">
        <v>209.09</v>
      </c>
    </row>
    <row r="4031" spans="1:5" hidden="1">
      <c r="A4031" s="1">
        <v>1957</v>
      </c>
      <c r="B4031" s="1">
        <v>31</v>
      </c>
      <c r="C4031" s="1">
        <v>62.02</v>
      </c>
      <c r="D4031" s="1">
        <v>159.08000000000001</v>
      </c>
      <c r="E4031" s="1">
        <v>221.1</v>
      </c>
    </row>
    <row r="4032" spans="1:5" hidden="1">
      <c r="A4032" s="1">
        <v>1957</v>
      </c>
      <c r="B4032" s="1">
        <v>32</v>
      </c>
      <c r="C4032" s="1">
        <v>90.03</v>
      </c>
      <c r="D4032" s="1">
        <v>165.08</v>
      </c>
      <c r="E4032" s="1">
        <v>255.11</v>
      </c>
    </row>
    <row r="4033" spans="1:5" hidden="1">
      <c r="A4033" s="1">
        <v>1957</v>
      </c>
      <c r="B4033" s="1">
        <v>33</v>
      </c>
      <c r="C4033" s="1">
        <v>76.02</v>
      </c>
      <c r="D4033" s="1">
        <v>152.08000000000001</v>
      </c>
      <c r="E4033" s="1">
        <v>228.1</v>
      </c>
    </row>
    <row r="4034" spans="1:5" hidden="1">
      <c r="A4034" s="1">
        <v>1957</v>
      </c>
      <c r="B4034" s="1">
        <v>34</v>
      </c>
      <c r="C4034" s="1">
        <v>97.03</v>
      </c>
      <c r="D4034" s="1">
        <v>154.08000000000001</v>
      </c>
      <c r="E4034" s="1">
        <v>251.11</v>
      </c>
    </row>
    <row r="4035" spans="1:5" hidden="1">
      <c r="A4035" s="1">
        <v>1957</v>
      </c>
      <c r="B4035" s="1">
        <v>35</v>
      </c>
      <c r="C4035" s="1">
        <v>101.03</v>
      </c>
      <c r="D4035" s="1">
        <v>131.06</v>
      </c>
      <c r="E4035" s="1">
        <v>232.09</v>
      </c>
    </row>
    <row r="4036" spans="1:5" hidden="1">
      <c r="A4036" s="1">
        <v>1957</v>
      </c>
      <c r="B4036" s="1">
        <v>36</v>
      </c>
      <c r="C4036" s="1">
        <v>101.04</v>
      </c>
      <c r="D4036" s="1">
        <v>166.08</v>
      </c>
      <c r="E4036" s="1">
        <v>267.12</v>
      </c>
    </row>
    <row r="4037" spans="1:5" hidden="1">
      <c r="A4037" s="1">
        <v>1957</v>
      </c>
      <c r="B4037" s="1">
        <v>37</v>
      </c>
      <c r="C4037" s="1">
        <v>100.03</v>
      </c>
      <c r="D4037" s="1">
        <v>179.09</v>
      </c>
      <c r="E4037" s="1">
        <v>279.12</v>
      </c>
    </row>
    <row r="4038" spans="1:5" hidden="1">
      <c r="A4038" s="1">
        <v>1957</v>
      </c>
      <c r="B4038" s="1">
        <v>38</v>
      </c>
      <c r="C4038" s="1">
        <v>111.03</v>
      </c>
      <c r="D4038" s="1">
        <v>180.09</v>
      </c>
      <c r="E4038" s="1">
        <v>291.12</v>
      </c>
    </row>
    <row r="4039" spans="1:5" hidden="1">
      <c r="A4039" s="1">
        <v>1957</v>
      </c>
      <c r="B4039" s="1">
        <v>39</v>
      </c>
      <c r="C4039" s="1">
        <v>122.04</v>
      </c>
      <c r="D4039" s="1">
        <v>172.08</v>
      </c>
      <c r="E4039" s="1">
        <v>294.12</v>
      </c>
    </row>
    <row r="4040" spans="1:5" hidden="1">
      <c r="A4040" s="1">
        <v>1957</v>
      </c>
      <c r="B4040" s="1">
        <v>40</v>
      </c>
      <c r="C4040" s="1">
        <v>128.04</v>
      </c>
      <c r="D4040" s="1">
        <v>203.1</v>
      </c>
      <c r="E4040" s="1">
        <v>331.14</v>
      </c>
    </row>
    <row r="4041" spans="1:5" hidden="1">
      <c r="A4041" s="1">
        <v>1957</v>
      </c>
      <c r="B4041" s="1">
        <v>41</v>
      </c>
      <c r="C4041" s="1">
        <v>145.04</v>
      </c>
      <c r="D4041" s="1">
        <v>185.09</v>
      </c>
      <c r="E4041" s="1">
        <v>330.13</v>
      </c>
    </row>
    <row r="4042" spans="1:5" hidden="1">
      <c r="A4042" s="1">
        <v>1957</v>
      </c>
      <c r="B4042" s="1">
        <v>42</v>
      </c>
      <c r="C4042" s="1">
        <v>194.06</v>
      </c>
      <c r="D4042" s="1">
        <v>261.13</v>
      </c>
      <c r="E4042" s="1">
        <v>455.19</v>
      </c>
    </row>
    <row r="4043" spans="1:5" hidden="1">
      <c r="A4043" s="1">
        <v>1957</v>
      </c>
      <c r="B4043" s="1">
        <v>43</v>
      </c>
      <c r="C4043" s="1">
        <v>167.06</v>
      </c>
      <c r="D4043" s="1">
        <v>263.14</v>
      </c>
      <c r="E4043" s="1">
        <v>430.2</v>
      </c>
    </row>
    <row r="4044" spans="1:5" hidden="1">
      <c r="A4044" s="1">
        <v>1957</v>
      </c>
      <c r="B4044" s="1">
        <v>44</v>
      </c>
      <c r="C4044" s="1">
        <v>170.06</v>
      </c>
      <c r="D4044" s="1">
        <v>264.13</v>
      </c>
      <c r="E4044" s="1">
        <v>434.19</v>
      </c>
    </row>
    <row r="4045" spans="1:5" hidden="1">
      <c r="A4045" s="1">
        <v>1957</v>
      </c>
      <c r="B4045" s="1">
        <v>45</v>
      </c>
      <c r="C4045" s="1">
        <v>190.06</v>
      </c>
      <c r="D4045" s="1">
        <v>321.16000000000003</v>
      </c>
      <c r="E4045" s="1">
        <v>511.22</v>
      </c>
    </row>
    <row r="4046" spans="1:5" hidden="1">
      <c r="A4046" s="1">
        <v>1957</v>
      </c>
      <c r="B4046" s="1">
        <v>46</v>
      </c>
      <c r="C4046" s="1">
        <v>219.08</v>
      </c>
      <c r="D4046" s="1">
        <v>342.17</v>
      </c>
      <c r="E4046" s="1">
        <v>561.25</v>
      </c>
    </row>
    <row r="4047" spans="1:5" hidden="1">
      <c r="A4047" s="1">
        <v>1957</v>
      </c>
      <c r="B4047" s="1">
        <v>47</v>
      </c>
      <c r="C4047" s="1">
        <v>208.07</v>
      </c>
      <c r="D4047" s="1">
        <v>340.17</v>
      </c>
      <c r="E4047" s="1">
        <v>548.24</v>
      </c>
    </row>
    <row r="4048" spans="1:5" hidden="1">
      <c r="A4048" s="1">
        <v>1957</v>
      </c>
      <c r="B4048" s="1">
        <v>48</v>
      </c>
      <c r="C4048" s="1">
        <v>212.07</v>
      </c>
      <c r="D4048" s="1">
        <v>386.19</v>
      </c>
      <c r="E4048" s="1">
        <v>598.26</v>
      </c>
    </row>
    <row r="4049" spans="1:5" hidden="1">
      <c r="A4049" s="1">
        <v>1957</v>
      </c>
      <c r="B4049" s="1">
        <v>49</v>
      </c>
      <c r="C4049" s="1">
        <v>269.08</v>
      </c>
      <c r="D4049" s="1">
        <v>429.22</v>
      </c>
      <c r="E4049" s="1">
        <v>698.3</v>
      </c>
    </row>
    <row r="4050" spans="1:5" hidden="1">
      <c r="A4050" s="1">
        <v>1957</v>
      </c>
      <c r="B4050" s="1">
        <v>50</v>
      </c>
      <c r="C4050" s="1">
        <v>249.08</v>
      </c>
      <c r="D4050" s="1">
        <v>474.24</v>
      </c>
      <c r="E4050" s="1">
        <v>723.32</v>
      </c>
    </row>
    <row r="4051" spans="1:5" hidden="1">
      <c r="A4051" s="1">
        <v>1957</v>
      </c>
      <c r="B4051" s="1">
        <v>51</v>
      </c>
      <c r="C4051" s="1">
        <v>250.08</v>
      </c>
      <c r="D4051" s="1">
        <v>488.25</v>
      </c>
      <c r="E4051" s="1">
        <v>738.33</v>
      </c>
    </row>
    <row r="4052" spans="1:5" hidden="1">
      <c r="A4052" s="1">
        <v>1957</v>
      </c>
      <c r="B4052" s="1">
        <v>52</v>
      </c>
      <c r="C4052" s="1">
        <v>268.08</v>
      </c>
      <c r="D4052" s="1">
        <v>538.27</v>
      </c>
      <c r="E4052" s="1">
        <v>806.35</v>
      </c>
    </row>
    <row r="4053" spans="1:5" hidden="1">
      <c r="A4053" s="1">
        <v>1957</v>
      </c>
      <c r="B4053" s="1">
        <v>53</v>
      </c>
      <c r="C4053" s="1">
        <v>267.08</v>
      </c>
      <c r="D4053" s="1">
        <v>543.27</v>
      </c>
      <c r="E4053" s="1">
        <v>810.35</v>
      </c>
    </row>
    <row r="4054" spans="1:5" hidden="1">
      <c r="A4054" s="1">
        <v>1957</v>
      </c>
      <c r="B4054" s="1">
        <v>54</v>
      </c>
      <c r="C4054" s="1">
        <v>282.08999999999997</v>
      </c>
      <c r="D4054" s="1">
        <v>566.29</v>
      </c>
      <c r="E4054" s="1">
        <v>848.38</v>
      </c>
    </row>
    <row r="4055" spans="1:5" hidden="1">
      <c r="A4055" s="1">
        <v>1957</v>
      </c>
      <c r="B4055" s="1">
        <v>55</v>
      </c>
      <c r="C4055" s="1">
        <v>310.10000000000002</v>
      </c>
      <c r="D4055" s="1">
        <v>611.30999999999995</v>
      </c>
      <c r="E4055" s="1">
        <v>921.41</v>
      </c>
    </row>
    <row r="4056" spans="1:5" hidden="1">
      <c r="A4056" s="1">
        <v>1957</v>
      </c>
      <c r="B4056" s="1">
        <v>56</v>
      </c>
      <c r="C4056" s="1">
        <v>369.12</v>
      </c>
      <c r="D4056" s="1">
        <v>768.39</v>
      </c>
      <c r="E4056" s="1">
        <v>1137.51</v>
      </c>
    </row>
    <row r="4057" spans="1:5" hidden="1">
      <c r="A4057" s="1">
        <v>1957</v>
      </c>
      <c r="B4057" s="1">
        <v>57</v>
      </c>
      <c r="C4057" s="1">
        <v>412.13</v>
      </c>
      <c r="D4057" s="1">
        <v>818.41</v>
      </c>
      <c r="E4057" s="1">
        <v>1230.54</v>
      </c>
    </row>
    <row r="4058" spans="1:5" hidden="1">
      <c r="A4058" s="1">
        <v>1957</v>
      </c>
      <c r="B4058" s="1">
        <v>58</v>
      </c>
      <c r="C4058" s="1">
        <v>399.13</v>
      </c>
      <c r="D4058" s="1">
        <v>717.36</v>
      </c>
      <c r="E4058" s="1">
        <v>1116.49</v>
      </c>
    </row>
    <row r="4059" spans="1:5" hidden="1">
      <c r="A4059" s="1">
        <v>1957</v>
      </c>
      <c r="B4059" s="1">
        <v>59</v>
      </c>
      <c r="C4059" s="1">
        <v>434.14</v>
      </c>
      <c r="D4059" s="1">
        <v>748.38</v>
      </c>
      <c r="E4059" s="1">
        <v>1182.52</v>
      </c>
    </row>
    <row r="4060" spans="1:5" hidden="1">
      <c r="A4060" s="1">
        <v>1957</v>
      </c>
      <c r="B4060" s="1">
        <v>60</v>
      </c>
      <c r="C4060" s="1">
        <v>479.15</v>
      </c>
      <c r="D4060" s="1">
        <v>771.38</v>
      </c>
      <c r="E4060" s="1">
        <v>1250.53</v>
      </c>
    </row>
    <row r="4061" spans="1:5" hidden="1">
      <c r="A4061" s="1">
        <v>1957</v>
      </c>
      <c r="B4061" s="1">
        <v>61</v>
      </c>
      <c r="C4061" s="1">
        <v>478.15</v>
      </c>
      <c r="D4061" s="1">
        <v>830.42</v>
      </c>
      <c r="E4061" s="1">
        <v>1308.57</v>
      </c>
    </row>
    <row r="4062" spans="1:5" hidden="1">
      <c r="A4062" s="1">
        <v>1957</v>
      </c>
      <c r="B4062" s="1">
        <v>62</v>
      </c>
      <c r="C4062" s="1">
        <v>522.16999999999996</v>
      </c>
      <c r="D4062" s="1">
        <v>983.5</v>
      </c>
      <c r="E4062" s="1">
        <v>1505.67</v>
      </c>
    </row>
    <row r="4063" spans="1:5" hidden="1">
      <c r="A4063" s="1">
        <v>1957</v>
      </c>
      <c r="B4063" s="1">
        <v>63</v>
      </c>
      <c r="C4063" s="1">
        <v>649.21</v>
      </c>
      <c r="D4063" s="1">
        <v>1007.5</v>
      </c>
      <c r="E4063" s="1">
        <v>1656.71</v>
      </c>
    </row>
    <row r="4064" spans="1:5" hidden="1">
      <c r="A4064" s="1">
        <v>1957</v>
      </c>
      <c r="B4064" s="1">
        <v>64</v>
      </c>
      <c r="C4064" s="1">
        <v>675.22</v>
      </c>
      <c r="D4064" s="1">
        <v>1118.57</v>
      </c>
      <c r="E4064" s="1">
        <v>1793.79</v>
      </c>
    </row>
    <row r="4065" spans="1:5" hidden="1">
      <c r="A4065" s="1">
        <v>1957</v>
      </c>
      <c r="B4065" s="1">
        <v>65</v>
      </c>
      <c r="C4065" s="1">
        <v>743.24</v>
      </c>
      <c r="D4065" s="1">
        <v>1201.5999999999999</v>
      </c>
      <c r="E4065" s="1">
        <v>1944.84</v>
      </c>
    </row>
    <row r="4066" spans="1:5" hidden="1">
      <c r="A4066" s="1">
        <v>1957</v>
      </c>
      <c r="B4066" s="1">
        <v>66</v>
      </c>
      <c r="C4066" s="1">
        <v>724.23</v>
      </c>
      <c r="D4066" s="1">
        <v>1145.58</v>
      </c>
      <c r="E4066" s="1">
        <v>1869.81</v>
      </c>
    </row>
    <row r="4067" spans="1:5" hidden="1">
      <c r="A4067" s="1">
        <v>1957</v>
      </c>
      <c r="B4067" s="1">
        <v>67</v>
      </c>
      <c r="C4067" s="1">
        <v>823.26</v>
      </c>
      <c r="D4067" s="1">
        <v>1315.66</v>
      </c>
      <c r="E4067" s="1">
        <v>2138.92</v>
      </c>
    </row>
    <row r="4068" spans="1:5" hidden="1">
      <c r="A4068" s="1">
        <v>1957</v>
      </c>
      <c r="B4068" s="1">
        <v>68</v>
      </c>
      <c r="C4068" s="1">
        <v>900.29</v>
      </c>
      <c r="D4068" s="1">
        <v>1355.68</v>
      </c>
      <c r="E4068" s="1">
        <v>2255.9699999999998</v>
      </c>
    </row>
    <row r="4069" spans="1:5" hidden="1">
      <c r="A4069" s="1">
        <v>1957</v>
      </c>
      <c r="B4069" s="1">
        <v>69</v>
      </c>
      <c r="C4069" s="1">
        <v>951.31</v>
      </c>
      <c r="D4069" s="1">
        <v>1349.68</v>
      </c>
      <c r="E4069" s="1">
        <v>2300.9899999999998</v>
      </c>
    </row>
    <row r="4070" spans="1:5" hidden="1">
      <c r="A4070" s="1">
        <v>1957</v>
      </c>
      <c r="B4070" s="1">
        <v>70</v>
      </c>
      <c r="C4070" s="1">
        <v>937.3</v>
      </c>
      <c r="D4070" s="1">
        <v>1293.6500000000001</v>
      </c>
      <c r="E4070" s="1">
        <v>2230.9499999999998</v>
      </c>
    </row>
    <row r="4071" spans="1:5" hidden="1">
      <c r="A4071" s="1">
        <v>1957</v>
      </c>
      <c r="B4071" s="1">
        <v>71</v>
      </c>
      <c r="C4071" s="1">
        <v>893.29</v>
      </c>
      <c r="D4071" s="1">
        <v>1208.6099999999999</v>
      </c>
      <c r="E4071" s="1">
        <v>2101.9</v>
      </c>
    </row>
    <row r="4072" spans="1:5" hidden="1">
      <c r="A4072" s="1">
        <v>1957</v>
      </c>
      <c r="B4072" s="1">
        <v>72</v>
      </c>
      <c r="C4072" s="1">
        <v>1068.3499999999999</v>
      </c>
      <c r="D4072" s="1">
        <v>1317.67</v>
      </c>
      <c r="E4072" s="1">
        <v>2386.02</v>
      </c>
    </row>
    <row r="4073" spans="1:5" hidden="1">
      <c r="A4073" s="1">
        <v>1957</v>
      </c>
      <c r="B4073" s="1">
        <v>73</v>
      </c>
      <c r="C4073" s="1">
        <v>1072.3499999999999</v>
      </c>
      <c r="D4073" s="1">
        <v>1428.72</v>
      </c>
      <c r="E4073" s="1">
        <v>2501.0700000000002</v>
      </c>
    </row>
    <row r="4074" spans="1:5" hidden="1">
      <c r="A4074" s="1">
        <v>1957</v>
      </c>
      <c r="B4074" s="1">
        <v>74</v>
      </c>
      <c r="C4074" s="1">
        <v>1076.3499999999999</v>
      </c>
      <c r="D4074" s="1">
        <v>1394.7</v>
      </c>
      <c r="E4074" s="1">
        <v>2471.0500000000002</v>
      </c>
    </row>
    <row r="4075" spans="1:5" hidden="1">
      <c r="A4075" s="1">
        <v>1957</v>
      </c>
      <c r="B4075" s="1">
        <v>75</v>
      </c>
      <c r="C4075" s="1">
        <v>1080.3499999999999</v>
      </c>
      <c r="D4075" s="1">
        <v>1265.6400000000001</v>
      </c>
      <c r="E4075" s="1">
        <v>2345.9899999999998</v>
      </c>
    </row>
    <row r="4076" spans="1:5" hidden="1">
      <c r="A4076" s="1">
        <v>1957</v>
      </c>
      <c r="B4076" s="1">
        <v>76</v>
      </c>
      <c r="C4076" s="1">
        <v>1151.3699999999999</v>
      </c>
      <c r="D4076" s="1">
        <v>1287.6500000000001</v>
      </c>
      <c r="E4076" s="1">
        <v>2439.02</v>
      </c>
    </row>
    <row r="4077" spans="1:5" hidden="1">
      <c r="A4077" s="1">
        <v>1957</v>
      </c>
      <c r="B4077" s="1">
        <v>77</v>
      </c>
      <c r="C4077" s="1">
        <v>1095.3599999999999</v>
      </c>
      <c r="D4077" s="1">
        <v>1141.58</v>
      </c>
      <c r="E4077" s="1">
        <v>2236.94</v>
      </c>
    </row>
    <row r="4078" spans="1:5" hidden="1">
      <c r="A4078" s="1">
        <v>1957</v>
      </c>
      <c r="B4078" s="1">
        <v>78</v>
      </c>
      <c r="C4078" s="1">
        <v>1128.3699999999999</v>
      </c>
      <c r="D4078" s="1">
        <v>1161.58</v>
      </c>
      <c r="E4078" s="1">
        <v>2289.9499999999998</v>
      </c>
    </row>
    <row r="4079" spans="1:5" hidden="1">
      <c r="A4079" s="1">
        <v>1957</v>
      </c>
      <c r="B4079" s="1">
        <v>79</v>
      </c>
      <c r="C4079" s="1">
        <v>1085.3499999999999</v>
      </c>
      <c r="D4079" s="1">
        <v>1025.51</v>
      </c>
      <c r="E4079" s="1">
        <v>2110.86</v>
      </c>
    </row>
    <row r="4080" spans="1:5" hidden="1">
      <c r="A4080" s="1">
        <v>1957</v>
      </c>
      <c r="B4080" s="1">
        <v>80</v>
      </c>
      <c r="C4080" s="1">
        <v>1065.3399999999999</v>
      </c>
      <c r="D4080" s="1">
        <v>966.49</v>
      </c>
      <c r="E4080" s="1">
        <v>2031.83</v>
      </c>
    </row>
    <row r="4081" spans="1:5" hidden="1">
      <c r="A4081" s="1">
        <v>1957</v>
      </c>
      <c r="B4081" s="1">
        <v>81</v>
      </c>
      <c r="C4081" s="1">
        <v>941.3</v>
      </c>
      <c r="D4081" s="1">
        <v>782.4</v>
      </c>
      <c r="E4081" s="1">
        <v>1723.7</v>
      </c>
    </row>
    <row r="4082" spans="1:5" hidden="1">
      <c r="A4082" s="1">
        <v>1957</v>
      </c>
      <c r="B4082" s="1">
        <v>82</v>
      </c>
      <c r="C4082" s="1">
        <v>1047.33</v>
      </c>
      <c r="D4082" s="1">
        <v>787.4</v>
      </c>
      <c r="E4082" s="1">
        <v>1834.73</v>
      </c>
    </row>
    <row r="4083" spans="1:5" hidden="1">
      <c r="A4083" s="1">
        <v>1957</v>
      </c>
      <c r="B4083" s="1">
        <v>83</v>
      </c>
      <c r="C4083" s="1">
        <v>1035.33</v>
      </c>
      <c r="D4083" s="1">
        <v>821.41</v>
      </c>
      <c r="E4083" s="1">
        <v>1856.74</v>
      </c>
    </row>
    <row r="4084" spans="1:5" hidden="1">
      <c r="A4084" s="1">
        <v>1957</v>
      </c>
      <c r="B4084" s="1">
        <v>84</v>
      </c>
      <c r="C4084" s="1">
        <v>958.31</v>
      </c>
      <c r="D4084" s="1">
        <v>724.37</v>
      </c>
      <c r="E4084" s="1">
        <v>1682.68</v>
      </c>
    </row>
    <row r="4085" spans="1:5" hidden="1">
      <c r="A4085" s="1">
        <v>1957</v>
      </c>
      <c r="B4085" s="1">
        <v>85</v>
      </c>
      <c r="C4085" s="1">
        <v>860.27</v>
      </c>
      <c r="D4085" s="1">
        <v>645.33000000000004</v>
      </c>
      <c r="E4085" s="1">
        <v>1505.6</v>
      </c>
    </row>
    <row r="4086" spans="1:5" hidden="1">
      <c r="A4086" s="1">
        <v>1957</v>
      </c>
      <c r="B4086" s="1">
        <v>86</v>
      </c>
      <c r="C4086" s="1">
        <v>773.25</v>
      </c>
      <c r="D4086" s="1">
        <v>589.29999999999995</v>
      </c>
      <c r="E4086" s="1">
        <v>1362.55</v>
      </c>
    </row>
    <row r="4087" spans="1:5" hidden="1">
      <c r="A4087" s="1">
        <v>1957</v>
      </c>
      <c r="B4087" s="1">
        <v>87</v>
      </c>
      <c r="C4087" s="1">
        <v>718.23</v>
      </c>
      <c r="D4087" s="1">
        <v>508.26</v>
      </c>
      <c r="E4087" s="1">
        <v>1226.49</v>
      </c>
    </row>
    <row r="4088" spans="1:5" hidden="1">
      <c r="A4088" s="1">
        <v>1957</v>
      </c>
      <c r="B4088" s="1">
        <v>88</v>
      </c>
      <c r="C4088" s="1">
        <v>545.16999999999996</v>
      </c>
      <c r="D4088" s="1">
        <v>410.2</v>
      </c>
      <c r="E4088" s="1">
        <v>955.37</v>
      </c>
    </row>
    <row r="4089" spans="1:5" hidden="1">
      <c r="A4089" s="1">
        <v>1957</v>
      </c>
      <c r="B4089" s="1">
        <v>89</v>
      </c>
      <c r="C4089" s="1">
        <v>557.17999999999995</v>
      </c>
      <c r="D4089" s="1">
        <v>359.18</v>
      </c>
      <c r="E4089" s="1">
        <v>916.36</v>
      </c>
    </row>
    <row r="4090" spans="1:5" hidden="1">
      <c r="A4090" s="1">
        <v>1957</v>
      </c>
      <c r="B4090" s="1">
        <v>90</v>
      </c>
      <c r="C4090" s="1">
        <v>427.14</v>
      </c>
      <c r="D4090" s="1">
        <v>278.14</v>
      </c>
      <c r="E4090" s="1">
        <v>705.28</v>
      </c>
    </row>
    <row r="4091" spans="1:5" hidden="1">
      <c r="A4091" s="1">
        <v>1957</v>
      </c>
      <c r="B4091" s="1">
        <v>91</v>
      </c>
      <c r="C4091" s="1">
        <v>320.11</v>
      </c>
      <c r="D4091" s="1">
        <v>198.1</v>
      </c>
      <c r="E4091" s="1">
        <v>518.21</v>
      </c>
    </row>
    <row r="4092" spans="1:5" hidden="1">
      <c r="A4092" s="1">
        <v>1957</v>
      </c>
      <c r="B4092" s="1">
        <v>92</v>
      </c>
      <c r="C4092" s="1">
        <v>268.08999999999997</v>
      </c>
      <c r="D4092" s="1">
        <v>181.09</v>
      </c>
      <c r="E4092" s="1">
        <v>449.18</v>
      </c>
    </row>
    <row r="4093" spans="1:5" hidden="1">
      <c r="A4093" s="1">
        <v>1957</v>
      </c>
      <c r="B4093" s="1">
        <v>93</v>
      </c>
      <c r="C4093" s="1">
        <v>208.07</v>
      </c>
      <c r="D4093" s="1">
        <v>125.06</v>
      </c>
      <c r="E4093" s="1">
        <v>333.13</v>
      </c>
    </row>
    <row r="4094" spans="1:5" hidden="1">
      <c r="A4094" s="1">
        <v>1957</v>
      </c>
      <c r="B4094" s="1">
        <v>94</v>
      </c>
      <c r="C4094" s="1">
        <v>178.06</v>
      </c>
      <c r="D4094" s="1">
        <v>92.05</v>
      </c>
      <c r="E4094" s="1">
        <v>270.11</v>
      </c>
    </row>
    <row r="4095" spans="1:5" hidden="1">
      <c r="A4095" s="1">
        <v>1957</v>
      </c>
      <c r="B4095" s="1">
        <v>95</v>
      </c>
      <c r="C4095" s="1">
        <v>120.04</v>
      </c>
      <c r="D4095" s="1">
        <v>73.040000000000006</v>
      </c>
      <c r="E4095" s="1">
        <v>193.08</v>
      </c>
    </row>
    <row r="4096" spans="1:5" hidden="1">
      <c r="A4096" s="1">
        <v>1957</v>
      </c>
      <c r="B4096" s="1">
        <v>96</v>
      </c>
      <c r="C4096" s="1">
        <v>61.02</v>
      </c>
      <c r="D4096" s="1">
        <v>56.03</v>
      </c>
      <c r="E4096" s="1">
        <v>117.05</v>
      </c>
    </row>
    <row r="4097" spans="1:5" hidden="1">
      <c r="A4097" s="1">
        <v>1957</v>
      </c>
      <c r="B4097" s="1">
        <v>97</v>
      </c>
      <c r="C4097" s="1">
        <v>56.02</v>
      </c>
      <c r="D4097" s="1">
        <v>28.01</v>
      </c>
      <c r="E4097" s="1">
        <v>84.03</v>
      </c>
    </row>
    <row r="4098" spans="1:5" hidden="1">
      <c r="A4098" s="1">
        <v>1957</v>
      </c>
      <c r="B4098" s="1">
        <v>98</v>
      </c>
      <c r="C4098" s="1">
        <v>37.01</v>
      </c>
      <c r="D4098" s="1">
        <v>20.010000000000002</v>
      </c>
      <c r="E4098" s="1">
        <v>57.02</v>
      </c>
    </row>
    <row r="4099" spans="1:5" hidden="1">
      <c r="A4099" s="1">
        <v>1957</v>
      </c>
      <c r="B4099" s="1">
        <v>99</v>
      </c>
      <c r="C4099" s="1">
        <v>16</v>
      </c>
      <c r="D4099" s="1">
        <v>3</v>
      </c>
      <c r="E4099" s="1">
        <v>19</v>
      </c>
    </row>
    <row r="4100" spans="1:5" hidden="1">
      <c r="A4100" s="1">
        <v>1957</v>
      </c>
      <c r="B4100" s="1">
        <v>100</v>
      </c>
      <c r="C4100" s="1">
        <v>13.35</v>
      </c>
      <c r="D4100" s="1">
        <v>9.34</v>
      </c>
      <c r="E4100" s="1">
        <v>22.69</v>
      </c>
    </row>
    <row r="4101" spans="1:5" hidden="1">
      <c r="A4101" s="1">
        <v>1957</v>
      </c>
      <c r="B4101" s="1">
        <v>101</v>
      </c>
      <c r="C4101" s="1">
        <v>7.82</v>
      </c>
      <c r="D4101" s="1">
        <v>5.51</v>
      </c>
      <c r="E4101" s="1">
        <v>13.33</v>
      </c>
    </row>
    <row r="4102" spans="1:5" hidden="1">
      <c r="A4102" s="1">
        <v>1957</v>
      </c>
      <c r="B4102" s="1">
        <v>102</v>
      </c>
      <c r="C4102" s="1">
        <v>4.4400000000000004</v>
      </c>
      <c r="D4102" s="1">
        <v>3.15</v>
      </c>
      <c r="E4102" s="1">
        <v>7.59</v>
      </c>
    </row>
    <row r="4103" spans="1:5" hidden="1">
      <c r="A4103" s="1">
        <v>1957</v>
      </c>
      <c r="B4103" s="1">
        <v>103</v>
      </c>
      <c r="C4103" s="1">
        <v>2.4300000000000002</v>
      </c>
      <c r="D4103" s="1">
        <v>1.76</v>
      </c>
      <c r="E4103" s="1">
        <v>4.1900000000000004</v>
      </c>
    </row>
    <row r="4104" spans="1:5" hidden="1">
      <c r="A4104" s="1">
        <v>1957</v>
      </c>
      <c r="B4104" s="1">
        <v>104</v>
      </c>
      <c r="C4104" s="1">
        <v>1.3</v>
      </c>
      <c r="D4104" s="1">
        <v>0.95</v>
      </c>
      <c r="E4104" s="1">
        <v>2.25</v>
      </c>
    </row>
    <row r="4105" spans="1:5" hidden="1">
      <c r="A4105" s="1">
        <v>1957</v>
      </c>
      <c r="B4105" s="1">
        <v>105</v>
      </c>
      <c r="C4105" s="1">
        <v>0.67</v>
      </c>
      <c r="D4105" s="1">
        <v>0.28999999999999998</v>
      </c>
      <c r="E4105" s="1">
        <v>0.96</v>
      </c>
    </row>
    <row r="4106" spans="1:5" hidden="1">
      <c r="A4106" s="1">
        <v>1957</v>
      </c>
      <c r="B4106" s="1">
        <v>106</v>
      </c>
      <c r="C4106" s="1">
        <v>0</v>
      </c>
      <c r="D4106" s="1">
        <v>0</v>
      </c>
      <c r="E4106" s="1">
        <v>0</v>
      </c>
    </row>
    <row r="4107" spans="1:5" hidden="1">
      <c r="A4107" s="1">
        <v>1957</v>
      </c>
      <c r="B4107" s="1">
        <v>107</v>
      </c>
      <c r="C4107" s="1">
        <v>0</v>
      </c>
      <c r="D4107" s="1">
        <v>0</v>
      </c>
      <c r="E4107" s="1">
        <v>0</v>
      </c>
    </row>
    <row r="4108" spans="1:5" hidden="1">
      <c r="A4108" s="1">
        <v>1957</v>
      </c>
      <c r="B4108" s="1">
        <v>108</v>
      </c>
      <c r="C4108" s="1">
        <v>0</v>
      </c>
      <c r="D4108" s="1">
        <v>0</v>
      </c>
      <c r="E4108" s="1">
        <v>0</v>
      </c>
    </row>
    <row r="4109" spans="1:5" hidden="1">
      <c r="A4109" s="1">
        <v>1957</v>
      </c>
      <c r="B4109" s="1">
        <v>109</v>
      </c>
      <c r="C4109" s="1">
        <v>0</v>
      </c>
      <c r="D4109" s="1">
        <v>0</v>
      </c>
      <c r="E4109" s="1">
        <v>0</v>
      </c>
    </row>
    <row r="4110" spans="1:5" hidden="1">
      <c r="A4110" s="1">
        <v>1957</v>
      </c>
      <c r="B4110" s="1" t="s">
        <v>121</v>
      </c>
      <c r="C4110" s="1">
        <v>0</v>
      </c>
      <c r="D4110" s="1">
        <v>0</v>
      </c>
      <c r="E4110" s="1">
        <v>0</v>
      </c>
    </row>
    <row r="4111" spans="1:5" hidden="1">
      <c r="A4111" s="1">
        <v>1958</v>
      </c>
      <c r="B4111" s="1">
        <v>0</v>
      </c>
      <c r="C4111" s="1">
        <v>1971.33</v>
      </c>
      <c r="D4111" s="1">
        <v>2590.2199999999998</v>
      </c>
      <c r="E4111" s="1">
        <v>4561.55</v>
      </c>
    </row>
    <row r="4112" spans="1:5" hidden="1">
      <c r="A4112" s="1">
        <v>1958</v>
      </c>
      <c r="B4112" s="1">
        <v>1</v>
      </c>
      <c r="C4112" s="1">
        <v>174.03</v>
      </c>
      <c r="D4112" s="1">
        <v>234.11</v>
      </c>
      <c r="E4112" s="1">
        <v>408.14</v>
      </c>
    </row>
    <row r="4113" spans="1:5" hidden="1">
      <c r="A4113" s="1">
        <v>1958</v>
      </c>
      <c r="B4113" s="1">
        <v>2</v>
      </c>
      <c r="C4113" s="1">
        <v>127.02</v>
      </c>
      <c r="D4113" s="1">
        <v>165.08</v>
      </c>
      <c r="E4113" s="1">
        <v>292.10000000000002</v>
      </c>
    </row>
    <row r="4114" spans="1:5" hidden="1">
      <c r="A4114" s="1">
        <v>1958</v>
      </c>
      <c r="B4114" s="1">
        <v>3</v>
      </c>
      <c r="C4114" s="1">
        <v>60.01</v>
      </c>
      <c r="D4114" s="1">
        <v>86.04</v>
      </c>
      <c r="E4114" s="1">
        <v>146.05000000000001</v>
      </c>
    </row>
    <row r="4115" spans="1:5" hidden="1">
      <c r="A4115" s="1">
        <v>1958</v>
      </c>
      <c r="B4115" s="1">
        <v>4</v>
      </c>
      <c r="C4115" s="1">
        <v>64.010000000000005</v>
      </c>
      <c r="D4115" s="1">
        <v>72.03</v>
      </c>
      <c r="E4115" s="1">
        <v>136.04</v>
      </c>
    </row>
    <row r="4116" spans="1:5" hidden="1">
      <c r="A4116" s="1">
        <v>1958</v>
      </c>
      <c r="B4116" s="1">
        <v>5</v>
      </c>
      <c r="C4116" s="1">
        <v>41</v>
      </c>
      <c r="D4116" s="1">
        <v>55.02</v>
      </c>
      <c r="E4116" s="1">
        <v>96.02</v>
      </c>
    </row>
    <row r="4117" spans="1:5" hidden="1">
      <c r="A4117" s="1">
        <v>1958</v>
      </c>
      <c r="B4117" s="1">
        <v>6</v>
      </c>
      <c r="C4117" s="1">
        <v>45.01</v>
      </c>
      <c r="D4117" s="1">
        <v>55.02</v>
      </c>
      <c r="E4117" s="1">
        <v>100.03</v>
      </c>
    </row>
    <row r="4118" spans="1:5" hidden="1">
      <c r="A4118" s="1">
        <v>1958</v>
      </c>
      <c r="B4118" s="1">
        <v>7</v>
      </c>
      <c r="C4118" s="1">
        <v>42.01</v>
      </c>
      <c r="D4118" s="1">
        <v>65.03</v>
      </c>
      <c r="E4118" s="1">
        <v>107.04</v>
      </c>
    </row>
    <row r="4119" spans="1:5" hidden="1">
      <c r="A4119" s="1">
        <v>1958</v>
      </c>
      <c r="B4119" s="1">
        <v>8</v>
      </c>
      <c r="C4119" s="1">
        <v>28.01</v>
      </c>
      <c r="D4119" s="1">
        <v>61.03</v>
      </c>
      <c r="E4119" s="1">
        <v>89.04</v>
      </c>
    </row>
    <row r="4120" spans="1:5" hidden="1">
      <c r="A4120" s="1">
        <v>1958</v>
      </c>
      <c r="B4120" s="1">
        <v>9</v>
      </c>
      <c r="C4120" s="1">
        <v>29.01</v>
      </c>
      <c r="D4120" s="1">
        <v>56.03</v>
      </c>
      <c r="E4120" s="1">
        <v>85.04</v>
      </c>
    </row>
    <row r="4121" spans="1:5" hidden="1">
      <c r="A4121" s="1">
        <v>1958</v>
      </c>
      <c r="B4121" s="1">
        <v>10</v>
      </c>
      <c r="C4121" s="1">
        <v>38</v>
      </c>
      <c r="D4121" s="1">
        <v>49.03</v>
      </c>
      <c r="E4121" s="1">
        <v>87.03</v>
      </c>
    </row>
    <row r="4122" spans="1:5" hidden="1">
      <c r="A4122" s="1">
        <v>1958</v>
      </c>
      <c r="B4122" s="1">
        <v>11</v>
      </c>
      <c r="C4122" s="1">
        <v>41</v>
      </c>
      <c r="D4122" s="1">
        <v>42.02</v>
      </c>
      <c r="E4122" s="1">
        <v>83.02</v>
      </c>
    </row>
    <row r="4123" spans="1:5" hidden="1">
      <c r="A4123" s="1">
        <v>1958</v>
      </c>
      <c r="B4123" s="1">
        <v>12</v>
      </c>
      <c r="C4123" s="1">
        <v>26.01</v>
      </c>
      <c r="D4123" s="1">
        <v>49.02</v>
      </c>
      <c r="E4123" s="1">
        <v>75.03</v>
      </c>
    </row>
    <row r="4124" spans="1:5" hidden="1">
      <c r="A4124" s="1">
        <v>1958</v>
      </c>
      <c r="B4124" s="1">
        <v>13</v>
      </c>
      <c r="C4124" s="1">
        <v>20.010000000000002</v>
      </c>
      <c r="D4124" s="1">
        <v>49.03</v>
      </c>
      <c r="E4124" s="1">
        <v>69.040000000000006</v>
      </c>
    </row>
    <row r="4125" spans="1:5" hidden="1">
      <c r="A4125" s="1">
        <v>1958</v>
      </c>
      <c r="B4125" s="1">
        <v>14</v>
      </c>
      <c r="C4125" s="1">
        <v>30</v>
      </c>
      <c r="D4125" s="1">
        <v>36.020000000000003</v>
      </c>
      <c r="E4125" s="1">
        <v>66.02</v>
      </c>
    </row>
    <row r="4126" spans="1:5" hidden="1">
      <c r="A4126" s="1">
        <v>1958</v>
      </c>
      <c r="B4126" s="1">
        <v>15</v>
      </c>
      <c r="C4126" s="1">
        <v>28.01</v>
      </c>
      <c r="D4126" s="1">
        <v>51.03</v>
      </c>
      <c r="E4126" s="1">
        <v>79.040000000000006</v>
      </c>
    </row>
    <row r="4127" spans="1:5" hidden="1">
      <c r="A4127" s="1">
        <v>1958</v>
      </c>
      <c r="B4127" s="1">
        <v>16</v>
      </c>
      <c r="C4127" s="1">
        <v>36.01</v>
      </c>
      <c r="D4127" s="1">
        <v>72.040000000000006</v>
      </c>
      <c r="E4127" s="1">
        <v>108.05</v>
      </c>
    </row>
    <row r="4128" spans="1:5" hidden="1">
      <c r="A4128" s="1">
        <v>1958</v>
      </c>
      <c r="B4128" s="1">
        <v>17</v>
      </c>
      <c r="C4128" s="1">
        <v>34.01</v>
      </c>
      <c r="D4128" s="1">
        <v>101.05</v>
      </c>
      <c r="E4128" s="1">
        <v>135.06</v>
      </c>
    </row>
    <row r="4129" spans="1:5" hidden="1">
      <c r="A4129" s="1">
        <v>1958</v>
      </c>
      <c r="B4129" s="1">
        <v>18</v>
      </c>
      <c r="C4129" s="1">
        <v>32</v>
      </c>
      <c r="D4129" s="1">
        <v>118.06</v>
      </c>
      <c r="E4129" s="1">
        <v>150.06</v>
      </c>
    </row>
    <row r="4130" spans="1:5" hidden="1">
      <c r="A4130" s="1">
        <v>1958</v>
      </c>
      <c r="B4130" s="1">
        <v>19</v>
      </c>
      <c r="C4130" s="1">
        <v>32.01</v>
      </c>
      <c r="D4130" s="1">
        <v>119.06</v>
      </c>
      <c r="E4130" s="1">
        <v>151.07</v>
      </c>
    </row>
    <row r="4131" spans="1:5" hidden="1">
      <c r="A4131" s="1">
        <v>1958</v>
      </c>
      <c r="B4131" s="1">
        <v>20</v>
      </c>
      <c r="C4131" s="1">
        <v>37.01</v>
      </c>
      <c r="D4131" s="1">
        <v>129.06</v>
      </c>
      <c r="E4131" s="1">
        <v>166.07</v>
      </c>
    </row>
    <row r="4132" spans="1:5" hidden="1">
      <c r="A4132" s="1">
        <v>1958</v>
      </c>
      <c r="B4132" s="1">
        <v>21</v>
      </c>
      <c r="C4132" s="1">
        <v>39.01</v>
      </c>
      <c r="D4132" s="1">
        <v>156.07</v>
      </c>
      <c r="E4132" s="1">
        <v>195.08</v>
      </c>
    </row>
    <row r="4133" spans="1:5" hidden="1">
      <c r="A4133" s="1">
        <v>1958</v>
      </c>
      <c r="B4133" s="1">
        <v>22</v>
      </c>
      <c r="C4133" s="1">
        <v>35</v>
      </c>
      <c r="D4133" s="1">
        <v>120.05</v>
      </c>
      <c r="E4133" s="1">
        <v>155.05000000000001</v>
      </c>
    </row>
    <row r="4134" spans="1:5" hidden="1">
      <c r="A4134" s="1">
        <v>1958</v>
      </c>
      <c r="B4134" s="1">
        <v>23</v>
      </c>
      <c r="C4134" s="1">
        <v>30.01</v>
      </c>
      <c r="D4134" s="1">
        <v>119.05</v>
      </c>
      <c r="E4134" s="1">
        <v>149.06</v>
      </c>
    </row>
    <row r="4135" spans="1:5" hidden="1">
      <c r="A4135" s="1">
        <v>1958</v>
      </c>
      <c r="B4135" s="1">
        <v>24</v>
      </c>
      <c r="C4135" s="1">
        <v>40.01</v>
      </c>
      <c r="D4135" s="1">
        <v>103.05</v>
      </c>
      <c r="E4135" s="1">
        <v>143.06</v>
      </c>
    </row>
    <row r="4136" spans="1:5" hidden="1">
      <c r="A4136" s="1">
        <v>1958</v>
      </c>
      <c r="B4136" s="1">
        <v>25</v>
      </c>
      <c r="C4136" s="1">
        <v>36.01</v>
      </c>
      <c r="D4136" s="1">
        <v>104.04</v>
      </c>
      <c r="E4136" s="1">
        <v>140.05000000000001</v>
      </c>
    </row>
    <row r="4137" spans="1:5" hidden="1">
      <c r="A4137" s="1">
        <v>1958</v>
      </c>
      <c r="B4137" s="1">
        <v>26</v>
      </c>
      <c r="C4137" s="1">
        <v>42.01</v>
      </c>
      <c r="D4137" s="1">
        <v>95.05</v>
      </c>
      <c r="E4137" s="1">
        <v>137.06</v>
      </c>
    </row>
    <row r="4138" spans="1:5" hidden="1">
      <c r="A4138" s="1">
        <v>1958</v>
      </c>
      <c r="B4138" s="1">
        <v>27</v>
      </c>
      <c r="C4138" s="1">
        <v>44.01</v>
      </c>
      <c r="D4138" s="1">
        <v>140.06</v>
      </c>
      <c r="E4138" s="1">
        <v>184.07</v>
      </c>
    </row>
    <row r="4139" spans="1:5" hidden="1">
      <c r="A4139" s="1">
        <v>1958</v>
      </c>
      <c r="B4139" s="1">
        <v>28</v>
      </c>
      <c r="C4139" s="1">
        <v>39</v>
      </c>
      <c r="D4139" s="1">
        <v>95.04</v>
      </c>
      <c r="E4139" s="1">
        <v>134.04</v>
      </c>
    </row>
    <row r="4140" spans="1:5" hidden="1">
      <c r="A4140" s="1">
        <v>1958</v>
      </c>
      <c r="B4140" s="1">
        <v>29</v>
      </c>
      <c r="C4140" s="1">
        <v>53</v>
      </c>
      <c r="D4140" s="1">
        <v>113.06</v>
      </c>
      <c r="E4140" s="1">
        <v>166.06</v>
      </c>
    </row>
    <row r="4141" spans="1:5" hidden="1">
      <c r="A4141" s="1">
        <v>1958</v>
      </c>
      <c r="B4141" s="1">
        <v>30</v>
      </c>
      <c r="C4141" s="1">
        <v>64.010000000000005</v>
      </c>
      <c r="D4141" s="1">
        <v>135.06</v>
      </c>
      <c r="E4141" s="1">
        <v>199.07</v>
      </c>
    </row>
    <row r="4142" spans="1:5" hidden="1">
      <c r="A4142" s="1">
        <v>1958</v>
      </c>
      <c r="B4142" s="1">
        <v>31</v>
      </c>
      <c r="C4142" s="1">
        <v>61.01</v>
      </c>
      <c r="D4142" s="1">
        <v>103.04</v>
      </c>
      <c r="E4142" s="1">
        <v>164.05</v>
      </c>
    </row>
    <row r="4143" spans="1:5" hidden="1">
      <c r="A4143" s="1">
        <v>1958</v>
      </c>
      <c r="B4143" s="1">
        <v>32</v>
      </c>
      <c r="C4143" s="1">
        <v>64.02</v>
      </c>
      <c r="D4143" s="1">
        <v>142.07</v>
      </c>
      <c r="E4143" s="1">
        <v>206.09</v>
      </c>
    </row>
    <row r="4144" spans="1:5" hidden="1">
      <c r="A4144" s="1">
        <v>1958</v>
      </c>
      <c r="B4144" s="1">
        <v>33</v>
      </c>
      <c r="C4144" s="1">
        <v>66.010000000000005</v>
      </c>
      <c r="D4144" s="1">
        <v>138.07</v>
      </c>
      <c r="E4144" s="1">
        <v>204.08</v>
      </c>
    </row>
    <row r="4145" spans="1:5" hidden="1">
      <c r="A4145" s="1">
        <v>1958</v>
      </c>
      <c r="B4145" s="1">
        <v>34</v>
      </c>
      <c r="C4145" s="1">
        <v>92.02</v>
      </c>
      <c r="D4145" s="1">
        <v>148.07</v>
      </c>
      <c r="E4145" s="1">
        <v>240.09</v>
      </c>
    </row>
    <row r="4146" spans="1:5" hidden="1">
      <c r="A4146" s="1">
        <v>1958</v>
      </c>
      <c r="B4146" s="1">
        <v>35</v>
      </c>
      <c r="C4146" s="1">
        <v>97.01</v>
      </c>
      <c r="D4146" s="1">
        <v>164.08</v>
      </c>
      <c r="E4146" s="1">
        <v>261.08999999999997</v>
      </c>
    </row>
    <row r="4147" spans="1:5" hidden="1">
      <c r="A4147" s="1">
        <v>1958</v>
      </c>
      <c r="B4147" s="1">
        <v>36</v>
      </c>
      <c r="C4147" s="1">
        <v>116.02</v>
      </c>
      <c r="D4147" s="1">
        <v>167.07</v>
      </c>
      <c r="E4147" s="1">
        <v>283.08999999999997</v>
      </c>
    </row>
    <row r="4148" spans="1:5" hidden="1">
      <c r="A4148" s="1">
        <v>1958</v>
      </c>
      <c r="B4148" s="1">
        <v>37</v>
      </c>
      <c r="C4148" s="1">
        <v>105.02</v>
      </c>
      <c r="D4148" s="1">
        <v>178.08</v>
      </c>
      <c r="E4148" s="1">
        <v>283.10000000000002</v>
      </c>
    </row>
    <row r="4149" spans="1:5" hidden="1">
      <c r="A4149" s="1">
        <v>1958</v>
      </c>
      <c r="B4149" s="1">
        <v>38</v>
      </c>
      <c r="C4149" s="1">
        <v>108.02</v>
      </c>
      <c r="D4149" s="1">
        <v>177.08</v>
      </c>
      <c r="E4149" s="1">
        <v>285.10000000000002</v>
      </c>
    </row>
    <row r="4150" spans="1:5" hidden="1">
      <c r="A4150" s="1">
        <v>1958</v>
      </c>
      <c r="B4150" s="1">
        <v>39</v>
      </c>
      <c r="C4150" s="1">
        <v>114.02</v>
      </c>
      <c r="D4150" s="1">
        <v>155.07</v>
      </c>
      <c r="E4150" s="1">
        <v>269.08999999999997</v>
      </c>
    </row>
    <row r="4151" spans="1:5" hidden="1">
      <c r="A4151" s="1">
        <v>1958</v>
      </c>
      <c r="B4151" s="1">
        <v>40</v>
      </c>
      <c r="C4151" s="1">
        <v>120.02</v>
      </c>
      <c r="D4151" s="1">
        <v>172.08</v>
      </c>
      <c r="E4151" s="1">
        <v>292.10000000000002</v>
      </c>
    </row>
    <row r="4152" spans="1:5" hidden="1">
      <c r="A4152" s="1">
        <v>1958</v>
      </c>
      <c r="B4152" s="1">
        <v>41</v>
      </c>
      <c r="C4152" s="1">
        <v>139.02000000000001</v>
      </c>
      <c r="D4152" s="1">
        <v>182.09</v>
      </c>
      <c r="E4152" s="1">
        <v>321.11</v>
      </c>
    </row>
    <row r="4153" spans="1:5" hidden="1">
      <c r="A4153" s="1">
        <v>1958</v>
      </c>
      <c r="B4153" s="1">
        <v>42</v>
      </c>
      <c r="C4153" s="1">
        <v>200.04</v>
      </c>
      <c r="D4153" s="1">
        <v>289.13</v>
      </c>
      <c r="E4153" s="1">
        <v>489.17</v>
      </c>
    </row>
    <row r="4154" spans="1:5" hidden="1">
      <c r="A4154" s="1">
        <v>1958</v>
      </c>
      <c r="B4154" s="1">
        <v>43</v>
      </c>
      <c r="C4154" s="1">
        <v>162.03</v>
      </c>
      <c r="D4154" s="1">
        <v>231.11</v>
      </c>
      <c r="E4154" s="1">
        <v>393.14</v>
      </c>
    </row>
    <row r="4155" spans="1:5" hidden="1">
      <c r="A4155" s="1">
        <v>1958</v>
      </c>
      <c r="B4155" s="1">
        <v>44</v>
      </c>
      <c r="C4155" s="1">
        <v>160.02000000000001</v>
      </c>
      <c r="D4155" s="1">
        <v>240.11</v>
      </c>
      <c r="E4155" s="1">
        <v>400.13</v>
      </c>
    </row>
    <row r="4156" spans="1:5" hidden="1">
      <c r="A4156" s="1">
        <v>1958</v>
      </c>
      <c r="B4156" s="1">
        <v>45</v>
      </c>
      <c r="C4156" s="1">
        <v>169.03</v>
      </c>
      <c r="D4156" s="1">
        <v>322.14999999999998</v>
      </c>
      <c r="E4156" s="1">
        <v>491.18</v>
      </c>
    </row>
    <row r="4157" spans="1:5" hidden="1">
      <c r="A4157" s="1">
        <v>1958</v>
      </c>
      <c r="B4157" s="1">
        <v>46</v>
      </c>
      <c r="C4157" s="1">
        <v>206.03</v>
      </c>
      <c r="D4157" s="1">
        <v>347.16</v>
      </c>
      <c r="E4157" s="1">
        <v>553.19000000000005</v>
      </c>
    </row>
    <row r="4158" spans="1:5" hidden="1">
      <c r="A4158" s="1">
        <v>1958</v>
      </c>
      <c r="B4158" s="1">
        <v>47</v>
      </c>
      <c r="C4158" s="1">
        <v>229.04</v>
      </c>
      <c r="D4158" s="1">
        <v>407.19</v>
      </c>
      <c r="E4158" s="1">
        <v>636.23</v>
      </c>
    </row>
    <row r="4159" spans="1:5" hidden="1">
      <c r="A4159" s="1">
        <v>1958</v>
      </c>
      <c r="B4159" s="1">
        <v>48</v>
      </c>
      <c r="C4159" s="1">
        <v>210.04</v>
      </c>
      <c r="D4159" s="1">
        <v>375.18</v>
      </c>
      <c r="E4159" s="1">
        <v>585.22</v>
      </c>
    </row>
    <row r="4160" spans="1:5" hidden="1">
      <c r="A4160" s="1">
        <v>1958</v>
      </c>
      <c r="B4160" s="1">
        <v>49</v>
      </c>
      <c r="C4160" s="1">
        <v>283.05</v>
      </c>
      <c r="D4160" s="1">
        <v>450.21</v>
      </c>
      <c r="E4160" s="1">
        <v>733.26</v>
      </c>
    </row>
    <row r="4161" spans="1:5" hidden="1">
      <c r="A4161" s="1">
        <v>1958</v>
      </c>
      <c r="B4161" s="1">
        <v>50</v>
      </c>
      <c r="C4161" s="1">
        <v>274.05</v>
      </c>
      <c r="D4161" s="1">
        <v>483.23</v>
      </c>
      <c r="E4161" s="1">
        <v>757.28</v>
      </c>
    </row>
    <row r="4162" spans="1:5" hidden="1">
      <c r="A4162" s="1">
        <v>1958</v>
      </c>
      <c r="B4162" s="1">
        <v>51</v>
      </c>
      <c r="C4162" s="1">
        <v>229.04</v>
      </c>
      <c r="D4162" s="1">
        <v>440.21</v>
      </c>
      <c r="E4162" s="1">
        <v>669.25</v>
      </c>
    </row>
    <row r="4163" spans="1:5" hidden="1">
      <c r="A4163" s="1">
        <v>1958</v>
      </c>
      <c r="B4163" s="1">
        <v>52</v>
      </c>
      <c r="C4163" s="1">
        <v>286.05</v>
      </c>
      <c r="D4163" s="1">
        <v>550.26</v>
      </c>
      <c r="E4163" s="1">
        <v>836.31</v>
      </c>
    </row>
    <row r="4164" spans="1:5" hidden="1">
      <c r="A4164" s="1">
        <v>1958</v>
      </c>
      <c r="B4164" s="1">
        <v>53</v>
      </c>
      <c r="C4164" s="1">
        <v>303.05</v>
      </c>
      <c r="D4164" s="1">
        <v>583.28</v>
      </c>
      <c r="E4164" s="1">
        <v>886.33</v>
      </c>
    </row>
    <row r="4165" spans="1:5" hidden="1">
      <c r="A4165" s="1">
        <v>1958</v>
      </c>
      <c r="B4165" s="1">
        <v>54</v>
      </c>
      <c r="C4165" s="1">
        <v>341.06</v>
      </c>
      <c r="D4165" s="1">
        <v>621.29</v>
      </c>
      <c r="E4165" s="1">
        <v>962.35</v>
      </c>
    </row>
    <row r="4166" spans="1:5" hidden="1">
      <c r="A4166" s="1">
        <v>1958</v>
      </c>
      <c r="B4166" s="1">
        <v>55</v>
      </c>
      <c r="C4166" s="1">
        <v>294.04000000000002</v>
      </c>
      <c r="D4166" s="1">
        <v>561.26</v>
      </c>
      <c r="E4166" s="1">
        <v>855.3</v>
      </c>
    </row>
    <row r="4167" spans="1:5" hidden="1">
      <c r="A4167" s="1">
        <v>1958</v>
      </c>
      <c r="B4167" s="1">
        <v>56</v>
      </c>
      <c r="C4167" s="1">
        <v>318.05</v>
      </c>
      <c r="D4167" s="1">
        <v>604.28</v>
      </c>
      <c r="E4167" s="1">
        <v>922.33</v>
      </c>
    </row>
    <row r="4168" spans="1:5" hidden="1">
      <c r="A4168" s="1">
        <v>1958</v>
      </c>
      <c r="B4168" s="1">
        <v>57</v>
      </c>
      <c r="C4168" s="1">
        <v>394.06</v>
      </c>
      <c r="D4168" s="1">
        <v>736.34</v>
      </c>
      <c r="E4168" s="1">
        <v>1130.4000000000001</v>
      </c>
    </row>
    <row r="4169" spans="1:5" hidden="1">
      <c r="A4169" s="1">
        <v>1958</v>
      </c>
      <c r="B4169" s="1">
        <v>58</v>
      </c>
      <c r="C4169" s="1">
        <v>452.08</v>
      </c>
      <c r="D4169" s="1">
        <v>860.4</v>
      </c>
      <c r="E4169" s="1">
        <v>1312.48</v>
      </c>
    </row>
    <row r="4170" spans="1:5" hidden="1">
      <c r="A4170" s="1">
        <v>1958</v>
      </c>
      <c r="B4170" s="1">
        <v>59</v>
      </c>
      <c r="C4170" s="1">
        <v>402.07</v>
      </c>
      <c r="D4170" s="1">
        <v>819.39</v>
      </c>
      <c r="E4170" s="1">
        <v>1221.46</v>
      </c>
    </row>
    <row r="4171" spans="1:5" hidden="1">
      <c r="A4171" s="1">
        <v>1958</v>
      </c>
      <c r="B4171" s="1">
        <v>60</v>
      </c>
      <c r="C4171" s="1">
        <v>495.08</v>
      </c>
      <c r="D4171" s="1">
        <v>820.38</v>
      </c>
      <c r="E4171" s="1">
        <v>1315.46</v>
      </c>
    </row>
    <row r="4172" spans="1:5" hidden="1">
      <c r="A4172" s="1">
        <v>1958</v>
      </c>
      <c r="B4172" s="1">
        <v>61</v>
      </c>
      <c r="C4172" s="1">
        <v>477.08</v>
      </c>
      <c r="D4172" s="1">
        <v>794.37</v>
      </c>
      <c r="E4172" s="1">
        <v>1271.45</v>
      </c>
    </row>
    <row r="4173" spans="1:5" hidden="1">
      <c r="A4173" s="1">
        <v>1958</v>
      </c>
      <c r="B4173" s="1">
        <v>62</v>
      </c>
      <c r="C4173" s="1">
        <v>590.09</v>
      </c>
      <c r="D4173" s="1">
        <v>925.43</v>
      </c>
      <c r="E4173" s="1">
        <v>1515.52</v>
      </c>
    </row>
    <row r="4174" spans="1:5" hidden="1">
      <c r="A4174" s="1">
        <v>1958</v>
      </c>
      <c r="B4174" s="1">
        <v>63</v>
      </c>
      <c r="C4174" s="1">
        <v>600.1</v>
      </c>
      <c r="D4174" s="1">
        <v>1008.47</v>
      </c>
      <c r="E4174" s="1">
        <v>1608.57</v>
      </c>
    </row>
    <row r="4175" spans="1:5" hidden="1">
      <c r="A4175" s="1">
        <v>1958</v>
      </c>
      <c r="B4175" s="1">
        <v>64</v>
      </c>
      <c r="C4175" s="1">
        <v>604.1</v>
      </c>
      <c r="D4175" s="1">
        <v>1096.52</v>
      </c>
      <c r="E4175" s="1">
        <v>1700.62</v>
      </c>
    </row>
    <row r="4176" spans="1:5" hidden="1">
      <c r="A4176" s="1">
        <v>1958</v>
      </c>
      <c r="B4176" s="1">
        <v>65</v>
      </c>
      <c r="C4176" s="1">
        <v>757.12</v>
      </c>
      <c r="D4176" s="1">
        <v>1164.55</v>
      </c>
      <c r="E4176" s="1">
        <v>1921.67</v>
      </c>
    </row>
    <row r="4177" spans="1:5" hidden="1">
      <c r="A4177" s="1">
        <v>1958</v>
      </c>
      <c r="B4177" s="1">
        <v>66</v>
      </c>
      <c r="C4177" s="1">
        <v>668.11</v>
      </c>
      <c r="D4177" s="1">
        <v>1138.53</v>
      </c>
      <c r="E4177" s="1">
        <v>1806.64</v>
      </c>
    </row>
    <row r="4178" spans="1:5" hidden="1">
      <c r="A4178" s="1">
        <v>1958</v>
      </c>
      <c r="B4178" s="1">
        <v>67</v>
      </c>
      <c r="C4178" s="1">
        <v>770.12</v>
      </c>
      <c r="D4178" s="1">
        <v>1315.62</v>
      </c>
      <c r="E4178" s="1">
        <v>2085.7399999999998</v>
      </c>
    </row>
    <row r="4179" spans="1:5" hidden="1">
      <c r="A4179" s="1">
        <v>1958</v>
      </c>
      <c r="B4179" s="1">
        <v>68</v>
      </c>
      <c r="C4179" s="1">
        <v>870.14</v>
      </c>
      <c r="D4179" s="1">
        <v>1307.6099999999999</v>
      </c>
      <c r="E4179" s="1">
        <v>2177.75</v>
      </c>
    </row>
    <row r="4180" spans="1:5" hidden="1">
      <c r="A4180" s="1">
        <v>1958</v>
      </c>
      <c r="B4180" s="1">
        <v>69</v>
      </c>
      <c r="C4180" s="1">
        <v>840.14</v>
      </c>
      <c r="D4180" s="1">
        <v>1307.6099999999999</v>
      </c>
      <c r="E4180" s="1">
        <v>2147.75</v>
      </c>
    </row>
    <row r="4181" spans="1:5" hidden="1">
      <c r="A4181" s="1">
        <v>1958</v>
      </c>
      <c r="B4181" s="1">
        <v>70</v>
      </c>
      <c r="C4181" s="1">
        <v>983.16</v>
      </c>
      <c r="D4181" s="1">
        <v>1327.62</v>
      </c>
      <c r="E4181" s="1">
        <v>2310.7800000000002</v>
      </c>
    </row>
    <row r="4182" spans="1:5" hidden="1">
      <c r="A4182" s="1">
        <v>1958</v>
      </c>
      <c r="B4182" s="1">
        <v>71</v>
      </c>
      <c r="C4182" s="1">
        <v>907.15</v>
      </c>
      <c r="D4182" s="1">
        <v>1202.56</v>
      </c>
      <c r="E4182" s="1">
        <v>2109.71</v>
      </c>
    </row>
    <row r="4183" spans="1:5" hidden="1">
      <c r="A4183" s="1">
        <v>1958</v>
      </c>
      <c r="B4183" s="1">
        <v>72</v>
      </c>
      <c r="C4183" s="1">
        <v>1055.17</v>
      </c>
      <c r="D4183" s="1">
        <v>1328.62</v>
      </c>
      <c r="E4183" s="1">
        <v>2383.79</v>
      </c>
    </row>
    <row r="4184" spans="1:5" hidden="1">
      <c r="A4184" s="1">
        <v>1958</v>
      </c>
      <c r="B4184" s="1">
        <v>73</v>
      </c>
      <c r="C4184" s="1">
        <v>1041.17</v>
      </c>
      <c r="D4184" s="1">
        <v>1358.64</v>
      </c>
      <c r="E4184" s="1">
        <v>2399.81</v>
      </c>
    </row>
    <row r="4185" spans="1:5" hidden="1">
      <c r="A4185" s="1">
        <v>1958</v>
      </c>
      <c r="B4185" s="1">
        <v>74</v>
      </c>
      <c r="C4185" s="1">
        <v>1080.17</v>
      </c>
      <c r="D4185" s="1">
        <v>1382.65</v>
      </c>
      <c r="E4185" s="1">
        <v>2462.8200000000002</v>
      </c>
    </row>
    <row r="4186" spans="1:5" hidden="1">
      <c r="A4186" s="1">
        <v>1958</v>
      </c>
      <c r="B4186" s="1">
        <v>75</v>
      </c>
      <c r="C4186" s="1">
        <v>1084.18</v>
      </c>
      <c r="D4186" s="1">
        <v>1237.57</v>
      </c>
      <c r="E4186" s="1">
        <v>2321.75</v>
      </c>
    </row>
    <row r="4187" spans="1:5" hidden="1">
      <c r="A4187" s="1">
        <v>1958</v>
      </c>
      <c r="B4187" s="1">
        <v>76</v>
      </c>
      <c r="C4187" s="1">
        <v>1103.18</v>
      </c>
      <c r="D4187" s="1">
        <v>1239.58</v>
      </c>
      <c r="E4187" s="1">
        <v>2342.7600000000002</v>
      </c>
    </row>
    <row r="4188" spans="1:5" hidden="1">
      <c r="A4188" s="1">
        <v>1958</v>
      </c>
      <c r="B4188" s="1">
        <v>77</v>
      </c>
      <c r="C4188" s="1">
        <v>1094.17</v>
      </c>
      <c r="D4188" s="1">
        <v>1102.51</v>
      </c>
      <c r="E4188" s="1">
        <v>2196.6799999999998</v>
      </c>
    </row>
    <row r="4189" spans="1:5" hidden="1">
      <c r="A4189" s="1">
        <v>1958</v>
      </c>
      <c r="B4189" s="1">
        <v>78</v>
      </c>
      <c r="C4189" s="1">
        <v>1181.2</v>
      </c>
      <c r="D4189" s="1">
        <v>1183.55</v>
      </c>
      <c r="E4189" s="1">
        <v>2364.75</v>
      </c>
    </row>
    <row r="4190" spans="1:5" hidden="1">
      <c r="A4190" s="1">
        <v>1958</v>
      </c>
      <c r="B4190" s="1">
        <v>79</v>
      </c>
      <c r="C4190" s="1">
        <v>1040.17</v>
      </c>
      <c r="D4190" s="1">
        <v>1026.48</v>
      </c>
      <c r="E4190" s="1">
        <v>2066.65</v>
      </c>
    </row>
    <row r="4191" spans="1:5" hidden="1">
      <c r="A4191" s="1">
        <v>1958</v>
      </c>
      <c r="B4191" s="1">
        <v>80</v>
      </c>
      <c r="C4191" s="1">
        <v>1058.17</v>
      </c>
      <c r="D4191" s="1">
        <v>993.46</v>
      </c>
      <c r="E4191" s="1">
        <v>2051.63</v>
      </c>
    </row>
    <row r="4192" spans="1:5" hidden="1">
      <c r="A4192" s="1">
        <v>1958</v>
      </c>
      <c r="B4192" s="1">
        <v>81</v>
      </c>
      <c r="C4192" s="1">
        <v>902.15</v>
      </c>
      <c r="D4192" s="1">
        <v>803.38</v>
      </c>
      <c r="E4192" s="1">
        <v>1705.53</v>
      </c>
    </row>
    <row r="4193" spans="1:5" hidden="1">
      <c r="A4193" s="1">
        <v>1958</v>
      </c>
      <c r="B4193" s="1">
        <v>82</v>
      </c>
      <c r="C4193" s="1">
        <v>981.16</v>
      </c>
      <c r="D4193" s="1">
        <v>893.42</v>
      </c>
      <c r="E4193" s="1">
        <v>1874.58</v>
      </c>
    </row>
    <row r="4194" spans="1:5" hidden="1">
      <c r="A4194" s="1">
        <v>1958</v>
      </c>
      <c r="B4194" s="1">
        <v>83</v>
      </c>
      <c r="C4194" s="1">
        <v>1013.17</v>
      </c>
      <c r="D4194" s="1">
        <v>753.35</v>
      </c>
      <c r="E4194" s="1">
        <v>1766.52</v>
      </c>
    </row>
    <row r="4195" spans="1:5" hidden="1">
      <c r="A4195" s="1">
        <v>1958</v>
      </c>
      <c r="B4195" s="1">
        <v>84</v>
      </c>
      <c r="C4195" s="1">
        <v>957.16</v>
      </c>
      <c r="D4195" s="1">
        <v>707.33</v>
      </c>
      <c r="E4195" s="1">
        <v>1664.49</v>
      </c>
    </row>
    <row r="4196" spans="1:5" hidden="1">
      <c r="A4196" s="1">
        <v>1958</v>
      </c>
      <c r="B4196" s="1">
        <v>85</v>
      </c>
      <c r="C4196" s="1">
        <v>847.13</v>
      </c>
      <c r="D4196" s="1">
        <v>644.29999999999995</v>
      </c>
      <c r="E4196" s="1">
        <v>1491.43</v>
      </c>
    </row>
    <row r="4197" spans="1:5" hidden="1">
      <c r="A4197" s="1">
        <v>1958</v>
      </c>
      <c r="B4197" s="1">
        <v>86</v>
      </c>
      <c r="C4197" s="1">
        <v>770.13</v>
      </c>
      <c r="D4197" s="1">
        <v>569.27</v>
      </c>
      <c r="E4197" s="1">
        <v>1339.4</v>
      </c>
    </row>
    <row r="4198" spans="1:5" hidden="1">
      <c r="A4198" s="1">
        <v>1958</v>
      </c>
      <c r="B4198" s="1">
        <v>87</v>
      </c>
      <c r="C4198" s="1">
        <v>693.11</v>
      </c>
      <c r="D4198" s="1">
        <v>472.22</v>
      </c>
      <c r="E4198" s="1">
        <v>1165.33</v>
      </c>
    </row>
    <row r="4199" spans="1:5" hidden="1">
      <c r="A4199" s="1">
        <v>1958</v>
      </c>
      <c r="B4199" s="1">
        <v>88</v>
      </c>
      <c r="C4199" s="1">
        <v>605.1</v>
      </c>
      <c r="D4199" s="1">
        <v>448.21</v>
      </c>
      <c r="E4199" s="1">
        <v>1053.31</v>
      </c>
    </row>
    <row r="4200" spans="1:5" hidden="1">
      <c r="A4200" s="1">
        <v>1958</v>
      </c>
      <c r="B4200" s="1">
        <v>89</v>
      </c>
      <c r="C4200" s="1">
        <v>534.09</v>
      </c>
      <c r="D4200" s="1">
        <v>343.16</v>
      </c>
      <c r="E4200" s="1">
        <v>877.25</v>
      </c>
    </row>
    <row r="4201" spans="1:5" hidden="1">
      <c r="A4201" s="1">
        <v>1958</v>
      </c>
      <c r="B4201" s="1">
        <v>90</v>
      </c>
      <c r="C4201" s="1">
        <v>440.07</v>
      </c>
      <c r="D4201" s="1">
        <v>261.12</v>
      </c>
      <c r="E4201" s="1">
        <v>701.19</v>
      </c>
    </row>
    <row r="4202" spans="1:5" hidden="1">
      <c r="A4202" s="1">
        <v>1958</v>
      </c>
      <c r="B4202" s="1">
        <v>91</v>
      </c>
      <c r="C4202" s="1">
        <v>315.05</v>
      </c>
      <c r="D4202" s="1">
        <v>214.1</v>
      </c>
      <c r="E4202" s="1">
        <v>529.15</v>
      </c>
    </row>
    <row r="4203" spans="1:5" hidden="1">
      <c r="A4203" s="1">
        <v>1958</v>
      </c>
      <c r="B4203" s="1">
        <v>92</v>
      </c>
      <c r="C4203" s="1">
        <v>257.04000000000002</v>
      </c>
      <c r="D4203" s="1">
        <v>164.08</v>
      </c>
      <c r="E4203" s="1">
        <v>421.12</v>
      </c>
    </row>
    <row r="4204" spans="1:5" hidden="1">
      <c r="A4204" s="1">
        <v>1958</v>
      </c>
      <c r="B4204" s="1">
        <v>93</v>
      </c>
      <c r="C4204" s="1">
        <v>211.04</v>
      </c>
      <c r="D4204" s="1">
        <v>135.06</v>
      </c>
      <c r="E4204" s="1">
        <v>346.1</v>
      </c>
    </row>
    <row r="4205" spans="1:5" hidden="1">
      <c r="A4205" s="1">
        <v>1958</v>
      </c>
      <c r="B4205" s="1">
        <v>94</v>
      </c>
      <c r="C4205" s="1">
        <v>168.03</v>
      </c>
      <c r="D4205" s="1">
        <v>107.05</v>
      </c>
      <c r="E4205" s="1">
        <v>275.08</v>
      </c>
    </row>
    <row r="4206" spans="1:5" hidden="1">
      <c r="A4206" s="1">
        <v>1958</v>
      </c>
      <c r="B4206" s="1">
        <v>95</v>
      </c>
      <c r="C4206" s="1">
        <v>110.02</v>
      </c>
      <c r="D4206" s="1">
        <v>72.03</v>
      </c>
      <c r="E4206" s="1">
        <v>182.05</v>
      </c>
    </row>
    <row r="4207" spans="1:5" hidden="1">
      <c r="A4207" s="1">
        <v>1958</v>
      </c>
      <c r="B4207" s="1">
        <v>96</v>
      </c>
      <c r="C4207" s="1">
        <v>85.02</v>
      </c>
      <c r="D4207" s="1">
        <v>46.02</v>
      </c>
      <c r="E4207" s="1">
        <v>131.04</v>
      </c>
    </row>
    <row r="4208" spans="1:5" hidden="1">
      <c r="A4208" s="1">
        <v>1958</v>
      </c>
      <c r="B4208" s="1">
        <v>97</v>
      </c>
      <c r="C4208" s="1">
        <v>53.01</v>
      </c>
      <c r="D4208" s="1">
        <v>26.01</v>
      </c>
      <c r="E4208" s="1">
        <v>79.02</v>
      </c>
    </row>
    <row r="4209" spans="1:5" hidden="1">
      <c r="A4209" s="1">
        <v>1958</v>
      </c>
      <c r="B4209" s="1">
        <v>98</v>
      </c>
      <c r="C4209" s="1">
        <v>34</v>
      </c>
      <c r="D4209" s="1">
        <v>21.01</v>
      </c>
      <c r="E4209" s="1">
        <v>55.01</v>
      </c>
    </row>
    <row r="4210" spans="1:5" hidden="1">
      <c r="A4210" s="1">
        <v>1958</v>
      </c>
      <c r="B4210" s="1">
        <v>99</v>
      </c>
      <c r="C4210" s="1">
        <v>24.01</v>
      </c>
      <c r="D4210" s="1">
        <v>11</v>
      </c>
      <c r="E4210" s="1">
        <v>35.01</v>
      </c>
    </row>
    <row r="4211" spans="1:5" hidden="1">
      <c r="A4211" s="1">
        <v>1958</v>
      </c>
      <c r="B4211" s="1">
        <v>100</v>
      </c>
      <c r="C4211" s="1">
        <v>9.42</v>
      </c>
      <c r="D4211" s="1">
        <v>5.45</v>
      </c>
      <c r="E4211" s="1">
        <v>14.87</v>
      </c>
    </row>
    <row r="4212" spans="1:5" hidden="1">
      <c r="A4212" s="1">
        <v>1958</v>
      </c>
      <c r="B4212" s="1">
        <v>101</v>
      </c>
      <c r="C4212" s="1">
        <v>5.33</v>
      </c>
      <c r="D4212" s="1">
        <v>3.05</v>
      </c>
      <c r="E4212" s="1">
        <v>8.3800000000000008</v>
      </c>
    </row>
    <row r="4213" spans="1:5" hidden="1">
      <c r="A4213" s="1">
        <v>1958</v>
      </c>
      <c r="B4213" s="1">
        <v>102</v>
      </c>
      <c r="C4213" s="1">
        <v>2.91</v>
      </c>
      <c r="D4213" s="1">
        <v>1.65</v>
      </c>
      <c r="E4213" s="1">
        <v>4.5599999999999996</v>
      </c>
    </row>
    <row r="4214" spans="1:5" hidden="1">
      <c r="A4214" s="1">
        <v>1958</v>
      </c>
      <c r="B4214" s="1">
        <v>103</v>
      </c>
      <c r="C4214" s="1">
        <v>1.55</v>
      </c>
      <c r="D4214" s="1">
        <v>0.86</v>
      </c>
      <c r="E4214" s="1">
        <v>2.41</v>
      </c>
    </row>
    <row r="4215" spans="1:5" hidden="1">
      <c r="A4215" s="1">
        <v>1958</v>
      </c>
      <c r="B4215" s="1">
        <v>104</v>
      </c>
      <c r="C4215" s="1">
        <v>0.79</v>
      </c>
      <c r="D4215" s="1">
        <v>0</v>
      </c>
      <c r="E4215" s="1">
        <v>0.79</v>
      </c>
    </row>
    <row r="4216" spans="1:5" hidden="1">
      <c r="A4216" s="1">
        <v>1958</v>
      </c>
      <c r="B4216" s="1">
        <v>105</v>
      </c>
      <c r="C4216" s="1">
        <v>0</v>
      </c>
      <c r="D4216" s="1">
        <v>0</v>
      </c>
      <c r="E4216" s="1">
        <v>0</v>
      </c>
    </row>
    <row r="4217" spans="1:5" hidden="1">
      <c r="A4217" s="1">
        <v>1958</v>
      </c>
      <c r="B4217" s="1">
        <v>106</v>
      </c>
      <c r="C4217" s="1">
        <v>0</v>
      </c>
      <c r="D4217" s="1">
        <v>0</v>
      </c>
      <c r="E4217" s="1">
        <v>0</v>
      </c>
    </row>
    <row r="4218" spans="1:5" hidden="1">
      <c r="A4218" s="1">
        <v>1958</v>
      </c>
      <c r="B4218" s="1">
        <v>107</v>
      </c>
      <c r="C4218" s="1">
        <v>0</v>
      </c>
      <c r="D4218" s="1">
        <v>0</v>
      </c>
      <c r="E4218" s="1">
        <v>0</v>
      </c>
    </row>
    <row r="4219" spans="1:5" hidden="1">
      <c r="A4219" s="1">
        <v>1958</v>
      </c>
      <c r="B4219" s="1">
        <v>108</v>
      </c>
      <c r="C4219" s="1">
        <v>0</v>
      </c>
      <c r="D4219" s="1">
        <v>0</v>
      </c>
      <c r="E4219" s="1">
        <v>0</v>
      </c>
    </row>
    <row r="4220" spans="1:5" hidden="1">
      <c r="A4220" s="1">
        <v>1958</v>
      </c>
      <c r="B4220" s="1">
        <v>109</v>
      </c>
      <c r="C4220" s="1">
        <v>0</v>
      </c>
      <c r="D4220" s="1">
        <v>0</v>
      </c>
      <c r="E4220" s="1">
        <v>0</v>
      </c>
    </row>
    <row r="4221" spans="1:5" hidden="1">
      <c r="A4221" s="1">
        <v>1958</v>
      </c>
      <c r="B4221" s="1" t="s">
        <v>121</v>
      </c>
      <c r="C4221" s="1">
        <v>0</v>
      </c>
      <c r="D4221" s="1">
        <v>0</v>
      </c>
      <c r="E4221" s="1">
        <v>0</v>
      </c>
    </row>
    <row r="4222" spans="1:5" hidden="1">
      <c r="A4222" s="1">
        <v>1959</v>
      </c>
      <c r="B4222" s="1">
        <v>0</v>
      </c>
      <c r="C4222" s="1">
        <v>2095.27</v>
      </c>
      <c r="D4222" s="1">
        <v>2794.78</v>
      </c>
      <c r="E4222" s="1">
        <v>4890.05</v>
      </c>
    </row>
    <row r="4223" spans="1:5" hidden="1">
      <c r="A4223" s="1">
        <v>1959</v>
      </c>
      <c r="B4223" s="1">
        <v>1</v>
      </c>
      <c r="C4223" s="1">
        <v>182.03</v>
      </c>
      <c r="D4223" s="1">
        <v>251.07</v>
      </c>
      <c r="E4223" s="1">
        <v>433.1</v>
      </c>
    </row>
    <row r="4224" spans="1:5" hidden="1">
      <c r="A4224" s="1">
        <v>1959</v>
      </c>
      <c r="B4224" s="1">
        <v>2</v>
      </c>
      <c r="C4224" s="1">
        <v>107.01</v>
      </c>
      <c r="D4224" s="1">
        <v>139.04</v>
      </c>
      <c r="E4224" s="1">
        <v>246.05</v>
      </c>
    </row>
    <row r="4225" spans="1:5" hidden="1">
      <c r="A4225" s="1">
        <v>1959</v>
      </c>
      <c r="B4225" s="1">
        <v>3</v>
      </c>
      <c r="C4225" s="1">
        <v>73.010000000000005</v>
      </c>
      <c r="D4225" s="1">
        <v>109.03</v>
      </c>
      <c r="E4225" s="1">
        <v>182.04</v>
      </c>
    </row>
    <row r="4226" spans="1:5" hidden="1">
      <c r="A4226" s="1">
        <v>1959</v>
      </c>
      <c r="B4226" s="1">
        <v>4</v>
      </c>
      <c r="C4226" s="1">
        <v>65.010000000000005</v>
      </c>
      <c r="D4226" s="1">
        <v>77.02</v>
      </c>
      <c r="E4226" s="1">
        <v>142.03</v>
      </c>
    </row>
    <row r="4227" spans="1:5" hidden="1">
      <c r="A4227" s="1">
        <v>1959</v>
      </c>
      <c r="B4227" s="1">
        <v>5</v>
      </c>
      <c r="C4227" s="1">
        <v>47.01</v>
      </c>
      <c r="D4227" s="1">
        <v>74.02</v>
      </c>
      <c r="E4227" s="1">
        <v>121.03</v>
      </c>
    </row>
    <row r="4228" spans="1:5" hidden="1">
      <c r="A4228" s="1">
        <v>1959</v>
      </c>
      <c r="B4228" s="1">
        <v>6</v>
      </c>
      <c r="C4228" s="1">
        <v>40</v>
      </c>
      <c r="D4228" s="1">
        <v>73.02</v>
      </c>
      <c r="E4228" s="1">
        <v>113.02</v>
      </c>
    </row>
    <row r="4229" spans="1:5" hidden="1">
      <c r="A4229" s="1">
        <v>1959</v>
      </c>
      <c r="B4229" s="1">
        <v>7</v>
      </c>
      <c r="C4229" s="1">
        <v>43</v>
      </c>
      <c r="D4229" s="1">
        <v>52.02</v>
      </c>
      <c r="E4229" s="1">
        <v>95.02</v>
      </c>
    </row>
    <row r="4230" spans="1:5" hidden="1">
      <c r="A4230" s="1">
        <v>1959</v>
      </c>
      <c r="B4230" s="1">
        <v>8</v>
      </c>
      <c r="C4230" s="1">
        <v>37</v>
      </c>
      <c r="D4230" s="1">
        <v>58.02</v>
      </c>
      <c r="E4230" s="1">
        <v>95.02</v>
      </c>
    </row>
    <row r="4231" spans="1:5" hidden="1">
      <c r="A4231" s="1">
        <v>1959</v>
      </c>
      <c r="B4231" s="1">
        <v>9</v>
      </c>
      <c r="C4231" s="1">
        <v>34</v>
      </c>
      <c r="D4231" s="1">
        <v>45.01</v>
      </c>
      <c r="E4231" s="1">
        <v>79.010000000000005</v>
      </c>
    </row>
    <row r="4232" spans="1:5" hidden="1">
      <c r="A4232" s="1">
        <v>1959</v>
      </c>
      <c r="B4232" s="1">
        <v>10</v>
      </c>
      <c r="C4232" s="1">
        <v>26.01</v>
      </c>
      <c r="D4232" s="1">
        <v>44.02</v>
      </c>
      <c r="E4232" s="1">
        <v>70.03</v>
      </c>
    </row>
    <row r="4233" spans="1:5" hidden="1">
      <c r="A4233" s="1">
        <v>1959</v>
      </c>
      <c r="B4233" s="1">
        <v>11</v>
      </c>
      <c r="C4233" s="1">
        <v>27</v>
      </c>
      <c r="D4233" s="1">
        <v>52.01</v>
      </c>
      <c r="E4233" s="1">
        <v>79.010000000000005</v>
      </c>
    </row>
    <row r="4234" spans="1:5" hidden="1">
      <c r="A4234" s="1">
        <v>1959</v>
      </c>
      <c r="B4234" s="1">
        <v>12</v>
      </c>
      <c r="C4234" s="1">
        <v>33.01</v>
      </c>
      <c r="D4234" s="1">
        <v>46.01</v>
      </c>
      <c r="E4234" s="1">
        <v>79.02</v>
      </c>
    </row>
    <row r="4235" spans="1:5" hidden="1">
      <c r="A4235" s="1">
        <v>1959</v>
      </c>
      <c r="B4235" s="1">
        <v>13</v>
      </c>
      <c r="C4235" s="1">
        <v>27</v>
      </c>
      <c r="D4235" s="1">
        <v>42.01</v>
      </c>
      <c r="E4235" s="1">
        <v>69.010000000000005</v>
      </c>
    </row>
    <row r="4236" spans="1:5" hidden="1">
      <c r="A4236" s="1">
        <v>1959</v>
      </c>
      <c r="B4236" s="1">
        <v>14</v>
      </c>
      <c r="C4236" s="1">
        <v>26</v>
      </c>
      <c r="D4236" s="1">
        <v>52.02</v>
      </c>
      <c r="E4236" s="1">
        <v>78.02</v>
      </c>
    </row>
    <row r="4237" spans="1:5" hidden="1">
      <c r="A4237" s="1">
        <v>1959</v>
      </c>
      <c r="B4237" s="1">
        <v>15</v>
      </c>
      <c r="C4237" s="1">
        <v>30</v>
      </c>
      <c r="D4237" s="1">
        <v>85.02</v>
      </c>
      <c r="E4237" s="1">
        <v>115.02</v>
      </c>
    </row>
    <row r="4238" spans="1:5" hidden="1">
      <c r="A4238" s="1">
        <v>1959</v>
      </c>
      <c r="B4238" s="1">
        <v>16</v>
      </c>
      <c r="C4238" s="1">
        <v>30</v>
      </c>
      <c r="D4238" s="1">
        <v>68.02</v>
      </c>
      <c r="E4238" s="1">
        <v>98.02</v>
      </c>
    </row>
    <row r="4239" spans="1:5" hidden="1">
      <c r="A4239" s="1">
        <v>1959</v>
      </c>
      <c r="B4239" s="1">
        <v>17</v>
      </c>
      <c r="C4239" s="1">
        <v>35.01</v>
      </c>
      <c r="D4239" s="1">
        <v>104.03</v>
      </c>
      <c r="E4239" s="1">
        <v>139.04</v>
      </c>
    </row>
    <row r="4240" spans="1:5" hidden="1">
      <c r="A4240" s="1">
        <v>1959</v>
      </c>
      <c r="B4240" s="1">
        <v>18</v>
      </c>
      <c r="C4240" s="1">
        <v>41</v>
      </c>
      <c r="D4240" s="1">
        <v>146.04</v>
      </c>
      <c r="E4240" s="1">
        <v>187.04</v>
      </c>
    </row>
    <row r="4241" spans="1:5" hidden="1">
      <c r="A4241" s="1">
        <v>1959</v>
      </c>
      <c r="B4241" s="1">
        <v>19</v>
      </c>
      <c r="C4241" s="1">
        <v>29</v>
      </c>
      <c r="D4241" s="1">
        <v>133.03</v>
      </c>
      <c r="E4241" s="1">
        <v>162.03</v>
      </c>
    </row>
    <row r="4242" spans="1:5" hidden="1">
      <c r="A4242" s="1">
        <v>1959</v>
      </c>
      <c r="B4242" s="1">
        <v>20</v>
      </c>
      <c r="C4242" s="1">
        <v>36</v>
      </c>
      <c r="D4242" s="1">
        <v>131.04</v>
      </c>
      <c r="E4242" s="1">
        <v>167.04</v>
      </c>
    </row>
    <row r="4243" spans="1:5" hidden="1">
      <c r="A4243" s="1">
        <v>1959</v>
      </c>
      <c r="B4243" s="1">
        <v>21</v>
      </c>
      <c r="C4243" s="1">
        <v>36.01</v>
      </c>
      <c r="D4243" s="1">
        <v>130.04</v>
      </c>
      <c r="E4243" s="1">
        <v>166.05</v>
      </c>
    </row>
    <row r="4244" spans="1:5" hidden="1">
      <c r="A4244" s="1">
        <v>1959</v>
      </c>
      <c r="B4244" s="1">
        <v>22</v>
      </c>
      <c r="C4244" s="1">
        <v>37.01</v>
      </c>
      <c r="D4244" s="1">
        <v>103.03</v>
      </c>
      <c r="E4244" s="1">
        <v>140.04</v>
      </c>
    </row>
    <row r="4245" spans="1:5" hidden="1">
      <c r="A4245" s="1">
        <v>1959</v>
      </c>
      <c r="B4245" s="1">
        <v>23</v>
      </c>
      <c r="C4245" s="1">
        <v>35.01</v>
      </c>
      <c r="D4245" s="1">
        <v>98.03</v>
      </c>
      <c r="E4245" s="1">
        <v>133.04</v>
      </c>
    </row>
    <row r="4246" spans="1:5" hidden="1">
      <c r="A4246" s="1">
        <v>1959</v>
      </c>
      <c r="B4246" s="1">
        <v>24</v>
      </c>
      <c r="C4246" s="1">
        <v>33.01</v>
      </c>
      <c r="D4246" s="1">
        <v>98.03</v>
      </c>
      <c r="E4246" s="1">
        <v>131.04</v>
      </c>
    </row>
    <row r="4247" spans="1:5" hidden="1">
      <c r="A4247" s="1">
        <v>1959</v>
      </c>
      <c r="B4247" s="1">
        <v>25</v>
      </c>
      <c r="C4247" s="1">
        <v>33</v>
      </c>
      <c r="D4247" s="1">
        <v>95.03</v>
      </c>
      <c r="E4247" s="1">
        <v>128.03</v>
      </c>
    </row>
    <row r="4248" spans="1:5" hidden="1">
      <c r="A4248" s="1">
        <v>1959</v>
      </c>
      <c r="B4248" s="1">
        <v>26</v>
      </c>
      <c r="C4248" s="1">
        <v>40</v>
      </c>
      <c r="D4248" s="1">
        <v>95.03</v>
      </c>
      <c r="E4248" s="1">
        <v>135.03</v>
      </c>
    </row>
    <row r="4249" spans="1:5" hidden="1">
      <c r="A4249" s="1">
        <v>1959</v>
      </c>
      <c r="B4249" s="1">
        <v>27</v>
      </c>
      <c r="C4249" s="1">
        <v>43</v>
      </c>
      <c r="D4249" s="1">
        <v>99.03</v>
      </c>
      <c r="E4249" s="1">
        <v>142.03</v>
      </c>
    </row>
    <row r="4250" spans="1:5" hidden="1">
      <c r="A4250" s="1">
        <v>1959</v>
      </c>
      <c r="B4250" s="1">
        <v>28</v>
      </c>
      <c r="C4250" s="1">
        <v>57.01</v>
      </c>
      <c r="D4250" s="1">
        <v>98.03</v>
      </c>
      <c r="E4250" s="1">
        <v>155.04</v>
      </c>
    </row>
    <row r="4251" spans="1:5" hidden="1">
      <c r="A4251" s="1">
        <v>1959</v>
      </c>
      <c r="B4251" s="1">
        <v>29</v>
      </c>
      <c r="C4251" s="1">
        <v>54.01</v>
      </c>
      <c r="D4251" s="1">
        <v>108.03</v>
      </c>
      <c r="E4251" s="1">
        <v>162.04</v>
      </c>
    </row>
    <row r="4252" spans="1:5" hidden="1">
      <c r="A4252" s="1">
        <v>1959</v>
      </c>
      <c r="B4252" s="1">
        <v>30</v>
      </c>
      <c r="C4252" s="1">
        <v>62.01</v>
      </c>
      <c r="D4252" s="1">
        <v>126.03</v>
      </c>
      <c r="E4252" s="1">
        <v>188.04</v>
      </c>
    </row>
    <row r="4253" spans="1:5" hidden="1">
      <c r="A4253" s="1">
        <v>1959</v>
      </c>
      <c r="B4253" s="1">
        <v>31</v>
      </c>
      <c r="C4253" s="1">
        <v>71.010000000000005</v>
      </c>
      <c r="D4253" s="1">
        <v>126.03</v>
      </c>
      <c r="E4253" s="1">
        <v>197.04</v>
      </c>
    </row>
    <row r="4254" spans="1:5" hidden="1">
      <c r="A4254" s="1">
        <v>1959</v>
      </c>
      <c r="B4254" s="1">
        <v>32</v>
      </c>
      <c r="C4254" s="1">
        <v>80.010000000000005</v>
      </c>
      <c r="D4254" s="1">
        <v>152.05000000000001</v>
      </c>
      <c r="E4254" s="1">
        <v>232.06</v>
      </c>
    </row>
    <row r="4255" spans="1:5" hidden="1">
      <c r="A4255" s="1">
        <v>1959</v>
      </c>
      <c r="B4255" s="1">
        <v>33</v>
      </c>
      <c r="C4255" s="1">
        <v>76.010000000000005</v>
      </c>
      <c r="D4255" s="1">
        <v>159.05000000000001</v>
      </c>
      <c r="E4255" s="1">
        <v>235.06</v>
      </c>
    </row>
    <row r="4256" spans="1:5" hidden="1">
      <c r="A4256" s="1">
        <v>1959</v>
      </c>
      <c r="B4256" s="1">
        <v>34</v>
      </c>
      <c r="C4256" s="1">
        <v>81.02</v>
      </c>
      <c r="D4256" s="1">
        <v>164.04</v>
      </c>
      <c r="E4256" s="1">
        <v>245.06</v>
      </c>
    </row>
    <row r="4257" spans="1:5" hidden="1">
      <c r="A4257" s="1">
        <v>1959</v>
      </c>
      <c r="B4257" s="1">
        <v>35</v>
      </c>
      <c r="C4257" s="1">
        <v>96.01</v>
      </c>
      <c r="D4257" s="1">
        <v>156.05000000000001</v>
      </c>
      <c r="E4257" s="1">
        <v>252.06</v>
      </c>
    </row>
    <row r="4258" spans="1:5" hidden="1">
      <c r="A4258" s="1">
        <v>1959</v>
      </c>
      <c r="B4258" s="1">
        <v>36</v>
      </c>
      <c r="C4258" s="1">
        <v>101.01</v>
      </c>
      <c r="D4258" s="1">
        <v>162.05000000000001</v>
      </c>
      <c r="E4258" s="1">
        <v>263.06</v>
      </c>
    </row>
    <row r="4259" spans="1:5" hidden="1">
      <c r="A4259" s="1">
        <v>1959</v>
      </c>
      <c r="B4259" s="1">
        <v>37</v>
      </c>
      <c r="C4259" s="1">
        <v>93.01</v>
      </c>
      <c r="D4259" s="1">
        <v>197.05</v>
      </c>
      <c r="E4259" s="1">
        <v>290.06</v>
      </c>
    </row>
    <row r="4260" spans="1:5" hidden="1">
      <c r="A4260" s="1">
        <v>1959</v>
      </c>
      <c r="B4260" s="1">
        <v>38</v>
      </c>
      <c r="C4260" s="1">
        <v>126.02</v>
      </c>
      <c r="D4260" s="1">
        <v>189.05</v>
      </c>
      <c r="E4260" s="1">
        <v>315.07</v>
      </c>
    </row>
    <row r="4261" spans="1:5" hidden="1">
      <c r="A4261" s="1">
        <v>1959</v>
      </c>
      <c r="B4261" s="1">
        <v>39</v>
      </c>
      <c r="C4261" s="1">
        <v>158.02000000000001</v>
      </c>
      <c r="D4261" s="1">
        <v>221.06</v>
      </c>
      <c r="E4261" s="1">
        <v>379.08</v>
      </c>
    </row>
    <row r="4262" spans="1:5" hidden="1">
      <c r="A4262" s="1">
        <v>1959</v>
      </c>
      <c r="B4262" s="1">
        <v>40</v>
      </c>
      <c r="C4262" s="1">
        <v>125.02</v>
      </c>
      <c r="D4262" s="1">
        <v>201.06</v>
      </c>
      <c r="E4262" s="1">
        <v>326.08</v>
      </c>
    </row>
    <row r="4263" spans="1:5" hidden="1">
      <c r="A4263" s="1">
        <v>1959</v>
      </c>
      <c r="B4263" s="1">
        <v>41</v>
      </c>
      <c r="C4263" s="1">
        <v>127.01</v>
      </c>
      <c r="D4263" s="1">
        <v>190.05</v>
      </c>
      <c r="E4263" s="1">
        <v>317.06</v>
      </c>
    </row>
    <row r="4264" spans="1:5" hidden="1">
      <c r="A4264" s="1">
        <v>1959</v>
      </c>
      <c r="B4264" s="1">
        <v>42</v>
      </c>
      <c r="C4264" s="1">
        <v>195.03</v>
      </c>
      <c r="D4264" s="1">
        <v>294.08</v>
      </c>
      <c r="E4264" s="1">
        <v>489.11</v>
      </c>
    </row>
    <row r="4265" spans="1:5" hidden="1">
      <c r="A4265" s="1">
        <v>1959</v>
      </c>
      <c r="B4265" s="1">
        <v>43</v>
      </c>
      <c r="C4265" s="1">
        <v>163.02000000000001</v>
      </c>
      <c r="D4265" s="1">
        <v>248.07</v>
      </c>
      <c r="E4265" s="1">
        <v>411.09</v>
      </c>
    </row>
    <row r="4266" spans="1:5" hidden="1">
      <c r="A4266" s="1">
        <v>1959</v>
      </c>
      <c r="B4266" s="1">
        <v>44</v>
      </c>
      <c r="C4266" s="1">
        <v>163.02000000000001</v>
      </c>
      <c r="D4266" s="1">
        <v>255.07</v>
      </c>
      <c r="E4266" s="1">
        <v>418.09</v>
      </c>
    </row>
    <row r="4267" spans="1:5" hidden="1">
      <c r="A4267" s="1">
        <v>1959</v>
      </c>
      <c r="B4267" s="1">
        <v>45</v>
      </c>
      <c r="C4267" s="1">
        <v>216.02</v>
      </c>
      <c r="D4267" s="1">
        <v>339.09</v>
      </c>
      <c r="E4267" s="1">
        <v>555.11</v>
      </c>
    </row>
    <row r="4268" spans="1:5" hidden="1">
      <c r="A4268" s="1">
        <v>1959</v>
      </c>
      <c r="B4268" s="1">
        <v>46</v>
      </c>
      <c r="C4268" s="1">
        <v>234.03</v>
      </c>
      <c r="D4268" s="1">
        <v>349.09</v>
      </c>
      <c r="E4268" s="1">
        <v>583.12</v>
      </c>
    </row>
    <row r="4269" spans="1:5" hidden="1">
      <c r="A4269" s="1">
        <v>1959</v>
      </c>
      <c r="B4269" s="1">
        <v>47</v>
      </c>
      <c r="C4269" s="1">
        <v>227.03</v>
      </c>
      <c r="D4269" s="1">
        <v>388.1</v>
      </c>
      <c r="E4269" s="1">
        <v>615.13</v>
      </c>
    </row>
    <row r="4270" spans="1:5" hidden="1">
      <c r="A4270" s="1">
        <v>1959</v>
      </c>
      <c r="B4270" s="1">
        <v>48</v>
      </c>
      <c r="C4270" s="1">
        <v>243.03</v>
      </c>
      <c r="D4270" s="1">
        <v>436.12</v>
      </c>
      <c r="E4270" s="1">
        <v>679.15</v>
      </c>
    </row>
    <row r="4271" spans="1:5" hidden="1">
      <c r="A4271" s="1">
        <v>1959</v>
      </c>
      <c r="B4271" s="1">
        <v>49</v>
      </c>
      <c r="C4271" s="1">
        <v>317.04000000000002</v>
      </c>
      <c r="D4271" s="1">
        <v>429.12</v>
      </c>
      <c r="E4271" s="1">
        <v>746.16</v>
      </c>
    </row>
    <row r="4272" spans="1:5" hidden="1">
      <c r="A4272" s="1">
        <v>1959</v>
      </c>
      <c r="B4272" s="1">
        <v>50</v>
      </c>
      <c r="C4272" s="1">
        <v>255.03</v>
      </c>
      <c r="D4272" s="1">
        <v>446.12</v>
      </c>
      <c r="E4272" s="1">
        <v>701.15</v>
      </c>
    </row>
    <row r="4273" spans="1:5" hidden="1">
      <c r="A4273" s="1">
        <v>1959</v>
      </c>
      <c r="B4273" s="1">
        <v>51</v>
      </c>
      <c r="C4273" s="1">
        <v>239.03</v>
      </c>
      <c r="D4273" s="1">
        <v>458.12</v>
      </c>
      <c r="E4273" s="1">
        <v>697.15</v>
      </c>
    </row>
    <row r="4274" spans="1:5" hidden="1">
      <c r="A4274" s="1">
        <v>1959</v>
      </c>
      <c r="B4274" s="1">
        <v>52</v>
      </c>
      <c r="C4274" s="1">
        <v>277.02999999999997</v>
      </c>
      <c r="D4274" s="1">
        <v>571.16</v>
      </c>
      <c r="E4274" s="1">
        <v>848.19</v>
      </c>
    </row>
    <row r="4275" spans="1:5" hidden="1">
      <c r="A4275" s="1">
        <v>1959</v>
      </c>
      <c r="B4275" s="1">
        <v>53</v>
      </c>
      <c r="C4275" s="1">
        <v>322.04000000000002</v>
      </c>
      <c r="D4275" s="1">
        <v>638.17999999999995</v>
      </c>
      <c r="E4275" s="1">
        <v>960.22</v>
      </c>
    </row>
    <row r="4276" spans="1:5" hidden="1">
      <c r="A4276" s="1">
        <v>1959</v>
      </c>
      <c r="B4276" s="1">
        <v>54</v>
      </c>
      <c r="C4276" s="1">
        <v>341.05</v>
      </c>
      <c r="D4276" s="1">
        <v>628.16999999999996</v>
      </c>
      <c r="E4276" s="1">
        <v>969.22</v>
      </c>
    </row>
    <row r="4277" spans="1:5" hidden="1">
      <c r="A4277" s="1">
        <v>1959</v>
      </c>
      <c r="B4277" s="1">
        <v>55</v>
      </c>
      <c r="C4277" s="1">
        <v>296.04000000000002</v>
      </c>
      <c r="D4277" s="1">
        <v>627.17999999999995</v>
      </c>
      <c r="E4277" s="1">
        <v>923.22</v>
      </c>
    </row>
    <row r="4278" spans="1:5" hidden="1">
      <c r="A4278" s="1">
        <v>1959</v>
      </c>
      <c r="B4278" s="1">
        <v>56</v>
      </c>
      <c r="C4278" s="1">
        <v>356.05</v>
      </c>
      <c r="D4278" s="1">
        <v>670.18</v>
      </c>
      <c r="E4278" s="1">
        <v>1026.23</v>
      </c>
    </row>
    <row r="4279" spans="1:5" hidden="1">
      <c r="A4279" s="1">
        <v>1959</v>
      </c>
      <c r="B4279" s="1">
        <v>57</v>
      </c>
      <c r="C4279" s="1">
        <v>390.05</v>
      </c>
      <c r="D4279" s="1">
        <v>745.21</v>
      </c>
      <c r="E4279" s="1">
        <v>1135.26</v>
      </c>
    </row>
    <row r="4280" spans="1:5" hidden="1">
      <c r="A4280" s="1">
        <v>1959</v>
      </c>
      <c r="B4280" s="1">
        <v>58</v>
      </c>
      <c r="C4280" s="1">
        <v>449.06</v>
      </c>
      <c r="D4280" s="1">
        <v>942.27</v>
      </c>
      <c r="E4280" s="1">
        <v>1391.33</v>
      </c>
    </row>
    <row r="4281" spans="1:5" hidden="1">
      <c r="A4281" s="1">
        <v>1959</v>
      </c>
      <c r="B4281" s="1">
        <v>59</v>
      </c>
      <c r="C4281" s="1">
        <v>460.06</v>
      </c>
      <c r="D4281" s="1">
        <v>996.28</v>
      </c>
      <c r="E4281" s="1">
        <v>1456.34</v>
      </c>
    </row>
    <row r="4282" spans="1:5" hidden="1">
      <c r="A4282" s="1">
        <v>1959</v>
      </c>
      <c r="B4282" s="1">
        <v>60</v>
      </c>
      <c r="C4282" s="1">
        <v>415.05</v>
      </c>
      <c r="D4282" s="1">
        <v>816.23</v>
      </c>
      <c r="E4282" s="1">
        <v>1231.28</v>
      </c>
    </row>
    <row r="4283" spans="1:5" hidden="1">
      <c r="A4283" s="1">
        <v>1959</v>
      </c>
      <c r="B4283" s="1">
        <v>61</v>
      </c>
      <c r="C4283" s="1">
        <v>445.06</v>
      </c>
      <c r="D4283" s="1">
        <v>818.23</v>
      </c>
      <c r="E4283" s="1">
        <v>1263.29</v>
      </c>
    </row>
    <row r="4284" spans="1:5" hidden="1">
      <c r="A4284" s="1">
        <v>1959</v>
      </c>
      <c r="B4284" s="1">
        <v>62</v>
      </c>
      <c r="C4284" s="1">
        <v>564.08000000000004</v>
      </c>
      <c r="D4284" s="1">
        <v>975.27</v>
      </c>
      <c r="E4284" s="1">
        <v>1539.35</v>
      </c>
    </row>
    <row r="4285" spans="1:5" hidden="1">
      <c r="A4285" s="1">
        <v>1959</v>
      </c>
      <c r="B4285" s="1">
        <v>63</v>
      </c>
      <c r="C4285" s="1">
        <v>637.08000000000004</v>
      </c>
      <c r="D4285" s="1">
        <v>1020.28</v>
      </c>
      <c r="E4285" s="1">
        <v>1657.36</v>
      </c>
    </row>
    <row r="4286" spans="1:5" hidden="1">
      <c r="A4286" s="1">
        <v>1959</v>
      </c>
      <c r="B4286" s="1">
        <v>64</v>
      </c>
      <c r="C4286" s="1">
        <v>679.08</v>
      </c>
      <c r="D4286" s="1">
        <v>1097.31</v>
      </c>
      <c r="E4286" s="1">
        <v>1776.39</v>
      </c>
    </row>
    <row r="4287" spans="1:5" hidden="1">
      <c r="A4287" s="1">
        <v>1959</v>
      </c>
      <c r="B4287" s="1">
        <v>65</v>
      </c>
      <c r="C4287" s="1">
        <v>756.1</v>
      </c>
      <c r="D4287" s="1">
        <v>1241.3499999999999</v>
      </c>
      <c r="E4287" s="1">
        <v>1997.45</v>
      </c>
    </row>
    <row r="4288" spans="1:5" hidden="1">
      <c r="A4288" s="1">
        <v>1959</v>
      </c>
      <c r="B4288" s="1">
        <v>66</v>
      </c>
      <c r="C4288" s="1">
        <v>711.09</v>
      </c>
      <c r="D4288" s="1">
        <v>1199.33</v>
      </c>
      <c r="E4288" s="1">
        <v>1910.42</v>
      </c>
    </row>
    <row r="4289" spans="1:5" hidden="1">
      <c r="A4289" s="1">
        <v>1959</v>
      </c>
      <c r="B4289" s="1">
        <v>67</v>
      </c>
      <c r="C4289" s="1">
        <v>754.09</v>
      </c>
      <c r="D4289" s="1">
        <v>1299.3599999999999</v>
      </c>
      <c r="E4289" s="1">
        <v>2053.4499999999998</v>
      </c>
    </row>
    <row r="4290" spans="1:5" hidden="1">
      <c r="A4290" s="1">
        <v>1959</v>
      </c>
      <c r="B4290" s="1">
        <v>68</v>
      </c>
      <c r="C4290" s="1">
        <v>892.12</v>
      </c>
      <c r="D4290" s="1">
        <v>1418.4</v>
      </c>
      <c r="E4290" s="1">
        <v>2310.52</v>
      </c>
    </row>
    <row r="4291" spans="1:5" hidden="1">
      <c r="A4291" s="1">
        <v>1959</v>
      </c>
      <c r="B4291" s="1">
        <v>69</v>
      </c>
      <c r="C4291" s="1">
        <v>962.13</v>
      </c>
      <c r="D4291" s="1">
        <v>1482.41</v>
      </c>
      <c r="E4291" s="1">
        <v>2444.54</v>
      </c>
    </row>
    <row r="4292" spans="1:5" hidden="1">
      <c r="A4292" s="1">
        <v>1959</v>
      </c>
      <c r="B4292" s="1">
        <v>70</v>
      </c>
      <c r="C4292" s="1">
        <v>1002.13</v>
      </c>
      <c r="D4292" s="1">
        <v>1434.4</v>
      </c>
      <c r="E4292" s="1">
        <v>2436.5300000000002</v>
      </c>
    </row>
    <row r="4293" spans="1:5" hidden="1">
      <c r="A4293" s="1">
        <v>1959</v>
      </c>
      <c r="B4293" s="1">
        <v>71</v>
      </c>
      <c r="C4293" s="1">
        <v>950.12</v>
      </c>
      <c r="D4293" s="1">
        <v>1322.37</v>
      </c>
      <c r="E4293" s="1">
        <v>2272.4899999999998</v>
      </c>
    </row>
    <row r="4294" spans="1:5" hidden="1">
      <c r="A4294" s="1">
        <v>1959</v>
      </c>
      <c r="B4294" s="1">
        <v>72</v>
      </c>
      <c r="C4294" s="1">
        <v>1091.1400000000001</v>
      </c>
      <c r="D4294" s="1">
        <v>1467.41</v>
      </c>
      <c r="E4294" s="1">
        <v>2558.5500000000002</v>
      </c>
    </row>
    <row r="4295" spans="1:5" hidden="1">
      <c r="A4295" s="1">
        <v>1959</v>
      </c>
      <c r="B4295" s="1">
        <v>73</v>
      </c>
      <c r="C4295" s="1">
        <v>1167.1500000000001</v>
      </c>
      <c r="D4295" s="1">
        <v>1466.41</v>
      </c>
      <c r="E4295" s="1">
        <v>2633.56</v>
      </c>
    </row>
    <row r="4296" spans="1:5" hidden="1">
      <c r="A4296" s="1">
        <v>1959</v>
      </c>
      <c r="B4296" s="1">
        <v>74</v>
      </c>
      <c r="C4296" s="1">
        <v>1178.1500000000001</v>
      </c>
      <c r="D4296" s="1">
        <v>1509.42</v>
      </c>
      <c r="E4296" s="1">
        <v>2687.57</v>
      </c>
    </row>
    <row r="4297" spans="1:5" hidden="1">
      <c r="A4297" s="1">
        <v>1959</v>
      </c>
      <c r="B4297" s="1">
        <v>75</v>
      </c>
      <c r="C4297" s="1">
        <v>1121.1400000000001</v>
      </c>
      <c r="D4297" s="1">
        <v>1434.4</v>
      </c>
      <c r="E4297" s="1">
        <v>2555.54</v>
      </c>
    </row>
    <row r="4298" spans="1:5" hidden="1">
      <c r="A4298" s="1">
        <v>1959</v>
      </c>
      <c r="B4298" s="1">
        <v>76</v>
      </c>
      <c r="C4298" s="1">
        <v>1195.1600000000001</v>
      </c>
      <c r="D4298" s="1">
        <v>1299.3599999999999</v>
      </c>
      <c r="E4298" s="1">
        <v>2494.52</v>
      </c>
    </row>
    <row r="4299" spans="1:5" hidden="1">
      <c r="A4299" s="1">
        <v>1959</v>
      </c>
      <c r="B4299" s="1">
        <v>77</v>
      </c>
      <c r="C4299" s="1">
        <v>1106.1400000000001</v>
      </c>
      <c r="D4299" s="1">
        <v>1236.3399999999999</v>
      </c>
      <c r="E4299" s="1">
        <v>2342.48</v>
      </c>
    </row>
    <row r="4300" spans="1:5" hidden="1">
      <c r="A4300" s="1">
        <v>1959</v>
      </c>
      <c r="B4300" s="1">
        <v>78</v>
      </c>
      <c r="C4300" s="1">
        <v>1200.1600000000001</v>
      </c>
      <c r="D4300" s="1">
        <v>1337.37</v>
      </c>
      <c r="E4300" s="1">
        <v>2537.5300000000002</v>
      </c>
    </row>
    <row r="4301" spans="1:5" hidden="1">
      <c r="A4301" s="1">
        <v>1959</v>
      </c>
      <c r="B4301" s="1">
        <v>79</v>
      </c>
      <c r="C4301" s="1">
        <v>1224.1500000000001</v>
      </c>
      <c r="D4301" s="1">
        <v>1246.3499999999999</v>
      </c>
      <c r="E4301" s="1">
        <v>2470.5</v>
      </c>
    </row>
    <row r="4302" spans="1:5" hidden="1">
      <c r="A4302" s="1">
        <v>1959</v>
      </c>
      <c r="B4302" s="1">
        <v>80</v>
      </c>
      <c r="C4302" s="1">
        <v>1125.1500000000001</v>
      </c>
      <c r="D4302" s="1">
        <v>1022.28</v>
      </c>
      <c r="E4302" s="1">
        <v>2147.4299999999998</v>
      </c>
    </row>
    <row r="4303" spans="1:5" hidden="1">
      <c r="A4303" s="1">
        <v>1959</v>
      </c>
      <c r="B4303" s="1">
        <v>81</v>
      </c>
      <c r="C4303" s="1">
        <v>1013.13</v>
      </c>
      <c r="D4303" s="1">
        <v>929.25</v>
      </c>
      <c r="E4303" s="1">
        <v>1942.38</v>
      </c>
    </row>
    <row r="4304" spans="1:5" hidden="1">
      <c r="A4304" s="1">
        <v>1959</v>
      </c>
      <c r="B4304" s="1">
        <v>82</v>
      </c>
      <c r="C4304" s="1">
        <v>1109.1400000000001</v>
      </c>
      <c r="D4304" s="1">
        <v>846.23</v>
      </c>
      <c r="E4304" s="1">
        <v>1955.37</v>
      </c>
    </row>
    <row r="4305" spans="1:5" hidden="1">
      <c r="A4305" s="1">
        <v>1959</v>
      </c>
      <c r="B4305" s="1">
        <v>83</v>
      </c>
      <c r="C4305" s="1">
        <v>1036.1300000000001</v>
      </c>
      <c r="D4305" s="1">
        <v>839.23</v>
      </c>
      <c r="E4305" s="1">
        <v>1875.36</v>
      </c>
    </row>
    <row r="4306" spans="1:5" hidden="1">
      <c r="A4306" s="1">
        <v>1959</v>
      </c>
      <c r="B4306" s="1">
        <v>84</v>
      </c>
      <c r="C4306" s="1">
        <v>1074.1400000000001</v>
      </c>
      <c r="D4306" s="1">
        <v>813.23</v>
      </c>
      <c r="E4306" s="1">
        <v>1887.37</v>
      </c>
    </row>
    <row r="4307" spans="1:5" hidden="1">
      <c r="A4307" s="1">
        <v>1959</v>
      </c>
      <c r="B4307" s="1">
        <v>85</v>
      </c>
      <c r="C4307" s="1">
        <v>919.12</v>
      </c>
      <c r="D4307" s="1">
        <v>635.17999999999995</v>
      </c>
      <c r="E4307" s="1">
        <v>1554.3</v>
      </c>
    </row>
    <row r="4308" spans="1:5" hidden="1">
      <c r="A4308" s="1">
        <v>1959</v>
      </c>
      <c r="B4308" s="1">
        <v>86</v>
      </c>
      <c r="C4308" s="1">
        <v>851.11</v>
      </c>
      <c r="D4308" s="1">
        <v>597.16</v>
      </c>
      <c r="E4308" s="1">
        <v>1448.27</v>
      </c>
    </row>
    <row r="4309" spans="1:5" hidden="1">
      <c r="A4309" s="1">
        <v>1959</v>
      </c>
      <c r="B4309" s="1">
        <v>87</v>
      </c>
      <c r="C4309" s="1">
        <v>698.09</v>
      </c>
      <c r="D4309" s="1">
        <v>524.14</v>
      </c>
      <c r="E4309" s="1">
        <v>1222.23</v>
      </c>
    </row>
    <row r="4310" spans="1:5" hidden="1">
      <c r="A4310" s="1">
        <v>1959</v>
      </c>
      <c r="B4310" s="1">
        <v>88</v>
      </c>
      <c r="C4310" s="1">
        <v>679.09</v>
      </c>
      <c r="D4310" s="1">
        <v>455.12</v>
      </c>
      <c r="E4310" s="1">
        <v>1134.21</v>
      </c>
    </row>
    <row r="4311" spans="1:5" hidden="1">
      <c r="A4311" s="1">
        <v>1959</v>
      </c>
      <c r="B4311" s="1">
        <v>89</v>
      </c>
      <c r="C4311" s="1">
        <v>573.07000000000005</v>
      </c>
      <c r="D4311" s="1">
        <v>363.1</v>
      </c>
      <c r="E4311" s="1">
        <v>936.17</v>
      </c>
    </row>
    <row r="4312" spans="1:5" hidden="1">
      <c r="A4312" s="1">
        <v>1959</v>
      </c>
      <c r="B4312" s="1">
        <v>90</v>
      </c>
      <c r="C4312" s="1">
        <v>479.06</v>
      </c>
      <c r="D4312" s="1">
        <v>288.08</v>
      </c>
      <c r="E4312" s="1">
        <v>767.14</v>
      </c>
    </row>
    <row r="4313" spans="1:5" hidden="1">
      <c r="A4313" s="1">
        <v>1959</v>
      </c>
      <c r="B4313" s="1">
        <v>91</v>
      </c>
      <c r="C4313" s="1">
        <v>346.05</v>
      </c>
      <c r="D4313" s="1">
        <v>238.06</v>
      </c>
      <c r="E4313" s="1">
        <v>584.11</v>
      </c>
    </row>
    <row r="4314" spans="1:5" hidden="1">
      <c r="A4314" s="1">
        <v>1959</v>
      </c>
      <c r="B4314" s="1">
        <v>92</v>
      </c>
      <c r="C4314" s="1">
        <v>324.04000000000002</v>
      </c>
      <c r="D4314" s="1">
        <v>158.05000000000001</v>
      </c>
      <c r="E4314" s="1">
        <v>482.09</v>
      </c>
    </row>
    <row r="4315" spans="1:5" hidden="1">
      <c r="A4315" s="1">
        <v>1959</v>
      </c>
      <c r="B4315" s="1">
        <v>93</v>
      </c>
      <c r="C4315" s="1">
        <v>250.03</v>
      </c>
      <c r="D4315" s="1">
        <v>139.04</v>
      </c>
      <c r="E4315" s="1">
        <v>389.07</v>
      </c>
    </row>
    <row r="4316" spans="1:5" hidden="1">
      <c r="A4316" s="1">
        <v>1959</v>
      </c>
      <c r="B4316" s="1">
        <v>94</v>
      </c>
      <c r="C4316" s="1">
        <v>180.02</v>
      </c>
      <c r="D4316" s="1">
        <v>89.02</v>
      </c>
      <c r="E4316" s="1">
        <v>269.04000000000002</v>
      </c>
    </row>
    <row r="4317" spans="1:5" hidden="1">
      <c r="A4317" s="1">
        <v>1959</v>
      </c>
      <c r="B4317" s="1">
        <v>95</v>
      </c>
      <c r="C4317" s="1">
        <v>140.02000000000001</v>
      </c>
      <c r="D4317" s="1">
        <v>83.03</v>
      </c>
      <c r="E4317" s="1">
        <v>223.05</v>
      </c>
    </row>
    <row r="4318" spans="1:5" hidden="1">
      <c r="A4318" s="1">
        <v>1959</v>
      </c>
      <c r="B4318" s="1">
        <v>96</v>
      </c>
      <c r="C4318" s="1">
        <v>114.02</v>
      </c>
      <c r="D4318" s="1">
        <v>52.01</v>
      </c>
      <c r="E4318" s="1">
        <v>166.03</v>
      </c>
    </row>
    <row r="4319" spans="1:5" hidden="1">
      <c r="A4319" s="1">
        <v>1959</v>
      </c>
      <c r="B4319" s="1">
        <v>97</v>
      </c>
      <c r="C4319" s="1">
        <v>79.010000000000005</v>
      </c>
      <c r="D4319" s="1">
        <v>41.01</v>
      </c>
      <c r="E4319" s="1">
        <v>120.02</v>
      </c>
    </row>
    <row r="4320" spans="1:5" hidden="1">
      <c r="A4320" s="1">
        <v>1959</v>
      </c>
      <c r="B4320" s="1">
        <v>98</v>
      </c>
      <c r="C4320" s="1">
        <v>50</v>
      </c>
      <c r="D4320" s="1">
        <v>27.01</v>
      </c>
      <c r="E4320" s="1">
        <v>77.010000000000005</v>
      </c>
    </row>
    <row r="4321" spans="1:5" hidden="1">
      <c r="A4321" s="1">
        <v>1959</v>
      </c>
      <c r="B4321" s="1">
        <v>99</v>
      </c>
      <c r="C4321" s="1">
        <v>29.01</v>
      </c>
      <c r="D4321" s="1">
        <v>11.01</v>
      </c>
      <c r="E4321" s="1">
        <v>40.020000000000003</v>
      </c>
    </row>
    <row r="4322" spans="1:5" hidden="1">
      <c r="A4322" s="1">
        <v>1959</v>
      </c>
      <c r="B4322" s="1">
        <v>100</v>
      </c>
      <c r="C4322" s="1">
        <v>12.39</v>
      </c>
      <c r="D4322" s="1">
        <v>6.61</v>
      </c>
      <c r="E4322" s="1">
        <v>19</v>
      </c>
    </row>
    <row r="4323" spans="1:5" hidden="1">
      <c r="A4323" s="1">
        <v>1959</v>
      </c>
      <c r="B4323" s="1">
        <v>101</v>
      </c>
      <c r="C4323" s="1">
        <v>7.12</v>
      </c>
      <c r="D4323" s="1">
        <v>3.8</v>
      </c>
      <c r="E4323" s="1">
        <v>10.92</v>
      </c>
    </row>
    <row r="4324" spans="1:5" hidden="1">
      <c r="A4324" s="1">
        <v>1959</v>
      </c>
      <c r="B4324" s="1">
        <v>102</v>
      </c>
      <c r="C4324" s="1">
        <v>3.95</v>
      </c>
      <c r="D4324" s="1">
        <v>2.11</v>
      </c>
      <c r="E4324" s="1">
        <v>6.06</v>
      </c>
    </row>
    <row r="4325" spans="1:5" hidden="1">
      <c r="A4325" s="1">
        <v>1959</v>
      </c>
      <c r="B4325" s="1">
        <v>103</v>
      </c>
      <c r="C4325" s="1">
        <v>2.12</v>
      </c>
      <c r="D4325" s="1">
        <v>1.1399999999999999</v>
      </c>
      <c r="E4325" s="1">
        <v>3.26</v>
      </c>
    </row>
    <row r="4326" spans="1:5" hidden="1">
      <c r="A4326" s="1">
        <v>1959</v>
      </c>
      <c r="B4326" s="1">
        <v>104</v>
      </c>
      <c r="C4326" s="1">
        <v>1.1000000000000001</v>
      </c>
      <c r="D4326" s="1">
        <v>0.35</v>
      </c>
      <c r="E4326" s="1">
        <v>1.45</v>
      </c>
    </row>
    <row r="4327" spans="1:5" hidden="1">
      <c r="A4327" s="1">
        <v>1959</v>
      </c>
      <c r="B4327" s="1">
        <v>105</v>
      </c>
      <c r="C4327" s="1">
        <v>0.33</v>
      </c>
      <c r="D4327" s="1">
        <v>0</v>
      </c>
      <c r="E4327" s="1">
        <v>0.33</v>
      </c>
    </row>
    <row r="4328" spans="1:5" hidden="1">
      <c r="A4328" s="1">
        <v>1959</v>
      </c>
      <c r="B4328" s="1">
        <v>106</v>
      </c>
      <c r="C4328" s="1">
        <v>0</v>
      </c>
      <c r="D4328" s="1">
        <v>0</v>
      </c>
      <c r="E4328" s="1">
        <v>0</v>
      </c>
    </row>
    <row r="4329" spans="1:5" hidden="1">
      <c r="A4329" s="1">
        <v>1959</v>
      </c>
      <c r="B4329" s="1">
        <v>107</v>
      </c>
      <c r="C4329" s="1">
        <v>0</v>
      </c>
      <c r="D4329" s="1">
        <v>0</v>
      </c>
      <c r="E4329" s="1">
        <v>0</v>
      </c>
    </row>
    <row r="4330" spans="1:5" hidden="1">
      <c r="A4330" s="1">
        <v>1959</v>
      </c>
      <c r="B4330" s="1">
        <v>108</v>
      </c>
      <c r="C4330" s="1">
        <v>0</v>
      </c>
      <c r="D4330" s="1">
        <v>0</v>
      </c>
      <c r="E4330" s="1">
        <v>0</v>
      </c>
    </row>
    <row r="4331" spans="1:5" hidden="1">
      <c r="A4331" s="1">
        <v>1959</v>
      </c>
      <c r="B4331" s="1">
        <v>109</v>
      </c>
      <c r="C4331" s="1">
        <v>0</v>
      </c>
      <c r="D4331" s="1">
        <v>0</v>
      </c>
      <c r="E4331" s="1">
        <v>0</v>
      </c>
    </row>
    <row r="4332" spans="1:5" hidden="1">
      <c r="A4332" s="1">
        <v>1959</v>
      </c>
      <c r="B4332" s="1" t="s">
        <v>121</v>
      </c>
      <c r="C4332" s="1">
        <v>0</v>
      </c>
      <c r="D4332" s="1">
        <v>0</v>
      </c>
      <c r="E4332" s="1">
        <v>0</v>
      </c>
    </row>
    <row r="4333" spans="1:5" hidden="1">
      <c r="A4333" s="1">
        <v>1960</v>
      </c>
      <c r="B4333" s="1">
        <v>0</v>
      </c>
      <c r="C4333" s="1">
        <v>1992.2</v>
      </c>
      <c r="D4333" s="1">
        <v>2652.28</v>
      </c>
      <c r="E4333" s="1">
        <v>4644.4799999999996</v>
      </c>
    </row>
    <row r="4334" spans="1:5" hidden="1">
      <c r="A4334" s="1">
        <v>1960</v>
      </c>
      <c r="B4334" s="1">
        <v>1</v>
      </c>
      <c r="C4334" s="1">
        <v>214.03</v>
      </c>
      <c r="D4334" s="1">
        <v>219.11</v>
      </c>
      <c r="E4334" s="1">
        <v>433.14</v>
      </c>
    </row>
    <row r="4335" spans="1:5" hidden="1">
      <c r="A4335" s="1">
        <v>1960</v>
      </c>
      <c r="B4335" s="1">
        <v>2</v>
      </c>
      <c r="C4335" s="1">
        <v>122.01</v>
      </c>
      <c r="D4335" s="1">
        <v>136.06</v>
      </c>
      <c r="E4335" s="1">
        <v>258.07</v>
      </c>
    </row>
    <row r="4336" spans="1:5" hidden="1">
      <c r="A4336" s="1">
        <v>1960</v>
      </c>
      <c r="B4336" s="1">
        <v>3</v>
      </c>
      <c r="C4336" s="1">
        <v>74.010000000000005</v>
      </c>
      <c r="D4336" s="1">
        <v>106.05</v>
      </c>
      <c r="E4336" s="1">
        <v>180.06</v>
      </c>
    </row>
    <row r="4337" spans="1:5" hidden="1">
      <c r="A4337" s="1">
        <v>1960</v>
      </c>
      <c r="B4337" s="1">
        <v>4</v>
      </c>
      <c r="C4337" s="1">
        <v>63.01</v>
      </c>
      <c r="D4337" s="1">
        <v>61.03</v>
      </c>
      <c r="E4337" s="1">
        <v>124.04</v>
      </c>
    </row>
    <row r="4338" spans="1:5" hidden="1">
      <c r="A4338" s="1">
        <v>1960</v>
      </c>
      <c r="B4338" s="1">
        <v>5</v>
      </c>
      <c r="C4338" s="1">
        <v>46.01</v>
      </c>
      <c r="D4338" s="1">
        <v>65.03</v>
      </c>
      <c r="E4338" s="1">
        <v>111.04</v>
      </c>
    </row>
    <row r="4339" spans="1:5" hidden="1">
      <c r="A4339" s="1">
        <v>1960</v>
      </c>
      <c r="B4339" s="1">
        <v>6</v>
      </c>
      <c r="C4339" s="1">
        <v>51</v>
      </c>
      <c r="D4339" s="1">
        <v>74.040000000000006</v>
      </c>
      <c r="E4339" s="1">
        <v>125.04</v>
      </c>
    </row>
    <row r="4340" spans="1:5" hidden="1">
      <c r="A4340" s="1">
        <v>1960</v>
      </c>
      <c r="B4340" s="1">
        <v>7</v>
      </c>
      <c r="C4340" s="1">
        <v>49</v>
      </c>
      <c r="D4340" s="1">
        <v>55.03</v>
      </c>
      <c r="E4340" s="1">
        <v>104.03</v>
      </c>
    </row>
    <row r="4341" spans="1:5" hidden="1">
      <c r="A4341" s="1">
        <v>1960</v>
      </c>
      <c r="B4341" s="1">
        <v>8</v>
      </c>
      <c r="C4341" s="1">
        <v>32</v>
      </c>
      <c r="D4341" s="1">
        <v>52.02</v>
      </c>
      <c r="E4341" s="1">
        <v>84.02</v>
      </c>
    </row>
    <row r="4342" spans="1:5" hidden="1">
      <c r="A4342" s="1">
        <v>1960</v>
      </c>
      <c r="B4342" s="1">
        <v>9</v>
      </c>
      <c r="C4342" s="1">
        <v>27</v>
      </c>
      <c r="D4342" s="1">
        <v>45.02</v>
      </c>
      <c r="E4342" s="1">
        <v>72.02</v>
      </c>
    </row>
    <row r="4343" spans="1:5" hidden="1">
      <c r="A4343" s="1">
        <v>1960</v>
      </c>
      <c r="B4343" s="1">
        <v>10</v>
      </c>
      <c r="C4343" s="1">
        <v>26</v>
      </c>
      <c r="D4343" s="1">
        <v>40.020000000000003</v>
      </c>
      <c r="E4343" s="1">
        <v>66.02</v>
      </c>
    </row>
    <row r="4344" spans="1:5" hidden="1">
      <c r="A4344" s="1">
        <v>1960</v>
      </c>
      <c r="B4344" s="1">
        <v>11</v>
      </c>
      <c r="C4344" s="1">
        <v>38</v>
      </c>
      <c r="D4344" s="1">
        <v>52.02</v>
      </c>
      <c r="E4344" s="1">
        <v>90.02</v>
      </c>
    </row>
    <row r="4345" spans="1:5" hidden="1">
      <c r="A4345" s="1">
        <v>1960</v>
      </c>
      <c r="B4345" s="1">
        <v>12</v>
      </c>
      <c r="C4345" s="1">
        <v>28.01</v>
      </c>
      <c r="D4345" s="1">
        <v>52.02</v>
      </c>
      <c r="E4345" s="1">
        <v>80.03</v>
      </c>
    </row>
    <row r="4346" spans="1:5" hidden="1">
      <c r="A4346" s="1">
        <v>1960</v>
      </c>
      <c r="B4346" s="1">
        <v>13</v>
      </c>
      <c r="C4346" s="1">
        <v>24</v>
      </c>
      <c r="D4346" s="1">
        <v>63.03</v>
      </c>
      <c r="E4346" s="1">
        <v>87.03</v>
      </c>
    </row>
    <row r="4347" spans="1:5" hidden="1">
      <c r="A4347" s="1">
        <v>1960</v>
      </c>
      <c r="B4347" s="1">
        <v>14</v>
      </c>
      <c r="C4347" s="1">
        <v>34</v>
      </c>
      <c r="D4347" s="1">
        <v>45.02</v>
      </c>
      <c r="E4347" s="1">
        <v>79.02</v>
      </c>
    </row>
    <row r="4348" spans="1:5" hidden="1">
      <c r="A4348" s="1">
        <v>1960</v>
      </c>
      <c r="B4348" s="1">
        <v>15</v>
      </c>
      <c r="C4348" s="1">
        <v>36</v>
      </c>
      <c r="D4348" s="1">
        <v>72.040000000000006</v>
      </c>
      <c r="E4348" s="1">
        <v>108.04</v>
      </c>
    </row>
    <row r="4349" spans="1:5" hidden="1">
      <c r="A4349" s="1">
        <v>1960</v>
      </c>
      <c r="B4349" s="1">
        <v>16</v>
      </c>
      <c r="C4349" s="1">
        <v>44</v>
      </c>
      <c r="D4349" s="1">
        <v>89.04</v>
      </c>
      <c r="E4349" s="1">
        <v>133.04</v>
      </c>
    </row>
    <row r="4350" spans="1:5" hidden="1">
      <c r="A4350" s="1">
        <v>1960</v>
      </c>
      <c r="B4350" s="1">
        <v>17</v>
      </c>
      <c r="C4350" s="1">
        <v>43.01</v>
      </c>
      <c r="D4350" s="1">
        <v>86.04</v>
      </c>
      <c r="E4350" s="1">
        <v>129.05000000000001</v>
      </c>
    </row>
    <row r="4351" spans="1:5" hidden="1">
      <c r="A4351" s="1">
        <v>1960</v>
      </c>
      <c r="B4351" s="1">
        <v>18</v>
      </c>
      <c r="C4351" s="1">
        <v>46.01</v>
      </c>
      <c r="D4351" s="1">
        <v>127.06</v>
      </c>
      <c r="E4351" s="1">
        <v>173.07</v>
      </c>
    </row>
    <row r="4352" spans="1:5" hidden="1">
      <c r="A4352" s="1">
        <v>1960</v>
      </c>
      <c r="B4352" s="1">
        <v>19</v>
      </c>
      <c r="C4352" s="1">
        <v>28</v>
      </c>
      <c r="D4352" s="1">
        <v>138.07</v>
      </c>
      <c r="E4352" s="1">
        <v>166.07</v>
      </c>
    </row>
    <row r="4353" spans="1:5" hidden="1">
      <c r="A4353" s="1">
        <v>1960</v>
      </c>
      <c r="B4353" s="1">
        <v>20</v>
      </c>
      <c r="C4353" s="1">
        <v>28</v>
      </c>
      <c r="D4353" s="1">
        <v>137.07</v>
      </c>
      <c r="E4353" s="1">
        <v>165.07</v>
      </c>
    </row>
    <row r="4354" spans="1:5" hidden="1">
      <c r="A4354" s="1">
        <v>1960</v>
      </c>
      <c r="B4354" s="1">
        <v>21</v>
      </c>
      <c r="C4354" s="1">
        <v>46</v>
      </c>
      <c r="D4354" s="1">
        <v>108.05</v>
      </c>
      <c r="E4354" s="1">
        <v>154.05000000000001</v>
      </c>
    </row>
    <row r="4355" spans="1:5" hidden="1">
      <c r="A4355" s="1">
        <v>1960</v>
      </c>
      <c r="B4355" s="1">
        <v>22</v>
      </c>
      <c r="C4355" s="1">
        <v>35</v>
      </c>
      <c r="D4355" s="1">
        <v>102.05</v>
      </c>
      <c r="E4355" s="1">
        <v>137.05000000000001</v>
      </c>
    </row>
    <row r="4356" spans="1:5" hidden="1">
      <c r="A4356" s="1">
        <v>1960</v>
      </c>
      <c r="B4356" s="1">
        <v>23</v>
      </c>
      <c r="C4356" s="1">
        <v>44</v>
      </c>
      <c r="D4356" s="1">
        <v>90.04</v>
      </c>
      <c r="E4356" s="1">
        <v>134.04</v>
      </c>
    </row>
    <row r="4357" spans="1:5" hidden="1">
      <c r="A4357" s="1">
        <v>1960</v>
      </c>
      <c r="B4357" s="1">
        <v>24</v>
      </c>
      <c r="C4357" s="1">
        <v>32</v>
      </c>
      <c r="D4357" s="1">
        <v>109.05</v>
      </c>
      <c r="E4357" s="1">
        <v>141.05000000000001</v>
      </c>
    </row>
    <row r="4358" spans="1:5" hidden="1">
      <c r="A4358" s="1">
        <v>1960</v>
      </c>
      <c r="B4358" s="1">
        <v>25</v>
      </c>
      <c r="C4358" s="1">
        <v>32.01</v>
      </c>
      <c r="D4358" s="1">
        <v>86.04</v>
      </c>
      <c r="E4358" s="1">
        <v>118.05</v>
      </c>
    </row>
    <row r="4359" spans="1:5" hidden="1">
      <c r="A4359" s="1">
        <v>1960</v>
      </c>
      <c r="B4359" s="1">
        <v>26</v>
      </c>
      <c r="C4359" s="1">
        <v>32.01</v>
      </c>
      <c r="D4359" s="1">
        <v>107.05</v>
      </c>
      <c r="E4359" s="1">
        <v>139.06</v>
      </c>
    </row>
    <row r="4360" spans="1:5" hidden="1">
      <c r="A4360" s="1">
        <v>1960</v>
      </c>
      <c r="B4360" s="1">
        <v>27</v>
      </c>
      <c r="C4360" s="1">
        <v>42.01</v>
      </c>
      <c r="D4360" s="1">
        <v>99.04</v>
      </c>
      <c r="E4360" s="1">
        <v>141.05000000000001</v>
      </c>
    </row>
    <row r="4361" spans="1:5" hidden="1">
      <c r="A4361" s="1">
        <v>1960</v>
      </c>
      <c r="B4361" s="1">
        <v>28</v>
      </c>
      <c r="C4361" s="1">
        <v>62.01</v>
      </c>
      <c r="D4361" s="1">
        <v>99.05</v>
      </c>
      <c r="E4361" s="1">
        <v>161.06</v>
      </c>
    </row>
    <row r="4362" spans="1:5" hidden="1">
      <c r="A4362" s="1">
        <v>1960</v>
      </c>
      <c r="B4362" s="1">
        <v>29</v>
      </c>
      <c r="C4362" s="1">
        <v>53</v>
      </c>
      <c r="D4362" s="1">
        <v>122.06</v>
      </c>
      <c r="E4362" s="1">
        <v>175.06</v>
      </c>
    </row>
    <row r="4363" spans="1:5" hidden="1">
      <c r="A4363" s="1">
        <v>1960</v>
      </c>
      <c r="B4363" s="1">
        <v>30</v>
      </c>
      <c r="C4363" s="1">
        <v>57.01</v>
      </c>
      <c r="D4363" s="1">
        <v>110.05</v>
      </c>
      <c r="E4363" s="1">
        <v>167.06</v>
      </c>
    </row>
    <row r="4364" spans="1:5" hidden="1">
      <c r="A4364" s="1">
        <v>1960</v>
      </c>
      <c r="B4364" s="1">
        <v>31</v>
      </c>
      <c r="C4364" s="1">
        <v>66.010000000000005</v>
      </c>
      <c r="D4364" s="1">
        <v>118.05</v>
      </c>
      <c r="E4364" s="1">
        <v>184.06</v>
      </c>
    </row>
    <row r="4365" spans="1:5" hidden="1">
      <c r="A4365" s="1">
        <v>1960</v>
      </c>
      <c r="B4365" s="1">
        <v>32</v>
      </c>
      <c r="C4365" s="1">
        <v>58.01</v>
      </c>
      <c r="D4365" s="1">
        <v>115.06</v>
      </c>
      <c r="E4365" s="1">
        <v>173.07</v>
      </c>
    </row>
    <row r="4366" spans="1:5" hidden="1">
      <c r="A4366" s="1">
        <v>1960</v>
      </c>
      <c r="B4366" s="1">
        <v>33</v>
      </c>
      <c r="C4366" s="1">
        <v>86</v>
      </c>
      <c r="D4366" s="1">
        <v>164.08</v>
      </c>
      <c r="E4366" s="1">
        <v>250.08</v>
      </c>
    </row>
    <row r="4367" spans="1:5" hidden="1">
      <c r="A4367" s="1">
        <v>1960</v>
      </c>
      <c r="B4367" s="1">
        <v>34</v>
      </c>
      <c r="C4367" s="1">
        <v>84</v>
      </c>
      <c r="D4367" s="1">
        <v>159.07</v>
      </c>
      <c r="E4367" s="1">
        <v>243.07</v>
      </c>
    </row>
    <row r="4368" spans="1:5" hidden="1">
      <c r="A4368" s="1">
        <v>1960</v>
      </c>
      <c r="B4368" s="1">
        <v>35</v>
      </c>
      <c r="C4368" s="1">
        <v>92.01</v>
      </c>
      <c r="D4368" s="1">
        <v>160.08000000000001</v>
      </c>
      <c r="E4368" s="1">
        <v>252.09</v>
      </c>
    </row>
    <row r="4369" spans="1:5" hidden="1">
      <c r="A4369" s="1">
        <v>1960</v>
      </c>
      <c r="B4369" s="1">
        <v>36</v>
      </c>
      <c r="C4369" s="1">
        <v>109.02</v>
      </c>
      <c r="D4369" s="1">
        <v>156.07</v>
      </c>
      <c r="E4369" s="1">
        <v>265.08999999999997</v>
      </c>
    </row>
    <row r="4370" spans="1:5" hidden="1">
      <c r="A4370" s="1">
        <v>1960</v>
      </c>
      <c r="B4370" s="1">
        <v>37</v>
      </c>
      <c r="C4370" s="1">
        <v>111.02</v>
      </c>
      <c r="D4370" s="1">
        <v>157.08000000000001</v>
      </c>
      <c r="E4370" s="1">
        <v>268.10000000000002</v>
      </c>
    </row>
    <row r="4371" spans="1:5" hidden="1">
      <c r="A4371" s="1">
        <v>1960</v>
      </c>
      <c r="B4371" s="1">
        <v>38</v>
      </c>
      <c r="C4371" s="1">
        <v>119.01</v>
      </c>
      <c r="D4371" s="1">
        <v>174.09</v>
      </c>
      <c r="E4371" s="1">
        <v>293.10000000000002</v>
      </c>
    </row>
    <row r="4372" spans="1:5" hidden="1">
      <c r="A4372" s="1">
        <v>1960</v>
      </c>
      <c r="B4372" s="1">
        <v>39</v>
      </c>
      <c r="C4372" s="1">
        <v>131.01</v>
      </c>
      <c r="D4372" s="1">
        <v>199.1</v>
      </c>
      <c r="E4372" s="1">
        <v>330.11</v>
      </c>
    </row>
    <row r="4373" spans="1:5" hidden="1">
      <c r="A4373" s="1">
        <v>1960</v>
      </c>
      <c r="B4373" s="1">
        <v>40</v>
      </c>
      <c r="C4373" s="1">
        <v>149.01</v>
      </c>
      <c r="D4373" s="1">
        <v>208.1</v>
      </c>
      <c r="E4373" s="1">
        <v>357.11</v>
      </c>
    </row>
    <row r="4374" spans="1:5" hidden="1">
      <c r="A4374" s="1">
        <v>1960</v>
      </c>
      <c r="B4374" s="1">
        <v>41</v>
      </c>
      <c r="C4374" s="1">
        <v>143.02000000000001</v>
      </c>
      <c r="D4374" s="1">
        <v>186.09</v>
      </c>
      <c r="E4374" s="1">
        <v>329.11</v>
      </c>
    </row>
    <row r="4375" spans="1:5" hidden="1">
      <c r="A4375" s="1">
        <v>1960</v>
      </c>
      <c r="B4375" s="1">
        <v>42</v>
      </c>
      <c r="C4375" s="1">
        <v>177.02</v>
      </c>
      <c r="D4375" s="1">
        <v>288.14</v>
      </c>
      <c r="E4375" s="1">
        <v>465.16</v>
      </c>
    </row>
    <row r="4376" spans="1:5" hidden="1">
      <c r="A4376" s="1">
        <v>1960</v>
      </c>
      <c r="B4376" s="1">
        <v>43</v>
      </c>
      <c r="C4376" s="1">
        <v>161.02000000000001</v>
      </c>
      <c r="D4376" s="1">
        <v>259.12</v>
      </c>
      <c r="E4376" s="1">
        <v>420.14</v>
      </c>
    </row>
    <row r="4377" spans="1:5" hidden="1">
      <c r="A4377" s="1">
        <v>1960</v>
      </c>
      <c r="B4377" s="1">
        <v>44</v>
      </c>
      <c r="C4377" s="1">
        <v>168.02</v>
      </c>
      <c r="D4377" s="1">
        <v>267.13</v>
      </c>
      <c r="E4377" s="1">
        <v>435.15</v>
      </c>
    </row>
    <row r="4378" spans="1:5" hidden="1">
      <c r="A4378" s="1">
        <v>1960</v>
      </c>
      <c r="B4378" s="1">
        <v>45</v>
      </c>
      <c r="C4378" s="1">
        <v>227.02</v>
      </c>
      <c r="D4378" s="1">
        <v>311.14999999999998</v>
      </c>
      <c r="E4378" s="1">
        <v>538.16999999999996</v>
      </c>
    </row>
    <row r="4379" spans="1:5" hidden="1">
      <c r="A4379" s="1">
        <v>1960</v>
      </c>
      <c r="B4379" s="1">
        <v>46</v>
      </c>
      <c r="C4379" s="1">
        <v>228.02</v>
      </c>
      <c r="D4379" s="1">
        <v>330.16</v>
      </c>
      <c r="E4379" s="1">
        <v>558.17999999999995</v>
      </c>
    </row>
    <row r="4380" spans="1:5" hidden="1">
      <c r="A4380" s="1">
        <v>1960</v>
      </c>
      <c r="B4380" s="1">
        <v>47</v>
      </c>
      <c r="C4380" s="1">
        <v>245.03</v>
      </c>
      <c r="D4380" s="1">
        <v>384.19</v>
      </c>
      <c r="E4380" s="1">
        <v>629.22</v>
      </c>
    </row>
    <row r="4381" spans="1:5" hidden="1">
      <c r="A4381" s="1">
        <v>1960</v>
      </c>
      <c r="B4381" s="1">
        <v>48</v>
      </c>
      <c r="C4381" s="1">
        <v>265.02999999999997</v>
      </c>
      <c r="D4381" s="1">
        <v>416.2</v>
      </c>
      <c r="E4381" s="1">
        <v>681.23</v>
      </c>
    </row>
    <row r="4382" spans="1:5" hidden="1">
      <c r="A4382" s="1">
        <v>1960</v>
      </c>
      <c r="B4382" s="1">
        <v>49</v>
      </c>
      <c r="C4382" s="1">
        <v>274.02999999999997</v>
      </c>
      <c r="D4382" s="1">
        <v>478.23</v>
      </c>
      <c r="E4382" s="1">
        <v>752.26</v>
      </c>
    </row>
    <row r="4383" spans="1:5" hidden="1">
      <c r="A4383" s="1">
        <v>1960</v>
      </c>
      <c r="B4383" s="1">
        <v>50</v>
      </c>
      <c r="C4383" s="1">
        <v>253.02</v>
      </c>
      <c r="D4383" s="1">
        <v>518.25</v>
      </c>
      <c r="E4383" s="1">
        <v>771.27</v>
      </c>
    </row>
    <row r="4384" spans="1:5" hidden="1">
      <c r="A4384" s="1">
        <v>1960</v>
      </c>
      <c r="B4384" s="1">
        <v>51</v>
      </c>
      <c r="C4384" s="1">
        <v>266.02999999999997</v>
      </c>
      <c r="D4384" s="1">
        <v>525.25</v>
      </c>
      <c r="E4384" s="1">
        <v>791.28</v>
      </c>
    </row>
    <row r="4385" spans="1:5" hidden="1">
      <c r="A4385" s="1">
        <v>1960</v>
      </c>
      <c r="B4385" s="1">
        <v>52</v>
      </c>
      <c r="C4385" s="1">
        <v>295.02999999999997</v>
      </c>
      <c r="D4385" s="1">
        <v>558.27</v>
      </c>
      <c r="E4385" s="1">
        <v>853.3</v>
      </c>
    </row>
    <row r="4386" spans="1:5" hidden="1">
      <c r="A4386" s="1">
        <v>1960</v>
      </c>
      <c r="B4386" s="1">
        <v>53</v>
      </c>
      <c r="C4386" s="1">
        <v>303.02999999999997</v>
      </c>
      <c r="D4386" s="1">
        <v>578.28</v>
      </c>
      <c r="E4386" s="1">
        <v>881.31</v>
      </c>
    </row>
    <row r="4387" spans="1:5" hidden="1">
      <c r="A4387" s="1">
        <v>1960</v>
      </c>
      <c r="B4387" s="1">
        <v>54</v>
      </c>
      <c r="C4387" s="1">
        <v>323.02999999999997</v>
      </c>
      <c r="D4387" s="1">
        <v>667.32</v>
      </c>
      <c r="E4387" s="1">
        <v>990.35</v>
      </c>
    </row>
    <row r="4388" spans="1:5" hidden="1">
      <c r="A4388" s="1">
        <v>1960</v>
      </c>
      <c r="B4388" s="1">
        <v>55</v>
      </c>
      <c r="C4388" s="1">
        <v>297.02999999999997</v>
      </c>
      <c r="D4388" s="1">
        <v>625.29999999999995</v>
      </c>
      <c r="E4388" s="1">
        <v>922.33</v>
      </c>
    </row>
    <row r="4389" spans="1:5" hidden="1">
      <c r="A4389" s="1">
        <v>1960</v>
      </c>
      <c r="B4389" s="1">
        <v>56</v>
      </c>
      <c r="C4389" s="1">
        <v>372.04</v>
      </c>
      <c r="D4389" s="1">
        <v>730.36</v>
      </c>
      <c r="E4389" s="1">
        <v>1102.4000000000001</v>
      </c>
    </row>
    <row r="4390" spans="1:5" hidden="1">
      <c r="A4390" s="1">
        <v>1960</v>
      </c>
      <c r="B4390" s="1">
        <v>57</v>
      </c>
      <c r="C4390" s="1">
        <v>351.04</v>
      </c>
      <c r="D4390" s="1">
        <v>761.37</v>
      </c>
      <c r="E4390" s="1">
        <v>1112.4100000000001</v>
      </c>
    </row>
    <row r="4391" spans="1:5" hidden="1">
      <c r="A4391" s="1">
        <v>1960</v>
      </c>
      <c r="B4391" s="1">
        <v>58</v>
      </c>
      <c r="C4391" s="1">
        <v>390.04</v>
      </c>
      <c r="D4391" s="1">
        <v>809.4</v>
      </c>
      <c r="E4391" s="1">
        <v>1199.44</v>
      </c>
    </row>
    <row r="4392" spans="1:5" hidden="1">
      <c r="A4392" s="1">
        <v>1960</v>
      </c>
      <c r="B4392" s="1">
        <v>59</v>
      </c>
      <c r="C4392" s="1">
        <v>476.05</v>
      </c>
      <c r="D4392" s="1">
        <v>927.45</v>
      </c>
      <c r="E4392" s="1">
        <v>1403.5</v>
      </c>
    </row>
    <row r="4393" spans="1:5" hidden="1">
      <c r="A4393" s="1">
        <v>1960</v>
      </c>
      <c r="B4393" s="1">
        <v>60</v>
      </c>
      <c r="C4393" s="1">
        <v>549.04999999999995</v>
      </c>
      <c r="D4393" s="1">
        <v>982.48</v>
      </c>
      <c r="E4393" s="1">
        <v>1531.53</v>
      </c>
    </row>
    <row r="4394" spans="1:5" hidden="1">
      <c r="A4394" s="1">
        <v>1960</v>
      </c>
      <c r="B4394" s="1">
        <v>61</v>
      </c>
      <c r="C4394" s="1">
        <v>438.05</v>
      </c>
      <c r="D4394" s="1">
        <v>833.41</v>
      </c>
      <c r="E4394" s="1">
        <v>1271.46</v>
      </c>
    </row>
    <row r="4395" spans="1:5" hidden="1">
      <c r="A4395" s="1">
        <v>1960</v>
      </c>
      <c r="B4395" s="1">
        <v>62</v>
      </c>
      <c r="C4395" s="1">
        <v>557.05999999999995</v>
      </c>
      <c r="D4395" s="1">
        <v>942.45</v>
      </c>
      <c r="E4395" s="1">
        <v>1499.51</v>
      </c>
    </row>
    <row r="4396" spans="1:5" hidden="1">
      <c r="A4396" s="1">
        <v>1960</v>
      </c>
      <c r="B4396" s="1">
        <v>63</v>
      </c>
      <c r="C4396" s="1">
        <v>593.05999999999995</v>
      </c>
      <c r="D4396" s="1">
        <v>1020.5</v>
      </c>
      <c r="E4396" s="1">
        <v>1613.56</v>
      </c>
    </row>
    <row r="4397" spans="1:5" hidden="1">
      <c r="A4397" s="1">
        <v>1960</v>
      </c>
      <c r="B4397" s="1">
        <v>64</v>
      </c>
      <c r="C4397" s="1">
        <v>659.07</v>
      </c>
      <c r="D4397" s="1">
        <v>1127.54</v>
      </c>
      <c r="E4397" s="1">
        <v>1786.61</v>
      </c>
    </row>
    <row r="4398" spans="1:5" hidden="1">
      <c r="A4398" s="1">
        <v>1960</v>
      </c>
      <c r="B4398" s="1">
        <v>65</v>
      </c>
      <c r="C4398" s="1">
        <v>771.08</v>
      </c>
      <c r="D4398" s="1">
        <v>1195.58</v>
      </c>
      <c r="E4398" s="1">
        <v>1966.66</v>
      </c>
    </row>
    <row r="4399" spans="1:5" hidden="1">
      <c r="A4399" s="1">
        <v>1960</v>
      </c>
      <c r="B4399" s="1">
        <v>66</v>
      </c>
      <c r="C4399" s="1">
        <v>732.08</v>
      </c>
      <c r="D4399" s="1">
        <v>1131.55</v>
      </c>
      <c r="E4399" s="1">
        <v>1863.63</v>
      </c>
    </row>
    <row r="4400" spans="1:5" hidden="1">
      <c r="A4400" s="1">
        <v>1960</v>
      </c>
      <c r="B4400" s="1">
        <v>67</v>
      </c>
      <c r="C4400" s="1">
        <v>814.08</v>
      </c>
      <c r="D4400" s="1">
        <v>1264.6199999999999</v>
      </c>
      <c r="E4400" s="1">
        <v>2078.6999999999998</v>
      </c>
    </row>
    <row r="4401" spans="1:5" hidden="1">
      <c r="A4401" s="1">
        <v>1960</v>
      </c>
      <c r="B4401" s="1">
        <v>68</v>
      </c>
      <c r="C4401" s="1">
        <v>919.1</v>
      </c>
      <c r="D4401" s="1">
        <v>1316.63</v>
      </c>
      <c r="E4401" s="1">
        <v>2235.73</v>
      </c>
    </row>
    <row r="4402" spans="1:5" hidden="1">
      <c r="A4402" s="1">
        <v>1960</v>
      </c>
      <c r="B4402" s="1">
        <v>69</v>
      </c>
      <c r="C4402" s="1">
        <v>930.09</v>
      </c>
      <c r="D4402" s="1">
        <v>1402.68</v>
      </c>
      <c r="E4402" s="1">
        <v>2332.77</v>
      </c>
    </row>
    <row r="4403" spans="1:5" hidden="1">
      <c r="A4403" s="1">
        <v>1960</v>
      </c>
      <c r="B4403" s="1">
        <v>70</v>
      </c>
      <c r="C4403" s="1">
        <v>983.1</v>
      </c>
      <c r="D4403" s="1">
        <v>1439.69</v>
      </c>
      <c r="E4403" s="1">
        <v>2422.79</v>
      </c>
    </row>
    <row r="4404" spans="1:5" hidden="1">
      <c r="A4404" s="1">
        <v>1960</v>
      </c>
      <c r="B4404" s="1">
        <v>71</v>
      </c>
      <c r="C4404" s="1">
        <v>912.1</v>
      </c>
      <c r="D4404" s="1">
        <v>1382.67</v>
      </c>
      <c r="E4404" s="1">
        <v>2294.77</v>
      </c>
    </row>
    <row r="4405" spans="1:5" hidden="1">
      <c r="A4405" s="1">
        <v>1960</v>
      </c>
      <c r="B4405" s="1">
        <v>72</v>
      </c>
      <c r="C4405" s="1">
        <v>1097.1099999999999</v>
      </c>
      <c r="D4405" s="1">
        <v>1522.74</v>
      </c>
      <c r="E4405" s="1">
        <v>2619.85</v>
      </c>
    </row>
    <row r="4406" spans="1:5" hidden="1">
      <c r="A4406" s="1">
        <v>1960</v>
      </c>
      <c r="B4406" s="1">
        <v>73</v>
      </c>
      <c r="C4406" s="1">
        <v>1092.1099999999999</v>
      </c>
      <c r="D4406" s="1">
        <v>1426.69</v>
      </c>
      <c r="E4406" s="1">
        <v>2518.8000000000002</v>
      </c>
    </row>
    <row r="4407" spans="1:5" hidden="1">
      <c r="A4407" s="1">
        <v>1960</v>
      </c>
      <c r="B4407" s="1">
        <v>74</v>
      </c>
      <c r="C4407" s="1">
        <v>1167.1199999999999</v>
      </c>
      <c r="D4407" s="1">
        <v>1462.71</v>
      </c>
      <c r="E4407" s="1">
        <v>2629.83</v>
      </c>
    </row>
    <row r="4408" spans="1:5" hidden="1">
      <c r="A4408" s="1">
        <v>1960</v>
      </c>
      <c r="B4408" s="1">
        <v>75</v>
      </c>
      <c r="C4408" s="1">
        <v>1157.1199999999999</v>
      </c>
      <c r="D4408" s="1">
        <v>1378.67</v>
      </c>
      <c r="E4408" s="1">
        <v>2535.79</v>
      </c>
    </row>
    <row r="4409" spans="1:5" hidden="1">
      <c r="A4409" s="1">
        <v>1960</v>
      </c>
      <c r="B4409" s="1">
        <v>76</v>
      </c>
      <c r="C4409" s="1">
        <v>1196.1300000000001</v>
      </c>
      <c r="D4409" s="1">
        <v>1376.66</v>
      </c>
      <c r="E4409" s="1">
        <v>2572.79</v>
      </c>
    </row>
    <row r="4410" spans="1:5" hidden="1">
      <c r="A4410" s="1">
        <v>1960</v>
      </c>
      <c r="B4410" s="1">
        <v>77</v>
      </c>
      <c r="C4410" s="1">
        <v>1102.1099999999999</v>
      </c>
      <c r="D4410" s="1">
        <v>1172.57</v>
      </c>
      <c r="E4410" s="1">
        <v>2274.6799999999998</v>
      </c>
    </row>
    <row r="4411" spans="1:5" hidden="1">
      <c r="A4411" s="1">
        <v>1960</v>
      </c>
      <c r="B4411" s="1">
        <v>78</v>
      </c>
      <c r="C4411" s="1">
        <v>1183.1199999999999</v>
      </c>
      <c r="D4411" s="1">
        <v>1206.58</v>
      </c>
      <c r="E4411" s="1">
        <v>2389.6999999999998</v>
      </c>
    </row>
    <row r="4412" spans="1:5" hidden="1">
      <c r="A4412" s="1">
        <v>1960</v>
      </c>
      <c r="B4412" s="1">
        <v>79</v>
      </c>
      <c r="C4412" s="1">
        <v>1164.1199999999999</v>
      </c>
      <c r="D4412" s="1">
        <v>1143.55</v>
      </c>
      <c r="E4412" s="1">
        <v>2307.67</v>
      </c>
    </row>
    <row r="4413" spans="1:5" hidden="1">
      <c r="A4413" s="1">
        <v>1960</v>
      </c>
      <c r="B4413" s="1">
        <v>80</v>
      </c>
      <c r="C4413" s="1">
        <v>1267.1300000000001</v>
      </c>
      <c r="D4413" s="1">
        <v>1077.52</v>
      </c>
      <c r="E4413" s="1">
        <v>2344.65</v>
      </c>
    </row>
    <row r="4414" spans="1:5" hidden="1">
      <c r="A4414" s="1">
        <v>1960</v>
      </c>
      <c r="B4414" s="1">
        <v>81</v>
      </c>
      <c r="C4414" s="1">
        <v>1074.1099999999999</v>
      </c>
      <c r="D4414" s="1">
        <v>909.44</v>
      </c>
      <c r="E4414" s="1">
        <v>1983.55</v>
      </c>
    </row>
    <row r="4415" spans="1:5" hidden="1">
      <c r="A4415" s="1">
        <v>1960</v>
      </c>
      <c r="B4415" s="1">
        <v>82</v>
      </c>
      <c r="C4415" s="1">
        <v>1097.1099999999999</v>
      </c>
      <c r="D4415" s="1">
        <v>919.45</v>
      </c>
      <c r="E4415" s="1">
        <v>2016.56</v>
      </c>
    </row>
    <row r="4416" spans="1:5" hidden="1">
      <c r="A4416" s="1">
        <v>1960</v>
      </c>
      <c r="B4416" s="1">
        <v>83</v>
      </c>
      <c r="C4416" s="1">
        <v>1029.1099999999999</v>
      </c>
      <c r="D4416" s="1">
        <v>822.4</v>
      </c>
      <c r="E4416" s="1">
        <v>1851.51</v>
      </c>
    </row>
    <row r="4417" spans="1:5" hidden="1">
      <c r="A4417" s="1">
        <v>1960</v>
      </c>
      <c r="B4417" s="1">
        <v>84</v>
      </c>
      <c r="C4417" s="1">
        <v>1002.1</v>
      </c>
      <c r="D4417" s="1">
        <v>824.4</v>
      </c>
      <c r="E4417" s="1">
        <v>1826.5</v>
      </c>
    </row>
    <row r="4418" spans="1:5" hidden="1">
      <c r="A4418" s="1">
        <v>1960</v>
      </c>
      <c r="B4418" s="1">
        <v>85</v>
      </c>
      <c r="C4418" s="1">
        <v>932.1</v>
      </c>
      <c r="D4418" s="1">
        <v>654.32000000000005</v>
      </c>
      <c r="E4418" s="1">
        <v>1586.42</v>
      </c>
    </row>
    <row r="4419" spans="1:5" hidden="1">
      <c r="A4419" s="1">
        <v>1960</v>
      </c>
      <c r="B4419" s="1">
        <v>86</v>
      </c>
      <c r="C4419" s="1">
        <v>795.08</v>
      </c>
      <c r="D4419" s="1">
        <v>620.29999999999995</v>
      </c>
      <c r="E4419" s="1">
        <v>1415.38</v>
      </c>
    </row>
    <row r="4420" spans="1:5" hidden="1">
      <c r="A4420" s="1">
        <v>1960</v>
      </c>
      <c r="B4420" s="1">
        <v>87</v>
      </c>
      <c r="C4420" s="1">
        <v>745.08</v>
      </c>
      <c r="D4420" s="1">
        <v>500.25</v>
      </c>
      <c r="E4420" s="1">
        <v>1245.33</v>
      </c>
    </row>
    <row r="4421" spans="1:5" hidden="1">
      <c r="A4421" s="1">
        <v>1960</v>
      </c>
      <c r="B4421" s="1">
        <v>88</v>
      </c>
      <c r="C4421" s="1">
        <v>625.07000000000005</v>
      </c>
      <c r="D4421" s="1">
        <v>393.19</v>
      </c>
      <c r="E4421" s="1">
        <v>1018.26</v>
      </c>
    </row>
    <row r="4422" spans="1:5" hidden="1">
      <c r="A4422" s="1">
        <v>1960</v>
      </c>
      <c r="B4422" s="1">
        <v>89</v>
      </c>
      <c r="C4422" s="1">
        <v>504.05</v>
      </c>
      <c r="D4422" s="1">
        <v>352.17</v>
      </c>
      <c r="E4422" s="1">
        <v>856.22</v>
      </c>
    </row>
    <row r="4423" spans="1:5" hidden="1">
      <c r="A4423" s="1">
        <v>1960</v>
      </c>
      <c r="B4423" s="1">
        <v>90</v>
      </c>
      <c r="C4423" s="1">
        <v>501.05</v>
      </c>
      <c r="D4423" s="1">
        <v>311.14999999999998</v>
      </c>
      <c r="E4423" s="1">
        <v>812.2</v>
      </c>
    </row>
    <row r="4424" spans="1:5" hidden="1">
      <c r="A4424" s="1">
        <v>1960</v>
      </c>
      <c r="B4424" s="1">
        <v>91</v>
      </c>
      <c r="C4424" s="1">
        <v>387.04</v>
      </c>
      <c r="D4424" s="1">
        <v>209.1</v>
      </c>
      <c r="E4424" s="1">
        <v>596.14</v>
      </c>
    </row>
    <row r="4425" spans="1:5" hidden="1">
      <c r="A4425" s="1">
        <v>1960</v>
      </c>
      <c r="B4425" s="1">
        <v>92</v>
      </c>
      <c r="C4425" s="1">
        <v>319.02999999999997</v>
      </c>
      <c r="D4425" s="1">
        <v>194.09</v>
      </c>
      <c r="E4425" s="1">
        <v>513.12</v>
      </c>
    </row>
    <row r="4426" spans="1:5" hidden="1">
      <c r="A4426" s="1">
        <v>1960</v>
      </c>
      <c r="B4426" s="1">
        <v>93</v>
      </c>
      <c r="C4426" s="1">
        <v>251.02</v>
      </c>
      <c r="D4426" s="1">
        <v>172.08</v>
      </c>
      <c r="E4426" s="1">
        <v>423.1</v>
      </c>
    </row>
    <row r="4427" spans="1:5" hidden="1">
      <c r="A4427" s="1">
        <v>1960</v>
      </c>
      <c r="B4427" s="1">
        <v>94</v>
      </c>
      <c r="C4427" s="1">
        <v>184.02</v>
      </c>
      <c r="D4427" s="1">
        <v>87.04</v>
      </c>
      <c r="E4427" s="1">
        <v>271.06</v>
      </c>
    </row>
    <row r="4428" spans="1:5" hidden="1">
      <c r="A4428" s="1">
        <v>1960</v>
      </c>
      <c r="B4428" s="1">
        <v>95</v>
      </c>
      <c r="C4428" s="1">
        <v>138.02000000000001</v>
      </c>
      <c r="D4428" s="1">
        <v>69.03</v>
      </c>
      <c r="E4428" s="1">
        <v>207.05</v>
      </c>
    </row>
    <row r="4429" spans="1:5" hidden="1">
      <c r="A4429" s="1">
        <v>1960</v>
      </c>
      <c r="B4429" s="1">
        <v>96</v>
      </c>
      <c r="C4429" s="1">
        <v>96.01</v>
      </c>
      <c r="D4429" s="1">
        <v>58.03</v>
      </c>
      <c r="E4429" s="1">
        <v>154.04</v>
      </c>
    </row>
    <row r="4430" spans="1:5" hidden="1">
      <c r="A4430" s="1">
        <v>1960</v>
      </c>
      <c r="B4430" s="1">
        <v>97</v>
      </c>
      <c r="C4430" s="1">
        <v>75.010000000000005</v>
      </c>
      <c r="D4430" s="1">
        <v>32.020000000000003</v>
      </c>
      <c r="E4430" s="1">
        <v>107.03</v>
      </c>
    </row>
    <row r="4431" spans="1:5" hidden="1">
      <c r="A4431" s="1">
        <v>1960</v>
      </c>
      <c r="B4431" s="1">
        <v>98</v>
      </c>
      <c r="C4431" s="1">
        <v>42.01</v>
      </c>
      <c r="D4431" s="1">
        <v>26.01</v>
      </c>
      <c r="E4431" s="1">
        <v>68.02</v>
      </c>
    </row>
    <row r="4432" spans="1:5" hidden="1">
      <c r="A4432" s="1">
        <v>1960</v>
      </c>
      <c r="B4432" s="1">
        <v>99</v>
      </c>
      <c r="C4432" s="1">
        <v>24.01</v>
      </c>
      <c r="D4432" s="1">
        <v>14.01</v>
      </c>
      <c r="E4432" s="1">
        <v>38.020000000000003</v>
      </c>
    </row>
    <row r="4433" spans="1:5" hidden="1">
      <c r="A4433" s="1">
        <v>1960</v>
      </c>
      <c r="B4433" s="1">
        <v>100</v>
      </c>
      <c r="C4433" s="1">
        <v>13.53</v>
      </c>
      <c r="D4433" s="1">
        <v>9.09</v>
      </c>
      <c r="E4433" s="1">
        <v>22.62</v>
      </c>
    </row>
    <row r="4434" spans="1:5" hidden="1">
      <c r="A4434" s="1">
        <v>1960</v>
      </c>
      <c r="B4434" s="1">
        <v>101</v>
      </c>
      <c r="C4434" s="1">
        <v>7.84</v>
      </c>
      <c r="D4434" s="1">
        <v>5.49</v>
      </c>
      <c r="E4434" s="1">
        <v>13.33</v>
      </c>
    </row>
    <row r="4435" spans="1:5" hidden="1">
      <c r="A4435" s="1">
        <v>1960</v>
      </c>
      <c r="B4435" s="1">
        <v>102</v>
      </c>
      <c r="C4435" s="1">
        <v>4.3899999999999997</v>
      </c>
      <c r="D4435" s="1">
        <v>3.23</v>
      </c>
      <c r="E4435" s="1">
        <v>7.62</v>
      </c>
    </row>
    <row r="4436" spans="1:5" hidden="1">
      <c r="A4436" s="1">
        <v>1960</v>
      </c>
      <c r="B4436" s="1">
        <v>103</v>
      </c>
      <c r="C4436" s="1">
        <v>2.37</v>
      </c>
      <c r="D4436" s="1">
        <v>1.84</v>
      </c>
      <c r="E4436" s="1">
        <v>4.21</v>
      </c>
    </row>
    <row r="4437" spans="1:5" hidden="1">
      <c r="A4437" s="1">
        <v>1960</v>
      </c>
      <c r="B4437" s="1">
        <v>104</v>
      </c>
      <c r="C4437" s="1">
        <v>1.24</v>
      </c>
      <c r="D4437" s="1">
        <v>1.03</v>
      </c>
      <c r="E4437" s="1">
        <v>2.27</v>
      </c>
    </row>
    <row r="4438" spans="1:5" hidden="1">
      <c r="A4438" s="1">
        <v>1960</v>
      </c>
      <c r="B4438" s="1">
        <v>105</v>
      </c>
      <c r="C4438" s="1">
        <v>0.63</v>
      </c>
      <c r="D4438" s="1">
        <v>0.32</v>
      </c>
      <c r="E4438" s="1">
        <v>0.95</v>
      </c>
    </row>
    <row r="4439" spans="1:5" hidden="1">
      <c r="A4439" s="1">
        <v>1960</v>
      </c>
      <c r="B4439" s="1">
        <v>106</v>
      </c>
      <c r="C4439" s="1">
        <v>0</v>
      </c>
      <c r="D4439" s="1">
        <v>0</v>
      </c>
      <c r="E4439" s="1">
        <v>0</v>
      </c>
    </row>
    <row r="4440" spans="1:5" hidden="1">
      <c r="A4440" s="1">
        <v>1960</v>
      </c>
      <c r="B4440" s="1">
        <v>107</v>
      </c>
      <c r="C4440" s="1">
        <v>0</v>
      </c>
      <c r="D4440" s="1">
        <v>0</v>
      </c>
      <c r="E4440" s="1">
        <v>0</v>
      </c>
    </row>
    <row r="4441" spans="1:5" hidden="1">
      <c r="A4441" s="1">
        <v>1960</v>
      </c>
      <c r="B4441" s="1">
        <v>108</v>
      </c>
      <c r="C4441" s="1">
        <v>0</v>
      </c>
      <c r="D4441" s="1">
        <v>0</v>
      </c>
      <c r="E4441" s="1">
        <v>0</v>
      </c>
    </row>
    <row r="4442" spans="1:5" hidden="1">
      <c r="A4442" s="1">
        <v>1960</v>
      </c>
      <c r="B4442" s="1">
        <v>109</v>
      </c>
      <c r="C4442" s="1">
        <v>0</v>
      </c>
      <c r="D4442" s="1">
        <v>0</v>
      </c>
      <c r="E4442" s="1">
        <v>0</v>
      </c>
    </row>
    <row r="4443" spans="1:5" hidden="1">
      <c r="A4443" s="1">
        <v>1960</v>
      </c>
      <c r="B4443" s="1" t="s">
        <v>121</v>
      </c>
      <c r="C4443" s="1">
        <v>0</v>
      </c>
      <c r="D4443" s="1">
        <v>0</v>
      </c>
      <c r="E4443" s="1">
        <v>0</v>
      </c>
    </row>
    <row r="4444" spans="1:5" hidden="1">
      <c r="A4444" s="1">
        <v>1961</v>
      </c>
      <c r="B4444" s="1">
        <v>0</v>
      </c>
      <c r="C4444" s="1">
        <v>1999.26</v>
      </c>
      <c r="D4444" s="1">
        <v>2690.85</v>
      </c>
      <c r="E4444" s="1">
        <v>4690.1099999999997</v>
      </c>
    </row>
    <row r="4445" spans="1:5" hidden="1">
      <c r="A4445" s="1">
        <v>1961</v>
      </c>
      <c r="B4445" s="1">
        <v>1</v>
      </c>
      <c r="C4445" s="1">
        <v>169.02</v>
      </c>
      <c r="D4445" s="1">
        <v>223.07</v>
      </c>
      <c r="E4445" s="1">
        <v>392.09</v>
      </c>
    </row>
    <row r="4446" spans="1:5" hidden="1">
      <c r="A4446" s="1">
        <v>1961</v>
      </c>
      <c r="B4446" s="1">
        <v>2</v>
      </c>
      <c r="C4446" s="1">
        <v>105.01</v>
      </c>
      <c r="D4446" s="1">
        <v>130.04</v>
      </c>
      <c r="E4446" s="1">
        <v>235.05</v>
      </c>
    </row>
    <row r="4447" spans="1:5" hidden="1">
      <c r="A4447" s="1">
        <v>1961</v>
      </c>
      <c r="B4447" s="1">
        <v>3</v>
      </c>
      <c r="C4447" s="1">
        <v>72.010000000000005</v>
      </c>
      <c r="D4447" s="1">
        <v>101.03</v>
      </c>
      <c r="E4447" s="1">
        <v>173.04</v>
      </c>
    </row>
    <row r="4448" spans="1:5" hidden="1">
      <c r="A4448" s="1">
        <v>1961</v>
      </c>
      <c r="B4448" s="1">
        <v>4</v>
      </c>
      <c r="C4448" s="1">
        <v>74.010000000000005</v>
      </c>
      <c r="D4448" s="1">
        <v>89.03</v>
      </c>
      <c r="E4448" s="1">
        <v>163.04</v>
      </c>
    </row>
    <row r="4449" spans="1:5" hidden="1">
      <c r="A4449" s="1">
        <v>1961</v>
      </c>
      <c r="B4449" s="1">
        <v>5</v>
      </c>
      <c r="C4449" s="1">
        <v>51</v>
      </c>
      <c r="D4449" s="1">
        <v>44.01</v>
      </c>
      <c r="E4449" s="1">
        <v>95.01</v>
      </c>
    </row>
    <row r="4450" spans="1:5" hidden="1">
      <c r="A4450" s="1">
        <v>1961</v>
      </c>
      <c r="B4450" s="1">
        <v>6</v>
      </c>
      <c r="C4450" s="1">
        <v>45</v>
      </c>
      <c r="D4450" s="1">
        <v>49.02</v>
      </c>
      <c r="E4450" s="1">
        <v>94.02</v>
      </c>
    </row>
    <row r="4451" spans="1:5" hidden="1">
      <c r="A4451" s="1">
        <v>1961</v>
      </c>
      <c r="B4451" s="1">
        <v>7</v>
      </c>
      <c r="C4451" s="1">
        <v>30.01</v>
      </c>
      <c r="D4451" s="1">
        <v>69.02</v>
      </c>
      <c r="E4451" s="1">
        <v>99.03</v>
      </c>
    </row>
    <row r="4452" spans="1:5" hidden="1">
      <c r="A4452" s="1">
        <v>1961</v>
      </c>
      <c r="B4452" s="1">
        <v>8</v>
      </c>
      <c r="C4452" s="1">
        <v>35</v>
      </c>
      <c r="D4452" s="1">
        <v>49.02</v>
      </c>
      <c r="E4452" s="1">
        <v>84.02</v>
      </c>
    </row>
    <row r="4453" spans="1:5" hidden="1">
      <c r="A4453" s="1">
        <v>1961</v>
      </c>
      <c r="B4453" s="1">
        <v>9</v>
      </c>
      <c r="C4453" s="1">
        <v>31.01</v>
      </c>
      <c r="D4453" s="1">
        <v>49.02</v>
      </c>
      <c r="E4453" s="1">
        <v>80.03</v>
      </c>
    </row>
    <row r="4454" spans="1:5" hidden="1">
      <c r="A4454" s="1">
        <v>1961</v>
      </c>
      <c r="B4454" s="1">
        <v>10</v>
      </c>
      <c r="C4454" s="1">
        <v>31.01</v>
      </c>
      <c r="D4454" s="1">
        <v>45.02</v>
      </c>
      <c r="E4454" s="1">
        <v>76.03</v>
      </c>
    </row>
    <row r="4455" spans="1:5" hidden="1">
      <c r="A4455" s="1">
        <v>1961</v>
      </c>
      <c r="B4455" s="1">
        <v>11</v>
      </c>
      <c r="C4455" s="1">
        <v>29</v>
      </c>
      <c r="D4455" s="1">
        <v>43.01</v>
      </c>
      <c r="E4455" s="1">
        <v>72.010000000000005</v>
      </c>
    </row>
    <row r="4456" spans="1:5" hidden="1">
      <c r="A4456" s="1">
        <v>1961</v>
      </c>
      <c r="B4456" s="1">
        <v>12</v>
      </c>
      <c r="C4456" s="1">
        <v>28.01</v>
      </c>
      <c r="D4456" s="1">
        <v>55.02</v>
      </c>
      <c r="E4456" s="1">
        <v>83.03</v>
      </c>
    </row>
    <row r="4457" spans="1:5" hidden="1">
      <c r="A4457" s="1">
        <v>1961</v>
      </c>
      <c r="B4457" s="1">
        <v>13</v>
      </c>
      <c r="C4457" s="1">
        <v>32</v>
      </c>
      <c r="D4457" s="1">
        <v>65.02</v>
      </c>
      <c r="E4457" s="1">
        <v>97.02</v>
      </c>
    </row>
    <row r="4458" spans="1:5" hidden="1">
      <c r="A4458" s="1">
        <v>1961</v>
      </c>
      <c r="B4458" s="1">
        <v>14</v>
      </c>
      <c r="C4458" s="1">
        <v>30</v>
      </c>
      <c r="D4458" s="1">
        <v>65.02</v>
      </c>
      <c r="E4458" s="1">
        <v>95.02</v>
      </c>
    </row>
    <row r="4459" spans="1:5" hidden="1">
      <c r="A4459" s="1">
        <v>1961</v>
      </c>
      <c r="B4459" s="1">
        <v>15</v>
      </c>
      <c r="C4459" s="1">
        <v>30</v>
      </c>
      <c r="D4459" s="1">
        <v>72.03</v>
      </c>
      <c r="E4459" s="1">
        <v>102.03</v>
      </c>
    </row>
    <row r="4460" spans="1:5" hidden="1">
      <c r="A4460" s="1">
        <v>1961</v>
      </c>
      <c r="B4460" s="1">
        <v>16</v>
      </c>
      <c r="C4460" s="1">
        <v>34</v>
      </c>
      <c r="D4460" s="1">
        <v>77.03</v>
      </c>
      <c r="E4460" s="1">
        <v>111.03</v>
      </c>
    </row>
    <row r="4461" spans="1:5" hidden="1">
      <c r="A4461" s="1">
        <v>1961</v>
      </c>
      <c r="B4461" s="1">
        <v>17</v>
      </c>
      <c r="C4461" s="1">
        <v>38.01</v>
      </c>
      <c r="D4461" s="1">
        <v>102.03</v>
      </c>
      <c r="E4461" s="1">
        <v>140.04</v>
      </c>
    </row>
    <row r="4462" spans="1:5" hidden="1">
      <c r="A4462" s="1">
        <v>1961</v>
      </c>
      <c r="B4462" s="1">
        <v>18</v>
      </c>
      <c r="C4462" s="1">
        <v>29</v>
      </c>
      <c r="D4462" s="1">
        <v>117.04</v>
      </c>
      <c r="E4462" s="1">
        <v>146.04</v>
      </c>
    </row>
    <row r="4463" spans="1:5" hidden="1">
      <c r="A4463" s="1">
        <v>1961</v>
      </c>
      <c r="B4463" s="1">
        <v>19</v>
      </c>
      <c r="C4463" s="1">
        <v>53</v>
      </c>
      <c r="D4463" s="1">
        <v>143.04</v>
      </c>
      <c r="E4463" s="1">
        <v>196.04</v>
      </c>
    </row>
    <row r="4464" spans="1:5" hidden="1">
      <c r="A4464" s="1">
        <v>1961</v>
      </c>
      <c r="B4464" s="1">
        <v>20</v>
      </c>
      <c r="C4464" s="1">
        <v>44</v>
      </c>
      <c r="D4464" s="1">
        <v>113.03</v>
      </c>
      <c r="E4464" s="1">
        <v>157.03</v>
      </c>
    </row>
    <row r="4465" spans="1:5" hidden="1">
      <c r="A4465" s="1">
        <v>1961</v>
      </c>
      <c r="B4465" s="1">
        <v>21</v>
      </c>
      <c r="C4465" s="1">
        <v>37.01</v>
      </c>
      <c r="D4465" s="1">
        <v>132.04</v>
      </c>
      <c r="E4465" s="1">
        <v>169.05</v>
      </c>
    </row>
    <row r="4466" spans="1:5" hidden="1">
      <c r="A4466" s="1">
        <v>1961</v>
      </c>
      <c r="B4466" s="1">
        <v>22</v>
      </c>
      <c r="C4466" s="1">
        <v>37.01</v>
      </c>
      <c r="D4466" s="1">
        <v>113.04</v>
      </c>
      <c r="E4466" s="1">
        <v>150.05000000000001</v>
      </c>
    </row>
    <row r="4467" spans="1:5" hidden="1">
      <c r="A4467" s="1">
        <v>1961</v>
      </c>
      <c r="B4467" s="1">
        <v>23</v>
      </c>
      <c r="C4467" s="1">
        <v>43.01</v>
      </c>
      <c r="D4467" s="1">
        <v>125.04</v>
      </c>
      <c r="E4467" s="1">
        <v>168.05</v>
      </c>
    </row>
    <row r="4468" spans="1:5" hidden="1">
      <c r="A4468" s="1">
        <v>1961</v>
      </c>
      <c r="B4468" s="1">
        <v>24</v>
      </c>
      <c r="C4468" s="1">
        <v>44</v>
      </c>
      <c r="D4468" s="1">
        <v>95.03</v>
      </c>
      <c r="E4468" s="1">
        <v>139.03</v>
      </c>
    </row>
    <row r="4469" spans="1:5" hidden="1">
      <c r="A4469" s="1">
        <v>1961</v>
      </c>
      <c r="B4469" s="1">
        <v>25</v>
      </c>
      <c r="C4469" s="1">
        <v>48.01</v>
      </c>
      <c r="D4469" s="1">
        <v>92.03</v>
      </c>
      <c r="E4469" s="1">
        <v>140.04</v>
      </c>
    </row>
    <row r="4470" spans="1:5" hidden="1">
      <c r="A4470" s="1">
        <v>1961</v>
      </c>
      <c r="B4470" s="1">
        <v>26</v>
      </c>
      <c r="C4470" s="1">
        <v>37</v>
      </c>
      <c r="D4470" s="1">
        <v>111.03</v>
      </c>
      <c r="E4470" s="1">
        <v>148.03</v>
      </c>
    </row>
    <row r="4471" spans="1:5" hidden="1">
      <c r="A4471" s="1">
        <v>1961</v>
      </c>
      <c r="B4471" s="1">
        <v>27</v>
      </c>
      <c r="C4471" s="1">
        <v>48.01</v>
      </c>
      <c r="D4471" s="1">
        <v>92.03</v>
      </c>
      <c r="E4471" s="1">
        <v>140.04</v>
      </c>
    </row>
    <row r="4472" spans="1:5" hidden="1">
      <c r="A4472" s="1">
        <v>1961</v>
      </c>
      <c r="B4472" s="1">
        <v>28</v>
      </c>
      <c r="C4472" s="1">
        <v>45.01</v>
      </c>
      <c r="D4472" s="1">
        <v>101.03</v>
      </c>
      <c r="E4472" s="1">
        <v>146.04</v>
      </c>
    </row>
    <row r="4473" spans="1:5" hidden="1">
      <c r="A4473" s="1">
        <v>1961</v>
      </c>
      <c r="B4473" s="1">
        <v>29</v>
      </c>
      <c r="C4473" s="1">
        <v>54.01</v>
      </c>
      <c r="D4473" s="1">
        <v>102.03</v>
      </c>
      <c r="E4473" s="1">
        <v>156.04</v>
      </c>
    </row>
    <row r="4474" spans="1:5" hidden="1">
      <c r="A4474" s="1">
        <v>1961</v>
      </c>
      <c r="B4474" s="1">
        <v>30</v>
      </c>
      <c r="C4474" s="1">
        <v>51</v>
      </c>
      <c r="D4474" s="1">
        <v>130.05000000000001</v>
      </c>
      <c r="E4474" s="1">
        <v>181.05</v>
      </c>
    </row>
    <row r="4475" spans="1:5" hidden="1">
      <c r="A4475" s="1">
        <v>1961</v>
      </c>
      <c r="B4475" s="1">
        <v>31</v>
      </c>
      <c r="C4475" s="1">
        <v>54</v>
      </c>
      <c r="D4475" s="1">
        <v>102.03</v>
      </c>
      <c r="E4475" s="1">
        <v>156.03</v>
      </c>
    </row>
    <row r="4476" spans="1:5" hidden="1">
      <c r="A4476" s="1">
        <v>1961</v>
      </c>
      <c r="B4476" s="1">
        <v>32</v>
      </c>
      <c r="C4476" s="1">
        <v>61.01</v>
      </c>
      <c r="D4476" s="1">
        <v>125.04</v>
      </c>
      <c r="E4476" s="1">
        <v>186.05</v>
      </c>
    </row>
    <row r="4477" spans="1:5" hidden="1">
      <c r="A4477" s="1">
        <v>1961</v>
      </c>
      <c r="B4477" s="1">
        <v>33</v>
      </c>
      <c r="C4477" s="1">
        <v>79.010000000000005</v>
      </c>
      <c r="D4477" s="1">
        <v>135.04</v>
      </c>
      <c r="E4477" s="1">
        <v>214.05</v>
      </c>
    </row>
    <row r="4478" spans="1:5" hidden="1">
      <c r="A4478" s="1">
        <v>1961</v>
      </c>
      <c r="B4478" s="1">
        <v>34</v>
      </c>
      <c r="C4478" s="1">
        <v>78.010000000000005</v>
      </c>
      <c r="D4478" s="1">
        <v>160.05000000000001</v>
      </c>
      <c r="E4478" s="1">
        <v>238.06</v>
      </c>
    </row>
    <row r="4479" spans="1:5" hidden="1">
      <c r="A4479" s="1">
        <v>1961</v>
      </c>
      <c r="B4479" s="1">
        <v>35</v>
      </c>
      <c r="C4479" s="1">
        <v>93.01</v>
      </c>
      <c r="D4479" s="1">
        <v>149.05000000000001</v>
      </c>
      <c r="E4479" s="1">
        <v>242.06</v>
      </c>
    </row>
    <row r="4480" spans="1:5" hidden="1">
      <c r="A4480" s="1">
        <v>1961</v>
      </c>
      <c r="B4480" s="1">
        <v>36</v>
      </c>
      <c r="C4480" s="1">
        <v>115.02</v>
      </c>
      <c r="D4480" s="1">
        <v>150.05000000000001</v>
      </c>
      <c r="E4480" s="1">
        <v>265.07</v>
      </c>
    </row>
    <row r="4481" spans="1:5" hidden="1">
      <c r="A4481" s="1">
        <v>1961</v>
      </c>
      <c r="B4481" s="1">
        <v>37</v>
      </c>
      <c r="C4481" s="1">
        <v>110.01</v>
      </c>
      <c r="D4481" s="1">
        <v>171.06</v>
      </c>
      <c r="E4481" s="1">
        <v>281.07</v>
      </c>
    </row>
    <row r="4482" spans="1:5" hidden="1">
      <c r="A4482" s="1">
        <v>1961</v>
      </c>
      <c r="B4482" s="1">
        <v>38</v>
      </c>
      <c r="C4482" s="1">
        <v>112.01</v>
      </c>
      <c r="D4482" s="1">
        <v>220.07</v>
      </c>
      <c r="E4482" s="1">
        <v>332.08</v>
      </c>
    </row>
    <row r="4483" spans="1:5" hidden="1">
      <c r="A4483" s="1">
        <v>1961</v>
      </c>
      <c r="B4483" s="1">
        <v>39</v>
      </c>
      <c r="C4483" s="1">
        <v>112.01</v>
      </c>
      <c r="D4483" s="1">
        <v>212.07</v>
      </c>
      <c r="E4483" s="1">
        <v>324.08</v>
      </c>
    </row>
    <row r="4484" spans="1:5" hidden="1">
      <c r="A4484" s="1">
        <v>1961</v>
      </c>
      <c r="B4484" s="1">
        <v>40</v>
      </c>
      <c r="C4484" s="1">
        <v>130.01</v>
      </c>
      <c r="D4484" s="1">
        <v>256.08999999999997</v>
      </c>
      <c r="E4484" s="1">
        <v>386.1</v>
      </c>
    </row>
    <row r="4485" spans="1:5" hidden="1">
      <c r="A4485" s="1">
        <v>1961</v>
      </c>
      <c r="B4485" s="1">
        <v>41</v>
      </c>
      <c r="C4485" s="1">
        <v>118.01</v>
      </c>
      <c r="D4485" s="1">
        <v>239.07</v>
      </c>
      <c r="E4485" s="1">
        <v>357.08</v>
      </c>
    </row>
    <row r="4486" spans="1:5" hidden="1">
      <c r="A4486" s="1">
        <v>1961</v>
      </c>
      <c r="B4486" s="1">
        <v>42</v>
      </c>
      <c r="C4486" s="1">
        <v>163.02000000000001</v>
      </c>
      <c r="D4486" s="1">
        <v>282.08999999999997</v>
      </c>
      <c r="E4486" s="1">
        <v>445.11</v>
      </c>
    </row>
    <row r="4487" spans="1:5" hidden="1">
      <c r="A4487" s="1">
        <v>1961</v>
      </c>
      <c r="B4487" s="1">
        <v>43</v>
      </c>
      <c r="C4487" s="1">
        <v>140.02000000000001</v>
      </c>
      <c r="D4487" s="1">
        <v>256.08</v>
      </c>
      <c r="E4487" s="1">
        <v>396.1</v>
      </c>
    </row>
    <row r="4488" spans="1:5" hidden="1">
      <c r="A4488" s="1">
        <v>1961</v>
      </c>
      <c r="B4488" s="1">
        <v>44</v>
      </c>
      <c r="C4488" s="1">
        <v>147.01</v>
      </c>
      <c r="D4488" s="1">
        <v>272.08999999999997</v>
      </c>
      <c r="E4488" s="1">
        <v>419.1</v>
      </c>
    </row>
    <row r="4489" spans="1:5" hidden="1">
      <c r="A4489" s="1">
        <v>1961</v>
      </c>
      <c r="B4489" s="1">
        <v>45</v>
      </c>
      <c r="C4489" s="1">
        <v>172.02</v>
      </c>
      <c r="D4489" s="1">
        <v>328.11</v>
      </c>
      <c r="E4489" s="1">
        <v>500.13</v>
      </c>
    </row>
    <row r="4490" spans="1:5" hidden="1">
      <c r="A4490" s="1">
        <v>1961</v>
      </c>
      <c r="B4490" s="1">
        <v>46</v>
      </c>
      <c r="C4490" s="1">
        <v>223.03</v>
      </c>
      <c r="D4490" s="1">
        <v>380.12</v>
      </c>
      <c r="E4490" s="1">
        <v>603.15</v>
      </c>
    </row>
    <row r="4491" spans="1:5" hidden="1">
      <c r="A4491" s="1">
        <v>1961</v>
      </c>
      <c r="B4491" s="1">
        <v>47</v>
      </c>
      <c r="C4491" s="1">
        <v>195.03</v>
      </c>
      <c r="D4491" s="1">
        <v>397.13</v>
      </c>
      <c r="E4491" s="1">
        <v>592.16</v>
      </c>
    </row>
    <row r="4492" spans="1:5" hidden="1">
      <c r="A4492" s="1">
        <v>1961</v>
      </c>
      <c r="B4492" s="1">
        <v>48</v>
      </c>
      <c r="C4492" s="1">
        <v>260.02999999999997</v>
      </c>
      <c r="D4492" s="1">
        <v>415.13</v>
      </c>
      <c r="E4492" s="1">
        <v>675.16</v>
      </c>
    </row>
    <row r="4493" spans="1:5" hidden="1">
      <c r="A4493" s="1">
        <v>1961</v>
      </c>
      <c r="B4493" s="1">
        <v>49</v>
      </c>
      <c r="C4493" s="1">
        <v>273.04000000000002</v>
      </c>
      <c r="D4493" s="1">
        <v>454.14</v>
      </c>
      <c r="E4493" s="1">
        <v>727.18</v>
      </c>
    </row>
    <row r="4494" spans="1:5" hidden="1">
      <c r="A4494" s="1">
        <v>1961</v>
      </c>
      <c r="B4494" s="1">
        <v>50</v>
      </c>
      <c r="C4494" s="1">
        <v>261.02999999999997</v>
      </c>
      <c r="D4494" s="1">
        <v>538.16999999999996</v>
      </c>
      <c r="E4494" s="1">
        <v>799.2</v>
      </c>
    </row>
    <row r="4495" spans="1:5" hidden="1">
      <c r="A4495" s="1">
        <v>1961</v>
      </c>
      <c r="B4495" s="1">
        <v>51</v>
      </c>
      <c r="C4495" s="1">
        <v>234.03</v>
      </c>
      <c r="D4495" s="1">
        <v>524.16999999999996</v>
      </c>
      <c r="E4495" s="1">
        <v>758.2</v>
      </c>
    </row>
    <row r="4496" spans="1:5" hidden="1">
      <c r="A4496" s="1">
        <v>1961</v>
      </c>
      <c r="B4496" s="1">
        <v>52</v>
      </c>
      <c r="C4496" s="1">
        <v>307.04000000000002</v>
      </c>
      <c r="D4496" s="1">
        <v>554.16999999999996</v>
      </c>
      <c r="E4496" s="1">
        <v>861.21</v>
      </c>
    </row>
    <row r="4497" spans="1:5" hidden="1">
      <c r="A4497" s="1">
        <v>1961</v>
      </c>
      <c r="B4497" s="1">
        <v>53</v>
      </c>
      <c r="C4497" s="1">
        <v>321.04000000000002</v>
      </c>
      <c r="D4497" s="1">
        <v>594.19000000000005</v>
      </c>
      <c r="E4497" s="1">
        <v>915.23</v>
      </c>
    </row>
    <row r="4498" spans="1:5" hidden="1">
      <c r="A4498" s="1">
        <v>1961</v>
      </c>
      <c r="B4498" s="1">
        <v>54</v>
      </c>
      <c r="C4498" s="1">
        <v>353.05</v>
      </c>
      <c r="D4498" s="1">
        <v>689.22</v>
      </c>
      <c r="E4498" s="1">
        <v>1042.27</v>
      </c>
    </row>
    <row r="4499" spans="1:5" hidden="1">
      <c r="A4499" s="1">
        <v>1961</v>
      </c>
      <c r="B4499" s="1">
        <v>55</v>
      </c>
      <c r="C4499" s="1">
        <v>324.04000000000002</v>
      </c>
      <c r="D4499" s="1">
        <v>694.22</v>
      </c>
      <c r="E4499" s="1">
        <v>1018.26</v>
      </c>
    </row>
    <row r="4500" spans="1:5" hidden="1">
      <c r="A4500" s="1">
        <v>1961</v>
      </c>
      <c r="B4500" s="1">
        <v>56</v>
      </c>
      <c r="C4500" s="1">
        <v>343.04</v>
      </c>
      <c r="D4500" s="1">
        <v>714.22</v>
      </c>
      <c r="E4500" s="1">
        <v>1057.26</v>
      </c>
    </row>
    <row r="4501" spans="1:5" hidden="1">
      <c r="A4501" s="1">
        <v>1961</v>
      </c>
      <c r="B4501" s="1">
        <v>57</v>
      </c>
      <c r="C4501" s="1">
        <v>362.05</v>
      </c>
      <c r="D4501" s="1">
        <v>752.24</v>
      </c>
      <c r="E4501" s="1">
        <v>1114.29</v>
      </c>
    </row>
    <row r="4502" spans="1:5" hidden="1">
      <c r="A4502" s="1">
        <v>1961</v>
      </c>
      <c r="B4502" s="1">
        <v>58</v>
      </c>
      <c r="C4502" s="1">
        <v>364.04</v>
      </c>
      <c r="D4502" s="1">
        <v>810.26</v>
      </c>
      <c r="E4502" s="1">
        <v>1174.3</v>
      </c>
    </row>
    <row r="4503" spans="1:5" hidden="1">
      <c r="A4503" s="1">
        <v>1961</v>
      </c>
      <c r="B4503" s="1">
        <v>59</v>
      </c>
      <c r="C4503" s="1">
        <v>389.05</v>
      </c>
      <c r="D4503" s="1">
        <v>868.28</v>
      </c>
      <c r="E4503" s="1">
        <v>1257.33</v>
      </c>
    </row>
    <row r="4504" spans="1:5" hidden="1">
      <c r="A4504" s="1">
        <v>1961</v>
      </c>
      <c r="B4504" s="1">
        <v>60</v>
      </c>
      <c r="C4504" s="1">
        <v>504.07</v>
      </c>
      <c r="D4504" s="1">
        <v>984.31</v>
      </c>
      <c r="E4504" s="1">
        <v>1488.38</v>
      </c>
    </row>
    <row r="4505" spans="1:5" hidden="1">
      <c r="A4505" s="1">
        <v>1961</v>
      </c>
      <c r="B4505" s="1">
        <v>61</v>
      </c>
      <c r="C4505" s="1">
        <v>536.07000000000005</v>
      </c>
      <c r="D4505" s="1">
        <v>1017.33</v>
      </c>
      <c r="E4505" s="1">
        <v>1553.4</v>
      </c>
    </row>
    <row r="4506" spans="1:5" hidden="1">
      <c r="A4506" s="1">
        <v>1961</v>
      </c>
      <c r="B4506" s="1">
        <v>62</v>
      </c>
      <c r="C4506" s="1">
        <v>525.07000000000005</v>
      </c>
      <c r="D4506" s="1">
        <v>985.31</v>
      </c>
      <c r="E4506" s="1">
        <v>1510.38</v>
      </c>
    </row>
    <row r="4507" spans="1:5" hidden="1">
      <c r="A4507" s="1">
        <v>1961</v>
      </c>
      <c r="B4507" s="1">
        <v>63</v>
      </c>
      <c r="C4507" s="1">
        <v>548.07000000000005</v>
      </c>
      <c r="D4507" s="1">
        <v>975.31</v>
      </c>
      <c r="E4507" s="1">
        <v>1523.38</v>
      </c>
    </row>
    <row r="4508" spans="1:5" hidden="1">
      <c r="A4508" s="1">
        <v>1961</v>
      </c>
      <c r="B4508" s="1">
        <v>64</v>
      </c>
      <c r="C4508" s="1">
        <v>594.08000000000004</v>
      </c>
      <c r="D4508" s="1">
        <v>1016.33</v>
      </c>
      <c r="E4508" s="1">
        <v>1610.41</v>
      </c>
    </row>
    <row r="4509" spans="1:5" hidden="1">
      <c r="A4509" s="1">
        <v>1961</v>
      </c>
      <c r="B4509" s="1">
        <v>65</v>
      </c>
      <c r="C4509" s="1">
        <v>692.09</v>
      </c>
      <c r="D4509" s="1">
        <v>1124.3599999999999</v>
      </c>
      <c r="E4509" s="1">
        <v>1816.45</v>
      </c>
    </row>
    <row r="4510" spans="1:5" hidden="1">
      <c r="A4510" s="1">
        <v>1961</v>
      </c>
      <c r="B4510" s="1">
        <v>66</v>
      </c>
      <c r="C4510" s="1">
        <v>746.09</v>
      </c>
      <c r="D4510" s="1">
        <v>1113.3499999999999</v>
      </c>
      <c r="E4510" s="1">
        <v>1859.44</v>
      </c>
    </row>
    <row r="4511" spans="1:5" hidden="1">
      <c r="A4511" s="1">
        <v>1961</v>
      </c>
      <c r="B4511" s="1">
        <v>67</v>
      </c>
      <c r="C4511" s="1">
        <v>806.1</v>
      </c>
      <c r="D4511" s="1">
        <v>1261.4000000000001</v>
      </c>
      <c r="E4511" s="1">
        <v>2067.5</v>
      </c>
    </row>
    <row r="4512" spans="1:5" hidden="1">
      <c r="A4512" s="1">
        <v>1961</v>
      </c>
      <c r="B4512" s="1">
        <v>68</v>
      </c>
      <c r="C4512" s="1">
        <v>865.11</v>
      </c>
      <c r="D4512" s="1">
        <v>1248.4000000000001</v>
      </c>
      <c r="E4512" s="1">
        <v>2113.5100000000002</v>
      </c>
    </row>
    <row r="4513" spans="1:5" hidden="1">
      <c r="A4513" s="1">
        <v>1961</v>
      </c>
      <c r="B4513" s="1">
        <v>69</v>
      </c>
      <c r="C4513" s="1">
        <v>933.12</v>
      </c>
      <c r="D4513" s="1">
        <v>1400.44</v>
      </c>
      <c r="E4513" s="1">
        <v>2333.56</v>
      </c>
    </row>
    <row r="4514" spans="1:5" hidden="1">
      <c r="A4514" s="1">
        <v>1961</v>
      </c>
      <c r="B4514" s="1">
        <v>70</v>
      </c>
      <c r="C4514" s="1">
        <v>971.13</v>
      </c>
      <c r="D4514" s="1">
        <v>1424.45</v>
      </c>
      <c r="E4514" s="1">
        <v>2395.58</v>
      </c>
    </row>
    <row r="4515" spans="1:5" hidden="1">
      <c r="A4515" s="1">
        <v>1961</v>
      </c>
      <c r="B4515" s="1">
        <v>71</v>
      </c>
      <c r="C4515" s="1">
        <v>945.12</v>
      </c>
      <c r="D4515" s="1">
        <v>1370.44</v>
      </c>
      <c r="E4515" s="1">
        <v>2315.56</v>
      </c>
    </row>
    <row r="4516" spans="1:5" hidden="1">
      <c r="A4516" s="1">
        <v>1961</v>
      </c>
      <c r="B4516" s="1">
        <v>72</v>
      </c>
      <c r="C4516" s="1">
        <v>1072.1400000000001</v>
      </c>
      <c r="D4516" s="1">
        <v>1460.47</v>
      </c>
      <c r="E4516" s="1">
        <v>2532.61</v>
      </c>
    </row>
    <row r="4517" spans="1:5" hidden="1">
      <c r="A4517" s="1">
        <v>1961</v>
      </c>
      <c r="B4517" s="1">
        <v>73</v>
      </c>
      <c r="C4517" s="1">
        <v>1169.1500000000001</v>
      </c>
      <c r="D4517" s="1">
        <v>1545.49</v>
      </c>
      <c r="E4517" s="1">
        <v>2714.64</v>
      </c>
    </row>
    <row r="4518" spans="1:5" hidden="1">
      <c r="A4518" s="1">
        <v>1961</v>
      </c>
      <c r="B4518" s="1">
        <v>74</v>
      </c>
      <c r="C4518" s="1">
        <v>1229.1600000000001</v>
      </c>
      <c r="D4518" s="1">
        <v>1516.49</v>
      </c>
      <c r="E4518" s="1">
        <v>2745.65</v>
      </c>
    </row>
    <row r="4519" spans="1:5" hidden="1">
      <c r="A4519" s="1">
        <v>1961</v>
      </c>
      <c r="B4519" s="1">
        <v>75</v>
      </c>
      <c r="C4519" s="1">
        <v>1199.1500000000001</v>
      </c>
      <c r="D4519" s="1">
        <v>1395.45</v>
      </c>
      <c r="E4519" s="1">
        <v>2594.6</v>
      </c>
    </row>
    <row r="4520" spans="1:5" hidden="1">
      <c r="A4520" s="1">
        <v>1961</v>
      </c>
      <c r="B4520" s="1">
        <v>76</v>
      </c>
      <c r="C4520" s="1">
        <v>1210.1600000000001</v>
      </c>
      <c r="D4520" s="1">
        <v>1391.44</v>
      </c>
      <c r="E4520" s="1">
        <v>2601.6</v>
      </c>
    </row>
    <row r="4521" spans="1:5" hidden="1">
      <c r="A4521" s="1">
        <v>1961</v>
      </c>
      <c r="B4521" s="1">
        <v>77</v>
      </c>
      <c r="C4521" s="1">
        <v>1135.1500000000001</v>
      </c>
      <c r="D4521" s="1">
        <v>1279.4000000000001</v>
      </c>
      <c r="E4521" s="1">
        <v>2414.5500000000002</v>
      </c>
    </row>
    <row r="4522" spans="1:5" hidden="1">
      <c r="A4522" s="1">
        <v>1961</v>
      </c>
      <c r="B4522" s="1">
        <v>78</v>
      </c>
      <c r="C4522" s="1">
        <v>1260.1600000000001</v>
      </c>
      <c r="D4522" s="1">
        <v>1198.3800000000001</v>
      </c>
      <c r="E4522" s="1">
        <v>2458.54</v>
      </c>
    </row>
    <row r="4523" spans="1:5" hidden="1">
      <c r="A4523" s="1">
        <v>1961</v>
      </c>
      <c r="B4523" s="1">
        <v>79</v>
      </c>
      <c r="C4523" s="1">
        <v>1197.1500000000001</v>
      </c>
      <c r="D4523" s="1">
        <v>1162.3699999999999</v>
      </c>
      <c r="E4523" s="1">
        <v>2359.52</v>
      </c>
    </row>
    <row r="4524" spans="1:5" hidden="1">
      <c r="A4524" s="1">
        <v>1961</v>
      </c>
      <c r="B4524" s="1">
        <v>80</v>
      </c>
      <c r="C4524" s="1">
        <v>1213.1500000000001</v>
      </c>
      <c r="D4524" s="1">
        <v>1142.3599999999999</v>
      </c>
      <c r="E4524" s="1">
        <v>2355.5100000000002</v>
      </c>
    </row>
    <row r="4525" spans="1:5" hidden="1">
      <c r="A4525" s="1">
        <v>1961</v>
      </c>
      <c r="B4525" s="1">
        <v>81</v>
      </c>
      <c r="C4525" s="1">
        <v>1095.1400000000001</v>
      </c>
      <c r="D4525" s="1">
        <v>940.3</v>
      </c>
      <c r="E4525" s="1">
        <v>2035.44</v>
      </c>
    </row>
    <row r="4526" spans="1:5" hidden="1">
      <c r="A4526" s="1">
        <v>1961</v>
      </c>
      <c r="B4526" s="1">
        <v>82</v>
      </c>
      <c r="C4526" s="1">
        <v>1075.1400000000001</v>
      </c>
      <c r="D4526" s="1">
        <v>947.31</v>
      </c>
      <c r="E4526" s="1">
        <v>2022.45</v>
      </c>
    </row>
    <row r="4527" spans="1:5" hidden="1">
      <c r="A4527" s="1">
        <v>1961</v>
      </c>
      <c r="B4527" s="1">
        <v>83</v>
      </c>
      <c r="C4527" s="1">
        <v>1096.1400000000001</v>
      </c>
      <c r="D4527" s="1">
        <v>849.27</v>
      </c>
      <c r="E4527" s="1">
        <v>1945.41</v>
      </c>
    </row>
    <row r="4528" spans="1:5" hidden="1">
      <c r="A4528" s="1">
        <v>1961</v>
      </c>
      <c r="B4528" s="1">
        <v>84</v>
      </c>
      <c r="C4528" s="1">
        <v>1000.13</v>
      </c>
      <c r="D4528" s="1">
        <v>812.26</v>
      </c>
      <c r="E4528" s="1">
        <v>1812.39</v>
      </c>
    </row>
    <row r="4529" spans="1:5" hidden="1">
      <c r="A4529" s="1">
        <v>1961</v>
      </c>
      <c r="B4529" s="1">
        <v>85</v>
      </c>
      <c r="C4529" s="1">
        <v>888.12</v>
      </c>
      <c r="D4529" s="1">
        <v>684.22</v>
      </c>
      <c r="E4529" s="1">
        <v>1572.34</v>
      </c>
    </row>
    <row r="4530" spans="1:5" hidden="1">
      <c r="A4530" s="1">
        <v>1961</v>
      </c>
      <c r="B4530" s="1">
        <v>86</v>
      </c>
      <c r="C4530" s="1">
        <v>892.12</v>
      </c>
      <c r="D4530" s="1">
        <v>601.19000000000005</v>
      </c>
      <c r="E4530" s="1">
        <v>1493.31</v>
      </c>
    </row>
    <row r="4531" spans="1:5" hidden="1">
      <c r="A4531" s="1">
        <v>1961</v>
      </c>
      <c r="B4531" s="1">
        <v>87</v>
      </c>
      <c r="C4531" s="1">
        <v>760.1</v>
      </c>
      <c r="D4531" s="1">
        <v>502.16</v>
      </c>
      <c r="E4531" s="1">
        <v>1262.26</v>
      </c>
    </row>
    <row r="4532" spans="1:5" hidden="1">
      <c r="A4532" s="1">
        <v>1961</v>
      </c>
      <c r="B4532" s="1">
        <v>88</v>
      </c>
      <c r="C4532" s="1">
        <v>627.08000000000004</v>
      </c>
      <c r="D4532" s="1">
        <v>445.14</v>
      </c>
      <c r="E4532" s="1">
        <v>1072.22</v>
      </c>
    </row>
    <row r="4533" spans="1:5" hidden="1">
      <c r="A4533" s="1">
        <v>1961</v>
      </c>
      <c r="B4533" s="1">
        <v>89</v>
      </c>
      <c r="C4533" s="1">
        <v>518.07000000000005</v>
      </c>
      <c r="D4533" s="1">
        <v>363.11</v>
      </c>
      <c r="E4533" s="1">
        <v>881.18</v>
      </c>
    </row>
    <row r="4534" spans="1:5" hidden="1">
      <c r="A4534" s="1">
        <v>1961</v>
      </c>
      <c r="B4534" s="1">
        <v>90</v>
      </c>
      <c r="C4534" s="1">
        <v>514.05999999999995</v>
      </c>
      <c r="D4534" s="1">
        <v>304.10000000000002</v>
      </c>
      <c r="E4534" s="1">
        <v>818.16</v>
      </c>
    </row>
    <row r="4535" spans="1:5" hidden="1">
      <c r="A4535" s="1">
        <v>1961</v>
      </c>
      <c r="B4535" s="1">
        <v>91</v>
      </c>
      <c r="C4535" s="1">
        <v>392.05</v>
      </c>
      <c r="D4535" s="1">
        <v>244.07</v>
      </c>
      <c r="E4535" s="1">
        <v>636.12</v>
      </c>
    </row>
    <row r="4536" spans="1:5" hidden="1">
      <c r="A4536" s="1">
        <v>1961</v>
      </c>
      <c r="B4536" s="1">
        <v>92</v>
      </c>
      <c r="C4536" s="1">
        <v>286.02999999999997</v>
      </c>
      <c r="D4536" s="1">
        <v>172.06</v>
      </c>
      <c r="E4536" s="1">
        <v>458.09</v>
      </c>
    </row>
    <row r="4537" spans="1:5" hidden="1">
      <c r="A4537" s="1">
        <v>1961</v>
      </c>
      <c r="B4537" s="1">
        <v>93</v>
      </c>
      <c r="C4537" s="1">
        <v>238.03</v>
      </c>
      <c r="D4537" s="1">
        <v>129.04</v>
      </c>
      <c r="E4537" s="1">
        <v>367.07</v>
      </c>
    </row>
    <row r="4538" spans="1:5" hidden="1">
      <c r="A4538" s="1">
        <v>1961</v>
      </c>
      <c r="B4538" s="1">
        <v>94</v>
      </c>
      <c r="C4538" s="1">
        <v>189.03</v>
      </c>
      <c r="D4538" s="1">
        <v>108.03</v>
      </c>
      <c r="E4538" s="1">
        <v>297.06</v>
      </c>
    </row>
    <row r="4539" spans="1:5" hidden="1">
      <c r="A4539" s="1">
        <v>1961</v>
      </c>
      <c r="B4539" s="1">
        <v>95</v>
      </c>
      <c r="C4539" s="1">
        <v>144.01</v>
      </c>
      <c r="D4539" s="1">
        <v>65.02</v>
      </c>
      <c r="E4539" s="1">
        <v>209.03</v>
      </c>
    </row>
    <row r="4540" spans="1:5" hidden="1">
      <c r="A4540" s="1">
        <v>1961</v>
      </c>
      <c r="B4540" s="1">
        <v>96</v>
      </c>
      <c r="C4540" s="1">
        <v>95.02</v>
      </c>
      <c r="D4540" s="1">
        <v>54.02</v>
      </c>
      <c r="E4540" s="1">
        <v>149.04</v>
      </c>
    </row>
    <row r="4541" spans="1:5" hidden="1">
      <c r="A4541" s="1">
        <v>1961</v>
      </c>
      <c r="B4541" s="1">
        <v>97</v>
      </c>
      <c r="C4541" s="1">
        <v>90.01</v>
      </c>
      <c r="D4541" s="1">
        <v>30.01</v>
      </c>
      <c r="E4541" s="1">
        <v>120.02</v>
      </c>
    </row>
    <row r="4542" spans="1:5" hidden="1">
      <c r="A4542" s="1">
        <v>1961</v>
      </c>
      <c r="B4542" s="1">
        <v>98</v>
      </c>
      <c r="C4542" s="1">
        <v>52.01</v>
      </c>
      <c r="D4542" s="1">
        <v>19.010000000000002</v>
      </c>
      <c r="E4542" s="1">
        <v>71.02</v>
      </c>
    </row>
    <row r="4543" spans="1:5" hidden="1">
      <c r="A4543" s="1">
        <v>1961</v>
      </c>
      <c r="B4543" s="1">
        <v>99</v>
      </c>
      <c r="C4543" s="1">
        <v>31</v>
      </c>
      <c r="D4543" s="1">
        <v>16</v>
      </c>
      <c r="E4543" s="1">
        <v>47</v>
      </c>
    </row>
    <row r="4544" spans="1:5" hidden="1">
      <c r="A4544" s="1">
        <v>1961</v>
      </c>
      <c r="B4544" s="1">
        <v>100</v>
      </c>
      <c r="C4544" s="1">
        <v>20.64</v>
      </c>
      <c r="D4544" s="1">
        <v>8.6300000000000008</v>
      </c>
      <c r="E4544" s="1">
        <v>29.27</v>
      </c>
    </row>
    <row r="4545" spans="1:5" hidden="1">
      <c r="A4545" s="1">
        <v>1961</v>
      </c>
      <c r="B4545" s="1">
        <v>101</v>
      </c>
      <c r="C4545" s="1">
        <v>12.92</v>
      </c>
      <c r="D4545" s="1">
        <v>5.23</v>
      </c>
      <c r="E4545" s="1">
        <v>18.149999999999999</v>
      </c>
    </row>
    <row r="4546" spans="1:5" hidden="1">
      <c r="A4546" s="1">
        <v>1961</v>
      </c>
      <c r="B4546" s="1">
        <v>102</v>
      </c>
      <c r="C4546" s="1">
        <v>7.86</v>
      </c>
      <c r="D4546" s="1">
        <v>3.08</v>
      </c>
      <c r="E4546" s="1">
        <v>10.94</v>
      </c>
    </row>
    <row r="4547" spans="1:5" hidden="1">
      <c r="A4547" s="1">
        <v>1961</v>
      </c>
      <c r="B4547" s="1">
        <v>103</v>
      </c>
      <c r="C4547" s="1">
        <v>4.6399999999999997</v>
      </c>
      <c r="D4547" s="1">
        <v>1.77</v>
      </c>
      <c r="E4547" s="1">
        <v>6.41</v>
      </c>
    </row>
    <row r="4548" spans="1:5" hidden="1">
      <c r="A4548" s="1">
        <v>1961</v>
      </c>
      <c r="B4548" s="1">
        <v>104</v>
      </c>
      <c r="C4548" s="1">
        <v>2.66</v>
      </c>
      <c r="D4548" s="1">
        <v>0.99</v>
      </c>
      <c r="E4548" s="1">
        <v>3.65</v>
      </c>
    </row>
    <row r="4549" spans="1:5" hidden="1">
      <c r="A4549" s="1">
        <v>1961</v>
      </c>
      <c r="B4549" s="1">
        <v>105</v>
      </c>
      <c r="C4549" s="1">
        <v>1.48</v>
      </c>
      <c r="D4549" s="1">
        <v>0.31</v>
      </c>
      <c r="E4549" s="1">
        <v>1.79</v>
      </c>
    </row>
    <row r="4550" spans="1:5" hidden="1">
      <c r="A4550" s="1">
        <v>1961</v>
      </c>
      <c r="B4550" s="1">
        <v>106</v>
      </c>
      <c r="C4550" s="1">
        <v>0.81</v>
      </c>
      <c r="D4550" s="1">
        <v>0</v>
      </c>
      <c r="E4550" s="1">
        <v>0.81</v>
      </c>
    </row>
    <row r="4551" spans="1:5" hidden="1">
      <c r="A4551" s="1">
        <v>1961</v>
      </c>
      <c r="B4551" s="1">
        <v>107</v>
      </c>
      <c r="C4551" s="1">
        <v>0</v>
      </c>
      <c r="D4551" s="1">
        <v>0</v>
      </c>
      <c r="E4551" s="1">
        <v>0</v>
      </c>
    </row>
    <row r="4552" spans="1:5" hidden="1">
      <c r="A4552" s="1">
        <v>1961</v>
      </c>
      <c r="B4552" s="1">
        <v>108</v>
      </c>
      <c r="C4552" s="1">
        <v>0</v>
      </c>
      <c r="D4552" s="1">
        <v>0</v>
      </c>
      <c r="E4552" s="1">
        <v>0</v>
      </c>
    </row>
    <row r="4553" spans="1:5" hidden="1">
      <c r="A4553" s="1">
        <v>1961</v>
      </c>
      <c r="B4553" s="1">
        <v>109</v>
      </c>
      <c r="C4553" s="1">
        <v>0</v>
      </c>
      <c r="D4553" s="1">
        <v>0</v>
      </c>
      <c r="E4553" s="1">
        <v>0</v>
      </c>
    </row>
    <row r="4554" spans="1:5" hidden="1">
      <c r="A4554" s="1">
        <v>1961</v>
      </c>
      <c r="B4554" s="1" t="s">
        <v>121</v>
      </c>
      <c r="C4554" s="1">
        <v>0</v>
      </c>
      <c r="D4554" s="1">
        <v>0</v>
      </c>
      <c r="E4554" s="1">
        <v>0</v>
      </c>
    </row>
    <row r="4555" spans="1:5" hidden="1">
      <c r="A4555" s="1">
        <v>1962</v>
      </c>
      <c r="B4555" s="1">
        <v>0</v>
      </c>
      <c r="C4555" s="1">
        <v>2050.41</v>
      </c>
      <c r="D4555" s="1">
        <v>2791.17</v>
      </c>
      <c r="E4555" s="1">
        <v>4841.58</v>
      </c>
    </row>
    <row r="4556" spans="1:5" hidden="1">
      <c r="A4556" s="1">
        <v>1962</v>
      </c>
      <c r="B4556" s="1">
        <v>1</v>
      </c>
      <c r="C4556" s="1">
        <v>188.04</v>
      </c>
      <c r="D4556" s="1">
        <v>189.08</v>
      </c>
      <c r="E4556" s="1">
        <v>377.12</v>
      </c>
    </row>
    <row r="4557" spans="1:5" hidden="1">
      <c r="A4557" s="1">
        <v>1962</v>
      </c>
      <c r="B4557" s="1">
        <v>2</v>
      </c>
      <c r="C4557" s="1">
        <v>106.02</v>
      </c>
      <c r="D4557" s="1">
        <v>143.06</v>
      </c>
      <c r="E4557" s="1">
        <v>249.08</v>
      </c>
    </row>
    <row r="4558" spans="1:5" hidden="1">
      <c r="A4558" s="1">
        <v>1962</v>
      </c>
      <c r="B4558" s="1">
        <v>3</v>
      </c>
      <c r="C4558" s="1">
        <v>59.01</v>
      </c>
      <c r="D4558" s="1">
        <v>98.04</v>
      </c>
      <c r="E4558" s="1">
        <v>157.05000000000001</v>
      </c>
    </row>
    <row r="4559" spans="1:5" hidden="1">
      <c r="A4559" s="1">
        <v>1962</v>
      </c>
      <c r="B4559" s="1">
        <v>4</v>
      </c>
      <c r="C4559" s="1">
        <v>54.01</v>
      </c>
      <c r="D4559" s="1">
        <v>70.03</v>
      </c>
      <c r="E4559" s="1">
        <v>124.04</v>
      </c>
    </row>
    <row r="4560" spans="1:5" hidden="1">
      <c r="A4560" s="1">
        <v>1962</v>
      </c>
      <c r="B4560" s="1">
        <v>5</v>
      </c>
      <c r="C4560" s="1">
        <v>46.01</v>
      </c>
      <c r="D4560" s="1">
        <v>66.02</v>
      </c>
      <c r="E4560" s="1">
        <v>112.03</v>
      </c>
    </row>
    <row r="4561" spans="1:5" hidden="1">
      <c r="A4561" s="1">
        <v>1962</v>
      </c>
      <c r="B4561" s="1">
        <v>6</v>
      </c>
      <c r="C4561" s="1">
        <v>47.01</v>
      </c>
      <c r="D4561" s="1">
        <v>63.03</v>
      </c>
      <c r="E4561" s="1">
        <v>110.04</v>
      </c>
    </row>
    <row r="4562" spans="1:5" hidden="1">
      <c r="A4562" s="1">
        <v>1962</v>
      </c>
      <c r="B4562" s="1">
        <v>7</v>
      </c>
      <c r="C4562" s="1">
        <v>37.01</v>
      </c>
      <c r="D4562" s="1">
        <v>50.02</v>
      </c>
      <c r="E4562" s="1">
        <v>87.03</v>
      </c>
    </row>
    <row r="4563" spans="1:5" hidden="1">
      <c r="A4563" s="1">
        <v>1962</v>
      </c>
      <c r="B4563" s="1">
        <v>8</v>
      </c>
      <c r="C4563" s="1">
        <v>26.01</v>
      </c>
      <c r="D4563" s="1">
        <v>61.03</v>
      </c>
      <c r="E4563" s="1">
        <v>87.04</v>
      </c>
    </row>
    <row r="4564" spans="1:5" hidden="1">
      <c r="A4564" s="1">
        <v>1962</v>
      </c>
      <c r="B4564" s="1">
        <v>9</v>
      </c>
      <c r="C4564" s="1">
        <v>31.01</v>
      </c>
      <c r="D4564" s="1">
        <v>51.02</v>
      </c>
      <c r="E4564" s="1">
        <v>82.03</v>
      </c>
    </row>
    <row r="4565" spans="1:5" hidden="1">
      <c r="A4565" s="1">
        <v>1962</v>
      </c>
      <c r="B4565" s="1">
        <v>10</v>
      </c>
      <c r="C4565" s="1">
        <v>18</v>
      </c>
      <c r="D4565" s="1">
        <v>39.020000000000003</v>
      </c>
      <c r="E4565" s="1">
        <v>57.02</v>
      </c>
    </row>
    <row r="4566" spans="1:5" hidden="1">
      <c r="A4566" s="1">
        <v>1962</v>
      </c>
      <c r="B4566" s="1">
        <v>11</v>
      </c>
      <c r="C4566" s="1">
        <v>26.01</v>
      </c>
      <c r="D4566" s="1">
        <v>37.01</v>
      </c>
      <c r="E4566" s="1">
        <v>63.02</v>
      </c>
    </row>
    <row r="4567" spans="1:5" hidden="1">
      <c r="A4567" s="1">
        <v>1962</v>
      </c>
      <c r="B4567" s="1">
        <v>12</v>
      </c>
      <c r="C4567" s="1">
        <v>26</v>
      </c>
      <c r="D4567" s="1">
        <v>54.02</v>
      </c>
      <c r="E4567" s="1">
        <v>80.02</v>
      </c>
    </row>
    <row r="4568" spans="1:5" hidden="1">
      <c r="A4568" s="1">
        <v>1962</v>
      </c>
      <c r="B4568" s="1">
        <v>13</v>
      </c>
      <c r="C4568" s="1">
        <v>40.01</v>
      </c>
      <c r="D4568" s="1">
        <v>43.02</v>
      </c>
      <c r="E4568" s="1">
        <v>83.03</v>
      </c>
    </row>
    <row r="4569" spans="1:5" hidden="1">
      <c r="A4569" s="1">
        <v>1962</v>
      </c>
      <c r="B4569" s="1">
        <v>14</v>
      </c>
      <c r="C4569" s="1">
        <v>24.01</v>
      </c>
      <c r="D4569" s="1">
        <v>59.02</v>
      </c>
      <c r="E4569" s="1">
        <v>83.03</v>
      </c>
    </row>
    <row r="4570" spans="1:5" hidden="1">
      <c r="A4570" s="1">
        <v>1962</v>
      </c>
      <c r="B4570" s="1">
        <v>15</v>
      </c>
      <c r="C4570" s="1">
        <v>34.01</v>
      </c>
      <c r="D4570" s="1">
        <v>59.03</v>
      </c>
      <c r="E4570" s="1">
        <v>93.04</v>
      </c>
    </row>
    <row r="4571" spans="1:5" hidden="1">
      <c r="A4571" s="1">
        <v>1962</v>
      </c>
      <c r="B4571" s="1">
        <v>16</v>
      </c>
      <c r="C4571" s="1">
        <v>38.01</v>
      </c>
      <c r="D4571" s="1">
        <v>89.04</v>
      </c>
      <c r="E4571" s="1">
        <v>127.05</v>
      </c>
    </row>
    <row r="4572" spans="1:5" hidden="1">
      <c r="A4572" s="1">
        <v>1962</v>
      </c>
      <c r="B4572" s="1">
        <v>17</v>
      </c>
      <c r="C4572" s="1">
        <v>49.01</v>
      </c>
      <c r="D4572" s="1">
        <v>117.05</v>
      </c>
      <c r="E4572" s="1">
        <v>166.06</v>
      </c>
    </row>
    <row r="4573" spans="1:5" hidden="1">
      <c r="A4573" s="1">
        <v>1962</v>
      </c>
      <c r="B4573" s="1">
        <v>18</v>
      </c>
      <c r="C4573" s="1">
        <v>44.01</v>
      </c>
      <c r="D4573" s="1">
        <v>124.05</v>
      </c>
      <c r="E4573" s="1">
        <v>168.06</v>
      </c>
    </row>
    <row r="4574" spans="1:5" hidden="1">
      <c r="A4574" s="1">
        <v>1962</v>
      </c>
      <c r="B4574" s="1">
        <v>19</v>
      </c>
      <c r="C4574" s="1">
        <v>46.01</v>
      </c>
      <c r="D4574" s="1">
        <v>122.05</v>
      </c>
      <c r="E4574" s="1">
        <v>168.06</v>
      </c>
    </row>
    <row r="4575" spans="1:5" hidden="1">
      <c r="A4575" s="1">
        <v>1962</v>
      </c>
      <c r="B4575" s="1">
        <v>20</v>
      </c>
      <c r="C4575" s="1">
        <v>41.01</v>
      </c>
      <c r="D4575" s="1">
        <v>130.06</v>
      </c>
      <c r="E4575" s="1">
        <v>171.07</v>
      </c>
    </row>
    <row r="4576" spans="1:5" hidden="1">
      <c r="A4576" s="1">
        <v>1962</v>
      </c>
      <c r="B4576" s="1">
        <v>21</v>
      </c>
      <c r="C4576" s="1">
        <v>45</v>
      </c>
      <c r="D4576" s="1">
        <v>131.05000000000001</v>
      </c>
      <c r="E4576" s="1">
        <v>176.05</v>
      </c>
    </row>
    <row r="4577" spans="1:5" hidden="1">
      <c r="A4577" s="1">
        <v>1962</v>
      </c>
      <c r="B4577" s="1">
        <v>22</v>
      </c>
      <c r="C4577" s="1">
        <v>54.01</v>
      </c>
      <c r="D4577" s="1">
        <v>128.05000000000001</v>
      </c>
      <c r="E4577" s="1">
        <v>182.06</v>
      </c>
    </row>
    <row r="4578" spans="1:5" hidden="1">
      <c r="A4578" s="1">
        <v>1962</v>
      </c>
      <c r="B4578" s="1">
        <v>23</v>
      </c>
      <c r="C4578" s="1">
        <v>37.01</v>
      </c>
      <c r="D4578" s="1">
        <v>122.05</v>
      </c>
      <c r="E4578" s="1">
        <v>159.06</v>
      </c>
    </row>
    <row r="4579" spans="1:5" hidden="1">
      <c r="A4579" s="1">
        <v>1962</v>
      </c>
      <c r="B4579" s="1">
        <v>24</v>
      </c>
      <c r="C4579" s="1">
        <v>35.01</v>
      </c>
      <c r="D4579" s="1">
        <v>114.05</v>
      </c>
      <c r="E4579" s="1">
        <v>149.06</v>
      </c>
    </row>
    <row r="4580" spans="1:5" hidden="1">
      <c r="A4580" s="1">
        <v>1962</v>
      </c>
      <c r="B4580" s="1">
        <v>25</v>
      </c>
      <c r="C4580" s="1">
        <v>38.01</v>
      </c>
      <c r="D4580" s="1">
        <v>83.03</v>
      </c>
      <c r="E4580" s="1">
        <v>121.04</v>
      </c>
    </row>
    <row r="4581" spans="1:5" hidden="1">
      <c r="A4581" s="1">
        <v>1962</v>
      </c>
      <c r="B4581" s="1">
        <v>26</v>
      </c>
      <c r="C4581" s="1">
        <v>38.01</v>
      </c>
      <c r="D4581" s="1">
        <v>107.04</v>
      </c>
      <c r="E4581" s="1">
        <v>145.05000000000001</v>
      </c>
    </row>
    <row r="4582" spans="1:5" hidden="1">
      <c r="A4582" s="1">
        <v>1962</v>
      </c>
      <c r="B4582" s="1">
        <v>27</v>
      </c>
      <c r="C4582" s="1">
        <v>52.01</v>
      </c>
      <c r="D4582" s="1">
        <v>110.05</v>
      </c>
      <c r="E4582" s="1">
        <v>162.06</v>
      </c>
    </row>
    <row r="4583" spans="1:5" hidden="1">
      <c r="A4583" s="1">
        <v>1962</v>
      </c>
      <c r="B4583" s="1">
        <v>28</v>
      </c>
      <c r="C4583" s="1">
        <v>42.01</v>
      </c>
      <c r="D4583" s="1">
        <v>119.05</v>
      </c>
      <c r="E4583" s="1">
        <v>161.06</v>
      </c>
    </row>
    <row r="4584" spans="1:5" hidden="1">
      <c r="A4584" s="1">
        <v>1962</v>
      </c>
      <c r="B4584" s="1">
        <v>29</v>
      </c>
      <c r="C4584" s="1">
        <v>41.01</v>
      </c>
      <c r="D4584" s="1">
        <v>96.04</v>
      </c>
      <c r="E4584" s="1">
        <v>137.05000000000001</v>
      </c>
    </row>
    <row r="4585" spans="1:5" hidden="1">
      <c r="A4585" s="1">
        <v>1962</v>
      </c>
      <c r="B4585" s="1">
        <v>30</v>
      </c>
      <c r="C4585" s="1">
        <v>58.01</v>
      </c>
      <c r="D4585" s="1">
        <v>115.05</v>
      </c>
      <c r="E4585" s="1">
        <v>173.06</v>
      </c>
    </row>
    <row r="4586" spans="1:5" hidden="1">
      <c r="A4586" s="1">
        <v>1962</v>
      </c>
      <c r="B4586" s="1">
        <v>31</v>
      </c>
      <c r="C4586" s="1">
        <v>51.01</v>
      </c>
      <c r="D4586" s="1">
        <v>115.04</v>
      </c>
      <c r="E4586" s="1">
        <v>166.05</v>
      </c>
    </row>
    <row r="4587" spans="1:5" hidden="1">
      <c r="A4587" s="1">
        <v>1962</v>
      </c>
      <c r="B4587" s="1">
        <v>32</v>
      </c>
      <c r="C4587" s="1">
        <v>57.02</v>
      </c>
      <c r="D4587" s="1">
        <v>138.06</v>
      </c>
      <c r="E4587" s="1">
        <v>195.08</v>
      </c>
    </row>
    <row r="4588" spans="1:5" hidden="1">
      <c r="A4588" s="1">
        <v>1962</v>
      </c>
      <c r="B4588" s="1">
        <v>33</v>
      </c>
      <c r="C4588" s="1">
        <v>72.02</v>
      </c>
      <c r="D4588" s="1">
        <v>125.06</v>
      </c>
      <c r="E4588" s="1">
        <v>197.08</v>
      </c>
    </row>
    <row r="4589" spans="1:5" hidden="1">
      <c r="A4589" s="1">
        <v>1962</v>
      </c>
      <c r="B4589" s="1">
        <v>34</v>
      </c>
      <c r="C4589" s="1">
        <v>91.01</v>
      </c>
      <c r="D4589" s="1">
        <v>148.06</v>
      </c>
      <c r="E4589" s="1">
        <v>239.07</v>
      </c>
    </row>
    <row r="4590" spans="1:5" hidden="1">
      <c r="A4590" s="1">
        <v>1962</v>
      </c>
      <c r="B4590" s="1">
        <v>35</v>
      </c>
      <c r="C4590" s="1">
        <v>97.02</v>
      </c>
      <c r="D4590" s="1">
        <v>165.07</v>
      </c>
      <c r="E4590" s="1">
        <v>262.08999999999997</v>
      </c>
    </row>
    <row r="4591" spans="1:5" hidden="1">
      <c r="A4591" s="1">
        <v>1962</v>
      </c>
      <c r="B4591" s="1">
        <v>36</v>
      </c>
      <c r="C4591" s="1">
        <v>88.01</v>
      </c>
      <c r="D4591" s="1">
        <v>171.07</v>
      </c>
      <c r="E4591" s="1">
        <v>259.08</v>
      </c>
    </row>
    <row r="4592" spans="1:5" hidden="1">
      <c r="A4592" s="1">
        <v>1962</v>
      </c>
      <c r="B4592" s="1">
        <v>37</v>
      </c>
      <c r="C4592" s="1">
        <v>116.02</v>
      </c>
      <c r="D4592" s="1">
        <v>172.07</v>
      </c>
      <c r="E4592" s="1">
        <v>288.08999999999997</v>
      </c>
    </row>
    <row r="4593" spans="1:5" hidden="1">
      <c r="A4593" s="1">
        <v>1962</v>
      </c>
      <c r="B4593" s="1">
        <v>38</v>
      </c>
      <c r="C4593" s="1">
        <v>109.02</v>
      </c>
      <c r="D4593" s="1">
        <v>195.09</v>
      </c>
      <c r="E4593" s="1">
        <v>304.11</v>
      </c>
    </row>
    <row r="4594" spans="1:5" hidden="1">
      <c r="A4594" s="1">
        <v>1962</v>
      </c>
      <c r="B4594" s="1">
        <v>39</v>
      </c>
      <c r="C4594" s="1">
        <v>123.02</v>
      </c>
      <c r="D4594" s="1">
        <v>224.1</v>
      </c>
      <c r="E4594" s="1">
        <v>347.12</v>
      </c>
    </row>
    <row r="4595" spans="1:5" hidden="1">
      <c r="A4595" s="1">
        <v>1962</v>
      </c>
      <c r="B4595" s="1">
        <v>40</v>
      </c>
      <c r="C4595" s="1">
        <v>132.03</v>
      </c>
      <c r="D4595" s="1">
        <v>225.09</v>
      </c>
      <c r="E4595" s="1">
        <v>357.12</v>
      </c>
    </row>
    <row r="4596" spans="1:5" hidden="1">
      <c r="A4596" s="1">
        <v>1962</v>
      </c>
      <c r="B4596" s="1">
        <v>41</v>
      </c>
      <c r="C4596" s="1">
        <v>154.03</v>
      </c>
      <c r="D4596" s="1">
        <v>242.1</v>
      </c>
      <c r="E4596" s="1">
        <v>396.13</v>
      </c>
    </row>
    <row r="4597" spans="1:5" hidden="1">
      <c r="A4597" s="1">
        <v>1962</v>
      </c>
      <c r="B4597" s="1">
        <v>42</v>
      </c>
      <c r="C4597" s="1">
        <v>174.03</v>
      </c>
      <c r="D4597" s="1">
        <v>267.11</v>
      </c>
      <c r="E4597" s="1">
        <v>441.14</v>
      </c>
    </row>
    <row r="4598" spans="1:5" hidden="1">
      <c r="A4598" s="1">
        <v>1962</v>
      </c>
      <c r="B4598" s="1">
        <v>43</v>
      </c>
      <c r="C4598" s="1">
        <v>165.03</v>
      </c>
      <c r="D4598" s="1">
        <v>288.12</v>
      </c>
      <c r="E4598" s="1">
        <v>453.15</v>
      </c>
    </row>
    <row r="4599" spans="1:5" hidden="1">
      <c r="A4599" s="1">
        <v>1962</v>
      </c>
      <c r="B4599" s="1">
        <v>44</v>
      </c>
      <c r="C4599" s="1">
        <v>144.02000000000001</v>
      </c>
      <c r="D4599" s="1">
        <v>255.11</v>
      </c>
      <c r="E4599" s="1">
        <v>399.13</v>
      </c>
    </row>
    <row r="4600" spans="1:5" hidden="1">
      <c r="A4600" s="1">
        <v>1962</v>
      </c>
      <c r="B4600" s="1">
        <v>45</v>
      </c>
      <c r="C4600" s="1">
        <v>174.03</v>
      </c>
      <c r="D4600" s="1">
        <v>338.14</v>
      </c>
      <c r="E4600" s="1">
        <v>512.16999999999996</v>
      </c>
    </row>
    <row r="4601" spans="1:5" hidden="1">
      <c r="A4601" s="1">
        <v>1962</v>
      </c>
      <c r="B4601" s="1">
        <v>46</v>
      </c>
      <c r="C4601" s="1">
        <v>213.04</v>
      </c>
      <c r="D4601" s="1">
        <v>353.15</v>
      </c>
      <c r="E4601" s="1">
        <v>566.19000000000005</v>
      </c>
    </row>
    <row r="4602" spans="1:5" hidden="1">
      <c r="A4602" s="1">
        <v>1962</v>
      </c>
      <c r="B4602" s="1">
        <v>47</v>
      </c>
      <c r="C4602" s="1">
        <v>254.05</v>
      </c>
      <c r="D4602" s="1">
        <v>440.18</v>
      </c>
      <c r="E4602" s="1">
        <v>694.23</v>
      </c>
    </row>
    <row r="4603" spans="1:5" hidden="1">
      <c r="A4603" s="1">
        <v>1962</v>
      </c>
      <c r="B4603" s="1">
        <v>48</v>
      </c>
      <c r="C4603" s="1">
        <v>273.05</v>
      </c>
      <c r="D4603" s="1">
        <v>494.2</v>
      </c>
      <c r="E4603" s="1">
        <v>767.25</v>
      </c>
    </row>
    <row r="4604" spans="1:5" hidden="1">
      <c r="A4604" s="1">
        <v>1962</v>
      </c>
      <c r="B4604" s="1">
        <v>49</v>
      </c>
      <c r="C4604" s="1">
        <v>263.06</v>
      </c>
      <c r="D4604" s="1">
        <v>481.21</v>
      </c>
      <c r="E4604" s="1">
        <v>744.27</v>
      </c>
    </row>
    <row r="4605" spans="1:5" hidden="1">
      <c r="A4605" s="1">
        <v>1962</v>
      </c>
      <c r="B4605" s="1">
        <v>50</v>
      </c>
      <c r="C4605" s="1">
        <v>279.05</v>
      </c>
      <c r="D4605" s="1">
        <v>528.22</v>
      </c>
      <c r="E4605" s="1">
        <v>807.27</v>
      </c>
    </row>
    <row r="4606" spans="1:5" hidden="1">
      <c r="A4606" s="1">
        <v>1962</v>
      </c>
      <c r="B4606" s="1">
        <v>51</v>
      </c>
      <c r="C4606" s="1">
        <v>292.06</v>
      </c>
      <c r="D4606" s="1">
        <v>574.24</v>
      </c>
      <c r="E4606" s="1">
        <v>866.3</v>
      </c>
    </row>
    <row r="4607" spans="1:5" hidden="1">
      <c r="A4607" s="1">
        <v>1962</v>
      </c>
      <c r="B4607" s="1">
        <v>52</v>
      </c>
      <c r="C4607" s="1">
        <v>314.06</v>
      </c>
      <c r="D4607" s="1">
        <v>621.26</v>
      </c>
      <c r="E4607" s="1">
        <v>935.32</v>
      </c>
    </row>
    <row r="4608" spans="1:5" hidden="1">
      <c r="A4608" s="1">
        <v>1962</v>
      </c>
      <c r="B4608" s="1">
        <v>53</v>
      </c>
      <c r="C4608" s="1">
        <v>332.07</v>
      </c>
      <c r="D4608" s="1">
        <v>600.25</v>
      </c>
      <c r="E4608" s="1">
        <v>932.32</v>
      </c>
    </row>
    <row r="4609" spans="1:5" hidden="1">
      <c r="A4609" s="1">
        <v>1962</v>
      </c>
      <c r="B4609" s="1">
        <v>54</v>
      </c>
      <c r="C4609" s="1">
        <v>395.08</v>
      </c>
      <c r="D4609" s="1">
        <v>704.3</v>
      </c>
      <c r="E4609" s="1">
        <v>1099.3800000000001</v>
      </c>
    </row>
    <row r="4610" spans="1:5" hidden="1">
      <c r="A4610" s="1">
        <v>1962</v>
      </c>
      <c r="B4610" s="1">
        <v>55</v>
      </c>
      <c r="C4610" s="1">
        <v>318.06</v>
      </c>
      <c r="D4610" s="1">
        <v>726.3</v>
      </c>
      <c r="E4610" s="1">
        <v>1044.3599999999999</v>
      </c>
    </row>
    <row r="4611" spans="1:5" hidden="1">
      <c r="A4611" s="1">
        <v>1962</v>
      </c>
      <c r="B4611" s="1">
        <v>56</v>
      </c>
      <c r="C4611" s="1">
        <v>390.07</v>
      </c>
      <c r="D4611" s="1">
        <v>811.34</v>
      </c>
      <c r="E4611" s="1">
        <v>1201.4100000000001</v>
      </c>
    </row>
    <row r="4612" spans="1:5" hidden="1">
      <c r="A4612" s="1">
        <v>1962</v>
      </c>
      <c r="B4612" s="1">
        <v>57</v>
      </c>
      <c r="C4612" s="1">
        <v>335.06</v>
      </c>
      <c r="D4612" s="1">
        <v>856.36</v>
      </c>
      <c r="E4612" s="1">
        <v>1191.42</v>
      </c>
    </row>
    <row r="4613" spans="1:5" hidden="1">
      <c r="A4613" s="1">
        <v>1962</v>
      </c>
      <c r="B4613" s="1">
        <v>58</v>
      </c>
      <c r="C4613" s="1">
        <v>425.08</v>
      </c>
      <c r="D4613" s="1">
        <v>869.36</v>
      </c>
      <c r="E4613" s="1">
        <v>1294.44</v>
      </c>
    </row>
    <row r="4614" spans="1:5" hidden="1">
      <c r="A4614" s="1">
        <v>1962</v>
      </c>
      <c r="B4614" s="1">
        <v>59</v>
      </c>
      <c r="C4614" s="1">
        <v>404.08</v>
      </c>
      <c r="D4614" s="1">
        <v>869.36</v>
      </c>
      <c r="E4614" s="1">
        <v>1273.44</v>
      </c>
    </row>
    <row r="4615" spans="1:5" hidden="1">
      <c r="A4615" s="1">
        <v>1962</v>
      </c>
      <c r="B4615" s="1">
        <v>60</v>
      </c>
      <c r="C4615" s="1">
        <v>458.09</v>
      </c>
      <c r="D4615" s="1">
        <v>928.39</v>
      </c>
      <c r="E4615" s="1">
        <v>1386.48</v>
      </c>
    </row>
    <row r="4616" spans="1:5" hidden="1">
      <c r="A4616" s="1">
        <v>1962</v>
      </c>
      <c r="B4616" s="1">
        <v>61</v>
      </c>
      <c r="C4616" s="1">
        <v>501.1</v>
      </c>
      <c r="D4616" s="1">
        <v>1009.42</v>
      </c>
      <c r="E4616" s="1">
        <v>1510.52</v>
      </c>
    </row>
    <row r="4617" spans="1:5" hidden="1">
      <c r="A4617" s="1">
        <v>1962</v>
      </c>
      <c r="B4617" s="1">
        <v>62</v>
      </c>
      <c r="C4617" s="1">
        <v>661.13</v>
      </c>
      <c r="D4617" s="1">
        <v>1122.47</v>
      </c>
      <c r="E4617" s="1">
        <v>1783.6</v>
      </c>
    </row>
    <row r="4618" spans="1:5" hidden="1">
      <c r="A4618" s="1">
        <v>1962</v>
      </c>
      <c r="B4618" s="1">
        <v>63</v>
      </c>
      <c r="C4618" s="1">
        <v>575.11</v>
      </c>
      <c r="D4618" s="1">
        <v>1006.42</v>
      </c>
      <c r="E4618" s="1">
        <v>1581.53</v>
      </c>
    </row>
    <row r="4619" spans="1:5" hidden="1">
      <c r="A4619" s="1">
        <v>1962</v>
      </c>
      <c r="B4619" s="1">
        <v>64</v>
      </c>
      <c r="C4619" s="1">
        <v>628.12</v>
      </c>
      <c r="D4619" s="1">
        <v>1124.47</v>
      </c>
      <c r="E4619" s="1">
        <v>1752.59</v>
      </c>
    </row>
    <row r="4620" spans="1:5" hidden="1">
      <c r="A4620" s="1">
        <v>1962</v>
      </c>
      <c r="B4620" s="1">
        <v>65</v>
      </c>
      <c r="C4620" s="1">
        <v>681.13</v>
      </c>
      <c r="D4620" s="1">
        <v>1154.48</v>
      </c>
      <c r="E4620" s="1">
        <v>1835.61</v>
      </c>
    </row>
    <row r="4621" spans="1:5" hidden="1">
      <c r="A4621" s="1">
        <v>1962</v>
      </c>
      <c r="B4621" s="1">
        <v>66</v>
      </c>
      <c r="C4621" s="1">
        <v>711.14</v>
      </c>
      <c r="D4621" s="1">
        <v>1137.47</v>
      </c>
      <c r="E4621" s="1">
        <v>1848.61</v>
      </c>
    </row>
    <row r="4622" spans="1:5" hidden="1">
      <c r="A4622" s="1">
        <v>1962</v>
      </c>
      <c r="B4622" s="1">
        <v>67</v>
      </c>
      <c r="C4622" s="1">
        <v>837.17</v>
      </c>
      <c r="D4622" s="1">
        <v>1266.54</v>
      </c>
      <c r="E4622" s="1">
        <v>2103.71</v>
      </c>
    </row>
    <row r="4623" spans="1:5" hidden="1">
      <c r="A4623" s="1">
        <v>1962</v>
      </c>
      <c r="B4623" s="1">
        <v>68</v>
      </c>
      <c r="C4623" s="1">
        <v>878.17</v>
      </c>
      <c r="D4623" s="1">
        <v>1353.57</v>
      </c>
      <c r="E4623" s="1">
        <v>2231.7399999999998</v>
      </c>
    </row>
    <row r="4624" spans="1:5" hidden="1">
      <c r="A4624" s="1">
        <v>1962</v>
      </c>
      <c r="B4624" s="1">
        <v>69</v>
      </c>
      <c r="C4624" s="1">
        <v>927.18</v>
      </c>
      <c r="D4624" s="1">
        <v>1305.55</v>
      </c>
      <c r="E4624" s="1">
        <v>2232.73</v>
      </c>
    </row>
    <row r="4625" spans="1:5" hidden="1">
      <c r="A4625" s="1">
        <v>1962</v>
      </c>
      <c r="B4625" s="1">
        <v>70</v>
      </c>
      <c r="C4625" s="1">
        <v>983.2</v>
      </c>
      <c r="D4625" s="1">
        <v>1452.61</v>
      </c>
      <c r="E4625" s="1">
        <v>2435.81</v>
      </c>
    </row>
    <row r="4626" spans="1:5" hidden="1">
      <c r="A4626" s="1">
        <v>1962</v>
      </c>
      <c r="B4626" s="1">
        <v>71</v>
      </c>
      <c r="C4626" s="1">
        <v>1007.2</v>
      </c>
      <c r="D4626" s="1">
        <v>1313.56</v>
      </c>
      <c r="E4626" s="1">
        <v>2320.7600000000002</v>
      </c>
    </row>
    <row r="4627" spans="1:5" hidden="1">
      <c r="A4627" s="1">
        <v>1962</v>
      </c>
      <c r="B4627" s="1">
        <v>72</v>
      </c>
      <c r="C4627" s="1">
        <v>1212.23</v>
      </c>
      <c r="D4627" s="1">
        <v>1533.64</v>
      </c>
      <c r="E4627" s="1">
        <v>2745.87</v>
      </c>
    </row>
    <row r="4628" spans="1:5" hidden="1">
      <c r="A4628" s="1">
        <v>1962</v>
      </c>
      <c r="B4628" s="1">
        <v>73</v>
      </c>
      <c r="C4628" s="1">
        <v>1287.26</v>
      </c>
      <c r="D4628" s="1">
        <v>1637.69</v>
      </c>
      <c r="E4628" s="1">
        <v>2924.95</v>
      </c>
    </row>
    <row r="4629" spans="1:5" hidden="1">
      <c r="A4629" s="1">
        <v>1962</v>
      </c>
      <c r="B4629" s="1">
        <v>74</v>
      </c>
      <c r="C4629" s="1">
        <v>1307.25</v>
      </c>
      <c r="D4629" s="1">
        <v>1647.69</v>
      </c>
      <c r="E4629" s="1">
        <v>2954.94</v>
      </c>
    </row>
    <row r="4630" spans="1:5" hidden="1">
      <c r="A4630" s="1">
        <v>1962</v>
      </c>
      <c r="B4630" s="1">
        <v>75</v>
      </c>
      <c r="C4630" s="1">
        <v>1241.24</v>
      </c>
      <c r="D4630" s="1">
        <v>1426.6</v>
      </c>
      <c r="E4630" s="1">
        <v>2667.84</v>
      </c>
    </row>
    <row r="4631" spans="1:5" hidden="1">
      <c r="A4631" s="1">
        <v>1962</v>
      </c>
      <c r="B4631" s="1">
        <v>76</v>
      </c>
      <c r="C4631" s="1">
        <v>1300.25</v>
      </c>
      <c r="D4631" s="1">
        <v>1480.62</v>
      </c>
      <c r="E4631" s="1">
        <v>2780.87</v>
      </c>
    </row>
    <row r="4632" spans="1:5" hidden="1">
      <c r="A4632" s="1">
        <v>1962</v>
      </c>
      <c r="B4632" s="1">
        <v>77</v>
      </c>
      <c r="C4632" s="1">
        <v>1253.24</v>
      </c>
      <c r="D4632" s="1">
        <v>1384.58</v>
      </c>
      <c r="E4632" s="1">
        <v>2637.82</v>
      </c>
    </row>
    <row r="4633" spans="1:5" hidden="1">
      <c r="A4633" s="1">
        <v>1962</v>
      </c>
      <c r="B4633" s="1">
        <v>78</v>
      </c>
      <c r="C4633" s="1">
        <v>1278.25</v>
      </c>
      <c r="D4633" s="1">
        <v>1378.58</v>
      </c>
      <c r="E4633" s="1">
        <v>2656.83</v>
      </c>
    </row>
    <row r="4634" spans="1:5" hidden="1">
      <c r="A4634" s="1">
        <v>1962</v>
      </c>
      <c r="B4634" s="1">
        <v>79</v>
      </c>
      <c r="C4634" s="1">
        <v>1265.24</v>
      </c>
      <c r="D4634" s="1">
        <v>1180.5</v>
      </c>
      <c r="E4634" s="1">
        <v>2445.7399999999998</v>
      </c>
    </row>
    <row r="4635" spans="1:5" hidden="1">
      <c r="A4635" s="1">
        <v>1962</v>
      </c>
      <c r="B4635" s="1">
        <v>80</v>
      </c>
      <c r="C4635" s="1">
        <v>1256.24</v>
      </c>
      <c r="D4635" s="1">
        <v>1121.47</v>
      </c>
      <c r="E4635" s="1">
        <v>2377.71</v>
      </c>
    </row>
    <row r="4636" spans="1:5" hidden="1">
      <c r="A4636" s="1">
        <v>1962</v>
      </c>
      <c r="B4636" s="1">
        <v>81</v>
      </c>
      <c r="C4636" s="1">
        <v>1137.23</v>
      </c>
      <c r="D4636" s="1">
        <v>1040.43</v>
      </c>
      <c r="E4636" s="1">
        <v>2177.66</v>
      </c>
    </row>
    <row r="4637" spans="1:5" hidden="1">
      <c r="A4637" s="1">
        <v>1962</v>
      </c>
      <c r="B4637" s="1">
        <v>82</v>
      </c>
      <c r="C4637" s="1">
        <v>1214.24</v>
      </c>
      <c r="D4637" s="1">
        <v>1061.45</v>
      </c>
      <c r="E4637" s="1">
        <v>2275.69</v>
      </c>
    </row>
    <row r="4638" spans="1:5" hidden="1">
      <c r="A4638" s="1">
        <v>1962</v>
      </c>
      <c r="B4638" s="1">
        <v>83</v>
      </c>
      <c r="C4638" s="1">
        <v>1152.23</v>
      </c>
      <c r="D4638" s="1">
        <v>849.36</v>
      </c>
      <c r="E4638" s="1">
        <v>2001.59</v>
      </c>
    </row>
    <row r="4639" spans="1:5" hidden="1">
      <c r="A4639" s="1">
        <v>1962</v>
      </c>
      <c r="B4639" s="1">
        <v>84</v>
      </c>
      <c r="C4639" s="1">
        <v>1162.23</v>
      </c>
      <c r="D4639" s="1">
        <v>857.36</v>
      </c>
      <c r="E4639" s="1">
        <v>2019.59</v>
      </c>
    </row>
    <row r="4640" spans="1:5" hidden="1">
      <c r="A4640" s="1">
        <v>1962</v>
      </c>
      <c r="B4640" s="1">
        <v>85</v>
      </c>
      <c r="C4640" s="1">
        <v>996.2</v>
      </c>
      <c r="D4640" s="1">
        <v>728.31</v>
      </c>
      <c r="E4640" s="1">
        <v>1724.51</v>
      </c>
    </row>
    <row r="4641" spans="1:5" hidden="1">
      <c r="A4641" s="1">
        <v>1962</v>
      </c>
      <c r="B4641" s="1">
        <v>86</v>
      </c>
      <c r="C4641" s="1">
        <v>928.18</v>
      </c>
      <c r="D4641" s="1">
        <v>673.28</v>
      </c>
      <c r="E4641" s="1">
        <v>1601.46</v>
      </c>
    </row>
    <row r="4642" spans="1:5" hidden="1">
      <c r="A4642" s="1">
        <v>1962</v>
      </c>
      <c r="B4642" s="1">
        <v>87</v>
      </c>
      <c r="C4642" s="1">
        <v>787.15</v>
      </c>
      <c r="D4642" s="1">
        <v>540.23</v>
      </c>
      <c r="E4642" s="1">
        <v>1327.38</v>
      </c>
    </row>
    <row r="4643" spans="1:5" hidden="1">
      <c r="A4643" s="1">
        <v>1962</v>
      </c>
      <c r="B4643" s="1">
        <v>88</v>
      </c>
      <c r="C4643" s="1">
        <v>627.13</v>
      </c>
      <c r="D4643" s="1">
        <v>502.21</v>
      </c>
      <c r="E4643" s="1">
        <v>1129.3399999999999</v>
      </c>
    </row>
    <row r="4644" spans="1:5" hidden="1">
      <c r="A4644" s="1">
        <v>1962</v>
      </c>
      <c r="B4644" s="1">
        <v>89</v>
      </c>
      <c r="C4644" s="1">
        <v>617.12</v>
      </c>
      <c r="D4644" s="1">
        <v>375.16</v>
      </c>
      <c r="E4644" s="1">
        <v>992.28</v>
      </c>
    </row>
    <row r="4645" spans="1:5" hidden="1">
      <c r="A4645" s="1">
        <v>1962</v>
      </c>
      <c r="B4645" s="1">
        <v>90</v>
      </c>
      <c r="C4645" s="1">
        <v>488.09</v>
      </c>
      <c r="D4645" s="1">
        <v>297.13</v>
      </c>
      <c r="E4645" s="1">
        <v>785.22</v>
      </c>
    </row>
    <row r="4646" spans="1:5" hidden="1">
      <c r="A4646" s="1">
        <v>1962</v>
      </c>
      <c r="B4646" s="1">
        <v>91</v>
      </c>
      <c r="C4646" s="1">
        <v>401.08</v>
      </c>
      <c r="D4646" s="1">
        <v>240.1</v>
      </c>
      <c r="E4646" s="1">
        <v>641.17999999999995</v>
      </c>
    </row>
    <row r="4647" spans="1:5" hidden="1">
      <c r="A4647" s="1">
        <v>1962</v>
      </c>
      <c r="B4647" s="1">
        <v>92</v>
      </c>
      <c r="C4647" s="1">
        <v>369.07</v>
      </c>
      <c r="D4647" s="1">
        <v>207.09</v>
      </c>
      <c r="E4647" s="1">
        <v>576.16</v>
      </c>
    </row>
    <row r="4648" spans="1:5" hidden="1">
      <c r="A4648" s="1">
        <v>1962</v>
      </c>
      <c r="B4648" s="1">
        <v>93</v>
      </c>
      <c r="C4648" s="1">
        <v>264.05</v>
      </c>
      <c r="D4648" s="1">
        <v>134.06</v>
      </c>
      <c r="E4648" s="1">
        <v>398.11</v>
      </c>
    </row>
    <row r="4649" spans="1:5" hidden="1">
      <c r="A4649" s="1">
        <v>1962</v>
      </c>
      <c r="B4649" s="1">
        <v>94</v>
      </c>
      <c r="C4649" s="1">
        <v>191.03</v>
      </c>
      <c r="D4649" s="1">
        <v>115.04</v>
      </c>
      <c r="E4649" s="1">
        <v>306.07</v>
      </c>
    </row>
    <row r="4650" spans="1:5" hidden="1">
      <c r="A4650" s="1">
        <v>1962</v>
      </c>
      <c r="B4650" s="1">
        <v>95</v>
      </c>
      <c r="C4650" s="1">
        <v>155.03</v>
      </c>
      <c r="D4650" s="1">
        <v>68.03</v>
      </c>
      <c r="E4650" s="1">
        <v>223.06</v>
      </c>
    </row>
    <row r="4651" spans="1:5" hidden="1">
      <c r="A4651" s="1">
        <v>1962</v>
      </c>
      <c r="B4651" s="1">
        <v>96</v>
      </c>
      <c r="C4651" s="1">
        <v>122.02</v>
      </c>
      <c r="D4651" s="1">
        <v>63.03</v>
      </c>
      <c r="E4651" s="1">
        <v>185.05</v>
      </c>
    </row>
    <row r="4652" spans="1:5" hidden="1">
      <c r="A4652" s="1">
        <v>1962</v>
      </c>
      <c r="B4652" s="1">
        <v>97</v>
      </c>
      <c r="C4652" s="1">
        <v>79.010000000000005</v>
      </c>
      <c r="D4652" s="1">
        <v>27.01</v>
      </c>
      <c r="E4652" s="1">
        <v>106.02</v>
      </c>
    </row>
    <row r="4653" spans="1:5" hidden="1">
      <c r="A4653" s="1">
        <v>1962</v>
      </c>
      <c r="B4653" s="1">
        <v>98</v>
      </c>
      <c r="C4653" s="1">
        <v>66.010000000000005</v>
      </c>
      <c r="D4653" s="1">
        <v>24.01</v>
      </c>
      <c r="E4653" s="1">
        <v>90.02</v>
      </c>
    </row>
    <row r="4654" spans="1:5" hidden="1">
      <c r="A4654" s="1">
        <v>1962</v>
      </c>
      <c r="B4654" s="1">
        <v>99</v>
      </c>
      <c r="C4654" s="1">
        <v>29</v>
      </c>
      <c r="D4654" s="1">
        <v>13</v>
      </c>
      <c r="E4654" s="1">
        <v>42</v>
      </c>
    </row>
    <row r="4655" spans="1:5" hidden="1">
      <c r="A4655" s="1">
        <v>1962</v>
      </c>
      <c r="B4655" s="1">
        <v>100</v>
      </c>
      <c r="C4655" s="1">
        <v>18.350000000000001</v>
      </c>
      <c r="D4655" s="1">
        <v>6.95</v>
      </c>
      <c r="E4655" s="1">
        <v>25.3</v>
      </c>
    </row>
    <row r="4656" spans="1:5" hidden="1">
      <c r="A4656" s="1">
        <v>1962</v>
      </c>
      <c r="B4656" s="1">
        <v>101</v>
      </c>
      <c r="C4656" s="1">
        <v>11.08</v>
      </c>
      <c r="D4656" s="1">
        <v>3.99</v>
      </c>
      <c r="E4656" s="1">
        <v>15.07</v>
      </c>
    </row>
    <row r="4657" spans="1:5" hidden="1">
      <c r="A4657" s="1">
        <v>1962</v>
      </c>
      <c r="B4657" s="1">
        <v>102</v>
      </c>
      <c r="C4657" s="1">
        <v>6.49</v>
      </c>
      <c r="D4657" s="1">
        <v>2.23</v>
      </c>
      <c r="E4657" s="1">
        <v>8.7200000000000006</v>
      </c>
    </row>
    <row r="4658" spans="1:5" hidden="1">
      <c r="A4658" s="1">
        <v>1962</v>
      </c>
      <c r="B4658" s="1">
        <v>103</v>
      </c>
      <c r="C4658" s="1">
        <v>3.67</v>
      </c>
      <c r="D4658" s="1">
        <v>1.21</v>
      </c>
      <c r="E4658" s="1">
        <v>4.88</v>
      </c>
    </row>
    <row r="4659" spans="1:5" hidden="1">
      <c r="A4659" s="1">
        <v>1962</v>
      </c>
      <c r="B4659" s="1">
        <v>104</v>
      </c>
      <c r="C4659" s="1">
        <v>2.02</v>
      </c>
      <c r="D4659" s="1">
        <v>0.64</v>
      </c>
      <c r="E4659" s="1">
        <v>2.66</v>
      </c>
    </row>
    <row r="4660" spans="1:5" hidden="1">
      <c r="A4660" s="1">
        <v>1962</v>
      </c>
      <c r="B4660" s="1">
        <v>105</v>
      </c>
      <c r="C4660" s="1">
        <v>1.08</v>
      </c>
      <c r="D4660" s="1">
        <v>0</v>
      </c>
      <c r="E4660" s="1">
        <v>1.08</v>
      </c>
    </row>
    <row r="4661" spans="1:5" hidden="1">
      <c r="A4661" s="1">
        <v>1962</v>
      </c>
      <c r="B4661" s="1">
        <v>106</v>
      </c>
      <c r="C4661" s="1">
        <v>0.33</v>
      </c>
      <c r="D4661" s="1">
        <v>0</v>
      </c>
      <c r="E4661" s="1">
        <v>0.33</v>
      </c>
    </row>
    <row r="4662" spans="1:5" hidden="1">
      <c r="A4662" s="1">
        <v>1962</v>
      </c>
      <c r="B4662" s="1">
        <v>107</v>
      </c>
      <c r="C4662" s="1">
        <v>0</v>
      </c>
      <c r="D4662" s="1">
        <v>0</v>
      </c>
      <c r="E4662" s="1">
        <v>0</v>
      </c>
    </row>
    <row r="4663" spans="1:5" hidden="1">
      <c r="A4663" s="1">
        <v>1962</v>
      </c>
      <c r="B4663" s="1">
        <v>108</v>
      </c>
      <c r="C4663" s="1">
        <v>0</v>
      </c>
      <c r="D4663" s="1">
        <v>0</v>
      </c>
      <c r="E4663" s="1">
        <v>0</v>
      </c>
    </row>
    <row r="4664" spans="1:5" hidden="1">
      <c r="A4664" s="1">
        <v>1962</v>
      </c>
      <c r="B4664" s="1">
        <v>109</v>
      </c>
      <c r="C4664" s="1">
        <v>0</v>
      </c>
      <c r="D4664" s="1">
        <v>0</v>
      </c>
      <c r="E4664" s="1">
        <v>0</v>
      </c>
    </row>
    <row r="4665" spans="1:5" hidden="1">
      <c r="A4665" s="1">
        <v>1962</v>
      </c>
      <c r="B4665" s="1" t="s">
        <v>121</v>
      </c>
      <c r="C4665" s="1">
        <v>0</v>
      </c>
      <c r="D4665" s="1">
        <v>0</v>
      </c>
      <c r="E4665" s="1">
        <v>0</v>
      </c>
    </row>
    <row r="4666" spans="1:5" hidden="1">
      <c r="A4666" s="1">
        <v>1963</v>
      </c>
      <c r="B4666" s="1">
        <v>0</v>
      </c>
      <c r="C4666" s="1">
        <v>1971.05</v>
      </c>
      <c r="D4666" s="1">
        <v>2636.35</v>
      </c>
      <c r="E4666" s="1">
        <v>4607.3999999999996</v>
      </c>
    </row>
    <row r="4667" spans="1:5" hidden="1">
      <c r="A4667" s="1">
        <v>1963</v>
      </c>
      <c r="B4667" s="1">
        <v>1</v>
      </c>
      <c r="C4667" s="1">
        <v>178</v>
      </c>
      <c r="D4667" s="1">
        <v>189.03</v>
      </c>
      <c r="E4667" s="1">
        <v>367.03</v>
      </c>
    </row>
    <row r="4668" spans="1:5" hidden="1">
      <c r="A4668" s="1">
        <v>1963</v>
      </c>
      <c r="B4668" s="1">
        <v>2</v>
      </c>
      <c r="C4668" s="1">
        <v>94.01</v>
      </c>
      <c r="D4668" s="1">
        <v>111.01</v>
      </c>
      <c r="E4668" s="1">
        <v>205.02</v>
      </c>
    </row>
    <row r="4669" spans="1:5" hidden="1">
      <c r="A4669" s="1">
        <v>1963</v>
      </c>
      <c r="B4669" s="1">
        <v>3</v>
      </c>
      <c r="C4669" s="1">
        <v>66</v>
      </c>
      <c r="D4669" s="1">
        <v>87.01</v>
      </c>
      <c r="E4669" s="1">
        <v>153.01</v>
      </c>
    </row>
    <row r="4670" spans="1:5" hidden="1">
      <c r="A4670" s="1">
        <v>1963</v>
      </c>
      <c r="B4670" s="1">
        <v>4</v>
      </c>
      <c r="C4670" s="1">
        <v>70</v>
      </c>
      <c r="D4670" s="1">
        <v>80.010000000000005</v>
      </c>
      <c r="E4670" s="1">
        <v>150.01</v>
      </c>
    </row>
    <row r="4671" spans="1:5" hidden="1">
      <c r="A4671" s="1">
        <v>1963</v>
      </c>
      <c r="B4671" s="1">
        <v>5</v>
      </c>
      <c r="C4671" s="1">
        <v>60.01</v>
      </c>
      <c r="D4671" s="1">
        <v>62.01</v>
      </c>
      <c r="E4671" s="1">
        <v>122.02</v>
      </c>
    </row>
    <row r="4672" spans="1:5" hidden="1">
      <c r="A4672" s="1">
        <v>1963</v>
      </c>
      <c r="B4672" s="1">
        <v>6</v>
      </c>
      <c r="C4672" s="1">
        <v>36</v>
      </c>
      <c r="D4672" s="1">
        <v>76.010000000000005</v>
      </c>
      <c r="E4672" s="1">
        <v>112.01</v>
      </c>
    </row>
    <row r="4673" spans="1:5" hidden="1">
      <c r="A4673" s="1">
        <v>1963</v>
      </c>
      <c r="B4673" s="1">
        <v>7</v>
      </c>
      <c r="C4673" s="1">
        <v>38</v>
      </c>
      <c r="D4673" s="1">
        <v>55.01</v>
      </c>
      <c r="E4673" s="1">
        <v>93.01</v>
      </c>
    </row>
    <row r="4674" spans="1:5" hidden="1">
      <c r="A4674" s="1">
        <v>1963</v>
      </c>
      <c r="B4674" s="1">
        <v>8</v>
      </c>
      <c r="C4674" s="1">
        <v>32.01</v>
      </c>
      <c r="D4674" s="1">
        <v>43.01</v>
      </c>
      <c r="E4674" s="1">
        <v>75.02</v>
      </c>
    </row>
    <row r="4675" spans="1:5" hidden="1">
      <c r="A4675" s="1">
        <v>1963</v>
      </c>
      <c r="B4675" s="1">
        <v>9</v>
      </c>
      <c r="C4675" s="1">
        <v>24</v>
      </c>
      <c r="D4675" s="1">
        <v>40</v>
      </c>
      <c r="E4675" s="1">
        <v>64</v>
      </c>
    </row>
    <row r="4676" spans="1:5" hidden="1">
      <c r="A4676" s="1">
        <v>1963</v>
      </c>
      <c r="B4676" s="1">
        <v>10</v>
      </c>
      <c r="C4676" s="1">
        <v>23</v>
      </c>
      <c r="D4676" s="1">
        <v>52.01</v>
      </c>
      <c r="E4676" s="1">
        <v>75.010000000000005</v>
      </c>
    </row>
    <row r="4677" spans="1:5" hidden="1">
      <c r="A4677" s="1">
        <v>1963</v>
      </c>
      <c r="B4677" s="1">
        <v>11</v>
      </c>
      <c r="C4677" s="1">
        <v>34</v>
      </c>
      <c r="D4677" s="1">
        <v>45</v>
      </c>
      <c r="E4677" s="1">
        <v>79</v>
      </c>
    </row>
    <row r="4678" spans="1:5" hidden="1">
      <c r="A4678" s="1">
        <v>1963</v>
      </c>
      <c r="B4678" s="1">
        <v>12</v>
      </c>
      <c r="C4678" s="1">
        <v>22</v>
      </c>
      <c r="D4678" s="1">
        <v>55.01</v>
      </c>
      <c r="E4678" s="1">
        <v>77.010000000000005</v>
      </c>
    </row>
    <row r="4679" spans="1:5" hidden="1">
      <c r="A4679" s="1">
        <v>1963</v>
      </c>
      <c r="B4679" s="1">
        <v>13</v>
      </c>
      <c r="C4679" s="1">
        <v>27</v>
      </c>
      <c r="D4679" s="1">
        <v>44.01</v>
      </c>
      <c r="E4679" s="1">
        <v>71.010000000000005</v>
      </c>
    </row>
    <row r="4680" spans="1:5" hidden="1">
      <c r="A4680" s="1">
        <v>1963</v>
      </c>
      <c r="B4680" s="1">
        <v>14</v>
      </c>
      <c r="C4680" s="1">
        <v>27</v>
      </c>
      <c r="D4680" s="1">
        <v>69.010000000000005</v>
      </c>
      <c r="E4680" s="1">
        <v>96.01</v>
      </c>
    </row>
    <row r="4681" spans="1:5" hidden="1">
      <c r="A4681" s="1">
        <v>1963</v>
      </c>
      <c r="B4681" s="1">
        <v>15</v>
      </c>
      <c r="C4681" s="1">
        <v>30</v>
      </c>
      <c r="D4681" s="1">
        <v>72.010000000000005</v>
      </c>
      <c r="E4681" s="1">
        <v>102.01</v>
      </c>
    </row>
    <row r="4682" spans="1:5" hidden="1">
      <c r="A4682" s="1">
        <v>1963</v>
      </c>
      <c r="B4682" s="1">
        <v>16</v>
      </c>
      <c r="C4682" s="1">
        <v>42</v>
      </c>
      <c r="D4682" s="1">
        <v>108.01</v>
      </c>
      <c r="E4682" s="1">
        <v>150.01</v>
      </c>
    </row>
    <row r="4683" spans="1:5" hidden="1">
      <c r="A4683" s="1">
        <v>1963</v>
      </c>
      <c r="B4683" s="1">
        <v>17</v>
      </c>
      <c r="C4683" s="1">
        <v>54</v>
      </c>
      <c r="D4683" s="1">
        <v>111.01</v>
      </c>
      <c r="E4683" s="1">
        <v>165.01</v>
      </c>
    </row>
    <row r="4684" spans="1:5" hidden="1">
      <c r="A4684" s="1">
        <v>1963</v>
      </c>
      <c r="B4684" s="1">
        <v>18</v>
      </c>
      <c r="C4684" s="1">
        <v>40</v>
      </c>
      <c r="D4684" s="1">
        <v>137.02000000000001</v>
      </c>
      <c r="E4684" s="1">
        <v>177.02</v>
      </c>
    </row>
    <row r="4685" spans="1:5" hidden="1">
      <c r="A4685" s="1">
        <v>1963</v>
      </c>
      <c r="B4685" s="1">
        <v>19</v>
      </c>
      <c r="C4685" s="1">
        <v>53</v>
      </c>
      <c r="D4685" s="1">
        <v>134.02000000000001</v>
      </c>
      <c r="E4685" s="1">
        <v>187.02</v>
      </c>
    </row>
    <row r="4686" spans="1:5" hidden="1">
      <c r="A4686" s="1">
        <v>1963</v>
      </c>
      <c r="B4686" s="1">
        <v>20</v>
      </c>
      <c r="C4686" s="1">
        <v>45</v>
      </c>
      <c r="D4686" s="1">
        <v>132.02000000000001</v>
      </c>
      <c r="E4686" s="1">
        <v>177.02</v>
      </c>
    </row>
    <row r="4687" spans="1:5" hidden="1">
      <c r="A4687" s="1">
        <v>1963</v>
      </c>
      <c r="B4687" s="1">
        <v>21</v>
      </c>
      <c r="C4687" s="1">
        <v>39</v>
      </c>
      <c r="D4687" s="1">
        <v>132.02000000000001</v>
      </c>
      <c r="E4687" s="1">
        <v>171.02</v>
      </c>
    </row>
    <row r="4688" spans="1:5" hidden="1">
      <c r="A4688" s="1">
        <v>1963</v>
      </c>
      <c r="B4688" s="1">
        <v>22</v>
      </c>
      <c r="C4688" s="1">
        <v>44</v>
      </c>
      <c r="D4688" s="1">
        <v>122.02</v>
      </c>
      <c r="E4688" s="1">
        <v>166.02</v>
      </c>
    </row>
    <row r="4689" spans="1:5" hidden="1">
      <c r="A4689" s="1">
        <v>1963</v>
      </c>
      <c r="B4689" s="1">
        <v>23</v>
      </c>
      <c r="C4689" s="1">
        <v>49.01</v>
      </c>
      <c r="D4689" s="1">
        <v>120.02</v>
      </c>
      <c r="E4689" s="1">
        <v>169.03</v>
      </c>
    </row>
    <row r="4690" spans="1:5" hidden="1">
      <c r="A4690" s="1">
        <v>1963</v>
      </c>
      <c r="B4690" s="1">
        <v>24</v>
      </c>
      <c r="C4690" s="1">
        <v>47</v>
      </c>
      <c r="D4690" s="1">
        <v>112.01</v>
      </c>
      <c r="E4690" s="1">
        <v>159.01</v>
      </c>
    </row>
    <row r="4691" spans="1:5" hidden="1">
      <c r="A4691" s="1">
        <v>1963</v>
      </c>
      <c r="B4691" s="1">
        <v>25</v>
      </c>
      <c r="C4691" s="1">
        <v>47</v>
      </c>
      <c r="D4691" s="1">
        <v>120.02</v>
      </c>
      <c r="E4691" s="1">
        <v>167.02</v>
      </c>
    </row>
    <row r="4692" spans="1:5" hidden="1">
      <c r="A4692" s="1">
        <v>1963</v>
      </c>
      <c r="B4692" s="1">
        <v>26</v>
      </c>
      <c r="C4692" s="1">
        <v>43</v>
      </c>
      <c r="D4692" s="1">
        <v>97.02</v>
      </c>
      <c r="E4692" s="1">
        <v>140.02000000000001</v>
      </c>
    </row>
    <row r="4693" spans="1:5" hidden="1">
      <c r="A4693" s="1">
        <v>1963</v>
      </c>
      <c r="B4693" s="1">
        <v>27</v>
      </c>
      <c r="C4693" s="1">
        <v>45</v>
      </c>
      <c r="D4693" s="1">
        <v>89.01</v>
      </c>
      <c r="E4693" s="1">
        <v>134.01</v>
      </c>
    </row>
    <row r="4694" spans="1:5" hidden="1">
      <c r="A4694" s="1">
        <v>1963</v>
      </c>
      <c r="B4694" s="1">
        <v>28</v>
      </c>
      <c r="C4694" s="1">
        <v>52</v>
      </c>
      <c r="D4694" s="1">
        <v>102.01</v>
      </c>
      <c r="E4694" s="1">
        <v>154.01</v>
      </c>
    </row>
    <row r="4695" spans="1:5" hidden="1">
      <c r="A4695" s="1">
        <v>1963</v>
      </c>
      <c r="B4695" s="1">
        <v>29</v>
      </c>
      <c r="C4695" s="1">
        <v>53</v>
      </c>
      <c r="D4695" s="1">
        <v>103.02</v>
      </c>
      <c r="E4695" s="1">
        <v>156.02000000000001</v>
      </c>
    </row>
    <row r="4696" spans="1:5" hidden="1">
      <c r="A4696" s="1">
        <v>1963</v>
      </c>
      <c r="B4696" s="1">
        <v>30</v>
      </c>
      <c r="C4696" s="1">
        <v>50</v>
      </c>
      <c r="D4696" s="1">
        <v>104.01</v>
      </c>
      <c r="E4696" s="1">
        <v>154.01</v>
      </c>
    </row>
    <row r="4697" spans="1:5" hidden="1">
      <c r="A4697" s="1">
        <v>1963</v>
      </c>
      <c r="B4697" s="1">
        <v>31</v>
      </c>
      <c r="C4697" s="1">
        <v>53</v>
      </c>
      <c r="D4697" s="1">
        <v>115.02</v>
      </c>
      <c r="E4697" s="1">
        <v>168.02</v>
      </c>
    </row>
    <row r="4698" spans="1:5" hidden="1">
      <c r="A4698" s="1">
        <v>1963</v>
      </c>
      <c r="B4698" s="1">
        <v>32</v>
      </c>
      <c r="C4698" s="1">
        <v>63</v>
      </c>
      <c r="D4698" s="1">
        <v>131.01</v>
      </c>
      <c r="E4698" s="1">
        <v>194.01</v>
      </c>
    </row>
    <row r="4699" spans="1:5" hidden="1">
      <c r="A4699" s="1">
        <v>1963</v>
      </c>
      <c r="B4699" s="1">
        <v>33</v>
      </c>
      <c r="C4699" s="1">
        <v>75.010000000000005</v>
      </c>
      <c r="D4699" s="1">
        <v>127.02</v>
      </c>
      <c r="E4699" s="1">
        <v>202.03</v>
      </c>
    </row>
    <row r="4700" spans="1:5" hidden="1">
      <c r="A4700" s="1">
        <v>1963</v>
      </c>
      <c r="B4700" s="1">
        <v>34</v>
      </c>
      <c r="C4700" s="1">
        <v>92</v>
      </c>
      <c r="D4700" s="1">
        <v>136.02000000000001</v>
      </c>
      <c r="E4700" s="1">
        <v>228.02</v>
      </c>
    </row>
    <row r="4701" spans="1:5" hidden="1">
      <c r="A4701" s="1">
        <v>1963</v>
      </c>
      <c r="B4701" s="1">
        <v>35</v>
      </c>
      <c r="C4701" s="1">
        <v>87</v>
      </c>
      <c r="D4701" s="1">
        <v>145.02000000000001</v>
      </c>
      <c r="E4701" s="1">
        <v>232.02</v>
      </c>
    </row>
    <row r="4702" spans="1:5" hidden="1">
      <c r="A4702" s="1">
        <v>1963</v>
      </c>
      <c r="B4702" s="1">
        <v>36</v>
      </c>
      <c r="C4702" s="1">
        <v>103</v>
      </c>
      <c r="D4702" s="1">
        <v>157.02000000000001</v>
      </c>
      <c r="E4702" s="1">
        <v>260.02</v>
      </c>
    </row>
    <row r="4703" spans="1:5" hidden="1">
      <c r="A4703" s="1">
        <v>1963</v>
      </c>
      <c r="B4703" s="1">
        <v>37</v>
      </c>
      <c r="C4703" s="1">
        <v>115</v>
      </c>
      <c r="D4703" s="1">
        <v>191.02</v>
      </c>
      <c r="E4703" s="1">
        <v>306.02</v>
      </c>
    </row>
    <row r="4704" spans="1:5" hidden="1">
      <c r="A4704" s="1">
        <v>1963</v>
      </c>
      <c r="B4704" s="1">
        <v>38</v>
      </c>
      <c r="C4704" s="1">
        <v>118</v>
      </c>
      <c r="D4704" s="1">
        <v>198.02</v>
      </c>
      <c r="E4704" s="1">
        <v>316.02</v>
      </c>
    </row>
    <row r="4705" spans="1:5" hidden="1">
      <c r="A4705" s="1">
        <v>1963</v>
      </c>
      <c r="B4705" s="1">
        <v>39</v>
      </c>
      <c r="C4705" s="1">
        <v>146</v>
      </c>
      <c r="D4705" s="1">
        <v>230.03</v>
      </c>
      <c r="E4705" s="1">
        <v>376.03</v>
      </c>
    </row>
    <row r="4706" spans="1:5" hidden="1">
      <c r="A4706" s="1">
        <v>1963</v>
      </c>
      <c r="B4706" s="1">
        <v>40</v>
      </c>
      <c r="C4706" s="1">
        <v>158</v>
      </c>
      <c r="D4706" s="1">
        <v>201.03</v>
      </c>
      <c r="E4706" s="1">
        <v>359.03</v>
      </c>
    </row>
    <row r="4707" spans="1:5" hidden="1">
      <c r="A4707" s="1">
        <v>1963</v>
      </c>
      <c r="B4707" s="1">
        <v>41</v>
      </c>
      <c r="C4707" s="1">
        <v>140.01</v>
      </c>
      <c r="D4707" s="1">
        <v>246.04</v>
      </c>
      <c r="E4707" s="1">
        <v>386.05</v>
      </c>
    </row>
    <row r="4708" spans="1:5" hidden="1">
      <c r="A4708" s="1">
        <v>1963</v>
      </c>
      <c r="B4708" s="1">
        <v>42</v>
      </c>
      <c r="C4708" s="1">
        <v>161.01</v>
      </c>
      <c r="D4708" s="1">
        <v>283.04000000000002</v>
      </c>
      <c r="E4708" s="1">
        <v>444.05</v>
      </c>
    </row>
    <row r="4709" spans="1:5" hidden="1">
      <c r="A4709" s="1">
        <v>1963</v>
      </c>
      <c r="B4709" s="1">
        <v>43</v>
      </c>
      <c r="C4709" s="1">
        <v>212.01</v>
      </c>
      <c r="D4709" s="1">
        <v>313.04000000000002</v>
      </c>
      <c r="E4709" s="1">
        <v>525.04999999999995</v>
      </c>
    </row>
    <row r="4710" spans="1:5" hidden="1">
      <c r="A4710" s="1">
        <v>1963</v>
      </c>
      <c r="B4710" s="1">
        <v>44</v>
      </c>
      <c r="C4710" s="1">
        <v>178</v>
      </c>
      <c r="D4710" s="1">
        <v>269.02999999999997</v>
      </c>
      <c r="E4710" s="1">
        <v>447.03</v>
      </c>
    </row>
    <row r="4711" spans="1:5" hidden="1">
      <c r="A4711" s="1">
        <v>1963</v>
      </c>
      <c r="B4711" s="1">
        <v>45</v>
      </c>
      <c r="C4711" s="1">
        <v>193.01</v>
      </c>
      <c r="D4711" s="1">
        <v>336.04</v>
      </c>
      <c r="E4711" s="1">
        <v>529.04999999999995</v>
      </c>
    </row>
    <row r="4712" spans="1:5" hidden="1">
      <c r="A4712" s="1">
        <v>1963</v>
      </c>
      <c r="B4712" s="1">
        <v>46</v>
      </c>
      <c r="C4712" s="1">
        <v>189</v>
      </c>
      <c r="D4712" s="1">
        <v>384.05</v>
      </c>
      <c r="E4712" s="1">
        <v>573.04999999999995</v>
      </c>
    </row>
    <row r="4713" spans="1:5" hidden="1">
      <c r="A4713" s="1">
        <v>1963</v>
      </c>
      <c r="B4713" s="1">
        <v>47</v>
      </c>
      <c r="C4713" s="1">
        <v>229</v>
      </c>
      <c r="D4713" s="1">
        <v>374.05</v>
      </c>
      <c r="E4713" s="1">
        <v>603.04999999999995</v>
      </c>
    </row>
    <row r="4714" spans="1:5" hidden="1">
      <c r="A4714" s="1">
        <v>1963</v>
      </c>
      <c r="B4714" s="1">
        <v>48</v>
      </c>
      <c r="C4714" s="1">
        <v>266.01</v>
      </c>
      <c r="D4714" s="1">
        <v>492.07</v>
      </c>
      <c r="E4714" s="1">
        <v>758.08</v>
      </c>
    </row>
    <row r="4715" spans="1:5" hidden="1">
      <c r="A4715" s="1">
        <v>1963</v>
      </c>
      <c r="B4715" s="1">
        <v>49</v>
      </c>
      <c r="C4715" s="1">
        <v>313.01</v>
      </c>
      <c r="D4715" s="1">
        <v>520.07000000000005</v>
      </c>
      <c r="E4715" s="1">
        <v>833.08</v>
      </c>
    </row>
    <row r="4716" spans="1:5" hidden="1">
      <c r="A4716" s="1">
        <v>1963</v>
      </c>
      <c r="B4716" s="1">
        <v>50</v>
      </c>
      <c r="C4716" s="1">
        <v>311.01</v>
      </c>
      <c r="D4716" s="1">
        <v>523.07000000000005</v>
      </c>
      <c r="E4716" s="1">
        <v>834.08</v>
      </c>
    </row>
    <row r="4717" spans="1:5" hidden="1">
      <c r="A4717" s="1">
        <v>1963</v>
      </c>
      <c r="B4717" s="1">
        <v>51</v>
      </c>
      <c r="C4717" s="1">
        <v>273.01</v>
      </c>
      <c r="D4717" s="1">
        <v>516.07000000000005</v>
      </c>
      <c r="E4717" s="1">
        <v>789.08</v>
      </c>
    </row>
    <row r="4718" spans="1:5" hidden="1">
      <c r="A4718" s="1">
        <v>1963</v>
      </c>
      <c r="B4718" s="1">
        <v>52</v>
      </c>
      <c r="C4718" s="1">
        <v>370.01</v>
      </c>
      <c r="D4718" s="1">
        <v>662.09</v>
      </c>
      <c r="E4718" s="1">
        <v>1032.0999999999999</v>
      </c>
    </row>
    <row r="4719" spans="1:5" hidden="1">
      <c r="A4719" s="1">
        <v>1963</v>
      </c>
      <c r="B4719" s="1">
        <v>53</v>
      </c>
      <c r="C4719" s="1">
        <v>348.01</v>
      </c>
      <c r="D4719" s="1">
        <v>685.09</v>
      </c>
      <c r="E4719" s="1">
        <v>1033.0999999999999</v>
      </c>
    </row>
    <row r="4720" spans="1:5" hidden="1">
      <c r="A4720" s="1">
        <v>1963</v>
      </c>
      <c r="B4720" s="1">
        <v>54</v>
      </c>
      <c r="C4720" s="1">
        <v>337</v>
      </c>
      <c r="D4720" s="1">
        <v>746.1</v>
      </c>
      <c r="E4720" s="1">
        <v>1083.0999999999999</v>
      </c>
    </row>
    <row r="4721" spans="1:5" hidden="1">
      <c r="A4721" s="1">
        <v>1963</v>
      </c>
      <c r="B4721" s="1">
        <v>55</v>
      </c>
      <c r="C4721" s="1">
        <v>346.01</v>
      </c>
      <c r="D4721" s="1">
        <v>717.1</v>
      </c>
      <c r="E4721" s="1">
        <v>1063.1099999999999</v>
      </c>
    </row>
    <row r="4722" spans="1:5" hidden="1">
      <c r="A4722" s="1">
        <v>1963</v>
      </c>
      <c r="B4722" s="1">
        <v>56</v>
      </c>
      <c r="C4722" s="1">
        <v>409.01</v>
      </c>
      <c r="D4722" s="1">
        <v>821.11</v>
      </c>
      <c r="E4722" s="1">
        <v>1230.1199999999999</v>
      </c>
    </row>
    <row r="4723" spans="1:5" hidden="1">
      <c r="A4723" s="1">
        <v>1963</v>
      </c>
      <c r="B4723" s="1">
        <v>57</v>
      </c>
      <c r="C4723" s="1">
        <v>409.01</v>
      </c>
      <c r="D4723" s="1">
        <v>810.1</v>
      </c>
      <c r="E4723" s="1">
        <v>1219.1099999999999</v>
      </c>
    </row>
    <row r="4724" spans="1:5" hidden="1">
      <c r="A4724" s="1">
        <v>1963</v>
      </c>
      <c r="B4724" s="1">
        <v>58</v>
      </c>
      <c r="C4724" s="1">
        <v>418.01</v>
      </c>
      <c r="D4724" s="1">
        <v>873.11</v>
      </c>
      <c r="E4724" s="1">
        <v>1291.1199999999999</v>
      </c>
    </row>
    <row r="4725" spans="1:5" hidden="1">
      <c r="A4725" s="1">
        <v>1963</v>
      </c>
      <c r="B4725" s="1">
        <v>59</v>
      </c>
      <c r="C4725" s="1">
        <v>457.01</v>
      </c>
      <c r="D4725" s="1">
        <v>976.13</v>
      </c>
      <c r="E4725" s="1">
        <v>1433.14</v>
      </c>
    </row>
    <row r="4726" spans="1:5" hidden="1">
      <c r="A4726" s="1">
        <v>1963</v>
      </c>
      <c r="B4726" s="1">
        <v>60</v>
      </c>
      <c r="C4726" s="1">
        <v>471.01</v>
      </c>
      <c r="D4726" s="1">
        <v>923.13</v>
      </c>
      <c r="E4726" s="1">
        <v>1394.14</v>
      </c>
    </row>
    <row r="4727" spans="1:5" hidden="1">
      <c r="A4727" s="1">
        <v>1963</v>
      </c>
      <c r="B4727" s="1">
        <v>61</v>
      </c>
      <c r="C4727" s="1">
        <v>465.01</v>
      </c>
      <c r="D4727" s="1">
        <v>973.13</v>
      </c>
      <c r="E4727" s="1">
        <v>1438.14</v>
      </c>
    </row>
    <row r="4728" spans="1:5" hidden="1">
      <c r="A4728" s="1">
        <v>1963</v>
      </c>
      <c r="B4728" s="1">
        <v>62</v>
      </c>
      <c r="C4728" s="1">
        <v>675.02</v>
      </c>
      <c r="D4728" s="1">
        <v>1199.1600000000001</v>
      </c>
      <c r="E4728" s="1">
        <v>1874.18</v>
      </c>
    </row>
    <row r="4729" spans="1:5" hidden="1">
      <c r="A4729" s="1">
        <v>1963</v>
      </c>
      <c r="B4729" s="1">
        <v>63</v>
      </c>
      <c r="C4729" s="1">
        <v>754.02</v>
      </c>
      <c r="D4729" s="1">
        <v>1239.1600000000001</v>
      </c>
      <c r="E4729" s="1">
        <v>1993.18</v>
      </c>
    </row>
    <row r="4730" spans="1:5" hidden="1">
      <c r="A4730" s="1">
        <v>1963</v>
      </c>
      <c r="B4730" s="1">
        <v>64</v>
      </c>
      <c r="C4730" s="1">
        <v>597.02</v>
      </c>
      <c r="D4730" s="1">
        <v>1145.1500000000001</v>
      </c>
      <c r="E4730" s="1">
        <v>1742.17</v>
      </c>
    </row>
    <row r="4731" spans="1:5" hidden="1">
      <c r="A4731" s="1">
        <v>1963</v>
      </c>
      <c r="B4731" s="1">
        <v>65</v>
      </c>
      <c r="C4731" s="1">
        <v>693.02</v>
      </c>
      <c r="D4731" s="1">
        <v>1260.17</v>
      </c>
      <c r="E4731" s="1">
        <v>1953.19</v>
      </c>
    </row>
    <row r="4732" spans="1:5" hidden="1">
      <c r="A4732" s="1">
        <v>1963</v>
      </c>
      <c r="B4732" s="1">
        <v>66</v>
      </c>
      <c r="C4732" s="1">
        <v>670.01</v>
      </c>
      <c r="D4732" s="1">
        <v>1137.1500000000001</v>
      </c>
      <c r="E4732" s="1">
        <v>1807.16</v>
      </c>
    </row>
    <row r="4733" spans="1:5" hidden="1">
      <c r="A4733" s="1">
        <v>1963</v>
      </c>
      <c r="B4733" s="1">
        <v>67</v>
      </c>
      <c r="C4733" s="1">
        <v>808.02</v>
      </c>
      <c r="D4733" s="1">
        <v>1282.17</v>
      </c>
      <c r="E4733" s="1">
        <v>2090.19</v>
      </c>
    </row>
    <row r="4734" spans="1:5" hidden="1">
      <c r="A4734" s="1">
        <v>1963</v>
      </c>
      <c r="B4734" s="1">
        <v>68</v>
      </c>
      <c r="C4734" s="1">
        <v>857.02</v>
      </c>
      <c r="D4734" s="1">
        <v>1353.17</v>
      </c>
      <c r="E4734" s="1">
        <v>2210.19</v>
      </c>
    </row>
    <row r="4735" spans="1:5" hidden="1">
      <c r="A4735" s="1">
        <v>1963</v>
      </c>
      <c r="B4735" s="1">
        <v>69</v>
      </c>
      <c r="C4735" s="1">
        <v>950.02</v>
      </c>
      <c r="D4735" s="1">
        <v>1388.18</v>
      </c>
      <c r="E4735" s="1">
        <v>2338.1999999999998</v>
      </c>
    </row>
    <row r="4736" spans="1:5" hidden="1">
      <c r="A4736" s="1">
        <v>1963</v>
      </c>
      <c r="B4736" s="1">
        <v>70</v>
      </c>
      <c r="C4736" s="1">
        <v>1055.03</v>
      </c>
      <c r="D4736" s="1">
        <v>1405.19</v>
      </c>
      <c r="E4736" s="1">
        <v>2460.2199999999998</v>
      </c>
    </row>
    <row r="4737" spans="1:5" hidden="1">
      <c r="A4737" s="1">
        <v>1963</v>
      </c>
      <c r="B4737" s="1">
        <v>71</v>
      </c>
      <c r="C4737" s="1">
        <v>937.02</v>
      </c>
      <c r="D4737" s="1">
        <v>1318.18</v>
      </c>
      <c r="E4737" s="1">
        <v>2255.1999999999998</v>
      </c>
    </row>
    <row r="4738" spans="1:5" hidden="1">
      <c r="A4738" s="1">
        <v>1963</v>
      </c>
      <c r="B4738" s="1">
        <v>72</v>
      </c>
      <c r="C4738" s="1">
        <v>1162.03</v>
      </c>
      <c r="D4738" s="1">
        <v>1563.21</v>
      </c>
      <c r="E4738" s="1">
        <v>2725.24</v>
      </c>
    </row>
    <row r="4739" spans="1:5" hidden="1">
      <c r="A4739" s="1">
        <v>1963</v>
      </c>
      <c r="B4739" s="1">
        <v>73</v>
      </c>
      <c r="C4739" s="1">
        <v>1305.03</v>
      </c>
      <c r="D4739" s="1">
        <v>1630.21</v>
      </c>
      <c r="E4739" s="1">
        <v>2935.24</v>
      </c>
    </row>
    <row r="4740" spans="1:5" hidden="1">
      <c r="A4740" s="1">
        <v>1963</v>
      </c>
      <c r="B4740" s="1">
        <v>74</v>
      </c>
      <c r="C4740" s="1">
        <v>1288.03</v>
      </c>
      <c r="D4740" s="1">
        <v>1579.21</v>
      </c>
      <c r="E4740" s="1">
        <v>2867.24</v>
      </c>
    </row>
    <row r="4741" spans="1:5" hidden="1">
      <c r="A4741" s="1">
        <v>1963</v>
      </c>
      <c r="B4741" s="1">
        <v>75</v>
      </c>
      <c r="C4741" s="1">
        <v>1300.03</v>
      </c>
      <c r="D4741" s="1">
        <v>1590.21</v>
      </c>
      <c r="E4741" s="1">
        <v>2890.24</v>
      </c>
    </row>
    <row r="4742" spans="1:5" hidden="1">
      <c r="A4742" s="1">
        <v>1963</v>
      </c>
      <c r="B4742" s="1">
        <v>76</v>
      </c>
      <c r="C4742" s="1">
        <v>1343.03</v>
      </c>
      <c r="D4742" s="1">
        <v>1525.2</v>
      </c>
      <c r="E4742" s="1">
        <v>2868.23</v>
      </c>
    </row>
    <row r="4743" spans="1:5" hidden="1">
      <c r="A4743" s="1">
        <v>1963</v>
      </c>
      <c r="B4743" s="1">
        <v>77</v>
      </c>
      <c r="C4743" s="1">
        <v>1252.03</v>
      </c>
      <c r="D4743" s="1">
        <v>1361.18</v>
      </c>
      <c r="E4743" s="1">
        <v>2613.21</v>
      </c>
    </row>
    <row r="4744" spans="1:5" hidden="1">
      <c r="A4744" s="1">
        <v>1963</v>
      </c>
      <c r="B4744" s="1">
        <v>78</v>
      </c>
      <c r="C4744" s="1">
        <v>1341.04</v>
      </c>
      <c r="D4744" s="1">
        <v>1429.19</v>
      </c>
      <c r="E4744" s="1">
        <v>2770.23</v>
      </c>
    </row>
    <row r="4745" spans="1:5" hidden="1">
      <c r="A4745" s="1">
        <v>1963</v>
      </c>
      <c r="B4745" s="1">
        <v>79</v>
      </c>
      <c r="C4745" s="1">
        <v>1336.04</v>
      </c>
      <c r="D4745" s="1">
        <v>1314.17</v>
      </c>
      <c r="E4745" s="1">
        <v>2650.21</v>
      </c>
    </row>
    <row r="4746" spans="1:5" hidden="1">
      <c r="A4746" s="1">
        <v>1963</v>
      </c>
      <c r="B4746" s="1">
        <v>80</v>
      </c>
      <c r="C4746" s="1">
        <v>1246.03</v>
      </c>
      <c r="D4746" s="1">
        <v>1107.1400000000001</v>
      </c>
      <c r="E4746" s="1">
        <v>2353.17</v>
      </c>
    </row>
    <row r="4747" spans="1:5" hidden="1">
      <c r="A4747" s="1">
        <v>1963</v>
      </c>
      <c r="B4747" s="1">
        <v>81</v>
      </c>
      <c r="C4747" s="1">
        <v>1173.03</v>
      </c>
      <c r="D4747" s="1">
        <v>1054.1400000000001</v>
      </c>
      <c r="E4747" s="1">
        <v>2227.17</v>
      </c>
    </row>
    <row r="4748" spans="1:5" hidden="1">
      <c r="A4748" s="1">
        <v>1963</v>
      </c>
      <c r="B4748" s="1">
        <v>82</v>
      </c>
      <c r="C4748" s="1">
        <v>1269.04</v>
      </c>
      <c r="D4748" s="1">
        <v>1023.13</v>
      </c>
      <c r="E4748" s="1">
        <v>2292.17</v>
      </c>
    </row>
    <row r="4749" spans="1:5" hidden="1">
      <c r="A4749" s="1">
        <v>1963</v>
      </c>
      <c r="B4749" s="1">
        <v>83</v>
      </c>
      <c r="C4749" s="1">
        <v>1235.02</v>
      </c>
      <c r="D4749" s="1">
        <v>990.13</v>
      </c>
      <c r="E4749" s="1">
        <v>2225.15</v>
      </c>
    </row>
    <row r="4750" spans="1:5" hidden="1">
      <c r="A4750" s="1">
        <v>1963</v>
      </c>
      <c r="B4750" s="1">
        <v>84</v>
      </c>
      <c r="C4750" s="1">
        <v>1143.03</v>
      </c>
      <c r="D4750" s="1">
        <v>839.11</v>
      </c>
      <c r="E4750" s="1">
        <v>1982.14</v>
      </c>
    </row>
    <row r="4751" spans="1:5" hidden="1">
      <c r="A4751" s="1">
        <v>1963</v>
      </c>
      <c r="B4751" s="1">
        <v>85</v>
      </c>
      <c r="C4751" s="1">
        <v>970.02</v>
      </c>
      <c r="D4751" s="1">
        <v>745.1</v>
      </c>
      <c r="E4751" s="1">
        <v>1715.12</v>
      </c>
    </row>
    <row r="4752" spans="1:5" hidden="1">
      <c r="A4752" s="1">
        <v>1963</v>
      </c>
      <c r="B4752" s="1">
        <v>86</v>
      </c>
      <c r="C4752" s="1">
        <v>943.03</v>
      </c>
      <c r="D4752" s="1">
        <v>644.08000000000004</v>
      </c>
      <c r="E4752" s="1">
        <v>1587.11</v>
      </c>
    </row>
    <row r="4753" spans="1:5" hidden="1">
      <c r="A4753" s="1">
        <v>1963</v>
      </c>
      <c r="B4753" s="1">
        <v>87</v>
      </c>
      <c r="C4753" s="1">
        <v>822.02</v>
      </c>
      <c r="D4753" s="1">
        <v>566.07000000000005</v>
      </c>
      <c r="E4753" s="1">
        <v>1388.09</v>
      </c>
    </row>
    <row r="4754" spans="1:5" hidden="1">
      <c r="A4754" s="1">
        <v>1963</v>
      </c>
      <c r="B4754" s="1">
        <v>88</v>
      </c>
      <c r="C4754" s="1">
        <v>719.02</v>
      </c>
      <c r="D4754" s="1">
        <v>466.06</v>
      </c>
      <c r="E4754" s="1">
        <v>1185.08</v>
      </c>
    </row>
    <row r="4755" spans="1:5" hidden="1">
      <c r="A4755" s="1">
        <v>1963</v>
      </c>
      <c r="B4755" s="1">
        <v>89</v>
      </c>
      <c r="C4755" s="1">
        <v>619.02</v>
      </c>
      <c r="D4755" s="1">
        <v>344.04</v>
      </c>
      <c r="E4755" s="1">
        <v>963.06</v>
      </c>
    </row>
    <row r="4756" spans="1:5" hidden="1">
      <c r="A4756" s="1">
        <v>1963</v>
      </c>
      <c r="B4756" s="1">
        <v>90</v>
      </c>
      <c r="C4756" s="1">
        <v>505.01</v>
      </c>
      <c r="D4756" s="1">
        <v>312.04000000000002</v>
      </c>
      <c r="E4756" s="1">
        <v>817.05</v>
      </c>
    </row>
    <row r="4757" spans="1:5" hidden="1">
      <c r="A4757" s="1">
        <v>1963</v>
      </c>
      <c r="B4757" s="1">
        <v>91</v>
      </c>
      <c r="C4757" s="1">
        <v>415.01</v>
      </c>
      <c r="D4757" s="1">
        <v>243.03</v>
      </c>
      <c r="E4757" s="1">
        <v>658.04</v>
      </c>
    </row>
    <row r="4758" spans="1:5" hidden="1">
      <c r="A4758" s="1">
        <v>1963</v>
      </c>
      <c r="B4758" s="1">
        <v>92</v>
      </c>
      <c r="C4758" s="1">
        <v>365.01</v>
      </c>
      <c r="D4758" s="1">
        <v>176.02</v>
      </c>
      <c r="E4758" s="1">
        <v>541.03</v>
      </c>
    </row>
    <row r="4759" spans="1:5" hidden="1">
      <c r="A4759" s="1">
        <v>1963</v>
      </c>
      <c r="B4759" s="1">
        <v>93</v>
      </c>
      <c r="C4759" s="1">
        <v>292.01</v>
      </c>
      <c r="D4759" s="1">
        <v>156.02000000000001</v>
      </c>
      <c r="E4759" s="1">
        <v>448.03</v>
      </c>
    </row>
    <row r="4760" spans="1:5" hidden="1">
      <c r="A4760" s="1">
        <v>1963</v>
      </c>
      <c r="B4760" s="1">
        <v>94</v>
      </c>
      <c r="C4760" s="1">
        <v>219.01</v>
      </c>
      <c r="D4760" s="1">
        <v>85.01</v>
      </c>
      <c r="E4760" s="1">
        <v>304.02</v>
      </c>
    </row>
    <row r="4761" spans="1:5" hidden="1">
      <c r="A4761" s="1">
        <v>1963</v>
      </c>
      <c r="B4761" s="1">
        <v>95</v>
      </c>
      <c r="C4761" s="1">
        <v>143.01</v>
      </c>
      <c r="D4761" s="1">
        <v>79.010000000000005</v>
      </c>
      <c r="E4761" s="1">
        <v>222.02</v>
      </c>
    </row>
    <row r="4762" spans="1:5" hidden="1">
      <c r="A4762" s="1">
        <v>1963</v>
      </c>
      <c r="B4762" s="1">
        <v>96</v>
      </c>
      <c r="C4762" s="1">
        <v>124</v>
      </c>
      <c r="D4762" s="1">
        <v>56.01</v>
      </c>
      <c r="E4762" s="1">
        <v>180.01</v>
      </c>
    </row>
    <row r="4763" spans="1:5" hidden="1">
      <c r="A4763" s="1">
        <v>1963</v>
      </c>
      <c r="B4763" s="1">
        <v>97</v>
      </c>
      <c r="C4763" s="1">
        <v>83</v>
      </c>
      <c r="D4763" s="1">
        <v>36.01</v>
      </c>
      <c r="E4763" s="1">
        <v>119.01</v>
      </c>
    </row>
    <row r="4764" spans="1:5" hidden="1">
      <c r="A4764" s="1">
        <v>1963</v>
      </c>
      <c r="B4764" s="1">
        <v>98</v>
      </c>
      <c r="C4764" s="1">
        <v>52</v>
      </c>
      <c r="D4764" s="1">
        <v>28.01</v>
      </c>
      <c r="E4764" s="1">
        <v>80.010000000000005</v>
      </c>
    </row>
    <row r="4765" spans="1:5" hidden="1">
      <c r="A4765" s="1">
        <v>1963</v>
      </c>
      <c r="B4765" s="1">
        <v>99</v>
      </c>
      <c r="C4765" s="1">
        <v>32</v>
      </c>
      <c r="D4765" s="1">
        <v>13.01</v>
      </c>
      <c r="E4765" s="1">
        <v>45.01</v>
      </c>
    </row>
    <row r="4766" spans="1:5" hidden="1">
      <c r="A4766" s="1">
        <v>1963</v>
      </c>
      <c r="B4766" s="1">
        <v>100</v>
      </c>
      <c r="C4766" s="1">
        <v>20.58</v>
      </c>
      <c r="D4766" s="1">
        <v>6.57</v>
      </c>
      <c r="E4766" s="1">
        <v>27.15</v>
      </c>
    </row>
    <row r="4767" spans="1:5" hidden="1">
      <c r="A4767" s="1">
        <v>1963</v>
      </c>
      <c r="B4767" s="1">
        <v>101</v>
      </c>
      <c r="C4767" s="1">
        <v>12.52</v>
      </c>
      <c r="D4767" s="1">
        <v>3.79</v>
      </c>
      <c r="E4767" s="1">
        <v>16.309999999999999</v>
      </c>
    </row>
    <row r="4768" spans="1:5" hidden="1">
      <c r="A4768" s="1">
        <v>1963</v>
      </c>
      <c r="B4768" s="1">
        <v>102</v>
      </c>
      <c r="C4768" s="1">
        <v>7.39</v>
      </c>
      <c r="D4768" s="1">
        <v>2.13</v>
      </c>
      <c r="E4768" s="1">
        <v>9.52</v>
      </c>
    </row>
    <row r="4769" spans="1:5" hidden="1">
      <c r="A4769" s="1">
        <v>1963</v>
      </c>
      <c r="B4769" s="1">
        <v>103</v>
      </c>
      <c r="C4769" s="1">
        <v>4.2300000000000004</v>
      </c>
      <c r="D4769" s="1">
        <v>1.1599999999999999</v>
      </c>
      <c r="E4769" s="1">
        <v>5.39</v>
      </c>
    </row>
    <row r="4770" spans="1:5" hidden="1">
      <c r="A4770" s="1">
        <v>1963</v>
      </c>
      <c r="B4770" s="1">
        <v>104</v>
      </c>
      <c r="C4770" s="1">
        <v>2.35</v>
      </c>
      <c r="D4770" s="1">
        <v>0.36</v>
      </c>
      <c r="E4770" s="1">
        <v>2.71</v>
      </c>
    </row>
    <row r="4771" spans="1:5" hidden="1">
      <c r="A4771" s="1">
        <v>1963</v>
      </c>
      <c r="B4771" s="1">
        <v>105</v>
      </c>
      <c r="C4771" s="1">
        <v>1.26</v>
      </c>
      <c r="D4771" s="1">
        <v>0</v>
      </c>
      <c r="E4771" s="1">
        <v>1.26</v>
      </c>
    </row>
    <row r="4772" spans="1:5" hidden="1">
      <c r="A4772" s="1">
        <v>1963</v>
      </c>
      <c r="B4772" s="1">
        <v>106</v>
      </c>
      <c r="C4772" s="1">
        <v>0.67</v>
      </c>
      <c r="D4772" s="1">
        <v>0</v>
      </c>
      <c r="E4772" s="1">
        <v>0.67</v>
      </c>
    </row>
    <row r="4773" spans="1:5" hidden="1">
      <c r="A4773" s="1">
        <v>1963</v>
      </c>
      <c r="B4773" s="1">
        <v>107</v>
      </c>
      <c r="C4773" s="1">
        <v>0</v>
      </c>
      <c r="D4773" s="1">
        <v>0</v>
      </c>
      <c r="E4773" s="1">
        <v>0</v>
      </c>
    </row>
    <row r="4774" spans="1:5" hidden="1">
      <c r="A4774" s="1">
        <v>1963</v>
      </c>
      <c r="B4774" s="1">
        <v>108</v>
      </c>
      <c r="C4774" s="1">
        <v>0</v>
      </c>
      <c r="D4774" s="1">
        <v>0</v>
      </c>
      <c r="E4774" s="1">
        <v>0</v>
      </c>
    </row>
    <row r="4775" spans="1:5" hidden="1">
      <c r="A4775" s="1">
        <v>1963</v>
      </c>
      <c r="B4775" s="1">
        <v>109</v>
      </c>
      <c r="C4775" s="1">
        <v>0</v>
      </c>
      <c r="D4775" s="1">
        <v>0</v>
      </c>
      <c r="E4775" s="1">
        <v>0</v>
      </c>
    </row>
    <row r="4776" spans="1:5" hidden="1">
      <c r="A4776" s="1">
        <v>1963</v>
      </c>
      <c r="B4776" s="1" t="s">
        <v>121</v>
      </c>
      <c r="C4776" s="1">
        <v>0</v>
      </c>
      <c r="D4776" s="1">
        <v>0</v>
      </c>
      <c r="E4776" s="1">
        <v>0</v>
      </c>
    </row>
    <row r="4777" spans="1:5" hidden="1">
      <c r="A4777" s="1">
        <v>1964</v>
      </c>
      <c r="B4777" s="1">
        <v>0</v>
      </c>
      <c r="C4777" s="1">
        <v>1864.38</v>
      </c>
      <c r="D4777" s="1">
        <v>2457</v>
      </c>
      <c r="E4777" s="1">
        <v>4321.38</v>
      </c>
    </row>
    <row r="4778" spans="1:5" hidden="1">
      <c r="A4778" s="1">
        <v>1964</v>
      </c>
      <c r="B4778" s="1">
        <v>1</v>
      </c>
      <c r="C4778" s="1">
        <v>185.04</v>
      </c>
      <c r="D4778" s="1">
        <v>217.09</v>
      </c>
      <c r="E4778" s="1">
        <v>402.13</v>
      </c>
    </row>
    <row r="4779" spans="1:5" hidden="1">
      <c r="A4779" s="1">
        <v>1964</v>
      </c>
      <c r="B4779" s="1">
        <v>2</v>
      </c>
      <c r="C4779" s="1">
        <v>87.02</v>
      </c>
      <c r="D4779" s="1">
        <v>121.05</v>
      </c>
      <c r="E4779" s="1">
        <v>208.07</v>
      </c>
    </row>
    <row r="4780" spans="1:5" hidden="1">
      <c r="A4780" s="1">
        <v>1964</v>
      </c>
      <c r="B4780" s="1">
        <v>3</v>
      </c>
      <c r="C4780" s="1">
        <v>90.02</v>
      </c>
      <c r="D4780" s="1">
        <v>99.04</v>
      </c>
      <c r="E4780" s="1">
        <v>189.06</v>
      </c>
    </row>
    <row r="4781" spans="1:5" hidden="1">
      <c r="A4781" s="1">
        <v>1964</v>
      </c>
      <c r="B4781" s="1">
        <v>4</v>
      </c>
      <c r="C4781" s="1">
        <v>61.01</v>
      </c>
      <c r="D4781" s="1">
        <v>84.03</v>
      </c>
      <c r="E4781" s="1">
        <v>145.04</v>
      </c>
    </row>
    <row r="4782" spans="1:5" hidden="1">
      <c r="A4782" s="1">
        <v>1964</v>
      </c>
      <c r="B4782" s="1">
        <v>5</v>
      </c>
      <c r="C4782" s="1">
        <v>62.01</v>
      </c>
      <c r="D4782" s="1">
        <v>83.03</v>
      </c>
      <c r="E4782" s="1">
        <v>145.04</v>
      </c>
    </row>
    <row r="4783" spans="1:5" hidden="1">
      <c r="A4783" s="1">
        <v>1964</v>
      </c>
      <c r="B4783" s="1">
        <v>6</v>
      </c>
      <c r="C4783" s="1">
        <v>53.02</v>
      </c>
      <c r="D4783" s="1">
        <v>65.02</v>
      </c>
      <c r="E4783" s="1">
        <v>118.04</v>
      </c>
    </row>
    <row r="4784" spans="1:5" hidden="1">
      <c r="A4784" s="1">
        <v>1964</v>
      </c>
      <c r="B4784" s="1">
        <v>7</v>
      </c>
      <c r="C4784" s="1">
        <v>32.01</v>
      </c>
      <c r="D4784" s="1">
        <v>45.01</v>
      </c>
      <c r="E4784" s="1">
        <v>77.02</v>
      </c>
    </row>
    <row r="4785" spans="1:5" hidden="1">
      <c r="A4785" s="1">
        <v>1964</v>
      </c>
      <c r="B4785" s="1">
        <v>8</v>
      </c>
      <c r="C4785" s="1">
        <v>35.01</v>
      </c>
      <c r="D4785" s="1">
        <v>46.02</v>
      </c>
      <c r="E4785" s="1">
        <v>81.03</v>
      </c>
    </row>
    <row r="4786" spans="1:5" hidden="1">
      <c r="A4786" s="1">
        <v>1964</v>
      </c>
      <c r="B4786" s="1">
        <v>9</v>
      </c>
      <c r="C4786" s="1">
        <v>28.01</v>
      </c>
      <c r="D4786" s="1">
        <v>56.02</v>
      </c>
      <c r="E4786" s="1">
        <v>84.03</v>
      </c>
    </row>
    <row r="4787" spans="1:5" hidden="1">
      <c r="A4787" s="1">
        <v>1964</v>
      </c>
      <c r="B4787" s="1">
        <v>10</v>
      </c>
      <c r="C4787" s="1">
        <v>23.01</v>
      </c>
      <c r="D4787" s="1">
        <v>45.01</v>
      </c>
      <c r="E4787" s="1">
        <v>68.02</v>
      </c>
    </row>
    <row r="4788" spans="1:5" hidden="1">
      <c r="A4788" s="1">
        <v>1964</v>
      </c>
      <c r="B4788" s="1">
        <v>11</v>
      </c>
      <c r="C4788" s="1">
        <v>28.01</v>
      </c>
      <c r="D4788" s="1">
        <v>50.02</v>
      </c>
      <c r="E4788" s="1">
        <v>78.03</v>
      </c>
    </row>
    <row r="4789" spans="1:5" hidden="1">
      <c r="A4789" s="1">
        <v>1964</v>
      </c>
      <c r="B4789" s="1">
        <v>12</v>
      </c>
      <c r="C4789" s="1">
        <v>30</v>
      </c>
      <c r="D4789" s="1">
        <v>53.02</v>
      </c>
      <c r="E4789" s="1">
        <v>83.02</v>
      </c>
    </row>
    <row r="4790" spans="1:5" hidden="1">
      <c r="A4790" s="1">
        <v>1964</v>
      </c>
      <c r="B4790" s="1">
        <v>13</v>
      </c>
      <c r="C4790" s="1">
        <v>43.01</v>
      </c>
      <c r="D4790" s="1">
        <v>71.03</v>
      </c>
      <c r="E4790" s="1">
        <v>114.04</v>
      </c>
    </row>
    <row r="4791" spans="1:5" hidden="1">
      <c r="A4791" s="1">
        <v>1964</v>
      </c>
      <c r="B4791" s="1">
        <v>14</v>
      </c>
      <c r="C4791" s="1">
        <v>33</v>
      </c>
      <c r="D4791" s="1">
        <v>69.02</v>
      </c>
      <c r="E4791" s="1">
        <v>102.02</v>
      </c>
    </row>
    <row r="4792" spans="1:5" hidden="1">
      <c r="A4792" s="1">
        <v>1964</v>
      </c>
      <c r="B4792" s="1">
        <v>15</v>
      </c>
      <c r="C4792" s="1">
        <v>43.01</v>
      </c>
      <c r="D4792" s="1">
        <v>60.02</v>
      </c>
      <c r="E4792" s="1">
        <v>103.03</v>
      </c>
    </row>
    <row r="4793" spans="1:5" hidden="1">
      <c r="A4793" s="1">
        <v>1964</v>
      </c>
      <c r="B4793" s="1">
        <v>16</v>
      </c>
      <c r="C4793" s="1">
        <v>67.02</v>
      </c>
      <c r="D4793" s="1">
        <v>101.04</v>
      </c>
      <c r="E4793" s="1">
        <v>168.06</v>
      </c>
    </row>
    <row r="4794" spans="1:5" hidden="1">
      <c r="A4794" s="1">
        <v>1964</v>
      </c>
      <c r="B4794" s="1">
        <v>17</v>
      </c>
      <c r="C4794" s="1">
        <v>54.01</v>
      </c>
      <c r="D4794" s="1">
        <v>125.05</v>
      </c>
      <c r="E4794" s="1">
        <v>179.06</v>
      </c>
    </row>
    <row r="4795" spans="1:5" hidden="1">
      <c r="A4795" s="1">
        <v>1964</v>
      </c>
      <c r="B4795" s="1">
        <v>18</v>
      </c>
      <c r="C4795" s="1">
        <v>51.01</v>
      </c>
      <c r="D4795" s="1">
        <v>160.06</v>
      </c>
      <c r="E4795" s="1">
        <v>211.07</v>
      </c>
    </row>
    <row r="4796" spans="1:5" hidden="1">
      <c r="A4796" s="1">
        <v>1964</v>
      </c>
      <c r="B4796" s="1">
        <v>19</v>
      </c>
      <c r="C4796" s="1">
        <v>49.01</v>
      </c>
      <c r="D4796" s="1">
        <v>154.06</v>
      </c>
      <c r="E4796" s="1">
        <v>203.07</v>
      </c>
    </row>
    <row r="4797" spans="1:5" hidden="1">
      <c r="A4797" s="1">
        <v>1964</v>
      </c>
      <c r="B4797" s="1">
        <v>20</v>
      </c>
      <c r="C4797" s="1">
        <v>47.01</v>
      </c>
      <c r="D4797" s="1">
        <v>176.08</v>
      </c>
      <c r="E4797" s="1">
        <v>223.09</v>
      </c>
    </row>
    <row r="4798" spans="1:5" hidden="1">
      <c r="A4798" s="1">
        <v>1964</v>
      </c>
      <c r="B4798" s="1">
        <v>21</v>
      </c>
      <c r="C4798" s="1">
        <v>49.01</v>
      </c>
      <c r="D4798" s="1">
        <v>140.06</v>
      </c>
      <c r="E4798" s="1">
        <v>189.07</v>
      </c>
    </row>
    <row r="4799" spans="1:5" hidden="1">
      <c r="A4799" s="1">
        <v>1964</v>
      </c>
      <c r="B4799" s="1">
        <v>22</v>
      </c>
      <c r="C4799" s="1">
        <v>48.01</v>
      </c>
      <c r="D4799" s="1">
        <v>130.05000000000001</v>
      </c>
      <c r="E4799" s="1">
        <v>178.06</v>
      </c>
    </row>
    <row r="4800" spans="1:5" hidden="1">
      <c r="A4800" s="1">
        <v>1964</v>
      </c>
      <c r="B4800" s="1">
        <v>23</v>
      </c>
      <c r="C4800" s="1">
        <v>53.01</v>
      </c>
      <c r="D4800" s="1">
        <v>127.05</v>
      </c>
      <c r="E4800" s="1">
        <v>180.06</v>
      </c>
    </row>
    <row r="4801" spans="1:5" hidden="1">
      <c r="A4801" s="1">
        <v>1964</v>
      </c>
      <c r="B4801" s="1">
        <v>24</v>
      </c>
      <c r="C4801" s="1">
        <v>40.01</v>
      </c>
      <c r="D4801" s="1">
        <v>120.05</v>
      </c>
      <c r="E4801" s="1">
        <v>160.06</v>
      </c>
    </row>
    <row r="4802" spans="1:5" hidden="1">
      <c r="A4802" s="1">
        <v>1964</v>
      </c>
      <c r="B4802" s="1">
        <v>25</v>
      </c>
      <c r="C4802" s="1">
        <v>38.01</v>
      </c>
      <c r="D4802" s="1">
        <v>99.04</v>
      </c>
      <c r="E4802" s="1">
        <v>137.05000000000001</v>
      </c>
    </row>
    <row r="4803" spans="1:5" hidden="1">
      <c r="A4803" s="1">
        <v>1964</v>
      </c>
      <c r="B4803" s="1">
        <v>26</v>
      </c>
      <c r="C4803" s="1">
        <v>43.01</v>
      </c>
      <c r="D4803" s="1">
        <v>100.04</v>
      </c>
      <c r="E4803" s="1">
        <v>143.05000000000001</v>
      </c>
    </row>
    <row r="4804" spans="1:5" hidden="1">
      <c r="A4804" s="1">
        <v>1964</v>
      </c>
      <c r="B4804" s="1">
        <v>27</v>
      </c>
      <c r="C4804" s="1">
        <v>58.01</v>
      </c>
      <c r="D4804" s="1">
        <v>101.04</v>
      </c>
      <c r="E4804" s="1">
        <v>159.05000000000001</v>
      </c>
    </row>
    <row r="4805" spans="1:5" hidden="1">
      <c r="A4805" s="1">
        <v>1964</v>
      </c>
      <c r="B4805" s="1">
        <v>28</v>
      </c>
      <c r="C4805" s="1">
        <v>52.01</v>
      </c>
      <c r="D4805" s="1">
        <v>91.04</v>
      </c>
      <c r="E4805" s="1">
        <v>143.05000000000001</v>
      </c>
    </row>
    <row r="4806" spans="1:5" hidden="1">
      <c r="A4806" s="1">
        <v>1964</v>
      </c>
      <c r="B4806" s="1">
        <v>29</v>
      </c>
      <c r="C4806" s="1">
        <v>55.01</v>
      </c>
      <c r="D4806" s="1">
        <v>85.04</v>
      </c>
      <c r="E4806" s="1">
        <v>140.05000000000001</v>
      </c>
    </row>
    <row r="4807" spans="1:5" hidden="1">
      <c r="A4807" s="1">
        <v>1964</v>
      </c>
      <c r="B4807" s="1">
        <v>30</v>
      </c>
      <c r="C4807" s="1">
        <v>55.01</v>
      </c>
      <c r="D4807" s="1">
        <v>115.05</v>
      </c>
      <c r="E4807" s="1">
        <v>170.06</v>
      </c>
    </row>
    <row r="4808" spans="1:5" hidden="1">
      <c r="A4808" s="1">
        <v>1964</v>
      </c>
      <c r="B4808" s="1">
        <v>31</v>
      </c>
      <c r="C4808" s="1">
        <v>53.01</v>
      </c>
      <c r="D4808" s="1">
        <v>132.05000000000001</v>
      </c>
      <c r="E4808" s="1">
        <v>185.06</v>
      </c>
    </row>
    <row r="4809" spans="1:5" hidden="1">
      <c r="A4809" s="1">
        <v>1964</v>
      </c>
      <c r="B4809" s="1">
        <v>32</v>
      </c>
      <c r="C4809" s="1">
        <v>67.010000000000005</v>
      </c>
      <c r="D4809" s="1">
        <v>119.04</v>
      </c>
      <c r="E4809" s="1">
        <v>186.05</v>
      </c>
    </row>
    <row r="4810" spans="1:5" hidden="1">
      <c r="A4810" s="1">
        <v>1964</v>
      </c>
      <c r="B4810" s="1">
        <v>33</v>
      </c>
      <c r="C4810" s="1">
        <v>72.02</v>
      </c>
      <c r="D4810" s="1">
        <v>150.06</v>
      </c>
      <c r="E4810" s="1">
        <v>222.08</v>
      </c>
    </row>
    <row r="4811" spans="1:5" hidden="1">
      <c r="A4811" s="1">
        <v>1964</v>
      </c>
      <c r="B4811" s="1">
        <v>34</v>
      </c>
      <c r="C4811" s="1">
        <v>82.02</v>
      </c>
      <c r="D4811" s="1">
        <v>146.06</v>
      </c>
      <c r="E4811" s="1">
        <v>228.08</v>
      </c>
    </row>
    <row r="4812" spans="1:5" hidden="1">
      <c r="A4812" s="1">
        <v>1964</v>
      </c>
      <c r="B4812" s="1">
        <v>35</v>
      </c>
      <c r="C4812" s="1">
        <v>94.02</v>
      </c>
      <c r="D4812" s="1">
        <v>150.06</v>
      </c>
      <c r="E4812" s="1">
        <v>244.08</v>
      </c>
    </row>
    <row r="4813" spans="1:5" hidden="1">
      <c r="A4813" s="1">
        <v>1964</v>
      </c>
      <c r="B4813" s="1">
        <v>36</v>
      </c>
      <c r="C4813" s="1">
        <v>101.02</v>
      </c>
      <c r="D4813" s="1">
        <v>193.07</v>
      </c>
      <c r="E4813" s="1">
        <v>294.08999999999997</v>
      </c>
    </row>
    <row r="4814" spans="1:5" hidden="1">
      <c r="A4814" s="1">
        <v>1964</v>
      </c>
      <c r="B4814" s="1">
        <v>37</v>
      </c>
      <c r="C4814" s="1">
        <v>116.02</v>
      </c>
      <c r="D4814" s="1">
        <v>176.07</v>
      </c>
      <c r="E4814" s="1">
        <v>292.08999999999997</v>
      </c>
    </row>
    <row r="4815" spans="1:5" hidden="1">
      <c r="A4815" s="1">
        <v>1964</v>
      </c>
      <c r="B4815" s="1">
        <v>38</v>
      </c>
      <c r="C4815" s="1">
        <v>122.03</v>
      </c>
      <c r="D4815" s="1">
        <v>186.07</v>
      </c>
      <c r="E4815" s="1">
        <v>308.10000000000002</v>
      </c>
    </row>
    <row r="4816" spans="1:5" hidden="1">
      <c r="A4816" s="1">
        <v>1964</v>
      </c>
      <c r="B4816" s="1">
        <v>39</v>
      </c>
      <c r="C4816" s="1">
        <v>162.03</v>
      </c>
      <c r="D4816" s="1">
        <v>242.1</v>
      </c>
      <c r="E4816" s="1">
        <v>404.13</v>
      </c>
    </row>
    <row r="4817" spans="1:5" hidden="1">
      <c r="A4817" s="1">
        <v>1964</v>
      </c>
      <c r="B4817" s="1">
        <v>40</v>
      </c>
      <c r="C4817" s="1">
        <v>162.03</v>
      </c>
      <c r="D4817" s="1">
        <v>239.09</v>
      </c>
      <c r="E4817" s="1">
        <v>401.12</v>
      </c>
    </row>
    <row r="4818" spans="1:5" hidden="1">
      <c r="A4818" s="1">
        <v>1964</v>
      </c>
      <c r="B4818" s="1">
        <v>41</v>
      </c>
      <c r="C4818" s="1">
        <v>129.02000000000001</v>
      </c>
      <c r="D4818" s="1">
        <v>293.12</v>
      </c>
      <c r="E4818" s="1">
        <v>422.14</v>
      </c>
    </row>
    <row r="4819" spans="1:5" hidden="1">
      <c r="A4819" s="1">
        <v>1964</v>
      </c>
      <c r="B4819" s="1">
        <v>42</v>
      </c>
      <c r="C4819" s="1">
        <v>187.04</v>
      </c>
      <c r="D4819" s="1">
        <v>317.13</v>
      </c>
      <c r="E4819" s="1">
        <v>504.17</v>
      </c>
    </row>
    <row r="4820" spans="1:5" hidden="1">
      <c r="A4820" s="1">
        <v>1964</v>
      </c>
      <c r="B4820" s="1">
        <v>43</v>
      </c>
      <c r="C4820" s="1">
        <v>187.03</v>
      </c>
      <c r="D4820" s="1">
        <v>355.14</v>
      </c>
      <c r="E4820" s="1">
        <v>542.16999999999996</v>
      </c>
    </row>
    <row r="4821" spans="1:5" hidden="1">
      <c r="A4821" s="1">
        <v>1964</v>
      </c>
      <c r="B4821" s="1">
        <v>44</v>
      </c>
      <c r="C4821" s="1">
        <v>204.04</v>
      </c>
      <c r="D4821" s="1">
        <v>332.13</v>
      </c>
      <c r="E4821" s="1">
        <v>536.16999999999996</v>
      </c>
    </row>
    <row r="4822" spans="1:5" hidden="1">
      <c r="A4822" s="1">
        <v>1964</v>
      </c>
      <c r="B4822" s="1">
        <v>45</v>
      </c>
      <c r="C4822" s="1">
        <v>160.03</v>
      </c>
      <c r="D4822" s="1">
        <v>320.13</v>
      </c>
      <c r="E4822" s="1">
        <v>480.16</v>
      </c>
    </row>
    <row r="4823" spans="1:5" hidden="1">
      <c r="A4823" s="1">
        <v>1964</v>
      </c>
      <c r="B4823" s="1">
        <v>46</v>
      </c>
      <c r="C4823" s="1">
        <v>208.04</v>
      </c>
      <c r="D4823" s="1">
        <v>370.15</v>
      </c>
      <c r="E4823" s="1">
        <v>578.19000000000005</v>
      </c>
    </row>
    <row r="4824" spans="1:5" hidden="1">
      <c r="A4824" s="1">
        <v>1964</v>
      </c>
      <c r="B4824" s="1">
        <v>47</v>
      </c>
      <c r="C4824" s="1">
        <v>285.06</v>
      </c>
      <c r="D4824" s="1">
        <v>415.17</v>
      </c>
      <c r="E4824" s="1">
        <v>700.23</v>
      </c>
    </row>
    <row r="4825" spans="1:5" hidden="1">
      <c r="A4825" s="1">
        <v>1964</v>
      </c>
      <c r="B4825" s="1">
        <v>48</v>
      </c>
      <c r="C4825" s="1">
        <v>299.07</v>
      </c>
      <c r="D4825" s="1">
        <v>448.18</v>
      </c>
      <c r="E4825" s="1">
        <v>747.25</v>
      </c>
    </row>
    <row r="4826" spans="1:5" hidden="1">
      <c r="A4826" s="1">
        <v>1964</v>
      </c>
      <c r="B4826" s="1">
        <v>49</v>
      </c>
      <c r="C4826" s="1">
        <v>311.06</v>
      </c>
      <c r="D4826" s="1">
        <v>495.21</v>
      </c>
      <c r="E4826" s="1">
        <v>806.27</v>
      </c>
    </row>
    <row r="4827" spans="1:5" hidden="1">
      <c r="A4827" s="1">
        <v>1964</v>
      </c>
      <c r="B4827" s="1">
        <v>50</v>
      </c>
      <c r="C4827" s="1">
        <v>339.07</v>
      </c>
      <c r="D4827" s="1">
        <v>565.23</v>
      </c>
      <c r="E4827" s="1">
        <v>904.3</v>
      </c>
    </row>
    <row r="4828" spans="1:5" hidden="1">
      <c r="A4828" s="1">
        <v>1964</v>
      </c>
      <c r="B4828" s="1">
        <v>51</v>
      </c>
      <c r="C4828" s="1">
        <v>273.06</v>
      </c>
      <c r="D4828" s="1">
        <v>584.24</v>
      </c>
      <c r="E4828" s="1">
        <v>857.3</v>
      </c>
    </row>
    <row r="4829" spans="1:5" hidden="1">
      <c r="A4829" s="1">
        <v>1964</v>
      </c>
      <c r="B4829" s="1">
        <v>52</v>
      </c>
      <c r="C4829" s="1">
        <v>344.07</v>
      </c>
      <c r="D4829" s="1">
        <v>635.26</v>
      </c>
      <c r="E4829" s="1">
        <v>979.33</v>
      </c>
    </row>
    <row r="4830" spans="1:5" hidden="1">
      <c r="A4830" s="1">
        <v>1964</v>
      </c>
      <c r="B4830" s="1">
        <v>53</v>
      </c>
      <c r="C4830" s="1">
        <v>382.08</v>
      </c>
      <c r="D4830" s="1">
        <v>712.29</v>
      </c>
      <c r="E4830" s="1">
        <v>1094.3699999999999</v>
      </c>
    </row>
    <row r="4831" spans="1:5" hidden="1">
      <c r="A4831" s="1">
        <v>1964</v>
      </c>
      <c r="B4831" s="1">
        <v>54</v>
      </c>
      <c r="C4831" s="1">
        <v>383.08</v>
      </c>
      <c r="D4831" s="1">
        <v>835.34</v>
      </c>
      <c r="E4831" s="1">
        <v>1218.42</v>
      </c>
    </row>
    <row r="4832" spans="1:5" hidden="1">
      <c r="A4832" s="1">
        <v>1964</v>
      </c>
      <c r="B4832" s="1">
        <v>55</v>
      </c>
      <c r="C4832" s="1">
        <v>350.07</v>
      </c>
      <c r="D4832" s="1">
        <v>744.3</v>
      </c>
      <c r="E4832" s="1">
        <v>1094.3699999999999</v>
      </c>
    </row>
    <row r="4833" spans="1:5" hidden="1">
      <c r="A4833" s="1">
        <v>1964</v>
      </c>
      <c r="B4833" s="1">
        <v>56</v>
      </c>
      <c r="C4833" s="1">
        <v>430.09</v>
      </c>
      <c r="D4833" s="1">
        <v>869.35</v>
      </c>
      <c r="E4833" s="1">
        <v>1299.44</v>
      </c>
    </row>
    <row r="4834" spans="1:5" hidden="1">
      <c r="A4834" s="1">
        <v>1964</v>
      </c>
      <c r="B4834" s="1">
        <v>57</v>
      </c>
      <c r="C4834" s="1">
        <v>414.08</v>
      </c>
      <c r="D4834" s="1">
        <v>870.35</v>
      </c>
      <c r="E4834" s="1">
        <v>1284.43</v>
      </c>
    </row>
    <row r="4835" spans="1:5" hidden="1">
      <c r="A4835" s="1">
        <v>1964</v>
      </c>
      <c r="B4835" s="1">
        <v>58</v>
      </c>
      <c r="C4835" s="1">
        <v>460.09</v>
      </c>
      <c r="D4835" s="1">
        <v>1018.41</v>
      </c>
      <c r="E4835" s="1">
        <v>1478.5</v>
      </c>
    </row>
    <row r="4836" spans="1:5" hidden="1">
      <c r="A4836" s="1">
        <v>1964</v>
      </c>
      <c r="B4836" s="1">
        <v>59</v>
      </c>
      <c r="C4836" s="1">
        <v>491.1</v>
      </c>
      <c r="D4836" s="1">
        <v>1058.43</v>
      </c>
      <c r="E4836" s="1">
        <v>1549.53</v>
      </c>
    </row>
    <row r="4837" spans="1:5" hidden="1">
      <c r="A4837" s="1">
        <v>1964</v>
      </c>
      <c r="B4837" s="1">
        <v>60</v>
      </c>
      <c r="C4837" s="1">
        <v>493.1</v>
      </c>
      <c r="D4837" s="1">
        <v>1105.45</v>
      </c>
      <c r="E4837" s="1">
        <v>1598.55</v>
      </c>
    </row>
    <row r="4838" spans="1:5" hidden="1">
      <c r="A4838" s="1">
        <v>1964</v>
      </c>
      <c r="B4838" s="1">
        <v>61</v>
      </c>
      <c r="C4838" s="1">
        <v>494.1</v>
      </c>
      <c r="D4838" s="1">
        <v>989.4</v>
      </c>
      <c r="E4838" s="1">
        <v>1483.5</v>
      </c>
    </row>
    <row r="4839" spans="1:5" hidden="1">
      <c r="A4839" s="1">
        <v>1964</v>
      </c>
      <c r="B4839" s="1">
        <v>62</v>
      </c>
      <c r="C4839" s="1">
        <v>580.12</v>
      </c>
      <c r="D4839" s="1">
        <v>1132.46</v>
      </c>
      <c r="E4839" s="1">
        <v>1712.58</v>
      </c>
    </row>
    <row r="4840" spans="1:5" hidden="1">
      <c r="A4840" s="1">
        <v>1964</v>
      </c>
      <c r="B4840" s="1">
        <v>63</v>
      </c>
      <c r="C4840" s="1">
        <v>710.14</v>
      </c>
      <c r="D4840" s="1">
        <v>1322.54</v>
      </c>
      <c r="E4840" s="1">
        <v>2032.68</v>
      </c>
    </row>
    <row r="4841" spans="1:5" hidden="1">
      <c r="A4841" s="1">
        <v>1964</v>
      </c>
      <c r="B4841" s="1">
        <v>64</v>
      </c>
      <c r="C4841" s="1">
        <v>773.15</v>
      </c>
      <c r="D4841" s="1">
        <v>1402.57</v>
      </c>
      <c r="E4841" s="1">
        <v>2175.7199999999998</v>
      </c>
    </row>
    <row r="4842" spans="1:5" hidden="1">
      <c r="A4842" s="1">
        <v>1964</v>
      </c>
      <c r="B4842" s="1">
        <v>65</v>
      </c>
      <c r="C4842" s="1">
        <v>670.14</v>
      </c>
      <c r="D4842" s="1">
        <v>1230.5</v>
      </c>
      <c r="E4842" s="1">
        <v>1900.64</v>
      </c>
    </row>
    <row r="4843" spans="1:5" hidden="1">
      <c r="A4843" s="1">
        <v>1964</v>
      </c>
      <c r="B4843" s="1">
        <v>66</v>
      </c>
      <c r="C4843" s="1">
        <v>707.14</v>
      </c>
      <c r="D4843" s="1">
        <v>1193.48</v>
      </c>
      <c r="E4843" s="1">
        <v>1900.62</v>
      </c>
    </row>
    <row r="4844" spans="1:5" hidden="1">
      <c r="A4844" s="1">
        <v>1964</v>
      </c>
      <c r="B4844" s="1">
        <v>67</v>
      </c>
      <c r="C4844" s="1">
        <v>770.15</v>
      </c>
      <c r="D4844" s="1">
        <v>1287.53</v>
      </c>
      <c r="E4844" s="1">
        <v>2057.6799999999998</v>
      </c>
    </row>
    <row r="4845" spans="1:5" hidden="1">
      <c r="A4845" s="1">
        <v>1964</v>
      </c>
      <c r="B4845" s="1">
        <v>68</v>
      </c>
      <c r="C4845" s="1">
        <v>946.19</v>
      </c>
      <c r="D4845" s="1">
        <v>1423.59</v>
      </c>
      <c r="E4845" s="1">
        <v>2369.7800000000002</v>
      </c>
    </row>
    <row r="4846" spans="1:5" hidden="1">
      <c r="A4846" s="1">
        <v>1964</v>
      </c>
      <c r="B4846" s="1">
        <v>69</v>
      </c>
      <c r="C4846" s="1">
        <v>1003.21</v>
      </c>
      <c r="D4846" s="1">
        <v>1439.59</v>
      </c>
      <c r="E4846" s="1">
        <v>2442.8000000000002</v>
      </c>
    </row>
    <row r="4847" spans="1:5" hidden="1">
      <c r="A4847" s="1">
        <v>1964</v>
      </c>
      <c r="B4847" s="1">
        <v>70</v>
      </c>
      <c r="C4847" s="1">
        <v>1052.22</v>
      </c>
      <c r="D4847" s="1">
        <v>1528.62</v>
      </c>
      <c r="E4847" s="1">
        <v>2580.84</v>
      </c>
    </row>
    <row r="4848" spans="1:5" hidden="1">
      <c r="A4848" s="1">
        <v>1964</v>
      </c>
      <c r="B4848" s="1">
        <v>71</v>
      </c>
      <c r="C4848" s="1">
        <v>1023.21</v>
      </c>
      <c r="D4848" s="1">
        <v>1399.57</v>
      </c>
      <c r="E4848" s="1">
        <v>2422.7800000000002</v>
      </c>
    </row>
    <row r="4849" spans="1:5" hidden="1">
      <c r="A4849" s="1">
        <v>1964</v>
      </c>
      <c r="B4849" s="1">
        <v>72</v>
      </c>
      <c r="C4849" s="1">
        <v>1222.25</v>
      </c>
      <c r="D4849" s="1">
        <v>1595.65</v>
      </c>
      <c r="E4849" s="1">
        <v>2817.9</v>
      </c>
    </row>
    <row r="4850" spans="1:5" hidden="1">
      <c r="A4850" s="1">
        <v>1964</v>
      </c>
      <c r="B4850" s="1">
        <v>73</v>
      </c>
      <c r="C4850" s="1">
        <v>1347.27</v>
      </c>
      <c r="D4850" s="1">
        <v>1673.68</v>
      </c>
      <c r="E4850" s="1">
        <v>3020.95</v>
      </c>
    </row>
    <row r="4851" spans="1:5" hidden="1">
      <c r="A4851" s="1">
        <v>1964</v>
      </c>
      <c r="B4851" s="1">
        <v>74</v>
      </c>
      <c r="C4851" s="1">
        <v>1442.29</v>
      </c>
      <c r="D4851" s="1">
        <v>1774.73</v>
      </c>
      <c r="E4851" s="1">
        <v>3217.02</v>
      </c>
    </row>
    <row r="4852" spans="1:5" hidden="1">
      <c r="A4852" s="1">
        <v>1964</v>
      </c>
      <c r="B4852" s="1">
        <v>75</v>
      </c>
      <c r="C4852" s="1">
        <v>1455.3</v>
      </c>
      <c r="D4852" s="1">
        <v>1642.67</v>
      </c>
      <c r="E4852" s="1">
        <v>3097.97</v>
      </c>
    </row>
    <row r="4853" spans="1:5" hidden="1">
      <c r="A4853" s="1">
        <v>1964</v>
      </c>
      <c r="B4853" s="1">
        <v>76</v>
      </c>
      <c r="C4853" s="1">
        <v>1460.3</v>
      </c>
      <c r="D4853" s="1">
        <v>1652.68</v>
      </c>
      <c r="E4853" s="1">
        <v>3112.98</v>
      </c>
    </row>
    <row r="4854" spans="1:5" hidden="1">
      <c r="A4854" s="1">
        <v>1964</v>
      </c>
      <c r="B4854" s="1">
        <v>77</v>
      </c>
      <c r="C4854" s="1">
        <v>1367.27</v>
      </c>
      <c r="D4854" s="1">
        <v>1445.59</v>
      </c>
      <c r="E4854" s="1">
        <v>2812.86</v>
      </c>
    </row>
    <row r="4855" spans="1:5" hidden="1">
      <c r="A4855" s="1">
        <v>1964</v>
      </c>
      <c r="B4855" s="1">
        <v>78</v>
      </c>
      <c r="C4855" s="1">
        <v>1477.3</v>
      </c>
      <c r="D4855" s="1">
        <v>1533.63</v>
      </c>
      <c r="E4855" s="1">
        <v>3010.93</v>
      </c>
    </row>
    <row r="4856" spans="1:5" hidden="1">
      <c r="A4856" s="1">
        <v>1964</v>
      </c>
      <c r="B4856" s="1">
        <v>79</v>
      </c>
      <c r="C4856" s="1">
        <v>1471.3</v>
      </c>
      <c r="D4856" s="1">
        <v>1360.56</v>
      </c>
      <c r="E4856" s="1">
        <v>2831.86</v>
      </c>
    </row>
    <row r="4857" spans="1:5" hidden="1">
      <c r="A4857" s="1">
        <v>1964</v>
      </c>
      <c r="B4857" s="1">
        <v>80</v>
      </c>
      <c r="C4857" s="1">
        <v>1461.3</v>
      </c>
      <c r="D4857" s="1">
        <v>1253.52</v>
      </c>
      <c r="E4857" s="1">
        <v>2714.82</v>
      </c>
    </row>
    <row r="4858" spans="1:5" hidden="1">
      <c r="A4858" s="1">
        <v>1964</v>
      </c>
      <c r="B4858" s="1">
        <v>81</v>
      </c>
      <c r="C4858" s="1">
        <v>1250.25</v>
      </c>
      <c r="D4858" s="1">
        <v>1172.48</v>
      </c>
      <c r="E4858" s="1">
        <v>2422.73</v>
      </c>
    </row>
    <row r="4859" spans="1:5" hidden="1">
      <c r="A4859" s="1">
        <v>1964</v>
      </c>
      <c r="B4859" s="1">
        <v>82</v>
      </c>
      <c r="C4859" s="1">
        <v>1271.26</v>
      </c>
      <c r="D4859" s="1">
        <v>1125.46</v>
      </c>
      <c r="E4859" s="1">
        <v>2396.7199999999998</v>
      </c>
    </row>
    <row r="4860" spans="1:5" hidden="1">
      <c r="A4860" s="1">
        <v>1964</v>
      </c>
      <c r="B4860" s="1">
        <v>83</v>
      </c>
      <c r="C4860" s="1">
        <v>1367.28</v>
      </c>
      <c r="D4860" s="1">
        <v>992.41</v>
      </c>
      <c r="E4860" s="1">
        <v>2359.69</v>
      </c>
    </row>
    <row r="4861" spans="1:5" hidden="1">
      <c r="A4861" s="1">
        <v>1964</v>
      </c>
      <c r="B4861" s="1">
        <v>84</v>
      </c>
      <c r="C4861" s="1">
        <v>1366.28</v>
      </c>
      <c r="D4861" s="1">
        <v>990.4</v>
      </c>
      <c r="E4861" s="1">
        <v>2356.6799999999998</v>
      </c>
    </row>
    <row r="4862" spans="1:5" hidden="1">
      <c r="A4862" s="1">
        <v>1964</v>
      </c>
      <c r="B4862" s="1">
        <v>85</v>
      </c>
      <c r="C4862" s="1">
        <v>1087.22</v>
      </c>
      <c r="D4862" s="1">
        <v>801.33</v>
      </c>
      <c r="E4862" s="1">
        <v>1888.55</v>
      </c>
    </row>
    <row r="4863" spans="1:5" hidden="1">
      <c r="A4863" s="1">
        <v>1964</v>
      </c>
      <c r="B4863" s="1">
        <v>86</v>
      </c>
      <c r="C4863" s="1">
        <v>1007.21</v>
      </c>
      <c r="D4863" s="1">
        <v>707.29</v>
      </c>
      <c r="E4863" s="1">
        <v>1714.5</v>
      </c>
    </row>
    <row r="4864" spans="1:5" hidden="1">
      <c r="A4864" s="1">
        <v>1964</v>
      </c>
      <c r="B4864" s="1">
        <v>87</v>
      </c>
      <c r="C4864" s="1">
        <v>871.18</v>
      </c>
      <c r="D4864" s="1">
        <v>628.25</v>
      </c>
      <c r="E4864" s="1">
        <v>1499.43</v>
      </c>
    </row>
    <row r="4865" spans="1:5" hidden="1">
      <c r="A4865" s="1">
        <v>1964</v>
      </c>
      <c r="B4865" s="1">
        <v>88</v>
      </c>
      <c r="C4865" s="1">
        <v>771.15</v>
      </c>
      <c r="D4865" s="1">
        <v>469.19</v>
      </c>
      <c r="E4865" s="1">
        <v>1240.3399999999999</v>
      </c>
    </row>
    <row r="4866" spans="1:5" hidden="1">
      <c r="A4866" s="1">
        <v>1964</v>
      </c>
      <c r="B4866" s="1">
        <v>89</v>
      </c>
      <c r="C4866" s="1">
        <v>680.14</v>
      </c>
      <c r="D4866" s="1">
        <v>400.17</v>
      </c>
      <c r="E4866" s="1">
        <v>1080.31</v>
      </c>
    </row>
    <row r="4867" spans="1:5" hidden="1">
      <c r="A4867" s="1">
        <v>1964</v>
      </c>
      <c r="B4867" s="1">
        <v>90</v>
      </c>
      <c r="C4867" s="1">
        <v>590.12</v>
      </c>
      <c r="D4867" s="1">
        <v>343.14</v>
      </c>
      <c r="E4867" s="1">
        <v>933.26</v>
      </c>
    </row>
    <row r="4868" spans="1:5" hidden="1">
      <c r="A4868" s="1">
        <v>1964</v>
      </c>
      <c r="B4868" s="1">
        <v>91</v>
      </c>
      <c r="C4868" s="1">
        <v>450.09</v>
      </c>
      <c r="D4868" s="1">
        <v>248.1</v>
      </c>
      <c r="E4868" s="1">
        <v>698.19</v>
      </c>
    </row>
    <row r="4869" spans="1:5" hidden="1">
      <c r="A4869" s="1">
        <v>1964</v>
      </c>
      <c r="B4869" s="1">
        <v>92</v>
      </c>
      <c r="C4869" s="1">
        <v>367.07</v>
      </c>
      <c r="D4869" s="1">
        <v>179.07</v>
      </c>
      <c r="E4869" s="1">
        <v>546.14</v>
      </c>
    </row>
    <row r="4870" spans="1:5" hidden="1">
      <c r="A4870" s="1">
        <v>1964</v>
      </c>
      <c r="B4870" s="1">
        <v>93</v>
      </c>
      <c r="C4870" s="1">
        <v>299.06</v>
      </c>
      <c r="D4870" s="1">
        <v>153.06</v>
      </c>
      <c r="E4870" s="1">
        <v>452.12</v>
      </c>
    </row>
    <row r="4871" spans="1:5" hidden="1">
      <c r="A4871" s="1">
        <v>1964</v>
      </c>
      <c r="B4871" s="1">
        <v>94</v>
      </c>
      <c r="C4871" s="1">
        <v>224.04</v>
      </c>
      <c r="D4871" s="1">
        <v>122.05</v>
      </c>
      <c r="E4871" s="1">
        <v>346.09</v>
      </c>
    </row>
    <row r="4872" spans="1:5" hidden="1">
      <c r="A4872" s="1">
        <v>1964</v>
      </c>
      <c r="B4872" s="1">
        <v>95</v>
      </c>
      <c r="C4872" s="1">
        <v>163.03</v>
      </c>
      <c r="D4872" s="1">
        <v>74.03</v>
      </c>
      <c r="E4872" s="1">
        <v>237.06</v>
      </c>
    </row>
    <row r="4873" spans="1:5" hidden="1">
      <c r="A4873" s="1">
        <v>1964</v>
      </c>
      <c r="B4873" s="1">
        <v>96</v>
      </c>
      <c r="C4873" s="1">
        <v>110.02</v>
      </c>
      <c r="D4873" s="1">
        <v>67.03</v>
      </c>
      <c r="E4873" s="1">
        <v>177.05</v>
      </c>
    </row>
    <row r="4874" spans="1:5" hidden="1">
      <c r="A4874" s="1">
        <v>1964</v>
      </c>
      <c r="B4874" s="1">
        <v>97</v>
      </c>
      <c r="C4874" s="1">
        <v>85.02</v>
      </c>
      <c r="D4874" s="1">
        <v>38.01</v>
      </c>
      <c r="E4874" s="1">
        <v>123.03</v>
      </c>
    </row>
    <row r="4875" spans="1:5" hidden="1">
      <c r="A4875" s="1">
        <v>1964</v>
      </c>
      <c r="B4875" s="1">
        <v>98</v>
      </c>
      <c r="C4875" s="1">
        <v>48.01</v>
      </c>
      <c r="D4875" s="1">
        <v>29.02</v>
      </c>
      <c r="E4875" s="1">
        <v>77.03</v>
      </c>
    </row>
    <row r="4876" spans="1:5" hidden="1">
      <c r="A4876" s="1">
        <v>1964</v>
      </c>
      <c r="B4876" s="1">
        <v>99</v>
      </c>
      <c r="C4876" s="1">
        <v>39.01</v>
      </c>
      <c r="D4876" s="1">
        <v>9</v>
      </c>
      <c r="E4876" s="1">
        <v>48.01</v>
      </c>
    </row>
    <row r="4877" spans="1:5" hidden="1">
      <c r="A4877" s="1">
        <v>1964</v>
      </c>
      <c r="B4877" s="1">
        <v>100</v>
      </c>
      <c r="C4877" s="1">
        <v>24</v>
      </c>
      <c r="D4877" s="1">
        <v>4</v>
      </c>
      <c r="E4877" s="1">
        <v>28</v>
      </c>
    </row>
    <row r="4878" spans="1:5" hidden="1">
      <c r="A4878" s="1">
        <v>1964</v>
      </c>
      <c r="B4878" s="1">
        <v>101</v>
      </c>
      <c r="C4878" s="1">
        <v>17</v>
      </c>
      <c r="D4878" s="1">
        <v>7</v>
      </c>
      <c r="E4878" s="1">
        <v>24</v>
      </c>
    </row>
    <row r="4879" spans="1:5" hidden="1">
      <c r="A4879" s="1">
        <v>1964</v>
      </c>
      <c r="B4879" s="1">
        <v>102</v>
      </c>
      <c r="C4879" s="1">
        <v>8</v>
      </c>
      <c r="D4879" s="1">
        <v>6</v>
      </c>
      <c r="E4879" s="1">
        <v>14</v>
      </c>
    </row>
    <row r="4880" spans="1:5" hidden="1">
      <c r="A4880" s="1">
        <v>1964</v>
      </c>
      <c r="B4880" s="1">
        <v>103</v>
      </c>
      <c r="C4880" s="1">
        <v>5</v>
      </c>
      <c r="D4880" s="1">
        <v>3</v>
      </c>
      <c r="E4880" s="1">
        <v>8</v>
      </c>
    </row>
    <row r="4881" spans="1:5" hidden="1">
      <c r="A4881" s="1">
        <v>1964</v>
      </c>
      <c r="B4881" s="1">
        <v>104</v>
      </c>
      <c r="C4881" s="1">
        <v>1.5</v>
      </c>
      <c r="D4881" s="1">
        <v>1.5</v>
      </c>
      <c r="E4881" s="1">
        <v>3</v>
      </c>
    </row>
    <row r="4882" spans="1:5" hidden="1">
      <c r="A4882" s="1">
        <v>1964</v>
      </c>
      <c r="B4882" s="1">
        <v>105</v>
      </c>
      <c r="C4882" s="1">
        <v>0</v>
      </c>
      <c r="D4882" s="1">
        <v>0</v>
      </c>
      <c r="E4882" s="1">
        <v>0</v>
      </c>
    </row>
    <row r="4883" spans="1:5" hidden="1">
      <c r="A4883" s="1">
        <v>1964</v>
      </c>
      <c r="B4883" s="1">
        <v>106</v>
      </c>
      <c r="C4883" s="1">
        <v>0</v>
      </c>
      <c r="D4883" s="1">
        <v>0</v>
      </c>
      <c r="E4883" s="1">
        <v>0</v>
      </c>
    </row>
    <row r="4884" spans="1:5" hidden="1">
      <c r="A4884" s="1">
        <v>1964</v>
      </c>
      <c r="B4884" s="1">
        <v>107</v>
      </c>
      <c r="C4884" s="1">
        <v>0</v>
      </c>
      <c r="D4884" s="1">
        <v>0</v>
      </c>
      <c r="E4884" s="1">
        <v>0</v>
      </c>
    </row>
    <row r="4885" spans="1:5" hidden="1">
      <c r="A4885" s="1">
        <v>1964</v>
      </c>
      <c r="B4885" s="1">
        <v>108</v>
      </c>
      <c r="C4885" s="1">
        <v>0</v>
      </c>
      <c r="D4885" s="1">
        <v>0</v>
      </c>
      <c r="E4885" s="1">
        <v>0</v>
      </c>
    </row>
    <row r="4886" spans="1:5" hidden="1">
      <c r="A4886" s="1">
        <v>1964</v>
      </c>
      <c r="B4886" s="1">
        <v>109</v>
      </c>
      <c r="C4886" s="1">
        <v>0</v>
      </c>
      <c r="D4886" s="1">
        <v>0</v>
      </c>
      <c r="E4886" s="1">
        <v>0</v>
      </c>
    </row>
    <row r="4887" spans="1:5" hidden="1">
      <c r="A4887" s="1">
        <v>1964</v>
      </c>
      <c r="B4887" s="1" t="s">
        <v>121</v>
      </c>
      <c r="C4887" s="1">
        <v>0</v>
      </c>
      <c r="D4887" s="1">
        <v>0</v>
      </c>
      <c r="E4887" s="1">
        <v>0</v>
      </c>
    </row>
    <row r="4888" spans="1:5" hidden="1">
      <c r="A4888" s="1">
        <v>1965</v>
      </c>
      <c r="B4888" s="1">
        <v>0</v>
      </c>
      <c r="C4888" s="1">
        <v>1788.16</v>
      </c>
      <c r="D4888" s="1">
        <v>2411.9</v>
      </c>
      <c r="E4888" s="1">
        <v>4200.0600000000004</v>
      </c>
    </row>
    <row r="4889" spans="1:5" hidden="1">
      <c r="A4889" s="1">
        <v>1965</v>
      </c>
      <c r="B4889" s="1">
        <v>1</v>
      </c>
      <c r="C4889" s="1">
        <v>158.01</v>
      </c>
      <c r="D4889" s="1">
        <v>210.08</v>
      </c>
      <c r="E4889" s="1">
        <v>368.09</v>
      </c>
    </row>
    <row r="4890" spans="1:5" hidden="1">
      <c r="A4890" s="1">
        <v>1965</v>
      </c>
      <c r="B4890" s="1">
        <v>2</v>
      </c>
      <c r="C4890" s="1">
        <v>92.01</v>
      </c>
      <c r="D4890" s="1">
        <v>122.04</v>
      </c>
      <c r="E4890" s="1">
        <v>214.05</v>
      </c>
    </row>
    <row r="4891" spans="1:5" hidden="1">
      <c r="A4891" s="1">
        <v>1965</v>
      </c>
      <c r="B4891" s="1">
        <v>3</v>
      </c>
      <c r="C4891" s="1">
        <v>84.01</v>
      </c>
      <c r="D4891" s="1">
        <v>102.03</v>
      </c>
      <c r="E4891" s="1">
        <v>186.04</v>
      </c>
    </row>
    <row r="4892" spans="1:5" hidden="1">
      <c r="A4892" s="1">
        <v>1965</v>
      </c>
      <c r="B4892" s="1">
        <v>4</v>
      </c>
      <c r="C4892" s="1">
        <v>64.010000000000005</v>
      </c>
      <c r="D4892" s="1">
        <v>79.03</v>
      </c>
      <c r="E4892" s="1">
        <v>143.04</v>
      </c>
    </row>
    <row r="4893" spans="1:5" hidden="1">
      <c r="A4893" s="1">
        <v>1965</v>
      </c>
      <c r="B4893" s="1">
        <v>5</v>
      </c>
      <c r="C4893" s="1">
        <v>45.01</v>
      </c>
      <c r="D4893" s="1">
        <v>53.02</v>
      </c>
      <c r="E4893" s="1">
        <v>98.03</v>
      </c>
    </row>
    <row r="4894" spans="1:5" hidden="1">
      <c r="A4894" s="1">
        <v>1965</v>
      </c>
      <c r="B4894" s="1">
        <v>6</v>
      </c>
      <c r="C4894" s="1">
        <v>47</v>
      </c>
      <c r="D4894" s="1">
        <v>58.02</v>
      </c>
      <c r="E4894" s="1">
        <v>105.02</v>
      </c>
    </row>
    <row r="4895" spans="1:5" hidden="1">
      <c r="A4895" s="1">
        <v>1965</v>
      </c>
      <c r="B4895" s="1">
        <v>7</v>
      </c>
      <c r="C4895" s="1">
        <v>32</v>
      </c>
      <c r="D4895" s="1">
        <v>57.02</v>
      </c>
      <c r="E4895" s="1">
        <v>89.02</v>
      </c>
    </row>
    <row r="4896" spans="1:5" hidden="1">
      <c r="A4896" s="1">
        <v>1965</v>
      </c>
      <c r="B4896" s="1">
        <v>8</v>
      </c>
      <c r="C4896" s="1">
        <v>29</v>
      </c>
      <c r="D4896" s="1">
        <v>39.020000000000003</v>
      </c>
      <c r="E4896" s="1">
        <v>68.02</v>
      </c>
    </row>
    <row r="4897" spans="1:5" hidden="1">
      <c r="A4897" s="1">
        <v>1965</v>
      </c>
      <c r="B4897" s="1">
        <v>9</v>
      </c>
      <c r="C4897" s="1">
        <v>28.01</v>
      </c>
      <c r="D4897" s="1">
        <v>40.020000000000003</v>
      </c>
      <c r="E4897" s="1">
        <v>68.03</v>
      </c>
    </row>
    <row r="4898" spans="1:5" hidden="1">
      <c r="A4898" s="1">
        <v>1965</v>
      </c>
      <c r="B4898" s="1">
        <v>10</v>
      </c>
      <c r="C4898" s="1">
        <v>36</v>
      </c>
      <c r="D4898" s="1">
        <v>49.02</v>
      </c>
      <c r="E4898" s="1">
        <v>85.02</v>
      </c>
    </row>
    <row r="4899" spans="1:5" hidden="1">
      <c r="A4899" s="1">
        <v>1965</v>
      </c>
      <c r="B4899" s="1">
        <v>11</v>
      </c>
      <c r="C4899" s="1">
        <v>19</v>
      </c>
      <c r="D4899" s="1">
        <v>46.02</v>
      </c>
      <c r="E4899" s="1">
        <v>65.02</v>
      </c>
    </row>
    <row r="4900" spans="1:5" hidden="1">
      <c r="A4900" s="1">
        <v>1965</v>
      </c>
      <c r="B4900" s="1">
        <v>12</v>
      </c>
      <c r="C4900" s="1">
        <v>28</v>
      </c>
      <c r="D4900" s="1">
        <v>60.02</v>
      </c>
      <c r="E4900" s="1">
        <v>88.02</v>
      </c>
    </row>
    <row r="4901" spans="1:5" hidden="1">
      <c r="A4901" s="1">
        <v>1965</v>
      </c>
      <c r="B4901" s="1">
        <v>13</v>
      </c>
      <c r="C4901" s="1">
        <v>35</v>
      </c>
      <c r="D4901" s="1">
        <v>57.02</v>
      </c>
      <c r="E4901" s="1">
        <v>92.02</v>
      </c>
    </row>
    <row r="4902" spans="1:5" hidden="1">
      <c r="A4902" s="1">
        <v>1965</v>
      </c>
      <c r="B4902" s="1">
        <v>14</v>
      </c>
      <c r="C4902" s="1">
        <v>33.01</v>
      </c>
      <c r="D4902" s="1">
        <v>71.03</v>
      </c>
      <c r="E4902" s="1">
        <v>104.04</v>
      </c>
    </row>
    <row r="4903" spans="1:5" hidden="1">
      <c r="A4903" s="1">
        <v>1965</v>
      </c>
      <c r="B4903" s="1">
        <v>15</v>
      </c>
      <c r="C4903" s="1">
        <v>44.01</v>
      </c>
      <c r="D4903" s="1">
        <v>75.03</v>
      </c>
      <c r="E4903" s="1">
        <v>119.04</v>
      </c>
    </row>
    <row r="4904" spans="1:5" hidden="1">
      <c r="A4904" s="1">
        <v>1965</v>
      </c>
      <c r="B4904" s="1">
        <v>16</v>
      </c>
      <c r="C4904" s="1">
        <v>51</v>
      </c>
      <c r="D4904" s="1">
        <v>95.03</v>
      </c>
      <c r="E4904" s="1">
        <v>146.03</v>
      </c>
    </row>
    <row r="4905" spans="1:5" hidden="1">
      <c r="A4905" s="1">
        <v>1965</v>
      </c>
      <c r="B4905" s="1">
        <v>17</v>
      </c>
      <c r="C4905" s="1">
        <v>54.01</v>
      </c>
      <c r="D4905" s="1">
        <v>156.06</v>
      </c>
      <c r="E4905" s="1">
        <v>210.07</v>
      </c>
    </row>
    <row r="4906" spans="1:5" hidden="1">
      <c r="A4906" s="1">
        <v>1965</v>
      </c>
      <c r="B4906" s="1">
        <v>18</v>
      </c>
      <c r="C4906" s="1">
        <v>66.010000000000005</v>
      </c>
      <c r="D4906" s="1">
        <v>217.08</v>
      </c>
      <c r="E4906" s="1">
        <v>283.08999999999997</v>
      </c>
    </row>
    <row r="4907" spans="1:5" hidden="1">
      <c r="A4907" s="1">
        <v>1965</v>
      </c>
      <c r="B4907" s="1">
        <v>19</v>
      </c>
      <c r="C4907" s="1">
        <v>53</v>
      </c>
      <c r="D4907" s="1">
        <v>176.07</v>
      </c>
      <c r="E4907" s="1">
        <v>229.07</v>
      </c>
    </row>
    <row r="4908" spans="1:5" hidden="1">
      <c r="A4908" s="1">
        <v>1965</v>
      </c>
      <c r="B4908" s="1">
        <v>20</v>
      </c>
      <c r="C4908" s="1">
        <v>54.01</v>
      </c>
      <c r="D4908" s="1">
        <v>167.06</v>
      </c>
      <c r="E4908" s="1">
        <v>221.07</v>
      </c>
    </row>
    <row r="4909" spans="1:5" hidden="1">
      <c r="A4909" s="1">
        <v>1965</v>
      </c>
      <c r="B4909" s="1">
        <v>21</v>
      </c>
      <c r="C4909" s="1">
        <v>55.01</v>
      </c>
      <c r="D4909" s="1">
        <v>151.05000000000001</v>
      </c>
      <c r="E4909" s="1">
        <v>206.06</v>
      </c>
    </row>
    <row r="4910" spans="1:5" hidden="1">
      <c r="A4910" s="1">
        <v>1965</v>
      </c>
      <c r="B4910" s="1">
        <v>22</v>
      </c>
      <c r="C4910" s="1">
        <v>49.01</v>
      </c>
      <c r="D4910" s="1">
        <v>147.06</v>
      </c>
      <c r="E4910" s="1">
        <v>196.07</v>
      </c>
    </row>
    <row r="4911" spans="1:5" hidden="1">
      <c r="A4911" s="1">
        <v>1965</v>
      </c>
      <c r="B4911" s="1">
        <v>23</v>
      </c>
      <c r="C4911" s="1">
        <v>52.01</v>
      </c>
      <c r="D4911" s="1">
        <v>123.04</v>
      </c>
      <c r="E4911" s="1">
        <v>175.05</v>
      </c>
    </row>
    <row r="4912" spans="1:5" hidden="1">
      <c r="A4912" s="1">
        <v>1965</v>
      </c>
      <c r="B4912" s="1">
        <v>24</v>
      </c>
      <c r="C4912" s="1">
        <v>48.01</v>
      </c>
      <c r="D4912" s="1">
        <v>125.04</v>
      </c>
      <c r="E4912" s="1">
        <v>173.05</v>
      </c>
    </row>
    <row r="4913" spans="1:5" hidden="1">
      <c r="A4913" s="1">
        <v>1965</v>
      </c>
      <c r="B4913" s="1">
        <v>25</v>
      </c>
      <c r="C4913" s="1">
        <v>51</v>
      </c>
      <c r="D4913" s="1">
        <v>123.05</v>
      </c>
      <c r="E4913" s="1">
        <v>174.05</v>
      </c>
    </row>
    <row r="4914" spans="1:5" hidden="1">
      <c r="A4914" s="1">
        <v>1965</v>
      </c>
      <c r="B4914" s="1">
        <v>26</v>
      </c>
      <c r="C4914" s="1">
        <v>52</v>
      </c>
      <c r="D4914" s="1">
        <v>123.05</v>
      </c>
      <c r="E4914" s="1">
        <v>175.05</v>
      </c>
    </row>
    <row r="4915" spans="1:5" hidden="1">
      <c r="A4915" s="1">
        <v>1965</v>
      </c>
      <c r="B4915" s="1">
        <v>27</v>
      </c>
      <c r="C4915" s="1">
        <v>50</v>
      </c>
      <c r="D4915" s="1">
        <v>91.04</v>
      </c>
      <c r="E4915" s="1">
        <v>141.04</v>
      </c>
    </row>
    <row r="4916" spans="1:5" hidden="1">
      <c r="A4916" s="1">
        <v>1965</v>
      </c>
      <c r="B4916" s="1">
        <v>28</v>
      </c>
      <c r="C4916" s="1">
        <v>49.01</v>
      </c>
      <c r="D4916" s="1">
        <v>119.05</v>
      </c>
      <c r="E4916" s="1">
        <v>168.06</v>
      </c>
    </row>
    <row r="4917" spans="1:5" hidden="1">
      <c r="A4917" s="1">
        <v>1965</v>
      </c>
      <c r="B4917" s="1">
        <v>29</v>
      </c>
      <c r="C4917" s="1">
        <v>58.01</v>
      </c>
      <c r="D4917" s="1">
        <v>115.04</v>
      </c>
      <c r="E4917" s="1">
        <v>173.05</v>
      </c>
    </row>
    <row r="4918" spans="1:5" hidden="1">
      <c r="A4918" s="1">
        <v>1965</v>
      </c>
      <c r="B4918" s="1">
        <v>30</v>
      </c>
      <c r="C4918" s="1">
        <v>51</v>
      </c>
      <c r="D4918" s="1">
        <v>112.04</v>
      </c>
      <c r="E4918" s="1">
        <v>163.04</v>
      </c>
    </row>
    <row r="4919" spans="1:5" hidden="1">
      <c r="A4919" s="1">
        <v>1965</v>
      </c>
      <c r="B4919" s="1">
        <v>31</v>
      </c>
      <c r="C4919" s="1">
        <v>68</v>
      </c>
      <c r="D4919" s="1">
        <v>92.03</v>
      </c>
      <c r="E4919" s="1">
        <v>160.03</v>
      </c>
    </row>
    <row r="4920" spans="1:5" hidden="1">
      <c r="A4920" s="1">
        <v>1965</v>
      </c>
      <c r="B4920" s="1">
        <v>32</v>
      </c>
      <c r="C4920" s="1">
        <v>74.010000000000005</v>
      </c>
      <c r="D4920" s="1">
        <v>110.04</v>
      </c>
      <c r="E4920" s="1">
        <v>184.05</v>
      </c>
    </row>
    <row r="4921" spans="1:5" hidden="1">
      <c r="A4921" s="1">
        <v>1965</v>
      </c>
      <c r="B4921" s="1">
        <v>33</v>
      </c>
      <c r="C4921" s="1">
        <v>82.01</v>
      </c>
      <c r="D4921" s="1">
        <v>129.05000000000001</v>
      </c>
      <c r="E4921" s="1">
        <v>211.06</v>
      </c>
    </row>
    <row r="4922" spans="1:5" hidden="1">
      <c r="A4922" s="1">
        <v>1965</v>
      </c>
      <c r="B4922" s="1">
        <v>34</v>
      </c>
      <c r="C4922" s="1">
        <v>58.01</v>
      </c>
      <c r="D4922" s="1">
        <v>154.05000000000001</v>
      </c>
      <c r="E4922" s="1">
        <v>212.06</v>
      </c>
    </row>
    <row r="4923" spans="1:5" hidden="1">
      <c r="A4923" s="1">
        <v>1965</v>
      </c>
      <c r="B4923" s="1">
        <v>35</v>
      </c>
      <c r="C4923" s="1">
        <v>103.01</v>
      </c>
      <c r="D4923" s="1">
        <v>169.06</v>
      </c>
      <c r="E4923" s="1">
        <v>272.07</v>
      </c>
    </row>
    <row r="4924" spans="1:5" hidden="1">
      <c r="A4924" s="1">
        <v>1965</v>
      </c>
      <c r="B4924" s="1">
        <v>36</v>
      </c>
      <c r="C4924" s="1">
        <v>97.01</v>
      </c>
      <c r="D4924" s="1">
        <v>171.06</v>
      </c>
      <c r="E4924" s="1">
        <v>268.07</v>
      </c>
    </row>
    <row r="4925" spans="1:5" hidden="1">
      <c r="A4925" s="1">
        <v>1965</v>
      </c>
      <c r="B4925" s="1">
        <v>37</v>
      </c>
      <c r="C4925" s="1">
        <v>107.01</v>
      </c>
      <c r="D4925" s="1">
        <v>194.07</v>
      </c>
      <c r="E4925" s="1">
        <v>301.08</v>
      </c>
    </row>
    <row r="4926" spans="1:5" hidden="1">
      <c r="A4926" s="1">
        <v>1965</v>
      </c>
      <c r="B4926" s="1">
        <v>38</v>
      </c>
      <c r="C4926" s="1">
        <v>120.01</v>
      </c>
      <c r="D4926" s="1">
        <v>243.09</v>
      </c>
      <c r="E4926" s="1">
        <v>363.1</v>
      </c>
    </row>
    <row r="4927" spans="1:5" hidden="1">
      <c r="A4927" s="1">
        <v>1965</v>
      </c>
      <c r="B4927" s="1">
        <v>39</v>
      </c>
      <c r="C4927" s="1">
        <v>164.02</v>
      </c>
      <c r="D4927" s="1">
        <v>227.09</v>
      </c>
      <c r="E4927" s="1">
        <v>391.11</v>
      </c>
    </row>
    <row r="4928" spans="1:5" hidden="1">
      <c r="A4928" s="1">
        <v>1965</v>
      </c>
      <c r="B4928" s="1">
        <v>40</v>
      </c>
      <c r="C4928" s="1">
        <v>130.01</v>
      </c>
      <c r="D4928" s="1">
        <v>239.09</v>
      </c>
      <c r="E4928" s="1">
        <v>369.1</v>
      </c>
    </row>
    <row r="4929" spans="1:5" hidden="1">
      <c r="A4929" s="1">
        <v>1965</v>
      </c>
      <c r="B4929" s="1">
        <v>41</v>
      </c>
      <c r="C4929" s="1">
        <v>150.01</v>
      </c>
      <c r="D4929" s="1">
        <v>272.10000000000002</v>
      </c>
      <c r="E4929" s="1">
        <v>422.11</v>
      </c>
    </row>
    <row r="4930" spans="1:5" hidden="1">
      <c r="A4930" s="1">
        <v>1965</v>
      </c>
      <c r="B4930" s="1">
        <v>42</v>
      </c>
      <c r="C4930" s="1">
        <v>208.02</v>
      </c>
      <c r="D4930" s="1">
        <v>316.12</v>
      </c>
      <c r="E4930" s="1">
        <v>524.14</v>
      </c>
    </row>
    <row r="4931" spans="1:5" hidden="1">
      <c r="A4931" s="1">
        <v>1965</v>
      </c>
      <c r="B4931" s="1">
        <v>43</v>
      </c>
      <c r="C4931" s="1">
        <v>174.01</v>
      </c>
      <c r="D4931" s="1">
        <v>324.13</v>
      </c>
      <c r="E4931" s="1">
        <v>498.14</v>
      </c>
    </row>
    <row r="4932" spans="1:5" hidden="1">
      <c r="A4932" s="1">
        <v>1965</v>
      </c>
      <c r="B4932" s="1">
        <v>44</v>
      </c>
      <c r="C4932" s="1">
        <v>219.02</v>
      </c>
      <c r="D4932" s="1">
        <v>333.12</v>
      </c>
      <c r="E4932" s="1">
        <v>552.14</v>
      </c>
    </row>
    <row r="4933" spans="1:5" hidden="1">
      <c r="A4933" s="1">
        <v>1965</v>
      </c>
      <c r="B4933" s="1">
        <v>45</v>
      </c>
      <c r="C4933" s="1">
        <v>252.02</v>
      </c>
      <c r="D4933" s="1">
        <v>364.13</v>
      </c>
      <c r="E4933" s="1">
        <v>616.15</v>
      </c>
    </row>
    <row r="4934" spans="1:5" hidden="1">
      <c r="A4934" s="1">
        <v>1965</v>
      </c>
      <c r="B4934" s="1">
        <v>46</v>
      </c>
      <c r="C4934" s="1">
        <v>218.02</v>
      </c>
      <c r="D4934" s="1">
        <v>362.14</v>
      </c>
      <c r="E4934" s="1">
        <v>580.16</v>
      </c>
    </row>
    <row r="4935" spans="1:5" hidden="1">
      <c r="A4935" s="1">
        <v>1965</v>
      </c>
      <c r="B4935" s="1">
        <v>47</v>
      </c>
      <c r="C4935" s="1">
        <v>248.02</v>
      </c>
      <c r="D4935" s="1">
        <v>365.14</v>
      </c>
      <c r="E4935" s="1">
        <v>613.16</v>
      </c>
    </row>
    <row r="4936" spans="1:5" hidden="1">
      <c r="A4936" s="1">
        <v>1965</v>
      </c>
      <c r="B4936" s="1">
        <v>48</v>
      </c>
      <c r="C4936" s="1">
        <v>267.02</v>
      </c>
      <c r="D4936" s="1">
        <v>429.16</v>
      </c>
      <c r="E4936" s="1">
        <v>696.18</v>
      </c>
    </row>
    <row r="4937" spans="1:5" hidden="1">
      <c r="A4937" s="1">
        <v>1965</v>
      </c>
      <c r="B4937" s="1">
        <v>49</v>
      </c>
      <c r="C4937" s="1">
        <v>321.02999999999997</v>
      </c>
      <c r="D4937" s="1">
        <v>499.19</v>
      </c>
      <c r="E4937" s="1">
        <v>820.22</v>
      </c>
    </row>
    <row r="4938" spans="1:5" hidden="1">
      <c r="A4938" s="1">
        <v>1965</v>
      </c>
      <c r="B4938" s="1">
        <v>50</v>
      </c>
      <c r="C4938" s="1">
        <v>326.02</v>
      </c>
      <c r="D4938" s="1">
        <v>582.22</v>
      </c>
      <c r="E4938" s="1">
        <v>908.24</v>
      </c>
    </row>
    <row r="4939" spans="1:5" hidden="1">
      <c r="A4939" s="1">
        <v>1965</v>
      </c>
      <c r="B4939" s="1">
        <v>51</v>
      </c>
      <c r="C4939" s="1">
        <v>318.02</v>
      </c>
      <c r="D4939" s="1">
        <v>608.22</v>
      </c>
      <c r="E4939" s="1">
        <v>926.24</v>
      </c>
    </row>
    <row r="4940" spans="1:5" hidden="1">
      <c r="A4940" s="1">
        <v>1965</v>
      </c>
      <c r="B4940" s="1">
        <v>52</v>
      </c>
      <c r="C4940" s="1">
        <v>371.04</v>
      </c>
      <c r="D4940" s="1">
        <v>715.27</v>
      </c>
      <c r="E4940" s="1">
        <v>1086.31</v>
      </c>
    </row>
    <row r="4941" spans="1:5" hidden="1">
      <c r="A4941" s="1">
        <v>1965</v>
      </c>
      <c r="B4941" s="1">
        <v>53</v>
      </c>
      <c r="C4941" s="1">
        <v>342.03</v>
      </c>
      <c r="D4941" s="1">
        <v>760.29</v>
      </c>
      <c r="E4941" s="1">
        <v>1102.32</v>
      </c>
    </row>
    <row r="4942" spans="1:5" hidden="1">
      <c r="A4942" s="1">
        <v>1965</v>
      </c>
      <c r="B4942" s="1">
        <v>54</v>
      </c>
      <c r="C4942" s="1">
        <v>423.04</v>
      </c>
      <c r="D4942" s="1">
        <v>830.31</v>
      </c>
      <c r="E4942" s="1">
        <v>1253.3499999999999</v>
      </c>
    </row>
    <row r="4943" spans="1:5" hidden="1">
      <c r="A4943" s="1">
        <v>1965</v>
      </c>
      <c r="B4943" s="1">
        <v>55</v>
      </c>
      <c r="C4943" s="1">
        <v>390.03</v>
      </c>
      <c r="D4943" s="1">
        <v>791.29</v>
      </c>
      <c r="E4943" s="1">
        <v>1181.32</v>
      </c>
    </row>
    <row r="4944" spans="1:5" hidden="1">
      <c r="A4944" s="1">
        <v>1965</v>
      </c>
      <c r="B4944" s="1">
        <v>56</v>
      </c>
      <c r="C4944" s="1">
        <v>399.03</v>
      </c>
      <c r="D4944" s="1">
        <v>785.29</v>
      </c>
      <c r="E4944" s="1">
        <v>1184.32</v>
      </c>
    </row>
    <row r="4945" spans="1:5" hidden="1">
      <c r="A4945" s="1">
        <v>1965</v>
      </c>
      <c r="B4945" s="1">
        <v>57</v>
      </c>
      <c r="C4945" s="1">
        <v>470.04</v>
      </c>
      <c r="D4945" s="1">
        <v>920.34</v>
      </c>
      <c r="E4945" s="1">
        <v>1390.38</v>
      </c>
    </row>
    <row r="4946" spans="1:5" hidden="1">
      <c r="A4946" s="1">
        <v>1965</v>
      </c>
      <c r="B4946" s="1">
        <v>58</v>
      </c>
      <c r="C4946" s="1">
        <v>480.04</v>
      </c>
      <c r="D4946" s="1">
        <v>959.36</v>
      </c>
      <c r="E4946" s="1">
        <v>1439.4</v>
      </c>
    </row>
    <row r="4947" spans="1:5" hidden="1">
      <c r="A4947" s="1">
        <v>1965</v>
      </c>
      <c r="B4947" s="1">
        <v>59</v>
      </c>
      <c r="C4947" s="1">
        <v>475.05</v>
      </c>
      <c r="D4947" s="1">
        <v>1044.3900000000001</v>
      </c>
      <c r="E4947" s="1">
        <v>1519.44</v>
      </c>
    </row>
    <row r="4948" spans="1:5" hidden="1">
      <c r="A4948" s="1">
        <v>1965</v>
      </c>
      <c r="B4948" s="1">
        <v>60</v>
      </c>
      <c r="C4948" s="1">
        <v>514.04999999999995</v>
      </c>
      <c r="D4948" s="1">
        <v>1017.38</v>
      </c>
      <c r="E4948" s="1">
        <v>1531.43</v>
      </c>
    </row>
    <row r="4949" spans="1:5" hidden="1">
      <c r="A4949" s="1">
        <v>1965</v>
      </c>
      <c r="B4949" s="1">
        <v>61</v>
      </c>
      <c r="C4949" s="1">
        <v>472.04</v>
      </c>
      <c r="D4949" s="1">
        <v>1073.4000000000001</v>
      </c>
      <c r="E4949" s="1">
        <v>1545.44</v>
      </c>
    </row>
    <row r="4950" spans="1:5" hidden="1">
      <c r="A4950" s="1">
        <v>1965</v>
      </c>
      <c r="B4950" s="1">
        <v>62</v>
      </c>
      <c r="C4950" s="1">
        <v>575.04999999999995</v>
      </c>
      <c r="D4950" s="1">
        <v>1150.43</v>
      </c>
      <c r="E4950" s="1">
        <v>1725.48</v>
      </c>
    </row>
    <row r="4951" spans="1:5" hidden="1">
      <c r="A4951" s="1">
        <v>1965</v>
      </c>
      <c r="B4951" s="1">
        <v>63</v>
      </c>
      <c r="C4951" s="1">
        <v>605.04999999999995</v>
      </c>
      <c r="D4951" s="1">
        <v>1185.45</v>
      </c>
      <c r="E4951" s="1">
        <v>1790.5</v>
      </c>
    </row>
    <row r="4952" spans="1:5" hidden="1">
      <c r="A4952" s="1">
        <v>1965</v>
      </c>
      <c r="B4952" s="1">
        <v>64</v>
      </c>
      <c r="C4952" s="1">
        <v>726.06</v>
      </c>
      <c r="D4952" s="1">
        <v>1321.5</v>
      </c>
      <c r="E4952" s="1">
        <v>2047.56</v>
      </c>
    </row>
    <row r="4953" spans="1:5" hidden="1">
      <c r="A4953" s="1">
        <v>1965</v>
      </c>
      <c r="B4953" s="1">
        <v>65</v>
      </c>
      <c r="C4953" s="1">
        <v>830.07</v>
      </c>
      <c r="D4953" s="1">
        <v>1505.56</v>
      </c>
      <c r="E4953" s="1">
        <v>2335.63</v>
      </c>
    </row>
    <row r="4954" spans="1:5" hidden="1">
      <c r="A4954" s="1">
        <v>1965</v>
      </c>
      <c r="B4954" s="1">
        <v>66</v>
      </c>
      <c r="C4954" s="1">
        <v>674.06</v>
      </c>
      <c r="D4954" s="1">
        <v>1165.43</v>
      </c>
      <c r="E4954" s="1">
        <v>1839.49</v>
      </c>
    </row>
    <row r="4955" spans="1:5" hidden="1">
      <c r="A4955" s="1">
        <v>1965</v>
      </c>
      <c r="B4955" s="1">
        <v>67</v>
      </c>
      <c r="C4955" s="1">
        <v>826.08</v>
      </c>
      <c r="D4955" s="1">
        <v>1355.5</v>
      </c>
      <c r="E4955" s="1">
        <v>2181.58</v>
      </c>
    </row>
    <row r="4956" spans="1:5" hidden="1">
      <c r="A4956" s="1">
        <v>1965</v>
      </c>
      <c r="B4956" s="1">
        <v>68</v>
      </c>
      <c r="C4956" s="1">
        <v>904.08</v>
      </c>
      <c r="D4956" s="1">
        <v>1326.49</v>
      </c>
      <c r="E4956" s="1">
        <v>2230.5700000000002</v>
      </c>
    </row>
    <row r="4957" spans="1:5" hidden="1">
      <c r="A4957" s="1">
        <v>1965</v>
      </c>
      <c r="B4957" s="1">
        <v>69</v>
      </c>
      <c r="C4957" s="1">
        <v>1003.09</v>
      </c>
      <c r="D4957" s="1">
        <v>1464.55</v>
      </c>
      <c r="E4957" s="1">
        <v>2467.64</v>
      </c>
    </row>
    <row r="4958" spans="1:5" hidden="1">
      <c r="A4958" s="1">
        <v>1965</v>
      </c>
      <c r="B4958" s="1">
        <v>70</v>
      </c>
      <c r="C4958" s="1">
        <v>1038.0999999999999</v>
      </c>
      <c r="D4958" s="1">
        <v>1401.52</v>
      </c>
      <c r="E4958" s="1">
        <v>2439.62</v>
      </c>
    </row>
    <row r="4959" spans="1:5" hidden="1">
      <c r="A4959" s="1">
        <v>1965</v>
      </c>
      <c r="B4959" s="1">
        <v>71</v>
      </c>
      <c r="C4959" s="1">
        <v>1035.0999999999999</v>
      </c>
      <c r="D4959" s="1">
        <v>1413.53</v>
      </c>
      <c r="E4959" s="1">
        <v>2448.63</v>
      </c>
    </row>
    <row r="4960" spans="1:5" hidden="1">
      <c r="A4960" s="1">
        <v>1965</v>
      </c>
      <c r="B4960" s="1">
        <v>72</v>
      </c>
      <c r="C4960" s="1">
        <v>1185.1099999999999</v>
      </c>
      <c r="D4960" s="1">
        <v>1600.6</v>
      </c>
      <c r="E4960" s="1">
        <v>2785.71</v>
      </c>
    </row>
    <row r="4961" spans="1:5" hidden="1">
      <c r="A4961" s="1">
        <v>1965</v>
      </c>
      <c r="B4961" s="1">
        <v>73</v>
      </c>
      <c r="C4961" s="1">
        <v>1403.13</v>
      </c>
      <c r="D4961" s="1">
        <v>1622.61</v>
      </c>
      <c r="E4961" s="1">
        <v>3025.74</v>
      </c>
    </row>
    <row r="4962" spans="1:5" hidden="1">
      <c r="A4962" s="1">
        <v>1965</v>
      </c>
      <c r="B4962" s="1">
        <v>74</v>
      </c>
      <c r="C4962" s="1">
        <v>1351.12</v>
      </c>
      <c r="D4962" s="1">
        <v>1641.61</v>
      </c>
      <c r="E4962" s="1">
        <v>2992.73</v>
      </c>
    </row>
    <row r="4963" spans="1:5" hidden="1">
      <c r="A4963" s="1">
        <v>1965</v>
      </c>
      <c r="B4963" s="1">
        <v>75</v>
      </c>
      <c r="C4963" s="1">
        <v>1409.13</v>
      </c>
      <c r="D4963" s="1">
        <v>1688.64</v>
      </c>
      <c r="E4963" s="1">
        <v>3097.77</v>
      </c>
    </row>
    <row r="4964" spans="1:5" hidden="1">
      <c r="A4964" s="1">
        <v>1965</v>
      </c>
      <c r="B4964" s="1">
        <v>76</v>
      </c>
      <c r="C4964" s="1">
        <v>1337.12</v>
      </c>
      <c r="D4964" s="1">
        <v>1662.62</v>
      </c>
      <c r="E4964" s="1">
        <v>2999.74</v>
      </c>
    </row>
    <row r="4965" spans="1:5" hidden="1">
      <c r="A4965" s="1">
        <v>1965</v>
      </c>
      <c r="B4965" s="1">
        <v>77</v>
      </c>
      <c r="C4965" s="1">
        <v>1299.1099999999999</v>
      </c>
      <c r="D4965" s="1">
        <v>1479.55</v>
      </c>
      <c r="E4965" s="1">
        <v>2778.66</v>
      </c>
    </row>
    <row r="4966" spans="1:5" hidden="1">
      <c r="A4966" s="1">
        <v>1965</v>
      </c>
      <c r="B4966" s="1">
        <v>78</v>
      </c>
      <c r="C4966" s="1">
        <v>1454.13</v>
      </c>
      <c r="D4966" s="1">
        <v>1489.56</v>
      </c>
      <c r="E4966" s="1">
        <v>2943.69</v>
      </c>
    </row>
    <row r="4967" spans="1:5" hidden="1">
      <c r="A4967" s="1">
        <v>1965</v>
      </c>
      <c r="B4967" s="1">
        <v>79</v>
      </c>
      <c r="C4967" s="1">
        <v>1497.14</v>
      </c>
      <c r="D4967" s="1">
        <v>1457.54</v>
      </c>
      <c r="E4967" s="1">
        <v>2954.68</v>
      </c>
    </row>
    <row r="4968" spans="1:5" hidden="1">
      <c r="A4968" s="1">
        <v>1965</v>
      </c>
      <c r="B4968" s="1">
        <v>80</v>
      </c>
      <c r="C4968" s="1">
        <v>1463.14</v>
      </c>
      <c r="D4968" s="1">
        <v>1273.47</v>
      </c>
      <c r="E4968" s="1">
        <v>2736.61</v>
      </c>
    </row>
    <row r="4969" spans="1:5" hidden="1">
      <c r="A4969" s="1">
        <v>1965</v>
      </c>
      <c r="B4969" s="1">
        <v>81</v>
      </c>
      <c r="C4969" s="1">
        <v>1329.12</v>
      </c>
      <c r="D4969" s="1">
        <v>1090.4000000000001</v>
      </c>
      <c r="E4969" s="1">
        <v>2419.52</v>
      </c>
    </row>
    <row r="4970" spans="1:5" hidden="1">
      <c r="A4970" s="1">
        <v>1965</v>
      </c>
      <c r="B4970" s="1">
        <v>82</v>
      </c>
      <c r="C4970" s="1">
        <v>1290.1199999999999</v>
      </c>
      <c r="D4970" s="1">
        <v>1044.3900000000001</v>
      </c>
      <c r="E4970" s="1">
        <v>2334.5100000000002</v>
      </c>
    </row>
    <row r="4971" spans="1:5" hidden="1">
      <c r="A4971" s="1">
        <v>1965</v>
      </c>
      <c r="B4971" s="1">
        <v>83</v>
      </c>
      <c r="C4971" s="1">
        <v>1289.1099999999999</v>
      </c>
      <c r="D4971" s="1">
        <v>939.35</v>
      </c>
      <c r="E4971" s="1">
        <v>2228.46</v>
      </c>
    </row>
    <row r="4972" spans="1:5" hidden="1">
      <c r="A4972" s="1">
        <v>1965</v>
      </c>
      <c r="B4972" s="1">
        <v>84</v>
      </c>
      <c r="C4972" s="1">
        <v>1302.1199999999999</v>
      </c>
      <c r="D4972" s="1">
        <v>950.35</v>
      </c>
      <c r="E4972" s="1">
        <v>2252.4699999999998</v>
      </c>
    </row>
    <row r="4973" spans="1:5" hidden="1">
      <c r="A4973" s="1">
        <v>1965</v>
      </c>
      <c r="B4973" s="1">
        <v>85</v>
      </c>
      <c r="C4973" s="1">
        <v>1202.1099999999999</v>
      </c>
      <c r="D4973" s="1">
        <v>832.31</v>
      </c>
      <c r="E4973" s="1">
        <v>2034.42</v>
      </c>
    </row>
    <row r="4974" spans="1:5" hidden="1">
      <c r="A4974" s="1">
        <v>1965</v>
      </c>
      <c r="B4974" s="1">
        <v>86</v>
      </c>
      <c r="C4974" s="1">
        <v>1009.09</v>
      </c>
      <c r="D4974" s="1">
        <v>724.27</v>
      </c>
      <c r="E4974" s="1">
        <v>1733.36</v>
      </c>
    </row>
    <row r="4975" spans="1:5" hidden="1">
      <c r="A4975" s="1">
        <v>1965</v>
      </c>
      <c r="B4975" s="1">
        <v>87</v>
      </c>
      <c r="C4975" s="1">
        <v>905.08</v>
      </c>
      <c r="D4975" s="1">
        <v>635.23</v>
      </c>
      <c r="E4975" s="1">
        <v>1540.31</v>
      </c>
    </row>
    <row r="4976" spans="1:5" hidden="1">
      <c r="A4976" s="1">
        <v>1965</v>
      </c>
      <c r="B4976" s="1">
        <v>88</v>
      </c>
      <c r="C4976" s="1">
        <v>774.07</v>
      </c>
      <c r="D4976" s="1">
        <v>489.18</v>
      </c>
      <c r="E4976" s="1">
        <v>1263.25</v>
      </c>
    </row>
    <row r="4977" spans="1:5" hidden="1">
      <c r="A4977" s="1">
        <v>1965</v>
      </c>
      <c r="B4977" s="1">
        <v>89</v>
      </c>
      <c r="C4977" s="1">
        <v>656.06</v>
      </c>
      <c r="D4977" s="1">
        <v>370.13</v>
      </c>
      <c r="E4977" s="1">
        <v>1026.19</v>
      </c>
    </row>
    <row r="4978" spans="1:5" hidden="1">
      <c r="A4978" s="1">
        <v>1965</v>
      </c>
      <c r="B4978" s="1">
        <v>90</v>
      </c>
      <c r="C4978" s="1">
        <v>578.04999999999995</v>
      </c>
      <c r="D4978" s="1">
        <v>322.12</v>
      </c>
      <c r="E4978" s="1">
        <v>900.17</v>
      </c>
    </row>
    <row r="4979" spans="1:5" hidden="1">
      <c r="A4979" s="1">
        <v>1965</v>
      </c>
      <c r="B4979" s="1">
        <v>91</v>
      </c>
      <c r="C4979" s="1">
        <v>435.04</v>
      </c>
      <c r="D4979" s="1">
        <v>253.1</v>
      </c>
      <c r="E4979" s="1">
        <v>688.14</v>
      </c>
    </row>
    <row r="4980" spans="1:5" hidden="1">
      <c r="A4980" s="1">
        <v>1965</v>
      </c>
      <c r="B4980" s="1">
        <v>92</v>
      </c>
      <c r="C4980" s="1">
        <v>357.03</v>
      </c>
      <c r="D4980" s="1">
        <v>206.08</v>
      </c>
      <c r="E4980" s="1">
        <v>563.11</v>
      </c>
    </row>
    <row r="4981" spans="1:5" hidden="1">
      <c r="A4981" s="1">
        <v>1965</v>
      </c>
      <c r="B4981" s="1">
        <v>93</v>
      </c>
      <c r="C4981" s="1">
        <v>317.02999999999997</v>
      </c>
      <c r="D4981" s="1">
        <v>147.05000000000001</v>
      </c>
      <c r="E4981" s="1">
        <v>464.08</v>
      </c>
    </row>
    <row r="4982" spans="1:5" hidden="1">
      <c r="A4982" s="1">
        <v>1965</v>
      </c>
      <c r="B4982" s="1">
        <v>94</v>
      </c>
      <c r="C4982" s="1">
        <v>234.02</v>
      </c>
      <c r="D4982" s="1">
        <v>109.04</v>
      </c>
      <c r="E4982" s="1">
        <v>343.06</v>
      </c>
    </row>
    <row r="4983" spans="1:5" hidden="1">
      <c r="A4983" s="1">
        <v>1965</v>
      </c>
      <c r="B4983" s="1">
        <v>95</v>
      </c>
      <c r="C4983" s="1">
        <v>193.02</v>
      </c>
      <c r="D4983" s="1">
        <v>67.03</v>
      </c>
      <c r="E4983" s="1">
        <v>260.05</v>
      </c>
    </row>
    <row r="4984" spans="1:5" hidden="1">
      <c r="A4984" s="1">
        <v>1965</v>
      </c>
      <c r="B4984" s="1">
        <v>96</v>
      </c>
      <c r="C4984" s="1">
        <v>116.01</v>
      </c>
      <c r="D4984" s="1">
        <v>45.02</v>
      </c>
      <c r="E4984" s="1">
        <v>161.03</v>
      </c>
    </row>
    <row r="4985" spans="1:5" hidden="1">
      <c r="A4985" s="1">
        <v>1965</v>
      </c>
      <c r="B4985" s="1">
        <v>97</v>
      </c>
      <c r="C4985" s="1">
        <v>78.010000000000005</v>
      </c>
      <c r="D4985" s="1">
        <v>30.01</v>
      </c>
      <c r="E4985" s="1">
        <v>108.02</v>
      </c>
    </row>
    <row r="4986" spans="1:5" hidden="1">
      <c r="A4986" s="1">
        <v>1965</v>
      </c>
      <c r="B4986" s="1">
        <v>98</v>
      </c>
      <c r="C4986" s="1">
        <v>66.010000000000005</v>
      </c>
      <c r="D4986" s="1">
        <v>26.01</v>
      </c>
      <c r="E4986" s="1">
        <v>92.02</v>
      </c>
    </row>
    <row r="4987" spans="1:5" hidden="1">
      <c r="A4987" s="1">
        <v>1965</v>
      </c>
      <c r="B4987" s="1">
        <v>99</v>
      </c>
      <c r="C4987" s="1">
        <v>36</v>
      </c>
      <c r="D4987" s="1">
        <v>13.01</v>
      </c>
      <c r="E4987" s="1">
        <v>49.01</v>
      </c>
    </row>
    <row r="4988" spans="1:5" hidden="1">
      <c r="A4988" s="1">
        <v>1965</v>
      </c>
      <c r="B4988" s="1">
        <v>100</v>
      </c>
      <c r="C4988" s="1">
        <v>21</v>
      </c>
      <c r="D4988" s="1">
        <v>12</v>
      </c>
      <c r="E4988" s="1">
        <v>33</v>
      </c>
    </row>
    <row r="4989" spans="1:5" hidden="1">
      <c r="A4989" s="1">
        <v>1965</v>
      </c>
      <c r="B4989" s="1">
        <v>101</v>
      </c>
      <c r="C4989" s="1">
        <v>14</v>
      </c>
      <c r="D4989" s="1">
        <v>1.5</v>
      </c>
      <c r="E4989" s="1">
        <v>15.5</v>
      </c>
    </row>
    <row r="4990" spans="1:5" hidden="1">
      <c r="A4990" s="1">
        <v>1965</v>
      </c>
      <c r="B4990" s="1">
        <v>102</v>
      </c>
      <c r="C4990" s="1">
        <v>10</v>
      </c>
      <c r="D4990" s="1">
        <v>6.01</v>
      </c>
      <c r="E4990" s="1">
        <v>16.010000000000002</v>
      </c>
    </row>
    <row r="4991" spans="1:5" hidden="1">
      <c r="A4991" s="1">
        <v>1965</v>
      </c>
      <c r="B4991" s="1">
        <v>103</v>
      </c>
      <c r="C4991" s="1">
        <v>8</v>
      </c>
      <c r="D4991" s="1">
        <v>5</v>
      </c>
      <c r="E4991" s="1">
        <v>13</v>
      </c>
    </row>
    <row r="4992" spans="1:5" hidden="1">
      <c r="A4992" s="1">
        <v>1965</v>
      </c>
      <c r="B4992" s="1">
        <v>104</v>
      </c>
      <c r="C4992" s="1">
        <v>3</v>
      </c>
      <c r="D4992" s="1">
        <v>1.5</v>
      </c>
      <c r="E4992" s="1">
        <v>4.5</v>
      </c>
    </row>
    <row r="4993" spans="1:5" hidden="1">
      <c r="A4993" s="1">
        <v>1965</v>
      </c>
      <c r="B4993" s="1">
        <v>105</v>
      </c>
      <c r="C4993" s="1">
        <v>1.5</v>
      </c>
      <c r="D4993" s="1">
        <v>1.5</v>
      </c>
      <c r="E4993" s="1">
        <v>3</v>
      </c>
    </row>
    <row r="4994" spans="1:5" hidden="1">
      <c r="A4994" s="1">
        <v>1965</v>
      </c>
      <c r="B4994" s="1">
        <v>106</v>
      </c>
      <c r="C4994" s="1">
        <v>1.5</v>
      </c>
      <c r="D4994" s="1">
        <v>0</v>
      </c>
      <c r="E4994" s="1">
        <v>1.5</v>
      </c>
    </row>
    <row r="4995" spans="1:5" hidden="1">
      <c r="A4995" s="1">
        <v>1965</v>
      </c>
      <c r="B4995" s="1">
        <v>107</v>
      </c>
      <c r="C4995" s="1">
        <v>1.5</v>
      </c>
      <c r="D4995" s="1">
        <v>1.5</v>
      </c>
      <c r="E4995" s="1">
        <v>3</v>
      </c>
    </row>
    <row r="4996" spans="1:5" hidden="1">
      <c r="A4996" s="1">
        <v>1965</v>
      </c>
      <c r="B4996" s="1">
        <v>108</v>
      </c>
      <c r="C4996" s="1">
        <v>0</v>
      </c>
      <c r="D4996" s="1">
        <v>0</v>
      </c>
      <c r="E4996" s="1">
        <v>0</v>
      </c>
    </row>
    <row r="4997" spans="1:5" hidden="1">
      <c r="A4997" s="1">
        <v>1965</v>
      </c>
      <c r="B4997" s="1">
        <v>109</v>
      </c>
      <c r="C4997" s="1">
        <v>1.5</v>
      </c>
      <c r="D4997" s="1">
        <v>0</v>
      </c>
      <c r="E4997" s="1">
        <v>1.5</v>
      </c>
    </row>
    <row r="4998" spans="1:5" hidden="1">
      <c r="A4998" s="1">
        <v>1965</v>
      </c>
      <c r="B4998" s="1" t="s">
        <v>121</v>
      </c>
      <c r="C4998" s="1">
        <v>1.5</v>
      </c>
      <c r="D4998" s="1">
        <v>0</v>
      </c>
      <c r="E4998" s="1">
        <v>1.5</v>
      </c>
    </row>
    <row r="4999" spans="1:5" hidden="1">
      <c r="A4999" s="1">
        <v>1966</v>
      </c>
      <c r="B4999" s="1">
        <v>0</v>
      </c>
      <c r="C4999" s="1">
        <v>1748.15</v>
      </c>
      <c r="D4999" s="1">
        <v>2355.4499999999998</v>
      </c>
      <c r="E4999" s="1">
        <v>4103.6000000000004</v>
      </c>
    </row>
    <row r="5000" spans="1:5" hidden="1">
      <c r="A5000" s="1">
        <v>1966</v>
      </c>
      <c r="B5000" s="1">
        <v>1</v>
      </c>
      <c r="C5000" s="1">
        <v>150.01</v>
      </c>
      <c r="D5000" s="1">
        <v>213.04</v>
      </c>
      <c r="E5000" s="1">
        <v>363.05</v>
      </c>
    </row>
    <row r="5001" spans="1:5" hidden="1">
      <c r="A5001" s="1">
        <v>1966</v>
      </c>
      <c r="B5001" s="1">
        <v>2</v>
      </c>
      <c r="C5001" s="1">
        <v>78.010000000000005</v>
      </c>
      <c r="D5001" s="1">
        <v>119.02</v>
      </c>
      <c r="E5001" s="1">
        <v>197.03</v>
      </c>
    </row>
    <row r="5002" spans="1:5" hidden="1">
      <c r="A5002" s="1">
        <v>1966</v>
      </c>
      <c r="B5002" s="1">
        <v>3</v>
      </c>
      <c r="C5002" s="1">
        <v>62.01</v>
      </c>
      <c r="D5002" s="1">
        <v>107.02</v>
      </c>
      <c r="E5002" s="1">
        <v>169.03</v>
      </c>
    </row>
    <row r="5003" spans="1:5" hidden="1">
      <c r="A5003" s="1">
        <v>1966</v>
      </c>
      <c r="B5003" s="1">
        <v>4</v>
      </c>
      <c r="C5003" s="1">
        <v>57</v>
      </c>
      <c r="D5003" s="1">
        <v>81.02</v>
      </c>
      <c r="E5003" s="1">
        <v>138.02000000000001</v>
      </c>
    </row>
    <row r="5004" spans="1:5" hidden="1">
      <c r="A5004" s="1">
        <v>1966</v>
      </c>
      <c r="B5004" s="1">
        <v>5</v>
      </c>
      <c r="C5004" s="1">
        <v>57</v>
      </c>
      <c r="D5004" s="1">
        <v>62.02</v>
      </c>
      <c r="E5004" s="1">
        <v>119.02</v>
      </c>
    </row>
    <row r="5005" spans="1:5" hidden="1">
      <c r="A5005" s="1">
        <v>1966</v>
      </c>
      <c r="B5005" s="1">
        <v>6</v>
      </c>
      <c r="C5005" s="1">
        <v>44.01</v>
      </c>
      <c r="D5005" s="1">
        <v>62.02</v>
      </c>
      <c r="E5005" s="1">
        <v>106.03</v>
      </c>
    </row>
    <row r="5006" spans="1:5" hidden="1">
      <c r="A5006" s="1">
        <v>1966</v>
      </c>
      <c r="B5006" s="1">
        <v>7</v>
      </c>
      <c r="C5006" s="1">
        <v>31.01</v>
      </c>
      <c r="D5006" s="1">
        <v>51.01</v>
      </c>
      <c r="E5006" s="1">
        <v>82.02</v>
      </c>
    </row>
    <row r="5007" spans="1:5" hidden="1">
      <c r="A5007" s="1">
        <v>1966</v>
      </c>
      <c r="B5007" s="1">
        <v>8</v>
      </c>
      <c r="C5007" s="1">
        <v>29</v>
      </c>
      <c r="D5007" s="1">
        <v>48.01</v>
      </c>
      <c r="E5007" s="1">
        <v>77.010000000000005</v>
      </c>
    </row>
    <row r="5008" spans="1:5" hidden="1">
      <c r="A5008" s="1">
        <v>1966</v>
      </c>
      <c r="B5008" s="1">
        <v>9</v>
      </c>
      <c r="C5008" s="1">
        <v>41</v>
      </c>
      <c r="D5008" s="1">
        <v>49.01</v>
      </c>
      <c r="E5008" s="1">
        <v>90.01</v>
      </c>
    </row>
    <row r="5009" spans="1:5" hidden="1">
      <c r="A5009" s="1">
        <v>1966</v>
      </c>
      <c r="B5009" s="1">
        <v>10</v>
      </c>
      <c r="C5009" s="1">
        <v>24.01</v>
      </c>
      <c r="D5009" s="1">
        <v>43.01</v>
      </c>
      <c r="E5009" s="1">
        <v>67.02</v>
      </c>
    </row>
    <row r="5010" spans="1:5" hidden="1">
      <c r="A5010" s="1">
        <v>1966</v>
      </c>
      <c r="B5010" s="1">
        <v>11</v>
      </c>
      <c r="C5010" s="1">
        <v>30</v>
      </c>
      <c r="D5010" s="1">
        <v>42.01</v>
      </c>
      <c r="E5010" s="1">
        <v>72.010000000000005</v>
      </c>
    </row>
    <row r="5011" spans="1:5" hidden="1">
      <c r="A5011" s="1">
        <v>1966</v>
      </c>
      <c r="B5011" s="1">
        <v>12</v>
      </c>
      <c r="C5011" s="1">
        <v>17</v>
      </c>
      <c r="D5011" s="1">
        <v>56.01</v>
      </c>
      <c r="E5011" s="1">
        <v>73.010000000000005</v>
      </c>
    </row>
    <row r="5012" spans="1:5" hidden="1">
      <c r="A5012" s="1">
        <v>1966</v>
      </c>
      <c r="B5012" s="1">
        <v>13</v>
      </c>
      <c r="C5012" s="1">
        <v>32</v>
      </c>
      <c r="D5012" s="1">
        <v>52.01</v>
      </c>
      <c r="E5012" s="1">
        <v>84.01</v>
      </c>
    </row>
    <row r="5013" spans="1:5" hidden="1">
      <c r="A5013" s="1">
        <v>1966</v>
      </c>
      <c r="B5013" s="1">
        <v>14</v>
      </c>
      <c r="C5013" s="1">
        <v>35</v>
      </c>
      <c r="D5013" s="1">
        <v>67.02</v>
      </c>
      <c r="E5013" s="1">
        <v>102.02</v>
      </c>
    </row>
    <row r="5014" spans="1:5" hidden="1">
      <c r="A5014" s="1">
        <v>1966</v>
      </c>
      <c r="B5014" s="1">
        <v>15</v>
      </c>
      <c r="C5014" s="1">
        <v>37</v>
      </c>
      <c r="D5014" s="1">
        <v>78.010000000000005</v>
      </c>
      <c r="E5014" s="1">
        <v>115.01</v>
      </c>
    </row>
    <row r="5015" spans="1:5" hidden="1">
      <c r="A5015" s="1">
        <v>1966</v>
      </c>
      <c r="B5015" s="1">
        <v>16</v>
      </c>
      <c r="C5015" s="1">
        <v>60.01</v>
      </c>
      <c r="D5015" s="1">
        <v>101.02</v>
      </c>
      <c r="E5015" s="1">
        <v>161.03</v>
      </c>
    </row>
    <row r="5016" spans="1:5" hidden="1">
      <c r="A5016" s="1">
        <v>1966</v>
      </c>
      <c r="B5016" s="1">
        <v>17</v>
      </c>
      <c r="C5016" s="1">
        <v>66.010000000000005</v>
      </c>
      <c r="D5016" s="1">
        <v>161.03</v>
      </c>
      <c r="E5016" s="1">
        <v>227.04</v>
      </c>
    </row>
    <row r="5017" spans="1:5" hidden="1">
      <c r="A5017" s="1">
        <v>1966</v>
      </c>
      <c r="B5017" s="1">
        <v>18</v>
      </c>
      <c r="C5017" s="1">
        <v>66.010000000000005</v>
      </c>
      <c r="D5017" s="1">
        <v>174.03</v>
      </c>
      <c r="E5017" s="1">
        <v>240.04</v>
      </c>
    </row>
    <row r="5018" spans="1:5" hidden="1">
      <c r="A5018" s="1">
        <v>1966</v>
      </c>
      <c r="B5018" s="1">
        <v>19</v>
      </c>
      <c r="C5018" s="1">
        <v>67</v>
      </c>
      <c r="D5018" s="1">
        <v>233.05</v>
      </c>
      <c r="E5018" s="1">
        <v>300.05</v>
      </c>
    </row>
    <row r="5019" spans="1:5" hidden="1">
      <c r="A5019" s="1">
        <v>1966</v>
      </c>
      <c r="B5019" s="1">
        <v>20</v>
      </c>
      <c r="C5019" s="1">
        <v>44.01</v>
      </c>
      <c r="D5019" s="1">
        <v>187.04</v>
      </c>
      <c r="E5019" s="1">
        <v>231.05</v>
      </c>
    </row>
    <row r="5020" spans="1:5" hidden="1">
      <c r="A5020" s="1">
        <v>1966</v>
      </c>
      <c r="B5020" s="1">
        <v>21</v>
      </c>
      <c r="C5020" s="1">
        <v>60.01</v>
      </c>
      <c r="D5020" s="1">
        <v>165.03</v>
      </c>
      <c r="E5020" s="1">
        <v>225.04</v>
      </c>
    </row>
    <row r="5021" spans="1:5" hidden="1">
      <c r="A5021" s="1">
        <v>1966</v>
      </c>
      <c r="B5021" s="1">
        <v>22</v>
      </c>
      <c r="C5021" s="1">
        <v>43</v>
      </c>
      <c r="D5021" s="1">
        <v>168.04</v>
      </c>
      <c r="E5021" s="1">
        <v>211.04</v>
      </c>
    </row>
    <row r="5022" spans="1:5" hidden="1">
      <c r="A5022" s="1">
        <v>1966</v>
      </c>
      <c r="B5022" s="1">
        <v>23</v>
      </c>
      <c r="C5022" s="1">
        <v>66.010000000000005</v>
      </c>
      <c r="D5022" s="1">
        <v>111.02</v>
      </c>
      <c r="E5022" s="1">
        <v>177.03</v>
      </c>
    </row>
    <row r="5023" spans="1:5" hidden="1">
      <c r="A5023" s="1">
        <v>1966</v>
      </c>
      <c r="B5023" s="1">
        <v>24</v>
      </c>
      <c r="C5023" s="1">
        <v>43</v>
      </c>
      <c r="D5023" s="1">
        <v>121.02</v>
      </c>
      <c r="E5023" s="1">
        <v>164.02</v>
      </c>
    </row>
    <row r="5024" spans="1:5" hidden="1">
      <c r="A5024" s="1">
        <v>1966</v>
      </c>
      <c r="B5024" s="1">
        <v>25</v>
      </c>
      <c r="C5024" s="1">
        <v>37.01</v>
      </c>
      <c r="D5024" s="1">
        <v>123.02</v>
      </c>
      <c r="E5024" s="1">
        <v>160.03</v>
      </c>
    </row>
    <row r="5025" spans="1:5" hidden="1">
      <c r="A5025" s="1">
        <v>1966</v>
      </c>
      <c r="B5025" s="1">
        <v>26</v>
      </c>
      <c r="C5025" s="1">
        <v>56.01</v>
      </c>
      <c r="D5025" s="1">
        <v>112.02</v>
      </c>
      <c r="E5025" s="1">
        <v>168.03</v>
      </c>
    </row>
    <row r="5026" spans="1:5" hidden="1">
      <c r="A5026" s="1">
        <v>1966</v>
      </c>
      <c r="B5026" s="1">
        <v>27</v>
      </c>
      <c r="C5026" s="1">
        <v>54.01</v>
      </c>
      <c r="D5026" s="1">
        <v>111.02</v>
      </c>
      <c r="E5026" s="1">
        <v>165.03</v>
      </c>
    </row>
    <row r="5027" spans="1:5" hidden="1">
      <c r="A5027" s="1">
        <v>1966</v>
      </c>
      <c r="B5027" s="1">
        <v>28</v>
      </c>
      <c r="C5027" s="1">
        <v>48</v>
      </c>
      <c r="D5027" s="1">
        <v>101.02</v>
      </c>
      <c r="E5027" s="1">
        <v>149.02000000000001</v>
      </c>
    </row>
    <row r="5028" spans="1:5" hidden="1">
      <c r="A5028" s="1">
        <v>1966</v>
      </c>
      <c r="B5028" s="1">
        <v>29</v>
      </c>
      <c r="C5028" s="1">
        <v>72.010000000000005</v>
      </c>
      <c r="D5028" s="1">
        <v>120.02</v>
      </c>
      <c r="E5028" s="1">
        <v>192.03</v>
      </c>
    </row>
    <row r="5029" spans="1:5" hidden="1">
      <c r="A5029" s="1">
        <v>1966</v>
      </c>
      <c r="B5029" s="1">
        <v>30</v>
      </c>
      <c r="C5029" s="1">
        <v>69</v>
      </c>
      <c r="D5029" s="1">
        <v>99.01</v>
      </c>
      <c r="E5029" s="1">
        <v>168.01</v>
      </c>
    </row>
    <row r="5030" spans="1:5" hidden="1">
      <c r="A5030" s="1">
        <v>1966</v>
      </c>
      <c r="B5030" s="1">
        <v>31</v>
      </c>
      <c r="C5030" s="1">
        <v>56</v>
      </c>
      <c r="D5030" s="1">
        <v>118.02</v>
      </c>
      <c r="E5030" s="1">
        <v>174.02</v>
      </c>
    </row>
    <row r="5031" spans="1:5" hidden="1">
      <c r="A5031" s="1">
        <v>1966</v>
      </c>
      <c r="B5031" s="1">
        <v>32</v>
      </c>
      <c r="C5031" s="1">
        <v>78.010000000000005</v>
      </c>
      <c r="D5031" s="1">
        <v>123.02</v>
      </c>
      <c r="E5031" s="1">
        <v>201.03</v>
      </c>
    </row>
    <row r="5032" spans="1:5" hidden="1">
      <c r="A5032" s="1">
        <v>1966</v>
      </c>
      <c r="B5032" s="1">
        <v>33</v>
      </c>
      <c r="C5032" s="1">
        <v>63</v>
      </c>
      <c r="D5032" s="1">
        <v>124.02</v>
      </c>
      <c r="E5032" s="1">
        <v>187.02</v>
      </c>
    </row>
    <row r="5033" spans="1:5" hidden="1">
      <c r="A5033" s="1">
        <v>1966</v>
      </c>
      <c r="B5033" s="1">
        <v>34</v>
      </c>
      <c r="C5033" s="1">
        <v>69</v>
      </c>
      <c r="D5033" s="1">
        <v>122.02</v>
      </c>
      <c r="E5033" s="1">
        <v>191.02</v>
      </c>
    </row>
    <row r="5034" spans="1:5" hidden="1">
      <c r="A5034" s="1">
        <v>1966</v>
      </c>
      <c r="B5034" s="1">
        <v>35</v>
      </c>
      <c r="C5034" s="1">
        <v>98</v>
      </c>
      <c r="D5034" s="1">
        <v>180.04</v>
      </c>
      <c r="E5034" s="1">
        <v>278.04000000000002</v>
      </c>
    </row>
    <row r="5035" spans="1:5" hidden="1">
      <c r="A5035" s="1">
        <v>1966</v>
      </c>
      <c r="B5035" s="1">
        <v>36</v>
      </c>
      <c r="C5035" s="1">
        <v>117.01</v>
      </c>
      <c r="D5035" s="1">
        <v>200.04</v>
      </c>
      <c r="E5035" s="1">
        <v>317.05</v>
      </c>
    </row>
    <row r="5036" spans="1:5" hidden="1">
      <c r="A5036" s="1">
        <v>1966</v>
      </c>
      <c r="B5036" s="1">
        <v>37</v>
      </c>
      <c r="C5036" s="1">
        <v>121.01</v>
      </c>
      <c r="D5036" s="1">
        <v>188.04</v>
      </c>
      <c r="E5036" s="1">
        <v>309.05</v>
      </c>
    </row>
    <row r="5037" spans="1:5" hidden="1">
      <c r="A5037" s="1">
        <v>1966</v>
      </c>
      <c r="B5037" s="1">
        <v>38</v>
      </c>
      <c r="C5037" s="1">
        <v>97.01</v>
      </c>
      <c r="D5037" s="1">
        <v>201.04</v>
      </c>
      <c r="E5037" s="1">
        <v>298.05</v>
      </c>
    </row>
    <row r="5038" spans="1:5" hidden="1">
      <c r="A5038" s="1">
        <v>1966</v>
      </c>
      <c r="B5038" s="1">
        <v>39</v>
      </c>
      <c r="C5038" s="1">
        <v>159.01</v>
      </c>
      <c r="D5038" s="1">
        <v>247.04</v>
      </c>
      <c r="E5038" s="1">
        <v>406.05</v>
      </c>
    </row>
    <row r="5039" spans="1:5" hidden="1">
      <c r="A5039" s="1">
        <v>1966</v>
      </c>
      <c r="B5039" s="1">
        <v>40</v>
      </c>
      <c r="C5039" s="1">
        <v>164.01</v>
      </c>
      <c r="D5039" s="1">
        <v>259.05</v>
      </c>
      <c r="E5039" s="1">
        <v>423.06</v>
      </c>
    </row>
    <row r="5040" spans="1:5" hidden="1">
      <c r="A5040" s="1">
        <v>1966</v>
      </c>
      <c r="B5040" s="1">
        <v>41</v>
      </c>
      <c r="C5040" s="1">
        <v>152.02000000000001</v>
      </c>
      <c r="D5040" s="1">
        <v>262.05</v>
      </c>
      <c r="E5040" s="1">
        <v>414.07</v>
      </c>
    </row>
    <row r="5041" spans="1:5" hidden="1">
      <c r="A5041" s="1">
        <v>1966</v>
      </c>
      <c r="B5041" s="1">
        <v>42</v>
      </c>
      <c r="C5041" s="1">
        <v>151.02000000000001</v>
      </c>
      <c r="D5041" s="1">
        <v>327.07</v>
      </c>
      <c r="E5041" s="1">
        <v>478.09</v>
      </c>
    </row>
    <row r="5042" spans="1:5" hidden="1">
      <c r="A5042" s="1">
        <v>1966</v>
      </c>
      <c r="B5042" s="1">
        <v>43</v>
      </c>
      <c r="C5042" s="1">
        <v>202.02</v>
      </c>
      <c r="D5042" s="1">
        <v>333.06</v>
      </c>
      <c r="E5042" s="1">
        <v>535.08000000000004</v>
      </c>
    </row>
    <row r="5043" spans="1:5" hidden="1">
      <c r="A5043" s="1">
        <v>1966</v>
      </c>
      <c r="B5043" s="1">
        <v>44</v>
      </c>
      <c r="C5043" s="1">
        <v>178.01</v>
      </c>
      <c r="D5043" s="1">
        <v>320.06</v>
      </c>
      <c r="E5043" s="1">
        <v>498.07</v>
      </c>
    </row>
    <row r="5044" spans="1:5" hidden="1">
      <c r="A5044" s="1">
        <v>1966</v>
      </c>
      <c r="B5044" s="1">
        <v>45</v>
      </c>
      <c r="C5044" s="1">
        <v>210.01</v>
      </c>
      <c r="D5044" s="1">
        <v>397.08</v>
      </c>
      <c r="E5044" s="1">
        <v>607.09</v>
      </c>
    </row>
    <row r="5045" spans="1:5" hidden="1">
      <c r="A5045" s="1">
        <v>1966</v>
      </c>
      <c r="B5045" s="1">
        <v>46</v>
      </c>
      <c r="C5045" s="1">
        <v>241.02</v>
      </c>
      <c r="D5045" s="1">
        <v>362.07</v>
      </c>
      <c r="E5045" s="1">
        <v>603.09</v>
      </c>
    </row>
    <row r="5046" spans="1:5" hidden="1">
      <c r="A5046" s="1">
        <v>1966</v>
      </c>
      <c r="B5046" s="1">
        <v>47</v>
      </c>
      <c r="C5046" s="1">
        <v>241.02</v>
      </c>
      <c r="D5046" s="1">
        <v>367.07</v>
      </c>
      <c r="E5046" s="1">
        <v>608.09</v>
      </c>
    </row>
    <row r="5047" spans="1:5" hidden="1">
      <c r="A5047" s="1">
        <v>1966</v>
      </c>
      <c r="B5047" s="1">
        <v>48</v>
      </c>
      <c r="C5047" s="1">
        <v>282.02999999999997</v>
      </c>
      <c r="D5047" s="1">
        <v>429.08</v>
      </c>
      <c r="E5047" s="1">
        <v>711.11</v>
      </c>
    </row>
    <row r="5048" spans="1:5" hidden="1">
      <c r="A5048" s="1">
        <v>1966</v>
      </c>
      <c r="B5048" s="1">
        <v>49</v>
      </c>
      <c r="C5048" s="1">
        <v>283.02</v>
      </c>
      <c r="D5048" s="1">
        <v>490.1</v>
      </c>
      <c r="E5048" s="1">
        <v>773.12</v>
      </c>
    </row>
    <row r="5049" spans="1:5" hidden="1">
      <c r="A5049" s="1">
        <v>1966</v>
      </c>
      <c r="B5049" s="1">
        <v>50</v>
      </c>
      <c r="C5049" s="1">
        <v>315.02999999999997</v>
      </c>
      <c r="D5049" s="1">
        <v>544.1</v>
      </c>
      <c r="E5049" s="1">
        <v>859.13</v>
      </c>
    </row>
    <row r="5050" spans="1:5" hidden="1">
      <c r="A5050" s="1">
        <v>1966</v>
      </c>
      <c r="B5050" s="1">
        <v>51</v>
      </c>
      <c r="C5050" s="1">
        <v>350.03</v>
      </c>
      <c r="D5050" s="1">
        <v>607.11</v>
      </c>
      <c r="E5050" s="1">
        <v>957.14</v>
      </c>
    </row>
    <row r="5051" spans="1:5" hidden="1">
      <c r="A5051" s="1">
        <v>1966</v>
      </c>
      <c r="B5051" s="1">
        <v>52</v>
      </c>
      <c r="C5051" s="1">
        <v>387.03</v>
      </c>
      <c r="D5051" s="1">
        <v>693.13</v>
      </c>
      <c r="E5051" s="1">
        <v>1080.1600000000001</v>
      </c>
    </row>
    <row r="5052" spans="1:5" hidden="1">
      <c r="A5052" s="1">
        <v>1966</v>
      </c>
      <c r="B5052" s="1">
        <v>53</v>
      </c>
      <c r="C5052" s="1">
        <v>414.04</v>
      </c>
      <c r="D5052" s="1">
        <v>729.14</v>
      </c>
      <c r="E5052" s="1">
        <v>1143.18</v>
      </c>
    </row>
    <row r="5053" spans="1:5" hidden="1">
      <c r="A5053" s="1">
        <v>1966</v>
      </c>
      <c r="B5053" s="1">
        <v>54</v>
      </c>
      <c r="C5053" s="1">
        <v>452.03</v>
      </c>
      <c r="D5053" s="1">
        <v>781.15</v>
      </c>
      <c r="E5053" s="1">
        <v>1233.18</v>
      </c>
    </row>
    <row r="5054" spans="1:5" hidden="1">
      <c r="A5054" s="1">
        <v>1966</v>
      </c>
      <c r="B5054" s="1">
        <v>55</v>
      </c>
      <c r="C5054" s="1">
        <v>415.03</v>
      </c>
      <c r="D5054" s="1">
        <v>815.16</v>
      </c>
      <c r="E5054" s="1">
        <v>1230.19</v>
      </c>
    </row>
    <row r="5055" spans="1:5" hidden="1">
      <c r="A5055" s="1">
        <v>1966</v>
      </c>
      <c r="B5055" s="1">
        <v>56</v>
      </c>
      <c r="C5055" s="1">
        <v>494.05</v>
      </c>
      <c r="D5055" s="1">
        <v>899.17</v>
      </c>
      <c r="E5055" s="1">
        <v>1393.22</v>
      </c>
    </row>
    <row r="5056" spans="1:5" hidden="1">
      <c r="A5056" s="1">
        <v>1966</v>
      </c>
      <c r="B5056" s="1">
        <v>57</v>
      </c>
      <c r="C5056" s="1">
        <v>447.04</v>
      </c>
      <c r="D5056" s="1">
        <v>895.17</v>
      </c>
      <c r="E5056" s="1">
        <v>1342.21</v>
      </c>
    </row>
    <row r="5057" spans="1:5" hidden="1">
      <c r="A5057" s="1">
        <v>1966</v>
      </c>
      <c r="B5057" s="1">
        <v>58</v>
      </c>
      <c r="C5057" s="1">
        <v>483.04</v>
      </c>
      <c r="D5057" s="1">
        <v>1031.19</v>
      </c>
      <c r="E5057" s="1">
        <v>1514.23</v>
      </c>
    </row>
    <row r="5058" spans="1:5" hidden="1">
      <c r="A5058" s="1">
        <v>1966</v>
      </c>
      <c r="B5058" s="1">
        <v>59</v>
      </c>
      <c r="C5058" s="1">
        <v>509.04</v>
      </c>
      <c r="D5058" s="1">
        <v>1060.2</v>
      </c>
      <c r="E5058" s="1">
        <v>1569.24</v>
      </c>
    </row>
    <row r="5059" spans="1:5" hidden="1">
      <c r="A5059" s="1">
        <v>1966</v>
      </c>
      <c r="B5059" s="1">
        <v>60</v>
      </c>
      <c r="C5059" s="1">
        <v>548.04999999999995</v>
      </c>
      <c r="D5059" s="1">
        <v>1088.2</v>
      </c>
      <c r="E5059" s="1">
        <v>1636.25</v>
      </c>
    </row>
    <row r="5060" spans="1:5" hidden="1">
      <c r="A5060" s="1">
        <v>1966</v>
      </c>
      <c r="B5060" s="1">
        <v>61</v>
      </c>
      <c r="C5060" s="1">
        <v>544.04999999999995</v>
      </c>
      <c r="D5060" s="1">
        <v>1129.21</v>
      </c>
      <c r="E5060" s="1">
        <v>1673.26</v>
      </c>
    </row>
    <row r="5061" spans="1:5" hidden="1">
      <c r="A5061" s="1">
        <v>1966</v>
      </c>
      <c r="B5061" s="1">
        <v>62</v>
      </c>
      <c r="C5061" s="1">
        <v>581.04999999999995</v>
      </c>
      <c r="D5061" s="1">
        <v>1237.24</v>
      </c>
      <c r="E5061" s="1">
        <v>1818.29</v>
      </c>
    </row>
    <row r="5062" spans="1:5" hidden="1">
      <c r="A5062" s="1">
        <v>1966</v>
      </c>
      <c r="B5062" s="1">
        <v>63</v>
      </c>
      <c r="C5062" s="1">
        <v>629.04999999999995</v>
      </c>
      <c r="D5062" s="1">
        <v>1295.25</v>
      </c>
      <c r="E5062" s="1">
        <v>1924.3</v>
      </c>
    </row>
    <row r="5063" spans="1:5" hidden="1">
      <c r="A5063" s="1">
        <v>1966</v>
      </c>
      <c r="B5063" s="1">
        <v>64</v>
      </c>
      <c r="C5063" s="1">
        <v>680.06</v>
      </c>
      <c r="D5063" s="1">
        <v>1301.25</v>
      </c>
      <c r="E5063" s="1">
        <v>1981.31</v>
      </c>
    </row>
    <row r="5064" spans="1:5" hidden="1">
      <c r="A5064" s="1">
        <v>1966</v>
      </c>
      <c r="B5064" s="1">
        <v>65</v>
      </c>
      <c r="C5064" s="1">
        <v>878.07</v>
      </c>
      <c r="D5064" s="1">
        <v>1519.28</v>
      </c>
      <c r="E5064" s="1">
        <v>2397.35</v>
      </c>
    </row>
    <row r="5065" spans="1:5" hidden="1">
      <c r="A5065" s="1">
        <v>1966</v>
      </c>
      <c r="B5065" s="1">
        <v>66</v>
      </c>
      <c r="C5065" s="1">
        <v>893.08</v>
      </c>
      <c r="D5065" s="1">
        <v>1447.28</v>
      </c>
      <c r="E5065" s="1">
        <v>2340.36</v>
      </c>
    </row>
    <row r="5066" spans="1:5" hidden="1">
      <c r="A5066" s="1">
        <v>1966</v>
      </c>
      <c r="B5066" s="1">
        <v>67</v>
      </c>
      <c r="C5066" s="1">
        <v>737.07</v>
      </c>
      <c r="D5066" s="1">
        <v>1353.26</v>
      </c>
      <c r="E5066" s="1">
        <v>2090.33</v>
      </c>
    </row>
    <row r="5067" spans="1:5" hidden="1">
      <c r="A5067" s="1">
        <v>1966</v>
      </c>
      <c r="B5067" s="1">
        <v>68</v>
      </c>
      <c r="C5067" s="1">
        <v>905.08</v>
      </c>
      <c r="D5067" s="1">
        <v>1390.27</v>
      </c>
      <c r="E5067" s="1">
        <v>2295.35</v>
      </c>
    </row>
    <row r="5068" spans="1:5" hidden="1">
      <c r="A5068" s="1">
        <v>1966</v>
      </c>
      <c r="B5068" s="1">
        <v>69</v>
      </c>
      <c r="C5068" s="1">
        <v>987.08</v>
      </c>
      <c r="D5068" s="1">
        <v>1422.27</v>
      </c>
      <c r="E5068" s="1">
        <v>2409.35</v>
      </c>
    </row>
    <row r="5069" spans="1:5" hidden="1">
      <c r="A5069" s="1">
        <v>1966</v>
      </c>
      <c r="B5069" s="1">
        <v>70</v>
      </c>
      <c r="C5069" s="1">
        <v>1127.0899999999999</v>
      </c>
      <c r="D5069" s="1">
        <v>1449.27</v>
      </c>
      <c r="E5069" s="1">
        <v>2576.36</v>
      </c>
    </row>
    <row r="5070" spans="1:5" hidden="1">
      <c r="A5070" s="1">
        <v>1966</v>
      </c>
      <c r="B5070" s="1">
        <v>71</v>
      </c>
      <c r="C5070" s="1">
        <v>1076.0899999999999</v>
      </c>
      <c r="D5070" s="1">
        <v>1482.28</v>
      </c>
      <c r="E5070" s="1">
        <v>2558.37</v>
      </c>
    </row>
    <row r="5071" spans="1:5" hidden="1">
      <c r="A5071" s="1">
        <v>1966</v>
      </c>
      <c r="B5071" s="1">
        <v>72</v>
      </c>
      <c r="C5071" s="1">
        <v>1250.0999999999999</v>
      </c>
      <c r="D5071" s="1">
        <v>1540.3</v>
      </c>
      <c r="E5071" s="1">
        <v>2790.4</v>
      </c>
    </row>
    <row r="5072" spans="1:5" hidden="1">
      <c r="A5072" s="1">
        <v>1966</v>
      </c>
      <c r="B5072" s="1">
        <v>73</v>
      </c>
      <c r="C5072" s="1">
        <v>1357.11</v>
      </c>
      <c r="D5072" s="1">
        <v>1685.32</v>
      </c>
      <c r="E5072" s="1">
        <v>3042.43</v>
      </c>
    </row>
    <row r="5073" spans="1:5" hidden="1">
      <c r="A5073" s="1">
        <v>1966</v>
      </c>
      <c r="B5073" s="1">
        <v>74</v>
      </c>
      <c r="C5073" s="1">
        <v>1429.12</v>
      </c>
      <c r="D5073" s="1">
        <v>1638.31</v>
      </c>
      <c r="E5073" s="1">
        <v>3067.43</v>
      </c>
    </row>
    <row r="5074" spans="1:5" hidden="1">
      <c r="A5074" s="1">
        <v>1966</v>
      </c>
      <c r="B5074" s="1">
        <v>75</v>
      </c>
      <c r="C5074" s="1">
        <v>1461.12</v>
      </c>
      <c r="D5074" s="1">
        <v>1772.34</v>
      </c>
      <c r="E5074" s="1">
        <v>3233.46</v>
      </c>
    </row>
    <row r="5075" spans="1:5" hidden="1">
      <c r="A5075" s="1">
        <v>1966</v>
      </c>
      <c r="B5075" s="1">
        <v>76</v>
      </c>
      <c r="C5075" s="1">
        <v>1565.14</v>
      </c>
      <c r="D5075" s="1">
        <v>1744.33</v>
      </c>
      <c r="E5075" s="1">
        <v>3309.47</v>
      </c>
    </row>
    <row r="5076" spans="1:5" hidden="1">
      <c r="A5076" s="1">
        <v>1966</v>
      </c>
      <c r="B5076" s="1">
        <v>77</v>
      </c>
      <c r="C5076" s="1">
        <v>1435.13</v>
      </c>
      <c r="D5076" s="1">
        <v>1541.29</v>
      </c>
      <c r="E5076" s="1">
        <v>2976.42</v>
      </c>
    </row>
    <row r="5077" spans="1:5" hidden="1">
      <c r="A5077" s="1">
        <v>1966</v>
      </c>
      <c r="B5077" s="1">
        <v>78</v>
      </c>
      <c r="C5077" s="1">
        <v>1565.14</v>
      </c>
      <c r="D5077" s="1">
        <v>1586.3</v>
      </c>
      <c r="E5077" s="1">
        <v>3151.44</v>
      </c>
    </row>
    <row r="5078" spans="1:5" hidden="1">
      <c r="A5078" s="1">
        <v>1966</v>
      </c>
      <c r="B5078" s="1">
        <v>79</v>
      </c>
      <c r="C5078" s="1">
        <v>1525.13</v>
      </c>
      <c r="D5078" s="1">
        <v>1468.28</v>
      </c>
      <c r="E5078" s="1">
        <v>2993.41</v>
      </c>
    </row>
    <row r="5079" spans="1:5" hidden="1">
      <c r="A5079" s="1">
        <v>1966</v>
      </c>
      <c r="B5079" s="1">
        <v>80</v>
      </c>
      <c r="C5079" s="1">
        <v>1514.13</v>
      </c>
      <c r="D5079" s="1">
        <v>1436.27</v>
      </c>
      <c r="E5079" s="1">
        <v>2950.4</v>
      </c>
    </row>
    <row r="5080" spans="1:5" hidden="1">
      <c r="A5080" s="1">
        <v>1966</v>
      </c>
      <c r="B5080" s="1">
        <v>81</v>
      </c>
      <c r="C5080" s="1">
        <v>1344.12</v>
      </c>
      <c r="D5080" s="1">
        <v>1202.23</v>
      </c>
      <c r="E5080" s="1">
        <v>2546.35</v>
      </c>
    </row>
    <row r="5081" spans="1:5" hidden="1">
      <c r="A5081" s="1">
        <v>1966</v>
      </c>
      <c r="B5081" s="1">
        <v>82</v>
      </c>
      <c r="C5081" s="1">
        <v>1493.13</v>
      </c>
      <c r="D5081" s="1">
        <v>1179.22</v>
      </c>
      <c r="E5081" s="1">
        <v>2672.35</v>
      </c>
    </row>
    <row r="5082" spans="1:5" hidden="1">
      <c r="A5082" s="1">
        <v>1966</v>
      </c>
      <c r="B5082" s="1">
        <v>83</v>
      </c>
      <c r="C5082" s="1">
        <v>1389.12</v>
      </c>
      <c r="D5082" s="1">
        <v>1084.21</v>
      </c>
      <c r="E5082" s="1">
        <v>2473.33</v>
      </c>
    </row>
    <row r="5083" spans="1:5" hidden="1">
      <c r="A5083" s="1">
        <v>1966</v>
      </c>
      <c r="B5083" s="1">
        <v>84</v>
      </c>
      <c r="C5083" s="1">
        <v>1352.12</v>
      </c>
      <c r="D5083" s="1">
        <v>955.18</v>
      </c>
      <c r="E5083" s="1">
        <v>2307.3000000000002</v>
      </c>
    </row>
    <row r="5084" spans="1:5" hidden="1">
      <c r="A5084" s="1">
        <v>1966</v>
      </c>
      <c r="B5084" s="1">
        <v>85</v>
      </c>
      <c r="C5084" s="1">
        <v>1250.1099999999999</v>
      </c>
      <c r="D5084" s="1">
        <v>848.16</v>
      </c>
      <c r="E5084" s="1">
        <v>2098.27</v>
      </c>
    </row>
    <row r="5085" spans="1:5" hidden="1">
      <c r="A5085" s="1">
        <v>1966</v>
      </c>
      <c r="B5085" s="1">
        <v>86</v>
      </c>
      <c r="C5085" s="1">
        <v>1149.0999999999999</v>
      </c>
      <c r="D5085" s="1">
        <v>761.14</v>
      </c>
      <c r="E5085" s="1">
        <v>1910.24</v>
      </c>
    </row>
    <row r="5086" spans="1:5" hidden="1">
      <c r="A5086" s="1">
        <v>1966</v>
      </c>
      <c r="B5086" s="1">
        <v>87</v>
      </c>
      <c r="C5086" s="1">
        <v>933.08</v>
      </c>
      <c r="D5086" s="1">
        <v>600.12</v>
      </c>
      <c r="E5086" s="1">
        <v>1533.2</v>
      </c>
    </row>
    <row r="5087" spans="1:5" hidden="1">
      <c r="A5087" s="1">
        <v>1966</v>
      </c>
      <c r="B5087" s="1">
        <v>88</v>
      </c>
      <c r="C5087" s="1">
        <v>853.08</v>
      </c>
      <c r="D5087" s="1">
        <v>518.1</v>
      </c>
      <c r="E5087" s="1">
        <v>1371.18</v>
      </c>
    </row>
    <row r="5088" spans="1:5" hidden="1">
      <c r="A5088" s="1">
        <v>1966</v>
      </c>
      <c r="B5088" s="1">
        <v>89</v>
      </c>
      <c r="C5088" s="1">
        <v>715.06</v>
      </c>
      <c r="D5088" s="1">
        <v>398.08</v>
      </c>
      <c r="E5088" s="1">
        <v>1113.1400000000001</v>
      </c>
    </row>
    <row r="5089" spans="1:5" hidden="1">
      <c r="A5089" s="1">
        <v>1966</v>
      </c>
      <c r="B5089" s="1">
        <v>90</v>
      </c>
      <c r="C5089" s="1">
        <v>597.04999999999995</v>
      </c>
      <c r="D5089" s="1">
        <v>305.06</v>
      </c>
      <c r="E5089" s="1">
        <v>902.11</v>
      </c>
    </row>
    <row r="5090" spans="1:5" hidden="1">
      <c r="A5090" s="1">
        <v>1966</v>
      </c>
      <c r="B5090" s="1">
        <v>91</v>
      </c>
      <c r="C5090" s="1">
        <v>469.04</v>
      </c>
      <c r="D5090" s="1">
        <v>245.05</v>
      </c>
      <c r="E5090" s="1">
        <v>714.09</v>
      </c>
    </row>
    <row r="5091" spans="1:5" hidden="1">
      <c r="A5091" s="1">
        <v>1966</v>
      </c>
      <c r="B5091" s="1">
        <v>92</v>
      </c>
      <c r="C5091" s="1">
        <v>428.03</v>
      </c>
      <c r="D5091" s="1">
        <v>211.04</v>
      </c>
      <c r="E5091" s="1">
        <v>639.07000000000005</v>
      </c>
    </row>
    <row r="5092" spans="1:5" hidden="1">
      <c r="A5092" s="1">
        <v>1966</v>
      </c>
      <c r="B5092" s="1">
        <v>93</v>
      </c>
      <c r="C5092" s="1">
        <v>347.03</v>
      </c>
      <c r="D5092" s="1">
        <v>171.03</v>
      </c>
      <c r="E5092" s="1">
        <v>518.05999999999995</v>
      </c>
    </row>
    <row r="5093" spans="1:5" hidden="1">
      <c r="A5093" s="1">
        <v>1966</v>
      </c>
      <c r="B5093" s="1">
        <v>94</v>
      </c>
      <c r="C5093" s="1">
        <v>303.02999999999997</v>
      </c>
      <c r="D5093" s="1">
        <v>123.02</v>
      </c>
      <c r="E5093" s="1">
        <v>426.05</v>
      </c>
    </row>
    <row r="5094" spans="1:5" hidden="1">
      <c r="A5094" s="1">
        <v>1966</v>
      </c>
      <c r="B5094" s="1">
        <v>95</v>
      </c>
      <c r="C5094" s="1">
        <v>185.02</v>
      </c>
      <c r="D5094" s="1">
        <v>99.02</v>
      </c>
      <c r="E5094" s="1">
        <v>284.04000000000002</v>
      </c>
    </row>
    <row r="5095" spans="1:5" hidden="1">
      <c r="A5095" s="1">
        <v>1966</v>
      </c>
      <c r="B5095" s="1">
        <v>96</v>
      </c>
      <c r="C5095" s="1">
        <v>111.01</v>
      </c>
      <c r="D5095" s="1">
        <v>65.010000000000005</v>
      </c>
      <c r="E5095" s="1">
        <v>176.02</v>
      </c>
    </row>
    <row r="5096" spans="1:5" hidden="1">
      <c r="A5096" s="1">
        <v>1966</v>
      </c>
      <c r="B5096" s="1">
        <v>97</v>
      </c>
      <c r="C5096" s="1">
        <v>82.01</v>
      </c>
      <c r="D5096" s="1">
        <v>31</v>
      </c>
      <c r="E5096" s="1">
        <v>113.01</v>
      </c>
    </row>
    <row r="5097" spans="1:5" hidden="1">
      <c r="A5097" s="1">
        <v>1966</v>
      </c>
      <c r="B5097" s="1">
        <v>98</v>
      </c>
      <c r="C5097" s="1">
        <v>50</v>
      </c>
      <c r="D5097" s="1">
        <v>27</v>
      </c>
      <c r="E5097" s="1">
        <v>77</v>
      </c>
    </row>
    <row r="5098" spans="1:5" hidden="1">
      <c r="A5098" s="1">
        <v>1966</v>
      </c>
      <c r="B5098" s="1">
        <v>99</v>
      </c>
      <c r="C5098" s="1">
        <v>30</v>
      </c>
      <c r="D5098" s="1">
        <v>18.010000000000002</v>
      </c>
      <c r="E5098" s="1">
        <v>48.01</v>
      </c>
    </row>
    <row r="5099" spans="1:5" hidden="1">
      <c r="A5099" s="1">
        <v>1966</v>
      </c>
      <c r="B5099" s="1">
        <v>100</v>
      </c>
      <c r="C5099" s="1">
        <v>22</v>
      </c>
      <c r="D5099" s="1">
        <v>9</v>
      </c>
      <c r="E5099" s="1">
        <v>31</v>
      </c>
    </row>
    <row r="5100" spans="1:5" hidden="1">
      <c r="A5100" s="1">
        <v>1966</v>
      </c>
      <c r="B5100" s="1">
        <v>101</v>
      </c>
      <c r="C5100" s="1">
        <v>15</v>
      </c>
      <c r="D5100" s="1">
        <v>9.01</v>
      </c>
      <c r="E5100" s="1">
        <v>24.01</v>
      </c>
    </row>
    <row r="5101" spans="1:5" hidden="1">
      <c r="A5101" s="1">
        <v>1966</v>
      </c>
      <c r="B5101" s="1">
        <v>102</v>
      </c>
      <c r="C5101" s="1">
        <v>10</v>
      </c>
      <c r="D5101" s="1">
        <v>6</v>
      </c>
      <c r="E5101" s="1">
        <v>16</v>
      </c>
    </row>
    <row r="5102" spans="1:5" hidden="1">
      <c r="A5102" s="1">
        <v>1966</v>
      </c>
      <c r="B5102" s="1">
        <v>103</v>
      </c>
      <c r="C5102" s="1">
        <v>7</v>
      </c>
      <c r="D5102" s="1">
        <v>0</v>
      </c>
      <c r="E5102" s="1">
        <v>7</v>
      </c>
    </row>
    <row r="5103" spans="1:5" hidden="1">
      <c r="A5103" s="1">
        <v>1966</v>
      </c>
      <c r="B5103" s="1">
        <v>104</v>
      </c>
      <c r="C5103" s="1">
        <v>4</v>
      </c>
      <c r="D5103" s="1">
        <v>1.5</v>
      </c>
      <c r="E5103" s="1">
        <v>5.5</v>
      </c>
    </row>
    <row r="5104" spans="1:5" hidden="1">
      <c r="A5104" s="1">
        <v>1966</v>
      </c>
      <c r="B5104" s="1">
        <v>105</v>
      </c>
      <c r="C5104" s="1">
        <v>1.5</v>
      </c>
      <c r="D5104" s="1">
        <v>1.5</v>
      </c>
      <c r="E5104" s="1">
        <v>3</v>
      </c>
    </row>
    <row r="5105" spans="1:5" hidden="1">
      <c r="A5105" s="1">
        <v>1966</v>
      </c>
      <c r="B5105" s="1">
        <v>106</v>
      </c>
      <c r="C5105" s="1">
        <v>1.5</v>
      </c>
      <c r="D5105" s="1">
        <v>0</v>
      </c>
      <c r="E5105" s="1">
        <v>1.5</v>
      </c>
    </row>
    <row r="5106" spans="1:5" hidden="1">
      <c r="A5106" s="1">
        <v>1966</v>
      </c>
      <c r="B5106" s="1">
        <v>107</v>
      </c>
      <c r="C5106" s="1">
        <v>0</v>
      </c>
      <c r="D5106" s="1">
        <v>0</v>
      </c>
      <c r="E5106" s="1">
        <v>0</v>
      </c>
    </row>
    <row r="5107" spans="1:5" hidden="1">
      <c r="A5107" s="1">
        <v>1966</v>
      </c>
      <c r="B5107" s="1">
        <v>108</v>
      </c>
      <c r="C5107" s="1">
        <v>0</v>
      </c>
      <c r="D5107" s="1">
        <v>0</v>
      </c>
      <c r="E5107" s="1">
        <v>0</v>
      </c>
    </row>
    <row r="5108" spans="1:5" hidden="1">
      <c r="A5108" s="1">
        <v>1966</v>
      </c>
      <c r="B5108" s="1">
        <v>109</v>
      </c>
      <c r="C5108" s="1">
        <v>0</v>
      </c>
      <c r="D5108" s="1">
        <v>0</v>
      </c>
      <c r="E5108" s="1">
        <v>0</v>
      </c>
    </row>
    <row r="5109" spans="1:5" hidden="1">
      <c r="A5109" s="1">
        <v>1966</v>
      </c>
      <c r="B5109" s="1" t="s">
        <v>121</v>
      </c>
      <c r="C5109" s="1">
        <v>0</v>
      </c>
      <c r="D5109" s="1">
        <v>0</v>
      </c>
      <c r="E5109" s="1">
        <v>0</v>
      </c>
    </row>
    <row r="5110" spans="1:5" hidden="1">
      <c r="A5110" s="1">
        <v>1967</v>
      </c>
      <c r="B5110" s="1">
        <v>0</v>
      </c>
      <c r="C5110" s="1">
        <v>1748.27</v>
      </c>
      <c r="D5110" s="1">
        <v>2405.38</v>
      </c>
      <c r="E5110" s="1">
        <v>4153.6499999999996</v>
      </c>
    </row>
    <row r="5111" spans="1:5" hidden="1">
      <c r="A5111" s="1">
        <v>1967</v>
      </c>
      <c r="B5111" s="1">
        <v>1</v>
      </c>
      <c r="C5111" s="1">
        <v>163.02000000000001</v>
      </c>
      <c r="D5111" s="1">
        <v>191.03</v>
      </c>
      <c r="E5111" s="1">
        <v>354.05</v>
      </c>
    </row>
    <row r="5112" spans="1:5" hidden="1">
      <c r="A5112" s="1">
        <v>1967</v>
      </c>
      <c r="B5112" s="1">
        <v>2</v>
      </c>
      <c r="C5112" s="1">
        <v>91.02</v>
      </c>
      <c r="D5112" s="1">
        <v>121.02</v>
      </c>
      <c r="E5112" s="1">
        <v>212.04</v>
      </c>
    </row>
    <row r="5113" spans="1:5" hidden="1">
      <c r="A5113" s="1">
        <v>1967</v>
      </c>
      <c r="B5113" s="1">
        <v>3</v>
      </c>
      <c r="C5113" s="1">
        <v>55.01</v>
      </c>
      <c r="D5113" s="1">
        <v>92.02</v>
      </c>
      <c r="E5113" s="1">
        <v>147.03</v>
      </c>
    </row>
    <row r="5114" spans="1:5" hidden="1">
      <c r="A5114" s="1">
        <v>1967</v>
      </c>
      <c r="B5114" s="1">
        <v>4</v>
      </c>
      <c r="C5114" s="1">
        <v>58.01</v>
      </c>
      <c r="D5114" s="1">
        <v>63.01</v>
      </c>
      <c r="E5114" s="1">
        <v>121.02</v>
      </c>
    </row>
    <row r="5115" spans="1:5" hidden="1">
      <c r="A5115" s="1">
        <v>1967</v>
      </c>
      <c r="B5115" s="1">
        <v>5</v>
      </c>
      <c r="C5115" s="1">
        <v>44.01</v>
      </c>
      <c r="D5115" s="1">
        <v>59.01</v>
      </c>
      <c r="E5115" s="1">
        <v>103.02</v>
      </c>
    </row>
    <row r="5116" spans="1:5" hidden="1">
      <c r="A5116" s="1">
        <v>1967</v>
      </c>
      <c r="B5116" s="1">
        <v>6</v>
      </c>
      <c r="C5116" s="1">
        <v>32</v>
      </c>
      <c r="D5116" s="1">
        <v>58.01</v>
      </c>
      <c r="E5116" s="1">
        <v>90.01</v>
      </c>
    </row>
    <row r="5117" spans="1:5" hidden="1">
      <c r="A5117" s="1">
        <v>1967</v>
      </c>
      <c r="B5117" s="1">
        <v>7</v>
      </c>
      <c r="C5117" s="1">
        <v>41</v>
      </c>
      <c r="D5117" s="1">
        <v>58</v>
      </c>
      <c r="E5117" s="1">
        <v>99</v>
      </c>
    </row>
    <row r="5118" spans="1:5" hidden="1">
      <c r="A5118" s="1">
        <v>1967</v>
      </c>
      <c r="B5118" s="1">
        <v>8</v>
      </c>
      <c r="C5118" s="1">
        <v>42.01</v>
      </c>
      <c r="D5118" s="1">
        <v>58.01</v>
      </c>
      <c r="E5118" s="1">
        <v>100.02</v>
      </c>
    </row>
    <row r="5119" spans="1:5" hidden="1">
      <c r="A5119" s="1">
        <v>1967</v>
      </c>
      <c r="B5119" s="1">
        <v>9</v>
      </c>
      <c r="C5119" s="1">
        <v>34.01</v>
      </c>
      <c r="D5119" s="1">
        <v>54.01</v>
      </c>
      <c r="E5119" s="1">
        <v>88.02</v>
      </c>
    </row>
    <row r="5120" spans="1:5" hidden="1">
      <c r="A5120" s="1">
        <v>1967</v>
      </c>
      <c r="B5120" s="1">
        <v>10</v>
      </c>
      <c r="C5120" s="1">
        <v>18</v>
      </c>
      <c r="D5120" s="1">
        <v>44.01</v>
      </c>
      <c r="E5120" s="1">
        <v>62.01</v>
      </c>
    </row>
    <row r="5121" spans="1:5" hidden="1">
      <c r="A5121" s="1">
        <v>1967</v>
      </c>
      <c r="B5121" s="1">
        <v>11</v>
      </c>
      <c r="C5121" s="1">
        <v>31</v>
      </c>
      <c r="D5121" s="1">
        <v>32</v>
      </c>
      <c r="E5121" s="1">
        <v>63</v>
      </c>
    </row>
    <row r="5122" spans="1:5" hidden="1">
      <c r="A5122" s="1">
        <v>1967</v>
      </c>
      <c r="B5122" s="1">
        <v>12</v>
      </c>
      <c r="C5122" s="1">
        <v>34.01</v>
      </c>
      <c r="D5122" s="1">
        <v>42.01</v>
      </c>
      <c r="E5122" s="1">
        <v>76.02</v>
      </c>
    </row>
    <row r="5123" spans="1:5" hidden="1">
      <c r="A5123" s="1">
        <v>1967</v>
      </c>
      <c r="B5123" s="1">
        <v>13</v>
      </c>
      <c r="C5123" s="1">
        <v>19.010000000000002</v>
      </c>
      <c r="D5123" s="1">
        <v>54.01</v>
      </c>
      <c r="E5123" s="1">
        <v>73.02</v>
      </c>
    </row>
    <row r="5124" spans="1:5" hidden="1">
      <c r="A5124" s="1">
        <v>1967</v>
      </c>
      <c r="B5124" s="1">
        <v>14</v>
      </c>
      <c r="C5124" s="1">
        <v>33.01</v>
      </c>
      <c r="D5124" s="1">
        <v>61.01</v>
      </c>
      <c r="E5124" s="1">
        <v>94.02</v>
      </c>
    </row>
    <row r="5125" spans="1:5" hidden="1">
      <c r="A5125" s="1">
        <v>1967</v>
      </c>
      <c r="B5125" s="1">
        <v>15</v>
      </c>
      <c r="C5125" s="1">
        <v>33.01</v>
      </c>
      <c r="D5125" s="1">
        <v>74.010000000000005</v>
      </c>
      <c r="E5125" s="1">
        <v>107.02</v>
      </c>
    </row>
    <row r="5126" spans="1:5" hidden="1">
      <c r="A5126" s="1">
        <v>1967</v>
      </c>
      <c r="B5126" s="1">
        <v>16</v>
      </c>
      <c r="C5126" s="1">
        <v>40.01</v>
      </c>
      <c r="D5126" s="1">
        <v>94.01</v>
      </c>
      <c r="E5126" s="1">
        <v>134.02000000000001</v>
      </c>
    </row>
    <row r="5127" spans="1:5" hidden="1">
      <c r="A5127" s="1">
        <v>1967</v>
      </c>
      <c r="B5127" s="1">
        <v>17</v>
      </c>
      <c r="C5127" s="1">
        <v>51.01</v>
      </c>
      <c r="D5127" s="1">
        <v>135.02000000000001</v>
      </c>
      <c r="E5127" s="1">
        <v>186.03</v>
      </c>
    </row>
    <row r="5128" spans="1:5" hidden="1">
      <c r="A5128" s="1">
        <v>1967</v>
      </c>
      <c r="B5128" s="1">
        <v>18</v>
      </c>
      <c r="C5128" s="1">
        <v>61.01</v>
      </c>
      <c r="D5128" s="1">
        <v>178.02</v>
      </c>
      <c r="E5128" s="1">
        <v>239.03</v>
      </c>
    </row>
    <row r="5129" spans="1:5" hidden="1">
      <c r="A5129" s="1">
        <v>1967</v>
      </c>
      <c r="B5129" s="1">
        <v>19</v>
      </c>
      <c r="C5129" s="1">
        <v>66.010000000000005</v>
      </c>
      <c r="D5129" s="1">
        <v>219.03</v>
      </c>
      <c r="E5129" s="1">
        <v>285.04000000000002</v>
      </c>
    </row>
    <row r="5130" spans="1:5" hidden="1">
      <c r="A5130" s="1">
        <v>1967</v>
      </c>
      <c r="B5130" s="1">
        <v>20</v>
      </c>
      <c r="C5130" s="1">
        <v>80.010000000000005</v>
      </c>
      <c r="D5130" s="1">
        <v>225.03</v>
      </c>
      <c r="E5130" s="1">
        <v>305.04000000000002</v>
      </c>
    </row>
    <row r="5131" spans="1:5" hidden="1">
      <c r="A5131" s="1">
        <v>1967</v>
      </c>
      <c r="B5131" s="1">
        <v>21</v>
      </c>
      <c r="C5131" s="1">
        <v>64.010000000000005</v>
      </c>
      <c r="D5131" s="1">
        <v>189.03</v>
      </c>
      <c r="E5131" s="1">
        <v>253.04</v>
      </c>
    </row>
    <row r="5132" spans="1:5" hidden="1">
      <c r="A5132" s="1">
        <v>1967</v>
      </c>
      <c r="B5132" s="1">
        <v>22</v>
      </c>
      <c r="C5132" s="1">
        <v>42</v>
      </c>
      <c r="D5132" s="1">
        <v>146.02000000000001</v>
      </c>
      <c r="E5132" s="1">
        <v>188.02</v>
      </c>
    </row>
    <row r="5133" spans="1:5" hidden="1">
      <c r="A5133" s="1">
        <v>1967</v>
      </c>
      <c r="B5133" s="1">
        <v>23</v>
      </c>
      <c r="C5133" s="1">
        <v>50.01</v>
      </c>
      <c r="D5133" s="1">
        <v>136.02000000000001</v>
      </c>
      <c r="E5133" s="1">
        <v>186.03</v>
      </c>
    </row>
    <row r="5134" spans="1:5" hidden="1">
      <c r="A5134" s="1">
        <v>1967</v>
      </c>
      <c r="B5134" s="1">
        <v>24</v>
      </c>
      <c r="C5134" s="1">
        <v>44</v>
      </c>
      <c r="D5134" s="1">
        <v>134.02000000000001</v>
      </c>
      <c r="E5134" s="1">
        <v>178.02</v>
      </c>
    </row>
    <row r="5135" spans="1:5" hidden="1">
      <c r="A5135" s="1">
        <v>1967</v>
      </c>
      <c r="B5135" s="1">
        <v>25</v>
      </c>
      <c r="C5135" s="1">
        <v>51.01</v>
      </c>
      <c r="D5135" s="1">
        <v>119.02</v>
      </c>
      <c r="E5135" s="1">
        <v>170.03</v>
      </c>
    </row>
    <row r="5136" spans="1:5" hidden="1">
      <c r="A5136" s="1">
        <v>1967</v>
      </c>
      <c r="B5136" s="1">
        <v>26</v>
      </c>
      <c r="C5136" s="1">
        <v>46</v>
      </c>
      <c r="D5136" s="1">
        <v>107.02</v>
      </c>
      <c r="E5136" s="1">
        <v>153.02000000000001</v>
      </c>
    </row>
    <row r="5137" spans="1:5" hidden="1">
      <c r="A5137" s="1">
        <v>1967</v>
      </c>
      <c r="B5137" s="1">
        <v>27</v>
      </c>
      <c r="C5137" s="1">
        <v>46.01</v>
      </c>
      <c r="D5137" s="1">
        <v>104.02</v>
      </c>
      <c r="E5137" s="1">
        <v>150.03</v>
      </c>
    </row>
    <row r="5138" spans="1:5" hidden="1">
      <c r="A5138" s="1">
        <v>1967</v>
      </c>
      <c r="B5138" s="1">
        <v>28</v>
      </c>
      <c r="C5138" s="1">
        <v>47.01</v>
      </c>
      <c r="D5138" s="1">
        <v>127.02</v>
      </c>
      <c r="E5138" s="1">
        <v>174.03</v>
      </c>
    </row>
    <row r="5139" spans="1:5" hidden="1">
      <c r="A5139" s="1">
        <v>1967</v>
      </c>
      <c r="B5139" s="1">
        <v>29</v>
      </c>
      <c r="C5139" s="1">
        <v>53.01</v>
      </c>
      <c r="D5139" s="1">
        <v>119.02</v>
      </c>
      <c r="E5139" s="1">
        <v>172.03</v>
      </c>
    </row>
    <row r="5140" spans="1:5" hidden="1">
      <c r="A5140" s="1">
        <v>1967</v>
      </c>
      <c r="B5140" s="1">
        <v>30</v>
      </c>
      <c r="C5140" s="1">
        <v>49.01</v>
      </c>
      <c r="D5140" s="1">
        <v>109.01</v>
      </c>
      <c r="E5140" s="1">
        <v>158.02000000000001</v>
      </c>
    </row>
    <row r="5141" spans="1:5" hidden="1">
      <c r="A5141" s="1">
        <v>1967</v>
      </c>
      <c r="B5141" s="1">
        <v>31</v>
      </c>
      <c r="C5141" s="1">
        <v>45.01</v>
      </c>
      <c r="D5141" s="1">
        <v>102.01</v>
      </c>
      <c r="E5141" s="1">
        <v>147.02000000000001</v>
      </c>
    </row>
    <row r="5142" spans="1:5" hidden="1">
      <c r="A5142" s="1">
        <v>1967</v>
      </c>
      <c r="B5142" s="1">
        <v>32</v>
      </c>
      <c r="C5142" s="1">
        <v>59</v>
      </c>
      <c r="D5142" s="1">
        <v>98.02</v>
      </c>
      <c r="E5142" s="1">
        <v>157.02000000000001</v>
      </c>
    </row>
    <row r="5143" spans="1:5" hidden="1">
      <c r="A5143" s="1">
        <v>1967</v>
      </c>
      <c r="B5143" s="1">
        <v>33</v>
      </c>
      <c r="C5143" s="1">
        <v>76.02</v>
      </c>
      <c r="D5143" s="1">
        <v>116.02</v>
      </c>
      <c r="E5143" s="1">
        <v>192.04</v>
      </c>
    </row>
    <row r="5144" spans="1:5" hidden="1">
      <c r="A5144" s="1">
        <v>1967</v>
      </c>
      <c r="B5144" s="1">
        <v>34</v>
      </c>
      <c r="C5144" s="1">
        <v>70.010000000000005</v>
      </c>
      <c r="D5144" s="1">
        <v>149.03</v>
      </c>
      <c r="E5144" s="1">
        <v>219.04</v>
      </c>
    </row>
    <row r="5145" spans="1:5" hidden="1">
      <c r="A5145" s="1">
        <v>1967</v>
      </c>
      <c r="B5145" s="1">
        <v>35</v>
      </c>
      <c r="C5145" s="1">
        <v>68.010000000000005</v>
      </c>
      <c r="D5145" s="1">
        <v>140.02000000000001</v>
      </c>
      <c r="E5145" s="1">
        <v>208.03</v>
      </c>
    </row>
    <row r="5146" spans="1:5" hidden="1">
      <c r="A5146" s="1">
        <v>1967</v>
      </c>
      <c r="B5146" s="1">
        <v>36</v>
      </c>
      <c r="C5146" s="1">
        <v>84.01</v>
      </c>
      <c r="D5146" s="1">
        <v>169.03</v>
      </c>
      <c r="E5146" s="1">
        <v>253.04</v>
      </c>
    </row>
    <row r="5147" spans="1:5" hidden="1">
      <c r="A5147" s="1">
        <v>1967</v>
      </c>
      <c r="B5147" s="1">
        <v>37</v>
      </c>
      <c r="C5147" s="1">
        <v>80.02</v>
      </c>
      <c r="D5147" s="1">
        <v>156.03</v>
      </c>
      <c r="E5147" s="1">
        <v>236.05</v>
      </c>
    </row>
    <row r="5148" spans="1:5" hidden="1">
      <c r="A5148" s="1">
        <v>1967</v>
      </c>
      <c r="B5148" s="1">
        <v>38</v>
      </c>
      <c r="C5148" s="1">
        <v>117.02</v>
      </c>
      <c r="D5148" s="1">
        <v>206.03</v>
      </c>
      <c r="E5148" s="1">
        <v>323.05</v>
      </c>
    </row>
    <row r="5149" spans="1:5" hidden="1">
      <c r="A5149" s="1">
        <v>1967</v>
      </c>
      <c r="B5149" s="1">
        <v>39</v>
      </c>
      <c r="C5149" s="1">
        <v>140.02000000000001</v>
      </c>
      <c r="D5149" s="1">
        <v>203.03</v>
      </c>
      <c r="E5149" s="1">
        <v>343.05</v>
      </c>
    </row>
    <row r="5150" spans="1:5" hidden="1">
      <c r="A5150" s="1">
        <v>1967</v>
      </c>
      <c r="B5150" s="1">
        <v>40</v>
      </c>
      <c r="C5150" s="1">
        <v>162.02000000000001</v>
      </c>
      <c r="D5150" s="1">
        <v>249.04</v>
      </c>
      <c r="E5150" s="1">
        <v>411.06</v>
      </c>
    </row>
    <row r="5151" spans="1:5" hidden="1">
      <c r="A5151" s="1">
        <v>1967</v>
      </c>
      <c r="B5151" s="1">
        <v>41</v>
      </c>
      <c r="C5151" s="1">
        <v>151.02000000000001</v>
      </c>
      <c r="D5151" s="1">
        <v>262.04000000000002</v>
      </c>
      <c r="E5151" s="1">
        <v>413.06</v>
      </c>
    </row>
    <row r="5152" spans="1:5" hidden="1">
      <c r="A5152" s="1">
        <v>1967</v>
      </c>
      <c r="B5152" s="1">
        <v>42</v>
      </c>
      <c r="C5152" s="1">
        <v>203.03</v>
      </c>
      <c r="D5152" s="1">
        <v>327.05</v>
      </c>
      <c r="E5152" s="1">
        <v>530.08000000000004</v>
      </c>
    </row>
    <row r="5153" spans="1:5" hidden="1">
      <c r="A5153" s="1">
        <v>1967</v>
      </c>
      <c r="B5153" s="1">
        <v>43</v>
      </c>
      <c r="C5153" s="1">
        <v>185.03</v>
      </c>
      <c r="D5153" s="1">
        <v>333.05</v>
      </c>
      <c r="E5153" s="1">
        <v>518.08000000000004</v>
      </c>
    </row>
    <row r="5154" spans="1:5" hidden="1">
      <c r="A5154" s="1">
        <v>1967</v>
      </c>
      <c r="B5154" s="1">
        <v>44</v>
      </c>
      <c r="C5154" s="1">
        <v>190.03</v>
      </c>
      <c r="D5154" s="1">
        <v>375.06</v>
      </c>
      <c r="E5154" s="1">
        <v>565.09</v>
      </c>
    </row>
    <row r="5155" spans="1:5" hidden="1">
      <c r="A5155" s="1">
        <v>1967</v>
      </c>
      <c r="B5155" s="1">
        <v>45</v>
      </c>
      <c r="C5155" s="1">
        <v>225.04</v>
      </c>
      <c r="D5155" s="1">
        <v>380.06</v>
      </c>
      <c r="E5155" s="1">
        <v>605.1</v>
      </c>
    </row>
    <row r="5156" spans="1:5" hidden="1">
      <c r="A5156" s="1">
        <v>1967</v>
      </c>
      <c r="B5156" s="1">
        <v>46</v>
      </c>
      <c r="C5156" s="1">
        <v>261.04000000000002</v>
      </c>
      <c r="D5156" s="1">
        <v>427.07</v>
      </c>
      <c r="E5156" s="1">
        <v>688.11</v>
      </c>
    </row>
    <row r="5157" spans="1:5" hidden="1">
      <c r="A5157" s="1">
        <v>1967</v>
      </c>
      <c r="B5157" s="1">
        <v>47</v>
      </c>
      <c r="C5157" s="1">
        <v>259.04000000000002</v>
      </c>
      <c r="D5157" s="1">
        <v>464.07</v>
      </c>
      <c r="E5157" s="1">
        <v>723.11</v>
      </c>
    </row>
    <row r="5158" spans="1:5" hidden="1">
      <c r="A5158" s="1">
        <v>1967</v>
      </c>
      <c r="B5158" s="1">
        <v>48</v>
      </c>
      <c r="C5158" s="1">
        <v>274.04000000000002</v>
      </c>
      <c r="D5158" s="1">
        <v>465.07</v>
      </c>
      <c r="E5158" s="1">
        <v>739.11</v>
      </c>
    </row>
    <row r="5159" spans="1:5" hidden="1">
      <c r="A5159" s="1">
        <v>1967</v>
      </c>
      <c r="B5159" s="1">
        <v>49</v>
      </c>
      <c r="C5159" s="1">
        <v>292.05</v>
      </c>
      <c r="D5159" s="1">
        <v>516.09</v>
      </c>
      <c r="E5159" s="1">
        <v>808.14</v>
      </c>
    </row>
    <row r="5160" spans="1:5" hidden="1">
      <c r="A5160" s="1">
        <v>1967</v>
      </c>
      <c r="B5160" s="1">
        <v>50</v>
      </c>
      <c r="C5160" s="1">
        <v>331.05</v>
      </c>
      <c r="D5160" s="1">
        <v>527.08000000000004</v>
      </c>
      <c r="E5160" s="1">
        <v>858.13</v>
      </c>
    </row>
    <row r="5161" spans="1:5" hidden="1">
      <c r="A5161" s="1">
        <v>1967</v>
      </c>
      <c r="B5161" s="1">
        <v>51</v>
      </c>
      <c r="C5161" s="1">
        <v>320.05</v>
      </c>
      <c r="D5161" s="1">
        <v>521.08000000000004</v>
      </c>
      <c r="E5161" s="1">
        <v>841.13</v>
      </c>
    </row>
    <row r="5162" spans="1:5" hidden="1">
      <c r="A5162" s="1">
        <v>1967</v>
      </c>
      <c r="B5162" s="1">
        <v>52</v>
      </c>
      <c r="C5162" s="1">
        <v>384.06</v>
      </c>
      <c r="D5162" s="1">
        <v>687.1</v>
      </c>
      <c r="E5162" s="1">
        <v>1071.1600000000001</v>
      </c>
    </row>
    <row r="5163" spans="1:5" hidden="1">
      <c r="A5163" s="1">
        <v>1967</v>
      </c>
      <c r="B5163" s="1">
        <v>53</v>
      </c>
      <c r="C5163" s="1">
        <v>436.06</v>
      </c>
      <c r="D5163" s="1">
        <v>793.12</v>
      </c>
      <c r="E5163" s="1">
        <v>1229.18</v>
      </c>
    </row>
    <row r="5164" spans="1:5" hidden="1">
      <c r="A5164" s="1">
        <v>1967</v>
      </c>
      <c r="B5164" s="1">
        <v>54</v>
      </c>
      <c r="C5164" s="1">
        <v>442.07</v>
      </c>
      <c r="D5164" s="1">
        <v>744.11</v>
      </c>
      <c r="E5164" s="1">
        <v>1186.18</v>
      </c>
    </row>
    <row r="5165" spans="1:5" hidden="1">
      <c r="A5165" s="1">
        <v>1967</v>
      </c>
      <c r="B5165" s="1">
        <v>55</v>
      </c>
      <c r="C5165" s="1">
        <v>407.06</v>
      </c>
      <c r="D5165" s="1">
        <v>804.13</v>
      </c>
      <c r="E5165" s="1">
        <v>1211.19</v>
      </c>
    </row>
    <row r="5166" spans="1:5" hidden="1">
      <c r="A5166" s="1">
        <v>1967</v>
      </c>
      <c r="B5166" s="1">
        <v>56</v>
      </c>
      <c r="C5166" s="1">
        <v>480.07</v>
      </c>
      <c r="D5166" s="1">
        <v>934.14</v>
      </c>
      <c r="E5166" s="1">
        <v>1414.21</v>
      </c>
    </row>
    <row r="5167" spans="1:5" hidden="1">
      <c r="A5167" s="1">
        <v>1967</v>
      </c>
      <c r="B5167" s="1">
        <v>57</v>
      </c>
      <c r="C5167" s="1">
        <v>474.07</v>
      </c>
      <c r="D5167" s="1">
        <v>1030.1600000000001</v>
      </c>
      <c r="E5167" s="1">
        <v>1504.23</v>
      </c>
    </row>
    <row r="5168" spans="1:5" hidden="1">
      <c r="A5168" s="1">
        <v>1967</v>
      </c>
      <c r="B5168" s="1">
        <v>58</v>
      </c>
      <c r="C5168" s="1">
        <v>490.07</v>
      </c>
      <c r="D5168" s="1">
        <v>1019.16</v>
      </c>
      <c r="E5168" s="1">
        <v>1509.23</v>
      </c>
    </row>
    <row r="5169" spans="1:5" hidden="1">
      <c r="A5169" s="1">
        <v>1967</v>
      </c>
      <c r="B5169" s="1">
        <v>59</v>
      </c>
      <c r="C5169" s="1">
        <v>562.09</v>
      </c>
      <c r="D5169" s="1">
        <v>1115.17</v>
      </c>
      <c r="E5169" s="1">
        <v>1677.26</v>
      </c>
    </row>
    <row r="5170" spans="1:5" hidden="1">
      <c r="A5170" s="1">
        <v>1967</v>
      </c>
      <c r="B5170" s="1">
        <v>60</v>
      </c>
      <c r="C5170" s="1">
        <v>558.09</v>
      </c>
      <c r="D5170" s="1">
        <v>1083.17</v>
      </c>
      <c r="E5170" s="1">
        <v>1641.26</v>
      </c>
    </row>
    <row r="5171" spans="1:5" hidden="1">
      <c r="A5171" s="1">
        <v>1967</v>
      </c>
      <c r="B5171" s="1">
        <v>61</v>
      </c>
      <c r="C5171" s="1">
        <v>549.08000000000004</v>
      </c>
      <c r="D5171" s="1">
        <v>1140.18</v>
      </c>
      <c r="E5171" s="1">
        <v>1689.26</v>
      </c>
    </row>
    <row r="5172" spans="1:5" hidden="1">
      <c r="A5172" s="1">
        <v>1967</v>
      </c>
      <c r="B5172" s="1">
        <v>62</v>
      </c>
      <c r="C5172" s="1">
        <v>618.09</v>
      </c>
      <c r="D5172" s="1">
        <v>1276.2</v>
      </c>
      <c r="E5172" s="1">
        <v>1894.29</v>
      </c>
    </row>
    <row r="5173" spans="1:5" hidden="1">
      <c r="A5173" s="1">
        <v>1967</v>
      </c>
      <c r="B5173" s="1">
        <v>63</v>
      </c>
      <c r="C5173" s="1">
        <v>659.1</v>
      </c>
      <c r="D5173" s="1">
        <v>1302.2</v>
      </c>
      <c r="E5173" s="1">
        <v>1961.3</v>
      </c>
    </row>
    <row r="5174" spans="1:5" hidden="1">
      <c r="A5174" s="1">
        <v>1967</v>
      </c>
      <c r="B5174" s="1">
        <v>64</v>
      </c>
      <c r="C5174" s="1">
        <v>655.11</v>
      </c>
      <c r="D5174" s="1">
        <v>1261.19</v>
      </c>
      <c r="E5174" s="1">
        <v>1916.3</v>
      </c>
    </row>
    <row r="5175" spans="1:5" hidden="1">
      <c r="A5175" s="1">
        <v>1967</v>
      </c>
      <c r="B5175" s="1">
        <v>65</v>
      </c>
      <c r="C5175" s="1">
        <v>712.11</v>
      </c>
      <c r="D5175" s="1">
        <v>1316.2</v>
      </c>
      <c r="E5175" s="1">
        <v>2028.31</v>
      </c>
    </row>
    <row r="5176" spans="1:5" hidden="1">
      <c r="A5176" s="1">
        <v>1967</v>
      </c>
      <c r="B5176" s="1">
        <v>66</v>
      </c>
      <c r="C5176" s="1">
        <v>828.12</v>
      </c>
      <c r="D5176" s="1">
        <v>1425.22</v>
      </c>
      <c r="E5176" s="1">
        <v>2253.34</v>
      </c>
    </row>
    <row r="5177" spans="1:5" hidden="1">
      <c r="A5177" s="1">
        <v>1967</v>
      </c>
      <c r="B5177" s="1">
        <v>67</v>
      </c>
      <c r="C5177" s="1">
        <v>904.14</v>
      </c>
      <c r="D5177" s="1">
        <v>1631.26</v>
      </c>
      <c r="E5177" s="1">
        <v>2535.4</v>
      </c>
    </row>
    <row r="5178" spans="1:5" hidden="1">
      <c r="A5178" s="1">
        <v>1967</v>
      </c>
      <c r="B5178" s="1">
        <v>68</v>
      </c>
      <c r="C5178" s="1">
        <v>805.12</v>
      </c>
      <c r="D5178" s="1">
        <v>1440.22</v>
      </c>
      <c r="E5178" s="1">
        <v>2245.34</v>
      </c>
    </row>
    <row r="5179" spans="1:5" hidden="1">
      <c r="A5179" s="1">
        <v>1967</v>
      </c>
      <c r="B5179" s="1">
        <v>69</v>
      </c>
      <c r="C5179" s="1">
        <v>907.14</v>
      </c>
      <c r="D5179" s="1">
        <v>1397.22</v>
      </c>
      <c r="E5179" s="1">
        <v>2304.36</v>
      </c>
    </row>
    <row r="5180" spans="1:5" hidden="1">
      <c r="A5180" s="1">
        <v>1967</v>
      </c>
      <c r="B5180" s="1">
        <v>70</v>
      </c>
      <c r="C5180" s="1">
        <v>1094.17</v>
      </c>
      <c r="D5180" s="1">
        <v>1371.21</v>
      </c>
      <c r="E5180" s="1">
        <v>2465.38</v>
      </c>
    </row>
    <row r="5181" spans="1:5" hidden="1">
      <c r="A5181" s="1">
        <v>1967</v>
      </c>
      <c r="B5181" s="1">
        <v>71</v>
      </c>
      <c r="C5181" s="1">
        <v>1001.15</v>
      </c>
      <c r="D5181" s="1">
        <v>1374.21</v>
      </c>
      <c r="E5181" s="1">
        <v>2375.36</v>
      </c>
    </row>
    <row r="5182" spans="1:5" hidden="1">
      <c r="A5182" s="1">
        <v>1967</v>
      </c>
      <c r="B5182" s="1">
        <v>72</v>
      </c>
      <c r="C5182" s="1">
        <v>1234.19</v>
      </c>
      <c r="D5182" s="1">
        <v>1591.25</v>
      </c>
      <c r="E5182" s="1">
        <v>2825.44</v>
      </c>
    </row>
    <row r="5183" spans="1:5" hidden="1">
      <c r="A5183" s="1">
        <v>1967</v>
      </c>
      <c r="B5183" s="1">
        <v>73</v>
      </c>
      <c r="C5183" s="1">
        <v>1288.2</v>
      </c>
      <c r="D5183" s="1">
        <v>1616.26</v>
      </c>
      <c r="E5183" s="1">
        <v>2904.46</v>
      </c>
    </row>
    <row r="5184" spans="1:5" hidden="1">
      <c r="A5184" s="1">
        <v>1967</v>
      </c>
      <c r="B5184" s="1">
        <v>74</v>
      </c>
      <c r="C5184" s="1">
        <v>1320.2</v>
      </c>
      <c r="D5184" s="1">
        <v>1656.26</v>
      </c>
      <c r="E5184" s="1">
        <v>2976.46</v>
      </c>
    </row>
    <row r="5185" spans="1:5" hidden="1">
      <c r="A5185" s="1">
        <v>1967</v>
      </c>
      <c r="B5185" s="1">
        <v>75</v>
      </c>
      <c r="C5185" s="1">
        <v>1485.23</v>
      </c>
      <c r="D5185" s="1">
        <v>1623.25</v>
      </c>
      <c r="E5185" s="1">
        <v>3108.48</v>
      </c>
    </row>
    <row r="5186" spans="1:5" hidden="1">
      <c r="A5186" s="1">
        <v>1967</v>
      </c>
      <c r="B5186" s="1">
        <v>76</v>
      </c>
      <c r="C5186" s="1">
        <v>1484.23</v>
      </c>
      <c r="D5186" s="1">
        <v>1623.25</v>
      </c>
      <c r="E5186" s="1">
        <v>3107.48</v>
      </c>
    </row>
    <row r="5187" spans="1:5" hidden="1">
      <c r="A5187" s="1">
        <v>1967</v>
      </c>
      <c r="B5187" s="1">
        <v>77</v>
      </c>
      <c r="C5187" s="1">
        <v>1405.21</v>
      </c>
      <c r="D5187" s="1">
        <v>1587.25</v>
      </c>
      <c r="E5187" s="1">
        <v>2992.46</v>
      </c>
    </row>
    <row r="5188" spans="1:5" hidden="1">
      <c r="A5188" s="1">
        <v>1967</v>
      </c>
      <c r="B5188" s="1">
        <v>78</v>
      </c>
      <c r="C5188" s="1">
        <v>1453.23</v>
      </c>
      <c r="D5188" s="1">
        <v>1550.25</v>
      </c>
      <c r="E5188" s="1">
        <v>3003.48</v>
      </c>
    </row>
    <row r="5189" spans="1:5" hidden="1">
      <c r="A5189" s="1">
        <v>1967</v>
      </c>
      <c r="B5189" s="1">
        <v>79</v>
      </c>
      <c r="C5189" s="1">
        <v>1530.24</v>
      </c>
      <c r="D5189" s="1">
        <v>1458.23</v>
      </c>
      <c r="E5189" s="1">
        <v>2988.47</v>
      </c>
    </row>
    <row r="5190" spans="1:5" hidden="1">
      <c r="A5190" s="1">
        <v>1967</v>
      </c>
      <c r="B5190" s="1">
        <v>80</v>
      </c>
      <c r="C5190" s="1">
        <v>1459.22</v>
      </c>
      <c r="D5190" s="1">
        <v>1325.21</v>
      </c>
      <c r="E5190" s="1">
        <v>2784.43</v>
      </c>
    </row>
    <row r="5191" spans="1:5" hidden="1">
      <c r="A5191" s="1">
        <v>1967</v>
      </c>
      <c r="B5191" s="1">
        <v>81</v>
      </c>
      <c r="C5191" s="1">
        <v>1357.21</v>
      </c>
      <c r="D5191" s="1">
        <v>1247.19</v>
      </c>
      <c r="E5191" s="1">
        <v>2604.4</v>
      </c>
    </row>
    <row r="5192" spans="1:5" hidden="1">
      <c r="A5192" s="1">
        <v>1967</v>
      </c>
      <c r="B5192" s="1">
        <v>82</v>
      </c>
      <c r="C5192" s="1">
        <v>1401.22</v>
      </c>
      <c r="D5192" s="1">
        <v>1191.18</v>
      </c>
      <c r="E5192" s="1">
        <v>2592.4</v>
      </c>
    </row>
    <row r="5193" spans="1:5" hidden="1">
      <c r="A5193" s="1">
        <v>1967</v>
      </c>
      <c r="B5193" s="1">
        <v>83</v>
      </c>
      <c r="C5193" s="1">
        <v>1421.22</v>
      </c>
      <c r="D5193" s="1">
        <v>1066.1600000000001</v>
      </c>
      <c r="E5193" s="1">
        <v>2487.38</v>
      </c>
    </row>
    <row r="5194" spans="1:5" hidden="1">
      <c r="A5194" s="1">
        <v>1967</v>
      </c>
      <c r="B5194" s="1">
        <v>84</v>
      </c>
      <c r="C5194" s="1">
        <v>1279.2</v>
      </c>
      <c r="D5194" s="1">
        <v>915.14</v>
      </c>
      <c r="E5194" s="1">
        <v>2194.34</v>
      </c>
    </row>
    <row r="5195" spans="1:5" hidden="1">
      <c r="A5195" s="1">
        <v>1967</v>
      </c>
      <c r="B5195" s="1">
        <v>85</v>
      </c>
      <c r="C5195" s="1">
        <v>1127.17</v>
      </c>
      <c r="D5195" s="1">
        <v>760.12</v>
      </c>
      <c r="E5195" s="1">
        <v>1887.29</v>
      </c>
    </row>
    <row r="5196" spans="1:5" hidden="1">
      <c r="A5196" s="1">
        <v>1967</v>
      </c>
      <c r="B5196" s="1">
        <v>86</v>
      </c>
      <c r="C5196" s="1">
        <v>1087.17</v>
      </c>
      <c r="D5196" s="1">
        <v>743.11</v>
      </c>
      <c r="E5196" s="1">
        <v>1830.28</v>
      </c>
    </row>
    <row r="5197" spans="1:5" hidden="1">
      <c r="A5197" s="1">
        <v>1967</v>
      </c>
      <c r="B5197" s="1">
        <v>87</v>
      </c>
      <c r="C5197" s="1">
        <v>1026.1600000000001</v>
      </c>
      <c r="D5197" s="1">
        <v>651.1</v>
      </c>
      <c r="E5197" s="1">
        <v>1677.26</v>
      </c>
    </row>
    <row r="5198" spans="1:5" hidden="1">
      <c r="A5198" s="1">
        <v>1967</v>
      </c>
      <c r="B5198" s="1">
        <v>88</v>
      </c>
      <c r="C5198" s="1">
        <v>800.13</v>
      </c>
      <c r="D5198" s="1">
        <v>490.07</v>
      </c>
      <c r="E5198" s="1">
        <v>1290.2</v>
      </c>
    </row>
    <row r="5199" spans="1:5" hidden="1">
      <c r="A5199" s="1">
        <v>1967</v>
      </c>
      <c r="B5199" s="1">
        <v>89</v>
      </c>
      <c r="C5199" s="1">
        <v>702.11</v>
      </c>
      <c r="D5199" s="1">
        <v>395.06</v>
      </c>
      <c r="E5199" s="1">
        <v>1097.17</v>
      </c>
    </row>
    <row r="5200" spans="1:5" hidden="1">
      <c r="A5200" s="1">
        <v>1967</v>
      </c>
      <c r="B5200" s="1">
        <v>90</v>
      </c>
      <c r="C5200" s="1">
        <v>615.09</v>
      </c>
      <c r="D5200" s="1">
        <v>308.05</v>
      </c>
      <c r="E5200" s="1">
        <v>923.14</v>
      </c>
    </row>
    <row r="5201" spans="1:5" hidden="1">
      <c r="A5201" s="1">
        <v>1967</v>
      </c>
      <c r="B5201" s="1">
        <v>91</v>
      </c>
      <c r="C5201" s="1">
        <v>470.07</v>
      </c>
      <c r="D5201" s="1">
        <v>221.04</v>
      </c>
      <c r="E5201" s="1">
        <v>691.11</v>
      </c>
    </row>
    <row r="5202" spans="1:5" hidden="1">
      <c r="A5202" s="1">
        <v>1967</v>
      </c>
      <c r="B5202" s="1">
        <v>92</v>
      </c>
      <c r="C5202" s="1">
        <v>418.06</v>
      </c>
      <c r="D5202" s="1">
        <v>189.03</v>
      </c>
      <c r="E5202" s="1">
        <v>607.09</v>
      </c>
    </row>
    <row r="5203" spans="1:5" hidden="1">
      <c r="A5203" s="1">
        <v>1967</v>
      </c>
      <c r="B5203" s="1">
        <v>93</v>
      </c>
      <c r="C5203" s="1">
        <v>308.05</v>
      </c>
      <c r="D5203" s="1">
        <v>133.02000000000001</v>
      </c>
      <c r="E5203" s="1">
        <v>441.07</v>
      </c>
    </row>
    <row r="5204" spans="1:5" hidden="1">
      <c r="A5204" s="1">
        <v>1967</v>
      </c>
      <c r="B5204" s="1">
        <v>94</v>
      </c>
      <c r="C5204" s="1">
        <v>248.04</v>
      </c>
      <c r="D5204" s="1">
        <v>125.02</v>
      </c>
      <c r="E5204" s="1">
        <v>373.06</v>
      </c>
    </row>
    <row r="5205" spans="1:5" hidden="1">
      <c r="A5205" s="1">
        <v>1967</v>
      </c>
      <c r="B5205" s="1">
        <v>95</v>
      </c>
      <c r="C5205" s="1">
        <v>174.02</v>
      </c>
      <c r="D5205" s="1">
        <v>95.01</v>
      </c>
      <c r="E5205" s="1">
        <v>269.02999999999997</v>
      </c>
    </row>
    <row r="5206" spans="1:5" hidden="1">
      <c r="A5206" s="1">
        <v>1967</v>
      </c>
      <c r="B5206" s="1">
        <v>96</v>
      </c>
      <c r="C5206" s="1">
        <v>136.02000000000001</v>
      </c>
      <c r="D5206" s="1">
        <v>59.01</v>
      </c>
      <c r="E5206" s="1">
        <v>195.03</v>
      </c>
    </row>
    <row r="5207" spans="1:5" hidden="1">
      <c r="A5207" s="1">
        <v>1967</v>
      </c>
      <c r="B5207" s="1">
        <v>97</v>
      </c>
      <c r="C5207" s="1">
        <v>80.010000000000005</v>
      </c>
      <c r="D5207" s="1">
        <v>34</v>
      </c>
      <c r="E5207" s="1">
        <v>114.01</v>
      </c>
    </row>
    <row r="5208" spans="1:5" hidden="1">
      <c r="A5208" s="1">
        <v>1967</v>
      </c>
      <c r="B5208" s="1">
        <v>98</v>
      </c>
      <c r="C5208" s="1">
        <v>68.010000000000005</v>
      </c>
      <c r="D5208" s="1">
        <v>27</v>
      </c>
      <c r="E5208" s="1">
        <v>95.01</v>
      </c>
    </row>
    <row r="5209" spans="1:5" hidden="1">
      <c r="A5209" s="1">
        <v>1967</v>
      </c>
      <c r="B5209" s="1">
        <v>99</v>
      </c>
      <c r="C5209" s="1">
        <v>52.01</v>
      </c>
      <c r="D5209" s="1">
        <v>18</v>
      </c>
      <c r="E5209" s="1">
        <v>70.010000000000005</v>
      </c>
    </row>
    <row r="5210" spans="1:5" hidden="1">
      <c r="A5210" s="1">
        <v>1967</v>
      </c>
      <c r="B5210" s="1">
        <v>100</v>
      </c>
      <c r="C5210" s="1">
        <v>29.01</v>
      </c>
      <c r="D5210" s="1">
        <v>7</v>
      </c>
      <c r="E5210" s="1">
        <v>36.01</v>
      </c>
    </row>
    <row r="5211" spans="1:5" hidden="1">
      <c r="A5211" s="1">
        <v>1967</v>
      </c>
      <c r="B5211" s="1">
        <v>101</v>
      </c>
      <c r="C5211" s="1">
        <v>15.01</v>
      </c>
      <c r="D5211" s="1">
        <v>3</v>
      </c>
      <c r="E5211" s="1">
        <v>18.010000000000002</v>
      </c>
    </row>
    <row r="5212" spans="1:5" hidden="1">
      <c r="A5212" s="1">
        <v>1967</v>
      </c>
      <c r="B5212" s="1">
        <v>102</v>
      </c>
      <c r="C5212" s="1">
        <v>12</v>
      </c>
      <c r="D5212" s="1">
        <v>4</v>
      </c>
      <c r="E5212" s="1">
        <v>16</v>
      </c>
    </row>
    <row r="5213" spans="1:5" hidden="1">
      <c r="A5213" s="1">
        <v>1967</v>
      </c>
      <c r="B5213" s="1">
        <v>103</v>
      </c>
      <c r="C5213" s="1">
        <v>7</v>
      </c>
      <c r="D5213" s="1">
        <v>1.5</v>
      </c>
      <c r="E5213" s="1">
        <v>8.5</v>
      </c>
    </row>
    <row r="5214" spans="1:5" hidden="1">
      <c r="A5214" s="1">
        <v>1967</v>
      </c>
      <c r="B5214" s="1">
        <v>104</v>
      </c>
      <c r="C5214" s="1">
        <v>6</v>
      </c>
      <c r="D5214" s="1">
        <v>3</v>
      </c>
      <c r="E5214" s="1">
        <v>9</v>
      </c>
    </row>
    <row r="5215" spans="1:5" hidden="1">
      <c r="A5215" s="1">
        <v>1967</v>
      </c>
      <c r="B5215" s="1">
        <v>105</v>
      </c>
      <c r="C5215" s="1">
        <v>1.5</v>
      </c>
      <c r="D5215" s="1">
        <v>0</v>
      </c>
      <c r="E5215" s="1">
        <v>1.5</v>
      </c>
    </row>
    <row r="5216" spans="1:5" hidden="1">
      <c r="A5216" s="1">
        <v>1967</v>
      </c>
      <c r="B5216" s="1">
        <v>106</v>
      </c>
      <c r="C5216" s="1">
        <v>1.5</v>
      </c>
      <c r="D5216" s="1">
        <v>1.5</v>
      </c>
      <c r="E5216" s="1">
        <v>3</v>
      </c>
    </row>
    <row r="5217" spans="1:5" hidden="1">
      <c r="A5217" s="1">
        <v>1967</v>
      </c>
      <c r="B5217" s="1">
        <v>107</v>
      </c>
      <c r="C5217" s="1">
        <v>1.5</v>
      </c>
      <c r="D5217" s="1">
        <v>0</v>
      </c>
      <c r="E5217" s="1">
        <v>1.5</v>
      </c>
    </row>
    <row r="5218" spans="1:5" hidden="1">
      <c r="A5218" s="1">
        <v>1967</v>
      </c>
      <c r="B5218" s="1">
        <v>108</v>
      </c>
      <c r="C5218" s="1">
        <v>0</v>
      </c>
      <c r="D5218" s="1">
        <v>0</v>
      </c>
      <c r="E5218" s="1">
        <v>0</v>
      </c>
    </row>
    <row r="5219" spans="1:5" hidden="1">
      <c r="A5219" s="1">
        <v>1967</v>
      </c>
      <c r="B5219" s="1">
        <v>109</v>
      </c>
      <c r="C5219" s="1">
        <v>0</v>
      </c>
      <c r="D5219" s="1">
        <v>0</v>
      </c>
      <c r="E5219" s="1">
        <v>0</v>
      </c>
    </row>
    <row r="5220" spans="1:5" hidden="1">
      <c r="A5220" s="1">
        <v>1967</v>
      </c>
      <c r="B5220" s="1" t="s">
        <v>121</v>
      </c>
      <c r="C5220" s="1">
        <v>0</v>
      </c>
      <c r="D5220" s="1">
        <v>0</v>
      </c>
      <c r="E5220" s="1">
        <v>0</v>
      </c>
    </row>
    <row r="5221" spans="1:5" hidden="1">
      <c r="A5221" s="1">
        <v>1968</v>
      </c>
      <c r="B5221" s="1">
        <v>0</v>
      </c>
      <c r="C5221" s="1">
        <v>1813.06</v>
      </c>
      <c r="D5221" s="1">
        <v>2428.2800000000002</v>
      </c>
      <c r="E5221" s="1">
        <v>4241.34</v>
      </c>
    </row>
    <row r="5222" spans="1:5" hidden="1">
      <c r="A5222" s="1">
        <v>1968</v>
      </c>
      <c r="B5222" s="1">
        <v>1</v>
      </c>
      <c r="C5222" s="1">
        <v>164.01</v>
      </c>
      <c r="D5222" s="1">
        <v>162.02000000000001</v>
      </c>
      <c r="E5222" s="1">
        <v>326.02999999999997</v>
      </c>
    </row>
    <row r="5223" spans="1:5" hidden="1">
      <c r="A5223" s="1">
        <v>1968</v>
      </c>
      <c r="B5223" s="1">
        <v>2</v>
      </c>
      <c r="C5223" s="1">
        <v>94</v>
      </c>
      <c r="D5223" s="1">
        <v>121.02</v>
      </c>
      <c r="E5223" s="1">
        <v>215.02</v>
      </c>
    </row>
    <row r="5224" spans="1:5" hidden="1">
      <c r="A5224" s="1">
        <v>1968</v>
      </c>
      <c r="B5224" s="1">
        <v>3</v>
      </c>
      <c r="C5224" s="1">
        <v>72</v>
      </c>
      <c r="D5224" s="1">
        <v>85.01</v>
      </c>
      <c r="E5224" s="1">
        <v>157.01</v>
      </c>
    </row>
    <row r="5225" spans="1:5" hidden="1">
      <c r="A5225" s="1">
        <v>1968</v>
      </c>
      <c r="B5225" s="1">
        <v>4</v>
      </c>
      <c r="C5225" s="1">
        <v>59</v>
      </c>
      <c r="D5225" s="1">
        <v>72</v>
      </c>
      <c r="E5225" s="1">
        <v>131</v>
      </c>
    </row>
    <row r="5226" spans="1:5" hidden="1">
      <c r="A5226" s="1">
        <v>1968</v>
      </c>
      <c r="B5226" s="1">
        <v>5</v>
      </c>
      <c r="C5226" s="1">
        <v>58</v>
      </c>
      <c r="D5226" s="1">
        <v>83.01</v>
      </c>
      <c r="E5226" s="1">
        <v>141.01</v>
      </c>
    </row>
    <row r="5227" spans="1:5" hidden="1">
      <c r="A5227" s="1">
        <v>1968</v>
      </c>
      <c r="B5227" s="1">
        <v>6</v>
      </c>
      <c r="C5227" s="1">
        <v>49</v>
      </c>
      <c r="D5227" s="1">
        <v>51.01</v>
      </c>
      <c r="E5227" s="1">
        <v>100.01</v>
      </c>
    </row>
    <row r="5228" spans="1:5" hidden="1">
      <c r="A5228" s="1">
        <v>1968</v>
      </c>
      <c r="B5228" s="1">
        <v>7</v>
      </c>
      <c r="C5228" s="1">
        <v>37</v>
      </c>
      <c r="D5228" s="1">
        <v>55.01</v>
      </c>
      <c r="E5228" s="1">
        <v>92.01</v>
      </c>
    </row>
    <row r="5229" spans="1:5" hidden="1">
      <c r="A5229" s="1">
        <v>1968</v>
      </c>
      <c r="B5229" s="1">
        <v>8</v>
      </c>
      <c r="C5229" s="1">
        <v>34</v>
      </c>
      <c r="D5229" s="1">
        <v>53.01</v>
      </c>
      <c r="E5229" s="1">
        <v>87.01</v>
      </c>
    </row>
    <row r="5230" spans="1:5" hidden="1">
      <c r="A5230" s="1">
        <v>1968</v>
      </c>
      <c r="B5230" s="1">
        <v>9</v>
      </c>
      <c r="C5230" s="1">
        <v>38</v>
      </c>
      <c r="D5230" s="1">
        <v>50</v>
      </c>
      <c r="E5230" s="1">
        <v>88</v>
      </c>
    </row>
    <row r="5231" spans="1:5" hidden="1">
      <c r="A5231" s="1">
        <v>1968</v>
      </c>
      <c r="B5231" s="1">
        <v>10</v>
      </c>
      <c r="C5231" s="1">
        <v>32</v>
      </c>
      <c r="D5231" s="1">
        <v>48.01</v>
      </c>
      <c r="E5231" s="1">
        <v>80.010000000000005</v>
      </c>
    </row>
    <row r="5232" spans="1:5" hidden="1">
      <c r="A5232" s="1">
        <v>1968</v>
      </c>
      <c r="B5232" s="1">
        <v>11</v>
      </c>
      <c r="C5232" s="1">
        <v>22</v>
      </c>
      <c r="D5232" s="1">
        <v>52</v>
      </c>
      <c r="E5232" s="1">
        <v>74</v>
      </c>
    </row>
    <row r="5233" spans="1:5" hidden="1">
      <c r="A5233" s="1">
        <v>1968</v>
      </c>
      <c r="B5233" s="1">
        <v>12</v>
      </c>
      <c r="C5233" s="1">
        <v>37</v>
      </c>
      <c r="D5233" s="1">
        <v>61.01</v>
      </c>
      <c r="E5233" s="1">
        <v>98.01</v>
      </c>
    </row>
    <row r="5234" spans="1:5" hidden="1">
      <c r="A5234" s="1">
        <v>1968</v>
      </c>
      <c r="B5234" s="1">
        <v>13</v>
      </c>
      <c r="C5234" s="1">
        <v>27</v>
      </c>
      <c r="D5234" s="1">
        <v>51.01</v>
      </c>
      <c r="E5234" s="1">
        <v>78.010000000000005</v>
      </c>
    </row>
    <row r="5235" spans="1:5" hidden="1">
      <c r="A5235" s="1">
        <v>1968</v>
      </c>
      <c r="B5235" s="1">
        <v>14</v>
      </c>
      <c r="C5235" s="1">
        <v>37</v>
      </c>
      <c r="D5235" s="1">
        <v>70.010000000000005</v>
      </c>
      <c r="E5235" s="1">
        <v>107.01</v>
      </c>
    </row>
    <row r="5236" spans="1:5" hidden="1">
      <c r="A5236" s="1">
        <v>1968</v>
      </c>
      <c r="B5236" s="1">
        <v>15</v>
      </c>
      <c r="C5236" s="1">
        <v>51</v>
      </c>
      <c r="D5236" s="1">
        <v>74</v>
      </c>
      <c r="E5236" s="1">
        <v>125</v>
      </c>
    </row>
    <row r="5237" spans="1:5" hidden="1">
      <c r="A5237" s="1">
        <v>1968</v>
      </c>
      <c r="B5237" s="1">
        <v>16</v>
      </c>
      <c r="C5237" s="1">
        <v>42</v>
      </c>
      <c r="D5237" s="1">
        <v>102.01</v>
      </c>
      <c r="E5237" s="1">
        <v>144.01</v>
      </c>
    </row>
    <row r="5238" spans="1:5" hidden="1">
      <c r="A5238" s="1">
        <v>1968</v>
      </c>
      <c r="B5238" s="1">
        <v>17</v>
      </c>
      <c r="C5238" s="1">
        <v>78</v>
      </c>
      <c r="D5238" s="1">
        <v>175.02</v>
      </c>
      <c r="E5238" s="1">
        <v>253.02</v>
      </c>
    </row>
    <row r="5239" spans="1:5" hidden="1">
      <c r="A5239" s="1">
        <v>1968</v>
      </c>
      <c r="B5239" s="1">
        <v>18</v>
      </c>
      <c r="C5239" s="1">
        <v>78</v>
      </c>
      <c r="D5239" s="1">
        <v>225.03</v>
      </c>
      <c r="E5239" s="1">
        <v>303.02999999999997</v>
      </c>
    </row>
    <row r="5240" spans="1:5" hidden="1">
      <c r="A5240" s="1">
        <v>1968</v>
      </c>
      <c r="B5240" s="1">
        <v>19</v>
      </c>
      <c r="C5240" s="1">
        <v>63</v>
      </c>
      <c r="D5240" s="1">
        <v>212.03</v>
      </c>
      <c r="E5240" s="1">
        <v>275.02999999999997</v>
      </c>
    </row>
    <row r="5241" spans="1:5" hidden="1">
      <c r="A5241" s="1">
        <v>1968</v>
      </c>
      <c r="B5241" s="1">
        <v>20</v>
      </c>
      <c r="C5241" s="1">
        <v>58</v>
      </c>
      <c r="D5241" s="1">
        <v>203.02</v>
      </c>
      <c r="E5241" s="1">
        <v>261.02</v>
      </c>
    </row>
    <row r="5242" spans="1:5" hidden="1">
      <c r="A5242" s="1">
        <v>1968</v>
      </c>
      <c r="B5242" s="1">
        <v>21</v>
      </c>
      <c r="C5242" s="1">
        <v>73</v>
      </c>
      <c r="D5242" s="1">
        <v>237.03</v>
      </c>
      <c r="E5242" s="1">
        <v>310.02999999999997</v>
      </c>
    </row>
    <row r="5243" spans="1:5" hidden="1">
      <c r="A5243" s="1">
        <v>1968</v>
      </c>
      <c r="B5243" s="1">
        <v>22</v>
      </c>
      <c r="C5243" s="1">
        <v>50.01</v>
      </c>
      <c r="D5243" s="1">
        <v>187.03</v>
      </c>
      <c r="E5243" s="1">
        <v>237.04</v>
      </c>
    </row>
    <row r="5244" spans="1:5" hidden="1">
      <c r="A5244" s="1">
        <v>1968</v>
      </c>
      <c r="B5244" s="1">
        <v>23</v>
      </c>
      <c r="C5244" s="1">
        <v>53</v>
      </c>
      <c r="D5244" s="1">
        <v>158.02000000000001</v>
      </c>
      <c r="E5244" s="1">
        <v>211.02</v>
      </c>
    </row>
    <row r="5245" spans="1:5" hidden="1">
      <c r="A5245" s="1">
        <v>1968</v>
      </c>
      <c r="B5245" s="1">
        <v>24</v>
      </c>
      <c r="C5245" s="1">
        <v>47</v>
      </c>
      <c r="D5245" s="1">
        <v>126.01</v>
      </c>
      <c r="E5245" s="1">
        <v>173.01</v>
      </c>
    </row>
    <row r="5246" spans="1:5" hidden="1">
      <c r="A5246" s="1">
        <v>1968</v>
      </c>
      <c r="B5246" s="1">
        <v>25</v>
      </c>
      <c r="C5246" s="1">
        <v>46</v>
      </c>
      <c r="D5246" s="1">
        <v>132.01</v>
      </c>
      <c r="E5246" s="1">
        <v>178.01</v>
      </c>
    </row>
    <row r="5247" spans="1:5" hidden="1">
      <c r="A5247" s="1">
        <v>1968</v>
      </c>
      <c r="B5247" s="1">
        <v>26</v>
      </c>
      <c r="C5247" s="1">
        <v>54.01</v>
      </c>
      <c r="D5247" s="1">
        <v>119.01</v>
      </c>
      <c r="E5247" s="1">
        <v>173.02</v>
      </c>
    </row>
    <row r="5248" spans="1:5" hidden="1">
      <c r="A5248" s="1">
        <v>1968</v>
      </c>
      <c r="B5248" s="1">
        <v>27</v>
      </c>
      <c r="C5248" s="1">
        <v>46</v>
      </c>
      <c r="D5248" s="1">
        <v>134.02000000000001</v>
      </c>
      <c r="E5248" s="1">
        <v>180.02</v>
      </c>
    </row>
    <row r="5249" spans="1:5" hidden="1">
      <c r="A5249" s="1">
        <v>1968</v>
      </c>
      <c r="B5249" s="1">
        <v>28</v>
      </c>
      <c r="C5249" s="1">
        <v>46</v>
      </c>
      <c r="D5249" s="1">
        <v>118.01</v>
      </c>
      <c r="E5249" s="1">
        <v>164.01</v>
      </c>
    </row>
    <row r="5250" spans="1:5" hidden="1">
      <c r="A5250" s="1">
        <v>1968</v>
      </c>
      <c r="B5250" s="1">
        <v>29</v>
      </c>
      <c r="C5250" s="1">
        <v>55.01</v>
      </c>
      <c r="D5250" s="1">
        <v>112.01</v>
      </c>
      <c r="E5250" s="1">
        <v>167.02</v>
      </c>
    </row>
    <row r="5251" spans="1:5" hidden="1">
      <c r="A5251" s="1">
        <v>1968</v>
      </c>
      <c r="B5251" s="1">
        <v>30</v>
      </c>
      <c r="C5251" s="1">
        <v>60</v>
      </c>
      <c r="D5251" s="1">
        <v>121.01</v>
      </c>
      <c r="E5251" s="1">
        <v>181.01</v>
      </c>
    </row>
    <row r="5252" spans="1:5" hidden="1">
      <c r="A5252" s="1">
        <v>1968</v>
      </c>
      <c r="B5252" s="1">
        <v>31</v>
      </c>
      <c r="C5252" s="1">
        <v>65.010000000000005</v>
      </c>
      <c r="D5252" s="1">
        <v>109.01</v>
      </c>
      <c r="E5252" s="1">
        <v>174.02</v>
      </c>
    </row>
    <row r="5253" spans="1:5" hidden="1">
      <c r="A5253" s="1">
        <v>1968</v>
      </c>
      <c r="B5253" s="1">
        <v>32</v>
      </c>
      <c r="C5253" s="1">
        <v>68</v>
      </c>
      <c r="D5253" s="1">
        <v>104.01</v>
      </c>
      <c r="E5253" s="1">
        <v>172.01</v>
      </c>
    </row>
    <row r="5254" spans="1:5" hidden="1">
      <c r="A5254" s="1">
        <v>1968</v>
      </c>
      <c r="B5254" s="1">
        <v>33</v>
      </c>
      <c r="C5254" s="1">
        <v>68</v>
      </c>
      <c r="D5254" s="1">
        <v>141.01</v>
      </c>
      <c r="E5254" s="1">
        <v>209.01</v>
      </c>
    </row>
    <row r="5255" spans="1:5" hidden="1">
      <c r="A5255" s="1">
        <v>1968</v>
      </c>
      <c r="B5255" s="1">
        <v>34</v>
      </c>
      <c r="C5255" s="1">
        <v>86</v>
      </c>
      <c r="D5255" s="1">
        <v>138.01</v>
      </c>
      <c r="E5255" s="1">
        <v>224.01</v>
      </c>
    </row>
    <row r="5256" spans="1:5" hidden="1">
      <c r="A5256" s="1">
        <v>1968</v>
      </c>
      <c r="B5256" s="1">
        <v>35</v>
      </c>
      <c r="C5256" s="1">
        <v>83</v>
      </c>
      <c r="D5256" s="1">
        <v>132.01</v>
      </c>
      <c r="E5256" s="1">
        <v>215.01</v>
      </c>
    </row>
    <row r="5257" spans="1:5" hidden="1">
      <c r="A5257" s="1">
        <v>1968</v>
      </c>
      <c r="B5257" s="1">
        <v>36</v>
      </c>
      <c r="C5257" s="1">
        <v>75</v>
      </c>
      <c r="D5257" s="1">
        <v>159.02000000000001</v>
      </c>
      <c r="E5257" s="1">
        <v>234.02</v>
      </c>
    </row>
    <row r="5258" spans="1:5" hidden="1">
      <c r="A5258" s="1">
        <v>1968</v>
      </c>
      <c r="B5258" s="1">
        <v>37</v>
      </c>
      <c r="C5258" s="1">
        <v>113</v>
      </c>
      <c r="D5258" s="1">
        <v>189.02</v>
      </c>
      <c r="E5258" s="1">
        <v>302.02</v>
      </c>
    </row>
    <row r="5259" spans="1:5" hidden="1">
      <c r="A5259" s="1">
        <v>1968</v>
      </c>
      <c r="B5259" s="1">
        <v>38</v>
      </c>
      <c r="C5259" s="1">
        <v>124.01</v>
      </c>
      <c r="D5259" s="1">
        <v>209.03</v>
      </c>
      <c r="E5259" s="1">
        <v>333.04</v>
      </c>
    </row>
    <row r="5260" spans="1:5" hidden="1">
      <c r="A5260" s="1">
        <v>1968</v>
      </c>
      <c r="B5260" s="1">
        <v>39</v>
      </c>
      <c r="C5260" s="1">
        <v>145</v>
      </c>
      <c r="D5260" s="1">
        <v>213.03</v>
      </c>
      <c r="E5260" s="1">
        <v>358.03</v>
      </c>
    </row>
    <row r="5261" spans="1:5" hidden="1">
      <c r="A5261" s="1">
        <v>1968</v>
      </c>
      <c r="B5261" s="1">
        <v>40</v>
      </c>
      <c r="C5261" s="1">
        <v>157</v>
      </c>
      <c r="D5261" s="1">
        <v>258.02999999999997</v>
      </c>
      <c r="E5261" s="1">
        <v>415.03</v>
      </c>
    </row>
    <row r="5262" spans="1:5" hidden="1">
      <c r="A5262" s="1">
        <v>1968</v>
      </c>
      <c r="B5262" s="1">
        <v>41</v>
      </c>
      <c r="C5262" s="1">
        <v>153.01</v>
      </c>
      <c r="D5262" s="1">
        <v>273.02999999999997</v>
      </c>
      <c r="E5262" s="1">
        <v>426.04</v>
      </c>
    </row>
    <row r="5263" spans="1:5" hidden="1">
      <c r="A5263" s="1">
        <v>1968</v>
      </c>
      <c r="B5263" s="1">
        <v>42</v>
      </c>
      <c r="C5263" s="1">
        <v>168.01</v>
      </c>
      <c r="D5263" s="1">
        <v>294.04000000000002</v>
      </c>
      <c r="E5263" s="1">
        <v>462.05</v>
      </c>
    </row>
    <row r="5264" spans="1:5" hidden="1">
      <c r="A5264" s="1">
        <v>1968</v>
      </c>
      <c r="B5264" s="1">
        <v>43</v>
      </c>
      <c r="C5264" s="1">
        <v>211</v>
      </c>
      <c r="D5264" s="1">
        <v>332.03</v>
      </c>
      <c r="E5264" s="1">
        <v>543.03</v>
      </c>
    </row>
    <row r="5265" spans="1:5" hidden="1">
      <c r="A5265" s="1">
        <v>1968</v>
      </c>
      <c r="B5265" s="1">
        <v>44</v>
      </c>
      <c r="C5265" s="1">
        <v>208.01</v>
      </c>
      <c r="D5265" s="1">
        <v>371.04</v>
      </c>
      <c r="E5265" s="1">
        <v>579.04999999999995</v>
      </c>
    </row>
    <row r="5266" spans="1:5" hidden="1">
      <c r="A5266" s="1">
        <v>1968</v>
      </c>
      <c r="B5266" s="1">
        <v>45</v>
      </c>
      <c r="C5266" s="1">
        <v>231</v>
      </c>
      <c r="D5266" s="1">
        <v>396.04</v>
      </c>
      <c r="E5266" s="1">
        <v>627.04</v>
      </c>
    </row>
    <row r="5267" spans="1:5" hidden="1">
      <c r="A5267" s="1">
        <v>1968</v>
      </c>
      <c r="B5267" s="1">
        <v>46</v>
      </c>
      <c r="C5267" s="1">
        <v>245.01</v>
      </c>
      <c r="D5267" s="1">
        <v>401.05</v>
      </c>
      <c r="E5267" s="1">
        <v>646.05999999999995</v>
      </c>
    </row>
    <row r="5268" spans="1:5" hidden="1">
      <c r="A5268" s="1">
        <v>1968</v>
      </c>
      <c r="B5268" s="1">
        <v>47</v>
      </c>
      <c r="C5268" s="1">
        <v>259.01</v>
      </c>
      <c r="D5268" s="1">
        <v>502.06</v>
      </c>
      <c r="E5268" s="1">
        <v>761.07</v>
      </c>
    </row>
    <row r="5269" spans="1:5" hidden="1">
      <c r="A5269" s="1">
        <v>1968</v>
      </c>
      <c r="B5269" s="1">
        <v>48</v>
      </c>
      <c r="C5269" s="1">
        <v>303</v>
      </c>
      <c r="D5269" s="1">
        <v>493.06</v>
      </c>
      <c r="E5269" s="1">
        <v>796.06</v>
      </c>
    </row>
    <row r="5270" spans="1:5" hidden="1">
      <c r="A5270" s="1">
        <v>1968</v>
      </c>
      <c r="B5270" s="1">
        <v>49</v>
      </c>
      <c r="C5270" s="1">
        <v>286</v>
      </c>
      <c r="D5270" s="1">
        <v>485.06</v>
      </c>
      <c r="E5270" s="1">
        <v>771.06</v>
      </c>
    </row>
    <row r="5271" spans="1:5" hidden="1">
      <c r="A5271" s="1">
        <v>1968</v>
      </c>
      <c r="B5271" s="1">
        <v>50</v>
      </c>
      <c r="C5271" s="1">
        <v>331.01</v>
      </c>
      <c r="D5271" s="1">
        <v>473.05</v>
      </c>
      <c r="E5271" s="1">
        <v>804.06</v>
      </c>
    </row>
    <row r="5272" spans="1:5" hidden="1">
      <c r="A5272" s="1">
        <v>1968</v>
      </c>
      <c r="B5272" s="1">
        <v>51</v>
      </c>
      <c r="C5272" s="1">
        <v>292.01</v>
      </c>
      <c r="D5272" s="1">
        <v>581.07000000000005</v>
      </c>
      <c r="E5272" s="1">
        <v>873.08</v>
      </c>
    </row>
    <row r="5273" spans="1:5" hidden="1">
      <c r="A5273" s="1">
        <v>1968</v>
      </c>
      <c r="B5273" s="1">
        <v>52</v>
      </c>
      <c r="C5273" s="1">
        <v>369.01</v>
      </c>
      <c r="D5273" s="1">
        <v>692.07</v>
      </c>
      <c r="E5273" s="1">
        <v>1061.08</v>
      </c>
    </row>
    <row r="5274" spans="1:5" hidden="1">
      <c r="A5274" s="1">
        <v>1968</v>
      </c>
      <c r="B5274" s="1">
        <v>53</v>
      </c>
      <c r="C5274" s="1">
        <v>421.01</v>
      </c>
      <c r="D5274" s="1">
        <v>807.1</v>
      </c>
      <c r="E5274" s="1">
        <v>1228.1099999999999</v>
      </c>
    </row>
    <row r="5275" spans="1:5" hidden="1">
      <c r="A5275" s="1">
        <v>1968</v>
      </c>
      <c r="B5275" s="1">
        <v>54</v>
      </c>
      <c r="C5275" s="1">
        <v>425.01</v>
      </c>
      <c r="D5275" s="1">
        <v>872.1</v>
      </c>
      <c r="E5275" s="1">
        <v>1297.1099999999999</v>
      </c>
    </row>
    <row r="5276" spans="1:5" hidden="1">
      <c r="A5276" s="1">
        <v>1968</v>
      </c>
      <c r="B5276" s="1">
        <v>55</v>
      </c>
      <c r="C5276" s="1">
        <v>413.01</v>
      </c>
      <c r="D5276" s="1">
        <v>839.09</v>
      </c>
      <c r="E5276" s="1">
        <v>1252.0999999999999</v>
      </c>
    </row>
    <row r="5277" spans="1:5" hidden="1">
      <c r="A5277" s="1">
        <v>1968</v>
      </c>
      <c r="B5277" s="1">
        <v>56</v>
      </c>
      <c r="C5277" s="1">
        <v>468.02</v>
      </c>
      <c r="D5277" s="1">
        <v>909.1</v>
      </c>
      <c r="E5277" s="1">
        <v>1377.12</v>
      </c>
    </row>
    <row r="5278" spans="1:5" hidden="1">
      <c r="A5278" s="1">
        <v>1968</v>
      </c>
      <c r="B5278" s="1">
        <v>57</v>
      </c>
      <c r="C5278" s="1">
        <v>453.02</v>
      </c>
      <c r="D5278" s="1">
        <v>995.12</v>
      </c>
      <c r="E5278" s="1">
        <v>1448.14</v>
      </c>
    </row>
    <row r="5279" spans="1:5" hidden="1">
      <c r="A5279" s="1">
        <v>1968</v>
      </c>
      <c r="B5279" s="1">
        <v>58</v>
      </c>
      <c r="C5279" s="1">
        <v>555.02</v>
      </c>
      <c r="D5279" s="1">
        <v>1150.1300000000001</v>
      </c>
      <c r="E5279" s="1">
        <v>1705.15</v>
      </c>
    </row>
    <row r="5280" spans="1:5" hidden="1">
      <c r="A5280" s="1">
        <v>1968</v>
      </c>
      <c r="B5280" s="1">
        <v>59</v>
      </c>
      <c r="C5280" s="1">
        <v>572.02</v>
      </c>
      <c r="D5280" s="1">
        <v>1115.1300000000001</v>
      </c>
      <c r="E5280" s="1">
        <v>1687.15</v>
      </c>
    </row>
    <row r="5281" spans="1:5" hidden="1">
      <c r="A5281" s="1">
        <v>1968</v>
      </c>
      <c r="B5281" s="1">
        <v>60</v>
      </c>
      <c r="C5281" s="1">
        <v>540.02</v>
      </c>
      <c r="D5281" s="1">
        <v>1178.1400000000001</v>
      </c>
      <c r="E5281" s="1">
        <v>1718.16</v>
      </c>
    </row>
    <row r="5282" spans="1:5" hidden="1">
      <c r="A5282" s="1">
        <v>1968</v>
      </c>
      <c r="B5282" s="1">
        <v>61</v>
      </c>
      <c r="C5282" s="1">
        <v>578.02</v>
      </c>
      <c r="D5282" s="1">
        <v>1211.1400000000001</v>
      </c>
      <c r="E5282" s="1">
        <v>1789.16</v>
      </c>
    </row>
    <row r="5283" spans="1:5" hidden="1">
      <c r="A5283" s="1">
        <v>1968</v>
      </c>
      <c r="B5283" s="1">
        <v>62</v>
      </c>
      <c r="C5283" s="1">
        <v>646.02</v>
      </c>
      <c r="D5283" s="1">
        <v>1310.1600000000001</v>
      </c>
      <c r="E5283" s="1">
        <v>1956.18</v>
      </c>
    </row>
    <row r="5284" spans="1:5" hidden="1">
      <c r="A5284" s="1">
        <v>1968</v>
      </c>
      <c r="B5284" s="1">
        <v>63</v>
      </c>
      <c r="C5284" s="1">
        <v>686.02</v>
      </c>
      <c r="D5284" s="1">
        <v>1399.16</v>
      </c>
      <c r="E5284" s="1">
        <v>2085.1799999999998</v>
      </c>
    </row>
    <row r="5285" spans="1:5" hidden="1">
      <c r="A5285" s="1">
        <v>1968</v>
      </c>
      <c r="B5285" s="1">
        <v>64</v>
      </c>
      <c r="C5285" s="1">
        <v>722.03</v>
      </c>
      <c r="D5285" s="1">
        <v>1472.17</v>
      </c>
      <c r="E5285" s="1">
        <v>2194.1999999999998</v>
      </c>
    </row>
    <row r="5286" spans="1:5" hidden="1">
      <c r="A5286" s="1">
        <v>1968</v>
      </c>
      <c r="B5286" s="1">
        <v>65</v>
      </c>
      <c r="C5286" s="1">
        <v>793.03</v>
      </c>
      <c r="D5286" s="1">
        <v>1411.16</v>
      </c>
      <c r="E5286" s="1">
        <v>2204.19</v>
      </c>
    </row>
    <row r="5287" spans="1:5" hidden="1">
      <c r="A5287" s="1">
        <v>1968</v>
      </c>
      <c r="B5287" s="1">
        <v>66</v>
      </c>
      <c r="C5287" s="1">
        <v>711.02</v>
      </c>
      <c r="D5287" s="1">
        <v>1330.16</v>
      </c>
      <c r="E5287" s="1">
        <v>2041.18</v>
      </c>
    </row>
    <row r="5288" spans="1:5" hidden="1">
      <c r="A5288" s="1">
        <v>1968</v>
      </c>
      <c r="B5288" s="1">
        <v>67</v>
      </c>
      <c r="C5288" s="1">
        <v>935.03</v>
      </c>
      <c r="D5288" s="1">
        <v>1635.19</v>
      </c>
      <c r="E5288" s="1">
        <v>2570.2199999999998</v>
      </c>
    </row>
    <row r="5289" spans="1:5" hidden="1">
      <c r="A5289" s="1">
        <v>1968</v>
      </c>
      <c r="B5289" s="1">
        <v>68</v>
      </c>
      <c r="C5289" s="1">
        <v>1021.04</v>
      </c>
      <c r="D5289" s="1">
        <v>1655.19</v>
      </c>
      <c r="E5289" s="1">
        <v>2676.23</v>
      </c>
    </row>
    <row r="5290" spans="1:5" hidden="1">
      <c r="A5290" s="1">
        <v>1968</v>
      </c>
      <c r="B5290" s="1">
        <v>69</v>
      </c>
      <c r="C5290" s="1">
        <v>902.03</v>
      </c>
      <c r="D5290" s="1">
        <v>1430.16</v>
      </c>
      <c r="E5290" s="1">
        <v>2332.19</v>
      </c>
    </row>
    <row r="5291" spans="1:5" hidden="1">
      <c r="A5291" s="1">
        <v>1968</v>
      </c>
      <c r="B5291" s="1">
        <v>70</v>
      </c>
      <c r="C5291" s="1">
        <v>977.03</v>
      </c>
      <c r="D5291" s="1">
        <v>1551.18</v>
      </c>
      <c r="E5291" s="1">
        <v>2528.21</v>
      </c>
    </row>
    <row r="5292" spans="1:5" hidden="1">
      <c r="A5292" s="1">
        <v>1968</v>
      </c>
      <c r="B5292" s="1">
        <v>71</v>
      </c>
      <c r="C5292" s="1">
        <v>1005.04</v>
      </c>
      <c r="D5292" s="1">
        <v>1442.16</v>
      </c>
      <c r="E5292" s="1">
        <v>2447.1999999999998</v>
      </c>
    </row>
    <row r="5293" spans="1:5" hidden="1">
      <c r="A5293" s="1">
        <v>1968</v>
      </c>
      <c r="B5293" s="1">
        <v>72</v>
      </c>
      <c r="C5293" s="1">
        <v>1236.04</v>
      </c>
      <c r="D5293" s="1">
        <v>1651.19</v>
      </c>
      <c r="E5293" s="1">
        <v>2887.23</v>
      </c>
    </row>
    <row r="5294" spans="1:5" hidden="1">
      <c r="A5294" s="1">
        <v>1968</v>
      </c>
      <c r="B5294" s="1">
        <v>73</v>
      </c>
      <c r="C5294" s="1">
        <v>1333.04</v>
      </c>
      <c r="D5294" s="1">
        <v>1636.18</v>
      </c>
      <c r="E5294" s="1">
        <v>2969.22</v>
      </c>
    </row>
    <row r="5295" spans="1:5" hidden="1">
      <c r="A5295" s="1">
        <v>1968</v>
      </c>
      <c r="B5295" s="1">
        <v>74</v>
      </c>
      <c r="C5295" s="1">
        <v>1409.04</v>
      </c>
      <c r="D5295" s="1">
        <v>1630.18</v>
      </c>
      <c r="E5295" s="1">
        <v>3039.22</v>
      </c>
    </row>
    <row r="5296" spans="1:5" hidden="1">
      <c r="A5296" s="1">
        <v>1968</v>
      </c>
      <c r="B5296" s="1">
        <v>75</v>
      </c>
      <c r="C5296" s="1">
        <v>1480.05</v>
      </c>
      <c r="D5296" s="1">
        <v>1728.19</v>
      </c>
      <c r="E5296" s="1">
        <v>3208.24</v>
      </c>
    </row>
    <row r="5297" spans="1:5" hidden="1">
      <c r="A5297" s="1">
        <v>1968</v>
      </c>
      <c r="B5297" s="1">
        <v>76</v>
      </c>
      <c r="C5297" s="1">
        <v>1532.04</v>
      </c>
      <c r="D5297" s="1">
        <v>1632.18</v>
      </c>
      <c r="E5297" s="1">
        <v>3164.22</v>
      </c>
    </row>
    <row r="5298" spans="1:5" hidden="1">
      <c r="A5298" s="1">
        <v>1968</v>
      </c>
      <c r="B5298" s="1">
        <v>77</v>
      </c>
      <c r="C5298" s="1">
        <v>1543.05</v>
      </c>
      <c r="D5298" s="1">
        <v>1551.18</v>
      </c>
      <c r="E5298" s="1">
        <v>3094.23</v>
      </c>
    </row>
    <row r="5299" spans="1:5" hidden="1">
      <c r="A5299" s="1">
        <v>1968</v>
      </c>
      <c r="B5299" s="1">
        <v>78</v>
      </c>
      <c r="C5299" s="1">
        <v>1634.05</v>
      </c>
      <c r="D5299" s="1">
        <v>1715.19</v>
      </c>
      <c r="E5299" s="1">
        <v>3349.24</v>
      </c>
    </row>
    <row r="5300" spans="1:5" hidden="1">
      <c r="A5300" s="1">
        <v>1968</v>
      </c>
      <c r="B5300" s="1">
        <v>79</v>
      </c>
      <c r="C5300" s="1">
        <v>1629.05</v>
      </c>
      <c r="D5300" s="1">
        <v>1636.19</v>
      </c>
      <c r="E5300" s="1">
        <v>3265.24</v>
      </c>
    </row>
    <row r="5301" spans="1:5" hidden="1">
      <c r="A5301" s="1">
        <v>1968</v>
      </c>
      <c r="B5301" s="1">
        <v>80</v>
      </c>
      <c r="C5301" s="1">
        <v>1669.05</v>
      </c>
      <c r="D5301" s="1">
        <v>1497.17</v>
      </c>
      <c r="E5301" s="1">
        <v>3166.22</v>
      </c>
    </row>
    <row r="5302" spans="1:5" hidden="1">
      <c r="A5302" s="1">
        <v>1968</v>
      </c>
      <c r="B5302" s="1">
        <v>81</v>
      </c>
      <c r="C5302" s="1">
        <v>1448.04</v>
      </c>
      <c r="D5302" s="1">
        <v>1325.16</v>
      </c>
      <c r="E5302" s="1">
        <v>2773.2</v>
      </c>
    </row>
    <row r="5303" spans="1:5" hidden="1">
      <c r="A5303" s="1">
        <v>1968</v>
      </c>
      <c r="B5303" s="1">
        <v>82</v>
      </c>
      <c r="C5303" s="1">
        <v>1559.05</v>
      </c>
      <c r="D5303" s="1">
        <v>1282.1500000000001</v>
      </c>
      <c r="E5303" s="1">
        <v>2841.2</v>
      </c>
    </row>
    <row r="5304" spans="1:5" hidden="1">
      <c r="A5304" s="1">
        <v>1968</v>
      </c>
      <c r="B5304" s="1">
        <v>83</v>
      </c>
      <c r="C5304" s="1">
        <v>1491.05</v>
      </c>
      <c r="D5304" s="1">
        <v>1155.1300000000001</v>
      </c>
      <c r="E5304" s="1">
        <v>2646.18</v>
      </c>
    </row>
    <row r="5305" spans="1:5" hidden="1">
      <c r="A5305" s="1">
        <v>1968</v>
      </c>
      <c r="B5305" s="1">
        <v>84</v>
      </c>
      <c r="C5305" s="1">
        <v>1435.04</v>
      </c>
      <c r="D5305" s="1">
        <v>1135.1300000000001</v>
      </c>
      <c r="E5305" s="1">
        <v>2570.17</v>
      </c>
    </row>
    <row r="5306" spans="1:5" hidden="1">
      <c r="A5306" s="1">
        <v>1968</v>
      </c>
      <c r="B5306" s="1">
        <v>85</v>
      </c>
      <c r="C5306" s="1">
        <v>1319.04</v>
      </c>
      <c r="D5306" s="1">
        <v>973.11</v>
      </c>
      <c r="E5306" s="1">
        <v>2292.15</v>
      </c>
    </row>
    <row r="5307" spans="1:5" hidden="1">
      <c r="A5307" s="1">
        <v>1968</v>
      </c>
      <c r="B5307" s="1">
        <v>86</v>
      </c>
      <c r="C5307" s="1">
        <v>1214.04</v>
      </c>
      <c r="D5307" s="1">
        <v>811.09</v>
      </c>
      <c r="E5307" s="1">
        <v>2025.13</v>
      </c>
    </row>
    <row r="5308" spans="1:5" hidden="1">
      <c r="A5308" s="1">
        <v>1968</v>
      </c>
      <c r="B5308" s="1">
        <v>87</v>
      </c>
      <c r="C5308" s="1">
        <v>1072.03</v>
      </c>
      <c r="D5308" s="1">
        <v>683.08</v>
      </c>
      <c r="E5308" s="1">
        <v>1755.11</v>
      </c>
    </row>
    <row r="5309" spans="1:5" hidden="1">
      <c r="A5309" s="1">
        <v>1968</v>
      </c>
      <c r="B5309" s="1">
        <v>88</v>
      </c>
      <c r="C5309" s="1">
        <v>969.03</v>
      </c>
      <c r="D5309" s="1">
        <v>586.07000000000005</v>
      </c>
      <c r="E5309" s="1">
        <v>1555.1</v>
      </c>
    </row>
    <row r="5310" spans="1:5" hidden="1">
      <c r="A5310" s="1">
        <v>1968</v>
      </c>
      <c r="B5310" s="1">
        <v>89</v>
      </c>
      <c r="C5310" s="1">
        <v>834.02</v>
      </c>
      <c r="D5310" s="1">
        <v>448.05</v>
      </c>
      <c r="E5310" s="1">
        <v>1282.07</v>
      </c>
    </row>
    <row r="5311" spans="1:5" hidden="1">
      <c r="A5311" s="1">
        <v>1968</v>
      </c>
      <c r="B5311" s="1">
        <v>90</v>
      </c>
      <c r="C5311" s="1">
        <v>681.03</v>
      </c>
      <c r="D5311" s="1">
        <v>364.04</v>
      </c>
      <c r="E5311" s="1">
        <v>1045.07</v>
      </c>
    </row>
    <row r="5312" spans="1:5" hidden="1">
      <c r="A5312" s="1">
        <v>1968</v>
      </c>
      <c r="B5312" s="1">
        <v>91</v>
      </c>
      <c r="C5312" s="1">
        <v>544.01</v>
      </c>
      <c r="D5312" s="1">
        <v>269.02999999999997</v>
      </c>
      <c r="E5312" s="1">
        <v>813.04</v>
      </c>
    </row>
    <row r="5313" spans="1:5" hidden="1">
      <c r="A5313" s="1">
        <v>1968</v>
      </c>
      <c r="B5313" s="1">
        <v>92</v>
      </c>
      <c r="C5313" s="1">
        <v>451.02</v>
      </c>
      <c r="D5313" s="1">
        <v>203.02</v>
      </c>
      <c r="E5313" s="1">
        <v>654.04</v>
      </c>
    </row>
    <row r="5314" spans="1:5" hidden="1">
      <c r="A5314" s="1">
        <v>1968</v>
      </c>
      <c r="B5314" s="1">
        <v>93</v>
      </c>
      <c r="C5314" s="1">
        <v>382.01</v>
      </c>
      <c r="D5314" s="1">
        <v>169.02</v>
      </c>
      <c r="E5314" s="1">
        <v>551.03</v>
      </c>
    </row>
    <row r="5315" spans="1:5" hidden="1">
      <c r="A5315" s="1">
        <v>1968</v>
      </c>
      <c r="B5315" s="1">
        <v>94</v>
      </c>
      <c r="C5315" s="1">
        <v>278.01</v>
      </c>
      <c r="D5315" s="1">
        <v>131.01</v>
      </c>
      <c r="E5315" s="1">
        <v>409.02</v>
      </c>
    </row>
    <row r="5316" spans="1:5" hidden="1">
      <c r="A5316" s="1">
        <v>1968</v>
      </c>
      <c r="B5316" s="1">
        <v>95</v>
      </c>
      <c r="C5316" s="1">
        <v>239.01</v>
      </c>
      <c r="D5316" s="1">
        <v>90.01</v>
      </c>
      <c r="E5316" s="1">
        <v>329.02</v>
      </c>
    </row>
    <row r="5317" spans="1:5" hidden="1">
      <c r="A5317" s="1">
        <v>1968</v>
      </c>
      <c r="B5317" s="1">
        <v>96</v>
      </c>
      <c r="C5317" s="1">
        <v>145</v>
      </c>
      <c r="D5317" s="1">
        <v>56.01</v>
      </c>
      <c r="E5317" s="1">
        <v>201.01</v>
      </c>
    </row>
    <row r="5318" spans="1:5" hidden="1">
      <c r="A5318" s="1">
        <v>1968</v>
      </c>
      <c r="B5318" s="1">
        <v>97</v>
      </c>
      <c r="C5318" s="1">
        <v>109.01</v>
      </c>
      <c r="D5318" s="1">
        <v>49</v>
      </c>
      <c r="E5318" s="1">
        <v>158.01</v>
      </c>
    </row>
    <row r="5319" spans="1:5" hidden="1">
      <c r="A5319" s="1">
        <v>1968</v>
      </c>
      <c r="B5319" s="1">
        <v>98</v>
      </c>
      <c r="C5319" s="1">
        <v>82</v>
      </c>
      <c r="D5319" s="1">
        <v>29.01</v>
      </c>
      <c r="E5319" s="1">
        <v>111.01</v>
      </c>
    </row>
    <row r="5320" spans="1:5" hidden="1">
      <c r="A5320" s="1">
        <v>1968</v>
      </c>
      <c r="B5320" s="1">
        <v>99</v>
      </c>
      <c r="C5320" s="1">
        <v>53</v>
      </c>
      <c r="D5320" s="1">
        <v>14</v>
      </c>
      <c r="E5320" s="1">
        <v>67</v>
      </c>
    </row>
    <row r="5321" spans="1:5" hidden="1">
      <c r="A5321" s="1">
        <v>1968</v>
      </c>
      <c r="B5321" s="1">
        <v>100</v>
      </c>
      <c r="C5321" s="1">
        <v>35</v>
      </c>
      <c r="D5321" s="1">
        <v>7</v>
      </c>
      <c r="E5321" s="1">
        <v>42</v>
      </c>
    </row>
    <row r="5322" spans="1:5" hidden="1">
      <c r="A5322" s="1">
        <v>1968</v>
      </c>
      <c r="B5322" s="1">
        <v>101</v>
      </c>
      <c r="C5322" s="1">
        <v>22</v>
      </c>
      <c r="D5322" s="1">
        <v>5</v>
      </c>
      <c r="E5322" s="1">
        <v>27</v>
      </c>
    </row>
    <row r="5323" spans="1:5" hidden="1">
      <c r="A5323" s="1">
        <v>1968</v>
      </c>
      <c r="B5323" s="1">
        <v>102</v>
      </c>
      <c r="C5323" s="1">
        <v>11</v>
      </c>
      <c r="D5323" s="1">
        <v>1.5</v>
      </c>
      <c r="E5323" s="1">
        <v>12.5</v>
      </c>
    </row>
    <row r="5324" spans="1:5" hidden="1">
      <c r="A5324" s="1">
        <v>1968</v>
      </c>
      <c r="B5324" s="1">
        <v>103</v>
      </c>
      <c r="C5324" s="1">
        <v>8</v>
      </c>
      <c r="D5324" s="1">
        <v>3</v>
      </c>
      <c r="E5324" s="1">
        <v>11</v>
      </c>
    </row>
    <row r="5325" spans="1:5" hidden="1">
      <c r="A5325" s="1">
        <v>1968</v>
      </c>
      <c r="B5325" s="1">
        <v>104</v>
      </c>
      <c r="C5325" s="1">
        <v>6</v>
      </c>
      <c r="D5325" s="1">
        <v>1.5</v>
      </c>
      <c r="E5325" s="1">
        <v>7.5</v>
      </c>
    </row>
    <row r="5326" spans="1:5" hidden="1">
      <c r="A5326" s="1">
        <v>1968</v>
      </c>
      <c r="B5326" s="1">
        <v>105</v>
      </c>
      <c r="C5326" s="1">
        <v>0</v>
      </c>
      <c r="D5326" s="1">
        <v>0</v>
      </c>
      <c r="E5326" s="1">
        <v>0</v>
      </c>
    </row>
    <row r="5327" spans="1:5" hidden="1">
      <c r="A5327" s="1">
        <v>1968</v>
      </c>
      <c r="B5327" s="1">
        <v>106</v>
      </c>
      <c r="C5327" s="1">
        <v>0</v>
      </c>
      <c r="D5327" s="1">
        <v>1.5</v>
      </c>
      <c r="E5327" s="1">
        <v>1.5</v>
      </c>
    </row>
    <row r="5328" spans="1:5" hidden="1">
      <c r="A5328" s="1">
        <v>1968</v>
      </c>
      <c r="B5328" s="1">
        <v>107</v>
      </c>
      <c r="C5328" s="1">
        <v>0</v>
      </c>
      <c r="D5328" s="1">
        <v>0</v>
      </c>
      <c r="E5328" s="1">
        <v>0</v>
      </c>
    </row>
    <row r="5329" spans="1:5" hidden="1">
      <c r="A5329" s="1">
        <v>1968</v>
      </c>
      <c r="B5329" s="1">
        <v>108</v>
      </c>
      <c r="C5329" s="1">
        <v>0</v>
      </c>
      <c r="D5329" s="1">
        <v>0</v>
      </c>
      <c r="E5329" s="1">
        <v>0</v>
      </c>
    </row>
    <row r="5330" spans="1:5" hidden="1">
      <c r="A5330" s="1">
        <v>1968</v>
      </c>
      <c r="B5330" s="1">
        <v>109</v>
      </c>
      <c r="C5330" s="1">
        <v>0</v>
      </c>
      <c r="D5330" s="1">
        <v>0</v>
      </c>
      <c r="E5330" s="1">
        <v>0</v>
      </c>
    </row>
    <row r="5331" spans="1:5" hidden="1">
      <c r="A5331" s="1">
        <v>1968</v>
      </c>
      <c r="B5331" s="1" t="s">
        <v>121</v>
      </c>
      <c r="C5331" s="1">
        <v>0</v>
      </c>
      <c r="D5331" s="1">
        <v>0</v>
      </c>
      <c r="E5331" s="1">
        <v>0</v>
      </c>
    </row>
    <row r="5332" spans="1:5" hidden="1">
      <c r="A5332" s="1">
        <v>1969</v>
      </c>
      <c r="B5332" s="1">
        <v>0</v>
      </c>
      <c r="C5332" s="1">
        <v>1910.33</v>
      </c>
      <c r="D5332" s="1">
        <v>2642.62</v>
      </c>
      <c r="E5332" s="1">
        <v>4552.95</v>
      </c>
    </row>
    <row r="5333" spans="1:5" hidden="1">
      <c r="A5333" s="1">
        <v>1969</v>
      </c>
      <c r="B5333" s="1">
        <v>1</v>
      </c>
      <c r="C5333" s="1">
        <v>162.03</v>
      </c>
      <c r="D5333" s="1">
        <v>199.05</v>
      </c>
      <c r="E5333" s="1">
        <v>361.08</v>
      </c>
    </row>
    <row r="5334" spans="1:5" hidden="1">
      <c r="A5334" s="1">
        <v>1969</v>
      </c>
      <c r="B5334" s="1">
        <v>2</v>
      </c>
      <c r="C5334" s="1">
        <v>95.02</v>
      </c>
      <c r="D5334" s="1">
        <v>90.02</v>
      </c>
      <c r="E5334" s="1">
        <v>185.04</v>
      </c>
    </row>
    <row r="5335" spans="1:5" hidden="1">
      <c r="A5335" s="1">
        <v>1969</v>
      </c>
      <c r="B5335" s="1">
        <v>3</v>
      </c>
      <c r="C5335" s="1">
        <v>75.010000000000005</v>
      </c>
      <c r="D5335" s="1">
        <v>77.02</v>
      </c>
      <c r="E5335" s="1">
        <v>152.03</v>
      </c>
    </row>
    <row r="5336" spans="1:5" hidden="1">
      <c r="A5336" s="1">
        <v>1969</v>
      </c>
      <c r="B5336" s="1">
        <v>4</v>
      </c>
      <c r="C5336" s="1">
        <v>62.01</v>
      </c>
      <c r="D5336" s="1">
        <v>80.010000000000005</v>
      </c>
      <c r="E5336" s="1">
        <v>142.02000000000001</v>
      </c>
    </row>
    <row r="5337" spans="1:5" hidden="1">
      <c r="A5337" s="1">
        <v>1969</v>
      </c>
      <c r="B5337" s="1">
        <v>5</v>
      </c>
      <c r="C5337" s="1">
        <v>50.01</v>
      </c>
      <c r="D5337" s="1">
        <v>67.010000000000005</v>
      </c>
      <c r="E5337" s="1">
        <v>117.02</v>
      </c>
    </row>
    <row r="5338" spans="1:5" hidden="1">
      <c r="A5338" s="1">
        <v>1969</v>
      </c>
      <c r="B5338" s="1">
        <v>6</v>
      </c>
      <c r="C5338" s="1">
        <v>46.01</v>
      </c>
      <c r="D5338" s="1">
        <v>69.02</v>
      </c>
      <c r="E5338" s="1">
        <v>115.03</v>
      </c>
    </row>
    <row r="5339" spans="1:5" hidden="1">
      <c r="A5339" s="1">
        <v>1969</v>
      </c>
      <c r="B5339" s="1">
        <v>7</v>
      </c>
      <c r="C5339" s="1">
        <v>55</v>
      </c>
      <c r="D5339" s="1">
        <v>51.01</v>
      </c>
      <c r="E5339" s="1">
        <v>106.01</v>
      </c>
    </row>
    <row r="5340" spans="1:5" hidden="1">
      <c r="A5340" s="1">
        <v>1969</v>
      </c>
      <c r="B5340" s="1">
        <v>8</v>
      </c>
      <c r="C5340" s="1">
        <v>29</v>
      </c>
      <c r="D5340" s="1">
        <v>47.01</v>
      </c>
      <c r="E5340" s="1">
        <v>76.010000000000005</v>
      </c>
    </row>
    <row r="5341" spans="1:5" hidden="1">
      <c r="A5341" s="1">
        <v>1969</v>
      </c>
      <c r="B5341" s="1">
        <v>9</v>
      </c>
      <c r="C5341" s="1">
        <v>37.01</v>
      </c>
      <c r="D5341" s="1">
        <v>52.01</v>
      </c>
      <c r="E5341" s="1">
        <v>89.02</v>
      </c>
    </row>
    <row r="5342" spans="1:5" hidden="1">
      <c r="A5342" s="1">
        <v>1969</v>
      </c>
      <c r="B5342" s="1">
        <v>10</v>
      </c>
      <c r="C5342" s="1">
        <v>22.01</v>
      </c>
      <c r="D5342" s="1">
        <v>45.01</v>
      </c>
      <c r="E5342" s="1">
        <v>67.02</v>
      </c>
    </row>
    <row r="5343" spans="1:5" hidden="1">
      <c r="A5343" s="1">
        <v>1969</v>
      </c>
      <c r="B5343" s="1">
        <v>11</v>
      </c>
      <c r="C5343" s="1">
        <v>27</v>
      </c>
      <c r="D5343" s="1">
        <v>48.01</v>
      </c>
      <c r="E5343" s="1">
        <v>75.010000000000005</v>
      </c>
    </row>
    <row r="5344" spans="1:5" hidden="1">
      <c r="A5344" s="1">
        <v>1969</v>
      </c>
      <c r="B5344" s="1">
        <v>12</v>
      </c>
      <c r="C5344" s="1">
        <v>26</v>
      </c>
      <c r="D5344" s="1">
        <v>60.02</v>
      </c>
      <c r="E5344" s="1">
        <v>86.02</v>
      </c>
    </row>
    <row r="5345" spans="1:5" hidden="1">
      <c r="A5345" s="1">
        <v>1969</v>
      </c>
      <c r="B5345" s="1">
        <v>13</v>
      </c>
      <c r="C5345" s="1">
        <v>24</v>
      </c>
      <c r="D5345" s="1">
        <v>68.010000000000005</v>
      </c>
      <c r="E5345" s="1">
        <v>92.01</v>
      </c>
    </row>
    <row r="5346" spans="1:5" hidden="1">
      <c r="A5346" s="1">
        <v>1969</v>
      </c>
      <c r="B5346" s="1">
        <v>14</v>
      </c>
      <c r="C5346" s="1">
        <v>32</v>
      </c>
      <c r="D5346" s="1">
        <v>66.02</v>
      </c>
      <c r="E5346" s="1">
        <v>98.02</v>
      </c>
    </row>
    <row r="5347" spans="1:5" hidden="1">
      <c r="A5347" s="1">
        <v>1969</v>
      </c>
      <c r="B5347" s="1">
        <v>15</v>
      </c>
      <c r="C5347" s="1">
        <v>49.01</v>
      </c>
      <c r="D5347" s="1">
        <v>73.02</v>
      </c>
      <c r="E5347" s="1">
        <v>122.03</v>
      </c>
    </row>
    <row r="5348" spans="1:5" hidden="1">
      <c r="A5348" s="1">
        <v>1969</v>
      </c>
      <c r="B5348" s="1">
        <v>16</v>
      </c>
      <c r="C5348" s="1">
        <v>52.01</v>
      </c>
      <c r="D5348" s="1">
        <v>84.02</v>
      </c>
      <c r="E5348" s="1">
        <v>136.03</v>
      </c>
    </row>
    <row r="5349" spans="1:5" hidden="1">
      <c r="A5349" s="1">
        <v>1969</v>
      </c>
      <c r="B5349" s="1">
        <v>17</v>
      </c>
      <c r="C5349" s="1">
        <v>64.010000000000005</v>
      </c>
      <c r="D5349" s="1">
        <v>173.04</v>
      </c>
      <c r="E5349" s="1">
        <v>237.05</v>
      </c>
    </row>
    <row r="5350" spans="1:5" hidden="1">
      <c r="A5350" s="1">
        <v>1969</v>
      </c>
      <c r="B5350" s="1">
        <v>18</v>
      </c>
      <c r="C5350" s="1">
        <v>59.01</v>
      </c>
      <c r="D5350" s="1">
        <v>181.04</v>
      </c>
      <c r="E5350" s="1">
        <v>240.05</v>
      </c>
    </row>
    <row r="5351" spans="1:5" hidden="1">
      <c r="A5351" s="1">
        <v>1969</v>
      </c>
      <c r="B5351" s="1">
        <v>19</v>
      </c>
      <c r="C5351" s="1">
        <v>79.02</v>
      </c>
      <c r="D5351" s="1">
        <v>226.06</v>
      </c>
      <c r="E5351" s="1">
        <v>305.08</v>
      </c>
    </row>
    <row r="5352" spans="1:5" hidden="1">
      <c r="A5352" s="1">
        <v>1969</v>
      </c>
      <c r="B5352" s="1">
        <v>20</v>
      </c>
      <c r="C5352" s="1">
        <v>60.01</v>
      </c>
      <c r="D5352" s="1">
        <v>209.05</v>
      </c>
      <c r="E5352" s="1">
        <v>269.06</v>
      </c>
    </row>
    <row r="5353" spans="1:5" hidden="1">
      <c r="A5353" s="1">
        <v>1969</v>
      </c>
      <c r="B5353" s="1">
        <v>21</v>
      </c>
      <c r="C5353" s="1">
        <v>55.01</v>
      </c>
      <c r="D5353" s="1">
        <v>205.04</v>
      </c>
      <c r="E5353" s="1">
        <v>260.05</v>
      </c>
    </row>
    <row r="5354" spans="1:5" hidden="1">
      <c r="A5354" s="1">
        <v>1969</v>
      </c>
      <c r="B5354" s="1">
        <v>22</v>
      </c>
      <c r="C5354" s="1">
        <v>48.01</v>
      </c>
      <c r="D5354" s="1">
        <v>199.05</v>
      </c>
      <c r="E5354" s="1">
        <v>247.06</v>
      </c>
    </row>
    <row r="5355" spans="1:5" hidden="1">
      <c r="A5355" s="1">
        <v>1969</v>
      </c>
      <c r="B5355" s="1">
        <v>23</v>
      </c>
      <c r="C5355" s="1">
        <v>59.01</v>
      </c>
      <c r="D5355" s="1">
        <v>142.04</v>
      </c>
      <c r="E5355" s="1">
        <v>201.05</v>
      </c>
    </row>
    <row r="5356" spans="1:5" hidden="1">
      <c r="A5356" s="1">
        <v>1969</v>
      </c>
      <c r="B5356" s="1">
        <v>24</v>
      </c>
      <c r="C5356" s="1">
        <v>52.01</v>
      </c>
      <c r="D5356" s="1">
        <v>140.03</v>
      </c>
      <c r="E5356" s="1">
        <v>192.04</v>
      </c>
    </row>
    <row r="5357" spans="1:5" hidden="1">
      <c r="A5357" s="1">
        <v>1969</v>
      </c>
      <c r="B5357" s="1">
        <v>25</v>
      </c>
      <c r="C5357" s="1">
        <v>51.01</v>
      </c>
      <c r="D5357" s="1">
        <v>132.03</v>
      </c>
      <c r="E5357" s="1">
        <v>183.04</v>
      </c>
    </row>
    <row r="5358" spans="1:5" hidden="1">
      <c r="A5358" s="1">
        <v>1969</v>
      </c>
      <c r="B5358" s="1">
        <v>26</v>
      </c>
      <c r="C5358" s="1">
        <v>52.01</v>
      </c>
      <c r="D5358" s="1">
        <v>99.02</v>
      </c>
      <c r="E5358" s="1">
        <v>151.03</v>
      </c>
    </row>
    <row r="5359" spans="1:5" hidden="1">
      <c r="A5359" s="1">
        <v>1969</v>
      </c>
      <c r="B5359" s="1">
        <v>27</v>
      </c>
      <c r="C5359" s="1">
        <v>49.01</v>
      </c>
      <c r="D5359" s="1">
        <v>136.03</v>
      </c>
      <c r="E5359" s="1">
        <v>185.04</v>
      </c>
    </row>
    <row r="5360" spans="1:5" hidden="1">
      <c r="A5360" s="1">
        <v>1969</v>
      </c>
      <c r="B5360" s="1">
        <v>28</v>
      </c>
      <c r="C5360" s="1">
        <v>55.01</v>
      </c>
      <c r="D5360" s="1">
        <v>135.03</v>
      </c>
      <c r="E5360" s="1">
        <v>190.04</v>
      </c>
    </row>
    <row r="5361" spans="1:5" hidden="1">
      <c r="A5361" s="1">
        <v>1969</v>
      </c>
      <c r="B5361" s="1">
        <v>29</v>
      </c>
      <c r="C5361" s="1">
        <v>63.01</v>
      </c>
      <c r="D5361" s="1">
        <v>123.03</v>
      </c>
      <c r="E5361" s="1">
        <v>186.04</v>
      </c>
    </row>
    <row r="5362" spans="1:5" hidden="1">
      <c r="A5362" s="1">
        <v>1969</v>
      </c>
      <c r="B5362" s="1">
        <v>30</v>
      </c>
      <c r="C5362" s="1">
        <v>38</v>
      </c>
      <c r="D5362" s="1">
        <v>102.02</v>
      </c>
      <c r="E5362" s="1">
        <v>140.02000000000001</v>
      </c>
    </row>
    <row r="5363" spans="1:5" hidden="1">
      <c r="A5363" s="1">
        <v>1969</v>
      </c>
      <c r="B5363" s="1">
        <v>31</v>
      </c>
      <c r="C5363" s="1">
        <v>54.01</v>
      </c>
      <c r="D5363" s="1">
        <v>127.03</v>
      </c>
      <c r="E5363" s="1">
        <v>181.04</v>
      </c>
    </row>
    <row r="5364" spans="1:5" hidden="1">
      <c r="A5364" s="1">
        <v>1969</v>
      </c>
      <c r="B5364" s="1">
        <v>32</v>
      </c>
      <c r="C5364" s="1">
        <v>60.01</v>
      </c>
      <c r="D5364" s="1">
        <v>136.03</v>
      </c>
      <c r="E5364" s="1">
        <v>196.04</v>
      </c>
    </row>
    <row r="5365" spans="1:5" hidden="1">
      <c r="A5365" s="1">
        <v>1969</v>
      </c>
      <c r="B5365" s="1">
        <v>33</v>
      </c>
      <c r="C5365" s="1">
        <v>56.01</v>
      </c>
      <c r="D5365" s="1">
        <v>126.03</v>
      </c>
      <c r="E5365" s="1">
        <v>182.04</v>
      </c>
    </row>
    <row r="5366" spans="1:5" hidden="1">
      <c r="A5366" s="1">
        <v>1969</v>
      </c>
      <c r="B5366" s="1">
        <v>34</v>
      </c>
      <c r="C5366" s="1">
        <v>73.010000000000005</v>
      </c>
      <c r="D5366" s="1">
        <v>152.04</v>
      </c>
      <c r="E5366" s="1">
        <v>225.05</v>
      </c>
    </row>
    <row r="5367" spans="1:5" hidden="1">
      <c r="A5367" s="1">
        <v>1969</v>
      </c>
      <c r="B5367" s="1">
        <v>35</v>
      </c>
      <c r="C5367" s="1">
        <v>78.010000000000005</v>
      </c>
      <c r="D5367" s="1">
        <v>145.04</v>
      </c>
      <c r="E5367" s="1">
        <v>223.05</v>
      </c>
    </row>
    <row r="5368" spans="1:5" hidden="1">
      <c r="A5368" s="1">
        <v>1969</v>
      </c>
      <c r="B5368" s="1">
        <v>36</v>
      </c>
      <c r="C5368" s="1">
        <v>85.02</v>
      </c>
      <c r="D5368" s="1">
        <v>153.03</v>
      </c>
      <c r="E5368" s="1">
        <v>238.05</v>
      </c>
    </row>
    <row r="5369" spans="1:5" hidden="1">
      <c r="A5369" s="1">
        <v>1969</v>
      </c>
      <c r="B5369" s="1">
        <v>37</v>
      </c>
      <c r="C5369" s="1">
        <v>103.02</v>
      </c>
      <c r="D5369" s="1">
        <v>171.04</v>
      </c>
      <c r="E5369" s="1">
        <v>274.06</v>
      </c>
    </row>
    <row r="5370" spans="1:5" hidden="1">
      <c r="A5370" s="1">
        <v>1969</v>
      </c>
      <c r="B5370" s="1">
        <v>38</v>
      </c>
      <c r="C5370" s="1">
        <v>100.01</v>
      </c>
      <c r="D5370" s="1">
        <v>198.05</v>
      </c>
      <c r="E5370" s="1">
        <v>298.06</v>
      </c>
    </row>
    <row r="5371" spans="1:5" hidden="1">
      <c r="A5371" s="1">
        <v>1969</v>
      </c>
      <c r="B5371" s="1">
        <v>39</v>
      </c>
      <c r="C5371" s="1">
        <v>124.02</v>
      </c>
      <c r="D5371" s="1">
        <v>230.05</v>
      </c>
      <c r="E5371" s="1">
        <v>354.07</v>
      </c>
    </row>
    <row r="5372" spans="1:5" hidden="1">
      <c r="A5372" s="1">
        <v>1969</v>
      </c>
      <c r="B5372" s="1">
        <v>40</v>
      </c>
      <c r="C5372" s="1">
        <v>131.02000000000001</v>
      </c>
      <c r="D5372" s="1">
        <v>236.05</v>
      </c>
      <c r="E5372" s="1">
        <v>367.07</v>
      </c>
    </row>
    <row r="5373" spans="1:5" hidden="1">
      <c r="A5373" s="1">
        <v>1969</v>
      </c>
      <c r="B5373" s="1">
        <v>41</v>
      </c>
      <c r="C5373" s="1">
        <v>137.02000000000001</v>
      </c>
      <c r="D5373" s="1">
        <v>264.06</v>
      </c>
      <c r="E5373" s="1">
        <v>401.08</v>
      </c>
    </row>
    <row r="5374" spans="1:5" hidden="1">
      <c r="A5374" s="1">
        <v>1969</v>
      </c>
      <c r="B5374" s="1">
        <v>42</v>
      </c>
      <c r="C5374" s="1">
        <v>186.03</v>
      </c>
      <c r="D5374" s="1">
        <v>340.08</v>
      </c>
      <c r="E5374" s="1">
        <v>526.11</v>
      </c>
    </row>
    <row r="5375" spans="1:5" hidden="1">
      <c r="A5375" s="1">
        <v>1969</v>
      </c>
      <c r="B5375" s="1">
        <v>43</v>
      </c>
      <c r="C5375" s="1">
        <v>178.03</v>
      </c>
      <c r="D5375" s="1">
        <v>326.07</v>
      </c>
      <c r="E5375" s="1">
        <v>504.1</v>
      </c>
    </row>
    <row r="5376" spans="1:5" hidden="1">
      <c r="A5376" s="1">
        <v>1969</v>
      </c>
      <c r="B5376" s="1">
        <v>44</v>
      </c>
      <c r="C5376" s="1">
        <v>209.03</v>
      </c>
      <c r="D5376" s="1">
        <v>377.08</v>
      </c>
      <c r="E5376" s="1">
        <v>586.11</v>
      </c>
    </row>
    <row r="5377" spans="1:5" hidden="1">
      <c r="A5377" s="1">
        <v>1969</v>
      </c>
      <c r="B5377" s="1">
        <v>45</v>
      </c>
      <c r="C5377" s="1">
        <v>205.04</v>
      </c>
      <c r="D5377" s="1">
        <v>387.09</v>
      </c>
      <c r="E5377" s="1">
        <v>592.13</v>
      </c>
    </row>
    <row r="5378" spans="1:5" hidden="1">
      <c r="A5378" s="1">
        <v>1969</v>
      </c>
      <c r="B5378" s="1">
        <v>46</v>
      </c>
      <c r="C5378" s="1">
        <v>231.04</v>
      </c>
      <c r="D5378" s="1">
        <v>422.1</v>
      </c>
      <c r="E5378" s="1">
        <v>653.14</v>
      </c>
    </row>
    <row r="5379" spans="1:5" hidden="1">
      <c r="A5379" s="1">
        <v>1969</v>
      </c>
      <c r="B5379" s="1">
        <v>47</v>
      </c>
      <c r="C5379" s="1">
        <v>271.04000000000002</v>
      </c>
      <c r="D5379" s="1">
        <v>510.12</v>
      </c>
      <c r="E5379" s="1">
        <v>781.16</v>
      </c>
    </row>
    <row r="5380" spans="1:5" hidden="1">
      <c r="A5380" s="1">
        <v>1969</v>
      </c>
      <c r="B5380" s="1">
        <v>48</v>
      </c>
      <c r="C5380" s="1">
        <v>307.05</v>
      </c>
      <c r="D5380" s="1">
        <v>550.13</v>
      </c>
      <c r="E5380" s="1">
        <v>857.18</v>
      </c>
    </row>
    <row r="5381" spans="1:5" hidden="1">
      <c r="A5381" s="1">
        <v>1969</v>
      </c>
      <c r="B5381" s="1">
        <v>49</v>
      </c>
      <c r="C5381" s="1">
        <v>281.05</v>
      </c>
      <c r="D5381" s="1">
        <v>615.14</v>
      </c>
      <c r="E5381" s="1">
        <v>896.19</v>
      </c>
    </row>
    <row r="5382" spans="1:5" hidden="1">
      <c r="A5382" s="1">
        <v>1969</v>
      </c>
      <c r="B5382" s="1">
        <v>50</v>
      </c>
      <c r="C5382" s="1">
        <v>308.05</v>
      </c>
      <c r="D5382" s="1">
        <v>514.12</v>
      </c>
      <c r="E5382" s="1">
        <v>822.17</v>
      </c>
    </row>
    <row r="5383" spans="1:5" hidden="1">
      <c r="A5383" s="1">
        <v>1969</v>
      </c>
      <c r="B5383" s="1">
        <v>51</v>
      </c>
      <c r="C5383" s="1">
        <v>303.05</v>
      </c>
      <c r="D5383" s="1">
        <v>552.13</v>
      </c>
      <c r="E5383" s="1">
        <v>855.18</v>
      </c>
    </row>
    <row r="5384" spans="1:5" hidden="1">
      <c r="A5384" s="1">
        <v>1969</v>
      </c>
      <c r="B5384" s="1">
        <v>52</v>
      </c>
      <c r="C5384" s="1">
        <v>356.06</v>
      </c>
      <c r="D5384" s="1">
        <v>600.14</v>
      </c>
      <c r="E5384" s="1">
        <v>956.2</v>
      </c>
    </row>
    <row r="5385" spans="1:5" hidden="1">
      <c r="A5385" s="1">
        <v>1969</v>
      </c>
      <c r="B5385" s="1">
        <v>53</v>
      </c>
      <c r="C5385" s="1">
        <v>384.07</v>
      </c>
      <c r="D5385" s="1">
        <v>712.17</v>
      </c>
      <c r="E5385" s="1">
        <v>1096.24</v>
      </c>
    </row>
    <row r="5386" spans="1:5" hidden="1">
      <c r="A5386" s="1">
        <v>1969</v>
      </c>
      <c r="B5386" s="1">
        <v>54</v>
      </c>
      <c r="C5386" s="1">
        <v>489.08</v>
      </c>
      <c r="D5386" s="1">
        <v>864.2</v>
      </c>
      <c r="E5386" s="1">
        <v>1353.28</v>
      </c>
    </row>
    <row r="5387" spans="1:5" hidden="1">
      <c r="A5387" s="1">
        <v>1969</v>
      </c>
      <c r="B5387" s="1">
        <v>55</v>
      </c>
      <c r="C5387" s="1">
        <v>429.07</v>
      </c>
      <c r="D5387" s="1">
        <v>862.21</v>
      </c>
      <c r="E5387" s="1">
        <v>1291.28</v>
      </c>
    </row>
    <row r="5388" spans="1:5" hidden="1">
      <c r="A5388" s="1">
        <v>1969</v>
      </c>
      <c r="B5388" s="1">
        <v>56</v>
      </c>
      <c r="C5388" s="1">
        <v>497.08</v>
      </c>
      <c r="D5388" s="1">
        <v>936.22</v>
      </c>
      <c r="E5388" s="1">
        <v>1433.3</v>
      </c>
    </row>
    <row r="5389" spans="1:5" hidden="1">
      <c r="A5389" s="1">
        <v>1969</v>
      </c>
      <c r="B5389" s="1">
        <v>57</v>
      </c>
      <c r="C5389" s="1">
        <v>462.07</v>
      </c>
      <c r="D5389" s="1">
        <v>943.22</v>
      </c>
      <c r="E5389" s="1">
        <v>1405.29</v>
      </c>
    </row>
    <row r="5390" spans="1:5" hidden="1">
      <c r="A5390" s="1">
        <v>1969</v>
      </c>
      <c r="B5390" s="1">
        <v>58</v>
      </c>
      <c r="C5390" s="1">
        <v>537.09</v>
      </c>
      <c r="D5390" s="1">
        <v>1105.26</v>
      </c>
      <c r="E5390" s="1">
        <v>1642.35</v>
      </c>
    </row>
    <row r="5391" spans="1:5" hidden="1">
      <c r="A5391" s="1">
        <v>1969</v>
      </c>
      <c r="B5391" s="1">
        <v>59</v>
      </c>
      <c r="C5391" s="1">
        <v>550.09</v>
      </c>
      <c r="D5391" s="1">
        <v>1183.28</v>
      </c>
      <c r="E5391" s="1">
        <v>1733.37</v>
      </c>
    </row>
    <row r="5392" spans="1:5" hidden="1">
      <c r="A5392" s="1">
        <v>1969</v>
      </c>
      <c r="B5392" s="1">
        <v>60</v>
      </c>
      <c r="C5392" s="1">
        <v>586.1</v>
      </c>
      <c r="D5392" s="1">
        <v>1178.27</v>
      </c>
      <c r="E5392" s="1">
        <v>1764.37</v>
      </c>
    </row>
    <row r="5393" spans="1:5" hidden="1">
      <c r="A5393" s="1">
        <v>1969</v>
      </c>
      <c r="B5393" s="1">
        <v>61</v>
      </c>
      <c r="C5393" s="1">
        <v>583.09</v>
      </c>
      <c r="D5393" s="1">
        <v>1156.27</v>
      </c>
      <c r="E5393" s="1">
        <v>1739.36</v>
      </c>
    </row>
    <row r="5394" spans="1:5" hidden="1">
      <c r="A5394" s="1">
        <v>1969</v>
      </c>
      <c r="B5394" s="1">
        <v>62</v>
      </c>
      <c r="C5394" s="1">
        <v>660.12</v>
      </c>
      <c r="D5394" s="1">
        <v>1303.3</v>
      </c>
      <c r="E5394" s="1">
        <v>1963.42</v>
      </c>
    </row>
    <row r="5395" spans="1:5" hidden="1">
      <c r="A5395" s="1">
        <v>1969</v>
      </c>
      <c r="B5395" s="1">
        <v>63</v>
      </c>
      <c r="C5395" s="1">
        <v>670.12</v>
      </c>
      <c r="D5395" s="1">
        <v>1327.31</v>
      </c>
      <c r="E5395" s="1">
        <v>1997.43</v>
      </c>
    </row>
    <row r="5396" spans="1:5" hidden="1">
      <c r="A5396" s="1">
        <v>1969</v>
      </c>
      <c r="B5396" s="1">
        <v>64</v>
      </c>
      <c r="C5396" s="1">
        <v>723.12</v>
      </c>
      <c r="D5396" s="1">
        <v>1415.33</v>
      </c>
      <c r="E5396" s="1">
        <v>2138.4499999999998</v>
      </c>
    </row>
    <row r="5397" spans="1:5" hidden="1">
      <c r="A5397" s="1">
        <v>1969</v>
      </c>
      <c r="B5397" s="1">
        <v>65</v>
      </c>
      <c r="C5397" s="1">
        <v>749.13</v>
      </c>
      <c r="D5397" s="1">
        <v>1427.34</v>
      </c>
      <c r="E5397" s="1">
        <v>2176.4699999999998</v>
      </c>
    </row>
    <row r="5398" spans="1:5" hidden="1">
      <c r="A5398" s="1">
        <v>1969</v>
      </c>
      <c r="B5398" s="1">
        <v>66</v>
      </c>
      <c r="C5398" s="1">
        <v>767.13</v>
      </c>
      <c r="D5398" s="1">
        <v>1307.31</v>
      </c>
      <c r="E5398" s="1">
        <v>2074.44</v>
      </c>
    </row>
    <row r="5399" spans="1:5" hidden="1">
      <c r="A5399" s="1">
        <v>1969</v>
      </c>
      <c r="B5399" s="1">
        <v>67</v>
      </c>
      <c r="C5399" s="1">
        <v>772.13</v>
      </c>
      <c r="D5399" s="1">
        <v>1494.35</v>
      </c>
      <c r="E5399" s="1">
        <v>2266.48</v>
      </c>
    </row>
    <row r="5400" spans="1:5" hidden="1">
      <c r="A5400" s="1">
        <v>1969</v>
      </c>
      <c r="B5400" s="1">
        <v>68</v>
      </c>
      <c r="C5400" s="1">
        <v>992.16</v>
      </c>
      <c r="D5400" s="1">
        <v>1718.4</v>
      </c>
      <c r="E5400" s="1">
        <v>2710.56</v>
      </c>
    </row>
    <row r="5401" spans="1:5" hidden="1">
      <c r="A5401" s="1">
        <v>1969</v>
      </c>
      <c r="B5401" s="1">
        <v>69</v>
      </c>
      <c r="C5401" s="1">
        <v>1127.19</v>
      </c>
      <c r="D5401" s="1">
        <v>1738.41</v>
      </c>
      <c r="E5401" s="1">
        <v>2865.6</v>
      </c>
    </row>
    <row r="5402" spans="1:5" hidden="1">
      <c r="A5402" s="1">
        <v>1969</v>
      </c>
      <c r="B5402" s="1">
        <v>70</v>
      </c>
      <c r="C5402" s="1">
        <v>1015.18</v>
      </c>
      <c r="D5402" s="1">
        <v>1519.36</v>
      </c>
      <c r="E5402" s="1">
        <v>2534.54</v>
      </c>
    </row>
    <row r="5403" spans="1:5" hidden="1">
      <c r="A5403" s="1">
        <v>1969</v>
      </c>
      <c r="B5403" s="1">
        <v>71</v>
      </c>
      <c r="C5403" s="1">
        <v>997.17</v>
      </c>
      <c r="D5403" s="1">
        <v>1425.33</v>
      </c>
      <c r="E5403" s="1">
        <v>2422.5</v>
      </c>
    </row>
    <row r="5404" spans="1:5" hidden="1">
      <c r="A5404" s="1">
        <v>1969</v>
      </c>
      <c r="B5404" s="1">
        <v>72</v>
      </c>
      <c r="C5404" s="1">
        <v>1159.2</v>
      </c>
      <c r="D5404" s="1">
        <v>1496.35</v>
      </c>
      <c r="E5404" s="1">
        <v>2655.55</v>
      </c>
    </row>
    <row r="5405" spans="1:5" hidden="1">
      <c r="A5405" s="1">
        <v>1969</v>
      </c>
      <c r="B5405" s="1">
        <v>73</v>
      </c>
      <c r="C5405" s="1">
        <v>1252.21</v>
      </c>
      <c r="D5405" s="1">
        <v>1545.37</v>
      </c>
      <c r="E5405" s="1">
        <v>2797.58</v>
      </c>
    </row>
    <row r="5406" spans="1:5" hidden="1">
      <c r="A5406" s="1">
        <v>1969</v>
      </c>
      <c r="B5406" s="1">
        <v>74</v>
      </c>
      <c r="C5406" s="1">
        <v>1397.24</v>
      </c>
      <c r="D5406" s="1">
        <v>1571.37</v>
      </c>
      <c r="E5406" s="1">
        <v>2968.61</v>
      </c>
    </row>
    <row r="5407" spans="1:5" hidden="1">
      <c r="A5407" s="1">
        <v>1969</v>
      </c>
      <c r="B5407" s="1">
        <v>75</v>
      </c>
      <c r="C5407" s="1">
        <v>1472.25</v>
      </c>
      <c r="D5407" s="1">
        <v>1557.36</v>
      </c>
      <c r="E5407" s="1">
        <v>3029.61</v>
      </c>
    </row>
    <row r="5408" spans="1:5" hidden="1">
      <c r="A5408" s="1">
        <v>1969</v>
      </c>
      <c r="B5408" s="1">
        <v>76</v>
      </c>
      <c r="C5408" s="1">
        <v>1519.26</v>
      </c>
      <c r="D5408" s="1">
        <v>1643.39</v>
      </c>
      <c r="E5408" s="1">
        <v>3162.65</v>
      </c>
    </row>
    <row r="5409" spans="1:5" hidden="1">
      <c r="A5409" s="1">
        <v>1969</v>
      </c>
      <c r="B5409" s="1">
        <v>77</v>
      </c>
      <c r="C5409" s="1">
        <v>1452.25</v>
      </c>
      <c r="D5409" s="1">
        <v>1492.35</v>
      </c>
      <c r="E5409" s="1">
        <v>2944.6</v>
      </c>
    </row>
    <row r="5410" spans="1:5" hidden="1">
      <c r="A5410" s="1">
        <v>1969</v>
      </c>
      <c r="B5410" s="1">
        <v>78</v>
      </c>
      <c r="C5410" s="1">
        <v>1618.28</v>
      </c>
      <c r="D5410" s="1">
        <v>1659.38</v>
      </c>
      <c r="E5410" s="1">
        <v>3277.66</v>
      </c>
    </row>
    <row r="5411" spans="1:5" hidden="1">
      <c r="A5411" s="1">
        <v>1969</v>
      </c>
      <c r="B5411" s="1">
        <v>79</v>
      </c>
      <c r="C5411" s="1">
        <v>1616.28</v>
      </c>
      <c r="D5411" s="1">
        <v>1545.36</v>
      </c>
      <c r="E5411" s="1">
        <v>3161.64</v>
      </c>
    </row>
    <row r="5412" spans="1:5" hidden="1">
      <c r="A5412" s="1">
        <v>1969</v>
      </c>
      <c r="B5412" s="1">
        <v>80</v>
      </c>
      <c r="C5412" s="1">
        <v>1544.26</v>
      </c>
      <c r="D5412" s="1">
        <v>1481.35</v>
      </c>
      <c r="E5412" s="1">
        <v>3025.61</v>
      </c>
    </row>
    <row r="5413" spans="1:5" hidden="1">
      <c r="A5413" s="1">
        <v>1969</v>
      </c>
      <c r="B5413" s="1">
        <v>81</v>
      </c>
      <c r="C5413" s="1">
        <v>1447.25</v>
      </c>
      <c r="D5413" s="1">
        <v>1198.28</v>
      </c>
      <c r="E5413" s="1">
        <v>2645.53</v>
      </c>
    </row>
    <row r="5414" spans="1:5" hidden="1">
      <c r="A5414" s="1">
        <v>1969</v>
      </c>
      <c r="B5414" s="1">
        <v>82</v>
      </c>
      <c r="C5414" s="1">
        <v>1443.25</v>
      </c>
      <c r="D5414" s="1">
        <v>1163.28</v>
      </c>
      <c r="E5414" s="1">
        <v>2606.5300000000002</v>
      </c>
    </row>
    <row r="5415" spans="1:5" hidden="1">
      <c r="A5415" s="1">
        <v>1969</v>
      </c>
      <c r="B5415" s="1">
        <v>83</v>
      </c>
      <c r="C5415" s="1">
        <v>1416.24</v>
      </c>
      <c r="D5415" s="1">
        <v>1109.26</v>
      </c>
      <c r="E5415" s="1">
        <v>2525.5</v>
      </c>
    </row>
    <row r="5416" spans="1:5" hidden="1">
      <c r="A5416" s="1">
        <v>1969</v>
      </c>
      <c r="B5416" s="1">
        <v>84</v>
      </c>
      <c r="C5416" s="1">
        <v>1431.25</v>
      </c>
      <c r="D5416" s="1">
        <v>985.23</v>
      </c>
      <c r="E5416" s="1">
        <v>2416.48</v>
      </c>
    </row>
    <row r="5417" spans="1:5" hidden="1">
      <c r="A5417" s="1">
        <v>1969</v>
      </c>
      <c r="B5417" s="1">
        <v>85</v>
      </c>
      <c r="C5417" s="1">
        <v>1232.21</v>
      </c>
      <c r="D5417" s="1">
        <v>853.2</v>
      </c>
      <c r="E5417" s="1">
        <v>2085.41</v>
      </c>
    </row>
    <row r="5418" spans="1:5" hidden="1">
      <c r="A5418" s="1">
        <v>1969</v>
      </c>
      <c r="B5418" s="1">
        <v>86</v>
      </c>
      <c r="C5418" s="1">
        <v>1155.2</v>
      </c>
      <c r="D5418" s="1">
        <v>743.18</v>
      </c>
      <c r="E5418" s="1">
        <v>1898.38</v>
      </c>
    </row>
    <row r="5419" spans="1:5" hidden="1">
      <c r="A5419" s="1">
        <v>1969</v>
      </c>
      <c r="B5419" s="1">
        <v>87</v>
      </c>
      <c r="C5419" s="1">
        <v>1000.17</v>
      </c>
      <c r="D5419" s="1">
        <v>645.16</v>
      </c>
      <c r="E5419" s="1">
        <v>1645.33</v>
      </c>
    </row>
    <row r="5420" spans="1:5" hidden="1">
      <c r="A5420" s="1">
        <v>1969</v>
      </c>
      <c r="B5420" s="1">
        <v>88</v>
      </c>
      <c r="C5420" s="1">
        <v>889.15</v>
      </c>
      <c r="D5420" s="1">
        <v>520.12</v>
      </c>
      <c r="E5420" s="1">
        <v>1409.27</v>
      </c>
    </row>
    <row r="5421" spans="1:5" hidden="1">
      <c r="A5421" s="1">
        <v>1969</v>
      </c>
      <c r="B5421" s="1">
        <v>89</v>
      </c>
      <c r="C5421" s="1">
        <v>787.13</v>
      </c>
      <c r="D5421" s="1">
        <v>462.11</v>
      </c>
      <c r="E5421" s="1">
        <v>1249.24</v>
      </c>
    </row>
    <row r="5422" spans="1:5" hidden="1">
      <c r="A5422" s="1">
        <v>1969</v>
      </c>
      <c r="B5422" s="1">
        <v>90</v>
      </c>
      <c r="C5422" s="1">
        <v>632.1</v>
      </c>
      <c r="D5422" s="1">
        <v>316.07</v>
      </c>
      <c r="E5422" s="1">
        <v>948.17</v>
      </c>
    </row>
    <row r="5423" spans="1:5" hidden="1">
      <c r="A5423" s="1">
        <v>1969</v>
      </c>
      <c r="B5423" s="1">
        <v>91</v>
      </c>
      <c r="C5423" s="1">
        <v>459.08</v>
      </c>
      <c r="D5423" s="1">
        <v>274.07</v>
      </c>
      <c r="E5423" s="1">
        <v>733.15</v>
      </c>
    </row>
    <row r="5424" spans="1:5" hidden="1">
      <c r="A5424" s="1">
        <v>1969</v>
      </c>
      <c r="B5424" s="1">
        <v>92</v>
      </c>
      <c r="C5424" s="1">
        <v>458.07</v>
      </c>
      <c r="D5424" s="1">
        <v>162.04</v>
      </c>
      <c r="E5424" s="1">
        <v>620.11</v>
      </c>
    </row>
    <row r="5425" spans="1:5" hidden="1">
      <c r="A5425" s="1">
        <v>1969</v>
      </c>
      <c r="B5425" s="1">
        <v>93</v>
      </c>
      <c r="C5425" s="1">
        <v>334.06</v>
      </c>
      <c r="D5425" s="1">
        <v>163.04</v>
      </c>
      <c r="E5425" s="1">
        <v>497.1</v>
      </c>
    </row>
    <row r="5426" spans="1:5" hidden="1">
      <c r="A5426" s="1">
        <v>1969</v>
      </c>
      <c r="B5426" s="1">
        <v>94</v>
      </c>
      <c r="C5426" s="1">
        <v>259.04000000000002</v>
      </c>
      <c r="D5426" s="1">
        <v>114.02</v>
      </c>
      <c r="E5426" s="1">
        <v>373.06</v>
      </c>
    </row>
    <row r="5427" spans="1:5" hidden="1">
      <c r="A5427" s="1">
        <v>1969</v>
      </c>
      <c r="B5427" s="1">
        <v>95</v>
      </c>
      <c r="C5427" s="1">
        <v>199.03</v>
      </c>
      <c r="D5427" s="1">
        <v>77.010000000000005</v>
      </c>
      <c r="E5427" s="1">
        <v>276.04000000000002</v>
      </c>
    </row>
    <row r="5428" spans="1:5" hidden="1">
      <c r="A5428" s="1">
        <v>1969</v>
      </c>
      <c r="B5428" s="1">
        <v>96</v>
      </c>
      <c r="C5428" s="1">
        <v>135.03</v>
      </c>
      <c r="D5428" s="1">
        <v>56.01</v>
      </c>
      <c r="E5428" s="1">
        <v>191.04</v>
      </c>
    </row>
    <row r="5429" spans="1:5" hidden="1">
      <c r="A5429" s="1">
        <v>1969</v>
      </c>
      <c r="B5429" s="1">
        <v>97</v>
      </c>
      <c r="C5429" s="1">
        <v>86.01</v>
      </c>
      <c r="D5429" s="1">
        <v>46.01</v>
      </c>
      <c r="E5429" s="1">
        <v>132.02000000000001</v>
      </c>
    </row>
    <row r="5430" spans="1:5" hidden="1">
      <c r="A5430" s="1">
        <v>1969</v>
      </c>
      <c r="B5430" s="1">
        <v>98</v>
      </c>
      <c r="C5430" s="1">
        <v>69.010000000000005</v>
      </c>
      <c r="D5430" s="1">
        <v>40</v>
      </c>
      <c r="E5430" s="1">
        <v>109.01</v>
      </c>
    </row>
    <row r="5431" spans="1:5" hidden="1">
      <c r="A5431" s="1">
        <v>1969</v>
      </c>
      <c r="B5431" s="1">
        <v>99</v>
      </c>
      <c r="C5431" s="1">
        <v>51.01</v>
      </c>
      <c r="D5431" s="1">
        <v>18</v>
      </c>
      <c r="E5431" s="1">
        <v>69.010000000000005</v>
      </c>
    </row>
    <row r="5432" spans="1:5" hidden="1">
      <c r="A5432" s="1">
        <v>1969</v>
      </c>
      <c r="B5432" s="1">
        <v>100</v>
      </c>
      <c r="C5432" s="1">
        <v>33.01</v>
      </c>
      <c r="D5432" s="1">
        <v>10</v>
      </c>
      <c r="E5432" s="1">
        <v>43.01</v>
      </c>
    </row>
    <row r="5433" spans="1:5" hidden="1">
      <c r="A5433" s="1">
        <v>1969</v>
      </c>
      <c r="B5433" s="1">
        <v>101</v>
      </c>
      <c r="C5433" s="1">
        <v>27</v>
      </c>
      <c r="D5433" s="1">
        <v>8</v>
      </c>
      <c r="E5433" s="1">
        <v>35</v>
      </c>
    </row>
    <row r="5434" spans="1:5" hidden="1">
      <c r="A5434" s="1">
        <v>1969</v>
      </c>
      <c r="B5434" s="1">
        <v>102</v>
      </c>
      <c r="C5434" s="1">
        <v>6</v>
      </c>
      <c r="D5434" s="1">
        <v>1.5</v>
      </c>
      <c r="E5434" s="1">
        <v>7.5</v>
      </c>
    </row>
    <row r="5435" spans="1:5" hidden="1">
      <c r="A5435" s="1">
        <v>1969</v>
      </c>
      <c r="B5435" s="1">
        <v>103</v>
      </c>
      <c r="C5435" s="1">
        <v>4</v>
      </c>
      <c r="D5435" s="1">
        <v>1.5</v>
      </c>
      <c r="E5435" s="1">
        <v>5.5</v>
      </c>
    </row>
    <row r="5436" spans="1:5" hidden="1">
      <c r="A5436" s="1">
        <v>1969</v>
      </c>
      <c r="B5436" s="1">
        <v>104</v>
      </c>
      <c r="C5436" s="1">
        <v>4</v>
      </c>
      <c r="D5436" s="1">
        <v>0</v>
      </c>
      <c r="E5436" s="1">
        <v>4</v>
      </c>
    </row>
    <row r="5437" spans="1:5" hidden="1">
      <c r="A5437" s="1">
        <v>1969</v>
      </c>
      <c r="B5437" s="1">
        <v>105</v>
      </c>
      <c r="C5437" s="1">
        <v>0</v>
      </c>
      <c r="D5437" s="1">
        <v>0</v>
      </c>
      <c r="E5437" s="1">
        <v>0</v>
      </c>
    </row>
    <row r="5438" spans="1:5" hidden="1">
      <c r="A5438" s="1">
        <v>1969</v>
      </c>
      <c r="B5438" s="1">
        <v>106</v>
      </c>
      <c r="C5438" s="1">
        <v>0</v>
      </c>
      <c r="D5438" s="1">
        <v>0</v>
      </c>
      <c r="E5438" s="1">
        <v>0</v>
      </c>
    </row>
    <row r="5439" spans="1:5" hidden="1">
      <c r="A5439" s="1">
        <v>1969</v>
      </c>
      <c r="B5439" s="1">
        <v>107</v>
      </c>
      <c r="C5439" s="1">
        <v>0</v>
      </c>
      <c r="D5439" s="1">
        <v>0</v>
      </c>
      <c r="E5439" s="1">
        <v>0</v>
      </c>
    </row>
    <row r="5440" spans="1:5" hidden="1">
      <c r="A5440" s="1">
        <v>1969</v>
      </c>
      <c r="B5440" s="1">
        <v>108</v>
      </c>
      <c r="C5440" s="1">
        <v>0</v>
      </c>
      <c r="D5440" s="1">
        <v>0</v>
      </c>
      <c r="E5440" s="1">
        <v>0</v>
      </c>
    </row>
    <row r="5441" spans="1:5" hidden="1">
      <c r="A5441" s="1">
        <v>1969</v>
      </c>
      <c r="B5441" s="1">
        <v>109</v>
      </c>
      <c r="C5441" s="1">
        <v>0</v>
      </c>
      <c r="D5441" s="1">
        <v>0</v>
      </c>
      <c r="E5441" s="1">
        <v>0</v>
      </c>
    </row>
    <row r="5442" spans="1:5" hidden="1">
      <c r="A5442" s="1">
        <v>1969</v>
      </c>
      <c r="B5442" s="1" t="s">
        <v>121</v>
      </c>
      <c r="C5442" s="1">
        <v>0</v>
      </c>
      <c r="D5442" s="1">
        <v>0</v>
      </c>
      <c r="E5442" s="1">
        <v>0</v>
      </c>
    </row>
    <row r="5443" spans="1:5" hidden="1">
      <c r="A5443" s="1">
        <v>1970</v>
      </c>
      <c r="B5443" s="1">
        <v>0</v>
      </c>
      <c r="C5443" s="1">
        <v>1945.06</v>
      </c>
      <c r="D5443" s="1">
        <v>2730.39</v>
      </c>
      <c r="E5443" s="1">
        <v>4675.45</v>
      </c>
    </row>
    <row r="5444" spans="1:5" hidden="1">
      <c r="A5444" s="1">
        <v>1970</v>
      </c>
      <c r="B5444" s="1">
        <v>1</v>
      </c>
      <c r="C5444" s="1">
        <v>154.01</v>
      </c>
      <c r="D5444" s="1">
        <v>200.03</v>
      </c>
      <c r="E5444" s="1">
        <v>354.04</v>
      </c>
    </row>
    <row r="5445" spans="1:5" hidden="1">
      <c r="A5445" s="1">
        <v>1970</v>
      </c>
      <c r="B5445" s="1">
        <v>2</v>
      </c>
      <c r="C5445" s="1">
        <v>91</v>
      </c>
      <c r="D5445" s="1">
        <v>130.02000000000001</v>
      </c>
      <c r="E5445" s="1">
        <v>221.02</v>
      </c>
    </row>
    <row r="5446" spans="1:5" hidden="1">
      <c r="A5446" s="1">
        <v>1970</v>
      </c>
      <c r="B5446" s="1">
        <v>3</v>
      </c>
      <c r="C5446" s="1">
        <v>64</v>
      </c>
      <c r="D5446" s="1">
        <v>112.02</v>
      </c>
      <c r="E5446" s="1">
        <v>176.02</v>
      </c>
    </row>
    <row r="5447" spans="1:5" hidden="1">
      <c r="A5447" s="1">
        <v>1970</v>
      </c>
      <c r="B5447" s="1">
        <v>4</v>
      </c>
      <c r="C5447" s="1">
        <v>60</v>
      </c>
      <c r="D5447" s="1">
        <v>79.010000000000005</v>
      </c>
      <c r="E5447" s="1">
        <v>139.01</v>
      </c>
    </row>
    <row r="5448" spans="1:5" hidden="1">
      <c r="A5448" s="1">
        <v>1970</v>
      </c>
      <c r="B5448" s="1">
        <v>5</v>
      </c>
      <c r="C5448" s="1">
        <v>48</v>
      </c>
      <c r="D5448" s="1">
        <v>55.01</v>
      </c>
      <c r="E5448" s="1">
        <v>103.01</v>
      </c>
    </row>
    <row r="5449" spans="1:5" hidden="1">
      <c r="A5449" s="1">
        <v>1970</v>
      </c>
      <c r="B5449" s="1">
        <v>6</v>
      </c>
      <c r="C5449" s="1">
        <v>46</v>
      </c>
      <c r="D5449" s="1">
        <v>73.010000000000005</v>
      </c>
      <c r="E5449" s="1">
        <v>119.01</v>
      </c>
    </row>
    <row r="5450" spans="1:5" hidden="1">
      <c r="A5450" s="1">
        <v>1970</v>
      </c>
      <c r="B5450" s="1">
        <v>7</v>
      </c>
      <c r="C5450" s="1">
        <v>41</v>
      </c>
      <c r="D5450" s="1">
        <v>67</v>
      </c>
      <c r="E5450" s="1">
        <v>108</v>
      </c>
    </row>
    <row r="5451" spans="1:5" hidden="1">
      <c r="A5451" s="1">
        <v>1970</v>
      </c>
      <c r="B5451" s="1">
        <v>8</v>
      </c>
      <c r="C5451" s="1">
        <v>35</v>
      </c>
      <c r="D5451" s="1">
        <v>59.01</v>
      </c>
      <c r="E5451" s="1">
        <v>94.01</v>
      </c>
    </row>
    <row r="5452" spans="1:5" hidden="1">
      <c r="A5452" s="1">
        <v>1970</v>
      </c>
      <c r="B5452" s="1">
        <v>9</v>
      </c>
      <c r="C5452" s="1">
        <v>35</v>
      </c>
      <c r="D5452" s="1">
        <v>55.01</v>
      </c>
      <c r="E5452" s="1">
        <v>90.01</v>
      </c>
    </row>
    <row r="5453" spans="1:5" hidden="1">
      <c r="A5453" s="1">
        <v>1970</v>
      </c>
      <c r="B5453" s="1">
        <v>10</v>
      </c>
      <c r="C5453" s="1">
        <v>35</v>
      </c>
      <c r="D5453" s="1">
        <v>50.01</v>
      </c>
      <c r="E5453" s="1">
        <v>85.01</v>
      </c>
    </row>
    <row r="5454" spans="1:5" hidden="1">
      <c r="A5454" s="1">
        <v>1970</v>
      </c>
      <c r="B5454" s="1">
        <v>11</v>
      </c>
      <c r="C5454" s="1">
        <v>33</v>
      </c>
      <c r="D5454" s="1">
        <v>42.01</v>
      </c>
      <c r="E5454" s="1">
        <v>75.010000000000005</v>
      </c>
    </row>
    <row r="5455" spans="1:5" hidden="1">
      <c r="A5455" s="1">
        <v>1970</v>
      </c>
      <c r="B5455" s="1">
        <v>12</v>
      </c>
      <c r="C5455" s="1">
        <v>31</v>
      </c>
      <c r="D5455" s="1">
        <v>45.01</v>
      </c>
      <c r="E5455" s="1">
        <v>76.010000000000005</v>
      </c>
    </row>
    <row r="5456" spans="1:5" hidden="1">
      <c r="A5456" s="1">
        <v>1970</v>
      </c>
      <c r="B5456" s="1">
        <v>13</v>
      </c>
      <c r="C5456" s="1">
        <v>48</v>
      </c>
      <c r="D5456" s="1">
        <v>44</v>
      </c>
      <c r="E5456" s="1">
        <v>92</v>
      </c>
    </row>
    <row r="5457" spans="1:5" hidden="1">
      <c r="A5457" s="1">
        <v>1970</v>
      </c>
      <c r="B5457" s="1">
        <v>14</v>
      </c>
      <c r="C5457" s="1">
        <v>44</v>
      </c>
      <c r="D5457" s="1">
        <v>63.01</v>
      </c>
      <c r="E5457" s="1">
        <v>107.01</v>
      </c>
    </row>
    <row r="5458" spans="1:5" hidden="1">
      <c r="A5458" s="1">
        <v>1970</v>
      </c>
      <c r="B5458" s="1">
        <v>15</v>
      </c>
      <c r="C5458" s="1">
        <v>42</v>
      </c>
      <c r="D5458" s="1">
        <v>96.01</v>
      </c>
      <c r="E5458" s="1">
        <v>138.01</v>
      </c>
    </row>
    <row r="5459" spans="1:5" hidden="1">
      <c r="A5459" s="1">
        <v>1970</v>
      </c>
      <c r="B5459" s="1">
        <v>16</v>
      </c>
      <c r="C5459" s="1">
        <v>54</v>
      </c>
      <c r="D5459" s="1">
        <v>127.02</v>
      </c>
      <c r="E5459" s="1">
        <v>181.02</v>
      </c>
    </row>
    <row r="5460" spans="1:5" hidden="1">
      <c r="A5460" s="1">
        <v>1970</v>
      </c>
      <c r="B5460" s="1">
        <v>17</v>
      </c>
      <c r="C5460" s="1">
        <v>75</v>
      </c>
      <c r="D5460" s="1">
        <v>179.03</v>
      </c>
      <c r="E5460" s="1">
        <v>254.03</v>
      </c>
    </row>
    <row r="5461" spans="1:5" hidden="1">
      <c r="A5461" s="1">
        <v>1970</v>
      </c>
      <c r="B5461" s="1">
        <v>18</v>
      </c>
      <c r="C5461" s="1">
        <v>69</v>
      </c>
      <c r="D5461" s="1">
        <v>233.04</v>
      </c>
      <c r="E5461" s="1">
        <v>302.04000000000002</v>
      </c>
    </row>
    <row r="5462" spans="1:5" hidden="1">
      <c r="A5462" s="1">
        <v>1970</v>
      </c>
      <c r="B5462" s="1">
        <v>19</v>
      </c>
      <c r="C5462" s="1">
        <v>82</v>
      </c>
      <c r="D5462" s="1">
        <v>220.03</v>
      </c>
      <c r="E5462" s="1">
        <v>302.02999999999997</v>
      </c>
    </row>
    <row r="5463" spans="1:5" hidden="1">
      <c r="A5463" s="1">
        <v>1970</v>
      </c>
      <c r="B5463" s="1">
        <v>20</v>
      </c>
      <c r="C5463" s="1">
        <v>56.01</v>
      </c>
      <c r="D5463" s="1">
        <v>231.03</v>
      </c>
      <c r="E5463" s="1">
        <v>287.04000000000002</v>
      </c>
    </row>
    <row r="5464" spans="1:5" hidden="1">
      <c r="A5464" s="1">
        <v>1970</v>
      </c>
      <c r="B5464" s="1">
        <v>21</v>
      </c>
      <c r="C5464" s="1">
        <v>69</v>
      </c>
      <c r="D5464" s="1">
        <v>239.03</v>
      </c>
      <c r="E5464" s="1">
        <v>308.02999999999997</v>
      </c>
    </row>
    <row r="5465" spans="1:5" hidden="1">
      <c r="A5465" s="1">
        <v>1970</v>
      </c>
      <c r="B5465" s="1">
        <v>22</v>
      </c>
      <c r="C5465" s="1">
        <v>58</v>
      </c>
      <c r="D5465" s="1">
        <v>200.03</v>
      </c>
      <c r="E5465" s="1">
        <v>258.02999999999997</v>
      </c>
    </row>
    <row r="5466" spans="1:5" hidden="1">
      <c r="A5466" s="1">
        <v>1970</v>
      </c>
      <c r="B5466" s="1">
        <v>23</v>
      </c>
      <c r="C5466" s="1">
        <v>59</v>
      </c>
      <c r="D5466" s="1">
        <v>211.03</v>
      </c>
      <c r="E5466" s="1">
        <v>270.02999999999997</v>
      </c>
    </row>
    <row r="5467" spans="1:5" hidden="1">
      <c r="A5467" s="1">
        <v>1970</v>
      </c>
      <c r="B5467" s="1">
        <v>24</v>
      </c>
      <c r="C5467" s="1">
        <v>57</v>
      </c>
      <c r="D5467" s="1">
        <v>168.02</v>
      </c>
      <c r="E5467" s="1">
        <v>225.02</v>
      </c>
    </row>
    <row r="5468" spans="1:5" hidden="1">
      <c r="A5468" s="1">
        <v>1970</v>
      </c>
      <c r="B5468" s="1">
        <v>25</v>
      </c>
      <c r="C5468" s="1">
        <v>66</v>
      </c>
      <c r="D5468" s="1">
        <v>158.03</v>
      </c>
      <c r="E5468" s="1">
        <v>224.03</v>
      </c>
    </row>
    <row r="5469" spans="1:5" hidden="1">
      <c r="A5469" s="1">
        <v>1970</v>
      </c>
      <c r="B5469" s="1">
        <v>26</v>
      </c>
      <c r="C5469" s="1">
        <v>58</v>
      </c>
      <c r="D5469" s="1">
        <v>127.02</v>
      </c>
      <c r="E5469" s="1">
        <v>185.02</v>
      </c>
    </row>
    <row r="5470" spans="1:5" hidden="1">
      <c r="A5470" s="1">
        <v>1970</v>
      </c>
      <c r="B5470" s="1">
        <v>27</v>
      </c>
      <c r="C5470" s="1">
        <v>64</v>
      </c>
      <c r="D5470" s="1">
        <v>126.02</v>
      </c>
      <c r="E5470" s="1">
        <v>190.02</v>
      </c>
    </row>
    <row r="5471" spans="1:5" hidden="1">
      <c r="A5471" s="1">
        <v>1970</v>
      </c>
      <c r="B5471" s="1">
        <v>28</v>
      </c>
      <c r="C5471" s="1">
        <v>57.01</v>
      </c>
      <c r="D5471" s="1">
        <v>127.02</v>
      </c>
      <c r="E5471" s="1">
        <v>184.03</v>
      </c>
    </row>
    <row r="5472" spans="1:5" hidden="1">
      <c r="A5472" s="1">
        <v>1970</v>
      </c>
      <c r="B5472" s="1">
        <v>29</v>
      </c>
      <c r="C5472" s="1">
        <v>60</v>
      </c>
      <c r="D5472" s="1">
        <v>129.02000000000001</v>
      </c>
      <c r="E5472" s="1">
        <v>189.02</v>
      </c>
    </row>
    <row r="5473" spans="1:5" hidden="1">
      <c r="A5473" s="1">
        <v>1970</v>
      </c>
      <c r="B5473" s="1">
        <v>30</v>
      </c>
      <c r="C5473" s="1">
        <v>57</v>
      </c>
      <c r="D5473" s="1">
        <v>118.02</v>
      </c>
      <c r="E5473" s="1">
        <v>175.02</v>
      </c>
    </row>
    <row r="5474" spans="1:5" hidden="1">
      <c r="A5474" s="1">
        <v>1970</v>
      </c>
      <c r="B5474" s="1">
        <v>31</v>
      </c>
      <c r="C5474" s="1">
        <v>65</v>
      </c>
      <c r="D5474" s="1">
        <v>126.02</v>
      </c>
      <c r="E5474" s="1">
        <v>191.02</v>
      </c>
    </row>
    <row r="5475" spans="1:5" hidden="1">
      <c r="A5475" s="1">
        <v>1970</v>
      </c>
      <c r="B5475" s="1">
        <v>32</v>
      </c>
      <c r="C5475" s="1">
        <v>80</v>
      </c>
      <c r="D5475" s="1">
        <v>131.02000000000001</v>
      </c>
      <c r="E5475" s="1">
        <v>211.02</v>
      </c>
    </row>
    <row r="5476" spans="1:5" hidden="1">
      <c r="A5476" s="1">
        <v>1970</v>
      </c>
      <c r="B5476" s="1">
        <v>33</v>
      </c>
      <c r="C5476" s="1">
        <v>71</v>
      </c>
      <c r="D5476" s="1">
        <v>114.02</v>
      </c>
      <c r="E5476" s="1">
        <v>185.02</v>
      </c>
    </row>
    <row r="5477" spans="1:5" hidden="1">
      <c r="A5477" s="1">
        <v>1970</v>
      </c>
      <c r="B5477" s="1">
        <v>34</v>
      </c>
      <c r="C5477" s="1">
        <v>89</v>
      </c>
      <c r="D5477" s="1">
        <v>131.02000000000001</v>
      </c>
      <c r="E5477" s="1">
        <v>220.02</v>
      </c>
    </row>
    <row r="5478" spans="1:5" hidden="1">
      <c r="A5478" s="1">
        <v>1970</v>
      </c>
      <c r="B5478" s="1">
        <v>35</v>
      </c>
      <c r="C5478" s="1">
        <v>89</v>
      </c>
      <c r="D5478" s="1">
        <v>151.02000000000001</v>
      </c>
      <c r="E5478" s="1">
        <v>240.02</v>
      </c>
    </row>
    <row r="5479" spans="1:5" hidden="1">
      <c r="A5479" s="1">
        <v>1970</v>
      </c>
      <c r="B5479" s="1">
        <v>36</v>
      </c>
      <c r="C5479" s="1">
        <v>122.01</v>
      </c>
      <c r="D5479" s="1">
        <v>158.02000000000001</v>
      </c>
      <c r="E5479" s="1">
        <v>280.02999999999997</v>
      </c>
    </row>
    <row r="5480" spans="1:5" hidden="1">
      <c r="A5480" s="1">
        <v>1970</v>
      </c>
      <c r="B5480" s="1">
        <v>37</v>
      </c>
      <c r="C5480" s="1">
        <v>98.01</v>
      </c>
      <c r="D5480" s="1">
        <v>167.02</v>
      </c>
      <c r="E5480" s="1">
        <v>265.02999999999997</v>
      </c>
    </row>
    <row r="5481" spans="1:5" hidden="1">
      <c r="A5481" s="1">
        <v>1970</v>
      </c>
      <c r="B5481" s="1">
        <v>38</v>
      </c>
      <c r="C5481" s="1">
        <v>145</v>
      </c>
      <c r="D5481" s="1">
        <v>192.03</v>
      </c>
      <c r="E5481" s="1">
        <v>337.03</v>
      </c>
    </row>
    <row r="5482" spans="1:5" hidden="1">
      <c r="A5482" s="1">
        <v>1970</v>
      </c>
      <c r="B5482" s="1">
        <v>39</v>
      </c>
      <c r="C5482" s="1">
        <v>144</v>
      </c>
      <c r="D5482" s="1">
        <v>246.03</v>
      </c>
      <c r="E5482" s="1">
        <v>390.03</v>
      </c>
    </row>
    <row r="5483" spans="1:5" hidden="1">
      <c r="A5483" s="1">
        <v>1970</v>
      </c>
      <c r="B5483" s="1">
        <v>40</v>
      </c>
      <c r="C5483" s="1">
        <v>150.01</v>
      </c>
      <c r="D5483" s="1">
        <v>228.03</v>
      </c>
      <c r="E5483" s="1">
        <v>378.04</v>
      </c>
    </row>
    <row r="5484" spans="1:5" hidden="1">
      <c r="A5484" s="1">
        <v>1970</v>
      </c>
      <c r="B5484" s="1">
        <v>41</v>
      </c>
      <c r="C5484" s="1">
        <v>162.01</v>
      </c>
      <c r="D5484" s="1">
        <v>261.02999999999997</v>
      </c>
      <c r="E5484" s="1">
        <v>423.04</v>
      </c>
    </row>
    <row r="5485" spans="1:5" hidden="1">
      <c r="A5485" s="1">
        <v>1970</v>
      </c>
      <c r="B5485" s="1">
        <v>42</v>
      </c>
      <c r="C5485" s="1">
        <v>184</v>
      </c>
      <c r="D5485" s="1">
        <v>317.05</v>
      </c>
      <c r="E5485" s="1">
        <v>501.05</v>
      </c>
    </row>
    <row r="5486" spans="1:5" hidden="1">
      <c r="A5486" s="1">
        <v>1970</v>
      </c>
      <c r="B5486" s="1">
        <v>43</v>
      </c>
      <c r="C5486" s="1">
        <v>210.01</v>
      </c>
      <c r="D5486" s="1">
        <v>352.05</v>
      </c>
      <c r="E5486" s="1">
        <v>562.05999999999995</v>
      </c>
    </row>
    <row r="5487" spans="1:5" hidden="1">
      <c r="A5487" s="1">
        <v>1970</v>
      </c>
      <c r="B5487" s="1">
        <v>44</v>
      </c>
      <c r="C5487" s="1">
        <v>193</v>
      </c>
      <c r="D5487" s="1">
        <v>319.05</v>
      </c>
      <c r="E5487" s="1">
        <v>512.04999999999995</v>
      </c>
    </row>
    <row r="5488" spans="1:5" hidden="1">
      <c r="A5488" s="1">
        <v>1970</v>
      </c>
      <c r="B5488" s="1">
        <v>45</v>
      </c>
      <c r="C5488" s="1">
        <v>229.01</v>
      </c>
      <c r="D5488" s="1">
        <v>405.06</v>
      </c>
      <c r="E5488" s="1">
        <v>634.07000000000005</v>
      </c>
    </row>
    <row r="5489" spans="1:5" hidden="1">
      <c r="A5489" s="1">
        <v>1970</v>
      </c>
      <c r="B5489" s="1">
        <v>46</v>
      </c>
      <c r="C5489" s="1">
        <v>242.01</v>
      </c>
      <c r="D5489" s="1">
        <v>434.06</v>
      </c>
      <c r="E5489" s="1">
        <v>676.07</v>
      </c>
    </row>
    <row r="5490" spans="1:5" hidden="1">
      <c r="A5490" s="1">
        <v>1970</v>
      </c>
      <c r="B5490" s="1">
        <v>47</v>
      </c>
      <c r="C5490" s="1">
        <v>285.01</v>
      </c>
      <c r="D5490" s="1">
        <v>484.07</v>
      </c>
      <c r="E5490" s="1">
        <v>769.08</v>
      </c>
    </row>
    <row r="5491" spans="1:5" hidden="1">
      <c r="A5491" s="1">
        <v>1970</v>
      </c>
      <c r="B5491" s="1">
        <v>48</v>
      </c>
      <c r="C5491" s="1">
        <v>294.01</v>
      </c>
      <c r="D5491" s="1">
        <v>515.07000000000005</v>
      </c>
      <c r="E5491" s="1">
        <v>809.08</v>
      </c>
    </row>
    <row r="5492" spans="1:5" hidden="1">
      <c r="A5492" s="1">
        <v>1970</v>
      </c>
      <c r="B5492" s="1">
        <v>49</v>
      </c>
      <c r="C5492" s="1">
        <v>347.01</v>
      </c>
      <c r="D5492" s="1">
        <v>617.09</v>
      </c>
      <c r="E5492" s="1">
        <v>964.1</v>
      </c>
    </row>
    <row r="5493" spans="1:5" hidden="1">
      <c r="A5493" s="1">
        <v>1970</v>
      </c>
      <c r="B5493" s="1">
        <v>50</v>
      </c>
      <c r="C5493" s="1">
        <v>333.01</v>
      </c>
      <c r="D5493" s="1">
        <v>626.09</v>
      </c>
      <c r="E5493" s="1">
        <v>959.1</v>
      </c>
    </row>
    <row r="5494" spans="1:5" hidden="1">
      <c r="A5494" s="1">
        <v>1970</v>
      </c>
      <c r="B5494" s="1">
        <v>51</v>
      </c>
      <c r="C5494" s="1">
        <v>330.01</v>
      </c>
      <c r="D5494" s="1">
        <v>568.08000000000004</v>
      </c>
      <c r="E5494" s="1">
        <v>898.09</v>
      </c>
    </row>
    <row r="5495" spans="1:5" hidden="1">
      <c r="A5495" s="1">
        <v>1970</v>
      </c>
      <c r="B5495" s="1">
        <v>52</v>
      </c>
      <c r="C5495" s="1">
        <v>387.01</v>
      </c>
      <c r="D5495" s="1">
        <v>637.1</v>
      </c>
      <c r="E5495" s="1">
        <v>1024.1099999999999</v>
      </c>
    </row>
    <row r="5496" spans="1:5" hidden="1">
      <c r="A5496" s="1">
        <v>1970</v>
      </c>
      <c r="B5496" s="1">
        <v>53</v>
      </c>
      <c r="C5496" s="1">
        <v>401.02</v>
      </c>
      <c r="D5496" s="1">
        <v>736.1</v>
      </c>
      <c r="E5496" s="1">
        <v>1137.1199999999999</v>
      </c>
    </row>
    <row r="5497" spans="1:5" hidden="1">
      <c r="A5497" s="1">
        <v>1970</v>
      </c>
      <c r="B5497" s="1">
        <v>54</v>
      </c>
      <c r="C5497" s="1">
        <v>418.01</v>
      </c>
      <c r="D5497" s="1">
        <v>824.12</v>
      </c>
      <c r="E5497" s="1">
        <v>1242.1300000000001</v>
      </c>
    </row>
    <row r="5498" spans="1:5" hidden="1">
      <c r="A5498" s="1">
        <v>1970</v>
      </c>
      <c r="B5498" s="1">
        <v>55</v>
      </c>
      <c r="C5498" s="1">
        <v>451.01</v>
      </c>
      <c r="D5498" s="1">
        <v>855.12</v>
      </c>
      <c r="E5498" s="1">
        <v>1306.1300000000001</v>
      </c>
    </row>
    <row r="5499" spans="1:5" hidden="1">
      <c r="A5499" s="1">
        <v>1970</v>
      </c>
      <c r="B5499" s="1">
        <v>56</v>
      </c>
      <c r="C5499" s="1">
        <v>517.01</v>
      </c>
      <c r="D5499" s="1">
        <v>1026.1400000000001</v>
      </c>
      <c r="E5499" s="1">
        <v>1543.15</v>
      </c>
    </row>
    <row r="5500" spans="1:5" hidden="1">
      <c r="A5500" s="1">
        <v>1970</v>
      </c>
      <c r="B5500" s="1">
        <v>57</v>
      </c>
      <c r="C5500" s="1">
        <v>556.02</v>
      </c>
      <c r="D5500" s="1">
        <v>1033.1500000000001</v>
      </c>
      <c r="E5500" s="1">
        <v>1589.17</v>
      </c>
    </row>
    <row r="5501" spans="1:5" hidden="1">
      <c r="A5501" s="1">
        <v>1970</v>
      </c>
      <c r="B5501" s="1">
        <v>58</v>
      </c>
      <c r="C5501" s="1">
        <v>544.01</v>
      </c>
      <c r="D5501" s="1">
        <v>1140.17</v>
      </c>
      <c r="E5501" s="1">
        <v>1684.18</v>
      </c>
    </row>
    <row r="5502" spans="1:5" hidden="1">
      <c r="A5502" s="1">
        <v>1970</v>
      </c>
      <c r="B5502" s="1">
        <v>59</v>
      </c>
      <c r="C5502" s="1">
        <v>596.01</v>
      </c>
      <c r="D5502" s="1">
        <v>1178.17</v>
      </c>
      <c r="E5502" s="1">
        <v>1774.18</v>
      </c>
    </row>
    <row r="5503" spans="1:5" hidden="1">
      <c r="A5503" s="1">
        <v>1970</v>
      </c>
      <c r="B5503" s="1">
        <v>60</v>
      </c>
      <c r="C5503" s="1">
        <v>658.02</v>
      </c>
      <c r="D5503" s="1">
        <v>1234.17</v>
      </c>
      <c r="E5503" s="1">
        <v>1892.19</v>
      </c>
    </row>
    <row r="5504" spans="1:5" hidden="1">
      <c r="A5504" s="1">
        <v>1970</v>
      </c>
      <c r="B5504" s="1">
        <v>61</v>
      </c>
      <c r="C5504" s="1">
        <v>626.01</v>
      </c>
      <c r="D5504" s="1">
        <v>1200.17</v>
      </c>
      <c r="E5504" s="1">
        <v>1826.18</v>
      </c>
    </row>
    <row r="5505" spans="1:5" hidden="1">
      <c r="A5505" s="1">
        <v>1970</v>
      </c>
      <c r="B5505" s="1">
        <v>62</v>
      </c>
      <c r="C5505" s="1">
        <v>704.02</v>
      </c>
      <c r="D5505" s="1">
        <v>1394.2</v>
      </c>
      <c r="E5505" s="1">
        <v>2098.2199999999998</v>
      </c>
    </row>
    <row r="5506" spans="1:5" hidden="1">
      <c r="A5506" s="1">
        <v>1970</v>
      </c>
      <c r="B5506" s="1">
        <v>63</v>
      </c>
      <c r="C5506" s="1">
        <v>743.02</v>
      </c>
      <c r="D5506" s="1">
        <v>1413.2</v>
      </c>
      <c r="E5506" s="1">
        <v>2156.2199999999998</v>
      </c>
    </row>
    <row r="5507" spans="1:5" hidden="1">
      <c r="A5507" s="1">
        <v>1970</v>
      </c>
      <c r="B5507" s="1">
        <v>64</v>
      </c>
      <c r="C5507" s="1">
        <v>751.02</v>
      </c>
      <c r="D5507" s="1">
        <v>1461.21</v>
      </c>
      <c r="E5507" s="1">
        <v>2212.23</v>
      </c>
    </row>
    <row r="5508" spans="1:5" hidden="1">
      <c r="A5508" s="1">
        <v>1970</v>
      </c>
      <c r="B5508" s="1">
        <v>65</v>
      </c>
      <c r="C5508" s="1">
        <v>853.03</v>
      </c>
      <c r="D5508" s="1">
        <v>1608.23</v>
      </c>
      <c r="E5508" s="1">
        <v>2461.2600000000002</v>
      </c>
    </row>
    <row r="5509" spans="1:5" hidden="1">
      <c r="A5509" s="1">
        <v>1970</v>
      </c>
      <c r="B5509" s="1">
        <v>66</v>
      </c>
      <c r="C5509" s="1">
        <v>826.02</v>
      </c>
      <c r="D5509" s="1">
        <v>1480.21</v>
      </c>
      <c r="E5509" s="1">
        <v>2306.23</v>
      </c>
    </row>
    <row r="5510" spans="1:5" hidden="1">
      <c r="A5510" s="1">
        <v>1970</v>
      </c>
      <c r="B5510" s="1">
        <v>67</v>
      </c>
      <c r="C5510" s="1">
        <v>837.03</v>
      </c>
      <c r="D5510" s="1">
        <v>1613.23</v>
      </c>
      <c r="E5510" s="1">
        <v>2450.2600000000002</v>
      </c>
    </row>
    <row r="5511" spans="1:5" hidden="1">
      <c r="A5511" s="1">
        <v>1970</v>
      </c>
      <c r="B5511" s="1">
        <v>68</v>
      </c>
      <c r="C5511" s="1">
        <v>947.03</v>
      </c>
      <c r="D5511" s="1">
        <v>1635.23</v>
      </c>
      <c r="E5511" s="1">
        <v>2582.2600000000002</v>
      </c>
    </row>
    <row r="5512" spans="1:5" hidden="1">
      <c r="A5512" s="1">
        <v>1970</v>
      </c>
      <c r="B5512" s="1">
        <v>69</v>
      </c>
      <c r="C5512" s="1">
        <v>1060.03</v>
      </c>
      <c r="D5512" s="1">
        <v>1762.25</v>
      </c>
      <c r="E5512" s="1">
        <v>2822.28</v>
      </c>
    </row>
    <row r="5513" spans="1:5" hidden="1">
      <c r="A5513" s="1">
        <v>1970</v>
      </c>
      <c r="B5513" s="1">
        <v>70</v>
      </c>
      <c r="C5513" s="1">
        <v>1318.03</v>
      </c>
      <c r="D5513" s="1">
        <v>1786.26</v>
      </c>
      <c r="E5513" s="1">
        <v>3104.29</v>
      </c>
    </row>
    <row r="5514" spans="1:5" hidden="1">
      <c r="A5514" s="1">
        <v>1970</v>
      </c>
      <c r="B5514" s="1">
        <v>71</v>
      </c>
      <c r="C5514" s="1">
        <v>1088.04</v>
      </c>
      <c r="D5514" s="1">
        <v>1475.21</v>
      </c>
      <c r="E5514" s="1">
        <v>2563.25</v>
      </c>
    </row>
    <row r="5515" spans="1:5" hidden="1">
      <c r="A5515" s="1">
        <v>1970</v>
      </c>
      <c r="B5515" s="1">
        <v>72</v>
      </c>
      <c r="C5515" s="1">
        <v>1194.04</v>
      </c>
      <c r="D5515" s="1">
        <v>1592.22</v>
      </c>
      <c r="E5515" s="1">
        <v>2786.26</v>
      </c>
    </row>
    <row r="5516" spans="1:5" hidden="1">
      <c r="A5516" s="1">
        <v>1970</v>
      </c>
      <c r="B5516" s="1">
        <v>73</v>
      </c>
      <c r="C5516" s="1">
        <v>1307.03</v>
      </c>
      <c r="D5516" s="1">
        <v>1621.24</v>
      </c>
      <c r="E5516" s="1">
        <v>2928.27</v>
      </c>
    </row>
    <row r="5517" spans="1:5" hidden="1">
      <c r="A5517" s="1">
        <v>1970</v>
      </c>
      <c r="B5517" s="1">
        <v>74</v>
      </c>
      <c r="C5517" s="1">
        <v>1462.04</v>
      </c>
      <c r="D5517" s="1">
        <v>1614.23</v>
      </c>
      <c r="E5517" s="1">
        <v>3076.27</v>
      </c>
    </row>
    <row r="5518" spans="1:5" hidden="1">
      <c r="A5518" s="1">
        <v>1970</v>
      </c>
      <c r="B5518" s="1">
        <v>75</v>
      </c>
      <c r="C5518" s="1">
        <v>1538.05</v>
      </c>
      <c r="D5518" s="1">
        <v>1669.24</v>
      </c>
      <c r="E5518" s="1">
        <v>3207.29</v>
      </c>
    </row>
    <row r="5519" spans="1:5" hidden="1">
      <c r="A5519" s="1">
        <v>1970</v>
      </c>
      <c r="B5519" s="1">
        <v>76</v>
      </c>
      <c r="C5519" s="1">
        <v>1618.05</v>
      </c>
      <c r="D5519" s="1">
        <v>1767.25</v>
      </c>
      <c r="E5519" s="1">
        <v>3385.3</v>
      </c>
    </row>
    <row r="5520" spans="1:5" hidden="1">
      <c r="A5520" s="1">
        <v>1970</v>
      </c>
      <c r="B5520" s="1">
        <v>77</v>
      </c>
      <c r="C5520" s="1">
        <v>1496.04</v>
      </c>
      <c r="D5520" s="1">
        <v>1565.23</v>
      </c>
      <c r="E5520" s="1">
        <v>3061.27</v>
      </c>
    </row>
    <row r="5521" spans="1:5" hidden="1">
      <c r="A5521" s="1">
        <v>1970</v>
      </c>
      <c r="B5521" s="1">
        <v>78</v>
      </c>
      <c r="C5521" s="1">
        <v>1658.05</v>
      </c>
      <c r="D5521" s="1">
        <v>1666.24</v>
      </c>
      <c r="E5521" s="1">
        <v>3324.29</v>
      </c>
    </row>
    <row r="5522" spans="1:5" hidden="1">
      <c r="A5522" s="1">
        <v>1970</v>
      </c>
      <c r="B5522" s="1">
        <v>79</v>
      </c>
      <c r="C5522" s="1">
        <v>1670.05</v>
      </c>
      <c r="D5522" s="1">
        <v>1559.22</v>
      </c>
      <c r="E5522" s="1">
        <v>3229.27</v>
      </c>
    </row>
    <row r="5523" spans="1:5" hidden="1">
      <c r="A5523" s="1">
        <v>1970</v>
      </c>
      <c r="B5523" s="1">
        <v>80</v>
      </c>
      <c r="C5523" s="1">
        <v>1789.05</v>
      </c>
      <c r="D5523" s="1">
        <v>1514.22</v>
      </c>
      <c r="E5523" s="1">
        <v>3303.27</v>
      </c>
    </row>
    <row r="5524" spans="1:5" hidden="1">
      <c r="A5524" s="1">
        <v>1970</v>
      </c>
      <c r="B5524" s="1">
        <v>81</v>
      </c>
      <c r="C5524" s="1">
        <v>1609.04</v>
      </c>
      <c r="D5524" s="1">
        <v>1350.2</v>
      </c>
      <c r="E5524" s="1">
        <v>2959.24</v>
      </c>
    </row>
    <row r="5525" spans="1:5" hidden="1">
      <c r="A5525" s="1">
        <v>1970</v>
      </c>
      <c r="B5525" s="1">
        <v>82</v>
      </c>
      <c r="C5525" s="1">
        <v>1651.05</v>
      </c>
      <c r="D5525" s="1">
        <v>1360.19</v>
      </c>
      <c r="E5525" s="1">
        <v>3011.24</v>
      </c>
    </row>
    <row r="5526" spans="1:5" hidden="1">
      <c r="A5526" s="1">
        <v>1970</v>
      </c>
      <c r="B5526" s="1">
        <v>83</v>
      </c>
      <c r="C5526" s="1">
        <v>1480.05</v>
      </c>
      <c r="D5526" s="1">
        <v>1249.18</v>
      </c>
      <c r="E5526" s="1">
        <v>2729.23</v>
      </c>
    </row>
    <row r="5527" spans="1:5" hidden="1">
      <c r="A5527" s="1">
        <v>1970</v>
      </c>
      <c r="B5527" s="1">
        <v>84</v>
      </c>
      <c r="C5527" s="1">
        <v>1566.05</v>
      </c>
      <c r="D5527" s="1">
        <v>1048.1500000000001</v>
      </c>
      <c r="E5527" s="1">
        <v>2614.1999999999998</v>
      </c>
    </row>
    <row r="5528" spans="1:5" hidden="1">
      <c r="A5528" s="1">
        <v>1970</v>
      </c>
      <c r="B5528" s="1">
        <v>85</v>
      </c>
      <c r="C5528" s="1">
        <v>1381.04</v>
      </c>
      <c r="D5528" s="1">
        <v>954.14</v>
      </c>
      <c r="E5528" s="1">
        <v>2335.1799999999998</v>
      </c>
    </row>
    <row r="5529" spans="1:5" hidden="1">
      <c r="A5529" s="1">
        <v>1970</v>
      </c>
      <c r="B5529" s="1">
        <v>86</v>
      </c>
      <c r="C5529" s="1">
        <v>1336.04</v>
      </c>
      <c r="D5529" s="1">
        <v>826.12</v>
      </c>
      <c r="E5529" s="1">
        <v>2162.16</v>
      </c>
    </row>
    <row r="5530" spans="1:5" hidden="1">
      <c r="A5530" s="1">
        <v>1970</v>
      </c>
      <c r="B5530" s="1">
        <v>87</v>
      </c>
      <c r="C5530" s="1">
        <v>1064.03</v>
      </c>
      <c r="D5530" s="1">
        <v>647.09</v>
      </c>
      <c r="E5530" s="1">
        <v>1711.12</v>
      </c>
    </row>
    <row r="5531" spans="1:5" hidden="1">
      <c r="A5531" s="1">
        <v>1970</v>
      </c>
      <c r="B5531" s="1">
        <v>88</v>
      </c>
      <c r="C5531" s="1">
        <v>901.03</v>
      </c>
      <c r="D5531" s="1">
        <v>577.08000000000004</v>
      </c>
      <c r="E5531" s="1">
        <v>1478.11</v>
      </c>
    </row>
    <row r="5532" spans="1:5" hidden="1">
      <c r="A5532" s="1">
        <v>1970</v>
      </c>
      <c r="B5532" s="1">
        <v>89</v>
      </c>
      <c r="C5532" s="1">
        <v>823.02</v>
      </c>
      <c r="D5532" s="1">
        <v>484.07</v>
      </c>
      <c r="E5532" s="1">
        <v>1307.0899999999999</v>
      </c>
    </row>
    <row r="5533" spans="1:5" hidden="1">
      <c r="A5533" s="1">
        <v>1970</v>
      </c>
      <c r="B5533" s="1">
        <v>90</v>
      </c>
      <c r="C5533" s="1">
        <v>706.02</v>
      </c>
      <c r="D5533" s="1">
        <v>340.05</v>
      </c>
      <c r="E5533" s="1">
        <v>1046.07</v>
      </c>
    </row>
    <row r="5534" spans="1:5" hidden="1">
      <c r="A5534" s="1">
        <v>1970</v>
      </c>
      <c r="B5534" s="1">
        <v>91</v>
      </c>
      <c r="C5534" s="1">
        <v>570.02</v>
      </c>
      <c r="D5534" s="1">
        <v>301.04000000000002</v>
      </c>
      <c r="E5534" s="1">
        <v>871.06</v>
      </c>
    </row>
    <row r="5535" spans="1:5" hidden="1">
      <c r="A5535" s="1">
        <v>1970</v>
      </c>
      <c r="B5535" s="1">
        <v>92</v>
      </c>
      <c r="C5535" s="1">
        <v>489.02</v>
      </c>
      <c r="D5535" s="1">
        <v>241.04</v>
      </c>
      <c r="E5535" s="1">
        <v>730.06</v>
      </c>
    </row>
    <row r="5536" spans="1:5" hidden="1">
      <c r="A5536" s="1">
        <v>1970</v>
      </c>
      <c r="B5536" s="1">
        <v>93</v>
      </c>
      <c r="C5536" s="1">
        <v>348.01</v>
      </c>
      <c r="D5536" s="1">
        <v>160.02000000000001</v>
      </c>
      <c r="E5536" s="1">
        <v>508.03</v>
      </c>
    </row>
    <row r="5537" spans="1:5" hidden="1">
      <c r="A5537" s="1">
        <v>1970</v>
      </c>
      <c r="B5537" s="1">
        <v>94</v>
      </c>
      <c r="C5537" s="1">
        <v>301.01</v>
      </c>
      <c r="D5537" s="1">
        <v>111.01</v>
      </c>
      <c r="E5537" s="1">
        <v>412.02</v>
      </c>
    </row>
    <row r="5538" spans="1:5" hidden="1">
      <c r="A5538" s="1">
        <v>1970</v>
      </c>
      <c r="B5538" s="1">
        <v>95</v>
      </c>
      <c r="C5538" s="1">
        <v>203.01</v>
      </c>
      <c r="D5538" s="1">
        <v>85.01</v>
      </c>
      <c r="E5538" s="1">
        <v>288.02</v>
      </c>
    </row>
    <row r="5539" spans="1:5" hidden="1">
      <c r="A5539" s="1">
        <v>1970</v>
      </c>
      <c r="B5539" s="1">
        <v>96</v>
      </c>
      <c r="C5539" s="1">
        <v>163.01</v>
      </c>
      <c r="D5539" s="1">
        <v>77.010000000000005</v>
      </c>
      <c r="E5539" s="1">
        <v>240.02</v>
      </c>
    </row>
    <row r="5540" spans="1:5" hidden="1">
      <c r="A5540" s="1">
        <v>1970</v>
      </c>
      <c r="B5540" s="1">
        <v>97</v>
      </c>
      <c r="C5540" s="1">
        <v>121</v>
      </c>
      <c r="D5540" s="1">
        <v>34</v>
      </c>
      <c r="E5540" s="1">
        <v>155</v>
      </c>
    </row>
    <row r="5541" spans="1:5" hidden="1">
      <c r="A5541" s="1">
        <v>1970</v>
      </c>
      <c r="B5541" s="1">
        <v>98</v>
      </c>
      <c r="C5541" s="1">
        <v>76</v>
      </c>
      <c r="D5541" s="1">
        <v>20.010000000000002</v>
      </c>
      <c r="E5541" s="1">
        <v>96.01</v>
      </c>
    </row>
    <row r="5542" spans="1:5" hidden="1">
      <c r="A5542" s="1">
        <v>1970</v>
      </c>
      <c r="B5542" s="1">
        <v>99</v>
      </c>
      <c r="C5542" s="1">
        <v>51</v>
      </c>
      <c r="D5542" s="1">
        <v>18</v>
      </c>
      <c r="E5542" s="1">
        <v>69</v>
      </c>
    </row>
    <row r="5543" spans="1:5" hidden="1">
      <c r="A5543" s="1">
        <v>1970</v>
      </c>
      <c r="B5543" s="1">
        <v>100</v>
      </c>
      <c r="C5543" s="1">
        <v>36</v>
      </c>
      <c r="D5543" s="1">
        <v>5</v>
      </c>
      <c r="E5543" s="1">
        <v>41</v>
      </c>
    </row>
    <row r="5544" spans="1:5" hidden="1">
      <c r="A5544" s="1">
        <v>1970</v>
      </c>
      <c r="B5544" s="1">
        <v>101</v>
      </c>
      <c r="C5544" s="1">
        <v>22</v>
      </c>
      <c r="D5544" s="1">
        <v>5</v>
      </c>
      <c r="E5544" s="1">
        <v>27</v>
      </c>
    </row>
    <row r="5545" spans="1:5" hidden="1">
      <c r="A5545" s="1">
        <v>1970</v>
      </c>
      <c r="B5545" s="1">
        <v>102</v>
      </c>
      <c r="C5545" s="1">
        <v>12</v>
      </c>
      <c r="D5545" s="1">
        <v>3.01</v>
      </c>
      <c r="E5545" s="1">
        <v>15.01</v>
      </c>
    </row>
    <row r="5546" spans="1:5" hidden="1">
      <c r="A5546" s="1">
        <v>1970</v>
      </c>
      <c r="B5546" s="1">
        <v>103</v>
      </c>
      <c r="C5546" s="1">
        <v>5</v>
      </c>
      <c r="D5546" s="1">
        <v>0</v>
      </c>
      <c r="E5546" s="1">
        <v>5</v>
      </c>
    </row>
    <row r="5547" spans="1:5" hidden="1">
      <c r="A5547" s="1">
        <v>1970</v>
      </c>
      <c r="B5547" s="1">
        <v>104</v>
      </c>
      <c r="C5547" s="1">
        <v>4</v>
      </c>
      <c r="D5547" s="1">
        <v>1.5</v>
      </c>
      <c r="E5547" s="1">
        <v>5.5</v>
      </c>
    </row>
    <row r="5548" spans="1:5" hidden="1">
      <c r="A5548" s="1">
        <v>1970</v>
      </c>
      <c r="B5548" s="1">
        <v>105</v>
      </c>
      <c r="C5548" s="1">
        <v>1.5</v>
      </c>
      <c r="D5548" s="1">
        <v>0</v>
      </c>
      <c r="E5548" s="1">
        <v>1.5</v>
      </c>
    </row>
    <row r="5549" spans="1:5" hidden="1">
      <c r="A5549" s="1">
        <v>1970</v>
      </c>
      <c r="B5549" s="1">
        <v>106</v>
      </c>
      <c r="C5549" s="1">
        <v>0</v>
      </c>
      <c r="D5549" s="1">
        <v>0</v>
      </c>
      <c r="E5549" s="1">
        <v>0</v>
      </c>
    </row>
    <row r="5550" spans="1:5" hidden="1">
      <c r="A5550" s="1">
        <v>1970</v>
      </c>
      <c r="B5550" s="1">
        <v>107</v>
      </c>
      <c r="C5550" s="1">
        <v>0</v>
      </c>
      <c r="D5550" s="1">
        <v>0</v>
      </c>
      <c r="E5550" s="1">
        <v>0</v>
      </c>
    </row>
    <row r="5551" spans="1:5" hidden="1">
      <c r="A5551" s="1">
        <v>1970</v>
      </c>
      <c r="B5551" s="1">
        <v>108</v>
      </c>
      <c r="C5551" s="1">
        <v>0</v>
      </c>
      <c r="D5551" s="1">
        <v>0</v>
      </c>
      <c r="E5551" s="1">
        <v>0</v>
      </c>
    </row>
    <row r="5552" spans="1:5" hidden="1">
      <c r="A5552" s="1">
        <v>1970</v>
      </c>
      <c r="B5552" s="1">
        <v>109</v>
      </c>
      <c r="C5552" s="1">
        <v>1.5</v>
      </c>
      <c r="D5552" s="1">
        <v>0</v>
      </c>
      <c r="E5552" s="1">
        <v>1.5</v>
      </c>
    </row>
    <row r="5553" spans="1:5" hidden="1">
      <c r="A5553" s="1">
        <v>1970</v>
      </c>
      <c r="B5553" s="1" t="s">
        <v>121</v>
      </c>
      <c r="C5553" s="1">
        <v>0</v>
      </c>
      <c r="D5553" s="1">
        <v>0</v>
      </c>
      <c r="E5553" s="1">
        <v>0</v>
      </c>
    </row>
    <row r="5554" spans="1:5" hidden="1">
      <c r="A5554" s="1">
        <v>1971</v>
      </c>
      <c r="B5554" s="1">
        <v>0</v>
      </c>
      <c r="C5554" s="1">
        <v>2058.0700000000002</v>
      </c>
      <c r="D5554" s="1">
        <v>2697.54</v>
      </c>
      <c r="E5554" s="1">
        <v>4755.6099999999997</v>
      </c>
    </row>
    <row r="5555" spans="1:5" hidden="1">
      <c r="A5555" s="1">
        <v>1971</v>
      </c>
      <c r="B5555" s="1">
        <v>1</v>
      </c>
      <c r="C5555" s="1">
        <v>175</v>
      </c>
      <c r="D5555" s="1">
        <v>188.04</v>
      </c>
      <c r="E5555" s="1">
        <v>363.04</v>
      </c>
    </row>
    <row r="5556" spans="1:5" hidden="1">
      <c r="A5556" s="1">
        <v>1971</v>
      </c>
      <c r="B5556" s="1">
        <v>2</v>
      </c>
      <c r="C5556" s="1">
        <v>93</v>
      </c>
      <c r="D5556" s="1">
        <v>117.02</v>
      </c>
      <c r="E5556" s="1">
        <v>210.02</v>
      </c>
    </row>
    <row r="5557" spans="1:5" hidden="1">
      <c r="A5557" s="1">
        <v>1971</v>
      </c>
      <c r="B5557" s="1">
        <v>3</v>
      </c>
      <c r="C5557" s="1">
        <v>60</v>
      </c>
      <c r="D5557" s="1">
        <v>89.02</v>
      </c>
      <c r="E5557" s="1">
        <v>149.02000000000001</v>
      </c>
    </row>
    <row r="5558" spans="1:5" hidden="1">
      <c r="A5558" s="1">
        <v>1971</v>
      </c>
      <c r="B5558" s="1">
        <v>4</v>
      </c>
      <c r="C5558" s="1">
        <v>47</v>
      </c>
      <c r="D5558" s="1">
        <v>88.02</v>
      </c>
      <c r="E5558" s="1">
        <v>135.02000000000001</v>
      </c>
    </row>
    <row r="5559" spans="1:5" hidden="1">
      <c r="A5559" s="1">
        <v>1971</v>
      </c>
      <c r="B5559" s="1">
        <v>5</v>
      </c>
      <c r="C5559" s="1">
        <v>40</v>
      </c>
      <c r="D5559" s="1">
        <v>64.010000000000005</v>
      </c>
      <c r="E5559" s="1">
        <v>104.01</v>
      </c>
    </row>
    <row r="5560" spans="1:5" hidden="1">
      <c r="A5560" s="1">
        <v>1971</v>
      </c>
      <c r="B5560" s="1">
        <v>6</v>
      </c>
      <c r="C5560" s="1">
        <v>47</v>
      </c>
      <c r="D5560" s="1">
        <v>70.02</v>
      </c>
      <c r="E5560" s="1">
        <v>117.02</v>
      </c>
    </row>
    <row r="5561" spans="1:5" hidden="1">
      <c r="A5561" s="1">
        <v>1971</v>
      </c>
      <c r="B5561" s="1">
        <v>7</v>
      </c>
      <c r="C5561" s="1">
        <v>38</v>
      </c>
      <c r="D5561" s="1">
        <v>56.01</v>
      </c>
      <c r="E5561" s="1">
        <v>94.01</v>
      </c>
    </row>
    <row r="5562" spans="1:5" hidden="1">
      <c r="A5562" s="1">
        <v>1971</v>
      </c>
      <c r="B5562" s="1">
        <v>8</v>
      </c>
      <c r="C5562" s="1">
        <v>29</v>
      </c>
      <c r="D5562" s="1">
        <v>44.01</v>
      </c>
      <c r="E5562" s="1">
        <v>73.010000000000005</v>
      </c>
    </row>
    <row r="5563" spans="1:5" hidden="1">
      <c r="A5563" s="1">
        <v>1971</v>
      </c>
      <c r="B5563" s="1">
        <v>9</v>
      </c>
      <c r="C5563" s="1">
        <v>37</v>
      </c>
      <c r="D5563" s="1">
        <v>49.01</v>
      </c>
      <c r="E5563" s="1">
        <v>86.01</v>
      </c>
    </row>
    <row r="5564" spans="1:5" hidden="1">
      <c r="A5564" s="1">
        <v>1971</v>
      </c>
      <c r="B5564" s="1">
        <v>10</v>
      </c>
      <c r="C5564" s="1">
        <v>23</v>
      </c>
      <c r="D5564" s="1">
        <v>46.01</v>
      </c>
      <c r="E5564" s="1">
        <v>69.010000000000005</v>
      </c>
    </row>
    <row r="5565" spans="1:5" hidden="1">
      <c r="A5565" s="1">
        <v>1971</v>
      </c>
      <c r="B5565" s="1">
        <v>11</v>
      </c>
      <c r="C5565" s="1">
        <v>18</v>
      </c>
      <c r="D5565" s="1">
        <v>47.01</v>
      </c>
      <c r="E5565" s="1">
        <v>65.010000000000005</v>
      </c>
    </row>
    <row r="5566" spans="1:5" hidden="1">
      <c r="A5566" s="1">
        <v>1971</v>
      </c>
      <c r="B5566" s="1">
        <v>12</v>
      </c>
      <c r="C5566" s="1">
        <v>24.01</v>
      </c>
      <c r="D5566" s="1">
        <v>53.01</v>
      </c>
      <c r="E5566" s="1">
        <v>77.02</v>
      </c>
    </row>
    <row r="5567" spans="1:5" hidden="1">
      <c r="A5567" s="1">
        <v>1971</v>
      </c>
      <c r="B5567" s="1">
        <v>13</v>
      </c>
      <c r="C5567" s="1">
        <v>35</v>
      </c>
      <c r="D5567" s="1">
        <v>64.02</v>
      </c>
      <c r="E5567" s="1">
        <v>99.02</v>
      </c>
    </row>
    <row r="5568" spans="1:5" hidden="1">
      <c r="A5568" s="1">
        <v>1971</v>
      </c>
      <c r="B5568" s="1">
        <v>14</v>
      </c>
      <c r="C5568" s="1">
        <v>32</v>
      </c>
      <c r="D5568" s="1">
        <v>70.02</v>
      </c>
      <c r="E5568" s="1">
        <v>102.02</v>
      </c>
    </row>
    <row r="5569" spans="1:5" hidden="1">
      <c r="A5569" s="1">
        <v>1971</v>
      </c>
      <c r="B5569" s="1">
        <v>15</v>
      </c>
      <c r="C5569" s="1">
        <v>56</v>
      </c>
      <c r="D5569" s="1">
        <v>92.02</v>
      </c>
      <c r="E5569" s="1">
        <v>148.02000000000001</v>
      </c>
    </row>
    <row r="5570" spans="1:5" hidden="1">
      <c r="A5570" s="1">
        <v>1971</v>
      </c>
      <c r="B5570" s="1">
        <v>16</v>
      </c>
      <c r="C5570" s="1">
        <v>68.010000000000005</v>
      </c>
      <c r="D5570" s="1">
        <v>124.03</v>
      </c>
      <c r="E5570" s="1">
        <v>192.04</v>
      </c>
    </row>
    <row r="5571" spans="1:5" hidden="1">
      <c r="A5571" s="1">
        <v>1971</v>
      </c>
      <c r="B5571" s="1">
        <v>17</v>
      </c>
      <c r="C5571" s="1">
        <v>84</v>
      </c>
      <c r="D5571" s="1">
        <v>201.04</v>
      </c>
      <c r="E5571" s="1">
        <v>285.04000000000002</v>
      </c>
    </row>
    <row r="5572" spans="1:5" hidden="1">
      <c r="A5572" s="1">
        <v>1971</v>
      </c>
      <c r="B5572" s="1">
        <v>18</v>
      </c>
      <c r="C5572" s="1">
        <v>94</v>
      </c>
      <c r="D5572" s="1">
        <v>234.05</v>
      </c>
      <c r="E5572" s="1">
        <v>328.05</v>
      </c>
    </row>
    <row r="5573" spans="1:5" hidden="1">
      <c r="A5573" s="1">
        <v>1971</v>
      </c>
      <c r="B5573" s="1">
        <v>19</v>
      </c>
      <c r="C5573" s="1">
        <v>75</v>
      </c>
      <c r="D5573" s="1">
        <v>265.05</v>
      </c>
      <c r="E5573" s="1">
        <v>340.05</v>
      </c>
    </row>
    <row r="5574" spans="1:5" hidden="1">
      <c r="A5574" s="1">
        <v>1971</v>
      </c>
      <c r="B5574" s="1">
        <v>20</v>
      </c>
      <c r="C5574" s="1">
        <v>73</v>
      </c>
      <c r="D5574" s="1">
        <v>257.05</v>
      </c>
      <c r="E5574" s="1">
        <v>330.05</v>
      </c>
    </row>
    <row r="5575" spans="1:5" hidden="1">
      <c r="A5575" s="1">
        <v>1971</v>
      </c>
      <c r="B5575" s="1">
        <v>21</v>
      </c>
      <c r="C5575" s="1">
        <v>79</v>
      </c>
      <c r="D5575" s="1">
        <v>230.04</v>
      </c>
      <c r="E5575" s="1">
        <v>309.04000000000002</v>
      </c>
    </row>
    <row r="5576" spans="1:5" hidden="1">
      <c r="A5576" s="1">
        <v>1971</v>
      </c>
      <c r="B5576" s="1">
        <v>22</v>
      </c>
      <c r="C5576" s="1">
        <v>53</v>
      </c>
      <c r="D5576" s="1">
        <v>215.04</v>
      </c>
      <c r="E5576" s="1">
        <v>268.04000000000002</v>
      </c>
    </row>
    <row r="5577" spans="1:5" hidden="1">
      <c r="A5577" s="1">
        <v>1971</v>
      </c>
      <c r="B5577" s="1">
        <v>23</v>
      </c>
      <c r="C5577" s="1">
        <v>75</v>
      </c>
      <c r="D5577" s="1">
        <v>163.03</v>
      </c>
      <c r="E5577" s="1">
        <v>238.03</v>
      </c>
    </row>
    <row r="5578" spans="1:5" hidden="1">
      <c r="A5578" s="1">
        <v>1971</v>
      </c>
      <c r="B5578" s="1">
        <v>24</v>
      </c>
      <c r="C5578" s="1">
        <v>79</v>
      </c>
      <c r="D5578" s="1">
        <v>189.03</v>
      </c>
      <c r="E5578" s="1">
        <v>268.02999999999997</v>
      </c>
    </row>
    <row r="5579" spans="1:5" hidden="1">
      <c r="A5579" s="1">
        <v>1971</v>
      </c>
      <c r="B5579" s="1">
        <v>25</v>
      </c>
      <c r="C5579" s="1">
        <v>57</v>
      </c>
      <c r="D5579" s="1">
        <v>159.03</v>
      </c>
      <c r="E5579" s="1">
        <v>216.03</v>
      </c>
    </row>
    <row r="5580" spans="1:5" hidden="1">
      <c r="A5580" s="1">
        <v>1971</v>
      </c>
      <c r="B5580" s="1">
        <v>26</v>
      </c>
      <c r="C5580" s="1">
        <v>61</v>
      </c>
      <c r="D5580" s="1">
        <v>148.03</v>
      </c>
      <c r="E5580" s="1">
        <v>209.03</v>
      </c>
    </row>
    <row r="5581" spans="1:5" hidden="1">
      <c r="A5581" s="1">
        <v>1971</v>
      </c>
      <c r="B5581" s="1">
        <v>27</v>
      </c>
      <c r="C5581" s="1">
        <v>59</v>
      </c>
      <c r="D5581" s="1">
        <v>129.03</v>
      </c>
      <c r="E5581" s="1">
        <v>188.03</v>
      </c>
    </row>
    <row r="5582" spans="1:5" hidden="1">
      <c r="A5582" s="1">
        <v>1971</v>
      </c>
      <c r="B5582" s="1">
        <v>28</v>
      </c>
      <c r="C5582" s="1">
        <v>54.01</v>
      </c>
      <c r="D5582" s="1">
        <v>126.03</v>
      </c>
      <c r="E5582" s="1">
        <v>180.04</v>
      </c>
    </row>
    <row r="5583" spans="1:5" hidden="1">
      <c r="A5583" s="1">
        <v>1971</v>
      </c>
      <c r="B5583" s="1">
        <v>29</v>
      </c>
      <c r="C5583" s="1">
        <v>59</v>
      </c>
      <c r="D5583" s="1">
        <v>123.03</v>
      </c>
      <c r="E5583" s="1">
        <v>182.03</v>
      </c>
    </row>
    <row r="5584" spans="1:5" hidden="1">
      <c r="A5584" s="1">
        <v>1971</v>
      </c>
      <c r="B5584" s="1">
        <v>30</v>
      </c>
      <c r="C5584" s="1">
        <v>55</v>
      </c>
      <c r="D5584" s="1">
        <v>138.02000000000001</v>
      </c>
      <c r="E5584" s="1">
        <v>193.02</v>
      </c>
    </row>
    <row r="5585" spans="1:5" hidden="1">
      <c r="A5585" s="1">
        <v>1971</v>
      </c>
      <c r="B5585" s="1">
        <v>31</v>
      </c>
      <c r="C5585" s="1">
        <v>74</v>
      </c>
      <c r="D5585" s="1">
        <v>131.03</v>
      </c>
      <c r="E5585" s="1">
        <v>205.03</v>
      </c>
    </row>
    <row r="5586" spans="1:5" hidden="1">
      <c r="A5586" s="1">
        <v>1971</v>
      </c>
      <c r="B5586" s="1">
        <v>32</v>
      </c>
      <c r="C5586" s="1">
        <v>56.01</v>
      </c>
      <c r="D5586" s="1">
        <v>135.03</v>
      </c>
      <c r="E5586" s="1">
        <v>191.04</v>
      </c>
    </row>
    <row r="5587" spans="1:5" hidden="1">
      <c r="A5587" s="1">
        <v>1971</v>
      </c>
      <c r="B5587" s="1">
        <v>33</v>
      </c>
      <c r="C5587" s="1">
        <v>72</v>
      </c>
      <c r="D5587" s="1">
        <v>100.02</v>
      </c>
      <c r="E5587" s="1">
        <v>172.02</v>
      </c>
    </row>
    <row r="5588" spans="1:5" hidden="1">
      <c r="A5588" s="1">
        <v>1971</v>
      </c>
      <c r="B5588" s="1">
        <v>34</v>
      </c>
      <c r="C5588" s="1">
        <v>90</v>
      </c>
      <c r="D5588" s="1">
        <v>129.03</v>
      </c>
      <c r="E5588" s="1">
        <v>219.03</v>
      </c>
    </row>
    <row r="5589" spans="1:5" hidden="1">
      <c r="A5589" s="1">
        <v>1971</v>
      </c>
      <c r="B5589" s="1">
        <v>35</v>
      </c>
      <c r="C5589" s="1">
        <v>77.010000000000005</v>
      </c>
      <c r="D5589" s="1">
        <v>166.04</v>
      </c>
      <c r="E5589" s="1">
        <v>243.05</v>
      </c>
    </row>
    <row r="5590" spans="1:5" hidden="1">
      <c r="A5590" s="1">
        <v>1971</v>
      </c>
      <c r="B5590" s="1">
        <v>36</v>
      </c>
      <c r="C5590" s="1">
        <v>94</v>
      </c>
      <c r="D5590" s="1">
        <v>154.03</v>
      </c>
      <c r="E5590" s="1">
        <v>248.03</v>
      </c>
    </row>
    <row r="5591" spans="1:5" hidden="1">
      <c r="A5591" s="1">
        <v>1971</v>
      </c>
      <c r="B5591" s="1">
        <v>37</v>
      </c>
      <c r="C5591" s="1">
        <v>100.01</v>
      </c>
      <c r="D5591" s="1">
        <v>151.03</v>
      </c>
      <c r="E5591" s="1">
        <v>251.04</v>
      </c>
    </row>
    <row r="5592" spans="1:5" hidden="1">
      <c r="A5592" s="1">
        <v>1971</v>
      </c>
      <c r="B5592" s="1">
        <v>38</v>
      </c>
      <c r="C5592" s="1">
        <v>98</v>
      </c>
      <c r="D5592" s="1">
        <v>189.04</v>
      </c>
      <c r="E5592" s="1">
        <v>287.04000000000002</v>
      </c>
    </row>
    <row r="5593" spans="1:5" hidden="1">
      <c r="A5593" s="1">
        <v>1971</v>
      </c>
      <c r="B5593" s="1">
        <v>39</v>
      </c>
      <c r="C5593" s="1">
        <v>116</v>
      </c>
      <c r="D5593" s="1">
        <v>204.04</v>
      </c>
      <c r="E5593" s="1">
        <v>320.04000000000002</v>
      </c>
    </row>
    <row r="5594" spans="1:5" hidden="1">
      <c r="A5594" s="1">
        <v>1971</v>
      </c>
      <c r="B5594" s="1">
        <v>40</v>
      </c>
      <c r="C5594" s="1">
        <v>129.01</v>
      </c>
      <c r="D5594" s="1">
        <v>219.04</v>
      </c>
      <c r="E5594" s="1">
        <v>348.05</v>
      </c>
    </row>
    <row r="5595" spans="1:5" hidden="1">
      <c r="A5595" s="1">
        <v>1971</v>
      </c>
      <c r="B5595" s="1">
        <v>41</v>
      </c>
      <c r="C5595" s="1">
        <v>146</v>
      </c>
      <c r="D5595" s="1">
        <v>230.04</v>
      </c>
      <c r="E5595" s="1">
        <v>376.04</v>
      </c>
    </row>
    <row r="5596" spans="1:5" hidden="1">
      <c r="A5596" s="1">
        <v>1971</v>
      </c>
      <c r="B5596" s="1">
        <v>42</v>
      </c>
      <c r="C5596" s="1">
        <v>182.01</v>
      </c>
      <c r="D5596" s="1">
        <v>269.06</v>
      </c>
      <c r="E5596" s="1">
        <v>451.07</v>
      </c>
    </row>
    <row r="5597" spans="1:5" hidden="1">
      <c r="A5597" s="1">
        <v>1971</v>
      </c>
      <c r="B5597" s="1">
        <v>43</v>
      </c>
      <c r="C5597" s="1">
        <v>184</v>
      </c>
      <c r="D5597" s="1">
        <v>275.06</v>
      </c>
      <c r="E5597" s="1">
        <v>459.06</v>
      </c>
    </row>
    <row r="5598" spans="1:5" hidden="1">
      <c r="A5598" s="1">
        <v>1971</v>
      </c>
      <c r="B5598" s="1">
        <v>44</v>
      </c>
      <c r="C5598" s="1">
        <v>199.01</v>
      </c>
      <c r="D5598" s="1">
        <v>362.08</v>
      </c>
      <c r="E5598" s="1">
        <v>561.09</v>
      </c>
    </row>
    <row r="5599" spans="1:5" hidden="1">
      <c r="A5599" s="1">
        <v>1971</v>
      </c>
      <c r="B5599" s="1">
        <v>45</v>
      </c>
      <c r="C5599" s="1">
        <v>242.01</v>
      </c>
      <c r="D5599" s="1">
        <v>382.07</v>
      </c>
      <c r="E5599" s="1">
        <v>624.08000000000004</v>
      </c>
    </row>
    <row r="5600" spans="1:5" hidden="1">
      <c r="A5600" s="1">
        <v>1971</v>
      </c>
      <c r="B5600" s="1">
        <v>46</v>
      </c>
      <c r="C5600" s="1">
        <v>269.01</v>
      </c>
      <c r="D5600" s="1">
        <v>467.09</v>
      </c>
      <c r="E5600" s="1">
        <v>736.1</v>
      </c>
    </row>
    <row r="5601" spans="1:5" hidden="1">
      <c r="A5601" s="1">
        <v>1971</v>
      </c>
      <c r="B5601" s="1">
        <v>47</v>
      </c>
      <c r="C5601" s="1">
        <v>269.01</v>
      </c>
      <c r="D5601" s="1">
        <v>427.08</v>
      </c>
      <c r="E5601" s="1">
        <v>696.09</v>
      </c>
    </row>
    <row r="5602" spans="1:5" hidden="1">
      <c r="A5602" s="1">
        <v>1971</v>
      </c>
      <c r="B5602" s="1">
        <v>48</v>
      </c>
      <c r="C5602" s="1">
        <v>310.01</v>
      </c>
      <c r="D5602" s="1">
        <v>526.1</v>
      </c>
      <c r="E5602" s="1">
        <v>836.11</v>
      </c>
    </row>
    <row r="5603" spans="1:5" hidden="1">
      <c r="A5603" s="1">
        <v>1971</v>
      </c>
      <c r="B5603" s="1">
        <v>49</v>
      </c>
      <c r="C5603" s="1">
        <v>328.01</v>
      </c>
      <c r="D5603" s="1">
        <v>583.11</v>
      </c>
      <c r="E5603" s="1">
        <v>911.12</v>
      </c>
    </row>
    <row r="5604" spans="1:5" hidden="1">
      <c r="A5604" s="1">
        <v>1971</v>
      </c>
      <c r="B5604" s="1">
        <v>50</v>
      </c>
      <c r="C5604" s="1">
        <v>365.01</v>
      </c>
      <c r="D5604" s="1">
        <v>599.12</v>
      </c>
      <c r="E5604" s="1">
        <v>964.13</v>
      </c>
    </row>
    <row r="5605" spans="1:5" hidden="1">
      <c r="A5605" s="1">
        <v>1971</v>
      </c>
      <c r="B5605" s="1">
        <v>51</v>
      </c>
      <c r="C5605" s="1">
        <v>340.01</v>
      </c>
      <c r="D5605" s="1">
        <v>613.12</v>
      </c>
      <c r="E5605" s="1">
        <v>953.13</v>
      </c>
    </row>
    <row r="5606" spans="1:5" hidden="1">
      <c r="A5606" s="1">
        <v>1971</v>
      </c>
      <c r="B5606" s="1">
        <v>52</v>
      </c>
      <c r="C5606" s="1">
        <v>364.01</v>
      </c>
      <c r="D5606" s="1">
        <v>625.12</v>
      </c>
      <c r="E5606" s="1">
        <v>989.13</v>
      </c>
    </row>
    <row r="5607" spans="1:5" hidden="1">
      <c r="A5607" s="1">
        <v>1971</v>
      </c>
      <c r="B5607" s="1">
        <v>53</v>
      </c>
      <c r="C5607" s="1">
        <v>360.01</v>
      </c>
      <c r="D5607" s="1">
        <v>654.13</v>
      </c>
      <c r="E5607" s="1">
        <v>1014.14</v>
      </c>
    </row>
    <row r="5608" spans="1:5" hidden="1">
      <c r="A5608" s="1">
        <v>1971</v>
      </c>
      <c r="B5608" s="1">
        <v>54</v>
      </c>
      <c r="C5608" s="1">
        <v>371.01</v>
      </c>
      <c r="D5608" s="1">
        <v>805.16</v>
      </c>
      <c r="E5608" s="1">
        <v>1176.17</v>
      </c>
    </row>
    <row r="5609" spans="1:5" hidden="1">
      <c r="A5609" s="1">
        <v>1971</v>
      </c>
      <c r="B5609" s="1">
        <v>55</v>
      </c>
      <c r="C5609" s="1">
        <v>431.01</v>
      </c>
      <c r="D5609" s="1">
        <v>836.17</v>
      </c>
      <c r="E5609" s="1">
        <v>1267.18</v>
      </c>
    </row>
    <row r="5610" spans="1:5" hidden="1">
      <c r="A5610" s="1">
        <v>1971</v>
      </c>
      <c r="B5610" s="1">
        <v>56</v>
      </c>
      <c r="C5610" s="1">
        <v>498.02</v>
      </c>
      <c r="D5610" s="1">
        <v>922.18</v>
      </c>
      <c r="E5610" s="1">
        <v>1420.2</v>
      </c>
    </row>
    <row r="5611" spans="1:5" hidden="1">
      <c r="A5611" s="1">
        <v>1971</v>
      </c>
      <c r="B5611" s="1">
        <v>57</v>
      </c>
      <c r="C5611" s="1">
        <v>500.02</v>
      </c>
      <c r="D5611" s="1">
        <v>993.19</v>
      </c>
      <c r="E5611" s="1">
        <v>1493.21</v>
      </c>
    </row>
    <row r="5612" spans="1:5" hidden="1">
      <c r="A5612" s="1">
        <v>1971</v>
      </c>
      <c r="B5612" s="1">
        <v>58</v>
      </c>
      <c r="C5612" s="1">
        <v>528.02</v>
      </c>
      <c r="D5612" s="1">
        <v>1108.22</v>
      </c>
      <c r="E5612" s="1">
        <v>1636.24</v>
      </c>
    </row>
    <row r="5613" spans="1:5" hidden="1">
      <c r="A5613" s="1">
        <v>1971</v>
      </c>
      <c r="B5613" s="1">
        <v>59</v>
      </c>
      <c r="C5613" s="1">
        <v>571.01</v>
      </c>
      <c r="D5613" s="1">
        <v>1140.23</v>
      </c>
      <c r="E5613" s="1">
        <v>1711.24</v>
      </c>
    </row>
    <row r="5614" spans="1:5" hidden="1">
      <c r="A5614" s="1">
        <v>1971</v>
      </c>
      <c r="B5614" s="1">
        <v>60</v>
      </c>
      <c r="C5614" s="1">
        <v>604.02</v>
      </c>
      <c r="D5614" s="1">
        <v>1138.23</v>
      </c>
      <c r="E5614" s="1">
        <v>1742.25</v>
      </c>
    </row>
    <row r="5615" spans="1:5" hidden="1">
      <c r="A5615" s="1">
        <v>1971</v>
      </c>
      <c r="B5615" s="1">
        <v>61</v>
      </c>
      <c r="C5615" s="1">
        <v>640.02</v>
      </c>
      <c r="D5615" s="1">
        <v>1184.24</v>
      </c>
      <c r="E5615" s="1">
        <v>1824.26</v>
      </c>
    </row>
    <row r="5616" spans="1:5" hidden="1">
      <c r="A5616" s="1">
        <v>1971</v>
      </c>
      <c r="B5616" s="1">
        <v>62</v>
      </c>
      <c r="C5616" s="1">
        <v>690.02</v>
      </c>
      <c r="D5616" s="1">
        <v>1303.26</v>
      </c>
      <c r="E5616" s="1">
        <v>1993.28</v>
      </c>
    </row>
    <row r="5617" spans="1:5" hidden="1">
      <c r="A5617" s="1">
        <v>1971</v>
      </c>
      <c r="B5617" s="1">
        <v>63</v>
      </c>
      <c r="C5617" s="1">
        <v>720.03</v>
      </c>
      <c r="D5617" s="1">
        <v>1327.26</v>
      </c>
      <c r="E5617" s="1">
        <v>2047.29</v>
      </c>
    </row>
    <row r="5618" spans="1:5" hidden="1">
      <c r="A5618" s="1">
        <v>1971</v>
      </c>
      <c r="B5618" s="1">
        <v>64</v>
      </c>
      <c r="C5618" s="1">
        <v>670.02</v>
      </c>
      <c r="D5618" s="1">
        <v>1416.28</v>
      </c>
      <c r="E5618" s="1">
        <v>2086.3000000000002</v>
      </c>
    </row>
    <row r="5619" spans="1:5" hidden="1">
      <c r="A5619" s="1">
        <v>1971</v>
      </c>
      <c r="B5619" s="1">
        <v>65</v>
      </c>
      <c r="C5619" s="1">
        <v>774.02</v>
      </c>
      <c r="D5619" s="1">
        <v>1515.3</v>
      </c>
      <c r="E5619" s="1">
        <v>2289.3200000000002</v>
      </c>
    </row>
    <row r="5620" spans="1:5" hidden="1">
      <c r="A5620" s="1">
        <v>1971</v>
      </c>
      <c r="B5620" s="1">
        <v>66</v>
      </c>
      <c r="C5620" s="1">
        <v>747.03</v>
      </c>
      <c r="D5620" s="1">
        <v>1505.3</v>
      </c>
      <c r="E5620" s="1">
        <v>2252.33</v>
      </c>
    </row>
    <row r="5621" spans="1:5" hidden="1">
      <c r="A5621" s="1">
        <v>1971</v>
      </c>
      <c r="B5621" s="1">
        <v>67</v>
      </c>
      <c r="C5621" s="1">
        <v>856.02</v>
      </c>
      <c r="D5621" s="1">
        <v>1564.31</v>
      </c>
      <c r="E5621" s="1">
        <v>2420.33</v>
      </c>
    </row>
    <row r="5622" spans="1:5" hidden="1">
      <c r="A5622" s="1">
        <v>1971</v>
      </c>
      <c r="B5622" s="1">
        <v>68</v>
      </c>
      <c r="C5622" s="1">
        <v>839.02</v>
      </c>
      <c r="D5622" s="1">
        <v>1519.3</v>
      </c>
      <c r="E5622" s="1">
        <v>2358.3200000000002</v>
      </c>
    </row>
    <row r="5623" spans="1:5" hidden="1">
      <c r="A5623" s="1">
        <v>1971</v>
      </c>
      <c r="B5623" s="1">
        <v>69</v>
      </c>
      <c r="C5623" s="1">
        <v>989.03</v>
      </c>
      <c r="D5623" s="1">
        <v>1572.31</v>
      </c>
      <c r="E5623" s="1">
        <v>2561.34</v>
      </c>
    </row>
    <row r="5624" spans="1:5" hidden="1">
      <c r="A5624" s="1">
        <v>1971</v>
      </c>
      <c r="B5624" s="1">
        <v>70</v>
      </c>
      <c r="C5624" s="1">
        <v>1127.03</v>
      </c>
      <c r="D5624" s="1">
        <v>1673.33</v>
      </c>
      <c r="E5624" s="1">
        <v>2800.36</v>
      </c>
    </row>
    <row r="5625" spans="1:5" hidden="1">
      <c r="A5625" s="1">
        <v>1971</v>
      </c>
      <c r="B5625" s="1">
        <v>71</v>
      </c>
      <c r="C5625" s="1">
        <v>1187.03</v>
      </c>
      <c r="D5625" s="1">
        <v>1704.34</v>
      </c>
      <c r="E5625" s="1">
        <v>2891.37</v>
      </c>
    </row>
    <row r="5626" spans="1:5" hidden="1">
      <c r="A5626" s="1">
        <v>1971</v>
      </c>
      <c r="B5626" s="1">
        <v>72</v>
      </c>
      <c r="C5626" s="1">
        <v>1155.04</v>
      </c>
      <c r="D5626" s="1">
        <v>1548.31</v>
      </c>
      <c r="E5626" s="1">
        <v>2703.35</v>
      </c>
    </row>
    <row r="5627" spans="1:5" hidden="1">
      <c r="A5627" s="1">
        <v>1971</v>
      </c>
      <c r="B5627" s="1">
        <v>73</v>
      </c>
      <c r="C5627" s="1">
        <v>1243.04</v>
      </c>
      <c r="D5627" s="1">
        <v>1485.29</v>
      </c>
      <c r="E5627" s="1">
        <v>2728.33</v>
      </c>
    </row>
    <row r="5628" spans="1:5" hidden="1">
      <c r="A5628" s="1">
        <v>1971</v>
      </c>
      <c r="B5628" s="1">
        <v>74</v>
      </c>
      <c r="C5628" s="1">
        <v>1301.04</v>
      </c>
      <c r="D5628" s="1">
        <v>1509.3</v>
      </c>
      <c r="E5628" s="1">
        <v>2810.34</v>
      </c>
    </row>
    <row r="5629" spans="1:5" hidden="1">
      <c r="A5629" s="1">
        <v>1971</v>
      </c>
      <c r="B5629" s="1">
        <v>75</v>
      </c>
      <c r="C5629" s="1">
        <v>1465.04</v>
      </c>
      <c r="D5629" s="1">
        <v>1598.32</v>
      </c>
      <c r="E5629" s="1">
        <v>3063.36</v>
      </c>
    </row>
    <row r="5630" spans="1:5" hidden="1">
      <c r="A5630" s="1">
        <v>1971</v>
      </c>
      <c r="B5630" s="1">
        <v>76</v>
      </c>
      <c r="C5630" s="1">
        <v>1508.04</v>
      </c>
      <c r="D5630" s="1">
        <v>1604.31</v>
      </c>
      <c r="E5630" s="1">
        <v>3112.35</v>
      </c>
    </row>
    <row r="5631" spans="1:5" hidden="1">
      <c r="A5631" s="1">
        <v>1971</v>
      </c>
      <c r="B5631" s="1">
        <v>77</v>
      </c>
      <c r="C5631" s="1">
        <v>1456.05</v>
      </c>
      <c r="D5631" s="1">
        <v>1434.29</v>
      </c>
      <c r="E5631" s="1">
        <v>2890.34</v>
      </c>
    </row>
    <row r="5632" spans="1:5" hidden="1">
      <c r="A5632" s="1">
        <v>1971</v>
      </c>
      <c r="B5632" s="1">
        <v>78</v>
      </c>
      <c r="C5632" s="1">
        <v>1659.05</v>
      </c>
      <c r="D5632" s="1">
        <v>1530.3</v>
      </c>
      <c r="E5632" s="1">
        <v>3189.35</v>
      </c>
    </row>
    <row r="5633" spans="1:5" hidden="1">
      <c r="A5633" s="1">
        <v>1971</v>
      </c>
      <c r="B5633" s="1">
        <v>79</v>
      </c>
      <c r="C5633" s="1">
        <v>1645.05</v>
      </c>
      <c r="D5633" s="1">
        <v>1435.28</v>
      </c>
      <c r="E5633" s="1">
        <v>3080.33</v>
      </c>
    </row>
    <row r="5634" spans="1:5" hidden="1">
      <c r="A5634" s="1">
        <v>1971</v>
      </c>
      <c r="B5634" s="1">
        <v>80</v>
      </c>
      <c r="C5634" s="1">
        <v>1644.05</v>
      </c>
      <c r="D5634" s="1">
        <v>1389.27</v>
      </c>
      <c r="E5634" s="1">
        <v>3033.32</v>
      </c>
    </row>
    <row r="5635" spans="1:5" hidden="1">
      <c r="A5635" s="1">
        <v>1971</v>
      </c>
      <c r="B5635" s="1">
        <v>81</v>
      </c>
      <c r="C5635" s="1">
        <v>1520.05</v>
      </c>
      <c r="D5635" s="1">
        <v>1342.27</v>
      </c>
      <c r="E5635" s="1">
        <v>2862.32</v>
      </c>
    </row>
    <row r="5636" spans="1:5" hidden="1">
      <c r="A5636" s="1">
        <v>1971</v>
      </c>
      <c r="B5636" s="1">
        <v>82</v>
      </c>
      <c r="C5636" s="1">
        <v>1660.05</v>
      </c>
      <c r="D5636" s="1">
        <v>1323.26</v>
      </c>
      <c r="E5636" s="1">
        <v>2983.31</v>
      </c>
    </row>
    <row r="5637" spans="1:5" hidden="1">
      <c r="A5637" s="1">
        <v>1971</v>
      </c>
      <c r="B5637" s="1">
        <v>83</v>
      </c>
      <c r="C5637" s="1">
        <v>1607.05</v>
      </c>
      <c r="D5637" s="1">
        <v>1201.24</v>
      </c>
      <c r="E5637" s="1">
        <v>2808.29</v>
      </c>
    </row>
    <row r="5638" spans="1:5" hidden="1">
      <c r="A5638" s="1">
        <v>1971</v>
      </c>
      <c r="B5638" s="1">
        <v>84</v>
      </c>
      <c r="C5638" s="1">
        <v>1488.05</v>
      </c>
      <c r="D5638" s="1">
        <v>1086.21</v>
      </c>
      <c r="E5638" s="1">
        <v>2574.2600000000002</v>
      </c>
    </row>
    <row r="5639" spans="1:5" hidden="1">
      <c r="A5639" s="1">
        <v>1971</v>
      </c>
      <c r="B5639" s="1">
        <v>85</v>
      </c>
      <c r="C5639" s="1">
        <v>1446.04</v>
      </c>
      <c r="D5639" s="1">
        <v>909.18</v>
      </c>
      <c r="E5639" s="1">
        <v>2355.2199999999998</v>
      </c>
    </row>
    <row r="5640" spans="1:5" hidden="1">
      <c r="A5640" s="1">
        <v>1971</v>
      </c>
      <c r="B5640" s="1">
        <v>86</v>
      </c>
      <c r="C5640" s="1">
        <v>1305.04</v>
      </c>
      <c r="D5640" s="1">
        <v>885.17</v>
      </c>
      <c r="E5640" s="1">
        <v>2190.21</v>
      </c>
    </row>
    <row r="5641" spans="1:5" hidden="1">
      <c r="A5641" s="1">
        <v>1971</v>
      </c>
      <c r="B5641" s="1">
        <v>87</v>
      </c>
      <c r="C5641" s="1">
        <v>1138.04</v>
      </c>
      <c r="D5641" s="1">
        <v>696.14</v>
      </c>
      <c r="E5641" s="1">
        <v>1834.18</v>
      </c>
    </row>
    <row r="5642" spans="1:5" hidden="1">
      <c r="A5642" s="1">
        <v>1971</v>
      </c>
      <c r="B5642" s="1">
        <v>88</v>
      </c>
      <c r="C5642" s="1">
        <v>951.03</v>
      </c>
      <c r="D5642" s="1">
        <v>578.11</v>
      </c>
      <c r="E5642" s="1">
        <v>1529.14</v>
      </c>
    </row>
    <row r="5643" spans="1:5" hidden="1">
      <c r="A5643" s="1">
        <v>1971</v>
      </c>
      <c r="B5643" s="1">
        <v>89</v>
      </c>
      <c r="C5643" s="1">
        <v>817.03</v>
      </c>
      <c r="D5643" s="1">
        <v>484.09</v>
      </c>
      <c r="E5643" s="1">
        <v>1301.1199999999999</v>
      </c>
    </row>
    <row r="5644" spans="1:5" hidden="1">
      <c r="A5644" s="1">
        <v>1971</v>
      </c>
      <c r="B5644" s="1">
        <v>90</v>
      </c>
      <c r="C5644" s="1">
        <v>757.02</v>
      </c>
      <c r="D5644" s="1">
        <v>367.07</v>
      </c>
      <c r="E5644" s="1">
        <v>1124.0899999999999</v>
      </c>
    </row>
    <row r="5645" spans="1:5" hidden="1">
      <c r="A5645" s="1">
        <v>1971</v>
      </c>
      <c r="B5645" s="1">
        <v>91</v>
      </c>
      <c r="C5645" s="1">
        <v>595.02</v>
      </c>
      <c r="D5645" s="1">
        <v>298.06</v>
      </c>
      <c r="E5645" s="1">
        <v>893.08</v>
      </c>
    </row>
    <row r="5646" spans="1:5" hidden="1">
      <c r="A5646" s="1">
        <v>1971</v>
      </c>
      <c r="B5646" s="1">
        <v>92</v>
      </c>
      <c r="C5646" s="1">
        <v>464.02</v>
      </c>
      <c r="D5646" s="1">
        <v>215.04</v>
      </c>
      <c r="E5646" s="1">
        <v>679.06</v>
      </c>
    </row>
    <row r="5647" spans="1:5" hidden="1">
      <c r="A5647" s="1">
        <v>1971</v>
      </c>
      <c r="B5647" s="1">
        <v>93</v>
      </c>
      <c r="C5647" s="1">
        <v>362.01</v>
      </c>
      <c r="D5647" s="1">
        <v>196.04</v>
      </c>
      <c r="E5647" s="1">
        <v>558.04999999999995</v>
      </c>
    </row>
    <row r="5648" spans="1:5" hidden="1">
      <c r="A5648" s="1">
        <v>1971</v>
      </c>
      <c r="B5648" s="1">
        <v>94</v>
      </c>
      <c r="C5648" s="1">
        <v>308.01</v>
      </c>
      <c r="D5648" s="1">
        <v>127.03</v>
      </c>
      <c r="E5648" s="1">
        <v>435.04</v>
      </c>
    </row>
    <row r="5649" spans="1:5" hidden="1">
      <c r="A5649" s="1">
        <v>1971</v>
      </c>
      <c r="B5649" s="1">
        <v>95</v>
      </c>
      <c r="C5649" s="1">
        <v>243.01</v>
      </c>
      <c r="D5649" s="1">
        <v>93.02</v>
      </c>
      <c r="E5649" s="1">
        <v>336.03</v>
      </c>
    </row>
    <row r="5650" spans="1:5" hidden="1">
      <c r="A5650" s="1">
        <v>1971</v>
      </c>
      <c r="B5650" s="1">
        <v>96</v>
      </c>
      <c r="C5650" s="1">
        <v>173</v>
      </c>
      <c r="D5650" s="1">
        <v>66.010000000000005</v>
      </c>
      <c r="E5650" s="1">
        <v>239.01</v>
      </c>
    </row>
    <row r="5651" spans="1:5" hidden="1">
      <c r="A5651" s="1">
        <v>1971</v>
      </c>
      <c r="B5651" s="1">
        <v>97</v>
      </c>
      <c r="C5651" s="1">
        <v>119.01</v>
      </c>
      <c r="D5651" s="1">
        <v>26.01</v>
      </c>
      <c r="E5651" s="1">
        <v>145.02000000000001</v>
      </c>
    </row>
    <row r="5652" spans="1:5" hidden="1">
      <c r="A5652" s="1">
        <v>1971</v>
      </c>
      <c r="B5652" s="1">
        <v>98</v>
      </c>
      <c r="C5652" s="1">
        <v>82</v>
      </c>
      <c r="D5652" s="1">
        <v>26</v>
      </c>
      <c r="E5652" s="1">
        <v>108</v>
      </c>
    </row>
    <row r="5653" spans="1:5" hidden="1">
      <c r="A5653" s="1">
        <v>1971</v>
      </c>
      <c r="B5653" s="1">
        <v>99</v>
      </c>
      <c r="C5653" s="1">
        <v>47</v>
      </c>
      <c r="D5653" s="1">
        <v>21.01</v>
      </c>
      <c r="E5653" s="1">
        <v>68.010000000000005</v>
      </c>
    </row>
    <row r="5654" spans="1:5" hidden="1">
      <c r="A5654" s="1">
        <v>1971</v>
      </c>
      <c r="B5654" s="1">
        <v>100</v>
      </c>
      <c r="C5654" s="1">
        <v>30.01</v>
      </c>
      <c r="D5654" s="1">
        <v>7</v>
      </c>
      <c r="E5654" s="1">
        <v>37.01</v>
      </c>
    </row>
    <row r="5655" spans="1:5" hidden="1">
      <c r="A5655" s="1">
        <v>1971</v>
      </c>
      <c r="B5655" s="1">
        <v>101</v>
      </c>
      <c r="C5655" s="1">
        <v>25.01</v>
      </c>
      <c r="D5655" s="1">
        <v>3</v>
      </c>
      <c r="E5655" s="1">
        <v>28.01</v>
      </c>
    </row>
    <row r="5656" spans="1:5" hidden="1">
      <c r="A5656" s="1">
        <v>1971</v>
      </c>
      <c r="B5656" s="1">
        <v>102</v>
      </c>
      <c r="C5656" s="1">
        <v>10</v>
      </c>
      <c r="D5656" s="1">
        <v>1.5</v>
      </c>
      <c r="E5656" s="1">
        <v>11.5</v>
      </c>
    </row>
    <row r="5657" spans="1:5" hidden="1">
      <c r="A5657" s="1">
        <v>1971</v>
      </c>
      <c r="B5657" s="1">
        <v>103</v>
      </c>
      <c r="C5657" s="1">
        <v>12</v>
      </c>
      <c r="D5657" s="1">
        <v>3</v>
      </c>
      <c r="E5657" s="1">
        <v>15</v>
      </c>
    </row>
    <row r="5658" spans="1:5" hidden="1">
      <c r="A5658" s="1">
        <v>1971</v>
      </c>
      <c r="B5658" s="1">
        <v>104</v>
      </c>
      <c r="C5658" s="1">
        <v>1.5</v>
      </c>
      <c r="D5658" s="1">
        <v>1.5</v>
      </c>
      <c r="E5658" s="1">
        <v>3</v>
      </c>
    </row>
    <row r="5659" spans="1:5" hidden="1">
      <c r="A5659" s="1">
        <v>1971</v>
      </c>
      <c r="B5659" s="1">
        <v>105</v>
      </c>
      <c r="C5659" s="1">
        <v>0</v>
      </c>
      <c r="D5659" s="1">
        <v>0</v>
      </c>
      <c r="E5659" s="1">
        <v>0</v>
      </c>
    </row>
    <row r="5660" spans="1:5" hidden="1">
      <c r="A5660" s="1">
        <v>1971</v>
      </c>
      <c r="B5660" s="1">
        <v>106</v>
      </c>
      <c r="C5660" s="1">
        <v>0</v>
      </c>
      <c r="D5660" s="1">
        <v>0</v>
      </c>
      <c r="E5660" s="1">
        <v>0</v>
      </c>
    </row>
    <row r="5661" spans="1:5" hidden="1">
      <c r="A5661" s="1">
        <v>1971</v>
      </c>
      <c r="B5661" s="1">
        <v>107</v>
      </c>
      <c r="C5661" s="1">
        <v>0</v>
      </c>
      <c r="D5661" s="1">
        <v>0</v>
      </c>
      <c r="E5661" s="1">
        <v>0</v>
      </c>
    </row>
    <row r="5662" spans="1:5" hidden="1">
      <c r="A5662" s="1">
        <v>1971</v>
      </c>
      <c r="B5662" s="1">
        <v>108</v>
      </c>
      <c r="C5662" s="1">
        <v>0</v>
      </c>
      <c r="D5662" s="1">
        <v>0</v>
      </c>
      <c r="E5662" s="1">
        <v>0</v>
      </c>
    </row>
    <row r="5663" spans="1:5" hidden="1">
      <c r="A5663" s="1">
        <v>1971</v>
      </c>
      <c r="B5663" s="1">
        <v>109</v>
      </c>
      <c r="C5663" s="1">
        <v>0</v>
      </c>
      <c r="D5663" s="1">
        <v>0</v>
      </c>
      <c r="E5663" s="1">
        <v>0</v>
      </c>
    </row>
    <row r="5664" spans="1:5" hidden="1">
      <c r="A5664" s="1">
        <v>1971</v>
      </c>
      <c r="B5664" s="1" t="s">
        <v>121</v>
      </c>
      <c r="C5664" s="1">
        <v>0</v>
      </c>
      <c r="D5664" s="1">
        <v>0</v>
      </c>
      <c r="E5664" s="1">
        <v>0</v>
      </c>
    </row>
    <row r="5665" spans="1:5" hidden="1">
      <c r="A5665" s="1">
        <v>1972</v>
      </c>
      <c r="B5665" s="1">
        <v>0</v>
      </c>
      <c r="C5665" s="1">
        <v>1861.16</v>
      </c>
      <c r="D5665" s="1">
        <v>2571.58</v>
      </c>
      <c r="E5665" s="1">
        <v>4432.74</v>
      </c>
    </row>
    <row r="5666" spans="1:5" hidden="1">
      <c r="A5666" s="1">
        <v>1972</v>
      </c>
      <c r="B5666" s="1">
        <v>1</v>
      </c>
      <c r="C5666" s="1">
        <v>163.02000000000001</v>
      </c>
      <c r="D5666" s="1">
        <v>196.04</v>
      </c>
      <c r="E5666" s="1">
        <v>359.06</v>
      </c>
    </row>
    <row r="5667" spans="1:5" hidden="1">
      <c r="A5667" s="1">
        <v>1972</v>
      </c>
      <c r="B5667" s="1">
        <v>2</v>
      </c>
      <c r="C5667" s="1">
        <v>87.01</v>
      </c>
      <c r="D5667" s="1">
        <v>123.03</v>
      </c>
      <c r="E5667" s="1">
        <v>210.04</v>
      </c>
    </row>
    <row r="5668" spans="1:5" hidden="1">
      <c r="A5668" s="1">
        <v>1972</v>
      </c>
      <c r="B5668" s="1">
        <v>3</v>
      </c>
      <c r="C5668" s="1">
        <v>68.010000000000005</v>
      </c>
      <c r="D5668" s="1">
        <v>99.03</v>
      </c>
      <c r="E5668" s="1">
        <v>167.04</v>
      </c>
    </row>
    <row r="5669" spans="1:5" hidden="1">
      <c r="A5669" s="1">
        <v>1972</v>
      </c>
      <c r="B5669" s="1">
        <v>4</v>
      </c>
      <c r="C5669" s="1">
        <v>67</v>
      </c>
      <c r="D5669" s="1">
        <v>73.02</v>
      </c>
      <c r="E5669" s="1">
        <v>140.02000000000001</v>
      </c>
    </row>
    <row r="5670" spans="1:5" hidden="1">
      <c r="A5670" s="1">
        <v>1972</v>
      </c>
      <c r="B5670" s="1">
        <v>5</v>
      </c>
      <c r="C5670" s="1">
        <v>41</v>
      </c>
      <c r="D5670" s="1">
        <v>68.02</v>
      </c>
      <c r="E5670" s="1">
        <v>109.02</v>
      </c>
    </row>
    <row r="5671" spans="1:5" hidden="1">
      <c r="A5671" s="1">
        <v>1972</v>
      </c>
      <c r="B5671" s="1">
        <v>6</v>
      </c>
      <c r="C5671" s="1">
        <v>48.01</v>
      </c>
      <c r="D5671" s="1">
        <v>64.010000000000005</v>
      </c>
      <c r="E5671" s="1">
        <v>112.02</v>
      </c>
    </row>
    <row r="5672" spans="1:5" hidden="1">
      <c r="A5672" s="1">
        <v>1972</v>
      </c>
      <c r="B5672" s="1">
        <v>7</v>
      </c>
      <c r="C5672" s="1">
        <v>37</v>
      </c>
      <c r="D5672" s="1">
        <v>61.02</v>
      </c>
      <c r="E5672" s="1">
        <v>98.02</v>
      </c>
    </row>
    <row r="5673" spans="1:5" hidden="1">
      <c r="A5673" s="1">
        <v>1972</v>
      </c>
      <c r="B5673" s="1">
        <v>8</v>
      </c>
      <c r="C5673" s="1">
        <v>37</v>
      </c>
      <c r="D5673" s="1">
        <v>44.01</v>
      </c>
      <c r="E5673" s="1">
        <v>81.010000000000005</v>
      </c>
    </row>
    <row r="5674" spans="1:5" hidden="1">
      <c r="A5674" s="1">
        <v>1972</v>
      </c>
      <c r="B5674" s="1">
        <v>9</v>
      </c>
      <c r="C5674" s="1">
        <v>27.01</v>
      </c>
      <c r="D5674" s="1">
        <v>44.01</v>
      </c>
      <c r="E5674" s="1">
        <v>71.02</v>
      </c>
    </row>
    <row r="5675" spans="1:5" hidden="1">
      <c r="A5675" s="1">
        <v>1972</v>
      </c>
      <c r="B5675" s="1">
        <v>10</v>
      </c>
      <c r="C5675" s="1">
        <v>32</v>
      </c>
      <c r="D5675" s="1">
        <v>47.01</v>
      </c>
      <c r="E5675" s="1">
        <v>79.010000000000005</v>
      </c>
    </row>
    <row r="5676" spans="1:5" hidden="1">
      <c r="A5676" s="1">
        <v>1972</v>
      </c>
      <c r="B5676" s="1">
        <v>11</v>
      </c>
      <c r="C5676" s="1">
        <v>26</v>
      </c>
      <c r="D5676" s="1">
        <v>55.01</v>
      </c>
      <c r="E5676" s="1">
        <v>81.010000000000005</v>
      </c>
    </row>
    <row r="5677" spans="1:5" hidden="1">
      <c r="A5677" s="1">
        <v>1972</v>
      </c>
      <c r="B5677" s="1">
        <v>12</v>
      </c>
      <c r="C5677" s="1">
        <v>25.01</v>
      </c>
      <c r="D5677" s="1">
        <v>56.01</v>
      </c>
      <c r="E5677" s="1">
        <v>81.02</v>
      </c>
    </row>
    <row r="5678" spans="1:5" hidden="1">
      <c r="A5678" s="1">
        <v>1972</v>
      </c>
      <c r="B5678" s="1">
        <v>13</v>
      </c>
      <c r="C5678" s="1">
        <v>36</v>
      </c>
      <c r="D5678" s="1">
        <v>41.01</v>
      </c>
      <c r="E5678" s="1">
        <v>77.010000000000005</v>
      </c>
    </row>
    <row r="5679" spans="1:5" hidden="1">
      <c r="A5679" s="1">
        <v>1972</v>
      </c>
      <c r="B5679" s="1">
        <v>14</v>
      </c>
      <c r="C5679" s="1">
        <v>41</v>
      </c>
      <c r="D5679" s="1">
        <v>69.02</v>
      </c>
      <c r="E5679" s="1">
        <v>110.02</v>
      </c>
    </row>
    <row r="5680" spans="1:5" hidden="1">
      <c r="A5680" s="1">
        <v>1972</v>
      </c>
      <c r="B5680" s="1">
        <v>15</v>
      </c>
      <c r="C5680" s="1">
        <v>38</v>
      </c>
      <c r="D5680" s="1">
        <v>80.010000000000005</v>
      </c>
      <c r="E5680" s="1">
        <v>118.01</v>
      </c>
    </row>
    <row r="5681" spans="1:5" hidden="1">
      <c r="A5681" s="1">
        <v>1972</v>
      </c>
      <c r="B5681" s="1">
        <v>16</v>
      </c>
      <c r="C5681" s="1">
        <v>57</v>
      </c>
      <c r="D5681" s="1">
        <v>139.03</v>
      </c>
      <c r="E5681" s="1">
        <v>196.03</v>
      </c>
    </row>
    <row r="5682" spans="1:5" hidden="1">
      <c r="A5682" s="1">
        <v>1972</v>
      </c>
      <c r="B5682" s="1">
        <v>17</v>
      </c>
      <c r="C5682" s="1">
        <v>77.010000000000005</v>
      </c>
      <c r="D5682" s="1">
        <v>164.04</v>
      </c>
      <c r="E5682" s="1">
        <v>241.05</v>
      </c>
    </row>
    <row r="5683" spans="1:5" hidden="1">
      <c r="A5683" s="1">
        <v>1972</v>
      </c>
      <c r="B5683" s="1">
        <v>18</v>
      </c>
      <c r="C5683" s="1">
        <v>67</v>
      </c>
      <c r="D5683" s="1">
        <v>241.05</v>
      </c>
      <c r="E5683" s="1">
        <v>308.05</v>
      </c>
    </row>
    <row r="5684" spans="1:5" hidden="1">
      <c r="A5684" s="1">
        <v>1972</v>
      </c>
      <c r="B5684" s="1">
        <v>19</v>
      </c>
      <c r="C5684" s="1">
        <v>69.010000000000005</v>
      </c>
      <c r="D5684" s="1">
        <v>247.06</v>
      </c>
      <c r="E5684" s="1">
        <v>316.07</v>
      </c>
    </row>
    <row r="5685" spans="1:5" hidden="1">
      <c r="A5685" s="1">
        <v>1972</v>
      </c>
      <c r="B5685" s="1">
        <v>20</v>
      </c>
      <c r="C5685" s="1">
        <v>67.010000000000005</v>
      </c>
      <c r="D5685" s="1">
        <v>213.04</v>
      </c>
      <c r="E5685" s="1">
        <v>280.05</v>
      </c>
    </row>
    <row r="5686" spans="1:5" hidden="1">
      <c r="A5686" s="1">
        <v>1972</v>
      </c>
      <c r="B5686" s="1">
        <v>21</v>
      </c>
      <c r="C5686" s="1">
        <v>63</v>
      </c>
      <c r="D5686" s="1">
        <v>202.05</v>
      </c>
      <c r="E5686" s="1">
        <v>265.05</v>
      </c>
    </row>
    <row r="5687" spans="1:5" hidden="1">
      <c r="A5687" s="1">
        <v>1972</v>
      </c>
      <c r="B5687" s="1">
        <v>22</v>
      </c>
      <c r="C5687" s="1">
        <v>53.01</v>
      </c>
      <c r="D5687" s="1">
        <v>192.04</v>
      </c>
      <c r="E5687" s="1">
        <v>245.05</v>
      </c>
    </row>
    <row r="5688" spans="1:5" hidden="1">
      <c r="A5688" s="1">
        <v>1972</v>
      </c>
      <c r="B5688" s="1">
        <v>23</v>
      </c>
      <c r="C5688" s="1">
        <v>59</v>
      </c>
      <c r="D5688" s="1">
        <v>167.03</v>
      </c>
      <c r="E5688" s="1">
        <v>226.03</v>
      </c>
    </row>
    <row r="5689" spans="1:5" hidden="1">
      <c r="A5689" s="1">
        <v>1972</v>
      </c>
      <c r="B5689" s="1">
        <v>24</v>
      </c>
      <c r="C5689" s="1">
        <v>76</v>
      </c>
      <c r="D5689" s="1">
        <v>179.04</v>
      </c>
      <c r="E5689" s="1">
        <v>255.04</v>
      </c>
    </row>
    <row r="5690" spans="1:5" hidden="1">
      <c r="A5690" s="1">
        <v>1972</v>
      </c>
      <c r="B5690" s="1">
        <v>25</v>
      </c>
      <c r="C5690" s="1">
        <v>59.01</v>
      </c>
      <c r="D5690" s="1">
        <v>144.03</v>
      </c>
      <c r="E5690" s="1">
        <v>203.04</v>
      </c>
    </row>
    <row r="5691" spans="1:5" hidden="1">
      <c r="A5691" s="1">
        <v>1972</v>
      </c>
      <c r="B5691" s="1">
        <v>26</v>
      </c>
      <c r="C5691" s="1">
        <v>57</v>
      </c>
      <c r="D5691" s="1">
        <v>128.03</v>
      </c>
      <c r="E5691" s="1">
        <v>185.03</v>
      </c>
    </row>
    <row r="5692" spans="1:5" hidden="1">
      <c r="A5692" s="1">
        <v>1972</v>
      </c>
      <c r="B5692" s="1">
        <v>27</v>
      </c>
      <c r="C5692" s="1">
        <v>62.01</v>
      </c>
      <c r="D5692" s="1">
        <v>129.03</v>
      </c>
      <c r="E5692" s="1">
        <v>191.04</v>
      </c>
    </row>
    <row r="5693" spans="1:5" hidden="1">
      <c r="A5693" s="1">
        <v>1972</v>
      </c>
      <c r="B5693" s="1">
        <v>28</v>
      </c>
      <c r="C5693" s="1">
        <v>53.01</v>
      </c>
      <c r="D5693" s="1">
        <v>126.02</v>
      </c>
      <c r="E5693" s="1">
        <v>179.03</v>
      </c>
    </row>
    <row r="5694" spans="1:5" hidden="1">
      <c r="A5694" s="1">
        <v>1972</v>
      </c>
      <c r="B5694" s="1">
        <v>29</v>
      </c>
      <c r="C5694" s="1">
        <v>76.010000000000005</v>
      </c>
      <c r="D5694" s="1">
        <v>148.04</v>
      </c>
      <c r="E5694" s="1">
        <v>224.05</v>
      </c>
    </row>
    <row r="5695" spans="1:5" hidden="1">
      <c r="A5695" s="1">
        <v>1972</v>
      </c>
      <c r="B5695" s="1">
        <v>30</v>
      </c>
      <c r="C5695" s="1">
        <v>74.010000000000005</v>
      </c>
      <c r="D5695" s="1">
        <v>112.03</v>
      </c>
      <c r="E5695" s="1">
        <v>186.04</v>
      </c>
    </row>
    <row r="5696" spans="1:5" hidden="1">
      <c r="A5696" s="1">
        <v>1972</v>
      </c>
      <c r="B5696" s="1">
        <v>31</v>
      </c>
      <c r="C5696" s="1">
        <v>56.01</v>
      </c>
      <c r="D5696" s="1">
        <v>124.03</v>
      </c>
      <c r="E5696" s="1">
        <v>180.04</v>
      </c>
    </row>
    <row r="5697" spans="1:5" hidden="1">
      <c r="A5697" s="1">
        <v>1972</v>
      </c>
      <c r="B5697" s="1">
        <v>32</v>
      </c>
      <c r="C5697" s="1">
        <v>81</v>
      </c>
      <c r="D5697" s="1">
        <v>124.03</v>
      </c>
      <c r="E5697" s="1">
        <v>205.03</v>
      </c>
    </row>
    <row r="5698" spans="1:5" hidden="1">
      <c r="A5698" s="1">
        <v>1972</v>
      </c>
      <c r="B5698" s="1">
        <v>33</v>
      </c>
      <c r="C5698" s="1">
        <v>76.010000000000005</v>
      </c>
      <c r="D5698" s="1">
        <v>119.03</v>
      </c>
      <c r="E5698" s="1">
        <v>195.04</v>
      </c>
    </row>
    <row r="5699" spans="1:5" hidden="1">
      <c r="A5699" s="1">
        <v>1972</v>
      </c>
      <c r="B5699" s="1">
        <v>34</v>
      </c>
      <c r="C5699" s="1">
        <v>70.010000000000005</v>
      </c>
      <c r="D5699" s="1">
        <v>136.03</v>
      </c>
      <c r="E5699" s="1">
        <v>206.04</v>
      </c>
    </row>
    <row r="5700" spans="1:5" hidden="1">
      <c r="A5700" s="1">
        <v>1972</v>
      </c>
      <c r="B5700" s="1">
        <v>35</v>
      </c>
      <c r="C5700" s="1">
        <v>80.010000000000005</v>
      </c>
      <c r="D5700" s="1">
        <v>155.04</v>
      </c>
      <c r="E5700" s="1">
        <v>235.05</v>
      </c>
    </row>
    <row r="5701" spans="1:5" hidden="1">
      <c r="A5701" s="1">
        <v>1972</v>
      </c>
      <c r="B5701" s="1">
        <v>36</v>
      </c>
      <c r="C5701" s="1">
        <v>73</v>
      </c>
      <c r="D5701" s="1">
        <v>146.04</v>
      </c>
      <c r="E5701" s="1">
        <v>219.04</v>
      </c>
    </row>
    <row r="5702" spans="1:5" hidden="1">
      <c r="A5702" s="1">
        <v>1972</v>
      </c>
      <c r="B5702" s="1">
        <v>37</v>
      </c>
      <c r="C5702" s="1">
        <v>84.01</v>
      </c>
      <c r="D5702" s="1">
        <v>160.04</v>
      </c>
      <c r="E5702" s="1">
        <v>244.05</v>
      </c>
    </row>
    <row r="5703" spans="1:5" hidden="1">
      <c r="A5703" s="1">
        <v>1972</v>
      </c>
      <c r="B5703" s="1">
        <v>38</v>
      </c>
      <c r="C5703" s="1">
        <v>105.01</v>
      </c>
      <c r="D5703" s="1">
        <v>190.04</v>
      </c>
      <c r="E5703" s="1">
        <v>295.05</v>
      </c>
    </row>
    <row r="5704" spans="1:5" hidden="1">
      <c r="A5704" s="1">
        <v>1972</v>
      </c>
      <c r="B5704" s="1">
        <v>39</v>
      </c>
      <c r="C5704" s="1">
        <v>128.01</v>
      </c>
      <c r="D5704" s="1">
        <v>193.04</v>
      </c>
      <c r="E5704" s="1">
        <v>321.05</v>
      </c>
    </row>
    <row r="5705" spans="1:5" hidden="1">
      <c r="A5705" s="1">
        <v>1972</v>
      </c>
      <c r="B5705" s="1">
        <v>40</v>
      </c>
      <c r="C5705" s="1">
        <v>128.01</v>
      </c>
      <c r="D5705" s="1">
        <v>198.04</v>
      </c>
      <c r="E5705" s="1">
        <v>326.05</v>
      </c>
    </row>
    <row r="5706" spans="1:5" hidden="1">
      <c r="A5706" s="1">
        <v>1972</v>
      </c>
      <c r="B5706" s="1">
        <v>41</v>
      </c>
      <c r="C5706" s="1">
        <v>122.01</v>
      </c>
      <c r="D5706" s="1">
        <v>245.05</v>
      </c>
      <c r="E5706" s="1">
        <v>367.06</v>
      </c>
    </row>
    <row r="5707" spans="1:5" hidden="1">
      <c r="A5707" s="1">
        <v>1972</v>
      </c>
      <c r="B5707" s="1">
        <v>42</v>
      </c>
      <c r="C5707" s="1">
        <v>169.02</v>
      </c>
      <c r="D5707" s="1">
        <v>288.06</v>
      </c>
      <c r="E5707" s="1">
        <v>457.08</v>
      </c>
    </row>
    <row r="5708" spans="1:5" hidden="1">
      <c r="A5708" s="1">
        <v>1972</v>
      </c>
      <c r="B5708" s="1">
        <v>43</v>
      </c>
      <c r="C5708" s="1">
        <v>182.01</v>
      </c>
      <c r="D5708" s="1">
        <v>318.07</v>
      </c>
      <c r="E5708" s="1">
        <v>500.08</v>
      </c>
    </row>
    <row r="5709" spans="1:5" hidden="1">
      <c r="A5709" s="1">
        <v>1972</v>
      </c>
      <c r="B5709" s="1">
        <v>44</v>
      </c>
      <c r="C5709" s="1">
        <v>197.01</v>
      </c>
      <c r="D5709" s="1">
        <v>359.08</v>
      </c>
      <c r="E5709" s="1">
        <v>556.09</v>
      </c>
    </row>
    <row r="5710" spans="1:5" hidden="1">
      <c r="A5710" s="1">
        <v>1972</v>
      </c>
      <c r="B5710" s="1">
        <v>45</v>
      </c>
      <c r="C5710" s="1">
        <v>224.02</v>
      </c>
      <c r="D5710" s="1">
        <v>396.09</v>
      </c>
      <c r="E5710" s="1">
        <v>620.11</v>
      </c>
    </row>
    <row r="5711" spans="1:5" hidden="1">
      <c r="A5711" s="1">
        <v>1972</v>
      </c>
      <c r="B5711" s="1">
        <v>46</v>
      </c>
      <c r="C5711" s="1">
        <v>255.02</v>
      </c>
      <c r="D5711" s="1">
        <v>461.1</v>
      </c>
      <c r="E5711" s="1">
        <v>716.12</v>
      </c>
    </row>
    <row r="5712" spans="1:5" hidden="1">
      <c r="A5712" s="1">
        <v>1972</v>
      </c>
      <c r="B5712" s="1">
        <v>47</v>
      </c>
      <c r="C5712" s="1">
        <v>292.02</v>
      </c>
      <c r="D5712" s="1">
        <v>506.12</v>
      </c>
      <c r="E5712" s="1">
        <v>798.14</v>
      </c>
    </row>
    <row r="5713" spans="1:5" hidden="1">
      <c r="A5713" s="1">
        <v>1972</v>
      </c>
      <c r="B5713" s="1">
        <v>48</v>
      </c>
      <c r="C5713" s="1">
        <v>289.02999999999997</v>
      </c>
      <c r="D5713" s="1">
        <v>525.12</v>
      </c>
      <c r="E5713" s="1">
        <v>814.15</v>
      </c>
    </row>
    <row r="5714" spans="1:5" hidden="1">
      <c r="A5714" s="1">
        <v>1972</v>
      </c>
      <c r="B5714" s="1">
        <v>49</v>
      </c>
      <c r="C5714" s="1">
        <v>299.02999999999997</v>
      </c>
      <c r="D5714" s="1">
        <v>569.13</v>
      </c>
      <c r="E5714" s="1">
        <v>868.16</v>
      </c>
    </row>
    <row r="5715" spans="1:5" hidden="1">
      <c r="A5715" s="1">
        <v>1972</v>
      </c>
      <c r="B5715" s="1">
        <v>50</v>
      </c>
      <c r="C5715" s="1">
        <v>355.03</v>
      </c>
      <c r="D5715" s="1">
        <v>597.14</v>
      </c>
      <c r="E5715" s="1">
        <v>952.17</v>
      </c>
    </row>
    <row r="5716" spans="1:5" hidden="1">
      <c r="A5716" s="1">
        <v>1972</v>
      </c>
      <c r="B5716" s="1">
        <v>51</v>
      </c>
      <c r="C5716" s="1">
        <v>397.04</v>
      </c>
      <c r="D5716" s="1">
        <v>596.14</v>
      </c>
      <c r="E5716" s="1">
        <v>993.18</v>
      </c>
    </row>
    <row r="5717" spans="1:5" hidden="1">
      <c r="A5717" s="1">
        <v>1972</v>
      </c>
      <c r="B5717" s="1">
        <v>52</v>
      </c>
      <c r="C5717" s="1">
        <v>389.03</v>
      </c>
      <c r="D5717" s="1">
        <v>743.17</v>
      </c>
      <c r="E5717" s="1">
        <v>1132.2</v>
      </c>
    </row>
    <row r="5718" spans="1:5" hidden="1">
      <c r="A5718" s="1">
        <v>1972</v>
      </c>
      <c r="B5718" s="1">
        <v>53</v>
      </c>
      <c r="C5718" s="1">
        <v>359.03</v>
      </c>
      <c r="D5718" s="1">
        <v>673.15</v>
      </c>
      <c r="E5718" s="1">
        <v>1032.18</v>
      </c>
    </row>
    <row r="5719" spans="1:5" hidden="1">
      <c r="A5719" s="1">
        <v>1972</v>
      </c>
      <c r="B5719" s="1">
        <v>54</v>
      </c>
      <c r="C5719" s="1">
        <v>392.03</v>
      </c>
      <c r="D5719" s="1">
        <v>758.18</v>
      </c>
      <c r="E5719" s="1">
        <v>1150.21</v>
      </c>
    </row>
    <row r="5720" spans="1:5" hidden="1">
      <c r="A5720" s="1">
        <v>1972</v>
      </c>
      <c r="B5720" s="1">
        <v>55</v>
      </c>
      <c r="C5720" s="1">
        <v>409.04</v>
      </c>
      <c r="D5720" s="1">
        <v>802.18</v>
      </c>
      <c r="E5720" s="1">
        <v>1211.22</v>
      </c>
    </row>
    <row r="5721" spans="1:5" hidden="1">
      <c r="A5721" s="1">
        <v>1972</v>
      </c>
      <c r="B5721" s="1">
        <v>56</v>
      </c>
      <c r="C5721" s="1">
        <v>465.04</v>
      </c>
      <c r="D5721" s="1">
        <v>889.2</v>
      </c>
      <c r="E5721" s="1">
        <v>1354.24</v>
      </c>
    </row>
    <row r="5722" spans="1:5" hidden="1">
      <c r="A5722" s="1">
        <v>1972</v>
      </c>
      <c r="B5722" s="1">
        <v>57</v>
      </c>
      <c r="C5722" s="1">
        <v>511.04</v>
      </c>
      <c r="D5722" s="1">
        <v>975.22</v>
      </c>
      <c r="E5722" s="1">
        <v>1486.26</v>
      </c>
    </row>
    <row r="5723" spans="1:5" hidden="1">
      <c r="A5723" s="1">
        <v>1972</v>
      </c>
      <c r="B5723" s="1">
        <v>58</v>
      </c>
      <c r="C5723" s="1">
        <v>601.04999999999995</v>
      </c>
      <c r="D5723" s="1">
        <v>1123.25</v>
      </c>
      <c r="E5723" s="1">
        <v>1724.3</v>
      </c>
    </row>
    <row r="5724" spans="1:5" hidden="1">
      <c r="A5724" s="1">
        <v>1972</v>
      </c>
      <c r="B5724" s="1">
        <v>59</v>
      </c>
      <c r="C5724" s="1">
        <v>598.04999999999995</v>
      </c>
      <c r="D5724" s="1">
        <v>1177.26</v>
      </c>
      <c r="E5724" s="1">
        <v>1775.31</v>
      </c>
    </row>
    <row r="5725" spans="1:5" hidden="1">
      <c r="A5725" s="1">
        <v>1972</v>
      </c>
      <c r="B5725" s="1">
        <v>60</v>
      </c>
      <c r="C5725" s="1">
        <v>589.04999999999995</v>
      </c>
      <c r="D5725" s="1">
        <v>1193.28</v>
      </c>
      <c r="E5725" s="1">
        <v>1782.33</v>
      </c>
    </row>
    <row r="5726" spans="1:5" hidden="1">
      <c r="A5726" s="1">
        <v>1972</v>
      </c>
      <c r="B5726" s="1">
        <v>61</v>
      </c>
      <c r="C5726" s="1">
        <v>600.04999999999995</v>
      </c>
      <c r="D5726" s="1">
        <v>1293.3</v>
      </c>
      <c r="E5726" s="1">
        <v>1893.35</v>
      </c>
    </row>
    <row r="5727" spans="1:5" hidden="1">
      <c r="A5727" s="1">
        <v>1972</v>
      </c>
      <c r="B5727" s="1">
        <v>62</v>
      </c>
      <c r="C5727" s="1">
        <v>686.06</v>
      </c>
      <c r="D5727" s="1">
        <v>1407.32</v>
      </c>
      <c r="E5727" s="1">
        <v>2093.38</v>
      </c>
    </row>
    <row r="5728" spans="1:5" hidden="1">
      <c r="A5728" s="1">
        <v>1972</v>
      </c>
      <c r="B5728" s="1">
        <v>63</v>
      </c>
      <c r="C5728" s="1">
        <v>789.06</v>
      </c>
      <c r="D5728" s="1">
        <v>1401.32</v>
      </c>
      <c r="E5728" s="1">
        <v>2190.38</v>
      </c>
    </row>
    <row r="5729" spans="1:5" hidden="1">
      <c r="A5729" s="1">
        <v>1972</v>
      </c>
      <c r="B5729" s="1">
        <v>64</v>
      </c>
      <c r="C5729" s="1">
        <v>730.06</v>
      </c>
      <c r="D5729" s="1">
        <v>1501.35</v>
      </c>
      <c r="E5729" s="1">
        <v>2231.41</v>
      </c>
    </row>
    <row r="5730" spans="1:5" hidden="1">
      <c r="A5730" s="1">
        <v>1972</v>
      </c>
      <c r="B5730" s="1">
        <v>65</v>
      </c>
      <c r="C5730" s="1">
        <v>781.07</v>
      </c>
      <c r="D5730" s="1">
        <v>1564.36</v>
      </c>
      <c r="E5730" s="1">
        <v>2345.4299999999998</v>
      </c>
    </row>
    <row r="5731" spans="1:5" hidden="1">
      <c r="A5731" s="1">
        <v>1972</v>
      </c>
      <c r="B5731" s="1">
        <v>66</v>
      </c>
      <c r="C5731" s="1">
        <v>730.06</v>
      </c>
      <c r="D5731" s="1">
        <v>1419.33</v>
      </c>
      <c r="E5731" s="1">
        <v>2149.39</v>
      </c>
    </row>
    <row r="5732" spans="1:5" hidden="1">
      <c r="A5732" s="1">
        <v>1972</v>
      </c>
      <c r="B5732" s="1">
        <v>67</v>
      </c>
      <c r="C5732" s="1">
        <v>882.07</v>
      </c>
      <c r="D5732" s="1">
        <v>1639.37</v>
      </c>
      <c r="E5732" s="1">
        <v>2521.44</v>
      </c>
    </row>
    <row r="5733" spans="1:5" hidden="1">
      <c r="A5733" s="1">
        <v>1972</v>
      </c>
      <c r="B5733" s="1">
        <v>68</v>
      </c>
      <c r="C5733" s="1">
        <v>929.08</v>
      </c>
      <c r="D5733" s="1">
        <v>1553.35</v>
      </c>
      <c r="E5733" s="1">
        <v>2482.4299999999998</v>
      </c>
    </row>
    <row r="5734" spans="1:5" hidden="1">
      <c r="A5734" s="1">
        <v>1972</v>
      </c>
      <c r="B5734" s="1">
        <v>69</v>
      </c>
      <c r="C5734" s="1">
        <v>958.08</v>
      </c>
      <c r="D5734" s="1">
        <v>1571.36</v>
      </c>
      <c r="E5734" s="1">
        <v>2529.44</v>
      </c>
    </row>
    <row r="5735" spans="1:5" hidden="1">
      <c r="A5735" s="1">
        <v>1972</v>
      </c>
      <c r="B5735" s="1">
        <v>70</v>
      </c>
      <c r="C5735" s="1">
        <v>977.08</v>
      </c>
      <c r="D5735" s="1">
        <v>1567.36</v>
      </c>
      <c r="E5735" s="1">
        <v>2544.44</v>
      </c>
    </row>
    <row r="5736" spans="1:5" hidden="1">
      <c r="A5736" s="1">
        <v>1972</v>
      </c>
      <c r="B5736" s="1">
        <v>71</v>
      </c>
      <c r="C5736" s="1">
        <v>1187.0999999999999</v>
      </c>
      <c r="D5736" s="1">
        <v>1728.4</v>
      </c>
      <c r="E5736" s="1">
        <v>2915.5</v>
      </c>
    </row>
    <row r="5737" spans="1:5" hidden="1">
      <c r="A5737" s="1">
        <v>1972</v>
      </c>
      <c r="B5737" s="1">
        <v>72</v>
      </c>
      <c r="C5737" s="1">
        <v>1317.11</v>
      </c>
      <c r="D5737" s="1">
        <v>1883.43</v>
      </c>
      <c r="E5737" s="1">
        <v>3200.54</v>
      </c>
    </row>
    <row r="5738" spans="1:5" hidden="1">
      <c r="A5738" s="1">
        <v>1972</v>
      </c>
      <c r="B5738" s="1">
        <v>73</v>
      </c>
      <c r="C5738" s="1">
        <v>1159.0999999999999</v>
      </c>
      <c r="D5738" s="1">
        <v>1576.36</v>
      </c>
      <c r="E5738" s="1">
        <v>2735.46</v>
      </c>
    </row>
    <row r="5739" spans="1:5" hidden="1">
      <c r="A5739" s="1">
        <v>1972</v>
      </c>
      <c r="B5739" s="1">
        <v>74</v>
      </c>
      <c r="C5739" s="1">
        <v>1273.0999999999999</v>
      </c>
      <c r="D5739" s="1">
        <v>1539.35</v>
      </c>
      <c r="E5739" s="1">
        <v>2812.45</v>
      </c>
    </row>
    <row r="5740" spans="1:5" hidden="1">
      <c r="A5740" s="1">
        <v>1972</v>
      </c>
      <c r="B5740" s="1">
        <v>75</v>
      </c>
      <c r="C5740" s="1">
        <v>1389.11</v>
      </c>
      <c r="D5740" s="1">
        <v>1531.34</v>
      </c>
      <c r="E5740" s="1">
        <v>2920.45</v>
      </c>
    </row>
    <row r="5741" spans="1:5" hidden="1">
      <c r="A5741" s="1">
        <v>1972</v>
      </c>
      <c r="B5741" s="1">
        <v>76</v>
      </c>
      <c r="C5741" s="1">
        <v>1496.12</v>
      </c>
      <c r="D5741" s="1">
        <v>1555.35</v>
      </c>
      <c r="E5741" s="1">
        <v>3051.47</v>
      </c>
    </row>
    <row r="5742" spans="1:5" hidden="1">
      <c r="A5742" s="1">
        <v>1972</v>
      </c>
      <c r="B5742" s="1">
        <v>77</v>
      </c>
      <c r="C5742" s="1">
        <v>1417.11</v>
      </c>
      <c r="D5742" s="1">
        <v>1485.34</v>
      </c>
      <c r="E5742" s="1">
        <v>2902.45</v>
      </c>
    </row>
    <row r="5743" spans="1:5" hidden="1">
      <c r="A5743" s="1">
        <v>1972</v>
      </c>
      <c r="B5743" s="1">
        <v>78</v>
      </c>
      <c r="C5743" s="1">
        <v>1557.13</v>
      </c>
      <c r="D5743" s="1">
        <v>1551.36</v>
      </c>
      <c r="E5743" s="1">
        <v>3108.49</v>
      </c>
    </row>
    <row r="5744" spans="1:5" hidden="1">
      <c r="A5744" s="1">
        <v>1972</v>
      </c>
      <c r="B5744" s="1">
        <v>79</v>
      </c>
      <c r="C5744" s="1">
        <v>1641.14</v>
      </c>
      <c r="D5744" s="1">
        <v>1450.33</v>
      </c>
      <c r="E5744" s="1">
        <v>3091.47</v>
      </c>
    </row>
    <row r="5745" spans="1:5" hidden="1">
      <c r="A5745" s="1">
        <v>1972</v>
      </c>
      <c r="B5745" s="1">
        <v>80</v>
      </c>
      <c r="C5745" s="1">
        <v>1598.13</v>
      </c>
      <c r="D5745" s="1">
        <v>1400.32</v>
      </c>
      <c r="E5745" s="1">
        <v>2998.45</v>
      </c>
    </row>
    <row r="5746" spans="1:5" hidden="1">
      <c r="A5746" s="1">
        <v>1972</v>
      </c>
      <c r="B5746" s="1">
        <v>81</v>
      </c>
      <c r="C5746" s="1">
        <v>1556.13</v>
      </c>
      <c r="D5746" s="1">
        <v>1252.28</v>
      </c>
      <c r="E5746" s="1">
        <v>2808.41</v>
      </c>
    </row>
    <row r="5747" spans="1:5" hidden="1">
      <c r="A5747" s="1">
        <v>1972</v>
      </c>
      <c r="B5747" s="1">
        <v>82</v>
      </c>
      <c r="C5747" s="1">
        <v>1666.13</v>
      </c>
      <c r="D5747" s="1">
        <v>1352.31</v>
      </c>
      <c r="E5747" s="1">
        <v>3018.44</v>
      </c>
    </row>
    <row r="5748" spans="1:5" hidden="1">
      <c r="A5748" s="1">
        <v>1972</v>
      </c>
      <c r="B5748" s="1">
        <v>83</v>
      </c>
      <c r="C5748" s="1">
        <v>1593.13</v>
      </c>
      <c r="D5748" s="1">
        <v>1244.28</v>
      </c>
      <c r="E5748" s="1">
        <v>2837.41</v>
      </c>
    </row>
    <row r="5749" spans="1:5" hidden="1">
      <c r="A5749" s="1">
        <v>1972</v>
      </c>
      <c r="B5749" s="1">
        <v>84</v>
      </c>
      <c r="C5749" s="1">
        <v>1630.13</v>
      </c>
      <c r="D5749" s="1">
        <v>1079.24</v>
      </c>
      <c r="E5749" s="1">
        <v>2709.37</v>
      </c>
    </row>
    <row r="5750" spans="1:5" hidden="1">
      <c r="A5750" s="1">
        <v>1972</v>
      </c>
      <c r="B5750" s="1">
        <v>85</v>
      </c>
      <c r="C5750" s="1">
        <v>1379.11</v>
      </c>
      <c r="D5750" s="1">
        <v>942.22</v>
      </c>
      <c r="E5750" s="1">
        <v>2321.33</v>
      </c>
    </row>
    <row r="5751" spans="1:5" hidden="1">
      <c r="A5751" s="1">
        <v>1972</v>
      </c>
      <c r="B5751" s="1">
        <v>86</v>
      </c>
      <c r="C5751" s="1">
        <v>1317.1</v>
      </c>
      <c r="D5751" s="1">
        <v>808.19</v>
      </c>
      <c r="E5751" s="1">
        <v>2125.29</v>
      </c>
    </row>
    <row r="5752" spans="1:5" hidden="1">
      <c r="A5752" s="1">
        <v>1972</v>
      </c>
      <c r="B5752" s="1">
        <v>87</v>
      </c>
      <c r="C5752" s="1">
        <v>1156.0899999999999</v>
      </c>
      <c r="D5752" s="1">
        <v>701.16</v>
      </c>
      <c r="E5752" s="1">
        <v>1857.25</v>
      </c>
    </row>
    <row r="5753" spans="1:5" hidden="1">
      <c r="A5753" s="1">
        <v>1972</v>
      </c>
      <c r="B5753" s="1">
        <v>88</v>
      </c>
      <c r="C5753" s="1">
        <v>988.08</v>
      </c>
      <c r="D5753" s="1">
        <v>586.13</v>
      </c>
      <c r="E5753" s="1">
        <v>1574.21</v>
      </c>
    </row>
    <row r="5754" spans="1:5" hidden="1">
      <c r="A5754" s="1">
        <v>1972</v>
      </c>
      <c r="B5754" s="1">
        <v>89</v>
      </c>
      <c r="C5754" s="1">
        <v>906.07</v>
      </c>
      <c r="D5754" s="1">
        <v>483.11</v>
      </c>
      <c r="E5754" s="1">
        <v>1389.18</v>
      </c>
    </row>
    <row r="5755" spans="1:5" hidden="1">
      <c r="A5755" s="1">
        <v>1972</v>
      </c>
      <c r="B5755" s="1">
        <v>90</v>
      </c>
      <c r="C5755" s="1">
        <v>741.06</v>
      </c>
      <c r="D5755" s="1">
        <v>406.1</v>
      </c>
      <c r="E5755" s="1">
        <v>1147.1600000000001</v>
      </c>
    </row>
    <row r="5756" spans="1:5" hidden="1">
      <c r="A5756" s="1">
        <v>1972</v>
      </c>
      <c r="B5756" s="1">
        <v>91</v>
      </c>
      <c r="C5756" s="1">
        <v>624.04999999999995</v>
      </c>
      <c r="D5756" s="1">
        <v>321.07</v>
      </c>
      <c r="E5756" s="1">
        <v>945.12</v>
      </c>
    </row>
    <row r="5757" spans="1:5" hidden="1">
      <c r="A5757" s="1">
        <v>1972</v>
      </c>
      <c r="B5757" s="1">
        <v>92</v>
      </c>
      <c r="C5757" s="1">
        <v>498.04</v>
      </c>
      <c r="D5757" s="1">
        <v>241.06</v>
      </c>
      <c r="E5757" s="1">
        <v>739.1</v>
      </c>
    </row>
    <row r="5758" spans="1:5" hidden="1">
      <c r="A5758" s="1">
        <v>1972</v>
      </c>
      <c r="B5758" s="1">
        <v>93</v>
      </c>
      <c r="C5758" s="1">
        <v>401.03</v>
      </c>
      <c r="D5758" s="1">
        <v>154.03</v>
      </c>
      <c r="E5758" s="1">
        <v>555.05999999999995</v>
      </c>
    </row>
    <row r="5759" spans="1:5" hidden="1">
      <c r="A5759" s="1">
        <v>1972</v>
      </c>
      <c r="B5759" s="1">
        <v>94</v>
      </c>
      <c r="C5759" s="1">
        <v>316.02999999999997</v>
      </c>
      <c r="D5759" s="1">
        <v>123.03</v>
      </c>
      <c r="E5759" s="1">
        <v>439.06</v>
      </c>
    </row>
    <row r="5760" spans="1:5" hidden="1">
      <c r="A5760" s="1">
        <v>1972</v>
      </c>
      <c r="B5760" s="1">
        <v>95</v>
      </c>
      <c r="C5760" s="1">
        <v>225.02</v>
      </c>
      <c r="D5760" s="1">
        <v>87.02</v>
      </c>
      <c r="E5760" s="1">
        <v>312.04000000000002</v>
      </c>
    </row>
    <row r="5761" spans="1:5" hidden="1">
      <c r="A5761" s="1">
        <v>1972</v>
      </c>
      <c r="B5761" s="1">
        <v>96</v>
      </c>
      <c r="C5761" s="1">
        <v>173.01</v>
      </c>
      <c r="D5761" s="1">
        <v>75.02</v>
      </c>
      <c r="E5761" s="1">
        <v>248.03</v>
      </c>
    </row>
    <row r="5762" spans="1:5" hidden="1">
      <c r="A5762" s="1">
        <v>1972</v>
      </c>
      <c r="B5762" s="1">
        <v>97</v>
      </c>
      <c r="C5762" s="1">
        <v>105.01</v>
      </c>
      <c r="D5762" s="1">
        <v>48.02</v>
      </c>
      <c r="E5762" s="1">
        <v>153.03</v>
      </c>
    </row>
    <row r="5763" spans="1:5" hidden="1">
      <c r="A5763" s="1">
        <v>1972</v>
      </c>
      <c r="B5763" s="1">
        <v>98</v>
      </c>
      <c r="C5763" s="1">
        <v>76.010000000000005</v>
      </c>
      <c r="D5763" s="1">
        <v>24.01</v>
      </c>
      <c r="E5763" s="1">
        <v>100.02</v>
      </c>
    </row>
    <row r="5764" spans="1:5" hidden="1">
      <c r="A5764" s="1">
        <v>1972</v>
      </c>
      <c r="B5764" s="1">
        <v>99</v>
      </c>
      <c r="C5764" s="1">
        <v>55.01</v>
      </c>
      <c r="D5764" s="1">
        <v>16.010000000000002</v>
      </c>
      <c r="E5764" s="1">
        <v>71.02</v>
      </c>
    </row>
    <row r="5765" spans="1:5" hidden="1">
      <c r="A5765" s="1">
        <v>1972</v>
      </c>
      <c r="B5765" s="1">
        <v>100</v>
      </c>
      <c r="C5765" s="1">
        <v>35.01</v>
      </c>
      <c r="D5765" s="1">
        <v>9</v>
      </c>
      <c r="E5765" s="1">
        <v>44.01</v>
      </c>
    </row>
    <row r="5766" spans="1:5" hidden="1">
      <c r="A5766" s="1">
        <v>1972</v>
      </c>
      <c r="B5766" s="1">
        <v>101</v>
      </c>
      <c r="C5766" s="1">
        <v>24</v>
      </c>
      <c r="D5766" s="1">
        <v>5</v>
      </c>
      <c r="E5766" s="1">
        <v>29</v>
      </c>
    </row>
    <row r="5767" spans="1:5" hidden="1">
      <c r="A5767" s="1">
        <v>1972</v>
      </c>
      <c r="B5767" s="1">
        <v>102</v>
      </c>
      <c r="C5767" s="1">
        <v>9</v>
      </c>
      <c r="D5767" s="1">
        <v>3</v>
      </c>
      <c r="E5767" s="1">
        <v>12</v>
      </c>
    </row>
    <row r="5768" spans="1:5" hidden="1">
      <c r="A5768" s="1">
        <v>1972</v>
      </c>
      <c r="B5768" s="1">
        <v>103</v>
      </c>
      <c r="C5768" s="1">
        <v>9</v>
      </c>
      <c r="D5768" s="1">
        <v>1.5</v>
      </c>
      <c r="E5768" s="1">
        <v>10.5</v>
      </c>
    </row>
    <row r="5769" spans="1:5" hidden="1">
      <c r="A5769" s="1">
        <v>1972</v>
      </c>
      <c r="B5769" s="1">
        <v>104</v>
      </c>
      <c r="C5769" s="1">
        <v>4.01</v>
      </c>
      <c r="D5769" s="1">
        <v>0</v>
      </c>
      <c r="E5769" s="1">
        <v>4.01</v>
      </c>
    </row>
    <row r="5770" spans="1:5" hidden="1">
      <c r="A5770" s="1">
        <v>1972</v>
      </c>
      <c r="B5770" s="1">
        <v>105</v>
      </c>
      <c r="C5770" s="1">
        <v>4</v>
      </c>
      <c r="D5770" s="1">
        <v>0</v>
      </c>
      <c r="E5770" s="1">
        <v>4</v>
      </c>
    </row>
    <row r="5771" spans="1:5" hidden="1">
      <c r="A5771" s="1">
        <v>1972</v>
      </c>
      <c r="B5771" s="1">
        <v>106</v>
      </c>
      <c r="C5771" s="1">
        <v>1.5</v>
      </c>
      <c r="D5771" s="1">
        <v>0</v>
      </c>
      <c r="E5771" s="1">
        <v>1.5</v>
      </c>
    </row>
    <row r="5772" spans="1:5" hidden="1">
      <c r="A5772" s="1">
        <v>1972</v>
      </c>
      <c r="B5772" s="1">
        <v>107</v>
      </c>
      <c r="C5772" s="1">
        <v>0</v>
      </c>
      <c r="D5772" s="1">
        <v>0</v>
      </c>
      <c r="E5772" s="1">
        <v>0</v>
      </c>
    </row>
    <row r="5773" spans="1:5" hidden="1">
      <c r="A5773" s="1">
        <v>1972</v>
      </c>
      <c r="B5773" s="1">
        <v>108</v>
      </c>
      <c r="C5773" s="1">
        <v>0</v>
      </c>
      <c r="D5773" s="1">
        <v>0</v>
      </c>
      <c r="E5773" s="1">
        <v>0</v>
      </c>
    </row>
    <row r="5774" spans="1:5" hidden="1">
      <c r="A5774" s="1">
        <v>1972</v>
      </c>
      <c r="B5774" s="1">
        <v>109</v>
      </c>
      <c r="C5774" s="1">
        <v>0</v>
      </c>
      <c r="D5774" s="1">
        <v>0</v>
      </c>
      <c r="E5774" s="1">
        <v>0</v>
      </c>
    </row>
    <row r="5775" spans="1:5" hidden="1">
      <c r="A5775" s="1">
        <v>1972</v>
      </c>
      <c r="B5775" s="1" t="s">
        <v>121</v>
      </c>
      <c r="C5775" s="1">
        <v>0</v>
      </c>
      <c r="D5775" s="1">
        <v>0</v>
      </c>
      <c r="E5775" s="1">
        <v>0</v>
      </c>
    </row>
    <row r="5776" spans="1:5" hidden="1">
      <c r="A5776" s="1">
        <v>1973</v>
      </c>
      <c r="B5776" s="1">
        <v>0</v>
      </c>
      <c r="C5776" s="1">
        <v>1710.35</v>
      </c>
      <c r="D5776" s="1">
        <v>2354.38</v>
      </c>
      <c r="E5776" s="1">
        <v>4064.73</v>
      </c>
    </row>
    <row r="5777" spans="1:5" hidden="1">
      <c r="A5777" s="1">
        <v>1973</v>
      </c>
      <c r="B5777" s="1">
        <v>1</v>
      </c>
      <c r="C5777" s="1">
        <v>160.03</v>
      </c>
      <c r="D5777" s="1">
        <v>194.03</v>
      </c>
      <c r="E5777" s="1">
        <v>354.06</v>
      </c>
    </row>
    <row r="5778" spans="1:5" hidden="1">
      <c r="A5778" s="1">
        <v>1973</v>
      </c>
      <c r="B5778" s="1">
        <v>2</v>
      </c>
      <c r="C5778" s="1">
        <v>79.010000000000005</v>
      </c>
      <c r="D5778" s="1">
        <v>142.03</v>
      </c>
      <c r="E5778" s="1">
        <v>221.04</v>
      </c>
    </row>
    <row r="5779" spans="1:5" hidden="1">
      <c r="A5779" s="1">
        <v>1973</v>
      </c>
      <c r="B5779" s="1">
        <v>3</v>
      </c>
      <c r="C5779" s="1">
        <v>65.010000000000005</v>
      </c>
      <c r="D5779" s="1">
        <v>104.02</v>
      </c>
      <c r="E5779" s="1">
        <v>169.03</v>
      </c>
    </row>
    <row r="5780" spans="1:5" hidden="1">
      <c r="A5780" s="1">
        <v>1973</v>
      </c>
      <c r="B5780" s="1">
        <v>4</v>
      </c>
      <c r="C5780" s="1">
        <v>60.01</v>
      </c>
      <c r="D5780" s="1">
        <v>75.010000000000005</v>
      </c>
      <c r="E5780" s="1">
        <v>135.02000000000001</v>
      </c>
    </row>
    <row r="5781" spans="1:5" hidden="1">
      <c r="A5781" s="1">
        <v>1973</v>
      </c>
      <c r="B5781" s="1">
        <v>5</v>
      </c>
      <c r="C5781" s="1">
        <v>42.01</v>
      </c>
      <c r="D5781" s="1">
        <v>65.010000000000005</v>
      </c>
      <c r="E5781" s="1">
        <v>107.02</v>
      </c>
    </row>
    <row r="5782" spans="1:5" hidden="1">
      <c r="A5782" s="1">
        <v>1973</v>
      </c>
      <c r="B5782" s="1">
        <v>6</v>
      </c>
      <c r="C5782" s="1">
        <v>56.01</v>
      </c>
      <c r="D5782" s="1">
        <v>66.010000000000005</v>
      </c>
      <c r="E5782" s="1">
        <v>122.02</v>
      </c>
    </row>
    <row r="5783" spans="1:5" hidden="1">
      <c r="A5783" s="1">
        <v>1973</v>
      </c>
      <c r="B5783" s="1">
        <v>7</v>
      </c>
      <c r="C5783" s="1">
        <v>32.01</v>
      </c>
      <c r="D5783" s="1">
        <v>50.01</v>
      </c>
      <c r="E5783" s="1">
        <v>82.02</v>
      </c>
    </row>
    <row r="5784" spans="1:5" hidden="1">
      <c r="A5784" s="1">
        <v>1973</v>
      </c>
      <c r="B5784" s="1">
        <v>8</v>
      </c>
      <c r="C5784" s="1">
        <v>34</v>
      </c>
      <c r="D5784" s="1">
        <v>41</v>
      </c>
      <c r="E5784" s="1">
        <v>75</v>
      </c>
    </row>
    <row r="5785" spans="1:5" hidden="1">
      <c r="A5785" s="1">
        <v>1973</v>
      </c>
      <c r="B5785" s="1">
        <v>9</v>
      </c>
      <c r="C5785" s="1">
        <v>27.01</v>
      </c>
      <c r="D5785" s="1">
        <v>50.01</v>
      </c>
      <c r="E5785" s="1">
        <v>77.02</v>
      </c>
    </row>
    <row r="5786" spans="1:5" hidden="1">
      <c r="A5786" s="1">
        <v>1973</v>
      </c>
      <c r="B5786" s="1">
        <v>10</v>
      </c>
      <c r="C5786" s="1">
        <v>24</v>
      </c>
      <c r="D5786" s="1">
        <v>43</v>
      </c>
      <c r="E5786" s="1">
        <v>67</v>
      </c>
    </row>
    <row r="5787" spans="1:5" hidden="1">
      <c r="A5787" s="1">
        <v>1973</v>
      </c>
      <c r="B5787" s="1">
        <v>11</v>
      </c>
      <c r="C5787" s="1">
        <v>29.01</v>
      </c>
      <c r="D5787" s="1">
        <v>60.01</v>
      </c>
      <c r="E5787" s="1">
        <v>89.02</v>
      </c>
    </row>
    <row r="5788" spans="1:5" hidden="1">
      <c r="A5788" s="1">
        <v>1973</v>
      </c>
      <c r="B5788" s="1">
        <v>12</v>
      </c>
      <c r="C5788" s="1">
        <v>34</v>
      </c>
      <c r="D5788" s="1">
        <v>45.01</v>
      </c>
      <c r="E5788" s="1">
        <v>79.010000000000005</v>
      </c>
    </row>
    <row r="5789" spans="1:5" hidden="1">
      <c r="A5789" s="1">
        <v>1973</v>
      </c>
      <c r="B5789" s="1">
        <v>13</v>
      </c>
      <c r="C5789" s="1">
        <v>26</v>
      </c>
      <c r="D5789" s="1">
        <v>54.01</v>
      </c>
      <c r="E5789" s="1">
        <v>80.010000000000005</v>
      </c>
    </row>
    <row r="5790" spans="1:5" hidden="1">
      <c r="A5790" s="1">
        <v>1973</v>
      </c>
      <c r="B5790" s="1">
        <v>14</v>
      </c>
      <c r="C5790" s="1">
        <v>43</v>
      </c>
      <c r="D5790" s="1">
        <v>52.01</v>
      </c>
      <c r="E5790" s="1">
        <v>95.01</v>
      </c>
    </row>
    <row r="5791" spans="1:5" hidden="1">
      <c r="A5791" s="1">
        <v>1973</v>
      </c>
      <c r="B5791" s="1">
        <v>15</v>
      </c>
      <c r="C5791" s="1">
        <v>54.01</v>
      </c>
      <c r="D5791" s="1">
        <v>93.02</v>
      </c>
      <c r="E5791" s="1">
        <v>147.03</v>
      </c>
    </row>
    <row r="5792" spans="1:5" hidden="1">
      <c r="A5792" s="1">
        <v>1973</v>
      </c>
      <c r="B5792" s="1">
        <v>16</v>
      </c>
      <c r="C5792" s="1">
        <v>57.01</v>
      </c>
      <c r="D5792" s="1">
        <v>128.02000000000001</v>
      </c>
      <c r="E5792" s="1">
        <v>185.03</v>
      </c>
    </row>
    <row r="5793" spans="1:5" hidden="1">
      <c r="A5793" s="1">
        <v>1973</v>
      </c>
      <c r="B5793" s="1">
        <v>17</v>
      </c>
      <c r="C5793" s="1">
        <v>68.02</v>
      </c>
      <c r="D5793" s="1">
        <v>172.02</v>
      </c>
      <c r="E5793" s="1">
        <v>240.04</v>
      </c>
    </row>
    <row r="5794" spans="1:5" hidden="1">
      <c r="A5794" s="1">
        <v>1973</v>
      </c>
      <c r="B5794" s="1">
        <v>18</v>
      </c>
      <c r="C5794" s="1">
        <v>82.02</v>
      </c>
      <c r="D5794" s="1">
        <v>251.04</v>
      </c>
      <c r="E5794" s="1">
        <v>333.06</v>
      </c>
    </row>
    <row r="5795" spans="1:5" hidden="1">
      <c r="A5795" s="1">
        <v>1973</v>
      </c>
      <c r="B5795" s="1">
        <v>19</v>
      </c>
      <c r="C5795" s="1">
        <v>66.010000000000005</v>
      </c>
      <c r="D5795" s="1">
        <v>266.04000000000002</v>
      </c>
      <c r="E5795" s="1">
        <v>332.05</v>
      </c>
    </row>
    <row r="5796" spans="1:5" hidden="1">
      <c r="A5796" s="1">
        <v>1973</v>
      </c>
      <c r="B5796" s="1">
        <v>20</v>
      </c>
      <c r="C5796" s="1">
        <v>55.01</v>
      </c>
      <c r="D5796" s="1">
        <v>243.04</v>
      </c>
      <c r="E5796" s="1">
        <v>298.05</v>
      </c>
    </row>
    <row r="5797" spans="1:5" hidden="1">
      <c r="A5797" s="1">
        <v>1973</v>
      </c>
      <c r="B5797" s="1">
        <v>21</v>
      </c>
      <c r="C5797" s="1">
        <v>54.01</v>
      </c>
      <c r="D5797" s="1">
        <v>243.04</v>
      </c>
      <c r="E5797" s="1">
        <v>297.05</v>
      </c>
    </row>
    <row r="5798" spans="1:5" hidden="1">
      <c r="A5798" s="1">
        <v>1973</v>
      </c>
      <c r="B5798" s="1">
        <v>22</v>
      </c>
      <c r="C5798" s="1">
        <v>56.01</v>
      </c>
      <c r="D5798" s="1">
        <v>186.03</v>
      </c>
      <c r="E5798" s="1">
        <v>242.04</v>
      </c>
    </row>
    <row r="5799" spans="1:5" hidden="1">
      <c r="A5799" s="1">
        <v>1973</v>
      </c>
      <c r="B5799" s="1">
        <v>23</v>
      </c>
      <c r="C5799" s="1">
        <v>51.01</v>
      </c>
      <c r="D5799" s="1">
        <v>182.03</v>
      </c>
      <c r="E5799" s="1">
        <v>233.04</v>
      </c>
    </row>
    <row r="5800" spans="1:5" hidden="1">
      <c r="A5800" s="1">
        <v>1973</v>
      </c>
      <c r="B5800" s="1">
        <v>24</v>
      </c>
      <c r="C5800" s="1">
        <v>58.02</v>
      </c>
      <c r="D5800" s="1">
        <v>182.02</v>
      </c>
      <c r="E5800" s="1">
        <v>240.04</v>
      </c>
    </row>
    <row r="5801" spans="1:5" hidden="1">
      <c r="A5801" s="1">
        <v>1973</v>
      </c>
      <c r="B5801" s="1">
        <v>25</v>
      </c>
      <c r="C5801" s="1">
        <v>60.02</v>
      </c>
      <c r="D5801" s="1">
        <v>165.03</v>
      </c>
      <c r="E5801" s="1">
        <v>225.05</v>
      </c>
    </row>
    <row r="5802" spans="1:5" hidden="1">
      <c r="A5802" s="1">
        <v>1973</v>
      </c>
      <c r="B5802" s="1">
        <v>26</v>
      </c>
      <c r="C5802" s="1">
        <v>61.01</v>
      </c>
      <c r="D5802" s="1">
        <v>165.02</v>
      </c>
      <c r="E5802" s="1">
        <v>226.03</v>
      </c>
    </row>
    <row r="5803" spans="1:5" hidden="1">
      <c r="A5803" s="1">
        <v>1973</v>
      </c>
      <c r="B5803" s="1">
        <v>27</v>
      </c>
      <c r="C5803" s="1">
        <v>57.01</v>
      </c>
      <c r="D5803" s="1">
        <v>119.02</v>
      </c>
      <c r="E5803" s="1">
        <v>176.03</v>
      </c>
    </row>
    <row r="5804" spans="1:5" hidden="1">
      <c r="A5804" s="1">
        <v>1973</v>
      </c>
      <c r="B5804" s="1">
        <v>28</v>
      </c>
      <c r="C5804" s="1">
        <v>47.01</v>
      </c>
      <c r="D5804" s="1">
        <v>111.02</v>
      </c>
      <c r="E5804" s="1">
        <v>158.03</v>
      </c>
    </row>
    <row r="5805" spans="1:5" hidden="1">
      <c r="A5805" s="1">
        <v>1973</v>
      </c>
      <c r="B5805" s="1">
        <v>29</v>
      </c>
      <c r="C5805" s="1">
        <v>63.01</v>
      </c>
      <c r="D5805" s="1">
        <v>151.03</v>
      </c>
      <c r="E5805" s="1">
        <v>214.04</v>
      </c>
    </row>
    <row r="5806" spans="1:5" hidden="1">
      <c r="A5806" s="1">
        <v>1973</v>
      </c>
      <c r="B5806" s="1">
        <v>30</v>
      </c>
      <c r="C5806" s="1">
        <v>63.02</v>
      </c>
      <c r="D5806" s="1">
        <v>114.02</v>
      </c>
      <c r="E5806" s="1">
        <v>177.04</v>
      </c>
    </row>
    <row r="5807" spans="1:5" hidden="1">
      <c r="A5807" s="1">
        <v>1973</v>
      </c>
      <c r="B5807" s="1">
        <v>31</v>
      </c>
      <c r="C5807" s="1">
        <v>72.02</v>
      </c>
      <c r="D5807" s="1">
        <v>127.02</v>
      </c>
      <c r="E5807" s="1">
        <v>199.04</v>
      </c>
    </row>
    <row r="5808" spans="1:5" hidden="1">
      <c r="A5808" s="1">
        <v>1973</v>
      </c>
      <c r="B5808" s="1">
        <v>32</v>
      </c>
      <c r="C5808" s="1">
        <v>73.02</v>
      </c>
      <c r="D5808" s="1">
        <v>148.02000000000001</v>
      </c>
      <c r="E5808" s="1">
        <v>221.04</v>
      </c>
    </row>
    <row r="5809" spans="1:5" hidden="1">
      <c r="A5809" s="1">
        <v>1973</v>
      </c>
      <c r="B5809" s="1">
        <v>33</v>
      </c>
      <c r="C5809" s="1">
        <v>73.010000000000005</v>
      </c>
      <c r="D5809" s="1">
        <v>119.01</v>
      </c>
      <c r="E5809" s="1">
        <v>192.02</v>
      </c>
    </row>
    <row r="5810" spans="1:5" hidden="1">
      <c r="A5810" s="1">
        <v>1973</v>
      </c>
      <c r="B5810" s="1">
        <v>34</v>
      </c>
      <c r="C5810" s="1">
        <v>65.02</v>
      </c>
      <c r="D5810" s="1">
        <v>132.02000000000001</v>
      </c>
      <c r="E5810" s="1">
        <v>197.04</v>
      </c>
    </row>
    <row r="5811" spans="1:5" hidden="1">
      <c r="A5811" s="1">
        <v>1973</v>
      </c>
      <c r="B5811" s="1">
        <v>35</v>
      </c>
      <c r="C5811" s="1">
        <v>78.02</v>
      </c>
      <c r="D5811" s="1">
        <v>132.03</v>
      </c>
      <c r="E5811" s="1">
        <v>210.05</v>
      </c>
    </row>
    <row r="5812" spans="1:5" hidden="1">
      <c r="A5812" s="1">
        <v>1973</v>
      </c>
      <c r="B5812" s="1">
        <v>36</v>
      </c>
      <c r="C5812" s="1">
        <v>82.02</v>
      </c>
      <c r="D5812" s="1">
        <v>145.03</v>
      </c>
      <c r="E5812" s="1">
        <v>227.05</v>
      </c>
    </row>
    <row r="5813" spans="1:5" hidden="1">
      <c r="A5813" s="1">
        <v>1973</v>
      </c>
      <c r="B5813" s="1">
        <v>37</v>
      </c>
      <c r="C5813" s="1">
        <v>95.02</v>
      </c>
      <c r="D5813" s="1">
        <v>147.02000000000001</v>
      </c>
      <c r="E5813" s="1">
        <v>242.04</v>
      </c>
    </row>
    <row r="5814" spans="1:5" hidden="1">
      <c r="A5814" s="1">
        <v>1973</v>
      </c>
      <c r="B5814" s="1">
        <v>38</v>
      </c>
      <c r="C5814" s="1">
        <v>101.02</v>
      </c>
      <c r="D5814" s="1">
        <v>175.03</v>
      </c>
      <c r="E5814" s="1">
        <v>276.05</v>
      </c>
    </row>
    <row r="5815" spans="1:5" hidden="1">
      <c r="A5815" s="1">
        <v>1973</v>
      </c>
      <c r="B5815" s="1">
        <v>39</v>
      </c>
      <c r="C5815" s="1">
        <v>104.02</v>
      </c>
      <c r="D5815" s="1">
        <v>220.04</v>
      </c>
      <c r="E5815" s="1">
        <v>324.06</v>
      </c>
    </row>
    <row r="5816" spans="1:5" hidden="1">
      <c r="A5816" s="1">
        <v>1973</v>
      </c>
      <c r="B5816" s="1">
        <v>40</v>
      </c>
      <c r="C5816" s="1">
        <v>115.02</v>
      </c>
      <c r="D5816" s="1">
        <v>188.03</v>
      </c>
      <c r="E5816" s="1">
        <v>303.05</v>
      </c>
    </row>
    <row r="5817" spans="1:5" hidden="1">
      <c r="A5817" s="1">
        <v>1973</v>
      </c>
      <c r="B5817" s="1">
        <v>41</v>
      </c>
      <c r="C5817" s="1">
        <v>109.02</v>
      </c>
      <c r="D5817" s="1">
        <v>238.04</v>
      </c>
      <c r="E5817" s="1">
        <v>347.06</v>
      </c>
    </row>
    <row r="5818" spans="1:5" hidden="1">
      <c r="A5818" s="1">
        <v>1973</v>
      </c>
      <c r="B5818" s="1">
        <v>42</v>
      </c>
      <c r="C5818" s="1">
        <v>170.03</v>
      </c>
      <c r="D5818" s="1">
        <v>324.05</v>
      </c>
      <c r="E5818" s="1">
        <v>494.08</v>
      </c>
    </row>
    <row r="5819" spans="1:5" hidden="1">
      <c r="A5819" s="1">
        <v>1973</v>
      </c>
      <c r="B5819" s="1">
        <v>43</v>
      </c>
      <c r="C5819" s="1">
        <v>182.04</v>
      </c>
      <c r="D5819" s="1">
        <v>309.05</v>
      </c>
      <c r="E5819" s="1">
        <v>491.09</v>
      </c>
    </row>
    <row r="5820" spans="1:5" hidden="1">
      <c r="A5820" s="1">
        <v>1973</v>
      </c>
      <c r="B5820" s="1">
        <v>44</v>
      </c>
      <c r="C5820" s="1">
        <v>181.04</v>
      </c>
      <c r="D5820" s="1">
        <v>330.05</v>
      </c>
      <c r="E5820" s="1">
        <v>511.09</v>
      </c>
    </row>
    <row r="5821" spans="1:5" hidden="1">
      <c r="A5821" s="1">
        <v>1973</v>
      </c>
      <c r="B5821" s="1">
        <v>45</v>
      </c>
      <c r="C5821" s="1">
        <v>208.05</v>
      </c>
      <c r="D5821" s="1">
        <v>423.06</v>
      </c>
      <c r="E5821" s="1">
        <v>631.11</v>
      </c>
    </row>
    <row r="5822" spans="1:5" hidden="1">
      <c r="A5822" s="1">
        <v>1973</v>
      </c>
      <c r="B5822" s="1">
        <v>46</v>
      </c>
      <c r="C5822" s="1">
        <v>231.05</v>
      </c>
      <c r="D5822" s="1">
        <v>433.07</v>
      </c>
      <c r="E5822" s="1">
        <v>664.12</v>
      </c>
    </row>
    <row r="5823" spans="1:5" hidden="1">
      <c r="A5823" s="1">
        <v>1973</v>
      </c>
      <c r="B5823" s="1">
        <v>47</v>
      </c>
      <c r="C5823" s="1">
        <v>271.05</v>
      </c>
      <c r="D5823" s="1">
        <v>512.08000000000004</v>
      </c>
      <c r="E5823" s="1">
        <v>783.13</v>
      </c>
    </row>
    <row r="5824" spans="1:5" hidden="1">
      <c r="A5824" s="1">
        <v>1973</v>
      </c>
      <c r="B5824" s="1">
        <v>48</v>
      </c>
      <c r="C5824" s="1">
        <v>296.06</v>
      </c>
      <c r="D5824" s="1">
        <v>523.08000000000004</v>
      </c>
      <c r="E5824" s="1">
        <v>819.14</v>
      </c>
    </row>
    <row r="5825" spans="1:5" hidden="1">
      <c r="A5825" s="1">
        <v>1973</v>
      </c>
      <c r="B5825" s="1">
        <v>49</v>
      </c>
      <c r="C5825" s="1">
        <v>375.08</v>
      </c>
      <c r="D5825" s="1">
        <v>594.09</v>
      </c>
      <c r="E5825" s="1">
        <v>969.17</v>
      </c>
    </row>
    <row r="5826" spans="1:5" hidden="1">
      <c r="A5826" s="1">
        <v>1973</v>
      </c>
      <c r="B5826" s="1">
        <v>50</v>
      </c>
      <c r="C5826" s="1">
        <v>319.07</v>
      </c>
      <c r="D5826" s="1">
        <v>612.1</v>
      </c>
      <c r="E5826" s="1">
        <v>931.17</v>
      </c>
    </row>
    <row r="5827" spans="1:5" hidden="1">
      <c r="A5827" s="1">
        <v>1973</v>
      </c>
      <c r="B5827" s="1">
        <v>51</v>
      </c>
      <c r="C5827" s="1">
        <v>306.06</v>
      </c>
      <c r="D5827" s="1">
        <v>623.1</v>
      </c>
      <c r="E5827" s="1">
        <v>929.16</v>
      </c>
    </row>
    <row r="5828" spans="1:5" hidden="1">
      <c r="A5828" s="1">
        <v>1973</v>
      </c>
      <c r="B5828" s="1">
        <v>52</v>
      </c>
      <c r="C5828" s="1">
        <v>380.08</v>
      </c>
      <c r="D5828" s="1">
        <v>787.13</v>
      </c>
      <c r="E5828" s="1">
        <v>1167.21</v>
      </c>
    </row>
    <row r="5829" spans="1:5" hidden="1">
      <c r="A5829" s="1">
        <v>1973</v>
      </c>
      <c r="B5829" s="1">
        <v>53</v>
      </c>
      <c r="C5829" s="1">
        <v>393.08</v>
      </c>
      <c r="D5829" s="1">
        <v>735.11</v>
      </c>
      <c r="E5829" s="1">
        <v>1128.19</v>
      </c>
    </row>
    <row r="5830" spans="1:5" hidden="1">
      <c r="A5830" s="1">
        <v>1973</v>
      </c>
      <c r="B5830" s="1">
        <v>54</v>
      </c>
      <c r="C5830" s="1">
        <v>409.09</v>
      </c>
      <c r="D5830" s="1">
        <v>728.12</v>
      </c>
      <c r="E5830" s="1">
        <v>1137.21</v>
      </c>
    </row>
    <row r="5831" spans="1:5" hidden="1">
      <c r="A5831" s="1">
        <v>1973</v>
      </c>
      <c r="B5831" s="1">
        <v>55</v>
      </c>
      <c r="C5831" s="1">
        <v>419.08</v>
      </c>
      <c r="D5831" s="1">
        <v>720.12</v>
      </c>
      <c r="E5831" s="1">
        <v>1139.2</v>
      </c>
    </row>
    <row r="5832" spans="1:5" hidden="1">
      <c r="A5832" s="1">
        <v>1973</v>
      </c>
      <c r="B5832" s="1">
        <v>56</v>
      </c>
      <c r="C5832" s="1">
        <v>462.09</v>
      </c>
      <c r="D5832" s="1">
        <v>869.14</v>
      </c>
      <c r="E5832" s="1">
        <v>1331.23</v>
      </c>
    </row>
    <row r="5833" spans="1:5" hidden="1">
      <c r="A5833" s="1">
        <v>1973</v>
      </c>
      <c r="B5833" s="1">
        <v>57</v>
      </c>
      <c r="C5833" s="1">
        <v>503.1</v>
      </c>
      <c r="D5833" s="1">
        <v>939.15</v>
      </c>
      <c r="E5833" s="1">
        <v>1442.25</v>
      </c>
    </row>
    <row r="5834" spans="1:5" hidden="1">
      <c r="A5834" s="1">
        <v>1973</v>
      </c>
      <c r="B5834" s="1">
        <v>58</v>
      </c>
      <c r="C5834" s="1">
        <v>537.11</v>
      </c>
      <c r="D5834" s="1">
        <v>1055.17</v>
      </c>
      <c r="E5834" s="1">
        <v>1592.28</v>
      </c>
    </row>
    <row r="5835" spans="1:5" hidden="1">
      <c r="A5835" s="1">
        <v>1973</v>
      </c>
      <c r="B5835" s="1">
        <v>59</v>
      </c>
      <c r="C5835" s="1">
        <v>625.12</v>
      </c>
      <c r="D5835" s="1">
        <v>1207.2</v>
      </c>
      <c r="E5835" s="1">
        <v>1832.32</v>
      </c>
    </row>
    <row r="5836" spans="1:5" hidden="1">
      <c r="A5836" s="1">
        <v>1973</v>
      </c>
      <c r="B5836" s="1">
        <v>60</v>
      </c>
      <c r="C5836" s="1">
        <v>588.12</v>
      </c>
      <c r="D5836" s="1">
        <v>1267.2</v>
      </c>
      <c r="E5836" s="1">
        <v>1855.32</v>
      </c>
    </row>
    <row r="5837" spans="1:5" hidden="1">
      <c r="A5837" s="1">
        <v>1973</v>
      </c>
      <c r="B5837" s="1">
        <v>61</v>
      </c>
      <c r="C5837" s="1">
        <v>650.14</v>
      </c>
      <c r="D5837" s="1">
        <v>1226.2</v>
      </c>
      <c r="E5837" s="1">
        <v>1876.34</v>
      </c>
    </row>
    <row r="5838" spans="1:5" hidden="1">
      <c r="A5838" s="1">
        <v>1973</v>
      </c>
      <c r="B5838" s="1">
        <v>62</v>
      </c>
      <c r="C5838" s="1">
        <v>708.14</v>
      </c>
      <c r="D5838" s="1">
        <v>1324.21</v>
      </c>
      <c r="E5838" s="1">
        <v>2032.35</v>
      </c>
    </row>
    <row r="5839" spans="1:5" hidden="1">
      <c r="A5839" s="1">
        <v>1973</v>
      </c>
      <c r="B5839" s="1">
        <v>63</v>
      </c>
      <c r="C5839" s="1">
        <v>731.15</v>
      </c>
      <c r="D5839" s="1">
        <v>1484.24</v>
      </c>
      <c r="E5839" s="1">
        <v>2215.39</v>
      </c>
    </row>
    <row r="5840" spans="1:5" hidden="1">
      <c r="A5840" s="1">
        <v>1973</v>
      </c>
      <c r="B5840" s="1">
        <v>64</v>
      </c>
      <c r="C5840" s="1">
        <v>709.14</v>
      </c>
      <c r="D5840" s="1">
        <v>1507.25</v>
      </c>
      <c r="E5840" s="1">
        <v>2216.39</v>
      </c>
    </row>
    <row r="5841" spans="1:5" hidden="1">
      <c r="A5841" s="1">
        <v>1973</v>
      </c>
      <c r="B5841" s="1">
        <v>65</v>
      </c>
      <c r="C5841" s="1">
        <v>790.16</v>
      </c>
      <c r="D5841" s="1">
        <v>1565.25</v>
      </c>
      <c r="E5841" s="1">
        <v>2355.41</v>
      </c>
    </row>
    <row r="5842" spans="1:5" hidden="1">
      <c r="A5842" s="1">
        <v>1973</v>
      </c>
      <c r="B5842" s="1">
        <v>66</v>
      </c>
      <c r="C5842" s="1">
        <v>771.16</v>
      </c>
      <c r="D5842" s="1">
        <v>1422.23</v>
      </c>
      <c r="E5842" s="1">
        <v>2193.39</v>
      </c>
    </row>
    <row r="5843" spans="1:5" hidden="1">
      <c r="A5843" s="1">
        <v>1973</v>
      </c>
      <c r="B5843" s="1">
        <v>67</v>
      </c>
      <c r="C5843" s="1">
        <v>850.17</v>
      </c>
      <c r="D5843" s="1">
        <v>1620.27</v>
      </c>
      <c r="E5843" s="1">
        <v>2470.44</v>
      </c>
    </row>
    <row r="5844" spans="1:5" hidden="1">
      <c r="A5844" s="1">
        <v>1973</v>
      </c>
      <c r="B5844" s="1">
        <v>68</v>
      </c>
      <c r="C5844" s="1">
        <v>935.19</v>
      </c>
      <c r="D5844" s="1">
        <v>1640.26</v>
      </c>
      <c r="E5844" s="1">
        <v>2575.4499999999998</v>
      </c>
    </row>
    <row r="5845" spans="1:5" hidden="1">
      <c r="A5845" s="1">
        <v>1973</v>
      </c>
      <c r="B5845" s="1">
        <v>69</v>
      </c>
      <c r="C5845" s="1">
        <v>913.19</v>
      </c>
      <c r="D5845" s="1">
        <v>1775.29</v>
      </c>
      <c r="E5845" s="1">
        <v>2688.48</v>
      </c>
    </row>
    <row r="5846" spans="1:5" hidden="1">
      <c r="A5846" s="1">
        <v>1973</v>
      </c>
      <c r="B5846" s="1">
        <v>70</v>
      </c>
      <c r="C5846" s="1">
        <v>976.2</v>
      </c>
      <c r="D5846" s="1">
        <v>1502.24</v>
      </c>
      <c r="E5846" s="1">
        <v>2478.44</v>
      </c>
    </row>
    <row r="5847" spans="1:5" hidden="1">
      <c r="A5847" s="1">
        <v>1973</v>
      </c>
      <c r="B5847" s="1">
        <v>71</v>
      </c>
      <c r="C5847" s="1">
        <v>966.2</v>
      </c>
      <c r="D5847" s="1">
        <v>1524.25</v>
      </c>
      <c r="E5847" s="1">
        <v>2490.4499999999998</v>
      </c>
    </row>
    <row r="5848" spans="1:5" hidden="1">
      <c r="A5848" s="1">
        <v>1973</v>
      </c>
      <c r="B5848" s="1">
        <v>72</v>
      </c>
      <c r="C5848" s="1">
        <v>1288.26</v>
      </c>
      <c r="D5848" s="1">
        <v>1990.32</v>
      </c>
      <c r="E5848" s="1">
        <v>3278.58</v>
      </c>
    </row>
    <row r="5849" spans="1:5" hidden="1">
      <c r="A5849" s="1">
        <v>1973</v>
      </c>
      <c r="B5849" s="1">
        <v>73</v>
      </c>
      <c r="C5849" s="1">
        <v>1395.29</v>
      </c>
      <c r="D5849" s="1">
        <v>1831.3</v>
      </c>
      <c r="E5849" s="1">
        <v>3226.59</v>
      </c>
    </row>
    <row r="5850" spans="1:5" hidden="1">
      <c r="A5850" s="1">
        <v>1973</v>
      </c>
      <c r="B5850" s="1">
        <v>74</v>
      </c>
      <c r="C5850" s="1">
        <v>1279.27</v>
      </c>
      <c r="D5850" s="1">
        <v>1573.26</v>
      </c>
      <c r="E5850" s="1">
        <v>2852.53</v>
      </c>
    </row>
    <row r="5851" spans="1:5" hidden="1">
      <c r="A5851" s="1">
        <v>1973</v>
      </c>
      <c r="B5851" s="1">
        <v>75</v>
      </c>
      <c r="C5851" s="1">
        <v>1302.26</v>
      </c>
      <c r="D5851" s="1">
        <v>1602.26</v>
      </c>
      <c r="E5851" s="1">
        <v>2904.52</v>
      </c>
    </row>
    <row r="5852" spans="1:5" hidden="1">
      <c r="A5852" s="1">
        <v>1973</v>
      </c>
      <c r="B5852" s="1">
        <v>76</v>
      </c>
      <c r="C5852" s="1">
        <v>1398.28</v>
      </c>
      <c r="D5852" s="1">
        <v>1479.24</v>
      </c>
      <c r="E5852" s="1">
        <v>2877.52</v>
      </c>
    </row>
    <row r="5853" spans="1:5" hidden="1">
      <c r="A5853" s="1">
        <v>1973</v>
      </c>
      <c r="B5853" s="1">
        <v>77</v>
      </c>
      <c r="C5853" s="1">
        <v>1376.28</v>
      </c>
      <c r="D5853" s="1">
        <v>1403.22</v>
      </c>
      <c r="E5853" s="1">
        <v>2779.5</v>
      </c>
    </row>
    <row r="5854" spans="1:5" hidden="1">
      <c r="A5854" s="1">
        <v>1973</v>
      </c>
      <c r="B5854" s="1">
        <v>78</v>
      </c>
      <c r="C5854" s="1">
        <v>1541.31</v>
      </c>
      <c r="D5854" s="1">
        <v>1516.25</v>
      </c>
      <c r="E5854" s="1">
        <v>3057.56</v>
      </c>
    </row>
    <row r="5855" spans="1:5" hidden="1">
      <c r="A5855" s="1">
        <v>1973</v>
      </c>
      <c r="B5855" s="1">
        <v>79</v>
      </c>
      <c r="C5855" s="1">
        <v>1657.34</v>
      </c>
      <c r="D5855" s="1">
        <v>1493.24</v>
      </c>
      <c r="E5855" s="1">
        <v>3150.58</v>
      </c>
    </row>
    <row r="5856" spans="1:5" hidden="1">
      <c r="A5856" s="1">
        <v>1973</v>
      </c>
      <c r="B5856" s="1">
        <v>80</v>
      </c>
      <c r="C5856" s="1">
        <v>1681.34</v>
      </c>
      <c r="D5856" s="1">
        <v>1371.22</v>
      </c>
      <c r="E5856" s="1">
        <v>3052.56</v>
      </c>
    </row>
    <row r="5857" spans="1:5" hidden="1">
      <c r="A5857" s="1">
        <v>1973</v>
      </c>
      <c r="B5857" s="1">
        <v>81</v>
      </c>
      <c r="C5857" s="1">
        <v>1528.31</v>
      </c>
      <c r="D5857" s="1">
        <v>1249.2</v>
      </c>
      <c r="E5857" s="1">
        <v>2777.51</v>
      </c>
    </row>
    <row r="5858" spans="1:5" hidden="1">
      <c r="A5858" s="1">
        <v>1973</v>
      </c>
      <c r="B5858" s="1">
        <v>82</v>
      </c>
      <c r="C5858" s="1">
        <v>1658.34</v>
      </c>
      <c r="D5858" s="1">
        <v>1282.21</v>
      </c>
      <c r="E5858" s="1">
        <v>2940.55</v>
      </c>
    </row>
    <row r="5859" spans="1:5" hidden="1">
      <c r="A5859" s="1">
        <v>1973</v>
      </c>
      <c r="B5859" s="1">
        <v>83</v>
      </c>
      <c r="C5859" s="1">
        <v>1665.34</v>
      </c>
      <c r="D5859" s="1">
        <v>1315.22</v>
      </c>
      <c r="E5859" s="1">
        <v>2980.56</v>
      </c>
    </row>
    <row r="5860" spans="1:5" hidden="1">
      <c r="A5860" s="1">
        <v>1973</v>
      </c>
      <c r="B5860" s="1">
        <v>84</v>
      </c>
      <c r="C5860" s="1">
        <v>1606.33</v>
      </c>
      <c r="D5860" s="1">
        <v>1093.18</v>
      </c>
      <c r="E5860" s="1">
        <v>2699.51</v>
      </c>
    </row>
    <row r="5861" spans="1:5" hidden="1">
      <c r="A5861" s="1">
        <v>1973</v>
      </c>
      <c r="B5861" s="1">
        <v>85</v>
      </c>
      <c r="C5861" s="1">
        <v>1551.31</v>
      </c>
      <c r="D5861" s="1">
        <v>971.15</v>
      </c>
      <c r="E5861" s="1">
        <v>2522.46</v>
      </c>
    </row>
    <row r="5862" spans="1:5" hidden="1">
      <c r="A5862" s="1">
        <v>1973</v>
      </c>
      <c r="B5862" s="1">
        <v>86</v>
      </c>
      <c r="C5862" s="1">
        <v>1340.27</v>
      </c>
      <c r="D5862" s="1">
        <v>839.13</v>
      </c>
      <c r="E5862" s="1">
        <v>2179.4</v>
      </c>
    </row>
    <row r="5863" spans="1:5" hidden="1">
      <c r="A5863" s="1">
        <v>1973</v>
      </c>
      <c r="B5863" s="1">
        <v>87</v>
      </c>
      <c r="C5863" s="1">
        <v>1121.23</v>
      </c>
      <c r="D5863" s="1">
        <v>743.12</v>
      </c>
      <c r="E5863" s="1">
        <v>1864.35</v>
      </c>
    </row>
    <row r="5864" spans="1:5" hidden="1">
      <c r="A5864" s="1">
        <v>1973</v>
      </c>
      <c r="B5864" s="1">
        <v>88</v>
      </c>
      <c r="C5864" s="1">
        <v>1064.21</v>
      </c>
      <c r="D5864" s="1">
        <v>591.09</v>
      </c>
      <c r="E5864" s="1">
        <v>1655.3</v>
      </c>
    </row>
    <row r="5865" spans="1:5" hidden="1">
      <c r="A5865" s="1">
        <v>1973</v>
      </c>
      <c r="B5865" s="1">
        <v>89</v>
      </c>
      <c r="C5865" s="1">
        <v>977.2</v>
      </c>
      <c r="D5865" s="1">
        <v>471.08</v>
      </c>
      <c r="E5865" s="1">
        <v>1448.28</v>
      </c>
    </row>
    <row r="5866" spans="1:5" hidden="1">
      <c r="A5866" s="1">
        <v>1973</v>
      </c>
      <c r="B5866" s="1">
        <v>90</v>
      </c>
      <c r="C5866" s="1">
        <v>700.14</v>
      </c>
      <c r="D5866" s="1">
        <v>366.05</v>
      </c>
      <c r="E5866" s="1">
        <v>1066.19</v>
      </c>
    </row>
    <row r="5867" spans="1:5" hidden="1">
      <c r="A5867" s="1">
        <v>1973</v>
      </c>
      <c r="B5867" s="1">
        <v>91</v>
      </c>
      <c r="C5867" s="1">
        <v>571.11</v>
      </c>
      <c r="D5867" s="1">
        <v>270.04000000000002</v>
      </c>
      <c r="E5867" s="1">
        <v>841.15</v>
      </c>
    </row>
    <row r="5868" spans="1:5" hidden="1">
      <c r="A5868" s="1">
        <v>1973</v>
      </c>
      <c r="B5868" s="1">
        <v>92</v>
      </c>
      <c r="C5868" s="1">
        <v>568.12</v>
      </c>
      <c r="D5868" s="1">
        <v>247.04</v>
      </c>
      <c r="E5868" s="1">
        <v>815.16</v>
      </c>
    </row>
    <row r="5869" spans="1:5" hidden="1">
      <c r="A5869" s="1">
        <v>1973</v>
      </c>
      <c r="B5869" s="1">
        <v>93</v>
      </c>
      <c r="C5869" s="1">
        <v>489.1</v>
      </c>
      <c r="D5869" s="1">
        <v>170.03</v>
      </c>
      <c r="E5869" s="1">
        <v>659.13</v>
      </c>
    </row>
    <row r="5870" spans="1:5" hidden="1">
      <c r="A5870" s="1">
        <v>1973</v>
      </c>
      <c r="B5870" s="1">
        <v>94</v>
      </c>
      <c r="C5870" s="1">
        <v>315.06</v>
      </c>
      <c r="D5870" s="1">
        <v>119.02</v>
      </c>
      <c r="E5870" s="1">
        <v>434.08</v>
      </c>
    </row>
    <row r="5871" spans="1:5" hidden="1">
      <c r="A5871" s="1">
        <v>1973</v>
      </c>
      <c r="B5871" s="1">
        <v>95</v>
      </c>
      <c r="C5871" s="1">
        <v>230.05</v>
      </c>
      <c r="D5871" s="1">
        <v>83.01</v>
      </c>
      <c r="E5871" s="1">
        <v>313.06</v>
      </c>
    </row>
    <row r="5872" spans="1:5" hidden="1">
      <c r="A5872" s="1">
        <v>1973</v>
      </c>
      <c r="B5872" s="1">
        <v>96</v>
      </c>
      <c r="C5872" s="1">
        <v>186.04</v>
      </c>
      <c r="D5872" s="1">
        <v>63.01</v>
      </c>
      <c r="E5872" s="1">
        <v>249.05</v>
      </c>
    </row>
    <row r="5873" spans="1:5" hidden="1">
      <c r="A5873" s="1">
        <v>1973</v>
      </c>
      <c r="B5873" s="1">
        <v>97</v>
      </c>
      <c r="C5873" s="1">
        <v>154.03</v>
      </c>
      <c r="D5873" s="1">
        <v>52.01</v>
      </c>
      <c r="E5873" s="1">
        <v>206.04</v>
      </c>
    </row>
    <row r="5874" spans="1:5" hidden="1">
      <c r="A5874" s="1">
        <v>1973</v>
      </c>
      <c r="B5874" s="1">
        <v>98</v>
      </c>
      <c r="C5874" s="1">
        <v>88.02</v>
      </c>
      <c r="D5874" s="1">
        <v>30.01</v>
      </c>
      <c r="E5874" s="1">
        <v>118.03</v>
      </c>
    </row>
    <row r="5875" spans="1:5" hidden="1">
      <c r="A5875" s="1">
        <v>1973</v>
      </c>
      <c r="B5875" s="1">
        <v>99</v>
      </c>
      <c r="C5875" s="1">
        <v>52.01</v>
      </c>
      <c r="D5875" s="1">
        <v>14</v>
      </c>
      <c r="E5875" s="1">
        <v>66.010000000000005</v>
      </c>
    </row>
    <row r="5876" spans="1:5" hidden="1">
      <c r="A5876" s="1">
        <v>1973</v>
      </c>
      <c r="B5876" s="1">
        <v>100</v>
      </c>
      <c r="C5876" s="1">
        <v>36.01</v>
      </c>
      <c r="D5876" s="1">
        <v>13.01</v>
      </c>
      <c r="E5876" s="1">
        <v>49.02</v>
      </c>
    </row>
    <row r="5877" spans="1:5" hidden="1">
      <c r="A5877" s="1">
        <v>1973</v>
      </c>
      <c r="B5877" s="1">
        <v>101</v>
      </c>
      <c r="C5877" s="1">
        <v>28.01</v>
      </c>
      <c r="D5877" s="1">
        <v>4</v>
      </c>
      <c r="E5877" s="1">
        <v>32.01</v>
      </c>
    </row>
    <row r="5878" spans="1:5" hidden="1">
      <c r="A5878" s="1">
        <v>1973</v>
      </c>
      <c r="B5878" s="1">
        <v>102</v>
      </c>
      <c r="C5878" s="1">
        <v>21</v>
      </c>
      <c r="D5878" s="1">
        <v>4</v>
      </c>
      <c r="E5878" s="1">
        <v>25</v>
      </c>
    </row>
    <row r="5879" spans="1:5" hidden="1">
      <c r="A5879" s="1">
        <v>1973</v>
      </c>
      <c r="B5879" s="1">
        <v>103</v>
      </c>
      <c r="C5879" s="1">
        <v>8</v>
      </c>
      <c r="D5879" s="1">
        <v>1.5</v>
      </c>
      <c r="E5879" s="1">
        <v>9.5</v>
      </c>
    </row>
    <row r="5880" spans="1:5" hidden="1">
      <c r="A5880" s="1">
        <v>1973</v>
      </c>
      <c r="B5880" s="1">
        <v>104</v>
      </c>
      <c r="C5880" s="1">
        <v>1.5</v>
      </c>
      <c r="D5880" s="1">
        <v>1.5</v>
      </c>
      <c r="E5880" s="1">
        <v>3</v>
      </c>
    </row>
    <row r="5881" spans="1:5" hidden="1">
      <c r="A5881" s="1">
        <v>1973</v>
      </c>
      <c r="B5881" s="1">
        <v>105</v>
      </c>
      <c r="C5881" s="1">
        <v>1.5</v>
      </c>
      <c r="D5881" s="1">
        <v>1.5</v>
      </c>
      <c r="E5881" s="1">
        <v>3</v>
      </c>
    </row>
    <row r="5882" spans="1:5" hidden="1">
      <c r="A5882" s="1">
        <v>1973</v>
      </c>
      <c r="B5882" s="1">
        <v>106</v>
      </c>
      <c r="C5882" s="1">
        <v>0</v>
      </c>
      <c r="D5882" s="1">
        <v>0</v>
      </c>
      <c r="E5882" s="1">
        <v>0</v>
      </c>
    </row>
    <row r="5883" spans="1:5" hidden="1">
      <c r="A5883" s="1">
        <v>1973</v>
      </c>
      <c r="B5883" s="1">
        <v>107</v>
      </c>
      <c r="C5883" s="1">
        <v>1.5</v>
      </c>
      <c r="D5883" s="1">
        <v>1.5</v>
      </c>
      <c r="E5883" s="1">
        <v>3</v>
      </c>
    </row>
    <row r="5884" spans="1:5" hidden="1">
      <c r="A5884" s="1">
        <v>1973</v>
      </c>
      <c r="B5884" s="1">
        <v>108</v>
      </c>
      <c r="C5884" s="1">
        <v>0</v>
      </c>
      <c r="D5884" s="1">
        <v>0</v>
      </c>
      <c r="E5884" s="1">
        <v>0</v>
      </c>
    </row>
    <row r="5885" spans="1:5" hidden="1">
      <c r="A5885" s="1">
        <v>1973</v>
      </c>
      <c r="B5885" s="1">
        <v>109</v>
      </c>
      <c r="C5885" s="1">
        <v>0</v>
      </c>
      <c r="D5885" s="1">
        <v>0</v>
      </c>
      <c r="E5885" s="1">
        <v>0</v>
      </c>
    </row>
    <row r="5886" spans="1:5" hidden="1">
      <c r="A5886" s="1">
        <v>1973</v>
      </c>
      <c r="B5886" s="1" t="s">
        <v>121</v>
      </c>
      <c r="C5886" s="1">
        <v>0</v>
      </c>
      <c r="D5886" s="1">
        <v>0</v>
      </c>
      <c r="E5886" s="1">
        <v>0</v>
      </c>
    </row>
    <row r="5887" spans="1:5" hidden="1">
      <c r="A5887" s="1">
        <v>1974</v>
      </c>
      <c r="B5887" s="1">
        <v>0</v>
      </c>
      <c r="C5887" s="1">
        <v>1584.12</v>
      </c>
      <c r="D5887" s="1">
        <v>2308.83</v>
      </c>
      <c r="E5887" s="1">
        <v>3892.95</v>
      </c>
    </row>
    <row r="5888" spans="1:5" hidden="1">
      <c r="A5888" s="1">
        <v>1974</v>
      </c>
      <c r="B5888" s="1">
        <v>1</v>
      </c>
      <c r="C5888" s="1">
        <v>132.01</v>
      </c>
      <c r="D5888" s="1">
        <v>185.06</v>
      </c>
      <c r="E5888" s="1">
        <v>317.07</v>
      </c>
    </row>
    <row r="5889" spans="1:5" hidden="1">
      <c r="A5889" s="1">
        <v>1974</v>
      </c>
      <c r="B5889" s="1">
        <v>2</v>
      </c>
      <c r="C5889" s="1">
        <v>95.01</v>
      </c>
      <c r="D5889" s="1">
        <v>149.06</v>
      </c>
      <c r="E5889" s="1">
        <v>244.07</v>
      </c>
    </row>
    <row r="5890" spans="1:5" hidden="1">
      <c r="A5890" s="1">
        <v>1974</v>
      </c>
      <c r="B5890" s="1">
        <v>3</v>
      </c>
      <c r="C5890" s="1">
        <v>81.010000000000005</v>
      </c>
      <c r="D5890" s="1">
        <v>101.03</v>
      </c>
      <c r="E5890" s="1">
        <v>182.04</v>
      </c>
    </row>
    <row r="5891" spans="1:5" hidden="1">
      <c r="A5891" s="1">
        <v>1974</v>
      </c>
      <c r="B5891" s="1">
        <v>4</v>
      </c>
      <c r="C5891" s="1">
        <v>40.01</v>
      </c>
      <c r="D5891" s="1">
        <v>65.02</v>
      </c>
      <c r="E5891" s="1">
        <v>105.03</v>
      </c>
    </row>
    <row r="5892" spans="1:5" hidden="1">
      <c r="A5892" s="1">
        <v>1974</v>
      </c>
      <c r="B5892" s="1">
        <v>5</v>
      </c>
      <c r="C5892" s="1">
        <v>54</v>
      </c>
      <c r="D5892" s="1">
        <v>60.03</v>
      </c>
      <c r="E5892" s="1">
        <v>114.03</v>
      </c>
    </row>
    <row r="5893" spans="1:5" hidden="1">
      <c r="A5893" s="1">
        <v>1974</v>
      </c>
      <c r="B5893" s="1">
        <v>6</v>
      </c>
      <c r="C5893" s="1">
        <v>43.01</v>
      </c>
      <c r="D5893" s="1">
        <v>49.02</v>
      </c>
      <c r="E5893" s="1">
        <v>92.03</v>
      </c>
    </row>
    <row r="5894" spans="1:5" hidden="1">
      <c r="A5894" s="1">
        <v>1974</v>
      </c>
      <c r="B5894" s="1">
        <v>7</v>
      </c>
      <c r="C5894" s="1">
        <v>30.01</v>
      </c>
      <c r="D5894" s="1">
        <v>51.02</v>
      </c>
      <c r="E5894" s="1">
        <v>81.03</v>
      </c>
    </row>
    <row r="5895" spans="1:5" hidden="1">
      <c r="A5895" s="1">
        <v>1974</v>
      </c>
      <c r="B5895" s="1">
        <v>8</v>
      </c>
      <c r="C5895" s="1">
        <v>35</v>
      </c>
      <c r="D5895" s="1">
        <v>46.02</v>
      </c>
      <c r="E5895" s="1">
        <v>81.02</v>
      </c>
    </row>
    <row r="5896" spans="1:5" hidden="1">
      <c r="A5896" s="1">
        <v>1974</v>
      </c>
      <c r="B5896" s="1">
        <v>9</v>
      </c>
      <c r="C5896" s="1">
        <v>22</v>
      </c>
      <c r="D5896" s="1">
        <v>44.01</v>
      </c>
      <c r="E5896" s="1">
        <v>66.010000000000005</v>
      </c>
    </row>
    <row r="5897" spans="1:5" hidden="1">
      <c r="A5897" s="1">
        <v>1974</v>
      </c>
      <c r="B5897" s="1">
        <v>10</v>
      </c>
      <c r="C5897" s="1">
        <v>26</v>
      </c>
      <c r="D5897" s="1">
        <v>40.01</v>
      </c>
      <c r="E5897" s="1">
        <v>66.010000000000005</v>
      </c>
    </row>
    <row r="5898" spans="1:5" hidden="1">
      <c r="A5898" s="1">
        <v>1974</v>
      </c>
      <c r="B5898" s="1">
        <v>11</v>
      </c>
      <c r="C5898" s="1">
        <v>35.01</v>
      </c>
      <c r="D5898" s="1">
        <v>40.020000000000003</v>
      </c>
      <c r="E5898" s="1">
        <v>75.03</v>
      </c>
    </row>
    <row r="5899" spans="1:5" hidden="1">
      <c r="A5899" s="1">
        <v>1974</v>
      </c>
      <c r="B5899" s="1">
        <v>12</v>
      </c>
      <c r="C5899" s="1">
        <v>28</v>
      </c>
      <c r="D5899" s="1">
        <v>51.02</v>
      </c>
      <c r="E5899" s="1">
        <v>79.02</v>
      </c>
    </row>
    <row r="5900" spans="1:5" hidden="1">
      <c r="A5900" s="1">
        <v>1974</v>
      </c>
      <c r="B5900" s="1">
        <v>13</v>
      </c>
      <c r="C5900" s="1">
        <v>37</v>
      </c>
      <c r="D5900" s="1">
        <v>56.02</v>
      </c>
      <c r="E5900" s="1">
        <v>93.02</v>
      </c>
    </row>
    <row r="5901" spans="1:5" hidden="1">
      <c r="A5901" s="1">
        <v>1974</v>
      </c>
      <c r="B5901" s="1">
        <v>14</v>
      </c>
      <c r="C5901" s="1">
        <v>38</v>
      </c>
      <c r="D5901" s="1">
        <v>71.02</v>
      </c>
      <c r="E5901" s="1">
        <v>109.02</v>
      </c>
    </row>
    <row r="5902" spans="1:5" hidden="1">
      <c r="A5902" s="1">
        <v>1974</v>
      </c>
      <c r="B5902" s="1">
        <v>15</v>
      </c>
      <c r="C5902" s="1">
        <v>49</v>
      </c>
      <c r="D5902" s="1">
        <v>97.03</v>
      </c>
      <c r="E5902" s="1">
        <v>146.03</v>
      </c>
    </row>
    <row r="5903" spans="1:5" hidden="1">
      <c r="A5903" s="1">
        <v>1974</v>
      </c>
      <c r="B5903" s="1">
        <v>16</v>
      </c>
      <c r="C5903" s="1">
        <v>44</v>
      </c>
      <c r="D5903" s="1">
        <v>138.05000000000001</v>
      </c>
      <c r="E5903" s="1">
        <v>182.05</v>
      </c>
    </row>
    <row r="5904" spans="1:5" hidden="1">
      <c r="A5904" s="1">
        <v>1974</v>
      </c>
      <c r="B5904" s="1">
        <v>17</v>
      </c>
      <c r="C5904" s="1">
        <v>69.010000000000005</v>
      </c>
      <c r="D5904" s="1">
        <v>222.08</v>
      </c>
      <c r="E5904" s="1">
        <v>291.08999999999997</v>
      </c>
    </row>
    <row r="5905" spans="1:5" hidden="1">
      <c r="A5905" s="1">
        <v>1974</v>
      </c>
      <c r="B5905" s="1">
        <v>18</v>
      </c>
      <c r="C5905" s="1">
        <v>76</v>
      </c>
      <c r="D5905" s="1">
        <v>265.08999999999997</v>
      </c>
      <c r="E5905" s="1">
        <v>341.09</v>
      </c>
    </row>
    <row r="5906" spans="1:5" hidden="1">
      <c r="A5906" s="1">
        <v>1974</v>
      </c>
      <c r="B5906" s="1">
        <v>19</v>
      </c>
      <c r="C5906" s="1">
        <v>62.01</v>
      </c>
      <c r="D5906" s="1">
        <v>267.10000000000002</v>
      </c>
      <c r="E5906" s="1">
        <v>329.11</v>
      </c>
    </row>
    <row r="5907" spans="1:5" hidden="1">
      <c r="A5907" s="1">
        <v>1974</v>
      </c>
      <c r="B5907" s="1">
        <v>20</v>
      </c>
      <c r="C5907" s="1">
        <v>64</v>
      </c>
      <c r="D5907" s="1">
        <v>244.09</v>
      </c>
      <c r="E5907" s="1">
        <v>308.08999999999997</v>
      </c>
    </row>
    <row r="5908" spans="1:5" hidden="1">
      <c r="A5908" s="1">
        <v>1974</v>
      </c>
      <c r="B5908" s="1">
        <v>21</v>
      </c>
      <c r="C5908" s="1">
        <v>52</v>
      </c>
      <c r="D5908" s="1">
        <v>222.08</v>
      </c>
      <c r="E5908" s="1">
        <v>274.08</v>
      </c>
    </row>
    <row r="5909" spans="1:5" hidden="1">
      <c r="A5909" s="1">
        <v>1974</v>
      </c>
      <c r="B5909" s="1">
        <v>22</v>
      </c>
      <c r="C5909" s="1">
        <v>53</v>
      </c>
      <c r="D5909" s="1">
        <v>191.07</v>
      </c>
      <c r="E5909" s="1">
        <v>244.07</v>
      </c>
    </row>
    <row r="5910" spans="1:5" hidden="1">
      <c r="A5910" s="1">
        <v>1974</v>
      </c>
      <c r="B5910" s="1">
        <v>23</v>
      </c>
      <c r="C5910" s="1">
        <v>59</v>
      </c>
      <c r="D5910" s="1">
        <v>184.06</v>
      </c>
      <c r="E5910" s="1">
        <v>243.06</v>
      </c>
    </row>
    <row r="5911" spans="1:5" hidden="1">
      <c r="A5911" s="1">
        <v>1974</v>
      </c>
      <c r="B5911" s="1">
        <v>24</v>
      </c>
      <c r="C5911" s="1">
        <v>61</v>
      </c>
      <c r="D5911" s="1">
        <v>170.06</v>
      </c>
      <c r="E5911" s="1">
        <v>231.06</v>
      </c>
    </row>
    <row r="5912" spans="1:5" hidden="1">
      <c r="A5912" s="1">
        <v>1974</v>
      </c>
      <c r="B5912" s="1">
        <v>25</v>
      </c>
      <c r="C5912" s="1">
        <v>62</v>
      </c>
      <c r="D5912" s="1">
        <v>166.06</v>
      </c>
      <c r="E5912" s="1">
        <v>228.06</v>
      </c>
    </row>
    <row r="5913" spans="1:5" hidden="1">
      <c r="A5913" s="1">
        <v>1974</v>
      </c>
      <c r="B5913" s="1">
        <v>26</v>
      </c>
      <c r="C5913" s="1">
        <v>83</v>
      </c>
      <c r="D5913" s="1">
        <v>154.06</v>
      </c>
      <c r="E5913" s="1">
        <v>237.06</v>
      </c>
    </row>
    <row r="5914" spans="1:5" hidden="1">
      <c r="A5914" s="1">
        <v>1974</v>
      </c>
      <c r="B5914" s="1">
        <v>27</v>
      </c>
      <c r="C5914" s="1">
        <v>71.010000000000005</v>
      </c>
      <c r="D5914" s="1">
        <v>159.05000000000001</v>
      </c>
      <c r="E5914" s="1">
        <v>230.06</v>
      </c>
    </row>
    <row r="5915" spans="1:5" hidden="1">
      <c r="A5915" s="1">
        <v>1974</v>
      </c>
      <c r="B5915" s="1">
        <v>28</v>
      </c>
      <c r="C5915" s="1">
        <v>51.01</v>
      </c>
      <c r="D5915" s="1">
        <v>159.05000000000001</v>
      </c>
      <c r="E5915" s="1">
        <v>210.06</v>
      </c>
    </row>
    <row r="5916" spans="1:5" hidden="1">
      <c r="A5916" s="1">
        <v>1974</v>
      </c>
      <c r="B5916" s="1">
        <v>29</v>
      </c>
      <c r="C5916" s="1">
        <v>61</v>
      </c>
      <c r="D5916" s="1">
        <v>133.04</v>
      </c>
      <c r="E5916" s="1">
        <v>194.04</v>
      </c>
    </row>
    <row r="5917" spans="1:5" hidden="1">
      <c r="A5917" s="1">
        <v>1974</v>
      </c>
      <c r="B5917" s="1">
        <v>30</v>
      </c>
      <c r="C5917" s="1">
        <v>69</v>
      </c>
      <c r="D5917" s="1">
        <v>142.05000000000001</v>
      </c>
      <c r="E5917" s="1">
        <v>211.05</v>
      </c>
    </row>
    <row r="5918" spans="1:5" hidden="1">
      <c r="A5918" s="1">
        <v>1974</v>
      </c>
      <c r="B5918" s="1">
        <v>31</v>
      </c>
      <c r="C5918" s="1">
        <v>61.01</v>
      </c>
      <c r="D5918" s="1">
        <v>130.04</v>
      </c>
      <c r="E5918" s="1">
        <v>191.05</v>
      </c>
    </row>
    <row r="5919" spans="1:5" hidden="1">
      <c r="A5919" s="1">
        <v>1974</v>
      </c>
      <c r="B5919" s="1">
        <v>32</v>
      </c>
      <c r="C5919" s="1">
        <v>66</v>
      </c>
      <c r="D5919" s="1">
        <v>150.06</v>
      </c>
      <c r="E5919" s="1">
        <v>216.06</v>
      </c>
    </row>
    <row r="5920" spans="1:5" hidden="1">
      <c r="A5920" s="1">
        <v>1974</v>
      </c>
      <c r="B5920" s="1">
        <v>33</v>
      </c>
      <c r="C5920" s="1">
        <v>64.010000000000005</v>
      </c>
      <c r="D5920" s="1">
        <v>124.05</v>
      </c>
      <c r="E5920" s="1">
        <v>188.06</v>
      </c>
    </row>
    <row r="5921" spans="1:5" hidden="1">
      <c r="A5921" s="1">
        <v>1974</v>
      </c>
      <c r="B5921" s="1">
        <v>34</v>
      </c>
      <c r="C5921" s="1">
        <v>64</v>
      </c>
      <c r="D5921" s="1">
        <v>155.05000000000001</v>
      </c>
      <c r="E5921" s="1">
        <v>219.05</v>
      </c>
    </row>
    <row r="5922" spans="1:5" hidden="1">
      <c r="A5922" s="1">
        <v>1974</v>
      </c>
      <c r="B5922" s="1">
        <v>35</v>
      </c>
      <c r="C5922" s="1">
        <v>82.01</v>
      </c>
      <c r="D5922" s="1">
        <v>141.05000000000001</v>
      </c>
      <c r="E5922" s="1">
        <v>223.06</v>
      </c>
    </row>
    <row r="5923" spans="1:5" hidden="1">
      <c r="A5923" s="1">
        <v>1974</v>
      </c>
      <c r="B5923" s="1">
        <v>36</v>
      </c>
      <c r="C5923" s="1">
        <v>79</v>
      </c>
      <c r="D5923" s="1">
        <v>176.06</v>
      </c>
      <c r="E5923" s="1">
        <v>255.06</v>
      </c>
    </row>
    <row r="5924" spans="1:5" hidden="1">
      <c r="A5924" s="1">
        <v>1974</v>
      </c>
      <c r="B5924" s="1">
        <v>37</v>
      </c>
      <c r="C5924" s="1">
        <v>100.01</v>
      </c>
      <c r="D5924" s="1">
        <v>176.06</v>
      </c>
      <c r="E5924" s="1">
        <v>276.07</v>
      </c>
    </row>
    <row r="5925" spans="1:5" hidden="1">
      <c r="A5925" s="1">
        <v>1974</v>
      </c>
      <c r="B5925" s="1">
        <v>38</v>
      </c>
      <c r="C5925" s="1">
        <v>117.01</v>
      </c>
      <c r="D5925" s="1">
        <v>184.06</v>
      </c>
      <c r="E5925" s="1">
        <v>301.07</v>
      </c>
    </row>
    <row r="5926" spans="1:5" hidden="1">
      <c r="A5926" s="1">
        <v>1974</v>
      </c>
      <c r="B5926" s="1">
        <v>39</v>
      </c>
      <c r="C5926" s="1">
        <v>119.01</v>
      </c>
      <c r="D5926" s="1">
        <v>192.06</v>
      </c>
      <c r="E5926" s="1">
        <v>311.07</v>
      </c>
    </row>
    <row r="5927" spans="1:5" hidden="1">
      <c r="A5927" s="1">
        <v>1974</v>
      </c>
      <c r="B5927" s="1">
        <v>40</v>
      </c>
      <c r="C5927" s="1">
        <v>115.01</v>
      </c>
      <c r="D5927" s="1">
        <v>207.08</v>
      </c>
      <c r="E5927" s="1">
        <v>322.08999999999997</v>
      </c>
    </row>
    <row r="5928" spans="1:5" hidden="1">
      <c r="A5928" s="1">
        <v>1974</v>
      </c>
      <c r="B5928" s="1">
        <v>41</v>
      </c>
      <c r="C5928" s="1">
        <v>119.01</v>
      </c>
      <c r="D5928" s="1">
        <v>208.07</v>
      </c>
      <c r="E5928" s="1">
        <v>327.08</v>
      </c>
    </row>
    <row r="5929" spans="1:5" hidden="1">
      <c r="A5929" s="1">
        <v>1974</v>
      </c>
      <c r="B5929" s="1">
        <v>42</v>
      </c>
      <c r="C5929" s="1">
        <v>171.01</v>
      </c>
      <c r="D5929" s="1">
        <v>245.08</v>
      </c>
      <c r="E5929" s="1">
        <v>416.09</v>
      </c>
    </row>
    <row r="5930" spans="1:5" hidden="1">
      <c r="A5930" s="1">
        <v>1974</v>
      </c>
      <c r="B5930" s="1">
        <v>43</v>
      </c>
      <c r="C5930" s="1">
        <v>180.01</v>
      </c>
      <c r="D5930" s="1">
        <v>320.12</v>
      </c>
      <c r="E5930" s="1">
        <v>500.13</v>
      </c>
    </row>
    <row r="5931" spans="1:5" hidden="1">
      <c r="A5931" s="1">
        <v>1974</v>
      </c>
      <c r="B5931" s="1">
        <v>44</v>
      </c>
      <c r="C5931" s="1">
        <v>200.01</v>
      </c>
      <c r="D5931" s="1">
        <v>345.12</v>
      </c>
      <c r="E5931" s="1">
        <v>545.13</v>
      </c>
    </row>
    <row r="5932" spans="1:5" hidden="1">
      <c r="A5932" s="1">
        <v>1974</v>
      </c>
      <c r="B5932" s="1">
        <v>45</v>
      </c>
      <c r="C5932" s="1">
        <v>207.01</v>
      </c>
      <c r="D5932" s="1">
        <v>357.13</v>
      </c>
      <c r="E5932" s="1">
        <v>564.14</v>
      </c>
    </row>
    <row r="5933" spans="1:5" hidden="1">
      <c r="A5933" s="1">
        <v>1974</v>
      </c>
      <c r="B5933" s="1">
        <v>46</v>
      </c>
      <c r="C5933" s="1">
        <v>245.02</v>
      </c>
      <c r="D5933" s="1">
        <v>464.17</v>
      </c>
      <c r="E5933" s="1">
        <v>709.19</v>
      </c>
    </row>
    <row r="5934" spans="1:5" hidden="1">
      <c r="A5934" s="1">
        <v>1974</v>
      </c>
      <c r="B5934" s="1">
        <v>47</v>
      </c>
      <c r="C5934" s="1">
        <v>280.02</v>
      </c>
      <c r="D5934" s="1">
        <v>487.18</v>
      </c>
      <c r="E5934" s="1">
        <v>767.2</v>
      </c>
    </row>
    <row r="5935" spans="1:5" hidden="1">
      <c r="A5935" s="1">
        <v>1974</v>
      </c>
      <c r="B5935" s="1">
        <v>48</v>
      </c>
      <c r="C5935" s="1">
        <v>292.02</v>
      </c>
      <c r="D5935" s="1">
        <v>583.21</v>
      </c>
      <c r="E5935" s="1">
        <v>875.23</v>
      </c>
    </row>
    <row r="5936" spans="1:5" hidden="1">
      <c r="A5936" s="1">
        <v>1974</v>
      </c>
      <c r="B5936" s="1">
        <v>49</v>
      </c>
      <c r="C5936" s="1">
        <v>338.02</v>
      </c>
      <c r="D5936" s="1">
        <v>634.23</v>
      </c>
      <c r="E5936" s="1">
        <v>972.25</v>
      </c>
    </row>
    <row r="5937" spans="1:5" hidden="1">
      <c r="A5937" s="1">
        <v>1974</v>
      </c>
      <c r="B5937" s="1">
        <v>50</v>
      </c>
      <c r="C5937" s="1">
        <v>359.03</v>
      </c>
      <c r="D5937" s="1">
        <v>638.23</v>
      </c>
      <c r="E5937" s="1">
        <v>997.26</v>
      </c>
    </row>
    <row r="5938" spans="1:5" hidden="1">
      <c r="A5938" s="1">
        <v>1974</v>
      </c>
      <c r="B5938" s="1">
        <v>51</v>
      </c>
      <c r="C5938" s="1">
        <v>387.03</v>
      </c>
      <c r="D5938" s="1">
        <v>662.24</v>
      </c>
      <c r="E5938" s="1">
        <v>1049.27</v>
      </c>
    </row>
    <row r="5939" spans="1:5" hidden="1">
      <c r="A5939" s="1">
        <v>1974</v>
      </c>
      <c r="B5939" s="1">
        <v>52</v>
      </c>
      <c r="C5939" s="1">
        <v>419.03</v>
      </c>
      <c r="D5939" s="1">
        <v>784.28</v>
      </c>
      <c r="E5939" s="1">
        <v>1203.31</v>
      </c>
    </row>
    <row r="5940" spans="1:5" hidden="1">
      <c r="A5940" s="1">
        <v>1974</v>
      </c>
      <c r="B5940" s="1">
        <v>53</v>
      </c>
      <c r="C5940" s="1">
        <v>423.03</v>
      </c>
      <c r="D5940" s="1">
        <v>816.3</v>
      </c>
      <c r="E5940" s="1">
        <v>1239.33</v>
      </c>
    </row>
    <row r="5941" spans="1:5" hidden="1">
      <c r="A5941" s="1">
        <v>1974</v>
      </c>
      <c r="B5941" s="1">
        <v>54</v>
      </c>
      <c r="C5941" s="1">
        <v>436.04</v>
      </c>
      <c r="D5941" s="1">
        <v>853.31</v>
      </c>
      <c r="E5941" s="1">
        <v>1289.3499999999999</v>
      </c>
    </row>
    <row r="5942" spans="1:5" hidden="1">
      <c r="A5942" s="1">
        <v>1974</v>
      </c>
      <c r="B5942" s="1">
        <v>55</v>
      </c>
      <c r="C5942" s="1">
        <v>428.03</v>
      </c>
      <c r="D5942" s="1">
        <v>795.29</v>
      </c>
      <c r="E5942" s="1">
        <v>1223.32</v>
      </c>
    </row>
    <row r="5943" spans="1:5" hidden="1">
      <c r="A5943" s="1">
        <v>1974</v>
      </c>
      <c r="B5943" s="1">
        <v>56</v>
      </c>
      <c r="C5943" s="1">
        <v>445.03</v>
      </c>
      <c r="D5943" s="1">
        <v>877.32</v>
      </c>
      <c r="E5943" s="1">
        <v>1322.35</v>
      </c>
    </row>
    <row r="5944" spans="1:5" hidden="1">
      <c r="A5944" s="1">
        <v>1974</v>
      </c>
      <c r="B5944" s="1">
        <v>57</v>
      </c>
      <c r="C5944" s="1">
        <v>519.04</v>
      </c>
      <c r="D5944" s="1">
        <v>992.36</v>
      </c>
      <c r="E5944" s="1">
        <v>1511.4</v>
      </c>
    </row>
    <row r="5945" spans="1:5" hidden="1">
      <c r="A5945" s="1">
        <v>1974</v>
      </c>
      <c r="B5945" s="1">
        <v>58</v>
      </c>
      <c r="C5945" s="1">
        <v>561.04</v>
      </c>
      <c r="D5945" s="1">
        <v>1067.3800000000001</v>
      </c>
      <c r="E5945" s="1">
        <v>1628.42</v>
      </c>
    </row>
    <row r="5946" spans="1:5" hidden="1">
      <c r="A5946" s="1">
        <v>1974</v>
      </c>
      <c r="B5946" s="1">
        <v>59</v>
      </c>
      <c r="C5946" s="1">
        <v>600.04999999999995</v>
      </c>
      <c r="D5946" s="1">
        <v>1183.43</v>
      </c>
      <c r="E5946" s="1">
        <v>1783.48</v>
      </c>
    </row>
    <row r="5947" spans="1:5" hidden="1">
      <c r="A5947" s="1">
        <v>1974</v>
      </c>
      <c r="B5947" s="1">
        <v>60</v>
      </c>
      <c r="C5947" s="1">
        <v>683.05</v>
      </c>
      <c r="D5947" s="1">
        <v>1314.47</v>
      </c>
      <c r="E5947" s="1">
        <v>1997.52</v>
      </c>
    </row>
    <row r="5948" spans="1:5" hidden="1">
      <c r="A5948" s="1">
        <v>1974</v>
      </c>
      <c r="B5948" s="1">
        <v>61</v>
      </c>
      <c r="C5948" s="1">
        <v>651.04999999999995</v>
      </c>
      <c r="D5948" s="1">
        <v>1260.46</v>
      </c>
      <c r="E5948" s="1">
        <v>1911.51</v>
      </c>
    </row>
    <row r="5949" spans="1:5" hidden="1">
      <c r="A5949" s="1">
        <v>1974</v>
      </c>
      <c r="B5949" s="1">
        <v>62</v>
      </c>
      <c r="C5949" s="1">
        <v>701.05</v>
      </c>
      <c r="D5949" s="1">
        <v>1414.51</v>
      </c>
      <c r="E5949" s="1">
        <v>2115.56</v>
      </c>
    </row>
    <row r="5950" spans="1:5" hidden="1">
      <c r="A5950" s="1">
        <v>1974</v>
      </c>
      <c r="B5950" s="1">
        <v>63</v>
      </c>
      <c r="C5950" s="1">
        <v>769.06</v>
      </c>
      <c r="D5950" s="1">
        <v>1535.55</v>
      </c>
      <c r="E5950" s="1">
        <v>2304.61</v>
      </c>
    </row>
    <row r="5951" spans="1:5" hidden="1">
      <c r="A5951" s="1">
        <v>1974</v>
      </c>
      <c r="B5951" s="1">
        <v>64</v>
      </c>
      <c r="C5951" s="1">
        <v>826.07</v>
      </c>
      <c r="D5951" s="1">
        <v>1554.56</v>
      </c>
      <c r="E5951" s="1">
        <v>2380.63</v>
      </c>
    </row>
    <row r="5952" spans="1:5" hidden="1">
      <c r="A5952" s="1">
        <v>1974</v>
      </c>
      <c r="B5952" s="1">
        <v>65</v>
      </c>
      <c r="C5952" s="1">
        <v>830.06</v>
      </c>
      <c r="D5952" s="1">
        <v>1635.58</v>
      </c>
      <c r="E5952" s="1">
        <v>2465.64</v>
      </c>
    </row>
    <row r="5953" spans="1:5" hidden="1">
      <c r="A5953" s="1">
        <v>1974</v>
      </c>
      <c r="B5953" s="1">
        <v>66</v>
      </c>
      <c r="C5953" s="1">
        <v>867.06</v>
      </c>
      <c r="D5953" s="1">
        <v>1488.53</v>
      </c>
      <c r="E5953" s="1">
        <v>2355.59</v>
      </c>
    </row>
    <row r="5954" spans="1:5" hidden="1">
      <c r="A5954" s="1">
        <v>1974</v>
      </c>
      <c r="B5954" s="1">
        <v>67</v>
      </c>
      <c r="C5954" s="1">
        <v>917.07</v>
      </c>
      <c r="D5954" s="1">
        <v>1655.59</v>
      </c>
      <c r="E5954" s="1">
        <v>2572.66</v>
      </c>
    </row>
    <row r="5955" spans="1:5" hidden="1">
      <c r="A5955" s="1">
        <v>1974</v>
      </c>
      <c r="B5955" s="1">
        <v>68</v>
      </c>
      <c r="C5955" s="1">
        <v>968.08</v>
      </c>
      <c r="D5955" s="1">
        <v>1655.59</v>
      </c>
      <c r="E5955" s="1">
        <v>2623.67</v>
      </c>
    </row>
    <row r="5956" spans="1:5" hidden="1">
      <c r="A5956" s="1">
        <v>1974</v>
      </c>
      <c r="B5956" s="1">
        <v>69</v>
      </c>
      <c r="C5956" s="1">
        <v>1059.08</v>
      </c>
      <c r="D5956" s="1">
        <v>1666.6</v>
      </c>
      <c r="E5956" s="1">
        <v>2725.68</v>
      </c>
    </row>
    <row r="5957" spans="1:5" hidden="1">
      <c r="A5957" s="1">
        <v>1974</v>
      </c>
      <c r="B5957" s="1">
        <v>70</v>
      </c>
      <c r="C5957" s="1">
        <v>967.08</v>
      </c>
      <c r="D5957" s="1">
        <v>1694.6</v>
      </c>
      <c r="E5957" s="1">
        <v>2661.68</v>
      </c>
    </row>
    <row r="5958" spans="1:5" hidden="1">
      <c r="A5958" s="1">
        <v>1974</v>
      </c>
      <c r="B5958" s="1">
        <v>71</v>
      </c>
      <c r="C5958" s="1">
        <v>1009.08</v>
      </c>
      <c r="D5958" s="1">
        <v>1628.58</v>
      </c>
      <c r="E5958" s="1">
        <v>2637.66</v>
      </c>
    </row>
    <row r="5959" spans="1:5" hidden="1">
      <c r="A5959" s="1">
        <v>1974</v>
      </c>
      <c r="B5959" s="1">
        <v>72</v>
      </c>
      <c r="C5959" s="1">
        <v>1123.08</v>
      </c>
      <c r="D5959" s="1">
        <v>1683.6</v>
      </c>
      <c r="E5959" s="1">
        <v>2806.68</v>
      </c>
    </row>
    <row r="5960" spans="1:5" hidden="1">
      <c r="A5960" s="1">
        <v>1974</v>
      </c>
      <c r="B5960" s="1">
        <v>73</v>
      </c>
      <c r="C5960" s="1">
        <v>1378.11</v>
      </c>
      <c r="D5960" s="1">
        <v>1962.71</v>
      </c>
      <c r="E5960" s="1">
        <v>3340.82</v>
      </c>
    </row>
    <row r="5961" spans="1:5" hidden="1">
      <c r="A5961" s="1">
        <v>1974</v>
      </c>
      <c r="B5961" s="1">
        <v>74</v>
      </c>
      <c r="C5961" s="1">
        <v>1528.12</v>
      </c>
      <c r="D5961" s="1">
        <v>1890.68</v>
      </c>
      <c r="E5961" s="1">
        <v>3418.8</v>
      </c>
    </row>
    <row r="5962" spans="1:5" hidden="1">
      <c r="A5962" s="1">
        <v>1974</v>
      </c>
      <c r="B5962" s="1">
        <v>75</v>
      </c>
      <c r="C5962" s="1">
        <v>1365.11</v>
      </c>
      <c r="D5962" s="1">
        <v>1624.58</v>
      </c>
      <c r="E5962" s="1">
        <v>2989.69</v>
      </c>
    </row>
    <row r="5963" spans="1:5" hidden="1">
      <c r="A5963" s="1">
        <v>1974</v>
      </c>
      <c r="B5963" s="1">
        <v>76</v>
      </c>
      <c r="C5963" s="1">
        <v>1469.12</v>
      </c>
      <c r="D5963" s="1">
        <v>1629.59</v>
      </c>
      <c r="E5963" s="1">
        <v>3098.71</v>
      </c>
    </row>
    <row r="5964" spans="1:5" hidden="1">
      <c r="A5964" s="1">
        <v>1974</v>
      </c>
      <c r="B5964" s="1">
        <v>77</v>
      </c>
      <c r="C5964" s="1">
        <v>1425.11</v>
      </c>
      <c r="D5964" s="1">
        <v>1510.54</v>
      </c>
      <c r="E5964" s="1">
        <v>2935.65</v>
      </c>
    </row>
    <row r="5965" spans="1:5" hidden="1">
      <c r="A5965" s="1">
        <v>1974</v>
      </c>
      <c r="B5965" s="1">
        <v>78</v>
      </c>
      <c r="C5965" s="1">
        <v>1592.12</v>
      </c>
      <c r="D5965" s="1">
        <v>1509.54</v>
      </c>
      <c r="E5965" s="1">
        <v>3101.66</v>
      </c>
    </row>
    <row r="5966" spans="1:5" hidden="1">
      <c r="A5966" s="1">
        <v>1974</v>
      </c>
      <c r="B5966" s="1">
        <v>79</v>
      </c>
      <c r="C5966" s="1">
        <v>1646.13</v>
      </c>
      <c r="D5966" s="1">
        <v>1510.55</v>
      </c>
      <c r="E5966" s="1">
        <v>3156.68</v>
      </c>
    </row>
    <row r="5967" spans="1:5" hidden="1">
      <c r="A5967" s="1">
        <v>1974</v>
      </c>
      <c r="B5967" s="1">
        <v>80</v>
      </c>
      <c r="C5967" s="1">
        <v>1685.13</v>
      </c>
      <c r="D5967" s="1">
        <v>1419.51</v>
      </c>
      <c r="E5967" s="1">
        <v>3104.64</v>
      </c>
    </row>
    <row r="5968" spans="1:5" hidden="1">
      <c r="A5968" s="1">
        <v>1974</v>
      </c>
      <c r="B5968" s="1">
        <v>81</v>
      </c>
      <c r="C5968" s="1">
        <v>1635.13</v>
      </c>
      <c r="D5968" s="1">
        <v>1303.47</v>
      </c>
      <c r="E5968" s="1">
        <v>2938.6</v>
      </c>
    </row>
    <row r="5969" spans="1:5" hidden="1">
      <c r="A5969" s="1">
        <v>1974</v>
      </c>
      <c r="B5969" s="1">
        <v>82</v>
      </c>
      <c r="C5969" s="1">
        <v>1730.13</v>
      </c>
      <c r="D5969" s="1">
        <v>1345.49</v>
      </c>
      <c r="E5969" s="1">
        <v>3075.62</v>
      </c>
    </row>
    <row r="5970" spans="1:5" hidden="1">
      <c r="A5970" s="1">
        <v>1974</v>
      </c>
      <c r="B5970" s="1">
        <v>83</v>
      </c>
      <c r="C5970" s="1">
        <v>1694.13</v>
      </c>
      <c r="D5970" s="1">
        <v>1207.43</v>
      </c>
      <c r="E5970" s="1">
        <v>2901.56</v>
      </c>
    </row>
    <row r="5971" spans="1:5" hidden="1">
      <c r="A5971" s="1">
        <v>1974</v>
      </c>
      <c r="B5971" s="1">
        <v>84</v>
      </c>
      <c r="C5971" s="1">
        <v>1730.13</v>
      </c>
      <c r="D5971" s="1">
        <v>1231.45</v>
      </c>
      <c r="E5971" s="1">
        <v>2961.58</v>
      </c>
    </row>
    <row r="5972" spans="1:5" hidden="1">
      <c r="A5972" s="1">
        <v>1974</v>
      </c>
      <c r="B5972" s="1">
        <v>85</v>
      </c>
      <c r="C5972" s="1">
        <v>1600.13</v>
      </c>
      <c r="D5972" s="1">
        <v>1034.3699999999999</v>
      </c>
      <c r="E5972" s="1">
        <v>2634.5</v>
      </c>
    </row>
    <row r="5973" spans="1:5" hidden="1">
      <c r="A5973" s="1">
        <v>1974</v>
      </c>
      <c r="B5973" s="1">
        <v>86</v>
      </c>
      <c r="C5973" s="1">
        <v>1520.11</v>
      </c>
      <c r="D5973" s="1">
        <v>1007.36</v>
      </c>
      <c r="E5973" s="1">
        <v>2527.4699999999998</v>
      </c>
    </row>
    <row r="5974" spans="1:5" hidden="1">
      <c r="A5974" s="1">
        <v>1974</v>
      </c>
      <c r="B5974" s="1">
        <v>87</v>
      </c>
      <c r="C5974" s="1">
        <v>1282.0999999999999</v>
      </c>
      <c r="D5974" s="1">
        <v>800.29</v>
      </c>
      <c r="E5974" s="1">
        <v>2082.39</v>
      </c>
    </row>
    <row r="5975" spans="1:5" hidden="1">
      <c r="A5975" s="1">
        <v>1974</v>
      </c>
      <c r="B5975" s="1">
        <v>88</v>
      </c>
      <c r="C5975" s="1">
        <v>1078.08</v>
      </c>
      <c r="D5975" s="1">
        <v>647.23</v>
      </c>
      <c r="E5975" s="1">
        <v>1725.31</v>
      </c>
    </row>
    <row r="5976" spans="1:5" hidden="1">
      <c r="A5976" s="1">
        <v>1974</v>
      </c>
      <c r="B5976" s="1">
        <v>89</v>
      </c>
      <c r="C5976" s="1">
        <v>1038.08</v>
      </c>
      <c r="D5976" s="1">
        <v>555.19000000000005</v>
      </c>
      <c r="E5976" s="1">
        <v>1593.27</v>
      </c>
    </row>
    <row r="5977" spans="1:5" hidden="1">
      <c r="A5977" s="1">
        <v>1974</v>
      </c>
      <c r="B5977" s="1">
        <v>90</v>
      </c>
      <c r="C5977" s="1">
        <v>852.07</v>
      </c>
      <c r="D5977" s="1">
        <v>447.16</v>
      </c>
      <c r="E5977" s="1">
        <v>1299.23</v>
      </c>
    </row>
    <row r="5978" spans="1:5" hidden="1">
      <c r="A5978" s="1">
        <v>1974</v>
      </c>
      <c r="B5978" s="1">
        <v>91</v>
      </c>
      <c r="C5978" s="1">
        <v>712.05</v>
      </c>
      <c r="D5978" s="1">
        <v>300.11</v>
      </c>
      <c r="E5978" s="1">
        <v>1012.16</v>
      </c>
    </row>
    <row r="5979" spans="1:5" hidden="1">
      <c r="A5979" s="1">
        <v>1974</v>
      </c>
      <c r="B5979" s="1">
        <v>92</v>
      </c>
      <c r="C5979" s="1">
        <v>592.04999999999995</v>
      </c>
      <c r="D5979" s="1">
        <v>266.10000000000002</v>
      </c>
      <c r="E5979" s="1">
        <v>858.15</v>
      </c>
    </row>
    <row r="5980" spans="1:5" hidden="1">
      <c r="A5980" s="1">
        <v>1974</v>
      </c>
      <c r="B5980" s="1">
        <v>93</v>
      </c>
      <c r="C5980" s="1">
        <v>501.03</v>
      </c>
      <c r="D5980" s="1">
        <v>216.08</v>
      </c>
      <c r="E5980" s="1">
        <v>717.11</v>
      </c>
    </row>
    <row r="5981" spans="1:5" hidden="1">
      <c r="A5981" s="1">
        <v>1974</v>
      </c>
      <c r="B5981" s="1">
        <v>94</v>
      </c>
      <c r="C5981" s="1">
        <v>403.03</v>
      </c>
      <c r="D5981" s="1">
        <v>143.05000000000001</v>
      </c>
      <c r="E5981" s="1">
        <v>546.08000000000004</v>
      </c>
    </row>
    <row r="5982" spans="1:5" hidden="1">
      <c r="A5982" s="1">
        <v>1974</v>
      </c>
      <c r="B5982" s="1">
        <v>95</v>
      </c>
      <c r="C5982" s="1">
        <v>272.02</v>
      </c>
      <c r="D5982" s="1">
        <v>94.04</v>
      </c>
      <c r="E5982" s="1">
        <v>366.06</v>
      </c>
    </row>
    <row r="5983" spans="1:5" hidden="1">
      <c r="A5983" s="1">
        <v>1974</v>
      </c>
      <c r="B5983" s="1">
        <v>96</v>
      </c>
      <c r="C5983" s="1">
        <v>204.01</v>
      </c>
      <c r="D5983" s="1">
        <v>73.02</v>
      </c>
      <c r="E5983" s="1">
        <v>277.02999999999997</v>
      </c>
    </row>
    <row r="5984" spans="1:5" hidden="1">
      <c r="A5984" s="1">
        <v>1974</v>
      </c>
      <c r="B5984" s="1">
        <v>97</v>
      </c>
      <c r="C5984" s="1">
        <v>139.01</v>
      </c>
      <c r="D5984" s="1">
        <v>39.020000000000003</v>
      </c>
      <c r="E5984" s="1">
        <v>178.03</v>
      </c>
    </row>
    <row r="5985" spans="1:5" hidden="1">
      <c r="A5985" s="1">
        <v>1974</v>
      </c>
      <c r="B5985" s="1">
        <v>98</v>
      </c>
      <c r="C5985" s="1">
        <v>97.01</v>
      </c>
      <c r="D5985" s="1">
        <v>38.01</v>
      </c>
      <c r="E5985" s="1">
        <v>135.02000000000001</v>
      </c>
    </row>
    <row r="5986" spans="1:5" hidden="1">
      <c r="A5986" s="1">
        <v>1974</v>
      </c>
      <c r="B5986" s="1">
        <v>99</v>
      </c>
      <c r="C5986" s="1">
        <v>77.010000000000005</v>
      </c>
      <c r="D5986" s="1">
        <v>15.01</v>
      </c>
      <c r="E5986" s="1">
        <v>92.02</v>
      </c>
    </row>
    <row r="5987" spans="1:5" hidden="1">
      <c r="A5987" s="1">
        <v>1974</v>
      </c>
      <c r="B5987" s="1">
        <v>100</v>
      </c>
      <c r="C5987" s="1">
        <v>41</v>
      </c>
      <c r="D5987" s="1">
        <v>12</v>
      </c>
      <c r="E5987" s="1">
        <v>53</v>
      </c>
    </row>
    <row r="5988" spans="1:5" hidden="1">
      <c r="A5988" s="1">
        <v>1974</v>
      </c>
      <c r="B5988" s="1">
        <v>101</v>
      </c>
      <c r="C5988" s="1">
        <v>27</v>
      </c>
      <c r="D5988" s="1">
        <v>8.01</v>
      </c>
      <c r="E5988" s="1">
        <v>35.01</v>
      </c>
    </row>
    <row r="5989" spans="1:5" hidden="1">
      <c r="A5989" s="1">
        <v>1974</v>
      </c>
      <c r="B5989" s="1">
        <v>102</v>
      </c>
      <c r="C5989" s="1">
        <v>14</v>
      </c>
      <c r="D5989" s="1">
        <v>3</v>
      </c>
      <c r="E5989" s="1">
        <v>17</v>
      </c>
    </row>
    <row r="5990" spans="1:5" hidden="1">
      <c r="A5990" s="1">
        <v>1974</v>
      </c>
      <c r="B5990" s="1">
        <v>103</v>
      </c>
      <c r="C5990" s="1">
        <v>10</v>
      </c>
      <c r="D5990" s="1">
        <v>3</v>
      </c>
      <c r="E5990" s="1">
        <v>13</v>
      </c>
    </row>
    <row r="5991" spans="1:5" hidden="1">
      <c r="A5991" s="1">
        <v>1974</v>
      </c>
      <c r="B5991" s="1">
        <v>104</v>
      </c>
      <c r="C5991" s="1">
        <v>3</v>
      </c>
      <c r="D5991" s="1">
        <v>1.5</v>
      </c>
      <c r="E5991" s="1">
        <v>4.5</v>
      </c>
    </row>
    <row r="5992" spans="1:5" hidden="1">
      <c r="A5992" s="1">
        <v>1974</v>
      </c>
      <c r="B5992" s="1">
        <v>105</v>
      </c>
      <c r="C5992" s="1">
        <v>3</v>
      </c>
      <c r="D5992" s="1">
        <v>1.5</v>
      </c>
      <c r="E5992" s="1">
        <v>4.5</v>
      </c>
    </row>
    <row r="5993" spans="1:5" hidden="1">
      <c r="A5993" s="1">
        <v>1974</v>
      </c>
      <c r="B5993" s="1">
        <v>106</v>
      </c>
      <c r="C5993" s="1">
        <v>0</v>
      </c>
      <c r="D5993" s="1">
        <v>0</v>
      </c>
      <c r="E5993" s="1">
        <v>0</v>
      </c>
    </row>
    <row r="5994" spans="1:5" hidden="1">
      <c r="A5994" s="1">
        <v>1974</v>
      </c>
      <c r="B5994" s="1">
        <v>107</v>
      </c>
      <c r="C5994" s="1">
        <v>0</v>
      </c>
      <c r="D5994" s="1">
        <v>0</v>
      </c>
      <c r="E5994" s="1">
        <v>0</v>
      </c>
    </row>
    <row r="5995" spans="1:5" hidden="1">
      <c r="A5995" s="1">
        <v>1974</v>
      </c>
      <c r="B5995" s="1">
        <v>108</v>
      </c>
      <c r="C5995" s="1">
        <v>1.5</v>
      </c>
      <c r="D5995" s="1">
        <v>0</v>
      </c>
      <c r="E5995" s="1">
        <v>1.5</v>
      </c>
    </row>
    <row r="5996" spans="1:5" hidden="1">
      <c r="A5996" s="1">
        <v>1974</v>
      </c>
      <c r="B5996" s="1">
        <v>109</v>
      </c>
      <c r="C5996" s="1">
        <v>0</v>
      </c>
      <c r="D5996" s="1">
        <v>0</v>
      </c>
      <c r="E5996" s="1">
        <v>0</v>
      </c>
    </row>
    <row r="5997" spans="1:5" hidden="1">
      <c r="A5997" s="1">
        <v>1974</v>
      </c>
      <c r="B5997" s="1" t="s">
        <v>121</v>
      </c>
      <c r="C5997" s="1">
        <v>0</v>
      </c>
      <c r="D5997" s="1">
        <v>0</v>
      </c>
      <c r="E5997" s="1">
        <v>0</v>
      </c>
    </row>
    <row r="5998" spans="1:5" hidden="1">
      <c r="A5998" s="1">
        <v>1975</v>
      </c>
      <c r="B5998" s="1">
        <v>0</v>
      </c>
      <c r="C5998" s="1">
        <v>1396.08</v>
      </c>
      <c r="D5998" s="1">
        <v>1900.38</v>
      </c>
      <c r="E5998" s="1">
        <v>3296.46</v>
      </c>
    </row>
    <row r="5999" spans="1:5" hidden="1">
      <c r="A5999" s="1">
        <v>1975</v>
      </c>
      <c r="B5999" s="1">
        <v>1</v>
      </c>
      <c r="C5999" s="1">
        <v>129</v>
      </c>
      <c r="D5999" s="1">
        <v>140.03</v>
      </c>
      <c r="E5999" s="1">
        <v>269.02999999999997</v>
      </c>
    </row>
    <row r="6000" spans="1:5" hidden="1">
      <c r="A6000" s="1">
        <v>1975</v>
      </c>
      <c r="B6000" s="1">
        <v>2</v>
      </c>
      <c r="C6000" s="1">
        <v>84</v>
      </c>
      <c r="D6000" s="1">
        <v>114.02</v>
      </c>
      <c r="E6000" s="1">
        <v>198.02</v>
      </c>
    </row>
    <row r="6001" spans="1:5" hidden="1">
      <c r="A6001" s="1">
        <v>1975</v>
      </c>
      <c r="B6001" s="1">
        <v>3</v>
      </c>
      <c r="C6001" s="1">
        <v>74.010000000000005</v>
      </c>
      <c r="D6001" s="1">
        <v>105.02</v>
      </c>
      <c r="E6001" s="1">
        <v>179.03</v>
      </c>
    </row>
    <row r="6002" spans="1:5" hidden="1">
      <c r="A6002" s="1">
        <v>1975</v>
      </c>
      <c r="B6002" s="1">
        <v>4</v>
      </c>
      <c r="C6002" s="1">
        <v>57.01</v>
      </c>
      <c r="D6002" s="1">
        <v>81.02</v>
      </c>
      <c r="E6002" s="1">
        <v>138.03</v>
      </c>
    </row>
    <row r="6003" spans="1:5" hidden="1">
      <c r="A6003" s="1">
        <v>1975</v>
      </c>
      <c r="B6003" s="1">
        <v>5</v>
      </c>
      <c r="C6003" s="1">
        <v>45</v>
      </c>
      <c r="D6003" s="1">
        <v>57.01</v>
      </c>
      <c r="E6003" s="1">
        <v>102.01</v>
      </c>
    </row>
    <row r="6004" spans="1:5" hidden="1">
      <c r="A6004" s="1">
        <v>1975</v>
      </c>
      <c r="B6004" s="1">
        <v>6</v>
      </c>
      <c r="C6004" s="1">
        <v>32</v>
      </c>
      <c r="D6004" s="1">
        <v>50.01</v>
      </c>
      <c r="E6004" s="1">
        <v>82.01</v>
      </c>
    </row>
    <row r="6005" spans="1:5" hidden="1">
      <c r="A6005" s="1">
        <v>1975</v>
      </c>
      <c r="B6005" s="1">
        <v>7</v>
      </c>
      <c r="C6005" s="1">
        <v>28</v>
      </c>
      <c r="D6005" s="1">
        <v>46.01</v>
      </c>
      <c r="E6005" s="1">
        <v>74.010000000000005</v>
      </c>
    </row>
    <row r="6006" spans="1:5" hidden="1">
      <c r="A6006" s="1">
        <v>1975</v>
      </c>
      <c r="B6006" s="1">
        <v>8</v>
      </c>
      <c r="C6006" s="1">
        <v>26</v>
      </c>
      <c r="D6006" s="1">
        <v>48.01</v>
      </c>
      <c r="E6006" s="1">
        <v>74.010000000000005</v>
      </c>
    </row>
    <row r="6007" spans="1:5" hidden="1">
      <c r="A6007" s="1">
        <v>1975</v>
      </c>
      <c r="B6007" s="1">
        <v>9</v>
      </c>
      <c r="C6007" s="1">
        <v>29</v>
      </c>
      <c r="D6007" s="1">
        <v>40.01</v>
      </c>
      <c r="E6007" s="1">
        <v>69.010000000000005</v>
      </c>
    </row>
    <row r="6008" spans="1:5" hidden="1">
      <c r="A6008" s="1">
        <v>1975</v>
      </c>
      <c r="B6008" s="1">
        <v>10</v>
      </c>
      <c r="C6008" s="1">
        <v>24.01</v>
      </c>
      <c r="D6008" s="1">
        <v>42</v>
      </c>
      <c r="E6008" s="1">
        <v>66.010000000000005</v>
      </c>
    </row>
    <row r="6009" spans="1:5" hidden="1">
      <c r="A6009" s="1">
        <v>1975</v>
      </c>
      <c r="B6009" s="1">
        <v>11</v>
      </c>
      <c r="C6009" s="1">
        <v>33.01</v>
      </c>
      <c r="D6009" s="1">
        <v>47.01</v>
      </c>
      <c r="E6009" s="1">
        <v>80.02</v>
      </c>
    </row>
    <row r="6010" spans="1:5" hidden="1">
      <c r="A6010" s="1">
        <v>1975</v>
      </c>
      <c r="B6010" s="1">
        <v>12</v>
      </c>
      <c r="C6010" s="1">
        <v>24</v>
      </c>
      <c r="D6010" s="1">
        <v>49.01</v>
      </c>
      <c r="E6010" s="1">
        <v>73.010000000000005</v>
      </c>
    </row>
    <row r="6011" spans="1:5" hidden="1">
      <c r="A6011" s="1">
        <v>1975</v>
      </c>
      <c r="B6011" s="1">
        <v>13</v>
      </c>
      <c r="C6011" s="1">
        <v>26</v>
      </c>
      <c r="D6011" s="1">
        <v>50.01</v>
      </c>
      <c r="E6011" s="1">
        <v>76.010000000000005</v>
      </c>
    </row>
    <row r="6012" spans="1:5" hidden="1">
      <c r="A6012" s="1">
        <v>1975</v>
      </c>
      <c r="B6012" s="1">
        <v>14</v>
      </c>
      <c r="C6012" s="1">
        <v>37</v>
      </c>
      <c r="D6012" s="1">
        <v>66.02</v>
      </c>
      <c r="E6012" s="1">
        <v>103.02</v>
      </c>
    </row>
    <row r="6013" spans="1:5" hidden="1">
      <c r="A6013" s="1">
        <v>1975</v>
      </c>
      <c r="B6013" s="1">
        <v>15</v>
      </c>
      <c r="C6013" s="1">
        <v>46</v>
      </c>
      <c r="D6013" s="1">
        <v>78.02</v>
      </c>
      <c r="E6013" s="1">
        <v>124.02</v>
      </c>
    </row>
    <row r="6014" spans="1:5" hidden="1">
      <c r="A6014" s="1">
        <v>1975</v>
      </c>
      <c r="B6014" s="1">
        <v>16</v>
      </c>
      <c r="C6014" s="1">
        <v>53</v>
      </c>
      <c r="D6014" s="1">
        <v>138.03</v>
      </c>
      <c r="E6014" s="1">
        <v>191.03</v>
      </c>
    </row>
    <row r="6015" spans="1:5" hidden="1">
      <c r="A6015" s="1">
        <v>1975</v>
      </c>
      <c r="B6015" s="1">
        <v>17</v>
      </c>
      <c r="C6015" s="1">
        <v>66.010000000000005</v>
      </c>
      <c r="D6015" s="1">
        <v>211.04</v>
      </c>
      <c r="E6015" s="1">
        <v>277.05</v>
      </c>
    </row>
    <row r="6016" spans="1:5" hidden="1">
      <c r="A6016" s="1">
        <v>1975</v>
      </c>
      <c r="B6016" s="1">
        <v>18</v>
      </c>
      <c r="C6016" s="1">
        <v>85</v>
      </c>
      <c r="D6016" s="1">
        <v>262.05</v>
      </c>
      <c r="E6016" s="1">
        <v>347.05</v>
      </c>
    </row>
    <row r="6017" spans="1:5" hidden="1">
      <c r="A6017" s="1">
        <v>1975</v>
      </c>
      <c r="B6017" s="1">
        <v>19</v>
      </c>
      <c r="C6017" s="1">
        <v>67</v>
      </c>
      <c r="D6017" s="1">
        <v>281.06</v>
      </c>
      <c r="E6017" s="1">
        <v>348.06</v>
      </c>
    </row>
    <row r="6018" spans="1:5" hidden="1">
      <c r="A6018" s="1">
        <v>1975</v>
      </c>
      <c r="B6018" s="1">
        <v>20</v>
      </c>
      <c r="C6018" s="1">
        <v>73.010000000000005</v>
      </c>
      <c r="D6018" s="1">
        <v>242.05</v>
      </c>
      <c r="E6018" s="1">
        <v>315.06</v>
      </c>
    </row>
    <row r="6019" spans="1:5" hidden="1">
      <c r="A6019" s="1">
        <v>1975</v>
      </c>
      <c r="B6019" s="1">
        <v>21</v>
      </c>
      <c r="C6019" s="1">
        <v>56</v>
      </c>
      <c r="D6019" s="1">
        <v>211.04</v>
      </c>
      <c r="E6019" s="1">
        <v>267.04000000000002</v>
      </c>
    </row>
    <row r="6020" spans="1:5" hidden="1">
      <c r="A6020" s="1">
        <v>1975</v>
      </c>
      <c r="B6020" s="1">
        <v>22</v>
      </c>
      <c r="C6020" s="1">
        <v>62</v>
      </c>
      <c r="D6020" s="1">
        <v>198.04</v>
      </c>
      <c r="E6020" s="1">
        <v>260.04000000000002</v>
      </c>
    </row>
    <row r="6021" spans="1:5" hidden="1">
      <c r="A6021" s="1">
        <v>1975</v>
      </c>
      <c r="B6021" s="1">
        <v>23</v>
      </c>
      <c r="C6021" s="1">
        <v>52</v>
      </c>
      <c r="D6021" s="1">
        <v>174.03</v>
      </c>
      <c r="E6021" s="1">
        <v>226.03</v>
      </c>
    </row>
    <row r="6022" spans="1:5" hidden="1">
      <c r="A6022" s="1">
        <v>1975</v>
      </c>
      <c r="B6022" s="1">
        <v>24</v>
      </c>
      <c r="C6022" s="1">
        <v>54.01</v>
      </c>
      <c r="D6022" s="1">
        <v>166.03</v>
      </c>
      <c r="E6022" s="1">
        <v>220.04</v>
      </c>
    </row>
    <row r="6023" spans="1:5" hidden="1">
      <c r="A6023" s="1">
        <v>1975</v>
      </c>
      <c r="B6023" s="1">
        <v>25</v>
      </c>
      <c r="C6023" s="1">
        <v>58</v>
      </c>
      <c r="D6023" s="1">
        <v>192.04</v>
      </c>
      <c r="E6023" s="1">
        <v>250.04</v>
      </c>
    </row>
    <row r="6024" spans="1:5" hidden="1">
      <c r="A6024" s="1">
        <v>1975</v>
      </c>
      <c r="B6024" s="1">
        <v>26</v>
      </c>
      <c r="C6024" s="1">
        <v>57</v>
      </c>
      <c r="D6024" s="1">
        <v>143.02000000000001</v>
      </c>
      <c r="E6024" s="1">
        <v>200.02</v>
      </c>
    </row>
    <row r="6025" spans="1:5" hidden="1">
      <c r="A6025" s="1">
        <v>1975</v>
      </c>
      <c r="B6025" s="1">
        <v>27</v>
      </c>
      <c r="C6025" s="1">
        <v>57</v>
      </c>
      <c r="D6025" s="1">
        <v>161.04</v>
      </c>
      <c r="E6025" s="1">
        <v>218.04</v>
      </c>
    </row>
    <row r="6026" spans="1:5" hidden="1">
      <c r="A6026" s="1">
        <v>1975</v>
      </c>
      <c r="B6026" s="1">
        <v>28</v>
      </c>
      <c r="C6026" s="1">
        <v>58.01</v>
      </c>
      <c r="D6026" s="1">
        <v>162.03</v>
      </c>
      <c r="E6026" s="1">
        <v>220.04</v>
      </c>
    </row>
    <row r="6027" spans="1:5" hidden="1">
      <c r="A6027" s="1">
        <v>1975</v>
      </c>
      <c r="B6027" s="1">
        <v>29</v>
      </c>
      <c r="C6027" s="1">
        <v>62</v>
      </c>
      <c r="D6027" s="1">
        <v>141.03</v>
      </c>
      <c r="E6027" s="1">
        <v>203.03</v>
      </c>
    </row>
    <row r="6028" spans="1:5" hidden="1">
      <c r="A6028" s="1">
        <v>1975</v>
      </c>
      <c r="B6028" s="1">
        <v>30</v>
      </c>
      <c r="C6028" s="1">
        <v>67</v>
      </c>
      <c r="D6028" s="1">
        <v>126.02</v>
      </c>
      <c r="E6028" s="1">
        <v>193.02</v>
      </c>
    </row>
    <row r="6029" spans="1:5" hidden="1">
      <c r="A6029" s="1">
        <v>1975</v>
      </c>
      <c r="B6029" s="1">
        <v>31</v>
      </c>
      <c r="C6029" s="1">
        <v>57</v>
      </c>
      <c r="D6029" s="1">
        <v>134.03</v>
      </c>
      <c r="E6029" s="1">
        <v>191.03</v>
      </c>
    </row>
    <row r="6030" spans="1:5" hidden="1">
      <c r="A6030" s="1">
        <v>1975</v>
      </c>
      <c r="B6030" s="1">
        <v>32</v>
      </c>
      <c r="C6030" s="1">
        <v>71</v>
      </c>
      <c r="D6030" s="1">
        <v>156.04</v>
      </c>
      <c r="E6030" s="1">
        <v>227.04</v>
      </c>
    </row>
    <row r="6031" spans="1:5" hidden="1">
      <c r="A6031" s="1">
        <v>1975</v>
      </c>
      <c r="B6031" s="1">
        <v>33</v>
      </c>
      <c r="C6031" s="1">
        <v>72</v>
      </c>
      <c r="D6031" s="1">
        <v>141.03</v>
      </c>
      <c r="E6031" s="1">
        <v>213.03</v>
      </c>
    </row>
    <row r="6032" spans="1:5" hidden="1">
      <c r="A6032" s="1">
        <v>1975</v>
      </c>
      <c r="B6032" s="1">
        <v>34</v>
      </c>
      <c r="C6032" s="1">
        <v>74.010000000000005</v>
      </c>
      <c r="D6032" s="1">
        <v>140.03</v>
      </c>
      <c r="E6032" s="1">
        <v>214.04</v>
      </c>
    </row>
    <row r="6033" spans="1:5" hidden="1">
      <c r="A6033" s="1">
        <v>1975</v>
      </c>
      <c r="B6033" s="1">
        <v>35</v>
      </c>
      <c r="C6033" s="1">
        <v>83</v>
      </c>
      <c r="D6033" s="1">
        <v>163.03</v>
      </c>
      <c r="E6033" s="1">
        <v>246.03</v>
      </c>
    </row>
    <row r="6034" spans="1:5" hidden="1">
      <c r="A6034" s="1">
        <v>1975</v>
      </c>
      <c r="B6034" s="1">
        <v>36</v>
      </c>
      <c r="C6034" s="1">
        <v>98.01</v>
      </c>
      <c r="D6034" s="1">
        <v>167.03</v>
      </c>
      <c r="E6034" s="1">
        <v>265.04000000000002</v>
      </c>
    </row>
    <row r="6035" spans="1:5" hidden="1">
      <c r="A6035" s="1">
        <v>1975</v>
      </c>
      <c r="B6035" s="1">
        <v>37</v>
      </c>
      <c r="C6035" s="1">
        <v>115.01</v>
      </c>
      <c r="D6035" s="1">
        <v>180.04</v>
      </c>
      <c r="E6035" s="1">
        <v>295.05</v>
      </c>
    </row>
    <row r="6036" spans="1:5" hidden="1">
      <c r="A6036" s="1">
        <v>1975</v>
      </c>
      <c r="B6036" s="1">
        <v>38</v>
      </c>
      <c r="C6036" s="1">
        <v>132.01</v>
      </c>
      <c r="D6036" s="1">
        <v>187.03</v>
      </c>
      <c r="E6036" s="1">
        <v>319.04000000000002</v>
      </c>
    </row>
    <row r="6037" spans="1:5" hidden="1">
      <c r="A6037" s="1">
        <v>1975</v>
      </c>
      <c r="B6037" s="1">
        <v>39</v>
      </c>
      <c r="C6037" s="1">
        <v>110.01</v>
      </c>
      <c r="D6037" s="1">
        <v>185.04</v>
      </c>
      <c r="E6037" s="1">
        <v>295.05</v>
      </c>
    </row>
    <row r="6038" spans="1:5" hidden="1">
      <c r="A6038" s="1">
        <v>1975</v>
      </c>
      <c r="B6038" s="1">
        <v>40</v>
      </c>
      <c r="C6038" s="1">
        <v>119.01</v>
      </c>
      <c r="D6038" s="1">
        <v>202.04</v>
      </c>
      <c r="E6038" s="1">
        <v>321.05</v>
      </c>
    </row>
    <row r="6039" spans="1:5" hidden="1">
      <c r="A6039" s="1">
        <v>1975</v>
      </c>
      <c r="B6039" s="1">
        <v>41</v>
      </c>
      <c r="C6039" s="1">
        <v>115.01</v>
      </c>
      <c r="D6039" s="1">
        <v>209.05</v>
      </c>
      <c r="E6039" s="1">
        <v>324.06</v>
      </c>
    </row>
    <row r="6040" spans="1:5" hidden="1">
      <c r="A6040" s="1">
        <v>1975</v>
      </c>
      <c r="B6040" s="1">
        <v>42</v>
      </c>
      <c r="C6040" s="1">
        <v>137.01</v>
      </c>
      <c r="D6040" s="1">
        <v>269.06</v>
      </c>
      <c r="E6040" s="1">
        <v>406.07</v>
      </c>
    </row>
    <row r="6041" spans="1:5" hidden="1">
      <c r="A6041" s="1">
        <v>1975</v>
      </c>
      <c r="B6041" s="1">
        <v>43</v>
      </c>
      <c r="C6041" s="1">
        <v>172.01</v>
      </c>
      <c r="D6041" s="1">
        <v>292.05</v>
      </c>
      <c r="E6041" s="1">
        <v>464.06</v>
      </c>
    </row>
    <row r="6042" spans="1:5" hidden="1">
      <c r="A6042" s="1">
        <v>1975</v>
      </c>
      <c r="B6042" s="1">
        <v>44</v>
      </c>
      <c r="C6042" s="1">
        <v>187.01</v>
      </c>
      <c r="D6042" s="1">
        <v>332.06</v>
      </c>
      <c r="E6042" s="1">
        <v>519.07000000000005</v>
      </c>
    </row>
    <row r="6043" spans="1:5" hidden="1">
      <c r="A6043" s="1">
        <v>1975</v>
      </c>
      <c r="B6043" s="1">
        <v>45</v>
      </c>
      <c r="C6043" s="1">
        <v>203.01</v>
      </c>
      <c r="D6043" s="1">
        <v>340.07</v>
      </c>
      <c r="E6043" s="1">
        <v>543.08000000000004</v>
      </c>
    </row>
    <row r="6044" spans="1:5" hidden="1">
      <c r="A6044" s="1">
        <v>1975</v>
      </c>
      <c r="B6044" s="1">
        <v>46</v>
      </c>
      <c r="C6044" s="1">
        <v>210.02</v>
      </c>
      <c r="D6044" s="1">
        <v>406.08</v>
      </c>
      <c r="E6044" s="1">
        <v>616.1</v>
      </c>
    </row>
    <row r="6045" spans="1:5" hidden="1">
      <c r="A6045" s="1">
        <v>1975</v>
      </c>
      <c r="B6045" s="1">
        <v>47</v>
      </c>
      <c r="C6045" s="1">
        <v>266.02</v>
      </c>
      <c r="D6045" s="1">
        <v>473.09</v>
      </c>
      <c r="E6045" s="1">
        <v>739.11</v>
      </c>
    </row>
    <row r="6046" spans="1:5" hidden="1">
      <c r="A6046" s="1">
        <v>1975</v>
      </c>
      <c r="B6046" s="1">
        <v>48</v>
      </c>
      <c r="C6046" s="1">
        <v>281.02</v>
      </c>
      <c r="D6046" s="1">
        <v>533.1</v>
      </c>
      <c r="E6046" s="1">
        <v>814.12</v>
      </c>
    </row>
    <row r="6047" spans="1:5" hidden="1">
      <c r="A6047" s="1">
        <v>1975</v>
      </c>
      <c r="B6047" s="1">
        <v>49</v>
      </c>
      <c r="C6047" s="1">
        <v>279.02</v>
      </c>
      <c r="D6047" s="1">
        <v>611.12</v>
      </c>
      <c r="E6047" s="1">
        <v>890.14</v>
      </c>
    </row>
    <row r="6048" spans="1:5" hidden="1">
      <c r="A6048" s="1">
        <v>1975</v>
      </c>
      <c r="B6048" s="1">
        <v>50</v>
      </c>
      <c r="C6048" s="1">
        <v>336.02</v>
      </c>
      <c r="D6048" s="1">
        <v>655.13</v>
      </c>
      <c r="E6048" s="1">
        <v>991.15</v>
      </c>
    </row>
    <row r="6049" spans="1:5" hidden="1">
      <c r="A6049" s="1">
        <v>1975</v>
      </c>
      <c r="B6049" s="1">
        <v>51</v>
      </c>
      <c r="C6049" s="1">
        <v>321.02</v>
      </c>
      <c r="D6049" s="1">
        <v>622.13</v>
      </c>
      <c r="E6049" s="1">
        <v>943.15</v>
      </c>
    </row>
    <row r="6050" spans="1:5" hidden="1">
      <c r="A6050" s="1">
        <v>1975</v>
      </c>
      <c r="B6050" s="1">
        <v>52</v>
      </c>
      <c r="C6050" s="1">
        <v>396.02</v>
      </c>
      <c r="D6050" s="1">
        <v>764.15</v>
      </c>
      <c r="E6050" s="1">
        <v>1160.17</v>
      </c>
    </row>
    <row r="6051" spans="1:5" hidden="1">
      <c r="A6051" s="1">
        <v>1975</v>
      </c>
      <c r="B6051" s="1">
        <v>53</v>
      </c>
      <c r="C6051" s="1">
        <v>378.02</v>
      </c>
      <c r="D6051" s="1">
        <v>809.16</v>
      </c>
      <c r="E6051" s="1">
        <v>1187.18</v>
      </c>
    </row>
    <row r="6052" spans="1:5" hidden="1">
      <c r="A6052" s="1">
        <v>1975</v>
      </c>
      <c r="B6052" s="1">
        <v>54</v>
      </c>
      <c r="C6052" s="1">
        <v>424.02</v>
      </c>
      <c r="D6052" s="1">
        <v>848.17</v>
      </c>
      <c r="E6052" s="1">
        <v>1272.19</v>
      </c>
    </row>
    <row r="6053" spans="1:5" hidden="1">
      <c r="A6053" s="1">
        <v>1975</v>
      </c>
      <c r="B6053" s="1">
        <v>55</v>
      </c>
      <c r="C6053" s="1">
        <v>432.02</v>
      </c>
      <c r="D6053" s="1">
        <v>863.17</v>
      </c>
      <c r="E6053" s="1">
        <v>1295.19</v>
      </c>
    </row>
    <row r="6054" spans="1:5" hidden="1">
      <c r="A6054" s="1">
        <v>1975</v>
      </c>
      <c r="B6054" s="1">
        <v>56</v>
      </c>
      <c r="C6054" s="1">
        <v>415.03</v>
      </c>
      <c r="D6054" s="1">
        <v>830.17</v>
      </c>
      <c r="E6054" s="1">
        <v>1245.2</v>
      </c>
    </row>
    <row r="6055" spans="1:5" hidden="1">
      <c r="A6055" s="1">
        <v>1975</v>
      </c>
      <c r="B6055" s="1">
        <v>57</v>
      </c>
      <c r="C6055" s="1">
        <v>462.03</v>
      </c>
      <c r="D6055" s="1">
        <v>921.19</v>
      </c>
      <c r="E6055" s="1">
        <v>1383.22</v>
      </c>
    </row>
    <row r="6056" spans="1:5" hidden="1">
      <c r="A6056" s="1">
        <v>1975</v>
      </c>
      <c r="B6056" s="1">
        <v>58</v>
      </c>
      <c r="C6056" s="1">
        <v>501.03</v>
      </c>
      <c r="D6056" s="1">
        <v>997.2</v>
      </c>
      <c r="E6056" s="1">
        <v>1498.23</v>
      </c>
    </row>
    <row r="6057" spans="1:5" hidden="1">
      <c r="A6057" s="1">
        <v>1975</v>
      </c>
      <c r="B6057" s="1">
        <v>59</v>
      </c>
      <c r="C6057" s="1">
        <v>580.03</v>
      </c>
      <c r="D6057" s="1">
        <v>1108.22</v>
      </c>
      <c r="E6057" s="1">
        <v>1688.25</v>
      </c>
    </row>
    <row r="6058" spans="1:5" hidden="1">
      <c r="A6058" s="1">
        <v>1975</v>
      </c>
      <c r="B6058" s="1">
        <v>60</v>
      </c>
      <c r="C6058" s="1">
        <v>663.04</v>
      </c>
      <c r="D6058" s="1">
        <v>1236.25</v>
      </c>
      <c r="E6058" s="1">
        <v>1899.29</v>
      </c>
    </row>
    <row r="6059" spans="1:5" hidden="1">
      <c r="A6059" s="1">
        <v>1975</v>
      </c>
      <c r="B6059" s="1">
        <v>61</v>
      </c>
      <c r="C6059" s="1">
        <v>610.04</v>
      </c>
      <c r="D6059" s="1">
        <v>1216.24</v>
      </c>
      <c r="E6059" s="1">
        <v>1826.28</v>
      </c>
    </row>
    <row r="6060" spans="1:5" hidden="1">
      <c r="A6060" s="1">
        <v>1975</v>
      </c>
      <c r="B6060" s="1">
        <v>62</v>
      </c>
      <c r="C6060" s="1">
        <v>681.04</v>
      </c>
      <c r="D6060" s="1">
        <v>1390.27</v>
      </c>
      <c r="E6060" s="1">
        <v>2071.31</v>
      </c>
    </row>
    <row r="6061" spans="1:5" hidden="1">
      <c r="A6061" s="1">
        <v>1975</v>
      </c>
      <c r="B6061" s="1">
        <v>63</v>
      </c>
      <c r="C6061" s="1">
        <v>709.04</v>
      </c>
      <c r="D6061" s="1">
        <v>1362.27</v>
      </c>
      <c r="E6061" s="1">
        <v>2071.31</v>
      </c>
    </row>
    <row r="6062" spans="1:5" hidden="1">
      <c r="A6062" s="1">
        <v>1975</v>
      </c>
      <c r="B6062" s="1">
        <v>64</v>
      </c>
      <c r="C6062" s="1">
        <v>870.05</v>
      </c>
      <c r="D6062" s="1">
        <v>1479.29</v>
      </c>
      <c r="E6062" s="1">
        <v>2349.34</v>
      </c>
    </row>
    <row r="6063" spans="1:5" hidden="1">
      <c r="A6063" s="1">
        <v>1975</v>
      </c>
      <c r="B6063" s="1">
        <v>65</v>
      </c>
      <c r="C6063" s="1">
        <v>811.05</v>
      </c>
      <c r="D6063" s="1">
        <v>1558.31</v>
      </c>
      <c r="E6063" s="1">
        <v>2369.36</v>
      </c>
    </row>
    <row r="6064" spans="1:5" hidden="1">
      <c r="A6064" s="1">
        <v>1975</v>
      </c>
      <c r="B6064" s="1">
        <v>66</v>
      </c>
      <c r="C6064" s="1">
        <v>843.05</v>
      </c>
      <c r="D6064" s="1">
        <v>1419.28</v>
      </c>
      <c r="E6064" s="1">
        <v>2262.33</v>
      </c>
    </row>
    <row r="6065" spans="1:5" hidden="1">
      <c r="A6065" s="1">
        <v>1975</v>
      </c>
      <c r="B6065" s="1">
        <v>67</v>
      </c>
      <c r="C6065" s="1">
        <v>891.06</v>
      </c>
      <c r="D6065" s="1">
        <v>1622.33</v>
      </c>
      <c r="E6065" s="1">
        <v>2513.39</v>
      </c>
    </row>
    <row r="6066" spans="1:5" hidden="1">
      <c r="A6066" s="1">
        <v>1975</v>
      </c>
      <c r="B6066" s="1">
        <v>68</v>
      </c>
      <c r="C6066" s="1">
        <v>955.06</v>
      </c>
      <c r="D6066" s="1">
        <v>1616.32</v>
      </c>
      <c r="E6066" s="1">
        <v>2571.38</v>
      </c>
    </row>
    <row r="6067" spans="1:5" hidden="1">
      <c r="A6067" s="1">
        <v>1975</v>
      </c>
      <c r="B6067" s="1">
        <v>69</v>
      </c>
      <c r="C6067" s="1">
        <v>978.06</v>
      </c>
      <c r="D6067" s="1">
        <v>1648.33</v>
      </c>
      <c r="E6067" s="1">
        <v>2626.39</v>
      </c>
    </row>
    <row r="6068" spans="1:5" hidden="1">
      <c r="A6068" s="1">
        <v>1975</v>
      </c>
      <c r="B6068" s="1">
        <v>70</v>
      </c>
      <c r="C6068" s="1">
        <v>1050.07</v>
      </c>
      <c r="D6068" s="1">
        <v>1729.34</v>
      </c>
      <c r="E6068" s="1">
        <v>2779.41</v>
      </c>
    </row>
    <row r="6069" spans="1:5" hidden="1">
      <c r="A6069" s="1">
        <v>1975</v>
      </c>
      <c r="B6069" s="1">
        <v>71</v>
      </c>
      <c r="C6069" s="1">
        <v>977.07</v>
      </c>
      <c r="D6069" s="1">
        <v>1579.31</v>
      </c>
      <c r="E6069" s="1">
        <v>2556.38</v>
      </c>
    </row>
    <row r="6070" spans="1:5" hidden="1">
      <c r="A6070" s="1">
        <v>1975</v>
      </c>
      <c r="B6070" s="1">
        <v>72</v>
      </c>
      <c r="C6070" s="1">
        <v>1119.07</v>
      </c>
      <c r="D6070" s="1">
        <v>1648.32</v>
      </c>
      <c r="E6070" s="1">
        <v>2767.39</v>
      </c>
    </row>
    <row r="6071" spans="1:5" hidden="1">
      <c r="A6071" s="1">
        <v>1975</v>
      </c>
      <c r="B6071" s="1">
        <v>73</v>
      </c>
      <c r="C6071" s="1">
        <v>1143.07</v>
      </c>
      <c r="D6071" s="1">
        <v>1638.32</v>
      </c>
      <c r="E6071" s="1">
        <v>2781.39</v>
      </c>
    </row>
    <row r="6072" spans="1:5" hidden="1">
      <c r="A6072" s="1">
        <v>1975</v>
      </c>
      <c r="B6072" s="1">
        <v>74</v>
      </c>
      <c r="C6072" s="1">
        <v>1387.08</v>
      </c>
      <c r="D6072" s="1">
        <v>1847.36</v>
      </c>
      <c r="E6072" s="1">
        <v>3234.44</v>
      </c>
    </row>
    <row r="6073" spans="1:5" hidden="1">
      <c r="A6073" s="1">
        <v>1975</v>
      </c>
      <c r="B6073" s="1">
        <v>75</v>
      </c>
      <c r="C6073" s="1">
        <v>1531.1</v>
      </c>
      <c r="D6073" s="1">
        <v>1754.35</v>
      </c>
      <c r="E6073" s="1">
        <v>3285.45</v>
      </c>
    </row>
    <row r="6074" spans="1:5" hidden="1">
      <c r="A6074" s="1">
        <v>1975</v>
      </c>
      <c r="B6074" s="1">
        <v>76</v>
      </c>
      <c r="C6074" s="1">
        <v>1287.08</v>
      </c>
      <c r="D6074" s="1">
        <v>1411.28</v>
      </c>
      <c r="E6074" s="1">
        <v>2698.36</v>
      </c>
    </row>
    <row r="6075" spans="1:5" hidden="1">
      <c r="A6075" s="1">
        <v>1975</v>
      </c>
      <c r="B6075" s="1">
        <v>77</v>
      </c>
      <c r="C6075" s="1">
        <v>1338.08</v>
      </c>
      <c r="D6075" s="1">
        <v>1420.28</v>
      </c>
      <c r="E6075" s="1">
        <v>2758.36</v>
      </c>
    </row>
    <row r="6076" spans="1:5" hidden="1">
      <c r="A6076" s="1">
        <v>1975</v>
      </c>
      <c r="B6076" s="1">
        <v>78</v>
      </c>
      <c r="C6076" s="1">
        <v>1377.09</v>
      </c>
      <c r="D6076" s="1">
        <v>1380.28</v>
      </c>
      <c r="E6076" s="1">
        <v>2757.37</v>
      </c>
    </row>
    <row r="6077" spans="1:5" hidden="1">
      <c r="A6077" s="1">
        <v>1975</v>
      </c>
      <c r="B6077" s="1">
        <v>79</v>
      </c>
      <c r="C6077" s="1">
        <v>1487.09</v>
      </c>
      <c r="D6077" s="1">
        <v>1298.26</v>
      </c>
      <c r="E6077" s="1">
        <v>2785.35</v>
      </c>
    </row>
    <row r="6078" spans="1:5" hidden="1">
      <c r="A6078" s="1">
        <v>1975</v>
      </c>
      <c r="B6078" s="1">
        <v>80</v>
      </c>
      <c r="C6078" s="1">
        <v>1550.1</v>
      </c>
      <c r="D6078" s="1">
        <v>1280.26</v>
      </c>
      <c r="E6078" s="1">
        <v>2830.36</v>
      </c>
    </row>
    <row r="6079" spans="1:5" hidden="1">
      <c r="A6079" s="1">
        <v>1975</v>
      </c>
      <c r="B6079" s="1">
        <v>81</v>
      </c>
      <c r="C6079" s="1">
        <v>1474.09</v>
      </c>
      <c r="D6079" s="1">
        <v>1177.23</v>
      </c>
      <c r="E6079" s="1">
        <v>2651.32</v>
      </c>
    </row>
    <row r="6080" spans="1:5" hidden="1">
      <c r="A6080" s="1">
        <v>1975</v>
      </c>
      <c r="B6080" s="1">
        <v>82</v>
      </c>
      <c r="C6080" s="1">
        <v>1596.09</v>
      </c>
      <c r="D6080" s="1">
        <v>1169.23</v>
      </c>
      <c r="E6080" s="1">
        <v>2765.32</v>
      </c>
    </row>
    <row r="6081" spans="1:5" hidden="1">
      <c r="A6081" s="1">
        <v>1975</v>
      </c>
      <c r="B6081" s="1">
        <v>83</v>
      </c>
      <c r="C6081" s="1">
        <v>1518.1</v>
      </c>
      <c r="D6081" s="1">
        <v>1148.23</v>
      </c>
      <c r="E6081" s="1">
        <v>2666.33</v>
      </c>
    </row>
    <row r="6082" spans="1:5" hidden="1">
      <c r="A6082" s="1">
        <v>1975</v>
      </c>
      <c r="B6082" s="1">
        <v>84</v>
      </c>
      <c r="C6082" s="1">
        <v>1561.1</v>
      </c>
      <c r="D6082" s="1">
        <v>1097.21</v>
      </c>
      <c r="E6082" s="1">
        <v>2658.31</v>
      </c>
    </row>
    <row r="6083" spans="1:5" hidden="1">
      <c r="A6083" s="1">
        <v>1975</v>
      </c>
      <c r="B6083" s="1">
        <v>85</v>
      </c>
      <c r="C6083" s="1">
        <v>1471.09</v>
      </c>
      <c r="D6083" s="1">
        <v>983.19</v>
      </c>
      <c r="E6083" s="1">
        <v>2454.2800000000002</v>
      </c>
    </row>
    <row r="6084" spans="1:5" hidden="1">
      <c r="A6084" s="1">
        <v>1975</v>
      </c>
      <c r="B6084" s="1">
        <v>86</v>
      </c>
      <c r="C6084" s="1">
        <v>1434.08</v>
      </c>
      <c r="D6084" s="1">
        <v>902.18</v>
      </c>
      <c r="E6084" s="1">
        <v>2336.2600000000002</v>
      </c>
    </row>
    <row r="6085" spans="1:5" hidden="1">
      <c r="A6085" s="1">
        <v>1975</v>
      </c>
      <c r="B6085" s="1">
        <v>87</v>
      </c>
      <c r="C6085" s="1">
        <v>1224.07</v>
      </c>
      <c r="D6085" s="1">
        <v>747.15</v>
      </c>
      <c r="E6085" s="1">
        <v>1971.22</v>
      </c>
    </row>
    <row r="6086" spans="1:5" hidden="1">
      <c r="A6086" s="1">
        <v>1975</v>
      </c>
      <c r="B6086" s="1">
        <v>88</v>
      </c>
      <c r="C6086" s="1">
        <v>1070.06</v>
      </c>
      <c r="D6086" s="1">
        <v>598.12</v>
      </c>
      <c r="E6086" s="1">
        <v>1668.18</v>
      </c>
    </row>
    <row r="6087" spans="1:5" hidden="1">
      <c r="A6087" s="1">
        <v>1975</v>
      </c>
      <c r="B6087" s="1">
        <v>89</v>
      </c>
      <c r="C6087" s="1">
        <v>1000.07</v>
      </c>
      <c r="D6087" s="1">
        <v>518.1</v>
      </c>
      <c r="E6087" s="1">
        <v>1518.17</v>
      </c>
    </row>
    <row r="6088" spans="1:5" hidden="1">
      <c r="A6088" s="1">
        <v>1975</v>
      </c>
      <c r="B6088" s="1">
        <v>90</v>
      </c>
      <c r="C6088" s="1">
        <v>801.05</v>
      </c>
      <c r="D6088" s="1">
        <v>424.08</v>
      </c>
      <c r="E6088" s="1">
        <v>1225.1300000000001</v>
      </c>
    </row>
    <row r="6089" spans="1:5" hidden="1">
      <c r="A6089" s="1">
        <v>1975</v>
      </c>
      <c r="B6089" s="1">
        <v>91</v>
      </c>
      <c r="C6089" s="1">
        <v>646.04</v>
      </c>
      <c r="D6089" s="1">
        <v>288.05</v>
      </c>
      <c r="E6089" s="1">
        <v>934.09</v>
      </c>
    </row>
    <row r="6090" spans="1:5" hidden="1">
      <c r="A6090" s="1">
        <v>1975</v>
      </c>
      <c r="B6090" s="1">
        <v>92</v>
      </c>
      <c r="C6090" s="1">
        <v>531.04</v>
      </c>
      <c r="D6090" s="1">
        <v>232.05</v>
      </c>
      <c r="E6090" s="1">
        <v>763.09</v>
      </c>
    </row>
    <row r="6091" spans="1:5" hidden="1">
      <c r="A6091" s="1">
        <v>1975</v>
      </c>
      <c r="B6091" s="1">
        <v>93</v>
      </c>
      <c r="C6091" s="1">
        <v>394.02</v>
      </c>
      <c r="D6091" s="1">
        <v>185.04</v>
      </c>
      <c r="E6091" s="1">
        <v>579.05999999999995</v>
      </c>
    </row>
    <row r="6092" spans="1:5" hidden="1">
      <c r="A6092" s="1">
        <v>1975</v>
      </c>
      <c r="B6092" s="1">
        <v>94</v>
      </c>
      <c r="C6092" s="1">
        <v>357.02</v>
      </c>
      <c r="D6092" s="1">
        <v>125.03</v>
      </c>
      <c r="E6092" s="1">
        <v>482.05</v>
      </c>
    </row>
    <row r="6093" spans="1:5" hidden="1">
      <c r="A6093" s="1">
        <v>1975</v>
      </c>
      <c r="B6093" s="1">
        <v>95</v>
      </c>
      <c r="C6093" s="1">
        <v>269.01</v>
      </c>
      <c r="D6093" s="1">
        <v>100.02</v>
      </c>
      <c r="E6093" s="1">
        <v>369.03</v>
      </c>
    </row>
    <row r="6094" spans="1:5" hidden="1">
      <c r="A6094" s="1">
        <v>1975</v>
      </c>
      <c r="B6094" s="1">
        <v>96</v>
      </c>
      <c r="C6094" s="1">
        <v>190.01</v>
      </c>
      <c r="D6094" s="1">
        <v>67.02</v>
      </c>
      <c r="E6094" s="1">
        <v>257.02999999999997</v>
      </c>
    </row>
    <row r="6095" spans="1:5" hidden="1">
      <c r="A6095" s="1">
        <v>1975</v>
      </c>
      <c r="B6095" s="1">
        <v>97</v>
      </c>
      <c r="C6095" s="1">
        <v>129</v>
      </c>
      <c r="D6095" s="1">
        <v>46.01</v>
      </c>
      <c r="E6095" s="1">
        <v>175.01</v>
      </c>
    </row>
    <row r="6096" spans="1:5" hidden="1">
      <c r="A6096" s="1">
        <v>1975</v>
      </c>
      <c r="B6096" s="1">
        <v>98</v>
      </c>
      <c r="C6096" s="1">
        <v>91.01</v>
      </c>
      <c r="D6096" s="1">
        <v>36.01</v>
      </c>
      <c r="E6096" s="1">
        <v>127.02</v>
      </c>
    </row>
    <row r="6097" spans="1:5" hidden="1">
      <c r="A6097" s="1">
        <v>1975</v>
      </c>
      <c r="B6097" s="1">
        <v>99</v>
      </c>
      <c r="C6097" s="1">
        <v>65</v>
      </c>
      <c r="D6097" s="1">
        <v>21.01</v>
      </c>
      <c r="E6097" s="1">
        <v>86.01</v>
      </c>
    </row>
    <row r="6098" spans="1:5" hidden="1">
      <c r="A6098" s="1">
        <v>1975</v>
      </c>
      <c r="B6098" s="1">
        <v>100</v>
      </c>
      <c r="C6098" s="1">
        <v>33</v>
      </c>
      <c r="D6098" s="1">
        <v>8.01</v>
      </c>
      <c r="E6098" s="1">
        <v>41.01</v>
      </c>
    </row>
    <row r="6099" spans="1:5" hidden="1">
      <c r="A6099" s="1">
        <v>1975</v>
      </c>
      <c r="B6099" s="1">
        <v>101</v>
      </c>
      <c r="C6099" s="1">
        <v>25</v>
      </c>
      <c r="D6099" s="1">
        <v>8</v>
      </c>
      <c r="E6099" s="1">
        <v>33</v>
      </c>
    </row>
    <row r="6100" spans="1:5" hidden="1">
      <c r="A6100" s="1">
        <v>1975</v>
      </c>
      <c r="B6100" s="1">
        <v>102</v>
      </c>
      <c r="C6100" s="1">
        <v>11.01</v>
      </c>
      <c r="D6100" s="1">
        <v>4</v>
      </c>
      <c r="E6100" s="1">
        <v>15.01</v>
      </c>
    </row>
    <row r="6101" spans="1:5" hidden="1">
      <c r="A6101" s="1">
        <v>1975</v>
      </c>
      <c r="B6101" s="1">
        <v>103</v>
      </c>
      <c r="C6101" s="1">
        <v>7</v>
      </c>
      <c r="D6101" s="1">
        <v>3</v>
      </c>
      <c r="E6101" s="1">
        <v>10</v>
      </c>
    </row>
    <row r="6102" spans="1:5" hidden="1">
      <c r="A6102" s="1">
        <v>1975</v>
      </c>
      <c r="B6102" s="1">
        <v>104</v>
      </c>
      <c r="C6102" s="1">
        <v>6</v>
      </c>
      <c r="D6102" s="1">
        <v>4</v>
      </c>
      <c r="E6102" s="1">
        <v>10</v>
      </c>
    </row>
    <row r="6103" spans="1:5" hidden="1">
      <c r="A6103" s="1">
        <v>1975</v>
      </c>
      <c r="B6103" s="1">
        <v>105</v>
      </c>
      <c r="C6103" s="1">
        <v>4</v>
      </c>
      <c r="D6103" s="1">
        <v>1.5</v>
      </c>
      <c r="E6103" s="1">
        <v>5.5</v>
      </c>
    </row>
    <row r="6104" spans="1:5" hidden="1">
      <c r="A6104" s="1">
        <v>1975</v>
      </c>
      <c r="B6104" s="1">
        <v>106</v>
      </c>
      <c r="C6104" s="1">
        <v>0</v>
      </c>
      <c r="D6104" s="1">
        <v>0</v>
      </c>
      <c r="E6104" s="1">
        <v>0</v>
      </c>
    </row>
    <row r="6105" spans="1:5" hidden="1">
      <c r="A6105" s="1">
        <v>1975</v>
      </c>
      <c r="B6105" s="1">
        <v>107</v>
      </c>
      <c r="C6105" s="1">
        <v>0</v>
      </c>
      <c r="D6105" s="1">
        <v>0</v>
      </c>
      <c r="E6105" s="1">
        <v>0</v>
      </c>
    </row>
    <row r="6106" spans="1:5" hidden="1">
      <c r="A6106" s="1">
        <v>1975</v>
      </c>
      <c r="B6106" s="1">
        <v>108</v>
      </c>
      <c r="C6106" s="1">
        <v>0</v>
      </c>
      <c r="D6106" s="1">
        <v>0</v>
      </c>
      <c r="E6106" s="1">
        <v>0</v>
      </c>
    </row>
    <row r="6107" spans="1:5" hidden="1">
      <c r="A6107" s="1">
        <v>1975</v>
      </c>
      <c r="B6107" s="1">
        <v>109</v>
      </c>
      <c r="C6107" s="1">
        <v>0</v>
      </c>
      <c r="D6107" s="1">
        <v>0</v>
      </c>
      <c r="E6107" s="1">
        <v>0</v>
      </c>
    </row>
    <row r="6108" spans="1:5" hidden="1">
      <c r="A6108" s="1">
        <v>1975</v>
      </c>
      <c r="B6108" s="1" t="s">
        <v>121</v>
      </c>
      <c r="C6108" s="1">
        <v>0</v>
      </c>
      <c r="D6108" s="1">
        <v>0</v>
      </c>
      <c r="E6108" s="1">
        <v>0</v>
      </c>
    </row>
    <row r="6109" spans="1:5" hidden="1">
      <c r="A6109" s="1">
        <v>1976</v>
      </c>
      <c r="B6109" s="1">
        <v>0</v>
      </c>
      <c r="C6109" s="1">
        <v>1363.14</v>
      </c>
      <c r="D6109" s="1">
        <v>1774.34</v>
      </c>
      <c r="E6109" s="1">
        <v>3137.48</v>
      </c>
    </row>
    <row r="6110" spans="1:5" hidden="1">
      <c r="A6110" s="1">
        <v>1976</v>
      </c>
      <c r="B6110" s="1">
        <v>1</v>
      </c>
      <c r="C6110" s="1">
        <v>116.01</v>
      </c>
      <c r="D6110" s="1">
        <v>162.03</v>
      </c>
      <c r="E6110" s="1">
        <v>278.04000000000002</v>
      </c>
    </row>
    <row r="6111" spans="1:5" hidden="1">
      <c r="A6111" s="1">
        <v>1976</v>
      </c>
      <c r="B6111" s="1">
        <v>2</v>
      </c>
      <c r="C6111" s="1">
        <v>72.010000000000005</v>
      </c>
      <c r="D6111" s="1">
        <v>100.02</v>
      </c>
      <c r="E6111" s="1">
        <v>172.03</v>
      </c>
    </row>
    <row r="6112" spans="1:5" hidden="1">
      <c r="A6112" s="1">
        <v>1976</v>
      </c>
      <c r="B6112" s="1">
        <v>3</v>
      </c>
      <c r="C6112" s="1">
        <v>40.01</v>
      </c>
      <c r="D6112" s="1">
        <v>81.02</v>
      </c>
      <c r="E6112" s="1">
        <v>121.03</v>
      </c>
    </row>
    <row r="6113" spans="1:5" hidden="1">
      <c r="A6113" s="1">
        <v>1976</v>
      </c>
      <c r="B6113" s="1">
        <v>4</v>
      </c>
      <c r="C6113" s="1">
        <v>41.01</v>
      </c>
      <c r="D6113" s="1">
        <v>64.010000000000005</v>
      </c>
      <c r="E6113" s="1">
        <v>105.02</v>
      </c>
    </row>
    <row r="6114" spans="1:5" hidden="1">
      <c r="A6114" s="1">
        <v>1976</v>
      </c>
      <c r="B6114" s="1">
        <v>5</v>
      </c>
      <c r="C6114" s="1">
        <v>45.01</v>
      </c>
      <c r="D6114" s="1">
        <v>75.010000000000005</v>
      </c>
      <c r="E6114" s="1">
        <v>120.02</v>
      </c>
    </row>
    <row r="6115" spans="1:5" hidden="1">
      <c r="A6115" s="1">
        <v>1976</v>
      </c>
      <c r="B6115" s="1">
        <v>6</v>
      </c>
      <c r="C6115" s="1">
        <v>45</v>
      </c>
      <c r="D6115" s="1">
        <v>59.01</v>
      </c>
      <c r="E6115" s="1">
        <v>104.01</v>
      </c>
    </row>
    <row r="6116" spans="1:5" hidden="1">
      <c r="A6116" s="1">
        <v>1976</v>
      </c>
      <c r="B6116" s="1">
        <v>7</v>
      </c>
      <c r="C6116" s="1">
        <v>32.01</v>
      </c>
      <c r="D6116" s="1">
        <v>43.01</v>
      </c>
      <c r="E6116" s="1">
        <v>75.02</v>
      </c>
    </row>
    <row r="6117" spans="1:5" hidden="1">
      <c r="A6117" s="1">
        <v>1976</v>
      </c>
      <c r="B6117" s="1">
        <v>8</v>
      </c>
      <c r="C6117" s="1">
        <v>30</v>
      </c>
      <c r="D6117" s="1">
        <v>39.01</v>
      </c>
      <c r="E6117" s="1">
        <v>69.010000000000005</v>
      </c>
    </row>
    <row r="6118" spans="1:5" hidden="1">
      <c r="A6118" s="1">
        <v>1976</v>
      </c>
      <c r="B6118" s="1">
        <v>9</v>
      </c>
      <c r="C6118" s="1">
        <v>24</v>
      </c>
      <c r="D6118" s="1">
        <v>30</v>
      </c>
      <c r="E6118" s="1">
        <v>54</v>
      </c>
    </row>
    <row r="6119" spans="1:5" hidden="1">
      <c r="A6119" s="1">
        <v>1976</v>
      </c>
      <c r="B6119" s="1">
        <v>10</v>
      </c>
      <c r="C6119" s="1">
        <v>24</v>
      </c>
      <c r="D6119" s="1">
        <v>31.01</v>
      </c>
      <c r="E6119" s="1">
        <v>55.01</v>
      </c>
    </row>
    <row r="6120" spans="1:5" hidden="1">
      <c r="A6120" s="1">
        <v>1976</v>
      </c>
      <c r="B6120" s="1">
        <v>11</v>
      </c>
      <c r="C6120" s="1">
        <v>28</v>
      </c>
      <c r="D6120" s="1">
        <v>38.01</v>
      </c>
      <c r="E6120" s="1">
        <v>66.010000000000005</v>
      </c>
    </row>
    <row r="6121" spans="1:5" hidden="1">
      <c r="A6121" s="1">
        <v>1976</v>
      </c>
      <c r="B6121" s="1">
        <v>12</v>
      </c>
      <c r="C6121" s="1">
        <v>24.01</v>
      </c>
      <c r="D6121" s="1">
        <v>64.010000000000005</v>
      </c>
      <c r="E6121" s="1">
        <v>88.02</v>
      </c>
    </row>
    <row r="6122" spans="1:5" hidden="1">
      <c r="A6122" s="1">
        <v>1976</v>
      </c>
      <c r="B6122" s="1">
        <v>13</v>
      </c>
      <c r="C6122" s="1">
        <v>36.01</v>
      </c>
      <c r="D6122" s="1">
        <v>54.01</v>
      </c>
      <c r="E6122" s="1">
        <v>90.02</v>
      </c>
    </row>
    <row r="6123" spans="1:5" hidden="1">
      <c r="A6123" s="1">
        <v>1976</v>
      </c>
      <c r="B6123" s="1">
        <v>14</v>
      </c>
      <c r="C6123" s="1">
        <v>45</v>
      </c>
      <c r="D6123" s="1">
        <v>66.010000000000005</v>
      </c>
      <c r="E6123" s="1">
        <v>111.01</v>
      </c>
    </row>
    <row r="6124" spans="1:5" hidden="1">
      <c r="A6124" s="1">
        <v>1976</v>
      </c>
      <c r="B6124" s="1">
        <v>15</v>
      </c>
      <c r="C6124" s="1">
        <v>46</v>
      </c>
      <c r="D6124" s="1">
        <v>71.02</v>
      </c>
      <c r="E6124" s="1">
        <v>117.02</v>
      </c>
    </row>
    <row r="6125" spans="1:5" hidden="1">
      <c r="A6125" s="1">
        <v>1976</v>
      </c>
      <c r="B6125" s="1">
        <v>16</v>
      </c>
      <c r="C6125" s="1">
        <v>53.01</v>
      </c>
      <c r="D6125" s="1">
        <v>138.02000000000001</v>
      </c>
      <c r="E6125" s="1">
        <v>191.03</v>
      </c>
    </row>
    <row r="6126" spans="1:5" hidden="1">
      <c r="A6126" s="1">
        <v>1976</v>
      </c>
      <c r="B6126" s="1">
        <v>17</v>
      </c>
      <c r="C6126" s="1">
        <v>57</v>
      </c>
      <c r="D6126" s="1">
        <v>201.04</v>
      </c>
      <c r="E6126" s="1">
        <v>258.04000000000002</v>
      </c>
    </row>
    <row r="6127" spans="1:5" hidden="1">
      <c r="A6127" s="1">
        <v>1976</v>
      </c>
      <c r="B6127" s="1">
        <v>18</v>
      </c>
      <c r="C6127" s="1">
        <v>75.010000000000005</v>
      </c>
      <c r="D6127" s="1">
        <v>274.05</v>
      </c>
      <c r="E6127" s="1">
        <v>349.06</v>
      </c>
    </row>
    <row r="6128" spans="1:5" hidden="1">
      <c r="A6128" s="1">
        <v>1976</v>
      </c>
      <c r="B6128" s="1">
        <v>19</v>
      </c>
      <c r="C6128" s="1">
        <v>64.010000000000005</v>
      </c>
      <c r="D6128" s="1">
        <v>266.05</v>
      </c>
      <c r="E6128" s="1">
        <v>330.06</v>
      </c>
    </row>
    <row r="6129" spans="1:5" hidden="1">
      <c r="A6129" s="1">
        <v>1976</v>
      </c>
      <c r="B6129" s="1">
        <v>20</v>
      </c>
      <c r="C6129" s="1">
        <v>56</v>
      </c>
      <c r="D6129" s="1">
        <v>231.04</v>
      </c>
      <c r="E6129" s="1">
        <v>287.04000000000002</v>
      </c>
    </row>
    <row r="6130" spans="1:5" hidden="1">
      <c r="A6130" s="1">
        <v>1976</v>
      </c>
      <c r="B6130" s="1">
        <v>21</v>
      </c>
      <c r="C6130" s="1">
        <v>48.01</v>
      </c>
      <c r="D6130" s="1">
        <v>186.04</v>
      </c>
      <c r="E6130" s="1">
        <v>234.05</v>
      </c>
    </row>
    <row r="6131" spans="1:5" hidden="1">
      <c r="A6131" s="1">
        <v>1976</v>
      </c>
      <c r="B6131" s="1">
        <v>22</v>
      </c>
      <c r="C6131" s="1">
        <v>44.01</v>
      </c>
      <c r="D6131" s="1">
        <v>220.04</v>
      </c>
      <c r="E6131" s="1">
        <v>264.05</v>
      </c>
    </row>
    <row r="6132" spans="1:5" hidden="1">
      <c r="A6132" s="1">
        <v>1976</v>
      </c>
      <c r="B6132" s="1">
        <v>23</v>
      </c>
      <c r="C6132" s="1">
        <v>59</v>
      </c>
      <c r="D6132" s="1">
        <v>185.03</v>
      </c>
      <c r="E6132" s="1">
        <v>244.03</v>
      </c>
    </row>
    <row r="6133" spans="1:5" hidden="1">
      <c r="A6133" s="1">
        <v>1976</v>
      </c>
      <c r="B6133" s="1">
        <v>24</v>
      </c>
      <c r="C6133" s="1">
        <v>68.010000000000005</v>
      </c>
      <c r="D6133" s="1">
        <v>176.04</v>
      </c>
      <c r="E6133" s="1">
        <v>244.05</v>
      </c>
    </row>
    <row r="6134" spans="1:5" hidden="1">
      <c r="A6134" s="1">
        <v>1976</v>
      </c>
      <c r="B6134" s="1">
        <v>25</v>
      </c>
      <c r="C6134" s="1">
        <v>55</v>
      </c>
      <c r="D6134" s="1">
        <v>153.03</v>
      </c>
      <c r="E6134" s="1">
        <v>208.03</v>
      </c>
    </row>
    <row r="6135" spans="1:5" hidden="1">
      <c r="A6135" s="1">
        <v>1976</v>
      </c>
      <c r="B6135" s="1">
        <v>26</v>
      </c>
      <c r="C6135" s="1">
        <v>65.010000000000005</v>
      </c>
      <c r="D6135" s="1">
        <v>144.03</v>
      </c>
      <c r="E6135" s="1">
        <v>209.04</v>
      </c>
    </row>
    <row r="6136" spans="1:5" hidden="1">
      <c r="A6136" s="1">
        <v>1976</v>
      </c>
      <c r="B6136" s="1">
        <v>27</v>
      </c>
      <c r="C6136" s="1">
        <v>52</v>
      </c>
      <c r="D6136" s="1">
        <v>131.02000000000001</v>
      </c>
      <c r="E6136" s="1">
        <v>183.02</v>
      </c>
    </row>
    <row r="6137" spans="1:5" hidden="1">
      <c r="A6137" s="1">
        <v>1976</v>
      </c>
      <c r="B6137" s="1">
        <v>28</v>
      </c>
      <c r="C6137" s="1">
        <v>76.010000000000005</v>
      </c>
      <c r="D6137" s="1">
        <v>147.02000000000001</v>
      </c>
      <c r="E6137" s="1">
        <v>223.03</v>
      </c>
    </row>
    <row r="6138" spans="1:5" hidden="1">
      <c r="A6138" s="1">
        <v>1976</v>
      </c>
      <c r="B6138" s="1">
        <v>29</v>
      </c>
      <c r="C6138" s="1">
        <v>65.010000000000005</v>
      </c>
      <c r="D6138" s="1">
        <v>152.02000000000001</v>
      </c>
      <c r="E6138" s="1">
        <v>217.03</v>
      </c>
    </row>
    <row r="6139" spans="1:5" hidden="1">
      <c r="A6139" s="1">
        <v>1976</v>
      </c>
      <c r="B6139" s="1">
        <v>30</v>
      </c>
      <c r="C6139" s="1">
        <v>59</v>
      </c>
      <c r="D6139" s="1">
        <v>131.02000000000001</v>
      </c>
      <c r="E6139" s="1">
        <v>190.02</v>
      </c>
    </row>
    <row r="6140" spans="1:5" hidden="1">
      <c r="A6140" s="1">
        <v>1976</v>
      </c>
      <c r="B6140" s="1">
        <v>31</v>
      </c>
      <c r="C6140" s="1">
        <v>70</v>
      </c>
      <c r="D6140" s="1">
        <v>147.03</v>
      </c>
      <c r="E6140" s="1">
        <v>217.03</v>
      </c>
    </row>
    <row r="6141" spans="1:5" hidden="1">
      <c r="A6141" s="1">
        <v>1976</v>
      </c>
      <c r="B6141" s="1">
        <v>32</v>
      </c>
      <c r="C6141" s="1">
        <v>84.01</v>
      </c>
      <c r="D6141" s="1">
        <v>147.03</v>
      </c>
      <c r="E6141" s="1">
        <v>231.04</v>
      </c>
    </row>
    <row r="6142" spans="1:5" hidden="1">
      <c r="A6142" s="1">
        <v>1976</v>
      </c>
      <c r="B6142" s="1">
        <v>33</v>
      </c>
      <c r="C6142" s="1">
        <v>74.010000000000005</v>
      </c>
      <c r="D6142" s="1">
        <v>134.02000000000001</v>
      </c>
      <c r="E6142" s="1">
        <v>208.03</v>
      </c>
    </row>
    <row r="6143" spans="1:5" hidden="1">
      <c r="A6143" s="1">
        <v>1976</v>
      </c>
      <c r="B6143" s="1">
        <v>34</v>
      </c>
      <c r="C6143" s="1">
        <v>79.010000000000005</v>
      </c>
      <c r="D6143" s="1">
        <v>150.03</v>
      </c>
      <c r="E6143" s="1">
        <v>229.04</v>
      </c>
    </row>
    <row r="6144" spans="1:5" hidden="1">
      <c r="A6144" s="1">
        <v>1976</v>
      </c>
      <c r="B6144" s="1">
        <v>35</v>
      </c>
      <c r="C6144" s="1">
        <v>95.01</v>
      </c>
      <c r="D6144" s="1">
        <v>151.03</v>
      </c>
      <c r="E6144" s="1">
        <v>246.04</v>
      </c>
    </row>
    <row r="6145" spans="1:5" hidden="1">
      <c r="A6145" s="1">
        <v>1976</v>
      </c>
      <c r="B6145" s="1">
        <v>36</v>
      </c>
      <c r="C6145" s="1">
        <v>71.010000000000005</v>
      </c>
      <c r="D6145" s="1">
        <v>144.03</v>
      </c>
      <c r="E6145" s="1">
        <v>215.04</v>
      </c>
    </row>
    <row r="6146" spans="1:5" hidden="1">
      <c r="A6146" s="1">
        <v>1976</v>
      </c>
      <c r="B6146" s="1">
        <v>37</v>
      </c>
      <c r="C6146" s="1">
        <v>88.01</v>
      </c>
      <c r="D6146" s="1">
        <v>171.03</v>
      </c>
      <c r="E6146" s="1">
        <v>259.04000000000002</v>
      </c>
    </row>
    <row r="6147" spans="1:5" hidden="1">
      <c r="A6147" s="1">
        <v>1976</v>
      </c>
      <c r="B6147" s="1">
        <v>38</v>
      </c>
      <c r="C6147" s="1">
        <v>92.01</v>
      </c>
      <c r="D6147" s="1">
        <v>183.03</v>
      </c>
      <c r="E6147" s="1">
        <v>275.04000000000002</v>
      </c>
    </row>
    <row r="6148" spans="1:5" hidden="1">
      <c r="A6148" s="1">
        <v>1976</v>
      </c>
      <c r="B6148" s="1">
        <v>39</v>
      </c>
      <c r="C6148" s="1">
        <v>119.01</v>
      </c>
      <c r="D6148" s="1">
        <v>191.03</v>
      </c>
      <c r="E6148" s="1">
        <v>310.04000000000002</v>
      </c>
    </row>
    <row r="6149" spans="1:5" hidden="1">
      <c r="A6149" s="1">
        <v>1976</v>
      </c>
      <c r="B6149" s="1">
        <v>40</v>
      </c>
      <c r="C6149" s="1">
        <v>106.01</v>
      </c>
      <c r="D6149" s="1">
        <v>188.04</v>
      </c>
      <c r="E6149" s="1">
        <v>294.05</v>
      </c>
    </row>
    <row r="6150" spans="1:5" hidden="1">
      <c r="A6150" s="1">
        <v>1976</v>
      </c>
      <c r="B6150" s="1">
        <v>41</v>
      </c>
      <c r="C6150" s="1">
        <v>125.02</v>
      </c>
      <c r="D6150" s="1">
        <v>223.04</v>
      </c>
      <c r="E6150" s="1">
        <v>348.06</v>
      </c>
    </row>
    <row r="6151" spans="1:5" hidden="1">
      <c r="A6151" s="1">
        <v>1976</v>
      </c>
      <c r="B6151" s="1">
        <v>42</v>
      </c>
      <c r="C6151" s="1">
        <v>134.01</v>
      </c>
      <c r="D6151" s="1">
        <v>247.05</v>
      </c>
      <c r="E6151" s="1">
        <v>381.06</v>
      </c>
    </row>
    <row r="6152" spans="1:5" hidden="1">
      <c r="A6152" s="1">
        <v>1976</v>
      </c>
      <c r="B6152" s="1">
        <v>43</v>
      </c>
      <c r="C6152" s="1">
        <v>166.02</v>
      </c>
      <c r="D6152" s="1">
        <v>301.06</v>
      </c>
      <c r="E6152" s="1">
        <v>467.08</v>
      </c>
    </row>
    <row r="6153" spans="1:5" hidden="1">
      <c r="A6153" s="1">
        <v>1976</v>
      </c>
      <c r="B6153" s="1">
        <v>44</v>
      </c>
      <c r="C6153" s="1">
        <v>164.02</v>
      </c>
      <c r="D6153" s="1">
        <v>313.06</v>
      </c>
      <c r="E6153" s="1">
        <v>477.08</v>
      </c>
    </row>
    <row r="6154" spans="1:5" hidden="1">
      <c r="A6154" s="1">
        <v>1976</v>
      </c>
      <c r="B6154" s="1">
        <v>45</v>
      </c>
      <c r="C6154" s="1">
        <v>194.02</v>
      </c>
      <c r="D6154" s="1">
        <v>343.07</v>
      </c>
      <c r="E6154" s="1">
        <v>537.09</v>
      </c>
    </row>
    <row r="6155" spans="1:5" hidden="1">
      <c r="A6155" s="1">
        <v>1976</v>
      </c>
      <c r="B6155" s="1">
        <v>46</v>
      </c>
      <c r="C6155" s="1">
        <v>205.02</v>
      </c>
      <c r="D6155" s="1">
        <v>383.07</v>
      </c>
      <c r="E6155" s="1">
        <v>588.09</v>
      </c>
    </row>
    <row r="6156" spans="1:5" hidden="1">
      <c r="A6156" s="1">
        <v>1976</v>
      </c>
      <c r="B6156" s="1">
        <v>47</v>
      </c>
      <c r="C6156" s="1">
        <v>233.02</v>
      </c>
      <c r="D6156" s="1">
        <v>483.1</v>
      </c>
      <c r="E6156" s="1">
        <v>716.12</v>
      </c>
    </row>
    <row r="6157" spans="1:5" hidden="1">
      <c r="A6157" s="1">
        <v>1976</v>
      </c>
      <c r="B6157" s="1">
        <v>48</v>
      </c>
      <c r="C6157" s="1">
        <v>262.02999999999997</v>
      </c>
      <c r="D6157" s="1">
        <v>453.08</v>
      </c>
      <c r="E6157" s="1">
        <v>715.11</v>
      </c>
    </row>
    <row r="6158" spans="1:5" hidden="1">
      <c r="A6158" s="1">
        <v>1976</v>
      </c>
      <c r="B6158" s="1">
        <v>49</v>
      </c>
      <c r="C6158" s="1">
        <v>306.02999999999997</v>
      </c>
      <c r="D6158" s="1">
        <v>617.12</v>
      </c>
      <c r="E6158" s="1">
        <v>923.15</v>
      </c>
    </row>
    <row r="6159" spans="1:5" hidden="1">
      <c r="A6159" s="1">
        <v>1976</v>
      </c>
      <c r="B6159" s="1">
        <v>50</v>
      </c>
      <c r="C6159" s="1">
        <v>333.03</v>
      </c>
      <c r="D6159" s="1">
        <v>608.12</v>
      </c>
      <c r="E6159" s="1">
        <v>941.15</v>
      </c>
    </row>
    <row r="6160" spans="1:5" hidden="1">
      <c r="A6160" s="1">
        <v>1976</v>
      </c>
      <c r="B6160" s="1">
        <v>51</v>
      </c>
      <c r="C6160" s="1">
        <v>315.02999999999997</v>
      </c>
      <c r="D6160" s="1">
        <v>662.13</v>
      </c>
      <c r="E6160" s="1">
        <v>977.16</v>
      </c>
    </row>
    <row r="6161" spans="1:5" hidden="1">
      <c r="A6161" s="1">
        <v>1976</v>
      </c>
      <c r="B6161" s="1">
        <v>52</v>
      </c>
      <c r="C6161" s="1">
        <v>393.03</v>
      </c>
      <c r="D6161" s="1">
        <v>718.14</v>
      </c>
      <c r="E6161" s="1">
        <v>1111.17</v>
      </c>
    </row>
    <row r="6162" spans="1:5" hidden="1">
      <c r="A6162" s="1">
        <v>1976</v>
      </c>
      <c r="B6162" s="1">
        <v>53</v>
      </c>
      <c r="C6162" s="1">
        <v>402.04</v>
      </c>
      <c r="D6162" s="1">
        <v>792.15</v>
      </c>
      <c r="E6162" s="1">
        <v>1194.19</v>
      </c>
    </row>
    <row r="6163" spans="1:5" hidden="1">
      <c r="A6163" s="1">
        <v>1976</v>
      </c>
      <c r="B6163" s="1">
        <v>54</v>
      </c>
      <c r="C6163" s="1">
        <v>436.05</v>
      </c>
      <c r="D6163" s="1">
        <v>833.16</v>
      </c>
      <c r="E6163" s="1">
        <v>1269.21</v>
      </c>
    </row>
    <row r="6164" spans="1:5" hidden="1">
      <c r="A6164" s="1">
        <v>1976</v>
      </c>
      <c r="B6164" s="1">
        <v>55</v>
      </c>
      <c r="C6164" s="1">
        <v>446.04</v>
      </c>
      <c r="D6164" s="1">
        <v>897.17</v>
      </c>
      <c r="E6164" s="1">
        <v>1343.21</v>
      </c>
    </row>
    <row r="6165" spans="1:5" hidden="1">
      <c r="A6165" s="1">
        <v>1976</v>
      </c>
      <c r="B6165" s="1">
        <v>56</v>
      </c>
      <c r="C6165" s="1">
        <v>479.05</v>
      </c>
      <c r="D6165" s="1">
        <v>930.18</v>
      </c>
      <c r="E6165" s="1">
        <v>1409.23</v>
      </c>
    </row>
    <row r="6166" spans="1:5" hidden="1">
      <c r="A6166" s="1">
        <v>1976</v>
      </c>
      <c r="B6166" s="1">
        <v>57</v>
      </c>
      <c r="C6166" s="1">
        <v>440.04</v>
      </c>
      <c r="D6166" s="1">
        <v>887.17</v>
      </c>
      <c r="E6166" s="1">
        <v>1327.21</v>
      </c>
    </row>
    <row r="6167" spans="1:5" hidden="1">
      <c r="A6167" s="1">
        <v>1976</v>
      </c>
      <c r="B6167" s="1">
        <v>58</v>
      </c>
      <c r="C6167" s="1">
        <v>510.05</v>
      </c>
      <c r="D6167" s="1">
        <v>993.19</v>
      </c>
      <c r="E6167" s="1">
        <v>1503.24</v>
      </c>
    </row>
    <row r="6168" spans="1:5" hidden="1">
      <c r="A6168" s="1">
        <v>1976</v>
      </c>
      <c r="B6168" s="1">
        <v>59</v>
      </c>
      <c r="C6168" s="1">
        <v>556.05999999999995</v>
      </c>
      <c r="D6168" s="1">
        <v>1104.21</v>
      </c>
      <c r="E6168" s="1">
        <v>1660.27</v>
      </c>
    </row>
    <row r="6169" spans="1:5" hidden="1">
      <c r="A6169" s="1">
        <v>1976</v>
      </c>
      <c r="B6169" s="1">
        <v>60</v>
      </c>
      <c r="C6169" s="1">
        <v>583.05999999999995</v>
      </c>
      <c r="D6169" s="1">
        <v>1174.22</v>
      </c>
      <c r="E6169" s="1">
        <v>1757.28</v>
      </c>
    </row>
    <row r="6170" spans="1:5" hidden="1">
      <c r="A6170" s="1">
        <v>1976</v>
      </c>
      <c r="B6170" s="1">
        <v>61</v>
      </c>
      <c r="C6170" s="1">
        <v>618.05999999999995</v>
      </c>
      <c r="D6170" s="1">
        <v>1206.23</v>
      </c>
      <c r="E6170" s="1">
        <v>1824.29</v>
      </c>
    </row>
    <row r="6171" spans="1:5" hidden="1">
      <c r="A6171" s="1">
        <v>1976</v>
      </c>
      <c r="B6171" s="1">
        <v>62</v>
      </c>
      <c r="C6171" s="1">
        <v>753.08</v>
      </c>
      <c r="D6171" s="1">
        <v>1362.27</v>
      </c>
      <c r="E6171" s="1">
        <v>2115.35</v>
      </c>
    </row>
    <row r="6172" spans="1:5" hidden="1">
      <c r="A6172" s="1">
        <v>1976</v>
      </c>
      <c r="B6172" s="1">
        <v>63</v>
      </c>
      <c r="C6172" s="1">
        <v>758.07</v>
      </c>
      <c r="D6172" s="1">
        <v>1444.27</v>
      </c>
      <c r="E6172" s="1">
        <v>2202.34</v>
      </c>
    </row>
    <row r="6173" spans="1:5" hidden="1">
      <c r="A6173" s="1">
        <v>1976</v>
      </c>
      <c r="B6173" s="1">
        <v>64</v>
      </c>
      <c r="C6173" s="1">
        <v>762.08</v>
      </c>
      <c r="D6173" s="1">
        <v>1528.29</v>
      </c>
      <c r="E6173" s="1">
        <v>2290.37</v>
      </c>
    </row>
    <row r="6174" spans="1:5" hidden="1">
      <c r="A6174" s="1">
        <v>1976</v>
      </c>
      <c r="B6174" s="1">
        <v>65</v>
      </c>
      <c r="C6174" s="1">
        <v>856.08</v>
      </c>
      <c r="D6174" s="1">
        <v>1614.31</v>
      </c>
      <c r="E6174" s="1">
        <v>2470.39</v>
      </c>
    </row>
    <row r="6175" spans="1:5" hidden="1">
      <c r="A6175" s="1">
        <v>1976</v>
      </c>
      <c r="B6175" s="1">
        <v>66</v>
      </c>
      <c r="C6175" s="1">
        <v>849.08</v>
      </c>
      <c r="D6175" s="1">
        <v>1561.3</v>
      </c>
      <c r="E6175" s="1">
        <v>2410.38</v>
      </c>
    </row>
    <row r="6176" spans="1:5" hidden="1">
      <c r="A6176" s="1">
        <v>1976</v>
      </c>
      <c r="B6176" s="1">
        <v>67</v>
      </c>
      <c r="C6176" s="1">
        <v>902.09</v>
      </c>
      <c r="D6176" s="1">
        <v>1617.31</v>
      </c>
      <c r="E6176" s="1">
        <v>2519.4</v>
      </c>
    </row>
    <row r="6177" spans="1:5" hidden="1">
      <c r="A6177" s="1">
        <v>1976</v>
      </c>
      <c r="B6177" s="1">
        <v>68</v>
      </c>
      <c r="C6177" s="1">
        <v>965.09</v>
      </c>
      <c r="D6177" s="1">
        <v>1685.32</v>
      </c>
      <c r="E6177" s="1">
        <v>2650.41</v>
      </c>
    </row>
    <row r="6178" spans="1:5" hidden="1">
      <c r="A6178" s="1">
        <v>1976</v>
      </c>
      <c r="B6178" s="1">
        <v>69</v>
      </c>
      <c r="C6178" s="1">
        <v>998.1</v>
      </c>
      <c r="D6178" s="1">
        <v>1788.34</v>
      </c>
      <c r="E6178" s="1">
        <v>2786.44</v>
      </c>
    </row>
    <row r="6179" spans="1:5" hidden="1">
      <c r="A6179" s="1">
        <v>1976</v>
      </c>
      <c r="B6179" s="1">
        <v>70</v>
      </c>
      <c r="C6179" s="1">
        <v>1035.1099999999999</v>
      </c>
      <c r="D6179" s="1">
        <v>1790.34</v>
      </c>
      <c r="E6179" s="1">
        <v>2825.45</v>
      </c>
    </row>
    <row r="6180" spans="1:5" hidden="1">
      <c r="A6180" s="1">
        <v>1976</v>
      </c>
      <c r="B6180" s="1">
        <v>71</v>
      </c>
      <c r="C6180" s="1">
        <v>1043.0999999999999</v>
      </c>
      <c r="D6180" s="1">
        <v>1689.33</v>
      </c>
      <c r="E6180" s="1">
        <v>2732.43</v>
      </c>
    </row>
    <row r="6181" spans="1:5" hidden="1">
      <c r="A6181" s="1">
        <v>1976</v>
      </c>
      <c r="B6181" s="1">
        <v>72</v>
      </c>
      <c r="C6181" s="1">
        <v>1158.1199999999999</v>
      </c>
      <c r="D6181" s="1">
        <v>1744.33</v>
      </c>
      <c r="E6181" s="1">
        <v>2902.45</v>
      </c>
    </row>
    <row r="6182" spans="1:5" hidden="1">
      <c r="A6182" s="1">
        <v>1976</v>
      </c>
      <c r="B6182" s="1">
        <v>73</v>
      </c>
      <c r="C6182" s="1">
        <v>1227.1199999999999</v>
      </c>
      <c r="D6182" s="1">
        <v>1775.34</v>
      </c>
      <c r="E6182" s="1">
        <v>3002.46</v>
      </c>
    </row>
    <row r="6183" spans="1:5" hidden="1">
      <c r="A6183" s="1">
        <v>1976</v>
      </c>
      <c r="B6183" s="1">
        <v>74</v>
      </c>
      <c r="C6183" s="1">
        <v>1216.1199999999999</v>
      </c>
      <c r="D6183" s="1">
        <v>1686.33</v>
      </c>
      <c r="E6183" s="1">
        <v>2902.45</v>
      </c>
    </row>
    <row r="6184" spans="1:5" hidden="1">
      <c r="A6184" s="1">
        <v>1976</v>
      </c>
      <c r="B6184" s="1">
        <v>75</v>
      </c>
      <c r="C6184" s="1">
        <v>1542.15</v>
      </c>
      <c r="D6184" s="1">
        <v>1935.37</v>
      </c>
      <c r="E6184" s="1">
        <v>3477.52</v>
      </c>
    </row>
    <row r="6185" spans="1:5" hidden="1">
      <c r="A6185" s="1">
        <v>1976</v>
      </c>
      <c r="B6185" s="1">
        <v>76</v>
      </c>
      <c r="C6185" s="1">
        <v>1637.16</v>
      </c>
      <c r="D6185" s="1">
        <v>1793.35</v>
      </c>
      <c r="E6185" s="1">
        <v>3430.51</v>
      </c>
    </row>
    <row r="6186" spans="1:5" hidden="1">
      <c r="A6186" s="1">
        <v>1976</v>
      </c>
      <c r="B6186" s="1">
        <v>77</v>
      </c>
      <c r="C6186" s="1">
        <v>1339.13</v>
      </c>
      <c r="D6186" s="1">
        <v>1538.29</v>
      </c>
      <c r="E6186" s="1">
        <v>2877.42</v>
      </c>
    </row>
    <row r="6187" spans="1:5" hidden="1">
      <c r="A6187" s="1">
        <v>1976</v>
      </c>
      <c r="B6187" s="1">
        <v>78</v>
      </c>
      <c r="C6187" s="1">
        <v>1518.15</v>
      </c>
      <c r="D6187" s="1">
        <v>1535.29</v>
      </c>
      <c r="E6187" s="1">
        <v>3053.44</v>
      </c>
    </row>
    <row r="6188" spans="1:5" hidden="1">
      <c r="A6188" s="1">
        <v>1976</v>
      </c>
      <c r="B6188" s="1">
        <v>79</v>
      </c>
      <c r="C6188" s="1">
        <v>1494.14</v>
      </c>
      <c r="D6188" s="1">
        <v>1430.28</v>
      </c>
      <c r="E6188" s="1">
        <v>2924.42</v>
      </c>
    </row>
    <row r="6189" spans="1:5" hidden="1">
      <c r="A6189" s="1">
        <v>1976</v>
      </c>
      <c r="B6189" s="1">
        <v>80</v>
      </c>
      <c r="C6189" s="1">
        <v>1588.16</v>
      </c>
      <c r="D6189" s="1">
        <v>1337.25</v>
      </c>
      <c r="E6189" s="1">
        <v>2925.41</v>
      </c>
    </row>
    <row r="6190" spans="1:5" hidden="1">
      <c r="A6190" s="1">
        <v>1976</v>
      </c>
      <c r="B6190" s="1">
        <v>81</v>
      </c>
      <c r="C6190" s="1">
        <v>1573.16</v>
      </c>
      <c r="D6190" s="1">
        <v>1194.23</v>
      </c>
      <c r="E6190" s="1">
        <v>2767.39</v>
      </c>
    </row>
    <row r="6191" spans="1:5" hidden="1">
      <c r="A6191" s="1">
        <v>1976</v>
      </c>
      <c r="B6191" s="1">
        <v>82</v>
      </c>
      <c r="C6191" s="1">
        <v>1600.16</v>
      </c>
      <c r="D6191" s="1">
        <v>1211.23</v>
      </c>
      <c r="E6191" s="1">
        <v>2811.39</v>
      </c>
    </row>
    <row r="6192" spans="1:5" hidden="1">
      <c r="A6192" s="1">
        <v>1976</v>
      </c>
      <c r="B6192" s="1">
        <v>83</v>
      </c>
      <c r="C6192" s="1">
        <v>1679.17</v>
      </c>
      <c r="D6192" s="1">
        <v>1249.24</v>
      </c>
      <c r="E6192" s="1">
        <v>2928.41</v>
      </c>
    </row>
    <row r="6193" spans="1:5" hidden="1">
      <c r="A6193" s="1">
        <v>1976</v>
      </c>
      <c r="B6193" s="1">
        <v>84</v>
      </c>
      <c r="C6193" s="1">
        <v>1672.16</v>
      </c>
      <c r="D6193" s="1">
        <v>1093.21</v>
      </c>
      <c r="E6193" s="1">
        <v>2765.37</v>
      </c>
    </row>
    <row r="6194" spans="1:5" hidden="1">
      <c r="A6194" s="1">
        <v>1976</v>
      </c>
      <c r="B6194" s="1">
        <v>85</v>
      </c>
      <c r="C6194" s="1">
        <v>1629.16</v>
      </c>
      <c r="D6194" s="1">
        <v>1065.21</v>
      </c>
      <c r="E6194" s="1">
        <v>2694.37</v>
      </c>
    </row>
    <row r="6195" spans="1:5" hidden="1">
      <c r="A6195" s="1">
        <v>1976</v>
      </c>
      <c r="B6195" s="1">
        <v>86</v>
      </c>
      <c r="C6195" s="1">
        <v>1640.17</v>
      </c>
      <c r="D6195" s="1">
        <v>942.18</v>
      </c>
      <c r="E6195" s="1">
        <v>2582.35</v>
      </c>
    </row>
    <row r="6196" spans="1:5" hidden="1">
      <c r="A6196" s="1">
        <v>1976</v>
      </c>
      <c r="B6196" s="1">
        <v>87</v>
      </c>
      <c r="C6196" s="1">
        <v>1357.13</v>
      </c>
      <c r="D6196" s="1">
        <v>790.15</v>
      </c>
      <c r="E6196" s="1">
        <v>2147.2800000000002</v>
      </c>
    </row>
    <row r="6197" spans="1:5" hidden="1">
      <c r="A6197" s="1">
        <v>1976</v>
      </c>
      <c r="B6197" s="1">
        <v>88</v>
      </c>
      <c r="C6197" s="1">
        <v>1178.1199999999999</v>
      </c>
      <c r="D6197" s="1">
        <v>668.12</v>
      </c>
      <c r="E6197" s="1">
        <v>1846.24</v>
      </c>
    </row>
    <row r="6198" spans="1:5" hidden="1">
      <c r="A6198" s="1">
        <v>1976</v>
      </c>
      <c r="B6198" s="1">
        <v>89</v>
      </c>
      <c r="C6198" s="1">
        <v>991.1</v>
      </c>
      <c r="D6198" s="1">
        <v>557.11</v>
      </c>
      <c r="E6198" s="1">
        <v>1548.21</v>
      </c>
    </row>
    <row r="6199" spans="1:5" hidden="1">
      <c r="A6199" s="1">
        <v>1976</v>
      </c>
      <c r="B6199" s="1">
        <v>90</v>
      </c>
      <c r="C6199" s="1">
        <v>920.09</v>
      </c>
      <c r="D6199" s="1">
        <v>433.08</v>
      </c>
      <c r="E6199" s="1">
        <v>1353.17</v>
      </c>
    </row>
    <row r="6200" spans="1:5" hidden="1">
      <c r="A6200" s="1">
        <v>1976</v>
      </c>
      <c r="B6200" s="1">
        <v>91</v>
      </c>
      <c r="C6200" s="1">
        <v>728.07</v>
      </c>
      <c r="D6200" s="1">
        <v>324.06</v>
      </c>
      <c r="E6200" s="1">
        <v>1052.1300000000001</v>
      </c>
    </row>
    <row r="6201" spans="1:5" hidden="1">
      <c r="A6201" s="1">
        <v>1976</v>
      </c>
      <c r="B6201" s="1">
        <v>92</v>
      </c>
      <c r="C6201" s="1">
        <v>612.07000000000005</v>
      </c>
      <c r="D6201" s="1">
        <v>287.05</v>
      </c>
      <c r="E6201" s="1">
        <v>899.12</v>
      </c>
    </row>
    <row r="6202" spans="1:5" hidden="1">
      <c r="A6202" s="1">
        <v>1976</v>
      </c>
      <c r="B6202" s="1">
        <v>93</v>
      </c>
      <c r="C6202" s="1">
        <v>498.05</v>
      </c>
      <c r="D6202" s="1">
        <v>209.04</v>
      </c>
      <c r="E6202" s="1">
        <v>707.09</v>
      </c>
    </row>
    <row r="6203" spans="1:5" hidden="1">
      <c r="A6203" s="1">
        <v>1976</v>
      </c>
      <c r="B6203" s="1">
        <v>94</v>
      </c>
      <c r="C6203" s="1">
        <v>422.04</v>
      </c>
      <c r="D6203" s="1">
        <v>152.03</v>
      </c>
      <c r="E6203" s="1">
        <v>574.07000000000005</v>
      </c>
    </row>
    <row r="6204" spans="1:5" hidden="1">
      <c r="A6204" s="1">
        <v>1976</v>
      </c>
      <c r="B6204" s="1">
        <v>95</v>
      </c>
      <c r="C6204" s="1">
        <v>322.02999999999997</v>
      </c>
      <c r="D6204" s="1">
        <v>99.02</v>
      </c>
      <c r="E6204" s="1">
        <v>421.05</v>
      </c>
    </row>
    <row r="6205" spans="1:5" hidden="1">
      <c r="A6205" s="1">
        <v>1976</v>
      </c>
      <c r="B6205" s="1">
        <v>96</v>
      </c>
      <c r="C6205" s="1">
        <v>226.03</v>
      </c>
      <c r="D6205" s="1">
        <v>71.02</v>
      </c>
      <c r="E6205" s="1">
        <v>297.05</v>
      </c>
    </row>
    <row r="6206" spans="1:5" hidden="1">
      <c r="A6206" s="1">
        <v>1976</v>
      </c>
      <c r="B6206" s="1">
        <v>97</v>
      </c>
      <c r="C6206" s="1">
        <v>171.02</v>
      </c>
      <c r="D6206" s="1">
        <v>53.01</v>
      </c>
      <c r="E6206" s="1">
        <v>224.03</v>
      </c>
    </row>
    <row r="6207" spans="1:5" hidden="1">
      <c r="A6207" s="1">
        <v>1976</v>
      </c>
      <c r="B6207" s="1">
        <v>98</v>
      </c>
      <c r="C6207" s="1">
        <v>110.01</v>
      </c>
      <c r="D6207" s="1">
        <v>26.01</v>
      </c>
      <c r="E6207" s="1">
        <v>136.02000000000001</v>
      </c>
    </row>
    <row r="6208" spans="1:5" hidden="1">
      <c r="A6208" s="1">
        <v>1976</v>
      </c>
      <c r="B6208" s="1">
        <v>99</v>
      </c>
      <c r="C6208" s="1">
        <v>70.010000000000005</v>
      </c>
      <c r="D6208" s="1">
        <v>19.010000000000002</v>
      </c>
      <c r="E6208" s="1">
        <v>89.02</v>
      </c>
    </row>
    <row r="6209" spans="1:5" hidden="1">
      <c r="A6209" s="1">
        <v>1976</v>
      </c>
      <c r="B6209" s="1">
        <v>100</v>
      </c>
      <c r="C6209" s="1">
        <v>33</v>
      </c>
      <c r="D6209" s="1">
        <v>9</v>
      </c>
      <c r="E6209" s="1">
        <v>42</v>
      </c>
    </row>
    <row r="6210" spans="1:5" hidden="1">
      <c r="A6210" s="1">
        <v>1976</v>
      </c>
      <c r="B6210" s="1">
        <v>101</v>
      </c>
      <c r="C6210" s="1">
        <v>23.01</v>
      </c>
      <c r="D6210" s="1">
        <v>6</v>
      </c>
      <c r="E6210" s="1">
        <v>29.01</v>
      </c>
    </row>
    <row r="6211" spans="1:5" hidden="1">
      <c r="A6211" s="1">
        <v>1976</v>
      </c>
      <c r="B6211" s="1">
        <v>102</v>
      </c>
      <c r="C6211" s="1">
        <v>9</v>
      </c>
      <c r="D6211" s="1">
        <v>4</v>
      </c>
      <c r="E6211" s="1">
        <v>13</v>
      </c>
    </row>
    <row r="6212" spans="1:5" hidden="1">
      <c r="A6212" s="1">
        <v>1976</v>
      </c>
      <c r="B6212" s="1">
        <v>103</v>
      </c>
      <c r="C6212" s="1">
        <v>11</v>
      </c>
      <c r="D6212" s="1">
        <v>6</v>
      </c>
      <c r="E6212" s="1">
        <v>17</v>
      </c>
    </row>
    <row r="6213" spans="1:5" hidden="1">
      <c r="A6213" s="1">
        <v>1976</v>
      </c>
      <c r="B6213" s="1">
        <v>104</v>
      </c>
      <c r="C6213" s="1">
        <v>6</v>
      </c>
      <c r="D6213" s="1">
        <v>1.5</v>
      </c>
      <c r="E6213" s="1">
        <v>7.5</v>
      </c>
    </row>
    <row r="6214" spans="1:5" hidden="1">
      <c r="A6214" s="1">
        <v>1976</v>
      </c>
      <c r="B6214" s="1">
        <v>105</v>
      </c>
      <c r="C6214" s="1">
        <v>0</v>
      </c>
      <c r="D6214" s="1">
        <v>0</v>
      </c>
      <c r="E6214" s="1">
        <v>0</v>
      </c>
    </row>
    <row r="6215" spans="1:5" hidden="1">
      <c r="A6215" s="1">
        <v>1976</v>
      </c>
      <c r="B6215" s="1">
        <v>106</v>
      </c>
      <c r="C6215" s="1">
        <v>0</v>
      </c>
      <c r="D6215" s="1">
        <v>0</v>
      </c>
      <c r="E6215" s="1">
        <v>0</v>
      </c>
    </row>
    <row r="6216" spans="1:5" hidden="1">
      <c r="A6216" s="1">
        <v>1976</v>
      </c>
      <c r="B6216" s="1">
        <v>107</v>
      </c>
      <c r="C6216" s="1">
        <v>0</v>
      </c>
      <c r="D6216" s="1">
        <v>0</v>
      </c>
      <c r="E6216" s="1">
        <v>0</v>
      </c>
    </row>
    <row r="6217" spans="1:5" hidden="1">
      <c r="A6217" s="1">
        <v>1976</v>
      </c>
      <c r="B6217" s="1">
        <v>108</v>
      </c>
      <c r="C6217" s="1">
        <v>0</v>
      </c>
      <c r="D6217" s="1">
        <v>0</v>
      </c>
      <c r="E6217" s="1">
        <v>0</v>
      </c>
    </row>
    <row r="6218" spans="1:5" hidden="1">
      <c r="A6218" s="1">
        <v>1976</v>
      </c>
      <c r="B6218" s="1">
        <v>109</v>
      </c>
      <c r="C6218" s="1">
        <v>1.5</v>
      </c>
      <c r="D6218" s="1">
        <v>0</v>
      </c>
      <c r="E6218" s="1">
        <v>1.5</v>
      </c>
    </row>
    <row r="6219" spans="1:5" hidden="1">
      <c r="A6219" s="1">
        <v>1976</v>
      </c>
      <c r="B6219" s="1" t="s">
        <v>121</v>
      </c>
      <c r="C6219" s="1">
        <v>0</v>
      </c>
      <c r="D6219" s="1">
        <v>0</v>
      </c>
      <c r="E6219" s="1">
        <v>0</v>
      </c>
    </row>
    <row r="6220" spans="1:5" hidden="1">
      <c r="A6220" s="1">
        <v>1977</v>
      </c>
      <c r="B6220" s="1">
        <v>0</v>
      </c>
      <c r="C6220" s="1">
        <v>1196.1300000000001</v>
      </c>
      <c r="D6220" s="1">
        <v>1622.43</v>
      </c>
      <c r="E6220" s="1">
        <v>2818.56</v>
      </c>
    </row>
    <row r="6221" spans="1:5" hidden="1">
      <c r="A6221" s="1">
        <v>1977</v>
      </c>
      <c r="B6221" s="1">
        <v>1</v>
      </c>
      <c r="C6221" s="1">
        <v>88.01</v>
      </c>
      <c r="D6221" s="1">
        <v>127.04</v>
      </c>
      <c r="E6221" s="1">
        <v>215.05</v>
      </c>
    </row>
    <row r="6222" spans="1:5" hidden="1">
      <c r="A6222" s="1">
        <v>1977</v>
      </c>
      <c r="B6222" s="1">
        <v>2</v>
      </c>
      <c r="C6222" s="1">
        <v>71</v>
      </c>
      <c r="D6222" s="1">
        <v>92.03</v>
      </c>
      <c r="E6222" s="1">
        <v>163.03</v>
      </c>
    </row>
    <row r="6223" spans="1:5" hidden="1">
      <c r="A6223" s="1">
        <v>1977</v>
      </c>
      <c r="B6223" s="1">
        <v>3</v>
      </c>
      <c r="C6223" s="1">
        <v>50.01</v>
      </c>
      <c r="D6223" s="1">
        <v>80.02</v>
      </c>
      <c r="E6223" s="1">
        <v>130.03</v>
      </c>
    </row>
    <row r="6224" spans="1:5" hidden="1">
      <c r="A6224" s="1">
        <v>1977</v>
      </c>
      <c r="B6224" s="1">
        <v>4</v>
      </c>
      <c r="C6224" s="1">
        <v>48</v>
      </c>
      <c r="D6224" s="1">
        <v>60.02</v>
      </c>
      <c r="E6224" s="1">
        <v>108.02</v>
      </c>
    </row>
    <row r="6225" spans="1:5" hidden="1">
      <c r="A6225" s="1">
        <v>1977</v>
      </c>
      <c r="B6225" s="1">
        <v>5</v>
      </c>
      <c r="C6225" s="1">
        <v>34</v>
      </c>
      <c r="D6225" s="1">
        <v>60.01</v>
      </c>
      <c r="E6225" s="1">
        <v>94.01</v>
      </c>
    </row>
    <row r="6226" spans="1:5" hidden="1">
      <c r="A6226" s="1">
        <v>1977</v>
      </c>
      <c r="B6226" s="1">
        <v>6</v>
      </c>
      <c r="C6226" s="1">
        <v>36</v>
      </c>
      <c r="D6226" s="1">
        <v>52.01</v>
      </c>
      <c r="E6226" s="1">
        <v>88.01</v>
      </c>
    </row>
    <row r="6227" spans="1:5" hidden="1">
      <c r="A6227" s="1">
        <v>1977</v>
      </c>
      <c r="B6227" s="1">
        <v>7</v>
      </c>
      <c r="C6227" s="1">
        <v>38</v>
      </c>
      <c r="D6227" s="1">
        <v>55.01</v>
      </c>
      <c r="E6227" s="1">
        <v>93.01</v>
      </c>
    </row>
    <row r="6228" spans="1:5" hidden="1">
      <c r="A6228" s="1">
        <v>1977</v>
      </c>
      <c r="B6228" s="1">
        <v>8</v>
      </c>
      <c r="C6228" s="1">
        <v>27.01</v>
      </c>
      <c r="D6228" s="1">
        <v>43.01</v>
      </c>
      <c r="E6228" s="1">
        <v>70.02</v>
      </c>
    </row>
    <row r="6229" spans="1:5" hidden="1">
      <c r="A6229" s="1">
        <v>1977</v>
      </c>
      <c r="B6229" s="1">
        <v>9</v>
      </c>
      <c r="C6229" s="1">
        <v>28</v>
      </c>
      <c r="D6229" s="1">
        <v>38.01</v>
      </c>
      <c r="E6229" s="1">
        <v>66.010000000000005</v>
      </c>
    </row>
    <row r="6230" spans="1:5" hidden="1">
      <c r="A6230" s="1">
        <v>1977</v>
      </c>
      <c r="B6230" s="1">
        <v>10</v>
      </c>
      <c r="C6230" s="1">
        <v>22</v>
      </c>
      <c r="D6230" s="1">
        <v>37.01</v>
      </c>
      <c r="E6230" s="1">
        <v>59.01</v>
      </c>
    </row>
    <row r="6231" spans="1:5" hidden="1">
      <c r="A6231" s="1">
        <v>1977</v>
      </c>
      <c r="B6231" s="1">
        <v>11</v>
      </c>
      <c r="C6231" s="1">
        <v>16</v>
      </c>
      <c r="D6231" s="1">
        <v>38.01</v>
      </c>
      <c r="E6231" s="1">
        <v>54.01</v>
      </c>
    </row>
    <row r="6232" spans="1:5" hidden="1">
      <c r="A6232" s="1">
        <v>1977</v>
      </c>
      <c r="B6232" s="1">
        <v>12</v>
      </c>
      <c r="C6232" s="1">
        <v>29</v>
      </c>
      <c r="D6232" s="1">
        <v>51.02</v>
      </c>
      <c r="E6232" s="1">
        <v>80.02</v>
      </c>
    </row>
    <row r="6233" spans="1:5" hidden="1">
      <c r="A6233" s="1">
        <v>1977</v>
      </c>
      <c r="B6233" s="1">
        <v>13</v>
      </c>
      <c r="C6233" s="1">
        <v>25</v>
      </c>
      <c r="D6233" s="1">
        <v>47.01</v>
      </c>
      <c r="E6233" s="1">
        <v>72.010000000000005</v>
      </c>
    </row>
    <row r="6234" spans="1:5" hidden="1">
      <c r="A6234" s="1">
        <v>1977</v>
      </c>
      <c r="B6234" s="1">
        <v>14</v>
      </c>
      <c r="C6234" s="1">
        <v>37</v>
      </c>
      <c r="D6234" s="1">
        <v>79.02</v>
      </c>
      <c r="E6234" s="1">
        <v>116.02</v>
      </c>
    </row>
    <row r="6235" spans="1:5" hidden="1">
      <c r="A6235" s="1">
        <v>1977</v>
      </c>
      <c r="B6235" s="1">
        <v>15</v>
      </c>
      <c r="C6235" s="1">
        <v>60</v>
      </c>
      <c r="D6235" s="1">
        <v>82.02</v>
      </c>
      <c r="E6235" s="1">
        <v>142.02000000000001</v>
      </c>
    </row>
    <row r="6236" spans="1:5" hidden="1">
      <c r="A6236" s="1">
        <v>1977</v>
      </c>
      <c r="B6236" s="1">
        <v>16</v>
      </c>
      <c r="C6236" s="1">
        <v>59.01</v>
      </c>
      <c r="D6236" s="1">
        <v>166.05</v>
      </c>
      <c r="E6236" s="1">
        <v>225.06</v>
      </c>
    </row>
    <row r="6237" spans="1:5" hidden="1">
      <c r="A6237" s="1">
        <v>1977</v>
      </c>
      <c r="B6237" s="1">
        <v>17</v>
      </c>
      <c r="C6237" s="1">
        <v>66.010000000000005</v>
      </c>
      <c r="D6237" s="1">
        <v>191.05</v>
      </c>
      <c r="E6237" s="1">
        <v>257.06</v>
      </c>
    </row>
    <row r="6238" spans="1:5" hidden="1">
      <c r="A6238" s="1">
        <v>1977</v>
      </c>
      <c r="B6238" s="1">
        <v>18</v>
      </c>
      <c r="C6238" s="1">
        <v>77.010000000000005</v>
      </c>
      <c r="D6238" s="1">
        <v>255.06</v>
      </c>
      <c r="E6238" s="1">
        <v>332.07</v>
      </c>
    </row>
    <row r="6239" spans="1:5" hidden="1">
      <c r="A6239" s="1">
        <v>1977</v>
      </c>
      <c r="B6239" s="1">
        <v>19</v>
      </c>
      <c r="C6239" s="1">
        <v>72.010000000000005</v>
      </c>
      <c r="D6239" s="1">
        <v>257.07</v>
      </c>
      <c r="E6239" s="1">
        <v>329.08</v>
      </c>
    </row>
    <row r="6240" spans="1:5" hidden="1">
      <c r="A6240" s="1">
        <v>1977</v>
      </c>
      <c r="B6240" s="1">
        <v>20</v>
      </c>
      <c r="C6240" s="1">
        <v>74.010000000000005</v>
      </c>
      <c r="D6240" s="1">
        <v>264.07</v>
      </c>
      <c r="E6240" s="1">
        <v>338.08</v>
      </c>
    </row>
    <row r="6241" spans="1:5" hidden="1">
      <c r="A6241" s="1">
        <v>1977</v>
      </c>
      <c r="B6241" s="1">
        <v>21</v>
      </c>
      <c r="C6241" s="1">
        <v>60.01</v>
      </c>
      <c r="D6241" s="1">
        <v>244.07</v>
      </c>
      <c r="E6241" s="1">
        <v>304.08</v>
      </c>
    </row>
    <row r="6242" spans="1:5" hidden="1">
      <c r="A6242" s="1">
        <v>1977</v>
      </c>
      <c r="B6242" s="1">
        <v>22</v>
      </c>
      <c r="C6242" s="1">
        <v>59.01</v>
      </c>
      <c r="D6242" s="1">
        <v>210.06</v>
      </c>
      <c r="E6242" s="1">
        <v>269.07</v>
      </c>
    </row>
    <row r="6243" spans="1:5" hidden="1">
      <c r="A6243" s="1">
        <v>1977</v>
      </c>
      <c r="B6243" s="1">
        <v>23</v>
      </c>
      <c r="C6243" s="1">
        <v>56</v>
      </c>
      <c r="D6243" s="1">
        <v>194.05</v>
      </c>
      <c r="E6243" s="1">
        <v>250.05</v>
      </c>
    </row>
    <row r="6244" spans="1:5" hidden="1">
      <c r="A6244" s="1">
        <v>1977</v>
      </c>
      <c r="B6244" s="1">
        <v>24</v>
      </c>
      <c r="C6244" s="1">
        <v>73</v>
      </c>
      <c r="D6244" s="1">
        <v>162.05000000000001</v>
      </c>
      <c r="E6244" s="1">
        <v>235.05</v>
      </c>
    </row>
    <row r="6245" spans="1:5" hidden="1">
      <c r="A6245" s="1">
        <v>1977</v>
      </c>
      <c r="B6245" s="1">
        <v>25</v>
      </c>
      <c r="C6245" s="1">
        <v>47.01</v>
      </c>
      <c r="D6245" s="1">
        <v>157.04</v>
      </c>
      <c r="E6245" s="1">
        <v>204.05</v>
      </c>
    </row>
    <row r="6246" spans="1:5" hidden="1">
      <c r="A6246" s="1">
        <v>1977</v>
      </c>
      <c r="B6246" s="1">
        <v>26</v>
      </c>
      <c r="C6246" s="1">
        <v>60</v>
      </c>
      <c r="D6246" s="1">
        <v>171.04</v>
      </c>
      <c r="E6246" s="1">
        <v>231.04</v>
      </c>
    </row>
    <row r="6247" spans="1:5" hidden="1">
      <c r="A6247" s="1">
        <v>1977</v>
      </c>
      <c r="B6247" s="1">
        <v>27</v>
      </c>
      <c r="C6247" s="1">
        <v>59.01</v>
      </c>
      <c r="D6247" s="1">
        <v>181.05</v>
      </c>
      <c r="E6247" s="1">
        <v>240.06</v>
      </c>
    </row>
    <row r="6248" spans="1:5" hidden="1">
      <c r="A6248" s="1">
        <v>1977</v>
      </c>
      <c r="B6248" s="1">
        <v>28</v>
      </c>
      <c r="C6248" s="1">
        <v>62</v>
      </c>
      <c r="D6248" s="1">
        <v>145.04</v>
      </c>
      <c r="E6248" s="1">
        <v>207.04</v>
      </c>
    </row>
    <row r="6249" spans="1:5" hidden="1">
      <c r="A6249" s="1">
        <v>1977</v>
      </c>
      <c r="B6249" s="1">
        <v>29</v>
      </c>
      <c r="C6249" s="1">
        <v>74.010000000000005</v>
      </c>
      <c r="D6249" s="1">
        <v>152.04</v>
      </c>
      <c r="E6249" s="1">
        <v>226.05</v>
      </c>
    </row>
    <row r="6250" spans="1:5" hidden="1">
      <c r="A6250" s="1">
        <v>1977</v>
      </c>
      <c r="B6250" s="1">
        <v>30</v>
      </c>
      <c r="C6250" s="1">
        <v>68</v>
      </c>
      <c r="D6250" s="1">
        <v>141.04</v>
      </c>
      <c r="E6250" s="1">
        <v>209.04</v>
      </c>
    </row>
    <row r="6251" spans="1:5" hidden="1">
      <c r="A6251" s="1">
        <v>1977</v>
      </c>
      <c r="B6251" s="1">
        <v>31</v>
      </c>
      <c r="C6251" s="1">
        <v>69</v>
      </c>
      <c r="D6251" s="1">
        <v>133.04</v>
      </c>
      <c r="E6251" s="1">
        <v>202.04</v>
      </c>
    </row>
    <row r="6252" spans="1:5" hidden="1">
      <c r="A6252" s="1">
        <v>1977</v>
      </c>
      <c r="B6252" s="1">
        <v>32</v>
      </c>
      <c r="C6252" s="1">
        <v>55.01</v>
      </c>
      <c r="D6252" s="1">
        <v>153.05000000000001</v>
      </c>
      <c r="E6252" s="1">
        <v>208.06</v>
      </c>
    </row>
    <row r="6253" spans="1:5" hidden="1">
      <c r="A6253" s="1">
        <v>1977</v>
      </c>
      <c r="B6253" s="1">
        <v>33</v>
      </c>
      <c r="C6253" s="1">
        <v>74</v>
      </c>
      <c r="D6253" s="1">
        <v>153.04</v>
      </c>
      <c r="E6253" s="1">
        <v>227.04</v>
      </c>
    </row>
    <row r="6254" spans="1:5" hidden="1">
      <c r="A6254" s="1">
        <v>1977</v>
      </c>
      <c r="B6254" s="1">
        <v>34</v>
      </c>
      <c r="C6254" s="1">
        <v>86</v>
      </c>
      <c r="D6254" s="1">
        <v>146.04</v>
      </c>
      <c r="E6254" s="1">
        <v>232.04</v>
      </c>
    </row>
    <row r="6255" spans="1:5" hidden="1">
      <c r="A6255" s="1">
        <v>1977</v>
      </c>
      <c r="B6255" s="1">
        <v>35</v>
      </c>
      <c r="C6255" s="1">
        <v>89.01</v>
      </c>
      <c r="D6255" s="1">
        <v>133.04</v>
      </c>
      <c r="E6255" s="1">
        <v>222.05</v>
      </c>
    </row>
    <row r="6256" spans="1:5" hidden="1">
      <c r="A6256" s="1">
        <v>1977</v>
      </c>
      <c r="B6256" s="1">
        <v>36</v>
      </c>
      <c r="C6256" s="1">
        <v>85.01</v>
      </c>
      <c r="D6256" s="1">
        <v>165.04</v>
      </c>
      <c r="E6256" s="1">
        <v>250.05</v>
      </c>
    </row>
    <row r="6257" spans="1:5" hidden="1">
      <c r="A6257" s="1">
        <v>1977</v>
      </c>
      <c r="B6257" s="1">
        <v>37</v>
      </c>
      <c r="C6257" s="1">
        <v>95.01</v>
      </c>
      <c r="D6257" s="1">
        <v>165.04</v>
      </c>
      <c r="E6257" s="1">
        <v>260.05</v>
      </c>
    </row>
    <row r="6258" spans="1:5" hidden="1">
      <c r="A6258" s="1">
        <v>1977</v>
      </c>
      <c r="B6258" s="1">
        <v>38</v>
      </c>
      <c r="C6258" s="1">
        <v>98.01</v>
      </c>
      <c r="D6258" s="1">
        <v>188.05</v>
      </c>
      <c r="E6258" s="1">
        <v>286.06</v>
      </c>
    </row>
    <row r="6259" spans="1:5" hidden="1">
      <c r="A6259" s="1">
        <v>1977</v>
      </c>
      <c r="B6259" s="1">
        <v>39</v>
      </c>
      <c r="C6259" s="1">
        <v>95.01</v>
      </c>
      <c r="D6259" s="1">
        <v>209.06</v>
      </c>
      <c r="E6259" s="1">
        <v>304.07</v>
      </c>
    </row>
    <row r="6260" spans="1:5" hidden="1">
      <c r="A6260" s="1">
        <v>1977</v>
      </c>
      <c r="B6260" s="1">
        <v>40</v>
      </c>
      <c r="C6260" s="1">
        <v>101.01</v>
      </c>
      <c r="D6260" s="1">
        <v>196.06</v>
      </c>
      <c r="E6260" s="1">
        <v>297.07</v>
      </c>
    </row>
    <row r="6261" spans="1:5" hidden="1">
      <c r="A6261" s="1">
        <v>1977</v>
      </c>
      <c r="B6261" s="1">
        <v>41</v>
      </c>
      <c r="C6261" s="1">
        <v>129.01</v>
      </c>
      <c r="D6261" s="1">
        <v>199.05</v>
      </c>
      <c r="E6261" s="1">
        <v>328.06</v>
      </c>
    </row>
    <row r="6262" spans="1:5" hidden="1">
      <c r="A6262" s="1">
        <v>1977</v>
      </c>
      <c r="B6262" s="1">
        <v>42</v>
      </c>
      <c r="C6262" s="1">
        <v>149.01</v>
      </c>
      <c r="D6262" s="1">
        <v>242.06</v>
      </c>
      <c r="E6262" s="1">
        <v>391.07</v>
      </c>
    </row>
    <row r="6263" spans="1:5" hidden="1">
      <c r="A6263" s="1">
        <v>1977</v>
      </c>
      <c r="B6263" s="1">
        <v>43</v>
      </c>
      <c r="C6263" s="1">
        <v>149.02000000000001</v>
      </c>
      <c r="D6263" s="1">
        <v>264.07</v>
      </c>
      <c r="E6263" s="1">
        <v>413.09</v>
      </c>
    </row>
    <row r="6264" spans="1:5" hidden="1">
      <c r="A6264" s="1">
        <v>1977</v>
      </c>
      <c r="B6264" s="1">
        <v>44</v>
      </c>
      <c r="C6264" s="1">
        <v>170.02</v>
      </c>
      <c r="D6264" s="1">
        <v>302.08</v>
      </c>
      <c r="E6264" s="1">
        <v>472.1</v>
      </c>
    </row>
    <row r="6265" spans="1:5" hidden="1">
      <c r="A6265" s="1">
        <v>1977</v>
      </c>
      <c r="B6265" s="1">
        <v>45</v>
      </c>
      <c r="C6265" s="1">
        <v>168.02</v>
      </c>
      <c r="D6265" s="1">
        <v>325.08999999999997</v>
      </c>
      <c r="E6265" s="1">
        <v>493.11</v>
      </c>
    </row>
    <row r="6266" spans="1:5" hidden="1">
      <c r="A6266" s="1">
        <v>1977</v>
      </c>
      <c r="B6266" s="1">
        <v>46</v>
      </c>
      <c r="C6266" s="1">
        <v>214.02</v>
      </c>
      <c r="D6266" s="1">
        <v>415.11</v>
      </c>
      <c r="E6266" s="1">
        <v>629.13</v>
      </c>
    </row>
    <row r="6267" spans="1:5" hidden="1">
      <c r="A6267" s="1">
        <v>1977</v>
      </c>
      <c r="B6267" s="1">
        <v>47</v>
      </c>
      <c r="C6267" s="1">
        <v>234.03</v>
      </c>
      <c r="D6267" s="1">
        <v>422.12</v>
      </c>
      <c r="E6267" s="1">
        <v>656.15</v>
      </c>
    </row>
    <row r="6268" spans="1:5" hidden="1">
      <c r="A6268" s="1">
        <v>1977</v>
      </c>
      <c r="B6268" s="1">
        <v>48</v>
      </c>
      <c r="C6268" s="1">
        <v>238.02</v>
      </c>
      <c r="D6268" s="1">
        <v>494.13</v>
      </c>
      <c r="E6268" s="1">
        <v>732.15</v>
      </c>
    </row>
    <row r="6269" spans="1:5" hidden="1">
      <c r="A6269" s="1">
        <v>1977</v>
      </c>
      <c r="B6269" s="1">
        <v>49</v>
      </c>
      <c r="C6269" s="1">
        <v>286.02999999999997</v>
      </c>
      <c r="D6269" s="1">
        <v>557.15</v>
      </c>
      <c r="E6269" s="1">
        <v>843.18</v>
      </c>
    </row>
    <row r="6270" spans="1:5" hidden="1">
      <c r="A6270" s="1">
        <v>1977</v>
      </c>
      <c r="B6270" s="1">
        <v>50</v>
      </c>
      <c r="C6270" s="1">
        <v>304.02999999999997</v>
      </c>
      <c r="D6270" s="1">
        <v>562.15</v>
      </c>
      <c r="E6270" s="1">
        <v>866.18</v>
      </c>
    </row>
    <row r="6271" spans="1:5" hidden="1">
      <c r="A6271" s="1">
        <v>1977</v>
      </c>
      <c r="B6271" s="1">
        <v>51</v>
      </c>
      <c r="C6271" s="1">
        <v>325.02999999999997</v>
      </c>
      <c r="D6271" s="1">
        <v>604.16</v>
      </c>
      <c r="E6271" s="1">
        <v>929.19</v>
      </c>
    </row>
    <row r="6272" spans="1:5" hidden="1">
      <c r="A6272" s="1">
        <v>1977</v>
      </c>
      <c r="B6272" s="1">
        <v>52</v>
      </c>
      <c r="C6272" s="1">
        <v>391.04</v>
      </c>
      <c r="D6272" s="1">
        <v>694.18</v>
      </c>
      <c r="E6272" s="1">
        <v>1085.22</v>
      </c>
    </row>
    <row r="6273" spans="1:5" hidden="1">
      <c r="A6273" s="1">
        <v>1977</v>
      </c>
      <c r="B6273" s="1">
        <v>53</v>
      </c>
      <c r="C6273" s="1">
        <v>352.04</v>
      </c>
      <c r="D6273" s="1">
        <v>793.21</v>
      </c>
      <c r="E6273" s="1">
        <v>1145.25</v>
      </c>
    </row>
    <row r="6274" spans="1:5" hidden="1">
      <c r="A6274" s="1">
        <v>1977</v>
      </c>
      <c r="B6274" s="1">
        <v>54</v>
      </c>
      <c r="C6274" s="1">
        <v>450.05</v>
      </c>
      <c r="D6274" s="1">
        <v>770.21</v>
      </c>
      <c r="E6274" s="1">
        <v>1220.26</v>
      </c>
    </row>
    <row r="6275" spans="1:5" hidden="1">
      <c r="A6275" s="1">
        <v>1977</v>
      </c>
      <c r="B6275" s="1">
        <v>55</v>
      </c>
      <c r="C6275" s="1">
        <v>414.04</v>
      </c>
      <c r="D6275" s="1">
        <v>826.22</v>
      </c>
      <c r="E6275" s="1">
        <v>1240.26</v>
      </c>
    </row>
    <row r="6276" spans="1:5" hidden="1">
      <c r="A6276" s="1">
        <v>1977</v>
      </c>
      <c r="B6276" s="1">
        <v>56</v>
      </c>
      <c r="C6276" s="1">
        <v>463.05</v>
      </c>
      <c r="D6276" s="1">
        <v>954.25</v>
      </c>
      <c r="E6276" s="1">
        <v>1417.3</v>
      </c>
    </row>
    <row r="6277" spans="1:5" hidden="1">
      <c r="A6277" s="1">
        <v>1977</v>
      </c>
      <c r="B6277" s="1">
        <v>57</v>
      </c>
      <c r="C6277" s="1">
        <v>502.05</v>
      </c>
      <c r="D6277" s="1">
        <v>917.24</v>
      </c>
      <c r="E6277" s="1">
        <v>1419.29</v>
      </c>
    </row>
    <row r="6278" spans="1:5" hidden="1">
      <c r="A6278" s="1">
        <v>1977</v>
      </c>
      <c r="B6278" s="1">
        <v>58</v>
      </c>
      <c r="C6278" s="1">
        <v>478.05</v>
      </c>
      <c r="D6278" s="1">
        <v>884.23</v>
      </c>
      <c r="E6278" s="1">
        <v>1362.28</v>
      </c>
    </row>
    <row r="6279" spans="1:5" hidden="1">
      <c r="A6279" s="1">
        <v>1977</v>
      </c>
      <c r="B6279" s="1">
        <v>59</v>
      </c>
      <c r="C6279" s="1">
        <v>518.04999999999995</v>
      </c>
      <c r="D6279" s="1">
        <v>1010.27</v>
      </c>
      <c r="E6279" s="1">
        <v>1528.32</v>
      </c>
    </row>
    <row r="6280" spans="1:5" hidden="1">
      <c r="A6280" s="1">
        <v>1977</v>
      </c>
      <c r="B6280" s="1">
        <v>60</v>
      </c>
      <c r="C6280" s="1">
        <v>562.05999999999995</v>
      </c>
      <c r="D6280" s="1">
        <v>1089.29</v>
      </c>
      <c r="E6280" s="1">
        <v>1651.35</v>
      </c>
    </row>
    <row r="6281" spans="1:5" hidden="1">
      <c r="A6281" s="1">
        <v>1977</v>
      </c>
      <c r="B6281" s="1">
        <v>61</v>
      </c>
      <c r="C6281" s="1">
        <v>583.05999999999995</v>
      </c>
      <c r="D6281" s="1">
        <v>1106.3</v>
      </c>
      <c r="E6281" s="1">
        <v>1689.36</v>
      </c>
    </row>
    <row r="6282" spans="1:5" hidden="1">
      <c r="A6282" s="1">
        <v>1977</v>
      </c>
      <c r="B6282" s="1">
        <v>62</v>
      </c>
      <c r="C6282" s="1">
        <v>700.07</v>
      </c>
      <c r="D6282" s="1">
        <v>1347.36</v>
      </c>
      <c r="E6282" s="1">
        <v>2047.43</v>
      </c>
    </row>
    <row r="6283" spans="1:5" hidden="1">
      <c r="A6283" s="1">
        <v>1977</v>
      </c>
      <c r="B6283" s="1">
        <v>63</v>
      </c>
      <c r="C6283" s="1">
        <v>788.08</v>
      </c>
      <c r="D6283" s="1">
        <v>1504.4</v>
      </c>
      <c r="E6283" s="1">
        <v>2292.48</v>
      </c>
    </row>
    <row r="6284" spans="1:5" hidden="1">
      <c r="A6284" s="1">
        <v>1977</v>
      </c>
      <c r="B6284" s="1">
        <v>64</v>
      </c>
      <c r="C6284" s="1">
        <v>805.08</v>
      </c>
      <c r="D6284" s="1">
        <v>1384.37</v>
      </c>
      <c r="E6284" s="1">
        <v>2189.4499999999998</v>
      </c>
    </row>
    <row r="6285" spans="1:5" hidden="1">
      <c r="A6285" s="1">
        <v>1977</v>
      </c>
      <c r="B6285" s="1">
        <v>65</v>
      </c>
      <c r="C6285" s="1">
        <v>806.08</v>
      </c>
      <c r="D6285" s="1">
        <v>1527.41</v>
      </c>
      <c r="E6285" s="1">
        <v>2333.4899999999998</v>
      </c>
    </row>
    <row r="6286" spans="1:5" hidden="1">
      <c r="A6286" s="1">
        <v>1977</v>
      </c>
      <c r="B6286" s="1">
        <v>66</v>
      </c>
      <c r="C6286" s="1">
        <v>848.09</v>
      </c>
      <c r="D6286" s="1">
        <v>1496.4</v>
      </c>
      <c r="E6286" s="1">
        <v>2344.4899999999998</v>
      </c>
    </row>
    <row r="6287" spans="1:5" hidden="1">
      <c r="A6287" s="1">
        <v>1977</v>
      </c>
      <c r="B6287" s="1">
        <v>67</v>
      </c>
      <c r="C6287" s="1">
        <v>830.09</v>
      </c>
      <c r="D6287" s="1">
        <v>1634.44</v>
      </c>
      <c r="E6287" s="1">
        <v>2464.5300000000002</v>
      </c>
    </row>
    <row r="6288" spans="1:5" hidden="1">
      <c r="A6288" s="1">
        <v>1977</v>
      </c>
      <c r="B6288" s="1">
        <v>68</v>
      </c>
      <c r="C6288" s="1">
        <v>931.1</v>
      </c>
      <c r="D6288" s="1">
        <v>1568.42</v>
      </c>
      <c r="E6288" s="1">
        <v>2499.52</v>
      </c>
    </row>
    <row r="6289" spans="1:5" hidden="1">
      <c r="A6289" s="1">
        <v>1977</v>
      </c>
      <c r="B6289" s="1">
        <v>69</v>
      </c>
      <c r="C6289" s="1">
        <v>991.1</v>
      </c>
      <c r="D6289" s="1">
        <v>1785.48</v>
      </c>
      <c r="E6289" s="1">
        <v>2776.58</v>
      </c>
    </row>
    <row r="6290" spans="1:5" hidden="1">
      <c r="A6290" s="1">
        <v>1977</v>
      </c>
      <c r="B6290" s="1">
        <v>70</v>
      </c>
      <c r="C6290" s="1">
        <v>987.1</v>
      </c>
      <c r="D6290" s="1">
        <v>1671.44</v>
      </c>
      <c r="E6290" s="1">
        <v>2658.54</v>
      </c>
    </row>
    <row r="6291" spans="1:5" hidden="1">
      <c r="A6291" s="1">
        <v>1977</v>
      </c>
      <c r="B6291" s="1">
        <v>71</v>
      </c>
      <c r="C6291" s="1">
        <v>1025.0999999999999</v>
      </c>
      <c r="D6291" s="1">
        <v>1656.44</v>
      </c>
      <c r="E6291" s="1">
        <v>2681.54</v>
      </c>
    </row>
    <row r="6292" spans="1:5" hidden="1">
      <c r="A6292" s="1">
        <v>1977</v>
      </c>
      <c r="B6292" s="1">
        <v>72</v>
      </c>
      <c r="C6292" s="1">
        <v>1132.1199999999999</v>
      </c>
      <c r="D6292" s="1">
        <v>1777.47</v>
      </c>
      <c r="E6292" s="1">
        <v>2909.59</v>
      </c>
    </row>
    <row r="6293" spans="1:5" hidden="1">
      <c r="A6293" s="1">
        <v>1977</v>
      </c>
      <c r="B6293" s="1">
        <v>73</v>
      </c>
      <c r="C6293" s="1">
        <v>1152.1199999999999</v>
      </c>
      <c r="D6293" s="1">
        <v>1729.46</v>
      </c>
      <c r="E6293" s="1">
        <v>2881.58</v>
      </c>
    </row>
    <row r="6294" spans="1:5" hidden="1">
      <c r="A6294" s="1">
        <v>1977</v>
      </c>
      <c r="B6294" s="1">
        <v>74</v>
      </c>
      <c r="C6294" s="1">
        <v>1217.1300000000001</v>
      </c>
      <c r="D6294" s="1">
        <v>1698.46</v>
      </c>
      <c r="E6294" s="1">
        <v>2915.59</v>
      </c>
    </row>
    <row r="6295" spans="1:5" hidden="1">
      <c r="A6295" s="1">
        <v>1977</v>
      </c>
      <c r="B6295" s="1">
        <v>75</v>
      </c>
      <c r="C6295" s="1">
        <v>1201.1199999999999</v>
      </c>
      <c r="D6295" s="1">
        <v>1560.41</v>
      </c>
      <c r="E6295" s="1">
        <v>2761.53</v>
      </c>
    </row>
    <row r="6296" spans="1:5" hidden="1">
      <c r="A6296" s="1">
        <v>1977</v>
      </c>
      <c r="B6296" s="1">
        <v>76</v>
      </c>
      <c r="C6296" s="1">
        <v>1516.16</v>
      </c>
      <c r="D6296" s="1">
        <v>1810.49</v>
      </c>
      <c r="E6296" s="1">
        <v>3326.65</v>
      </c>
    </row>
    <row r="6297" spans="1:5" hidden="1">
      <c r="A6297" s="1">
        <v>1977</v>
      </c>
      <c r="B6297" s="1">
        <v>77</v>
      </c>
      <c r="C6297" s="1">
        <v>1544.16</v>
      </c>
      <c r="D6297" s="1">
        <v>1624.44</v>
      </c>
      <c r="E6297" s="1">
        <v>3168.6</v>
      </c>
    </row>
    <row r="6298" spans="1:5" hidden="1">
      <c r="A6298" s="1">
        <v>1977</v>
      </c>
      <c r="B6298" s="1">
        <v>78</v>
      </c>
      <c r="C6298" s="1">
        <v>1423.14</v>
      </c>
      <c r="D6298" s="1">
        <v>1355.36</v>
      </c>
      <c r="E6298" s="1">
        <v>2778.5</v>
      </c>
    </row>
    <row r="6299" spans="1:5" hidden="1">
      <c r="A6299" s="1">
        <v>1977</v>
      </c>
      <c r="B6299" s="1">
        <v>79</v>
      </c>
      <c r="C6299" s="1">
        <v>1512.16</v>
      </c>
      <c r="D6299" s="1">
        <v>1343.35</v>
      </c>
      <c r="E6299" s="1">
        <v>2855.51</v>
      </c>
    </row>
    <row r="6300" spans="1:5" hidden="1">
      <c r="A6300" s="1">
        <v>1977</v>
      </c>
      <c r="B6300" s="1">
        <v>80</v>
      </c>
      <c r="C6300" s="1">
        <v>1404.14</v>
      </c>
      <c r="D6300" s="1">
        <v>1240.33</v>
      </c>
      <c r="E6300" s="1">
        <v>2644.47</v>
      </c>
    </row>
    <row r="6301" spans="1:5" hidden="1">
      <c r="A6301" s="1">
        <v>1977</v>
      </c>
      <c r="B6301" s="1">
        <v>81</v>
      </c>
      <c r="C6301" s="1">
        <v>1574.16</v>
      </c>
      <c r="D6301" s="1">
        <v>1157.31</v>
      </c>
      <c r="E6301" s="1">
        <v>2731.47</v>
      </c>
    </row>
    <row r="6302" spans="1:5" hidden="1">
      <c r="A6302" s="1">
        <v>1977</v>
      </c>
      <c r="B6302" s="1">
        <v>82</v>
      </c>
      <c r="C6302" s="1">
        <v>1578.16</v>
      </c>
      <c r="D6302" s="1">
        <v>1125.3</v>
      </c>
      <c r="E6302" s="1">
        <v>2703.46</v>
      </c>
    </row>
    <row r="6303" spans="1:5" hidden="1">
      <c r="A6303" s="1">
        <v>1977</v>
      </c>
      <c r="B6303" s="1">
        <v>83</v>
      </c>
      <c r="C6303" s="1">
        <v>1626.17</v>
      </c>
      <c r="D6303" s="1">
        <v>1126.3</v>
      </c>
      <c r="E6303" s="1">
        <v>2752.47</v>
      </c>
    </row>
    <row r="6304" spans="1:5" hidden="1">
      <c r="A6304" s="1">
        <v>1977</v>
      </c>
      <c r="B6304" s="1">
        <v>84</v>
      </c>
      <c r="C6304" s="1">
        <v>1605.17</v>
      </c>
      <c r="D6304" s="1">
        <v>1064.29</v>
      </c>
      <c r="E6304" s="1">
        <v>2669.46</v>
      </c>
    </row>
    <row r="6305" spans="1:5" hidden="1">
      <c r="A6305" s="1">
        <v>1977</v>
      </c>
      <c r="B6305" s="1">
        <v>85</v>
      </c>
      <c r="C6305" s="1">
        <v>1468.15</v>
      </c>
      <c r="D6305" s="1">
        <v>875.23</v>
      </c>
      <c r="E6305" s="1">
        <v>2343.38</v>
      </c>
    </row>
    <row r="6306" spans="1:5" hidden="1">
      <c r="A6306" s="1">
        <v>1977</v>
      </c>
      <c r="B6306" s="1">
        <v>86</v>
      </c>
      <c r="C6306" s="1">
        <v>1407.14</v>
      </c>
      <c r="D6306" s="1">
        <v>854.23</v>
      </c>
      <c r="E6306" s="1">
        <v>2261.37</v>
      </c>
    </row>
    <row r="6307" spans="1:5" hidden="1">
      <c r="A6307" s="1">
        <v>1977</v>
      </c>
      <c r="B6307" s="1">
        <v>87</v>
      </c>
      <c r="C6307" s="1">
        <v>1330.14</v>
      </c>
      <c r="D6307" s="1">
        <v>759.2</v>
      </c>
      <c r="E6307" s="1">
        <v>2089.34</v>
      </c>
    </row>
    <row r="6308" spans="1:5" hidden="1">
      <c r="A6308" s="1">
        <v>1977</v>
      </c>
      <c r="B6308" s="1">
        <v>88</v>
      </c>
      <c r="C6308" s="1">
        <v>1185.1199999999999</v>
      </c>
      <c r="D6308" s="1">
        <v>623.16999999999996</v>
      </c>
      <c r="E6308" s="1">
        <v>1808.29</v>
      </c>
    </row>
    <row r="6309" spans="1:5" hidden="1">
      <c r="A6309" s="1">
        <v>1977</v>
      </c>
      <c r="B6309" s="1">
        <v>89</v>
      </c>
      <c r="C6309" s="1">
        <v>1060.1099999999999</v>
      </c>
      <c r="D6309" s="1">
        <v>575.16</v>
      </c>
      <c r="E6309" s="1">
        <v>1635.27</v>
      </c>
    </row>
    <row r="6310" spans="1:5" hidden="1">
      <c r="A6310" s="1">
        <v>1977</v>
      </c>
      <c r="B6310" s="1">
        <v>90</v>
      </c>
      <c r="C6310" s="1">
        <v>801.08</v>
      </c>
      <c r="D6310" s="1">
        <v>396.11</v>
      </c>
      <c r="E6310" s="1">
        <v>1197.19</v>
      </c>
    </row>
    <row r="6311" spans="1:5" hidden="1">
      <c r="A6311" s="1">
        <v>1977</v>
      </c>
      <c r="B6311" s="1">
        <v>91</v>
      </c>
      <c r="C6311" s="1">
        <v>728.07</v>
      </c>
      <c r="D6311" s="1">
        <v>305.08</v>
      </c>
      <c r="E6311" s="1">
        <v>1033.1500000000001</v>
      </c>
    </row>
    <row r="6312" spans="1:5" hidden="1">
      <c r="A6312" s="1">
        <v>1977</v>
      </c>
      <c r="B6312" s="1">
        <v>92</v>
      </c>
      <c r="C6312" s="1">
        <v>602.05999999999995</v>
      </c>
      <c r="D6312" s="1">
        <v>254.07</v>
      </c>
      <c r="E6312" s="1">
        <v>856.13</v>
      </c>
    </row>
    <row r="6313" spans="1:5" hidden="1">
      <c r="A6313" s="1">
        <v>1977</v>
      </c>
      <c r="B6313" s="1">
        <v>93</v>
      </c>
      <c r="C6313" s="1">
        <v>506.05</v>
      </c>
      <c r="D6313" s="1">
        <v>214.05</v>
      </c>
      <c r="E6313" s="1">
        <v>720.1</v>
      </c>
    </row>
    <row r="6314" spans="1:5" hidden="1">
      <c r="A6314" s="1">
        <v>1977</v>
      </c>
      <c r="B6314" s="1">
        <v>94</v>
      </c>
      <c r="C6314" s="1">
        <v>374.04</v>
      </c>
      <c r="D6314" s="1">
        <v>147.04</v>
      </c>
      <c r="E6314" s="1">
        <v>521.08000000000004</v>
      </c>
    </row>
    <row r="6315" spans="1:5" hidden="1">
      <c r="A6315" s="1">
        <v>1977</v>
      </c>
      <c r="B6315" s="1">
        <v>95</v>
      </c>
      <c r="C6315" s="1">
        <v>272.02</v>
      </c>
      <c r="D6315" s="1">
        <v>106.03</v>
      </c>
      <c r="E6315" s="1">
        <v>378.05</v>
      </c>
    </row>
    <row r="6316" spans="1:5" hidden="1">
      <c r="A6316" s="1">
        <v>1977</v>
      </c>
      <c r="B6316" s="1">
        <v>96</v>
      </c>
      <c r="C6316" s="1">
        <v>232.02</v>
      </c>
      <c r="D6316" s="1">
        <v>78.02</v>
      </c>
      <c r="E6316" s="1">
        <v>310.04000000000002</v>
      </c>
    </row>
    <row r="6317" spans="1:5" hidden="1">
      <c r="A6317" s="1">
        <v>1977</v>
      </c>
      <c r="B6317" s="1">
        <v>97</v>
      </c>
      <c r="C6317" s="1">
        <v>165.01</v>
      </c>
      <c r="D6317" s="1">
        <v>45.01</v>
      </c>
      <c r="E6317" s="1">
        <v>210.02</v>
      </c>
    </row>
    <row r="6318" spans="1:5" hidden="1">
      <c r="A6318" s="1">
        <v>1977</v>
      </c>
      <c r="B6318" s="1">
        <v>98</v>
      </c>
      <c r="C6318" s="1">
        <v>82.01</v>
      </c>
      <c r="D6318" s="1">
        <v>34.01</v>
      </c>
      <c r="E6318" s="1">
        <v>116.02</v>
      </c>
    </row>
    <row r="6319" spans="1:5" hidden="1">
      <c r="A6319" s="1">
        <v>1977</v>
      </c>
      <c r="B6319" s="1">
        <v>99</v>
      </c>
      <c r="C6319" s="1">
        <v>74.010000000000005</v>
      </c>
      <c r="D6319" s="1">
        <v>24.01</v>
      </c>
      <c r="E6319" s="1">
        <v>98.02</v>
      </c>
    </row>
    <row r="6320" spans="1:5" hidden="1">
      <c r="A6320" s="1">
        <v>1977</v>
      </c>
      <c r="B6320" s="1">
        <v>100</v>
      </c>
      <c r="C6320" s="1">
        <v>45.01</v>
      </c>
      <c r="D6320" s="1">
        <v>17</v>
      </c>
      <c r="E6320" s="1">
        <v>62.01</v>
      </c>
    </row>
    <row r="6321" spans="1:5" hidden="1">
      <c r="A6321" s="1">
        <v>1977</v>
      </c>
      <c r="B6321" s="1">
        <v>101</v>
      </c>
      <c r="C6321" s="1">
        <v>25.01</v>
      </c>
      <c r="D6321" s="1">
        <v>8</v>
      </c>
      <c r="E6321" s="1">
        <v>33.01</v>
      </c>
    </row>
    <row r="6322" spans="1:5" hidden="1">
      <c r="A6322" s="1">
        <v>1977</v>
      </c>
      <c r="B6322" s="1">
        <v>102</v>
      </c>
      <c r="C6322" s="1">
        <v>16.010000000000002</v>
      </c>
      <c r="D6322" s="1">
        <v>7</v>
      </c>
      <c r="E6322" s="1">
        <v>23.01</v>
      </c>
    </row>
    <row r="6323" spans="1:5" hidden="1">
      <c r="A6323" s="1">
        <v>1977</v>
      </c>
      <c r="B6323" s="1">
        <v>103</v>
      </c>
      <c r="C6323" s="1">
        <v>8</v>
      </c>
      <c r="D6323" s="1">
        <v>5</v>
      </c>
      <c r="E6323" s="1">
        <v>13</v>
      </c>
    </row>
    <row r="6324" spans="1:5" hidden="1">
      <c r="A6324" s="1">
        <v>1977</v>
      </c>
      <c r="B6324" s="1">
        <v>104</v>
      </c>
      <c r="C6324" s="1">
        <v>4.01</v>
      </c>
      <c r="D6324" s="1">
        <v>1.5</v>
      </c>
      <c r="E6324" s="1">
        <v>5.51</v>
      </c>
    </row>
    <row r="6325" spans="1:5" hidden="1">
      <c r="A6325" s="1">
        <v>1977</v>
      </c>
      <c r="B6325" s="1">
        <v>105</v>
      </c>
      <c r="C6325" s="1">
        <v>3</v>
      </c>
      <c r="D6325" s="1">
        <v>3</v>
      </c>
      <c r="E6325" s="1">
        <v>6</v>
      </c>
    </row>
    <row r="6326" spans="1:5" hidden="1">
      <c r="A6326" s="1">
        <v>1977</v>
      </c>
      <c r="B6326" s="1">
        <v>106</v>
      </c>
      <c r="C6326" s="1">
        <v>0</v>
      </c>
      <c r="D6326" s="1">
        <v>0</v>
      </c>
      <c r="E6326" s="1">
        <v>0</v>
      </c>
    </row>
    <row r="6327" spans="1:5" hidden="1">
      <c r="A6327" s="1">
        <v>1977</v>
      </c>
      <c r="B6327" s="1">
        <v>107</v>
      </c>
      <c r="C6327" s="1">
        <v>1.5</v>
      </c>
      <c r="D6327" s="1">
        <v>0</v>
      </c>
      <c r="E6327" s="1">
        <v>1.5</v>
      </c>
    </row>
    <row r="6328" spans="1:5" hidden="1">
      <c r="A6328" s="1">
        <v>1977</v>
      </c>
      <c r="B6328" s="1">
        <v>108</v>
      </c>
      <c r="C6328" s="1">
        <v>0</v>
      </c>
      <c r="D6328" s="1">
        <v>0</v>
      </c>
      <c r="E6328" s="1">
        <v>0</v>
      </c>
    </row>
    <row r="6329" spans="1:5" hidden="1">
      <c r="A6329" s="1">
        <v>1977</v>
      </c>
      <c r="B6329" s="1">
        <v>109</v>
      </c>
      <c r="C6329" s="1">
        <v>0</v>
      </c>
      <c r="D6329" s="1">
        <v>0</v>
      </c>
      <c r="E6329" s="1">
        <v>0</v>
      </c>
    </row>
    <row r="6330" spans="1:5" hidden="1">
      <c r="A6330" s="1">
        <v>1977</v>
      </c>
      <c r="B6330" s="1" t="s">
        <v>121</v>
      </c>
      <c r="C6330" s="1">
        <v>0</v>
      </c>
      <c r="D6330" s="1">
        <v>0</v>
      </c>
      <c r="E6330" s="1">
        <v>0</v>
      </c>
    </row>
    <row r="6331" spans="1:5" hidden="1">
      <c r="A6331" s="1">
        <v>1978</v>
      </c>
      <c r="B6331" s="1">
        <v>0</v>
      </c>
      <c r="C6331" s="1">
        <v>1177.07</v>
      </c>
      <c r="D6331" s="1">
        <v>1583.21</v>
      </c>
      <c r="E6331" s="1">
        <v>2760.28</v>
      </c>
    </row>
    <row r="6332" spans="1:5" hidden="1">
      <c r="A6332" s="1">
        <v>1978</v>
      </c>
      <c r="B6332" s="1">
        <v>1</v>
      </c>
      <c r="C6332" s="1">
        <v>92.01</v>
      </c>
      <c r="D6332" s="1">
        <v>119.01</v>
      </c>
      <c r="E6332" s="1">
        <v>211.02</v>
      </c>
    </row>
    <row r="6333" spans="1:5" hidden="1">
      <c r="A6333" s="1">
        <v>1978</v>
      </c>
      <c r="B6333" s="1">
        <v>2</v>
      </c>
      <c r="C6333" s="1">
        <v>72</v>
      </c>
      <c r="D6333" s="1">
        <v>75.010000000000005</v>
      </c>
      <c r="E6333" s="1">
        <v>147.01</v>
      </c>
    </row>
    <row r="6334" spans="1:5" hidden="1">
      <c r="A6334" s="1">
        <v>1978</v>
      </c>
      <c r="B6334" s="1">
        <v>3</v>
      </c>
      <c r="C6334" s="1">
        <v>45</v>
      </c>
      <c r="D6334" s="1">
        <v>71</v>
      </c>
      <c r="E6334" s="1">
        <v>116</v>
      </c>
    </row>
    <row r="6335" spans="1:5" hidden="1">
      <c r="A6335" s="1">
        <v>1978</v>
      </c>
      <c r="B6335" s="1">
        <v>4</v>
      </c>
      <c r="C6335" s="1">
        <v>48.01</v>
      </c>
      <c r="D6335" s="1">
        <v>56.01</v>
      </c>
      <c r="E6335" s="1">
        <v>104.02</v>
      </c>
    </row>
    <row r="6336" spans="1:5" hidden="1">
      <c r="A6336" s="1">
        <v>1978</v>
      </c>
      <c r="B6336" s="1">
        <v>5</v>
      </c>
      <c r="C6336" s="1">
        <v>33</v>
      </c>
      <c r="D6336" s="1">
        <v>45</v>
      </c>
      <c r="E6336" s="1">
        <v>78</v>
      </c>
    </row>
    <row r="6337" spans="1:5" hidden="1">
      <c r="A6337" s="1">
        <v>1978</v>
      </c>
      <c r="B6337" s="1">
        <v>6</v>
      </c>
      <c r="C6337" s="1">
        <v>38</v>
      </c>
      <c r="D6337" s="1">
        <v>43.01</v>
      </c>
      <c r="E6337" s="1">
        <v>81.010000000000005</v>
      </c>
    </row>
    <row r="6338" spans="1:5" hidden="1">
      <c r="A6338" s="1">
        <v>1978</v>
      </c>
      <c r="B6338" s="1">
        <v>7</v>
      </c>
      <c r="C6338" s="1">
        <v>29</v>
      </c>
      <c r="D6338" s="1">
        <v>39</v>
      </c>
      <c r="E6338" s="1">
        <v>68</v>
      </c>
    </row>
    <row r="6339" spans="1:5" hidden="1">
      <c r="A6339" s="1">
        <v>1978</v>
      </c>
      <c r="B6339" s="1">
        <v>8</v>
      </c>
      <c r="C6339" s="1">
        <v>28</v>
      </c>
      <c r="D6339" s="1">
        <v>33</v>
      </c>
      <c r="E6339" s="1">
        <v>61</v>
      </c>
    </row>
    <row r="6340" spans="1:5" hidden="1">
      <c r="A6340" s="1">
        <v>1978</v>
      </c>
      <c r="B6340" s="1">
        <v>9</v>
      </c>
      <c r="C6340" s="1">
        <v>26</v>
      </c>
      <c r="D6340" s="1">
        <v>38.01</v>
      </c>
      <c r="E6340" s="1">
        <v>64.010000000000005</v>
      </c>
    </row>
    <row r="6341" spans="1:5" hidden="1">
      <c r="A6341" s="1">
        <v>1978</v>
      </c>
      <c r="B6341" s="1">
        <v>10</v>
      </c>
      <c r="C6341" s="1">
        <v>23</v>
      </c>
      <c r="D6341" s="1">
        <v>32</v>
      </c>
      <c r="E6341" s="1">
        <v>55</v>
      </c>
    </row>
    <row r="6342" spans="1:5" hidden="1">
      <c r="A6342" s="1">
        <v>1978</v>
      </c>
      <c r="B6342" s="1">
        <v>11</v>
      </c>
      <c r="C6342" s="1">
        <v>31.01</v>
      </c>
      <c r="D6342" s="1">
        <v>44.01</v>
      </c>
      <c r="E6342" s="1">
        <v>75.02</v>
      </c>
    </row>
    <row r="6343" spans="1:5" hidden="1">
      <c r="A6343" s="1">
        <v>1978</v>
      </c>
      <c r="B6343" s="1">
        <v>12</v>
      </c>
      <c r="C6343" s="1">
        <v>27</v>
      </c>
      <c r="D6343" s="1">
        <v>42.01</v>
      </c>
      <c r="E6343" s="1">
        <v>69.010000000000005</v>
      </c>
    </row>
    <row r="6344" spans="1:5" hidden="1">
      <c r="A6344" s="1">
        <v>1978</v>
      </c>
      <c r="B6344" s="1">
        <v>13</v>
      </c>
      <c r="C6344" s="1">
        <v>32.01</v>
      </c>
      <c r="D6344" s="1">
        <v>48.01</v>
      </c>
      <c r="E6344" s="1">
        <v>80.02</v>
      </c>
    </row>
    <row r="6345" spans="1:5" hidden="1">
      <c r="A6345" s="1">
        <v>1978</v>
      </c>
      <c r="B6345" s="1">
        <v>14</v>
      </c>
      <c r="C6345" s="1">
        <v>27</v>
      </c>
      <c r="D6345" s="1">
        <v>72.010000000000005</v>
      </c>
      <c r="E6345" s="1">
        <v>99.01</v>
      </c>
    </row>
    <row r="6346" spans="1:5" hidden="1">
      <c r="A6346" s="1">
        <v>1978</v>
      </c>
      <c r="B6346" s="1">
        <v>15</v>
      </c>
      <c r="C6346" s="1">
        <v>44.01</v>
      </c>
      <c r="D6346" s="1">
        <v>96.01</v>
      </c>
      <c r="E6346" s="1">
        <v>140.02000000000001</v>
      </c>
    </row>
    <row r="6347" spans="1:5" hidden="1">
      <c r="A6347" s="1">
        <v>1978</v>
      </c>
      <c r="B6347" s="1">
        <v>16</v>
      </c>
      <c r="C6347" s="1">
        <v>59</v>
      </c>
      <c r="D6347" s="1">
        <v>126.01</v>
      </c>
      <c r="E6347" s="1">
        <v>185.01</v>
      </c>
    </row>
    <row r="6348" spans="1:5" hidden="1">
      <c r="A6348" s="1">
        <v>1978</v>
      </c>
      <c r="B6348" s="1">
        <v>17</v>
      </c>
      <c r="C6348" s="1">
        <v>71</v>
      </c>
      <c r="D6348" s="1">
        <v>202.03</v>
      </c>
      <c r="E6348" s="1">
        <v>273.02999999999997</v>
      </c>
    </row>
    <row r="6349" spans="1:5" hidden="1">
      <c r="A6349" s="1">
        <v>1978</v>
      </c>
      <c r="B6349" s="1">
        <v>18</v>
      </c>
      <c r="C6349" s="1">
        <v>77</v>
      </c>
      <c r="D6349" s="1">
        <v>266.02999999999997</v>
      </c>
      <c r="E6349" s="1">
        <v>343.03</v>
      </c>
    </row>
    <row r="6350" spans="1:5" hidden="1">
      <c r="A6350" s="1">
        <v>1978</v>
      </c>
      <c r="B6350" s="1">
        <v>19</v>
      </c>
      <c r="C6350" s="1">
        <v>88.01</v>
      </c>
      <c r="D6350" s="1">
        <v>265.04000000000002</v>
      </c>
      <c r="E6350" s="1">
        <v>353.05</v>
      </c>
    </row>
    <row r="6351" spans="1:5" hidden="1">
      <c r="A6351" s="1">
        <v>1978</v>
      </c>
      <c r="B6351" s="1">
        <v>20</v>
      </c>
      <c r="C6351" s="1">
        <v>76</v>
      </c>
      <c r="D6351" s="1">
        <v>249.04</v>
      </c>
      <c r="E6351" s="1">
        <v>325.04000000000002</v>
      </c>
    </row>
    <row r="6352" spans="1:5" hidden="1">
      <c r="A6352" s="1">
        <v>1978</v>
      </c>
      <c r="B6352" s="1">
        <v>21</v>
      </c>
      <c r="C6352" s="1">
        <v>71.010000000000005</v>
      </c>
      <c r="D6352" s="1">
        <v>257.02999999999997</v>
      </c>
      <c r="E6352" s="1">
        <v>328.04</v>
      </c>
    </row>
    <row r="6353" spans="1:5" hidden="1">
      <c r="A6353" s="1">
        <v>1978</v>
      </c>
      <c r="B6353" s="1">
        <v>22</v>
      </c>
      <c r="C6353" s="1">
        <v>73</v>
      </c>
      <c r="D6353" s="1">
        <v>237.03</v>
      </c>
      <c r="E6353" s="1">
        <v>310.02999999999997</v>
      </c>
    </row>
    <row r="6354" spans="1:5" hidden="1">
      <c r="A6354" s="1">
        <v>1978</v>
      </c>
      <c r="B6354" s="1">
        <v>23</v>
      </c>
      <c r="C6354" s="1">
        <v>61</v>
      </c>
      <c r="D6354" s="1">
        <v>219.03</v>
      </c>
      <c r="E6354" s="1">
        <v>280.02999999999997</v>
      </c>
    </row>
    <row r="6355" spans="1:5" hidden="1">
      <c r="A6355" s="1">
        <v>1978</v>
      </c>
      <c r="B6355" s="1">
        <v>24</v>
      </c>
      <c r="C6355" s="1">
        <v>61.01</v>
      </c>
      <c r="D6355" s="1">
        <v>177.03</v>
      </c>
      <c r="E6355" s="1">
        <v>238.04</v>
      </c>
    </row>
    <row r="6356" spans="1:5" hidden="1">
      <c r="A6356" s="1">
        <v>1978</v>
      </c>
      <c r="B6356" s="1">
        <v>25</v>
      </c>
      <c r="C6356" s="1">
        <v>53</v>
      </c>
      <c r="D6356" s="1">
        <v>167.02</v>
      </c>
      <c r="E6356" s="1">
        <v>220.02</v>
      </c>
    </row>
    <row r="6357" spans="1:5" hidden="1">
      <c r="A6357" s="1">
        <v>1978</v>
      </c>
      <c r="B6357" s="1">
        <v>26</v>
      </c>
      <c r="C6357" s="1">
        <v>63</v>
      </c>
      <c r="D6357" s="1">
        <v>161.02000000000001</v>
      </c>
      <c r="E6357" s="1">
        <v>224.02</v>
      </c>
    </row>
    <row r="6358" spans="1:5" hidden="1">
      <c r="A6358" s="1">
        <v>1978</v>
      </c>
      <c r="B6358" s="1">
        <v>27</v>
      </c>
      <c r="C6358" s="1">
        <v>62.01</v>
      </c>
      <c r="D6358" s="1">
        <v>188.03</v>
      </c>
      <c r="E6358" s="1">
        <v>250.04</v>
      </c>
    </row>
    <row r="6359" spans="1:5" hidden="1">
      <c r="A6359" s="1">
        <v>1978</v>
      </c>
      <c r="B6359" s="1">
        <v>28</v>
      </c>
      <c r="C6359" s="1">
        <v>59.01</v>
      </c>
      <c r="D6359" s="1">
        <v>133.02000000000001</v>
      </c>
      <c r="E6359" s="1">
        <v>192.03</v>
      </c>
    </row>
    <row r="6360" spans="1:5" hidden="1">
      <c r="A6360" s="1">
        <v>1978</v>
      </c>
      <c r="B6360" s="1">
        <v>29</v>
      </c>
      <c r="C6360" s="1">
        <v>48</v>
      </c>
      <c r="D6360" s="1">
        <v>162.02000000000001</v>
      </c>
      <c r="E6360" s="1">
        <v>210.02</v>
      </c>
    </row>
    <row r="6361" spans="1:5" hidden="1">
      <c r="A6361" s="1">
        <v>1978</v>
      </c>
      <c r="B6361" s="1">
        <v>30</v>
      </c>
      <c r="C6361" s="1">
        <v>86</v>
      </c>
      <c r="D6361" s="1">
        <v>150.02000000000001</v>
      </c>
      <c r="E6361" s="1">
        <v>236.02</v>
      </c>
    </row>
    <row r="6362" spans="1:5" hidden="1">
      <c r="A6362" s="1">
        <v>1978</v>
      </c>
      <c r="B6362" s="1">
        <v>31</v>
      </c>
      <c r="C6362" s="1">
        <v>77</v>
      </c>
      <c r="D6362" s="1">
        <v>166.02</v>
      </c>
      <c r="E6362" s="1">
        <v>243.02</v>
      </c>
    </row>
    <row r="6363" spans="1:5" hidden="1">
      <c r="A6363" s="1">
        <v>1978</v>
      </c>
      <c r="B6363" s="1">
        <v>32</v>
      </c>
      <c r="C6363" s="1">
        <v>73.010000000000005</v>
      </c>
      <c r="D6363" s="1">
        <v>145.02000000000001</v>
      </c>
      <c r="E6363" s="1">
        <v>218.03</v>
      </c>
    </row>
    <row r="6364" spans="1:5" hidden="1">
      <c r="A6364" s="1">
        <v>1978</v>
      </c>
      <c r="B6364" s="1">
        <v>33</v>
      </c>
      <c r="C6364" s="1">
        <v>75</v>
      </c>
      <c r="D6364" s="1">
        <v>156.02000000000001</v>
      </c>
      <c r="E6364" s="1">
        <v>231.02</v>
      </c>
    </row>
    <row r="6365" spans="1:5" hidden="1">
      <c r="A6365" s="1">
        <v>1978</v>
      </c>
      <c r="B6365" s="1">
        <v>34</v>
      </c>
      <c r="C6365" s="1">
        <v>74</v>
      </c>
      <c r="D6365" s="1">
        <v>130.02000000000001</v>
      </c>
      <c r="E6365" s="1">
        <v>204.02</v>
      </c>
    </row>
    <row r="6366" spans="1:5" hidden="1">
      <c r="A6366" s="1">
        <v>1978</v>
      </c>
      <c r="B6366" s="1">
        <v>35</v>
      </c>
      <c r="C6366" s="1">
        <v>80.010000000000005</v>
      </c>
      <c r="D6366" s="1">
        <v>156.02000000000001</v>
      </c>
      <c r="E6366" s="1">
        <v>236.03</v>
      </c>
    </row>
    <row r="6367" spans="1:5" hidden="1">
      <c r="A6367" s="1">
        <v>1978</v>
      </c>
      <c r="B6367" s="1">
        <v>36</v>
      </c>
      <c r="C6367" s="1">
        <v>79.010000000000005</v>
      </c>
      <c r="D6367" s="1">
        <v>149.02000000000001</v>
      </c>
      <c r="E6367" s="1">
        <v>228.03</v>
      </c>
    </row>
    <row r="6368" spans="1:5" hidden="1">
      <c r="A6368" s="1">
        <v>1978</v>
      </c>
      <c r="B6368" s="1">
        <v>37</v>
      </c>
      <c r="C6368" s="1">
        <v>99</v>
      </c>
      <c r="D6368" s="1">
        <v>174.02</v>
      </c>
      <c r="E6368" s="1">
        <v>273.02</v>
      </c>
    </row>
    <row r="6369" spans="1:5" hidden="1">
      <c r="A6369" s="1">
        <v>1978</v>
      </c>
      <c r="B6369" s="1">
        <v>38</v>
      </c>
      <c r="C6369" s="1">
        <v>99</v>
      </c>
      <c r="D6369" s="1">
        <v>183.02</v>
      </c>
      <c r="E6369" s="1">
        <v>282.02</v>
      </c>
    </row>
    <row r="6370" spans="1:5" hidden="1">
      <c r="A6370" s="1">
        <v>1978</v>
      </c>
      <c r="B6370" s="1">
        <v>39</v>
      </c>
      <c r="C6370" s="1">
        <v>111.01</v>
      </c>
      <c r="D6370" s="1">
        <v>166.02</v>
      </c>
      <c r="E6370" s="1">
        <v>277.02999999999997</v>
      </c>
    </row>
    <row r="6371" spans="1:5" hidden="1">
      <c r="A6371" s="1">
        <v>1978</v>
      </c>
      <c r="B6371" s="1">
        <v>40</v>
      </c>
      <c r="C6371" s="1">
        <v>123.01</v>
      </c>
      <c r="D6371" s="1">
        <v>168.02</v>
      </c>
      <c r="E6371" s="1">
        <v>291.02999999999997</v>
      </c>
    </row>
    <row r="6372" spans="1:5" hidden="1">
      <c r="A6372" s="1">
        <v>1978</v>
      </c>
      <c r="B6372" s="1">
        <v>41</v>
      </c>
      <c r="C6372" s="1">
        <v>128</v>
      </c>
      <c r="D6372" s="1">
        <v>225.02</v>
      </c>
      <c r="E6372" s="1">
        <v>353.02</v>
      </c>
    </row>
    <row r="6373" spans="1:5" hidden="1">
      <c r="A6373" s="1">
        <v>1978</v>
      </c>
      <c r="B6373" s="1">
        <v>42</v>
      </c>
      <c r="C6373" s="1">
        <v>144.01</v>
      </c>
      <c r="D6373" s="1">
        <v>248.03</v>
      </c>
      <c r="E6373" s="1">
        <v>392.04</v>
      </c>
    </row>
    <row r="6374" spans="1:5" hidden="1">
      <c r="A6374" s="1">
        <v>1978</v>
      </c>
      <c r="B6374" s="1">
        <v>43</v>
      </c>
      <c r="C6374" s="1">
        <v>138.01</v>
      </c>
      <c r="D6374" s="1">
        <v>270.04000000000002</v>
      </c>
      <c r="E6374" s="1">
        <v>408.05</v>
      </c>
    </row>
    <row r="6375" spans="1:5" hidden="1">
      <c r="A6375" s="1">
        <v>1978</v>
      </c>
      <c r="B6375" s="1">
        <v>44</v>
      </c>
      <c r="C6375" s="1">
        <v>135.01</v>
      </c>
      <c r="D6375" s="1">
        <v>285.04000000000002</v>
      </c>
      <c r="E6375" s="1">
        <v>420.05</v>
      </c>
    </row>
    <row r="6376" spans="1:5" hidden="1">
      <c r="A6376" s="1">
        <v>1978</v>
      </c>
      <c r="B6376" s="1">
        <v>45</v>
      </c>
      <c r="C6376" s="1">
        <v>170.01</v>
      </c>
      <c r="D6376" s="1">
        <v>292.04000000000002</v>
      </c>
      <c r="E6376" s="1">
        <v>462.05</v>
      </c>
    </row>
    <row r="6377" spans="1:5" hidden="1">
      <c r="A6377" s="1">
        <v>1978</v>
      </c>
      <c r="B6377" s="1">
        <v>46</v>
      </c>
      <c r="C6377" s="1">
        <v>187.01</v>
      </c>
      <c r="D6377" s="1">
        <v>342.05</v>
      </c>
      <c r="E6377" s="1">
        <v>529.05999999999995</v>
      </c>
    </row>
    <row r="6378" spans="1:5" hidden="1">
      <c r="A6378" s="1">
        <v>1978</v>
      </c>
      <c r="B6378" s="1">
        <v>47</v>
      </c>
      <c r="C6378" s="1">
        <v>217.02</v>
      </c>
      <c r="D6378" s="1">
        <v>398.05</v>
      </c>
      <c r="E6378" s="1">
        <v>615.07000000000005</v>
      </c>
    </row>
    <row r="6379" spans="1:5" hidden="1">
      <c r="A6379" s="1">
        <v>1978</v>
      </c>
      <c r="B6379" s="1">
        <v>48</v>
      </c>
      <c r="C6379" s="1">
        <v>237.02</v>
      </c>
      <c r="D6379" s="1">
        <v>431.06</v>
      </c>
      <c r="E6379" s="1">
        <v>668.08</v>
      </c>
    </row>
    <row r="6380" spans="1:5" hidden="1">
      <c r="A6380" s="1">
        <v>1978</v>
      </c>
      <c r="B6380" s="1">
        <v>49</v>
      </c>
      <c r="C6380" s="1">
        <v>256.02</v>
      </c>
      <c r="D6380" s="1">
        <v>499.06</v>
      </c>
      <c r="E6380" s="1">
        <v>755.08</v>
      </c>
    </row>
    <row r="6381" spans="1:5" hidden="1">
      <c r="A6381" s="1">
        <v>1978</v>
      </c>
      <c r="B6381" s="1">
        <v>50</v>
      </c>
      <c r="C6381" s="1">
        <v>289.02</v>
      </c>
      <c r="D6381" s="1">
        <v>565.07000000000005</v>
      </c>
      <c r="E6381" s="1">
        <v>854.09</v>
      </c>
    </row>
    <row r="6382" spans="1:5" hidden="1">
      <c r="A6382" s="1">
        <v>1978</v>
      </c>
      <c r="B6382" s="1">
        <v>51</v>
      </c>
      <c r="C6382" s="1">
        <v>295.02</v>
      </c>
      <c r="D6382" s="1">
        <v>597.08000000000004</v>
      </c>
      <c r="E6382" s="1">
        <v>892.1</v>
      </c>
    </row>
    <row r="6383" spans="1:5" hidden="1">
      <c r="A6383" s="1">
        <v>1978</v>
      </c>
      <c r="B6383" s="1">
        <v>52</v>
      </c>
      <c r="C6383" s="1">
        <v>344.02</v>
      </c>
      <c r="D6383" s="1">
        <v>688.09</v>
      </c>
      <c r="E6383" s="1">
        <v>1032.1099999999999</v>
      </c>
    </row>
    <row r="6384" spans="1:5" hidden="1">
      <c r="A6384" s="1">
        <v>1978</v>
      </c>
      <c r="B6384" s="1">
        <v>53</v>
      </c>
      <c r="C6384" s="1">
        <v>374.02</v>
      </c>
      <c r="D6384" s="1">
        <v>700.09</v>
      </c>
      <c r="E6384" s="1">
        <v>1074.1099999999999</v>
      </c>
    </row>
    <row r="6385" spans="1:5" hidden="1">
      <c r="A6385" s="1">
        <v>1978</v>
      </c>
      <c r="B6385" s="1">
        <v>54</v>
      </c>
      <c r="C6385" s="1">
        <v>424.03</v>
      </c>
      <c r="D6385" s="1">
        <v>791.11</v>
      </c>
      <c r="E6385" s="1">
        <v>1215.1400000000001</v>
      </c>
    </row>
    <row r="6386" spans="1:5" hidden="1">
      <c r="A6386" s="1">
        <v>1978</v>
      </c>
      <c r="B6386" s="1">
        <v>55</v>
      </c>
      <c r="C6386" s="1">
        <v>437.02</v>
      </c>
      <c r="D6386" s="1">
        <v>819.1</v>
      </c>
      <c r="E6386" s="1">
        <v>1256.1199999999999</v>
      </c>
    </row>
    <row r="6387" spans="1:5" hidden="1">
      <c r="A6387" s="1">
        <v>1978</v>
      </c>
      <c r="B6387" s="1">
        <v>56</v>
      </c>
      <c r="C6387" s="1">
        <v>469.03</v>
      </c>
      <c r="D6387" s="1">
        <v>916.12</v>
      </c>
      <c r="E6387" s="1">
        <v>1385.15</v>
      </c>
    </row>
    <row r="6388" spans="1:5" hidden="1">
      <c r="A6388" s="1">
        <v>1978</v>
      </c>
      <c r="B6388" s="1">
        <v>57</v>
      </c>
      <c r="C6388" s="1">
        <v>519.03</v>
      </c>
      <c r="D6388" s="1">
        <v>983.13</v>
      </c>
      <c r="E6388" s="1">
        <v>1502.16</v>
      </c>
    </row>
    <row r="6389" spans="1:5" hidden="1">
      <c r="A6389" s="1">
        <v>1978</v>
      </c>
      <c r="B6389" s="1">
        <v>58</v>
      </c>
      <c r="C6389" s="1">
        <v>498.03</v>
      </c>
      <c r="D6389" s="1">
        <v>1061.1400000000001</v>
      </c>
      <c r="E6389" s="1">
        <v>1559.17</v>
      </c>
    </row>
    <row r="6390" spans="1:5" hidden="1">
      <c r="A6390" s="1">
        <v>1978</v>
      </c>
      <c r="B6390" s="1">
        <v>59</v>
      </c>
      <c r="C6390" s="1">
        <v>518.04</v>
      </c>
      <c r="D6390" s="1">
        <v>1008.14</v>
      </c>
      <c r="E6390" s="1">
        <v>1526.18</v>
      </c>
    </row>
    <row r="6391" spans="1:5" hidden="1">
      <c r="A6391" s="1">
        <v>1978</v>
      </c>
      <c r="B6391" s="1">
        <v>60</v>
      </c>
      <c r="C6391" s="1">
        <v>580.04</v>
      </c>
      <c r="D6391" s="1">
        <v>1022.13</v>
      </c>
      <c r="E6391" s="1">
        <v>1602.17</v>
      </c>
    </row>
    <row r="6392" spans="1:5" hidden="1">
      <c r="A6392" s="1">
        <v>1978</v>
      </c>
      <c r="B6392" s="1">
        <v>61</v>
      </c>
      <c r="C6392" s="1">
        <v>577.03</v>
      </c>
      <c r="D6392" s="1">
        <v>1099.1500000000001</v>
      </c>
      <c r="E6392" s="1">
        <v>1676.18</v>
      </c>
    </row>
    <row r="6393" spans="1:5" hidden="1">
      <c r="A6393" s="1">
        <v>1978</v>
      </c>
      <c r="B6393" s="1">
        <v>62</v>
      </c>
      <c r="C6393" s="1">
        <v>697.05</v>
      </c>
      <c r="D6393" s="1">
        <v>1274.17</v>
      </c>
      <c r="E6393" s="1">
        <v>1971.22</v>
      </c>
    </row>
    <row r="6394" spans="1:5" hidden="1">
      <c r="A6394" s="1">
        <v>1978</v>
      </c>
      <c r="B6394" s="1">
        <v>63</v>
      </c>
      <c r="C6394" s="1">
        <v>752.05</v>
      </c>
      <c r="D6394" s="1">
        <v>1454.2</v>
      </c>
      <c r="E6394" s="1">
        <v>2206.25</v>
      </c>
    </row>
    <row r="6395" spans="1:5" hidden="1">
      <c r="A6395" s="1">
        <v>1978</v>
      </c>
      <c r="B6395" s="1">
        <v>64</v>
      </c>
      <c r="C6395" s="1">
        <v>788.05</v>
      </c>
      <c r="D6395" s="1">
        <v>1440.19</v>
      </c>
      <c r="E6395" s="1">
        <v>2228.2399999999998</v>
      </c>
    </row>
    <row r="6396" spans="1:5" hidden="1">
      <c r="A6396" s="1">
        <v>1978</v>
      </c>
      <c r="B6396" s="1">
        <v>65</v>
      </c>
      <c r="C6396" s="1">
        <v>776.05</v>
      </c>
      <c r="D6396" s="1">
        <v>1507.2</v>
      </c>
      <c r="E6396" s="1">
        <v>2283.25</v>
      </c>
    </row>
    <row r="6397" spans="1:5" hidden="1">
      <c r="A6397" s="1">
        <v>1978</v>
      </c>
      <c r="B6397" s="1">
        <v>66</v>
      </c>
      <c r="C6397" s="1">
        <v>818.05</v>
      </c>
      <c r="D6397" s="1">
        <v>1500.2</v>
      </c>
      <c r="E6397" s="1">
        <v>2318.25</v>
      </c>
    </row>
    <row r="6398" spans="1:5" hidden="1">
      <c r="A6398" s="1">
        <v>1978</v>
      </c>
      <c r="B6398" s="1">
        <v>67</v>
      </c>
      <c r="C6398" s="1">
        <v>915.05</v>
      </c>
      <c r="D6398" s="1">
        <v>1676.22</v>
      </c>
      <c r="E6398" s="1">
        <v>2591.27</v>
      </c>
    </row>
    <row r="6399" spans="1:5" hidden="1">
      <c r="A6399" s="1">
        <v>1978</v>
      </c>
      <c r="B6399" s="1">
        <v>68</v>
      </c>
      <c r="C6399" s="1">
        <v>970.06</v>
      </c>
      <c r="D6399" s="1">
        <v>1723.23</v>
      </c>
      <c r="E6399" s="1">
        <v>2693.29</v>
      </c>
    </row>
    <row r="6400" spans="1:5" hidden="1">
      <c r="A6400" s="1">
        <v>1978</v>
      </c>
      <c r="B6400" s="1">
        <v>69</v>
      </c>
      <c r="C6400" s="1">
        <v>983.06</v>
      </c>
      <c r="D6400" s="1">
        <v>1774.23</v>
      </c>
      <c r="E6400" s="1">
        <v>2757.29</v>
      </c>
    </row>
    <row r="6401" spans="1:5" hidden="1">
      <c r="A6401" s="1">
        <v>1978</v>
      </c>
      <c r="B6401" s="1">
        <v>70</v>
      </c>
      <c r="C6401" s="1">
        <v>998.06</v>
      </c>
      <c r="D6401" s="1">
        <v>1657.22</v>
      </c>
      <c r="E6401" s="1">
        <v>2655.28</v>
      </c>
    </row>
    <row r="6402" spans="1:5" hidden="1">
      <c r="A6402" s="1">
        <v>1978</v>
      </c>
      <c r="B6402" s="1">
        <v>71</v>
      </c>
      <c r="C6402" s="1">
        <v>1014.07</v>
      </c>
      <c r="D6402" s="1">
        <v>1642.22</v>
      </c>
      <c r="E6402" s="1">
        <v>2656.29</v>
      </c>
    </row>
    <row r="6403" spans="1:5" hidden="1">
      <c r="A6403" s="1">
        <v>1978</v>
      </c>
      <c r="B6403" s="1">
        <v>72</v>
      </c>
      <c r="C6403" s="1">
        <v>1166.07</v>
      </c>
      <c r="D6403" s="1">
        <v>1721.23</v>
      </c>
      <c r="E6403" s="1">
        <v>2887.3</v>
      </c>
    </row>
    <row r="6404" spans="1:5" hidden="1">
      <c r="A6404" s="1">
        <v>1978</v>
      </c>
      <c r="B6404" s="1">
        <v>73</v>
      </c>
      <c r="C6404" s="1">
        <v>1238.08</v>
      </c>
      <c r="D6404" s="1">
        <v>1742.24</v>
      </c>
      <c r="E6404" s="1">
        <v>2980.32</v>
      </c>
    </row>
    <row r="6405" spans="1:5" hidden="1">
      <c r="A6405" s="1">
        <v>1978</v>
      </c>
      <c r="B6405" s="1">
        <v>74</v>
      </c>
      <c r="C6405" s="1">
        <v>1235.08</v>
      </c>
      <c r="D6405" s="1">
        <v>1798.23</v>
      </c>
      <c r="E6405" s="1">
        <v>3033.31</v>
      </c>
    </row>
    <row r="6406" spans="1:5" hidden="1">
      <c r="A6406" s="1">
        <v>1978</v>
      </c>
      <c r="B6406" s="1">
        <v>75</v>
      </c>
      <c r="C6406" s="1">
        <v>1287.08</v>
      </c>
      <c r="D6406" s="1">
        <v>1644.21</v>
      </c>
      <c r="E6406" s="1">
        <v>2931.29</v>
      </c>
    </row>
    <row r="6407" spans="1:5" hidden="1">
      <c r="A6407" s="1">
        <v>1978</v>
      </c>
      <c r="B6407" s="1">
        <v>76</v>
      </c>
      <c r="C6407" s="1">
        <v>1309.08</v>
      </c>
      <c r="D6407" s="1">
        <v>1666.22</v>
      </c>
      <c r="E6407" s="1">
        <v>2975.3</v>
      </c>
    </row>
    <row r="6408" spans="1:5" hidden="1">
      <c r="A6408" s="1">
        <v>1978</v>
      </c>
      <c r="B6408" s="1">
        <v>77</v>
      </c>
      <c r="C6408" s="1">
        <v>1461.09</v>
      </c>
      <c r="D6408" s="1">
        <v>1682.23</v>
      </c>
      <c r="E6408" s="1">
        <v>3143.32</v>
      </c>
    </row>
    <row r="6409" spans="1:5" hidden="1">
      <c r="A6409" s="1">
        <v>1978</v>
      </c>
      <c r="B6409" s="1">
        <v>78</v>
      </c>
      <c r="C6409" s="1">
        <v>1549.09</v>
      </c>
      <c r="D6409" s="1">
        <v>1778.23</v>
      </c>
      <c r="E6409" s="1">
        <v>3327.32</v>
      </c>
    </row>
    <row r="6410" spans="1:5" hidden="1">
      <c r="A6410" s="1">
        <v>1978</v>
      </c>
      <c r="B6410" s="1">
        <v>79</v>
      </c>
      <c r="C6410" s="1">
        <v>1385.08</v>
      </c>
      <c r="D6410" s="1">
        <v>1403.18</v>
      </c>
      <c r="E6410" s="1">
        <v>2788.26</v>
      </c>
    </row>
    <row r="6411" spans="1:5" hidden="1">
      <c r="A6411" s="1">
        <v>1978</v>
      </c>
      <c r="B6411" s="1">
        <v>80</v>
      </c>
      <c r="C6411" s="1">
        <v>1472.09</v>
      </c>
      <c r="D6411" s="1">
        <v>1284.17</v>
      </c>
      <c r="E6411" s="1">
        <v>2756.26</v>
      </c>
    </row>
    <row r="6412" spans="1:5" hidden="1">
      <c r="A6412" s="1">
        <v>1978</v>
      </c>
      <c r="B6412" s="1">
        <v>81</v>
      </c>
      <c r="C6412" s="1">
        <v>1438.09</v>
      </c>
      <c r="D6412" s="1">
        <v>1186.1500000000001</v>
      </c>
      <c r="E6412" s="1">
        <v>2624.24</v>
      </c>
    </row>
    <row r="6413" spans="1:5" hidden="1">
      <c r="A6413" s="1">
        <v>1978</v>
      </c>
      <c r="B6413" s="1">
        <v>82</v>
      </c>
      <c r="C6413" s="1">
        <v>1525.1</v>
      </c>
      <c r="D6413" s="1">
        <v>1142.1500000000001</v>
      </c>
      <c r="E6413" s="1">
        <v>2667.25</v>
      </c>
    </row>
    <row r="6414" spans="1:5" hidden="1">
      <c r="A6414" s="1">
        <v>1978</v>
      </c>
      <c r="B6414" s="1">
        <v>83</v>
      </c>
      <c r="C6414" s="1">
        <v>1586.1</v>
      </c>
      <c r="D6414" s="1">
        <v>1050.1300000000001</v>
      </c>
      <c r="E6414" s="1">
        <v>2636.23</v>
      </c>
    </row>
    <row r="6415" spans="1:5" hidden="1">
      <c r="A6415" s="1">
        <v>1978</v>
      </c>
      <c r="B6415" s="1">
        <v>84</v>
      </c>
      <c r="C6415" s="1">
        <v>1594.1</v>
      </c>
      <c r="D6415" s="1">
        <v>1033.1300000000001</v>
      </c>
      <c r="E6415" s="1">
        <v>2627.23</v>
      </c>
    </row>
    <row r="6416" spans="1:5" hidden="1">
      <c r="A6416" s="1">
        <v>1978</v>
      </c>
      <c r="B6416" s="1">
        <v>85</v>
      </c>
      <c r="C6416" s="1">
        <v>1456.09</v>
      </c>
      <c r="D6416" s="1">
        <v>932.12</v>
      </c>
      <c r="E6416" s="1">
        <v>2388.21</v>
      </c>
    </row>
    <row r="6417" spans="1:5" hidden="1">
      <c r="A6417" s="1">
        <v>1978</v>
      </c>
      <c r="B6417" s="1">
        <v>86</v>
      </c>
      <c r="C6417" s="1">
        <v>1504.09</v>
      </c>
      <c r="D6417" s="1">
        <v>822.11</v>
      </c>
      <c r="E6417" s="1">
        <v>2326.1999999999998</v>
      </c>
    </row>
    <row r="6418" spans="1:5" hidden="1">
      <c r="A6418" s="1">
        <v>1978</v>
      </c>
      <c r="B6418" s="1">
        <v>87</v>
      </c>
      <c r="C6418" s="1">
        <v>1338.08</v>
      </c>
      <c r="D6418" s="1">
        <v>741.1</v>
      </c>
      <c r="E6418" s="1">
        <v>2079.1799999999998</v>
      </c>
    </row>
    <row r="6419" spans="1:5" hidden="1">
      <c r="A6419" s="1">
        <v>1978</v>
      </c>
      <c r="B6419" s="1">
        <v>88</v>
      </c>
      <c r="C6419" s="1">
        <v>1188.08</v>
      </c>
      <c r="D6419" s="1">
        <v>638.09</v>
      </c>
      <c r="E6419" s="1">
        <v>1826.17</v>
      </c>
    </row>
    <row r="6420" spans="1:5" hidden="1">
      <c r="A6420" s="1">
        <v>1978</v>
      </c>
      <c r="B6420" s="1">
        <v>89</v>
      </c>
      <c r="C6420" s="1">
        <v>1138.07</v>
      </c>
      <c r="D6420" s="1">
        <v>547.07000000000005</v>
      </c>
      <c r="E6420" s="1">
        <v>1685.14</v>
      </c>
    </row>
    <row r="6421" spans="1:5" hidden="1">
      <c r="A6421" s="1">
        <v>1978</v>
      </c>
      <c r="B6421" s="1">
        <v>90</v>
      </c>
      <c r="C6421" s="1">
        <v>930.06</v>
      </c>
      <c r="D6421" s="1">
        <v>428.05</v>
      </c>
      <c r="E6421" s="1">
        <v>1358.11</v>
      </c>
    </row>
    <row r="6422" spans="1:5" hidden="1">
      <c r="A6422" s="1">
        <v>1978</v>
      </c>
      <c r="B6422" s="1">
        <v>91</v>
      </c>
      <c r="C6422" s="1">
        <v>756.04</v>
      </c>
      <c r="D6422" s="1">
        <v>343.04</v>
      </c>
      <c r="E6422" s="1">
        <v>1099.08</v>
      </c>
    </row>
    <row r="6423" spans="1:5" hidden="1">
      <c r="A6423" s="1">
        <v>1978</v>
      </c>
      <c r="B6423" s="1">
        <v>92</v>
      </c>
      <c r="C6423" s="1">
        <v>603.03</v>
      </c>
      <c r="D6423" s="1">
        <v>235.03</v>
      </c>
      <c r="E6423" s="1">
        <v>838.06</v>
      </c>
    </row>
    <row r="6424" spans="1:5" hidden="1">
      <c r="A6424" s="1">
        <v>1978</v>
      </c>
      <c r="B6424" s="1">
        <v>93</v>
      </c>
      <c r="C6424" s="1">
        <v>466.02</v>
      </c>
      <c r="D6424" s="1">
        <v>222.03</v>
      </c>
      <c r="E6424" s="1">
        <v>688.05</v>
      </c>
    </row>
    <row r="6425" spans="1:5" hidden="1">
      <c r="A6425" s="1">
        <v>1978</v>
      </c>
      <c r="B6425" s="1">
        <v>94</v>
      </c>
      <c r="C6425" s="1">
        <v>399.03</v>
      </c>
      <c r="D6425" s="1">
        <v>149.02000000000001</v>
      </c>
      <c r="E6425" s="1">
        <v>548.04999999999995</v>
      </c>
    </row>
    <row r="6426" spans="1:5" hidden="1">
      <c r="A6426" s="1">
        <v>1978</v>
      </c>
      <c r="B6426" s="1">
        <v>95</v>
      </c>
      <c r="C6426" s="1">
        <v>316.02</v>
      </c>
      <c r="D6426" s="1">
        <v>110.01</v>
      </c>
      <c r="E6426" s="1">
        <v>426.03</v>
      </c>
    </row>
    <row r="6427" spans="1:5" hidden="1">
      <c r="A6427" s="1">
        <v>1978</v>
      </c>
      <c r="B6427" s="1">
        <v>96</v>
      </c>
      <c r="C6427" s="1">
        <v>210.01</v>
      </c>
      <c r="D6427" s="1">
        <v>77.010000000000005</v>
      </c>
      <c r="E6427" s="1">
        <v>287.02</v>
      </c>
    </row>
    <row r="6428" spans="1:5" hidden="1">
      <c r="A6428" s="1">
        <v>1978</v>
      </c>
      <c r="B6428" s="1">
        <v>97</v>
      </c>
      <c r="C6428" s="1">
        <v>161.01</v>
      </c>
      <c r="D6428" s="1">
        <v>51.01</v>
      </c>
      <c r="E6428" s="1">
        <v>212.02</v>
      </c>
    </row>
    <row r="6429" spans="1:5" hidden="1">
      <c r="A6429" s="1">
        <v>1978</v>
      </c>
      <c r="B6429" s="1">
        <v>98</v>
      </c>
      <c r="C6429" s="1">
        <v>131</v>
      </c>
      <c r="D6429" s="1">
        <v>32</v>
      </c>
      <c r="E6429" s="1">
        <v>163</v>
      </c>
    </row>
    <row r="6430" spans="1:5" hidden="1">
      <c r="A6430" s="1">
        <v>1978</v>
      </c>
      <c r="B6430" s="1">
        <v>99</v>
      </c>
      <c r="C6430" s="1">
        <v>78</v>
      </c>
      <c r="D6430" s="1">
        <v>20</v>
      </c>
      <c r="E6430" s="1">
        <v>98</v>
      </c>
    </row>
    <row r="6431" spans="1:5" hidden="1">
      <c r="A6431" s="1">
        <v>1978</v>
      </c>
      <c r="B6431" s="1">
        <v>100</v>
      </c>
      <c r="C6431" s="1">
        <v>49</v>
      </c>
      <c r="D6431" s="1">
        <v>16</v>
      </c>
      <c r="E6431" s="1">
        <v>65</v>
      </c>
    </row>
    <row r="6432" spans="1:5" hidden="1">
      <c r="A6432" s="1">
        <v>1978</v>
      </c>
      <c r="B6432" s="1">
        <v>101</v>
      </c>
      <c r="C6432" s="1">
        <v>25</v>
      </c>
      <c r="D6432" s="1">
        <v>8</v>
      </c>
      <c r="E6432" s="1">
        <v>33</v>
      </c>
    </row>
    <row r="6433" spans="1:5" hidden="1">
      <c r="A6433" s="1">
        <v>1978</v>
      </c>
      <c r="B6433" s="1">
        <v>102</v>
      </c>
      <c r="C6433" s="1">
        <v>23</v>
      </c>
      <c r="D6433" s="1">
        <v>5</v>
      </c>
      <c r="E6433" s="1">
        <v>28</v>
      </c>
    </row>
    <row r="6434" spans="1:5" hidden="1">
      <c r="A6434" s="1">
        <v>1978</v>
      </c>
      <c r="B6434" s="1">
        <v>103</v>
      </c>
      <c r="C6434" s="1">
        <v>12</v>
      </c>
      <c r="D6434" s="1">
        <v>1.5</v>
      </c>
      <c r="E6434" s="1">
        <v>13.5</v>
      </c>
    </row>
    <row r="6435" spans="1:5" hidden="1">
      <c r="A6435" s="1">
        <v>1978</v>
      </c>
      <c r="B6435" s="1">
        <v>104</v>
      </c>
      <c r="C6435" s="1">
        <v>1.5</v>
      </c>
      <c r="D6435" s="1">
        <v>1.5</v>
      </c>
      <c r="E6435" s="1">
        <v>3</v>
      </c>
    </row>
    <row r="6436" spans="1:5" hidden="1">
      <c r="A6436" s="1">
        <v>1978</v>
      </c>
      <c r="B6436" s="1">
        <v>105</v>
      </c>
      <c r="C6436" s="1">
        <v>0</v>
      </c>
      <c r="D6436" s="1">
        <v>0</v>
      </c>
      <c r="E6436" s="1">
        <v>0</v>
      </c>
    </row>
    <row r="6437" spans="1:5" hidden="1">
      <c r="A6437" s="1">
        <v>1978</v>
      </c>
      <c r="B6437" s="1">
        <v>106</v>
      </c>
      <c r="C6437" s="1">
        <v>4</v>
      </c>
      <c r="D6437" s="1">
        <v>1.5</v>
      </c>
      <c r="E6437" s="1">
        <v>5.5</v>
      </c>
    </row>
    <row r="6438" spans="1:5" hidden="1">
      <c r="A6438" s="1">
        <v>1978</v>
      </c>
      <c r="B6438" s="1">
        <v>107</v>
      </c>
      <c r="C6438" s="1">
        <v>0</v>
      </c>
      <c r="D6438" s="1">
        <v>0</v>
      </c>
      <c r="E6438" s="1">
        <v>0</v>
      </c>
    </row>
    <row r="6439" spans="1:5" hidden="1">
      <c r="A6439" s="1">
        <v>1978</v>
      </c>
      <c r="B6439" s="1">
        <v>108</v>
      </c>
      <c r="C6439" s="1">
        <v>0</v>
      </c>
      <c r="D6439" s="1">
        <v>0</v>
      </c>
      <c r="E6439" s="1">
        <v>0</v>
      </c>
    </row>
    <row r="6440" spans="1:5" hidden="1">
      <c r="A6440" s="1">
        <v>1978</v>
      </c>
      <c r="B6440" s="1">
        <v>109</v>
      </c>
      <c r="C6440" s="1">
        <v>0</v>
      </c>
      <c r="D6440" s="1">
        <v>0</v>
      </c>
      <c r="E6440" s="1">
        <v>0</v>
      </c>
    </row>
    <row r="6441" spans="1:5" hidden="1">
      <c r="A6441" s="1">
        <v>1978</v>
      </c>
      <c r="B6441" s="1" t="s">
        <v>121</v>
      </c>
      <c r="C6441" s="1">
        <v>0</v>
      </c>
      <c r="D6441" s="1">
        <v>0</v>
      </c>
      <c r="E6441" s="1">
        <v>0</v>
      </c>
    </row>
    <row r="6442" spans="1:5" hidden="1">
      <c r="A6442" s="1">
        <v>1979</v>
      </c>
      <c r="B6442" s="1">
        <v>0</v>
      </c>
      <c r="C6442" s="1">
        <v>1058.03</v>
      </c>
      <c r="D6442" s="1">
        <v>1443.39</v>
      </c>
      <c r="E6442" s="1">
        <v>2501.42</v>
      </c>
    </row>
    <row r="6443" spans="1:5" hidden="1">
      <c r="A6443" s="1">
        <v>1979</v>
      </c>
      <c r="B6443" s="1">
        <v>1</v>
      </c>
      <c r="C6443" s="1">
        <v>95.01</v>
      </c>
      <c r="D6443" s="1">
        <v>112.03</v>
      </c>
      <c r="E6443" s="1">
        <v>207.04</v>
      </c>
    </row>
    <row r="6444" spans="1:5" hidden="1">
      <c r="A6444" s="1">
        <v>1979</v>
      </c>
      <c r="B6444" s="1">
        <v>2</v>
      </c>
      <c r="C6444" s="1">
        <v>61</v>
      </c>
      <c r="D6444" s="1">
        <v>66.02</v>
      </c>
      <c r="E6444" s="1">
        <v>127.02</v>
      </c>
    </row>
    <row r="6445" spans="1:5" hidden="1">
      <c r="A6445" s="1">
        <v>1979</v>
      </c>
      <c r="B6445" s="1">
        <v>3</v>
      </c>
      <c r="C6445" s="1">
        <v>42</v>
      </c>
      <c r="D6445" s="1">
        <v>61.01</v>
      </c>
      <c r="E6445" s="1">
        <v>103.01</v>
      </c>
    </row>
    <row r="6446" spans="1:5" hidden="1">
      <c r="A6446" s="1">
        <v>1979</v>
      </c>
      <c r="B6446" s="1">
        <v>4</v>
      </c>
      <c r="C6446" s="1">
        <v>37</v>
      </c>
      <c r="D6446" s="1">
        <v>62.02</v>
      </c>
      <c r="E6446" s="1">
        <v>99.02</v>
      </c>
    </row>
    <row r="6447" spans="1:5" hidden="1">
      <c r="A6447" s="1">
        <v>1979</v>
      </c>
      <c r="B6447" s="1">
        <v>5</v>
      </c>
      <c r="C6447" s="1">
        <v>28</v>
      </c>
      <c r="D6447" s="1">
        <v>37.01</v>
      </c>
      <c r="E6447" s="1">
        <v>65.010000000000005</v>
      </c>
    </row>
    <row r="6448" spans="1:5" hidden="1">
      <c r="A6448" s="1">
        <v>1979</v>
      </c>
      <c r="B6448" s="1">
        <v>6</v>
      </c>
      <c r="C6448" s="1">
        <v>23</v>
      </c>
      <c r="D6448" s="1">
        <v>48.01</v>
      </c>
      <c r="E6448" s="1">
        <v>71.010000000000005</v>
      </c>
    </row>
    <row r="6449" spans="1:5" hidden="1">
      <c r="A6449" s="1">
        <v>1979</v>
      </c>
      <c r="B6449" s="1">
        <v>7</v>
      </c>
      <c r="C6449" s="1">
        <v>37</v>
      </c>
      <c r="D6449" s="1">
        <v>53.01</v>
      </c>
      <c r="E6449" s="1">
        <v>90.01</v>
      </c>
    </row>
    <row r="6450" spans="1:5" hidden="1">
      <c r="A6450" s="1">
        <v>1979</v>
      </c>
      <c r="B6450" s="1">
        <v>8</v>
      </c>
      <c r="C6450" s="1">
        <v>23</v>
      </c>
      <c r="D6450" s="1">
        <v>33.01</v>
      </c>
      <c r="E6450" s="1">
        <v>56.01</v>
      </c>
    </row>
    <row r="6451" spans="1:5" hidden="1">
      <c r="A6451" s="1">
        <v>1979</v>
      </c>
      <c r="B6451" s="1">
        <v>9</v>
      </c>
      <c r="C6451" s="1">
        <v>38.01</v>
      </c>
      <c r="D6451" s="1">
        <v>32.01</v>
      </c>
      <c r="E6451" s="1">
        <v>70.02</v>
      </c>
    </row>
    <row r="6452" spans="1:5" hidden="1">
      <c r="A6452" s="1">
        <v>1979</v>
      </c>
      <c r="B6452" s="1">
        <v>10</v>
      </c>
      <c r="C6452" s="1">
        <v>23</v>
      </c>
      <c r="D6452" s="1">
        <v>44.01</v>
      </c>
      <c r="E6452" s="1">
        <v>67.010000000000005</v>
      </c>
    </row>
    <row r="6453" spans="1:5" hidden="1">
      <c r="A6453" s="1">
        <v>1979</v>
      </c>
      <c r="B6453" s="1">
        <v>11</v>
      </c>
      <c r="C6453" s="1">
        <v>21</v>
      </c>
      <c r="D6453" s="1">
        <v>43.01</v>
      </c>
      <c r="E6453" s="1">
        <v>64.010000000000005</v>
      </c>
    </row>
    <row r="6454" spans="1:5" hidden="1">
      <c r="A6454" s="1">
        <v>1979</v>
      </c>
      <c r="B6454" s="1">
        <v>12</v>
      </c>
      <c r="C6454" s="1">
        <v>17</v>
      </c>
      <c r="D6454" s="1">
        <v>34</v>
      </c>
      <c r="E6454" s="1">
        <v>51</v>
      </c>
    </row>
    <row r="6455" spans="1:5" hidden="1">
      <c r="A6455" s="1">
        <v>1979</v>
      </c>
      <c r="B6455" s="1">
        <v>13</v>
      </c>
      <c r="C6455" s="1">
        <v>24</v>
      </c>
      <c r="D6455" s="1">
        <v>50.01</v>
      </c>
      <c r="E6455" s="1">
        <v>74.010000000000005</v>
      </c>
    </row>
    <row r="6456" spans="1:5" hidden="1">
      <c r="A6456" s="1">
        <v>1979</v>
      </c>
      <c r="B6456" s="1">
        <v>14</v>
      </c>
      <c r="C6456" s="1">
        <v>20</v>
      </c>
      <c r="D6456" s="1">
        <v>61.02</v>
      </c>
      <c r="E6456" s="1">
        <v>81.02</v>
      </c>
    </row>
    <row r="6457" spans="1:5" hidden="1">
      <c r="A6457" s="1">
        <v>1979</v>
      </c>
      <c r="B6457" s="1">
        <v>15</v>
      </c>
      <c r="C6457" s="1">
        <v>33</v>
      </c>
      <c r="D6457" s="1">
        <v>71.02</v>
      </c>
      <c r="E6457" s="1">
        <v>104.02</v>
      </c>
    </row>
    <row r="6458" spans="1:5" hidden="1">
      <c r="A6458" s="1">
        <v>1979</v>
      </c>
      <c r="B6458" s="1">
        <v>16</v>
      </c>
      <c r="C6458" s="1">
        <v>54</v>
      </c>
      <c r="D6458" s="1">
        <v>122.03</v>
      </c>
      <c r="E6458" s="1">
        <v>176.03</v>
      </c>
    </row>
    <row r="6459" spans="1:5" hidden="1">
      <c r="A6459" s="1">
        <v>1979</v>
      </c>
      <c r="B6459" s="1">
        <v>17</v>
      </c>
      <c r="C6459" s="1">
        <v>63</v>
      </c>
      <c r="D6459" s="1">
        <v>178.05</v>
      </c>
      <c r="E6459" s="1">
        <v>241.05</v>
      </c>
    </row>
    <row r="6460" spans="1:5" hidden="1">
      <c r="A6460" s="1">
        <v>1979</v>
      </c>
      <c r="B6460" s="1">
        <v>18</v>
      </c>
      <c r="C6460" s="1">
        <v>78</v>
      </c>
      <c r="D6460" s="1">
        <v>239.06</v>
      </c>
      <c r="E6460" s="1">
        <v>317.06</v>
      </c>
    </row>
    <row r="6461" spans="1:5" hidden="1">
      <c r="A6461" s="1">
        <v>1979</v>
      </c>
      <c r="B6461" s="1">
        <v>19</v>
      </c>
      <c r="C6461" s="1">
        <v>68</v>
      </c>
      <c r="D6461" s="1">
        <v>249.06</v>
      </c>
      <c r="E6461" s="1">
        <v>317.06</v>
      </c>
    </row>
    <row r="6462" spans="1:5" hidden="1">
      <c r="A6462" s="1">
        <v>1979</v>
      </c>
      <c r="B6462" s="1">
        <v>20</v>
      </c>
      <c r="C6462" s="1">
        <v>68</v>
      </c>
      <c r="D6462" s="1">
        <v>236.07</v>
      </c>
      <c r="E6462" s="1">
        <v>304.07</v>
      </c>
    </row>
    <row r="6463" spans="1:5" hidden="1">
      <c r="A6463" s="1">
        <v>1979</v>
      </c>
      <c r="B6463" s="1">
        <v>21</v>
      </c>
      <c r="C6463" s="1">
        <v>77</v>
      </c>
      <c r="D6463" s="1">
        <v>245.06</v>
      </c>
      <c r="E6463" s="1">
        <v>322.06</v>
      </c>
    </row>
    <row r="6464" spans="1:5" hidden="1">
      <c r="A6464" s="1">
        <v>1979</v>
      </c>
      <c r="B6464" s="1">
        <v>22</v>
      </c>
      <c r="C6464" s="1">
        <v>64</v>
      </c>
      <c r="D6464" s="1">
        <v>219.06</v>
      </c>
      <c r="E6464" s="1">
        <v>283.06</v>
      </c>
    </row>
    <row r="6465" spans="1:5" hidden="1">
      <c r="A6465" s="1">
        <v>1979</v>
      </c>
      <c r="B6465" s="1">
        <v>23</v>
      </c>
      <c r="C6465" s="1">
        <v>77</v>
      </c>
      <c r="D6465" s="1">
        <v>188.05</v>
      </c>
      <c r="E6465" s="1">
        <v>265.05</v>
      </c>
    </row>
    <row r="6466" spans="1:5" hidden="1">
      <c r="A6466" s="1">
        <v>1979</v>
      </c>
      <c r="B6466" s="1">
        <v>24</v>
      </c>
      <c r="C6466" s="1">
        <v>71</v>
      </c>
      <c r="D6466" s="1">
        <v>193.05</v>
      </c>
      <c r="E6466" s="1">
        <v>264.05</v>
      </c>
    </row>
    <row r="6467" spans="1:5" hidden="1">
      <c r="A6467" s="1">
        <v>1979</v>
      </c>
      <c r="B6467" s="1">
        <v>25</v>
      </c>
      <c r="C6467" s="1">
        <v>61</v>
      </c>
      <c r="D6467" s="1">
        <v>187.05</v>
      </c>
      <c r="E6467" s="1">
        <v>248.05</v>
      </c>
    </row>
    <row r="6468" spans="1:5" hidden="1">
      <c r="A6468" s="1">
        <v>1979</v>
      </c>
      <c r="B6468" s="1">
        <v>26</v>
      </c>
      <c r="C6468" s="1">
        <v>67.010000000000005</v>
      </c>
      <c r="D6468" s="1">
        <v>170.05</v>
      </c>
      <c r="E6468" s="1">
        <v>237.06</v>
      </c>
    </row>
    <row r="6469" spans="1:5" hidden="1">
      <c r="A6469" s="1">
        <v>1979</v>
      </c>
      <c r="B6469" s="1">
        <v>27</v>
      </c>
      <c r="C6469" s="1">
        <v>64</v>
      </c>
      <c r="D6469" s="1">
        <v>161.05000000000001</v>
      </c>
      <c r="E6469" s="1">
        <v>225.05</v>
      </c>
    </row>
    <row r="6470" spans="1:5" hidden="1">
      <c r="A6470" s="1">
        <v>1979</v>
      </c>
      <c r="B6470" s="1">
        <v>28</v>
      </c>
      <c r="C6470" s="1">
        <v>57</v>
      </c>
      <c r="D6470" s="1">
        <v>163.05000000000001</v>
      </c>
      <c r="E6470" s="1">
        <v>220.05</v>
      </c>
    </row>
    <row r="6471" spans="1:5" hidden="1">
      <c r="A6471" s="1">
        <v>1979</v>
      </c>
      <c r="B6471" s="1">
        <v>29</v>
      </c>
      <c r="C6471" s="1">
        <v>60</v>
      </c>
      <c r="D6471" s="1">
        <v>170.04</v>
      </c>
      <c r="E6471" s="1">
        <v>230.04</v>
      </c>
    </row>
    <row r="6472" spans="1:5" hidden="1">
      <c r="A6472" s="1">
        <v>1979</v>
      </c>
      <c r="B6472" s="1">
        <v>30</v>
      </c>
      <c r="C6472" s="1">
        <v>60</v>
      </c>
      <c r="D6472" s="1">
        <v>165.05</v>
      </c>
      <c r="E6472" s="1">
        <v>225.05</v>
      </c>
    </row>
    <row r="6473" spans="1:5" hidden="1">
      <c r="A6473" s="1">
        <v>1979</v>
      </c>
      <c r="B6473" s="1">
        <v>31</v>
      </c>
      <c r="C6473" s="1">
        <v>62</v>
      </c>
      <c r="D6473" s="1">
        <v>160.04</v>
      </c>
      <c r="E6473" s="1">
        <v>222.04</v>
      </c>
    </row>
    <row r="6474" spans="1:5" hidden="1">
      <c r="A6474" s="1">
        <v>1979</v>
      </c>
      <c r="B6474" s="1">
        <v>32</v>
      </c>
      <c r="C6474" s="1">
        <v>79</v>
      </c>
      <c r="D6474" s="1">
        <v>155.04</v>
      </c>
      <c r="E6474" s="1">
        <v>234.04</v>
      </c>
    </row>
    <row r="6475" spans="1:5" hidden="1">
      <c r="A6475" s="1">
        <v>1979</v>
      </c>
      <c r="B6475" s="1">
        <v>33</v>
      </c>
      <c r="C6475" s="1">
        <v>67</v>
      </c>
      <c r="D6475" s="1">
        <v>141.03</v>
      </c>
      <c r="E6475" s="1">
        <v>208.03</v>
      </c>
    </row>
    <row r="6476" spans="1:5" hidden="1">
      <c r="A6476" s="1">
        <v>1979</v>
      </c>
      <c r="B6476" s="1">
        <v>34</v>
      </c>
      <c r="C6476" s="1">
        <v>94</v>
      </c>
      <c r="D6476" s="1">
        <v>149.04</v>
      </c>
      <c r="E6476" s="1">
        <v>243.04</v>
      </c>
    </row>
    <row r="6477" spans="1:5" hidden="1">
      <c r="A6477" s="1">
        <v>1979</v>
      </c>
      <c r="B6477" s="1">
        <v>35</v>
      </c>
      <c r="C6477" s="1">
        <v>62</v>
      </c>
      <c r="D6477" s="1">
        <v>156.04</v>
      </c>
      <c r="E6477" s="1">
        <v>218.04</v>
      </c>
    </row>
    <row r="6478" spans="1:5" hidden="1">
      <c r="A6478" s="1">
        <v>1979</v>
      </c>
      <c r="B6478" s="1">
        <v>36</v>
      </c>
      <c r="C6478" s="1">
        <v>88.01</v>
      </c>
      <c r="D6478" s="1">
        <v>153.04</v>
      </c>
      <c r="E6478" s="1">
        <v>241.05</v>
      </c>
    </row>
    <row r="6479" spans="1:5" hidden="1">
      <c r="A6479" s="1">
        <v>1979</v>
      </c>
      <c r="B6479" s="1">
        <v>37</v>
      </c>
      <c r="C6479" s="1">
        <v>68</v>
      </c>
      <c r="D6479" s="1">
        <v>164.04</v>
      </c>
      <c r="E6479" s="1">
        <v>232.04</v>
      </c>
    </row>
    <row r="6480" spans="1:5" hidden="1">
      <c r="A6480" s="1">
        <v>1979</v>
      </c>
      <c r="B6480" s="1">
        <v>38</v>
      </c>
      <c r="C6480" s="1">
        <v>83</v>
      </c>
      <c r="D6480" s="1">
        <v>156.04</v>
      </c>
      <c r="E6480" s="1">
        <v>239.04</v>
      </c>
    </row>
    <row r="6481" spans="1:5" hidden="1">
      <c r="A6481" s="1">
        <v>1979</v>
      </c>
      <c r="B6481" s="1">
        <v>39</v>
      </c>
      <c r="C6481" s="1">
        <v>117.01</v>
      </c>
      <c r="D6481" s="1">
        <v>195.06</v>
      </c>
      <c r="E6481" s="1">
        <v>312.07</v>
      </c>
    </row>
    <row r="6482" spans="1:5" hidden="1">
      <c r="A6482" s="1">
        <v>1979</v>
      </c>
      <c r="B6482" s="1">
        <v>40</v>
      </c>
      <c r="C6482" s="1">
        <v>98</v>
      </c>
      <c r="D6482" s="1">
        <v>178.04</v>
      </c>
      <c r="E6482" s="1">
        <v>276.04000000000002</v>
      </c>
    </row>
    <row r="6483" spans="1:5" hidden="1">
      <c r="A6483" s="1">
        <v>1979</v>
      </c>
      <c r="B6483" s="1">
        <v>41</v>
      </c>
      <c r="C6483" s="1">
        <v>100.01</v>
      </c>
      <c r="D6483" s="1">
        <v>198.06</v>
      </c>
      <c r="E6483" s="1">
        <v>298.07</v>
      </c>
    </row>
    <row r="6484" spans="1:5" hidden="1">
      <c r="A6484" s="1">
        <v>1979</v>
      </c>
      <c r="B6484" s="1">
        <v>42</v>
      </c>
      <c r="C6484" s="1">
        <v>119</v>
      </c>
      <c r="D6484" s="1">
        <v>216.05</v>
      </c>
      <c r="E6484" s="1">
        <v>335.05</v>
      </c>
    </row>
    <row r="6485" spans="1:5" hidden="1">
      <c r="A6485" s="1">
        <v>1979</v>
      </c>
      <c r="B6485" s="1">
        <v>43</v>
      </c>
      <c r="C6485" s="1">
        <v>129</v>
      </c>
      <c r="D6485" s="1">
        <v>235.07</v>
      </c>
      <c r="E6485" s="1">
        <v>364.07</v>
      </c>
    </row>
    <row r="6486" spans="1:5" hidden="1">
      <c r="A6486" s="1">
        <v>1979</v>
      </c>
      <c r="B6486" s="1">
        <v>44</v>
      </c>
      <c r="C6486" s="1">
        <v>167.01</v>
      </c>
      <c r="D6486" s="1">
        <v>280.07</v>
      </c>
      <c r="E6486" s="1">
        <v>447.08</v>
      </c>
    </row>
    <row r="6487" spans="1:5" hidden="1">
      <c r="A6487" s="1">
        <v>1979</v>
      </c>
      <c r="B6487" s="1">
        <v>45</v>
      </c>
      <c r="C6487" s="1">
        <v>139.01</v>
      </c>
      <c r="D6487" s="1">
        <v>331.09</v>
      </c>
      <c r="E6487" s="1">
        <v>470.1</v>
      </c>
    </row>
    <row r="6488" spans="1:5" hidden="1">
      <c r="A6488" s="1">
        <v>1979</v>
      </c>
      <c r="B6488" s="1">
        <v>46</v>
      </c>
      <c r="C6488" s="1">
        <v>162.01</v>
      </c>
      <c r="D6488" s="1">
        <v>338.09</v>
      </c>
      <c r="E6488" s="1">
        <v>500.1</v>
      </c>
    </row>
    <row r="6489" spans="1:5" hidden="1">
      <c r="A6489" s="1">
        <v>1979</v>
      </c>
      <c r="B6489" s="1">
        <v>47</v>
      </c>
      <c r="C6489" s="1">
        <v>204</v>
      </c>
      <c r="D6489" s="1">
        <v>365.1</v>
      </c>
      <c r="E6489" s="1">
        <v>569.1</v>
      </c>
    </row>
    <row r="6490" spans="1:5" hidden="1">
      <c r="A6490" s="1">
        <v>1979</v>
      </c>
      <c r="B6490" s="1">
        <v>48</v>
      </c>
      <c r="C6490" s="1">
        <v>221</v>
      </c>
      <c r="D6490" s="1">
        <v>434.12</v>
      </c>
      <c r="E6490" s="1">
        <v>655.12</v>
      </c>
    </row>
    <row r="6491" spans="1:5" hidden="1">
      <c r="A6491" s="1">
        <v>1979</v>
      </c>
      <c r="B6491" s="1">
        <v>49</v>
      </c>
      <c r="C6491" s="1">
        <v>233.01</v>
      </c>
      <c r="D6491" s="1">
        <v>490.13</v>
      </c>
      <c r="E6491" s="1">
        <v>723.14</v>
      </c>
    </row>
    <row r="6492" spans="1:5" hidden="1">
      <c r="A6492" s="1">
        <v>1979</v>
      </c>
      <c r="B6492" s="1">
        <v>50</v>
      </c>
      <c r="C6492" s="1">
        <v>259</v>
      </c>
      <c r="D6492" s="1">
        <v>517.14</v>
      </c>
      <c r="E6492" s="1">
        <v>776.14</v>
      </c>
    </row>
    <row r="6493" spans="1:5" hidden="1">
      <c r="A6493" s="1">
        <v>1979</v>
      </c>
      <c r="B6493" s="1">
        <v>51</v>
      </c>
      <c r="C6493" s="1">
        <v>287</v>
      </c>
      <c r="D6493" s="1">
        <v>604.16999999999996</v>
      </c>
      <c r="E6493" s="1">
        <v>891.17</v>
      </c>
    </row>
    <row r="6494" spans="1:5" hidden="1">
      <c r="A6494" s="1">
        <v>1979</v>
      </c>
      <c r="B6494" s="1">
        <v>52</v>
      </c>
      <c r="C6494" s="1">
        <v>331.01</v>
      </c>
      <c r="D6494" s="1">
        <v>683.19</v>
      </c>
      <c r="E6494" s="1">
        <v>1014.2</v>
      </c>
    </row>
    <row r="6495" spans="1:5" hidden="1">
      <c r="A6495" s="1">
        <v>1979</v>
      </c>
      <c r="B6495" s="1">
        <v>53</v>
      </c>
      <c r="C6495" s="1">
        <v>347.01</v>
      </c>
      <c r="D6495" s="1">
        <v>711.19</v>
      </c>
      <c r="E6495" s="1">
        <v>1058.2</v>
      </c>
    </row>
    <row r="6496" spans="1:5" hidden="1">
      <c r="A6496" s="1">
        <v>1979</v>
      </c>
      <c r="B6496" s="1">
        <v>54</v>
      </c>
      <c r="C6496" s="1">
        <v>394.01</v>
      </c>
      <c r="D6496" s="1">
        <v>817.22</v>
      </c>
      <c r="E6496" s="1">
        <v>1211.23</v>
      </c>
    </row>
    <row r="6497" spans="1:5" hidden="1">
      <c r="A6497" s="1">
        <v>1979</v>
      </c>
      <c r="B6497" s="1">
        <v>55</v>
      </c>
      <c r="C6497" s="1">
        <v>417.02</v>
      </c>
      <c r="D6497" s="1">
        <v>808.22</v>
      </c>
      <c r="E6497" s="1">
        <v>1225.24</v>
      </c>
    </row>
    <row r="6498" spans="1:5" hidden="1">
      <c r="A6498" s="1">
        <v>1979</v>
      </c>
      <c r="B6498" s="1">
        <v>56</v>
      </c>
      <c r="C6498" s="1">
        <v>423.01</v>
      </c>
      <c r="D6498" s="1">
        <v>897.24</v>
      </c>
      <c r="E6498" s="1">
        <v>1320.25</v>
      </c>
    </row>
    <row r="6499" spans="1:5" hidden="1">
      <c r="A6499" s="1">
        <v>1979</v>
      </c>
      <c r="B6499" s="1">
        <v>57</v>
      </c>
      <c r="C6499" s="1">
        <v>484.02</v>
      </c>
      <c r="D6499" s="1">
        <v>958.26</v>
      </c>
      <c r="E6499" s="1">
        <v>1442.28</v>
      </c>
    </row>
    <row r="6500" spans="1:5" hidden="1">
      <c r="A6500" s="1">
        <v>1979</v>
      </c>
      <c r="B6500" s="1">
        <v>58</v>
      </c>
      <c r="C6500" s="1">
        <v>501.01</v>
      </c>
      <c r="D6500" s="1">
        <v>1011.28</v>
      </c>
      <c r="E6500" s="1">
        <v>1512.29</v>
      </c>
    </row>
    <row r="6501" spans="1:5" hidden="1">
      <c r="A6501" s="1">
        <v>1979</v>
      </c>
      <c r="B6501" s="1">
        <v>59</v>
      </c>
      <c r="C6501" s="1">
        <v>516.02</v>
      </c>
      <c r="D6501" s="1">
        <v>1082.29</v>
      </c>
      <c r="E6501" s="1">
        <v>1598.31</v>
      </c>
    </row>
    <row r="6502" spans="1:5" hidden="1">
      <c r="A6502" s="1">
        <v>1979</v>
      </c>
      <c r="B6502" s="1">
        <v>60</v>
      </c>
      <c r="C6502" s="1">
        <v>524.02</v>
      </c>
      <c r="D6502" s="1">
        <v>1006.27</v>
      </c>
      <c r="E6502" s="1">
        <v>1530.29</v>
      </c>
    </row>
    <row r="6503" spans="1:5" hidden="1">
      <c r="A6503" s="1">
        <v>1979</v>
      </c>
      <c r="B6503" s="1">
        <v>61</v>
      </c>
      <c r="C6503" s="1">
        <v>525.01</v>
      </c>
      <c r="D6503" s="1">
        <v>1017.27</v>
      </c>
      <c r="E6503" s="1">
        <v>1542.28</v>
      </c>
    </row>
    <row r="6504" spans="1:5" hidden="1">
      <c r="A6504" s="1">
        <v>1979</v>
      </c>
      <c r="B6504" s="1">
        <v>62</v>
      </c>
      <c r="C6504" s="1">
        <v>610.02</v>
      </c>
      <c r="D6504" s="1">
        <v>1195.33</v>
      </c>
      <c r="E6504" s="1">
        <v>1805.35</v>
      </c>
    </row>
    <row r="6505" spans="1:5" hidden="1">
      <c r="A6505" s="1">
        <v>1979</v>
      </c>
      <c r="B6505" s="1">
        <v>63</v>
      </c>
      <c r="C6505" s="1">
        <v>705.02</v>
      </c>
      <c r="D6505" s="1">
        <v>1263.3399999999999</v>
      </c>
      <c r="E6505" s="1">
        <v>1968.36</v>
      </c>
    </row>
    <row r="6506" spans="1:5" hidden="1">
      <c r="A6506" s="1">
        <v>1979</v>
      </c>
      <c r="B6506" s="1">
        <v>64</v>
      </c>
      <c r="C6506" s="1">
        <v>770.02</v>
      </c>
      <c r="D6506" s="1">
        <v>1398.38</v>
      </c>
      <c r="E6506" s="1">
        <v>2168.4</v>
      </c>
    </row>
    <row r="6507" spans="1:5" hidden="1">
      <c r="A6507" s="1">
        <v>1979</v>
      </c>
      <c r="B6507" s="1">
        <v>65</v>
      </c>
      <c r="C6507" s="1">
        <v>788.03</v>
      </c>
      <c r="D6507" s="1">
        <v>1510.41</v>
      </c>
      <c r="E6507" s="1">
        <v>2298.44</v>
      </c>
    </row>
    <row r="6508" spans="1:5" hidden="1">
      <c r="A6508" s="1">
        <v>1979</v>
      </c>
      <c r="B6508" s="1">
        <v>66</v>
      </c>
      <c r="C6508" s="1">
        <v>818.03</v>
      </c>
      <c r="D6508" s="1">
        <v>1483.4</v>
      </c>
      <c r="E6508" s="1">
        <v>2301.4299999999998</v>
      </c>
    </row>
    <row r="6509" spans="1:5" hidden="1">
      <c r="A6509" s="1">
        <v>1979</v>
      </c>
      <c r="B6509" s="1">
        <v>67</v>
      </c>
      <c r="C6509" s="1">
        <v>932.03</v>
      </c>
      <c r="D6509" s="1">
        <v>1631.44</v>
      </c>
      <c r="E6509" s="1">
        <v>2563.4699999999998</v>
      </c>
    </row>
    <row r="6510" spans="1:5" hidden="1">
      <c r="A6510" s="1">
        <v>1979</v>
      </c>
      <c r="B6510" s="1">
        <v>68</v>
      </c>
      <c r="C6510" s="1">
        <v>891.02</v>
      </c>
      <c r="D6510" s="1">
        <v>1703.46</v>
      </c>
      <c r="E6510" s="1">
        <v>2594.48</v>
      </c>
    </row>
    <row r="6511" spans="1:5" hidden="1">
      <c r="A6511" s="1">
        <v>1979</v>
      </c>
      <c r="B6511" s="1">
        <v>69</v>
      </c>
      <c r="C6511" s="1">
        <v>1008.03</v>
      </c>
      <c r="D6511" s="1">
        <v>1742.46</v>
      </c>
      <c r="E6511" s="1">
        <v>2750.49</v>
      </c>
    </row>
    <row r="6512" spans="1:5" hidden="1">
      <c r="A6512" s="1">
        <v>1979</v>
      </c>
      <c r="B6512" s="1">
        <v>70</v>
      </c>
      <c r="C6512" s="1">
        <v>1038.04</v>
      </c>
      <c r="D6512" s="1">
        <v>1685.45</v>
      </c>
      <c r="E6512" s="1">
        <v>2723.49</v>
      </c>
    </row>
    <row r="6513" spans="1:5" hidden="1">
      <c r="A6513" s="1">
        <v>1979</v>
      </c>
      <c r="B6513" s="1">
        <v>71</v>
      </c>
      <c r="C6513" s="1">
        <v>1007.03</v>
      </c>
      <c r="D6513" s="1">
        <v>1710.47</v>
      </c>
      <c r="E6513" s="1">
        <v>2717.5</v>
      </c>
    </row>
    <row r="6514" spans="1:5" hidden="1">
      <c r="A6514" s="1">
        <v>1979</v>
      </c>
      <c r="B6514" s="1">
        <v>72</v>
      </c>
      <c r="C6514" s="1">
        <v>1091.03</v>
      </c>
      <c r="D6514" s="1">
        <v>1787.49</v>
      </c>
      <c r="E6514" s="1">
        <v>2878.52</v>
      </c>
    </row>
    <row r="6515" spans="1:5" hidden="1">
      <c r="A6515" s="1">
        <v>1979</v>
      </c>
      <c r="B6515" s="1">
        <v>73</v>
      </c>
      <c r="C6515" s="1">
        <v>1132.03</v>
      </c>
      <c r="D6515" s="1">
        <v>1761.48</v>
      </c>
      <c r="E6515" s="1">
        <v>2893.51</v>
      </c>
    </row>
    <row r="6516" spans="1:5" hidden="1">
      <c r="A6516" s="1">
        <v>1979</v>
      </c>
      <c r="B6516" s="1">
        <v>74</v>
      </c>
      <c r="C6516" s="1">
        <v>1275.04</v>
      </c>
      <c r="D6516" s="1">
        <v>1763.48</v>
      </c>
      <c r="E6516" s="1">
        <v>3038.52</v>
      </c>
    </row>
    <row r="6517" spans="1:5" hidden="1">
      <c r="A6517" s="1">
        <v>1979</v>
      </c>
      <c r="B6517" s="1">
        <v>75</v>
      </c>
      <c r="C6517" s="1">
        <v>1263.04</v>
      </c>
      <c r="D6517" s="1">
        <v>1727.47</v>
      </c>
      <c r="E6517" s="1">
        <v>2990.51</v>
      </c>
    </row>
    <row r="6518" spans="1:5" hidden="1">
      <c r="A6518" s="1">
        <v>1979</v>
      </c>
      <c r="B6518" s="1">
        <v>76</v>
      </c>
      <c r="C6518" s="1">
        <v>1193.03</v>
      </c>
      <c r="D6518" s="1">
        <v>1571.43</v>
      </c>
      <c r="E6518" s="1">
        <v>2764.46</v>
      </c>
    </row>
    <row r="6519" spans="1:5" hidden="1">
      <c r="A6519" s="1">
        <v>1979</v>
      </c>
      <c r="B6519" s="1">
        <v>77</v>
      </c>
      <c r="C6519" s="1">
        <v>1234.04</v>
      </c>
      <c r="D6519" s="1">
        <v>1627.44</v>
      </c>
      <c r="E6519" s="1">
        <v>2861.48</v>
      </c>
    </row>
    <row r="6520" spans="1:5" hidden="1">
      <c r="A6520" s="1">
        <v>1979</v>
      </c>
      <c r="B6520" s="1">
        <v>78</v>
      </c>
      <c r="C6520" s="1">
        <v>1530.05</v>
      </c>
      <c r="D6520" s="1">
        <v>1618.43</v>
      </c>
      <c r="E6520" s="1">
        <v>3148.48</v>
      </c>
    </row>
    <row r="6521" spans="1:5" hidden="1">
      <c r="A6521" s="1">
        <v>1979</v>
      </c>
      <c r="B6521" s="1">
        <v>79</v>
      </c>
      <c r="C6521" s="1">
        <v>1582.05</v>
      </c>
      <c r="D6521" s="1">
        <v>1491.4</v>
      </c>
      <c r="E6521" s="1">
        <v>3073.45</v>
      </c>
    </row>
    <row r="6522" spans="1:5" hidden="1">
      <c r="A6522" s="1">
        <v>1979</v>
      </c>
      <c r="B6522" s="1">
        <v>80</v>
      </c>
      <c r="C6522" s="1">
        <v>1428.04</v>
      </c>
      <c r="D6522" s="1">
        <v>1231.33</v>
      </c>
      <c r="E6522" s="1">
        <v>2659.37</v>
      </c>
    </row>
    <row r="6523" spans="1:5" hidden="1">
      <c r="A6523" s="1">
        <v>1979</v>
      </c>
      <c r="B6523" s="1">
        <v>81</v>
      </c>
      <c r="C6523" s="1">
        <v>1434.04</v>
      </c>
      <c r="D6523" s="1">
        <v>1183.31</v>
      </c>
      <c r="E6523" s="1">
        <v>2617.35</v>
      </c>
    </row>
    <row r="6524" spans="1:5" hidden="1">
      <c r="A6524" s="1">
        <v>1979</v>
      </c>
      <c r="B6524" s="1">
        <v>82</v>
      </c>
      <c r="C6524" s="1">
        <v>1541.05</v>
      </c>
      <c r="D6524" s="1">
        <v>1137.3</v>
      </c>
      <c r="E6524" s="1">
        <v>2678.35</v>
      </c>
    </row>
    <row r="6525" spans="1:5" hidden="1">
      <c r="A6525" s="1">
        <v>1979</v>
      </c>
      <c r="B6525" s="1">
        <v>83</v>
      </c>
      <c r="C6525" s="1">
        <v>1538.05</v>
      </c>
      <c r="D6525" s="1">
        <v>1036.28</v>
      </c>
      <c r="E6525" s="1">
        <v>2574.33</v>
      </c>
    </row>
    <row r="6526" spans="1:5" hidden="1">
      <c r="A6526" s="1">
        <v>1979</v>
      </c>
      <c r="B6526" s="1">
        <v>84</v>
      </c>
      <c r="C6526" s="1">
        <v>1549.05</v>
      </c>
      <c r="D6526" s="1">
        <v>973.26</v>
      </c>
      <c r="E6526" s="1">
        <v>2522.31</v>
      </c>
    </row>
    <row r="6527" spans="1:5" hidden="1">
      <c r="A6527" s="1">
        <v>1979</v>
      </c>
      <c r="B6527" s="1">
        <v>85</v>
      </c>
      <c r="C6527" s="1">
        <v>1479.05</v>
      </c>
      <c r="D6527" s="1">
        <v>877.24</v>
      </c>
      <c r="E6527" s="1">
        <v>2356.29</v>
      </c>
    </row>
    <row r="6528" spans="1:5" hidden="1">
      <c r="A6528" s="1">
        <v>1979</v>
      </c>
      <c r="B6528" s="1">
        <v>86</v>
      </c>
      <c r="C6528" s="1">
        <v>1496.05</v>
      </c>
      <c r="D6528" s="1">
        <v>854.23</v>
      </c>
      <c r="E6528" s="1">
        <v>2350.2800000000002</v>
      </c>
    </row>
    <row r="6529" spans="1:5" hidden="1">
      <c r="A6529" s="1">
        <v>1979</v>
      </c>
      <c r="B6529" s="1">
        <v>87</v>
      </c>
      <c r="C6529" s="1">
        <v>1294.04</v>
      </c>
      <c r="D6529" s="1">
        <v>734.2</v>
      </c>
      <c r="E6529" s="1">
        <v>2028.24</v>
      </c>
    </row>
    <row r="6530" spans="1:5" hidden="1">
      <c r="A6530" s="1">
        <v>1979</v>
      </c>
      <c r="B6530" s="1">
        <v>88</v>
      </c>
      <c r="C6530" s="1">
        <v>1206.04</v>
      </c>
      <c r="D6530" s="1">
        <v>617.16999999999996</v>
      </c>
      <c r="E6530" s="1">
        <v>1823.21</v>
      </c>
    </row>
    <row r="6531" spans="1:5" hidden="1">
      <c r="A6531" s="1">
        <v>1979</v>
      </c>
      <c r="B6531" s="1">
        <v>89</v>
      </c>
      <c r="C6531" s="1">
        <v>1132.03</v>
      </c>
      <c r="D6531" s="1">
        <v>586.16</v>
      </c>
      <c r="E6531" s="1">
        <v>1718.19</v>
      </c>
    </row>
    <row r="6532" spans="1:5" hidden="1">
      <c r="A6532" s="1">
        <v>1979</v>
      </c>
      <c r="B6532" s="1">
        <v>90</v>
      </c>
      <c r="C6532" s="1">
        <v>950.03</v>
      </c>
      <c r="D6532" s="1">
        <v>479.13</v>
      </c>
      <c r="E6532" s="1">
        <v>1429.16</v>
      </c>
    </row>
    <row r="6533" spans="1:5" hidden="1">
      <c r="A6533" s="1">
        <v>1979</v>
      </c>
      <c r="B6533" s="1">
        <v>91</v>
      </c>
      <c r="C6533" s="1">
        <v>804.02</v>
      </c>
      <c r="D6533" s="1">
        <v>353.1</v>
      </c>
      <c r="E6533" s="1">
        <v>1157.1199999999999</v>
      </c>
    </row>
    <row r="6534" spans="1:5" hidden="1">
      <c r="A6534" s="1">
        <v>1979</v>
      </c>
      <c r="B6534" s="1">
        <v>92</v>
      </c>
      <c r="C6534" s="1">
        <v>680.02</v>
      </c>
      <c r="D6534" s="1">
        <v>281.08</v>
      </c>
      <c r="E6534" s="1">
        <v>961.1</v>
      </c>
    </row>
    <row r="6535" spans="1:5" hidden="1">
      <c r="A6535" s="1">
        <v>1979</v>
      </c>
      <c r="B6535" s="1">
        <v>93</v>
      </c>
      <c r="C6535" s="1">
        <v>563.02</v>
      </c>
      <c r="D6535" s="1">
        <v>214.06</v>
      </c>
      <c r="E6535" s="1">
        <v>777.08</v>
      </c>
    </row>
    <row r="6536" spans="1:5" hidden="1">
      <c r="A6536" s="1">
        <v>1979</v>
      </c>
      <c r="B6536" s="1">
        <v>94</v>
      </c>
      <c r="C6536" s="1">
        <v>421.02</v>
      </c>
      <c r="D6536" s="1">
        <v>171.05</v>
      </c>
      <c r="E6536" s="1">
        <v>592.07000000000005</v>
      </c>
    </row>
    <row r="6537" spans="1:5" hidden="1">
      <c r="A6537" s="1">
        <v>1979</v>
      </c>
      <c r="B6537" s="1">
        <v>95</v>
      </c>
      <c r="C6537" s="1">
        <v>348.01</v>
      </c>
      <c r="D6537" s="1">
        <v>96.02</v>
      </c>
      <c r="E6537" s="1">
        <v>444.03</v>
      </c>
    </row>
    <row r="6538" spans="1:5" hidden="1">
      <c r="A6538" s="1">
        <v>1979</v>
      </c>
      <c r="B6538" s="1">
        <v>96</v>
      </c>
      <c r="C6538" s="1">
        <v>253.01</v>
      </c>
      <c r="D6538" s="1">
        <v>70.02</v>
      </c>
      <c r="E6538" s="1">
        <v>323.02999999999997</v>
      </c>
    </row>
    <row r="6539" spans="1:5" hidden="1">
      <c r="A6539" s="1">
        <v>1979</v>
      </c>
      <c r="B6539" s="1">
        <v>97</v>
      </c>
      <c r="C6539" s="1">
        <v>186.01</v>
      </c>
      <c r="D6539" s="1">
        <v>46.02</v>
      </c>
      <c r="E6539" s="1">
        <v>232.03</v>
      </c>
    </row>
    <row r="6540" spans="1:5" hidden="1">
      <c r="A6540" s="1">
        <v>1979</v>
      </c>
      <c r="B6540" s="1">
        <v>98</v>
      </c>
      <c r="C6540" s="1">
        <v>142.01</v>
      </c>
      <c r="D6540" s="1">
        <v>38.01</v>
      </c>
      <c r="E6540" s="1">
        <v>180.02</v>
      </c>
    </row>
    <row r="6541" spans="1:5" hidden="1">
      <c r="A6541" s="1">
        <v>1979</v>
      </c>
      <c r="B6541" s="1">
        <v>99</v>
      </c>
      <c r="C6541" s="1">
        <v>71</v>
      </c>
      <c r="D6541" s="1">
        <v>29.01</v>
      </c>
      <c r="E6541" s="1">
        <v>100.01</v>
      </c>
    </row>
    <row r="6542" spans="1:5" hidden="1">
      <c r="A6542" s="1">
        <v>1979</v>
      </c>
      <c r="B6542" s="1">
        <v>100</v>
      </c>
      <c r="C6542" s="1">
        <v>54</v>
      </c>
      <c r="D6542" s="1">
        <v>11</v>
      </c>
      <c r="E6542" s="1">
        <v>65</v>
      </c>
    </row>
    <row r="6543" spans="1:5" hidden="1">
      <c r="A6543" s="1">
        <v>1979</v>
      </c>
      <c r="B6543" s="1">
        <v>101</v>
      </c>
      <c r="C6543" s="1">
        <v>22</v>
      </c>
      <c r="D6543" s="1">
        <v>5</v>
      </c>
      <c r="E6543" s="1">
        <v>27</v>
      </c>
    </row>
    <row r="6544" spans="1:5" hidden="1">
      <c r="A6544" s="1">
        <v>1979</v>
      </c>
      <c r="B6544" s="1">
        <v>102</v>
      </c>
      <c r="C6544" s="1">
        <v>17.010000000000002</v>
      </c>
      <c r="D6544" s="1">
        <v>4</v>
      </c>
      <c r="E6544" s="1">
        <v>21.01</v>
      </c>
    </row>
    <row r="6545" spans="1:5" hidden="1">
      <c r="A6545" s="1">
        <v>1979</v>
      </c>
      <c r="B6545" s="1">
        <v>103</v>
      </c>
      <c r="C6545" s="1">
        <v>16</v>
      </c>
      <c r="D6545" s="1">
        <v>0</v>
      </c>
      <c r="E6545" s="1">
        <v>16</v>
      </c>
    </row>
    <row r="6546" spans="1:5" hidden="1">
      <c r="A6546" s="1">
        <v>1979</v>
      </c>
      <c r="B6546" s="1">
        <v>104</v>
      </c>
      <c r="C6546" s="1">
        <v>8</v>
      </c>
      <c r="D6546" s="1">
        <v>5</v>
      </c>
      <c r="E6546" s="1">
        <v>13</v>
      </c>
    </row>
    <row r="6547" spans="1:5" hidden="1">
      <c r="A6547" s="1">
        <v>1979</v>
      </c>
      <c r="B6547" s="1">
        <v>105</v>
      </c>
      <c r="C6547" s="1">
        <v>1.5</v>
      </c>
      <c r="D6547" s="1">
        <v>0</v>
      </c>
      <c r="E6547" s="1">
        <v>1.5</v>
      </c>
    </row>
    <row r="6548" spans="1:5" hidden="1">
      <c r="A6548" s="1">
        <v>1979</v>
      </c>
      <c r="B6548" s="1">
        <v>106</v>
      </c>
      <c r="C6548" s="1">
        <v>1.5</v>
      </c>
      <c r="D6548" s="1">
        <v>0</v>
      </c>
      <c r="E6548" s="1">
        <v>1.5</v>
      </c>
    </row>
    <row r="6549" spans="1:5" hidden="1">
      <c r="A6549" s="1">
        <v>1979</v>
      </c>
      <c r="B6549" s="1">
        <v>107</v>
      </c>
      <c r="C6549" s="1">
        <v>0</v>
      </c>
      <c r="D6549" s="1">
        <v>0</v>
      </c>
      <c r="E6549" s="1">
        <v>0</v>
      </c>
    </row>
    <row r="6550" spans="1:5" hidden="1">
      <c r="A6550" s="1">
        <v>1979</v>
      </c>
      <c r="B6550" s="1">
        <v>108</v>
      </c>
      <c r="C6550" s="1">
        <v>0</v>
      </c>
      <c r="D6550" s="1">
        <v>0</v>
      </c>
      <c r="E6550" s="1">
        <v>0</v>
      </c>
    </row>
    <row r="6551" spans="1:5" hidden="1">
      <c r="A6551" s="1">
        <v>1979</v>
      </c>
      <c r="B6551" s="1">
        <v>109</v>
      </c>
      <c r="C6551" s="1">
        <v>0</v>
      </c>
      <c r="D6551" s="1">
        <v>1.5</v>
      </c>
      <c r="E6551" s="1">
        <v>1.5</v>
      </c>
    </row>
    <row r="6552" spans="1:5" hidden="1">
      <c r="A6552" s="1">
        <v>1979</v>
      </c>
      <c r="B6552" s="1" t="s">
        <v>121</v>
      </c>
      <c r="C6552" s="1">
        <v>0</v>
      </c>
      <c r="D6552" s="1">
        <v>0</v>
      </c>
      <c r="E6552" s="1">
        <v>0</v>
      </c>
    </row>
    <row r="6553" spans="1:5" hidden="1">
      <c r="A6553" s="1">
        <v>1980</v>
      </c>
      <c r="B6553" s="1">
        <v>0</v>
      </c>
      <c r="C6553" s="1">
        <v>1046.1300000000001</v>
      </c>
      <c r="D6553" s="1">
        <v>1349.76</v>
      </c>
      <c r="E6553" s="1">
        <v>2395.89</v>
      </c>
    </row>
    <row r="6554" spans="1:5" hidden="1">
      <c r="A6554" s="1">
        <v>1980</v>
      </c>
      <c r="B6554" s="1">
        <v>1</v>
      </c>
      <c r="C6554" s="1">
        <v>84.02</v>
      </c>
      <c r="D6554" s="1">
        <v>116.06</v>
      </c>
      <c r="E6554" s="1">
        <v>200.08</v>
      </c>
    </row>
    <row r="6555" spans="1:5" hidden="1">
      <c r="A6555" s="1">
        <v>1980</v>
      </c>
      <c r="B6555" s="1">
        <v>2</v>
      </c>
      <c r="C6555" s="1">
        <v>47.01</v>
      </c>
      <c r="D6555" s="1">
        <v>69.040000000000006</v>
      </c>
      <c r="E6555" s="1">
        <v>116.05</v>
      </c>
    </row>
    <row r="6556" spans="1:5" hidden="1">
      <c r="A6556" s="1">
        <v>1980</v>
      </c>
      <c r="B6556" s="1">
        <v>3</v>
      </c>
      <c r="C6556" s="1">
        <v>26</v>
      </c>
      <c r="D6556" s="1">
        <v>67.040000000000006</v>
      </c>
      <c r="E6556" s="1">
        <v>93.04</v>
      </c>
    </row>
    <row r="6557" spans="1:5" hidden="1">
      <c r="A6557" s="1">
        <v>1980</v>
      </c>
      <c r="B6557" s="1">
        <v>4</v>
      </c>
      <c r="C6557" s="1">
        <v>40.01</v>
      </c>
      <c r="D6557" s="1">
        <v>47.03</v>
      </c>
      <c r="E6557" s="1">
        <v>87.04</v>
      </c>
    </row>
    <row r="6558" spans="1:5" hidden="1">
      <c r="A6558" s="1">
        <v>1980</v>
      </c>
      <c r="B6558" s="1">
        <v>5</v>
      </c>
      <c r="C6558" s="1">
        <v>31</v>
      </c>
      <c r="D6558" s="1">
        <v>42.03</v>
      </c>
      <c r="E6558" s="1">
        <v>73.03</v>
      </c>
    </row>
    <row r="6559" spans="1:5" hidden="1">
      <c r="A6559" s="1">
        <v>1980</v>
      </c>
      <c r="B6559" s="1">
        <v>6</v>
      </c>
      <c r="C6559" s="1">
        <v>30.01</v>
      </c>
      <c r="D6559" s="1">
        <v>44.03</v>
      </c>
      <c r="E6559" s="1">
        <v>74.040000000000006</v>
      </c>
    </row>
    <row r="6560" spans="1:5" hidden="1">
      <c r="A6560" s="1">
        <v>1980</v>
      </c>
      <c r="B6560" s="1">
        <v>7</v>
      </c>
      <c r="C6560" s="1">
        <v>26</v>
      </c>
      <c r="D6560" s="1">
        <v>38.03</v>
      </c>
      <c r="E6560" s="1">
        <v>64.03</v>
      </c>
    </row>
    <row r="6561" spans="1:5" hidden="1">
      <c r="A6561" s="1">
        <v>1980</v>
      </c>
      <c r="B6561" s="1">
        <v>8</v>
      </c>
      <c r="C6561" s="1">
        <v>22.01</v>
      </c>
      <c r="D6561" s="1">
        <v>40.03</v>
      </c>
      <c r="E6561" s="1">
        <v>62.04</v>
      </c>
    </row>
    <row r="6562" spans="1:5" hidden="1">
      <c r="A6562" s="1">
        <v>1980</v>
      </c>
      <c r="B6562" s="1">
        <v>9</v>
      </c>
      <c r="C6562" s="1">
        <v>31</v>
      </c>
      <c r="D6562" s="1">
        <v>43.03</v>
      </c>
      <c r="E6562" s="1">
        <v>74.03</v>
      </c>
    </row>
    <row r="6563" spans="1:5" hidden="1">
      <c r="A6563" s="1">
        <v>1980</v>
      </c>
      <c r="B6563" s="1">
        <v>10</v>
      </c>
      <c r="C6563" s="1">
        <v>29</v>
      </c>
      <c r="D6563" s="1">
        <v>43.02</v>
      </c>
      <c r="E6563" s="1">
        <v>72.02</v>
      </c>
    </row>
    <row r="6564" spans="1:5" hidden="1">
      <c r="A6564" s="1">
        <v>1980</v>
      </c>
      <c r="B6564" s="1">
        <v>11</v>
      </c>
      <c r="C6564" s="1">
        <v>18</v>
      </c>
      <c r="D6564" s="1">
        <v>33.020000000000003</v>
      </c>
      <c r="E6564" s="1">
        <v>51.02</v>
      </c>
    </row>
    <row r="6565" spans="1:5" hidden="1">
      <c r="A6565" s="1">
        <v>1980</v>
      </c>
      <c r="B6565" s="1">
        <v>12</v>
      </c>
      <c r="C6565" s="1">
        <v>13</v>
      </c>
      <c r="D6565" s="1">
        <v>36.020000000000003</v>
      </c>
      <c r="E6565" s="1">
        <v>49.02</v>
      </c>
    </row>
    <row r="6566" spans="1:5" hidden="1">
      <c r="A6566" s="1">
        <v>1980</v>
      </c>
      <c r="B6566" s="1">
        <v>13</v>
      </c>
      <c r="C6566" s="1">
        <v>32</v>
      </c>
      <c r="D6566" s="1">
        <v>47.02</v>
      </c>
      <c r="E6566" s="1">
        <v>79.02</v>
      </c>
    </row>
    <row r="6567" spans="1:5" hidden="1">
      <c r="A6567" s="1">
        <v>1980</v>
      </c>
      <c r="B6567" s="1">
        <v>14</v>
      </c>
      <c r="C6567" s="1">
        <v>38.01</v>
      </c>
      <c r="D6567" s="1">
        <v>46.03</v>
      </c>
      <c r="E6567" s="1">
        <v>84.04</v>
      </c>
    </row>
    <row r="6568" spans="1:5" hidden="1">
      <c r="A6568" s="1">
        <v>1980</v>
      </c>
      <c r="B6568" s="1">
        <v>15</v>
      </c>
      <c r="C6568" s="1">
        <v>36</v>
      </c>
      <c r="D6568" s="1">
        <v>70.040000000000006</v>
      </c>
      <c r="E6568" s="1">
        <v>106.04</v>
      </c>
    </row>
    <row r="6569" spans="1:5" hidden="1">
      <c r="A6569" s="1">
        <v>1980</v>
      </c>
      <c r="B6569" s="1">
        <v>16</v>
      </c>
      <c r="C6569" s="1">
        <v>44.01</v>
      </c>
      <c r="D6569" s="1">
        <v>100.06</v>
      </c>
      <c r="E6569" s="1">
        <v>144.07</v>
      </c>
    </row>
    <row r="6570" spans="1:5" hidden="1">
      <c r="A6570" s="1">
        <v>1980</v>
      </c>
      <c r="B6570" s="1">
        <v>17</v>
      </c>
      <c r="C6570" s="1">
        <v>57</v>
      </c>
      <c r="D6570" s="1">
        <v>200.11</v>
      </c>
      <c r="E6570" s="1">
        <v>257.11</v>
      </c>
    </row>
    <row r="6571" spans="1:5" hidden="1">
      <c r="A6571" s="1">
        <v>1980</v>
      </c>
      <c r="B6571" s="1">
        <v>18</v>
      </c>
      <c r="C6571" s="1">
        <v>69.010000000000005</v>
      </c>
      <c r="D6571" s="1">
        <v>219.12</v>
      </c>
      <c r="E6571" s="1">
        <v>288.13</v>
      </c>
    </row>
    <row r="6572" spans="1:5" hidden="1">
      <c r="A6572" s="1">
        <v>1980</v>
      </c>
      <c r="B6572" s="1">
        <v>19</v>
      </c>
      <c r="C6572" s="1">
        <v>58</v>
      </c>
      <c r="D6572" s="1">
        <v>264.14999999999998</v>
      </c>
      <c r="E6572" s="1">
        <v>322.14999999999998</v>
      </c>
    </row>
    <row r="6573" spans="1:5" hidden="1">
      <c r="A6573" s="1">
        <v>1980</v>
      </c>
      <c r="B6573" s="1">
        <v>20</v>
      </c>
      <c r="C6573" s="1">
        <v>71.010000000000005</v>
      </c>
      <c r="D6573" s="1">
        <v>232.13</v>
      </c>
      <c r="E6573" s="1">
        <v>303.14</v>
      </c>
    </row>
    <row r="6574" spans="1:5" hidden="1">
      <c r="A6574" s="1">
        <v>1980</v>
      </c>
      <c r="B6574" s="1">
        <v>21</v>
      </c>
      <c r="C6574" s="1">
        <v>62.01</v>
      </c>
      <c r="D6574" s="1">
        <v>223.13</v>
      </c>
      <c r="E6574" s="1">
        <v>285.14</v>
      </c>
    </row>
    <row r="6575" spans="1:5" hidden="1">
      <c r="A6575" s="1">
        <v>1980</v>
      </c>
      <c r="B6575" s="1">
        <v>22</v>
      </c>
      <c r="C6575" s="1">
        <v>76.010000000000005</v>
      </c>
      <c r="D6575" s="1">
        <v>192.1</v>
      </c>
      <c r="E6575" s="1">
        <v>268.11</v>
      </c>
    </row>
    <row r="6576" spans="1:5" hidden="1">
      <c r="A6576" s="1">
        <v>1980</v>
      </c>
      <c r="B6576" s="1">
        <v>23</v>
      </c>
      <c r="C6576" s="1">
        <v>40</v>
      </c>
      <c r="D6576" s="1">
        <v>171.1</v>
      </c>
      <c r="E6576" s="1">
        <v>211.1</v>
      </c>
    </row>
    <row r="6577" spans="1:5" hidden="1">
      <c r="A6577" s="1">
        <v>1980</v>
      </c>
      <c r="B6577" s="1">
        <v>24</v>
      </c>
      <c r="C6577" s="1">
        <v>73.010000000000005</v>
      </c>
      <c r="D6577" s="1">
        <v>179.1</v>
      </c>
      <c r="E6577" s="1">
        <v>252.11</v>
      </c>
    </row>
    <row r="6578" spans="1:5" hidden="1">
      <c r="A6578" s="1">
        <v>1980</v>
      </c>
      <c r="B6578" s="1">
        <v>25</v>
      </c>
      <c r="C6578" s="1">
        <v>44</v>
      </c>
      <c r="D6578" s="1">
        <v>165.09</v>
      </c>
      <c r="E6578" s="1">
        <v>209.09</v>
      </c>
    </row>
    <row r="6579" spans="1:5" hidden="1">
      <c r="A6579" s="1">
        <v>1980</v>
      </c>
      <c r="B6579" s="1">
        <v>26</v>
      </c>
      <c r="C6579" s="1">
        <v>47.01</v>
      </c>
      <c r="D6579" s="1">
        <v>167.1</v>
      </c>
      <c r="E6579" s="1">
        <v>214.11</v>
      </c>
    </row>
    <row r="6580" spans="1:5" hidden="1">
      <c r="A6580" s="1">
        <v>1980</v>
      </c>
      <c r="B6580" s="1">
        <v>27</v>
      </c>
      <c r="C6580" s="1">
        <v>65</v>
      </c>
      <c r="D6580" s="1">
        <v>159.09</v>
      </c>
      <c r="E6580" s="1">
        <v>224.09</v>
      </c>
    </row>
    <row r="6581" spans="1:5" hidden="1">
      <c r="A6581" s="1">
        <v>1980</v>
      </c>
      <c r="B6581" s="1">
        <v>28</v>
      </c>
      <c r="C6581" s="1">
        <v>53.01</v>
      </c>
      <c r="D6581" s="1">
        <v>179.1</v>
      </c>
      <c r="E6581" s="1">
        <v>232.11</v>
      </c>
    </row>
    <row r="6582" spans="1:5" hidden="1">
      <c r="A6582" s="1">
        <v>1980</v>
      </c>
      <c r="B6582" s="1">
        <v>29</v>
      </c>
      <c r="C6582" s="1">
        <v>56.01</v>
      </c>
      <c r="D6582" s="1">
        <v>141.08000000000001</v>
      </c>
      <c r="E6582" s="1">
        <v>197.09</v>
      </c>
    </row>
    <row r="6583" spans="1:5" hidden="1">
      <c r="A6583" s="1">
        <v>1980</v>
      </c>
      <c r="B6583" s="1">
        <v>30</v>
      </c>
      <c r="C6583" s="1">
        <v>69.010000000000005</v>
      </c>
      <c r="D6583" s="1">
        <v>148.09</v>
      </c>
      <c r="E6583" s="1">
        <v>217.1</v>
      </c>
    </row>
    <row r="6584" spans="1:5" hidden="1">
      <c r="A6584" s="1">
        <v>1980</v>
      </c>
      <c r="B6584" s="1">
        <v>31</v>
      </c>
      <c r="C6584" s="1">
        <v>62</v>
      </c>
      <c r="D6584" s="1">
        <v>141.08000000000001</v>
      </c>
      <c r="E6584" s="1">
        <v>203.08</v>
      </c>
    </row>
    <row r="6585" spans="1:5" hidden="1">
      <c r="A6585" s="1">
        <v>1980</v>
      </c>
      <c r="B6585" s="1">
        <v>32</v>
      </c>
      <c r="C6585" s="1">
        <v>80.010000000000005</v>
      </c>
      <c r="D6585" s="1">
        <v>130.07</v>
      </c>
      <c r="E6585" s="1">
        <v>210.08</v>
      </c>
    </row>
    <row r="6586" spans="1:5" hidden="1">
      <c r="A6586" s="1">
        <v>1980</v>
      </c>
      <c r="B6586" s="1">
        <v>33</v>
      </c>
      <c r="C6586" s="1">
        <v>92.01</v>
      </c>
      <c r="D6586" s="1">
        <v>163.09</v>
      </c>
      <c r="E6586" s="1">
        <v>255.1</v>
      </c>
    </row>
    <row r="6587" spans="1:5" hidden="1">
      <c r="A6587" s="1">
        <v>1980</v>
      </c>
      <c r="B6587" s="1">
        <v>34</v>
      </c>
      <c r="C6587" s="1">
        <v>72.010000000000005</v>
      </c>
      <c r="D6587" s="1">
        <v>159.09</v>
      </c>
      <c r="E6587" s="1">
        <v>231.1</v>
      </c>
    </row>
    <row r="6588" spans="1:5" hidden="1">
      <c r="A6588" s="1">
        <v>1980</v>
      </c>
      <c r="B6588" s="1">
        <v>35</v>
      </c>
      <c r="C6588" s="1">
        <v>72.010000000000005</v>
      </c>
      <c r="D6588" s="1">
        <v>157.09</v>
      </c>
      <c r="E6588" s="1">
        <v>229.1</v>
      </c>
    </row>
    <row r="6589" spans="1:5" hidden="1">
      <c r="A6589" s="1">
        <v>1980</v>
      </c>
      <c r="B6589" s="1">
        <v>36</v>
      </c>
      <c r="C6589" s="1">
        <v>92.01</v>
      </c>
      <c r="D6589" s="1">
        <v>152.08000000000001</v>
      </c>
      <c r="E6589" s="1">
        <v>244.09</v>
      </c>
    </row>
    <row r="6590" spans="1:5" hidden="1">
      <c r="A6590" s="1">
        <v>1980</v>
      </c>
      <c r="B6590" s="1">
        <v>37</v>
      </c>
      <c r="C6590" s="1">
        <v>93.01</v>
      </c>
      <c r="D6590" s="1">
        <v>165.09</v>
      </c>
      <c r="E6590" s="1">
        <v>258.10000000000002</v>
      </c>
    </row>
    <row r="6591" spans="1:5" hidden="1">
      <c r="A6591" s="1">
        <v>1980</v>
      </c>
      <c r="B6591" s="1">
        <v>38</v>
      </c>
      <c r="C6591" s="1">
        <v>72.010000000000005</v>
      </c>
      <c r="D6591" s="1">
        <v>166.09</v>
      </c>
      <c r="E6591" s="1">
        <v>238.1</v>
      </c>
    </row>
    <row r="6592" spans="1:5" hidden="1">
      <c r="A6592" s="1">
        <v>1980</v>
      </c>
      <c r="B6592" s="1">
        <v>39</v>
      </c>
      <c r="C6592" s="1">
        <v>112.01</v>
      </c>
      <c r="D6592" s="1">
        <v>179.1</v>
      </c>
      <c r="E6592" s="1">
        <v>291.11</v>
      </c>
    </row>
    <row r="6593" spans="1:5" hidden="1">
      <c r="A6593" s="1">
        <v>1980</v>
      </c>
      <c r="B6593" s="1">
        <v>40</v>
      </c>
      <c r="C6593" s="1">
        <v>121.02</v>
      </c>
      <c r="D6593" s="1">
        <v>209.12</v>
      </c>
      <c r="E6593" s="1">
        <v>330.14</v>
      </c>
    </row>
    <row r="6594" spans="1:5" hidden="1">
      <c r="A6594" s="1">
        <v>1980</v>
      </c>
      <c r="B6594" s="1">
        <v>41</v>
      </c>
      <c r="C6594" s="1">
        <v>124.01</v>
      </c>
      <c r="D6594" s="1">
        <v>173.09</v>
      </c>
      <c r="E6594" s="1">
        <v>297.10000000000002</v>
      </c>
    </row>
    <row r="6595" spans="1:5" hidden="1">
      <c r="A6595" s="1">
        <v>1980</v>
      </c>
      <c r="B6595" s="1">
        <v>42</v>
      </c>
      <c r="C6595" s="1">
        <v>127.01</v>
      </c>
      <c r="D6595" s="1">
        <v>250.15</v>
      </c>
      <c r="E6595" s="1">
        <v>377.16</v>
      </c>
    </row>
    <row r="6596" spans="1:5" hidden="1">
      <c r="A6596" s="1">
        <v>1980</v>
      </c>
      <c r="B6596" s="1">
        <v>43</v>
      </c>
      <c r="C6596" s="1">
        <v>127.01</v>
      </c>
      <c r="D6596" s="1">
        <v>284.16000000000003</v>
      </c>
      <c r="E6596" s="1">
        <v>411.17</v>
      </c>
    </row>
    <row r="6597" spans="1:5" hidden="1">
      <c r="A6597" s="1">
        <v>1980</v>
      </c>
      <c r="B6597" s="1">
        <v>44</v>
      </c>
      <c r="C6597" s="1">
        <v>143.02000000000001</v>
      </c>
      <c r="D6597" s="1">
        <v>246.14</v>
      </c>
      <c r="E6597" s="1">
        <v>389.16</v>
      </c>
    </row>
    <row r="6598" spans="1:5" hidden="1">
      <c r="A6598" s="1">
        <v>1980</v>
      </c>
      <c r="B6598" s="1">
        <v>45</v>
      </c>
      <c r="C6598" s="1">
        <v>144.02000000000001</v>
      </c>
      <c r="D6598" s="1">
        <v>301.17</v>
      </c>
      <c r="E6598" s="1">
        <v>445.19</v>
      </c>
    </row>
    <row r="6599" spans="1:5" hidden="1">
      <c r="A6599" s="1">
        <v>1980</v>
      </c>
      <c r="B6599" s="1">
        <v>46</v>
      </c>
      <c r="C6599" s="1">
        <v>171.03</v>
      </c>
      <c r="D6599" s="1">
        <v>344.2</v>
      </c>
      <c r="E6599" s="1">
        <v>515.23</v>
      </c>
    </row>
    <row r="6600" spans="1:5" hidden="1">
      <c r="A6600" s="1">
        <v>1980</v>
      </c>
      <c r="B6600" s="1">
        <v>47</v>
      </c>
      <c r="C6600" s="1">
        <v>184.02</v>
      </c>
      <c r="D6600" s="1">
        <v>374.21</v>
      </c>
      <c r="E6600" s="1">
        <v>558.23</v>
      </c>
    </row>
    <row r="6601" spans="1:5" hidden="1">
      <c r="A6601" s="1">
        <v>1980</v>
      </c>
      <c r="B6601" s="1">
        <v>48</v>
      </c>
      <c r="C6601" s="1">
        <v>190.02</v>
      </c>
      <c r="D6601" s="1">
        <v>365.2</v>
      </c>
      <c r="E6601" s="1">
        <v>555.22</v>
      </c>
    </row>
    <row r="6602" spans="1:5" hidden="1">
      <c r="A6602" s="1">
        <v>1980</v>
      </c>
      <c r="B6602" s="1">
        <v>49</v>
      </c>
      <c r="C6602" s="1">
        <v>234.03</v>
      </c>
      <c r="D6602" s="1">
        <v>490.27</v>
      </c>
      <c r="E6602" s="1">
        <v>724.3</v>
      </c>
    </row>
    <row r="6603" spans="1:5" hidden="1">
      <c r="A6603" s="1">
        <v>1980</v>
      </c>
      <c r="B6603" s="1">
        <v>50</v>
      </c>
      <c r="C6603" s="1">
        <v>252.03</v>
      </c>
      <c r="D6603" s="1">
        <v>566.32000000000005</v>
      </c>
      <c r="E6603" s="1">
        <v>818.35</v>
      </c>
    </row>
    <row r="6604" spans="1:5" hidden="1">
      <c r="A6604" s="1">
        <v>1980</v>
      </c>
      <c r="B6604" s="1">
        <v>51</v>
      </c>
      <c r="C6604" s="1">
        <v>259.02999999999997</v>
      </c>
      <c r="D6604" s="1">
        <v>594.34</v>
      </c>
      <c r="E6604" s="1">
        <v>853.37</v>
      </c>
    </row>
    <row r="6605" spans="1:5" hidden="1">
      <c r="A6605" s="1">
        <v>1980</v>
      </c>
      <c r="B6605" s="1">
        <v>52</v>
      </c>
      <c r="C6605" s="1">
        <v>317.04000000000002</v>
      </c>
      <c r="D6605" s="1">
        <v>637.36</v>
      </c>
      <c r="E6605" s="1">
        <v>954.4</v>
      </c>
    </row>
    <row r="6606" spans="1:5" hidden="1">
      <c r="A6606" s="1">
        <v>1980</v>
      </c>
      <c r="B6606" s="1">
        <v>53</v>
      </c>
      <c r="C6606" s="1">
        <v>339.04</v>
      </c>
      <c r="D6606" s="1">
        <v>681.39</v>
      </c>
      <c r="E6606" s="1">
        <v>1020.43</v>
      </c>
    </row>
    <row r="6607" spans="1:5" hidden="1">
      <c r="A6607" s="1">
        <v>1980</v>
      </c>
      <c r="B6607" s="1">
        <v>54</v>
      </c>
      <c r="C6607" s="1">
        <v>356.04</v>
      </c>
      <c r="D6607" s="1">
        <v>782.44</v>
      </c>
      <c r="E6607" s="1">
        <v>1138.48</v>
      </c>
    </row>
    <row r="6608" spans="1:5" hidden="1">
      <c r="A6608" s="1">
        <v>1980</v>
      </c>
      <c r="B6608" s="1">
        <v>55</v>
      </c>
      <c r="C6608" s="1">
        <v>378.05</v>
      </c>
      <c r="D6608" s="1">
        <v>846.48</v>
      </c>
      <c r="E6608" s="1">
        <v>1224.53</v>
      </c>
    </row>
    <row r="6609" spans="1:5" hidden="1">
      <c r="A6609" s="1">
        <v>1980</v>
      </c>
      <c r="B6609" s="1">
        <v>56</v>
      </c>
      <c r="C6609" s="1">
        <v>453.05</v>
      </c>
      <c r="D6609" s="1">
        <v>849.48</v>
      </c>
      <c r="E6609" s="1">
        <v>1302.53</v>
      </c>
    </row>
    <row r="6610" spans="1:5" hidden="1">
      <c r="A6610" s="1">
        <v>1980</v>
      </c>
      <c r="B6610" s="1">
        <v>57</v>
      </c>
      <c r="C6610" s="1">
        <v>468.06</v>
      </c>
      <c r="D6610" s="1">
        <v>929.52</v>
      </c>
      <c r="E6610" s="1">
        <v>1397.58</v>
      </c>
    </row>
    <row r="6611" spans="1:5" hidden="1">
      <c r="A6611" s="1">
        <v>1980</v>
      </c>
      <c r="B6611" s="1">
        <v>58</v>
      </c>
      <c r="C6611" s="1">
        <v>500.06</v>
      </c>
      <c r="D6611" s="1">
        <v>1017.58</v>
      </c>
      <c r="E6611" s="1">
        <v>1517.64</v>
      </c>
    </row>
    <row r="6612" spans="1:5" hidden="1">
      <c r="A6612" s="1">
        <v>1980</v>
      </c>
      <c r="B6612" s="1">
        <v>59</v>
      </c>
      <c r="C6612" s="1">
        <v>561.07000000000005</v>
      </c>
      <c r="D6612" s="1">
        <v>1097.6199999999999</v>
      </c>
      <c r="E6612" s="1">
        <v>1658.69</v>
      </c>
    </row>
    <row r="6613" spans="1:5" hidden="1">
      <c r="A6613" s="1">
        <v>1980</v>
      </c>
      <c r="B6613" s="1">
        <v>60</v>
      </c>
      <c r="C6613" s="1">
        <v>551.07000000000005</v>
      </c>
      <c r="D6613" s="1">
        <v>1099.6199999999999</v>
      </c>
      <c r="E6613" s="1">
        <v>1650.69</v>
      </c>
    </row>
    <row r="6614" spans="1:5" hidden="1">
      <c r="A6614" s="1">
        <v>1980</v>
      </c>
      <c r="B6614" s="1">
        <v>61</v>
      </c>
      <c r="C6614" s="1">
        <v>497.06</v>
      </c>
      <c r="D6614" s="1">
        <v>1010.57</v>
      </c>
      <c r="E6614" s="1">
        <v>1507.63</v>
      </c>
    </row>
    <row r="6615" spans="1:5" hidden="1">
      <c r="A6615" s="1">
        <v>1980</v>
      </c>
      <c r="B6615" s="1">
        <v>62</v>
      </c>
      <c r="C6615" s="1">
        <v>594.07000000000005</v>
      </c>
      <c r="D6615" s="1">
        <v>1121.6300000000001</v>
      </c>
      <c r="E6615" s="1">
        <v>1715.7</v>
      </c>
    </row>
    <row r="6616" spans="1:5" hidden="1">
      <c r="A6616" s="1">
        <v>1980</v>
      </c>
      <c r="B6616" s="1">
        <v>63</v>
      </c>
      <c r="C6616" s="1">
        <v>678.08</v>
      </c>
      <c r="D6616" s="1">
        <v>1256.71</v>
      </c>
      <c r="E6616" s="1">
        <v>1934.79</v>
      </c>
    </row>
    <row r="6617" spans="1:5" hidden="1">
      <c r="A6617" s="1">
        <v>1980</v>
      </c>
      <c r="B6617" s="1">
        <v>64</v>
      </c>
      <c r="C6617" s="1">
        <v>669.08</v>
      </c>
      <c r="D6617" s="1">
        <v>1379.77</v>
      </c>
      <c r="E6617" s="1">
        <v>2048.85</v>
      </c>
    </row>
    <row r="6618" spans="1:5" hidden="1">
      <c r="A6618" s="1">
        <v>1980</v>
      </c>
      <c r="B6618" s="1">
        <v>65</v>
      </c>
      <c r="C6618" s="1">
        <v>804.1</v>
      </c>
      <c r="D6618" s="1">
        <v>1513.86</v>
      </c>
      <c r="E6618" s="1">
        <v>2317.96</v>
      </c>
    </row>
    <row r="6619" spans="1:5" hidden="1">
      <c r="A6619" s="1">
        <v>1980</v>
      </c>
      <c r="B6619" s="1">
        <v>66</v>
      </c>
      <c r="C6619" s="1">
        <v>818.1</v>
      </c>
      <c r="D6619" s="1">
        <v>1580.89</v>
      </c>
      <c r="E6619" s="1">
        <v>2398.9899999999998</v>
      </c>
    </row>
    <row r="6620" spans="1:5" hidden="1">
      <c r="A6620" s="1">
        <v>1980</v>
      </c>
      <c r="B6620" s="1">
        <v>67</v>
      </c>
      <c r="C6620" s="1">
        <v>852.11</v>
      </c>
      <c r="D6620" s="1">
        <v>1594.9</v>
      </c>
      <c r="E6620" s="1">
        <v>2447.0100000000002</v>
      </c>
    </row>
    <row r="6621" spans="1:5" hidden="1">
      <c r="A6621" s="1">
        <v>1980</v>
      </c>
      <c r="B6621" s="1">
        <v>68</v>
      </c>
      <c r="C6621" s="1">
        <v>941.11</v>
      </c>
      <c r="D6621" s="1">
        <v>1659.94</v>
      </c>
      <c r="E6621" s="1">
        <v>2601.0500000000002</v>
      </c>
    </row>
    <row r="6622" spans="1:5" hidden="1">
      <c r="A6622" s="1">
        <v>1980</v>
      </c>
      <c r="B6622" s="1">
        <v>69</v>
      </c>
      <c r="C6622" s="1">
        <v>1009.13</v>
      </c>
      <c r="D6622" s="1">
        <v>1808.02</v>
      </c>
      <c r="E6622" s="1">
        <v>2817.15</v>
      </c>
    </row>
    <row r="6623" spans="1:5" hidden="1">
      <c r="A6623" s="1">
        <v>1980</v>
      </c>
      <c r="B6623" s="1">
        <v>70</v>
      </c>
      <c r="C6623" s="1">
        <v>1085.1300000000001</v>
      </c>
      <c r="D6623" s="1">
        <v>1728.98</v>
      </c>
      <c r="E6623" s="1">
        <v>2814.11</v>
      </c>
    </row>
    <row r="6624" spans="1:5" hidden="1">
      <c r="A6624" s="1">
        <v>1980</v>
      </c>
      <c r="B6624" s="1">
        <v>71</v>
      </c>
      <c r="C6624" s="1">
        <v>1008.13</v>
      </c>
      <c r="D6624" s="1">
        <v>1717.97</v>
      </c>
      <c r="E6624" s="1">
        <v>2726.1</v>
      </c>
    </row>
    <row r="6625" spans="1:5" hidden="1">
      <c r="A6625" s="1">
        <v>1980</v>
      </c>
      <c r="B6625" s="1">
        <v>72</v>
      </c>
      <c r="C6625" s="1">
        <v>1153.1500000000001</v>
      </c>
      <c r="D6625" s="1">
        <v>1852.04</v>
      </c>
      <c r="E6625" s="1">
        <v>3005.19</v>
      </c>
    </row>
    <row r="6626" spans="1:5" hidden="1">
      <c r="A6626" s="1">
        <v>1980</v>
      </c>
      <c r="B6626" s="1">
        <v>73</v>
      </c>
      <c r="C6626" s="1">
        <v>1168.1500000000001</v>
      </c>
      <c r="D6626" s="1">
        <v>1780</v>
      </c>
      <c r="E6626" s="1">
        <v>2948.15</v>
      </c>
    </row>
    <row r="6627" spans="1:5" hidden="1">
      <c r="A6627" s="1">
        <v>1980</v>
      </c>
      <c r="B6627" s="1">
        <v>74</v>
      </c>
      <c r="C6627" s="1">
        <v>1224.1500000000001</v>
      </c>
      <c r="D6627" s="1">
        <v>1799.02</v>
      </c>
      <c r="E6627" s="1">
        <v>3023.17</v>
      </c>
    </row>
    <row r="6628" spans="1:5" hidden="1">
      <c r="A6628" s="1">
        <v>1980</v>
      </c>
      <c r="B6628" s="1">
        <v>75</v>
      </c>
      <c r="C6628" s="1">
        <v>1334.17</v>
      </c>
      <c r="D6628" s="1">
        <v>1771</v>
      </c>
      <c r="E6628" s="1">
        <v>3105.17</v>
      </c>
    </row>
    <row r="6629" spans="1:5" hidden="1">
      <c r="A6629" s="1">
        <v>1980</v>
      </c>
      <c r="B6629" s="1">
        <v>76</v>
      </c>
      <c r="C6629" s="1">
        <v>1289.17</v>
      </c>
      <c r="D6629" s="1">
        <v>1708.97</v>
      </c>
      <c r="E6629" s="1">
        <v>2998.14</v>
      </c>
    </row>
    <row r="6630" spans="1:5" hidden="1">
      <c r="A6630" s="1">
        <v>1980</v>
      </c>
      <c r="B6630" s="1">
        <v>77</v>
      </c>
      <c r="C6630" s="1">
        <v>1206.1500000000001</v>
      </c>
      <c r="D6630" s="1">
        <v>1592.9</v>
      </c>
      <c r="E6630" s="1">
        <v>2799.05</v>
      </c>
    </row>
    <row r="6631" spans="1:5" hidden="1">
      <c r="A6631" s="1">
        <v>1980</v>
      </c>
      <c r="B6631" s="1">
        <v>78</v>
      </c>
      <c r="C6631" s="1">
        <v>1375.18</v>
      </c>
      <c r="D6631" s="1">
        <v>1653.93</v>
      </c>
      <c r="E6631" s="1">
        <v>3029.11</v>
      </c>
    </row>
    <row r="6632" spans="1:5" hidden="1">
      <c r="A6632" s="1">
        <v>1980</v>
      </c>
      <c r="B6632" s="1">
        <v>79</v>
      </c>
      <c r="C6632" s="1">
        <v>1681.21</v>
      </c>
      <c r="D6632" s="1">
        <v>1665.94</v>
      </c>
      <c r="E6632" s="1">
        <v>3347.15</v>
      </c>
    </row>
    <row r="6633" spans="1:5" hidden="1">
      <c r="A6633" s="1">
        <v>1980</v>
      </c>
      <c r="B6633" s="1">
        <v>80</v>
      </c>
      <c r="C6633" s="1">
        <v>1577.2</v>
      </c>
      <c r="D6633" s="1">
        <v>1618.91</v>
      </c>
      <c r="E6633" s="1">
        <v>3196.11</v>
      </c>
    </row>
    <row r="6634" spans="1:5" hidden="1">
      <c r="A6634" s="1">
        <v>1980</v>
      </c>
      <c r="B6634" s="1">
        <v>81</v>
      </c>
      <c r="C6634" s="1">
        <v>1454.18</v>
      </c>
      <c r="D6634" s="1">
        <v>1198.68</v>
      </c>
      <c r="E6634" s="1">
        <v>2652.86</v>
      </c>
    </row>
    <row r="6635" spans="1:5" hidden="1">
      <c r="A6635" s="1">
        <v>1980</v>
      </c>
      <c r="B6635" s="1">
        <v>82</v>
      </c>
      <c r="C6635" s="1">
        <v>1540.19</v>
      </c>
      <c r="D6635" s="1">
        <v>1184.6600000000001</v>
      </c>
      <c r="E6635" s="1">
        <v>2724.85</v>
      </c>
    </row>
    <row r="6636" spans="1:5" hidden="1">
      <c r="A6636" s="1">
        <v>1980</v>
      </c>
      <c r="B6636" s="1">
        <v>83</v>
      </c>
      <c r="C6636" s="1">
        <v>1599.19</v>
      </c>
      <c r="D6636" s="1">
        <v>1042.5899999999999</v>
      </c>
      <c r="E6636" s="1">
        <v>2641.78</v>
      </c>
    </row>
    <row r="6637" spans="1:5" hidden="1">
      <c r="A6637" s="1">
        <v>1980</v>
      </c>
      <c r="B6637" s="1">
        <v>84</v>
      </c>
      <c r="C6637" s="1">
        <v>1609.2</v>
      </c>
      <c r="D6637" s="1">
        <v>1075.6099999999999</v>
      </c>
      <c r="E6637" s="1">
        <v>2684.81</v>
      </c>
    </row>
    <row r="6638" spans="1:5" hidden="1">
      <c r="A6638" s="1">
        <v>1980</v>
      </c>
      <c r="B6638" s="1">
        <v>85</v>
      </c>
      <c r="C6638" s="1">
        <v>1607.2</v>
      </c>
      <c r="D6638" s="1">
        <v>898.5</v>
      </c>
      <c r="E6638" s="1">
        <v>2505.6999999999998</v>
      </c>
    </row>
    <row r="6639" spans="1:5" hidden="1">
      <c r="A6639" s="1">
        <v>1980</v>
      </c>
      <c r="B6639" s="1">
        <v>86</v>
      </c>
      <c r="C6639" s="1">
        <v>1482.19</v>
      </c>
      <c r="D6639" s="1">
        <v>823.47</v>
      </c>
      <c r="E6639" s="1">
        <v>2305.66</v>
      </c>
    </row>
    <row r="6640" spans="1:5" hidden="1">
      <c r="A6640" s="1">
        <v>1980</v>
      </c>
      <c r="B6640" s="1">
        <v>87</v>
      </c>
      <c r="C6640" s="1">
        <v>1358.17</v>
      </c>
      <c r="D6640" s="1">
        <v>663.37</v>
      </c>
      <c r="E6640" s="1">
        <v>2021.54</v>
      </c>
    </row>
    <row r="6641" spans="1:5" hidden="1">
      <c r="A6641" s="1">
        <v>1980</v>
      </c>
      <c r="B6641" s="1">
        <v>88</v>
      </c>
      <c r="C6641" s="1">
        <v>1241.1500000000001</v>
      </c>
      <c r="D6641" s="1">
        <v>624.35</v>
      </c>
      <c r="E6641" s="1">
        <v>1865.5</v>
      </c>
    </row>
    <row r="6642" spans="1:5" hidden="1">
      <c r="A6642" s="1">
        <v>1980</v>
      </c>
      <c r="B6642" s="1">
        <v>89</v>
      </c>
      <c r="C6642" s="1">
        <v>1149.1400000000001</v>
      </c>
      <c r="D6642" s="1">
        <v>536.29999999999995</v>
      </c>
      <c r="E6642" s="1">
        <v>1685.44</v>
      </c>
    </row>
    <row r="6643" spans="1:5" hidden="1">
      <c r="A6643" s="1">
        <v>1980</v>
      </c>
      <c r="B6643" s="1">
        <v>90</v>
      </c>
      <c r="C6643" s="1">
        <v>998.13</v>
      </c>
      <c r="D6643" s="1">
        <v>477.27</v>
      </c>
      <c r="E6643" s="1">
        <v>1475.4</v>
      </c>
    </row>
    <row r="6644" spans="1:5" hidden="1">
      <c r="A6644" s="1">
        <v>1980</v>
      </c>
      <c r="B6644" s="1">
        <v>91</v>
      </c>
      <c r="C6644" s="1">
        <v>832.1</v>
      </c>
      <c r="D6644" s="1">
        <v>379.21</v>
      </c>
      <c r="E6644" s="1">
        <v>1211.31</v>
      </c>
    </row>
    <row r="6645" spans="1:5" hidden="1">
      <c r="A6645" s="1">
        <v>1980</v>
      </c>
      <c r="B6645" s="1">
        <v>92</v>
      </c>
      <c r="C6645" s="1">
        <v>719.09</v>
      </c>
      <c r="D6645" s="1">
        <v>328.19</v>
      </c>
      <c r="E6645" s="1">
        <v>1047.28</v>
      </c>
    </row>
    <row r="6646" spans="1:5" hidden="1">
      <c r="A6646" s="1">
        <v>1980</v>
      </c>
      <c r="B6646" s="1">
        <v>93</v>
      </c>
      <c r="C6646" s="1">
        <v>600.07000000000005</v>
      </c>
      <c r="D6646" s="1">
        <v>248.14</v>
      </c>
      <c r="E6646" s="1">
        <v>848.21</v>
      </c>
    </row>
    <row r="6647" spans="1:5" hidden="1">
      <c r="A6647" s="1">
        <v>1980</v>
      </c>
      <c r="B6647" s="1">
        <v>94</v>
      </c>
      <c r="C6647" s="1">
        <v>441.06</v>
      </c>
      <c r="D6647" s="1">
        <v>164.1</v>
      </c>
      <c r="E6647" s="1">
        <v>605.16</v>
      </c>
    </row>
    <row r="6648" spans="1:5" hidden="1">
      <c r="A6648" s="1">
        <v>1980</v>
      </c>
      <c r="B6648" s="1">
        <v>95</v>
      </c>
      <c r="C6648" s="1">
        <v>349.05</v>
      </c>
      <c r="D6648" s="1">
        <v>117.07</v>
      </c>
      <c r="E6648" s="1">
        <v>466.12</v>
      </c>
    </row>
    <row r="6649" spans="1:5" hidden="1">
      <c r="A6649" s="1">
        <v>1980</v>
      </c>
      <c r="B6649" s="1">
        <v>96</v>
      </c>
      <c r="C6649" s="1">
        <v>288.02999999999997</v>
      </c>
      <c r="D6649" s="1">
        <v>107.06</v>
      </c>
      <c r="E6649" s="1">
        <v>395.09</v>
      </c>
    </row>
    <row r="6650" spans="1:5" hidden="1">
      <c r="A6650" s="1">
        <v>1980</v>
      </c>
      <c r="B6650" s="1">
        <v>97</v>
      </c>
      <c r="C6650" s="1">
        <v>195.03</v>
      </c>
      <c r="D6650" s="1">
        <v>55.03</v>
      </c>
      <c r="E6650" s="1">
        <v>250.06</v>
      </c>
    </row>
    <row r="6651" spans="1:5" hidden="1">
      <c r="A6651" s="1">
        <v>1980</v>
      </c>
      <c r="B6651" s="1">
        <v>98</v>
      </c>
      <c r="C6651" s="1">
        <v>144.02000000000001</v>
      </c>
      <c r="D6651" s="1">
        <v>39.03</v>
      </c>
      <c r="E6651" s="1">
        <v>183.05</v>
      </c>
    </row>
    <row r="6652" spans="1:5" hidden="1">
      <c r="A6652" s="1">
        <v>1980</v>
      </c>
      <c r="B6652" s="1">
        <v>99</v>
      </c>
      <c r="C6652" s="1">
        <v>96.01</v>
      </c>
      <c r="D6652" s="1">
        <v>29.02</v>
      </c>
      <c r="E6652" s="1">
        <v>125.03</v>
      </c>
    </row>
    <row r="6653" spans="1:5" hidden="1">
      <c r="A6653" s="1">
        <v>1980</v>
      </c>
      <c r="B6653" s="1">
        <v>100</v>
      </c>
      <c r="C6653" s="1">
        <v>67.010000000000005</v>
      </c>
      <c r="D6653" s="1">
        <v>18.010000000000002</v>
      </c>
      <c r="E6653" s="1">
        <v>85.02</v>
      </c>
    </row>
    <row r="6654" spans="1:5" hidden="1">
      <c r="A6654" s="1">
        <v>1980</v>
      </c>
      <c r="B6654" s="1">
        <v>101</v>
      </c>
      <c r="C6654" s="1">
        <v>31</v>
      </c>
      <c r="D6654" s="1">
        <v>9</v>
      </c>
      <c r="E6654" s="1">
        <v>40</v>
      </c>
    </row>
    <row r="6655" spans="1:5" hidden="1">
      <c r="A6655" s="1">
        <v>1980</v>
      </c>
      <c r="B6655" s="1">
        <v>102</v>
      </c>
      <c r="C6655" s="1">
        <v>20</v>
      </c>
      <c r="D6655" s="1">
        <v>3</v>
      </c>
      <c r="E6655" s="1">
        <v>23</v>
      </c>
    </row>
    <row r="6656" spans="1:5" hidden="1">
      <c r="A6656" s="1">
        <v>1980</v>
      </c>
      <c r="B6656" s="1">
        <v>103</v>
      </c>
      <c r="C6656" s="1">
        <v>11</v>
      </c>
      <c r="D6656" s="1">
        <v>1.5</v>
      </c>
      <c r="E6656" s="1">
        <v>12.5</v>
      </c>
    </row>
    <row r="6657" spans="1:5" hidden="1">
      <c r="A6657" s="1">
        <v>1980</v>
      </c>
      <c r="B6657" s="1">
        <v>104</v>
      </c>
      <c r="C6657" s="1">
        <v>10</v>
      </c>
      <c r="D6657" s="1">
        <v>1.5</v>
      </c>
      <c r="E6657" s="1">
        <v>11.5</v>
      </c>
    </row>
    <row r="6658" spans="1:5" hidden="1">
      <c r="A6658" s="1">
        <v>1980</v>
      </c>
      <c r="B6658" s="1">
        <v>105</v>
      </c>
      <c r="C6658" s="1">
        <v>6</v>
      </c>
      <c r="D6658" s="1">
        <v>3</v>
      </c>
      <c r="E6658" s="1">
        <v>9</v>
      </c>
    </row>
    <row r="6659" spans="1:5" hidden="1">
      <c r="A6659" s="1">
        <v>1980</v>
      </c>
      <c r="B6659" s="1">
        <v>106</v>
      </c>
      <c r="C6659" s="1">
        <v>4</v>
      </c>
      <c r="D6659" s="1">
        <v>0</v>
      </c>
      <c r="E6659" s="1">
        <v>4</v>
      </c>
    </row>
    <row r="6660" spans="1:5" hidden="1">
      <c r="A6660" s="1">
        <v>1980</v>
      </c>
      <c r="B6660" s="1">
        <v>107</v>
      </c>
      <c r="C6660" s="1">
        <v>0</v>
      </c>
      <c r="D6660" s="1">
        <v>0</v>
      </c>
      <c r="E6660" s="1">
        <v>0</v>
      </c>
    </row>
    <row r="6661" spans="1:5" hidden="1">
      <c r="A6661" s="1">
        <v>1980</v>
      </c>
      <c r="B6661" s="1">
        <v>108</v>
      </c>
      <c r="C6661" s="1">
        <v>0</v>
      </c>
      <c r="D6661" s="1">
        <v>0</v>
      </c>
      <c r="E6661" s="1">
        <v>0</v>
      </c>
    </row>
    <row r="6662" spans="1:5" hidden="1">
      <c r="A6662" s="1">
        <v>1980</v>
      </c>
      <c r="B6662" s="1">
        <v>109</v>
      </c>
      <c r="C6662" s="1">
        <v>0</v>
      </c>
      <c r="D6662" s="1">
        <v>0</v>
      </c>
      <c r="E6662" s="1">
        <v>0</v>
      </c>
    </row>
    <row r="6663" spans="1:5" hidden="1">
      <c r="A6663" s="1">
        <v>1980</v>
      </c>
      <c r="B6663" s="1" t="s">
        <v>121</v>
      </c>
      <c r="C6663" s="1">
        <v>0</v>
      </c>
      <c r="D6663" s="1">
        <v>0</v>
      </c>
      <c r="E6663" s="1">
        <v>0</v>
      </c>
    </row>
    <row r="6664" spans="1:5" hidden="1">
      <c r="A6664" s="1">
        <v>1981</v>
      </c>
      <c r="B6664" s="1">
        <v>0</v>
      </c>
      <c r="C6664" s="1">
        <v>1017.09</v>
      </c>
      <c r="D6664" s="1">
        <v>1400.58</v>
      </c>
      <c r="E6664" s="1">
        <v>2417.67</v>
      </c>
    </row>
    <row r="6665" spans="1:5" hidden="1">
      <c r="A6665" s="1">
        <v>1981</v>
      </c>
      <c r="B6665" s="1">
        <v>1</v>
      </c>
      <c r="C6665" s="1">
        <v>101</v>
      </c>
      <c r="D6665" s="1">
        <v>95.04</v>
      </c>
      <c r="E6665" s="1">
        <v>196.04</v>
      </c>
    </row>
    <row r="6666" spans="1:5" hidden="1">
      <c r="A6666" s="1">
        <v>1981</v>
      </c>
      <c r="B6666" s="1">
        <v>2</v>
      </c>
      <c r="C6666" s="1">
        <v>49</v>
      </c>
      <c r="D6666" s="1">
        <v>71.03</v>
      </c>
      <c r="E6666" s="1">
        <v>120.03</v>
      </c>
    </row>
    <row r="6667" spans="1:5" hidden="1">
      <c r="A6667" s="1">
        <v>1981</v>
      </c>
      <c r="B6667" s="1">
        <v>3</v>
      </c>
      <c r="C6667" s="1">
        <v>39.01</v>
      </c>
      <c r="D6667" s="1">
        <v>78.03</v>
      </c>
      <c r="E6667" s="1">
        <v>117.04</v>
      </c>
    </row>
    <row r="6668" spans="1:5" hidden="1">
      <c r="A6668" s="1">
        <v>1981</v>
      </c>
      <c r="B6668" s="1">
        <v>4</v>
      </c>
      <c r="C6668" s="1">
        <v>30</v>
      </c>
      <c r="D6668" s="1">
        <v>54.02</v>
      </c>
      <c r="E6668" s="1">
        <v>84.02</v>
      </c>
    </row>
    <row r="6669" spans="1:5" hidden="1">
      <c r="A6669" s="1">
        <v>1981</v>
      </c>
      <c r="B6669" s="1">
        <v>5</v>
      </c>
      <c r="C6669" s="1">
        <v>29.01</v>
      </c>
      <c r="D6669" s="1">
        <v>54.02</v>
      </c>
      <c r="E6669" s="1">
        <v>83.03</v>
      </c>
    </row>
    <row r="6670" spans="1:5" hidden="1">
      <c r="A6670" s="1">
        <v>1981</v>
      </c>
      <c r="B6670" s="1">
        <v>6</v>
      </c>
      <c r="C6670" s="1">
        <v>18</v>
      </c>
      <c r="D6670" s="1">
        <v>43.02</v>
      </c>
      <c r="E6670" s="1">
        <v>61.02</v>
      </c>
    </row>
    <row r="6671" spans="1:5" hidden="1">
      <c r="A6671" s="1">
        <v>1981</v>
      </c>
      <c r="B6671" s="1">
        <v>7</v>
      </c>
      <c r="C6671" s="1">
        <v>18</v>
      </c>
      <c r="D6671" s="1">
        <v>47.02</v>
      </c>
      <c r="E6671" s="1">
        <v>65.02</v>
      </c>
    </row>
    <row r="6672" spans="1:5" hidden="1">
      <c r="A6672" s="1">
        <v>1981</v>
      </c>
      <c r="B6672" s="1">
        <v>8</v>
      </c>
      <c r="C6672" s="1">
        <v>21</v>
      </c>
      <c r="D6672" s="1">
        <v>44.02</v>
      </c>
      <c r="E6672" s="1">
        <v>65.02</v>
      </c>
    </row>
    <row r="6673" spans="1:5" hidden="1">
      <c r="A6673" s="1">
        <v>1981</v>
      </c>
      <c r="B6673" s="1">
        <v>9</v>
      </c>
      <c r="C6673" s="1">
        <v>24.01</v>
      </c>
      <c r="D6673" s="1">
        <v>35.01</v>
      </c>
      <c r="E6673" s="1">
        <v>59.02</v>
      </c>
    </row>
    <row r="6674" spans="1:5" hidden="1">
      <c r="A6674" s="1">
        <v>1981</v>
      </c>
      <c r="B6674" s="1">
        <v>10</v>
      </c>
      <c r="C6674" s="1">
        <v>27.01</v>
      </c>
      <c r="D6674" s="1">
        <v>43.02</v>
      </c>
      <c r="E6674" s="1">
        <v>70.03</v>
      </c>
    </row>
    <row r="6675" spans="1:5" hidden="1">
      <c r="A6675" s="1">
        <v>1981</v>
      </c>
      <c r="B6675" s="1">
        <v>11</v>
      </c>
      <c r="C6675" s="1">
        <v>20.010000000000002</v>
      </c>
      <c r="D6675" s="1">
        <v>33.020000000000003</v>
      </c>
      <c r="E6675" s="1">
        <v>53.03</v>
      </c>
    </row>
    <row r="6676" spans="1:5" hidden="1">
      <c r="A6676" s="1">
        <v>1981</v>
      </c>
      <c r="B6676" s="1">
        <v>12</v>
      </c>
      <c r="C6676" s="1">
        <v>25.01</v>
      </c>
      <c r="D6676" s="1">
        <v>47.02</v>
      </c>
      <c r="E6676" s="1">
        <v>72.03</v>
      </c>
    </row>
    <row r="6677" spans="1:5" hidden="1">
      <c r="A6677" s="1">
        <v>1981</v>
      </c>
      <c r="B6677" s="1">
        <v>13</v>
      </c>
      <c r="C6677" s="1">
        <v>21</v>
      </c>
      <c r="D6677" s="1">
        <v>35.01</v>
      </c>
      <c r="E6677" s="1">
        <v>56.01</v>
      </c>
    </row>
    <row r="6678" spans="1:5" hidden="1">
      <c r="A6678" s="1">
        <v>1981</v>
      </c>
      <c r="B6678" s="1">
        <v>14</v>
      </c>
      <c r="C6678" s="1">
        <v>39</v>
      </c>
      <c r="D6678" s="1">
        <v>58.02</v>
      </c>
      <c r="E6678" s="1">
        <v>97.02</v>
      </c>
    </row>
    <row r="6679" spans="1:5" hidden="1">
      <c r="A6679" s="1">
        <v>1981</v>
      </c>
      <c r="B6679" s="1">
        <v>15</v>
      </c>
      <c r="C6679" s="1">
        <v>37</v>
      </c>
      <c r="D6679" s="1">
        <v>66.03</v>
      </c>
      <c r="E6679" s="1">
        <v>103.03</v>
      </c>
    </row>
    <row r="6680" spans="1:5" hidden="1">
      <c r="A6680" s="1">
        <v>1981</v>
      </c>
      <c r="B6680" s="1">
        <v>16</v>
      </c>
      <c r="C6680" s="1">
        <v>53</v>
      </c>
      <c r="D6680" s="1">
        <v>111.04</v>
      </c>
      <c r="E6680" s="1">
        <v>164.04</v>
      </c>
    </row>
    <row r="6681" spans="1:5" hidden="1">
      <c r="A6681" s="1">
        <v>1981</v>
      </c>
      <c r="B6681" s="1">
        <v>17</v>
      </c>
      <c r="C6681" s="1">
        <v>66</v>
      </c>
      <c r="D6681" s="1">
        <v>169.07</v>
      </c>
      <c r="E6681" s="1">
        <v>235.07</v>
      </c>
    </row>
    <row r="6682" spans="1:5" hidden="1">
      <c r="A6682" s="1">
        <v>1981</v>
      </c>
      <c r="B6682" s="1">
        <v>18</v>
      </c>
      <c r="C6682" s="1">
        <v>67.010000000000005</v>
      </c>
      <c r="D6682" s="1">
        <v>247.1</v>
      </c>
      <c r="E6682" s="1">
        <v>314.11</v>
      </c>
    </row>
    <row r="6683" spans="1:5" hidden="1">
      <c r="A6683" s="1">
        <v>1981</v>
      </c>
      <c r="B6683" s="1">
        <v>19</v>
      </c>
      <c r="C6683" s="1">
        <v>67</v>
      </c>
      <c r="D6683" s="1">
        <v>226.09</v>
      </c>
      <c r="E6683" s="1">
        <v>293.08999999999997</v>
      </c>
    </row>
    <row r="6684" spans="1:5" hidden="1">
      <c r="A6684" s="1">
        <v>1981</v>
      </c>
      <c r="B6684" s="1">
        <v>20</v>
      </c>
      <c r="C6684" s="1">
        <v>67.010000000000005</v>
      </c>
      <c r="D6684" s="1">
        <v>232.09</v>
      </c>
      <c r="E6684" s="1">
        <v>299.10000000000002</v>
      </c>
    </row>
    <row r="6685" spans="1:5" hidden="1">
      <c r="A6685" s="1">
        <v>1981</v>
      </c>
      <c r="B6685" s="1">
        <v>21</v>
      </c>
      <c r="C6685" s="1">
        <v>59</v>
      </c>
      <c r="D6685" s="1">
        <v>221.09</v>
      </c>
      <c r="E6685" s="1">
        <v>280.08999999999997</v>
      </c>
    </row>
    <row r="6686" spans="1:5" hidden="1">
      <c r="A6686" s="1">
        <v>1981</v>
      </c>
      <c r="B6686" s="1">
        <v>22</v>
      </c>
      <c r="C6686" s="1">
        <v>57</v>
      </c>
      <c r="D6686" s="1">
        <v>209.09</v>
      </c>
      <c r="E6686" s="1">
        <v>266.08999999999997</v>
      </c>
    </row>
    <row r="6687" spans="1:5" hidden="1">
      <c r="A6687" s="1">
        <v>1981</v>
      </c>
      <c r="B6687" s="1">
        <v>23</v>
      </c>
      <c r="C6687" s="1">
        <v>62</v>
      </c>
      <c r="D6687" s="1">
        <v>181.07</v>
      </c>
      <c r="E6687" s="1">
        <v>243.07</v>
      </c>
    </row>
    <row r="6688" spans="1:5" hidden="1">
      <c r="A6688" s="1">
        <v>1981</v>
      </c>
      <c r="B6688" s="1">
        <v>24</v>
      </c>
      <c r="C6688" s="1">
        <v>53.01</v>
      </c>
      <c r="D6688" s="1">
        <v>188.08</v>
      </c>
      <c r="E6688" s="1">
        <v>241.09</v>
      </c>
    </row>
    <row r="6689" spans="1:5" hidden="1">
      <c r="A6689" s="1">
        <v>1981</v>
      </c>
      <c r="B6689" s="1">
        <v>25</v>
      </c>
      <c r="C6689" s="1">
        <v>62</v>
      </c>
      <c r="D6689" s="1">
        <v>202.08</v>
      </c>
      <c r="E6689" s="1">
        <v>264.08</v>
      </c>
    </row>
    <row r="6690" spans="1:5" hidden="1">
      <c r="A6690" s="1">
        <v>1981</v>
      </c>
      <c r="B6690" s="1">
        <v>26</v>
      </c>
      <c r="C6690" s="1">
        <v>73.010000000000005</v>
      </c>
      <c r="D6690" s="1">
        <v>186.08</v>
      </c>
      <c r="E6690" s="1">
        <v>259.08999999999997</v>
      </c>
    </row>
    <row r="6691" spans="1:5" hidden="1">
      <c r="A6691" s="1">
        <v>1981</v>
      </c>
      <c r="B6691" s="1">
        <v>27</v>
      </c>
      <c r="C6691" s="1">
        <v>60</v>
      </c>
      <c r="D6691" s="1">
        <v>162.07</v>
      </c>
      <c r="E6691" s="1">
        <v>222.07</v>
      </c>
    </row>
    <row r="6692" spans="1:5" hidden="1">
      <c r="A6692" s="1">
        <v>1981</v>
      </c>
      <c r="B6692" s="1">
        <v>28</v>
      </c>
      <c r="C6692" s="1">
        <v>49.01</v>
      </c>
      <c r="D6692" s="1">
        <v>134.05000000000001</v>
      </c>
      <c r="E6692" s="1">
        <v>183.06</v>
      </c>
    </row>
    <row r="6693" spans="1:5" hidden="1">
      <c r="A6693" s="1">
        <v>1981</v>
      </c>
      <c r="B6693" s="1">
        <v>29</v>
      </c>
      <c r="C6693" s="1">
        <v>70.010000000000005</v>
      </c>
      <c r="D6693" s="1">
        <v>158.06</v>
      </c>
      <c r="E6693" s="1">
        <v>228.07</v>
      </c>
    </row>
    <row r="6694" spans="1:5" hidden="1">
      <c r="A6694" s="1">
        <v>1981</v>
      </c>
      <c r="B6694" s="1">
        <v>30</v>
      </c>
      <c r="C6694" s="1">
        <v>51</v>
      </c>
      <c r="D6694" s="1">
        <v>123.05</v>
      </c>
      <c r="E6694" s="1">
        <v>174.05</v>
      </c>
    </row>
    <row r="6695" spans="1:5" hidden="1">
      <c r="A6695" s="1">
        <v>1981</v>
      </c>
      <c r="B6695" s="1">
        <v>31</v>
      </c>
      <c r="C6695" s="1">
        <v>71.010000000000005</v>
      </c>
      <c r="D6695" s="1">
        <v>157.06</v>
      </c>
      <c r="E6695" s="1">
        <v>228.07</v>
      </c>
    </row>
    <row r="6696" spans="1:5" hidden="1">
      <c r="A6696" s="1">
        <v>1981</v>
      </c>
      <c r="B6696" s="1">
        <v>32</v>
      </c>
      <c r="C6696" s="1">
        <v>72</v>
      </c>
      <c r="D6696" s="1">
        <v>155.06</v>
      </c>
      <c r="E6696" s="1">
        <v>227.06</v>
      </c>
    </row>
    <row r="6697" spans="1:5" hidden="1">
      <c r="A6697" s="1">
        <v>1981</v>
      </c>
      <c r="B6697" s="1">
        <v>33</v>
      </c>
      <c r="C6697" s="1">
        <v>66</v>
      </c>
      <c r="D6697" s="1">
        <v>155.06</v>
      </c>
      <c r="E6697" s="1">
        <v>221.06</v>
      </c>
    </row>
    <row r="6698" spans="1:5" hidden="1">
      <c r="A6698" s="1">
        <v>1981</v>
      </c>
      <c r="B6698" s="1">
        <v>34</v>
      </c>
      <c r="C6698" s="1">
        <v>80.010000000000005</v>
      </c>
      <c r="D6698" s="1">
        <v>169.07</v>
      </c>
      <c r="E6698" s="1">
        <v>249.08</v>
      </c>
    </row>
    <row r="6699" spans="1:5" hidden="1">
      <c r="A6699" s="1">
        <v>1981</v>
      </c>
      <c r="B6699" s="1">
        <v>35</v>
      </c>
      <c r="C6699" s="1">
        <v>84</v>
      </c>
      <c r="D6699" s="1">
        <v>160.07</v>
      </c>
      <c r="E6699" s="1">
        <v>244.07</v>
      </c>
    </row>
    <row r="6700" spans="1:5" hidden="1">
      <c r="A6700" s="1">
        <v>1981</v>
      </c>
      <c r="B6700" s="1">
        <v>36</v>
      </c>
      <c r="C6700" s="1">
        <v>80.010000000000005</v>
      </c>
      <c r="D6700" s="1">
        <v>150.06</v>
      </c>
      <c r="E6700" s="1">
        <v>230.07</v>
      </c>
    </row>
    <row r="6701" spans="1:5" hidden="1">
      <c r="A6701" s="1">
        <v>1981</v>
      </c>
      <c r="B6701" s="1">
        <v>37</v>
      </c>
      <c r="C6701" s="1">
        <v>90</v>
      </c>
      <c r="D6701" s="1">
        <v>147.07</v>
      </c>
      <c r="E6701" s="1">
        <v>237.07</v>
      </c>
    </row>
    <row r="6702" spans="1:5" hidden="1">
      <c r="A6702" s="1">
        <v>1981</v>
      </c>
      <c r="B6702" s="1">
        <v>38</v>
      </c>
      <c r="C6702" s="1">
        <v>92.01</v>
      </c>
      <c r="D6702" s="1">
        <v>191.08</v>
      </c>
      <c r="E6702" s="1">
        <v>283.08999999999997</v>
      </c>
    </row>
    <row r="6703" spans="1:5" hidden="1">
      <c r="A6703" s="1">
        <v>1981</v>
      </c>
      <c r="B6703" s="1">
        <v>39</v>
      </c>
      <c r="C6703" s="1">
        <v>77.010000000000005</v>
      </c>
      <c r="D6703" s="1">
        <v>192.08</v>
      </c>
      <c r="E6703" s="1">
        <v>269.08999999999997</v>
      </c>
    </row>
    <row r="6704" spans="1:5" hidden="1">
      <c r="A6704" s="1">
        <v>1981</v>
      </c>
      <c r="B6704" s="1">
        <v>40</v>
      </c>
      <c r="C6704" s="1">
        <v>94</v>
      </c>
      <c r="D6704" s="1">
        <v>190.08</v>
      </c>
      <c r="E6704" s="1">
        <v>284.08</v>
      </c>
    </row>
    <row r="6705" spans="1:5" hidden="1">
      <c r="A6705" s="1">
        <v>1981</v>
      </c>
      <c r="B6705" s="1">
        <v>41</v>
      </c>
      <c r="C6705" s="1">
        <v>109.01</v>
      </c>
      <c r="D6705" s="1">
        <v>184.07</v>
      </c>
      <c r="E6705" s="1">
        <v>293.08</v>
      </c>
    </row>
    <row r="6706" spans="1:5" hidden="1">
      <c r="A6706" s="1">
        <v>1981</v>
      </c>
      <c r="B6706" s="1">
        <v>42</v>
      </c>
      <c r="C6706" s="1">
        <v>127.01</v>
      </c>
      <c r="D6706" s="1">
        <v>224.09</v>
      </c>
      <c r="E6706" s="1">
        <v>351.1</v>
      </c>
    </row>
    <row r="6707" spans="1:5" hidden="1">
      <c r="A6707" s="1">
        <v>1981</v>
      </c>
      <c r="B6707" s="1">
        <v>43</v>
      </c>
      <c r="C6707" s="1">
        <v>114.01</v>
      </c>
      <c r="D6707" s="1">
        <v>247.1</v>
      </c>
      <c r="E6707" s="1">
        <v>361.11</v>
      </c>
    </row>
    <row r="6708" spans="1:5" hidden="1">
      <c r="A6708" s="1">
        <v>1981</v>
      </c>
      <c r="B6708" s="1">
        <v>44</v>
      </c>
      <c r="C6708" s="1">
        <v>127.01</v>
      </c>
      <c r="D6708" s="1">
        <v>260.11</v>
      </c>
      <c r="E6708" s="1">
        <v>387.12</v>
      </c>
    </row>
    <row r="6709" spans="1:5" hidden="1">
      <c r="A6709" s="1">
        <v>1981</v>
      </c>
      <c r="B6709" s="1">
        <v>45</v>
      </c>
      <c r="C6709" s="1">
        <v>167.02</v>
      </c>
      <c r="D6709" s="1">
        <v>282.12</v>
      </c>
      <c r="E6709" s="1">
        <v>449.14</v>
      </c>
    </row>
    <row r="6710" spans="1:5" hidden="1">
      <c r="A6710" s="1">
        <v>1981</v>
      </c>
      <c r="B6710" s="1">
        <v>46</v>
      </c>
      <c r="C6710" s="1">
        <v>177.02</v>
      </c>
      <c r="D6710" s="1">
        <v>323.14</v>
      </c>
      <c r="E6710" s="1">
        <v>500.16</v>
      </c>
    </row>
    <row r="6711" spans="1:5" hidden="1">
      <c r="A6711" s="1">
        <v>1981</v>
      </c>
      <c r="B6711" s="1">
        <v>47</v>
      </c>
      <c r="C6711" s="1">
        <v>179.02</v>
      </c>
      <c r="D6711" s="1">
        <v>303.12</v>
      </c>
      <c r="E6711" s="1">
        <v>482.14</v>
      </c>
    </row>
    <row r="6712" spans="1:5" hidden="1">
      <c r="A6712" s="1">
        <v>1981</v>
      </c>
      <c r="B6712" s="1">
        <v>48</v>
      </c>
      <c r="C6712" s="1">
        <v>200.02</v>
      </c>
      <c r="D6712" s="1">
        <v>369.16</v>
      </c>
      <c r="E6712" s="1">
        <v>569.17999999999995</v>
      </c>
    </row>
    <row r="6713" spans="1:5" hidden="1">
      <c r="A6713" s="1">
        <v>1981</v>
      </c>
      <c r="B6713" s="1">
        <v>49</v>
      </c>
      <c r="C6713" s="1">
        <v>241.02</v>
      </c>
      <c r="D6713" s="1">
        <v>409.17</v>
      </c>
      <c r="E6713" s="1">
        <v>650.19000000000005</v>
      </c>
    </row>
    <row r="6714" spans="1:5" hidden="1">
      <c r="A6714" s="1">
        <v>1981</v>
      </c>
      <c r="B6714" s="1">
        <v>50</v>
      </c>
      <c r="C6714" s="1">
        <v>250.02</v>
      </c>
      <c r="D6714" s="1">
        <v>547.22</v>
      </c>
      <c r="E6714" s="1">
        <v>797.24</v>
      </c>
    </row>
    <row r="6715" spans="1:5" hidden="1">
      <c r="A6715" s="1">
        <v>1981</v>
      </c>
      <c r="B6715" s="1">
        <v>51</v>
      </c>
      <c r="C6715" s="1">
        <v>255.02</v>
      </c>
      <c r="D6715" s="1">
        <v>530.22</v>
      </c>
      <c r="E6715" s="1">
        <v>785.24</v>
      </c>
    </row>
    <row r="6716" spans="1:5" hidden="1">
      <c r="A6716" s="1">
        <v>1981</v>
      </c>
      <c r="B6716" s="1">
        <v>52</v>
      </c>
      <c r="C6716" s="1">
        <v>280.02</v>
      </c>
      <c r="D6716" s="1">
        <v>596.25</v>
      </c>
      <c r="E6716" s="1">
        <v>876.27</v>
      </c>
    </row>
    <row r="6717" spans="1:5" hidden="1">
      <c r="A6717" s="1">
        <v>1981</v>
      </c>
      <c r="B6717" s="1">
        <v>53</v>
      </c>
      <c r="C6717" s="1">
        <v>307.02</v>
      </c>
      <c r="D6717" s="1">
        <v>700.29</v>
      </c>
      <c r="E6717" s="1">
        <v>1007.31</v>
      </c>
    </row>
    <row r="6718" spans="1:5" hidden="1">
      <c r="A6718" s="1">
        <v>1981</v>
      </c>
      <c r="B6718" s="1">
        <v>54</v>
      </c>
      <c r="C6718" s="1">
        <v>360.03</v>
      </c>
      <c r="D6718" s="1">
        <v>725.3</v>
      </c>
      <c r="E6718" s="1">
        <v>1085.33</v>
      </c>
    </row>
    <row r="6719" spans="1:5" hidden="1">
      <c r="A6719" s="1">
        <v>1981</v>
      </c>
      <c r="B6719" s="1">
        <v>55</v>
      </c>
      <c r="C6719" s="1">
        <v>370.03</v>
      </c>
      <c r="D6719" s="1">
        <v>808.33</v>
      </c>
      <c r="E6719" s="1">
        <v>1178.3599999999999</v>
      </c>
    </row>
    <row r="6720" spans="1:5" hidden="1">
      <c r="A6720" s="1">
        <v>1981</v>
      </c>
      <c r="B6720" s="1">
        <v>56</v>
      </c>
      <c r="C6720" s="1">
        <v>419.03</v>
      </c>
      <c r="D6720" s="1">
        <v>883.37</v>
      </c>
      <c r="E6720" s="1">
        <v>1302.4000000000001</v>
      </c>
    </row>
    <row r="6721" spans="1:5" hidden="1">
      <c r="A6721" s="1">
        <v>1981</v>
      </c>
      <c r="B6721" s="1">
        <v>57</v>
      </c>
      <c r="C6721" s="1">
        <v>444.03</v>
      </c>
      <c r="D6721" s="1">
        <v>976.4</v>
      </c>
      <c r="E6721" s="1">
        <v>1420.43</v>
      </c>
    </row>
    <row r="6722" spans="1:5" hidden="1">
      <c r="A6722" s="1">
        <v>1981</v>
      </c>
      <c r="B6722" s="1">
        <v>58</v>
      </c>
      <c r="C6722" s="1">
        <v>505.04</v>
      </c>
      <c r="D6722" s="1">
        <v>1059.43</v>
      </c>
      <c r="E6722" s="1">
        <v>1564.47</v>
      </c>
    </row>
    <row r="6723" spans="1:5" hidden="1">
      <c r="A6723" s="1">
        <v>1981</v>
      </c>
      <c r="B6723" s="1">
        <v>59</v>
      </c>
      <c r="C6723" s="1">
        <v>544.04</v>
      </c>
      <c r="D6723" s="1">
        <v>1095.44</v>
      </c>
      <c r="E6723" s="1">
        <v>1639.48</v>
      </c>
    </row>
    <row r="6724" spans="1:5" hidden="1">
      <c r="A6724" s="1">
        <v>1981</v>
      </c>
      <c r="B6724" s="1">
        <v>60</v>
      </c>
      <c r="C6724" s="1">
        <v>557.04999999999995</v>
      </c>
      <c r="D6724" s="1">
        <v>1084.44</v>
      </c>
      <c r="E6724" s="1">
        <v>1641.49</v>
      </c>
    </row>
    <row r="6725" spans="1:5" hidden="1">
      <c r="A6725" s="1">
        <v>1981</v>
      </c>
      <c r="B6725" s="1">
        <v>61</v>
      </c>
      <c r="C6725" s="1">
        <v>562.04999999999995</v>
      </c>
      <c r="D6725" s="1">
        <v>1133.46</v>
      </c>
      <c r="E6725" s="1">
        <v>1695.51</v>
      </c>
    </row>
    <row r="6726" spans="1:5" hidden="1">
      <c r="A6726" s="1">
        <v>1981</v>
      </c>
      <c r="B6726" s="1">
        <v>62</v>
      </c>
      <c r="C6726" s="1">
        <v>603.04999999999995</v>
      </c>
      <c r="D6726" s="1">
        <v>1125.46</v>
      </c>
      <c r="E6726" s="1">
        <v>1728.51</v>
      </c>
    </row>
    <row r="6727" spans="1:5" hidden="1">
      <c r="A6727" s="1">
        <v>1981</v>
      </c>
      <c r="B6727" s="1">
        <v>63</v>
      </c>
      <c r="C6727" s="1">
        <v>664.06</v>
      </c>
      <c r="D6727" s="1">
        <v>1204.49</v>
      </c>
      <c r="E6727" s="1">
        <v>1868.55</v>
      </c>
    </row>
    <row r="6728" spans="1:5" hidden="1">
      <c r="A6728" s="1">
        <v>1981</v>
      </c>
      <c r="B6728" s="1">
        <v>64</v>
      </c>
      <c r="C6728" s="1">
        <v>737.06</v>
      </c>
      <c r="D6728" s="1">
        <v>1286.53</v>
      </c>
      <c r="E6728" s="1">
        <v>2023.59</v>
      </c>
    </row>
    <row r="6729" spans="1:5" hidden="1">
      <c r="A6729" s="1">
        <v>1981</v>
      </c>
      <c r="B6729" s="1">
        <v>65</v>
      </c>
      <c r="C6729" s="1">
        <v>734.06</v>
      </c>
      <c r="D6729" s="1">
        <v>1483.61</v>
      </c>
      <c r="E6729" s="1">
        <v>2217.67</v>
      </c>
    </row>
    <row r="6730" spans="1:5" hidden="1">
      <c r="A6730" s="1">
        <v>1981</v>
      </c>
      <c r="B6730" s="1">
        <v>66</v>
      </c>
      <c r="C6730" s="1">
        <v>861.07</v>
      </c>
      <c r="D6730" s="1">
        <v>1497.62</v>
      </c>
      <c r="E6730" s="1">
        <v>2358.69</v>
      </c>
    </row>
    <row r="6731" spans="1:5" hidden="1">
      <c r="A6731" s="1">
        <v>1981</v>
      </c>
      <c r="B6731" s="1">
        <v>67</v>
      </c>
      <c r="C6731" s="1">
        <v>947.08</v>
      </c>
      <c r="D6731" s="1">
        <v>1702.7</v>
      </c>
      <c r="E6731" s="1">
        <v>2649.78</v>
      </c>
    </row>
    <row r="6732" spans="1:5" hidden="1">
      <c r="A6732" s="1">
        <v>1981</v>
      </c>
      <c r="B6732" s="1">
        <v>68</v>
      </c>
      <c r="C6732" s="1">
        <v>931.07</v>
      </c>
      <c r="D6732" s="1">
        <v>1664.68</v>
      </c>
      <c r="E6732" s="1">
        <v>2595.75</v>
      </c>
    </row>
    <row r="6733" spans="1:5" hidden="1">
      <c r="A6733" s="1">
        <v>1981</v>
      </c>
      <c r="B6733" s="1">
        <v>69</v>
      </c>
      <c r="C6733" s="1">
        <v>1062.08</v>
      </c>
      <c r="D6733" s="1">
        <v>1790.74</v>
      </c>
      <c r="E6733" s="1">
        <v>2852.82</v>
      </c>
    </row>
    <row r="6734" spans="1:5" hidden="1">
      <c r="A6734" s="1">
        <v>1981</v>
      </c>
      <c r="B6734" s="1">
        <v>70</v>
      </c>
      <c r="C6734" s="1">
        <v>1062.0899999999999</v>
      </c>
      <c r="D6734" s="1">
        <v>1799.74</v>
      </c>
      <c r="E6734" s="1">
        <v>2861.83</v>
      </c>
    </row>
    <row r="6735" spans="1:5" hidden="1">
      <c r="A6735" s="1">
        <v>1981</v>
      </c>
      <c r="B6735" s="1">
        <v>71</v>
      </c>
      <c r="C6735" s="1">
        <v>1094.0899999999999</v>
      </c>
      <c r="D6735" s="1">
        <v>1820.74</v>
      </c>
      <c r="E6735" s="1">
        <v>2914.83</v>
      </c>
    </row>
    <row r="6736" spans="1:5" hidden="1">
      <c r="A6736" s="1">
        <v>1981</v>
      </c>
      <c r="B6736" s="1">
        <v>72</v>
      </c>
      <c r="C6736" s="1">
        <v>1152.0899999999999</v>
      </c>
      <c r="D6736" s="1">
        <v>1916.79</v>
      </c>
      <c r="E6736" s="1">
        <v>3068.88</v>
      </c>
    </row>
    <row r="6737" spans="1:5" hidden="1">
      <c r="A6737" s="1">
        <v>1981</v>
      </c>
      <c r="B6737" s="1">
        <v>73</v>
      </c>
      <c r="C6737" s="1">
        <v>1226.0999999999999</v>
      </c>
      <c r="D6737" s="1">
        <v>1787.73</v>
      </c>
      <c r="E6737" s="1">
        <v>3013.83</v>
      </c>
    </row>
    <row r="6738" spans="1:5" hidden="1">
      <c r="A6738" s="1">
        <v>1981</v>
      </c>
      <c r="B6738" s="1">
        <v>74</v>
      </c>
      <c r="C6738" s="1">
        <v>1269.0999999999999</v>
      </c>
      <c r="D6738" s="1">
        <v>1827.75</v>
      </c>
      <c r="E6738" s="1">
        <v>3096.85</v>
      </c>
    </row>
    <row r="6739" spans="1:5" hidden="1">
      <c r="A6739" s="1">
        <v>1981</v>
      </c>
      <c r="B6739" s="1">
        <v>75</v>
      </c>
      <c r="C6739" s="1">
        <v>1332.11</v>
      </c>
      <c r="D6739" s="1">
        <v>1868.77</v>
      </c>
      <c r="E6739" s="1">
        <v>3200.88</v>
      </c>
    </row>
    <row r="6740" spans="1:5" hidden="1">
      <c r="A6740" s="1">
        <v>1981</v>
      </c>
      <c r="B6740" s="1">
        <v>76</v>
      </c>
      <c r="C6740" s="1">
        <v>1393.11</v>
      </c>
      <c r="D6740" s="1">
        <v>1810.75</v>
      </c>
      <c r="E6740" s="1">
        <v>3203.86</v>
      </c>
    </row>
    <row r="6741" spans="1:5" hidden="1">
      <c r="A6741" s="1">
        <v>1981</v>
      </c>
      <c r="B6741" s="1">
        <v>77</v>
      </c>
      <c r="C6741" s="1">
        <v>1329.11</v>
      </c>
      <c r="D6741" s="1">
        <v>1660.68</v>
      </c>
      <c r="E6741" s="1">
        <v>2989.79</v>
      </c>
    </row>
    <row r="6742" spans="1:5" hidden="1">
      <c r="A6742" s="1">
        <v>1981</v>
      </c>
      <c r="B6742" s="1">
        <v>78</v>
      </c>
      <c r="C6742" s="1">
        <v>1407.11</v>
      </c>
      <c r="D6742" s="1">
        <v>1627.67</v>
      </c>
      <c r="E6742" s="1">
        <v>3034.78</v>
      </c>
    </row>
    <row r="6743" spans="1:5" hidden="1">
      <c r="A6743" s="1">
        <v>1981</v>
      </c>
      <c r="B6743" s="1">
        <v>79</v>
      </c>
      <c r="C6743" s="1">
        <v>1407.11</v>
      </c>
      <c r="D6743" s="1">
        <v>1568.64</v>
      </c>
      <c r="E6743" s="1">
        <v>2975.75</v>
      </c>
    </row>
    <row r="6744" spans="1:5" hidden="1">
      <c r="A6744" s="1">
        <v>1981</v>
      </c>
      <c r="B6744" s="1">
        <v>80</v>
      </c>
      <c r="C6744" s="1">
        <v>1609.13</v>
      </c>
      <c r="D6744" s="1">
        <v>1595.65</v>
      </c>
      <c r="E6744" s="1">
        <v>3204.78</v>
      </c>
    </row>
    <row r="6745" spans="1:5" hidden="1">
      <c r="A6745" s="1">
        <v>1981</v>
      </c>
      <c r="B6745" s="1">
        <v>81</v>
      </c>
      <c r="C6745" s="1">
        <v>1699.14</v>
      </c>
      <c r="D6745" s="1">
        <v>1383.56</v>
      </c>
      <c r="E6745" s="1">
        <v>3082.7</v>
      </c>
    </row>
    <row r="6746" spans="1:5" hidden="1">
      <c r="A6746" s="1">
        <v>1981</v>
      </c>
      <c r="B6746" s="1">
        <v>82</v>
      </c>
      <c r="C6746" s="1">
        <v>1453.11</v>
      </c>
      <c r="D6746" s="1">
        <v>1173.48</v>
      </c>
      <c r="E6746" s="1">
        <v>2626.59</v>
      </c>
    </row>
    <row r="6747" spans="1:5" hidden="1">
      <c r="A6747" s="1">
        <v>1981</v>
      </c>
      <c r="B6747" s="1">
        <v>83</v>
      </c>
      <c r="C6747" s="1">
        <v>1532.13</v>
      </c>
      <c r="D6747" s="1">
        <v>1123.46</v>
      </c>
      <c r="E6747" s="1">
        <v>2655.59</v>
      </c>
    </row>
    <row r="6748" spans="1:5" hidden="1">
      <c r="A6748" s="1">
        <v>1981</v>
      </c>
      <c r="B6748" s="1">
        <v>84</v>
      </c>
      <c r="C6748" s="1">
        <v>1531.13</v>
      </c>
      <c r="D6748" s="1">
        <v>1011.42</v>
      </c>
      <c r="E6748" s="1">
        <v>2542.5500000000002</v>
      </c>
    </row>
    <row r="6749" spans="1:5" hidden="1">
      <c r="A6749" s="1">
        <v>1981</v>
      </c>
      <c r="B6749" s="1">
        <v>85</v>
      </c>
      <c r="C6749" s="1">
        <v>1554.13</v>
      </c>
      <c r="D6749" s="1">
        <v>899.37</v>
      </c>
      <c r="E6749" s="1">
        <v>2453.5</v>
      </c>
    </row>
    <row r="6750" spans="1:5" hidden="1">
      <c r="A6750" s="1">
        <v>1981</v>
      </c>
      <c r="B6750" s="1">
        <v>86</v>
      </c>
      <c r="C6750" s="1">
        <v>1508.13</v>
      </c>
      <c r="D6750" s="1">
        <v>828.34</v>
      </c>
      <c r="E6750" s="1">
        <v>2336.4699999999998</v>
      </c>
    </row>
    <row r="6751" spans="1:5" hidden="1">
      <c r="A6751" s="1">
        <v>1981</v>
      </c>
      <c r="B6751" s="1">
        <v>87</v>
      </c>
      <c r="C6751" s="1">
        <v>1377.11</v>
      </c>
      <c r="D6751" s="1">
        <v>756.31</v>
      </c>
      <c r="E6751" s="1">
        <v>2133.42</v>
      </c>
    </row>
    <row r="6752" spans="1:5" hidden="1">
      <c r="A6752" s="1">
        <v>1981</v>
      </c>
      <c r="B6752" s="1">
        <v>88</v>
      </c>
      <c r="C6752" s="1">
        <v>1246.1099999999999</v>
      </c>
      <c r="D6752" s="1">
        <v>664.27</v>
      </c>
      <c r="E6752" s="1">
        <v>1910.38</v>
      </c>
    </row>
    <row r="6753" spans="1:5" hidden="1">
      <c r="A6753" s="1">
        <v>1981</v>
      </c>
      <c r="B6753" s="1">
        <v>89</v>
      </c>
      <c r="C6753" s="1">
        <v>1197.0999999999999</v>
      </c>
      <c r="D6753" s="1">
        <v>561.23</v>
      </c>
      <c r="E6753" s="1">
        <v>1758.33</v>
      </c>
    </row>
    <row r="6754" spans="1:5" hidden="1">
      <c r="A6754" s="1">
        <v>1981</v>
      </c>
      <c r="B6754" s="1">
        <v>90</v>
      </c>
      <c r="C6754" s="1">
        <v>1025.0899999999999</v>
      </c>
      <c r="D6754" s="1">
        <v>472.19</v>
      </c>
      <c r="E6754" s="1">
        <v>1497.28</v>
      </c>
    </row>
    <row r="6755" spans="1:5" hidden="1">
      <c r="A6755" s="1">
        <v>1981</v>
      </c>
      <c r="B6755" s="1">
        <v>91</v>
      </c>
      <c r="C6755" s="1">
        <v>918.07</v>
      </c>
      <c r="D6755" s="1">
        <v>438.18</v>
      </c>
      <c r="E6755" s="1">
        <v>1356.25</v>
      </c>
    </row>
    <row r="6756" spans="1:5" hidden="1">
      <c r="A6756" s="1">
        <v>1981</v>
      </c>
      <c r="B6756" s="1">
        <v>92</v>
      </c>
      <c r="C6756" s="1">
        <v>756.06</v>
      </c>
      <c r="D6756" s="1">
        <v>345.14</v>
      </c>
      <c r="E6756" s="1">
        <v>1101.2</v>
      </c>
    </row>
    <row r="6757" spans="1:5" hidden="1">
      <c r="A6757" s="1">
        <v>1981</v>
      </c>
      <c r="B6757" s="1">
        <v>93</v>
      </c>
      <c r="C6757" s="1">
        <v>658.05</v>
      </c>
      <c r="D6757" s="1">
        <v>250.11</v>
      </c>
      <c r="E6757" s="1">
        <v>908.16</v>
      </c>
    </row>
    <row r="6758" spans="1:5" hidden="1">
      <c r="A6758" s="1">
        <v>1981</v>
      </c>
      <c r="B6758" s="1">
        <v>94</v>
      </c>
      <c r="C6758" s="1">
        <v>480.04</v>
      </c>
      <c r="D6758" s="1">
        <v>179.07</v>
      </c>
      <c r="E6758" s="1">
        <v>659.11</v>
      </c>
    </row>
    <row r="6759" spans="1:5" hidden="1">
      <c r="A6759" s="1">
        <v>1981</v>
      </c>
      <c r="B6759" s="1">
        <v>95</v>
      </c>
      <c r="C6759" s="1">
        <v>384.03</v>
      </c>
      <c r="D6759" s="1">
        <v>143.06</v>
      </c>
      <c r="E6759" s="1">
        <v>527.09</v>
      </c>
    </row>
    <row r="6760" spans="1:5" hidden="1">
      <c r="A6760" s="1">
        <v>1981</v>
      </c>
      <c r="B6760" s="1">
        <v>96</v>
      </c>
      <c r="C6760" s="1">
        <v>289.02</v>
      </c>
      <c r="D6760" s="1">
        <v>99.04</v>
      </c>
      <c r="E6760" s="1">
        <v>388.06</v>
      </c>
    </row>
    <row r="6761" spans="1:5" hidden="1">
      <c r="A6761" s="1">
        <v>1981</v>
      </c>
      <c r="B6761" s="1">
        <v>97</v>
      </c>
      <c r="C6761" s="1">
        <v>242.02</v>
      </c>
      <c r="D6761" s="1">
        <v>64.02</v>
      </c>
      <c r="E6761" s="1">
        <v>306.04000000000002</v>
      </c>
    </row>
    <row r="6762" spans="1:5" hidden="1">
      <c r="A6762" s="1">
        <v>1981</v>
      </c>
      <c r="B6762" s="1">
        <v>98</v>
      </c>
      <c r="C6762" s="1">
        <v>139.01</v>
      </c>
      <c r="D6762" s="1">
        <v>40.020000000000003</v>
      </c>
      <c r="E6762" s="1">
        <v>179.03</v>
      </c>
    </row>
    <row r="6763" spans="1:5" hidden="1">
      <c r="A6763" s="1">
        <v>1981</v>
      </c>
      <c r="B6763" s="1">
        <v>99</v>
      </c>
      <c r="C6763" s="1">
        <v>114.01</v>
      </c>
      <c r="D6763" s="1">
        <v>25.01</v>
      </c>
      <c r="E6763" s="1">
        <v>139.02000000000001</v>
      </c>
    </row>
    <row r="6764" spans="1:5" hidden="1">
      <c r="A6764" s="1">
        <v>1981</v>
      </c>
      <c r="B6764" s="1">
        <v>100</v>
      </c>
      <c r="C6764" s="1">
        <v>65.010000000000005</v>
      </c>
      <c r="D6764" s="1">
        <v>15.01</v>
      </c>
      <c r="E6764" s="1">
        <v>80.02</v>
      </c>
    </row>
    <row r="6765" spans="1:5" hidden="1">
      <c r="A6765" s="1">
        <v>1981</v>
      </c>
      <c r="B6765" s="1">
        <v>101</v>
      </c>
      <c r="C6765" s="1">
        <v>44.01</v>
      </c>
      <c r="D6765" s="1">
        <v>9</v>
      </c>
      <c r="E6765" s="1">
        <v>53.01</v>
      </c>
    </row>
    <row r="6766" spans="1:5" hidden="1">
      <c r="A6766" s="1">
        <v>1981</v>
      </c>
      <c r="B6766" s="1">
        <v>102</v>
      </c>
      <c r="C6766" s="1">
        <v>30</v>
      </c>
      <c r="D6766" s="1">
        <v>10</v>
      </c>
      <c r="E6766" s="1">
        <v>40</v>
      </c>
    </row>
    <row r="6767" spans="1:5" hidden="1">
      <c r="A6767" s="1">
        <v>1981</v>
      </c>
      <c r="B6767" s="1">
        <v>103</v>
      </c>
      <c r="C6767" s="1">
        <v>14.01</v>
      </c>
      <c r="D6767" s="1">
        <v>1.51</v>
      </c>
      <c r="E6767" s="1">
        <v>15.52</v>
      </c>
    </row>
    <row r="6768" spans="1:5" hidden="1">
      <c r="A6768" s="1">
        <v>1981</v>
      </c>
      <c r="B6768" s="1">
        <v>104</v>
      </c>
      <c r="C6768" s="1">
        <v>6</v>
      </c>
      <c r="D6768" s="1">
        <v>1.5</v>
      </c>
      <c r="E6768" s="1">
        <v>7.5</v>
      </c>
    </row>
    <row r="6769" spans="1:5" hidden="1">
      <c r="A6769" s="1">
        <v>1981</v>
      </c>
      <c r="B6769" s="1">
        <v>105</v>
      </c>
      <c r="C6769" s="1">
        <v>3</v>
      </c>
      <c r="D6769" s="1">
        <v>1.5</v>
      </c>
      <c r="E6769" s="1">
        <v>4.5</v>
      </c>
    </row>
    <row r="6770" spans="1:5" hidden="1">
      <c r="A6770" s="1">
        <v>1981</v>
      </c>
      <c r="B6770" s="1">
        <v>106</v>
      </c>
      <c r="C6770" s="1">
        <v>1.5</v>
      </c>
      <c r="D6770" s="1">
        <v>1.5</v>
      </c>
      <c r="E6770" s="1">
        <v>3</v>
      </c>
    </row>
    <row r="6771" spans="1:5" hidden="1">
      <c r="A6771" s="1">
        <v>1981</v>
      </c>
      <c r="B6771" s="1">
        <v>107</v>
      </c>
      <c r="C6771" s="1">
        <v>0</v>
      </c>
      <c r="D6771" s="1">
        <v>0</v>
      </c>
      <c r="E6771" s="1">
        <v>0</v>
      </c>
    </row>
    <row r="6772" spans="1:5" hidden="1">
      <c r="A6772" s="1">
        <v>1981</v>
      </c>
      <c r="B6772" s="1">
        <v>108</v>
      </c>
      <c r="C6772" s="1">
        <v>1.5</v>
      </c>
      <c r="D6772" s="1">
        <v>0</v>
      </c>
      <c r="E6772" s="1">
        <v>1.5</v>
      </c>
    </row>
    <row r="6773" spans="1:5" hidden="1">
      <c r="A6773" s="1">
        <v>1981</v>
      </c>
      <c r="B6773" s="1">
        <v>109</v>
      </c>
      <c r="C6773" s="1">
        <v>0</v>
      </c>
      <c r="D6773" s="1">
        <v>0</v>
      </c>
      <c r="E6773" s="1">
        <v>0</v>
      </c>
    </row>
    <row r="6774" spans="1:5" hidden="1">
      <c r="A6774" s="1">
        <v>1981</v>
      </c>
      <c r="B6774" s="1" t="s">
        <v>121</v>
      </c>
      <c r="C6774" s="1">
        <v>1.5</v>
      </c>
      <c r="D6774" s="1">
        <v>0</v>
      </c>
      <c r="E6774" s="1">
        <v>1.5</v>
      </c>
    </row>
    <row r="6775" spans="1:5" hidden="1">
      <c r="A6775" s="1">
        <v>1982</v>
      </c>
      <c r="B6775" s="1">
        <v>0</v>
      </c>
      <c r="C6775" s="1">
        <v>1023.03</v>
      </c>
      <c r="D6775" s="1">
        <v>1383.24</v>
      </c>
      <c r="E6775" s="1">
        <v>2406.27</v>
      </c>
    </row>
    <row r="6776" spans="1:5" hidden="1">
      <c r="A6776" s="1">
        <v>1982</v>
      </c>
      <c r="B6776" s="1">
        <v>1</v>
      </c>
      <c r="C6776" s="1">
        <v>96</v>
      </c>
      <c r="D6776" s="1">
        <v>114.02</v>
      </c>
      <c r="E6776" s="1">
        <v>210.02</v>
      </c>
    </row>
    <row r="6777" spans="1:5" hidden="1">
      <c r="A6777" s="1">
        <v>1982</v>
      </c>
      <c r="B6777" s="1">
        <v>2</v>
      </c>
      <c r="C6777" s="1">
        <v>66</v>
      </c>
      <c r="D6777" s="1">
        <v>74.010000000000005</v>
      </c>
      <c r="E6777" s="1">
        <v>140.01</v>
      </c>
    </row>
    <row r="6778" spans="1:5" hidden="1">
      <c r="A6778" s="1">
        <v>1982</v>
      </c>
      <c r="B6778" s="1">
        <v>3</v>
      </c>
      <c r="C6778" s="1">
        <v>35</v>
      </c>
      <c r="D6778" s="1">
        <v>68.010000000000005</v>
      </c>
      <c r="E6778" s="1">
        <v>103.01</v>
      </c>
    </row>
    <row r="6779" spans="1:5" hidden="1">
      <c r="A6779" s="1">
        <v>1982</v>
      </c>
      <c r="B6779" s="1">
        <v>4</v>
      </c>
      <c r="C6779" s="1">
        <v>27</v>
      </c>
      <c r="D6779" s="1">
        <v>50.01</v>
      </c>
      <c r="E6779" s="1">
        <v>77.010000000000005</v>
      </c>
    </row>
    <row r="6780" spans="1:5" hidden="1">
      <c r="A6780" s="1">
        <v>1982</v>
      </c>
      <c r="B6780" s="1">
        <v>5</v>
      </c>
      <c r="C6780" s="1">
        <v>26</v>
      </c>
      <c r="D6780" s="1">
        <v>50.01</v>
      </c>
      <c r="E6780" s="1">
        <v>76.010000000000005</v>
      </c>
    </row>
    <row r="6781" spans="1:5" hidden="1">
      <c r="A6781" s="1">
        <v>1982</v>
      </c>
      <c r="B6781" s="1">
        <v>6</v>
      </c>
      <c r="C6781" s="1">
        <v>19</v>
      </c>
      <c r="D6781" s="1">
        <v>41</v>
      </c>
      <c r="E6781" s="1">
        <v>60</v>
      </c>
    </row>
    <row r="6782" spans="1:5" hidden="1">
      <c r="A6782" s="1">
        <v>1982</v>
      </c>
      <c r="B6782" s="1">
        <v>7</v>
      </c>
      <c r="C6782" s="1">
        <v>26</v>
      </c>
      <c r="D6782" s="1">
        <v>47</v>
      </c>
      <c r="E6782" s="1">
        <v>73</v>
      </c>
    </row>
    <row r="6783" spans="1:5" hidden="1">
      <c r="A6783" s="1">
        <v>1982</v>
      </c>
      <c r="B6783" s="1">
        <v>8</v>
      </c>
      <c r="C6783" s="1">
        <v>20</v>
      </c>
      <c r="D6783" s="1">
        <v>36.01</v>
      </c>
      <c r="E6783" s="1">
        <v>56.01</v>
      </c>
    </row>
    <row r="6784" spans="1:5" hidden="1">
      <c r="A6784" s="1">
        <v>1982</v>
      </c>
      <c r="B6784" s="1">
        <v>9</v>
      </c>
      <c r="C6784" s="1">
        <v>20</v>
      </c>
      <c r="D6784" s="1">
        <v>43.01</v>
      </c>
      <c r="E6784" s="1">
        <v>63.01</v>
      </c>
    </row>
    <row r="6785" spans="1:5" hidden="1">
      <c r="A6785" s="1">
        <v>1982</v>
      </c>
      <c r="B6785" s="1">
        <v>10</v>
      </c>
      <c r="C6785" s="1">
        <v>21.01</v>
      </c>
      <c r="D6785" s="1">
        <v>43.01</v>
      </c>
      <c r="E6785" s="1">
        <v>64.02</v>
      </c>
    </row>
    <row r="6786" spans="1:5" hidden="1">
      <c r="A6786" s="1">
        <v>1982</v>
      </c>
      <c r="B6786" s="1">
        <v>11</v>
      </c>
      <c r="C6786" s="1">
        <v>29</v>
      </c>
      <c r="D6786" s="1">
        <v>31.01</v>
      </c>
      <c r="E6786" s="1">
        <v>60.01</v>
      </c>
    </row>
    <row r="6787" spans="1:5" hidden="1">
      <c r="A6787" s="1">
        <v>1982</v>
      </c>
      <c r="B6787" s="1">
        <v>12</v>
      </c>
      <c r="C6787" s="1">
        <v>28</v>
      </c>
      <c r="D6787" s="1">
        <v>38.01</v>
      </c>
      <c r="E6787" s="1">
        <v>66.010000000000005</v>
      </c>
    </row>
    <row r="6788" spans="1:5" hidden="1">
      <c r="A6788" s="1">
        <v>1982</v>
      </c>
      <c r="B6788" s="1">
        <v>13</v>
      </c>
      <c r="C6788" s="1">
        <v>24</v>
      </c>
      <c r="D6788" s="1">
        <v>59.01</v>
      </c>
      <c r="E6788" s="1">
        <v>83.01</v>
      </c>
    </row>
    <row r="6789" spans="1:5" hidden="1">
      <c r="A6789" s="1">
        <v>1982</v>
      </c>
      <c r="B6789" s="1">
        <v>14</v>
      </c>
      <c r="C6789" s="1">
        <v>19</v>
      </c>
      <c r="D6789" s="1">
        <v>71.010000000000005</v>
      </c>
      <c r="E6789" s="1">
        <v>90.01</v>
      </c>
    </row>
    <row r="6790" spans="1:5" hidden="1">
      <c r="A6790" s="1">
        <v>1982</v>
      </c>
      <c r="B6790" s="1">
        <v>15</v>
      </c>
      <c r="C6790" s="1">
        <v>37</v>
      </c>
      <c r="D6790" s="1">
        <v>76.010000000000005</v>
      </c>
      <c r="E6790" s="1">
        <v>113.01</v>
      </c>
    </row>
    <row r="6791" spans="1:5" hidden="1">
      <c r="A6791" s="1">
        <v>1982</v>
      </c>
      <c r="B6791" s="1">
        <v>16</v>
      </c>
      <c r="C6791" s="1">
        <v>48</v>
      </c>
      <c r="D6791" s="1">
        <v>106.02</v>
      </c>
      <c r="E6791" s="1">
        <v>154.02000000000001</v>
      </c>
    </row>
    <row r="6792" spans="1:5" hidden="1">
      <c r="A6792" s="1">
        <v>1982</v>
      </c>
      <c r="B6792" s="1">
        <v>17</v>
      </c>
      <c r="C6792" s="1">
        <v>40</v>
      </c>
      <c r="D6792" s="1">
        <v>140.02000000000001</v>
      </c>
      <c r="E6792" s="1">
        <v>180.02</v>
      </c>
    </row>
    <row r="6793" spans="1:5" hidden="1">
      <c r="A6793" s="1">
        <v>1982</v>
      </c>
      <c r="B6793" s="1">
        <v>18</v>
      </c>
      <c r="C6793" s="1">
        <v>69</v>
      </c>
      <c r="D6793" s="1">
        <v>226.04</v>
      </c>
      <c r="E6793" s="1">
        <v>295.04000000000002</v>
      </c>
    </row>
    <row r="6794" spans="1:5" hidden="1">
      <c r="A6794" s="1">
        <v>1982</v>
      </c>
      <c r="B6794" s="1">
        <v>19</v>
      </c>
      <c r="C6794" s="1">
        <v>65</v>
      </c>
      <c r="D6794" s="1">
        <v>256.05</v>
      </c>
      <c r="E6794" s="1">
        <v>321.05</v>
      </c>
    </row>
    <row r="6795" spans="1:5" hidden="1">
      <c r="A6795" s="1">
        <v>1982</v>
      </c>
      <c r="B6795" s="1">
        <v>20</v>
      </c>
      <c r="C6795" s="1">
        <v>69.010000000000005</v>
      </c>
      <c r="D6795" s="1">
        <v>247.04</v>
      </c>
      <c r="E6795" s="1">
        <v>316.05</v>
      </c>
    </row>
    <row r="6796" spans="1:5" hidden="1">
      <c r="A6796" s="1">
        <v>1982</v>
      </c>
      <c r="B6796" s="1">
        <v>21</v>
      </c>
      <c r="C6796" s="1">
        <v>57.01</v>
      </c>
      <c r="D6796" s="1">
        <v>236.04</v>
      </c>
      <c r="E6796" s="1">
        <v>293.05</v>
      </c>
    </row>
    <row r="6797" spans="1:5" hidden="1">
      <c r="A6797" s="1">
        <v>1982</v>
      </c>
      <c r="B6797" s="1">
        <v>22</v>
      </c>
      <c r="C6797" s="1">
        <v>51</v>
      </c>
      <c r="D6797" s="1">
        <v>202.04</v>
      </c>
      <c r="E6797" s="1">
        <v>253.04</v>
      </c>
    </row>
    <row r="6798" spans="1:5" hidden="1">
      <c r="A6798" s="1">
        <v>1982</v>
      </c>
      <c r="B6798" s="1">
        <v>23</v>
      </c>
      <c r="C6798" s="1">
        <v>66</v>
      </c>
      <c r="D6798" s="1">
        <v>187.03</v>
      </c>
      <c r="E6798" s="1">
        <v>253.03</v>
      </c>
    </row>
    <row r="6799" spans="1:5" hidden="1">
      <c r="A6799" s="1">
        <v>1982</v>
      </c>
      <c r="B6799" s="1">
        <v>24</v>
      </c>
      <c r="C6799" s="1">
        <v>73</v>
      </c>
      <c r="D6799" s="1">
        <v>208.04</v>
      </c>
      <c r="E6799" s="1">
        <v>281.04000000000002</v>
      </c>
    </row>
    <row r="6800" spans="1:5" hidden="1">
      <c r="A6800" s="1">
        <v>1982</v>
      </c>
      <c r="B6800" s="1">
        <v>25</v>
      </c>
      <c r="C6800" s="1">
        <v>67</v>
      </c>
      <c r="D6800" s="1">
        <v>172.03</v>
      </c>
      <c r="E6800" s="1">
        <v>239.03</v>
      </c>
    </row>
    <row r="6801" spans="1:5" hidden="1">
      <c r="A6801" s="1">
        <v>1982</v>
      </c>
      <c r="B6801" s="1">
        <v>26</v>
      </c>
      <c r="C6801" s="1">
        <v>73</v>
      </c>
      <c r="D6801" s="1">
        <v>198.03</v>
      </c>
      <c r="E6801" s="1">
        <v>271.02999999999997</v>
      </c>
    </row>
    <row r="6802" spans="1:5" hidden="1">
      <c r="A6802" s="1">
        <v>1982</v>
      </c>
      <c r="B6802" s="1">
        <v>27</v>
      </c>
      <c r="C6802" s="1">
        <v>61.01</v>
      </c>
      <c r="D6802" s="1">
        <v>172.03</v>
      </c>
      <c r="E6802" s="1">
        <v>233.04</v>
      </c>
    </row>
    <row r="6803" spans="1:5" hidden="1">
      <c r="A6803" s="1">
        <v>1982</v>
      </c>
      <c r="B6803" s="1">
        <v>28</v>
      </c>
      <c r="C6803" s="1">
        <v>61</v>
      </c>
      <c r="D6803" s="1">
        <v>169.03</v>
      </c>
      <c r="E6803" s="1">
        <v>230.03</v>
      </c>
    </row>
    <row r="6804" spans="1:5" hidden="1">
      <c r="A6804" s="1">
        <v>1982</v>
      </c>
      <c r="B6804" s="1">
        <v>29</v>
      </c>
      <c r="C6804" s="1">
        <v>63.01</v>
      </c>
      <c r="D6804" s="1">
        <v>188.03</v>
      </c>
      <c r="E6804" s="1">
        <v>251.04</v>
      </c>
    </row>
    <row r="6805" spans="1:5" hidden="1">
      <c r="A6805" s="1">
        <v>1982</v>
      </c>
      <c r="B6805" s="1">
        <v>30</v>
      </c>
      <c r="C6805" s="1">
        <v>48</v>
      </c>
      <c r="D6805" s="1">
        <v>146.02000000000001</v>
      </c>
      <c r="E6805" s="1">
        <v>194.02</v>
      </c>
    </row>
    <row r="6806" spans="1:5" hidden="1">
      <c r="A6806" s="1">
        <v>1982</v>
      </c>
      <c r="B6806" s="1">
        <v>31</v>
      </c>
      <c r="C6806" s="1">
        <v>68</v>
      </c>
      <c r="D6806" s="1">
        <v>157.03</v>
      </c>
      <c r="E6806" s="1">
        <v>225.03</v>
      </c>
    </row>
    <row r="6807" spans="1:5" hidden="1">
      <c r="A6807" s="1">
        <v>1982</v>
      </c>
      <c r="B6807" s="1">
        <v>32</v>
      </c>
      <c r="C6807" s="1">
        <v>65</v>
      </c>
      <c r="D6807" s="1">
        <v>163.03</v>
      </c>
      <c r="E6807" s="1">
        <v>228.03</v>
      </c>
    </row>
    <row r="6808" spans="1:5" hidden="1">
      <c r="A6808" s="1">
        <v>1982</v>
      </c>
      <c r="B6808" s="1">
        <v>33</v>
      </c>
      <c r="C6808" s="1">
        <v>79</v>
      </c>
      <c r="D6808" s="1">
        <v>160.03</v>
      </c>
      <c r="E6808" s="1">
        <v>239.03</v>
      </c>
    </row>
    <row r="6809" spans="1:5" hidden="1">
      <c r="A6809" s="1">
        <v>1982</v>
      </c>
      <c r="B6809" s="1">
        <v>34</v>
      </c>
      <c r="C6809" s="1">
        <v>74.010000000000005</v>
      </c>
      <c r="D6809" s="1">
        <v>174.03</v>
      </c>
      <c r="E6809" s="1">
        <v>248.04</v>
      </c>
    </row>
    <row r="6810" spans="1:5" hidden="1">
      <c r="A6810" s="1">
        <v>1982</v>
      </c>
      <c r="B6810" s="1">
        <v>35</v>
      </c>
      <c r="C6810" s="1">
        <v>83</v>
      </c>
      <c r="D6810" s="1">
        <v>169.03</v>
      </c>
      <c r="E6810" s="1">
        <v>252.03</v>
      </c>
    </row>
    <row r="6811" spans="1:5" hidden="1">
      <c r="A6811" s="1">
        <v>1982</v>
      </c>
      <c r="B6811" s="1">
        <v>36</v>
      </c>
      <c r="C6811" s="1">
        <v>84</v>
      </c>
      <c r="D6811" s="1">
        <v>164.03</v>
      </c>
      <c r="E6811" s="1">
        <v>248.03</v>
      </c>
    </row>
    <row r="6812" spans="1:5" hidden="1">
      <c r="A6812" s="1">
        <v>1982</v>
      </c>
      <c r="B6812" s="1">
        <v>37</v>
      </c>
      <c r="C6812" s="1">
        <v>90</v>
      </c>
      <c r="D6812" s="1">
        <v>152.03</v>
      </c>
      <c r="E6812" s="1">
        <v>242.03</v>
      </c>
    </row>
    <row r="6813" spans="1:5" hidden="1">
      <c r="A6813" s="1">
        <v>1982</v>
      </c>
      <c r="B6813" s="1">
        <v>38</v>
      </c>
      <c r="C6813" s="1">
        <v>90</v>
      </c>
      <c r="D6813" s="1">
        <v>169.03</v>
      </c>
      <c r="E6813" s="1">
        <v>259.02999999999997</v>
      </c>
    </row>
    <row r="6814" spans="1:5" hidden="1">
      <c r="A6814" s="1">
        <v>1982</v>
      </c>
      <c r="B6814" s="1">
        <v>39</v>
      </c>
      <c r="C6814" s="1">
        <v>93</v>
      </c>
      <c r="D6814" s="1">
        <v>192.03</v>
      </c>
      <c r="E6814" s="1">
        <v>285.02999999999997</v>
      </c>
    </row>
    <row r="6815" spans="1:5" hidden="1">
      <c r="A6815" s="1">
        <v>1982</v>
      </c>
      <c r="B6815" s="1">
        <v>40</v>
      </c>
      <c r="C6815" s="1">
        <v>102</v>
      </c>
      <c r="D6815" s="1">
        <v>187.03</v>
      </c>
      <c r="E6815" s="1">
        <v>289.02999999999997</v>
      </c>
    </row>
    <row r="6816" spans="1:5" hidden="1">
      <c r="A6816" s="1">
        <v>1982</v>
      </c>
      <c r="B6816" s="1">
        <v>41</v>
      </c>
      <c r="C6816" s="1">
        <v>107</v>
      </c>
      <c r="D6816" s="1">
        <v>192.03</v>
      </c>
      <c r="E6816" s="1">
        <v>299.02999999999997</v>
      </c>
    </row>
    <row r="6817" spans="1:5" hidden="1">
      <c r="A6817" s="1">
        <v>1982</v>
      </c>
      <c r="B6817" s="1">
        <v>42</v>
      </c>
      <c r="C6817" s="1">
        <v>139.01</v>
      </c>
      <c r="D6817" s="1">
        <v>223.04</v>
      </c>
      <c r="E6817" s="1">
        <v>362.05</v>
      </c>
    </row>
    <row r="6818" spans="1:5" hidden="1">
      <c r="A6818" s="1">
        <v>1982</v>
      </c>
      <c r="B6818" s="1">
        <v>43</v>
      </c>
      <c r="C6818" s="1">
        <v>143</v>
      </c>
      <c r="D6818" s="1">
        <v>244.05</v>
      </c>
      <c r="E6818" s="1">
        <v>387.05</v>
      </c>
    </row>
    <row r="6819" spans="1:5" hidden="1">
      <c r="A6819" s="1">
        <v>1982</v>
      </c>
      <c r="B6819" s="1">
        <v>44</v>
      </c>
      <c r="C6819" s="1">
        <v>130</v>
      </c>
      <c r="D6819" s="1">
        <v>242.04</v>
      </c>
      <c r="E6819" s="1">
        <v>372.04</v>
      </c>
    </row>
    <row r="6820" spans="1:5" hidden="1">
      <c r="A6820" s="1">
        <v>1982</v>
      </c>
      <c r="B6820" s="1">
        <v>45</v>
      </c>
      <c r="C6820" s="1">
        <v>139.01</v>
      </c>
      <c r="D6820" s="1">
        <v>281.05</v>
      </c>
      <c r="E6820" s="1">
        <v>420.06</v>
      </c>
    </row>
    <row r="6821" spans="1:5" hidden="1">
      <c r="A6821" s="1">
        <v>1982</v>
      </c>
      <c r="B6821" s="1">
        <v>46</v>
      </c>
      <c r="C6821" s="1">
        <v>161.01</v>
      </c>
      <c r="D6821" s="1">
        <v>329.06</v>
      </c>
      <c r="E6821" s="1">
        <v>490.07</v>
      </c>
    </row>
    <row r="6822" spans="1:5" hidden="1">
      <c r="A6822" s="1">
        <v>1982</v>
      </c>
      <c r="B6822" s="1">
        <v>47</v>
      </c>
      <c r="C6822" s="1">
        <v>185</v>
      </c>
      <c r="D6822" s="1">
        <v>328.06</v>
      </c>
      <c r="E6822" s="1">
        <v>513.05999999999995</v>
      </c>
    </row>
    <row r="6823" spans="1:5" hidden="1">
      <c r="A6823" s="1">
        <v>1982</v>
      </c>
      <c r="B6823" s="1">
        <v>48</v>
      </c>
      <c r="C6823" s="1">
        <v>186</v>
      </c>
      <c r="D6823" s="1">
        <v>375.06</v>
      </c>
      <c r="E6823" s="1">
        <v>561.05999999999995</v>
      </c>
    </row>
    <row r="6824" spans="1:5" hidden="1">
      <c r="A6824" s="1">
        <v>1982</v>
      </c>
      <c r="B6824" s="1">
        <v>49</v>
      </c>
      <c r="C6824" s="1">
        <v>214</v>
      </c>
      <c r="D6824" s="1">
        <v>413.08</v>
      </c>
      <c r="E6824" s="1">
        <v>627.08000000000004</v>
      </c>
    </row>
    <row r="6825" spans="1:5" hidden="1">
      <c r="A6825" s="1">
        <v>1982</v>
      </c>
      <c r="B6825" s="1">
        <v>50</v>
      </c>
      <c r="C6825" s="1">
        <v>245.01</v>
      </c>
      <c r="D6825" s="1">
        <v>425.08</v>
      </c>
      <c r="E6825" s="1">
        <v>670.09</v>
      </c>
    </row>
    <row r="6826" spans="1:5" hidden="1">
      <c r="A6826" s="1">
        <v>1982</v>
      </c>
      <c r="B6826" s="1">
        <v>51</v>
      </c>
      <c r="C6826" s="1">
        <v>283.01</v>
      </c>
      <c r="D6826" s="1">
        <v>508.09</v>
      </c>
      <c r="E6826" s="1">
        <v>791.1</v>
      </c>
    </row>
    <row r="6827" spans="1:5" hidden="1">
      <c r="A6827" s="1">
        <v>1982</v>
      </c>
      <c r="B6827" s="1">
        <v>52</v>
      </c>
      <c r="C6827" s="1">
        <v>349.01</v>
      </c>
      <c r="D6827" s="1">
        <v>583.1</v>
      </c>
      <c r="E6827" s="1">
        <v>932.11</v>
      </c>
    </row>
    <row r="6828" spans="1:5" hidden="1">
      <c r="A6828" s="1">
        <v>1982</v>
      </c>
      <c r="B6828" s="1">
        <v>53</v>
      </c>
      <c r="C6828" s="1">
        <v>337.01</v>
      </c>
      <c r="D6828" s="1">
        <v>676.12</v>
      </c>
      <c r="E6828" s="1">
        <v>1013.13</v>
      </c>
    </row>
    <row r="6829" spans="1:5" hidden="1">
      <c r="A6829" s="1">
        <v>1982</v>
      </c>
      <c r="B6829" s="1">
        <v>54</v>
      </c>
      <c r="C6829" s="1">
        <v>364.02</v>
      </c>
      <c r="D6829" s="1">
        <v>725.13</v>
      </c>
      <c r="E6829" s="1">
        <v>1089.1500000000001</v>
      </c>
    </row>
    <row r="6830" spans="1:5" hidden="1">
      <c r="A6830" s="1">
        <v>1982</v>
      </c>
      <c r="B6830" s="1">
        <v>55</v>
      </c>
      <c r="C6830" s="1">
        <v>348.01</v>
      </c>
      <c r="D6830" s="1">
        <v>784.14</v>
      </c>
      <c r="E6830" s="1">
        <v>1132.1500000000001</v>
      </c>
    </row>
    <row r="6831" spans="1:5" hidden="1">
      <c r="A6831" s="1">
        <v>1982</v>
      </c>
      <c r="B6831" s="1">
        <v>56</v>
      </c>
      <c r="C6831" s="1">
        <v>397.01</v>
      </c>
      <c r="D6831" s="1">
        <v>867.15</v>
      </c>
      <c r="E6831" s="1">
        <v>1264.1600000000001</v>
      </c>
    </row>
    <row r="6832" spans="1:5" hidden="1">
      <c r="A6832" s="1">
        <v>1982</v>
      </c>
      <c r="B6832" s="1">
        <v>57</v>
      </c>
      <c r="C6832" s="1">
        <v>495.02</v>
      </c>
      <c r="D6832" s="1">
        <v>933.17</v>
      </c>
      <c r="E6832" s="1">
        <v>1428.19</v>
      </c>
    </row>
    <row r="6833" spans="1:5" hidden="1">
      <c r="A6833" s="1">
        <v>1982</v>
      </c>
      <c r="B6833" s="1">
        <v>58</v>
      </c>
      <c r="C6833" s="1">
        <v>528.02</v>
      </c>
      <c r="D6833" s="1">
        <v>1052.18</v>
      </c>
      <c r="E6833" s="1">
        <v>1580.2</v>
      </c>
    </row>
    <row r="6834" spans="1:5" hidden="1">
      <c r="A6834" s="1">
        <v>1982</v>
      </c>
      <c r="B6834" s="1">
        <v>59</v>
      </c>
      <c r="C6834" s="1">
        <v>530.01</v>
      </c>
      <c r="D6834" s="1">
        <v>1078.19</v>
      </c>
      <c r="E6834" s="1">
        <v>1608.2</v>
      </c>
    </row>
    <row r="6835" spans="1:5" hidden="1">
      <c r="A6835" s="1">
        <v>1982</v>
      </c>
      <c r="B6835" s="1">
        <v>60</v>
      </c>
      <c r="C6835" s="1">
        <v>630.02</v>
      </c>
      <c r="D6835" s="1">
        <v>1037.18</v>
      </c>
      <c r="E6835" s="1">
        <v>1667.2</v>
      </c>
    </row>
    <row r="6836" spans="1:5" hidden="1">
      <c r="A6836" s="1">
        <v>1982</v>
      </c>
      <c r="B6836" s="1">
        <v>61</v>
      </c>
      <c r="C6836" s="1">
        <v>629.02</v>
      </c>
      <c r="D6836" s="1">
        <v>1197.21</v>
      </c>
      <c r="E6836" s="1">
        <v>1826.23</v>
      </c>
    </row>
    <row r="6837" spans="1:5" hidden="1">
      <c r="A6837" s="1">
        <v>1982</v>
      </c>
      <c r="B6837" s="1">
        <v>62</v>
      </c>
      <c r="C6837" s="1">
        <v>744.03</v>
      </c>
      <c r="D6837" s="1">
        <v>1332.23</v>
      </c>
      <c r="E6837" s="1">
        <v>2076.2600000000002</v>
      </c>
    </row>
    <row r="6838" spans="1:5" hidden="1">
      <c r="A6838" s="1">
        <v>1982</v>
      </c>
      <c r="B6838" s="1">
        <v>63</v>
      </c>
      <c r="C6838" s="1">
        <v>659.02</v>
      </c>
      <c r="D6838" s="1">
        <v>1213.21</v>
      </c>
      <c r="E6838" s="1">
        <v>1872.23</v>
      </c>
    </row>
    <row r="6839" spans="1:5" hidden="1">
      <c r="A6839" s="1">
        <v>1982</v>
      </c>
      <c r="B6839" s="1">
        <v>64</v>
      </c>
      <c r="C6839" s="1">
        <v>670.02</v>
      </c>
      <c r="D6839" s="1">
        <v>1252.21</v>
      </c>
      <c r="E6839" s="1">
        <v>1922.23</v>
      </c>
    </row>
    <row r="6840" spans="1:5" hidden="1">
      <c r="A6840" s="1">
        <v>1982</v>
      </c>
      <c r="B6840" s="1">
        <v>65</v>
      </c>
      <c r="C6840" s="1">
        <v>770.02</v>
      </c>
      <c r="D6840" s="1">
        <v>1460.25</v>
      </c>
      <c r="E6840" s="1">
        <v>2230.27</v>
      </c>
    </row>
    <row r="6841" spans="1:5" hidden="1">
      <c r="A6841" s="1">
        <v>1982</v>
      </c>
      <c r="B6841" s="1">
        <v>66</v>
      </c>
      <c r="C6841" s="1">
        <v>788.03</v>
      </c>
      <c r="D6841" s="1">
        <v>1481.25</v>
      </c>
      <c r="E6841" s="1">
        <v>2269.2800000000002</v>
      </c>
    </row>
    <row r="6842" spans="1:5" hidden="1">
      <c r="A6842" s="1">
        <v>1982</v>
      </c>
      <c r="B6842" s="1">
        <v>67</v>
      </c>
      <c r="C6842" s="1">
        <v>978.03</v>
      </c>
      <c r="D6842" s="1">
        <v>1737.3</v>
      </c>
      <c r="E6842" s="1">
        <v>2715.33</v>
      </c>
    </row>
    <row r="6843" spans="1:5" hidden="1">
      <c r="A6843" s="1">
        <v>1982</v>
      </c>
      <c r="B6843" s="1">
        <v>68</v>
      </c>
      <c r="C6843" s="1">
        <v>1057.03</v>
      </c>
      <c r="D6843" s="1">
        <v>1742.3</v>
      </c>
      <c r="E6843" s="1">
        <v>2799.33</v>
      </c>
    </row>
    <row r="6844" spans="1:5" hidden="1">
      <c r="A6844" s="1">
        <v>1982</v>
      </c>
      <c r="B6844" s="1">
        <v>69</v>
      </c>
      <c r="C6844" s="1">
        <v>1019.03</v>
      </c>
      <c r="D6844" s="1">
        <v>1888.33</v>
      </c>
      <c r="E6844" s="1">
        <v>2907.36</v>
      </c>
    </row>
    <row r="6845" spans="1:5" hidden="1">
      <c r="A6845" s="1">
        <v>1982</v>
      </c>
      <c r="B6845" s="1">
        <v>70</v>
      </c>
      <c r="C6845" s="1">
        <v>1066.03</v>
      </c>
      <c r="D6845" s="1">
        <v>1815.32</v>
      </c>
      <c r="E6845" s="1">
        <v>2881.35</v>
      </c>
    </row>
    <row r="6846" spans="1:5" hidden="1">
      <c r="A6846" s="1">
        <v>1982</v>
      </c>
      <c r="B6846" s="1">
        <v>71</v>
      </c>
      <c r="C6846" s="1">
        <v>1188.03</v>
      </c>
      <c r="D6846" s="1">
        <v>1827.32</v>
      </c>
      <c r="E6846" s="1">
        <v>3015.35</v>
      </c>
    </row>
    <row r="6847" spans="1:5" hidden="1">
      <c r="A6847" s="1">
        <v>1982</v>
      </c>
      <c r="B6847" s="1">
        <v>72</v>
      </c>
      <c r="C6847" s="1">
        <v>1248.04</v>
      </c>
      <c r="D6847" s="1">
        <v>1963.35</v>
      </c>
      <c r="E6847" s="1">
        <v>3211.39</v>
      </c>
    </row>
    <row r="6848" spans="1:5" hidden="1">
      <c r="A6848" s="1">
        <v>1982</v>
      </c>
      <c r="B6848" s="1">
        <v>73</v>
      </c>
      <c r="C6848" s="1">
        <v>1209.04</v>
      </c>
      <c r="D6848" s="1">
        <v>1867.33</v>
      </c>
      <c r="E6848" s="1">
        <v>3076.37</v>
      </c>
    </row>
    <row r="6849" spans="1:5" hidden="1">
      <c r="A6849" s="1">
        <v>1982</v>
      </c>
      <c r="B6849" s="1">
        <v>74</v>
      </c>
      <c r="C6849" s="1">
        <v>1281.04</v>
      </c>
      <c r="D6849" s="1">
        <v>2031.36</v>
      </c>
      <c r="E6849" s="1">
        <v>3312.4</v>
      </c>
    </row>
    <row r="6850" spans="1:5" hidden="1">
      <c r="A6850" s="1">
        <v>1982</v>
      </c>
      <c r="B6850" s="1">
        <v>75</v>
      </c>
      <c r="C6850" s="1">
        <v>1322.04</v>
      </c>
      <c r="D6850" s="1">
        <v>1881.33</v>
      </c>
      <c r="E6850" s="1">
        <v>3203.37</v>
      </c>
    </row>
    <row r="6851" spans="1:5" hidden="1">
      <c r="A6851" s="1">
        <v>1982</v>
      </c>
      <c r="B6851" s="1">
        <v>76</v>
      </c>
      <c r="C6851" s="1">
        <v>1456.04</v>
      </c>
      <c r="D6851" s="1">
        <v>1936.34</v>
      </c>
      <c r="E6851" s="1">
        <v>3392.38</v>
      </c>
    </row>
    <row r="6852" spans="1:5" hidden="1">
      <c r="A6852" s="1">
        <v>1982</v>
      </c>
      <c r="B6852" s="1">
        <v>77</v>
      </c>
      <c r="C6852" s="1">
        <v>1423.04</v>
      </c>
      <c r="D6852" s="1">
        <v>1826.32</v>
      </c>
      <c r="E6852" s="1">
        <v>3249.36</v>
      </c>
    </row>
    <row r="6853" spans="1:5" hidden="1">
      <c r="A6853" s="1">
        <v>1982</v>
      </c>
      <c r="B6853" s="1">
        <v>78</v>
      </c>
      <c r="C6853" s="1">
        <v>1551.05</v>
      </c>
      <c r="D6853" s="1">
        <v>1805.32</v>
      </c>
      <c r="E6853" s="1">
        <v>3356.37</v>
      </c>
    </row>
    <row r="6854" spans="1:5" hidden="1">
      <c r="A6854" s="1">
        <v>1982</v>
      </c>
      <c r="B6854" s="1">
        <v>79</v>
      </c>
      <c r="C6854" s="1">
        <v>1485.04</v>
      </c>
      <c r="D6854" s="1">
        <v>1686.29</v>
      </c>
      <c r="E6854" s="1">
        <v>3171.33</v>
      </c>
    </row>
    <row r="6855" spans="1:5" hidden="1">
      <c r="A6855" s="1">
        <v>1982</v>
      </c>
      <c r="B6855" s="1">
        <v>80</v>
      </c>
      <c r="C6855" s="1">
        <v>1512.04</v>
      </c>
      <c r="D6855" s="1">
        <v>1565.27</v>
      </c>
      <c r="E6855" s="1">
        <v>3077.31</v>
      </c>
    </row>
    <row r="6856" spans="1:5" hidden="1">
      <c r="A6856" s="1">
        <v>1982</v>
      </c>
      <c r="B6856" s="1">
        <v>81</v>
      </c>
      <c r="C6856" s="1">
        <v>1756.05</v>
      </c>
      <c r="D6856" s="1">
        <v>1484.26</v>
      </c>
      <c r="E6856" s="1">
        <v>3240.31</v>
      </c>
    </row>
    <row r="6857" spans="1:5" hidden="1">
      <c r="A6857" s="1">
        <v>1982</v>
      </c>
      <c r="B6857" s="1">
        <v>82</v>
      </c>
      <c r="C6857" s="1">
        <v>1807.05</v>
      </c>
      <c r="D6857" s="1">
        <v>1462.25</v>
      </c>
      <c r="E6857" s="1">
        <v>3269.3</v>
      </c>
    </row>
    <row r="6858" spans="1:5" hidden="1">
      <c r="A6858" s="1">
        <v>1982</v>
      </c>
      <c r="B6858" s="1">
        <v>83</v>
      </c>
      <c r="C6858" s="1">
        <v>1557.04</v>
      </c>
      <c r="D6858" s="1">
        <v>1230.22</v>
      </c>
      <c r="E6858" s="1">
        <v>2787.26</v>
      </c>
    </row>
    <row r="6859" spans="1:5" hidden="1">
      <c r="A6859" s="1">
        <v>1982</v>
      </c>
      <c r="B6859" s="1">
        <v>84</v>
      </c>
      <c r="C6859" s="1">
        <v>1605.04</v>
      </c>
      <c r="D6859" s="1">
        <v>1076.18</v>
      </c>
      <c r="E6859" s="1">
        <v>2681.22</v>
      </c>
    </row>
    <row r="6860" spans="1:5" hidden="1">
      <c r="A6860" s="1">
        <v>1982</v>
      </c>
      <c r="B6860" s="1">
        <v>85</v>
      </c>
      <c r="C6860" s="1">
        <v>1575.05</v>
      </c>
      <c r="D6860" s="1">
        <v>968.17</v>
      </c>
      <c r="E6860" s="1">
        <v>2543.2199999999998</v>
      </c>
    </row>
    <row r="6861" spans="1:5" hidden="1">
      <c r="A6861" s="1">
        <v>1982</v>
      </c>
      <c r="B6861" s="1">
        <v>86</v>
      </c>
      <c r="C6861" s="1">
        <v>1633.05</v>
      </c>
      <c r="D6861" s="1">
        <v>873.15</v>
      </c>
      <c r="E6861" s="1">
        <v>2506.1999999999998</v>
      </c>
    </row>
    <row r="6862" spans="1:5" hidden="1">
      <c r="A6862" s="1">
        <v>1982</v>
      </c>
      <c r="B6862" s="1">
        <v>87</v>
      </c>
      <c r="C6862" s="1">
        <v>1458.04</v>
      </c>
      <c r="D6862" s="1">
        <v>762.14</v>
      </c>
      <c r="E6862" s="1">
        <v>2220.1799999999998</v>
      </c>
    </row>
    <row r="6863" spans="1:5" hidden="1">
      <c r="A6863" s="1">
        <v>1982</v>
      </c>
      <c r="B6863" s="1">
        <v>88</v>
      </c>
      <c r="C6863" s="1">
        <v>1321.04</v>
      </c>
      <c r="D6863" s="1">
        <v>630.11</v>
      </c>
      <c r="E6863" s="1">
        <v>1951.15</v>
      </c>
    </row>
    <row r="6864" spans="1:5" hidden="1">
      <c r="A6864" s="1">
        <v>1982</v>
      </c>
      <c r="B6864" s="1">
        <v>89</v>
      </c>
      <c r="C6864" s="1">
        <v>1309.04</v>
      </c>
      <c r="D6864" s="1">
        <v>643.11</v>
      </c>
      <c r="E6864" s="1">
        <v>1952.15</v>
      </c>
    </row>
    <row r="6865" spans="1:5" hidden="1">
      <c r="A6865" s="1">
        <v>1982</v>
      </c>
      <c r="B6865" s="1">
        <v>90</v>
      </c>
      <c r="C6865" s="1">
        <v>1164.04</v>
      </c>
      <c r="D6865" s="1">
        <v>568.1</v>
      </c>
      <c r="E6865" s="1">
        <v>1732.14</v>
      </c>
    </row>
    <row r="6866" spans="1:5" hidden="1">
      <c r="A6866" s="1">
        <v>1982</v>
      </c>
      <c r="B6866" s="1">
        <v>91</v>
      </c>
      <c r="C6866" s="1">
        <v>1074.04</v>
      </c>
      <c r="D6866" s="1">
        <v>394.07</v>
      </c>
      <c r="E6866" s="1">
        <v>1468.11</v>
      </c>
    </row>
    <row r="6867" spans="1:5" hidden="1">
      <c r="A6867" s="1">
        <v>1982</v>
      </c>
      <c r="B6867" s="1">
        <v>92</v>
      </c>
      <c r="C6867" s="1">
        <v>904.02</v>
      </c>
      <c r="D6867" s="1">
        <v>356.06</v>
      </c>
      <c r="E6867" s="1">
        <v>1260.08</v>
      </c>
    </row>
    <row r="6868" spans="1:5" hidden="1">
      <c r="A6868" s="1">
        <v>1982</v>
      </c>
      <c r="B6868" s="1">
        <v>93</v>
      </c>
      <c r="C6868" s="1">
        <v>699.02</v>
      </c>
      <c r="D6868" s="1">
        <v>277.05</v>
      </c>
      <c r="E6868" s="1">
        <v>976.07</v>
      </c>
    </row>
    <row r="6869" spans="1:5" hidden="1">
      <c r="A6869" s="1">
        <v>1982</v>
      </c>
      <c r="B6869" s="1">
        <v>94</v>
      </c>
      <c r="C6869" s="1">
        <v>551.02</v>
      </c>
      <c r="D6869" s="1">
        <v>213.04</v>
      </c>
      <c r="E6869" s="1">
        <v>764.06</v>
      </c>
    </row>
    <row r="6870" spans="1:5" hidden="1">
      <c r="A6870" s="1">
        <v>1982</v>
      </c>
      <c r="B6870" s="1">
        <v>95</v>
      </c>
      <c r="C6870" s="1">
        <v>453.01</v>
      </c>
      <c r="D6870" s="1">
        <v>154.02000000000001</v>
      </c>
      <c r="E6870" s="1">
        <v>607.03</v>
      </c>
    </row>
    <row r="6871" spans="1:5" hidden="1">
      <c r="A6871" s="1">
        <v>1982</v>
      </c>
      <c r="B6871" s="1">
        <v>96</v>
      </c>
      <c r="C6871" s="1">
        <v>314.01</v>
      </c>
      <c r="D6871" s="1">
        <v>105.01</v>
      </c>
      <c r="E6871" s="1">
        <v>419.02</v>
      </c>
    </row>
    <row r="6872" spans="1:5" hidden="1">
      <c r="A6872" s="1">
        <v>1982</v>
      </c>
      <c r="B6872" s="1">
        <v>97</v>
      </c>
      <c r="C6872" s="1">
        <v>237.01</v>
      </c>
      <c r="D6872" s="1">
        <v>68.010000000000005</v>
      </c>
      <c r="E6872" s="1">
        <v>305.02</v>
      </c>
    </row>
    <row r="6873" spans="1:5" hidden="1">
      <c r="A6873" s="1">
        <v>1982</v>
      </c>
      <c r="B6873" s="1">
        <v>98</v>
      </c>
      <c r="C6873" s="1">
        <v>153</v>
      </c>
      <c r="D6873" s="1">
        <v>57.01</v>
      </c>
      <c r="E6873" s="1">
        <v>210.01</v>
      </c>
    </row>
    <row r="6874" spans="1:5" hidden="1">
      <c r="A6874" s="1">
        <v>1982</v>
      </c>
      <c r="B6874" s="1">
        <v>99</v>
      </c>
      <c r="C6874" s="1">
        <v>125</v>
      </c>
      <c r="D6874" s="1">
        <v>30</v>
      </c>
      <c r="E6874" s="1">
        <v>155</v>
      </c>
    </row>
    <row r="6875" spans="1:5" hidden="1">
      <c r="A6875" s="1">
        <v>1982</v>
      </c>
      <c r="B6875" s="1">
        <v>100</v>
      </c>
      <c r="C6875" s="1">
        <v>75.010000000000005</v>
      </c>
      <c r="D6875" s="1">
        <v>14</v>
      </c>
      <c r="E6875" s="1">
        <v>89.01</v>
      </c>
    </row>
    <row r="6876" spans="1:5" hidden="1">
      <c r="A6876" s="1">
        <v>1982</v>
      </c>
      <c r="B6876" s="1">
        <v>101</v>
      </c>
      <c r="C6876" s="1">
        <v>48</v>
      </c>
      <c r="D6876" s="1">
        <v>4</v>
      </c>
      <c r="E6876" s="1">
        <v>52</v>
      </c>
    </row>
    <row r="6877" spans="1:5" hidden="1">
      <c r="A6877" s="1">
        <v>1982</v>
      </c>
      <c r="B6877" s="1">
        <v>102</v>
      </c>
      <c r="C6877" s="1">
        <v>30</v>
      </c>
      <c r="D6877" s="1">
        <v>10</v>
      </c>
      <c r="E6877" s="1">
        <v>40</v>
      </c>
    </row>
    <row r="6878" spans="1:5" hidden="1">
      <c r="A6878" s="1">
        <v>1982</v>
      </c>
      <c r="B6878" s="1">
        <v>103</v>
      </c>
      <c r="C6878" s="1">
        <v>18</v>
      </c>
      <c r="D6878" s="1">
        <v>4</v>
      </c>
      <c r="E6878" s="1">
        <v>22</v>
      </c>
    </row>
    <row r="6879" spans="1:5" hidden="1">
      <c r="A6879" s="1">
        <v>1982</v>
      </c>
      <c r="B6879" s="1">
        <v>104</v>
      </c>
      <c r="C6879" s="1">
        <v>13</v>
      </c>
      <c r="D6879" s="1">
        <v>1.5</v>
      </c>
      <c r="E6879" s="1">
        <v>14.5</v>
      </c>
    </row>
    <row r="6880" spans="1:5" hidden="1">
      <c r="A6880" s="1">
        <v>1982</v>
      </c>
      <c r="B6880" s="1">
        <v>105</v>
      </c>
      <c r="C6880" s="1">
        <v>6</v>
      </c>
      <c r="D6880" s="1">
        <v>0</v>
      </c>
      <c r="E6880" s="1">
        <v>6</v>
      </c>
    </row>
    <row r="6881" spans="1:5" hidden="1">
      <c r="A6881" s="1">
        <v>1982</v>
      </c>
      <c r="B6881" s="1">
        <v>106</v>
      </c>
      <c r="C6881" s="1">
        <v>7</v>
      </c>
      <c r="D6881" s="1">
        <v>0</v>
      </c>
      <c r="E6881" s="1">
        <v>7</v>
      </c>
    </row>
    <row r="6882" spans="1:5" hidden="1">
      <c r="A6882" s="1">
        <v>1982</v>
      </c>
      <c r="B6882" s="1">
        <v>107</v>
      </c>
      <c r="C6882" s="1">
        <v>1.5</v>
      </c>
      <c r="D6882" s="1">
        <v>1.5</v>
      </c>
      <c r="E6882" s="1">
        <v>3</v>
      </c>
    </row>
    <row r="6883" spans="1:5" hidden="1">
      <c r="A6883" s="1">
        <v>1982</v>
      </c>
      <c r="B6883" s="1">
        <v>108</v>
      </c>
      <c r="C6883" s="1">
        <v>0</v>
      </c>
      <c r="D6883" s="1">
        <v>0</v>
      </c>
      <c r="E6883" s="1">
        <v>0</v>
      </c>
    </row>
    <row r="6884" spans="1:5" hidden="1">
      <c r="A6884" s="1">
        <v>1982</v>
      </c>
      <c r="B6884" s="1">
        <v>109</v>
      </c>
      <c r="C6884" s="1">
        <v>0</v>
      </c>
      <c r="D6884" s="1">
        <v>0</v>
      </c>
      <c r="E6884" s="1">
        <v>0</v>
      </c>
    </row>
    <row r="6885" spans="1:5" hidden="1">
      <c r="A6885" s="1">
        <v>1982</v>
      </c>
      <c r="B6885" s="1" t="s">
        <v>121</v>
      </c>
      <c r="C6885" s="1">
        <v>1.5</v>
      </c>
      <c r="D6885" s="1">
        <v>0</v>
      </c>
      <c r="E6885" s="1">
        <v>1.5</v>
      </c>
    </row>
    <row r="6886" spans="1:5" hidden="1">
      <c r="A6886" s="1">
        <v>1983</v>
      </c>
      <c r="B6886" s="1">
        <v>0</v>
      </c>
      <c r="C6886" s="1">
        <v>1032.06</v>
      </c>
      <c r="D6886" s="1">
        <v>1312.3</v>
      </c>
      <c r="E6886" s="1">
        <v>2344.36</v>
      </c>
    </row>
    <row r="6887" spans="1:5" hidden="1">
      <c r="A6887" s="1">
        <v>1983</v>
      </c>
      <c r="B6887" s="1">
        <v>1</v>
      </c>
      <c r="C6887" s="1">
        <v>79.010000000000005</v>
      </c>
      <c r="D6887" s="1">
        <v>90.02</v>
      </c>
      <c r="E6887" s="1">
        <v>169.03</v>
      </c>
    </row>
    <row r="6888" spans="1:5" hidden="1">
      <c r="A6888" s="1">
        <v>1983</v>
      </c>
      <c r="B6888" s="1">
        <v>2</v>
      </c>
      <c r="C6888" s="1">
        <v>53</v>
      </c>
      <c r="D6888" s="1">
        <v>82.01</v>
      </c>
      <c r="E6888" s="1">
        <v>135.01</v>
      </c>
    </row>
    <row r="6889" spans="1:5" hidden="1">
      <c r="A6889" s="1">
        <v>1983</v>
      </c>
      <c r="B6889" s="1">
        <v>3</v>
      </c>
      <c r="C6889" s="1">
        <v>46</v>
      </c>
      <c r="D6889" s="1">
        <v>49.01</v>
      </c>
      <c r="E6889" s="1">
        <v>95.01</v>
      </c>
    </row>
    <row r="6890" spans="1:5" hidden="1">
      <c r="A6890" s="1">
        <v>1983</v>
      </c>
      <c r="B6890" s="1">
        <v>4</v>
      </c>
      <c r="C6890" s="1">
        <v>28.01</v>
      </c>
      <c r="D6890" s="1">
        <v>51.02</v>
      </c>
      <c r="E6890" s="1">
        <v>79.03</v>
      </c>
    </row>
    <row r="6891" spans="1:5" hidden="1">
      <c r="A6891" s="1">
        <v>1983</v>
      </c>
      <c r="B6891" s="1">
        <v>5</v>
      </c>
      <c r="C6891" s="1">
        <v>23</v>
      </c>
      <c r="D6891" s="1">
        <v>38</v>
      </c>
      <c r="E6891" s="1">
        <v>61</v>
      </c>
    </row>
    <row r="6892" spans="1:5" hidden="1">
      <c r="A6892" s="1">
        <v>1983</v>
      </c>
      <c r="B6892" s="1">
        <v>6</v>
      </c>
      <c r="C6892" s="1">
        <v>22</v>
      </c>
      <c r="D6892" s="1">
        <v>44.01</v>
      </c>
      <c r="E6892" s="1">
        <v>66.010000000000005</v>
      </c>
    </row>
    <row r="6893" spans="1:5" hidden="1">
      <c r="A6893" s="1">
        <v>1983</v>
      </c>
      <c r="B6893" s="1">
        <v>7</v>
      </c>
      <c r="C6893" s="1">
        <v>27</v>
      </c>
      <c r="D6893" s="1">
        <v>31.01</v>
      </c>
      <c r="E6893" s="1">
        <v>58.01</v>
      </c>
    </row>
    <row r="6894" spans="1:5" hidden="1">
      <c r="A6894" s="1">
        <v>1983</v>
      </c>
      <c r="B6894" s="1">
        <v>8</v>
      </c>
      <c r="C6894" s="1">
        <v>16</v>
      </c>
      <c r="D6894" s="1">
        <v>39.01</v>
      </c>
      <c r="E6894" s="1">
        <v>55.01</v>
      </c>
    </row>
    <row r="6895" spans="1:5" hidden="1">
      <c r="A6895" s="1">
        <v>1983</v>
      </c>
      <c r="B6895" s="1">
        <v>9</v>
      </c>
      <c r="C6895" s="1">
        <v>17</v>
      </c>
      <c r="D6895" s="1">
        <v>32.01</v>
      </c>
      <c r="E6895" s="1">
        <v>49.01</v>
      </c>
    </row>
    <row r="6896" spans="1:5" hidden="1">
      <c r="A6896" s="1">
        <v>1983</v>
      </c>
      <c r="B6896" s="1">
        <v>10</v>
      </c>
      <c r="C6896" s="1">
        <v>22</v>
      </c>
      <c r="D6896" s="1">
        <v>33.01</v>
      </c>
      <c r="E6896" s="1">
        <v>55.01</v>
      </c>
    </row>
    <row r="6897" spans="1:5" hidden="1">
      <c r="A6897" s="1">
        <v>1983</v>
      </c>
      <c r="B6897" s="1">
        <v>11</v>
      </c>
      <c r="C6897" s="1">
        <v>19</v>
      </c>
      <c r="D6897" s="1">
        <v>30.01</v>
      </c>
      <c r="E6897" s="1">
        <v>49.01</v>
      </c>
    </row>
    <row r="6898" spans="1:5" hidden="1">
      <c r="A6898" s="1">
        <v>1983</v>
      </c>
      <c r="B6898" s="1">
        <v>12</v>
      </c>
      <c r="C6898" s="1">
        <v>21</v>
      </c>
      <c r="D6898" s="1">
        <v>37.01</v>
      </c>
      <c r="E6898" s="1">
        <v>58.01</v>
      </c>
    </row>
    <row r="6899" spans="1:5" hidden="1">
      <c r="A6899" s="1">
        <v>1983</v>
      </c>
      <c r="B6899" s="1">
        <v>13</v>
      </c>
      <c r="C6899" s="1">
        <v>32.01</v>
      </c>
      <c r="D6899" s="1">
        <v>44.01</v>
      </c>
      <c r="E6899" s="1">
        <v>76.02</v>
      </c>
    </row>
    <row r="6900" spans="1:5" hidden="1">
      <c r="A6900" s="1">
        <v>1983</v>
      </c>
      <c r="B6900" s="1">
        <v>14</v>
      </c>
      <c r="C6900" s="1">
        <v>31</v>
      </c>
      <c r="D6900" s="1">
        <v>54.02</v>
      </c>
      <c r="E6900" s="1">
        <v>85.02</v>
      </c>
    </row>
    <row r="6901" spans="1:5" hidden="1">
      <c r="A6901" s="1">
        <v>1983</v>
      </c>
      <c r="B6901" s="1">
        <v>15</v>
      </c>
      <c r="C6901" s="1">
        <v>37</v>
      </c>
      <c r="D6901" s="1">
        <v>65.02</v>
      </c>
      <c r="E6901" s="1">
        <v>102.02</v>
      </c>
    </row>
    <row r="6902" spans="1:5" hidden="1">
      <c r="A6902" s="1">
        <v>1983</v>
      </c>
      <c r="B6902" s="1">
        <v>16</v>
      </c>
      <c r="C6902" s="1">
        <v>40</v>
      </c>
      <c r="D6902" s="1">
        <v>94.02</v>
      </c>
      <c r="E6902" s="1">
        <v>134.02000000000001</v>
      </c>
    </row>
    <row r="6903" spans="1:5" hidden="1">
      <c r="A6903" s="1">
        <v>1983</v>
      </c>
      <c r="B6903" s="1">
        <v>17</v>
      </c>
      <c r="C6903" s="1">
        <v>44</v>
      </c>
      <c r="D6903" s="1">
        <v>158.04</v>
      </c>
      <c r="E6903" s="1">
        <v>202.04</v>
      </c>
    </row>
    <row r="6904" spans="1:5" hidden="1">
      <c r="A6904" s="1">
        <v>1983</v>
      </c>
      <c r="B6904" s="1">
        <v>18</v>
      </c>
      <c r="C6904" s="1">
        <v>46.01</v>
      </c>
      <c r="D6904" s="1">
        <v>185.04</v>
      </c>
      <c r="E6904" s="1">
        <v>231.05</v>
      </c>
    </row>
    <row r="6905" spans="1:5" hidden="1">
      <c r="A6905" s="1">
        <v>1983</v>
      </c>
      <c r="B6905" s="1">
        <v>19</v>
      </c>
      <c r="C6905" s="1">
        <v>47</v>
      </c>
      <c r="D6905" s="1">
        <v>197.05</v>
      </c>
      <c r="E6905" s="1">
        <v>244.05</v>
      </c>
    </row>
    <row r="6906" spans="1:5" hidden="1">
      <c r="A6906" s="1">
        <v>1983</v>
      </c>
      <c r="B6906" s="1">
        <v>20</v>
      </c>
      <c r="C6906" s="1">
        <v>57.01</v>
      </c>
      <c r="D6906" s="1">
        <v>206.05</v>
      </c>
      <c r="E6906" s="1">
        <v>263.06</v>
      </c>
    </row>
    <row r="6907" spans="1:5" hidden="1">
      <c r="A6907" s="1">
        <v>1983</v>
      </c>
      <c r="B6907" s="1">
        <v>21</v>
      </c>
      <c r="C6907" s="1">
        <v>55</v>
      </c>
      <c r="D6907" s="1">
        <v>234.05</v>
      </c>
      <c r="E6907" s="1">
        <v>289.05</v>
      </c>
    </row>
    <row r="6908" spans="1:5" hidden="1">
      <c r="A6908" s="1">
        <v>1983</v>
      </c>
      <c r="B6908" s="1">
        <v>22</v>
      </c>
      <c r="C6908" s="1">
        <v>70.010000000000005</v>
      </c>
      <c r="D6908" s="1">
        <v>198.04</v>
      </c>
      <c r="E6908" s="1">
        <v>268.05</v>
      </c>
    </row>
    <row r="6909" spans="1:5" hidden="1">
      <c r="A6909" s="1">
        <v>1983</v>
      </c>
      <c r="B6909" s="1">
        <v>23</v>
      </c>
      <c r="C6909" s="1">
        <v>70</v>
      </c>
      <c r="D6909" s="1">
        <v>205.04</v>
      </c>
      <c r="E6909" s="1">
        <v>275.04000000000002</v>
      </c>
    </row>
    <row r="6910" spans="1:5" hidden="1">
      <c r="A6910" s="1">
        <v>1983</v>
      </c>
      <c r="B6910" s="1">
        <v>24</v>
      </c>
      <c r="C6910" s="1">
        <v>67</v>
      </c>
      <c r="D6910" s="1">
        <v>194.05</v>
      </c>
      <c r="E6910" s="1">
        <v>261.05</v>
      </c>
    </row>
    <row r="6911" spans="1:5" hidden="1">
      <c r="A6911" s="1">
        <v>1983</v>
      </c>
      <c r="B6911" s="1">
        <v>25</v>
      </c>
      <c r="C6911" s="1">
        <v>56.01</v>
      </c>
      <c r="D6911" s="1">
        <v>175.04</v>
      </c>
      <c r="E6911" s="1">
        <v>231.05</v>
      </c>
    </row>
    <row r="6912" spans="1:5" hidden="1">
      <c r="A6912" s="1">
        <v>1983</v>
      </c>
      <c r="B6912" s="1">
        <v>26</v>
      </c>
      <c r="C6912" s="1">
        <v>71</v>
      </c>
      <c r="D6912" s="1">
        <v>177.04</v>
      </c>
      <c r="E6912" s="1">
        <v>248.04</v>
      </c>
    </row>
    <row r="6913" spans="1:5" hidden="1">
      <c r="A6913" s="1">
        <v>1983</v>
      </c>
      <c r="B6913" s="1">
        <v>27</v>
      </c>
      <c r="C6913" s="1">
        <v>65</v>
      </c>
      <c r="D6913" s="1">
        <v>181.04</v>
      </c>
      <c r="E6913" s="1">
        <v>246.04</v>
      </c>
    </row>
    <row r="6914" spans="1:5" hidden="1">
      <c r="A6914" s="1">
        <v>1983</v>
      </c>
      <c r="B6914" s="1">
        <v>28</v>
      </c>
      <c r="C6914" s="1">
        <v>58</v>
      </c>
      <c r="D6914" s="1">
        <v>164.04</v>
      </c>
      <c r="E6914" s="1">
        <v>222.04</v>
      </c>
    </row>
    <row r="6915" spans="1:5" hidden="1">
      <c r="A6915" s="1">
        <v>1983</v>
      </c>
      <c r="B6915" s="1">
        <v>29</v>
      </c>
      <c r="C6915" s="1">
        <v>60</v>
      </c>
      <c r="D6915" s="1">
        <v>163.04</v>
      </c>
      <c r="E6915" s="1">
        <v>223.04</v>
      </c>
    </row>
    <row r="6916" spans="1:5" hidden="1">
      <c r="A6916" s="1">
        <v>1983</v>
      </c>
      <c r="B6916" s="1">
        <v>30</v>
      </c>
      <c r="C6916" s="1">
        <v>58</v>
      </c>
      <c r="D6916" s="1">
        <v>161.04</v>
      </c>
      <c r="E6916" s="1">
        <v>219.04</v>
      </c>
    </row>
    <row r="6917" spans="1:5" hidden="1">
      <c r="A6917" s="1">
        <v>1983</v>
      </c>
      <c r="B6917" s="1">
        <v>31</v>
      </c>
      <c r="C6917" s="1">
        <v>72</v>
      </c>
      <c r="D6917" s="1">
        <v>163.04</v>
      </c>
      <c r="E6917" s="1">
        <v>235.04</v>
      </c>
    </row>
    <row r="6918" spans="1:5" hidden="1">
      <c r="A6918" s="1">
        <v>1983</v>
      </c>
      <c r="B6918" s="1">
        <v>32</v>
      </c>
      <c r="C6918" s="1">
        <v>81.010000000000005</v>
      </c>
      <c r="D6918" s="1">
        <v>142.04</v>
      </c>
      <c r="E6918" s="1">
        <v>223.05</v>
      </c>
    </row>
    <row r="6919" spans="1:5" hidden="1">
      <c r="A6919" s="1">
        <v>1983</v>
      </c>
      <c r="B6919" s="1">
        <v>33</v>
      </c>
      <c r="C6919" s="1">
        <v>68</v>
      </c>
      <c r="D6919" s="1">
        <v>150.04</v>
      </c>
      <c r="E6919" s="1">
        <v>218.04</v>
      </c>
    </row>
    <row r="6920" spans="1:5" hidden="1">
      <c r="A6920" s="1">
        <v>1983</v>
      </c>
      <c r="B6920" s="1">
        <v>34</v>
      </c>
      <c r="C6920" s="1">
        <v>67.010000000000005</v>
      </c>
      <c r="D6920" s="1">
        <v>149.04</v>
      </c>
      <c r="E6920" s="1">
        <v>216.05</v>
      </c>
    </row>
    <row r="6921" spans="1:5" hidden="1">
      <c r="A6921" s="1">
        <v>1983</v>
      </c>
      <c r="B6921" s="1">
        <v>35</v>
      </c>
      <c r="C6921" s="1">
        <v>92</v>
      </c>
      <c r="D6921" s="1">
        <v>154.04</v>
      </c>
      <c r="E6921" s="1">
        <v>246.04</v>
      </c>
    </row>
    <row r="6922" spans="1:5" hidden="1">
      <c r="A6922" s="1">
        <v>1983</v>
      </c>
      <c r="B6922" s="1">
        <v>36</v>
      </c>
      <c r="C6922" s="1">
        <v>87.01</v>
      </c>
      <c r="D6922" s="1">
        <v>155.03</v>
      </c>
      <c r="E6922" s="1">
        <v>242.04</v>
      </c>
    </row>
    <row r="6923" spans="1:5" hidden="1">
      <c r="A6923" s="1">
        <v>1983</v>
      </c>
      <c r="B6923" s="1">
        <v>37</v>
      </c>
      <c r="C6923" s="1">
        <v>69</v>
      </c>
      <c r="D6923" s="1">
        <v>147.04</v>
      </c>
      <c r="E6923" s="1">
        <v>216.04</v>
      </c>
    </row>
    <row r="6924" spans="1:5" hidden="1">
      <c r="A6924" s="1">
        <v>1983</v>
      </c>
      <c r="B6924" s="1">
        <v>38</v>
      </c>
      <c r="C6924" s="1">
        <v>110.01</v>
      </c>
      <c r="D6924" s="1">
        <v>176.04</v>
      </c>
      <c r="E6924" s="1">
        <v>286.05</v>
      </c>
    </row>
    <row r="6925" spans="1:5" hidden="1">
      <c r="A6925" s="1">
        <v>1983</v>
      </c>
      <c r="B6925" s="1">
        <v>39</v>
      </c>
      <c r="C6925" s="1">
        <v>113.01</v>
      </c>
      <c r="D6925" s="1">
        <v>190.04</v>
      </c>
      <c r="E6925" s="1">
        <v>303.05</v>
      </c>
    </row>
    <row r="6926" spans="1:5" hidden="1">
      <c r="A6926" s="1">
        <v>1983</v>
      </c>
      <c r="B6926" s="1">
        <v>40</v>
      </c>
      <c r="C6926" s="1">
        <v>95</v>
      </c>
      <c r="D6926" s="1">
        <v>180.05</v>
      </c>
      <c r="E6926" s="1">
        <v>275.05</v>
      </c>
    </row>
    <row r="6927" spans="1:5" hidden="1">
      <c r="A6927" s="1">
        <v>1983</v>
      </c>
      <c r="B6927" s="1">
        <v>41</v>
      </c>
      <c r="C6927" s="1">
        <v>100</v>
      </c>
      <c r="D6927" s="1">
        <v>189.05</v>
      </c>
      <c r="E6927" s="1">
        <v>289.05</v>
      </c>
    </row>
    <row r="6928" spans="1:5" hidden="1">
      <c r="A6928" s="1">
        <v>1983</v>
      </c>
      <c r="B6928" s="1">
        <v>42</v>
      </c>
      <c r="C6928" s="1">
        <v>101.01</v>
      </c>
      <c r="D6928" s="1">
        <v>214.05</v>
      </c>
      <c r="E6928" s="1">
        <v>315.06</v>
      </c>
    </row>
    <row r="6929" spans="1:5" hidden="1">
      <c r="A6929" s="1">
        <v>1983</v>
      </c>
      <c r="B6929" s="1">
        <v>43</v>
      </c>
      <c r="C6929" s="1">
        <v>125.01</v>
      </c>
      <c r="D6929" s="1">
        <v>223.05</v>
      </c>
      <c r="E6929" s="1">
        <v>348.06</v>
      </c>
    </row>
    <row r="6930" spans="1:5" hidden="1">
      <c r="A6930" s="1">
        <v>1983</v>
      </c>
      <c r="B6930" s="1">
        <v>44</v>
      </c>
      <c r="C6930" s="1">
        <v>156.01</v>
      </c>
      <c r="D6930" s="1">
        <v>258.06</v>
      </c>
      <c r="E6930" s="1">
        <v>414.07</v>
      </c>
    </row>
    <row r="6931" spans="1:5" hidden="1">
      <c r="A6931" s="1">
        <v>1983</v>
      </c>
      <c r="B6931" s="1">
        <v>45</v>
      </c>
      <c r="C6931" s="1">
        <v>156.01</v>
      </c>
      <c r="D6931" s="1">
        <v>250.06</v>
      </c>
      <c r="E6931" s="1">
        <v>406.07</v>
      </c>
    </row>
    <row r="6932" spans="1:5" hidden="1">
      <c r="A6932" s="1">
        <v>1983</v>
      </c>
      <c r="B6932" s="1">
        <v>46</v>
      </c>
      <c r="C6932" s="1">
        <v>179.01</v>
      </c>
      <c r="D6932" s="1">
        <v>292.06</v>
      </c>
      <c r="E6932" s="1">
        <v>471.07</v>
      </c>
    </row>
    <row r="6933" spans="1:5" hidden="1">
      <c r="A6933" s="1">
        <v>1983</v>
      </c>
      <c r="B6933" s="1">
        <v>47</v>
      </c>
      <c r="C6933" s="1">
        <v>192.01</v>
      </c>
      <c r="D6933" s="1">
        <v>268.06</v>
      </c>
      <c r="E6933" s="1">
        <v>460.07</v>
      </c>
    </row>
    <row r="6934" spans="1:5" hidden="1">
      <c r="A6934" s="1">
        <v>1983</v>
      </c>
      <c r="B6934" s="1">
        <v>48</v>
      </c>
      <c r="C6934" s="1">
        <v>172.01</v>
      </c>
      <c r="D6934" s="1">
        <v>313.07</v>
      </c>
      <c r="E6934" s="1">
        <v>485.08</v>
      </c>
    </row>
    <row r="6935" spans="1:5" hidden="1">
      <c r="A6935" s="1">
        <v>1983</v>
      </c>
      <c r="B6935" s="1">
        <v>49</v>
      </c>
      <c r="C6935" s="1">
        <v>186.01</v>
      </c>
      <c r="D6935" s="1">
        <v>384.09</v>
      </c>
      <c r="E6935" s="1">
        <v>570.1</v>
      </c>
    </row>
    <row r="6936" spans="1:5" hidden="1">
      <c r="A6936" s="1">
        <v>1983</v>
      </c>
      <c r="B6936" s="1">
        <v>50</v>
      </c>
      <c r="C6936" s="1">
        <v>225.01</v>
      </c>
      <c r="D6936" s="1">
        <v>426.1</v>
      </c>
      <c r="E6936" s="1">
        <v>651.11</v>
      </c>
    </row>
    <row r="6937" spans="1:5" hidden="1">
      <c r="A6937" s="1">
        <v>1983</v>
      </c>
      <c r="B6937" s="1">
        <v>51</v>
      </c>
      <c r="C6937" s="1">
        <v>272.01</v>
      </c>
      <c r="D6937" s="1">
        <v>468.11</v>
      </c>
      <c r="E6937" s="1">
        <v>740.12</v>
      </c>
    </row>
    <row r="6938" spans="1:5" hidden="1">
      <c r="A6938" s="1">
        <v>1983</v>
      </c>
      <c r="B6938" s="1">
        <v>52</v>
      </c>
      <c r="C6938" s="1">
        <v>266.02</v>
      </c>
      <c r="D6938" s="1">
        <v>571.13</v>
      </c>
      <c r="E6938" s="1">
        <v>837.15</v>
      </c>
    </row>
    <row r="6939" spans="1:5" hidden="1">
      <c r="A6939" s="1">
        <v>1983</v>
      </c>
      <c r="B6939" s="1">
        <v>53</v>
      </c>
      <c r="C6939" s="1">
        <v>368.03</v>
      </c>
      <c r="D6939" s="1">
        <v>634.14</v>
      </c>
      <c r="E6939" s="1">
        <v>1002.17</v>
      </c>
    </row>
    <row r="6940" spans="1:5" hidden="1">
      <c r="A6940" s="1">
        <v>1983</v>
      </c>
      <c r="B6940" s="1">
        <v>54</v>
      </c>
      <c r="C6940" s="1">
        <v>337.02</v>
      </c>
      <c r="D6940" s="1">
        <v>691.16</v>
      </c>
      <c r="E6940" s="1">
        <v>1028.18</v>
      </c>
    </row>
    <row r="6941" spans="1:5" hidden="1">
      <c r="A6941" s="1">
        <v>1983</v>
      </c>
      <c r="B6941" s="1">
        <v>55</v>
      </c>
      <c r="C6941" s="1">
        <v>359.02</v>
      </c>
      <c r="D6941" s="1">
        <v>786.19</v>
      </c>
      <c r="E6941" s="1">
        <v>1145.21</v>
      </c>
    </row>
    <row r="6942" spans="1:5" hidden="1">
      <c r="A6942" s="1">
        <v>1983</v>
      </c>
      <c r="B6942" s="1">
        <v>56</v>
      </c>
      <c r="C6942" s="1">
        <v>447.03</v>
      </c>
      <c r="D6942" s="1">
        <v>834.2</v>
      </c>
      <c r="E6942" s="1">
        <v>1281.23</v>
      </c>
    </row>
    <row r="6943" spans="1:5" hidden="1">
      <c r="A6943" s="1">
        <v>1983</v>
      </c>
      <c r="B6943" s="1">
        <v>57</v>
      </c>
      <c r="C6943" s="1">
        <v>456.03</v>
      </c>
      <c r="D6943" s="1">
        <v>880.2</v>
      </c>
      <c r="E6943" s="1">
        <v>1336.23</v>
      </c>
    </row>
    <row r="6944" spans="1:5" hidden="1">
      <c r="A6944" s="1">
        <v>1983</v>
      </c>
      <c r="B6944" s="1">
        <v>58</v>
      </c>
      <c r="C6944" s="1">
        <v>457.03</v>
      </c>
      <c r="D6944" s="1">
        <v>1019.24</v>
      </c>
      <c r="E6944" s="1">
        <v>1476.27</v>
      </c>
    </row>
    <row r="6945" spans="1:5" hidden="1">
      <c r="A6945" s="1">
        <v>1983</v>
      </c>
      <c r="B6945" s="1">
        <v>59</v>
      </c>
      <c r="C6945" s="1">
        <v>561.04</v>
      </c>
      <c r="D6945" s="1">
        <v>1097.25</v>
      </c>
      <c r="E6945" s="1">
        <v>1658.29</v>
      </c>
    </row>
    <row r="6946" spans="1:5" hidden="1">
      <c r="A6946" s="1">
        <v>1983</v>
      </c>
      <c r="B6946" s="1">
        <v>60</v>
      </c>
      <c r="C6946" s="1">
        <v>569.04</v>
      </c>
      <c r="D6946" s="1">
        <v>1112.25</v>
      </c>
      <c r="E6946" s="1">
        <v>1681.29</v>
      </c>
    </row>
    <row r="6947" spans="1:5" hidden="1">
      <c r="A6947" s="1">
        <v>1983</v>
      </c>
      <c r="B6947" s="1">
        <v>61</v>
      </c>
      <c r="C6947" s="1">
        <v>596.03</v>
      </c>
      <c r="D6947" s="1">
        <v>1117.26</v>
      </c>
      <c r="E6947" s="1">
        <v>1713.29</v>
      </c>
    </row>
    <row r="6948" spans="1:5" hidden="1">
      <c r="A6948" s="1">
        <v>1983</v>
      </c>
      <c r="B6948" s="1">
        <v>62</v>
      </c>
      <c r="C6948" s="1">
        <v>685.04</v>
      </c>
      <c r="D6948" s="1">
        <v>1354.31</v>
      </c>
      <c r="E6948" s="1">
        <v>2039.35</v>
      </c>
    </row>
    <row r="6949" spans="1:5" hidden="1">
      <c r="A6949" s="1">
        <v>1983</v>
      </c>
      <c r="B6949" s="1">
        <v>63</v>
      </c>
      <c r="C6949" s="1">
        <v>728.04</v>
      </c>
      <c r="D6949" s="1">
        <v>1248.29</v>
      </c>
      <c r="E6949" s="1">
        <v>1976.33</v>
      </c>
    </row>
    <row r="6950" spans="1:5" hidden="1">
      <c r="A6950" s="1">
        <v>1983</v>
      </c>
      <c r="B6950" s="1">
        <v>64</v>
      </c>
      <c r="C6950" s="1">
        <v>753.05</v>
      </c>
      <c r="D6950" s="1">
        <v>1255.29</v>
      </c>
      <c r="E6950" s="1">
        <v>2008.34</v>
      </c>
    </row>
    <row r="6951" spans="1:5" hidden="1">
      <c r="A6951" s="1">
        <v>1983</v>
      </c>
      <c r="B6951" s="1">
        <v>65</v>
      </c>
      <c r="C6951" s="1">
        <v>703.04</v>
      </c>
      <c r="D6951" s="1">
        <v>1355.31</v>
      </c>
      <c r="E6951" s="1">
        <v>2058.35</v>
      </c>
    </row>
    <row r="6952" spans="1:5" hidden="1">
      <c r="A6952" s="1">
        <v>1983</v>
      </c>
      <c r="B6952" s="1">
        <v>66</v>
      </c>
      <c r="C6952" s="1">
        <v>795.05</v>
      </c>
      <c r="D6952" s="1">
        <v>1375.32</v>
      </c>
      <c r="E6952" s="1">
        <v>2170.37</v>
      </c>
    </row>
    <row r="6953" spans="1:5" hidden="1">
      <c r="A6953" s="1">
        <v>1983</v>
      </c>
      <c r="B6953" s="1">
        <v>67</v>
      </c>
      <c r="C6953" s="1">
        <v>889.05</v>
      </c>
      <c r="D6953" s="1">
        <v>1592.37</v>
      </c>
      <c r="E6953" s="1">
        <v>2481.42</v>
      </c>
    </row>
    <row r="6954" spans="1:5" hidden="1">
      <c r="A6954" s="1">
        <v>1983</v>
      </c>
      <c r="B6954" s="1">
        <v>68</v>
      </c>
      <c r="C6954" s="1">
        <v>977.06</v>
      </c>
      <c r="D6954" s="1">
        <v>1614.37</v>
      </c>
      <c r="E6954" s="1">
        <v>2591.4299999999998</v>
      </c>
    </row>
    <row r="6955" spans="1:5" hidden="1">
      <c r="A6955" s="1">
        <v>1983</v>
      </c>
      <c r="B6955" s="1">
        <v>69</v>
      </c>
      <c r="C6955" s="1">
        <v>1064.07</v>
      </c>
      <c r="D6955" s="1">
        <v>1831.42</v>
      </c>
      <c r="E6955" s="1">
        <v>2895.49</v>
      </c>
    </row>
    <row r="6956" spans="1:5" hidden="1">
      <c r="A6956" s="1">
        <v>1983</v>
      </c>
      <c r="B6956" s="1">
        <v>70</v>
      </c>
      <c r="C6956" s="1">
        <v>1100.07</v>
      </c>
      <c r="D6956" s="1">
        <v>1645.38</v>
      </c>
      <c r="E6956" s="1">
        <v>2745.45</v>
      </c>
    </row>
    <row r="6957" spans="1:5" hidden="1">
      <c r="A6957" s="1">
        <v>1983</v>
      </c>
      <c r="B6957" s="1">
        <v>71</v>
      </c>
      <c r="C6957" s="1">
        <v>1137.06</v>
      </c>
      <c r="D6957" s="1">
        <v>1793.42</v>
      </c>
      <c r="E6957" s="1">
        <v>2930.48</v>
      </c>
    </row>
    <row r="6958" spans="1:5" hidden="1">
      <c r="A6958" s="1">
        <v>1983</v>
      </c>
      <c r="B6958" s="1">
        <v>72</v>
      </c>
      <c r="C6958" s="1">
        <v>1379.08</v>
      </c>
      <c r="D6958" s="1">
        <v>1970.46</v>
      </c>
      <c r="E6958" s="1">
        <v>3349.54</v>
      </c>
    </row>
    <row r="6959" spans="1:5" hidden="1">
      <c r="A6959" s="1">
        <v>1983</v>
      </c>
      <c r="B6959" s="1">
        <v>73</v>
      </c>
      <c r="C6959" s="1">
        <v>1283.08</v>
      </c>
      <c r="D6959" s="1">
        <v>1879.43</v>
      </c>
      <c r="E6959" s="1">
        <v>3162.51</v>
      </c>
    </row>
    <row r="6960" spans="1:5" hidden="1">
      <c r="A6960" s="1">
        <v>1983</v>
      </c>
      <c r="B6960" s="1">
        <v>74</v>
      </c>
      <c r="C6960" s="1">
        <v>1236.07</v>
      </c>
      <c r="D6960" s="1">
        <v>1838.42</v>
      </c>
      <c r="E6960" s="1">
        <v>3074.49</v>
      </c>
    </row>
    <row r="6961" spans="1:5" hidden="1">
      <c r="A6961" s="1">
        <v>1983</v>
      </c>
      <c r="B6961" s="1">
        <v>75</v>
      </c>
      <c r="C6961" s="1">
        <v>1372.08</v>
      </c>
      <c r="D6961" s="1">
        <v>1894.43</v>
      </c>
      <c r="E6961" s="1">
        <v>3266.51</v>
      </c>
    </row>
    <row r="6962" spans="1:5" hidden="1">
      <c r="A6962" s="1">
        <v>1983</v>
      </c>
      <c r="B6962" s="1">
        <v>76</v>
      </c>
      <c r="C6962" s="1">
        <v>1412.08</v>
      </c>
      <c r="D6962" s="1">
        <v>1811.42</v>
      </c>
      <c r="E6962" s="1">
        <v>3223.5</v>
      </c>
    </row>
    <row r="6963" spans="1:5" hidden="1">
      <c r="A6963" s="1">
        <v>1983</v>
      </c>
      <c r="B6963" s="1">
        <v>77</v>
      </c>
      <c r="C6963" s="1">
        <v>1372.08</v>
      </c>
      <c r="D6963" s="1">
        <v>1795.42</v>
      </c>
      <c r="E6963" s="1">
        <v>3167.5</v>
      </c>
    </row>
    <row r="6964" spans="1:5" hidden="1">
      <c r="A6964" s="1">
        <v>1983</v>
      </c>
      <c r="B6964" s="1">
        <v>78</v>
      </c>
      <c r="C6964" s="1">
        <v>1502.09</v>
      </c>
      <c r="D6964" s="1">
        <v>1764.41</v>
      </c>
      <c r="E6964" s="1">
        <v>3266.5</v>
      </c>
    </row>
    <row r="6965" spans="1:5" hidden="1">
      <c r="A6965" s="1">
        <v>1983</v>
      </c>
      <c r="B6965" s="1">
        <v>79</v>
      </c>
      <c r="C6965" s="1">
        <v>1512.09</v>
      </c>
      <c r="D6965" s="1">
        <v>1648.38</v>
      </c>
      <c r="E6965" s="1">
        <v>3160.47</v>
      </c>
    </row>
    <row r="6966" spans="1:5" hidden="1">
      <c r="A6966" s="1">
        <v>1983</v>
      </c>
      <c r="B6966" s="1">
        <v>80</v>
      </c>
      <c r="C6966" s="1">
        <v>1518.09</v>
      </c>
      <c r="D6966" s="1">
        <v>1459.34</v>
      </c>
      <c r="E6966" s="1">
        <v>2977.43</v>
      </c>
    </row>
    <row r="6967" spans="1:5" hidden="1">
      <c r="A6967" s="1">
        <v>1983</v>
      </c>
      <c r="B6967" s="1">
        <v>81</v>
      </c>
      <c r="C6967" s="1">
        <v>1506.09</v>
      </c>
      <c r="D6967" s="1">
        <v>1394.32</v>
      </c>
      <c r="E6967" s="1">
        <v>2900.41</v>
      </c>
    </row>
    <row r="6968" spans="1:5" hidden="1">
      <c r="A6968" s="1">
        <v>1983</v>
      </c>
      <c r="B6968" s="1">
        <v>82</v>
      </c>
      <c r="C6968" s="1">
        <v>1762.11</v>
      </c>
      <c r="D6968" s="1">
        <v>1455.34</v>
      </c>
      <c r="E6968" s="1">
        <v>3217.45</v>
      </c>
    </row>
    <row r="6969" spans="1:5" hidden="1">
      <c r="A6969" s="1">
        <v>1983</v>
      </c>
      <c r="B6969" s="1">
        <v>83</v>
      </c>
      <c r="C6969" s="1">
        <v>1776.11</v>
      </c>
      <c r="D6969" s="1">
        <v>1287.3</v>
      </c>
      <c r="E6969" s="1">
        <v>3063.41</v>
      </c>
    </row>
    <row r="6970" spans="1:5" hidden="1">
      <c r="A6970" s="1">
        <v>1983</v>
      </c>
      <c r="B6970" s="1">
        <v>84</v>
      </c>
      <c r="C6970" s="1">
        <v>1424.09</v>
      </c>
      <c r="D6970" s="1">
        <v>1104.26</v>
      </c>
      <c r="E6970" s="1">
        <v>2528.35</v>
      </c>
    </row>
    <row r="6971" spans="1:5" hidden="1">
      <c r="A6971" s="1">
        <v>1983</v>
      </c>
      <c r="B6971" s="1">
        <v>85</v>
      </c>
      <c r="C6971" s="1">
        <v>1460.09</v>
      </c>
      <c r="D6971" s="1">
        <v>922.21</v>
      </c>
      <c r="E6971" s="1">
        <v>2382.3000000000002</v>
      </c>
    </row>
    <row r="6972" spans="1:5" hidden="1">
      <c r="A6972" s="1">
        <v>1983</v>
      </c>
      <c r="B6972" s="1">
        <v>86</v>
      </c>
      <c r="C6972" s="1">
        <v>1481.09</v>
      </c>
      <c r="D6972" s="1">
        <v>827.19</v>
      </c>
      <c r="E6972" s="1">
        <v>2308.2800000000002</v>
      </c>
    </row>
    <row r="6973" spans="1:5" hidden="1">
      <c r="A6973" s="1">
        <v>1983</v>
      </c>
      <c r="B6973" s="1">
        <v>87</v>
      </c>
      <c r="C6973" s="1">
        <v>1386.09</v>
      </c>
      <c r="D6973" s="1">
        <v>742.17</v>
      </c>
      <c r="E6973" s="1">
        <v>2128.2600000000002</v>
      </c>
    </row>
    <row r="6974" spans="1:5" hidden="1">
      <c r="A6974" s="1">
        <v>1983</v>
      </c>
      <c r="B6974" s="1">
        <v>88</v>
      </c>
      <c r="C6974" s="1">
        <v>1308.08</v>
      </c>
      <c r="D6974" s="1">
        <v>624.14</v>
      </c>
      <c r="E6974" s="1">
        <v>1932.22</v>
      </c>
    </row>
    <row r="6975" spans="1:5" hidden="1">
      <c r="A6975" s="1">
        <v>1983</v>
      </c>
      <c r="B6975" s="1">
        <v>89</v>
      </c>
      <c r="C6975" s="1">
        <v>1211.08</v>
      </c>
      <c r="D6975" s="1">
        <v>562.13</v>
      </c>
      <c r="E6975" s="1">
        <v>1773.21</v>
      </c>
    </row>
    <row r="6976" spans="1:5" hidden="1">
      <c r="A6976" s="1">
        <v>1983</v>
      </c>
      <c r="B6976" s="1">
        <v>90</v>
      </c>
      <c r="C6976" s="1">
        <v>1005.06</v>
      </c>
      <c r="D6976" s="1">
        <v>476.11</v>
      </c>
      <c r="E6976" s="1">
        <v>1481.17</v>
      </c>
    </row>
    <row r="6977" spans="1:5" hidden="1">
      <c r="A6977" s="1">
        <v>1983</v>
      </c>
      <c r="B6977" s="1">
        <v>91</v>
      </c>
      <c r="C6977" s="1">
        <v>906.05</v>
      </c>
      <c r="D6977" s="1">
        <v>392.09</v>
      </c>
      <c r="E6977" s="1">
        <v>1298.1400000000001</v>
      </c>
    </row>
    <row r="6978" spans="1:5" hidden="1">
      <c r="A6978" s="1">
        <v>1983</v>
      </c>
      <c r="B6978" s="1">
        <v>92</v>
      </c>
      <c r="C6978" s="1">
        <v>820.05</v>
      </c>
      <c r="D6978" s="1">
        <v>340.07</v>
      </c>
      <c r="E6978" s="1">
        <v>1160.1199999999999</v>
      </c>
    </row>
    <row r="6979" spans="1:5" hidden="1">
      <c r="A6979" s="1">
        <v>1983</v>
      </c>
      <c r="B6979" s="1">
        <v>93</v>
      </c>
      <c r="C6979" s="1">
        <v>685.04</v>
      </c>
      <c r="D6979" s="1">
        <v>234.05</v>
      </c>
      <c r="E6979" s="1">
        <v>919.09</v>
      </c>
    </row>
    <row r="6980" spans="1:5" hidden="1">
      <c r="A6980" s="1">
        <v>1983</v>
      </c>
      <c r="B6980" s="1">
        <v>94</v>
      </c>
      <c r="C6980" s="1">
        <v>582.03</v>
      </c>
      <c r="D6980" s="1">
        <v>205.05</v>
      </c>
      <c r="E6980" s="1">
        <v>787.08</v>
      </c>
    </row>
    <row r="6981" spans="1:5" hidden="1">
      <c r="A6981" s="1">
        <v>1983</v>
      </c>
      <c r="B6981" s="1">
        <v>95</v>
      </c>
      <c r="C6981" s="1">
        <v>433.03</v>
      </c>
      <c r="D6981" s="1">
        <v>127.03</v>
      </c>
      <c r="E6981" s="1">
        <v>560.05999999999995</v>
      </c>
    </row>
    <row r="6982" spans="1:5" hidden="1">
      <c r="A6982" s="1">
        <v>1983</v>
      </c>
      <c r="B6982" s="1">
        <v>96</v>
      </c>
      <c r="C6982" s="1">
        <v>306.02</v>
      </c>
      <c r="D6982" s="1">
        <v>85.02</v>
      </c>
      <c r="E6982" s="1">
        <v>391.04</v>
      </c>
    </row>
    <row r="6983" spans="1:5" hidden="1">
      <c r="A6983" s="1">
        <v>1983</v>
      </c>
      <c r="B6983" s="1">
        <v>97</v>
      </c>
      <c r="C6983" s="1">
        <v>232.02</v>
      </c>
      <c r="D6983" s="1">
        <v>75.02</v>
      </c>
      <c r="E6983" s="1">
        <v>307.04000000000002</v>
      </c>
    </row>
    <row r="6984" spans="1:5" hidden="1">
      <c r="A6984" s="1">
        <v>1983</v>
      </c>
      <c r="B6984" s="1">
        <v>98</v>
      </c>
      <c r="C6984" s="1">
        <v>185.01</v>
      </c>
      <c r="D6984" s="1">
        <v>51.01</v>
      </c>
      <c r="E6984" s="1">
        <v>236.02</v>
      </c>
    </row>
    <row r="6985" spans="1:5" hidden="1">
      <c r="A6985" s="1">
        <v>1983</v>
      </c>
      <c r="B6985" s="1">
        <v>99</v>
      </c>
      <c r="C6985" s="1">
        <v>125.01</v>
      </c>
      <c r="D6985" s="1">
        <v>39.01</v>
      </c>
      <c r="E6985" s="1">
        <v>164.02</v>
      </c>
    </row>
    <row r="6986" spans="1:5" hidden="1">
      <c r="A6986" s="1">
        <v>1983</v>
      </c>
      <c r="B6986" s="1">
        <v>100</v>
      </c>
      <c r="C6986" s="1">
        <v>63.01</v>
      </c>
      <c r="D6986" s="1">
        <v>20.010000000000002</v>
      </c>
      <c r="E6986" s="1">
        <v>83.02</v>
      </c>
    </row>
    <row r="6987" spans="1:5" hidden="1">
      <c r="A6987" s="1">
        <v>1983</v>
      </c>
      <c r="B6987" s="1">
        <v>101</v>
      </c>
      <c r="C6987" s="1">
        <v>40.01</v>
      </c>
      <c r="D6987" s="1">
        <v>8</v>
      </c>
      <c r="E6987" s="1">
        <v>48.01</v>
      </c>
    </row>
    <row r="6988" spans="1:5" hidden="1">
      <c r="A6988" s="1">
        <v>1983</v>
      </c>
      <c r="B6988" s="1">
        <v>102</v>
      </c>
      <c r="C6988" s="1">
        <v>24</v>
      </c>
      <c r="D6988" s="1">
        <v>8</v>
      </c>
      <c r="E6988" s="1">
        <v>32</v>
      </c>
    </row>
    <row r="6989" spans="1:5" hidden="1">
      <c r="A6989" s="1">
        <v>1983</v>
      </c>
      <c r="B6989" s="1">
        <v>103</v>
      </c>
      <c r="C6989" s="1">
        <v>14</v>
      </c>
      <c r="D6989" s="1">
        <v>6</v>
      </c>
      <c r="E6989" s="1">
        <v>20</v>
      </c>
    </row>
    <row r="6990" spans="1:5" hidden="1">
      <c r="A6990" s="1">
        <v>1983</v>
      </c>
      <c r="B6990" s="1">
        <v>104</v>
      </c>
      <c r="C6990" s="1">
        <v>6</v>
      </c>
      <c r="D6990" s="1">
        <v>1.5</v>
      </c>
      <c r="E6990" s="1">
        <v>7.5</v>
      </c>
    </row>
    <row r="6991" spans="1:5" hidden="1">
      <c r="A6991" s="1">
        <v>1983</v>
      </c>
      <c r="B6991" s="1">
        <v>105</v>
      </c>
      <c r="C6991" s="1">
        <v>6</v>
      </c>
      <c r="D6991" s="1">
        <v>3</v>
      </c>
      <c r="E6991" s="1">
        <v>9</v>
      </c>
    </row>
    <row r="6992" spans="1:5" hidden="1">
      <c r="A6992" s="1">
        <v>1983</v>
      </c>
      <c r="B6992" s="1">
        <v>106</v>
      </c>
      <c r="C6992" s="1">
        <v>0</v>
      </c>
      <c r="D6992" s="1">
        <v>0</v>
      </c>
      <c r="E6992" s="1">
        <v>0</v>
      </c>
    </row>
    <row r="6993" spans="1:5" hidden="1">
      <c r="A6993" s="1">
        <v>1983</v>
      </c>
      <c r="B6993" s="1">
        <v>107</v>
      </c>
      <c r="C6993" s="1">
        <v>3</v>
      </c>
      <c r="D6993" s="1">
        <v>0</v>
      </c>
      <c r="E6993" s="1">
        <v>3</v>
      </c>
    </row>
    <row r="6994" spans="1:5" hidden="1">
      <c r="A6994" s="1">
        <v>1983</v>
      </c>
      <c r="B6994" s="1">
        <v>108</v>
      </c>
      <c r="C6994" s="1">
        <v>3</v>
      </c>
      <c r="D6994" s="1">
        <v>0</v>
      </c>
      <c r="E6994" s="1">
        <v>3</v>
      </c>
    </row>
    <row r="6995" spans="1:5" hidden="1">
      <c r="A6995" s="1">
        <v>1983</v>
      </c>
      <c r="B6995" s="1">
        <v>109</v>
      </c>
      <c r="C6995" s="1">
        <v>0</v>
      </c>
      <c r="D6995" s="1">
        <v>0</v>
      </c>
      <c r="E6995" s="1">
        <v>0</v>
      </c>
    </row>
    <row r="6996" spans="1:5" hidden="1">
      <c r="A6996" s="1">
        <v>1983</v>
      </c>
      <c r="B6996" s="1" t="s">
        <v>121</v>
      </c>
      <c r="C6996" s="1">
        <v>0</v>
      </c>
      <c r="D6996" s="1">
        <v>0</v>
      </c>
      <c r="E6996" s="1">
        <v>0</v>
      </c>
    </row>
    <row r="6997" spans="1:5" hidden="1">
      <c r="A6997" s="1">
        <v>1984</v>
      </c>
      <c r="B6997" s="1">
        <v>0</v>
      </c>
      <c r="C6997" s="1">
        <v>958.11</v>
      </c>
      <c r="D6997" s="1">
        <v>1319.41</v>
      </c>
      <c r="E6997" s="1">
        <v>2277.52</v>
      </c>
    </row>
    <row r="6998" spans="1:5" hidden="1">
      <c r="A6998" s="1">
        <v>1984</v>
      </c>
      <c r="B6998" s="1">
        <v>1</v>
      </c>
      <c r="C6998" s="1">
        <v>75</v>
      </c>
      <c r="D6998" s="1">
        <v>111.03</v>
      </c>
      <c r="E6998" s="1">
        <v>186.03</v>
      </c>
    </row>
    <row r="6999" spans="1:5" hidden="1">
      <c r="A6999" s="1">
        <v>1984</v>
      </c>
      <c r="B6999" s="1">
        <v>2</v>
      </c>
      <c r="C6999" s="1">
        <v>46.01</v>
      </c>
      <c r="D6999" s="1">
        <v>80.02</v>
      </c>
      <c r="E6999" s="1">
        <v>126.03</v>
      </c>
    </row>
    <row r="7000" spans="1:5" hidden="1">
      <c r="A7000" s="1">
        <v>1984</v>
      </c>
      <c r="B7000" s="1">
        <v>3</v>
      </c>
      <c r="C7000" s="1">
        <v>44</v>
      </c>
      <c r="D7000" s="1">
        <v>55.01</v>
      </c>
      <c r="E7000" s="1">
        <v>99.01</v>
      </c>
    </row>
    <row r="7001" spans="1:5" hidden="1">
      <c r="A7001" s="1">
        <v>1984</v>
      </c>
      <c r="B7001" s="1">
        <v>4</v>
      </c>
      <c r="C7001" s="1">
        <v>25</v>
      </c>
      <c r="D7001" s="1">
        <v>40.01</v>
      </c>
      <c r="E7001" s="1">
        <v>65.010000000000005</v>
      </c>
    </row>
    <row r="7002" spans="1:5" hidden="1">
      <c r="A7002" s="1">
        <v>1984</v>
      </c>
      <c r="B7002" s="1">
        <v>5</v>
      </c>
      <c r="C7002" s="1">
        <v>21.01</v>
      </c>
      <c r="D7002" s="1">
        <v>25</v>
      </c>
      <c r="E7002" s="1">
        <v>46.01</v>
      </c>
    </row>
    <row r="7003" spans="1:5" hidden="1">
      <c r="A7003" s="1">
        <v>1984</v>
      </c>
      <c r="B7003" s="1">
        <v>6</v>
      </c>
      <c r="C7003" s="1">
        <v>21</v>
      </c>
      <c r="D7003" s="1">
        <v>36.020000000000003</v>
      </c>
      <c r="E7003" s="1">
        <v>57.02</v>
      </c>
    </row>
    <row r="7004" spans="1:5" hidden="1">
      <c r="A7004" s="1">
        <v>1984</v>
      </c>
      <c r="B7004" s="1">
        <v>7</v>
      </c>
      <c r="C7004" s="1">
        <v>18</v>
      </c>
      <c r="D7004" s="1">
        <v>37.01</v>
      </c>
      <c r="E7004" s="1">
        <v>55.01</v>
      </c>
    </row>
    <row r="7005" spans="1:5" hidden="1">
      <c r="A7005" s="1">
        <v>1984</v>
      </c>
      <c r="B7005" s="1">
        <v>8</v>
      </c>
      <c r="C7005" s="1">
        <v>21</v>
      </c>
      <c r="D7005" s="1">
        <v>27.01</v>
      </c>
      <c r="E7005" s="1">
        <v>48.01</v>
      </c>
    </row>
    <row r="7006" spans="1:5" hidden="1">
      <c r="A7006" s="1">
        <v>1984</v>
      </c>
      <c r="B7006" s="1">
        <v>9</v>
      </c>
      <c r="C7006" s="1">
        <v>24</v>
      </c>
      <c r="D7006" s="1">
        <v>21</v>
      </c>
      <c r="E7006" s="1">
        <v>45</v>
      </c>
    </row>
    <row r="7007" spans="1:5" hidden="1">
      <c r="A7007" s="1">
        <v>1984</v>
      </c>
      <c r="B7007" s="1">
        <v>10</v>
      </c>
      <c r="C7007" s="1">
        <v>19.010000000000002</v>
      </c>
      <c r="D7007" s="1">
        <v>36.01</v>
      </c>
      <c r="E7007" s="1">
        <v>55.02</v>
      </c>
    </row>
    <row r="7008" spans="1:5" hidden="1">
      <c r="A7008" s="1">
        <v>1984</v>
      </c>
      <c r="B7008" s="1">
        <v>11</v>
      </c>
      <c r="C7008" s="1">
        <v>26</v>
      </c>
      <c r="D7008" s="1">
        <v>40.01</v>
      </c>
      <c r="E7008" s="1">
        <v>66.010000000000005</v>
      </c>
    </row>
    <row r="7009" spans="1:5" hidden="1">
      <c r="A7009" s="1">
        <v>1984</v>
      </c>
      <c r="B7009" s="1">
        <v>12</v>
      </c>
      <c r="C7009" s="1">
        <v>23</v>
      </c>
      <c r="D7009" s="1">
        <v>40.020000000000003</v>
      </c>
      <c r="E7009" s="1">
        <v>63.02</v>
      </c>
    </row>
    <row r="7010" spans="1:5" hidden="1">
      <c r="A7010" s="1">
        <v>1984</v>
      </c>
      <c r="B7010" s="1">
        <v>13</v>
      </c>
      <c r="C7010" s="1">
        <v>28</v>
      </c>
      <c r="D7010" s="1">
        <v>58.02</v>
      </c>
      <c r="E7010" s="1">
        <v>86.02</v>
      </c>
    </row>
    <row r="7011" spans="1:5" hidden="1">
      <c r="A7011" s="1">
        <v>1984</v>
      </c>
      <c r="B7011" s="1">
        <v>14</v>
      </c>
      <c r="C7011" s="1">
        <v>25</v>
      </c>
      <c r="D7011" s="1">
        <v>56.02</v>
      </c>
      <c r="E7011" s="1">
        <v>81.02</v>
      </c>
    </row>
    <row r="7012" spans="1:5" hidden="1">
      <c r="A7012" s="1">
        <v>1984</v>
      </c>
      <c r="B7012" s="1">
        <v>15</v>
      </c>
      <c r="C7012" s="1">
        <v>45.01</v>
      </c>
      <c r="D7012" s="1">
        <v>59.02</v>
      </c>
      <c r="E7012" s="1">
        <v>104.03</v>
      </c>
    </row>
    <row r="7013" spans="1:5" hidden="1">
      <c r="A7013" s="1">
        <v>1984</v>
      </c>
      <c r="B7013" s="1">
        <v>16</v>
      </c>
      <c r="C7013" s="1">
        <v>46.01</v>
      </c>
      <c r="D7013" s="1">
        <v>100.03</v>
      </c>
      <c r="E7013" s="1">
        <v>146.04</v>
      </c>
    </row>
    <row r="7014" spans="1:5" hidden="1">
      <c r="A7014" s="1">
        <v>1984</v>
      </c>
      <c r="B7014" s="1">
        <v>17</v>
      </c>
      <c r="C7014" s="1">
        <v>44</v>
      </c>
      <c r="D7014" s="1">
        <v>155.05000000000001</v>
      </c>
      <c r="E7014" s="1">
        <v>199.05</v>
      </c>
    </row>
    <row r="7015" spans="1:5" hidden="1">
      <c r="A7015" s="1">
        <v>1984</v>
      </c>
      <c r="B7015" s="1">
        <v>18</v>
      </c>
      <c r="C7015" s="1">
        <v>67.010000000000005</v>
      </c>
      <c r="D7015" s="1">
        <v>170.06</v>
      </c>
      <c r="E7015" s="1">
        <v>237.07</v>
      </c>
    </row>
    <row r="7016" spans="1:5" hidden="1">
      <c r="A7016" s="1">
        <v>1984</v>
      </c>
      <c r="B7016" s="1">
        <v>19</v>
      </c>
      <c r="C7016" s="1">
        <v>79.010000000000005</v>
      </c>
      <c r="D7016" s="1">
        <v>198.06</v>
      </c>
      <c r="E7016" s="1">
        <v>277.07</v>
      </c>
    </row>
    <row r="7017" spans="1:5" hidden="1">
      <c r="A7017" s="1">
        <v>1984</v>
      </c>
      <c r="B7017" s="1">
        <v>20</v>
      </c>
      <c r="C7017" s="1">
        <v>74.010000000000005</v>
      </c>
      <c r="D7017" s="1">
        <v>215.07</v>
      </c>
      <c r="E7017" s="1">
        <v>289.08</v>
      </c>
    </row>
    <row r="7018" spans="1:5" hidden="1">
      <c r="A7018" s="1">
        <v>1984</v>
      </c>
      <c r="B7018" s="1">
        <v>21</v>
      </c>
      <c r="C7018" s="1">
        <v>75.010000000000005</v>
      </c>
      <c r="D7018" s="1">
        <v>220.06</v>
      </c>
      <c r="E7018" s="1">
        <v>295.07</v>
      </c>
    </row>
    <row r="7019" spans="1:5" hidden="1">
      <c r="A7019" s="1">
        <v>1984</v>
      </c>
      <c r="B7019" s="1">
        <v>22</v>
      </c>
      <c r="C7019" s="1">
        <v>62</v>
      </c>
      <c r="D7019" s="1">
        <v>202.06</v>
      </c>
      <c r="E7019" s="1">
        <v>264.06</v>
      </c>
    </row>
    <row r="7020" spans="1:5" hidden="1">
      <c r="A7020" s="1">
        <v>1984</v>
      </c>
      <c r="B7020" s="1">
        <v>23</v>
      </c>
      <c r="C7020" s="1">
        <v>60</v>
      </c>
      <c r="D7020" s="1">
        <v>211.07</v>
      </c>
      <c r="E7020" s="1">
        <v>271.07</v>
      </c>
    </row>
    <row r="7021" spans="1:5" hidden="1">
      <c r="A7021" s="1">
        <v>1984</v>
      </c>
      <c r="B7021" s="1">
        <v>24</v>
      </c>
      <c r="C7021" s="1">
        <v>65</v>
      </c>
      <c r="D7021" s="1">
        <v>185.06</v>
      </c>
      <c r="E7021" s="1">
        <v>250.06</v>
      </c>
    </row>
    <row r="7022" spans="1:5" hidden="1">
      <c r="A7022" s="1">
        <v>1984</v>
      </c>
      <c r="B7022" s="1">
        <v>25</v>
      </c>
      <c r="C7022" s="1">
        <v>55</v>
      </c>
      <c r="D7022" s="1">
        <v>180.06</v>
      </c>
      <c r="E7022" s="1">
        <v>235.06</v>
      </c>
    </row>
    <row r="7023" spans="1:5" hidden="1">
      <c r="A7023" s="1">
        <v>1984</v>
      </c>
      <c r="B7023" s="1">
        <v>26</v>
      </c>
      <c r="C7023" s="1">
        <v>64.010000000000005</v>
      </c>
      <c r="D7023" s="1">
        <v>140.04</v>
      </c>
      <c r="E7023" s="1">
        <v>204.05</v>
      </c>
    </row>
    <row r="7024" spans="1:5" hidden="1">
      <c r="A7024" s="1">
        <v>1984</v>
      </c>
      <c r="B7024" s="1">
        <v>27</v>
      </c>
      <c r="C7024" s="1">
        <v>64.010000000000005</v>
      </c>
      <c r="D7024" s="1">
        <v>150.05000000000001</v>
      </c>
      <c r="E7024" s="1">
        <v>214.06</v>
      </c>
    </row>
    <row r="7025" spans="1:5" hidden="1">
      <c r="A7025" s="1">
        <v>1984</v>
      </c>
      <c r="B7025" s="1">
        <v>28</v>
      </c>
      <c r="C7025" s="1">
        <v>70</v>
      </c>
      <c r="D7025" s="1">
        <v>168.05</v>
      </c>
      <c r="E7025" s="1">
        <v>238.05</v>
      </c>
    </row>
    <row r="7026" spans="1:5" hidden="1">
      <c r="A7026" s="1">
        <v>1984</v>
      </c>
      <c r="B7026" s="1">
        <v>29</v>
      </c>
      <c r="C7026" s="1">
        <v>66</v>
      </c>
      <c r="D7026" s="1">
        <v>156.04</v>
      </c>
      <c r="E7026" s="1">
        <v>222.04</v>
      </c>
    </row>
    <row r="7027" spans="1:5" hidden="1">
      <c r="A7027" s="1">
        <v>1984</v>
      </c>
      <c r="B7027" s="1">
        <v>30</v>
      </c>
      <c r="C7027" s="1">
        <v>66</v>
      </c>
      <c r="D7027" s="1">
        <v>181.06</v>
      </c>
      <c r="E7027" s="1">
        <v>247.06</v>
      </c>
    </row>
    <row r="7028" spans="1:5" hidden="1">
      <c r="A7028" s="1">
        <v>1984</v>
      </c>
      <c r="B7028" s="1">
        <v>31</v>
      </c>
      <c r="C7028" s="1">
        <v>80.010000000000005</v>
      </c>
      <c r="D7028" s="1">
        <v>143.05000000000001</v>
      </c>
      <c r="E7028" s="1">
        <v>223.06</v>
      </c>
    </row>
    <row r="7029" spans="1:5" hidden="1">
      <c r="A7029" s="1">
        <v>1984</v>
      </c>
      <c r="B7029" s="1">
        <v>32</v>
      </c>
      <c r="C7029" s="1">
        <v>68.010000000000005</v>
      </c>
      <c r="D7029" s="1">
        <v>148.04</v>
      </c>
      <c r="E7029" s="1">
        <v>216.05</v>
      </c>
    </row>
    <row r="7030" spans="1:5" hidden="1">
      <c r="A7030" s="1">
        <v>1984</v>
      </c>
      <c r="B7030" s="1">
        <v>33</v>
      </c>
      <c r="C7030" s="1">
        <v>70.010000000000005</v>
      </c>
      <c r="D7030" s="1">
        <v>191.06</v>
      </c>
      <c r="E7030" s="1">
        <v>261.07</v>
      </c>
    </row>
    <row r="7031" spans="1:5" hidden="1">
      <c r="A7031" s="1">
        <v>1984</v>
      </c>
      <c r="B7031" s="1">
        <v>34</v>
      </c>
      <c r="C7031" s="1">
        <v>69.010000000000005</v>
      </c>
      <c r="D7031" s="1">
        <v>156.05000000000001</v>
      </c>
      <c r="E7031" s="1">
        <v>225.06</v>
      </c>
    </row>
    <row r="7032" spans="1:5" hidden="1">
      <c r="A7032" s="1">
        <v>1984</v>
      </c>
      <c r="B7032" s="1">
        <v>35</v>
      </c>
      <c r="C7032" s="1">
        <v>94.01</v>
      </c>
      <c r="D7032" s="1">
        <v>158.05000000000001</v>
      </c>
      <c r="E7032" s="1">
        <v>252.06</v>
      </c>
    </row>
    <row r="7033" spans="1:5" hidden="1">
      <c r="A7033" s="1">
        <v>1984</v>
      </c>
      <c r="B7033" s="1">
        <v>36</v>
      </c>
      <c r="C7033" s="1">
        <v>91.02</v>
      </c>
      <c r="D7033" s="1">
        <v>145.04</v>
      </c>
      <c r="E7033" s="1">
        <v>236.06</v>
      </c>
    </row>
    <row r="7034" spans="1:5" hidden="1">
      <c r="A7034" s="1">
        <v>1984</v>
      </c>
      <c r="B7034" s="1">
        <v>37</v>
      </c>
      <c r="C7034" s="1">
        <v>104.02</v>
      </c>
      <c r="D7034" s="1">
        <v>180.05</v>
      </c>
      <c r="E7034" s="1">
        <v>284.07</v>
      </c>
    </row>
    <row r="7035" spans="1:5" hidden="1">
      <c r="A7035" s="1">
        <v>1984</v>
      </c>
      <c r="B7035" s="1">
        <v>38</v>
      </c>
      <c r="C7035" s="1">
        <v>91.01</v>
      </c>
      <c r="D7035" s="1">
        <v>159.04</v>
      </c>
      <c r="E7035" s="1">
        <v>250.05</v>
      </c>
    </row>
    <row r="7036" spans="1:5" hidden="1">
      <c r="A7036" s="1">
        <v>1984</v>
      </c>
      <c r="B7036" s="1">
        <v>39</v>
      </c>
      <c r="C7036" s="1">
        <v>138.02000000000001</v>
      </c>
      <c r="D7036" s="1">
        <v>206.06</v>
      </c>
      <c r="E7036" s="1">
        <v>344.08</v>
      </c>
    </row>
    <row r="7037" spans="1:5" hidden="1">
      <c r="A7037" s="1">
        <v>1984</v>
      </c>
      <c r="B7037" s="1">
        <v>40</v>
      </c>
      <c r="C7037" s="1">
        <v>103.01</v>
      </c>
      <c r="D7037" s="1">
        <v>206.06</v>
      </c>
      <c r="E7037" s="1">
        <v>309.07</v>
      </c>
    </row>
    <row r="7038" spans="1:5" hidden="1">
      <c r="A7038" s="1">
        <v>1984</v>
      </c>
      <c r="B7038" s="1">
        <v>41</v>
      </c>
      <c r="C7038" s="1">
        <v>115.01</v>
      </c>
      <c r="D7038" s="1">
        <v>209.07</v>
      </c>
      <c r="E7038" s="1">
        <v>324.08</v>
      </c>
    </row>
    <row r="7039" spans="1:5" hidden="1">
      <c r="A7039" s="1">
        <v>1984</v>
      </c>
      <c r="B7039" s="1">
        <v>42</v>
      </c>
      <c r="C7039" s="1">
        <v>136.02000000000001</v>
      </c>
      <c r="D7039" s="1">
        <v>217.07</v>
      </c>
      <c r="E7039" s="1">
        <v>353.09</v>
      </c>
    </row>
    <row r="7040" spans="1:5" hidden="1">
      <c r="A7040" s="1">
        <v>1984</v>
      </c>
      <c r="B7040" s="1">
        <v>43</v>
      </c>
      <c r="C7040" s="1">
        <v>158.02000000000001</v>
      </c>
      <c r="D7040" s="1">
        <v>247.07</v>
      </c>
      <c r="E7040" s="1">
        <v>405.09</v>
      </c>
    </row>
    <row r="7041" spans="1:5" hidden="1">
      <c r="A7041" s="1">
        <v>1984</v>
      </c>
      <c r="B7041" s="1">
        <v>44</v>
      </c>
      <c r="C7041" s="1">
        <v>134.02000000000001</v>
      </c>
      <c r="D7041" s="1">
        <v>256.08</v>
      </c>
      <c r="E7041" s="1">
        <v>390.1</v>
      </c>
    </row>
    <row r="7042" spans="1:5" hidden="1">
      <c r="A7042" s="1">
        <v>1984</v>
      </c>
      <c r="B7042" s="1">
        <v>45</v>
      </c>
      <c r="C7042" s="1">
        <v>155.02000000000001</v>
      </c>
      <c r="D7042" s="1">
        <v>270.08</v>
      </c>
      <c r="E7042" s="1">
        <v>425.1</v>
      </c>
    </row>
    <row r="7043" spans="1:5" hidden="1">
      <c r="A7043" s="1">
        <v>1984</v>
      </c>
      <c r="B7043" s="1">
        <v>46</v>
      </c>
      <c r="C7043" s="1">
        <v>173.02</v>
      </c>
      <c r="D7043" s="1">
        <v>279.08999999999997</v>
      </c>
      <c r="E7043" s="1">
        <v>452.11</v>
      </c>
    </row>
    <row r="7044" spans="1:5" hidden="1">
      <c r="A7044" s="1">
        <v>1984</v>
      </c>
      <c r="B7044" s="1">
        <v>47</v>
      </c>
      <c r="C7044" s="1">
        <v>178.02</v>
      </c>
      <c r="D7044" s="1">
        <v>315.10000000000002</v>
      </c>
      <c r="E7044" s="1">
        <v>493.12</v>
      </c>
    </row>
    <row r="7045" spans="1:5" hidden="1">
      <c r="A7045" s="1">
        <v>1984</v>
      </c>
      <c r="B7045" s="1">
        <v>48</v>
      </c>
      <c r="C7045" s="1">
        <v>177.02</v>
      </c>
      <c r="D7045" s="1">
        <v>358.11</v>
      </c>
      <c r="E7045" s="1">
        <v>535.13</v>
      </c>
    </row>
    <row r="7046" spans="1:5" hidden="1">
      <c r="A7046" s="1">
        <v>1984</v>
      </c>
      <c r="B7046" s="1">
        <v>49</v>
      </c>
      <c r="C7046" s="1">
        <v>189.02</v>
      </c>
      <c r="D7046" s="1">
        <v>340.1</v>
      </c>
      <c r="E7046" s="1">
        <v>529.12</v>
      </c>
    </row>
    <row r="7047" spans="1:5" hidden="1">
      <c r="A7047" s="1">
        <v>1984</v>
      </c>
      <c r="B7047" s="1">
        <v>50</v>
      </c>
      <c r="C7047" s="1">
        <v>213.02</v>
      </c>
      <c r="D7047" s="1">
        <v>417.13</v>
      </c>
      <c r="E7047" s="1">
        <v>630.15</v>
      </c>
    </row>
    <row r="7048" spans="1:5" hidden="1">
      <c r="A7048" s="1">
        <v>1984</v>
      </c>
      <c r="B7048" s="1">
        <v>51</v>
      </c>
      <c r="C7048" s="1">
        <v>217.02</v>
      </c>
      <c r="D7048" s="1">
        <v>407.13</v>
      </c>
      <c r="E7048" s="1">
        <v>624.15</v>
      </c>
    </row>
    <row r="7049" spans="1:5" hidden="1">
      <c r="A7049" s="1">
        <v>1984</v>
      </c>
      <c r="B7049" s="1">
        <v>52</v>
      </c>
      <c r="C7049" s="1">
        <v>277.02999999999997</v>
      </c>
      <c r="D7049" s="1">
        <v>521.16</v>
      </c>
      <c r="E7049" s="1">
        <v>798.19</v>
      </c>
    </row>
    <row r="7050" spans="1:5" hidden="1">
      <c r="A7050" s="1">
        <v>1984</v>
      </c>
      <c r="B7050" s="1">
        <v>53</v>
      </c>
      <c r="C7050" s="1">
        <v>332.04</v>
      </c>
      <c r="D7050" s="1">
        <v>590.17999999999995</v>
      </c>
      <c r="E7050" s="1">
        <v>922.22</v>
      </c>
    </row>
    <row r="7051" spans="1:5" hidden="1">
      <c r="A7051" s="1">
        <v>1984</v>
      </c>
      <c r="B7051" s="1">
        <v>54</v>
      </c>
      <c r="C7051" s="1">
        <v>344.04</v>
      </c>
      <c r="D7051" s="1">
        <v>662.21</v>
      </c>
      <c r="E7051" s="1">
        <v>1006.25</v>
      </c>
    </row>
    <row r="7052" spans="1:5" hidden="1">
      <c r="A7052" s="1">
        <v>1984</v>
      </c>
      <c r="B7052" s="1">
        <v>55</v>
      </c>
      <c r="C7052" s="1">
        <v>365.04</v>
      </c>
      <c r="D7052" s="1">
        <v>674.2</v>
      </c>
      <c r="E7052" s="1">
        <v>1039.24</v>
      </c>
    </row>
    <row r="7053" spans="1:5" hidden="1">
      <c r="A7053" s="1">
        <v>1984</v>
      </c>
      <c r="B7053" s="1">
        <v>56</v>
      </c>
      <c r="C7053" s="1">
        <v>365.04</v>
      </c>
      <c r="D7053" s="1">
        <v>852.26</v>
      </c>
      <c r="E7053" s="1">
        <v>1217.3</v>
      </c>
    </row>
    <row r="7054" spans="1:5" hidden="1">
      <c r="A7054" s="1">
        <v>1984</v>
      </c>
      <c r="B7054" s="1">
        <v>57</v>
      </c>
      <c r="C7054" s="1">
        <v>447.05</v>
      </c>
      <c r="D7054" s="1">
        <v>917.29</v>
      </c>
      <c r="E7054" s="1">
        <v>1364.34</v>
      </c>
    </row>
    <row r="7055" spans="1:5" hidden="1">
      <c r="A7055" s="1">
        <v>1984</v>
      </c>
      <c r="B7055" s="1">
        <v>58</v>
      </c>
      <c r="C7055" s="1">
        <v>485.06</v>
      </c>
      <c r="D7055" s="1">
        <v>1025.32</v>
      </c>
      <c r="E7055" s="1">
        <v>1510.38</v>
      </c>
    </row>
    <row r="7056" spans="1:5" hidden="1">
      <c r="A7056" s="1">
        <v>1984</v>
      </c>
      <c r="B7056" s="1">
        <v>59</v>
      </c>
      <c r="C7056" s="1">
        <v>495.06</v>
      </c>
      <c r="D7056" s="1">
        <v>1097.3399999999999</v>
      </c>
      <c r="E7056" s="1">
        <v>1592.4</v>
      </c>
    </row>
    <row r="7057" spans="1:5" hidden="1">
      <c r="A7057" s="1">
        <v>1984</v>
      </c>
      <c r="B7057" s="1">
        <v>60</v>
      </c>
      <c r="C7057" s="1">
        <v>573.07000000000005</v>
      </c>
      <c r="D7057" s="1">
        <v>1128.3499999999999</v>
      </c>
      <c r="E7057" s="1">
        <v>1701.42</v>
      </c>
    </row>
    <row r="7058" spans="1:5" hidden="1">
      <c r="A7058" s="1">
        <v>1984</v>
      </c>
      <c r="B7058" s="1">
        <v>61</v>
      </c>
      <c r="C7058" s="1">
        <v>595.07000000000005</v>
      </c>
      <c r="D7058" s="1">
        <v>1119.3399999999999</v>
      </c>
      <c r="E7058" s="1">
        <v>1714.41</v>
      </c>
    </row>
    <row r="7059" spans="1:5" hidden="1">
      <c r="A7059" s="1">
        <v>1984</v>
      </c>
      <c r="B7059" s="1">
        <v>62</v>
      </c>
      <c r="C7059" s="1">
        <v>664.08</v>
      </c>
      <c r="D7059" s="1">
        <v>1322.41</v>
      </c>
      <c r="E7059" s="1">
        <v>1986.49</v>
      </c>
    </row>
    <row r="7060" spans="1:5" hidden="1">
      <c r="A7060" s="1">
        <v>1984</v>
      </c>
      <c r="B7060" s="1">
        <v>63</v>
      </c>
      <c r="C7060" s="1">
        <v>728.08</v>
      </c>
      <c r="D7060" s="1">
        <v>1404.43</v>
      </c>
      <c r="E7060" s="1">
        <v>2132.5100000000002</v>
      </c>
    </row>
    <row r="7061" spans="1:5" hidden="1">
      <c r="A7061" s="1">
        <v>1984</v>
      </c>
      <c r="B7061" s="1">
        <v>64</v>
      </c>
      <c r="C7061" s="1">
        <v>822.1</v>
      </c>
      <c r="D7061" s="1">
        <v>1341.41</v>
      </c>
      <c r="E7061" s="1">
        <v>2163.5100000000002</v>
      </c>
    </row>
    <row r="7062" spans="1:5" hidden="1">
      <c r="A7062" s="1">
        <v>1984</v>
      </c>
      <c r="B7062" s="1">
        <v>65</v>
      </c>
      <c r="C7062" s="1">
        <v>744.09</v>
      </c>
      <c r="D7062" s="1">
        <v>1240.3800000000001</v>
      </c>
      <c r="E7062" s="1">
        <v>1984.47</v>
      </c>
    </row>
    <row r="7063" spans="1:5" hidden="1">
      <c r="A7063" s="1">
        <v>1984</v>
      </c>
      <c r="B7063" s="1">
        <v>66</v>
      </c>
      <c r="C7063" s="1">
        <v>811.1</v>
      </c>
      <c r="D7063" s="1">
        <v>1343.41</v>
      </c>
      <c r="E7063" s="1">
        <v>2154.5100000000002</v>
      </c>
    </row>
    <row r="7064" spans="1:5" hidden="1">
      <c r="A7064" s="1">
        <v>1984</v>
      </c>
      <c r="B7064" s="1">
        <v>67</v>
      </c>
      <c r="C7064" s="1">
        <v>871.1</v>
      </c>
      <c r="D7064" s="1">
        <v>1527.47</v>
      </c>
      <c r="E7064" s="1">
        <v>2398.5700000000002</v>
      </c>
    </row>
    <row r="7065" spans="1:5" hidden="1">
      <c r="A7065" s="1">
        <v>1984</v>
      </c>
      <c r="B7065" s="1">
        <v>68</v>
      </c>
      <c r="C7065" s="1">
        <v>958.12</v>
      </c>
      <c r="D7065" s="1">
        <v>1516.46</v>
      </c>
      <c r="E7065" s="1">
        <v>2474.58</v>
      </c>
    </row>
    <row r="7066" spans="1:5" hidden="1">
      <c r="A7066" s="1">
        <v>1984</v>
      </c>
      <c r="B7066" s="1">
        <v>69</v>
      </c>
      <c r="C7066" s="1">
        <v>1057.1199999999999</v>
      </c>
      <c r="D7066" s="1">
        <v>1786.55</v>
      </c>
      <c r="E7066" s="1">
        <v>2843.67</v>
      </c>
    </row>
    <row r="7067" spans="1:5" hidden="1">
      <c r="A7067" s="1">
        <v>1984</v>
      </c>
      <c r="B7067" s="1">
        <v>70</v>
      </c>
      <c r="C7067" s="1">
        <v>1222.1500000000001</v>
      </c>
      <c r="D7067" s="1">
        <v>1836.56</v>
      </c>
      <c r="E7067" s="1">
        <v>3058.71</v>
      </c>
    </row>
    <row r="7068" spans="1:5" hidden="1">
      <c r="A7068" s="1">
        <v>1984</v>
      </c>
      <c r="B7068" s="1">
        <v>71</v>
      </c>
      <c r="C7068" s="1">
        <v>1185.1400000000001</v>
      </c>
      <c r="D7068" s="1">
        <v>1912.59</v>
      </c>
      <c r="E7068" s="1">
        <v>3097.73</v>
      </c>
    </row>
    <row r="7069" spans="1:5" hidden="1">
      <c r="A7069" s="1">
        <v>1984</v>
      </c>
      <c r="B7069" s="1">
        <v>72</v>
      </c>
      <c r="C7069" s="1">
        <v>1251.1500000000001</v>
      </c>
      <c r="D7069" s="1">
        <v>1981.61</v>
      </c>
      <c r="E7069" s="1">
        <v>3232.76</v>
      </c>
    </row>
    <row r="7070" spans="1:5" hidden="1">
      <c r="A7070" s="1">
        <v>1984</v>
      </c>
      <c r="B7070" s="1">
        <v>73</v>
      </c>
      <c r="C7070" s="1">
        <v>1412.16</v>
      </c>
      <c r="D7070" s="1">
        <v>1988.61</v>
      </c>
      <c r="E7070" s="1">
        <v>3400.77</v>
      </c>
    </row>
    <row r="7071" spans="1:5" hidden="1">
      <c r="A7071" s="1">
        <v>1984</v>
      </c>
      <c r="B7071" s="1">
        <v>74</v>
      </c>
      <c r="C7071" s="1">
        <v>1309.1600000000001</v>
      </c>
      <c r="D7071" s="1">
        <v>1951.6</v>
      </c>
      <c r="E7071" s="1">
        <v>3260.76</v>
      </c>
    </row>
    <row r="7072" spans="1:5" hidden="1">
      <c r="A7072" s="1">
        <v>1984</v>
      </c>
      <c r="B7072" s="1">
        <v>75</v>
      </c>
      <c r="C7072" s="1">
        <v>1325.15</v>
      </c>
      <c r="D7072" s="1">
        <v>1887.58</v>
      </c>
      <c r="E7072" s="1">
        <v>3212.73</v>
      </c>
    </row>
    <row r="7073" spans="1:5" hidden="1">
      <c r="A7073" s="1">
        <v>1984</v>
      </c>
      <c r="B7073" s="1">
        <v>76</v>
      </c>
      <c r="C7073" s="1">
        <v>1433.17</v>
      </c>
      <c r="D7073" s="1">
        <v>1909.58</v>
      </c>
      <c r="E7073" s="1">
        <v>3342.75</v>
      </c>
    </row>
    <row r="7074" spans="1:5" hidden="1">
      <c r="A7074" s="1">
        <v>1984</v>
      </c>
      <c r="B7074" s="1">
        <v>77</v>
      </c>
      <c r="C7074" s="1">
        <v>1494.17</v>
      </c>
      <c r="D7074" s="1">
        <v>1828.57</v>
      </c>
      <c r="E7074" s="1">
        <v>3322.74</v>
      </c>
    </row>
    <row r="7075" spans="1:5" hidden="1">
      <c r="A7075" s="1">
        <v>1984</v>
      </c>
      <c r="B7075" s="1">
        <v>78</v>
      </c>
      <c r="C7075" s="1">
        <v>1507.17</v>
      </c>
      <c r="D7075" s="1">
        <v>1781.55</v>
      </c>
      <c r="E7075" s="1">
        <v>3288.72</v>
      </c>
    </row>
    <row r="7076" spans="1:5" hidden="1">
      <c r="A7076" s="1">
        <v>1984</v>
      </c>
      <c r="B7076" s="1">
        <v>79</v>
      </c>
      <c r="C7076" s="1">
        <v>1646.19</v>
      </c>
      <c r="D7076" s="1">
        <v>1756.54</v>
      </c>
      <c r="E7076" s="1">
        <v>3402.73</v>
      </c>
    </row>
    <row r="7077" spans="1:5" hidden="1">
      <c r="A7077" s="1">
        <v>1984</v>
      </c>
      <c r="B7077" s="1">
        <v>80</v>
      </c>
      <c r="C7077" s="1">
        <v>1569.19</v>
      </c>
      <c r="D7077" s="1">
        <v>1611.5</v>
      </c>
      <c r="E7077" s="1">
        <v>3180.69</v>
      </c>
    </row>
    <row r="7078" spans="1:5" hidden="1">
      <c r="A7078" s="1">
        <v>1984</v>
      </c>
      <c r="B7078" s="1">
        <v>81</v>
      </c>
      <c r="C7078" s="1">
        <v>1551.18</v>
      </c>
      <c r="D7078" s="1">
        <v>1450.44</v>
      </c>
      <c r="E7078" s="1">
        <v>3001.62</v>
      </c>
    </row>
    <row r="7079" spans="1:5" hidden="1">
      <c r="A7079" s="1">
        <v>1984</v>
      </c>
      <c r="B7079" s="1">
        <v>82</v>
      </c>
      <c r="C7079" s="1">
        <v>1696.2</v>
      </c>
      <c r="D7079" s="1">
        <v>1363.42</v>
      </c>
      <c r="E7079" s="1">
        <v>3059.62</v>
      </c>
    </row>
    <row r="7080" spans="1:5" hidden="1">
      <c r="A7080" s="1">
        <v>1984</v>
      </c>
      <c r="B7080" s="1">
        <v>83</v>
      </c>
      <c r="C7080" s="1">
        <v>1843.21</v>
      </c>
      <c r="D7080" s="1">
        <v>1407.43</v>
      </c>
      <c r="E7080" s="1">
        <v>3250.64</v>
      </c>
    </row>
    <row r="7081" spans="1:5" hidden="1">
      <c r="A7081" s="1">
        <v>1984</v>
      </c>
      <c r="B7081" s="1">
        <v>84</v>
      </c>
      <c r="C7081" s="1">
        <v>1892.23</v>
      </c>
      <c r="D7081" s="1">
        <v>1260.3800000000001</v>
      </c>
      <c r="E7081" s="1">
        <v>3152.61</v>
      </c>
    </row>
    <row r="7082" spans="1:5" hidden="1">
      <c r="A7082" s="1">
        <v>1984</v>
      </c>
      <c r="B7082" s="1">
        <v>85</v>
      </c>
      <c r="C7082" s="1">
        <v>1524.18</v>
      </c>
      <c r="D7082" s="1">
        <v>981.3</v>
      </c>
      <c r="E7082" s="1">
        <v>2505.48</v>
      </c>
    </row>
    <row r="7083" spans="1:5" hidden="1">
      <c r="A7083" s="1">
        <v>1984</v>
      </c>
      <c r="B7083" s="1">
        <v>86</v>
      </c>
      <c r="C7083" s="1">
        <v>1496.17</v>
      </c>
      <c r="D7083" s="1">
        <v>865.27</v>
      </c>
      <c r="E7083" s="1">
        <v>2361.44</v>
      </c>
    </row>
    <row r="7084" spans="1:5" hidden="1">
      <c r="A7084" s="1">
        <v>1984</v>
      </c>
      <c r="B7084" s="1">
        <v>87</v>
      </c>
      <c r="C7084" s="1">
        <v>1450.17</v>
      </c>
      <c r="D7084" s="1">
        <v>798.25</v>
      </c>
      <c r="E7084" s="1">
        <v>2248.42</v>
      </c>
    </row>
    <row r="7085" spans="1:5" hidden="1">
      <c r="A7085" s="1">
        <v>1984</v>
      </c>
      <c r="B7085" s="1">
        <v>88</v>
      </c>
      <c r="C7085" s="1">
        <v>1333.15</v>
      </c>
      <c r="D7085" s="1">
        <v>632.19000000000005</v>
      </c>
      <c r="E7085" s="1">
        <v>1965.34</v>
      </c>
    </row>
    <row r="7086" spans="1:5" hidden="1">
      <c r="A7086" s="1">
        <v>1984</v>
      </c>
      <c r="B7086" s="1">
        <v>89</v>
      </c>
      <c r="C7086" s="1">
        <v>1315.16</v>
      </c>
      <c r="D7086" s="1">
        <v>615.19000000000005</v>
      </c>
      <c r="E7086" s="1">
        <v>1930.35</v>
      </c>
    </row>
    <row r="7087" spans="1:5" hidden="1">
      <c r="A7087" s="1">
        <v>1984</v>
      </c>
      <c r="B7087" s="1">
        <v>90</v>
      </c>
      <c r="C7087" s="1">
        <v>1141.1300000000001</v>
      </c>
      <c r="D7087" s="1">
        <v>496.15</v>
      </c>
      <c r="E7087" s="1">
        <v>1637.28</v>
      </c>
    </row>
    <row r="7088" spans="1:5" hidden="1">
      <c r="A7088" s="1">
        <v>1984</v>
      </c>
      <c r="B7088" s="1">
        <v>91</v>
      </c>
      <c r="C7088" s="1">
        <v>1003.12</v>
      </c>
      <c r="D7088" s="1">
        <v>390.12</v>
      </c>
      <c r="E7088" s="1">
        <v>1393.24</v>
      </c>
    </row>
    <row r="7089" spans="1:5" hidden="1">
      <c r="A7089" s="1">
        <v>1984</v>
      </c>
      <c r="B7089" s="1">
        <v>92</v>
      </c>
      <c r="C7089" s="1">
        <v>859.1</v>
      </c>
      <c r="D7089" s="1">
        <v>354.11</v>
      </c>
      <c r="E7089" s="1">
        <v>1213.21</v>
      </c>
    </row>
    <row r="7090" spans="1:5" hidden="1">
      <c r="A7090" s="1">
        <v>1984</v>
      </c>
      <c r="B7090" s="1">
        <v>93</v>
      </c>
      <c r="C7090" s="1">
        <v>782.1</v>
      </c>
      <c r="D7090" s="1">
        <v>294.08999999999997</v>
      </c>
      <c r="E7090" s="1">
        <v>1076.19</v>
      </c>
    </row>
    <row r="7091" spans="1:5" hidden="1">
      <c r="A7091" s="1">
        <v>1984</v>
      </c>
      <c r="B7091" s="1">
        <v>94</v>
      </c>
      <c r="C7091" s="1">
        <v>599.07000000000005</v>
      </c>
      <c r="D7091" s="1">
        <v>198.06</v>
      </c>
      <c r="E7091" s="1">
        <v>797.13</v>
      </c>
    </row>
    <row r="7092" spans="1:5" hidden="1">
      <c r="A7092" s="1">
        <v>1984</v>
      </c>
      <c r="B7092" s="1">
        <v>95</v>
      </c>
      <c r="C7092" s="1">
        <v>479.06</v>
      </c>
      <c r="D7092" s="1">
        <v>159.05000000000001</v>
      </c>
      <c r="E7092" s="1">
        <v>638.11</v>
      </c>
    </row>
    <row r="7093" spans="1:5" hidden="1">
      <c r="A7093" s="1">
        <v>1984</v>
      </c>
      <c r="B7093" s="1">
        <v>96</v>
      </c>
      <c r="C7093" s="1">
        <v>365.04</v>
      </c>
      <c r="D7093" s="1">
        <v>127.04</v>
      </c>
      <c r="E7093" s="1">
        <v>492.08</v>
      </c>
    </row>
    <row r="7094" spans="1:5" hidden="1">
      <c r="A7094" s="1">
        <v>1984</v>
      </c>
      <c r="B7094" s="1">
        <v>97</v>
      </c>
      <c r="C7094" s="1">
        <v>263.02999999999997</v>
      </c>
      <c r="D7094" s="1">
        <v>72.02</v>
      </c>
      <c r="E7094" s="1">
        <v>335.05</v>
      </c>
    </row>
    <row r="7095" spans="1:5" hidden="1">
      <c r="A7095" s="1">
        <v>1984</v>
      </c>
      <c r="B7095" s="1">
        <v>98</v>
      </c>
      <c r="C7095" s="1">
        <v>180.02</v>
      </c>
      <c r="D7095" s="1">
        <v>47.02</v>
      </c>
      <c r="E7095" s="1">
        <v>227.04</v>
      </c>
    </row>
    <row r="7096" spans="1:5" hidden="1">
      <c r="A7096" s="1">
        <v>1984</v>
      </c>
      <c r="B7096" s="1">
        <v>99</v>
      </c>
      <c r="C7096" s="1">
        <v>128.02000000000001</v>
      </c>
      <c r="D7096" s="1">
        <v>37.01</v>
      </c>
      <c r="E7096" s="1">
        <v>165.03</v>
      </c>
    </row>
    <row r="7097" spans="1:5" hidden="1">
      <c r="A7097" s="1">
        <v>1984</v>
      </c>
      <c r="B7097" s="1">
        <v>100</v>
      </c>
      <c r="C7097" s="1">
        <v>75.010000000000005</v>
      </c>
      <c r="D7097" s="1">
        <v>18.010000000000002</v>
      </c>
      <c r="E7097" s="1">
        <v>93.02</v>
      </c>
    </row>
    <row r="7098" spans="1:5" hidden="1">
      <c r="A7098" s="1">
        <v>1984</v>
      </c>
      <c r="B7098" s="1">
        <v>101</v>
      </c>
      <c r="C7098" s="1">
        <v>53.01</v>
      </c>
      <c r="D7098" s="1">
        <v>11</v>
      </c>
      <c r="E7098" s="1">
        <v>64.010000000000005</v>
      </c>
    </row>
    <row r="7099" spans="1:5" hidden="1">
      <c r="A7099" s="1">
        <v>1984</v>
      </c>
      <c r="B7099" s="1">
        <v>102</v>
      </c>
      <c r="C7099" s="1">
        <v>30</v>
      </c>
      <c r="D7099" s="1">
        <v>7</v>
      </c>
      <c r="E7099" s="1">
        <v>37</v>
      </c>
    </row>
    <row r="7100" spans="1:5" hidden="1">
      <c r="A7100" s="1">
        <v>1984</v>
      </c>
      <c r="B7100" s="1">
        <v>103</v>
      </c>
      <c r="C7100" s="1">
        <v>26</v>
      </c>
      <c r="D7100" s="1">
        <v>0</v>
      </c>
      <c r="E7100" s="1">
        <v>26</v>
      </c>
    </row>
    <row r="7101" spans="1:5" hidden="1">
      <c r="A7101" s="1">
        <v>1984</v>
      </c>
      <c r="B7101" s="1">
        <v>104</v>
      </c>
      <c r="C7101" s="1">
        <v>12</v>
      </c>
      <c r="D7101" s="1">
        <v>1.5</v>
      </c>
      <c r="E7101" s="1">
        <v>13.5</v>
      </c>
    </row>
    <row r="7102" spans="1:5" hidden="1">
      <c r="A7102" s="1">
        <v>1984</v>
      </c>
      <c r="B7102" s="1">
        <v>105</v>
      </c>
      <c r="C7102" s="1">
        <v>9</v>
      </c>
      <c r="D7102" s="1">
        <v>0</v>
      </c>
      <c r="E7102" s="1">
        <v>9</v>
      </c>
    </row>
    <row r="7103" spans="1:5" hidden="1">
      <c r="A7103" s="1">
        <v>1984</v>
      </c>
      <c r="B7103" s="1">
        <v>106</v>
      </c>
      <c r="C7103" s="1">
        <v>3</v>
      </c>
      <c r="D7103" s="1">
        <v>1.5</v>
      </c>
      <c r="E7103" s="1">
        <v>4.5</v>
      </c>
    </row>
    <row r="7104" spans="1:5" hidden="1">
      <c r="A7104" s="1">
        <v>1984</v>
      </c>
      <c r="B7104" s="1">
        <v>107</v>
      </c>
      <c r="C7104" s="1">
        <v>6</v>
      </c>
      <c r="D7104" s="1">
        <v>0</v>
      </c>
      <c r="E7104" s="1">
        <v>6</v>
      </c>
    </row>
    <row r="7105" spans="1:5" hidden="1">
      <c r="A7105" s="1">
        <v>1984</v>
      </c>
      <c r="B7105" s="1">
        <v>108</v>
      </c>
      <c r="C7105" s="1">
        <v>0</v>
      </c>
      <c r="D7105" s="1">
        <v>0</v>
      </c>
      <c r="E7105" s="1">
        <v>0</v>
      </c>
    </row>
    <row r="7106" spans="1:5" hidden="1">
      <c r="A7106" s="1">
        <v>1984</v>
      </c>
      <c r="B7106" s="1">
        <v>109</v>
      </c>
      <c r="C7106" s="1">
        <v>1.5</v>
      </c>
      <c r="D7106" s="1">
        <v>0</v>
      </c>
      <c r="E7106" s="1">
        <v>1.5</v>
      </c>
    </row>
    <row r="7107" spans="1:5" hidden="1">
      <c r="A7107" s="1">
        <v>1984</v>
      </c>
      <c r="B7107" s="1" t="s">
        <v>121</v>
      </c>
      <c r="C7107" s="1">
        <v>0</v>
      </c>
      <c r="D7107" s="1">
        <v>0</v>
      </c>
      <c r="E7107" s="1">
        <v>0</v>
      </c>
    </row>
    <row r="7108" spans="1:5" hidden="1">
      <c r="A7108" s="1">
        <v>1985</v>
      </c>
      <c r="B7108" s="1">
        <v>0</v>
      </c>
      <c r="C7108" s="1">
        <v>1024.0999999999999</v>
      </c>
      <c r="D7108" s="1">
        <v>1362.6</v>
      </c>
      <c r="E7108" s="1">
        <v>2386.6999999999998</v>
      </c>
    </row>
    <row r="7109" spans="1:5" hidden="1">
      <c r="A7109" s="1">
        <v>1985</v>
      </c>
      <c r="B7109" s="1">
        <v>1</v>
      </c>
      <c r="C7109" s="1">
        <v>80</v>
      </c>
      <c r="D7109" s="1">
        <v>98.04</v>
      </c>
      <c r="E7109" s="1">
        <v>178.04</v>
      </c>
    </row>
    <row r="7110" spans="1:5" hidden="1">
      <c r="A7110" s="1">
        <v>1985</v>
      </c>
      <c r="B7110" s="1">
        <v>2</v>
      </c>
      <c r="C7110" s="1">
        <v>59.01</v>
      </c>
      <c r="D7110" s="1">
        <v>62.02</v>
      </c>
      <c r="E7110" s="1">
        <v>121.03</v>
      </c>
    </row>
    <row r="7111" spans="1:5" hidden="1">
      <c r="A7111" s="1">
        <v>1985</v>
      </c>
      <c r="B7111" s="1">
        <v>3</v>
      </c>
      <c r="C7111" s="1">
        <v>39.01</v>
      </c>
      <c r="D7111" s="1">
        <v>72.03</v>
      </c>
      <c r="E7111" s="1">
        <v>111.04</v>
      </c>
    </row>
    <row r="7112" spans="1:5" hidden="1">
      <c r="A7112" s="1">
        <v>1985</v>
      </c>
      <c r="B7112" s="1">
        <v>4</v>
      </c>
      <c r="C7112" s="1">
        <v>29</v>
      </c>
      <c r="D7112" s="1">
        <v>48.02</v>
      </c>
      <c r="E7112" s="1">
        <v>77.02</v>
      </c>
    </row>
    <row r="7113" spans="1:5" hidden="1">
      <c r="A7113" s="1">
        <v>1985</v>
      </c>
      <c r="B7113" s="1">
        <v>5</v>
      </c>
      <c r="C7113" s="1">
        <v>24.01</v>
      </c>
      <c r="D7113" s="1">
        <v>41.02</v>
      </c>
      <c r="E7113" s="1">
        <v>65.03</v>
      </c>
    </row>
    <row r="7114" spans="1:5" hidden="1">
      <c r="A7114" s="1">
        <v>1985</v>
      </c>
      <c r="B7114" s="1">
        <v>6</v>
      </c>
      <c r="C7114" s="1">
        <v>33</v>
      </c>
      <c r="D7114" s="1">
        <v>38.01</v>
      </c>
      <c r="E7114" s="1">
        <v>71.010000000000005</v>
      </c>
    </row>
    <row r="7115" spans="1:5" hidden="1">
      <c r="A7115" s="1">
        <v>1985</v>
      </c>
      <c r="B7115" s="1">
        <v>7</v>
      </c>
      <c r="C7115" s="1">
        <v>19.010000000000002</v>
      </c>
      <c r="D7115" s="1">
        <v>41.02</v>
      </c>
      <c r="E7115" s="1">
        <v>60.03</v>
      </c>
    </row>
    <row r="7116" spans="1:5" hidden="1">
      <c r="A7116" s="1">
        <v>1985</v>
      </c>
      <c r="B7116" s="1">
        <v>8</v>
      </c>
      <c r="C7116" s="1">
        <v>22</v>
      </c>
      <c r="D7116" s="1">
        <v>27.01</v>
      </c>
      <c r="E7116" s="1">
        <v>49.01</v>
      </c>
    </row>
    <row r="7117" spans="1:5" hidden="1">
      <c r="A7117" s="1">
        <v>1985</v>
      </c>
      <c r="B7117" s="1">
        <v>9</v>
      </c>
      <c r="C7117" s="1">
        <v>15.01</v>
      </c>
      <c r="D7117" s="1">
        <v>25.01</v>
      </c>
      <c r="E7117" s="1">
        <v>40.020000000000003</v>
      </c>
    </row>
    <row r="7118" spans="1:5" hidden="1">
      <c r="A7118" s="1">
        <v>1985</v>
      </c>
      <c r="B7118" s="1">
        <v>10</v>
      </c>
      <c r="C7118" s="1">
        <v>16.010000000000002</v>
      </c>
      <c r="D7118" s="1">
        <v>36.020000000000003</v>
      </c>
      <c r="E7118" s="1">
        <v>52.03</v>
      </c>
    </row>
    <row r="7119" spans="1:5" hidden="1">
      <c r="A7119" s="1">
        <v>1985</v>
      </c>
      <c r="B7119" s="1">
        <v>11</v>
      </c>
      <c r="C7119" s="1">
        <v>22</v>
      </c>
      <c r="D7119" s="1">
        <v>37.020000000000003</v>
      </c>
      <c r="E7119" s="1">
        <v>59.02</v>
      </c>
    </row>
    <row r="7120" spans="1:5" hidden="1">
      <c r="A7120" s="1">
        <v>1985</v>
      </c>
      <c r="B7120" s="1">
        <v>12</v>
      </c>
      <c r="C7120" s="1">
        <v>17</v>
      </c>
      <c r="D7120" s="1">
        <v>39.01</v>
      </c>
      <c r="E7120" s="1">
        <v>56.01</v>
      </c>
    </row>
    <row r="7121" spans="1:5" hidden="1">
      <c r="A7121" s="1">
        <v>1985</v>
      </c>
      <c r="B7121" s="1">
        <v>13</v>
      </c>
      <c r="C7121" s="1">
        <v>19</v>
      </c>
      <c r="D7121" s="1">
        <v>50.03</v>
      </c>
      <c r="E7121" s="1">
        <v>69.03</v>
      </c>
    </row>
    <row r="7122" spans="1:5" hidden="1">
      <c r="A7122" s="1">
        <v>1985</v>
      </c>
      <c r="B7122" s="1">
        <v>14</v>
      </c>
      <c r="C7122" s="1">
        <v>30</v>
      </c>
      <c r="D7122" s="1">
        <v>41.02</v>
      </c>
      <c r="E7122" s="1">
        <v>71.02</v>
      </c>
    </row>
    <row r="7123" spans="1:5" hidden="1">
      <c r="A7123" s="1">
        <v>1985</v>
      </c>
      <c r="B7123" s="1">
        <v>15</v>
      </c>
      <c r="C7123" s="1">
        <v>38.01</v>
      </c>
      <c r="D7123" s="1">
        <v>67.03</v>
      </c>
      <c r="E7123" s="1">
        <v>105.04</v>
      </c>
    </row>
    <row r="7124" spans="1:5" hidden="1">
      <c r="A7124" s="1">
        <v>1985</v>
      </c>
      <c r="B7124" s="1">
        <v>16</v>
      </c>
      <c r="C7124" s="1">
        <v>36</v>
      </c>
      <c r="D7124" s="1">
        <v>91.04</v>
      </c>
      <c r="E7124" s="1">
        <v>127.04</v>
      </c>
    </row>
    <row r="7125" spans="1:5" hidden="1">
      <c r="A7125" s="1">
        <v>1985</v>
      </c>
      <c r="B7125" s="1">
        <v>17</v>
      </c>
      <c r="C7125" s="1">
        <v>63</v>
      </c>
      <c r="D7125" s="1">
        <v>157.07</v>
      </c>
      <c r="E7125" s="1">
        <v>220.07</v>
      </c>
    </row>
    <row r="7126" spans="1:5" hidden="1">
      <c r="A7126" s="1">
        <v>1985</v>
      </c>
      <c r="B7126" s="1">
        <v>18</v>
      </c>
      <c r="C7126" s="1">
        <v>72</v>
      </c>
      <c r="D7126" s="1">
        <v>217.1</v>
      </c>
      <c r="E7126" s="1">
        <v>289.10000000000002</v>
      </c>
    </row>
    <row r="7127" spans="1:5" hidden="1">
      <c r="A7127" s="1">
        <v>1985</v>
      </c>
      <c r="B7127" s="1">
        <v>19</v>
      </c>
      <c r="C7127" s="1">
        <v>58</v>
      </c>
      <c r="D7127" s="1">
        <v>200.09</v>
      </c>
      <c r="E7127" s="1">
        <v>258.08999999999997</v>
      </c>
    </row>
    <row r="7128" spans="1:5" hidden="1">
      <c r="A7128" s="1">
        <v>1985</v>
      </c>
      <c r="B7128" s="1">
        <v>20</v>
      </c>
      <c r="C7128" s="1">
        <v>66.010000000000005</v>
      </c>
      <c r="D7128" s="1">
        <v>227.1</v>
      </c>
      <c r="E7128" s="1">
        <v>293.11</v>
      </c>
    </row>
    <row r="7129" spans="1:5" hidden="1">
      <c r="A7129" s="1">
        <v>1985</v>
      </c>
      <c r="B7129" s="1">
        <v>21</v>
      </c>
      <c r="C7129" s="1">
        <v>64</v>
      </c>
      <c r="D7129" s="1">
        <v>212.09</v>
      </c>
      <c r="E7129" s="1">
        <v>276.08999999999997</v>
      </c>
    </row>
    <row r="7130" spans="1:5" hidden="1">
      <c r="A7130" s="1">
        <v>1985</v>
      </c>
      <c r="B7130" s="1">
        <v>22</v>
      </c>
      <c r="C7130" s="1">
        <v>57.01</v>
      </c>
      <c r="D7130" s="1">
        <v>222.1</v>
      </c>
      <c r="E7130" s="1">
        <v>279.11</v>
      </c>
    </row>
    <row r="7131" spans="1:5" hidden="1">
      <c r="A7131" s="1">
        <v>1985</v>
      </c>
      <c r="B7131" s="1">
        <v>23</v>
      </c>
      <c r="C7131" s="1">
        <v>77.010000000000005</v>
      </c>
      <c r="D7131" s="1">
        <v>209.09</v>
      </c>
      <c r="E7131" s="1">
        <v>286.10000000000002</v>
      </c>
    </row>
    <row r="7132" spans="1:5" hidden="1">
      <c r="A7132" s="1">
        <v>1985</v>
      </c>
      <c r="B7132" s="1">
        <v>24</v>
      </c>
      <c r="C7132" s="1">
        <v>83.01</v>
      </c>
      <c r="D7132" s="1">
        <v>230.1</v>
      </c>
      <c r="E7132" s="1">
        <v>313.11</v>
      </c>
    </row>
    <row r="7133" spans="1:5" hidden="1">
      <c r="A7133" s="1">
        <v>1985</v>
      </c>
      <c r="B7133" s="1">
        <v>25</v>
      </c>
      <c r="C7133" s="1">
        <v>63</v>
      </c>
      <c r="D7133" s="1">
        <v>204.09</v>
      </c>
      <c r="E7133" s="1">
        <v>267.08999999999997</v>
      </c>
    </row>
    <row r="7134" spans="1:5" hidden="1">
      <c r="A7134" s="1">
        <v>1985</v>
      </c>
      <c r="B7134" s="1">
        <v>26</v>
      </c>
      <c r="C7134" s="1">
        <v>77.010000000000005</v>
      </c>
      <c r="D7134" s="1">
        <v>173.08</v>
      </c>
      <c r="E7134" s="1">
        <v>250.09</v>
      </c>
    </row>
    <row r="7135" spans="1:5" hidden="1">
      <c r="A7135" s="1">
        <v>1985</v>
      </c>
      <c r="B7135" s="1">
        <v>27</v>
      </c>
      <c r="C7135" s="1">
        <v>77</v>
      </c>
      <c r="D7135" s="1">
        <v>177.08</v>
      </c>
      <c r="E7135" s="1">
        <v>254.08</v>
      </c>
    </row>
    <row r="7136" spans="1:5" hidden="1">
      <c r="A7136" s="1">
        <v>1985</v>
      </c>
      <c r="B7136" s="1">
        <v>28</v>
      </c>
      <c r="C7136" s="1">
        <v>70.010000000000005</v>
      </c>
      <c r="D7136" s="1">
        <v>194.09</v>
      </c>
      <c r="E7136" s="1">
        <v>264.10000000000002</v>
      </c>
    </row>
    <row r="7137" spans="1:5" hidden="1">
      <c r="A7137" s="1">
        <v>1985</v>
      </c>
      <c r="B7137" s="1">
        <v>29</v>
      </c>
      <c r="C7137" s="1">
        <v>76.010000000000005</v>
      </c>
      <c r="D7137" s="1">
        <v>155.07</v>
      </c>
      <c r="E7137" s="1">
        <v>231.08</v>
      </c>
    </row>
    <row r="7138" spans="1:5" hidden="1">
      <c r="A7138" s="1">
        <v>1985</v>
      </c>
      <c r="B7138" s="1">
        <v>30</v>
      </c>
      <c r="C7138" s="1">
        <v>59.01</v>
      </c>
      <c r="D7138" s="1">
        <v>152.07</v>
      </c>
      <c r="E7138" s="1">
        <v>211.08</v>
      </c>
    </row>
    <row r="7139" spans="1:5" hidden="1">
      <c r="A7139" s="1">
        <v>1985</v>
      </c>
      <c r="B7139" s="1">
        <v>31</v>
      </c>
      <c r="C7139" s="1">
        <v>75.010000000000005</v>
      </c>
      <c r="D7139" s="1">
        <v>196.09</v>
      </c>
      <c r="E7139" s="1">
        <v>271.10000000000002</v>
      </c>
    </row>
    <row r="7140" spans="1:5" hidden="1">
      <c r="A7140" s="1">
        <v>1985</v>
      </c>
      <c r="B7140" s="1">
        <v>32</v>
      </c>
      <c r="C7140" s="1">
        <v>78.010000000000005</v>
      </c>
      <c r="D7140" s="1">
        <v>170.07</v>
      </c>
      <c r="E7140" s="1">
        <v>248.08</v>
      </c>
    </row>
    <row r="7141" spans="1:5" hidden="1">
      <c r="A7141" s="1">
        <v>1985</v>
      </c>
      <c r="B7141" s="1">
        <v>33</v>
      </c>
      <c r="C7141" s="1">
        <v>70.010000000000005</v>
      </c>
      <c r="D7141" s="1">
        <v>174.07</v>
      </c>
      <c r="E7141" s="1">
        <v>244.08</v>
      </c>
    </row>
    <row r="7142" spans="1:5" hidden="1">
      <c r="A7142" s="1">
        <v>1985</v>
      </c>
      <c r="B7142" s="1">
        <v>34</v>
      </c>
      <c r="C7142" s="1">
        <v>89.01</v>
      </c>
      <c r="D7142" s="1">
        <v>158.07</v>
      </c>
      <c r="E7142" s="1">
        <v>247.08</v>
      </c>
    </row>
    <row r="7143" spans="1:5" hidden="1">
      <c r="A7143" s="1">
        <v>1985</v>
      </c>
      <c r="B7143" s="1">
        <v>35</v>
      </c>
      <c r="C7143" s="1">
        <v>77.010000000000005</v>
      </c>
      <c r="D7143" s="1">
        <v>163.07</v>
      </c>
      <c r="E7143" s="1">
        <v>240.08</v>
      </c>
    </row>
    <row r="7144" spans="1:5" hidden="1">
      <c r="A7144" s="1">
        <v>1985</v>
      </c>
      <c r="B7144" s="1">
        <v>36</v>
      </c>
      <c r="C7144" s="1">
        <v>88.01</v>
      </c>
      <c r="D7144" s="1">
        <v>178.08</v>
      </c>
      <c r="E7144" s="1">
        <v>266.08999999999997</v>
      </c>
    </row>
    <row r="7145" spans="1:5" hidden="1">
      <c r="A7145" s="1">
        <v>1985</v>
      </c>
      <c r="B7145" s="1">
        <v>37</v>
      </c>
      <c r="C7145" s="1">
        <v>116.01</v>
      </c>
      <c r="D7145" s="1">
        <v>190.08</v>
      </c>
      <c r="E7145" s="1">
        <v>306.08999999999997</v>
      </c>
    </row>
    <row r="7146" spans="1:5" hidden="1">
      <c r="A7146" s="1">
        <v>1985</v>
      </c>
      <c r="B7146" s="1">
        <v>38</v>
      </c>
      <c r="C7146" s="1">
        <v>107.01</v>
      </c>
      <c r="D7146" s="1">
        <v>181.08</v>
      </c>
      <c r="E7146" s="1">
        <v>288.08999999999997</v>
      </c>
    </row>
    <row r="7147" spans="1:5" hidden="1">
      <c r="A7147" s="1">
        <v>1985</v>
      </c>
      <c r="B7147" s="1">
        <v>39</v>
      </c>
      <c r="C7147" s="1">
        <v>108.01</v>
      </c>
      <c r="D7147" s="1">
        <v>175.08</v>
      </c>
      <c r="E7147" s="1">
        <v>283.08999999999997</v>
      </c>
    </row>
    <row r="7148" spans="1:5" hidden="1">
      <c r="A7148" s="1">
        <v>1985</v>
      </c>
      <c r="B7148" s="1">
        <v>40</v>
      </c>
      <c r="C7148" s="1">
        <v>90.01</v>
      </c>
      <c r="D7148" s="1">
        <v>179.07</v>
      </c>
      <c r="E7148" s="1">
        <v>269.08</v>
      </c>
    </row>
    <row r="7149" spans="1:5" hidden="1">
      <c r="A7149" s="1">
        <v>1985</v>
      </c>
      <c r="B7149" s="1">
        <v>41</v>
      </c>
      <c r="C7149" s="1">
        <v>99.01</v>
      </c>
      <c r="D7149" s="1">
        <v>179.08</v>
      </c>
      <c r="E7149" s="1">
        <v>278.08999999999997</v>
      </c>
    </row>
    <row r="7150" spans="1:5" hidden="1">
      <c r="A7150" s="1">
        <v>1985</v>
      </c>
      <c r="B7150" s="1">
        <v>42</v>
      </c>
      <c r="C7150" s="1">
        <v>118.01</v>
      </c>
      <c r="D7150" s="1">
        <v>241.1</v>
      </c>
      <c r="E7150" s="1">
        <v>359.11</v>
      </c>
    </row>
    <row r="7151" spans="1:5" hidden="1">
      <c r="A7151" s="1">
        <v>1985</v>
      </c>
      <c r="B7151" s="1">
        <v>43</v>
      </c>
      <c r="C7151" s="1">
        <v>140.02000000000001</v>
      </c>
      <c r="D7151" s="1">
        <v>266.12</v>
      </c>
      <c r="E7151" s="1">
        <v>406.14</v>
      </c>
    </row>
    <row r="7152" spans="1:5" hidden="1">
      <c r="A7152" s="1">
        <v>1985</v>
      </c>
      <c r="B7152" s="1">
        <v>44</v>
      </c>
      <c r="C7152" s="1">
        <v>147.01</v>
      </c>
      <c r="D7152" s="1">
        <v>245.11</v>
      </c>
      <c r="E7152" s="1">
        <v>392.12</v>
      </c>
    </row>
    <row r="7153" spans="1:5" hidden="1">
      <c r="A7153" s="1">
        <v>1985</v>
      </c>
      <c r="B7153" s="1">
        <v>45</v>
      </c>
      <c r="C7153" s="1">
        <v>177.02</v>
      </c>
      <c r="D7153" s="1">
        <v>273.12</v>
      </c>
      <c r="E7153" s="1">
        <v>450.14</v>
      </c>
    </row>
    <row r="7154" spans="1:5" hidden="1">
      <c r="A7154" s="1">
        <v>1985</v>
      </c>
      <c r="B7154" s="1">
        <v>46</v>
      </c>
      <c r="C7154" s="1">
        <v>158.01</v>
      </c>
      <c r="D7154" s="1">
        <v>285.12</v>
      </c>
      <c r="E7154" s="1">
        <v>443.13</v>
      </c>
    </row>
    <row r="7155" spans="1:5" hidden="1">
      <c r="A7155" s="1">
        <v>1985</v>
      </c>
      <c r="B7155" s="1">
        <v>47</v>
      </c>
      <c r="C7155" s="1">
        <v>196.02</v>
      </c>
      <c r="D7155" s="1">
        <v>323.14</v>
      </c>
      <c r="E7155" s="1">
        <v>519.16</v>
      </c>
    </row>
    <row r="7156" spans="1:5" hidden="1">
      <c r="A7156" s="1">
        <v>1985</v>
      </c>
      <c r="B7156" s="1">
        <v>48</v>
      </c>
      <c r="C7156" s="1">
        <v>171.02</v>
      </c>
      <c r="D7156" s="1">
        <v>334.15</v>
      </c>
      <c r="E7156" s="1">
        <v>505.17</v>
      </c>
    </row>
    <row r="7157" spans="1:5" hidden="1">
      <c r="A7157" s="1">
        <v>1985</v>
      </c>
      <c r="B7157" s="1">
        <v>49</v>
      </c>
      <c r="C7157" s="1">
        <v>235.02</v>
      </c>
      <c r="D7157" s="1">
        <v>338.15</v>
      </c>
      <c r="E7157" s="1">
        <v>573.16999999999996</v>
      </c>
    </row>
    <row r="7158" spans="1:5" hidden="1">
      <c r="A7158" s="1">
        <v>1985</v>
      </c>
      <c r="B7158" s="1">
        <v>50</v>
      </c>
      <c r="C7158" s="1">
        <v>194.01</v>
      </c>
      <c r="D7158" s="1">
        <v>393.17</v>
      </c>
      <c r="E7158" s="1">
        <v>587.17999999999995</v>
      </c>
    </row>
    <row r="7159" spans="1:5" hidden="1">
      <c r="A7159" s="1">
        <v>1985</v>
      </c>
      <c r="B7159" s="1">
        <v>51</v>
      </c>
      <c r="C7159" s="1">
        <v>230.02</v>
      </c>
      <c r="D7159" s="1">
        <v>409.18</v>
      </c>
      <c r="E7159" s="1">
        <v>639.20000000000005</v>
      </c>
    </row>
    <row r="7160" spans="1:5" hidden="1">
      <c r="A7160" s="1">
        <v>1985</v>
      </c>
      <c r="B7160" s="1">
        <v>52</v>
      </c>
      <c r="C7160" s="1">
        <v>271.02</v>
      </c>
      <c r="D7160" s="1">
        <v>472.21</v>
      </c>
      <c r="E7160" s="1">
        <v>743.23</v>
      </c>
    </row>
    <row r="7161" spans="1:5" hidden="1">
      <c r="A7161" s="1">
        <v>1985</v>
      </c>
      <c r="B7161" s="1">
        <v>53</v>
      </c>
      <c r="C7161" s="1">
        <v>318.02999999999997</v>
      </c>
      <c r="D7161" s="1">
        <v>558.25</v>
      </c>
      <c r="E7161" s="1">
        <v>876.28</v>
      </c>
    </row>
    <row r="7162" spans="1:5" hidden="1">
      <c r="A7162" s="1">
        <v>1985</v>
      </c>
      <c r="B7162" s="1">
        <v>54</v>
      </c>
      <c r="C7162" s="1">
        <v>344.03</v>
      </c>
      <c r="D7162" s="1">
        <v>630.27</v>
      </c>
      <c r="E7162" s="1">
        <v>974.3</v>
      </c>
    </row>
    <row r="7163" spans="1:5" hidden="1">
      <c r="A7163" s="1">
        <v>1985</v>
      </c>
      <c r="B7163" s="1">
        <v>55</v>
      </c>
      <c r="C7163" s="1">
        <v>378.04</v>
      </c>
      <c r="D7163" s="1">
        <v>690.3</v>
      </c>
      <c r="E7163" s="1">
        <v>1068.3399999999999</v>
      </c>
    </row>
    <row r="7164" spans="1:5" hidden="1">
      <c r="A7164" s="1">
        <v>1985</v>
      </c>
      <c r="B7164" s="1">
        <v>56</v>
      </c>
      <c r="C7164" s="1">
        <v>380.04</v>
      </c>
      <c r="D7164" s="1">
        <v>744.33</v>
      </c>
      <c r="E7164" s="1">
        <v>1124.3699999999999</v>
      </c>
    </row>
    <row r="7165" spans="1:5" hidden="1">
      <c r="A7165" s="1">
        <v>1985</v>
      </c>
      <c r="B7165" s="1">
        <v>57</v>
      </c>
      <c r="C7165" s="1">
        <v>449.04</v>
      </c>
      <c r="D7165" s="1">
        <v>889.39</v>
      </c>
      <c r="E7165" s="1">
        <v>1338.43</v>
      </c>
    </row>
    <row r="7166" spans="1:5" hidden="1">
      <c r="A7166" s="1">
        <v>1985</v>
      </c>
      <c r="B7166" s="1">
        <v>58</v>
      </c>
      <c r="C7166" s="1">
        <v>485.05</v>
      </c>
      <c r="D7166" s="1">
        <v>990.44</v>
      </c>
      <c r="E7166" s="1">
        <v>1475.49</v>
      </c>
    </row>
    <row r="7167" spans="1:5" hidden="1">
      <c r="A7167" s="1">
        <v>1985</v>
      </c>
      <c r="B7167" s="1">
        <v>59</v>
      </c>
      <c r="C7167" s="1">
        <v>570.04999999999995</v>
      </c>
      <c r="D7167" s="1">
        <v>1032.45</v>
      </c>
      <c r="E7167" s="1">
        <v>1602.5</v>
      </c>
    </row>
    <row r="7168" spans="1:5" hidden="1">
      <c r="A7168" s="1">
        <v>1985</v>
      </c>
      <c r="B7168" s="1">
        <v>60</v>
      </c>
      <c r="C7168" s="1">
        <v>560.04999999999995</v>
      </c>
      <c r="D7168" s="1">
        <v>1169.52</v>
      </c>
      <c r="E7168" s="1">
        <v>1729.57</v>
      </c>
    </row>
    <row r="7169" spans="1:5" hidden="1">
      <c r="A7169" s="1">
        <v>1985</v>
      </c>
      <c r="B7169" s="1">
        <v>61</v>
      </c>
      <c r="C7169" s="1">
        <v>572.04999999999995</v>
      </c>
      <c r="D7169" s="1">
        <v>1143.51</v>
      </c>
      <c r="E7169" s="1">
        <v>1715.56</v>
      </c>
    </row>
    <row r="7170" spans="1:5" hidden="1">
      <c r="A7170" s="1">
        <v>1985</v>
      </c>
      <c r="B7170" s="1">
        <v>62</v>
      </c>
      <c r="C7170" s="1">
        <v>635.05999999999995</v>
      </c>
      <c r="D7170" s="1">
        <v>1296.57</v>
      </c>
      <c r="E7170" s="1">
        <v>1931.63</v>
      </c>
    </row>
    <row r="7171" spans="1:5" hidden="1">
      <c r="A7171" s="1">
        <v>1985</v>
      </c>
      <c r="B7171" s="1">
        <v>63</v>
      </c>
      <c r="C7171" s="1">
        <v>733.07</v>
      </c>
      <c r="D7171" s="1">
        <v>1362.6</v>
      </c>
      <c r="E7171" s="1">
        <v>2095.67</v>
      </c>
    </row>
    <row r="7172" spans="1:5" hidden="1">
      <c r="A7172" s="1">
        <v>1985</v>
      </c>
      <c r="B7172" s="1">
        <v>64</v>
      </c>
      <c r="C7172" s="1">
        <v>824.07</v>
      </c>
      <c r="D7172" s="1">
        <v>1479.66</v>
      </c>
      <c r="E7172" s="1">
        <v>2303.73</v>
      </c>
    </row>
    <row r="7173" spans="1:5" hidden="1">
      <c r="A7173" s="1">
        <v>1985</v>
      </c>
      <c r="B7173" s="1">
        <v>65</v>
      </c>
      <c r="C7173" s="1">
        <v>804.08</v>
      </c>
      <c r="D7173" s="1">
        <v>1525.68</v>
      </c>
      <c r="E7173" s="1">
        <v>2329.7600000000002</v>
      </c>
    </row>
    <row r="7174" spans="1:5" hidden="1">
      <c r="A7174" s="1">
        <v>1985</v>
      </c>
      <c r="B7174" s="1">
        <v>66</v>
      </c>
      <c r="C7174" s="1">
        <v>720.07</v>
      </c>
      <c r="D7174" s="1">
        <v>1264.56</v>
      </c>
      <c r="E7174" s="1">
        <v>1984.63</v>
      </c>
    </row>
    <row r="7175" spans="1:5" hidden="1">
      <c r="A7175" s="1">
        <v>1985</v>
      </c>
      <c r="B7175" s="1">
        <v>67</v>
      </c>
      <c r="C7175" s="1">
        <v>837.07</v>
      </c>
      <c r="D7175" s="1">
        <v>1435.64</v>
      </c>
      <c r="E7175" s="1">
        <v>2272.71</v>
      </c>
    </row>
    <row r="7176" spans="1:5" hidden="1">
      <c r="A7176" s="1">
        <v>1985</v>
      </c>
      <c r="B7176" s="1">
        <v>68</v>
      </c>
      <c r="C7176" s="1">
        <v>905.08</v>
      </c>
      <c r="D7176" s="1">
        <v>1595.7</v>
      </c>
      <c r="E7176" s="1">
        <v>2500.7800000000002</v>
      </c>
    </row>
    <row r="7177" spans="1:5" hidden="1">
      <c r="A7177" s="1">
        <v>1985</v>
      </c>
      <c r="B7177" s="1">
        <v>69</v>
      </c>
      <c r="C7177" s="1">
        <v>1093.0999999999999</v>
      </c>
      <c r="D7177" s="1">
        <v>1730.76</v>
      </c>
      <c r="E7177" s="1">
        <v>2823.86</v>
      </c>
    </row>
    <row r="7178" spans="1:5" hidden="1">
      <c r="A7178" s="1">
        <v>1985</v>
      </c>
      <c r="B7178" s="1">
        <v>70</v>
      </c>
      <c r="C7178" s="1">
        <v>1104.0999999999999</v>
      </c>
      <c r="D7178" s="1">
        <v>1877.82</v>
      </c>
      <c r="E7178" s="1">
        <v>2981.92</v>
      </c>
    </row>
    <row r="7179" spans="1:5" hidden="1">
      <c r="A7179" s="1">
        <v>1985</v>
      </c>
      <c r="B7179" s="1">
        <v>71</v>
      </c>
      <c r="C7179" s="1">
        <v>1285.1199999999999</v>
      </c>
      <c r="D7179" s="1">
        <v>1900.84</v>
      </c>
      <c r="E7179" s="1">
        <v>3185.96</v>
      </c>
    </row>
    <row r="7180" spans="1:5" hidden="1">
      <c r="A7180" s="1">
        <v>1985</v>
      </c>
      <c r="B7180" s="1">
        <v>72</v>
      </c>
      <c r="C7180" s="1">
        <v>1424.13</v>
      </c>
      <c r="D7180" s="1">
        <v>1967.87</v>
      </c>
      <c r="E7180" s="1">
        <v>3392</v>
      </c>
    </row>
    <row r="7181" spans="1:5" hidden="1">
      <c r="A7181" s="1">
        <v>1985</v>
      </c>
      <c r="B7181" s="1">
        <v>73</v>
      </c>
      <c r="C7181" s="1">
        <v>1338.12</v>
      </c>
      <c r="D7181" s="1">
        <v>1973.87</v>
      </c>
      <c r="E7181" s="1">
        <v>3311.99</v>
      </c>
    </row>
    <row r="7182" spans="1:5" hidden="1">
      <c r="A7182" s="1">
        <v>1985</v>
      </c>
      <c r="B7182" s="1">
        <v>74</v>
      </c>
      <c r="C7182" s="1">
        <v>1512.14</v>
      </c>
      <c r="D7182" s="1">
        <v>2008.89</v>
      </c>
      <c r="E7182" s="1">
        <v>3521.03</v>
      </c>
    </row>
    <row r="7183" spans="1:5" hidden="1">
      <c r="A7183" s="1">
        <v>1985</v>
      </c>
      <c r="B7183" s="1">
        <v>75</v>
      </c>
      <c r="C7183" s="1">
        <v>1522.14</v>
      </c>
      <c r="D7183" s="1">
        <v>1959.86</v>
      </c>
      <c r="E7183" s="1">
        <v>3482</v>
      </c>
    </row>
    <row r="7184" spans="1:5" hidden="1">
      <c r="A7184" s="1">
        <v>1985</v>
      </c>
      <c r="B7184" s="1">
        <v>76</v>
      </c>
      <c r="C7184" s="1">
        <v>1476.14</v>
      </c>
      <c r="D7184" s="1">
        <v>1908.84</v>
      </c>
      <c r="E7184" s="1">
        <v>3384.98</v>
      </c>
    </row>
    <row r="7185" spans="1:5" hidden="1">
      <c r="A7185" s="1">
        <v>1985</v>
      </c>
      <c r="B7185" s="1">
        <v>77</v>
      </c>
      <c r="C7185" s="1">
        <v>1583.14</v>
      </c>
      <c r="D7185" s="1">
        <v>1866.83</v>
      </c>
      <c r="E7185" s="1">
        <v>3449.97</v>
      </c>
    </row>
    <row r="7186" spans="1:5" hidden="1">
      <c r="A7186" s="1">
        <v>1985</v>
      </c>
      <c r="B7186" s="1">
        <v>78</v>
      </c>
      <c r="C7186" s="1">
        <v>1615.15</v>
      </c>
      <c r="D7186" s="1">
        <v>1936.85</v>
      </c>
      <c r="E7186" s="1">
        <v>3552</v>
      </c>
    </row>
    <row r="7187" spans="1:5" hidden="1">
      <c r="A7187" s="1">
        <v>1985</v>
      </c>
      <c r="B7187" s="1">
        <v>79</v>
      </c>
      <c r="C7187" s="1">
        <v>1779.16</v>
      </c>
      <c r="D7187" s="1">
        <v>1873.83</v>
      </c>
      <c r="E7187" s="1">
        <v>3652.99</v>
      </c>
    </row>
    <row r="7188" spans="1:5" hidden="1">
      <c r="A7188" s="1">
        <v>1985</v>
      </c>
      <c r="B7188" s="1">
        <v>80</v>
      </c>
      <c r="C7188" s="1">
        <v>1822.16</v>
      </c>
      <c r="D7188" s="1">
        <v>1746.76</v>
      </c>
      <c r="E7188" s="1">
        <v>3568.92</v>
      </c>
    </row>
    <row r="7189" spans="1:5" hidden="1">
      <c r="A7189" s="1">
        <v>1985</v>
      </c>
      <c r="B7189" s="1">
        <v>81</v>
      </c>
      <c r="C7189" s="1">
        <v>1563.14</v>
      </c>
      <c r="D7189" s="1">
        <v>1576.7</v>
      </c>
      <c r="E7189" s="1">
        <v>3139.84</v>
      </c>
    </row>
    <row r="7190" spans="1:5" hidden="1">
      <c r="A7190" s="1">
        <v>1985</v>
      </c>
      <c r="B7190" s="1">
        <v>82</v>
      </c>
      <c r="C7190" s="1">
        <v>1727.16</v>
      </c>
      <c r="D7190" s="1">
        <v>1522.67</v>
      </c>
      <c r="E7190" s="1">
        <v>3249.83</v>
      </c>
    </row>
    <row r="7191" spans="1:5" hidden="1">
      <c r="A7191" s="1">
        <v>1985</v>
      </c>
      <c r="B7191" s="1">
        <v>83</v>
      </c>
      <c r="C7191" s="1">
        <v>1765.16</v>
      </c>
      <c r="D7191" s="1">
        <v>1453.64</v>
      </c>
      <c r="E7191" s="1">
        <v>3218.8</v>
      </c>
    </row>
    <row r="7192" spans="1:5" hidden="1">
      <c r="A7192" s="1">
        <v>1985</v>
      </c>
      <c r="B7192" s="1">
        <v>84</v>
      </c>
      <c r="C7192" s="1">
        <v>1969.18</v>
      </c>
      <c r="D7192" s="1">
        <v>1277.57</v>
      </c>
      <c r="E7192" s="1">
        <v>3246.75</v>
      </c>
    </row>
    <row r="7193" spans="1:5" hidden="1">
      <c r="A7193" s="1">
        <v>1985</v>
      </c>
      <c r="B7193" s="1">
        <v>85</v>
      </c>
      <c r="C7193" s="1">
        <v>1935.18</v>
      </c>
      <c r="D7193" s="1">
        <v>1236.55</v>
      </c>
      <c r="E7193" s="1">
        <v>3171.73</v>
      </c>
    </row>
    <row r="7194" spans="1:5" hidden="1">
      <c r="A7194" s="1">
        <v>1985</v>
      </c>
      <c r="B7194" s="1">
        <v>86</v>
      </c>
      <c r="C7194" s="1">
        <v>1676.16</v>
      </c>
      <c r="D7194" s="1">
        <v>951.42</v>
      </c>
      <c r="E7194" s="1">
        <v>2627.58</v>
      </c>
    </row>
    <row r="7195" spans="1:5" hidden="1">
      <c r="A7195" s="1">
        <v>1985</v>
      </c>
      <c r="B7195" s="1">
        <v>87</v>
      </c>
      <c r="C7195" s="1">
        <v>1605.15</v>
      </c>
      <c r="D7195" s="1">
        <v>901.4</v>
      </c>
      <c r="E7195" s="1">
        <v>2506.5500000000002</v>
      </c>
    </row>
    <row r="7196" spans="1:5" hidden="1">
      <c r="A7196" s="1">
        <v>1985</v>
      </c>
      <c r="B7196" s="1">
        <v>88</v>
      </c>
      <c r="C7196" s="1">
        <v>1436.13</v>
      </c>
      <c r="D7196" s="1">
        <v>683.3</v>
      </c>
      <c r="E7196" s="1">
        <v>2119.4299999999998</v>
      </c>
    </row>
    <row r="7197" spans="1:5" hidden="1">
      <c r="A7197" s="1">
        <v>1985</v>
      </c>
      <c r="B7197" s="1">
        <v>89</v>
      </c>
      <c r="C7197" s="1">
        <v>1431.13</v>
      </c>
      <c r="D7197" s="1">
        <v>634.28</v>
      </c>
      <c r="E7197" s="1">
        <v>2065.41</v>
      </c>
    </row>
    <row r="7198" spans="1:5" hidden="1">
      <c r="A7198" s="1">
        <v>1985</v>
      </c>
      <c r="B7198" s="1">
        <v>90</v>
      </c>
      <c r="C7198" s="1">
        <v>1217.1099999999999</v>
      </c>
      <c r="D7198" s="1">
        <v>503.22</v>
      </c>
      <c r="E7198" s="1">
        <v>1720.33</v>
      </c>
    </row>
    <row r="7199" spans="1:5" hidden="1">
      <c r="A7199" s="1">
        <v>1985</v>
      </c>
      <c r="B7199" s="1">
        <v>91</v>
      </c>
      <c r="C7199" s="1">
        <v>1026.0999999999999</v>
      </c>
      <c r="D7199" s="1">
        <v>456.2</v>
      </c>
      <c r="E7199" s="1">
        <v>1482.3</v>
      </c>
    </row>
    <row r="7200" spans="1:5" hidden="1">
      <c r="A7200" s="1">
        <v>1985</v>
      </c>
      <c r="B7200" s="1">
        <v>92</v>
      </c>
      <c r="C7200" s="1">
        <v>976.09</v>
      </c>
      <c r="D7200" s="1">
        <v>367.16</v>
      </c>
      <c r="E7200" s="1">
        <v>1343.25</v>
      </c>
    </row>
    <row r="7201" spans="1:5" hidden="1">
      <c r="A7201" s="1">
        <v>1985</v>
      </c>
      <c r="B7201" s="1">
        <v>93</v>
      </c>
      <c r="C7201" s="1">
        <v>839.08</v>
      </c>
      <c r="D7201" s="1">
        <v>287.13</v>
      </c>
      <c r="E7201" s="1">
        <v>1126.21</v>
      </c>
    </row>
    <row r="7202" spans="1:5" hidden="1">
      <c r="A7202" s="1">
        <v>1985</v>
      </c>
      <c r="B7202" s="1">
        <v>94</v>
      </c>
      <c r="C7202" s="1">
        <v>664.06</v>
      </c>
      <c r="D7202" s="1">
        <v>227.1</v>
      </c>
      <c r="E7202" s="1">
        <v>891.16</v>
      </c>
    </row>
    <row r="7203" spans="1:5" hidden="1">
      <c r="A7203" s="1">
        <v>1985</v>
      </c>
      <c r="B7203" s="1">
        <v>95</v>
      </c>
      <c r="C7203" s="1">
        <v>504.04</v>
      </c>
      <c r="D7203" s="1">
        <v>160.07</v>
      </c>
      <c r="E7203" s="1">
        <v>664.11</v>
      </c>
    </row>
    <row r="7204" spans="1:5" hidden="1">
      <c r="A7204" s="1">
        <v>1985</v>
      </c>
      <c r="B7204" s="1">
        <v>96</v>
      </c>
      <c r="C7204" s="1">
        <v>406.04</v>
      </c>
      <c r="D7204" s="1">
        <v>120.06</v>
      </c>
      <c r="E7204" s="1">
        <v>526.1</v>
      </c>
    </row>
    <row r="7205" spans="1:5" hidden="1">
      <c r="A7205" s="1">
        <v>1985</v>
      </c>
      <c r="B7205" s="1">
        <v>97</v>
      </c>
      <c r="C7205" s="1">
        <v>305.02999999999997</v>
      </c>
      <c r="D7205" s="1">
        <v>91.04</v>
      </c>
      <c r="E7205" s="1">
        <v>396.07</v>
      </c>
    </row>
    <row r="7206" spans="1:5" hidden="1">
      <c r="A7206" s="1">
        <v>1985</v>
      </c>
      <c r="B7206" s="1">
        <v>98</v>
      </c>
      <c r="C7206" s="1">
        <v>192.02</v>
      </c>
      <c r="D7206" s="1">
        <v>55.03</v>
      </c>
      <c r="E7206" s="1">
        <v>247.05</v>
      </c>
    </row>
    <row r="7207" spans="1:5" hidden="1">
      <c r="A7207" s="1">
        <v>1985</v>
      </c>
      <c r="B7207" s="1">
        <v>99</v>
      </c>
      <c r="C7207" s="1">
        <v>155.02000000000001</v>
      </c>
      <c r="D7207" s="1">
        <v>42.02</v>
      </c>
      <c r="E7207" s="1">
        <v>197.04</v>
      </c>
    </row>
    <row r="7208" spans="1:5" hidden="1">
      <c r="A7208" s="1">
        <v>1985</v>
      </c>
      <c r="B7208" s="1">
        <v>100</v>
      </c>
      <c r="C7208" s="1">
        <v>93.01</v>
      </c>
      <c r="D7208" s="1">
        <v>16.010000000000002</v>
      </c>
      <c r="E7208" s="1">
        <v>109.02</v>
      </c>
    </row>
    <row r="7209" spans="1:5" hidden="1">
      <c r="A7209" s="1">
        <v>1985</v>
      </c>
      <c r="B7209" s="1">
        <v>101</v>
      </c>
      <c r="C7209" s="1">
        <v>62</v>
      </c>
      <c r="D7209" s="1">
        <v>12.01</v>
      </c>
      <c r="E7209" s="1">
        <v>74.010000000000005</v>
      </c>
    </row>
    <row r="7210" spans="1:5" hidden="1">
      <c r="A7210" s="1">
        <v>1985</v>
      </c>
      <c r="B7210" s="1">
        <v>102</v>
      </c>
      <c r="C7210" s="1">
        <v>30</v>
      </c>
      <c r="D7210" s="1">
        <v>9</v>
      </c>
      <c r="E7210" s="1">
        <v>39</v>
      </c>
    </row>
    <row r="7211" spans="1:5" hidden="1">
      <c r="A7211" s="1">
        <v>1985</v>
      </c>
      <c r="B7211" s="1">
        <v>103</v>
      </c>
      <c r="C7211" s="1">
        <v>27</v>
      </c>
      <c r="D7211" s="1">
        <v>1.5</v>
      </c>
      <c r="E7211" s="1">
        <v>28.5</v>
      </c>
    </row>
    <row r="7212" spans="1:5" hidden="1">
      <c r="A7212" s="1">
        <v>1985</v>
      </c>
      <c r="B7212" s="1">
        <v>104</v>
      </c>
      <c r="C7212" s="1">
        <v>15</v>
      </c>
      <c r="D7212" s="1">
        <v>1.5</v>
      </c>
      <c r="E7212" s="1">
        <v>16.5</v>
      </c>
    </row>
    <row r="7213" spans="1:5" hidden="1">
      <c r="A7213" s="1">
        <v>1985</v>
      </c>
      <c r="B7213" s="1">
        <v>105</v>
      </c>
      <c r="C7213" s="1">
        <v>9</v>
      </c>
      <c r="D7213" s="1">
        <v>4</v>
      </c>
      <c r="E7213" s="1">
        <v>13</v>
      </c>
    </row>
    <row r="7214" spans="1:5" hidden="1">
      <c r="A7214" s="1">
        <v>1985</v>
      </c>
      <c r="B7214" s="1">
        <v>106</v>
      </c>
      <c r="C7214" s="1">
        <v>5</v>
      </c>
      <c r="D7214" s="1">
        <v>1.5</v>
      </c>
      <c r="E7214" s="1">
        <v>6.5</v>
      </c>
    </row>
    <row r="7215" spans="1:5" hidden="1">
      <c r="A7215" s="1">
        <v>1985</v>
      </c>
      <c r="B7215" s="1">
        <v>107</v>
      </c>
      <c r="C7215" s="1">
        <v>5</v>
      </c>
      <c r="D7215" s="1">
        <v>0</v>
      </c>
      <c r="E7215" s="1">
        <v>5</v>
      </c>
    </row>
    <row r="7216" spans="1:5" hidden="1">
      <c r="A7216" s="1">
        <v>1985</v>
      </c>
      <c r="B7216" s="1">
        <v>108</v>
      </c>
      <c r="C7216" s="1">
        <v>3</v>
      </c>
      <c r="D7216" s="1">
        <v>0</v>
      </c>
      <c r="E7216" s="1">
        <v>3</v>
      </c>
    </row>
    <row r="7217" spans="1:5" hidden="1">
      <c r="A7217" s="1">
        <v>1985</v>
      </c>
      <c r="B7217" s="1">
        <v>109</v>
      </c>
      <c r="C7217" s="1">
        <v>0</v>
      </c>
      <c r="D7217" s="1">
        <v>0</v>
      </c>
      <c r="E7217" s="1">
        <v>0</v>
      </c>
    </row>
    <row r="7218" spans="1:5" hidden="1">
      <c r="A7218" s="1">
        <v>1985</v>
      </c>
      <c r="B7218" s="1" t="s">
        <v>121</v>
      </c>
      <c r="C7218" s="1">
        <v>0</v>
      </c>
      <c r="D7218" s="1">
        <v>0</v>
      </c>
      <c r="E7218" s="1">
        <v>0</v>
      </c>
    </row>
    <row r="7219" spans="1:5" hidden="1">
      <c r="A7219" s="1">
        <v>1986</v>
      </c>
      <c r="B7219" s="1">
        <v>0</v>
      </c>
      <c r="C7219" s="1">
        <v>886</v>
      </c>
      <c r="D7219" s="1">
        <v>1247.1199999999999</v>
      </c>
      <c r="E7219" s="1">
        <v>2133.12</v>
      </c>
    </row>
    <row r="7220" spans="1:5" hidden="1">
      <c r="A7220" s="1">
        <v>1986</v>
      </c>
      <c r="B7220" s="1">
        <v>1</v>
      </c>
      <c r="C7220" s="1">
        <v>76</v>
      </c>
      <c r="D7220" s="1">
        <v>89.01</v>
      </c>
      <c r="E7220" s="1">
        <v>165.01</v>
      </c>
    </row>
    <row r="7221" spans="1:5" hidden="1">
      <c r="A7221" s="1">
        <v>1986</v>
      </c>
      <c r="B7221" s="1">
        <v>2</v>
      </c>
      <c r="C7221" s="1">
        <v>49</v>
      </c>
      <c r="D7221" s="1">
        <v>61.01</v>
      </c>
      <c r="E7221" s="1">
        <v>110.01</v>
      </c>
    </row>
    <row r="7222" spans="1:5" hidden="1">
      <c r="A7222" s="1">
        <v>1986</v>
      </c>
      <c r="B7222" s="1">
        <v>3</v>
      </c>
      <c r="C7222" s="1">
        <v>35</v>
      </c>
      <c r="D7222" s="1">
        <v>53.01</v>
      </c>
      <c r="E7222" s="1">
        <v>88.01</v>
      </c>
    </row>
    <row r="7223" spans="1:5" hidden="1">
      <c r="A7223" s="1">
        <v>1986</v>
      </c>
      <c r="B7223" s="1">
        <v>4</v>
      </c>
      <c r="C7223" s="1">
        <v>27</v>
      </c>
      <c r="D7223" s="1">
        <v>51.01</v>
      </c>
      <c r="E7223" s="1">
        <v>78.010000000000005</v>
      </c>
    </row>
    <row r="7224" spans="1:5" hidden="1">
      <c r="A7224" s="1">
        <v>1986</v>
      </c>
      <c r="B7224" s="1">
        <v>5</v>
      </c>
      <c r="C7224" s="1">
        <v>27</v>
      </c>
      <c r="D7224" s="1">
        <v>37.01</v>
      </c>
      <c r="E7224" s="1">
        <v>64.010000000000005</v>
      </c>
    </row>
    <row r="7225" spans="1:5" hidden="1">
      <c r="A7225" s="1">
        <v>1986</v>
      </c>
      <c r="B7225" s="1">
        <v>6</v>
      </c>
      <c r="C7225" s="1">
        <v>25</v>
      </c>
      <c r="D7225" s="1">
        <v>22</v>
      </c>
      <c r="E7225" s="1">
        <v>47</v>
      </c>
    </row>
    <row r="7226" spans="1:5" hidden="1">
      <c r="A7226" s="1">
        <v>1986</v>
      </c>
      <c r="B7226" s="1">
        <v>7</v>
      </c>
      <c r="C7226" s="1">
        <v>24</v>
      </c>
      <c r="D7226" s="1">
        <v>23</v>
      </c>
      <c r="E7226" s="1">
        <v>47</v>
      </c>
    </row>
    <row r="7227" spans="1:5" hidden="1">
      <c r="A7227" s="1">
        <v>1986</v>
      </c>
      <c r="B7227" s="1">
        <v>8</v>
      </c>
      <c r="C7227" s="1">
        <v>12</v>
      </c>
      <c r="D7227" s="1">
        <v>36</v>
      </c>
      <c r="E7227" s="1">
        <v>48</v>
      </c>
    </row>
    <row r="7228" spans="1:5" hidden="1">
      <c r="A7228" s="1">
        <v>1986</v>
      </c>
      <c r="B7228" s="1">
        <v>9</v>
      </c>
      <c r="C7228" s="1">
        <v>22</v>
      </c>
      <c r="D7228" s="1">
        <v>24</v>
      </c>
      <c r="E7228" s="1">
        <v>46</v>
      </c>
    </row>
    <row r="7229" spans="1:5" hidden="1">
      <c r="A7229" s="1">
        <v>1986</v>
      </c>
      <c r="B7229" s="1">
        <v>10</v>
      </c>
      <c r="C7229" s="1">
        <v>19</v>
      </c>
      <c r="D7229" s="1">
        <v>25</v>
      </c>
      <c r="E7229" s="1">
        <v>44</v>
      </c>
    </row>
    <row r="7230" spans="1:5" hidden="1">
      <c r="A7230" s="1">
        <v>1986</v>
      </c>
      <c r="B7230" s="1">
        <v>11</v>
      </c>
      <c r="C7230" s="1">
        <v>9</v>
      </c>
      <c r="D7230" s="1">
        <v>40</v>
      </c>
      <c r="E7230" s="1">
        <v>49</v>
      </c>
    </row>
    <row r="7231" spans="1:5" hidden="1">
      <c r="A7231" s="1">
        <v>1986</v>
      </c>
      <c r="B7231" s="1">
        <v>12</v>
      </c>
      <c r="C7231" s="1">
        <v>21</v>
      </c>
      <c r="D7231" s="1">
        <v>38.01</v>
      </c>
      <c r="E7231" s="1">
        <v>59.01</v>
      </c>
    </row>
    <row r="7232" spans="1:5" hidden="1">
      <c r="A7232" s="1">
        <v>1986</v>
      </c>
      <c r="B7232" s="1">
        <v>13</v>
      </c>
      <c r="C7232" s="1">
        <v>24</v>
      </c>
      <c r="D7232" s="1">
        <v>47.01</v>
      </c>
      <c r="E7232" s="1">
        <v>71.010000000000005</v>
      </c>
    </row>
    <row r="7233" spans="1:5" hidden="1">
      <c r="A7233" s="1">
        <v>1986</v>
      </c>
      <c r="B7233" s="1">
        <v>14</v>
      </c>
      <c r="C7233" s="1">
        <v>27</v>
      </c>
      <c r="D7233" s="1">
        <v>56</v>
      </c>
      <c r="E7233" s="1">
        <v>83</v>
      </c>
    </row>
    <row r="7234" spans="1:5" hidden="1">
      <c r="A7234" s="1">
        <v>1986</v>
      </c>
      <c r="B7234" s="1">
        <v>15</v>
      </c>
      <c r="C7234" s="1">
        <v>21</v>
      </c>
      <c r="D7234" s="1">
        <v>74.010000000000005</v>
      </c>
      <c r="E7234" s="1">
        <v>95.01</v>
      </c>
    </row>
    <row r="7235" spans="1:5" hidden="1">
      <c r="A7235" s="1">
        <v>1986</v>
      </c>
      <c r="B7235" s="1">
        <v>16</v>
      </c>
      <c r="C7235" s="1">
        <v>59</v>
      </c>
      <c r="D7235" s="1">
        <v>102.01</v>
      </c>
      <c r="E7235" s="1">
        <v>161.01</v>
      </c>
    </row>
    <row r="7236" spans="1:5" hidden="1">
      <c r="A7236" s="1">
        <v>1986</v>
      </c>
      <c r="B7236" s="1">
        <v>17</v>
      </c>
      <c r="C7236" s="1">
        <v>66</v>
      </c>
      <c r="D7236" s="1">
        <v>150.01</v>
      </c>
      <c r="E7236" s="1">
        <v>216.01</v>
      </c>
    </row>
    <row r="7237" spans="1:5" hidden="1">
      <c r="A7237" s="1">
        <v>1986</v>
      </c>
      <c r="B7237" s="1">
        <v>18</v>
      </c>
      <c r="C7237" s="1">
        <v>54</v>
      </c>
      <c r="D7237" s="1">
        <v>207.02</v>
      </c>
      <c r="E7237" s="1">
        <v>261.02</v>
      </c>
    </row>
    <row r="7238" spans="1:5" hidden="1">
      <c r="A7238" s="1">
        <v>1986</v>
      </c>
      <c r="B7238" s="1">
        <v>19</v>
      </c>
      <c r="C7238" s="1">
        <v>64</v>
      </c>
      <c r="D7238" s="1">
        <v>209.02</v>
      </c>
      <c r="E7238" s="1">
        <v>273.02</v>
      </c>
    </row>
    <row r="7239" spans="1:5" hidden="1">
      <c r="A7239" s="1">
        <v>1986</v>
      </c>
      <c r="B7239" s="1">
        <v>20</v>
      </c>
      <c r="C7239" s="1">
        <v>74</v>
      </c>
      <c r="D7239" s="1">
        <v>218.02</v>
      </c>
      <c r="E7239" s="1">
        <v>292.02</v>
      </c>
    </row>
    <row r="7240" spans="1:5" hidden="1">
      <c r="A7240" s="1">
        <v>1986</v>
      </c>
      <c r="B7240" s="1">
        <v>21</v>
      </c>
      <c r="C7240" s="1">
        <v>75</v>
      </c>
      <c r="D7240" s="1">
        <v>189.01</v>
      </c>
      <c r="E7240" s="1">
        <v>264.01</v>
      </c>
    </row>
    <row r="7241" spans="1:5" hidden="1">
      <c r="A7241" s="1">
        <v>1986</v>
      </c>
      <c r="B7241" s="1">
        <v>22</v>
      </c>
      <c r="C7241" s="1">
        <v>68</v>
      </c>
      <c r="D7241" s="1">
        <v>205.02</v>
      </c>
      <c r="E7241" s="1">
        <v>273.02</v>
      </c>
    </row>
    <row r="7242" spans="1:5" hidden="1">
      <c r="A7242" s="1">
        <v>1986</v>
      </c>
      <c r="B7242" s="1">
        <v>23</v>
      </c>
      <c r="C7242" s="1">
        <v>64</v>
      </c>
      <c r="D7242" s="1">
        <v>194.02</v>
      </c>
      <c r="E7242" s="1">
        <v>258.02</v>
      </c>
    </row>
    <row r="7243" spans="1:5" hidden="1">
      <c r="A7243" s="1">
        <v>1986</v>
      </c>
      <c r="B7243" s="1">
        <v>24</v>
      </c>
      <c r="C7243" s="1">
        <v>59</v>
      </c>
      <c r="D7243" s="1">
        <v>191.02</v>
      </c>
      <c r="E7243" s="1">
        <v>250.02</v>
      </c>
    </row>
    <row r="7244" spans="1:5" hidden="1">
      <c r="A7244" s="1">
        <v>1986</v>
      </c>
      <c r="B7244" s="1">
        <v>25</v>
      </c>
      <c r="C7244" s="1">
        <v>65</v>
      </c>
      <c r="D7244" s="1">
        <v>186.02</v>
      </c>
      <c r="E7244" s="1">
        <v>251.02</v>
      </c>
    </row>
    <row r="7245" spans="1:5" hidden="1">
      <c r="A7245" s="1">
        <v>1986</v>
      </c>
      <c r="B7245" s="1">
        <v>26</v>
      </c>
      <c r="C7245" s="1">
        <v>54</v>
      </c>
      <c r="D7245" s="1">
        <v>191.02</v>
      </c>
      <c r="E7245" s="1">
        <v>245.02</v>
      </c>
    </row>
    <row r="7246" spans="1:5" hidden="1">
      <c r="A7246" s="1">
        <v>1986</v>
      </c>
      <c r="B7246" s="1">
        <v>27</v>
      </c>
      <c r="C7246" s="1">
        <v>66</v>
      </c>
      <c r="D7246" s="1">
        <v>182.02</v>
      </c>
      <c r="E7246" s="1">
        <v>248.02</v>
      </c>
    </row>
    <row r="7247" spans="1:5" hidden="1">
      <c r="A7247" s="1">
        <v>1986</v>
      </c>
      <c r="B7247" s="1">
        <v>28</v>
      </c>
      <c r="C7247" s="1">
        <v>69</v>
      </c>
      <c r="D7247" s="1">
        <v>181.02</v>
      </c>
      <c r="E7247" s="1">
        <v>250.02</v>
      </c>
    </row>
    <row r="7248" spans="1:5" hidden="1">
      <c r="A7248" s="1">
        <v>1986</v>
      </c>
      <c r="B7248" s="1">
        <v>29</v>
      </c>
      <c r="C7248" s="1">
        <v>64</v>
      </c>
      <c r="D7248" s="1">
        <v>146.01</v>
      </c>
      <c r="E7248" s="1">
        <v>210.01</v>
      </c>
    </row>
    <row r="7249" spans="1:5" hidden="1">
      <c r="A7249" s="1">
        <v>1986</v>
      </c>
      <c r="B7249" s="1">
        <v>30</v>
      </c>
      <c r="C7249" s="1">
        <v>58</v>
      </c>
      <c r="D7249" s="1">
        <v>157.02000000000001</v>
      </c>
      <c r="E7249" s="1">
        <v>215.02</v>
      </c>
    </row>
    <row r="7250" spans="1:5" hidden="1">
      <c r="A7250" s="1">
        <v>1986</v>
      </c>
      <c r="B7250" s="1">
        <v>31</v>
      </c>
      <c r="C7250" s="1">
        <v>65</v>
      </c>
      <c r="D7250" s="1">
        <v>148.02000000000001</v>
      </c>
      <c r="E7250" s="1">
        <v>213.02</v>
      </c>
    </row>
    <row r="7251" spans="1:5" hidden="1">
      <c r="A7251" s="1">
        <v>1986</v>
      </c>
      <c r="B7251" s="1">
        <v>32</v>
      </c>
      <c r="C7251" s="1">
        <v>61</v>
      </c>
      <c r="D7251" s="1">
        <v>157.01</v>
      </c>
      <c r="E7251" s="1">
        <v>218.01</v>
      </c>
    </row>
    <row r="7252" spans="1:5" hidden="1">
      <c r="A7252" s="1">
        <v>1986</v>
      </c>
      <c r="B7252" s="1">
        <v>33</v>
      </c>
      <c r="C7252" s="1">
        <v>84</v>
      </c>
      <c r="D7252" s="1">
        <v>170.02</v>
      </c>
      <c r="E7252" s="1">
        <v>254.02</v>
      </c>
    </row>
    <row r="7253" spans="1:5" hidden="1">
      <c r="A7253" s="1">
        <v>1986</v>
      </c>
      <c r="B7253" s="1">
        <v>34</v>
      </c>
      <c r="C7253" s="1">
        <v>83</v>
      </c>
      <c r="D7253" s="1">
        <v>178.02</v>
      </c>
      <c r="E7253" s="1">
        <v>261.02</v>
      </c>
    </row>
    <row r="7254" spans="1:5" hidden="1">
      <c r="A7254" s="1">
        <v>1986</v>
      </c>
      <c r="B7254" s="1">
        <v>35</v>
      </c>
      <c r="C7254" s="1">
        <v>65</v>
      </c>
      <c r="D7254" s="1">
        <v>196.02</v>
      </c>
      <c r="E7254" s="1">
        <v>261.02</v>
      </c>
    </row>
    <row r="7255" spans="1:5" hidden="1">
      <c r="A7255" s="1">
        <v>1986</v>
      </c>
      <c r="B7255" s="1">
        <v>36</v>
      </c>
      <c r="C7255" s="1">
        <v>89</v>
      </c>
      <c r="D7255" s="1">
        <v>146.02000000000001</v>
      </c>
      <c r="E7255" s="1">
        <v>235.02</v>
      </c>
    </row>
    <row r="7256" spans="1:5" hidden="1">
      <c r="A7256" s="1">
        <v>1986</v>
      </c>
      <c r="B7256" s="1">
        <v>37</v>
      </c>
      <c r="C7256" s="1">
        <v>94</v>
      </c>
      <c r="D7256" s="1">
        <v>209.02</v>
      </c>
      <c r="E7256" s="1">
        <v>303.02</v>
      </c>
    </row>
    <row r="7257" spans="1:5" hidden="1">
      <c r="A7257" s="1">
        <v>1986</v>
      </c>
      <c r="B7257" s="1">
        <v>38</v>
      </c>
      <c r="C7257" s="1">
        <v>90</v>
      </c>
      <c r="D7257" s="1">
        <v>183.02</v>
      </c>
      <c r="E7257" s="1">
        <v>273.02</v>
      </c>
    </row>
    <row r="7258" spans="1:5" hidden="1">
      <c r="A7258" s="1">
        <v>1986</v>
      </c>
      <c r="B7258" s="1">
        <v>39</v>
      </c>
      <c r="C7258" s="1">
        <v>139</v>
      </c>
      <c r="D7258" s="1">
        <v>220.02</v>
      </c>
      <c r="E7258" s="1">
        <v>359.02</v>
      </c>
    </row>
    <row r="7259" spans="1:5" hidden="1">
      <c r="A7259" s="1">
        <v>1986</v>
      </c>
      <c r="B7259" s="1">
        <v>40</v>
      </c>
      <c r="C7259" s="1">
        <v>134</v>
      </c>
      <c r="D7259" s="1">
        <v>204.02</v>
      </c>
      <c r="E7259" s="1">
        <v>338.02</v>
      </c>
    </row>
    <row r="7260" spans="1:5" hidden="1">
      <c r="A7260" s="1">
        <v>1986</v>
      </c>
      <c r="B7260" s="1">
        <v>41</v>
      </c>
      <c r="C7260" s="1">
        <v>130</v>
      </c>
      <c r="D7260" s="1">
        <v>214.02</v>
      </c>
      <c r="E7260" s="1">
        <v>344.02</v>
      </c>
    </row>
    <row r="7261" spans="1:5" hidden="1">
      <c r="A7261" s="1">
        <v>1986</v>
      </c>
      <c r="B7261" s="1">
        <v>42</v>
      </c>
      <c r="C7261" s="1">
        <v>117</v>
      </c>
      <c r="D7261" s="1">
        <v>242.02</v>
      </c>
      <c r="E7261" s="1">
        <v>359.02</v>
      </c>
    </row>
    <row r="7262" spans="1:5" hidden="1">
      <c r="A7262" s="1">
        <v>1986</v>
      </c>
      <c r="B7262" s="1">
        <v>43</v>
      </c>
      <c r="C7262" s="1">
        <v>157</v>
      </c>
      <c r="D7262" s="1">
        <v>255.03</v>
      </c>
      <c r="E7262" s="1">
        <v>412.03</v>
      </c>
    </row>
    <row r="7263" spans="1:5" hidden="1">
      <c r="A7263" s="1">
        <v>1986</v>
      </c>
      <c r="B7263" s="1">
        <v>44</v>
      </c>
      <c r="C7263" s="1">
        <v>143</v>
      </c>
      <c r="D7263" s="1">
        <v>275.02999999999997</v>
      </c>
      <c r="E7263" s="1">
        <v>418.03</v>
      </c>
    </row>
    <row r="7264" spans="1:5" hidden="1">
      <c r="A7264" s="1">
        <v>1986</v>
      </c>
      <c r="B7264" s="1">
        <v>45</v>
      </c>
      <c r="C7264" s="1">
        <v>132</v>
      </c>
      <c r="D7264" s="1">
        <v>259.02999999999997</v>
      </c>
      <c r="E7264" s="1">
        <v>391.03</v>
      </c>
    </row>
    <row r="7265" spans="1:5" hidden="1">
      <c r="A7265" s="1">
        <v>1986</v>
      </c>
      <c r="B7265" s="1">
        <v>46</v>
      </c>
      <c r="C7265" s="1">
        <v>160</v>
      </c>
      <c r="D7265" s="1">
        <v>300.02999999999997</v>
      </c>
      <c r="E7265" s="1">
        <v>460.03</v>
      </c>
    </row>
    <row r="7266" spans="1:5" hidden="1">
      <c r="A7266" s="1">
        <v>1986</v>
      </c>
      <c r="B7266" s="1">
        <v>47</v>
      </c>
      <c r="C7266" s="1">
        <v>178</v>
      </c>
      <c r="D7266" s="1">
        <v>268.02999999999997</v>
      </c>
      <c r="E7266" s="1">
        <v>446.03</v>
      </c>
    </row>
    <row r="7267" spans="1:5" hidden="1">
      <c r="A7267" s="1">
        <v>1986</v>
      </c>
      <c r="B7267" s="1">
        <v>48</v>
      </c>
      <c r="C7267" s="1">
        <v>166</v>
      </c>
      <c r="D7267" s="1">
        <v>337.04</v>
      </c>
      <c r="E7267" s="1">
        <v>503.04</v>
      </c>
    </row>
    <row r="7268" spans="1:5" hidden="1">
      <c r="A7268" s="1">
        <v>1986</v>
      </c>
      <c r="B7268" s="1">
        <v>49</v>
      </c>
      <c r="C7268" s="1">
        <v>224</v>
      </c>
      <c r="D7268" s="1">
        <v>358.03</v>
      </c>
      <c r="E7268" s="1">
        <v>582.03</v>
      </c>
    </row>
    <row r="7269" spans="1:5" hidden="1">
      <c r="A7269" s="1">
        <v>1986</v>
      </c>
      <c r="B7269" s="1">
        <v>50</v>
      </c>
      <c r="C7269" s="1">
        <v>227</v>
      </c>
      <c r="D7269" s="1">
        <v>411.04</v>
      </c>
      <c r="E7269" s="1">
        <v>638.04</v>
      </c>
    </row>
    <row r="7270" spans="1:5" hidden="1">
      <c r="A7270" s="1">
        <v>1986</v>
      </c>
      <c r="B7270" s="1">
        <v>51</v>
      </c>
      <c r="C7270" s="1">
        <v>207</v>
      </c>
      <c r="D7270" s="1">
        <v>387.04</v>
      </c>
      <c r="E7270" s="1">
        <v>594.04</v>
      </c>
    </row>
    <row r="7271" spans="1:5" hidden="1">
      <c r="A7271" s="1">
        <v>1986</v>
      </c>
      <c r="B7271" s="1">
        <v>52</v>
      </c>
      <c r="C7271" s="1">
        <v>254</v>
      </c>
      <c r="D7271" s="1">
        <v>471.05</v>
      </c>
      <c r="E7271" s="1">
        <v>725.05</v>
      </c>
    </row>
    <row r="7272" spans="1:5" hidden="1">
      <c r="A7272" s="1">
        <v>1986</v>
      </c>
      <c r="B7272" s="1">
        <v>53</v>
      </c>
      <c r="C7272" s="1">
        <v>280</v>
      </c>
      <c r="D7272" s="1">
        <v>510.05</v>
      </c>
      <c r="E7272" s="1">
        <v>790.05</v>
      </c>
    </row>
    <row r="7273" spans="1:5" hidden="1">
      <c r="A7273" s="1">
        <v>1986</v>
      </c>
      <c r="B7273" s="1">
        <v>54</v>
      </c>
      <c r="C7273" s="1">
        <v>296</v>
      </c>
      <c r="D7273" s="1">
        <v>566.04999999999995</v>
      </c>
      <c r="E7273" s="1">
        <v>862.05</v>
      </c>
    </row>
    <row r="7274" spans="1:5" hidden="1">
      <c r="A7274" s="1">
        <v>1986</v>
      </c>
      <c r="B7274" s="1">
        <v>55</v>
      </c>
      <c r="C7274" s="1">
        <v>364</v>
      </c>
      <c r="D7274" s="1">
        <v>634.05999999999995</v>
      </c>
      <c r="E7274" s="1">
        <v>998.06</v>
      </c>
    </row>
    <row r="7275" spans="1:5" hidden="1">
      <c r="A7275" s="1">
        <v>1986</v>
      </c>
      <c r="B7275" s="1">
        <v>56</v>
      </c>
      <c r="C7275" s="1">
        <v>374</v>
      </c>
      <c r="D7275" s="1">
        <v>719.07</v>
      </c>
      <c r="E7275" s="1">
        <v>1093.07</v>
      </c>
    </row>
    <row r="7276" spans="1:5" hidden="1">
      <c r="A7276" s="1">
        <v>1986</v>
      </c>
      <c r="B7276" s="1">
        <v>57</v>
      </c>
      <c r="C7276" s="1">
        <v>391</v>
      </c>
      <c r="D7276" s="1">
        <v>855.08</v>
      </c>
      <c r="E7276" s="1">
        <v>1246.08</v>
      </c>
    </row>
    <row r="7277" spans="1:5" hidden="1">
      <c r="A7277" s="1">
        <v>1986</v>
      </c>
      <c r="B7277" s="1">
        <v>58</v>
      </c>
      <c r="C7277" s="1">
        <v>459</v>
      </c>
      <c r="D7277" s="1">
        <v>914.09</v>
      </c>
      <c r="E7277" s="1">
        <v>1373.09</v>
      </c>
    </row>
    <row r="7278" spans="1:5" hidden="1">
      <c r="A7278" s="1">
        <v>1986</v>
      </c>
      <c r="B7278" s="1">
        <v>59</v>
      </c>
      <c r="C7278" s="1">
        <v>483</v>
      </c>
      <c r="D7278" s="1">
        <v>1002.1</v>
      </c>
      <c r="E7278" s="1">
        <v>1485.1</v>
      </c>
    </row>
    <row r="7279" spans="1:5" hidden="1">
      <c r="A7279" s="1">
        <v>1986</v>
      </c>
      <c r="B7279" s="1">
        <v>60</v>
      </c>
      <c r="C7279" s="1">
        <v>549</v>
      </c>
      <c r="D7279" s="1">
        <v>1105.1099999999999</v>
      </c>
      <c r="E7279" s="1">
        <v>1654.11</v>
      </c>
    </row>
    <row r="7280" spans="1:5" hidden="1">
      <c r="A7280" s="1">
        <v>1986</v>
      </c>
      <c r="B7280" s="1">
        <v>61</v>
      </c>
      <c r="C7280" s="1">
        <v>542</v>
      </c>
      <c r="D7280" s="1">
        <v>1175.1199999999999</v>
      </c>
      <c r="E7280" s="1">
        <v>1717.12</v>
      </c>
    </row>
    <row r="7281" spans="1:5" hidden="1">
      <c r="A7281" s="1">
        <v>1986</v>
      </c>
      <c r="B7281" s="1">
        <v>62</v>
      </c>
      <c r="C7281" s="1">
        <v>669</v>
      </c>
      <c r="D7281" s="1">
        <v>1248.1199999999999</v>
      </c>
      <c r="E7281" s="1">
        <v>1917.12</v>
      </c>
    </row>
    <row r="7282" spans="1:5" hidden="1">
      <c r="A7282" s="1">
        <v>1986</v>
      </c>
      <c r="B7282" s="1">
        <v>63</v>
      </c>
      <c r="C7282" s="1">
        <v>730</v>
      </c>
      <c r="D7282" s="1">
        <v>1348.13</v>
      </c>
      <c r="E7282" s="1">
        <v>2078.13</v>
      </c>
    </row>
    <row r="7283" spans="1:5" hidden="1">
      <c r="A7283" s="1">
        <v>1986</v>
      </c>
      <c r="B7283" s="1">
        <v>64</v>
      </c>
      <c r="C7283" s="1">
        <v>724</v>
      </c>
      <c r="D7283" s="1">
        <v>1392.13</v>
      </c>
      <c r="E7283" s="1">
        <v>2116.13</v>
      </c>
    </row>
    <row r="7284" spans="1:5" hidden="1">
      <c r="A7284" s="1">
        <v>1986</v>
      </c>
      <c r="B7284" s="1">
        <v>65</v>
      </c>
      <c r="C7284" s="1">
        <v>795</v>
      </c>
      <c r="D7284" s="1">
        <v>1472.14</v>
      </c>
      <c r="E7284" s="1">
        <v>2267.14</v>
      </c>
    </row>
    <row r="7285" spans="1:5" hidden="1">
      <c r="A7285" s="1">
        <v>1986</v>
      </c>
      <c r="B7285" s="1">
        <v>66</v>
      </c>
      <c r="C7285" s="1">
        <v>871</v>
      </c>
      <c r="D7285" s="1">
        <v>1490.14</v>
      </c>
      <c r="E7285" s="1">
        <v>2361.14</v>
      </c>
    </row>
    <row r="7286" spans="1:5" hidden="1">
      <c r="A7286" s="1">
        <v>1986</v>
      </c>
      <c r="B7286" s="1">
        <v>67</v>
      </c>
      <c r="C7286" s="1">
        <v>913</v>
      </c>
      <c r="D7286" s="1">
        <v>1462.14</v>
      </c>
      <c r="E7286" s="1">
        <v>2375.14</v>
      </c>
    </row>
    <row r="7287" spans="1:5" hidden="1">
      <c r="A7287" s="1">
        <v>1986</v>
      </c>
      <c r="B7287" s="1">
        <v>68</v>
      </c>
      <c r="C7287" s="1">
        <v>880</v>
      </c>
      <c r="D7287" s="1">
        <v>1462.14</v>
      </c>
      <c r="E7287" s="1">
        <v>2342.14</v>
      </c>
    </row>
    <row r="7288" spans="1:5" hidden="1">
      <c r="A7288" s="1">
        <v>1986</v>
      </c>
      <c r="B7288" s="1">
        <v>69</v>
      </c>
      <c r="C7288" s="1">
        <v>1061</v>
      </c>
      <c r="D7288" s="1">
        <v>1656.16</v>
      </c>
      <c r="E7288" s="1">
        <v>2717.16</v>
      </c>
    </row>
    <row r="7289" spans="1:5" hidden="1">
      <c r="A7289" s="1">
        <v>1986</v>
      </c>
      <c r="B7289" s="1">
        <v>70</v>
      </c>
      <c r="C7289" s="1">
        <v>1085</v>
      </c>
      <c r="D7289" s="1">
        <v>1718.17</v>
      </c>
      <c r="E7289" s="1">
        <v>2803.17</v>
      </c>
    </row>
    <row r="7290" spans="1:5" hidden="1">
      <c r="A7290" s="1">
        <v>1986</v>
      </c>
      <c r="B7290" s="1">
        <v>71</v>
      </c>
      <c r="C7290" s="1">
        <v>1240</v>
      </c>
      <c r="D7290" s="1">
        <v>1890.19</v>
      </c>
      <c r="E7290" s="1">
        <v>3130.19</v>
      </c>
    </row>
    <row r="7291" spans="1:5" hidden="1">
      <c r="A7291" s="1">
        <v>1986</v>
      </c>
      <c r="B7291" s="1">
        <v>72</v>
      </c>
      <c r="C7291" s="1">
        <v>1363</v>
      </c>
      <c r="D7291" s="1">
        <v>1940.19</v>
      </c>
      <c r="E7291" s="1">
        <v>3303.19</v>
      </c>
    </row>
    <row r="7292" spans="1:5" hidden="1">
      <c r="A7292" s="1">
        <v>1986</v>
      </c>
      <c r="B7292" s="1">
        <v>73</v>
      </c>
      <c r="C7292" s="1">
        <v>1419</v>
      </c>
      <c r="D7292" s="1">
        <v>1958.19</v>
      </c>
      <c r="E7292" s="1">
        <v>3377.19</v>
      </c>
    </row>
    <row r="7293" spans="1:5" hidden="1">
      <c r="A7293" s="1">
        <v>1986</v>
      </c>
      <c r="B7293" s="1">
        <v>74</v>
      </c>
      <c r="C7293" s="1">
        <v>1387</v>
      </c>
      <c r="D7293" s="1">
        <v>1937.19</v>
      </c>
      <c r="E7293" s="1">
        <v>3324.19</v>
      </c>
    </row>
    <row r="7294" spans="1:5" hidden="1">
      <c r="A7294" s="1">
        <v>1986</v>
      </c>
      <c r="B7294" s="1">
        <v>75</v>
      </c>
      <c r="C7294" s="1">
        <v>1545</v>
      </c>
      <c r="D7294" s="1">
        <v>1998.19</v>
      </c>
      <c r="E7294" s="1">
        <v>3543.19</v>
      </c>
    </row>
    <row r="7295" spans="1:5" hidden="1">
      <c r="A7295" s="1">
        <v>1986</v>
      </c>
      <c r="B7295" s="1">
        <v>76</v>
      </c>
      <c r="C7295" s="1">
        <v>1442</v>
      </c>
      <c r="D7295" s="1">
        <v>1997.2</v>
      </c>
      <c r="E7295" s="1">
        <v>3439.2</v>
      </c>
    </row>
    <row r="7296" spans="1:5" hidden="1">
      <c r="A7296" s="1">
        <v>1986</v>
      </c>
      <c r="B7296" s="1">
        <v>77</v>
      </c>
      <c r="C7296" s="1">
        <v>1547</v>
      </c>
      <c r="D7296" s="1">
        <v>1845.18</v>
      </c>
      <c r="E7296" s="1">
        <v>3392.18</v>
      </c>
    </row>
    <row r="7297" spans="1:5" hidden="1">
      <c r="A7297" s="1">
        <v>1986</v>
      </c>
      <c r="B7297" s="1">
        <v>78</v>
      </c>
      <c r="C7297" s="1">
        <v>1687</v>
      </c>
      <c r="D7297" s="1">
        <v>1869.18</v>
      </c>
      <c r="E7297" s="1">
        <v>3556.18</v>
      </c>
    </row>
    <row r="7298" spans="1:5" hidden="1">
      <c r="A7298" s="1">
        <v>1986</v>
      </c>
      <c r="B7298" s="1">
        <v>79</v>
      </c>
      <c r="C7298" s="1">
        <v>1633</v>
      </c>
      <c r="D7298" s="1">
        <v>1816.18</v>
      </c>
      <c r="E7298" s="1">
        <v>3449.18</v>
      </c>
    </row>
    <row r="7299" spans="1:5" hidden="1">
      <c r="A7299" s="1">
        <v>1986</v>
      </c>
      <c r="B7299" s="1">
        <v>80</v>
      </c>
      <c r="C7299" s="1">
        <v>1692</v>
      </c>
      <c r="D7299" s="1">
        <v>1672.16</v>
      </c>
      <c r="E7299" s="1">
        <v>3364.16</v>
      </c>
    </row>
    <row r="7300" spans="1:5" hidden="1">
      <c r="A7300" s="1">
        <v>1986</v>
      </c>
      <c r="B7300" s="1">
        <v>81</v>
      </c>
      <c r="C7300" s="1">
        <v>1635</v>
      </c>
      <c r="D7300" s="1">
        <v>1558.15</v>
      </c>
      <c r="E7300" s="1">
        <v>3193.15</v>
      </c>
    </row>
    <row r="7301" spans="1:5" hidden="1">
      <c r="A7301" s="1">
        <v>1986</v>
      </c>
      <c r="B7301" s="1">
        <v>82</v>
      </c>
      <c r="C7301" s="1">
        <v>1728</v>
      </c>
      <c r="D7301" s="1">
        <v>1505.15</v>
      </c>
      <c r="E7301" s="1">
        <v>3233.15</v>
      </c>
    </row>
    <row r="7302" spans="1:5" hidden="1">
      <c r="A7302" s="1">
        <v>1986</v>
      </c>
      <c r="B7302" s="1">
        <v>83</v>
      </c>
      <c r="C7302" s="1">
        <v>1685</v>
      </c>
      <c r="D7302" s="1">
        <v>1361.13</v>
      </c>
      <c r="E7302" s="1">
        <v>3046.13</v>
      </c>
    </row>
    <row r="7303" spans="1:5" hidden="1">
      <c r="A7303" s="1">
        <v>1986</v>
      </c>
      <c r="B7303" s="1">
        <v>84</v>
      </c>
      <c r="C7303" s="1">
        <v>1682</v>
      </c>
      <c r="D7303" s="1">
        <v>1244.1199999999999</v>
      </c>
      <c r="E7303" s="1">
        <v>2926.12</v>
      </c>
    </row>
    <row r="7304" spans="1:5" hidden="1">
      <c r="A7304" s="1">
        <v>1986</v>
      </c>
      <c r="B7304" s="1">
        <v>85</v>
      </c>
      <c r="C7304" s="1">
        <v>1773</v>
      </c>
      <c r="D7304" s="1">
        <v>1177.1099999999999</v>
      </c>
      <c r="E7304" s="1">
        <v>2950.11</v>
      </c>
    </row>
    <row r="7305" spans="1:5" hidden="1">
      <c r="A7305" s="1">
        <v>1986</v>
      </c>
      <c r="B7305" s="1">
        <v>86</v>
      </c>
      <c r="C7305" s="1">
        <v>1768</v>
      </c>
      <c r="D7305" s="1">
        <v>1007.1</v>
      </c>
      <c r="E7305" s="1">
        <v>2775.1</v>
      </c>
    </row>
    <row r="7306" spans="1:5" hidden="1">
      <c r="A7306" s="1">
        <v>1986</v>
      </c>
      <c r="B7306" s="1">
        <v>87</v>
      </c>
      <c r="C7306" s="1">
        <v>1417</v>
      </c>
      <c r="D7306" s="1">
        <v>809.07</v>
      </c>
      <c r="E7306" s="1">
        <v>2226.0700000000002</v>
      </c>
    </row>
    <row r="7307" spans="1:5" hidden="1">
      <c r="A7307" s="1">
        <v>1986</v>
      </c>
      <c r="B7307" s="1">
        <v>88</v>
      </c>
      <c r="C7307" s="1">
        <v>1304</v>
      </c>
      <c r="D7307" s="1">
        <v>658.06</v>
      </c>
      <c r="E7307" s="1">
        <v>1962.06</v>
      </c>
    </row>
    <row r="7308" spans="1:5" hidden="1">
      <c r="A7308" s="1">
        <v>1986</v>
      </c>
      <c r="B7308" s="1">
        <v>89</v>
      </c>
      <c r="C7308" s="1">
        <v>1243</v>
      </c>
      <c r="D7308" s="1">
        <v>573.05999999999995</v>
      </c>
      <c r="E7308" s="1">
        <v>1816.06</v>
      </c>
    </row>
    <row r="7309" spans="1:5" hidden="1">
      <c r="A7309" s="1">
        <v>1986</v>
      </c>
      <c r="B7309" s="1">
        <v>90</v>
      </c>
      <c r="C7309" s="1">
        <v>1272</v>
      </c>
      <c r="D7309" s="1">
        <v>494.05</v>
      </c>
      <c r="E7309" s="1">
        <v>1766.05</v>
      </c>
    </row>
    <row r="7310" spans="1:5" hidden="1">
      <c r="A7310" s="1">
        <v>1986</v>
      </c>
      <c r="B7310" s="1">
        <v>91</v>
      </c>
      <c r="C7310" s="1">
        <v>1034</v>
      </c>
      <c r="D7310" s="1">
        <v>422.04</v>
      </c>
      <c r="E7310" s="1">
        <v>1456.04</v>
      </c>
    </row>
    <row r="7311" spans="1:5" hidden="1">
      <c r="A7311" s="1">
        <v>1986</v>
      </c>
      <c r="B7311" s="1">
        <v>92</v>
      </c>
      <c r="C7311" s="1">
        <v>958</v>
      </c>
      <c r="D7311" s="1">
        <v>294.02</v>
      </c>
      <c r="E7311" s="1">
        <v>1252.02</v>
      </c>
    </row>
    <row r="7312" spans="1:5" hidden="1">
      <c r="A7312" s="1">
        <v>1986</v>
      </c>
      <c r="B7312" s="1">
        <v>93</v>
      </c>
      <c r="C7312" s="1">
        <v>774</v>
      </c>
      <c r="D7312" s="1">
        <v>273.02999999999997</v>
      </c>
      <c r="E7312" s="1">
        <v>1047.03</v>
      </c>
    </row>
    <row r="7313" spans="1:5" hidden="1">
      <c r="A7313" s="1">
        <v>1986</v>
      </c>
      <c r="B7313" s="1">
        <v>94</v>
      </c>
      <c r="C7313" s="1">
        <v>652</v>
      </c>
      <c r="D7313" s="1">
        <v>214.02</v>
      </c>
      <c r="E7313" s="1">
        <v>866.02</v>
      </c>
    </row>
    <row r="7314" spans="1:5" hidden="1">
      <c r="A7314" s="1">
        <v>1986</v>
      </c>
      <c r="B7314" s="1">
        <v>95</v>
      </c>
      <c r="C7314" s="1">
        <v>505</v>
      </c>
      <c r="D7314" s="1">
        <v>164.01</v>
      </c>
      <c r="E7314" s="1">
        <v>669.01</v>
      </c>
    </row>
    <row r="7315" spans="1:5" hidden="1">
      <c r="A7315" s="1">
        <v>1986</v>
      </c>
      <c r="B7315" s="1">
        <v>96</v>
      </c>
      <c r="C7315" s="1">
        <v>424</v>
      </c>
      <c r="D7315" s="1">
        <v>122.01</v>
      </c>
      <c r="E7315" s="1">
        <v>546.01</v>
      </c>
    </row>
    <row r="7316" spans="1:5" hidden="1">
      <c r="A7316" s="1">
        <v>1986</v>
      </c>
      <c r="B7316" s="1">
        <v>97</v>
      </c>
      <c r="C7316" s="1">
        <v>275</v>
      </c>
      <c r="D7316" s="1">
        <v>84.01</v>
      </c>
      <c r="E7316" s="1">
        <v>359.01</v>
      </c>
    </row>
    <row r="7317" spans="1:5" hidden="1">
      <c r="A7317" s="1">
        <v>1986</v>
      </c>
      <c r="B7317" s="1">
        <v>98</v>
      </c>
      <c r="C7317" s="1">
        <v>199</v>
      </c>
      <c r="D7317" s="1">
        <v>43</v>
      </c>
      <c r="E7317" s="1">
        <v>242</v>
      </c>
    </row>
    <row r="7318" spans="1:5" hidden="1">
      <c r="A7318" s="1">
        <v>1986</v>
      </c>
      <c r="B7318" s="1">
        <v>99</v>
      </c>
      <c r="C7318" s="1">
        <v>121</v>
      </c>
      <c r="D7318" s="1">
        <v>32</v>
      </c>
      <c r="E7318" s="1">
        <v>153</v>
      </c>
    </row>
    <row r="7319" spans="1:5" hidden="1">
      <c r="A7319" s="1">
        <v>1986</v>
      </c>
      <c r="B7319" s="1">
        <v>100</v>
      </c>
      <c r="C7319" s="1">
        <v>88</v>
      </c>
      <c r="D7319" s="1">
        <v>19</v>
      </c>
      <c r="E7319" s="1">
        <v>107</v>
      </c>
    </row>
    <row r="7320" spans="1:5" hidden="1">
      <c r="A7320" s="1">
        <v>1986</v>
      </c>
      <c r="B7320" s="1">
        <v>101</v>
      </c>
      <c r="C7320" s="1">
        <v>61</v>
      </c>
      <c r="D7320" s="1">
        <v>17</v>
      </c>
      <c r="E7320" s="1">
        <v>78</v>
      </c>
    </row>
    <row r="7321" spans="1:5" hidden="1">
      <c r="A7321" s="1">
        <v>1986</v>
      </c>
      <c r="B7321" s="1">
        <v>102</v>
      </c>
      <c r="C7321" s="1">
        <v>36</v>
      </c>
      <c r="D7321" s="1">
        <v>7</v>
      </c>
      <c r="E7321" s="1">
        <v>43</v>
      </c>
    </row>
    <row r="7322" spans="1:5" hidden="1">
      <c r="A7322" s="1">
        <v>1986</v>
      </c>
      <c r="B7322" s="1">
        <v>103</v>
      </c>
      <c r="C7322" s="1">
        <v>34</v>
      </c>
      <c r="D7322" s="1">
        <v>3</v>
      </c>
      <c r="E7322" s="1">
        <v>37</v>
      </c>
    </row>
    <row r="7323" spans="1:5" hidden="1">
      <c r="A7323" s="1">
        <v>1986</v>
      </c>
      <c r="B7323" s="1">
        <v>104</v>
      </c>
      <c r="C7323" s="1">
        <v>13</v>
      </c>
      <c r="D7323" s="1">
        <v>1.5</v>
      </c>
      <c r="E7323" s="1">
        <v>14.5</v>
      </c>
    </row>
    <row r="7324" spans="1:5" hidden="1">
      <c r="A7324" s="1">
        <v>1986</v>
      </c>
      <c r="B7324" s="1">
        <v>105</v>
      </c>
      <c r="C7324" s="1">
        <v>13</v>
      </c>
      <c r="D7324" s="1">
        <v>1.5</v>
      </c>
      <c r="E7324" s="1">
        <v>14.5</v>
      </c>
    </row>
    <row r="7325" spans="1:5" hidden="1">
      <c r="A7325" s="1">
        <v>1986</v>
      </c>
      <c r="B7325" s="1">
        <v>106</v>
      </c>
      <c r="C7325" s="1">
        <v>7</v>
      </c>
      <c r="D7325" s="1">
        <v>0</v>
      </c>
      <c r="E7325" s="1">
        <v>7</v>
      </c>
    </row>
    <row r="7326" spans="1:5" hidden="1">
      <c r="A7326" s="1">
        <v>1986</v>
      </c>
      <c r="B7326" s="1">
        <v>107</v>
      </c>
      <c r="C7326" s="1">
        <v>1.5</v>
      </c>
      <c r="D7326" s="1">
        <v>1.5</v>
      </c>
      <c r="E7326" s="1">
        <v>3</v>
      </c>
    </row>
    <row r="7327" spans="1:5" hidden="1">
      <c r="A7327" s="1">
        <v>1986</v>
      </c>
      <c r="B7327" s="1">
        <v>108</v>
      </c>
      <c r="C7327" s="1">
        <v>3</v>
      </c>
      <c r="D7327" s="1">
        <v>0</v>
      </c>
      <c r="E7327" s="1">
        <v>3</v>
      </c>
    </row>
    <row r="7328" spans="1:5" hidden="1">
      <c r="A7328" s="1">
        <v>1986</v>
      </c>
      <c r="B7328" s="1">
        <v>109</v>
      </c>
      <c r="C7328" s="1">
        <v>0</v>
      </c>
      <c r="D7328" s="1">
        <v>0</v>
      </c>
      <c r="E7328" s="1">
        <v>0</v>
      </c>
    </row>
    <row r="7329" spans="1:5" hidden="1">
      <c r="A7329" s="1">
        <v>1986</v>
      </c>
      <c r="B7329" s="1" t="s">
        <v>121</v>
      </c>
      <c r="C7329" s="1">
        <v>0</v>
      </c>
      <c r="D7329" s="1">
        <v>0</v>
      </c>
      <c r="E7329" s="1">
        <v>0</v>
      </c>
    </row>
    <row r="7330" spans="1:5" hidden="1">
      <c r="A7330" s="1">
        <v>1987</v>
      </c>
      <c r="B7330" s="1">
        <v>0</v>
      </c>
      <c r="C7330" s="1">
        <v>938.1</v>
      </c>
      <c r="D7330" s="1">
        <v>1256.27</v>
      </c>
      <c r="E7330" s="1">
        <v>2194.37</v>
      </c>
    </row>
    <row r="7331" spans="1:5" hidden="1">
      <c r="A7331" s="1">
        <v>1987</v>
      </c>
      <c r="B7331" s="1">
        <v>1</v>
      </c>
      <c r="C7331" s="1">
        <v>65.010000000000005</v>
      </c>
      <c r="D7331" s="1">
        <v>90.02</v>
      </c>
      <c r="E7331" s="1">
        <v>155.03</v>
      </c>
    </row>
    <row r="7332" spans="1:5" hidden="1">
      <c r="A7332" s="1">
        <v>1987</v>
      </c>
      <c r="B7332" s="1">
        <v>2</v>
      </c>
      <c r="C7332" s="1">
        <v>41</v>
      </c>
      <c r="D7332" s="1">
        <v>77.02</v>
      </c>
      <c r="E7332" s="1">
        <v>118.02</v>
      </c>
    </row>
    <row r="7333" spans="1:5" hidden="1">
      <c r="A7333" s="1">
        <v>1987</v>
      </c>
      <c r="B7333" s="1">
        <v>3</v>
      </c>
      <c r="C7333" s="1">
        <v>30</v>
      </c>
      <c r="D7333" s="1">
        <v>54.02</v>
      </c>
      <c r="E7333" s="1">
        <v>84.02</v>
      </c>
    </row>
    <row r="7334" spans="1:5" hidden="1">
      <c r="A7334" s="1">
        <v>1987</v>
      </c>
      <c r="B7334" s="1">
        <v>4</v>
      </c>
      <c r="C7334" s="1">
        <v>29</v>
      </c>
      <c r="D7334" s="1">
        <v>40</v>
      </c>
      <c r="E7334" s="1">
        <v>69</v>
      </c>
    </row>
    <row r="7335" spans="1:5" hidden="1">
      <c r="A7335" s="1">
        <v>1987</v>
      </c>
      <c r="B7335" s="1">
        <v>5</v>
      </c>
      <c r="C7335" s="1">
        <v>19</v>
      </c>
      <c r="D7335" s="1">
        <v>33.01</v>
      </c>
      <c r="E7335" s="1">
        <v>52.01</v>
      </c>
    </row>
    <row r="7336" spans="1:5" hidden="1">
      <c r="A7336" s="1">
        <v>1987</v>
      </c>
      <c r="B7336" s="1">
        <v>6</v>
      </c>
      <c r="C7336" s="1">
        <v>13</v>
      </c>
      <c r="D7336" s="1">
        <v>27.01</v>
      </c>
      <c r="E7336" s="1">
        <v>40.01</v>
      </c>
    </row>
    <row r="7337" spans="1:5" hidden="1">
      <c r="A7337" s="1">
        <v>1987</v>
      </c>
      <c r="B7337" s="1">
        <v>7</v>
      </c>
      <c r="C7337" s="1">
        <v>25</v>
      </c>
      <c r="D7337" s="1">
        <v>22</v>
      </c>
      <c r="E7337" s="1">
        <v>47</v>
      </c>
    </row>
    <row r="7338" spans="1:5" hidden="1">
      <c r="A7338" s="1">
        <v>1987</v>
      </c>
      <c r="B7338" s="1">
        <v>8</v>
      </c>
      <c r="C7338" s="1">
        <v>18</v>
      </c>
      <c r="D7338" s="1">
        <v>29</v>
      </c>
      <c r="E7338" s="1">
        <v>47</v>
      </c>
    </row>
    <row r="7339" spans="1:5" hidden="1">
      <c r="A7339" s="1">
        <v>1987</v>
      </c>
      <c r="B7339" s="1">
        <v>9</v>
      </c>
      <c r="C7339" s="1">
        <v>20</v>
      </c>
      <c r="D7339" s="1">
        <v>24</v>
      </c>
      <c r="E7339" s="1">
        <v>44</v>
      </c>
    </row>
    <row r="7340" spans="1:5" hidden="1">
      <c r="A7340" s="1">
        <v>1987</v>
      </c>
      <c r="B7340" s="1">
        <v>10</v>
      </c>
      <c r="C7340" s="1">
        <v>16</v>
      </c>
      <c r="D7340" s="1">
        <v>36.01</v>
      </c>
      <c r="E7340" s="1">
        <v>52.01</v>
      </c>
    </row>
    <row r="7341" spans="1:5" hidden="1">
      <c r="A7341" s="1">
        <v>1987</v>
      </c>
      <c r="B7341" s="1">
        <v>11</v>
      </c>
      <c r="C7341" s="1">
        <v>13</v>
      </c>
      <c r="D7341" s="1">
        <v>31.01</v>
      </c>
      <c r="E7341" s="1">
        <v>44.01</v>
      </c>
    </row>
    <row r="7342" spans="1:5" hidden="1">
      <c r="A7342" s="1">
        <v>1987</v>
      </c>
      <c r="B7342" s="1">
        <v>12</v>
      </c>
      <c r="C7342" s="1">
        <v>17</v>
      </c>
      <c r="D7342" s="1">
        <v>30</v>
      </c>
      <c r="E7342" s="1">
        <v>47</v>
      </c>
    </row>
    <row r="7343" spans="1:5" hidden="1">
      <c r="A7343" s="1">
        <v>1987</v>
      </c>
      <c r="B7343" s="1">
        <v>13</v>
      </c>
      <c r="C7343" s="1">
        <v>23.01</v>
      </c>
      <c r="D7343" s="1">
        <v>30.01</v>
      </c>
      <c r="E7343" s="1">
        <v>53.02</v>
      </c>
    </row>
    <row r="7344" spans="1:5" hidden="1">
      <c r="A7344" s="1">
        <v>1987</v>
      </c>
      <c r="B7344" s="1">
        <v>14</v>
      </c>
      <c r="C7344" s="1">
        <v>17</v>
      </c>
      <c r="D7344" s="1">
        <v>48.01</v>
      </c>
      <c r="E7344" s="1">
        <v>65.010000000000005</v>
      </c>
    </row>
    <row r="7345" spans="1:5" hidden="1">
      <c r="A7345" s="1">
        <v>1987</v>
      </c>
      <c r="B7345" s="1">
        <v>15</v>
      </c>
      <c r="C7345" s="1">
        <v>32.01</v>
      </c>
      <c r="D7345" s="1">
        <v>71.010000000000005</v>
      </c>
      <c r="E7345" s="1">
        <v>103.02</v>
      </c>
    </row>
    <row r="7346" spans="1:5" hidden="1">
      <c r="A7346" s="1">
        <v>1987</v>
      </c>
      <c r="B7346" s="1">
        <v>16</v>
      </c>
      <c r="C7346" s="1">
        <v>52.01</v>
      </c>
      <c r="D7346" s="1">
        <v>85.02</v>
      </c>
      <c r="E7346" s="1">
        <v>137.03</v>
      </c>
    </row>
    <row r="7347" spans="1:5" hidden="1">
      <c r="A7347" s="1">
        <v>1987</v>
      </c>
      <c r="B7347" s="1">
        <v>17</v>
      </c>
      <c r="C7347" s="1">
        <v>55.01</v>
      </c>
      <c r="D7347" s="1">
        <v>152.04</v>
      </c>
      <c r="E7347" s="1">
        <v>207.05</v>
      </c>
    </row>
    <row r="7348" spans="1:5" hidden="1">
      <c r="A7348" s="1">
        <v>1987</v>
      </c>
      <c r="B7348" s="1">
        <v>18</v>
      </c>
      <c r="C7348" s="1">
        <v>75.010000000000005</v>
      </c>
      <c r="D7348" s="1">
        <v>210.05</v>
      </c>
      <c r="E7348" s="1">
        <v>285.06</v>
      </c>
    </row>
    <row r="7349" spans="1:5" hidden="1">
      <c r="A7349" s="1">
        <v>1987</v>
      </c>
      <c r="B7349" s="1">
        <v>19</v>
      </c>
      <c r="C7349" s="1">
        <v>79.010000000000005</v>
      </c>
      <c r="D7349" s="1">
        <v>206.05</v>
      </c>
      <c r="E7349" s="1">
        <v>285.06</v>
      </c>
    </row>
    <row r="7350" spans="1:5" hidden="1">
      <c r="A7350" s="1">
        <v>1987</v>
      </c>
      <c r="B7350" s="1">
        <v>20</v>
      </c>
      <c r="C7350" s="1">
        <v>61</v>
      </c>
      <c r="D7350" s="1">
        <v>199.04</v>
      </c>
      <c r="E7350" s="1">
        <v>260.04000000000002</v>
      </c>
    </row>
    <row r="7351" spans="1:5" hidden="1">
      <c r="A7351" s="1">
        <v>1987</v>
      </c>
      <c r="B7351" s="1">
        <v>21</v>
      </c>
      <c r="C7351" s="1">
        <v>58.01</v>
      </c>
      <c r="D7351" s="1">
        <v>206.04</v>
      </c>
      <c r="E7351" s="1">
        <v>264.05</v>
      </c>
    </row>
    <row r="7352" spans="1:5" hidden="1">
      <c r="A7352" s="1">
        <v>1987</v>
      </c>
      <c r="B7352" s="1">
        <v>22</v>
      </c>
      <c r="C7352" s="1">
        <v>74</v>
      </c>
      <c r="D7352" s="1">
        <v>216.04</v>
      </c>
      <c r="E7352" s="1">
        <v>290.04000000000002</v>
      </c>
    </row>
    <row r="7353" spans="1:5" hidden="1">
      <c r="A7353" s="1">
        <v>1987</v>
      </c>
      <c r="B7353" s="1">
        <v>23</v>
      </c>
      <c r="C7353" s="1">
        <v>64.010000000000005</v>
      </c>
      <c r="D7353" s="1">
        <v>195.04</v>
      </c>
      <c r="E7353" s="1">
        <v>259.05</v>
      </c>
    </row>
    <row r="7354" spans="1:5" hidden="1">
      <c r="A7354" s="1">
        <v>1987</v>
      </c>
      <c r="B7354" s="1">
        <v>24</v>
      </c>
      <c r="C7354" s="1">
        <v>67.010000000000005</v>
      </c>
      <c r="D7354" s="1">
        <v>190.04</v>
      </c>
      <c r="E7354" s="1">
        <v>257.05</v>
      </c>
    </row>
    <row r="7355" spans="1:5" hidden="1">
      <c r="A7355" s="1">
        <v>1987</v>
      </c>
      <c r="B7355" s="1">
        <v>25</v>
      </c>
      <c r="C7355" s="1">
        <v>61.01</v>
      </c>
      <c r="D7355" s="1">
        <v>189.04</v>
      </c>
      <c r="E7355" s="1">
        <v>250.05</v>
      </c>
    </row>
    <row r="7356" spans="1:5" hidden="1">
      <c r="A7356" s="1">
        <v>1987</v>
      </c>
      <c r="B7356" s="1">
        <v>26</v>
      </c>
      <c r="C7356" s="1">
        <v>58</v>
      </c>
      <c r="D7356" s="1">
        <v>183.04</v>
      </c>
      <c r="E7356" s="1">
        <v>241.04</v>
      </c>
    </row>
    <row r="7357" spans="1:5" hidden="1">
      <c r="A7357" s="1">
        <v>1987</v>
      </c>
      <c r="B7357" s="1">
        <v>27</v>
      </c>
      <c r="C7357" s="1">
        <v>49.01</v>
      </c>
      <c r="D7357" s="1">
        <v>177.04</v>
      </c>
      <c r="E7357" s="1">
        <v>226.05</v>
      </c>
    </row>
    <row r="7358" spans="1:5" hidden="1">
      <c r="A7358" s="1">
        <v>1987</v>
      </c>
      <c r="B7358" s="1">
        <v>28</v>
      </c>
      <c r="C7358" s="1">
        <v>84.01</v>
      </c>
      <c r="D7358" s="1">
        <v>184.04</v>
      </c>
      <c r="E7358" s="1">
        <v>268.05</v>
      </c>
    </row>
    <row r="7359" spans="1:5" hidden="1">
      <c r="A7359" s="1">
        <v>1987</v>
      </c>
      <c r="B7359" s="1">
        <v>29</v>
      </c>
      <c r="C7359" s="1">
        <v>76.010000000000005</v>
      </c>
      <c r="D7359" s="1">
        <v>191.04</v>
      </c>
      <c r="E7359" s="1">
        <v>267.05</v>
      </c>
    </row>
    <row r="7360" spans="1:5" hidden="1">
      <c r="A7360" s="1">
        <v>1987</v>
      </c>
      <c r="B7360" s="1">
        <v>30</v>
      </c>
      <c r="C7360" s="1">
        <v>69.010000000000005</v>
      </c>
      <c r="D7360" s="1">
        <v>188.04</v>
      </c>
      <c r="E7360" s="1">
        <v>257.05</v>
      </c>
    </row>
    <row r="7361" spans="1:5" hidden="1">
      <c r="A7361" s="1">
        <v>1987</v>
      </c>
      <c r="B7361" s="1">
        <v>31</v>
      </c>
      <c r="C7361" s="1">
        <v>67.010000000000005</v>
      </c>
      <c r="D7361" s="1">
        <v>172.04</v>
      </c>
      <c r="E7361" s="1">
        <v>239.05</v>
      </c>
    </row>
    <row r="7362" spans="1:5" hidden="1">
      <c r="A7362" s="1">
        <v>1987</v>
      </c>
      <c r="B7362" s="1">
        <v>32</v>
      </c>
      <c r="C7362" s="1">
        <v>73.010000000000005</v>
      </c>
      <c r="D7362" s="1">
        <v>147.03</v>
      </c>
      <c r="E7362" s="1">
        <v>220.04</v>
      </c>
    </row>
    <row r="7363" spans="1:5" hidden="1">
      <c r="A7363" s="1">
        <v>1987</v>
      </c>
      <c r="B7363" s="1">
        <v>33</v>
      </c>
      <c r="C7363" s="1">
        <v>80.010000000000005</v>
      </c>
      <c r="D7363" s="1">
        <v>163.03</v>
      </c>
      <c r="E7363" s="1">
        <v>243.04</v>
      </c>
    </row>
    <row r="7364" spans="1:5" hidden="1">
      <c r="A7364" s="1">
        <v>1987</v>
      </c>
      <c r="B7364" s="1">
        <v>34</v>
      </c>
      <c r="C7364" s="1">
        <v>78.010000000000005</v>
      </c>
      <c r="D7364" s="1">
        <v>170.03</v>
      </c>
      <c r="E7364" s="1">
        <v>248.04</v>
      </c>
    </row>
    <row r="7365" spans="1:5" hidden="1">
      <c r="A7365" s="1">
        <v>1987</v>
      </c>
      <c r="B7365" s="1">
        <v>35</v>
      </c>
      <c r="C7365" s="1">
        <v>88.01</v>
      </c>
      <c r="D7365" s="1">
        <v>186.04</v>
      </c>
      <c r="E7365" s="1">
        <v>274.05</v>
      </c>
    </row>
    <row r="7366" spans="1:5" hidden="1">
      <c r="A7366" s="1">
        <v>1987</v>
      </c>
      <c r="B7366" s="1">
        <v>36</v>
      </c>
      <c r="C7366" s="1">
        <v>100.01</v>
      </c>
      <c r="D7366" s="1">
        <v>153.04</v>
      </c>
      <c r="E7366" s="1">
        <v>253.05</v>
      </c>
    </row>
    <row r="7367" spans="1:5" hidden="1">
      <c r="A7367" s="1">
        <v>1987</v>
      </c>
      <c r="B7367" s="1">
        <v>37</v>
      </c>
      <c r="C7367" s="1">
        <v>99.01</v>
      </c>
      <c r="D7367" s="1">
        <v>175.04</v>
      </c>
      <c r="E7367" s="1">
        <v>274.05</v>
      </c>
    </row>
    <row r="7368" spans="1:5" hidden="1">
      <c r="A7368" s="1">
        <v>1987</v>
      </c>
      <c r="B7368" s="1">
        <v>38</v>
      </c>
      <c r="C7368" s="1">
        <v>108.01</v>
      </c>
      <c r="D7368" s="1">
        <v>185.04</v>
      </c>
      <c r="E7368" s="1">
        <v>293.05</v>
      </c>
    </row>
    <row r="7369" spans="1:5" hidden="1">
      <c r="A7369" s="1">
        <v>1987</v>
      </c>
      <c r="B7369" s="1">
        <v>39</v>
      </c>
      <c r="C7369" s="1">
        <v>116.01</v>
      </c>
      <c r="D7369" s="1">
        <v>256.05</v>
      </c>
      <c r="E7369" s="1">
        <v>372.06</v>
      </c>
    </row>
    <row r="7370" spans="1:5" hidden="1">
      <c r="A7370" s="1">
        <v>1987</v>
      </c>
      <c r="B7370" s="1">
        <v>40</v>
      </c>
      <c r="C7370" s="1">
        <v>144.02000000000001</v>
      </c>
      <c r="D7370" s="1">
        <v>229.05</v>
      </c>
      <c r="E7370" s="1">
        <v>373.07</v>
      </c>
    </row>
    <row r="7371" spans="1:5" hidden="1">
      <c r="A7371" s="1">
        <v>1987</v>
      </c>
      <c r="B7371" s="1">
        <v>41</v>
      </c>
      <c r="C7371" s="1">
        <v>107.01</v>
      </c>
      <c r="D7371" s="1">
        <v>219.04</v>
      </c>
      <c r="E7371" s="1">
        <v>326.05</v>
      </c>
    </row>
    <row r="7372" spans="1:5" hidden="1">
      <c r="A7372" s="1">
        <v>1987</v>
      </c>
      <c r="B7372" s="1">
        <v>42</v>
      </c>
      <c r="C7372" s="1">
        <v>137.02000000000001</v>
      </c>
      <c r="D7372" s="1">
        <v>231.05</v>
      </c>
      <c r="E7372" s="1">
        <v>368.07</v>
      </c>
    </row>
    <row r="7373" spans="1:5" hidden="1">
      <c r="A7373" s="1">
        <v>1987</v>
      </c>
      <c r="B7373" s="1">
        <v>43</v>
      </c>
      <c r="C7373" s="1">
        <v>136.01</v>
      </c>
      <c r="D7373" s="1">
        <v>243.05</v>
      </c>
      <c r="E7373" s="1">
        <v>379.06</v>
      </c>
    </row>
    <row r="7374" spans="1:5" hidden="1">
      <c r="A7374" s="1">
        <v>1987</v>
      </c>
      <c r="B7374" s="1">
        <v>44</v>
      </c>
      <c r="C7374" s="1">
        <v>148.01</v>
      </c>
      <c r="D7374" s="1">
        <v>246.05</v>
      </c>
      <c r="E7374" s="1">
        <v>394.06</v>
      </c>
    </row>
    <row r="7375" spans="1:5" hidden="1">
      <c r="A7375" s="1">
        <v>1987</v>
      </c>
      <c r="B7375" s="1">
        <v>45</v>
      </c>
      <c r="C7375" s="1">
        <v>156.02000000000001</v>
      </c>
      <c r="D7375" s="1">
        <v>254.06</v>
      </c>
      <c r="E7375" s="1">
        <v>410.08</v>
      </c>
    </row>
    <row r="7376" spans="1:5" hidden="1">
      <c r="A7376" s="1">
        <v>1987</v>
      </c>
      <c r="B7376" s="1">
        <v>46</v>
      </c>
      <c r="C7376" s="1">
        <v>179.02</v>
      </c>
      <c r="D7376" s="1">
        <v>302.07</v>
      </c>
      <c r="E7376" s="1">
        <v>481.09</v>
      </c>
    </row>
    <row r="7377" spans="1:5" hidden="1">
      <c r="A7377" s="1">
        <v>1987</v>
      </c>
      <c r="B7377" s="1">
        <v>47</v>
      </c>
      <c r="C7377" s="1">
        <v>180.02</v>
      </c>
      <c r="D7377" s="1">
        <v>311.06</v>
      </c>
      <c r="E7377" s="1">
        <v>491.08</v>
      </c>
    </row>
    <row r="7378" spans="1:5" hidden="1">
      <c r="A7378" s="1">
        <v>1987</v>
      </c>
      <c r="B7378" s="1">
        <v>48</v>
      </c>
      <c r="C7378" s="1">
        <v>196.03</v>
      </c>
      <c r="D7378" s="1">
        <v>355.08</v>
      </c>
      <c r="E7378" s="1">
        <v>551.11</v>
      </c>
    </row>
    <row r="7379" spans="1:5" hidden="1">
      <c r="A7379" s="1">
        <v>1987</v>
      </c>
      <c r="B7379" s="1">
        <v>49</v>
      </c>
      <c r="C7379" s="1">
        <v>188.02</v>
      </c>
      <c r="D7379" s="1">
        <v>372.08</v>
      </c>
      <c r="E7379" s="1">
        <v>560.1</v>
      </c>
    </row>
    <row r="7380" spans="1:5" hidden="1">
      <c r="A7380" s="1">
        <v>1987</v>
      </c>
      <c r="B7380" s="1">
        <v>50</v>
      </c>
      <c r="C7380" s="1">
        <v>258.02999999999997</v>
      </c>
      <c r="D7380" s="1">
        <v>434.09</v>
      </c>
      <c r="E7380" s="1">
        <v>692.12</v>
      </c>
    </row>
    <row r="7381" spans="1:5" hidden="1">
      <c r="A7381" s="1">
        <v>1987</v>
      </c>
      <c r="B7381" s="1">
        <v>51</v>
      </c>
      <c r="C7381" s="1">
        <v>249.03</v>
      </c>
      <c r="D7381" s="1">
        <v>428.09</v>
      </c>
      <c r="E7381" s="1">
        <v>677.12</v>
      </c>
    </row>
    <row r="7382" spans="1:5" hidden="1">
      <c r="A7382" s="1">
        <v>1987</v>
      </c>
      <c r="B7382" s="1">
        <v>52</v>
      </c>
      <c r="C7382" s="1">
        <v>266.02999999999997</v>
      </c>
      <c r="D7382" s="1">
        <v>472.1</v>
      </c>
      <c r="E7382" s="1">
        <v>738.13</v>
      </c>
    </row>
    <row r="7383" spans="1:5" hidden="1">
      <c r="A7383" s="1">
        <v>1987</v>
      </c>
      <c r="B7383" s="1">
        <v>53</v>
      </c>
      <c r="C7383" s="1">
        <v>257.02</v>
      </c>
      <c r="D7383" s="1">
        <v>489.1</v>
      </c>
      <c r="E7383" s="1">
        <v>746.12</v>
      </c>
    </row>
    <row r="7384" spans="1:5" hidden="1">
      <c r="A7384" s="1">
        <v>1987</v>
      </c>
      <c r="B7384" s="1">
        <v>54</v>
      </c>
      <c r="C7384" s="1">
        <v>273.02999999999997</v>
      </c>
      <c r="D7384" s="1">
        <v>531.12</v>
      </c>
      <c r="E7384" s="1">
        <v>804.15</v>
      </c>
    </row>
    <row r="7385" spans="1:5" hidden="1">
      <c r="A7385" s="1">
        <v>1987</v>
      </c>
      <c r="B7385" s="1">
        <v>55</v>
      </c>
      <c r="C7385" s="1">
        <v>318.02999999999997</v>
      </c>
      <c r="D7385" s="1">
        <v>618.13</v>
      </c>
      <c r="E7385" s="1">
        <v>936.16</v>
      </c>
    </row>
    <row r="7386" spans="1:5" hidden="1">
      <c r="A7386" s="1">
        <v>1987</v>
      </c>
      <c r="B7386" s="1">
        <v>56</v>
      </c>
      <c r="C7386" s="1">
        <v>399.04</v>
      </c>
      <c r="D7386" s="1">
        <v>732.16</v>
      </c>
      <c r="E7386" s="1">
        <v>1131.2</v>
      </c>
    </row>
    <row r="7387" spans="1:5" hidden="1">
      <c r="A7387" s="1">
        <v>1987</v>
      </c>
      <c r="B7387" s="1">
        <v>57</v>
      </c>
      <c r="C7387" s="1">
        <v>381.04</v>
      </c>
      <c r="D7387" s="1">
        <v>832.19</v>
      </c>
      <c r="E7387" s="1">
        <v>1213.23</v>
      </c>
    </row>
    <row r="7388" spans="1:5" hidden="1">
      <c r="A7388" s="1">
        <v>1987</v>
      </c>
      <c r="B7388" s="1">
        <v>58</v>
      </c>
      <c r="C7388" s="1">
        <v>427.05</v>
      </c>
      <c r="D7388" s="1">
        <v>903.19</v>
      </c>
      <c r="E7388" s="1">
        <v>1330.24</v>
      </c>
    </row>
    <row r="7389" spans="1:5" hidden="1">
      <c r="A7389" s="1">
        <v>1987</v>
      </c>
      <c r="B7389" s="1">
        <v>59</v>
      </c>
      <c r="C7389" s="1">
        <v>507.06</v>
      </c>
      <c r="D7389" s="1">
        <v>1014.22</v>
      </c>
      <c r="E7389" s="1">
        <v>1521.28</v>
      </c>
    </row>
    <row r="7390" spans="1:5" hidden="1">
      <c r="A7390" s="1">
        <v>1987</v>
      </c>
      <c r="B7390" s="1">
        <v>60</v>
      </c>
      <c r="C7390" s="1">
        <v>539.05999999999995</v>
      </c>
      <c r="D7390" s="1">
        <v>1119.25</v>
      </c>
      <c r="E7390" s="1">
        <v>1658.31</v>
      </c>
    </row>
    <row r="7391" spans="1:5" hidden="1">
      <c r="A7391" s="1">
        <v>1987</v>
      </c>
      <c r="B7391" s="1">
        <v>61</v>
      </c>
      <c r="C7391" s="1">
        <v>553.05999999999995</v>
      </c>
      <c r="D7391" s="1">
        <v>1141.25</v>
      </c>
      <c r="E7391" s="1">
        <v>1694.31</v>
      </c>
    </row>
    <row r="7392" spans="1:5" hidden="1">
      <c r="A7392" s="1">
        <v>1987</v>
      </c>
      <c r="B7392" s="1">
        <v>62</v>
      </c>
      <c r="C7392" s="1">
        <v>687.08</v>
      </c>
      <c r="D7392" s="1">
        <v>1183.26</v>
      </c>
      <c r="E7392" s="1">
        <v>1870.34</v>
      </c>
    </row>
    <row r="7393" spans="1:5" hidden="1">
      <c r="A7393" s="1">
        <v>1987</v>
      </c>
      <c r="B7393" s="1">
        <v>63</v>
      </c>
      <c r="C7393" s="1">
        <v>665.07</v>
      </c>
      <c r="D7393" s="1">
        <v>1308.29</v>
      </c>
      <c r="E7393" s="1">
        <v>1973.36</v>
      </c>
    </row>
    <row r="7394" spans="1:5" hidden="1">
      <c r="A7394" s="1">
        <v>1987</v>
      </c>
      <c r="B7394" s="1">
        <v>64</v>
      </c>
      <c r="C7394" s="1">
        <v>765.08</v>
      </c>
      <c r="D7394" s="1">
        <v>1402.31</v>
      </c>
      <c r="E7394" s="1">
        <v>2167.39</v>
      </c>
    </row>
    <row r="7395" spans="1:5" hidden="1">
      <c r="A7395" s="1">
        <v>1987</v>
      </c>
      <c r="B7395" s="1">
        <v>65</v>
      </c>
      <c r="C7395" s="1">
        <v>839.09</v>
      </c>
      <c r="D7395" s="1">
        <v>1501.33</v>
      </c>
      <c r="E7395" s="1">
        <v>2340.42</v>
      </c>
    </row>
    <row r="7396" spans="1:5" hidden="1">
      <c r="A7396" s="1">
        <v>1987</v>
      </c>
      <c r="B7396" s="1">
        <v>66</v>
      </c>
      <c r="C7396" s="1">
        <v>835.1</v>
      </c>
      <c r="D7396" s="1">
        <v>1607.35</v>
      </c>
      <c r="E7396" s="1">
        <v>2442.4499999999998</v>
      </c>
    </row>
    <row r="7397" spans="1:5" hidden="1">
      <c r="A7397" s="1">
        <v>1987</v>
      </c>
      <c r="B7397" s="1">
        <v>67</v>
      </c>
      <c r="C7397" s="1">
        <v>910.1</v>
      </c>
      <c r="D7397" s="1">
        <v>1607.36</v>
      </c>
      <c r="E7397" s="1">
        <v>2517.46</v>
      </c>
    </row>
    <row r="7398" spans="1:5" hidden="1">
      <c r="A7398" s="1">
        <v>1987</v>
      </c>
      <c r="B7398" s="1">
        <v>68</v>
      </c>
      <c r="C7398" s="1">
        <v>827.1</v>
      </c>
      <c r="D7398" s="1">
        <v>1514.33</v>
      </c>
      <c r="E7398" s="1">
        <v>2341.4299999999998</v>
      </c>
    </row>
    <row r="7399" spans="1:5" hidden="1">
      <c r="A7399" s="1">
        <v>1987</v>
      </c>
      <c r="B7399" s="1">
        <v>69</v>
      </c>
      <c r="C7399" s="1">
        <v>1034.1099999999999</v>
      </c>
      <c r="D7399" s="1">
        <v>1617.36</v>
      </c>
      <c r="E7399" s="1">
        <v>2651.47</v>
      </c>
    </row>
    <row r="7400" spans="1:5" hidden="1">
      <c r="A7400" s="1">
        <v>1987</v>
      </c>
      <c r="B7400" s="1">
        <v>70</v>
      </c>
      <c r="C7400" s="1">
        <v>1067.1199999999999</v>
      </c>
      <c r="D7400" s="1">
        <v>1744.38</v>
      </c>
      <c r="E7400" s="1">
        <v>2811.5</v>
      </c>
    </row>
    <row r="7401" spans="1:5" hidden="1">
      <c r="A7401" s="1">
        <v>1987</v>
      </c>
      <c r="B7401" s="1">
        <v>71</v>
      </c>
      <c r="C7401" s="1">
        <v>1179.1300000000001</v>
      </c>
      <c r="D7401" s="1">
        <v>1789.39</v>
      </c>
      <c r="E7401" s="1">
        <v>2968.52</v>
      </c>
    </row>
    <row r="7402" spans="1:5" hidden="1">
      <c r="A7402" s="1">
        <v>1987</v>
      </c>
      <c r="B7402" s="1">
        <v>72</v>
      </c>
      <c r="C7402" s="1">
        <v>1373.15</v>
      </c>
      <c r="D7402" s="1">
        <v>2046.45</v>
      </c>
      <c r="E7402" s="1">
        <v>3419.6</v>
      </c>
    </row>
    <row r="7403" spans="1:5" hidden="1">
      <c r="A7403" s="1">
        <v>1987</v>
      </c>
      <c r="B7403" s="1">
        <v>73</v>
      </c>
      <c r="C7403" s="1">
        <v>1362.15</v>
      </c>
      <c r="D7403" s="1">
        <v>2073.4499999999998</v>
      </c>
      <c r="E7403" s="1">
        <v>3435.6</v>
      </c>
    </row>
    <row r="7404" spans="1:5" hidden="1">
      <c r="A7404" s="1">
        <v>1987</v>
      </c>
      <c r="B7404" s="1">
        <v>74</v>
      </c>
      <c r="C7404" s="1">
        <v>1455.16</v>
      </c>
      <c r="D7404" s="1">
        <v>2130.46</v>
      </c>
      <c r="E7404" s="1">
        <v>3585.62</v>
      </c>
    </row>
    <row r="7405" spans="1:5" hidden="1">
      <c r="A7405" s="1">
        <v>1987</v>
      </c>
      <c r="B7405" s="1">
        <v>75</v>
      </c>
      <c r="C7405" s="1">
        <v>1508.16</v>
      </c>
      <c r="D7405" s="1">
        <v>1972.43</v>
      </c>
      <c r="E7405" s="1">
        <v>3480.59</v>
      </c>
    </row>
    <row r="7406" spans="1:5" hidden="1">
      <c r="A7406" s="1">
        <v>1987</v>
      </c>
      <c r="B7406" s="1">
        <v>76</v>
      </c>
      <c r="C7406" s="1">
        <v>1625.18</v>
      </c>
      <c r="D7406" s="1">
        <v>2063.46</v>
      </c>
      <c r="E7406" s="1">
        <v>3688.64</v>
      </c>
    </row>
    <row r="7407" spans="1:5" hidden="1">
      <c r="A7407" s="1">
        <v>1987</v>
      </c>
      <c r="B7407" s="1">
        <v>77</v>
      </c>
      <c r="C7407" s="1">
        <v>1609.17</v>
      </c>
      <c r="D7407" s="1">
        <v>1976.44</v>
      </c>
      <c r="E7407" s="1">
        <v>3585.61</v>
      </c>
    </row>
    <row r="7408" spans="1:5" hidden="1">
      <c r="A7408" s="1">
        <v>1987</v>
      </c>
      <c r="B7408" s="1">
        <v>78</v>
      </c>
      <c r="C7408" s="1">
        <v>1691.19</v>
      </c>
      <c r="D7408" s="1">
        <v>1897.42</v>
      </c>
      <c r="E7408" s="1">
        <v>3588.61</v>
      </c>
    </row>
    <row r="7409" spans="1:5" hidden="1">
      <c r="A7409" s="1">
        <v>1987</v>
      </c>
      <c r="B7409" s="1">
        <v>79</v>
      </c>
      <c r="C7409" s="1">
        <v>1727.19</v>
      </c>
      <c r="D7409" s="1">
        <v>1975.43</v>
      </c>
      <c r="E7409" s="1">
        <v>3702.62</v>
      </c>
    </row>
    <row r="7410" spans="1:5" hidden="1">
      <c r="A7410" s="1">
        <v>1987</v>
      </c>
      <c r="B7410" s="1">
        <v>80</v>
      </c>
      <c r="C7410" s="1">
        <v>1813.2</v>
      </c>
      <c r="D7410" s="1">
        <v>1753.38</v>
      </c>
      <c r="E7410" s="1">
        <v>3566.58</v>
      </c>
    </row>
    <row r="7411" spans="1:5" hidden="1">
      <c r="A7411" s="1">
        <v>1987</v>
      </c>
      <c r="B7411" s="1">
        <v>81</v>
      </c>
      <c r="C7411" s="1">
        <v>1726.19</v>
      </c>
      <c r="D7411" s="1">
        <v>1638.36</v>
      </c>
      <c r="E7411" s="1">
        <v>3364.55</v>
      </c>
    </row>
    <row r="7412" spans="1:5" hidden="1">
      <c r="A7412" s="1">
        <v>1987</v>
      </c>
      <c r="B7412" s="1">
        <v>82</v>
      </c>
      <c r="C7412" s="1">
        <v>1882.21</v>
      </c>
      <c r="D7412" s="1">
        <v>1577.34</v>
      </c>
      <c r="E7412" s="1">
        <v>3459.55</v>
      </c>
    </row>
    <row r="7413" spans="1:5" hidden="1">
      <c r="A7413" s="1">
        <v>1987</v>
      </c>
      <c r="B7413" s="1">
        <v>83</v>
      </c>
      <c r="C7413" s="1">
        <v>1847.21</v>
      </c>
      <c r="D7413" s="1">
        <v>1520.33</v>
      </c>
      <c r="E7413" s="1">
        <v>3367.54</v>
      </c>
    </row>
    <row r="7414" spans="1:5" hidden="1">
      <c r="A7414" s="1">
        <v>1987</v>
      </c>
      <c r="B7414" s="1">
        <v>84</v>
      </c>
      <c r="C7414" s="1">
        <v>1724.2</v>
      </c>
      <c r="D7414" s="1">
        <v>1340.29</v>
      </c>
      <c r="E7414" s="1">
        <v>3064.49</v>
      </c>
    </row>
    <row r="7415" spans="1:5" hidden="1">
      <c r="A7415" s="1">
        <v>1987</v>
      </c>
      <c r="B7415" s="1">
        <v>85</v>
      </c>
      <c r="C7415" s="1">
        <v>1667.18</v>
      </c>
      <c r="D7415" s="1">
        <v>1191.26</v>
      </c>
      <c r="E7415" s="1">
        <v>2858.44</v>
      </c>
    </row>
    <row r="7416" spans="1:5" hidden="1">
      <c r="A7416" s="1">
        <v>1987</v>
      </c>
      <c r="B7416" s="1">
        <v>86</v>
      </c>
      <c r="C7416" s="1">
        <v>1838.2</v>
      </c>
      <c r="D7416" s="1">
        <v>1131.25</v>
      </c>
      <c r="E7416" s="1">
        <v>2969.45</v>
      </c>
    </row>
    <row r="7417" spans="1:5" hidden="1">
      <c r="A7417" s="1">
        <v>1987</v>
      </c>
      <c r="B7417" s="1">
        <v>87</v>
      </c>
      <c r="C7417" s="1">
        <v>1665.19</v>
      </c>
      <c r="D7417" s="1">
        <v>1069.24</v>
      </c>
      <c r="E7417" s="1">
        <v>2734.43</v>
      </c>
    </row>
    <row r="7418" spans="1:5" hidden="1">
      <c r="A7418" s="1">
        <v>1987</v>
      </c>
      <c r="B7418" s="1">
        <v>88</v>
      </c>
      <c r="C7418" s="1">
        <v>1396.15</v>
      </c>
      <c r="D7418" s="1">
        <v>746.16</v>
      </c>
      <c r="E7418" s="1">
        <v>2142.31</v>
      </c>
    </row>
    <row r="7419" spans="1:5" hidden="1">
      <c r="A7419" s="1">
        <v>1987</v>
      </c>
      <c r="B7419" s="1">
        <v>89</v>
      </c>
      <c r="C7419" s="1">
        <v>1343.15</v>
      </c>
      <c r="D7419" s="1">
        <v>620.14</v>
      </c>
      <c r="E7419" s="1">
        <v>1963.29</v>
      </c>
    </row>
    <row r="7420" spans="1:5" hidden="1">
      <c r="A7420" s="1">
        <v>1987</v>
      </c>
      <c r="B7420" s="1">
        <v>90</v>
      </c>
      <c r="C7420" s="1">
        <v>1146.1199999999999</v>
      </c>
      <c r="D7420" s="1">
        <v>522.12</v>
      </c>
      <c r="E7420" s="1">
        <v>1668.24</v>
      </c>
    </row>
    <row r="7421" spans="1:5" hidden="1">
      <c r="A7421" s="1">
        <v>1987</v>
      </c>
      <c r="B7421" s="1">
        <v>91</v>
      </c>
      <c r="C7421" s="1">
        <v>1169.1300000000001</v>
      </c>
      <c r="D7421" s="1">
        <v>417.09</v>
      </c>
      <c r="E7421" s="1">
        <v>1586.22</v>
      </c>
    </row>
    <row r="7422" spans="1:5" hidden="1">
      <c r="A7422" s="1">
        <v>1987</v>
      </c>
      <c r="B7422" s="1">
        <v>92</v>
      </c>
      <c r="C7422" s="1">
        <v>946.1</v>
      </c>
      <c r="D7422" s="1">
        <v>348.07</v>
      </c>
      <c r="E7422" s="1">
        <v>1294.17</v>
      </c>
    </row>
    <row r="7423" spans="1:5" hidden="1">
      <c r="A7423" s="1">
        <v>1987</v>
      </c>
      <c r="B7423" s="1">
        <v>93</v>
      </c>
      <c r="C7423" s="1">
        <v>856.1</v>
      </c>
      <c r="D7423" s="1">
        <v>259.06</v>
      </c>
      <c r="E7423" s="1">
        <v>1115.1600000000001</v>
      </c>
    </row>
    <row r="7424" spans="1:5" hidden="1">
      <c r="A7424" s="1">
        <v>1987</v>
      </c>
      <c r="B7424" s="1">
        <v>94</v>
      </c>
      <c r="C7424" s="1">
        <v>730.08</v>
      </c>
      <c r="D7424" s="1">
        <v>238.05</v>
      </c>
      <c r="E7424" s="1">
        <v>968.13</v>
      </c>
    </row>
    <row r="7425" spans="1:5" hidden="1">
      <c r="A7425" s="1">
        <v>1987</v>
      </c>
      <c r="B7425" s="1">
        <v>95</v>
      </c>
      <c r="C7425" s="1">
        <v>583.05999999999995</v>
      </c>
      <c r="D7425" s="1">
        <v>143.03</v>
      </c>
      <c r="E7425" s="1">
        <v>726.09</v>
      </c>
    </row>
    <row r="7426" spans="1:5" hidden="1">
      <c r="A7426" s="1">
        <v>1987</v>
      </c>
      <c r="B7426" s="1">
        <v>96</v>
      </c>
      <c r="C7426" s="1">
        <v>451.05</v>
      </c>
      <c r="D7426" s="1">
        <v>113.02</v>
      </c>
      <c r="E7426" s="1">
        <v>564.07000000000005</v>
      </c>
    </row>
    <row r="7427" spans="1:5" hidden="1">
      <c r="A7427" s="1">
        <v>1987</v>
      </c>
      <c r="B7427" s="1">
        <v>97</v>
      </c>
      <c r="C7427" s="1">
        <v>368.05</v>
      </c>
      <c r="D7427" s="1">
        <v>100.02</v>
      </c>
      <c r="E7427" s="1">
        <v>468.07</v>
      </c>
    </row>
    <row r="7428" spans="1:5" hidden="1">
      <c r="A7428" s="1">
        <v>1987</v>
      </c>
      <c r="B7428" s="1">
        <v>98</v>
      </c>
      <c r="C7428" s="1">
        <v>241.03</v>
      </c>
      <c r="D7428" s="1">
        <v>52.01</v>
      </c>
      <c r="E7428" s="1">
        <v>293.04000000000002</v>
      </c>
    </row>
    <row r="7429" spans="1:5" hidden="1">
      <c r="A7429" s="1">
        <v>1987</v>
      </c>
      <c r="B7429" s="1">
        <v>99</v>
      </c>
      <c r="C7429" s="1">
        <v>138.02000000000001</v>
      </c>
      <c r="D7429" s="1">
        <v>24.01</v>
      </c>
      <c r="E7429" s="1">
        <v>162.03</v>
      </c>
    </row>
    <row r="7430" spans="1:5" hidden="1">
      <c r="A7430" s="1">
        <v>1987</v>
      </c>
      <c r="B7430" s="1">
        <v>100</v>
      </c>
      <c r="C7430" s="1">
        <v>124.02</v>
      </c>
      <c r="D7430" s="1">
        <v>28</v>
      </c>
      <c r="E7430" s="1">
        <v>152.02000000000001</v>
      </c>
    </row>
    <row r="7431" spans="1:5" hidden="1">
      <c r="A7431" s="1">
        <v>1987</v>
      </c>
      <c r="B7431" s="1">
        <v>101</v>
      </c>
      <c r="C7431" s="1">
        <v>74</v>
      </c>
      <c r="D7431" s="1">
        <v>9.01</v>
      </c>
      <c r="E7431" s="1">
        <v>83.01</v>
      </c>
    </row>
    <row r="7432" spans="1:5" hidden="1">
      <c r="A7432" s="1">
        <v>1987</v>
      </c>
      <c r="B7432" s="1">
        <v>102</v>
      </c>
      <c r="C7432" s="1">
        <v>48</v>
      </c>
      <c r="D7432" s="1">
        <v>12.01</v>
      </c>
      <c r="E7432" s="1">
        <v>60.01</v>
      </c>
    </row>
    <row r="7433" spans="1:5" hidden="1">
      <c r="A7433" s="1">
        <v>1987</v>
      </c>
      <c r="B7433" s="1">
        <v>103</v>
      </c>
      <c r="C7433" s="1">
        <v>31</v>
      </c>
      <c r="D7433" s="1">
        <v>8.01</v>
      </c>
      <c r="E7433" s="1">
        <v>39.01</v>
      </c>
    </row>
    <row r="7434" spans="1:5" hidden="1">
      <c r="A7434" s="1">
        <v>1987</v>
      </c>
      <c r="B7434" s="1">
        <v>104</v>
      </c>
      <c r="C7434" s="1">
        <v>16</v>
      </c>
      <c r="D7434" s="1">
        <v>5</v>
      </c>
      <c r="E7434" s="1">
        <v>21</v>
      </c>
    </row>
    <row r="7435" spans="1:5" hidden="1">
      <c r="A7435" s="1">
        <v>1987</v>
      </c>
      <c r="B7435" s="1">
        <v>105</v>
      </c>
      <c r="C7435" s="1">
        <v>9</v>
      </c>
      <c r="D7435" s="1">
        <v>0</v>
      </c>
      <c r="E7435" s="1">
        <v>9</v>
      </c>
    </row>
    <row r="7436" spans="1:5" hidden="1">
      <c r="A7436" s="1">
        <v>1987</v>
      </c>
      <c r="B7436" s="1">
        <v>106</v>
      </c>
      <c r="C7436" s="1">
        <v>8</v>
      </c>
      <c r="D7436" s="1">
        <v>0</v>
      </c>
      <c r="E7436" s="1">
        <v>8</v>
      </c>
    </row>
    <row r="7437" spans="1:5" hidden="1">
      <c r="A7437" s="1">
        <v>1987</v>
      </c>
      <c r="B7437" s="1">
        <v>107</v>
      </c>
      <c r="C7437" s="1">
        <v>4</v>
      </c>
      <c r="D7437" s="1">
        <v>0</v>
      </c>
      <c r="E7437" s="1">
        <v>4</v>
      </c>
    </row>
    <row r="7438" spans="1:5" hidden="1">
      <c r="A7438" s="1">
        <v>1987</v>
      </c>
      <c r="B7438" s="1">
        <v>108</v>
      </c>
      <c r="C7438" s="1">
        <v>1.5</v>
      </c>
      <c r="D7438" s="1">
        <v>0</v>
      </c>
      <c r="E7438" s="1">
        <v>1.5</v>
      </c>
    </row>
    <row r="7439" spans="1:5" hidden="1">
      <c r="A7439" s="1">
        <v>1987</v>
      </c>
      <c r="B7439" s="1">
        <v>109</v>
      </c>
      <c r="C7439" s="1">
        <v>0</v>
      </c>
      <c r="D7439" s="1">
        <v>0</v>
      </c>
      <c r="E7439" s="1">
        <v>0</v>
      </c>
    </row>
    <row r="7440" spans="1:5" hidden="1">
      <c r="A7440" s="1">
        <v>1987</v>
      </c>
      <c r="B7440" s="1" t="s">
        <v>121</v>
      </c>
      <c r="C7440" s="1">
        <v>0</v>
      </c>
      <c r="D7440" s="1">
        <v>1.5</v>
      </c>
      <c r="E7440" s="1">
        <v>1.5</v>
      </c>
    </row>
    <row r="7441" spans="1:5" hidden="1">
      <c r="A7441" s="1">
        <v>1988</v>
      </c>
      <c r="B7441" s="1">
        <v>0</v>
      </c>
      <c r="C7441" s="1">
        <v>844.04</v>
      </c>
      <c r="D7441" s="1">
        <v>1176.19</v>
      </c>
      <c r="E7441" s="1">
        <v>2020.23</v>
      </c>
    </row>
    <row r="7442" spans="1:5" hidden="1">
      <c r="A7442" s="1">
        <v>1988</v>
      </c>
      <c r="B7442" s="1">
        <v>1</v>
      </c>
      <c r="C7442" s="1">
        <v>93</v>
      </c>
      <c r="D7442" s="1">
        <v>83.02</v>
      </c>
      <c r="E7442" s="1">
        <v>176.02</v>
      </c>
    </row>
    <row r="7443" spans="1:5" hidden="1">
      <c r="A7443" s="1">
        <v>1988</v>
      </c>
      <c r="B7443" s="1">
        <v>2</v>
      </c>
      <c r="C7443" s="1">
        <v>52</v>
      </c>
      <c r="D7443" s="1">
        <v>61.01</v>
      </c>
      <c r="E7443" s="1">
        <v>113.01</v>
      </c>
    </row>
    <row r="7444" spans="1:5" hidden="1">
      <c r="A7444" s="1">
        <v>1988</v>
      </c>
      <c r="B7444" s="1">
        <v>3</v>
      </c>
      <c r="C7444" s="1">
        <v>30</v>
      </c>
      <c r="D7444" s="1">
        <v>40</v>
      </c>
      <c r="E7444" s="1">
        <v>70</v>
      </c>
    </row>
    <row r="7445" spans="1:5" hidden="1">
      <c r="A7445" s="1">
        <v>1988</v>
      </c>
      <c r="B7445" s="1">
        <v>4</v>
      </c>
      <c r="C7445" s="1">
        <v>27</v>
      </c>
      <c r="D7445" s="1">
        <v>27</v>
      </c>
      <c r="E7445" s="1">
        <v>54</v>
      </c>
    </row>
    <row r="7446" spans="1:5" hidden="1">
      <c r="A7446" s="1">
        <v>1988</v>
      </c>
      <c r="B7446" s="1">
        <v>5</v>
      </c>
      <c r="C7446" s="1">
        <v>20</v>
      </c>
      <c r="D7446" s="1">
        <v>33.01</v>
      </c>
      <c r="E7446" s="1">
        <v>53.01</v>
      </c>
    </row>
    <row r="7447" spans="1:5" hidden="1">
      <c r="A7447" s="1">
        <v>1988</v>
      </c>
      <c r="B7447" s="1">
        <v>6</v>
      </c>
      <c r="C7447" s="1">
        <v>25</v>
      </c>
      <c r="D7447" s="1">
        <v>38.01</v>
      </c>
      <c r="E7447" s="1">
        <v>63.01</v>
      </c>
    </row>
    <row r="7448" spans="1:5" hidden="1">
      <c r="A7448" s="1">
        <v>1988</v>
      </c>
      <c r="B7448" s="1">
        <v>7</v>
      </c>
      <c r="C7448" s="1">
        <v>19.010000000000002</v>
      </c>
      <c r="D7448" s="1">
        <v>23.01</v>
      </c>
      <c r="E7448" s="1">
        <v>42.02</v>
      </c>
    </row>
    <row r="7449" spans="1:5" hidden="1">
      <c r="A7449" s="1">
        <v>1988</v>
      </c>
      <c r="B7449" s="1">
        <v>8</v>
      </c>
      <c r="C7449" s="1">
        <v>21</v>
      </c>
      <c r="D7449" s="1">
        <v>30</v>
      </c>
      <c r="E7449" s="1">
        <v>51</v>
      </c>
    </row>
    <row r="7450" spans="1:5" hidden="1">
      <c r="A7450" s="1">
        <v>1988</v>
      </c>
      <c r="B7450" s="1">
        <v>9</v>
      </c>
      <c r="C7450" s="1">
        <v>19</v>
      </c>
      <c r="D7450" s="1">
        <v>19.010000000000002</v>
      </c>
      <c r="E7450" s="1">
        <v>38.01</v>
      </c>
    </row>
    <row r="7451" spans="1:5" hidden="1">
      <c r="A7451" s="1">
        <v>1988</v>
      </c>
      <c r="B7451" s="1">
        <v>10</v>
      </c>
      <c r="C7451" s="1">
        <v>12</v>
      </c>
      <c r="D7451" s="1">
        <v>33.01</v>
      </c>
      <c r="E7451" s="1">
        <v>45.01</v>
      </c>
    </row>
    <row r="7452" spans="1:5" hidden="1">
      <c r="A7452" s="1">
        <v>1988</v>
      </c>
      <c r="B7452" s="1">
        <v>11</v>
      </c>
      <c r="C7452" s="1">
        <v>21</v>
      </c>
      <c r="D7452" s="1">
        <v>25.01</v>
      </c>
      <c r="E7452" s="1">
        <v>46.01</v>
      </c>
    </row>
    <row r="7453" spans="1:5" hidden="1">
      <c r="A7453" s="1">
        <v>1988</v>
      </c>
      <c r="B7453" s="1">
        <v>12</v>
      </c>
      <c r="C7453" s="1">
        <v>14.01</v>
      </c>
      <c r="D7453" s="1">
        <v>34</v>
      </c>
      <c r="E7453" s="1">
        <v>48.01</v>
      </c>
    </row>
    <row r="7454" spans="1:5" hidden="1">
      <c r="A7454" s="1">
        <v>1988</v>
      </c>
      <c r="B7454" s="1">
        <v>13</v>
      </c>
      <c r="C7454" s="1">
        <v>18</v>
      </c>
      <c r="D7454" s="1">
        <v>38</v>
      </c>
      <c r="E7454" s="1">
        <v>56</v>
      </c>
    </row>
    <row r="7455" spans="1:5" hidden="1">
      <c r="A7455" s="1">
        <v>1988</v>
      </c>
      <c r="B7455" s="1">
        <v>14</v>
      </c>
      <c r="C7455" s="1">
        <v>23</v>
      </c>
      <c r="D7455" s="1">
        <v>50.01</v>
      </c>
      <c r="E7455" s="1">
        <v>73.010000000000005</v>
      </c>
    </row>
    <row r="7456" spans="1:5" hidden="1">
      <c r="A7456" s="1">
        <v>1988</v>
      </c>
      <c r="B7456" s="1">
        <v>15</v>
      </c>
      <c r="C7456" s="1">
        <v>29</v>
      </c>
      <c r="D7456" s="1">
        <v>62.01</v>
      </c>
      <c r="E7456" s="1">
        <v>91.01</v>
      </c>
    </row>
    <row r="7457" spans="1:5" hidden="1">
      <c r="A7457" s="1">
        <v>1988</v>
      </c>
      <c r="B7457" s="1">
        <v>16</v>
      </c>
      <c r="C7457" s="1">
        <v>46</v>
      </c>
      <c r="D7457" s="1">
        <v>110.02</v>
      </c>
      <c r="E7457" s="1">
        <v>156.02000000000001</v>
      </c>
    </row>
    <row r="7458" spans="1:5" hidden="1">
      <c r="A7458" s="1">
        <v>1988</v>
      </c>
      <c r="B7458" s="1">
        <v>17</v>
      </c>
      <c r="C7458" s="1">
        <v>69</v>
      </c>
      <c r="D7458" s="1">
        <v>190.03</v>
      </c>
      <c r="E7458" s="1">
        <v>259.02999999999997</v>
      </c>
    </row>
    <row r="7459" spans="1:5" hidden="1">
      <c r="A7459" s="1">
        <v>1988</v>
      </c>
      <c r="B7459" s="1">
        <v>18</v>
      </c>
      <c r="C7459" s="1">
        <v>67.010000000000005</v>
      </c>
      <c r="D7459" s="1">
        <v>191.03</v>
      </c>
      <c r="E7459" s="1">
        <v>258.04000000000002</v>
      </c>
    </row>
    <row r="7460" spans="1:5" hidden="1">
      <c r="A7460" s="1">
        <v>1988</v>
      </c>
      <c r="B7460" s="1">
        <v>19</v>
      </c>
      <c r="C7460" s="1">
        <v>57.01</v>
      </c>
      <c r="D7460" s="1">
        <v>230.04</v>
      </c>
      <c r="E7460" s="1">
        <v>287.05</v>
      </c>
    </row>
    <row r="7461" spans="1:5" hidden="1">
      <c r="A7461" s="1">
        <v>1988</v>
      </c>
      <c r="B7461" s="1">
        <v>20</v>
      </c>
      <c r="C7461" s="1">
        <v>70.010000000000005</v>
      </c>
      <c r="D7461" s="1">
        <v>209.03</v>
      </c>
      <c r="E7461" s="1">
        <v>279.04000000000002</v>
      </c>
    </row>
    <row r="7462" spans="1:5" hidden="1">
      <c r="A7462" s="1">
        <v>1988</v>
      </c>
      <c r="B7462" s="1">
        <v>21</v>
      </c>
      <c r="C7462" s="1">
        <v>66</v>
      </c>
      <c r="D7462" s="1">
        <v>202.03</v>
      </c>
      <c r="E7462" s="1">
        <v>268.02999999999997</v>
      </c>
    </row>
    <row r="7463" spans="1:5" hidden="1">
      <c r="A7463" s="1">
        <v>1988</v>
      </c>
      <c r="B7463" s="1">
        <v>22</v>
      </c>
      <c r="C7463" s="1">
        <v>65.010000000000005</v>
      </c>
      <c r="D7463" s="1">
        <v>209.03</v>
      </c>
      <c r="E7463" s="1">
        <v>274.04000000000002</v>
      </c>
    </row>
    <row r="7464" spans="1:5" hidden="1">
      <c r="A7464" s="1">
        <v>1988</v>
      </c>
      <c r="B7464" s="1">
        <v>23</v>
      </c>
      <c r="C7464" s="1">
        <v>55</v>
      </c>
      <c r="D7464" s="1">
        <v>192.03</v>
      </c>
      <c r="E7464" s="1">
        <v>247.03</v>
      </c>
    </row>
    <row r="7465" spans="1:5" hidden="1">
      <c r="A7465" s="1">
        <v>1988</v>
      </c>
      <c r="B7465" s="1">
        <v>24</v>
      </c>
      <c r="C7465" s="1">
        <v>70</v>
      </c>
      <c r="D7465" s="1">
        <v>212.04</v>
      </c>
      <c r="E7465" s="1">
        <v>282.04000000000002</v>
      </c>
    </row>
    <row r="7466" spans="1:5" hidden="1">
      <c r="A7466" s="1">
        <v>1988</v>
      </c>
      <c r="B7466" s="1">
        <v>25</v>
      </c>
      <c r="C7466" s="1">
        <v>58</v>
      </c>
      <c r="D7466" s="1">
        <v>250.04</v>
      </c>
      <c r="E7466" s="1">
        <v>308.04000000000002</v>
      </c>
    </row>
    <row r="7467" spans="1:5" hidden="1">
      <c r="A7467" s="1">
        <v>1988</v>
      </c>
      <c r="B7467" s="1">
        <v>26</v>
      </c>
      <c r="C7467" s="1">
        <v>68</v>
      </c>
      <c r="D7467" s="1">
        <v>177.03</v>
      </c>
      <c r="E7467" s="1">
        <v>245.03</v>
      </c>
    </row>
    <row r="7468" spans="1:5" hidden="1">
      <c r="A7468" s="1">
        <v>1988</v>
      </c>
      <c r="B7468" s="1">
        <v>27</v>
      </c>
      <c r="C7468" s="1">
        <v>63</v>
      </c>
      <c r="D7468" s="1">
        <v>190.03</v>
      </c>
      <c r="E7468" s="1">
        <v>253.03</v>
      </c>
    </row>
    <row r="7469" spans="1:5" hidden="1">
      <c r="A7469" s="1">
        <v>1988</v>
      </c>
      <c r="B7469" s="1">
        <v>28</v>
      </c>
      <c r="C7469" s="1">
        <v>85</v>
      </c>
      <c r="D7469" s="1">
        <v>192.03</v>
      </c>
      <c r="E7469" s="1">
        <v>277.02999999999997</v>
      </c>
    </row>
    <row r="7470" spans="1:5" hidden="1">
      <c r="A7470" s="1">
        <v>1988</v>
      </c>
      <c r="B7470" s="1">
        <v>29</v>
      </c>
      <c r="C7470" s="1">
        <v>60</v>
      </c>
      <c r="D7470" s="1">
        <v>208.03</v>
      </c>
      <c r="E7470" s="1">
        <v>268.02999999999997</v>
      </c>
    </row>
    <row r="7471" spans="1:5" hidden="1">
      <c r="A7471" s="1">
        <v>1988</v>
      </c>
      <c r="B7471" s="1">
        <v>30</v>
      </c>
      <c r="C7471" s="1">
        <v>66</v>
      </c>
      <c r="D7471" s="1">
        <v>194.03</v>
      </c>
      <c r="E7471" s="1">
        <v>260.02999999999997</v>
      </c>
    </row>
    <row r="7472" spans="1:5" hidden="1">
      <c r="A7472" s="1">
        <v>1988</v>
      </c>
      <c r="B7472" s="1">
        <v>31</v>
      </c>
      <c r="C7472" s="1">
        <v>81</v>
      </c>
      <c r="D7472" s="1">
        <v>152.02000000000001</v>
      </c>
      <c r="E7472" s="1">
        <v>233.02</v>
      </c>
    </row>
    <row r="7473" spans="1:5" hidden="1">
      <c r="A7473" s="1">
        <v>1988</v>
      </c>
      <c r="B7473" s="1">
        <v>32</v>
      </c>
      <c r="C7473" s="1">
        <v>67</v>
      </c>
      <c r="D7473" s="1">
        <v>194.03</v>
      </c>
      <c r="E7473" s="1">
        <v>261.02999999999997</v>
      </c>
    </row>
    <row r="7474" spans="1:5" hidden="1">
      <c r="A7474" s="1">
        <v>1988</v>
      </c>
      <c r="B7474" s="1">
        <v>33</v>
      </c>
      <c r="C7474" s="1">
        <v>68</v>
      </c>
      <c r="D7474" s="1">
        <v>193.03</v>
      </c>
      <c r="E7474" s="1">
        <v>261.02999999999997</v>
      </c>
    </row>
    <row r="7475" spans="1:5" hidden="1">
      <c r="A7475" s="1">
        <v>1988</v>
      </c>
      <c r="B7475" s="1">
        <v>34</v>
      </c>
      <c r="C7475" s="1">
        <v>93</v>
      </c>
      <c r="D7475" s="1">
        <v>175.03</v>
      </c>
      <c r="E7475" s="1">
        <v>268.02999999999997</v>
      </c>
    </row>
    <row r="7476" spans="1:5" hidden="1">
      <c r="A7476" s="1">
        <v>1988</v>
      </c>
      <c r="B7476" s="1">
        <v>35</v>
      </c>
      <c r="C7476" s="1">
        <v>89</v>
      </c>
      <c r="D7476" s="1">
        <v>196.03</v>
      </c>
      <c r="E7476" s="1">
        <v>285.02999999999997</v>
      </c>
    </row>
    <row r="7477" spans="1:5" hidden="1">
      <c r="A7477" s="1">
        <v>1988</v>
      </c>
      <c r="B7477" s="1">
        <v>36</v>
      </c>
      <c r="C7477" s="1">
        <v>87</v>
      </c>
      <c r="D7477" s="1">
        <v>186.03</v>
      </c>
      <c r="E7477" s="1">
        <v>273.02999999999997</v>
      </c>
    </row>
    <row r="7478" spans="1:5" hidden="1">
      <c r="A7478" s="1">
        <v>1988</v>
      </c>
      <c r="B7478" s="1">
        <v>37</v>
      </c>
      <c r="C7478" s="1">
        <v>100</v>
      </c>
      <c r="D7478" s="1">
        <v>173.02</v>
      </c>
      <c r="E7478" s="1">
        <v>273.02</v>
      </c>
    </row>
    <row r="7479" spans="1:5" hidden="1">
      <c r="A7479" s="1">
        <v>1988</v>
      </c>
      <c r="B7479" s="1">
        <v>38</v>
      </c>
      <c r="C7479" s="1">
        <v>99</v>
      </c>
      <c r="D7479" s="1">
        <v>207.04</v>
      </c>
      <c r="E7479" s="1">
        <v>306.04000000000002</v>
      </c>
    </row>
    <row r="7480" spans="1:5" hidden="1">
      <c r="A7480" s="1">
        <v>1988</v>
      </c>
      <c r="B7480" s="1">
        <v>39</v>
      </c>
      <c r="C7480" s="1">
        <v>134.01</v>
      </c>
      <c r="D7480" s="1">
        <v>190.03</v>
      </c>
      <c r="E7480" s="1">
        <v>324.04000000000002</v>
      </c>
    </row>
    <row r="7481" spans="1:5" hidden="1">
      <c r="A7481" s="1">
        <v>1988</v>
      </c>
      <c r="B7481" s="1">
        <v>40</v>
      </c>
      <c r="C7481" s="1">
        <v>120.01</v>
      </c>
      <c r="D7481" s="1">
        <v>247.04</v>
      </c>
      <c r="E7481" s="1">
        <v>367.05</v>
      </c>
    </row>
    <row r="7482" spans="1:5" hidden="1">
      <c r="A7482" s="1">
        <v>1988</v>
      </c>
      <c r="B7482" s="1">
        <v>41</v>
      </c>
      <c r="C7482" s="1">
        <v>148.01</v>
      </c>
      <c r="D7482" s="1">
        <v>268.04000000000002</v>
      </c>
      <c r="E7482" s="1">
        <v>416.05</v>
      </c>
    </row>
    <row r="7483" spans="1:5" hidden="1">
      <c r="A7483" s="1">
        <v>1988</v>
      </c>
      <c r="B7483" s="1">
        <v>42</v>
      </c>
      <c r="C7483" s="1">
        <v>117.01</v>
      </c>
      <c r="D7483" s="1">
        <v>250.04</v>
      </c>
      <c r="E7483" s="1">
        <v>367.05</v>
      </c>
    </row>
    <row r="7484" spans="1:5" hidden="1">
      <c r="A7484" s="1">
        <v>1988</v>
      </c>
      <c r="B7484" s="1">
        <v>43</v>
      </c>
      <c r="C7484" s="1">
        <v>152</v>
      </c>
      <c r="D7484" s="1">
        <v>269.04000000000002</v>
      </c>
      <c r="E7484" s="1">
        <v>421.04</v>
      </c>
    </row>
    <row r="7485" spans="1:5" hidden="1">
      <c r="A7485" s="1">
        <v>1988</v>
      </c>
      <c r="B7485" s="1">
        <v>44</v>
      </c>
      <c r="C7485" s="1">
        <v>151</v>
      </c>
      <c r="D7485" s="1">
        <v>293.04000000000002</v>
      </c>
      <c r="E7485" s="1">
        <v>444.04</v>
      </c>
    </row>
    <row r="7486" spans="1:5" hidden="1">
      <c r="A7486" s="1">
        <v>1988</v>
      </c>
      <c r="B7486" s="1">
        <v>45</v>
      </c>
      <c r="C7486" s="1">
        <v>162.01</v>
      </c>
      <c r="D7486" s="1">
        <v>252.03</v>
      </c>
      <c r="E7486" s="1">
        <v>414.04</v>
      </c>
    </row>
    <row r="7487" spans="1:5" hidden="1">
      <c r="A7487" s="1">
        <v>1988</v>
      </c>
      <c r="B7487" s="1">
        <v>46</v>
      </c>
      <c r="C7487" s="1">
        <v>185.01</v>
      </c>
      <c r="D7487" s="1">
        <v>308.05</v>
      </c>
      <c r="E7487" s="1">
        <v>493.06</v>
      </c>
    </row>
    <row r="7488" spans="1:5" hidden="1">
      <c r="A7488" s="1">
        <v>1988</v>
      </c>
      <c r="B7488" s="1">
        <v>47</v>
      </c>
      <c r="C7488" s="1">
        <v>204.01</v>
      </c>
      <c r="D7488" s="1">
        <v>320.05</v>
      </c>
      <c r="E7488" s="1">
        <v>524.05999999999995</v>
      </c>
    </row>
    <row r="7489" spans="1:5" hidden="1">
      <c r="A7489" s="1">
        <v>1988</v>
      </c>
      <c r="B7489" s="1">
        <v>48</v>
      </c>
      <c r="C7489" s="1">
        <v>193.01</v>
      </c>
      <c r="D7489" s="1">
        <v>310.05</v>
      </c>
      <c r="E7489" s="1">
        <v>503.06</v>
      </c>
    </row>
    <row r="7490" spans="1:5" hidden="1">
      <c r="A7490" s="1">
        <v>1988</v>
      </c>
      <c r="B7490" s="1">
        <v>49</v>
      </c>
      <c r="C7490" s="1">
        <v>186.01</v>
      </c>
      <c r="D7490" s="1">
        <v>327.05</v>
      </c>
      <c r="E7490" s="1">
        <v>513.05999999999995</v>
      </c>
    </row>
    <row r="7491" spans="1:5" hidden="1">
      <c r="A7491" s="1">
        <v>1988</v>
      </c>
      <c r="B7491" s="1">
        <v>50</v>
      </c>
      <c r="C7491" s="1">
        <v>243.02</v>
      </c>
      <c r="D7491" s="1">
        <v>405.06</v>
      </c>
      <c r="E7491" s="1">
        <v>648.08000000000004</v>
      </c>
    </row>
    <row r="7492" spans="1:5" hidden="1">
      <c r="A7492" s="1">
        <v>1988</v>
      </c>
      <c r="B7492" s="1">
        <v>51</v>
      </c>
      <c r="C7492" s="1">
        <v>201.01</v>
      </c>
      <c r="D7492" s="1">
        <v>410.07</v>
      </c>
      <c r="E7492" s="1">
        <v>611.08000000000004</v>
      </c>
    </row>
    <row r="7493" spans="1:5" hidden="1">
      <c r="A7493" s="1">
        <v>1988</v>
      </c>
      <c r="B7493" s="1">
        <v>52</v>
      </c>
      <c r="C7493" s="1">
        <v>261.01</v>
      </c>
      <c r="D7493" s="1">
        <v>461.07</v>
      </c>
      <c r="E7493" s="1">
        <v>722.08</v>
      </c>
    </row>
    <row r="7494" spans="1:5" hidden="1">
      <c r="A7494" s="1">
        <v>1988</v>
      </c>
      <c r="B7494" s="1">
        <v>53</v>
      </c>
      <c r="C7494" s="1">
        <v>264.02</v>
      </c>
      <c r="D7494" s="1">
        <v>512.08000000000004</v>
      </c>
      <c r="E7494" s="1">
        <v>776.1</v>
      </c>
    </row>
    <row r="7495" spans="1:5" hidden="1">
      <c r="A7495" s="1">
        <v>1988</v>
      </c>
      <c r="B7495" s="1">
        <v>54</v>
      </c>
      <c r="C7495" s="1">
        <v>289.01</v>
      </c>
      <c r="D7495" s="1">
        <v>556.08000000000004</v>
      </c>
      <c r="E7495" s="1">
        <v>845.09</v>
      </c>
    </row>
    <row r="7496" spans="1:5" hidden="1">
      <c r="A7496" s="1">
        <v>1988</v>
      </c>
      <c r="B7496" s="1">
        <v>55</v>
      </c>
      <c r="C7496" s="1">
        <v>308.02</v>
      </c>
      <c r="D7496" s="1">
        <v>594.09</v>
      </c>
      <c r="E7496" s="1">
        <v>902.11</v>
      </c>
    </row>
    <row r="7497" spans="1:5" hidden="1">
      <c r="A7497" s="1">
        <v>1988</v>
      </c>
      <c r="B7497" s="1">
        <v>56</v>
      </c>
      <c r="C7497" s="1">
        <v>363.02</v>
      </c>
      <c r="D7497" s="1">
        <v>605.1</v>
      </c>
      <c r="E7497" s="1">
        <v>968.12</v>
      </c>
    </row>
    <row r="7498" spans="1:5" hidden="1">
      <c r="A7498" s="1">
        <v>1988</v>
      </c>
      <c r="B7498" s="1">
        <v>57</v>
      </c>
      <c r="C7498" s="1">
        <v>382.02</v>
      </c>
      <c r="D7498" s="1">
        <v>739.12</v>
      </c>
      <c r="E7498" s="1">
        <v>1121.1400000000001</v>
      </c>
    </row>
    <row r="7499" spans="1:5" hidden="1">
      <c r="A7499" s="1">
        <v>1988</v>
      </c>
      <c r="B7499" s="1">
        <v>58</v>
      </c>
      <c r="C7499" s="1">
        <v>447.02</v>
      </c>
      <c r="D7499" s="1">
        <v>818.13</v>
      </c>
      <c r="E7499" s="1">
        <v>1265.1500000000001</v>
      </c>
    </row>
    <row r="7500" spans="1:5" hidden="1">
      <c r="A7500" s="1">
        <v>1988</v>
      </c>
      <c r="B7500" s="1">
        <v>59</v>
      </c>
      <c r="C7500" s="1">
        <v>503.02</v>
      </c>
      <c r="D7500" s="1">
        <v>1008.16</v>
      </c>
      <c r="E7500" s="1">
        <v>1511.18</v>
      </c>
    </row>
    <row r="7501" spans="1:5" hidden="1">
      <c r="A7501" s="1">
        <v>1988</v>
      </c>
      <c r="B7501" s="1">
        <v>60</v>
      </c>
      <c r="C7501" s="1">
        <v>489.03</v>
      </c>
      <c r="D7501" s="1">
        <v>1032.1600000000001</v>
      </c>
      <c r="E7501" s="1">
        <v>1521.19</v>
      </c>
    </row>
    <row r="7502" spans="1:5" hidden="1">
      <c r="A7502" s="1">
        <v>1988</v>
      </c>
      <c r="B7502" s="1">
        <v>61</v>
      </c>
      <c r="C7502" s="1">
        <v>579.03</v>
      </c>
      <c r="D7502" s="1">
        <v>1124.18</v>
      </c>
      <c r="E7502" s="1">
        <v>1703.21</v>
      </c>
    </row>
    <row r="7503" spans="1:5" hidden="1">
      <c r="A7503" s="1">
        <v>1988</v>
      </c>
      <c r="B7503" s="1">
        <v>62</v>
      </c>
      <c r="C7503" s="1">
        <v>633.04</v>
      </c>
      <c r="D7503" s="1">
        <v>1302.2</v>
      </c>
      <c r="E7503" s="1">
        <v>1935.24</v>
      </c>
    </row>
    <row r="7504" spans="1:5" hidden="1">
      <c r="A7504" s="1">
        <v>1988</v>
      </c>
      <c r="B7504" s="1">
        <v>63</v>
      </c>
      <c r="C7504" s="1">
        <v>713.04</v>
      </c>
      <c r="D7504" s="1">
        <v>1330.2</v>
      </c>
      <c r="E7504" s="1">
        <v>2043.24</v>
      </c>
    </row>
    <row r="7505" spans="1:5" hidden="1">
      <c r="A7505" s="1">
        <v>1988</v>
      </c>
      <c r="B7505" s="1">
        <v>64</v>
      </c>
      <c r="C7505" s="1">
        <v>751.04</v>
      </c>
      <c r="D7505" s="1">
        <v>1400.22</v>
      </c>
      <c r="E7505" s="1">
        <v>2151.2600000000002</v>
      </c>
    </row>
    <row r="7506" spans="1:5" hidden="1">
      <c r="A7506" s="1">
        <v>1988</v>
      </c>
      <c r="B7506" s="1">
        <v>65</v>
      </c>
      <c r="C7506" s="1">
        <v>813.05</v>
      </c>
      <c r="D7506" s="1">
        <v>1513.23</v>
      </c>
      <c r="E7506" s="1">
        <v>2326.2800000000002</v>
      </c>
    </row>
    <row r="7507" spans="1:5" hidden="1">
      <c r="A7507" s="1">
        <v>1988</v>
      </c>
      <c r="B7507" s="1">
        <v>66</v>
      </c>
      <c r="C7507" s="1">
        <v>895.05</v>
      </c>
      <c r="D7507" s="1">
        <v>1555.24</v>
      </c>
      <c r="E7507" s="1">
        <v>2450.29</v>
      </c>
    </row>
    <row r="7508" spans="1:5" hidden="1">
      <c r="A7508" s="1">
        <v>1988</v>
      </c>
      <c r="B7508" s="1">
        <v>67</v>
      </c>
      <c r="C7508" s="1">
        <v>951.05</v>
      </c>
      <c r="D7508" s="1">
        <v>1689.26</v>
      </c>
      <c r="E7508" s="1">
        <v>2640.31</v>
      </c>
    </row>
    <row r="7509" spans="1:5" hidden="1">
      <c r="A7509" s="1">
        <v>1988</v>
      </c>
      <c r="B7509" s="1">
        <v>68</v>
      </c>
      <c r="C7509" s="1">
        <v>885.05</v>
      </c>
      <c r="D7509" s="1">
        <v>1644.26</v>
      </c>
      <c r="E7509" s="1">
        <v>2529.31</v>
      </c>
    </row>
    <row r="7510" spans="1:5" hidden="1">
      <c r="A7510" s="1">
        <v>1988</v>
      </c>
      <c r="B7510" s="1">
        <v>69</v>
      </c>
      <c r="C7510" s="1">
        <v>974.06</v>
      </c>
      <c r="D7510" s="1">
        <v>1559.24</v>
      </c>
      <c r="E7510" s="1">
        <v>2533.3000000000002</v>
      </c>
    </row>
    <row r="7511" spans="1:5" hidden="1">
      <c r="A7511" s="1">
        <v>1988</v>
      </c>
      <c r="B7511" s="1">
        <v>70</v>
      </c>
      <c r="C7511" s="1">
        <v>1007.06</v>
      </c>
      <c r="D7511" s="1">
        <v>1622.25</v>
      </c>
      <c r="E7511" s="1">
        <v>2629.31</v>
      </c>
    </row>
    <row r="7512" spans="1:5" hidden="1">
      <c r="A7512" s="1">
        <v>1988</v>
      </c>
      <c r="B7512" s="1">
        <v>71</v>
      </c>
      <c r="C7512" s="1">
        <v>1159.07</v>
      </c>
      <c r="D7512" s="1">
        <v>1784.28</v>
      </c>
      <c r="E7512" s="1">
        <v>2943.35</v>
      </c>
    </row>
    <row r="7513" spans="1:5" hidden="1">
      <c r="A7513" s="1">
        <v>1988</v>
      </c>
      <c r="B7513" s="1">
        <v>72</v>
      </c>
      <c r="C7513" s="1">
        <v>1197.06</v>
      </c>
      <c r="D7513" s="1">
        <v>1928.3</v>
      </c>
      <c r="E7513" s="1">
        <v>3125.36</v>
      </c>
    </row>
    <row r="7514" spans="1:5" hidden="1">
      <c r="A7514" s="1">
        <v>1988</v>
      </c>
      <c r="B7514" s="1">
        <v>73</v>
      </c>
      <c r="C7514" s="1">
        <v>1399.08</v>
      </c>
      <c r="D7514" s="1">
        <v>1998.31</v>
      </c>
      <c r="E7514" s="1">
        <v>3397.39</v>
      </c>
    </row>
    <row r="7515" spans="1:5" hidden="1">
      <c r="A7515" s="1">
        <v>1988</v>
      </c>
      <c r="B7515" s="1">
        <v>74</v>
      </c>
      <c r="C7515" s="1">
        <v>1509.08</v>
      </c>
      <c r="D7515" s="1">
        <v>2101.33</v>
      </c>
      <c r="E7515" s="1">
        <v>3610.41</v>
      </c>
    </row>
    <row r="7516" spans="1:5" hidden="1">
      <c r="A7516" s="1">
        <v>1988</v>
      </c>
      <c r="B7516" s="1">
        <v>75</v>
      </c>
      <c r="C7516" s="1">
        <v>1564.08</v>
      </c>
      <c r="D7516" s="1">
        <v>2156.34</v>
      </c>
      <c r="E7516" s="1">
        <v>3720.42</v>
      </c>
    </row>
    <row r="7517" spans="1:5" hidden="1">
      <c r="A7517" s="1">
        <v>1988</v>
      </c>
      <c r="B7517" s="1">
        <v>76</v>
      </c>
      <c r="C7517" s="1">
        <v>1625.09</v>
      </c>
      <c r="D7517" s="1">
        <v>2092.3200000000002</v>
      </c>
      <c r="E7517" s="1">
        <v>3717.41</v>
      </c>
    </row>
    <row r="7518" spans="1:5" hidden="1">
      <c r="A7518" s="1">
        <v>1988</v>
      </c>
      <c r="B7518" s="1">
        <v>77</v>
      </c>
      <c r="C7518" s="1">
        <v>1700.09</v>
      </c>
      <c r="D7518" s="1">
        <v>2042.31</v>
      </c>
      <c r="E7518" s="1">
        <v>3742.4</v>
      </c>
    </row>
    <row r="7519" spans="1:5" hidden="1">
      <c r="A7519" s="1">
        <v>1988</v>
      </c>
      <c r="B7519" s="1">
        <v>78</v>
      </c>
      <c r="C7519" s="1">
        <v>1749.09</v>
      </c>
      <c r="D7519" s="1">
        <v>2086.3200000000002</v>
      </c>
      <c r="E7519" s="1">
        <v>3835.41</v>
      </c>
    </row>
    <row r="7520" spans="1:5" hidden="1">
      <c r="A7520" s="1">
        <v>1988</v>
      </c>
      <c r="B7520" s="1">
        <v>79</v>
      </c>
      <c r="C7520" s="1">
        <v>1835.1</v>
      </c>
      <c r="D7520" s="1">
        <v>1929.3</v>
      </c>
      <c r="E7520" s="1">
        <v>3764.4</v>
      </c>
    </row>
    <row r="7521" spans="1:5" hidden="1">
      <c r="A7521" s="1">
        <v>1988</v>
      </c>
      <c r="B7521" s="1">
        <v>80</v>
      </c>
      <c r="C7521" s="1">
        <v>1864.1</v>
      </c>
      <c r="D7521" s="1">
        <v>1885.29</v>
      </c>
      <c r="E7521" s="1">
        <v>3749.39</v>
      </c>
    </row>
    <row r="7522" spans="1:5" hidden="1">
      <c r="A7522" s="1">
        <v>1988</v>
      </c>
      <c r="B7522" s="1">
        <v>81</v>
      </c>
      <c r="C7522" s="1">
        <v>1758.1</v>
      </c>
      <c r="D7522" s="1">
        <v>1733.27</v>
      </c>
      <c r="E7522" s="1">
        <v>3491.37</v>
      </c>
    </row>
    <row r="7523" spans="1:5" hidden="1">
      <c r="A7523" s="1">
        <v>1988</v>
      </c>
      <c r="B7523" s="1">
        <v>82</v>
      </c>
      <c r="C7523" s="1">
        <v>1835.1</v>
      </c>
      <c r="D7523" s="1">
        <v>1674.26</v>
      </c>
      <c r="E7523" s="1">
        <v>3509.36</v>
      </c>
    </row>
    <row r="7524" spans="1:5" hidden="1">
      <c r="A7524" s="1">
        <v>1988</v>
      </c>
      <c r="B7524" s="1">
        <v>83</v>
      </c>
      <c r="C7524" s="1">
        <v>1915.11</v>
      </c>
      <c r="D7524" s="1">
        <v>1531.24</v>
      </c>
      <c r="E7524" s="1">
        <v>3446.35</v>
      </c>
    </row>
    <row r="7525" spans="1:5" hidden="1">
      <c r="A7525" s="1">
        <v>1988</v>
      </c>
      <c r="B7525" s="1">
        <v>84</v>
      </c>
      <c r="C7525" s="1">
        <v>1842.1</v>
      </c>
      <c r="D7525" s="1">
        <v>1413.22</v>
      </c>
      <c r="E7525" s="1">
        <v>3255.32</v>
      </c>
    </row>
    <row r="7526" spans="1:5" hidden="1">
      <c r="A7526" s="1">
        <v>1988</v>
      </c>
      <c r="B7526" s="1">
        <v>85</v>
      </c>
      <c r="C7526" s="1">
        <v>1738.09</v>
      </c>
      <c r="D7526" s="1">
        <v>1203.19</v>
      </c>
      <c r="E7526" s="1">
        <v>2941.28</v>
      </c>
    </row>
    <row r="7527" spans="1:5" hidden="1">
      <c r="A7527" s="1">
        <v>1988</v>
      </c>
      <c r="B7527" s="1">
        <v>86</v>
      </c>
      <c r="C7527" s="1">
        <v>1592.09</v>
      </c>
      <c r="D7527" s="1">
        <v>995.16</v>
      </c>
      <c r="E7527" s="1">
        <v>2587.25</v>
      </c>
    </row>
    <row r="7528" spans="1:5" hidden="1">
      <c r="A7528" s="1">
        <v>1988</v>
      </c>
      <c r="B7528" s="1">
        <v>87</v>
      </c>
      <c r="C7528" s="1">
        <v>1743.1</v>
      </c>
      <c r="D7528" s="1">
        <v>994.15</v>
      </c>
      <c r="E7528" s="1">
        <v>2737.25</v>
      </c>
    </row>
    <row r="7529" spans="1:5" hidden="1">
      <c r="A7529" s="1">
        <v>1988</v>
      </c>
      <c r="B7529" s="1">
        <v>88</v>
      </c>
      <c r="C7529" s="1">
        <v>1592.09</v>
      </c>
      <c r="D7529" s="1">
        <v>829.13</v>
      </c>
      <c r="E7529" s="1">
        <v>2421.2199999999998</v>
      </c>
    </row>
    <row r="7530" spans="1:5" hidden="1">
      <c r="A7530" s="1">
        <v>1988</v>
      </c>
      <c r="B7530" s="1">
        <v>89</v>
      </c>
      <c r="C7530" s="1">
        <v>1311.08</v>
      </c>
      <c r="D7530" s="1">
        <v>672.1</v>
      </c>
      <c r="E7530" s="1">
        <v>1983.18</v>
      </c>
    </row>
    <row r="7531" spans="1:5" hidden="1">
      <c r="A7531" s="1">
        <v>1988</v>
      </c>
      <c r="B7531" s="1">
        <v>90</v>
      </c>
      <c r="C7531" s="1">
        <v>1182.07</v>
      </c>
      <c r="D7531" s="1">
        <v>552.09</v>
      </c>
      <c r="E7531" s="1">
        <v>1734.16</v>
      </c>
    </row>
    <row r="7532" spans="1:5" hidden="1">
      <c r="A7532" s="1">
        <v>1988</v>
      </c>
      <c r="B7532" s="1">
        <v>91</v>
      </c>
      <c r="C7532" s="1">
        <v>1089.06</v>
      </c>
      <c r="D7532" s="1">
        <v>423.07</v>
      </c>
      <c r="E7532" s="1">
        <v>1512.13</v>
      </c>
    </row>
    <row r="7533" spans="1:5" hidden="1">
      <c r="A7533" s="1">
        <v>1988</v>
      </c>
      <c r="B7533" s="1">
        <v>92</v>
      </c>
      <c r="C7533" s="1">
        <v>992.05</v>
      </c>
      <c r="D7533" s="1">
        <v>372.06</v>
      </c>
      <c r="E7533" s="1">
        <v>1364.11</v>
      </c>
    </row>
    <row r="7534" spans="1:5" hidden="1">
      <c r="A7534" s="1">
        <v>1988</v>
      </c>
      <c r="B7534" s="1">
        <v>93</v>
      </c>
      <c r="C7534" s="1">
        <v>873.05</v>
      </c>
      <c r="D7534" s="1">
        <v>293.05</v>
      </c>
      <c r="E7534" s="1">
        <v>1166.0999999999999</v>
      </c>
    </row>
    <row r="7535" spans="1:5" hidden="1">
      <c r="A7535" s="1">
        <v>1988</v>
      </c>
      <c r="B7535" s="1">
        <v>94</v>
      </c>
      <c r="C7535" s="1">
        <v>709.04</v>
      </c>
      <c r="D7535" s="1">
        <v>204.03</v>
      </c>
      <c r="E7535" s="1">
        <v>913.07</v>
      </c>
    </row>
    <row r="7536" spans="1:5" hidden="1">
      <c r="A7536" s="1">
        <v>1988</v>
      </c>
      <c r="B7536" s="1">
        <v>95</v>
      </c>
      <c r="C7536" s="1">
        <v>563.03</v>
      </c>
      <c r="D7536" s="1">
        <v>191.03</v>
      </c>
      <c r="E7536" s="1">
        <v>754.06</v>
      </c>
    </row>
    <row r="7537" spans="1:5" hidden="1">
      <c r="A7537" s="1">
        <v>1988</v>
      </c>
      <c r="B7537" s="1">
        <v>96</v>
      </c>
      <c r="C7537" s="1">
        <v>425.02</v>
      </c>
      <c r="D7537" s="1">
        <v>111.01</v>
      </c>
      <c r="E7537" s="1">
        <v>536.03</v>
      </c>
    </row>
    <row r="7538" spans="1:5" hidden="1">
      <c r="A7538" s="1">
        <v>1988</v>
      </c>
      <c r="B7538" s="1">
        <v>97</v>
      </c>
      <c r="C7538" s="1">
        <v>338.02</v>
      </c>
      <c r="D7538" s="1">
        <v>104.02</v>
      </c>
      <c r="E7538" s="1">
        <v>442.04</v>
      </c>
    </row>
    <row r="7539" spans="1:5" hidden="1">
      <c r="A7539" s="1">
        <v>1988</v>
      </c>
      <c r="B7539" s="1">
        <v>98</v>
      </c>
      <c r="C7539" s="1">
        <v>230.02</v>
      </c>
      <c r="D7539" s="1">
        <v>59.01</v>
      </c>
      <c r="E7539" s="1">
        <v>289.02999999999997</v>
      </c>
    </row>
    <row r="7540" spans="1:5" hidden="1">
      <c r="A7540" s="1">
        <v>1988</v>
      </c>
      <c r="B7540" s="1">
        <v>99</v>
      </c>
      <c r="C7540" s="1">
        <v>161.01</v>
      </c>
      <c r="D7540" s="1">
        <v>31.01</v>
      </c>
      <c r="E7540" s="1">
        <v>192.02</v>
      </c>
    </row>
    <row r="7541" spans="1:5" hidden="1">
      <c r="A7541" s="1">
        <v>1988</v>
      </c>
      <c r="B7541" s="1">
        <v>100</v>
      </c>
      <c r="C7541" s="1">
        <v>115.01</v>
      </c>
      <c r="D7541" s="1">
        <v>24</v>
      </c>
      <c r="E7541" s="1">
        <v>139.01</v>
      </c>
    </row>
    <row r="7542" spans="1:5" hidden="1">
      <c r="A7542" s="1">
        <v>1988</v>
      </c>
      <c r="B7542" s="1">
        <v>101</v>
      </c>
      <c r="C7542" s="1">
        <v>84</v>
      </c>
      <c r="D7542" s="1">
        <v>20.010000000000002</v>
      </c>
      <c r="E7542" s="1">
        <v>104.01</v>
      </c>
    </row>
    <row r="7543" spans="1:5" hidden="1">
      <c r="A7543" s="1">
        <v>1988</v>
      </c>
      <c r="B7543" s="1">
        <v>102</v>
      </c>
      <c r="C7543" s="1">
        <v>45.01</v>
      </c>
      <c r="D7543" s="1">
        <v>14</v>
      </c>
      <c r="E7543" s="1">
        <v>59.01</v>
      </c>
    </row>
    <row r="7544" spans="1:5" hidden="1">
      <c r="A7544" s="1">
        <v>1988</v>
      </c>
      <c r="B7544" s="1">
        <v>103</v>
      </c>
      <c r="C7544" s="1">
        <v>32</v>
      </c>
      <c r="D7544" s="1">
        <v>0</v>
      </c>
      <c r="E7544" s="1">
        <v>32</v>
      </c>
    </row>
    <row r="7545" spans="1:5" hidden="1">
      <c r="A7545" s="1">
        <v>1988</v>
      </c>
      <c r="B7545" s="1">
        <v>104</v>
      </c>
      <c r="C7545" s="1">
        <v>17</v>
      </c>
      <c r="D7545" s="1">
        <v>3</v>
      </c>
      <c r="E7545" s="1">
        <v>20</v>
      </c>
    </row>
    <row r="7546" spans="1:5" hidden="1">
      <c r="A7546" s="1">
        <v>1988</v>
      </c>
      <c r="B7546" s="1">
        <v>105</v>
      </c>
      <c r="C7546" s="1">
        <v>8</v>
      </c>
      <c r="D7546" s="1">
        <v>0</v>
      </c>
      <c r="E7546" s="1">
        <v>8</v>
      </c>
    </row>
    <row r="7547" spans="1:5" hidden="1">
      <c r="A7547" s="1">
        <v>1988</v>
      </c>
      <c r="B7547" s="1">
        <v>106</v>
      </c>
      <c r="C7547" s="1">
        <v>4</v>
      </c>
      <c r="D7547" s="1">
        <v>1.5</v>
      </c>
      <c r="E7547" s="1">
        <v>5.5</v>
      </c>
    </row>
    <row r="7548" spans="1:5" hidden="1">
      <c r="A7548" s="1">
        <v>1988</v>
      </c>
      <c r="B7548" s="1">
        <v>107</v>
      </c>
      <c r="C7548" s="1">
        <v>0</v>
      </c>
      <c r="D7548" s="1">
        <v>0</v>
      </c>
      <c r="E7548" s="1">
        <v>0</v>
      </c>
    </row>
    <row r="7549" spans="1:5" hidden="1">
      <c r="A7549" s="1">
        <v>1988</v>
      </c>
      <c r="B7549" s="1">
        <v>108</v>
      </c>
      <c r="C7549" s="1">
        <v>0</v>
      </c>
      <c r="D7549" s="1">
        <v>1.5</v>
      </c>
      <c r="E7549" s="1">
        <v>1.5</v>
      </c>
    </row>
    <row r="7550" spans="1:5" hidden="1">
      <c r="A7550" s="1">
        <v>1988</v>
      </c>
      <c r="B7550" s="1">
        <v>109</v>
      </c>
      <c r="C7550" s="1">
        <v>0</v>
      </c>
      <c r="D7550" s="1">
        <v>0</v>
      </c>
      <c r="E7550" s="1">
        <v>0</v>
      </c>
    </row>
    <row r="7551" spans="1:5" hidden="1">
      <c r="A7551" s="1">
        <v>1988</v>
      </c>
      <c r="B7551" s="1" t="s">
        <v>121</v>
      </c>
      <c r="C7551" s="1">
        <v>0</v>
      </c>
      <c r="D7551" s="1">
        <v>0</v>
      </c>
      <c r="E7551" s="1">
        <v>0</v>
      </c>
    </row>
    <row r="7552" spans="1:5" hidden="1">
      <c r="A7552" s="1">
        <v>1989</v>
      </c>
      <c r="B7552" s="1">
        <v>0</v>
      </c>
      <c r="C7552" s="1">
        <v>923</v>
      </c>
      <c r="D7552" s="1">
        <v>1216.0899999999999</v>
      </c>
      <c r="E7552" s="1">
        <v>2139.09</v>
      </c>
    </row>
    <row r="7553" spans="1:5" hidden="1">
      <c r="A7553" s="1">
        <v>1989</v>
      </c>
      <c r="B7553" s="1">
        <v>1</v>
      </c>
      <c r="C7553" s="1">
        <v>69</v>
      </c>
      <c r="D7553" s="1">
        <v>94</v>
      </c>
      <c r="E7553" s="1">
        <v>163</v>
      </c>
    </row>
    <row r="7554" spans="1:5" hidden="1">
      <c r="A7554" s="1">
        <v>1989</v>
      </c>
      <c r="B7554" s="1">
        <v>2</v>
      </c>
      <c r="C7554" s="1">
        <v>49</v>
      </c>
      <c r="D7554" s="1">
        <v>64.010000000000005</v>
      </c>
      <c r="E7554" s="1">
        <v>113.01</v>
      </c>
    </row>
    <row r="7555" spans="1:5" hidden="1">
      <c r="A7555" s="1">
        <v>1989</v>
      </c>
      <c r="B7555" s="1">
        <v>3</v>
      </c>
      <c r="C7555" s="1">
        <v>32</v>
      </c>
      <c r="D7555" s="1">
        <v>52</v>
      </c>
      <c r="E7555" s="1">
        <v>84</v>
      </c>
    </row>
    <row r="7556" spans="1:5" hidden="1">
      <c r="A7556" s="1">
        <v>1989</v>
      </c>
      <c r="B7556" s="1">
        <v>4</v>
      </c>
      <c r="C7556" s="1">
        <v>29</v>
      </c>
      <c r="D7556" s="1">
        <v>38.01</v>
      </c>
      <c r="E7556" s="1">
        <v>67.010000000000005</v>
      </c>
    </row>
    <row r="7557" spans="1:5" hidden="1">
      <c r="A7557" s="1">
        <v>1989</v>
      </c>
      <c r="B7557" s="1">
        <v>5</v>
      </c>
      <c r="C7557" s="1">
        <v>27</v>
      </c>
      <c r="D7557" s="1">
        <v>30</v>
      </c>
      <c r="E7557" s="1">
        <v>57</v>
      </c>
    </row>
    <row r="7558" spans="1:5" hidden="1">
      <c r="A7558" s="1">
        <v>1989</v>
      </c>
      <c r="B7558" s="1">
        <v>6</v>
      </c>
      <c r="C7558" s="1">
        <v>23</v>
      </c>
      <c r="D7558" s="1">
        <v>40.01</v>
      </c>
      <c r="E7558" s="1">
        <v>63.01</v>
      </c>
    </row>
    <row r="7559" spans="1:5" hidden="1">
      <c r="A7559" s="1">
        <v>1989</v>
      </c>
      <c r="B7559" s="1">
        <v>7</v>
      </c>
      <c r="C7559" s="1">
        <v>26</v>
      </c>
      <c r="D7559" s="1">
        <v>22.01</v>
      </c>
      <c r="E7559" s="1">
        <v>48.01</v>
      </c>
    </row>
    <row r="7560" spans="1:5" hidden="1">
      <c r="A7560" s="1">
        <v>1989</v>
      </c>
      <c r="B7560" s="1">
        <v>8</v>
      </c>
      <c r="C7560" s="1">
        <v>14</v>
      </c>
      <c r="D7560" s="1">
        <v>31.01</v>
      </c>
      <c r="E7560" s="1">
        <v>45.01</v>
      </c>
    </row>
    <row r="7561" spans="1:5" hidden="1">
      <c r="A7561" s="1">
        <v>1989</v>
      </c>
      <c r="B7561" s="1">
        <v>9</v>
      </c>
      <c r="C7561" s="1">
        <v>13</v>
      </c>
      <c r="D7561" s="1">
        <v>14</v>
      </c>
      <c r="E7561" s="1">
        <v>27</v>
      </c>
    </row>
    <row r="7562" spans="1:5" hidden="1">
      <c r="A7562" s="1">
        <v>1989</v>
      </c>
      <c r="B7562" s="1">
        <v>10</v>
      </c>
      <c r="C7562" s="1">
        <v>18</v>
      </c>
      <c r="D7562" s="1">
        <v>28</v>
      </c>
      <c r="E7562" s="1">
        <v>46</v>
      </c>
    </row>
    <row r="7563" spans="1:5" hidden="1">
      <c r="A7563" s="1">
        <v>1989</v>
      </c>
      <c r="B7563" s="1">
        <v>11</v>
      </c>
      <c r="C7563" s="1">
        <v>19</v>
      </c>
      <c r="D7563" s="1">
        <v>23</v>
      </c>
      <c r="E7563" s="1">
        <v>42</v>
      </c>
    </row>
    <row r="7564" spans="1:5" hidden="1">
      <c r="A7564" s="1">
        <v>1989</v>
      </c>
      <c r="B7564" s="1">
        <v>12</v>
      </c>
      <c r="C7564" s="1">
        <v>10</v>
      </c>
      <c r="D7564" s="1">
        <v>40</v>
      </c>
      <c r="E7564" s="1">
        <v>50</v>
      </c>
    </row>
    <row r="7565" spans="1:5" hidden="1">
      <c r="A7565" s="1">
        <v>1989</v>
      </c>
      <c r="B7565" s="1">
        <v>13</v>
      </c>
      <c r="C7565" s="1">
        <v>26</v>
      </c>
      <c r="D7565" s="1">
        <v>44.01</v>
      </c>
      <c r="E7565" s="1">
        <v>70.010000000000005</v>
      </c>
    </row>
    <row r="7566" spans="1:5" hidden="1">
      <c r="A7566" s="1">
        <v>1989</v>
      </c>
      <c r="B7566" s="1">
        <v>14</v>
      </c>
      <c r="C7566" s="1">
        <v>18</v>
      </c>
      <c r="D7566" s="1">
        <v>45.01</v>
      </c>
      <c r="E7566" s="1">
        <v>63.01</v>
      </c>
    </row>
    <row r="7567" spans="1:5" hidden="1">
      <c r="A7567" s="1">
        <v>1989</v>
      </c>
      <c r="B7567" s="1">
        <v>15</v>
      </c>
      <c r="C7567" s="1">
        <v>43</v>
      </c>
      <c r="D7567" s="1">
        <v>62</v>
      </c>
      <c r="E7567" s="1">
        <v>105</v>
      </c>
    </row>
    <row r="7568" spans="1:5" hidden="1">
      <c r="A7568" s="1">
        <v>1989</v>
      </c>
      <c r="B7568" s="1">
        <v>16</v>
      </c>
      <c r="C7568" s="1">
        <v>48</v>
      </c>
      <c r="D7568" s="1">
        <v>110.01</v>
      </c>
      <c r="E7568" s="1">
        <v>158.01</v>
      </c>
    </row>
    <row r="7569" spans="1:5" hidden="1">
      <c r="A7569" s="1">
        <v>1989</v>
      </c>
      <c r="B7569" s="1">
        <v>17</v>
      </c>
      <c r="C7569" s="1">
        <v>44</v>
      </c>
      <c r="D7569" s="1">
        <v>161.01</v>
      </c>
      <c r="E7569" s="1">
        <v>205.01</v>
      </c>
    </row>
    <row r="7570" spans="1:5" hidden="1">
      <c r="A7570" s="1">
        <v>1989</v>
      </c>
      <c r="B7570" s="1">
        <v>18</v>
      </c>
      <c r="C7570" s="1">
        <v>78</v>
      </c>
      <c r="D7570" s="1">
        <v>202.02</v>
      </c>
      <c r="E7570" s="1">
        <v>280.02</v>
      </c>
    </row>
    <row r="7571" spans="1:5" hidden="1">
      <c r="A7571" s="1">
        <v>1989</v>
      </c>
      <c r="B7571" s="1">
        <v>19</v>
      </c>
      <c r="C7571" s="1">
        <v>56</v>
      </c>
      <c r="D7571" s="1">
        <v>218.02</v>
      </c>
      <c r="E7571" s="1">
        <v>274.02</v>
      </c>
    </row>
    <row r="7572" spans="1:5" hidden="1">
      <c r="A7572" s="1">
        <v>1989</v>
      </c>
      <c r="B7572" s="1">
        <v>20</v>
      </c>
      <c r="C7572" s="1">
        <v>70</v>
      </c>
      <c r="D7572" s="1">
        <v>197.01</v>
      </c>
      <c r="E7572" s="1">
        <v>267.01</v>
      </c>
    </row>
    <row r="7573" spans="1:5" hidden="1">
      <c r="A7573" s="1">
        <v>1989</v>
      </c>
      <c r="B7573" s="1">
        <v>21</v>
      </c>
      <c r="C7573" s="1">
        <v>54</v>
      </c>
      <c r="D7573" s="1">
        <v>174.01</v>
      </c>
      <c r="E7573" s="1">
        <v>228.01</v>
      </c>
    </row>
    <row r="7574" spans="1:5" hidden="1">
      <c r="A7574" s="1">
        <v>1989</v>
      </c>
      <c r="B7574" s="1">
        <v>22</v>
      </c>
      <c r="C7574" s="1">
        <v>75</v>
      </c>
      <c r="D7574" s="1">
        <v>193.02</v>
      </c>
      <c r="E7574" s="1">
        <v>268.02</v>
      </c>
    </row>
    <row r="7575" spans="1:5" hidden="1">
      <c r="A7575" s="1">
        <v>1989</v>
      </c>
      <c r="B7575" s="1">
        <v>23</v>
      </c>
      <c r="C7575" s="1">
        <v>70</v>
      </c>
      <c r="D7575" s="1">
        <v>187.01</v>
      </c>
      <c r="E7575" s="1">
        <v>257.01</v>
      </c>
    </row>
    <row r="7576" spans="1:5" hidden="1">
      <c r="A7576" s="1">
        <v>1989</v>
      </c>
      <c r="B7576" s="1">
        <v>24</v>
      </c>
      <c r="C7576" s="1">
        <v>54</v>
      </c>
      <c r="D7576" s="1">
        <v>202.01</v>
      </c>
      <c r="E7576" s="1">
        <v>256.01</v>
      </c>
    </row>
    <row r="7577" spans="1:5" hidden="1">
      <c r="A7577" s="1">
        <v>1989</v>
      </c>
      <c r="B7577" s="1">
        <v>25</v>
      </c>
      <c r="C7577" s="1">
        <v>64</v>
      </c>
      <c r="D7577" s="1">
        <v>180.01</v>
      </c>
      <c r="E7577" s="1">
        <v>244.01</v>
      </c>
    </row>
    <row r="7578" spans="1:5" hidden="1">
      <c r="A7578" s="1">
        <v>1989</v>
      </c>
      <c r="B7578" s="1">
        <v>26</v>
      </c>
      <c r="C7578" s="1">
        <v>64</v>
      </c>
      <c r="D7578" s="1">
        <v>219.01</v>
      </c>
      <c r="E7578" s="1">
        <v>283.01</v>
      </c>
    </row>
    <row r="7579" spans="1:5" hidden="1">
      <c r="A7579" s="1">
        <v>1989</v>
      </c>
      <c r="B7579" s="1">
        <v>27</v>
      </c>
      <c r="C7579" s="1">
        <v>71</v>
      </c>
      <c r="D7579" s="1">
        <v>232.02</v>
      </c>
      <c r="E7579" s="1">
        <v>303.02</v>
      </c>
    </row>
    <row r="7580" spans="1:5" hidden="1">
      <c r="A7580" s="1">
        <v>1989</v>
      </c>
      <c r="B7580" s="1">
        <v>28</v>
      </c>
      <c r="C7580" s="1">
        <v>43</v>
      </c>
      <c r="D7580" s="1">
        <v>195.01</v>
      </c>
      <c r="E7580" s="1">
        <v>238.01</v>
      </c>
    </row>
    <row r="7581" spans="1:5" hidden="1">
      <c r="A7581" s="1">
        <v>1989</v>
      </c>
      <c r="B7581" s="1">
        <v>29</v>
      </c>
      <c r="C7581" s="1">
        <v>68</v>
      </c>
      <c r="D7581" s="1">
        <v>221.02</v>
      </c>
      <c r="E7581" s="1">
        <v>289.02</v>
      </c>
    </row>
    <row r="7582" spans="1:5" hidden="1">
      <c r="A7582" s="1">
        <v>1989</v>
      </c>
      <c r="B7582" s="1">
        <v>30</v>
      </c>
      <c r="C7582" s="1">
        <v>77</v>
      </c>
      <c r="D7582" s="1">
        <v>165.01</v>
      </c>
      <c r="E7582" s="1">
        <v>242.01</v>
      </c>
    </row>
    <row r="7583" spans="1:5" hidden="1">
      <c r="A7583" s="1">
        <v>1989</v>
      </c>
      <c r="B7583" s="1">
        <v>31</v>
      </c>
      <c r="C7583" s="1">
        <v>81</v>
      </c>
      <c r="D7583" s="1">
        <v>181.02</v>
      </c>
      <c r="E7583" s="1">
        <v>262.02</v>
      </c>
    </row>
    <row r="7584" spans="1:5" hidden="1">
      <c r="A7584" s="1">
        <v>1989</v>
      </c>
      <c r="B7584" s="1">
        <v>32</v>
      </c>
      <c r="C7584" s="1">
        <v>71</v>
      </c>
      <c r="D7584" s="1">
        <v>197.01</v>
      </c>
      <c r="E7584" s="1">
        <v>268.01</v>
      </c>
    </row>
    <row r="7585" spans="1:5" hidden="1">
      <c r="A7585" s="1">
        <v>1989</v>
      </c>
      <c r="B7585" s="1">
        <v>33</v>
      </c>
      <c r="C7585" s="1">
        <v>73</v>
      </c>
      <c r="D7585" s="1">
        <v>196.01</v>
      </c>
      <c r="E7585" s="1">
        <v>269.01</v>
      </c>
    </row>
    <row r="7586" spans="1:5" hidden="1">
      <c r="A7586" s="1">
        <v>1989</v>
      </c>
      <c r="B7586" s="1">
        <v>34</v>
      </c>
      <c r="C7586" s="1">
        <v>79</v>
      </c>
      <c r="D7586" s="1">
        <v>213.01</v>
      </c>
      <c r="E7586" s="1">
        <v>292.01</v>
      </c>
    </row>
    <row r="7587" spans="1:5" hidden="1">
      <c r="A7587" s="1">
        <v>1989</v>
      </c>
      <c r="B7587" s="1">
        <v>35</v>
      </c>
      <c r="C7587" s="1">
        <v>93</v>
      </c>
      <c r="D7587" s="1">
        <v>195.02</v>
      </c>
      <c r="E7587" s="1">
        <v>288.02</v>
      </c>
    </row>
    <row r="7588" spans="1:5" hidden="1">
      <c r="A7588" s="1">
        <v>1989</v>
      </c>
      <c r="B7588" s="1">
        <v>36</v>
      </c>
      <c r="C7588" s="1">
        <v>83</v>
      </c>
      <c r="D7588" s="1">
        <v>217.02</v>
      </c>
      <c r="E7588" s="1">
        <v>300.02</v>
      </c>
    </row>
    <row r="7589" spans="1:5" hidden="1">
      <c r="A7589" s="1">
        <v>1989</v>
      </c>
      <c r="B7589" s="1">
        <v>37</v>
      </c>
      <c r="C7589" s="1">
        <v>102</v>
      </c>
      <c r="D7589" s="1">
        <v>214.02</v>
      </c>
      <c r="E7589" s="1">
        <v>316.02</v>
      </c>
    </row>
    <row r="7590" spans="1:5" hidden="1">
      <c r="A7590" s="1">
        <v>1989</v>
      </c>
      <c r="B7590" s="1">
        <v>38</v>
      </c>
      <c r="C7590" s="1">
        <v>102</v>
      </c>
      <c r="D7590" s="1">
        <v>233.02</v>
      </c>
      <c r="E7590" s="1">
        <v>335.02</v>
      </c>
    </row>
    <row r="7591" spans="1:5" hidden="1">
      <c r="A7591" s="1">
        <v>1989</v>
      </c>
      <c r="B7591" s="1">
        <v>39</v>
      </c>
      <c r="C7591" s="1">
        <v>109</v>
      </c>
      <c r="D7591" s="1">
        <v>210.01</v>
      </c>
      <c r="E7591" s="1">
        <v>319.01</v>
      </c>
    </row>
    <row r="7592" spans="1:5" hidden="1">
      <c r="A7592" s="1">
        <v>1989</v>
      </c>
      <c r="B7592" s="1">
        <v>40</v>
      </c>
      <c r="C7592" s="1">
        <v>146</v>
      </c>
      <c r="D7592" s="1">
        <v>200.01</v>
      </c>
      <c r="E7592" s="1">
        <v>346.01</v>
      </c>
    </row>
    <row r="7593" spans="1:5" hidden="1">
      <c r="A7593" s="1">
        <v>1989</v>
      </c>
      <c r="B7593" s="1">
        <v>41</v>
      </c>
      <c r="C7593" s="1">
        <v>148</v>
      </c>
      <c r="D7593" s="1">
        <v>228.02</v>
      </c>
      <c r="E7593" s="1">
        <v>376.02</v>
      </c>
    </row>
    <row r="7594" spans="1:5" hidden="1">
      <c r="A7594" s="1">
        <v>1989</v>
      </c>
      <c r="B7594" s="1">
        <v>42</v>
      </c>
      <c r="C7594" s="1">
        <v>169</v>
      </c>
      <c r="D7594" s="1">
        <v>261.02</v>
      </c>
      <c r="E7594" s="1">
        <v>430.02</v>
      </c>
    </row>
    <row r="7595" spans="1:5" hidden="1">
      <c r="A7595" s="1">
        <v>1989</v>
      </c>
      <c r="B7595" s="1">
        <v>43</v>
      </c>
      <c r="C7595" s="1">
        <v>135</v>
      </c>
      <c r="D7595" s="1">
        <v>277.02</v>
      </c>
      <c r="E7595" s="1">
        <v>412.02</v>
      </c>
    </row>
    <row r="7596" spans="1:5" hidden="1">
      <c r="A7596" s="1">
        <v>1989</v>
      </c>
      <c r="B7596" s="1">
        <v>44</v>
      </c>
      <c r="C7596" s="1">
        <v>165</v>
      </c>
      <c r="D7596" s="1">
        <v>235.02</v>
      </c>
      <c r="E7596" s="1">
        <v>400.02</v>
      </c>
    </row>
    <row r="7597" spans="1:5" hidden="1">
      <c r="A7597" s="1">
        <v>1989</v>
      </c>
      <c r="B7597" s="1">
        <v>45</v>
      </c>
      <c r="C7597" s="1">
        <v>165</v>
      </c>
      <c r="D7597" s="1">
        <v>269.02</v>
      </c>
      <c r="E7597" s="1">
        <v>434.02</v>
      </c>
    </row>
    <row r="7598" spans="1:5" hidden="1">
      <c r="A7598" s="1">
        <v>1989</v>
      </c>
      <c r="B7598" s="1">
        <v>46</v>
      </c>
      <c r="C7598" s="1">
        <v>180</v>
      </c>
      <c r="D7598" s="1">
        <v>306.02999999999997</v>
      </c>
      <c r="E7598" s="1">
        <v>486.03</v>
      </c>
    </row>
    <row r="7599" spans="1:5" hidden="1">
      <c r="A7599" s="1">
        <v>1989</v>
      </c>
      <c r="B7599" s="1">
        <v>47</v>
      </c>
      <c r="C7599" s="1">
        <v>174</v>
      </c>
      <c r="D7599" s="1">
        <v>294.02</v>
      </c>
      <c r="E7599" s="1">
        <v>468.02</v>
      </c>
    </row>
    <row r="7600" spans="1:5" hidden="1">
      <c r="A7600" s="1">
        <v>1989</v>
      </c>
      <c r="B7600" s="1">
        <v>48</v>
      </c>
      <c r="C7600" s="1">
        <v>210</v>
      </c>
      <c r="D7600" s="1">
        <v>340.03</v>
      </c>
      <c r="E7600" s="1">
        <v>550.03</v>
      </c>
    </row>
    <row r="7601" spans="1:5" hidden="1">
      <c r="A7601" s="1">
        <v>1989</v>
      </c>
      <c r="B7601" s="1">
        <v>49</v>
      </c>
      <c r="C7601" s="1">
        <v>215</v>
      </c>
      <c r="D7601" s="1">
        <v>372.03</v>
      </c>
      <c r="E7601" s="1">
        <v>587.03</v>
      </c>
    </row>
    <row r="7602" spans="1:5" hidden="1">
      <c r="A7602" s="1">
        <v>1989</v>
      </c>
      <c r="B7602" s="1">
        <v>50</v>
      </c>
      <c r="C7602" s="1">
        <v>231</v>
      </c>
      <c r="D7602" s="1">
        <v>383.03</v>
      </c>
      <c r="E7602" s="1">
        <v>614.03</v>
      </c>
    </row>
    <row r="7603" spans="1:5" hidden="1">
      <c r="A7603" s="1">
        <v>1989</v>
      </c>
      <c r="B7603" s="1">
        <v>51</v>
      </c>
      <c r="C7603" s="1">
        <v>210</v>
      </c>
      <c r="D7603" s="1">
        <v>431.03</v>
      </c>
      <c r="E7603" s="1">
        <v>641.03</v>
      </c>
    </row>
    <row r="7604" spans="1:5" hidden="1">
      <c r="A7604" s="1">
        <v>1989</v>
      </c>
      <c r="B7604" s="1">
        <v>52</v>
      </c>
      <c r="C7604" s="1">
        <v>268</v>
      </c>
      <c r="D7604" s="1">
        <v>478.03</v>
      </c>
      <c r="E7604" s="1">
        <v>746.03</v>
      </c>
    </row>
    <row r="7605" spans="1:5" hidden="1">
      <c r="A7605" s="1">
        <v>1989</v>
      </c>
      <c r="B7605" s="1">
        <v>53</v>
      </c>
      <c r="C7605" s="1">
        <v>284</v>
      </c>
      <c r="D7605" s="1">
        <v>503.04</v>
      </c>
      <c r="E7605" s="1">
        <v>787.04</v>
      </c>
    </row>
    <row r="7606" spans="1:5" hidden="1">
      <c r="A7606" s="1">
        <v>1989</v>
      </c>
      <c r="B7606" s="1">
        <v>54</v>
      </c>
      <c r="C7606" s="1">
        <v>282</v>
      </c>
      <c r="D7606" s="1">
        <v>536.04</v>
      </c>
      <c r="E7606" s="1">
        <v>818.04</v>
      </c>
    </row>
    <row r="7607" spans="1:5" hidden="1">
      <c r="A7607" s="1">
        <v>1989</v>
      </c>
      <c r="B7607" s="1">
        <v>55</v>
      </c>
      <c r="C7607" s="1">
        <v>284</v>
      </c>
      <c r="D7607" s="1">
        <v>563.04999999999995</v>
      </c>
      <c r="E7607" s="1">
        <v>847.05</v>
      </c>
    </row>
    <row r="7608" spans="1:5" hidden="1">
      <c r="A7608" s="1">
        <v>1989</v>
      </c>
      <c r="B7608" s="1">
        <v>56</v>
      </c>
      <c r="C7608" s="1">
        <v>344</v>
      </c>
      <c r="D7608" s="1">
        <v>620.04999999999995</v>
      </c>
      <c r="E7608" s="1">
        <v>964.05</v>
      </c>
    </row>
    <row r="7609" spans="1:5" hidden="1">
      <c r="A7609" s="1">
        <v>1989</v>
      </c>
      <c r="B7609" s="1">
        <v>57</v>
      </c>
      <c r="C7609" s="1">
        <v>343</v>
      </c>
      <c r="D7609" s="1">
        <v>738.05</v>
      </c>
      <c r="E7609" s="1">
        <v>1081.05</v>
      </c>
    </row>
    <row r="7610" spans="1:5" hidden="1">
      <c r="A7610" s="1">
        <v>1989</v>
      </c>
      <c r="B7610" s="1">
        <v>58</v>
      </c>
      <c r="C7610" s="1">
        <v>428</v>
      </c>
      <c r="D7610" s="1">
        <v>808.06</v>
      </c>
      <c r="E7610" s="1">
        <v>1236.06</v>
      </c>
    </row>
    <row r="7611" spans="1:5" hidden="1">
      <c r="A7611" s="1">
        <v>1989</v>
      </c>
      <c r="B7611" s="1">
        <v>59</v>
      </c>
      <c r="C7611" s="1">
        <v>500</v>
      </c>
      <c r="D7611" s="1">
        <v>954.07</v>
      </c>
      <c r="E7611" s="1">
        <v>1454.07</v>
      </c>
    </row>
    <row r="7612" spans="1:5" hidden="1">
      <c r="A7612" s="1">
        <v>1989</v>
      </c>
      <c r="B7612" s="1">
        <v>60</v>
      </c>
      <c r="C7612" s="1">
        <v>535</v>
      </c>
      <c r="D7612" s="1">
        <v>985.07</v>
      </c>
      <c r="E7612" s="1">
        <v>1520.07</v>
      </c>
    </row>
    <row r="7613" spans="1:5" hidden="1">
      <c r="A7613" s="1">
        <v>1989</v>
      </c>
      <c r="B7613" s="1">
        <v>61</v>
      </c>
      <c r="C7613" s="1">
        <v>569</v>
      </c>
      <c r="D7613" s="1">
        <v>1098.08</v>
      </c>
      <c r="E7613" s="1">
        <v>1667.08</v>
      </c>
    </row>
    <row r="7614" spans="1:5" hidden="1">
      <c r="A7614" s="1">
        <v>1989</v>
      </c>
      <c r="B7614" s="1">
        <v>62</v>
      </c>
      <c r="C7614" s="1">
        <v>700</v>
      </c>
      <c r="D7614" s="1">
        <v>1226.0899999999999</v>
      </c>
      <c r="E7614" s="1">
        <v>1926.09</v>
      </c>
    </row>
    <row r="7615" spans="1:5" hidden="1">
      <c r="A7615" s="1">
        <v>1989</v>
      </c>
      <c r="B7615" s="1">
        <v>63</v>
      </c>
      <c r="C7615" s="1">
        <v>672</v>
      </c>
      <c r="D7615" s="1">
        <v>1353.1</v>
      </c>
      <c r="E7615" s="1">
        <v>2025.1</v>
      </c>
    </row>
    <row r="7616" spans="1:5" hidden="1">
      <c r="A7616" s="1">
        <v>1989</v>
      </c>
      <c r="B7616" s="1">
        <v>64</v>
      </c>
      <c r="C7616" s="1">
        <v>804</v>
      </c>
      <c r="D7616" s="1">
        <v>1475.11</v>
      </c>
      <c r="E7616" s="1">
        <v>2279.11</v>
      </c>
    </row>
    <row r="7617" spans="1:5" hidden="1">
      <c r="A7617" s="1">
        <v>1989</v>
      </c>
      <c r="B7617" s="1">
        <v>65</v>
      </c>
      <c r="C7617" s="1">
        <v>818</v>
      </c>
      <c r="D7617" s="1">
        <v>1584.12</v>
      </c>
      <c r="E7617" s="1">
        <v>2402.12</v>
      </c>
    </row>
    <row r="7618" spans="1:5" hidden="1">
      <c r="A7618" s="1">
        <v>1989</v>
      </c>
      <c r="B7618" s="1">
        <v>66</v>
      </c>
      <c r="C7618" s="1">
        <v>879</v>
      </c>
      <c r="D7618" s="1">
        <v>1565.11</v>
      </c>
      <c r="E7618" s="1">
        <v>2444.11</v>
      </c>
    </row>
    <row r="7619" spans="1:5" hidden="1">
      <c r="A7619" s="1">
        <v>1989</v>
      </c>
      <c r="B7619" s="1">
        <v>67</v>
      </c>
      <c r="C7619" s="1">
        <v>933</v>
      </c>
      <c r="D7619" s="1">
        <v>1682.13</v>
      </c>
      <c r="E7619" s="1">
        <v>2615.13</v>
      </c>
    </row>
    <row r="7620" spans="1:5" hidden="1">
      <c r="A7620" s="1">
        <v>1989</v>
      </c>
      <c r="B7620" s="1">
        <v>68</v>
      </c>
      <c r="C7620" s="1">
        <v>1044</v>
      </c>
      <c r="D7620" s="1">
        <v>1771.13</v>
      </c>
      <c r="E7620" s="1">
        <v>2815.13</v>
      </c>
    </row>
    <row r="7621" spans="1:5" hidden="1">
      <c r="A7621" s="1">
        <v>1989</v>
      </c>
      <c r="B7621" s="1">
        <v>69</v>
      </c>
      <c r="C7621" s="1">
        <v>1071</v>
      </c>
      <c r="D7621" s="1">
        <v>1816.14</v>
      </c>
      <c r="E7621" s="1">
        <v>2887.14</v>
      </c>
    </row>
    <row r="7622" spans="1:5" hidden="1">
      <c r="A7622" s="1">
        <v>1989</v>
      </c>
      <c r="B7622" s="1">
        <v>70</v>
      </c>
      <c r="C7622" s="1">
        <v>1122</v>
      </c>
      <c r="D7622" s="1">
        <v>1697.12</v>
      </c>
      <c r="E7622" s="1">
        <v>2819.12</v>
      </c>
    </row>
    <row r="7623" spans="1:5" hidden="1">
      <c r="A7623" s="1">
        <v>1989</v>
      </c>
      <c r="B7623" s="1">
        <v>71</v>
      </c>
      <c r="C7623" s="1">
        <v>1126</v>
      </c>
      <c r="D7623" s="1">
        <v>1722.13</v>
      </c>
      <c r="E7623" s="1">
        <v>2848.13</v>
      </c>
    </row>
    <row r="7624" spans="1:5" hidden="1">
      <c r="A7624" s="1">
        <v>1989</v>
      </c>
      <c r="B7624" s="1">
        <v>72</v>
      </c>
      <c r="C7624" s="1">
        <v>1294</v>
      </c>
      <c r="D7624" s="1">
        <v>1911.14</v>
      </c>
      <c r="E7624" s="1">
        <v>3205.14</v>
      </c>
    </row>
    <row r="7625" spans="1:5" hidden="1">
      <c r="A7625" s="1">
        <v>1989</v>
      </c>
      <c r="B7625" s="1">
        <v>73</v>
      </c>
      <c r="C7625" s="1">
        <v>1336</v>
      </c>
      <c r="D7625" s="1">
        <v>2128.16</v>
      </c>
      <c r="E7625" s="1">
        <v>3464.16</v>
      </c>
    </row>
    <row r="7626" spans="1:5" hidden="1">
      <c r="A7626" s="1">
        <v>1989</v>
      </c>
      <c r="B7626" s="1">
        <v>74</v>
      </c>
      <c r="C7626" s="1">
        <v>1580</v>
      </c>
      <c r="D7626" s="1">
        <v>2223.17</v>
      </c>
      <c r="E7626" s="1">
        <v>3803.17</v>
      </c>
    </row>
    <row r="7627" spans="1:5" hidden="1">
      <c r="A7627" s="1">
        <v>1989</v>
      </c>
      <c r="B7627" s="1">
        <v>75</v>
      </c>
      <c r="C7627" s="1">
        <v>1633</v>
      </c>
      <c r="D7627" s="1">
        <v>2297.17</v>
      </c>
      <c r="E7627" s="1">
        <v>3930.17</v>
      </c>
    </row>
    <row r="7628" spans="1:5" hidden="1">
      <c r="A7628" s="1">
        <v>1989</v>
      </c>
      <c r="B7628" s="1">
        <v>76</v>
      </c>
      <c r="C7628" s="1">
        <v>1693</v>
      </c>
      <c r="D7628" s="1">
        <v>2262.17</v>
      </c>
      <c r="E7628" s="1">
        <v>3955.17</v>
      </c>
    </row>
    <row r="7629" spans="1:5" hidden="1">
      <c r="A7629" s="1">
        <v>1989</v>
      </c>
      <c r="B7629" s="1">
        <v>77</v>
      </c>
      <c r="C7629" s="1">
        <v>1735</v>
      </c>
      <c r="D7629" s="1">
        <v>2100.16</v>
      </c>
      <c r="E7629" s="1">
        <v>3835.16</v>
      </c>
    </row>
    <row r="7630" spans="1:5" hidden="1">
      <c r="A7630" s="1">
        <v>1989</v>
      </c>
      <c r="B7630" s="1">
        <v>78</v>
      </c>
      <c r="C7630" s="1">
        <v>1855</v>
      </c>
      <c r="D7630" s="1">
        <v>2146.16</v>
      </c>
      <c r="E7630" s="1">
        <v>4001.16</v>
      </c>
    </row>
    <row r="7631" spans="1:5" hidden="1">
      <c r="A7631" s="1">
        <v>1989</v>
      </c>
      <c r="B7631" s="1">
        <v>79</v>
      </c>
      <c r="C7631" s="1">
        <v>1909</v>
      </c>
      <c r="D7631" s="1">
        <v>2181.16</v>
      </c>
      <c r="E7631" s="1">
        <v>4090.16</v>
      </c>
    </row>
    <row r="7632" spans="1:5" hidden="1">
      <c r="A7632" s="1">
        <v>1989</v>
      </c>
      <c r="B7632" s="1">
        <v>80</v>
      </c>
      <c r="C7632" s="1">
        <v>1954</v>
      </c>
      <c r="D7632" s="1">
        <v>1913.14</v>
      </c>
      <c r="E7632" s="1">
        <v>3867.14</v>
      </c>
    </row>
    <row r="7633" spans="1:5" hidden="1">
      <c r="A7633" s="1">
        <v>1989</v>
      </c>
      <c r="B7633" s="1">
        <v>81</v>
      </c>
      <c r="C7633" s="1">
        <v>1965</v>
      </c>
      <c r="D7633" s="1">
        <v>1896.14</v>
      </c>
      <c r="E7633" s="1">
        <v>3861.14</v>
      </c>
    </row>
    <row r="7634" spans="1:5" hidden="1">
      <c r="A7634" s="1">
        <v>1989</v>
      </c>
      <c r="B7634" s="1">
        <v>82</v>
      </c>
      <c r="C7634" s="1">
        <v>1945</v>
      </c>
      <c r="D7634" s="1">
        <v>1774.13</v>
      </c>
      <c r="E7634" s="1">
        <v>3719.13</v>
      </c>
    </row>
    <row r="7635" spans="1:5" hidden="1">
      <c r="A7635" s="1">
        <v>1989</v>
      </c>
      <c r="B7635" s="1">
        <v>83</v>
      </c>
      <c r="C7635" s="1">
        <v>1972</v>
      </c>
      <c r="D7635" s="1">
        <v>1674.12</v>
      </c>
      <c r="E7635" s="1">
        <v>3646.12</v>
      </c>
    </row>
    <row r="7636" spans="1:5" hidden="1">
      <c r="A7636" s="1">
        <v>1989</v>
      </c>
      <c r="B7636" s="1">
        <v>84</v>
      </c>
      <c r="C7636" s="1">
        <v>2001</v>
      </c>
      <c r="D7636" s="1">
        <v>1564.11</v>
      </c>
      <c r="E7636" s="1">
        <v>3565.11</v>
      </c>
    </row>
    <row r="7637" spans="1:5" hidden="1">
      <c r="A7637" s="1">
        <v>1989</v>
      </c>
      <c r="B7637" s="1">
        <v>85</v>
      </c>
      <c r="C7637" s="1">
        <v>1890</v>
      </c>
      <c r="D7637" s="1">
        <v>1338.1</v>
      </c>
      <c r="E7637" s="1">
        <v>3228.1</v>
      </c>
    </row>
    <row r="7638" spans="1:5" hidden="1">
      <c r="A7638" s="1">
        <v>1989</v>
      </c>
      <c r="B7638" s="1">
        <v>86</v>
      </c>
      <c r="C7638" s="1">
        <v>1813</v>
      </c>
      <c r="D7638" s="1">
        <v>1229.0899999999999</v>
      </c>
      <c r="E7638" s="1">
        <v>3042.09</v>
      </c>
    </row>
    <row r="7639" spans="1:5" hidden="1">
      <c r="A7639" s="1">
        <v>1989</v>
      </c>
      <c r="B7639" s="1">
        <v>87</v>
      </c>
      <c r="C7639" s="1">
        <v>1736</v>
      </c>
      <c r="D7639" s="1">
        <v>1097.0899999999999</v>
      </c>
      <c r="E7639" s="1">
        <v>2833.09</v>
      </c>
    </row>
    <row r="7640" spans="1:5" hidden="1">
      <c r="A7640" s="1">
        <v>1989</v>
      </c>
      <c r="B7640" s="1">
        <v>88</v>
      </c>
      <c r="C7640" s="1">
        <v>1773</v>
      </c>
      <c r="D7640" s="1">
        <v>966.07</v>
      </c>
      <c r="E7640" s="1">
        <v>2739.07</v>
      </c>
    </row>
    <row r="7641" spans="1:5" hidden="1">
      <c r="A7641" s="1">
        <v>1989</v>
      </c>
      <c r="B7641" s="1">
        <v>89</v>
      </c>
      <c r="C7641" s="1">
        <v>1616</v>
      </c>
      <c r="D7641" s="1">
        <v>783.06</v>
      </c>
      <c r="E7641" s="1">
        <v>2399.06</v>
      </c>
    </row>
    <row r="7642" spans="1:5" hidden="1">
      <c r="A7642" s="1">
        <v>1989</v>
      </c>
      <c r="B7642" s="1">
        <v>90</v>
      </c>
      <c r="C7642" s="1">
        <v>1366</v>
      </c>
      <c r="D7642" s="1">
        <v>593.04</v>
      </c>
      <c r="E7642" s="1">
        <v>1959.04</v>
      </c>
    </row>
    <row r="7643" spans="1:5" hidden="1">
      <c r="A7643" s="1">
        <v>1989</v>
      </c>
      <c r="B7643" s="1">
        <v>91</v>
      </c>
      <c r="C7643" s="1">
        <v>1228</v>
      </c>
      <c r="D7643" s="1">
        <v>460.04</v>
      </c>
      <c r="E7643" s="1">
        <v>1688.04</v>
      </c>
    </row>
    <row r="7644" spans="1:5" hidden="1">
      <c r="A7644" s="1">
        <v>1989</v>
      </c>
      <c r="B7644" s="1">
        <v>92</v>
      </c>
      <c r="C7644" s="1">
        <v>1163</v>
      </c>
      <c r="D7644" s="1">
        <v>381.03</v>
      </c>
      <c r="E7644" s="1">
        <v>1544.03</v>
      </c>
    </row>
    <row r="7645" spans="1:5" hidden="1">
      <c r="A7645" s="1">
        <v>1989</v>
      </c>
      <c r="B7645" s="1">
        <v>93</v>
      </c>
      <c r="C7645" s="1">
        <v>990</v>
      </c>
      <c r="D7645" s="1">
        <v>310.02</v>
      </c>
      <c r="E7645" s="1">
        <v>1300.02</v>
      </c>
    </row>
    <row r="7646" spans="1:5" hidden="1">
      <c r="A7646" s="1">
        <v>1989</v>
      </c>
      <c r="B7646" s="1">
        <v>94</v>
      </c>
      <c r="C7646" s="1">
        <v>849</v>
      </c>
      <c r="D7646" s="1">
        <v>257.02</v>
      </c>
      <c r="E7646" s="1">
        <v>1106.02</v>
      </c>
    </row>
    <row r="7647" spans="1:5" hidden="1">
      <c r="A7647" s="1">
        <v>1989</v>
      </c>
      <c r="B7647" s="1">
        <v>95</v>
      </c>
      <c r="C7647" s="1">
        <v>624</v>
      </c>
      <c r="D7647" s="1">
        <v>191.01</v>
      </c>
      <c r="E7647" s="1">
        <v>815.01</v>
      </c>
    </row>
    <row r="7648" spans="1:5" hidden="1">
      <c r="A7648" s="1">
        <v>1989</v>
      </c>
      <c r="B7648" s="1">
        <v>96</v>
      </c>
      <c r="C7648" s="1">
        <v>529</v>
      </c>
      <c r="D7648" s="1">
        <v>140.02000000000001</v>
      </c>
      <c r="E7648" s="1">
        <v>669.02</v>
      </c>
    </row>
    <row r="7649" spans="1:5" hidden="1">
      <c r="A7649" s="1">
        <v>1989</v>
      </c>
      <c r="B7649" s="1">
        <v>97</v>
      </c>
      <c r="C7649" s="1">
        <v>378</v>
      </c>
      <c r="D7649" s="1">
        <v>100</v>
      </c>
      <c r="E7649" s="1">
        <v>478</v>
      </c>
    </row>
    <row r="7650" spans="1:5" hidden="1">
      <c r="A7650" s="1">
        <v>1989</v>
      </c>
      <c r="B7650" s="1">
        <v>98</v>
      </c>
      <c r="C7650" s="1">
        <v>251</v>
      </c>
      <c r="D7650" s="1">
        <v>75.010000000000005</v>
      </c>
      <c r="E7650" s="1">
        <v>326.01</v>
      </c>
    </row>
    <row r="7651" spans="1:5" hidden="1">
      <c r="A7651" s="1">
        <v>1989</v>
      </c>
      <c r="B7651" s="1">
        <v>99</v>
      </c>
      <c r="C7651" s="1">
        <v>202</v>
      </c>
      <c r="D7651" s="1">
        <v>47</v>
      </c>
      <c r="E7651" s="1">
        <v>249</v>
      </c>
    </row>
    <row r="7652" spans="1:5" hidden="1">
      <c r="A7652" s="1">
        <v>1989</v>
      </c>
      <c r="B7652" s="1">
        <v>100</v>
      </c>
      <c r="C7652" s="1">
        <v>125</v>
      </c>
      <c r="D7652" s="1">
        <v>41</v>
      </c>
      <c r="E7652" s="1">
        <v>166</v>
      </c>
    </row>
    <row r="7653" spans="1:5" hidden="1">
      <c r="A7653" s="1">
        <v>1989</v>
      </c>
      <c r="B7653" s="1">
        <v>101</v>
      </c>
      <c r="C7653" s="1">
        <v>82</v>
      </c>
      <c r="D7653" s="1">
        <v>14</v>
      </c>
      <c r="E7653" s="1">
        <v>96</v>
      </c>
    </row>
    <row r="7654" spans="1:5" hidden="1">
      <c r="A7654" s="1">
        <v>1989</v>
      </c>
      <c r="B7654" s="1">
        <v>102</v>
      </c>
      <c r="C7654" s="1">
        <v>50</v>
      </c>
      <c r="D7654" s="1">
        <v>11</v>
      </c>
      <c r="E7654" s="1">
        <v>61</v>
      </c>
    </row>
    <row r="7655" spans="1:5" hidden="1">
      <c r="A7655" s="1">
        <v>1989</v>
      </c>
      <c r="B7655" s="1">
        <v>103</v>
      </c>
      <c r="C7655" s="1">
        <v>27</v>
      </c>
      <c r="D7655" s="1">
        <v>8</v>
      </c>
      <c r="E7655" s="1">
        <v>35</v>
      </c>
    </row>
    <row r="7656" spans="1:5" hidden="1">
      <c r="A7656" s="1">
        <v>1989</v>
      </c>
      <c r="B7656" s="1">
        <v>104</v>
      </c>
      <c r="C7656" s="1">
        <v>20</v>
      </c>
      <c r="D7656" s="1">
        <v>1.5</v>
      </c>
      <c r="E7656" s="1">
        <v>21.5</v>
      </c>
    </row>
    <row r="7657" spans="1:5" hidden="1">
      <c r="A7657" s="1">
        <v>1989</v>
      </c>
      <c r="B7657" s="1">
        <v>105</v>
      </c>
      <c r="C7657" s="1">
        <v>9</v>
      </c>
      <c r="D7657" s="1">
        <v>3</v>
      </c>
      <c r="E7657" s="1">
        <v>12</v>
      </c>
    </row>
    <row r="7658" spans="1:5" hidden="1">
      <c r="A7658" s="1">
        <v>1989</v>
      </c>
      <c r="B7658" s="1">
        <v>106</v>
      </c>
      <c r="C7658" s="1">
        <v>14</v>
      </c>
      <c r="D7658" s="1">
        <v>1.5</v>
      </c>
      <c r="E7658" s="1">
        <v>15.5</v>
      </c>
    </row>
    <row r="7659" spans="1:5" hidden="1">
      <c r="A7659" s="1">
        <v>1989</v>
      </c>
      <c r="B7659" s="1">
        <v>107</v>
      </c>
      <c r="C7659" s="1">
        <v>1.5</v>
      </c>
      <c r="D7659" s="1">
        <v>3</v>
      </c>
      <c r="E7659" s="1">
        <v>4.5</v>
      </c>
    </row>
    <row r="7660" spans="1:5" hidden="1">
      <c r="A7660" s="1">
        <v>1989</v>
      </c>
      <c r="B7660" s="1">
        <v>108</v>
      </c>
      <c r="C7660" s="1">
        <v>3</v>
      </c>
      <c r="D7660" s="1">
        <v>0</v>
      </c>
      <c r="E7660" s="1">
        <v>3</v>
      </c>
    </row>
    <row r="7661" spans="1:5" hidden="1">
      <c r="A7661" s="1">
        <v>1989</v>
      </c>
      <c r="B7661" s="1">
        <v>109</v>
      </c>
      <c r="C7661" s="1">
        <v>1.5</v>
      </c>
      <c r="D7661" s="1">
        <v>0</v>
      </c>
      <c r="E7661" s="1">
        <v>1.5</v>
      </c>
    </row>
    <row r="7662" spans="1:5" hidden="1">
      <c r="A7662" s="1">
        <v>1989</v>
      </c>
      <c r="B7662" s="1" t="s">
        <v>121</v>
      </c>
      <c r="C7662" s="1">
        <v>0</v>
      </c>
      <c r="D7662" s="1">
        <v>0</v>
      </c>
      <c r="E7662" s="1">
        <v>0</v>
      </c>
    </row>
    <row r="7663" spans="1:5" hidden="1">
      <c r="A7663" s="1">
        <v>1990</v>
      </c>
      <c r="B7663" s="1">
        <v>0</v>
      </c>
      <c r="C7663" s="1">
        <v>889.05</v>
      </c>
      <c r="D7663" s="1">
        <v>1156.2</v>
      </c>
      <c r="E7663" s="1">
        <v>2045.25</v>
      </c>
    </row>
    <row r="7664" spans="1:5" hidden="1">
      <c r="A7664" s="1">
        <v>1990</v>
      </c>
      <c r="B7664" s="1">
        <v>1</v>
      </c>
      <c r="C7664" s="1">
        <v>86.01</v>
      </c>
      <c r="D7664" s="1">
        <v>84.01</v>
      </c>
      <c r="E7664" s="1">
        <v>170.02</v>
      </c>
    </row>
    <row r="7665" spans="1:5" hidden="1">
      <c r="A7665" s="1">
        <v>1990</v>
      </c>
      <c r="B7665" s="1">
        <v>2</v>
      </c>
      <c r="C7665" s="1">
        <v>38</v>
      </c>
      <c r="D7665" s="1">
        <v>60.01</v>
      </c>
      <c r="E7665" s="1">
        <v>98.01</v>
      </c>
    </row>
    <row r="7666" spans="1:5" hidden="1">
      <c r="A7666" s="1">
        <v>1990</v>
      </c>
      <c r="B7666" s="1">
        <v>3</v>
      </c>
      <c r="C7666" s="1">
        <v>24</v>
      </c>
      <c r="D7666" s="1">
        <v>54.01</v>
      </c>
      <c r="E7666" s="1">
        <v>78.010000000000005</v>
      </c>
    </row>
    <row r="7667" spans="1:5" hidden="1">
      <c r="A7667" s="1">
        <v>1990</v>
      </c>
      <c r="B7667" s="1">
        <v>4</v>
      </c>
      <c r="C7667" s="1">
        <v>17</v>
      </c>
      <c r="D7667" s="1">
        <v>36</v>
      </c>
      <c r="E7667" s="1">
        <v>53</v>
      </c>
    </row>
    <row r="7668" spans="1:5" hidden="1">
      <c r="A7668" s="1">
        <v>1990</v>
      </c>
      <c r="B7668" s="1">
        <v>5</v>
      </c>
      <c r="C7668" s="1">
        <v>21</v>
      </c>
      <c r="D7668" s="1">
        <v>35.81</v>
      </c>
      <c r="E7668" s="1">
        <v>56.81</v>
      </c>
    </row>
    <row r="7669" spans="1:5" hidden="1">
      <c r="A7669" s="1">
        <v>1990</v>
      </c>
      <c r="B7669" s="1">
        <v>6</v>
      </c>
      <c r="C7669" s="1">
        <v>14.3</v>
      </c>
      <c r="D7669" s="1">
        <v>26.8</v>
      </c>
      <c r="E7669" s="1">
        <v>41.1</v>
      </c>
    </row>
    <row r="7670" spans="1:5" hidden="1">
      <c r="A7670" s="1">
        <v>1990</v>
      </c>
      <c r="B7670" s="1">
        <v>7</v>
      </c>
      <c r="C7670" s="1">
        <v>15.6</v>
      </c>
      <c r="D7670" s="1">
        <v>31.6</v>
      </c>
      <c r="E7670" s="1">
        <v>47.2</v>
      </c>
    </row>
    <row r="7671" spans="1:5" hidden="1">
      <c r="A7671" s="1">
        <v>1990</v>
      </c>
      <c r="B7671" s="1">
        <v>8</v>
      </c>
      <c r="C7671" s="1">
        <v>18</v>
      </c>
      <c r="D7671" s="1">
        <v>19.8</v>
      </c>
      <c r="E7671" s="1">
        <v>37.799999999999997</v>
      </c>
    </row>
    <row r="7672" spans="1:5" hidden="1">
      <c r="A7672" s="1">
        <v>1990</v>
      </c>
      <c r="B7672" s="1">
        <v>9</v>
      </c>
      <c r="C7672" s="1">
        <v>17.100000000000001</v>
      </c>
      <c r="D7672" s="1">
        <v>33.81</v>
      </c>
      <c r="E7672" s="1">
        <v>50.91</v>
      </c>
    </row>
    <row r="7673" spans="1:5" hidden="1">
      <c r="A7673" s="1">
        <v>1990</v>
      </c>
      <c r="B7673" s="1">
        <v>10</v>
      </c>
      <c r="C7673" s="1">
        <v>14.3</v>
      </c>
      <c r="D7673" s="1">
        <v>20.8</v>
      </c>
      <c r="E7673" s="1">
        <v>35.1</v>
      </c>
    </row>
    <row r="7674" spans="1:5" hidden="1">
      <c r="A7674" s="1">
        <v>1990</v>
      </c>
      <c r="B7674" s="1">
        <v>11</v>
      </c>
      <c r="C7674" s="1">
        <v>11</v>
      </c>
      <c r="D7674" s="1">
        <v>21.81</v>
      </c>
      <c r="E7674" s="1">
        <v>32.81</v>
      </c>
    </row>
    <row r="7675" spans="1:5" hidden="1">
      <c r="A7675" s="1">
        <v>1990</v>
      </c>
      <c r="B7675" s="1">
        <v>12</v>
      </c>
      <c r="C7675" s="1">
        <v>14</v>
      </c>
      <c r="D7675" s="1">
        <v>21</v>
      </c>
      <c r="E7675" s="1">
        <v>35</v>
      </c>
    </row>
    <row r="7676" spans="1:5" hidden="1">
      <c r="A7676" s="1">
        <v>1990</v>
      </c>
      <c r="B7676" s="1">
        <v>13</v>
      </c>
      <c r="C7676" s="1">
        <v>22</v>
      </c>
      <c r="D7676" s="1">
        <v>23</v>
      </c>
      <c r="E7676" s="1">
        <v>45</v>
      </c>
    </row>
    <row r="7677" spans="1:5" hidden="1">
      <c r="A7677" s="1">
        <v>1990</v>
      </c>
      <c r="B7677" s="1">
        <v>14</v>
      </c>
      <c r="C7677" s="1">
        <v>31.01</v>
      </c>
      <c r="D7677" s="1">
        <v>41.01</v>
      </c>
      <c r="E7677" s="1">
        <v>72.02</v>
      </c>
    </row>
    <row r="7678" spans="1:5" hidden="1">
      <c r="A7678" s="1">
        <v>1990</v>
      </c>
      <c r="B7678" s="1">
        <v>15</v>
      </c>
      <c r="C7678" s="1">
        <v>32</v>
      </c>
      <c r="D7678" s="1">
        <v>60.01</v>
      </c>
      <c r="E7678" s="1">
        <v>92.01</v>
      </c>
    </row>
    <row r="7679" spans="1:5" hidden="1">
      <c r="A7679" s="1">
        <v>1990</v>
      </c>
      <c r="B7679" s="1">
        <v>16</v>
      </c>
      <c r="C7679" s="1">
        <v>41</v>
      </c>
      <c r="D7679" s="1">
        <v>82.01</v>
      </c>
      <c r="E7679" s="1">
        <v>123.01</v>
      </c>
    </row>
    <row r="7680" spans="1:5" hidden="1">
      <c r="A7680" s="1">
        <v>1990</v>
      </c>
      <c r="B7680" s="1">
        <v>17</v>
      </c>
      <c r="C7680" s="1">
        <v>49</v>
      </c>
      <c r="D7680" s="1">
        <v>129.02000000000001</v>
      </c>
      <c r="E7680" s="1">
        <v>178.02</v>
      </c>
    </row>
    <row r="7681" spans="1:5" hidden="1">
      <c r="A7681" s="1">
        <v>1990</v>
      </c>
      <c r="B7681" s="1">
        <v>18</v>
      </c>
      <c r="C7681" s="1">
        <v>86.01</v>
      </c>
      <c r="D7681" s="1">
        <v>193.03</v>
      </c>
      <c r="E7681" s="1">
        <v>279.04000000000002</v>
      </c>
    </row>
    <row r="7682" spans="1:5" hidden="1">
      <c r="A7682" s="1">
        <v>1990</v>
      </c>
      <c r="B7682" s="1">
        <v>19</v>
      </c>
      <c r="C7682" s="1">
        <v>62</v>
      </c>
      <c r="D7682" s="1">
        <v>183.04</v>
      </c>
      <c r="E7682" s="1">
        <v>245.04</v>
      </c>
    </row>
    <row r="7683" spans="1:5" hidden="1">
      <c r="A7683" s="1">
        <v>1990</v>
      </c>
      <c r="B7683" s="1">
        <v>20</v>
      </c>
      <c r="C7683" s="1">
        <v>78.010000000000005</v>
      </c>
      <c r="D7683" s="1">
        <v>205.03</v>
      </c>
      <c r="E7683" s="1">
        <v>283.04000000000002</v>
      </c>
    </row>
    <row r="7684" spans="1:5" hidden="1">
      <c r="A7684" s="1">
        <v>1990</v>
      </c>
      <c r="B7684" s="1">
        <v>21</v>
      </c>
      <c r="C7684" s="1">
        <v>73</v>
      </c>
      <c r="D7684" s="1">
        <v>183.03</v>
      </c>
      <c r="E7684" s="1">
        <v>256.02999999999997</v>
      </c>
    </row>
    <row r="7685" spans="1:5" hidden="1">
      <c r="A7685" s="1">
        <v>1990</v>
      </c>
      <c r="B7685" s="1">
        <v>22</v>
      </c>
      <c r="C7685" s="1">
        <v>44</v>
      </c>
      <c r="D7685" s="1">
        <v>199.03</v>
      </c>
      <c r="E7685" s="1">
        <v>243.03</v>
      </c>
    </row>
    <row r="7686" spans="1:5" hidden="1">
      <c r="A7686" s="1">
        <v>1990</v>
      </c>
      <c r="B7686" s="1">
        <v>23</v>
      </c>
      <c r="C7686" s="1">
        <v>60</v>
      </c>
      <c r="D7686" s="1">
        <v>184.03</v>
      </c>
      <c r="E7686" s="1">
        <v>244.03</v>
      </c>
    </row>
    <row r="7687" spans="1:5" hidden="1">
      <c r="A7687" s="1">
        <v>1990</v>
      </c>
      <c r="B7687" s="1">
        <v>24</v>
      </c>
      <c r="C7687" s="1">
        <v>43</v>
      </c>
      <c r="D7687" s="1">
        <v>167.03</v>
      </c>
      <c r="E7687" s="1">
        <v>210.03</v>
      </c>
    </row>
    <row r="7688" spans="1:5" hidden="1">
      <c r="A7688" s="1">
        <v>1990</v>
      </c>
      <c r="B7688" s="1">
        <v>25</v>
      </c>
      <c r="C7688" s="1">
        <v>61</v>
      </c>
      <c r="D7688" s="1">
        <v>163.03</v>
      </c>
      <c r="E7688" s="1">
        <v>224.03</v>
      </c>
    </row>
    <row r="7689" spans="1:5" hidden="1">
      <c r="A7689" s="1">
        <v>1990</v>
      </c>
      <c r="B7689" s="1">
        <v>26</v>
      </c>
      <c r="C7689" s="1">
        <v>67.010000000000005</v>
      </c>
      <c r="D7689" s="1">
        <v>188.03</v>
      </c>
      <c r="E7689" s="1">
        <v>255.04</v>
      </c>
    </row>
    <row r="7690" spans="1:5" hidden="1">
      <c r="A7690" s="1">
        <v>1990</v>
      </c>
      <c r="B7690" s="1">
        <v>27</v>
      </c>
      <c r="C7690" s="1">
        <v>60.01</v>
      </c>
      <c r="D7690" s="1">
        <v>215.04</v>
      </c>
      <c r="E7690" s="1">
        <v>275.05</v>
      </c>
    </row>
    <row r="7691" spans="1:5" hidden="1">
      <c r="A7691" s="1">
        <v>1990</v>
      </c>
      <c r="B7691" s="1">
        <v>28</v>
      </c>
      <c r="C7691" s="1">
        <v>74</v>
      </c>
      <c r="D7691" s="1">
        <v>210.04</v>
      </c>
      <c r="E7691" s="1">
        <v>284.04000000000002</v>
      </c>
    </row>
    <row r="7692" spans="1:5" hidden="1">
      <c r="A7692" s="1">
        <v>1990</v>
      </c>
      <c r="B7692" s="1">
        <v>29</v>
      </c>
      <c r="C7692" s="1">
        <v>64.010000000000005</v>
      </c>
      <c r="D7692" s="1">
        <v>213.04</v>
      </c>
      <c r="E7692" s="1">
        <v>277.05</v>
      </c>
    </row>
    <row r="7693" spans="1:5" hidden="1">
      <c r="A7693" s="1">
        <v>1990</v>
      </c>
      <c r="B7693" s="1">
        <v>30</v>
      </c>
      <c r="C7693" s="1">
        <v>69.010000000000005</v>
      </c>
      <c r="D7693" s="1">
        <v>222.04</v>
      </c>
      <c r="E7693" s="1">
        <v>291.05</v>
      </c>
    </row>
    <row r="7694" spans="1:5" hidden="1">
      <c r="A7694" s="1">
        <v>1990</v>
      </c>
      <c r="B7694" s="1">
        <v>31</v>
      </c>
      <c r="C7694" s="1">
        <v>88.01</v>
      </c>
      <c r="D7694" s="1">
        <v>194.04</v>
      </c>
      <c r="E7694" s="1">
        <v>282.05</v>
      </c>
    </row>
    <row r="7695" spans="1:5" hidden="1">
      <c r="A7695" s="1">
        <v>1990</v>
      </c>
      <c r="B7695" s="1">
        <v>32</v>
      </c>
      <c r="C7695" s="1">
        <v>70.010000000000005</v>
      </c>
      <c r="D7695" s="1">
        <v>218.04</v>
      </c>
      <c r="E7695" s="1">
        <v>288.05</v>
      </c>
    </row>
    <row r="7696" spans="1:5" hidden="1">
      <c r="A7696" s="1">
        <v>1990</v>
      </c>
      <c r="B7696" s="1">
        <v>33</v>
      </c>
      <c r="C7696" s="1">
        <v>81</v>
      </c>
      <c r="D7696" s="1">
        <v>152.02000000000001</v>
      </c>
      <c r="E7696" s="1">
        <v>233.02</v>
      </c>
    </row>
    <row r="7697" spans="1:5" hidden="1">
      <c r="A7697" s="1">
        <v>1990</v>
      </c>
      <c r="B7697" s="1">
        <v>34</v>
      </c>
      <c r="C7697" s="1">
        <v>85</v>
      </c>
      <c r="D7697" s="1">
        <v>176.03</v>
      </c>
      <c r="E7697" s="1">
        <v>261.02999999999997</v>
      </c>
    </row>
    <row r="7698" spans="1:5" hidden="1">
      <c r="A7698" s="1">
        <v>1990</v>
      </c>
      <c r="B7698" s="1">
        <v>35</v>
      </c>
      <c r="C7698" s="1">
        <v>96</v>
      </c>
      <c r="D7698" s="1">
        <v>204.04</v>
      </c>
      <c r="E7698" s="1">
        <v>300.04000000000002</v>
      </c>
    </row>
    <row r="7699" spans="1:5" hidden="1">
      <c r="A7699" s="1">
        <v>1990</v>
      </c>
      <c r="B7699" s="1">
        <v>36</v>
      </c>
      <c r="C7699" s="1">
        <v>85</v>
      </c>
      <c r="D7699" s="1">
        <v>169.03</v>
      </c>
      <c r="E7699" s="1">
        <v>254.03</v>
      </c>
    </row>
    <row r="7700" spans="1:5" hidden="1">
      <c r="A7700" s="1">
        <v>1990</v>
      </c>
      <c r="B7700" s="1">
        <v>37</v>
      </c>
      <c r="C7700" s="1">
        <v>91.01</v>
      </c>
      <c r="D7700" s="1">
        <v>171.03</v>
      </c>
      <c r="E7700" s="1">
        <v>262.04000000000002</v>
      </c>
    </row>
    <row r="7701" spans="1:5" hidden="1">
      <c r="A7701" s="1">
        <v>1990</v>
      </c>
      <c r="B7701" s="1">
        <v>38</v>
      </c>
      <c r="C7701" s="1">
        <v>100.01</v>
      </c>
      <c r="D7701" s="1">
        <v>222.04</v>
      </c>
      <c r="E7701" s="1">
        <v>322.05</v>
      </c>
    </row>
    <row r="7702" spans="1:5" hidden="1">
      <c r="A7702" s="1">
        <v>1990</v>
      </c>
      <c r="B7702" s="1">
        <v>39</v>
      </c>
      <c r="C7702" s="1">
        <v>113</v>
      </c>
      <c r="D7702" s="1">
        <v>206.04</v>
      </c>
      <c r="E7702" s="1">
        <v>319.04000000000002</v>
      </c>
    </row>
    <row r="7703" spans="1:5" hidden="1">
      <c r="A7703" s="1">
        <v>1990</v>
      </c>
      <c r="B7703" s="1">
        <v>40</v>
      </c>
      <c r="C7703" s="1">
        <v>124.01</v>
      </c>
      <c r="D7703" s="1">
        <v>233.04</v>
      </c>
      <c r="E7703" s="1">
        <v>357.05</v>
      </c>
    </row>
    <row r="7704" spans="1:5" hidden="1">
      <c r="A7704" s="1">
        <v>1990</v>
      </c>
      <c r="B7704" s="1">
        <v>41</v>
      </c>
      <c r="C7704" s="1">
        <v>118.01</v>
      </c>
      <c r="D7704" s="1">
        <v>256.05</v>
      </c>
      <c r="E7704" s="1">
        <v>374.06</v>
      </c>
    </row>
    <row r="7705" spans="1:5" hidden="1">
      <c r="A7705" s="1">
        <v>1990</v>
      </c>
      <c r="B7705" s="1">
        <v>42</v>
      </c>
      <c r="C7705" s="1">
        <v>141.01</v>
      </c>
      <c r="D7705" s="1">
        <v>289.05</v>
      </c>
      <c r="E7705" s="1">
        <v>430.06</v>
      </c>
    </row>
    <row r="7706" spans="1:5" hidden="1">
      <c r="A7706" s="1">
        <v>1990</v>
      </c>
      <c r="B7706" s="1">
        <v>43</v>
      </c>
      <c r="C7706" s="1">
        <v>149.01</v>
      </c>
      <c r="D7706" s="1">
        <v>274.05</v>
      </c>
      <c r="E7706" s="1">
        <v>423.06</v>
      </c>
    </row>
    <row r="7707" spans="1:5" hidden="1">
      <c r="A7707" s="1">
        <v>1990</v>
      </c>
      <c r="B7707" s="1">
        <v>44</v>
      </c>
      <c r="C7707" s="1">
        <v>155.01</v>
      </c>
      <c r="D7707" s="1">
        <v>288.05</v>
      </c>
      <c r="E7707" s="1">
        <v>443.06</v>
      </c>
    </row>
    <row r="7708" spans="1:5" hidden="1">
      <c r="A7708" s="1">
        <v>1990</v>
      </c>
      <c r="B7708" s="1">
        <v>45</v>
      </c>
      <c r="C7708" s="1">
        <v>145.01</v>
      </c>
      <c r="D7708" s="1">
        <v>269.05</v>
      </c>
      <c r="E7708" s="1">
        <v>414.06</v>
      </c>
    </row>
    <row r="7709" spans="1:5" hidden="1">
      <c r="A7709" s="1">
        <v>1990</v>
      </c>
      <c r="B7709" s="1">
        <v>46</v>
      </c>
      <c r="C7709" s="1">
        <v>178.01</v>
      </c>
      <c r="D7709" s="1">
        <v>306.06</v>
      </c>
      <c r="E7709" s="1">
        <v>484.07</v>
      </c>
    </row>
    <row r="7710" spans="1:5" hidden="1">
      <c r="A7710" s="1">
        <v>1990</v>
      </c>
      <c r="B7710" s="1">
        <v>47</v>
      </c>
      <c r="C7710" s="1">
        <v>183.01</v>
      </c>
      <c r="D7710" s="1">
        <v>326.06</v>
      </c>
      <c r="E7710" s="1">
        <v>509.07</v>
      </c>
    </row>
    <row r="7711" spans="1:5" hidden="1">
      <c r="A7711" s="1">
        <v>1990</v>
      </c>
      <c r="B7711" s="1">
        <v>48</v>
      </c>
      <c r="C7711" s="1">
        <v>194.01</v>
      </c>
      <c r="D7711" s="1">
        <v>329.06</v>
      </c>
      <c r="E7711" s="1">
        <v>523.07000000000005</v>
      </c>
    </row>
    <row r="7712" spans="1:5" hidden="1">
      <c r="A7712" s="1">
        <v>1990</v>
      </c>
      <c r="B7712" s="1">
        <v>49</v>
      </c>
      <c r="C7712" s="1">
        <v>180.01</v>
      </c>
      <c r="D7712" s="1">
        <v>347.06</v>
      </c>
      <c r="E7712" s="1">
        <v>527.07000000000005</v>
      </c>
    </row>
    <row r="7713" spans="1:5" hidden="1">
      <c r="A7713" s="1">
        <v>1990</v>
      </c>
      <c r="B7713" s="1">
        <v>50</v>
      </c>
      <c r="C7713" s="1">
        <v>227.01</v>
      </c>
      <c r="D7713" s="1">
        <v>389.06</v>
      </c>
      <c r="E7713" s="1">
        <v>616.07000000000005</v>
      </c>
    </row>
    <row r="7714" spans="1:5" hidden="1">
      <c r="A7714" s="1">
        <v>1990</v>
      </c>
      <c r="B7714" s="1">
        <v>51</v>
      </c>
      <c r="C7714" s="1">
        <v>244.02</v>
      </c>
      <c r="D7714" s="1">
        <v>392.06</v>
      </c>
      <c r="E7714" s="1">
        <v>636.08000000000004</v>
      </c>
    </row>
    <row r="7715" spans="1:5" hidden="1">
      <c r="A7715" s="1">
        <v>1990</v>
      </c>
      <c r="B7715" s="1">
        <v>52</v>
      </c>
      <c r="C7715" s="1">
        <v>246.02</v>
      </c>
      <c r="D7715" s="1">
        <v>427.07</v>
      </c>
      <c r="E7715" s="1">
        <v>673.09</v>
      </c>
    </row>
    <row r="7716" spans="1:5" hidden="1">
      <c r="A7716" s="1">
        <v>1990</v>
      </c>
      <c r="B7716" s="1">
        <v>53</v>
      </c>
      <c r="C7716" s="1">
        <v>286.02</v>
      </c>
      <c r="D7716" s="1">
        <v>483.08</v>
      </c>
      <c r="E7716" s="1">
        <v>769.1</v>
      </c>
    </row>
    <row r="7717" spans="1:5" hidden="1">
      <c r="A7717" s="1">
        <v>1990</v>
      </c>
      <c r="B7717" s="1">
        <v>54</v>
      </c>
      <c r="C7717" s="1">
        <v>295.01</v>
      </c>
      <c r="D7717" s="1">
        <v>533.09</v>
      </c>
      <c r="E7717" s="1">
        <v>828.1</v>
      </c>
    </row>
    <row r="7718" spans="1:5" hidden="1">
      <c r="A7718" s="1">
        <v>1990</v>
      </c>
      <c r="B7718" s="1">
        <v>55</v>
      </c>
      <c r="C7718" s="1">
        <v>284.01</v>
      </c>
      <c r="D7718" s="1">
        <v>520.09</v>
      </c>
      <c r="E7718" s="1">
        <v>804.1</v>
      </c>
    </row>
    <row r="7719" spans="1:5" hidden="1">
      <c r="A7719" s="1">
        <v>1990</v>
      </c>
      <c r="B7719" s="1">
        <v>56</v>
      </c>
      <c r="C7719" s="1">
        <v>304.01</v>
      </c>
      <c r="D7719" s="1">
        <v>615.1</v>
      </c>
      <c r="E7719" s="1">
        <v>919.11</v>
      </c>
    </row>
    <row r="7720" spans="1:5" hidden="1">
      <c r="A7720" s="1">
        <v>1990</v>
      </c>
      <c r="B7720" s="1">
        <v>57</v>
      </c>
      <c r="C7720" s="1">
        <v>365.02</v>
      </c>
      <c r="D7720" s="1">
        <v>686.12</v>
      </c>
      <c r="E7720" s="1">
        <v>1051.1400000000001</v>
      </c>
    </row>
    <row r="7721" spans="1:5" hidden="1">
      <c r="A7721" s="1">
        <v>1990</v>
      </c>
      <c r="B7721" s="1">
        <v>58</v>
      </c>
      <c r="C7721" s="1">
        <v>355.02</v>
      </c>
      <c r="D7721" s="1">
        <v>747.13</v>
      </c>
      <c r="E7721" s="1">
        <v>1102.1500000000001</v>
      </c>
    </row>
    <row r="7722" spans="1:5" hidden="1">
      <c r="A7722" s="1">
        <v>1990</v>
      </c>
      <c r="B7722" s="1">
        <v>59</v>
      </c>
      <c r="C7722" s="1">
        <v>453.02</v>
      </c>
      <c r="D7722" s="1">
        <v>879.16</v>
      </c>
      <c r="E7722" s="1">
        <v>1332.18</v>
      </c>
    </row>
    <row r="7723" spans="1:5" hidden="1">
      <c r="A7723" s="1">
        <v>1990</v>
      </c>
      <c r="B7723" s="1">
        <v>60</v>
      </c>
      <c r="C7723" s="1">
        <v>448.03</v>
      </c>
      <c r="D7723" s="1">
        <v>915.16</v>
      </c>
      <c r="E7723" s="1">
        <v>1363.19</v>
      </c>
    </row>
    <row r="7724" spans="1:5" hidden="1">
      <c r="A7724" s="1">
        <v>1990</v>
      </c>
      <c r="B7724" s="1">
        <v>61</v>
      </c>
      <c r="C7724" s="1">
        <v>531.03</v>
      </c>
      <c r="D7724" s="1">
        <v>1026.17</v>
      </c>
      <c r="E7724" s="1">
        <v>1557.2</v>
      </c>
    </row>
    <row r="7725" spans="1:5" hidden="1">
      <c r="A7725" s="1">
        <v>1990</v>
      </c>
      <c r="B7725" s="1">
        <v>62</v>
      </c>
      <c r="C7725" s="1">
        <v>580.03</v>
      </c>
      <c r="D7725" s="1">
        <v>1147.2</v>
      </c>
      <c r="E7725" s="1">
        <v>1727.23</v>
      </c>
    </row>
    <row r="7726" spans="1:5" hidden="1">
      <c r="A7726" s="1">
        <v>1990</v>
      </c>
      <c r="B7726" s="1">
        <v>63</v>
      </c>
      <c r="C7726" s="1">
        <v>689.04</v>
      </c>
      <c r="D7726" s="1">
        <v>1321.22</v>
      </c>
      <c r="E7726" s="1">
        <v>2010.26</v>
      </c>
    </row>
    <row r="7727" spans="1:5" hidden="1">
      <c r="A7727" s="1">
        <v>1990</v>
      </c>
      <c r="B7727" s="1">
        <v>64</v>
      </c>
      <c r="C7727" s="1">
        <v>725.04</v>
      </c>
      <c r="D7727" s="1">
        <v>1408.24</v>
      </c>
      <c r="E7727" s="1">
        <v>2133.2800000000002</v>
      </c>
    </row>
    <row r="7728" spans="1:5" hidden="1">
      <c r="A7728" s="1">
        <v>1990</v>
      </c>
      <c r="B7728" s="1">
        <v>65</v>
      </c>
      <c r="C7728" s="1">
        <v>811.05</v>
      </c>
      <c r="D7728" s="1">
        <v>1470.25</v>
      </c>
      <c r="E7728" s="1">
        <v>2281.3000000000002</v>
      </c>
    </row>
    <row r="7729" spans="1:5" hidden="1">
      <c r="A7729" s="1">
        <v>1990</v>
      </c>
      <c r="B7729" s="1">
        <v>66</v>
      </c>
      <c r="C7729" s="1">
        <v>853.05</v>
      </c>
      <c r="D7729" s="1">
        <v>1531.26</v>
      </c>
      <c r="E7729" s="1">
        <v>2384.31</v>
      </c>
    </row>
    <row r="7730" spans="1:5" hidden="1">
      <c r="A7730" s="1">
        <v>1990</v>
      </c>
      <c r="B7730" s="1">
        <v>67</v>
      </c>
      <c r="C7730" s="1">
        <v>932.06</v>
      </c>
      <c r="D7730" s="1">
        <v>1606.27</v>
      </c>
      <c r="E7730" s="1">
        <v>2538.33</v>
      </c>
    </row>
    <row r="7731" spans="1:5" hidden="1">
      <c r="A7731" s="1">
        <v>1990</v>
      </c>
      <c r="B7731" s="1">
        <v>68</v>
      </c>
      <c r="C7731" s="1">
        <v>982.05</v>
      </c>
      <c r="D7731" s="1">
        <v>1696.29</v>
      </c>
      <c r="E7731" s="1">
        <v>2678.34</v>
      </c>
    </row>
    <row r="7732" spans="1:5" hidden="1">
      <c r="A7732" s="1">
        <v>1990</v>
      </c>
      <c r="B7732" s="1">
        <v>69</v>
      </c>
      <c r="C7732" s="1">
        <v>1081.06</v>
      </c>
      <c r="D7732" s="1">
        <v>1822.31</v>
      </c>
      <c r="E7732" s="1">
        <v>2903.37</v>
      </c>
    </row>
    <row r="7733" spans="1:5" hidden="1">
      <c r="A7733" s="1">
        <v>1990</v>
      </c>
      <c r="B7733" s="1">
        <v>70</v>
      </c>
      <c r="C7733" s="1">
        <v>1122.06</v>
      </c>
      <c r="D7733" s="1">
        <v>1778.3</v>
      </c>
      <c r="E7733" s="1">
        <v>2900.36</v>
      </c>
    </row>
    <row r="7734" spans="1:5" hidden="1">
      <c r="A7734" s="1">
        <v>1990</v>
      </c>
      <c r="B7734" s="1">
        <v>71</v>
      </c>
      <c r="C7734" s="1">
        <v>1050.05</v>
      </c>
      <c r="D7734" s="1">
        <v>1632.28</v>
      </c>
      <c r="E7734" s="1">
        <v>2682.33</v>
      </c>
    </row>
    <row r="7735" spans="1:5" hidden="1">
      <c r="A7735" s="1">
        <v>1990</v>
      </c>
      <c r="B7735" s="1">
        <v>72</v>
      </c>
      <c r="C7735" s="1">
        <v>1178.06</v>
      </c>
      <c r="D7735" s="1">
        <v>1811.31</v>
      </c>
      <c r="E7735" s="1">
        <v>2989.37</v>
      </c>
    </row>
    <row r="7736" spans="1:5" hidden="1">
      <c r="A7736" s="1">
        <v>1990</v>
      </c>
      <c r="B7736" s="1">
        <v>73</v>
      </c>
      <c r="C7736" s="1">
        <v>1324.07</v>
      </c>
      <c r="D7736" s="1">
        <v>1763.3</v>
      </c>
      <c r="E7736" s="1">
        <v>3087.37</v>
      </c>
    </row>
    <row r="7737" spans="1:5" hidden="1">
      <c r="A7737" s="1">
        <v>1990</v>
      </c>
      <c r="B7737" s="1">
        <v>74</v>
      </c>
      <c r="C7737" s="1">
        <v>1477.08</v>
      </c>
      <c r="D7737" s="1">
        <v>1914.33</v>
      </c>
      <c r="E7737" s="1">
        <v>3391.41</v>
      </c>
    </row>
    <row r="7738" spans="1:5" hidden="1">
      <c r="A7738" s="1">
        <v>1990</v>
      </c>
      <c r="B7738" s="1">
        <v>75</v>
      </c>
      <c r="C7738" s="1">
        <v>1539.09</v>
      </c>
      <c r="D7738" s="1">
        <v>2097.36</v>
      </c>
      <c r="E7738" s="1">
        <v>3636.45</v>
      </c>
    </row>
    <row r="7739" spans="1:5" hidden="1">
      <c r="A7739" s="1">
        <v>1990</v>
      </c>
      <c r="B7739" s="1">
        <v>76</v>
      </c>
      <c r="C7739" s="1">
        <v>1632.09</v>
      </c>
      <c r="D7739" s="1">
        <v>2136.37</v>
      </c>
      <c r="E7739" s="1">
        <v>3768.46</v>
      </c>
    </row>
    <row r="7740" spans="1:5" hidden="1">
      <c r="A7740" s="1">
        <v>1990</v>
      </c>
      <c r="B7740" s="1">
        <v>77</v>
      </c>
      <c r="C7740" s="1">
        <v>1730.1</v>
      </c>
      <c r="D7740" s="1">
        <v>2101.37</v>
      </c>
      <c r="E7740" s="1">
        <v>3831.47</v>
      </c>
    </row>
    <row r="7741" spans="1:5" hidden="1">
      <c r="A7741" s="1">
        <v>1990</v>
      </c>
      <c r="B7741" s="1">
        <v>78</v>
      </c>
      <c r="C7741" s="1">
        <v>1763.1</v>
      </c>
      <c r="D7741" s="1">
        <v>2045.35</v>
      </c>
      <c r="E7741" s="1">
        <v>3808.45</v>
      </c>
    </row>
    <row r="7742" spans="1:5" hidden="1">
      <c r="A7742" s="1">
        <v>1990</v>
      </c>
      <c r="B7742" s="1">
        <v>79</v>
      </c>
      <c r="C7742" s="1">
        <v>1918.1</v>
      </c>
      <c r="D7742" s="1">
        <v>1986.34</v>
      </c>
      <c r="E7742" s="1">
        <v>3904.44</v>
      </c>
    </row>
    <row r="7743" spans="1:5" hidden="1">
      <c r="A7743" s="1">
        <v>1990</v>
      </c>
      <c r="B7743" s="1">
        <v>80</v>
      </c>
      <c r="C7743" s="1">
        <v>1850.11</v>
      </c>
      <c r="D7743" s="1">
        <v>1899.32</v>
      </c>
      <c r="E7743" s="1">
        <v>3749.43</v>
      </c>
    </row>
    <row r="7744" spans="1:5" hidden="1">
      <c r="A7744" s="1">
        <v>1990</v>
      </c>
      <c r="B7744" s="1">
        <v>81</v>
      </c>
      <c r="C7744" s="1">
        <v>1769.1</v>
      </c>
      <c r="D7744" s="1">
        <v>1781.31</v>
      </c>
      <c r="E7744" s="1">
        <v>3550.41</v>
      </c>
    </row>
    <row r="7745" spans="1:5" hidden="1">
      <c r="A7745" s="1">
        <v>1990</v>
      </c>
      <c r="B7745" s="1">
        <v>82</v>
      </c>
      <c r="C7745" s="1">
        <v>1935.11</v>
      </c>
      <c r="D7745" s="1">
        <v>1676.29</v>
      </c>
      <c r="E7745" s="1">
        <v>3611.4</v>
      </c>
    </row>
    <row r="7746" spans="1:5" hidden="1">
      <c r="A7746" s="1">
        <v>1990</v>
      </c>
      <c r="B7746" s="1">
        <v>83</v>
      </c>
      <c r="C7746" s="1">
        <v>1837.1</v>
      </c>
      <c r="D7746" s="1">
        <v>1612.28</v>
      </c>
      <c r="E7746" s="1">
        <v>3449.38</v>
      </c>
    </row>
    <row r="7747" spans="1:5" hidden="1">
      <c r="A7747" s="1">
        <v>1990</v>
      </c>
      <c r="B7747" s="1">
        <v>84</v>
      </c>
      <c r="C7747" s="1">
        <v>1898.11</v>
      </c>
      <c r="D7747" s="1">
        <v>1444.25</v>
      </c>
      <c r="E7747" s="1">
        <v>3342.36</v>
      </c>
    </row>
    <row r="7748" spans="1:5" hidden="1">
      <c r="A7748" s="1">
        <v>1990</v>
      </c>
      <c r="B7748" s="1">
        <v>85</v>
      </c>
      <c r="C7748" s="1">
        <v>1840.1</v>
      </c>
      <c r="D7748" s="1">
        <v>1353.23</v>
      </c>
      <c r="E7748" s="1">
        <v>3193.33</v>
      </c>
    </row>
    <row r="7749" spans="1:5" hidden="1">
      <c r="A7749" s="1">
        <v>1990</v>
      </c>
      <c r="B7749" s="1">
        <v>86</v>
      </c>
      <c r="C7749" s="1">
        <v>1743.1</v>
      </c>
      <c r="D7749" s="1">
        <v>1210.21</v>
      </c>
      <c r="E7749" s="1">
        <v>2953.31</v>
      </c>
    </row>
    <row r="7750" spans="1:5" hidden="1">
      <c r="A7750" s="1">
        <v>1990</v>
      </c>
      <c r="B7750" s="1">
        <v>87</v>
      </c>
      <c r="C7750" s="1">
        <v>1584.09</v>
      </c>
      <c r="D7750" s="1">
        <v>979.17</v>
      </c>
      <c r="E7750" s="1">
        <v>2563.2600000000002</v>
      </c>
    </row>
    <row r="7751" spans="1:5" hidden="1">
      <c r="A7751" s="1">
        <v>1990</v>
      </c>
      <c r="B7751" s="1">
        <v>88</v>
      </c>
      <c r="C7751" s="1">
        <v>1562.09</v>
      </c>
      <c r="D7751" s="1">
        <v>850.14</v>
      </c>
      <c r="E7751" s="1">
        <v>2412.23</v>
      </c>
    </row>
    <row r="7752" spans="1:5" hidden="1">
      <c r="A7752" s="1">
        <v>1990</v>
      </c>
      <c r="B7752" s="1">
        <v>89</v>
      </c>
      <c r="C7752" s="1">
        <v>1591.09</v>
      </c>
      <c r="D7752" s="1">
        <v>807.14</v>
      </c>
      <c r="E7752" s="1">
        <v>2398.23</v>
      </c>
    </row>
    <row r="7753" spans="1:5" hidden="1">
      <c r="A7753" s="1">
        <v>1990</v>
      </c>
      <c r="B7753" s="1">
        <v>90</v>
      </c>
      <c r="C7753" s="1">
        <v>1412.08</v>
      </c>
      <c r="D7753" s="1">
        <v>633.11</v>
      </c>
      <c r="E7753" s="1">
        <v>2045.19</v>
      </c>
    </row>
    <row r="7754" spans="1:5" hidden="1">
      <c r="A7754" s="1">
        <v>1990</v>
      </c>
      <c r="B7754" s="1">
        <v>91</v>
      </c>
      <c r="C7754" s="1">
        <v>1095.06</v>
      </c>
      <c r="D7754" s="1">
        <v>472.08</v>
      </c>
      <c r="E7754" s="1">
        <v>1567.14</v>
      </c>
    </row>
    <row r="7755" spans="1:5" hidden="1">
      <c r="A7755" s="1">
        <v>1990</v>
      </c>
      <c r="B7755" s="1">
        <v>92</v>
      </c>
      <c r="C7755" s="1">
        <v>1012.05</v>
      </c>
      <c r="D7755" s="1">
        <v>349.06</v>
      </c>
      <c r="E7755" s="1">
        <v>1361.11</v>
      </c>
    </row>
    <row r="7756" spans="1:5" hidden="1">
      <c r="A7756" s="1">
        <v>1990</v>
      </c>
      <c r="B7756" s="1">
        <v>93</v>
      </c>
      <c r="C7756" s="1">
        <v>803.05</v>
      </c>
      <c r="D7756" s="1">
        <v>293.05</v>
      </c>
      <c r="E7756" s="1">
        <v>1096.0999999999999</v>
      </c>
    </row>
    <row r="7757" spans="1:5" hidden="1">
      <c r="A7757" s="1">
        <v>1990</v>
      </c>
      <c r="B7757" s="1">
        <v>94</v>
      </c>
      <c r="C7757" s="1">
        <v>731.04</v>
      </c>
      <c r="D7757" s="1">
        <v>187.04</v>
      </c>
      <c r="E7757" s="1">
        <v>918.08</v>
      </c>
    </row>
    <row r="7758" spans="1:5" hidden="1">
      <c r="A7758" s="1">
        <v>1990</v>
      </c>
      <c r="B7758" s="1">
        <v>95</v>
      </c>
      <c r="C7758" s="1">
        <v>591.03</v>
      </c>
      <c r="D7758" s="1">
        <v>157.03</v>
      </c>
      <c r="E7758" s="1">
        <v>748.06</v>
      </c>
    </row>
    <row r="7759" spans="1:5" hidden="1">
      <c r="A7759" s="1">
        <v>1990</v>
      </c>
      <c r="B7759" s="1">
        <v>96</v>
      </c>
      <c r="C7759" s="1">
        <v>482.03</v>
      </c>
      <c r="D7759" s="1">
        <v>125.02</v>
      </c>
      <c r="E7759" s="1">
        <v>607.04999999999995</v>
      </c>
    </row>
    <row r="7760" spans="1:5" hidden="1">
      <c r="A7760" s="1">
        <v>1990</v>
      </c>
      <c r="B7760" s="1">
        <v>97</v>
      </c>
      <c r="C7760" s="1">
        <v>308.01</v>
      </c>
      <c r="D7760" s="1">
        <v>95.01</v>
      </c>
      <c r="E7760" s="1">
        <v>403.02</v>
      </c>
    </row>
    <row r="7761" spans="1:5" hidden="1">
      <c r="A7761" s="1">
        <v>1990</v>
      </c>
      <c r="B7761" s="1">
        <v>98</v>
      </c>
      <c r="C7761" s="1">
        <v>286.01</v>
      </c>
      <c r="D7761" s="1">
        <v>69.010000000000005</v>
      </c>
      <c r="E7761" s="1">
        <v>355.02</v>
      </c>
    </row>
    <row r="7762" spans="1:5" hidden="1">
      <c r="A7762" s="1">
        <v>1990</v>
      </c>
      <c r="B7762" s="1">
        <v>99</v>
      </c>
      <c r="C7762" s="1">
        <v>190.01</v>
      </c>
      <c r="D7762" s="1">
        <v>53.01</v>
      </c>
      <c r="E7762" s="1">
        <v>243.02</v>
      </c>
    </row>
    <row r="7763" spans="1:5" hidden="1">
      <c r="A7763" s="1">
        <v>1990</v>
      </c>
      <c r="B7763" s="1">
        <v>100</v>
      </c>
      <c r="C7763" s="1">
        <v>143.01</v>
      </c>
      <c r="D7763" s="1">
        <v>31</v>
      </c>
      <c r="E7763" s="1">
        <v>174.01</v>
      </c>
    </row>
    <row r="7764" spans="1:5" hidden="1">
      <c r="A7764" s="1">
        <v>1990</v>
      </c>
      <c r="B7764" s="1">
        <v>101</v>
      </c>
      <c r="C7764" s="1">
        <v>84</v>
      </c>
      <c r="D7764" s="1">
        <v>20.010000000000002</v>
      </c>
      <c r="E7764" s="1">
        <v>104.01</v>
      </c>
    </row>
    <row r="7765" spans="1:5" hidden="1">
      <c r="A7765" s="1">
        <v>1990</v>
      </c>
      <c r="B7765" s="1">
        <v>102</v>
      </c>
      <c r="C7765" s="1">
        <v>60</v>
      </c>
      <c r="D7765" s="1">
        <v>6</v>
      </c>
      <c r="E7765" s="1">
        <v>66</v>
      </c>
    </row>
    <row r="7766" spans="1:5" hidden="1">
      <c r="A7766" s="1">
        <v>1990</v>
      </c>
      <c r="B7766" s="1">
        <v>103</v>
      </c>
      <c r="C7766" s="1">
        <v>37</v>
      </c>
      <c r="D7766" s="1">
        <v>3</v>
      </c>
      <c r="E7766" s="1">
        <v>40</v>
      </c>
    </row>
    <row r="7767" spans="1:5" hidden="1">
      <c r="A7767" s="1">
        <v>1990</v>
      </c>
      <c r="B7767" s="1">
        <v>104</v>
      </c>
      <c r="C7767" s="1">
        <v>19</v>
      </c>
      <c r="D7767" s="1">
        <v>3</v>
      </c>
      <c r="E7767" s="1">
        <v>22</v>
      </c>
    </row>
    <row r="7768" spans="1:5" hidden="1">
      <c r="A7768" s="1">
        <v>1990</v>
      </c>
      <c r="B7768" s="1">
        <v>105</v>
      </c>
      <c r="C7768" s="1">
        <v>5</v>
      </c>
      <c r="D7768" s="1">
        <v>4</v>
      </c>
      <c r="E7768" s="1">
        <v>9</v>
      </c>
    </row>
    <row r="7769" spans="1:5" hidden="1">
      <c r="A7769" s="1">
        <v>1990</v>
      </c>
      <c r="B7769" s="1">
        <v>106</v>
      </c>
      <c r="C7769" s="1">
        <v>5</v>
      </c>
      <c r="D7769" s="1">
        <v>1.5</v>
      </c>
      <c r="E7769" s="1">
        <v>6.5</v>
      </c>
    </row>
    <row r="7770" spans="1:5" hidden="1">
      <c r="A7770" s="1">
        <v>1990</v>
      </c>
      <c r="B7770" s="1">
        <v>107</v>
      </c>
      <c r="C7770" s="1">
        <v>6</v>
      </c>
      <c r="D7770" s="1">
        <v>0</v>
      </c>
      <c r="E7770" s="1">
        <v>6</v>
      </c>
    </row>
    <row r="7771" spans="1:5" hidden="1">
      <c r="A7771" s="1">
        <v>1990</v>
      </c>
      <c r="B7771" s="1">
        <v>108</v>
      </c>
      <c r="C7771" s="1">
        <v>0</v>
      </c>
      <c r="D7771" s="1">
        <v>0</v>
      </c>
      <c r="E7771" s="1">
        <v>0</v>
      </c>
    </row>
    <row r="7772" spans="1:5" hidden="1">
      <c r="A7772" s="1">
        <v>1990</v>
      </c>
      <c r="B7772" s="1">
        <v>109</v>
      </c>
      <c r="C7772" s="1">
        <v>0</v>
      </c>
      <c r="D7772" s="1">
        <v>0</v>
      </c>
      <c r="E7772" s="1">
        <v>0</v>
      </c>
    </row>
    <row r="7773" spans="1:5" hidden="1">
      <c r="A7773" s="1">
        <v>1990</v>
      </c>
      <c r="B7773" s="1" t="s">
        <v>121</v>
      </c>
      <c r="C7773" s="1">
        <v>1.5</v>
      </c>
      <c r="D7773" s="1">
        <v>0</v>
      </c>
      <c r="E7773" s="1">
        <v>1.5</v>
      </c>
    </row>
    <row r="7774" spans="1:5" hidden="1">
      <c r="A7774" s="1">
        <v>1991</v>
      </c>
      <c r="B7774" s="1">
        <v>0</v>
      </c>
      <c r="C7774" s="1">
        <v>762.01</v>
      </c>
      <c r="D7774" s="1">
        <v>1028.0999999999999</v>
      </c>
      <c r="E7774" s="1">
        <v>1790.11</v>
      </c>
    </row>
    <row r="7775" spans="1:5" hidden="1">
      <c r="A7775" s="1">
        <v>1991</v>
      </c>
      <c r="B7775" s="1">
        <v>1</v>
      </c>
      <c r="C7775" s="1">
        <v>78</v>
      </c>
      <c r="D7775" s="1">
        <v>80.010000000000005</v>
      </c>
      <c r="E7775" s="1">
        <v>158.01</v>
      </c>
    </row>
    <row r="7776" spans="1:5" hidden="1">
      <c r="A7776" s="1">
        <v>1991</v>
      </c>
      <c r="B7776" s="1">
        <v>2</v>
      </c>
      <c r="C7776" s="1">
        <v>35</v>
      </c>
      <c r="D7776" s="1">
        <v>57</v>
      </c>
      <c r="E7776" s="1">
        <v>92</v>
      </c>
    </row>
    <row r="7777" spans="1:5" hidden="1">
      <c r="A7777" s="1">
        <v>1991</v>
      </c>
      <c r="B7777" s="1">
        <v>3</v>
      </c>
      <c r="C7777" s="1">
        <v>21</v>
      </c>
      <c r="D7777" s="1">
        <v>36</v>
      </c>
      <c r="E7777" s="1">
        <v>57</v>
      </c>
    </row>
    <row r="7778" spans="1:5" hidden="1">
      <c r="A7778" s="1">
        <v>1991</v>
      </c>
      <c r="B7778" s="1">
        <v>4</v>
      </c>
      <c r="C7778" s="1">
        <v>17</v>
      </c>
      <c r="D7778" s="1">
        <v>21.4</v>
      </c>
      <c r="E7778" s="1">
        <v>38.4</v>
      </c>
    </row>
    <row r="7779" spans="1:5" hidden="1">
      <c r="A7779" s="1">
        <v>1991</v>
      </c>
      <c r="B7779" s="1">
        <v>5</v>
      </c>
      <c r="C7779" s="1">
        <v>15.8</v>
      </c>
      <c r="D7779" s="1">
        <v>18.600000000000001</v>
      </c>
      <c r="E7779" s="1">
        <v>34.4</v>
      </c>
    </row>
    <row r="7780" spans="1:5" hidden="1">
      <c r="A7780" s="1">
        <v>1991</v>
      </c>
      <c r="B7780" s="1">
        <v>6</v>
      </c>
      <c r="C7780" s="1">
        <v>28</v>
      </c>
      <c r="D7780" s="1">
        <v>28</v>
      </c>
      <c r="E7780" s="1">
        <v>56</v>
      </c>
    </row>
    <row r="7781" spans="1:5" hidden="1">
      <c r="A7781" s="1">
        <v>1991</v>
      </c>
      <c r="B7781" s="1">
        <v>7</v>
      </c>
      <c r="C7781" s="1">
        <v>15</v>
      </c>
      <c r="D7781" s="1">
        <v>27.4</v>
      </c>
      <c r="E7781" s="1">
        <v>42.4</v>
      </c>
    </row>
    <row r="7782" spans="1:5" hidden="1">
      <c r="A7782" s="1">
        <v>1991</v>
      </c>
      <c r="B7782" s="1">
        <v>8</v>
      </c>
      <c r="C7782" s="1">
        <v>11</v>
      </c>
      <c r="D7782" s="1">
        <v>35.4</v>
      </c>
      <c r="E7782" s="1">
        <v>46.4</v>
      </c>
    </row>
    <row r="7783" spans="1:5" hidden="1">
      <c r="A7783" s="1">
        <v>1991</v>
      </c>
      <c r="B7783" s="1">
        <v>9</v>
      </c>
      <c r="C7783" s="1">
        <v>16</v>
      </c>
      <c r="D7783" s="1">
        <v>27.4</v>
      </c>
      <c r="E7783" s="1">
        <v>43.4</v>
      </c>
    </row>
    <row r="7784" spans="1:5" hidden="1">
      <c r="A7784" s="1">
        <v>1991</v>
      </c>
      <c r="B7784" s="1">
        <v>10</v>
      </c>
      <c r="C7784" s="1">
        <v>16.399999999999999</v>
      </c>
      <c r="D7784" s="1">
        <v>21.6</v>
      </c>
      <c r="E7784" s="1">
        <v>38</v>
      </c>
    </row>
    <row r="7785" spans="1:5" hidden="1">
      <c r="A7785" s="1">
        <v>1991</v>
      </c>
      <c r="B7785" s="1">
        <v>11</v>
      </c>
      <c r="C7785" s="1">
        <v>9</v>
      </c>
      <c r="D7785" s="1">
        <v>24</v>
      </c>
      <c r="E7785" s="1">
        <v>33</v>
      </c>
    </row>
    <row r="7786" spans="1:5" hidden="1">
      <c r="A7786" s="1">
        <v>1991</v>
      </c>
      <c r="B7786" s="1">
        <v>12</v>
      </c>
      <c r="C7786" s="1">
        <v>12.4</v>
      </c>
      <c r="D7786" s="1">
        <v>17.399999999999999</v>
      </c>
      <c r="E7786" s="1">
        <v>29.8</v>
      </c>
    </row>
    <row r="7787" spans="1:5" hidden="1">
      <c r="A7787" s="1">
        <v>1991</v>
      </c>
      <c r="B7787" s="1">
        <v>13</v>
      </c>
      <c r="C7787" s="1">
        <v>19</v>
      </c>
      <c r="D7787" s="1">
        <v>32.01</v>
      </c>
      <c r="E7787" s="1">
        <v>51.01</v>
      </c>
    </row>
    <row r="7788" spans="1:5" hidden="1">
      <c r="A7788" s="1">
        <v>1991</v>
      </c>
      <c r="B7788" s="1">
        <v>14</v>
      </c>
      <c r="C7788" s="1">
        <v>37</v>
      </c>
      <c r="D7788" s="1">
        <v>38.01</v>
      </c>
      <c r="E7788" s="1">
        <v>75.010000000000005</v>
      </c>
    </row>
    <row r="7789" spans="1:5" hidden="1">
      <c r="A7789" s="1">
        <v>1991</v>
      </c>
      <c r="B7789" s="1">
        <v>15</v>
      </c>
      <c r="C7789" s="1">
        <v>28.4</v>
      </c>
      <c r="D7789" s="1">
        <v>65.61</v>
      </c>
      <c r="E7789" s="1">
        <v>94.01</v>
      </c>
    </row>
    <row r="7790" spans="1:5" hidden="1">
      <c r="A7790" s="1">
        <v>1991</v>
      </c>
      <c r="B7790" s="1">
        <v>16</v>
      </c>
      <c r="C7790" s="1">
        <v>30</v>
      </c>
      <c r="D7790" s="1">
        <v>73</v>
      </c>
      <c r="E7790" s="1">
        <v>103</v>
      </c>
    </row>
    <row r="7791" spans="1:5" hidden="1">
      <c r="A7791" s="1">
        <v>1991</v>
      </c>
      <c r="B7791" s="1">
        <v>17</v>
      </c>
      <c r="C7791" s="1">
        <v>49</v>
      </c>
      <c r="D7791" s="1">
        <v>117.01</v>
      </c>
      <c r="E7791" s="1">
        <v>166.01</v>
      </c>
    </row>
    <row r="7792" spans="1:5" hidden="1">
      <c r="A7792" s="1">
        <v>1991</v>
      </c>
      <c r="B7792" s="1">
        <v>18</v>
      </c>
      <c r="C7792" s="1">
        <v>44</v>
      </c>
      <c r="D7792" s="1">
        <v>170.02</v>
      </c>
      <c r="E7792" s="1">
        <v>214.02</v>
      </c>
    </row>
    <row r="7793" spans="1:5" hidden="1">
      <c r="A7793" s="1">
        <v>1991</v>
      </c>
      <c r="B7793" s="1">
        <v>19</v>
      </c>
      <c r="C7793" s="1">
        <v>68</v>
      </c>
      <c r="D7793" s="1">
        <v>172.01</v>
      </c>
      <c r="E7793" s="1">
        <v>240.01</v>
      </c>
    </row>
    <row r="7794" spans="1:5" hidden="1">
      <c r="A7794" s="1">
        <v>1991</v>
      </c>
      <c r="B7794" s="1">
        <v>20</v>
      </c>
      <c r="C7794" s="1">
        <v>71.010000000000005</v>
      </c>
      <c r="D7794" s="1">
        <v>158.01</v>
      </c>
      <c r="E7794" s="1">
        <v>229.02</v>
      </c>
    </row>
    <row r="7795" spans="1:5" hidden="1">
      <c r="A7795" s="1">
        <v>1991</v>
      </c>
      <c r="B7795" s="1">
        <v>21</v>
      </c>
      <c r="C7795" s="1">
        <v>52</v>
      </c>
      <c r="D7795" s="1">
        <v>185.02</v>
      </c>
      <c r="E7795" s="1">
        <v>237.02</v>
      </c>
    </row>
    <row r="7796" spans="1:5" hidden="1">
      <c r="A7796" s="1">
        <v>1991</v>
      </c>
      <c r="B7796" s="1">
        <v>22</v>
      </c>
      <c r="C7796" s="1">
        <v>54</v>
      </c>
      <c r="D7796" s="1">
        <v>175.02</v>
      </c>
      <c r="E7796" s="1">
        <v>229.02</v>
      </c>
    </row>
    <row r="7797" spans="1:5" hidden="1">
      <c r="A7797" s="1">
        <v>1991</v>
      </c>
      <c r="B7797" s="1">
        <v>23</v>
      </c>
      <c r="C7797" s="1">
        <v>63</v>
      </c>
      <c r="D7797" s="1">
        <v>196.02</v>
      </c>
      <c r="E7797" s="1">
        <v>259.02</v>
      </c>
    </row>
    <row r="7798" spans="1:5" hidden="1">
      <c r="A7798" s="1">
        <v>1991</v>
      </c>
      <c r="B7798" s="1">
        <v>24</v>
      </c>
      <c r="C7798" s="1">
        <v>60</v>
      </c>
      <c r="D7798" s="1">
        <v>142.01</v>
      </c>
      <c r="E7798" s="1">
        <v>202.01</v>
      </c>
    </row>
    <row r="7799" spans="1:5" hidden="1">
      <c r="A7799" s="1">
        <v>1991</v>
      </c>
      <c r="B7799" s="1">
        <v>25</v>
      </c>
      <c r="C7799" s="1">
        <v>64</v>
      </c>
      <c r="D7799" s="1">
        <v>155.02000000000001</v>
      </c>
      <c r="E7799" s="1">
        <v>219.02</v>
      </c>
    </row>
    <row r="7800" spans="1:5" hidden="1">
      <c r="A7800" s="1">
        <v>1991</v>
      </c>
      <c r="B7800" s="1">
        <v>26</v>
      </c>
      <c r="C7800" s="1">
        <v>66</v>
      </c>
      <c r="D7800" s="1">
        <v>180.02</v>
      </c>
      <c r="E7800" s="1">
        <v>246.02</v>
      </c>
    </row>
    <row r="7801" spans="1:5" hidden="1">
      <c r="A7801" s="1">
        <v>1991</v>
      </c>
      <c r="B7801" s="1">
        <v>27</v>
      </c>
      <c r="C7801" s="1">
        <v>70</v>
      </c>
      <c r="D7801" s="1">
        <v>164.02</v>
      </c>
      <c r="E7801" s="1">
        <v>234.02</v>
      </c>
    </row>
    <row r="7802" spans="1:5" hidden="1">
      <c r="A7802" s="1">
        <v>1991</v>
      </c>
      <c r="B7802" s="1">
        <v>28</v>
      </c>
      <c r="C7802" s="1">
        <v>77</v>
      </c>
      <c r="D7802" s="1">
        <v>160.01</v>
      </c>
      <c r="E7802" s="1">
        <v>237.01</v>
      </c>
    </row>
    <row r="7803" spans="1:5" hidden="1">
      <c r="A7803" s="1">
        <v>1991</v>
      </c>
      <c r="B7803" s="1">
        <v>29</v>
      </c>
      <c r="C7803" s="1">
        <v>84</v>
      </c>
      <c r="D7803" s="1">
        <v>188.02</v>
      </c>
      <c r="E7803" s="1">
        <v>272.02</v>
      </c>
    </row>
    <row r="7804" spans="1:5" hidden="1">
      <c r="A7804" s="1">
        <v>1991</v>
      </c>
      <c r="B7804" s="1">
        <v>30</v>
      </c>
      <c r="C7804" s="1">
        <v>66</v>
      </c>
      <c r="D7804" s="1">
        <v>184.02</v>
      </c>
      <c r="E7804" s="1">
        <v>250.02</v>
      </c>
    </row>
    <row r="7805" spans="1:5" hidden="1">
      <c r="A7805" s="1">
        <v>1991</v>
      </c>
      <c r="B7805" s="1">
        <v>31</v>
      </c>
      <c r="C7805" s="1">
        <v>83</v>
      </c>
      <c r="D7805" s="1">
        <v>182.02</v>
      </c>
      <c r="E7805" s="1">
        <v>265.02</v>
      </c>
    </row>
    <row r="7806" spans="1:5" hidden="1">
      <c r="A7806" s="1">
        <v>1991</v>
      </c>
      <c r="B7806" s="1">
        <v>32</v>
      </c>
      <c r="C7806" s="1">
        <v>66.010000000000005</v>
      </c>
      <c r="D7806" s="1">
        <v>190.02</v>
      </c>
      <c r="E7806" s="1">
        <v>256.02999999999997</v>
      </c>
    </row>
    <row r="7807" spans="1:5" hidden="1">
      <c r="A7807" s="1">
        <v>1991</v>
      </c>
      <c r="B7807" s="1">
        <v>33</v>
      </c>
      <c r="C7807" s="1">
        <v>69</v>
      </c>
      <c r="D7807" s="1">
        <v>196.02</v>
      </c>
      <c r="E7807" s="1">
        <v>265.02</v>
      </c>
    </row>
    <row r="7808" spans="1:5" hidden="1">
      <c r="A7808" s="1">
        <v>1991</v>
      </c>
      <c r="B7808" s="1">
        <v>34</v>
      </c>
      <c r="C7808" s="1">
        <v>83</v>
      </c>
      <c r="D7808" s="1">
        <v>202.02</v>
      </c>
      <c r="E7808" s="1">
        <v>285.02</v>
      </c>
    </row>
    <row r="7809" spans="1:5" hidden="1">
      <c r="A7809" s="1">
        <v>1991</v>
      </c>
      <c r="B7809" s="1">
        <v>35</v>
      </c>
      <c r="C7809" s="1">
        <v>88</v>
      </c>
      <c r="D7809" s="1">
        <v>195.02</v>
      </c>
      <c r="E7809" s="1">
        <v>283.02</v>
      </c>
    </row>
    <row r="7810" spans="1:5" hidden="1">
      <c r="A7810" s="1">
        <v>1991</v>
      </c>
      <c r="B7810" s="1">
        <v>36</v>
      </c>
      <c r="C7810" s="1">
        <v>117</v>
      </c>
      <c r="D7810" s="1">
        <v>228.03</v>
      </c>
      <c r="E7810" s="1">
        <v>345.03</v>
      </c>
    </row>
    <row r="7811" spans="1:5" hidden="1">
      <c r="A7811" s="1">
        <v>1991</v>
      </c>
      <c r="B7811" s="1">
        <v>37</v>
      </c>
      <c r="C7811" s="1">
        <v>97</v>
      </c>
      <c r="D7811" s="1">
        <v>207.02</v>
      </c>
      <c r="E7811" s="1">
        <v>304.02</v>
      </c>
    </row>
    <row r="7812" spans="1:5" hidden="1">
      <c r="A7812" s="1">
        <v>1991</v>
      </c>
      <c r="B7812" s="1">
        <v>38</v>
      </c>
      <c r="C7812" s="1">
        <v>107</v>
      </c>
      <c r="D7812" s="1">
        <v>179.02</v>
      </c>
      <c r="E7812" s="1">
        <v>286.02</v>
      </c>
    </row>
    <row r="7813" spans="1:5" hidden="1">
      <c r="A7813" s="1">
        <v>1991</v>
      </c>
      <c r="B7813" s="1">
        <v>39</v>
      </c>
      <c r="C7813" s="1">
        <v>105</v>
      </c>
      <c r="D7813" s="1">
        <v>244.03</v>
      </c>
      <c r="E7813" s="1">
        <v>349.03</v>
      </c>
    </row>
    <row r="7814" spans="1:5" hidden="1">
      <c r="A7814" s="1">
        <v>1991</v>
      </c>
      <c r="B7814" s="1">
        <v>40</v>
      </c>
      <c r="C7814" s="1">
        <v>114</v>
      </c>
      <c r="D7814" s="1">
        <v>203.02</v>
      </c>
      <c r="E7814" s="1">
        <v>317.02</v>
      </c>
    </row>
    <row r="7815" spans="1:5" hidden="1">
      <c r="A7815" s="1">
        <v>1991</v>
      </c>
      <c r="B7815" s="1">
        <v>41</v>
      </c>
      <c r="C7815" s="1">
        <v>138</v>
      </c>
      <c r="D7815" s="1">
        <v>236.02</v>
      </c>
      <c r="E7815" s="1">
        <v>374.02</v>
      </c>
    </row>
    <row r="7816" spans="1:5" hidden="1">
      <c r="A7816" s="1">
        <v>1991</v>
      </c>
      <c r="B7816" s="1">
        <v>42</v>
      </c>
      <c r="C7816" s="1">
        <v>142</v>
      </c>
      <c r="D7816" s="1">
        <v>271.02999999999997</v>
      </c>
      <c r="E7816" s="1">
        <v>413.03</v>
      </c>
    </row>
    <row r="7817" spans="1:5" hidden="1">
      <c r="A7817" s="1">
        <v>1991</v>
      </c>
      <c r="B7817" s="1">
        <v>43</v>
      </c>
      <c r="C7817" s="1">
        <v>162</v>
      </c>
      <c r="D7817" s="1">
        <v>263.02999999999997</v>
      </c>
      <c r="E7817" s="1">
        <v>425.03</v>
      </c>
    </row>
    <row r="7818" spans="1:5" hidden="1">
      <c r="A7818" s="1">
        <v>1991</v>
      </c>
      <c r="B7818" s="1">
        <v>44</v>
      </c>
      <c r="C7818" s="1">
        <v>161</v>
      </c>
      <c r="D7818" s="1">
        <v>314.02999999999997</v>
      </c>
      <c r="E7818" s="1">
        <v>475.03</v>
      </c>
    </row>
    <row r="7819" spans="1:5" hidden="1">
      <c r="A7819" s="1">
        <v>1991</v>
      </c>
      <c r="B7819" s="1">
        <v>45</v>
      </c>
      <c r="C7819" s="1">
        <v>174</v>
      </c>
      <c r="D7819" s="1">
        <v>295.02999999999997</v>
      </c>
      <c r="E7819" s="1">
        <v>469.03</v>
      </c>
    </row>
    <row r="7820" spans="1:5" hidden="1">
      <c r="A7820" s="1">
        <v>1991</v>
      </c>
      <c r="B7820" s="1">
        <v>46</v>
      </c>
      <c r="C7820" s="1">
        <v>182</v>
      </c>
      <c r="D7820" s="1">
        <v>313.02999999999997</v>
      </c>
      <c r="E7820" s="1">
        <v>495.03</v>
      </c>
    </row>
    <row r="7821" spans="1:5" hidden="1">
      <c r="A7821" s="1">
        <v>1991</v>
      </c>
      <c r="B7821" s="1">
        <v>47</v>
      </c>
      <c r="C7821" s="1">
        <v>190</v>
      </c>
      <c r="D7821" s="1">
        <v>324.04000000000002</v>
      </c>
      <c r="E7821" s="1">
        <v>514.04</v>
      </c>
    </row>
    <row r="7822" spans="1:5" hidden="1">
      <c r="A7822" s="1">
        <v>1991</v>
      </c>
      <c r="B7822" s="1">
        <v>48</v>
      </c>
      <c r="C7822" s="1">
        <v>174.01</v>
      </c>
      <c r="D7822" s="1">
        <v>351.04</v>
      </c>
      <c r="E7822" s="1">
        <v>525.04999999999995</v>
      </c>
    </row>
    <row r="7823" spans="1:5" hidden="1">
      <c r="A7823" s="1">
        <v>1991</v>
      </c>
      <c r="B7823" s="1">
        <v>49</v>
      </c>
      <c r="C7823" s="1">
        <v>215</v>
      </c>
      <c r="D7823" s="1">
        <v>348.03</v>
      </c>
      <c r="E7823" s="1">
        <v>563.03</v>
      </c>
    </row>
    <row r="7824" spans="1:5" hidden="1">
      <c r="A7824" s="1">
        <v>1991</v>
      </c>
      <c r="B7824" s="1">
        <v>50</v>
      </c>
      <c r="C7824" s="1">
        <v>224.01</v>
      </c>
      <c r="D7824" s="1">
        <v>395.04</v>
      </c>
      <c r="E7824" s="1">
        <v>619.04999999999995</v>
      </c>
    </row>
    <row r="7825" spans="1:5" hidden="1">
      <c r="A7825" s="1">
        <v>1991</v>
      </c>
      <c r="B7825" s="1">
        <v>51</v>
      </c>
      <c r="C7825" s="1">
        <v>230</v>
      </c>
      <c r="D7825" s="1">
        <v>392.04</v>
      </c>
      <c r="E7825" s="1">
        <v>622.04</v>
      </c>
    </row>
    <row r="7826" spans="1:5" hidden="1">
      <c r="A7826" s="1">
        <v>1991</v>
      </c>
      <c r="B7826" s="1">
        <v>52</v>
      </c>
      <c r="C7826" s="1">
        <v>264</v>
      </c>
      <c r="D7826" s="1">
        <v>441.04</v>
      </c>
      <c r="E7826" s="1">
        <v>705.04</v>
      </c>
    </row>
    <row r="7827" spans="1:5" hidden="1">
      <c r="A7827" s="1">
        <v>1991</v>
      </c>
      <c r="B7827" s="1">
        <v>53</v>
      </c>
      <c r="C7827" s="1">
        <v>273.01</v>
      </c>
      <c r="D7827" s="1">
        <v>501.05</v>
      </c>
      <c r="E7827" s="1">
        <v>774.06</v>
      </c>
    </row>
    <row r="7828" spans="1:5" hidden="1">
      <c r="A7828" s="1">
        <v>1991</v>
      </c>
      <c r="B7828" s="1">
        <v>54</v>
      </c>
      <c r="C7828" s="1">
        <v>279</v>
      </c>
      <c r="D7828" s="1">
        <v>511.06</v>
      </c>
      <c r="E7828" s="1">
        <v>790.06</v>
      </c>
    </row>
    <row r="7829" spans="1:5" hidden="1">
      <c r="A7829" s="1">
        <v>1991</v>
      </c>
      <c r="B7829" s="1">
        <v>55</v>
      </c>
      <c r="C7829" s="1">
        <v>297</v>
      </c>
      <c r="D7829" s="1">
        <v>540.05999999999995</v>
      </c>
      <c r="E7829" s="1">
        <v>837.06</v>
      </c>
    </row>
    <row r="7830" spans="1:5" hidden="1">
      <c r="A7830" s="1">
        <v>1991</v>
      </c>
      <c r="B7830" s="1">
        <v>56</v>
      </c>
      <c r="C7830" s="1">
        <v>312.01</v>
      </c>
      <c r="D7830" s="1">
        <v>577.04999999999995</v>
      </c>
      <c r="E7830" s="1">
        <v>889.06</v>
      </c>
    </row>
    <row r="7831" spans="1:5" hidden="1">
      <c r="A7831" s="1">
        <v>1991</v>
      </c>
      <c r="B7831" s="1">
        <v>57</v>
      </c>
      <c r="C7831" s="1">
        <v>330.01</v>
      </c>
      <c r="D7831" s="1">
        <v>608.05999999999995</v>
      </c>
      <c r="E7831" s="1">
        <v>938.07</v>
      </c>
    </row>
    <row r="7832" spans="1:5" hidden="1">
      <c r="A7832" s="1">
        <v>1991</v>
      </c>
      <c r="B7832" s="1">
        <v>58</v>
      </c>
      <c r="C7832" s="1">
        <v>368</v>
      </c>
      <c r="D7832" s="1">
        <v>691.07</v>
      </c>
      <c r="E7832" s="1">
        <v>1059.07</v>
      </c>
    </row>
    <row r="7833" spans="1:5" hidden="1">
      <c r="A7833" s="1">
        <v>1991</v>
      </c>
      <c r="B7833" s="1">
        <v>59</v>
      </c>
      <c r="C7833" s="1">
        <v>435.01</v>
      </c>
      <c r="D7833" s="1">
        <v>816.09</v>
      </c>
      <c r="E7833" s="1">
        <v>1251.0999999999999</v>
      </c>
    </row>
    <row r="7834" spans="1:5" hidden="1">
      <c r="A7834" s="1">
        <v>1991</v>
      </c>
      <c r="B7834" s="1">
        <v>60</v>
      </c>
      <c r="C7834" s="1">
        <v>467</v>
      </c>
      <c r="D7834" s="1">
        <v>886.09</v>
      </c>
      <c r="E7834" s="1">
        <v>1353.09</v>
      </c>
    </row>
    <row r="7835" spans="1:5" hidden="1">
      <c r="A7835" s="1">
        <v>1991</v>
      </c>
      <c r="B7835" s="1">
        <v>61</v>
      </c>
      <c r="C7835" s="1">
        <v>560.01</v>
      </c>
      <c r="D7835" s="1">
        <v>1031.0999999999999</v>
      </c>
      <c r="E7835" s="1">
        <v>1591.11</v>
      </c>
    </row>
    <row r="7836" spans="1:5" hidden="1">
      <c r="A7836" s="1">
        <v>1991</v>
      </c>
      <c r="B7836" s="1">
        <v>62</v>
      </c>
      <c r="C7836" s="1">
        <v>562.01</v>
      </c>
      <c r="D7836" s="1">
        <v>1108.1099999999999</v>
      </c>
      <c r="E7836" s="1">
        <v>1670.12</v>
      </c>
    </row>
    <row r="7837" spans="1:5" hidden="1">
      <c r="A7837" s="1">
        <v>1991</v>
      </c>
      <c r="B7837" s="1">
        <v>63</v>
      </c>
      <c r="C7837" s="1">
        <v>644.02</v>
      </c>
      <c r="D7837" s="1">
        <v>1207.1199999999999</v>
      </c>
      <c r="E7837" s="1">
        <v>1851.14</v>
      </c>
    </row>
    <row r="7838" spans="1:5" hidden="1">
      <c r="A7838" s="1">
        <v>1991</v>
      </c>
      <c r="B7838" s="1">
        <v>64</v>
      </c>
      <c r="C7838" s="1">
        <v>696.01</v>
      </c>
      <c r="D7838" s="1">
        <v>1359.14</v>
      </c>
      <c r="E7838" s="1">
        <v>2055.15</v>
      </c>
    </row>
    <row r="7839" spans="1:5" hidden="1">
      <c r="A7839" s="1">
        <v>1991</v>
      </c>
      <c r="B7839" s="1">
        <v>65</v>
      </c>
      <c r="C7839" s="1">
        <v>795.01</v>
      </c>
      <c r="D7839" s="1">
        <v>1477.15</v>
      </c>
      <c r="E7839" s="1">
        <v>2272.16</v>
      </c>
    </row>
    <row r="7840" spans="1:5" hidden="1">
      <c r="A7840" s="1">
        <v>1991</v>
      </c>
      <c r="B7840" s="1">
        <v>66</v>
      </c>
      <c r="C7840" s="1">
        <v>854.02</v>
      </c>
      <c r="D7840" s="1">
        <v>1525.15</v>
      </c>
      <c r="E7840" s="1">
        <v>2379.17</v>
      </c>
    </row>
    <row r="7841" spans="1:5" hidden="1">
      <c r="A7841" s="1">
        <v>1991</v>
      </c>
      <c r="B7841" s="1">
        <v>67</v>
      </c>
      <c r="C7841" s="1">
        <v>897.02</v>
      </c>
      <c r="D7841" s="1">
        <v>1553.16</v>
      </c>
      <c r="E7841" s="1">
        <v>2450.1799999999998</v>
      </c>
    </row>
    <row r="7842" spans="1:5" hidden="1">
      <c r="A7842" s="1">
        <v>1991</v>
      </c>
      <c r="B7842" s="1">
        <v>68</v>
      </c>
      <c r="C7842" s="1">
        <v>937.02</v>
      </c>
      <c r="D7842" s="1">
        <v>1626.16</v>
      </c>
      <c r="E7842" s="1">
        <v>2563.1799999999998</v>
      </c>
    </row>
    <row r="7843" spans="1:5" hidden="1">
      <c r="A7843" s="1">
        <v>1991</v>
      </c>
      <c r="B7843" s="1">
        <v>69</v>
      </c>
      <c r="C7843" s="1">
        <v>1066.02</v>
      </c>
      <c r="D7843" s="1">
        <v>1741.18</v>
      </c>
      <c r="E7843" s="1">
        <v>2807.2</v>
      </c>
    </row>
    <row r="7844" spans="1:5" hidden="1">
      <c r="A7844" s="1">
        <v>1991</v>
      </c>
      <c r="B7844" s="1">
        <v>70</v>
      </c>
      <c r="C7844" s="1">
        <v>1147.02</v>
      </c>
      <c r="D7844" s="1">
        <v>1857.19</v>
      </c>
      <c r="E7844" s="1">
        <v>3004.21</v>
      </c>
    </row>
    <row r="7845" spans="1:5" hidden="1">
      <c r="A7845" s="1">
        <v>1991</v>
      </c>
      <c r="B7845" s="1">
        <v>71</v>
      </c>
      <c r="C7845" s="1">
        <v>1246.02</v>
      </c>
      <c r="D7845" s="1">
        <v>1810.18</v>
      </c>
      <c r="E7845" s="1">
        <v>3056.2</v>
      </c>
    </row>
    <row r="7846" spans="1:5" hidden="1">
      <c r="A7846" s="1">
        <v>1991</v>
      </c>
      <c r="B7846" s="1">
        <v>72</v>
      </c>
      <c r="C7846" s="1">
        <v>1126.02</v>
      </c>
      <c r="D7846" s="1">
        <v>1641.17</v>
      </c>
      <c r="E7846" s="1">
        <v>2767.19</v>
      </c>
    </row>
    <row r="7847" spans="1:5" hidden="1">
      <c r="A7847" s="1">
        <v>1991</v>
      </c>
      <c r="B7847" s="1">
        <v>73</v>
      </c>
      <c r="C7847" s="1">
        <v>1239.02</v>
      </c>
      <c r="D7847" s="1">
        <v>1800.18</v>
      </c>
      <c r="E7847" s="1">
        <v>3039.2</v>
      </c>
    </row>
    <row r="7848" spans="1:5" hidden="1">
      <c r="A7848" s="1">
        <v>1991</v>
      </c>
      <c r="B7848" s="1">
        <v>74</v>
      </c>
      <c r="C7848" s="1">
        <v>1348.03</v>
      </c>
      <c r="D7848" s="1">
        <v>1808.18</v>
      </c>
      <c r="E7848" s="1">
        <v>3156.21</v>
      </c>
    </row>
    <row r="7849" spans="1:5" hidden="1">
      <c r="A7849" s="1">
        <v>1991</v>
      </c>
      <c r="B7849" s="1">
        <v>75</v>
      </c>
      <c r="C7849" s="1">
        <v>1434.03</v>
      </c>
      <c r="D7849" s="1">
        <v>1920.2</v>
      </c>
      <c r="E7849" s="1">
        <v>3354.23</v>
      </c>
    </row>
    <row r="7850" spans="1:5" hidden="1">
      <c r="A7850" s="1">
        <v>1991</v>
      </c>
      <c r="B7850" s="1">
        <v>76</v>
      </c>
      <c r="C7850" s="1">
        <v>1650.03</v>
      </c>
      <c r="D7850" s="1">
        <v>2140.2199999999998</v>
      </c>
      <c r="E7850" s="1">
        <v>3790.25</v>
      </c>
    </row>
    <row r="7851" spans="1:5" hidden="1">
      <c r="A7851" s="1">
        <v>1991</v>
      </c>
      <c r="B7851" s="1">
        <v>77</v>
      </c>
      <c r="C7851" s="1">
        <v>1771.03</v>
      </c>
      <c r="D7851" s="1">
        <v>2206.2199999999998</v>
      </c>
      <c r="E7851" s="1">
        <v>3977.25</v>
      </c>
    </row>
    <row r="7852" spans="1:5" hidden="1">
      <c r="A7852" s="1">
        <v>1991</v>
      </c>
      <c r="B7852" s="1">
        <v>78</v>
      </c>
      <c r="C7852" s="1">
        <v>1787.03</v>
      </c>
      <c r="D7852" s="1">
        <v>2077.21</v>
      </c>
      <c r="E7852" s="1">
        <v>3864.24</v>
      </c>
    </row>
    <row r="7853" spans="1:5" hidden="1">
      <c r="A7853" s="1">
        <v>1991</v>
      </c>
      <c r="B7853" s="1">
        <v>79</v>
      </c>
      <c r="C7853" s="1">
        <v>1896.03</v>
      </c>
      <c r="D7853" s="1">
        <v>2078.1999999999998</v>
      </c>
      <c r="E7853" s="1">
        <v>3974.23</v>
      </c>
    </row>
    <row r="7854" spans="1:5" hidden="1">
      <c r="A7854" s="1">
        <v>1991</v>
      </c>
      <c r="B7854" s="1">
        <v>80</v>
      </c>
      <c r="C7854" s="1">
        <v>1902.03</v>
      </c>
      <c r="D7854" s="1">
        <v>1939.19</v>
      </c>
      <c r="E7854" s="1">
        <v>3841.22</v>
      </c>
    </row>
    <row r="7855" spans="1:5" hidden="1">
      <c r="A7855" s="1">
        <v>1991</v>
      </c>
      <c r="B7855" s="1">
        <v>81</v>
      </c>
      <c r="C7855" s="1">
        <v>1776.03</v>
      </c>
      <c r="D7855" s="1">
        <v>1920.19</v>
      </c>
      <c r="E7855" s="1">
        <v>3696.22</v>
      </c>
    </row>
    <row r="7856" spans="1:5" hidden="1">
      <c r="A7856" s="1">
        <v>1991</v>
      </c>
      <c r="B7856" s="1">
        <v>82</v>
      </c>
      <c r="C7856" s="1">
        <v>1958.04</v>
      </c>
      <c r="D7856" s="1">
        <v>1801.18</v>
      </c>
      <c r="E7856" s="1">
        <v>3759.22</v>
      </c>
    </row>
    <row r="7857" spans="1:5" hidden="1">
      <c r="A7857" s="1">
        <v>1991</v>
      </c>
      <c r="B7857" s="1">
        <v>83</v>
      </c>
      <c r="C7857" s="1">
        <v>1965.03</v>
      </c>
      <c r="D7857" s="1">
        <v>1646.16</v>
      </c>
      <c r="E7857" s="1">
        <v>3611.19</v>
      </c>
    </row>
    <row r="7858" spans="1:5" hidden="1">
      <c r="A7858" s="1">
        <v>1991</v>
      </c>
      <c r="B7858" s="1">
        <v>84</v>
      </c>
      <c r="C7858" s="1">
        <v>1831.04</v>
      </c>
      <c r="D7858" s="1">
        <v>1591.16</v>
      </c>
      <c r="E7858" s="1">
        <v>3422.2</v>
      </c>
    </row>
    <row r="7859" spans="1:5" hidden="1">
      <c r="A7859" s="1">
        <v>1991</v>
      </c>
      <c r="B7859" s="1">
        <v>85</v>
      </c>
      <c r="C7859" s="1">
        <v>1886.03</v>
      </c>
      <c r="D7859" s="1">
        <v>1316.14</v>
      </c>
      <c r="E7859" s="1">
        <v>3202.17</v>
      </c>
    </row>
    <row r="7860" spans="1:5" hidden="1">
      <c r="A7860" s="1">
        <v>1991</v>
      </c>
      <c r="B7860" s="1">
        <v>86</v>
      </c>
      <c r="C7860" s="1">
        <v>1741.04</v>
      </c>
      <c r="D7860" s="1">
        <v>1232.1199999999999</v>
      </c>
      <c r="E7860" s="1">
        <v>2973.16</v>
      </c>
    </row>
    <row r="7861" spans="1:5" hidden="1">
      <c r="A7861" s="1">
        <v>1991</v>
      </c>
      <c r="B7861" s="1">
        <v>87</v>
      </c>
      <c r="C7861" s="1">
        <v>1732.03</v>
      </c>
      <c r="D7861" s="1">
        <v>1038.1099999999999</v>
      </c>
      <c r="E7861" s="1">
        <v>2770.14</v>
      </c>
    </row>
    <row r="7862" spans="1:5" hidden="1">
      <c r="A7862" s="1">
        <v>1991</v>
      </c>
      <c r="B7862" s="1">
        <v>88</v>
      </c>
      <c r="C7862" s="1">
        <v>1500.03</v>
      </c>
      <c r="D7862" s="1">
        <v>747.07</v>
      </c>
      <c r="E7862" s="1">
        <v>2247.1</v>
      </c>
    </row>
    <row r="7863" spans="1:5" hidden="1">
      <c r="A7863" s="1">
        <v>1991</v>
      </c>
      <c r="B7863" s="1">
        <v>89</v>
      </c>
      <c r="C7863" s="1">
        <v>1442.02</v>
      </c>
      <c r="D7863" s="1">
        <v>736.07</v>
      </c>
      <c r="E7863" s="1">
        <v>2178.09</v>
      </c>
    </row>
    <row r="7864" spans="1:5" hidden="1">
      <c r="A7864" s="1">
        <v>1991</v>
      </c>
      <c r="B7864" s="1">
        <v>90</v>
      </c>
      <c r="C7864" s="1">
        <v>1412.02</v>
      </c>
      <c r="D7864" s="1">
        <v>648.05999999999995</v>
      </c>
      <c r="E7864" s="1">
        <v>2060.08</v>
      </c>
    </row>
    <row r="7865" spans="1:5" hidden="1">
      <c r="A7865" s="1">
        <v>1991</v>
      </c>
      <c r="B7865" s="1">
        <v>91</v>
      </c>
      <c r="C7865" s="1">
        <v>1272.02</v>
      </c>
      <c r="D7865" s="1">
        <v>564.04999999999995</v>
      </c>
      <c r="E7865" s="1">
        <v>1836.07</v>
      </c>
    </row>
    <row r="7866" spans="1:5" hidden="1">
      <c r="A7866" s="1">
        <v>1991</v>
      </c>
      <c r="B7866" s="1">
        <v>92</v>
      </c>
      <c r="C7866" s="1">
        <v>1059.02</v>
      </c>
      <c r="D7866" s="1">
        <v>354.03</v>
      </c>
      <c r="E7866" s="1">
        <v>1413.05</v>
      </c>
    </row>
    <row r="7867" spans="1:5" hidden="1">
      <c r="A7867" s="1">
        <v>1991</v>
      </c>
      <c r="B7867" s="1">
        <v>93</v>
      </c>
      <c r="C7867" s="1">
        <v>858.02</v>
      </c>
      <c r="D7867" s="1">
        <v>278.02999999999997</v>
      </c>
      <c r="E7867" s="1">
        <v>1136.05</v>
      </c>
    </row>
    <row r="7868" spans="1:5" hidden="1">
      <c r="A7868" s="1">
        <v>1991</v>
      </c>
      <c r="B7868" s="1">
        <v>94</v>
      </c>
      <c r="C7868" s="1">
        <v>739.01</v>
      </c>
      <c r="D7868" s="1">
        <v>215.02</v>
      </c>
      <c r="E7868" s="1">
        <v>954.03</v>
      </c>
    </row>
    <row r="7869" spans="1:5" hidden="1">
      <c r="A7869" s="1">
        <v>1991</v>
      </c>
      <c r="B7869" s="1">
        <v>95</v>
      </c>
      <c r="C7869" s="1">
        <v>560.01</v>
      </c>
      <c r="D7869" s="1">
        <v>156.02000000000001</v>
      </c>
      <c r="E7869" s="1">
        <v>716.03</v>
      </c>
    </row>
    <row r="7870" spans="1:5" hidden="1">
      <c r="A7870" s="1">
        <v>1991</v>
      </c>
      <c r="B7870" s="1">
        <v>96</v>
      </c>
      <c r="C7870" s="1">
        <v>441.01</v>
      </c>
      <c r="D7870" s="1">
        <v>130.02000000000001</v>
      </c>
      <c r="E7870" s="1">
        <v>571.03</v>
      </c>
    </row>
    <row r="7871" spans="1:5" hidden="1">
      <c r="A7871" s="1">
        <v>1991</v>
      </c>
      <c r="B7871" s="1">
        <v>97</v>
      </c>
      <c r="C7871" s="1">
        <v>352.01</v>
      </c>
      <c r="D7871" s="1">
        <v>94.01</v>
      </c>
      <c r="E7871" s="1">
        <v>446.02</v>
      </c>
    </row>
    <row r="7872" spans="1:5" hidden="1">
      <c r="A7872" s="1">
        <v>1991</v>
      </c>
      <c r="B7872" s="1">
        <v>98</v>
      </c>
      <c r="C7872" s="1">
        <v>261</v>
      </c>
      <c r="D7872" s="1">
        <v>74</v>
      </c>
      <c r="E7872" s="1">
        <v>335</v>
      </c>
    </row>
    <row r="7873" spans="1:5" hidden="1">
      <c r="A7873" s="1">
        <v>1991</v>
      </c>
      <c r="B7873" s="1">
        <v>99</v>
      </c>
      <c r="C7873" s="1">
        <v>232</v>
      </c>
      <c r="D7873" s="1">
        <v>41</v>
      </c>
      <c r="E7873" s="1">
        <v>273</v>
      </c>
    </row>
    <row r="7874" spans="1:5" hidden="1">
      <c r="A7874" s="1">
        <v>1991</v>
      </c>
      <c r="B7874" s="1">
        <v>100</v>
      </c>
      <c r="C7874" s="1">
        <v>103</v>
      </c>
      <c r="D7874" s="1">
        <v>27</v>
      </c>
      <c r="E7874" s="1">
        <v>130</v>
      </c>
    </row>
    <row r="7875" spans="1:5" hidden="1">
      <c r="A7875" s="1">
        <v>1991</v>
      </c>
      <c r="B7875" s="1">
        <v>101</v>
      </c>
      <c r="C7875" s="1">
        <v>112.01</v>
      </c>
      <c r="D7875" s="1">
        <v>28.01</v>
      </c>
      <c r="E7875" s="1">
        <v>140.02000000000001</v>
      </c>
    </row>
    <row r="7876" spans="1:5" hidden="1">
      <c r="A7876" s="1">
        <v>1991</v>
      </c>
      <c r="B7876" s="1">
        <v>102</v>
      </c>
      <c r="C7876" s="1">
        <v>51</v>
      </c>
      <c r="D7876" s="1">
        <v>17</v>
      </c>
      <c r="E7876" s="1">
        <v>68</v>
      </c>
    </row>
    <row r="7877" spans="1:5" hidden="1">
      <c r="A7877" s="1">
        <v>1991</v>
      </c>
      <c r="B7877" s="1">
        <v>103</v>
      </c>
      <c r="C7877" s="1">
        <v>42</v>
      </c>
      <c r="D7877" s="1">
        <v>8</v>
      </c>
      <c r="E7877" s="1">
        <v>50</v>
      </c>
    </row>
    <row r="7878" spans="1:5" hidden="1">
      <c r="A7878" s="1">
        <v>1991</v>
      </c>
      <c r="B7878" s="1">
        <v>104</v>
      </c>
      <c r="C7878" s="1">
        <v>22</v>
      </c>
      <c r="D7878" s="1">
        <v>1.5</v>
      </c>
      <c r="E7878" s="1">
        <v>23.5</v>
      </c>
    </row>
    <row r="7879" spans="1:5" hidden="1">
      <c r="A7879" s="1">
        <v>1991</v>
      </c>
      <c r="B7879" s="1">
        <v>105</v>
      </c>
      <c r="C7879" s="1">
        <v>14</v>
      </c>
      <c r="D7879" s="1">
        <v>6</v>
      </c>
      <c r="E7879" s="1">
        <v>20</v>
      </c>
    </row>
    <row r="7880" spans="1:5" hidden="1">
      <c r="A7880" s="1">
        <v>1991</v>
      </c>
      <c r="B7880" s="1">
        <v>106</v>
      </c>
      <c r="C7880" s="1">
        <v>3</v>
      </c>
      <c r="D7880" s="1">
        <v>1.5</v>
      </c>
      <c r="E7880" s="1">
        <v>4.5</v>
      </c>
    </row>
    <row r="7881" spans="1:5" hidden="1">
      <c r="A7881" s="1">
        <v>1991</v>
      </c>
      <c r="B7881" s="1">
        <v>107</v>
      </c>
      <c r="C7881" s="1">
        <v>6</v>
      </c>
      <c r="D7881" s="1">
        <v>0</v>
      </c>
      <c r="E7881" s="1">
        <v>6</v>
      </c>
    </row>
    <row r="7882" spans="1:5" hidden="1">
      <c r="A7882" s="1">
        <v>1991</v>
      </c>
      <c r="B7882" s="1">
        <v>108</v>
      </c>
      <c r="C7882" s="1">
        <v>0</v>
      </c>
      <c r="D7882" s="1">
        <v>0</v>
      </c>
      <c r="E7882" s="1">
        <v>0</v>
      </c>
    </row>
    <row r="7883" spans="1:5" hidden="1">
      <c r="A7883" s="1">
        <v>1991</v>
      </c>
      <c r="B7883" s="1">
        <v>109</v>
      </c>
      <c r="C7883" s="1">
        <v>3</v>
      </c>
      <c r="D7883" s="1">
        <v>0</v>
      </c>
      <c r="E7883" s="1">
        <v>3</v>
      </c>
    </row>
    <row r="7884" spans="1:5" hidden="1">
      <c r="A7884" s="1">
        <v>1991</v>
      </c>
      <c r="B7884" s="1" t="s">
        <v>121</v>
      </c>
      <c r="C7884" s="1">
        <v>1.5</v>
      </c>
      <c r="D7884" s="1">
        <v>0</v>
      </c>
      <c r="E7884" s="1">
        <v>1.5</v>
      </c>
    </row>
    <row r="7885" spans="1:5" hidden="1">
      <c r="A7885" s="1">
        <v>1992</v>
      </c>
      <c r="B7885" s="1">
        <v>0</v>
      </c>
      <c r="C7885" s="1">
        <v>743.02</v>
      </c>
      <c r="D7885" s="1">
        <v>1053.0899999999999</v>
      </c>
      <c r="E7885" s="1">
        <v>1796.11</v>
      </c>
    </row>
    <row r="7886" spans="1:5" hidden="1">
      <c r="A7886" s="1">
        <v>1992</v>
      </c>
      <c r="B7886" s="1">
        <v>1</v>
      </c>
      <c r="C7886" s="1">
        <v>68</v>
      </c>
      <c r="D7886" s="1">
        <v>85.01</v>
      </c>
      <c r="E7886" s="1">
        <v>153.01</v>
      </c>
    </row>
    <row r="7887" spans="1:5" hidden="1">
      <c r="A7887" s="1">
        <v>1992</v>
      </c>
      <c r="B7887" s="1">
        <v>2</v>
      </c>
      <c r="C7887" s="1">
        <v>39</v>
      </c>
      <c r="D7887" s="1">
        <v>64.010000000000005</v>
      </c>
      <c r="E7887" s="1">
        <v>103.01</v>
      </c>
    </row>
    <row r="7888" spans="1:5" hidden="1">
      <c r="A7888" s="1">
        <v>1992</v>
      </c>
      <c r="B7888" s="1">
        <v>3</v>
      </c>
      <c r="C7888" s="1">
        <v>34</v>
      </c>
      <c r="D7888" s="1">
        <v>47</v>
      </c>
      <c r="E7888" s="1">
        <v>81</v>
      </c>
    </row>
    <row r="7889" spans="1:5" hidden="1">
      <c r="A7889" s="1">
        <v>1992</v>
      </c>
      <c r="B7889" s="1">
        <v>4</v>
      </c>
      <c r="C7889" s="1">
        <v>33</v>
      </c>
      <c r="D7889" s="1">
        <v>27</v>
      </c>
      <c r="E7889" s="1">
        <v>60</v>
      </c>
    </row>
    <row r="7890" spans="1:5" hidden="1">
      <c r="A7890" s="1">
        <v>1992</v>
      </c>
      <c r="B7890" s="1">
        <v>5</v>
      </c>
      <c r="C7890" s="1">
        <v>24</v>
      </c>
      <c r="D7890" s="1">
        <v>20</v>
      </c>
      <c r="E7890" s="1">
        <v>44</v>
      </c>
    </row>
    <row r="7891" spans="1:5" hidden="1">
      <c r="A7891" s="1">
        <v>1992</v>
      </c>
      <c r="B7891" s="1">
        <v>6</v>
      </c>
      <c r="C7891" s="1">
        <v>15</v>
      </c>
      <c r="D7891" s="1">
        <v>23</v>
      </c>
      <c r="E7891" s="1">
        <v>38</v>
      </c>
    </row>
    <row r="7892" spans="1:5" hidden="1">
      <c r="A7892" s="1">
        <v>1992</v>
      </c>
      <c r="B7892" s="1">
        <v>7</v>
      </c>
      <c r="C7892" s="1">
        <v>24</v>
      </c>
      <c r="D7892" s="1">
        <v>19</v>
      </c>
      <c r="E7892" s="1">
        <v>43</v>
      </c>
    </row>
    <row r="7893" spans="1:5" hidden="1">
      <c r="A7893" s="1">
        <v>1992</v>
      </c>
      <c r="B7893" s="1">
        <v>8</v>
      </c>
      <c r="C7893" s="1">
        <v>16.5</v>
      </c>
      <c r="D7893" s="1">
        <v>29.5</v>
      </c>
      <c r="E7893" s="1">
        <v>46</v>
      </c>
    </row>
    <row r="7894" spans="1:5" hidden="1">
      <c r="A7894" s="1">
        <v>1992</v>
      </c>
      <c r="B7894" s="1">
        <v>9</v>
      </c>
      <c r="C7894" s="1">
        <v>23</v>
      </c>
      <c r="D7894" s="1">
        <v>26</v>
      </c>
      <c r="E7894" s="1">
        <v>49</v>
      </c>
    </row>
    <row r="7895" spans="1:5" hidden="1">
      <c r="A7895" s="1">
        <v>1992</v>
      </c>
      <c r="B7895" s="1">
        <v>10</v>
      </c>
      <c r="C7895" s="1">
        <v>11</v>
      </c>
      <c r="D7895" s="1">
        <v>20</v>
      </c>
      <c r="E7895" s="1">
        <v>31</v>
      </c>
    </row>
    <row r="7896" spans="1:5" hidden="1">
      <c r="A7896" s="1">
        <v>1992</v>
      </c>
      <c r="B7896" s="1">
        <v>11</v>
      </c>
      <c r="C7896" s="1">
        <v>12</v>
      </c>
      <c r="D7896" s="1">
        <v>24</v>
      </c>
      <c r="E7896" s="1">
        <v>36</v>
      </c>
    </row>
    <row r="7897" spans="1:5" hidden="1">
      <c r="A7897" s="1">
        <v>1992</v>
      </c>
      <c r="B7897" s="1">
        <v>12</v>
      </c>
      <c r="C7897" s="1">
        <v>17</v>
      </c>
      <c r="D7897" s="1">
        <v>28</v>
      </c>
      <c r="E7897" s="1">
        <v>45</v>
      </c>
    </row>
    <row r="7898" spans="1:5" hidden="1">
      <c r="A7898" s="1">
        <v>1992</v>
      </c>
      <c r="B7898" s="1">
        <v>13</v>
      </c>
      <c r="C7898" s="1">
        <v>17.5</v>
      </c>
      <c r="D7898" s="1">
        <v>27.51</v>
      </c>
      <c r="E7898" s="1">
        <v>45.01</v>
      </c>
    </row>
    <row r="7899" spans="1:5" hidden="1">
      <c r="A7899" s="1">
        <v>1992</v>
      </c>
      <c r="B7899" s="1">
        <v>14</v>
      </c>
      <c r="C7899" s="1">
        <v>26</v>
      </c>
      <c r="D7899" s="1">
        <v>35</v>
      </c>
      <c r="E7899" s="1">
        <v>61</v>
      </c>
    </row>
    <row r="7900" spans="1:5" hidden="1">
      <c r="A7900" s="1">
        <v>1992</v>
      </c>
      <c r="B7900" s="1">
        <v>15</v>
      </c>
      <c r="C7900" s="1">
        <v>18</v>
      </c>
      <c r="D7900" s="1">
        <v>61</v>
      </c>
      <c r="E7900" s="1">
        <v>79</v>
      </c>
    </row>
    <row r="7901" spans="1:5" hidden="1">
      <c r="A7901" s="1">
        <v>1992</v>
      </c>
      <c r="B7901" s="1">
        <v>16</v>
      </c>
      <c r="C7901" s="1">
        <v>33</v>
      </c>
      <c r="D7901" s="1">
        <v>78.010000000000005</v>
      </c>
      <c r="E7901" s="1">
        <v>111.01</v>
      </c>
    </row>
    <row r="7902" spans="1:5" hidden="1">
      <c r="A7902" s="1">
        <v>1992</v>
      </c>
      <c r="B7902" s="1">
        <v>17</v>
      </c>
      <c r="C7902" s="1">
        <v>43</v>
      </c>
      <c r="D7902" s="1">
        <v>112.01</v>
      </c>
      <c r="E7902" s="1">
        <v>155.01</v>
      </c>
    </row>
    <row r="7903" spans="1:5" hidden="1">
      <c r="A7903" s="1">
        <v>1992</v>
      </c>
      <c r="B7903" s="1">
        <v>18</v>
      </c>
      <c r="C7903" s="1">
        <v>61</v>
      </c>
      <c r="D7903" s="1">
        <v>135.01</v>
      </c>
      <c r="E7903" s="1">
        <v>196.01</v>
      </c>
    </row>
    <row r="7904" spans="1:5" hidden="1">
      <c r="A7904" s="1">
        <v>1992</v>
      </c>
      <c r="B7904" s="1">
        <v>19</v>
      </c>
      <c r="C7904" s="1">
        <v>64</v>
      </c>
      <c r="D7904" s="1">
        <v>152.01</v>
      </c>
      <c r="E7904" s="1">
        <v>216.01</v>
      </c>
    </row>
    <row r="7905" spans="1:5" hidden="1">
      <c r="A7905" s="1">
        <v>1992</v>
      </c>
      <c r="B7905" s="1">
        <v>20</v>
      </c>
      <c r="C7905" s="1">
        <v>62.01</v>
      </c>
      <c r="D7905" s="1">
        <v>173.02</v>
      </c>
      <c r="E7905" s="1">
        <v>235.03</v>
      </c>
    </row>
    <row r="7906" spans="1:5" hidden="1">
      <c r="A7906" s="1">
        <v>1992</v>
      </c>
      <c r="B7906" s="1">
        <v>21</v>
      </c>
      <c r="C7906" s="1">
        <v>61.01</v>
      </c>
      <c r="D7906" s="1">
        <v>165.02</v>
      </c>
      <c r="E7906" s="1">
        <v>226.03</v>
      </c>
    </row>
    <row r="7907" spans="1:5" hidden="1">
      <c r="A7907" s="1">
        <v>1992</v>
      </c>
      <c r="B7907" s="1">
        <v>22</v>
      </c>
      <c r="C7907" s="1">
        <v>59.01</v>
      </c>
      <c r="D7907" s="1">
        <v>159.02000000000001</v>
      </c>
      <c r="E7907" s="1">
        <v>218.03</v>
      </c>
    </row>
    <row r="7908" spans="1:5" hidden="1">
      <c r="A7908" s="1">
        <v>1992</v>
      </c>
      <c r="B7908" s="1">
        <v>23</v>
      </c>
      <c r="C7908" s="1">
        <v>64.010000000000005</v>
      </c>
      <c r="D7908" s="1">
        <v>194.01</v>
      </c>
      <c r="E7908" s="1">
        <v>258.02</v>
      </c>
    </row>
    <row r="7909" spans="1:5" hidden="1">
      <c r="A7909" s="1">
        <v>1992</v>
      </c>
      <c r="B7909" s="1">
        <v>24</v>
      </c>
      <c r="C7909" s="1">
        <v>65</v>
      </c>
      <c r="D7909" s="1">
        <v>181.02</v>
      </c>
      <c r="E7909" s="1">
        <v>246.02</v>
      </c>
    </row>
    <row r="7910" spans="1:5" hidden="1">
      <c r="A7910" s="1">
        <v>1992</v>
      </c>
      <c r="B7910" s="1">
        <v>25</v>
      </c>
      <c r="C7910" s="1">
        <v>55</v>
      </c>
      <c r="D7910" s="1">
        <v>161.02000000000001</v>
      </c>
      <c r="E7910" s="1">
        <v>216.02</v>
      </c>
    </row>
    <row r="7911" spans="1:5" hidden="1">
      <c r="A7911" s="1">
        <v>1992</v>
      </c>
      <c r="B7911" s="1">
        <v>26</v>
      </c>
      <c r="C7911" s="1">
        <v>50</v>
      </c>
      <c r="D7911" s="1">
        <v>191.02</v>
      </c>
      <c r="E7911" s="1">
        <v>241.02</v>
      </c>
    </row>
    <row r="7912" spans="1:5" hidden="1">
      <c r="A7912" s="1">
        <v>1992</v>
      </c>
      <c r="B7912" s="1">
        <v>27</v>
      </c>
      <c r="C7912" s="1">
        <v>49.01</v>
      </c>
      <c r="D7912" s="1">
        <v>165.01</v>
      </c>
      <c r="E7912" s="1">
        <v>214.02</v>
      </c>
    </row>
    <row r="7913" spans="1:5" hidden="1">
      <c r="A7913" s="1">
        <v>1992</v>
      </c>
      <c r="B7913" s="1">
        <v>28</v>
      </c>
      <c r="C7913" s="1">
        <v>65</v>
      </c>
      <c r="D7913" s="1">
        <v>167.01</v>
      </c>
      <c r="E7913" s="1">
        <v>232.01</v>
      </c>
    </row>
    <row r="7914" spans="1:5" hidden="1">
      <c r="A7914" s="1">
        <v>1992</v>
      </c>
      <c r="B7914" s="1">
        <v>29</v>
      </c>
      <c r="C7914" s="1">
        <v>65</v>
      </c>
      <c r="D7914" s="1">
        <v>189.01</v>
      </c>
      <c r="E7914" s="1">
        <v>254.01</v>
      </c>
    </row>
    <row r="7915" spans="1:5" hidden="1">
      <c r="A7915" s="1">
        <v>1992</v>
      </c>
      <c r="B7915" s="1">
        <v>30</v>
      </c>
      <c r="C7915" s="1">
        <v>70</v>
      </c>
      <c r="D7915" s="1">
        <v>204.01</v>
      </c>
      <c r="E7915" s="1">
        <v>274.01</v>
      </c>
    </row>
    <row r="7916" spans="1:5" hidden="1">
      <c r="A7916" s="1">
        <v>1992</v>
      </c>
      <c r="B7916" s="1">
        <v>31</v>
      </c>
      <c r="C7916" s="1">
        <v>58.01</v>
      </c>
      <c r="D7916" s="1">
        <v>218.02</v>
      </c>
      <c r="E7916" s="1">
        <v>276.02999999999997</v>
      </c>
    </row>
    <row r="7917" spans="1:5" hidden="1">
      <c r="A7917" s="1">
        <v>1992</v>
      </c>
      <c r="B7917" s="1">
        <v>32</v>
      </c>
      <c r="C7917" s="1">
        <v>88</v>
      </c>
      <c r="D7917" s="1">
        <v>180.01</v>
      </c>
      <c r="E7917" s="1">
        <v>268.01</v>
      </c>
    </row>
    <row r="7918" spans="1:5" hidden="1">
      <c r="A7918" s="1">
        <v>1992</v>
      </c>
      <c r="B7918" s="1">
        <v>33</v>
      </c>
      <c r="C7918" s="1">
        <v>92</v>
      </c>
      <c r="D7918" s="1">
        <v>179.01</v>
      </c>
      <c r="E7918" s="1">
        <v>271.01</v>
      </c>
    </row>
    <row r="7919" spans="1:5" hidden="1">
      <c r="A7919" s="1">
        <v>1992</v>
      </c>
      <c r="B7919" s="1">
        <v>34</v>
      </c>
      <c r="C7919" s="1">
        <v>84.01</v>
      </c>
      <c r="D7919" s="1">
        <v>179.01</v>
      </c>
      <c r="E7919" s="1">
        <v>263.02</v>
      </c>
    </row>
    <row r="7920" spans="1:5" hidden="1">
      <c r="A7920" s="1">
        <v>1992</v>
      </c>
      <c r="B7920" s="1">
        <v>35</v>
      </c>
      <c r="C7920" s="1">
        <v>73</v>
      </c>
      <c r="D7920" s="1">
        <v>178.02</v>
      </c>
      <c r="E7920" s="1">
        <v>251.02</v>
      </c>
    </row>
    <row r="7921" spans="1:5" hidden="1">
      <c r="A7921" s="1">
        <v>1992</v>
      </c>
      <c r="B7921" s="1">
        <v>36</v>
      </c>
      <c r="C7921" s="1">
        <v>82</v>
      </c>
      <c r="D7921" s="1">
        <v>202.01</v>
      </c>
      <c r="E7921" s="1">
        <v>284.01</v>
      </c>
    </row>
    <row r="7922" spans="1:5" hidden="1">
      <c r="A7922" s="1">
        <v>1992</v>
      </c>
      <c r="B7922" s="1">
        <v>37</v>
      </c>
      <c r="C7922" s="1">
        <v>104</v>
      </c>
      <c r="D7922" s="1">
        <v>184.01</v>
      </c>
      <c r="E7922" s="1">
        <v>288.01</v>
      </c>
    </row>
    <row r="7923" spans="1:5" hidden="1">
      <c r="A7923" s="1">
        <v>1992</v>
      </c>
      <c r="B7923" s="1">
        <v>38</v>
      </c>
      <c r="C7923" s="1">
        <v>115.01</v>
      </c>
      <c r="D7923" s="1">
        <v>216.02</v>
      </c>
      <c r="E7923" s="1">
        <v>331.03</v>
      </c>
    </row>
    <row r="7924" spans="1:5" hidden="1">
      <c r="A7924" s="1">
        <v>1992</v>
      </c>
      <c r="B7924" s="1">
        <v>39</v>
      </c>
      <c r="C7924" s="1">
        <v>114.01</v>
      </c>
      <c r="D7924" s="1">
        <v>205.02</v>
      </c>
      <c r="E7924" s="1">
        <v>319.02999999999997</v>
      </c>
    </row>
    <row r="7925" spans="1:5" hidden="1">
      <c r="A7925" s="1">
        <v>1992</v>
      </c>
      <c r="B7925" s="1">
        <v>40</v>
      </c>
      <c r="C7925" s="1">
        <v>128.01</v>
      </c>
      <c r="D7925" s="1">
        <v>226.03</v>
      </c>
      <c r="E7925" s="1">
        <v>354.04</v>
      </c>
    </row>
    <row r="7926" spans="1:5" hidden="1">
      <c r="A7926" s="1">
        <v>1992</v>
      </c>
      <c r="B7926" s="1">
        <v>41</v>
      </c>
      <c r="C7926" s="1">
        <v>129</v>
      </c>
      <c r="D7926" s="1">
        <v>260.02</v>
      </c>
      <c r="E7926" s="1">
        <v>389.02</v>
      </c>
    </row>
    <row r="7927" spans="1:5" hidden="1">
      <c r="A7927" s="1">
        <v>1992</v>
      </c>
      <c r="B7927" s="1">
        <v>42</v>
      </c>
      <c r="C7927" s="1">
        <v>123</v>
      </c>
      <c r="D7927" s="1">
        <v>249.02</v>
      </c>
      <c r="E7927" s="1">
        <v>372.02</v>
      </c>
    </row>
    <row r="7928" spans="1:5" hidden="1">
      <c r="A7928" s="1">
        <v>1992</v>
      </c>
      <c r="B7928" s="1">
        <v>43</v>
      </c>
      <c r="C7928" s="1">
        <v>144</v>
      </c>
      <c r="D7928" s="1">
        <v>270.02</v>
      </c>
      <c r="E7928" s="1">
        <v>414.02</v>
      </c>
    </row>
    <row r="7929" spans="1:5" hidden="1">
      <c r="A7929" s="1">
        <v>1992</v>
      </c>
      <c r="B7929" s="1">
        <v>44</v>
      </c>
      <c r="C7929" s="1">
        <v>187</v>
      </c>
      <c r="D7929" s="1">
        <v>291.02999999999997</v>
      </c>
      <c r="E7929" s="1">
        <v>478.03</v>
      </c>
    </row>
    <row r="7930" spans="1:5" hidden="1">
      <c r="A7930" s="1">
        <v>1992</v>
      </c>
      <c r="B7930" s="1">
        <v>45</v>
      </c>
      <c r="C7930" s="1">
        <v>193.01</v>
      </c>
      <c r="D7930" s="1">
        <v>353.04</v>
      </c>
      <c r="E7930" s="1">
        <v>546.04999999999995</v>
      </c>
    </row>
    <row r="7931" spans="1:5" hidden="1">
      <c r="A7931" s="1">
        <v>1992</v>
      </c>
      <c r="B7931" s="1">
        <v>46</v>
      </c>
      <c r="C7931" s="1">
        <v>190.01</v>
      </c>
      <c r="D7931" s="1">
        <v>305.02999999999997</v>
      </c>
      <c r="E7931" s="1">
        <v>495.04</v>
      </c>
    </row>
    <row r="7932" spans="1:5" hidden="1">
      <c r="A7932" s="1">
        <v>1992</v>
      </c>
      <c r="B7932" s="1">
        <v>47</v>
      </c>
      <c r="C7932" s="1">
        <v>197.01</v>
      </c>
      <c r="D7932" s="1">
        <v>303.02999999999997</v>
      </c>
      <c r="E7932" s="1">
        <v>500.04</v>
      </c>
    </row>
    <row r="7933" spans="1:5" hidden="1">
      <c r="A7933" s="1">
        <v>1992</v>
      </c>
      <c r="B7933" s="1">
        <v>48</v>
      </c>
      <c r="C7933" s="1">
        <v>200.01</v>
      </c>
      <c r="D7933" s="1">
        <v>335.03</v>
      </c>
      <c r="E7933" s="1">
        <v>535.04</v>
      </c>
    </row>
    <row r="7934" spans="1:5" hidden="1">
      <c r="A7934" s="1">
        <v>1992</v>
      </c>
      <c r="B7934" s="1">
        <v>49</v>
      </c>
      <c r="C7934" s="1">
        <v>196.01</v>
      </c>
      <c r="D7934" s="1">
        <v>363.04</v>
      </c>
      <c r="E7934" s="1">
        <v>559.04999999999995</v>
      </c>
    </row>
    <row r="7935" spans="1:5" hidden="1">
      <c r="A7935" s="1">
        <v>1992</v>
      </c>
      <c r="B7935" s="1">
        <v>50</v>
      </c>
      <c r="C7935" s="1">
        <v>249.01</v>
      </c>
      <c r="D7935" s="1">
        <v>394.04</v>
      </c>
      <c r="E7935" s="1">
        <v>643.04999999999995</v>
      </c>
    </row>
    <row r="7936" spans="1:5" hidden="1">
      <c r="A7936" s="1">
        <v>1992</v>
      </c>
      <c r="B7936" s="1">
        <v>51</v>
      </c>
      <c r="C7936" s="1">
        <v>251.01</v>
      </c>
      <c r="D7936" s="1">
        <v>419.04</v>
      </c>
      <c r="E7936" s="1">
        <v>670.05</v>
      </c>
    </row>
    <row r="7937" spans="1:5" hidden="1">
      <c r="A7937" s="1">
        <v>1992</v>
      </c>
      <c r="B7937" s="1">
        <v>52</v>
      </c>
      <c r="C7937" s="1">
        <v>261.01</v>
      </c>
      <c r="D7937" s="1">
        <v>463.04</v>
      </c>
      <c r="E7937" s="1">
        <v>724.05</v>
      </c>
    </row>
    <row r="7938" spans="1:5" hidden="1">
      <c r="A7938" s="1">
        <v>1992</v>
      </c>
      <c r="B7938" s="1">
        <v>53</v>
      </c>
      <c r="C7938" s="1">
        <v>288.01</v>
      </c>
      <c r="D7938" s="1">
        <v>446.04</v>
      </c>
      <c r="E7938" s="1">
        <v>734.05</v>
      </c>
    </row>
    <row r="7939" spans="1:5" hidden="1">
      <c r="A7939" s="1">
        <v>1992</v>
      </c>
      <c r="B7939" s="1">
        <v>54</v>
      </c>
      <c r="C7939" s="1">
        <v>261.01</v>
      </c>
      <c r="D7939" s="1">
        <v>535.04999999999995</v>
      </c>
      <c r="E7939" s="1">
        <v>796.06</v>
      </c>
    </row>
    <row r="7940" spans="1:5" hidden="1">
      <c r="A7940" s="1">
        <v>1992</v>
      </c>
      <c r="B7940" s="1">
        <v>55</v>
      </c>
      <c r="C7940" s="1">
        <v>318.01</v>
      </c>
      <c r="D7940" s="1">
        <v>515.04</v>
      </c>
      <c r="E7940" s="1">
        <v>833.05</v>
      </c>
    </row>
    <row r="7941" spans="1:5" hidden="1">
      <c r="A7941" s="1">
        <v>1992</v>
      </c>
      <c r="B7941" s="1">
        <v>56</v>
      </c>
      <c r="C7941" s="1">
        <v>322.01</v>
      </c>
      <c r="D7941" s="1">
        <v>579.04999999999995</v>
      </c>
      <c r="E7941" s="1">
        <v>901.06</v>
      </c>
    </row>
    <row r="7942" spans="1:5" hidden="1">
      <c r="A7942" s="1">
        <v>1992</v>
      </c>
      <c r="B7942" s="1">
        <v>57</v>
      </c>
      <c r="C7942" s="1">
        <v>384.02</v>
      </c>
      <c r="D7942" s="1">
        <v>648.05999999999995</v>
      </c>
      <c r="E7942" s="1">
        <v>1032.08</v>
      </c>
    </row>
    <row r="7943" spans="1:5" hidden="1">
      <c r="A7943" s="1">
        <v>1992</v>
      </c>
      <c r="B7943" s="1">
        <v>58</v>
      </c>
      <c r="C7943" s="1">
        <v>357.01</v>
      </c>
      <c r="D7943" s="1">
        <v>652.04999999999995</v>
      </c>
      <c r="E7943" s="1">
        <v>1009.06</v>
      </c>
    </row>
    <row r="7944" spans="1:5" hidden="1">
      <c r="A7944" s="1">
        <v>1992</v>
      </c>
      <c r="B7944" s="1">
        <v>59</v>
      </c>
      <c r="C7944" s="1">
        <v>418.02</v>
      </c>
      <c r="D7944" s="1">
        <v>829.08</v>
      </c>
      <c r="E7944" s="1">
        <v>1247.0999999999999</v>
      </c>
    </row>
    <row r="7945" spans="1:5" hidden="1">
      <c r="A7945" s="1">
        <v>1992</v>
      </c>
      <c r="B7945" s="1">
        <v>60</v>
      </c>
      <c r="C7945" s="1">
        <v>400.01</v>
      </c>
      <c r="D7945" s="1">
        <v>840.08</v>
      </c>
      <c r="E7945" s="1">
        <v>1240.0899999999999</v>
      </c>
    </row>
    <row r="7946" spans="1:5" hidden="1">
      <c r="A7946" s="1">
        <v>1992</v>
      </c>
      <c r="B7946" s="1">
        <v>61</v>
      </c>
      <c r="C7946" s="1">
        <v>517.02</v>
      </c>
      <c r="D7946" s="1">
        <v>1015.09</v>
      </c>
      <c r="E7946" s="1">
        <v>1532.11</v>
      </c>
    </row>
    <row r="7947" spans="1:5" hidden="1">
      <c r="A7947" s="1">
        <v>1992</v>
      </c>
      <c r="B7947" s="1">
        <v>62</v>
      </c>
      <c r="C7947" s="1">
        <v>584.02</v>
      </c>
      <c r="D7947" s="1">
        <v>1100.0999999999999</v>
      </c>
      <c r="E7947" s="1">
        <v>1684.12</v>
      </c>
    </row>
    <row r="7948" spans="1:5" hidden="1">
      <c r="A7948" s="1">
        <v>1992</v>
      </c>
      <c r="B7948" s="1">
        <v>63</v>
      </c>
      <c r="C7948" s="1">
        <v>642.02</v>
      </c>
      <c r="D7948" s="1">
        <v>1219.1099999999999</v>
      </c>
      <c r="E7948" s="1">
        <v>1861.13</v>
      </c>
    </row>
    <row r="7949" spans="1:5" hidden="1">
      <c r="A7949" s="1">
        <v>1992</v>
      </c>
      <c r="B7949" s="1">
        <v>64</v>
      </c>
      <c r="C7949" s="1">
        <v>692.03</v>
      </c>
      <c r="D7949" s="1">
        <v>1314.12</v>
      </c>
      <c r="E7949" s="1">
        <v>2006.15</v>
      </c>
    </row>
    <row r="7950" spans="1:5" hidden="1">
      <c r="A7950" s="1">
        <v>1992</v>
      </c>
      <c r="B7950" s="1">
        <v>65</v>
      </c>
      <c r="C7950" s="1">
        <v>744.02</v>
      </c>
      <c r="D7950" s="1">
        <v>1418.13</v>
      </c>
      <c r="E7950" s="1">
        <v>2162.15</v>
      </c>
    </row>
    <row r="7951" spans="1:5" hidden="1">
      <c r="A7951" s="1">
        <v>1992</v>
      </c>
      <c r="B7951" s="1">
        <v>66</v>
      </c>
      <c r="C7951" s="1">
        <v>812.03</v>
      </c>
      <c r="D7951" s="1">
        <v>1532.14</v>
      </c>
      <c r="E7951" s="1">
        <v>2344.17</v>
      </c>
    </row>
    <row r="7952" spans="1:5" hidden="1">
      <c r="A7952" s="1">
        <v>1992</v>
      </c>
      <c r="B7952" s="1">
        <v>67</v>
      </c>
      <c r="C7952" s="1">
        <v>862.03</v>
      </c>
      <c r="D7952" s="1">
        <v>1683.15</v>
      </c>
      <c r="E7952" s="1">
        <v>2545.1799999999998</v>
      </c>
    </row>
    <row r="7953" spans="1:5" hidden="1">
      <c r="A7953" s="1">
        <v>1992</v>
      </c>
      <c r="B7953" s="1">
        <v>68</v>
      </c>
      <c r="C7953" s="1">
        <v>963.03</v>
      </c>
      <c r="D7953" s="1">
        <v>1688.15</v>
      </c>
      <c r="E7953" s="1">
        <v>2651.18</v>
      </c>
    </row>
    <row r="7954" spans="1:5" hidden="1">
      <c r="A7954" s="1">
        <v>1992</v>
      </c>
      <c r="B7954" s="1">
        <v>69</v>
      </c>
      <c r="C7954" s="1">
        <v>1058.03</v>
      </c>
      <c r="D7954" s="1">
        <v>1753.16</v>
      </c>
      <c r="E7954" s="1">
        <v>2811.19</v>
      </c>
    </row>
    <row r="7955" spans="1:5" hidden="1">
      <c r="A7955" s="1">
        <v>1992</v>
      </c>
      <c r="B7955" s="1">
        <v>70</v>
      </c>
      <c r="C7955" s="1">
        <v>1158.04</v>
      </c>
      <c r="D7955" s="1">
        <v>1860.17</v>
      </c>
      <c r="E7955" s="1">
        <v>3018.21</v>
      </c>
    </row>
    <row r="7956" spans="1:5" hidden="1">
      <c r="A7956" s="1">
        <v>1992</v>
      </c>
      <c r="B7956" s="1">
        <v>71</v>
      </c>
      <c r="C7956" s="1">
        <v>1195.04</v>
      </c>
      <c r="D7956" s="1">
        <v>2049.19</v>
      </c>
      <c r="E7956" s="1">
        <v>3244.23</v>
      </c>
    </row>
    <row r="7957" spans="1:5" hidden="1">
      <c r="A7957" s="1">
        <v>1992</v>
      </c>
      <c r="B7957" s="1">
        <v>72</v>
      </c>
      <c r="C7957" s="1">
        <v>1367.05</v>
      </c>
      <c r="D7957" s="1">
        <v>1953.18</v>
      </c>
      <c r="E7957" s="1">
        <v>3320.23</v>
      </c>
    </row>
    <row r="7958" spans="1:5" hidden="1">
      <c r="A7958" s="1">
        <v>1992</v>
      </c>
      <c r="B7958" s="1">
        <v>73</v>
      </c>
      <c r="C7958" s="1">
        <v>1274.04</v>
      </c>
      <c r="D7958" s="1">
        <v>1808.17</v>
      </c>
      <c r="E7958" s="1">
        <v>3082.21</v>
      </c>
    </row>
    <row r="7959" spans="1:5" hidden="1">
      <c r="A7959" s="1">
        <v>1992</v>
      </c>
      <c r="B7959" s="1">
        <v>74</v>
      </c>
      <c r="C7959" s="1">
        <v>1333.05</v>
      </c>
      <c r="D7959" s="1">
        <v>1844.17</v>
      </c>
      <c r="E7959" s="1">
        <v>3177.22</v>
      </c>
    </row>
    <row r="7960" spans="1:5" hidden="1">
      <c r="A7960" s="1">
        <v>1992</v>
      </c>
      <c r="B7960" s="1">
        <v>75</v>
      </c>
      <c r="C7960" s="1">
        <v>1449.05</v>
      </c>
      <c r="D7960" s="1">
        <v>1951.18</v>
      </c>
      <c r="E7960" s="1">
        <v>3400.23</v>
      </c>
    </row>
    <row r="7961" spans="1:5" hidden="1">
      <c r="A7961" s="1">
        <v>1992</v>
      </c>
      <c r="B7961" s="1">
        <v>76</v>
      </c>
      <c r="C7961" s="1">
        <v>1637.06</v>
      </c>
      <c r="D7961" s="1">
        <v>2053.19</v>
      </c>
      <c r="E7961" s="1">
        <v>3690.25</v>
      </c>
    </row>
    <row r="7962" spans="1:5" hidden="1">
      <c r="A7962" s="1">
        <v>1992</v>
      </c>
      <c r="B7962" s="1">
        <v>77</v>
      </c>
      <c r="C7962" s="1">
        <v>1776.06</v>
      </c>
      <c r="D7962" s="1">
        <v>2235.21</v>
      </c>
      <c r="E7962" s="1">
        <v>4011.27</v>
      </c>
    </row>
    <row r="7963" spans="1:5" hidden="1">
      <c r="A7963" s="1">
        <v>1992</v>
      </c>
      <c r="B7963" s="1">
        <v>78</v>
      </c>
      <c r="C7963" s="1">
        <v>1891.07</v>
      </c>
      <c r="D7963" s="1">
        <v>2220.1999999999998</v>
      </c>
      <c r="E7963" s="1">
        <v>4111.2700000000004</v>
      </c>
    </row>
    <row r="7964" spans="1:5" hidden="1">
      <c r="A7964" s="1">
        <v>1992</v>
      </c>
      <c r="B7964" s="1">
        <v>79</v>
      </c>
      <c r="C7964" s="1">
        <v>1926.06</v>
      </c>
      <c r="D7964" s="1">
        <v>2156.19</v>
      </c>
      <c r="E7964" s="1">
        <v>4082.25</v>
      </c>
    </row>
    <row r="7965" spans="1:5" hidden="1">
      <c r="A7965" s="1">
        <v>1992</v>
      </c>
      <c r="B7965" s="1">
        <v>80</v>
      </c>
      <c r="C7965" s="1">
        <v>2072.08</v>
      </c>
      <c r="D7965" s="1">
        <v>2030.19</v>
      </c>
      <c r="E7965" s="1">
        <v>4102.2700000000004</v>
      </c>
    </row>
    <row r="7966" spans="1:5" hidden="1">
      <c r="A7966" s="1">
        <v>1992</v>
      </c>
      <c r="B7966" s="1">
        <v>81</v>
      </c>
      <c r="C7966" s="1">
        <v>2016.07</v>
      </c>
      <c r="D7966" s="1">
        <v>1998.18</v>
      </c>
      <c r="E7966" s="1">
        <v>4014.25</v>
      </c>
    </row>
    <row r="7967" spans="1:5" hidden="1">
      <c r="A7967" s="1">
        <v>1992</v>
      </c>
      <c r="B7967" s="1">
        <v>82</v>
      </c>
      <c r="C7967" s="1">
        <v>1998.07</v>
      </c>
      <c r="D7967" s="1">
        <v>1882.17</v>
      </c>
      <c r="E7967" s="1">
        <v>3880.24</v>
      </c>
    </row>
    <row r="7968" spans="1:5" hidden="1">
      <c r="A7968" s="1">
        <v>1992</v>
      </c>
      <c r="B7968" s="1">
        <v>83</v>
      </c>
      <c r="C7968" s="1">
        <v>2055.0700000000002</v>
      </c>
      <c r="D7968" s="1">
        <v>1696.15</v>
      </c>
      <c r="E7968" s="1">
        <v>3751.22</v>
      </c>
    </row>
    <row r="7969" spans="1:5" hidden="1">
      <c r="A7969" s="1">
        <v>1992</v>
      </c>
      <c r="B7969" s="1">
        <v>84</v>
      </c>
      <c r="C7969" s="1">
        <v>2017.07</v>
      </c>
      <c r="D7969" s="1">
        <v>1584.14</v>
      </c>
      <c r="E7969" s="1">
        <v>3601.21</v>
      </c>
    </row>
    <row r="7970" spans="1:5" hidden="1">
      <c r="A7970" s="1">
        <v>1992</v>
      </c>
      <c r="B7970" s="1">
        <v>85</v>
      </c>
      <c r="C7970" s="1">
        <v>2007.07</v>
      </c>
      <c r="D7970" s="1">
        <v>1483.13</v>
      </c>
      <c r="E7970" s="1">
        <v>3490.2</v>
      </c>
    </row>
    <row r="7971" spans="1:5" hidden="1">
      <c r="A7971" s="1">
        <v>1992</v>
      </c>
      <c r="B7971" s="1">
        <v>86</v>
      </c>
      <c r="C7971" s="1">
        <v>1977.07</v>
      </c>
      <c r="D7971" s="1">
        <v>1246.1099999999999</v>
      </c>
      <c r="E7971" s="1">
        <v>3223.18</v>
      </c>
    </row>
    <row r="7972" spans="1:5" hidden="1">
      <c r="A7972" s="1">
        <v>1992</v>
      </c>
      <c r="B7972" s="1">
        <v>87</v>
      </c>
      <c r="C7972" s="1">
        <v>1924.06</v>
      </c>
      <c r="D7972" s="1">
        <v>1192.1099999999999</v>
      </c>
      <c r="E7972" s="1">
        <v>3116.17</v>
      </c>
    </row>
    <row r="7973" spans="1:5" hidden="1">
      <c r="A7973" s="1">
        <v>1992</v>
      </c>
      <c r="B7973" s="1">
        <v>88</v>
      </c>
      <c r="C7973" s="1">
        <v>1605.06</v>
      </c>
      <c r="D7973" s="1">
        <v>972.09</v>
      </c>
      <c r="E7973" s="1">
        <v>2577.15</v>
      </c>
    </row>
    <row r="7974" spans="1:5" hidden="1">
      <c r="A7974" s="1">
        <v>1992</v>
      </c>
      <c r="B7974" s="1">
        <v>89</v>
      </c>
      <c r="C7974" s="1">
        <v>1555.05</v>
      </c>
      <c r="D7974" s="1">
        <v>851.08</v>
      </c>
      <c r="E7974" s="1">
        <v>2406.13</v>
      </c>
    </row>
    <row r="7975" spans="1:5" hidden="1">
      <c r="A7975" s="1">
        <v>1992</v>
      </c>
      <c r="B7975" s="1">
        <v>90</v>
      </c>
      <c r="C7975" s="1">
        <v>1410.05</v>
      </c>
      <c r="D7975" s="1">
        <v>702.06</v>
      </c>
      <c r="E7975" s="1">
        <v>2112.11</v>
      </c>
    </row>
    <row r="7976" spans="1:5" hidden="1">
      <c r="A7976" s="1">
        <v>1992</v>
      </c>
      <c r="B7976" s="1">
        <v>91</v>
      </c>
      <c r="C7976" s="1">
        <v>1375.05</v>
      </c>
      <c r="D7976" s="1">
        <v>534.04999999999995</v>
      </c>
      <c r="E7976" s="1">
        <v>1909.1</v>
      </c>
    </row>
    <row r="7977" spans="1:5" hidden="1">
      <c r="A7977" s="1">
        <v>1992</v>
      </c>
      <c r="B7977" s="1">
        <v>92</v>
      </c>
      <c r="C7977" s="1">
        <v>1166.04</v>
      </c>
      <c r="D7977" s="1">
        <v>497.05</v>
      </c>
      <c r="E7977" s="1">
        <v>1663.09</v>
      </c>
    </row>
    <row r="7978" spans="1:5" hidden="1">
      <c r="A7978" s="1">
        <v>1992</v>
      </c>
      <c r="B7978" s="1">
        <v>93</v>
      </c>
      <c r="C7978" s="1">
        <v>919.04</v>
      </c>
      <c r="D7978" s="1">
        <v>320.02999999999997</v>
      </c>
      <c r="E7978" s="1">
        <v>1239.07</v>
      </c>
    </row>
    <row r="7979" spans="1:5" hidden="1">
      <c r="A7979" s="1">
        <v>1992</v>
      </c>
      <c r="B7979" s="1">
        <v>94</v>
      </c>
      <c r="C7979" s="1">
        <v>765.03</v>
      </c>
      <c r="D7979" s="1">
        <v>279.02</v>
      </c>
      <c r="E7979" s="1">
        <v>1044.05</v>
      </c>
    </row>
    <row r="7980" spans="1:5" hidden="1">
      <c r="A7980" s="1">
        <v>1992</v>
      </c>
      <c r="B7980" s="1">
        <v>95</v>
      </c>
      <c r="C7980" s="1">
        <v>666.02</v>
      </c>
      <c r="D7980" s="1">
        <v>175.01</v>
      </c>
      <c r="E7980" s="1">
        <v>841.03</v>
      </c>
    </row>
    <row r="7981" spans="1:5" hidden="1">
      <c r="A7981" s="1">
        <v>1992</v>
      </c>
      <c r="B7981" s="1">
        <v>96</v>
      </c>
      <c r="C7981" s="1">
        <v>543.02</v>
      </c>
      <c r="D7981" s="1">
        <v>134.02000000000001</v>
      </c>
      <c r="E7981" s="1">
        <v>677.04</v>
      </c>
    </row>
    <row r="7982" spans="1:5" hidden="1">
      <c r="A7982" s="1">
        <v>1992</v>
      </c>
      <c r="B7982" s="1">
        <v>97</v>
      </c>
      <c r="C7982" s="1">
        <v>411.01</v>
      </c>
      <c r="D7982" s="1">
        <v>89</v>
      </c>
      <c r="E7982" s="1">
        <v>500.01</v>
      </c>
    </row>
    <row r="7983" spans="1:5" hidden="1">
      <c r="A7983" s="1">
        <v>1992</v>
      </c>
      <c r="B7983" s="1">
        <v>98</v>
      </c>
      <c r="C7983" s="1">
        <v>300.01</v>
      </c>
      <c r="D7983" s="1">
        <v>69</v>
      </c>
      <c r="E7983" s="1">
        <v>369.01</v>
      </c>
    </row>
    <row r="7984" spans="1:5" hidden="1">
      <c r="A7984" s="1">
        <v>1992</v>
      </c>
      <c r="B7984" s="1">
        <v>99</v>
      </c>
      <c r="C7984" s="1">
        <v>198.01</v>
      </c>
      <c r="D7984" s="1">
        <v>43.01</v>
      </c>
      <c r="E7984" s="1">
        <v>241.02</v>
      </c>
    </row>
    <row r="7985" spans="1:5" hidden="1">
      <c r="A7985" s="1">
        <v>1992</v>
      </c>
      <c r="B7985" s="1">
        <v>100</v>
      </c>
      <c r="C7985" s="1">
        <v>159.01</v>
      </c>
      <c r="D7985" s="1">
        <v>29</v>
      </c>
      <c r="E7985" s="1">
        <v>188.01</v>
      </c>
    </row>
    <row r="7986" spans="1:5" hidden="1">
      <c r="A7986" s="1">
        <v>1992</v>
      </c>
      <c r="B7986" s="1">
        <v>101</v>
      </c>
      <c r="C7986" s="1">
        <v>98.01</v>
      </c>
      <c r="D7986" s="1">
        <v>12</v>
      </c>
      <c r="E7986" s="1">
        <v>110.01</v>
      </c>
    </row>
    <row r="7987" spans="1:5" hidden="1">
      <c r="A7987" s="1">
        <v>1992</v>
      </c>
      <c r="B7987" s="1">
        <v>102</v>
      </c>
      <c r="C7987" s="1">
        <v>70.010000000000005</v>
      </c>
      <c r="D7987" s="1">
        <v>10</v>
      </c>
      <c r="E7987" s="1">
        <v>80.010000000000005</v>
      </c>
    </row>
    <row r="7988" spans="1:5" hidden="1">
      <c r="A7988" s="1">
        <v>1992</v>
      </c>
      <c r="B7988" s="1">
        <v>103</v>
      </c>
      <c r="C7988" s="1">
        <v>33</v>
      </c>
      <c r="D7988" s="1">
        <v>12</v>
      </c>
      <c r="E7988" s="1">
        <v>45</v>
      </c>
    </row>
    <row r="7989" spans="1:5" hidden="1">
      <c r="A7989" s="1">
        <v>1992</v>
      </c>
      <c r="B7989" s="1">
        <v>104</v>
      </c>
      <c r="C7989" s="1">
        <v>23</v>
      </c>
      <c r="D7989" s="1">
        <v>1.5</v>
      </c>
      <c r="E7989" s="1">
        <v>24.5</v>
      </c>
    </row>
    <row r="7990" spans="1:5" hidden="1">
      <c r="A7990" s="1">
        <v>1992</v>
      </c>
      <c r="B7990" s="1">
        <v>105</v>
      </c>
      <c r="C7990" s="1">
        <v>10</v>
      </c>
      <c r="D7990" s="1">
        <v>1.5</v>
      </c>
      <c r="E7990" s="1">
        <v>11.5</v>
      </c>
    </row>
    <row r="7991" spans="1:5" hidden="1">
      <c r="A7991" s="1">
        <v>1992</v>
      </c>
      <c r="B7991" s="1">
        <v>106</v>
      </c>
      <c r="C7991" s="1">
        <v>6</v>
      </c>
      <c r="D7991" s="1">
        <v>1.5</v>
      </c>
      <c r="E7991" s="1">
        <v>7.5</v>
      </c>
    </row>
    <row r="7992" spans="1:5" hidden="1">
      <c r="A7992" s="1">
        <v>1992</v>
      </c>
      <c r="B7992" s="1">
        <v>107</v>
      </c>
      <c r="C7992" s="1">
        <v>5</v>
      </c>
      <c r="D7992" s="1">
        <v>3</v>
      </c>
      <c r="E7992" s="1">
        <v>8</v>
      </c>
    </row>
    <row r="7993" spans="1:5" hidden="1">
      <c r="A7993" s="1">
        <v>1992</v>
      </c>
      <c r="B7993" s="1">
        <v>108</v>
      </c>
      <c r="C7993" s="1">
        <v>1.5</v>
      </c>
      <c r="D7993" s="1">
        <v>1.5</v>
      </c>
      <c r="E7993" s="1">
        <v>3</v>
      </c>
    </row>
    <row r="7994" spans="1:5" hidden="1">
      <c r="A7994" s="1">
        <v>1992</v>
      </c>
      <c r="B7994" s="1">
        <v>109</v>
      </c>
      <c r="C7994" s="1">
        <v>0</v>
      </c>
      <c r="D7994" s="1">
        <v>0</v>
      </c>
      <c r="E7994" s="1">
        <v>0</v>
      </c>
    </row>
    <row r="7995" spans="1:5" hidden="1">
      <c r="A7995" s="1">
        <v>1992</v>
      </c>
      <c r="B7995" s="1" t="s">
        <v>121</v>
      </c>
      <c r="C7995" s="1">
        <v>0</v>
      </c>
      <c r="D7995" s="1">
        <v>0</v>
      </c>
      <c r="E7995" s="1">
        <v>0</v>
      </c>
    </row>
    <row r="7996" spans="1:5" hidden="1">
      <c r="A7996" s="1">
        <v>1993</v>
      </c>
      <c r="B7996" s="1">
        <v>0</v>
      </c>
      <c r="C7996" s="1">
        <v>669</v>
      </c>
      <c r="D7996" s="1">
        <v>894.09</v>
      </c>
      <c r="E7996" s="1">
        <v>1563.09</v>
      </c>
    </row>
    <row r="7997" spans="1:5" hidden="1">
      <c r="A7997" s="1">
        <v>1993</v>
      </c>
      <c r="B7997" s="1">
        <v>1</v>
      </c>
      <c r="C7997" s="1">
        <v>65</v>
      </c>
      <c r="D7997" s="1">
        <v>98.01</v>
      </c>
      <c r="E7997" s="1">
        <v>163.01</v>
      </c>
    </row>
    <row r="7998" spans="1:5" hidden="1">
      <c r="A7998" s="1">
        <v>1993</v>
      </c>
      <c r="B7998" s="1">
        <v>2</v>
      </c>
      <c r="C7998" s="1">
        <v>36</v>
      </c>
      <c r="D7998" s="1">
        <v>61.01</v>
      </c>
      <c r="E7998" s="1">
        <v>97.01</v>
      </c>
    </row>
    <row r="7999" spans="1:5" hidden="1">
      <c r="A7999" s="1">
        <v>1993</v>
      </c>
      <c r="B7999" s="1">
        <v>3</v>
      </c>
      <c r="C7999" s="1">
        <v>29</v>
      </c>
      <c r="D7999" s="1">
        <v>43</v>
      </c>
      <c r="E7999" s="1">
        <v>72</v>
      </c>
    </row>
    <row r="8000" spans="1:5" hidden="1">
      <c r="A8000" s="1">
        <v>1993</v>
      </c>
      <c r="B8000" s="1">
        <v>4</v>
      </c>
      <c r="C8000" s="1">
        <v>28</v>
      </c>
      <c r="D8000" s="1">
        <v>41</v>
      </c>
      <c r="E8000" s="1">
        <v>69</v>
      </c>
    </row>
    <row r="8001" spans="1:5" hidden="1">
      <c r="A8001" s="1">
        <v>1993</v>
      </c>
      <c r="B8001" s="1">
        <v>5</v>
      </c>
      <c r="C8001" s="1">
        <v>18</v>
      </c>
      <c r="D8001" s="1">
        <v>26</v>
      </c>
      <c r="E8001" s="1">
        <v>44</v>
      </c>
    </row>
    <row r="8002" spans="1:5" hidden="1">
      <c r="A8002" s="1">
        <v>1993</v>
      </c>
      <c r="B8002" s="1">
        <v>6</v>
      </c>
      <c r="C8002" s="1">
        <v>11</v>
      </c>
      <c r="D8002" s="1">
        <v>34</v>
      </c>
      <c r="E8002" s="1">
        <v>45</v>
      </c>
    </row>
    <row r="8003" spans="1:5" hidden="1">
      <c r="A8003" s="1">
        <v>1993</v>
      </c>
      <c r="B8003" s="1">
        <v>7</v>
      </c>
      <c r="C8003" s="1">
        <v>22</v>
      </c>
      <c r="D8003" s="1">
        <v>22</v>
      </c>
      <c r="E8003" s="1">
        <v>44</v>
      </c>
    </row>
    <row r="8004" spans="1:5" hidden="1">
      <c r="A8004" s="1">
        <v>1993</v>
      </c>
      <c r="B8004" s="1">
        <v>8</v>
      </c>
      <c r="C8004" s="1">
        <v>18</v>
      </c>
      <c r="D8004" s="1">
        <v>11</v>
      </c>
      <c r="E8004" s="1">
        <v>29</v>
      </c>
    </row>
    <row r="8005" spans="1:5" hidden="1">
      <c r="A8005" s="1">
        <v>1993</v>
      </c>
      <c r="B8005" s="1">
        <v>9</v>
      </c>
      <c r="C8005" s="1">
        <v>13</v>
      </c>
      <c r="D8005" s="1">
        <v>20</v>
      </c>
      <c r="E8005" s="1">
        <v>33</v>
      </c>
    </row>
    <row r="8006" spans="1:5" hidden="1">
      <c r="A8006" s="1">
        <v>1993</v>
      </c>
      <c r="B8006" s="1">
        <v>10</v>
      </c>
      <c r="C8006" s="1">
        <v>17</v>
      </c>
      <c r="D8006" s="1">
        <v>30.01</v>
      </c>
      <c r="E8006" s="1">
        <v>47.01</v>
      </c>
    </row>
    <row r="8007" spans="1:5" hidden="1">
      <c r="A8007" s="1">
        <v>1993</v>
      </c>
      <c r="B8007" s="1">
        <v>11</v>
      </c>
      <c r="C8007" s="1">
        <v>16</v>
      </c>
      <c r="D8007" s="1">
        <v>14</v>
      </c>
      <c r="E8007" s="1">
        <v>30</v>
      </c>
    </row>
    <row r="8008" spans="1:5" hidden="1">
      <c r="A8008" s="1">
        <v>1993</v>
      </c>
      <c r="B8008" s="1">
        <v>12</v>
      </c>
      <c r="C8008" s="1">
        <v>16</v>
      </c>
      <c r="D8008" s="1">
        <v>22</v>
      </c>
      <c r="E8008" s="1">
        <v>38</v>
      </c>
    </row>
    <row r="8009" spans="1:5" hidden="1">
      <c r="A8009" s="1">
        <v>1993</v>
      </c>
      <c r="B8009" s="1">
        <v>13</v>
      </c>
      <c r="C8009" s="1">
        <v>29</v>
      </c>
      <c r="D8009" s="1">
        <v>28.01</v>
      </c>
      <c r="E8009" s="1">
        <v>57.01</v>
      </c>
    </row>
    <row r="8010" spans="1:5" hidden="1">
      <c r="A8010" s="1">
        <v>1993</v>
      </c>
      <c r="B8010" s="1">
        <v>14</v>
      </c>
      <c r="C8010" s="1">
        <v>22</v>
      </c>
      <c r="D8010" s="1">
        <v>37</v>
      </c>
      <c r="E8010" s="1">
        <v>59</v>
      </c>
    </row>
    <row r="8011" spans="1:5" hidden="1">
      <c r="A8011" s="1">
        <v>1993</v>
      </c>
      <c r="B8011" s="1">
        <v>15</v>
      </c>
      <c r="C8011" s="1">
        <v>28</v>
      </c>
      <c r="D8011" s="1">
        <v>42.01</v>
      </c>
      <c r="E8011" s="1">
        <v>70.010000000000005</v>
      </c>
    </row>
    <row r="8012" spans="1:5" hidden="1">
      <c r="A8012" s="1">
        <v>1993</v>
      </c>
      <c r="B8012" s="1">
        <v>16</v>
      </c>
      <c r="C8012" s="1">
        <v>40</v>
      </c>
      <c r="D8012" s="1">
        <v>69.010000000000005</v>
      </c>
      <c r="E8012" s="1">
        <v>109.01</v>
      </c>
    </row>
    <row r="8013" spans="1:5" hidden="1">
      <c r="A8013" s="1">
        <v>1993</v>
      </c>
      <c r="B8013" s="1">
        <v>17</v>
      </c>
      <c r="C8013" s="1">
        <v>43</v>
      </c>
      <c r="D8013" s="1">
        <v>94.02</v>
      </c>
      <c r="E8013" s="1">
        <v>137.02000000000001</v>
      </c>
    </row>
    <row r="8014" spans="1:5" hidden="1">
      <c r="A8014" s="1">
        <v>1993</v>
      </c>
      <c r="B8014" s="1">
        <v>18</v>
      </c>
      <c r="C8014" s="1">
        <v>50</v>
      </c>
      <c r="D8014" s="1">
        <v>148.02000000000001</v>
      </c>
      <c r="E8014" s="1">
        <v>198.02</v>
      </c>
    </row>
    <row r="8015" spans="1:5" hidden="1">
      <c r="A8015" s="1">
        <v>1993</v>
      </c>
      <c r="B8015" s="1">
        <v>19</v>
      </c>
      <c r="C8015" s="1">
        <v>48</v>
      </c>
      <c r="D8015" s="1">
        <v>173.02</v>
      </c>
      <c r="E8015" s="1">
        <v>221.02</v>
      </c>
    </row>
    <row r="8016" spans="1:5" hidden="1">
      <c r="A8016" s="1">
        <v>1993</v>
      </c>
      <c r="B8016" s="1">
        <v>20</v>
      </c>
      <c r="C8016" s="1">
        <v>66</v>
      </c>
      <c r="D8016" s="1">
        <v>156.02000000000001</v>
      </c>
      <c r="E8016" s="1">
        <v>222.02</v>
      </c>
    </row>
    <row r="8017" spans="1:5" hidden="1">
      <c r="A8017" s="1">
        <v>1993</v>
      </c>
      <c r="B8017" s="1">
        <v>21</v>
      </c>
      <c r="C8017" s="1">
        <v>48</v>
      </c>
      <c r="D8017" s="1">
        <v>181.02</v>
      </c>
      <c r="E8017" s="1">
        <v>229.02</v>
      </c>
    </row>
    <row r="8018" spans="1:5" hidden="1">
      <c r="A8018" s="1">
        <v>1993</v>
      </c>
      <c r="B8018" s="1">
        <v>22</v>
      </c>
      <c r="C8018" s="1">
        <v>58</v>
      </c>
      <c r="D8018" s="1">
        <v>181.02</v>
      </c>
      <c r="E8018" s="1">
        <v>239.02</v>
      </c>
    </row>
    <row r="8019" spans="1:5" hidden="1">
      <c r="A8019" s="1">
        <v>1993</v>
      </c>
      <c r="B8019" s="1">
        <v>23</v>
      </c>
      <c r="C8019" s="1">
        <v>50</v>
      </c>
      <c r="D8019" s="1">
        <v>160.02000000000001</v>
      </c>
      <c r="E8019" s="1">
        <v>210.02</v>
      </c>
    </row>
    <row r="8020" spans="1:5" hidden="1">
      <c r="A8020" s="1">
        <v>1993</v>
      </c>
      <c r="B8020" s="1">
        <v>24</v>
      </c>
      <c r="C8020" s="1">
        <v>48</v>
      </c>
      <c r="D8020" s="1">
        <v>156.02000000000001</v>
      </c>
      <c r="E8020" s="1">
        <v>204.02</v>
      </c>
    </row>
    <row r="8021" spans="1:5" hidden="1">
      <c r="A8021" s="1">
        <v>1993</v>
      </c>
      <c r="B8021" s="1">
        <v>25</v>
      </c>
      <c r="C8021" s="1">
        <v>43</v>
      </c>
      <c r="D8021" s="1">
        <v>139.01</v>
      </c>
      <c r="E8021" s="1">
        <v>182.01</v>
      </c>
    </row>
    <row r="8022" spans="1:5" hidden="1">
      <c r="A8022" s="1">
        <v>1993</v>
      </c>
      <c r="B8022" s="1">
        <v>26</v>
      </c>
      <c r="C8022" s="1">
        <v>61</v>
      </c>
      <c r="D8022" s="1">
        <v>171.02</v>
      </c>
      <c r="E8022" s="1">
        <v>232.02</v>
      </c>
    </row>
    <row r="8023" spans="1:5" hidden="1">
      <c r="A8023" s="1">
        <v>1993</v>
      </c>
      <c r="B8023" s="1">
        <v>27</v>
      </c>
      <c r="C8023" s="1">
        <v>46</v>
      </c>
      <c r="D8023" s="1">
        <v>164.02</v>
      </c>
      <c r="E8023" s="1">
        <v>210.02</v>
      </c>
    </row>
    <row r="8024" spans="1:5" hidden="1">
      <c r="A8024" s="1">
        <v>1993</v>
      </c>
      <c r="B8024" s="1">
        <v>28</v>
      </c>
      <c r="C8024" s="1">
        <v>45</v>
      </c>
      <c r="D8024" s="1">
        <v>161.02000000000001</v>
      </c>
      <c r="E8024" s="1">
        <v>206.02</v>
      </c>
    </row>
    <row r="8025" spans="1:5" hidden="1">
      <c r="A8025" s="1">
        <v>1993</v>
      </c>
      <c r="B8025" s="1">
        <v>29</v>
      </c>
      <c r="C8025" s="1">
        <v>58</v>
      </c>
      <c r="D8025" s="1">
        <v>183.02</v>
      </c>
      <c r="E8025" s="1">
        <v>241.02</v>
      </c>
    </row>
    <row r="8026" spans="1:5" hidden="1">
      <c r="A8026" s="1">
        <v>1993</v>
      </c>
      <c r="B8026" s="1">
        <v>30</v>
      </c>
      <c r="C8026" s="1">
        <v>77</v>
      </c>
      <c r="D8026" s="1">
        <v>195.02</v>
      </c>
      <c r="E8026" s="1">
        <v>272.02</v>
      </c>
    </row>
    <row r="8027" spans="1:5" hidden="1">
      <c r="A8027" s="1">
        <v>1993</v>
      </c>
      <c r="B8027" s="1">
        <v>31</v>
      </c>
      <c r="C8027" s="1">
        <v>71</v>
      </c>
      <c r="D8027" s="1">
        <v>222.02</v>
      </c>
      <c r="E8027" s="1">
        <v>293.02</v>
      </c>
    </row>
    <row r="8028" spans="1:5" hidden="1">
      <c r="A8028" s="1">
        <v>1993</v>
      </c>
      <c r="B8028" s="1">
        <v>32</v>
      </c>
      <c r="C8028" s="1">
        <v>79</v>
      </c>
      <c r="D8028" s="1">
        <v>203.02</v>
      </c>
      <c r="E8028" s="1">
        <v>282.02</v>
      </c>
    </row>
    <row r="8029" spans="1:5" hidden="1">
      <c r="A8029" s="1">
        <v>1993</v>
      </c>
      <c r="B8029" s="1">
        <v>33</v>
      </c>
      <c r="C8029" s="1">
        <v>86</v>
      </c>
      <c r="D8029" s="1">
        <v>160.01</v>
      </c>
      <c r="E8029" s="1">
        <v>246.01</v>
      </c>
    </row>
    <row r="8030" spans="1:5" hidden="1">
      <c r="A8030" s="1">
        <v>1993</v>
      </c>
      <c r="B8030" s="1">
        <v>34</v>
      </c>
      <c r="C8030" s="1">
        <v>76</v>
      </c>
      <c r="D8030" s="1">
        <v>202.03</v>
      </c>
      <c r="E8030" s="1">
        <v>278.02999999999997</v>
      </c>
    </row>
    <row r="8031" spans="1:5" hidden="1">
      <c r="A8031" s="1">
        <v>1993</v>
      </c>
      <c r="B8031" s="1">
        <v>35</v>
      </c>
      <c r="C8031" s="1">
        <v>105</v>
      </c>
      <c r="D8031" s="1">
        <v>201.02</v>
      </c>
      <c r="E8031" s="1">
        <v>306.02</v>
      </c>
    </row>
    <row r="8032" spans="1:5" hidden="1">
      <c r="A8032" s="1">
        <v>1993</v>
      </c>
      <c r="B8032" s="1">
        <v>36</v>
      </c>
      <c r="C8032" s="1">
        <v>102</v>
      </c>
      <c r="D8032" s="1">
        <v>208.02</v>
      </c>
      <c r="E8032" s="1">
        <v>310.02</v>
      </c>
    </row>
    <row r="8033" spans="1:5" hidden="1">
      <c r="A8033" s="1">
        <v>1993</v>
      </c>
      <c r="B8033" s="1">
        <v>37</v>
      </c>
      <c r="C8033" s="1">
        <v>117</v>
      </c>
      <c r="D8033" s="1">
        <v>216.03</v>
      </c>
      <c r="E8033" s="1">
        <v>333.03</v>
      </c>
    </row>
    <row r="8034" spans="1:5" hidden="1">
      <c r="A8034" s="1">
        <v>1993</v>
      </c>
      <c r="B8034" s="1">
        <v>38</v>
      </c>
      <c r="C8034" s="1">
        <v>105</v>
      </c>
      <c r="D8034" s="1">
        <v>206.02</v>
      </c>
      <c r="E8034" s="1">
        <v>311.02</v>
      </c>
    </row>
    <row r="8035" spans="1:5" hidden="1">
      <c r="A8035" s="1">
        <v>1993</v>
      </c>
      <c r="B8035" s="1">
        <v>39</v>
      </c>
      <c r="C8035" s="1">
        <v>123</v>
      </c>
      <c r="D8035" s="1">
        <v>206.02</v>
      </c>
      <c r="E8035" s="1">
        <v>329.02</v>
      </c>
    </row>
    <row r="8036" spans="1:5" hidden="1">
      <c r="A8036" s="1">
        <v>1993</v>
      </c>
      <c r="B8036" s="1">
        <v>40</v>
      </c>
      <c r="C8036" s="1">
        <v>125</v>
      </c>
      <c r="D8036" s="1">
        <v>202.02</v>
      </c>
      <c r="E8036" s="1">
        <v>327.02</v>
      </c>
    </row>
    <row r="8037" spans="1:5" hidden="1">
      <c r="A8037" s="1">
        <v>1993</v>
      </c>
      <c r="B8037" s="1">
        <v>41</v>
      </c>
      <c r="C8037" s="1">
        <v>143</v>
      </c>
      <c r="D8037" s="1">
        <v>259.02999999999997</v>
      </c>
      <c r="E8037" s="1">
        <v>402.03</v>
      </c>
    </row>
    <row r="8038" spans="1:5" hidden="1">
      <c r="A8038" s="1">
        <v>1993</v>
      </c>
      <c r="B8038" s="1">
        <v>42</v>
      </c>
      <c r="C8038" s="1">
        <v>129</v>
      </c>
      <c r="D8038" s="1">
        <v>229.03</v>
      </c>
      <c r="E8038" s="1">
        <v>358.03</v>
      </c>
    </row>
    <row r="8039" spans="1:5" hidden="1">
      <c r="A8039" s="1">
        <v>1993</v>
      </c>
      <c r="B8039" s="1">
        <v>43</v>
      </c>
      <c r="C8039" s="1">
        <v>151</v>
      </c>
      <c r="D8039" s="1">
        <v>269.02999999999997</v>
      </c>
      <c r="E8039" s="1">
        <v>420.03</v>
      </c>
    </row>
    <row r="8040" spans="1:5" hidden="1">
      <c r="A8040" s="1">
        <v>1993</v>
      </c>
      <c r="B8040" s="1">
        <v>44</v>
      </c>
      <c r="C8040" s="1">
        <v>143</v>
      </c>
      <c r="D8040" s="1">
        <v>278.02999999999997</v>
      </c>
      <c r="E8040" s="1">
        <v>421.03</v>
      </c>
    </row>
    <row r="8041" spans="1:5" hidden="1">
      <c r="A8041" s="1">
        <v>1993</v>
      </c>
      <c r="B8041" s="1">
        <v>45</v>
      </c>
      <c r="C8041" s="1">
        <v>164</v>
      </c>
      <c r="D8041" s="1">
        <v>303.02999999999997</v>
      </c>
      <c r="E8041" s="1">
        <v>467.03</v>
      </c>
    </row>
    <row r="8042" spans="1:5" hidden="1">
      <c r="A8042" s="1">
        <v>1993</v>
      </c>
      <c r="B8042" s="1">
        <v>46</v>
      </c>
      <c r="C8042" s="1">
        <v>184</v>
      </c>
      <c r="D8042" s="1">
        <v>369.04</v>
      </c>
      <c r="E8042" s="1">
        <v>553.04</v>
      </c>
    </row>
    <row r="8043" spans="1:5" hidden="1">
      <c r="A8043" s="1">
        <v>1993</v>
      </c>
      <c r="B8043" s="1">
        <v>47</v>
      </c>
      <c r="C8043" s="1">
        <v>198</v>
      </c>
      <c r="D8043" s="1">
        <v>319.02999999999997</v>
      </c>
      <c r="E8043" s="1">
        <v>517.03</v>
      </c>
    </row>
    <row r="8044" spans="1:5" hidden="1">
      <c r="A8044" s="1">
        <v>1993</v>
      </c>
      <c r="B8044" s="1">
        <v>48</v>
      </c>
      <c r="C8044" s="1">
        <v>198</v>
      </c>
      <c r="D8044" s="1">
        <v>362.04</v>
      </c>
      <c r="E8044" s="1">
        <v>560.04</v>
      </c>
    </row>
    <row r="8045" spans="1:5" hidden="1">
      <c r="A8045" s="1">
        <v>1993</v>
      </c>
      <c r="B8045" s="1">
        <v>49</v>
      </c>
      <c r="C8045" s="1">
        <v>237</v>
      </c>
      <c r="D8045" s="1">
        <v>353.04</v>
      </c>
      <c r="E8045" s="1">
        <v>590.04</v>
      </c>
    </row>
    <row r="8046" spans="1:5" hidden="1">
      <c r="A8046" s="1">
        <v>1993</v>
      </c>
      <c r="B8046" s="1">
        <v>50</v>
      </c>
      <c r="C8046" s="1">
        <v>221</v>
      </c>
      <c r="D8046" s="1">
        <v>387.04</v>
      </c>
      <c r="E8046" s="1">
        <v>608.04</v>
      </c>
    </row>
    <row r="8047" spans="1:5" hidden="1">
      <c r="A8047" s="1">
        <v>1993</v>
      </c>
      <c r="B8047" s="1">
        <v>51</v>
      </c>
      <c r="C8047" s="1">
        <v>220</v>
      </c>
      <c r="D8047" s="1">
        <v>442.05</v>
      </c>
      <c r="E8047" s="1">
        <v>662.05</v>
      </c>
    </row>
    <row r="8048" spans="1:5" hidden="1">
      <c r="A8048" s="1">
        <v>1993</v>
      </c>
      <c r="B8048" s="1">
        <v>52</v>
      </c>
      <c r="C8048" s="1">
        <v>233</v>
      </c>
      <c r="D8048" s="1">
        <v>421.05</v>
      </c>
      <c r="E8048" s="1">
        <v>654.04999999999995</v>
      </c>
    </row>
    <row r="8049" spans="1:5" hidden="1">
      <c r="A8049" s="1">
        <v>1993</v>
      </c>
      <c r="B8049" s="1">
        <v>53</v>
      </c>
      <c r="C8049" s="1">
        <v>265</v>
      </c>
      <c r="D8049" s="1">
        <v>476.05</v>
      </c>
      <c r="E8049" s="1">
        <v>741.05</v>
      </c>
    </row>
    <row r="8050" spans="1:5" hidden="1">
      <c r="A8050" s="1">
        <v>1993</v>
      </c>
      <c r="B8050" s="1">
        <v>54</v>
      </c>
      <c r="C8050" s="1">
        <v>263</v>
      </c>
      <c r="D8050" s="1">
        <v>457.05</v>
      </c>
      <c r="E8050" s="1">
        <v>720.05</v>
      </c>
    </row>
    <row r="8051" spans="1:5" hidden="1">
      <c r="A8051" s="1">
        <v>1993</v>
      </c>
      <c r="B8051" s="1">
        <v>55</v>
      </c>
      <c r="C8051" s="1">
        <v>293</v>
      </c>
      <c r="D8051" s="1">
        <v>596.07000000000005</v>
      </c>
      <c r="E8051" s="1">
        <v>889.07</v>
      </c>
    </row>
    <row r="8052" spans="1:5" hidden="1">
      <c r="A8052" s="1">
        <v>1993</v>
      </c>
      <c r="B8052" s="1">
        <v>56</v>
      </c>
      <c r="C8052" s="1">
        <v>338</v>
      </c>
      <c r="D8052" s="1">
        <v>553.05999999999995</v>
      </c>
      <c r="E8052" s="1">
        <v>891.06</v>
      </c>
    </row>
    <row r="8053" spans="1:5" hidden="1">
      <c r="A8053" s="1">
        <v>1993</v>
      </c>
      <c r="B8053" s="1">
        <v>57</v>
      </c>
      <c r="C8053" s="1">
        <v>353</v>
      </c>
      <c r="D8053" s="1">
        <v>621.07000000000005</v>
      </c>
      <c r="E8053" s="1">
        <v>974.07</v>
      </c>
    </row>
    <row r="8054" spans="1:5" hidden="1">
      <c r="A8054" s="1">
        <v>1993</v>
      </c>
      <c r="B8054" s="1">
        <v>58</v>
      </c>
      <c r="C8054" s="1">
        <v>370</v>
      </c>
      <c r="D8054" s="1">
        <v>704.08</v>
      </c>
      <c r="E8054" s="1">
        <v>1074.08</v>
      </c>
    </row>
    <row r="8055" spans="1:5" hidden="1">
      <c r="A8055" s="1">
        <v>1993</v>
      </c>
      <c r="B8055" s="1">
        <v>59</v>
      </c>
      <c r="C8055" s="1">
        <v>397</v>
      </c>
      <c r="D8055" s="1">
        <v>700.08</v>
      </c>
      <c r="E8055" s="1">
        <v>1097.08</v>
      </c>
    </row>
    <row r="8056" spans="1:5" hidden="1">
      <c r="A8056" s="1">
        <v>1993</v>
      </c>
      <c r="B8056" s="1">
        <v>60</v>
      </c>
      <c r="C8056" s="1">
        <v>422</v>
      </c>
      <c r="D8056" s="1">
        <v>814.09</v>
      </c>
      <c r="E8056" s="1">
        <v>1236.0899999999999</v>
      </c>
    </row>
    <row r="8057" spans="1:5" hidden="1">
      <c r="A8057" s="1">
        <v>1993</v>
      </c>
      <c r="B8057" s="1">
        <v>61</v>
      </c>
      <c r="C8057" s="1">
        <v>456</v>
      </c>
      <c r="D8057" s="1">
        <v>853.09</v>
      </c>
      <c r="E8057" s="1">
        <v>1309.0899999999999</v>
      </c>
    </row>
    <row r="8058" spans="1:5" hidden="1">
      <c r="A8058" s="1">
        <v>1993</v>
      </c>
      <c r="B8058" s="1">
        <v>62</v>
      </c>
      <c r="C8058" s="1">
        <v>514</v>
      </c>
      <c r="D8058" s="1">
        <v>1044.1099999999999</v>
      </c>
      <c r="E8058" s="1">
        <v>1558.11</v>
      </c>
    </row>
    <row r="8059" spans="1:5" hidden="1">
      <c r="A8059" s="1">
        <v>1993</v>
      </c>
      <c r="B8059" s="1">
        <v>63</v>
      </c>
      <c r="C8059" s="1">
        <v>634</v>
      </c>
      <c r="D8059" s="1">
        <v>1098.1199999999999</v>
      </c>
      <c r="E8059" s="1">
        <v>1732.12</v>
      </c>
    </row>
    <row r="8060" spans="1:5" hidden="1">
      <c r="A8060" s="1">
        <v>1993</v>
      </c>
      <c r="B8060" s="1">
        <v>64</v>
      </c>
      <c r="C8060" s="1">
        <v>656</v>
      </c>
      <c r="D8060" s="1">
        <v>1219.1300000000001</v>
      </c>
      <c r="E8060" s="1">
        <v>1875.13</v>
      </c>
    </row>
    <row r="8061" spans="1:5" hidden="1">
      <c r="A8061" s="1">
        <v>1993</v>
      </c>
      <c r="B8061" s="1">
        <v>65</v>
      </c>
      <c r="C8061" s="1">
        <v>673</v>
      </c>
      <c r="D8061" s="1">
        <v>1355.15</v>
      </c>
      <c r="E8061" s="1">
        <v>2028.15</v>
      </c>
    </row>
    <row r="8062" spans="1:5" hidden="1">
      <c r="A8062" s="1">
        <v>1993</v>
      </c>
      <c r="B8062" s="1">
        <v>66</v>
      </c>
      <c r="C8062" s="1">
        <v>830</v>
      </c>
      <c r="D8062" s="1">
        <v>1454.16</v>
      </c>
      <c r="E8062" s="1">
        <v>2284.16</v>
      </c>
    </row>
    <row r="8063" spans="1:5" hidden="1">
      <c r="A8063" s="1">
        <v>1993</v>
      </c>
      <c r="B8063" s="1">
        <v>67</v>
      </c>
      <c r="C8063" s="1">
        <v>841</v>
      </c>
      <c r="D8063" s="1">
        <v>1570.17</v>
      </c>
      <c r="E8063" s="1">
        <v>2411.17</v>
      </c>
    </row>
    <row r="8064" spans="1:5" hidden="1">
      <c r="A8064" s="1">
        <v>1993</v>
      </c>
      <c r="B8064" s="1">
        <v>68</v>
      </c>
      <c r="C8064" s="1">
        <v>974</v>
      </c>
      <c r="D8064" s="1">
        <v>1615.17</v>
      </c>
      <c r="E8064" s="1">
        <v>2589.17</v>
      </c>
    </row>
    <row r="8065" spans="1:5" hidden="1">
      <c r="A8065" s="1">
        <v>1993</v>
      </c>
      <c r="B8065" s="1">
        <v>69</v>
      </c>
      <c r="C8065" s="1">
        <v>999</v>
      </c>
      <c r="D8065" s="1">
        <v>1781.19</v>
      </c>
      <c r="E8065" s="1">
        <v>2780.19</v>
      </c>
    </row>
    <row r="8066" spans="1:5" hidden="1">
      <c r="A8066" s="1">
        <v>1993</v>
      </c>
      <c r="B8066" s="1">
        <v>70</v>
      </c>
      <c r="C8066" s="1">
        <v>1161</v>
      </c>
      <c r="D8066" s="1">
        <v>1785.19</v>
      </c>
      <c r="E8066" s="1">
        <v>2946.19</v>
      </c>
    </row>
    <row r="8067" spans="1:5" hidden="1">
      <c r="A8067" s="1">
        <v>1993</v>
      </c>
      <c r="B8067" s="1">
        <v>71</v>
      </c>
      <c r="C8067" s="1">
        <v>1148</v>
      </c>
      <c r="D8067" s="1">
        <v>1900.21</v>
      </c>
      <c r="E8067" s="1">
        <v>3048.21</v>
      </c>
    </row>
    <row r="8068" spans="1:5" hidden="1">
      <c r="A8068" s="1">
        <v>1993</v>
      </c>
      <c r="B8068" s="1">
        <v>72</v>
      </c>
      <c r="C8068" s="1">
        <v>1302</v>
      </c>
      <c r="D8068" s="1">
        <v>2012.22</v>
      </c>
      <c r="E8068" s="1">
        <v>3314.22</v>
      </c>
    </row>
    <row r="8069" spans="1:5" hidden="1">
      <c r="A8069" s="1">
        <v>1993</v>
      </c>
      <c r="B8069" s="1">
        <v>73</v>
      </c>
      <c r="C8069" s="1">
        <v>1327</v>
      </c>
      <c r="D8069" s="1">
        <v>1960.21</v>
      </c>
      <c r="E8069" s="1">
        <v>3287.21</v>
      </c>
    </row>
    <row r="8070" spans="1:5" hidden="1">
      <c r="A8070" s="1">
        <v>1993</v>
      </c>
      <c r="B8070" s="1">
        <v>74</v>
      </c>
      <c r="C8070" s="1">
        <v>1342</v>
      </c>
      <c r="D8070" s="1">
        <v>1803.19</v>
      </c>
      <c r="E8070" s="1">
        <v>3145.19</v>
      </c>
    </row>
    <row r="8071" spans="1:5" hidden="1">
      <c r="A8071" s="1">
        <v>1993</v>
      </c>
      <c r="B8071" s="1">
        <v>75</v>
      </c>
      <c r="C8071" s="1">
        <v>1385</v>
      </c>
      <c r="D8071" s="1">
        <v>1838.19</v>
      </c>
      <c r="E8071" s="1">
        <v>3223.19</v>
      </c>
    </row>
    <row r="8072" spans="1:5" hidden="1">
      <c r="A8072" s="1">
        <v>1993</v>
      </c>
      <c r="B8072" s="1">
        <v>76</v>
      </c>
      <c r="C8072" s="1">
        <v>1503</v>
      </c>
      <c r="D8072" s="1">
        <v>1960.21</v>
      </c>
      <c r="E8072" s="1">
        <v>3463.21</v>
      </c>
    </row>
    <row r="8073" spans="1:5" hidden="1">
      <c r="A8073" s="1">
        <v>1993</v>
      </c>
      <c r="B8073" s="1">
        <v>77</v>
      </c>
      <c r="C8073" s="1">
        <v>1601</v>
      </c>
      <c r="D8073" s="1">
        <v>2016.22</v>
      </c>
      <c r="E8073" s="1">
        <v>3617.22</v>
      </c>
    </row>
    <row r="8074" spans="1:5" hidden="1">
      <c r="A8074" s="1">
        <v>1993</v>
      </c>
      <c r="B8074" s="1">
        <v>78</v>
      </c>
      <c r="C8074" s="1">
        <v>1855</v>
      </c>
      <c r="D8074" s="1">
        <v>2155.2399999999998</v>
      </c>
      <c r="E8074" s="1">
        <v>4010.24</v>
      </c>
    </row>
    <row r="8075" spans="1:5" hidden="1">
      <c r="A8075" s="1">
        <v>1993</v>
      </c>
      <c r="B8075" s="1">
        <v>79</v>
      </c>
      <c r="C8075" s="1">
        <v>1952</v>
      </c>
      <c r="D8075" s="1">
        <v>2239.2399999999998</v>
      </c>
      <c r="E8075" s="1">
        <v>4191.24</v>
      </c>
    </row>
    <row r="8076" spans="1:5" hidden="1">
      <c r="A8076" s="1">
        <v>1993</v>
      </c>
      <c r="B8076" s="1">
        <v>80</v>
      </c>
      <c r="C8076" s="1">
        <v>1947</v>
      </c>
      <c r="D8076" s="1">
        <v>2096.23</v>
      </c>
      <c r="E8076" s="1">
        <v>4043.23</v>
      </c>
    </row>
    <row r="8077" spans="1:5" hidden="1">
      <c r="A8077" s="1">
        <v>1993</v>
      </c>
      <c r="B8077" s="1">
        <v>81</v>
      </c>
      <c r="C8077" s="1">
        <v>1995</v>
      </c>
      <c r="D8077" s="1">
        <v>1913.21</v>
      </c>
      <c r="E8077" s="1">
        <v>3908.21</v>
      </c>
    </row>
    <row r="8078" spans="1:5" hidden="1">
      <c r="A8078" s="1">
        <v>1993</v>
      </c>
      <c r="B8078" s="1">
        <v>82</v>
      </c>
      <c r="C8078" s="1">
        <v>2037</v>
      </c>
      <c r="D8078" s="1">
        <v>1951.22</v>
      </c>
      <c r="E8078" s="1">
        <v>3988.22</v>
      </c>
    </row>
    <row r="8079" spans="1:5" hidden="1">
      <c r="A8079" s="1">
        <v>1993</v>
      </c>
      <c r="B8079" s="1">
        <v>83</v>
      </c>
      <c r="C8079" s="1">
        <v>2087</v>
      </c>
      <c r="D8079" s="1">
        <v>1796.2</v>
      </c>
      <c r="E8079" s="1">
        <v>3883.2</v>
      </c>
    </row>
    <row r="8080" spans="1:5" hidden="1">
      <c r="A8080" s="1">
        <v>1993</v>
      </c>
      <c r="B8080" s="1">
        <v>84</v>
      </c>
      <c r="C8080" s="1">
        <v>2046</v>
      </c>
      <c r="D8080" s="1">
        <v>1625.17</v>
      </c>
      <c r="E8080" s="1">
        <v>3671.17</v>
      </c>
    </row>
    <row r="8081" spans="1:5" hidden="1">
      <c r="A8081" s="1">
        <v>1993</v>
      </c>
      <c r="B8081" s="1">
        <v>85</v>
      </c>
      <c r="C8081" s="1">
        <v>1979</v>
      </c>
      <c r="D8081" s="1">
        <v>1484.16</v>
      </c>
      <c r="E8081" s="1">
        <v>3463.16</v>
      </c>
    </row>
    <row r="8082" spans="1:5" hidden="1">
      <c r="A8082" s="1">
        <v>1993</v>
      </c>
      <c r="B8082" s="1">
        <v>86</v>
      </c>
      <c r="C8082" s="1">
        <v>1891</v>
      </c>
      <c r="D8082" s="1">
        <v>1432.15</v>
      </c>
      <c r="E8082" s="1">
        <v>3323.15</v>
      </c>
    </row>
    <row r="8083" spans="1:5" hidden="1">
      <c r="A8083" s="1">
        <v>1993</v>
      </c>
      <c r="B8083" s="1">
        <v>87</v>
      </c>
      <c r="C8083" s="1">
        <v>1876</v>
      </c>
      <c r="D8083" s="1">
        <v>1162.1300000000001</v>
      </c>
      <c r="E8083" s="1">
        <v>3038.13</v>
      </c>
    </row>
    <row r="8084" spans="1:5" hidden="1">
      <c r="A8084" s="1">
        <v>1993</v>
      </c>
      <c r="B8084" s="1">
        <v>88</v>
      </c>
      <c r="C8084" s="1">
        <v>1734</v>
      </c>
      <c r="D8084" s="1">
        <v>1035.1099999999999</v>
      </c>
      <c r="E8084" s="1">
        <v>2769.11</v>
      </c>
    </row>
    <row r="8085" spans="1:5" hidden="1">
      <c r="A8085" s="1">
        <v>1993</v>
      </c>
      <c r="B8085" s="1">
        <v>89</v>
      </c>
      <c r="C8085" s="1">
        <v>1581</v>
      </c>
      <c r="D8085" s="1">
        <v>845.09</v>
      </c>
      <c r="E8085" s="1">
        <v>2426.09</v>
      </c>
    </row>
    <row r="8086" spans="1:5" hidden="1">
      <c r="A8086" s="1">
        <v>1993</v>
      </c>
      <c r="B8086" s="1">
        <v>90</v>
      </c>
      <c r="C8086" s="1">
        <v>1401</v>
      </c>
      <c r="D8086" s="1">
        <v>711.08</v>
      </c>
      <c r="E8086" s="1">
        <v>2112.08</v>
      </c>
    </row>
    <row r="8087" spans="1:5" hidden="1">
      <c r="A8087" s="1">
        <v>1993</v>
      </c>
      <c r="B8087" s="1">
        <v>91</v>
      </c>
      <c r="C8087" s="1">
        <v>1232</v>
      </c>
      <c r="D8087" s="1">
        <v>563.05999999999995</v>
      </c>
      <c r="E8087" s="1">
        <v>1795.06</v>
      </c>
    </row>
    <row r="8088" spans="1:5" hidden="1">
      <c r="A8088" s="1">
        <v>1993</v>
      </c>
      <c r="B8088" s="1">
        <v>92</v>
      </c>
      <c r="C8088" s="1">
        <v>1181</v>
      </c>
      <c r="D8088" s="1">
        <v>491.05</v>
      </c>
      <c r="E8088" s="1">
        <v>1672.05</v>
      </c>
    </row>
    <row r="8089" spans="1:5" hidden="1">
      <c r="A8089" s="1">
        <v>1993</v>
      </c>
      <c r="B8089" s="1">
        <v>93</v>
      </c>
      <c r="C8089" s="1">
        <v>1056</v>
      </c>
      <c r="D8089" s="1">
        <v>380.04</v>
      </c>
      <c r="E8089" s="1">
        <v>1436.04</v>
      </c>
    </row>
    <row r="8090" spans="1:5" hidden="1">
      <c r="A8090" s="1">
        <v>1993</v>
      </c>
      <c r="B8090" s="1">
        <v>94</v>
      </c>
      <c r="C8090" s="1">
        <v>772</v>
      </c>
      <c r="D8090" s="1">
        <v>203.02</v>
      </c>
      <c r="E8090" s="1">
        <v>975.02</v>
      </c>
    </row>
    <row r="8091" spans="1:5" hidden="1">
      <c r="A8091" s="1">
        <v>1993</v>
      </c>
      <c r="B8091" s="1">
        <v>95</v>
      </c>
      <c r="C8091" s="1">
        <v>592</v>
      </c>
      <c r="D8091" s="1">
        <v>185.02</v>
      </c>
      <c r="E8091" s="1">
        <v>777.02</v>
      </c>
    </row>
    <row r="8092" spans="1:5" hidden="1">
      <c r="A8092" s="1">
        <v>1993</v>
      </c>
      <c r="B8092" s="1">
        <v>96</v>
      </c>
      <c r="C8092" s="1">
        <v>510</v>
      </c>
      <c r="D8092" s="1">
        <v>136.02000000000001</v>
      </c>
      <c r="E8092" s="1">
        <v>646.02</v>
      </c>
    </row>
    <row r="8093" spans="1:5" hidden="1">
      <c r="A8093" s="1">
        <v>1993</v>
      </c>
      <c r="B8093" s="1">
        <v>97</v>
      </c>
      <c r="C8093" s="1">
        <v>426</v>
      </c>
      <c r="D8093" s="1">
        <v>116.02</v>
      </c>
      <c r="E8093" s="1">
        <v>542.02</v>
      </c>
    </row>
    <row r="8094" spans="1:5" hidden="1">
      <c r="A8094" s="1">
        <v>1993</v>
      </c>
      <c r="B8094" s="1">
        <v>98</v>
      </c>
      <c r="C8094" s="1">
        <v>306</v>
      </c>
      <c r="D8094" s="1">
        <v>69.010000000000005</v>
      </c>
      <c r="E8094" s="1">
        <v>375.01</v>
      </c>
    </row>
    <row r="8095" spans="1:5" hidden="1">
      <c r="A8095" s="1">
        <v>1993</v>
      </c>
      <c r="B8095" s="1">
        <v>99</v>
      </c>
      <c r="C8095" s="1">
        <v>211</v>
      </c>
      <c r="D8095" s="1">
        <v>42.01</v>
      </c>
      <c r="E8095" s="1">
        <v>253.01</v>
      </c>
    </row>
    <row r="8096" spans="1:5" hidden="1">
      <c r="A8096" s="1">
        <v>1993</v>
      </c>
      <c r="B8096" s="1">
        <v>100</v>
      </c>
      <c r="C8096" s="1">
        <v>140</v>
      </c>
      <c r="D8096" s="1">
        <v>26</v>
      </c>
      <c r="E8096" s="1">
        <v>166</v>
      </c>
    </row>
    <row r="8097" spans="1:5" hidden="1">
      <c r="A8097" s="1">
        <v>1993</v>
      </c>
      <c r="B8097" s="1">
        <v>101</v>
      </c>
      <c r="C8097" s="1">
        <v>115</v>
      </c>
      <c r="D8097" s="1">
        <v>17</v>
      </c>
      <c r="E8097" s="1">
        <v>132</v>
      </c>
    </row>
    <row r="8098" spans="1:5" hidden="1">
      <c r="A8098" s="1">
        <v>1993</v>
      </c>
      <c r="B8098" s="1">
        <v>102</v>
      </c>
      <c r="C8098" s="1">
        <v>71</v>
      </c>
      <c r="D8098" s="1">
        <v>14</v>
      </c>
      <c r="E8098" s="1">
        <v>85</v>
      </c>
    </row>
    <row r="8099" spans="1:5" hidden="1">
      <c r="A8099" s="1">
        <v>1993</v>
      </c>
      <c r="B8099" s="1">
        <v>103</v>
      </c>
      <c r="C8099" s="1">
        <v>57</v>
      </c>
      <c r="D8099" s="1">
        <v>6</v>
      </c>
      <c r="E8099" s="1">
        <v>63</v>
      </c>
    </row>
    <row r="8100" spans="1:5" hidden="1">
      <c r="A8100" s="1">
        <v>1993</v>
      </c>
      <c r="B8100" s="1">
        <v>104</v>
      </c>
      <c r="C8100" s="1">
        <v>20</v>
      </c>
      <c r="D8100" s="1">
        <v>5</v>
      </c>
      <c r="E8100" s="1">
        <v>25</v>
      </c>
    </row>
    <row r="8101" spans="1:5" hidden="1">
      <c r="A8101" s="1">
        <v>1993</v>
      </c>
      <c r="B8101" s="1">
        <v>105</v>
      </c>
      <c r="C8101" s="1">
        <v>19</v>
      </c>
      <c r="D8101" s="1">
        <v>1.5</v>
      </c>
      <c r="E8101" s="1">
        <v>20.5</v>
      </c>
    </row>
    <row r="8102" spans="1:5" hidden="1">
      <c r="A8102" s="1">
        <v>1993</v>
      </c>
      <c r="B8102" s="1">
        <v>106</v>
      </c>
      <c r="C8102" s="1">
        <v>8</v>
      </c>
      <c r="D8102" s="1">
        <v>1.5</v>
      </c>
      <c r="E8102" s="1">
        <v>9.5</v>
      </c>
    </row>
    <row r="8103" spans="1:5" hidden="1">
      <c r="A8103" s="1">
        <v>1993</v>
      </c>
      <c r="B8103" s="1">
        <v>107</v>
      </c>
      <c r="C8103" s="1">
        <v>6</v>
      </c>
      <c r="D8103" s="1">
        <v>0</v>
      </c>
      <c r="E8103" s="1">
        <v>6</v>
      </c>
    </row>
    <row r="8104" spans="1:5" hidden="1">
      <c r="A8104" s="1">
        <v>1993</v>
      </c>
      <c r="B8104" s="1">
        <v>108</v>
      </c>
      <c r="C8104" s="1">
        <v>1.5</v>
      </c>
      <c r="D8104" s="1">
        <v>0</v>
      </c>
      <c r="E8104" s="1">
        <v>1.5</v>
      </c>
    </row>
    <row r="8105" spans="1:5" hidden="1">
      <c r="A8105" s="1">
        <v>1993</v>
      </c>
      <c r="B8105" s="1">
        <v>109</v>
      </c>
      <c r="C8105" s="1">
        <v>1.5</v>
      </c>
      <c r="D8105" s="1">
        <v>0</v>
      </c>
      <c r="E8105" s="1">
        <v>1.5</v>
      </c>
    </row>
    <row r="8106" spans="1:5" hidden="1">
      <c r="A8106" s="1">
        <v>1993</v>
      </c>
      <c r="B8106" s="1" t="s">
        <v>121</v>
      </c>
      <c r="C8106" s="1">
        <v>1.5</v>
      </c>
      <c r="D8106" s="1">
        <v>0</v>
      </c>
      <c r="E8106" s="1">
        <v>1.5</v>
      </c>
    </row>
    <row r="8107" spans="1:5" hidden="1">
      <c r="A8107" s="1">
        <v>1994</v>
      </c>
      <c r="B8107" s="1">
        <v>0</v>
      </c>
      <c r="C8107" s="1">
        <v>672.02</v>
      </c>
      <c r="D8107" s="1">
        <v>871.06</v>
      </c>
      <c r="E8107" s="1">
        <v>1543.08</v>
      </c>
    </row>
    <row r="8108" spans="1:5" hidden="1">
      <c r="A8108" s="1">
        <v>1994</v>
      </c>
      <c r="B8108" s="1">
        <v>1</v>
      </c>
      <c r="C8108" s="1">
        <v>76</v>
      </c>
      <c r="D8108" s="1">
        <v>71.010000000000005</v>
      </c>
      <c r="E8108" s="1">
        <v>147.01</v>
      </c>
    </row>
    <row r="8109" spans="1:5" hidden="1">
      <c r="A8109" s="1">
        <v>1994</v>
      </c>
      <c r="B8109" s="1">
        <v>2</v>
      </c>
      <c r="C8109" s="1">
        <v>40</v>
      </c>
      <c r="D8109" s="1">
        <v>47</v>
      </c>
      <c r="E8109" s="1">
        <v>87</v>
      </c>
    </row>
    <row r="8110" spans="1:5" hidden="1">
      <c r="A8110" s="1">
        <v>1994</v>
      </c>
      <c r="B8110" s="1">
        <v>3</v>
      </c>
      <c r="C8110" s="1">
        <v>22</v>
      </c>
      <c r="D8110" s="1">
        <v>49</v>
      </c>
      <c r="E8110" s="1">
        <v>71</v>
      </c>
    </row>
    <row r="8111" spans="1:5" hidden="1">
      <c r="A8111" s="1">
        <v>1994</v>
      </c>
      <c r="B8111" s="1">
        <v>4</v>
      </c>
      <c r="C8111" s="1">
        <v>25</v>
      </c>
      <c r="D8111" s="1">
        <v>35</v>
      </c>
      <c r="E8111" s="1">
        <v>60</v>
      </c>
    </row>
    <row r="8112" spans="1:5" hidden="1">
      <c r="A8112" s="1">
        <v>1994</v>
      </c>
      <c r="B8112" s="1">
        <v>5</v>
      </c>
      <c r="C8112" s="1">
        <v>15</v>
      </c>
      <c r="D8112" s="1">
        <v>33</v>
      </c>
      <c r="E8112" s="1">
        <v>48</v>
      </c>
    </row>
    <row r="8113" spans="1:5" hidden="1">
      <c r="A8113" s="1">
        <v>1994</v>
      </c>
      <c r="B8113" s="1">
        <v>6</v>
      </c>
      <c r="C8113" s="1">
        <v>20</v>
      </c>
      <c r="D8113" s="1">
        <v>21.01</v>
      </c>
      <c r="E8113" s="1">
        <v>41.01</v>
      </c>
    </row>
    <row r="8114" spans="1:5" hidden="1">
      <c r="A8114" s="1">
        <v>1994</v>
      </c>
      <c r="B8114" s="1">
        <v>7</v>
      </c>
      <c r="C8114" s="1">
        <v>19</v>
      </c>
      <c r="D8114" s="1">
        <v>22</v>
      </c>
      <c r="E8114" s="1">
        <v>41</v>
      </c>
    </row>
    <row r="8115" spans="1:5" hidden="1">
      <c r="A8115" s="1">
        <v>1994</v>
      </c>
      <c r="B8115" s="1">
        <v>8</v>
      </c>
      <c r="C8115" s="1">
        <v>14</v>
      </c>
      <c r="D8115" s="1">
        <v>17</v>
      </c>
      <c r="E8115" s="1">
        <v>31</v>
      </c>
    </row>
    <row r="8116" spans="1:5" hidden="1">
      <c r="A8116" s="1">
        <v>1994</v>
      </c>
      <c r="B8116" s="1">
        <v>9</v>
      </c>
      <c r="C8116" s="1">
        <v>13</v>
      </c>
      <c r="D8116" s="1">
        <v>23</v>
      </c>
      <c r="E8116" s="1">
        <v>36</v>
      </c>
    </row>
    <row r="8117" spans="1:5" hidden="1">
      <c r="A8117" s="1">
        <v>1994</v>
      </c>
      <c r="B8117" s="1">
        <v>10</v>
      </c>
      <c r="C8117" s="1">
        <v>22</v>
      </c>
      <c r="D8117" s="1">
        <v>28</v>
      </c>
      <c r="E8117" s="1">
        <v>50</v>
      </c>
    </row>
    <row r="8118" spans="1:5" hidden="1">
      <c r="A8118" s="1">
        <v>1994</v>
      </c>
      <c r="B8118" s="1">
        <v>11</v>
      </c>
      <c r="C8118" s="1">
        <v>14</v>
      </c>
      <c r="D8118" s="1">
        <v>26</v>
      </c>
      <c r="E8118" s="1">
        <v>40</v>
      </c>
    </row>
    <row r="8119" spans="1:5" hidden="1">
      <c r="A8119" s="1">
        <v>1994</v>
      </c>
      <c r="B8119" s="1">
        <v>12</v>
      </c>
      <c r="C8119" s="1">
        <v>21</v>
      </c>
      <c r="D8119" s="1">
        <v>19.010000000000002</v>
      </c>
      <c r="E8119" s="1">
        <v>40.01</v>
      </c>
    </row>
    <row r="8120" spans="1:5" hidden="1">
      <c r="A8120" s="1">
        <v>1994</v>
      </c>
      <c r="B8120" s="1">
        <v>13</v>
      </c>
      <c r="C8120" s="1">
        <v>15.01</v>
      </c>
      <c r="D8120" s="1">
        <v>26</v>
      </c>
      <c r="E8120" s="1">
        <v>41.01</v>
      </c>
    </row>
    <row r="8121" spans="1:5" hidden="1">
      <c r="A8121" s="1">
        <v>1994</v>
      </c>
      <c r="B8121" s="1">
        <v>14</v>
      </c>
      <c r="C8121" s="1">
        <v>28</v>
      </c>
      <c r="D8121" s="1">
        <v>50.01</v>
      </c>
      <c r="E8121" s="1">
        <v>78.010000000000005</v>
      </c>
    </row>
    <row r="8122" spans="1:5" hidden="1">
      <c r="A8122" s="1">
        <v>1994</v>
      </c>
      <c r="B8122" s="1">
        <v>15</v>
      </c>
      <c r="C8122" s="1">
        <v>22</v>
      </c>
      <c r="D8122" s="1">
        <v>40</v>
      </c>
      <c r="E8122" s="1">
        <v>62</v>
      </c>
    </row>
    <row r="8123" spans="1:5" hidden="1">
      <c r="A8123" s="1">
        <v>1994</v>
      </c>
      <c r="B8123" s="1">
        <v>16</v>
      </c>
      <c r="C8123" s="1">
        <v>29</v>
      </c>
      <c r="D8123" s="1">
        <v>71.010000000000005</v>
      </c>
      <c r="E8123" s="1">
        <v>100.01</v>
      </c>
    </row>
    <row r="8124" spans="1:5" hidden="1">
      <c r="A8124" s="1">
        <v>1994</v>
      </c>
      <c r="B8124" s="1">
        <v>17</v>
      </c>
      <c r="C8124" s="1">
        <v>44</v>
      </c>
      <c r="D8124" s="1">
        <v>114.01</v>
      </c>
      <c r="E8124" s="1">
        <v>158.01</v>
      </c>
    </row>
    <row r="8125" spans="1:5" hidden="1">
      <c r="A8125" s="1">
        <v>1994</v>
      </c>
      <c r="B8125" s="1">
        <v>18</v>
      </c>
      <c r="C8125" s="1">
        <v>50</v>
      </c>
      <c r="D8125" s="1">
        <v>129.01</v>
      </c>
      <c r="E8125" s="1">
        <v>179.01</v>
      </c>
    </row>
    <row r="8126" spans="1:5" hidden="1">
      <c r="A8126" s="1">
        <v>1994</v>
      </c>
      <c r="B8126" s="1">
        <v>19</v>
      </c>
      <c r="C8126" s="1">
        <v>39</v>
      </c>
      <c r="D8126" s="1">
        <v>168.02</v>
      </c>
      <c r="E8126" s="1">
        <v>207.02</v>
      </c>
    </row>
    <row r="8127" spans="1:5" hidden="1">
      <c r="A8127" s="1">
        <v>1994</v>
      </c>
      <c r="B8127" s="1">
        <v>20</v>
      </c>
      <c r="C8127" s="1">
        <v>50</v>
      </c>
      <c r="D8127" s="1">
        <v>151.01</v>
      </c>
      <c r="E8127" s="1">
        <v>201.01</v>
      </c>
    </row>
    <row r="8128" spans="1:5" hidden="1">
      <c r="A8128" s="1">
        <v>1994</v>
      </c>
      <c r="B8128" s="1">
        <v>21</v>
      </c>
      <c r="C8128" s="1">
        <v>53</v>
      </c>
      <c r="D8128" s="1">
        <v>175.01</v>
      </c>
      <c r="E8128" s="1">
        <v>228.01</v>
      </c>
    </row>
    <row r="8129" spans="1:5" hidden="1">
      <c r="A8129" s="1">
        <v>1994</v>
      </c>
      <c r="B8129" s="1">
        <v>22</v>
      </c>
      <c r="C8129" s="1">
        <v>55</v>
      </c>
      <c r="D8129" s="1">
        <v>188.01</v>
      </c>
      <c r="E8129" s="1">
        <v>243.01</v>
      </c>
    </row>
    <row r="8130" spans="1:5" hidden="1">
      <c r="A8130" s="1">
        <v>1994</v>
      </c>
      <c r="B8130" s="1">
        <v>23</v>
      </c>
      <c r="C8130" s="1">
        <v>50</v>
      </c>
      <c r="D8130" s="1">
        <v>168.01</v>
      </c>
      <c r="E8130" s="1">
        <v>218.01</v>
      </c>
    </row>
    <row r="8131" spans="1:5" hidden="1">
      <c r="A8131" s="1">
        <v>1994</v>
      </c>
      <c r="B8131" s="1">
        <v>24</v>
      </c>
      <c r="C8131" s="1">
        <v>56</v>
      </c>
      <c r="D8131" s="1">
        <v>163.02000000000001</v>
      </c>
      <c r="E8131" s="1">
        <v>219.02</v>
      </c>
    </row>
    <row r="8132" spans="1:5" hidden="1">
      <c r="A8132" s="1">
        <v>1994</v>
      </c>
      <c r="B8132" s="1">
        <v>25</v>
      </c>
      <c r="C8132" s="1">
        <v>65</v>
      </c>
      <c r="D8132" s="1">
        <v>154.01</v>
      </c>
      <c r="E8132" s="1">
        <v>219.01</v>
      </c>
    </row>
    <row r="8133" spans="1:5" hidden="1">
      <c r="A8133" s="1">
        <v>1994</v>
      </c>
      <c r="B8133" s="1">
        <v>26</v>
      </c>
      <c r="C8133" s="1">
        <v>51</v>
      </c>
      <c r="D8133" s="1">
        <v>184.02</v>
      </c>
      <c r="E8133" s="1">
        <v>235.02</v>
      </c>
    </row>
    <row r="8134" spans="1:5" hidden="1">
      <c r="A8134" s="1">
        <v>1994</v>
      </c>
      <c r="B8134" s="1">
        <v>27</v>
      </c>
      <c r="C8134" s="1">
        <v>49</v>
      </c>
      <c r="D8134" s="1">
        <v>154.01</v>
      </c>
      <c r="E8134" s="1">
        <v>203.01</v>
      </c>
    </row>
    <row r="8135" spans="1:5" hidden="1">
      <c r="A8135" s="1">
        <v>1994</v>
      </c>
      <c r="B8135" s="1">
        <v>28</v>
      </c>
      <c r="C8135" s="1">
        <v>56</v>
      </c>
      <c r="D8135" s="1">
        <v>169.01</v>
      </c>
      <c r="E8135" s="1">
        <v>225.01</v>
      </c>
    </row>
    <row r="8136" spans="1:5" hidden="1">
      <c r="A8136" s="1">
        <v>1994</v>
      </c>
      <c r="B8136" s="1">
        <v>29</v>
      </c>
      <c r="C8136" s="1">
        <v>56</v>
      </c>
      <c r="D8136" s="1">
        <v>180.02</v>
      </c>
      <c r="E8136" s="1">
        <v>236.02</v>
      </c>
    </row>
    <row r="8137" spans="1:5" hidden="1">
      <c r="A8137" s="1">
        <v>1994</v>
      </c>
      <c r="B8137" s="1">
        <v>30</v>
      </c>
      <c r="C8137" s="1">
        <v>66</v>
      </c>
      <c r="D8137" s="1">
        <v>173.01</v>
      </c>
      <c r="E8137" s="1">
        <v>239.01</v>
      </c>
    </row>
    <row r="8138" spans="1:5" hidden="1">
      <c r="A8138" s="1">
        <v>1994</v>
      </c>
      <c r="B8138" s="1">
        <v>31</v>
      </c>
      <c r="C8138" s="1">
        <v>76</v>
      </c>
      <c r="D8138" s="1">
        <v>169.01</v>
      </c>
      <c r="E8138" s="1">
        <v>245.01</v>
      </c>
    </row>
    <row r="8139" spans="1:5" hidden="1">
      <c r="A8139" s="1">
        <v>1994</v>
      </c>
      <c r="B8139" s="1">
        <v>32</v>
      </c>
      <c r="C8139" s="1">
        <v>65</v>
      </c>
      <c r="D8139" s="1">
        <v>206.01</v>
      </c>
      <c r="E8139" s="1">
        <v>271.01</v>
      </c>
    </row>
    <row r="8140" spans="1:5" hidden="1">
      <c r="A8140" s="1">
        <v>1994</v>
      </c>
      <c r="B8140" s="1">
        <v>33</v>
      </c>
      <c r="C8140" s="1">
        <v>76</v>
      </c>
      <c r="D8140" s="1">
        <v>213.02</v>
      </c>
      <c r="E8140" s="1">
        <v>289.02</v>
      </c>
    </row>
    <row r="8141" spans="1:5" hidden="1">
      <c r="A8141" s="1">
        <v>1994</v>
      </c>
      <c r="B8141" s="1">
        <v>34</v>
      </c>
      <c r="C8141" s="1">
        <v>72</v>
      </c>
      <c r="D8141" s="1">
        <v>215.01</v>
      </c>
      <c r="E8141" s="1">
        <v>287.01</v>
      </c>
    </row>
    <row r="8142" spans="1:5" hidden="1">
      <c r="A8142" s="1">
        <v>1994</v>
      </c>
      <c r="B8142" s="1">
        <v>35</v>
      </c>
      <c r="C8142" s="1">
        <v>104</v>
      </c>
      <c r="D8142" s="1">
        <v>206.02</v>
      </c>
      <c r="E8142" s="1">
        <v>310.02</v>
      </c>
    </row>
    <row r="8143" spans="1:5" hidden="1">
      <c r="A8143" s="1">
        <v>1994</v>
      </c>
      <c r="B8143" s="1">
        <v>36</v>
      </c>
      <c r="C8143" s="1">
        <v>99</v>
      </c>
      <c r="D8143" s="1">
        <v>240.01</v>
      </c>
      <c r="E8143" s="1">
        <v>339.01</v>
      </c>
    </row>
    <row r="8144" spans="1:5" hidden="1">
      <c r="A8144" s="1">
        <v>1994</v>
      </c>
      <c r="B8144" s="1">
        <v>37</v>
      </c>
      <c r="C8144" s="1">
        <v>102</v>
      </c>
      <c r="D8144" s="1">
        <v>224.02</v>
      </c>
      <c r="E8144" s="1">
        <v>326.02</v>
      </c>
    </row>
    <row r="8145" spans="1:5" hidden="1">
      <c r="A8145" s="1">
        <v>1994</v>
      </c>
      <c r="B8145" s="1">
        <v>38</v>
      </c>
      <c r="C8145" s="1">
        <v>110</v>
      </c>
      <c r="D8145" s="1">
        <v>203.02</v>
      </c>
      <c r="E8145" s="1">
        <v>313.02</v>
      </c>
    </row>
    <row r="8146" spans="1:5" hidden="1">
      <c r="A8146" s="1">
        <v>1994</v>
      </c>
      <c r="B8146" s="1">
        <v>39</v>
      </c>
      <c r="C8146" s="1">
        <v>126.01</v>
      </c>
      <c r="D8146" s="1">
        <v>239.02</v>
      </c>
      <c r="E8146" s="1">
        <v>365.03</v>
      </c>
    </row>
    <row r="8147" spans="1:5" hidden="1">
      <c r="A8147" s="1">
        <v>1994</v>
      </c>
      <c r="B8147" s="1">
        <v>40</v>
      </c>
      <c r="C8147" s="1">
        <v>114.01</v>
      </c>
      <c r="D8147" s="1">
        <v>229.01</v>
      </c>
      <c r="E8147" s="1">
        <v>343.02</v>
      </c>
    </row>
    <row r="8148" spans="1:5" hidden="1">
      <c r="A8148" s="1">
        <v>1994</v>
      </c>
      <c r="B8148" s="1">
        <v>41</v>
      </c>
      <c r="C8148" s="1">
        <v>144</v>
      </c>
      <c r="D8148" s="1">
        <v>238.01</v>
      </c>
      <c r="E8148" s="1">
        <v>382.01</v>
      </c>
    </row>
    <row r="8149" spans="1:5" hidden="1">
      <c r="A8149" s="1">
        <v>1994</v>
      </c>
      <c r="B8149" s="1">
        <v>42</v>
      </c>
      <c r="C8149" s="1">
        <v>147.01</v>
      </c>
      <c r="D8149" s="1">
        <v>258.02</v>
      </c>
      <c r="E8149" s="1">
        <v>405.03</v>
      </c>
    </row>
    <row r="8150" spans="1:5" hidden="1">
      <c r="A8150" s="1">
        <v>1994</v>
      </c>
      <c r="B8150" s="1">
        <v>43</v>
      </c>
      <c r="C8150" s="1">
        <v>180</v>
      </c>
      <c r="D8150" s="1">
        <v>256.01</v>
      </c>
      <c r="E8150" s="1">
        <v>436.01</v>
      </c>
    </row>
    <row r="8151" spans="1:5" hidden="1">
      <c r="A8151" s="1">
        <v>1994</v>
      </c>
      <c r="B8151" s="1">
        <v>44</v>
      </c>
      <c r="C8151" s="1">
        <v>169</v>
      </c>
      <c r="D8151" s="1">
        <v>304.02</v>
      </c>
      <c r="E8151" s="1">
        <v>473.02</v>
      </c>
    </row>
    <row r="8152" spans="1:5" hidden="1">
      <c r="A8152" s="1">
        <v>1994</v>
      </c>
      <c r="B8152" s="1">
        <v>45</v>
      </c>
      <c r="C8152" s="1">
        <v>190.01</v>
      </c>
      <c r="D8152" s="1">
        <v>285.02</v>
      </c>
      <c r="E8152" s="1">
        <v>475.03</v>
      </c>
    </row>
    <row r="8153" spans="1:5" hidden="1">
      <c r="A8153" s="1">
        <v>1994</v>
      </c>
      <c r="B8153" s="1">
        <v>46</v>
      </c>
      <c r="C8153" s="1">
        <v>187.01</v>
      </c>
      <c r="D8153" s="1">
        <v>369.03</v>
      </c>
      <c r="E8153" s="1">
        <v>556.04</v>
      </c>
    </row>
    <row r="8154" spans="1:5" hidden="1">
      <c r="A8154" s="1">
        <v>1994</v>
      </c>
      <c r="B8154" s="1">
        <v>47</v>
      </c>
      <c r="C8154" s="1">
        <v>223.01</v>
      </c>
      <c r="D8154" s="1">
        <v>407.03</v>
      </c>
      <c r="E8154" s="1">
        <v>630.04</v>
      </c>
    </row>
    <row r="8155" spans="1:5" hidden="1">
      <c r="A8155" s="1">
        <v>1994</v>
      </c>
      <c r="B8155" s="1">
        <v>48</v>
      </c>
      <c r="C8155" s="1">
        <v>209.01</v>
      </c>
      <c r="D8155" s="1">
        <v>320.02999999999997</v>
      </c>
      <c r="E8155" s="1">
        <v>529.04</v>
      </c>
    </row>
    <row r="8156" spans="1:5" hidden="1">
      <c r="A8156" s="1">
        <v>1994</v>
      </c>
      <c r="B8156" s="1">
        <v>49</v>
      </c>
      <c r="C8156" s="1">
        <v>250</v>
      </c>
      <c r="D8156" s="1">
        <v>395.03</v>
      </c>
      <c r="E8156" s="1">
        <v>645.03</v>
      </c>
    </row>
    <row r="8157" spans="1:5" hidden="1">
      <c r="A8157" s="1">
        <v>1994</v>
      </c>
      <c r="B8157" s="1">
        <v>50</v>
      </c>
      <c r="C8157" s="1">
        <v>229.01</v>
      </c>
      <c r="D8157" s="1">
        <v>405.03</v>
      </c>
      <c r="E8157" s="1">
        <v>634.04</v>
      </c>
    </row>
    <row r="8158" spans="1:5" hidden="1">
      <c r="A8158" s="1">
        <v>1994</v>
      </c>
      <c r="B8158" s="1">
        <v>51</v>
      </c>
      <c r="C8158" s="1">
        <v>246.01</v>
      </c>
      <c r="D8158" s="1">
        <v>410.03</v>
      </c>
      <c r="E8158" s="1">
        <v>656.04</v>
      </c>
    </row>
    <row r="8159" spans="1:5" hidden="1">
      <c r="A8159" s="1">
        <v>1994</v>
      </c>
      <c r="B8159" s="1">
        <v>52</v>
      </c>
      <c r="C8159" s="1">
        <v>275.01</v>
      </c>
      <c r="D8159" s="1">
        <v>419.03</v>
      </c>
      <c r="E8159" s="1">
        <v>694.04</v>
      </c>
    </row>
    <row r="8160" spans="1:5" hidden="1">
      <c r="A8160" s="1">
        <v>1994</v>
      </c>
      <c r="B8160" s="1">
        <v>53</v>
      </c>
      <c r="C8160" s="1">
        <v>264.01</v>
      </c>
      <c r="D8160" s="1">
        <v>475.04</v>
      </c>
      <c r="E8160" s="1">
        <v>739.05</v>
      </c>
    </row>
    <row r="8161" spans="1:5" hidden="1">
      <c r="A8161" s="1">
        <v>1994</v>
      </c>
      <c r="B8161" s="1">
        <v>54</v>
      </c>
      <c r="C8161" s="1">
        <v>260.01</v>
      </c>
      <c r="D8161" s="1">
        <v>508.04</v>
      </c>
      <c r="E8161" s="1">
        <v>768.05</v>
      </c>
    </row>
    <row r="8162" spans="1:5" hidden="1">
      <c r="A8162" s="1">
        <v>1994</v>
      </c>
      <c r="B8162" s="1">
        <v>55</v>
      </c>
      <c r="C8162" s="1">
        <v>323.01</v>
      </c>
      <c r="D8162" s="1">
        <v>518.04</v>
      </c>
      <c r="E8162" s="1">
        <v>841.05</v>
      </c>
    </row>
    <row r="8163" spans="1:5" hidden="1">
      <c r="A8163" s="1">
        <v>1994</v>
      </c>
      <c r="B8163" s="1">
        <v>56</v>
      </c>
      <c r="C8163" s="1">
        <v>331.01</v>
      </c>
      <c r="D8163" s="1">
        <v>567.04</v>
      </c>
      <c r="E8163" s="1">
        <v>898.05</v>
      </c>
    </row>
    <row r="8164" spans="1:5" hidden="1">
      <c r="A8164" s="1">
        <v>1994</v>
      </c>
      <c r="B8164" s="1">
        <v>57</v>
      </c>
      <c r="C8164" s="1">
        <v>376.01</v>
      </c>
      <c r="D8164" s="1">
        <v>611.04</v>
      </c>
      <c r="E8164" s="1">
        <v>987.05</v>
      </c>
    </row>
    <row r="8165" spans="1:5" hidden="1">
      <c r="A8165" s="1">
        <v>1994</v>
      </c>
      <c r="B8165" s="1">
        <v>58</v>
      </c>
      <c r="C8165" s="1">
        <v>361.01</v>
      </c>
      <c r="D8165" s="1">
        <v>712.05</v>
      </c>
      <c r="E8165" s="1">
        <v>1073.06</v>
      </c>
    </row>
    <row r="8166" spans="1:5" hidden="1">
      <c r="A8166" s="1">
        <v>1994</v>
      </c>
      <c r="B8166" s="1">
        <v>59</v>
      </c>
      <c r="C8166" s="1">
        <v>400.02</v>
      </c>
      <c r="D8166" s="1">
        <v>757.06</v>
      </c>
      <c r="E8166" s="1">
        <v>1157.08</v>
      </c>
    </row>
    <row r="8167" spans="1:5" hidden="1">
      <c r="A8167" s="1">
        <v>1994</v>
      </c>
      <c r="B8167" s="1">
        <v>60</v>
      </c>
      <c r="C8167" s="1">
        <v>424.01</v>
      </c>
      <c r="D8167" s="1">
        <v>732.05</v>
      </c>
      <c r="E8167" s="1">
        <v>1156.06</v>
      </c>
    </row>
    <row r="8168" spans="1:5" hidden="1">
      <c r="A8168" s="1">
        <v>1994</v>
      </c>
      <c r="B8168" s="1">
        <v>61</v>
      </c>
      <c r="C8168" s="1">
        <v>456.02</v>
      </c>
      <c r="D8168" s="1">
        <v>891.07</v>
      </c>
      <c r="E8168" s="1">
        <v>1347.09</v>
      </c>
    </row>
    <row r="8169" spans="1:5" hidden="1">
      <c r="A8169" s="1">
        <v>1994</v>
      </c>
      <c r="B8169" s="1">
        <v>62</v>
      </c>
      <c r="C8169" s="1">
        <v>476.02</v>
      </c>
      <c r="D8169" s="1">
        <v>1000.07</v>
      </c>
      <c r="E8169" s="1">
        <v>1476.09</v>
      </c>
    </row>
    <row r="8170" spans="1:5" hidden="1">
      <c r="A8170" s="1">
        <v>1994</v>
      </c>
      <c r="B8170" s="1">
        <v>63</v>
      </c>
      <c r="C8170" s="1">
        <v>617.02</v>
      </c>
      <c r="D8170" s="1">
        <v>1150.08</v>
      </c>
      <c r="E8170" s="1">
        <v>1767.1</v>
      </c>
    </row>
    <row r="8171" spans="1:5" hidden="1">
      <c r="A8171" s="1">
        <v>1994</v>
      </c>
      <c r="B8171" s="1">
        <v>64</v>
      </c>
      <c r="C8171" s="1">
        <v>633.02</v>
      </c>
      <c r="D8171" s="1">
        <v>1205.0899999999999</v>
      </c>
      <c r="E8171" s="1">
        <v>1838.11</v>
      </c>
    </row>
    <row r="8172" spans="1:5" hidden="1">
      <c r="A8172" s="1">
        <v>1994</v>
      </c>
      <c r="B8172" s="1">
        <v>65</v>
      </c>
      <c r="C8172" s="1">
        <v>696.02</v>
      </c>
      <c r="D8172" s="1">
        <v>1304.0999999999999</v>
      </c>
      <c r="E8172" s="1">
        <v>2000.12</v>
      </c>
    </row>
    <row r="8173" spans="1:5" hidden="1">
      <c r="A8173" s="1">
        <v>1994</v>
      </c>
      <c r="B8173" s="1">
        <v>66</v>
      </c>
      <c r="C8173" s="1">
        <v>794.03</v>
      </c>
      <c r="D8173" s="1">
        <v>1480.11</v>
      </c>
      <c r="E8173" s="1">
        <v>2274.14</v>
      </c>
    </row>
    <row r="8174" spans="1:5" hidden="1">
      <c r="A8174" s="1">
        <v>1994</v>
      </c>
      <c r="B8174" s="1">
        <v>67</v>
      </c>
      <c r="C8174" s="1">
        <v>863.03</v>
      </c>
      <c r="D8174" s="1">
        <v>1612.12</v>
      </c>
      <c r="E8174" s="1">
        <v>2475.15</v>
      </c>
    </row>
    <row r="8175" spans="1:5" hidden="1">
      <c r="A8175" s="1">
        <v>1994</v>
      </c>
      <c r="B8175" s="1">
        <v>68</v>
      </c>
      <c r="C8175" s="1">
        <v>989.03</v>
      </c>
      <c r="D8175" s="1">
        <v>1750.13</v>
      </c>
      <c r="E8175" s="1">
        <v>2739.16</v>
      </c>
    </row>
    <row r="8176" spans="1:5" hidden="1">
      <c r="A8176" s="1">
        <v>1994</v>
      </c>
      <c r="B8176" s="1">
        <v>69</v>
      </c>
      <c r="C8176" s="1">
        <v>1071.03</v>
      </c>
      <c r="D8176" s="1">
        <v>1772.13</v>
      </c>
      <c r="E8176" s="1">
        <v>2843.16</v>
      </c>
    </row>
    <row r="8177" spans="1:5" hidden="1">
      <c r="A8177" s="1">
        <v>1994</v>
      </c>
      <c r="B8177" s="1">
        <v>70</v>
      </c>
      <c r="C8177" s="1">
        <v>1083.03</v>
      </c>
      <c r="D8177" s="1">
        <v>1795.13</v>
      </c>
      <c r="E8177" s="1">
        <v>2878.16</v>
      </c>
    </row>
    <row r="8178" spans="1:5" hidden="1">
      <c r="A8178" s="1">
        <v>1994</v>
      </c>
      <c r="B8178" s="1">
        <v>71</v>
      </c>
      <c r="C8178" s="1">
        <v>1141.04</v>
      </c>
      <c r="D8178" s="1">
        <v>1936.14</v>
      </c>
      <c r="E8178" s="1">
        <v>3077.18</v>
      </c>
    </row>
    <row r="8179" spans="1:5" hidden="1">
      <c r="A8179" s="1">
        <v>1994</v>
      </c>
      <c r="B8179" s="1">
        <v>72</v>
      </c>
      <c r="C8179" s="1">
        <v>1320.04</v>
      </c>
      <c r="D8179" s="1">
        <v>1978.15</v>
      </c>
      <c r="E8179" s="1">
        <v>3298.19</v>
      </c>
    </row>
    <row r="8180" spans="1:5" hidden="1">
      <c r="A8180" s="1">
        <v>1994</v>
      </c>
      <c r="B8180" s="1">
        <v>73</v>
      </c>
      <c r="C8180" s="1">
        <v>1432.05</v>
      </c>
      <c r="D8180" s="1">
        <v>2202.16</v>
      </c>
      <c r="E8180" s="1">
        <v>3634.21</v>
      </c>
    </row>
    <row r="8181" spans="1:5" hidden="1">
      <c r="A8181" s="1">
        <v>1994</v>
      </c>
      <c r="B8181" s="1">
        <v>74</v>
      </c>
      <c r="C8181" s="1">
        <v>1506.05</v>
      </c>
      <c r="D8181" s="1">
        <v>2206.16</v>
      </c>
      <c r="E8181" s="1">
        <v>3712.21</v>
      </c>
    </row>
    <row r="8182" spans="1:5" hidden="1">
      <c r="A8182" s="1">
        <v>1994</v>
      </c>
      <c r="B8182" s="1">
        <v>75</v>
      </c>
      <c r="C8182" s="1">
        <v>1445.05</v>
      </c>
      <c r="D8182" s="1">
        <v>1891.14</v>
      </c>
      <c r="E8182" s="1">
        <v>3336.19</v>
      </c>
    </row>
    <row r="8183" spans="1:5" hidden="1">
      <c r="A8183" s="1">
        <v>1994</v>
      </c>
      <c r="B8183" s="1">
        <v>76</v>
      </c>
      <c r="C8183" s="1">
        <v>1545.05</v>
      </c>
      <c r="D8183" s="1">
        <v>1995.15</v>
      </c>
      <c r="E8183" s="1">
        <v>3540.2</v>
      </c>
    </row>
    <row r="8184" spans="1:5" hidden="1">
      <c r="A8184" s="1">
        <v>1994</v>
      </c>
      <c r="B8184" s="1">
        <v>77</v>
      </c>
      <c r="C8184" s="1">
        <v>1651.06</v>
      </c>
      <c r="D8184" s="1">
        <v>2144.16</v>
      </c>
      <c r="E8184" s="1">
        <v>3795.22</v>
      </c>
    </row>
    <row r="8185" spans="1:5" hidden="1">
      <c r="A8185" s="1">
        <v>1994</v>
      </c>
      <c r="B8185" s="1">
        <v>78</v>
      </c>
      <c r="C8185" s="1">
        <v>1769.05</v>
      </c>
      <c r="D8185" s="1">
        <v>2162.16</v>
      </c>
      <c r="E8185" s="1">
        <v>3931.21</v>
      </c>
    </row>
    <row r="8186" spans="1:5" hidden="1">
      <c r="A8186" s="1">
        <v>1994</v>
      </c>
      <c r="B8186" s="1">
        <v>79</v>
      </c>
      <c r="C8186" s="1">
        <v>1938.07</v>
      </c>
      <c r="D8186" s="1">
        <v>2310.17</v>
      </c>
      <c r="E8186" s="1">
        <v>4248.24</v>
      </c>
    </row>
    <row r="8187" spans="1:5" hidden="1">
      <c r="A8187" s="1">
        <v>1994</v>
      </c>
      <c r="B8187" s="1">
        <v>80</v>
      </c>
      <c r="C8187" s="1">
        <v>2159.0700000000002</v>
      </c>
      <c r="D8187" s="1">
        <v>2179.17</v>
      </c>
      <c r="E8187" s="1">
        <v>4338.24</v>
      </c>
    </row>
    <row r="8188" spans="1:5" hidden="1">
      <c r="A8188" s="1">
        <v>1994</v>
      </c>
      <c r="B8188" s="1">
        <v>81</v>
      </c>
      <c r="C8188" s="1">
        <v>2214.0700000000002</v>
      </c>
      <c r="D8188" s="1">
        <v>2131.16</v>
      </c>
      <c r="E8188" s="1">
        <v>4345.2299999999996</v>
      </c>
    </row>
    <row r="8189" spans="1:5" hidden="1">
      <c r="A8189" s="1">
        <v>1994</v>
      </c>
      <c r="B8189" s="1">
        <v>82</v>
      </c>
      <c r="C8189" s="1">
        <v>2177.0700000000002</v>
      </c>
      <c r="D8189" s="1">
        <v>2061.15</v>
      </c>
      <c r="E8189" s="1">
        <v>4238.22</v>
      </c>
    </row>
    <row r="8190" spans="1:5" hidden="1">
      <c r="A8190" s="1">
        <v>1994</v>
      </c>
      <c r="B8190" s="1">
        <v>83</v>
      </c>
      <c r="C8190" s="1">
        <v>2219.08</v>
      </c>
      <c r="D8190" s="1">
        <v>1877.14</v>
      </c>
      <c r="E8190" s="1">
        <v>4096.22</v>
      </c>
    </row>
    <row r="8191" spans="1:5" hidden="1">
      <c r="A8191" s="1">
        <v>1994</v>
      </c>
      <c r="B8191" s="1">
        <v>84</v>
      </c>
      <c r="C8191" s="1">
        <v>2211.0700000000002</v>
      </c>
      <c r="D8191" s="1">
        <v>1832.13</v>
      </c>
      <c r="E8191" s="1">
        <v>4043.2</v>
      </c>
    </row>
    <row r="8192" spans="1:5" hidden="1">
      <c r="A8192" s="1">
        <v>1994</v>
      </c>
      <c r="B8192" s="1">
        <v>85</v>
      </c>
      <c r="C8192" s="1">
        <v>2086.0700000000002</v>
      </c>
      <c r="D8192" s="1">
        <v>1630.12</v>
      </c>
      <c r="E8192" s="1">
        <v>3716.19</v>
      </c>
    </row>
    <row r="8193" spans="1:5" hidden="1">
      <c r="A8193" s="1">
        <v>1994</v>
      </c>
      <c r="B8193" s="1">
        <v>86</v>
      </c>
      <c r="C8193" s="1">
        <v>2109.0700000000002</v>
      </c>
      <c r="D8193" s="1">
        <v>1449.11</v>
      </c>
      <c r="E8193" s="1">
        <v>3558.18</v>
      </c>
    </row>
    <row r="8194" spans="1:5" hidden="1">
      <c r="A8194" s="1">
        <v>1994</v>
      </c>
      <c r="B8194" s="1">
        <v>87</v>
      </c>
      <c r="C8194" s="1">
        <v>1968.06</v>
      </c>
      <c r="D8194" s="1">
        <v>1314.09</v>
      </c>
      <c r="E8194" s="1">
        <v>3282.15</v>
      </c>
    </row>
    <row r="8195" spans="1:5" hidden="1">
      <c r="A8195" s="1">
        <v>1994</v>
      </c>
      <c r="B8195" s="1">
        <v>88</v>
      </c>
      <c r="C8195" s="1">
        <v>1884.06</v>
      </c>
      <c r="D8195" s="1">
        <v>1144.0899999999999</v>
      </c>
      <c r="E8195" s="1">
        <v>3028.15</v>
      </c>
    </row>
    <row r="8196" spans="1:5" hidden="1">
      <c r="A8196" s="1">
        <v>1994</v>
      </c>
      <c r="B8196" s="1">
        <v>89</v>
      </c>
      <c r="C8196" s="1">
        <v>1855.06</v>
      </c>
      <c r="D8196" s="1">
        <v>999.08</v>
      </c>
      <c r="E8196" s="1">
        <v>2854.14</v>
      </c>
    </row>
    <row r="8197" spans="1:5" hidden="1">
      <c r="A8197" s="1">
        <v>1994</v>
      </c>
      <c r="B8197" s="1">
        <v>90</v>
      </c>
      <c r="C8197" s="1">
        <v>1595.05</v>
      </c>
      <c r="D8197" s="1">
        <v>816.06</v>
      </c>
      <c r="E8197" s="1">
        <v>2411.11</v>
      </c>
    </row>
    <row r="8198" spans="1:5" hidden="1">
      <c r="A8198" s="1">
        <v>1994</v>
      </c>
      <c r="B8198" s="1">
        <v>91</v>
      </c>
      <c r="C8198" s="1">
        <v>1359.05</v>
      </c>
      <c r="D8198" s="1">
        <v>651.04999999999995</v>
      </c>
      <c r="E8198" s="1">
        <v>2010.1</v>
      </c>
    </row>
    <row r="8199" spans="1:5" hidden="1">
      <c r="A8199" s="1">
        <v>1994</v>
      </c>
      <c r="B8199" s="1">
        <v>92</v>
      </c>
      <c r="C8199" s="1">
        <v>1303.04</v>
      </c>
      <c r="D8199" s="1">
        <v>534.04</v>
      </c>
      <c r="E8199" s="1">
        <v>1837.08</v>
      </c>
    </row>
    <row r="8200" spans="1:5" hidden="1">
      <c r="A8200" s="1">
        <v>1994</v>
      </c>
      <c r="B8200" s="1">
        <v>93</v>
      </c>
      <c r="C8200" s="1">
        <v>1093.04</v>
      </c>
      <c r="D8200" s="1">
        <v>447.03</v>
      </c>
      <c r="E8200" s="1">
        <v>1540.07</v>
      </c>
    </row>
    <row r="8201" spans="1:5" hidden="1">
      <c r="A8201" s="1">
        <v>1994</v>
      </c>
      <c r="B8201" s="1">
        <v>94</v>
      </c>
      <c r="C8201" s="1">
        <v>925.04</v>
      </c>
      <c r="D8201" s="1">
        <v>320.02999999999997</v>
      </c>
      <c r="E8201" s="1">
        <v>1245.07</v>
      </c>
    </row>
    <row r="8202" spans="1:5" hidden="1">
      <c r="A8202" s="1">
        <v>1994</v>
      </c>
      <c r="B8202" s="1">
        <v>95</v>
      </c>
      <c r="C8202" s="1">
        <v>701.02</v>
      </c>
      <c r="D8202" s="1">
        <v>225.02</v>
      </c>
      <c r="E8202" s="1">
        <v>926.04</v>
      </c>
    </row>
    <row r="8203" spans="1:5" hidden="1">
      <c r="A8203" s="1">
        <v>1994</v>
      </c>
      <c r="B8203" s="1">
        <v>96</v>
      </c>
      <c r="C8203" s="1">
        <v>611.02</v>
      </c>
      <c r="D8203" s="1">
        <v>153.01</v>
      </c>
      <c r="E8203" s="1">
        <v>764.03</v>
      </c>
    </row>
    <row r="8204" spans="1:5" hidden="1">
      <c r="A8204" s="1">
        <v>1994</v>
      </c>
      <c r="B8204" s="1">
        <v>97</v>
      </c>
      <c r="C8204" s="1">
        <v>463.02</v>
      </c>
      <c r="D8204" s="1">
        <v>118.01</v>
      </c>
      <c r="E8204" s="1">
        <v>581.03</v>
      </c>
    </row>
    <row r="8205" spans="1:5" hidden="1">
      <c r="A8205" s="1">
        <v>1994</v>
      </c>
      <c r="B8205" s="1">
        <v>98</v>
      </c>
      <c r="C8205" s="1">
        <v>336.01</v>
      </c>
      <c r="D8205" s="1">
        <v>80</v>
      </c>
      <c r="E8205" s="1">
        <v>416.01</v>
      </c>
    </row>
    <row r="8206" spans="1:5" hidden="1">
      <c r="A8206" s="1">
        <v>1994</v>
      </c>
      <c r="B8206" s="1">
        <v>99</v>
      </c>
      <c r="C8206" s="1">
        <v>234</v>
      </c>
      <c r="D8206" s="1">
        <v>43</v>
      </c>
      <c r="E8206" s="1">
        <v>277</v>
      </c>
    </row>
    <row r="8207" spans="1:5" hidden="1">
      <c r="A8207" s="1">
        <v>1994</v>
      </c>
      <c r="B8207" s="1">
        <v>100</v>
      </c>
      <c r="C8207" s="1">
        <v>157.01</v>
      </c>
      <c r="D8207" s="1">
        <v>39</v>
      </c>
      <c r="E8207" s="1">
        <v>196.01</v>
      </c>
    </row>
    <row r="8208" spans="1:5" hidden="1">
      <c r="A8208" s="1">
        <v>1994</v>
      </c>
      <c r="B8208" s="1">
        <v>101</v>
      </c>
      <c r="C8208" s="1">
        <v>117</v>
      </c>
      <c r="D8208" s="1">
        <v>20</v>
      </c>
      <c r="E8208" s="1">
        <v>137</v>
      </c>
    </row>
    <row r="8209" spans="1:5" hidden="1">
      <c r="A8209" s="1">
        <v>1994</v>
      </c>
      <c r="B8209" s="1">
        <v>102</v>
      </c>
      <c r="C8209" s="1">
        <v>89</v>
      </c>
      <c r="D8209" s="1">
        <v>8</v>
      </c>
      <c r="E8209" s="1">
        <v>97</v>
      </c>
    </row>
    <row r="8210" spans="1:5" hidden="1">
      <c r="A8210" s="1">
        <v>1994</v>
      </c>
      <c r="B8210" s="1">
        <v>103</v>
      </c>
      <c r="C8210" s="1">
        <v>54</v>
      </c>
      <c r="D8210" s="1">
        <v>17</v>
      </c>
      <c r="E8210" s="1">
        <v>71</v>
      </c>
    </row>
    <row r="8211" spans="1:5" hidden="1">
      <c r="A8211" s="1">
        <v>1994</v>
      </c>
      <c r="B8211" s="1">
        <v>104</v>
      </c>
      <c r="C8211" s="1">
        <v>26</v>
      </c>
      <c r="D8211" s="1">
        <v>1.5</v>
      </c>
      <c r="E8211" s="1">
        <v>27.5</v>
      </c>
    </row>
    <row r="8212" spans="1:5" hidden="1">
      <c r="A8212" s="1">
        <v>1994</v>
      </c>
      <c r="B8212" s="1">
        <v>105</v>
      </c>
      <c r="C8212" s="1">
        <v>29</v>
      </c>
      <c r="D8212" s="1">
        <v>1.5</v>
      </c>
      <c r="E8212" s="1">
        <v>30.5</v>
      </c>
    </row>
    <row r="8213" spans="1:5" hidden="1">
      <c r="A8213" s="1">
        <v>1994</v>
      </c>
      <c r="B8213" s="1">
        <v>106</v>
      </c>
      <c r="C8213" s="1">
        <v>8</v>
      </c>
      <c r="D8213" s="1">
        <v>1.5</v>
      </c>
      <c r="E8213" s="1">
        <v>9.5</v>
      </c>
    </row>
    <row r="8214" spans="1:5" hidden="1">
      <c r="A8214" s="1">
        <v>1994</v>
      </c>
      <c r="B8214" s="1">
        <v>107</v>
      </c>
      <c r="C8214" s="1">
        <v>4</v>
      </c>
      <c r="D8214" s="1">
        <v>1.5</v>
      </c>
      <c r="E8214" s="1">
        <v>5.5</v>
      </c>
    </row>
    <row r="8215" spans="1:5" hidden="1">
      <c r="A8215" s="1">
        <v>1994</v>
      </c>
      <c r="B8215" s="1">
        <v>108</v>
      </c>
      <c r="C8215" s="1">
        <v>1.5</v>
      </c>
      <c r="D8215" s="1">
        <v>1.5</v>
      </c>
      <c r="E8215" s="1">
        <v>3</v>
      </c>
    </row>
    <row r="8216" spans="1:5" hidden="1">
      <c r="A8216" s="1">
        <v>1994</v>
      </c>
      <c r="B8216" s="1">
        <v>109</v>
      </c>
      <c r="C8216" s="1">
        <v>0</v>
      </c>
      <c r="D8216" s="1">
        <v>0</v>
      </c>
      <c r="E8216" s="1">
        <v>0</v>
      </c>
    </row>
    <row r="8217" spans="1:5" hidden="1">
      <c r="A8217" s="1">
        <v>1994</v>
      </c>
      <c r="B8217" s="1" t="s">
        <v>121</v>
      </c>
      <c r="C8217" s="1">
        <v>0</v>
      </c>
      <c r="D8217" s="1">
        <v>0</v>
      </c>
      <c r="E8217" s="1">
        <v>0</v>
      </c>
    </row>
    <row r="8218" spans="1:5" hidden="1">
      <c r="A8218" s="1">
        <v>1995</v>
      </c>
      <c r="B8218" s="1">
        <v>0</v>
      </c>
      <c r="C8218" s="1">
        <v>642.01</v>
      </c>
      <c r="D8218" s="1">
        <v>823.11</v>
      </c>
      <c r="E8218" s="1">
        <v>1465.12</v>
      </c>
    </row>
    <row r="8219" spans="1:5" hidden="1">
      <c r="A8219" s="1">
        <v>1995</v>
      </c>
      <c r="B8219" s="1">
        <v>1</v>
      </c>
      <c r="C8219" s="1">
        <v>65</v>
      </c>
      <c r="D8219" s="1">
        <v>80.010000000000005</v>
      </c>
      <c r="E8219" s="1">
        <v>145.01</v>
      </c>
    </row>
    <row r="8220" spans="1:5" hidden="1">
      <c r="A8220" s="1">
        <v>1995</v>
      </c>
      <c r="B8220" s="1">
        <v>2</v>
      </c>
      <c r="C8220" s="1">
        <v>35</v>
      </c>
      <c r="D8220" s="1">
        <v>59.01</v>
      </c>
      <c r="E8220" s="1">
        <v>94.01</v>
      </c>
    </row>
    <row r="8221" spans="1:5" hidden="1">
      <c r="A8221" s="1">
        <v>1995</v>
      </c>
      <c r="B8221" s="1">
        <v>3</v>
      </c>
      <c r="C8221" s="1">
        <v>30</v>
      </c>
      <c r="D8221" s="1">
        <v>41</v>
      </c>
      <c r="E8221" s="1">
        <v>71</v>
      </c>
    </row>
    <row r="8222" spans="1:5" hidden="1">
      <c r="A8222" s="1">
        <v>1995</v>
      </c>
      <c r="B8222" s="1">
        <v>4</v>
      </c>
      <c r="C8222" s="1">
        <v>22</v>
      </c>
      <c r="D8222" s="1">
        <v>32</v>
      </c>
      <c r="E8222" s="1">
        <v>54</v>
      </c>
    </row>
    <row r="8223" spans="1:5" hidden="1">
      <c r="A8223" s="1">
        <v>1995</v>
      </c>
      <c r="B8223" s="1">
        <v>5</v>
      </c>
      <c r="C8223" s="1">
        <v>23</v>
      </c>
      <c r="D8223" s="1">
        <v>20</v>
      </c>
      <c r="E8223" s="1">
        <v>43</v>
      </c>
    </row>
    <row r="8224" spans="1:5" hidden="1">
      <c r="A8224" s="1">
        <v>1995</v>
      </c>
      <c r="B8224" s="1">
        <v>6</v>
      </c>
      <c r="C8224" s="1">
        <v>18</v>
      </c>
      <c r="D8224" s="1">
        <v>21</v>
      </c>
      <c r="E8224" s="1">
        <v>39</v>
      </c>
    </row>
    <row r="8225" spans="1:5" hidden="1">
      <c r="A8225" s="1">
        <v>1995</v>
      </c>
      <c r="B8225" s="1">
        <v>7</v>
      </c>
      <c r="C8225" s="1">
        <v>20</v>
      </c>
      <c r="D8225" s="1">
        <v>26</v>
      </c>
      <c r="E8225" s="1">
        <v>46</v>
      </c>
    </row>
    <row r="8226" spans="1:5" hidden="1">
      <c r="A8226" s="1">
        <v>1995</v>
      </c>
      <c r="B8226" s="1">
        <v>8</v>
      </c>
      <c r="C8226" s="1">
        <v>16</v>
      </c>
      <c r="D8226" s="1">
        <v>35.01</v>
      </c>
      <c r="E8226" s="1">
        <v>51.01</v>
      </c>
    </row>
    <row r="8227" spans="1:5" hidden="1">
      <c r="A8227" s="1">
        <v>1995</v>
      </c>
      <c r="B8227" s="1">
        <v>9</v>
      </c>
      <c r="C8227" s="1">
        <v>21</v>
      </c>
      <c r="D8227" s="1">
        <v>14</v>
      </c>
      <c r="E8227" s="1">
        <v>35</v>
      </c>
    </row>
    <row r="8228" spans="1:5" hidden="1">
      <c r="A8228" s="1">
        <v>1995</v>
      </c>
      <c r="B8228" s="1">
        <v>10</v>
      </c>
      <c r="C8228" s="1">
        <v>16</v>
      </c>
      <c r="D8228" s="1">
        <v>19</v>
      </c>
      <c r="E8228" s="1">
        <v>35</v>
      </c>
    </row>
    <row r="8229" spans="1:5" hidden="1">
      <c r="A8229" s="1">
        <v>1995</v>
      </c>
      <c r="B8229" s="1">
        <v>11</v>
      </c>
      <c r="C8229" s="1">
        <v>19</v>
      </c>
      <c r="D8229" s="1">
        <v>23</v>
      </c>
      <c r="E8229" s="1">
        <v>42</v>
      </c>
    </row>
    <row r="8230" spans="1:5" hidden="1">
      <c r="A8230" s="1">
        <v>1995</v>
      </c>
      <c r="B8230" s="1">
        <v>12</v>
      </c>
      <c r="C8230" s="1">
        <v>25</v>
      </c>
      <c r="D8230" s="1">
        <v>21</v>
      </c>
      <c r="E8230" s="1">
        <v>46</v>
      </c>
    </row>
    <row r="8231" spans="1:5" hidden="1">
      <c r="A8231" s="1">
        <v>1995</v>
      </c>
      <c r="B8231" s="1">
        <v>13</v>
      </c>
      <c r="C8231" s="1">
        <v>26</v>
      </c>
      <c r="D8231" s="1">
        <v>28</v>
      </c>
      <c r="E8231" s="1">
        <v>54</v>
      </c>
    </row>
    <row r="8232" spans="1:5" hidden="1">
      <c r="A8232" s="1">
        <v>1995</v>
      </c>
      <c r="B8232" s="1">
        <v>14</v>
      </c>
      <c r="C8232" s="1">
        <v>22</v>
      </c>
      <c r="D8232" s="1">
        <v>40</v>
      </c>
      <c r="E8232" s="1">
        <v>62</v>
      </c>
    </row>
    <row r="8233" spans="1:5" hidden="1">
      <c r="A8233" s="1">
        <v>1995</v>
      </c>
      <c r="B8233" s="1">
        <v>15</v>
      </c>
      <c r="C8233" s="1">
        <v>20</v>
      </c>
      <c r="D8233" s="1">
        <v>43.01</v>
      </c>
      <c r="E8233" s="1">
        <v>63.01</v>
      </c>
    </row>
    <row r="8234" spans="1:5" hidden="1">
      <c r="A8234" s="1">
        <v>1995</v>
      </c>
      <c r="B8234" s="1">
        <v>16</v>
      </c>
      <c r="C8234" s="1">
        <v>39</v>
      </c>
      <c r="D8234" s="1">
        <v>67.010000000000005</v>
      </c>
      <c r="E8234" s="1">
        <v>106.01</v>
      </c>
    </row>
    <row r="8235" spans="1:5" hidden="1">
      <c r="A8235" s="1">
        <v>1995</v>
      </c>
      <c r="B8235" s="1">
        <v>17</v>
      </c>
      <c r="C8235" s="1">
        <v>38</v>
      </c>
      <c r="D8235" s="1">
        <v>93.01</v>
      </c>
      <c r="E8235" s="1">
        <v>131.01</v>
      </c>
    </row>
    <row r="8236" spans="1:5" hidden="1">
      <c r="A8236" s="1">
        <v>1995</v>
      </c>
      <c r="B8236" s="1">
        <v>18</v>
      </c>
      <c r="C8236" s="1">
        <v>69.010000000000005</v>
      </c>
      <c r="D8236" s="1">
        <v>136.02000000000001</v>
      </c>
      <c r="E8236" s="1">
        <v>205.03</v>
      </c>
    </row>
    <row r="8237" spans="1:5" hidden="1">
      <c r="A8237" s="1">
        <v>1995</v>
      </c>
      <c r="B8237" s="1">
        <v>19</v>
      </c>
      <c r="C8237" s="1">
        <v>45</v>
      </c>
      <c r="D8237" s="1">
        <v>150.02000000000001</v>
      </c>
      <c r="E8237" s="1">
        <v>195.02</v>
      </c>
    </row>
    <row r="8238" spans="1:5" hidden="1">
      <c r="A8238" s="1">
        <v>1995</v>
      </c>
      <c r="B8238" s="1">
        <v>20</v>
      </c>
      <c r="C8238" s="1">
        <v>61</v>
      </c>
      <c r="D8238" s="1">
        <v>141.02000000000001</v>
      </c>
      <c r="E8238" s="1">
        <v>202.02</v>
      </c>
    </row>
    <row r="8239" spans="1:5" hidden="1">
      <c r="A8239" s="1">
        <v>1995</v>
      </c>
      <c r="B8239" s="1">
        <v>21</v>
      </c>
      <c r="C8239" s="1">
        <v>51</v>
      </c>
      <c r="D8239" s="1">
        <v>182.03</v>
      </c>
      <c r="E8239" s="1">
        <v>233.03</v>
      </c>
    </row>
    <row r="8240" spans="1:5" hidden="1">
      <c r="A8240" s="1">
        <v>1995</v>
      </c>
      <c r="B8240" s="1">
        <v>22</v>
      </c>
      <c r="C8240" s="1">
        <v>56</v>
      </c>
      <c r="D8240" s="1">
        <v>166.02</v>
      </c>
      <c r="E8240" s="1">
        <v>222.02</v>
      </c>
    </row>
    <row r="8241" spans="1:5" hidden="1">
      <c r="A8241" s="1">
        <v>1995</v>
      </c>
      <c r="B8241" s="1">
        <v>23</v>
      </c>
      <c r="C8241" s="1">
        <v>57</v>
      </c>
      <c r="D8241" s="1">
        <v>211.03</v>
      </c>
      <c r="E8241" s="1">
        <v>268.02999999999997</v>
      </c>
    </row>
    <row r="8242" spans="1:5" hidden="1">
      <c r="A8242" s="1">
        <v>1995</v>
      </c>
      <c r="B8242" s="1">
        <v>24</v>
      </c>
      <c r="C8242" s="1">
        <v>61</v>
      </c>
      <c r="D8242" s="1">
        <v>214.03</v>
      </c>
      <c r="E8242" s="1">
        <v>275.02999999999997</v>
      </c>
    </row>
    <row r="8243" spans="1:5" hidden="1">
      <c r="A8243" s="1">
        <v>1995</v>
      </c>
      <c r="B8243" s="1">
        <v>25</v>
      </c>
      <c r="C8243" s="1">
        <v>57</v>
      </c>
      <c r="D8243" s="1">
        <v>186.03</v>
      </c>
      <c r="E8243" s="1">
        <v>243.03</v>
      </c>
    </row>
    <row r="8244" spans="1:5" hidden="1">
      <c r="A8244" s="1">
        <v>1995</v>
      </c>
      <c r="B8244" s="1">
        <v>26</v>
      </c>
      <c r="C8244" s="1">
        <v>65</v>
      </c>
      <c r="D8244" s="1">
        <v>180.03</v>
      </c>
      <c r="E8244" s="1">
        <v>245.03</v>
      </c>
    </row>
    <row r="8245" spans="1:5" hidden="1">
      <c r="A8245" s="1">
        <v>1995</v>
      </c>
      <c r="B8245" s="1">
        <v>27</v>
      </c>
      <c r="C8245" s="1">
        <v>55</v>
      </c>
      <c r="D8245" s="1">
        <v>160.02000000000001</v>
      </c>
      <c r="E8245" s="1">
        <v>215.02</v>
      </c>
    </row>
    <row r="8246" spans="1:5" hidden="1">
      <c r="A8246" s="1">
        <v>1995</v>
      </c>
      <c r="B8246" s="1">
        <v>28</v>
      </c>
      <c r="C8246" s="1">
        <v>43</v>
      </c>
      <c r="D8246" s="1">
        <v>163.02000000000001</v>
      </c>
      <c r="E8246" s="1">
        <v>206.02</v>
      </c>
    </row>
    <row r="8247" spans="1:5" hidden="1">
      <c r="A8247" s="1">
        <v>1995</v>
      </c>
      <c r="B8247" s="1">
        <v>29</v>
      </c>
      <c r="C8247" s="1">
        <v>59</v>
      </c>
      <c r="D8247" s="1">
        <v>179.03</v>
      </c>
      <c r="E8247" s="1">
        <v>238.03</v>
      </c>
    </row>
    <row r="8248" spans="1:5" hidden="1">
      <c r="A8248" s="1">
        <v>1995</v>
      </c>
      <c r="B8248" s="1">
        <v>30</v>
      </c>
      <c r="C8248" s="1">
        <v>83.01</v>
      </c>
      <c r="D8248" s="1">
        <v>192.02</v>
      </c>
      <c r="E8248" s="1">
        <v>275.02999999999997</v>
      </c>
    </row>
    <row r="8249" spans="1:5" hidden="1">
      <c r="A8249" s="1">
        <v>1995</v>
      </c>
      <c r="B8249" s="1">
        <v>31</v>
      </c>
      <c r="C8249" s="1">
        <v>80</v>
      </c>
      <c r="D8249" s="1">
        <v>211.02</v>
      </c>
      <c r="E8249" s="1">
        <v>291.02</v>
      </c>
    </row>
    <row r="8250" spans="1:5" hidden="1">
      <c r="A8250" s="1">
        <v>1995</v>
      </c>
      <c r="B8250" s="1">
        <v>32</v>
      </c>
      <c r="C8250" s="1">
        <v>92</v>
      </c>
      <c r="D8250" s="1">
        <v>204.02</v>
      </c>
      <c r="E8250" s="1">
        <v>296.02</v>
      </c>
    </row>
    <row r="8251" spans="1:5" hidden="1">
      <c r="A8251" s="1">
        <v>1995</v>
      </c>
      <c r="B8251" s="1">
        <v>33</v>
      </c>
      <c r="C8251" s="1">
        <v>100</v>
      </c>
      <c r="D8251" s="1">
        <v>213.03</v>
      </c>
      <c r="E8251" s="1">
        <v>313.02999999999997</v>
      </c>
    </row>
    <row r="8252" spans="1:5" hidden="1">
      <c r="A8252" s="1">
        <v>1995</v>
      </c>
      <c r="B8252" s="1">
        <v>34</v>
      </c>
      <c r="C8252" s="1">
        <v>72</v>
      </c>
      <c r="D8252" s="1">
        <v>229.03</v>
      </c>
      <c r="E8252" s="1">
        <v>301.02999999999997</v>
      </c>
    </row>
    <row r="8253" spans="1:5" hidden="1">
      <c r="A8253" s="1">
        <v>1995</v>
      </c>
      <c r="B8253" s="1">
        <v>35</v>
      </c>
      <c r="C8253" s="1">
        <v>94</v>
      </c>
      <c r="D8253" s="1">
        <v>240.03</v>
      </c>
      <c r="E8253" s="1">
        <v>334.03</v>
      </c>
    </row>
    <row r="8254" spans="1:5" hidden="1">
      <c r="A8254" s="1">
        <v>1995</v>
      </c>
      <c r="B8254" s="1">
        <v>36</v>
      </c>
      <c r="C8254" s="1">
        <v>99</v>
      </c>
      <c r="D8254" s="1">
        <v>226.03</v>
      </c>
      <c r="E8254" s="1">
        <v>325.02999999999997</v>
      </c>
    </row>
    <row r="8255" spans="1:5" hidden="1">
      <c r="A8255" s="1">
        <v>1995</v>
      </c>
      <c r="B8255" s="1">
        <v>37</v>
      </c>
      <c r="C8255" s="1">
        <v>104.01</v>
      </c>
      <c r="D8255" s="1">
        <v>229.03</v>
      </c>
      <c r="E8255" s="1">
        <v>333.04</v>
      </c>
    </row>
    <row r="8256" spans="1:5" hidden="1">
      <c r="A8256" s="1">
        <v>1995</v>
      </c>
      <c r="B8256" s="1">
        <v>38</v>
      </c>
      <c r="C8256" s="1">
        <v>107.01</v>
      </c>
      <c r="D8256" s="1">
        <v>215.03</v>
      </c>
      <c r="E8256" s="1">
        <v>322.04000000000002</v>
      </c>
    </row>
    <row r="8257" spans="1:5" hidden="1">
      <c r="A8257" s="1">
        <v>1995</v>
      </c>
      <c r="B8257" s="1">
        <v>39</v>
      </c>
      <c r="C8257" s="1">
        <v>96</v>
      </c>
      <c r="D8257" s="1">
        <v>243.03</v>
      </c>
      <c r="E8257" s="1">
        <v>339.03</v>
      </c>
    </row>
    <row r="8258" spans="1:5" hidden="1">
      <c r="A8258" s="1">
        <v>1995</v>
      </c>
      <c r="B8258" s="1">
        <v>40</v>
      </c>
      <c r="C8258" s="1">
        <v>142</v>
      </c>
      <c r="D8258" s="1">
        <v>233.03</v>
      </c>
      <c r="E8258" s="1">
        <v>375.03</v>
      </c>
    </row>
    <row r="8259" spans="1:5" hidden="1">
      <c r="A8259" s="1">
        <v>1995</v>
      </c>
      <c r="B8259" s="1">
        <v>41</v>
      </c>
      <c r="C8259" s="1">
        <v>127</v>
      </c>
      <c r="D8259" s="1">
        <v>266.04000000000002</v>
      </c>
      <c r="E8259" s="1">
        <v>393.04</v>
      </c>
    </row>
    <row r="8260" spans="1:5" hidden="1">
      <c r="A8260" s="1">
        <v>1995</v>
      </c>
      <c r="B8260" s="1">
        <v>42</v>
      </c>
      <c r="C8260" s="1">
        <v>147.01</v>
      </c>
      <c r="D8260" s="1">
        <v>240.04</v>
      </c>
      <c r="E8260" s="1">
        <v>387.05</v>
      </c>
    </row>
    <row r="8261" spans="1:5" hidden="1">
      <c r="A8261" s="1">
        <v>1995</v>
      </c>
      <c r="B8261" s="1">
        <v>43</v>
      </c>
      <c r="C8261" s="1">
        <v>141</v>
      </c>
      <c r="D8261" s="1">
        <v>264.04000000000002</v>
      </c>
      <c r="E8261" s="1">
        <v>405.04</v>
      </c>
    </row>
    <row r="8262" spans="1:5" hidden="1">
      <c r="A8262" s="1">
        <v>1995</v>
      </c>
      <c r="B8262" s="1">
        <v>44</v>
      </c>
      <c r="C8262" s="1">
        <v>154</v>
      </c>
      <c r="D8262" s="1">
        <v>284.04000000000002</v>
      </c>
      <c r="E8262" s="1">
        <v>438.04</v>
      </c>
    </row>
    <row r="8263" spans="1:5" hidden="1">
      <c r="A8263" s="1">
        <v>1995</v>
      </c>
      <c r="B8263" s="1">
        <v>45</v>
      </c>
      <c r="C8263" s="1">
        <v>156.01</v>
      </c>
      <c r="D8263" s="1">
        <v>312.05</v>
      </c>
      <c r="E8263" s="1">
        <v>468.06</v>
      </c>
    </row>
    <row r="8264" spans="1:5" hidden="1">
      <c r="A8264" s="1">
        <v>1995</v>
      </c>
      <c r="B8264" s="1">
        <v>46</v>
      </c>
      <c r="C8264" s="1">
        <v>175.01</v>
      </c>
      <c r="D8264" s="1">
        <v>305.04000000000002</v>
      </c>
      <c r="E8264" s="1">
        <v>480.05</v>
      </c>
    </row>
    <row r="8265" spans="1:5" hidden="1">
      <c r="A8265" s="1">
        <v>1995</v>
      </c>
      <c r="B8265" s="1">
        <v>47</v>
      </c>
      <c r="C8265" s="1">
        <v>236</v>
      </c>
      <c r="D8265" s="1">
        <v>342.05</v>
      </c>
      <c r="E8265" s="1">
        <v>578.04999999999995</v>
      </c>
    </row>
    <row r="8266" spans="1:5" hidden="1">
      <c r="A8266" s="1">
        <v>1995</v>
      </c>
      <c r="B8266" s="1">
        <v>48</v>
      </c>
      <c r="C8266" s="1">
        <v>245.01</v>
      </c>
      <c r="D8266" s="1">
        <v>414.05</v>
      </c>
      <c r="E8266" s="1">
        <v>659.06</v>
      </c>
    </row>
    <row r="8267" spans="1:5" hidden="1">
      <c r="A8267" s="1">
        <v>1995</v>
      </c>
      <c r="B8267" s="1">
        <v>49</v>
      </c>
      <c r="C8267" s="1">
        <v>231</v>
      </c>
      <c r="D8267" s="1">
        <v>354.05</v>
      </c>
      <c r="E8267" s="1">
        <v>585.04999999999995</v>
      </c>
    </row>
    <row r="8268" spans="1:5" hidden="1">
      <c r="A8268" s="1">
        <v>1995</v>
      </c>
      <c r="B8268" s="1">
        <v>50</v>
      </c>
      <c r="C8268" s="1">
        <v>243.01</v>
      </c>
      <c r="D8268" s="1">
        <v>438.06</v>
      </c>
      <c r="E8268" s="1">
        <v>681.07</v>
      </c>
    </row>
    <row r="8269" spans="1:5" hidden="1">
      <c r="A8269" s="1">
        <v>1995</v>
      </c>
      <c r="B8269" s="1">
        <v>51</v>
      </c>
      <c r="C8269" s="1">
        <v>256.01</v>
      </c>
      <c r="D8269" s="1">
        <v>434.06</v>
      </c>
      <c r="E8269" s="1">
        <v>690.07</v>
      </c>
    </row>
    <row r="8270" spans="1:5" hidden="1">
      <c r="A8270" s="1">
        <v>1995</v>
      </c>
      <c r="B8270" s="1">
        <v>52</v>
      </c>
      <c r="C8270" s="1">
        <v>254</v>
      </c>
      <c r="D8270" s="1">
        <v>397.06</v>
      </c>
      <c r="E8270" s="1">
        <v>651.05999999999995</v>
      </c>
    </row>
    <row r="8271" spans="1:5" hidden="1">
      <c r="A8271" s="1">
        <v>1995</v>
      </c>
      <c r="B8271" s="1">
        <v>53</v>
      </c>
      <c r="C8271" s="1">
        <v>277</v>
      </c>
      <c r="D8271" s="1">
        <v>485.07</v>
      </c>
      <c r="E8271" s="1">
        <v>762.07</v>
      </c>
    </row>
    <row r="8272" spans="1:5" hidden="1">
      <c r="A8272" s="1">
        <v>1995</v>
      </c>
      <c r="B8272" s="1">
        <v>54</v>
      </c>
      <c r="C8272" s="1">
        <v>319.01</v>
      </c>
      <c r="D8272" s="1">
        <v>439.06</v>
      </c>
      <c r="E8272" s="1">
        <v>758.07</v>
      </c>
    </row>
    <row r="8273" spans="1:5" hidden="1">
      <c r="A8273" s="1">
        <v>1995</v>
      </c>
      <c r="B8273" s="1">
        <v>55</v>
      </c>
      <c r="C8273" s="1">
        <v>313.01</v>
      </c>
      <c r="D8273" s="1">
        <v>520.07000000000005</v>
      </c>
      <c r="E8273" s="1">
        <v>833.08</v>
      </c>
    </row>
    <row r="8274" spans="1:5" hidden="1">
      <c r="A8274" s="1">
        <v>1995</v>
      </c>
      <c r="B8274" s="1">
        <v>56</v>
      </c>
      <c r="C8274" s="1">
        <v>322.01</v>
      </c>
      <c r="D8274" s="1">
        <v>580.08000000000004</v>
      </c>
      <c r="E8274" s="1">
        <v>902.09</v>
      </c>
    </row>
    <row r="8275" spans="1:5" hidden="1">
      <c r="A8275" s="1">
        <v>1995</v>
      </c>
      <c r="B8275" s="1">
        <v>57</v>
      </c>
      <c r="C8275" s="1">
        <v>319.01</v>
      </c>
      <c r="D8275" s="1">
        <v>597.08000000000004</v>
      </c>
      <c r="E8275" s="1">
        <v>916.09</v>
      </c>
    </row>
    <row r="8276" spans="1:5" hidden="1">
      <c r="A8276" s="1">
        <v>1995</v>
      </c>
      <c r="B8276" s="1">
        <v>58</v>
      </c>
      <c r="C8276" s="1">
        <v>368</v>
      </c>
      <c r="D8276" s="1">
        <v>656.09</v>
      </c>
      <c r="E8276" s="1">
        <v>1024.0899999999999</v>
      </c>
    </row>
    <row r="8277" spans="1:5" hidden="1">
      <c r="A8277" s="1">
        <v>1995</v>
      </c>
      <c r="B8277" s="1">
        <v>59</v>
      </c>
      <c r="C8277" s="1">
        <v>388.01</v>
      </c>
      <c r="D8277" s="1">
        <v>703.1</v>
      </c>
      <c r="E8277" s="1">
        <v>1091.1099999999999</v>
      </c>
    </row>
    <row r="8278" spans="1:5" hidden="1">
      <c r="A8278" s="1">
        <v>1995</v>
      </c>
      <c r="B8278" s="1">
        <v>60</v>
      </c>
      <c r="C8278" s="1">
        <v>427.01</v>
      </c>
      <c r="D8278" s="1">
        <v>786.11</v>
      </c>
      <c r="E8278" s="1">
        <v>1213.1199999999999</v>
      </c>
    </row>
    <row r="8279" spans="1:5" hidden="1">
      <c r="A8279" s="1">
        <v>1995</v>
      </c>
      <c r="B8279" s="1">
        <v>61</v>
      </c>
      <c r="C8279" s="1">
        <v>475</v>
      </c>
      <c r="D8279" s="1">
        <v>813.11</v>
      </c>
      <c r="E8279" s="1">
        <v>1288.1099999999999</v>
      </c>
    </row>
    <row r="8280" spans="1:5" hidden="1">
      <c r="A8280" s="1">
        <v>1995</v>
      </c>
      <c r="B8280" s="1">
        <v>62</v>
      </c>
      <c r="C8280" s="1">
        <v>483.01</v>
      </c>
      <c r="D8280" s="1">
        <v>929.13</v>
      </c>
      <c r="E8280" s="1">
        <v>1412.14</v>
      </c>
    </row>
    <row r="8281" spans="1:5" hidden="1">
      <c r="A8281" s="1">
        <v>1995</v>
      </c>
      <c r="B8281" s="1">
        <v>63</v>
      </c>
      <c r="C8281" s="1">
        <v>578.01</v>
      </c>
      <c r="D8281" s="1">
        <v>1030.1400000000001</v>
      </c>
      <c r="E8281" s="1">
        <v>1608.15</v>
      </c>
    </row>
    <row r="8282" spans="1:5" hidden="1">
      <c r="A8282" s="1">
        <v>1995</v>
      </c>
      <c r="B8282" s="1">
        <v>64</v>
      </c>
      <c r="C8282" s="1">
        <v>580.01</v>
      </c>
      <c r="D8282" s="1">
        <v>1122.1500000000001</v>
      </c>
      <c r="E8282" s="1">
        <v>1702.16</v>
      </c>
    </row>
    <row r="8283" spans="1:5" hidden="1">
      <c r="A8283" s="1">
        <v>1995</v>
      </c>
      <c r="B8283" s="1">
        <v>65</v>
      </c>
      <c r="C8283" s="1">
        <v>697.01</v>
      </c>
      <c r="D8283" s="1">
        <v>1272.17</v>
      </c>
      <c r="E8283" s="1">
        <v>1969.18</v>
      </c>
    </row>
    <row r="8284" spans="1:5" hidden="1">
      <c r="A8284" s="1">
        <v>1995</v>
      </c>
      <c r="B8284" s="1">
        <v>66</v>
      </c>
      <c r="C8284" s="1">
        <v>730.01</v>
      </c>
      <c r="D8284" s="1">
        <v>1422.19</v>
      </c>
      <c r="E8284" s="1">
        <v>2152.1999999999998</v>
      </c>
    </row>
    <row r="8285" spans="1:5" hidden="1">
      <c r="A8285" s="1">
        <v>1995</v>
      </c>
      <c r="B8285" s="1">
        <v>67</v>
      </c>
      <c r="C8285" s="1">
        <v>816.01</v>
      </c>
      <c r="D8285" s="1">
        <v>1501.2</v>
      </c>
      <c r="E8285" s="1">
        <v>2317.21</v>
      </c>
    </row>
    <row r="8286" spans="1:5" hidden="1">
      <c r="A8286" s="1">
        <v>1995</v>
      </c>
      <c r="B8286" s="1">
        <v>68</v>
      </c>
      <c r="C8286" s="1">
        <v>917.01</v>
      </c>
      <c r="D8286" s="1">
        <v>1616.22</v>
      </c>
      <c r="E8286" s="1">
        <v>2533.23</v>
      </c>
    </row>
    <row r="8287" spans="1:5" hidden="1">
      <c r="A8287" s="1">
        <v>1995</v>
      </c>
      <c r="B8287" s="1">
        <v>69</v>
      </c>
      <c r="C8287" s="1">
        <v>1036.02</v>
      </c>
      <c r="D8287" s="1">
        <v>1743.24</v>
      </c>
      <c r="E8287" s="1">
        <v>2779.26</v>
      </c>
    </row>
    <row r="8288" spans="1:5" hidden="1">
      <c r="A8288" s="1">
        <v>1995</v>
      </c>
      <c r="B8288" s="1">
        <v>70</v>
      </c>
      <c r="C8288" s="1">
        <v>1111.02</v>
      </c>
      <c r="D8288" s="1">
        <v>1881.25</v>
      </c>
      <c r="E8288" s="1">
        <v>2992.27</v>
      </c>
    </row>
    <row r="8289" spans="1:5" hidden="1">
      <c r="A8289" s="1">
        <v>1995</v>
      </c>
      <c r="B8289" s="1">
        <v>71</v>
      </c>
      <c r="C8289" s="1">
        <v>1146.02</v>
      </c>
      <c r="D8289" s="1">
        <v>1876.26</v>
      </c>
      <c r="E8289" s="1">
        <v>3022.28</v>
      </c>
    </row>
    <row r="8290" spans="1:5" hidden="1">
      <c r="A8290" s="1">
        <v>1995</v>
      </c>
      <c r="B8290" s="1">
        <v>72</v>
      </c>
      <c r="C8290" s="1">
        <v>1277.02</v>
      </c>
      <c r="D8290" s="1">
        <v>2011.27</v>
      </c>
      <c r="E8290" s="1">
        <v>3288.29</v>
      </c>
    </row>
    <row r="8291" spans="1:5" hidden="1">
      <c r="A8291" s="1">
        <v>1995</v>
      </c>
      <c r="B8291" s="1">
        <v>73</v>
      </c>
      <c r="C8291" s="1">
        <v>1405.02</v>
      </c>
      <c r="D8291" s="1">
        <v>2065.2800000000002</v>
      </c>
      <c r="E8291" s="1">
        <v>3470.3</v>
      </c>
    </row>
    <row r="8292" spans="1:5" hidden="1">
      <c r="A8292" s="1">
        <v>1995</v>
      </c>
      <c r="B8292" s="1">
        <v>74</v>
      </c>
      <c r="C8292" s="1">
        <v>1448.02</v>
      </c>
      <c r="D8292" s="1">
        <v>2063.2800000000002</v>
      </c>
      <c r="E8292" s="1">
        <v>3511.3</v>
      </c>
    </row>
    <row r="8293" spans="1:5" hidden="1">
      <c r="A8293" s="1">
        <v>1995</v>
      </c>
      <c r="B8293" s="1">
        <v>75</v>
      </c>
      <c r="C8293" s="1">
        <v>1556.03</v>
      </c>
      <c r="D8293" s="1">
        <v>2060.2800000000002</v>
      </c>
      <c r="E8293" s="1">
        <v>3616.31</v>
      </c>
    </row>
    <row r="8294" spans="1:5" hidden="1">
      <c r="A8294" s="1">
        <v>1995</v>
      </c>
      <c r="B8294" s="1">
        <v>76</v>
      </c>
      <c r="C8294" s="1">
        <v>1450.03</v>
      </c>
      <c r="D8294" s="1">
        <v>1899.26</v>
      </c>
      <c r="E8294" s="1">
        <v>3349.29</v>
      </c>
    </row>
    <row r="8295" spans="1:5" hidden="1">
      <c r="A8295" s="1">
        <v>1995</v>
      </c>
      <c r="B8295" s="1">
        <v>77</v>
      </c>
      <c r="C8295" s="1">
        <v>1588.03</v>
      </c>
      <c r="D8295" s="1">
        <v>1891.26</v>
      </c>
      <c r="E8295" s="1">
        <v>3479.29</v>
      </c>
    </row>
    <row r="8296" spans="1:5" hidden="1">
      <c r="A8296" s="1">
        <v>1995</v>
      </c>
      <c r="B8296" s="1">
        <v>78</v>
      </c>
      <c r="C8296" s="1">
        <v>1713.03</v>
      </c>
      <c r="D8296" s="1">
        <v>2004.27</v>
      </c>
      <c r="E8296" s="1">
        <v>3717.3</v>
      </c>
    </row>
    <row r="8297" spans="1:5" hidden="1">
      <c r="A8297" s="1">
        <v>1995</v>
      </c>
      <c r="B8297" s="1">
        <v>79</v>
      </c>
      <c r="C8297" s="1">
        <v>1924.03</v>
      </c>
      <c r="D8297" s="1">
        <v>2104.2800000000002</v>
      </c>
      <c r="E8297" s="1">
        <v>4028.31</v>
      </c>
    </row>
    <row r="8298" spans="1:5" hidden="1">
      <c r="A8298" s="1">
        <v>1995</v>
      </c>
      <c r="B8298" s="1">
        <v>80</v>
      </c>
      <c r="C8298" s="1">
        <v>2116.04</v>
      </c>
      <c r="D8298" s="1">
        <v>2169.29</v>
      </c>
      <c r="E8298" s="1">
        <v>4285.33</v>
      </c>
    </row>
    <row r="8299" spans="1:5" hidden="1">
      <c r="A8299" s="1">
        <v>1995</v>
      </c>
      <c r="B8299" s="1">
        <v>81</v>
      </c>
      <c r="C8299" s="1">
        <v>2152.0300000000002</v>
      </c>
      <c r="D8299" s="1">
        <v>2112.2800000000002</v>
      </c>
      <c r="E8299" s="1">
        <v>4264.3100000000004</v>
      </c>
    </row>
    <row r="8300" spans="1:5" hidden="1">
      <c r="A8300" s="1">
        <v>1995</v>
      </c>
      <c r="B8300" s="1">
        <v>82</v>
      </c>
      <c r="C8300" s="1">
        <v>2122.04</v>
      </c>
      <c r="D8300" s="1">
        <v>2056.2800000000002</v>
      </c>
      <c r="E8300" s="1">
        <v>4178.32</v>
      </c>
    </row>
    <row r="8301" spans="1:5" hidden="1">
      <c r="A8301" s="1">
        <v>1995</v>
      </c>
      <c r="B8301" s="1">
        <v>83</v>
      </c>
      <c r="C8301" s="1">
        <v>2208.04</v>
      </c>
      <c r="D8301" s="1">
        <v>1867.25</v>
      </c>
      <c r="E8301" s="1">
        <v>4075.29</v>
      </c>
    </row>
    <row r="8302" spans="1:5" hidden="1">
      <c r="A8302" s="1">
        <v>1995</v>
      </c>
      <c r="B8302" s="1">
        <v>84</v>
      </c>
      <c r="C8302" s="1">
        <v>2218.04</v>
      </c>
      <c r="D8302" s="1">
        <v>1864.26</v>
      </c>
      <c r="E8302" s="1">
        <v>4082.3</v>
      </c>
    </row>
    <row r="8303" spans="1:5" hidden="1">
      <c r="A8303" s="1">
        <v>1995</v>
      </c>
      <c r="B8303" s="1">
        <v>85</v>
      </c>
      <c r="C8303" s="1">
        <v>2136.0300000000002</v>
      </c>
      <c r="D8303" s="1">
        <v>1653.23</v>
      </c>
      <c r="E8303" s="1">
        <v>3789.26</v>
      </c>
    </row>
    <row r="8304" spans="1:5" hidden="1">
      <c r="A8304" s="1">
        <v>1995</v>
      </c>
      <c r="B8304" s="1">
        <v>86</v>
      </c>
      <c r="C8304" s="1">
        <v>2146.0300000000002</v>
      </c>
      <c r="D8304" s="1">
        <v>1517.21</v>
      </c>
      <c r="E8304" s="1">
        <v>3663.24</v>
      </c>
    </row>
    <row r="8305" spans="1:5" hidden="1">
      <c r="A8305" s="1">
        <v>1995</v>
      </c>
      <c r="B8305" s="1">
        <v>87</v>
      </c>
      <c r="C8305" s="1">
        <v>2095.04</v>
      </c>
      <c r="D8305" s="1">
        <v>1330.18</v>
      </c>
      <c r="E8305" s="1">
        <v>3425.22</v>
      </c>
    </row>
    <row r="8306" spans="1:5" hidden="1">
      <c r="A8306" s="1">
        <v>1995</v>
      </c>
      <c r="B8306" s="1">
        <v>88</v>
      </c>
      <c r="C8306" s="1">
        <v>1894.03</v>
      </c>
      <c r="D8306" s="1">
        <v>1172.1600000000001</v>
      </c>
      <c r="E8306" s="1">
        <v>3066.19</v>
      </c>
    </row>
    <row r="8307" spans="1:5" hidden="1">
      <c r="A8307" s="1">
        <v>1995</v>
      </c>
      <c r="B8307" s="1">
        <v>89</v>
      </c>
      <c r="C8307" s="1">
        <v>1812.03</v>
      </c>
      <c r="D8307" s="1">
        <v>1056.1500000000001</v>
      </c>
      <c r="E8307" s="1">
        <v>2868.18</v>
      </c>
    </row>
    <row r="8308" spans="1:5" hidden="1">
      <c r="A8308" s="1">
        <v>1995</v>
      </c>
      <c r="B8308" s="1">
        <v>90</v>
      </c>
      <c r="C8308" s="1">
        <v>1579.02</v>
      </c>
      <c r="D8308" s="1">
        <v>791.11</v>
      </c>
      <c r="E8308" s="1">
        <v>2370.13</v>
      </c>
    </row>
    <row r="8309" spans="1:5" hidden="1">
      <c r="A8309" s="1">
        <v>1995</v>
      </c>
      <c r="B8309" s="1">
        <v>91</v>
      </c>
      <c r="C8309" s="1">
        <v>1435.02</v>
      </c>
      <c r="D8309" s="1">
        <v>656.09</v>
      </c>
      <c r="E8309" s="1">
        <v>2091.11</v>
      </c>
    </row>
    <row r="8310" spans="1:5" hidden="1">
      <c r="A8310" s="1">
        <v>1995</v>
      </c>
      <c r="B8310" s="1">
        <v>92</v>
      </c>
      <c r="C8310" s="1">
        <v>1257.02</v>
      </c>
      <c r="D8310" s="1">
        <v>513.07000000000005</v>
      </c>
      <c r="E8310" s="1">
        <v>1770.09</v>
      </c>
    </row>
    <row r="8311" spans="1:5" hidden="1">
      <c r="A8311" s="1">
        <v>1995</v>
      </c>
      <c r="B8311" s="1">
        <v>93</v>
      </c>
      <c r="C8311" s="1">
        <v>1082.02</v>
      </c>
      <c r="D8311" s="1">
        <v>411.06</v>
      </c>
      <c r="E8311" s="1">
        <v>1493.08</v>
      </c>
    </row>
    <row r="8312" spans="1:5" hidden="1">
      <c r="A8312" s="1">
        <v>1995</v>
      </c>
      <c r="B8312" s="1">
        <v>94</v>
      </c>
      <c r="C8312" s="1">
        <v>984.02</v>
      </c>
      <c r="D8312" s="1">
        <v>307.04000000000002</v>
      </c>
      <c r="E8312" s="1">
        <v>1291.06</v>
      </c>
    </row>
    <row r="8313" spans="1:5" hidden="1">
      <c r="A8313" s="1">
        <v>1995</v>
      </c>
      <c r="B8313" s="1">
        <v>95</v>
      </c>
      <c r="C8313" s="1">
        <v>773.01</v>
      </c>
      <c r="D8313" s="1">
        <v>225.03</v>
      </c>
      <c r="E8313" s="1">
        <v>998.04</v>
      </c>
    </row>
    <row r="8314" spans="1:5" hidden="1">
      <c r="A8314" s="1">
        <v>1995</v>
      </c>
      <c r="B8314" s="1">
        <v>96</v>
      </c>
      <c r="C8314" s="1">
        <v>584.01</v>
      </c>
      <c r="D8314" s="1">
        <v>141.02000000000001</v>
      </c>
      <c r="E8314" s="1">
        <v>725.03</v>
      </c>
    </row>
    <row r="8315" spans="1:5" hidden="1">
      <c r="A8315" s="1">
        <v>1995</v>
      </c>
      <c r="B8315" s="1">
        <v>97</v>
      </c>
      <c r="C8315" s="1">
        <v>464</v>
      </c>
      <c r="D8315" s="1">
        <v>109.02</v>
      </c>
      <c r="E8315" s="1">
        <v>573.02</v>
      </c>
    </row>
    <row r="8316" spans="1:5" hidden="1">
      <c r="A8316" s="1">
        <v>1995</v>
      </c>
      <c r="B8316" s="1">
        <v>98</v>
      </c>
      <c r="C8316" s="1">
        <v>332</v>
      </c>
      <c r="D8316" s="1">
        <v>66.010000000000005</v>
      </c>
      <c r="E8316" s="1">
        <v>398.01</v>
      </c>
    </row>
    <row r="8317" spans="1:5" hidden="1">
      <c r="A8317" s="1">
        <v>1995</v>
      </c>
      <c r="B8317" s="1">
        <v>99</v>
      </c>
      <c r="C8317" s="1">
        <v>227</v>
      </c>
      <c r="D8317" s="1">
        <v>40</v>
      </c>
      <c r="E8317" s="1">
        <v>267</v>
      </c>
    </row>
    <row r="8318" spans="1:5" hidden="1">
      <c r="A8318" s="1">
        <v>1995</v>
      </c>
      <c r="B8318" s="1">
        <v>100</v>
      </c>
      <c r="C8318" s="1">
        <v>178.01</v>
      </c>
      <c r="D8318" s="1">
        <v>32</v>
      </c>
      <c r="E8318" s="1">
        <v>210.01</v>
      </c>
    </row>
    <row r="8319" spans="1:5" hidden="1">
      <c r="A8319" s="1">
        <v>1995</v>
      </c>
      <c r="B8319" s="1">
        <v>101</v>
      </c>
      <c r="C8319" s="1">
        <v>126</v>
      </c>
      <c r="D8319" s="1">
        <v>16</v>
      </c>
      <c r="E8319" s="1">
        <v>142</v>
      </c>
    </row>
    <row r="8320" spans="1:5" hidden="1">
      <c r="A8320" s="1">
        <v>1995</v>
      </c>
      <c r="B8320" s="1">
        <v>102</v>
      </c>
      <c r="C8320" s="1">
        <v>88</v>
      </c>
      <c r="D8320" s="1">
        <v>12</v>
      </c>
      <c r="E8320" s="1">
        <v>100</v>
      </c>
    </row>
    <row r="8321" spans="1:5" hidden="1">
      <c r="A8321" s="1">
        <v>1995</v>
      </c>
      <c r="B8321" s="1">
        <v>103</v>
      </c>
      <c r="C8321" s="1">
        <v>58</v>
      </c>
      <c r="D8321" s="1">
        <v>11</v>
      </c>
      <c r="E8321" s="1">
        <v>69</v>
      </c>
    </row>
    <row r="8322" spans="1:5" hidden="1">
      <c r="A8322" s="1">
        <v>1995</v>
      </c>
      <c r="B8322" s="1">
        <v>104</v>
      </c>
      <c r="C8322" s="1">
        <v>29</v>
      </c>
      <c r="D8322" s="1">
        <v>4</v>
      </c>
      <c r="E8322" s="1">
        <v>33</v>
      </c>
    </row>
    <row r="8323" spans="1:5" hidden="1">
      <c r="A8323" s="1">
        <v>1995</v>
      </c>
      <c r="B8323" s="1">
        <v>105</v>
      </c>
      <c r="C8323" s="1">
        <v>19</v>
      </c>
      <c r="D8323" s="1">
        <v>4</v>
      </c>
      <c r="E8323" s="1">
        <v>23</v>
      </c>
    </row>
    <row r="8324" spans="1:5" hidden="1">
      <c r="A8324" s="1">
        <v>1995</v>
      </c>
      <c r="B8324" s="1">
        <v>106</v>
      </c>
      <c r="C8324" s="1">
        <v>5</v>
      </c>
      <c r="D8324" s="1">
        <v>1.5</v>
      </c>
      <c r="E8324" s="1">
        <v>6.5</v>
      </c>
    </row>
    <row r="8325" spans="1:5" hidden="1">
      <c r="A8325" s="1">
        <v>1995</v>
      </c>
      <c r="B8325" s="1">
        <v>107</v>
      </c>
      <c r="C8325" s="1">
        <v>1.5</v>
      </c>
      <c r="D8325" s="1">
        <v>1.5</v>
      </c>
      <c r="E8325" s="1">
        <v>3</v>
      </c>
    </row>
    <row r="8326" spans="1:5" hidden="1">
      <c r="A8326" s="1">
        <v>1995</v>
      </c>
      <c r="B8326" s="1">
        <v>108</v>
      </c>
      <c r="C8326" s="1">
        <v>6</v>
      </c>
      <c r="D8326" s="1">
        <v>0</v>
      </c>
      <c r="E8326" s="1">
        <v>6</v>
      </c>
    </row>
    <row r="8327" spans="1:5" hidden="1">
      <c r="A8327" s="1">
        <v>1995</v>
      </c>
      <c r="B8327" s="1">
        <v>109</v>
      </c>
      <c r="C8327" s="1">
        <v>0</v>
      </c>
      <c r="D8327" s="1">
        <v>0</v>
      </c>
      <c r="E8327" s="1">
        <v>0</v>
      </c>
    </row>
    <row r="8328" spans="1:5" hidden="1">
      <c r="A8328" s="1">
        <v>1995</v>
      </c>
      <c r="B8328" s="1" t="s">
        <v>121</v>
      </c>
      <c r="C8328" s="1">
        <v>0</v>
      </c>
      <c r="D8328" s="1">
        <v>0</v>
      </c>
      <c r="E8328" s="1">
        <v>0</v>
      </c>
    </row>
    <row r="8329" spans="1:5" hidden="1">
      <c r="A8329" s="1">
        <v>1996</v>
      </c>
      <c r="B8329" s="1">
        <v>0</v>
      </c>
      <c r="C8329" s="1">
        <v>623.03</v>
      </c>
      <c r="D8329" s="1">
        <v>833.11</v>
      </c>
      <c r="E8329" s="1">
        <v>1456.14</v>
      </c>
    </row>
    <row r="8330" spans="1:5" hidden="1">
      <c r="A8330" s="1">
        <v>1996</v>
      </c>
      <c r="B8330" s="1">
        <v>1</v>
      </c>
      <c r="C8330" s="1">
        <v>59.01</v>
      </c>
      <c r="D8330" s="1">
        <v>70.010000000000005</v>
      </c>
      <c r="E8330" s="1">
        <v>129.02000000000001</v>
      </c>
    </row>
    <row r="8331" spans="1:5" hidden="1">
      <c r="A8331" s="1">
        <v>1996</v>
      </c>
      <c r="B8331" s="1">
        <v>2</v>
      </c>
      <c r="C8331" s="1">
        <v>45.01</v>
      </c>
      <c r="D8331" s="1">
        <v>58.01</v>
      </c>
      <c r="E8331" s="1">
        <v>103.02</v>
      </c>
    </row>
    <row r="8332" spans="1:5" hidden="1">
      <c r="A8332" s="1">
        <v>1996</v>
      </c>
      <c r="B8332" s="1">
        <v>3</v>
      </c>
      <c r="C8332" s="1">
        <v>33</v>
      </c>
      <c r="D8332" s="1">
        <v>44.01</v>
      </c>
      <c r="E8332" s="1">
        <v>77.010000000000005</v>
      </c>
    </row>
    <row r="8333" spans="1:5" hidden="1">
      <c r="A8333" s="1">
        <v>1996</v>
      </c>
      <c r="B8333" s="1">
        <v>4</v>
      </c>
      <c r="C8333" s="1">
        <v>25</v>
      </c>
      <c r="D8333" s="1">
        <v>28</v>
      </c>
      <c r="E8333" s="1">
        <v>53</v>
      </c>
    </row>
    <row r="8334" spans="1:5" hidden="1">
      <c r="A8334" s="1">
        <v>1996</v>
      </c>
      <c r="B8334" s="1">
        <v>5</v>
      </c>
      <c r="C8334" s="1">
        <v>15</v>
      </c>
      <c r="D8334" s="1">
        <v>29</v>
      </c>
      <c r="E8334" s="1">
        <v>44</v>
      </c>
    </row>
    <row r="8335" spans="1:5" hidden="1">
      <c r="A8335" s="1">
        <v>1996</v>
      </c>
      <c r="B8335" s="1">
        <v>6</v>
      </c>
      <c r="C8335" s="1">
        <v>19</v>
      </c>
      <c r="D8335" s="1">
        <v>25</v>
      </c>
      <c r="E8335" s="1">
        <v>44</v>
      </c>
    </row>
    <row r="8336" spans="1:5" hidden="1">
      <c r="A8336" s="1">
        <v>1996</v>
      </c>
      <c r="B8336" s="1">
        <v>7</v>
      </c>
      <c r="C8336" s="1">
        <v>12</v>
      </c>
      <c r="D8336" s="1">
        <v>20</v>
      </c>
      <c r="E8336" s="1">
        <v>32</v>
      </c>
    </row>
    <row r="8337" spans="1:5" hidden="1">
      <c r="A8337" s="1">
        <v>1996</v>
      </c>
      <c r="B8337" s="1">
        <v>8</v>
      </c>
      <c r="C8337" s="1">
        <v>16</v>
      </c>
      <c r="D8337" s="1">
        <v>21</v>
      </c>
      <c r="E8337" s="1">
        <v>37</v>
      </c>
    </row>
    <row r="8338" spans="1:5" hidden="1">
      <c r="A8338" s="1">
        <v>1996</v>
      </c>
      <c r="B8338" s="1">
        <v>9</v>
      </c>
      <c r="C8338" s="1">
        <v>15</v>
      </c>
      <c r="D8338" s="1">
        <v>17</v>
      </c>
      <c r="E8338" s="1">
        <v>32</v>
      </c>
    </row>
    <row r="8339" spans="1:5" hidden="1">
      <c r="A8339" s="1">
        <v>1996</v>
      </c>
      <c r="B8339" s="1">
        <v>10</v>
      </c>
      <c r="C8339" s="1">
        <v>22</v>
      </c>
      <c r="D8339" s="1">
        <v>19</v>
      </c>
      <c r="E8339" s="1">
        <v>41</v>
      </c>
    </row>
    <row r="8340" spans="1:5" hidden="1">
      <c r="A8340" s="1">
        <v>1996</v>
      </c>
      <c r="B8340" s="1">
        <v>11</v>
      </c>
      <c r="C8340" s="1">
        <v>21</v>
      </c>
      <c r="D8340" s="1">
        <v>27</v>
      </c>
      <c r="E8340" s="1">
        <v>48</v>
      </c>
    </row>
    <row r="8341" spans="1:5" hidden="1">
      <c r="A8341" s="1">
        <v>1996</v>
      </c>
      <c r="B8341" s="1">
        <v>12</v>
      </c>
      <c r="C8341" s="1">
        <v>21</v>
      </c>
      <c r="D8341" s="1">
        <v>23</v>
      </c>
      <c r="E8341" s="1">
        <v>44</v>
      </c>
    </row>
    <row r="8342" spans="1:5" hidden="1">
      <c r="A8342" s="1">
        <v>1996</v>
      </c>
      <c r="B8342" s="1">
        <v>13</v>
      </c>
      <c r="C8342" s="1">
        <v>21</v>
      </c>
      <c r="D8342" s="1">
        <v>29</v>
      </c>
      <c r="E8342" s="1">
        <v>50</v>
      </c>
    </row>
    <row r="8343" spans="1:5" hidden="1">
      <c r="A8343" s="1">
        <v>1996</v>
      </c>
      <c r="B8343" s="1">
        <v>14</v>
      </c>
      <c r="C8343" s="1">
        <v>25.01</v>
      </c>
      <c r="D8343" s="1">
        <v>45.01</v>
      </c>
      <c r="E8343" s="1">
        <v>70.02</v>
      </c>
    </row>
    <row r="8344" spans="1:5" hidden="1">
      <c r="A8344" s="1">
        <v>1996</v>
      </c>
      <c r="B8344" s="1">
        <v>15</v>
      </c>
      <c r="C8344" s="1">
        <v>22</v>
      </c>
      <c r="D8344" s="1">
        <v>51.01</v>
      </c>
      <c r="E8344" s="1">
        <v>73.010000000000005</v>
      </c>
    </row>
    <row r="8345" spans="1:5" hidden="1">
      <c r="A8345" s="1">
        <v>1996</v>
      </c>
      <c r="B8345" s="1">
        <v>16</v>
      </c>
      <c r="C8345" s="1">
        <v>34</v>
      </c>
      <c r="D8345" s="1">
        <v>76.010000000000005</v>
      </c>
      <c r="E8345" s="1">
        <v>110.01</v>
      </c>
    </row>
    <row r="8346" spans="1:5" hidden="1">
      <c r="A8346" s="1">
        <v>1996</v>
      </c>
      <c r="B8346" s="1">
        <v>17</v>
      </c>
      <c r="C8346" s="1">
        <v>31</v>
      </c>
      <c r="D8346" s="1">
        <v>110.02</v>
      </c>
      <c r="E8346" s="1">
        <v>141.02000000000001</v>
      </c>
    </row>
    <row r="8347" spans="1:5" hidden="1">
      <c r="A8347" s="1">
        <v>1996</v>
      </c>
      <c r="B8347" s="1">
        <v>18</v>
      </c>
      <c r="C8347" s="1">
        <v>42</v>
      </c>
      <c r="D8347" s="1">
        <v>158.02000000000001</v>
      </c>
      <c r="E8347" s="1">
        <v>200.02</v>
      </c>
    </row>
    <row r="8348" spans="1:5" hidden="1">
      <c r="A8348" s="1">
        <v>1996</v>
      </c>
      <c r="B8348" s="1">
        <v>19</v>
      </c>
      <c r="C8348" s="1">
        <v>56</v>
      </c>
      <c r="D8348" s="1">
        <v>149.02000000000001</v>
      </c>
      <c r="E8348" s="1">
        <v>205.02</v>
      </c>
    </row>
    <row r="8349" spans="1:5" hidden="1">
      <c r="A8349" s="1">
        <v>1996</v>
      </c>
      <c r="B8349" s="1">
        <v>20</v>
      </c>
      <c r="C8349" s="1">
        <v>47</v>
      </c>
      <c r="D8349" s="1">
        <v>166.02</v>
      </c>
      <c r="E8349" s="1">
        <v>213.02</v>
      </c>
    </row>
    <row r="8350" spans="1:5" hidden="1">
      <c r="A8350" s="1">
        <v>1996</v>
      </c>
      <c r="B8350" s="1">
        <v>21</v>
      </c>
      <c r="C8350" s="1">
        <v>42</v>
      </c>
      <c r="D8350" s="1">
        <v>163.02000000000001</v>
      </c>
      <c r="E8350" s="1">
        <v>205.02</v>
      </c>
    </row>
    <row r="8351" spans="1:5" hidden="1">
      <c r="A8351" s="1">
        <v>1996</v>
      </c>
      <c r="B8351" s="1">
        <v>22</v>
      </c>
      <c r="C8351" s="1">
        <v>44.01</v>
      </c>
      <c r="D8351" s="1">
        <v>184.03</v>
      </c>
      <c r="E8351" s="1">
        <v>228.04</v>
      </c>
    </row>
    <row r="8352" spans="1:5" hidden="1">
      <c r="A8352" s="1">
        <v>1996</v>
      </c>
      <c r="B8352" s="1">
        <v>23</v>
      </c>
      <c r="C8352" s="1">
        <v>46</v>
      </c>
      <c r="D8352" s="1">
        <v>183.03</v>
      </c>
      <c r="E8352" s="1">
        <v>229.03</v>
      </c>
    </row>
    <row r="8353" spans="1:5" hidden="1">
      <c r="A8353" s="1">
        <v>1996</v>
      </c>
      <c r="B8353" s="1">
        <v>24</v>
      </c>
      <c r="C8353" s="1">
        <v>50.01</v>
      </c>
      <c r="D8353" s="1">
        <v>175.03</v>
      </c>
      <c r="E8353" s="1">
        <v>225.04</v>
      </c>
    </row>
    <row r="8354" spans="1:5" hidden="1">
      <c r="A8354" s="1">
        <v>1996</v>
      </c>
      <c r="B8354" s="1">
        <v>25</v>
      </c>
      <c r="C8354" s="1">
        <v>64</v>
      </c>
      <c r="D8354" s="1">
        <v>185.02</v>
      </c>
      <c r="E8354" s="1">
        <v>249.02</v>
      </c>
    </row>
    <row r="8355" spans="1:5" hidden="1">
      <c r="A8355" s="1">
        <v>1996</v>
      </c>
      <c r="B8355" s="1">
        <v>26</v>
      </c>
      <c r="C8355" s="1">
        <v>63</v>
      </c>
      <c r="D8355" s="1">
        <v>155.02000000000001</v>
      </c>
      <c r="E8355" s="1">
        <v>218.02</v>
      </c>
    </row>
    <row r="8356" spans="1:5" hidden="1">
      <c r="A8356" s="1">
        <v>1996</v>
      </c>
      <c r="B8356" s="1">
        <v>27</v>
      </c>
      <c r="C8356" s="1">
        <v>51</v>
      </c>
      <c r="D8356" s="1">
        <v>192.02</v>
      </c>
      <c r="E8356" s="1">
        <v>243.02</v>
      </c>
    </row>
    <row r="8357" spans="1:5" hidden="1">
      <c r="A8357" s="1">
        <v>1996</v>
      </c>
      <c r="B8357" s="1">
        <v>28</v>
      </c>
      <c r="C8357" s="1">
        <v>60</v>
      </c>
      <c r="D8357" s="1">
        <v>164.02</v>
      </c>
      <c r="E8357" s="1">
        <v>224.02</v>
      </c>
    </row>
    <row r="8358" spans="1:5" hidden="1">
      <c r="A8358" s="1">
        <v>1996</v>
      </c>
      <c r="B8358" s="1">
        <v>29</v>
      </c>
      <c r="C8358" s="1">
        <v>67</v>
      </c>
      <c r="D8358" s="1">
        <v>166.02</v>
      </c>
      <c r="E8358" s="1">
        <v>233.02</v>
      </c>
    </row>
    <row r="8359" spans="1:5" hidden="1">
      <c r="A8359" s="1">
        <v>1996</v>
      </c>
      <c r="B8359" s="1">
        <v>30</v>
      </c>
      <c r="C8359" s="1">
        <v>55</v>
      </c>
      <c r="D8359" s="1">
        <v>189.03</v>
      </c>
      <c r="E8359" s="1">
        <v>244.03</v>
      </c>
    </row>
    <row r="8360" spans="1:5" hidden="1">
      <c r="A8360" s="1">
        <v>1996</v>
      </c>
      <c r="B8360" s="1">
        <v>31</v>
      </c>
      <c r="C8360" s="1">
        <v>69</v>
      </c>
      <c r="D8360" s="1">
        <v>206.03</v>
      </c>
      <c r="E8360" s="1">
        <v>275.02999999999997</v>
      </c>
    </row>
    <row r="8361" spans="1:5" hidden="1">
      <c r="A8361" s="1">
        <v>1996</v>
      </c>
      <c r="B8361" s="1">
        <v>32</v>
      </c>
      <c r="C8361" s="1">
        <v>76</v>
      </c>
      <c r="D8361" s="1">
        <v>207.02</v>
      </c>
      <c r="E8361" s="1">
        <v>283.02</v>
      </c>
    </row>
    <row r="8362" spans="1:5" hidden="1">
      <c r="A8362" s="1">
        <v>1996</v>
      </c>
      <c r="B8362" s="1">
        <v>33</v>
      </c>
      <c r="C8362" s="1">
        <v>79</v>
      </c>
      <c r="D8362" s="1">
        <v>210.03</v>
      </c>
      <c r="E8362" s="1">
        <v>289.02999999999997</v>
      </c>
    </row>
    <row r="8363" spans="1:5" hidden="1">
      <c r="A8363" s="1">
        <v>1996</v>
      </c>
      <c r="B8363" s="1">
        <v>34</v>
      </c>
      <c r="C8363" s="1">
        <v>90</v>
      </c>
      <c r="D8363" s="1">
        <v>220.03</v>
      </c>
      <c r="E8363" s="1">
        <v>310.02999999999997</v>
      </c>
    </row>
    <row r="8364" spans="1:5" hidden="1">
      <c r="A8364" s="1">
        <v>1996</v>
      </c>
      <c r="B8364" s="1">
        <v>35</v>
      </c>
      <c r="C8364" s="1">
        <v>111.01</v>
      </c>
      <c r="D8364" s="1">
        <v>223.03</v>
      </c>
      <c r="E8364" s="1">
        <v>334.04</v>
      </c>
    </row>
    <row r="8365" spans="1:5" hidden="1">
      <c r="A8365" s="1">
        <v>1996</v>
      </c>
      <c r="B8365" s="1">
        <v>36</v>
      </c>
      <c r="C8365" s="1">
        <v>98</v>
      </c>
      <c r="D8365" s="1">
        <v>232.03</v>
      </c>
      <c r="E8365" s="1">
        <v>330.03</v>
      </c>
    </row>
    <row r="8366" spans="1:5" hidden="1">
      <c r="A8366" s="1">
        <v>1996</v>
      </c>
      <c r="B8366" s="1">
        <v>37</v>
      </c>
      <c r="C8366" s="1">
        <v>114</v>
      </c>
      <c r="D8366" s="1">
        <v>214.03</v>
      </c>
      <c r="E8366" s="1">
        <v>328.03</v>
      </c>
    </row>
    <row r="8367" spans="1:5" hidden="1">
      <c r="A8367" s="1">
        <v>1996</v>
      </c>
      <c r="B8367" s="1">
        <v>38</v>
      </c>
      <c r="C8367" s="1">
        <v>123</v>
      </c>
      <c r="D8367" s="1">
        <v>226.03</v>
      </c>
      <c r="E8367" s="1">
        <v>349.03</v>
      </c>
    </row>
    <row r="8368" spans="1:5" hidden="1">
      <c r="A8368" s="1">
        <v>1996</v>
      </c>
      <c r="B8368" s="1">
        <v>39</v>
      </c>
      <c r="C8368" s="1">
        <v>103</v>
      </c>
      <c r="D8368" s="1">
        <v>228.04</v>
      </c>
      <c r="E8368" s="1">
        <v>331.04</v>
      </c>
    </row>
    <row r="8369" spans="1:5" hidden="1">
      <c r="A8369" s="1">
        <v>1996</v>
      </c>
      <c r="B8369" s="1">
        <v>40</v>
      </c>
      <c r="C8369" s="1">
        <v>120</v>
      </c>
      <c r="D8369" s="1">
        <v>244.04</v>
      </c>
      <c r="E8369" s="1">
        <v>364.04</v>
      </c>
    </row>
    <row r="8370" spans="1:5" hidden="1">
      <c r="A8370" s="1">
        <v>1996</v>
      </c>
      <c r="B8370" s="1">
        <v>41</v>
      </c>
      <c r="C8370" s="1">
        <v>147</v>
      </c>
      <c r="D8370" s="1">
        <v>253.03</v>
      </c>
      <c r="E8370" s="1">
        <v>400.03</v>
      </c>
    </row>
    <row r="8371" spans="1:5" hidden="1">
      <c r="A8371" s="1">
        <v>1996</v>
      </c>
      <c r="B8371" s="1">
        <v>42</v>
      </c>
      <c r="C8371" s="1">
        <v>128.01</v>
      </c>
      <c r="D8371" s="1">
        <v>237.04</v>
      </c>
      <c r="E8371" s="1">
        <v>365.05</v>
      </c>
    </row>
    <row r="8372" spans="1:5" hidden="1">
      <c r="A8372" s="1">
        <v>1996</v>
      </c>
      <c r="B8372" s="1">
        <v>43</v>
      </c>
      <c r="C8372" s="1">
        <v>163</v>
      </c>
      <c r="D8372" s="1">
        <v>268.04000000000002</v>
      </c>
      <c r="E8372" s="1">
        <v>431.04</v>
      </c>
    </row>
    <row r="8373" spans="1:5" hidden="1">
      <c r="A8373" s="1">
        <v>1996</v>
      </c>
      <c r="B8373" s="1">
        <v>44</v>
      </c>
      <c r="C8373" s="1">
        <v>176.01</v>
      </c>
      <c r="D8373" s="1">
        <v>301.04000000000002</v>
      </c>
      <c r="E8373" s="1">
        <v>477.05</v>
      </c>
    </row>
    <row r="8374" spans="1:5" hidden="1">
      <c r="A8374" s="1">
        <v>1996</v>
      </c>
      <c r="B8374" s="1">
        <v>45</v>
      </c>
      <c r="C8374" s="1">
        <v>166.01</v>
      </c>
      <c r="D8374" s="1">
        <v>282.04000000000002</v>
      </c>
      <c r="E8374" s="1">
        <v>448.05</v>
      </c>
    </row>
    <row r="8375" spans="1:5" hidden="1">
      <c r="A8375" s="1">
        <v>1996</v>
      </c>
      <c r="B8375" s="1">
        <v>46</v>
      </c>
      <c r="C8375" s="1">
        <v>202.01</v>
      </c>
      <c r="D8375" s="1">
        <v>341.04</v>
      </c>
      <c r="E8375" s="1">
        <v>543.04999999999995</v>
      </c>
    </row>
    <row r="8376" spans="1:5" hidden="1">
      <c r="A8376" s="1">
        <v>1996</v>
      </c>
      <c r="B8376" s="1">
        <v>47</v>
      </c>
      <c r="C8376" s="1">
        <v>190.01</v>
      </c>
      <c r="D8376" s="1">
        <v>324.04000000000002</v>
      </c>
      <c r="E8376" s="1">
        <v>514.04999999999995</v>
      </c>
    </row>
    <row r="8377" spans="1:5" hidden="1">
      <c r="A8377" s="1">
        <v>1996</v>
      </c>
      <c r="B8377" s="1">
        <v>48</v>
      </c>
      <c r="C8377" s="1">
        <v>244.02</v>
      </c>
      <c r="D8377" s="1">
        <v>377.05</v>
      </c>
      <c r="E8377" s="1">
        <v>621.07000000000005</v>
      </c>
    </row>
    <row r="8378" spans="1:5" hidden="1">
      <c r="A8378" s="1">
        <v>1996</v>
      </c>
      <c r="B8378" s="1">
        <v>49</v>
      </c>
      <c r="C8378" s="1">
        <v>245.02</v>
      </c>
      <c r="D8378" s="1">
        <v>438.06</v>
      </c>
      <c r="E8378" s="1">
        <v>683.08</v>
      </c>
    </row>
    <row r="8379" spans="1:5" hidden="1">
      <c r="A8379" s="1">
        <v>1996</v>
      </c>
      <c r="B8379" s="1">
        <v>50</v>
      </c>
      <c r="C8379" s="1">
        <v>240.02</v>
      </c>
      <c r="D8379" s="1">
        <v>390.05</v>
      </c>
      <c r="E8379" s="1">
        <v>630.07000000000005</v>
      </c>
    </row>
    <row r="8380" spans="1:5" hidden="1">
      <c r="A8380" s="1">
        <v>1996</v>
      </c>
      <c r="B8380" s="1">
        <v>51</v>
      </c>
      <c r="C8380" s="1">
        <v>265.01</v>
      </c>
      <c r="D8380" s="1">
        <v>423.06</v>
      </c>
      <c r="E8380" s="1">
        <v>688.07</v>
      </c>
    </row>
    <row r="8381" spans="1:5" hidden="1">
      <c r="A8381" s="1">
        <v>1996</v>
      </c>
      <c r="B8381" s="1">
        <v>52</v>
      </c>
      <c r="C8381" s="1">
        <v>288.01</v>
      </c>
      <c r="D8381" s="1">
        <v>455.06</v>
      </c>
      <c r="E8381" s="1">
        <v>743.07</v>
      </c>
    </row>
    <row r="8382" spans="1:5" hidden="1">
      <c r="A8382" s="1">
        <v>1996</v>
      </c>
      <c r="B8382" s="1">
        <v>53</v>
      </c>
      <c r="C8382" s="1">
        <v>296.02</v>
      </c>
      <c r="D8382" s="1">
        <v>506.07</v>
      </c>
      <c r="E8382" s="1">
        <v>802.09</v>
      </c>
    </row>
    <row r="8383" spans="1:5" hidden="1">
      <c r="A8383" s="1">
        <v>1996</v>
      </c>
      <c r="B8383" s="1">
        <v>54</v>
      </c>
      <c r="C8383" s="1">
        <v>285.02</v>
      </c>
      <c r="D8383" s="1">
        <v>525.07000000000005</v>
      </c>
      <c r="E8383" s="1">
        <v>810.09</v>
      </c>
    </row>
    <row r="8384" spans="1:5" hidden="1">
      <c r="A8384" s="1">
        <v>1996</v>
      </c>
      <c r="B8384" s="1">
        <v>55</v>
      </c>
      <c r="C8384" s="1">
        <v>291.02</v>
      </c>
      <c r="D8384" s="1">
        <v>503.07</v>
      </c>
      <c r="E8384" s="1">
        <v>794.09</v>
      </c>
    </row>
    <row r="8385" spans="1:5" hidden="1">
      <c r="A8385" s="1">
        <v>1996</v>
      </c>
      <c r="B8385" s="1">
        <v>56</v>
      </c>
      <c r="C8385" s="1">
        <v>325.02</v>
      </c>
      <c r="D8385" s="1">
        <v>569.07000000000005</v>
      </c>
      <c r="E8385" s="1">
        <v>894.09</v>
      </c>
    </row>
    <row r="8386" spans="1:5" hidden="1">
      <c r="A8386" s="1">
        <v>1996</v>
      </c>
      <c r="B8386" s="1">
        <v>57</v>
      </c>
      <c r="C8386" s="1">
        <v>369.02</v>
      </c>
      <c r="D8386" s="1">
        <v>658.09</v>
      </c>
      <c r="E8386" s="1">
        <v>1027.1099999999999</v>
      </c>
    </row>
    <row r="8387" spans="1:5" hidden="1">
      <c r="A8387" s="1">
        <v>1996</v>
      </c>
      <c r="B8387" s="1">
        <v>58</v>
      </c>
      <c r="C8387" s="1">
        <v>387.02</v>
      </c>
      <c r="D8387" s="1">
        <v>678.09</v>
      </c>
      <c r="E8387" s="1">
        <v>1065.1099999999999</v>
      </c>
    </row>
    <row r="8388" spans="1:5" hidden="1">
      <c r="A8388" s="1">
        <v>1996</v>
      </c>
      <c r="B8388" s="1">
        <v>59</v>
      </c>
      <c r="C8388" s="1">
        <v>455.02</v>
      </c>
      <c r="D8388" s="1">
        <v>654.08000000000004</v>
      </c>
      <c r="E8388" s="1">
        <v>1109.0999999999999</v>
      </c>
    </row>
    <row r="8389" spans="1:5" hidden="1">
      <c r="A8389" s="1">
        <v>1996</v>
      </c>
      <c r="B8389" s="1">
        <v>60</v>
      </c>
      <c r="C8389" s="1">
        <v>453.02</v>
      </c>
      <c r="D8389" s="1">
        <v>773.1</v>
      </c>
      <c r="E8389" s="1">
        <v>1226.1199999999999</v>
      </c>
    </row>
    <row r="8390" spans="1:5" hidden="1">
      <c r="A8390" s="1">
        <v>1996</v>
      </c>
      <c r="B8390" s="1">
        <v>61</v>
      </c>
      <c r="C8390" s="1">
        <v>446.02</v>
      </c>
      <c r="D8390" s="1">
        <v>850.11</v>
      </c>
      <c r="E8390" s="1">
        <v>1296.1300000000001</v>
      </c>
    </row>
    <row r="8391" spans="1:5" hidden="1">
      <c r="A8391" s="1">
        <v>1996</v>
      </c>
      <c r="B8391" s="1">
        <v>62</v>
      </c>
      <c r="C8391" s="1">
        <v>504.03</v>
      </c>
      <c r="D8391" s="1">
        <v>902.12</v>
      </c>
      <c r="E8391" s="1">
        <v>1406.15</v>
      </c>
    </row>
    <row r="8392" spans="1:5" hidden="1">
      <c r="A8392" s="1">
        <v>1996</v>
      </c>
      <c r="B8392" s="1">
        <v>63</v>
      </c>
      <c r="C8392" s="1">
        <v>559.03</v>
      </c>
      <c r="D8392" s="1">
        <v>1000.13</v>
      </c>
      <c r="E8392" s="1">
        <v>1559.16</v>
      </c>
    </row>
    <row r="8393" spans="1:5" hidden="1">
      <c r="A8393" s="1">
        <v>1996</v>
      </c>
      <c r="B8393" s="1">
        <v>64</v>
      </c>
      <c r="C8393" s="1">
        <v>562.03</v>
      </c>
      <c r="D8393" s="1">
        <v>1097.1400000000001</v>
      </c>
      <c r="E8393" s="1">
        <v>1659.17</v>
      </c>
    </row>
    <row r="8394" spans="1:5" hidden="1">
      <c r="A8394" s="1">
        <v>1996</v>
      </c>
      <c r="B8394" s="1">
        <v>65</v>
      </c>
      <c r="C8394" s="1">
        <v>709.03</v>
      </c>
      <c r="D8394" s="1">
        <v>1202.1600000000001</v>
      </c>
      <c r="E8394" s="1">
        <v>1911.19</v>
      </c>
    </row>
    <row r="8395" spans="1:5" hidden="1">
      <c r="A8395" s="1">
        <v>1996</v>
      </c>
      <c r="B8395" s="1">
        <v>66</v>
      </c>
      <c r="C8395" s="1">
        <v>748.03</v>
      </c>
      <c r="D8395" s="1">
        <v>1266.17</v>
      </c>
      <c r="E8395" s="1">
        <v>2014.2</v>
      </c>
    </row>
    <row r="8396" spans="1:5" hidden="1">
      <c r="A8396" s="1">
        <v>1996</v>
      </c>
      <c r="B8396" s="1">
        <v>67</v>
      </c>
      <c r="C8396" s="1">
        <v>769.04</v>
      </c>
      <c r="D8396" s="1">
        <v>1468.2</v>
      </c>
      <c r="E8396" s="1">
        <v>2237.2399999999998</v>
      </c>
    </row>
    <row r="8397" spans="1:5" hidden="1">
      <c r="A8397" s="1">
        <v>1996</v>
      </c>
      <c r="B8397" s="1">
        <v>68</v>
      </c>
      <c r="C8397" s="1">
        <v>877.04</v>
      </c>
      <c r="D8397" s="1">
        <v>1729.23</v>
      </c>
      <c r="E8397" s="1">
        <v>2606.27</v>
      </c>
    </row>
    <row r="8398" spans="1:5" hidden="1">
      <c r="A8398" s="1">
        <v>1996</v>
      </c>
      <c r="B8398" s="1">
        <v>69</v>
      </c>
      <c r="C8398" s="1">
        <v>923.05</v>
      </c>
      <c r="D8398" s="1">
        <v>1639.22</v>
      </c>
      <c r="E8398" s="1">
        <v>2562.27</v>
      </c>
    </row>
    <row r="8399" spans="1:5" hidden="1">
      <c r="A8399" s="1">
        <v>1996</v>
      </c>
      <c r="B8399" s="1">
        <v>70</v>
      </c>
      <c r="C8399" s="1">
        <v>1104.05</v>
      </c>
      <c r="D8399" s="1">
        <v>1839.24</v>
      </c>
      <c r="E8399" s="1">
        <v>2943.29</v>
      </c>
    </row>
    <row r="8400" spans="1:5" hidden="1">
      <c r="A8400" s="1">
        <v>1996</v>
      </c>
      <c r="B8400" s="1">
        <v>71</v>
      </c>
      <c r="C8400" s="1">
        <v>1132.06</v>
      </c>
      <c r="D8400" s="1">
        <v>1937.26</v>
      </c>
      <c r="E8400" s="1">
        <v>3069.32</v>
      </c>
    </row>
    <row r="8401" spans="1:5" hidden="1">
      <c r="A8401" s="1">
        <v>1996</v>
      </c>
      <c r="B8401" s="1">
        <v>72</v>
      </c>
      <c r="C8401" s="1">
        <v>1283.07</v>
      </c>
      <c r="D8401" s="1">
        <v>2043.27</v>
      </c>
      <c r="E8401" s="1">
        <v>3326.34</v>
      </c>
    </row>
    <row r="8402" spans="1:5" hidden="1">
      <c r="A8402" s="1">
        <v>1996</v>
      </c>
      <c r="B8402" s="1">
        <v>73</v>
      </c>
      <c r="C8402" s="1">
        <v>1317.06</v>
      </c>
      <c r="D8402" s="1">
        <v>2038.27</v>
      </c>
      <c r="E8402" s="1">
        <v>3355.33</v>
      </c>
    </row>
    <row r="8403" spans="1:5" hidden="1">
      <c r="A8403" s="1">
        <v>1996</v>
      </c>
      <c r="B8403" s="1">
        <v>74</v>
      </c>
      <c r="C8403" s="1">
        <v>1419.07</v>
      </c>
      <c r="D8403" s="1">
        <v>2111.2800000000002</v>
      </c>
      <c r="E8403" s="1">
        <v>3530.35</v>
      </c>
    </row>
    <row r="8404" spans="1:5" hidden="1">
      <c r="A8404" s="1">
        <v>1996</v>
      </c>
      <c r="B8404" s="1">
        <v>75</v>
      </c>
      <c r="C8404" s="1">
        <v>1639.08</v>
      </c>
      <c r="D8404" s="1">
        <v>2187.2800000000002</v>
      </c>
      <c r="E8404" s="1">
        <v>3826.36</v>
      </c>
    </row>
    <row r="8405" spans="1:5" hidden="1">
      <c r="A8405" s="1">
        <v>1996</v>
      </c>
      <c r="B8405" s="1">
        <v>76</v>
      </c>
      <c r="C8405" s="1">
        <v>1596.07</v>
      </c>
      <c r="D8405" s="1">
        <v>2239.29</v>
      </c>
      <c r="E8405" s="1">
        <v>3835.36</v>
      </c>
    </row>
    <row r="8406" spans="1:5" hidden="1">
      <c r="A8406" s="1">
        <v>1996</v>
      </c>
      <c r="B8406" s="1">
        <v>77</v>
      </c>
      <c r="C8406" s="1">
        <v>1630.08</v>
      </c>
      <c r="D8406" s="1">
        <v>1999.27</v>
      </c>
      <c r="E8406" s="1">
        <v>3629.35</v>
      </c>
    </row>
    <row r="8407" spans="1:5" hidden="1">
      <c r="A8407" s="1">
        <v>1996</v>
      </c>
      <c r="B8407" s="1">
        <v>78</v>
      </c>
      <c r="C8407" s="1">
        <v>1734.09</v>
      </c>
      <c r="D8407" s="1">
        <v>1967.26</v>
      </c>
      <c r="E8407" s="1">
        <v>3701.35</v>
      </c>
    </row>
    <row r="8408" spans="1:5" hidden="1">
      <c r="A8408" s="1">
        <v>1996</v>
      </c>
      <c r="B8408" s="1">
        <v>79</v>
      </c>
      <c r="C8408" s="1">
        <v>1868.09</v>
      </c>
      <c r="D8408" s="1">
        <v>2075.2800000000002</v>
      </c>
      <c r="E8408" s="1">
        <v>3943.37</v>
      </c>
    </row>
    <row r="8409" spans="1:5" hidden="1">
      <c r="A8409" s="1">
        <v>1996</v>
      </c>
      <c r="B8409" s="1">
        <v>80</v>
      </c>
      <c r="C8409" s="1">
        <v>1991.1</v>
      </c>
      <c r="D8409" s="1">
        <v>2179.29</v>
      </c>
      <c r="E8409" s="1">
        <v>4170.3900000000003</v>
      </c>
    </row>
    <row r="8410" spans="1:5" hidden="1">
      <c r="A8410" s="1">
        <v>1996</v>
      </c>
      <c r="B8410" s="1">
        <v>81</v>
      </c>
      <c r="C8410" s="1">
        <v>2204.11</v>
      </c>
      <c r="D8410" s="1">
        <v>2266.3000000000002</v>
      </c>
      <c r="E8410" s="1">
        <v>4470.41</v>
      </c>
    </row>
    <row r="8411" spans="1:5" hidden="1">
      <c r="A8411" s="1">
        <v>1996</v>
      </c>
      <c r="B8411" s="1">
        <v>82</v>
      </c>
      <c r="C8411" s="1">
        <v>2250.12</v>
      </c>
      <c r="D8411" s="1">
        <v>2195.29</v>
      </c>
      <c r="E8411" s="1">
        <v>4445.41</v>
      </c>
    </row>
    <row r="8412" spans="1:5" hidden="1">
      <c r="A8412" s="1">
        <v>1996</v>
      </c>
      <c r="B8412" s="1">
        <v>83</v>
      </c>
      <c r="C8412" s="1">
        <v>2296.12</v>
      </c>
      <c r="D8412" s="1">
        <v>2090.27</v>
      </c>
      <c r="E8412" s="1">
        <v>4386.3900000000003</v>
      </c>
    </row>
    <row r="8413" spans="1:5" hidden="1">
      <c r="A8413" s="1">
        <v>1996</v>
      </c>
      <c r="B8413" s="1">
        <v>84</v>
      </c>
      <c r="C8413" s="1">
        <v>2237.11</v>
      </c>
      <c r="D8413" s="1">
        <v>1889.25</v>
      </c>
      <c r="E8413" s="1">
        <v>4126.3599999999997</v>
      </c>
    </row>
    <row r="8414" spans="1:5" hidden="1">
      <c r="A8414" s="1">
        <v>1996</v>
      </c>
      <c r="B8414" s="1">
        <v>85</v>
      </c>
      <c r="C8414" s="1">
        <v>2356.11</v>
      </c>
      <c r="D8414" s="1">
        <v>1778.24</v>
      </c>
      <c r="E8414" s="1">
        <v>4134.3500000000004</v>
      </c>
    </row>
    <row r="8415" spans="1:5" hidden="1">
      <c r="A8415" s="1">
        <v>1996</v>
      </c>
      <c r="B8415" s="1">
        <v>86</v>
      </c>
      <c r="C8415" s="1">
        <v>2239.11</v>
      </c>
      <c r="D8415" s="1">
        <v>1588.21</v>
      </c>
      <c r="E8415" s="1">
        <v>3827.32</v>
      </c>
    </row>
    <row r="8416" spans="1:5" hidden="1">
      <c r="A8416" s="1">
        <v>1996</v>
      </c>
      <c r="B8416" s="1">
        <v>87</v>
      </c>
      <c r="C8416" s="1">
        <v>2115.1</v>
      </c>
      <c r="D8416" s="1">
        <v>1393.19</v>
      </c>
      <c r="E8416" s="1">
        <v>3508.29</v>
      </c>
    </row>
    <row r="8417" spans="1:5" hidden="1">
      <c r="A8417" s="1">
        <v>1996</v>
      </c>
      <c r="B8417" s="1">
        <v>88</v>
      </c>
      <c r="C8417" s="1">
        <v>1956.1</v>
      </c>
      <c r="D8417" s="1">
        <v>1272.17</v>
      </c>
      <c r="E8417" s="1">
        <v>3228.27</v>
      </c>
    </row>
    <row r="8418" spans="1:5" hidden="1">
      <c r="A8418" s="1">
        <v>1996</v>
      </c>
      <c r="B8418" s="1">
        <v>89</v>
      </c>
      <c r="C8418" s="1">
        <v>1886.1</v>
      </c>
      <c r="D8418" s="1">
        <v>1036.1400000000001</v>
      </c>
      <c r="E8418" s="1">
        <v>2922.24</v>
      </c>
    </row>
    <row r="8419" spans="1:5" hidden="1">
      <c r="A8419" s="1">
        <v>1996</v>
      </c>
      <c r="B8419" s="1">
        <v>90</v>
      </c>
      <c r="C8419" s="1">
        <v>1750.09</v>
      </c>
      <c r="D8419" s="1">
        <v>926.12</v>
      </c>
      <c r="E8419" s="1">
        <v>2676.21</v>
      </c>
    </row>
    <row r="8420" spans="1:5" hidden="1">
      <c r="A8420" s="1">
        <v>1996</v>
      </c>
      <c r="B8420" s="1">
        <v>91</v>
      </c>
      <c r="C8420" s="1">
        <v>1631.08</v>
      </c>
      <c r="D8420" s="1">
        <v>739.1</v>
      </c>
      <c r="E8420" s="1">
        <v>2370.1799999999998</v>
      </c>
    </row>
    <row r="8421" spans="1:5" hidden="1">
      <c r="A8421" s="1">
        <v>1996</v>
      </c>
      <c r="B8421" s="1">
        <v>92</v>
      </c>
      <c r="C8421" s="1">
        <v>1406.07</v>
      </c>
      <c r="D8421" s="1">
        <v>580.08000000000004</v>
      </c>
      <c r="E8421" s="1">
        <v>1986.15</v>
      </c>
    </row>
    <row r="8422" spans="1:5" hidden="1">
      <c r="A8422" s="1">
        <v>1996</v>
      </c>
      <c r="B8422" s="1">
        <v>93</v>
      </c>
      <c r="C8422" s="1">
        <v>1176.06</v>
      </c>
      <c r="D8422" s="1">
        <v>451.06</v>
      </c>
      <c r="E8422" s="1">
        <v>1627.12</v>
      </c>
    </row>
    <row r="8423" spans="1:5" hidden="1">
      <c r="A8423" s="1">
        <v>1996</v>
      </c>
      <c r="B8423" s="1">
        <v>94</v>
      </c>
      <c r="C8423" s="1">
        <v>918.04</v>
      </c>
      <c r="D8423" s="1">
        <v>320.04000000000002</v>
      </c>
      <c r="E8423" s="1">
        <v>1238.08</v>
      </c>
    </row>
    <row r="8424" spans="1:5" hidden="1">
      <c r="A8424" s="1">
        <v>1996</v>
      </c>
      <c r="B8424" s="1">
        <v>95</v>
      </c>
      <c r="C8424" s="1">
        <v>831.04</v>
      </c>
      <c r="D8424" s="1">
        <v>281.02999999999997</v>
      </c>
      <c r="E8424" s="1">
        <v>1112.07</v>
      </c>
    </row>
    <row r="8425" spans="1:5" hidden="1">
      <c r="A8425" s="1">
        <v>1996</v>
      </c>
      <c r="B8425" s="1">
        <v>96</v>
      </c>
      <c r="C8425" s="1">
        <v>683.03</v>
      </c>
      <c r="D8425" s="1">
        <v>195.03</v>
      </c>
      <c r="E8425" s="1">
        <v>878.06</v>
      </c>
    </row>
    <row r="8426" spans="1:5" hidden="1">
      <c r="A8426" s="1">
        <v>1996</v>
      </c>
      <c r="B8426" s="1">
        <v>97</v>
      </c>
      <c r="C8426" s="1">
        <v>468.03</v>
      </c>
      <c r="D8426" s="1">
        <v>129.01</v>
      </c>
      <c r="E8426" s="1">
        <v>597.04</v>
      </c>
    </row>
    <row r="8427" spans="1:5" hidden="1">
      <c r="A8427" s="1">
        <v>1996</v>
      </c>
      <c r="B8427" s="1">
        <v>98</v>
      </c>
      <c r="C8427" s="1">
        <v>368.02</v>
      </c>
      <c r="D8427" s="1">
        <v>71.010000000000005</v>
      </c>
      <c r="E8427" s="1">
        <v>439.03</v>
      </c>
    </row>
    <row r="8428" spans="1:5" hidden="1">
      <c r="A8428" s="1">
        <v>1996</v>
      </c>
      <c r="B8428" s="1">
        <v>99</v>
      </c>
      <c r="C8428" s="1">
        <v>221.01</v>
      </c>
      <c r="D8428" s="1">
        <v>46</v>
      </c>
      <c r="E8428" s="1">
        <v>267.01</v>
      </c>
    </row>
    <row r="8429" spans="1:5" hidden="1">
      <c r="A8429" s="1">
        <v>1996</v>
      </c>
      <c r="B8429" s="1">
        <v>100</v>
      </c>
      <c r="C8429" s="1">
        <v>158</v>
      </c>
      <c r="D8429" s="1">
        <v>32</v>
      </c>
      <c r="E8429" s="1">
        <v>190</v>
      </c>
    </row>
    <row r="8430" spans="1:5" hidden="1">
      <c r="A8430" s="1">
        <v>1996</v>
      </c>
      <c r="B8430" s="1">
        <v>101</v>
      </c>
      <c r="C8430" s="1">
        <v>108</v>
      </c>
      <c r="D8430" s="1">
        <v>29</v>
      </c>
      <c r="E8430" s="1">
        <v>137</v>
      </c>
    </row>
    <row r="8431" spans="1:5" hidden="1">
      <c r="A8431" s="1">
        <v>1996</v>
      </c>
      <c r="B8431" s="1">
        <v>102</v>
      </c>
      <c r="C8431" s="1">
        <v>73</v>
      </c>
      <c r="D8431" s="1">
        <v>6</v>
      </c>
      <c r="E8431" s="1">
        <v>79</v>
      </c>
    </row>
    <row r="8432" spans="1:5" hidden="1">
      <c r="A8432" s="1">
        <v>1996</v>
      </c>
      <c r="B8432" s="1">
        <v>103</v>
      </c>
      <c r="C8432" s="1">
        <v>56</v>
      </c>
      <c r="D8432" s="1">
        <v>9</v>
      </c>
      <c r="E8432" s="1">
        <v>65</v>
      </c>
    </row>
    <row r="8433" spans="1:5" hidden="1">
      <c r="A8433" s="1">
        <v>1996</v>
      </c>
      <c r="B8433" s="1">
        <v>104</v>
      </c>
      <c r="C8433" s="1">
        <v>36</v>
      </c>
      <c r="D8433" s="1">
        <v>8</v>
      </c>
      <c r="E8433" s="1">
        <v>44</v>
      </c>
    </row>
    <row r="8434" spans="1:5" hidden="1">
      <c r="A8434" s="1">
        <v>1996</v>
      </c>
      <c r="B8434" s="1">
        <v>105</v>
      </c>
      <c r="C8434" s="1">
        <v>24</v>
      </c>
      <c r="D8434" s="1">
        <v>1.51</v>
      </c>
      <c r="E8434" s="1">
        <v>25.51</v>
      </c>
    </row>
    <row r="8435" spans="1:5" hidden="1">
      <c r="A8435" s="1">
        <v>1996</v>
      </c>
      <c r="B8435" s="1">
        <v>106</v>
      </c>
      <c r="C8435" s="1">
        <v>9</v>
      </c>
      <c r="D8435" s="1">
        <v>3</v>
      </c>
      <c r="E8435" s="1">
        <v>12</v>
      </c>
    </row>
    <row r="8436" spans="1:5" hidden="1">
      <c r="A8436" s="1">
        <v>1996</v>
      </c>
      <c r="B8436" s="1">
        <v>107</v>
      </c>
      <c r="C8436" s="1">
        <v>5</v>
      </c>
      <c r="D8436" s="1">
        <v>1.5</v>
      </c>
      <c r="E8436" s="1">
        <v>6.5</v>
      </c>
    </row>
    <row r="8437" spans="1:5" hidden="1">
      <c r="A8437" s="1">
        <v>1996</v>
      </c>
      <c r="B8437" s="1">
        <v>108</v>
      </c>
      <c r="C8437" s="1">
        <v>1.5</v>
      </c>
      <c r="D8437" s="1">
        <v>0</v>
      </c>
      <c r="E8437" s="1">
        <v>1.5</v>
      </c>
    </row>
    <row r="8438" spans="1:5" hidden="1">
      <c r="A8438" s="1">
        <v>1996</v>
      </c>
      <c r="B8438" s="1">
        <v>109</v>
      </c>
      <c r="C8438" s="1">
        <v>0</v>
      </c>
      <c r="D8438" s="1">
        <v>0</v>
      </c>
      <c r="E8438" s="1">
        <v>0</v>
      </c>
    </row>
    <row r="8439" spans="1:5" hidden="1">
      <c r="A8439" s="1">
        <v>1996</v>
      </c>
      <c r="B8439" s="1" t="s">
        <v>121</v>
      </c>
      <c r="C8439" s="1">
        <v>1.5</v>
      </c>
      <c r="D8439" s="1">
        <v>0</v>
      </c>
      <c r="E8439" s="1">
        <v>1.5</v>
      </c>
    </row>
    <row r="8440" spans="1:5" hidden="1">
      <c r="A8440" s="1">
        <v>1997</v>
      </c>
      <c r="B8440" s="1">
        <v>0</v>
      </c>
      <c r="C8440" s="1">
        <v>636.03</v>
      </c>
      <c r="D8440" s="1">
        <v>766.07</v>
      </c>
      <c r="E8440" s="1">
        <v>1402.1</v>
      </c>
    </row>
    <row r="8441" spans="1:5" hidden="1">
      <c r="A8441" s="1">
        <v>1997</v>
      </c>
      <c r="B8441" s="1">
        <v>1</v>
      </c>
      <c r="C8441" s="1">
        <v>47</v>
      </c>
      <c r="D8441" s="1">
        <v>82.01</v>
      </c>
      <c r="E8441" s="1">
        <v>129.01</v>
      </c>
    </row>
    <row r="8442" spans="1:5" hidden="1">
      <c r="A8442" s="1">
        <v>1997</v>
      </c>
      <c r="B8442" s="1">
        <v>2</v>
      </c>
      <c r="C8442" s="1">
        <v>29</v>
      </c>
      <c r="D8442" s="1">
        <v>45</v>
      </c>
      <c r="E8442" s="1">
        <v>74</v>
      </c>
    </row>
    <row r="8443" spans="1:5" hidden="1">
      <c r="A8443" s="1">
        <v>1997</v>
      </c>
      <c r="B8443" s="1">
        <v>3</v>
      </c>
      <c r="C8443" s="1">
        <v>26</v>
      </c>
      <c r="D8443" s="1">
        <v>43</v>
      </c>
      <c r="E8443" s="1">
        <v>69</v>
      </c>
    </row>
    <row r="8444" spans="1:5" hidden="1">
      <c r="A8444" s="1">
        <v>1997</v>
      </c>
      <c r="B8444" s="1">
        <v>4</v>
      </c>
      <c r="C8444" s="1">
        <v>25</v>
      </c>
      <c r="D8444" s="1">
        <v>38</v>
      </c>
      <c r="E8444" s="1">
        <v>63</v>
      </c>
    </row>
    <row r="8445" spans="1:5" hidden="1">
      <c r="A8445" s="1">
        <v>1997</v>
      </c>
      <c r="B8445" s="1">
        <v>5</v>
      </c>
      <c r="C8445" s="1">
        <v>24</v>
      </c>
      <c r="D8445" s="1">
        <v>29</v>
      </c>
      <c r="E8445" s="1">
        <v>53</v>
      </c>
    </row>
    <row r="8446" spans="1:5" hidden="1">
      <c r="A8446" s="1">
        <v>1997</v>
      </c>
      <c r="B8446" s="1">
        <v>6</v>
      </c>
      <c r="C8446" s="1">
        <v>16</v>
      </c>
      <c r="D8446" s="1">
        <v>16.010000000000002</v>
      </c>
      <c r="E8446" s="1">
        <v>32.01</v>
      </c>
    </row>
    <row r="8447" spans="1:5" hidden="1">
      <c r="A8447" s="1">
        <v>1997</v>
      </c>
      <c r="B8447" s="1">
        <v>7</v>
      </c>
      <c r="C8447" s="1">
        <v>22</v>
      </c>
      <c r="D8447" s="1">
        <v>20</v>
      </c>
      <c r="E8447" s="1">
        <v>42</v>
      </c>
    </row>
    <row r="8448" spans="1:5" hidden="1">
      <c r="A8448" s="1">
        <v>1997</v>
      </c>
      <c r="B8448" s="1">
        <v>8</v>
      </c>
      <c r="C8448" s="1">
        <v>14</v>
      </c>
      <c r="D8448" s="1">
        <v>16</v>
      </c>
      <c r="E8448" s="1">
        <v>30</v>
      </c>
    </row>
    <row r="8449" spans="1:5" hidden="1">
      <c r="A8449" s="1">
        <v>1997</v>
      </c>
      <c r="B8449" s="1">
        <v>9</v>
      </c>
      <c r="C8449" s="1">
        <v>10</v>
      </c>
      <c r="D8449" s="1">
        <v>16</v>
      </c>
      <c r="E8449" s="1">
        <v>26</v>
      </c>
    </row>
    <row r="8450" spans="1:5" hidden="1">
      <c r="A8450" s="1">
        <v>1997</v>
      </c>
      <c r="B8450" s="1">
        <v>10</v>
      </c>
      <c r="C8450" s="1">
        <v>12</v>
      </c>
      <c r="D8450" s="1">
        <v>17</v>
      </c>
      <c r="E8450" s="1">
        <v>29</v>
      </c>
    </row>
    <row r="8451" spans="1:5" hidden="1">
      <c r="A8451" s="1">
        <v>1997</v>
      </c>
      <c r="B8451" s="1">
        <v>11</v>
      </c>
      <c r="C8451" s="1">
        <v>15</v>
      </c>
      <c r="D8451" s="1">
        <v>21</v>
      </c>
      <c r="E8451" s="1">
        <v>36</v>
      </c>
    </row>
    <row r="8452" spans="1:5" hidden="1">
      <c r="A8452" s="1">
        <v>1997</v>
      </c>
      <c r="B8452" s="1">
        <v>12</v>
      </c>
      <c r="C8452" s="1">
        <v>16</v>
      </c>
      <c r="D8452" s="1">
        <v>24</v>
      </c>
      <c r="E8452" s="1">
        <v>40</v>
      </c>
    </row>
    <row r="8453" spans="1:5" hidden="1">
      <c r="A8453" s="1">
        <v>1997</v>
      </c>
      <c r="B8453" s="1">
        <v>13</v>
      </c>
      <c r="C8453" s="1">
        <v>20</v>
      </c>
      <c r="D8453" s="1">
        <v>27</v>
      </c>
      <c r="E8453" s="1">
        <v>47</v>
      </c>
    </row>
    <row r="8454" spans="1:5" hidden="1">
      <c r="A8454" s="1">
        <v>1997</v>
      </c>
      <c r="B8454" s="1">
        <v>14</v>
      </c>
      <c r="C8454" s="1">
        <v>22.01</v>
      </c>
      <c r="D8454" s="1">
        <v>42</v>
      </c>
      <c r="E8454" s="1">
        <v>64.010000000000005</v>
      </c>
    </row>
    <row r="8455" spans="1:5" hidden="1">
      <c r="A8455" s="1">
        <v>1997</v>
      </c>
      <c r="B8455" s="1">
        <v>15</v>
      </c>
      <c r="C8455" s="1">
        <v>34</v>
      </c>
      <c r="D8455" s="1">
        <v>64.010000000000005</v>
      </c>
      <c r="E8455" s="1">
        <v>98.01</v>
      </c>
    </row>
    <row r="8456" spans="1:5" hidden="1">
      <c r="A8456" s="1">
        <v>1997</v>
      </c>
      <c r="B8456" s="1">
        <v>16</v>
      </c>
      <c r="C8456" s="1">
        <v>44.01</v>
      </c>
      <c r="D8456" s="1">
        <v>74</v>
      </c>
      <c r="E8456" s="1">
        <v>118.01</v>
      </c>
    </row>
    <row r="8457" spans="1:5" hidden="1">
      <c r="A8457" s="1">
        <v>1997</v>
      </c>
      <c r="B8457" s="1">
        <v>17</v>
      </c>
      <c r="C8457" s="1">
        <v>48.01</v>
      </c>
      <c r="D8457" s="1">
        <v>115.01</v>
      </c>
      <c r="E8457" s="1">
        <v>163.02000000000001</v>
      </c>
    </row>
    <row r="8458" spans="1:5" hidden="1">
      <c r="A8458" s="1">
        <v>1997</v>
      </c>
      <c r="B8458" s="1">
        <v>18</v>
      </c>
      <c r="C8458" s="1">
        <v>52</v>
      </c>
      <c r="D8458" s="1">
        <v>141.01</v>
      </c>
      <c r="E8458" s="1">
        <v>193.01</v>
      </c>
    </row>
    <row r="8459" spans="1:5" hidden="1">
      <c r="A8459" s="1">
        <v>1997</v>
      </c>
      <c r="B8459" s="1">
        <v>19</v>
      </c>
      <c r="C8459" s="1">
        <v>42</v>
      </c>
      <c r="D8459" s="1">
        <v>175.02</v>
      </c>
      <c r="E8459" s="1">
        <v>217.02</v>
      </c>
    </row>
    <row r="8460" spans="1:5" hidden="1">
      <c r="A8460" s="1">
        <v>1997</v>
      </c>
      <c r="B8460" s="1">
        <v>20</v>
      </c>
      <c r="C8460" s="1">
        <v>58</v>
      </c>
      <c r="D8460" s="1">
        <v>168.01</v>
      </c>
      <c r="E8460" s="1">
        <v>226.01</v>
      </c>
    </row>
    <row r="8461" spans="1:5" hidden="1">
      <c r="A8461" s="1">
        <v>1997</v>
      </c>
      <c r="B8461" s="1">
        <v>21</v>
      </c>
      <c r="C8461" s="1">
        <v>61</v>
      </c>
      <c r="D8461" s="1">
        <v>163.02000000000001</v>
      </c>
      <c r="E8461" s="1">
        <v>224.02</v>
      </c>
    </row>
    <row r="8462" spans="1:5" hidden="1">
      <c r="A8462" s="1">
        <v>1997</v>
      </c>
      <c r="B8462" s="1">
        <v>22</v>
      </c>
      <c r="C8462" s="1">
        <v>59</v>
      </c>
      <c r="D8462" s="1">
        <v>166.01</v>
      </c>
      <c r="E8462" s="1">
        <v>225.01</v>
      </c>
    </row>
    <row r="8463" spans="1:5" hidden="1">
      <c r="A8463" s="1">
        <v>1997</v>
      </c>
      <c r="B8463" s="1">
        <v>23</v>
      </c>
      <c r="C8463" s="1">
        <v>49</v>
      </c>
      <c r="D8463" s="1">
        <v>178.01</v>
      </c>
      <c r="E8463" s="1">
        <v>227.01</v>
      </c>
    </row>
    <row r="8464" spans="1:5" hidden="1">
      <c r="A8464" s="1">
        <v>1997</v>
      </c>
      <c r="B8464" s="1">
        <v>24</v>
      </c>
      <c r="C8464" s="1">
        <v>47</v>
      </c>
      <c r="D8464" s="1">
        <v>158.02000000000001</v>
      </c>
      <c r="E8464" s="1">
        <v>205.02</v>
      </c>
    </row>
    <row r="8465" spans="1:5" hidden="1">
      <c r="A8465" s="1">
        <v>1997</v>
      </c>
      <c r="B8465" s="1">
        <v>25</v>
      </c>
      <c r="C8465" s="1">
        <v>54</v>
      </c>
      <c r="D8465" s="1">
        <v>185.02</v>
      </c>
      <c r="E8465" s="1">
        <v>239.02</v>
      </c>
    </row>
    <row r="8466" spans="1:5" hidden="1">
      <c r="A8466" s="1">
        <v>1997</v>
      </c>
      <c r="B8466" s="1">
        <v>26</v>
      </c>
      <c r="C8466" s="1">
        <v>65.010000000000005</v>
      </c>
      <c r="D8466" s="1">
        <v>206.01</v>
      </c>
      <c r="E8466" s="1">
        <v>271.02</v>
      </c>
    </row>
    <row r="8467" spans="1:5" hidden="1">
      <c r="A8467" s="1">
        <v>1997</v>
      </c>
      <c r="B8467" s="1">
        <v>27</v>
      </c>
      <c r="C8467" s="1">
        <v>72</v>
      </c>
      <c r="D8467" s="1">
        <v>194.01</v>
      </c>
      <c r="E8467" s="1">
        <v>266.01</v>
      </c>
    </row>
    <row r="8468" spans="1:5" hidden="1">
      <c r="A8468" s="1">
        <v>1997</v>
      </c>
      <c r="B8468" s="1">
        <v>28</v>
      </c>
      <c r="C8468" s="1">
        <v>53.01</v>
      </c>
      <c r="D8468" s="1">
        <v>167.01</v>
      </c>
      <c r="E8468" s="1">
        <v>220.02</v>
      </c>
    </row>
    <row r="8469" spans="1:5" hidden="1">
      <c r="A8469" s="1">
        <v>1997</v>
      </c>
      <c r="B8469" s="1">
        <v>29</v>
      </c>
      <c r="C8469" s="1">
        <v>63</v>
      </c>
      <c r="D8469" s="1">
        <v>174.02</v>
      </c>
      <c r="E8469" s="1">
        <v>237.02</v>
      </c>
    </row>
    <row r="8470" spans="1:5" hidden="1">
      <c r="A8470" s="1">
        <v>1997</v>
      </c>
      <c r="B8470" s="1">
        <v>30</v>
      </c>
      <c r="C8470" s="1">
        <v>70</v>
      </c>
      <c r="D8470" s="1">
        <v>171.01</v>
      </c>
      <c r="E8470" s="1">
        <v>241.01</v>
      </c>
    </row>
    <row r="8471" spans="1:5" hidden="1">
      <c r="A8471" s="1">
        <v>1997</v>
      </c>
      <c r="B8471" s="1">
        <v>31</v>
      </c>
      <c r="C8471" s="1">
        <v>71.010000000000005</v>
      </c>
      <c r="D8471" s="1">
        <v>169.01</v>
      </c>
      <c r="E8471" s="1">
        <v>240.02</v>
      </c>
    </row>
    <row r="8472" spans="1:5" hidden="1">
      <c r="A8472" s="1">
        <v>1997</v>
      </c>
      <c r="B8472" s="1">
        <v>32</v>
      </c>
      <c r="C8472" s="1">
        <v>82.01</v>
      </c>
      <c r="D8472" s="1">
        <v>203.01</v>
      </c>
      <c r="E8472" s="1">
        <v>285.02</v>
      </c>
    </row>
    <row r="8473" spans="1:5" hidden="1">
      <c r="A8473" s="1">
        <v>1997</v>
      </c>
      <c r="B8473" s="1">
        <v>33</v>
      </c>
      <c r="C8473" s="1">
        <v>88.01</v>
      </c>
      <c r="D8473" s="1">
        <v>176.02</v>
      </c>
      <c r="E8473" s="1">
        <v>264.02999999999997</v>
      </c>
    </row>
    <row r="8474" spans="1:5" hidden="1">
      <c r="A8474" s="1">
        <v>1997</v>
      </c>
      <c r="B8474" s="1">
        <v>34</v>
      </c>
      <c r="C8474" s="1">
        <v>116.01</v>
      </c>
      <c r="D8474" s="1">
        <v>216.02</v>
      </c>
      <c r="E8474" s="1">
        <v>332.03</v>
      </c>
    </row>
    <row r="8475" spans="1:5" hidden="1">
      <c r="A8475" s="1">
        <v>1997</v>
      </c>
      <c r="B8475" s="1">
        <v>35</v>
      </c>
      <c r="C8475" s="1">
        <v>104.01</v>
      </c>
      <c r="D8475" s="1">
        <v>176.01</v>
      </c>
      <c r="E8475" s="1">
        <v>280.02</v>
      </c>
    </row>
    <row r="8476" spans="1:5" hidden="1">
      <c r="A8476" s="1">
        <v>1997</v>
      </c>
      <c r="B8476" s="1">
        <v>36</v>
      </c>
      <c r="C8476" s="1">
        <v>106.01</v>
      </c>
      <c r="D8476" s="1">
        <v>215.01</v>
      </c>
      <c r="E8476" s="1">
        <v>321.02</v>
      </c>
    </row>
    <row r="8477" spans="1:5" hidden="1">
      <c r="A8477" s="1">
        <v>1997</v>
      </c>
      <c r="B8477" s="1">
        <v>37</v>
      </c>
      <c r="C8477" s="1">
        <v>97.01</v>
      </c>
      <c r="D8477" s="1">
        <v>201.01</v>
      </c>
      <c r="E8477" s="1">
        <v>298.02</v>
      </c>
    </row>
    <row r="8478" spans="1:5" hidden="1">
      <c r="A8478" s="1">
        <v>1997</v>
      </c>
      <c r="B8478" s="1">
        <v>38</v>
      </c>
      <c r="C8478" s="1">
        <v>122.01</v>
      </c>
      <c r="D8478" s="1">
        <v>204.02</v>
      </c>
      <c r="E8478" s="1">
        <v>326.02999999999997</v>
      </c>
    </row>
    <row r="8479" spans="1:5" hidden="1">
      <c r="A8479" s="1">
        <v>1997</v>
      </c>
      <c r="B8479" s="1">
        <v>39</v>
      </c>
      <c r="C8479" s="1">
        <v>124.01</v>
      </c>
      <c r="D8479" s="1">
        <v>251.03</v>
      </c>
      <c r="E8479" s="1">
        <v>375.04</v>
      </c>
    </row>
    <row r="8480" spans="1:5" hidden="1">
      <c r="A8480" s="1">
        <v>1997</v>
      </c>
      <c r="B8480" s="1">
        <v>40</v>
      </c>
      <c r="C8480" s="1">
        <v>124.01</v>
      </c>
      <c r="D8480" s="1">
        <v>236.02</v>
      </c>
      <c r="E8480" s="1">
        <v>360.03</v>
      </c>
    </row>
    <row r="8481" spans="1:5" hidden="1">
      <c r="A8481" s="1">
        <v>1997</v>
      </c>
      <c r="B8481" s="1">
        <v>41</v>
      </c>
      <c r="C8481" s="1">
        <v>145</v>
      </c>
      <c r="D8481" s="1">
        <v>253.02</v>
      </c>
      <c r="E8481" s="1">
        <v>398.02</v>
      </c>
    </row>
    <row r="8482" spans="1:5" hidden="1">
      <c r="A8482" s="1">
        <v>1997</v>
      </c>
      <c r="B8482" s="1">
        <v>42</v>
      </c>
      <c r="C8482" s="1">
        <v>141.01</v>
      </c>
      <c r="D8482" s="1">
        <v>267.02999999999997</v>
      </c>
      <c r="E8482" s="1">
        <v>408.04</v>
      </c>
    </row>
    <row r="8483" spans="1:5" hidden="1">
      <c r="A8483" s="1">
        <v>1997</v>
      </c>
      <c r="B8483" s="1">
        <v>43</v>
      </c>
      <c r="C8483" s="1">
        <v>167</v>
      </c>
      <c r="D8483" s="1">
        <v>301.02999999999997</v>
      </c>
      <c r="E8483" s="1">
        <v>468.03</v>
      </c>
    </row>
    <row r="8484" spans="1:5" hidden="1">
      <c r="A8484" s="1">
        <v>1997</v>
      </c>
      <c r="B8484" s="1">
        <v>44</v>
      </c>
      <c r="C8484" s="1">
        <v>159.01</v>
      </c>
      <c r="D8484" s="1">
        <v>265.02</v>
      </c>
      <c r="E8484" s="1">
        <v>424.03</v>
      </c>
    </row>
    <row r="8485" spans="1:5" hidden="1">
      <c r="A8485" s="1">
        <v>1997</v>
      </c>
      <c r="B8485" s="1">
        <v>45</v>
      </c>
      <c r="C8485" s="1">
        <v>193.01</v>
      </c>
      <c r="D8485" s="1">
        <v>310.02</v>
      </c>
      <c r="E8485" s="1">
        <v>503.03</v>
      </c>
    </row>
    <row r="8486" spans="1:5" hidden="1">
      <c r="A8486" s="1">
        <v>1997</v>
      </c>
      <c r="B8486" s="1">
        <v>46</v>
      </c>
      <c r="C8486" s="1">
        <v>173.01</v>
      </c>
      <c r="D8486" s="1">
        <v>302.02999999999997</v>
      </c>
      <c r="E8486" s="1">
        <v>475.04</v>
      </c>
    </row>
    <row r="8487" spans="1:5" hidden="1">
      <c r="A8487" s="1">
        <v>1997</v>
      </c>
      <c r="B8487" s="1">
        <v>47</v>
      </c>
      <c r="C8487" s="1">
        <v>205.01</v>
      </c>
      <c r="D8487" s="1">
        <v>337.03</v>
      </c>
      <c r="E8487" s="1">
        <v>542.04</v>
      </c>
    </row>
    <row r="8488" spans="1:5" hidden="1">
      <c r="A8488" s="1">
        <v>1997</v>
      </c>
      <c r="B8488" s="1">
        <v>48</v>
      </c>
      <c r="C8488" s="1">
        <v>230.01</v>
      </c>
      <c r="D8488" s="1">
        <v>365.03</v>
      </c>
      <c r="E8488" s="1">
        <v>595.04</v>
      </c>
    </row>
    <row r="8489" spans="1:5" hidden="1">
      <c r="A8489" s="1">
        <v>1997</v>
      </c>
      <c r="B8489" s="1">
        <v>49</v>
      </c>
      <c r="C8489" s="1">
        <v>266.01</v>
      </c>
      <c r="D8489" s="1">
        <v>372.03</v>
      </c>
      <c r="E8489" s="1">
        <v>638.04</v>
      </c>
    </row>
    <row r="8490" spans="1:5" hidden="1">
      <c r="A8490" s="1">
        <v>1997</v>
      </c>
      <c r="B8490" s="1">
        <v>50</v>
      </c>
      <c r="C8490" s="1">
        <v>336.02</v>
      </c>
      <c r="D8490" s="1">
        <v>481.04</v>
      </c>
      <c r="E8490" s="1">
        <v>817.06</v>
      </c>
    </row>
    <row r="8491" spans="1:5" hidden="1">
      <c r="A8491" s="1">
        <v>1997</v>
      </c>
      <c r="B8491" s="1">
        <v>51</v>
      </c>
      <c r="C8491" s="1">
        <v>235.01</v>
      </c>
      <c r="D8491" s="1">
        <v>474.05</v>
      </c>
      <c r="E8491" s="1">
        <v>709.06</v>
      </c>
    </row>
    <row r="8492" spans="1:5" hidden="1">
      <c r="A8492" s="1">
        <v>1997</v>
      </c>
      <c r="B8492" s="1">
        <v>52</v>
      </c>
      <c r="C8492" s="1">
        <v>301.02</v>
      </c>
      <c r="D8492" s="1">
        <v>478.04</v>
      </c>
      <c r="E8492" s="1">
        <v>779.06</v>
      </c>
    </row>
    <row r="8493" spans="1:5" hidden="1">
      <c r="A8493" s="1">
        <v>1997</v>
      </c>
      <c r="B8493" s="1">
        <v>53</v>
      </c>
      <c r="C8493" s="1">
        <v>295.02</v>
      </c>
      <c r="D8493" s="1">
        <v>488.04</v>
      </c>
      <c r="E8493" s="1">
        <v>783.06</v>
      </c>
    </row>
    <row r="8494" spans="1:5" hidden="1">
      <c r="A8494" s="1">
        <v>1997</v>
      </c>
      <c r="B8494" s="1">
        <v>54</v>
      </c>
      <c r="C8494" s="1">
        <v>274.01</v>
      </c>
      <c r="D8494" s="1">
        <v>462.04</v>
      </c>
      <c r="E8494" s="1">
        <v>736.05</v>
      </c>
    </row>
    <row r="8495" spans="1:5" hidden="1">
      <c r="A8495" s="1">
        <v>1997</v>
      </c>
      <c r="B8495" s="1">
        <v>55</v>
      </c>
      <c r="C8495" s="1">
        <v>325.01</v>
      </c>
      <c r="D8495" s="1">
        <v>557.04999999999995</v>
      </c>
      <c r="E8495" s="1">
        <v>882.06</v>
      </c>
    </row>
    <row r="8496" spans="1:5" hidden="1">
      <c r="A8496" s="1">
        <v>1997</v>
      </c>
      <c r="B8496" s="1">
        <v>56</v>
      </c>
      <c r="C8496" s="1">
        <v>323.02</v>
      </c>
      <c r="D8496" s="1">
        <v>520.04999999999995</v>
      </c>
      <c r="E8496" s="1">
        <v>843.07</v>
      </c>
    </row>
    <row r="8497" spans="1:5" hidden="1">
      <c r="A8497" s="1">
        <v>1997</v>
      </c>
      <c r="B8497" s="1">
        <v>57</v>
      </c>
      <c r="C8497" s="1">
        <v>352.02</v>
      </c>
      <c r="D8497" s="1">
        <v>624.04999999999995</v>
      </c>
      <c r="E8497" s="1">
        <v>976.07</v>
      </c>
    </row>
    <row r="8498" spans="1:5" hidden="1">
      <c r="A8498" s="1">
        <v>1997</v>
      </c>
      <c r="B8498" s="1">
        <v>58</v>
      </c>
      <c r="C8498" s="1">
        <v>401.02</v>
      </c>
      <c r="D8498" s="1">
        <v>653.05999999999995</v>
      </c>
      <c r="E8498" s="1">
        <v>1054.08</v>
      </c>
    </row>
    <row r="8499" spans="1:5" hidden="1">
      <c r="A8499" s="1">
        <v>1997</v>
      </c>
      <c r="B8499" s="1">
        <v>59</v>
      </c>
      <c r="C8499" s="1">
        <v>388.02</v>
      </c>
      <c r="D8499" s="1">
        <v>673.06</v>
      </c>
      <c r="E8499" s="1">
        <v>1061.08</v>
      </c>
    </row>
    <row r="8500" spans="1:5" hidden="1">
      <c r="A8500" s="1">
        <v>1997</v>
      </c>
      <c r="B8500" s="1">
        <v>60</v>
      </c>
      <c r="C8500" s="1">
        <v>455.02</v>
      </c>
      <c r="D8500" s="1">
        <v>797.07</v>
      </c>
      <c r="E8500" s="1">
        <v>1252.0899999999999</v>
      </c>
    </row>
    <row r="8501" spans="1:5" hidden="1">
      <c r="A8501" s="1">
        <v>1997</v>
      </c>
      <c r="B8501" s="1">
        <v>61</v>
      </c>
      <c r="C8501" s="1">
        <v>475.02</v>
      </c>
      <c r="D8501" s="1">
        <v>857.07</v>
      </c>
      <c r="E8501" s="1">
        <v>1332.09</v>
      </c>
    </row>
    <row r="8502" spans="1:5" hidden="1">
      <c r="A8502" s="1">
        <v>1997</v>
      </c>
      <c r="B8502" s="1">
        <v>62</v>
      </c>
      <c r="C8502" s="1">
        <v>507.02</v>
      </c>
      <c r="D8502" s="1">
        <v>922.08</v>
      </c>
      <c r="E8502" s="1">
        <v>1429.1</v>
      </c>
    </row>
    <row r="8503" spans="1:5" hidden="1">
      <c r="A8503" s="1">
        <v>1997</v>
      </c>
      <c r="B8503" s="1">
        <v>63</v>
      </c>
      <c r="C8503" s="1">
        <v>500.03</v>
      </c>
      <c r="D8503" s="1">
        <v>919.08</v>
      </c>
      <c r="E8503" s="1">
        <v>1419.11</v>
      </c>
    </row>
    <row r="8504" spans="1:5" hidden="1">
      <c r="A8504" s="1">
        <v>1997</v>
      </c>
      <c r="B8504" s="1">
        <v>64</v>
      </c>
      <c r="C8504" s="1">
        <v>537.02</v>
      </c>
      <c r="D8504" s="1">
        <v>1039.0899999999999</v>
      </c>
      <c r="E8504" s="1">
        <v>1576.11</v>
      </c>
    </row>
    <row r="8505" spans="1:5" hidden="1">
      <c r="A8505" s="1">
        <v>1997</v>
      </c>
      <c r="B8505" s="1">
        <v>65</v>
      </c>
      <c r="C8505" s="1">
        <v>603.02</v>
      </c>
      <c r="D8505" s="1">
        <v>1110.0999999999999</v>
      </c>
      <c r="E8505" s="1">
        <v>1713.12</v>
      </c>
    </row>
    <row r="8506" spans="1:5" hidden="1">
      <c r="A8506" s="1">
        <v>1997</v>
      </c>
      <c r="B8506" s="1">
        <v>66</v>
      </c>
      <c r="C8506" s="1">
        <v>776.04</v>
      </c>
      <c r="D8506" s="1">
        <v>1267.1199999999999</v>
      </c>
      <c r="E8506" s="1">
        <v>2043.16</v>
      </c>
    </row>
    <row r="8507" spans="1:5" hidden="1">
      <c r="A8507" s="1">
        <v>1997</v>
      </c>
      <c r="B8507" s="1">
        <v>67</v>
      </c>
      <c r="C8507" s="1">
        <v>798.04</v>
      </c>
      <c r="D8507" s="1">
        <v>1471.13</v>
      </c>
      <c r="E8507" s="1">
        <v>2269.17</v>
      </c>
    </row>
    <row r="8508" spans="1:5" hidden="1">
      <c r="A8508" s="1">
        <v>1997</v>
      </c>
      <c r="B8508" s="1">
        <v>68</v>
      </c>
      <c r="C8508" s="1">
        <v>923.05</v>
      </c>
      <c r="D8508" s="1">
        <v>1537.14</v>
      </c>
      <c r="E8508" s="1">
        <v>2460.19</v>
      </c>
    </row>
    <row r="8509" spans="1:5" hidden="1">
      <c r="A8509" s="1">
        <v>1997</v>
      </c>
      <c r="B8509" s="1">
        <v>69</v>
      </c>
      <c r="C8509" s="1">
        <v>893.04</v>
      </c>
      <c r="D8509" s="1">
        <v>1661.15</v>
      </c>
      <c r="E8509" s="1">
        <v>2554.19</v>
      </c>
    </row>
    <row r="8510" spans="1:5" hidden="1">
      <c r="A8510" s="1">
        <v>1997</v>
      </c>
      <c r="B8510" s="1">
        <v>70</v>
      </c>
      <c r="C8510" s="1">
        <v>1015.05</v>
      </c>
      <c r="D8510" s="1">
        <v>1705.15</v>
      </c>
      <c r="E8510" s="1">
        <v>2720.2</v>
      </c>
    </row>
    <row r="8511" spans="1:5" hidden="1">
      <c r="A8511" s="1">
        <v>1997</v>
      </c>
      <c r="B8511" s="1">
        <v>71</v>
      </c>
      <c r="C8511" s="1">
        <v>1132.06</v>
      </c>
      <c r="D8511" s="1">
        <v>1875.17</v>
      </c>
      <c r="E8511" s="1">
        <v>3007.23</v>
      </c>
    </row>
    <row r="8512" spans="1:5" hidden="1">
      <c r="A8512" s="1">
        <v>1997</v>
      </c>
      <c r="B8512" s="1">
        <v>72</v>
      </c>
      <c r="C8512" s="1">
        <v>1248.06</v>
      </c>
      <c r="D8512" s="1">
        <v>1996.18</v>
      </c>
      <c r="E8512" s="1">
        <v>3244.24</v>
      </c>
    </row>
    <row r="8513" spans="1:5" hidden="1">
      <c r="A8513" s="1">
        <v>1997</v>
      </c>
      <c r="B8513" s="1">
        <v>73</v>
      </c>
      <c r="C8513" s="1">
        <v>1345.07</v>
      </c>
      <c r="D8513" s="1">
        <v>2053.1799999999998</v>
      </c>
      <c r="E8513" s="1">
        <v>3398.25</v>
      </c>
    </row>
    <row r="8514" spans="1:5" hidden="1">
      <c r="A8514" s="1">
        <v>1997</v>
      </c>
      <c r="B8514" s="1">
        <v>74</v>
      </c>
      <c r="C8514" s="1">
        <v>1513.08</v>
      </c>
      <c r="D8514" s="1">
        <v>2130.19</v>
      </c>
      <c r="E8514" s="1">
        <v>3643.27</v>
      </c>
    </row>
    <row r="8515" spans="1:5" hidden="1">
      <c r="A8515" s="1">
        <v>1997</v>
      </c>
      <c r="B8515" s="1">
        <v>75</v>
      </c>
      <c r="C8515" s="1">
        <v>1501.07</v>
      </c>
      <c r="D8515" s="1">
        <v>2223.1999999999998</v>
      </c>
      <c r="E8515" s="1">
        <v>3724.27</v>
      </c>
    </row>
    <row r="8516" spans="1:5" hidden="1">
      <c r="A8516" s="1">
        <v>1997</v>
      </c>
      <c r="B8516" s="1">
        <v>76</v>
      </c>
      <c r="C8516" s="1">
        <v>1680.08</v>
      </c>
      <c r="D8516" s="1">
        <v>2237.19</v>
      </c>
      <c r="E8516" s="1">
        <v>3917.27</v>
      </c>
    </row>
    <row r="8517" spans="1:5" hidden="1">
      <c r="A8517" s="1">
        <v>1997</v>
      </c>
      <c r="B8517" s="1">
        <v>77</v>
      </c>
      <c r="C8517" s="1">
        <v>1703.08</v>
      </c>
      <c r="D8517" s="1">
        <v>2170.19</v>
      </c>
      <c r="E8517" s="1">
        <v>3873.27</v>
      </c>
    </row>
    <row r="8518" spans="1:5" hidden="1">
      <c r="A8518" s="1">
        <v>1997</v>
      </c>
      <c r="B8518" s="1">
        <v>78</v>
      </c>
      <c r="C8518" s="1">
        <v>1662.08</v>
      </c>
      <c r="D8518" s="1">
        <v>1950.17</v>
      </c>
      <c r="E8518" s="1">
        <v>3612.25</v>
      </c>
    </row>
    <row r="8519" spans="1:5" hidden="1">
      <c r="A8519" s="1">
        <v>1997</v>
      </c>
      <c r="B8519" s="1">
        <v>79</v>
      </c>
      <c r="C8519" s="1">
        <v>1719.08</v>
      </c>
      <c r="D8519" s="1">
        <v>2008.18</v>
      </c>
      <c r="E8519" s="1">
        <v>3727.26</v>
      </c>
    </row>
    <row r="8520" spans="1:5" hidden="1">
      <c r="A8520" s="1">
        <v>1997</v>
      </c>
      <c r="B8520" s="1">
        <v>80</v>
      </c>
      <c r="C8520" s="1">
        <v>2014.1</v>
      </c>
      <c r="D8520" s="1">
        <v>2093.19</v>
      </c>
      <c r="E8520" s="1">
        <v>4107.29</v>
      </c>
    </row>
    <row r="8521" spans="1:5" hidden="1">
      <c r="A8521" s="1">
        <v>1997</v>
      </c>
      <c r="B8521" s="1">
        <v>81</v>
      </c>
      <c r="C8521" s="1">
        <v>2016.1</v>
      </c>
      <c r="D8521" s="1">
        <v>2168.1999999999998</v>
      </c>
      <c r="E8521" s="1">
        <v>4184.3</v>
      </c>
    </row>
    <row r="8522" spans="1:5" hidden="1">
      <c r="A8522" s="1">
        <v>1997</v>
      </c>
      <c r="B8522" s="1">
        <v>82</v>
      </c>
      <c r="C8522" s="1">
        <v>2321.12</v>
      </c>
      <c r="D8522" s="1">
        <v>2230.1999999999998</v>
      </c>
      <c r="E8522" s="1">
        <v>4551.32</v>
      </c>
    </row>
    <row r="8523" spans="1:5" hidden="1">
      <c r="A8523" s="1">
        <v>1997</v>
      </c>
      <c r="B8523" s="1">
        <v>83</v>
      </c>
      <c r="C8523" s="1">
        <v>2377.11</v>
      </c>
      <c r="D8523" s="1">
        <v>1999.18</v>
      </c>
      <c r="E8523" s="1">
        <v>4376.29</v>
      </c>
    </row>
    <row r="8524" spans="1:5" hidden="1">
      <c r="A8524" s="1">
        <v>1997</v>
      </c>
      <c r="B8524" s="1">
        <v>84</v>
      </c>
      <c r="C8524" s="1">
        <v>2432.12</v>
      </c>
      <c r="D8524" s="1">
        <v>1971.18</v>
      </c>
      <c r="E8524" s="1">
        <v>4403.3</v>
      </c>
    </row>
    <row r="8525" spans="1:5" hidden="1">
      <c r="A8525" s="1">
        <v>1997</v>
      </c>
      <c r="B8525" s="1">
        <v>85</v>
      </c>
      <c r="C8525" s="1">
        <v>2354.12</v>
      </c>
      <c r="D8525" s="1">
        <v>1816.16</v>
      </c>
      <c r="E8525" s="1">
        <v>4170.28</v>
      </c>
    </row>
    <row r="8526" spans="1:5" hidden="1">
      <c r="A8526" s="1">
        <v>1997</v>
      </c>
      <c r="B8526" s="1">
        <v>86</v>
      </c>
      <c r="C8526" s="1">
        <v>2397.12</v>
      </c>
      <c r="D8526" s="1">
        <v>1572.14</v>
      </c>
      <c r="E8526" s="1">
        <v>3969.26</v>
      </c>
    </row>
    <row r="8527" spans="1:5" hidden="1">
      <c r="A8527" s="1">
        <v>1997</v>
      </c>
      <c r="B8527" s="1">
        <v>87</v>
      </c>
      <c r="C8527" s="1">
        <v>2303.11</v>
      </c>
      <c r="D8527" s="1">
        <v>1456.13</v>
      </c>
      <c r="E8527" s="1">
        <v>3759.24</v>
      </c>
    </row>
    <row r="8528" spans="1:5" hidden="1">
      <c r="A8528" s="1">
        <v>1997</v>
      </c>
      <c r="B8528" s="1">
        <v>88</v>
      </c>
      <c r="C8528" s="1">
        <v>2097.1</v>
      </c>
      <c r="D8528" s="1">
        <v>1243.1099999999999</v>
      </c>
      <c r="E8528" s="1">
        <v>3340.21</v>
      </c>
    </row>
    <row r="8529" spans="1:5" hidden="1">
      <c r="A8529" s="1">
        <v>1997</v>
      </c>
      <c r="B8529" s="1">
        <v>89</v>
      </c>
      <c r="C8529" s="1">
        <v>1996.1</v>
      </c>
      <c r="D8529" s="1">
        <v>1088.0999999999999</v>
      </c>
      <c r="E8529" s="1">
        <v>3084.2</v>
      </c>
    </row>
    <row r="8530" spans="1:5" hidden="1">
      <c r="A8530" s="1">
        <v>1997</v>
      </c>
      <c r="B8530" s="1">
        <v>90</v>
      </c>
      <c r="C8530" s="1">
        <v>1806.09</v>
      </c>
      <c r="D8530" s="1">
        <v>915.08</v>
      </c>
      <c r="E8530" s="1">
        <v>2721.17</v>
      </c>
    </row>
    <row r="8531" spans="1:5" hidden="1">
      <c r="A8531" s="1">
        <v>1997</v>
      </c>
      <c r="B8531" s="1">
        <v>91</v>
      </c>
      <c r="C8531" s="1">
        <v>1681.08</v>
      </c>
      <c r="D8531" s="1">
        <v>749.07</v>
      </c>
      <c r="E8531" s="1">
        <v>2430.15</v>
      </c>
    </row>
    <row r="8532" spans="1:5" hidden="1">
      <c r="A8532" s="1">
        <v>1997</v>
      </c>
      <c r="B8532" s="1">
        <v>92</v>
      </c>
      <c r="C8532" s="1">
        <v>1460.07</v>
      </c>
      <c r="D8532" s="1">
        <v>602.05999999999995</v>
      </c>
      <c r="E8532" s="1">
        <v>2062.13</v>
      </c>
    </row>
    <row r="8533" spans="1:5" hidden="1">
      <c r="A8533" s="1">
        <v>1997</v>
      </c>
      <c r="B8533" s="1">
        <v>93</v>
      </c>
      <c r="C8533" s="1">
        <v>1179.06</v>
      </c>
      <c r="D8533" s="1">
        <v>470.04</v>
      </c>
      <c r="E8533" s="1">
        <v>1649.1</v>
      </c>
    </row>
    <row r="8534" spans="1:5" hidden="1">
      <c r="A8534" s="1">
        <v>1997</v>
      </c>
      <c r="B8534" s="1">
        <v>94</v>
      </c>
      <c r="C8534" s="1">
        <v>1013.05</v>
      </c>
      <c r="D8534" s="1">
        <v>365.04</v>
      </c>
      <c r="E8534" s="1">
        <v>1378.09</v>
      </c>
    </row>
    <row r="8535" spans="1:5" hidden="1">
      <c r="A8535" s="1">
        <v>1997</v>
      </c>
      <c r="B8535" s="1">
        <v>95</v>
      </c>
      <c r="C8535" s="1">
        <v>862.04</v>
      </c>
      <c r="D8535" s="1">
        <v>259.02</v>
      </c>
      <c r="E8535" s="1">
        <v>1121.06</v>
      </c>
    </row>
    <row r="8536" spans="1:5" hidden="1">
      <c r="A8536" s="1">
        <v>1997</v>
      </c>
      <c r="B8536" s="1">
        <v>96</v>
      </c>
      <c r="C8536" s="1">
        <v>700.03</v>
      </c>
      <c r="D8536" s="1">
        <v>194.02</v>
      </c>
      <c r="E8536" s="1">
        <v>894.05</v>
      </c>
    </row>
    <row r="8537" spans="1:5" hidden="1">
      <c r="A8537" s="1">
        <v>1997</v>
      </c>
      <c r="B8537" s="1">
        <v>97</v>
      </c>
      <c r="C8537" s="1">
        <v>536.03</v>
      </c>
      <c r="D8537" s="1">
        <v>153.01</v>
      </c>
      <c r="E8537" s="1">
        <v>689.04</v>
      </c>
    </row>
    <row r="8538" spans="1:5" hidden="1">
      <c r="A8538" s="1">
        <v>1997</v>
      </c>
      <c r="B8538" s="1">
        <v>98</v>
      </c>
      <c r="C8538" s="1">
        <v>344.01</v>
      </c>
      <c r="D8538" s="1">
        <v>81.010000000000005</v>
      </c>
      <c r="E8538" s="1">
        <v>425.02</v>
      </c>
    </row>
    <row r="8539" spans="1:5" hidden="1">
      <c r="A8539" s="1">
        <v>1997</v>
      </c>
      <c r="B8539" s="1">
        <v>99</v>
      </c>
      <c r="C8539" s="1">
        <v>245.01</v>
      </c>
      <c r="D8539" s="1">
        <v>50.01</v>
      </c>
      <c r="E8539" s="1">
        <v>295.02</v>
      </c>
    </row>
    <row r="8540" spans="1:5" hidden="1">
      <c r="A8540" s="1">
        <v>1997</v>
      </c>
      <c r="B8540" s="1">
        <v>100</v>
      </c>
      <c r="C8540" s="1">
        <v>187</v>
      </c>
      <c r="D8540" s="1">
        <v>41</v>
      </c>
      <c r="E8540" s="1">
        <v>228</v>
      </c>
    </row>
    <row r="8541" spans="1:5" hidden="1">
      <c r="A8541" s="1">
        <v>1997</v>
      </c>
      <c r="B8541" s="1">
        <v>101</v>
      </c>
      <c r="C8541" s="1">
        <v>140.01</v>
      </c>
      <c r="D8541" s="1">
        <v>25</v>
      </c>
      <c r="E8541" s="1">
        <v>165.01</v>
      </c>
    </row>
    <row r="8542" spans="1:5" hidden="1">
      <c r="A8542" s="1">
        <v>1997</v>
      </c>
      <c r="B8542" s="1">
        <v>102</v>
      </c>
      <c r="C8542" s="1">
        <v>86.01</v>
      </c>
      <c r="D8542" s="1">
        <v>11</v>
      </c>
      <c r="E8542" s="1">
        <v>97.01</v>
      </c>
    </row>
    <row r="8543" spans="1:5" hidden="1">
      <c r="A8543" s="1">
        <v>1997</v>
      </c>
      <c r="B8543" s="1">
        <v>103</v>
      </c>
      <c r="C8543" s="1">
        <v>54</v>
      </c>
      <c r="D8543" s="1">
        <v>6</v>
      </c>
      <c r="E8543" s="1">
        <v>60</v>
      </c>
    </row>
    <row r="8544" spans="1:5" hidden="1">
      <c r="A8544" s="1">
        <v>1997</v>
      </c>
      <c r="B8544" s="1">
        <v>104</v>
      </c>
      <c r="C8544" s="1">
        <v>28</v>
      </c>
      <c r="D8544" s="1">
        <v>13.01</v>
      </c>
      <c r="E8544" s="1">
        <v>41.01</v>
      </c>
    </row>
    <row r="8545" spans="1:5" hidden="1">
      <c r="A8545" s="1">
        <v>1997</v>
      </c>
      <c r="B8545" s="1">
        <v>105</v>
      </c>
      <c r="C8545" s="1">
        <v>21</v>
      </c>
      <c r="D8545" s="1">
        <v>1.5</v>
      </c>
      <c r="E8545" s="1">
        <v>22.5</v>
      </c>
    </row>
    <row r="8546" spans="1:5" hidden="1">
      <c r="A8546" s="1">
        <v>1997</v>
      </c>
      <c r="B8546" s="1">
        <v>106</v>
      </c>
      <c r="C8546" s="1">
        <v>11</v>
      </c>
      <c r="D8546" s="1">
        <v>4</v>
      </c>
      <c r="E8546" s="1">
        <v>15</v>
      </c>
    </row>
    <row r="8547" spans="1:5" hidden="1">
      <c r="A8547" s="1">
        <v>1997</v>
      </c>
      <c r="B8547" s="1">
        <v>107</v>
      </c>
      <c r="C8547" s="1">
        <v>9</v>
      </c>
      <c r="D8547" s="1">
        <v>0</v>
      </c>
      <c r="E8547" s="1">
        <v>9</v>
      </c>
    </row>
    <row r="8548" spans="1:5" hidden="1">
      <c r="A8548" s="1">
        <v>1997</v>
      </c>
      <c r="B8548" s="1">
        <v>108</v>
      </c>
      <c r="C8548" s="1">
        <v>3</v>
      </c>
      <c r="D8548" s="1">
        <v>0</v>
      </c>
      <c r="E8548" s="1">
        <v>3</v>
      </c>
    </row>
    <row r="8549" spans="1:5" hidden="1">
      <c r="A8549" s="1">
        <v>1997</v>
      </c>
      <c r="B8549" s="1">
        <v>109</v>
      </c>
      <c r="C8549" s="1">
        <v>3</v>
      </c>
      <c r="D8549" s="1">
        <v>0</v>
      </c>
      <c r="E8549" s="1">
        <v>3</v>
      </c>
    </row>
    <row r="8550" spans="1:5" hidden="1">
      <c r="A8550" s="1">
        <v>1997</v>
      </c>
      <c r="B8550" s="1" t="s">
        <v>121</v>
      </c>
      <c r="C8550" s="1">
        <v>0</v>
      </c>
      <c r="D8550" s="1">
        <v>0</v>
      </c>
      <c r="E8550" s="1">
        <v>0</v>
      </c>
    </row>
    <row r="8551" spans="1:5" hidden="1">
      <c r="A8551" s="1">
        <v>1998</v>
      </c>
      <c r="B8551" s="1">
        <v>0</v>
      </c>
      <c r="C8551" s="1">
        <v>538</v>
      </c>
      <c r="D8551" s="1">
        <v>728.11</v>
      </c>
      <c r="E8551" s="1">
        <v>1266.1099999999999</v>
      </c>
    </row>
    <row r="8552" spans="1:5" hidden="1">
      <c r="A8552" s="1">
        <v>1998</v>
      </c>
      <c r="B8552" s="1">
        <v>1</v>
      </c>
      <c r="C8552" s="1">
        <v>64</v>
      </c>
      <c r="D8552" s="1">
        <v>73.010000000000005</v>
      </c>
      <c r="E8552" s="1">
        <v>137.01</v>
      </c>
    </row>
    <row r="8553" spans="1:5" hidden="1">
      <c r="A8553" s="1">
        <v>1998</v>
      </c>
      <c r="B8553" s="1">
        <v>2</v>
      </c>
      <c r="C8553" s="1">
        <v>42</v>
      </c>
      <c r="D8553" s="1">
        <v>58.01</v>
      </c>
      <c r="E8553" s="1">
        <v>100.01</v>
      </c>
    </row>
    <row r="8554" spans="1:5" hidden="1">
      <c r="A8554" s="1">
        <v>1998</v>
      </c>
      <c r="B8554" s="1">
        <v>3</v>
      </c>
      <c r="C8554" s="1">
        <v>33</v>
      </c>
      <c r="D8554" s="1">
        <v>32.01</v>
      </c>
      <c r="E8554" s="1">
        <v>65.010000000000005</v>
      </c>
    </row>
    <row r="8555" spans="1:5" hidden="1">
      <c r="A8555" s="1">
        <v>1998</v>
      </c>
      <c r="B8555" s="1">
        <v>4</v>
      </c>
      <c r="C8555" s="1">
        <v>30</v>
      </c>
      <c r="D8555" s="1">
        <v>39.01</v>
      </c>
      <c r="E8555" s="1">
        <v>69.010000000000005</v>
      </c>
    </row>
    <row r="8556" spans="1:5" hidden="1">
      <c r="A8556" s="1">
        <v>1998</v>
      </c>
      <c r="B8556" s="1">
        <v>5</v>
      </c>
      <c r="C8556" s="1">
        <v>19</v>
      </c>
      <c r="D8556" s="1">
        <v>21</v>
      </c>
      <c r="E8556" s="1">
        <v>40</v>
      </c>
    </row>
    <row r="8557" spans="1:5" hidden="1">
      <c r="A8557" s="1">
        <v>1998</v>
      </c>
      <c r="B8557" s="1">
        <v>6</v>
      </c>
      <c r="C8557" s="1">
        <v>15</v>
      </c>
      <c r="D8557" s="1">
        <v>22</v>
      </c>
      <c r="E8557" s="1">
        <v>37</v>
      </c>
    </row>
    <row r="8558" spans="1:5" hidden="1">
      <c r="A8558" s="1">
        <v>1998</v>
      </c>
      <c r="B8558" s="1">
        <v>7</v>
      </c>
      <c r="C8558" s="1">
        <v>6</v>
      </c>
      <c r="D8558" s="1">
        <v>16</v>
      </c>
      <c r="E8558" s="1">
        <v>22</v>
      </c>
    </row>
    <row r="8559" spans="1:5" hidden="1">
      <c r="A8559" s="1">
        <v>1998</v>
      </c>
      <c r="B8559" s="1">
        <v>8</v>
      </c>
      <c r="C8559" s="1">
        <v>15</v>
      </c>
      <c r="D8559" s="1">
        <v>22.01</v>
      </c>
      <c r="E8559" s="1">
        <v>37.01</v>
      </c>
    </row>
    <row r="8560" spans="1:5" hidden="1">
      <c r="A8560" s="1">
        <v>1998</v>
      </c>
      <c r="B8560" s="1">
        <v>9</v>
      </c>
      <c r="C8560" s="1">
        <v>13</v>
      </c>
      <c r="D8560" s="1">
        <v>20.010000000000002</v>
      </c>
      <c r="E8560" s="1">
        <v>33.01</v>
      </c>
    </row>
    <row r="8561" spans="1:5" hidden="1">
      <c r="A8561" s="1">
        <v>1998</v>
      </c>
      <c r="B8561" s="1">
        <v>10</v>
      </c>
      <c r="C8561" s="1">
        <v>13</v>
      </c>
      <c r="D8561" s="1">
        <v>28.01</v>
      </c>
      <c r="E8561" s="1">
        <v>41.01</v>
      </c>
    </row>
    <row r="8562" spans="1:5" hidden="1">
      <c r="A8562" s="1">
        <v>1998</v>
      </c>
      <c r="B8562" s="1">
        <v>11</v>
      </c>
      <c r="C8562" s="1">
        <v>12</v>
      </c>
      <c r="D8562" s="1">
        <v>12</v>
      </c>
      <c r="E8562" s="1">
        <v>24</v>
      </c>
    </row>
    <row r="8563" spans="1:5" hidden="1">
      <c r="A8563" s="1">
        <v>1998</v>
      </c>
      <c r="B8563" s="1">
        <v>12</v>
      </c>
      <c r="C8563" s="1">
        <v>14</v>
      </c>
      <c r="D8563" s="1">
        <v>32</v>
      </c>
      <c r="E8563" s="1">
        <v>46</v>
      </c>
    </row>
    <row r="8564" spans="1:5" hidden="1">
      <c r="A8564" s="1">
        <v>1998</v>
      </c>
      <c r="B8564" s="1">
        <v>13</v>
      </c>
      <c r="C8564" s="1">
        <v>19</v>
      </c>
      <c r="D8564" s="1">
        <v>22.01</v>
      </c>
      <c r="E8564" s="1">
        <v>41.01</v>
      </c>
    </row>
    <row r="8565" spans="1:5" hidden="1">
      <c r="A8565" s="1">
        <v>1998</v>
      </c>
      <c r="B8565" s="1">
        <v>14</v>
      </c>
      <c r="C8565" s="1">
        <v>28</v>
      </c>
      <c r="D8565" s="1">
        <v>29</v>
      </c>
      <c r="E8565" s="1">
        <v>57</v>
      </c>
    </row>
    <row r="8566" spans="1:5" hidden="1">
      <c r="A8566" s="1">
        <v>1998</v>
      </c>
      <c r="B8566" s="1">
        <v>15</v>
      </c>
      <c r="C8566" s="1">
        <v>38</v>
      </c>
      <c r="D8566" s="1">
        <v>50</v>
      </c>
      <c r="E8566" s="1">
        <v>88</v>
      </c>
    </row>
    <row r="8567" spans="1:5" hidden="1">
      <c r="A8567" s="1">
        <v>1998</v>
      </c>
      <c r="B8567" s="1">
        <v>16</v>
      </c>
      <c r="C8567" s="1">
        <v>46</v>
      </c>
      <c r="D8567" s="1">
        <v>88.01</v>
      </c>
      <c r="E8567" s="1">
        <v>134.01</v>
      </c>
    </row>
    <row r="8568" spans="1:5" hidden="1">
      <c r="A8568" s="1">
        <v>1998</v>
      </c>
      <c r="B8568" s="1">
        <v>17</v>
      </c>
      <c r="C8568" s="1">
        <v>48</v>
      </c>
      <c r="D8568" s="1">
        <v>93.01</v>
      </c>
      <c r="E8568" s="1">
        <v>141.01</v>
      </c>
    </row>
    <row r="8569" spans="1:5" hidden="1">
      <c r="A8569" s="1">
        <v>1998</v>
      </c>
      <c r="B8569" s="1">
        <v>18</v>
      </c>
      <c r="C8569" s="1">
        <v>47</v>
      </c>
      <c r="D8569" s="1">
        <v>141.02000000000001</v>
      </c>
      <c r="E8569" s="1">
        <v>188.02</v>
      </c>
    </row>
    <row r="8570" spans="1:5" hidden="1">
      <c r="A8570" s="1">
        <v>1998</v>
      </c>
      <c r="B8570" s="1">
        <v>19</v>
      </c>
      <c r="C8570" s="1">
        <v>65</v>
      </c>
      <c r="D8570" s="1">
        <v>129.02000000000001</v>
      </c>
      <c r="E8570" s="1">
        <v>194.02</v>
      </c>
    </row>
    <row r="8571" spans="1:5" hidden="1">
      <c r="A8571" s="1">
        <v>1998</v>
      </c>
      <c r="B8571" s="1">
        <v>20</v>
      </c>
      <c r="C8571" s="1">
        <v>57</v>
      </c>
      <c r="D8571" s="1">
        <v>171.03</v>
      </c>
      <c r="E8571" s="1">
        <v>228.03</v>
      </c>
    </row>
    <row r="8572" spans="1:5" hidden="1">
      <c r="A8572" s="1">
        <v>1998</v>
      </c>
      <c r="B8572" s="1">
        <v>21</v>
      </c>
      <c r="C8572" s="1">
        <v>48</v>
      </c>
      <c r="D8572" s="1">
        <v>167.02</v>
      </c>
      <c r="E8572" s="1">
        <v>215.02</v>
      </c>
    </row>
    <row r="8573" spans="1:5" hidden="1">
      <c r="A8573" s="1">
        <v>1998</v>
      </c>
      <c r="B8573" s="1">
        <v>22</v>
      </c>
      <c r="C8573" s="1">
        <v>45</v>
      </c>
      <c r="D8573" s="1">
        <v>191.03</v>
      </c>
      <c r="E8573" s="1">
        <v>236.03</v>
      </c>
    </row>
    <row r="8574" spans="1:5" hidden="1">
      <c r="A8574" s="1">
        <v>1998</v>
      </c>
      <c r="B8574" s="1">
        <v>23</v>
      </c>
      <c r="C8574" s="1">
        <v>55</v>
      </c>
      <c r="D8574" s="1">
        <v>170.03</v>
      </c>
      <c r="E8574" s="1">
        <v>225.03</v>
      </c>
    </row>
    <row r="8575" spans="1:5" hidden="1">
      <c r="A8575" s="1">
        <v>1998</v>
      </c>
      <c r="B8575" s="1">
        <v>24</v>
      </c>
      <c r="C8575" s="1">
        <v>45</v>
      </c>
      <c r="D8575" s="1">
        <v>175.03</v>
      </c>
      <c r="E8575" s="1">
        <v>220.03</v>
      </c>
    </row>
    <row r="8576" spans="1:5" hidden="1">
      <c r="A8576" s="1">
        <v>1998</v>
      </c>
      <c r="B8576" s="1">
        <v>25</v>
      </c>
      <c r="C8576" s="1">
        <v>67</v>
      </c>
      <c r="D8576" s="1">
        <v>212.04</v>
      </c>
      <c r="E8576" s="1">
        <v>279.04000000000002</v>
      </c>
    </row>
    <row r="8577" spans="1:5" hidden="1">
      <c r="A8577" s="1">
        <v>1998</v>
      </c>
      <c r="B8577" s="1">
        <v>26</v>
      </c>
      <c r="C8577" s="1">
        <v>60</v>
      </c>
      <c r="D8577" s="1">
        <v>219.03</v>
      </c>
      <c r="E8577" s="1">
        <v>279.02999999999997</v>
      </c>
    </row>
    <row r="8578" spans="1:5" hidden="1">
      <c r="A8578" s="1">
        <v>1998</v>
      </c>
      <c r="B8578" s="1">
        <v>27</v>
      </c>
      <c r="C8578" s="1">
        <v>65</v>
      </c>
      <c r="D8578" s="1">
        <v>202.03</v>
      </c>
      <c r="E8578" s="1">
        <v>267.02999999999997</v>
      </c>
    </row>
    <row r="8579" spans="1:5" hidden="1">
      <c r="A8579" s="1">
        <v>1998</v>
      </c>
      <c r="B8579" s="1">
        <v>28</v>
      </c>
      <c r="C8579" s="1">
        <v>69</v>
      </c>
      <c r="D8579" s="1">
        <v>190.02</v>
      </c>
      <c r="E8579" s="1">
        <v>259.02</v>
      </c>
    </row>
    <row r="8580" spans="1:5" hidden="1">
      <c r="A8580" s="1">
        <v>1998</v>
      </c>
      <c r="B8580" s="1">
        <v>29</v>
      </c>
      <c r="C8580" s="1">
        <v>55</v>
      </c>
      <c r="D8580" s="1">
        <v>186.03</v>
      </c>
      <c r="E8580" s="1">
        <v>241.03</v>
      </c>
    </row>
    <row r="8581" spans="1:5" hidden="1">
      <c r="A8581" s="1">
        <v>1998</v>
      </c>
      <c r="B8581" s="1">
        <v>30</v>
      </c>
      <c r="C8581" s="1">
        <v>63.01</v>
      </c>
      <c r="D8581" s="1">
        <v>209.03</v>
      </c>
      <c r="E8581" s="1">
        <v>272.04000000000002</v>
      </c>
    </row>
    <row r="8582" spans="1:5" hidden="1">
      <c r="A8582" s="1">
        <v>1998</v>
      </c>
      <c r="B8582" s="1">
        <v>31</v>
      </c>
      <c r="C8582" s="1">
        <v>72</v>
      </c>
      <c r="D8582" s="1">
        <v>186.03</v>
      </c>
      <c r="E8582" s="1">
        <v>258.02999999999997</v>
      </c>
    </row>
    <row r="8583" spans="1:5" hidden="1">
      <c r="A8583" s="1">
        <v>1998</v>
      </c>
      <c r="B8583" s="1">
        <v>32</v>
      </c>
      <c r="C8583" s="1">
        <v>72</v>
      </c>
      <c r="D8583" s="1">
        <v>212.03</v>
      </c>
      <c r="E8583" s="1">
        <v>284.02999999999997</v>
      </c>
    </row>
    <row r="8584" spans="1:5" hidden="1">
      <c r="A8584" s="1">
        <v>1998</v>
      </c>
      <c r="B8584" s="1">
        <v>33</v>
      </c>
      <c r="C8584" s="1">
        <v>79</v>
      </c>
      <c r="D8584" s="1">
        <v>215.03</v>
      </c>
      <c r="E8584" s="1">
        <v>294.02999999999997</v>
      </c>
    </row>
    <row r="8585" spans="1:5" hidden="1">
      <c r="A8585" s="1">
        <v>1998</v>
      </c>
      <c r="B8585" s="1">
        <v>34</v>
      </c>
      <c r="C8585" s="1">
        <v>80</v>
      </c>
      <c r="D8585" s="1">
        <v>221.03</v>
      </c>
      <c r="E8585" s="1">
        <v>301.02999999999997</v>
      </c>
    </row>
    <row r="8586" spans="1:5" hidden="1">
      <c r="A8586" s="1">
        <v>1998</v>
      </c>
      <c r="B8586" s="1">
        <v>35</v>
      </c>
      <c r="C8586" s="1">
        <v>93.01</v>
      </c>
      <c r="D8586" s="1">
        <v>235.04</v>
      </c>
      <c r="E8586" s="1">
        <v>328.05</v>
      </c>
    </row>
    <row r="8587" spans="1:5" hidden="1">
      <c r="A8587" s="1">
        <v>1998</v>
      </c>
      <c r="B8587" s="1">
        <v>36</v>
      </c>
      <c r="C8587" s="1">
        <v>109</v>
      </c>
      <c r="D8587" s="1">
        <v>217.03</v>
      </c>
      <c r="E8587" s="1">
        <v>326.02999999999997</v>
      </c>
    </row>
    <row r="8588" spans="1:5" hidden="1">
      <c r="A8588" s="1">
        <v>1998</v>
      </c>
      <c r="B8588" s="1">
        <v>37</v>
      </c>
      <c r="C8588" s="1">
        <v>118</v>
      </c>
      <c r="D8588" s="1">
        <v>234.03</v>
      </c>
      <c r="E8588" s="1">
        <v>352.03</v>
      </c>
    </row>
    <row r="8589" spans="1:5" hidden="1">
      <c r="A8589" s="1">
        <v>1998</v>
      </c>
      <c r="B8589" s="1">
        <v>38</v>
      </c>
      <c r="C8589" s="1">
        <v>115</v>
      </c>
      <c r="D8589" s="1">
        <v>239.04</v>
      </c>
      <c r="E8589" s="1">
        <v>354.04</v>
      </c>
    </row>
    <row r="8590" spans="1:5" hidden="1">
      <c r="A8590" s="1">
        <v>1998</v>
      </c>
      <c r="B8590" s="1">
        <v>39</v>
      </c>
      <c r="C8590" s="1">
        <v>130</v>
      </c>
      <c r="D8590" s="1">
        <v>220.04</v>
      </c>
      <c r="E8590" s="1">
        <v>350.04</v>
      </c>
    </row>
    <row r="8591" spans="1:5" hidden="1">
      <c r="A8591" s="1">
        <v>1998</v>
      </c>
      <c r="B8591" s="1">
        <v>40</v>
      </c>
      <c r="C8591" s="1">
        <v>129.01</v>
      </c>
      <c r="D8591" s="1">
        <v>253.03</v>
      </c>
      <c r="E8591" s="1">
        <v>382.04</v>
      </c>
    </row>
    <row r="8592" spans="1:5" hidden="1">
      <c r="A8592" s="1">
        <v>1998</v>
      </c>
      <c r="B8592" s="1">
        <v>41</v>
      </c>
      <c r="C8592" s="1">
        <v>144</v>
      </c>
      <c r="D8592" s="1">
        <v>239.03</v>
      </c>
      <c r="E8592" s="1">
        <v>383.03</v>
      </c>
    </row>
    <row r="8593" spans="1:5" hidden="1">
      <c r="A8593" s="1">
        <v>1998</v>
      </c>
      <c r="B8593" s="1">
        <v>42</v>
      </c>
      <c r="C8593" s="1">
        <v>153</v>
      </c>
      <c r="D8593" s="1">
        <v>275.04000000000002</v>
      </c>
      <c r="E8593" s="1">
        <v>428.04</v>
      </c>
    </row>
    <row r="8594" spans="1:5" hidden="1">
      <c r="A8594" s="1">
        <v>1998</v>
      </c>
      <c r="B8594" s="1">
        <v>43</v>
      </c>
      <c r="C8594" s="1">
        <v>156</v>
      </c>
      <c r="D8594" s="1">
        <v>258.04000000000002</v>
      </c>
      <c r="E8594" s="1">
        <v>414.04</v>
      </c>
    </row>
    <row r="8595" spans="1:5" hidden="1">
      <c r="A8595" s="1">
        <v>1998</v>
      </c>
      <c r="B8595" s="1">
        <v>44</v>
      </c>
      <c r="C8595" s="1">
        <v>175</v>
      </c>
      <c r="D8595" s="1">
        <v>288.05</v>
      </c>
      <c r="E8595" s="1">
        <v>463.05</v>
      </c>
    </row>
    <row r="8596" spans="1:5" hidden="1">
      <c r="A8596" s="1">
        <v>1998</v>
      </c>
      <c r="B8596" s="1">
        <v>45</v>
      </c>
      <c r="C8596" s="1">
        <v>185</v>
      </c>
      <c r="D8596" s="1">
        <v>278.04000000000002</v>
      </c>
      <c r="E8596" s="1">
        <v>463.04</v>
      </c>
    </row>
    <row r="8597" spans="1:5" hidden="1">
      <c r="A8597" s="1">
        <v>1998</v>
      </c>
      <c r="B8597" s="1">
        <v>46</v>
      </c>
      <c r="C8597" s="1">
        <v>222</v>
      </c>
      <c r="D8597" s="1">
        <v>311.05</v>
      </c>
      <c r="E8597" s="1">
        <v>533.04999999999995</v>
      </c>
    </row>
    <row r="8598" spans="1:5" hidden="1">
      <c r="A8598" s="1">
        <v>1998</v>
      </c>
      <c r="B8598" s="1">
        <v>47</v>
      </c>
      <c r="C8598" s="1">
        <v>178</v>
      </c>
      <c r="D8598" s="1">
        <v>325.04000000000002</v>
      </c>
      <c r="E8598" s="1">
        <v>503.04</v>
      </c>
    </row>
    <row r="8599" spans="1:5" hidden="1">
      <c r="A8599" s="1">
        <v>1998</v>
      </c>
      <c r="B8599" s="1">
        <v>48</v>
      </c>
      <c r="C8599" s="1">
        <v>228.01</v>
      </c>
      <c r="D8599" s="1">
        <v>329.05</v>
      </c>
      <c r="E8599" s="1">
        <v>557.05999999999995</v>
      </c>
    </row>
    <row r="8600" spans="1:5" hidden="1">
      <c r="A8600" s="1">
        <v>1998</v>
      </c>
      <c r="B8600" s="1">
        <v>49</v>
      </c>
      <c r="C8600" s="1">
        <v>256</v>
      </c>
      <c r="D8600" s="1">
        <v>401.06</v>
      </c>
      <c r="E8600" s="1">
        <v>657.06</v>
      </c>
    </row>
    <row r="8601" spans="1:5" hidden="1">
      <c r="A8601" s="1">
        <v>1998</v>
      </c>
      <c r="B8601" s="1">
        <v>50</v>
      </c>
      <c r="C8601" s="1">
        <v>277.01</v>
      </c>
      <c r="D8601" s="1">
        <v>420.06</v>
      </c>
      <c r="E8601" s="1">
        <v>697.07</v>
      </c>
    </row>
    <row r="8602" spans="1:5" hidden="1">
      <c r="A8602" s="1">
        <v>1998</v>
      </c>
      <c r="B8602" s="1">
        <v>51</v>
      </c>
      <c r="C8602" s="1">
        <v>316</v>
      </c>
      <c r="D8602" s="1">
        <v>477.07</v>
      </c>
      <c r="E8602" s="1">
        <v>793.07</v>
      </c>
    </row>
    <row r="8603" spans="1:5" hidden="1">
      <c r="A8603" s="1">
        <v>1998</v>
      </c>
      <c r="B8603" s="1">
        <v>52</v>
      </c>
      <c r="C8603" s="1">
        <v>282.01</v>
      </c>
      <c r="D8603" s="1">
        <v>463.07</v>
      </c>
      <c r="E8603" s="1">
        <v>745.08</v>
      </c>
    </row>
    <row r="8604" spans="1:5" hidden="1">
      <c r="A8604" s="1">
        <v>1998</v>
      </c>
      <c r="B8604" s="1">
        <v>53</v>
      </c>
      <c r="C8604" s="1">
        <v>328.01</v>
      </c>
      <c r="D8604" s="1">
        <v>471.07</v>
      </c>
      <c r="E8604" s="1">
        <v>799.08</v>
      </c>
    </row>
    <row r="8605" spans="1:5" hidden="1">
      <c r="A8605" s="1">
        <v>1998</v>
      </c>
      <c r="B8605" s="1">
        <v>54</v>
      </c>
      <c r="C8605" s="1">
        <v>320.01</v>
      </c>
      <c r="D8605" s="1">
        <v>518.08000000000004</v>
      </c>
      <c r="E8605" s="1">
        <v>838.09</v>
      </c>
    </row>
    <row r="8606" spans="1:5" hidden="1">
      <c r="A8606" s="1">
        <v>1998</v>
      </c>
      <c r="B8606" s="1">
        <v>55</v>
      </c>
      <c r="C8606" s="1">
        <v>310</v>
      </c>
      <c r="D8606" s="1">
        <v>535.08000000000004</v>
      </c>
      <c r="E8606" s="1">
        <v>845.08</v>
      </c>
    </row>
    <row r="8607" spans="1:5" hidden="1">
      <c r="A8607" s="1">
        <v>1998</v>
      </c>
      <c r="B8607" s="1">
        <v>56</v>
      </c>
      <c r="C8607" s="1">
        <v>321.01</v>
      </c>
      <c r="D8607" s="1">
        <v>581.08000000000004</v>
      </c>
      <c r="E8607" s="1">
        <v>902.09</v>
      </c>
    </row>
    <row r="8608" spans="1:5" hidden="1">
      <c r="A8608" s="1">
        <v>1998</v>
      </c>
      <c r="B8608" s="1">
        <v>57</v>
      </c>
      <c r="C8608" s="1">
        <v>345.01</v>
      </c>
      <c r="D8608" s="1">
        <v>615.09</v>
      </c>
      <c r="E8608" s="1">
        <v>960.1</v>
      </c>
    </row>
    <row r="8609" spans="1:5" hidden="1">
      <c r="A8609" s="1">
        <v>1998</v>
      </c>
      <c r="B8609" s="1">
        <v>58</v>
      </c>
      <c r="C8609" s="1">
        <v>342</v>
      </c>
      <c r="D8609" s="1">
        <v>637.09</v>
      </c>
      <c r="E8609" s="1">
        <v>979.09</v>
      </c>
    </row>
    <row r="8610" spans="1:5" hidden="1">
      <c r="A8610" s="1">
        <v>1998</v>
      </c>
      <c r="B8610" s="1">
        <v>59</v>
      </c>
      <c r="C8610" s="1">
        <v>407</v>
      </c>
      <c r="D8610" s="1">
        <v>700.11</v>
      </c>
      <c r="E8610" s="1">
        <v>1107.1099999999999</v>
      </c>
    </row>
    <row r="8611" spans="1:5" hidden="1">
      <c r="A8611" s="1">
        <v>1998</v>
      </c>
      <c r="B8611" s="1">
        <v>60</v>
      </c>
      <c r="C8611" s="1">
        <v>456.01</v>
      </c>
      <c r="D8611" s="1">
        <v>799.12</v>
      </c>
      <c r="E8611" s="1">
        <v>1255.1300000000001</v>
      </c>
    </row>
    <row r="8612" spans="1:5" hidden="1">
      <c r="A8612" s="1">
        <v>1998</v>
      </c>
      <c r="B8612" s="1">
        <v>61</v>
      </c>
      <c r="C8612" s="1">
        <v>456.01</v>
      </c>
      <c r="D8612" s="1">
        <v>813.12</v>
      </c>
      <c r="E8612" s="1">
        <v>1269.1300000000001</v>
      </c>
    </row>
    <row r="8613" spans="1:5" hidden="1">
      <c r="A8613" s="1">
        <v>1998</v>
      </c>
      <c r="B8613" s="1">
        <v>62</v>
      </c>
      <c r="C8613" s="1">
        <v>477</v>
      </c>
      <c r="D8613" s="1">
        <v>821.12</v>
      </c>
      <c r="E8613" s="1">
        <v>1298.1199999999999</v>
      </c>
    </row>
    <row r="8614" spans="1:5" hidden="1">
      <c r="A8614" s="1">
        <v>1998</v>
      </c>
      <c r="B8614" s="1">
        <v>63</v>
      </c>
      <c r="C8614" s="1">
        <v>508.01</v>
      </c>
      <c r="D8614" s="1">
        <v>948.14</v>
      </c>
      <c r="E8614" s="1">
        <v>1456.15</v>
      </c>
    </row>
    <row r="8615" spans="1:5" hidden="1">
      <c r="A8615" s="1">
        <v>1998</v>
      </c>
      <c r="B8615" s="1">
        <v>64</v>
      </c>
      <c r="C8615" s="1">
        <v>511</v>
      </c>
      <c r="D8615" s="1">
        <v>976.14</v>
      </c>
      <c r="E8615" s="1">
        <v>1487.14</v>
      </c>
    </row>
    <row r="8616" spans="1:5" hidden="1">
      <c r="A8616" s="1">
        <v>1998</v>
      </c>
      <c r="B8616" s="1">
        <v>65</v>
      </c>
      <c r="C8616" s="1">
        <v>558.01</v>
      </c>
      <c r="D8616" s="1">
        <v>1099.1600000000001</v>
      </c>
      <c r="E8616" s="1">
        <v>1657.17</v>
      </c>
    </row>
    <row r="8617" spans="1:5" hidden="1">
      <c r="A8617" s="1">
        <v>1998</v>
      </c>
      <c r="B8617" s="1">
        <v>66</v>
      </c>
      <c r="C8617" s="1">
        <v>628.01</v>
      </c>
      <c r="D8617" s="1">
        <v>1182.17</v>
      </c>
      <c r="E8617" s="1">
        <v>1810.18</v>
      </c>
    </row>
    <row r="8618" spans="1:5" hidden="1">
      <c r="A8618" s="1">
        <v>1998</v>
      </c>
      <c r="B8618" s="1">
        <v>67</v>
      </c>
      <c r="C8618" s="1">
        <v>769.02</v>
      </c>
      <c r="D8618" s="1">
        <v>1369.2</v>
      </c>
      <c r="E8618" s="1">
        <v>2138.2199999999998</v>
      </c>
    </row>
    <row r="8619" spans="1:5" hidden="1">
      <c r="A8619" s="1">
        <v>1998</v>
      </c>
      <c r="B8619" s="1">
        <v>68</v>
      </c>
      <c r="C8619" s="1">
        <v>814.02</v>
      </c>
      <c r="D8619" s="1">
        <v>1442.21</v>
      </c>
      <c r="E8619" s="1">
        <v>2256.23</v>
      </c>
    </row>
    <row r="8620" spans="1:5" hidden="1">
      <c r="A8620" s="1">
        <v>1998</v>
      </c>
      <c r="B8620" s="1">
        <v>69</v>
      </c>
      <c r="C8620" s="1">
        <v>851.02</v>
      </c>
      <c r="D8620" s="1">
        <v>1583.24</v>
      </c>
      <c r="E8620" s="1">
        <v>2434.2600000000002</v>
      </c>
    </row>
    <row r="8621" spans="1:5" hidden="1">
      <c r="A8621" s="1">
        <v>1998</v>
      </c>
      <c r="B8621" s="1">
        <v>70</v>
      </c>
      <c r="C8621" s="1">
        <v>1044.02</v>
      </c>
      <c r="D8621" s="1">
        <v>1675.25</v>
      </c>
      <c r="E8621" s="1">
        <v>2719.27</v>
      </c>
    </row>
    <row r="8622" spans="1:5" hidden="1">
      <c r="A8622" s="1">
        <v>1998</v>
      </c>
      <c r="B8622" s="1">
        <v>71</v>
      </c>
      <c r="C8622" s="1">
        <v>1075.02</v>
      </c>
      <c r="D8622" s="1">
        <v>1827.27</v>
      </c>
      <c r="E8622" s="1">
        <v>2902.29</v>
      </c>
    </row>
    <row r="8623" spans="1:5" hidden="1">
      <c r="A8623" s="1">
        <v>1998</v>
      </c>
      <c r="B8623" s="1">
        <v>72</v>
      </c>
      <c r="C8623" s="1">
        <v>1187.02</v>
      </c>
      <c r="D8623" s="1">
        <v>1942.29</v>
      </c>
      <c r="E8623" s="1">
        <v>3129.31</v>
      </c>
    </row>
    <row r="8624" spans="1:5" hidden="1">
      <c r="A8624" s="1">
        <v>1998</v>
      </c>
      <c r="B8624" s="1">
        <v>73</v>
      </c>
      <c r="C8624" s="1">
        <v>1324.02</v>
      </c>
      <c r="D8624" s="1">
        <v>2056.31</v>
      </c>
      <c r="E8624" s="1">
        <v>3380.33</v>
      </c>
    </row>
    <row r="8625" spans="1:5" hidden="1">
      <c r="A8625" s="1">
        <v>1998</v>
      </c>
      <c r="B8625" s="1">
        <v>74</v>
      </c>
      <c r="C8625" s="1">
        <v>1394.03</v>
      </c>
      <c r="D8625" s="1">
        <v>2158.3200000000002</v>
      </c>
      <c r="E8625" s="1">
        <v>3552.35</v>
      </c>
    </row>
    <row r="8626" spans="1:5" hidden="1">
      <c r="A8626" s="1">
        <v>1998</v>
      </c>
      <c r="B8626" s="1">
        <v>75</v>
      </c>
      <c r="C8626" s="1">
        <v>1515.03</v>
      </c>
      <c r="D8626" s="1">
        <v>2170.33</v>
      </c>
      <c r="E8626" s="1">
        <v>3685.36</v>
      </c>
    </row>
    <row r="8627" spans="1:5" hidden="1">
      <c r="A8627" s="1">
        <v>1998</v>
      </c>
      <c r="B8627" s="1">
        <v>76</v>
      </c>
      <c r="C8627" s="1">
        <v>1671.03</v>
      </c>
      <c r="D8627" s="1">
        <v>2129.3200000000002</v>
      </c>
      <c r="E8627" s="1">
        <v>3800.35</v>
      </c>
    </row>
    <row r="8628" spans="1:5" hidden="1">
      <c r="A8628" s="1">
        <v>1998</v>
      </c>
      <c r="B8628" s="1">
        <v>77</v>
      </c>
      <c r="C8628" s="1">
        <v>1793.03</v>
      </c>
      <c r="D8628" s="1">
        <v>2258.33</v>
      </c>
      <c r="E8628" s="1">
        <v>4051.36</v>
      </c>
    </row>
    <row r="8629" spans="1:5" hidden="1">
      <c r="A8629" s="1">
        <v>1998</v>
      </c>
      <c r="B8629" s="1">
        <v>78</v>
      </c>
      <c r="C8629" s="1">
        <v>1763.03</v>
      </c>
      <c r="D8629" s="1">
        <v>2230.33</v>
      </c>
      <c r="E8629" s="1">
        <v>3993.36</v>
      </c>
    </row>
    <row r="8630" spans="1:5" hidden="1">
      <c r="A8630" s="1">
        <v>1998</v>
      </c>
      <c r="B8630" s="1">
        <v>79</v>
      </c>
      <c r="C8630" s="1">
        <v>1708.03</v>
      </c>
      <c r="D8630" s="1">
        <v>1967.29</v>
      </c>
      <c r="E8630" s="1">
        <v>3675.32</v>
      </c>
    </row>
    <row r="8631" spans="1:5" hidden="1">
      <c r="A8631" s="1">
        <v>1998</v>
      </c>
      <c r="B8631" s="1">
        <v>80</v>
      </c>
      <c r="C8631" s="1">
        <v>1903.03</v>
      </c>
      <c r="D8631" s="1">
        <v>2055.3000000000002</v>
      </c>
      <c r="E8631" s="1">
        <v>3958.33</v>
      </c>
    </row>
    <row r="8632" spans="1:5" hidden="1">
      <c r="A8632" s="1">
        <v>1998</v>
      </c>
      <c r="B8632" s="1">
        <v>81</v>
      </c>
      <c r="C8632" s="1">
        <v>2006.04</v>
      </c>
      <c r="D8632" s="1">
        <v>2015.3</v>
      </c>
      <c r="E8632" s="1">
        <v>4021.34</v>
      </c>
    </row>
    <row r="8633" spans="1:5" hidden="1">
      <c r="A8633" s="1">
        <v>1998</v>
      </c>
      <c r="B8633" s="1">
        <v>82</v>
      </c>
      <c r="C8633" s="1">
        <v>2047.03</v>
      </c>
      <c r="D8633" s="1">
        <v>2077.3000000000002</v>
      </c>
      <c r="E8633" s="1">
        <v>4124.33</v>
      </c>
    </row>
    <row r="8634" spans="1:5" hidden="1">
      <c r="A8634" s="1">
        <v>1998</v>
      </c>
      <c r="B8634" s="1">
        <v>83</v>
      </c>
      <c r="C8634" s="1">
        <v>2337.04</v>
      </c>
      <c r="D8634" s="1">
        <v>2073.31</v>
      </c>
      <c r="E8634" s="1">
        <v>4410.3500000000004</v>
      </c>
    </row>
    <row r="8635" spans="1:5" hidden="1">
      <c r="A8635" s="1">
        <v>1998</v>
      </c>
      <c r="B8635" s="1">
        <v>84</v>
      </c>
      <c r="C8635" s="1">
        <v>2500.04</v>
      </c>
      <c r="D8635" s="1">
        <v>1956.29</v>
      </c>
      <c r="E8635" s="1">
        <v>4456.33</v>
      </c>
    </row>
    <row r="8636" spans="1:5" hidden="1">
      <c r="A8636" s="1">
        <v>1998</v>
      </c>
      <c r="B8636" s="1">
        <v>85</v>
      </c>
      <c r="C8636" s="1">
        <v>2375.04</v>
      </c>
      <c r="D8636" s="1">
        <v>1785.26</v>
      </c>
      <c r="E8636" s="1">
        <v>4160.3</v>
      </c>
    </row>
    <row r="8637" spans="1:5" hidden="1">
      <c r="A8637" s="1">
        <v>1998</v>
      </c>
      <c r="B8637" s="1">
        <v>86</v>
      </c>
      <c r="C8637" s="1">
        <v>2225.0300000000002</v>
      </c>
      <c r="D8637" s="1">
        <v>1689.25</v>
      </c>
      <c r="E8637" s="1">
        <v>3914.28</v>
      </c>
    </row>
    <row r="8638" spans="1:5" hidden="1">
      <c r="A8638" s="1">
        <v>1998</v>
      </c>
      <c r="B8638" s="1">
        <v>87</v>
      </c>
      <c r="C8638" s="1">
        <v>2275.04</v>
      </c>
      <c r="D8638" s="1">
        <v>1544.23</v>
      </c>
      <c r="E8638" s="1">
        <v>3819.27</v>
      </c>
    </row>
    <row r="8639" spans="1:5" hidden="1">
      <c r="A8639" s="1">
        <v>1998</v>
      </c>
      <c r="B8639" s="1">
        <v>88</v>
      </c>
      <c r="C8639" s="1">
        <v>2137.0300000000002</v>
      </c>
      <c r="D8639" s="1">
        <v>1311.2</v>
      </c>
      <c r="E8639" s="1">
        <v>3448.23</v>
      </c>
    </row>
    <row r="8640" spans="1:5" hidden="1">
      <c r="A8640" s="1">
        <v>1998</v>
      </c>
      <c r="B8640" s="1">
        <v>89</v>
      </c>
      <c r="C8640" s="1">
        <v>1929.03</v>
      </c>
      <c r="D8640" s="1">
        <v>1065.1600000000001</v>
      </c>
      <c r="E8640" s="1">
        <v>2994.19</v>
      </c>
    </row>
    <row r="8641" spans="1:5" hidden="1">
      <c r="A8641" s="1">
        <v>1998</v>
      </c>
      <c r="B8641" s="1">
        <v>90</v>
      </c>
      <c r="C8641" s="1">
        <v>1808.03</v>
      </c>
      <c r="D8641" s="1">
        <v>960.15</v>
      </c>
      <c r="E8641" s="1">
        <v>2768.18</v>
      </c>
    </row>
    <row r="8642" spans="1:5" hidden="1">
      <c r="A8642" s="1">
        <v>1998</v>
      </c>
      <c r="B8642" s="1">
        <v>91</v>
      </c>
      <c r="C8642" s="1">
        <v>1624.03</v>
      </c>
      <c r="D8642" s="1">
        <v>779.11</v>
      </c>
      <c r="E8642" s="1">
        <v>2403.14</v>
      </c>
    </row>
    <row r="8643" spans="1:5" hidden="1">
      <c r="A8643" s="1">
        <v>1998</v>
      </c>
      <c r="B8643" s="1">
        <v>92</v>
      </c>
      <c r="C8643" s="1">
        <v>1471.02</v>
      </c>
      <c r="D8643" s="1">
        <v>621.09</v>
      </c>
      <c r="E8643" s="1">
        <v>2092.11</v>
      </c>
    </row>
    <row r="8644" spans="1:5" hidden="1">
      <c r="A8644" s="1">
        <v>1998</v>
      </c>
      <c r="B8644" s="1">
        <v>93</v>
      </c>
      <c r="C8644" s="1">
        <v>1227.02</v>
      </c>
      <c r="D8644" s="1">
        <v>514.07000000000005</v>
      </c>
      <c r="E8644" s="1">
        <v>1741.09</v>
      </c>
    </row>
    <row r="8645" spans="1:5" hidden="1">
      <c r="A8645" s="1">
        <v>1998</v>
      </c>
      <c r="B8645" s="1">
        <v>94</v>
      </c>
      <c r="C8645" s="1">
        <v>991.02</v>
      </c>
      <c r="D8645" s="1">
        <v>383.06</v>
      </c>
      <c r="E8645" s="1">
        <v>1374.08</v>
      </c>
    </row>
    <row r="8646" spans="1:5" hidden="1">
      <c r="A8646" s="1">
        <v>1998</v>
      </c>
      <c r="B8646" s="1">
        <v>95</v>
      </c>
      <c r="C8646" s="1">
        <v>882.01</v>
      </c>
      <c r="D8646" s="1">
        <v>267.04000000000002</v>
      </c>
      <c r="E8646" s="1">
        <v>1149.05</v>
      </c>
    </row>
    <row r="8647" spans="1:5" hidden="1">
      <c r="A8647" s="1">
        <v>1998</v>
      </c>
      <c r="B8647" s="1">
        <v>96</v>
      </c>
      <c r="C8647" s="1">
        <v>647.01</v>
      </c>
      <c r="D8647" s="1">
        <v>201.03</v>
      </c>
      <c r="E8647" s="1">
        <v>848.04</v>
      </c>
    </row>
    <row r="8648" spans="1:5" hidden="1">
      <c r="A8648" s="1">
        <v>1998</v>
      </c>
      <c r="B8648" s="1">
        <v>97</v>
      </c>
      <c r="C8648" s="1">
        <v>511</v>
      </c>
      <c r="D8648" s="1">
        <v>146.02000000000001</v>
      </c>
      <c r="E8648" s="1">
        <v>657.02</v>
      </c>
    </row>
    <row r="8649" spans="1:5" hidden="1">
      <c r="A8649" s="1">
        <v>1998</v>
      </c>
      <c r="B8649" s="1">
        <v>98</v>
      </c>
      <c r="C8649" s="1">
        <v>421</v>
      </c>
      <c r="D8649" s="1">
        <v>102.01</v>
      </c>
      <c r="E8649" s="1">
        <v>523.01</v>
      </c>
    </row>
    <row r="8650" spans="1:5" hidden="1">
      <c r="A8650" s="1">
        <v>1998</v>
      </c>
      <c r="B8650" s="1">
        <v>99</v>
      </c>
      <c r="C8650" s="1">
        <v>241.01</v>
      </c>
      <c r="D8650" s="1">
        <v>49</v>
      </c>
      <c r="E8650" s="1">
        <v>290.01</v>
      </c>
    </row>
    <row r="8651" spans="1:5" hidden="1">
      <c r="A8651" s="1">
        <v>1998</v>
      </c>
      <c r="B8651" s="1">
        <v>100</v>
      </c>
      <c r="C8651" s="1">
        <v>184</v>
      </c>
      <c r="D8651" s="1">
        <v>20.010000000000002</v>
      </c>
      <c r="E8651" s="1">
        <v>204.01</v>
      </c>
    </row>
    <row r="8652" spans="1:5" hidden="1">
      <c r="A8652" s="1">
        <v>1998</v>
      </c>
      <c r="B8652" s="1">
        <v>101</v>
      </c>
      <c r="C8652" s="1">
        <v>127</v>
      </c>
      <c r="D8652" s="1">
        <v>24</v>
      </c>
      <c r="E8652" s="1">
        <v>151</v>
      </c>
    </row>
    <row r="8653" spans="1:5" hidden="1">
      <c r="A8653" s="1">
        <v>1998</v>
      </c>
      <c r="B8653" s="1">
        <v>102</v>
      </c>
      <c r="C8653" s="1">
        <v>94</v>
      </c>
      <c r="D8653" s="1">
        <v>17</v>
      </c>
      <c r="E8653" s="1">
        <v>111</v>
      </c>
    </row>
    <row r="8654" spans="1:5" hidden="1">
      <c r="A8654" s="1">
        <v>1998</v>
      </c>
      <c r="B8654" s="1">
        <v>103</v>
      </c>
      <c r="C8654" s="1">
        <v>62</v>
      </c>
      <c r="D8654" s="1">
        <v>9</v>
      </c>
      <c r="E8654" s="1">
        <v>71</v>
      </c>
    </row>
    <row r="8655" spans="1:5" hidden="1">
      <c r="A8655" s="1">
        <v>1998</v>
      </c>
      <c r="B8655" s="1">
        <v>104</v>
      </c>
      <c r="C8655" s="1">
        <v>36</v>
      </c>
      <c r="D8655" s="1">
        <v>1.5</v>
      </c>
      <c r="E8655" s="1">
        <v>37.5</v>
      </c>
    </row>
    <row r="8656" spans="1:5" hidden="1">
      <c r="A8656" s="1">
        <v>1998</v>
      </c>
      <c r="B8656" s="1">
        <v>105</v>
      </c>
      <c r="C8656" s="1">
        <v>26</v>
      </c>
      <c r="D8656" s="1">
        <v>0</v>
      </c>
      <c r="E8656" s="1">
        <v>26</v>
      </c>
    </row>
    <row r="8657" spans="1:5" hidden="1">
      <c r="A8657" s="1">
        <v>1998</v>
      </c>
      <c r="B8657" s="1">
        <v>106</v>
      </c>
      <c r="C8657" s="1">
        <v>12</v>
      </c>
      <c r="D8657" s="1">
        <v>1.5</v>
      </c>
      <c r="E8657" s="1">
        <v>13.5</v>
      </c>
    </row>
    <row r="8658" spans="1:5" hidden="1">
      <c r="A8658" s="1">
        <v>1998</v>
      </c>
      <c r="B8658" s="1">
        <v>107</v>
      </c>
      <c r="C8658" s="1">
        <v>3</v>
      </c>
      <c r="D8658" s="1">
        <v>1.5</v>
      </c>
      <c r="E8658" s="1">
        <v>4.5</v>
      </c>
    </row>
    <row r="8659" spans="1:5" hidden="1">
      <c r="A8659" s="1">
        <v>1998</v>
      </c>
      <c r="B8659" s="1">
        <v>108</v>
      </c>
      <c r="C8659" s="1">
        <v>3</v>
      </c>
      <c r="D8659" s="1">
        <v>0</v>
      </c>
      <c r="E8659" s="1">
        <v>3</v>
      </c>
    </row>
    <row r="8660" spans="1:5" hidden="1">
      <c r="A8660" s="1">
        <v>1998</v>
      </c>
      <c r="B8660" s="1">
        <v>109</v>
      </c>
      <c r="C8660" s="1">
        <v>0</v>
      </c>
      <c r="D8660" s="1">
        <v>0</v>
      </c>
      <c r="E8660" s="1">
        <v>0</v>
      </c>
    </row>
    <row r="8661" spans="1:5" hidden="1">
      <c r="A8661" s="1">
        <v>1998</v>
      </c>
      <c r="B8661" s="1" t="s">
        <v>121</v>
      </c>
      <c r="C8661" s="1">
        <v>0</v>
      </c>
      <c r="D8661" s="1">
        <v>0</v>
      </c>
      <c r="E8661" s="1">
        <v>0</v>
      </c>
    </row>
    <row r="8662" spans="1:5" hidden="1">
      <c r="A8662" s="1">
        <v>1999</v>
      </c>
      <c r="B8662" s="1">
        <v>0</v>
      </c>
      <c r="C8662" s="1">
        <v>617.01</v>
      </c>
      <c r="D8662" s="1">
        <v>817.14</v>
      </c>
      <c r="E8662" s="1">
        <v>1434.15</v>
      </c>
    </row>
    <row r="8663" spans="1:5" hidden="1">
      <c r="A8663" s="1">
        <v>1999</v>
      </c>
      <c r="B8663" s="1">
        <v>1</v>
      </c>
      <c r="C8663" s="1">
        <v>57</v>
      </c>
      <c r="D8663" s="1">
        <v>71.010000000000005</v>
      </c>
      <c r="E8663" s="1">
        <v>128.01</v>
      </c>
    </row>
    <row r="8664" spans="1:5" hidden="1">
      <c r="A8664" s="1">
        <v>1999</v>
      </c>
      <c r="B8664" s="1">
        <v>2</v>
      </c>
      <c r="C8664" s="1">
        <v>31.01</v>
      </c>
      <c r="D8664" s="1">
        <v>40.01</v>
      </c>
      <c r="E8664" s="1">
        <v>71.02</v>
      </c>
    </row>
    <row r="8665" spans="1:5" hidden="1">
      <c r="A8665" s="1">
        <v>1999</v>
      </c>
      <c r="B8665" s="1">
        <v>3</v>
      </c>
      <c r="C8665" s="1">
        <v>31</v>
      </c>
      <c r="D8665" s="1">
        <v>37</v>
      </c>
      <c r="E8665" s="1">
        <v>68</v>
      </c>
    </row>
    <row r="8666" spans="1:5" hidden="1">
      <c r="A8666" s="1">
        <v>1999</v>
      </c>
      <c r="B8666" s="1">
        <v>4</v>
      </c>
      <c r="C8666" s="1">
        <v>34</v>
      </c>
      <c r="D8666" s="1">
        <v>21</v>
      </c>
      <c r="E8666" s="1">
        <v>55</v>
      </c>
    </row>
    <row r="8667" spans="1:5" hidden="1">
      <c r="A8667" s="1">
        <v>1999</v>
      </c>
      <c r="B8667" s="1">
        <v>5</v>
      </c>
      <c r="C8667" s="1">
        <v>15</v>
      </c>
      <c r="D8667" s="1">
        <v>21</v>
      </c>
      <c r="E8667" s="1">
        <v>36</v>
      </c>
    </row>
    <row r="8668" spans="1:5" hidden="1">
      <c r="A8668" s="1">
        <v>1999</v>
      </c>
      <c r="B8668" s="1">
        <v>6</v>
      </c>
      <c r="C8668" s="1">
        <v>22</v>
      </c>
      <c r="D8668" s="1">
        <v>15</v>
      </c>
      <c r="E8668" s="1">
        <v>37</v>
      </c>
    </row>
    <row r="8669" spans="1:5" hidden="1">
      <c r="A8669" s="1">
        <v>1999</v>
      </c>
      <c r="B8669" s="1">
        <v>7</v>
      </c>
      <c r="C8669" s="1">
        <v>14</v>
      </c>
      <c r="D8669" s="1">
        <v>23.01</v>
      </c>
      <c r="E8669" s="1">
        <v>37.01</v>
      </c>
    </row>
    <row r="8670" spans="1:5" hidden="1">
      <c r="A8670" s="1">
        <v>1999</v>
      </c>
      <c r="B8670" s="1">
        <v>8</v>
      </c>
      <c r="C8670" s="1">
        <v>14</v>
      </c>
      <c r="D8670" s="1">
        <v>28</v>
      </c>
      <c r="E8670" s="1">
        <v>42</v>
      </c>
    </row>
    <row r="8671" spans="1:5" hidden="1">
      <c r="A8671" s="1">
        <v>1999</v>
      </c>
      <c r="B8671" s="1">
        <v>9</v>
      </c>
      <c r="C8671" s="1">
        <v>9</v>
      </c>
      <c r="D8671" s="1">
        <v>14</v>
      </c>
      <c r="E8671" s="1">
        <v>23</v>
      </c>
    </row>
    <row r="8672" spans="1:5" hidden="1">
      <c r="A8672" s="1">
        <v>1999</v>
      </c>
      <c r="B8672" s="1">
        <v>10</v>
      </c>
      <c r="C8672" s="1">
        <v>8</v>
      </c>
      <c r="D8672" s="1">
        <v>19</v>
      </c>
      <c r="E8672" s="1">
        <v>27</v>
      </c>
    </row>
    <row r="8673" spans="1:5" hidden="1">
      <c r="A8673" s="1">
        <v>1999</v>
      </c>
      <c r="B8673" s="1">
        <v>11</v>
      </c>
      <c r="C8673" s="1">
        <v>14</v>
      </c>
      <c r="D8673" s="1">
        <v>20</v>
      </c>
      <c r="E8673" s="1">
        <v>34</v>
      </c>
    </row>
    <row r="8674" spans="1:5" hidden="1">
      <c r="A8674" s="1">
        <v>1999</v>
      </c>
      <c r="B8674" s="1">
        <v>12</v>
      </c>
      <c r="C8674" s="1">
        <v>13</v>
      </c>
      <c r="D8674" s="1">
        <v>14</v>
      </c>
      <c r="E8674" s="1">
        <v>27</v>
      </c>
    </row>
    <row r="8675" spans="1:5" hidden="1">
      <c r="A8675" s="1">
        <v>1999</v>
      </c>
      <c r="B8675" s="1">
        <v>13</v>
      </c>
      <c r="C8675" s="1">
        <v>21</v>
      </c>
      <c r="D8675" s="1">
        <v>21</v>
      </c>
      <c r="E8675" s="1">
        <v>42</v>
      </c>
    </row>
    <row r="8676" spans="1:5" hidden="1">
      <c r="A8676" s="1">
        <v>1999</v>
      </c>
      <c r="B8676" s="1">
        <v>14</v>
      </c>
      <c r="C8676" s="1">
        <v>28</v>
      </c>
      <c r="D8676" s="1">
        <v>37</v>
      </c>
      <c r="E8676" s="1">
        <v>65</v>
      </c>
    </row>
    <row r="8677" spans="1:5" hidden="1">
      <c r="A8677" s="1">
        <v>1999</v>
      </c>
      <c r="B8677" s="1">
        <v>15</v>
      </c>
      <c r="C8677" s="1">
        <v>34</v>
      </c>
      <c r="D8677" s="1">
        <v>69.010000000000005</v>
      </c>
      <c r="E8677" s="1">
        <v>103.01</v>
      </c>
    </row>
    <row r="8678" spans="1:5" hidden="1">
      <c r="A8678" s="1">
        <v>1999</v>
      </c>
      <c r="B8678" s="1">
        <v>16</v>
      </c>
      <c r="C8678" s="1">
        <v>28</v>
      </c>
      <c r="D8678" s="1">
        <v>77.010000000000005</v>
      </c>
      <c r="E8678" s="1">
        <v>105.01</v>
      </c>
    </row>
    <row r="8679" spans="1:5" hidden="1">
      <c r="A8679" s="1">
        <v>1999</v>
      </c>
      <c r="B8679" s="1">
        <v>17</v>
      </c>
      <c r="C8679" s="1">
        <v>50</v>
      </c>
      <c r="D8679" s="1">
        <v>98.02</v>
      </c>
      <c r="E8679" s="1">
        <v>148.02000000000001</v>
      </c>
    </row>
    <row r="8680" spans="1:5" hidden="1">
      <c r="A8680" s="1">
        <v>1999</v>
      </c>
      <c r="B8680" s="1">
        <v>18</v>
      </c>
      <c r="C8680" s="1">
        <v>48</v>
      </c>
      <c r="D8680" s="1">
        <v>146.02000000000001</v>
      </c>
      <c r="E8680" s="1">
        <v>194.02</v>
      </c>
    </row>
    <row r="8681" spans="1:5" hidden="1">
      <c r="A8681" s="1">
        <v>1999</v>
      </c>
      <c r="B8681" s="1">
        <v>19</v>
      </c>
      <c r="C8681" s="1">
        <v>48</v>
      </c>
      <c r="D8681" s="1">
        <v>142.02000000000001</v>
      </c>
      <c r="E8681" s="1">
        <v>190.02</v>
      </c>
    </row>
    <row r="8682" spans="1:5" hidden="1">
      <c r="A8682" s="1">
        <v>1999</v>
      </c>
      <c r="B8682" s="1">
        <v>20</v>
      </c>
      <c r="C8682" s="1">
        <v>50</v>
      </c>
      <c r="D8682" s="1">
        <v>156.03</v>
      </c>
      <c r="E8682" s="1">
        <v>206.03</v>
      </c>
    </row>
    <row r="8683" spans="1:5" hidden="1">
      <c r="A8683" s="1">
        <v>1999</v>
      </c>
      <c r="B8683" s="1">
        <v>21</v>
      </c>
      <c r="C8683" s="1">
        <v>49</v>
      </c>
      <c r="D8683" s="1">
        <v>155.03</v>
      </c>
      <c r="E8683" s="1">
        <v>204.03</v>
      </c>
    </row>
    <row r="8684" spans="1:5" hidden="1">
      <c r="A8684" s="1">
        <v>1999</v>
      </c>
      <c r="B8684" s="1">
        <v>22</v>
      </c>
      <c r="C8684" s="1">
        <v>52</v>
      </c>
      <c r="D8684" s="1">
        <v>157.02000000000001</v>
      </c>
      <c r="E8684" s="1">
        <v>209.02</v>
      </c>
    </row>
    <row r="8685" spans="1:5" hidden="1">
      <c r="A8685" s="1">
        <v>1999</v>
      </c>
      <c r="B8685" s="1">
        <v>23</v>
      </c>
      <c r="C8685" s="1">
        <v>53</v>
      </c>
      <c r="D8685" s="1">
        <v>187.03</v>
      </c>
      <c r="E8685" s="1">
        <v>240.03</v>
      </c>
    </row>
    <row r="8686" spans="1:5" hidden="1">
      <c r="A8686" s="1">
        <v>1999</v>
      </c>
      <c r="B8686" s="1">
        <v>24</v>
      </c>
      <c r="C8686" s="1">
        <v>66</v>
      </c>
      <c r="D8686" s="1">
        <v>176.03</v>
      </c>
      <c r="E8686" s="1">
        <v>242.03</v>
      </c>
    </row>
    <row r="8687" spans="1:5" hidden="1">
      <c r="A8687" s="1">
        <v>1999</v>
      </c>
      <c r="B8687" s="1">
        <v>25</v>
      </c>
      <c r="C8687" s="1">
        <v>57</v>
      </c>
      <c r="D8687" s="1">
        <v>160.03</v>
      </c>
      <c r="E8687" s="1">
        <v>217.03</v>
      </c>
    </row>
    <row r="8688" spans="1:5" hidden="1">
      <c r="A8688" s="1">
        <v>1999</v>
      </c>
      <c r="B8688" s="1">
        <v>26</v>
      </c>
      <c r="C8688" s="1">
        <v>54</v>
      </c>
      <c r="D8688" s="1">
        <v>236.04</v>
      </c>
      <c r="E8688" s="1">
        <v>290.04000000000002</v>
      </c>
    </row>
    <row r="8689" spans="1:5" hidden="1">
      <c r="A8689" s="1">
        <v>1999</v>
      </c>
      <c r="B8689" s="1">
        <v>27</v>
      </c>
      <c r="C8689" s="1">
        <v>71</v>
      </c>
      <c r="D8689" s="1">
        <v>193.03</v>
      </c>
      <c r="E8689" s="1">
        <v>264.02999999999997</v>
      </c>
    </row>
    <row r="8690" spans="1:5" hidden="1">
      <c r="A8690" s="1">
        <v>1999</v>
      </c>
      <c r="B8690" s="1">
        <v>28</v>
      </c>
      <c r="C8690" s="1">
        <v>64</v>
      </c>
      <c r="D8690" s="1">
        <v>212.03</v>
      </c>
      <c r="E8690" s="1">
        <v>276.02999999999997</v>
      </c>
    </row>
    <row r="8691" spans="1:5" hidden="1">
      <c r="A8691" s="1">
        <v>1999</v>
      </c>
      <c r="B8691" s="1">
        <v>29</v>
      </c>
      <c r="C8691" s="1">
        <v>67</v>
      </c>
      <c r="D8691" s="1">
        <v>201.03</v>
      </c>
      <c r="E8691" s="1">
        <v>268.02999999999997</v>
      </c>
    </row>
    <row r="8692" spans="1:5" hidden="1">
      <c r="A8692" s="1">
        <v>1999</v>
      </c>
      <c r="B8692" s="1">
        <v>30</v>
      </c>
      <c r="C8692" s="1">
        <v>81</v>
      </c>
      <c r="D8692" s="1">
        <v>198.03</v>
      </c>
      <c r="E8692" s="1">
        <v>279.02999999999997</v>
      </c>
    </row>
    <row r="8693" spans="1:5" hidden="1">
      <c r="A8693" s="1">
        <v>1999</v>
      </c>
      <c r="B8693" s="1">
        <v>31</v>
      </c>
      <c r="C8693" s="1">
        <v>63.01</v>
      </c>
      <c r="D8693" s="1">
        <v>199.03</v>
      </c>
      <c r="E8693" s="1">
        <v>262.04000000000002</v>
      </c>
    </row>
    <row r="8694" spans="1:5" hidden="1">
      <c r="A8694" s="1">
        <v>1999</v>
      </c>
      <c r="B8694" s="1">
        <v>32</v>
      </c>
      <c r="C8694" s="1">
        <v>82.01</v>
      </c>
      <c r="D8694" s="1">
        <v>204.04</v>
      </c>
      <c r="E8694" s="1">
        <v>286.05</v>
      </c>
    </row>
    <row r="8695" spans="1:5" hidden="1">
      <c r="A8695" s="1">
        <v>1999</v>
      </c>
      <c r="B8695" s="1">
        <v>33</v>
      </c>
      <c r="C8695" s="1">
        <v>77</v>
      </c>
      <c r="D8695" s="1">
        <v>191.03</v>
      </c>
      <c r="E8695" s="1">
        <v>268.02999999999997</v>
      </c>
    </row>
    <row r="8696" spans="1:5" hidden="1">
      <c r="A8696" s="1">
        <v>1999</v>
      </c>
      <c r="B8696" s="1">
        <v>34</v>
      </c>
      <c r="C8696" s="1">
        <v>100.01</v>
      </c>
      <c r="D8696" s="1">
        <v>194.03</v>
      </c>
      <c r="E8696" s="1">
        <v>294.04000000000002</v>
      </c>
    </row>
    <row r="8697" spans="1:5" hidden="1">
      <c r="A8697" s="1">
        <v>1999</v>
      </c>
      <c r="B8697" s="1">
        <v>35</v>
      </c>
      <c r="C8697" s="1">
        <v>79</v>
      </c>
      <c r="D8697" s="1">
        <v>215.04</v>
      </c>
      <c r="E8697" s="1">
        <v>294.04000000000002</v>
      </c>
    </row>
    <row r="8698" spans="1:5" hidden="1">
      <c r="A8698" s="1">
        <v>1999</v>
      </c>
      <c r="B8698" s="1">
        <v>36</v>
      </c>
      <c r="C8698" s="1">
        <v>107</v>
      </c>
      <c r="D8698" s="1">
        <v>202.03</v>
      </c>
      <c r="E8698" s="1">
        <v>309.02999999999997</v>
      </c>
    </row>
    <row r="8699" spans="1:5" hidden="1">
      <c r="A8699" s="1">
        <v>1999</v>
      </c>
      <c r="B8699" s="1">
        <v>37</v>
      </c>
      <c r="C8699" s="1">
        <v>108</v>
      </c>
      <c r="D8699" s="1">
        <v>212.04</v>
      </c>
      <c r="E8699" s="1">
        <v>320.04000000000002</v>
      </c>
    </row>
    <row r="8700" spans="1:5" hidden="1">
      <c r="A8700" s="1">
        <v>1999</v>
      </c>
      <c r="B8700" s="1">
        <v>38</v>
      </c>
      <c r="C8700" s="1">
        <v>125</v>
      </c>
      <c r="D8700" s="1">
        <v>233.04</v>
      </c>
      <c r="E8700" s="1">
        <v>358.04</v>
      </c>
    </row>
    <row r="8701" spans="1:5" hidden="1">
      <c r="A8701" s="1">
        <v>1999</v>
      </c>
      <c r="B8701" s="1">
        <v>39</v>
      </c>
      <c r="C8701" s="1">
        <v>120</v>
      </c>
      <c r="D8701" s="1">
        <v>211.04</v>
      </c>
      <c r="E8701" s="1">
        <v>331.04</v>
      </c>
    </row>
    <row r="8702" spans="1:5" hidden="1">
      <c r="A8702" s="1">
        <v>1999</v>
      </c>
      <c r="B8702" s="1">
        <v>40</v>
      </c>
      <c r="C8702" s="1">
        <v>133</v>
      </c>
      <c r="D8702" s="1">
        <v>239.04</v>
      </c>
      <c r="E8702" s="1">
        <v>372.04</v>
      </c>
    </row>
    <row r="8703" spans="1:5" hidden="1">
      <c r="A8703" s="1">
        <v>1999</v>
      </c>
      <c r="B8703" s="1">
        <v>41</v>
      </c>
      <c r="C8703" s="1">
        <v>134</v>
      </c>
      <c r="D8703" s="1">
        <v>243.04</v>
      </c>
      <c r="E8703" s="1">
        <v>377.04</v>
      </c>
    </row>
    <row r="8704" spans="1:5" hidden="1">
      <c r="A8704" s="1">
        <v>1999</v>
      </c>
      <c r="B8704" s="1">
        <v>42</v>
      </c>
      <c r="C8704" s="1">
        <v>159</v>
      </c>
      <c r="D8704" s="1">
        <v>270.04000000000002</v>
      </c>
      <c r="E8704" s="1">
        <v>429.04</v>
      </c>
    </row>
    <row r="8705" spans="1:5" hidden="1">
      <c r="A8705" s="1">
        <v>1999</v>
      </c>
      <c r="B8705" s="1">
        <v>43</v>
      </c>
      <c r="C8705" s="1">
        <v>179</v>
      </c>
      <c r="D8705" s="1">
        <v>282.05</v>
      </c>
      <c r="E8705" s="1">
        <v>461.05</v>
      </c>
    </row>
    <row r="8706" spans="1:5" hidden="1">
      <c r="A8706" s="1">
        <v>1999</v>
      </c>
      <c r="B8706" s="1">
        <v>44</v>
      </c>
      <c r="C8706" s="1">
        <v>177</v>
      </c>
      <c r="D8706" s="1">
        <v>256.04000000000002</v>
      </c>
      <c r="E8706" s="1">
        <v>433.04</v>
      </c>
    </row>
    <row r="8707" spans="1:5" hidden="1">
      <c r="A8707" s="1">
        <v>1999</v>
      </c>
      <c r="B8707" s="1">
        <v>45</v>
      </c>
      <c r="C8707" s="1">
        <v>195</v>
      </c>
      <c r="D8707" s="1">
        <v>311.05</v>
      </c>
      <c r="E8707" s="1">
        <v>506.05</v>
      </c>
    </row>
    <row r="8708" spans="1:5" hidden="1">
      <c r="A8708" s="1">
        <v>1999</v>
      </c>
      <c r="B8708" s="1">
        <v>46</v>
      </c>
      <c r="C8708" s="1">
        <v>197.01</v>
      </c>
      <c r="D8708" s="1">
        <v>328.05</v>
      </c>
      <c r="E8708" s="1">
        <v>525.05999999999995</v>
      </c>
    </row>
    <row r="8709" spans="1:5" hidden="1">
      <c r="A8709" s="1">
        <v>1999</v>
      </c>
      <c r="B8709" s="1">
        <v>47</v>
      </c>
      <c r="C8709" s="1">
        <v>226.01</v>
      </c>
      <c r="D8709" s="1">
        <v>319.05</v>
      </c>
      <c r="E8709" s="1">
        <v>545.05999999999995</v>
      </c>
    </row>
    <row r="8710" spans="1:5" hidden="1">
      <c r="A8710" s="1">
        <v>1999</v>
      </c>
      <c r="B8710" s="1">
        <v>48</v>
      </c>
      <c r="C8710" s="1">
        <v>233.01</v>
      </c>
      <c r="D8710" s="1">
        <v>332.06</v>
      </c>
      <c r="E8710" s="1">
        <v>565.07000000000005</v>
      </c>
    </row>
    <row r="8711" spans="1:5" hidden="1">
      <c r="A8711" s="1">
        <v>1999</v>
      </c>
      <c r="B8711" s="1">
        <v>49</v>
      </c>
      <c r="C8711" s="1">
        <v>238.01</v>
      </c>
      <c r="D8711" s="1">
        <v>364.06</v>
      </c>
      <c r="E8711" s="1">
        <v>602.07000000000005</v>
      </c>
    </row>
    <row r="8712" spans="1:5" hidden="1">
      <c r="A8712" s="1">
        <v>1999</v>
      </c>
      <c r="B8712" s="1">
        <v>50</v>
      </c>
      <c r="C8712" s="1">
        <v>223</v>
      </c>
      <c r="D8712" s="1">
        <v>427.07</v>
      </c>
      <c r="E8712" s="1">
        <v>650.07000000000005</v>
      </c>
    </row>
    <row r="8713" spans="1:5" hidden="1">
      <c r="A8713" s="1">
        <v>1999</v>
      </c>
      <c r="B8713" s="1">
        <v>51</v>
      </c>
      <c r="C8713" s="1">
        <v>259.01</v>
      </c>
      <c r="D8713" s="1">
        <v>439.07</v>
      </c>
      <c r="E8713" s="1">
        <v>698.08</v>
      </c>
    </row>
    <row r="8714" spans="1:5" hidden="1">
      <c r="A8714" s="1">
        <v>1999</v>
      </c>
      <c r="B8714" s="1">
        <v>52</v>
      </c>
      <c r="C8714" s="1">
        <v>327.01</v>
      </c>
      <c r="D8714" s="1">
        <v>517.08000000000004</v>
      </c>
      <c r="E8714" s="1">
        <v>844.09</v>
      </c>
    </row>
    <row r="8715" spans="1:5" hidden="1">
      <c r="A8715" s="1">
        <v>1999</v>
      </c>
      <c r="B8715" s="1">
        <v>53</v>
      </c>
      <c r="C8715" s="1">
        <v>262</v>
      </c>
      <c r="D8715" s="1">
        <v>470.08</v>
      </c>
      <c r="E8715" s="1">
        <v>732.08</v>
      </c>
    </row>
    <row r="8716" spans="1:5" hidden="1">
      <c r="A8716" s="1">
        <v>1999</v>
      </c>
      <c r="B8716" s="1">
        <v>54</v>
      </c>
      <c r="C8716" s="1">
        <v>316.01</v>
      </c>
      <c r="D8716" s="1">
        <v>537.09</v>
      </c>
      <c r="E8716" s="1">
        <v>853.1</v>
      </c>
    </row>
    <row r="8717" spans="1:5" hidden="1">
      <c r="A8717" s="1">
        <v>1999</v>
      </c>
      <c r="B8717" s="1">
        <v>55</v>
      </c>
      <c r="C8717" s="1">
        <v>317.01</v>
      </c>
      <c r="D8717" s="1">
        <v>552.1</v>
      </c>
      <c r="E8717" s="1">
        <v>869.11</v>
      </c>
    </row>
    <row r="8718" spans="1:5" hidden="1">
      <c r="A8718" s="1">
        <v>1999</v>
      </c>
      <c r="B8718" s="1">
        <v>56</v>
      </c>
      <c r="C8718" s="1">
        <v>282.01</v>
      </c>
      <c r="D8718" s="1">
        <v>589.09</v>
      </c>
      <c r="E8718" s="1">
        <v>871.1</v>
      </c>
    </row>
    <row r="8719" spans="1:5" hidden="1">
      <c r="A8719" s="1">
        <v>1999</v>
      </c>
      <c r="B8719" s="1">
        <v>57</v>
      </c>
      <c r="C8719" s="1">
        <v>349.01</v>
      </c>
      <c r="D8719" s="1">
        <v>610.1</v>
      </c>
      <c r="E8719" s="1">
        <v>959.11</v>
      </c>
    </row>
    <row r="8720" spans="1:5" hidden="1">
      <c r="A8720" s="1">
        <v>1999</v>
      </c>
      <c r="B8720" s="1">
        <v>58</v>
      </c>
      <c r="C8720" s="1">
        <v>388.01</v>
      </c>
      <c r="D8720" s="1">
        <v>662.11</v>
      </c>
      <c r="E8720" s="1">
        <v>1050.1199999999999</v>
      </c>
    </row>
    <row r="8721" spans="1:5" hidden="1">
      <c r="A8721" s="1">
        <v>1999</v>
      </c>
      <c r="B8721" s="1">
        <v>59</v>
      </c>
      <c r="C8721" s="1">
        <v>411.01</v>
      </c>
      <c r="D8721" s="1">
        <v>681.11</v>
      </c>
      <c r="E8721" s="1">
        <v>1092.1199999999999</v>
      </c>
    </row>
    <row r="8722" spans="1:5" hidden="1">
      <c r="A8722" s="1">
        <v>1999</v>
      </c>
      <c r="B8722" s="1">
        <v>60</v>
      </c>
      <c r="C8722" s="1">
        <v>437.01</v>
      </c>
      <c r="D8722" s="1">
        <v>725.12</v>
      </c>
      <c r="E8722" s="1">
        <v>1162.1300000000001</v>
      </c>
    </row>
    <row r="8723" spans="1:5" hidden="1">
      <c r="A8723" s="1">
        <v>1999</v>
      </c>
      <c r="B8723" s="1">
        <v>61</v>
      </c>
      <c r="C8723" s="1">
        <v>419.01</v>
      </c>
      <c r="D8723" s="1">
        <v>758.12</v>
      </c>
      <c r="E8723" s="1">
        <v>1177.1300000000001</v>
      </c>
    </row>
    <row r="8724" spans="1:5" hidden="1">
      <c r="A8724" s="1">
        <v>1999</v>
      </c>
      <c r="B8724" s="1">
        <v>62</v>
      </c>
      <c r="C8724" s="1">
        <v>481.01</v>
      </c>
      <c r="D8724" s="1">
        <v>889.14</v>
      </c>
      <c r="E8724" s="1">
        <v>1370.15</v>
      </c>
    </row>
    <row r="8725" spans="1:5" hidden="1">
      <c r="A8725" s="1">
        <v>1999</v>
      </c>
      <c r="B8725" s="1">
        <v>63</v>
      </c>
      <c r="C8725" s="1">
        <v>525.01</v>
      </c>
      <c r="D8725" s="1">
        <v>883.15</v>
      </c>
      <c r="E8725" s="1">
        <v>1408.16</v>
      </c>
    </row>
    <row r="8726" spans="1:5" hidden="1">
      <c r="A8726" s="1">
        <v>1999</v>
      </c>
      <c r="B8726" s="1">
        <v>64</v>
      </c>
      <c r="C8726" s="1">
        <v>517.01</v>
      </c>
      <c r="D8726" s="1">
        <v>907.15</v>
      </c>
      <c r="E8726" s="1">
        <v>1424.16</v>
      </c>
    </row>
    <row r="8727" spans="1:5" hidden="1">
      <c r="A8727" s="1">
        <v>1999</v>
      </c>
      <c r="B8727" s="1">
        <v>65</v>
      </c>
      <c r="C8727" s="1">
        <v>526.01</v>
      </c>
      <c r="D8727" s="1">
        <v>998.16</v>
      </c>
      <c r="E8727" s="1">
        <v>1524.17</v>
      </c>
    </row>
    <row r="8728" spans="1:5" hidden="1">
      <c r="A8728" s="1">
        <v>1999</v>
      </c>
      <c r="B8728" s="1">
        <v>66</v>
      </c>
      <c r="C8728" s="1">
        <v>611.01</v>
      </c>
      <c r="D8728" s="1">
        <v>1131.18</v>
      </c>
      <c r="E8728" s="1">
        <v>1742.19</v>
      </c>
    </row>
    <row r="8729" spans="1:5" hidden="1">
      <c r="A8729" s="1">
        <v>1999</v>
      </c>
      <c r="B8729" s="1">
        <v>67</v>
      </c>
      <c r="C8729" s="1">
        <v>682.01</v>
      </c>
      <c r="D8729" s="1">
        <v>1238.21</v>
      </c>
      <c r="E8729" s="1">
        <v>1920.22</v>
      </c>
    </row>
    <row r="8730" spans="1:5" hidden="1">
      <c r="A8730" s="1">
        <v>1999</v>
      </c>
      <c r="B8730" s="1">
        <v>68</v>
      </c>
      <c r="C8730" s="1">
        <v>776.01</v>
      </c>
      <c r="D8730" s="1">
        <v>1395.23</v>
      </c>
      <c r="E8730" s="1">
        <v>2171.2399999999998</v>
      </c>
    </row>
    <row r="8731" spans="1:5" hidden="1">
      <c r="A8731" s="1">
        <v>1999</v>
      </c>
      <c r="B8731" s="1">
        <v>69</v>
      </c>
      <c r="C8731" s="1">
        <v>852.01</v>
      </c>
      <c r="D8731" s="1">
        <v>1517.24</v>
      </c>
      <c r="E8731" s="1">
        <v>2369.25</v>
      </c>
    </row>
    <row r="8732" spans="1:5" hidden="1">
      <c r="A8732" s="1">
        <v>1999</v>
      </c>
      <c r="B8732" s="1">
        <v>70</v>
      </c>
      <c r="C8732" s="1">
        <v>961.02</v>
      </c>
      <c r="D8732" s="1">
        <v>1692.28</v>
      </c>
      <c r="E8732" s="1">
        <v>2653.3</v>
      </c>
    </row>
    <row r="8733" spans="1:5" hidden="1">
      <c r="A8733" s="1">
        <v>1999</v>
      </c>
      <c r="B8733" s="1">
        <v>71</v>
      </c>
      <c r="C8733" s="1">
        <v>1078.02</v>
      </c>
      <c r="D8733" s="1">
        <v>1805.3</v>
      </c>
      <c r="E8733" s="1">
        <v>2883.32</v>
      </c>
    </row>
    <row r="8734" spans="1:5" hidden="1">
      <c r="A8734" s="1">
        <v>1999</v>
      </c>
      <c r="B8734" s="1">
        <v>72</v>
      </c>
      <c r="C8734" s="1">
        <v>1187.02</v>
      </c>
      <c r="D8734" s="1">
        <v>1839.3</v>
      </c>
      <c r="E8734" s="1">
        <v>3026.32</v>
      </c>
    </row>
    <row r="8735" spans="1:5" hidden="1">
      <c r="A8735" s="1">
        <v>1999</v>
      </c>
      <c r="B8735" s="1">
        <v>73</v>
      </c>
      <c r="C8735" s="1">
        <v>1274.03</v>
      </c>
      <c r="D8735" s="1">
        <v>2024.33</v>
      </c>
      <c r="E8735" s="1">
        <v>3298.36</v>
      </c>
    </row>
    <row r="8736" spans="1:5" hidden="1">
      <c r="A8736" s="1">
        <v>1999</v>
      </c>
      <c r="B8736" s="1">
        <v>74</v>
      </c>
      <c r="C8736" s="1">
        <v>1385.02</v>
      </c>
      <c r="D8736" s="1">
        <v>2195.36</v>
      </c>
      <c r="E8736" s="1">
        <v>3580.38</v>
      </c>
    </row>
    <row r="8737" spans="1:5" hidden="1">
      <c r="A8737" s="1">
        <v>1999</v>
      </c>
      <c r="B8737" s="1">
        <v>75</v>
      </c>
      <c r="C8737" s="1">
        <v>1443.02</v>
      </c>
      <c r="D8737" s="1">
        <v>2164.36</v>
      </c>
      <c r="E8737" s="1">
        <v>3607.38</v>
      </c>
    </row>
    <row r="8738" spans="1:5" hidden="1">
      <c r="A8738" s="1">
        <v>1999</v>
      </c>
      <c r="B8738" s="1">
        <v>76</v>
      </c>
      <c r="C8738" s="1">
        <v>1566.02</v>
      </c>
      <c r="D8738" s="1">
        <v>2235.36</v>
      </c>
      <c r="E8738" s="1">
        <v>3801.38</v>
      </c>
    </row>
    <row r="8739" spans="1:5" hidden="1">
      <c r="A8739" s="1">
        <v>1999</v>
      </c>
      <c r="B8739" s="1">
        <v>77</v>
      </c>
      <c r="C8739" s="1">
        <v>1807.03</v>
      </c>
      <c r="D8739" s="1">
        <v>2339.39</v>
      </c>
      <c r="E8739" s="1">
        <v>4146.42</v>
      </c>
    </row>
    <row r="8740" spans="1:5" hidden="1">
      <c r="A8740" s="1">
        <v>1999</v>
      </c>
      <c r="B8740" s="1">
        <v>78</v>
      </c>
      <c r="C8740" s="1">
        <v>1872.03</v>
      </c>
      <c r="D8740" s="1">
        <v>2270.37</v>
      </c>
      <c r="E8740" s="1">
        <v>4142.3999999999996</v>
      </c>
    </row>
    <row r="8741" spans="1:5" hidden="1">
      <c r="A8741" s="1">
        <v>1999</v>
      </c>
      <c r="B8741" s="1">
        <v>79</v>
      </c>
      <c r="C8741" s="1">
        <v>1884.03</v>
      </c>
      <c r="D8741" s="1">
        <v>2180.36</v>
      </c>
      <c r="E8741" s="1">
        <v>4064.39</v>
      </c>
    </row>
    <row r="8742" spans="1:5" hidden="1">
      <c r="A8742" s="1">
        <v>1999</v>
      </c>
      <c r="B8742" s="1">
        <v>80</v>
      </c>
      <c r="C8742" s="1">
        <v>1821.03</v>
      </c>
      <c r="D8742" s="1">
        <v>1967.32</v>
      </c>
      <c r="E8742" s="1">
        <v>3788.35</v>
      </c>
    </row>
    <row r="8743" spans="1:5" hidden="1">
      <c r="A8743" s="1">
        <v>1999</v>
      </c>
      <c r="B8743" s="1">
        <v>81</v>
      </c>
      <c r="C8743" s="1">
        <v>1933.03</v>
      </c>
      <c r="D8743" s="1">
        <v>1987.32</v>
      </c>
      <c r="E8743" s="1">
        <v>3920.35</v>
      </c>
    </row>
    <row r="8744" spans="1:5" hidden="1">
      <c r="A8744" s="1">
        <v>1999</v>
      </c>
      <c r="B8744" s="1">
        <v>82</v>
      </c>
      <c r="C8744" s="1">
        <v>2105.0300000000002</v>
      </c>
      <c r="D8744" s="1">
        <v>1970.32</v>
      </c>
      <c r="E8744" s="1">
        <v>4075.35</v>
      </c>
    </row>
    <row r="8745" spans="1:5" hidden="1">
      <c r="A8745" s="1">
        <v>1999</v>
      </c>
      <c r="B8745" s="1">
        <v>83</v>
      </c>
      <c r="C8745" s="1">
        <v>2205.04</v>
      </c>
      <c r="D8745" s="1">
        <v>2002.33</v>
      </c>
      <c r="E8745" s="1">
        <v>4207.37</v>
      </c>
    </row>
    <row r="8746" spans="1:5" hidden="1">
      <c r="A8746" s="1">
        <v>1999</v>
      </c>
      <c r="B8746" s="1">
        <v>84</v>
      </c>
      <c r="C8746" s="1">
        <v>2499.04</v>
      </c>
      <c r="D8746" s="1">
        <v>1970.32</v>
      </c>
      <c r="E8746" s="1">
        <v>4469.3599999999997</v>
      </c>
    </row>
    <row r="8747" spans="1:5" hidden="1">
      <c r="A8747" s="1">
        <v>1999</v>
      </c>
      <c r="B8747" s="1">
        <v>85</v>
      </c>
      <c r="C8747" s="1">
        <v>2540.04</v>
      </c>
      <c r="D8747" s="1">
        <v>1919.32</v>
      </c>
      <c r="E8747" s="1">
        <v>4459.3599999999997</v>
      </c>
    </row>
    <row r="8748" spans="1:5" hidden="1">
      <c r="A8748" s="1">
        <v>1999</v>
      </c>
      <c r="B8748" s="1">
        <v>86</v>
      </c>
      <c r="C8748" s="1">
        <v>2464.04</v>
      </c>
      <c r="D8748" s="1">
        <v>1772.29</v>
      </c>
      <c r="E8748" s="1">
        <v>4236.33</v>
      </c>
    </row>
    <row r="8749" spans="1:5" hidden="1">
      <c r="A8749" s="1">
        <v>1999</v>
      </c>
      <c r="B8749" s="1">
        <v>87</v>
      </c>
      <c r="C8749" s="1">
        <v>2345.0300000000002</v>
      </c>
      <c r="D8749" s="1">
        <v>1516.24</v>
      </c>
      <c r="E8749" s="1">
        <v>3861.27</v>
      </c>
    </row>
    <row r="8750" spans="1:5" hidden="1">
      <c r="A8750" s="1">
        <v>1999</v>
      </c>
      <c r="B8750" s="1">
        <v>88</v>
      </c>
      <c r="C8750" s="1">
        <v>2246.0300000000002</v>
      </c>
      <c r="D8750" s="1">
        <v>1412.23</v>
      </c>
      <c r="E8750" s="1">
        <v>3658.26</v>
      </c>
    </row>
    <row r="8751" spans="1:5" hidden="1">
      <c r="A8751" s="1">
        <v>1999</v>
      </c>
      <c r="B8751" s="1">
        <v>89</v>
      </c>
      <c r="C8751" s="1">
        <v>2043.04</v>
      </c>
      <c r="D8751" s="1">
        <v>1207.2</v>
      </c>
      <c r="E8751" s="1">
        <v>3250.24</v>
      </c>
    </row>
    <row r="8752" spans="1:5" hidden="1">
      <c r="A8752" s="1">
        <v>1999</v>
      </c>
      <c r="B8752" s="1">
        <v>90</v>
      </c>
      <c r="C8752" s="1">
        <v>1952.04</v>
      </c>
      <c r="D8752" s="1">
        <v>975.16</v>
      </c>
      <c r="E8752" s="1">
        <v>2927.2</v>
      </c>
    </row>
    <row r="8753" spans="1:5" hidden="1">
      <c r="A8753" s="1">
        <v>1999</v>
      </c>
      <c r="B8753" s="1">
        <v>91</v>
      </c>
      <c r="C8753" s="1">
        <v>1710.03</v>
      </c>
      <c r="D8753" s="1">
        <v>840.14</v>
      </c>
      <c r="E8753" s="1">
        <v>2550.17</v>
      </c>
    </row>
    <row r="8754" spans="1:5" hidden="1">
      <c r="A8754" s="1">
        <v>1999</v>
      </c>
      <c r="B8754" s="1">
        <v>92</v>
      </c>
      <c r="C8754" s="1">
        <v>1501.02</v>
      </c>
      <c r="D8754" s="1">
        <v>689.12</v>
      </c>
      <c r="E8754" s="1">
        <v>2190.14</v>
      </c>
    </row>
    <row r="8755" spans="1:5" hidden="1">
      <c r="A8755" s="1">
        <v>1999</v>
      </c>
      <c r="B8755" s="1">
        <v>93</v>
      </c>
      <c r="C8755" s="1">
        <v>1345.02</v>
      </c>
      <c r="D8755" s="1">
        <v>513.08000000000004</v>
      </c>
      <c r="E8755" s="1">
        <v>1858.1</v>
      </c>
    </row>
    <row r="8756" spans="1:5" hidden="1">
      <c r="A8756" s="1">
        <v>1999</v>
      </c>
      <c r="B8756" s="1">
        <v>94</v>
      </c>
      <c r="C8756" s="1">
        <v>1071.02</v>
      </c>
      <c r="D8756" s="1">
        <v>409.06</v>
      </c>
      <c r="E8756" s="1">
        <v>1480.08</v>
      </c>
    </row>
    <row r="8757" spans="1:5" hidden="1">
      <c r="A8757" s="1">
        <v>1999</v>
      </c>
      <c r="B8757" s="1">
        <v>95</v>
      </c>
      <c r="C8757" s="1">
        <v>858.01</v>
      </c>
      <c r="D8757" s="1">
        <v>277.04000000000002</v>
      </c>
      <c r="E8757" s="1">
        <v>1135.05</v>
      </c>
    </row>
    <row r="8758" spans="1:5" hidden="1">
      <c r="A8758" s="1">
        <v>1999</v>
      </c>
      <c r="B8758" s="1">
        <v>96</v>
      </c>
      <c r="C8758" s="1">
        <v>639.01</v>
      </c>
      <c r="D8758" s="1">
        <v>225.03</v>
      </c>
      <c r="E8758" s="1">
        <v>864.04</v>
      </c>
    </row>
    <row r="8759" spans="1:5" hidden="1">
      <c r="A8759" s="1">
        <v>1999</v>
      </c>
      <c r="B8759" s="1">
        <v>97</v>
      </c>
      <c r="C8759" s="1">
        <v>523</v>
      </c>
      <c r="D8759" s="1">
        <v>134.03</v>
      </c>
      <c r="E8759" s="1">
        <v>657.03</v>
      </c>
    </row>
    <row r="8760" spans="1:5" hidden="1">
      <c r="A8760" s="1">
        <v>1999</v>
      </c>
      <c r="B8760" s="1">
        <v>98</v>
      </c>
      <c r="C8760" s="1">
        <v>380.01</v>
      </c>
      <c r="D8760" s="1">
        <v>99.02</v>
      </c>
      <c r="E8760" s="1">
        <v>479.03</v>
      </c>
    </row>
    <row r="8761" spans="1:5" hidden="1">
      <c r="A8761" s="1">
        <v>1999</v>
      </c>
      <c r="B8761" s="1">
        <v>99</v>
      </c>
      <c r="C8761" s="1">
        <v>309</v>
      </c>
      <c r="D8761" s="1">
        <v>56.01</v>
      </c>
      <c r="E8761" s="1">
        <v>365.01</v>
      </c>
    </row>
    <row r="8762" spans="1:5" hidden="1">
      <c r="A8762" s="1">
        <v>1999</v>
      </c>
      <c r="B8762" s="1">
        <v>100</v>
      </c>
      <c r="C8762" s="1">
        <v>202</v>
      </c>
      <c r="D8762" s="1">
        <v>32</v>
      </c>
      <c r="E8762" s="1">
        <v>234</v>
      </c>
    </row>
    <row r="8763" spans="1:5" hidden="1">
      <c r="A8763" s="1">
        <v>1999</v>
      </c>
      <c r="B8763" s="1">
        <v>101</v>
      </c>
      <c r="C8763" s="1">
        <v>116</v>
      </c>
      <c r="D8763" s="1">
        <v>22</v>
      </c>
      <c r="E8763" s="1">
        <v>138</v>
      </c>
    </row>
    <row r="8764" spans="1:5" hidden="1">
      <c r="A8764" s="1">
        <v>1999</v>
      </c>
      <c r="B8764" s="1">
        <v>102</v>
      </c>
      <c r="C8764" s="1">
        <v>66</v>
      </c>
      <c r="D8764" s="1">
        <v>15.01</v>
      </c>
      <c r="E8764" s="1">
        <v>81.010000000000005</v>
      </c>
    </row>
    <row r="8765" spans="1:5" hidden="1">
      <c r="A8765" s="1">
        <v>1999</v>
      </c>
      <c r="B8765" s="1">
        <v>103</v>
      </c>
      <c r="C8765" s="1">
        <v>53</v>
      </c>
      <c r="D8765" s="1">
        <v>3</v>
      </c>
      <c r="E8765" s="1">
        <v>56</v>
      </c>
    </row>
    <row r="8766" spans="1:5" hidden="1">
      <c r="A8766" s="1">
        <v>1999</v>
      </c>
      <c r="B8766" s="1">
        <v>104</v>
      </c>
      <c r="C8766" s="1">
        <v>31</v>
      </c>
      <c r="D8766" s="1">
        <v>9</v>
      </c>
      <c r="E8766" s="1">
        <v>40</v>
      </c>
    </row>
    <row r="8767" spans="1:5" hidden="1">
      <c r="A8767" s="1">
        <v>1999</v>
      </c>
      <c r="B8767" s="1">
        <v>105</v>
      </c>
      <c r="C8767" s="1">
        <v>21</v>
      </c>
      <c r="D8767" s="1">
        <v>1.5</v>
      </c>
      <c r="E8767" s="1">
        <v>22.5</v>
      </c>
    </row>
    <row r="8768" spans="1:5" hidden="1">
      <c r="A8768" s="1">
        <v>1999</v>
      </c>
      <c r="B8768" s="1">
        <v>106</v>
      </c>
      <c r="C8768" s="1">
        <v>9</v>
      </c>
      <c r="D8768" s="1">
        <v>0</v>
      </c>
      <c r="E8768" s="1">
        <v>9</v>
      </c>
    </row>
    <row r="8769" spans="1:5" hidden="1">
      <c r="A8769" s="1">
        <v>1999</v>
      </c>
      <c r="B8769" s="1">
        <v>107</v>
      </c>
      <c r="C8769" s="1">
        <v>4</v>
      </c>
      <c r="D8769" s="1">
        <v>0</v>
      </c>
      <c r="E8769" s="1">
        <v>4</v>
      </c>
    </row>
    <row r="8770" spans="1:5" hidden="1">
      <c r="A8770" s="1">
        <v>1999</v>
      </c>
      <c r="B8770" s="1">
        <v>108</v>
      </c>
      <c r="C8770" s="1">
        <v>3</v>
      </c>
      <c r="D8770" s="1">
        <v>0</v>
      </c>
      <c r="E8770" s="1">
        <v>3</v>
      </c>
    </row>
    <row r="8771" spans="1:5" hidden="1">
      <c r="A8771" s="1">
        <v>1999</v>
      </c>
      <c r="B8771" s="1">
        <v>109</v>
      </c>
      <c r="C8771" s="1">
        <v>1.5</v>
      </c>
      <c r="D8771" s="1">
        <v>0</v>
      </c>
      <c r="E8771" s="1">
        <v>1.5</v>
      </c>
    </row>
    <row r="8772" spans="1:5" hidden="1">
      <c r="A8772" s="1">
        <v>1999</v>
      </c>
      <c r="B8772" s="1" t="s">
        <v>121</v>
      </c>
      <c r="C8772" s="1">
        <v>0</v>
      </c>
      <c r="D8772" s="1">
        <v>0</v>
      </c>
      <c r="E8772" s="1">
        <v>0</v>
      </c>
    </row>
    <row r="8773" spans="1:5" hidden="1">
      <c r="A8773" s="1">
        <v>2000</v>
      </c>
      <c r="B8773" s="1">
        <v>0</v>
      </c>
      <c r="C8773" s="1">
        <v>570.01</v>
      </c>
      <c r="D8773" s="1">
        <v>712.14</v>
      </c>
      <c r="E8773" s="1">
        <v>1282.1500000000001</v>
      </c>
    </row>
    <row r="8774" spans="1:5" hidden="1">
      <c r="A8774" s="1">
        <v>2000</v>
      </c>
      <c r="B8774" s="1">
        <v>1</v>
      </c>
      <c r="C8774" s="1">
        <v>54</v>
      </c>
      <c r="D8774" s="1">
        <v>58.01</v>
      </c>
      <c r="E8774" s="1">
        <v>112.01</v>
      </c>
    </row>
    <row r="8775" spans="1:5" hidden="1">
      <c r="A8775" s="1">
        <v>2000</v>
      </c>
      <c r="B8775" s="1">
        <v>2</v>
      </c>
      <c r="C8775" s="1">
        <v>28</v>
      </c>
      <c r="D8775" s="1">
        <v>48.01</v>
      </c>
      <c r="E8775" s="1">
        <v>76.010000000000005</v>
      </c>
    </row>
    <row r="8776" spans="1:5" hidden="1">
      <c r="A8776" s="1">
        <v>2000</v>
      </c>
      <c r="B8776" s="1">
        <v>3</v>
      </c>
      <c r="C8776" s="1">
        <v>20</v>
      </c>
      <c r="D8776" s="1">
        <v>26</v>
      </c>
      <c r="E8776" s="1">
        <v>46</v>
      </c>
    </row>
    <row r="8777" spans="1:5" hidden="1">
      <c r="A8777" s="1">
        <v>2000</v>
      </c>
      <c r="B8777" s="1">
        <v>4</v>
      </c>
      <c r="C8777" s="1">
        <v>16</v>
      </c>
      <c r="D8777" s="1">
        <v>24.01</v>
      </c>
      <c r="E8777" s="1">
        <v>40.01</v>
      </c>
    </row>
    <row r="8778" spans="1:5" hidden="1">
      <c r="A8778" s="1">
        <v>2000</v>
      </c>
      <c r="B8778" s="1">
        <v>5</v>
      </c>
      <c r="C8778" s="1">
        <v>20</v>
      </c>
      <c r="D8778" s="1">
        <v>30</v>
      </c>
      <c r="E8778" s="1">
        <v>50</v>
      </c>
    </row>
    <row r="8779" spans="1:5" hidden="1">
      <c r="A8779" s="1">
        <v>2000</v>
      </c>
      <c r="B8779" s="1">
        <v>6</v>
      </c>
      <c r="C8779" s="1">
        <v>17</v>
      </c>
      <c r="D8779" s="1">
        <v>21</v>
      </c>
      <c r="E8779" s="1">
        <v>38</v>
      </c>
    </row>
    <row r="8780" spans="1:5" hidden="1">
      <c r="A8780" s="1">
        <v>2000</v>
      </c>
      <c r="B8780" s="1">
        <v>7</v>
      </c>
      <c r="C8780" s="1">
        <v>19</v>
      </c>
      <c r="D8780" s="1">
        <v>18.010000000000002</v>
      </c>
      <c r="E8780" s="1">
        <v>37.01</v>
      </c>
    </row>
    <row r="8781" spans="1:5" hidden="1">
      <c r="A8781" s="1">
        <v>2000</v>
      </c>
      <c r="B8781" s="1">
        <v>8</v>
      </c>
      <c r="C8781" s="1">
        <v>11</v>
      </c>
      <c r="D8781" s="1">
        <v>9</v>
      </c>
      <c r="E8781" s="1">
        <v>20</v>
      </c>
    </row>
    <row r="8782" spans="1:5" hidden="1">
      <c r="A8782" s="1">
        <v>2000</v>
      </c>
      <c r="B8782" s="1">
        <v>9</v>
      </c>
      <c r="C8782" s="1">
        <v>9</v>
      </c>
      <c r="D8782" s="1">
        <v>25</v>
      </c>
      <c r="E8782" s="1">
        <v>34</v>
      </c>
    </row>
    <row r="8783" spans="1:5" hidden="1">
      <c r="A8783" s="1">
        <v>2000</v>
      </c>
      <c r="B8783" s="1">
        <v>10</v>
      </c>
      <c r="C8783" s="1">
        <v>14</v>
      </c>
      <c r="D8783" s="1">
        <v>19</v>
      </c>
      <c r="E8783" s="1">
        <v>33</v>
      </c>
    </row>
    <row r="8784" spans="1:5" hidden="1">
      <c r="A8784" s="1">
        <v>2000</v>
      </c>
      <c r="B8784" s="1">
        <v>11</v>
      </c>
      <c r="C8784" s="1">
        <v>13</v>
      </c>
      <c r="D8784" s="1">
        <v>25</v>
      </c>
      <c r="E8784" s="1">
        <v>38</v>
      </c>
    </row>
    <row r="8785" spans="1:5" hidden="1">
      <c r="A8785" s="1">
        <v>2000</v>
      </c>
      <c r="B8785" s="1">
        <v>12</v>
      </c>
      <c r="C8785" s="1">
        <v>23</v>
      </c>
      <c r="D8785" s="1">
        <v>20</v>
      </c>
      <c r="E8785" s="1">
        <v>43</v>
      </c>
    </row>
    <row r="8786" spans="1:5" hidden="1">
      <c r="A8786" s="1">
        <v>2000</v>
      </c>
      <c r="B8786" s="1">
        <v>13</v>
      </c>
      <c r="C8786" s="1">
        <v>10</v>
      </c>
      <c r="D8786" s="1">
        <v>27.01</v>
      </c>
      <c r="E8786" s="1">
        <v>37.01</v>
      </c>
    </row>
    <row r="8787" spans="1:5" hidden="1">
      <c r="A8787" s="1">
        <v>2000</v>
      </c>
      <c r="B8787" s="1">
        <v>14</v>
      </c>
      <c r="C8787" s="1">
        <v>21.01</v>
      </c>
      <c r="D8787" s="1">
        <v>33.01</v>
      </c>
      <c r="E8787" s="1">
        <v>54.02</v>
      </c>
    </row>
    <row r="8788" spans="1:5" hidden="1">
      <c r="A8788" s="1">
        <v>2000</v>
      </c>
      <c r="B8788" s="1">
        <v>15</v>
      </c>
      <c r="C8788" s="1">
        <v>21</v>
      </c>
      <c r="D8788" s="1">
        <v>46.01</v>
      </c>
      <c r="E8788" s="1">
        <v>67.010000000000005</v>
      </c>
    </row>
    <row r="8789" spans="1:5" hidden="1">
      <c r="A8789" s="1">
        <v>2000</v>
      </c>
      <c r="B8789" s="1">
        <v>16</v>
      </c>
      <c r="C8789" s="1">
        <v>34</v>
      </c>
      <c r="D8789" s="1">
        <v>63.01</v>
      </c>
      <c r="E8789" s="1">
        <v>97.01</v>
      </c>
    </row>
    <row r="8790" spans="1:5" hidden="1">
      <c r="A8790" s="1">
        <v>2000</v>
      </c>
      <c r="B8790" s="1">
        <v>17</v>
      </c>
      <c r="C8790" s="1">
        <v>56</v>
      </c>
      <c r="D8790" s="1">
        <v>112.02</v>
      </c>
      <c r="E8790" s="1">
        <v>168.02</v>
      </c>
    </row>
    <row r="8791" spans="1:5" hidden="1">
      <c r="A8791" s="1">
        <v>2000</v>
      </c>
      <c r="B8791" s="1">
        <v>18</v>
      </c>
      <c r="C8791" s="1">
        <v>58</v>
      </c>
      <c r="D8791" s="1">
        <v>150.03</v>
      </c>
      <c r="E8791" s="1">
        <v>208.03</v>
      </c>
    </row>
    <row r="8792" spans="1:5" hidden="1">
      <c r="A8792" s="1">
        <v>2000</v>
      </c>
      <c r="B8792" s="1">
        <v>19</v>
      </c>
      <c r="C8792" s="1">
        <v>49</v>
      </c>
      <c r="D8792" s="1">
        <v>141.02000000000001</v>
      </c>
      <c r="E8792" s="1">
        <v>190.02</v>
      </c>
    </row>
    <row r="8793" spans="1:5" hidden="1">
      <c r="A8793" s="1">
        <v>2000</v>
      </c>
      <c r="B8793" s="1">
        <v>20</v>
      </c>
      <c r="C8793" s="1">
        <v>51</v>
      </c>
      <c r="D8793" s="1">
        <v>145.02000000000001</v>
      </c>
      <c r="E8793" s="1">
        <v>196.02</v>
      </c>
    </row>
    <row r="8794" spans="1:5" hidden="1">
      <c r="A8794" s="1">
        <v>2000</v>
      </c>
      <c r="B8794" s="1">
        <v>21</v>
      </c>
      <c r="C8794" s="1">
        <v>41</v>
      </c>
      <c r="D8794" s="1">
        <v>130.03</v>
      </c>
      <c r="E8794" s="1">
        <v>171.03</v>
      </c>
    </row>
    <row r="8795" spans="1:5" hidden="1">
      <c r="A8795" s="1">
        <v>2000</v>
      </c>
      <c r="B8795" s="1">
        <v>22</v>
      </c>
      <c r="C8795" s="1">
        <v>57</v>
      </c>
      <c r="D8795" s="1">
        <v>145.03</v>
      </c>
      <c r="E8795" s="1">
        <v>202.03</v>
      </c>
    </row>
    <row r="8796" spans="1:5" hidden="1">
      <c r="A8796" s="1">
        <v>2000</v>
      </c>
      <c r="B8796" s="1">
        <v>23</v>
      </c>
      <c r="C8796" s="1">
        <v>45</v>
      </c>
      <c r="D8796" s="1">
        <v>147.03</v>
      </c>
      <c r="E8796" s="1">
        <v>192.03</v>
      </c>
    </row>
    <row r="8797" spans="1:5" hidden="1">
      <c r="A8797" s="1">
        <v>2000</v>
      </c>
      <c r="B8797" s="1">
        <v>24</v>
      </c>
      <c r="C8797" s="1">
        <v>63</v>
      </c>
      <c r="D8797" s="1">
        <v>143.03</v>
      </c>
      <c r="E8797" s="1">
        <v>206.03</v>
      </c>
    </row>
    <row r="8798" spans="1:5" hidden="1">
      <c r="A8798" s="1">
        <v>2000</v>
      </c>
      <c r="B8798" s="1">
        <v>25</v>
      </c>
      <c r="C8798" s="1">
        <v>60</v>
      </c>
      <c r="D8798" s="1">
        <v>207.04</v>
      </c>
      <c r="E8798" s="1">
        <v>267.04000000000002</v>
      </c>
    </row>
    <row r="8799" spans="1:5" hidden="1">
      <c r="A8799" s="1">
        <v>2000</v>
      </c>
      <c r="B8799" s="1">
        <v>26</v>
      </c>
      <c r="C8799" s="1">
        <v>54</v>
      </c>
      <c r="D8799" s="1">
        <v>159.03</v>
      </c>
      <c r="E8799" s="1">
        <v>213.03</v>
      </c>
    </row>
    <row r="8800" spans="1:5" hidden="1">
      <c r="A8800" s="1">
        <v>2000</v>
      </c>
      <c r="B8800" s="1">
        <v>27</v>
      </c>
      <c r="C8800" s="1">
        <v>71</v>
      </c>
      <c r="D8800" s="1">
        <v>172.04</v>
      </c>
      <c r="E8800" s="1">
        <v>243.04</v>
      </c>
    </row>
    <row r="8801" spans="1:5" hidden="1">
      <c r="A8801" s="1">
        <v>2000</v>
      </c>
      <c r="B8801" s="1">
        <v>28</v>
      </c>
      <c r="C8801" s="1">
        <v>73</v>
      </c>
      <c r="D8801" s="1">
        <v>180.04</v>
      </c>
      <c r="E8801" s="1">
        <v>253.04</v>
      </c>
    </row>
    <row r="8802" spans="1:5" hidden="1">
      <c r="A8802" s="1">
        <v>2000</v>
      </c>
      <c r="B8802" s="1">
        <v>29</v>
      </c>
      <c r="C8802" s="1">
        <v>69</v>
      </c>
      <c r="D8802" s="1">
        <v>206.04</v>
      </c>
      <c r="E8802" s="1">
        <v>275.04000000000002</v>
      </c>
    </row>
    <row r="8803" spans="1:5" hidden="1">
      <c r="A8803" s="1">
        <v>2000</v>
      </c>
      <c r="B8803" s="1">
        <v>30</v>
      </c>
      <c r="C8803" s="1">
        <v>75</v>
      </c>
      <c r="D8803" s="1">
        <v>192.04</v>
      </c>
      <c r="E8803" s="1">
        <v>267.04000000000002</v>
      </c>
    </row>
    <row r="8804" spans="1:5" hidden="1">
      <c r="A8804" s="1">
        <v>2000</v>
      </c>
      <c r="B8804" s="1">
        <v>31</v>
      </c>
      <c r="C8804" s="1">
        <v>61</v>
      </c>
      <c r="D8804" s="1">
        <v>187.03</v>
      </c>
      <c r="E8804" s="1">
        <v>248.03</v>
      </c>
    </row>
    <row r="8805" spans="1:5" hidden="1">
      <c r="A8805" s="1">
        <v>2000</v>
      </c>
      <c r="B8805" s="1">
        <v>32</v>
      </c>
      <c r="C8805" s="1">
        <v>81</v>
      </c>
      <c r="D8805" s="1">
        <v>197.04</v>
      </c>
      <c r="E8805" s="1">
        <v>278.04000000000002</v>
      </c>
    </row>
    <row r="8806" spans="1:5" hidden="1">
      <c r="A8806" s="1">
        <v>2000</v>
      </c>
      <c r="B8806" s="1">
        <v>33</v>
      </c>
      <c r="C8806" s="1">
        <v>77</v>
      </c>
      <c r="D8806" s="1">
        <v>184.04</v>
      </c>
      <c r="E8806" s="1">
        <v>261.04000000000002</v>
      </c>
    </row>
    <row r="8807" spans="1:5" hidden="1">
      <c r="A8807" s="1">
        <v>2000</v>
      </c>
      <c r="B8807" s="1">
        <v>34</v>
      </c>
      <c r="C8807" s="1">
        <v>81</v>
      </c>
      <c r="D8807" s="1">
        <v>171.04</v>
      </c>
      <c r="E8807" s="1">
        <v>252.04</v>
      </c>
    </row>
    <row r="8808" spans="1:5" hidden="1">
      <c r="A8808" s="1">
        <v>2000</v>
      </c>
      <c r="B8808" s="1">
        <v>35</v>
      </c>
      <c r="C8808" s="1">
        <v>88</v>
      </c>
      <c r="D8808" s="1">
        <v>201.04</v>
      </c>
      <c r="E8808" s="1">
        <v>289.04000000000002</v>
      </c>
    </row>
    <row r="8809" spans="1:5" hidden="1">
      <c r="A8809" s="1">
        <v>2000</v>
      </c>
      <c r="B8809" s="1">
        <v>36</v>
      </c>
      <c r="C8809" s="1">
        <v>99</v>
      </c>
      <c r="D8809" s="1">
        <v>230.05</v>
      </c>
      <c r="E8809" s="1">
        <v>329.05</v>
      </c>
    </row>
    <row r="8810" spans="1:5" hidden="1">
      <c r="A8810" s="1">
        <v>2000</v>
      </c>
      <c r="B8810" s="1">
        <v>37</v>
      </c>
      <c r="C8810" s="1">
        <v>116</v>
      </c>
      <c r="D8810" s="1">
        <v>226.04</v>
      </c>
      <c r="E8810" s="1">
        <v>342.04</v>
      </c>
    </row>
    <row r="8811" spans="1:5" hidden="1">
      <c r="A8811" s="1">
        <v>2000</v>
      </c>
      <c r="B8811" s="1">
        <v>38</v>
      </c>
      <c r="C8811" s="1">
        <v>123</v>
      </c>
      <c r="D8811" s="1">
        <v>206.04</v>
      </c>
      <c r="E8811" s="1">
        <v>329.04</v>
      </c>
    </row>
    <row r="8812" spans="1:5" hidden="1">
      <c r="A8812" s="1">
        <v>2000</v>
      </c>
      <c r="B8812" s="1">
        <v>39</v>
      </c>
      <c r="C8812" s="1">
        <v>140.01</v>
      </c>
      <c r="D8812" s="1">
        <v>245.05</v>
      </c>
      <c r="E8812" s="1">
        <v>385.06</v>
      </c>
    </row>
    <row r="8813" spans="1:5" hidden="1">
      <c r="A8813" s="1">
        <v>2000</v>
      </c>
      <c r="B8813" s="1">
        <v>40</v>
      </c>
      <c r="C8813" s="1">
        <v>123</v>
      </c>
      <c r="D8813" s="1">
        <v>244.05</v>
      </c>
      <c r="E8813" s="1">
        <v>367.05</v>
      </c>
    </row>
    <row r="8814" spans="1:5" hidden="1">
      <c r="A8814" s="1">
        <v>2000</v>
      </c>
      <c r="B8814" s="1">
        <v>41</v>
      </c>
      <c r="C8814" s="1">
        <v>144</v>
      </c>
      <c r="D8814" s="1">
        <v>248.04</v>
      </c>
      <c r="E8814" s="1">
        <v>392.04</v>
      </c>
    </row>
    <row r="8815" spans="1:5" hidden="1">
      <c r="A8815" s="1">
        <v>2000</v>
      </c>
      <c r="B8815" s="1">
        <v>42</v>
      </c>
      <c r="C8815" s="1">
        <v>153</v>
      </c>
      <c r="D8815" s="1">
        <v>278.05</v>
      </c>
      <c r="E8815" s="1">
        <v>431.05</v>
      </c>
    </row>
    <row r="8816" spans="1:5" hidden="1">
      <c r="A8816" s="1">
        <v>2000</v>
      </c>
      <c r="B8816" s="1">
        <v>43</v>
      </c>
      <c r="C8816" s="1">
        <v>157</v>
      </c>
      <c r="D8816" s="1">
        <v>284.06</v>
      </c>
      <c r="E8816" s="1">
        <v>441.06</v>
      </c>
    </row>
    <row r="8817" spans="1:5" hidden="1">
      <c r="A8817" s="1">
        <v>2000</v>
      </c>
      <c r="B8817" s="1">
        <v>44</v>
      </c>
      <c r="C8817" s="1">
        <v>188.01</v>
      </c>
      <c r="D8817" s="1">
        <v>307.06</v>
      </c>
      <c r="E8817" s="1">
        <v>495.07</v>
      </c>
    </row>
    <row r="8818" spans="1:5" hidden="1">
      <c r="A8818" s="1">
        <v>2000</v>
      </c>
      <c r="B8818" s="1">
        <v>45</v>
      </c>
      <c r="C8818" s="1">
        <v>172</v>
      </c>
      <c r="D8818" s="1">
        <v>302.06</v>
      </c>
      <c r="E8818" s="1">
        <v>474.06</v>
      </c>
    </row>
    <row r="8819" spans="1:5" hidden="1">
      <c r="A8819" s="1">
        <v>2000</v>
      </c>
      <c r="B8819" s="1">
        <v>46</v>
      </c>
      <c r="C8819" s="1">
        <v>207.01</v>
      </c>
      <c r="D8819" s="1">
        <v>316.06</v>
      </c>
      <c r="E8819" s="1">
        <v>523.07000000000005</v>
      </c>
    </row>
    <row r="8820" spans="1:5" hidden="1">
      <c r="A8820" s="1">
        <v>2000</v>
      </c>
      <c r="B8820" s="1">
        <v>47</v>
      </c>
      <c r="C8820" s="1">
        <v>233</v>
      </c>
      <c r="D8820" s="1">
        <v>321.07</v>
      </c>
      <c r="E8820" s="1">
        <v>554.07000000000005</v>
      </c>
    </row>
    <row r="8821" spans="1:5" hidden="1">
      <c r="A8821" s="1">
        <v>2000</v>
      </c>
      <c r="B8821" s="1">
        <v>48</v>
      </c>
      <c r="C8821" s="1">
        <v>211</v>
      </c>
      <c r="D8821" s="1">
        <v>385.07</v>
      </c>
      <c r="E8821" s="1">
        <v>596.07000000000005</v>
      </c>
    </row>
    <row r="8822" spans="1:5" hidden="1">
      <c r="A8822" s="1">
        <v>2000</v>
      </c>
      <c r="B8822" s="1">
        <v>49</v>
      </c>
      <c r="C8822" s="1">
        <v>239</v>
      </c>
      <c r="D8822" s="1">
        <v>339.06</v>
      </c>
      <c r="E8822" s="1">
        <v>578.05999999999995</v>
      </c>
    </row>
    <row r="8823" spans="1:5" hidden="1">
      <c r="A8823" s="1">
        <v>2000</v>
      </c>
      <c r="B8823" s="1">
        <v>50</v>
      </c>
      <c r="C8823" s="1">
        <v>270</v>
      </c>
      <c r="D8823" s="1">
        <v>435.08</v>
      </c>
      <c r="E8823" s="1">
        <v>705.08</v>
      </c>
    </row>
    <row r="8824" spans="1:5" hidden="1">
      <c r="A8824" s="1">
        <v>2000</v>
      </c>
      <c r="B8824" s="1">
        <v>51</v>
      </c>
      <c r="C8824" s="1">
        <v>275.01</v>
      </c>
      <c r="D8824" s="1">
        <v>443.09</v>
      </c>
      <c r="E8824" s="1">
        <v>718.1</v>
      </c>
    </row>
    <row r="8825" spans="1:5" hidden="1">
      <c r="A8825" s="1">
        <v>2000</v>
      </c>
      <c r="B8825" s="1">
        <v>52</v>
      </c>
      <c r="C8825" s="1">
        <v>312.01</v>
      </c>
      <c r="D8825" s="1">
        <v>469.09</v>
      </c>
      <c r="E8825" s="1">
        <v>781.1</v>
      </c>
    </row>
    <row r="8826" spans="1:5" hidden="1">
      <c r="A8826" s="1">
        <v>2000</v>
      </c>
      <c r="B8826" s="1">
        <v>53</v>
      </c>
      <c r="C8826" s="1">
        <v>324</v>
      </c>
      <c r="D8826" s="1">
        <v>578.12</v>
      </c>
      <c r="E8826" s="1">
        <v>902.12</v>
      </c>
    </row>
    <row r="8827" spans="1:5" hidden="1">
      <c r="A8827" s="1">
        <v>2000</v>
      </c>
      <c r="B8827" s="1">
        <v>54</v>
      </c>
      <c r="C8827" s="1">
        <v>305</v>
      </c>
      <c r="D8827" s="1">
        <v>507.09</v>
      </c>
      <c r="E8827" s="1">
        <v>812.09</v>
      </c>
    </row>
    <row r="8828" spans="1:5" hidden="1">
      <c r="A8828" s="1">
        <v>2000</v>
      </c>
      <c r="B8828" s="1">
        <v>55</v>
      </c>
      <c r="C8828" s="1">
        <v>351</v>
      </c>
      <c r="D8828" s="1">
        <v>563.11</v>
      </c>
      <c r="E8828" s="1">
        <v>914.11</v>
      </c>
    </row>
    <row r="8829" spans="1:5" hidden="1">
      <c r="A8829" s="1">
        <v>2000</v>
      </c>
      <c r="B8829" s="1">
        <v>56</v>
      </c>
      <c r="C8829" s="1">
        <v>379.01</v>
      </c>
      <c r="D8829" s="1">
        <v>542.11</v>
      </c>
      <c r="E8829" s="1">
        <v>921.12</v>
      </c>
    </row>
    <row r="8830" spans="1:5" hidden="1">
      <c r="A8830" s="1">
        <v>2000</v>
      </c>
      <c r="B8830" s="1">
        <v>57</v>
      </c>
      <c r="C8830" s="1">
        <v>351.01</v>
      </c>
      <c r="D8830" s="1">
        <v>611.12</v>
      </c>
      <c r="E8830" s="1">
        <v>962.13</v>
      </c>
    </row>
    <row r="8831" spans="1:5" hidden="1">
      <c r="A8831" s="1">
        <v>2000</v>
      </c>
      <c r="B8831" s="1">
        <v>58</v>
      </c>
      <c r="C8831" s="1">
        <v>403.01</v>
      </c>
      <c r="D8831" s="1">
        <v>642.13</v>
      </c>
      <c r="E8831" s="1">
        <v>1045.1400000000001</v>
      </c>
    </row>
    <row r="8832" spans="1:5" hidden="1">
      <c r="A8832" s="1">
        <v>2000</v>
      </c>
      <c r="B8832" s="1">
        <v>59</v>
      </c>
      <c r="C8832" s="1">
        <v>393</v>
      </c>
      <c r="D8832" s="1">
        <v>714.14</v>
      </c>
      <c r="E8832" s="1">
        <v>1107.1400000000001</v>
      </c>
    </row>
    <row r="8833" spans="1:5" hidden="1">
      <c r="A8833" s="1">
        <v>2000</v>
      </c>
      <c r="B8833" s="1">
        <v>60</v>
      </c>
      <c r="C8833" s="1">
        <v>396</v>
      </c>
      <c r="D8833" s="1">
        <v>697.14</v>
      </c>
      <c r="E8833" s="1">
        <v>1093.1400000000001</v>
      </c>
    </row>
    <row r="8834" spans="1:5" hidden="1">
      <c r="A8834" s="1">
        <v>2000</v>
      </c>
      <c r="B8834" s="1">
        <v>61</v>
      </c>
      <c r="C8834" s="1">
        <v>466.01</v>
      </c>
      <c r="D8834" s="1">
        <v>822.16</v>
      </c>
      <c r="E8834" s="1">
        <v>1288.17</v>
      </c>
    </row>
    <row r="8835" spans="1:5" hidden="1">
      <c r="A8835" s="1">
        <v>2000</v>
      </c>
      <c r="B8835" s="1">
        <v>62</v>
      </c>
      <c r="C8835" s="1">
        <v>457.01</v>
      </c>
      <c r="D8835" s="1">
        <v>810.16</v>
      </c>
      <c r="E8835" s="1">
        <v>1267.17</v>
      </c>
    </row>
    <row r="8836" spans="1:5" hidden="1">
      <c r="A8836" s="1">
        <v>2000</v>
      </c>
      <c r="B8836" s="1">
        <v>63</v>
      </c>
      <c r="C8836" s="1">
        <v>495</v>
      </c>
      <c r="D8836" s="1">
        <v>897.18</v>
      </c>
      <c r="E8836" s="1">
        <v>1392.18</v>
      </c>
    </row>
    <row r="8837" spans="1:5" hidden="1">
      <c r="A8837" s="1">
        <v>2000</v>
      </c>
      <c r="B8837" s="1">
        <v>64</v>
      </c>
      <c r="C8837" s="1">
        <v>502.01</v>
      </c>
      <c r="D8837" s="1">
        <v>915.18</v>
      </c>
      <c r="E8837" s="1">
        <v>1417.19</v>
      </c>
    </row>
    <row r="8838" spans="1:5" hidden="1">
      <c r="A8838" s="1">
        <v>2000</v>
      </c>
      <c r="B8838" s="1">
        <v>65</v>
      </c>
      <c r="C8838" s="1">
        <v>545.01</v>
      </c>
      <c r="D8838" s="1">
        <v>1005.19</v>
      </c>
      <c r="E8838" s="1">
        <v>1550.2</v>
      </c>
    </row>
    <row r="8839" spans="1:5" hidden="1">
      <c r="A8839" s="1">
        <v>2000</v>
      </c>
      <c r="B8839" s="1">
        <v>66</v>
      </c>
      <c r="C8839" s="1">
        <v>623.01</v>
      </c>
      <c r="D8839" s="1">
        <v>1092.21</v>
      </c>
      <c r="E8839" s="1">
        <v>1715.22</v>
      </c>
    </row>
    <row r="8840" spans="1:5" hidden="1">
      <c r="A8840" s="1">
        <v>2000</v>
      </c>
      <c r="B8840" s="1">
        <v>67</v>
      </c>
      <c r="C8840" s="1">
        <v>690.01</v>
      </c>
      <c r="D8840" s="1">
        <v>1196.23</v>
      </c>
      <c r="E8840" s="1">
        <v>1886.24</v>
      </c>
    </row>
    <row r="8841" spans="1:5" hidden="1">
      <c r="A8841" s="1">
        <v>2000</v>
      </c>
      <c r="B8841" s="1">
        <v>68</v>
      </c>
      <c r="C8841" s="1">
        <v>708.01</v>
      </c>
      <c r="D8841" s="1">
        <v>1256.25</v>
      </c>
      <c r="E8841" s="1">
        <v>1964.26</v>
      </c>
    </row>
    <row r="8842" spans="1:5" hidden="1">
      <c r="A8842" s="1">
        <v>2000</v>
      </c>
      <c r="B8842" s="1">
        <v>69</v>
      </c>
      <c r="C8842" s="1">
        <v>865.01</v>
      </c>
      <c r="D8842" s="1">
        <v>1418.27</v>
      </c>
      <c r="E8842" s="1">
        <v>2283.2800000000002</v>
      </c>
    </row>
    <row r="8843" spans="1:5" hidden="1">
      <c r="A8843" s="1">
        <v>2000</v>
      </c>
      <c r="B8843" s="1">
        <v>70</v>
      </c>
      <c r="C8843" s="1">
        <v>923.02</v>
      </c>
      <c r="D8843" s="1">
        <v>1653.32</v>
      </c>
      <c r="E8843" s="1">
        <v>2576.34</v>
      </c>
    </row>
    <row r="8844" spans="1:5" hidden="1">
      <c r="A8844" s="1">
        <v>2000</v>
      </c>
      <c r="B8844" s="1">
        <v>71</v>
      </c>
      <c r="C8844" s="1">
        <v>1023.02</v>
      </c>
      <c r="D8844" s="1">
        <v>1669.33</v>
      </c>
      <c r="E8844" s="1">
        <v>2692.35</v>
      </c>
    </row>
    <row r="8845" spans="1:5" hidden="1">
      <c r="A8845" s="1">
        <v>2000</v>
      </c>
      <c r="B8845" s="1">
        <v>72</v>
      </c>
      <c r="C8845" s="1">
        <v>1187.02</v>
      </c>
      <c r="D8845" s="1">
        <v>1797.35</v>
      </c>
      <c r="E8845" s="1">
        <v>2984.37</v>
      </c>
    </row>
    <row r="8846" spans="1:5" hidden="1">
      <c r="A8846" s="1">
        <v>2000</v>
      </c>
      <c r="B8846" s="1">
        <v>73</v>
      </c>
      <c r="C8846" s="1">
        <v>1207.02</v>
      </c>
      <c r="D8846" s="1">
        <v>1904.37</v>
      </c>
      <c r="E8846" s="1">
        <v>3111.39</v>
      </c>
    </row>
    <row r="8847" spans="1:5" hidden="1">
      <c r="A8847" s="1">
        <v>2000</v>
      </c>
      <c r="B8847" s="1">
        <v>74</v>
      </c>
      <c r="C8847" s="1">
        <v>1330.02</v>
      </c>
      <c r="D8847" s="1">
        <v>2108.41</v>
      </c>
      <c r="E8847" s="1">
        <v>3438.43</v>
      </c>
    </row>
    <row r="8848" spans="1:5" hidden="1">
      <c r="A8848" s="1">
        <v>2000</v>
      </c>
      <c r="B8848" s="1">
        <v>75</v>
      </c>
      <c r="C8848" s="1">
        <v>1476.02</v>
      </c>
      <c r="D8848" s="1">
        <v>2133.41</v>
      </c>
      <c r="E8848" s="1">
        <v>3609.43</v>
      </c>
    </row>
    <row r="8849" spans="1:5" hidden="1">
      <c r="A8849" s="1">
        <v>2000</v>
      </c>
      <c r="B8849" s="1">
        <v>76</v>
      </c>
      <c r="C8849" s="1">
        <v>1536.03</v>
      </c>
      <c r="D8849" s="1">
        <v>2245.44</v>
      </c>
      <c r="E8849" s="1">
        <v>3781.47</v>
      </c>
    </row>
    <row r="8850" spans="1:5" hidden="1">
      <c r="A8850" s="1">
        <v>2000</v>
      </c>
      <c r="B8850" s="1">
        <v>77</v>
      </c>
      <c r="C8850" s="1">
        <v>1666.02</v>
      </c>
      <c r="D8850" s="1">
        <v>2258.4299999999998</v>
      </c>
      <c r="E8850" s="1">
        <v>3924.45</v>
      </c>
    </row>
    <row r="8851" spans="1:5" hidden="1">
      <c r="A8851" s="1">
        <v>2000</v>
      </c>
      <c r="B8851" s="1">
        <v>78</v>
      </c>
      <c r="C8851" s="1">
        <v>1825.03</v>
      </c>
      <c r="D8851" s="1">
        <v>2290.44</v>
      </c>
      <c r="E8851" s="1">
        <v>4115.47</v>
      </c>
    </row>
    <row r="8852" spans="1:5" hidden="1">
      <c r="A8852" s="1">
        <v>2000</v>
      </c>
      <c r="B8852" s="1">
        <v>79</v>
      </c>
      <c r="C8852" s="1">
        <v>1840.03</v>
      </c>
      <c r="D8852" s="1">
        <v>2338.4499999999998</v>
      </c>
      <c r="E8852" s="1">
        <v>4178.4799999999996</v>
      </c>
    </row>
    <row r="8853" spans="1:5" hidden="1">
      <c r="A8853" s="1">
        <v>2000</v>
      </c>
      <c r="B8853" s="1">
        <v>80</v>
      </c>
      <c r="C8853" s="1">
        <v>1974.03</v>
      </c>
      <c r="D8853" s="1">
        <v>2165.42</v>
      </c>
      <c r="E8853" s="1">
        <v>4139.45</v>
      </c>
    </row>
    <row r="8854" spans="1:5" hidden="1">
      <c r="A8854" s="1">
        <v>2000</v>
      </c>
      <c r="B8854" s="1">
        <v>81</v>
      </c>
      <c r="C8854" s="1">
        <v>1975.03</v>
      </c>
      <c r="D8854" s="1">
        <v>1980.38</v>
      </c>
      <c r="E8854" s="1">
        <v>3955.41</v>
      </c>
    </row>
    <row r="8855" spans="1:5" hidden="1">
      <c r="A8855" s="1">
        <v>2000</v>
      </c>
      <c r="B8855" s="1">
        <v>82</v>
      </c>
      <c r="C8855" s="1">
        <v>1987.03</v>
      </c>
      <c r="D8855" s="1">
        <v>2014.39</v>
      </c>
      <c r="E8855" s="1">
        <v>4001.42</v>
      </c>
    </row>
    <row r="8856" spans="1:5" hidden="1">
      <c r="A8856" s="1">
        <v>2000</v>
      </c>
      <c r="B8856" s="1">
        <v>83</v>
      </c>
      <c r="C8856" s="1">
        <v>2145.0300000000002</v>
      </c>
      <c r="D8856" s="1">
        <v>1941.37</v>
      </c>
      <c r="E8856" s="1">
        <v>4086.4</v>
      </c>
    </row>
    <row r="8857" spans="1:5" hidden="1">
      <c r="A8857" s="1">
        <v>2000</v>
      </c>
      <c r="B8857" s="1">
        <v>84</v>
      </c>
      <c r="C8857" s="1">
        <v>2326.0300000000002</v>
      </c>
      <c r="D8857" s="1">
        <v>1954.38</v>
      </c>
      <c r="E8857" s="1">
        <v>4280.41</v>
      </c>
    </row>
    <row r="8858" spans="1:5" hidden="1">
      <c r="A8858" s="1">
        <v>2000</v>
      </c>
      <c r="B8858" s="1">
        <v>85</v>
      </c>
      <c r="C8858" s="1">
        <v>2486.04</v>
      </c>
      <c r="D8858" s="1">
        <v>2016.39</v>
      </c>
      <c r="E8858" s="1">
        <v>4502.43</v>
      </c>
    </row>
    <row r="8859" spans="1:5" hidden="1">
      <c r="A8859" s="1">
        <v>2000</v>
      </c>
      <c r="B8859" s="1">
        <v>86</v>
      </c>
      <c r="C8859" s="1">
        <v>2640.04</v>
      </c>
      <c r="D8859" s="1">
        <v>1813.35</v>
      </c>
      <c r="E8859" s="1">
        <v>4453.3900000000003</v>
      </c>
    </row>
    <row r="8860" spans="1:5" hidden="1">
      <c r="A8860" s="1">
        <v>2000</v>
      </c>
      <c r="B8860" s="1">
        <v>87</v>
      </c>
      <c r="C8860" s="1">
        <v>2484.04</v>
      </c>
      <c r="D8860" s="1">
        <v>1584.3</v>
      </c>
      <c r="E8860" s="1">
        <v>4068.34</v>
      </c>
    </row>
    <row r="8861" spans="1:5" hidden="1">
      <c r="A8861" s="1">
        <v>2000</v>
      </c>
      <c r="B8861" s="1">
        <v>88</v>
      </c>
      <c r="C8861" s="1">
        <v>2388.04</v>
      </c>
      <c r="D8861" s="1">
        <v>1446.28</v>
      </c>
      <c r="E8861" s="1">
        <v>3834.32</v>
      </c>
    </row>
    <row r="8862" spans="1:5" hidden="1">
      <c r="A8862" s="1">
        <v>2000</v>
      </c>
      <c r="B8862" s="1">
        <v>89</v>
      </c>
      <c r="C8862" s="1">
        <v>2117.0300000000002</v>
      </c>
      <c r="D8862" s="1">
        <v>1209.23</v>
      </c>
      <c r="E8862" s="1">
        <v>3326.26</v>
      </c>
    </row>
    <row r="8863" spans="1:5" hidden="1">
      <c r="A8863" s="1">
        <v>2000</v>
      </c>
      <c r="B8863" s="1">
        <v>90</v>
      </c>
      <c r="C8863" s="1">
        <v>2074.0300000000002</v>
      </c>
      <c r="D8863" s="1">
        <v>1113.21</v>
      </c>
      <c r="E8863" s="1">
        <v>3187.24</v>
      </c>
    </row>
    <row r="8864" spans="1:5" hidden="1">
      <c r="A8864" s="1">
        <v>2000</v>
      </c>
      <c r="B8864" s="1">
        <v>91</v>
      </c>
      <c r="C8864" s="1">
        <v>1861.03</v>
      </c>
      <c r="D8864" s="1">
        <v>894.18</v>
      </c>
      <c r="E8864" s="1">
        <v>2755.21</v>
      </c>
    </row>
    <row r="8865" spans="1:5" hidden="1">
      <c r="A8865" s="1">
        <v>2000</v>
      </c>
      <c r="B8865" s="1">
        <v>92</v>
      </c>
      <c r="C8865" s="1">
        <v>1645.03</v>
      </c>
      <c r="D8865" s="1">
        <v>710.14</v>
      </c>
      <c r="E8865" s="1">
        <v>2355.17</v>
      </c>
    </row>
    <row r="8866" spans="1:5" hidden="1">
      <c r="A8866" s="1">
        <v>2000</v>
      </c>
      <c r="B8866" s="1">
        <v>93</v>
      </c>
      <c r="C8866" s="1">
        <v>1369.02</v>
      </c>
      <c r="D8866" s="1">
        <v>539.1</v>
      </c>
      <c r="E8866" s="1">
        <v>1908.12</v>
      </c>
    </row>
    <row r="8867" spans="1:5" hidden="1">
      <c r="A8867" s="1">
        <v>2000</v>
      </c>
      <c r="B8867" s="1">
        <v>94</v>
      </c>
      <c r="C8867" s="1">
        <v>1186.02</v>
      </c>
      <c r="D8867" s="1">
        <v>468.09</v>
      </c>
      <c r="E8867" s="1">
        <v>1654.11</v>
      </c>
    </row>
    <row r="8868" spans="1:5" hidden="1">
      <c r="A8868" s="1">
        <v>2000</v>
      </c>
      <c r="B8868" s="1">
        <v>95</v>
      </c>
      <c r="C8868" s="1">
        <v>929.02</v>
      </c>
      <c r="D8868" s="1">
        <v>343.07</v>
      </c>
      <c r="E8868" s="1">
        <v>1272.0899999999999</v>
      </c>
    </row>
    <row r="8869" spans="1:5" hidden="1">
      <c r="A8869" s="1">
        <v>2000</v>
      </c>
      <c r="B8869" s="1">
        <v>96</v>
      </c>
      <c r="C8869" s="1">
        <v>734.02</v>
      </c>
      <c r="D8869" s="1">
        <v>187.03</v>
      </c>
      <c r="E8869" s="1">
        <v>921.05</v>
      </c>
    </row>
    <row r="8870" spans="1:5" hidden="1">
      <c r="A8870" s="1">
        <v>2000</v>
      </c>
      <c r="B8870" s="1">
        <v>97</v>
      </c>
      <c r="C8870" s="1">
        <v>540.01</v>
      </c>
      <c r="D8870" s="1">
        <v>155.03</v>
      </c>
      <c r="E8870" s="1">
        <v>695.04</v>
      </c>
    </row>
    <row r="8871" spans="1:5" hidden="1">
      <c r="A8871" s="1">
        <v>2000</v>
      </c>
      <c r="B8871" s="1">
        <v>98</v>
      </c>
      <c r="C8871" s="1">
        <v>477.01</v>
      </c>
      <c r="D8871" s="1">
        <v>112.03</v>
      </c>
      <c r="E8871" s="1">
        <v>589.04</v>
      </c>
    </row>
    <row r="8872" spans="1:5" hidden="1">
      <c r="A8872" s="1">
        <v>2000</v>
      </c>
      <c r="B8872" s="1">
        <v>99</v>
      </c>
      <c r="C8872" s="1">
        <v>213</v>
      </c>
      <c r="D8872" s="1">
        <v>50.01</v>
      </c>
      <c r="E8872" s="1">
        <v>263.01</v>
      </c>
    </row>
    <row r="8873" spans="1:5" hidden="1">
      <c r="A8873" s="1">
        <v>2000</v>
      </c>
      <c r="B8873" s="1">
        <v>100</v>
      </c>
      <c r="C8873" s="1">
        <v>254.1</v>
      </c>
      <c r="D8873" s="1">
        <v>59.76</v>
      </c>
      <c r="E8873" s="1">
        <v>313.86</v>
      </c>
    </row>
    <row r="8874" spans="1:5" hidden="1">
      <c r="A8874" s="1">
        <v>2000</v>
      </c>
      <c r="B8874" s="1">
        <v>101</v>
      </c>
      <c r="C8874" s="1">
        <v>164.93</v>
      </c>
      <c r="D8874" s="1">
        <v>34.83</v>
      </c>
      <c r="E8874" s="1">
        <v>199.76</v>
      </c>
    </row>
    <row r="8875" spans="1:5" hidden="1">
      <c r="A8875" s="1">
        <v>2000</v>
      </c>
      <c r="B8875" s="1">
        <v>102</v>
      </c>
      <c r="C8875" s="1">
        <v>110.16</v>
      </c>
      <c r="D8875" s="1">
        <v>22.18</v>
      </c>
      <c r="E8875" s="1">
        <v>132.34</v>
      </c>
    </row>
    <row r="8876" spans="1:5" hidden="1">
      <c r="A8876" s="1">
        <v>2000</v>
      </c>
      <c r="B8876" s="1">
        <v>103</v>
      </c>
      <c r="C8876" s="1">
        <v>70.849999999999994</v>
      </c>
      <c r="D8876" s="1">
        <v>13.69</v>
      </c>
      <c r="E8876" s="1">
        <v>84.54</v>
      </c>
    </row>
    <row r="8877" spans="1:5" hidden="1">
      <c r="A8877" s="1">
        <v>2000</v>
      </c>
      <c r="B8877" s="1">
        <v>104</v>
      </c>
      <c r="C8877" s="1">
        <v>42.24</v>
      </c>
      <c r="D8877" s="1">
        <v>7.35</v>
      </c>
      <c r="E8877" s="1">
        <v>49.59</v>
      </c>
    </row>
    <row r="8878" spans="1:5" hidden="1">
      <c r="A8878" s="1">
        <v>2000</v>
      </c>
      <c r="B8878" s="1">
        <v>105</v>
      </c>
      <c r="C8878" s="1">
        <v>25.06</v>
      </c>
      <c r="D8878" s="1">
        <v>3.89</v>
      </c>
      <c r="E8878" s="1">
        <v>28.95</v>
      </c>
    </row>
    <row r="8879" spans="1:5" hidden="1">
      <c r="A8879" s="1">
        <v>2000</v>
      </c>
      <c r="B8879" s="1">
        <v>106</v>
      </c>
      <c r="C8879" s="1">
        <v>14.61</v>
      </c>
      <c r="D8879" s="1">
        <v>2.4300000000000002</v>
      </c>
      <c r="E8879" s="1">
        <v>17.04</v>
      </c>
    </row>
    <row r="8880" spans="1:5" hidden="1">
      <c r="A8880" s="1">
        <v>2000</v>
      </c>
      <c r="B8880" s="1">
        <v>107</v>
      </c>
      <c r="C8880" s="1">
        <v>7.88</v>
      </c>
      <c r="D8880" s="1">
        <v>1.28</v>
      </c>
      <c r="E8880" s="1">
        <v>9.16</v>
      </c>
    </row>
    <row r="8881" spans="1:5" hidden="1">
      <c r="A8881" s="1">
        <v>2000</v>
      </c>
      <c r="B8881" s="1">
        <v>108</v>
      </c>
      <c r="C8881" s="1">
        <v>4.3899999999999997</v>
      </c>
      <c r="D8881" s="1">
        <v>0.61</v>
      </c>
      <c r="E8881" s="1">
        <v>5</v>
      </c>
    </row>
    <row r="8882" spans="1:5" hidden="1">
      <c r="A8882" s="1">
        <v>2000</v>
      </c>
      <c r="B8882" s="1">
        <v>109</v>
      </c>
      <c r="C8882" s="1">
        <v>2.3199999999999998</v>
      </c>
      <c r="D8882" s="1">
        <v>0</v>
      </c>
      <c r="E8882" s="1">
        <v>2.3199999999999998</v>
      </c>
    </row>
    <row r="8883" spans="1:5" hidden="1">
      <c r="A8883" s="1">
        <v>2000</v>
      </c>
      <c r="B8883" s="1" t="s">
        <v>121</v>
      </c>
      <c r="C8883" s="1">
        <v>1.48</v>
      </c>
      <c r="D8883" s="1">
        <v>0</v>
      </c>
      <c r="E8883" s="1">
        <v>1.48</v>
      </c>
    </row>
    <row r="8884" spans="1:5" hidden="1">
      <c r="A8884" s="1">
        <v>2001</v>
      </c>
      <c r="B8884" s="1">
        <v>0</v>
      </c>
      <c r="C8884" s="1">
        <v>533.47</v>
      </c>
      <c r="D8884" s="1">
        <v>754.76</v>
      </c>
      <c r="E8884" s="1">
        <v>1288.23</v>
      </c>
    </row>
    <row r="8885" spans="1:5" hidden="1">
      <c r="A8885" s="1">
        <v>2001</v>
      </c>
      <c r="B8885" s="1">
        <v>1</v>
      </c>
      <c r="C8885" s="1">
        <v>57.01</v>
      </c>
      <c r="D8885" s="1">
        <v>47.01</v>
      </c>
      <c r="E8885" s="1">
        <v>104.02</v>
      </c>
    </row>
    <row r="8886" spans="1:5" hidden="1">
      <c r="A8886" s="1">
        <v>2001</v>
      </c>
      <c r="B8886" s="1">
        <v>2</v>
      </c>
      <c r="C8886" s="1">
        <v>20</v>
      </c>
      <c r="D8886" s="1">
        <v>48.01</v>
      </c>
      <c r="E8886" s="1">
        <v>68.010000000000005</v>
      </c>
    </row>
    <row r="8887" spans="1:5" hidden="1">
      <c r="A8887" s="1">
        <v>2001</v>
      </c>
      <c r="B8887" s="1">
        <v>3</v>
      </c>
      <c r="C8887" s="1">
        <v>19</v>
      </c>
      <c r="D8887" s="1">
        <v>31</v>
      </c>
      <c r="E8887" s="1">
        <v>50</v>
      </c>
    </row>
    <row r="8888" spans="1:5" hidden="1">
      <c r="A8888" s="1">
        <v>2001</v>
      </c>
      <c r="B8888" s="1">
        <v>4</v>
      </c>
      <c r="C8888" s="1">
        <v>21</v>
      </c>
      <c r="D8888" s="1">
        <v>19</v>
      </c>
      <c r="E8888" s="1">
        <v>40</v>
      </c>
    </row>
    <row r="8889" spans="1:5" hidden="1">
      <c r="A8889" s="1">
        <v>2001</v>
      </c>
      <c r="B8889" s="1">
        <v>5</v>
      </c>
      <c r="C8889" s="1">
        <v>20.399999999999999</v>
      </c>
      <c r="D8889" s="1">
        <v>22.6</v>
      </c>
      <c r="E8889" s="1">
        <v>43</v>
      </c>
    </row>
    <row r="8890" spans="1:5" hidden="1">
      <c r="A8890" s="1">
        <v>2001</v>
      </c>
      <c r="B8890" s="1">
        <v>6</v>
      </c>
      <c r="C8890" s="1">
        <v>11.4</v>
      </c>
      <c r="D8890" s="1">
        <v>17.600000000000001</v>
      </c>
      <c r="E8890" s="1">
        <v>29</v>
      </c>
    </row>
    <row r="8891" spans="1:5" hidden="1">
      <c r="A8891" s="1">
        <v>2001</v>
      </c>
      <c r="B8891" s="1">
        <v>7</v>
      </c>
      <c r="C8891" s="1">
        <v>6</v>
      </c>
      <c r="D8891" s="1">
        <v>30</v>
      </c>
      <c r="E8891" s="1">
        <v>36</v>
      </c>
    </row>
    <row r="8892" spans="1:5" hidden="1">
      <c r="A8892" s="1">
        <v>2001</v>
      </c>
      <c r="B8892" s="1">
        <v>8</v>
      </c>
      <c r="C8892" s="1">
        <v>11.3</v>
      </c>
      <c r="D8892" s="1">
        <v>17</v>
      </c>
      <c r="E8892" s="1">
        <v>28.3</v>
      </c>
    </row>
    <row r="8893" spans="1:5" hidden="1">
      <c r="A8893" s="1">
        <v>2001</v>
      </c>
      <c r="B8893" s="1">
        <v>9</v>
      </c>
      <c r="C8893" s="1">
        <v>14</v>
      </c>
      <c r="D8893" s="1">
        <v>13</v>
      </c>
      <c r="E8893" s="1">
        <v>27</v>
      </c>
    </row>
    <row r="8894" spans="1:5" hidden="1">
      <c r="A8894" s="1">
        <v>2001</v>
      </c>
      <c r="B8894" s="1">
        <v>10</v>
      </c>
      <c r="C8894" s="1">
        <v>7</v>
      </c>
      <c r="D8894" s="1">
        <v>17</v>
      </c>
      <c r="E8894" s="1">
        <v>24</v>
      </c>
    </row>
    <row r="8895" spans="1:5" hidden="1">
      <c r="A8895" s="1">
        <v>2001</v>
      </c>
      <c r="B8895" s="1">
        <v>11</v>
      </c>
      <c r="C8895" s="1">
        <v>15</v>
      </c>
      <c r="D8895" s="1">
        <v>12</v>
      </c>
      <c r="E8895" s="1">
        <v>27</v>
      </c>
    </row>
    <row r="8896" spans="1:5" hidden="1">
      <c r="A8896" s="1">
        <v>2001</v>
      </c>
      <c r="B8896" s="1">
        <v>12</v>
      </c>
      <c r="C8896" s="1">
        <v>14</v>
      </c>
      <c r="D8896" s="1">
        <v>28</v>
      </c>
      <c r="E8896" s="1">
        <v>42</v>
      </c>
    </row>
    <row r="8897" spans="1:5" hidden="1">
      <c r="A8897" s="1">
        <v>2001</v>
      </c>
      <c r="B8897" s="1">
        <v>13</v>
      </c>
      <c r="C8897" s="1">
        <v>11.4</v>
      </c>
      <c r="D8897" s="1">
        <v>25.6</v>
      </c>
      <c r="E8897" s="1">
        <v>37</v>
      </c>
    </row>
    <row r="8898" spans="1:5" hidden="1">
      <c r="A8898" s="1">
        <v>2001</v>
      </c>
      <c r="B8898" s="1">
        <v>14</v>
      </c>
      <c r="C8898" s="1">
        <v>17</v>
      </c>
      <c r="D8898" s="1">
        <v>26.3</v>
      </c>
      <c r="E8898" s="1">
        <v>43.3</v>
      </c>
    </row>
    <row r="8899" spans="1:5" hidden="1">
      <c r="A8899" s="1">
        <v>2001</v>
      </c>
      <c r="B8899" s="1">
        <v>15</v>
      </c>
      <c r="C8899" s="1">
        <v>27</v>
      </c>
      <c r="D8899" s="1">
        <v>54.02</v>
      </c>
      <c r="E8899" s="1">
        <v>81.02</v>
      </c>
    </row>
    <row r="8900" spans="1:5" hidden="1">
      <c r="A8900" s="1">
        <v>2001</v>
      </c>
      <c r="B8900" s="1">
        <v>16</v>
      </c>
      <c r="C8900" s="1">
        <v>28</v>
      </c>
      <c r="D8900" s="1">
        <v>63.02</v>
      </c>
      <c r="E8900" s="1">
        <v>91.02</v>
      </c>
    </row>
    <row r="8901" spans="1:5" hidden="1">
      <c r="A8901" s="1">
        <v>2001</v>
      </c>
      <c r="B8901" s="1">
        <v>17</v>
      </c>
      <c r="C8901" s="1">
        <v>25</v>
      </c>
      <c r="D8901" s="1">
        <v>97.02</v>
      </c>
      <c r="E8901" s="1">
        <v>122.02</v>
      </c>
    </row>
    <row r="8902" spans="1:5" hidden="1">
      <c r="A8902" s="1">
        <v>2001</v>
      </c>
      <c r="B8902" s="1">
        <v>18</v>
      </c>
      <c r="C8902" s="1">
        <v>43.01</v>
      </c>
      <c r="D8902" s="1">
        <v>123.03</v>
      </c>
      <c r="E8902" s="1">
        <v>166.04</v>
      </c>
    </row>
    <row r="8903" spans="1:5" hidden="1">
      <c r="A8903" s="1">
        <v>2001</v>
      </c>
      <c r="B8903" s="1">
        <v>19</v>
      </c>
      <c r="C8903" s="1">
        <v>32</v>
      </c>
      <c r="D8903" s="1">
        <v>136.03</v>
      </c>
      <c r="E8903" s="1">
        <v>168.03</v>
      </c>
    </row>
    <row r="8904" spans="1:5" hidden="1">
      <c r="A8904" s="1">
        <v>2001</v>
      </c>
      <c r="B8904" s="1">
        <v>20</v>
      </c>
      <c r="C8904" s="1">
        <v>65.010000000000005</v>
      </c>
      <c r="D8904" s="1">
        <v>135.03</v>
      </c>
      <c r="E8904" s="1">
        <v>200.04</v>
      </c>
    </row>
    <row r="8905" spans="1:5" hidden="1">
      <c r="A8905" s="1">
        <v>2001</v>
      </c>
      <c r="B8905" s="1">
        <v>21</v>
      </c>
      <c r="C8905" s="1">
        <v>49</v>
      </c>
      <c r="D8905" s="1">
        <v>137.03</v>
      </c>
      <c r="E8905" s="1">
        <v>186.03</v>
      </c>
    </row>
    <row r="8906" spans="1:5" hidden="1">
      <c r="A8906" s="1">
        <v>2001</v>
      </c>
      <c r="B8906" s="1">
        <v>22</v>
      </c>
      <c r="C8906" s="1">
        <v>35</v>
      </c>
      <c r="D8906" s="1">
        <v>119.02</v>
      </c>
      <c r="E8906" s="1">
        <v>154.02000000000001</v>
      </c>
    </row>
    <row r="8907" spans="1:5" hidden="1">
      <c r="A8907" s="1">
        <v>2001</v>
      </c>
      <c r="B8907" s="1">
        <v>23</v>
      </c>
      <c r="C8907" s="1">
        <v>32</v>
      </c>
      <c r="D8907" s="1">
        <v>135.03</v>
      </c>
      <c r="E8907" s="1">
        <v>167.03</v>
      </c>
    </row>
    <row r="8908" spans="1:5" hidden="1">
      <c r="A8908" s="1">
        <v>2001</v>
      </c>
      <c r="B8908" s="1">
        <v>24</v>
      </c>
      <c r="C8908" s="1">
        <v>42.01</v>
      </c>
      <c r="D8908" s="1">
        <v>141.03</v>
      </c>
      <c r="E8908" s="1">
        <v>183.04</v>
      </c>
    </row>
    <row r="8909" spans="1:5" hidden="1">
      <c r="A8909" s="1">
        <v>2001</v>
      </c>
      <c r="B8909" s="1">
        <v>25</v>
      </c>
      <c r="C8909" s="1">
        <v>51.01</v>
      </c>
      <c r="D8909" s="1">
        <v>146.03</v>
      </c>
      <c r="E8909" s="1">
        <v>197.04</v>
      </c>
    </row>
    <row r="8910" spans="1:5" hidden="1">
      <c r="A8910" s="1">
        <v>2001</v>
      </c>
      <c r="B8910" s="1">
        <v>26</v>
      </c>
      <c r="C8910" s="1">
        <v>37.01</v>
      </c>
      <c r="D8910" s="1">
        <v>137.03</v>
      </c>
      <c r="E8910" s="1">
        <v>174.04</v>
      </c>
    </row>
    <row r="8911" spans="1:5" hidden="1">
      <c r="A8911" s="1">
        <v>2001</v>
      </c>
      <c r="B8911" s="1">
        <v>27</v>
      </c>
      <c r="C8911" s="1">
        <v>56</v>
      </c>
      <c r="D8911" s="1">
        <v>138.03</v>
      </c>
      <c r="E8911" s="1">
        <v>194.03</v>
      </c>
    </row>
    <row r="8912" spans="1:5" hidden="1">
      <c r="A8912" s="1">
        <v>2001</v>
      </c>
      <c r="B8912" s="1">
        <v>28</v>
      </c>
      <c r="C8912" s="1">
        <v>51.01</v>
      </c>
      <c r="D8912" s="1">
        <v>148.03</v>
      </c>
      <c r="E8912" s="1">
        <v>199.04</v>
      </c>
    </row>
    <row r="8913" spans="1:5" hidden="1">
      <c r="A8913" s="1">
        <v>2001</v>
      </c>
      <c r="B8913" s="1">
        <v>29</v>
      </c>
      <c r="C8913" s="1">
        <v>50.01</v>
      </c>
      <c r="D8913" s="1">
        <v>174.03</v>
      </c>
      <c r="E8913" s="1">
        <v>224.04</v>
      </c>
    </row>
    <row r="8914" spans="1:5" hidden="1">
      <c r="A8914" s="1">
        <v>2001</v>
      </c>
      <c r="B8914" s="1">
        <v>30</v>
      </c>
      <c r="C8914" s="1">
        <v>64.010000000000005</v>
      </c>
      <c r="D8914" s="1">
        <v>186.04</v>
      </c>
      <c r="E8914" s="1">
        <v>250.05</v>
      </c>
    </row>
    <row r="8915" spans="1:5" hidden="1">
      <c r="A8915" s="1">
        <v>2001</v>
      </c>
      <c r="B8915" s="1">
        <v>31</v>
      </c>
      <c r="C8915" s="1">
        <v>78.010000000000005</v>
      </c>
      <c r="D8915" s="1">
        <v>168.03</v>
      </c>
      <c r="E8915" s="1">
        <v>246.04</v>
      </c>
    </row>
    <row r="8916" spans="1:5" hidden="1">
      <c r="A8916" s="1">
        <v>2001</v>
      </c>
      <c r="B8916" s="1">
        <v>32</v>
      </c>
      <c r="C8916" s="1">
        <v>73.010000000000005</v>
      </c>
      <c r="D8916" s="1">
        <v>170.03</v>
      </c>
      <c r="E8916" s="1">
        <v>243.04</v>
      </c>
    </row>
    <row r="8917" spans="1:5" hidden="1">
      <c r="A8917" s="1">
        <v>2001</v>
      </c>
      <c r="B8917" s="1">
        <v>33</v>
      </c>
      <c r="C8917" s="1">
        <v>62.01</v>
      </c>
      <c r="D8917" s="1">
        <v>175.03</v>
      </c>
      <c r="E8917" s="1">
        <v>237.04</v>
      </c>
    </row>
    <row r="8918" spans="1:5" hidden="1">
      <c r="A8918" s="1">
        <v>2001</v>
      </c>
      <c r="B8918" s="1">
        <v>34</v>
      </c>
      <c r="C8918" s="1">
        <v>87.01</v>
      </c>
      <c r="D8918" s="1">
        <v>171.04</v>
      </c>
      <c r="E8918" s="1">
        <v>258.05</v>
      </c>
    </row>
    <row r="8919" spans="1:5" hidden="1">
      <c r="A8919" s="1">
        <v>2001</v>
      </c>
      <c r="B8919" s="1">
        <v>35</v>
      </c>
      <c r="C8919" s="1">
        <v>89.01</v>
      </c>
      <c r="D8919" s="1">
        <v>172.04</v>
      </c>
      <c r="E8919" s="1">
        <v>261.05</v>
      </c>
    </row>
    <row r="8920" spans="1:5" hidden="1">
      <c r="A8920" s="1">
        <v>2001</v>
      </c>
      <c r="B8920" s="1">
        <v>36</v>
      </c>
      <c r="C8920" s="1">
        <v>91.01</v>
      </c>
      <c r="D8920" s="1">
        <v>182.03</v>
      </c>
      <c r="E8920" s="1">
        <v>273.04000000000002</v>
      </c>
    </row>
    <row r="8921" spans="1:5" hidden="1">
      <c r="A8921" s="1">
        <v>2001</v>
      </c>
      <c r="B8921" s="1">
        <v>37</v>
      </c>
      <c r="C8921" s="1">
        <v>103.02</v>
      </c>
      <c r="D8921" s="1">
        <v>201.05</v>
      </c>
      <c r="E8921" s="1">
        <v>304.07</v>
      </c>
    </row>
    <row r="8922" spans="1:5" hidden="1">
      <c r="A8922" s="1">
        <v>2001</v>
      </c>
      <c r="B8922" s="1">
        <v>38</v>
      </c>
      <c r="C8922" s="1">
        <v>121.01</v>
      </c>
      <c r="D8922" s="1">
        <v>234.05</v>
      </c>
      <c r="E8922" s="1">
        <v>355.06</v>
      </c>
    </row>
    <row r="8923" spans="1:5" hidden="1">
      <c r="A8923" s="1">
        <v>2001</v>
      </c>
      <c r="B8923" s="1">
        <v>39</v>
      </c>
      <c r="C8923" s="1">
        <v>124.02</v>
      </c>
      <c r="D8923" s="1">
        <v>230.05</v>
      </c>
      <c r="E8923" s="1">
        <v>354.07</v>
      </c>
    </row>
    <row r="8924" spans="1:5" hidden="1">
      <c r="A8924" s="1">
        <v>2001</v>
      </c>
      <c r="B8924" s="1">
        <v>40</v>
      </c>
      <c r="C8924" s="1">
        <v>140.02000000000001</v>
      </c>
      <c r="D8924" s="1">
        <v>220.05</v>
      </c>
      <c r="E8924" s="1">
        <v>360.07</v>
      </c>
    </row>
    <row r="8925" spans="1:5" hidden="1">
      <c r="A8925" s="1">
        <v>2001</v>
      </c>
      <c r="B8925" s="1">
        <v>41</v>
      </c>
      <c r="C8925" s="1">
        <v>143.02000000000001</v>
      </c>
      <c r="D8925" s="1">
        <v>225.05</v>
      </c>
      <c r="E8925" s="1">
        <v>368.07</v>
      </c>
    </row>
    <row r="8926" spans="1:5" hidden="1">
      <c r="A8926" s="1">
        <v>2001</v>
      </c>
      <c r="B8926" s="1">
        <v>42</v>
      </c>
      <c r="C8926" s="1">
        <v>161.02000000000001</v>
      </c>
      <c r="D8926" s="1">
        <v>229.05</v>
      </c>
      <c r="E8926" s="1">
        <v>390.07</v>
      </c>
    </row>
    <row r="8927" spans="1:5" hidden="1">
      <c r="A8927" s="1">
        <v>2001</v>
      </c>
      <c r="B8927" s="1">
        <v>43</v>
      </c>
      <c r="C8927" s="1">
        <v>170.02</v>
      </c>
      <c r="D8927" s="1">
        <v>296.07</v>
      </c>
      <c r="E8927" s="1">
        <v>466.09</v>
      </c>
    </row>
    <row r="8928" spans="1:5" hidden="1">
      <c r="A8928" s="1">
        <v>2001</v>
      </c>
      <c r="B8928" s="1">
        <v>44</v>
      </c>
      <c r="C8928" s="1">
        <v>167.02</v>
      </c>
      <c r="D8928" s="1">
        <v>286.07</v>
      </c>
      <c r="E8928" s="1">
        <v>453.09</v>
      </c>
    </row>
    <row r="8929" spans="1:5" hidden="1">
      <c r="A8929" s="1">
        <v>2001</v>
      </c>
      <c r="B8929" s="1">
        <v>45</v>
      </c>
      <c r="C8929" s="1">
        <v>195.03</v>
      </c>
      <c r="D8929" s="1">
        <v>328.07</v>
      </c>
      <c r="E8929" s="1">
        <v>523.1</v>
      </c>
    </row>
    <row r="8930" spans="1:5" hidden="1">
      <c r="A8930" s="1">
        <v>2001</v>
      </c>
      <c r="B8930" s="1">
        <v>46</v>
      </c>
      <c r="C8930" s="1">
        <v>170.02</v>
      </c>
      <c r="D8930" s="1">
        <v>294.06</v>
      </c>
      <c r="E8930" s="1">
        <v>464.08</v>
      </c>
    </row>
    <row r="8931" spans="1:5" hidden="1">
      <c r="A8931" s="1">
        <v>2001</v>
      </c>
      <c r="B8931" s="1">
        <v>47</v>
      </c>
      <c r="C8931" s="1">
        <v>202.03</v>
      </c>
      <c r="D8931" s="1">
        <v>310.06</v>
      </c>
      <c r="E8931" s="1">
        <v>512.09</v>
      </c>
    </row>
    <row r="8932" spans="1:5" hidden="1">
      <c r="A8932" s="1">
        <v>2001</v>
      </c>
      <c r="B8932" s="1">
        <v>48</v>
      </c>
      <c r="C8932" s="1">
        <v>221.03</v>
      </c>
      <c r="D8932" s="1">
        <v>371.08</v>
      </c>
      <c r="E8932" s="1">
        <v>592.11</v>
      </c>
    </row>
    <row r="8933" spans="1:5" hidden="1">
      <c r="A8933" s="1">
        <v>2001</v>
      </c>
      <c r="B8933" s="1">
        <v>49</v>
      </c>
      <c r="C8933" s="1">
        <v>236.03</v>
      </c>
      <c r="D8933" s="1">
        <v>380.08</v>
      </c>
      <c r="E8933" s="1">
        <v>616.11</v>
      </c>
    </row>
    <row r="8934" spans="1:5" hidden="1">
      <c r="A8934" s="1">
        <v>2001</v>
      </c>
      <c r="B8934" s="1">
        <v>50</v>
      </c>
      <c r="C8934" s="1">
        <v>257.04000000000002</v>
      </c>
      <c r="D8934" s="1">
        <v>423.09</v>
      </c>
      <c r="E8934" s="1">
        <v>680.13</v>
      </c>
    </row>
    <row r="8935" spans="1:5" hidden="1">
      <c r="A8935" s="1">
        <v>2001</v>
      </c>
      <c r="B8935" s="1">
        <v>51</v>
      </c>
      <c r="C8935" s="1">
        <v>291.04000000000002</v>
      </c>
      <c r="D8935" s="1">
        <v>390.09</v>
      </c>
      <c r="E8935" s="1">
        <v>681.13</v>
      </c>
    </row>
    <row r="8936" spans="1:5" hidden="1">
      <c r="A8936" s="1">
        <v>2001</v>
      </c>
      <c r="B8936" s="1">
        <v>52</v>
      </c>
      <c r="C8936" s="1">
        <v>293.02999999999997</v>
      </c>
      <c r="D8936" s="1">
        <v>476.11</v>
      </c>
      <c r="E8936" s="1">
        <v>769.14</v>
      </c>
    </row>
    <row r="8937" spans="1:5" hidden="1">
      <c r="A8937" s="1">
        <v>2001</v>
      </c>
      <c r="B8937" s="1">
        <v>53</v>
      </c>
      <c r="C8937" s="1">
        <v>342.05</v>
      </c>
      <c r="D8937" s="1">
        <v>526.11</v>
      </c>
      <c r="E8937" s="1">
        <v>868.16</v>
      </c>
    </row>
    <row r="8938" spans="1:5" hidden="1">
      <c r="A8938" s="1">
        <v>2001</v>
      </c>
      <c r="B8938" s="1">
        <v>54</v>
      </c>
      <c r="C8938" s="1">
        <v>361.04</v>
      </c>
      <c r="D8938" s="1">
        <v>558.12</v>
      </c>
      <c r="E8938" s="1">
        <v>919.16</v>
      </c>
    </row>
    <row r="8939" spans="1:5" hidden="1">
      <c r="A8939" s="1">
        <v>2001</v>
      </c>
      <c r="B8939" s="1">
        <v>55</v>
      </c>
      <c r="C8939" s="1">
        <v>344.05</v>
      </c>
      <c r="D8939" s="1">
        <v>587.12</v>
      </c>
      <c r="E8939" s="1">
        <v>931.17</v>
      </c>
    </row>
    <row r="8940" spans="1:5" hidden="1">
      <c r="A8940" s="1">
        <v>2001</v>
      </c>
      <c r="B8940" s="1">
        <v>56</v>
      </c>
      <c r="C8940" s="1">
        <v>358.04</v>
      </c>
      <c r="D8940" s="1">
        <v>630.13</v>
      </c>
      <c r="E8940" s="1">
        <v>988.17</v>
      </c>
    </row>
    <row r="8941" spans="1:5" hidden="1">
      <c r="A8941" s="1">
        <v>2001</v>
      </c>
      <c r="B8941" s="1">
        <v>57</v>
      </c>
      <c r="C8941" s="1">
        <v>362.04</v>
      </c>
      <c r="D8941" s="1">
        <v>668.14</v>
      </c>
      <c r="E8941" s="1">
        <v>1030.18</v>
      </c>
    </row>
    <row r="8942" spans="1:5" hidden="1">
      <c r="A8942" s="1">
        <v>2001</v>
      </c>
      <c r="B8942" s="1">
        <v>58</v>
      </c>
      <c r="C8942" s="1">
        <v>373.05</v>
      </c>
      <c r="D8942" s="1">
        <v>657.14</v>
      </c>
      <c r="E8942" s="1">
        <v>1030.19</v>
      </c>
    </row>
    <row r="8943" spans="1:5" hidden="1">
      <c r="A8943" s="1">
        <v>2001</v>
      </c>
      <c r="B8943" s="1">
        <v>59</v>
      </c>
      <c r="C8943" s="1">
        <v>466.06</v>
      </c>
      <c r="D8943" s="1">
        <v>705.15</v>
      </c>
      <c r="E8943" s="1">
        <v>1171.21</v>
      </c>
    </row>
    <row r="8944" spans="1:5" hidden="1">
      <c r="A8944" s="1">
        <v>2001</v>
      </c>
      <c r="B8944" s="1">
        <v>60</v>
      </c>
      <c r="C8944" s="1">
        <v>402.05</v>
      </c>
      <c r="D8944" s="1">
        <v>801.17</v>
      </c>
      <c r="E8944" s="1">
        <v>1203.22</v>
      </c>
    </row>
    <row r="8945" spans="1:5" hidden="1">
      <c r="A8945" s="1">
        <v>2001</v>
      </c>
      <c r="B8945" s="1">
        <v>61</v>
      </c>
      <c r="C8945" s="1">
        <v>418.06</v>
      </c>
      <c r="D8945" s="1">
        <v>754.16</v>
      </c>
      <c r="E8945" s="1">
        <v>1172.22</v>
      </c>
    </row>
    <row r="8946" spans="1:5" hidden="1">
      <c r="A8946" s="1">
        <v>2001</v>
      </c>
      <c r="B8946" s="1">
        <v>62</v>
      </c>
      <c r="C8946" s="1">
        <v>492.06</v>
      </c>
      <c r="D8946" s="1">
        <v>829.18</v>
      </c>
      <c r="E8946" s="1">
        <v>1321.24</v>
      </c>
    </row>
    <row r="8947" spans="1:5" hidden="1">
      <c r="A8947" s="1">
        <v>2001</v>
      </c>
      <c r="B8947" s="1">
        <v>63</v>
      </c>
      <c r="C8947" s="1">
        <v>487.06</v>
      </c>
      <c r="D8947" s="1">
        <v>933.2</v>
      </c>
      <c r="E8947" s="1">
        <v>1420.26</v>
      </c>
    </row>
    <row r="8948" spans="1:5" hidden="1">
      <c r="A8948" s="1">
        <v>2001</v>
      </c>
      <c r="B8948" s="1">
        <v>64</v>
      </c>
      <c r="C8948" s="1">
        <v>517.07000000000005</v>
      </c>
      <c r="D8948" s="1">
        <v>959.21</v>
      </c>
      <c r="E8948" s="1">
        <v>1476.28</v>
      </c>
    </row>
    <row r="8949" spans="1:5" hidden="1">
      <c r="A8949" s="1">
        <v>2001</v>
      </c>
      <c r="B8949" s="1">
        <v>65</v>
      </c>
      <c r="C8949" s="1">
        <v>567.07000000000005</v>
      </c>
      <c r="D8949" s="1">
        <v>1026.22</v>
      </c>
      <c r="E8949" s="1">
        <v>1593.29</v>
      </c>
    </row>
    <row r="8950" spans="1:5" hidden="1">
      <c r="A8950" s="1">
        <v>2001</v>
      </c>
      <c r="B8950" s="1">
        <v>66</v>
      </c>
      <c r="C8950" s="1">
        <v>579.07000000000005</v>
      </c>
      <c r="D8950" s="1">
        <v>1075.23</v>
      </c>
      <c r="E8950" s="1">
        <v>1654.3</v>
      </c>
    </row>
    <row r="8951" spans="1:5" hidden="1">
      <c r="A8951" s="1">
        <v>2001</v>
      </c>
      <c r="B8951" s="1">
        <v>67</v>
      </c>
      <c r="C8951" s="1">
        <v>675.09</v>
      </c>
      <c r="D8951" s="1">
        <v>1121.24</v>
      </c>
      <c r="E8951" s="1">
        <v>1796.33</v>
      </c>
    </row>
    <row r="8952" spans="1:5" hidden="1">
      <c r="A8952" s="1">
        <v>2001</v>
      </c>
      <c r="B8952" s="1">
        <v>68</v>
      </c>
      <c r="C8952" s="1">
        <v>710.09</v>
      </c>
      <c r="D8952" s="1">
        <v>1167.25</v>
      </c>
      <c r="E8952" s="1">
        <v>1877.34</v>
      </c>
    </row>
    <row r="8953" spans="1:5" hidden="1">
      <c r="A8953" s="1">
        <v>2001</v>
      </c>
      <c r="B8953" s="1">
        <v>69</v>
      </c>
      <c r="C8953" s="1">
        <v>790.1</v>
      </c>
      <c r="D8953" s="1">
        <v>1332.28</v>
      </c>
      <c r="E8953" s="1">
        <v>2122.38</v>
      </c>
    </row>
    <row r="8954" spans="1:5" hidden="1">
      <c r="A8954" s="1">
        <v>2001</v>
      </c>
      <c r="B8954" s="1">
        <v>70</v>
      </c>
      <c r="C8954" s="1">
        <v>918.12</v>
      </c>
      <c r="D8954" s="1">
        <v>1496.32</v>
      </c>
      <c r="E8954" s="1">
        <v>2414.44</v>
      </c>
    </row>
    <row r="8955" spans="1:5" hidden="1">
      <c r="A8955" s="1">
        <v>2001</v>
      </c>
      <c r="B8955" s="1">
        <v>71</v>
      </c>
      <c r="C8955" s="1">
        <v>1024.1300000000001</v>
      </c>
      <c r="D8955" s="1">
        <v>1627.35</v>
      </c>
      <c r="E8955" s="1">
        <v>2651.48</v>
      </c>
    </row>
    <row r="8956" spans="1:5" hidden="1">
      <c r="A8956" s="1">
        <v>2001</v>
      </c>
      <c r="B8956" s="1">
        <v>72</v>
      </c>
      <c r="C8956" s="1">
        <v>1055.1400000000001</v>
      </c>
      <c r="D8956" s="1">
        <v>1725.37</v>
      </c>
      <c r="E8956" s="1">
        <v>2780.51</v>
      </c>
    </row>
    <row r="8957" spans="1:5" hidden="1">
      <c r="A8957" s="1">
        <v>2001</v>
      </c>
      <c r="B8957" s="1">
        <v>73</v>
      </c>
      <c r="C8957" s="1">
        <v>1261.1600000000001</v>
      </c>
      <c r="D8957" s="1">
        <v>1982.42</v>
      </c>
      <c r="E8957" s="1">
        <v>3243.58</v>
      </c>
    </row>
    <row r="8958" spans="1:5" hidden="1">
      <c r="A8958" s="1">
        <v>2001</v>
      </c>
      <c r="B8958" s="1">
        <v>74</v>
      </c>
      <c r="C8958" s="1">
        <v>1342.17</v>
      </c>
      <c r="D8958" s="1">
        <v>1991.43</v>
      </c>
      <c r="E8958" s="1">
        <v>3333.6</v>
      </c>
    </row>
    <row r="8959" spans="1:5" hidden="1">
      <c r="A8959" s="1">
        <v>2001</v>
      </c>
      <c r="B8959" s="1">
        <v>75</v>
      </c>
      <c r="C8959" s="1">
        <v>1461.19</v>
      </c>
      <c r="D8959" s="1">
        <v>2118.4499999999998</v>
      </c>
      <c r="E8959" s="1">
        <v>3579.64</v>
      </c>
    </row>
    <row r="8960" spans="1:5" hidden="1">
      <c r="A8960" s="1">
        <v>2001</v>
      </c>
      <c r="B8960" s="1">
        <v>76</v>
      </c>
      <c r="C8960" s="1">
        <v>1494.2</v>
      </c>
      <c r="D8960" s="1">
        <v>2146.46</v>
      </c>
      <c r="E8960" s="1">
        <v>3640.66</v>
      </c>
    </row>
    <row r="8961" spans="1:5" hidden="1">
      <c r="A8961" s="1">
        <v>2001</v>
      </c>
      <c r="B8961" s="1">
        <v>77</v>
      </c>
      <c r="C8961" s="1">
        <v>1650.21</v>
      </c>
      <c r="D8961" s="1">
        <v>2291.4899999999998</v>
      </c>
      <c r="E8961" s="1">
        <v>3941.7</v>
      </c>
    </row>
    <row r="8962" spans="1:5" hidden="1">
      <c r="A8962" s="1">
        <v>2001</v>
      </c>
      <c r="B8962" s="1">
        <v>78</v>
      </c>
      <c r="C8962" s="1">
        <v>1768.22</v>
      </c>
      <c r="D8962" s="1">
        <v>2206.4699999999998</v>
      </c>
      <c r="E8962" s="1">
        <v>3974.69</v>
      </c>
    </row>
    <row r="8963" spans="1:5" hidden="1">
      <c r="A8963" s="1">
        <v>2001</v>
      </c>
      <c r="B8963" s="1">
        <v>79</v>
      </c>
      <c r="C8963" s="1">
        <v>1968.26</v>
      </c>
      <c r="D8963" s="1">
        <v>2365.5100000000002</v>
      </c>
      <c r="E8963" s="1">
        <v>4333.7700000000004</v>
      </c>
    </row>
    <row r="8964" spans="1:5" hidden="1">
      <c r="A8964" s="1">
        <v>2001</v>
      </c>
      <c r="B8964" s="1">
        <v>80</v>
      </c>
      <c r="C8964" s="1">
        <v>2152.2800000000002</v>
      </c>
      <c r="D8964" s="1">
        <v>2293.4899999999998</v>
      </c>
      <c r="E8964" s="1">
        <v>4445.7700000000004</v>
      </c>
    </row>
    <row r="8965" spans="1:5" hidden="1">
      <c r="A8965" s="1">
        <v>2001</v>
      </c>
      <c r="B8965" s="1">
        <v>81</v>
      </c>
      <c r="C8965" s="1">
        <v>2118.27</v>
      </c>
      <c r="D8965" s="1">
        <v>2238.48</v>
      </c>
      <c r="E8965" s="1">
        <v>4356.75</v>
      </c>
    </row>
    <row r="8966" spans="1:5" hidden="1">
      <c r="A8966" s="1">
        <v>2001</v>
      </c>
      <c r="B8966" s="1">
        <v>82</v>
      </c>
      <c r="C8966" s="1">
        <v>2016.26</v>
      </c>
      <c r="D8966" s="1">
        <v>1897.41</v>
      </c>
      <c r="E8966" s="1">
        <v>3913.67</v>
      </c>
    </row>
    <row r="8967" spans="1:5" hidden="1">
      <c r="A8967" s="1">
        <v>2001</v>
      </c>
      <c r="B8967" s="1">
        <v>83</v>
      </c>
      <c r="C8967" s="1">
        <v>2231.29</v>
      </c>
      <c r="D8967" s="1">
        <v>1967.42</v>
      </c>
      <c r="E8967" s="1">
        <v>4198.71</v>
      </c>
    </row>
    <row r="8968" spans="1:5" hidden="1">
      <c r="A8968" s="1">
        <v>2001</v>
      </c>
      <c r="B8968" s="1">
        <v>84</v>
      </c>
      <c r="C8968" s="1">
        <v>2280.3000000000002</v>
      </c>
      <c r="D8968" s="1">
        <v>1933.41</v>
      </c>
      <c r="E8968" s="1">
        <v>4213.71</v>
      </c>
    </row>
    <row r="8969" spans="1:5" hidden="1">
      <c r="A8969" s="1">
        <v>2001</v>
      </c>
      <c r="B8969" s="1">
        <v>85</v>
      </c>
      <c r="C8969" s="1">
        <v>2385.31</v>
      </c>
      <c r="D8969" s="1">
        <v>1887.4</v>
      </c>
      <c r="E8969" s="1">
        <v>4272.71</v>
      </c>
    </row>
    <row r="8970" spans="1:5" hidden="1">
      <c r="A8970" s="1">
        <v>2001</v>
      </c>
      <c r="B8970" s="1">
        <v>86</v>
      </c>
      <c r="C8970" s="1">
        <v>2501.3200000000002</v>
      </c>
      <c r="D8970" s="1">
        <v>1920.41</v>
      </c>
      <c r="E8970" s="1">
        <v>4421.7299999999996</v>
      </c>
    </row>
    <row r="8971" spans="1:5" hidden="1">
      <c r="A8971" s="1">
        <v>2001</v>
      </c>
      <c r="B8971" s="1">
        <v>87</v>
      </c>
      <c r="C8971" s="1">
        <v>2501.3200000000002</v>
      </c>
      <c r="D8971" s="1">
        <v>1743.38</v>
      </c>
      <c r="E8971" s="1">
        <v>4244.7</v>
      </c>
    </row>
    <row r="8972" spans="1:5" hidden="1">
      <c r="A8972" s="1">
        <v>2001</v>
      </c>
      <c r="B8972" s="1">
        <v>88</v>
      </c>
      <c r="C8972" s="1">
        <v>2486.33</v>
      </c>
      <c r="D8972" s="1">
        <v>1591.34</v>
      </c>
      <c r="E8972" s="1">
        <v>4077.67</v>
      </c>
    </row>
    <row r="8973" spans="1:5" hidden="1">
      <c r="A8973" s="1">
        <v>2001</v>
      </c>
      <c r="B8973" s="1">
        <v>89</v>
      </c>
      <c r="C8973" s="1">
        <v>2153.2800000000002</v>
      </c>
      <c r="D8973" s="1">
        <v>1326.28</v>
      </c>
      <c r="E8973" s="1">
        <v>3479.56</v>
      </c>
    </row>
    <row r="8974" spans="1:5" hidden="1">
      <c r="A8974" s="1">
        <v>2001</v>
      </c>
      <c r="B8974" s="1">
        <v>90</v>
      </c>
      <c r="C8974" s="1">
        <v>2064.2600000000002</v>
      </c>
      <c r="D8974" s="1">
        <v>1080.23</v>
      </c>
      <c r="E8974" s="1">
        <v>3144.49</v>
      </c>
    </row>
    <row r="8975" spans="1:5" hidden="1">
      <c r="A8975" s="1">
        <v>2001</v>
      </c>
      <c r="B8975" s="1">
        <v>91</v>
      </c>
      <c r="C8975" s="1">
        <v>1884.25</v>
      </c>
      <c r="D8975" s="1">
        <v>914.2</v>
      </c>
      <c r="E8975" s="1">
        <v>2798.45</v>
      </c>
    </row>
    <row r="8976" spans="1:5" hidden="1">
      <c r="A8976" s="1">
        <v>2001</v>
      </c>
      <c r="B8976" s="1">
        <v>92</v>
      </c>
      <c r="C8976" s="1">
        <v>1678.22</v>
      </c>
      <c r="D8976" s="1">
        <v>719.16</v>
      </c>
      <c r="E8976" s="1">
        <v>2397.38</v>
      </c>
    </row>
    <row r="8977" spans="1:5" hidden="1">
      <c r="A8977" s="1">
        <v>2001</v>
      </c>
      <c r="B8977" s="1">
        <v>93</v>
      </c>
      <c r="C8977" s="1">
        <v>1454.19</v>
      </c>
      <c r="D8977" s="1">
        <v>570.12</v>
      </c>
      <c r="E8977" s="1">
        <v>2024.31</v>
      </c>
    </row>
    <row r="8978" spans="1:5" hidden="1">
      <c r="A8978" s="1">
        <v>2001</v>
      </c>
      <c r="B8978" s="1">
        <v>94</v>
      </c>
      <c r="C8978" s="1">
        <v>1258.1600000000001</v>
      </c>
      <c r="D8978" s="1">
        <v>435.09</v>
      </c>
      <c r="E8978" s="1">
        <v>1693.25</v>
      </c>
    </row>
    <row r="8979" spans="1:5" hidden="1">
      <c r="A8979" s="1">
        <v>2001</v>
      </c>
      <c r="B8979" s="1">
        <v>95</v>
      </c>
      <c r="C8979" s="1">
        <v>989.13</v>
      </c>
      <c r="D8979" s="1">
        <v>349.08</v>
      </c>
      <c r="E8979" s="1">
        <v>1338.21</v>
      </c>
    </row>
    <row r="8980" spans="1:5" hidden="1">
      <c r="A8980" s="1">
        <v>2001</v>
      </c>
      <c r="B8980" s="1">
        <v>96</v>
      </c>
      <c r="C8980" s="1">
        <v>774.1</v>
      </c>
      <c r="D8980" s="1">
        <v>214.04</v>
      </c>
      <c r="E8980" s="1">
        <v>988.14</v>
      </c>
    </row>
    <row r="8981" spans="1:5" hidden="1">
      <c r="A8981" s="1">
        <v>2001</v>
      </c>
      <c r="B8981" s="1">
        <v>97</v>
      </c>
      <c r="C8981" s="1">
        <v>576.08000000000004</v>
      </c>
      <c r="D8981" s="1">
        <v>174.04</v>
      </c>
      <c r="E8981" s="1">
        <v>750.12</v>
      </c>
    </row>
    <row r="8982" spans="1:5" hidden="1">
      <c r="A8982" s="1">
        <v>2001</v>
      </c>
      <c r="B8982" s="1">
        <v>98</v>
      </c>
      <c r="C8982" s="1">
        <v>403.05</v>
      </c>
      <c r="D8982" s="1">
        <v>116.03</v>
      </c>
      <c r="E8982" s="1">
        <v>519.08000000000004</v>
      </c>
    </row>
    <row r="8983" spans="1:5" hidden="1">
      <c r="A8983" s="1">
        <v>2001</v>
      </c>
      <c r="B8983" s="1">
        <v>99</v>
      </c>
      <c r="C8983" s="1">
        <v>285.04000000000002</v>
      </c>
      <c r="D8983" s="1">
        <v>66.02</v>
      </c>
      <c r="E8983" s="1">
        <v>351.06</v>
      </c>
    </row>
    <row r="8984" spans="1:5" hidden="1">
      <c r="A8984" s="1">
        <v>2001</v>
      </c>
      <c r="B8984" s="1">
        <v>100</v>
      </c>
      <c r="C8984" s="1">
        <v>224.46</v>
      </c>
      <c r="D8984" s="1">
        <v>48.21</v>
      </c>
      <c r="E8984" s="1">
        <v>272.67</v>
      </c>
    </row>
    <row r="8985" spans="1:5" hidden="1">
      <c r="A8985" s="1">
        <v>2001</v>
      </c>
      <c r="B8985" s="1">
        <v>101</v>
      </c>
      <c r="C8985" s="1">
        <v>148.75</v>
      </c>
      <c r="D8985" s="1">
        <v>29.13</v>
      </c>
      <c r="E8985" s="1">
        <v>177.88</v>
      </c>
    </row>
    <row r="8986" spans="1:5" hidden="1">
      <c r="A8986" s="1">
        <v>2001</v>
      </c>
      <c r="B8986" s="1">
        <v>102</v>
      </c>
      <c r="C8986" s="1">
        <v>90.46</v>
      </c>
      <c r="D8986" s="1">
        <v>15.89</v>
      </c>
      <c r="E8986" s="1">
        <v>106.35</v>
      </c>
    </row>
    <row r="8987" spans="1:5" hidden="1">
      <c r="A8987" s="1">
        <v>2001</v>
      </c>
      <c r="B8987" s="1">
        <v>103</v>
      </c>
      <c r="C8987" s="1">
        <v>56.51</v>
      </c>
      <c r="D8987" s="1">
        <v>9.4600000000000009</v>
      </c>
      <c r="E8987" s="1">
        <v>65.97</v>
      </c>
    </row>
    <row r="8988" spans="1:5" hidden="1">
      <c r="A8988" s="1">
        <v>2001</v>
      </c>
      <c r="B8988" s="1">
        <v>104</v>
      </c>
      <c r="C8988" s="1">
        <v>33.92</v>
      </c>
      <c r="D8988" s="1">
        <v>5.46</v>
      </c>
      <c r="E8988" s="1">
        <v>39.380000000000003</v>
      </c>
    </row>
    <row r="8989" spans="1:5" hidden="1">
      <c r="A8989" s="1">
        <v>2001</v>
      </c>
      <c r="B8989" s="1">
        <v>105</v>
      </c>
      <c r="C8989" s="1">
        <v>18.86</v>
      </c>
      <c r="D8989" s="1">
        <v>2.74</v>
      </c>
      <c r="E8989" s="1">
        <v>21.6</v>
      </c>
    </row>
    <row r="8990" spans="1:5" hidden="1">
      <c r="A8990" s="1">
        <v>2001</v>
      </c>
      <c r="B8990" s="1">
        <v>106</v>
      </c>
      <c r="C8990" s="1">
        <v>10.41</v>
      </c>
      <c r="D8990" s="1">
        <v>1.35</v>
      </c>
      <c r="E8990" s="1">
        <v>11.76</v>
      </c>
    </row>
    <row r="8991" spans="1:5" hidden="1">
      <c r="A8991" s="1">
        <v>2001</v>
      </c>
      <c r="B8991" s="1">
        <v>107</v>
      </c>
      <c r="C8991" s="1">
        <v>5.66</v>
      </c>
      <c r="D8991" s="1">
        <v>0.79</v>
      </c>
      <c r="E8991" s="1">
        <v>6.45</v>
      </c>
    </row>
    <row r="8992" spans="1:5" hidden="1">
      <c r="A8992" s="1">
        <v>2001</v>
      </c>
      <c r="B8992" s="1">
        <v>108</v>
      </c>
      <c r="C8992" s="1">
        <v>2.84</v>
      </c>
      <c r="D8992" s="1">
        <v>0</v>
      </c>
      <c r="E8992" s="1">
        <v>2.84</v>
      </c>
    </row>
    <row r="8993" spans="1:5" hidden="1">
      <c r="A8993" s="1">
        <v>2001</v>
      </c>
      <c r="B8993" s="1">
        <v>109</v>
      </c>
      <c r="C8993" s="1">
        <v>1.48</v>
      </c>
      <c r="D8993" s="1">
        <v>0</v>
      </c>
      <c r="E8993" s="1">
        <v>1.48</v>
      </c>
    </row>
    <row r="8994" spans="1:5" hidden="1">
      <c r="A8994" s="1">
        <v>2001</v>
      </c>
      <c r="B8994" s="1" t="s">
        <v>121</v>
      </c>
      <c r="C8994" s="1">
        <v>0.73</v>
      </c>
      <c r="D8994" s="1">
        <v>0</v>
      </c>
      <c r="E8994" s="1">
        <v>0.73</v>
      </c>
    </row>
    <row r="8995" spans="1:5" hidden="1">
      <c r="A8995" s="1">
        <v>2002</v>
      </c>
      <c r="B8995" s="1">
        <v>0</v>
      </c>
      <c r="C8995" s="1">
        <v>573.22</v>
      </c>
      <c r="D8995" s="1">
        <v>680.34</v>
      </c>
      <c r="E8995" s="1">
        <v>1253.56</v>
      </c>
    </row>
    <row r="8996" spans="1:5" hidden="1">
      <c r="A8996" s="1">
        <v>2002</v>
      </c>
      <c r="B8996" s="1">
        <v>1</v>
      </c>
      <c r="C8996" s="1">
        <v>45.02</v>
      </c>
      <c r="D8996" s="1">
        <v>61.03</v>
      </c>
      <c r="E8996" s="1">
        <v>106.05</v>
      </c>
    </row>
    <row r="8997" spans="1:5" hidden="1">
      <c r="A8997" s="1">
        <v>2002</v>
      </c>
      <c r="B8997" s="1">
        <v>2</v>
      </c>
      <c r="C8997" s="1">
        <v>25.01</v>
      </c>
      <c r="D8997" s="1">
        <v>44.33</v>
      </c>
      <c r="E8997" s="1">
        <v>69.34</v>
      </c>
    </row>
    <row r="8998" spans="1:5" hidden="1">
      <c r="A8998" s="1">
        <v>2002</v>
      </c>
      <c r="B8998" s="1">
        <v>3</v>
      </c>
      <c r="C8998" s="1">
        <v>17</v>
      </c>
      <c r="D8998" s="1">
        <v>40.32</v>
      </c>
      <c r="E8998" s="1">
        <v>57.32</v>
      </c>
    </row>
    <row r="8999" spans="1:5" hidden="1">
      <c r="A8999" s="1">
        <v>2002</v>
      </c>
      <c r="B8999" s="1">
        <v>4</v>
      </c>
      <c r="C8999" s="1">
        <v>10</v>
      </c>
      <c r="D8999" s="1">
        <v>20.010000000000002</v>
      </c>
      <c r="E8999" s="1">
        <v>30.01</v>
      </c>
    </row>
    <row r="9000" spans="1:5" hidden="1">
      <c r="A9000" s="1">
        <v>2002</v>
      </c>
      <c r="B9000" s="1">
        <v>5</v>
      </c>
      <c r="C9000" s="1">
        <v>17</v>
      </c>
      <c r="D9000" s="1">
        <v>18.309999999999999</v>
      </c>
      <c r="E9000" s="1">
        <v>35.31</v>
      </c>
    </row>
    <row r="9001" spans="1:5" hidden="1">
      <c r="A9001" s="1">
        <v>2002</v>
      </c>
      <c r="B9001" s="1">
        <v>6</v>
      </c>
      <c r="C9001" s="1">
        <v>13</v>
      </c>
      <c r="D9001" s="1">
        <v>15.31</v>
      </c>
      <c r="E9001" s="1">
        <v>28.31</v>
      </c>
    </row>
    <row r="9002" spans="1:5" hidden="1">
      <c r="A9002" s="1">
        <v>2002</v>
      </c>
      <c r="B9002" s="1">
        <v>7</v>
      </c>
      <c r="C9002" s="1">
        <v>16</v>
      </c>
      <c r="D9002" s="1">
        <v>24.32</v>
      </c>
      <c r="E9002" s="1">
        <v>40.32</v>
      </c>
    </row>
    <row r="9003" spans="1:5" hidden="1">
      <c r="A9003" s="1">
        <v>2002</v>
      </c>
      <c r="B9003" s="1">
        <v>8</v>
      </c>
      <c r="C9003" s="1">
        <v>12</v>
      </c>
      <c r="D9003" s="1">
        <v>14</v>
      </c>
      <c r="E9003" s="1">
        <v>26</v>
      </c>
    </row>
    <row r="9004" spans="1:5" hidden="1">
      <c r="A9004" s="1">
        <v>2002</v>
      </c>
      <c r="B9004" s="1">
        <v>9</v>
      </c>
      <c r="C9004" s="1">
        <v>14</v>
      </c>
      <c r="D9004" s="1">
        <v>22.31</v>
      </c>
      <c r="E9004" s="1">
        <v>36.31</v>
      </c>
    </row>
    <row r="9005" spans="1:5" hidden="1">
      <c r="A9005" s="1">
        <v>2002</v>
      </c>
      <c r="B9005" s="1">
        <v>10</v>
      </c>
      <c r="C9005" s="1">
        <v>11</v>
      </c>
      <c r="D9005" s="1">
        <v>27.32</v>
      </c>
      <c r="E9005" s="1">
        <v>38.32</v>
      </c>
    </row>
    <row r="9006" spans="1:5" hidden="1">
      <c r="A9006" s="1">
        <v>2002</v>
      </c>
      <c r="B9006" s="1">
        <v>11</v>
      </c>
      <c r="C9006" s="1">
        <v>11</v>
      </c>
      <c r="D9006" s="1">
        <v>10.31</v>
      </c>
      <c r="E9006" s="1">
        <v>21.31</v>
      </c>
    </row>
    <row r="9007" spans="1:5" hidden="1">
      <c r="A9007" s="1">
        <v>2002</v>
      </c>
      <c r="B9007" s="1">
        <v>12</v>
      </c>
      <c r="C9007" s="1">
        <v>9</v>
      </c>
      <c r="D9007" s="1">
        <v>15.3</v>
      </c>
      <c r="E9007" s="1">
        <v>24.3</v>
      </c>
    </row>
    <row r="9008" spans="1:5" hidden="1">
      <c r="A9008" s="1">
        <v>2002</v>
      </c>
      <c r="B9008" s="1">
        <v>13</v>
      </c>
      <c r="C9008" s="1">
        <v>16.309999999999999</v>
      </c>
      <c r="D9008" s="1">
        <v>27.02</v>
      </c>
      <c r="E9008" s="1">
        <v>43.33</v>
      </c>
    </row>
    <row r="9009" spans="1:5" hidden="1">
      <c r="A9009" s="1">
        <v>2002</v>
      </c>
      <c r="B9009" s="1">
        <v>14</v>
      </c>
      <c r="C9009" s="1">
        <v>25.11</v>
      </c>
      <c r="D9009" s="1">
        <v>33.92</v>
      </c>
      <c r="E9009" s="1">
        <v>59.03</v>
      </c>
    </row>
    <row r="9010" spans="1:5" hidden="1">
      <c r="A9010" s="1">
        <v>2002</v>
      </c>
      <c r="B9010" s="1">
        <v>15</v>
      </c>
      <c r="C9010" s="1">
        <v>30.01</v>
      </c>
      <c r="D9010" s="1">
        <v>36.020000000000003</v>
      </c>
      <c r="E9010" s="1">
        <v>66.03</v>
      </c>
    </row>
    <row r="9011" spans="1:5" hidden="1">
      <c r="A9011" s="1">
        <v>2002</v>
      </c>
      <c r="B9011" s="1">
        <v>16</v>
      </c>
      <c r="C9011" s="1">
        <v>28.01</v>
      </c>
      <c r="D9011" s="1">
        <v>64.03</v>
      </c>
      <c r="E9011" s="1">
        <v>92.04</v>
      </c>
    </row>
    <row r="9012" spans="1:5" hidden="1">
      <c r="A9012" s="1">
        <v>2002</v>
      </c>
      <c r="B9012" s="1">
        <v>17</v>
      </c>
      <c r="C9012" s="1">
        <v>49.02</v>
      </c>
      <c r="D9012" s="1">
        <v>93.35</v>
      </c>
      <c r="E9012" s="1">
        <v>142.37</v>
      </c>
    </row>
    <row r="9013" spans="1:5" hidden="1">
      <c r="A9013" s="1">
        <v>2002</v>
      </c>
      <c r="B9013" s="1">
        <v>18</v>
      </c>
      <c r="C9013" s="1">
        <v>36.11</v>
      </c>
      <c r="D9013" s="1">
        <v>107.95</v>
      </c>
      <c r="E9013" s="1">
        <v>144.06</v>
      </c>
    </row>
    <row r="9014" spans="1:5" hidden="1">
      <c r="A9014" s="1">
        <v>2002</v>
      </c>
      <c r="B9014" s="1">
        <v>19</v>
      </c>
      <c r="C9014" s="1">
        <v>44.02</v>
      </c>
      <c r="D9014" s="1">
        <v>128.07</v>
      </c>
      <c r="E9014" s="1">
        <v>172.09</v>
      </c>
    </row>
    <row r="9015" spans="1:5" hidden="1">
      <c r="A9015" s="1">
        <v>2002</v>
      </c>
      <c r="B9015" s="1">
        <v>20</v>
      </c>
      <c r="C9015" s="1">
        <v>48.02</v>
      </c>
      <c r="D9015" s="1">
        <v>115.05</v>
      </c>
      <c r="E9015" s="1">
        <v>163.07</v>
      </c>
    </row>
    <row r="9016" spans="1:5" hidden="1">
      <c r="A9016" s="1">
        <v>2002</v>
      </c>
      <c r="B9016" s="1">
        <v>21</v>
      </c>
      <c r="C9016" s="1">
        <v>30.11</v>
      </c>
      <c r="D9016" s="1">
        <v>111.95</v>
      </c>
      <c r="E9016" s="1">
        <v>142.06</v>
      </c>
    </row>
    <row r="9017" spans="1:5" hidden="1">
      <c r="A9017" s="1">
        <v>2002</v>
      </c>
      <c r="B9017" s="1">
        <v>22</v>
      </c>
      <c r="C9017" s="1">
        <v>45.02</v>
      </c>
      <c r="D9017" s="1">
        <v>107.35</v>
      </c>
      <c r="E9017" s="1">
        <v>152.37</v>
      </c>
    </row>
    <row r="9018" spans="1:5" hidden="1">
      <c r="A9018" s="1">
        <v>2002</v>
      </c>
      <c r="B9018" s="1">
        <v>23</v>
      </c>
      <c r="C9018" s="1">
        <v>48.12</v>
      </c>
      <c r="D9018" s="1">
        <v>134.97</v>
      </c>
      <c r="E9018" s="1">
        <v>183.09</v>
      </c>
    </row>
    <row r="9019" spans="1:5" hidden="1">
      <c r="A9019" s="1">
        <v>2002</v>
      </c>
      <c r="B9019" s="1">
        <v>24</v>
      </c>
      <c r="C9019" s="1">
        <v>22.01</v>
      </c>
      <c r="D9019" s="1">
        <v>139.07</v>
      </c>
      <c r="E9019" s="1">
        <v>161.08000000000001</v>
      </c>
    </row>
    <row r="9020" spans="1:5" hidden="1">
      <c r="A9020" s="1">
        <v>2002</v>
      </c>
      <c r="B9020" s="1">
        <v>25</v>
      </c>
      <c r="C9020" s="1">
        <v>47.02</v>
      </c>
      <c r="D9020" s="1">
        <v>136.37</v>
      </c>
      <c r="E9020" s="1">
        <v>183.39</v>
      </c>
    </row>
    <row r="9021" spans="1:5" hidden="1">
      <c r="A9021" s="1">
        <v>2002</v>
      </c>
      <c r="B9021" s="1">
        <v>26</v>
      </c>
      <c r="C9021" s="1">
        <v>45.02</v>
      </c>
      <c r="D9021" s="1">
        <v>138.07</v>
      </c>
      <c r="E9021" s="1">
        <v>183.09</v>
      </c>
    </row>
    <row r="9022" spans="1:5" hidden="1">
      <c r="A9022" s="1">
        <v>2002</v>
      </c>
      <c r="B9022" s="1">
        <v>27</v>
      </c>
      <c r="C9022" s="1">
        <v>54.02</v>
      </c>
      <c r="D9022" s="1">
        <v>151.07</v>
      </c>
      <c r="E9022" s="1">
        <v>205.09</v>
      </c>
    </row>
    <row r="9023" spans="1:5" hidden="1">
      <c r="A9023" s="1">
        <v>2002</v>
      </c>
      <c r="B9023" s="1">
        <v>28</v>
      </c>
      <c r="C9023" s="1">
        <v>57.02</v>
      </c>
      <c r="D9023" s="1">
        <v>147.08000000000001</v>
      </c>
      <c r="E9023" s="1">
        <v>204.1</v>
      </c>
    </row>
    <row r="9024" spans="1:5" hidden="1">
      <c r="A9024" s="1">
        <v>2002</v>
      </c>
      <c r="B9024" s="1">
        <v>29</v>
      </c>
      <c r="C9024" s="1">
        <v>64.02</v>
      </c>
      <c r="D9024" s="1">
        <v>169.09</v>
      </c>
      <c r="E9024" s="1">
        <v>233.11</v>
      </c>
    </row>
    <row r="9025" spans="1:5" hidden="1">
      <c r="A9025" s="1">
        <v>2002</v>
      </c>
      <c r="B9025" s="1">
        <v>30</v>
      </c>
      <c r="C9025" s="1">
        <v>66.03</v>
      </c>
      <c r="D9025" s="1">
        <v>170.08</v>
      </c>
      <c r="E9025" s="1">
        <v>236.11</v>
      </c>
    </row>
    <row r="9026" spans="1:5" hidden="1">
      <c r="A9026" s="1">
        <v>2002</v>
      </c>
      <c r="B9026" s="1">
        <v>31</v>
      </c>
      <c r="C9026" s="1">
        <v>74.03</v>
      </c>
      <c r="D9026" s="1">
        <v>177.09</v>
      </c>
      <c r="E9026" s="1">
        <v>251.12</v>
      </c>
    </row>
    <row r="9027" spans="1:5" hidden="1">
      <c r="A9027" s="1">
        <v>2002</v>
      </c>
      <c r="B9027" s="1">
        <v>32</v>
      </c>
      <c r="C9027" s="1">
        <v>72.03</v>
      </c>
      <c r="D9027" s="1">
        <v>182.09</v>
      </c>
      <c r="E9027" s="1">
        <v>254.12</v>
      </c>
    </row>
    <row r="9028" spans="1:5" hidden="1">
      <c r="A9028" s="1">
        <v>2002</v>
      </c>
      <c r="B9028" s="1">
        <v>33</v>
      </c>
      <c r="C9028" s="1">
        <v>84.03</v>
      </c>
      <c r="D9028" s="1">
        <v>158.08000000000001</v>
      </c>
      <c r="E9028" s="1">
        <v>242.11</v>
      </c>
    </row>
    <row r="9029" spans="1:5" hidden="1">
      <c r="A9029" s="1">
        <v>2002</v>
      </c>
      <c r="B9029" s="1">
        <v>34</v>
      </c>
      <c r="C9029" s="1">
        <v>61.02</v>
      </c>
      <c r="D9029" s="1">
        <v>173.09</v>
      </c>
      <c r="E9029" s="1">
        <v>234.11</v>
      </c>
    </row>
    <row r="9030" spans="1:5" hidden="1">
      <c r="A9030" s="1">
        <v>2002</v>
      </c>
      <c r="B9030" s="1">
        <v>35</v>
      </c>
      <c r="C9030" s="1">
        <v>73.03</v>
      </c>
      <c r="D9030" s="1">
        <v>170.09</v>
      </c>
      <c r="E9030" s="1">
        <v>243.12</v>
      </c>
    </row>
    <row r="9031" spans="1:5" hidden="1">
      <c r="A9031" s="1">
        <v>2002</v>
      </c>
      <c r="B9031" s="1">
        <v>36</v>
      </c>
      <c r="C9031" s="1">
        <v>87.03</v>
      </c>
      <c r="D9031" s="1">
        <v>175.09</v>
      </c>
      <c r="E9031" s="1">
        <v>262.12</v>
      </c>
    </row>
    <row r="9032" spans="1:5" hidden="1">
      <c r="A9032" s="1">
        <v>2002</v>
      </c>
      <c r="B9032" s="1">
        <v>37</v>
      </c>
      <c r="C9032" s="1">
        <v>93.03</v>
      </c>
      <c r="D9032" s="1">
        <v>205.1</v>
      </c>
      <c r="E9032" s="1">
        <v>298.13</v>
      </c>
    </row>
    <row r="9033" spans="1:5" hidden="1">
      <c r="A9033" s="1">
        <v>2002</v>
      </c>
      <c r="B9033" s="1">
        <v>38</v>
      </c>
      <c r="C9033" s="1">
        <v>124.05</v>
      </c>
      <c r="D9033" s="1">
        <v>193.1</v>
      </c>
      <c r="E9033" s="1">
        <v>317.14999999999998</v>
      </c>
    </row>
    <row r="9034" spans="1:5" hidden="1">
      <c r="A9034" s="1">
        <v>2002</v>
      </c>
      <c r="B9034" s="1">
        <v>39</v>
      </c>
      <c r="C9034" s="1">
        <v>105.04</v>
      </c>
      <c r="D9034" s="1">
        <v>215.11</v>
      </c>
      <c r="E9034" s="1">
        <v>320.14999999999998</v>
      </c>
    </row>
    <row r="9035" spans="1:5" hidden="1">
      <c r="A9035" s="1">
        <v>2002</v>
      </c>
      <c r="B9035" s="1">
        <v>40</v>
      </c>
      <c r="C9035" s="1">
        <v>136.05000000000001</v>
      </c>
      <c r="D9035" s="1">
        <v>234.12</v>
      </c>
      <c r="E9035" s="1">
        <v>370.17</v>
      </c>
    </row>
    <row r="9036" spans="1:5" hidden="1">
      <c r="A9036" s="1">
        <v>2002</v>
      </c>
      <c r="B9036" s="1">
        <v>41</v>
      </c>
      <c r="C9036" s="1">
        <v>141.05000000000001</v>
      </c>
      <c r="D9036" s="1">
        <v>252.13</v>
      </c>
      <c r="E9036" s="1">
        <v>393.18</v>
      </c>
    </row>
    <row r="9037" spans="1:5" hidden="1">
      <c r="A9037" s="1">
        <v>2002</v>
      </c>
      <c r="B9037" s="1">
        <v>42</v>
      </c>
      <c r="C9037" s="1">
        <v>134.05000000000001</v>
      </c>
      <c r="D9037" s="1">
        <v>256.13</v>
      </c>
      <c r="E9037" s="1">
        <v>390.18</v>
      </c>
    </row>
    <row r="9038" spans="1:5" hidden="1">
      <c r="A9038" s="1">
        <v>2002</v>
      </c>
      <c r="B9038" s="1">
        <v>43</v>
      </c>
      <c r="C9038" s="1">
        <v>166.06</v>
      </c>
      <c r="D9038" s="1">
        <v>247.12</v>
      </c>
      <c r="E9038" s="1">
        <v>413.18</v>
      </c>
    </row>
    <row r="9039" spans="1:5" hidden="1">
      <c r="A9039" s="1">
        <v>2002</v>
      </c>
      <c r="B9039" s="1">
        <v>44</v>
      </c>
      <c r="C9039" s="1">
        <v>171.06</v>
      </c>
      <c r="D9039" s="1">
        <v>283.14999999999998</v>
      </c>
      <c r="E9039" s="1">
        <v>454.21</v>
      </c>
    </row>
    <row r="9040" spans="1:5" hidden="1">
      <c r="A9040" s="1">
        <v>2002</v>
      </c>
      <c r="B9040" s="1">
        <v>45</v>
      </c>
      <c r="C9040" s="1">
        <v>185.07</v>
      </c>
      <c r="D9040" s="1">
        <v>321.16000000000003</v>
      </c>
      <c r="E9040" s="1">
        <v>506.23</v>
      </c>
    </row>
    <row r="9041" spans="1:5" hidden="1">
      <c r="A9041" s="1">
        <v>2002</v>
      </c>
      <c r="B9041" s="1">
        <v>46</v>
      </c>
      <c r="C9041" s="1">
        <v>211.08</v>
      </c>
      <c r="D9041" s="1">
        <v>341.17</v>
      </c>
      <c r="E9041" s="1">
        <v>552.25</v>
      </c>
    </row>
    <row r="9042" spans="1:5" hidden="1">
      <c r="A9042" s="1">
        <v>2002</v>
      </c>
      <c r="B9042" s="1">
        <v>47</v>
      </c>
      <c r="C9042" s="1">
        <v>218.09</v>
      </c>
      <c r="D9042" s="1">
        <v>349.17</v>
      </c>
      <c r="E9042" s="1">
        <v>567.26</v>
      </c>
    </row>
    <row r="9043" spans="1:5" hidden="1">
      <c r="A9043" s="1">
        <v>2002</v>
      </c>
      <c r="B9043" s="1">
        <v>48</v>
      </c>
      <c r="C9043" s="1">
        <v>208.08</v>
      </c>
      <c r="D9043" s="1">
        <v>363.18</v>
      </c>
      <c r="E9043" s="1">
        <v>571.26</v>
      </c>
    </row>
    <row r="9044" spans="1:5" hidden="1">
      <c r="A9044" s="1">
        <v>2002</v>
      </c>
      <c r="B9044" s="1">
        <v>49</v>
      </c>
      <c r="C9044" s="1">
        <v>248.09</v>
      </c>
      <c r="D9044" s="1">
        <v>410.2</v>
      </c>
      <c r="E9044" s="1">
        <v>658.29</v>
      </c>
    </row>
    <row r="9045" spans="1:5" hidden="1">
      <c r="A9045" s="1">
        <v>2002</v>
      </c>
      <c r="B9045" s="1">
        <v>50</v>
      </c>
      <c r="C9045" s="1">
        <v>294.11</v>
      </c>
      <c r="D9045" s="1">
        <v>397.19</v>
      </c>
      <c r="E9045" s="1">
        <v>691.3</v>
      </c>
    </row>
    <row r="9046" spans="1:5" hidden="1">
      <c r="A9046" s="1">
        <v>2002</v>
      </c>
      <c r="B9046" s="1">
        <v>51</v>
      </c>
      <c r="C9046" s="1">
        <v>292.11</v>
      </c>
      <c r="D9046" s="1">
        <v>454.23</v>
      </c>
      <c r="E9046" s="1">
        <v>746.34</v>
      </c>
    </row>
    <row r="9047" spans="1:5" hidden="1">
      <c r="A9047" s="1">
        <v>2002</v>
      </c>
      <c r="B9047" s="1">
        <v>52</v>
      </c>
      <c r="C9047" s="1">
        <v>328.13</v>
      </c>
      <c r="D9047" s="1">
        <v>466.23</v>
      </c>
      <c r="E9047" s="1">
        <v>794.36</v>
      </c>
    </row>
    <row r="9048" spans="1:5" hidden="1">
      <c r="A9048" s="1">
        <v>2002</v>
      </c>
      <c r="B9048" s="1">
        <v>53</v>
      </c>
      <c r="C9048" s="1">
        <v>358.13</v>
      </c>
      <c r="D9048" s="1">
        <v>495.25</v>
      </c>
      <c r="E9048" s="1">
        <v>853.38</v>
      </c>
    </row>
    <row r="9049" spans="1:5" hidden="1">
      <c r="A9049" s="1">
        <v>2002</v>
      </c>
      <c r="B9049" s="1">
        <v>54</v>
      </c>
      <c r="C9049" s="1">
        <v>322.13</v>
      </c>
      <c r="D9049" s="1">
        <v>543.28</v>
      </c>
      <c r="E9049" s="1">
        <v>865.41</v>
      </c>
    </row>
    <row r="9050" spans="1:5" hidden="1">
      <c r="A9050" s="1">
        <v>2002</v>
      </c>
      <c r="B9050" s="1">
        <v>55</v>
      </c>
      <c r="C9050" s="1">
        <v>369.14</v>
      </c>
      <c r="D9050" s="1">
        <v>638.32000000000005</v>
      </c>
      <c r="E9050" s="1">
        <v>1007.46</v>
      </c>
    </row>
    <row r="9051" spans="1:5" hidden="1">
      <c r="A9051" s="1">
        <v>2002</v>
      </c>
      <c r="B9051" s="1">
        <v>56</v>
      </c>
      <c r="C9051" s="1">
        <v>369.14</v>
      </c>
      <c r="D9051" s="1">
        <v>571.29</v>
      </c>
      <c r="E9051" s="1">
        <v>940.43</v>
      </c>
    </row>
    <row r="9052" spans="1:5" hidden="1">
      <c r="A9052" s="1">
        <v>2002</v>
      </c>
      <c r="B9052" s="1">
        <v>57</v>
      </c>
      <c r="C9052" s="1">
        <v>412.16</v>
      </c>
      <c r="D9052" s="1">
        <v>641.32000000000005</v>
      </c>
      <c r="E9052" s="1">
        <v>1053.48</v>
      </c>
    </row>
    <row r="9053" spans="1:5" hidden="1">
      <c r="A9053" s="1">
        <v>2002</v>
      </c>
      <c r="B9053" s="1">
        <v>58</v>
      </c>
      <c r="C9053" s="1">
        <v>435.16</v>
      </c>
      <c r="D9053" s="1">
        <v>673.33</v>
      </c>
      <c r="E9053" s="1">
        <v>1108.49</v>
      </c>
    </row>
    <row r="9054" spans="1:5" hidden="1">
      <c r="A9054" s="1">
        <v>2002</v>
      </c>
      <c r="B9054" s="1">
        <v>59</v>
      </c>
      <c r="C9054" s="1">
        <v>395.15</v>
      </c>
      <c r="D9054" s="1">
        <v>678.34</v>
      </c>
      <c r="E9054" s="1">
        <v>1073.49</v>
      </c>
    </row>
    <row r="9055" spans="1:5" hidden="1">
      <c r="A9055" s="1">
        <v>2002</v>
      </c>
      <c r="B9055" s="1">
        <v>60</v>
      </c>
      <c r="C9055" s="1">
        <v>439.17</v>
      </c>
      <c r="D9055" s="1">
        <v>723.37</v>
      </c>
      <c r="E9055" s="1">
        <v>1162.54</v>
      </c>
    </row>
    <row r="9056" spans="1:5" hidden="1">
      <c r="A9056" s="1">
        <v>2002</v>
      </c>
      <c r="B9056" s="1">
        <v>61</v>
      </c>
      <c r="C9056" s="1">
        <v>492.19</v>
      </c>
      <c r="D9056" s="1">
        <v>795.4</v>
      </c>
      <c r="E9056" s="1">
        <v>1287.5899999999999</v>
      </c>
    </row>
    <row r="9057" spans="1:5" hidden="1">
      <c r="A9057" s="1">
        <v>2002</v>
      </c>
      <c r="B9057" s="1">
        <v>62</v>
      </c>
      <c r="C9057" s="1">
        <v>492.18</v>
      </c>
      <c r="D9057" s="1">
        <v>905.46</v>
      </c>
      <c r="E9057" s="1">
        <v>1397.64</v>
      </c>
    </row>
    <row r="9058" spans="1:5" hidden="1">
      <c r="A9058" s="1">
        <v>2002</v>
      </c>
      <c r="B9058" s="1">
        <v>63</v>
      </c>
      <c r="C9058" s="1">
        <v>508.19</v>
      </c>
      <c r="D9058" s="1">
        <v>841.42</v>
      </c>
      <c r="E9058" s="1">
        <v>1349.61</v>
      </c>
    </row>
    <row r="9059" spans="1:5" hidden="1">
      <c r="A9059" s="1">
        <v>2002</v>
      </c>
      <c r="B9059" s="1">
        <v>64</v>
      </c>
      <c r="C9059" s="1">
        <v>607.23</v>
      </c>
      <c r="D9059" s="1">
        <v>971.49</v>
      </c>
      <c r="E9059" s="1">
        <v>1578.72</v>
      </c>
    </row>
    <row r="9060" spans="1:5" hidden="1">
      <c r="A9060" s="1">
        <v>2002</v>
      </c>
      <c r="B9060" s="1">
        <v>65</v>
      </c>
      <c r="C9060" s="1">
        <v>617.24</v>
      </c>
      <c r="D9060" s="1">
        <v>1021.51</v>
      </c>
      <c r="E9060" s="1">
        <v>1638.75</v>
      </c>
    </row>
    <row r="9061" spans="1:5" hidden="1">
      <c r="A9061" s="1">
        <v>2002</v>
      </c>
      <c r="B9061" s="1">
        <v>66</v>
      </c>
      <c r="C9061" s="1">
        <v>589.23</v>
      </c>
      <c r="D9061" s="1">
        <v>1065.53</v>
      </c>
      <c r="E9061" s="1">
        <v>1654.76</v>
      </c>
    </row>
    <row r="9062" spans="1:5" hidden="1">
      <c r="A9062" s="1">
        <v>2002</v>
      </c>
      <c r="B9062" s="1">
        <v>67</v>
      </c>
      <c r="C9062" s="1">
        <v>677.26</v>
      </c>
      <c r="D9062" s="1">
        <v>1136.57</v>
      </c>
      <c r="E9062" s="1">
        <v>1813.83</v>
      </c>
    </row>
    <row r="9063" spans="1:5" hidden="1">
      <c r="A9063" s="1">
        <v>2002</v>
      </c>
      <c r="B9063" s="1">
        <v>68</v>
      </c>
      <c r="C9063" s="1">
        <v>699.26</v>
      </c>
      <c r="D9063" s="1">
        <v>1216.6099999999999</v>
      </c>
      <c r="E9063" s="1">
        <v>1915.87</v>
      </c>
    </row>
    <row r="9064" spans="1:5" hidden="1">
      <c r="A9064" s="1">
        <v>2002</v>
      </c>
      <c r="B9064" s="1">
        <v>69</v>
      </c>
      <c r="C9064" s="1">
        <v>795.3</v>
      </c>
      <c r="D9064" s="1">
        <v>1251.6199999999999</v>
      </c>
      <c r="E9064" s="1">
        <v>2046.92</v>
      </c>
    </row>
    <row r="9065" spans="1:5" hidden="1">
      <c r="A9065" s="1">
        <v>2002</v>
      </c>
      <c r="B9065" s="1">
        <v>70</v>
      </c>
      <c r="C9065" s="1">
        <v>854.33</v>
      </c>
      <c r="D9065" s="1">
        <v>1428.71</v>
      </c>
      <c r="E9065" s="1">
        <v>2283.04</v>
      </c>
    </row>
    <row r="9066" spans="1:5" hidden="1">
      <c r="A9066" s="1">
        <v>2002</v>
      </c>
      <c r="B9066" s="1">
        <v>71</v>
      </c>
      <c r="C9066" s="1">
        <v>906.34</v>
      </c>
      <c r="D9066" s="1">
        <v>1599.8</v>
      </c>
      <c r="E9066" s="1">
        <v>2506.14</v>
      </c>
    </row>
    <row r="9067" spans="1:5" hidden="1">
      <c r="A9067" s="1">
        <v>2002</v>
      </c>
      <c r="B9067" s="1">
        <v>72</v>
      </c>
      <c r="C9067" s="1">
        <v>1043.3900000000001</v>
      </c>
      <c r="D9067" s="1">
        <v>1785.89</v>
      </c>
      <c r="E9067" s="1">
        <v>2829.28</v>
      </c>
    </row>
    <row r="9068" spans="1:5" hidden="1">
      <c r="A9068" s="1">
        <v>2002</v>
      </c>
      <c r="B9068" s="1">
        <v>73</v>
      </c>
      <c r="C9068" s="1">
        <v>1155.44</v>
      </c>
      <c r="D9068" s="1">
        <v>1929.96</v>
      </c>
      <c r="E9068" s="1">
        <v>3085.4</v>
      </c>
    </row>
    <row r="9069" spans="1:5" hidden="1">
      <c r="A9069" s="1">
        <v>2002</v>
      </c>
      <c r="B9069" s="1">
        <v>74</v>
      </c>
      <c r="C9069" s="1">
        <v>1383.53</v>
      </c>
      <c r="D9069" s="1">
        <v>1995</v>
      </c>
      <c r="E9069" s="1">
        <v>3378.53</v>
      </c>
    </row>
    <row r="9070" spans="1:5" hidden="1">
      <c r="A9070" s="1">
        <v>2002</v>
      </c>
      <c r="B9070" s="1">
        <v>75</v>
      </c>
      <c r="C9070" s="1">
        <v>1323.51</v>
      </c>
      <c r="D9070" s="1">
        <v>2040.02</v>
      </c>
      <c r="E9070" s="1">
        <v>3363.53</v>
      </c>
    </row>
    <row r="9071" spans="1:5" hidden="1">
      <c r="A9071" s="1">
        <v>2002</v>
      </c>
      <c r="B9071" s="1">
        <v>76</v>
      </c>
      <c r="C9071" s="1">
        <v>1524.58</v>
      </c>
      <c r="D9071" s="1">
        <v>2191.09</v>
      </c>
      <c r="E9071" s="1">
        <v>3715.67</v>
      </c>
    </row>
    <row r="9072" spans="1:5" hidden="1">
      <c r="A9072" s="1">
        <v>2002</v>
      </c>
      <c r="B9072" s="1">
        <v>77</v>
      </c>
      <c r="C9072" s="1">
        <v>1726.66</v>
      </c>
      <c r="D9072" s="1">
        <v>2297.15</v>
      </c>
      <c r="E9072" s="1">
        <v>4023.81</v>
      </c>
    </row>
    <row r="9073" spans="1:5" hidden="1">
      <c r="A9073" s="1">
        <v>2002</v>
      </c>
      <c r="B9073" s="1">
        <v>78</v>
      </c>
      <c r="C9073" s="1">
        <v>1862.7</v>
      </c>
      <c r="D9073" s="1">
        <v>2338.17</v>
      </c>
      <c r="E9073" s="1">
        <v>4200.87</v>
      </c>
    </row>
    <row r="9074" spans="1:5" hidden="1">
      <c r="A9074" s="1">
        <v>2002</v>
      </c>
      <c r="B9074" s="1">
        <v>79</v>
      </c>
      <c r="C9074" s="1">
        <v>1983.76</v>
      </c>
      <c r="D9074" s="1">
        <v>2455.2199999999998</v>
      </c>
      <c r="E9074" s="1">
        <v>4438.9799999999996</v>
      </c>
    </row>
    <row r="9075" spans="1:5" hidden="1">
      <c r="A9075" s="1">
        <v>2002</v>
      </c>
      <c r="B9075" s="1">
        <v>80</v>
      </c>
      <c r="C9075" s="1">
        <v>2162.8200000000002</v>
      </c>
      <c r="D9075" s="1">
        <v>2440.21</v>
      </c>
      <c r="E9075" s="1">
        <v>4603.03</v>
      </c>
    </row>
    <row r="9076" spans="1:5" hidden="1">
      <c r="A9076" s="1">
        <v>2002</v>
      </c>
      <c r="B9076" s="1">
        <v>81</v>
      </c>
      <c r="C9076" s="1">
        <v>2248.86</v>
      </c>
      <c r="D9076" s="1">
        <v>2415.21</v>
      </c>
      <c r="E9076" s="1">
        <v>4664.07</v>
      </c>
    </row>
    <row r="9077" spans="1:5" hidden="1">
      <c r="A9077" s="1">
        <v>2002</v>
      </c>
      <c r="B9077" s="1">
        <v>82</v>
      </c>
      <c r="C9077" s="1">
        <v>2371.9</v>
      </c>
      <c r="D9077" s="1">
        <v>2223.11</v>
      </c>
      <c r="E9077" s="1">
        <v>4595.01</v>
      </c>
    </row>
    <row r="9078" spans="1:5" hidden="1">
      <c r="A9078" s="1">
        <v>2002</v>
      </c>
      <c r="B9078" s="1">
        <v>83</v>
      </c>
      <c r="C9078" s="1">
        <v>2257.86</v>
      </c>
      <c r="D9078" s="1">
        <v>2026.01</v>
      </c>
      <c r="E9078" s="1">
        <v>4283.87</v>
      </c>
    </row>
    <row r="9079" spans="1:5" hidden="1">
      <c r="A9079" s="1">
        <v>2002</v>
      </c>
      <c r="B9079" s="1">
        <v>84</v>
      </c>
      <c r="C9079" s="1">
        <v>2317.88</v>
      </c>
      <c r="D9079" s="1">
        <v>1984.99</v>
      </c>
      <c r="E9079" s="1">
        <v>4302.87</v>
      </c>
    </row>
    <row r="9080" spans="1:5" hidden="1">
      <c r="A9080" s="1">
        <v>2002</v>
      </c>
      <c r="B9080" s="1">
        <v>85</v>
      </c>
      <c r="C9080" s="1">
        <v>2397.92</v>
      </c>
      <c r="D9080" s="1">
        <v>2057.0300000000002</v>
      </c>
      <c r="E9080" s="1">
        <v>4454.95</v>
      </c>
    </row>
    <row r="9081" spans="1:5" hidden="1">
      <c r="A9081" s="1">
        <v>2002</v>
      </c>
      <c r="B9081" s="1">
        <v>86</v>
      </c>
      <c r="C9081" s="1">
        <v>2487.94</v>
      </c>
      <c r="D9081" s="1">
        <v>1909.95</v>
      </c>
      <c r="E9081" s="1">
        <v>4397.8900000000003</v>
      </c>
    </row>
    <row r="9082" spans="1:5" hidden="1">
      <c r="A9082" s="1">
        <v>2002</v>
      </c>
      <c r="B9082" s="1">
        <v>87</v>
      </c>
      <c r="C9082" s="1">
        <v>2638.01</v>
      </c>
      <c r="D9082" s="1">
        <v>1815.91</v>
      </c>
      <c r="E9082" s="1">
        <v>4453.92</v>
      </c>
    </row>
    <row r="9083" spans="1:5" hidden="1">
      <c r="A9083" s="1">
        <v>2002</v>
      </c>
      <c r="B9083" s="1">
        <v>88</v>
      </c>
      <c r="C9083" s="1">
        <v>2627</v>
      </c>
      <c r="D9083" s="1">
        <v>1658.83</v>
      </c>
      <c r="E9083" s="1">
        <v>4285.83</v>
      </c>
    </row>
    <row r="9084" spans="1:5" hidden="1">
      <c r="A9084" s="1">
        <v>2002</v>
      </c>
      <c r="B9084" s="1">
        <v>89</v>
      </c>
      <c r="C9084" s="1">
        <v>2506.96</v>
      </c>
      <c r="D9084" s="1">
        <v>1454.72</v>
      </c>
      <c r="E9084" s="1">
        <v>3961.68</v>
      </c>
    </row>
    <row r="9085" spans="1:5" hidden="1">
      <c r="A9085" s="1">
        <v>2002</v>
      </c>
      <c r="B9085" s="1">
        <v>90</v>
      </c>
      <c r="C9085" s="1">
        <v>2244.85</v>
      </c>
      <c r="D9085" s="1">
        <v>1255.6300000000001</v>
      </c>
      <c r="E9085" s="1">
        <v>3500.48</v>
      </c>
    </row>
    <row r="9086" spans="1:5" hidden="1">
      <c r="A9086" s="1">
        <v>2002</v>
      </c>
      <c r="B9086" s="1">
        <v>91</v>
      </c>
      <c r="C9086" s="1">
        <v>2099.8000000000002</v>
      </c>
      <c r="D9086" s="1">
        <v>980.49</v>
      </c>
      <c r="E9086" s="1">
        <v>3080.29</v>
      </c>
    </row>
    <row r="9087" spans="1:5" hidden="1">
      <c r="A9087" s="1">
        <v>2002</v>
      </c>
      <c r="B9087" s="1">
        <v>92</v>
      </c>
      <c r="C9087" s="1">
        <v>1799.68</v>
      </c>
      <c r="D9087" s="1">
        <v>936.47</v>
      </c>
      <c r="E9087" s="1">
        <v>2736.15</v>
      </c>
    </row>
    <row r="9088" spans="1:5" hidden="1">
      <c r="A9088" s="1">
        <v>2002</v>
      </c>
      <c r="B9088" s="1">
        <v>93</v>
      </c>
      <c r="C9088" s="1">
        <v>1571.6</v>
      </c>
      <c r="D9088" s="1">
        <v>663.34</v>
      </c>
      <c r="E9088" s="1">
        <v>2234.94</v>
      </c>
    </row>
    <row r="9089" spans="1:5" hidden="1">
      <c r="A9089" s="1">
        <v>2002</v>
      </c>
      <c r="B9089" s="1">
        <v>94</v>
      </c>
      <c r="C9089" s="1">
        <v>1339.51</v>
      </c>
      <c r="D9089" s="1">
        <v>504.25</v>
      </c>
      <c r="E9089" s="1">
        <v>1843.76</v>
      </c>
    </row>
    <row r="9090" spans="1:5" hidden="1">
      <c r="A9090" s="1">
        <v>2002</v>
      </c>
      <c r="B9090" s="1">
        <v>95</v>
      </c>
      <c r="C9090" s="1">
        <v>1079.4100000000001</v>
      </c>
      <c r="D9090" s="1">
        <v>359.18</v>
      </c>
      <c r="E9090" s="1">
        <v>1438.59</v>
      </c>
    </row>
    <row r="9091" spans="1:5" hidden="1">
      <c r="A9091" s="1">
        <v>2002</v>
      </c>
      <c r="B9091" s="1">
        <v>96</v>
      </c>
      <c r="C9091" s="1">
        <v>788.3</v>
      </c>
      <c r="D9091" s="1">
        <v>287.14</v>
      </c>
      <c r="E9091" s="1">
        <v>1075.44</v>
      </c>
    </row>
    <row r="9092" spans="1:5" hidden="1">
      <c r="A9092" s="1">
        <v>2002</v>
      </c>
      <c r="B9092" s="1">
        <v>97</v>
      </c>
      <c r="C9092" s="1">
        <v>611.24</v>
      </c>
      <c r="D9092" s="1">
        <v>188.09</v>
      </c>
      <c r="E9092" s="1">
        <v>799.33</v>
      </c>
    </row>
    <row r="9093" spans="1:5" hidden="1">
      <c r="A9093" s="1">
        <v>2002</v>
      </c>
      <c r="B9093" s="1">
        <v>98</v>
      </c>
      <c r="C9093" s="1">
        <v>461.18</v>
      </c>
      <c r="D9093" s="1">
        <v>144.07</v>
      </c>
      <c r="E9093" s="1">
        <v>605.25</v>
      </c>
    </row>
    <row r="9094" spans="1:5" hidden="1">
      <c r="A9094" s="1">
        <v>2002</v>
      </c>
      <c r="B9094" s="1">
        <v>99</v>
      </c>
      <c r="C9094" s="1">
        <v>363.13</v>
      </c>
      <c r="D9094" s="1">
        <v>93.04</v>
      </c>
      <c r="E9094" s="1">
        <v>456.17</v>
      </c>
    </row>
    <row r="9095" spans="1:5" hidden="1">
      <c r="A9095" s="1">
        <v>2002</v>
      </c>
      <c r="B9095" s="1">
        <v>100</v>
      </c>
      <c r="C9095" s="1">
        <v>246.73</v>
      </c>
      <c r="D9095" s="1">
        <v>52.64</v>
      </c>
      <c r="E9095" s="1">
        <v>299.37</v>
      </c>
    </row>
    <row r="9096" spans="1:5" hidden="1">
      <c r="A9096" s="1">
        <v>2002</v>
      </c>
      <c r="B9096" s="1">
        <v>101</v>
      </c>
      <c r="C9096" s="1">
        <v>170.54</v>
      </c>
      <c r="D9096" s="1">
        <v>33.590000000000003</v>
      </c>
      <c r="E9096" s="1">
        <v>204.13</v>
      </c>
    </row>
    <row r="9097" spans="1:5" hidden="1">
      <c r="A9097" s="1">
        <v>2002</v>
      </c>
      <c r="B9097" s="1">
        <v>102</v>
      </c>
      <c r="C9097" s="1">
        <v>110.39</v>
      </c>
      <c r="D9097" s="1">
        <v>19.68</v>
      </c>
      <c r="E9097" s="1">
        <v>130.07</v>
      </c>
    </row>
    <row r="9098" spans="1:5" hidden="1">
      <c r="A9098" s="1">
        <v>2002</v>
      </c>
      <c r="B9098" s="1">
        <v>103</v>
      </c>
      <c r="C9098" s="1">
        <v>65.55</v>
      </c>
      <c r="D9098" s="1">
        <v>10.4</v>
      </c>
      <c r="E9098" s="1">
        <v>75.95</v>
      </c>
    </row>
    <row r="9099" spans="1:5" hidden="1">
      <c r="A9099" s="1">
        <v>2002</v>
      </c>
      <c r="B9099" s="1">
        <v>104</v>
      </c>
      <c r="C9099" s="1">
        <v>40.03</v>
      </c>
      <c r="D9099" s="1">
        <v>6</v>
      </c>
      <c r="E9099" s="1">
        <v>46.03</v>
      </c>
    </row>
    <row r="9100" spans="1:5" hidden="1">
      <c r="A9100" s="1">
        <v>2002</v>
      </c>
      <c r="B9100" s="1">
        <v>105</v>
      </c>
      <c r="C9100" s="1">
        <v>23.53</v>
      </c>
      <c r="D9100" s="1">
        <v>3.35</v>
      </c>
      <c r="E9100" s="1">
        <v>26.88</v>
      </c>
    </row>
    <row r="9101" spans="1:5" hidden="1">
      <c r="A9101" s="1">
        <v>2002</v>
      </c>
      <c r="B9101" s="1">
        <v>106</v>
      </c>
      <c r="C9101" s="1">
        <v>12.82</v>
      </c>
      <c r="D9101" s="1">
        <v>1.63</v>
      </c>
      <c r="E9101" s="1">
        <v>14.45</v>
      </c>
    </row>
    <row r="9102" spans="1:5" hidden="1">
      <c r="A9102" s="1">
        <v>2002</v>
      </c>
      <c r="B9102" s="1">
        <v>107</v>
      </c>
      <c r="C9102" s="1">
        <v>6.94</v>
      </c>
      <c r="D9102" s="1">
        <v>0.78</v>
      </c>
      <c r="E9102" s="1">
        <v>7.72</v>
      </c>
    </row>
    <row r="9103" spans="1:5" hidden="1">
      <c r="A9103" s="1">
        <v>2002</v>
      </c>
      <c r="B9103" s="1">
        <v>108</v>
      </c>
      <c r="C9103" s="1">
        <v>3.71</v>
      </c>
      <c r="D9103" s="1">
        <v>0</v>
      </c>
      <c r="E9103" s="1">
        <v>3.71</v>
      </c>
    </row>
    <row r="9104" spans="1:5" hidden="1">
      <c r="A9104" s="1">
        <v>2002</v>
      </c>
      <c r="B9104" s="1">
        <v>109</v>
      </c>
      <c r="C9104" s="1">
        <v>1.82</v>
      </c>
      <c r="D9104" s="1">
        <v>0</v>
      </c>
      <c r="E9104" s="1">
        <v>1.82</v>
      </c>
    </row>
    <row r="9105" spans="1:5" hidden="1">
      <c r="A9105" s="1">
        <v>2002</v>
      </c>
      <c r="B9105" s="1" t="s">
        <v>121</v>
      </c>
      <c r="C9105" s="1">
        <v>1.2</v>
      </c>
      <c r="D9105" s="1">
        <v>0</v>
      </c>
      <c r="E9105" s="1">
        <v>1.2</v>
      </c>
    </row>
    <row r="9106" spans="1:5" hidden="1">
      <c r="A9106" s="1">
        <v>2003</v>
      </c>
      <c r="B9106" s="1">
        <v>0</v>
      </c>
      <c r="C9106" s="1">
        <v>518.5</v>
      </c>
      <c r="D9106" s="1">
        <v>689.56</v>
      </c>
      <c r="E9106" s="1">
        <v>1208.06</v>
      </c>
    </row>
    <row r="9107" spans="1:5" hidden="1">
      <c r="A9107" s="1">
        <v>2003</v>
      </c>
      <c r="B9107" s="1">
        <v>1</v>
      </c>
      <c r="C9107" s="1">
        <v>45.2</v>
      </c>
      <c r="D9107" s="1">
        <v>57</v>
      </c>
      <c r="E9107" s="1">
        <v>102.2</v>
      </c>
    </row>
    <row r="9108" spans="1:5" hidden="1">
      <c r="A9108" s="1">
        <v>2003</v>
      </c>
      <c r="B9108" s="1">
        <v>2</v>
      </c>
      <c r="C9108" s="1">
        <v>27</v>
      </c>
      <c r="D9108" s="1">
        <v>32</v>
      </c>
      <c r="E9108" s="1">
        <v>59</v>
      </c>
    </row>
    <row r="9109" spans="1:5" hidden="1">
      <c r="A9109" s="1">
        <v>2003</v>
      </c>
      <c r="B9109" s="1">
        <v>3</v>
      </c>
      <c r="C9109" s="1">
        <v>29</v>
      </c>
      <c r="D9109" s="1">
        <v>36</v>
      </c>
      <c r="E9109" s="1">
        <v>65</v>
      </c>
    </row>
    <row r="9110" spans="1:5" hidden="1">
      <c r="A9110" s="1">
        <v>2003</v>
      </c>
      <c r="B9110" s="1">
        <v>4</v>
      </c>
      <c r="C9110" s="1">
        <v>20</v>
      </c>
      <c r="D9110" s="1">
        <v>25</v>
      </c>
      <c r="E9110" s="1">
        <v>45</v>
      </c>
    </row>
    <row r="9111" spans="1:5" hidden="1">
      <c r="A9111" s="1">
        <v>2003</v>
      </c>
      <c r="B9111" s="1">
        <v>5</v>
      </c>
      <c r="C9111" s="1">
        <v>14</v>
      </c>
      <c r="D9111" s="1">
        <v>16</v>
      </c>
      <c r="E9111" s="1">
        <v>30</v>
      </c>
    </row>
    <row r="9112" spans="1:5" hidden="1">
      <c r="A9112" s="1">
        <v>2003</v>
      </c>
      <c r="B9112" s="1">
        <v>6</v>
      </c>
      <c r="C9112" s="1">
        <v>5</v>
      </c>
      <c r="D9112" s="1">
        <v>19</v>
      </c>
      <c r="E9112" s="1">
        <v>24</v>
      </c>
    </row>
    <row r="9113" spans="1:5" hidden="1">
      <c r="A9113" s="1">
        <v>2003</v>
      </c>
      <c r="B9113" s="1">
        <v>7</v>
      </c>
      <c r="C9113" s="1">
        <v>15</v>
      </c>
      <c r="D9113" s="1">
        <v>24</v>
      </c>
      <c r="E9113" s="1">
        <v>39</v>
      </c>
    </row>
    <row r="9114" spans="1:5" hidden="1">
      <c r="A9114" s="1">
        <v>2003</v>
      </c>
      <c r="B9114" s="1">
        <v>8</v>
      </c>
      <c r="C9114" s="1">
        <v>15</v>
      </c>
      <c r="D9114" s="1">
        <v>13</v>
      </c>
      <c r="E9114" s="1">
        <v>28</v>
      </c>
    </row>
    <row r="9115" spans="1:5" hidden="1">
      <c r="A9115" s="1">
        <v>2003</v>
      </c>
      <c r="B9115" s="1">
        <v>9</v>
      </c>
      <c r="C9115" s="1">
        <v>10</v>
      </c>
      <c r="D9115" s="1">
        <v>18</v>
      </c>
      <c r="E9115" s="1">
        <v>28</v>
      </c>
    </row>
    <row r="9116" spans="1:5" hidden="1">
      <c r="A9116" s="1">
        <v>2003</v>
      </c>
      <c r="B9116" s="1">
        <v>10</v>
      </c>
      <c r="C9116" s="1">
        <v>9</v>
      </c>
      <c r="D9116" s="1">
        <v>13</v>
      </c>
      <c r="E9116" s="1">
        <v>22</v>
      </c>
    </row>
    <row r="9117" spans="1:5" hidden="1">
      <c r="A9117" s="1">
        <v>2003</v>
      </c>
      <c r="B9117" s="1">
        <v>11</v>
      </c>
      <c r="C9117" s="1">
        <v>14</v>
      </c>
      <c r="D9117" s="1">
        <v>13</v>
      </c>
      <c r="E9117" s="1">
        <v>27</v>
      </c>
    </row>
    <row r="9118" spans="1:5" hidden="1">
      <c r="A9118" s="1">
        <v>2003</v>
      </c>
      <c r="B9118" s="1">
        <v>12</v>
      </c>
      <c r="C9118" s="1">
        <v>14</v>
      </c>
      <c r="D9118" s="1">
        <v>17</v>
      </c>
      <c r="E9118" s="1">
        <v>31</v>
      </c>
    </row>
    <row r="9119" spans="1:5" hidden="1">
      <c r="A9119" s="1">
        <v>2003</v>
      </c>
      <c r="B9119" s="1">
        <v>13</v>
      </c>
      <c r="C9119" s="1">
        <v>15</v>
      </c>
      <c r="D9119" s="1">
        <v>21</v>
      </c>
      <c r="E9119" s="1">
        <v>36</v>
      </c>
    </row>
    <row r="9120" spans="1:5" hidden="1">
      <c r="A9120" s="1">
        <v>2003</v>
      </c>
      <c r="B9120" s="1">
        <v>14</v>
      </c>
      <c r="C9120" s="1">
        <v>22</v>
      </c>
      <c r="D9120" s="1">
        <v>20</v>
      </c>
      <c r="E9120" s="1">
        <v>42</v>
      </c>
    </row>
    <row r="9121" spans="1:5" hidden="1">
      <c r="A9121" s="1">
        <v>2003</v>
      </c>
      <c r="B9121" s="1">
        <v>15</v>
      </c>
      <c r="C9121" s="1">
        <v>26</v>
      </c>
      <c r="D9121" s="1">
        <v>36</v>
      </c>
      <c r="E9121" s="1">
        <v>62</v>
      </c>
    </row>
    <row r="9122" spans="1:5" hidden="1">
      <c r="A9122" s="1">
        <v>2003</v>
      </c>
      <c r="B9122" s="1">
        <v>16</v>
      </c>
      <c r="C9122" s="1">
        <v>44</v>
      </c>
      <c r="D9122" s="1">
        <v>60</v>
      </c>
      <c r="E9122" s="1">
        <v>104</v>
      </c>
    </row>
    <row r="9123" spans="1:5" hidden="1">
      <c r="A9123" s="1">
        <v>2003</v>
      </c>
      <c r="B9123" s="1">
        <v>17</v>
      </c>
      <c r="C9123" s="1">
        <v>40</v>
      </c>
      <c r="D9123" s="1">
        <v>91.21</v>
      </c>
      <c r="E9123" s="1">
        <v>131.21</v>
      </c>
    </row>
    <row r="9124" spans="1:5" hidden="1">
      <c r="A9124" s="1">
        <v>2003</v>
      </c>
      <c r="B9124" s="1">
        <v>18</v>
      </c>
      <c r="C9124" s="1">
        <v>36</v>
      </c>
      <c r="D9124" s="1">
        <v>120.02</v>
      </c>
      <c r="E9124" s="1">
        <v>156.02000000000001</v>
      </c>
    </row>
    <row r="9125" spans="1:5" hidden="1">
      <c r="A9125" s="1">
        <v>2003</v>
      </c>
      <c r="B9125" s="1">
        <v>19</v>
      </c>
      <c r="C9125" s="1">
        <v>40</v>
      </c>
      <c r="D9125" s="1">
        <v>119.01</v>
      </c>
      <c r="E9125" s="1">
        <v>159.01</v>
      </c>
    </row>
    <row r="9126" spans="1:5" hidden="1">
      <c r="A9126" s="1">
        <v>2003</v>
      </c>
      <c r="B9126" s="1">
        <v>20</v>
      </c>
      <c r="C9126" s="1">
        <v>41</v>
      </c>
      <c r="D9126" s="1">
        <v>116.21</v>
      </c>
      <c r="E9126" s="1">
        <v>157.21</v>
      </c>
    </row>
    <row r="9127" spans="1:5" hidden="1">
      <c r="A9127" s="1">
        <v>2003</v>
      </c>
      <c r="B9127" s="1">
        <v>21</v>
      </c>
      <c r="C9127" s="1">
        <v>46</v>
      </c>
      <c r="D9127" s="1">
        <v>132.21</v>
      </c>
      <c r="E9127" s="1">
        <v>178.21</v>
      </c>
    </row>
    <row r="9128" spans="1:5" hidden="1">
      <c r="A9128" s="1">
        <v>2003</v>
      </c>
      <c r="B9128" s="1">
        <v>22</v>
      </c>
      <c r="C9128" s="1">
        <v>39</v>
      </c>
      <c r="D9128" s="1">
        <v>123.02</v>
      </c>
      <c r="E9128" s="1">
        <v>162.02000000000001</v>
      </c>
    </row>
    <row r="9129" spans="1:5" hidden="1">
      <c r="A9129" s="1">
        <v>2003</v>
      </c>
      <c r="B9129" s="1">
        <v>23</v>
      </c>
      <c r="C9129" s="1">
        <v>50</v>
      </c>
      <c r="D9129" s="1">
        <v>130.21</v>
      </c>
      <c r="E9129" s="1">
        <v>180.21</v>
      </c>
    </row>
    <row r="9130" spans="1:5" hidden="1">
      <c r="A9130" s="1">
        <v>2003</v>
      </c>
      <c r="B9130" s="1">
        <v>24</v>
      </c>
      <c r="C9130" s="1">
        <v>38</v>
      </c>
      <c r="D9130" s="1">
        <v>120.21</v>
      </c>
      <c r="E9130" s="1">
        <v>158.21</v>
      </c>
    </row>
    <row r="9131" spans="1:5" hidden="1">
      <c r="A9131" s="1">
        <v>2003</v>
      </c>
      <c r="B9131" s="1">
        <v>25</v>
      </c>
      <c r="C9131" s="1">
        <v>41.2</v>
      </c>
      <c r="D9131" s="1">
        <v>123.02</v>
      </c>
      <c r="E9131" s="1">
        <v>164.22</v>
      </c>
    </row>
    <row r="9132" spans="1:5" hidden="1">
      <c r="A9132" s="1">
        <v>2003</v>
      </c>
      <c r="B9132" s="1">
        <v>26</v>
      </c>
      <c r="C9132" s="1">
        <v>46</v>
      </c>
      <c r="D9132" s="1">
        <v>123.02</v>
      </c>
      <c r="E9132" s="1">
        <v>169.02</v>
      </c>
    </row>
    <row r="9133" spans="1:5" hidden="1">
      <c r="A9133" s="1">
        <v>2003</v>
      </c>
      <c r="B9133" s="1">
        <v>27</v>
      </c>
      <c r="C9133" s="1">
        <v>54</v>
      </c>
      <c r="D9133" s="1">
        <v>120.21</v>
      </c>
      <c r="E9133" s="1">
        <v>174.21</v>
      </c>
    </row>
    <row r="9134" spans="1:5" hidden="1">
      <c r="A9134" s="1">
        <v>2003</v>
      </c>
      <c r="B9134" s="1">
        <v>28</v>
      </c>
      <c r="C9134" s="1">
        <v>50</v>
      </c>
      <c r="D9134" s="1">
        <v>142.02000000000001</v>
      </c>
      <c r="E9134" s="1">
        <v>192.02</v>
      </c>
    </row>
    <row r="9135" spans="1:5" hidden="1">
      <c r="A9135" s="1">
        <v>2003</v>
      </c>
      <c r="B9135" s="1">
        <v>29</v>
      </c>
      <c r="C9135" s="1">
        <v>50</v>
      </c>
      <c r="D9135" s="1">
        <v>161.02000000000001</v>
      </c>
      <c r="E9135" s="1">
        <v>211.02</v>
      </c>
    </row>
    <row r="9136" spans="1:5" hidden="1">
      <c r="A9136" s="1">
        <v>2003</v>
      </c>
      <c r="B9136" s="1">
        <v>30</v>
      </c>
      <c r="C9136" s="1">
        <v>75.5</v>
      </c>
      <c r="D9136" s="1">
        <v>164.52</v>
      </c>
      <c r="E9136" s="1">
        <v>240.02</v>
      </c>
    </row>
    <row r="9137" spans="1:5" hidden="1">
      <c r="A9137" s="1">
        <v>2003</v>
      </c>
      <c r="B9137" s="1">
        <v>31</v>
      </c>
      <c r="C9137" s="1">
        <v>78</v>
      </c>
      <c r="D9137" s="1">
        <v>149.01</v>
      </c>
      <c r="E9137" s="1">
        <v>227.01</v>
      </c>
    </row>
    <row r="9138" spans="1:5" hidden="1">
      <c r="A9138" s="1">
        <v>2003</v>
      </c>
      <c r="B9138" s="1">
        <v>32</v>
      </c>
      <c r="C9138" s="1">
        <v>63.2</v>
      </c>
      <c r="D9138" s="1">
        <v>154.02000000000001</v>
      </c>
      <c r="E9138" s="1">
        <v>217.22</v>
      </c>
    </row>
    <row r="9139" spans="1:5" hidden="1">
      <c r="A9139" s="1">
        <v>2003</v>
      </c>
      <c r="B9139" s="1">
        <v>33</v>
      </c>
      <c r="C9139" s="1">
        <v>85</v>
      </c>
      <c r="D9139" s="1">
        <v>172.02</v>
      </c>
      <c r="E9139" s="1">
        <v>257.02</v>
      </c>
    </row>
    <row r="9140" spans="1:5" hidden="1">
      <c r="A9140" s="1">
        <v>2003</v>
      </c>
      <c r="B9140" s="1">
        <v>34</v>
      </c>
      <c r="C9140" s="1">
        <v>84</v>
      </c>
      <c r="D9140" s="1">
        <v>161.02000000000001</v>
      </c>
      <c r="E9140" s="1">
        <v>245.02</v>
      </c>
    </row>
    <row r="9141" spans="1:5" hidden="1">
      <c r="A9141" s="1">
        <v>2003</v>
      </c>
      <c r="B9141" s="1">
        <v>35</v>
      </c>
      <c r="C9141" s="1">
        <v>78</v>
      </c>
      <c r="D9141" s="1">
        <v>169.02</v>
      </c>
      <c r="E9141" s="1">
        <v>247.02</v>
      </c>
    </row>
    <row r="9142" spans="1:5" hidden="1">
      <c r="A9142" s="1">
        <v>2003</v>
      </c>
      <c r="B9142" s="1">
        <v>36</v>
      </c>
      <c r="C9142" s="1">
        <v>85.2</v>
      </c>
      <c r="D9142" s="1">
        <v>158.02000000000001</v>
      </c>
      <c r="E9142" s="1">
        <v>243.22</v>
      </c>
    </row>
    <row r="9143" spans="1:5" hidden="1">
      <c r="A9143" s="1">
        <v>2003</v>
      </c>
      <c r="B9143" s="1">
        <v>37</v>
      </c>
      <c r="C9143" s="1">
        <v>105</v>
      </c>
      <c r="D9143" s="1">
        <v>199.02</v>
      </c>
      <c r="E9143" s="1">
        <v>304.02</v>
      </c>
    </row>
    <row r="9144" spans="1:5" hidden="1">
      <c r="A9144" s="1">
        <v>2003</v>
      </c>
      <c r="B9144" s="1">
        <v>38</v>
      </c>
      <c r="C9144" s="1">
        <v>128.19999999999999</v>
      </c>
      <c r="D9144" s="1">
        <v>198.02</v>
      </c>
      <c r="E9144" s="1">
        <v>326.22000000000003</v>
      </c>
    </row>
    <row r="9145" spans="1:5" hidden="1">
      <c r="A9145" s="1">
        <v>2003</v>
      </c>
      <c r="B9145" s="1">
        <v>39</v>
      </c>
      <c r="C9145" s="1">
        <v>124</v>
      </c>
      <c r="D9145" s="1">
        <v>205.22</v>
      </c>
      <c r="E9145" s="1">
        <v>329.22</v>
      </c>
    </row>
    <row r="9146" spans="1:5" hidden="1">
      <c r="A9146" s="1">
        <v>2003</v>
      </c>
      <c r="B9146" s="1">
        <v>40</v>
      </c>
      <c r="C9146" s="1">
        <v>164</v>
      </c>
      <c r="D9146" s="1">
        <v>222.02</v>
      </c>
      <c r="E9146" s="1">
        <v>386.02</v>
      </c>
    </row>
    <row r="9147" spans="1:5" hidden="1">
      <c r="A9147" s="1">
        <v>2003</v>
      </c>
      <c r="B9147" s="1">
        <v>41</v>
      </c>
      <c r="C9147" s="1">
        <v>146</v>
      </c>
      <c r="D9147" s="1">
        <v>260.02999999999997</v>
      </c>
      <c r="E9147" s="1">
        <v>406.03</v>
      </c>
    </row>
    <row r="9148" spans="1:5" hidden="1">
      <c r="A9148" s="1">
        <v>2003</v>
      </c>
      <c r="B9148" s="1">
        <v>42</v>
      </c>
      <c r="C9148" s="1">
        <v>139</v>
      </c>
      <c r="D9148" s="1">
        <v>243.23</v>
      </c>
      <c r="E9148" s="1">
        <v>382.23</v>
      </c>
    </row>
    <row r="9149" spans="1:5" hidden="1">
      <c r="A9149" s="1">
        <v>2003</v>
      </c>
      <c r="B9149" s="1">
        <v>43</v>
      </c>
      <c r="C9149" s="1">
        <v>151</v>
      </c>
      <c r="D9149" s="1">
        <v>313.02999999999997</v>
      </c>
      <c r="E9149" s="1">
        <v>464.03</v>
      </c>
    </row>
    <row r="9150" spans="1:5" hidden="1">
      <c r="A9150" s="1">
        <v>2003</v>
      </c>
      <c r="B9150" s="1">
        <v>44</v>
      </c>
      <c r="C9150" s="1">
        <v>165</v>
      </c>
      <c r="D9150" s="1">
        <v>306.02999999999997</v>
      </c>
      <c r="E9150" s="1">
        <v>471.03</v>
      </c>
    </row>
    <row r="9151" spans="1:5" hidden="1">
      <c r="A9151" s="1">
        <v>2003</v>
      </c>
      <c r="B9151" s="1">
        <v>45</v>
      </c>
      <c r="C9151" s="1">
        <v>192</v>
      </c>
      <c r="D9151" s="1">
        <v>316.23</v>
      </c>
      <c r="E9151" s="1">
        <v>508.23</v>
      </c>
    </row>
    <row r="9152" spans="1:5" hidden="1">
      <c r="A9152" s="1">
        <v>2003</v>
      </c>
      <c r="B9152" s="1">
        <v>46</v>
      </c>
      <c r="C9152" s="1">
        <v>209</v>
      </c>
      <c r="D9152" s="1">
        <v>339.24</v>
      </c>
      <c r="E9152" s="1">
        <v>548.24</v>
      </c>
    </row>
    <row r="9153" spans="1:5" hidden="1">
      <c r="A9153" s="1">
        <v>2003</v>
      </c>
      <c r="B9153" s="1">
        <v>47</v>
      </c>
      <c r="C9153" s="1">
        <v>221</v>
      </c>
      <c r="D9153" s="1">
        <v>340.03</v>
      </c>
      <c r="E9153" s="1">
        <v>561.03</v>
      </c>
    </row>
    <row r="9154" spans="1:5" hidden="1">
      <c r="A9154" s="1">
        <v>2003</v>
      </c>
      <c r="B9154" s="1">
        <v>48</v>
      </c>
      <c r="C9154" s="1">
        <v>235</v>
      </c>
      <c r="D9154" s="1">
        <v>388.23</v>
      </c>
      <c r="E9154" s="1">
        <v>623.23</v>
      </c>
    </row>
    <row r="9155" spans="1:5" hidden="1">
      <c r="A9155" s="1">
        <v>2003</v>
      </c>
      <c r="B9155" s="1">
        <v>49</v>
      </c>
      <c r="C9155" s="1">
        <v>239</v>
      </c>
      <c r="D9155" s="1">
        <v>400.04</v>
      </c>
      <c r="E9155" s="1">
        <v>639.04</v>
      </c>
    </row>
    <row r="9156" spans="1:5" hidden="1">
      <c r="A9156" s="1">
        <v>2003</v>
      </c>
      <c r="B9156" s="1">
        <v>50</v>
      </c>
      <c r="C9156" s="1">
        <v>266.5</v>
      </c>
      <c r="D9156" s="1">
        <v>347.53</v>
      </c>
      <c r="E9156" s="1">
        <v>614.03</v>
      </c>
    </row>
    <row r="9157" spans="1:5" hidden="1">
      <c r="A9157" s="1">
        <v>2003</v>
      </c>
      <c r="B9157" s="1">
        <v>51</v>
      </c>
      <c r="C9157" s="1">
        <v>237</v>
      </c>
      <c r="D9157" s="1">
        <v>414.23</v>
      </c>
      <c r="E9157" s="1">
        <v>651.23</v>
      </c>
    </row>
    <row r="9158" spans="1:5" hidden="1">
      <c r="A9158" s="1">
        <v>2003</v>
      </c>
      <c r="B9158" s="1">
        <v>52</v>
      </c>
      <c r="C9158" s="1">
        <v>260.5</v>
      </c>
      <c r="D9158" s="1">
        <v>458.55</v>
      </c>
      <c r="E9158" s="1">
        <v>719.05</v>
      </c>
    </row>
    <row r="9159" spans="1:5" hidden="1">
      <c r="A9159" s="1">
        <v>2003</v>
      </c>
      <c r="B9159" s="1">
        <v>53</v>
      </c>
      <c r="C9159" s="1">
        <v>291</v>
      </c>
      <c r="D9159" s="1">
        <v>521.04999999999995</v>
      </c>
      <c r="E9159" s="1">
        <v>812.05</v>
      </c>
    </row>
    <row r="9160" spans="1:5" hidden="1">
      <c r="A9160" s="1">
        <v>2003</v>
      </c>
      <c r="B9160" s="1">
        <v>54</v>
      </c>
      <c r="C9160" s="1">
        <v>333.2</v>
      </c>
      <c r="D9160" s="1">
        <v>510.05</v>
      </c>
      <c r="E9160" s="1">
        <v>843.25</v>
      </c>
    </row>
    <row r="9161" spans="1:5" hidden="1">
      <c r="A9161" s="1">
        <v>2003</v>
      </c>
      <c r="B9161" s="1">
        <v>55</v>
      </c>
      <c r="C9161" s="1">
        <v>352</v>
      </c>
      <c r="D9161" s="1">
        <v>581.04999999999995</v>
      </c>
      <c r="E9161" s="1">
        <v>933.05</v>
      </c>
    </row>
    <row r="9162" spans="1:5" hidden="1">
      <c r="A9162" s="1">
        <v>2003</v>
      </c>
      <c r="B9162" s="1">
        <v>56</v>
      </c>
      <c r="C9162" s="1">
        <v>370.2</v>
      </c>
      <c r="D9162" s="1">
        <v>658.06</v>
      </c>
      <c r="E9162" s="1">
        <v>1028.26</v>
      </c>
    </row>
    <row r="9163" spans="1:5" hidden="1">
      <c r="A9163" s="1">
        <v>2003</v>
      </c>
      <c r="B9163" s="1">
        <v>57</v>
      </c>
      <c r="C9163" s="1">
        <v>400.2</v>
      </c>
      <c r="D9163" s="1">
        <v>702.06</v>
      </c>
      <c r="E9163" s="1">
        <v>1102.26</v>
      </c>
    </row>
    <row r="9164" spans="1:5" hidden="1">
      <c r="A9164" s="1">
        <v>2003</v>
      </c>
      <c r="B9164" s="1">
        <v>58</v>
      </c>
      <c r="C9164" s="1">
        <v>408</v>
      </c>
      <c r="D9164" s="1">
        <v>715.07</v>
      </c>
      <c r="E9164" s="1">
        <v>1123.07</v>
      </c>
    </row>
    <row r="9165" spans="1:5" hidden="1">
      <c r="A9165" s="1">
        <v>2003</v>
      </c>
      <c r="B9165" s="1">
        <v>59</v>
      </c>
      <c r="C9165" s="1">
        <v>426.5</v>
      </c>
      <c r="D9165" s="1">
        <v>712.57</v>
      </c>
      <c r="E9165" s="1">
        <v>1139.07</v>
      </c>
    </row>
    <row r="9166" spans="1:5" hidden="1">
      <c r="A9166" s="1">
        <v>2003</v>
      </c>
      <c r="B9166" s="1">
        <v>60</v>
      </c>
      <c r="C9166" s="1">
        <v>444</v>
      </c>
      <c r="D9166" s="1">
        <v>733.07</v>
      </c>
      <c r="E9166" s="1">
        <v>1177.07</v>
      </c>
    </row>
    <row r="9167" spans="1:5" hidden="1">
      <c r="A9167" s="1">
        <v>2003</v>
      </c>
      <c r="B9167" s="1">
        <v>61</v>
      </c>
      <c r="C9167" s="1">
        <v>457</v>
      </c>
      <c r="D9167" s="1">
        <v>820.28</v>
      </c>
      <c r="E9167" s="1">
        <v>1277.28</v>
      </c>
    </row>
    <row r="9168" spans="1:5" hidden="1">
      <c r="A9168" s="1">
        <v>2003</v>
      </c>
      <c r="B9168" s="1">
        <v>62</v>
      </c>
      <c r="C9168" s="1">
        <v>514</v>
      </c>
      <c r="D9168" s="1">
        <v>837.07</v>
      </c>
      <c r="E9168" s="1">
        <v>1351.07</v>
      </c>
    </row>
    <row r="9169" spans="1:5" hidden="1">
      <c r="A9169" s="1">
        <v>2003</v>
      </c>
      <c r="B9169" s="1">
        <v>63</v>
      </c>
      <c r="C9169" s="1">
        <v>517</v>
      </c>
      <c r="D9169" s="1">
        <v>942.08</v>
      </c>
      <c r="E9169" s="1">
        <v>1459.08</v>
      </c>
    </row>
    <row r="9170" spans="1:5" hidden="1">
      <c r="A9170" s="1">
        <v>2003</v>
      </c>
      <c r="B9170" s="1">
        <v>64</v>
      </c>
      <c r="C9170" s="1">
        <v>562</v>
      </c>
      <c r="D9170" s="1">
        <v>885.08</v>
      </c>
      <c r="E9170" s="1">
        <v>1447.08</v>
      </c>
    </row>
    <row r="9171" spans="1:5" hidden="1">
      <c r="A9171" s="1">
        <v>2003</v>
      </c>
      <c r="B9171" s="1">
        <v>65</v>
      </c>
      <c r="C9171" s="1">
        <v>561.5</v>
      </c>
      <c r="D9171" s="1">
        <v>1025.5899999999999</v>
      </c>
      <c r="E9171" s="1">
        <v>1587.09</v>
      </c>
    </row>
    <row r="9172" spans="1:5" hidden="1">
      <c r="A9172" s="1">
        <v>2003</v>
      </c>
      <c r="B9172" s="1">
        <v>66</v>
      </c>
      <c r="C9172" s="1">
        <v>621</v>
      </c>
      <c r="D9172" s="1">
        <v>1110.0999999999999</v>
      </c>
      <c r="E9172" s="1">
        <v>1731.1</v>
      </c>
    </row>
    <row r="9173" spans="1:5" hidden="1">
      <c r="A9173" s="1">
        <v>2003</v>
      </c>
      <c r="B9173" s="1">
        <v>67</v>
      </c>
      <c r="C9173" s="1">
        <v>663</v>
      </c>
      <c r="D9173" s="1">
        <v>1193.1099999999999</v>
      </c>
      <c r="E9173" s="1">
        <v>1856.11</v>
      </c>
    </row>
    <row r="9174" spans="1:5" hidden="1">
      <c r="A9174" s="1">
        <v>2003</v>
      </c>
      <c r="B9174" s="1">
        <v>68</v>
      </c>
      <c r="C9174" s="1">
        <v>691</v>
      </c>
      <c r="D9174" s="1">
        <v>1141.0999999999999</v>
      </c>
      <c r="E9174" s="1">
        <v>1832.1</v>
      </c>
    </row>
    <row r="9175" spans="1:5" hidden="1">
      <c r="A9175" s="1">
        <v>2003</v>
      </c>
      <c r="B9175" s="1">
        <v>69</v>
      </c>
      <c r="C9175" s="1">
        <v>782</v>
      </c>
      <c r="D9175" s="1">
        <v>1235.1199999999999</v>
      </c>
      <c r="E9175" s="1">
        <v>2017.12</v>
      </c>
    </row>
    <row r="9176" spans="1:5" hidden="1">
      <c r="A9176" s="1">
        <v>2003</v>
      </c>
      <c r="B9176" s="1">
        <v>70</v>
      </c>
      <c r="C9176" s="1">
        <v>785</v>
      </c>
      <c r="D9176" s="1">
        <v>1396.13</v>
      </c>
      <c r="E9176" s="1">
        <v>2181.13</v>
      </c>
    </row>
    <row r="9177" spans="1:5" hidden="1">
      <c r="A9177" s="1">
        <v>2003</v>
      </c>
      <c r="B9177" s="1">
        <v>71</v>
      </c>
      <c r="C9177" s="1">
        <v>881</v>
      </c>
      <c r="D9177" s="1">
        <v>1484.14</v>
      </c>
      <c r="E9177" s="1">
        <v>2365.14</v>
      </c>
    </row>
    <row r="9178" spans="1:5" hidden="1">
      <c r="A9178" s="1">
        <v>2003</v>
      </c>
      <c r="B9178" s="1">
        <v>72</v>
      </c>
      <c r="C9178" s="1">
        <v>983</v>
      </c>
      <c r="D9178" s="1">
        <v>1642.14</v>
      </c>
      <c r="E9178" s="1">
        <v>2625.14</v>
      </c>
    </row>
    <row r="9179" spans="1:5" hidden="1">
      <c r="A9179" s="1">
        <v>2003</v>
      </c>
      <c r="B9179" s="1">
        <v>73</v>
      </c>
      <c r="C9179" s="1">
        <v>1103</v>
      </c>
      <c r="D9179" s="1">
        <v>1798.16</v>
      </c>
      <c r="E9179" s="1">
        <v>2901.16</v>
      </c>
    </row>
    <row r="9180" spans="1:5" hidden="1">
      <c r="A9180" s="1">
        <v>2003</v>
      </c>
      <c r="B9180" s="1">
        <v>74</v>
      </c>
      <c r="C9180" s="1">
        <v>1228</v>
      </c>
      <c r="D9180" s="1">
        <v>1971.18</v>
      </c>
      <c r="E9180" s="1">
        <v>3199.18</v>
      </c>
    </row>
    <row r="9181" spans="1:5" hidden="1">
      <c r="A9181" s="1">
        <v>2003</v>
      </c>
      <c r="B9181" s="1">
        <v>75</v>
      </c>
      <c r="C9181" s="1">
        <v>1381</v>
      </c>
      <c r="D9181" s="1">
        <v>2043.18</v>
      </c>
      <c r="E9181" s="1">
        <v>3424.18</v>
      </c>
    </row>
    <row r="9182" spans="1:5" hidden="1">
      <c r="A9182" s="1">
        <v>2003</v>
      </c>
      <c r="B9182" s="1">
        <v>76</v>
      </c>
      <c r="C9182" s="1">
        <v>1529</v>
      </c>
      <c r="D9182" s="1">
        <v>2095.19</v>
      </c>
      <c r="E9182" s="1">
        <v>3624.19</v>
      </c>
    </row>
    <row r="9183" spans="1:5" hidden="1">
      <c r="A9183" s="1">
        <v>2003</v>
      </c>
      <c r="B9183" s="1">
        <v>77</v>
      </c>
      <c r="C9183" s="1">
        <v>1677</v>
      </c>
      <c r="D9183" s="1">
        <v>2193.1999999999998</v>
      </c>
      <c r="E9183" s="1">
        <v>3870.2</v>
      </c>
    </row>
    <row r="9184" spans="1:5" hidden="1">
      <c r="A9184" s="1">
        <v>2003</v>
      </c>
      <c r="B9184" s="1">
        <v>78</v>
      </c>
      <c r="C9184" s="1">
        <v>1803</v>
      </c>
      <c r="D9184" s="1">
        <v>2295.21</v>
      </c>
      <c r="E9184" s="1">
        <v>4098.21</v>
      </c>
    </row>
    <row r="9185" spans="1:5" hidden="1">
      <c r="A9185" s="1">
        <v>2003</v>
      </c>
      <c r="B9185" s="1">
        <v>79</v>
      </c>
      <c r="C9185" s="1">
        <v>1907.5</v>
      </c>
      <c r="D9185" s="1">
        <v>2408.7199999999998</v>
      </c>
      <c r="E9185" s="1">
        <v>4316.22</v>
      </c>
    </row>
    <row r="9186" spans="1:5" hidden="1">
      <c r="A9186" s="1">
        <v>2003</v>
      </c>
      <c r="B9186" s="1">
        <v>80</v>
      </c>
      <c r="C9186" s="1">
        <v>2034</v>
      </c>
      <c r="D9186" s="1">
        <v>2348.2199999999998</v>
      </c>
      <c r="E9186" s="1">
        <v>4382.22</v>
      </c>
    </row>
    <row r="9187" spans="1:5" hidden="1">
      <c r="A9187" s="1">
        <v>2003</v>
      </c>
      <c r="B9187" s="1">
        <v>81</v>
      </c>
      <c r="C9187" s="1">
        <v>2264</v>
      </c>
      <c r="D9187" s="1">
        <v>2351.2199999999998</v>
      </c>
      <c r="E9187" s="1">
        <v>4615.22</v>
      </c>
    </row>
    <row r="9188" spans="1:5" hidden="1">
      <c r="A9188" s="1">
        <v>2003</v>
      </c>
      <c r="B9188" s="1">
        <v>82</v>
      </c>
      <c r="C9188" s="1">
        <v>2419</v>
      </c>
      <c r="D9188" s="1">
        <v>2419.42</v>
      </c>
      <c r="E9188" s="1">
        <v>4838.42</v>
      </c>
    </row>
    <row r="9189" spans="1:5" hidden="1">
      <c r="A9189" s="1">
        <v>2003</v>
      </c>
      <c r="B9189" s="1">
        <v>83</v>
      </c>
      <c r="C9189" s="1">
        <v>2311</v>
      </c>
      <c r="D9189" s="1">
        <v>2217.21</v>
      </c>
      <c r="E9189" s="1">
        <v>4528.21</v>
      </c>
    </row>
    <row r="9190" spans="1:5" hidden="1">
      <c r="A9190" s="1">
        <v>2003</v>
      </c>
      <c r="B9190" s="1">
        <v>84</v>
      </c>
      <c r="C9190" s="1">
        <v>2252.1999999999998</v>
      </c>
      <c r="D9190" s="1">
        <v>1977.18</v>
      </c>
      <c r="E9190" s="1">
        <v>4229.38</v>
      </c>
    </row>
    <row r="9191" spans="1:5" hidden="1">
      <c r="A9191" s="1">
        <v>2003</v>
      </c>
      <c r="B9191" s="1">
        <v>85</v>
      </c>
      <c r="C9191" s="1">
        <v>2311.5</v>
      </c>
      <c r="D9191" s="1">
        <v>1928.68</v>
      </c>
      <c r="E9191" s="1">
        <v>4240.18</v>
      </c>
    </row>
    <row r="9192" spans="1:5" hidden="1">
      <c r="A9192" s="1">
        <v>2003</v>
      </c>
      <c r="B9192" s="1">
        <v>86</v>
      </c>
      <c r="C9192" s="1">
        <v>2454</v>
      </c>
      <c r="D9192" s="1">
        <v>1876.17</v>
      </c>
      <c r="E9192" s="1">
        <v>4330.17</v>
      </c>
    </row>
    <row r="9193" spans="1:5" hidden="1">
      <c r="A9193" s="1">
        <v>2003</v>
      </c>
      <c r="B9193" s="1">
        <v>87</v>
      </c>
      <c r="C9193" s="1">
        <v>2442</v>
      </c>
      <c r="D9193" s="1">
        <v>1738.16</v>
      </c>
      <c r="E9193" s="1">
        <v>4180.16</v>
      </c>
    </row>
    <row r="9194" spans="1:5" hidden="1">
      <c r="A9194" s="1">
        <v>2003</v>
      </c>
      <c r="B9194" s="1">
        <v>88</v>
      </c>
      <c r="C9194" s="1">
        <v>2609.1999999999998</v>
      </c>
      <c r="D9194" s="1">
        <v>1681.15</v>
      </c>
      <c r="E9194" s="1">
        <v>4290.3500000000004</v>
      </c>
    </row>
    <row r="9195" spans="1:5" hidden="1">
      <c r="A9195" s="1">
        <v>2003</v>
      </c>
      <c r="B9195" s="1">
        <v>89</v>
      </c>
      <c r="C9195" s="1">
        <v>2598</v>
      </c>
      <c r="D9195" s="1">
        <v>1404.13</v>
      </c>
      <c r="E9195" s="1">
        <v>4002.13</v>
      </c>
    </row>
    <row r="9196" spans="1:5" hidden="1">
      <c r="A9196" s="1">
        <v>2003</v>
      </c>
      <c r="B9196" s="1">
        <v>90</v>
      </c>
      <c r="C9196" s="1">
        <v>2286</v>
      </c>
      <c r="D9196" s="1">
        <v>1354.12</v>
      </c>
      <c r="E9196" s="1">
        <v>3640.12</v>
      </c>
    </row>
    <row r="9197" spans="1:5" hidden="1">
      <c r="A9197" s="1">
        <v>2003</v>
      </c>
      <c r="B9197" s="1">
        <v>91</v>
      </c>
      <c r="C9197" s="1">
        <v>2159</v>
      </c>
      <c r="D9197" s="1">
        <v>993.09</v>
      </c>
      <c r="E9197" s="1">
        <v>3152.09</v>
      </c>
    </row>
    <row r="9198" spans="1:5" hidden="1">
      <c r="A9198" s="1">
        <v>2003</v>
      </c>
      <c r="B9198" s="1">
        <v>92</v>
      </c>
      <c r="C9198" s="1">
        <v>1935</v>
      </c>
      <c r="D9198" s="1">
        <v>824.07</v>
      </c>
      <c r="E9198" s="1">
        <v>2759.07</v>
      </c>
    </row>
    <row r="9199" spans="1:5" hidden="1">
      <c r="A9199" s="1">
        <v>2003</v>
      </c>
      <c r="B9199" s="1">
        <v>93</v>
      </c>
      <c r="C9199" s="1">
        <v>1641</v>
      </c>
      <c r="D9199" s="1">
        <v>693.07</v>
      </c>
      <c r="E9199" s="1">
        <v>2334.0700000000002</v>
      </c>
    </row>
    <row r="9200" spans="1:5" hidden="1">
      <c r="A9200" s="1">
        <v>2003</v>
      </c>
      <c r="B9200" s="1">
        <v>94</v>
      </c>
      <c r="C9200" s="1">
        <v>1355</v>
      </c>
      <c r="D9200" s="1">
        <v>558.04999999999995</v>
      </c>
      <c r="E9200" s="1">
        <v>1913.05</v>
      </c>
    </row>
    <row r="9201" spans="1:5" hidden="1">
      <c r="A9201" s="1">
        <v>2003</v>
      </c>
      <c r="B9201" s="1">
        <v>95</v>
      </c>
      <c r="C9201" s="1">
        <v>1110</v>
      </c>
      <c r="D9201" s="1">
        <v>432.04</v>
      </c>
      <c r="E9201" s="1">
        <v>1542.04</v>
      </c>
    </row>
    <row r="9202" spans="1:5" hidden="1">
      <c r="A9202" s="1">
        <v>2003</v>
      </c>
      <c r="B9202" s="1">
        <v>96</v>
      </c>
      <c r="C9202" s="1">
        <v>899.2</v>
      </c>
      <c r="D9202" s="1">
        <v>291.02</v>
      </c>
      <c r="E9202" s="1">
        <v>1190.22</v>
      </c>
    </row>
    <row r="9203" spans="1:5" hidden="1">
      <c r="A9203" s="1">
        <v>2003</v>
      </c>
      <c r="B9203" s="1">
        <v>97</v>
      </c>
      <c r="C9203" s="1">
        <v>719</v>
      </c>
      <c r="D9203" s="1">
        <v>208.22</v>
      </c>
      <c r="E9203" s="1">
        <v>927.22</v>
      </c>
    </row>
    <row r="9204" spans="1:5" hidden="1">
      <c r="A9204" s="1">
        <v>2003</v>
      </c>
      <c r="B9204" s="1">
        <v>98</v>
      </c>
      <c r="C9204" s="1">
        <v>492.2</v>
      </c>
      <c r="D9204" s="1">
        <v>137.01</v>
      </c>
      <c r="E9204" s="1">
        <v>629.21</v>
      </c>
    </row>
    <row r="9205" spans="1:5" hidden="1">
      <c r="A9205" s="1">
        <v>2003</v>
      </c>
      <c r="B9205" s="1">
        <v>99</v>
      </c>
      <c r="C9205" s="1">
        <v>327.2</v>
      </c>
      <c r="D9205" s="1">
        <v>65</v>
      </c>
      <c r="E9205" s="1">
        <v>392.2</v>
      </c>
    </row>
    <row r="9206" spans="1:5" hidden="1">
      <c r="A9206" s="1">
        <v>2003</v>
      </c>
      <c r="B9206" s="1">
        <v>100</v>
      </c>
      <c r="C9206" s="1">
        <v>252.72</v>
      </c>
      <c r="D9206" s="1">
        <v>48.41</v>
      </c>
      <c r="E9206" s="1">
        <v>301.13</v>
      </c>
    </row>
    <row r="9207" spans="1:5" hidden="1">
      <c r="A9207" s="1">
        <v>2003</v>
      </c>
      <c r="B9207" s="1">
        <v>101</v>
      </c>
      <c r="C9207" s="1">
        <v>169.02</v>
      </c>
      <c r="D9207" s="1">
        <v>28.28</v>
      </c>
      <c r="E9207" s="1">
        <v>197.3</v>
      </c>
    </row>
    <row r="9208" spans="1:5" hidden="1">
      <c r="A9208" s="1">
        <v>2003</v>
      </c>
      <c r="B9208" s="1">
        <v>102</v>
      </c>
      <c r="C9208" s="1">
        <v>110.65</v>
      </c>
      <c r="D9208" s="1">
        <v>16.75</v>
      </c>
      <c r="E9208" s="1">
        <v>127.4</v>
      </c>
    </row>
    <row r="9209" spans="1:5" hidden="1">
      <c r="A9209" s="1">
        <v>2003</v>
      </c>
      <c r="B9209" s="1">
        <v>103</v>
      </c>
      <c r="C9209" s="1">
        <v>67.819999999999993</v>
      </c>
      <c r="D9209" s="1">
        <v>9.1300000000000008</v>
      </c>
      <c r="E9209" s="1">
        <v>76.95</v>
      </c>
    </row>
    <row r="9210" spans="1:5" hidden="1">
      <c r="A9210" s="1">
        <v>2003</v>
      </c>
      <c r="B9210" s="1">
        <v>104</v>
      </c>
      <c r="C9210" s="1">
        <v>38</v>
      </c>
      <c r="D9210" s="1">
        <v>4.46</v>
      </c>
      <c r="E9210" s="1">
        <v>42.46</v>
      </c>
    </row>
    <row r="9211" spans="1:5" hidden="1">
      <c r="A9211" s="1">
        <v>2003</v>
      </c>
      <c r="B9211" s="1">
        <v>105</v>
      </c>
      <c r="C9211" s="1">
        <v>21.89</v>
      </c>
      <c r="D9211" s="1">
        <v>2.38</v>
      </c>
      <c r="E9211" s="1">
        <v>24.27</v>
      </c>
    </row>
    <row r="9212" spans="1:5" hidden="1">
      <c r="A9212" s="1">
        <v>2003</v>
      </c>
      <c r="B9212" s="1">
        <v>106</v>
      </c>
      <c r="C9212" s="1">
        <v>12.14</v>
      </c>
      <c r="D9212" s="1">
        <v>1.24</v>
      </c>
      <c r="E9212" s="1">
        <v>13.38</v>
      </c>
    </row>
    <row r="9213" spans="1:5" hidden="1">
      <c r="A9213" s="1">
        <v>2003</v>
      </c>
      <c r="B9213" s="1">
        <v>107</v>
      </c>
      <c r="C9213" s="1">
        <v>6.24</v>
      </c>
      <c r="D9213" s="1">
        <v>0.36</v>
      </c>
      <c r="E9213" s="1">
        <v>6.6</v>
      </c>
    </row>
    <row r="9214" spans="1:5" hidden="1">
      <c r="A9214" s="1">
        <v>2003</v>
      </c>
      <c r="B9214" s="1">
        <v>108</v>
      </c>
      <c r="C9214" s="1">
        <v>3.18</v>
      </c>
      <c r="D9214" s="1">
        <v>0</v>
      </c>
      <c r="E9214" s="1">
        <v>3.18</v>
      </c>
    </row>
    <row r="9215" spans="1:5" hidden="1">
      <c r="A9215" s="1">
        <v>2003</v>
      </c>
      <c r="B9215" s="1">
        <v>109</v>
      </c>
      <c r="C9215" s="1">
        <v>1.61</v>
      </c>
      <c r="D9215" s="1">
        <v>0</v>
      </c>
      <c r="E9215" s="1">
        <v>1.61</v>
      </c>
    </row>
    <row r="9216" spans="1:5" hidden="1">
      <c r="A9216" s="1">
        <v>2003</v>
      </c>
      <c r="B9216" s="1" t="s">
        <v>121</v>
      </c>
      <c r="C9216" s="1">
        <v>0.75</v>
      </c>
      <c r="D9216" s="1">
        <v>0</v>
      </c>
      <c r="E9216" s="1">
        <v>0.75</v>
      </c>
    </row>
    <row r="9217" spans="1:5" hidden="1">
      <c r="A9217" s="1">
        <v>2004</v>
      </c>
      <c r="B9217" s="1">
        <v>0</v>
      </c>
      <c r="C9217" s="1">
        <v>522.02</v>
      </c>
      <c r="D9217" s="1">
        <v>674.04</v>
      </c>
      <c r="E9217" s="1">
        <v>1196.06</v>
      </c>
    </row>
    <row r="9218" spans="1:5" hidden="1">
      <c r="A9218" s="1">
        <v>2004</v>
      </c>
      <c r="B9218" s="1">
        <v>1</v>
      </c>
      <c r="C9218" s="1">
        <v>42.2</v>
      </c>
      <c r="D9218" s="1">
        <v>65</v>
      </c>
      <c r="E9218" s="1">
        <v>107.2</v>
      </c>
    </row>
    <row r="9219" spans="1:5" hidden="1">
      <c r="A9219" s="1">
        <v>2004</v>
      </c>
      <c r="B9219" s="1">
        <v>2</v>
      </c>
      <c r="C9219" s="1">
        <v>27</v>
      </c>
      <c r="D9219" s="1">
        <v>28</v>
      </c>
      <c r="E9219" s="1">
        <v>55</v>
      </c>
    </row>
    <row r="9220" spans="1:5" hidden="1">
      <c r="A9220" s="1">
        <v>2004</v>
      </c>
      <c r="B9220" s="1">
        <v>3</v>
      </c>
      <c r="C9220" s="1">
        <v>21.51</v>
      </c>
      <c r="D9220" s="1">
        <v>35.5</v>
      </c>
      <c r="E9220" s="1">
        <v>57.01</v>
      </c>
    </row>
    <row r="9221" spans="1:5" hidden="1">
      <c r="A9221" s="1">
        <v>2004</v>
      </c>
      <c r="B9221" s="1">
        <v>4</v>
      </c>
      <c r="C9221" s="1">
        <v>19</v>
      </c>
      <c r="D9221" s="1">
        <v>24</v>
      </c>
      <c r="E9221" s="1">
        <v>43</v>
      </c>
    </row>
    <row r="9222" spans="1:5" hidden="1">
      <c r="A9222" s="1">
        <v>2004</v>
      </c>
      <c r="B9222" s="1">
        <v>5</v>
      </c>
      <c r="C9222" s="1">
        <v>11.5</v>
      </c>
      <c r="D9222" s="1">
        <v>27.5</v>
      </c>
      <c r="E9222" s="1">
        <v>39</v>
      </c>
    </row>
    <row r="9223" spans="1:5" hidden="1">
      <c r="A9223" s="1">
        <v>2004</v>
      </c>
      <c r="B9223" s="1">
        <v>6</v>
      </c>
      <c r="C9223" s="1">
        <v>14.2</v>
      </c>
      <c r="D9223" s="1">
        <v>14</v>
      </c>
      <c r="E9223" s="1">
        <v>28.2</v>
      </c>
    </row>
    <row r="9224" spans="1:5" hidden="1">
      <c r="A9224" s="1">
        <v>2004</v>
      </c>
      <c r="B9224" s="1">
        <v>7</v>
      </c>
      <c r="C9224" s="1">
        <v>8.5</v>
      </c>
      <c r="D9224" s="1">
        <v>18.5</v>
      </c>
      <c r="E9224" s="1">
        <v>27</v>
      </c>
    </row>
    <row r="9225" spans="1:5" hidden="1">
      <c r="A9225" s="1">
        <v>2004</v>
      </c>
      <c r="B9225" s="1">
        <v>8</v>
      </c>
      <c r="C9225" s="1">
        <v>8</v>
      </c>
      <c r="D9225" s="1">
        <v>16.2</v>
      </c>
      <c r="E9225" s="1">
        <v>24.2</v>
      </c>
    </row>
    <row r="9226" spans="1:5" hidden="1">
      <c r="A9226" s="1">
        <v>2004</v>
      </c>
      <c r="B9226" s="1">
        <v>9</v>
      </c>
      <c r="C9226" s="1">
        <v>11</v>
      </c>
      <c r="D9226" s="1">
        <v>13.2</v>
      </c>
      <c r="E9226" s="1">
        <v>24.2</v>
      </c>
    </row>
    <row r="9227" spans="1:5" hidden="1">
      <c r="A9227" s="1">
        <v>2004</v>
      </c>
      <c r="B9227" s="1">
        <v>10</v>
      </c>
      <c r="C9227" s="1">
        <v>12</v>
      </c>
      <c r="D9227" s="1">
        <v>17</v>
      </c>
      <c r="E9227" s="1">
        <v>29</v>
      </c>
    </row>
    <row r="9228" spans="1:5" hidden="1">
      <c r="A9228" s="1">
        <v>2004</v>
      </c>
      <c r="B9228" s="1">
        <v>11</v>
      </c>
      <c r="C9228" s="1">
        <v>7</v>
      </c>
      <c r="D9228" s="1">
        <v>15</v>
      </c>
      <c r="E9228" s="1">
        <v>22</v>
      </c>
    </row>
    <row r="9229" spans="1:5" hidden="1">
      <c r="A9229" s="1">
        <v>2004</v>
      </c>
      <c r="B9229" s="1">
        <v>12</v>
      </c>
      <c r="C9229" s="1">
        <v>16</v>
      </c>
      <c r="D9229" s="1">
        <v>25</v>
      </c>
      <c r="E9229" s="1">
        <v>41</v>
      </c>
    </row>
    <row r="9230" spans="1:5" hidden="1">
      <c r="A9230" s="1">
        <v>2004</v>
      </c>
      <c r="B9230" s="1">
        <v>13</v>
      </c>
      <c r="C9230" s="1">
        <v>16.2</v>
      </c>
      <c r="D9230" s="1">
        <v>17</v>
      </c>
      <c r="E9230" s="1">
        <v>33.200000000000003</v>
      </c>
    </row>
    <row r="9231" spans="1:5" hidden="1">
      <c r="A9231" s="1">
        <v>2004</v>
      </c>
      <c r="B9231" s="1">
        <v>14</v>
      </c>
      <c r="C9231" s="1">
        <v>17</v>
      </c>
      <c r="D9231" s="1">
        <v>27</v>
      </c>
      <c r="E9231" s="1">
        <v>44</v>
      </c>
    </row>
    <row r="9232" spans="1:5" hidden="1">
      <c r="A9232" s="1">
        <v>2004</v>
      </c>
      <c r="B9232" s="1">
        <v>15</v>
      </c>
      <c r="C9232" s="1">
        <v>26</v>
      </c>
      <c r="D9232" s="1">
        <v>34</v>
      </c>
      <c r="E9232" s="1">
        <v>60</v>
      </c>
    </row>
    <row r="9233" spans="1:5" hidden="1">
      <c r="A9233" s="1">
        <v>2004</v>
      </c>
      <c r="B9233" s="1">
        <v>16</v>
      </c>
      <c r="C9233" s="1">
        <v>27</v>
      </c>
      <c r="D9233" s="1">
        <v>42</v>
      </c>
      <c r="E9233" s="1">
        <v>69</v>
      </c>
    </row>
    <row r="9234" spans="1:5" hidden="1">
      <c r="A9234" s="1">
        <v>2004</v>
      </c>
      <c r="B9234" s="1">
        <v>17</v>
      </c>
      <c r="C9234" s="1">
        <v>40</v>
      </c>
      <c r="D9234" s="1">
        <v>65</v>
      </c>
      <c r="E9234" s="1">
        <v>105</v>
      </c>
    </row>
    <row r="9235" spans="1:5" hidden="1">
      <c r="A9235" s="1">
        <v>2004</v>
      </c>
      <c r="B9235" s="1">
        <v>18</v>
      </c>
      <c r="C9235" s="1">
        <v>51</v>
      </c>
      <c r="D9235" s="1">
        <v>95</v>
      </c>
      <c r="E9235" s="1">
        <v>146</v>
      </c>
    </row>
    <row r="9236" spans="1:5" hidden="1">
      <c r="A9236" s="1">
        <v>2004</v>
      </c>
      <c r="B9236" s="1">
        <v>19</v>
      </c>
      <c r="C9236" s="1">
        <v>41</v>
      </c>
      <c r="D9236" s="1">
        <v>123.01</v>
      </c>
      <c r="E9236" s="1">
        <v>164.01</v>
      </c>
    </row>
    <row r="9237" spans="1:5" hidden="1">
      <c r="A9237" s="1">
        <v>2004</v>
      </c>
      <c r="B9237" s="1">
        <v>20</v>
      </c>
      <c r="C9237" s="1">
        <v>57</v>
      </c>
      <c r="D9237" s="1">
        <v>118.01</v>
      </c>
      <c r="E9237" s="1">
        <v>175.01</v>
      </c>
    </row>
    <row r="9238" spans="1:5" hidden="1">
      <c r="A9238" s="1">
        <v>2004</v>
      </c>
      <c r="B9238" s="1">
        <v>21</v>
      </c>
      <c r="C9238" s="1">
        <v>51</v>
      </c>
      <c r="D9238" s="1">
        <v>141.01</v>
      </c>
      <c r="E9238" s="1">
        <v>192.01</v>
      </c>
    </row>
    <row r="9239" spans="1:5" hidden="1">
      <c r="A9239" s="1">
        <v>2004</v>
      </c>
      <c r="B9239" s="1">
        <v>22</v>
      </c>
      <c r="C9239" s="1">
        <v>36</v>
      </c>
      <c r="D9239" s="1">
        <v>102.01</v>
      </c>
      <c r="E9239" s="1">
        <v>138.01</v>
      </c>
    </row>
    <row r="9240" spans="1:5" hidden="1">
      <c r="A9240" s="1">
        <v>2004</v>
      </c>
      <c r="B9240" s="1">
        <v>23</v>
      </c>
      <c r="C9240" s="1">
        <v>42</v>
      </c>
      <c r="D9240" s="1">
        <v>106.01</v>
      </c>
      <c r="E9240" s="1">
        <v>148.01</v>
      </c>
    </row>
    <row r="9241" spans="1:5" hidden="1">
      <c r="A9241" s="1">
        <v>2004</v>
      </c>
      <c r="B9241" s="1">
        <v>24</v>
      </c>
      <c r="C9241" s="1">
        <v>41.01</v>
      </c>
      <c r="D9241" s="1">
        <v>122.01</v>
      </c>
      <c r="E9241" s="1">
        <v>163.02000000000001</v>
      </c>
    </row>
    <row r="9242" spans="1:5" hidden="1">
      <c r="A9242" s="1">
        <v>2004</v>
      </c>
      <c r="B9242" s="1">
        <v>25</v>
      </c>
      <c r="C9242" s="1">
        <v>47</v>
      </c>
      <c r="D9242" s="1">
        <v>121.01</v>
      </c>
      <c r="E9242" s="1">
        <v>168.01</v>
      </c>
    </row>
    <row r="9243" spans="1:5" hidden="1">
      <c r="A9243" s="1">
        <v>2004</v>
      </c>
      <c r="B9243" s="1">
        <v>26</v>
      </c>
      <c r="C9243" s="1">
        <v>48</v>
      </c>
      <c r="D9243" s="1">
        <v>144.01</v>
      </c>
      <c r="E9243" s="1">
        <v>192.01</v>
      </c>
    </row>
    <row r="9244" spans="1:5" hidden="1">
      <c r="A9244" s="1">
        <v>2004</v>
      </c>
      <c r="B9244" s="1">
        <v>27</v>
      </c>
      <c r="C9244" s="1">
        <v>56</v>
      </c>
      <c r="D9244" s="1">
        <v>116</v>
      </c>
      <c r="E9244" s="1">
        <v>172</v>
      </c>
    </row>
    <row r="9245" spans="1:5" hidden="1">
      <c r="A9245" s="1">
        <v>2004</v>
      </c>
      <c r="B9245" s="1">
        <v>28</v>
      </c>
      <c r="C9245" s="1">
        <v>40</v>
      </c>
      <c r="D9245" s="1">
        <v>137</v>
      </c>
      <c r="E9245" s="1">
        <v>177</v>
      </c>
    </row>
    <row r="9246" spans="1:5" hidden="1">
      <c r="A9246" s="1">
        <v>2004</v>
      </c>
      <c r="B9246" s="1">
        <v>29</v>
      </c>
      <c r="C9246" s="1">
        <v>58.01</v>
      </c>
      <c r="D9246" s="1">
        <v>135.01</v>
      </c>
      <c r="E9246" s="1">
        <v>193.02</v>
      </c>
    </row>
    <row r="9247" spans="1:5" hidden="1">
      <c r="A9247" s="1">
        <v>2004</v>
      </c>
      <c r="B9247" s="1">
        <v>30</v>
      </c>
      <c r="C9247" s="1">
        <v>46</v>
      </c>
      <c r="D9247" s="1">
        <v>150.01</v>
      </c>
      <c r="E9247" s="1">
        <v>196.01</v>
      </c>
    </row>
    <row r="9248" spans="1:5" hidden="1">
      <c r="A9248" s="1">
        <v>2004</v>
      </c>
      <c r="B9248" s="1">
        <v>31</v>
      </c>
      <c r="C9248" s="1">
        <v>57</v>
      </c>
      <c r="D9248" s="1">
        <v>164.01</v>
      </c>
      <c r="E9248" s="1">
        <v>221.01</v>
      </c>
    </row>
    <row r="9249" spans="1:5" hidden="1">
      <c r="A9249" s="1">
        <v>2004</v>
      </c>
      <c r="B9249" s="1">
        <v>32</v>
      </c>
      <c r="C9249" s="1">
        <v>65</v>
      </c>
      <c r="D9249" s="1">
        <v>169.01</v>
      </c>
      <c r="E9249" s="1">
        <v>234.01</v>
      </c>
    </row>
    <row r="9250" spans="1:5" hidden="1">
      <c r="A9250" s="1">
        <v>2004</v>
      </c>
      <c r="B9250" s="1">
        <v>33</v>
      </c>
      <c r="C9250" s="1">
        <v>84.01</v>
      </c>
      <c r="D9250" s="1">
        <v>200.01</v>
      </c>
      <c r="E9250" s="1">
        <v>284.02</v>
      </c>
    </row>
    <row r="9251" spans="1:5" hidden="1">
      <c r="A9251" s="1">
        <v>2004</v>
      </c>
      <c r="B9251" s="1">
        <v>34</v>
      </c>
      <c r="C9251" s="1">
        <v>72.010000000000005</v>
      </c>
      <c r="D9251" s="1">
        <v>163.01</v>
      </c>
      <c r="E9251" s="1">
        <v>235.02</v>
      </c>
    </row>
    <row r="9252" spans="1:5" hidden="1">
      <c r="A9252" s="1">
        <v>2004</v>
      </c>
      <c r="B9252" s="1">
        <v>35</v>
      </c>
      <c r="C9252" s="1">
        <v>84</v>
      </c>
      <c r="D9252" s="1">
        <v>155.01</v>
      </c>
      <c r="E9252" s="1">
        <v>239.01</v>
      </c>
    </row>
    <row r="9253" spans="1:5" hidden="1">
      <c r="A9253" s="1">
        <v>2004</v>
      </c>
      <c r="B9253" s="1">
        <v>36</v>
      </c>
      <c r="C9253" s="1">
        <v>94.01</v>
      </c>
      <c r="D9253" s="1">
        <v>176.02</v>
      </c>
      <c r="E9253" s="1">
        <v>270.02999999999997</v>
      </c>
    </row>
    <row r="9254" spans="1:5" hidden="1">
      <c r="A9254" s="1">
        <v>2004</v>
      </c>
      <c r="B9254" s="1">
        <v>37</v>
      </c>
      <c r="C9254" s="1">
        <v>76</v>
      </c>
      <c r="D9254" s="1">
        <v>158.01</v>
      </c>
      <c r="E9254" s="1">
        <v>234.01</v>
      </c>
    </row>
    <row r="9255" spans="1:5" hidden="1">
      <c r="A9255" s="1">
        <v>2004</v>
      </c>
      <c r="B9255" s="1">
        <v>38</v>
      </c>
      <c r="C9255" s="1">
        <v>113.01</v>
      </c>
      <c r="D9255" s="1">
        <v>181.01</v>
      </c>
      <c r="E9255" s="1">
        <v>294.02</v>
      </c>
    </row>
    <row r="9256" spans="1:5" hidden="1">
      <c r="A9256" s="1">
        <v>2004</v>
      </c>
      <c r="B9256" s="1">
        <v>39</v>
      </c>
      <c r="C9256" s="1">
        <v>108</v>
      </c>
      <c r="D9256" s="1">
        <v>212.02</v>
      </c>
      <c r="E9256" s="1">
        <v>320.02</v>
      </c>
    </row>
    <row r="9257" spans="1:5" hidden="1">
      <c r="A9257" s="1">
        <v>2004</v>
      </c>
      <c r="B9257" s="1">
        <v>40</v>
      </c>
      <c r="C9257" s="1">
        <v>125.01</v>
      </c>
      <c r="D9257" s="1">
        <v>227.01</v>
      </c>
      <c r="E9257" s="1">
        <v>352.02</v>
      </c>
    </row>
    <row r="9258" spans="1:5" hidden="1">
      <c r="A9258" s="1">
        <v>2004</v>
      </c>
      <c r="B9258" s="1">
        <v>41</v>
      </c>
      <c r="C9258" s="1">
        <v>142</v>
      </c>
      <c r="D9258" s="1">
        <v>218.01</v>
      </c>
      <c r="E9258" s="1">
        <v>360.01</v>
      </c>
    </row>
    <row r="9259" spans="1:5" hidden="1">
      <c r="A9259" s="1">
        <v>2004</v>
      </c>
      <c r="B9259" s="1">
        <v>42</v>
      </c>
      <c r="C9259" s="1">
        <v>147.01</v>
      </c>
      <c r="D9259" s="1">
        <v>233.01</v>
      </c>
      <c r="E9259" s="1">
        <v>380.02</v>
      </c>
    </row>
    <row r="9260" spans="1:5" hidden="1">
      <c r="A9260" s="1">
        <v>2004</v>
      </c>
      <c r="B9260" s="1">
        <v>43</v>
      </c>
      <c r="C9260" s="1">
        <v>164.01</v>
      </c>
      <c r="D9260" s="1">
        <v>291.02</v>
      </c>
      <c r="E9260" s="1">
        <v>455.03</v>
      </c>
    </row>
    <row r="9261" spans="1:5" hidden="1">
      <c r="A9261" s="1">
        <v>2004</v>
      </c>
      <c r="B9261" s="1">
        <v>44</v>
      </c>
      <c r="C9261" s="1">
        <v>157</v>
      </c>
      <c r="D9261" s="1">
        <v>304.02</v>
      </c>
      <c r="E9261" s="1">
        <v>461.02</v>
      </c>
    </row>
    <row r="9262" spans="1:5" hidden="1">
      <c r="A9262" s="1">
        <v>2004</v>
      </c>
      <c r="B9262" s="1">
        <v>45</v>
      </c>
      <c r="C9262" s="1">
        <v>194.01</v>
      </c>
      <c r="D9262" s="1">
        <v>286.02</v>
      </c>
      <c r="E9262" s="1">
        <v>480.03</v>
      </c>
    </row>
    <row r="9263" spans="1:5" hidden="1">
      <c r="A9263" s="1">
        <v>2004</v>
      </c>
      <c r="B9263" s="1">
        <v>46</v>
      </c>
      <c r="C9263" s="1">
        <v>217.01</v>
      </c>
      <c r="D9263" s="1">
        <v>345.02</v>
      </c>
      <c r="E9263" s="1">
        <v>562.03</v>
      </c>
    </row>
    <row r="9264" spans="1:5" hidden="1">
      <c r="A9264" s="1">
        <v>2004</v>
      </c>
      <c r="B9264" s="1">
        <v>47</v>
      </c>
      <c r="C9264" s="1">
        <v>218.01</v>
      </c>
      <c r="D9264" s="1">
        <v>333.03</v>
      </c>
      <c r="E9264" s="1">
        <v>551.04</v>
      </c>
    </row>
    <row r="9265" spans="1:5" hidden="1">
      <c r="A9265" s="1">
        <v>2004</v>
      </c>
      <c r="B9265" s="1">
        <v>48</v>
      </c>
      <c r="C9265" s="1">
        <v>229.01</v>
      </c>
      <c r="D9265" s="1">
        <v>352.02</v>
      </c>
      <c r="E9265" s="1">
        <v>581.03</v>
      </c>
    </row>
    <row r="9266" spans="1:5" hidden="1">
      <c r="A9266" s="1">
        <v>2004</v>
      </c>
      <c r="B9266" s="1">
        <v>49</v>
      </c>
      <c r="C9266" s="1">
        <v>245.01</v>
      </c>
      <c r="D9266" s="1">
        <v>395.02</v>
      </c>
      <c r="E9266" s="1">
        <v>640.03</v>
      </c>
    </row>
    <row r="9267" spans="1:5" hidden="1">
      <c r="A9267" s="1">
        <v>2004</v>
      </c>
      <c r="B9267" s="1">
        <v>50</v>
      </c>
      <c r="C9267" s="1">
        <v>218.01</v>
      </c>
      <c r="D9267" s="1">
        <v>406.02</v>
      </c>
      <c r="E9267" s="1">
        <v>624.03</v>
      </c>
    </row>
    <row r="9268" spans="1:5" hidden="1">
      <c r="A9268" s="1">
        <v>2004</v>
      </c>
      <c r="B9268" s="1">
        <v>51</v>
      </c>
      <c r="C9268" s="1">
        <v>245.01</v>
      </c>
      <c r="D9268" s="1">
        <v>468.03</v>
      </c>
      <c r="E9268" s="1">
        <v>713.04</v>
      </c>
    </row>
    <row r="9269" spans="1:5" hidden="1">
      <c r="A9269" s="1">
        <v>2004</v>
      </c>
      <c r="B9269" s="1">
        <v>52</v>
      </c>
      <c r="C9269" s="1">
        <v>286.02</v>
      </c>
      <c r="D9269" s="1">
        <v>452.03</v>
      </c>
      <c r="E9269" s="1">
        <v>738.05</v>
      </c>
    </row>
    <row r="9270" spans="1:5" hidden="1">
      <c r="A9270" s="1">
        <v>2004</v>
      </c>
      <c r="B9270" s="1">
        <v>53</v>
      </c>
      <c r="C9270" s="1">
        <v>307.01</v>
      </c>
      <c r="D9270" s="1">
        <v>478.03</v>
      </c>
      <c r="E9270" s="1">
        <v>785.04</v>
      </c>
    </row>
    <row r="9271" spans="1:5" hidden="1">
      <c r="A9271" s="1">
        <v>2004</v>
      </c>
      <c r="B9271" s="1">
        <v>54</v>
      </c>
      <c r="C9271" s="1">
        <v>355.02</v>
      </c>
      <c r="D9271" s="1">
        <v>579.03</v>
      </c>
      <c r="E9271" s="1">
        <v>934.05</v>
      </c>
    </row>
    <row r="9272" spans="1:5" hidden="1">
      <c r="A9272" s="1">
        <v>2004</v>
      </c>
      <c r="B9272" s="1">
        <v>55</v>
      </c>
      <c r="C9272" s="1">
        <v>374.02</v>
      </c>
      <c r="D9272" s="1">
        <v>572.03</v>
      </c>
      <c r="E9272" s="1">
        <v>946.05</v>
      </c>
    </row>
    <row r="9273" spans="1:5" hidden="1">
      <c r="A9273" s="1">
        <v>2004</v>
      </c>
      <c r="B9273" s="1">
        <v>56</v>
      </c>
      <c r="C9273" s="1">
        <v>378.02</v>
      </c>
      <c r="D9273" s="1">
        <v>619.04</v>
      </c>
      <c r="E9273" s="1">
        <v>997.06</v>
      </c>
    </row>
    <row r="9274" spans="1:5" hidden="1">
      <c r="A9274" s="1">
        <v>2004</v>
      </c>
      <c r="B9274" s="1">
        <v>57</v>
      </c>
      <c r="C9274" s="1">
        <v>436.02</v>
      </c>
      <c r="D9274" s="1">
        <v>730.04</v>
      </c>
      <c r="E9274" s="1">
        <v>1166.06</v>
      </c>
    </row>
    <row r="9275" spans="1:5" hidden="1">
      <c r="A9275" s="1">
        <v>2004</v>
      </c>
      <c r="B9275" s="1">
        <v>58</v>
      </c>
      <c r="C9275" s="1">
        <v>409.02</v>
      </c>
      <c r="D9275" s="1">
        <v>690.04</v>
      </c>
      <c r="E9275" s="1">
        <v>1099.06</v>
      </c>
    </row>
    <row r="9276" spans="1:5" hidden="1">
      <c r="A9276" s="1">
        <v>2004</v>
      </c>
      <c r="B9276" s="1">
        <v>59</v>
      </c>
      <c r="C9276" s="1">
        <v>420.02</v>
      </c>
      <c r="D9276" s="1">
        <v>720.04</v>
      </c>
      <c r="E9276" s="1">
        <v>1140.06</v>
      </c>
    </row>
    <row r="9277" spans="1:5" hidden="1">
      <c r="A9277" s="1">
        <v>2004</v>
      </c>
      <c r="B9277" s="1">
        <v>60</v>
      </c>
      <c r="C9277" s="1">
        <v>463.03</v>
      </c>
      <c r="D9277" s="1">
        <v>816.05</v>
      </c>
      <c r="E9277" s="1">
        <v>1279.08</v>
      </c>
    </row>
    <row r="9278" spans="1:5" hidden="1">
      <c r="A9278" s="1">
        <v>2004</v>
      </c>
      <c r="B9278" s="1">
        <v>61</v>
      </c>
      <c r="C9278" s="1">
        <v>446.02</v>
      </c>
      <c r="D9278" s="1">
        <v>759.04</v>
      </c>
      <c r="E9278" s="1">
        <v>1205.06</v>
      </c>
    </row>
    <row r="9279" spans="1:5" hidden="1">
      <c r="A9279" s="1">
        <v>2004</v>
      </c>
      <c r="B9279" s="1">
        <v>62</v>
      </c>
      <c r="C9279" s="1">
        <v>478.02</v>
      </c>
      <c r="D9279" s="1">
        <v>806.05</v>
      </c>
      <c r="E9279" s="1">
        <v>1284.07</v>
      </c>
    </row>
    <row r="9280" spans="1:5" hidden="1">
      <c r="A9280" s="1">
        <v>2004</v>
      </c>
      <c r="B9280" s="1">
        <v>63</v>
      </c>
      <c r="C9280" s="1">
        <v>535.03</v>
      </c>
      <c r="D9280" s="1">
        <v>884.06</v>
      </c>
      <c r="E9280" s="1">
        <v>1419.09</v>
      </c>
    </row>
    <row r="9281" spans="1:5" hidden="1">
      <c r="A9281" s="1">
        <v>2004</v>
      </c>
      <c r="B9281" s="1">
        <v>64</v>
      </c>
      <c r="C9281" s="1">
        <v>529.02</v>
      </c>
      <c r="D9281" s="1">
        <v>986.06</v>
      </c>
      <c r="E9281" s="1">
        <v>1515.08</v>
      </c>
    </row>
    <row r="9282" spans="1:5" hidden="1">
      <c r="A9282" s="1">
        <v>2004</v>
      </c>
      <c r="B9282" s="1">
        <v>65</v>
      </c>
      <c r="C9282" s="1">
        <v>587.02</v>
      </c>
      <c r="D9282" s="1">
        <v>973.05</v>
      </c>
      <c r="E9282" s="1">
        <v>1560.07</v>
      </c>
    </row>
    <row r="9283" spans="1:5" hidden="1">
      <c r="A9283" s="1">
        <v>2004</v>
      </c>
      <c r="B9283" s="1">
        <v>66</v>
      </c>
      <c r="C9283" s="1">
        <v>606.02</v>
      </c>
      <c r="D9283" s="1">
        <v>1035.07</v>
      </c>
      <c r="E9283" s="1">
        <v>1641.09</v>
      </c>
    </row>
    <row r="9284" spans="1:5" hidden="1">
      <c r="A9284" s="1">
        <v>2004</v>
      </c>
      <c r="B9284" s="1">
        <v>67</v>
      </c>
      <c r="C9284" s="1">
        <v>681.04</v>
      </c>
      <c r="D9284" s="1">
        <v>1098.07</v>
      </c>
      <c r="E9284" s="1">
        <v>1779.11</v>
      </c>
    </row>
    <row r="9285" spans="1:5" hidden="1">
      <c r="A9285" s="1">
        <v>2004</v>
      </c>
      <c r="B9285" s="1">
        <v>68</v>
      </c>
      <c r="C9285" s="1">
        <v>734.04</v>
      </c>
      <c r="D9285" s="1">
        <v>1216.07</v>
      </c>
      <c r="E9285" s="1">
        <v>1950.11</v>
      </c>
    </row>
    <row r="9286" spans="1:5" hidden="1">
      <c r="A9286" s="1">
        <v>2004</v>
      </c>
      <c r="B9286" s="1">
        <v>69</v>
      </c>
      <c r="C9286" s="1">
        <v>778.04</v>
      </c>
      <c r="D9286" s="1">
        <v>1246.08</v>
      </c>
      <c r="E9286" s="1">
        <v>2024.12</v>
      </c>
    </row>
    <row r="9287" spans="1:5" hidden="1">
      <c r="A9287" s="1">
        <v>2004</v>
      </c>
      <c r="B9287" s="1">
        <v>70</v>
      </c>
      <c r="C9287" s="1">
        <v>740.04</v>
      </c>
      <c r="D9287" s="1">
        <v>1383.09</v>
      </c>
      <c r="E9287" s="1">
        <v>2123.13</v>
      </c>
    </row>
    <row r="9288" spans="1:5" hidden="1">
      <c r="A9288" s="1">
        <v>2004</v>
      </c>
      <c r="B9288" s="1">
        <v>71</v>
      </c>
      <c r="C9288" s="1">
        <v>846.03</v>
      </c>
      <c r="D9288" s="1">
        <v>1387.09</v>
      </c>
      <c r="E9288" s="1">
        <v>2233.12</v>
      </c>
    </row>
    <row r="9289" spans="1:5" hidden="1">
      <c r="A9289" s="1">
        <v>2004</v>
      </c>
      <c r="B9289" s="1">
        <v>72</v>
      </c>
      <c r="C9289" s="1">
        <v>917.04</v>
      </c>
      <c r="D9289" s="1">
        <v>1558.09</v>
      </c>
      <c r="E9289" s="1">
        <v>2475.13</v>
      </c>
    </row>
    <row r="9290" spans="1:5" hidden="1">
      <c r="A9290" s="1">
        <v>2004</v>
      </c>
      <c r="B9290" s="1">
        <v>73</v>
      </c>
      <c r="C9290" s="1">
        <v>1093.05</v>
      </c>
      <c r="D9290" s="1">
        <v>1747.1</v>
      </c>
      <c r="E9290" s="1">
        <v>2840.15</v>
      </c>
    </row>
    <row r="9291" spans="1:5" hidden="1">
      <c r="A9291" s="1">
        <v>2004</v>
      </c>
      <c r="B9291" s="1">
        <v>74</v>
      </c>
      <c r="C9291" s="1">
        <v>1207.06</v>
      </c>
      <c r="D9291" s="1">
        <v>1859.11</v>
      </c>
      <c r="E9291" s="1">
        <v>3066.17</v>
      </c>
    </row>
    <row r="9292" spans="1:5" hidden="1">
      <c r="A9292" s="1">
        <v>2004</v>
      </c>
      <c r="B9292" s="1">
        <v>75</v>
      </c>
      <c r="C9292" s="1">
        <v>1329.06</v>
      </c>
      <c r="D9292" s="1">
        <v>1992.12</v>
      </c>
      <c r="E9292" s="1">
        <v>3321.18</v>
      </c>
    </row>
    <row r="9293" spans="1:5" hidden="1">
      <c r="A9293" s="1">
        <v>2004</v>
      </c>
      <c r="B9293" s="1">
        <v>76</v>
      </c>
      <c r="C9293" s="1">
        <v>1490.07</v>
      </c>
      <c r="D9293" s="1">
        <v>2159.13</v>
      </c>
      <c r="E9293" s="1">
        <v>3649.2</v>
      </c>
    </row>
    <row r="9294" spans="1:5" hidden="1">
      <c r="A9294" s="1">
        <v>2004</v>
      </c>
      <c r="B9294" s="1">
        <v>77</v>
      </c>
      <c r="C9294" s="1">
        <v>1622.08</v>
      </c>
      <c r="D9294" s="1">
        <v>2180.13</v>
      </c>
      <c r="E9294" s="1">
        <v>3802.21</v>
      </c>
    </row>
    <row r="9295" spans="1:5" hidden="1">
      <c r="A9295" s="1">
        <v>2004</v>
      </c>
      <c r="B9295" s="1">
        <v>78</v>
      </c>
      <c r="C9295" s="1">
        <v>1790.08</v>
      </c>
      <c r="D9295" s="1">
        <v>2356.14</v>
      </c>
      <c r="E9295" s="1">
        <v>4146.22</v>
      </c>
    </row>
    <row r="9296" spans="1:5" hidden="1">
      <c r="A9296" s="1">
        <v>2004</v>
      </c>
      <c r="B9296" s="1">
        <v>79</v>
      </c>
      <c r="C9296" s="1">
        <v>1961.09</v>
      </c>
      <c r="D9296" s="1">
        <v>2401.15</v>
      </c>
      <c r="E9296" s="1">
        <v>4362.24</v>
      </c>
    </row>
    <row r="9297" spans="1:5" hidden="1">
      <c r="A9297" s="1">
        <v>2004</v>
      </c>
      <c r="B9297" s="1">
        <v>80</v>
      </c>
      <c r="C9297" s="1">
        <v>2015.09</v>
      </c>
      <c r="D9297" s="1">
        <v>2276.14</v>
      </c>
      <c r="E9297" s="1">
        <v>4291.2299999999996</v>
      </c>
    </row>
    <row r="9298" spans="1:5" hidden="1">
      <c r="A9298" s="1">
        <v>2004</v>
      </c>
      <c r="B9298" s="1">
        <v>81</v>
      </c>
      <c r="C9298" s="1">
        <v>2327.11</v>
      </c>
      <c r="D9298" s="1">
        <v>2416.15</v>
      </c>
      <c r="E9298" s="1">
        <v>4743.26</v>
      </c>
    </row>
    <row r="9299" spans="1:5" hidden="1">
      <c r="A9299" s="1">
        <v>2004</v>
      </c>
      <c r="B9299" s="1">
        <v>82</v>
      </c>
      <c r="C9299" s="1">
        <v>2380.11</v>
      </c>
      <c r="D9299" s="1">
        <v>2453.15</v>
      </c>
      <c r="E9299" s="1">
        <v>4833.26</v>
      </c>
    </row>
    <row r="9300" spans="1:5" hidden="1">
      <c r="A9300" s="1">
        <v>2004</v>
      </c>
      <c r="B9300" s="1">
        <v>83</v>
      </c>
      <c r="C9300" s="1">
        <v>2554.12</v>
      </c>
      <c r="D9300" s="1">
        <v>2448.15</v>
      </c>
      <c r="E9300" s="1">
        <v>5002.2700000000004</v>
      </c>
    </row>
    <row r="9301" spans="1:5" hidden="1">
      <c r="A9301" s="1">
        <v>2004</v>
      </c>
      <c r="B9301" s="1">
        <v>84</v>
      </c>
      <c r="C9301" s="1">
        <v>2456.12</v>
      </c>
      <c r="D9301" s="1">
        <v>2220.14</v>
      </c>
      <c r="E9301" s="1">
        <v>4676.26</v>
      </c>
    </row>
    <row r="9302" spans="1:5" hidden="1">
      <c r="A9302" s="1">
        <v>2004</v>
      </c>
      <c r="B9302" s="1">
        <v>85</v>
      </c>
      <c r="C9302" s="1">
        <v>2350.11</v>
      </c>
      <c r="D9302" s="1">
        <v>1945.12</v>
      </c>
      <c r="E9302" s="1">
        <v>4295.2299999999996</v>
      </c>
    </row>
    <row r="9303" spans="1:5" hidden="1">
      <c r="A9303" s="1">
        <v>2004</v>
      </c>
      <c r="B9303" s="1">
        <v>86</v>
      </c>
      <c r="C9303" s="1">
        <v>2357.11</v>
      </c>
      <c r="D9303" s="1">
        <v>1781.11</v>
      </c>
      <c r="E9303" s="1">
        <v>4138.22</v>
      </c>
    </row>
    <row r="9304" spans="1:5" hidden="1">
      <c r="A9304" s="1">
        <v>2004</v>
      </c>
      <c r="B9304" s="1">
        <v>87</v>
      </c>
      <c r="C9304" s="1">
        <v>2482.11</v>
      </c>
      <c r="D9304" s="1">
        <v>1742.1</v>
      </c>
      <c r="E9304" s="1">
        <v>4224.21</v>
      </c>
    </row>
    <row r="9305" spans="1:5" hidden="1">
      <c r="A9305" s="1">
        <v>2004</v>
      </c>
      <c r="B9305" s="1">
        <v>88</v>
      </c>
      <c r="C9305" s="1">
        <v>2442.11</v>
      </c>
      <c r="D9305" s="1">
        <v>1705.11</v>
      </c>
      <c r="E9305" s="1">
        <v>4147.22</v>
      </c>
    </row>
    <row r="9306" spans="1:5" hidden="1">
      <c r="A9306" s="1">
        <v>2004</v>
      </c>
      <c r="B9306" s="1">
        <v>89</v>
      </c>
      <c r="C9306" s="1">
        <v>2450.12</v>
      </c>
      <c r="D9306" s="1">
        <v>1552.1</v>
      </c>
      <c r="E9306" s="1">
        <v>4002.22</v>
      </c>
    </row>
    <row r="9307" spans="1:5" hidden="1">
      <c r="A9307" s="1">
        <v>2004</v>
      </c>
      <c r="B9307" s="1">
        <v>90</v>
      </c>
      <c r="C9307" s="1">
        <v>2445.11</v>
      </c>
      <c r="D9307" s="1">
        <v>1353.08</v>
      </c>
      <c r="E9307" s="1">
        <v>3798.19</v>
      </c>
    </row>
    <row r="9308" spans="1:5" hidden="1">
      <c r="A9308" s="1">
        <v>2004</v>
      </c>
      <c r="B9308" s="1">
        <v>91</v>
      </c>
      <c r="C9308" s="1">
        <v>2136.1</v>
      </c>
      <c r="D9308" s="1">
        <v>1162.07</v>
      </c>
      <c r="E9308" s="1">
        <v>3298.17</v>
      </c>
    </row>
    <row r="9309" spans="1:5" hidden="1">
      <c r="A9309" s="1">
        <v>2004</v>
      </c>
      <c r="B9309" s="1">
        <v>92</v>
      </c>
      <c r="C9309" s="1">
        <v>1979.09</v>
      </c>
      <c r="D9309" s="1">
        <v>886.05</v>
      </c>
      <c r="E9309" s="1">
        <v>2865.14</v>
      </c>
    </row>
    <row r="9310" spans="1:5" hidden="1">
      <c r="A9310" s="1">
        <v>2004</v>
      </c>
      <c r="B9310" s="1">
        <v>93</v>
      </c>
      <c r="C9310" s="1">
        <v>1631.07</v>
      </c>
      <c r="D9310" s="1">
        <v>702.04</v>
      </c>
      <c r="E9310" s="1">
        <v>2333.11</v>
      </c>
    </row>
    <row r="9311" spans="1:5" hidden="1">
      <c r="A9311" s="1">
        <v>2004</v>
      </c>
      <c r="B9311" s="1">
        <v>94</v>
      </c>
      <c r="C9311" s="1">
        <v>1407.07</v>
      </c>
      <c r="D9311" s="1">
        <v>527.03</v>
      </c>
      <c r="E9311" s="1">
        <v>1934.1</v>
      </c>
    </row>
    <row r="9312" spans="1:5" hidden="1">
      <c r="A9312" s="1">
        <v>2004</v>
      </c>
      <c r="B9312" s="1">
        <v>95</v>
      </c>
      <c r="C9312" s="1">
        <v>1205.06</v>
      </c>
      <c r="D9312" s="1">
        <v>428.03</v>
      </c>
      <c r="E9312" s="1">
        <v>1633.09</v>
      </c>
    </row>
    <row r="9313" spans="1:5" hidden="1">
      <c r="A9313" s="1">
        <v>2004</v>
      </c>
      <c r="B9313" s="1">
        <v>96</v>
      </c>
      <c r="C9313" s="1">
        <v>908.04</v>
      </c>
      <c r="D9313" s="1">
        <v>298.02</v>
      </c>
      <c r="E9313" s="1">
        <v>1206.06</v>
      </c>
    </row>
    <row r="9314" spans="1:5" hidden="1">
      <c r="A9314" s="1">
        <v>2004</v>
      </c>
      <c r="B9314" s="1">
        <v>97</v>
      </c>
      <c r="C9314" s="1">
        <v>712.03</v>
      </c>
      <c r="D9314" s="1">
        <v>183.01</v>
      </c>
      <c r="E9314" s="1">
        <v>895.04</v>
      </c>
    </row>
    <row r="9315" spans="1:5" hidden="1">
      <c r="A9315" s="1">
        <v>2004</v>
      </c>
      <c r="B9315" s="1">
        <v>98</v>
      </c>
      <c r="C9315" s="1">
        <v>505.03</v>
      </c>
      <c r="D9315" s="1">
        <v>123.01</v>
      </c>
      <c r="E9315" s="1">
        <v>628.04</v>
      </c>
    </row>
    <row r="9316" spans="1:5" hidden="1">
      <c r="A9316" s="1">
        <v>2004</v>
      </c>
      <c r="B9316" s="1">
        <v>99</v>
      </c>
      <c r="C9316" s="1">
        <v>368.02</v>
      </c>
      <c r="D9316" s="1">
        <v>91</v>
      </c>
      <c r="E9316" s="1">
        <v>459.02</v>
      </c>
    </row>
    <row r="9317" spans="1:5" hidden="1">
      <c r="A9317" s="1">
        <v>2004</v>
      </c>
      <c r="B9317" s="1">
        <v>100</v>
      </c>
      <c r="C9317" s="1">
        <v>251.42</v>
      </c>
      <c r="D9317" s="1">
        <v>62.39</v>
      </c>
      <c r="E9317" s="1">
        <v>313.81</v>
      </c>
    </row>
    <row r="9318" spans="1:5" hidden="1">
      <c r="A9318" s="1">
        <v>2004</v>
      </c>
      <c r="B9318" s="1">
        <v>101</v>
      </c>
      <c r="C9318" s="1">
        <v>164.59</v>
      </c>
      <c r="D9318" s="1">
        <v>38.369999999999997</v>
      </c>
      <c r="E9318" s="1">
        <v>202.96</v>
      </c>
    </row>
    <row r="9319" spans="1:5" hidden="1">
      <c r="A9319" s="1">
        <v>2004</v>
      </c>
      <c r="B9319" s="1">
        <v>102</v>
      </c>
      <c r="C9319" s="1">
        <v>105.61</v>
      </c>
      <c r="D9319" s="1">
        <v>22.7</v>
      </c>
      <c r="E9319" s="1">
        <v>128.31</v>
      </c>
    </row>
    <row r="9320" spans="1:5" hidden="1">
      <c r="A9320" s="1">
        <v>2004</v>
      </c>
      <c r="B9320" s="1">
        <v>103</v>
      </c>
      <c r="C9320" s="1">
        <v>66.290000000000006</v>
      </c>
      <c r="D9320" s="1">
        <v>13.67</v>
      </c>
      <c r="E9320" s="1">
        <v>79.959999999999994</v>
      </c>
    </row>
    <row r="9321" spans="1:5" hidden="1">
      <c r="A9321" s="1">
        <v>2004</v>
      </c>
      <c r="B9321" s="1">
        <v>104</v>
      </c>
      <c r="C9321" s="1">
        <v>39.020000000000003</v>
      </c>
      <c r="D9321" s="1">
        <v>7.59</v>
      </c>
      <c r="E9321" s="1">
        <v>46.61</v>
      </c>
    </row>
    <row r="9322" spans="1:5" hidden="1">
      <c r="A9322" s="1">
        <v>2004</v>
      </c>
      <c r="B9322" s="1">
        <v>105</v>
      </c>
      <c r="C9322" s="1">
        <v>20.98</v>
      </c>
      <c r="D9322" s="1">
        <v>3.8</v>
      </c>
      <c r="E9322" s="1">
        <v>24.78</v>
      </c>
    </row>
    <row r="9323" spans="1:5" hidden="1">
      <c r="A9323" s="1">
        <v>2004</v>
      </c>
      <c r="B9323" s="1">
        <v>106</v>
      </c>
      <c r="C9323" s="1">
        <v>11.61</v>
      </c>
      <c r="D9323" s="1">
        <v>2.08</v>
      </c>
      <c r="E9323" s="1">
        <v>13.69</v>
      </c>
    </row>
    <row r="9324" spans="1:5" hidden="1">
      <c r="A9324" s="1">
        <v>2004</v>
      </c>
      <c r="B9324" s="1">
        <v>107</v>
      </c>
      <c r="C9324" s="1">
        <v>6.19</v>
      </c>
      <c r="D9324" s="1">
        <v>1.1100000000000001</v>
      </c>
      <c r="E9324" s="1">
        <v>7.3</v>
      </c>
    </row>
    <row r="9325" spans="1:5" hidden="1">
      <c r="A9325" s="1">
        <v>2004</v>
      </c>
      <c r="B9325" s="1">
        <v>108</v>
      </c>
      <c r="C9325" s="1">
        <v>3.07</v>
      </c>
      <c r="D9325" s="1">
        <v>0.32</v>
      </c>
      <c r="E9325" s="1">
        <v>3.39</v>
      </c>
    </row>
    <row r="9326" spans="1:5" hidden="1">
      <c r="A9326" s="1">
        <v>2004</v>
      </c>
      <c r="B9326" s="1">
        <v>109</v>
      </c>
      <c r="C9326" s="1">
        <v>1.51</v>
      </c>
      <c r="D9326" s="1">
        <v>0</v>
      </c>
      <c r="E9326" s="1">
        <v>1.51</v>
      </c>
    </row>
    <row r="9327" spans="1:5" hidden="1">
      <c r="A9327" s="1">
        <v>2004</v>
      </c>
      <c r="B9327" s="1" t="s">
        <v>121</v>
      </c>
      <c r="C9327" s="1">
        <v>0.74</v>
      </c>
      <c r="D9327" s="1">
        <v>0</v>
      </c>
      <c r="E9327" s="1">
        <v>0.74</v>
      </c>
    </row>
    <row r="9328" spans="1:5" hidden="1">
      <c r="A9328" s="1">
        <v>2005</v>
      </c>
      <c r="B9328" s="1">
        <v>0</v>
      </c>
      <c r="C9328" s="1">
        <v>591.08000000000004</v>
      </c>
      <c r="D9328" s="1">
        <v>721.08</v>
      </c>
      <c r="E9328" s="1">
        <v>1312.16</v>
      </c>
    </row>
    <row r="9329" spans="1:5" hidden="1">
      <c r="A9329" s="1">
        <v>2005</v>
      </c>
      <c r="B9329" s="1">
        <v>1</v>
      </c>
      <c r="C9329" s="1">
        <v>34</v>
      </c>
      <c r="D9329" s="1">
        <v>60</v>
      </c>
      <c r="E9329" s="1">
        <v>94</v>
      </c>
    </row>
    <row r="9330" spans="1:5" hidden="1">
      <c r="A9330" s="1">
        <v>2005</v>
      </c>
      <c r="B9330" s="1">
        <v>2</v>
      </c>
      <c r="C9330" s="1">
        <v>27</v>
      </c>
      <c r="D9330" s="1">
        <v>38</v>
      </c>
      <c r="E9330" s="1">
        <v>65</v>
      </c>
    </row>
    <row r="9331" spans="1:5" hidden="1">
      <c r="A9331" s="1">
        <v>2005</v>
      </c>
      <c r="B9331" s="1">
        <v>3</v>
      </c>
      <c r="C9331" s="1">
        <v>25</v>
      </c>
      <c r="D9331" s="1">
        <v>15</v>
      </c>
      <c r="E9331" s="1">
        <v>40</v>
      </c>
    </row>
    <row r="9332" spans="1:5" hidden="1">
      <c r="A9332" s="1">
        <v>2005</v>
      </c>
      <c r="B9332" s="1">
        <v>4</v>
      </c>
      <c r="C9332" s="1">
        <v>20</v>
      </c>
      <c r="D9332" s="1">
        <v>24</v>
      </c>
      <c r="E9332" s="1">
        <v>44</v>
      </c>
    </row>
    <row r="9333" spans="1:5" hidden="1">
      <c r="A9333" s="1">
        <v>2005</v>
      </c>
      <c r="B9333" s="1">
        <v>5</v>
      </c>
      <c r="C9333" s="1">
        <v>12</v>
      </c>
      <c r="D9333" s="1">
        <v>23</v>
      </c>
      <c r="E9333" s="1">
        <v>35</v>
      </c>
    </row>
    <row r="9334" spans="1:5" hidden="1">
      <c r="A9334" s="1">
        <v>2005</v>
      </c>
      <c r="B9334" s="1">
        <v>6</v>
      </c>
      <c r="C9334" s="1">
        <v>16</v>
      </c>
      <c r="D9334" s="1">
        <v>18</v>
      </c>
      <c r="E9334" s="1">
        <v>34</v>
      </c>
    </row>
    <row r="9335" spans="1:5" hidden="1">
      <c r="A9335" s="1">
        <v>2005</v>
      </c>
      <c r="B9335" s="1">
        <v>7</v>
      </c>
      <c r="C9335" s="1">
        <v>8</v>
      </c>
      <c r="D9335" s="1">
        <v>12</v>
      </c>
      <c r="E9335" s="1">
        <v>20</v>
      </c>
    </row>
    <row r="9336" spans="1:5" hidden="1">
      <c r="A9336" s="1">
        <v>2005</v>
      </c>
      <c r="B9336" s="1">
        <v>8</v>
      </c>
      <c r="C9336" s="1">
        <v>10</v>
      </c>
      <c r="D9336" s="1">
        <v>15</v>
      </c>
      <c r="E9336" s="1">
        <v>25</v>
      </c>
    </row>
    <row r="9337" spans="1:5" hidden="1">
      <c r="A9337" s="1">
        <v>2005</v>
      </c>
      <c r="B9337" s="1">
        <v>9</v>
      </c>
      <c r="C9337" s="1">
        <v>11</v>
      </c>
      <c r="D9337" s="1">
        <v>21</v>
      </c>
      <c r="E9337" s="1">
        <v>32</v>
      </c>
    </row>
    <row r="9338" spans="1:5" hidden="1">
      <c r="A9338" s="1">
        <v>2005</v>
      </c>
      <c r="B9338" s="1">
        <v>10</v>
      </c>
      <c r="C9338" s="1">
        <v>9</v>
      </c>
      <c r="D9338" s="1">
        <v>11</v>
      </c>
      <c r="E9338" s="1">
        <v>20</v>
      </c>
    </row>
    <row r="9339" spans="1:5" hidden="1">
      <c r="A9339" s="1">
        <v>2005</v>
      </c>
      <c r="B9339" s="1">
        <v>11</v>
      </c>
      <c r="C9339" s="1">
        <v>13</v>
      </c>
      <c r="D9339" s="1">
        <v>16</v>
      </c>
      <c r="E9339" s="1">
        <v>29</v>
      </c>
    </row>
    <row r="9340" spans="1:5" hidden="1">
      <c r="A9340" s="1">
        <v>2005</v>
      </c>
      <c r="B9340" s="1">
        <v>12</v>
      </c>
      <c r="C9340" s="1">
        <v>4</v>
      </c>
      <c r="D9340" s="1">
        <v>23</v>
      </c>
      <c r="E9340" s="1">
        <v>27</v>
      </c>
    </row>
    <row r="9341" spans="1:5" hidden="1">
      <c r="A9341" s="1">
        <v>2005</v>
      </c>
      <c r="B9341" s="1">
        <v>13</v>
      </c>
      <c r="C9341" s="1">
        <v>17</v>
      </c>
      <c r="D9341" s="1">
        <v>15</v>
      </c>
      <c r="E9341" s="1">
        <v>32</v>
      </c>
    </row>
    <row r="9342" spans="1:5" hidden="1">
      <c r="A9342" s="1">
        <v>2005</v>
      </c>
      <c r="B9342" s="1">
        <v>14</v>
      </c>
      <c r="C9342" s="1">
        <v>13</v>
      </c>
      <c r="D9342" s="1">
        <v>18</v>
      </c>
      <c r="E9342" s="1">
        <v>31</v>
      </c>
    </row>
    <row r="9343" spans="1:5" hidden="1">
      <c r="A9343" s="1">
        <v>2005</v>
      </c>
      <c r="B9343" s="1">
        <v>15</v>
      </c>
      <c r="C9343" s="1">
        <v>31</v>
      </c>
      <c r="D9343" s="1">
        <v>28</v>
      </c>
      <c r="E9343" s="1">
        <v>59</v>
      </c>
    </row>
    <row r="9344" spans="1:5" hidden="1">
      <c r="A9344" s="1">
        <v>2005</v>
      </c>
      <c r="B9344" s="1">
        <v>16</v>
      </c>
      <c r="C9344" s="1">
        <v>33</v>
      </c>
      <c r="D9344" s="1">
        <v>42</v>
      </c>
      <c r="E9344" s="1">
        <v>75</v>
      </c>
    </row>
    <row r="9345" spans="1:5" hidden="1">
      <c r="A9345" s="1">
        <v>2005</v>
      </c>
      <c r="B9345" s="1">
        <v>17</v>
      </c>
      <c r="C9345" s="1">
        <v>26</v>
      </c>
      <c r="D9345" s="1">
        <v>72</v>
      </c>
      <c r="E9345" s="1">
        <v>98</v>
      </c>
    </row>
    <row r="9346" spans="1:5" hidden="1">
      <c r="A9346" s="1">
        <v>2005</v>
      </c>
      <c r="B9346" s="1">
        <v>18</v>
      </c>
      <c r="C9346" s="1">
        <v>34</v>
      </c>
      <c r="D9346" s="1">
        <v>94</v>
      </c>
      <c r="E9346" s="1">
        <v>128</v>
      </c>
    </row>
    <row r="9347" spans="1:5" hidden="1">
      <c r="A9347" s="1">
        <v>2005</v>
      </c>
      <c r="B9347" s="1">
        <v>19</v>
      </c>
      <c r="C9347" s="1">
        <v>25</v>
      </c>
      <c r="D9347" s="1">
        <v>107.01</v>
      </c>
      <c r="E9347" s="1">
        <v>132.01</v>
      </c>
    </row>
    <row r="9348" spans="1:5">
      <c r="A9348" s="1">
        <v>2005</v>
      </c>
      <c r="B9348" s="1">
        <v>20</v>
      </c>
      <c r="C9348" s="1">
        <v>47</v>
      </c>
      <c r="D9348" s="1">
        <v>117.01</v>
      </c>
      <c r="E9348" s="1">
        <v>164.01</v>
      </c>
    </row>
    <row r="9349" spans="1:5">
      <c r="A9349" s="1">
        <v>2005</v>
      </c>
      <c r="B9349" s="1">
        <v>21</v>
      </c>
      <c r="C9349" s="1">
        <v>45</v>
      </c>
      <c r="D9349" s="1">
        <v>134.02000000000001</v>
      </c>
      <c r="E9349" s="1">
        <v>179.02</v>
      </c>
    </row>
    <row r="9350" spans="1:5">
      <c r="A9350" s="1">
        <v>2005</v>
      </c>
      <c r="B9350" s="1">
        <v>22</v>
      </c>
      <c r="C9350" s="1">
        <v>34</v>
      </c>
      <c r="D9350" s="1">
        <v>93</v>
      </c>
      <c r="E9350" s="1">
        <v>127</v>
      </c>
    </row>
    <row r="9351" spans="1:5">
      <c r="A9351" s="1">
        <v>2005</v>
      </c>
      <c r="B9351" s="1">
        <v>23</v>
      </c>
      <c r="C9351" s="1">
        <v>36</v>
      </c>
      <c r="D9351" s="1">
        <v>131.02000000000001</v>
      </c>
      <c r="E9351" s="1">
        <v>167.02</v>
      </c>
    </row>
    <row r="9352" spans="1:5">
      <c r="A9352" s="1">
        <v>2005</v>
      </c>
      <c r="B9352" s="1">
        <v>24</v>
      </c>
      <c r="C9352" s="1">
        <v>38</v>
      </c>
      <c r="D9352" s="1">
        <v>126.02</v>
      </c>
      <c r="E9352" s="1">
        <v>164.02</v>
      </c>
    </row>
    <row r="9353" spans="1:5">
      <c r="A9353" s="1">
        <v>2005</v>
      </c>
      <c r="B9353" s="1">
        <v>25</v>
      </c>
      <c r="C9353" s="1">
        <v>34</v>
      </c>
      <c r="D9353" s="1">
        <v>125.02</v>
      </c>
      <c r="E9353" s="1">
        <v>159.02000000000001</v>
      </c>
    </row>
    <row r="9354" spans="1:5">
      <c r="A9354" s="1">
        <v>2005</v>
      </c>
      <c r="B9354" s="1">
        <v>26</v>
      </c>
      <c r="C9354" s="1">
        <v>45</v>
      </c>
      <c r="D9354" s="1">
        <v>117.02</v>
      </c>
      <c r="E9354" s="1">
        <v>162.02000000000001</v>
      </c>
    </row>
    <row r="9355" spans="1:5">
      <c r="A9355" s="1">
        <v>2005</v>
      </c>
      <c r="B9355" s="1">
        <v>27</v>
      </c>
      <c r="C9355" s="1">
        <v>44</v>
      </c>
      <c r="D9355" s="1">
        <v>119.02</v>
      </c>
      <c r="E9355" s="1">
        <v>163.02000000000001</v>
      </c>
    </row>
    <row r="9356" spans="1:5">
      <c r="A9356" s="1">
        <v>2005</v>
      </c>
      <c r="B9356" s="1">
        <v>28</v>
      </c>
      <c r="C9356" s="1">
        <v>49</v>
      </c>
      <c r="D9356" s="1">
        <v>126.02</v>
      </c>
      <c r="E9356" s="1">
        <v>175.02</v>
      </c>
    </row>
    <row r="9357" spans="1:5">
      <c r="A9357" s="1">
        <v>2005</v>
      </c>
      <c r="B9357" s="1">
        <v>29</v>
      </c>
      <c r="C9357" s="1">
        <v>49</v>
      </c>
      <c r="D9357" s="1">
        <v>151.02000000000001</v>
      </c>
      <c r="E9357" s="1">
        <v>200.02</v>
      </c>
    </row>
    <row r="9358" spans="1:5">
      <c r="A9358" s="1">
        <v>2005</v>
      </c>
      <c r="B9358" s="1">
        <v>30</v>
      </c>
      <c r="C9358" s="1">
        <v>54</v>
      </c>
      <c r="D9358" s="1">
        <v>139.02000000000001</v>
      </c>
      <c r="E9358" s="1">
        <v>193.02</v>
      </c>
    </row>
    <row r="9359" spans="1:5">
      <c r="A9359" s="1">
        <v>2005</v>
      </c>
      <c r="B9359" s="1">
        <v>31</v>
      </c>
      <c r="C9359" s="1">
        <v>45</v>
      </c>
      <c r="D9359" s="1">
        <v>158.02000000000001</v>
      </c>
      <c r="E9359" s="1">
        <v>203.02</v>
      </c>
    </row>
    <row r="9360" spans="1:5">
      <c r="A9360" s="1">
        <v>2005</v>
      </c>
      <c r="B9360" s="1">
        <v>32</v>
      </c>
      <c r="C9360" s="1">
        <v>67</v>
      </c>
      <c r="D9360" s="1">
        <v>167.02</v>
      </c>
      <c r="E9360" s="1">
        <v>234.02</v>
      </c>
    </row>
    <row r="9361" spans="1:5">
      <c r="A9361" s="1">
        <v>2005</v>
      </c>
      <c r="B9361" s="1">
        <v>33</v>
      </c>
      <c r="C9361" s="1">
        <v>67.010000000000005</v>
      </c>
      <c r="D9361" s="1">
        <v>172.02</v>
      </c>
      <c r="E9361" s="1">
        <v>239.03</v>
      </c>
    </row>
    <row r="9362" spans="1:5">
      <c r="A9362" s="1">
        <v>2005</v>
      </c>
      <c r="B9362" s="1">
        <v>34</v>
      </c>
      <c r="C9362" s="1">
        <v>85.02</v>
      </c>
      <c r="D9362" s="1">
        <v>172.02</v>
      </c>
      <c r="E9362" s="1">
        <v>257.04000000000002</v>
      </c>
    </row>
    <row r="9363" spans="1:5">
      <c r="A9363" s="1">
        <v>2005</v>
      </c>
      <c r="B9363" s="1">
        <v>35</v>
      </c>
      <c r="C9363" s="1">
        <v>68</v>
      </c>
      <c r="D9363" s="1">
        <v>181.02</v>
      </c>
      <c r="E9363" s="1">
        <v>249.02</v>
      </c>
    </row>
    <row r="9364" spans="1:5">
      <c r="A9364" s="1">
        <v>2005</v>
      </c>
      <c r="B9364" s="1">
        <v>36</v>
      </c>
      <c r="C9364" s="1">
        <v>87.02</v>
      </c>
      <c r="D9364" s="1">
        <v>180.02</v>
      </c>
      <c r="E9364" s="1">
        <v>267.04000000000002</v>
      </c>
    </row>
    <row r="9365" spans="1:5">
      <c r="A9365" s="1">
        <v>2005</v>
      </c>
      <c r="B9365" s="1">
        <v>37</v>
      </c>
      <c r="C9365" s="1">
        <v>95.02</v>
      </c>
      <c r="D9365" s="1">
        <v>173.02</v>
      </c>
      <c r="E9365" s="1">
        <v>268.04000000000002</v>
      </c>
    </row>
    <row r="9366" spans="1:5">
      <c r="A9366" s="1">
        <v>2005</v>
      </c>
      <c r="B9366" s="1">
        <v>38</v>
      </c>
      <c r="C9366" s="1">
        <v>99.02</v>
      </c>
      <c r="D9366" s="1">
        <v>161.02000000000001</v>
      </c>
      <c r="E9366" s="1">
        <v>260.04000000000002</v>
      </c>
    </row>
    <row r="9367" spans="1:5">
      <c r="A9367" s="1">
        <v>2005</v>
      </c>
      <c r="B9367" s="1">
        <v>39</v>
      </c>
      <c r="C9367" s="1">
        <v>110.02</v>
      </c>
      <c r="D9367" s="1">
        <v>181.02</v>
      </c>
      <c r="E9367" s="1">
        <v>291.04000000000002</v>
      </c>
    </row>
    <row r="9368" spans="1:5">
      <c r="A9368" s="1">
        <v>2005</v>
      </c>
      <c r="B9368" s="1">
        <v>40</v>
      </c>
      <c r="C9368" s="1">
        <v>121.02</v>
      </c>
      <c r="D9368" s="1">
        <v>225.02</v>
      </c>
      <c r="E9368" s="1">
        <v>346.04</v>
      </c>
    </row>
    <row r="9369" spans="1:5">
      <c r="A9369" s="1">
        <v>2005</v>
      </c>
      <c r="B9369" s="1">
        <v>41</v>
      </c>
      <c r="C9369" s="1">
        <v>134.02000000000001</v>
      </c>
      <c r="D9369" s="1">
        <v>251.02</v>
      </c>
      <c r="E9369" s="1">
        <v>385.04</v>
      </c>
    </row>
    <row r="9370" spans="1:5">
      <c r="A9370" s="1">
        <v>2005</v>
      </c>
      <c r="B9370" s="1">
        <v>42</v>
      </c>
      <c r="C9370" s="1">
        <v>133.02000000000001</v>
      </c>
      <c r="D9370" s="1">
        <v>279.02999999999997</v>
      </c>
      <c r="E9370" s="1">
        <v>412.05</v>
      </c>
    </row>
    <row r="9371" spans="1:5">
      <c r="A9371" s="1">
        <v>2005</v>
      </c>
      <c r="B9371" s="1">
        <v>43</v>
      </c>
      <c r="C9371" s="1">
        <v>174.02</v>
      </c>
      <c r="D9371" s="1">
        <v>261.02</v>
      </c>
      <c r="E9371" s="1">
        <v>435.04</v>
      </c>
    </row>
    <row r="9372" spans="1:5">
      <c r="A9372" s="1">
        <v>2005</v>
      </c>
      <c r="B9372" s="1">
        <v>44</v>
      </c>
      <c r="C9372" s="1">
        <v>183.03</v>
      </c>
      <c r="D9372" s="1">
        <v>305.04000000000002</v>
      </c>
      <c r="E9372" s="1">
        <v>488.07</v>
      </c>
    </row>
    <row r="9373" spans="1:5">
      <c r="A9373" s="1">
        <v>2005</v>
      </c>
      <c r="B9373" s="1">
        <v>45</v>
      </c>
      <c r="C9373" s="1">
        <v>204.03</v>
      </c>
      <c r="D9373" s="1">
        <v>290.04000000000002</v>
      </c>
      <c r="E9373" s="1">
        <v>494.07</v>
      </c>
    </row>
    <row r="9374" spans="1:5">
      <c r="A9374" s="1">
        <v>2005</v>
      </c>
      <c r="B9374" s="1">
        <v>46</v>
      </c>
      <c r="C9374" s="1">
        <v>184.02</v>
      </c>
      <c r="D9374" s="1">
        <v>324.04000000000002</v>
      </c>
      <c r="E9374" s="1">
        <v>508.06</v>
      </c>
    </row>
    <row r="9375" spans="1:5">
      <c r="A9375" s="1">
        <v>2005</v>
      </c>
      <c r="B9375" s="1">
        <v>47</v>
      </c>
      <c r="C9375" s="1">
        <v>199.02</v>
      </c>
      <c r="D9375" s="1">
        <v>339.04</v>
      </c>
      <c r="E9375" s="1">
        <v>538.05999999999995</v>
      </c>
    </row>
    <row r="9376" spans="1:5">
      <c r="A9376" s="1">
        <v>2005</v>
      </c>
      <c r="B9376" s="1">
        <v>48</v>
      </c>
      <c r="C9376" s="1">
        <v>228.04</v>
      </c>
      <c r="D9376" s="1">
        <v>409.04</v>
      </c>
      <c r="E9376" s="1">
        <v>637.08000000000004</v>
      </c>
    </row>
    <row r="9377" spans="1:5">
      <c r="A9377" s="1">
        <v>2005</v>
      </c>
      <c r="B9377" s="1">
        <v>49</v>
      </c>
      <c r="C9377" s="1">
        <v>250.04</v>
      </c>
      <c r="D9377" s="1">
        <v>416.04</v>
      </c>
      <c r="E9377" s="1">
        <v>666.08</v>
      </c>
    </row>
    <row r="9378" spans="1:5">
      <c r="A9378" s="1">
        <v>2005</v>
      </c>
      <c r="B9378" s="1">
        <v>50</v>
      </c>
      <c r="C9378" s="1">
        <v>253.04</v>
      </c>
      <c r="D9378" s="1">
        <v>385.04</v>
      </c>
      <c r="E9378" s="1">
        <v>638.08000000000004</v>
      </c>
    </row>
    <row r="9379" spans="1:5">
      <c r="A9379" s="1">
        <v>2005</v>
      </c>
      <c r="B9379" s="1">
        <v>51</v>
      </c>
      <c r="C9379" s="1">
        <v>271.04000000000002</v>
      </c>
      <c r="D9379" s="1">
        <v>428.04</v>
      </c>
      <c r="E9379" s="1">
        <v>699.08</v>
      </c>
    </row>
    <row r="9380" spans="1:5">
      <c r="A9380" s="1">
        <v>2005</v>
      </c>
      <c r="B9380" s="1">
        <v>52</v>
      </c>
      <c r="C9380" s="1">
        <v>289.04000000000002</v>
      </c>
      <c r="D9380" s="1">
        <v>458.05</v>
      </c>
      <c r="E9380" s="1">
        <v>747.09</v>
      </c>
    </row>
    <row r="9381" spans="1:5">
      <c r="A9381" s="1">
        <v>2005</v>
      </c>
      <c r="B9381" s="1">
        <v>53</v>
      </c>
      <c r="C9381" s="1">
        <v>320.04000000000002</v>
      </c>
      <c r="D9381" s="1">
        <v>520.05999999999995</v>
      </c>
      <c r="E9381" s="1">
        <v>840.1</v>
      </c>
    </row>
    <row r="9382" spans="1:5">
      <c r="A9382" s="1">
        <v>2005</v>
      </c>
      <c r="B9382" s="1">
        <v>54</v>
      </c>
      <c r="C9382" s="1">
        <v>325.04000000000002</v>
      </c>
      <c r="D9382" s="1">
        <v>540.05999999999995</v>
      </c>
      <c r="E9382" s="1">
        <v>865.1</v>
      </c>
    </row>
    <row r="9383" spans="1:5">
      <c r="A9383" s="1">
        <v>2005</v>
      </c>
      <c r="B9383" s="1">
        <v>55</v>
      </c>
      <c r="C9383" s="1">
        <v>353.05</v>
      </c>
      <c r="D9383" s="1">
        <v>626.05999999999995</v>
      </c>
      <c r="E9383" s="1">
        <v>979.11</v>
      </c>
    </row>
    <row r="9384" spans="1:5">
      <c r="A9384" s="1">
        <v>2005</v>
      </c>
      <c r="B9384" s="1">
        <v>56</v>
      </c>
      <c r="C9384" s="1">
        <v>388.06</v>
      </c>
      <c r="D9384" s="1">
        <v>583.05999999999995</v>
      </c>
      <c r="E9384" s="1">
        <v>971.12</v>
      </c>
    </row>
    <row r="9385" spans="1:5">
      <c r="A9385" s="1">
        <v>2005</v>
      </c>
      <c r="B9385" s="1">
        <v>57</v>
      </c>
      <c r="C9385" s="1">
        <v>390.06</v>
      </c>
      <c r="D9385" s="1">
        <v>656.07</v>
      </c>
      <c r="E9385" s="1">
        <v>1046.1300000000001</v>
      </c>
    </row>
    <row r="9386" spans="1:5">
      <c r="A9386" s="1">
        <v>2005</v>
      </c>
      <c r="B9386" s="1">
        <v>58</v>
      </c>
      <c r="C9386" s="1">
        <v>428.06</v>
      </c>
      <c r="D9386" s="1">
        <v>771.08</v>
      </c>
      <c r="E9386" s="1">
        <v>1199.1400000000001</v>
      </c>
    </row>
    <row r="9387" spans="1:5">
      <c r="A9387" s="1">
        <v>2005</v>
      </c>
      <c r="B9387" s="1">
        <v>59</v>
      </c>
      <c r="C9387" s="1">
        <v>419.06</v>
      </c>
      <c r="D9387" s="1">
        <v>765.08</v>
      </c>
      <c r="E9387" s="1">
        <v>1184.1400000000001</v>
      </c>
    </row>
    <row r="9388" spans="1:5" hidden="1">
      <c r="A9388" s="1">
        <v>2005</v>
      </c>
      <c r="B9388" s="1">
        <v>60</v>
      </c>
      <c r="C9388" s="1">
        <v>512.07000000000005</v>
      </c>
      <c r="D9388" s="1">
        <v>762.08</v>
      </c>
      <c r="E9388" s="1">
        <v>1274.1500000000001</v>
      </c>
    </row>
    <row r="9389" spans="1:5" hidden="1">
      <c r="A9389" s="1">
        <v>2005</v>
      </c>
      <c r="B9389" s="1">
        <v>61</v>
      </c>
      <c r="C9389" s="1">
        <v>459.06</v>
      </c>
      <c r="D9389" s="1">
        <v>854.08</v>
      </c>
      <c r="E9389" s="1">
        <v>1313.14</v>
      </c>
    </row>
    <row r="9390" spans="1:5" hidden="1">
      <c r="A9390" s="1">
        <v>2005</v>
      </c>
      <c r="B9390" s="1">
        <v>62</v>
      </c>
      <c r="C9390" s="1">
        <v>526.08000000000004</v>
      </c>
      <c r="D9390" s="1">
        <v>770.08</v>
      </c>
      <c r="E9390" s="1">
        <v>1296.1600000000001</v>
      </c>
    </row>
    <row r="9391" spans="1:5" hidden="1">
      <c r="A9391" s="1">
        <v>2005</v>
      </c>
      <c r="B9391" s="1">
        <v>63</v>
      </c>
      <c r="C9391" s="1">
        <v>508.07</v>
      </c>
      <c r="D9391" s="1">
        <v>883.09</v>
      </c>
      <c r="E9391" s="1">
        <v>1391.16</v>
      </c>
    </row>
    <row r="9392" spans="1:5" hidden="1">
      <c r="A9392" s="1">
        <v>2005</v>
      </c>
      <c r="B9392" s="1">
        <v>64</v>
      </c>
      <c r="C9392" s="1">
        <v>517.08000000000004</v>
      </c>
      <c r="D9392" s="1">
        <v>929.1</v>
      </c>
      <c r="E9392" s="1">
        <v>1446.18</v>
      </c>
    </row>
    <row r="9393" spans="1:5" hidden="1">
      <c r="A9393" s="1">
        <v>2005</v>
      </c>
      <c r="B9393" s="1">
        <v>65</v>
      </c>
      <c r="C9393" s="1">
        <v>572.08000000000004</v>
      </c>
      <c r="D9393" s="1">
        <v>1029.1099999999999</v>
      </c>
      <c r="E9393" s="1">
        <v>1601.19</v>
      </c>
    </row>
    <row r="9394" spans="1:5" hidden="1">
      <c r="A9394" s="1">
        <v>2005</v>
      </c>
      <c r="B9394" s="1">
        <v>66</v>
      </c>
      <c r="C9394" s="1">
        <v>622.09</v>
      </c>
      <c r="D9394" s="1">
        <v>1088.1099999999999</v>
      </c>
      <c r="E9394" s="1">
        <v>1710.2</v>
      </c>
    </row>
    <row r="9395" spans="1:5" hidden="1">
      <c r="A9395" s="1">
        <v>2005</v>
      </c>
      <c r="B9395" s="1">
        <v>67</v>
      </c>
      <c r="C9395" s="1">
        <v>603.08000000000004</v>
      </c>
      <c r="D9395" s="1">
        <v>1119.1199999999999</v>
      </c>
      <c r="E9395" s="1">
        <v>1722.2</v>
      </c>
    </row>
    <row r="9396" spans="1:5" hidden="1">
      <c r="A9396" s="1">
        <v>2005</v>
      </c>
      <c r="B9396" s="1">
        <v>68</v>
      </c>
      <c r="C9396" s="1">
        <v>721.1</v>
      </c>
      <c r="D9396" s="1">
        <v>1165.1199999999999</v>
      </c>
      <c r="E9396" s="1">
        <v>1886.22</v>
      </c>
    </row>
    <row r="9397" spans="1:5" hidden="1">
      <c r="A9397" s="1">
        <v>2005</v>
      </c>
      <c r="B9397" s="1">
        <v>69</v>
      </c>
      <c r="C9397" s="1">
        <v>732.1</v>
      </c>
      <c r="D9397" s="1">
        <v>1225.1300000000001</v>
      </c>
      <c r="E9397" s="1">
        <v>1957.23</v>
      </c>
    </row>
    <row r="9398" spans="1:5" hidden="1">
      <c r="A9398" s="1">
        <v>2005</v>
      </c>
      <c r="B9398" s="1">
        <v>70</v>
      </c>
      <c r="C9398" s="1">
        <v>771.11</v>
      </c>
      <c r="D9398" s="1">
        <v>1246.1300000000001</v>
      </c>
      <c r="E9398" s="1">
        <v>2017.24</v>
      </c>
    </row>
    <row r="9399" spans="1:5" hidden="1">
      <c r="A9399" s="1">
        <v>2005</v>
      </c>
      <c r="B9399" s="1">
        <v>71</v>
      </c>
      <c r="C9399" s="1">
        <v>816.12</v>
      </c>
      <c r="D9399" s="1">
        <v>1301.1400000000001</v>
      </c>
      <c r="E9399" s="1">
        <v>2117.2600000000002</v>
      </c>
    </row>
    <row r="9400" spans="1:5" hidden="1">
      <c r="A9400" s="1">
        <v>2005</v>
      </c>
      <c r="B9400" s="1">
        <v>72</v>
      </c>
      <c r="C9400" s="1">
        <v>879.12</v>
      </c>
      <c r="D9400" s="1">
        <v>1461.15</v>
      </c>
      <c r="E9400" s="1">
        <v>2340.27</v>
      </c>
    </row>
    <row r="9401" spans="1:5" hidden="1">
      <c r="A9401" s="1">
        <v>2005</v>
      </c>
      <c r="B9401" s="1">
        <v>73</v>
      </c>
      <c r="C9401" s="1">
        <v>985.13</v>
      </c>
      <c r="D9401" s="1">
        <v>1555.16</v>
      </c>
      <c r="E9401" s="1">
        <v>2540.29</v>
      </c>
    </row>
    <row r="9402" spans="1:5" hidden="1">
      <c r="A9402" s="1">
        <v>2005</v>
      </c>
      <c r="B9402" s="1">
        <v>74</v>
      </c>
      <c r="C9402" s="1">
        <v>1193.17</v>
      </c>
      <c r="D9402" s="1">
        <v>1775.18</v>
      </c>
      <c r="E9402" s="1">
        <v>2968.35</v>
      </c>
    </row>
    <row r="9403" spans="1:5" hidden="1">
      <c r="A9403" s="1">
        <v>2005</v>
      </c>
      <c r="B9403" s="1">
        <v>75</v>
      </c>
      <c r="C9403" s="1">
        <v>1275.18</v>
      </c>
      <c r="D9403" s="1">
        <v>1890.2</v>
      </c>
      <c r="E9403" s="1">
        <v>3165.38</v>
      </c>
    </row>
    <row r="9404" spans="1:5" hidden="1">
      <c r="A9404" s="1">
        <v>2005</v>
      </c>
      <c r="B9404" s="1">
        <v>76</v>
      </c>
      <c r="C9404" s="1">
        <v>1419.2</v>
      </c>
      <c r="D9404" s="1">
        <v>2039.21</v>
      </c>
      <c r="E9404" s="1">
        <v>3458.41</v>
      </c>
    </row>
    <row r="9405" spans="1:5" hidden="1">
      <c r="A9405" s="1">
        <v>2005</v>
      </c>
      <c r="B9405" s="1">
        <v>77</v>
      </c>
      <c r="C9405" s="1">
        <v>1520.22</v>
      </c>
      <c r="D9405" s="1">
        <v>2198.23</v>
      </c>
      <c r="E9405" s="1">
        <v>3718.45</v>
      </c>
    </row>
    <row r="9406" spans="1:5" hidden="1">
      <c r="A9406" s="1">
        <v>2005</v>
      </c>
      <c r="B9406" s="1">
        <v>78</v>
      </c>
      <c r="C9406" s="1">
        <v>1661.23</v>
      </c>
      <c r="D9406" s="1">
        <v>2210.23</v>
      </c>
      <c r="E9406" s="1">
        <v>3871.46</v>
      </c>
    </row>
    <row r="9407" spans="1:5" hidden="1">
      <c r="A9407" s="1">
        <v>2005</v>
      </c>
      <c r="B9407" s="1">
        <v>79</v>
      </c>
      <c r="C9407" s="1">
        <v>1775.25</v>
      </c>
      <c r="D9407" s="1">
        <v>2308.2399999999998</v>
      </c>
      <c r="E9407" s="1">
        <v>4083.49</v>
      </c>
    </row>
    <row r="9408" spans="1:5" hidden="1">
      <c r="A9408" s="1">
        <v>2005</v>
      </c>
      <c r="B9408" s="1">
        <v>80</v>
      </c>
      <c r="C9408" s="1">
        <v>2037.29</v>
      </c>
      <c r="D9408" s="1">
        <v>2350.2399999999998</v>
      </c>
      <c r="E9408" s="1">
        <v>4387.53</v>
      </c>
    </row>
    <row r="9409" spans="1:5" hidden="1">
      <c r="A9409" s="1">
        <v>2005</v>
      </c>
      <c r="B9409" s="1">
        <v>81</v>
      </c>
      <c r="C9409" s="1">
        <v>2154.31</v>
      </c>
      <c r="D9409" s="1">
        <v>2325.2399999999998</v>
      </c>
      <c r="E9409" s="1">
        <v>4479.55</v>
      </c>
    </row>
    <row r="9410" spans="1:5" hidden="1">
      <c r="A9410" s="1">
        <v>2005</v>
      </c>
      <c r="B9410" s="1">
        <v>82</v>
      </c>
      <c r="C9410" s="1">
        <v>2364.33</v>
      </c>
      <c r="D9410" s="1">
        <v>2351.25</v>
      </c>
      <c r="E9410" s="1">
        <v>4715.58</v>
      </c>
    </row>
    <row r="9411" spans="1:5" hidden="1">
      <c r="A9411" s="1">
        <v>2005</v>
      </c>
      <c r="B9411" s="1">
        <v>83</v>
      </c>
      <c r="C9411" s="1">
        <v>2514.35</v>
      </c>
      <c r="D9411" s="1">
        <v>2396.25</v>
      </c>
      <c r="E9411" s="1">
        <v>4910.6000000000004</v>
      </c>
    </row>
    <row r="9412" spans="1:5" hidden="1">
      <c r="A9412" s="1">
        <v>2005</v>
      </c>
      <c r="B9412" s="1">
        <v>84</v>
      </c>
      <c r="C9412" s="1">
        <v>2551.36</v>
      </c>
      <c r="D9412" s="1">
        <v>2373.25</v>
      </c>
      <c r="E9412" s="1">
        <v>4924.6099999999997</v>
      </c>
    </row>
    <row r="9413" spans="1:5" hidden="1">
      <c r="A9413" s="1">
        <v>2005</v>
      </c>
      <c r="B9413" s="1">
        <v>85</v>
      </c>
      <c r="C9413" s="1">
        <v>2610.37</v>
      </c>
      <c r="D9413" s="1">
        <v>2218.23</v>
      </c>
      <c r="E9413" s="1">
        <v>4828.6000000000004</v>
      </c>
    </row>
    <row r="9414" spans="1:5" hidden="1">
      <c r="A9414" s="1">
        <v>2005</v>
      </c>
      <c r="B9414" s="1">
        <v>86</v>
      </c>
      <c r="C9414" s="1">
        <v>2382.33</v>
      </c>
      <c r="D9414" s="1">
        <v>1720.18</v>
      </c>
      <c r="E9414" s="1">
        <v>4102.51</v>
      </c>
    </row>
    <row r="9415" spans="1:5" hidden="1">
      <c r="A9415" s="1">
        <v>2005</v>
      </c>
      <c r="B9415" s="1">
        <v>87</v>
      </c>
      <c r="C9415" s="1">
        <v>2446.34</v>
      </c>
      <c r="D9415" s="1">
        <v>1698.17</v>
      </c>
      <c r="E9415" s="1">
        <v>4144.51</v>
      </c>
    </row>
    <row r="9416" spans="1:5" hidden="1">
      <c r="A9416" s="1">
        <v>2005</v>
      </c>
      <c r="B9416" s="1">
        <v>88</v>
      </c>
      <c r="C9416" s="1">
        <v>2552.36</v>
      </c>
      <c r="D9416" s="1">
        <v>1567.16</v>
      </c>
      <c r="E9416" s="1">
        <v>4119.5200000000004</v>
      </c>
    </row>
    <row r="9417" spans="1:5" hidden="1">
      <c r="A9417" s="1">
        <v>2005</v>
      </c>
      <c r="B9417" s="1">
        <v>89</v>
      </c>
      <c r="C9417" s="1">
        <v>2408.34</v>
      </c>
      <c r="D9417" s="1">
        <v>1437.15</v>
      </c>
      <c r="E9417" s="1">
        <v>3845.49</v>
      </c>
    </row>
    <row r="9418" spans="1:5" hidden="1">
      <c r="A9418" s="1">
        <v>2005</v>
      </c>
      <c r="B9418" s="1">
        <v>90</v>
      </c>
      <c r="C9418" s="1">
        <v>2474.35</v>
      </c>
      <c r="D9418" s="1">
        <v>1378.15</v>
      </c>
      <c r="E9418" s="1">
        <v>3852.5</v>
      </c>
    </row>
    <row r="9419" spans="1:5" hidden="1">
      <c r="A9419" s="1">
        <v>2005</v>
      </c>
      <c r="B9419" s="1">
        <v>91</v>
      </c>
      <c r="C9419" s="1">
        <v>2260.3200000000002</v>
      </c>
      <c r="D9419" s="1">
        <v>1181.1300000000001</v>
      </c>
      <c r="E9419" s="1">
        <v>3441.45</v>
      </c>
    </row>
    <row r="9420" spans="1:5" hidden="1">
      <c r="A9420" s="1">
        <v>2005</v>
      </c>
      <c r="B9420" s="1">
        <v>92</v>
      </c>
      <c r="C9420" s="1">
        <v>2017.29</v>
      </c>
      <c r="D9420" s="1">
        <v>936.09</v>
      </c>
      <c r="E9420" s="1">
        <v>2953.38</v>
      </c>
    </row>
    <row r="9421" spans="1:5" hidden="1">
      <c r="A9421" s="1">
        <v>2005</v>
      </c>
      <c r="B9421" s="1">
        <v>93</v>
      </c>
      <c r="C9421" s="1">
        <v>1723.24</v>
      </c>
      <c r="D9421" s="1">
        <v>724.07</v>
      </c>
      <c r="E9421" s="1">
        <v>2447.31</v>
      </c>
    </row>
    <row r="9422" spans="1:5" hidden="1">
      <c r="A9422" s="1">
        <v>2005</v>
      </c>
      <c r="B9422" s="1">
        <v>94</v>
      </c>
      <c r="C9422" s="1">
        <v>1482.21</v>
      </c>
      <c r="D9422" s="1">
        <v>599.07000000000005</v>
      </c>
      <c r="E9422" s="1">
        <v>2081.2800000000002</v>
      </c>
    </row>
    <row r="9423" spans="1:5" hidden="1">
      <c r="A9423" s="1">
        <v>2005</v>
      </c>
      <c r="B9423" s="1">
        <v>95</v>
      </c>
      <c r="C9423" s="1">
        <v>1187.1600000000001</v>
      </c>
      <c r="D9423" s="1">
        <v>444.04</v>
      </c>
      <c r="E9423" s="1">
        <v>1631.2</v>
      </c>
    </row>
    <row r="9424" spans="1:5" hidden="1">
      <c r="A9424" s="1">
        <v>2005</v>
      </c>
      <c r="B9424" s="1">
        <v>96</v>
      </c>
      <c r="C9424" s="1">
        <v>902.12</v>
      </c>
      <c r="D9424" s="1">
        <v>316.04000000000002</v>
      </c>
      <c r="E9424" s="1">
        <v>1218.1600000000001</v>
      </c>
    </row>
    <row r="9425" spans="1:5" hidden="1">
      <c r="A9425" s="1">
        <v>2005</v>
      </c>
      <c r="B9425" s="1">
        <v>97</v>
      </c>
      <c r="C9425" s="1">
        <v>738.11</v>
      </c>
      <c r="D9425" s="1">
        <v>234.02</v>
      </c>
      <c r="E9425" s="1">
        <v>972.13</v>
      </c>
    </row>
    <row r="9426" spans="1:5" hidden="1">
      <c r="A9426" s="1">
        <v>2005</v>
      </c>
      <c r="B9426" s="1">
        <v>98</v>
      </c>
      <c r="C9426" s="1">
        <v>544.08000000000004</v>
      </c>
      <c r="D9426" s="1">
        <v>135.02000000000001</v>
      </c>
      <c r="E9426" s="1">
        <v>679.1</v>
      </c>
    </row>
    <row r="9427" spans="1:5" hidden="1">
      <c r="A9427" s="1">
        <v>2005</v>
      </c>
      <c r="B9427" s="1">
        <v>99</v>
      </c>
      <c r="C9427" s="1">
        <v>375.05</v>
      </c>
      <c r="D9427" s="1">
        <v>96.01</v>
      </c>
      <c r="E9427" s="1">
        <v>471.06</v>
      </c>
    </row>
    <row r="9428" spans="1:5" hidden="1">
      <c r="A9428" s="1">
        <v>2005</v>
      </c>
      <c r="B9428" s="1">
        <v>100</v>
      </c>
      <c r="C9428" s="1">
        <v>278.10000000000002</v>
      </c>
      <c r="D9428" s="1">
        <v>59.82</v>
      </c>
      <c r="E9428" s="1">
        <v>337.92</v>
      </c>
    </row>
    <row r="9429" spans="1:5" hidden="1">
      <c r="A9429" s="1">
        <v>2005</v>
      </c>
      <c r="B9429" s="1">
        <v>101</v>
      </c>
      <c r="C9429" s="1">
        <v>180.05</v>
      </c>
      <c r="D9429" s="1">
        <v>36.39</v>
      </c>
      <c r="E9429" s="1">
        <v>216.44</v>
      </c>
    </row>
    <row r="9430" spans="1:5" hidden="1">
      <c r="A9430" s="1">
        <v>2005</v>
      </c>
      <c r="B9430" s="1">
        <v>102</v>
      </c>
      <c r="C9430" s="1">
        <v>114.45</v>
      </c>
      <c r="D9430" s="1">
        <v>21.33</v>
      </c>
      <c r="E9430" s="1">
        <v>135.78</v>
      </c>
    </row>
    <row r="9431" spans="1:5" hidden="1">
      <c r="A9431" s="1">
        <v>2005</v>
      </c>
      <c r="B9431" s="1">
        <v>103</v>
      </c>
      <c r="C9431" s="1">
        <v>71.39</v>
      </c>
      <c r="D9431" s="1">
        <v>12.02</v>
      </c>
      <c r="E9431" s="1">
        <v>83.41</v>
      </c>
    </row>
    <row r="9432" spans="1:5" hidden="1">
      <c r="A9432" s="1">
        <v>2005</v>
      </c>
      <c r="B9432" s="1">
        <v>104</v>
      </c>
      <c r="C9432" s="1">
        <v>43.58</v>
      </c>
      <c r="D9432" s="1">
        <v>6.88</v>
      </c>
      <c r="E9432" s="1">
        <v>50.46</v>
      </c>
    </row>
    <row r="9433" spans="1:5" hidden="1">
      <c r="A9433" s="1">
        <v>2005</v>
      </c>
      <c r="B9433" s="1">
        <v>105</v>
      </c>
      <c r="C9433" s="1">
        <v>24.99</v>
      </c>
      <c r="D9433" s="1">
        <v>3.64</v>
      </c>
      <c r="E9433" s="1">
        <v>28.63</v>
      </c>
    </row>
    <row r="9434" spans="1:5" hidden="1">
      <c r="A9434" s="1">
        <v>2005</v>
      </c>
      <c r="B9434" s="1">
        <v>106</v>
      </c>
      <c r="C9434" s="1">
        <v>13.1</v>
      </c>
      <c r="D9434" s="1">
        <v>1.73</v>
      </c>
      <c r="E9434" s="1">
        <v>14.83</v>
      </c>
    </row>
    <row r="9435" spans="1:5" hidden="1">
      <c r="A9435" s="1">
        <v>2005</v>
      </c>
      <c r="B9435" s="1">
        <v>107</v>
      </c>
      <c r="C9435" s="1">
        <v>7.08</v>
      </c>
      <c r="D9435" s="1">
        <v>0.91</v>
      </c>
      <c r="E9435" s="1">
        <v>7.99</v>
      </c>
    </row>
    <row r="9436" spans="1:5" hidden="1">
      <c r="A9436" s="1">
        <v>2005</v>
      </c>
      <c r="B9436" s="1">
        <v>108</v>
      </c>
      <c r="C9436" s="1">
        <v>3.7</v>
      </c>
      <c r="D9436" s="1">
        <v>0.27</v>
      </c>
      <c r="E9436" s="1">
        <v>3.97</v>
      </c>
    </row>
    <row r="9437" spans="1:5" hidden="1">
      <c r="A9437" s="1">
        <v>2005</v>
      </c>
      <c r="B9437" s="1">
        <v>109</v>
      </c>
      <c r="C9437" s="1">
        <v>1.79</v>
      </c>
      <c r="D9437" s="1">
        <v>0</v>
      </c>
      <c r="E9437" s="1">
        <v>1.79</v>
      </c>
    </row>
    <row r="9438" spans="1:5" hidden="1">
      <c r="A9438" s="1">
        <v>2005</v>
      </c>
      <c r="B9438" s="1" t="s">
        <v>121</v>
      </c>
      <c r="C9438" s="1">
        <v>0.86</v>
      </c>
      <c r="D9438" s="1">
        <v>0</v>
      </c>
      <c r="E9438" s="1">
        <v>0.86</v>
      </c>
    </row>
    <row r="9439" spans="1:5" hidden="1">
      <c r="A9439" s="1">
        <v>2006</v>
      </c>
      <c r="B9439" s="1">
        <v>0</v>
      </c>
      <c r="C9439" s="1">
        <v>552.01</v>
      </c>
      <c r="D9439" s="1">
        <v>739.03</v>
      </c>
      <c r="E9439" s="1">
        <v>1291.04</v>
      </c>
    </row>
    <row r="9440" spans="1:5" hidden="1">
      <c r="A9440" s="1">
        <v>2006</v>
      </c>
      <c r="B9440" s="1">
        <v>1</v>
      </c>
      <c r="C9440" s="1">
        <v>49</v>
      </c>
      <c r="D9440" s="1">
        <v>45</v>
      </c>
      <c r="E9440" s="1">
        <v>94</v>
      </c>
    </row>
    <row r="9441" spans="1:5" hidden="1">
      <c r="A9441" s="1">
        <v>2006</v>
      </c>
      <c r="B9441" s="1">
        <v>2</v>
      </c>
      <c r="C9441" s="1">
        <v>25</v>
      </c>
      <c r="D9441" s="1">
        <v>33</v>
      </c>
      <c r="E9441" s="1">
        <v>58</v>
      </c>
    </row>
    <row r="9442" spans="1:5" hidden="1">
      <c r="A9442" s="1">
        <v>2006</v>
      </c>
      <c r="B9442" s="1">
        <v>3</v>
      </c>
      <c r="C9442" s="1">
        <v>15</v>
      </c>
      <c r="D9442" s="1">
        <v>20</v>
      </c>
      <c r="E9442" s="1">
        <v>35</v>
      </c>
    </row>
    <row r="9443" spans="1:5" hidden="1">
      <c r="A9443" s="1">
        <v>2006</v>
      </c>
      <c r="B9443" s="1">
        <v>4</v>
      </c>
      <c r="C9443" s="1">
        <v>14</v>
      </c>
      <c r="D9443" s="1">
        <v>18</v>
      </c>
      <c r="E9443" s="1">
        <v>32</v>
      </c>
    </row>
    <row r="9444" spans="1:5" hidden="1">
      <c r="A9444" s="1">
        <v>2006</v>
      </c>
      <c r="B9444" s="1">
        <v>5</v>
      </c>
      <c r="C9444" s="1">
        <v>14</v>
      </c>
      <c r="D9444" s="1">
        <v>17</v>
      </c>
      <c r="E9444" s="1">
        <v>31</v>
      </c>
    </row>
    <row r="9445" spans="1:5" hidden="1">
      <c r="A9445" s="1">
        <v>2006</v>
      </c>
      <c r="B9445" s="1">
        <v>6</v>
      </c>
      <c r="C9445" s="1">
        <v>15</v>
      </c>
      <c r="D9445" s="1">
        <v>16</v>
      </c>
      <c r="E9445" s="1">
        <v>31</v>
      </c>
    </row>
    <row r="9446" spans="1:5" hidden="1">
      <c r="A9446" s="1">
        <v>2006</v>
      </c>
      <c r="B9446" s="1">
        <v>7</v>
      </c>
      <c r="C9446" s="1">
        <v>12</v>
      </c>
      <c r="D9446" s="1">
        <v>14</v>
      </c>
      <c r="E9446" s="1">
        <v>26</v>
      </c>
    </row>
    <row r="9447" spans="1:5" hidden="1">
      <c r="A9447" s="1">
        <v>2006</v>
      </c>
      <c r="B9447" s="1">
        <v>8</v>
      </c>
      <c r="C9447" s="1">
        <v>12</v>
      </c>
      <c r="D9447" s="1">
        <v>11</v>
      </c>
      <c r="E9447" s="1">
        <v>23</v>
      </c>
    </row>
    <row r="9448" spans="1:5" hidden="1">
      <c r="A9448" s="1">
        <v>2006</v>
      </c>
      <c r="B9448" s="1">
        <v>9</v>
      </c>
      <c r="C9448" s="1">
        <v>9</v>
      </c>
      <c r="D9448" s="1">
        <v>16</v>
      </c>
      <c r="E9448" s="1">
        <v>25</v>
      </c>
    </row>
    <row r="9449" spans="1:5" hidden="1">
      <c r="A9449" s="1">
        <v>2006</v>
      </c>
      <c r="B9449" s="1">
        <v>10</v>
      </c>
      <c r="C9449" s="1">
        <v>6</v>
      </c>
      <c r="D9449" s="1">
        <v>8</v>
      </c>
      <c r="E9449" s="1">
        <v>14</v>
      </c>
    </row>
    <row r="9450" spans="1:5" hidden="1">
      <c r="A9450" s="1">
        <v>2006</v>
      </c>
      <c r="B9450" s="1">
        <v>11</v>
      </c>
      <c r="C9450" s="1">
        <v>9</v>
      </c>
      <c r="D9450" s="1">
        <v>17</v>
      </c>
      <c r="E9450" s="1">
        <v>26</v>
      </c>
    </row>
    <row r="9451" spans="1:5" hidden="1">
      <c r="A9451" s="1">
        <v>2006</v>
      </c>
      <c r="B9451" s="1">
        <v>12</v>
      </c>
      <c r="C9451" s="1">
        <v>12</v>
      </c>
      <c r="D9451" s="1">
        <v>21</v>
      </c>
      <c r="E9451" s="1">
        <v>33</v>
      </c>
    </row>
    <row r="9452" spans="1:5" hidden="1">
      <c r="A9452" s="1">
        <v>2006</v>
      </c>
      <c r="B9452" s="1">
        <v>13</v>
      </c>
      <c r="C9452" s="1">
        <v>14</v>
      </c>
      <c r="D9452" s="1">
        <v>27</v>
      </c>
      <c r="E9452" s="1">
        <v>41</v>
      </c>
    </row>
    <row r="9453" spans="1:5" hidden="1">
      <c r="A9453" s="1">
        <v>2006</v>
      </c>
      <c r="B9453" s="1">
        <v>14</v>
      </c>
      <c r="C9453" s="1">
        <v>12</v>
      </c>
      <c r="D9453" s="1">
        <v>22</v>
      </c>
      <c r="E9453" s="1">
        <v>34</v>
      </c>
    </row>
    <row r="9454" spans="1:5" hidden="1">
      <c r="A9454" s="1">
        <v>2006</v>
      </c>
      <c r="B9454" s="1">
        <v>15</v>
      </c>
      <c r="C9454" s="1">
        <v>22</v>
      </c>
      <c r="D9454" s="1">
        <v>35</v>
      </c>
      <c r="E9454" s="1">
        <v>57</v>
      </c>
    </row>
    <row r="9455" spans="1:5" hidden="1">
      <c r="A9455" s="1">
        <v>2006</v>
      </c>
      <c r="B9455" s="1">
        <v>16</v>
      </c>
      <c r="C9455" s="1">
        <v>36</v>
      </c>
      <c r="D9455" s="1">
        <v>38</v>
      </c>
      <c r="E9455" s="1">
        <v>74</v>
      </c>
    </row>
    <row r="9456" spans="1:5" hidden="1">
      <c r="A9456" s="1">
        <v>2006</v>
      </c>
      <c r="B9456" s="1">
        <v>17</v>
      </c>
      <c r="C9456" s="1">
        <v>42</v>
      </c>
      <c r="D9456" s="1">
        <v>78</v>
      </c>
      <c r="E9456" s="1">
        <v>120</v>
      </c>
    </row>
    <row r="9457" spans="1:5" hidden="1">
      <c r="A9457" s="1">
        <v>2006</v>
      </c>
      <c r="B9457" s="1">
        <v>18</v>
      </c>
      <c r="C9457" s="1">
        <v>39</v>
      </c>
      <c r="D9457" s="1">
        <v>119</v>
      </c>
      <c r="E9457" s="1">
        <v>158</v>
      </c>
    </row>
    <row r="9458" spans="1:5" hidden="1">
      <c r="A9458" s="1">
        <v>2006</v>
      </c>
      <c r="B9458" s="1">
        <v>19</v>
      </c>
      <c r="C9458" s="1">
        <v>46</v>
      </c>
      <c r="D9458" s="1">
        <v>101</v>
      </c>
      <c r="E9458" s="1">
        <v>147</v>
      </c>
    </row>
    <row r="9459" spans="1:5" hidden="1">
      <c r="A9459" s="1">
        <v>2006</v>
      </c>
      <c r="B9459" s="1">
        <v>20</v>
      </c>
      <c r="C9459" s="1">
        <v>38</v>
      </c>
      <c r="D9459" s="1">
        <v>121</v>
      </c>
      <c r="E9459" s="1">
        <v>159</v>
      </c>
    </row>
    <row r="9460" spans="1:5" hidden="1">
      <c r="A9460" s="1">
        <v>2006</v>
      </c>
      <c r="B9460" s="1">
        <v>21</v>
      </c>
      <c r="C9460" s="1">
        <v>39</v>
      </c>
      <c r="D9460" s="1">
        <v>114</v>
      </c>
      <c r="E9460" s="1">
        <v>153</v>
      </c>
    </row>
    <row r="9461" spans="1:5" hidden="1">
      <c r="A9461" s="1">
        <v>2006</v>
      </c>
      <c r="B9461" s="1">
        <v>22</v>
      </c>
      <c r="C9461" s="1">
        <v>49</v>
      </c>
      <c r="D9461" s="1">
        <v>114</v>
      </c>
      <c r="E9461" s="1">
        <v>163</v>
      </c>
    </row>
    <row r="9462" spans="1:5" hidden="1">
      <c r="A9462" s="1">
        <v>2006</v>
      </c>
      <c r="B9462" s="1">
        <v>23</v>
      </c>
      <c r="C9462" s="1">
        <v>44</v>
      </c>
      <c r="D9462" s="1">
        <v>117</v>
      </c>
      <c r="E9462" s="1">
        <v>161</v>
      </c>
    </row>
    <row r="9463" spans="1:5" hidden="1">
      <c r="A9463" s="1">
        <v>2006</v>
      </c>
      <c r="B9463" s="1">
        <v>24</v>
      </c>
      <c r="C9463" s="1">
        <v>54</v>
      </c>
      <c r="D9463" s="1">
        <v>135</v>
      </c>
      <c r="E9463" s="1">
        <v>189</v>
      </c>
    </row>
    <row r="9464" spans="1:5" hidden="1">
      <c r="A9464" s="1">
        <v>2006</v>
      </c>
      <c r="B9464" s="1">
        <v>25</v>
      </c>
      <c r="C9464" s="1">
        <v>47</v>
      </c>
      <c r="D9464" s="1">
        <v>95</v>
      </c>
      <c r="E9464" s="1">
        <v>142</v>
      </c>
    </row>
    <row r="9465" spans="1:5" hidden="1">
      <c r="A9465" s="1">
        <v>2006</v>
      </c>
      <c r="B9465" s="1">
        <v>26</v>
      </c>
      <c r="C9465" s="1">
        <v>34</v>
      </c>
      <c r="D9465" s="1">
        <v>109</v>
      </c>
      <c r="E9465" s="1">
        <v>143</v>
      </c>
    </row>
    <row r="9466" spans="1:5" hidden="1">
      <c r="A9466" s="1">
        <v>2006</v>
      </c>
      <c r="B9466" s="1">
        <v>27</v>
      </c>
      <c r="C9466" s="1">
        <v>45</v>
      </c>
      <c r="D9466" s="1">
        <v>123</v>
      </c>
      <c r="E9466" s="1">
        <v>168</v>
      </c>
    </row>
    <row r="9467" spans="1:5" hidden="1">
      <c r="A9467" s="1">
        <v>2006</v>
      </c>
      <c r="B9467" s="1">
        <v>28</v>
      </c>
      <c r="C9467" s="1">
        <v>42</v>
      </c>
      <c r="D9467" s="1">
        <v>105</v>
      </c>
      <c r="E9467" s="1">
        <v>147</v>
      </c>
    </row>
    <row r="9468" spans="1:5" hidden="1">
      <c r="A9468" s="1">
        <v>2006</v>
      </c>
      <c r="B9468" s="1">
        <v>29</v>
      </c>
      <c r="C9468" s="1">
        <v>56</v>
      </c>
      <c r="D9468" s="1">
        <v>121</v>
      </c>
      <c r="E9468" s="1">
        <v>177</v>
      </c>
    </row>
    <row r="9469" spans="1:5" hidden="1">
      <c r="A9469" s="1">
        <v>2006</v>
      </c>
      <c r="B9469" s="1">
        <v>30</v>
      </c>
      <c r="C9469" s="1">
        <v>47</v>
      </c>
      <c r="D9469" s="1">
        <v>117.01</v>
      </c>
      <c r="E9469" s="1">
        <v>164.01</v>
      </c>
    </row>
    <row r="9470" spans="1:5" hidden="1">
      <c r="A9470" s="1">
        <v>2006</v>
      </c>
      <c r="B9470" s="1">
        <v>31</v>
      </c>
      <c r="C9470" s="1">
        <v>61</v>
      </c>
      <c r="D9470" s="1">
        <v>155</v>
      </c>
      <c r="E9470" s="1">
        <v>216</v>
      </c>
    </row>
    <row r="9471" spans="1:5" hidden="1">
      <c r="A9471" s="1">
        <v>2006</v>
      </c>
      <c r="B9471" s="1">
        <v>32</v>
      </c>
      <c r="C9471" s="1">
        <v>64</v>
      </c>
      <c r="D9471" s="1">
        <v>146</v>
      </c>
      <c r="E9471" s="1">
        <v>210</v>
      </c>
    </row>
    <row r="9472" spans="1:5" hidden="1">
      <c r="A9472" s="1">
        <v>2006</v>
      </c>
      <c r="B9472" s="1">
        <v>33</v>
      </c>
      <c r="C9472" s="1">
        <v>59</v>
      </c>
      <c r="D9472" s="1">
        <v>169</v>
      </c>
      <c r="E9472" s="1">
        <v>228</v>
      </c>
    </row>
    <row r="9473" spans="1:5" hidden="1">
      <c r="A9473" s="1">
        <v>2006</v>
      </c>
      <c r="B9473" s="1">
        <v>34</v>
      </c>
      <c r="C9473" s="1">
        <v>66</v>
      </c>
      <c r="D9473" s="1">
        <v>167</v>
      </c>
      <c r="E9473" s="1">
        <v>233</v>
      </c>
    </row>
    <row r="9474" spans="1:5" hidden="1">
      <c r="A9474" s="1">
        <v>2006</v>
      </c>
      <c r="B9474" s="1">
        <v>35</v>
      </c>
      <c r="C9474" s="1">
        <v>84</v>
      </c>
      <c r="D9474" s="1">
        <v>180</v>
      </c>
      <c r="E9474" s="1">
        <v>264</v>
      </c>
    </row>
    <row r="9475" spans="1:5" hidden="1">
      <c r="A9475" s="1">
        <v>2006</v>
      </c>
      <c r="B9475" s="1">
        <v>36</v>
      </c>
      <c r="C9475" s="1">
        <v>84</v>
      </c>
      <c r="D9475" s="1">
        <v>188</v>
      </c>
      <c r="E9475" s="1">
        <v>272</v>
      </c>
    </row>
    <row r="9476" spans="1:5" hidden="1">
      <c r="A9476" s="1">
        <v>2006</v>
      </c>
      <c r="B9476" s="1">
        <v>37</v>
      </c>
      <c r="C9476" s="1">
        <v>86</v>
      </c>
      <c r="D9476" s="1">
        <v>168</v>
      </c>
      <c r="E9476" s="1">
        <v>254</v>
      </c>
    </row>
    <row r="9477" spans="1:5" hidden="1">
      <c r="A9477" s="1">
        <v>2006</v>
      </c>
      <c r="B9477" s="1">
        <v>38</v>
      </c>
      <c r="C9477" s="1">
        <v>115</v>
      </c>
      <c r="D9477" s="1">
        <v>167</v>
      </c>
      <c r="E9477" s="1">
        <v>282</v>
      </c>
    </row>
    <row r="9478" spans="1:5" hidden="1">
      <c r="A9478" s="1">
        <v>2006</v>
      </c>
      <c r="B9478" s="1">
        <v>39</v>
      </c>
      <c r="C9478" s="1">
        <v>109</v>
      </c>
      <c r="D9478" s="1">
        <v>188</v>
      </c>
      <c r="E9478" s="1">
        <v>297</v>
      </c>
    </row>
    <row r="9479" spans="1:5" hidden="1">
      <c r="A9479" s="1">
        <v>2006</v>
      </c>
      <c r="B9479" s="1">
        <v>40</v>
      </c>
      <c r="C9479" s="1">
        <v>123</v>
      </c>
      <c r="D9479" s="1">
        <v>224.01</v>
      </c>
      <c r="E9479" s="1">
        <v>347.01</v>
      </c>
    </row>
    <row r="9480" spans="1:5" hidden="1">
      <c r="A9480" s="1">
        <v>2006</v>
      </c>
      <c r="B9480" s="1">
        <v>41</v>
      </c>
      <c r="C9480" s="1">
        <v>134</v>
      </c>
      <c r="D9480" s="1">
        <v>195</v>
      </c>
      <c r="E9480" s="1">
        <v>329</v>
      </c>
    </row>
    <row r="9481" spans="1:5" hidden="1">
      <c r="A9481" s="1">
        <v>2006</v>
      </c>
      <c r="B9481" s="1">
        <v>42</v>
      </c>
      <c r="C9481" s="1">
        <v>139</v>
      </c>
      <c r="D9481" s="1">
        <v>258.01</v>
      </c>
      <c r="E9481" s="1">
        <v>397.01</v>
      </c>
    </row>
    <row r="9482" spans="1:5" hidden="1">
      <c r="A9482" s="1">
        <v>2006</v>
      </c>
      <c r="B9482" s="1">
        <v>43</v>
      </c>
      <c r="C9482" s="1">
        <v>146</v>
      </c>
      <c r="D9482" s="1">
        <v>284.02</v>
      </c>
      <c r="E9482" s="1">
        <v>430.02</v>
      </c>
    </row>
    <row r="9483" spans="1:5" hidden="1">
      <c r="A9483" s="1">
        <v>2006</v>
      </c>
      <c r="B9483" s="1">
        <v>44</v>
      </c>
      <c r="C9483" s="1">
        <v>179</v>
      </c>
      <c r="D9483" s="1">
        <v>283.02</v>
      </c>
      <c r="E9483" s="1">
        <v>462.02</v>
      </c>
    </row>
    <row r="9484" spans="1:5" hidden="1">
      <c r="A9484" s="1">
        <v>2006</v>
      </c>
      <c r="B9484" s="1">
        <v>45</v>
      </c>
      <c r="C9484" s="1">
        <v>182</v>
      </c>
      <c r="D9484" s="1">
        <v>321.02</v>
      </c>
      <c r="E9484" s="1">
        <v>503.02</v>
      </c>
    </row>
    <row r="9485" spans="1:5" hidden="1">
      <c r="A9485" s="1">
        <v>2006</v>
      </c>
      <c r="B9485" s="1">
        <v>46</v>
      </c>
      <c r="C9485" s="1">
        <v>208</v>
      </c>
      <c r="D9485" s="1">
        <v>338.02</v>
      </c>
      <c r="E9485" s="1">
        <v>546.02</v>
      </c>
    </row>
    <row r="9486" spans="1:5" hidden="1">
      <c r="A9486" s="1">
        <v>2006</v>
      </c>
      <c r="B9486" s="1">
        <v>47</v>
      </c>
      <c r="C9486" s="1">
        <v>233</v>
      </c>
      <c r="D9486" s="1">
        <v>341.01</v>
      </c>
      <c r="E9486" s="1">
        <v>574.01</v>
      </c>
    </row>
    <row r="9487" spans="1:5" hidden="1">
      <c r="A9487" s="1">
        <v>2006</v>
      </c>
      <c r="B9487" s="1">
        <v>48</v>
      </c>
      <c r="C9487" s="1">
        <v>244</v>
      </c>
      <c r="D9487" s="1">
        <v>362.02</v>
      </c>
      <c r="E9487" s="1">
        <v>606.02</v>
      </c>
    </row>
    <row r="9488" spans="1:5" hidden="1">
      <c r="A9488" s="1">
        <v>2006</v>
      </c>
      <c r="B9488" s="1">
        <v>49</v>
      </c>
      <c r="C9488" s="1">
        <v>255</v>
      </c>
      <c r="D9488" s="1">
        <v>391.02</v>
      </c>
      <c r="E9488" s="1">
        <v>646.02</v>
      </c>
    </row>
    <row r="9489" spans="1:5" hidden="1">
      <c r="A9489" s="1">
        <v>2006</v>
      </c>
      <c r="B9489" s="1">
        <v>50</v>
      </c>
      <c r="C9489" s="1">
        <v>265</v>
      </c>
      <c r="D9489" s="1">
        <v>420.02</v>
      </c>
      <c r="E9489" s="1">
        <v>685.02</v>
      </c>
    </row>
    <row r="9490" spans="1:5" hidden="1">
      <c r="A9490" s="1">
        <v>2006</v>
      </c>
      <c r="B9490" s="1">
        <v>51</v>
      </c>
      <c r="C9490" s="1">
        <v>259</v>
      </c>
      <c r="D9490" s="1">
        <v>416.02</v>
      </c>
      <c r="E9490" s="1">
        <v>675.02</v>
      </c>
    </row>
    <row r="9491" spans="1:5" hidden="1">
      <c r="A9491" s="1">
        <v>2006</v>
      </c>
      <c r="B9491" s="1">
        <v>52</v>
      </c>
      <c r="C9491" s="1">
        <v>284</v>
      </c>
      <c r="D9491" s="1">
        <v>455.02</v>
      </c>
      <c r="E9491" s="1">
        <v>739.02</v>
      </c>
    </row>
    <row r="9492" spans="1:5" hidden="1">
      <c r="A9492" s="1">
        <v>2006</v>
      </c>
      <c r="B9492" s="1">
        <v>53</v>
      </c>
      <c r="C9492" s="1">
        <v>323</v>
      </c>
      <c r="D9492" s="1">
        <v>527.02</v>
      </c>
      <c r="E9492" s="1">
        <v>850.02</v>
      </c>
    </row>
    <row r="9493" spans="1:5" hidden="1">
      <c r="A9493" s="1">
        <v>2006</v>
      </c>
      <c r="B9493" s="1">
        <v>54</v>
      </c>
      <c r="C9493" s="1">
        <v>336</v>
      </c>
      <c r="D9493" s="1">
        <v>526.02</v>
      </c>
      <c r="E9493" s="1">
        <v>862.02</v>
      </c>
    </row>
    <row r="9494" spans="1:5" hidden="1">
      <c r="A9494" s="1">
        <v>2006</v>
      </c>
      <c r="B9494" s="1">
        <v>55</v>
      </c>
      <c r="C9494" s="1">
        <v>352</v>
      </c>
      <c r="D9494" s="1">
        <v>595.02</v>
      </c>
      <c r="E9494" s="1">
        <v>947.02</v>
      </c>
    </row>
    <row r="9495" spans="1:5" hidden="1">
      <c r="A9495" s="1">
        <v>2006</v>
      </c>
      <c r="B9495" s="1">
        <v>56</v>
      </c>
      <c r="C9495" s="1">
        <v>391</v>
      </c>
      <c r="D9495" s="1">
        <v>566.02</v>
      </c>
      <c r="E9495" s="1">
        <v>957.02</v>
      </c>
    </row>
    <row r="9496" spans="1:5" hidden="1">
      <c r="A9496" s="1">
        <v>2006</v>
      </c>
      <c r="B9496" s="1">
        <v>57</v>
      </c>
      <c r="C9496" s="1">
        <v>385</v>
      </c>
      <c r="D9496" s="1">
        <v>629.03</v>
      </c>
      <c r="E9496" s="1">
        <v>1014.03</v>
      </c>
    </row>
    <row r="9497" spans="1:5" hidden="1">
      <c r="A9497" s="1">
        <v>2006</v>
      </c>
      <c r="B9497" s="1">
        <v>58</v>
      </c>
      <c r="C9497" s="1">
        <v>472</v>
      </c>
      <c r="D9497" s="1">
        <v>739.04</v>
      </c>
      <c r="E9497" s="1">
        <v>1211.04</v>
      </c>
    </row>
    <row r="9498" spans="1:5" hidden="1">
      <c r="A9498" s="1">
        <v>2006</v>
      </c>
      <c r="B9498" s="1">
        <v>59</v>
      </c>
      <c r="C9498" s="1">
        <v>470</v>
      </c>
      <c r="D9498" s="1">
        <v>856.04</v>
      </c>
      <c r="E9498" s="1">
        <v>1326.04</v>
      </c>
    </row>
    <row r="9499" spans="1:5" hidden="1">
      <c r="A9499" s="1">
        <v>2006</v>
      </c>
      <c r="B9499" s="1">
        <v>60</v>
      </c>
      <c r="C9499" s="1">
        <v>438</v>
      </c>
      <c r="D9499" s="1">
        <v>783.03</v>
      </c>
      <c r="E9499" s="1">
        <v>1221.03</v>
      </c>
    </row>
    <row r="9500" spans="1:5" hidden="1">
      <c r="A9500" s="1">
        <v>2006</v>
      </c>
      <c r="B9500" s="1">
        <v>61</v>
      </c>
      <c r="C9500" s="1">
        <v>476</v>
      </c>
      <c r="D9500" s="1">
        <v>848.04</v>
      </c>
      <c r="E9500" s="1">
        <v>1324.04</v>
      </c>
    </row>
    <row r="9501" spans="1:5" hidden="1">
      <c r="A9501" s="1">
        <v>2006</v>
      </c>
      <c r="B9501" s="1">
        <v>62</v>
      </c>
      <c r="C9501" s="1">
        <v>530</v>
      </c>
      <c r="D9501" s="1">
        <v>827.04</v>
      </c>
      <c r="E9501" s="1">
        <v>1357.04</v>
      </c>
    </row>
    <row r="9502" spans="1:5" hidden="1">
      <c r="A9502" s="1">
        <v>2006</v>
      </c>
      <c r="B9502" s="1">
        <v>63</v>
      </c>
      <c r="C9502" s="1">
        <v>530</v>
      </c>
      <c r="D9502" s="1">
        <v>889.04</v>
      </c>
      <c r="E9502" s="1">
        <v>1419.04</v>
      </c>
    </row>
    <row r="9503" spans="1:5" hidden="1">
      <c r="A9503" s="1">
        <v>2006</v>
      </c>
      <c r="B9503" s="1">
        <v>64</v>
      </c>
      <c r="C9503" s="1">
        <v>561</v>
      </c>
      <c r="D9503" s="1">
        <v>954.04</v>
      </c>
      <c r="E9503" s="1">
        <v>1515.04</v>
      </c>
    </row>
    <row r="9504" spans="1:5" hidden="1">
      <c r="A9504" s="1">
        <v>2006</v>
      </c>
      <c r="B9504" s="1">
        <v>65</v>
      </c>
      <c r="C9504" s="1">
        <v>533</v>
      </c>
      <c r="D9504" s="1">
        <v>974.04</v>
      </c>
      <c r="E9504" s="1">
        <v>1507.04</v>
      </c>
    </row>
    <row r="9505" spans="1:5" hidden="1">
      <c r="A9505" s="1">
        <v>2006</v>
      </c>
      <c r="B9505" s="1">
        <v>66</v>
      </c>
      <c r="C9505" s="1">
        <v>630</v>
      </c>
      <c r="D9505" s="1">
        <v>1052.04</v>
      </c>
      <c r="E9505" s="1">
        <v>1682.04</v>
      </c>
    </row>
    <row r="9506" spans="1:5" hidden="1">
      <c r="A9506" s="1">
        <v>2006</v>
      </c>
      <c r="B9506" s="1">
        <v>67</v>
      </c>
      <c r="C9506" s="1">
        <v>632.01</v>
      </c>
      <c r="D9506" s="1">
        <v>1107.05</v>
      </c>
      <c r="E9506" s="1">
        <v>1739.06</v>
      </c>
    </row>
    <row r="9507" spans="1:5" hidden="1">
      <c r="A9507" s="1">
        <v>2006</v>
      </c>
      <c r="B9507" s="1">
        <v>68</v>
      </c>
      <c r="C9507" s="1">
        <v>654.01</v>
      </c>
      <c r="D9507" s="1">
        <v>1155.06</v>
      </c>
      <c r="E9507" s="1">
        <v>1809.07</v>
      </c>
    </row>
    <row r="9508" spans="1:5" hidden="1">
      <c r="A9508" s="1">
        <v>2006</v>
      </c>
      <c r="B9508" s="1">
        <v>69</v>
      </c>
      <c r="C9508" s="1">
        <v>741.02</v>
      </c>
      <c r="D9508" s="1">
        <v>1231.06</v>
      </c>
      <c r="E9508" s="1">
        <v>1972.08</v>
      </c>
    </row>
    <row r="9509" spans="1:5" hidden="1">
      <c r="A9509" s="1">
        <v>2006</v>
      </c>
      <c r="B9509" s="1">
        <v>70</v>
      </c>
      <c r="C9509" s="1">
        <v>770.02</v>
      </c>
      <c r="D9509" s="1">
        <v>1313.06</v>
      </c>
      <c r="E9509" s="1">
        <v>2083.08</v>
      </c>
    </row>
    <row r="9510" spans="1:5" hidden="1">
      <c r="A9510" s="1">
        <v>2006</v>
      </c>
      <c r="B9510" s="1">
        <v>71</v>
      </c>
      <c r="C9510" s="1">
        <v>871.02</v>
      </c>
      <c r="D9510" s="1">
        <v>1332.06</v>
      </c>
      <c r="E9510" s="1">
        <v>2203.08</v>
      </c>
    </row>
    <row r="9511" spans="1:5" hidden="1">
      <c r="A9511" s="1">
        <v>2006</v>
      </c>
      <c r="B9511" s="1">
        <v>72</v>
      </c>
      <c r="C9511" s="1">
        <v>899.01</v>
      </c>
      <c r="D9511" s="1">
        <v>1380.06</v>
      </c>
      <c r="E9511" s="1">
        <v>2279.0700000000002</v>
      </c>
    </row>
    <row r="9512" spans="1:5" hidden="1">
      <c r="A9512" s="1">
        <v>2006</v>
      </c>
      <c r="B9512" s="1">
        <v>73</v>
      </c>
      <c r="C9512" s="1">
        <v>943.02</v>
      </c>
      <c r="D9512" s="1">
        <v>1533.06</v>
      </c>
      <c r="E9512" s="1">
        <v>2476.08</v>
      </c>
    </row>
    <row r="9513" spans="1:5" hidden="1">
      <c r="A9513" s="1">
        <v>2006</v>
      </c>
      <c r="B9513" s="1">
        <v>74</v>
      </c>
      <c r="C9513" s="1">
        <v>1125.02</v>
      </c>
      <c r="D9513" s="1">
        <v>1638.07</v>
      </c>
      <c r="E9513" s="1">
        <v>2763.09</v>
      </c>
    </row>
    <row r="9514" spans="1:5" hidden="1">
      <c r="A9514" s="1">
        <v>2006</v>
      </c>
      <c r="B9514" s="1">
        <v>75</v>
      </c>
      <c r="C9514" s="1">
        <v>1239.02</v>
      </c>
      <c r="D9514" s="1">
        <v>1884.08</v>
      </c>
      <c r="E9514" s="1">
        <v>3123.1</v>
      </c>
    </row>
    <row r="9515" spans="1:5" hidden="1">
      <c r="A9515" s="1">
        <v>2006</v>
      </c>
      <c r="B9515" s="1">
        <v>76</v>
      </c>
      <c r="C9515" s="1">
        <v>1379.02</v>
      </c>
      <c r="D9515" s="1">
        <v>1997.08</v>
      </c>
      <c r="E9515" s="1">
        <v>3376.1</v>
      </c>
    </row>
    <row r="9516" spans="1:5" hidden="1">
      <c r="A9516" s="1">
        <v>2006</v>
      </c>
      <c r="B9516" s="1">
        <v>77</v>
      </c>
      <c r="C9516" s="1">
        <v>1505.02</v>
      </c>
      <c r="D9516" s="1">
        <v>2156.1</v>
      </c>
      <c r="E9516" s="1">
        <v>3661.12</v>
      </c>
    </row>
    <row r="9517" spans="1:5" hidden="1">
      <c r="A9517" s="1">
        <v>2006</v>
      </c>
      <c r="B9517" s="1">
        <v>78</v>
      </c>
      <c r="C9517" s="1">
        <v>1696.02</v>
      </c>
      <c r="D9517" s="1">
        <v>2215.1</v>
      </c>
      <c r="E9517" s="1">
        <v>3911.12</v>
      </c>
    </row>
    <row r="9518" spans="1:5" hidden="1">
      <c r="A9518" s="1">
        <v>2006</v>
      </c>
      <c r="B9518" s="1">
        <v>79</v>
      </c>
      <c r="C9518" s="1">
        <v>1824.02</v>
      </c>
      <c r="D9518" s="1">
        <v>2278.1</v>
      </c>
      <c r="E9518" s="1">
        <v>4102.12</v>
      </c>
    </row>
    <row r="9519" spans="1:5" hidden="1">
      <c r="A9519" s="1">
        <v>2006</v>
      </c>
      <c r="B9519" s="1">
        <v>80</v>
      </c>
      <c r="C9519" s="1">
        <v>1960.03</v>
      </c>
      <c r="D9519" s="1">
        <v>2445.1</v>
      </c>
      <c r="E9519" s="1">
        <v>4405.13</v>
      </c>
    </row>
    <row r="9520" spans="1:5" hidden="1">
      <c r="A9520" s="1">
        <v>2006</v>
      </c>
      <c r="B9520" s="1">
        <v>81</v>
      </c>
      <c r="C9520" s="1">
        <v>2239.04</v>
      </c>
      <c r="D9520" s="1">
        <v>2522.11</v>
      </c>
      <c r="E9520" s="1">
        <v>4761.1499999999996</v>
      </c>
    </row>
    <row r="9521" spans="1:5" hidden="1">
      <c r="A9521" s="1">
        <v>2006</v>
      </c>
      <c r="B9521" s="1">
        <v>82</v>
      </c>
      <c r="C9521" s="1">
        <v>2374.04</v>
      </c>
      <c r="D9521" s="1">
        <v>2440.1</v>
      </c>
      <c r="E9521" s="1">
        <v>4814.1400000000003</v>
      </c>
    </row>
    <row r="9522" spans="1:5" hidden="1">
      <c r="A9522" s="1">
        <v>2006</v>
      </c>
      <c r="B9522" s="1">
        <v>83</v>
      </c>
      <c r="C9522" s="1">
        <v>2442.04</v>
      </c>
      <c r="D9522" s="1">
        <v>2470.11</v>
      </c>
      <c r="E9522" s="1">
        <v>4912.1499999999996</v>
      </c>
    </row>
    <row r="9523" spans="1:5" hidden="1">
      <c r="A9523" s="1">
        <v>2006</v>
      </c>
      <c r="B9523" s="1">
        <v>84</v>
      </c>
      <c r="C9523" s="1">
        <v>2686.04</v>
      </c>
      <c r="D9523" s="1">
        <v>2403.11</v>
      </c>
      <c r="E9523" s="1">
        <v>5089.1499999999996</v>
      </c>
    </row>
    <row r="9524" spans="1:5" hidden="1">
      <c r="A9524" s="1">
        <v>2006</v>
      </c>
      <c r="B9524" s="1">
        <v>85</v>
      </c>
      <c r="C9524" s="1">
        <v>2698.04</v>
      </c>
      <c r="D9524" s="1">
        <v>2260.1</v>
      </c>
      <c r="E9524" s="1">
        <v>4958.1400000000003</v>
      </c>
    </row>
    <row r="9525" spans="1:5" hidden="1">
      <c r="A9525" s="1">
        <v>2006</v>
      </c>
      <c r="B9525" s="1">
        <v>86</v>
      </c>
      <c r="C9525" s="1">
        <v>2651.04</v>
      </c>
      <c r="D9525" s="1">
        <v>2180.09</v>
      </c>
      <c r="E9525" s="1">
        <v>4831.13</v>
      </c>
    </row>
    <row r="9526" spans="1:5" hidden="1">
      <c r="A9526" s="1">
        <v>2006</v>
      </c>
      <c r="B9526" s="1">
        <v>87</v>
      </c>
      <c r="C9526" s="1">
        <v>2524.04</v>
      </c>
      <c r="D9526" s="1">
        <v>1829.08</v>
      </c>
      <c r="E9526" s="1">
        <v>4353.12</v>
      </c>
    </row>
    <row r="9527" spans="1:5" hidden="1">
      <c r="A9527" s="1">
        <v>2006</v>
      </c>
      <c r="B9527" s="1">
        <v>88</v>
      </c>
      <c r="C9527" s="1">
        <v>2522.04</v>
      </c>
      <c r="D9527" s="1">
        <v>1626.07</v>
      </c>
      <c r="E9527" s="1">
        <v>4148.1099999999997</v>
      </c>
    </row>
    <row r="9528" spans="1:5" hidden="1">
      <c r="A9528" s="1">
        <v>2006</v>
      </c>
      <c r="B9528" s="1">
        <v>89</v>
      </c>
      <c r="C9528" s="1">
        <v>2409.04</v>
      </c>
      <c r="D9528" s="1">
        <v>1560.06</v>
      </c>
      <c r="E9528" s="1">
        <v>3969.1</v>
      </c>
    </row>
    <row r="9529" spans="1:5" hidden="1">
      <c r="A9529" s="1">
        <v>2006</v>
      </c>
      <c r="B9529" s="1">
        <v>90</v>
      </c>
      <c r="C9529" s="1">
        <v>2429.04</v>
      </c>
      <c r="D9529" s="1">
        <v>1363.06</v>
      </c>
      <c r="E9529" s="1">
        <v>3792.1</v>
      </c>
    </row>
    <row r="9530" spans="1:5" hidden="1">
      <c r="A9530" s="1">
        <v>2006</v>
      </c>
      <c r="B9530" s="1">
        <v>91</v>
      </c>
      <c r="C9530" s="1">
        <v>2394.04</v>
      </c>
      <c r="D9530" s="1">
        <v>1258.06</v>
      </c>
      <c r="E9530" s="1">
        <v>3652.1</v>
      </c>
    </row>
    <row r="9531" spans="1:5" hidden="1">
      <c r="A9531" s="1">
        <v>2006</v>
      </c>
      <c r="B9531" s="1">
        <v>92</v>
      </c>
      <c r="C9531" s="1">
        <v>2250.04</v>
      </c>
      <c r="D9531" s="1">
        <v>1064.04</v>
      </c>
      <c r="E9531" s="1">
        <v>3314.08</v>
      </c>
    </row>
    <row r="9532" spans="1:5" hidden="1">
      <c r="A9532" s="1">
        <v>2006</v>
      </c>
      <c r="B9532" s="1">
        <v>93</v>
      </c>
      <c r="C9532" s="1">
        <v>1912.03</v>
      </c>
      <c r="D9532" s="1">
        <v>831.04</v>
      </c>
      <c r="E9532" s="1">
        <v>2743.07</v>
      </c>
    </row>
    <row r="9533" spans="1:5" hidden="1">
      <c r="A9533" s="1">
        <v>2006</v>
      </c>
      <c r="B9533" s="1">
        <v>94</v>
      </c>
      <c r="C9533" s="1">
        <v>1557.02</v>
      </c>
      <c r="D9533" s="1">
        <v>637.03</v>
      </c>
      <c r="E9533" s="1">
        <v>2194.0500000000002</v>
      </c>
    </row>
    <row r="9534" spans="1:5" hidden="1">
      <c r="A9534" s="1">
        <v>2006</v>
      </c>
      <c r="B9534" s="1">
        <v>95</v>
      </c>
      <c r="C9534" s="1">
        <v>1316.02</v>
      </c>
      <c r="D9534" s="1">
        <v>462.02</v>
      </c>
      <c r="E9534" s="1">
        <v>1778.04</v>
      </c>
    </row>
    <row r="9535" spans="1:5" hidden="1">
      <c r="A9535" s="1">
        <v>2006</v>
      </c>
      <c r="B9535" s="1">
        <v>96</v>
      </c>
      <c r="C9535" s="1">
        <v>1078.02</v>
      </c>
      <c r="D9535" s="1">
        <v>383.02</v>
      </c>
      <c r="E9535" s="1">
        <v>1461.04</v>
      </c>
    </row>
    <row r="9536" spans="1:5" hidden="1">
      <c r="A9536" s="1">
        <v>2006</v>
      </c>
      <c r="B9536" s="1">
        <v>97</v>
      </c>
      <c r="C9536" s="1">
        <v>773.02</v>
      </c>
      <c r="D9536" s="1">
        <v>233.01</v>
      </c>
      <c r="E9536" s="1">
        <v>1006.03</v>
      </c>
    </row>
    <row r="9537" spans="1:5" hidden="1">
      <c r="A9537" s="1">
        <v>2006</v>
      </c>
      <c r="B9537" s="1">
        <v>98</v>
      </c>
      <c r="C9537" s="1">
        <v>575.01</v>
      </c>
      <c r="D9537" s="1">
        <v>161</v>
      </c>
      <c r="E9537" s="1">
        <v>736.01</v>
      </c>
    </row>
    <row r="9538" spans="1:5" hidden="1">
      <c r="A9538" s="1">
        <v>2006</v>
      </c>
      <c r="B9538" s="1">
        <v>99</v>
      </c>
      <c r="C9538" s="1">
        <v>400</v>
      </c>
      <c r="D9538" s="1">
        <v>114</v>
      </c>
      <c r="E9538" s="1">
        <v>514</v>
      </c>
    </row>
    <row r="9539" spans="1:5" hidden="1">
      <c r="A9539" s="1">
        <v>2006</v>
      </c>
      <c r="B9539" s="1">
        <v>100</v>
      </c>
      <c r="C9539" s="1">
        <v>314.02999999999997</v>
      </c>
      <c r="D9539" s="1">
        <v>74.89</v>
      </c>
      <c r="E9539" s="1">
        <v>388.92</v>
      </c>
    </row>
    <row r="9540" spans="1:5" hidden="1">
      <c r="A9540" s="1">
        <v>2006</v>
      </c>
      <c r="B9540" s="1">
        <v>101</v>
      </c>
      <c r="C9540" s="1">
        <v>207.6</v>
      </c>
      <c r="D9540" s="1">
        <v>47.3</v>
      </c>
      <c r="E9540" s="1">
        <v>254.9</v>
      </c>
    </row>
    <row r="9541" spans="1:5" hidden="1">
      <c r="A9541" s="1">
        <v>2006</v>
      </c>
      <c r="B9541" s="1">
        <v>102</v>
      </c>
      <c r="C9541" s="1">
        <v>129.58000000000001</v>
      </c>
      <c r="D9541" s="1">
        <v>28.57</v>
      </c>
      <c r="E9541" s="1">
        <v>158.15</v>
      </c>
    </row>
    <row r="9542" spans="1:5" hidden="1">
      <c r="A9542" s="1">
        <v>2006</v>
      </c>
      <c r="B9542" s="1">
        <v>103</v>
      </c>
      <c r="C9542" s="1">
        <v>79.34</v>
      </c>
      <c r="D9542" s="1">
        <v>16.66</v>
      </c>
      <c r="E9542" s="1">
        <v>96</v>
      </c>
    </row>
    <row r="9543" spans="1:5" hidden="1">
      <c r="A9543" s="1">
        <v>2006</v>
      </c>
      <c r="B9543" s="1">
        <v>104</v>
      </c>
      <c r="C9543" s="1">
        <v>47.68</v>
      </c>
      <c r="D9543" s="1">
        <v>9.36</v>
      </c>
      <c r="E9543" s="1">
        <v>57.04</v>
      </c>
    </row>
    <row r="9544" spans="1:5" hidden="1">
      <c r="A9544" s="1">
        <v>2006</v>
      </c>
      <c r="B9544" s="1">
        <v>105</v>
      </c>
      <c r="C9544" s="1">
        <v>28.04</v>
      </c>
      <c r="D9544" s="1">
        <v>5.35</v>
      </c>
      <c r="E9544" s="1">
        <v>33.39</v>
      </c>
    </row>
    <row r="9545" spans="1:5" hidden="1">
      <c r="A9545" s="1">
        <v>2006</v>
      </c>
      <c r="B9545" s="1">
        <v>106</v>
      </c>
      <c r="C9545" s="1">
        <v>15.51</v>
      </c>
      <c r="D9545" s="1">
        <v>2.83</v>
      </c>
      <c r="E9545" s="1">
        <v>18.34</v>
      </c>
    </row>
    <row r="9546" spans="1:5" hidden="1">
      <c r="A9546" s="1">
        <v>2006</v>
      </c>
      <c r="B9546" s="1">
        <v>107</v>
      </c>
      <c r="C9546" s="1">
        <v>7.84</v>
      </c>
      <c r="D9546" s="1">
        <v>1.35</v>
      </c>
      <c r="E9546" s="1">
        <v>9.19</v>
      </c>
    </row>
    <row r="9547" spans="1:5" hidden="1">
      <c r="A9547" s="1">
        <v>2006</v>
      </c>
      <c r="B9547" s="1">
        <v>108</v>
      </c>
      <c r="C9547" s="1">
        <v>4.0999999999999996</v>
      </c>
      <c r="D9547" s="1">
        <v>0.7</v>
      </c>
      <c r="E9547" s="1">
        <v>4.8</v>
      </c>
    </row>
    <row r="9548" spans="1:5" hidden="1">
      <c r="A9548" s="1">
        <v>2006</v>
      </c>
      <c r="B9548" s="1">
        <v>109</v>
      </c>
      <c r="C9548" s="1">
        <v>2.0699999999999998</v>
      </c>
      <c r="D9548" s="1">
        <v>0</v>
      </c>
      <c r="E9548" s="1">
        <v>2.0699999999999998</v>
      </c>
    </row>
    <row r="9549" spans="1:5" hidden="1">
      <c r="A9549" s="1">
        <v>2006</v>
      </c>
      <c r="B9549" s="1" t="s">
        <v>121</v>
      </c>
      <c r="C9549" s="1">
        <v>1.23</v>
      </c>
      <c r="D9549" s="1">
        <v>0</v>
      </c>
      <c r="E9549" s="1">
        <v>1.23</v>
      </c>
    </row>
    <row r="9550" spans="1:5" hidden="1">
      <c r="A9550" s="1">
        <v>2007</v>
      </c>
      <c r="B9550" s="1">
        <v>0</v>
      </c>
      <c r="C9550" s="1">
        <v>544.02</v>
      </c>
      <c r="D9550" s="1">
        <v>672.47</v>
      </c>
      <c r="E9550" s="1">
        <v>1216.49</v>
      </c>
    </row>
    <row r="9551" spans="1:5" hidden="1">
      <c r="A9551" s="1">
        <v>2007</v>
      </c>
      <c r="B9551" s="1">
        <v>1</v>
      </c>
      <c r="C9551" s="1">
        <v>36</v>
      </c>
      <c r="D9551" s="1">
        <v>52</v>
      </c>
      <c r="E9551" s="1">
        <v>88</v>
      </c>
    </row>
    <row r="9552" spans="1:5" hidden="1">
      <c r="A9552" s="1">
        <v>2007</v>
      </c>
      <c r="B9552" s="1">
        <v>2</v>
      </c>
      <c r="C9552" s="1">
        <v>22</v>
      </c>
      <c r="D9552" s="1">
        <v>38</v>
      </c>
      <c r="E9552" s="1">
        <v>60</v>
      </c>
    </row>
    <row r="9553" spans="1:5" hidden="1">
      <c r="A9553" s="1">
        <v>2007</v>
      </c>
      <c r="B9553" s="1">
        <v>3</v>
      </c>
      <c r="C9553" s="1">
        <v>19</v>
      </c>
      <c r="D9553" s="1">
        <v>30</v>
      </c>
      <c r="E9553" s="1">
        <v>49</v>
      </c>
    </row>
    <row r="9554" spans="1:5" hidden="1">
      <c r="A9554" s="1">
        <v>2007</v>
      </c>
      <c r="B9554" s="1">
        <v>4</v>
      </c>
      <c r="C9554" s="1">
        <v>9</v>
      </c>
      <c r="D9554" s="1">
        <v>23</v>
      </c>
      <c r="E9554" s="1">
        <v>32</v>
      </c>
    </row>
    <row r="9555" spans="1:5" hidden="1">
      <c r="A9555" s="1">
        <v>2007</v>
      </c>
      <c r="B9555" s="1">
        <v>5</v>
      </c>
      <c r="C9555" s="1">
        <v>15</v>
      </c>
      <c r="D9555" s="1">
        <v>10</v>
      </c>
      <c r="E9555" s="1">
        <v>25</v>
      </c>
    </row>
    <row r="9556" spans="1:5" hidden="1">
      <c r="A9556" s="1">
        <v>2007</v>
      </c>
      <c r="B9556" s="1">
        <v>6</v>
      </c>
      <c r="C9556" s="1">
        <v>12</v>
      </c>
      <c r="D9556" s="1">
        <v>20</v>
      </c>
      <c r="E9556" s="1">
        <v>32</v>
      </c>
    </row>
    <row r="9557" spans="1:5" hidden="1">
      <c r="A9557" s="1">
        <v>2007</v>
      </c>
      <c r="B9557" s="1">
        <v>7</v>
      </c>
      <c r="C9557" s="1">
        <v>12</v>
      </c>
      <c r="D9557" s="1">
        <v>10</v>
      </c>
      <c r="E9557" s="1">
        <v>22</v>
      </c>
    </row>
    <row r="9558" spans="1:5" hidden="1">
      <c r="A9558" s="1">
        <v>2007</v>
      </c>
      <c r="B9558" s="1">
        <v>8</v>
      </c>
      <c r="C9558" s="1">
        <v>10</v>
      </c>
      <c r="D9558" s="1">
        <v>14</v>
      </c>
      <c r="E9558" s="1">
        <v>24</v>
      </c>
    </row>
    <row r="9559" spans="1:5" hidden="1">
      <c r="A9559" s="1">
        <v>2007</v>
      </c>
      <c r="B9559" s="1">
        <v>9</v>
      </c>
      <c r="C9559" s="1">
        <v>13</v>
      </c>
      <c r="D9559" s="1">
        <v>13</v>
      </c>
      <c r="E9559" s="1">
        <v>26</v>
      </c>
    </row>
    <row r="9560" spans="1:5" hidden="1">
      <c r="A9560" s="1">
        <v>2007</v>
      </c>
      <c r="B9560" s="1">
        <v>10</v>
      </c>
      <c r="C9560" s="1">
        <v>7</v>
      </c>
      <c r="D9560" s="1">
        <v>14</v>
      </c>
      <c r="E9560" s="1">
        <v>21</v>
      </c>
    </row>
    <row r="9561" spans="1:5" hidden="1">
      <c r="A9561" s="1">
        <v>2007</v>
      </c>
      <c r="B9561" s="1">
        <v>11</v>
      </c>
      <c r="C9561" s="1">
        <v>7</v>
      </c>
      <c r="D9561" s="1">
        <v>12</v>
      </c>
      <c r="E9561" s="1">
        <v>19</v>
      </c>
    </row>
    <row r="9562" spans="1:5" hidden="1">
      <c r="A9562" s="1">
        <v>2007</v>
      </c>
      <c r="B9562" s="1">
        <v>12</v>
      </c>
      <c r="C9562" s="1">
        <v>12</v>
      </c>
      <c r="D9562" s="1">
        <v>18</v>
      </c>
      <c r="E9562" s="1">
        <v>30</v>
      </c>
    </row>
    <row r="9563" spans="1:5" hidden="1">
      <c r="A9563" s="1">
        <v>2007</v>
      </c>
      <c r="B9563" s="1">
        <v>13</v>
      </c>
      <c r="C9563" s="1">
        <v>17</v>
      </c>
      <c r="D9563" s="1">
        <v>22</v>
      </c>
      <c r="E9563" s="1">
        <v>39</v>
      </c>
    </row>
    <row r="9564" spans="1:5" hidden="1">
      <c r="A9564" s="1">
        <v>2007</v>
      </c>
      <c r="B9564" s="1">
        <v>14</v>
      </c>
      <c r="C9564" s="1">
        <v>26</v>
      </c>
      <c r="D9564" s="1">
        <v>17</v>
      </c>
      <c r="E9564" s="1">
        <v>43</v>
      </c>
    </row>
    <row r="9565" spans="1:5" hidden="1">
      <c r="A9565" s="1">
        <v>2007</v>
      </c>
      <c r="B9565" s="1">
        <v>15</v>
      </c>
      <c r="C9565" s="1">
        <v>26</v>
      </c>
      <c r="D9565" s="1">
        <v>36</v>
      </c>
      <c r="E9565" s="1">
        <v>62</v>
      </c>
    </row>
    <row r="9566" spans="1:5" hidden="1">
      <c r="A9566" s="1">
        <v>2007</v>
      </c>
      <c r="B9566" s="1">
        <v>16</v>
      </c>
      <c r="C9566" s="1">
        <v>25</v>
      </c>
      <c r="D9566" s="1">
        <v>48</v>
      </c>
      <c r="E9566" s="1">
        <v>73</v>
      </c>
    </row>
    <row r="9567" spans="1:5" hidden="1">
      <c r="A9567" s="1">
        <v>2007</v>
      </c>
      <c r="B9567" s="1">
        <v>17</v>
      </c>
      <c r="C9567" s="1">
        <v>38</v>
      </c>
      <c r="D9567" s="1">
        <v>79</v>
      </c>
      <c r="E9567" s="1">
        <v>117</v>
      </c>
    </row>
    <row r="9568" spans="1:5" hidden="1">
      <c r="A9568" s="1">
        <v>2007</v>
      </c>
      <c r="B9568" s="1">
        <v>18</v>
      </c>
      <c r="C9568" s="1">
        <v>39</v>
      </c>
      <c r="D9568" s="1">
        <v>102.01</v>
      </c>
      <c r="E9568" s="1">
        <v>141.01</v>
      </c>
    </row>
    <row r="9569" spans="1:5" hidden="1">
      <c r="A9569" s="1">
        <v>2007</v>
      </c>
      <c r="B9569" s="1">
        <v>19</v>
      </c>
      <c r="C9569" s="1">
        <v>42</v>
      </c>
      <c r="D9569" s="1">
        <v>103.01</v>
      </c>
      <c r="E9569" s="1">
        <v>145.01</v>
      </c>
    </row>
    <row r="9570" spans="1:5" hidden="1">
      <c r="A9570" s="1">
        <v>2007</v>
      </c>
      <c r="B9570" s="1">
        <v>20</v>
      </c>
      <c r="C9570" s="1">
        <v>41</v>
      </c>
      <c r="D9570" s="1">
        <v>105.41</v>
      </c>
      <c r="E9570" s="1">
        <v>146.41</v>
      </c>
    </row>
    <row r="9571" spans="1:5" hidden="1">
      <c r="A9571" s="1">
        <v>2007</v>
      </c>
      <c r="B9571" s="1">
        <v>21</v>
      </c>
      <c r="C9571" s="1">
        <v>38</v>
      </c>
      <c r="D9571" s="1">
        <v>111.41</v>
      </c>
      <c r="E9571" s="1">
        <v>149.41</v>
      </c>
    </row>
    <row r="9572" spans="1:5" hidden="1">
      <c r="A9572" s="1">
        <v>2007</v>
      </c>
      <c r="B9572" s="1">
        <v>22</v>
      </c>
      <c r="C9572" s="1">
        <v>37</v>
      </c>
      <c r="D9572" s="1">
        <v>108.02</v>
      </c>
      <c r="E9572" s="1">
        <v>145.02000000000001</v>
      </c>
    </row>
    <row r="9573" spans="1:5" hidden="1">
      <c r="A9573" s="1">
        <v>2007</v>
      </c>
      <c r="B9573" s="1">
        <v>23</v>
      </c>
      <c r="C9573" s="1">
        <v>43</v>
      </c>
      <c r="D9573" s="1">
        <v>137.02000000000001</v>
      </c>
      <c r="E9573" s="1">
        <v>180.02</v>
      </c>
    </row>
    <row r="9574" spans="1:5" hidden="1">
      <c r="A9574" s="1">
        <v>2007</v>
      </c>
      <c r="B9574" s="1">
        <v>24</v>
      </c>
      <c r="C9574" s="1">
        <v>50</v>
      </c>
      <c r="D9574" s="1">
        <v>118.02</v>
      </c>
      <c r="E9574" s="1">
        <v>168.02</v>
      </c>
    </row>
    <row r="9575" spans="1:5" hidden="1">
      <c r="A9575" s="1">
        <v>2007</v>
      </c>
      <c r="B9575" s="1">
        <v>25</v>
      </c>
      <c r="C9575" s="1">
        <v>39</v>
      </c>
      <c r="D9575" s="1">
        <v>128.02000000000001</v>
      </c>
      <c r="E9575" s="1">
        <v>167.02</v>
      </c>
    </row>
    <row r="9576" spans="1:5" hidden="1">
      <c r="A9576" s="1">
        <v>2007</v>
      </c>
      <c r="B9576" s="1">
        <v>26</v>
      </c>
      <c r="C9576" s="1">
        <v>48</v>
      </c>
      <c r="D9576" s="1">
        <v>120.02</v>
      </c>
      <c r="E9576" s="1">
        <v>168.02</v>
      </c>
    </row>
    <row r="9577" spans="1:5" hidden="1">
      <c r="A9577" s="1">
        <v>2007</v>
      </c>
      <c r="B9577" s="1">
        <v>27</v>
      </c>
      <c r="C9577" s="1">
        <v>35</v>
      </c>
      <c r="D9577" s="1">
        <v>133.02000000000001</v>
      </c>
      <c r="E9577" s="1">
        <v>168.02</v>
      </c>
    </row>
    <row r="9578" spans="1:5" hidden="1">
      <c r="A9578" s="1">
        <v>2007</v>
      </c>
      <c r="B9578" s="1">
        <v>28</v>
      </c>
      <c r="C9578" s="1">
        <v>53</v>
      </c>
      <c r="D9578" s="1">
        <v>129.02000000000001</v>
      </c>
      <c r="E9578" s="1">
        <v>182.02</v>
      </c>
    </row>
    <row r="9579" spans="1:5" hidden="1">
      <c r="A9579" s="1">
        <v>2007</v>
      </c>
      <c r="B9579" s="1">
        <v>29</v>
      </c>
      <c r="C9579" s="1">
        <v>73</v>
      </c>
      <c r="D9579" s="1">
        <v>129.02000000000001</v>
      </c>
      <c r="E9579" s="1">
        <v>202.02</v>
      </c>
    </row>
    <row r="9580" spans="1:5" hidden="1">
      <c r="A9580" s="1">
        <v>2007</v>
      </c>
      <c r="B9580" s="1">
        <v>30</v>
      </c>
      <c r="C9580" s="1">
        <v>59</v>
      </c>
      <c r="D9580" s="1">
        <v>123.02</v>
      </c>
      <c r="E9580" s="1">
        <v>182.02</v>
      </c>
    </row>
    <row r="9581" spans="1:5" hidden="1">
      <c r="A9581" s="1">
        <v>2007</v>
      </c>
      <c r="B9581" s="1">
        <v>31</v>
      </c>
      <c r="C9581" s="1">
        <v>73.41</v>
      </c>
      <c r="D9581" s="1">
        <v>145.02000000000001</v>
      </c>
      <c r="E9581" s="1">
        <v>218.43</v>
      </c>
    </row>
    <row r="9582" spans="1:5" hidden="1">
      <c r="A9582" s="1">
        <v>2007</v>
      </c>
      <c r="B9582" s="1">
        <v>32</v>
      </c>
      <c r="C9582" s="1">
        <v>63</v>
      </c>
      <c r="D9582" s="1">
        <v>159.02000000000001</v>
      </c>
      <c r="E9582" s="1">
        <v>222.02</v>
      </c>
    </row>
    <row r="9583" spans="1:5" hidden="1">
      <c r="A9583" s="1">
        <v>2007</v>
      </c>
      <c r="B9583" s="1">
        <v>33</v>
      </c>
      <c r="C9583" s="1">
        <v>68</v>
      </c>
      <c r="D9583" s="1">
        <v>147.41999999999999</v>
      </c>
      <c r="E9583" s="1">
        <v>215.42</v>
      </c>
    </row>
    <row r="9584" spans="1:5" hidden="1">
      <c r="A9584" s="1">
        <v>2007</v>
      </c>
      <c r="B9584" s="1">
        <v>34</v>
      </c>
      <c r="C9584" s="1">
        <v>83</v>
      </c>
      <c r="D9584" s="1">
        <v>159.02000000000001</v>
      </c>
      <c r="E9584" s="1">
        <v>242.02</v>
      </c>
    </row>
    <row r="9585" spans="1:5" hidden="1">
      <c r="A9585" s="1">
        <v>2007</v>
      </c>
      <c r="B9585" s="1">
        <v>35</v>
      </c>
      <c r="C9585" s="1">
        <v>86</v>
      </c>
      <c r="D9585" s="1">
        <v>184.02</v>
      </c>
      <c r="E9585" s="1">
        <v>270.02</v>
      </c>
    </row>
    <row r="9586" spans="1:5" hidden="1">
      <c r="A9586" s="1">
        <v>2007</v>
      </c>
      <c r="B9586" s="1">
        <v>36</v>
      </c>
      <c r="C9586" s="1">
        <v>94</v>
      </c>
      <c r="D9586" s="1">
        <v>204.02</v>
      </c>
      <c r="E9586" s="1">
        <v>298.02</v>
      </c>
    </row>
    <row r="9587" spans="1:5" hidden="1">
      <c r="A9587" s="1">
        <v>2007</v>
      </c>
      <c r="B9587" s="1">
        <v>37</v>
      </c>
      <c r="C9587" s="1">
        <v>95</v>
      </c>
      <c r="D9587" s="1">
        <v>193.02</v>
      </c>
      <c r="E9587" s="1">
        <v>288.02</v>
      </c>
    </row>
    <row r="9588" spans="1:5" hidden="1">
      <c r="A9588" s="1">
        <v>2007</v>
      </c>
      <c r="B9588" s="1">
        <v>38</v>
      </c>
      <c r="C9588" s="1">
        <v>113</v>
      </c>
      <c r="D9588" s="1">
        <v>203.02</v>
      </c>
      <c r="E9588" s="1">
        <v>316.02</v>
      </c>
    </row>
    <row r="9589" spans="1:5" hidden="1">
      <c r="A9589" s="1">
        <v>2007</v>
      </c>
      <c r="B9589" s="1">
        <v>39</v>
      </c>
      <c r="C9589" s="1">
        <v>112</v>
      </c>
      <c r="D9589" s="1">
        <v>218.02</v>
      </c>
      <c r="E9589" s="1">
        <v>330.02</v>
      </c>
    </row>
    <row r="9590" spans="1:5" hidden="1">
      <c r="A9590" s="1">
        <v>2007</v>
      </c>
      <c r="B9590" s="1">
        <v>40</v>
      </c>
      <c r="C9590" s="1">
        <v>126</v>
      </c>
      <c r="D9590" s="1">
        <v>197.02</v>
      </c>
      <c r="E9590" s="1">
        <v>323.02</v>
      </c>
    </row>
    <row r="9591" spans="1:5" hidden="1">
      <c r="A9591" s="1">
        <v>2007</v>
      </c>
      <c r="B9591" s="1">
        <v>41</v>
      </c>
      <c r="C9591" s="1">
        <v>141</v>
      </c>
      <c r="D9591" s="1">
        <v>231.02</v>
      </c>
      <c r="E9591" s="1">
        <v>372.02</v>
      </c>
    </row>
    <row r="9592" spans="1:5" hidden="1">
      <c r="A9592" s="1">
        <v>2007</v>
      </c>
      <c r="B9592" s="1">
        <v>42</v>
      </c>
      <c r="C9592" s="1">
        <v>136</v>
      </c>
      <c r="D9592" s="1">
        <v>217.02</v>
      </c>
      <c r="E9592" s="1">
        <v>353.02</v>
      </c>
    </row>
    <row r="9593" spans="1:5" hidden="1">
      <c r="A9593" s="1">
        <v>2007</v>
      </c>
      <c r="B9593" s="1">
        <v>43</v>
      </c>
      <c r="C9593" s="1">
        <v>162</v>
      </c>
      <c r="D9593" s="1">
        <v>265.02</v>
      </c>
      <c r="E9593" s="1">
        <v>427.02</v>
      </c>
    </row>
    <row r="9594" spans="1:5" hidden="1">
      <c r="A9594" s="1">
        <v>2007</v>
      </c>
      <c r="B9594" s="1">
        <v>44</v>
      </c>
      <c r="C9594" s="1">
        <v>157</v>
      </c>
      <c r="D9594" s="1">
        <v>268.02</v>
      </c>
      <c r="E9594" s="1">
        <v>425.02</v>
      </c>
    </row>
    <row r="9595" spans="1:5" hidden="1">
      <c r="A9595" s="1">
        <v>2007</v>
      </c>
      <c r="B9595" s="1">
        <v>45</v>
      </c>
      <c r="C9595" s="1">
        <v>190</v>
      </c>
      <c r="D9595" s="1">
        <v>331.04</v>
      </c>
      <c r="E9595" s="1">
        <v>521.04</v>
      </c>
    </row>
    <row r="9596" spans="1:5" hidden="1">
      <c r="A9596" s="1">
        <v>2007</v>
      </c>
      <c r="B9596" s="1">
        <v>46</v>
      </c>
      <c r="C9596" s="1">
        <v>211</v>
      </c>
      <c r="D9596" s="1">
        <v>338.04</v>
      </c>
      <c r="E9596" s="1">
        <v>549.04</v>
      </c>
    </row>
    <row r="9597" spans="1:5" hidden="1">
      <c r="A9597" s="1">
        <v>2007</v>
      </c>
      <c r="B9597" s="1">
        <v>47</v>
      </c>
      <c r="C9597" s="1">
        <v>239</v>
      </c>
      <c r="D9597" s="1">
        <v>387.04</v>
      </c>
      <c r="E9597" s="1">
        <v>626.04</v>
      </c>
    </row>
    <row r="9598" spans="1:5" hidden="1">
      <c r="A9598" s="1">
        <v>2007</v>
      </c>
      <c r="B9598" s="1">
        <v>48</v>
      </c>
      <c r="C9598" s="1">
        <v>229</v>
      </c>
      <c r="D9598" s="1">
        <v>391.04</v>
      </c>
      <c r="E9598" s="1">
        <v>620.04</v>
      </c>
    </row>
    <row r="9599" spans="1:5" hidden="1">
      <c r="A9599" s="1">
        <v>2007</v>
      </c>
      <c r="B9599" s="1">
        <v>49</v>
      </c>
      <c r="C9599" s="1">
        <v>254</v>
      </c>
      <c r="D9599" s="1">
        <v>391.04</v>
      </c>
      <c r="E9599" s="1">
        <v>645.04</v>
      </c>
    </row>
    <row r="9600" spans="1:5" hidden="1">
      <c r="A9600" s="1">
        <v>2007</v>
      </c>
      <c r="B9600" s="1">
        <v>50</v>
      </c>
      <c r="C9600" s="1">
        <v>272</v>
      </c>
      <c r="D9600" s="1">
        <v>462.45</v>
      </c>
      <c r="E9600" s="1">
        <v>734.45</v>
      </c>
    </row>
    <row r="9601" spans="1:5" hidden="1">
      <c r="A9601" s="1">
        <v>2007</v>
      </c>
      <c r="B9601" s="1">
        <v>51</v>
      </c>
      <c r="C9601" s="1">
        <v>288</v>
      </c>
      <c r="D9601" s="1">
        <v>455.05</v>
      </c>
      <c r="E9601" s="1">
        <v>743.05</v>
      </c>
    </row>
    <row r="9602" spans="1:5" hidden="1">
      <c r="A9602" s="1">
        <v>2007</v>
      </c>
      <c r="B9602" s="1">
        <v>52</v>
      </c>
      <c r="C9602" s="1">
        <v>297.41000000000003</v>
      </c>
      <c r="D9602" s="1">
        <v>500.06</v>
      </c>
      <c r="E9602" s="1">
        <v>797.47</v>
      </c>
    </row>
    <row r="9603" spans="1:5" hidden="1">
      <c r="A9603" s="1">
        <v>2007</v>
      </c>
      <c r="B9603" s="1">
        <v>53</v>
      </c>
      <c r="C9603" s="1">
        <v>322.01</v>
      </c>
      <c r="D9603" s="1">
        <v>485.05</v>
      </c>
      <c r="E9603" s="1">
        <v>807.06</v>
      </c>
    </row>
    <row r="9604" spans="1:5" hidden="1">
      <c r="A9604" s="1">
        <v>2007</v>
      </c>
      <c r="B9604" s="1">
        <v>54</v>
      </c>
      <c r="C9604" s="1">
        <v>352.02</v>
      </c>
      <c r="D9604" s="1">
        <v>578.46</v>
      </c>
      <c r="E9604" s="1">
        <v>930.48</v>
      </c>
    </row>
    <row r="9605" spans="1:5" hidden="1">
      <c r="A9605" s="1">
        <v>2007</v>
      </c>
      <c r="B9605" s="1">
        <v>55</v>
      </c>
      <c r="C9605" s="1">
        <v>329.01</v>
      </c>
      <c r="D9605" s="1">
        <v>590.46</v>
      </c>
      <c r="E9605" s="1">
        <v>919.47</v>
      </c>
    </row>
    <row r="9606" spans="1:5" hidden="1">
      <c r="A9606" s="1">
        <v>2007</v>
      </c>
      <c r="B9606" s="1">
        <v>56</v>
      </c>
      <c r="C9606" s="1">
        <v>351.01</v>
      </c>
      <c r="D9606" s="1">
        <v>647.05999999999995</v>
      </c>
      <c r="E9606" s="1">
        <v>998.07</v>
      </c>
    </row>
    <row r="9607" spans="1:5" hidden="1">
      <c r="A9607" s="1">
        <v>2007</v>
      </c>
      <c r="B9607" s="1">
        <v>57</v>
      </c>
      <c r="C9607" s="1">
        <v>426.02</v>
      </c>
      <c r="D9607" s="1">
        <v>686.47</v>
      </c>
      <c r="E9607" s="1">
        <v>1112.49</v>
      </c>
    </row>
    <row r="9608" spans="1:5" hidden="1">
      <c r="A9608" s="1">
        <v>2007</v>
      </c>
      <c r="B9608" s="1">
        <v>58</v>
      </c>
      <c r="C9608" s="1">
        <v>436.02</v>
      </c>
      <c r="D9608" s="1">
        <v>712.48</v>
      </c>
      <c r="E9608" s="1">
        <v>1148.5</v>
      </c>
    </row>
    <row r="9609" spans="1:5" hidden="1">
      <c r="A9609" s="1">
        <v>2007</v>
      </c>
      <c r="B9609" s="1">
        <v>59</v>
      </c>
      <c r="C9609" s="1">
        <v>480.02</v>
      </c>
      <c r="D9609" s="1">
        <v>850.09</v>
      </c>
      <c r="E9609" s="1">
        <v>1330.11</v>
      </c>
    </row>
    <row r="9610" spans="1:5" hidden="1">
      <c r="A9610" s="1">
        <v>2007</v>
      </c>
      <c r="B9610" s="1">
        <v>60</v>
      </c>
      <c r="C9610" s="1">
        <v>637.52</v>
      </c>
      <c r="D9610" s="1">
        <v>947.6</v>
      </c>
      <c r="E9610" s="1">
        <v>1585.12</v>
      </c>
    </row>
    <row r="9611" spans="1:5" hidden="1">
      <c r="A9611" s="1">
        <v>2007</v>
      </c>
      <c r="B9611" s="1">
        <v>61</v>
      </c>
      <c r="C9611" s="1">
        <v>500.02</v>
      </c>
      <c r="D9611" s="1">
        <v>840.09</v>
      </c>
      <c r="E9611" s="1">
        <v>1340.11</v>
      </c>
    </row>
    <row r="9612" spans="1:5" hidden="1">
      <c r="A9612" s="1">
        <v>2007</v>
      </c>
      <c r="B9612" s="1">
        <v>62</v>
      </c>
      <c r="C9612" s="1">
        <v>579.02</v>
      </c>
      <c r="D9612" s="1">
        <v>904.09</v>
      </c>
      <c r="E9612" s="1">
        <v>1483.11</v>
      </c>
    </row>
    <row r="9613" spans="1:5" hidden="1">
      <c r="A9613" s="1">
        <v>2007</v>
      </c>
      <c r="B9613" s="1">
        <v>63</v>
      </c>
      <c r="C9613" s="1">
        <v>556.02</v>
      </c>
      <c r="D9613" s="1">
        <v>981.5</v>
      </c>
      <c r="E9613" s="1">
        <v>1537.52</v>
      </c>
    </row>
    <row r="9614" spans="1:5" hidden="1">
      <c r="A9614" s="1">
        <v>2007</v>
      </c>
      <c r="B9614" s="1">
        <v>64</v>
      </c>
      <c r="C9614" s="1">
        <v>571.51</v>
      </c>
      <c r="D9614" s="1">
        <v>990.6</v>
      </c>
      <c r="E9614" s="1">
        <v>1562.11</v>
      </c>
    </row>
    <row r="9615" spans="1:5" hidden="1">
      <c r="A9615" s="1">
        <v>2007</v>
      </c>
      <c r="B9615" s="1">
        <v>65</v>
      </c>
      <c r="C9615" s="1">
        <v>584.02</v>
      </c>
      <c r="D9615" s="1">
        <v>1025.1099999999999</v>
      </c>
      <c r="E9615" s="1">
        <v>1609.13</v>
      </c>
    </row>
    <row r="9616" spans="1:5" hidden="1">
      <c r="A9616" s="1">
        <v>2007</v>
      </c>
      <c r="B9616" s="1">
        <v>66</v>
      </c>
      <c r="C9616" s="1">
        <v>639.02</v>
      </c>
      <c r="D9616" s="1">
        <v>1076.1199999999999</v>
      </c>
      <c r="E9616" s="1">
        <v>1715.14</v>
      </c>
    </row>
    <row r="9617" spans="1:5" hidden="1">
      <c r="A9617" s="1">
        <v>2007</v>
      </c>
      <c r="B9617" s="1">
        <v>67</v>
      </c>
      <c r="C9617" s="1">
        <v>660.02</v>
      </c>
      <c r="D9617" s="1">
        <v>1158.1199999999999</v>
      </c>
      <c r="E9617" s="1">
        <v>1818.14</v>
      </c>
    </row>
    <row r="9618" spans="1:5" hidden="1">
      <c r="A9618" s="1">
        <v>2007</v>
      </c>
      <c r="B9618" s="1">
        <v>68</v>
      </c>
      <c r="C9618" s="1">
        <v>715.52</v>
      </c>
      <c r="D9618" s="1">
        <v>1252.6300000000001</v>
      </c>
      <c r="E9618" s="1">
        <v>1968.15</v>
      </c>
    </row>
    <row r="9619" spans="1:5" hidden="1">
      <c r="A9619" s="1">
        <v>2007</v>
      </c>
      <c r="B9619" s="1">
        <v>69</v>
      </c>
      <c r="C9619" s="1">
        <v>782.02</v>
      </c>
      <c r="D9619" s="1">
        <v>1276.1300000000001</v>
      </c>
      <c r="E9619" s="1">
        <v>2058.15</v>
      </c>
    </row>
    <row r="9620" spans="1:5" hidden="1">
      <c r="A9620" s="1">
        <v>2007</v>
      </c>
      <c r="B9620" s="1">
        <v>70</v>
      </c>
      <c r="C9620" s="1">
        <v>791.43</v>
      </c>
      <c r="D9620" s="1">
        <v>1271.1400000000001</v>
      </c>
      <c r="E9620" s="1">
        <v>2062.5700000000002</v>
      </c>
    </row>
    <row r="9621" spans="1:5" hidden="1">
      <c r="A9621" s="1">
        <v>2007</v>
      </c>
      <c r="B9621" s="1">
        <v>71</v>
      </c>
      <c r="C9621" s="1">
        <v>866.02</v>
      </c>
      <c r="D9621" s="1">
        <v>1359.54</v>
      </c>
      <c r="E9621" s="1">
        <v>2225.56</v>
      </c>
    </row>
    <row r="9622" spans="1:5" hidden="1">
      <c r="A9622" s="1">
        <v>2007</v>
      </c>
      <c r="B9622" s="1">
        <v>72</v>
      </c>
      <c r="C9622" s="1">
        <v>928.02</v>
      </c>
      <c r="D9622" s="1">
        <v>1416.55</v>
      </c>
      <c r="E9622" s="1">
        <v>2344.5700000000002</v>
      </c>
    </row>
    <row r="9623" spans="1:5" hidden="1">
      <c r="A9623" s="1">
        <v>2007</v>
      </c>
      <c r="B9623" s="1">
        <v>73</v>
      </c>
      <c r="C9623" s="1">
        <v>1029.43</v>
      </c>
      <c r="D9623" s="1">
        <v>1474.16</v>
      </c>
      <c r="E9623" s="1">
        <v>2503.59</v>
      </c>
    </row>
    <row r="9624" spans="1:5" hidden="1">
      <c r="A9624" s="1">
        <v>2007</v>
      </c>
      <c r="B9624" s="1">
        <v>74</v>
      </c>
      <c r="C9624" s="1">
        <v>1084.03</v>
      </c>
      <c r="D9624" s="1">
        <v>1641.17</v>
      </c>
      <c r="E9624" s="1">
        <v>2725.2</v>
      </c>
    </row>
    <row r="9625" spans="1:5" hidden="1">
      <c r="A9625" s="1">
        <v>2007</v>
      </c>
      <c r="B9625" s="1">
        <v>75</v>
      </c>
      <c r="C9625" s="1">
        <v>1199.53</v>
      </c>
      <c r="D9625" s="1">
        <v>1783.68</v>
      </c>
      <c r="E9625" s="1">
        <v>2983.21</v>
      </c>
    </row>
    <row r="9626" spans="1:5" hidden="1">
      <c r="A9626" s="1">
        <v>2007</v>
      </c>
      <c r="B9626" s="1">
        <v>76</v>
      </c>
      <c r="C9626" s="1">
        <v>1347.04</v>
      </c>
      <c r="D9626" s="1">
        <v>2027.61</v>
      </c>
      <c r="E9626" s="1">
        <v>3374.65</v>
      </c>
    </row>
    <row r="9627" spans="1:5" hidden="1">
      <c r="A9627" s="1">
        <v>2007</v>
      </c>
      <c r="B9627" s="1">
        <v>77</v>
      </c>
      <c r="C9627" s="1">
        <v>1514.05</v>
      </c>
      <c r="D9627" s="1">
        <v>2081.2199999999998</v>
      </c>
      <c r="E9627" s="1">
        <v>3595.27</v>
      </c>
    </row>
    <row r="9628" spans="1:5" hidden="1">
      <c r="A9628" s="1">
        <v>2007</v>
      </c>
      <c r="B9628" s="1">
        <v>78</v>
      </c>
      <c r="C9628" s="1">
        <v>1735.55</v>
      </c>
      <c r="D9628" s="1">
        <v>2381.75</v>
      </c>
      <c r="E9628" s="1">
        <v>4117.3</v>
      </c>
    </row>
    <row r="9629" spans="1:5" hidden="1">
      <c r="A9629" s="1">
        <v>2007</v>
      </c>
      <c r="B9629" s="1">
        <v>79</v>
      </c>
      <c r="C9629" s="1">
        <v>1845.45</v>
      </c>
      <c r="D9629" s="1">
        <v>2463.25</v>
      </c>
      <c r="E9629" s="1">
        <v>4308.7</v>
      </c>
    </row>
    <row r="9630" spans="1:5" hidden="1">
      <c r="A9630" s="1">
        <v>2007</v>
      </c>
      <c r="B9630" s="1">
        <v>80</v>
      </c>
      <c r="C9630" s="1">
        <v>2025.06</v>
      </c>
      <c r="D9630" s="1">
        <v>2462.66</v>
      </c>
      <c r="E9630" s="1">
        <v>4487.72</v>
      </c>
    </row>
    <row r="9631" spans="1:5" hidden="1">
      <c r="A9631" s="1">
        <v>2007</v>
      </c>
      <c r="B9631" s="1">
        <v>81</v>
      </c>
      <c r="C9631" s="1">
        <v>2159.06</v>
      </c>
      <c r="D9631" s="1">
        <v>2501.66</v>
      </c>
      <c r="E9631" s="1">
        <v>4660.72</v>
      </c>
    </row>
    <row r="9632" spans="1:5" hidden="1">
      <c r="A9632" s="1">
        <v>2007</v>
      </c>
      <c r="B9632" s="1">
        <v>82</v>
      </c>
      <c r="C9632" s="1">
        <v>2373.0700000000002</v>
      </c>
      <c r="D9632" s="1">
        <v>2545.27</v>
      </c>
      <c r="E9632" s="1">
        <v>4918.34</v>
      </c>
    </row>
    <row r="9633" spans="1:5" hidden="1">
      <c r="A9633" s="1">
        <v>2007</v>
      </c>
      <c r="B9633" s="1">
        <v>83</v>
      </c>
      <c r="C9633" s="1">
        <v>2446.5700000000002</v>
      </c>
      <c r="D9633" s="1">
        <v>2563.77</v>
      </c>
      <c r="E9633" s="1">
        <v>5010.34</v>
      </c>
    </row>
    <row r="9634" spans="1:5" hidden="1">
      <c r="A9634" s="1">
        <v>2007</v>
      </c>
      <c r="B9634" s="1">
        <v>84</v>
      </c>
      <c r="C9634" s="1">
        <v>2740.08</v>
      </c>
      <c r="D9634" s="1">
        <v>2563.67</v>
      </c>
      <c r="E9634" s="1">
        <v>5303.75</v>
      </c>
    </row>
    <row r="9635" spans="1:5" hidden="1">
      <c r="A9635" s="1">
        <v>2007</v>
      </c>
      <c r="B9635" s="1">
        <v>85</v>
      </c>
      <c r="C9635" s="1">
        <v>2819.49</v>
      </c>
      <c r="D9635" s="1">
        <v>2454.25</v>
      </c>
      <c r="E9635" s="1">
        <v>5273.74</v>
      </c>
    </row>
    <row r="9636" spans="1:5" hidden="1">
      <c r="A9636" s="1">
        <v>2007</v>
      </c>
      <c r="B9636" s="1">
        <v>86</v>
      </c>
      <c r="C9636" s="1">
        <v>2942.08</v>
      </c>
      <c r="D9636" s="1">
        <v>2398.25</v>
      </c>
      <c r="E9636" s="1">
        <v>5340.33</v>
      </c>
    </row>
    <row r="9637" spans="1:5" hidden="1">
      <c r="A9637" s="1">
        <v>2007</v>
      </c>
      <c r="B9637" s="1">
        <v>87</v>
      </c>
      <c r="C9637" s="1">
        <v>2865.08</v>
      </c>
      <c r="D9637" s="1">
        <v>2118.2199999999998</v>
      </c>
      <c r="E9637" s="1">
        <v>4983.3</v>
      </c>
    </row>
    <row r="9638" spans="1:5" hidden="1">
      <c r="A9638" s="1">
        <v>2007</v>
      </c>
      <c r="B9638" s="1">
        <v>88</v>
      </c>
      <c r="C9638" s="1">
        <v>2531.4699999999998</v>
      </c>
      <c r="D9638" s="1">
        <v>1734.18</v>
      </c>
      <c r="E9638" s="1">
        <v>4265.6499999999996</v>
      </c>
    </row>
    <row r="9639" spans="1:5" hidden="1">
      <c r="A9639" s="1">
        <v>2007</v>
      </c>
      <c r="B9639" s="1">
        <v>89</v>
      </c>
      <c r="C9639" s="1">
        <v>2522.08</v>
      </c>
      <c r="D9639" s="1">
        <v>1551.16</v>
      </c>
      <c r="E9639" s="1">
        <v>4073.24</v>
      </c>
    </row>
    <row r="9640" spans="1:5" hidden="1">
      <c r="A9640" s="1">
        <v>2007</v>
      </c>
      <c r="B9640" s="1">
        <v>90</v>
      </c>
      <c r="C9640" s="1">
        <v>2470.4699999999998</v>
      </c>
      <c r="D9640" s="1">
        <v>1429.15</v>
      </c>
      <c r="E9640" s="1">
        <v>3899.62</v>
      </c>
    </row>
    <row r="9641" spans="1:5" hidden="1">
      <c r="A9641" s="1">
        <v>2007</v>
      </c>
      <c r="B9641" s="1">
        <v>91</v>
      </c>
      <c r="C9641" s="1">
        <v>2446.0700000000002</v>
      </c>
      <c r="D9641" s="1">
        <v>1237.1300000000001</v>
      </c>
      <c r="E9641" s="1">
        <v>3683.2</v>
      </c>
    </row>
    <row r="9642" spans="1:5" hidden="1">
      <c r="A9642" s="1">
        <v>2007</v>
      </c>
      <c r="B9642" s="1">
        <v>92</v>
      </c>
      <c r="C9642" s="1">
        <v>2361.0700000000002</v>
      </c>
      <c r="D9642" s="1">
        <v>1102.51</v>
      </c>
      <c r="E9642" s="1">
        <v>3463.58</v>
      </c>
    </row>
    <row r="9643" spans="1:5" hidden="1">
      <c r="A9643" s="1">
        <v>2007</v>
      </c>
      <c r="B9643" s="1">
        <v>93</v>
      </c>
      <c r="C9643" s="1">
        <v>2071.06</v>
      </c>
      <c r="D9643" s="1">
        <v>886.09</v>
      </c>
      <c r="E9643" s="1">
        <v>2957.15</v>
      </c>
    </row>
    <row r="9644" spans="1:5" hidden="1">
      <c r="A9644" s="1">
        <v>2007</v>
      </c>
      <c r="B9644" s="1">
        <v>94</v>
      </c>
      <c r="C9644" s="1">
        <v>1713.45</v>
      </c>
      <c r="D9644" s="1">
        <v>663.07</v>
      </c>
      <c r="E9644" s="1">
        <v>2376.52</v>
      </c>
    </row>
    <row r="9645" spans="1:5" hidden="1">
      <c r="A9645" s="1">
        <v>2007</v>
      </c>
      <c r="B9645" s="1">
        <v>95</v>
      </c>
      <c r="C9645" s="1">
        <v>1421.04</v>
      </c>
      <c r="D9645" s="1">
        <v>546.04999999999995</v>
      </c>
      <c r="E9645" s="1">
        <v>1967.09</v>
      </c>
    </row>
    <row r="9646" spans="1:5" hidden="1">
      <c r="A9646" s="1">
        <v>2007</v>
      </c>
      <c r="B9646" s="1">
        <v>96</v>
      </c>
      <c r="C9646" s="1">
        <v>1138.04</v>
      </c>
      <c r="D9646" s="1">
        <v>387.04</v>
      </c>
      <c r="E9646" s="1">
        <v>1525.08</v>
      </c>
    </row>
    <row r="9647" spans="1:5" hidden="1">
      <c r="A9647" s="1">
        <v>2007</v>
      </c>
      <c r="B9647" s="1">
        <v>97</v>
      </c>
      <c r="C9647" s="1">
        <v>858.02</v>
      </c>
      <c r="D9647" s="1">
        <v>261.02</v>
      </c>
      <c r="E9647" s="1">
        <v>1119.04</v>
      </c>
    </row>
    <row r="9648" spans="1:5" hidden="1">
      <c r="A9648" s="1">
        <v>2007</v>
      </c>
      <c r="B9648" s="1">
        <v>98</v>
      </c>
      <c r="C9648" s="1">
        <v>674.02</v>
      </c>
      <c r="D9648" s="1">
        <v>194.42</v>
      </c>
      <c r="E9648" s="1">
        <v>868.44</v>
      </c>
    </row>
    <row r="9649" spans="1:5" hidden="1">
      <c r="A9649" s="1">
        <v>2007</v>
      </c>
      <c r="B9649" s="1">
        <v>99</v>
      </c>
      <c r="C9649" s="1">
        <v>493.02</v>
      </c>
      <c r="D9649" s="1">
        <v>116.41</v>
      </c>
      <c r="E9649" s="1">
        <v>609.42999999999995</v>
      </c>
    </row>
    <row r="9650" spans="1:5" hidden="1">
      <c r="A9650" s="1">
        <v>2007</v>
      </c>
      <c r="B9650" s="1">
        <v>100</v>
      </c>
      <c r="C9650" s="1">
        <v>328.17</v>
      </c>
      <c r="D9650" s="1">
        <v>77.09</v>
      </c>
      <c r="E9650" s="1">
        <v>405.26</v>
      </c>
    </row>
    <row r="9651" spans="1:5" hidden="1">
      <c r="A9651" s="1">
        <v>2007</v>
      </c>
      <c r="B9651" s="1">
        <v>101</v>
      </c>
      <c r="C9651" s="1">
        <v>223.78</v>
      </c>
      <c r="D9651" s="1">
        <v>48.1</v>
      </c>
      <c r="E9651" s="1">
        <v>271.88</v>
      </c>
    </row>
    <row r="9652" spans="1:5" hidden="1">
      <c r="A9652" s="1">
        <v>2007</v>
      </c>
      <c r="B9652" s="1">
        <v>102</v>
      </c>
      <c r="C9652" s="1">
        <v>142.34</v>
      </c>
      <c r="D9652" s="1">
        <v>29.23</v>
      </c>
      <c r="E9652" s="1">
        <v>171.57</v>
      </c>
    </row>
    <row r="9653" spans="1:5" hidden="1">
      <c r="A9653" s="1">
        <v>2007</v>
      </c>
      <c r="B9653" s="1">
        <v>103</v>
      </c>
      <c r="C9653" s="1">
        <v>85.44</v>
      </c>
      <c r="D9653" s="1">
        <v>16.989999999999998</v>
      </c>
      <c r="E9653" s="1">
        <v>102.43</v>
      </c>
    </row>
    <row r="9654" spans="1:5" hidden="1">
      <c r="A9654" s="1">
        <v>2007</v>
      </c>
      <c r="B9654" s="1">
        <v>104</v>
      </c>
      <c r="C9654" s="1">
        <v>50.27</v>
      </c>
      <c r="D9654" s="1">
        <v>9.5299999999999994</v>
      </c>
      <c r="E9654" s="1">
        <v>59.8</v>
      </c>
    </row>
    <row r="9655" spans="1:5" hidden="1">
      <c r="A9655" s="1">
        <v>2007</v>
      </c>
      <c r="B9655" s="1">
        <v>105</v>
      </c>
      <c r="C9655" s="1">
        <v>29.06</v>
      </c>
      <c r="D9655" s="1">
        <v>5.15</v>
      </c>
      <c r="E9655" s="1">
        <v>34.21</v>
      </c>
    </row>
    <row r="9656" spans="1:5" hidden="1">
      <c r="A9656" s="1">
        <v>2007</v>
      </c>
      <c r="B9656" s="1">
        <v>106</v>
      </c>
      <c r="C9656" s="1">
        <v>16.43</v>
      </c>
      <c r="D9656" s="1">
        <v>2.83</v>
      </c>
      <c r="E9656" s="1">
        <v>19.260000000000002</v>
      </c>
    </row>
    <row r="9657" spans="1:5" hidden="1">
      <c r="A9657" s="1">
        <v>2007</v>
      </c>
      <c r="B9657" s="1">
        <v>107</v>
      </c>
      <c r="C9657" s="1">
        <v>8.77</v>
      </c>
      <c r="D9657" s="1">
        <v>1.45</v>
      </c>
      <c r="E9657" s="1">
        <v>10.220000000000001</v>
      </c>
    </row>
    <row r="9658" spans="1:5" hidden="1">
      <c r="A9658" s="1">
        <v>2007</v>
      </c>
      <c r="B9658" s="1">
        <v>108</v>
      </c>
      <c r="C9658" s="1">
        <v>4.2699999999999996</v>
      </c>
      <c r="D9658" s="1">
        <v>0.67</v>
      </c>
      <c r="E9658" s="1">
        <v>4.9400000000000004</v>
      </c>
    </row>
    <row r="9659" spans="1:5" hidden="1">
      <c r="A9659" s="1">
        <v>2007</v>
      </c>
      <c r="B9659" s="1">
        <v>109</v>
      </c>
      <c r="C9659" s="1">
        <v>2.16</v>
      </c>
      <c r="D9659" s="1">
        <v>0</v>
      </c>
      <c r="E9659" s="1">
        <v>2.16</v>
      </c>
    </row>
    <row r="9660" spans="1:5" hidden="1">
      <c r="A9660" s="1">
        <v>2007</v>
      </c>
      <c r="B9660" s="1" t="s">
        <v>121</v>
      </c>
      <c r="C9660" s="1">
        <v>1.34</v>
      </c>
      <c r="D9660" s="1">
        <v>0</v>
      </c>
      <c r="E9660" s="1">
        <v>1.34</v>
      </c>
    </row>
    <row r="9661" spans="1:5" hidden="1">
      <c r="A9661" s="1">
        <v>2008</v>
      </c>
      <c r="B9661" s="1">
        <v>0</v>
      </c>
      <c r="C9661" s="1">
        <v>533.02</v>
      </c>
      <c r="D9661" s="1">
        <v>703.11</v>
      </c>
      <c r="E9661" s="1">
        <v>1236.1300000000001</v>
      </c>
    </row>
    <row r="9662" spans="1:5" hidden="1">
      <c r="A9662" s="1">
        <v>2008</v>
      </c>
      <c r="B9662" s="1">
        <v>1</v>
      </c>
      <c r="C9662" s="1">
        <v>34</v>
      </c>
      <c r="D9662" s="1">
        <v>57.01</v>
      </c>
      <c r="E9662" s="1">
        <v>91.01</v>
      </c>
    </row>
    <row r="9663" spans="1:5" hidden="1">
      <c r="A9663" s="1">
        <v>2008</v>
      </c>
      <c r="B9663" s="1">
        <v>2</v>
      </c>
      <c r="C9663" s="1">
        <v>25</v>
      </c>
      <c r="D9663" s="1">
        <v>32</v>
      </c>
      <c r="E9663" s="1">
        <v>57</v>
      </c>
    </row>
    <row r="9664" spans="1:5" hidden="1">
      <c r="A9664" s="1">
        <v>2008</v>
      </c>
      <c r="B9664" s="1">
        <v>3</v>
      </c>
      <c r="C9664" s="1">
        <v>14</v>
      </c>
      <c r="D9664" s="1">
        <v>25</v>
      </c>
      <c r="E9664" s="1">
        <v>39</v>
      </c>
    </row>
    <row r="9665" spans="1:5" hidden="1">
      <c r="A9665" s="1">
        <v>2008</v>
      </c>
      <c r="B9665" s="1">
        <v>4</v>
      </c>
      <c r="C9665" s="1">
        <v>13</v>
      </c>
      <c r="D9665" s="1">
        <v>20</v>
      </c>
      <c r="E9665" s="1">
        <v>33</v>
      </c>
    </row>
    <row r="9666" spans="1:5" hidden="1">
      <c r="A9666" s="1">
        <v>2008</v>
      </c>
      <c r="B9666" s="1">
        <v>5</v>
      </c>
      <c r="C9666" s="1">
        <v>12</v>
      </c>
      <c r="D9666" s="1">
        <v>11</v>
      </c>
      <c r="E9666" s="1">
        <v>23</v>
      </c>
    </row>
    <row r="9667" spans="1:5" hidden="1">
      <c r="A9667" s="1">
        <v>2008</v>
      </c>
      <c r="B9667" s="1">
        <v>6</v>
      </c>
      <c r="C9667" s="1">
        <v>13</v>
      </c>
      <c r="D9667" s="1">
        <v>19</v>
      </c>
      <c r="E9667" s="1">
        <v>32</v>
      </c>
    </row>
    <row r="9668" spans="1:5" hidden="1">
      <c r="A9668" s="1">
        <v>2008</v>
      </c>
      <c r="B9668" s="1">
        <v>7</v>
      </c>
      <c r="C9668" s="1">
        <v>12</v>
      </c>
      <c r="D9668" s="1">
        <v>10</v>
      </c>
      <c r="E9668" s="1">
        <v>22</v>
      </c>
    </row>
    <row r="9669" spans="1:5" hidden="1">
      <c r="A9669" s="1">
        <v>2008</v>
      </c>
      <c r="B9669" s="1">
        <v>8</v>
      </c>
      <c r="C9669" s="1">
        <v>5</v>
      </c>
      <c r="D9669" s="1">
        <v>16</v>
      </c>
      <c r="E9669" s="1">
        <v>21</v>
      </c>
    </row>
    <row r="9670" spans="1:5" hidden="1">
      <c r="A9670" s="1">
        <v>2008</v>
      </c>
      <c r="B9670" s="1">
        <v>9</v>
      </c>
      <c r="C9670" s="1">
        <v>14.3</v>
      </c>
      <c r="D9670" s="1">
        <v>16</v>
      </c>
      <c r="E9670" s="1">
        <v>30.3</v>
      </c>
    </row>
    <row r="9671" spans="1:5" hidden="1">
      <c r="A9671" s="1">
        <v>2008</v>
      </c>
      <c r="B9671" s="1">
        <v>10</v>
      </c>
      <c r="C9671" s="1">
        <v>8</v>
      </c>
      <c r="D9671" s="1">
        <v>19</v>
      </c>
      <c r="E9671" s="1">
        <v>27</v>
      </c>
    </row>
    <row r="9672" spans="1:5" hidden="1">
      <c r="A9672" s="1">
        <v>2008</v>
      </c>
      <c r="B9672" s="1">
        <v>11</v>
      </c>
      <c r="C9672" s="1">
        <v>5</v>
      </c>
      <c r="D9672" s="1">
        <v>13</v>
      </c>
      <c r="E9672" s="1">
        <v>18</v>
      </c>
    </row>
    <row r="9673" spans="1:5" hidden="1">
      <c r="A9673" s="1">
        <v>2008</v>
      </c>
      <c r="B9673" s="1">
        <v>12</v>
      </c>
      <c r="C9673" s="1">
        <v>14</v>
      </c>
      <c r="D9673" s="1">
        <v>11</v>
      </c>
      <c r="E9673" s="1">
        <v>25</v>
      </c>
    </row>
    <row r="9674" spans="1:5" hidden="1">
      <c r="A9674" s="1">
        <v>2008</v>
      </c>
      <c r="B9674" s="1">
        <v>13</v>
      </c>
      <c r="C9674" s="1">
        <v>12</v>
      </c>
      <c r="D9674" s="1">
        <v>18</v>
      </c>
      <c r="E9674" s="1">
        <v>30</v>
      </c>
    </row>
    <row r="9675" spans="1:5" hidden="1">
      <c r="A9675" s="1">
        <v>2008</v>
      </c>
      <c r="B9675" s="1">
        <v>14</v>
      </c>
      <c r="C9675" s="1">
        <v>10</v>
      </c>
      <c r="D9675" s="1">
        <v>22</v>
      </c>
      <c r="E9675" s="1">
        <v>32</v>
      </c>
    </row>
    <row r="9676" spans="1:5" hidden="1">
      <c r="A9676" s="1">
        <v>2008</v>
      </c>
      <c r="B9676" s="1">
        <v>15</v>
      </c>
      <c r="C9676" s="1">
        <v>18</v>
      </c>
      <c r="D9676" s="1">
        <v>47</v>
      </c>
      <c r="E9676" s="1">
        <v>65</v>
      </c>
    </row>
    <row r="9677" spans="1:5" hidden="1">
      <c r="A9677" s="1">
        <v>2008</v>
      </c>
      <c r="B9677" s="1">
        <v>16</v>
      </c>
      <c r="C9677" s="1">
        <v>31</v>
      </c>
      <c r="D9677" s="1">
        <v>45</v>
      </c>
      <c r="E9677" s="1">
        <v>76</v>
      </c>
    </row>
    <row r="9678" spans="1:5" hidden="1">
      <c r="A9678" s="1">
        <v>2008</v>
      </c>
      <c r="B9678" s="1">
        <v>17</v>
      </c>
      <c r="C9678" s="1">
        <v>41</v>
      </c>
      <c r="D9678" s="1">
        <v>74.010000000000005</v>
      </c>
      <c r="E9678" s="1">
        <v>115.01</v>
      </c>
    </row>
    <row r="9679" spans="1:5" hidden="1">
      <c r="A9679" s="1">
        <v>2008</v>
      </c>
      <c r="B9679" s="1">
        <v>18</v>
      </c>
      <c r="C9679" s="1">
        <v>36</v>
      </c>
      <c r="D9679" s="1">
        <v>93.02</v>
      </c>
      <c r="E9679" s="1">
        <v>129.02000000000001</v>
      </c>
    </row>
    <row r="9680" spans="1:5" hidden="1">
      <c r="A9680" s="1">
        <v>2008</v>
      </c>
      <c r="B9680" s="1">
        <v>19</v>
      </c>
      <c r="C9680" s="1">
        <v>40</v>
      </c>
      <c r="D9680" s="1">
        <v>104.02</v>
      </c>
      <c r="E9680" s="1">
        <v>144.02000000000001</v>
      </c>
    </row>
    <row r="9681" spans="1:5" hidden="1">
      <c r="A9681" s="1">
        <v>2008</v>
      </c>
      <c r="B9681" s="1">
        <v>20</v>
      </c>
      <c r="C9681" s="1">
        <v>34</v>
      </c>
      <c r="D9681" s="1">
        <v>111.32</v>
      </c>
      <c r="E9681" s="1">
        <v>145.32</v>
      </c>
    </row>
    <row r="9682" spans="1:5" hidden="1">
      <c r="A9682" s="1">
        <v>2008</v>
      </c>
      <c r="B9682" s="1">
        <v>21</v>
      </c>
      <c r="C9682" s="1">
        <v>33</v>
      </c>
      <c r="D9682" s="1">
        <v>103.02</v>
      </c>
      <c r="E9682" s="1">
        <v>136.02000000000001</v>
      </c>
    </row>
    <row r="9683" spans="1:5" hidden="1">
      <c r="A9683" s="1">
        <v>2008</v>
      </c>
      <c r="B9683" s="1">
        <v>22</v>
      </c>
      <c r="C9683" s="1">
        <v>39</v>
      </c>
      <c r="D9683" s="1">
        <v>95.02</v>
      </c>
      <c r="E9683" s="1">
        <v>134.02000000000001</v>
      </c>
    </row>
    <row r="9684" spans="1:5" hidden="1">
      <c r="A9684" s="1">
        <v>2008</v>
      </c>
      <c r="B9684" s="1">
        <v>23</v>
      </c>
      <c r="C9684" s="1">
        <v>35</v>
      </c>
      <c r="D9684" s="1">
        <v>125.02</v>
      </c>
      <c r="E9684" s="1">
        <v>160.02000000000001</v>
      </c>
    </row>
    <row r="9685" spans="1:5" hidden="1">
      <c r="A9685" s="1">
        <v>2008</v>
      </c>
      <c r="B9685" s="1">
        <v>24</v>
      </c>
      <c r="C9685" s="1">
        <v>48</v>
      </c>
      <c r="D9685" s="1">
        <v>118.02</v>
      </c>
      <c r="E9685" s="1">
        <v>166.02</v>
      </c>
    </row>
    <row r="9686" spans="1:5" hidden="1">
      <c r="A9686" s="1">
        <v>2008</v>
      </c>
      <c r="B9686" s="1">
        <v>25</v>
      </c>
      <c r="C9686" s="1">
        <v>55</v>
      </c>
      <c r="D9686" s="1">
        <v>122.02</v>
      </c>
      <c r="E9686" s="1">
        <v>177.02</v>
      </c>
    </row>
    <row r="9687" spans="1:5" hidden="1">
      <c r="A9687" s="1">
        <v>2008</v>
      </c>
      <c r="B9687" s="1">
        <v>26</v>
      </c>
      <c r="C9687" s="1">
        <v>53</v>
      </c>
      <c r="D9687" s="1">
        <v>125.02</v>
      </c>
      <c r="E9687" s="1">
        <v>178.02</v>
      </c>
    </row>
    <row r="9688" spans="1:5" hidden="1">
      <c r="A9688" s="1">
        <v>2008</v>
      </c>
      <c r="B9688" s="1">
        <v>27</v>
      </c>
      <c r="C9688" s="1">
        <v>48</v>
      </c>
      <c r="D9688" s="1">
        <v>132.02000000000001</v>
      </c>
      <c r="E9688" s="1">
        <v>180.02</v>
      </c>
    </row>
    <row r="9689" spans="1:5" hidden="1">
      <c r="A9689" s="1">
        <v>2008</v>
      </c>
      <c r="B9689" s="1">
        <v>28</v>
      </c>
      <c r="C9689" s="1">
        <v>37</v>
      </c>
      <c r="D9689" s="1">
        <v>138.02000000000001</v>
      </c>
      <c r="E9689" s="1">
        <v>175.02</v>
      </c>
    </row>
    <row r="9690" spans="1:5" hidden="1">
      <c r="A9690" s="1">
        <v>2008</v>
      </c>
      <c r="B9690" s="1">
        <v>29</v>
      </c>
      <c r="C9690" s="1">
        <v>46</v>
      </c>
      <c r="D9690" s="1">
        <v>117.02</v>
      </c>
      <c r="E9690" s="1">
        <v>163.02000000000001</v>
      </c>
    </row>
    <row r="9691" spans="1:5" hidden="1">
      <c r="A9691" s="1">
        <v>2008</v>
      </c>
      <c r="B9691" s="1">
        <v>30</v>
      </c>
      <c r="C9691" s="1">
        <v>65</v>
      </c>
      <c r="D9691" s="1">
        <v>133.02000000000001</v>
      </c>
      <c r="E9691" s="1">
        <v>198.02</v>
      </c>
    </row>
    <row r="9692" spans="1:5" hidden="1">
      <c r="A9692" s="1">
        <v>2008</v>
      </c>
      <c r="B9692" s="1">
        <v>31</v>
      </c>
      <c r="C9692" s="1">
        <v>50</v>
      </c>
      <c r="D9692" s="1">
        <v>135.02000000000001</v>
      </c>
      <c r="E9692" s="1">
        <v>185.02</v>
      </c>
    </row>
    <row r="9693" spans="1:5" hidden="1">
      <c r="A9693" s="1">
        <v>2008</v>
      </c>
      <c r="B9693" s="1">
        <v>32</v>
      </c>
      <c r="C9693" s="1">
        <v>63</v>
      </c>
      <c r="D9693" s="1">
        <v>157.32</v>
      </c>
      <c r="E9693" s="1">
        <v>220.32</v>
      </c>
    </row>
    <row r="9694" spans="1:5" hidden="1">
      <c r="A9694" s="1">
        <v>2008</v>
      </c>
      <c r="B9694" s="1">
        <v>33</v>
      </c>
      <c r="C9694" s="1">
        <v>67</v>
      </c>
      <c r="D9694" s="1">
        <v>142.02000000000001</v>
      </c>
      <c r="E9694" s="1">
        <v>209.02</v>
      </c>
    </row>
    <row r="9695" spans="1:5" hidden="1">
      <c r="A9695" s="1">
        <v>2008</v>
      </c>
      <c r="B9695" s="1">
        <v>34</v>
      </c>
      <c r="C9695" s="1">
        <v>77</v>
      </c>
      <c r="D9695" s="1">
        <v>162.02000000000001</v>
      </c>
      <c r="E9695" s="1">
        <v>239.02</v>
      </c>
    </row>
    <row r="9696" spans="1:5" hidden="1">
      <c r="A9696" s="1">
        <v>2008</v>
      </c>
      <c r="B9696" s="1">
        <v>35</v>
      </c>
      <c r="C9696" s="1">
        <v>84.31</v>
      </c>
      <c r="D9696" s="1">
        <v>173.02</v>
      </c>
      <c r="E9696" s="1">
        <v>257.33</v>
      </c>
    </row>
    <row r="9697" spans="1:5" hidden="1">
      <c r="A9697" s="1">
        <v>2008</v>
      </c>
      <c r="B9697" s="1">
        <v>36</v>
      </c>
      <c r="C9697" s="1">
        <v>102</v>
      </c>
      <c r="D9697" s="1">
        <v>187.03</v>
      </c>
      <c r="E9697" s="1">
        <v>289.02999999999997</v>
      </c>
    </row>
    <row r="9698" spans="1:5" hidden="1">
      <c r="A9698" s="1">
        <v>2008</v>
      </c>
      <c r="B9698" s="1">
        <v>37</v>
      </c>
      <c r="C9698" s="1">
        <v>91</v>
      </c>
      <c r="D9698" s="1">
        <v>181.02</v>
      </c>
      <c r="E9698" s="1">
        <v>272.02</v>
      </c>
    </row>
    <row r="9699" spans="1:5" hidden="1">
      <c r="A9699" s="1">
        <v>2008</v>
      </c>
      <c r="B9699" s="1">
        <v>38</v>
      </c>
      <c r="C9699" s="1">
        <v>109</v>
      </c>
      <c r="D9699" s="1">
        <v>202.33</v>
      </c>
      <c r="E9699" s="1">
        <v>311.33</v>
      </c>
    </row>
    <row r="9700" spans="1:5" hidden="1">
      <c r="A9700" s="1">
        <v>2008</v>
      </c>
      <c r="B9700" s="1">
        <v>39</v>
      </c>
      <c r="C9700" s="1">
        <v>109.3</v>
      </c>
      <c r="D9700" s="1">
        <v>208.04</v>
      </c>
      <c r="E9700" s="1">
        <v>317.33999999999997</v>
      </c>
    </row>
    <row r="9701" spans="1:5" hidden="1">
      <c r="A9701" s="1">
        <v>2008</v>
      </c>
      <c r="B9701" s="1">
        <v>40</v>
      </c>
      <c r="C9701" s="1">
        <v>116</v>
      </c>
      <c r="D9701" s="1">
        <v>227.33</v>
      </c>
      <c r="E9701" s="1">
        <v>343.33</v>
      </c>
    </row>
    <row r="9702" spans="1:5" hidden="1">
      <c r="A9702" s="1">
        <v>2008</v>
      </c>
      <c r="B9702" s="1">
        <v>41</v>
      </c>
      <c r="C9702" s="1">
        <v>125</v>
      </c>
      <c r="D9702" s="1">
        <v>240.33</v>
      </c>
      <c r="E9702" s="1">
        <v>365.33</v>
      </c>
    </row>
    <row r="9703" spans="1:5" hidden="1">
      <c r="A9703" s="1">
        <v>2008</v>
      </c>
      <c r="B9703" s="1">
        <v>42</v>
      </c>
      <c r="C9703" s="1">
        <v>127</v>
      </c>
      <c r="D9703" s="1">
        <v>210.33</v>
      </c>
      <c r="E9703" s="1">
        <v>337.33</v>
      </c>
    </row>
    <row r="9704" spans="1:5" hidden="1">
      <c r="A9704" s="1">
        <v>2008</v>
      </c>
      <c r="B9704" s="1">
        <v>43</v>
      </c>
      <c r="C9704" s="1">
        <v>155.30000000000001</v>
      </c>
      <c r="D9704" s="1">
        <v>252.04</v>
      </c>
      <c r="E9704" s="1">
        <v>407.34</v>
      </c>
    </row>
    <row r="9705" spans="1:5" hidden="1">
      <c r="A9705" s="1">
        <v>2008</v>
      </c>
      <c r="B9705" s="1">
        <v>44</v>
      </c>
      <c r="C9705" s="1">
        <v>151</v>
      </c>
      <c r="D9705" s="1">
        <v>299.05</v>
      </c>
      <c r="E9705" s="1">
        <v>450.05</v>
      </c>
    </row>
    <row r="9706" spans="1:5" hidden="1">
      <c r="A9706" s="1">
        <v>2008</v>
      </c>
      <c r="B9706" s="1">
        <v>45</v>
      </c>
      <c r="C9706" s="1">
        <v>191</v>
      </c>
      <c r="D9706" s="1">
        <v>323.05</v>
      </c>
      <c r="E9706" s="1">
        <v>514.04999999999995</v>
      </c>
    </row>
    <row r="9707" spans="1:5" hidden="1">
      <c r="A9707" s="1">
        <v>2008</v>
      </c>
      <c r="B9707" s="1">
        <v>46</v>
      </c>
      <c r="C9707" s="1">
        <v>195</v>
      </c>
      <c r="D9707" s="1">
        <v>353.06</v>
      </c>
      <c r="E9707" s="1">
        <v>548.05999999999995</v>
      </c>
    </row>
    <row r="9708" spans="1:5" hidden="1">
      <c r="A9708" s="1">
        <v>2008</v>
      </c>
      <c r="B9708" s="1">
        <v>47</v>
      </c>
      <c r="C9708" s="1">
        <v>220.01</v>
      </c>
      <c r="D9708" s="1">
        <v>377.06</v>
      </c>
      <c r="E9708" s="1">
        <v>597.07000000000005</v>
      </c>
    </row>
    <row r="9709" spans="1:5" hidden="1">
      <c r="A9709" s="1">
        <v>2008</v>
      </c>
      <c r="B9709" s="1">
        <v>48</v>
      </c>
      <c r="C9709" s="1">
        <v>258.01</v>
      </c>
      <c r="D9709" s="1">
        <v>367.05</v>
      </c>
      <c r="E9709" s="1">
        <v>625.05999999999995</v>
      </c>
    </row>
    <row r="9710" spans="1:5" hidden="1">
      <c r="A9710" s="1">
        <v>2008</v>
      </c>
      <c r="B9710" s="1">
        <v>49</v>
      </c>
      <c r="C9710" s="1">
        <v>243.02</v>
      </c>
      <c r="D9710" s="1">
        <v>396.36</v>
      </c>
      <c r="E9710" s="1">
        <v>639.38</v>
      </c>
    </row>
    <row r="9711" spans="1:5" hidden="1">
      <c r="A9711" s="1">
        <v>2008</v>
      </c>
      <c r="B9711" s="1">
        <v>50</v>
      </c>
      <c r="C9711" s="1">
        <v>265.02</v>
      </c>
      <c r="D9711" s="1">
        <v>434.37</v>
      </c>
      <c r="E9711" s="1">
        <v>699.39</v>
      </c>
    </row>
    <row r="9712" spans="1:5" hidden="1">
      <c r="A9712" s="1">
        <v>2008</v>
      </c>
      <c r="B9712" s="1">
        <v>51</v>
      </c>
      <c r="C9712" s="1">
        <v>292.01</v>
      </c>
      <c r="D9712" s="1">
        <v>492.07</v>
      </c>
      <c r="E9712" s="1">
        <v>784.08</v>
      </c>
    </row>
    <row r="9713" spans="1:5" hidden="1">
      <c r="A9713" s="1">
        <v>2008</v>
      </c>
      <c r="B9713" s="1">
        <v>52</v>
      </c>
      <c r="C9713" s="1">
        <v>301.02</v>
      </c>
      <c r="D9713" s="1">
        <v>456.07</v>
      </c>
      <c r="E9713" s="1">
        <v>757.09</v>
      </c>
    </row>
    <row r="9714" spans="1:5" hidden="1">
      <c r="A9714" s="1">
        <v>2008</v>
      </c>
      <c r="B9714" s="1">
        <v>53</v>
      </c>
      <c r="C9714" s="1">
        <v>277.02</v>
      </c>
      <c r="D9714" s="1">
        <v>573.08000000000004</v>
      </c>
      <c r="E9714" s="1">
        <v>850.1</v>
      </c>
    </row>
    <row r="9715" spans="1:5" hidden="1">
      <c r="A9715" s="1">
        <v>2008</v>
      </c>
      <c r="B9715" s="1">
        <v>54</v>
      </c>
      <c r="C9715" s="1">
        <v>355.02</v>
      </c>
      <c r="D9715" s="1">
        <v>541.08000000000004</v>
      </c>
      <c r="E9715" s="1">
        <v>896.1</v>
      </c>
    </row>
    <row r="9716" spans="1:5" hidden="1">
      <c r="A9716" s="1">
        <v>2008</v>
      </c>
      <c r="B9716" s="1">
        <v>55</v>
      </c>
      <c r="C9716" s="1">
        <v>380.02</v>
      </c>
      <c r="D9716" s="1">
        <v>568.39</v>
      </c>
      <c r="E9716" s="1">
        <v>948.41</v>
      </c>
    </row>
    <row r="9717" spans="1:5" hidden="1">
      <c r="A9717" s="1">
        <v>2008</v>
      </c>
      <c r="B9717" s="1">
        <v>56</v>
      </c>
      <c r="C9717" s="1">
        <v>372.02</v>
      </c>
      <c r="D9717" s="1">
        <v>656.4</v>
      </c>
      <c r="E9717" s="1">
        <v>1028.42</v>
      </c>
    </row>
    <row r="9718" spans="1:5" hidden="1">
      <c r="A9718" s="1">
        <v>2008</v>
      </c>
      <c r="B9718" s="1">
        <v>57</v>
      </c>
      <c r="C9718" s="1">
        <v>431.02</v>
      </c>
      <c r="D9718" s="1">
        <v>632.1</v>
      </c>
      <c r="E9718" s="1">
        <v>1063.1199999999999</v>
      </c>
    </row>
    <row r="9719" spans="1:5" hidden="1">
      <c r="A9719" s="1">
        <v>2008</v>
      </c>
      <c r="B9719" s="1">
        <v>58</v>
      </c>
      <c r="C9719" s="1">
        <v>442.02</v>
      </c>
      <c r="D9719" s="1">
        <v>698.1</v>
      </c>
      <c r="E9719" s="1">
        <v>1140.1199999999999</v>
      </c>
    </row>
    <row r="9720" spans="1:5" hidden="1">
      <c r="A9720" s="1">
        <v>2008</v>
      </c>
      <c r="B9720" s="1">
        <v>59</v>
      </c>
      <c r="C9720" s="1">
        <v>437.02</v>
      </c>
      <c r="D9720" s="1">
        <v>745.11</v>
      </c>
      <c r="E9720" s="1">
        <v>1182.1300000000001</v>
      </c>
    </row>
    <row r="9721" spans="1:5" hidden="1">
      <c r="A9721" s="1">
        <v>2008</v>
      </c>
      <c r="B9721" s="1">
        <v>60</v>
      </c>
      <c r="C9721" s="1">
        <v>514.02</v>
      </c>
      <c r="D9721" s="1">
        <v>844.13</v>
      </c>
      <c r="E9721" s="1">
        <v>1358.15</v>
      </c>
    </row>
    <row r="9722" spans="1:5" hidden="1">
      <c r="A9722" s="1">
        <v>2008</v>
      </c>
      <c r="B9722" s="1">
        <v>61</v>
      </c>
      <c r="C9722" s="1">
        <v>557.22</v>
      </c>
      <c r="D9722" s="1">
        <v>954.94</v>
      </c>
      <c r="E9722" s="1">
        <v>1512.16</v>
      </c>
    </row>
    <row r="9723" spans="1:5" hidden="1">
      <c r="A9723" s="1">
        <v>2008</v>
      </c>
      <c r="B9723" s="1">
        <v>62</v>
      </c>
      <c r="C9723" s="1">
        <v>534.02</v>
      </c>
      <c r="D9723" s="1">
        <v>936.44</v>
      </c>
      <c r="E9723" s="1">
        <v>1470.46</v>
      </c>
    </row>
    <row r="9724" spans="1:5" hidden="1">
      <c r="A9724" s="1">
        <v>2008</v>
      </c>
      <c r="B9724" s="1">
        <v>63</v>
      </c>
      <c r="C9724" s="1">
        <v>590.02</v>
      </c>
      <c r="D9724" s="1">
        <v>914.14</v>
      </c>
      <c r="E9724" s="1">
        <v>1504.16</v>
      </c>
    </row>
    <row r="9725" spans="1:5" hidden="1">
      <c r="A9725" s="1">
        <v>2008</v>
      </c>
      <c r="B9725" s="1">
        <v>64</v>
      </c>
      <c r="C9725" s="1">
        <v>615.02</v>
      </c>
      <c r="D9725" s="1">
        <v>973.44</v>
      </c>
      <c r="E9725" s="1">
        <v>1588.46</v>
      </c>
    </row>
    <row r="9726" spans="1:5" hidden="1">
      <c r="A9726" s="1">
        <v>2008</v>
      </c>
      <c r="B9726" s="1">
        <v>65</v>
      </c>
      <c r="C9726" s="1">
        <v>570.02</v>
      </c>
      <c r="D9726" s="1">
        <v>1067.46</v>
      </c>
      <c r="E9726" s="1">
        <v>1637.48</v>
      </c>
    </row>
    <row r="9727" spans="1:5" hidden="1">
      <c r="A9727" s="1">
        <v>2008</v>
      </c>
      <c r="B9727" s="1">
        <v>66</v>
      </c>
      <c r="C9727" s="1">
        <v>672.33</v>
      </c>
      <c r="D9727" s="1">
        <v>1085.1600000000001</v>
      </c>
      <c r="E9727" s="1">
        <v>1757.49</v>
      </c>
    </row>
    <row r="9728" spans="1:5" hidden="1">
      <c r="A9728" s="1">
        <v>2008</v>
      </c>
      <c r="B9728" s="1">
        <v>67</v>
      </c>
      <c r="C9728" s="1">
        <v>689.03</v>
      </c>
      <c r="D9728" s="1">
        <v>1104.47</v>
      </c>
      <c r="E9728" s="1">
        <v>1793.5</v>
      </c>
    </row>
    <row r="9729" spans="1:5" hidden="1">
      <c r="A9729" s="1">
        <v>2008</v>
      </c>
      <c r="B9729" s="1">
        <v>68</v>
      </c>
      <c r="C9729" s="1">
        <v>717.04</v>
      </c>
      <c r="D9729" s="1">
        <v>1199.48</v>
      </c>
      <c r="E9729" s="1">
        <v>1916.52</v>
      </c>
    </row>
    <row r="9730" spans="1:5" hidden="1">
      <c r="A9730" s="1">
        <v>2008</v>
      </c>
      <c r="B9730" s="1">
        <v>69</v>
      </c>
      <c r="C9730" s="1">
        <v>730.33</v>
      </c>
      <c r="D9730" s="1">
        <v>1247.19</v>
      </c>
      <c r="E9730" s="1">
        <v>1977.52</v>
      </c>
    </row>
    <row r="9731" spans="1:5" hidden="1">
      <c r="A9731" s="1">
        <v>2008</v>
      </c>
      <c r="B9731" s="1">
        <v>70</v>
      </c>
      <c r="C9731" s="1">
        <v>841.04</v>
      </c>
      <c r="D9731" s="1">
        <v>1329.5</v>
      </c>
      <c r="E9731" s="1">
        <v>2170.54</v>
      </c>
    </row>
    <row r="9732" spans="1:5" hidden="1">
      <c r="A9732" s="1">
        <v>2008</v>
      </c>
      <c r="B9732" s="1">
        <v>71</v>
      </c>
      <c r="C9732" s="1">
        <v>909.04</v>
      </c>
      <c r="D9732" s="1">
        <v>1371.21</v>
      </c>
      <c r="E9732" s="1">
        <v>2280.25</v>
      </c>
    </row>
    <row r="9733" spans="1:5" hidden="1">
      <c r="A9733" s="1">
        <v>2008</v>
      </c>
      <c r="B9733" s="1">
        <v>72</v>
      </c>
      <c r="C9733" s="1">
        <v>949.04</v>
      </c>
      <c r="D9733" s="1">
        <v>1504.23</v>
      </c>
      <c r="E9733" s="1">
        <v>2453.27</v>
      </c>
    </row>
    <row r="9734" spans="1:5" hidden="1">
      <c r="A9734" s="1">
        <v>2008</v>
      </c>
      <c r="B9734" s="1">
        <v>73</v>
      </c>
      <c r="C9734" s="1">
        <v>967.04</v>
      </c>
      <c r="D9734" s="1">
        <v>1520.53</v>
      </c>
      <c r="E9734" s="1">
        <v>2487.5700000000002</v>
      </c>
    </row>
    <row r="9735" spans="1:5" hidden="1">
      <c r="A9735" s="1">
        <v>2008</v>
      </c>
      <c r="B9735" s="1">
        <v>74</v>
      </c>
      <c r="C9735" s="1">
        <v>1046.3399999999999</v>
      </c>
      <c r="D9735" s="1">
        <v>1599.24</v>
      </c>
      <c r="E9735" s="1">
        <v>2645.58</v>
      </c>
    </row>
    <row r="9736" spans="1:5" hidden="1">
      <c r="A9736" s="1">
        <v>2008</v>
      </c>
      <c r="B9736" s="1">
        <v>75</v>
      </c>
      <c r="C9736" s="1">
        <v>1173.06</v>
      </c>
      <c r="D9736" s="1">
        <v>1765.57</v>
      </c>
      <c r="E9736" s="1">
        <v>2938.63</v>
      </c>
    </row>
    <row r="9737" spans="1:5" hidden="1">
      <c r="A9737" s="1">
        <v>2008</v>
      </c>
      <c r="B9737" s="1">
        <v>76</v>
      </c>
      <c r="C9737" s="1">
        <v>1302.06</v>
      </c>
      <c r="D9737" s="1">
        <v>1940.59</v>
      </c>
      <c r="E9737" s="1">
        <v>3242.65</v>
      </c>
    </row>
    <row r="9738" spans="1:5" hidden="1">
      <c r="A9738" s="1">
        <v>2008</v>
      </c>
      <c r="B9738" s="1">
        <v>77</v>
      </c>
      <c r="C9738" s="1">
        <v>1485.07</v>
      </c>
      <c r="D9738" s="1">
        <v>2100.31</v>
      </c>
      <c r="E9738" s="1">
        <v>3585.38</v>
      </c>
    </row>
    <row r="9739" spans="1:5" hidden="1">
      <c r="A9739" s="1">
        <v>2008</v>
      </c>
      <c r="B9739" s="1">
        <v>78</v>
      </c>
      <c r="C9739" s="1">
        <v>1635.07</v>
      </c>
      <c r="D9739" s="1">
        <v>2270.35</v>
      </c>
      <c r="E9739" s="1">
        <v>3905.42</v>
      </c>
    </row>
    <row r="9740" spans="1:5" hidden="1">
      <c r="A9740" s="1">
        <v>2008</v>
      </c>
      <c r="B9740" s="1">
        <v>79</v>
      </c>
      <c r="C9740" s="1">
        <v>1894.28</v>
      </c>
      <c r="D9740" s="1">
        <v>2337.16</v>
      </c>
      <c r="E9740" s="1">
        <v>4231.4399999999996</v>
      </c>
    </row>
    <row r="9741" spans="1:5" hidden="1">
      <c r="A9741" s="1">
        <v>2008</v>
      </c>
      <c r="B9741" s="1">
        <v>80</v>
      </c>
      <c r="C9741" s="1">
        <v>2002.08</v>
      </c>
      <c r="D9741" s="1">
        <v>2608.4</v>
      </c>
      <c r="E9741" s="1">
        <v>4610.4799999999996</v>
      </c>
    </row>
    <row r="9742" spans="1:5" hidden="1">
      <c r="A9742" s="1">
        <v>2008</v>
      </c>
      <c r="B9742" s="1">
        <v>81</v>
      </c>
      <c r="C9742" s="1">
        <v>2226.3000000000002</v>
      </c>
      <c r="D9742" s="1">
        <v>2592.19</v>
      </c>
      <c r="E9742" s="1">
        <v>4818.49</v>
      </c>
    </row>
    <row r="9743" spans="1:5" hidden="1">
      <c r="A9743" s="1">
        <v>2008</v>
      </c>
      <c r="B9743" s="1">
        <v>82</v>
      </c>
      <c r="C9743" s="1">
        <v>2420.3000000000002</v>
      </c>
      <c r="D9743" s="1">
        <v>2617.19</v>
      </c>
      <c r="E9743" s="1">
        <v>5037.49</v>
      </c>
    </row>
    <row r="9744" spans="1:5" hidden="1">
      <c r="A9744" s="1">
        <v>2008</v>
      </c>
      <c r="B9744" s="1">
        <v>83</v>
      </c>
      <c r="C9744" s="1">
        <v>2580.31</v>
      </c>
      <c r="D9744" s="1">
        <v>2620.1999999999998</v>
      </c>
      <c r="E9744" s="1">
        <v>5200.51</v>
      </c>
    </row>
    <row r="9745" spans="1:5" hidden="1">
      <c r="A9745" s="1">
        <v>2008</v>
      </c>
      <c r="B9745" s="1">
        <v>84</v>
      </c>
      <c r="C9745" s="1">
        <v>2815.12</v>
      </c>
      <c r="D9745" s="1">
        <v>2526.6799999999998</v>
      </c>
      <c r="E9745" s="1">
        <v>5341.8</v>
      </c>
    </row>
    <row r="9746" spans="1:5" hidden="1">
      <c r="A9746" s="1">
        <v>2008</v>
      </c>
      <c r="B9746" s="1">
        <v>85</v>
      </c>
      <c r="C9746" s="1">
        <v>2791.32</v>
      </c>
      <c r="D9746" s="1">
        <v>2577.19</v>
      </c>
      <c r="E9746" s="1">
        <v>5368.51</v>
      </c>
    </row>
    <row r="9747" spans="1:5" hidden="1">
      <c r="A9747" s="1">
        <v>2008</v>
      </c>
      <c r="B9747" s="1">
        <v>86</v>
      </c>
      <c r="C9747" s="1">
        <v>2998.33</v>
      </c>
      <c r="D9747" s="1">
        <v>2551.19</v>
      </c>
      <c r="E9747" s="1">
        <v>5549.52</v>
      </c>
    </row>
    <row r="9748" spans="1:5" hidden="1">
      <c r="A9748" s="1">
        <v>2008</v>
      </c>
      <c r="B9748" s="1">
        <v>87</v>
      </c>
      <c r="C9748" s="1">
        <v>3048.43</v>
      </c>
      <c r="D9748" s="1">
        <v>2306.35</v>
      </c>
      <c r="E9748" s="1">
        <v>5354.78</v>
      </c>
    </row>
    <row r="9749" spans="1:5" hidden="1">
      <c r="A9749" s="1">
        <v>2008</v>
      </c>
      <c r="B9749" s="1">
        <v>88</v>
      </c>
      <c r="C9749" s="1">
        <v>2932.43</v>
      </c>
      <c r="D9749" s="1">
        <v>1999.3</v>
      </c>
      <c r="E9749" s="1">
        <v>4931.7299999999996</v>
      </c>
    </row>
    <row r="9750" spans="1:5" hidden="1">
      <c r="A9750" s="1">
        <v>2008</v>
      </c>
      <c r="B9750" s="1">
        <v>89</v>
      </c>
      <c r="C9750" s="1">
        <v>2579.11</v>
      </c>
      <c r="D9750" s="1">
        <v>1691.25</v>
      </c>
      <c r="E9750" s="1">
        <v>4270.3599999999997</v>
      </c>
    </row>
    <row r="9751" spans="1:5" hidden="1">
      <c r="A9751" s="1">
        <v>2008</v>
      </c>
      <c r="B9751" s="1">
        <v>90</v>
      </c>
      <c r="C9751" s="1">
        <v>2593.41</v>
      </c>
      <c r="D9751" s="1">
        <v>1519.23</v>
      </c>
      <c r="E9751" s="1">
        <v>4112.6400000000003</v>
      </c>
    </row>
    <row r="9752" spans="1:5" hidden="1">
      <c r="A9752" s="1">
        <v>2008</v>
      </c>
      <c r="B9752" s="1">
        <v>91</v>
      </c>
      <c r="C9752" s="1">
        <v>2477.1</v>
      </c>
      <c r="D9752" s="1">
        <v>1361.51</v>
      </c>
      <c r="E9752" s="1">
        <v>3838.61</v>
      </c>
    </row>
    <row r="9753" spans="1:5" hidden="1">
      <c r="A9753" s="1">
        <v>2008</v>
      </c>
      <c r="B9753" s="1">
        <v>92</v>
      </c>
      <c r="C9753" s="1">
        <v>2360.11</v>
      </c>
      <c r="D9753" s="1">
        <v>1095.17</v>
      </c>
      <c r="E9753" s="1">
        <v>3455.28</v>
      </c>
    </row>
    <row r="9754" spans="1:5" hidden="1">
      <c r="A9754" s="1">
        <v>2008</v>
      </c>
      <c r="B9754" s="1">
        <v>93</v>
      </c>
      <c r="C9754" s="1">
        <v>2166.09</v>
      </c>
      <c r="D9754" s="1">
        <v>977.15</v>
      </c>
      <c r="E9754" s="1">
        <v>3143.24</v>
      </c>
    </row>
    <row r="9755" spans="1:5" hidden="1">
      <c r="A9755" s="1">
        <v>2008</v>
      </c>
      <c r="B9755" s="1">
        <v>94</v>
      </c>
      <c r="C9755" s="1">
        <v>1911.39</v>
      </c>
      <c r="D9755" s="1">
        <v>786.12</v>
      </c>
      <c r="E9755" s="1">
        <v>2697.51</v>
      </c>
    </row>
    <row r="9756" spans="1:5" hidden="1">
      <c r="A9756" s="1">
        <v>2008</v>
      </c>
      <c r="B9756" s="1">
        <v>95</v>
      </c>
      <c r="C9756" s="1">
        <v>1524.36</v>
      </c>
      <c r="D9756" s="1">
        <v>550.09</v>
      </c>
      <c r="E9756" s="1">
        <v>2074.4499999999998</v>
      </c>
    </row>
    <row r="9757" spans="1:5" hidden="1">
      <c r="A9757" s="1">
        <v>2008</v>
      </c>
      <c r="B9757" s="1">
        <v>96</v>
      </c>
      <c r="C9757" s="1">
        <v>1223.3499999999999</v>
      </c>
      <c r="D9757" s="1">
        <v>444.07</v>
      </c>
      <c r="E9757" s="1">
        <v>1667.42</v>
      </c>
    </row>
    <row r="9758" spans="1:5" hidden="1">
      <c r="A9758" s="1">
        <v>2008</v>
      </c>
      <c r="B9758" s="1">
        <v>97</v>
      </c>
      <c r="C9758" s="1">
        <v>960.34</v>
      </c>
      <c r="D9758" s="1">
        <v>281.04000000000002</v>
      </c>
      <c r="E9758" s="1">
        <v>1241.3800000000001</v>
      </c>
    </row>
    <row r="9759" spans="1:5" hidden="1">
      <c r="A9759" s="1">
        <v>2008</v>
      </c>
      <c r="B9759" s="1">
        <v>98</v>
      </c>
      <c r="C9759" s="1">
        <v>731.03</v>
      </c>
      <c r="D9759" s="1">
        <v>217.03</v>
      </c>
      <c r="E9759" s="1">
        <v>948.06</v>
      </c>
    </row>
    <row r="9760" spans="1:5" hidden="1">
      <c r="A9760" s="1">
        <v>2008</v>
      </c>
      <c r="B9760" s="1">
        <v>99</v>
      </c>
      <c r="C9760" s="1">
        <v>503.02</v>
      </c>
      <c r="D9760" s="1">
        <v>119.02</v>
      </c>
      <c r="E9760" s="1">
        <v>622.04</v>
      </c>
    </row>
    <row r="9761" spans="1:5" hidden="1">
      <c r="A9761" s="1">
        <v>2008</v>
      </c>
      <c r="B9761" s="1">
        <v>100</v>
      </c>
      <c r="C9761" s="1">
        <v>361.75</v>
      </c>
      <c r="D9761" s="1">
        <v>89.44</v>
      </c>
      <c r="E9761" s="1">
        <v>451.19</v>
      </c>
    </row>
    <row r="9762" spans="1:5" hidden="1">
      <c r="A9762" s="1">
        <v>2008</v>
      </c>
      <c r="B9762" s="1">
        <v>101</v>
      </c>
      <c r="C9762" s="1">
        <v>240.43</v>
      </c>
      <c r="D9762" s="1">
        <v>53.99</v>
      </c>
      <c r="E9762" s="1">
        <v>294.42</v>
      </c>
    </row>
    <row r="9763" spans="1:5" hidden="1">
      <c r="A9763" s="1">
        <v>2008</v>
      </c>
      <c r="B9763" s="1">
        <v>102</v>
      </c>
      <c r="C9763" s="1">
        <v>157.82</v>
      </c>
      <c r="D9763" s="1">
        <v>32.58</v>
      </c>
      <c r="E9763" s="1">
        <v>190.4</v>
      </c>
    </row>
    <row r="9764" spans="1:5" hidden="1">
      <c r="A9764" s="1">
        <v>2008</v>
      </c>
      <c r="B9764" s="1">
        <v>103</v>
      </c>
      <c r="C9764" s="1">
        <v>96.61</v>
      </c>
      <c r="D9764" s="1">
        <v>19.16</v>
      </c>
      <c r="E9764" s="1">
        <v>115.77</v>
      </c>
    </row>
    <row r="9765" spans="1:5" hidden="1">
      <c r="A9765" s="1">
        <v>2008</v>
      </c>
      <c r="B9765" s="1">
        <v>104</v>
      </c>
      <c r="C9765" s="1">
        <v>55.82</v>
      </c>
      <c r="D9765" s="1">
        <v>10.77</v>
      </c>
      <c r="E9765" s="1">
        <v>66.59</v>
      </c>
    </row>
    <row r="9766" spans="1:5" hidden="1">
      <c r="A9766" s="1">
        <v>2008</v>
      </c>
      <c r="B9766" s="1">
        <v>105</v>
      </c>
      <c r="C9766" s="1">
        <v>31.62</v>
      </c>
      <c r="D9766" s="1">
        <v>5.86</v>
      </c>
      <c r="E9766" s="1">
        <v>37.479999999999997</v>
      </c>
    </row>
    <row r="9767" spans="1:5" hidden="1">
      <c r="A9767" s="1">
        <v>2008</v>
      </c>
      <c r="B9767" s="1">
        <v>106</v>
      </c>
      <c r="C9767" s="1">
        <v>17.62</v>
      </c>
      <c r="D9767" s="1">
        <v>3.06</v>
      </c>
      <c r="E9767" s="1">
        <v>20.68</v>
      </c>
    </row>
    <row r="9768" spans="1:5" hidden="1">
      <c r="A9768" s="1">
        <v>2008</v>
      </c>
      <c r="B9768" s="1">
        <v>107</v>
      </c>
      <c r="C9768" s="1">
        <v>9.61</v>
      </c>
      <c r="D9768" s="1">
        <v>1.64</v>
      </c>
      <c r="E9768" s="1">
        <v>11.25</v>
      </c>
    </row>
    <row r="9769" spans="1:5" hidden="1">
      <c r="A9769" s="1">
        <v>2008</v>
      </c>
      <c r="B9769" s="1">
        <v>108</v>
      </c>
      <c r="C9769" s="1">
        <v>4.96</v>
      </c>
      <c r="D9769" s="1">
        <v>0.82</v>
      </c>
      <c r="E9769" s="1">
        <v>5.78</v>
      </c>
    </row>
    <row r="9770" spans="1:5" hidden="1">
      <c r="A9770" s="1">
        <v>2008</v>
      </c>
      <c r="B9770" s="1">
        <v>109</v>
      </c>
      <c r="C9770" s="1">
        <v>2.34</v>
      </c>
      <c r="D9770" s="1">
        <v>0</v>
      </c>
      <c r="E9770" s="1">
        <v>2.34</v>
      </c>
    </row>
    <row r="9771" spans="1:5" hidden="1">
      <c r="A9771" s="1">
        <v>2008</v>
      </c>
      <c r="B9771" s="1" t="s">
        <v>121</v>
      </c>
      <c r="C9771" s="1">
        <v>1.46</v>
      </c>
      <c r="D9771" s="1">
        <v>0</v>
      </c>
      <c r="E9771" s="1">
        <v>1.46</v>
      </c>
    </row>
    <row r="9772" spans="1:5" hidden="1">
      <c r="A9772" s="1">
        <v>2009</v>
      </c>
      <c r="B9772" s="1">
        <v>0</v>
      </c>
      <c r="C9772" s="1">
        <v>505.01</v>
      </c>
      <c r="D9772" s="1">
        <v>717.19</v>
      </c>
      <c r="E9772" s="1">
        <v>1222.2</v>
      </c>
    </row>
    <row r="9773" spans="1:5" hidden="1">
      <c r="A9773" s="1">
        <v>2009</v>
      </c>
      <c r="B9773" s="1">
        <v>1</v>
      </c>
      <c r="C9773" s="1">
        <v>47</v>
      </c>
      <c r="D9773" s="1">
        <v>50</v>
      </c>
      <c r="E9773" s="1">
        <v>97</v>
      </c>
    </row>
    <row r="9774" spans="1:5" hidden="1">
      <c r="A9774" s="1">
        <v>2009</v>
      </c>
      <c r="B9774" s="1">
        <v>2</v>
      </c>
      <c r="C9774" s="1">
        <v>19</v>
      </c>
      <c r="D9774" s="1">
        <v>36</v>
      </c>
      <c r="E9774" s="1">
        <v>55</v>
      </c>
    </row>
    <row r="9775" spans="1:5" hidden="1">
      <c r="A9775" s="1">
        <v>2009</v>
      </c>
      <c r="B9775" s="1">
        <v>3</v>
      </c>
      <c r="C9775" s="1">
        <v>20</v>
      </c>
      <c r="D9775" s="1">
        <v>18.100000000000001</v>
      </c>
      <c r="E9775" s="1">
        <v>38.1</v>
      </c>
    </row>
    <row r="9776" spans="1:5" hidden="1">
      <c r="A9776" s="1">
        <v>2009</v>
      </c>
      <c r="B9776" s="1">
        <v>4</v>
      </c>
      <c r="C9776" s="1">
        <v>17</v>
      </c>
      <c r="D9776" s="1">
        <v>20</v>
      </c>
      <c r="E9776" s="1">
        <v>37</v>
      </c>
    </row>
    <row r="9777" spans="1:5" hidden="1">
      <c r="A9777" s="1">
        <v>2009</v>
      </c>
      <c r="B9777" s="1">
        <v>5</v>
      </c>
      <c r="C9777" s="1">
        <v>15</v>
      </c>
      <c r="D9777" s="1">
        <v>24</v>
      </c>
      <c r="E9777" s="1">
        <v>39</v>
      </c>
    </row>
    <row r="9778" spans="1:5" hidden="1">
      <c r="A9778" s="1">
        <v>2009</v>
      </c>
      <c r="B9778" s="1">
        <v>6</v>
      </c>
      <c r="C9778" s="1">
        <v>11</v>
      </c>
      <c r="D9778" s="1">
        <v>15</v>
      </c>
      <c r="E9778" s="1">
        <v>26</v>
      </c>
    </row>
    <row r="9779" spans="1:5" hidden="1">
      <c r="A9779" s="1">
        <v>2009</v>
      </c>
      <c r="B9779" s="1">
        <v>7</v>
      </c>
      <c r="C9779" s="1">
        <v>6</v>
      </c>
      <c r="D9779" s="1">
        <v>14</v>
      </c>
      <c r="E9779" s="1">
        <v>20</v>
      </c>
    </row>
    <row r="9780" spans="1:5" hidden="1">
      <c r="A9780" s="1">
        <v>2009</v>
      </c>
      <c r="B9780" s="1">
        <v>8</v>
      </c>
      <c r="C9780" s="1">
        <v>11</v>
      </c>
      <c r="D9780" s="1">
        <v>11</v>
      </c>
      <c r="E9780" s="1">
        <v>22</v>
      </c>
    </row>
    <row r="9781" spans="1:5" hidden="1">
      <c r="A9781" s="1">
        <v>2009</v>
      </c>
      <c r="B9781" s="1">
        <v>9</v>
      </c>
      <c r="C9781" s="1">
        <v>14</v>
      </c>
      <c r="D9781" s="1">
        <v>14</v>
      </c>
      <c r="E9781" s="1">
        <v>28</v>
      </c>
    </row>
    <row r="9782" spans="1:5" hidden="1">
      <c r="A9782" s="1">
        <v>2009</v>
      </c>
      <c r="B9782" s="1">
        <v>10</v>
      </c>
      <c r="C9782" s="1">
        <v>16</v>
      </c>
      <c r="D9782" s="1">
        <v>16</v>
      </c>
      <c r="E9782" s="1">
        <v>32</v>
      </c>
    </row>
    <row r="9783" spans="1:5" hidden="1">
      <c r="A9783" s="1">
        <v>2009</v>
      </c>
      <c r="B9783" s="1">
        <v>11</v>
      </c>
      <c r="C9783" s="1">
        <v>15</v>
      </c>
      <c r="D9783" s="1">
        <v>9</v>
      </c>
      <c r="E9783" s="1">
        <v>24</v>
      </c>
    </row>
    <row r="9784" spans="1:5" hidden="1">
      <c r="A9784" s="1">
        <v>2009</v>
      </c>
      <c r="B9784" s="1">
        <v>12</v>
      </c>
      <c r="C9784" s="1">
        <v>13</v>
      </c>
      <c r="D9784" s="1">
        <v>14</v>
      </c>
      <c r="E9784" s="1">
        <v>27</v>
      </c>
    </row>
    <row r="9785" spans="1:5" hidden="1">
      <c r="A9785" s="1">
        <v>2009</v>
      </c>
      <c r="B9785" s="1">
        <v>13</v>
      </c>
      <c r="C9785" s="1">
        <v>11</v>
      </c>
      <c r="D9785" s="1">
        <v>22</v>
      </c>
      <c r="E9785" s="1">
        <v>33</v>
      </c>
    </row>
    <row r="9786" spans="1:5" hidden="1">
      <c r="A9786" s="1">
        <v>2009</v>
      </c>
      <c r="B9786" s="1">
        <v>14</v>
      </c>
      <c r="C9786" s="1">
        <v>17</v>
      </c>
      <c r="D9786" s="1">
        <v>21</v>
      </c>
      <c r="E9786" s="1">
        <v>38</v>
      </c>
    </row>
    <row r="9787" spans="1:5" hidden="1">
      <c r="A9787" s="1">
        <v>2009</v>
      </c>
      <c r="B9787" s="1">
        <v>15</v>
      </c>
      <c r="C9787" s="1">
        <v>20</v>
      </c>
      <c r="D9787" s="1">
        <v>43</v>
      </c>
      <c r="E9787" s="1">
        <v>63</v>
      </c>
    </row>
    <row r="9788" spans="1:5" hidden="1">
      <c r="A9788" s="1">
        <v>2009</v>
      </c>
      <c r="B9788" s="1">
        <v>16</v>
      </c>
      <c r="C9788" s="1">
        <v>22</v>
      </c>
      <c r="D9788" s="1">
        <v>56</v>
      </c>
      <c r="E9788" s="1">
        <v>78</v>
      </c>
    </row>
    <row r="9789" spans="1:5" hidden="1">
      <c r="A9789" s="1">
        <v>2009</v>
      </c>
      <c r="B9789" s="1">
        <v>17</v>
      </c>
      <c r="C9789" s="1">
        <v>36</v>
      </c>
      <c r="D9789" s="1">
        <v>74</v>
      </c>
      <c r="E9789" s="1">
        <v>110</v>
      </c>
    </row>
    <row r="9790" spans="1:5" hidden="1">
      <c r="A9790" s="1">
        <v>2009</v>
      </c>
      <c r="B9790" s="1">
        <v>18</v>
      </c>
      <c r="C9790" s="1">
        <v>38</v>
      </c>
      <c r="D9790" s="1">
        <v>86.01</v>
      </c>
      <c r="E9790" s="1">
        <v>124.01</v>
      </c>
    </row>
    <row r="9791" spans="1:5" hidden="1">
      <c r="A9791" s="1">
        <v>2009</v>
      </c>
      <c r="B9791" s="1">
        <v>19</v>
      </c>
      <c r="C9791" s="1">
        <v>39</v>
      </c>
      <c r="D9791" s="1">
        <v>104.01</v>
      </c>
      <c r="E9791" s="1">
        <v>143.01</v>
      </c>
    </row>
    <row r="9792" spans="1:5" hidden="1">
      <c r="A9792" s="1">
        <v>2009</v>
      </c>
      <c r="B9792" s="1">
        <v>20</v>
      </c>
      <c r="C9792" s="1">
        <v>45</v>
      </c>
      <c r="D9792" s="1">
        <v>100.02</v>
      </c>
      <c r="E9792" s="1">
        <v>145.02000000000001</v>
      </c>
    </row>
    <row r="9793" spans="1:5" hidden="1">
      <c r="A9793" s="1">
        <v>2009</v>
      </c>
      <c r="B9793" s="1">
        <v>21</v>
      </c>
      <c r="C9793" s="1">
        <v>32</v>
      </c>
      <c r="D9793" s="1">
        <v>107.02</v>
      </c>
      <c r="E9793" s="1">
        <v>139.02000000000001</v>
      </c>
    </row>
    <row r="9794" spans="1:5" hidden="1">
      <c r="A9794" s="1">
        <v>2009</v>
      </c>
      <c r="B9794" s="1">
        <v>22</v>
      </c>
      <c r="C9794" s="1">
        <v>28</v>
      </c>
      <c r="D9794" s="1">
        <v>94.01</v>
      </c>
      <c r="E9794" s="1">
        <v>122.01</v>
      </c>
    </row>
    <row r="9795" spans="1:5" hidden="1">
      <c r="A9795" s="1">
        <v>2009</v>
      </c>
      <c r="B9795" s="1">
        <v>23</v>
      </c>
      <c r="C9795" s="1">
        <v>40</v>
      </c>
      <c r="D9795" s="1">
        <v>113.02</v>
      </c>
      <c r="E9795" s="1">
        <v>153.02000000000001</v>
      </c>
    </row>
    <row r="9796" spans="1:5" hidden="1">
      <c r="A9796" s="1">
        <v>2009</v>
      </c>
      <c r="B9796" s="1">
        <v>24</v>
      </c>
      <c r="C9796" s="1">
        <v>51</v>
      </c>
      <c r="D9796" s="1">
        <v>121.02</v>
      </c>
      <c r="E9796" s="1">
        <v>172.02</v>
      </c>
    </row>
    <row r="9797" spans="1:5" hidden="1">
      <c r="A9797" s="1">
        <v>2009</v>
      </c>
      <c r="B9797" s="1">
        <v>25</v>
      </c>
      <c r="C9797" s="1">
        <v>47</v>
      </c>
      <c r="D9797" s="1">
        <v>127.02</v>
      </c>
      <c r="E9797" s="1">
        <v>174.02</v>
      </c>
    </row>
    <row r="9798" spans="1:5" hidden="1">
      <c r="A9798" s="1">
        <v>2009</v>
      </c>
      <c r="B9798" s="1">
        <v>26</v>
      </c>
      <c r="C9798" s="1">
        <v>59</v>
      </c>
      <c r="D9798" s="1">
        <v>135.02000000000001</v>
      </c>
      <c r="E9798" s="1">
        <v>194.02</v>
      </c>
    </row>
    <row r="9799" spans="1:5" hidden="1">
      <c r="A9799" s="1">
        <v>2009</v>
      </c>
      <c r="B9799" s="1">
        <v>27</v>
      </c>
      <c r="C9799" s="1">
        <v>66</v>
      </c>
      <c r="D9799" s="1">
        <v>133.02000000000001</v>
      </c>
      <c r="E9799" s="1">
        <v>199.02</v>
      </c>
    </row>
    <row r="9800" spans="1:5" hidden="1">
      <c r="A9800" s="1">
        <v>2009</v>
      </c>
      <c r="B9800" s="1">
        <v>28</v>
      </c>
      <c r="C9800" s="1">
        <v>37</v>
      </c>
      <c r="D9800" s="1">
        <v>127.02</v>
      </c>
      <c r="E9800" s="1">
        <v>164.02</v>
      </c>
    </row>
    <row r="9801" spans="1:5" hidden="1">
      <c r="A9801" s="1">
        <v>2009</v>
      </c>
      <c r="B9801" s="1">
        <v>29</v>
      </c>
      <c r="C9801" s="1">
        <v>68</v>
      </c>
      <c r="D9801" s="1">
        <v>127.02</v>
      </c>
      <c r="E9801" s="1">
        <v>195.02</v>
      </c>
    </row>
    <row r="9802" spans="1:5" hidden="1">
      <c r="A9802" s="1">
        <v>2009</v>
      </c>
      <c r="B9802" s="1">
        <v>30</v>
      </c>
      <c r="C9802" s="1">
        <v>62</v>
      </c>
      <c r="D9802" s="1">
        <v>123.11</v>
      </c>
      <c r="E9802" s="1">
        <v>185.11</v>
      </c>
    </row>
    <row r="9803" spans="1:5" hidden="1">
      <c r="A9803" s="1">
        <v>2009</v>
      </c>
      <c r="B9803" s="1">
        <v>31</v>
      </c>
      <c r="C9803" s="1">
        <v>50</v>
      </c>
      <c r="D9803" s="1">
        <v>133.02000000000001</v>
      </c>
      <c r="E9803" s="1">
        <v>183.02</v>
      </c>
    </row>
    <row r="9804" spans="1:5" hidden="1">
      <c r="A9804" s="1">
        <v>2009</v>
      </c>
      <c r="B9804" s="1">
        <v>32</v>
      </c>
      <c r="C9804" s="1">
        <v>59</v>
      </c>
      <c r="D9804" s="1">
        <v>156.02000000000001</v>
      </c>
      <c r="E9804" s="1">
        <v>215.02</v>
      </c>
    </row>
    <row r="9805" spans="1:5" hidden="1">
      <c r="A9805" s="1">
        <v>2009</v>
      </c>
      <c r="B9805" s="1">
        <v>33</v>
      </c>
      <c r="C9805" s="1">
        <v>46</v>
      </c>
      <c r="D9805" s="1">
        <v>157.02000000000001</v>
      </c>
      <c r="E9805" s="1">
        <v>203.02</v>
      </c>
    </row>
    <row r="9806" spans="1:5" hidden="1">
      <c r="A9806" s="1">
        <v>2009</v>
      </c>
      <c r="B9806" s="1">
        <v>34</v>
      </c>
      <c r="C9806" s="1">
        <v>71</v>
      </c>
      <c r="D9806" s="1">
        <v>164.02</v>
      </c>
      <c r="E9806" s="1">
        <v>235.02</v>
      </c>
    </row>
    <row r="9807" spans="1:5" hidden="1">
      <c r="A9807" s="1">
        <v>2009</v>
      </c>
      <c r="B9807" s="1">
        <v>35</v>
      </c>
      <c r="C9807" s="1">
        <v>73</v>
      </c>
      <c r="D9807" s="1">
        <v>178.02</v>
      </c>
      <c r="E9807" s="1">
        <v>251.02</v>
      </c>
    </row>
    <row r="9808" spans="1:5" hidden="1">
      <c r="A9808" s="1">
        <v>2009</v>
      </c>
      <c r="B9808" s="1">
        <v>36</v>
      </c>
      <c r="C9808" s="1">
        <v>97</v>
      </c>
      <c r="D9808" s="1">
        <v>191.02</v>
      </c>
      <c r="E9808" s="1">
        <v>288.02</v>
      </c>
    </row>
    <row r="9809" spans="1:5" hidden="1">
      <c r="A9809" s="1">
        <v>2009</v>
      </c>
      <c r="B9809" s="1">
        <v>37</v>
      </c>
      <c r="C9809" s="1">
        <v>101</v>
      </c>
      <c r="D9809" s="1">
        <v>193.02</v>
      </c>
      <c r="E9809" s="1">
        <v>294.02</v>
      </c>
    </row>
    <row r="9810" spans="1:5" hidden="1">
      <c r="A9810" s="1">
        <v>2009</v>
      </c>
      <c r="B9810" s="1">
        <v>38</v>
      </c>
      <c r="C9810" s="1">
        <v>112</v>
      </c>
      <c r="D9810" s="1">
        <v>218.13</v>
      </c>
      <c r="E9810" s="1">
        <v>330.13</v>
      </c>
    </row>
    <row r="9811" spans="1:5" hidden="1">
      <c r="A9811" s="1">
        <v>2009</v>
      </c>
      <c r="B9811" s="1">
        <v>39</v>
      </c>
      <c r="C9811" s="1">
        <v>130</v>
      </c>
      <c r="D9811" s="1">
        <v>206.02</v>
      </c>
      <c r="E9811" s="1">
        <v>336.02</v>
      </c>
    </row>
    <row r="9812" spans="1:5" hidden="1">
      <c r="A9812" s="1">
        <v>2009</v>
      </c>
      <c r="B9812" s="1">
        <v>40</v>
      </c>
      <c r="C9812" s="1">
        <v>100</v>
      </c>
      <c r="D9812" s="1">
        <v>240.13</v>
      </c>
      <c r="E9812" s="1">
        <v>340.13</v>
      </c>
    </row>
    <row r="9813" spans="1:5" hidden="1">
      <c r="A9813" s="1">
        <v>2009</v>
      </c>
      <c r="B9813" s="1">
        <v>41</v>
      </c>
      <c r="C9813" s="1">
        <v>123</v>
      </c>
      <c r="D9813" s="1">
        <v>257.02999999999997</v>
      </c>
      <c r="E9813" s="1">
        <v>380.03</v>
      </c>
    </row>
    <row r="9814" spans="1:5" hidden="1">
      <c r="A9814" s="1">
        <v>2009</v>
      </c>
      <c r="B9814" s="1">
        <v>42</v>
      </c>
      <c r="C9814" s="1">
        <v>151</v>
      </c>
      <c r="D9814" s="1">
        <v>240.03</v>
      </c>
      <c r="E9814" s="1">
        <v>391.03</v>
      </c>
    </row>
    <row r="9815" spans="1:5" hidden="1">
      <c r="A9815" s="1">
        <v>2009</v>
      </c>
      <c r="B9815" s="1">
        <v>43</v>
      </c>
      <c r="C9815" s="1">
        <v>145</v>
      </c>
      <c r="D9815" s="1">
        <v>263.04000000000002</v>
      </c>
      <c r="E9815" s="1">
        <v>408.04</v>
      </c>
    </row>
    <row r="9816" spans="1:5" hidden="1">
      <c r="A9816" s="1">
        <v>2009</v>
      </c>
      <c r="B9816" s="1">
        <v>44</v>
      </c>
      <c r="C9816" s="1">
        <v>181</v>
      </c>
      <c r="D9816" s="1">
        <v>284.04000000000002</v>
      </c>
      <c r="E9816" s="1">
        <v>465.04</v>
      </c>
    </row>
    <row r="9817" spans="1:5" hidden="1">
      <c r="A9817" s="1">
        <v>2009</v>
      </c>
      <c r="B9817" s="1">
        <v>45</v>
      </c>
      <c r="C9817" s="1">
        <v>192</v>
      </c>
      <c r="D9817" s="1">
        <v>324.14</v>
      </c>
      <c r="E9817" s="1">
        <v>516.14</v>
      </c>
    </row>
    <row r="9818" spans="1:5" hidden="1">
      <c r="A9818" s="1">
        <v>2009</v>
      </c>
      <c r="B9818" s="1">
        <v>46</v>
      </c>
      <c r="C9818" s="1">
        <v>239</v>
      </c>
      <c r="D9818" s="1">
        <v>308.04000000000002</v>
      </c>
      <c r="E9818" s="1">
        <v>547.04</v>
      </c>
    </row>
    <row r="9819" spans="1:5" hidden="1">
      <c r="A9819" s="1">
        <v>2009</v>
      </c>
      <c r="B9819" s="1">
        <v>47</v>
      </c>
      <c r="C9819" s="1">
        <v>256</v>
      </c>
      <c r="D9819" s="1">
        <v>367.15</v>
      </c>
      <c r="E9819" s="1">
        <v>623.15</v>
      </c>
    </row>
    <row r="9820" spans="1:5" hidden="1">
      <c r="A9820" s="1">
        <v>2009</v>
      </c>
      <c r="B9820" s="1">
        <v>48</v>
      </c>
      <c r="C9820" s="1">
        <v>266</v>
      </c>
      <c r="D9820" s="1">
        <v>416.05</v>
      </c>
      <c r="E9820" s="1">
        <v>682.05</v>
      </c>
    </row>
    <row r="9821" spans="1:5" hidden="1">
      <c r="A9821" s="1">
        <v>2009</v>
      </c>
      <c r="B9821" s="1">
        <v>49</v>
      </c>
      <c r="C9821" s="1">
        <v>255</v>
      </c>
      <c r="D9821" s="1">
        <v>387.14</v>
      </c>
      <c r="E9821" s="1">
        <v>642.14</v>
      </c>
    </row>
    <row r="9822" spans="1:5" hidden="1">
      <c r="A9822" s="1">
        <v>2009</v>
      </c>
      <c r="B9822" s="1">
        <v>50</v>
      </c>
      <c r="C9822" s="1">
        <v>294</v>
      </c>
      <c r="D9822" s="1">
        <v>451.15</v>
      </c>
      <c r="E9822" s="1">
        <v>745.15</v>
      </c>
    </row>
    <row r="9823" spans="1:5" hidden="1">
      <c r="A9823" s="1">
        <v>2009</v>
      </c>
      <c r="B9823" s="1">
        <v>51</v>
      </c>
      <c r="C9823" s="1">
        <v>351</v>
      </c>
      <c r="D9823" s="1">
        <v>481.06</v>
      </c>
      <c r="E9823" s="1">
        <v>832.06</v>
      </c>
    </row>
    <row r="9824" spans="1:5" hidden="1">
      <c r="A9824" s="1">
        <v>2009</v>
      </c>
      <c r="B9824" s="1">
        <v>52</v>
      </c>
      <c r="C9824" s="1">
        <v>311</v>
      </c>
      <c r="D9824" s="1">
        <v>483.06</v>
      </c>
      <c r="E9824" s="1">
        <v>794.06</v>
      </c>
    </row>
    <row r="9825" spans="1:5" hidden="1">
      <c r="A9825" s="1">
        <v>2009</v>
      </c>
      <c r="B9825" s="1">
        <v>53</v>
      </c>
      <c r="C9825" s="1">
        <v>331</v>
      </c>
      <c r="D9825" s="1">
        <v>543.16999999999996</v>
      </c>
      <c r="E9825" s="1">
        <v>874.17</v>
      </c>
    </row>
    <row r="9826" spans="1:5" hidden="1">
      <c r="A9826" s="1">
        <v>2009</v>
      </c>
      <c r="B9826" s="1">
        <v>54</v>
      </c>
      <c r="C9826" s="1">
        <v>354.01</v>
      </c>
      <c r="D9826" s="1">
        <v>549.07000000000005</v>
      </c>
      <c r="E9826" s="1">
        <v>903.08</v>
      </c>
    </row>
    <row r="9827" spans="1:5" hidden="1">
      <c r="A9827" s="1">
        <v>2009</v>
      </c>
      <c r="B9827" s="1">
        <v>55</v>
      </c>
      <c r="C9827" s="1">
        <v>341</v>
      </c>
      <c r="D9827" s="1">
        <v>593.16999999999996</v>
      </c>
      <c r="E9827" s="1">
        <v>934.17</v>
      </c>
    </row>
    <row r="9828" spans="1:5" hidden="1">
      <c r="A9828" s="1">
        <v>2009</v>
      </c>
      <c r="B9828" s="1">
        <v>56</v>
      </c>
      <c r="C9828" s="1">
        <v>395</v>
      </c>
      <c r="D9828" s="1">
        <v>616.16999999999996</v>
      </c>
      <c r="E9828" s="1">
        <v>1011.17</v>
      </c>
    </row>
    <row r="9829" spans="1:5" hidden="1">
      <c r="A9829" s="1">
        <v>2009</v>
      </c>
      <c r="B9829" s="1">
        <v>57</v>
      </c>
      <c r="C9829" s="1">
        <v>393</v>
      </c>
      <c r="D9829" s="1">
        <v>647.08000000000004</v>
      </c>
      <c r="E9829" s="1">
        <v>1040.08</v>
      </c>
    </row>
    <row r="9830" spans="1:5" hidden="1">
      <c r="A9830" s="1">
        <v>2009</v>
      </c>
      <c r="B9830" s="1">
        <v>58</v>
      </c>
      <c r="C9830" s="1">
        <v>449</v>
      </c>
      <c r="D9830" s="1">
        <v>730.19</v>
      </c>
      <c r="E9830" s="1">
        <v>1179.19</v>
      </c>
    </row>
    <row r="9831" spans="1:5" hidden="1">
      <c r="A9831" s="1">
        <v>2009</v>
      </c>
      <c r="B9831" s="1">
        <v>59</v>
      </c>
      <c r="C9831" s="1">
        <v>498.11</v>
      </c>
      <c r="D9831" s="1">
        <v>773.1</v>
      </c>
      <c r="E9831" s="1">
        <v>1271.21</v>
      </c>
    </row>
    <row r="9832" spans="1:5" hidden="1">
      <c r="A9832" s="1">
        <v>2009</v>
      </c>
      <c r="B9832" s="1">
        <v>60</v>
      </c>
      <c r="C9832" s="1">
        <v>492.01</v>
      </c>
      <c r="D9832" s="1">
        <v>853.1</v>
      </c>
      <c r="E9832" s="1">
        <v>1345.11</v>
      </c>
    </row>
    <row r="9833" spans="1:5" hidden="1">
      <c r="A9833" s="1">
        <v>2009</v>
      </c>
      <c r="B9833" s="1">
        <v>61</v>
      </c>
      <c r="C9833" s="1">
        <v>561.61</v>
      </c>
      <c r="D9833" s="1">
        <v>911.51</v>
      </c>
      <c r="E9833" s="1">
        <v>1473.12</v>
      </c>
    </row>
    <row r="9834" spans="1:5" hidden="1">
      <c r="A9834" s="1">
        <v>2009</v>
      </c>
      <c r="B9834" s="1">
        <v>62</v>
      </c>
      <c r="C9834" s="1">
        <v>609</v>
      </c>
      <c r="D9834" s="1">
        <v>1021.23</v>
      </c>
      <c r="E9834" s="1">
        <v>1630.23</v>
      </c>
    </row>
    <row r="9835" spans="1:5" hidden="1">
      <c r="A9835" s="1">
        <v>2009</v>
      </c>
      <c r="B9835" s="1">
        <v>63</v>
      </c>
      <c r="C9835" s="1">
        <v>526</v>
      </c>
      <c r="D9835" s="1">
        <v>988.12</v>
      </c>
      <c r="E9835" s="1">
        <v>1514.12</v>
      </c>
    </row>
    <row r="9836" spans="1:5" hidden="1">
      <c r="A9836" s="1">
        <v>2009</v>
      </c>
      <c r="B9836" s="1">
        <v>64</v>
      </c>
      <c r="C9836" s="1">
        <v>634.61</v>
      </c>
      <c r="D9836" s="1">
        <v>1010.52</v>
      </c>
      <c r="E9836" s="1">
        <v>1645.13</v>
      </c>
    </row>
    <row r="9837" spans="1:5" hidden="1">
      <c r="A9837" s="1">
        <v>2009</v>
      </c>
      <c r="B9837" s="1">
        <v>65</v>
      </c>
      <c r="C9837" s="1">
        <v>648.01</v>
      </c>
      <c r="D9837" s="1">
        <v>1044.1300000000001</v>
      </c>
      <c r="E9837" s="1">
        <v>1692.14</v>
      </c>
    </row>
    <row r="9838" spans="1:5" hidden="1">
      <c r="A9838" s="1">
        <v>2009</v>
      </c>
      <c r="B9838" s="1">
        <v>66</v>
      </c>
      <c r="C9838" s="1">
        <v>629.01</v>
      </c>
      <c r="D9838" s="1">
        <v>1123.1400000000001</v>
      </c>
      <c r="E9838" s="1">
        <v>1752.15</v>
      </c>
    </row>
    <row r="9839" spans="1:5" hidden="1">
      <c r="A9839" s="1">
        <v>2009</v>
      </c>
      <c r="B9839" s="1">
        <v>67</v>
      </c>
      <c r="C9839" s="1">
        <v>747.11</v>
      </c>
      <c r="D9839" s="1">
        <v>1171.1500000000001</v>
      </c>
      <c r="E9839" s="1">
        <v>1918.26</v>
      </c>
    </row>
    <row r="9840" spans="1:5" hidden="1">
      <c r="A9840" s="1">
        <v>2009</v>
      </c>
      <c r="B9840" s="1">
        <v>68</v>
      </c>
      <c r="C9840" s="1">
        <v>723.01</v>
      </c>
      <c r="D9840" s="1">
        <v>1166.1400000000001</v>
      </c>
      <c r="E9840" s="1">
        <v>1889.15</v>
      </c>
    </row>
    <row r="9841" spans="1:5" hidden="1">
      <c r="A9841" s="1">
        <v>2009</v>
      </c>
      <c r="B9841" s="1">
        <v>69</v>
      </c>
      <c r="C9841" s="1">
        <v>691.61</v>
      </c>
      <c r="D9841" s="1">
        <v>1258.56</v>
      </c>
      <c r="E9841" s="1">
        <v>1950.17</v>
      </c>
    </row>
    <row r="9842" spans="1:5" hidden="1">
      <c r="A9842" s="1">
        <v>2009</v>
      </c>
      <c r="B9842" s="1">
        <v>70</v>
      </c>
      <c r="C9842" s="1">
        <v>788.02</v>
      </c>
      <c r="D9842" s="1">
        <v>1391.17</v>
      </c>
      <c r="E9842" s="1">
        <v>2179.19</v>
      </c>
    </row>
    <row r="9843" spans="1:5" hidden="1">
      <c r="A9843" s="1">
        <v>2009</v>
      </c>
      <c r="B9843" s="1">
        <v>71</v>
      </c>
      <c r="C9843" s="1">
        <v>868.02</v>
      </c>
      <c r="D9843" s="1">
        <v>1391.17</v>
      </c>
      <c r="E9843" s="1">
        <v>2259.19</v>
      </c>
    </row>
    <row r="9844" spans="1:5" hidden="1">
      <c r="A9844" s="1">
        <v>2009</v>
      </c>
      <c r="B9844" s="1">
        <v>72</v>
      </c>
      <c r="C9844" s="1">
        <v>973.01</v>
      </c>
      <c r="D9844" s="1">
        <v>1481.19</v>
      </c>
      <c r="E9844" s="1">
        <v>2454.1999999999998</v>
      </c>
    </row>
    <row r="9845" spans="1:5" hidden="1">
      <c r="A9845" s="1">
        <v>2009</v>
      </c>
      <c r="B9845" s="1">
        <v>73</v>
      </c>
      <c r="C9845" s="1">
        <v>981.01</v>
      </c>
      <c r="D9845" s="1">
        <v>1591.2</v>
      </c>
      <c r="E9845" s="1">
        <v>2572.21</v>
      </c>
    </row>
    <row r="9846" spans="1:5" hidden="1">
      <c r="A9846" s="1">
        <v>2009</v>
      </c>
      <c r="B9846" s="1">
        <v>74</v>
      </c>
      <c r="C9846" s="1">
        <v>1076.01</v>
      </c>
      <c r="D9846" s="1">
        <v>1604.2</v>
      </c>
      <c r="E9846" s="1">
        <v>2680.21</v>
      </c>
    </row>
    <row r="9847" spans="1:5" hidden="1">
      <c r="A9847" s="1">
        <v>2009</v>
      </c>
      <c r="B9847" s="1">
        <v>75</v>
      </c>
      <c r="C9847" s="1">
        <v>1139.02</v>
      </c>
      <c r="D9847" s="1">
        <v>1652.21</v>
      </c>
      <c r="E9847" s="1">
        <v>2791.23</v>
      </c>
    </row>
    <row r="9848" spans="1:5" hidden="1">
      <c r="A9848" s="1">
        <v>2009</v>
      </c>
      <c r="B9848" s="1">
        <v>76</v>
      </c>
      <c r="C9848" s="1">
        <v>1190.02</v>
      </c>
      <c r="D9848" s="1">
        <v>1814.23</v>
      </c>
      <c r="E9848" s="1">
        <v>3004.25</v>
      </c>
    </row>
    <row r="9849" spans="1:5" hidden="1">
      <c r="A9849" s="1">
        <v>2009</v>
      </c>
      <c r="B9849" s="1">
        <v>77</v>
      </c>
      <c r="C9849" s="1">
        <v>1353.02</v>
      </c>
      <c r="D9849" s="1">
        <v>2017.25</v>
      </c>
      <c r="E9849" s="1">
        <v>3370.27</v>
      </c>
    </row>
    <row r="9850" spans="1:5" hidden="1">
      <c r="A9850" s="1">
        <v>2009</v>
      </c>
      <c r="B9850" s="1">
        <v>78</v>
      </c>
      <c r="C9850" s="1">
        <v>1545.03</v>
      </c>
      <c r="D9850" s="1">
        <v>2120.2600000000002</v>
      </c>
      <c r="E9850" s="1">
        <v>3665.29</v>
      </c>
    </row>
    <row r="9851" spans="1:5" hidden="1">
      <c r="A9851" s="1">
        <v>2009</v>
      </c>
      <c r="B9851" s="1">
        <v>79</v>
      </c>
      <c r="C9851" s="1">
        <v>1750.03</v>
      </c>
      <c r="D9851" s="1">
        <v>2276.29</v>
      </c>
      <c r="E9851" s="1">
        <v>4026.32</v>
      </c>
    </row>
    <row r="9852" spans="1:5" hidden="1">
      <c r="A9852" s="1">
        <v>2009</v>
      </c>
      <c r="B9852" s="1">
        <v>80</v>
      </c>
      <c r="C9852" s="1">
        <v>1972.13</v>
      </c>
      <c r="D9852" s="1">
        <v>2428.3000000000002</v>
      </c>
      <c r="E9852" s="1">
        <v>4400.43</v>
      </c>
    </row>
    <row r="9853" spans="1:5" hidden="1">
      <c r="A9853" s="1">
        <v>2009</v>
      </c>
      <c r="B9853" s="1">
        <v>81</v>
      </c>
      <c r="C9853" s="1">
        <v>2026.03</v>
      </c>
      <c r="D9853" s="1">
        <v>2499.31</v>
      </c>
      <c r="E9853" s="1">
        <v>4525.34</v>
      </c>
    </row>
    <row r="9854" spans="1:5" hidden="1">
      <c r="A9854" s="1">
        <v>2009</v>
      </c>
      <c r="B9854" s="1">
        <v>82</v>
      </c>
      <c r="C9854" s="1">
        <v>2356.13</v>
      </c>
      <c r="D9854" s="1">
        <v>2533.3200000000002</v>
      </c>
      <c r="E9854" s="1">
        <v>4889.45</v>
      </c>
    </row>
    <row r="9855" spans="1:5" hidden="1">
      <c r="A9855" s="1">
        <v>2009</v>
      </c>
      <c r="B9855" s="1">
        <v>83</v>
      </c>
      <c r="C9855" s="1">
        <v>2523.04</v>
      </c>
      <c r="D9855" s="1">
        <v>2659.33</v>
      </c>
      <c r="E9855" s="1">
        <v>5182.37</v>
      </c>
    </row>
    <row r="9856" spans="1:5" hidden="1">
      <c r="A9856" s="1">
        <v>2009</v>
      </c>
      <c r="B9856" s="1">
        <v>84</v>
      </c>
      <c r="C9856" s="1">
        <v>2651.14</v>
      </c>
      <c r="D9856" s="1">
        <v>2543.3200000000002</v>
      </c>
      <c r="E9856" s="1">
        <v>5194.46</v>
      </c>
    </row>
    <row r="9857" spans="1:5" hidden="1">
      <c r="A9857" s="1">
        <v>2009</v>
      </c>
      <c r="B9857" s="1">
        <v>85</v>
      </c>
      <c r="C9857" s="1">
        <v>2773.04</v>
      </c>
      <c r="D9857" s="1">
        <v>2570.3200000000002</v>
      </c>
      <c r="E9857" s="1">
        <v>5343.36</v>
      </c>
    </row>
    <row r="9858" spans="1:5" hidden="1">
      <c r="A9858" s="1">
        <v>2009</v>
      </c>
      <c r="B9858" s="1">
        <v>86</v>
      </c>
      <c r="C9858" s="1">
        <v>2925.14</v>
      </c>
      <c r="D9858" s="1">
        <v>2348.29</v>
      </c>
      <c r="E9858" s="1">
        <v>5273.43</v>
      </c>
    </row>
    <row r="9859" spans="1:5" hidden="1">
      <c r="A9859" s="1">
        <v>2009</v>
      </c>
      <c r="B9859" s="1">
        <v>87</v>
      </c>
      <c r="C9859" s="1">
        <v>2936.04</v>
      </c>
      <c r="D9859" s="1">
        <v>2315.29</v>
      </c>
      <c r="E9859" s="1">
        <v>5251.33</v>
      </c>
    </row>
    <row r="9860" spans="1:5" hidden="1">
      <c r="A9860" s="1">
        <v>2009</v>
      </c>
      <c r="B9860" s="1">
        <v>88</v>
      </c>
      <c r="C9860" s="1">
        <v>3004.04</v>
      </c>
      <c r="D9860" s="1">
        <v>2192.37</v>
      </c>
      <c r="E9860" s="1">
        <v>5196.41</v>
      </c>
    </row>
    <row r="9861" spans="1:5" hidden="1">
      <c r="A9861" s="1">
        <v>2009</v>
      </c>
      <c r="B9861" s="1">
        <v>89</v>
      </c>
      <c r="C9861" s="1">
        <v>2870.04</v>
      </c>
      <c r="D9861" s="1">
        <v>1890.23</v>
      </c>
      <c r="E9861" s="1">
        <v>4760.2700000000004</v>
      </c>
    </row>
    <row r="9862" spans="1:5" hidden="1">
      <c r="A9862" s="1">
        <v>2009</v>
      </c>
      <c r="B9862" s="1">
        <v>90</v>
      </c>
      <c r="C9862" s="1">
        <v>2446.14</v>
      </c>
      <c r="D9862" s="1">
        <v>1466.18</v>
      </c>
      <c r="E9862" s="1">
        <v>3912.32</v>
      </c>
    </row>
    <row r="9863" spans="1:5" hidden="1">
      <c r="A9863" s="1">
        <v>2009</v>
      </c>
      <c r="B9863" s="1">
        <v>91</v>
      </c>
      <c r="C9863" s="1">
        <v>2328.04</v>
      </c>
      <c r="D9863" s="1">
        <v>1288.26</v>
      </c>
      <c r="E9863" s="1">
        <v>3616.3</v>
      </c>
    </row>
    <row r="9864" spans="1:5" hidden="1">
      <c r="A9864" s="1">
        <v>2009</v>
      </c>
      <c r="B9864" s="1">
        <v>92</v>
      </c>
      <c r="C9864" s="1">
        <v>2267.64</v>
      </c>
      <c r="D9864" s="1">
        <v>1171.54</v>
      </c>
      <c r="E9864" s="1">
        <v>3439.18</v>
      </c>
    </row>
    <row r="9865" spans="1:5" hidden="1">
      <c r="A9865" s="1">
        <v>2009</v>
      </c>
      <c r="B9865" s="1">
        <v>93</v>
      </c>
      <c r="C9865" s="1">
        <v>2082.13</v>
      </c>
      <c r="D9865" s="1">
        <v>972.12</v>
      </c>
      <c r="E9865" s="1">
        <v>3054.25</v>
      </c>
    </row>
    <row r="9866" spans="1:5" hidden="1">
      <c r="A9866" s="1">
        <v>2009</v>
      </c>
      <c r="B9866" s="1">
        <v>94</v>
      </c>
      <c r="C9866" s="1">
        <v>1887.63</v>
      </c>
      <c r="D9866" s="1">
        <v>792.5</v>
      </c>
      <c r="E9866" s="1">
        <v>2680.13</v>
      </c>
    </row>
    <row r="9867" spans="1:5" hidden="1">
      <c r="A9867" s="1">
        <v>2009</v>
      </c>
      <c r="B9867" s="1">
        <v>95</v>
      </c>
      <c r="C9867" s="1">
        <v>1545.12</v>
      </c>
      <c r="D9867" s="1">
        <v>597.07000000000005</v>
      </c>
      <c r="E9867" s="1">
        <v>2142.19</v>
      </c>
    </row>
    <row r="9868" spans="1:5" hidden="1">
      <c r="A9868" s="1">
        <v>2009</v>
      </c>
      <c r="B9868" s="1">
        <v>96</v>
      </c>
      <c r="C9868" s="1">
        <v>1203.02</v>
      </c>
      <c r="D9868" s="1">
        <v>429.05</v>
      </c>
      <c r="E9868" s="1">
        <v>1632.07</v>
      </c>
    </row>
    <row r="9869" spans="1:5" hidden="1">
      <c r="A9869" s="1">
        <v>2009</v>
      </c>
      <c r="B9869" s="1">
        <v>97</v>
      </c>
      <c r="C9869" s="1">
        <v>962.02</v>
      </c>
      <c r="D9869" s="1">
        <v>320.04000000000002</v>
      </c>
      <c r="E9869" s="1">
        <v>1282.06</v>
      </c>
    </row>
    <row r="9870" spans="1:5" hidden="1">
      <c r="A9870" s="1">
        <v>2009</v>
      </c>
      <c r="B9870" s="1">
        <v>98</v>
      </c>
      <c r="C9870" s="1">
        <v>689.01</v>
      </c>
      <c r="D9870" s="1">
        <v>182.02</v>
      </c>
      <c r="E9870" s="1">
        <v>871.03</v>
      </c>
    </row>
    <row r="9871" spans="1:5" hidden="1">
      <c r="A9871" s="1">
        <v>2009</v>
      </c>
      <c r="B9871" s="1">
        <v>99</v>
      </c>
      <c r="C9871" s="1">
        <v>544</v>
      </c>
      <c r="D9871" s="1">
        <v>141.02000000000001</v>
      </c>
      <c r="E9871" s="1">
        <v>685.02</v>
      </c>
    </row>
    <row r="9872" spans="1:5" hidden="1">
      <c r="A9872" s="1">
        <v>2009</v>
      </c>
      <c r="B9872" s="1">
        <v>100</v>
      </c>
      <c r="C9872" s="1">
        <v>343.96</v>
      </c>
      <c r="D9872" s="1">
        <v>81.680000000000007</v>
      </c>
      <c r="E9872" s="1">
        <v>425.64</v>
      </c>
    </row>
    <row r="9873" spans="1:5" hidden="1">
      <c r="A9873" s="1">
        <v>2009</v>
      </c>
      <c r="B9873" s="1">
        <v>101</v>
      </c>
      <c r="C9873" s="1">
        <v>226.71</v>
      </c>
      <c r="D9873" s="1">
        <v>49.04</v>
      </c>
      <c r="E9873" s="1">
        <v>275.75</v>
      </c>
    </row>
    <row r="9874" spans="1:5" hidden="1">
      <c r="A9874" s="1">
        <v>2009</v>
      </c>
      <c r="B9874" s="1">
        <v>102</v>
      </c>
      <c r="C9874" s="1">
        <v>143.59</v>
      </c>
      <c r="D9874" s="1">
        <v>27.96</v>
      </c>
      <c r="E9874" s="1">
        <v>171.55</v>
      </c>
    </row>
    <row r="9875" spans="1:5" hidden="1">
      <c r="A9875" s="1">
        <v>2009</v>
      </c>
      <c r="B9875" s="1">
        <v>103</v>
      </c>
      <c r="C9875" s="1">
        <v>89.84</v>
      </c>
      <c r="D9875" s="1">
        <v>15.91</v>
      </c>
      <c r="E9875" s="1">
        <v>105.75</v>
      </c>
    </row>
    <row r="9876" spans="1:5" hidden="1">
      <c r="A9876" s="1">
        <v>2009</v>
      </c>
      <c r="B9876" s="1">
        <v>104</v>
      </c>
      <c r="C9876" s="1">
        <v>52.41</v>
      </c>
      <c r="D9876" s="1">
        <v>8.83</v>
      </c>
      <c r="E9876" s="1">
        <v>61.24</v>
      </c>
    </row>
    <row r="9877" spans="1:5" hidden="1">
      <c r="A9877" s="1">
        <v>2009</v>
      </c>
      <c r="B9877" s="1">
        <v>105</v>
      </c>
      <c r="C9877" s="1">
        <v>28.87</v>
      </c>
      <c r="D9877" s="1">
        <v>4.68</v>
      </c>
      <c r="E9877" s="1">
        <v>33.549999999999997</v>
      </c>
    </row>
    <row r="9878" spans="1:5" hidden="1">
      <c r="A9878" s="1">
        <v>2009</v>
      </c>
      <c r="B9878" s="1">
        <v>106</v>
      </c>
      <c r="C9878" s="1">
        <v>15.61</v>
      </c>
      <c r="D9878" s="1">
        <v>2.4</v>
      </c>
      <c r="E9878" s="1">
        <v>18.010000000000002</v>
      </c>
    </row>
    <row r="9879" spans="1:5" hidden="1">
      <c r="A9879" s="1">
        <v>2009</v>
      </c>
      <c r="B9879" s="1">
        <v>107</v>
      </c>
      <c r="C9879" s="1">
        <v>8.31</v>
      </c>
      <c r="D9879" s="1">
        <v>1.19</v>
      </c>
      <c r="E9879" s="1">
        <v>9.5</v>
      </c>
    </row>
    <row r="9880" spans="1:5" hidden="1">
      <c r="A9880" s="1">
        <v>2009</v>
      </c>
      <c r="B9880" s="1">
        <v>108</v>
      </c>
      <c r="C9880" s="1">
        <v>4.34</v>
      </c>
      <c r="D9880" s="1">
        <v>0.34</v>
      </c>
      <c r="E9880" s="1">
        <v>4.68</v>
      </c>
    </row>
    <row r="9881" spans="1:5" hidden="1">
      <c r="A9881" s="1">
        <v>2009</v>
      </c>
      <c r="B9881" s="1">
        <v>109</v>
      </c>
      <c r="C9881" s="1">
        <v>2.14</v>
      </c>
      <c r="D9881" s="1">
        <v>0</v>
      </c>
      <c r="E9881" s="1">
        <v>2.14</v>
      </c>
    </row>
    <row r="9882" spans="1:5" hidden="1">
      <c r="A9882" s="1">
        <v>2009</v>
      </c>
      <c r="B9882" s="1" t="s">
        <v>121</v>
      </c>
      <c r="C9882" s="1">
        <v>1.24</v>
      </c>
      <c r="D9882" s="1">
        <v>0</v>
      </c>
      <c r="E9882" s="1">
        <v>1.24</v>
      </c>
    </row>
    <row r="9883" spans="1:5" hidden="1">
      <c r="A9883" s="1">
        <v>2010</v>
      </c>
      <c r="B9883" s="1">
        <v>0</v>
      </c>
      <c r="C9883" s="1">
        <v>494.02</v>
      </c>
      <c r="D9883" s="1">
        <v>727.04</v>
      </c>
      <c r="E9883" s="1">
        <v>1221.06</v>
      </c>
    </row>
    <row r="9884" spans="1:5" hidden="1">
      <c r="A9884" s="1">
        <v>2010</v>
      </c>
      <c r="B9884" s="1">
        <v>1</v>
      </c>
      <c r="C9884" s="1">
        <v>42</v>
      </c>
      <c r="D9884" s="1">
        <v>52</v>
      </c>
      <c r="E9884" s="1">
        <v>94</v>
      </c>
    </row>
    <row r="9885" spans="1:5" hidden="1">
      <c r="A9885" s="1">
        <v>2010</v>
      </c>
      <c r="B9885" s="1">
        <v>2</v>
      </c>
      <c r="C9885" s="1">
        <v>27</v>
      </c>
      <c r="D9885" s="1">
        <v>33</v>
      </c>
      <c r="E9885" s="1">
        <v>60</v>
      </c>
    </row>
    <row r="9886" spans="1:5" hidden="1">
      <c r="A9886" s="1">
        <v>2010</v>
      </c>
      <c r="B9886" s="1">
        <v>3</v>
      </c>
      <c r="C9886" s="1">
        <v>13</v>
      </c>
      <c r="D9886" s="1">
        <v>22</v>
      </c>
      <c r="E9886" s="1">
        <v>35</v>
      </c>
    </row>
    <row r="9887" spans="1:5" hidden="1">
      <c r="A9887" s="1">
        <v>2010</v>
      </c>
      <c r="B9887" s="1">
        <v>4</v>
      </c>
      <c r="C9887" s="1">
        <v>14</v>
      </c>
      <c r="D9887" s="1">
        <v>15</v>
      </c>
      <c r="E9887" s="1">
        <v>29</v>
      </c>
    </row>
    <row r="9888" spans="1:5" hidden="1">
      <c r="A9888" s="1">
        <v>2010</v>
      </c>
      <c r="B9888" s="1">
        <v>5</v>
      </c>
      <c r="C9888" s="1">
        <v>13</v>
      </c>
      <c r="D9888" s="1">
        <v>18</v>
      </c>
      <c r="E9888" s="1">
        <v>31</v>
      </c>
    </row>
    <row r="9889" spans="1:5" hidden="1">
      <c r="A9889" s="1">
        <v>2010</v>
      </c>
      <c r="B9889" s="1">
        <v>6</v>
      </c>
      <c r="C9889" s="1">
        <v>11</v>
      </c>
      <c r="D9889" s="1">
        <v>26</v>
      </c>
      <c r="E9889" s="1">
        <v>37</v>
      </c>
    </row>
    <row r="9890" spans="1:5" hidden="1">
      <c r="A9890" s="1">
        <v>2010</v>
      </c>
      <c r="B9890" s="1">
        <v>7</v>
      </c>
      <c r="C9890" s="1">
        <v>11</v>
      </c>
      <c r="D9890" s="1">
        <v>10</v>
      </c>
      <c r="E9890" s="1">
        <v>21</v>
      </c>
    </row>
    <row r="9891" spans="1:5" hidden="1">
      <c r="A9891" s="1">
        <v>2010</v>
      </c>
      <c r="B9891" s="1">
        <v>8</v>
      </c>
      <c r="C9891" s="1">
        <v>6</v>
      </c>
      <c r="D9891" s="1">
        <v>24</v>
      </c>
      <c r="E9891" s="1">
        <v>30</v>
      </c>
    </row>
    <row r="9892" spans="1:5" hidden="1">
      <c r="A9892" s="1">
        <v>2010</v>
      </c>
      <c r="B9892" s="1">
        <v>9</v>
      </c>
      <c r="C9892" s="1">
        <v>14</v>
      </c>
      <c r="D9892" s="1">
        <v>10</v>
      </c>
      <c r="E9892" s="1">
        <v>24</v>
      </c>
    </row>
    <row r="9893" spans="1:5" hidden="1">
      <c r="A9893" s="1">
        <v>2010</v>
      </c>
      <c r="B9893" s="1">
        <v>10</v>
      </c>
      <c r="C9893" s="1">
        <v>12</v>
      </c>
      <c r="D9893" s="1">
        <v>14</v>
      </c>
      <c r="E9893" s="1">
        <v>26</v>
      </c>
    </row>
    <row r="9894" spans="1:5" hidden="1">
      <c r="A9894" s="1">
        <v>2010</v>
      </c>
      <c r="B9894" s="1">
        <v>11</v>
      </c>
      <c r="C9894" s="1">
        <v>7</v>
      </c>
      <c r="D9894" s="1">
        <v>9</v>
      </c>
      <c r="E9894" s="1">
        <v>16</v>
      </c>
    </row>
    <row r="9895" spans="1:5" hidden="1">
      <c r="A9895" s="1">
        <v>2010</v>
      </c>
      <c r="B9895" s="1">
        <v>12</v>
      </c>
      <c r="C9895" s="1">
        <v>10</v>
      </c>
      <c r="D9895" s="1">
        <v>13</v>
      </c>
      <c r="E9895" s="1">
        <v>23</v>
      </c>
    </row>
    <row r="9896" spans="1:5" hidden="1">
      <c r="A9896" s="1">
        <v>2010</v>
      </c>
      <c r="B9896" s="1">
        <v>13</v>
      </c>
      <c r="C9896" s="1">
        <v>11</v>
      </c>
      <c r="D9896" s="1">
        <v>15</v>
      </c>
      <c r="E9896" s="1">
        <v>26</v>
      </c>
    </row>
    <row r="9897" spans="1:5" hidden="1">
      <c r="A9897" s="1">
        <v>2010</v>
      </c>
      <c r="B9897" s="1">
        <v>14</v>
      </c>
      <c r="C9897" s="1">
        <v>14</v>
      </c>
      <c r="D9897" s="1">
        <v>36</v>
      </c>
      <c r="E9897" s="1">
        <v>50</v>
      </c>
    </row>
    <row r="9898" spans="1:5" hidden="1">
      <c r="A9898" s="1">
        <v>2010</v>
      </c>
      <c r="B9898" s="1">
        <v>15</v>
      </c>
      <c r="C9898" s="1">
        <v>21</v>
      </c>
      <c r="D9898" s="1">
        <v>28</v>
      </c>
      <c r="E9898" s="1">
        <v>49</v>
      </c>
    </row>
    <row r="9899" spans="1:5" hidden="1">
      <c r="A9899" s="1">
        <v>2010</v>
      </c>
      <c r="B9899" s="1">
        <v>16</v>
      </c>
      <c r="C9899" s="1">
        <v>29</v>
      </c>
      <c r="D9899" s="1">
        <v>59</v>
      </c>
      <c r="E9899" s="1">
        <v>88</v>
      </c>
    </row>
    <row r="9900" spans="1:5" hidden="1">
      <c r="A9900" s="1">
        <v>2010</v>
      </c>
      <c r="B9900" s="1">
        <v>17</v>
      </c>
      <c r="C9900" s="1">
        <v>41</v>
      </c>
      <c r="D9900" s="1">
        <v>81</v>
      </c>
      <c r="E9900" s="1">
        <v>122</v>
      </c>
    </row>
    <row r="9901" spans="1:5" hidden="1">
      <c r="A9901" s="1">
        <v>2010</v>
      </c>
      <c r="B9901" s="1">
        <v>18</v>
      </c>
      <c r="C9901" s="1">
        <v>30</v>
      </c>
      <c r="D9901" s="1">
        <v>100</v>
      </c>
      <c r="E9901" s="1">
        <v>130</v>
      </c>
    </row>
    <row r="9902" spans="1:5" hidden="1">
      <c r="A9902" s="1">
        <v>2010</v>
      </c>
      <c r="B9902" s="1">
        <v>19</v>
      </c>
      <c r="C9902" s="1">
        <v>31</v>
      </c>
      <c r="D9902" s="1">
        <v>89</v>
      </c>
      <c r="E9902" s="1">
        <v>120</v>
      </c>
    </row>
    <row r="9903" spans="1:5" hidden="1">
      <c r="A9903" s="1">
        <v>2010</v>
      </c>
      <c r="B9903" s="1">
        <v>20</v>
      </c>
      <c r="C9903" s="1">
        <v>51</v>
      </c>
      <c r="D9903" s="1">
        <v>98</v>
      </c>
      <c r="E9903" s="1">
        <v>149</v>
      </c>
    </row>
    <row r="9904" spans="1:5" hidden="1">
      <c r="A9904" s="1">
        <v>2010</v>
      </c>
      <c r="B9904" s="1">
        <v>21</v>
      </c>
      <c r="C9904" s="1">
        <v>37</v>
      </c>
      <c r="D9904" s="1">
        <v>107</v>
      </c>
      <c r="E9904" s="1">
        <v>144</v>
      </c>
    </row>
    <row r="9905" spans="1:5" hidden="1">
      <c r="A9905" s="1">
        <v>2010</v>
      </c>
      <c r="B9905" s="1">
        <v>22</v>
      </c>
      <c r="C9905" s="1">
        <v>42</v>
      </c>
      <c r="D9905" s="1">
        <v>93</v>
      </c>
      <c r="E9905" s="1">
        <v>135</v>
      </c>
    </row>
    <row r="9906" spans="1:5" hidden="1">
      <c r="A9906" s="1">
        <v>2010</v>
      </c>
      <c r="B9906" s="1">
        <v>23</v>
      </c>
      <c r="C9906" s="1">
        <v>34</v>
      </c>
      <c r="D9906" s="1">
        <v>95.3</v>
      </c>
      <c r="E9906" s="1">
        <v>129.30000000000001</v>
      </c>
    </row>
    <row r="9907" spans="1:5" hidden="1">
      <c r="A9907" s="1">
        <v>2010</v>
      </c>
      <c r="B9907" s="1">
        <v>24</v>
      </c>
      <c r="C9907" s="1">
        <v>52</v>
      </c>
      <c r="D9907" s="1">
        <v>103</v>
      </c>
      <c r="E9907" s="1">
        <v>155</v>
      </c>
    </row>
    <row r="9908" spans="1:5" hidden="1">
      <c r="A9908" s="1">
        <v>2010</v>
      </c>
      <c r="B9908" s="1">
        <v>25</v>
      </c>
      <c r="C9908" s="1">
        <v>49</v>
      </c>
      <c r="D9908" s="1">
        <v>111</v>
      </c>
      <c r="E9908" s="1">
        <v>160</v>
      </c>
    </row>
    <row r="9909" spans="1:5" hidden="1">
      <c r="A9909" s="1">
        <v>2010</v>
      </c>
      <c r="B9909" s="1">
        <v>26</v>
      </c>
      <c r="C9909" s="1">
        <v>48</v>
      </c>
      <c r="D9909" s="1">
        <v>107</v>
      </c>
      <c r="E9909" s="1">
        <v>155</v>
      </c>
    </row>
    <row r="9910" spans="1:5" hidden="1">
      <c r="A9910" s="1">
        <v>2010</v>
      </c>
      <c r="B9910" s="1">
        <v>27</v>
      </c>
      <c r="C9910" s="1">
        <v>39</v>
      </c>
      <c r="D9910" s="1">
        <v>124</v>
      </c>
      <c r="E9910" s="1">
        <v>163</v>
      </c>
    </row>
    <row r="9911" spans="1:5" hidden="1">
      <c r="A9911" s="1">
        <v>2010</v>
      </c>
      <c r="B9911" s="1">
        <v>28</v>
      </c>
      <c r="C9911" s="1">
        <v>54</v>
      </c>
      <c r="D9911" s="1">
        <v>106</v>
      </c>
      <c r="E9911" s="1">
        <v>160</v>
      </c>
    </row>
    <row r="9912" spans="1:5" hidden="1">
      <c r="A9912" s="1">
        <v>2010</v>
      </c>
      <c r="B9912" s="1">
        <v>29</v>
      </c>
      <c r="C9912" s="1">
        <v>55</v>
      </c>
      <c r="D9912" s="1">
        <v>130</v>
      </c>
      <c r="E9912" s="1">
        <v>185</v>
      </c>
    </row>
    <row r="9913" spans="1:5" hidden="1">
      <c r="A9913" s="1">
        <v>2010</v>
      </c>
      <c r="B9913" s="1">
        <v>30</v>
      </c>
      <c r="C9913" s="1">
        <v>58</v>
      </c>
      <c r="D9913" s="1">
        <v>121</v>
      </c>
      <c r="E9913" s="1">
        <v>179</v>
      </c>
    </row>
    <row r="9914" spans="1:5" hidden="1">
      <c r="A9914" s="1">
        <v>2010</v>
      </c>
      <c r="B9914" s="1">
        <v>31</v>
      </c>
      <c r="C9914" s="1">
        <v>50</v>
      </c>
      <c r="D9914" s="1">
        <v>134</v>
      </c>
      <c r="E9914" s="1">
        <v>184</v>
      </c>
    </row>
    <row r="9915" spans="1:5" hidden="1">
      <c r="A9915" s="1">
        <v>2010</v>
      </c>
      <c r="B9915" s="1">
        <v>32</v>
      </c>
      <c r="C9915" s="1">
        <v>53</v>
      </c>
      <c r="D9915" s="1">
        <v>142</v>
      </c>
      <c r="E9915" s="1">
        <v>195</v>
      </c>
    </row>
    <row r="9916" spans="1:5" hidden="1">
      <c r="A9916" s="1">
        <v>2010</v>
      </c>
      <c r="B9916" s="1">
        <v>33</v>
      </c>
      <c r="C9916" s="1">
        <v>63</v>
      </c>
      <c r="D9916" s="1">
        <v>147</v>
      </c>
      <c r="E9916" s="1">
        <v>210</v>
      </c>
    </row>
    <row r="9917" spans="1:5" hidden="1">
      <c r="A9917" s="1">
        <v>2010</v>
      </c>
      <c r="B9917" s="1">
        <v>34</v>
      </c>
      <c r="C9917" s="1">
        <v>64.3</v>
      </c>
      <c r="D9917" s="1">
        <v>143</v>
      </c>
      <c r="E9917" s="1">
        <v>207.3</v>
      </c>
    </row>
    <row r="9918" spans="1:5" hidden="1">
      <c r="A9918" s="1">
        <v>2010</v>
      </c>
      <c r="B9918" s="1">
        <v>35</v>
      </c>
      <c r="C9918" s="1">
        <v>84</v>
      </c>
      <c r="D9918" s="1">
        <v>158.31</v>
      </c>
      <c r="E9918" s="1">
        <v>242.31</v>
      </c>
    </row>
    <row r="9919" spans="1:5" hidden="1">
      <c r="A9919" s="1">
        <v>2010</v>
      </c>
      <c r="B9919" s="1">
        <v>36</v>
      </c>
      <c r="C9919" s="1">
        <v>80</v>
      </c>
      <c r="D9919" s="1">
        <v>161</v>
      </c>
      <c r="E9919" s="1">
        <v>241</v>
      </c>
    </row>
    <row r="9920" spans="1:5" hidden="1">
      <c r="A9920" s="1">
        <v>2010</v>
      </c>
      <c r="B9920" s="1">
        <v>37</v>
      </c>
      <c r="C9920" s="1">
        <v>94</v>
      </c>
      <c r="D9920" s="1">
        <v>195.01</v>
      </c>
      <c r="E9920" s="1">
        <v>289.01</v>
      </c>
    </row>
    <row r="9921" spans="1:5" hidden="1">
      <c r="A9921" s="1">
        <v>2010</v>
      </c>
      <c r="B9921" s="1">
        <v>38</v>
      </c>
      <c r="C9921" s="1">
        <v>105.3</v>
      </c>
      <c r="D9921" s="1">
        <v>224.02</v>
      </c>
      <c r="E9921" s="1">
        <v>329.32</v>
      </c>
    </row>
    <row r="9922" spans="1:5" hidden="1">
      <c r="A9922" s="1">
        <v>2010</v>
      </c>
      <c r="B9922" s="1">
        <v>39</v>
      </c>
      <c r="C9922" s="1">
        <v>136</v>
      </c>
      <c r="D9922" s="1">
        <v>205.02</v>
      </c>
      <c r="E9922" s="1">
        <v>341.02</v>
      </c>
    </row>
    <row r="9923" spans="1:5" hidden="1">
      <c r="A9923" s="1">
        <v>2010</v>
      </c>
      <c r="B9923" s="1">
        <v>40</v>
      </c>
      <c r="C9923" s="1">
        <v>124</v>
      </c>
      <c r="D9923" s="1">
        <v>215.02</v>
      </c>
      <c r="E9923" s="1">
        <v>339.02</v>
      </c>
    </row>
    <row r="9924" spans="1:5" hidden="1">
      <c r="A9924" s="1">
        <v>2010</v>
      </c>
      <c r="B9924" s="1">
        <v>41</v>
      </c>
      <c r="C9924" s="1">
        <v>147</v>
      </c>
      <c r="D9924" s="1">
        <v>190.01</v>
      </c>
      <c r="E9924" s="1">
        <v>337.01</v>
      </c>
    </row>
    <row r="9925" spans="1:5" hidden="1">
      <c r="A9925" s="1">
        <v>2010</v>
      </c>
      <c r="B9925" s="1">
        <v>42</v>
      </c>
      <c r="C9925" s="1">
        <v>131</v>
      </c>
      <c r="D9925" s="1">
        <v>232.02</v>
      </c>
      <c r="E9925" s="1">
        <v>363.02</v>
      </c>
    </row>
    <row r="9926" spans="1:5" hidden="1">
      <c r="A9926" s="1">
        <v>2010</v>
      </c>
      <c r="B9926" s="1">
        <v>43</v>
      </c>
      <c r="C9926" s="1">
        <v>134</v>
      </c>
      <c r="D9926" s="1">
        <v>260.02</v>
      </c>
      <c r="E9926" s="1">
        <v>394.02</v>
      </c>
    </row>
    <row r="9927" spans="1:5" hidden="1">
      <c r="A9927" s="1">
        <v>2010</v>
      </c>
      <c r="B9927" s="1">
        <v>44</v>
      </c>
      <c r="C9927" s="1">
        <v>171</v>
      </c>
      <c r="D9927" s="1">
        <v>256.02</v>
      </c>
      <c r="E9927" s="1">
        <v>427.02</v>
      </c>
    </row>
    <row r="9928" spans="1:5" hidden="1">
      <c r="A9928" s="1">
        <v>2010</v>
      </c>
      <c r="B9928" s="1">
        <v>45</v>
      </c>
      <c r="C9928" s="1">
        <v>182</v>
      </c>
      <c r="D9928" s="1">
        <v>305.02</v>
      </c>
      <c r="E9928" s="1">
        <v>487.02</v>
      </c>
    </row>
    <row r="9929" spans="1:5" hidden="1">
      <c r="A9929" s="1">
        <v>2010</v>
      </c>
      <c r="B9929" s="1">
        <v>46</v>
      </c>
      <c r="C9929" s="1">
        <v>213</v>
      </c>
      <c r="D9929" s="1">
        <v>332.02</v>
      </c>
      <c r="E9929" s="1">
        <v>545.02</v>
      </c>
    </row>
    <row r="9930" spans="1:5" hidden="1">
      <c r="A9930" s="1">
        <v>2010</v>
      </c>
      <c r="B9930" s="1">
        <v>47</v>
      </c>
      <c r="C9930" s="1">
        <v>209</v>
      </c>
      <c r="D9930" s="1">
        <v>377.02</v>
      </c>
      <c r="E9930" s="1">
        <v>586.02</v>
      </c>
    </row>
    <row r="9931" spans="1:5" hidden="1">
      <c r="A9931" s="1">
        <v>2010</v>
      </c>
      <c r="B9931" s="1">
        <v>48</v>
      </c>
      <c r="C9931" s="1">
        <v>230.01</v>
      </c>
      <c r="D9931" s="1">
        <v>400.02</v>
      </c>
      <c r="E9931" s="1">
        <v>630.03</v>
      </c>
    </row>
    <row r="9932" spans="1:5" hidden="1">
      <c r="A9932" s="1">
        <v>2010</v>
      </c>
      <c r="B9932" s="1">
        <v>49</v>
      </c>
      <c r="C9932" s="1">
        <v>265.02</v>
      </c>
      <c r="D9932" s="1">
        <v>400.32</v>
      </c>
      <c r="E9932" s="1">
        <v>665.34</v>
      </c>
    </row>
    <row r="9933" spans="1:5" hidden="1">
      <c r="A9933" s="1">
        <v>2010</v>
      </c>
      <c r="B9933" s="1">
        <v>50</v>
      </c>
      <c r="C9933" s="1">
        <v>284.32</v>
      </c>
      <c r="D9933" s="1">
        <v>457.02</v>
      </c>
      <c r="E9933" s="1">
        <v>741.34</v>
      </c>
    </row>
    <row r="9934" spans="1:5" hidden="1">
      <c r="A9934" s="1">
        <v>2010</v>
      </c>
      <c r="B9934" s="1">
        <v>51</v>
      </c>
      <c r="C9934" s="1">
        <v>275.02</v>
      </c>
      <c r="D9934" s="1">
        <v>462.02</v>
      </c>
      <c r="E9934" s="1">
        <v>737.04</v>
      </c>
    </row>
    <row r="9935" spans="1:5" hidden="1">
      <c r="A9935" s="1">
        <v>2010</v>
      </c>
      <c r="B9935" s="1">
        <v>52</v>
      </c>
      <c r="C9935" s="1">
        <v>331.02</v>
      </c>
      <c r="D9935" s="1">
        <v>490.33</v>
      </c>
      <c r="E9935" s="1">
        <v>821.35</v>
      </c>
    </row>
    <row r="9936" spans="1:5" hidden="1">
      <c r="A9936" s="1">
        <v>2010</v>
      </c>
      <c r="B9936" s="1">
        <v>53</v>
      </c>
      <c r="C9936" s="1">
        <v>319.02</v>
      </c>
      <c r="D9936" s="1">
        <v>530.02</v>
      </c>
      <c r="E9936" s="1">
        <v>849.04</v>
      </c>
    </row>
    <row r="9937" spans="1:5" hidden="1">
      <c r="A9937" s="1">
        <v>2010</v>
      </c>
      <c r="B9937" s="1">
        <v>54</v>
      </c>
      <c r="C9937" s="1">
        <v>342.02</v>
      </c>
      <c r="D9937" s="1">
        <v>557.04</v>
      </c>
      <c r="E9937" s="1">
        <v>899.06</v>
      </c>
    </row>
    <row r="9938" spans="1:5" hidden="1">
      <c r="A9938" s="1">
        <v>2010</v>
      </c>
      <c r="B9938" s="1">
        <v>55</v>
      </c>
      <c r="C9938" s="1">
        <v>390.32</v>
      </c>
      <c r="D9938" s="1">
        <v>637.04</v>
      </c>
      <c r="E9938" s="1">
        <v>1027.3599999999999</v>
      </c>
    </row>
    <row r="9939" spans="1:5" hidden="1">
      <c r="A9939" s="1">
        <v>2010</v>
      </c>
      <c r="B9939" s="1">
        <v>56</v>
      </c>
      <c r="C9939" s="1">
        <v>377.02</v>
      </c>
      <c r="D9939" s="1">
        <v>616.33000000000004</v>
      </c>
      <c r="E9939" s="1">
        <v>993.35</v>
      </c>
    </row>
    <row r="9940" spans="1:5" hidden="1">
      <c r="A9940" s="1">
        <v>2010</v>
      </c>
      <c r="B9940" s="1">
        <v>57</v>
      </c>
      <c r="C9940" s="1">
        <v>403.31</v>
      </c>
      <c r="D9940" s="1">
        <v>667.04</v>
      </c>
      <c r="E9940" s="1">
        <v>1070.3499999999999</v>
      </c>
    </row>
    <row r="9941" spans="1:5" hidden="1">
      <c r="A9941" s="1">
        <v>2010</v>
      </c>
      <c r="B9941" s="1">
        <v>58</v>
      </c>
      <c r="C9941" s="1">
        <v>425.02</v>
      </c>
      <c r="D9941" s="1">
        <v>680.04</v>
      </c>
      <c r="E9941" s="1">
        <v>1105.06</v>
      </c>
    </row>
    <row r="9942" spans="1:5" hidden="1">
      <c r="A9942" s="1">
        <v>2010</v>
      </c>
      <c r="B9942" s="1">
        <v>59</v>
      </c>
      <c r="C9942" s="1">
        <v>466.02</v>
      </c>
      <c r="D9942" s="1">
        <v>751.04</v>
      </c>
      <c r="E9942" s="1">
        <v>1217.06</v>
      </c>
    </row>
    <row r="9943" spans="1:5" hidden="1">
      <c r="A9943" s="1">
        <v>2010</v>
      </c>
      <c r="B9943" s="1">
        <v>60</v>
      </c>
      <c r="C9943" s="1">
        <v>479.02</v>
      </c>
      <c r="D9943" s="1">
        <v>849.04</v>
      </c>
      <c r="E9943" s="1">
        <v>1328.06</v>
      </c>
    </row>
    <row r="9944" spans="1:5" hidden="1">
      <c r="A9944" s="1">
        <v>2010</v>
      </c>
      <c r="B9944" s="1">
        <v>61</v>
      </c>
      <c r="C9944" s="1">
        <v>492.02</v>
      </c>
      <c r="D9944" s="1">
        <v>850.04</v>
      </c>
      <c r="E9944" s="1">
        <v>1342.06</v>
      </c>
    </row>
    <row r="9945" spans="1:5" hidden="1">
      <c r="A9945" s="1">
        <v>2010</v>
      </c>
      <c r="B9945" s="1">
        <v>62</v>
      </c>
      <c r="C9945" s="1">
        <v>612.02</v>
      </c>
      <c r="D9945" s="1">
        <v>949.35</v>
      </c>
      <c r="E9945" s="1">
        <v>1561.37</v>
      </c>
    </row>
    <row r="9946" spans="1:5" hidden="1">
      <c r="A9946" s="1">
        <v>2010</v>
      </c>
      <c r="B9946" s="1">
        <v>63</v>
      </c>
      <c r="C9946" s="1">
        <v>620.02</v>
      </c>
      <c r="D9946" s="1">
        <v>1029.3499999999999</v>
      </c>
      <c r="E9946" s="1">
        <v>1649.37</v>
      </c>
    </row>
    <row r="9947" spans="1:5" hidden="1">
      <c r="A9947" s="1">
        <v>2010</v>
      </c>
      <c r="B9947" s="1">
        <v>64</v>
      </c>
      <c r="C9947" s="1">
        <v>632.02</v>
      </c>
      <c r="D9947" s="1">
        <v>1003.06</v>
      </c>
      <c r="E9947" s="1">
        <v>1635.08</v>
      </c>
    </row>
    <row r="9948" spans="1:5" hidden="1">
      <c r="A9948" s="1">
        <v>2010</v>
      </c>
      <c r="B9948" s="1">
        <v>65</v>
      </c>
      <c r="C9948" s="1">
        <v>618.02</v>
      </c>
      <c r="D9948" s="1">
        <v>1097.3599999999999</v>
      </c>
      <c r="E9948" s="1">
        <v>1715.38</v>
      </c>
    </row>
    <row r="9949" spans="1:5" hidden="1">
      <c r="A9949" s="1">
        <v>2010</v>
      </c>
      <c r="B9949" s="1">
        <v>66</v>
      </c>
      <c r="C9949" s="1">
        <v>679.43</v>
      </c>
      <c r="D9949" s="1">
        <v>1146.76</v>
      </c>
      <c r="E9949" s="1">
        <v>1826.19</v>
      </c>
    </row>
    <row r="9950" spans="1:5" hidden="1">
      <c r="A9950" s="1">
        <v>2010</v>
      </c>
      <c r="B9950" s="1">
        <v>67</v>
      </c>
      <c r="C9950" s="1">
        <v>690.43</v>
      </c>
      <c r="D9950" s="1">
        <v>1161.76</v>
      </c>
      <c r="E9950" s="1">
        <v>1852.19</v>
      </c>
    </row>
    <row r="9951" spans="1:5" hidden="1">
      <c r="A9951" s="1">
        <v>2010</v>
      </c>
      <c r="B9951" s="1">
        <v>68</v>
      </c>
      <c r="C9951" s="1">
        <v>686.03</v>
      </c>
      <c r="D9951" s="1">
        <v>1209.06</v>
      </c>
      <c r="E9951" s="1">
        <v>1895.09</v>
      </c>
    </row>
    <row r="9952" spans="1:5" hidden="1">
      <c r="A9952" s="1">
        <v>2010</v>
      </c>
      <c r="B9952" s="1">
        <v>69</v>
      </c>
      <c r="C9952" s="1">
        <v>755.03</v>
      </c>
      <c r="D9952" s="1">
        <v>1258.07</v>
      </c>
      <c r="E9952" s="1">
        <v>2013.1</v>
      </c>
    </row>
    <row r="9953" spans="1:5" hidden="1">
      <c r="A9953" s="1">
        <v>2010</v>
      </c>
      <c r="B9953" s="1">
        <v>70</v>
      </c>
      <c r="C9953" s="1">
        <v>868.04</v>
      </c>
      <c r="D9953" s="1">
        <v>1404.08</v>
      </c>
      <c r="E9953" s="1">
        <v>2272.12</v>
      </c>
    </row>
    <row r="9954" spans="1:5" hidden="1">
      <c r="A9954" s="1">
        <v>2010</v>
      </c>
      <c r="B9954" s="1">
        <v>71</v>
      </c>
      <c r="C9954" s="1">
        <v>920.04</v>
      </c>
      <c r="D9954" s="1">
        <v>1402.08</v>
      </c>
      <c r="E9954" s="1">
        <v>2322.12</v>
      </c>
    </row>
    <row r="9955" spans="1:5" hidden="1">
      <c r="A9955" s="1">
        <v>2010</v>
      </c>
      <c r="B9955" s="1">
        <v>72</v>
      </c>
      <c r="C9955" s="1">
        <v>953.04</v>
      </c>
      <c r="D9955" s="1">
        <v>1458.08</v>
      </c>
      <c r="E9955" s="1">
        <v>2411.12</v>
      </c>
    </row>
    <row r="9956" spans="1:5" hidden="1">
      <c r="A9956" s="1">
        <v>2010</v>
      </c>
      <c r="B9956" s="1">
        <v>73</v>
      </c>
      <c r="C9956" s="1">
        <v>1031.3399999999999</v>
      </c>
      <c r="D9956" s="1">
        <v>1581.09</v>
      </c>
      <c r="E9956" s="1">
        <v>2612.4299999999998</v>
      </c>
    </row>
    <row r="9957" spans="1:5" hidden="1">
      <c r="A9957" s="1">
        <v>2010</v>
      </c>
      <c r="B9957" s="1">
        <v>74</v>
      </c>
      <c r="C9957" s="1">
        <v>1088.3499999999999</v>
      </c>
      <c r="D9957" s="1">
        <v>1577.08</v>
      </c>
      <c r="E9957" s="1">
        <v>2665.43</v>
      </c>
    </row>
    <row r="9958" spans="1:5" hidden="1">
      <c r="A9958" s="1">
        <v>2010</v>
      </c>
      <c r="B9958" s="1">
        <v>75</v>
      </c>
      <c r="C9958" s="1">
        <v>1180.45</v>
      </c>
      <c r="D9958" s="1">
        <v>1700.79</v>
      </c>
      <c r="E9958" s="1">
        <v>2881.24</v>
      </c>
    </row>
    <row r="9959" spans="1:5" hidden="1">
      <c r="A9959" s="1">
        <v>2010</v>
      </c>
      <c r="B9959" s="1">
        <v>76</v>
      </c>
      <c r="C9959" s="1">
        <v>1171.05</v>
      </c>
      <c r="D9959" s="1">
        <v>1679.09</v>
      </c>
      <c r="E9959" s="1">
        <v>2850.14</v>
      </c>
    </row>
    <row r="9960" spans="1:5" hidden="1">
      <c r="A9960" s="1">
        <v>2010</v>
      </c>
      <c r="B9960" s="1">
        <v>77</v>
      </c>
      <c r="C9960" s="1">
        <v>1336.46</v>
      </c>
      <c r="D9960" s="1">
        <v>1837.8</v>
      </c>
      <c r="E9960" s="1">
        <v>3174.26</v>
      </c>
    </row>
    <row r="9961" spans="1:5" hidden="1">
      <c r="A9961" s="1">
        <v>2010</v>
      </c>
      <c r="B9961" s="1">
        <v>78</v>
      </c>
      <c r="C9961" s="1">
        <v>1491.47</v>
      </c>
      <c r="D9961" s="1">
        <v>1998.8</v>
      </c>
      <c r="E9961" s="1">
        <v>3490.27</v>
      </c>
    </row>
    <row r="9962" spans="1:5" hidden="1">
      <c r="A9962" s="1">
        <v>2010</v>
      </c>
      <c r="B9962" s="1">
        <v>79</v>
      </c>
      <c r="C9962" s="1">
        <v>1653.37</v>
      </c>
      <c r="D9962" s="1">
        <v>2223.12</v>
      </c>
      <c r="E9962" s="1">
        <v>3876.49</v>
      </c>
    </row>
    <row r="9963" spans="1:5" hidden="1">
      <c r="A9963" s="1">
        <v>2010</v>
      </c>
      <c r="B9963" s="1">
        <v>80</v>
      </c>
      <c r="C9963" s="1">
        <v>1993.09</v>
      </c>
      <c r="D9963" s="1">
        <v>2332.13</v>
      </c>
      <c r="E9963" s="1">
        <v>4325.22</v>
      </c>
    </row>
    <row r="9964" spans="1:5" hidden="1">
      <c r="A9964" s="1">
        <v>2010</v>
      </c>
      <c r="B9964" s="1">
        <v>81</v>
      </c>
      <c r="C9964" s="1">
        <v>2083.09</v>
      </c>
      <c r="D9964" s="1">
        <v>2479.44</v>
      </c>
      <c r="E9964" s="1">
        <v>4562.53</v>
      </c>
    </row>
    <row r="9965" spans="1:5" hidden="1">
      <c r="A9965" s="1">
        <v>2010</v>
      </c>
      <c r="B9965" s="1">
        <v>82</v>
      </c>
      <c r="C9965" s="1">
        <v>2268.4</v>
      </c>
      <c r="D9965" s="1">
        <v>2629.14</v>
      </c>
      <c r="E9965" s="1">
        <v>4897.54</v>
      </c>
    </row>
    <row r="9966" spans="1:5" hidden="1">
      <c r="A9966" s="1">
        <v>2010</v>
      </c>
      <c r="B9966" s="1">
        <v>83</v>
      </c>
      <c r="C9966" s="1">
        <v>2444.1</v>
      </c>
      <c r="D9966" s="1">
        <v>2662.45</v>
      </c>
      <c r="E9966" s="1">
        <v>5106.55</v>
      </c>
    </row>
    <row r="9967" spans="1:5" hidden="1">
      <c r="A9967" s="1">
        <v>2010</v>
      </c>
      <c r="B9967" s="1">
        <v>84</v>
      </c>
      <c r="C9967" s="1">
        <v>2702.12</v>
      </c>
      <c r="D9967" s="1">
        <v>2677.15</v>
      </c>
      <c r="E9967" s="1">
        <v>5379.27</v>
      </c>
    </row>
    <row r="9968" spans="1:5" hidden="1">
      <c r="A9968" s="1">
        <v>2010</v>
      </c>
      <c r="B9968" s="1">
        <v>85</v>
      </c>
      <c r="C9968" s="1">
        <v>2827.42</v>
      </c>
      <c r="D9968" s="1">
        <v>2635.15</v>
      </c>
      <c r="E9968" s="1">
        <v>5462.57</v>
      </c>
    </row>
    <row r="9969" spans="1:5" hidden="1">
      <c r="A9969" s="1">
        <v>2010</v>
      </c>
      <c r="B9969" s="1">
        <v>86</v>
      </c>
      <c r="C9969" s="1">
        <v>2918.13</v>
      </c>
      <c r="D9969" s="1">
        <v>2511.14</v>
      </c>
      <c r="E9969" s="1">
        <v>5429.27</v>
      </c>
    </row>
    <row r="9970" spans="1:5" hidden="1">
      <c r="A9970" s="1">
        <v>2010</v>
      </c>
      <c r="B9970" s="1">
        <v>87</v>
      </c>
      <c r="C9970" s="1">
        <v>2986.13</v>
      </c>
      <c r="D9970" s="1">
        <v>2394.13</v>
      </c>
      <c r="E9970" s="1">
        <v>5380.26</v>
      </c>
    </row>
    <row r="9971" spans="1:5" hidden="1">
      <c r="A9971" s="1">
        <v>2010</v>
      </c>
      <c r="B9971" s="1">
        <v>88</v>
      </c>
      <c r="C9971" s="1">
        <v>3152.13</v>
      </c>
      <c r="D9971" s="1">
        <v>2177.11</v>
      </c>
      <c r="E9971" s="1">
        <v>5329.24</v>
      </c>
    </row>
    <row r="9972" spans="1:5" hidden="1">
      <c r="A9972" s="1">
        <v>2010</v>
      </c>
      <c r="B9972" s="1">
        <v>89</v>
      </c>
      <c r="C9972" s="1">
        <v>3062.13</v>
      </c>
      <c r="D9972" s="1">
        <v>2002.11</v>
      </c>
      <c r="E9972" s="1">
        <v>5064.24</v>
      </c>
    </row>
    <row r="9973" spans="1:5" hidden="1">
      <c r="A9973" s="1">
        <v>2010</v>
      </c>
      <c r="B9973" s="1">
        <v>90</v>
      </c>
      <c r="C9973" s="1">
        <v>2851.42</v>
      </c>
      <c r="D9973" s="1">
        <v>1759.09</v>
      </c>
      <c r="E9973" s="1">
        <v>4610.51</v>
      </c>
    </row>
    <row r="9974" spans="1:5" hidden="1">
      <c r="A9974" s="1">
        <v>2010</v>
      </c>
      <c r="B9974" s="1">
        <v>91</v>
      </c>
      <c r="C9974" s="1">
        <v>2373.1</v>
      </c>
      <c r="D9974" s="1">
        <v>1347.08</v>
      </c>
      <c r="E9974" s="1">
        <v>3720.18</v>
      </c>
    </row>
    <row r="9975" spans="1:5" hidden="1">
      <c r="A9975" s="1">
        <v>2010</v>
      </c>
      <c r="B9975" s="1">
        <v>92</v>
      </c>
      <c r="C9975" s="1">
        <v>2263.39</v>
      </c>
      <c r="D9975" s="1">
        <v>1193.07</v>
      </c>
      <c r="E9975" s="1">
        <v>3456.46</v>
      </c>
    </row>
    <row r="9976" spans="1:5" hidden="1">
      <c r="A9976" s="1">
        <v>2010</v>
      </c>
      <c r="B9976" s="1">
        <v>93</v>
      </c>
      <c r="C9976" s="1">
        <v>2085.09</v>
      </c>
      <c r="D9976" s="1">
        <v>1035.06</v>
      </c>
      <c r="E9976" s="1">
        <v>3120.15</v>
      </c>
    </row>
    <row r="9977" spans="1:5" hidden="1">
      <c r="A9977" s="1">
        <v>2010</v>
      </c>
      <c r="B9977" s="1">
        <v>94</v>
      </c>
      <c r="C9977" s="1">
        <v>1885.38</v>
      </c>
      <c r="D9977" s="1">
        <v>829.04</v>
      </c>
      <c r="E9977" s="1">
        <v>2714.42</v>
      </c>
    </row>
    <row r="9978" spans="1:5" hidden="1">
      <c r="A9978" s="1">
        <v>2010</v>
      </c>
      <c r="B9978" s="1">
        <v>95</v>
      </c>
      <c r="C9978" s="1">
        <v>1630.07</v>
      </c>
      <c r="D9978" s="1">
        <v>668.04</v>
      </c>
      <c r="E9978" s="1">
        <v>2298.11</v>
      </c>
    </row>
    <row r="9979" spans="1:5" hidden="1">
      <c r="A9979" s="1">
        <v>2010</v>
      </c>
      <c r="B9979" s="1">
        <v>96</v>
      </c>
      <c r="C9979" s="1">
        <v>1333.06</v>
      </c>
      <c r="D9979" s="1">
        <v>472.03</v>
      </c>
      <c r="E9979" s="1">
        <v>1805.09</v>
      </c>
    </row>
    <row r="9980" spans="1:5" hidden="1">
      <c r="A9980" s="1">
        <v>2010</v>
      </c>
      <c r="B9980" s="1">
        <v>97</v>
      </c>
      <c r="C9980" s="1">
        <v>1010.04</v>
      </c>
      <c r="D9980" s="1">
        <v>308.31</v>
      </c>
      <c r="E9980" s="1">
        <v>1318.35</v>
      </c>
    </row>
    <row r="9981" spans="1:5" hidden="1">
      <c r="A9981" s="1">
        <v>2010</v>
      </c>
      <c r="B9981" s="1">
        <v>98</v>
      </c>
      <c r="C9981" s="1">
        <v>768.03</v>
      </c>
      <c r="D9981" s="1">
        <v>209.01</v>
      </c>
      <c r="E9981" s="1">
        <v>977.04</v>
      </c>
    </row>
    <row r="9982" spans="1:5" hidden="1">
      <c r="A9982" s="1">
        <v>2010</v>
      </c>
      <c r="B9982" s="1">
        <v>99</v>
      </c>
      <c r="C9982" s="1">
        <v>546.03</v>
      </c>
      <c r="D9982" s="1">
        <v>145.01</v>
      </c>
      <c r="E9982" s="1">
        <v>691.04</v>
      </c>
    </row>
    <row r="9983" spans="1:5" hidden="1">
      <c r="A9983" s="1">
        <v>2010</v>
      </c>
      <c r="B9983" s="1">
        <v>100</v>
      </c>
      <c r="C9983" s="1">
        <v>386.85</v>
      </c>
      <c r="D9983" s="1">
        <v>90.66</v>
      </c>
      <c r="E9983" s="1">
        <v>477.51</v>
      </c>
    </row>
    <row r="9984" spans="1:5" hidden="1">
      <c r="A9984" s="1">
        <v>2010</v>
      </c>
      <c r="B9984" s="1">
        <v>101</v>
      </c>
      <c r="C9984" s="1">
        <v>259.86</v>
      </c>
      <c r="D9984" s="1">
        <v>56.75</v>
      </c>
      <c r="E9984" s="1">
        <v>316.61</v>
      </c>
    </row>
    <row r="9985" spans="1:5" hidden="1">
      <c r="A9985" s="1">
        <v>2010</v>
      </c>
      <c r="B9985" s="1">
        <v>102</v>
      </c>
      <c r="C9985" s="1">
        <v>166.43</v>
      </c>
      <c r="D9985" s="1">
        <v>33.01</v>
      </c>
      <c r="E9985" s="1">
        <v>199.44</v>
      </c>
    </row>
    <row r="9986" spans="1:5" hidden="1">
      <c r="A9986" s="1">
        <v>2010</v>
      </c>
      <c r="B9986" s="1">
        <v>103</v>
      </c>
      <c r="C9986" s="1">
        <v>102.43</v>
      </c>
      <c r="D9986" s="1">
        <v>18.23</v>
      </c>
      <c r="E9986" s="1">
        <v>120.66</v>
      </c>
    </row>
    <row r="9987" spans="1:5" hidden="1">
      <c r="A9987" s="1">
        <v>2010</v>
      </c>
      <c r="B9987" s="1">
        <v>104</v>
      </c>
      <c r="C9987" s="1">
        <v>62.37</v>
      </c>
      <c r="D9987" s="1">
        <v>10.06</v>
      </c>
      <c r="E9987" s="1">
        <v>72.430000000000007</v>
      </c>
    </row>
    <row r="9988" spans="1:5" hidden="1">
      <c r="A9988" s="1">
        <v>2010</v>
      </c>
      <c r="B9988" s="1">
        <v>105</v>
      </c>
      <c r="C9988" s="1">
        <v>35.450000000000003</v>
      </c>
      <c r="D9988" s="1">
        <v>5.42</v>
      </c>
      <c r="E9988" s="1">
        <v>40.869999999999997</v>
      </c>
    </row>
    <row r="9989" spans="1:5" hidden="1">
      <c r="A9989" s="1">
        <v>2010</v>
      </c>
      <c r="B9989" s="1">
        <v>106</v>
      </c>
      <c r="C9989" s="1">
        <v>19.05</v>
      </c>
      <c r="D9989" s="1">
        <v>2.8</v>
      </c>
      <c r="E9989" s="1">
        <v>21.85</v>
      </c>
    </row>
    <row r="9990" spans="1:5" hidden="1">
      <c r="A9990" s="1">
        <v>2010</v>
      </c>
      <c r="B9990" s="1">
        <v>107</v>
      </c>
      <c r="C9990" s="1">
        <v>10.050000000000001</v>
      </c>
      <c r="D9990" s="1">
        <v>1.39</v>
      </c>
      <c r="E9990" s="1">
        <v>11.44</v>
      </c>
    </row>
    <row r="9991" spans="1:5" hidden="1">
      <c r="A9991" s="1">
        <v>2010</v>
      </c>
      <c r="B9991" s="1">
        <v>108</v>
      </c>
      <c r="C9991" s="1">
        <v>5.24</v>
      </c>
      <c r="D9991" s="1">
        <v>0.68</v>
      </c>
      <c r="E9991" s="1">
        <v>5.92</v>
      </c>
    </row>
    <row r="9992" spans="1:5" hidden="1">
      <c r="A9992" s="1">
        <v>2010</v>
      </c>
      <c r="B9992" s="1">
        <v>109</v>
      </c>
      <c r="C9992" s="1">
        <v>2.68</v>
      </c>
      <c r="D9992" s="1">
        <v>0</v>
      </c>
      <c r="E9992" s="1">
        <v>2.68</v>
      </c>
    </row>
    <row r="9993" spans="1:5" hidden="1">
      <c r="A9993" s="1">
        <v>2010</v>
      </c>
      <c r="B9993" s="1" t="s">
        <v>121</v>
      </c>
      <c r="C9993" s="1">
        <v>1.64</v>
      </c>
      <c r="D9993" s="1">
        <v>0</v>
      </c>
      <c r="E9993" s="1">
        <v>1.64</v>
      </c>
    </row>
    <row r="9994" spans="1:5" hidden="1">
      <c r="A9994" s="1">
        <v>2011</v>
      </c>
      <c r="B9994" s="1">
        <v>0</v>
      </c>
      <c r="C9994" s="1">
        <v>489</v>
      </c>
      <c r="D9994" s="1">
        <v>632.01</v>
      </c>
      <c r="E9994" s="1">
        <v>1121.01</v>
      </c>
    </row>
    <row r="9995" spans="1:5" hidden="1">
      <c r="A9995" s="1">
        <v>2011</v>
      </c>
      <c r="B9995" s="1">
        <v>1</v>
      </c>
      <c r="C9995" s="1">
        <v>37</v>
      </c>
      <c r="D9995" s="1">
        <v>52</v>
      </c>
      <c r="E9995" s="1">
        <v>89</v>
      </c>
    </row>
    <row r="9996" spans="1:5" hidden="1">
      <c r="A9996" s="1">
        <v>2011</v>
      </c>
      <c r="B9996" s="1">
        <v>2</v>
      </c>
      <c r="C9996" s="1">
        <v>23</v>
      </c>
      <c r="D9996" s="1">
        <v>25</v>
      </c>
      <c r="E9996" s="1">
        <v>48</v>
      </c>
    </row>
    <row r="9997" spans="1:5" hidden="1">
      <c r="A9997" s="1">
        <v>2011</v>
      </c>
      <c r="B9997" s="1">
        <v>3</v>
      </c>
      <c r="C9997" s="1">
        <v>22</v>
      </c>
      <c r="D9997" s="1">
        <v>18</v>
      </c>
      <c r="E9997" s="1">
        <v>40</v>
      </c>
    </row>
    <row r="9998" spans="1:5" hidden="1">
      <c r="A9998" s="1">
        <v>2011</v>
      </c>
      <c r="B9998" s="1">
        <v>4</v>
      </c>
      <c r="C9998" s="1">
        <v>16</v>
      </c>
      <c r="D9998" s="1">
        <v>14</v>
      </c>
      <c r="E9998" s="1">
        <v>30</v>
      </c>
    </row>
    <row r="9999" spans="1:5" hidden="1">
      <c r="A9999" s="1">
        <v>2011</v>
      </c>
      <c r="B9999" s="1">
        <v>5</v>
      </c>
      <c r="C9999" s="1">
        <v>15</v>
      </c>
      <c r="D9999" s="1">
        <v>21</v>
      </c>
      <c r="E9999" s="1">
        <v>36</v>
      </c>
    </row>
    <row r="10000" spans="1:5" hidden="1">
      <c r="A10000" s="1">
        <v>2011</v>
      </c>
      <c r="B10000" s="1">
        <v>6</v>
      </c>
      <c r="C10000" s="1">
        <v>11</v>
      </c>
      <c r="D10000" s="1">
        <v>16</v>
      </c>
      <c r="E10000" s="1">
        <v>27</v>
      </c>
    </row>
    <row r="10001" spans="1:5" hidden="1">
      <c r="A10001" s="1">
        <v>2011</v>
      </c>
      <c r="B10001" s="1">
        <v>7</v>
      </c>
      <c r="C10001" s="1">
        <v>7</v>
      </c>
      <c r="D10001" s="1">
        <v>16</v>
      </c>
      <c r="E10001" s="1">
        <v>23</v>
      </c>
    </row>
    <row r="10002" spans="1:5" hidden="1">
      <c r="A10002" s="1">
        <v>2011</v>
      </c>
      <c r="B10002" s="1">
        <v>8</v>
      </c>
      <c r="C10002" s="1">
        <v>18</v>
      </c>
      <c r="D10002" s="1">
        <v>12</v>
      </c>
      <c r="E10002" s="1">
        <v>30</v>
      </c>
    </row>
    <row r="10003" spans="1:5" hidden="1">
      <c r="A10003" s="1">
        <v>2011</v>
      </c>
      <c r="B10003" s="1">
        <v>9</v>
      </c>
      <c r="C10003" s="1">
        <v>13</v>
      </c>
      <c r="D10003" s="1">
        <v>10</v>
      </c>
      <c r="E10003" s="1">
        <v>23</v>
      </c>
    </row>
    <row r="10004" spans="1:5" hidden="1">
      <c r="A10004" s="1">
        <v>2011</v>
      </c>
      <c r="B10004" s="1">
        <v>10</v>
      </c>
      <c r="C10004" s="1">
        <v>14</v>
      </c>
      <c r="D10004" s="1">
        <v>13</v>
      </c>
      <c r="E10004" s="1">
        <v>27</v>
      </c>
    </row>
    <row r="10005" spans="1:5" hidden="1">
      <c r="A10005" s="1">
        <v>2011</v>
      </c>
      <c r="B10005" s="1">
        <v>11</v>
      </c>
      <c r="C10005" s="1">
        <v>4</v>
      </c>
      <c r="D10005" s="1">
        <v>8</v>
      </c>
      <c r="E10005" s="1">
        <v>12</v>
      </c>
    </row>
    <row r="10006" spans="1:5" hidden="1">
      <c r="A10006" s="1">
        <v>2011</v>
      </c>
      <c r="B10006" s="1">
        <v>12</v>
      </c>
      <c r="C10006" s="1">
        <v>13</v>
      </c>
      <c r="D10006" s="1">
        <v>13</v>
      </c>
      <c r="E10006" s="1">
        <v>26</v>
      </c>
    </row>
    <row r="10007" spans="1:5" hidden="1">
      <c r="A10007" s="1">
        <v>2011</v>
      </c>
      <c r="B10007" s="1">
        <v>13</v>
      </c>
      <c r="C10007" s="1">
        <v>12</v>
      </c>
      <c r="D10007" s="1">
        <v>13</v>
      </c>
      <c r="E10007" s="1">
        <v>25</v>
      </c>
    </row>
    <row r="10008" spans="1:5" hidden="1">
      <c r="A10008" s="1">
        <v>2011</v>
      </c>
      <c r="B10008" s="1">
        <v>14</v>
      </c>
      <c r="C10008" s="1">
        <v>16</v>
      </c>
      <c r="D10008" s="1">
        <v>24</v>
      </c>
      <c r="E10008" s="1">
        <v>40</v>
      </c>
    </row>
    <row r="10009" spans="1:5" hidden="1">
      <c r="A10009" s="1">
        <v>2011</v>
      </c>
      <c r="B10009" s="1">
        <v>15</v>
      </c>
      <c r="C10009" s="1">
        <v>26</v>
      </c>
      <c r="D10009" s="1">
        <v>35</v>
      </c>
      <c r="E10009" s="1">
        <v>61</v>
      </c>
    </row>
    <row r="10010" spans="1:5" hidden="1">
      <c r="A10010" s="1">
        <v>2011</v>
      </c>
      <c r="B10010" s="1">
        <v>16</v>
      </c>
      <c r="C10010" s="1">
        <v>34</v>
      </c>
      <c r="D10010" s="1">
        <v>49</v>
      </c>
      <c r="E10010" s="1">
        <v>83</v>
      </c>
    </row>
    <row r="10011" spans="1:5" hidden="1">
      <c r="A10011" s="1">
        <v>2011</v>
      </c>
      <c r="B10011" s="1">
        <v>17</v>
      </c>
      <c r="C10011" s="1">
        <v>29</v>
      </c>
      <c r="D10011" s="1">
        <v>66</v>
      </c>
      <c r="E10011" s="1">
        <v>95</v>
      </c>
    </row>
    <row r="10012" spans="1:5" hidden="1">
      <c r="A10012" s="1">
        <v>2011</v>
      </c>
      <c r="B10012" s="1">
        <v>18</v>
      </c>
      <c r="C10012" s="1">
        <v>34</v>
      </c>
      <c r="D10012" s="1">
        <v>78</v>
      </c>
      <c r="E10012" s="1">
        <v>112</v>
      </c>
    </row>
    <row r="10013" spans="1:5" hidden="1">
      <c r="A10013" s="1">
        <v>2011</v>
      </c>
      <c r="B10013" s="1">
        <v>19</v>
      </c>
      <c r="C10013" s="1">
        <v>43</v>
      </c>
      <c r="D10013" s="1">
        <v>83</v>
      </c>
      <c r="E10013" s="1">
        <v>126</v>
      </c>
    </row>
    <row r="10014" spans="1:5" hidden="1">
      <c r="A10014" s="1">
        <v>2011</v>
      </c>
      <c r="B10014" s="1">
        <v>20</v>
      </c>
      <c r="C10014" s="1">
        <v>42</v>
      </c>
      <c r="D10014" s="1">
        <v>114</v>
      </c>
      <c r="E10014" s="1">
        <v>156</v>
      </c>
    </row>
    <row r="10015" spans="1:5" hidden="1">
      <c r="A10015" s="1">
        <v>2011</v>
      </c>
      <c r="B10015" s="1">
        <v>21</v>
      </c>
      <c r="C10015" s="1">
        <v>42</v>
      </c>
      <c r="D10015" s="1">
        <v>109</v>
      </c>
      <c r="E10015" s="1">
        <v>151</v>
      </c>
    </row>
    <row r="10016" spans="1:5" hidden="1">
      <c r="A10016" s="1">
        <v>2011</v>
      </c>
      <c r="B10016" s="1">
        <v>22</v>
      </c>
      <c r="C10016" s="1">
        <v>39</v>
      </c>
      <c r="D10016" s="1">
        <v>99</v>
      </c>
      <c r="E10016" s="1">
        <v>138</v>
      </c>
    </row>
    <row r="10017" spans="1:5" hidden="1">
      <c r="A10017" s="1">
        <v>2011</v>
      </c>
      <c r="B10017" s="1">
        <v>23</v>
      </c>
      <c r="C10017" s="1">
        <v>49</v>
      </c>
      <c r="D10017" s="1">
        <v>78</v>
      </c>
      <c r="E10017" s="1">
        <v>127</v>
      </c>
    </row>
    <row r="10018" spans="1:5" hidden="1">
      <c r="A10018" s="1">
        <v>2011</v>
      </c>
      <c r="B10018" s="1">
        <v>24</v>
      </c>
      <c r="C10018" s="1">
        <v>44</v>
      </c>
      <c r="D10018" s="1">
        <v>122</v>
      </c>
      <c r="E10018" s="1">
        <v>166</v>
      </c>
    </row>
    <row r="10019" spans="1:5" hidden="1">
      <c r="A10019" s="1">
        <v>2011</v>
      </c>
      <c r="B10019" s="1">
        <v>25</v>
      </c>
      <c r="C10019" s="1">
        <v>46</v>
      </c>
      <c r="D10019" s="1">
        <v>128</v>
      </c>
      <c r="E10019" s="1">
        <v>174</v>
      </c>
    </row>
    <row r="10020" spans="1:5" hidden="1">
      <c r="A10020" s="1">
        <v>2011</v>
      </c>
      <c r="B10020" s="1">
        <v>26</v>
      </c>
      <c r="C10020" s="1">
        <v>42</v>
      </c>
      <c r="D10020" s="1">
        <v>119</v>
      </c>
      <c r="E10020" s="1">
        <v>161</v>
      </c>
    </row>
    <row r="10021" spans="1:5" hidden="1">
      <c r="A10021" s="1">
        <v>2011</v>
      </c>
      <c r="B10021" s="1">
        <v>27</v>
      </c>
      <c r="C10021" s="1">
        <v>52</v>
      </c>
      <c r="D10021" s="1">
        <v>111</v>
      </c>
      <c r="E10021" s="1">
        <v>163</v>
      </c>
    </row>
    <row r="10022" spans="1:5" hidden="1">
      <c r="A10022" s="1">
        <v>2011</v>
      </c>
      <c r="B10022" s="1">
        <v>28</v>
      </c>
      <c r="C10022" s="1">
        <v>35</v>
      </c>
      <c r="D10022" s="1">
        <v>124</v>
      </c>
      <c r="E10022" s="1">
        <v>159</v>
      </c>
    </row>
    <row r="10023" spans="1:5" hidden="1">
      <c r="A10023" s="1">
        <v>2011</v>
      </c>
      <c r="B10023" s="1">
        <v>29</v>
      </c>
      <c r="C10023" s="1">
        <v>58</v>
      </c>
      <c r="D10023" s="1">
        <v>134</v>
      </c>
      <c r="E10023" s="1">
        <v>192</v>
      </c>
    </row>
    <row r="10024" spans="1:5" hidden="1">
      <c r="A10024" s="1">
        <v>2011</v>
      </c>
      <c r="B10024" s="1">
        <v>30</v>
      </c>
      <c r="C10024" s="1">
        <v>48</v>
      </c>
      <c r="D10024" s="1">
        <v>139</v>
      </c>
      <c r="E10024" s="1">
        <v>187</v>
      </c>
    </row>
    <row r="10025" spans="1:5" hidden="1">
      <c r="A10025" s="1">
        <v>2011</v>
      </c>
      <c r="B10025" s="1">
        <v>31</v>
      </c>
      <c r="C10025" s="1">
        <v>64</v>
      </c>
      <c r="D10025" s="1">
        <v>134</v>
      </c>
      <c r="E10025" s="1">
        <v>198</v>
      </c>
    </row>
    <row r="10026" spans="1:5" hidden="1">
      <c r="A10026" s="1">
        <v>2011</v>
      </c>
      <c r="B10026" s="1">
        <v>32</v>
      </c>
      <c r="C10026" s="1">
        <v>65</v>
      </c>
      <c r="D10026" s="1">
        <v>161</v>
      </c>
      <c r="E10026" s="1">
        <v>226</v>
      </c>
    </row>
    <row r="10027" spans="1:5" hidden="1">
      <c r="A10027" s="1">
        <v>2011</v>
      </c>
      <c r="B10027" s="1">
        <v>33</v>
      </c>
      <c r="C10027" s="1">
        <v>76</v>
      </c>
      <c r="D10027" s="1">
        <v>141</v>
      </c>
      <c r="E10027" s="1">
        <v>217</v>
      </c>
    </row>
    <row r="10028" spans="1:5" hidden="1">
      <c r="A10028" s="1">
        <v>2011</v>
      </c>
      <c r="B10028" s="1">
        <v>34</v>
      </c>
      <c r="C10028" s="1">
        <v>72</v>
      </c>
      <c r="D10028" s="1">
        <v>137</v>
      </c>
      <c r="E10028" s="1">
        <v>209</v>
      </c>
    </row>
    <row r="10029" spans="1:5" hidden="1">
      <c r="A10029" s="1">
        <v>2011</v>
      </c>
      <c r="B10029" s="1">
        <v>35</v>
      </c>
      <c r="C10029" s="1">
        <v>85</v>
      </c>
      <c r="D10029" s="1">
        <v>167</v>
      </c>
      <c r="E10029" s="1">
        <v>252</v>
      </c>
    </row>
    <row r="10030" spans="1:5" hidden="1">
      <c r="A10030" s="1">
        <v>2011</v>
      </c>
      <c r="B10030" s="1">
        <v>36</v>
      </c>
      <c r="C10030" s="1">
        <v>75</v>
      </c>
      <c r="D10030" s="1">
        <v>155</v>
      </c>
      <c r="E10030" s="1">
        <v>230</v>
      </c>
    </row>
    <row r="10031" spans="1:5" hidden="1">
      <c r="A10031" s="1">
        <v>2011</v>
      </c>
      <c r="B10031" s="1">
        <v>37</v>
      </c>
      <c r="C10031" s="1">
        <v>98</v>
      </c>
      <c r="D10031" s="1">
        <v>193</v>
      </c>
      <c r="E10031" s="1">
        <v>291</v>
      </c>
    </row>
    <row r="10032" spans="1:5" hidden="1">
      <c r="A10032" s="1">
        <v>2011</v>
      </c>
      <c r="B10032" s="1">
        <v>38</v>
      </c>
      <c r="C10032" s="1">
        <v>108</v>
      </c>
      <c r="D10032" s="1">
        <v>170</v>
      </c>
      <c r="E10032" s="1">
        <v>278</v>
      </c>
    </row>
    <row r="10033" spans="1:5" hidden="1">
      <c r="A10033" s="1">
        <v>2011</v>
      </c>
      <c r="B10033" s="1">
        <v>39</v>
      </c>
      <c r="C10033" s="1">
        <v>134</v>
      </c>
      <c r="D10033" s="1">
        <v>199</v>
      </c>
      <c r="E10033" s="1">
        <v>333</v>
      </c>
    </row>
    <row r="10034" spans="1:5" hidden="1">
      <c r="A10034" s="1">
        <v>2011</v>
      </c>
      <c r="B10034" s="1">
        <v>40</v>
      </c>
      <c r="C10034" s="1">
        <v>127</v>
      </c>
      <c r="D10034" s="1">
        <v>228</v>
      </c>
      <c r="E10034" s="1">
        <v>355</v>
      </c>
    </row>
    <row r="10035" spans="1:5" hidden="1">
      <c r="A10035" s="1">
        <v>2011</v>
      </c>
      <c r="B10035" s="1">
        <v>41</v>
      </c>
      <c r="C10035" s="1">
        <v>122</v>
      </c>
      <c r="D10035" s="1">
        <v>251</v>
      </c>
      <c r="E10035" s="1">
        <v>373</v>
      </c>
    </row>
    <row r="10036" spans="1:5" hidden="1">
      <c r="A10036" s="1">
        <v>2011</v>
      </c>
      <c r="B10036" s="1">
        <v>42</v>
      </c>
      <c r="C10036" s="1">
        <v>157</v>
      </c>
      <c r="D10036" s="1">
        <v>238</v>
      </c>
      <c r="E10036" s="1">
        <v>395</v>
      </c>
    </row>
    <row r="10037" spans="1:5" hidden="1">
      <c r="A10037" s="1">
        <v>2011</v>
      </c>
      <c r="B10037" s="1">
        <v>43</v>
      </c>
      <c r="C10037" s="1">
        <v>160</v>
      </c>
      <c r="D10037" s="1">
        <v>240</v>
      </c>
      <c r="E10037" s="1">
        <v>400</v>
      </c>
    </row>
    <row r="10038" spans="1:5" hidden="1">
      <c r="A10038" s="1">
        <v>2011</v>
      </c>
      <c r="B10038" s="1">
        <v>44</v>
      </c>
      <c r="C10038" s="1">
        <v>175</v>
      </c>
      <c r="D10038" s="1">
        <v>236</v>
      </c>
      <c r="E10038" s="1">
        <v>411</v>
      </c>
    </row>
    <row r="10039" spans="1:5" hidden="1">
      <c r="A10039" s="1">
        <v>2011</v>
      </c>
      <c r="B10039" s="1">
        <v>45</v>
      </c>
      <c r="C10039" s="1">
        <v>163</v>
      </c>
      <c r="D10039" s="1">
        <v>289</v>
      </c>
      <c r="E10039" s="1">
        <v>452</v>
      </c>
    </row>
    <row r="10040" spans="1:5" hidden="1">
      <c r="A10040" s="1">
        <v>2011</v>
      </c>
      <c r="B10040" s="1">
        <v>46</v>
      </c>
      <c r="C10040" s="1">
        <v>203</v>
      </c>
      <c r="D10040" s="1">
        <v>297</v>
      </c>
      <c r="E10040" s="1">
        <v>500</v>
      </c>
    </row>
    <row r="10041" spans="1:5" hidden="1">
      <c r="A10041" s="1">
        <v>2011</v>
      </c>
      <c r="B10041" s="1">
        <v>47</v>
      </c>
      <c r="C10041" s="1">
        <v>218</v>
      </c>
      <c r="D10041" s="1">
        <v>333</v>
      </c>
      <c r="E10041" s="1">
        <v>551</v>
      </c>
    </row>
    <row r="10042" spans="1:5" hidden="1">
      <c r="A10042" s="1">
        <v>2011</v>
      </c>
      <c r="B10042" s="1">
        <v>48</v>
      </c>
      <c r="C10042" s="1">
        <v>242</v>
      </c>
      <c r="D10042" s="1">
        <v>386</v>
      </c>
      <c r="E10042" s="1">
        <v>628</v>
      </c>
    </row>
    <row r="10043" spans="1:5" hidden="1">
      <c r="A10043" s="1">
        <v>2011</v>
      </c>
      <c r="B10043" s="1">
        <v>49</v>
      </c>
      <c r="C10043" s="1">
        <v>281</v>
      </c>
      <c r="D10043" s="1">
        <v>433</v>
      </c>
      <c r="E10043" s="1">
        <v>714</v>
      </c>
    </row>
    <row r="10044" spans="1:5" hidden="1">
      <c r="A10044" s="1">
        <v>2011</v>
      </c>
      <c r="B10044" s="1">
        <v>50</v>
      </c>
      <c r="C10044" s="1">
        <v>296</v>
      </c>
      <c r="D10044" s="1">
        <v>420</v>
      </c>
      <c r="E10044" s="1">
        <v>716</v>
      </c>
    </row>
    <row r="10045" spans="1:5" hidden="1">
      <c r="A10045" s="1">
        <v>2011</v>
      </c>
      <c r="B10045" s="1">
        <v>51</v>
      </c>
      <c r="C10045" s="1">
        <v>312</v>
      </c>
      <c r="D10045" s="1">
        <v>481</v>
      </c>
      <c r="E10045" s="1">
        <v>793</v>
      </c>
    </row>
    <row r="10046" spans="1:5" hidden="1">
      <c r="A10046" s="1">
        <v>2011</v>
      </c>
      <c r="B10046" s="1">
        <v>52</v>
      </c>
      <c r="C10046" s="1">
        <v>326</v>
      </c>
      <c r="D10046" s="1">
        <v>487</v>
      </c>
      <c r="E10046" s="1">
        <v>813</v>
      </c>
    </row>
    <row r="10047" spans="1:5" hidden="1">
      <c r="A10047" s="1">
        <v>2011</v>
      </c>
      <c r="B10047" s="1">
        <v>53</v>
      </c>
      <c r="C10047" s="1">
        <v>310</v>
      </c>
      <c r="D10047" s="1">
        <v>527</v>
      </c>
      <c r="E10047" s="1">
        <v>837</v>
      </c>
    </row>
    <row r="10048" spans="1:5" hidden="1">
      <c r="A10048" s="1">
        <v>2011</v>
      </c>
      <c r="B10048" s="1">
        <v>54</v>
      </c>
      <c r="C10048" s="1">
        <v>381</v>
      </c>
      <c r="D10048" s="1">
        <v>578</v>
      </c>
      <c r="E10048" s="1">
        <v>959</v>
      </c>
    </row>
    <row r="10049" spans="1:5" hidden="1">
      <c r="A10049" s="1">
        <v>2011</v>
      </c>
      <c r="B10049" s="1">
        <v>55</v>
      </c>
      <c r="C10049" s="1">
        <v>366</v>
      </c>
      <c r="D10049" s="1">
        <v>651</v>
      </c>
      <c r="E10049" s="1">
        <v>1017</v>
      </c>
    </row>
    <row r="10050" spans="1:5" hidden="1">
      <c r="A10050" s="1">
        <v>2011</v>
      </c>
      <c r="B10050" s="1">
        <v>56</v>
      </c>
      <c r="C10050" s="1">
        <v>392</v>
      </c>
      <c r="D10050" s="1">
        <v>663</v>
      </c>
      <c r="E10050" s="1">
        <v>1055</v>
      </c>
    </row>
    <row r="10051" spans="1:5" hidden="1">
      <c r="A10051" s="1">
        <v>2011</v>
      </c>
      <c r="B10051" s="1">
        <v>57</v>
      </c>
      <c r="C10051" s="1">
        <v>398</v>
      </c>
      <c r="D10051" s="1">
        <v>658</v>
      </c>
      <c r="E10051" s="1">
        <v>1056</v>
      </c>
    </row>
    <row r="10052" spans="1:5" hidden="1">
      <c r="A10052" s="1">
        <v>2011</v>
      </c>
      <c r="B10052" s="1">
        <v>58</v>
      </c>
      <c r="C10052" s="1">
        <v>436</v>
      </c>
      <c r="D10052" s="1">
        <v>729.01</v>
      </c>
      <c r="E10052" s="1">
        <v>1165.01</v>
      </c>
    </row>
    <row r="10053" spans="1:5" hidden="1">
      <c r="A10053" s="1">
        <v>2011</v>
      </c>
      <c r="B10053" s="1">
        <v>59</v>
      </c>
      <c r="C10053" s="1">
        <v>475</v>
      </c>
      <c r="D10053" s="1">
        <v>796.02</v>
      </c>
      <c r="E10053" s="1">
        <v>1271.02</v>
      </c>
    </row>
    <row r="10054" spans="1:5" hidden="1">
      <c r="A10054" s="1">
        <v>2011</v>
      </c>
      <c r="B10054" s="1">
        <v>60</v>
      </c>
      <c r="C10054" s="1">
        <v>524</v>
      </c>
      <c r="D10054" s="1">
        <v>842.02</v>
      </c>
      <c r="E10054" s="1">
        <v>1366.02</v>
      </c>
    </row>
    <row r="10055" spans="1:5" hidden="1">
      <c r="A10055" s="1">
        <v>2011</v>
      </c>
      <c r="B10055" s="1">
        <v>61</v>
      </c>
      <c r="C10055" s="1">
        <v>575</v>
      </c>
      <c r="D10055" s="1">
        <v>929.02</v>
      </c>
      <c r="E10055" s="1">
        <v>1504.02</v>
      </c>
    </row>
    <row r="10056" spans="1:5" hidden="1">
      <c r="A10056" s="1">
        <v>2011</v>
      </c>
      <c r="B10056" s="1">
        <v>62</v>
      </c>
      <c r="C10056" s="1">
        <v>570</v>
      </c>
      <c r="D10056" s="1">
        <v>954.02</v>
      </c>
      <c r="E10056" s="1">
        <v>1524.02</v>
      </c>
    </row>
    <row r="10057" spans="1:5" hidden="1">
      <c r="A10057" s="1">
        <v>2011</v>
      </c>
      <c r="B10057" s="1">
        <v>63</v>
      </c>
      <c r="C10057" s="1">
        <v>587</v>
      </c>
      <c r="D10057" s="1">
        <v>1070.02</v>
      </c>
      <c r="E10057" s="1">
        <v>1657.02</v>
      </c>
    </row>
    <row r="10058" spans="1:5" hidden="1">
      <c r="A10058" s="1">
        <v>2011</v>
      </c>
      <c r="B10058" s="1">
        <v>64</v>
      </c>
      <c r="C10058" s="1">
        <v>625</v>
      </c>
      <c r="D10058" s="1">
        <v>1173.02</v>
      </c>
      <c r="E10058" s="1">
        <v>1798.02</v>
      </c>
    </row>
    <row r="10059" spans="1:5" hidden="1">
      <c r="A10059" s="1">
        <v>2011</v>
      </c>
      <c r="B10059" s="1">
        <v>65</v>
      </c>
      <c r="C10059" s="1">
        <v>672</v>
      </c>
      <c r="D10059" s="1">
        <v>1128.02</v>
      </c>
      <c r="E10059" s="1">
        <v>1800.02</v>
      </c>
    </row>
    <row r="10060" spans="1:5" hidden="1">
      <c r="A10060" s="1">
        <v>2011</v>
      </c>
      <c r="B10060" s="1">
        <v>66</v>
      </c>
      <c r="C10060" s="1">
        <v>655</v>
      </c>
      <c r="D10060" s="1">
        <v>1181.02</v>
      </c>
      <c r="E10060" s="1">
        <v>1836.02</v>
      </c>
    </row>
    <row r="10061" spans="1:5" hidden="1">
      <c r="A10061" s="1">
        <v>2011</v>
      </c>
      <c r="B10061" s="1">
        <v>67</v>
      </c>
      <c r="C10061" s="1">
        <v>719</v>
      </c>
      <c r="D10061" s="1">
        <v>1225.02</v>
      </c>
      <c r="E10061" s="1">
        <v>1944.02</v>
      </c>
    </row>
    <row r="10062" spans="1:5" hidden="1">
      <c r="A10062" s="1">
        <v>2011</v>
      </c>
      <c r="B10062" s="1">
        <v>68</v>
      </c>
      <c r="C10062" s="1">
        <v>723</v>
      </c>
      <c r="D10062" s="1">
        <v>1207.02</v>
      </c>
      <c r="E10062" s="1">
        <v>1930.02</v>
      </c>
    </row>
    <row r="10063" spans="1:5" hidden="1">
      <c r="A10063" s="1">
        <v>2011</v>
      </c>
      <c r="B10063" s="1">
        <v>69</v>
      </c>
      <c r="C10063" s="1">
        <v>791</v>
      </c>
      <c r="D10063" s="1">
        <v>1259.02</v>
      </c>
      <c r="E10063" s="1">
        <v>2050.02</v>
      </c>
    </row>
    <row r="10064" spans="1:5" hidden="1">
      <c r="A10064" s="1">
        <v>2011</v>
      </c>
      <c r="B10064" s="1">
        <v>70</v>
      </c>
      <c r="C10064" s="1">
        <v>840</v>
      </c>
      <c r="D10064" s="1">
        <v>1308.02</v>
      </c>
      <c r="E10064" s="1">
        <v>2148.02</v>
      </c>
    </row>
    <row r="10065" spans="1:5" hidden="1">
      <c r="A10065" s="1">
        <v>2011</v>
      </c>
      <c r="B10065" s="1">
        <v>71</v>
      </c>
      <c r="C10065" s="1">
        <v>921</v>
      </c>
      <c r="D10065" s="1">
        <v>1417.02</v>
      </c>
      <c r="E10065" s="1">
        <v>2338.02</v>
      </c>
    </row>
    <row r="10066" spans="1:5" hidden="1">
      <c r="A10066" s="1">
        <v>2011</v>
      </c>
      <c r="B10066" s="1">
        <v>72</v>
      </c>
      <c r="C10066" s="1">
        <v>996</v>
      </c>
      <c r="D10066" s="1">
        <v>1553.02</v>
      </c>
      <c r="E10066" s="1">
        <v>2549.02</v>
      </c>
    </row>
    <row r="10067" spans="1:5" hidden="1">
      <c r="A10067" s="1">
        <v>2011</v>
      </c>
      <c r="B10067" s="1">
        <v>73</v>
      </c>
      <c r="C10067" s="1">
        <v>1011</v>
      </c>
      <c r="D10067" s="1">
        <v>1555.02</v>
      </c>
      <c r="E10067" s="1">
        <v>2566.02</v>
      </c>
    </row>
    <row r="10068" spans="1:5" hidden="1">
      <c r="A10068" s="1">
        <v>2011</v>
      </c>
      <c r="B10068" s="1">
        <v>74</v>
      </c>
      <c r="C10068" s="1">
        <v>1154</v>
      </c>
      <c r="D10068" s="1">
        <v>1727.02</v>
      </c>
      <c r="E10068" s="1">
        <v>2881.02</v>
      </c>
    </row>
    <row r="10069" spans="1:5" hidden="1">
      <c r="A10069" s="1">
        <v>2011</v>
      </c>
      <c r="B10069" s="1">
        <v>75</v>
      </c>
      <c r="C10069" s="1">
        <v>1129</v>
      </c>
      <c r="D10069" s="1">
        <v>1720.02</v>
      </c>
      <c r="E10069" s="1">
        <v>2849.02</v>
      </c>
    </row>
    <row r="10070" spans="1:5" hidden="1">
      <c r="A10070" s="1">
        <v>2011</v>
      </c>
      <c r="B10070" s="1">
        <v>76</v>
      </c>
      <c r="C10070" s="1">
        <v>1219</v>
      </c>
      <c r="D10070" s="1">
        <v>1844.02</v>
      </c>
      <c r="E10070" s="1">
        <v>3063.02</v>
      </c>
    </row>
    <row r="10071" spans="1:5" hidden="1">
      <c r="A10071" s="1">
        <v>2011</v>
      </c>
      <c r="B10071" s="1">
        <v>77</v>
      </c>
      <c r="C10071" s="1">
        <v>1343</v>
      </c>
      <c r="D10071" s="1">
        <v>1987.02</v>
      </c>
      <c r="E10071" s="1">
        <v>3330.02</v>
      </c>
    </row>
    <row r="10072" spans="1:5" hidden="1">
      <c r="A10072" s="1">
        <v>2011</v>
      </c>
      <c r="B10072" s="1">
        <v>78</v>
      </c>
      <c r="C10072" s="1">
        <v>1458</v>
      </c>
      <c r="D10072" s="1">
        <v>1987.02</v>
      </c>
      <c r="E10072" s="1">
        <v>3445.02</v>
      </c>
    </row>
    <row r="10073" spans="1:5" hidden="1">
      <c r="A10073" s="1">
        <v>2011</v>
      </c>
      <c r="B10073" s="1">
        <v>79</v>
      </c>
      <c r="C10073" s="1">
        <v>1558</v>
      </c>
      <c r="D10073" s="1">
        <v>2218.0300000000002</v>
      </c>
      <c r="E10073" s="1">
        <v>3776.03</v>
      </c>
    </row>
    <row r="10074" spans="1:5" hidden="1">
      <c r="A10074" s="1">
        <v>2011</v>
      </c>
      <c r="B10074" s="1">
        <v>80</v>
      </c>
      <c r="C10074" s="1">
        <v>1880</v>
      </c>
      <c r="D10074" s="1">
        <v>2360.04</v>
      </c>
      <c r="E10074" s="1">
        <v>4240.04</v>
      </c>
    </row>
    <row r="10075" spans="1:5" hidden="1">
      <c r="A10075" s="1">
        <v>2011</v>
      </c>
      <c r="B10075" s="1">
        <v>81</v>
      </c>
      <c r="C10075" s="1">
        <v>1997</v>
      </c>
      <c r="D10075" s="1">
        <v>2511.04</v>
      </c>
      <c r="E10075" s="1">
        <v>4508.04</v>
      </c>
    </row>
    <row r="10076" spans="1:5" hidden="1">
      <c r="A10076" s="1">
        <v>2011</v>
      </c>
      <c r="B10076" s="1">
        <v>82</v>
      </c>
      <c r="C10076" s="1">
        <v>2297</v>
      </c>
      <c r="D10076" s="1">
        <v>2616.04</v>
      </c>
      <c r="E10076" s="1">
        <v>4913.04</v>
      </c>
    </row>
    <row r="10077" spans="1:5" hidden="1">
      <c r="A10077" s="1">
        <v>2011</v>
      </c>
      <c r="B10077" s="1">
        <v>83</v>
      </c>
      <c r="C10077" s="1">
        <v>2522</v>
      </c>
      <c r="D10077" s="1">
        <v>2692.04</v>
      </c>
      <c r="E10077" s="1">
        <v>5214.04</v>
      </c>
    </row>
    <row r="10078" spans="1:5" hidden="1">
      <c r="A10078" s="1">
        <v>2011</v>
      </c>
      <c r="B10078" s="1">
        <v>84</v>
      </c>
      <c r="C10078" s="1">
        <v>2584</v>
      </c>
      <c r="D10078" s="1">
        <v>2706.04</v>
      </c>
      <c r="E10078" s="1">
        <v>5290.04</v>
      </c>
    </row>
    <row r="10079" spans="1:5" hidden="1">
      <c r="A10079" s="1">
        <v>2011</v>
      </c>
      <c r="B10079" s="1">
        <v>85</v>
      </c>
      <c r="C10079" s="1">
        <v>2824</v>
      </c>
      <c r="D10079" s="1">
        <v>2679.04</v>
      </c>
      <c r="E10079" s="1">
        <v>5503.04</v>
      </c>
    </row>
    <row r="10080" spans="1:5" hidden="1">
      <c r="A10080" s="1">
        <v>2011</v>
      </c>
      <c r="B10080" s="1">
        <v>86</v>
      </c>
      <c r="C10080" s="1">
        <v>3045</v>
      </c>
      <c r="D10080" s="1">
        <v>2710.04</v>
      </c>
      <c r="E10080" s="1">
        <v>5755.04</v>
      </c>
    </row>
    <row r="10081" spans="1:5" hidden="1">
      <c r="A10081" s="1">
        <v>2011</v>
      </c>
      <c r="B10081" s="1">
        <v>87</v>
      </c>
      <c r="C10081" s="1">
        <v>3107</v>
      </c>
      <c r="D10081" s="1">
        <v>2401.0300000000002</v>
      </c>
      <c r="E10081" s="1">
        <v>5508.03</v>
      </c>
    </row>
    <row r="10082" spans="1:5" hidden="1">
      <c r="A10082" s="1">
        <v>2011</v>
      </c>
      <c r="B10082" s="1">
        <v>88</v>
      </c>
      <c r="C10082" s="1">
        <v>3172</v>
      </c>
      <c r="D10082" s="1">
        <v>2315.0300000000002</v>
      </c>
      <c r="E10082" s="1">
        <v>5487.03</v>
      </c>
    </row>
    <row r="10083" spans="1:5" hidden="1">
      <c r="A10083" s="1">
        <v>2011</v>
      </c>
      <c r="B10083" s="1">
        <v>89</v>
      </c>
      <c r="C10083" s="1">
        <v>3272</v>
      </c>
      <c r="D10083" s="1">
        <v>2229.0300000000002</v>
      </c>
      <c r="E10083" s="1">
        <v>5501.03</v>
      </c>
    </row>
    <row r="10084" spans="1:5" hidden="1">
      <c r="A10084" s="1">
        <v>2011</v>
      </c>
      <c r="B10084" s="1">
        <v>90</v>
      </c>
      <c r="C10084" s="1">
        <v>3165</v>
      </c>
      <c r="D10084" s="1">
        <v>1972.02</v>
      </c>
      <c r="E10084" s="1">
        <v>5137.0200000000004</v>
      </c>
    </row>
    <row r="10085" spans="1:5" hidden="1">
      <c r="A10085" s="1">
        <v>2011</v>
      </c>
      <c r="B10085" s="1">
        <v>91</v>
      </c>
      <c r="C10085" s="1">
        <v>2729</v>
      </c>
      <c r="D10085" s="1">
        <v>1654.02</v>
      </c>
      <c r="E10085" s="1">
        <v>4383.0200000000004</v>
      </c>
    </row>
    <row r="10086" spans="1:5" hidden="1">
      <c r="A10086" s="1">
        <v>2011</v>
      </c>
      <c r="B10086" s="1">
        <v>92</v>
      </c>
      <c r="C10086" s="1">
        <v>2269</v>
      </c>
      <c r="D10086" s="1">
        <v>1180.02</v>
      </c>
      <c r="E10086" s="1">
        <v>3449.02</v>
      </c>
    </row>
    <row r="10087" spans="1:5" hidden="1">
      <c r="A10087" s="1">
        <v>2011</v>
      </c>
      <c r="B10087" s="1">
        <v>93</v>
      </c>
      <c r="C10087" s="1">
        <v>2055</v>
      </c>
      <c r="D10087" s="1">
        <v>1015.02</v>
      </c>
      <c r="E10087" s="1">
        <v>3070.02</v>
      </c>
    </row>
    <row r="10088" spans="1:5" hidden="1">
      <c r="A10088" s="1">
        <v>2011</v>
      </c>
      <c r="B10088" s="1">
        <v>94</v>
      </c>
      <c r="C10088" s="1">
        <v>1935</v>
      </c>
      <c r="D10088" s="1">
        <v>869.02</v>
      </c>
      <c r="E10088" s="1">
        <v>2804.02</v>
      </c>
    </row>
    <row r="10089" spans="1:5" hidden="1">
      <c r="A10089" s="1">
        <v>2011</v>
      </c>
      <c r="B10089" s="1">
        <v>95</v>
      </c>
      <c r="C10089" s="1">
        <v>1704</v>
      </c>
      <c r="D10089" s="1">
        <v>673.01</v>
      </c>
      <c r="E10089" s="1">
        <v>2377.0100000000002</v>
      </c>
    </row>
    <row r="10090" spans="1:5" hidden="1">
      <c r="A10090" s="1">
        <v>2011</v>
      </c>
      <c r="B10090" s="1">
        <v>96</v>
      </c>
      <c r="C10090" s="1">
        <v>1394</v>
      </c>
      <c r="D10090" s="1">
        <v>503</v>
      </c>
      <c r="E10090" s="1">
        <v>1897</v>
      </c>
    </row>
    <row r="10091" spans="1:5" hidden="1">
      <c r="A10091" s="1">
        <v>2011</v>
      </c>
      <c r="B10091" s="1">
        <v>97</v>
      </c>
      <c r="C10091" s="1">
        <v>1135</v>
      </c>
      <c r="D10091" s="1">
        <v>399</v>
      </c>
      <c r="E10091" s="1">
        <v>1534</v>
      </c>
    </row>
    <row r="10092" spans="1:5" hidden="1">
      <c r="A10092" s="1">
        <v>2011</v>
      </c>
      <c r="B10092" s="1">
        <v>98</v>
      </c>
      <c r="C10092" s="1">
        <v>803</v>
      </c>
      <c r="D10092" s="1">
        <v>260</v>
      </c>
      <c r="E10092" s="1">
        <v>1063</v>
      </c>
    </row>
    <row r="10093" spans="1:5" hidden="1">
      <c r="A10093" s="1">
        <v>2011</v>
      </c>
      <c r="B10093" s="1">
        <v>99</v>
      </c>
      <c r="C10093" s="1">
        <v>575</v>
      </c>
      <c r="D10093" s="1">
        <v>160</v>
      </c>
      <c r="E10093" s="1">
        <v>735</v>
      </c>
    </row>
    <row r="10094" spans="1:5" hidden="1">
      <c r="A10094" s="1">
        <v>2011</v>
      </c>
      <c r="B10094" s="1">
        <v>100</v>
      </c>
      <c r="C10094" s="1">
        <v>415.26</v>
      </c>
      <c r="D10094" s="1">
        <v>93.74</v>
      </c>
      <c r="E10094" s="1">
        <v>509</v>
      </c>
    </row>
    <row r="10095" spans="1:5" hidden="1">
      <c r="A10095" s="1">
        <v>2011</v>
      </c>
      <c r="B10095" s="1">
        <v>101</v>
      </c>
      <c r="C10095" s="1">
        <v>278.94</v>
      </c>
      <c r="D10095" s="1">
        <v>58.55</v>
      </c>
      <c r="E10095" s="1">
        <v>337.49</v>
      </c>
    </row>
    <row r="10096" spans="1:5" hidden="1">
      <c r="A10096" s="1">
        <v>2011</v>
      </c>
      <c r="B10096" s="1">
        <v>102</v>
      </c>
      <c r="C10096" s="1">
        <v>179.74</v>
      </c>
      <c r="D10096" s="1">
        <v>35.18</v>
      </c>
      <c r="E10096" s="1">
        <v>214.92</v>
      </c>
    </row>
    <row r="10097" spans="1:5" hidden="1">
      <c r="A10097" s="1">
        <v>2011</v>
      </c>
      <c r="B10097" s="1">
        <v>103</v>
      </c>
      <c r="C10097" s="1">
        <v>110.44</v>
      </c>
      <c r="D10097" s="1">
        <v>19.64</v>
      </c>
      <c r="E10097" s="1">
        <v>130.08000000000001</v>
      </c>
    </row>
    <row r="10098" spans="1:5" hidden="1">
      <c r="A10098" s="1">
        <v>2011</v>
      </c>
      <c r="B10098" s="1">
        <v>104</v>
      </c>
      <c r="C10098" s="1">
        <v>65.16</v>
      </c>
      <c r="D10098" s="1">
        <v>10.41</v>
      </c>
      <c r="E10098" s="1">
        <v>75.569999999999993</v>
      </c>
    </row>
    <row r="10099" spans="1:5" hidden="1">
      <c r="A10099" s="1">
        <v>2011</v>
      </c>
      <c r="B10099" s="1">
        <v>105</v>
      </c>
      <c r="C10099" s="1">
        <v>38.06</v>
      </c>
      <c r="D10099" s="1">
        <v>5.51</v>
      </c>
      <c r="E10099" s="1">
        <v>43.57</v>
      </c>
    </row>
    <row r="10100" spans="1:5" hidden="1">
      <c r="A10100" s="1">
        <v>2011</v>
      </c>
      <c r="B10100" s="1">
        <v>106</v>
      </c>
      <c r="C10100" s="1">
        <v>20.77</v>
      </c>
      <c r="D10100" s="1">
        <v>2.85</v>
      </c>
      <c r="E10100" s="1">
        <v>23.62</v>
      </c>
    </row>
    <row r="10101" spans="1:5" hidden="1">
      <c r="A10101" s="1">
        <v>2011</v>
      </c>
      <c r="B10101" s="1">
        <v>107</v>
      </c>
      <c r="C10101" s="1">
        <v>10.72</v>
      </c>
      <c r="D10101" s="1">
        <v>1.42</v>
      </c>
      <c r="E10101" s="1">
        <v>12.14</v>
      </c>
    </row>
    <row r="10102" spans="1:5" hidden="1">
      <c r="A10102" s="1">
        <v>2011</v>
      </c>
      <c r="B10102" s="1">
        <v>108</v>
      </c>
      <c r="C10102" s="1">
        <v>5.45</v>
      </c>
      <c r="D10102" s="1">
        <v>0.69</v>
      </c>
      <c r="E10102" s="1">
        <v>6.14</v>
      </c>
    </row>
    <row r="10103" spans="1:5" hidden="1">
      <c r="A10103" s="1">
        <v>2011</v>
      </c>
      <c r="B10103" s="1">
        <v>109</v>
      </c>
      <c r="C10103" s="1">
        <v>2.74</v>
      </c>
      <c r="D10103" s="1">
        <v>0</v>
      </c>
      <c r="E10103" s="1">
        <v>2.74</v>
      </c>
    </row>
    <row r="10104" spans="1:5" hidden="1">
      <c r="A10104" s="1">
        <v>2011</v>
      </c>
      <c r="B10104" s="1" t="s">
        <v>121</v>
      </c>
      <c r="C10104" s="1">
        <v>1.75</v>
      </c>
      <c r="D10104" s="1">
        <v>0</v>
      </c>
      <c r="E10104" s="1">
        <v>1.75</v>
      </c>
    </row>
    <row r="10105" spans="1:5" hidden="1">
      <c r="A10105" s="1">
        <v>2012</v>
      </c>
      <c r="B10105" s="1">
        <v>0</v>
      </c>
      <c r="C10105" s="1">
        <v>464</v>
      </c>
      <c r="D10105" s="1">
        <v>545.02</v>
      </c>
      <c r="E10105" s="1">
        <v>1009.02</v>
      </c>
    </row>
    <row r="10106" spans="1:5" hidden="1">
      <c r="A10106" s="1">
        <v>2012</v>
      </c>
      <c r="B10106" s="1">
        <v>1</v>
      </c>
      <c r="C10106" s="1">
        <v>35</v>
      </c>
      <c r="D10106" s="1">
        <v>49</v>
      </c>
      <c r="E10106" s="1">
        <v>84</v>
      </c>
    </row>
    <row r="10107" spans="1:5" hidden="1">
      <c r="A10107" s="1">
        <v>2012</v>
      </c>
      <c r="B10107" s="1">
        <v>2</v>
      </c>
      <c r="C10107" s="1">
        <v>23</v>
      </c>
      <c r="D10107" s="1">
        <v>34</v>
      </c>
      <c r="E10107" s="1">
        <v>57</v>
      </c>
    </row>
    <row r="10108" spans="1:5" hidden="1">
      <c r="A10108" s="1">
        <v>2012</v>
      </c>
      <c r="B10108" s="1">
        <v>3</v>
      </c>
      <c r="C10108" s="1">
        <v>14</v>
      </c>
      <c r="D10108" s="1">
        <v>18</v>
      </c>
      <c r="E10108" s="1">
        <v>32</v>
      </c>
    </row>
    <row r="10109" spans="1:5" hidden="1">
      <c r="A10109" s="1">
        <v>2012</v>
      </c>
      <c r="B10109" s="1">
        <v>4</v>
      </c>
      <c r="C10109" s="1">
        <v>15</v>
      </c>
      <c r="D10109" s="1">
        <v>19</v>
      </c>
      <c r="E10109" s="1">
        <v>34</v>
      </c>
    </row>
    <row r="10110" spans="1:5" hidden="1">
      <c r="A10110" s="1">
        <v>2012</v>
      </c>
      <c r="B10110" s="1">
        <v>5</v>
      </c>
      <c r="C10110" s="1">
        <v>15</v>
      </c>
      <c r="D10110" s="1">
        <v>19</v>
      </c>
      <c r="E10110" s="1">
        <v>34</v>
      </c>
    </row>
    <row r="10111" spans="1:5" hidden="1">
      <c r="A10111" s="1">
        <v>2012</v>
      </c>
      <c r="B10111" s="1">
        <v>6</v>
      </c>
      <c r="C10111" s="1">
        <v>6</v>
      </c>
      <c r="D10111" s="1">
        <v>7</v>
      </c>
      <c r="E10111" s="1">
        <v>13</v>
      </c>
    </row>
    <row r="10112" spans="1:5" hidden="1">
      <c r="A10112" s="1">
        <v>2012</v>
      </c>
      <c r="B10112" s="1">
        <v>7</v>
      </c>
      <c r="C10112" s="1">
        <v>13</v>
      </c>
      <c r="D10112" s="1">
        <v>13</v>
      </c>
      <c r="E10112" s="1">
        <v>26</v>
      </c>
    </row>
    <row r="10113" spans="1:5" hidden="1">
      <c r="A10113" s="1">
        <v>2012</v>
      </c>
      <c r="B10113" s="1">
        <v>8</v>
      </c>
      <c r="C10113" s="1">
        <v>15</v>
      </c>
      <c r="D10113" s="1">
        <v>13</v>
      </c>
      <c r="E10113" s="1">
        <v>28</v>
      </c>
    </row>
    <row r="10114" spans="1:5" hidden="1">
      <c r="A10114" s="1">
        <v>2012</v>
      </c>
      <c r="B10114" s="1">
        <v>9</v>
      </c>
      <c r="C10114" s="1">
        <v>10</v>
      </c>
      <c r="D10114" s="1">
        <v>16</v>
      </c>
      <c r="E10114" s="1">
        <v>26</v>
      </c>
    </row>
    <row r="10115" spans="1:5" hidden="1">
      <c r="A10115" s="1">
        <v>2012</v>
      </c>
      <c r="B10115" s="1">
        <v>10</v>
      </c>
      <c r="C10115" s="1">
        <v>4</v>
      </c>
      <c r="D10115" s="1">
        <v>15</v>
      </c>
      <c r="E10115" s="1">
        <v>19</v>
      </c>
    </row>
    <row r="10116" spans="1:5" hidden="1">
      <c r="A10116" s="1">
        <v>2012</v>
      </c>
      <c r="B10116" s="1">
        <v>11</v>
      </c>
      <c r="C10116" s="1">
        <v>8</v>
      </c>
      <c r="D10116" s="1">
        <v>12</v>
      </c>
      <c r="E10116" s="1">
        <v>20</v>
      </c>
    </row>
    <row r="10117" spans="1:5" hidden="1">
      <c r="A10117" s="1">
        <v>2012</v>
      </c>
      <c r="B10117" s="1">
        <v>12</v>
      </c>
      <c r="C10117" s="1">
        <v>11</v>
      </c>
      <c r="D10117" s="1">
        <v>14</v>
      </c>
      <c r="E10117" s="1">
        <v>25</v>
      </c>
    </row>
    <row r="10118" spans="1:5" hidden="1">
      <c r="A10118" s="1">
        <v>2012</v>
      </c>
      <c r="B10118" s="1">
        <v>13</v>
      </c>
      <c r="C10118" s="1">
        <v>12</v>
      </c>
      <c r="D10118" s="1">
        <v>19</v>
      </c>
      <c r="E10118" s="1">
        <v>31</v>
      </c>
    </row>
    <row r="10119" spans="1:5" hidden="1">
      <c r="A10119" s="1">
        <v>2012</v>
      </c>
      <c r="B10119" s="1">
        <v>14</v>
      </c>
      <c r="C10119" s="1">
        <v>20</v>
      </c>
      <c r="D10119" s="1">
        <v>18</v>
      </c>
      <c r="E10119" s="1">
        <v>38</v>
      </c>
    </row>
    <row r="10120" spans="1:5" hidden="1">
      <c r="A10120" s="1">
        <v>2012</v>
      </c>
      <c r="B10120" s="1">
        <v>15</v>
      </c>
      <c r="C10120" s="1">
        <v>22</v>
      </c>
      <c r="D10120" s="1">
        <v>36</v>
      </c>
      <c r="E10120" s="1">
        <v>58</v>
      </c>
    </row>
    <row r="10121" spans="1:5" hidden="1">
      <c r="A10121" s="1">
        <v>2012</v>
      </c>
      <c r="B10121" s="1">
        <v>16</v>
      </c>
      <c r="C10121" s="1">
        <v>30</v>
      </c>
      <c r="D10121" s="1">
        <v>40</v>
      </c>
      <c r="E10121" s="1">
        <v>70</v>
      </c>
    </row>
    <row r="10122" spans="1:5" hidden="1">
      <c r="A10122" s="1">
        <v>2012</v>
      </c>
      <c r="B10122" s="1">
        <v>17</v>
      </c>
      <c r="C10122" s="1">
        <v>36</v>
      </c>
      <c r="D10122" s="1">
        <v>63</v>
      </c>
      <c r="E10122" s="1">
        <v>99</v>
      </c>
    </row>
    <row r="10123" spans="1:5" hidden="1">
      <c r="A10123" s="1">
        <v>2012</v>
      </c>
      <c r="B10123" s="1">
        <v>18</v>
      </c>
      <c r="C10123" s="1">
        <v>48</v>
      </c>
      <c r="D10123" s="1">
        <v>89</v>
      </c>
      <c r="E10123" s="1">
        <v>137</v>
      </c>
    </row>
    <row r="10124" spans="1:5" hidden="1">
      <c r="A10124" s="1">
        <v>2012</v>
      </c>
      <c r="B10124" s="1">
        <v>19</v>
      </c>
      <c r="C10124" s="1">
        <v>39</v>
      </c>
      <c r="D10124" s="1">
        <v>104</v>
      </c>
      <c r="E10124" s="1">
        <v>143</v>
      </c>
    </row>
    <row r="10125" spans="1:5" hidden="1">
      <c r="A10125" s="1">
        <v>2012</v>
      </c>
      <c r="B10125" s="1">
        <v>20</v>
      </c>
      <c r="C10125" s="1">
        <v>47</v>
      </c>
      <c r="D10125" s="1">
        <v>93</v>
      </c>
      <c r="E10125" s="1">
        <v>140</v>
      </c>
    </row>
    <row r="10126" spans="1:5" hidden="1">
      <c r="A10126" s="1">
        <v>2012</v>
      </c>
      <c r="B10126" s="1">
        <v>21</v>
      </c>
      <c r="C10126" s="1">
        <v>33</v>
      </c>
      <c r="D10126" s="1">
        <v>101</v>
      </c>
      <c r="E10126" s="1">
        <v>134</v>
      </c>
    </row>
    <row r="10127" spans="1:5" hidden="1">
      <c r="A10127" s="1">
        <v>2012</v>
      </c>
      <c r="B10127" s="1">
        <v>22</v>
      </c>
      <c r="C10127" s="1">
        <v>42</v>
      </c>
      <c r="D10127" s="1">
        <v>104</v>
      </c>
      <c r="E10127" s="1">
        <v>146</v>
      </c>
    </row>
    <row r="10128" spans="1:5" hidden="1">
      <c r="A10128" s="1">
        <v>2012</v>
      </c>
      <c r="B10128" s="1">
        <v>23</v>
      </c>
      <c r="C10128" s="1">
        <v>39</v>
      </c>
      <c r="D10128" s="1">
        <v>116</v>
      </c>
      <c r="E10128" s="1">
        <v>155</v>
      </c>
    </row>
    <row r="10129" spans="1:5" hidden="1">
      <c r="A10129" s="1">
        <v>2012</v>
      </c>
      <c r="B10129" s="1">
        <v>24</v>
      </c>
      <c r="C10129" s="1">
        <v>46</v>
      </c>
      <c r="D10129" s="1">
        <v>107</v>
      </c>
      <c r="E10129" s="1">
        <v>153</v>
      </c>
    </row>
    <row r="10130" spans="1:5" hidden="1">
      <c r="A10130" s="1">
        <v>2012</v>
      </c>
      <c r="B10130" s="1">
        <v>25</v>
      </c>
      <c r="C10130" s="1">
        <v>41</v>
      </c>
      <c r="D10130" s="1">
        <v>109</v>
      </c>
      <c r="E10130" s="1">
        <v>150</v>
      </c>
    </row>
    <row r="10131" spans="1:5" hidden="1">
      <c r="A10131" s="1">
        <v>2012</v>
      </c>
      <c r="B10131" s="1">
        <v>26</v>
      </c>
      <c r="C10131" s="1">
        <v>49</v>
      </c>
      <c r="D10131" s="1">
        <v>130</v>
      </c>
      <c r="E10131" s="1">
        <v>179</v>
      </c>
    </row>
    <row r="10132" spans="1:5" hidden="1">
      <c r="A10132" s="1">
        <v>2012</v>
      </c>
      <c r="B10132" s="1">
        <v>27</v>
      </c>
      <c r="C10132" s="1">
        <v>37</v>
      </c>
      <c r="D10132" s="1">
        <v>156</v>
      </c>
      <c r="E10132" s="1">
        <v>193</v>
      </c>
    </row>
    <row r="10133" spans="1:5" hidden="1">
      <c r="A10133" s="1">
        <v>2012</v>
      </c>
      <c r="B10133" s="1">
        <v>28</v>
      </c>
      <c r="C10133" s="1">
        <v>43</v>
      </c>
      <c r="D10133" s="1">
        <v>122</v>
      </c>
      <c r="E10133" s="1">
        <v>165</v>
      </c>
    </row>
    <row r="10134" spans="1:5" hidden="1">
      <c r="A10134" s="1">
        <v>2012</v>
      </c>
      <c r="B10134" s="1">
        <v>29</v>
      </c>
      <c r="C10134" s="1">
        <v>53</v>
      </c>
      <c r="D10134" s="1">
        <v>124</v>
      </c>
      <c r="E10134" s="1">
        <v>177</v>
      </c>
    </row>
    <row r="10135" spans="1:5" hidden="1">
      <c r="A10135" s="1">
        <v>2012</v>
      </c>
      <c r="B10135" s="1">
        <v>30</v>
      </c>
      <c r="C10135" s="1">
        <v>58</v>
      </c>
      <c r="D10135" s="1">
        <v>119</v>
      </c>
      <c r="E10135" s="1">
        <v>177</v>
      </c>
    </row>
    <row r="10136" spans="1:5" hidden="1">
      <c r="A10136" s="1">
        <v>2012</v>
      </c>
      <c r="B10136" s="1">
        <v>31</v>
      </c>
      <c r="C10136" s="1">
        <v>63</v>
      </c>
      <c r="D10136" s="1">
        <v>130</v>
      </c>
      <c r="E10136" s="1">
        <v>193</v>
      </c>
    </row>
    <row r="10137" spans="1:5" hidden="1">
      <c r="A10137" s="1">
        <v>2012</v>
      </c>
      <c r="B10137" s="1">
        <v>32</v>
      </c>
      <c r="C10137" s="1">
        <v>72</v>
      </c>
      <c r="D10137" s="1">
        <v>135</v>
      </c>
      <c r="E10137" s="1">
        <v>207</v>
      </c>
    </row>
    <row r="10138" spans="1:5" hidden="1">
      <c r="A10138" s="1">
        <v>2012</v>
      </c>
      <c r="B10138" s="1">
        <v>33</v>
      </c>
      <c r="C10138" s="1">
        <v>65</v>
      </c>
      <c r="D10138" s="1">
        <v>129</v>
      </c>
      <c r="E10138" s="1">
        <v>194</v>
      </c>
    </row>
    <row r="10139" spans="1:5" hidden="1">
      <c r="A10139" s="1">
        <v>2012</v>
      </c>
      <c r="B10139" s="1">
        <v>34</v>
      </c>
      <c r="C10139" s="1">
        <v>62</v>
      </c>
      <c r="D10139" s="1">
        <v>161</v>
      </c>
      <c r="E10139" s="1">
        <v>223</v>
      </c>
    </row>
    <row r="10140" spans="1:5" hidden="1">
      <c r="A10140" s="1">
        <v>2012</v>
      </c>
      <c r="B10140" s="1">
        <v>35</v>
      </c>
      <c r="C10140" s="1">
        <v>72</v>
      </c>
      <c r="D10140" s="1">
        <v>125</v>
      </c>
      <c r="E10140" s="1">
        <v>197</v>
      </c>
    </row>
    <row r="10141" spans="1:5" hidden="1">
      <c r="A10141" s="1">
        <v>2012</v>
      </c>
      <c r="B10141" s="1">
        <v>36</v>
      </c>
      <c r="C10141" s="1">
        <v>71</v>
      </c>
      <c r="D10141" s="1">
        <v>158</v>
      </c>
      <c r="E10141" s="1">
        <v>229</v>
      </c>
    </row>
    <row r="10142" spans="1:5" hidden="1">
      <c r="A10142" s="1">
        <v>2012</v>
      </c>
      <c r="B10142" s="1">
        <v>37</v>
      </c>
      <c r="C10142" s="1">
        <v>86</v>
      </c>
      <c r="D10142" s="1">
        <v>171</v>
      </c>
      <c r="E10142" s="1">
        <v>257</v>
      </c>
    </row>
    <row r="10143" spans="1:5" hidden="1">
      <c r="A10143" s="1">
        <v>2012</v>
      </c>
      <c r="B10143" s="1">
        <v>38</v>
      </c>
      <c r="C10143" s="1">
        <v>115</v>
      </c>
      <c r="D10143" s="1">
        <v>183</v>
      </c>
      <c r="E10143" s="1">
        <v>298</v>
      </c>
    </row>
    <row r="10144" spans="1:5" hidden="1">
      <c r="A10144" s="1">
        <v>2012</v>
      </c>
      <c r="B10144" s="1">
        <v>39</v>
      </c>
      <c r="C10144" s="1">
        <v>108</v>
      </c>
      <c r="D10144" s="1">
        <v>195</v>
      </c>
      <c r="E10144" s="1">
        <v>303</v>
      </c>
    </row>
    <row r="10145" spans="1:5" hidden="1">
      <c r="A10145" s="1">
        <v>2012</v>
      </c>
      <c r="B10145" s="1">
        <v>40</v>
      </c>
      <c r="C10145" s="1">
        <v>158</v>
      </c>
      <c r="D10145" s="1">
        <v>230</v>
      </c>
      <c r="E10145" s="1">
        <v>388</v>
      </c>
    </row>
    <row r="10146" spans="1:5" hidden="1">
      <c r="A10146" s="1">
        <v>2012</v>
      </c>
      <c r="B10146" s="1">
        <v>41</v>
      </c>
      <c r="C10146" s="1">
        <v>138</v>
      </c>
      <c r="D10146" s="1">
        <v>233</v>
      </c>
      <c r="E10146" s="1">
        <v>371</v>
      </c>
    </row>
    <row r="10147" spans="1:5" hidden="1">
      <c r="A10147" s="1">
        <v>2012</v>
      </c>
      <c r="B10147" s="1">
        <v>42</v>
      </c>
      <c r="C10147" s="1">
        <v>151</v>
      </c>
      <c r="D10147" s="1">
        <v>224</v>
      </c>
      <c r="E10147" s="1">
        <v>375</v>
      </c>
    </row>
    <row r="10148" spans="1:5" hidden="1">
      <c r="A10148" s="1">
        <v>2012</v>
      </c>
      <c r="B10148" s="1">
        <v>43</v>
      </c>
      <c r="C10148" s="1">
        <v>150</v>
      </c>
      <c r="D10148" s="1">
        <v>241</v>
      </c>
      <c r="E10148" s="1">
        <v>391</v>
      </c>
    </row>
    <row r="10149" spans="1:5" hidden="1">
      <c r="A10149" s="1">
        <v>2012</v>
      </c>
      <c r="B10149" s="1">
        <v>44</v>
      </c>
      <c r="C10149" s="1">
        <v>162</v>
      </c>
      <c r="D10149" s="1">
        <v>284.02</v>
      </c>
      <c r="E10149" s="1">
        <v>446.02</v>
      </c>
    </row>
    <row r="10150" spans="1:5" hidden="1">
      <c r="A10150" s="1">
        <v>2012</v>
      </c>
      <c r="B10150" s="1">
        <v>45</v>
      </c>
      <c r="C10150" s="1">
        <v>153</v>
      </c>
      <c r="D10150" s="1">
        <v>263.02</v>
      </c>
      <c r="E10150" s="1">
        <v>416.02</v>
      </c>
    </row>
    <row r="10151" spans="1:5" hidden="1">
      <c r="A10151" s="1">
        <v>2012</v>
      </c>
      <c r="B10151" s="1">
        <v>46</v>
      </c>
      <c r="C10151" s="1">
        <v>163</v>
      </c>
      <c r="D10151" s="1">
        <v>279.02</v>
      </c>
      <c r="E10151" s="1">
        <v>442.02</v>
      </c>
    </row>
    <row r="10152" spans="1:5" hidden="1">
      <c r="A10152" s="1">
        <v>2012</v>
      </c>
      <c r="B10152" s="1">
        <v>47</v>
      </c>
      <c r="C10152" s="1">
        <v>221</v>
      </c>
      <c r="D10152" s="1">
        <v>325.02</v>
      </c>
      <c r="E10152" s="1">
        <v>546.02</v>
      </c>
    </row>
    <row r="10153" spans="1:5" hidden="1">
      <c r="A10153" s="1">
        <v>2012</v>
      </c>
      <c r="B10153" s="1">
        <v>48</v>
      </c>
      <c r="C10153" s="1">
        <v>238</v>
      </c>
      <c r="D10153" s="1">
        <v>375.02</v>
      </c>
      <c r="E10153" s="1">
        <v>613.02</v>
      </c>
    </row>
    <row r="10154" spans="1:5" hidden="1">
      <c r="A10154" s="1">
        <v>2012</v>
      </c>
      <c r="B10154" s="1">
        <v>49</v>
      </c>
      <c r="C10154" s="1">
        <v>258</v>
      </c>
      <c r="D10154" s="1">
        <v>394.02</v>
      </c>
      <c r="E10154" s="1">
        <v>652.02</v>
      </c>
    </row>
    <row r="10155" spans="1:5" hidden="1">
      <c r="A10155" s="1">
        <v>2012</v>
      </c>
      <c r="B10155" s="1">
        <v>50</v>
      </c>
      <c r="C10155" s="1">
        <v>279</v>
      </c>
      <c r="D10155" s="1">
        <v>467.02</v>
      </c>
      <c r="E10155" s="1">
        <v>746.02</v>
      </c>
    </row>
    <row r="10156" spans="1:5" hidden="1">
      <c r="A10156" s="1">
        <v>2012</v>
      </c>
      <c r="B10156" s="1">
        <v>51</v>
      </c>
      <c r="C10156" s="1">
        <v>337</v>
      </c>
      <c r="D10156" s="1">
        <v>429.02</v>
      </c>
      <c r="E10156" s="1">
        <v>766.02</v>
      </c>
    </row>
    <row r="10157" spans="1:5" hidden="1">
      <c r="A10157" s="1">
        <v>2012</v>
      </c>
      <c r="B10157" s="1">
        <v>52</v>
      </c>
      <c r="C10157" s="1">
        <v>287</v>
      </c>
      <c r="D10157" s="1">
        <v>518.02</v>
      </c>
      <c r="E10157" s="1">
        <v>805.02</v>
      </c>
    </row>
    <row r="10158" spans="1:5" hidden="1">
      <c r="A10158" s="1">
        <v>2012</v>
      </c>
      <c r="B10158" s="1">
        <v>53</v>
      </c>
      <c r="C10158" s="1">
        <v>328</v>
      </c>
      <c r="D10158" s="1">
        <v>533.02</v>
      </c>
      <c r="E10158" s="1">
        <v>861.02</v>
      </c>
    </row>
    <row r="10159" spans="1:5" hidden="1">
      <c r="A10159" s="1">
        <v>2012</v>
      </c>
      <c r="B10159" s="1">
        <v>54</v>
      </c>
      <c r="C10159" s="1">
        <v>342</v>
      </c>
      <c r="D10159" s="1">
        <v>549.02</v>
      </c>
      <c r="E10159" s="1">
        <v>891.02</v>
      </c>
    </row>
    <row r="10160" spans="1:5" hidden="1">
      <c r="A10160" s="1">
        <v>2012</v>
      </c>
      <c r="B10160" s="1">
        <v>55</v>
      </c>
      <c r="C10160" s="1">
        <v>385</v>
      </c>
      <c r="D10160" s="1">
        <v>617.02</v>
      </c>
      <c r="E10160" s="1">
        <v>1002.02</v>
      </c>
    </row>
    <row r="10161" spans="1:5" hidden="1">
      <c r="A10161" s="1">
        <v>2012</v>
      </c>
      <c r="B10161" s="1">
        <v>56</v>
      </c>
      <c r="C10161" s="1">
        <v>433</v>
      </c>
      <c r="D10161" s="1">
        <v>628.02</v>
      </c>
      <c r="E10161" s="1">
        <v>1061.02</v>
      </c>
    </row>
    <row r="10162" spans="1:5" hidden="1">
      <c r="A10162" s="1">
        <v>2012</v>
      </c>
      <c r="B10162" s="1">
        <v>57</v>
      </c>
      <c r="C10162" s="1">
        <v>408</v>
      </c>
      <c r="D10162" s="1">
        <v>659.02</v>
      </c>
      <c r="E10162" s="1">
        <v>1067.02</v>
      </c>
    </row>
    <row r="10163" spans="1:5" hidden="1">
      <c r="A10163" s="1">
        <v>2012</v>
      </c>
      <c r="B10163" s="1">
        <v>58</v>
      </c>
      <c r="C10163" s="1">
        <v>399</v>
      </c>
      <c r="D10163" s="1">
        <v>739.03</v>
      </c>
      <c r="E10163" s="1">
        <v>1138.03</v>
      </c>
    </row>
    <row r="10164" spans="1:5" hidden="1">
      <c r="A10164" s="1">
        <v>2012</v>
      </c>
      <c r="B10164" s="1">
        <v>59</v>
      </c>
      <c r="C10164" s="1">
        <v>467</v>
      </c>
      <c r="D10164" s="1">
        <v>744.03</v>
      </c>
      <c r="E10164" s="1">
        <v>1211.03</v>
      </c>
    </row>
    <row r="10165" spans="1:5" hidden="1">
      <c r="A10165" s="1">
        <v>2012</v>
      </c>
      <c r="B10165" s="1">
        <v>60</v>
      </c>
      <c r="C10165" s="1">
        <v>453</v>
      </c>
      <c r="D10165" s="1">
        <v>827.04</v>
      </c>
      <c r="E10165" s="1">
        <v>1280.04</v>
      </c>
    </row>
    <row r="10166" spans="1:5" hidden="1">
      <c r="A10166" s="1">
        <v>2012</v>
      </c>
      <c r="B10166" s="1">
        <v>61</v>
      </c>
      <c r="C10166" s="1">
        <v>562</v>
      </c>
      <c r="D10166" s="1">
        <v>869.04</v>
      </c>
      <c r="E10166" s="1">
        <v>1431.04</v>
      </c>
    </row>
    <row r="10167" spans="1:5" hidden="1">
      <c r="A10167" s="1">
        <v>2012</v>
      </c>
      <c r="B10167" s="1">
        <v>62</v>
      </c>
      <c r="C10167" s="1">
        <v>604</v>
      </c>
      <c r="D10167" s="1">
        <v>904.04</v>
      </c>
      <c r="E10167" s="1">
        <v>1508.04</v>
      </c>
    </row>
    <row r="10168" spans="1:5" hidden="1">
      <c r="A10168" s="1">
        <v>2012</v>
      </c>
      <c r="B10168" s="1">
        <v>63</v>
      </c>
      <c r="C10168" s="1">
        <v>605</v>
      </c>
      <c r="D10168" s="1">
        <v>1002.04</v>
      </c>
      <c r="E10168" s="1">
        <v>1607.04</v>
      </c>
    </row>
    <row r="10169" spans="1:5" hidden="1">
      <c r="A10169" s="1">
        <v>2012</v>
      </c>
      <c r="B10169" s="1">
        <v>64</v>
      </c>
      <c r="C10169" s="1">
        <v>728</v>
      </c>
      <c r="D10169" s="1">
        <v>1120.04</v>
      </c>
      <c r="E10169" s="1">
        <v>1848.04</v>
      </c>
    </row>
    <row r="10170" spans="1:5" hidden="1">
      <c r="A10170" s="1">
        <v>2012</v>
      </c>
      <c r="B10170" s="1">
        <v>65</v>
      </c>
      <c r="C10170" s="1">
        <v>745</v>
      </c>
      <c r="D10170" s="1">
        <v>1237.04</v>
      </c>
      <c r="E10170" s="1">
        <v>1982.04</v>
      </c>
    </row>
    <row r="10171" spans="1:5" hidden="1">
      <c r="A10171" s="1">
        <v>2012</v>
      </c>
      <c r="B10171" s="1">
        <v>66</v>
      </c>
      <c r="C10171" s="1">
        <v>749</v>
      </c>
      <c r="D10171" s="1">
        <v>1206.05</v>
      </c>
      <c r="E10171" s="1">
        <v>1955.05</v>
      </c>
    </row>
    <row r="10172" spans="1:5" hidden="1">
      <c r="A10172" s="1">
        <v>2012</v>
      </c>
      <c r="B10172" s="1">
        <v>67</v>
      </c>
      <c r="C10172" s="1">
        <v>737</v>
      </c>
      <c r="D10172" s="1">
        <v>1202.04</v>
      </c>
      <c r="E10172" s="1">
        <v>1939.04</v>
      </c>
    </row>
    <row r="10173" spans="1:5" hidden="1">
      <c r="A10173" s="1">
        <v>2012</v>
      </c>
      <c r="B10173" s="1">
        <v>68</v>
      </c>
      <c r="C10173" s="1">
        <v>791</v>
      </c>
      <c r="D10173" s="1">
        <v>1320.06</v>
      </c>
      <c r="E10173" s="1">
        <v>2111.06</v>
      </c>
    </row>
    <row r="10174" spans="1:5" hidden="1">
      <c r="A10174" s="1">
        <v>2012</v>
      </c>
      <c r="B10174" s="1">
        <v>69</v>
      </c>
      <c r="C10174" s="1">
        <v>820</v>
      </c>
      <c r="D10174" s="1">
        <v>1226.04</v>
      </c>
      <c r="E10174" s="1">
        <v>2046.04</v>
      </c>
    </row>
    <row r="10175" spans="1:5" hidden="1">
      <c r="A10175" s="1">
        <v>2012</v>
      </c>
      <c r="B10175" s="1">
        <v>70</v>
      </c>
      <c r="C10175" s="1">
        <v>852</v>
      </c>
      <c r="D10175" s="1">
        <v>1314.06</v>
      </c>
      <c r="E10175" s="1">
        <v>2166.06</v>
      </c>
    </row>
    <row r="10176" spans="1:5" hidden="1">
      <c r="A10176" s="1">
        <v>2012</v>
      </c>
      <c r="B10176" s="1">
        <v>71</v>
      </c>
      <c r="C10176" s="1">
        <v>920</v>
      </c>
      <c r="D10176" s="1">
        <v>1441.06</v>
      </c>
      <c r="E10176" s="1">
        <v>2361.06</v>
      </c>
    </row>
    <row r="10177" spans="1:5" hidden="1">
      <c r="A10177" s="1">
        <v>2012</v>
      </c>
      <c r="B10177" s="1">
        <v>72</v>
      </c>
      <c r="C10177" s="1">
        <v>971</v>
      </c>
      <c r="D10177" s="1">
        <v>1548.06</v>
      </c>
      <c r="E10177" s="1">
        <v>2519.06</v>
      </c>
    </row>
    <row r="10178" spans="1:5" hidden="1">
      <c r="A10178" s="1">
        <v>2012</v>
      </c>
      <c r="B10178" s="1">
        <v>73</v>
      </c>
      <c r="C10178" s="1">
        <v>1022</v>
      </c>
      <c r="D10178" s="1">
        <v>1543.06</v>
      </c>
      <c r="E10178" s="1">
        <v>2565.06</v>
      </c>
    </row>
    <row r="10179" spans="1:5" hidden="1">
      <c r="A10179" s="1">
        <v>2012</v>
      </c>
      <c r="B10179" s="1">
        <v>74</v>
      </c>
      <c r="C10179" s="1">
        <v>1126</v>
      </c>
      <c r="D10179" s="1">
        <v>1672.06</v>
      </c>
      <c r="E10179" s="1">
        <v>2798.06</v>
      </c>
    </row>
    <row r="10180" spans="1:5" hidden="1">
      <c r="A10180" s="1">
        <v>2012</v>
      </c>
      <c r="B10180" s="1">
        <v>75</v>
      </c>
      <c r="C10180" s="1">
        <v>1209</v>
      </c>
      <c r="D10180" s="1">
        <v>1747.07</v>
      </c>
      <c r="E10180" s="1">
        <v>2956.07</v>
      </c>
    </row>
    <row r="10181" spans="1:5" hidden="1">
      <c r="A10181" s="1">
        <v>2012</v>
      </c>
      <c r="B10181" s="1">
        <v>76</v>
      </c>
      <c r="C10181" s="1">
        <v>1280</v>
      </c>
      <c r="D10181" s="1">
        <v>1808.07</v>
      </c>
      <c r="E10181" s="1">
        <v>3088.07</v>
      </c>
    </row>
    <row r="10182" spans="1:5" hidden="1">
      <c r="A10182" s="1">
        <v>2012</v>
      </c>
      <c r="B10182" s="1">
        <v>77</v>
      </c>
      <c r="C10182" s="1">
        <v>1411</v>
      </c>
      <c r="D10182" s="1">
        <v>1873.08</v>
      </c>
      <c r="E10182" s="1">
        <v>3284.08</v>
      </c>
    </row>
    <row r="10183" spans="1:5" hidden="1">
      <c r="A10183" s="1">
        <v>2012</v>
      </c>
      <c r="B10183" s="1">
        <v>78</v>
      </c>
      <c r="C10183" s="1">
        <v>1488</v>
      </c>
      <c r="D10183" s="1">
        <v>2023.08</v>
      </c>
      <c r="E10183" s="1">
        <v>3511.08</v>
      </c>
    </row>
    <row r="10184" spans="1:5" hidden="1">
      <c r="A10184" s="1">
        <v>2012</v>
      </c>
      <c r="B10184" s="1">
        <v>79</v>
      </c>
      <c r="C10184" s="1">
        <v>1654</v>
      </c>
      <c r="D10184" s="1">
        <v>2163.09</v>
      </c>
      <c r="E10184" s="1">
        <v>3817.09</v>
      </c>
    </row>
    <row r="10185" spans="1:5" hidden="1">
      <c r="A10185" s="1">
        <v>2012</v>
      </c>
      <c r="B10185" s="1">
        <v>80</v>
      </c>
      <c r="C10185" s="1">
        <v>1834</v>
      </c>
      <c r="D10185" s="1">
        <v>2277.09</v>
      </c>
      <c r="E10185" s="1">
        <v>4111.09</v>
      </c>
    </row>
    <row r="10186" spans="1:5" hidden="1">
      <c r="A10186" s="1">
        <v>2012</v>
      </c>
      <c r="B10186" s="1">
        <v>81</v>
      </c>
      <c r="C10186" s="1">
        <v>2084</v>
      </c>
      <c r="D10186" s="1">
        <v>2465.1</v>
      </c>
      <c r="E10186" s="1">
        <v>4549.1000000000004</v>
      </c>
    </row>
    <row r="10187" spans="1:5" hidden="1">
      <c r="A10187" s="1">
        <v>2012</v>
      </c>
      <c r="B10187" s="1">
        <v>82</v>
      </c>
      <c r="C10187" s="1">
        <v>2268</v>
      </c>
      <c r="D10187" s="1">
        <v>2538.1</v>
      </c>
      <c r="E10187" s="1">
        <v>4806.1000000000004</v>
      </c>
    </row>
    <row r="10188" spans="1:5" hidden="1">
      <c r="A10188" s="1">
        <v>2012</v>
      </c>
      <c r="B10188" s="1">
        <v>83</v>
      </c>
      <c r="C10188" s="1">
        <v>2521</v>
      </c>
      <c r="D10188" s="1">
        <v>2693.1</v>
      </c>
      <c r="E10188" s="1">
        <v>5214.1000000000004</v>
      </c>
    </row>
    <row r="10189" spans="1:5" hidden="1">
      <c r="A10189" s="1">
        <v>2012</v>
      </c>
      <c r="B10189" s="1">
        <v>84</v>
      </c>
      <c r="C10189" s="1">
        <v>2724</v>
      </c>
      <c r="D10189" s="1">
        <v>2779.11</v>
      </c>
      <c r="E10189" s="1">
        <v>5503.11</v>
      </c>
    </row>
    <row r="10190" spans="1:5" hidden="1">
      <c r="A10190" s="1">
        <v>2012</v>
      </c>
      <c r="B10190" s="1">
        <v>85</v>
      </c>
      <c r="C10190" s="1">
        <v>2909</v>
      </c>
      <c r="D10190" s="1">
        <v>2732.11</v>
      </c>
      <c r="E10190" s="1">
        <v>5641.11</v>
      </c>
    </row>
    <row r="10191" spans="1:5" hidden="1">
      <c r="A10191" s="1">
        <v>2012</v>
      </c>
      <c r="B10191" s="1">
        <v>86</v>
      </c>
      <c r="C10191" s="1">
        <v>3052</v>
      </c>
      <c r="D10191" s="1">
        <v>2688.11</v>
      </c>
      <c r="E10191" s="1">
        <v>5740.11</v>
      </c>
    </row>
    <row r="10192" spans="1:5" hidden="1">
      <c r="A10192" s="1">
        <v>2012</v>
      </c>
      <c r="B10192" s="1">
        <v>87</v>
      </c>
      <c r="C10192" s="1">
        <v>3259</v>
      </c>
      <c r="D10192" s="1">
        <v>2614.11</v>
      </c>
      <c r="E10192" s="1">
        <v>5873.11</v>
      </c>
    </row>
    <row r="10193" spans="1:5" hidden="1">
      <c r="A10193" s="1">
        <v>2012</v>
      </c>
      <c r="B10193" s="1">
        <v>88</v>
      </c>
      <c r="C10193" s="1">
        <v>3177</v>
      </c>
      <c r="D10193" s="1">
        <v>2402.1</v>
      </c>
      <c r="E10193" s="1">
        <v>5579.1</v>
      </c>
    </row>
    <row r="10194" spans="1:5" hidden="1">
      <c r="A10194" s="1">
        <v>2012</v>
      </c>
      <c r="B10194" s="1">
        <v>89</v>
      </c>
      <c r="C10194" s="1">
        <v>3249</v>
      </c>
      <c r="D10194" s="1">
        <v>2245.09</v>
      </c>
      <c r="E10194" s="1">
        <v>5494.09</v>
      </c>
    </row>
    <row r="10195" spans="1:5" hidden="1">
      <c r="A10195" s="1">
        <v>2012</v>
      </c>
      <c r="B10195" s="1">
        <v>90</v>
      </c>
      <c r="C10195" s="1">
        <v>3240</v>
      </c>
      <c r="D10195" s="1">
        <v>2073.08</v>
      </c>
      <c r="E10195" s="1">
        <v>5313.08</v>
      </c>
    </row>
    <row r="10196" spans="1:5" hidden="1">
      <c r="A10196" s="1">
        <v>2012</v>
      </c>
      <c r="B10196" s="1">
        <v>91</v>
      </c>
      <c r="C10196" s="1">
        <v>3024</v>
      </c>
      <c r="D10196" s="1">
        <v>1762.07</v>
      </c>
      <c r="E10196" s="1">
        <v>4786.07</v>
      </c>
    </row>
    <row r="10197" spans="1:5" hidden="1">
      <c r="A10197" s="1">
        <v>2012</v>
      </c>
      <c r="B10197" s="1">
        <v>92</v>
      </c>
      <c r="C10197" s="1">
        <v>2730</v>
      </c>
      <c r="D10197" s="1">
        <v>1442.06</v>
      </c>
      <c r="E10197" s="1">
        <v>4172.0600000000004</v>
      </c>
    </row>
    <row r="10198" spans="1:5" hidden="1">
      <c r="A10198" s="1">
        <v>2012</v>
      </c>
      <c r="B10198" s="1">
        <v>93</v>
      </c>
      <c r="C10198" s="1">
        <v>2191</v>
      </c>
      <c r="D10198" s="1">
        <v>1093.04</v>
      </c>
      <c r="E10198" s="1">
        <v>3284.04</v>
      </c>
    </row>
    <row r="10199" spans="1:5" hidden="1">
      <c r="A10199" s="1">
        <v>2012</v>
      </c>
      <c r="B10199" s="1">
        <v>94</v>
      </c>
      <c r="C10199" s="1">
        <v>1968</v>
      </c>
      <c r="D10199" s="1">
        <v>867.04</v>
      </c>
      <c r="E10199" s="1">
        <v>2835.04</v>
      </c>
    </row>
    <row r="10200" spans="1:5" hidden="1">
      <c r="A10200" s="1">
        <v>2012</v>
      </c>
      <c r="B10200" s="1">
        <v>95</v>
      </c>
      <c r="C10200" s="1">
        <v>1639</v>
      </c>
      <c r="D10200" s="1">
        <v>765.03</v>
      </c>
      <c r="E10200" s="1">
        <v>2404.0300000000002</v>
      </c>
    </row>
    <row r="10201" spans="1:5" hidden="1">
      <c r="A10201" s="1">
        <v>2012</v>
      </c>
      <c r="B10201" s="1">
        <v>96</v>
      </c>
      <c r="C10201" s="1">
        <v>1416</v>
      </c>
      <c r="D10201" s="1">
        <v>511.02</v>
      </c>
      <c r="E10201" s="1">
        <v>1927.02</v>
      </c>
    </row>
    <row r="10202" spans="1:5" hidden="1">
      <c r="A10202" s="1">
        <v>2012</v>
      </c>
      <c r="B10202" s="1">
        <v>97</v>
      </c>
      <c r="C10202" s="1">
        <v>1179</v>
      </c>
      <c r="D10202" s="1">
        <v>391.02</v>
      </c>
      <c r="E10202" s="1">
        <v>1570.02</v>
      </c>
    </row>
    <row r="10203" spans="1:5" hidden="1">
      <c r="A10203" s="1">
        <v>2012</v>
      </c>
      <c r="B10203" s="1">
        <v>98</v>
      </c>
      <c r="C10203" s="1">
        <v>846</v>
      </c>
      <c r="D10203" s="1">
        <v>278.01</v>
      </c>
      <c r="E10203" s="1">
        <v>1124.01</v>
      </c>
    </row>
    <row r="10204" spans="1:5" hidden="1">
      <c r="A10204" s="1">
        <v>2012</v>
      </c>
      <c r="B10204" s="1">
        <v>99</v>
      </c>
      <c r="C10204" s="1">
        <v>651</v>
      </c>
      <c r="D10204" s="1">
        <v>176</v>
      </c>
      <c r="E10204" s="1">
        <v>827</v>
      </c>
    </row>
    <row r="10205" spans="1:5" hidden="1">
      <c r="A10205" s="1">
        <v>2012</v>
      </c>
      <c r="B10205" s="1">
        <v>100</v>
      </c>
      <c r="C10205" s="1">
        <v>442.7</v>
      </c>
      <c r="D10205" s="1">
        <v>104.27</v>
      </c>
      <c r="E10205" s="1">
        <v>546.97</v>
      </c>
    </row>
    <row r="10206" spans="1:5" hidden="1">
      <c r="A10206" s="1">
        <v>2012</v>
      </c>
      <c r="B10206" s="1">
        <v>101</v>
      </c>
      <c r="C10206" s="1">
        <v>296.93</v>
      </c>
      <c r="D10206" s="1">
        <v>63</v>
      </c>
      <c r="E10206" s="1">
        <v>359.93</v>
      </c>
    </row>
    <row r="10207" spans="1:5" hidden="1">
      <c r="A10207" s="1">
        <v>2012</v>
      </c>
      <c r="B10207" s="1">
        <v>102</v>
      </c>
      <c r="C10207" s="1">
        <v>181.38</v>
      </c>
      <c r="D10207" s="1">
        <v>37.83</v>
      </c>
      <c r="E10207" s="1">
        <v>219.21</v>
      </c>
    </row>
    <row r="10208" spans="1:5" hidden="1">
      <c r="A10208" s="1">
        <v>2012</v>
      </c>
      <c r="B10208" s="1">
        <v>103</v>
      </c>
      <c r="C10208" s="1">
        <v>105.3</v>
      </c>
      <c r="D10208" s="1">
        <v>21.86</v>
      </c>
      <c r="E10208" s="1">
        <v>127.16</v>
      </c>
    </row>
    <row r="10209" spans="1:5" hidden="1">
      <c r="A10209" s="1">
        <v>2012</v>
      </c>
      <c r="B10209" s="1">
        <v>104</v>
      </c>
      <c r="C10209" s="1">
        <v>57.97</v>
      </c>
      <c r="D10209" s="1">
        <v>11.74</v>
      </c>
      <c r="E10209" s="1">
        <v>69.709999999999994</v>
      </c>
    </row>
    <row r="10210" spans="1:5" hidden="1">
      <c r="A10210" s="1">
        <v>2012</v>
      </c>
      <c r="B10210" s="1">
        <v>105</v>
      </c>
      <c r="C10210" s="1">
        <v>30.44</v>
      </c>
      <c r="D10210" s="1">
        <v>5.99</v>
      </c>
      <c r="E10210" s="1">
        <v>36.43</v>
      </c>
    </row>
    <row r="10211" spans="1:5" hidden="1">
      <c r="A10211" s="1">
        <v>2012</v>
      </c>
      <c r="B10211" s="1">
        <v>106</v>
      </c>
      <c r="C10211" s="1">
        <v>15.8</v>
      </c>
      <c r="D10211" s="1">
        <v>3.06</v>
      </c>
      <c r="E10211" s="1">
        <v>18.86</v>
      </c>
    </row>
    <row r="10212" spans="1:5" hidden="1">
      <c r="A10212" s="1">
        <v>2012</v>
      </c>
      <c r="B10212" s="1">
        <v>107</v>
      </c>
      <c r="C10212" s="1">
        <v>7.66</v>
      </c>
      <c r="D10212" s="1">
        <v>1.53</v>
      </c>
      <c r="E10212" s="1">
        <v>9.19</v>
      </c>
    </row>
    <row r="10213" spans="1:5" hidden="1">
      <c r="A10213" s="1">
        <v>2012</v>
      </c>
      <c r="B10213" s="1">
        <v>108</v>
      </c>
      <c r="C10213" s="1">
        <v>3.51</v>
      </c>
      <c r="D10213" s="1">
        <v>0.73</v>
      </c>
      <c r="E10213" s="1">
        <v>4.24</v>
      </c>
    </row>
    <row r="10214" spans="1:5" hidden="1">
      <c r="A10214" s="1">
        <v>2012</v>
      </c>
      <c r="B10214" s="1">
        <v>109</v>
      </c>
      <c r="C10214" s="1">
        <v>1.59</v>
      </c>
      <c r="D10214" s="1">
        <v>0</v>
      </c>
      <c r="E10214" s="1">
        <v>1.59</v>
      </c>
    </row>
    <row r="10215" spans="1:5" hidden="1">
      <c r="A10215" s="1">
        <v>2012</v>
      </c>
      <c r="B10215" s="1" t="s">
        <v>121</v>
      </c>
      <c r="C10215" s="1">
        <v>0.71</v>
      </c>
      <c r="D10215" s="1">
        <v>0</v>
      </c>
      <c r="E10215" s="1">
        <v>0.71</v>
      </c>
    </row>
    <row r="10216" spans="1:5" hidden="1">
      <c r="A10216" s="1">
        <v>2013</v>
      </c>
      <c r="B10216" s="1">
        <v>0</v>
      </c>
      <c r="C10216" s="1">
        <v>529.03</v>
      </c>
      <c r="D10216" s="1">
        <v>604.07000000000005</v>
      </c>
      <c r="E10216" s="1">
        <v>1133.0999999999999</v>
      </c>
    </row>
    <row r="10217" spans="1:5" hidden="1">
      <c r="A10217" s="1">
        <v>2013</v>
      </c>
      <c r="B10217" s="1">
        <v>1</v>
      </c>
      <c r="C10217" s="1">
        <v>39</v>
      </c>
      <c r="D10217" s="1">
        <v>51</v>
      </c>
      <c r="E10217" s="1">
        <v>90</v>
      </c>
    </row>
    <row r="10218" spans="1:5" hidden="1">
      <c r="A10218" s="1">
        <v>2013</v>
      </c>
      <c r="B10218" s="1">
        <v>2</v>
      </c>
      <c r="C10218" s="1">
        <v>26</v>
      </c>
      <c r="D10218" s="1">
        <v>30</v>
      </c>
      <c r="E10218" s="1">
        <v>56</v>
      </c>
    </row>
    <row r="10219" spans="1:5" hidden="1">
      <c r="A10219" s="1">
        <v>2013</v>
      </c>
      <c r="B10219" s="1">
        <v>3</v>
      </c>
      <c r="C10219" s="1">
        <v>11</v>
      </c>
      <c r="D10219" s="1">
        <v>27</v>
      </c>
      <c r="E10219" s="1">
        <v>38</v>
      </c>
    </row>
    <row r="10220" spans="1:5" hidden="1">
      <c r="A10220" s="1">
        <v>2013</v>
      </c>
      <c r="B10220" s="1">
        <v>4</v>
      </c>
      <c r="C10220" s="1">
        <v>13</v>
      </c>
      <c r="D10220" s="1">
        <v>14</v>
      </c>
      <c r="E10220" s="1">
        <v>27</v>
      </c>
    </row>
    <row r="10221" spans="1:5" hidden="1">
      <c r="A10221" s="1">
        <v>2013</v>
      </c>
      <c r="B10221" s="1">
        <v>5</v>
      </c>
      <c r="C10221" s="1">
        <v>7</v>
      </c>
      <c r="D10221" s="1">
        <v>24</v>
      </c>
      <c r="E10221" s="1">
        <v>31</v>
      </c>
    </row>
    <row r="10222" spans="1:5" hidden="1">
      <c r="A10222" s="1">
        <v>2013</v>
      </c>
      <c r="B10222" s="1">
        <v>6</v>
      </c>
      <c r="C10222" s="1">
        <v>19</v>
      </c>
      <c r="D10222" s="1">
        <v>15</v>
      </c>
      <c r="E10222" s="1">
        <v>34</v>
      </c>
    </row>
    <row r="10223" spans="1:5" hidden="1">
      <c r="A10223" s="1">
        <v>2013</v>
      </c>
      <c r="B10223" s="1">
        <v>7</v>
      </c>
      <c r="C10223" s="1">
        <v>13</v>
      </c>
      <c r="D10223" s="1">
        <v>13</v>
      </c>
      <c r="E10223" s="1">
        <v>26</v>
      </c>
    </row>
    <row r="10224" spans="1:5" hidden="1">
      <c r="A10224" s="1">
        <v>2013</v>
      </c>
      <c r="B10224" s="1">
        <v>8</v>
      </c>
      <c r="C10224" s="1">
        <v>2</v>
      </c>
      <c r="D10224" s="1">
        <v>13</v>
      </c>
      <c r="E10224" s="1">
        <v>15</v>
      </c>
    </row>
    <row r="10225" spans="1:5" hidden="1">
      <c r="A10225" s="1">
        <v>2013</v>
      </c>
      <c r="B10225" s="1">
        <v>9</v>
      </c>
      <c r="C10225" s="1">
        <v>11</v>
      </c>
      <c r="D10225" s="1">
        <v>12</v>
      </c>
      <c r="E10225" s="1">
        <v>23</v>
      </c>
    </row>
    <row r="10226" spans="1:5" hidden="1">
      <c r="A10226" s="1">
        <v>2013</v>
      </c>
      <c r="B10226" s="1">
        <v>10</v>
      </c>
      <c r="C10226" s="1">
        <v>4</v>
      </c>
      <c r="D10226" s="1">
        <v>10</v>
      </c>
      <c r="E10226" s="1">
        <v>14</v>
      </c>
    </row>
    <row r="10227" spans="1:5" hidden="1">
      <c r="A10227" s="1">
        <v>2013</v>
      </c>
      <c r="B10227" s="1">
        <v>11</v>
      </c>
      <c r="C10227" s="1">
        <v>10</v>
      </c>
      <c r="D10227" s="1">
        <v>13</v>
      </c>
      <c r="E10227" s="1">
        <v>23</v>
      </c>
    </row>
    <row r="10228" spans="1:5" hidden="1">
      <c r="A10228" s="1">
        <v>2013</v>
      </c>
      <c r="B10228" s="1">
        <v>12</v>
      </c>
      <c r="C10228" s="1">
        <v>2</v>
      </c>
      <c r="D10228" s="1">
        <v>7</v>
      </c>
      <c r="E10228" s="1">
        <v>9</v>
      </c>
    </row>
    <row r="10229" spans="1:5" hidden="1">
      <c r="A10229" s="1">
        <v>2013</v>
      </c>
      <c r="B10229" s="1">
        <v>13</v>
      </c>
      <c r="C10229" s="1">
        <v>19</v>
      </c>
      <c r="D10229" s="1">
        <v>24</v>
      </c>
      <c r="E10229" s="1">
        <v>43</v>
      </c>
    </row>
    <row r="10230" spans="1:5" hidden="1">
      <c r="A10230" s="1">
        <v>2013</v>
      </c>
      <c r="B10230" s="1">
        <v>14</v>
      </c>
      <c r="C10230" s="1">
        <v>17</v>
      </c>
      <c r="D10230" s="1">
        <v>27</v>
      </c>
      <c r="E10230" s="1">
        <v>44</v>
      </c>
    </row>
    <row r="10231" spans="1:5" hidden="1">
      <c r="A10231" s="1">
        <v>2013</v>
      </c>
      <c r="B10231" s="1">
        <v>15</v>
      </c>
      <c r="C10231" s="1">
        <v>32</v>
      </c>
      <c r="D10231" s="1">
        <v>28</v>
      </c>
      <c r="E10231" s="1">
        <v>60</v>
      </c>
    </row>
    <row r="10232" spans="1:5" hidden="1">
      <c r="A10232" s="1">
        <v>2013</v>
      </c>
      <c r="B10232" s="1">
        <v>16</v>
      </c>
      <c r="C10232" s="1">
        <v>26</v>
      </c>
      <c r="D10232" s="1">
        <v>36</v>
      </c>
      <c r="E10232" s="1">
        <v>62</v>
      </c>
    </row>
    <row r="10233" spans="1:5" hidden="1">
      <c r="A10233" s="1">
        <v>2013</v>
      </c>
      <c r="B10233" s="1">
        <v>17</v>
      </c>
      <c r="C10233" s="1">
        <v>31</v>
      </c>
      <c r="D10233" s="1">
        <v>54</v>
      </c>
      <c r="E10233" s="1">
        <v>85</v>
      </c>
    </row>
    <row r="10234" spans="1:5" hidden="1">
      <c r="A10234" s="1">
        <v>2013</v>
      </c>
      <c r="B10234" s="1">
        <v>18</v>
      </c>
      <c r="C10234" s="1">
        <v>27</v>
      </c>
      <c r="D10234" s="1">
        <v>78.010000000000005</v>
      </c>
      <c r="E10234" s="1">
        <v>105.01</v>
      </c>
    </row>
    <row r="10235" spans="1:5" hidden="1">
      <c r="A10235" s="1">
        <v>2013</v>
      </c>
      <c r="B10235" s="1">
        <v>19</v>
      </c>
      <c r="C10235" s="1">
        <v>36</v>
      </c>
      <c r="D10235" s="1">
        <v>91.01</v>
      </c>
      <c r="E10235" s="1">
        <v>127.01</v>
      </c>
    </row>
    <row r="10236" spans="1:5" hidden="1">
      <c r="A10236" s="1">
        <v>2013</v>
      </c>
      <c r="B10236" s="1">
        <v>20</v>
      </c>
      <c r="C10236" s="1">
        <v>35</v>
      </c>
      <c r="D10236" s="1">
        <v>99.02</v>
      </c>
      <c r="E10236" s="1">
        <v>134.02000000000001</v>
      </c>
    </row>
    <row r="10237" spans="1:5" hidden="1">
      <c r="A10237" s="1">
        <v>2013</v>
      </c>
      <c r="B10237" s="1">
        <v>21</v>
      </c>
      <c r="C10237" s="1">
        <v>38</v>
      </c>
      <c r="D10237" s="1">
        <v>102.02</v>
      </c>
      <c r="E10237" s="1">
        <v>140.02000000000001</v>
      </c>
    </row>
    <row r="10238" spans="1:5" hidden="1">
      <c r="A10238" s="1">
        <v>2013</v>
      </c>
      <c r="B10238" s="1">
        <v>22</v>
      </c>
      <c r="C10238" s="1">
        <v>39</v>
      </c>
      <c r="D10238" s="1">
        <v>89.02</v>
      </c>
      <c r="E10238" s="1">
        <v>128.02000000000001</v>
      </c>
    </row>
    <row r="10239" spans="1:5" hidden="1">
      <c r="A10239" s="1">
        <v>2013</v>
      </c>
      <c r="B10239" s="1">
        <v>23</v>
      </c>
      <c r="C10239" s="1">
        <v>45</v>
      </c>
      <c r="D10239" s="1">
        <v>114.02</v>
      </c>
      <c r="E10239" s="1">
        <v>159.02000000000001</v>
      </c>
    </row>
    <row r="10240" spans="1:5" hidden="1">
      <c r="A10240" s="1">
        <v>2013</v>
      </c>
      <c r="B10240" s="1">
        <v>24</v>
      </c>
      <c r="C10240" s="1">
        <v>31</v>
      </c>
      <c r="D10240" s="1">
        <v>67.010000000000005</v>
      </c>
      <c r="E10240" s="1">
        <v>98.01</v>
      </c>
    </row>
    <row r="10241" spans="1:5" hidden="1">
      <c r="A10241" s="1">
        <v>2013</v>
      </c>
      <c r="B10241" s="1">
        <v>25</v>
      </c>
      <c r="C10241" s="1">
        <v>32</v>
      </c>
      <c r="D10241" s="1">
        <v>108.02</v>
      </c>
      <c r="E10241" s="1">
        <v>140.02000000000001</v>
      </c>
    </row>
    <row r="10242" spans="1:5" hidden="1">
      <c r="A10242" s="1">
        <v>2013</v>
      </c>
      <c r="B10242" s="1">
        <v>26</v>
      </c>
      <c r="C10242" s="1">
        <v>49</v>
      </c>
      <c r="D10242" s="1">
        <v>122.02</v>
      </c>
      <c r="E10242" s="1">
        <v>171.02</v>
      </c>
    </row>
    <row r="10243" spans="1:5" hidden="1">
      <c r="A10243" s="1">
        <v>2013</v>
      </c>
      <c r="B10243" s="1">
        <v>27</v>
      </c>
      <c r="C10243" s="1">
        <v>47</v>
      </c>
      <c r="D10243" s="1">
        <v>103.02</v>
      </c>
      <c r="E10243" s="1">
        <v>150.02000000000001</v>
      </c>
    </row>
    <row r="10244" spans="1:5" hidden="1">
      <c r="A10244" s="1">
        <v>2013</v>
      </c>
      <c r="B10244" s="1">
        <v>28</v>
      </c>
      <c r="C10244" s="1">
        <v>45</v>
      </c>
      <c r="D10244" s="1">
        <v>126.02</v>
      </c>
      <c r="E10244" s="1">
        <v>171.02</v>
      </c>
    </row>
    <row r="10245" spans="1:5" hidden="1">
      <c r="A10245" s="1">
        <v>2013</v>
      </c>
      <c r="B10245" s="1">
        <v>29</v>
      </c>
      <c r="C10245" s="1">
        <v>55</v>
      </c>
      <c r="D10245" s="1">
        <v>114.02</v>
      </c>
      <c r="E10245" s="1">
        <v>169.02</v>
      </c>
    </row>
    <row r="10246" spans="1:5" hidden="1">
      <c r="A10246" s="1">
        <v>2013</v>
      </c>
      <c r="B10246" s="1">
        <v>30</v>
      </c>
      <c r="C10246" s="1">
        <v>67</v>
      </c>
      <c r="D10246" s="1">
        <v>121.02</v>
      </c>
      <c r="E10246" s="1">
        <v>188.02</v>
      </c>
    </row>
    <row r="10247" spans="1:5" hidden="1">
      <c r="A10247" s="1">
        <v>2013</v>
      </c>
      <c r="B10247" s="1">
        <v>31</v>
      </c>
      <c r="C10247" s="1">
        <v>73</v>
      </c>
      <c r="D10247" s="1">
        <v>124.02</v>
      </c>
      <c r="E10247" s="1">
        <v>197.02</v>
      </c>
    </row>
    <row r="10248" spans="1:5" hidden="1">
      <c r="A10248" s="1">
        <v>2013</v>
      </c>
      <c r="B10248" s="1">
        <v>32</v>
      </c>
      <c r="C10248" s="1">
        <v>74</v>
      </c>
      <c r="D10248" s="1">
        <v>137.02000000000001</v>
      </c>
      <c r="E10248" s="1">
        <v>211.02</v>
      </c>
    </row>
    <row r="10249" spans="1:5" hidden="1">
      <c r="A10249" s="1">
        <v>2013</v>
      </c>
      <c r="B10249" s="1">
        <v>33</v>
      </c>
      <c r="C10249" s="1">
        <v>75</v>
      </c>
      <c r="D10249" s="1">
        <v>128.02000000000001</v>
      </c>
      <c r="E10249" s="1">
        <v>203.02</v>
      </c>
    </row>
    <row r="10250" spans="1:5" hidden="1">
      <c r="A10250" s="1">
        <v>2013</v>
      </c>
      <c r="B10250" s="1">
        <v>34</v>
      </c>
      <c r="C10250" s="1">
        <v>64</v>
      </c>
      <c r="D10250" s="1">
        <v>135.02000000000001</v>
      </c>
      <c r="E10250" s="1">
        <v>199.02</v>
      </c>
    </row>
    <row r="10251" spans="1:5" hidden="1">
      <c r="A10251" s="1">
        <v>2013</v>
      </c>
      <c r="B10251" s="1">
        <v>35</v>
      </c>
      <c r="C10251" s="1">
        <v>74</v>
      </c>
      <c r="D10251" s="1">
        <v>160.02000000000001</v>
      </c>
      <c r="E10251" s="1">
        <v>234.02</v>
      </c>
    </row>
    <row r="10252" spans="1:5" hidden="1">
      <c r="A10252" s="1">
        <v>2013</v>
      </c>
      <c r="B10252" s="1">
        <v>36</v>
      </c>
      <c r="C10252" s="1">
        <v>79</v>
      </c>
      <c r="D10252" s="1">
        <v>167.02</v>
      </c>
      <c r="E10252" s="1">
        <v>246.02</v>
      </c>
    </row>
    <row r="10253" spans="1:5" hidden="1">
      <c r="A10253" s="1">
        <v>2013</v>
      </c>
      <c r="B10253" s="1">
        <v>37</v>
      </c>
      <c r="C10253" s="1">
        <v>81</v>
      </c>
      <c r="D10253" s="1">
        <v>143.02000000000001</v>
      </c>
      <c r="E10253" s="1">
        <v>224.02</v>
      </c>
    </row>
    <row r="10254" spans="1:5" hidden="1">
      <c r="A10254" s="1">
        <v>2013</v>
      </c>
      <c r="B10254" s="1">
        <v>38</v>
      </c>
      <c r="C10254" s="1">
        <v>104</v>
      </c>
      <c r="D10254" s="1">
        <v>166.02</v>
      </c>
      <c r="E10254" s="1">
        <v>270.02</v>
      </c>
    </row>
    <row r="10255" spans="1:5" hidden="1">
      <c r="A10255" s="1">
        <v>2013</v>
      </c>
      <c r="B10255" s="1">
        <v>39</v>
      </c>
      <c r="C10255" s="1">
        <v>122</v>
      </c>
      <c r="D10255" s="1">
        <v>203.02</v>
      </c>
      <c r="E10255" s="1">
        <v>325.02</v>
      </c>
    </row>
    <row r="10256" spans="1:5" hidden="1">
      <c r="A10256" s="1">
        <v>2013</v>
      </c>
      <c r="B10256" s="1">
        <v>40</v>
      </c>
      <c r="C10256" s="1">
        <v>113</v>
      </c>
      <c r="D10256" s="1">
        <v>218.02</v>
      </c>
      <c r="E10256" s="1">
        <v>331.02</v>
      </c>
    </row>
    <row r="10257" spans="1:5" hidden="1">
      <c r="A10257" s="1">
        <v>2013</v>
      </c>
      <c r="B10257" s="1">
        <v>41</v>
      </c>
      <c r="C10257" s="1">
        <v>149.02000000000001</v>
      </c>
      <c r="D10257" s="1">
        <v>250.03</v>
      </c>
      <c r="E10257" s="1">
        <v>399.05</v>
      </c>
    </row>
    <row r="10258" spans="1:5" hidden="1">
      <c r="A10258" s="1">
        <v>2013</v>
      </c>
      <c r="B10258" s="1">
        <v>42</v>
      </c>
      <c r="C10258" s="1">
        <v>154.01</v>
      </c>
      <c r="D10258" s="1">
        <v>259.02999999999997</v>
      </c>
      <c r="E10258" s="1">
        <v>413.04</v>
      </c>
    </row>
    <row r="10259" spans="1:5" hidden="1">
      <c r="A10259" s="1">
        <v>2013</v>
      </c>
      <c r="B10259" s="1">
        <v>43</v>
      </c>
      <c r="C10259" s="1">
        <v>149.01</v>
      </c>
      <c r="D10259" s="1">
        <v>268.04000000000002</v>
      </c>
      <c r="E10259" s="1">
        <v>417.05</v>
      </c>
    </row>
    <row r="10260" spans="1:5" hidden="1">
      <c r="A10260" s="1">
        <v>2013</v>
      </c>
      <c r="B10260" s="1">
        <v>44</v>
      </c>
      <c r="C10260" s="1">
        <v>164.02</v>
      </c>
      <c r="D10260" s="1">
        <v>241.03</v>
      </c>
      <c r="E10260" s="1">
        <v>405.05</v>
      </c>
    </row>
    <row r="10261" spans="1:5" hidden="1">
      <c r="A10261" s="1">
        <v>2013</v>
      </c>
      <c r="B10261" s="1">
        <v>45</v>
      </c>
      <c r="C10261" s="1">
        <v>159.02000000000001</v>
      </c>
      <c r="D10261" s="1">
        <v>284.04000000000002</v>
      </c>
      <c r="E10261" s="1">
        <v>443.06</v>
      </c>
    </row>
    <row r="10262" spans="1:5" hidden="1">
      <c r="A10262" s="1">
        <v>2013</v>
      </c>
      <c r="B10262" s="1">
        <v>46</v>
      </c>
      <c r="C10262" s="1">
        <v>175.02</v>
      </c>
      <c r="D10262" s="1">
        <v>300.04000000000002</v>
      </c>
      <c r="E10262" s="1">
        <v>475.06</v>
      </c>
    </row>
    <row r="10263" spans="1:5" hidden="1">
      <c r="A10263" s="1">
        <v>2013</v>
      </c>
      <c r="B10263" s="1">
        <v>47</v>
      </c>
      <c r="C10263" s="1">
        <v>215.02</v>
      </c>
      <c r="D10263" s="1">
        <v>359.04</v>
      </c>
      <c r="E10263" s="1">
        <v>574.05999999999995</v>
      </c>
    </row>
    <row r="10264" spans="1:5" hidden="1">
      <c r="A10264" s="1">
        <v>2013</v>
      </c>
      <c r="B10264" s="1">
        <v>48</v>
      </c>
      <c r="C10264" s="1">
        <v>253.02</v>
      </c>
      <c r="D10264" s="1">
        <v>366.04</v>
      </c>
      <c r="E10264" s="1">
        <v>619.05999999999995</v>
      </c>
    </row>
    <row r="10265" spans="1:5" hidden="1">
      <c r="A10265" s="1">
        <v>2013</v>
      </c>
      <c r="B10265" s="1">
        <v>49</v>
      </c>
      <c r="C10265" s="1">
        <v>269.02</v>
      </c>
      <c r="D10265" s="1">
        <v>418.04</v>
      </c>
      <c r="E10265" s="1">
        <v>687.06</v>
      </c>
    </row>
    <row r="10266" spans="1:5" hidden="1">
      <c r="A10266" s="1">
        <v>2013</v>
      </c>
      <c r="B10266" s="1">
        <v>50</v>
      </c>
      <c r="C10266" s="1">
        <v>287.02</v>
      </c>
      <c r="D10266" s="1">
        <v>447.06</v>
      </c>
      <c r="E10266" s="1">
        <v>734.08</v>
      </c>
    </row>
    <row r="10267" spans="1:5" hidden="1">
      <c r="A10267" s="1">
        <v>2013</v>
      </c>
      <c r="B10267" s="1">
        <v>51</v>
      </c>
      <c r="C10267" s="1">
        <v>291.02</v>
      </c>
      <c r="D10267" s="1">
        <v>418.05</v>
      </c>
      <c r="E10267" s="1">
        <v>709.07</v>
      </c>
    </row>
    <row r="10268" spans="1:5" hidden="1">
      <c r="A10268" s="1">
        <v>2013</v>
      </c>
      <c r="B10268" s="1">
        <v>52</v>
      </c>
      <c r="C10268" s="1">
        <v>331.02</v>
      </c>
      <c r="D10268" s="1">
        <v>529.05999999999995</v>
      </c>
      <c r="E10268" s="1">
        <v>860.08</v>
      </c>
    </row>
    <row r="10269" spans="1:5" hidden="1">
      <c r="A10269" s="1">
        <v>2013</v>
      </c>
      <c r="B10269" s="1">
        <v>53</v>
      </c>
      <c r="C10269" s="1">
        <v>356.02</v>
      </c>
      <c r="D10269" s="1">
        <v>560.05999999999995</v>
      </c>
      <c r="E10269" s="1">
        <v>916.08</v>
      </c>
    </row>
    <row r="10270" spans="1:5" hidden="1">
      <c r="A10270" s="1">
        <v>2013</v>
      </c>
      <c r="B10270" s="1">
        <v>54</v>
      </c>
      <c r="C10270" s="1">
        <v>369.02</v>
      </c>
      <c r="D10270" s="1">
        <v>566.07000000000005</v>
      </c>
      <c r="E10270" s="1">
        <v>935.09</v>
      </c>
    </row>
    <row r="10271" spans="1:5" hidden="1">
      <c r="A10271" s="1">
        <v>2013</v>
      </c>
      <c r="B10271" s="1">
        <v>55</v>
      </c>
      <c r="C10271" s="1">
        <v>389.02</v>
      </c>
      <c r="D10271" s="1">
        <v>627.08000000000004</v>
      </c>
      <c r="E10271" s="1">
        <v>1016.1</v>
      </c>
    </row>
    <row r="10272" spans="1:5" hidden="1">
      <c r="A10272" s="1">
        <v>2013</v>
      </c>
      <c r="B10272" s="1">
        <v>56</v>
      </c>
      <c r="C10272" s="1">
        <v>403.02</v>
      </c>
      <c r="D10272" s="1">
        <v>698.08</v>
      </c>
      <c r="E10272" s="1">
        <v>1101.0999999999999</v>
      </c>
    </row>
    <row r="10273" spans="1:5" hidden="1">
      <c r="A10273" s="1">
        <v>2013</v>
      </c>
      <c r="B10273" s="1">
        <v>57</v>
      </c>
      <c r="C10273" s="1">
        <v>470.04</v>
      </c>
      <c r="D10273" s="1">
        <v>732.08</v>
      </c>
      <c r="E10273" s="1">
        <v>1202.1199999999999</v>
      </c>
    </row>
    <row r="10274" spans="1:5" hidden="1">
      <c r="A10274" s="1">
        <v>2013</v>
      </c>
      <c r="B10274" s="1">
        <v>58</v>
      </c>
      <c r="C10274" s="1">
        <v>450.04</v>
      </c>
      <c r="D10274" s="1">
        <v>732.08</v>
      </c>
      <c r="E10274" s="1">
        <v>1182.1199999999999</v>
      </c>
    </row>
    <row r="10275" spans="1:5" hidden="1">
      <c r="A10275" s="1">
        <v>2013</v>
      </c>
      <c r="B10275" s="1">
        <v>59</v>
      </c>
      <c r="C10275" s="1">
        <v>487.04</v>
      </c>
      <c r="D10275" s="1">
        <v>729.08</v>
      </c>
      <c r="E10275" s="1">
        <v>1216.1199999999999</v>
      </c>
    </row>
    <row r="10276" spans="1:5" hidden="1">
      <c r="A10276" s="1">
        <v>2013</v>
      </c>
      <c r="B10276" s="1">
        <v>60</v>
      </c>
      <c r="C10276" s="1">
        <v>488.04</v>
      </c>
      <c r="D10276" s="1">
        <v>842.1</v>
      </c>
      <c r="E10276" s="1">
        <v>1330.14</v>
      </c>
    </row>
    <row r="10277" spans="1:5" hidden="1">
      <c r="A10277" s="1">
        <v>2013</v>
      </c>
      <c r="B10277" s="1">
        <v>61</v>
      </c>
      <c r="C10277" s="1">
        <v>523.04</v>
      </c>
      <c r="D10277" s="1">
        <v>873.1</v>
      </c>
      <c r="E10277" s="1">
        <v>1396.14</v>
      </c>
    </row>
    <row r="10278" spans="1:5" hidden="1">
      <c r="A10278" s="1">
        <v>2013</v>
      </c>
      <c r="B10278" s="1">
        <v>62</v>
      </c>
      <c r="C10278" s="1">
        <v>613.04</v>
      </c>
      <c r="D10278" s="1">
        <v>937.11</v>
      </c>
      <c r="E10278" s="1">
        <v>1550.15</v>
      </c>
    </row>
    <row r="10279" spans="1:5" hidden="1">
      <c r="A10279" s="1">
        <v>2013</v>
      </c>
      <c r="B10279" s="1">
        <v>63</v>
      </c>
      <c r="C10279" s="1">
        <v>639.04</v>
      </c>
      <c r="D10279" s="1">
        <v>1033.1199999999999</v>
      </c>
      <c r="E10279" s="1">
        <v>1672.16</v>
      </c>
    </row>
    <row r="10280" spans="1:5" hidden="1">
      <c r="A10280" s="1">
        <v>2013</v>
      </c>
      <c r="B10280" s="1">
        <v>64</v>
      </c>
      <c r="C10280" s="1">
        <v>689.04</v>
      </c>
      <c r="D10280" s="1">
        <v>1049.1199999999999</v>
      </c>
      <c r="E10280" s="1">
        <v>1738.16</v>
      </c>
    </row>
    <row r="10281" spans="1:5" hidden="1">
      <c r="A10281" s="1">
        <v>2013</v>
      </c>
      <c r="B10281" s="1">
        <v>65</v>
      </c>
      <c r="C10281" s="1">
        <v>747.06</v>
      </c>
      <c r="D10281" s="1">
        <v>1253.1400000000001</v>
      </c>
      <c r="E10281" s="1">
        <v>2000.2</v>
      </c>
    </row>
    <row r="10282" spans="1:5" hidden="1">
      <c r="A10282" s="1">
        <v>2013</v>
      </c>
      <c r="B10282" s="1">
        <v>66</v>
      </c>
      <c r="C10282" s="1">
        <v>781.06</v>
      </c>
      <c r="D10282" s="1">
        <v>1350.16</v>
      </c>
      <c r="E10282" s="1">
        <v>2131.2199999999998</v>
      </c>
    </row>
    <row r="10283" spans="1:5" hidden="1">
      <c r="A10283" s="1">
        <v>2013</v>
      </c>
      <c r="B10283" s="1">
        <v>67</v>
      </c>
      <c r="C10283" s="1">
        <v>731.05</v>
      </c>
      <c r="D10283" s="1">
        <v>1294.1500000000001</v>
      </c>
      <c r="E10283" s="1">
        <v>2025.2</v>
      </c>
    </row>
    <row r="10284" spans="1:5" hidden="1">
      <c r="A10284" s="1">
        <v>2013</v>
      </c>
      <c r="B10284" s="1">
        <v>68</v>
      </c>
      <c r="C10284" s="1">
        <v>769.06</v>
      </c>
      <c r="D10284" s="1">
        <v>1398.16</v>
      </c>
      <c r="E10284" s="1">
        <v>2167.2199999999998</v>
      </c>
    </row>
    <row r="10285" spans="1:5" hidden="1">
      <c r="A10285" s="1">
        <v>2013</v>
      </c>
      <c r="B10285" s="1">
        <v>69</v>
      </c>
      <c r="C10285" s="1">
        <v>879.06</v>
      </c>
      <c r="D10285" s="1">
        <v>1447.17</v>
      </c>
      <c r="E10285" s="1">
        <v>2326.23</v>
      </c>
    </row>
    <row r="10286" spans="1:5" hidden="1">
      <c r="A10286" s="1">
        <v>2013</v>
      </c>
      <c r="B10286" s="1">
        <v>70</v>
      </c>
      <c r="C10286" s="1">
        <v>829.06</v>
      </c>
      <c r="D10286" s="1">
        <v>1364.16</v>
      </c>
      <c r="E10286" s="1">
        <v>2193.2199999999998</v>
      </c>
    </row>
    <row r="10287" spans="1:5" hidden="1">
      <c r="A10287" s="1">
        <v>2013</v>
      </c>
      <c r="B10287" s="1">
        <v>71</v>
      </c>
      <c r="C10287" s="1">
        <v>891.06</v>
      </c>
      <c r="D10287" s="1">
        <v>1485.18</v>
      </c>
      <c r="E10287" s="1">
        <v>2376.2399999999998</v>
      </c>
    </row>
    <row r="10288" spans="1:5" hidden="1">
      <c r="A10288" s="1">
        <v>2013</v>
      </c>
      <c r="B10288" s="1">
        <v>72</v>
      </c>
      <c r="C10288" s="1">
        <v>932.06</v>
      </c>
      <c r="D10288" s="1">
        <v>1496.18</v>
      </c>
      <c r="E10288" s="1">
        <v>2428.2399999999998</v>
      </c>
    </row>
    <row r="10289" spans="1:5" hidden="1">
      <c r="A10289" s="1">
        <v>2013</v>
      </c>
      <c r="B10289" s="1">
        <v>73</v>
      </c>
      <c r="C10289" s="1">
        <v>1054.08</v>
      </c>
      <c r="D10289" s="1">
        <v>1648.19</v>
      </c>
      <c r="E10289" s="1">
        <v>2702.27</v>
      </c>
    </row>
    <row r="10290" spans="1:5" hidden="1">
      <c r="A10290" s="1">
        <v>2013</v>
      </c>
      <c r="B10290" s="1">
        <v>74</v>
      </c>
      <c r="C10290" s="1">
        <v>1083.08</v>
      </c>
      <c r="D10290" s="1">
        <v>1698.2</v>
      </c>
      <c r="E10290" s="1">
        <v>2781.28</v>
      </c>
    </row>
    <row r="10291" spans="1:5" hidden="1">
      <c r="A10291" s="1">
        <v>2013</v>
      </c>
      <c r="B10291" s="1">
        <v>75</v>
      </c>
      <c r="C10291" s="1">
        <v>1171.08</v>
      </c>
      <c r="D10291" s="1">
        <v>1791.21</v>
      </c>
      <c r="E10291" s="1">
        <v>2962.29</v>
      </c>
    </row>
    <row r="10292" spans="1:5" hidden="1">
      <c r="A10292" s="1">
        <v>2013</v>
      </c>
      <c r="B10292" s="1">
        <v>76</v>
      </c>
      <c r="C10292" s="1">
        <v>1232.08</v>
      </c>
      <c r="D10292" s="1">
        <v>1867.22</v>
      </c>
      <c r="E10292" s="1">
        <v>3099.3</v>
      </c>
    </row>
    <row r="10293" spans="1:5" hidden="1">
      <c r="A10293" s="1">
        <v>2013</v>
      </c>
      <c r="B10293" s="1">
        <v>77</v>
      </c>
      <c r="C10293" s="1">
        <v>1370.1</v>
      </c>
      <c r="D10293" s="1">
        <v>1879.22</v>
      </c>
      <c r="E10293" s="1">
        <v>3249.32</v>
      </c>
    </row>
    <row r="10294" spans="1:5" hidden="1">
      <c r="A10294" s="1">
        <v>2013</v>
      </c>
      <c r="B10294" s="1">
        <v>78</v>
      </c>
      <c r="C10294" s="1">
        <v>1451.1</v>
      </c>
      <c r="D10294" s="1">
        <v>2003.24</v>
      </c>
      <c r="E10294" s="1">
        <v>3454.34</v>
      </c>
    </row>
    <row r="10295" spans="1:5" hidden="1">
      <c r="A10295" s="1">
        <v>2013</v>
      </c>
      <c r="B10295" s="1">
        <v>79</v>
      </c>
      <c r="C10295" s="1">
        <v>1552.11</v>
      </c>
      <c r="D10295" s="1">
        <v>2030.24</v>
      </c>
      <c r="E10295" s="1">
        <v>3582.35</v>
      </c>
    </row>
    <row r="10296" spans="1:5" hidden="1">
      <c r="A10296" s="1">
        <v>2013</v>
      </c>
      <c r="B10296" s="1">
        <v>80</v>
      </c>
      <c r="C10296" s="1">
        <v>1713.12</v>
      </c>
      <c r="D10296" s="1">
        <v>2213.2600000000002</v>
      </c>
      <c r="E10296" s="1">
        <v>3926.38</v>
      </c>
    </row>
    <row r="10297" spans="1:5" hidden="1">
      <c r="A10297" s="1">
        <v>2013</v>
      </c>
      <c r="B10297" s="1">
        <v>81</v>
      </c>
      <c r="C10297" s="1">
        <v>1905.13</v>
      </c>
      <c r="D10297" s="1">
        <v>2243.2600000000002</v>
      </c>
      <c r="E10297" s="1">
        <v>4148.3900000000003</v>
      </c>
    </row>
    <row r="10298" spans="1:5" hidden="1">
      <c r="A10298" s="1">
        <v>2013</v>
      </c>
      <c r="B10298" s="1">
        <v>82</v>
      </c>
      <c r="C10298" s="1">
        <v>2188.16</v>
      </c>
      <c r="D10298" s="1">
        <v>2530.29</v>
      </c>
      <c r="E10298" s="1">
        <v>4718.45</v>
      </c>
    </row>
    <row r="10299" spans="1:5" hidden="1">
      <c r="A10299" s="1">
        <v>2013</v>
      </c>
      <c r="B10299" s="1">
        <v>83</v>
      </c>
      <c r="C10299" s="1">
        <v>2424.16</v>
      </c>
      <c r="D10299" s="1">
        <v>2597.31</v>
      </c>
      <c r="E10299" s="1">
        <v>5021.47</v>
      </c>
    </row>
    <row r="10300" spans="1:5" hidden="1">
      <c r="A10300" s="1">
        <v>2013</v>
      </c>
      <c r="B10300" s="1">
        <v>84</v>
      </c>
      <c r="C10300" s="1">
        <v>2707.18</v>
      </c>
      <c r="D10300" s="1">
        <v>2711.32</v>
      </c>
      <c r="E10300" s="1">
        <v>5418.5</v>
      </c>
    </row>
    <row r="10301" spans="1:5" hidden="1">
      <c r="A10301" s="1">
        <v>2013</v>
      </c>
      <c r="B10301" s="1">
        <v>85</v>
      </c>
      <c r="C10301" s="1">
        <v>2805.2</v>
      </c>
      <c r="D10301" s="1">
        <v>2665.32</v>
      </c>
      <c r="E10301" s="1">
        <v>5470.52</v>
      </c>
    </row>
    <row r="10302" spans="1:5" hidden="1">
      <c r="A10302" s="1">
        <v>2013</v>
      </c>
      <c r="B10302" s="1">
        <v>86</v>
      </c>
      <c r="C10302" s="1">
        <v>2940.2</v>
      </c>
      <c r="D10302" s="1">
        <v>2708.32</v>
      </c>
      <c r="E10302" s="1">
        <v>5648.52</v>
      </c>
    </row>
    <row r="10303" spans="1:5" hidden="1">
      <c r="A10303" s="1">
        <v>2013</v>
      </c>
      <c r="B10303" s="1">
        <v>87</v>
      </c>
      <c r="C10303" s="1">
        <v>3108.22</v>
      </c>
      <c r="D10303" s="1">
        <v>2593.3000000000002</v>
      </c>
      <c r="E10303" s="1">
        <v>5701.52</v>
      </c>
    </row>
    <row r="10304" spans="1:5" hidden="1">
      <c r="A10304" s="1">
        <v>2013</v>
      </c>
      <c r="B10304" s="1">
        <v>88</v>
      </c>
      <c r="C10304" s="1">
        <v>3268.23</v>
      </c>
      <c r="D10304" s="1">
        <v>2477.29</v>
      </c>
      <c r="E10304" s="1">
        <v>5745.52</v>
      </c>
    </row>
    <row r="10305" spans="1:5" hidden="1">
      <c r="A10305" s="1">
        <v>2013</v>
      </c>
      <c r="B10305" s="1">
        <v>89</v>
      </c>
      <c r="C10305" s="1">
        <v>3190.22</v>
      </c>
      <c r="D10305" s="1">
        <v>2276.27</v>
      </c>
      <c r="E10305" s="1">
        <v>5466.49</v>
      </c>
    </row>
    <row r="10306" spans="1:5" hidden="1">
      <c r="A10306" s="1">
        <v>2013</v>
      </c>
      <c r="B10306" s="1">
        <v>90</v>
      </c>
      <c r="C10306" s="1">
        <v>3139.21</v>
      </c>
      <c r="D10306" s="1">
        <v>1995.24</v>
      </c>
      <c r="E10306" s="1">
        <v>5134.45</v>
      </c>
    </row>
    <row r="10307" spans="1:5" hidden="1">
      <c r="A10307" s="1">
        <v>2013</v>
      </c>
      <c r="B10307" s="1">
        <v>91</v>
      </c>
      <c r="C10307" s="1">
        <v>2991.21</v>
      </c>
      <c r="D10307" s="1">
        <v>1862.22</v>
      </c>
      <c r="E10307" s="1">
        <v>4853.43</v>
      </c>
    </row>
    <row r="10308" spans="1:5" hidden="1">
      <c r="A10308" s="1">
        <v>2013</v>
      </c>
      <c r="B10308" s="1">
        <v>92</v>
      </c>
      <c r="C10308" s="1">
        <v>2709.19</v>
      </c>
      <c r="D10308" s="1">
        <v>1565.18</v>
      </c>
      <c r="E10308" s="1">
        <v>4274.37</v>
      </c>
    </row>
    <row r="10309" spans="1:5" hidden="1">
      <c r="A10309" s="1">
        <v>2013</v>
      </c>
      <c r="B10309" s="1">
        <v>93</v>
      </c>
      <c r="C10309" s="1">
        <v>2330.16</v>
      </c>
      <c r="D10309" s="1">
        <v>1189.1400000000001</v>
      </c>
      <c r="E10309" s="1">
        <v>3519.3</v>
      </c>
    </row>
    <row r="10310" spans="1:5" hidden="1">
      <c r="A10310" s="1">
        <v>2013</v>
      </c>
      <c r="B10310" s="1">
        <v>94</v>
      </c>
      <c r="C10310" s="1">
        <v>1819.13</v>
      </c>
      <c r="D10310" s="1">
        <v>845.1</v>
      </c>
      <c r="E10310" s="1">
        <v>2664.23</v>
      </c>
    </row>
    <row r="10311" spans="1:5" hidden="1">
      <c r="A10311" s="1">
        <v>2013</v>
      </c>
      <c r="B10311" s="1">
        <v>95</v>
      </c>
      <c r="C10311" s="1">
        <v>1637.11</v>
      </c>
      <c r="D10311" s="1">
        <v>650.08000000000004</v>
      </c>
      <c r="E10311" s="1">
        <v>2287.19</v>
      </c>
    </row>
    <row r="10312" spans="1:5" hidden="1">
      <c r="A10312" s="1">
        <v>2013</v>
      </c>
      <c r="B10312" s="1">
        <v>96</v>
      </c>
      <c r="C10312" s="1">
        <v>1397.1</v>
      </c>
      <c r="D10312" s="1">
        <v>528.05999999999995</v>
      </c>
      <c r="E10312" s="1">
        <v>1925.16</v>
      </c>
    </row>
    <row r="10313" spans="1:5" hidden="1">
      <c r="A10313" s="1">
        <v>2013</v>
      </c>
      <c r="B10313" s="1">
        <v>97</v>
      </c>
      <c r="C10313" s="1">
        <v>1077.07</v>
      </c>
      <c r="D10313" s="1">
        <v>394.04</v>
      </c>
      <c r="E10313" s="1">
        <v>1471.11</v>
      </c>
    </row>
    <row r="10314" spans="1:5" hidden="1">
      <c r="A10314" s="1">
        <v>2013</v>
      </c>
      <c r="B10314" s="1">
        <v>98</v>
      </c>
      <c r="C10314" s="1">
        <v>840.05</v>
      </c>
      <c r="D10314" s="1">
        <v>252.03</v>
      </c>
      <c r="E10314" s="1">
        <v>1092.08</v>
      </c>
    </row>
    <row r="10315" spans="1:5" hidden="1">
      <c r="A10315" s="1">
        <v>2013</v>
      </c>
      <c r="B10315" s="1">
        <v>99</v>
      </c>
      <c r="C10315" s="1">
        <v>613.04</v>
      </c>
      <c r="D10315" s="1">
        <v>178.02</v>
      </c>
      <c r="E10315" s="1">
        <v>791.06</v>
      </c>
    </row>
    <row r="10316" spans="1:5" hidden="1">
      <c r="A10316" s="1">
        <v>2013</v>
      </c>
      <c r="B10316" s="1">
        <v>100</v>
      </c>
      <c r="C10316" s="1">
        <v>414.11</v>
      </c>
      <c r="D10316" s="1">
        <v>113.27</v>
      </c>
      <c r="E10316" s="1">
        <v>527.38</v>
      </c>
    </row>
    <row r="10317" spans="1:5" hidden="1">
      <c r="A10317" s="1">
        <v>2013</v>
      </c>
      <c r="B10317" s="1">
        <v>101</v>
      </c>
      <c r="C10317" s="1">
        <v>299.14</v>
      </c>
      <c r="D10317" s="1">
        <v>69.45</v>
      </c>
      <c r="E10317" s="1">
        <v>368.59</v>
      </c>
    </row>
    <row r="10318" spans="1:5" hidden="1">
      <c r="A10318" s="1">
        <v>2013</v>
      </c>
      <c r="B10318" s="1">
        <v>102</v>
      </c>
      <c r="C10318" s="1">
        <v>183.51</v>
      </c>
      <c r="D10318" s="1">
        <v>37.58</v>
      </c>
      <c r="E10318" s="1">
        <v>221.09</v>
      </c>
    </row>
    <row r="10319" spans="1:5" hidden="1">
      <c r="A10319" s="1">
        <v>2013</v>
      </c>
      <c r="B10319" s="1">
        <v>103</v>
      </c>
      <c r="C10319" s="1">
        <v>107.77</v>
      </c>
      <c r="D10319" s="1">
        <v>20.36</v>
      </c>
      <c r="E10319" s="1">
        <v>128.13</v>
      </c>
    </row>
    <row r="10320" spans="1:5" hidden="1">
      <c r="A10320" s="1">
        <v>2013</v>
      </c>
      <c r="B10320" s="1">
        <v>104</v>
      </c>
      <c r="C10320" s="1">
        <v>60.32</v>
      </c>
      <c r="D10320" s="1">
        <v>10.59</v>
      </c>
      <c r="E10320" s="1">
        <v>70.91</v>
      </c>
    </row>
    <row r="10321" spans="1:5" hidden="1">
      <c r="A10321" s="1">
        <v>2013</v>
      </c>
      <c r="B10321" s="1">
        <v>105</v>
      </c>
      <c r="C10321" s="1">
        <v>32.119999999999997</v>
      </c>
      <c r="D10321" s="1">
        <v>5.0999999999999996</v>
      </c>
      <c r="E10321" s="1">
        <v>37.22</v>
      </c>
    </row>
    <row r="10322" spans="1:5" hidden="1">
      <c r="A10322" s="1">
        <v>2013</v>
      </c>
      <c r="B10322" s="1">
        <v>106</v>
      </c>
      <c r="C10322" s="1">
        <v>16.37</v>
      </c>
      <c r="D10322" s="1">
        <v>2.33</v>
      </c>
      <c r="E10322" s="1">
        <v>18.7</v>
      </c>
    </row>
    <row r="10323" spans="1:5" hidden="1">
      <c r="A10323" s="1">
        <v>2013</v>
      </c>
      <c r="B10323" s="1">
        <v>107</v>
      </c>
      <c r="C10323" s="1">
        <v>8.2799999999999994</v>
      </c>
      <c r="D10323" s="1">
        <v>1.07</v>
      </c>
      <c r="E10323" s="1">
        <v>9.35</v>
      </c>
    </row>
    <row r="10324" spans="1:5" hidden="1">
      <c r="A10324" s="1">
        <v>2013</v>
      </c>
      <c r="B10324" s="1">
        <v>108</v>
      </c>
      <c r="C10324" s="1">
        <v>3.91</v>
      </c>
      <c r="D10324" s="1">
        <v>0.28999999999999998</v>
      </c>
      <c r="E10324" s="1">
        <v>4.2</v>
      </c>
    </row>
    <row r="10325" spans="1:5" hidden="1">
      <c r="A10325" s="1">
        <v>2013</v>
      </c>
      <c r="B10325" s="1">
        <v>109</v>
      </c>
      <c r="C10325" s="1">
        <v>1.76</v>
      </c>
      <c r="D10325" s="1">
        <v>0</v>
      </c>
      <c r="E10325" s="1">
        <v>1.76</v>
      </c>
    </row>
    <row r="10326" spans="1:5" hidden="1">
      <c r="A10326" s="1">
        <v>2013</v>
      </c>
      <c r="B10326" s="1" t="s">
        <v>121</v>
      </c>
      <c r="C10326" s="1">
        <v>0.78</v>
      </c>
      <c r="D10326" s="1">
        <v>0</v>
      </c>
      <c r="E10326" s="1">
        <v>0.78</v>
      </c>
    </row>
    <row r="10327" spans="1:5" hidden="1">
      <c r="A10327" s="1">
        <v>2014</v>
      </c>
      <c r="B10327" s="1">
        <v>0</v>
      </c>
      <c r="C10327" s="1">
        <v>498.03</v>
      </c>
      <c r="D10327" s="1">
        <v>549.04</v>
      </c>
      <c r="E10327" s="1">
        <v>1047.07</v>
      </c>
    </row>
    <row r="10328" spans="1:5" hidden="1">
      <c r="A10328" s="1">
        <v>2014</v>
      </c>
      <c r="B10328" s="1">
        <v>1</v>
      </c>
      <c r="C10328" s="1">
        <v>27</v>
      </c>
      <c r="D10328" s="1">
        <v>37</v>
      </c>
      <c r="E10328" s="1">
        <v>64</v>
      </c>
    </row>
    <row r="10329" spans="1:5" hidden="1">
      <c r="A10329" s="1">
        <v>2014</v>
      </c>
      <c r="B10329" s="1">
        <v>2</v>
      </c>
      <c r="C10329" s="1">
        <v>23</v>
      </c>
      <c r="D10329" s="1">
        <v>22</v>
      </c>
      <c r="E10329" s="1">
        <v>45</v>
      </c>
    </row>
    <row r="10330" spans="1:5" hidden="1">
      <c r="A10330" s="1">
        <v>2014</v>
      </c>
      <c r="B10330" s="1">
        <v>3</v>
      </c>
      <c r="C10330" s="1">
        <v>15</v>
      </c>
      <c r="D10330" s="1">
        <v>22</v>
      </c>
      <c r="E10330" s="1">
        <v>37</v>
      </c>
    </row>
    <row r="10331" spans="1:5" hidden="1">
      <c r="A10331" s="1">
        <v>2014</v>
      </c>
      <c r="B10331" s="1">
        <v>4</v>
      </c>
      <c r="C10331" s="1">
        <v>16</v>
      </c>
      <c r="D10331" s="1">
        <v>16</v>
      </c>
      <c r="E10331" s="1">
        <v>32</v>
      </c>
    </row>
    <row r="10332" spans="1:5" hidden="1">
      <c r="A10332" s="1">
        <v>2014</v>
      </c>
      <c r="B10332" s="1">
        <v>5</v>
      </c>
      <c r="C10332" s="1">
        <v>13</v>
      </c>
      <c r="D10332" s="1">
        <v>16</v>
      </c>
      <c r="E10332" s="1">
        <v>29</v>
      </c>
    </row>
    <row r="10333" spans="1:5" hidden="1">
      <c r="A10333" s="1">
        <v>2014</v>
      </c>
      <c r="B10333" s="1">
        <v>6</v>
      </c>
      <c r="C10333" s="1">
        <v>13</v>
      </c>
      <c r="D10333" s="1">
        <v>17</v>
      </c>
      <c r="E10333" s="1">
        <v>30</v>
      </c>
    </row>
    <row r="10334" spans="1:5" hidden="1">
      <c r="A10334" s="1">
        <v>2014</v>
      </c>
      <c r="B10334" s="1">
        <v>7</v>
      </c>
      <c r="C10334" s="1">
        <v>15</v>
      </c>
      <c r="D10334" s="1">
        <v>15</v>
      </c>
      <c r="E10334" s="1">
        <v>30</v>
      </c>
    </row>
    <row r="10335" spans="1:5" hidden="1">
      <c r="A10335" s="1">
        <v>2014</v>
      </c>
      <c r="B10335" s="1">
        <v>8</v>
      </c>
      <c r="C10335" s="1">
        <v>16</v>
      </c>
      <c r="D10335" s="1">
        <v>15</v>
      </c>
      <c r="E10335" s="1">
        <v>31</v>
      </c>
    </row>
    <row r="10336" spans="1:5" hidden="1">
      <c r="A10336" s="1">
        <v>2014</v>
      </c>
      <c r="B10336" s="1">
        <v>9</v>
      </c>
      <c r="C10336" s="1">
        <v>11</v>
      </c>
      <c r="D10336" s="1">
        <v>9</v>
      </c>
      <c r="E10336" s="1">
        <v>20</v>
      </c>
    </row>
    <row r="10337" spans="1:5" hidden="1">
      <c r="A10337" s="1">
        <v>2014</v>
      </c>
      <c r="B10337" s="1">
        <v>10</v>
      </c>
      <c r="C10337" s="1">
        <v>6</v>
      </c>
      <c r="D10337" s="1">
        <v>13</v>
      </c>
      <c r="E10337" s="1">
        <v>19</v>
      </c>
    </row>
    <row r="10338" spans="1:5" hidden="1">
      <c r="A10338" s="1">
        <v>2014</v>
      </c>
      <c r="B10338" s="1">
        <v>11</v>
      </c>
      <c r="C10338" s="1">
        <v>13</v>
      </c>
      <c r="D10338" s="1">
        <v>11</v>
      </c>
      <c r="E10338" s="1">
        <v>24</v>
      </c>
    </row>
    <row r="10339" spans="1:5" hidden="1">
      <c r="A10339" s="1">
        <v>2014</v>
      </c>
      <c r="B10339" s="1">
        <v>12</v>
      </c>
      <c r="C10339" s="1">
        <v>6</v>
      </c>
      <c r="D10339" s="1">
        <v>12</v>
      </c>
      <c r="E10339" s="1">
        <v>18</v>
      </c>
    </row>
    <row r="10340" spans="1:5" hidden="1">
      <c r="A10340" s="1">
        <v>2014</v>
      </c>
      <c r="B10340" s="1">
        <v>13</v>
      </c>
      <c r="C10340" s="1">
        <v>15</v>
      </c>
      <c r="D10340" s="1">
        <v>17</v>
      </c>
      <c r="E10340" s="1">
        <v>32</v>
      </c>
    </row>
    <row r="10341" spans="1:5" hidden="1">
      <c r="A10341" s="1">
        <v>2014</v>
      </c>
      <c r="B10341" s="1">
        <v>14</v>
      </c>
      <c r="C10341" s="1">
        <v>16</v>
      </c>
      <c r="D10341" s="1">
        <v>11</v>
      </c>
      <c r="E10341" s="1">
        <v>27</v>
      </c>
    </row>
    <row r="10342" spans="1:5" hidden="1">
      <c r="A10342" s="1">
        <v>2014</v>
      </c>
      <c r="B10342" s="1">
        <v>15</v>
      </c>
      <c r="C10342" s="1">
        <v>19</v>
      </c>
      <c r="D10342" s="1">
        <v>30</v>
      </c>
      <c r="E10342" s="1">
        <v>49</v>
      </c>
    </row>
    <row r="10343" spans="1:5" hidden="1">
      <c r="A10343" s="1">
        <v>2014</v>
      </c>
      <c r="B10343" s="1">
        <v>16</v>
      </c>
      <c r="C10343" s="1">
        <v>25</v>
      </c>
      <c r="D10343" s="1">
        <v>31</v>
      </c>
      <c r="E10343" s="1">
        <v>56</v>
      </c>
    </row>
    <row r="10344" spans="1:5" hidden="1">
      <c r="A10344" s="1">
        <v>2014</v>
      </c>
      <c r="B10344" s="1">
        <v>17</v>
      </c>
      <c r="C10344" s="1">
        <v>26</v>
      </c>
      <c r="D10344" s="1">
        <v>47</v>
      </c>
      <c r="E10344" s="1">
        <v>73</v>
      </c>
    </row>
    <row r="10345" spans="1:5" hidden="1">
      <c r="A10345" s="1">
        <v>2014</v>
      </c>
      <c r="B10345" s="1">
        <v>18</v>
      </c>
      <c r="C10345" s="1">
        <v>35</v>
      </c>
      <c r="D10345" s="1">
        <v>63</v>
      </c>
      <c r="E10345" s="1">
        <v>98</v>
      </c>
    </row>
    <row r="10346" spans="1:5" hidden="1">
      <c r="A10346" s="1">
        <v>2014</v>
      </c>
      <c r="B10346" s="1">
        <v>19</v>
      </c>
      <c r="C10346" s="1">
        <v>39</v>
      </c>
      <c r="D10346" s="1">
        <v>92</v>
      </c>
      <c r="E10346" s="1">
        <v>131</v>
      </c>
    </row>
    <row r="10347" spans="1:5" hidden="1">
      <c r="A10347" s="1">
        <v>2014</v>
      </c>
      <c r="B10347" s="1">
        <v>20</v>
      </c>
      <c r="C10347" s="1">
        <v>26</v>
      </c>
      <c r="D10347" s="1">
        <v>101</v>
      </c>
      <c r="E10347" s="1">
        <v>127</v>
      </c>
    </row>
    <row r="10348" spans="1:5" hidden="1">
      <c r="A10348" s="1">
        <v>2014</v>
      </c>
      <c r="B10348" s="1">
        <v>21</v>
      </c>
      <c r="C10348" s="1">
        <v>39</v>
      </c>
      <c r="D10348" s="1">
        <v>97</v>
      </c>
      <c r="E10348" s="1">
        <v>136</v>
      </c>
    </row>
    <row r="10349" spans="1:5" hidden="1">
      <c r="A10349" s="1">
        <v>2014</v>
      </c>
      <c r="B10349" s="1">
        <v>22</v>
      </c>
      <c r="C10349" s="1">
        <v>38</v>
      </c>
      <c r="D10349" s="1">
        <v>85</v>
      </c>
      <c r="E10349" s="1">
        <v>123</v>
      </c>
    </row>
    <row r="10350" spans="1:5" hidden="1">
      <c r="A10350" s="1">
        <v>2014</v>
      </c>
      <c r="B10350" s="1">
        <v>23</v>
      </c>
      <c r="C10350" s="1">
        <v>46</v>
      </c>
      <c r="D10350" s="1">
        <v>107</v>
      </c>
      <c r="E10350" s="1">
        <v>153</v>
      </c>
    </row>
    <row r="10351" spans="1:5" hidden="1">
      <c r="A10351" s="1">
        <v>2014</v>
      </c>
      <c r="B10351" s="1">
        <v>24</v>
      </c>
      <c r="C10351" s="1">
        <v>38</v>
      </c>
      <c r="D10351" s="1">
        <v>109</v>
      </c>
      <c r="E10351" s="1">
        <v>147</v>
      </c>
    </row>
    <row r="10352" spans="1:5" hidden="1">
      <c r="A10352" s="1">
        <v>2014</v>
      </c>
      <c r="B10352" s="1">
        <v>25</v>
      </c>
      <c r="C10352" s="1">
        <v>53</v>
      </c>
      <c r="D10352" s="1">
        <v>104</v>
      </c>
      <c r="E10352" s="1">
        <v>157</v>
      </c>
    </row>
    <row r="10353" spans="1:5" hidden="1">
      <c r="A10353" s="1">
        <v>2014</v>
      </c>
      <c r="B10353" s="1">
        <v>26</v>
      </c>
      <c r="C10353" s="1">
        <v>53</v>
      </c>
      <c r="D10353" s="1">
        <v>112</v>
      </c>
      <c r="E10353" s="1">
        <v>165</v>
      </c>
    </row>
    <row r="10354" spans="1:5" hidden="1">
      <c r="A10354" s="1">
        <v>2014</v>
      </c>
      <c r="B10354" s="1">
        <v>27</v>
      </c>
      <c r="C10354" s="1">
        <v>52</v>
      </c>
      <c r="D10354" s="1">
        <v>105</v>
      </c>
      <c r="E10354" s="1">
        <v>157</v>
      </c>
    </row>
    <row r="10355" spans="1:5" hidden="1">
      <c r="A10355" s="1">
        <v>2014</v>
      </c>
      <c r="B10355" s="1">
        <v>28</v>
      </c>
      <c r="C10355" s="1">
        <v>53</v>
      </c>
      <c r="D10355" s="1">
        <v>98</v>
      </c>
      <c r="E10355" s="1">
        <v>151</v>
      </c>
    </row>
    <row r="10356" spans="1:5" hidden="1">
      <c r="A10356" s="1">
        <v>2014</v>
      </c>
      <c r="B10356" s="1">
        <v>29</v>
      </c>
      <c r="C10356" s="1">
        <v>58</v>
      </c>
      <c r="D10356" s="1">
        <v>136.01</v>
      </c>
      <c r="E10356" s="1">
        <v>194.01</v>
      </c>
    </row>
    <row r="10357" spans="1:5" hidden="1">
      <c r="A10357" s="1">
        <v>2014</v>
      </c>
      <c r="B10357" s="1">
        <v>30</v>
      </c>
      <c r="C10357" s="1">
        <v>54</v>
      </c>
      <c r="D10357" s="1">
        <v>118.01</v>
      </c>
      <c r="E10357" s="1">
        <v>172.01</v>
      </c>
    </row>
    <row r="10358" spans="1:5" hidden="1">
      <c r="A10358" s="1">
        <v>2014</v>
      </c>
      <c r="B10358" s="1">
        <v>31</v>
      </c>
      <c r="C10358" s="1">
        <v>72</v>
      </c>
      <c r="D10358" s="1">
        <v>130.01</v>
      </c>
      <c r="E10358" s="1">
        <v>202.01</v>
      </c>
    </row>
    <row r="10359" spans="1:5" hidden="1">
      <c r="A10359" s="1">
        <v>2014</v>
      </c>
      <c r="B10359" s="1">
        <v>32</v>
      </c>
      <c r="C10359" s="1">
        <v>82</v>
      </c>
      <c r="D10359" s="1">
        <v>145.02000000000001</v>
      </c>
      <c r="E10359" s="1">
        <v>227.02</v>
      </c>
    </row>
    <row r="10360" spans="1:5" hidden="1">
      <c r="A10360" s="1">
        <v>2014</v>
      </c>
      <c r="B10360" s="1">
        <v>33</v>
      </c>
      <c r="C10360" s="1">
        <v>68</v>
      </c>
      <c r="D10360" s="1">
        <v>160.02000000000001</v>
      </c>
      <c r="E10360" s="1">
        <v>228.02</v>
      </c>
    </row>
    <row r="10361" spans="1:5" hidden="1">
      <c r="A10361" s="1">
        <v>2014</v>
      </c>
      <c r="B10361" s="1">
        <v>34</v>
      </c>
      <c r="C10361" s="1">
        <v>77</v>
      </c>
      <c r="D10361" s="1">
        <v>168.02</v>
      </c>
      <c r="E10361" s="1">
        <v>245.02</v>
      </c>
    </row>
    <row r="10362" spans="1:5" hidden="1">
      <c r="A10362" s="1">
        <v>2014</v>
      </c>
      <c r="B10362" s="1">
        <v>35</v>
      </c>
      <c r="C10362" s="1">
        <v>74</v>
      </c>
      <c r="D10362" s="1">
        <v>168.02</v>
      </c>
      <c r="E10362" s="1">
        <v>242.02</v>
      </c>
    </row>
    <row r="10363" spans="1:5" hidden="1">
      <c r="A10363" s="1">
        <v>2014</v>
      </c>
      <c r="B10363" s="1">
        <v>36</v>
      </c>
      <c r="C10363" s="1">
        <v>91</v>
      </c>
      <c r="D10363" s="1">
        <v>178.02</v>
      </c>
      <c r="E10363" s="1">
        <v>269.02</v>
      </c>
    </row>
    <row r="10364" spans="1:5" hidden="1">
      <c r="A10364" s="1">
        <v>2014</v>
      </c>
      <c r="B10364" s="1">
        <v>37</v>
      </c>
      <c r="C10364" s="1">
        <v>81</v>
      </c>
      <c r="D10364" s="1">
        <v>179.02</v>
      </c>
      <c r="E10364" s="1">
        <v>260.02</v>
      </c>
    </row>
    <row r="10365" spans="1:5" hidden="1">
      <c r="A10365" s="1">
        <v>2014</v>
      </c>
      <c r="B10365" s="1">
        <v>38</v>
      </c>
      <c r="C10365" s="1">
        <v>112</v>
      </c>
      <c r="D10365" s="1">
        <v>191.02</v>
      </c>
      <c r="E10365" s="1">
        <v>303.02</v>
      </c>
    </row>
    <row r="10366" spans="1:5" hidden="1">
      <c r="A10366" s="1">
        <v>2014</v>
      </c>
      <c r="B10366" s="1">
        <v>39</v>
      </c>
      <c r="C10366" s="1">
        <v>112</v>
      </c>
      <c r="D10366" s="1">
        <v>205.02</v>
      </c>
      <c r="E10366" s="1">
        <v>317.02</v>
      </c>
    </row>
    <row r="10367" spans="1:5" hidden="1">
      <c r="A10367" s="1">
        <v>2014</v>
      </c>
      <c r="B10367" s="1">
        <v>40</v>
      </c>
      <c r="C10367" s="1">
        <v>122</v>
      </c>
      <c r="D10367" s="1">
        <v>228.02</v>
      </c>
      <c r="E10367" s="1">
        <v>350.02</v>
      </c>
    </row>
    <row r="10368" spans="1:5" hidden="1">
      <c r="A10368" s="1">
        <v>2014</v>
      </c>
      <c r="B10368" s="1">
        <v>41</v>
      </c>
      <c r="C10368" s="1">
        <v>129</v>
      </c>
      <c r="D10368" s="1">
        <v>255.02</v>
      </c>
      <c r="E10368" s="1">
        <v>384.02</v>
      </c>
    </row>
    <row r="10369" spans="1:5" hidden="1">
      <c r="A10369" s="1">
        <v>2014</v>
      </c>
      <c r="B10369" s="1">
        <v>42</v>
      </c>
      <c r="C10369" s="1">
        <v>150.01</v>
      </c>
      <c r="D10369" s="1">
        <v>263.02</v>
      </c>
      <c r="E10369" s="1">
        <v>413.03</v>
      </c>
    </row>
    <row r="10370" spans="1:5" hidden="1">
      <c r="A10370" s="1">
        <v>2014</v>
      </c>
      <c r="B10370" s="1">
        <v>43</v>
      </c>
      <c r="C10370" s="1">
        <v>174.02</v>
      </c>
      <c r="D10370" s="1">
        <v>320.02</v>
      </c>
      <c r="E10370" s="1">
        <v>494.04</v>
      </c>
    </row>
    <row r="10371" spans="1:5" hidden="1">
      <c r="A10371" s="1">
        <v>2014</v>
      </c>
      <c r="B10371" s="1">
        <v>44</v>
      </c>
      <c r="C10371" s="1">
        <v>164.02</v>
      </c>
      <c r="D10371" s="1">
        <v>288.02</v>
      </c>
      <c r="E10371" s="1">
        <v>452.04</v>
      </c>
    </row>
    <row r="10372" spans="1:5" hidden="1">
      <c r="A10372" s="1">
        <v>2014</v>
      </c>
      <c r="B10372" s="1">
        <v>45</v>
      </c>
      <c r="C10372" s="1">
        <v>170.02</v>
      </c>
      <c r="D10372" s="1">
        <v>294.02</v>
      </c>
      <c r="E10372" s="1">
        <v>464.04</v>
      </c>
    </row>
    <row r="10373" spans="1:5" hidden="1">
      <c r="A10373" s="1">
        <v>2014</v>
      </c>
      <c r="B10373" s="1">
        <v>46</v>
      </c>
      <c r="C10373" s="1">
        <v>227.02</v>
      </c>
      <c r="D10373" s="1">
        <v>326.02</v>
      </c>
      <c r="E10373" s="1">
        <v>553.04</v>
      </c>
    </row>
    <row r="10374" spans="1:5" hidden="1">
      <c r="A10374" s="1">
        <v>2014</v>
      </c>
      <c r="B10374" s="1">
        <v>47</v>
      </c>
      <c r="C10374" s="1">
        <v>226.02</v>
      </c>
      <c r="D10374" s="1">
        <v>304.02</v>
      </c>
      <c r="E10374" s="1">
        <v>530.04</v>
      </c>
    </row>
    <row r="10375" spans="1:5" hidden="1">
      <c r="A10375" s="1">
        <v>2014</v>
      </c>
      <c r="B10375" s="1">
        <v>48</v>
      </c>
      <c r="C10375" s="1">
        <v>210.02</v>
      </c>
      <c r="D10375" s="1">
        <v>376.03</v>
      </c>
      <c r="E10375" s="1">
        <v>586.04999999999995</v>
      </c>
    </row>
    <row r="10376" spans="1:5" hidden="1">
      <c r="A10376" s="1">
        <v>2014</v>
      </c>
      <c r="B10376" s="1">
        <v>49</v>
      </c>
      <c r="C10376" s="1">
        <v>260.02</v>
      </c>
      <c r="D10376" s="1">
        <v>391.03</v>
      </c>
      <c r="E10376" s="1">
        <v>651.04999999999995</v>
      </c>
    </row>
    <row r="10377" spans="1:5" hidden="1">
      <c r="A10377" s="1">
        <v>2014</v>
      </c>
      <c r="B10377" s="1">
        <v>50</v>
      </c>
      <c r="C10377" s="1">
        <v>240.02</v>
      </c>
      <c r="D10377" s="1">
        <v>452.04</v>
      </c>
      <c r="E10377" s="1">
        <v>692.06</v>
      </c>
    </row>
    <row r="10378" spans="1:5" hidden="1">
      <c r="A10378" s="1">
        <v>2014</v>
      </c>
      <c r="B10378" s="1">
        <v>51</v>
      </c>
      <c r="C10378" s="1">
        <v>297.02</v>
      </c>
      <c r="D10378" s="1">
        <v>518.04</v>
      </c>
      <c r="E10378" s="1">
        <v>815.06</v>
      </c>
    </row>
    <row r="10379" spans="1:5" hidden="1">
      <c r="A10379" s="1">
        <v>2014</v>
      </c>
      <c r="B10379" s="1">
        <v>52</v>
      </c>
      <c r="C10379" s="1">
        <v>353.02</v>
      </c>
      <c r="D10379" s="1">
        <v>523.04</v>
      </c>
      <c r="E10379" s="1">
        <v>876.06</v>
      </c>
    </row>
    <row r="10380" spans="1:5" hidden="1">
      <c r="A10380" s="1">
        <v>2014</v>
      </c>
      <c r="B10380" s="1">
        <v>53</v>
      </c>
      <c r="C10380" s="1">
        <v>354.02</v>
      </c>
      <c r="D10380" s="1">
        <v>525.04</v>
      </c>
      <c r="E10380" s="1">
        <v>879.06</v>
      </c>
    </row>
    <row r="10381" spans="1:5" hidden="1">
      <c r="A10381" s="1">
        <v>2014</v>
      </c>
      <c r="B10381" s="1">
        <v>54</v>
      </c>
      <c r="C10381" s="1">
        <v>362.02</v>
      </c>
      <c r="D10381" s="1">
        <v>609.04</v>
      </c>
      <c r="E10381" s="1">
        <v>971.06</v>
      </c>
    </row>
    <row r="10382" spans="1:5" hidden="1">
      <c r="A10382" s="1">
        <v>2014</v>
      </c>
      <c r="B10382" s="1">
        <v>55</v>
      </c>
      <c r="C10382" s="1">
        <v>403.02</v>
      </c>
      <c r="D10382" s="1">
        <v>636.04999999999995</v>
      </c>
      <c r="E10382" s="1">
        <v>1039.07</v>
      </c>
    </row>
    <row r="10383" spans="1:5" hidden="1">
      <c r="A10383" s="1">
        <v>2014</v>
      </c>
      <c r="B10383" s="1">
        <v>56</v>
      </c>
      <c r="C10383" s="1">
        <v>415.02</v>
      </c>
      <c r="D10383" s="1">
        <v>685.06</v>
      </c>
      <c r="E10383" s="1">
        <v>1100.08</v>
      </c>
    </row>
    <row r="10384" spans="1:5" hidden="1">
      <c r="A10384" s="1">
        <v>2014</v>
      </c>
      <c r="B10384" s="1">
        <v>57</v>
      </c>
      <c r="C10384" s="1">
        <v>435.02</v>
      </c>
      <c r="D10384" s="1">
        <v>723.06</v>
      </c>
      <c r="E10384" s="1">
        <v>1158.08</v>
      </c>
    </row>
    <row r="10385" spans="1:5" hidden="1">
      <c r="A10385" s="1">
        <v>2014</v>
      </c>
      <c r="B10385" s="1">
        <v>58</v>
      </c>
      <c r="C10385" s="1">
        <v>473.04</v>
      </c>
      <c r="D10385" s="1">
        <v>758.06</v>
      </c>
      <c r="E10385" s="1">
        <v>1231.0999999999999</v>
      </c>
    </row>
    <row r="10386" spans="1:5" hidden="1">
      <c r="A10386" s="1">
        <v>2014</v>
      </c>
      <c r="B10386" s="1">
        <v>59</v>
      </c>
      <c r="C10386" s="1">
        <v>499.04</v>
      </c>
      <c r="D10386" s="1">
        <v>764.06</v>
      </c>
      <c r="E10386" s="1">
        <v>1263.0999999999999</v>
      </c>
    </row>
    <row r="10387" spans="1:5" hidden="1">
      <c r="A10387" s="1">
        <v>2014</v>
      </c>
      <c r="B10387" s="1">
        <v>60</v>
      </c>
      <c r="C10387" s="1">
        <v>521.04</v>
      </c>
      <c r="D10387" s="1">
        <v>854.07</v>
      </c>
      <c r="E10387" s="1">
        <v>1375.11</v>
      </c>
    </row>
    <row r="10388" spans="1:5" hidden="1">
      <c r="A10388" s="1">
        <v>2014</v>
      </c>
      <c r="B10388" s="1">
        <v>61</v>
      </c>
      <c r="C10388" s="1">
        <v>567.04</v>
      </c>
      <c r="D10388" s="1">
        <v>933.07</v>
      </c>
      <c r="E10388" s="1">
        <v>1500.11</v>
      </c>
    </row>
    <row r="10389" spans="1:5" hidden="1">
      <c r="A10389" s="1">
        <v>2014</v>
      </c>
      <c r="B10389" s="1">
        <v>62</v>
      </c>
      <c r="C10389" s="1">
        <v>576.04</v>
      </c>
      <c r="D10389" s="1">
        <v>992.08</v>
      </c>
      <c r="E10389" s="1">
        <v>1568.12</v>
      </c>
    </row>
    <row r="10390" spans="1:5" hidden="1">
      <c r="A10390" s="1">
        <v>2014</v>
      </c>
      <c r="B10390" s="1">
        <v>63</v>
      </c>
      <c r="C10390" s="1">
        <v>668.04</v>
      </c>
      <c r="D10390" s="1">
        <v>979.08</v>
      </c>
      <c r="E10390" s="1">
        <v>1647.12</v>
      </c>
    </row>
    <row r="10391" spans="1:5" hidden="1">
      <c r="A10391" s="1">
        <v>2014</v>
      </c>
      <c r="B10391" s="1">
        <v>64</v>
      </c>
      <c r="C10391" s="1">
        <v>700.04</v>
      </c>
      <c r="D10391" s="1">
        <v>1108.08</v>
      </c>
      <c r="E10391" s="1">
        <v>1808.12</v>
      </c>
    </row>
    <row r="10392" spans="1:5" hidden="1">
      <c r="A10392" s="1">
        <v>2014</v>
      </c>
      <c r="B10392" s="1">
        <v>65</v>
      </c>
      <c r="C10392" s="1">
        <v>702.04</v>
      </c>
      <c r="D10392" s="1">
        <v>1212.0999999999999</v>
      </c>
      <c r="E10392" s="1">
        <v>1914.14</v>
      </c>
    </row>
    <row r="10393" spans="1:5" hidden="1">
      <c r="A10393" s="1">
        <v>2014</v>
      </c>
      <c r="B10393" s="1">
        <v>66</v>
      </c>
      <c r="C10393" s="1">
        <v>797.06</v>
      </c>
      <c r="D10393" s="1">
        <v>1231.0999999999999</v>
      </c>
      <c r="E10393" s="1">
        <v>2028.16</v>
      </c>
    </row>
    <row r="10394" spans="1:5" hidden="1">
      <c r="A10394" s="1">
        <v>2014</v>
      </c>
      <c r="B10394" s="1">
        <v>67</v>
      </c>
      <c r="C10394" s="1">
        <v>888.06</v>
      </c>
      <c r="D10394" s="1">
        <v>1415.11</v>
      </c>
      <c r="E10394" s="1">
        <v>2303.17</v>
      </c>
    </row>
    <row r="10395" spans="1:5" hidden="1">
      <c r="A10395" s="1">
        <v>2014</v>
      </c>
      <c r="B10395" s="1">
        <v>68</v>
      </c>
      <c r="C10395" s="1">
        <v>823.06</v>
      </c>
      <c r="D10395" s="1">
        <v>1420.11</v>
      </c>
      <c r="E10395" s="1">
        <v>2243.17</v>
      </c>
    </row>
    <row r="10396" spans="1:5" hidden="1">
      <c r="A10396" s="1">
        <v>2014</v>
      </c>
      <c r="B10396" s="1">
        <v>69</v>
      </c>
      <c r="C10396" s="1">
        <v>918.06</v>
      </c>
      <c r="D10396" s="1">
        <v>1427.1</v>
      </c>
      <c r="E10396" s="1">
        <v>2345.16</v>
      </c>
    </row>
    <row r="10397" spans="1:5" hidden="1">
      <c r="A10397" s="1">
        <v>2014</v>
      </c>
      <c r="B10397" s="1">
        <v>70</v>
      </c>
      <c r="C10397" s="1">
        <v>934.06</v>
      </c>
      <c r="D10397" s="1">
        <v>1489.12</v>
      </c>
      <c r="E10397" s="1">
        <v>2423.1799999999998</v>
      </c>
    </row>
    <row r="10398" spans="1:5" hidden="1">
      <c r="A10398" s="1">
        <v>2014</v>
      </c>
      <c r="B10398" s="1">
        <v>71</v>
      </c>
      <c r="C10398" s="1">
        <v>1019.06</v>
      </c>
      <c r="D10398" s="1">
        <v>1518.12</v>
      </c>
      <c r="E10398" s="1">
        <v>2537.1799999999998</v>
      </c>
    </row>
    <row r="10399" spans="1:5" hidden="1">
      <c r="A10399" s="1">
        <v>2014</v>
      </c>
      <c r="B10399" s="1">
        <v>72</v>
      </c>
      <c r="C10399" s="1">
        <v>1009.07</v>
      </c>
      <c r="D10399" s="1">
        <v>1555.12</v>
      </c>
      <c r="E10399" s="1">
        <v>2564.19</v>
      </c>
    </row>
    <row r="10400" spans="1:5" hidden="1">
      <c r="A10400" s="1">
        <v>2014</v>
      </c>
      <c r="B10400" s="1">
        <v>73</v>
      </c>
      <c r="C10400" s="1">
        <v>1053.07</v>
      </c>
      <c r="D10400" s="1">
        <v>1626.12</v>
      </c>
      <c r="E10400" s="1">
        <v>2679.19</v>
      </c>
    </row>
    <row r="10401" spans="1:5" hidden="1">
      <c r="A10401" s="1">
        <v>2014</v>
      </c>
      <c r="B10401" s="1">
        <v>74</v>
      </c>
      <c r="C10401" s="1">
        <v>1181.08</v>
      </c>
      <c r="D10401" s="1">
        <v>1708.14</v>
      </c>
      <c r="E10401" s="1">
        <v>2889.22</v>
      </c>
    </row>
    <row r="10402" spans="1:5" hidden="1">
      <c r="A10402" s="1">
        <v>2014</v>
      </c>
      <c r="B10402" s="1">
        <v>75</v>
      </c>
      <c r="C10402" s="1">
        <v>1295.08</v>
      </c>
      <c r="D10402" s="1">
        <v>1808.14</v>
      </c>
      <c r="E10402" s="1">
        <v>3103.22</v>
      </c>
    </row>
    <row r="10403" spans="1:5" hidden="1">
      <c r="A10403" s="1">
        <v>2014</v>
      </c>
      <c r="B10403" s="1">
        <v>76</v>
      </c>
      <c r="C10403" s="1">
        <v>1383.09</v>
      </c>
      <c r="D10403" s="1">
        <v>1892.14</v>
      </c>
      <c r="E10403" s="1">
        <v>3275.23</v>
      </c>
    </row>
    <row r="10404" spans="1:5" hidden="1">
      <c r="A10404" s="1">
        <v>2014</v>
      </c>
      <c r="B10404" s="1">
        <v>77</v>
      </c>
      <c r="C10404" s="1">
        <v>1472.1</v>
      </c>
      <c r="D10404" s="1">
        <v>1979.15</v>
      </c>
      <c r="E10404" s="1">
        <v>3451.25</v>
      </c>
    </row>
    <row r="10405" spans="1:5" hidden="1">
      <c r="A10405" s="1">
        <v>2014</v>
      </c>
      <c r="B10405" s="1">
        <v>78</v>
      </c>
      <c r="C10405" s="1">
        <v>1544.1</v>
      </c>
      <c r="D10405" s="1">
        <v>2069.16</v>
      </c>
      <c r="E10405" s="1">
        <v>3613.26</v>
      </c>
    </row>
    <row r="10406" spans="1:5" hidden="1">
      <c r="A10406" s="1">
        <v>2014</v>
      </c>
      <c r="B10406" s="1">
        <v>79</v>
      </c>
      <c r="C10406" s="1">
        <v>1592.1</v>
      </c>
      <c r="D10406" s="1">
        <v>2091.16</v>
      </c>
      <c r="E10406" s="1">
        <v>3683.26</v>
      </c>
    </row>
    <row r="10407" spans="1:5" hidden="1">
      <c r="A10407" s="1">
        <v>2014</v>
      </c>
      <c r="B10407" s="1">
        <v>80</v>
      </c>
      <c r="C10407" s="1">
        <v>1783.12</v>
      </c>
      <c r="D10407" s="1">
        <v>2226.17</v>
      </c>
      <c r="E10407" s="1">
        <v>4009.29</v>
      </c>
    </row>
    <row r="10408" spans="1:5" hidden="1">
      <c r="A10408" s="1">
        <v>2014</v>
      </c>
      <c r="B10408" s="1">
        <v>81</v>
      </c>
      <c r="C10408" s="1">
        <v>1836.12</v>
      </c>
      <c r="D10408" s="1">
        <v>2275.1799999999998</v>
      </c>
      <c r="E10408" s="1">
        <v>4111.3</v>
      </c>
    </row>
    <row r="10409" spans="1:5" hidden="1">
      <c r="A10409" s="1">
        <v>2014</v>
      </c>
      <c r="B10409" s="1">
        <v>82</v>
      </c>
      <c r="C10409" s="1">
        <v>2132.14</v>
      </c>
      <c r="D10409" s="1">
        <v>2454.1799999999998</v>
      </c>
      <c r="E10409" s="1">
        <v>4586.32</v>
      </c>
    </row>
    <row r="10410" spans="1:5" hidden="1">
      <c r="A10410" s="1">
        <v>2014</v>
      </c>
      <c r="B10410" s="1">
        <v>83</v>
      </c>
      <c r="C10410" s="1">
        <v>2419.16</v>
      </c>
      <c r="D10410" s="1">
        <v>2696.2</v>
      </c>
      <c r="E10410" s="1">
        <v>5115.3599999999997</v>
      </c>
    </row>
    <row r="10411" spans="1:5" hidden="1">
      <c r="A10411" s="1">
        <v>2014</v>
      </c>
      <c r="B10411" s="1">
        <v>84</v>
      </c>
      <c r="C10411" s="1">
        <v>2678.18</v>
      </c>
      <c r="D10411" s="1">
        <v>2777.21</v>
      </c>
      <c r="E10411" s="1">
        <v>5455.39</v>
      </c>
    </row>
    <row r="10412" spans="1:5" hidden="1">
      <c r="A10412" s="1">
        <v>2014</v>
      </c>
      <c r="B10412" s="1">
        <v>85</v>
      </c>
      <c r="C10412" s="1">
        <v>2798.18</v>
      </c>
      <c r="D10412" s="1">
        <v>2692.21</v>
      </c>
      <c r="E10412" s="1">
        <v>5490.39</v>
      </c>
    </row>
    <row r="10413" spans="1:5" hidden="1">
      <c r="A10413" s="1">
        <v>2014</v>
      </c>
      <c r="B10413" s="1">
        <v>86</v>
      </c>
      <c r="C10413" s="1">
        <v>3058.2</v>
      </c>
      <c r="D10413" s="1">
        <v>2785.21</v>
      </c>
      <c r="E10413" s="1">
        <v>5843.41</v>
      </c>
    </row>
    <row r="10414" spans="1:5" hidden="1">
      <c r="A10414" s="1">
        <v>2014</v>
      </c>
      <c r="B10414" s="1">
        <v>87</v>
      </c>
      <c r="C10414" s="1">
        <v>3191.21</v>
      </c>
      <c r="D10414" s="1">
        <v>2651.2</v>
      </c>
      <c r="E10414" s="1">
        <v>5842.41</v>
      </c>
    </row>
    <row r="10415" spans="1:5" hidden="1">
      <c r="A10415" s="1">
        <v>2014</v>
      </c>
      <c r="B10415" s="1">
        <v>88</v>
      </c>
      <c r="C10415" s="1">
        <v>3260.22</v>
      </c>
      <c r="D10415" s="1">
        <v>2605.1999999999998</v>
      </c>
      <c r="E10415" s="1">
        <v>5865.42</v>
      </c>
    </row>
    <row r="10416" spans="1:5" hidden="1">
      <c r="A10416" s="1">
        <v>2014</v>
      </c>
      <c r="B10416" s="1">
        <v>89</v>
      </c>
      <c r="C10416" s="1">
        <v>3275.22</v>
      </c>
      <c r="D10416" s="1">
        <v>2383.1799999999998</v>
      </c>
      <c r="E10416" s="1">
        <v>5658.4</v>
      </c>
    </row>
    <row r="10417" spans="1:5" hidden="1">
      <c r="A10417" s="1">
        <v>2014</v>
      </c>
      <c r="B10417" s="1">
        <v>90</v>
      </c>
      <c r="C10417" s="1">
        <v>3237.22</v>
      </c>
      <c r="D10417" s="1">
        <v>2170.17</v>
      </c>
      <c r="E10417" s="1">
        <v>5407.39</v>
      </c>
    </row>
    <row r="10418" spans="1:5" hidden="1">
      <c r="A10418" s="1">
        <v>2014</v>
      </c>
      <c r="B10418" s="1">
        <v>91</v>
      </c>
      <c r="C10418" s="1">
        <v>3288.21</v>
      </c>
      <c r="D10418" s="1">
        <v>1879.15</v>
      </c>
      <c r="E10418" s="1">
        <v>5167.3599999999997</v>
      </c>
    </row>
    <row r="10419" spans="1:5" hidden="1">
      <c r="A10419" s="1">
        <v>2014</v>
      </c>
      <c r="B10419" s="1">
        <v>92</v>
      </c>
      <c r="C10419" s="1">
        <v>2962.2</v>
      </c>
      <c r="D10419" s="1">
        <v>1683.13</v>
      </c>
      <c r="E10419" s="1">
        <v>4645.33</v>
      </c>
    </row>
    <row r="10420" spans="1:5" hidden="1">
      <c r="A10420" s="1">
        <v>2014</v>
      </c>
      <c r="B10420" s="1">
        <v>93</v>
      </c>
      <c r="C10420" s="1">
        <v>2616.17</v>
      </c>
      <c r="D10420" s="1">
        <v>1372.11</v>
      </c>
      <c r="E10420" s="1">
        <v>3988.28</v>
      </c>
    </row>
    <row r="10421" spans="1:5" hidden="1">
      <c r="A10421" s="1">
        <v>2014</v>
      </c>
      <c r="B10421" s="1">
        <v>94</v>
      </c>
      <c r="C10421" s="1">
        <v>2206.14</v>
      </c>
      <c r="D10421" s="1">
        <v>1069.08</v>
      </c>
      <c r="E10421" s="1">
        <v>3275.22</v>
      </c>
    </row>
    <row r="10422" spans="1:5" hidden="1">
      <c r="A10422" s="1">
        <v>2014</v>
      </c>
      <c r="B10422" s="1">
        <v>95</v>
      </c>
      <c r="C10422" s="1">
        <v>1671.11</v>
      </c>
      <c r="D10422" s="1">
        <v>721.06</v>
      </c>
      <c r="E10422" s="1">
        <v>2392.17</v>
      </c>
    </row>
    <row r="10423" spans="1:5" hidden="1">
      <c r="A10423" s="1">
        <v>2014</v>
      </c>
      <c r="B10423" s="1">
        <v>96</v>
      </c>
      <c r="C10423" s="1">
        <v>1519.1</v>
      </c>
      <c r="D10423" s="1">
        <v>536.04</v>
      </c>
      <c r="E10423" s="1">
        <v>2055.14</v>
      </c>
    </row>
    <row r="10424" spans="1:5" hidden="1">
      <c r="A10424" s="1">
        <v>2014</v>
      </c>
      <c r="B10424" s="1">
        <v>97</v>
      </c>
      <c r="C10424" s="1">
        <v>1192.08</v>
      </c>
      <c r="D10424" s="1">
        <v>411.03</v>
      </c>
      <c r="E10424" s="1">
        <v>1603.11</v>
      </c>
    </row>
    <row r="10425" spans="1:5" hidden="1">
      <c r="A10425" s="1">
        <v>2014</v>
      </c>
      <c r="B10425" s="1">
        <v>98</v>
      </c>
      <c r="C10425" s="1">
        <v>886.06</v>
      </c>
      <c r="D10425" s="1">
        <v>293.02</v>
      </c>
      <c r="E10425" s="1">
        <v>1179.08</v>
      </c>
    </row>
    <row r="10426" spans="1:5" hidden="1">
      <c r="A10426" s="1">
        <v>2014</v>
      </c>
      <c r="B10426" s="1">
        <v>99</v>
      </c>
      <c r="C10426" s="1">
        <v>672.04</v>
      </c>
      <c r="D10426" s="1">
        <v>191.02</v>
      </c>
      <c r="E10426" s="1">
        <v>863.06</v>
      </c>
    </row>
    <row r="10427" spans="1:5" hidden="1">
      <c r="A10427" s="1">
        <v>2014</v>
      </c>
      <c r="B10427" s="1">
        <v>100</v>
      </c>
      <c r="C10427" s="1">
        <v>520.70000000000005</v>
      </c>
      <c r="D10427" s="1">
        <v>123.85</v>
      </c>
      <c r="E10427" s="1">
        <v>644.54999999999995</v>
      </c>
    </row>
    <row r="10428" spans="1:5" hidden="1">
      <c r="A10428" s="1">
        <v>2014</v>
      </c>
      <c r="B10428" s="1">
        <v>101</v>
      </c>
      <c r="C10428" s="1">
        <v>346.85</v>
      </c>
      <c r="D10428" s="1">
        <v>80.53</v>
      </c>
      <c r="E10428" s="1">
        <v>427.38</v>
      </c>
    </row>
    <row r="10429" spans="1:5" hidden="1">
      <c r="A10429" s="1">
        <v>2014</v>
      </c>
      <c r="B10429" s="1">
        <v>102</v>
      </c>
      <c r="C10429" s="1">
        <v>216.87</v>
      </c>
      <c r="D10429" s="1">
        <v>46.64</v>
      </c>
      <c r="E10429" s="1">
        <v>263.51</v>
      </c>
    </row>
    <row r="10430" spans="1:5" hidden="1">
      <c r="A10430" s="1">
        <v>2014</v>
      </c>
      <c r="B10430" s="1">
        <v>103</v>
      </c>
      <c r="C10430" s="1">
        <v>129.79</v>
      </c>
      <c r="D10430" s="1">
        <v>25.84</v>
      </c>
      <c r="E10430" s="1">
        <v>155.63</v>
      </c>
    </row>
    <row r="10431" spans="1:5" hidden="1">
      <c r="A10431" s="1">
        <v>2014</v>
      </c>
      <c r="B10431" s="1">
        <v>104</v>
      </c>
      <c r="C10431" s="1">
        <v>74.55</v>
      </c>
      <c r="D10431" s="1">
        <v>14.45</v>
      </c>
      <c r="E10431" s="1">
        <v>89</v>
      </c>
    </row>
    <row r="10432" spans="1:5" hidden="1">
      <c r="A10432" s="1">
        <v>2014</v>
      </c>
      <c r="B10432" s="1">
        <v>105</v>
      </c>
      <c r="C10432" s="1">
        <v>40.89</v>
      </c>
      <c r="D10432" s="1">
        <v>7.78</v>
      </c>
      <c r="E10432" s="1">
        <v>48.67</v>
      </c>
    </row>
    <row r="10433" spans="1:5" hidden="1">
      <c r="A10433" s="1">
        <v>2014</v>
      </c>
      <c r="B10433" s="1">
        <v>106</v>
      </c>
      <c r="C10433" s="1">
        <v>21.4</v>
      </c>
      <c r="D10433" s="1">
        <v>3.91</v>
      </c>
      <c r="E10433" s="1">
        <v>25.31</v>
      </c>
    </row>
    <row r="10434" spans="1:5" hidden="1">
      <c r="A10434" s="1">
        <v>2014</v>
      </c>
      <c r="B10434" s="1">
        <v>107</v>
      </c>
      <c r="C10434" s="1">
        <v>10.74</v>
      </c>
      <c r="D10434" s="1">
        <v>1.87</v>
      </c>
      <c r="E10434" s="1">
        <v>12.61</v>
      </c>
    </row>
    <row r="10435" spans="1:5" hidden="1">
      <c r="A10435" s="1">
        <v>2014</v>
      </c>
      <c r="B10435" s="1">
        <v>108</v>
      </c>
      <c r="C10435" s="1">
        <v>5.36</v>
      </c>
      <c r="D10435" s="1">
        <v>0.9</v>
      </c>
      <c r="E10435" s="1">
        <v>6.26</v>
      </c>
    </row>
    <row r="10436" spans="1:5" hidden="1">
      <c r="A10436" s="1">
        <v>2014</v>
      </c>
      <c r="B10436" s="1">
        <v>109</v>
      </c>
      <c r="C10436" s="1">
        <v>2.52</v>
      </c>
      <c r="D10436" s="1">
        <v>0.25</v>
      </c>
      <c r="E10436" s="1">
        <v>2.77</v>
      </c>
    </row>
    <row r="10437" spans="1:5" hidden="1">
      <c r="A10437" s="1">
        <v>2014</v>
      </c>
      <c r="B10437" s="1" t="s">
        <v>121</v>
      </c>
      <c r="C10437" s="1">
        <v>1.41</v>
      </c>
      <c r="D10437" s="1">
        <v>0</v>
      </c>
      <c r="E10437" s="1">
        <v>1.41</v>
      </c>
    </row>
    <row r="10438" spans="1:5" hidden="1">
      <c r="A10438" s="1">
        <v>2015</v>
      </c>
      <c r="B10438" s="1">
        <v>0</v>
      </c>
      <c r="C10438" s="1">
        <v>432</v>
      </c>
      <c r="D10438" s="1">
        <v>541.02</v>
      </c>
      <c r="E10438" s="1">
        <v>973.02</v>
      </c>
    </row>
    <row r="10439" spans="1:5" hidden="1">
      <c r="A10439" s="1">
        <v>2015</v>
      </c>
      <c r="B10439" s="1">
        <v>1</v>
      </c>
      <c r="C10439" s="1">
        <v>29</v>
      </c>
      <c r="D10439" s="1">
        <v>45</v>
      </c>
      <c r="E10439" s="1">
        <v>74</v>
      </c>
    </row>
    <row r="10440" spans="1:5" hidden="1">
      <c r="A10440" s="1">
        <v>2015</v>
      </c>
      <c r="B10440" s="1">
        <v>2</v>
      </c>
      <c r="C10440" s="1">
        <v>27</v>
      </c>
      <c r="D10440" s="1">
        <v>28</v>
      </c>
      <c r="E10440" s="1">
        <v>55</v>
      </c>
    </row>
    <row r="10441" spans="1:5" hidden="1">
      <c r="A10441" s="1">
        <v>2015</v>
      </c>
      <c r="B10441" s="1">
        <v>3</v>
      </c>
      <c r="C10441" s="1">
        <v>12</v>
      </c>
      <c r="D10441" s="1">
        <v>18</v>
      </c>
      <c r="E10441" s="1">
        <v>30</v>
      </c>
    </row>
    <row r="10442" spans="1:5" hidden="1">
      <c r="A10442" s="1">
        <v>2015</v>
      </c>
      <c r="B10442" s="1">
        <v>4</v>
      </c>
      <c r="C10442" s="1">
        <v>16</v>
      </c>
      <c r="D10442" s="1">
        <v>24</v>
      </c>
      <c r="E10442" s="1">
        <v>40</v>
      </c>
    </row>
    <row r="10443" spans="1:5" hidden="1">
      <c r="A10443" s="1">
        <v>2015</v>
      </c>
      <c r="B10443" s="1">
        <v>5</v>
      </c>
      <c r="C10443" s="1">
        <v>8</v>
      </c>
      <c r="D10443" s="1">
        <v>18</v>
      </c>
      <c r="E10443" s="1">
        <v>26</v>
      </c>
    </row>
    <row r="10444" spans="1:5" hidden="1">
      <c r="A10444" s="1">
        <v>2015</v>
      </c>
      <c r="B10444" s="1">
        <v>6</v>
      </c>
      <c r="C10444" s="1">
        <v>11</v>
      </c>
      <c r="D10444" s="1">
        <v>17</v>
      </c>
      <c r="E10444" s="1">
        <v>28</v>
      </c>
    </row>
    <row r="10445" spans="1:5" hidden="1">
      <c r="A10445" s="1">
        <v>2015</v>
      </c>
      <c r="B10445" s="1">
        <v>7</v>
      </c>
      <c r="C10445" s="1">
        <v>10</v>
      </c>
      <c r="D10445" s="1">
        <v>13</v>
      </c>
      <c r="E10445" s="1">
        <v>23</v>
      </c>
    </row>
    <row r="10446" spans="1:5" hidden="1">
      <c r="A10446" s="1">
        <v>2015</v>
      </c>
      <c r="B10446" s="1">
        <v>8</v>
      </c>
      <c r="C10446" s="1">
        <v>10</v>
      </c>
      <c r="D10446" s="1">
        <v>10</v>
      </c>
      <c r="E10446" s="1">
        <v>20</v>
      </c>
    </row>
    <row r="10447" spans="1:5" hidden="1">
      <c r="A10447" s="1">
        <v>2015</v>
      </c>
      <c r="B10447" s="1">
        <v>9</v>
      </c>
      <c r="C10447" s="1">
        <v>14</v>
      </c>
      <c r="D10447" s="1">
        <v>11</v>
      </c>
      <c r="E10447" s="1">
        <v>25</v>
      </c>
    </row>
    <row r="10448" spans="1:5" hidden="1">
      <c r="A10448" s="1">
        <v>2015</v>
      </c>
      <c r="B10448" s="1">
        <v>10</v>
      </c>
      <c r="C10448" s="1">
        <v>10</v>
      </c>
      <c r="D10448" s="1">
        <v>15</v>
      </c>
      <c r="E10448" s="1">
        <v>25</v>
      </c>
    </row>
    <row r="10449" spans="1:5" hidden="1">
      <c r="A10449" s="1">
        <v>2015</v>
      </c>
      <c r="B10449" s="1">
        <v>11</v>
      </c>
      <c r="C10449" s="1">
        <v>11</v>
      </c>
      <c r="D10449" s="1">
        <v>13</v>
      </c>
      <c r="E10449" s="1">
        <v>24</v>
      </c>
    </row>
    <row r="10450" spans="1:5" hidden="1">
      <c r="A10450" s="1">
        <v>2015</v>
      </c>
      <c r="B10450" s="1">
        <v>12</v>
      </c>
      <c r="C10450" s="1">
        <v>12</v>
      </c>
      <c r="D10450" s="1">
        <v>11</v>
      </c>
      <c r="E10450" s="1">
        <v>23</v>
      </c>
    </row>
    <row r="10451" spans="1:5" hidden="1">
      <c r="A10451" s="1">
        <v>2015</v>
      </c>
      <c r="B10451" s="1">
        <v>13</v>
      </c>
      <c r="C10451" s="1">
        <v>18</v>
      </c>
      <c r="D10451" s="1">
        <v>23</v>
      </c>
      <c r="E10451" s="1">
        <v>41</v>
      </c>
    </row>
    <row r="10452" spans="1:5" hidden="1">
      <c r="A10452" s="1">
        <v>2015</v>
      </c>
      <c r="B10452" s="1">
        <v>14</v>
      </c>
      <c r="C10452" s="1">
        <v>14</v>
      </c>
      <c r="D10452" s="1">
        <v>16</v>
      </c>
      <c r="E10452" s="1">
        <v>30</v>
      </c>
    </row>
    <row r="10453" spans="1:5" hidden="1">
      <c r="A10453" s="1">
        <v>2015</v>
      </c>
      <c r="B10453" s="1">
        <v>15</v>
      </c>
      <c r="C10453" s="1">
        <v>29</v>
      </c>
      <c r="D10453" s="1">
        <v>42</v>
      </c>
      <c r="E10453" s="1">
        <v>71</v>
      </c>
    </row>
    <row r="10454" spans="1:5" hidden="1">
      <c r="A10454" s="1">
        <v>2015</v>
      </c>
      <c r="B10454" s="1">
        <v>16</v>
      </c>
      <c r="C10454" s="1">
        <v>31</v>
      </c>
      <c r="D10454" s="1">
        <v>42</v>
      </c>
      <c r="E10454" s="1">
        <v>73</v>
      </c>
    </row>
    <row r="10455" spans="1:5" hidden="1">
      <c r="A10455" s="1">
        <v>2015</v>
      </c>
      <c r="B10455" s="1">
        <v>17</v>
      </c>
      <c r="C10455" s="1">
        <v>27</v>
      </c>
      <c r="D10455" s="1">
        <v>60</v>
      </c>
      <c r="E10455" s="1">
        <v>87</v>
      </c>
    </row>
    <row r="10456" spans="1:5" hidden="1">
      <c r="A10456" s="1">
        <v>2015</v>
      </c>
      <c r="B10456" s="1">
        <v>18</v>
      </c>
      <c r="C10456" s="1">
        <v>34</v>
      </c>
      <c r="D10456" s="1">
        <v>83</v>
      </c>
      <c r="E10456" s="1">
        <v>117</v>
      </c>
    </row>
    <row r="10457" spans="1:5" hidden="1">
      <c r="A10457" s="1">
        <v>2015</v>
      </c>
      <c r="B10457" s="1">
        <v>19</v>
      </c>
      <c r="C10457" s="1">
        <v>32</v>
      </c>
      <c r="D10457" s="1">
        <v>93</v>
      </c>
      <c r="E10457" s="1">
        <v>125</v>
      </c>
    </row>
    <row r="10458" spans="1:5" hidden="1">
      <c r="A10458" s="1">
        <v>2015</v>
      </c>
      <c r="B10458" s="1">
        <v>20</v>
      </c>
      <c r="C10458" s="1">
        <v>39</v>
      </c>
      <c r="D10458" s="1">
        <v>94</v>
      </c>
      <c r="E10458" s="1">
        <v>133</v>
      </c>
    </row>
    <row r="10459" spans="1:5" hidden="1">
      <c r="A10459" s="1">
        <v>2015</v>
      </c>
      <c r="B10459" s="1">
        <v>21</v>
      </c>
      <c r="C10459" s="1">
        <v>22</v>
      </c>
      <c r="D10459" s="1">
        <v>86</v>
      </c>
      <c r="E10459" s="1">
        <v>108</v>
      </c>
    </row>
    <row r="10460" spans="1:5" hidden="1">
      <c r="A10460" s="1">
        <v>2015</v>
      </c>
      <c r="B10460" s="1">
        <v>22</v>
      </c>
      <c r="C10460" s="1">
        <v>36</v>
      </c>
      <c r="D10460" s="1">
        <v>93</v>
      </c>
      <c r="E10460" s="1">
        <v>129</v>
      </c>
    </row>
    <row r="10461" spans="1:5" hidden="1">
      <c r="A10461" s="1">
        <v>2015</v>
      </c>
      <c r="B10461" s="1">
        <v>23</v>
      </c>
      <c r="C10461" s="1">
        <v>54</v>
      </c>
      <c r="D10461" s="1">
        <v>107</v>
      </c>
      <c r="E10461" s="1">
        <v>161</v>
      </c>
    </row>
    <row r="10462" spans="1:5" hidden="1">
      <c r="A10462" s="1">
        <v>2015</v>
      </c>
      <c r="B10462" s="1">
        <v>24</v>
      </c>
      <c r="C10462" s="1">
        <v>27</v>
      </c>
      <c r="D10462" s="1">
        <v>114</v>
      </c>
      <c r="E10462" s="1">
        <v>141</v>
      </c>
    </row>
    <row r="10463" spans="1:5" hidden="1">
      <c r="A10463" s="1">
        <v>2015</v>
      </c>
      <c r="B10463" s="1">
        <v>25</v>
      </c>
      <c r="C10463" s="1">
        <v>38</v>
      </c>
      <c r="D10463" s="1">
        <v>108</v>
      </c>
      <c r="E10463" s="1">
        <v>146</v>
      </c>
    </row>
    <row r="10464" spans="1:5" hidden="1">
      <c r="A10464" s="1">
        <v>2015</v>
      </c>
      <c r="B10464" s="1">
        <v>26</v>
      </c>
      <c r="C10464" s="1">
        <v>59</v>
      </c>
      <c r="D10464" s="1">
        <v>135</v>
      </c>
      <c r="E10464" s="1">
        <v>194</v>
      </c>
    </row>
    <row r="10465" spans="1:5" hidden="1">
      <c r="A10465" s="1">
        <v>2015</v>
      </c>
      <c r="B10465" s="1">
        <v>27</v>
      </c>
      <c r="C10465" s="1">
        <v>47</v>
      </c>
      <c r="D10465" s="1">
        <v>119</v>
      </c>
      <c r="E10465" s="1">
        <v>166</v>
      </c>
    </row>
    <row r="10466" spans="1:5" hidden="1">
      <c r="A10466" s="1">
        <v>2015</v>
      </c>
      <c r="B10466" s="1">
        <v>28</v>
      </c>
      <c r="C10466" s="1">
        <v>42</v>
      </c>
      <c r="D10466" s="1">
        <v>124</v>
      </c>
      <c r="E10466" s="1">
        <v>166</v>
      </c>
    </row>
    <row r="10467" spans="1:5" hidden="1">
      <c r="A10467" s="1">
        <v>2015</v>
      </c>
      <c r="B10467" s="1">
        <v>29</v>
      </c>
      <c r="C10467" s="1">
        <v>61</v>
      </c>
      <c r="D10467" s="1">
        <v>129</v>
      </c>
      <c r="E10467" s="1">
        <v>190</v>
      </c>
    </row>
    <row r="10468" spans="1:5" hidden="1">
      <c r="A10468" s="1">
        <v>2015</v>
      </c>
      <c r="B10468" s="1">
        <v>30</v>
      </c>
      <c r="C10468" s="1">
        <v>44</v>
      </c>
      <c r="D10468" s="1">
        <v>139</v>
      </c>
      <c r="E10468" s="1">
        <v>183</v>
      </c>
    </row>
    <row r="10469" spans="1:5" hidden="1">
      <c r="A10469" s="1">
        <v>2015</v>
      </c>
      <c r="B10469" s="1">
        <v>31</v>
      </c>
      <c r="C10469" s="1">
        <v>63</v>
      </c>
      <c r="D10469" s="1">
        <v>157</v>
      </c>
      <c r="E10469" s="1">
        <v>220</v>
      </c>
    </row>
    <row r="10470" spans="1:5" hidden="1">
      <c r="A10470" s="1">
        <v>2015</v>
      </c>
      <c r="B10470" s="1">
        <v>32</v>
      </c>
      <c r="C10470" s="1">
        <v>67</v>
      </c>
      <c r="D10470" s="1">
        <v>157</v>
      </c>
      <c r="E10470" s="1">
        <v>224</v>
      </c>
    </row>
    <row r="10471" spans="1:5" hidden="1">
      <c r="A10471" s="1">
        <v>2015</v>
      </c>
      <c r="B10471" s="1">
        <v>33</v>
      </c>
      <c r="C10471" s="1">
        <v>66</v>
      </c>
      <c r="D10471" s="1">
        <v>151</v>
      </c>
      <c r="E10471" s="1">
        <v>217</v>
      </c>
    </row>
    <row r="10472" spans="1:5" hidden="1">
      <c r="A10472" s="1">
        <v>2015</v>
      </c>
      <c r="B10472" s="1">
        <v>34</v>
      </c>
      <c r="C10472" s="1">
        <v>79</v>
      </c>
      <c r="D10472" s="1">
        <v>154</v>
      </c>
      <c r="E10472" s="1">
        <v>233</v>
      </c>
    </row>
    <row r="10473" spans="1:5" hidden="1">
      <c r="A10473" s="1">
        <v>2015</v>
      </c>
      <c r="B10473" s="1">
        <v>35</v>
      </c>
      <c r="C10473" s="1">
        <v>114</v>
      </c>
      <c r="D10473" s="1">
        <v>155</v>
      </c>
      <c r="E10473" s="1">
        <v>269</v>
      </c>
    </row>
    <row r="10474" spans="1:5" hidden="1">
      <c r="A10474" s="1">
        <v>2015</v>
      </c>
      <c r="B10474" s="1">
        <v>36</v>
      </c>
      <c r="C10474" s="1">
        <v>93</v>
      </c>
      <c r="D10474" s="1">
        <v>180</v>
      </c>
      <c r="E10474" s="1">
        <v>273</v>
      </c>
    </row>
    <row r="10475" spans="1:5" hidden="1">
      <c r="A10475" s="1">
        <v>2015</v>
      </c>
      <c r="B10475" s="1">
        <v>37</v>
      </c>
      <c r="C10475" s="1">
        <v>94</v>
      </c>
      <c r="D10475" s="1">
        <v>164</v>
      </c>
      <c r="E10475" s="1">
        <v>258</v>
      </c>
    </row>
    <row r="10476" spans="1:5" hidden="1">
      <c r="A10476" s="1">
        <v>2015</v>
      </c>
      <c r="B10476" s="1">
        <v>38</v>
      </c>
      <c r="C10476" s="1">
        <v>101</v>
      </c>
      <c r="D10476" s="1">
        <v>189</v>
      </c>
      <c r="E10476" s="1">
        <v>290</v>
      </c>
    </row>
    <row r="10477" spans="1:5" hidden="1">
      <c r="A10477" s="1">
        <v>2015</v>
      </c>
      <c r="B10477" s="1">
        <v>39</v>
      </c>
      <c r="C10477" s="1">
        <v>109</v>
      </c>
      <c r="D10477" s="1">
        <v>195</v>
      </c>
      <c r="E10477" s="1">
        <v>304</v>
      </c>
    </row>
    <row r="10478" spans="1:5" hidden="1">
      <c r="A10478" s="1">
        <v>2015</v>
      </c>
      <c r="B10478" s="1">
        <v>40</v>
      </c>
      <c r="C10478" s="1">
        <v>120</v>
      </c>
      <c r="D10478" s="1">
        <v>213</v>
      </c>
      <c r="E10478" s="1">
        <v>333</v>
      </c>
    </row>
    <row r="10479" spans="1:5" hidden="1">
      <c r="A10479" s="1">
        <v>2015</v>
      </c>
      <c r="B10479" s="1">
        <v>41</v>
      </c>
      <c r="C10479" s="1">
        <v>144</v>
      </c>
      <c r="D10479" s="1">
        <v>228</v>
      </c>
      <c r="E10479" s="1">
        <v>372</v>
      </c>
    </row>
    <row r="10480" spans="1:5" hidden="1">
      <c r="A10480" s="1">
        <v>2015</v>
      </c>
      <c r="B10480" s="1">
        <v>42</v>
      </c>
      <c r="C10480" s="1">
        <v>159</v>
      </c>
      <c r="D10480" s="1">
        <v>275.01</v>
      </c>
      <c r="E10480" s="1">
        <v>434.01</v>
      </c>
    </row>
    <row r="10481" spans="1:5" hidden="1">
      <c r="A10481" s="1">
        <v>2015</v>
      </c>
      <c r="B10481" s="1">
        <v>43</v>
      </c>
      <c r="C10481" s="1">
        <v>168</v>
      </c>
      <c r="D10481" s="1">
        <v>325.02</v>
      </c>
      <c r="E10481" s="1">
        <v>493.02</v>
      </c>
    </row>
    <row r="10482" spans="1:5" hidden="1">
      <c r="A10482" s="1">
        <v>2015</v>
      </c>
      <c r="B10482" s="1">
        <v>44</v>
      </c>
      <c r="C10482" s="1">
        <v>181</v>
      </c>
      <c r="D10482" s="1">
        <v>325.02</v>
      </c>
      <c r="E10482" s="1">
        <v>506.02</v>
      </c>
    </row>
    <row r="10483" spans="1:5" hidden="1">
      <c r="A10483" s="1">
        <v>2015</v>
      </c>
      <c r="B10483" s="1">
        <v>45</v>
      </c>
      <c r="C10483" s="1">
        <v>190</v>
      </c>
      <c r="D10483" s="1">
        <v>303.02</v>
      </c>
      <c r="E10483" s="1">
        <v>493.02</v>
      </c>
    </row>
    <row r="10484" spans="1:5" hidden="1">
      <c r="A10484" s="1">
        <v>2015</v>
      </c>
      <c r="B10484" s="1">
        <v>46</v>
      </c>
      <c r="C10484" s="1">
        <v>190</v>
      </c>
      <c r="D10484" s="1">
        <v>306.02</v>
      </c>
      <c r="E10484" s="1">
        <v>496.02</v>
      </c>
    </row>
    <row r="10485" spans="1:5" hidden="1">
      <c r="A10485" s="1">
        <v>2015</v>
      </c>
      <c r="B10485" s="1">
        <v>47</v>
      </c>
      <c r="C10485" s="1">
        <v>230</v>
      </c>
      <c r="D10485" s="1">
        <v>355.02</v>
      </c>
      <c r="E10485" s="1">
        <v>585.02</v>
      </c>
    </row>
    <row r="10486" spans="1:5" hidden="1">
      <c r="A10486" s="1">
        <v>2015</v>
      </c>
      <c r="B10486" s="1">
        <v>48</v>
      </c>
      <c r="C10486" s="1">
        <v>243</v>
      </c>
      <c r="D10486" s="1">
        <v>415.02</v>
      </c>
      <c r="E10486" s="1">
        <v>658.02</v>
      </c>
    </row>
    <row r="10487" spans="1:5" hidden="1">
      <c r="A10487" s="1">
        <v>2015</v>
      </c>
      <c r="B10487" s="1">
        <v>49</v>
      </c>
      <c r="C10487" s="1">
        <v>252</v>
      </c>
      <c r="D10487" s="1">
        <v>406.02</v>
      </c>
      <c r="E10487" s="1">
        <v>658.02</v>
      </c>
    </row>
    <row r="10488" spans="1:5" hidden="1">
      <c r="A10488" s="1">
        <v>2015</v>
      </c>
      <c r="B10488" s="1">
        <v>50</v>
      </c>
      <c r="C10488" s="1">
        <v>282</v>
      </c>
      <c r="D10488" s="1">
        <v>449.02</v>
      </c>
      <c r="E10488" s="1">
        <v>731.02</v>
      </c>
    </row>
    <row r="10489" spans="1:5" hidden="1">
      <c r="A10489" s="1">
        <v>2015</v>
      </c>
      <c r="B10489" s="1">
        <v>51</v>
      </c>
      <c r="C10489" s="1">
        <v>301</v>
      </c>
      <c r="D10489" s="1">
        <v>500.02</v>
      </c>
      <c r="E10489" s="1">
        <v>801.02</v>
      </c>
    </row>
    <row r="10490" spans="1:5" hidden="1">
      <c r="A10490" s="1">
        <v>2015</v>
      </c>
      <c r="B10490" s="1">
        <v>52</v>
      </c>
      <c r="C10490" s="1">
        <v>346</v>
      </c>
      <c r="D10490" s="1">
        <v>485.02</v>
      </c>
      <c r="E10490" s="1">
        <v>831.02</v>
      </c>
    </row>
    <row r="10491" spans="1:5" hidden="1">
      <c r="A10491" s="1">
        <v>2015</v>
      </c>
      <c r="B10491" s="1">
        <v>53</v>
      </c>
      <c r="C10491" s="1">
        <v>369</v>
      </c>
      <c r="D10491" s="1">
        <v>589.02</v>
      </c>
      <c r="E10491" s="1">
        <v>958.02</v>
      </c>
    </row>
    <row r="10492" spans="1:5" hidden="1">
      <c r="A10492" s="1">
        <v>2015</v>
      </c>
      <c r="B10492" s="1">
        <v>54</v>
      </c>
      <c r="C10492" s="1">
        <v>393</v>
      </c>
      <c r="D10492" s="1">
        <v>626.02</v>
      </c>
      <c r="E10492" s="1">
        <v>1019.02</v>
      </c>
    </row>
    <row r="10493" spans="1:5" hidden="1">
      <c r="A10493" s="1">
        <v>2015</v>
      </c>
      <c r="B10493" s="1">
        <v>55</v>
      </c>
      <c r="C10493" s="1">
        <v>407</v>
      </c>
      <c r="D10493" s="1">
        <v>673.02</v>
      </c>
      <c r="E10493" s="1">
        <v>1080.02</v>
      </c>
    </row>
    <row r="10494" spans="1:5" hidden="1">
      <c r="A10494" s="1">
        <v>2015</v>
      </c>
      <c r="B10494" s="1">
        <v>56</v>
      </c>
      <c r="C10494" s="1">
        <v>430</v>
      </c>
      <c r="D10494" s="1">
        <v>691.02</v>
      </c>
      <c r="E10494" s="1">
        <v>1121.02</v>
      </c>
    </row>
    <row r="10495" spans="1:5" hidden="1">
      <c r="A10495" s="1">
        <v>2015</v>
      </c>
      <c r="B10495" s="1">
        <v>57</v>
      </c>
      <c r="C10495" s="1">
        <v>437</v>
      </c>
      <c r="D10495" s="1">
        <v>746.02</v>
      </c>
      <c r="E10495" s="1">
        <v>1183.02</v>
      </c>
    </row>
    <row r="10496" spans="1:5" hidden="1">
      <c r="A10496" s="1">
        <v>2015</v>
      </c>
      <c r="B10496" s="1">
        <v>58</v>
      </c>
      <c r="C10496" s="1">
        <v>490</v>
      </c>
      <c r="D10496" s="1">
        <v>790.03</v>
      </c>
      <c r="E10496" s="1">
        <v>1280.03</v>
      </c>
    </row>
    <row r="10497" spans="1:5" hidden="1">
      <c r="A10497" s="1">
        <v>2015</v>
      </c>
      <c r="B10497" s="1">
        <v>59</v>
      </c>
      <c r="C10497" s="1">
        <v>495</v>
      </c>
      <c r="D10497" s="1">
        <v>787.02</v>
      </c>
      <c r="E10497" s="1">
        <v>1282.02</v>
      </c>
    </row>
    <row r="10498" spans="1:5" hidden="1">
      <c r="A10498" s="1">
        <v>2015</v>
      </c>
      <c r="B10498" s="1">
        <v>60</v>
      </c>
      <c r="C10498" s="1">
        <v>552</v>
      </c>
      <c r="D10498" s="1">
        <v>927.04</v>
      </c>
      <c r="E10498" s="1">
        <v>1479.04</v>
      </c>
    </row>
    <row r="10499" spans="1:5" hidden="1">
      <c r="A10499" s="1">
        <v>2015</v>
      </c>
      <c r="B10499" s="1">
        <v>61</v>
      </c>
      <c r="C10499" s="1">
        <v>524</v>
      </c>
      <c r="D10499" s="1">
        <v>883.04</v>
      </c>
      <c r="E10499" s="1">
        <v>1407.04</v>
      </c>
    </row>
    <row r="10500" spans="1:5" hidden="1">
      <c r="A10500" s="1">
        <v>2015</v>
      </c>
      <c r="B10500" s="1">
        <v>62</v>
      </c>
      <c r="C10500" s="1">
        <v>606</v>
      </c>
      <c r="D10500" s="1">
        <v>971.04</v>
      </c>
      <c r="E10500" s="1">
        <v>1577.04</v>
      </c>
    </row>
    <row r="10501" spans="1:5" hidden="1">
      <c r="A10501" s="1">
        <v>2015</v>
      </c>
      <c r="B10501" s="1">
        <v>63</v>
      </c>
      <c r="C10501" s="1">
        <v>605</v>
      </c>
      <c r="D10501" s="1">
        <v>1025.04</v>
      </c>
      <c r="E10501" s="1">
        <v>1630.04</v>
      </c>
    </row>
    <row r="10502" spans="1:5" hidden="1">
      <c r="A10502" s="1">
        <v>2015</v>
      </c>
      <c r="B10502" s="1">
        <v>64</v>
      </c>
      <c r="C10502" s="1">
        <v>671</v>
      </c>
      <c r="D10502" s="1">
        <v>1121.04</v>
      </c>
      <c r="E10502" s="1">
        <v>1792.04</v>
      </c>
    </row>
    <row r="10503" spans="1:5" hidden="1">
      <c r="A10503" s="1">
        <v>2015</v>
      </c>
      <c r="B10503" s="1">
        <v>65</v>
      </c>
      <c r="C10503" s="1">
        <v>643</v>
      </c>
      <c r="D10503" s="1">
        <v>1158.04</v>
      </c>
      <c r="E10503" s="1">
        <v>1801.04</v>
      </c>
    </row>
    <row r="10504" spans="1:5" hidden="1">
      <c r="A10504" s="1">
        <v>2015</v>
      </c>
      <c r="B10504" s="1">
        <v>66</v>
      </c>
      <c r="C10504" s="1">
        <v>781</v>
      </c>
      <c r="D10504" s="1">
        <v>1255.04</v>
      </c>
      <c r="E10504" s="1">
        <v>2036.04</v>
      </c>
    </row>
    <row r="10505" spans="1:5" hidden="1">
      <c r="A10505" s="1">
        <v>2015</v>
      </c>
      <c r="B10505" s="1">
        <v>67</v>
      </c>
      <c r="C10505" s="1">
        <v>882</v>
      </c>
      <c r="D10505" s="1">
        <v>1330.05</v>
      </c>
      <c r="E10505" s="1">
        <v>2212.0500000000002</v>
      </c>
    </row>
    <row r="10506" spans="1:5" hidden="1">
      <c r="A10506" s="1">
        <v>2015</v>
      </c>
      <c r="B10506" s="1">
        <v>68</v>
      </c>
      <c r="C10506" s="1">
        <v>958</v>
      </c>
      <c r="D10506" s="1">
        <v>1569.06</v>
      </c>
      <c r="E10506" s="1">
        <v>2527.06</v>
      </c>
    </row>
    <row r="10507" spans="1:5" hidden="1">
      <c r="A10507" s="1">
        <v>2015</v>
      </c>
      <c r="B10507" s="1">
        <v>69</v>
      </c>
      <c r="C10507" s="1">
        <v>866</v>
      </c>
      <c r="D10507" s="1">
        <v>1435.06</v>
      </c>
      <c r="E10507" s="1">
        <v>2301.06</v>
      </c>
    </row>
    <row r="10508" spans="1:5" hidden="1">
      <c r="A10508" s="1">
        <v>2015</v>
      </c>
      <c r="B10508" s="1">
        <v>70</v>
      </c>
      <c r="C10508" s="1">
        <v>947</v>
      </c>
      <c r="D10508" s="1">
        <v>1461.06</v>
      </c>
      <c r="E10508" s="1">
        <v>2408.06</v>
      </c>
    </row>
    <row r="10509" spans="1:5" hidden="1">
      <c r="A10509" s="1">
        <v>2015</v>
      </c>
      <c r="B10509" s="1">
        <v>71</v>
      </c>
      <c r="C10509" s="1">
        <v>1037</v>
      </c>
      <c r="D10509" s="1">
        <v>1566.06</v>
      </c>
      <c r="E10509" s="1">
        <v>2603.06</v>
      </c>
    </row>
    <row r="10510" spans="1:5" hidden="1">
      <c r="A10510" s="1">
        <v>2015</v>
      </c>
      <c r="B10510" s="1">
        <v>72</v>
      </c>
      <c r="C10510" s="1">
        <v>1011</v>
      </c>
      <c r="D10510" s="1">
        <v>1578.06</v>
      </c>
      <c r="E10510" s="1">
        <v>2589.06</v>
      </c>
    </row>
    <row r="10511" spans="1:5" hidden="1">
      <c r="A10511" s="1">
        <v>2015</v>
      </c>
      <c r="B10511" s="1">
        <v>73</v>
      </c>
      <c r="C10511" s="1">
        <v>1089</v>
      </c>
      <c r="D10511" s="1">
        <v>1667.06</v>
      </c>
      <c r="E10511" s="1">
        <v>2756.06</v>
      </c>
    </row>
    <row r="10512" spans="1:5" hidden="1">
      <c r="A10512" s="1">
        <v>2015</v>
      </c>
      <c r="B10512" s="1">
        <v>74</v>
      </c>
      <c r="C10512" s="1">
        <v>1190</v>
      </c>
      <c r="D10512" s="1">
        <v>1748.06</v>
      </c>
      <c r="E10512" s="1">
        <v>2938.06</v>
      </c>
    </row>
    <row r="10513" spans="1:5" hidden="1">
      <c r="A10513" s="1">
        <v>2015</v>
      </c>
      <c r="B10513" s="1">
        <v>75</v>
      </c>
      <c r="C10513" s="1">
        <v>1230</v>
      </c>
      <c r="D10513" s="1">
        <v>1879.07</v>
      </c>
      <c r="E10513" s="1">
        <v>3109.07</v>
      </c>
    </row>
    <row r="10514" spans="1:5" hidden="1">
      <c r="A10514" s="1">
        <v>2015</v>
      </c>
      <c r="B10514" s="1">
        <v>76</v>
      </c>
      <c r="C10514" s="1">
        <v>1450</v>
      </c>
      <c r="D10514" s="1">
        <v>1904.08</v>
      </c>
      <c r="E10514" s="1">
        <v>3354.08</v>
      </c>
    </row>
    <row r="10515" spans="1:5" hidden="1">
      <c r="A10515" s="1">
        <v>2015</v>
      </c>
      <c r="B10515" s="1">
        <v>77</v>
      </c>
      <c r="C10515" s="1">
        <v>1431</v>
      </c>
      <c r="D10515" s="1">
        <v>2048.08</v>
      </c>
      <c r="E10515" s="1">
        <v>3479.08</v>
      </c>
    </row>
    <row r="10516" spans="1:5" hidden="1">
      <c r="A10516" s="1">
        <v>2015</v>
      </c>
      <c r="B10516" s="1">
        <v>78</v>
      </c>
      <c r="C10516" s="1">
        <v>1598</v>
      </c>
      <c r="D10516" s="1">
        <v>2057.08</v>
      </c>
      <c r="E10516" s="1">
        <v>3655.08</v>
      </c>
    </row>
    <row r="10517" spans="1:5" hidden="1">
      <c r="A10517" s="1">
        <v>2015</v>
      </c>
      <c r="B10517" s="1">
        <v>79</v>
      </c>
      <c r="C10517" s="1">
        <v>1670</v>
      </c>
      <c r="D10517" s="1">
        <v>2147.08</v>
      </c>
      <c r="E10517" s="1">
        <v>3817.08</v>
      </c>
    </row>
    <row r="10518" spans="1:5" hidden="1">
      <c r="A10518" s="1">
        <v>2015</v>
      </c>
      <c r="B10518" s="1">
        <v>80</v>
      </c>
      <c r="C10518" s="1">
        <v>1805</v>
      </c>
      <c r="D10518" s="1">
        <v>2172.08</v>
      </c>
      <c r="E10518" s="1">
        <v>3977.08</v>
      </c>
    </row>
    <row r="10519" spans="1:5" hidden="1">
      <c r="A10519" s="1">
        <v>2015</v>
      </c>
      <c r="B10519" s="1">
        <v>81</v>
      </c>
      <c r="C10519" s="1">
        <v>1909</v>
      </c>
      <c r="D10519" s="1">
        <v>2381.09</v>
      </c>
      <c r="E10519" s="1">
        <v>4290.09</v>
      </c>
    </row>
    <row r="10520" spans="1:5" hidden="1">
      <c r="A10520" s="1">
        <v>2015</v>
      </c>
      <c r="B10520" s="1">
        <v>82</v>
      </c>
      <c r="C10520" s="1">
        <v>2158</v>
      </c>
      <c r="D10520" s="1">
        <v>2482.09</v>
      </c>
      <c r="E10520" s="1">
        <v>4640.09</v>
      </c>
    </row>
    <row r="10521" spans="1:5" hidden="1">
      <c r="A10521" s="1">
        <v>2015</v>
      </c>
      <c r="B10521" s="1">
        <v>83</v>
      </c>
      <c r="C10521" s="1">
        <v>2355</v>
      </c>
      <c r="D10521" s="1">
        <v>2509.1</v>
      </c>
      <c r="E10521" s="1">
        <v>4864.1000000000004</v>
      </c>
    </row>
    <row r="10522" spans="1:5" hidden="1">
      <c r="A10522" s="1">
        <v>2015</v>
      </c>
      <c r="B10522" s="1">
        <v>84</v>
      </c>
      <c r="C10522" s="1">
        <v>2616</v>
      </c>
      <c r="D10522" s="1">
        <v>2721.1</v>
      </c>
      <c r="E10522" s="1">
        <v>5337.1</v>
      </c>
    </row>
    <row r="10523" spans="1:5" hidden="1">
      <c r="A10523" s="1">
        <v>2015</v>
      </c>
      <c r="B10523" s="1">
        <v>85</v>
      </c>
      <c r="C10523" s="1">
        <v>2970</v>
      </c>
      <c r="D10523" s="1">
        <v>2830.1</v>
      </c>
      <c r="E10523" s="1">
        <v>5800.1</v>
      </c>
    </row>
    <row r="10524" spans="1:5" hidden="1">
      <c r="A10524" s="1">
        <v>2015</v>
      </c>
      <c r="B10524" s="1">
        <v>86</v>
      </c>
      <c r="C10524" s="1">
        <v>2998</v>
      </c>
      <c r="D10524" s="1">
        <v>2907.11</v>
      </c>
      <c r="E10524" s="1">
        <v>5905.11</v>
      </c>
    </row>
    <row r="10525" spans="1:5" hidden="1">
      <c r="A10525" s="1">
        <v>2015</v>
      </c>
      <c r="B10525" s="1">
        <v>87</v>
      </c>
      <c r="C10525" s="1">
        <v>3217</v>
      </c>
      <c r="D10525" s="1">
        <v>2859.1</v>
      </c>
      <c r="E10525" s="1">
        <v>6076.1</v>
      </c>
    </row>
    <row r="10526" spans="1:5" hidden="1">
      <c r="A10526" s="1">
        <v>2015</v>
      </c>
      <c r="B10526" s="1">
        <v>88</v>
      </c>
      <c r="C10526" s="1">
        <v>3173</v>
      </c>
      <c r="D10526" s="1">
        <v>2681.1</v>
      </c>
      <c r="E10526" s="1">
        <v>5854.1</v>
      </c>
    </row>
    <row r="10527" spans="1:5" hidden="1">
      <c r="A10527" s="1">
        <v>2015</v>
      </c>
      <c r="B10527" s="1">
        <v>89</v>
      </c>
      <c r="C10527" s="1">
        <v>3272</v>
      </c>
      <c r="D10527" s="1">
        <v>2510.1</v>
      </c>
      <c r="E10527" s="1">
        <v>5782.1</v>
      </c>
    </row>
    <row r="10528" spans="1:5" hidden="1">
      <c r="A10528" s="1">
        <v>2015</v>
      </c>
      <c r="B10528" s="1">
        <v>90</v>
      </c>
      <c r="C10528" s="1">
        <v>3471</v>
      </c>
      <c r="D10528" s="1">
        <v>2264.09</v>
      </c>
      <c r="E10528" s="1">
        <v>5735.09</v>
      </c>
    </row>
    <row r="10529" spans="1:5" hidden="1">
      <c r="A10529" s="1">
        <v>2015</v>
      </c>
      <c r="B10529" s="1">
        <v>91</v>
      </c>
      <c r="C10529" s="1">
        <v>3194</v>
      </c>
      <c r="D10529" s="1">
        <v>1966.07</v>
      </c>
      <c r="E10529" s="1">
        <v>5160.07</v>
      </c>
    </row>
    <row r="10530" spans="1:5" hidden="1">
      <c r="A10530" s="1">
        <v>2015</v>
      </c>
      <c r="B10530" s="1">
        <v>92</v>
      </c>
      <c r="C10530" s="1">
        <v>3039</v>
      </c>
      <c r="D10530" s="1">
        <v>1746.06</v>
      </c>
      <c r="E10530" s="1">
        <v>4785.0600000000004</v>
      </c>
    </row>
    <row r="10531" spans="1:5" hidden="1">
      <c r="A10531" s="1">
        <v>2015</v>
      </c>
      <c r="B10531" s="1">
        <v>93</v>
      </c>
      <c r="C10531" s="1">
        <v>2815</v>
      </c>
      <c r="D10531" s="1">
        <v>1413.05</v>
      </c>
      <c r="E10531" s="1">
        <v>4228.05</v>
      </c>
    </row>
    <row r="10532" spans="1:5" hidden="1">
      <c r="A10532" s="1">
        <v>2015</v>
      </c>
      <c r="B10532" s="1">
        <v>94</v>
      </c>
      <c r="C10532" s="1">
        <v>2493</v>
      </c>
      <c r="D10532" s="1">
        <v>1179.04</v>
      </c>
      <c r="E10532" s="1">
        <v>3672.04</v>
      </c>
    </row>
    <row r="10533" spans="1:5" hidden="1">
      <c r="A10533" s="1">
        <v>2015</v>
      </c>
      <c r="B10533" s="1">
        <v>95</v>
      </c>
      <c r="C10533" s="1">
        <v>1993</v>
      </c>
      <c r="D10533" s="1">
        <v>872.03</v>
      </c>
      <c r="E10533" s="1">
        <v>2865.03</v>
      </c>
    </row>
    <row r="10534" spans="1:5" hidden="1">
      <c r="A10534" s="1">
        <v>2015</v>
      </c>
      <c r="B10534" s="1">
        <v>96</v>
      </c>
      <c r="C10534" s="1">
        <v>1461</v>
      </c>
      <c r="D10534" s="1">
        <v>621.02</v>
      </c>
      <c r="E10534" s="1">
        <v>2082.02</v>
      </c>
    </row>
    <row r="10535" spans="1:5" hidden="1">
      <c r="A10535" s="1">
        <v>2015</v>
      </c>
      <c r="B10535" s="1">
        <v>97</v>
      </c>
      <c r="C10535" s="1">
        <v>1199</v>
      </c>
      <c r="D10535" s="1">
        <v>444.02</v>
      </c>
      <c r="E10535" s="1">
        <v>1643.02</v>
      </c>
    </row>
    <row r="10536" spans="1:5" hidden="1">
      <c r="A10536" s="1">
        <v>2015</v>
      </c>
      <c r="B10536" s="1">
        <v>98</v>
      </c>
      <c r="C10536" s="1">
        <v>965</v>
      </c>
      <c r="D10536" s="1">
        <v>320.02</v>
      </c>
      <c r="E10536" s="1">
        <v>1285.02</v>
      </c>
    </row>
    <row r="10537" spans="1:5" hidden="1">
      <c r="A10537" s="1">
        <v>2015</v>
      </c>
      <c r="B10537" s="1">
        <v>99</v>
      </c>
      <c r="C10537" s="1">
        <v>683</v>
      </c>
      <c r="D10537" s="1">
        <v>206</v>
      </c>
      <c r="E10537" s="1">
        <v>889</v>
      </c>
    </row>
    <row r="10538" spans="1:5" hidden="1">
      <c r="A10538" s="1">
        <v>2015</v>
      </c>
      <c r="B10538" s="1">
        <v>100</v>
      </c>
      <c r="C10538" s="1">
        <v>511.59</v>
      </c>
      <c r="D10538" s="1">
        <v>138.71</v>
      </c>
      <c r="E10538" s="1">
        <v>650.29999999999995</v>
      </c>
    </row>
    <row r="10539" spans="1:5" hidden="1">
      <c r="A10539" s="1">
        <v>2015</v>
      </c>
      <c r="B10539" s="1">
        <v>101</v>
      </c>
      <c r="C10539" s="1">
        <v>349.84</v>
      </c>
      <c r="D10539" s="1">
        <v>85.45</v>
      </c>
      <c r="E10539" s="1">
        <v>435.29</v>
      </c>
    </row>
    <row r="10540" spans="1:5" hidden="1">
      <c r="A10540" s="1">
        <v>2015</v>
      </c>
      <c r="B10540" s="1">
        <v>102</v>
      </c>
      <c r="C10540" s="1">
        <v>223.87</v>
      </c>
      <c r="D10540" s="1">
        <v>49.31</v>
      </c>
      <c r="E10540" s="1">
        <v>273.18</v>
      </c>
    </row>
    <row r="10541" spans="1:5" hidden="1">
      <c r="A10541" s="1">
        <v>2015</v>
      </c>
      <c r="B10541" s="1">
        <v>103</v>
      </c>
      <c r="C10541" s="1">
        <v>135.52000000000001</v>
      </c>
      <c r="D10541" s="1">
        <v>27.3</v>
      </c>
      <c r="E10541" s="1">
        <v>162.82</v>
      </c>
    </row>
    <row r="10542" spans="1:5" hidden="1">
      <c r="A10542" s="1">
        <v>2015</v>
      </c>
      <c r="B10542" s="1">
        <v>104</v>
      </c>
      <c r="C10542" s="1">
        <v>78.84</v>
      </c>
      <c r="D10542" s="1">
        <v>14.45</v>
      </c>
      <c r="E10542" s="1">
        <v>93.29</v>
      </c>
    </row>
    <row r="10543" spans="1:5" hidden="1">
      <c r="A10543" s="1">
        <v>2015</v>
      </c>
      <c r="B10543" s="1">
        <v>105</v>
      </c>
      <c r="C10543" s="1">
        <v>44.21</v>
      </c>
      <c r="D10543" s="1">
        <v>7.73</v>
      </c>
      <c r="E10543" s="1">
        <v>51.94</v>
      </c>
    </row>
    <row r="10544" spans="1:5" hidden="1">
      <c r="A10544" s="1">
        <v>2015</v>
      </c>
      <c r="B10544" s="1">
        <v>106</v>
      </c>
      <c r="C10544" s="1">
        <v>23.77</v>
      </c>
      <c r="D10544" s="1">
        <v>3.99</v>
      </c>
      <c r="E10544" s="1">
        <v>27.76</v>
      </c>
    </row>
    <row r="10545" spans="1:5" hidden="1">
      <c r="A10545" s="1">
        <v>2015</v>
      </c>
      <c r="B10545" s="1">
        <v>107</v>
      </c>
      <c r="C10545" s="1">
        <v>12.25</v>
      </c>
      <c r="D10545" s="1">
        <v>1.93</v>
      </c>
      <c r="E10545" s="1">
        <v>14.18</v>
      </c>
    </row>
    <row r="10546" spans="1:5" hidden="1">
      <c r="A10546" s="1">
        <v>2015</v>
      </c>
      <c r="B10546" s="1">
        <v>108</v>
      </c>
      <c r="C10546" s="1">
        <v>6.07</v>
      </c>
      <c r="D10546" s="1">
        <v>0.89</v>
      </c>
      <c r="E10546" s="1">
        <v>6.96</v>
      </c>
    </row>
    <row r="10547" spans="1:5" hidden="1">
      <c r="A10547" s="1">
        <v>2015</v>
      </c>
      <c r="B10547" s="1">
        <v>109</v>
      </c>
      <c r="C10547" s="1">
        <v>3.01</v>
      </c>
      <c r="D10547" s="1">
        <v>0.24</v>
      </c>
      <c r="E10547" s="1">
        <v>3.25</v>
      </c>
    </row>
    <row r="10548" spans="1:5" hidden="1">
      <c r="A10548" s="1">
        <v>2015</v>
      </c>
      <c r="B10548" s="1" t="s">
        <v>121</v>
      </c>
      <c r="C10548" s="1">
        <v>2.02</v>
      </c>
      <c r="D10548" s="1">
        <v>0</v>
      </c>
      <c r="E10548" s="1">
        <v>2.02</v>
      </c>
    </row>
    <row r="10549" spans="1:5" hidden="1">
      <c r="A10549" s="1">
        <v>2016</v>
      </c>
      <c r="B10549" s="1">
        <v>0</v>
      </c>
      <c r="C10549" s="1">
        <v>422.01</v>
      </c>
      <c r="D10549" s="1">
        <v>541.02</v>
      </c>
      <c r="E10549" s="1">
        <v>963.03</v>
      </c>
    </row>
    <row r="10550" spans="1:5" hidden="1">
      <c r="A10550" s="1">
        <v>2016</v>
      </c>
      <c r="B10550" s="1">
        <v>1</v>
      </c>
      <c r="C10550" s="1">
        <v>41</v>
      </c>
      <c r="D10550" s="1">
        <v>43</v>
      </c>
      <c r="E10550" s="1">
        <v>84</v>
      </c>
    </row>
    <row r="10551" spans="1:5" hidden="1">
      <c r="A10551" s="1">
        <v>2016</v>
      </c>
      <c r="B10551" s="1">
        <v>2</v>
      </c>
      <c r="C10551" s="1">
        <v>17</v>
      </c>
      <c r="D10551" s="1">
        <v>29</v>
      </c>
      <c r="E10551" s="1">
        <v>46</v>
      </c>
    </row>
    <row r="10552" spans="1:5" hidden="1">
      <c r="A10552" s="1">
        <v>2016</v>
      </c>
      <c r="B10552" s="1">
        <v>3</v>
      </c>
      <c r="C10552" s="1">
        <v>14</v>
      </c>
      <c r="D10552" s="1">
        <v>23</v>
      </c>
      <c r="E10552" s="1">
        <v>37</v>
      </c>
    </row>
    <row r="10553" spans="1:5" hidden="1">
      <c r="A10553" s="1">
        <v>2016</v>
      </c>
      <c r="B10553" s="1">
        <v>4</v>
      </c>
      <c r="C10553" s="1">
        <v>15</v>
      </c>
      <c r="D10553" s="1">
        <v>19</v>
      </c>
      <c r="E10553" s="1">
        <v>34</v>
      </c>
    </row>
    <row r="10554" spans="1:5" hidden="1">
      <c r="A10554" s="1">
        <v>2016</v>
      </c>
      <c r="B10554" s="1">
        <v>5</v>
      </c>
      <c r="C10554" s="1">
        <v>16</v>
      </c>
      <c r="D10554" s="1">
        <v>12</v>
      </c>
      <c r="E10554" s="1">
        <v>28</v>
      </c>
    </row>
    <row r="10555" spans="1:5" hidden="1">
      <c r="A10555" s="1">
        <v>2016</v>
      </c>
      <c r="B10555" s="1">
        <v>6</v>
      </c>
      <c r="C10555" s="1">
        <v>10</v>
      </c>
      <c r="D10555" s="1">
        <v>12</v>
      </c>
      <c r="E10555" s="1">
        <v>22</v>
      </c>
    </row>
    <row r="10556" spans="1:5" hidden="1">
      <c r="A10556" s="1">
        <v>2016</v>
      </c>
      <c r="B10556" s="1">
        <v>7</v>
      </c>
      <c r="C10556" s="1">
        <v>6</v>
      </c>
      <c r="D10556" s="1">
        <v>17</v>
      </c>
      <c r="E10556" s="1">
        <v>23</v>
      </c>
    </row>
    <row r="10557" spans="1:5" hidden="1">
      <c r="A10557" s="1">
        <v>2016</v>
      </c>
      <c r="B10557" s="1">
        <v>8</v>
      </c>
      <c r="C10557" s="1">
        <v>2</v>
      </c>
      <c r="D10557" s="1">
        <v>13</v>
      </c>
      <c r="E10557" s="1">
        <v>15</v>
      </c>
    </row>
    <row r="10558" spans="1:5" hidden="1">
      <c r="A10558" s="1">
        <v>2016</v>
      </c>
      <c r="B10558" s="1">
        <v>9</v>
      </c>
      <c r="C10558" s="1">
        <v>9</v>
      </c>
      <c r="D10558" s="1">
        <v>13</v>
      </c>
      <c r="E10558" s="1">
        <v>22</v>
      </c>
    </row>
    <row r="10559" spans="1:5" hidden="1">
      <c r="A10559" s="1">
        <v>2016</v>
      </c>
      <c r="B10559" s="1">
        <v>10</v>
      </c>
      <c r="C10559" s="1">
        <v>4</v>
      </c>
      <c r="D10559" s="1">
        <v>11</v>
      </c>
      <c r="E10559" s="1">
        <v>15</v>
      </c>
    </row>
    <row r="10560" spans="1:5" hidden="1">
      <c r="A10560" s="1">
        <v>2016</v>
      </c>
      <c r="B10560" s="1">
        <v>11</v>
      </c>
      <c r="C10560" s="1">
        <v>6</v>
      </c>
      <c r="D10560" s="1">
        <v>12</v>
      </c>
      <c r="E10560" s="1">
        <v>18</v>
      </c>
    </row>
    <row r="10561" spans="1:5" hidden="1">
      <c r="A10561" s="1">
        <v>2016</v>
      </c>
      <c r="B10561" s="1">
        <v>12</v>
      </c>
      <c r="C10561" s="1">
        <v>8</v>
      </c>
      <c r="D10561" s="1">
        <v>17</v>
      </c>
      <c r="E10561" s="1">
        <v>25</v>
      </c>
    </row>
    <row r="10562" spans="1:5" hidden="1">
      <c r="A10562" s="1">
        <v>2016</v>
      </c>
      <c r="B10562" s="1">
        <v>13</v>
      </c>
      <c r="C10562" s="1">
        <v>10</v>
      </c>
      <c r="D10562" s="1">
        <v>21</v>
      </c>
      <c r="E10562" s="1">
        <v>31</v>
      </c>
    </row>
    <row r="10563" spans="1:5" hidden="1">
      <c r="A10563" s="1">
        <v>2016</v>
      </c>
      <c r="B10563" s="1">
        <v>14</v>
      </c>
      <c r="C10563" s="1">
        <v>15</v>
      </c>
      <c r="D10563" s="1">
        <v>20</v>
      </c>
      <c r="E10563" s="1">
        <v>35</v>
      </c>
    </row>
    <row r="10564" spans="1:5" hidden="1">
      <c r="A10564" s="1">
        <v>2016</v>
      </c>
      <c r="B10564" s="1">
        <v>15</v>
      </c>
      <c r="C10564" s="1">
        <v>15</v>
      </c>
      <c r="D10564" s="1">
        <v>22</v>
      </c>
      <c r="E10564" s="1">
        <v>37</v>
      </c>
    </row>
    <row r="10565" spans="1:5" hidden="1">
      <c r="A10565" s="1">
        <v>2016</v>
      </c>
      <c r="B10565" s="1">
        <v>16</v>
      </c>
      <c r="C10565" s="1">
        <v>25</v>
      </c>
      <c r="D10565" s="1">
        <v>43</v>
      </c>
      <c r="E10565" s="1">
        <v>68</v>
      </c>
    </row>
    <row r="10566" spans="1:5" hidden="1">
      <c r="A10566" s="1">
        <v>2016</v>
      </c>
      <c r="B10566" s="1">
        <v>17</v>
      </c>
      <c r="C10566" s="1">
        <v>23</v>
      </c>
      <c r="D10566" s="1">
        <v>68</v>
      </c>
      <c r="E10566" s="1">
        <v>91</v>
      </c>
    </row>
    <row r="10567" spans="1:5" hidden="1">
      <c r="A10567" s="1">
        <v>2016</v>
      </c>
      <c r="B10567" s="1">
        <v>18</v>
      </c>
      <c r="C10567" s="1">
        <v>31</v>
      </c>
      <c r="D10567" s="1">
        <v>73</v>
      </c>
      <c r="E10567" s="1">
        <v>104</v>
      </c>
    </row>
    <row r="10568" spans="1:5" hidden="1">
      <c r="A10568" s="1">
        <v>2016</v>
      </c>
      <c r="B10568" s="1">
        <v>19</v>
      </c>
      <c r="C10568" s="1">
        <v>30</v>
      </c>
      <c r="D10568" s="1">
        <v>75</v>
      </c>
      <c r="E10568" s="1">
        <v>105</v>
      </c>
    </row>
    <row r="10569" spans="1:5" hidden="1">
      <c r="A10569" s="1">
        <v>2016</v>
      </c>
      <c r="B10569" s="1">
        <v>20</v>
      </c>
      <c r="C10569" s="1">
        <v>46</v>
      </c>
      <c r="D10569" s="1">
        <v>90</v>
      </c>
      <c r="E10569" s="1">
        <v>136</v>
      </c>
    </row>
    <row r="10570" spans="1:5" hidden="1">
      <c r="A10570" s="1">
        <v>2016</v>
      </c>
      <c r="B10570" s="1">
        <v>21</v>
      </c>
      <c r="C10570" s="1">
        <v>30</v>
      </c>
      <c r="D10570" s="1">
        <v>90</v>
      </c>
      <c r="E10570" s="1">
        <v>120</v>
      </c>
    </row>
    <row r="10571" spans="1:5" hidden="1">
      <c r="A10571" s="1">
        <v>2016</v>
      </c>
      <c r="B10571" s="1">
        <v>22</v>
      </c>
      <c r="C10571" s="1">
        <v>44</v>
      </c>
      <c r="D10571" s="1">
        <v>118</v>
      </c>
      <c r="E10571" s="1">
        <v>162</v>
      </c>
    </row>
    <row r="10572" spans="1:5" hidden="1">
      <c r="A10572" s="1">
        <v>2016</v>
      </c>
      <c r="B10572" s="1">
        <v>23</v>
      </c>
      <c r="C10572" s="1">
        <v>34</v>
      </c>
      <c r="D10572" s="1">
        <v>119</v>
      </c>
      <c r="E10572" s="1">
        <v>153</v>
      </c>
    </row>
    <row r="10573" spans="1:5" hidden="1">
      <c r="A10573" s="1">
        <v>2016</v>
      </c>
      <c r="B10573" s="1">
        <v>24</v>
      </c>
      <c r="C10573" s="1">
        <v>43</v>
      </c>
      <c r="D10573" s="1">
        <v>114</v>
      </c>
      <c r="E10573" s="1">
        <v>157</v>
      </c>
    </row>
    <row r="10574" spans="1:5" hidden="1">
      <c r="A10574" s="1">
        <v>2016</v>
      </c>
      <c r="B10574" s="1">
        <v>25</v>
      </c>
      <c r="C10574" s="1">
        <v>49</v>
      </c>
      <c r="D10574" s="1">
        <v>129</v>
      </c>
      <c r="E10574" s="1">
        <v>178</v>
      </c>
    </row>
    <row r="10575" spans="1:5" hidden="1">
      <c r="A10575" s="1">
        <v>2016</v>
      </c>
      <c r="B10575" s="1">
        <v>26</v>
      </c>
      <c r="C10575" s="1">
        <v>56</v>
      </c>
      <c r="D10575" s="1">
        <v>96</v>
      </c>
      <c r="E10575" s="1">
        <v>152</v>
      </c>
    </row>
    <row r="10576" spans="1:5" hidden="1">
      <c r="A10576" s="1">
        <v>2016</v>
      </c>
      <c r="B10576" s="1">
        <v>27</v>
      </c>
      <c r="C10576" s="1">
        <v>48</v>
      </c>
      <c r="D10576" s="1">
        <v>139</v>
      </c>
      <c r="E10576" s="1">
        <v>187</v>
      </c>
    </row>
    <row r="10577" spans="1:5" hidden="1">
      <c r="A10577" s="1">
        <v>2016</v>
      </c>
      <c r="B10577" s="1">
        <v>28</v>
      </c>
      <c r="C10577" s="1">
        <v>50</v>
      </c>
      <c r="D10577" s="1">
        <v>119</v>
      </c>
      <c r="E10577" s="1">
        <v>169</v>
      </c>
    </row>
    <row r="10578" spans="1:5" hidden="1">
      <c r="A10578" s="1">
        <v>2016</v>
      </c>
      <c r="B10578" s="1">
        <v>29</v>
      </c>
      <c r="C10578" s="1">
        <v>57</v>
      </c>
      <c r="D10578" s="1">
        <v>127</v>
      </c>
      <c r="E10578" s="1">
        <v>184</v>
      </c>
    </row>
    <row r="10579" spans="1:5" hidden="1">
      <c r="A10579" s="1">
        <v>2016</v>
      </c>
      <c r="B10579" s="1">
        <v>30</v>
      </c>
      <c r="C10579" s="1">
        <v>73</v>
      </c>
      <c r="D10579" s="1">
        <v>157</v>
      </c>
      <c r="E10579" s="1">
        <v>230</v>
      </c>
    </row>
    <row r="10580" spans="1:5" hidden="1">
      <c r="A10580" s="1">
        <v>2016</v>
      </c>
      <c r="B10580" s="1">
        <v>31</v>
      </c>
      <c r="C10580" s="1">
        <v>92</v>
      </c>
      <c r="D10580" s="1">
        <v>118</v>
      </c>
      <c r="E10580" s="1">
        <v>210</v>
      </c>
    </row>
    <row r="10581" spans="1:5" hidden="1">
      <c r="A10581" s="1">
        <v>2016</v>
      </c>
      <c r="B10581" s="1">
        <v>32</v>
      </c>
      <c r="C10581" s="1">
        <v>76</v>
      </c>
      <c r="D10581" s="1">
        <v>144</v>
      </c>
      <c r="E10581" s="1">
        <v>220</v>
      </c>
    </row>
    <row r="10582" spans="1:5" hidden="1">
      <c r="A10582" s="1">
        <v>2016</v>
      </c>
      <c r="B10582" s="1">
        <v>33</v>
      </c>
      <c r="C10582" s="1">
        <v>74</v>
      </c>
      <c r="D10582" s="1">
        <v>146</v>
      </c>
      <c r="E10582" s="1">
        <v>220</v>
      </c>
    </row>
    <row r="10583" spans="1:5" hidden="1">
      <c r="A10583" s="1">
        <v>2016</v>
      </c>
      <c r="B10583" s="1">
        <v>34</v>
      </c>
      <c r="C10583" s="1">
        <v>94</v>
      </c>
      <c r="D10583" s="1">
        <v>174</v>
      </c>
      <c r="E10583" s="1">
        <v>268</v>
      </c>
    </row>
    <row r="10584" spans="1:5" hidden="1">
      <c r="A10584" s="1">
        <v>2016</v>
      </c>
      <c r="B10584" s="1">
        <v>35</v>
      </c>
      <c r="C10584" s="1">
        <v>95</v>
      </c>
      <c r="D10584" s="1">
        <v>170</v>
      </c>
      <c r="E10584" s="1">
        <v>265</v>
      </c>
    </row>
    <row r="10585" spans="1:5" hidden="1">
      <c r="A10585" s="1">
        <v>2016</v>
      </c>
      <c r="B10585" s="1">
        <v>36</v>
      </c>
      <c r="C10585" s="1">
        <v>83</v>
      </c>
      <c r="D10585" s="1">
        <v>171</v>
      </c>
      <c r="E10585" s="1">
        <v>254</v>
      </c>
    </row>
    <row r="10586" spans="1:5" hidden="1">
      <c r="A10586" s="1">
        <v>2016</v>
      </c>
      <c r="B10586" s="1">
        <v>37</v>
      </c>
      <c r="C10586" s="1">
        <v>92</v>
      </c>
      <c r="D10586" s="1">
        <v>202</v>
      </c>
      <c r="E10586" s="1">
        <v>294</v>
      </c>
    </row>
    <row r="10587" spans="1:5" hidden="1">
      <c r="A10587" s="1">
        <v>2016</v>
      </c>
      <c r="B10587" s="1">
        <v>38</v>
      </c>
      <c r="C10587" s="1">
        <v>113</v>
      </c>
      <c r="D10587" s="1">
        <v>161</v>
      </c>
      <c r="E10587" s="1">
        <v>274</v>
      </c>
    </row>
    <row r="10588" spans="1:5" hidden="1">
      <c r="A10588" s="1">
        <v>2016</v>
      </c>
      <c r="B10588" s="1">
        <v>39</v>
      </c>
      <c r="C10588" s="1">
        <v>96</v>
      </c>
      <c r="D10588" s="1">
        <v>188</v>
      </c>
      <c r="E10588" s="1">
        <v>284</v>
      </c>
    </row>
    <row r="10589" spans="1:5" hidden="1">
      <c r="A10589" s="1">
        <v>2016</v>
      </c>
      <c r="B10589" s="1">
        <v>40</v>
      </c>
      <c r="C10589" s="1">
        <v>123</v>
      </c>
      <c r="D10589" s="1">
        <v>211</v>
      </c>
      <c r="E10589" s="1">
        <v>334</v>
      </c>
    </row>
    <row r="10590" spans="1:5" hidden="1">
      <c r="A10590" s="1">
        <v>2016</v>
      </c>
      <c r="B10590" s="1">
        <v>41</v>
      </c>
      <c r="C10590" s="1">
        <v>124</v>
      </c>
      <c r="D10590" s="1">
        <v>243</v>
      </c>
      <c r="E10590" s="1">
        <v>367</v>
      </c>
    </row>
    <row r="10591" spans="1:5" hidden="1">
      <c r="A10591" s="1">
        <v>2016</v>
      </c>
      <c r="B10591" s="1">
        <v>42</v>
      </c>
      <c r="C10591" s="1">
        <v>135</v>
      </c>
      <c r="D10591" s="1">
        <v>261</v>
      </c>
      <c r="E10591" s="1">
        <v>396</v>
      </c>
    </row>
    <row r="10592" spans="1:5" hidden="1">
      <c r="A10592" s="1">
        <v>2016</v>
      </c>
      <c r="B10592" s="1">
        <v>43</v>
      </c>
      <c r="C10592" s="1">
        <v>180</v>
      </c>
      <c r="D10592" s="1">
        <v>270.01</v>
      </c>
      <c r="E10592" s="1">
        <v>450.01</v>
      </c>
    </row>
    <row r="10593" spans="1:5" hidden="1">
      <c r="A10593" s="1">
        <v>2016</v>
      </c>
      <c r="B10593" s="1">
        <v>44</v>
      </c>
      <c r="C10593" s="1">
        <v>216</v>
      </c>
      <c r="D10593" s="1">
        <v>286.02</v>
      </c>
      <c r="E10593" s="1">
        <v>502.02</v>
      </c>
    </row>
    <row r="10594" spans="1:5" hidden="1">
      <c r="A10594" s="1">
        <v>2016</v>
      </c>
      <c r="B10594" s="1">
        <v>45</v>
      </c>
      <c r="C10594" s="1">
        <v>223</v>
      </c>
      <c r="D10594" s="1">
        <v>312.02</v>
      </c>
      <c r="E10594" s="1">
        <v>535.02</v>
      </c>
    </row>
    <row r="10595" spans="1:5" hidden="1">
      <c r="A10595" s="1">
        <v>2016</v>
      </c>
      <c r="B10595" s="1">
        <v>46</v>
      </c>
      <c r="C10595" s="1">
        <v>218</v>
      </c>
      <c r="D10595" s="1">
        <v>335.02</v>
      </c>
      <c r="E10595" s="1">
        <v>553.02</v>
      </c>
    </row>
    <row r="10596" spans="1:5" hidden="1">
      <c r="A10596" s="1">
        <v>2016</v>
      </c>
      <c r="B10596" s="1">
        <v>47</v>
      </c>
      <c r="C10596" s="1">
        <v>206</v>
      </c>
      <c r="D10596" s="1">
        <v>346.02</v>
      </c>
      <c r="E10596" s="1">
        <v>552.02</v>
      </c>
    </row>
    <row r="10597" spans="1:5" hidden="1">
      <c r="A10597" s="1">
        <v>2016</v>
      </c>
      <c r="B10597" s="1">
        <v>48</v>
      </c>
      <c r="C10597" s="1">
        <v>235</v>
      </c>
      <c r="D10597" s="1">
        <v>388.02</v>
      </c>
      <c r="E10597" s="1">
        <v>623.02</v>
      </c>
    </row>
    <row r="10598" spans="1:5" hidden="1">
      <c r="A10598" s="1">
        <v>2016</v>
      </c>
      <c r="B10598" s="1">
        <v>49</v>
      </c>
      <c r="C10598" s="1">
        <v>248.01</v>
      </c>
      <c r="D10598" s="1">
        <v>387.02</v>
      </c>
      <c r="E10598" s="1">
        <v>635.03</v>
      </c>
    </row>
    <row r="10599" spans="1:5" hidden="1">
      <c r="A10599" s="1">
        <v>2016</v>
      </c>
      <c r="B10599" s="1">
        <v>50</v>
      </c>
      <c r="C10599" s="1">
        <v>238</v>
      </c>
      <c r="D10599" s="1">
        <v>399.02</v>
      </c>
      <c r="E10599" s="1">
        <v>637.02</v>
      </c>
    </row>
    <row r="10600" spans="1:5" hidden="1">
      <c r="A10600" s="1">
        <v>2016</v>
      </c>
      <c r="B10600" s="1">
        <v>51</v>
      </c>
      <c r="C10600" s="1">
        <v>312.02</v>
      </c>
      <c r="D10600" s="1">
        <v>465.02</v>
      </c>
      <c r="E10600" s="1">
        <v>777.04</v>
      </c>
    </row>
    <row r="10601" spans="1:5" hidden="1">
      <c r="A10601" s="1">
        <v>2016</v>
      </c>
      <c r="B10601" s="1">
        <v>52</v>
      </c>
      <c r="C10601" s="1">
        <v>315.02</v>
      </c>
      <c r="D10601" s="1">
        <v>503.02</v>
      </c>
      <c r="E10601" s="1">
        <v>818.04</v>
      </c>
    </row>
    <row r="10602" spans="1:5" hidden="1">
      <c r="A10602" s="1">
        <v>2016</v>
      </c>
      <c r="B10602" s="1">
        <v>53</v>
      </c>
      <c r="C10602" s="1">
        <v>352.02</v>
      </c>
      <c r="D10602" s="1">
        <v>582.02</v>
      </c>
      <c r="E10602" s="1">
        <v>934.04</v>
      </c>
    </row>
    <row r="10603" spans="1:5" hidden="1">
      <c r="A10603" s="1">
        <v>2016</v>
      </c>
      <c r="B10603" s="1">
        <v>54</v>
      </c>
      <c r="C10603" s="1">
        <v>406.02</v>
      </c>
      <c r="D10603" s="1">
        <v>623.02</v>
      </c>
      <c r="E10603" s="1">
        <v>1029.04</v>
      </c>
    </row>
    <row r="10604" spans="1:5" hidden="1">
      <c r="A10604" s="1">
        <v>2016</v>
      </c>
      <c r="B10604" s="1">
        <v>55</v>
      </c>
      <c r="C10604" s="1">
        <v>408.02</v>
      </c>
      <c r="D10604" s="1">
        <v>656.02</v>
      </c>
      <c r="E10604" s="1">
        <v>1064.04</v>
      </c>
    </row>
    <row r="10605" spans="1:5" hidden="1">
      <c r="A10605" s="1">
        <v>2016</v>
      </c>
      <c r="B10605" s="1">
        <v>56</v>
      </c>
      <c r="C10605" s="1">
        <v>446.02</v>
      </c>
      <c r="D10605" s="1">
        <v>672.02</v>
      </c>
      <c r="E10605" s="1">
        <v>1118.04</v>
      </c>
    </row>
    <row r="10606" spans="1:5" hidden="1">
      <c r="A10606" s="1">
        <v>2016</v>
      </c>
      <c r="B10606" s="1">
        <v>57</v>
      </c>
      <c r="C10606" s="1">
        <v>442.02</v>
      </c>
      <c r="D10606" s="1">
        <v>723.02</v>
      </c>
      <c r="E10606" s="1">
        <v>1165.04</v>
      </c>
    </row>
    <row r="10607" spans="1:5" hidden="1">
      <c r="A10607" s="1">
        <v>2016</v>
      </c>
      <c r="B10607" s="1">
        <v>58</v>
      </c>
      <c r="C10607" s="1">
        <v>478.02</v>
      </c>
      <c r="D10607" s="1">
        <v>759.02</v>
      </c>
      <c r="E10607" s="1">
        <v>1237.04</v>
      </c>
    </row>
    <row r="10608" spans="1:5" hidden="1">
      <c r="A10608" s="1">
        <v>2016</v>
      </c>
      <c r="B10608" s="1">
        <v>59</v>
      </c>
      <c r="C10608" s="1">
        <v>498.02</v>
      </c>
      <c r="D10608" s="1">
        <v>832.03</v>
      </c>
      <c r="E10608" s="1">
        <v>1330.05</v>
      </c>
    </row>
    <row r="10609" spans="1:5" hidden="1">
      <c r="A10609" s="1">
        <v>2016</v>
      </c>
      <c r="B10609" s="1">
        <v>60</v>
      </c>
      <c r="C10609" s="1">
        <v>561.02</v>
      </c>
      <c r="D10609" s="1">
        <v>882.04</v>
      </c>
      <c r="E10609" s="1">
        <v>1443.06</v>
      </c>
    </row>
    <row r="10610" spans="1:5" hidden="1">
      <c r="A10610" s="1">
        <v>2016</v>
      </c>
      <c r="B10610" s="1">
        <v>61</v>
      </c>
      <c r="C10610" s="1">
        <v>565.02</v>
      </c>
      <c r="D10610" s="1">
        <v>917.04</v>
      </c>
      <c r="E10610" s="1">
        <v>1482.06</v>
      </c>
    </row>
    <row r="10611" spans="1:5" hidden="1">
      <c r="A10611" s="1">
        <v>2016</v>
      </c>
      <c r="B10611" s="1">
        <v>62</v>
      </c>
      <c r="C10611" s="1">
        <v>569.02</v>
      </c>
      <c r="D10611" s="1">
        <v>941.04</v>
      </c>
      <c r="E10611" s="1">
        <v>1510.06</v>
      </c>
    </row>
    <row r="10612" spans="1:5" hidden="1">
      <c r="A10612" s="1">
        <v>2016</v>
      </c>
      <c r="B10612" s="1">
        <v>63</v>
      </c>
      <c r="C10612" s="1">
        <v>641.02</v>
      </c>
      <c r="D10612" s="1">
        <v>1012.04</v>
      </c>
      <c r="E10612" s="1">
        <v>1653.06</v>
      </c>
    </row>
    <row r="10613" spans="1:5" hidden="1">
      <c r="A10613" s="1">
        <v>2016</v>
      </c>
      <c r="B10613" s="1">
        <v>64</v>
      </c>
      <c r="C10613" s="1">
        <v>622.02</v>
      </c>
      <c r="D10613" s="1">
        <v>1123.04</v>
      </c>
      <c r="E10613" s="1">
        <v>1745.06</v>
      </c>
    </row>
    <row r="10614" spans="1:5" hidden="1">
      <c r="A10614" s="1">
        <v>2016</v>
      </c>
      <c r="B10614" s="1">
        <v>65</v>
      </c>
      <c r="C10614" s="1">
        <v>701.02</v>
      </c>
      <c r="D10614" s="1">
        <v>1172.04</v>
      </c>
      <c r="E10614" s="1">
        <v>1873.06</v>
      </c>
    </row>
    <row r="10615" spans="1:5" hidden="1">
      <c r="A10615" s="1">
        <v>2016</v>
      </c>
      <c r="B10615" s="1">
        <v>66</v>
      </c>
      <c r="C10615" s="1">
        <v>742.02</v>
      </c>
      <c r="D10615" s="1">
        <v>1249.04</v>
      </c>
      <c r="E10615" s="1">
        <v>1991.06</v>
      </c>
    </row>
    <row r="10616" spans="1:5" hidden="1">
      <c r="A10616" s="1">
        <v>2016</v>
      </c>
      <c r="B10616" s="1">
        <v>67</v>
      </c>
      <c r="C10616" s="1">
        <v>821.04</v>
      </c>
      <c r="D10616" s="1">
        <v>1290.04</v>
      </c>
      <c r="E10616" s="1">
        <v>2111.08</v>
      </c>
    </row>
    <row r="10617" spans="1:5" hidden="1">
      <c r="A10617" s="1">
        <v>2016</v>
      </c>
      <c r="B10617" s="1">
        <v>68</v>
      </c>
      <c r="C10617" s="1">
        <v>899.04</v>
      </c>
      <c r="D10617" s="1">
        <v>1451.06</v>
      </c>
      <c r="E10617" s="1">
        <v>2350.1</v>
      </c>
    </row>
    <row r="10618" spans="1:5" hidden="1">
      <c r="A10618" s="1">
        <v>2016</v>
      </c>
      <c r="B10618" s="1">
        <v>69</v>
      </c>
      <c r="C10618" s="1">
        <v>1041.04</v>
      </c>
      <c r="D10618" s="1">
        <v>1636.06</v>
      </c>
      <c r="E10618" s="1">
        <v>2677.1</v>
      </c>
    </row>
    <row r="10619" spans="1:5" hidden="1">
      <c r="A10619" s="1">
        <v>2016</v>
      </c>
      <c r="B10619" s="1">
        <v>70</v>
      </c>
      <c r="C10619" s="1">
        <v>981.04</v>
      </c>
      <c r="D10619" s="1">
        <v>1601.06</v>
      </c>
      <c r="E10619" s="1">
        <v>2582.1</v>
      </c>
    </row>
    <row r="10620" spans="1:5" hidden="1">
      <c r="A10620" s="1">
        <v>2016</v>
      </c>
      <c r="B10620" s="1">
        <v>71</v>
      </c>
      <c r="C10620" s="1">
        <v>1007.04</v>
      </c>
      <c r="D10620" s="1">
        <v>1581.06</v>
      </c>
      <c r="E10620" s="1">
        <v>2588.1</v>
      </c>
    </row>
    <row r="10621" spans="1:5" hidden="1">
      <c r="A10621" s="1">
        <v>2016</v>
      </c>
      <c r="B10621" s="1">
        <v>72</v>
      </c>
      <c r="C10621" s="1">
        <v>1057.04</v>
      </c>
      <c r="D10621" s="1">
        <v>1661.06</v>
      </c>
      <c r="E10621" s="1">
        <v>2718.1</v>
      </c>
    </row>
    <row r="10622" spans="1:5" hidden="1">
      <c r="A10622" s="1">
        <v>2016</v>
      </c>
      <c r="B10622" s="1">
        <v>73</v>
      </c>
      <c r="C10622" s="1">
        <v>1135.04</v>
      </c>
      <c r="D10622" s="1">
        <v>1759.06</v>
      </c>
      <c r="E10622" s="1">
        <v>2894.1</v>
      </c>
    </row>
    <row r="10623" spans="1:5" hidden="1">
      <c r="A10623" s="1">
        <v>2016</v>
      </c>
      <c r="B10623" s="1">
        <v>74</v>
      </c>
      <c r="C10623" s="1">
        <v>1188.04</v>
      </c>
      <c r="D10623" s="1">
        <v>1855.07</v>
      </c>
      <c r="E10623" s="1">
        <v>3043.11</v>
      </c>
    </row>
    <row r="10624" spans="1:5" hidden="1">
      <c r="A10624" s="1">
        <v>2016</v>
      </c>
      <c r="B10624" s="1">
        <v>75</v>
      </c>
      <c r="C10624" s="1">
        <v>1337.06</v>
      </c>
      <c r="D10624" s="1">
        <v>1838.06</v>
      </c>
      <c r="E10624" s="1">
        <v>3175.12</v>
      </c>
    </row>
    <row r="10625" spans="1:5" hidden="1">
      <c r="A10625" s="1">
        <v>2016</v>
      </c>
      <c r="B10625" s="1">
        <v>76</v>
      </c>
      <c r="C10625" s="1">
        <v>1299.05</v>
      </c>
      <c r="D10625" s="1">
        <v>2012.08</v>
      </c>
      <c r="E10625" s="1">
        <v>3311.13</v>
      </c>
    </row>
    <row r="10626" spans="1:5" hidden="1">
      <c r="A10626" s="1">
        <v>2016</v>
      </c>
      <c r="B10626" s="1">
        <v>77</v>
      </c>
      <c r="C10626" s="1">
        <v>1440.06</v>
      </c>
      <c r="D10626" s="1">
        <v>2033.08</v>
      </c>
      <c r="E10626" s="1">
        <v>3473.14</v>
      </c>
    </row>
    <row r="10627" spans="1:5" hidden="1">
      <c r="A10627" s="1">
        <v>2016</v>
      </c>
      <c r="B10627" s="1">
        <v>78</v>
      </c>
      <c r="C10627" s="1">
        <v>1608.06</v>
      </c>
      <c r="D10627" s="1">
        <v>2152.08</v>
      </c>
      <c r="E10627" s="1">
        <v>3760.14</v>
      </c>
    </row>
    <row r="10628" spans="1:5" hidden="1">
      <c r="A10628" s="1">
        <v>2016</v>
      </c>
      <c r="B10628" s="1">
        <v>79</v>
      </c>
      <c r="C10628" s="1">
        <v>1702.06</v>
      </c>
      <c r="D10628" s="1">
        <v>2188.08</v>
      </c>
      <c r="E10628" s="1">
        <v>3890.14</v>
      </c>
    </row>
    <row r="10629" spans="1:5" hidden="1">
      <c r="A10629" s="1">
        <v>2016</v>
      </c>
      <c r="B10629" s="1">
        <v>80</v>
      </c>
      <c r="C10629" s="1">
        <v>1810.07</v>
      </c>
      <c r="D10629" s="1">
        <v>2343.09</v>
      </c>
      <c r="E10629" s="1">
        <v>4153.16</v>
      </c>
    </row>
    <row r="10630" spans="1:5" hidden="1">
      <c r="A10630" s="1">
        <v>2016</v>
      </c>
      <c r="B10630" s="1">
        <v>81</v>
      </c>
      <c r="C10630" s="1">
        <v>1952.08</v>
      </c>
      <c r="D10630" s="1">
        <v>2453.09</v>
      </c>
      <c r="E10630" s="1">
        <v>4405.17</v>
      </c>
    </row>
    <row r="10631" spans="1:5" hidden="1">
      <c r="A10631" s="1">
        <v>2016</v>
      </c>
      <c r="B10631" s="1">
        <v>82</v>
      </c>
      <c r="C10631" s="1">
        <v>2101.08</v>
      </c>
      <c r="D10631" s="1">
        <v>2495.09</v>
      </c>
      <c r="E10631" s="1">
        <v>4596.17</v>
      </c>
    </row>
    <row r="10632" spans="1:5" hidden="1">
      <c r="A10632" s="1">
        <v>2016</v>
      </c>
      <c r="B10632" s="1">
        <v>83</v>
      </c>
      <c r="C10632" s="1">
        <v>2174.08</v>
      </c>
      <c r="D10632" s="1">
        <v>2491.09</v>
      </c>
      <c r="E10632" s="1">
        <v>4665.17</v>
      </c>
    </row>
    <row r="10633" spans="1:5" hidden="1">
      <c r="A10633" s="1">
        <v>2016</v>
      </c>
      <c r="B10633" s="1">
        <v>84</v>
      </c>
      <c r="C10633" s="1">
        <v>2571.1</v>
      </c>
      <c r="D10633" s="1">
        <v>2685.1</v>
      </c>
      <c r="E10633" s="1">
        <v>5256.2</v>
      </c>
    </row>
    <row r="10634" spans="1:5" hidden="1">
      <c r="A10634" s="1">
        <v>2016</v>
      </c>
      <c r="B10634" s="1">
        <v>85</v>
      </c>
      <c r="C10634" s="1">
        <v>2764.1</v>
      </c>
      <c r="D10634" s="1">
        <v>2792.1</v>
      </c>
      <c r="E10634" s="1">
        <v>5556.2</v>
      </c>
    </row>
    <row r="10635" spans="1:5" hidden="1">
      <c r="A10635" s="1">
        <v>2016</v>
      </c>
      <c r="B10635" s="1">
        <v>86</v>
      </c>
      <c r="C10635" s="1">
        <v>2912.11</v>
      </c>
      <c r="D10635" s="1">
        <v>2906.11</v>
      </c>
      <c r="E10635" s="1">
        <v>5818.22</v>
      </c>
    </row>
    <row r="10636" spans="1:5" hidden="1">
      <c r="A10636" s="1">
        <v>2016</v>
      </c>
      <c r="B10636" s="1">
        <v>87</v>
      </c>
      <c r="C10636" s="1">
        <v>3034.12</v>
      </c>
      <c r="D10636" s="1">
        <v>2811.1</v>
      </c>
      <c r="E10636" s="1">
        <v>5845.22</v>
      </c>
    </row>
    <row r="10637" spans="1:5" hidden="1">
      <c r="A10637" s="1">
        <v>2016</v>
      </c>
      <c r="B10637" s="1">
        <v>88</v>
      </c>
      <c r="C10637" s="1">
        <v>3261.13</v>
      </c>
      <c r="D10637" s="1">
        <v>2736.1</v>
      </c>
      <c r="E10637" s="1">
        <v>5997.23</v>
      </c>
    </row>
    <row r="10638" spans="1:5" hidden="1">
      <c r="A10638" s="1">
        <v>2016</v>
      </c>
      <c r="B10638" s="1">
        <v>89</v>
      </c>
      <c r="C10638" s="1">
        <v>3335.13</v>
      </c>
      <c r="D10638" s="1">
        <v>2624.1</v>
      </c>
      <c r="E10638" s="1">
        <v>5959.23</v>
      </c>
    </row>
    <row r="10639" spans="1:5" hidden="1">
      <c r="A10639" s="1">
        <v>2016</v>
      </c>
      <c r="B10639" s="1">
        <v>90</v>
      </c>
      <c r="C10639" s="1">
        <v>3315.13</v>
      </c>
      <c r="D10639" s="1">
        <v>2351.09</v>
      </c>
      <c r="E10639" s="1">
        <v>5666.22</v>
      </c>
    </row>
    <row r="10640" spans="1:5" hidden="1">
      <c r="A10640" s="1">
        <v>2016</v>
      </c>
      <c r="B10640" s="1">
        <v>91</v>
      </c>
      <c r="C10640" s="1">
        <v>3257.13</v>
      </c>
      <c r="D10640" s="1">
        <v>2124.08</v>
      </c>
      <c r="E10640" s="1">
        <v>5381.21</v>
      </c>
    </row>
    <row r="10641" spans="1:5" hidden="1">
      <c r="A10641" s="1">
        <v>2016</v>
      </c>
      <c r="B10641" s="1">
        <v>92</v>
      </c>
      <c r="C10641" s="1">
        <v>3079.12</v>
      </c>
      <c r="D10641" s="1">
        <v>1787.07</v>
      </c>
      <c r="E10641" s="1">
        <v>4866.1899999999996</v>
      </c>
    </row>
    <row r="10642" spans="1:5" hidden="1">
      <c r="A10642" s="1">
        <v>2016</v>
      </c>
      <c r="B10642" s="1">
        <v>93</v>
      </c>
      <c r="C10642" s="1">
        <v>2827.11</v>
      </c>
      <c r="D10642" s="1">
        <v>1522.05</v>
      </c>
      <c r="E10642" s="1">
        <v>4349.16</v>
      </c>
    </row>
    <row r="10643" spans="1:5" hidden="1">
      <c r="A10643" s="1">
        <v>2016</v>
      </c>
      <c r="B10643" s="1">
        <v>94</v>
      </c>
      <c r="C10643" s="1">
        <v>2512.1</v>
      </c>
      <c r="D10643" s="1">
        <v>1244.05</v>
      </c>
      <c r="E10643" s="1">
        <v>3756.15</v>
      </c>
    </row>
    <row r="10644" spans="1:5" hidden="1">
      <c r="A10644" s="1">
        <v>2016</v>
      </c>
      <c r="B10644" s="1">
        <v>95</v>
      </c>
      <c r="C10644" s="1">
        <v>2153.09</v>
      </c>
      <c r="D10644" s="1">
        <v>1014.04</v>
      </c>
      <c r="E10644" s="1">
        <v>3167.13</v>
      </c>
    </row>
    <row r="10645" spans="1:5" hidden="1">
      <c r="A10645" s="1">
        <v>2016</v>
      </c>
      <c r="B10645" s="1">
        <v>96</v>
      </c>
      <c r="C10645" s="1">
        <v>1684.07</v>
      </c>
      <c r="D10645" s="1">
        <v>701.03</v>
      </c>
      <c r="E10645" s="1">
        <v>2385.1</v>
      </c>
    </row>
    <row r="10646" spans="1:5" hidden="1">
      <c r="A10646" s="1">
        <v>2016</v>
      </c>
      <c r="B10646" s="1">
        <v>97</v>
      </c>
      <c r="C10646" s="1">
        <v>1145.04</v>
      </c>
      <c r="D10646" s="1">
        <v>461.02</v>
      </c>
      <c r="E10646" s="1">
        <v>1606.06</v>
      </c>
    </row>
    <row r="10647" spans="1:5" hidden="1">
      <c r="A10647" s="1">
        <v>2016</v>
      </c>
      <c r="B10647" s="1">
        <v>98</v>
      </c>
      <c r="C10647" s="1">
        <v>886.04</v>
      </c>
      <c r="D10647" s="1">
        <v>320.02</v>
      </c>
      <c r="E10647" s="1">
        <v>1206.06</v>
      </c>
    </row>
    <row r="10648" spans="1:5" hidden="1">
      <c r="A10648" s="1">
        <v>2016</v>
      </c>
      <c r="B10648" s="1">
        <v>99</v>
      </c>
      <c r="C10648" s="1">
        <v>715.02</v>
      </c>
      <c r="D10648" s="1">
        <v>194</v>
      </c>
      <c r="E10648" s="1">
        <v>909.02</v>
      </c>
    </row>
    <row r="10649" spans="1:5" hidden="1">
      <c r="A10649" s="1">
        <v>2016</v>
      </c>
      <c r="B10649" s="1">
        <v>100</v>
      </c>
      <c r="C10649" s="1">
        <v>531.17999999999995</v>
      </c>
      <c r="D10649" s="1">
        <v>170.98</v>
      </c>
      <c r="E10649" s="1">
        <v>702.16</v>
      </c>
    </row>
    <row r="10650" spans="1:5" hidden="1">
      <c r="A10650" s="1">
        <v>2016</v>
      </c>
      <c r="B10650" s="1">
        <v>101</v>
      </c>
      <c r="C10650" s="1">
        <v>360.75</v>
      </c>
      <c r="D10650" s="1">
        <v>93.68</v>
      </c>
      <c r="E10650" s="1">
        <v>454.43</v>
      </c>
    </row>
    <row r="10651" spans="1:5" hidden="1">
      <c r="A10651" s="1">
        <v>2016</v>
      </c>
      <c r="B10651" s="1">
        <v>102</v>
      </c>
      <c r="C10651" s="1">
        <v>228.6</v>
      </c>
      <c r="D10651" s="1">
        <v>55.99</v>
      </c>
      <c r="E10651" s="1">
        <v>284.58999999999997</v>
      </c>
    </row>
    <row r="10652" spans="1:5" hidden="1">
      <c r="A10652" s="1">
        <v>2016</v>
      </c>
      <c r="B10652" s="1">
        <v>103</v>
      </c>
      <c r="C10652" s="1">
        <v>139.25</v>
      </c>
      <c r="D10652" s="1">
        <v>31.18</v>
      </c>
      <c r="E10652" s="1">
        <v>170.43</v>
      </c>
    </row>
    <row r="10653" spans="1:5" hidden="1">
      <c r="A10653" s="1">
        <v>2016</v>
      </c>
      <c r="B10653" s="1">
        <v>104</v>
      </c>
      <c r="C10653" s="1">
        <v>80.239999999999995</v>
      </c>
      <c r="D10653" s="1">
        <v>16.68</v>
      </c>
      <c r="E10653" s="1">
        <v>96.92</v>
      </c>
    </row>
    <row r="10654" spans="1:5" hidden="1">
      <c r="A10654" s="1">
        <v>2016</v>
      </c>
      <c r="B10654" s="1">
        <v>105</v>
      </c>
      <c r="C10654" s="1">
        <v>44.44</v>
      </c>
      <c r="D10654" s="1">
        <v>8.5399999999999991</v>
      </c>
      <c r="E10654" s="1">
        <v>52.98</v>
      </c>
    </row>
    <row r="10655" spans="1:5" hidden="1">
      <c r="A10655" s="1">
        <v>2016</v>
      </c>
      <c r="B10655" s="1">
        <v>106</v>
      </c>
      <c r="C10655" s="1">
        <v>23.77</v>
      </c>
      <c r="D10655" s="1">
        <v>4.43</v>
      </c>
      <c r="E10655" s="1">
        <v>28.2</v>
      </c>
    </row>
    <row r="10656" spans="1:5" hidden="1">
      <c r="A10656" s="1">
        <v>2016</v>
      </c>
      <c r="B10656" s="1">
        <v>107</v>
      </c>
      <c r="C10656" s="1">
        <v>12.21</v>
      </c>
      <c r="D10656" s="1">
        <v>2.2200000000000002</v>
      </c>
      <c r="E10656" s="1">
        <v>14.43</v>
      </c>
    </row>
    <row r="10657" spans="1:5" hidden="1">
      <c r="A10657" s="1">
        <v>2016</v>
      </c>
      <c r="B10657" s="1">
        <v>108</v>
      </c>
      <c r="C10657" s="1">
        <v>6.02</v>
      </c>
      <c r="D10657" s="1">
        <v>1.04</v>
      </c>
      <c r="E10657" s="1">
        <v>7.06</v>
      </c>
    </row>
    <row r="10658" spans="1:5" hidden="1">
      <c r="A10658" s="1">
        <v>2016</v>
      </c>
      <c r="B10658" s="1">
        <v>109</v>
      </c>
      <c r="C10658" s="1">
        <v>2.86</v>
      </c>
      <c r="D10658" s="1">
        <v>0.28000000000000003</v>
      </c>
      <c r="E10658" s="1">
        <v>3.14</v>
      </c>
    </row>
    <row r="10659" spans="1:5" hidden="1">
      <c r="A10659" s="1">
        <v>2016</v>
      </c>
      <c r="B10659" s="1" t="s">
        <v>121</v>
      </c>
      <c r="C10659" s="1">
        <v>1.73</v>
      </c>
      <c r="D10659" s="1">
        <v>0</v>
      </c>
      <c r="E10659" s="1">
        <v>1.73</v>
      </c>
    </row>
    <row r="10660" spans="1:5" hidden="1">
      <c r="A10660" s="1">
        <v>2017</v>
      </c>
      <c r="B10660" s="1">
        <v>0</v>
      </c>
      <c r="C10660" s="1">
        <v>467.02</v>
      </c>
      <c r="D10660" s="1">
        <v>569.02</v>
      </c>
      <c r="E10660" s="1">
        <v>1036.04</v>
      </c>
    </row>
    <row r="10661" spans="1:5" hidden="1">
      <c r="A10661" s="1">
        <v>2017</v>
      </c>
      <c r="B10661" s="1">
        <v>1</v>
      </c>
      <c r="C10661" s="1">
        <v>32</v>
      </c>
      <c r="D10661" s="1">
        <v>42</v>
      </c>
      <c r="E10661" s="1">
        <v>74</v>
      </c>
    </row>
    <row r="10662" spans="1:5" hidden="1">
      <c r="A10662" s="1">
        <v>2017</v>
      </c>
      <c r="B10662" s="1">
        <v>2</v>
      </c>
      <c r="C10662" s="1">
        <v>23</v>
      </c>
      <c r="D10662" s="1">
        <v>20</v>
      </c>
      <c r="E10662" s="1">
        <v>43</v>
      </c>
    </row>
    <row r="10663" spans="1:5" hidden="1">
      <c r="A10663" s="1">
        <v>2017</v>
      </c>
      <c r="B10663" s="1">
        <v>3</v>
      </c>
      <c r="C10663" s="1">
        <v>17</v>
      </c>
      <c r="D10663" s="1">
        <v>26</v>
      </c>
      <c r="E10663" s="1">
        <v>43</v>
      </c>
    </row>
    <row r="10664" spans="1:5" hidden="1">
      <c r="A10664" s="1">
        <v>2017</v>
      </c>
      <c r="B10664" s="1">
        <v>4</v>
      </c>
      <c r="C10664" s="1">
        <v>12</v>
      </c>
      <c r="D10664" s="1">
        <v>14</v>
      </c>
      <c r="E10664" s="1">
        <v>26</v>
      </c>
    </row>
    <row r="10665" spans="1:5" hidden="1">
      <c r="A10665" s="1">
        <v>2017</v>
      </c>
      <c r="B10665" s="1">
        <v>5</v>
      </c>
      <c r="C10665" s="1">
        <v>7</v>
      </c>
      <c r="D10665" s="1">
        <v>10</v>
      </c>
      <c r="E10665" s="1">
        <v>17</v>
      </c>
    </row>
    <row r="10666" spans="1:5" hidden="1">
      <c r="A10666" s="1">
        <v>2017</v>
      </c>
      <c r="B10666" s="1">
        <v>6</v>
      </c>
      <c r="C10666" s="1">
        <v>11</v>
      </c>
      <c r="D10666" s="1">
        <v>10</v>
      </c>
      <c r="E10666" s="1">
        <v>21</v>
      </c>
    </row>
    <row r="10667" spans="1:5" hidden="1">
      <c r="A10667" s="1">
        <v>2017</v>
      </c>
      <c r="B10667" s="1">
        <v>7</v>
      </c>
      <c r="C10667" s="1">
        <v>9</v>
      </c>
      <c r="D10667" s="1">
        <v>12</v>
      </c>
      <c r="E10667" s="1">
        <v>21</v>
      </c>
    </row>
    <row r="10668" spans="1:5" hidden="1">
      <c r="A10668" s="1">
        <v>2017</v>
      </c>
      <c r="B10668" s="1">
        <v>8</v>
      </c>
      <c r="C10668" s="1">
        <v>10</v>
      </c>
      <c r="D10668" s="1">
        <v>15</v>
      </c>
      <c r="E10668" s="1">
        <v>25</v>
      </c>
    </row>
    <row r="10669" spans="1:5" hidden="1">
      <c r="A10669" s="1">
        <v>2017</v>
      </c>
      <c r="B10669" s="1">
        <v>9</v>
      </c>
      <c r="C10669" s="1">
        <v>14</v>
      </c>
      <c r="D10669" s="1">
        <v>18</v>
      </c>
      <c r="E10669" s="1">
        <v>32</v>
      </c>
    </row>
    <row r="10670" spans="1:5" hidden="1">
      <c r="A10670" s="1">
        <v>2017</v>
      </c>
      <c r="B10670" s="1">
        <v>10</v>
      </c>
      <c r="C10670" s="1">
        <v>8</v>
      </c>
      <c r="D10670" s="1">
        <v>15</v>
      </c>
      <c r="E10670" s="1">
        <v>23</v>
      </c>
    </row>
    <row r="10671" spans="1:5" hidden="1">
      <c r="A10671" s="1">
        <v>2017</v>
      </c>
      <c r="B10671" s="1">
        <v>11</v>
      </c>
      <c r="C10671" s="1">
        <v>3</v>
      </c>
      <c r="D10671" s="1">
        <v>9</v>
      </c>
      <c r="E10671" s="1">
        <v>12</v>
      </c>
    </row>
    <row r="10672" spans="1:5" hidden="1">
      <c r="A10672" s="1">
        <v>2017</v>
      </c>
      <c r="B10672" s="1">
        <v>12</v>
      </c>
      <c r="C10672" s="1">
        <v>7</v>
      </c>
      <c r="D10672" s="1">
        <v>18</v>
      </c>
      <c r="E10672" s="1">
        <v>25</v>
      </c>
    </row>
    <row r="10673" spans="1:5" hidden="1">
      <c r="A10673" s="1">
        <v>2017</v>
      </c>
      <c r="B10673" s="1">
        <v>13</v>
      </c>
      <c r="C10673" s="1">
        <v>19</v>
      </c>
      <c r="D10673" s="1">
        <v>19</v>
      </c>
      <c r="E10673" s="1">
        <v>38</v>
      </c>
    </row>
    <row r="10674" spans="1:5" hidden="1">
      <c r="A10674" s="1">
        <v>2017</v>
      </c>
      <c r="B10674" s="1">
        <v>14</v>
      </c>
      <c r="C10674" s="1">
        <v>13</v>
      </c>
      <c r="D10674" s="1">
        <v>27</v>
      </c>
      <c r="E10674" s="1">
        <v>40</v>
      </c>
    </row>
    <row r="10675" spans="1:5" hidden="1">
      <c r="A10675" s="1">
        <v>2017</v>
      </c>
      <c r="B10675" s="1">
        <v>15</v>
      </c>
      <c r="C10675" s="1">
        <v>25</v>
      </c>
      <c r="D10675" s="1">
        <v>26</v>
      </c>
      <c r="E10675" s="1">
        <v>51</v>
      </c>
    </row>
    <row r="10676" spans="1:5" hidden="1">
      <c r="A10676" s="1">
        <v>2017</v>
      </c>
      <c r="B10676" s="1">
        <v>16</v>
      </c>
      <c r="C10676" s="1">
        <v>30</v>
      </c>
      <c r="D10676" s="1">
        <v>38</v>
      </c>
      <c r="E10676" s="1">
        <v>68</v>
      </c>
    </row>
    <row r="10677" spans="1:5" hidden="1">
      <c r="A10677" s="1">
        <v>2017</v>
      </c>
      <c r="B10677" s="1">
        <v>17</v>
      </c>
      <c r="C10677" s="1">
        <v>35</v>
      </c>
      <c r="D10677" s="1">
        <v>59</v>
      </c>
      <c r="E10677" s="1">
        <v>94</v>
      </c>
    </row>
    <row r="10678" spans="1:5" hidden="1">
      <c r="A10678" s="1">
        <v>2017</v>
      </c>
      <c r="B10678" s="1">
        <v>18</v>
      </c>
      <c r="C10678" s="1">
        <v>31</v>
      </c>
      <c r="D10678" s="1">
        <v>82</v>
      </c>
      <c r="E10678" s="1">
        <v>113</v>
      </c>
    </row>
    <row r="10679" spans="1:5" hidden="1">
      <c r="A10679" s="1">
        <v>2017</v>
      </c>
      <c r="B10679" s="1">
        <v>19</v>
      </c>
      <c r="C10679" s="1">
        <v>43</v>
      </c>
      <c r="D10679" s="1">
        <v>104</v>
      </c>
      <c r="E10679" s="1">
        <v>147</v>
      </c>
    </row>
    <row r="10680" spans="1:5" hidden="1">
      <c r="A10680" s="1">
        <v>2017</v>
      </c>
      <c r="B10680" s="1">
        <v>20</v>
      </c>
      <c r="C10680" s="1">
        <v>31</v>
      </c>
      <c r="D10680" s="1">
        <v>97</v>
      </c>
      <c r="E10680" s="1">
        <v>128</v>
      </c>
    </row>
    <row r="10681" spans="1:5" hidden="1">
      <c r="A10681" s="1">
        <v>2017</v>
      </c>
      <c r="B10681" s="1">
        <v>21</v>
      </c>
      <c r="C10681" s="1">
        <v>38</v>
      </c>
      <c r="D10681" s="1">
        <v>97</v>
      </c>
      <c r="E10681" s="1">
        <v>135</v>
      </c>
    </row>
    <row r="10682" spans="1:5" hidden="1">
      <c r="A10682" s="1">
        <v>2017</v>
      </c>
      <c r="B10682" s="1">
        <v>22</v>
      </c>
      <c r="C10682" s="1">
        <v>40</v>
      </c>
      <c r="D10682" s="1">
        <v>101</v>
      </c>
      <c r="E10682" s="1">
        <v>141</v>
      </c>
    </row>
    <row r="10683" spans="1:5" hidden="1">
      <c r="A10683" s="1">
        <v>2017</v>
      </c>
      <c r="B10683" s="1">
        <v>23</v>
      </c>
      <c r="C10683" s="1">
        <v>33</v>
      </c>
      <c r="D10683" s="1">
        <v>103</v>
      </c>
      <c r="E10683" s="1">
        <v>136</v>
      </c>
    </row>
    <row r="10684" spans="1:5" hidden="1">
      <c r="A10684" s="1">
        <v>2017</v>
      </c>
      <c r="B10684" s="1">
        <v>24</v>
      </c>
      <c r="C10684" s="1">
        <v>36</v>
      </c>
      <c r="D10684" s="1">
        <v>123</v>
      </c>
      <c r="E10684" s="1">
        <v>159</v>
      </c>
    </row>
    <row r="10685" spans="1:5" hidden="1">
      <c r="A10685" s="1">
        <v>2017</v>
      </c>
      <c r="B10685" s="1">
        <v>25</v>
      </c>
      <c r="C10685" s="1">
        <v>57</v>
      </c>
      <c r="D10685" s="1">
        <v>110</v>
      </c>
      <c r="E10685" s="1">
        <v>167</v>
      </c>
    </row>
    <row r="10686" spans="1:5" hidden="1">
      <c r="A10686" s="1">
        <v>2017</v>
      </c>
      <c r="B10686" s="1">
        <v>26</v>
      </c>
      <c r="C10686" s="1">
        <v>43</v>
      </c>
      <c r="D10686" s="1">
        <v>119</v>
      </c>
      <c r="E10686" s="1">
        <v>162</v>
      </c>
    </row>
    <row r="10687" spans="1:5" hidden="1">
      <c r="A10687" s="1">
        <v>2017</v>
      </c>
      <c r="B10687" s="1">
        <v>27</v>
      </c>
      <c r="C10687" s="1">
        <v>52</v>
      </c>
      <c r="D10687" s="1">
        <v>110</v>
      </c>
      <c r="E10687" s="1">
        <v>162</v>
      </c>
    </row>
    <row r="10688" spans="1:5" hidden="1">
      <c r="A10688" s="1">
        <v>2017</v>
      </c>
      <c r="B10688" s="1">
        <v>28</v>
      </c>
      <c r="C10688" s="1">
        <v>47</v>
      </c>
      <c r="D10688" s="1">
        <v>137</v>
      </c>
      <c r="E10688" s="1">
        <v>184</v>
      </c>
    </row>
    <row r="10689" spans="1:5" hidden="1">
      <c r="A10689" s="1">
        <v>2017</v>
      </c>
      <c r="B10689" s="1">
        <v>29</v>
      </c>
      <c r="C10689" s="1">
        <v>51</v>
      </c>
      <c r="D10689" s="1">
        <v>127</v>
      </c>
      <c r="E10689" s="1">
        <v>178</v>
      </c>
    </row>
    <row r="10690" spans="1:5" hidden="1">
      <c r="A10690" s="1">
        <v>2017</v>
      </c>
      <c r="B10690" s="1">
        <v>30</v>
      </c>
      <c r="C10690" s="1">
        <v>54</v>
      </c>
      <c r="D10690" s="1">
        <v>152</v>
      </c>
      <c r="E10690" s="1">
        <v>206</v>
      </c>
    </row>
    <row r="10691" spans="1:5" hidden="1">
      <c r="A10691" s="1">
        <v>2017</v>
      </c>
      <c r="B10691" s="1">
        <v>31</v>
      </c>
      <c r="C10691" s="1">
        <v>57</v>
      </c>
      <c r="D10691" s="1">
        <v>141</v>
      </c>
      <c r="E10691" s="1">
        <v>198</v>
      </c>
    </row>
    <row r="10692" spans="1:5" hidden="1">
      <c r="A10692" s="1">
        <v>2017</v>
      </c>
      <c r="B10692" s="1">
        <v>32</v>
      </c>
      <c r="C10692" s="1">
        <v>68</v>
      </c>
      <c r="D10692" s="1">
        <v>167</v>
      </c>
      <c r="E10692" s="1">
        <v>235</v>
      </c>
    </row>
    <row r="10693" spans="1:5" hidden="1">
      <c r="A10693" s="1">
        <v>2017</v>
      </c>
      <c r="B10693" s="1">
        <v>33</v>
      </c>
      <c r="C10693" s="1">
        <v>65</v>
      </c>
      <c r="D10693" s="1">
        <v>160</v>
      </c>
      <c r="E10693" s="1">
        <v>225</v>
      </c>
    </row>
    <row r="10694" spans="1:5" hidden="1">
      <c r="A10694" s="1">
        <v>2017</v>
      </c>
      <c r="B10694" s="1">
        <v>34</v>
      </c>
      <c r="C10694" s="1">
        <v>102</v>
      </c>
      <c r="D10694" s="1">
        <v>169</v>
      </c>
      <c r="E10694" s="1">
        <v>271</v>
      </c>
    </row>
    <row r="10695" spans="1:5" hidden="1">
      <c r="A10695" s="1">
        <v>2017</v>
      </c>
      <c r="B10695" s="1">
        <v>35</v>
      </c>
      <c r="C10695" s="1">
        <v>96</v>
      </c>
      <c r="D10695" s="1">
        <v>168</v>
      </c>
      <c r="E10695" s="1">
        <v>264</v>
      </c>
    </row>
    <row r="10696" spans="1:5" hidden="1">
      <c r="A10696" s="1">
        <v>2017</v>
      </c>
      <c r="B10696" s="1">
        <v>36</v>
      </c>
      <c r="C10696" s="1">
        <v>88</v>
      </c>
      <c r="D10696" s="1">
        <v>201</v>
      </c>
      <c r="E10696" s="1">
        <v>289</v>
      </c>
    </row>
    <row r="10697" spans="1:5" hidden="1">
      <c r="A10697" s="1">
        <v>2017</v>
      </c>
      <c r="B10697" s="1">
        <v>37</v>
      </c>
      <c r="C10697" s="1">
        <v>95</v>
      </c>
      <c r="D10697" s="1">
        <v>194</v>
      </c>
      <c r="E10697" s="1">
        <v>289</v>
      </c>
    </row>
    <row r="10698" spans="1:5" hidden="1">
      <c r="A10698" s="1">
        <v>2017</v>
      </c>
      <c r="B10698" s="1">
        <v>38</v>
      </c>
      <c r="C10698" s="1">
        <v>97</v>
      </c>
      <c r="D10698" s="1">
        <v>203</v>
      </c>
      <c r="E10698" s="1">
        <v>300</v>
      </c>
    </row>
    <row r="10699" spans="1:5" hidden="1">
      <c r="A10699" s="1">
        <v>2017</v>
      </c>
      <c r="B10699" s="1">
        <v>39</v>
      </c>
      <c r="C10699" s="1">
        <v>116</v>
      </c>
      <c r="D10699" s="1">
        <v>216</v>
      </c>
      <c r="E10699" s="1">
        <v>332</v>
      </c>
    </row>
    <row r="10700" spans="1:5" hidden="1">
      <c r="A10700" s="1">
        <v>2017</v>
      </c>
      <c r="B10700" s="1">
        <v>40</v>
      </c>
      <c r="C10700" s="1">
        <v>131</v>
      </c>
      <c r="D10700" s="1">
        <v>214</v>
      </c>
      <c r="E10700" s="1">
        <v>345</v>
      </c>
    </row>
    <row r="10701" spans="1:5" hidden="1">
      <c r="A10701" s="1">
        <v>2017</v>
      </c>
      <c r="B10701" s="1">
        <v>41</v>
      </c>
      <c r="C10701" s="1">
        <v>119</v>
      </c>
      <c r="D10701" s="1">
        <v>249</v>
      </c>
      <c r="E10701" s="1">
        <v>368</v>
      </c>
    </row>
    <row r="10702" spans="1:5" hidden="1">
      <c r="A10702" s="1">
        <v>2017</v>
      </c>
      <c r="B10702" s="1">
        <v>42</v>
      </c>
      <c r="C10702" s="1">
        <v>152</v>
      </c>
      <c r="D10702" s="1">
        <v>267</v>
      </c>
      <c r="E10702" s="1">
        <v>419</v>
      </c>
    </row>
    <row r="10703" spans="1:5" hidden="1">
      <c r="A10703" s="1">
        <v>2017</v>
      </c>
      <c r="B10703" s="1">
        <v>43</v>
      </c>
      <c r="C10703" s="1">
        <v>148</v>
      </c>
      <c r="D10703" s="1">
        <v>249</v>
      </c>
      <c r="E10703" s="1">
        <v>397</v>
      </c>
    </row>
    <row r="10704" spans="1:5" hidden="1">
      <c r="A10704" s="1">
        <v>2017</v>
      </c>
      <c r="B10704" s="1">
        <v>44</v>
      </c>
      <c r="C10704" s="1">
        <v>193</v>
      </c>
      <c r="D10704" s="1">
        <v>329.02</v>
      </c>
      <c r="E10704" s="1">
        <v>522.02</v>
      </c>
    </row>
    <row r="10705" spans="1:5" hidden="1">
      <c r="A10705" s="1">
        <v>2017</v>
      </c>
      <c r="B10705" s="1">
        <v>45</v>
      </c>
      <c r="C10705" s="1">
        <v>205</v>
      </c>
      <c r="D10705" s="1">
        <v>375.02</v>
      </c>
      <c r="E10705" s="1">
        <v>580.02</v>
      </c>
    </row>
    <row r="10706" spans="1:5" hidden="1">
      <c r="A10706" s="1">
        <v>2017</v>
      </c>
      <c r="B10706" s="1">
        <v>46</v>
      </c>
      <c r="C10706" s="1">
        <v>227</v>
      </c>
      <c r="D10706" s="1">
        <v>377.02</v>
      </c>
      <c r="E10706" s="1">
        <v>604.02</v>
      </c>
    </row>
    <row r="10707" spans="1:5" hidden="1">
      <c r="A10707" s="1">
        <v>2017</v>
      </c>
      <c r="B10707" s="1">
        <v>47</v>
      </c>
      <c r="C10707" s="1">
        <v>202</v>
      </c>
      <c r="D10707" s="1">
        <v>425.02</v>
      </c>
      <c r="E10707" s="1">
        <v>627.02</v>
      </c>
    </row>
    <row r="10708" spans="1:5" hidden="1">
      <c r="A10708" s="1">
        <v>2017</v>
      </c>
      <c r="B10708" s="1">
        <v>48</v>
      </c>
      <c r="C10708" s="1">
        <v>267.01</v>
      </c>
      <c r="D10708" s="1">
        <v>351.02</v>
      </c>
      <c r="E10708" s="1">
        <v>618.03</v>
      </c>
    </row>
    <row r="10709" spans="1:5" hidden="1">
      <c r="A10709" s="1">
        <v>2017</v>
      </c>
      <c r="B10709" s="1">
        <v>49</v>
      </c>
      <c r="C10709" s="1">
        <v>242</v>
      </c>
      <c r="D10709" s="1">
        <v>412.02</v>
      </c>
      <c r="E10709" s="1">
        <v>654.02</v>
      </c>
    </row>
    <row r="10710" spans="1:5" hidden="1">
      <c r="A10710" s="1">
        <v>2017</v>
      </c>
      <c r="B10710" s="1">
        <v>50</v>
      </c>
      <c r="C10710" s="1">
        <v>297.02</v>
      </c>
      <c r="D10710" s="1">
        <v>413.02</v>
      </c>
      <c r="E10710" s="1">
        <v>710.04</v>
      </c>
    </row>
    <row r="10711" spans="1:5" hidden="1">
      <c r="A10711" s="1">
        <v>2017</v>
      </c>
      <c r="B10711" s="1">
        <v>51</v>
      </c>
      <c r="C10711" s="1">
        <v>308.02</v>
      </c>
      <c r="D10711" s="1">
        <v>448.02</v>
      </c>
      <c r="E10711" s="1">
        <v>756.04</v>
      </c>
    </row>
    <row r="10712" spans="1:5" hidden="1">
      <c r="A10712" s="1">
        <v>2017</v>
      </c>
      <c r="B10712" s="1">
        <v>52</v>
      </c>
      <c r="C10712" s="1">
        <v>329.02</v>
      </c>
      <c r="D10712" s="1">
        <v>500.02</v>
      </c>
      <c r="E10712" s="1">
        <v>829.04</v>
      </c>
    </row>
    <row r="10713" spans="1:5" hidden="1">
      <c r="A10713" s="1">
        <v>2017</v>
      </c>
      <c r="B10713" s="1">
        <v>53</v>
      </c>
      <c r="C10713" s="1">
        <v>356.02</v>
      </c>
      <c r="D10713" s="1">
        <v>521.02</v>
      </c>
      <c r="E10713" s="1">
        <v>877.04</v>
      </c>
    </row>
    <row r="10714" spans="1:5" hidden="1">
      <c r="A10714" s="1">
        <v>2017</v>
      </c>
      <c r="B10714" s="1">
        <v>54</v>
      </c>
      <c r="C10714" s="1">
        <v>371.02</v>
      </c>
      <c r="D10714" s="1">
        <v>614.02</v>
      </c>
      <c r="E10714" s="1">
        <v>985.04</v>
      </c>
    </row>
    <row r="10715" spans="1:5" hidden="1">
      <c r="A10715" s="1">
        <v>2017</v>
      </c>
      <c r="B10715" s="1">
        <v>55</v>
      </c>
      <c r="C10715" s="1">
        <v>430.02</v>
      </c>
      <c r="D10715" s="1">
        <v>662.02</v>
      </c>
      <c r="E10715" s="1">
        <v>1092.04</v>
      </c>
    </row>
    <row r="10716" spans="1:5" hidden="1">
      <c r="A10716" s="1">
        <v>2017</v>
      </c>
      <c r="B10716" s="1">
        <v>56</v>
      </c>
      <c r="C10716" s="1">
        <v>423.02</v>
      </c>
      <c r="D10716" s="1">
        <v>723.02</v>
      </c>
      <c r="E10716" s="1">
        <v>1146.04</v>
      </c>
    </row>
    <row r="10717" spans="1:5" hidden="1">
      <c r="A10717" s="1">
        <v>2017</v>
      </c>
      <c r="B10717" s="1">
        <v>57</v>
      </c>
      <c r="C10717" s="1">
        <v>438.02</v>
      </c>
      <c r="D10717" s="1">
        <v>717.02</v>
      </c>
      <c r="E10717" s="1">
        <v>1155.04</v>
      </c>
    </row>
    <row r="10718" spans="1:5" hidden="1">
      <c r="A10718" s="1">
        <v>2017</v>
      </c>
      <c r="B10718" s="1">
        <v>58</v>
      </c>
      <c r="C10718" s="1">
        <v>527.02</v>
      </c>
      <c r="D10718" s="1">
        <v>781.02</v>
      </c>
      <c r="E10718" s="1">
        <v>1308.04</v>
      </c>
    </row>
    <row r="10719" spans="1:5" hidden="1">
      <c r="A10719" s="1">
        <v>2017</v>
      </c>
      <c r="B10719" s="1">
        <v>59</v>
      </c>
      <c r="C10719" s="1">
        <v>510.02</v>
      </c>
      <c r="D10719" s="1">
        <v>837.03</v>
      </c>
      <c r="E10719" s="1">
        <v>1347.05</v>
      </c>
    </row>
    <row r="10720" spans="1:5" hidden="1">
      <c r="A10720" s="1">
        <v>2017</v>
      </c>
      <c r="B10720" s="1">
        <v>60</v>
      </c>
      <c r="C10720" s="1">
        <v>567.02</v>
      </c>
      <c r="D10720" s="1">
        <v>888.04</v>
      </c>
      <c r="E10720" s="1">
        <v>1455.06</v>
      </c>
    </row>
    <row r="10721" spans="1:5" hidden="1">
      <c r="A10721" s="1">
        <v>2017</v>
      </c>
      <c r="B10721" s="1">
        <v>61</v>
      </c>
      <c r="C10721" s="1">
        <v>543.02</v>
      </c>
      <c r="D10721" s="1">
        <v>932.04</v>
      </c>
      <c r="E10721" s="1">
        <v>1475.06</v>
      </c>
    </row>
    <row r="10722" spans="1:5" hidden="1">
      <c r="A10722" s="1">
        <v>2017</v>
      </c>
      <c r="B10722" s="1">
        <v>62</v>
      </c>
      <c r="C10722" s="1">
        <v>625.02</v>
      </c>
      <c r="D10722" s="1">
        <v>1043.04</v>
      </c>
      <c r="E10722" s="1">
        <v>1668.06</v>
      </c>
    </row>
    <row r="10723" spans="1:5" hidden="1">
      <c r="A10723" s="1">
        <v>2017</v>
      </c>
      <c r="B10723" s="1">
        <v>63</v>
      </c>
      <c r="C10723" s="1">
        <v>607.02</v>
      </c>
      <c r="D10723" s="1">
        <v>1003.04</v>
      </c>
      <c r="E10723" s="1">
        <v>1610.06</v>
      </c>
    </row>
    <row r="10724" spans="1:5" hidden="1">
      <c r="A10724" s="1">
        <v>2017</v>
      </c>
      <c r="B10724" s="1">
        <v>64</v>
      </c>
      <c r="C10724" s="1">
        <v>682.02</v>
      </c>
      <c r="D10724" s="1">
        <v>1090.04</v>
      </c>
      <c r="E10724" s="1">
        <v>1772.06</v>
      </c>
    </row>
    <row r="10725" spans="1:5" hidden="1">
      <c r="A10725" s="1">
        <v>2017</v>
      </c>
      <c r="B10725" s="1">
        <v>65</v>
      </c>
      <c r="C10725" s="1">
        <v>750.02</v>
      </c>
      <c r="D10725" s="1">
        <v>1189.04</v>
      </c>
      <c r="E10725" s="1">
        <v>1939.06</v>
      </c>
    </row>
    <row r="10726" spans="1:5" hidden="1">
      <c r="A10726" s="1">
        <v>2017</v>
      </c>
      <c r="B10726" s="1">
        <v>66</v>
      </c>
      <c r="C10726" s="1">
        <v>769.03</v>
      </c>
      <c r="D10726" s="1">
        <v>1283.04</v>
      </c>
      <c r="E10726" s="1">
        <v>2052.0700000000002</v>
      </c>
    </row>
    <row r="10727" spans="1:5" hidden="1">
      <c r="A10727" s="1">
        <v>2017</v>
      </c>
      <c r="B10727" s="1">
        <v>67</v>
      </c>
      <c r="C10727" s="1">
        <v>861.04</v>
      </c>
      <c r="D10727" s="1">
        <v>1410.04</v>
      </c>
      <c r="E10727" s="1">
        <v>2271.08</v>
      </c>
    </row>
    <row r="10728" spans="1:5" hidden="1">
      <c r="A10728" s="1">
        <v>2017</v>
      </c>
      <c r="B10728" s="1">
        <v>68</v>
      </c>
      <c r="C10728" s="1">
        <v>953.04</v>
      </c>
      <c r="D10728" s="1">
        <v>1450.06</v>
      </c>
      <c r="E10728" s="1">
        <v>2403.1</v>
      </c>
    </row>
    <row r="10729" spans="1:5" hidden="1">
      <c r="A10729" s="1">
        <v>2017</v>
      </c>
      <c r="B10729" s="1">
        <v>69</v>
      </c>
      <c r="C10729" s="1">
        <v>1005.04</v>
      </c>
      <c r="D10729" s="1">
        <v>1586.06</v>
      </c>
      <c r="E10729" s="1">
        <v>2591.1</v>
      </c>
    </row>
    <row r="10730" spans="1:5" hidden="1">
      <c r="A10730" s="1">
        <v>2017</v>
      </c>
      <c r="B10730" s="1">
        <v>70</v>
      </c>
      <c r="C10730" s="1">
        <v>1164.04</v>
      </c>
      <c r="D10730" s="1">
        <v>1786.06</v>
      </c>
      <c r="E10730" s="1">
        <v>2950.1</v>
      </c>
    </row>
    <row r="10731" spans="1:5" hidden="1">
      <c r="A10731" s="1">
        <v>2017</v>
      </c>
      <c r="B10731" s="1">
        <v>71</v>
      </c>
      <c r="C10731" s="1">
        <v>1080.04</v>
      </c>
      <c r="D10731" s="1">
        <v>1743.06</v>
      </c>
      <c r="E10731" s="1">
        <v>2823.1</v>
      </c>
    </row>
    <row r="10732" spans="1:5" hidden="1">
      <c r="A10732" s="1">
        <v>2017</v>
      </c>
      <c r="B10732" s="1">
        <v>72</v>
      </c>
      <c r="C10732" s="1">
        <v>1138.04</v>
      </c>
      <c r="D10732" s="1">
        <v>1744.06</v>
      </c>
      <c r="E10732" s="1">
        <v>2882.1</v>
      </c>
    </row>
    <row r="10733" spans="1:5" hidden="1">
      <c r="A10733" s="1">
        <v>2017</v>
      </c>
      <c r="B10733" s="1">
        <v>73</v>
      </c>
      <c r="C10733" s="1">
        <v>1251.04</v>
      </c>
      <c r="D10733" s="1">
        <v>1954.07</v>
      </c>
      <c r="E10733" s="1">
        <v>3205.11</v>
      </c>
    </row>
    <row r="10734" spans="1:5" hidden="1">
      <c r="A10734" s="1">
        <v>2017</v>
      </c>
      <c r="B10734" s="1">
        <v>74</v>
      </c>
      <c r="C10734" s="1">
        <v>1257.04</v>
      </c>
      <c r="D10734" s="1">
        <v>1818.06</v>
      </c>
      <c r="E10734" s="1">
        <v>3075.1</v>
      </c>
    </row>
    <row r="10735" spans="1:5" hidden="1">
      <c r="A10735" s="1">
        <v>2017</v>
      </c>
      <c r="B10735" s="1">
        <v>75</v>
      </c>
      <c r="C10735" s="1">
        <v>1341.05</v>
      </c>
      <c r="D10735" s="1">
        <v>1932.06</v>
      </c>
      <c r="E10735" s="1">
        <v>3273.11</v>
      </c>
    </row>
    <row r="10736" spans="1:5" hidden="1">
      <c r="A10736" s="1">
        <v>2017</v>
      </c>
      <c r="B10736" s="1">
        <v>76</v>
      </c>
      <c r="C10736" s="1">
        <v>1400.05</v>
      </c>
      <c r="D10736" s="1">
        <v>1966.07</v>
      </c>
      <c r="E10736" s="1">
        <v>3366.12</v>
      </c>
    </row>
    <row r="10737" spans="1:5" hidden="1">
      <c r="A10737" s="1">
        <v>2017</v>
      </c>
      <c r="B10737" s="1">
        <v>77</v>
      </c>
      <c r="C10737" s="1">
        <v>1547.06</v>
      </c>
      <c r="D10737" s="1">
        <v>2193.08</v>
      </c>
      <c r="E10737" s="1">
        <v>3740.14</v>
      </c>
    </row>
    <row r="10738" spans="1:5" hidden="1">
      <c r="A10738" s="1">
        <v>2017</v>
      </c>
      <c r="B10738" s="1">
        <v>78</v>
      </c>
      <c r="C10738" s="1">
        <v>1680.06</v>
      </c>
      <c r="D10738" s="1">
        <v>2294.08</v>
      </c>
      <c r="E10738" s="1">
        <v>3974.14</v>
      </c>
    </row>
    <row r="10739" spans="1:5" hidden="1">
      <c r="A10739" s="1">
        <v>2017</v>
      </c>
      <c r="B10739" s="1">
        <v>79</v>
      </c>
      <c r="C10739" s="1">
        <v>1754.06</v>
      </c>
      <c r="D10739" s="1">
        <v>2245.08</v>
      </c>
      <c r="E10739" s="1">
        <v>3999.14</v>
      </c>
    </row>
    <row r="10740" spans="1:5" hidden="1">
      <c r="A10740" s="1">
        <v>2017</v>
      </c>
      <c r="B10740" s="1">
        <v>80</v>
      </c>
      <c r="C10740" s="1">
        <v>1925.08</v>
      </c>
      <c r="D10740" s="1">
        <v>2400.08</v>
      </c>
      <c r="E10740" s="1">
        <v>4325.16</v>
      </c>
    </row>
    <row r="10741" spans="1:5" hidden="1">
      <c r="A10741" s="1">
        <v>2017</v>
      </c>
      <c r="B10741" s="1">
        <v>81</v>
      </c>
      <c r="C10741" s="1">
        <v>2019.08</v>
      </c>
      <c r="D10741" s="1">
        <v>2491.09</v>
      </c>
      <c r="E10741" s="1">
        <v>4510.17</v>
      </c>
    </row>
    <row r="10742" spans="1:5" hidden="1">
      <c r="A10742" s="1">
        <v>2017</v>
      </c>
      <c r="B10742" s="1">
        <v>82</v>
      </c>
      <c r="C10742" s="1">
        <v>2178.08</v>
      </c>
      <c r="D10742" s="1">
        <v>2569.09</v>
      </c>
      <c r="E10742" s="1">
        <v>4747.17</v>
      </c>
    </row>
    <row r="10743" spans="1:5" hidden="1">
      <c r="A10743" s="1">
        <v>2017</v>
      </c>
      <c r="B10743" s="1">
        <v>83</v>
      </c>
      <c r="C10743" s="1">
        <v>2315.08</v>
      </c>
      <c r="D10743" s="1">
        <v>2516.09</v>
      </c>
      <c r="E10743" s="1">
        <v>4831.17</v>
      </c>
    </row>
    <row r="10744" spans="1:5" hidden="1">
      <c r="A10744" s="1">
        <v>2017</v>
      </c>
      <c r="B10744" s="1">
        <v>84</v>
      </c>
      <c r="C10744" s="1">
        <v>2464.1</v>
      </c>
      <c r="D10744" s="1">
        <v>2662.1</v>
      </c>
      <c r="E10744" s="1">
        <v>5126.2</v>
      </c>
    </row>
    <row r="10745" spans="1:5" hidden="1">
      <c r="A10745" s="1">
        <v>2017</v>
      </c>
      <c r="B10745" s="1">
        <v>85</v>
      </c>
      <c r="C10745" s="1">
        <v>2735.1</v>
      </c>
      <c r="D10745" s="1">
        <v>2783.1</v>
      </c>
      <c r="E10745" s="1">
        <v>5518.2</v>
      </c>
    </row>
    <row r="10746" spans="1:5" hidden="1">
      <c r="A10746" s="1">
        <v>2017</v>
      </c>
      <c r="B10746" s="1">
        <v>86</v>
      </c>
      <c r="C10746" s="1">
        <v>2982.11</v>
      </c>
      <c r="D10746" s="1">
        <v>2900.1</v>
      </c>
      <c r="E10746" s="1">
        <v>5882.21</v>
      </c>
    </row>
    <row r="10747" spans="1:5" hidden="1">
      <c r="A10747" s="1">
        <v>2017</v>
      </c>
      <c r="B10747" s="1">
        <v>87</v>
      </c>
      <c r="C10747" s="1">
        <v>3219.12</v>
      </c>
      <c r="D10747" s="1">
        <v>2840.1</v>
      </c>
      <c r="E10747" s="1">
        <v>6059.22</v>
      </c>
    </row>
    <row r="10748" spans="1:5" hidden="1">
      <c r="A10748" s="1">
        <v>2017</v>
      </c>
      <c r="B10748" s="1">
        <v>88</v>
      </c>
      <c r="C10748" s="1">
        <v>3288.12</v>
      </c>
      <c r="D10748" s="1">
        <v>2816.1</v>
      </c>
      <c r="E10748" s="1">
        <v>6104.22</v>
      </c>
    </row>
    <row r="10749" spans="1:5" hidden="1">
      <c r="A10749" s="1">
        <v>2017</v>
      </c>
      <c r="B10749" s="1">
        <v>89</v>
      </c>
      <c r="C10749" s="1">
        <v>3312.12</v>
      </c>
      <c r="D10749" s="1">
        <v>2778.09</v>
      </c>
      <c r="E10749" s="1">
        <v>6090.21</v>
      </c>
    </row>
    <row r="10750" spans="1:5" hidden="1">
      <c r="A10750" s="1">
        <v>2017</v>
      </c>
      <c r="B10750" s="1">
        <v>90</v>
      </c>
      <c r="C10750" s="1">
        <v>3463.13</v>
      </c>
      <c r="D10750" s="1">
        <v>2456.09</v>
      </c>
      <c r="E10750" s="1">
        <v>5919.22</v>
      </c>
    </row>
    <row r="10751" spans="1:5" hidden="1">
      <c r="A10751" s="1">
        <v>2017</v>
      </c>
      <c r="B10751" s="1">
        <v>91</v>
      </c>
      <c r="C10751" s="1">
        <v>3322.13</v>
      </c>
      <c r="D10751" s="1">
        <v>2300.08</v>
      </c>
      <c r="E10751" s="1">
        <v>5622.21</v>
      </c>
    </row>
    <row r="10752" spans="1:5" hidden="1">
      <c r="A10752" s="1">
        <v>2017</v>
      </c>
      <c r="B10752" s="1">
        <v>92</v>
      </c>
      <c r="C10752" s="1">
        <v>3186.12</v>
      </c>
      <c r="D10752" s="1">
        <v>1984.07</v>
      </c>
      <c r="E10752" s="1">
        <v>5170.1899999999996</v>
      </c>
    </row>
    <row r="10753" spans="1:5" hidden="1">
      <c r="A10753" s="1">
        <v>2017</v>
      </c>
      <c r="B10753" s="1">
        <v>93</v>
      </c>
      <c r="C10753" s="1">
        <v>2886.11</v>
      </c>
      <c r="D10753" s="1">
        <v>1606.06</v>
      </c>
      <c r="E10753" s="1">
        <v>4492.17</v>
      </c>
    </row>
    <row r="10754" spans="1:5" hidden="1">
      <c r="A10754" s="1">
        <v>2017</v>
      </c>
      <c r="B10754" s="1">
        <v>94</v>
      </c>
      <c r="C10754" s="1">
        <v>2560.1</v>
      </c>
      <c r="D10754" s="1">
        <v>1334.05</v>
      </c>
      <c r="E10754" s="1">
        <v>3894.15</v>
      </c>
    </row>
    <row r="10755" spans="1:5" hidden="1">
      <c r="A10755" s="1">
        <v>2017</v>
      </c>
      <c r="B10755" s="1">
        <v>95</v>
      </c>
      <c r="C10755" s="1">
        <v>2179.08</v>
      </c>
      <c r="D10755" s="1">
        <v>1053.04</v>
      </c>
      <c r="E10755" s="1">
        <v>3232.12</v>
      </c>
    </row>
    <row r="10756" spans="1:5" hidden="1">
      <c r="A10756" s="1">
        <v>2017</v>
      </c>
      <c r="B10756" s="1">
        <v>96</v>
      </c>
      <c r="C10756" s="1">
        <v>1910.07</v>
      </c>
      <c r="D10756" s="1">
        <v>808.02</v>
      </c>
      <c r="E10756" s="1">
        <v>2718.09</v>
      </c>
    </row>
    <row r="10757" spans="1:5" hidden="1">
      <c r="A10757" s="1">
        <v>2017</v>
      </c>
      <c r="B10757" s="1">
        <v>97</v>
      </c>
      <c r="C10757" s="1">
        <v>1404.05</v>
      </c>
      <c r="D10757" s="1">
        <v>520.02</v>
      </c>
      <c r="E10757" s="1">
        <v>1924.07</v>
      </c>
    </row>
    <row r="10758" spans="1:5" hidden="1">
      <c r="A10758" s="1">
        <v>2017</v>
      </c>
      <c r="B10758" s="1">
        <v>98</v>
      </c>
      <c r="C10758" s="1">
        <v>894.04</v>
      </c>
      <c r="D10758" s="1">
        <v>371.02</v>
      </c>
      <c r="E10758" s="1">
        <v>1265.06</v>
      </c>
    </row>
    <row r="10759" spans="1:5" hidden="1">
      <c r="A10759" s="1">
        <v>2017</v>
      </c>
      <c r="B10759" s="1">
        <v>99</v>
      </c>
      <c r="C10759" s="1">
        <v>736.02</v>
      </c>
      <c r="D10759" s="1">
        <v>211</v>
      </c>
      <c r="E10759" s="1">
        <v>947.02</v>
      </c>
    </row>
    <row r="10760" spans="1:5" hidden="1">
      <c r="A10760" s="1">
        <v>2017</v>
      </c>
      <c r="B10760" s="1">
        <v>100</v>
      </c>
      <c r="C10760" s="1">
        <v>575.23</v>
      </c>
      <c r="D10760" s="1">
        <v>152.97999999999999</v>
      </c>
      <c r="E10760" s="1">
        <v>728.21</v>
      </c>
    </row>
    <row r="10761" spans="1:5" hidden="1">
      <c r="A10761" s="1">
        <v>2017</v>
      </c>
      <c r="B10761" s="1">
        <v>101</v>
      </c>
      <c r="C10761" s="1">
        <v>400.84</v>
      </c>
      <c r="D10761" s="1">
        <v>106.21</v>
      </c>
      <c r="E10761" s="1">
        <v>507.05</v>
      </c>
    </row>
    <row r="10762" spans="1:5" hidden="1">
      <c r="A10762" s="1">
        <v>2017</v>
      </c>
      <c r="B10762" s="1">
        <v>102</v>
      </c>
      <c r="C10762" s="1">
        <v>256.43</v>
      </c>
      <c r="D10762" s="1">
        <v>61.32</v>
      </c>
      <c r="E10762" s="1">
        <v>317.75</v>
      </c>
    </row>
    <row r="10763" spans="1:5" hidden="1">
      <c r="A10763" s="1">
        <v>2017</v>
      </c>
      <c r="B10763" s="1">
        <v>103</v>
      </c>
      <c r="C10763" s="1">
        <v>156.46</v>
      </c>
      <c r="D10763" s="1">
        <v>34.74</v>
      </c>
      <c r="E10763" s="1">
        <v>191.2</v>
      </c>
    </row>
    <row r="10764" spans="1:5" hidden="1">
      <c r="A10764" s="1">
        <v>2017</v>
      </c>
      <c r="B10764" s="1">
        <v>104</v>
      </c>
      <c r="C10764" s="1">
        <v>91.84</v>
      </c>
      <c r="D10764" s="1">
        <v>18.34</v>
      </c>
      <c r="E10764" s="1">
        <v>110.18</v>
      </c>
    </row>
    <row r="10765" spans="1:5" hidden="1">
      <c r="A10765" s="1">
        <v>2017</v>
      </c>
      <c r="B10765" s="1">
        <v>105</v>
      </c>
      <c r="C10765" s="1">
        <v>51.06</v>
      </c>
      <c r="D10765" s="1">
        <v>9.31</v>
      </c>
      <c r="E10765" s="1">
        <v>60.37</v>
      </c>
    </row>
    <row r="10766" spans="1:5" hidden="1">
      <c r="A10766" s="1">
        <v>2017</v>
      </c>
      <c r="B10766" s="1">
        <v>106</v>
      </c>
      <c r="C10766" s="1">
        <v>27.32</v>
      </c>
      <c r="D10766" s="1">
        <v>4.53</v>
      </c>
      <c r="E10766" s="1">
        <v>31.85</v>
      </c>
    </row>
    <row r="10767" spans="1:5" hidden="1">
      <c r="A10767" s="1">
        <v>2017</v>
      </c>
      <c r="B10767" s="1">
        <v>107</v>
      </c>
      <c r="C10767" s="1">
        <v>14.15</v>
      </c>
      <c r="D10767" s="1">
        <v>2.23</v>
      </c>
      <c r="E10767" s="1">
        <v>16.38</v>
      </c>
    </row>
    <row r="10768" spans="1:5" hidden="1">
      <c r="A10768" s="1">
        <v>2017</v>
      </c>
      <c r="B10768" s="1">
        <v>108</v>
      </c>
      <c r="C10768" s="1">
        <v>7.05</v>
      </c>
      <c r="D10768" s="1">
        <v>1.06</v>
      </c>
      <c r="E10768" s="1">
        <v>8.11</v>
      </c>
    </row>
    <row r="10769" spans="1:5" hidden="1">
      <c r="A10769" s="1">
        <v>2017</v>
      </c>
      <c r="B10769" s="1">
        <v>109</v>
      </c>
      <c r="C10769" s="1">
        <v>3.38</v>
      </c>
      <c r="D10769" s="1">
        <v>0.28999999999999998</v>
      </c>
      <c r="E10769" s="1">
        <v>3.67</v>
      </c>
    </row>
    <row r="10770" spans="1:5" hidden="1">
      <c r="A10770" s="1">
        <v>2017</v>
      </c>
      <c r="B10770" s="1" t="s">
        <v>121</v>
      </c>
      <c r="C10770" s="1">
        <v>2.2999999999999998</v>
      </c>
      <c r="D10770" s="1">
        <v>0</v>
      </c>
      <c r="E10770" s="1">
        <v>2.2999999999999998</v>
      </c>
    </row>
    <row r="10771" spans="1:5" hidden="1">
      <c r="A10771" s="1">
        <v>2018</v>
      </c>
      <c r="B10771" s="1">
        <v>0</v>
      </c>
      <c r="C10771" s="1">
        <v>402</v>
      </c>
      <c r="D10771" s="1">
        <v>553</v>
      </c>
      <c r="E10771" s="1">
        <v>955</v>
      </c>
    </row>
    <row r="10772" spans="1:5" hidden="1">
      <c r="A10772" s="1">
        <v>2018</v>
      </c>
      <c r="B10772" s="1">
        <v>1</v>
      </c>
      <c r="C10772" s="1">
        <v>32</v>
      </c>
      <c r="D10772" s="1">
        <v>33</v>
      </c>
      <c r="E10772" s="1">
        <v>65</v>
      </c>
    </row>
    <row r="10773" spans="1:5" hidden="1">
      <c r="A10773" s="1">
        <v>2018</v>
      </c>
      <c r="B10773" s="1">
        <v>2</v>
      </c>
      <c r="C10773" s="1">
        <v>27</v>
      </c>
      <c r="D10773" s="1">
        <v>24</v>
      </c>
      <c r="E10773" s="1">
        <v>51</v>
      </c>
    </row>
    <row r="10774" spans="1:5" hidden="1">
      <c r="A10774" s="1">
        <v>2018</v>
      </c>
      <c r="B10774" s="1">
        <v>3</v>
      </c>
      <c r="C10774" s="1">
        <v>11</v>
      </c>
      <c r="D10774" s="1">
        <v>14</v>
      </c>
      <c r="E10774" s="1">
        <v>25</v>
      </c>
    </row>
    <row r="10775" spans="1:5" hidden="1">
      <c r="A10775" s="1">
        <v>2018</v>
      </c>
      <c r="B10775" s="1">
        <v>4</v>
      </c>
      <c r="C10775" s="1">
        <v>6</v>
      </c>
      <c r="D10775" s="1">
        <v>19</v>
      </c>
      <c r="E10775" s="1">
        <v>25</v>
      </c>
    </row>
    <row r="10776" spans="1:5" hidden="1">
      <c r="A10776" s="1">
        <v>2018</v>
      </c>
      <c r="B10776" s="1">
        <v>5</v>
      </c>
      <c r="C10776" s="1">
        <v>7</v>
      </c>
      <c r="D10776" s="1">
        <v>10</v>
      </c>
      <c r="E10776" s="1">
        <v>17</v>
      </c>
    </row>
    <row r="10777" spans="1:5" hidden="1">
      <c r="A10777" s="1">
        <v>2018</v>
      </c>
      <c r="B10777" s="1">
        <v>6</v>
      </c>
      <c r="C10777" s="1">
        <v>11</v>
      </c>
      <c r="D10777" s="1">
        <v>4</v>
      </c>
      <c r="E10777" s="1">
        <v>15</v>
      </c>
    </row>
    <row r="10778" spans="1:5" hidden="1">
      <c r="A10778" s="1">
        <v>2018</v>
      </c>
      <c r="B10778" s="1">
        <v>7</v>
      </c>
      <c r="C10778" s="1">
        <v>11</v>
      </c>
      <c r="D10778" s="1">
        <v>11</v>
      </c>
      <c r="E10778" s="1">
        <v>22</v>
      </c>
    </row>
    <row r="10779" spans="1:5" hidden="1">
      <c r="A10779" s="1">
        <v>2018</v>
      </c>
      <c r="B10779" s="1">
        <v>8</v>
      </c>
      <c r="C10779" s="1">
        <v>8</v>
      </c>
      <c r="D10779" s="1">
        <v>14</v>
      </c>
      <c r="E10779" s="1">
        <v>22</v>
      </c>
    </row>
    <row r="10780" spans="1:5" hidden="1">
      <c r="A10780" s="1">
        <v>2018</v>
      </c>
      <c r="B10780" s="1">
        <v>9</v>
      </c>
      <c r="C10780" s="1">
        <v>9</v>
      </c>
      <c r="D10780" s="1">
        <v>13</v>
      </c>
      <c r="E10780" s="1">
        <v>22</v>
      </c>
    </row>
    <row r="10781" spans="1:5" hidden="1">
      <c r="A10781" s="1">
        <v>2018</v>
      </c>
      <c r="B10781" s="1">
        <v>10</v>
      </c>
      <c r="C10781" s="1">
        <v>4</v>
      </c>
      <c r="D10781" s="1">
        <v>7</v>
      </c>
      <c r="E10781" s="1">
        <v>11</v>
      </c>
    </row>
    <row r="10782" spans="1:5" hidden="1">
      <c r="A10782" s="1">
        <v>2018</v>
      </c>
      <c r="B10782" s="1">
        <v>11</v>
      </c>
      <c r="C10782" s="1">
        <v>3</v>
      </c>
      <c r="D10782" s="1">
        <v>10</v>
      </c>
      <c r="E10782" s="1">
        <v>13</v>
      </c>
    </row>
    <row r="10783" spans="1:5" hidden="1">
      <c r="A10783" s="1">
        <v>2018</v>
      </c>
      <c r="B10783" s="1">
        <v>12</v>
      </c>
      <c r="C10783" s="1">
        <v>7</v>
      </c>
      <c r="D10783" s="1">
        <v>20</v>
      </c>
      <c r="E10783" s="1">
        <v>27</v>
      </c>
    </row>
    <row r="10784" spans="1:5" hidden="1">
      <c r="A10784" s="1">
        <v>2018</v>
      </c>
      <c r="B10784" s="1">
        <v>13</v>
      </c>
      <c r="C10784" s="1">
        <v>21</v>
      </c>
      <c r="D10784" s="1">
        <v>16</v>
      </c>
      <c r="E10784" s="1">
        <v>37</v>
      </c>
    </row>
    <row r="10785" spans="1:5" hidden="1">
      <c r="A10785" s="1">
        <v>2018</v>
      </c>
      <c r="B10785" s="1">
        <v>14</v>
      </c>
      <c r="C10785" s="1">
        <v>16</v>
      </c>
      <c r="D10785" s="1">
        <v>29</v>
      </c>
      <c r="E10785" s="1">
        <v>45</v>
      </c>
    </row>
    <row r="10786" spans="1:5" hidden="1">
      <c r="A10786" s="1">
        <v>2018</v>
      </c>
      <c r="B10786" s="1">
        <v>15</v>
      </c>
      <c r="C10786" s="1">
        <v>18</v>
      </c>
      <c r="D10786" s="1">
        <v>37</v>
      </c>
      <c r="E10786" s="1">
        <v>55</v>
      </c>
    </row>
    <row r="10787" spans="1:5" hidden="1">
      <c r="A10787" s="1">
        <v>2018</v>
      </c>
      <c r="B10787" s="1">
        <v>16</v>
      </c>
      <c r="C10787" s="1">
        <v>23</v>
      </c>
      <c r="D10787" s="1">
        <v>32</v>
      </c>
      <c r="E10787" s="1">
        <v>55</v>
      </c>
    </row>
    <row r="10788" spans="1:5" hidden="1">
      <c r="A10788" s="1">
        <v>2018</v>
      </c>
      <c r="B10788" s="1">
        <v>17</v>
      </c>
      <c r="C10788" s="1">
        <v>36</v>
      </c>
      <c r="D10788" s="1">
        <v>61</v>
      </c>
      <c r="E10788" s="1">
        <v>97</v>
      </c>
    </row>
    <row r="10789" spans="1:5" hidden="1">
      <c r="A10789" s="1">
        <v>2018</v>
      </c>
      <c r="B10789" s="1">
        <v>18</v>
      </c>
      <c r="C10789" s="1">
        <v>33</v>
      </c>
      <c r="D10789" s="1">
        <v>81</v>
      </c>
      <c r="E10789" s="1">
        <v>114</v>
      </c>
    </row>
    <row r="10790" spans="1:5" hidden="1">
      <c r="A10790" s="1">
        <v>2018</v>
      </c>
      <c r="B10790" s="1">
        <v>19</v>
      </c>
      <c r="C10790" s="1">
        <v>39</v>
      </c>
      <c r="D10790" s="1">
        <v>96</v>
      </c>
      <c r="E10790" s="1">
        <v>135</v>
      </c>
    </row>
    <row r="10791" spans="1:5" hidden="1">
      <c r="A10791" s="1">
        <v>2018</v>
      </c>
      <c r="B10791" s="1">
        <v>20</v>
      </c>
      <c r="C10791" s="1">
        <v>37</v>
      </c>
      <c r="D10791" s="1">
        <v>104</v>
      </c>
      <c r="E10791" s="1">
        <v>141</v>
      </c>
    </row>
    <row r="10792" spans="1:5" hidden="1">
      <c r="A10792" s="1">
        <v>2018</v>
      </c>
      <c r="B10792" s="1">
        <v>21</v>
      </c>
      <c r="C10792" s="1">
        <v>27</v>
      </c>
      <c r="D10792" s="1">
        <v>100</v>
      </c>
      <c r="E10792" s="1">
        <v>127</v>
      </c>
    </row>
    <row r="10793" spans="1:5" hidden="1">
      <c r="A10793" s="1">
        <v>2018</v>
      </c>
      <c r="B10793" s="1">
        <v>22</v>
      </c>
      <c r="C10793" s="1">
        <v>40</v>
      </c>
      <c r="D10793" s="1">
        <v>97</v>
      </c>
      <c r="E10793" s="1">
        <v>137</v>
      </c>
    </row>
    <row r="10794" spans="1:5" hidden="1">
      <c r="A10794" s="1">
        <v>2018</v>
      </c>
      <c r="B10794" s="1">
        <v>23</v>
      </c>
      <c r="C10794" s="1">
        <v>39</v>
      </c>
      <c r="D10794" s="1">
        <v>122</v>
      </c>
      <c r="E10794" s="1">
        <v>161</v>
      </c>
    </row>
    <row r="10795" spans="1:5" hidden="1">
      <c r="A10795" s="1">
        <v>2018</v>
      </c>
      <c r="B10795" s="1">
        <v>24</v>
      </c>
      <c r="C10795" s="1">
        <v>28</v>
      </c>
      <c r="D10795" s="1">
        <v>115</v>
      </c>
      <c r="E10795" s="1">
        <v>143</v>
      </c>
    </row>
    <row r="10796" spans="1:5" hidden="1">
      <c r="A10796" s="1">
        <v>2018</v>
      </c>
      <c r="B10796" s="1">
        <v>25</v>
      </c>
      <c r="C10796" s="1">
        <v>35</v>
      </c>
      <c r="D10796" s="1">
        <v>118</v>
      </c>
      <c r="E10796" s="1">
        <v>153</v>
      </c>
    </row>
    <row r="10797" spans="1:5" hidden="1">
      <c r="A10797" s="1">
        <v>2018</v>
      </c>
      <c r="B10797" s="1">
        <v>26</v>
      </c>
      <c r="C10797" s="1">
        <v>44</v>
      </c>
      <c r="D10797" s="1">
        <v>112</v>
      </c>
      <c r="E10797" s="1">
        <v>156</v>
      </c>
    </row>
    <row r="10798" spans="1:5" hidden="1">
      <c r="A10798" s="1">
        <v>2018</v>
      </c>
      <c r="B10798" s="1">
        <v>27</v>
      </c>
      <c r="C10798" s="1">
        <v>54</v>
      </c>
      <c r="D10798" s="1">
        <v>113</v>
      </c>
      <c r="E10798" s="1">
        <v>167</v>
      </c>
    </row>
    <row r="10799" spans="1:5" hidden="1">
      <c r="A10799" s="1">
        <v>2018</v>
      </c>
      <c r="B10799" s="1">
        <v>28</v>
      </c>
      <c r="C10799" s="1">
        <v>53</v>
      </c>
      <c r="D10799" s="1">
        <v>124</v>
      </c>
      <c r="E10799" s="1">
        <v>177</v>
      </c>
    </row>
    <row r="10800" spans="1:5" hidden="1">
      <c r="A10800" s="1">
        <v>2018</v>
      </c>
      <c r="B10800" s="1">
        <v>29</v>
      </c>
      <c r="C10800" s="1">
        <v>54</v>
      </c>
      <c r="D10800" s="1">
        <v>138</v>
      </c>
      <c r="E10800" s="1">
        <v>192</v>
      </c>
    </row>
    <row r="10801" spans="1:5" hidden="1">
      <c r="A10801" s="1">
        <v>2018</v>
      </c>
      <c r="B10801" s="1">
        <v>30</v>
      </c>
      <c r="C10801" s="1">
        <v>54</v>
      </c>
      <c r="D10801" s="1">
        <v>142</v>
      </c>
      <c r="E10801" s="1">
        <v>196</v>
      </c>
    </row>
    <row r="10802" spans="1:5" hidden="1">
      <c r="A10802" s="1">
        <v>2018</v>
      </c>
      <c r="B10802" s="1">
        <v>31</v>
      </c>
      <c r="C10802" s="1">
        <v>49</v>
      </c>
      <c r="D10802" s="1">
        <v>128</v>
      </c>
      <c r="E10802" s="1">
        <v>177</v>
      </c>
    </row>
    <row r="10803" spans="1:5" hidden="1">
      <c r="A10803" s="1">
        <v>2018</v>
      </c>
      <c r="B10803" s="1">
        <v>32</v>
      </c>
      <c r="C10803" s="1">
        <v>78</v>
      </c>
      <c r="D10803" s="1">
        <v>160</v>
      </c>
      <c r="E10803" s="1">
        <v>238</v>
      </c>
    </row>
    <row r="10804" spans="1:5" hidden="1">
      <c r="A10804" s="1">
        <v>2018</v>
      </c>
      <c r="B10804" s="1">
        <v>33</v>
      </c>
      <c r="C10804" s="1">
        <v>73</v>
      </c>
      <c r="D10804" s="1">
        <v>161</v>
      </c>
      <c r="E10804" s="1">
        <v>234</v>
      </c>
    </row>
    <row r="10805" spans="1:5" hidden="1">
      <c r="A10805" s="1">
        <v>2018</v>
      </c>
      <c r="B10805" s="1">
        <v>34</v>
      </c>
      <c r="C10805" s="1">
        <v>72</v>
      </c>
      <c r="D10805" s="1">
        <v>147</v>
      </c>
      <c r="E10805" s="1">
        <v>219</v>
      </c>
    </row>
    <row r="10806" spans="1:5" hidden="1">
      <c r="A10806" s="1">
        <v>2018</v>
      </c>
      <c r="B10806" s="1">
        <v>35</v>
      </c>
      <c r="C10806" s="1">
        <v>94</v>
      </c>
      <c r="D10806" s="1">
        <v>170</v>
      </c>
      <c r="E10806" s="1">
        <v>264</v>
      </c>
    </row>
    <row r="10807" spans="1:5" hidden="1">
      <c r="A10807" s="1">
        <v>2018</v>
      </c>
      <c r="B10807" s="1">
        <v>36</v>
      </c>
      <c r="C10807" s="1">
        <v>89</v>
      </c>
      <c r="D10807" s="1">
        <v>188</v>
      </c>
      <c r="E10807" s="1">
        <v>277</v>
      </c>
    </row>
    <row r="10808" spans="1:5" hidden="1">
      <c r="A10808" s="1">
        <v>2018</v>
      </c>
      <c r="B10808" s="1">
        <v>37</v>
      </c>
      <c r="C10808" s="1">
        <v>92</v>
      </c>
      <c r="D10808" s="1">
        <v>183</v>
      </c>
      <c r="E10808" s="1">
        <v>275</v>
      </c>
    </row>
    <row r="10809" spans="1:5" hidden="1">
      <c r="A10809" s="1">
        <v>2018</v>
      </c>
      <c r="B10809" s="1">
        <v>38</v>
      </c>
      <c r="C10809" s="1">
        <v>105</v>
      </c>
      <c r="D10809" s="1">
        <v>213</v>
      </c>
      <c r="E10809" s="1">
        <v>318</v>
      </c>
    </row>
    <row r="10810" spans="1:5" hidden="1">
      <c r="A10810" s="1">
        <v>2018</v>
      </c>
      <c r="B10810" s="1">
        <v>39</v>
      </c>
      <c r="C10810" s="1">
        <v>113</v>
      </c>
      <c r="D10810" s="1">
        <v>217</v>
      </c>
      <c r="E10810" s="1">
        <v>330</v>
      </c>
    </row>
    <row r="10811" spans="1:5" hidden="1">
      <c r="A10811" s="1">
        <v>2018</v>
      </c>
      <c r="B10811" s="1">
        <v>40</v>
      </c>
      <c r="C10811" s="1">
        <v>111</v>
      </c>
      <c r="D10811" s="1">
        <v>182</v>
      </c>
      <c r="E10811" s="1">
        <v>293</v>
      </c>
    </row>
    <row r="10812" spans="1:5" hidden="1">
      <c r="A10812" s="1">
        <v>2018</v>
      </c>
      <c r="B10812" s="1">
        <v>41</v>
      </c>
      <c r="C10812" s="1">
        <v>124</v>
      </c>
      <c r="D10812" s="1">
        <v>213</v>
      </c>
      <c r="E10812" s="1">
        <v>337</v>
      </c>
    </row>
    <row r="10813" spans="1:5" hidden="1">
      <c r="A10813" s="1">
        <v>2018</v>
      </c>
      <c r="B10813" s="1">
        <v>42</v>
      </c>
      <c r="C10813" s="1">
        <v>146</v>
      </c>
      <c r="D10813" s="1">
        <v>216</v>
      </c>
      <c r="E10813" s="1">
        <v>362</v>
      </c>
    </row>
    <row r="10814" spans="1:5" hidden="1">
      <c r="A10814" s="1">
        <v>2018</v>
      </c>
      <c r="B10814" s="1">
        <v>43</v>
      </c>
      <c r="C10814" s="1">
        <v>158</v>
      </c>
      <c r="D10814" s="1">
        <v>237</v>
      </c>
      <c r="E10814" s="1">
        <v>395</v>
      </c>
    </row>
    <row r="10815" spans="1:5" hidden="1">
      <c r="A10815" s="1">
        <v>2018</v>
      </c>
      <c r="B10815" s="1">
        <v>44</v>
      </c>
      <c r="C10815" s="1">
        <v>169</v>
      </c>
      <c r="D10815" s="1">
        <v>279</v>
      </c>
      <c r="E10815" s="1">
        <v>448</v>
      </c>
    </row>
    <row r="10816" spans="1:5" hidden="1">
      <c r="A10816" s="1">
        <v>2018</v>
      </c>
      <c r="B10816" s="1">
        <v>45</v>
      </c>
      <c r="C10816" s="1">
        <v>188</v>
      </c>
      <c r="D10816" s="1">
        <v>314</v>
      </c>
      <c r="E10816" s="1">
        <v>502</v>
      </c>
    </row>
    <row r="10817" spans="1:5" hidden="1">
      <c r="A10817" s="1">
        <v>2018</v>
      </c>
      <c r="B10817" s="1">
        <v>46</v>
      </c>
      <c r="C10817" s="1">
        <v>191</v>
      </c>
      <c r="D10817" s="1">
        <v>341</v>
      </c>
      <c r="E10817" s="1">
        <v>532</v>
      </c>
    </row>
    <row r="10818" spans="1:5" hidden="1">
      <c r="A10818" s="1">
        <v>2018</v>
      </c>
      <c r="B10818" s="1">
        <v>47</v>
      </c>
      <c r="C10818" s="1">
        <v>235</v>
      </c>
      <c r="D10818" s="1">
        <v>368</v>
      </c>
      <c r="E10818" s="1">
        <v>603</v>
      </c>
    </row>
    <row r="10819" spans="1:5" hidden="1">
      <c r="A10819" s="1">
        <v>2018</v>
      </c>
      <c r="B10819" s="1">
        <v>48</v>
      </c>
      <c r="C10819" s="1">
        <v>242</v>
      </c>
      <c r="D10819" s="1">
        <v>397</v>
      </c>
      <c r="E10819" s="1">
        <v>639</v>
      </c>
    </row>
    <row r="10820" spans="1:5" hidden="1">
      <c r="A10820" s="1">
        <v>2018</v>
      </c>
      <c r="B10820" s="1">
        <v>49</v>
      </c>
      <c r="C10820" s="1">
        <v>279</v>
      </c>
      <c r="D10820" s="1">
        <v>389</v>
      </c>
      <c r="E10820" s="1">
        <v>668</v>
      </c>
    </row>
    <row r="10821" spans="1:5" hidden="1">
      <c r="A10821" s="1">
        <v>2018</v>
      </c>
      <c r="B10821" s="1">
        <v>50</v>
      </c>
      <c r="C10821" s="1">
        <v>245</v>
      </c>
      <c r="D10821" s="1">
        <v>401</v>
      </c>
      <c r="E10821" s="1">
        <v>646</v>
      </c>
    </row>
    <row r="10822" spans="1:5" hidden="1">
      <c r="A10822" s="1">
        <v>2018</v>
      </c>
      <c r="B10822" s="1">
        <v>51</v>
      </c>
      <c r="C10822" s="1">
        <v>293</v>
      </c>
      <c r="D10822" s="1">
        <v>419</v>
      </c>
      <c r="E10822" s="1">
        <v>712</v>
      </c>
    </row>
    <row r="10823" spans="1:5" hidden="1">
      <c r="A10823" s="1">
        <v>2018</v>
      </c>
      <c r="B10823" s="1">
        <v>52</v>
      </c>
      <c r="C10823" s="1">
        <v>297</v>
      </c>
      <c r="D10823" s="1">
        <v>463</v>
      </c>
      <c r="E10823" s="1">
        <v>760</v>
      </c>
    </row>
    <row r="10824" spans="1:5" hidden="1">
      <c r="A10824" s="1">
        <v>2018</v>
      </c>
      <c r="B10824" s="1">
        <v>53</v>
      </c>
      <c r="C10824" s="1">
        <v>352</v>
      </c>
      <c r="D10824" s="1">
        <v>505</v>
      </c>
      <c r="E10824" s="1">
        <v>857</v>
      </c>
    </row>
    <row r="10825" spans="1:5" hidden="1">
      <c r="A10825" s="1">
        <v>2018</v>
      </c>
      <c r="B10825" s="1">
        <v>54</v>
      </c>
      <c r="C10825" s="1">
        <v>371</v>
      </c>
      <c r="D10825" s="1">
        <v>619</v>
      </c>
      <c r="E10825" s="1">
        <v>990</v>
      </c>
    </row>
    <row r="10826" spans="1:5" hidden="1">
      <c r="A10826" s="1">
        <v>2018</v>
      </c>
      <c r="B10826" s="1">
        <v>55</v>
      </c>
      <c r="C10826" s="1">
        <v>428</v>
      </c>
      <c r="D10826" s="1">
        <v>636</v>
      </c>
      <c r="E10826" s="1">
        <v>1064</v>
      </c>
    </row>
    <row r="10827" spans="1:5" hidden="1">
      <c r="A10827" s="1">
        <v>2018</v>
      </c>
      <c r="B10827" s="1">
        <v>56</v>
      </c>
      <c r="C10827" s="1">
        <v>433</v>
      </c>
      <c r="D10827" s="1">
        <v>735</v>
      </c>
      <c r="E10827" s="1">
        <v>1168</v>
      </c>
    </row>
    <row r="10828" spans="1:5" hidden="1">
      <c r="A10828" s="1">
        <v>2018</v>
      </c>
      <c r="B10828" s="1">
        <v>57</v>
      </c>
      <c r="C10828" s="1">
        <v>480</v>
      </c>
      <c r="D10828" s="1">
        <v>741</v>
      </c>
      <c r="E10828" s="1">
        <v>1221</v>
      </c>
    </row>
    <row r="10829" spans="1:5" hidden="1">
      <c r="A10829" s="1">
        <v>2018</v>
      </c>
      <c r="B10829" s="1">
        <v>58</v>
      </c>
      <c r="C10829" s="1">
        <v>512</v>
      </c>
      <c r="D10829" s="1">
        <v>762</v>
      </c>
      <c r="E10829" s="1">
        <v>1274</v>
      </c>
    </row>
    <row r="10830" spans="1:5" hidden="1">
      <c r="A10830" s="1">
        <v>2018</v>
      </c>
      <c r="B10830" s="1">
        <v>59</v>
      </c>
      <c r="C10830" s="1">
        <v>497</v>
      </c>
      <c r="D10830" s="1">
        <v>869</v>
      </c>
      <c r="E10830" s="1">
        <v>1366</v>
      </c>
    </row>
    <row r="10831" spans="1:5" hidden="1">
      <c r="A10831" s="1">
        <v>2018</v>
      </c>
      <c r="B10831" s="1">
        <v>60</v>
      </c>
      <c r="C10831" s="1">
        <v>555</v>
      </c>
      <c r="D10831" s="1">
        <v>913</v>
      </c>
      <c r="E10831" s="1">
        <v>1468</v>
      </c>
    </row>
    <row r="10832" spans="1:5" hidden="1">
      <c r="A10832" s="1">
        <v>2018</v>
      </c>
      <c r="B10832" s="1">
        <v>61</v>
      </c>
      <c r="C10832" s="1">
        <v>638</v>
      </c>
      <c r="D10832" s="1">
        <v>952</v>
      </c>
      <c r="E10832" s="1">
        <v>1590</v>
      </c>
    </row>
    <row r="10833" spans="1:5" hidden="1">
      <c r="A10833" s="1">
        <v>2018</v>
      </c>
      <c r="B10833" s="1">
        <v>62</v>
      </c>
      <c r="C10833" s="1">
        <v>651</v>
      </c>
      <c r="D10833" s="1">
        <v>1036</v>
      </c>
      <c r="E10833" s="1">
        <v>1687</v>
      </c>
    </row>
    <row r="10834" spans="1:5" hidden="1">
      <c r="A10834" s="1">
        <v>2018</v>
      </c>
      <c r="B10834" s="1">
        <v>63</v>
      </c>
      <c r="C10834" s="1">
        <v>672</v>
      </c>
      <c r="D10834" s="1">
        <v>1091</v>
      </c>
      <c r="E10834" s="1">
        <v>1763</v>
      </c>
    </row>
    <row r="10835" spans="1:5" hidden="1">
      <c r="A10835" s="1">
        <v>2018</v>
      </c>
      <c r="B10835" s="1">
        <v>64</v>
      </c>
      <c r="C10835" s="1">
        <v>657</v>
      </c>
      <c r="D10835" s="1">
        <v>1080</v>
      </c>
      <c r="E10835" s="1">
        <v>1737</v>
      </c>
    </row>
    <row r="10836" spans="1:5" hidden="1">
      <c r="A10836" s="1">
        <v>2018</v>
      </c>
      <c r="B10836" s="1">
        <v>65</v>
      </c>
      <c r="C10836" s="1">
        <v>683</v>
      </c>
      <c r="D10836" s="1">
        <v>1140</v>
      </c>
      <c r="E10836" s="1">
        <v>1823</v>
      </c>
    </row>
    <row r="10837" spans="1:5" hidden="1">
      <c r="A10837" s="1">
        <v>2018</v>
      </c>
      <c r="B10837" s="1">
        <v>66</v>
      </c>
      <c r="C10837" s="1">
        <v>762</v>
      </c>
      <c r="D10837" s="1">
        <v>1311</v>
      </c>
      <c r="E10837" s="1">
        <v>2073</v>
      </c>
    </row>
    <row r="10838" spans="1:5" hidden="1">
      <c r="A10838" s="1">
        <v>2018</v>
      </c>
      <c r="B10838" s="1">
        <v>67</v>
      </c>
      <c r="C10838" s="1">
        <v>808</v>
      </c>
      <c r="D10838" s="1">
        <v>1287</v>
      </c>
      <c r="E10838" s="1">
        <v>2095</v>
      </c>
    </row>
    <row r="10839" spans="1:5" hidden="1">
      <c r="A10839" s="1">
        <v>2018</v>
      </c>
      <c r="B10839" s="1">
        <v>68</v>
      </c>
      <c r="C10839" s="1">
        <v>950</v>
      </c>
      <c r="D10839" s="1">
        <v>1415</v>
      </c>
      <c r="E10839" s="1">
        <v>2365</v>
      </c>
    </row>
    <row r="10840" spans="1:5" hidden="1">
      <c r="A10840" s="1">
        <v>2018</v>
      </c>
      <c r="B10840" s="1">
        <v>69</v>
      </c>
      <c r="C10840" s="1">
        <v>957</v>
      </c>
      <c r="D10840" s="1">
        <v>1520</v>
      </c>
      <c r="E10840" s="1">
        <v>2477</v>
      </c>
    </row>
    <row r="10841" spans="1:5" hidden="1">
      <c r="A10841" s="1">
        <v>2018</v>
      </c>
      <c r="B10841" s="1">
        <v>70</v>
      </c>
      <c r="C10841" s="1">
        <v>1022</v>
      </c>
      <c r="D10841" s="1">
        <v>1636</v>
      </c>
      <c r="E10841" s="1">
        <v>2658</v>
      </c>
    </row>
    <row r="10842" spans="1:5" hidden="1">
      <c r="A10842" s="1">
        <v>2018</v>
      </c>
      <c r="B10842" s="1">
        <v>71</v>
      </c>
      <c r="C10842" s="1">
        <v>1204</v>
      </c>
      <c r="D10842" s="1">
        <v>1924</v>
      </c>
      <c r="E10842" s="1">
        <v>3128</v>
      </c>
    </row>
    <row r="10843" spans="1:5" hidden="1">
      <c r="A10843" s="1">
        <v>2018</v>
      </c>
      <c r="B10843" s="1">
        <v>72</v>
      </c>
      <c r="C10843" s="1">
        <v>1145</v>
      </c>
      <c r="D10843" s="1">
        <v>1716</v>
      </c>
      <c r="E10843" s="1">
        <v>2861</v>
      </c>
    </row>
    <row r="10844" spans="1:5" hidden="1">
      <c r="A10844" s="1">
        <v>2018</v>
      </c>
      <c r="B10844" s="1">
        <v>73</v>
      </c>
      <c r="C10844" s="1">
        <v>1212</v>
      </c>
      <c r="D10844" s="1">
        <v>1832</v>
      </c>
      <c r="E10844" s="1">
        <v>3044</v>
      </c>
    </row>
    <row r="10845" spans="1:5" hidden="1">
      <c r="A10845" s="1">
        <v>2018</v>
      </c>
      <c r="B10845" s="1">
        <v>74</v>
      </c>
      <c r="C10845" s="1">
        <v>1268</v>
      </c>
      <c r="D10845" s="1">
        <v>1877</v>
      </c>
      <c r="E10845" s="1">
        <v>3145</v>
      </c>
    </row>
    <row r="10846" spans="1:5" hidden="1">
      <c r="A10846" s="1">
        <v>2018</v>
      </c>
      <c r="B10846" s="1">
        <v>75</v>
      </c>
      <c r="C10846" s="1">
        <v>1281</v>
      </c>
      <c r="D10846" s="1">
        <v>1877</v>
      </c>
      <c r="E10846" s="1">
        <v>3158</v>
      </c>
    </row>
    <row r="10847" spans="1:5" hidden="1">
      <c r="A10847" s="1">
        <v>2018</v>
      </c>
      <c r="B10847" s="1">
        <v>76</v>
      </c>
      <c r="C10847" s="1">
        <v>1470</v>
      </c>
      <c r="D10847" s="1">
        <v>1987</v>
      </c>
      <c r="E10847" s="1">
        <v>3457</v>
      </c>
    </row>
    <row r="10848" spans="1:5" hidden="1">
      <c r="A10848" s="1">
        <v>2018</v>
      </c>
      <c r="B10848" s="1">
        <v>77</v>
      </c>
      <c r="C10848" s="1">
        <v>1439</v>
      </c>
      <c r="D10848" s="1">
        <v>2000</v>
      </c>
      <c r="E10848" s="1">
        <v>3439</v>
      </c>
    </row>
    <row r="10849" spans="1:5" hidden="1">
      <c r="A10849" s="1">
        <v>2018</v>
      </c>
      <c r="B10849" s="1">
        <v>78</v>
      </c>
      <c r="C10849" s="1">
        <v>1628</v>
      </c>
      <c r="D10849" s="1">
        <v>2211</v>
      </c>
      <c r="E10849" s="1">
        <v>3839</v>
      </c>
    </row>
    <row r="10850" spans="1:5" hidden="1">
      <c r="A10850" s="1">
        <v>2018</v>
      </c>
      <c r="B10850" s="1">
        <v>79</v>
      </c>
      <c r="C10850" s="1">
        <v>1678</v>
      </c>
      <c r="D10850" s="1">
        <v>2269</v>
      </c>
      <c r="E10850" s="1">
        <v>3947</v>
      </c>
    </row>
    <row r="10851" spans="1:5" hidden="1">
      <c r="A10851" s="1">
        <v>2018</v>
      </c>
      <c r="B10851" s="1">
        <v>80</v>
      </c>
      <c r="C10851" s="1">
        <v>1783</v>
      </c>
      <c r="D10851" s="1">
        <v>2378</v>
      </c>
      <c r="E10851" s="1">
        <v>4161</v>
      </c>
    </row>
    <row r="10852" spans="1:5" hidden="1">
      <c r="A10852" s="1">
        <v>2018</v>
      </c>
      <c r="B10852" s="1">
        <v>81</v>
      </c>
      <c r="C10852" s="1">
        <v>1977</v>
      </c>
      <c r="D10852" s="1">
        <v>2421</v>
      </c>
      <c r="E10852" s="1">
        <v>4398</v>
      </c>
    </row>
    <row r="10853" spans="1:5" hidden="1">
      <c r="A10853" s="1">
        <v>2018</v>
      </c>
      <c r="B10853" s="1">
        <v>82</v>
      </c>
      <c r="C10853" s="1">
        <v>2123</v>
      </c>
      <c r="D10853" s="1">
        <v>2573</v>
      </c>
      <c r="E10853" s="1">
        <v>4696</v>
      </c>
    </row>
    <row r="10854" spans="1:5" hidden="1">
      <c r="A10854" s="1">
        <v>2018</v>
      </c>
      <c r="B10854" s="1">
        <v>83</v>
      </c>
      <c r="C10854" s="1">
        <v>2141</v>
      </c>
      <c r="D10854" s="1">
        <v>2438</v>
      </c>
      <c r="E10854" s="1">
        <v>4579</v>
      </c>
    </row>
    <row r="10855" spans="1:5" hidden="1">
      <c r="A10855" s="1">
        <v>2018</v>
      </c>
      <c r="B10855" s="1">
        <v>84</v>
      </c>
      <c r="C10855" s="1">
        <v>2375</v>
      </c>
      <c r="D10855" s="1">
        <v>2517</v>
      </c>
      <c r="E10855" s="1">
        <v>4892</v>
      </c>
    </row>
    <row r="10856" spans="1:5" hidden="1">
      <c r="A10856" s="1">
        <v>2018</v>
      </c>
      <c r="B10856" s="1">
        <v>85</v>
      </c>
      <c r="C10856" s="1">
        <v>2572</v>
      </c>
      <c r="D10856" s="1">
        <v>2721</v>
      </c>
      <c r="E10856" s="1">
        <v>5293</v>
      </c>
    </row>
    <row r="10857" spans="1:5" hidden="1">
      <c r="A10857" s="1">
        <v>2018</v>
      </c>
      <c r="B10857" s="1">
        <v>86</v>
      </c>
      <c r="C10857" s="1">
        <v>2611</v>
      </c>
      <c r="D10857" s="1">
        <v>2690</v>
      </c>
      <c r="E10857" s="1">
        <v>5301</v>
      </c>
    </row>
    <row r="10858" spans="1:5" hidden="1">
      <c r="A10858" s="1">
        <v>2018</v>
      </c>
      <c r="B10858" s="1">
        <v>87</v>
      </c>
      <c r="C10858" s="1">
        <v>3029</v>
      </c>
      <c r="D10858" s="1">
        <v>2834</v>
      </c>
      <c r="E10858" s="1">
        <v>5863</v>
      </c>
    </row>
    <row r="10859" spans="1:5" hidden="1">
      <c r="A10859" s="1">
        <v>2018</v>
      </c>
      <c r="B10859" s="1">
        <v>88</v>
      </c>
      <c r="C10859" s="1">
        <v>3057</v>
      </c>
      <c r="D10859" s="1">
        <v>2657</v>
      </c>
      <c r="E10859" s="1">
        <v>5714</v>
      </c>
    </row>
    <row r="10860" spans="1:5" hidden="1">
      <c r="A10860" s="1">
        <v>2018</v>
      </c>
      <c r="B10860" s="1">
        <v>89</v>
      </c>
      <c r="C10860" s="1">
        <v>3139</v>
      </c>
      <c r="D10860" s="1">
        <v>2642</v>
      </c>
      <c r="E10860" s="1">
        <v>5781</v>
      </c>
    </row>
    <row r="10861" spans="1:5" hidden="1">
      <c r="A10861" s="1">
        <v>2018</v>
      </c>
      <c r="B10861" s="1">
        <v>90</v>
      </c>
      <c r="C10861" s="1">
        <v>3212</v>
      </c>
      <c r="D10861" s="1">
        <v>2506</v>
      </c>
      <c r="E10861" s="1">
        <v>5718</v>
      </c>
    </row>
    <row r="10862" spans="1:5" hidden="1">
      <c r="A10862" s="1">
        <v>2018</v>
      </c>
      <c r="B10862" s="1">
        <v>91</v>
      </c>
      <c r="C10862" s="1">
        <v>3203</v>
      </c>
      <c r="D10862" s="1">
        <v>2167</v>
      </c>
      <c r="E10862" s="1">
        <v>5370</v>
      </c>
    </row>
    <row r="10863" spans="1:5" hidden="1">
      <c r="A10863" s="1">
        <v>2018</v>
      </c>
      <c r="B10863" s="1">
        <v>92</v>
      </c>
      <c r="C10863" s="1">
        <v>3030</v>
      </c>
      <c r="D10863" s="1">
        <v>1959</v>
      </c>
      <c r="E10863" s="1">
        <v>4989</v>
      </c>
    </row>
    <row r="10864" spans="1:5" hidden="1">
      <c r="A10864" s="1">
        <v>2018</v>
      </c>
      <c r="B10864" s="1">
        <v>93</v>
      </c>
      <c r="C10864" s="1">
        <v>2782</v>
      </c>
      <c r="D10864" s="1">
        <v>1666</v>
      </c>
      <c r="E10864" s="1">
        <v>4448</v>
      </c>
    </row>
    <row r="10865" spans="1:5" hidden="1">
      <c r="A10865" s="1">
        <v>2018</v>
      </c>
      <c r="B10865" s="1">
        <v>94</v>
      </c>
      <c r="C10865" s="1">
        <v>2498</v>
      </c>
      <c r="D10865" s="1">
        <v>1338</v>
      </c>
      <c r="E10865" s="1">
        <v>3836</v>
      </c>
    </row>
    <row r="10866" spans="1:5" hidden="1">
      <c r="A10866" s="1">
        <v>2018</v>
      </c>
      <c r="B10866" s="1">
        <v>95</v>
      </c>
      <c r="C10866" s="1">
        <v>2087</v>
      </c>
      <c r="D10866" s="1">
        <v>1034</v>
      </c>
      <c r="E10866" s="1">
        <v>3121</v>
      </c>
    </row>
    <row r="10867" spans="1:5" hidden="1">
      <c r="A10867" s="1">
        <v>2018</v>
      </c>
      <c r="B10867" s="1">
        <v>96</v>
      </c>
      <c r="C10867" s="1">
        <v>1860</v>
      </c>
      <c r="D10867" s="1">
        <v>765</v>
      </c>
      <c r="E10867" s="1">
        <v>2625</v>
      </c>
    </row>
    <row r="10868" spans="1:5" hidden="1">
      <c r="A10868" s="1">
        <v>2018</v>
      </c>
      <c r="B10868" s="1">
        <v>97</v>
      </c>
      <c r="C10868" s="1">
        <v>1460</v>
      </c>
      <c r="D10868" s="1">
        <v>586</v>
      </c>
      <c r="E10868" s="1">
        <v>2046</v>
      </c>
    </row>
    <row r="10869" spans="1:5" hidden="1">
      <c r="A10869" s="1">
        <v>2018</v>
      </c>
      <c r="B10869" s="1">
        <v>98</v>
      </c>
      <c r="C10869" s="1">
        <v>1057</v>
      </c>
      <c r="D10869" s="1">
        <v>387</v>
      </c>
      <c r="E10869" s="1">
        <v>1444</v>
      </c>
    </row>
    <row r="10870" spans="1:5" hidden="1">
      <c r="A10870" s="1">
        <v>2018</v>
      </c>
      <c r="B10870" s="1">
        <v>99</v>
      </c>
      <c r="C10870" s="1">
        <v>628</v>
      </c>
      <c r="D10870" s="1">
        <v>235</v>
      </c>
      <c r="E10870" s="1">
        <v>863</v>
      </c>
    </row>
    <row r="10871" spans="1:5" hidden="1">
      <c r="A10871" s="1">
        <v>2018</v>
      </c>
      <c r="B10871" s="1">
        <v>100</v>
      </c>
      <c r="C10871" s="1">
        <v>513.42999999999995</v>
      </c>
      <c r="D10871" s="1">
        <v>150.51</v>
      </c>
      <c r="E10871" s="1">
        <v>663.94</v>
      </c>
    </row>
    <row r="10872" spans="1:5" hidden="1">
      <c r="A10872" s="1">
        <v>2018</v>
      </c>
      <c r="B10872" s="1">
        <v>101</v>
      </c>
      <c r="C10872" s="1">
        <v>374.84</v>
      </c>
      <c r="D10872" s="1">
        <v>98.94</v>
      </c>
      <c r="E10872" s="1">
        <v>473.78</v>
      </c>
    </row>
    <row r="10873" spans="1:5" hidden="1">
      <c r="A10873" s="1">
        <v>2018</v>
      </c>
      <c r="B10873" s="1">
        <v>102</v>
      </c>
      <c r="C10873" s="1">
        <v>236.24</v>
      </c>
      <c r="D10873" s="1">
        <v>56.62</v>
      </c>
      <c r="E10873" s="1">
        <v>292.86</v>
      </c>
    </row>
    <row r="10874" spans="1:5" hidden="1">
      <c r="A10874" s="1">
        <v>2018</v>
      </c>
      <c r="B10874" s="1">
        <v>103</v>
      </c>
      <c r="C10874" s="1">
        <v>141.57</v>
      </c>
      <c r="D10874" s="1">
        <v>31.19</v>
      </c>
      <c r="E10874" s="1">
        <v>172.76</v>
      </c>
    </row>
    <row r="10875" spans="1:5" hidden="1">
      <c r="A10875" s="1">
        <v>2018</v>
      </c>
      <c r="B10875" s="1">
        <v>104</v>
      </c>
      <c r="C10875" s="1">
        <v>80.84</v>
      </c>
      <c r="D10875" s="1">
        <v>16.899999999999999</v>
      </c>
      <c r="E10875" s="1">
        <v>97.74</v>
      </c>
    </row>
    <row r="10876" spans="1:5" hidden="1">
      <c r="A10876" s="1">
        <v>2018</v>
      </c>
      <c r="B10876" s="1">
        <v>105</v>
      </c>
      <c r="C10876" s="1">
        <v>44.43</v>
      </c>
      <c r="D10876" s="1">
        <v>8.5299999999999994</v>
      </c>
      <c r="E10876" s="1">
        <v>52.96</v>
      </c>
    </row>
    <row r="10877" spans="1:5" hidden="1">
      <c r="A10877" s="1">
        <v>2018</v>
      </c>
      <c r="B10877" s="1">
        <v>106</v>
      </c>
      <c r="C10877" s="1">
        <v>23.15</v>
      </c>
      <c r="D10877" s="1">
        <v>4.16</v>
      </c>
      <c r="E10877" s="1">
        <v>27.31</v>
      </c>
    </row>
    <row r="10878" spans="1:5" hidden="1">
      <c r="A10878" s="1">
        <v>2018</v>
      </c>
      <c r="B10878" s="1">
        <v>107</v>
      </c>
      <c r="C10878" s="1">
        <v>11.63</v>
      </c>
      <c r="D10878" s="1">
        <v>1.95</v>
      </c>
      <c r="E10878" s="1">
        <v>13.58</v>
      </c>
    </row>
    <row r="10879" spans="1:5" hidden="1">
      <c r="A10879" s="1">
        <v>2018</v>
      </c>
      <c r="B10879" s="1">
        <v>108</v>
      </c>
      <c r="C10879" s="1">
        <v>5.67</v>
      </c>
      <c r="D10879" s="1">
        <v>0.92</v>
      </c>
      <c r="E10879" s="1">
        <v>6.59</v>
      </c>
    </row>
    <row r="10880" spans="1:5" hidden="1">
      <c r="A10880" s="1">
        <v>2018</v>
      </c>
      <c r="B10880" s="1">
        <v>109</v>
      </c>
      <c r="C10880" s="1">
        <v>2.66</v>
      </c>
      <c r="D10880" s="1">
        <v>0.26</v>
      </c>
      <c r="E10880" s="1">
        <v>2.92</v>
      </c>
    </row>
    <row r="10881" spans="1:5" hidden="1">
      <c r="A10881" s="1">
        <v>2018</v>
      </c>
      <c r="B10881" s="1" t="s">
        <v>121</v>
      </c>
      <c r="C10881" s="1">
        <v>1.53</v>
      </c>
      <c r="D10881" s="1">
        <v>0</v>
      </c>
      <c r="E10881" s="1">
        <v>1.53</v>
      </c>
    </row>
    <row r="10882" spans="1:5" hidden="1">
      <c r="A10882" s="1">
        <v>2019</v>
      </c>
      <c r="B10882" s="1">
        <v>0</v>
      </c>
      <c r="C10882" s="1">
        <v>419</v>
      </c>
      <c r="D10882" s="1">
        <v>558.02</v>
      </c>
      <c r="E10882" s="1">
        <v>977.02</v>
      </c>
    </row>
    <row r="10883" spans="1:5" hidden="1">
      <c r="A10883" s="1">
        <v>2019</v>
      </c>
      <c r="B10883" s="1">
        <v>1</v>
      </c>
      <c r="C10883" s="1">
        <v>29</v>
      </c>
      <c r="D10883" s="1">
        <v>42</v>
      </c>
      <c r="E10883" s="1">
        <v>71</v>
      </c>
    </row>
    <row r="10884" spans="1:5" hidden="1">
      <c r="A10884" s="1">
        <v>2019</v>
      </c>
      <c r="B10884" s="1">
        <v>2</v>
      </c>
      <c r="C10884" s="1">
        <v>15</v>
      </c>
      <c r="D10884" s="1">
        <v>28</v>
      </c>
      <c r="E10884" s="1">
        <v>43</v>
      </c>
    </row>
    <row r="10885" spans="1:5" hidden="1">
      <c r="A10885" s="1">
        <v>2019</v>
      </c>
      <c r="B10885" s="1">
        <v>3</v>
      </c>
      <c r="C10885" s="1">
        <v>20</v>
      </c>
      <c r="D10885" s="1">
        <v>21</v>
      </c>
      <c r="E10885" s="1">
        <v>41</v>
      </c>
    </row>
    <row r="10886" spans="1:5" hidden="1">
      <c r="A10886" s="1">
        <v>2019</v>
      </c>
      <c r="B10886" s="1">
        <v>4</v>
      </c>
      <c r="C10886" s="1">
        <v>6</v>
      </c>
      <c r="D10886" s="1">
        <v>9</v>
      </c>
      <c r="E10886" s="1">
        <v>15</v>
      </c>
    </row>
    <row r="10887" spans="1:5" hidden="1">
      <c r="A10887" s="1">
        <v>2019</v>
      </c>
      <c r="B10887" s="1">
        <v>5</v>
      </c>
      <c r="C10887" s="1">
        <v>14</v>
      </c>
      <c r="D10887" s="1">
        <v>16</v>
      </c>
      <c r="E10887" s="1">
        <v>30</v>
      </c>
    </row>
    <row r="10888" spans="1:5" hidden="1">
      <c r="A10888" s="1">
        <v>2019</v>
      </c>
      <c r="B10888" s="1">
        <v>6</v>
      </c>
      <c r="C10888" s="1">
        <v>10</v>
      </c>
      <c r="D10888" s="1">
        <v>20</v>
      </c>
      <c r="E10888" s="1">
        <v>30</v>
      </c>
    </row>
    <row r="10889" spans="1:5" hidden="1">
      <c r="A10889" s="1">
        <v>2019</v>
      </c>
      <c r="B10889" s="1">
        <v>7</v>
      </c>
      <c r="C10889" s="1">
        <v>8</v>
      </c>
      <c r="D10889" s="1">
        <v>13</v>
      </c>
      <c r="E10889" s="1">
        <v>21</v>
      </c>
    </row>
    <row r="10890" spans="1:5" hidden="1">
      <c r="A10890" s="1">
        <v>2019</v>
      </c>
      <c r="B10890" s="1">
        <v>8</v>
      </c>
      <c r="C10890" s="1">
        <v>8</v>
      </c>
      <c r="D10890" s="1">
        <v>11</v>
      </c>
      <c r="E10890" s="1">
        <v>19</v>
      </c>
    </row>
    <row r="10891" spans="1:5" hidden="1">
      <c r="A10891" s="1">
        <v>2019</v>
      </c>
      <c r="B10891" s="1">
        <v>9</v>
      </c>
      <c r="C10891" s="1">
        <v>4</v>
      </c>
      <c r="D10891" s="1">
        <v>14</v>
      </c>
      <c r="E10891" s="1">
        <v>18</v>
      </c>
    </row>
    <row r="10892" spans="1:5" hidden="1">
      <c r="A10892" s="1">
        <v>2019</v>
      </c>
      <c r="B10892" s="1">
        <v>10</v>
      </c>
      <c r="C10892" s="1">
        <v>9</v>
      </c>
      <c r="D10892" s="1">
        <v>15</v>
      </c>
      <c r="E10892" s="1">
        <v>24</v>
      </c>
    </row>
    <row r="10893" spans="1:5" hidden="1">
      <c r="A10893" s="1">
        <v>2019</v>
      </c>
      <c r="B10893" s="1">
        <v>11</v>
      </c>
      <c r="C10893" s="1">
        <v>10</v>
      </c>
      <c r="D10893" s="1">
        <v>7</v>
      </c>
      <c r="E10893" s="1">
        <v>17</v>
      </c>
    </row>
    <row r="10894" spans="1:5" hidden="1">
      <c r="A10894" s="1">
        <v>2019</v>
      </c>
      <c r="B10894" s="1">
        <v>12</v>
      </c>
      <c r="C10894" s="1">
        <v>20</v>
      </c>
      <c r="D10894" s="1">
        <v>15</v>
      </c>
      <c r="E10894" s="1">
        <v>35</v>
      </c>
    </row>
    <row r="10895" spans="1:5" hidden="1">
      <c r="A10895" s="1">
        <v>2019</v>
      </c>
      <c r="B10895" s="1">
        <v>13</v>
      </c>
      <c r="C10895" s="1">
        <v>15</v>
      </c>
      <c r="D10895" s="1">
        <v>17</v>
      </c>
      <c r="E10895" s="1">
        <v>32</v>
      </c>
    </row>
    <row r="10896" spans="1:5" hidden="1">
      <c r="A10896" s="1">
        <v>2019</v>
      </c>
      <c r="B10896" s="1">
        <v>14</v>
      </c>
      <c r="C10896" s="1">
        <v>13</v>
      </c>
      <c r="D10896" s="1">
        <v>16</v>
      </c>
      <c r="E10896" s="1">
        <v>29</v>
      </c>
    </row>
    <row r="10897" spans="1:5" hidden="1">
      <c r="A10897" s="1">
        <v>2019</v>
      </c>
      <c r="B10897" s="1">
        <v>15</v>
      </c>
      <c r="C10897" s="1">
        <v>17</v>
      </c>
      <c r="D10897" s="1">
        <v>27</v>
      </c>
      <c r="E10897" s="1">
        <v>44</v>
      </c>
    </row>
    <row r="10898" spans="1:5" hidden="1">
      <c r="A10898" s="1">
        <v>2019</v>
      </c>
      <c r="B10898" s="1">
        <v>16</v>
      </c>
      <c r="C10898" s="1">
        <v>23</v>
      </c>
      <c r="D10898" s="1">
        <v>34</v>
      </c>
      <c r="E10898" s="1">
        <v>57</v>
      </c>
    </row>
    <row r="10899" spans="1:5" hidden="1">
      <c r="A10899" s="1">
        <v>2019</v>
      </c>
      <c r="B10899" s="1">
        <v>17</v>
      </c>
      <c r="C10899" s="1">
        <v>34</v>
      </c>
      <c r="D10899" s="1">
        <v>68</v>
      </c>
      <c r="E10899" s="1">
        <v>102</v>
      </c>
    </row>
    <row r="10900" spans="1:5" hidden="1">
      <c r="A10900" s="1">
        <v>2019</v>
      </c>
      <c r="B10900" s="1">
        <v>18</v>
      </c>
      <c r="C10900" s="1">
        <v>27</v>
      </c>
      <c r="D10900" s="1">
        <v>97</v>
      </c>
      <c r="E10900" s="1">
        <v>124</v>
      </c>
    </row>
    <row r="10901" spans="1:5" hidden="1">
      <c r="A10901" s="1">
        <v>2019</v>
      </c>
      <c r="B10901" s="1">
        <v>19</v>
      </c>
      <c r="C10901" s="1">
        <v>37</v>
      </c>
      <c r="D10901" s="1">
        <v>99</v>
      </c>
      <c r="E10901" s="1">
        <v>136</v>
      </c>
    </row>
    <row r="10902" spans="1:5" hidden="1">
      <c r="A10902" s="1">
        <v>2019</v>
      </c>
      <c r="B10902" s="1">
        <v>20</v>
      </c>
      <c r="C10902" s="1">
        <v>44</v>
      </c>
      <c r="D10902" s="1">
        <v>102</v>
      </c>
      <c r="E10902" s="1">
        <v>146</v>
      </c>
    </row>
    <row r="10903" spans="1:5" hidden="1">
      <c r="A10903" s="1">
        <v>2019</v>
      </c>
      <c r="B10903" s="1">
        <v>21</v>
      </c>
      <c r="C10903" s="1">
        <v>40</v>
      </c>
      <c r="D10903" s="1">
        <v>101</v>
      </c>
      <c r="E10903" s="1">
        <v>141</v>
      </c>
    </row>
    <row r="10904" spans="1:5" hidden="1">
      <c r="A10904" s="1">
        <v>2019</v>
      </c>
      <c r="B10904" s="1">
        <v>22</v>
      </c>
      <c r="C10904" s="1">
        <v>40</v>
      </c>
      <c r="D10904" s="1">
        <v>102</v>
      </c>
      <c r="E10904" s="1">
        <v>142</v>
      </c>
    </row>
    <row r="10905" spans="1:5" hidden="1">
      <c r="A10905" s="1">
        <v>2019</v>
      </c>
      <c r="B10905" s="1">
        <v>23</v>
      </c>
      <c r="C10905" s="1">
        <v>46</v>
      </c>
      <c r="D10905" s="1">
        <v>121</v>
      </c>
      <c r="E10905" s="1">
        <v>167</v>
      </c>
    </row>
    <row r="10906" spans="1:5" hidden="1">
      <c r="A10906" s="1">
        <v>2019</v>
      </c>
      <c r="B10906" s="1">
        <v>24</v>
      </c>
      <c r="C10906" s="1">
        <v>49</v>
      </c>
      <c r="D10906" s="1">
        <v>139</v>
      </c>
      <c r="E10906" s="1">
        <v>188</v>
      </c>
    </row>
    <row r="10907" spans="1:5" hidden="1">
      <c r="A10907" s="1">
        <v>2019</v>
      </c>
      <c r="B10907" s="1">
        <v>25</v>
      </c>
      <c r="C10907" s="1">
        <v>39</v>
      </c>
      <c r="D10907" s="1">
        <v>126</v>
      </c>
      <c r="E10907" s="1">
        <v>165</v>
      </c>
    </row>
    <row r="10908" spans="1:5" hidden="1">
      <c r="A10908" s="1">
        <v>2019</v>
      </c>
      <c r="B10908" s="1">
        <v>26</v>
      </c>
      <c r="C10908" s="1">
        <v>55</v>
      </c>
      <c r="D10908" s="1">
        <v>144</v>
      </c>
      <c r="E10908" s="1">
        <v>199</v>
      </c>
    </row>
    <row r="10909" spans="1:5" hidden="1">
      <c r="A10909" s="1">
        <v>2019</v>
      </c>
      <c r="B10909" s="1">
        <v>27</v>
      </c>
      <c r="C10909" s="1">
        <v>52</v>
      </c>
      <c r="D10909" s="1">
        <v>124</v>
      </c>
      <c r="E10909" s="1">
        <v>176</v>
      </c>
    </row>
    <row r="10910" spans="1:5" hidden="1">
      <c r="A10910" s="1">
        <v>2019</v>
      </c>
      <c r="B10910" s="1">
        <v>28</v>
      </c>
      <c r="C10910" s="1">
        <v>53</v>
      </c>
      <c r="D10910" s="1">
        <v>125</v>
      </c>
      <c r="E10910" s="1">
        <v>178</v>
      </c>
    </row>
    <row r="10911" spans="1:5" hidden="1">
      <c r="A10911" s="1">
        <v>2019</v>
      </c>
      <c r="B10911" s="1">
        <v>29</v>
      </c>
      <c r="C10911" s="1">
        <v>53</v>
      </c>
      <c r="D10911" s="1">
        <v>132</v>
      </c>
      <c r="E10911" s="1">
        <v>185</v>
      </c>
    </row>
    <row r="10912" spans="1:5" hidden="1">
      <c r="A10912" s="1">
        <v>2019</v>
      </c>
      <c r="B10912" s="1">
        <v>30</v>
      </c>
      <c r="C10912" s="1">
        <v>57</v>
      </c>
      <c r="D10912" s="1">
        <v>145</v>
      </c>
      <c r="E10912" s="1">
        <v>202</v>
      </c>
    </row>
    <row r="10913" spans="1:5" hidden="1">
      <c r="A10913" s="1">
        <v>2019</v>
      </c>
      <c r="B10913" s="1">
        <v>31</v>
      </c>
      <c r="C10913" s="1">
        <v>59</v>
      </c>
      <c r="D10913" s="1">
        <v>124</v>
      </c>
      <c r="E10913" s="1">
        <v>183</v>
      </c>
    </row>
    <row r="10914" spans="1:5" hidden="1">
      <c r="A10914" s="1">
        <v>2019</v>
      </c>
      <c r="B10914" s="1">
        <v>32</v>
      </c>
      <c r="C10914" s="1">
        <v>72</v>
      </c>
      <c r="D10914" s="1">
        <v>127</v>
      </c>
      <c r="E10914" s="1">
        <v>199</v>
      </c>
    </row>
    <row r="10915" spans="1:5" hidden="1">
      <c r="A10915" s="1">
        <v>2019</v>
      </c>
      <c r="B10915" s="1">
        <v>33</v>
      </c>
      <c r="C10915" s="1">
        <v>72</v>
      </c>
      <c r="D10915" s="1">
        <v>160</v>
      </c>
      <c r="E10915" s="1">
        <v>232</v>
      </c>
    </row>
    <row r="10916" spans="1:5" hidden="1">
      <c r="A10916" s="1">
        <v>2019</v>
      </c>
      <c r="B10916" s="1">
        <v>34</v>
      </c>
      <c r="C10916" s="1">
        <v>80</v>
      </c>
      <c r="D10916" s="1">
        <v>178</v>
      </c>
      <c r="E10916" s="1">
        <v>258</v>
      </c>
    </row>
    <row r="10917" spans="1:5" hidden="1">
      <c r="A10917" s="1">
        <v>2019</v>
      </c>
      <c r="B10917" s="1">
        <v>35</v>
      </c>
      <c r="C10917" s="1">
        <v>93</v>
      </c>
      <c r="D10917" s="1">
        <v>172</v>
      </c>
      <c r="E10917" s="1">
        <v>265</v>
      </c>
    </row>
    <row r="10918" spans="1:5" hidden="1">
      <c r="A10918" s="1">
        <v>2019</v>
      </c>
      <c r="B10918" s="1">
        <v>36</v>
      </c>
      <c r="C10918" s="1">
        <v>103</v>
      </c>
      <c r="D10918" s="1">
        <v>206</v>
      </c>
      <c r="E10918" s="1">
        <v>309</v>
      </c>
    </row>
    <row r="10919" spans="1:5" hidden="1">
      <c r="A10919" s="1">
        <v>2019</v>
      </c>
      <c r="B10919" s="1">
        <v>37</v>
      </c>
      <c r="C10919" s="1">
        <v>87</v>
      </c>
      <c r="D10919" s="1">
        <v>198</v>
      </c>
      <c r="E10919" s="1">
        <v>285</v>
      </c>
    </row>
    <row r="10920" spans="1:5" hidden="1">
      <c r="A10920" s="1">
        <v>2019</v>
      </c>
      <c r="B10920" s="1">
        <v>38</v>
      </c>
      <c r="C10920" s="1">
        <v>110</v>
      </c>
      <c r="D10920" s="1">
        <v>166</v>
      </c>
      <c r="E10920" s="1">
        <v>276</v>
      </c>
    </row>
    <row r="10921" spans="1:5" hidden="1">
      <c r="A10921" s="1">
        <v>2019</v>
      </c>
      <c r="B10921" s="1">
        <v>39</v>
      </c>
      <c r="C10921" s="1">
        <v>124</v>
      </c>
      <c r="D10921" s="1">
        <v>208</v>
      </c>
      <c r="E10921" s="1">
        <v>332</v>
      </c>
    </row>
    <row r="10922" spans="1:5" hidden="1">
      <c r="A10922" s="1">
        <v>2019</v>
      </c>
      <c r="B10922" s="1">
        <v>40</v>
      </c>
      <c r="C10922" s="1">
        <v>116</v>
      </c>
      <c r="D10922" s="1">
        <v>243</v>
      </c>
      <c r="E10922" s="1">
        <v>359</v>
      </c>
    </row>
    <row r="10923" spans="1:5" hidden="1">
      <c r="A10923" s="1">
        <v>2019</v>
      </c>
      <c r="B10923" s="1">
        <v>41</v>
      </c>
      <c r="C10923" s="1">
        <v>118</v>
      </c>
      <c r="D10923" s="1">
        <v>228</v>
      </c>
      <c r="E10923" s="1">
        <v>346</v>
      </c>
    </row>
    <row r="10924" spans="1:5" hidden="1">
      <c r="A10924" s="1">
        <v>2019</v>
      </c>
      <c r="B10924" s="1">
        <v>42</v>
      </c>
      <c r="C10924" s="1">
        <v>136</v>
      </c>
      <c r="D10924" s="1">
        <v>227</v>
      </c>
      <c r="E10924" s="1">
        <v>363</v>
      </c>
    </row>
    <row r="10925" spans="1:5" hidden="1">
      <c r="A10925" s="1">
        <v>2019</v>
      </c>
      <c r="B10925" s="1">
        <v>43</v>
      </c>
      <c r="C10925" s="1">
        <v>149</v>
      </c>
      <c r="D10925" s="1">
        <v>264</v>
      </c>
      <c r="E10925" s="1">
        <v>413</v>
      </c>
    </row>
    <row r="10926" spans="1:5" hidden="1">
      <c r="A10926" s="1">
        <v>2019</v>
      </c>
      <c r="B10926" s="1">
        <v>44</v>
      </c>
      <c r="C10926" s="1">
        <v>174</v>
      </c>
      <c r="D10926" s="1">
        <v>262</v>
      </c>
      <c r="E10926" s="1">
        <v>436</v>
      </c>
    </row>
    <row r="10927" spans="1:5" hidden="1">
      <c r="A10927" s="1">
        <v>2019</v>
      </c>
      <c r="B10927" s="1">
        <v>45</v>
      </c>
      <c r="C10927" s="1">
        <v>174</v>
      </c>
      <c r="D10927" s="1">
        <v>326.02</v>
      </c>
      <c r="E10927" s="1">
        <v>500.02</v>
      </c>
    </row>
    <row r="10928" spans="1:5" hidden="1">
      <c r="A10928" s="1">
        <v>2019</v>
      </c>
      <c r="B10928" s="1">
        <v>46</v>
      </c>
      <c r="C10928" s="1">
        <v>205</v>
      </c>
      <c r="D10928" s="1">
        <v>350.02</v>
      </c>
      <c r="E10928" s="1">
        <v>555.02</v>
      </c>
    </row>
    <row r="10929" spans="1:5" hidden="1">
      <c r="A10929" s="1">
        <v>2019</v>
      </c>
      <c r="B10929" s="1">
        <v>47</v>
      </c>
      <c r="C10929" s="1">
        <v>222</v>
      </c>
      <c r="D10929" s="1">
        <v>363.02</v>
      </c>
      <c r="E10929" s="1">
        <v>585.02</v>
      </c>
    </row>
    <row r="10930" spans="1:5" hidden="1">
      <c r="A10930" s="1">
        <v>2019</v>
      </c>
      <c r="B10930" s="1">
        <v>48</v>
      </c>
      <c r="C10930" s="1">
        <v>241</v>
      </c>
      <c r="D10930" s="1">
        <v>413.02</v>
      </c>
      <c r="E10930" s="1">
        <v>654.02</v>
      </c>
    </row>
    <row r="10931" spans="1:5" hidden="1">
      <c r="A10931" s="1">
        <v>2019</v>
      </c>
      <c r="B10931" s="1">
        <v>49</v>
      </c>
      <c r="C10931" s="1">
        <v>254</v>
      </c>
      <c r="D10931" s="1">
        <v>453.02</v>
      </c>
      <c r="E10931" s="1">
        <v>707.02</v>
      </c>
    </row>
    <row r="10932" spans="1:5" hidden="1">
      <c r="A10932" s="1">
        <v>2019</v>
      </c>
      <c r="B10932" s="1">
        <v>50</v>
      </c>
      <c r="C10932" s="1">
        <v>257</v>
      </c>
      <c r="D10932" s="1">
        <v>440.02</v>
      </c>
      <c r="E10932" s="1">
        <v>697.02</v>
      </c>
    </row>
    <row r="10933" spans="1:5" hidden="1">
      <c r="A10933" s="1">
        <v>2019</v>
      </c>
      <c r="B10933" s="1">
        <v>51</v>
      </c>
      <c r="C10933" s="1">
        <v>278</v>
      </c>
      <c r="D10933" s="1">
        <v>459.02</v>
      </c>
      <c r="E10933" s="1">
        <v>737.02</v>
      </c>
    </row>
    <row r="10934" spans="1:5" hidden="1">
      <c r="A10934" s="1">
        <v>2019</v>
      </c>
      <c r="B10934" s="1">
        <v>52</v>
      </c>
      <c r="C10934" s="1">
        <v>290</v>
      </c>
      <c r="D10934" s="1">
        <v>492.02</v>
      </c>
      <c r="E10934" s="1">
        <v>782.02</v>
      </c>
    </row>
    <row r="10935" spans="1:5" hidden="1">
      <c r="A10935" s="1">
        <v>2019</v>
      </c>
      <c r="B10935" s="1">
        <v>53</v>
      </c>
      <c r="C10935" s="1">
        <v>303</v>
      </c>
      <c r="D10935" s="1">
        <v>493.02</v>
      </c>
      <c r="E10935" s="1">
        <v>796.02</v>
      </c>
    </row>
    <row r="10936" spans="1:5" hidden="1">
      <c r="A10936" s="1">
        <v>2019</v>
      </c>
      <c r="B10936" s="1">
        <v>54</v>
      </c>
      <c r="C10936" s="1">
        <v>375</v>
      </c>
      <c r="D10936" s="1">
        <v>574.02</v>
      </c>
      <c r="E10936" s="1">
        <v>949.02</v>
      </c>
    </row>
    <row r="10937" spans="1:5" hidden="1">
      <c r="A10937" s="1">
        <v>2019</v>
      </c>
      <c r="B10937" s="1">
        <v>55</v>
      </c>
      <c r="C10937" s="1">
        <v>382</v>
      </c>
      <c r="D10937" s="1">
        <v>618.02</v>
      </c>
      <c r="E10937" s="1">
        <v>1000.02</v>
      </c>
    </row>
    <row r="10938" spans="1:5" hidden="1">
      <c r="A10938" s="1">
        <v>2019</v>
      </c>
      <c r="B10938" s="1">
        <v>56</v>
      </c>
      <c r="C10938" s="1">
        <v>445</v>
      </c>
      <c r="D10938" s="1">
        <v>661.02</v>
      </c>
      <c r="E10938" s="1">
        <v>1106.02</v>
      </c>
    </row>
    <row r="10939" spans="1:5" hidden="1">
      <c r="A10939" s="1">
        <v>2019</v>
      </c>
      <c r="B10939" s="1">
        <v>57</v>
      </c>
      <c r="C10939" s="1">
        <v>454</v>
      </c>
      <c r="D10939" s="1">
        <v>756.02</v>
      </c>
      <c r="E10939" s="1">
        <v>1210.02</v>
      </c>
    </row>
    <row r="10940" spans="1:5" hidden="1">
      <c r="A10940" s="1">
        <v>2019</v>
      </c>
      <c r="B10940" s="1">
        <v>58</v>
      </c>
      <c r="C10940" s="1">
        <v>504</v>
      </c>
      <c r="D10940" s="1">
        <v>857.03</v>
      </c>
      <c r="E10940" s="1">
        <v>1361.03</v>
      </c>
    </row>
    <row r="10941" spans="1:5" hidden="1">
      <c r="A10941" s="1">
        <v>2019</v>
      </c>
      <c r="B10941" s="1">
        <v>59</v>
      </c>
      <c r="C10941" s="1">
        <v>544</v>
      </c>
      <c r="D10941" s="1">
        <v>877.03</v>
      </c>
      <c r="E10941" s="1">
        <v>1421.03</v>
      </c>
    </row>
    <row r="10942" spans="1:5" hidden="1">
      <c r="A10942" s="1">
        <v>2019</v>
      </c>
      <c r="B10942" s="1">
        <v>60</v>
      </c>
      <c r="C10942" s="1">
        <v>532</v>
      </c>
      <c r="D10942" s="1">
        <v>905.04</v>
      </c>
      <c r="E10942" s="1">
        <v>1437.04</v>
      </c>
    </row>
    <row r="10943" spans="1:5" hidden="1">
      <c r="A10943" s="1">
        <v>2019</v>
      </c>
      <c r="B10943" s="1">
        <v>61</v>
      </c>
      <c r="C10943" s="1">
        <v>642</v>
      </c>
      <c r="D10943" s="1">
        <v>956.04</v>
      </c>
      <c r="E10943" s="1">
        <v>1598.04</v>
      </c>
    </row>
    <row r="10944" spans="1:5" hidden="1">
      <c r="A10944" s="1">
        <v>2019</v>
      </c>
      <c r="B10944" s="1">
        <v>62</v>
      </c>
      <c r="C10944" s="1">
        <v>644</v>
      </c>
      <c r="D10944" s="1">
        <v>1011.04</v>
      </c>
      <c r="E10944" s="1">
        <v>1655.04</v>
      </c>
    </row>
    <row r="10945" spans="1:5" hidden="1">
      <c r="A10945" s="1">
        <v>2019</v>
      </c>
      <c r="B10945" s="1">
        <v>63</v>
      </c>
      <c r="C10945" s="1">
        <v>672</v>
      </c>
      <c r="D10945" s="1">
        <v>1159.04</v>
      </c>
      <c r="E10945" s="1">
        <v>1831.04</v>
      </c>
    </row>
    <row r="10946" spans="1:5" hidden="1">
      <c r="A10946" s="1">
        <v>2019</v>
      </c>
      <c r="B10946" s="1">
        <v>64</v>
      </c>
      <c r="C10946" s="1">
        <v>700</v>
      </c>
      <c r="D10946" s="1">
        <v>1197.04</v>
      </c>
      <c r="E10946" s="1">
        <v>1897.04</v>
      </c>
    </row>
    <row r="10947" spans="1:5" hidden="1">
      <c r="A10947" s="1">
        <v>2019</v>
      </c>
      <c r="B10947" s="1">
        <v>65</v>
      </c>
      <c r="C10947" s="1">
        <v>759</v>
      </c>
      <c r="D10947" s="1">
        <v>1176.04</v>
      </c>
      <c r="E10947" s="1">
        <v>1935.04</v>
      </c>
    </row>
    <row r="10948" spans="1:5" hidden="1">
      <c r="A10948" s="1">
        <v>2019</v>
      </c>
      <c r="B10948" s="1">
        <v>66</v>
      </c>
      <c r="C10948" s="1">
        <v>790</v>
      </c>
      <c r="D10948" s="1">
        <v>1287.04</v>
      </c>
      <c r="E10948" s="1">
        <v>2077.04</v>
      </c>
    </row>
    <row r="10949" spans="1:5" hidden="1">
      <c r="A10949" s="1">
        <v>2019</v>
      </c>
      <c r="B10949" s="1">
        <v>67</v>
      </c>
      <c r="C10949" s="1">
        <v>880</v>
      </c>
      <c r="D10949" s="1">
        <v>1297.04</v>
      </c>
      <c r="E10949" s="1">
        <v>2177.04</v>
      </c>
    </row>
    <row r="10950" spans="1:5" hidden="1">
      <c r="A10950" s="1">
        <v>2019</v>
      </c>
      <c r="B10950" s="1">
        <v>68</v>
      </c>
      <c r="C10950" s="1">
        <v>871</v>
      </c>
      <c r="D10950" s="1">
        <v>1439.06</v>
      </c>
      <c r="E10950" s="1">
        <v>2310.06</v>
      </c>
    </row>
    <row r="10951" spans="1:5" hidden="1">
      <c r="A10951" s="1">
        <v>2019</v>
      </c>
      <c r="B10951" s="1">
        <v>69</v>
      </c>
      <c r="C10951" s="1">
        <v>969</v>
      </c>
      <c r="D10951" s="1">
        <v>1510.06</v>
      </c>
      <c r="E10951" s="1">
        <v>2479.06</v>
      </c>
    </row>
    <row r="10952" spans="1:5" hidden="1">
      <c r="A10952" s="1">
        <v>2019</v>
      </c>
      <c r="B10952" s="1">
        <v>70</v>
      </c>
      <c r="C10952" s="1">
        <v>1072</v>
      </c>
      <c r="D10952" s="1">
        <v>1638.06</v>
      </c>
      <c r="E10952" s="1">
        <v>2710.06</v>
      </c>
    </row>
    <row r="10953" spans="1:5" hidden="1">
      <c r="A10953" s="1">
        <v>2019</v>
      </c>
      <c r="B10953" s="1">
        <v>71</v>
      </c>
      <c r="C10953" s="1">
        <v>1129</v>
      </c>
      <c r="D10953" s="1">
        <v>1775.06</v>
      </c>
      <c r="E10953" s="1">
        <v>2904.06</v>
      </c>
    </row>
    <row r="10954" spans="1:5" hidden="1">
      <c r="A10954" s="1">
        <v>2019</v>
      </c>
      <c r="B10954" s="1">
        <v>72</v>
      </c>
      <c r="C10954" s="1">
        <v>1340</v>
      </c>
      <c r="D10954" s="1">
        <v>1973.07</v>
      </c>
      <c r="E10954" s="1">
        <v>3313.07</v>
      </c>
    </row>
    <row r="10955" spans="1:5" hidden="1">
      <c r="A10955" s="1">
        <v>2019</v>
      </c>
      <c r="B10955" s="1">
        <v>73</v>
      </c>
      <c r="C10955" s="1">
        <v>1289</v>
      </c>
      <c r="D10955" s="1">
        <v>1905.06</v>
      </c>
      <c r="E10955" s="1">
        <v>3194.06</v>
      </c>
    </row>
    <row r="10956" spans="1:5" hidden="1">
      <c r="A10956" s="1">
        <v>2019</v>
      </c>
      <c r="B10956" s="1">
        <v>74</v>
      </c>
      <c r="C10956" s="1">
        <v>1304</v>
      </c>
      <c r="D10956" s="1">
        <v>1926.06</v>
      </c>
      <c r="E10956" s="1">
        <v>3230.06</v>
      </c>
    </row>
    <row r="10957" spans="1:5" hidden="1">
      <c r="A10957" s="1">
        <v>2019</v>
      </c>
      <c r="B10957" s="1">
        <v>75</v>
      </c>
      <c r="C10957" s="1">
        <v>1467</v>
      </c>
      <c r="D10957" s="1">
        <v>1990.07</v>
      </c>
      <c r="E10957" s="1">
        <v>3457.07</v>
      </c>
    </row>
    <row r="10958" spans="1:5" hidden="1">
      <c r="A10958" s="1">
        <v>2019</v>
      </c>
      <c r="B10958" s="1">
        <v>76</v>
      </c>
      <c r="C10958" s="1">
        <v>1439</v>
      </c>
      <c r="D10958" s="1">
        <v>2120.08</v>
      </c>
      <c r="E10958" s="1">
        <v>3559.08</v>
      </c>
    </row>
    <row r="10959" spans="1:5" hidden="1">
      <c r="A10959" s="1">
        <v>2019</v>
      </c>
      <c r="B10959" s="1">
        <v>77</v>
      </c>
      <c r="C10959" s="1">
        <v>1541</v>
      </c>
      <c r="D10959" s="1">
        <v>2057.08</v>
      </c>
      <c r="E10959" s="1">
        <v>3598.08</v>
      </c>
    </row>
    <row r="10960" spans="1:5" hidden="1">
      <c r="A10960" s="1">
        <v>2019</v>
      </c>
      <c r="B10960" s="1">
        <v>78</v>
      </c>
      <c r="C10960" s="1">
        <v>1597</v>
      </c>
      <c r="D10960" s="1">
        <v>2187.08</v>
      </c>
      <c r="E10960" s="1">
        <v>3784.08</v>
      </c>
    </row>
    <row r="10961" spans="1:5" hidden="1">
      <c r="A10961" s="1">
        <v>2019</v>
      </c>
      <c r="B10961" s="1">
        <v>79</v>
      </c>
      <c r="C10961" s="1">
        <v>1748</v>
      </c>
      <c r="D10961" s="1">
        <v>2385.08</v>
      </c>
      <c r="E10961" s="1">
        <v>4133.08</v>
      </c>
    </row>
    <row r="10962" spans="1:5" hidden="1">
      <c r="A10962" s="1">
        <v>2019</v>
      </c>
      <c r="B10962" s="1">
        <v>80</v>
      </c>
      <c r="C10962" s="1">
        <v>1885</v>
      </c>
      <c r="D10962" s="1">
        <v>2511.09</v>
      </c>
      <c r="E10962" s="1">
        <v>4396.09</v>
      </c>
    </row>
    <row r="10963" spans="1:5" hidden="1">
      <c r="A10963" s="1">
        <v>2019</v>
      </c>
      <c r="B10963" s="1">
        <v>81</v>
      </c>
      <c r="C10963" s="1">
        <v>2028</v>
      </c>
      <c r="D10963" s="1">
        <v>2538.09</v>
      </c>
      <c r="E10963" s="1">
        <v>4566.09</v>
      </c>
    </row>
    <row r="10964" spans="1:5" hidden="1">
      <c r="A10964" s="1">
        <v>2019</v>
      </c>
      <c r="B10964" s="1">
        <v>82</v>
      </c>
      <c r="C10964" s="1">
        <v>2156</v>
      </c>
      <c r="D10964" s="1">
        <v>2599.09</v>
      </c>
      <c r="E10964" s="1">
        <v>4755.09</v>
      </c>
    </row>
    <row r="10965" spans="1:5" hidden="1">
      <c r="A10965" s="1">
        <v>2019</v>
      </c>
      <c r="B10965" s="1">
        <v>83</v>
      </c>
      <c r="C10965" s="1">
        <v>2272</v>
      </c>
      <c r="D10965" s="1">
        <v>2664.1</v>
      </c>
      <c r="E10965" s="1">
        <v>4936.1000000000004</v>
      </c>
    </row>
    <row r="10966" spans="1:5" hidden="1">
      <c r="A10966" s="1">
        <v>2019</v>
      </c>
      <c r="B10966" s="1">
        <v>84</v>
      </c>
      <c r="C10966" s="1">
        <v>2438</v>
      </c>
      <c r="D10966" s="1">
        <v>2613.09</v>
      </c>
      <c r="E10966" s="1">
        <v>5051.09</v>
      </c>
    </row>
    <row r="10967" spans="1:5" hidden="1">
      <c r="A10967" s="1">
        <v>2019</v>
      </c>
      <c r="B10967" s="1">
        <v>85</v>
      </c>
      <c r="C10967" s="1">
        <v>2617</v>
      </c>
      <c r="D10967" s="1">
        <v>2730.1</v>
      </c>
      <c r="E10967" s="1">
        <v>5347.1</v>
      </c>
    </row>
    <row r="10968" spans="1:5" hidden="1">
      <c r="A10968" s="1">
        <v>2019</v>
      </c>
      <c r="B10968" s="1">
        <v>86</v>
      </c>
      <c r="C10968" s="1">
        <v>2754</v>
      </c>
      <c r="D10968" s="1">
        <v>2700.1</v>
      </c>
      <c r="E10968" s="1">
        <v>5454.1</v>
      </c>
    </row>
    <row r="10969" spans="1:5" hidden="1">
      <c r="A10969" s="1">
        <v>2019</v>
      </c>
      <c r="B10969" s="1">
        <v>87</v>
      </c>
      <c r="C10969" s="1">
        <v>2914</v>
      </c>
      <c r="D10969" s="1">
        <v>2743.1</v>
      </c>
      <c r="E10969" s="1">
        <v>5657.1</v>
      </c>
    </row>
    <row r="10970" spans="1:5" hidden="1">
      <c r="A10970" s="1">
        <v>2019</v>
      </c>
      <c r="B10970" s="1">
        <v>88</v>
      </c>
      <c r="C10970" s="1">
        <v>3090</v>
      </c>
      <c r="D10970" s="1">
        <v>2710.1</v>
      </c>
      <c r="E10970" s="1">
        <v>5800.1</v>
      </c>
    </row>
    <row r="10971" spans="1:5" hidden="1">
      <c r="A10971" s="1">
        <v>2019</v>
      </c>
      <c r="B10971" s="1">
        <v>89</v>
      </c>
      <c r="C10971" s="1">
        <v>3228</v>
      </c>
      <c r="D10971" s="1">
        <v>2733.09</v>
      </c>
      <c r="E10971" s="1">
        <v>5961.09</v>
      </c>
    </row>
    <row r="10972" spans="1:5" hidden="1">
      <c r="A10972" s="1">
        <v>2019</v>
      </c>
      <c r="B10972" s="1">
        <v>90</v>
      </c>
      <c r="C10972" s="1">
        <v>3216</v>
      </c>
      <c r="D10972" s="1">
        <v>2516.08</v>
      </c>
      <c r="E10972" s="1">
        <v>5732.08</v>
      </c>
    </row>
    <row r="10973" spans="1:5" hidden="1">
      <c r="A10973" s="1">
        <v>2019</v>
      </c>
      <c r="B10973" s="1">
        <v>91</v>
      </c>
      <c r="C10973" s="1">
        <v>3295</v>
      </c>
      <c r="D10973" s="1">
        <v>2355.08</v>
      </c>
      <c r="E10973" s="1">
        <v>5650.08</v>
      </c>
    </row>
    <row r="10974" spans="1:5" hidden="1">
      <c r="A10974" s="1">
        <v>2019</v>
      </c>
      <c r="B10974" s="1">
        <v>92</v>
      </c>
      <c r="C10974" s="1">
        <v>3175</v>
      </c>
      <c r="D10974" s="1">
        <v>2059.0700000000002</v>
      </c>
      <c r="E10974" s="1">
        <v>5234.07</v>
      </c>
    </row>
    <row r="10975" spans="1:5" hidden="1">
      <c r="A10975" s="1">
        <v>2019</v>
      </c>
      <c r="B10975" s="1">
        <v>93</v>
      </c>
      <c r="C10975" s="1">
        <v>2991</v>
      </c>
      <c r="D10975" s="1">
        <v>1715.06</v>
      </c>
      <c r="E10975" s="1">
        <v>4706.0600000000004</v>
      </c>
    </row>
    <row r="10976" spans="1:5" hidden="1">
      <c r="A10976" s="1">
        <v>2019</v>
      </c>
      <c r="B10976" s="1">
        <v>94</v>
      </c>
      <c r="C10976" s="1">
        <v>2694</v>
      </c>
      <c r="D10976" s="1">
        <v>1460.05</v>
      </c>
      <c r="E10976" s="1">
        <v>4154.05</v>
      </c>
    </row>
    <row r="10977" spans="1:5" hidden="1">
      <c r="A10977" s="1">
        <v>2019</v>
      </c>
      <c r="B10977" s="1">
        <v>95</v>
      </c>
      <c r="C10977" s="1">
        <v>2239</v>
      </c>
      <c r="D10977" s="1">
        <v>1160.04</v>
      </c>
      <c r="E10977" s="1">
        <v>3399.04</v>
      </c>
    </row>
    <row r="10978" spans="1:5" hidden="1">
      <c r="A10978" s="1">
        <v>2019</v>
      </c>
      <c r="B10978" s="1">
        <v>96</v>
      </c>
      <c r="C10978" s="1">
        <v>1919</v>
      </c>
      <c r="D10978" s="1">
        <v>856.03</v>
      </c>
      <c r="E10978" s="1">
        <v>2775.03</v>
      </c>
    </row>
    <row r="10979" spans="1:5" hidden="1">
      <c r="A10979" s="1">
        <v>2019</v>
      </c>
      <c r="B10979" s="1">
        <v>97</v>
      </c>
      <c r="C10979" s="1">
        <v>1581</v>
      </c>
      <c r="D10979" s="1">
        <v>662.02</v>
      </c>
      <c r="E10979" s="1">
        <v>2243.02</v>
      </c>
    </row>
    <row r="10980" spans="1:5" hidden="1">
      <c r="A10980" s="1">
        <v>2019</v>
      </c>
      <c r="B10980" s="1">
        <v>98</v>
      </c>
      <c r="C10980" s="1">
        <v>1194</v>
      </c>
      <c r="D10980" s="1">
        <v>454.02</v>
      </c>
      <c r="E10980" s="1">
        <v>1648.02</v>
      </c>
    </row>
    <row r="10981" spans="1:5" hidden="1">
      <c r="A10981" s="1">
        <v>2019</v>
      </c>
      <c r="B10981" s="1">
        <v>99</v>
      </c>
      <c r="C10981" s="1">
        <v>799</v>
      </c>
      <c r="D10981" s="1">
        <v>288.01</v>
      </c>
      <c r="E10981" s="1">
        <v>1087.01</v>
      </c>
    </row>
    <row r="10982" spans="1:5" hidden="1">
      <c r="A10982" s="1">
        <v>2019</v>
      </c>
      <c r="B10982" s="1">
        <v>100</v>
      </c>
      <c r="C10982" s="1">
        <v>526.59</v>
      </c>
      <c r="D10982" s="1">
        <v>156.04</v>
      </c>
      <c r="E10982" s="1">
        <v>682.63</v>
      </c>
    </row>
    <row r="10983" spans="1:5" hidden="1">
      <c r="A10983" s="1">
        <v>2019</v>
      </c>
      <c r="B10983" s="1">
        <v>101</v>
      </c>
      <c r="C10983" s="1">
        <v>403.84</v>
      </c>
      <c r="D10983" s="1">
        <v>91.12</v>
      </c>
      <c r="E10983" s="1">
        <v>494.96</v>
      </c>
    </row>
    <row r="10984" spans="1:5" hidden="1">
      <c r="A10984" s="1">
        <v>2019</v>
      </c>
      <c r="B10984" s="1">
        <v>102</v>
      </c>
      <c r="C10984" s="1">
        <v>260.22000000000003</v>
      </c>
      <c r="D10984" s="1">
        <v>54.52</v>
      </c>
      <c r="E10984" s="1">
        <v>314.74</v>
      </c>
    </row>
    <row r="10985" spans="1:5" hidden="1">
      <c r="A10985" s="1">
        <v>2019</v>
      </c>
      <c r="B10985" s="1">
        <v>103</v>
      </c>
      <c r="C10985" s="1">
        <v>154.04</v>
      </c>
      <c r="D10985" s="1">
        <v>29.57</v>
      </c>
      <c r="E10985" s="1">
        <v>183.61</v>
      </c>
    </row>
    <row r="10986" spans="1:5" hidden="1">
      <c r="A10986" s="1">
        <v>2019</v>
      </c>
      <c r="B10986" s="1">
        <v>104</v>
      </c>
      <c r="C10986" s="1">
        <v>86.48</v>
      </c>
      <c r="D10986" s="1">
        <v>15.44</v>
      </c>
      <c r="E10986" s="1">
        <v>101.92</v>
      </c>
    </row>
    <row r="10987" spans="1:5" hidden="1">
      <c r="A10987" s="1">
        <v>2019</v>
      </c>
      <c r="B10987" s="1">
        <v>105</v>
      </c>
      <c r="C10987" s="1">
        <v>46.18</v>
      </c>
      <c r="D10987" s="1">
        <v>7.94</v>
      </c>
      <c r="E10987" s="1">
        <v>54.12</v>
      </c>
    </row>
    <row r="10988" spans="1:5" hidden="1">
      <c r="A10988" s="1">
        <v>2019</v>
      </c>
      <c r="B10988" s="1">
        <v>106</v>
      </c>
      <c r="C10988" s="1">
        <v>23.73</v>
      </c>
      <c r="D10988" s="1">
        <v>3.82</v>
      </c>
      <c r="E10988" s="1">
        <v>27.55</v>
      </c>
    </row>
    <row r="10989" spans="1:5" hidden="1">
      <c r="A10989" s="1">
        <v>2019</v>
      </c>
      <c r="B10989" s="1">
        <v>107</v>
      </c>
      <c r="C10989" s="1">
        <v>11.58</v>
      </c>
      <c r="D10989" s="1">
        <v>1.78</v>
      </c>
      <c r="E10989" s="1">
        <v>13.36</v>
      </c>
    </row>
    <row r="10990" spans="1:5" hidden="1">
      <c r="A10990" s="1">
        <v>2019</v>
      </c>
      <c r="B10990" s="1">
        <v>108</v>
      </c>
      <c r="C10990" s="1">
        <v>5.45</v>
      </c>
      <c r="D10990" s="1">
        <v>0.79</v>
      </c>
      <c r="E10990" s="1">
        <v>6.24</v>
      </c>
    </row>
    <row r="10991" spans="1:5" hidden="1">
      <c r="A10991" s="1">
        <v>2019</v>
      </c>
      <c r="B10991" s="1">
        <v>109</v>
      </c>
      <c r="C10991" s="1">
        <v>2.5</v>
      </c>
      <c r="D10991" s="1">
        <v>0</v>
      </c>
      <c r="E10991" s="1">
        <v>2.5</v>
      </c>
    </row>
    <row r="10992" spans="1:5" hidden="1">
      <c r="A10992" s="1">
        <v>2019</v>
      </c>
      <c r="B10992" s="1" t="s">
        <v>121</v>
      </c>
      <c r="C10992" s="1">
        <v>1.4</v>
      </c>
      <c r="D10992" s="1">
        <v>0</v>
      </c>
      <c r="E10992" s="1">
        <v>1.4</v>
      </c>
    </row>
    <row r="10993" spans="1:5" hidden="1">
      <c r="A10993" s="1">
        <v>2020</v>
      </c>
      <c r="B10993" s="1">
        <v>0</v>
      </c>
      <c r="C10993" s="1">
        <v>401.01</v>
      </c>
      <c r="D10993" s="1">
        <v>522.02</v>
      </c>
      <c r="E10993" s="1">
        <v>923.03</v>
      </c>
    </row>
    <row r="10994" spans="1:5" hidden="1">
      <c r="A10994" s="1">
        <v>2020</v>
      </c>
      <c r="B10994" s="1">
        <v>1</v>
      </c>
      <c r="C10994" s="1">
        <v>33</v>
      </c>
      <c r="D10994" s="1">
        <v>25</v>
      </c>
      <c r="E10994" s="1">
        <v>58</v>
      </c>
    </row>
    <row r="10995" spans="1:5" hidden="1">
      <c r="A10995" s="1">
        <v>2020</v>
      </c>
      <c r="B10995" s="1">
        <v>2</v>
      </c>
      <c r="C10995" s="1">
        <v>10</v>
      </c>
      <c r="D10995" s="1">
        <v>26</v>
      </c>
      <c r="E10995" s="1">
        <v>36</v>
      </c>
    </row>
    <row r="10996" spans="1:5" hidden="1">
      <c r="A10996" s="1">
        <v>2020</v>
      </c>
      <c r="B10996" s="1">
        <v>3</v>
      </c>
      <c r="C10996" s="1">
        <v>20</v>
      </c>
      <c r="D10996" s="1">
        <v>14</v>
      </c>
      <c r="E10996" s="1">
        <v>34</v>
      </c>
    </row>
    <row r="10997" spans="1:5" hidden="1">
      <c r="A10997" s="1">
        <v>2020</v>
      </c>
      <c r="B10997" s="1">
        <v>4</v>
      </c>
      <c r="C10997" s="1">
        <v>15</v>
      </c>
      <c r="D10997" s="1">
        <v>13</v>
      </c>
      <c r="E10997" s="1">
        <v>28</v>
      </c>
    </row>
    <row r="10998" spans="1:5" hidden="1">
      <c r="A10998" s="1">
        <v>2020</v>
      </c>
      <c r="B10998" s="1">
        <v>5</v>
      </c>
      <c r="C10998" s="1">
        <v>4</v>
      </c>
      <c r="D10998" s="1">
        <v>7</v>
      </c>
      <c r="E10998" s="1">
        <v>11</v>
      </c>
    </row>
    <row r="10999" spans="1:5" hidden="1">
      <c r="A10999" s="1">
        <v>2020</v>
      </c>
      <c r="B10999" s="1">
        <v>6</v>
      </c>
      <c r="C10999" s="1">
        <v>8</v>
      </c>
      <c r="D10999" s="1">
        <v>8</v>
      </c>
      <c r="E10999" s="1">
        <v>16</v>
      </c>
    </row>
    <row r="11000" spans="1:5" hidden="1">
      <c r="A11000" s="1">
        <v>2020</v>
      </c>
      <c r="B11000" s="1">
        <v>7</v>
      </c>
      <c r="C11000" s="1">
        <v>7</v>
      </c>
      <c r="D11000" s="1">
        <v>12</v>
      </c>
      <c r="E11000" s="1">
        <v>19</v>
      </c>
    </row>
    <row r="11001" spans="1:5" hidden="1">
      <c r="A11001" s="1">
        <v>2020</v>
      </c>
      <c r="B11001" s="1">
        <v>8</v>
      </c>
      <c r="C11001" s="1">
        <v>13</v>
      </c>
      <c r="D11001" s="1">
        <v>11</v>
      </c>
      <c r="E11001" s="1">
        <v>24</v>
      </c>
    </row>
    <row r="11002" spans="1:5" hidden="1">
      <c r="A11002" s="1">
        <v>2020</v>
      </c>
      <c r="B11002" s="1">
        <v>9</v>
      </c>
      <c r="C11002" s="1">
        <v>1</v>
      </c>
      <c r="D11002" s="1">
        <v>6</v>
      </c>
      <c r="E11002" s="1">
        <v>7</v>
      </c>
    </row>
    <row r="11003" spans="1:5" hidden="1">
      <c r="A11003" s="1">
        <v>2020</v>
      </c>
      <c r="B11003" s="1">
        <v>10</v>
      </c>
      <c r="C11003" s="1">
        <v>12</v>
      </c>
      <c r="D11003" s="1">
        <v>5</v>
      </c>
      <c r="E11003" s="1">
        <v>17</v>
      </c>
    </row>
    <row r="11004" spans="1:5" hidden="1">
      <c r="A11004" s="1">
        <v>2020</v>
      </c>
      <c r="B11004" s="1">
        <v>11</v>
      </c>
      <c r="C11004" s="1">
        <v>9</v>
      </c>
      <c r="D11004" s="1">
        <v>11</v>
      </c>
      <c r="E11004" s="1">
        <v>20</v>
      </c>
    </row>
    <row r="11005" spans="1:5" hidden="1">
      <c r="A11005" s="1">
        <v>2020</v>
      </c>
      <c r="B11005" s="1">
        <v>12</v>
      </c>
      <c r="C11005" s="1">
        <v>10</v>
      </c>
      <c r="D11005" s="1">
        <v>11</v>
      </c>
      <c r="E11005" s="1">
        <v>21</v>
      </c>
    </row>
    <row r="11006" spans="1:5" hidden="1">
      <c r="A11006" s="1">
        <v>2020</v>
      </c>
      <c r="B11006" s="1">
        <v>13</v>
      </c>
      <c r="C11006" s="1">
        <v>14</v>
      </c>
      <c r="D11006" s="1">
        <v>20</v>
      </c>
      <c r="E11006" s="1">
        <v>34</v>
      </c>
    </row>
    <row r="11007" spans="1:5" hidden="1">
      <c r="A11007" s="1">
        <v>2020</v>
      </c>
      <c r="B11007" s="1">
        <v>14</v>
      </c>
      <c r="C11007" s="1">
        <v>17</v>
      </c>
      <c r="D11007" s="1">
        <v>32</v>
      </c>
      <c r="E11007" s="1">
        <v>49</v>
      </c>
    </row>
    <row r="11008" spans="1:5" hidden="1">
      <c r="A11008" s="1">
        <v>2020</v>
      </c>
      <c r="B11008" s="1">
        <v>15</v>
      </c>
      <c r="C11008" s="1">
        <v>19</v>
      </c>
      <c r="D11008" s="1">
        <v>28</v>
      </c>
      <c r="E11008" s="1">
        <v>47</v>
      </c>
    </row>
    <row r="11009" spans="1:5" hidden="1">
      <c r="A11009" s="1">
        <v>2020</v>
      </c>
      <c r="B11009" s="1">
        <v>16</v>
      </c>
      <c r="C11009" s="1">
        <v>20</v>
      </c>
      <c r="D11009" s="1">
        <v>45</v>
      </c>
      <c r="E11009" s="1">
        <v>65</v>
      </c>
    </row>
    <row r="11010" spans="1:5" hidden="1">
      <c r="A11010" s="1">
        <v>2020</v>
      </c>
      <c r="B11010" s="1">
        <v>17</v>
      </c>
      <c r="C11010" s="1">
        <v>45</v>
      </c>
      <c r="D11010" s="1">
        <v>76</v>
      </c>
      <c r="E11010" s="1">
        <v>121</v>
      </c>
    </row>
    <row r="11011" spans="1:5" hidden="1">
      <c r="A11011" s="1">
        <v>2020</v>
      </c>
      <c r="B11011" s="1">
        <v>18</v>
      </c>
      <c r="C11011" s="1">
        <v>34</v>
      </c>
      <c r="D11011" s="1">
        <v>79</v>
      </c>
      <c r="E11011" s="1">
        <v>113</v>
      </c>
    </row>
    <row r="11012" spans="1:5" hidden="1">
      <c r="A11012" s="1">
        <v>2020</v>
      </c>
      <c r="B11012" s="1">
        <v>19</v>
      </c>
      <c r="C11012" s="1">
        <v>32</v>
      </c>
      <c r="D11012" s="1">
        <v>94</v>
      </c>
      <c r="E11012" s="1">
        <v>126</v>
      </c>
    </row>
    <row r="11013" spans="1:5" hidden="1">
      <c r="A11013" s="1">
        <v>2020</v>
      </c>
      <c r="B11013" s="1">
        <v>20</v>
      </c>
      <c r="C11013" s="1">
        <v>40</v>
      </c>
      <c r="D11013" s="1">
        <v>80</v>
      </c>
      <c r="E11013" s="1">
        <v>120</v>
      </c>
    </row>
    <row r="11014" spans="1:5" hidden="1">
      <c r="A11014" s="1">
        <v>2020</v>
      </c>
      <c r="B11014" s="1">
        <v>21</v>
      </c>
      <c r="C11014" s="1">
        <v>30</v>
      </c>
      <c r="D11014" s="1">
        <v>117</v>
      </c>
      <c r="E11014" s="1">
        <v>147</v>
      </c>
    </row>
    <row r="11015" spans="1:5" hidden="1">
      <c r="A11015" s="1">
        <v>2020</v>
      </c>
      <c r="B11015" s="1">
        <v>22</v>
      </c>
      <c r="C11015" s="1">
        <v>33</v>
      </c>
      <c r="D11015" s="1">
        <v>102</v>
      </c>
      <c r="E11015" s="1">
        <v>135</v>
      </c>
    </row>
    <row r="11016" spans="1:5" hidden="1">
      <c r="A11016" s="1">
        <v>2020</v>
      </c>
      <c r="B11016" s="1">
        <v>23</v>
      </c>
      <c r="C11016" s="1">
        <v>44</v>
      </c>
      <c r="D11016" s="1">
        <v>103</v>
      </c>
      <c r="E11016" s="1">
        <v>147</v>
      </c>
    </row>
    <row r="11017" spans="1:5" hidden="1">
      <c r="A11017" s="1">
        <v>2020</v>
      </c>
      <c r="B11017" s="1">
        <v>24</v>
      </c>
      <c r="C11017" s="1">
        <v>33</v>
      </c>
      <c r="D11017" s="1">
        <v>124</v>
      </c>
      <c r="E11017" s="1">
        <v>157</v>
      </c>
    </row>
    <row r="11018" spans="1:5" hidden="1">
      <c r="A11018" s="1">
        <v>2020</v>
      </c>
      <c r="B11018" s="1">
        <v>25</v>
      </c>
      <c r="C11018" s="1">
        <v>44</v>
      </c>
      <c r="D11018" s="1">
        <v>109</v>
      </c>
      <c r="E11018" s="1">
        <v>153</v>
      </c>
    </row>
    <row r="11019" spans="1:5" hidden="1">
      <c r="A11019" s="1">
        <v>2020</v>
      </c>
      <c r="B11019" s="1">
        <v>26</v>
      </c>
      <c r="C11019" s="1">
        <v>40</v>
      </c>
      <c r="D11019" s="1">
        <v>130</v>
      </c>
      <c r="E11019" s="1">
        <v>170</v>
      </c>
    </row>
    <row r="11020" spans="1:5" hidden="1">
      <c r="A11020" s="1">
        <v>2020</v>
      </c>
      <c r="B11020" s="1">
        <v>27</v>
      </c>
      <c r="C11020" s="1">
        <v>58</v>
      </c>
      <c r="D11020" s="1">
        <v>115</v>
      </c>
      <c r="E11020" s="1">
        <v>173</v>
      </c>
    </row>
    <row r="11021" spans="1:5" hidden="1">
      <c r="A11021" s="1">
        <v>2020</v>
      </c>
      <c r="B11021" s="1">
        <v>28</v>
      </c>
      <c r="C11021" s="1">
        <v>52</v>
      </c>
      <c r="D11021" s="1">
        <v>162</v>
      </c>
      <c r="E11021" s="1">
        <v>214</v>
      </c>
    </row>
    <row r="11022" spans="1:5" hidden="1">
      <c r="A11022" s="1">
        <v>2020</v>
      </c>
      <c r="B11022" s="1">
        <v>29</v>
      </c>
      <c r="C11022" s="1">
        <v>65</v>
      </c>
      <c r="D11022" s="1">
        <v>132</v>
      </c>
      <c r="E11022" s="1">
        <v>197</v>
      </c>
    </row>
    <row r="11023" spans="1:5" hidden="1">
      <c r="A11023" s="1">
        <v>2020</v>
      </c>
      <c r="B11023" s="1">
        <v>30</v>
      </c>
      <c r="C11023" s="1">
        <v>67</v>
      </c>
      <c r="D11023" s="1">
        <v>151</v>
      </c>
      <c r="E11023" s="1">
        <v>218</v>
      </c>
    </row>
    <row r="11024" spans="1:5" hidden="1">
      <c r="A11024" s="1">
        <v>2020</v>
      </c>
      <c r="B11024" s="1">
        <v>31</v>
      </c>
      <c r="C11024" s="1">
        <v>70</v>
      </c>
      <c r="D11024" s="1">
        <v>156</v>
      </c>
      <c r="E11024" s="1">
        <v>226</v>
      </c>
    </row>
    <row r="11025" spans="1:5" hidden="1">
      <c r="A11025" s="1">
        <v>2020</v>
      </c>
      <c r="B11025" s="1">
        <v>32</v>
      </c>
      <c r="C11025" s="1">
        <v>67</v>
      </c>
      <c r="D11025" s="1">
        <v>163</v>
      </c>
      <c r="E11025" s="1">
        <v>230</v>
      </c>
    </row>
    <row r="11026" spans="1:5" hidden="1">
      <c r="A11026" s="1">
        <v>2020</v>
      </c>
      <c r="B11026" s="1">
        <v>33</v>
      </c>
      <c r="C11026" s="1">
        <v>71</v>
      </c>
      <c r="D11026" s="1">
        <v>129</v>
      </c>
      <c r="E11026" s="1">
        <v>200</v>
      </c>
    </row>
    <row r="11027" spans="1:5" hidden="1">
      <c r="A11027" s="1">
        <v>2020</v>
      </c>
      <c r="B11027" s="1">
        <v>34</v>
      </c>
      <c r="C11027" s="1">
        <v>83</v>
      </c>
      <c r="D11027" s="1">
        <v>158</v>
      </c>
      <c r="E11027" s="1">
        <v>241</v>
      </c>
    </row>
    <row r="11028" spans="1:5" hidden="1">
      <c r="A11028" s="1">
        <v>2020</v>
      </c>
      <c r="B11028" s="1">
        <v>35</v>
      </c>
      <c r="C11028" s="1">
        <v>94</v>
      </c>
      <c r="D11028" s="1">
        <v>174</v>
      </c>
      <c r="E11028" s="1">
        <v>268</v>
      </c>
    </row>
    <row r="11029" spans="1:5" hidden="1">
      <c r="A11029" s="1">
        <v>2020</v>
      </c>
      <c r="B11029" s="1">
        <v>36</v>
      </c>
      <c r="C11029" s="1">
        <v>93</v>
      </c>
      <c r="D11029" s="1">
        <v>193</v>
      </c>
      <c r="E11029" s="1">
        <v>286</v>
      </c>
    </row>
    <row r="11030" spans="1:5" hidden="1">
      <c r="A11030" s="1">
        <v>2020</v>
      </c>
      <c r="B11030" s="1">
        <v>37</v>
      </c>
      <c r="C11030" s="1">
        <v>109</v>
      </c>
      <c r="D11030" s="1">
        <v>193</v>
      </c>
      <c r="E11030" s="1">
        <v>302</v>
      </c>
    </row>
    <row r="11031" spans="1:5" hidden="1">
      <c r="A11031" s="1">
        <v>2020</v>
      </c>
      <c r="B11031" s="1">
        <v>38</v>
      </c>
      <c r="C11031" s="1">
        <v>109</v>
      </c>
      <c r="D11031" s="1">
        <v>189</v>
      </c>
      <c r="E11031" s="1">
        <v>298</v>
      </c>
    </row>
    <row r="11032" spans="1:5" hidden="1">
      <c r="A11032" s="1">
        <v>2020</v>
      </c>
      <c r="B11032" s="1">
        <v>39</v>
      </c>
      <c r="C11032" s="1">
        <v>111</v>
      </c>
      <c r="D11032" s="1">
        <v>193</v>
      </c>
      <c r="E11032" s="1">
        <v>304</v>
      </c>
    </row>
    <row r="11033" spans="1:5" hidden="1">
      <c r="A11033" s="1">
        <v>2020</v>
      </c>
      <c r="B11033" s="1">
        <v>40</v>
      </c>
      <c r="C11033" s="1">
        <v>97</v>
      </c>
      <c r="D11033" s="1">
        <v>245</v>
      </c>
      <c r="E11033" s="1">
        <v>342</v>
      </c>
    </row>
    <row r="11034" spans="1:5" hidden="1">
      <c r="A11034" s="1">
        <v>2020</v>
      </c>
      <c r="B11034" s="1">
        <v>41</v>
      </c>
      <c r="C11034" s="1">
        <v>122</v>
      </c>
      <c r="D11034" s="1">
        <v>216</v>
      </c>
      <c r="E11034" s="1">
        <v>338</v>
      </c>
    </row>
    <row r="11035" spans="1:5" hidden="1">
      <c r="A11035" s="1">
        <v>2020</v>
      </c>
      <c r="B11035" s="1">
        <v>42</v>
      </c>
      <c r="C11035" s="1">
        <v>132</v>
      </c>
      <c r="D11035" s="1">
        <v>216</v>
      </c>
      <c r="E11035" s="1">
        <v>348</v>
      </c>
    </row>
    <row r="11036" spans="1:5" hidden="1">
      <c r="A11036" s="1">
        <v>2020</v>
      </c>
      <c r="B11036" s="1">
        <v>43</v>
      </c>
      <c r="C11036" s="1">
        <v>138</v>
      </c>
      <c r="D11036" s="1">
        <v>219</v>
      </c>
      <c r="E11036" s="1">
        <v>357</v>
      </c>
    </row>
    <row r="11037" spans="1:5" hidden="1">
      <c r="A11037" s="1">
        <v>2020</v>
      </c>
      <c r="B11037" s="1">
        <v>44</v>
      </c>
      <c r="C11037" s="1">
        <v>167</v>
      </c>
      <c r="D11037" s="1">
        <v>246</v>
      </c>
      <c r="E11037" s="1">
        <v>413</v>
      </c>
    </row>
    <row r="11038" spans="1:5" hidden="1">
      <c r="A11038" s="1">
        <v>2020</v>
      </c>
      <c r="B11038" s="1">
        <v>45</v>
      </c>
      <c r="C11038" s="1">
        <v>179</v>
      </c>
      <c r="D11038" s="1">
        <v>294.02</v>
      </c>
      <c r="E11038" s="1">
        <v>473.02</v>
      </c>
    </row>
    <row r="11039" spans="1:5" hidden="1">
      <c r="A11039" s="1">
        <v>2020</v>
      </c>
      <c r="B11039" s="1">
        <v>46</v>
      </c>
      <c r="C11039" s="1">
        <v>186</v>
      </c>
      <c r="D11039" s="1">
        <v>308.01</v>
      </c>
      <c r="E11039" s="1">
        <v>494.01</v>
      </c>
    </row>
    <row r="11040" spans="1:5" hidden="1">
      <c r="A11040" s="1">
        <v>2020</v>
      </c>
      <c r="B11040" s="1">
        <v>47</v>
      </c>
      <c r="C11040" s="1">
        <v>235</v>
      </c>
      <c r="D11040" s="1">
        <v>380.02</v>
      </c>
      <c r="E11040" s="1">
        <v>615.02</v>
      </c>
    </row>
    <row r="11041" spans="1:5" hidden="1">
      <c r="A11041" s="1">
        <v>2020</v>
      </c>
      <c r="B11041" s="1">
        <v>48</v>
      </c>
      <c r="C11041" s="1">
        <v>245.01</v>
      </c>
      <c r="D11041" s="1">
        <v>394.02</v>
      </c>
      <c r="E11041" s="1">
        <v>639.03</v>
      </c>
    </row>
    <row r="11042" spans="1:5" hidden="1">
      <c r="A11042" s="1">
        <v>2020</v>
      </c>
      <c r="B11042" s="1">
        <v>49</v>
      </c>
      <c r="C11042" s="1">
        <v>264.01</v>
      </c>
      <c r="D11042" s="1">
        <v>424.02</v>
      </c>
      <c r="E11042" s="1">
        <v>688.03</v>
      </c>
    </row>
    <row r="11043" spans="1:5" hidden="1">
      <c r="A11043" s="1">
        <v>2020</v>
      </c>
      <c r="B11043" s="1">
        <v>50</v>
      </c>
      <c r="C11043" s="1">
        <v>275.02</v>
      </c>
      <c r="D11043" s="1">
        <v>414.02</v>
      </c>
      <c r="E11043" s="1">
        <v>689.04</v>
      </c>
    </row>
    <row r="11044" spans="1:5" hidden="1">
      <c r="A11044" s="1">
        <v>2020</v>
      </c>
      <c r="B11044" s="1">
        <v>51</v>
      </c>
      <c r="C11044" s="1">
        <v>287.02</v>
      </c>
      <c r="D11044" s="1">
        <v>481.02</v>
      </c>
      <c r="E11044" s="1">
        <v>768.04</v>
      </c>
    </row>
    <row r="11045" spans="1:5" hidden="1">
      <c r="A11045" s="1">
        <v>2020</v>
      </c>
      <c r="B11045" s="1">
        <v>52</v>
      </c>
      <c r="C11045" s="1">
        <v>306.02</v>
      </c>
      <c r="D11045" s="1">
        <v>477.02</v>
      </c>
      <c r="E11045" s="1">
        <v>783.04</v>
      </c>
    </row>
    <row r="11046" spans="1:5" hidden="1">
      <c r="A11046" s="1">
        <v>2020</v>
      </c>
      <c r="B11046" s="1">
        <v>53</v>
      </c>
      <c r="C11046" s="1">
        <v>340.02</v>
      </c>
      <c r="D11046" s="1">
        <v>528.02</v>
      </c>
      <c r="E11046" s="1">
        <v>868.04</v>
      </c>
    </row>
    <row r="11047" spans="1:5" hidden="1">
      <c r="A11047" s="1">
        <v>2020</v>
      </c>
      <c r="B11047" s="1">
        <v>54</v>
      </c>
      <c r="C11047" s="1">
        <v>351.02</v>
      </c>
      <c r="D11047" s="1">
        <v>550.02</v>
      </c>
      <c r="E11047" s="1">
        <v>901.04</v>
      </c>
    </row>
    <row r="11048" spans="1:5" hidden="1">
      <c r="A11048" s="1">
        <v>2020</v>
      </c>
      <c r="B11048" s="1">
        <v>55</v>
      </c>
      <c r="C11048" s="1">
        <v>389.02</v>
      </c>
      <c r="D11048" s="1">
        <v>583.02</v>
      </c>
      <c r="E11048" s="1">
        <v>972.04</v>
      </c>
    </row>
    <row r="11049" spans="1:5" hidden="1">
      <c r="A11049" s="1">
        <v>2020</v>
      </c>
      <c r="B11049" s="1">
        <v>56</v>
      </c>
      <c r="C11049" s="1">
        <v>391.02</v>
      </c>
      <c r="D11049" s="1">
        <v>687.02</v>
      </c>
      <c r="E11049" s="1">
        <v>1078.04</v>
      </c>
    </row>
    <row r="11050" spans="1:5" hidden="1">
      <c r="A11050" s="1">
        <v>2020</v>
      </c>
      <c r="B11050" s="1">
        <v>57</v>
      </c>
      <c r="C11050" s="1">
        <v>480.02</v>
      </c>
      <c r="D11050" s="1">
        <v>778.02</v>
      </c>
      <c r="E11050" s="1">
        <v>1258.04</v>
      </c>
    </row>
    <row r="11051" spans="1:5" hidden="1">
      <c r="A11051" s="1">
        <v>2020</v>
      </c>
      <c r="B11051" s="1">
        <v>58</v>
      </c>
      <c r="C11051" s="1">
        <v>445.02</v>
      </c>
      <c r="D11051" s="1">
        <v>759.02</v>
      </c>
      <c r="E11051" s="1">
        <v>1204.04</v>
      </c>
    </row>
    <row r="11052" spans="1:5" hidden="1">
      <c r="A11052" s="1">
        <v>2020</v>
      </c>
      <c r="B11052" s="1">
        <v>59</v>
      </c>
      <c r="C11052" s="1">
        <v>522.02</v>
      </c>
      <c r="D11052" s="1">
        <v>903.04</v>
      </c>
      <c r="E11052" s="1">
        <v>1425.06</v>
      </c>
    </row>
    <row r="11053" spans="1:5" hidden="1">
      <c r="A11053" s="1">
        <v>2020</v>
      </c>
      <c r="B11053" s="1">
        <v>60</v>
      </c>
      <c r="C11053" s="1">
        <v>561.02</v>
      </c>
      <c r="D11053" s="1">
        <v>933.04</v>
      </c>
      <c r="E11053" s="1">
        <v>1494.06</v>
      </c>
    </row>
    <row r="11054" spans="1:5" hidden="1">
      <c r="A11054" s="1">
        <v>2020</v>
      </c>
      <c r="B11054" s="1">
        <v>61</v>
      </c>
      <c r="C11054" s="1">
        <v>605.02</v>
      </c>
      <c r="D11054" s="1">
        <v>933.04</v>
      </c>
      <c r="E11054" s="1">
        <v>1538.06</v>
      </c>
    </row>
    <row r="11055" spans="1:5" hidden="1">
      <c r="A11055" s="1">
        <v>2020</v>
      </c>
      <c r="B11055" s="1">
        <v>62</v>
      </c>
      <c r="C11055" s="1">
        <v>636.02</v>
      </c>
      <c r="D11055" s="1">
        <v>956.04</v>
      </c>
      <c r="E11055" s="1">
        <v>1592.06</v>
      </c>
    </row>
    <row r="11056" spans="1:5" hidden="1">
      <c r="A11056" s="1">
        <v>2020</v>
      </c>
      <c r="B11056" s="1">
        <v>63</v>
      </c>
      <c r="C11056" s="1">
        <v>696.02</v>
      </c>
      <c r="D11056" s="1">
        <v>1096.04</v>
      </c>
      <c r="E11056" s="1">
        <v>1792.06</v>
      </c>
    </row>
    <row r="11057" spans="1:5" hidden="1">
      <c r="A11057" s="1">
        <v>2020</v>
      </c>
      <c r="B11057" s="1">
        <v>64</v>
      </c>
      <c r="C11057" s="1">
        <v>707.02</v>
      </c>
      <c r="D11057" s="1">
        <v>1134.04</v>
      </c>
      <c r="E11057" s="1">
        <v>1841.06</v>
      </c>
    </row>
    <row r="11058" spans="1:5" hidden="1">
      <c r="A11058" s="1">
        <v>2020</v>
      </c>
      <c r="B11058" s="1">
        <v>65</v>
      </c>
      <c r="C11058" s="1">
        <v>733.02</v>
      </c>
      <c r="D11058" s="1">
        <v>1173.04</v>
      </c>
      <c r="E11058" s="1">
        <v>1906.06</v>
      </c>
    </row>
    <row r="11059" spans="1:5" hidden="1">
      <c r="A11059" s="1">
        <v>2020</v>
      </c>
      <c r="B11059" s="1">
        <v>66</v>
      </c>
      <c r="C11059" s="1">
        <v>739.03</v>
      </c>
      <c r="D11059" s="1">
        <v>1251.04</v>
      </c>
      <c r="E11059" s="1">
        <v>1990.07</v>
      </c>
    </row>
    <row r="11060" spans="1:5" hidden="1">
      <c r="A11060" s="1">
        <v>2020</v>
      </c>
      <c r="B11060" s="1">
        <v>67</v>
      </c>
      <c r="C11060" s="1">
        <v>796.04</v>
      </c>
      <c r="D11060" s="1">
        <v>1268.04</v>
      </c>
      <c r="E11060" s="1">
        <v>2064.08</v>
      </c>
    </row>
    <row r="11061" spans="1:5" hidden="1">
      <c r="A11061" s="1">
        <v>2020</v>
      </c>
      <c r="B11061" s="1">
        <v>68</v>
      </c>
      <c r="C11061" s="1">
        <v>854.04</v>
      </c>
      <c r="D11061" s="1">
        <v>1352.04</v>
      </c>
      <c r="E11061" s="1">
        <v>2206.08</v>
      </c>
    </row>
    <row r="11062" spans="1:5" hidden="1">
      <c r="A11062" s="1">
        <v>2020</v>
      </c>
      <c r="B11062" s="1">
        <v>69</v>
      </c>
      <c r="C11062" s="1">
        <v>977.04</v>
      </c>
      <c r="D11062" s="1">
        <v>1525.06</v>
      </c>
      <c r="E11062" s="1">
        <v>2502.1</v>
      </c>
    </row>
    <row r="11063" spans="1:5" hidden="1">
      <c r="A11063" s="1">
        <v>2020</v>
      </c>
      <c r="B11063" s="1">
        <v>70</v>
      </c>
      <c r="C11063" s="1">
        <v>1082.04</v>
      </c>
      <c r="D11063" s="1">
        <v>1709.06</v>
      </c>
      <c r="E11063" s="1">
        <v>2791.1</v>
      </c>
    </row>
    <row r="11064" spans="1:5" hidden="1">
      <c r="A11064" s="1">
        <v>2020</v>
      </c>
      <c r="B11064" s="1">
        <v>71</v>
      </c>
      <c r="C11064" s="1">
        <v>1121.04</v>
      </c>
      <c r="D11064" s="1">
        <v>1721.06</v>
      </c>
      <c r="E11064" s="1">
        <v>2842.1</v>
      </c>
    </row>
    <row r="11065" spans="1:5" hidden="1">
      <c r="A11065" s="1">
        <v>2020</v>
      </c>
      <c r="B11065" s="1">
        <v>72</v>
      </c>
      <c r="C11065" s="1">
        <v>1263.04</v>
      </c>
      <c r="D11065" s="1">
        <v>2000.07</v>
      </c>
      <c r="E11065" s="1">
        <v>3263.11</v>
      </c>
    </row>
    <row r="11066" spans="1:5" hidden="1">
      <c r="A11066" s="1">
        <v>2020</v>
      </c>
      <c r="B11066" s="1">
        <v>73</v>
      </c>
      <c r="C11066" s="1">
        <v>1378.06</v>
      </c>
      <c r="D11066" s="1">
        <v>2172.08</v>
      </c>
      <c r="E11066" s="1">
        <v>3550.14</v>
      </c>
    </row>
    <row r="11067" spans="1:5" hidden="1">
      <c r="A11067" s="1">
        <v>2020</v>
      </c>
      <c r="B11067" s="1">
        <v>74</v>
      </c>
      <c r="C11067" s="1">
        <v>1355.06</v>
      </c>
      <c r="D11067" s="1">
        <v>1902.06</v>
      </c>
      <c r="E11067" s="1">
        <v>3257.12</v>
      </c>
    </row>
    <row r="11068" spans="1:5" hidden="1">
      <c r="A11068" s="1">
        <v>2020</v>
      </c>
      <c r="B11068" s="1">
        <v>75</v>
      </c>
      <c r="C11068" s="1">
        <v>1407.06</v>
      </c>
      <c r="D11068" s="1">
        <v>2087.08</v>
      </c>
      <c r="E11068" s="1">
        <v>3494.14</v>
      </c>
    </row>
    <row r="11069" spans="1:5" hidden="1">
      <c r="A11069" s="1">
        <v>2020</v>
      </c>
      <c r="B11069" s="1">
        <v>76</v>
      </c>
      <c r="C11069" s="1">
        <v>1478.06</v>
      </c>
      <c r="D11069" s="1">
        <v>2139.08</v>
      </c>
      <c r="E11069" s="1">
        <v>3617.14</v>
      </c>
    </row>
    <row r="11070" spans="1:5" hidden="1">
      <c r="A11070" s="1">
        <v>2020</v>
      </c>
      <c r="B11070" s="1">
        <v>77</v>
      </c>
      <c r="C11070" s="1">
        <v>1476.06</v>
      </c>
      <c r="D11070" s="1">
        <v>2138.08</v>
      </c>
      <c r="E11070" s="1">
        <v>3614.14</v>
      </c>
    </row>
    <row r="11071" spans="1:5" hidden="1">
      <c r="A11071" s="1">
        <v>2020</v>
      </c>
      <c r="B11071" s="1">
        <v>78</v>
      </c>
      <c r="C11071" s="1">
        <v>1587.06</v>
      </c>
      <c r="D11071" s="1">
        <v>2239.08</v>
      </c>
      <c r="E11071" s="1">
        <v>3826.14</v>
      </c>
    </row>
    <row r="11072" spans="1:5" hidden="1">
      <c r="A11072" s="1">
        <v>2020</v>
      </c>
      <c r="B11072" s="1">
        <v>79</v>
      </c>
      <c r="C11072" s="1">
        <v>1736.06</v>
      </c>
      <c r="D11072" s="1">
        <v>2341.08</v>
      </c>
      <c r="E11072" s="1">
        <v>4077.14</v>
      </c>
    </row>
    <row r="11073" spans="1:5" hidden="1">
      <c r="A11073" s="1">
        <v>2020</v>
      </c>
      <c r="B11073" s="1">
        <v>80</v>
      </c>
      <c r="C11073" s="1">
        <v>1847.08</v>
      </c>
      <c r="D11073" s="1">
        <v>2369.08</v>
      </c>
      <c r="E11073" s="1">
        <v>4216.16</v>
      </c>
    </row>
    <row r="11074" spans="1:5" hidden="1">
      <c r="A11074" s="1">
        <v>2020</v>
      </c>
      <c r="B11074" s="1">
        <v>81</v>
      </c>
      <c r="C11074" s="1">
        <v>2074.08</v>
      </c>
      <c r="D11074" s="1">
        <v>2525.09</v>
      </c>
      <c r="E11074" s="1">
        <v>4599.17</v>
      </c>
    </row>
    <row r="11075" spans="1:5" hidden="1">
      <c r="A11075" s="1">
        <v>2020</v>
      </c>
      <c r="B11075" s="1">
        <v>82</v>
      </c>
      <c r="C11075" s="1">
        <v>2148.08</v>
      </c>
      <c r="D11075" s="1">
        <v>2567.1</v>
      </c>
      <c r="E11075" s="1">
        <v>4715.18</v>
      </c>
    </row>
    <row r="11076" spans="1:5" hidden="1">
      <c r="A11076" s="1">
        <v>2020</v>
      </c>
      <c r="B11076" s="1">
        <v>83</v>
      </c>
      <c r="C11076" s="1">
        <v>2321.09</v>
      </c>
      <c r="D11076" s="1">
        <v>2661.1</v>
      </c>
      <c r="E11076" s="1">
        <v>4982.1899999999996</v>
      </c>
    </row>
    <row r="11077" spans="1:5" hidden="1">
      <c r="A11077" s="1">
        <v>2020</v>
      </c>
      <c r="B11077" s="1">
        <v>84</v>
      </c>
      <c r="C11077" s="1">
        <v>2450.1</v>
      </c>
      <c r="D11077" s="1">
        <v>2660.1</v>
      </c>
      <c r="E11077" s="1">
        <v>5110.2</v>
      </c>
    </row>
    <row r="11078" spans="1:5" hidden="1">
      <c r="A11078" s="1">
        <v>2020</v>
      </c>
      <c r="B11078" s="1">
        <v>85</v>
      </c>
      <c r="C11078" s="1">
        <v>2470.1</v>
      </c>
      <c r="D11078" s="1">
        <v>2688.1</v>
      </c>
      <c r="E11078" s="1">
        <v>5158.2</v>
      </c>
    </row>
    <row r="11079" spans="1:5" hidden="1">
      <c r="A11079" s="1">
        <v>2020</v>
      </c>
      <c r="B11079" s="1">
        <v>86</v>
      </c>
      <c r="C11079" s="1">
        <v>2626.1</v>
      </c>
      <c r="D11079" s="1">
        <v>2729.1</v>
      </c>
      <c r="E11079" s="1">
        <v>5355.2</v>
      </c>
    </row>
    <row r="11080" spans="1:5" hidden="1">
      <c r="A11080" s="1">
        <v>2020</v>
      </c>
      <c r="B11080" s="1">
        <v>87</v>
      </c>
      <c r="C11080" s="1">
        <v>2809.11</v>
      </c>
      <c r="D11080" s="1">
        <v>2573.09</v>
      </c>
      <c r="E11080" s="1">
        <v>5382.2</v>
      </c>
    </row>
    <row r="11081" spans="1:5" hidden="1">
      <c r="A11081" s="1">
        <v>2020</v>
      </c>
      <c r="B11081" s="1">
        <v>88</v>
      </c>
      <c r="C11081" s="1">
        <v>2878.11</v>
      </c>
      <c r="D11081" s="1">
        <v>2583.09</v>
      </c>
      <c r="E11081" s="1">
        <v>5461.2</v>
      </c>
    </row>
    <row r="11082" spans="1:5" hidden="1">
      <c r="A11082" s="1">
        <v>2020</v>
      </c>
      <c r="B11082" s="1">
        <v>89</v>
      </c>
      <c r="C11082" s="1">
        <v>3094.12</v>
      </c>
      <c r="D11082" s="1">
        <v>2628.1</v>
      </c>
      <c r="E11082" s="1">
        <v>5722.22</v>
      </c>
    </row>
    <row r="11083" spans="1:5" hidden="1">
      <c r="A11083" s="1">
        <v>2020</v>
      </c>
      <c r="B11083" s="1">
        <v>90</v>
      </c>
      <c r="C11083" s="1">
        <v>3082.12</v>
      </c>
      <c r="D11083" s="1">
        <v>2547.09</v>
      </c>
      <c r="E11083" s="1">
        <v>5629.21</v>
      </c>
    </row>
    <row r="11084" spans="1:5" hidden="1">
      <c r="A11084" s="1">
        <v>2020</v>
      </c>
      <c r="B11084" s="1">
        <v>91</v>
      </c>
      <c r="C11084" s="1">
        <v>3225.12</v>
      </c>
      <c r="D11084" s="1">
        <v>2307.08</v>
      </c>
      <c r="E11084" s="1">
        <v>5532.2</v>
      </c>
    </row>
    <row r="11085" spans="1:5" hidden="1">
      <c r="A11085" s="1">
        <v>2020</v>
      </c>
      <c r="B11085" s="1">
        <v>92</v>
      </c>
      <c r="C11085" s="1">
        <v>3000.11</v>
      </c>
      <c r="D11085" s="1">
        <v>2125.0700000000002</v>
      </c>
      <c r="E11085" s="1">
        <v>5125.18</v>
      </c>
    </row>
    <row r="11086" spans="1:5" hidden="1">
      <c r="A11086" s="1">
        <v>2020</v>
      </c>
      <c r="B11086" s="1">
        <v>93</v>
      </c>
      <c r="C11086" s="1">
        <v>2771.1</v>
      </c>
      <c r="D11086" s="1">
        <v>1796.06</v>
      </c>
      <c r="E11086" s="1">
        <v>4567.16</v>
      </c>
    </row>
    <row r="11087" spans="1:5" hidden="1">
      <c r="A11087" s="1">
        <v>2020</v>
      </c>
      <c r="B11087" s="1">
        <v>94</v>
      </c>
      <c r="C11087" s="1">
        <v>2532.1</v>
      </c>
      <c r="D11087" s="1">
        <v>1429.05</v>
      </c>
      <c r="E11087" s="1">
        <v>3961.15</v>
      </c>
    </row>
    <row r="11088" spans="1:5" hidden="1">
      <c r="A11088" s="1">
        <v>2020</v>
      </c>
      <c r="B11088" s="1">
        <v>95</v>
      </c>
      <c r="C11088" s="1">
        <v>2385.09</v>
      </c>
      <c r="D11088" s="1">
        <v>1132.04</v>
      </c>
      <c r="E11088" s="1">
        <v>3517.13</v>
      </c>
    </row>
    <row r="11089" spans="1:5" hidden="1">
      <c r="A11089" s="1">
        <v>2020</v>
      </c>
      <c r="B11089" s="1">
        <v>96</v>
      </c>
      <c r="C11089" s="1">
        <v>1787.07</v>
      </c>
      <c r="D11089" s="1">
        <v>906.03</v>
      </c>
      <c r="E11089" s="1">
        <v>2693.1</v>
      </c>
    </row>
    <row r="11090" spans="1:5" hidden="1">
      <c r="A11090" s="1">
        <v>2020</v>
      </c>
      <c r="B11090" s="1">
        <v>97</v>
      </c>
      <c r="C11090" s="1">
        <v>1531.06</v>
      </c>
      <c r="D11090" s="1">
        <v>680.02</v>
      </c>
      <c r="E11090" s="1">
        <v>2211.08</v>
      </c>
    </row>
    <row r="11091" spans="1:5" hidden="1">
      <c r="A11091" s="1">
        <v>2020</v>
      </c>
      <c r="B11091" s="1">
        <v>98</v>
      </c>
      <c r="C11091" s="1">
        <v>1163.05</v>
      </c>
      <c r="D11091" s="1">
        <v>451.02</v>
      </c>
      <c r="E11091" s="1">
        <v>1614.07</v>
      </c>
    </row>
    <row r="11092" spans="1:5" hidden="1">
      <c r="A11092" s="1">
        <v>2020</v>
      </c>
      <c r="B11092" s="1">
        <v>99</v>
      </c>
      <c r="C11092" s="1">
        <v>848.04</v>
      </c>
      <c r="D11092" s="1">
        <v>320.02</v>
      </c>
      <c r="E11092" s="1">
        <v>1168.06</v>
      </c>
    </row>
    <row r="11093" spans="1:5" hidden="1">
      <c r="A11093" s="1">
        <v>2020</v>
      </c>
      <c r="B11093" s="1">
        <v>100</v>
      </c>
      <c r="C11093" s="1">
        <v>566.63</v>
      </c>
      <c r="D11093" s="1">
        <v>193.47</v>
      </c>
      <c r="E11093" s="1">
        <v>760.1</v>
      </c>
    </row>
    <row r="11094" spans="1:5" hidden="1">
      <c r="A11094" s="1">
        <v>2020</v>
      </c>
      <c r="B11094" s="1">
        <v>101</v>
      </c>
      <c r="C11094" s="1">
        <v>380.53</v>
      </c>
      <c r="D11094" s="1">
        <v>103.93</v>
      </c>
      <c r="E11094" s="1">
        <v>484.46</v>
      </c>
    </row>
    <row r="11095" spans="1:5" hidden="1">
      <c r="A11095" s="1">
        <v>2020</v>
      </c>
      <c r="B11095" s="1">
        <v>102</v>
      </c>
      <c r="C11095" s="1">
        <v>251.95</v>
      </c>
      <c r="D11095" s="1">
        <v>60.82</v>
      </c>
      <c r="E11095" s="1">
        <v>312.77</v>
      </c>
    </row>
    <row r="11096" spans="1:5" hidden="1">
      <c r="A11096" s="1">
        <v>2020</v>
      </c>
      <c r="B11096" s="1">
        <v>103</v>
      </c>
      <c r="C11096" s="1">
        <v>158.66</v>
      </c>
      <c r="D11096" s="1">
        <v>34.700000000000003</v>
      </c>
      <c r="E11096" s="1">
        <v>193.36</v>
      </c>
    </row>
    <row r="11097" spans="1:5" hidden="1">
      <c r="A11097" s="1">
        <v>2020</v>
      </c>
      <c r="B11097" s="1">
        <v>104</v>
      </c>
      <c r="C11097" s="1">
        <v>92.14</v>
      </c>
      <c r="D11097" s="1">
        <v>17.93</v>
      </c>
      <c r="E11097" s="1">
        <v>110.07</v>
      </c>
    </row>
    <row r="11098" spans="1:5" hidden="1">
      <c r="A11098" s="1">
        <v>2020</v>
      </c>
      <c r="B11098" s="1">
        <v>105</v>
      </c>
      <c r="C11098" s="1">
        <v>50.95</v>
      </c>
      <c r="D11098" s="1">
        <v>8.91</v>
      </c>
      <c r="E11098" s="1">
        <v>59.86</v>
      </c>
    </row>
    <row r="11099" spans="1:5" hidden="1">
      <c r="A11099" s="1">
        <v>2020</v>
      </c>
      <c r="B11099" s="1">
        <v>106</v>
      </c>
      <c r="C11099" s="1">
        <v>26.9</v>
      </c>
      <c r="D11099" s="1">
        <v>4.37</v>
      </c>
      <c r="E11099" s="1">
        <v>31.27</v>
      </c>
    </row>
    <row r="11100" spans="1:5" hidden="1">
      <c r="A11100" s="1">
        <v>2020</v>
      </c>
      <c r="B11100" s="1">
        <v>107</v>
      </c>
      <c r="C11100" s="1">
        <v>13.71</v>
      </c>
      <c r="D11100" s="1">
        <v>2</v>
      </c>
      <c r="E11100" s="1">
        <v>15.71</v>
      </c>
    </row>
    <row r="11101" spans="1:5" hidden="1">
      <c r="A11101" s="1">
        <v>2020</v>
      </c>
      <c r="B11101" s="1">
        <v>108</v>
      </c>
      <c r="C11101" s="1">
        <v>6.65</v>
      </c>
      <c r="D11101" s="1">
        <v>0.88</v>
      </c>
      <c r="E11101" s="1">
        <v>7.53</v>
      </c>
    </row>
    <row r="11102" spans="1:5" hidden="1">
      <c r="A11102" s="1">
        <v>2020</v>
      </c>
      <c r="B11102" s="1">
        <v>109</v>
      </c>
      <c r="C11102" s="1">
        <v>3.13</v>
      </c>
      <c r="D11102" s="1">
        <v>0</v>
      </c>
      <c r="E11102" s="1">
        <v>3.13</v>
      </c>
    </row>
    <row r="11103" spans="1:5" hidden="1">
      <c r="A11103" s="1">
        <v>2020</v>
      </c>
      <c r="B11103" s="1" t="s">
        <v>121</v>
      </c>
      <c r="C11103" s="1">
        <v>1.81</v>
      </c>
      <c r="D11103" s="1">
        <v>0</v>
      </c>
      <c r="E11103" s="1">
        <v>1.81</v>
      </c>
    </row>
    <row r="11104" spans="1:5" hidden="1">
      <c r="A11104" s="1">
        <v>2021</v>
      </c>
      <c r="B11104" s="1">
        <v>0</v>
      </c>
      <c r="C11104" s="1">
        <v>455</v>
      </c>
      <c r="D11104" s="1">
        <v>537</v>
      </c>
      <c r="E11104" s="1">
        <v>992</v>
      </c>
    </row>
    <row r="11105" spans="1:5" hidden="1">
      <c r="A11105" s="1">
        <v>2021</v>
      </c>
      <c r="B11105" s="1">
        <v>1</v>
      </c>
      <c r="C11105" s="1">
        <v>24</v>
      </c>
      <c r="D11105" s="1">
        <v>29</v>
      </c>
      <c r="E11105" s="1">
        <v>53</v>
      </c>
    </row>
    <row r="11106" spans="1:5" hidden="1">
      <c r="A11106" s="1">
        <v>2021</v>
      </c>
      <c r="B11106" s="1">
        <v>2</v>
      </c>
      <c r="C11106" s="1">
        <v>16</v>
      </c>
      <c r="D11106" s="1">
        <v>22</v>
      </c>
      <c r="E11106" s="1">
        <v>38</v>
      </c>
    </row>
    <row r="11107" spans="1:5" hidden="1">
      <c r="A11107" s="1">
        <v>2021</v>
      </c>
      <c r="B11107" s="1">
        <v>3</v>
      </c>
      <c r="C11107" s="1">
        <v>12</v>
      </c>
      <c r="D11107" s="1">
        <v>22</v>
      </c>
      <c r="E11107" s="1">
        <v>34</v>
      </c>
    </row>
    <row r="11108" spans="1:5" hidden="1">
      <c r="A11108" s="1">
        <v>2021</v>
      </c>
      <c r="B11108" s="1">
        <v>4</v>
      </c>
      <c r="C11108" s="1">
        <v>11</v>
      </c>
      <c r="D11108" s="1">
        <v>15</v>
      </c>
      <c r="E11108" s="1">
        <v>26</v>
      </c>
    </row>
    <row r="11109" spans="1:5" hidden="1">
      <c r="A11109" s="1">
        <v>2021</v>
      </c>
      <c r="B11109" s="1">
        <v>5</v>
      </c>
      <c r="C11109" s="1">
        <v>14</v>
      </c>
      <c r="D11109" s="1">
        <v>16</v>
      </c>
      <c r="E11109" s="1">
        <v>30</v>
      </c>
    </row>
    <row r="11110" spans="1:5" hidden="1">
      <c r="A11110" s="1">
        <v>2021</v>
      </c>
      <c r="B11110" s="1">
        <v>6</v>
      </c>
      <c r="C11110" s="1">
        <v>12</v>
      </c>
      <c r="D11110" s="1">
        <v>11</v>
      </c>
      <c r="E11110" s="1">
        <v>23</v>
      </c>
    </row>
    <row r="11111" spans="1:5" hidden="1">
      <c r="A11111" s="1">
        <v>2021</v>
      </c>
      <c r="B11111" s="1">
        <v>7</v>
      </c>
      <c r="C11111" s="1">
        <v>10</v>
      </c>
      <c r="D11111" s="1">
        <v>9</v>
      </c>
      <c r="E11111" s="1">
        <v>19</v>
      </c>
    </row>
    <row r="11112" spans="1:5" hidden="1">
      <c r="A11112" s="1">
        <v>2021</v>
      </c>
      <c r="B11112" s="1">
        <v>8</v>
      </c>
      <c r="C11112" s="1">
        <v>12</v>
      </c>
      <c r="D11112" s="1">
        <v>16</v>
      </c>
      <c r="E11112" s="1">
        <v>28</v>
      </c>
    </row>
    <row r="11113" spans="1:5" hidden="1">
      <c r="A11113" s="1">
        <v>2021</v>
      </c>
      <c r="B11113" s="1">
        <v>9</v>
      </c>
      <c r="C11113" s="1">
        <v>7</v>
      </c>
      <c r="D11113" s="1">
        <v>15</v>
      </c>
      <c r="E11113" s="1">
        <v>22</v>
      </c>
    </row>
    <row r="11114" spans="1:5" hidden="1">
      <c r="A11114" s="1">
        <v>2021</v>
      </c>
      <c r="B11114" s="1">
        <v>10</v>
      </c>
      <c r="C11114" s="1">
        <v>9</v>
      </c>
      <c r="D11114" s="1">
        <v>9</v>
      </c>
      <c r="E11114" s="1">
        <v>18</v>
      </c>
    </row>
    <row r="11115" spans="1:5" hidden="1">
      <c r="A11115" s="1">
        <v>2021</v>
      </c>
      <c r="B11115" s="1">
        <v>11</v>
      </c>
      <c r="C11115" s="1">
        <v>6</v>
      </c>
      <c r="D11115" s="1">
        <v>8</v>
      </c>
      <c r="E11115" s="1">
        <v>14</v>
      </c>
    </row>
    <row r="11116" spans="1:5" hidden="1">
      <c r="A11116" s="1">
        <v>2021</v>
      </c>
      <c r="B11116" s="1">
        <v>12</v>
      </c>
      <c r="C11116" s="1">
        <v>14</v>
      </c>
      <c r="D11116" s="1">
        <v>22</v>
      </c>
      <c r="E11116" s="1">
        <v>36</v>
      </c>
    </row>
    <row r="11117" spans="1:5" hidden="1">
      <c r="A11117" s="1">
        <v>2021</v>
      </c>
      <c r="B11117" s="1">
        <v>13</v>
      </c>
      <c r="C11117" s="1">
        <v>10</v>
      </c>
      <c r="D11117" s="1">
        <v>22</v>
      </c>
      <c r="E11117" s="1">
        <v>32</v>
      </c>
    </row>
    <row r="11118" spans="1:5" hidden="1">
      <c r="A11118" s="1">
        <v>2021</v>
      </c>
      <c r="B11118" s="1">
        <v>14</v>
      </c>
      <c r="C11118" s="1">
        <v>23</v>
      </c>
      <c r="D11118" s="1">
        <v>29</v>
      </c>
      <c r="E11118" s="1">
        <v>52</v>
      </c>
    </row>
    <row r="11119" spans="1:5" hidden="1">
      <c r="A11119" s="1">
        <v>2021</v>
      </c>
      <c r="B11119" s="1">
        <v>15</v>
      </c>
      <c r="C11119" s="1">
        <v>20</v>
      </c>
      <c r="D11119" s="1">
        <v>35</v>
      </c>
      <c r="E11119" s="1">
        <v>55</v>
      </c>
    </row>
    <row r="11120" spans="1:5" hidden="1">
      <c r="A11120" s="1">
        <v>2021</v>
      </c>
      <c r="B11120" s="1">
        <v>16</v>
      </c>
      <c r="C11120" s="1">
        <v>29</v>
      </c>
      <c r="D11120" s="1">
        <v>57</v>
      </c>
      <c r="E11120" s="1">
        <v>86</v>
      </c>
    </row>
    <row r="11121" spans="1:5" hidden="1">
      <c r="A11121" s="1">
        <v>2021</v>
      </c>
      <c r="B11121" s="1">
        <v>17</v>
      </c>
      <c r="C11121" s="1">
        <v>28</v>
      </c>
      <c r="D11121" s="1">
        <v>61</v>
      </c>
      <c r="E11121" s="1">
        <v>89</v>
      </c>
    </row>
    <row r="11122" spans="1:5" hidden="1">
      <c r="A11122" s="1">
        <v>2021</v>
      </c>
      <c r="B11122" s="1">
        <v>18</v>
      </c>
      <c r="C11122" s="1">
        <v>31</v>
      </c>
      <c r="D11122" s="1">
        <v>83</v>
      </c>
      <c r="E11122" s="1">
        <v>114</v>
      </c>
    </row>
    <row r="11123" spans="1:5" hidden="1">
      <c r="A11123" s="1">
        <v>2021</v>
      </c>
      <c r="B11123" s="1">
        <v>19</v>
      </c>
      <c r="C11123" s="1">
        <v>28</v>
      </c>
      <c r="D11123" s="1">
        <v>82</v>
      </c>
      <c r="E11123" s="1">
        <v>110</v>
      </c>
    </row>
    <row r="11124" spans="1:5" hidden="1">
      <c r="A11124" s="1">
        <v>2021</v>
      </c>
      <c r="B11124" s="1">
        <v>20</v>
      </c>
      <c r="C11124" s="1">
        <v>34</v>
      </c>
      <c r="D11124" s="1">
        <v>97</v>
      </c>
      <c r="E11124" s="1">
        <v>131</v>
      </c>
    </row>
    <row r="11125" spans="1:5" hidden="1">
      <c r="A11125" s="1">
        <v>2021</v>
      </c>
      <c r="B11125" s="1">
        <v>21</v>
      </c>
      <c r="C11125" s="1">
        <v>39</v>
      </c>
      <c r="D11125" s="1">
        <v>86</v>
      </c>
      <c r="E11125" s="1">
        <v>125</v>
      </c>
    </row>
    <row r="11126" spans="1:5" hidden="1">
      <c r="A11126" s="1">
        <v>2021</v>
      </c>
      <c r="B11126" s="1">
        <v>22</v>
      </c>
      <c r="C11126" s="1">
        <v>47</v>
      </c>
      <c r="D11126" s="1">
        <v>92</v>
      </c>
      <c r="E11126" s="1">
        <v>139</v>
      </c>
    </row>
    <row r="11127" spans="1:5" hidden="1">
      <c r="A11127" s="1">
        <v>2021</v>
      </c>
      <c r="B11127" s="1">
        <v>23</v>
      </c>
      <c r="C11127" s="1">
        <v>42</v>
      </c>
      <c r="D11127" s="1">
        <v>92</v>
      </c>
      <c r="E11127" s="1">
        <v>134</v>
      </c>
    </row>
    <row r="11128" spans="1:5" hidden="1">
      <c r="A11128" s="1">
        <v>2021</v>
      </c>
      <c r="B11128" s="1">
        <v>24</v>
      </c>
      <c r="C11128" s="1">
        <v>35</v>
      </c>
      <c r="D11128" s="1">
        <v>124</v>
      </c>
      <c r="E11128" s="1">
        <v>159</v>
      </c>
    </row>
    <row r="11129" spans="1:5" hidden="1">
      <c r="A11129" s="1">
        <v>2021</v>
      </c>
      <c r="B11129" s="1">
        <v>25</v>
      </c>
      <c r="C11129" s="1">
        <v>46</v>
      </c>
      <c r="D11129" s="1">
        <v>111</v>
      </c>
      <c r="E11129" s="1">
        <v>157</v>
      </c>
    </row>
    <row r="11130" spans="1:5" hidden="1">
      <c r="A11130" s="1">
        <v>2021</v>
      </c>
      <c r="B11130" s="1">
        <v>26</v>
      </c>
      <c r="C11130" s="1">
        <v>38</v>
      </c>
      <c r="D11130" s="1">
        <v>129</v>
      </c>
      <c r="E11130" s="1">
        <v>167</v>
      </c>
    </row>
    <row r="11131" spans="1:5" hidden="1">
      <c r="A11131" s="1">
        <v>2021</v>
      </c>
      <c r="B11131" s="1">
        <v>27</v>
      </c>
      <c r="C11131" s="1">
        <v>45</v>
      </c>
      <c r="D11131" s="1">
        <v>123</v>
      </c>
      <c r="E11131" s="1">
        <v>168</v>
      </c>
    </row>
    <row r="11132" spans="1:5" hidden="1">
      <c r="A11132" s="1">
        <v>2021</v>
      </c>
      <c r="B11132" s="1">
        <v>28</v>
      </c>
      <c r="C11132" s="1">
        <v>41</v>
      </c>
      <c r="D11132" s="1">
        <v>136</v>
      </c>
      <c r="E11132" s="1">
        <v>177</v>
      </c>
    </row>
    <row r="11133" spans="1:5" hidden="1">
      <c r="A11133" s="1">
        <v>2021</v>
      </c>
      <c r="B11133" s="1">
        <v>29</v>
      </c>
      <c r="C11133" s="1">
        <v>51</v>
      </c>
      <c r="D11133" s="1">
        <v>136</v>
      </c>
      <c r="E11133" s="1">
        <v>187</v>
      </c>
    </row>
    <row r="11134" spans="1:5" hidden="1">
      <c r="A11134" s="1">
        <v>2021</v>
      </c>
      <c r="B11134" s="1">
        <v>30</v>
      </c>
      <c r="C11134" s="1">
        <v>53</v>
      </c>
      <c r="D11134" s="1">
        <v>136</v>
      </c>
      <c r="E11134" s="1">
        <v>189</v>
      </c>
    </row>
    <row r="11135" spans="1:5" hidden="1">
      <c r="A11135" s="1">
        <v>2021</v>
      </c>
      <c r="B11135" s="1">
        <v>31</v>
      </c>
      <c r="C11135" s="1">
        <v>56</v>
      </c>
      <c r="D11135" s="1">
        <v>149</v>
      </c>
      <c r="E11135" s="1">
        <v>205</v>
      </c>
    </row>
    <row r="11136" spans="1:5" hidden="1">
      <c r="A11136" s="1">
        <v>2021</v>
      </c>
      <c r="B11136" s="1">
        <v>32</v>
      </c>
      <c r="C11136" s="1">
        <v>79</v>
      </c>
      <c r="D11136" s="1">
        <v>152</v>
      </c>
      <c r="E11136" s="1">
        <v>231</v>
      </c>
    </row>
    <row r="11137" spans="1:5" hidden="1">
      <c r="A11137" s="1">
        <v>2021</v>
      </c>
      <c r="B11137" s="1">
        <v>33</v>
      </c>
      <c r="C11137" s="1">
        <v>62</v>
      </c>
      <c r="D11137" s="1">
        <v>157</v>
      </c>
      <c r="E11137" s="1">
        <v>219</v>
      </c>
    </row>
    <row r="11138" spans="1:5" hidden="1">
      <c r="A11138" s="1">
        <v>2021</v>
      </c>
      <c r="B11138" s="1">
        <v>34</v>
      </c>
      <c r="C11138" s="1">
        <v>81</v>
      </c>
      <c r="D11138" s="1">
        <v>167</v>
      </c>
      <c r="E11138" s="1">
        <v>248</v>
      </c>
    </row>
    <row r="11139" spans="1:5" hidden="1">
      <c r="A11139" s="1">
        <v>2021</v>
      </c>
      <c r="B11139" s="1">
        <v>35</v>
      </c>
      <c r="C11139" s="1">
        <v>71</v>
      </c>
      <c r="D11139" s="1">
        <v>151</v>
      </c>
      <c r="E11139" s="1">
        <v>222</v>
      </c>
    </row>
    <row r="11140" spans="1:5" hidden="1">
      <c r="A11140" s="1">
        <v>2021</v>
      </c>
      <c r="B11140" s="1">
        <v>36</v>
      </c>
      <c r="C11140" s="1">
        <v>112</v>
      </c>
      <c r="D11140" s="1">
        <v>162</v>
      </c>
      <c r="E11140" s="1">
        <v>274</v>
      </c>
    </row>
    <row r="11141" spans="1:5" hidden="1">
      <c r="A11141" s="1">
        <v>2021</v>
      </c>
      <c r="B11141" s="1">
        <v>37</v>
      </c>
      <c r="C11141" s="1">
        <v>96</v>
      </c>
      <c r="D11141" s="1">
        <v>171</v>
      </c>
      <c r="E11141" s="1">
        <v>267</v>
      </c>
    </row>
    <row r="11142" spans="1:5" hidden="1">
      <c r="A11142" s="1">
        <v>2021</v>
      </c>
      <c r="B11142" s="1">
        <v>38</v>
      </c>
      <c r="C11142" s="1">
        <v>118</v>
      </c>
      <c r="D11142" s="1">
        <v>201</v>
      </c>
      <c r="E11142" s="1">
        <v>319</v>
      </c>
    </row>
    <row r="11143" spans="1:5" hidden="1">
      <c r="A11143" s="1">
        <v>2021</v>
      </c>
      <c r="B11143" s="1">
        <v>39</v>
      </c>
      <c r="C11143" s="1">
        <v>106</v>
      </c>
      <c r="D11143" s="1">
        <v>182</v>
      </c>
      <c r="E11143" s="1">
        <v>288</v>
      </c>
    </row>
    <row r="11144" spans="1:5" hidden="1">
      <c r="A11144" s="1">
        <v>2021</v>
      </c>
      <c r="B11144" s="1">
        <v>40</v>
      </c>
      <c r="C11144" s="1">
        <v>117</v>
      </c>
      <c r="D11144" s="1">
        <v>189</v>
      </c>
      <c r="E11144" s="1">
        <v>306</v>
      </c>
    </row>
    <row r="11145" spans="1:5" hidden="1">
      <c r="A11145" s="1">
        <v>2021</v>
      </c>
      <c r="B11145" s="1">
        <v>41</v>
      </c>
      <c r="C11145" s="1">
        <v>121</v>
      </c>
      <c r="D11145" s="1">
        <v>201</v>
      </c>
      <c r="E11145" s="1">
        <v>322</v>
      </c>
    </row>
    <row r="11146" spans="1:5" hidden="1">
      <c r="A11146" s="1">
        <v>2021</v>
      </c>
      <c r="B11146" s="1">
        <v>42</v>
      </c>
      <c r="C11146" s="1">
        <v>149</v>
      </c>
      <c r="D11146" s="1">
        <v>240</v>
      </c>
      <c r="E11146" s="1">
        <v>389</v>
      </c>
    </row>
    <row r="11147" spans="1:5" hidden="1">
      <c r="A11147" s="1">
        <v>2021</v>
      </c>
      <c r="B11147" s="1">
        <v>43</v>
      </c>
      <c r="C11147" s="1">
        <v>139</v>
      </c>
      <c r="D11147" s="1">
        <v>247</v>
      </c>
      <c r="E11147" s="1">
        <v>386</v>
      </c>
    </row>
    <row r="11148" spans="1:5" hidden="1">
      <c r="A11148" s="1">
        <v>2021</v>
      </c>
      <c r="B11148" s="1">
        <v>44</v>
      </c>
      <c r="C11148" s="1">
        <v>193</v>
      </c>
      <c r="D11148" s="1">
        <v>267</v>
      </c>
      <c r="E11148" s="1">
        <v>460</v>
      </c>
    </row>
    <row r="11149" spans="1:5" hidden="1">
      <c r="A11149" s="1">
        <v>2021</v>
      </c>
      <c r="B11149" s="1">
        <v>45</v>
      </c>
      <c r="C11149" s="1">
        <v>180</v>
      </c>
      <c r="D11149" s="1">
        <v>314</v>
      </c>
      <c r="E11149" s="1">
        <v>494</v>
      </c>
    </row>
    <row r="11150" spans="1:5" hidden="1">
      <c r="A11150" s="1">
        <v>2021</v>
      </c>
      <c r="B11150" s="1">
        <v>46</v>
      </c>
      <c r="C11150" s="1">
        <v>186</v>
      </c>
      <c r="D11150" s="1">
        <v>294</v>
      </c>
      <c r="E11150" s="1">
        <v>480</v>
      </c>
    </row>
    <row r="11151" spans="1:5" hidden="1">
      <c r="A11151" s="1">
        <v>2021</v>
      </c>
      <c r="B11151" s="1">
        <v>47</v>
      </c>
      <c r="C11151" s="1">
        <v>208</v>
      </c>
      <c r="D11151" s="1">
        <v>327</v>
      </c>
      <c r="E11151" s="1">
        <v>535</v>
      </c>
    </row>
    <row r="11152" spans="1:5" hidden="1">
      <c r="A11152" s="1">
        <v>2021</v>
      </c>
      <c r="B11152" s="1">
        <v>48</v>
      </c>
      <c r="C11152" s="1">
        <v>231</v>
      </c>
      <c r="D11152" s="1">
        <v>380</v>
      </c>
      <c r="E11152" s="1">
        <v>611</v>
      </c>
    </row>
    <row r="11153" spans="1:5" hidden="1">
      <c r="A11153" s="1">
        <v>2021</v>
      </c>
      <c r="B11153" s="1">
        <v>49</v>
      </c>
      <c r="C11153" s="1">
        <v>262</v>
      </c>
      <c r="D11153" s="1">
        <v>428</v>
      </c>
      <c r="E11153" s="1">
        <v>690</v>
      </c>
    </row>
    <row r="11154" spans="1:5" hidden="1">
      <c r="A11154" s="1">
        <v>2021</v>
      </c>
      <c r="B11154" s="1">
        <v>50</v>
      </c>
      <c r="C11154" s="1">
        <v>321</v>
      </c>
      <c r="D11154" s="1">
        <v>483</v>
      </c>
      <c r="E11154" s="1">
        <v>804</v>
      </c>
    </row>
    <row r="11155" spans="1:5" hidden="1">
      <c r="A11155" s="1">
        <v>2021</v>
      </c>
      <c r="B11155" s="1">
        <v>51</v>
      </c>
      <c r="C11155" s="1">
        <v>293</v>
      </c>
      <c r="D11155" s="1">
        <v>489</v>
      </c>
      <c r="E11155" s="1">
        <v>782</v>
      </c>
    </row>
    <row r="11156" spans="1:5" hidden="1">
      <c r="A11156" s="1">
        <v>2021</v>
      </c>
      <c r="B11156" s="1">
        <v>52</v>
      </c>
      <c r="C11156" s="1">
        <v>272</v>
      </c>
      <c r="D11156" s="1">
        <v>497</v>
      </c>
      <c r="E11156" s="1">
        <v>769</v>
      </c>
    </row>
    <row r="11157" spans="1:5" hidden="1">
      <c r="A11157" s="1">
        <v>2021</v>
      </c>
      <c r="B11157" s="1">
        <v>53</v>
      </c>
      <c r="C11157" s="1">
        <v>312</v>
      </c>
      <c r="D11157" s="1">
        <v>534</v>
      </c>
      <c r="E11157" s="1">
        <v>846</v>
      </c>
    </row>
    <row r="11158" spans="1:5" hidden="1">
      <c r="A11158" s="1">
        <v>2021</v>
      </c>
      <c r="B11158" s="1">
        <v>54</v>
      </c>
      <c r="C11158" s="1">
        <v>340</v>
      </c>
      <c r="D11158" s="1">
        <v>581</v>
      </c>
      <c r="E11158" s="1">
        <v>921</v>
      </c>
    </row>
    <row r="11159" spans="1:5" hidden="1">
      <c r="A11159" s="1">
        <v>2021</v>
      </c>
      <c r="B11159" s="1">
        <v>55</v>
      </c>
      <c r="C11159" s="1">
        <v>370</v>
      </c>
      <c r="D11159" s="1">
        <v>621</v>
      </c>
      <c r="E11159" s="1">
        <v>991</v>
      </c>
    </row>
    <row r="11160" spans="1:5" hidden="1">
      <c r="A11160" s="1">
        <v>2021</v>
      </c>
      <c r="B11160" s="1">
        <v>56</v>
      </c>
      <c r="C11160" s="1">
        <v>408</v>
      </c>
      <c r="D11160" s="1">
        <v>631</v>
      </c>
      <c r="E11160" s="1">
        <v>1039</v>
      </c>
    </row>
    <row r="11161" spans="1:5" hidden="1">
      <c r="A11161" s="1">
        <v>2021</v>
      </c>
      <c r="B11161" s="1">
        <v>57</v>
      </c>
      <c r="C11161" s="1">
        <v>498</v>
      </c>
      <c r="D11161" s="1">
        <v>749</v>
      </c>
      <c r="E11161" s="1">
        <v>1247</v>
      </c>
    </row>
    <row r="11162" spans="1:5" hidden="1">
      <c r="A11162" s="1">
        <v>2021</v>
      </c>
      <c r="B11162" s="1">
        <v>58</v>
      </c>
      <c r="C11162" s="1">
        <v>499</v>
      </c>
      <c r="D11162" s="1">
        <v>840</v>
      </c>
      <c r="E11162" s="1">
        <v>1339</v>
      </c>
    </row>
    <row r="11163" spans="1:5" hidden="1">
      <c r="A11163" s="1">
        <v>2021</v>
      </c>
      <c r="B11163" s="1">
        <v>59</v>
      </c>
      <c r="C11163" s="1">
        <v>539</v>
      </c>
      <c r="D11163" s="1">
        <v>870</v>
      </c>
      <c r="E11163" s="1">
        <v>1409</v>
      </c>
    </row>
    <row r="11164" spans="1:5" hidden="1">
      <c r="A11164" s="1">
        <v>2021</v>
      </c>
      <c r="B11164" s="1">
        <v>60</v>
      </c>
      <c r="C11164" s="1">
        <v>603</v>
      </c>
      <c r="D11164" s="1">
        <v>932</v>
      </c>
      <c r="E11164" s="1">
        <v>1535</v>
      </c>
    </row>
    <row r="11165" spans="1:5" hidden="1">
      <c r="A11165" s="1">
        <v>2021</v>
      </c>
      <c r="B11165" s="1">
        <v>61</v>
      </c>
      <c r="C11165" s="1">
        <v>635</v>
      </c>
      <c r="D11165" s="1">
        <v>901</v>
      </c>
      <c r="E11165" s="1">
        <v>1536</v>
      </c>
    </row>
    <row r="11166" spans="1:5" hidden="1">
      <c r="A11166" s="1">
        <v>2021</v>
      </c>
      <c r="B11166" s="1">
        <v>62</v>
      </c>
      <c r="C11166" s="1">
        <v>610</v>
      </c>
      <c r="D11166" s="1">
        <v>1023</v>
      </c>
      <c r="E11166" s="1">
        <v>1633</v>
      </c>
    </row>
    <row r="11167" spans="1:5" hidden="1">
      <c r="A11167" s="1">
        <v>2021</v>
      </c>
      <c r="B11167" s="1">
        <v>63</v>
      </c>
      <c r="C11167" s="1">
        <v>652</v>
      </c>
      <c r="D11167" s="1">
        <v>1117</v>
      </c>
      <c r="E11167" s="1">
        <v>1769</v>
      </c>
    </row>
    <row r="11168" spans="1:5" hidden="1">
      <c r="A11168" s="1">
        <v>2021</v>
      </c>
      <c r="B11168" s="1">
        <v>64</v>
      </c>
      <c r="C11168" s="1">
        <v>719</v>
      </c>
      <c r="D11168" s="1">
        <v>1158</v>
      </c>
      <c r="E11168" s="1">
        <v>1877</v>
      </c>
    </row>
    <row r="11169" spans="1:5" hidden="1">
      <c r="A11169" s="1">
        <v>2021</v>
      </c>
      <c r="B11169" s="1">
        <v>65</v>
      </c>
      <c r="C11169" s="1">
        <v>807</v>
      </c>
      <c r="D11169" s="1">
        <v>1199</v>
      </c>
      <c r="E11169" s="1">
        <v>2006</v>
      </c>
    </row>
    <row r="11170" spans="1:5" hidden="1">
      <c r="A11170" s="1">
        <v>2021</v>
      </c>
      <c r="B11170" s="1">
        <v>66</v>
      </c>
      <c r="C11170" s="1">
        <v>787</v>
      </c>
      <c r="D11170" s="1">
        <v>1255</v>
      </c>
      <c r="E11170" s="1">
        <v>2042</v>
      </c>
    </row>
    <row r="11171" spans="1:5" hidden="1">
      <c r="A11171" s="1">
        <v>2021</v>
      </c>
      <c r="B11171" s="1">
        <v>67</v>
      </c>
      <c r="C11171" s="1">
        <v>914</v>
      </c>
      <c r="D11171" s="1">
        <v>1353</v>
      </c>
      <c r="E11171" s="1">
        <v>2267</v>
      </c>
    </row>
    <row r="11172" spans="1:5" hidden="1">
      <c r="A11172" s="1">
        <v>2021</v>
      </c>
      <c r="B11172" s="1">
        <v>68</v>
      </c>
      <c r="C11172" s="1">
        <v>941</v>
      </c>
      <c r="D11172" s="1">
        <v>1471</v>
      </c>
      <c r="E11172" s="1">
        <v>2412</v>
      </c>
    </row>
    <row r="11173" spans="1:5" hidden="1">
      <c r="A11173" s="1">
        <v>2021</v>
      </c>
      <c r="B11173" s="1">
        <v>69</v>
      </c>
      <c r="C11173" s="1">
        <v>982</v>
      </c>
      <c r="D11173" s="1">
        <v>1535</v>
      </c>
      <c r="E11173" s="1">
        <v>2517</v>
      </c>
    </row>
    <row r="11174" spans="1:5" hidden="1">
      <c r="A11174" s="1">
        <v>2021</v>
      </c>
      <c r="B11174" s="1">
        <v>70</v>
      </c>
      <c r="C11174" s="1">
        <v>1133</v>
      </c>
      <c r="D11174" s="1">
        <v>1616</v>
      </c>
      <c r="E11174" s="1">
        <v>2749</v>
      </c>
    </row>
    <row r="11175" spans="1:5" hidden="1">
      <c r="A11175" s="1">
        <v>2021</v>
      </c>
      <c r="B11175" s="1">
        <v>71</v>
      </c>
      <c r="C11175" s="1">
        <v>1200</v>
      </c>
      <c r="D11175" s="1">
        <v>1775</v>
      </c>
      <c r="E11175" s="1">
        <v>2975</v>
      </c>
    </row>
    <row r="11176" spans="1:5" hidden="1">
      <c r="A11176" s="1">
        <v>2021</v>
      </c>
      <c r="B11176" s="1">
        <v>72</v>
      </c>
      <c r="C11176" s="1">
        <v>1245</v>
      </c>
      <c r="D11176" s="1">
        <v>1924</v>
      </c>
      <c r="E11176" s="1">
        <v>3169</v>
      </c>
    </row>
    <row r="11177" spans="1:5" hidden="1">
      <c r="A11177" s="1">
        <v>2021</v>
      </c>
      <c r="B11177" s="1">
        <v>73</v>
      </c>
      <c r="C11177" s="1">
        <v>1404</v>
      </c>
      <c r="D11177" s="1">
        <v>2101</v>
      </c>
      <c r="E11177" s="1">
        <v>3505</v>
      </c>
    </row>
    <row r="11178" spans="1:5" hidden="1">
      <c r="A11178" s="1">
        <v>2021</v>
      </c>
      <c r="B11178" s="1">
        <v>74</v>
      </c>
      <c r="C11178" s="1">
        <v>1598</v>
      </c>
      <c r="D11178" s="1">
        <v>2367</v>
      </c>
      <c r="E11178" s="1">
        <v>3965</v>
      </c>
    </row>
    <row r="11179" spans="1:5" hidden="1">
      <c r="A11179" s="1">
        <v>2021</v>
      </c>
      <c r="B11179" s="1">
        <v>75</v>
      </c>
      <c r="C11179" s="1">
        <v>1526</v>
      </c>
      <c r="D11179" s="1">
        <v>2169</v>
      </c>
      <c r="E11179" s="1">
        <v>3695</v>
      </c>
    </row>
    <row r="11180" spans="1:5" hidden="1">
      <c r="A11180" s="1">
        <v>2021</v>
      </c>
      <c r="B11180" s="1">
        <v>76</v>
      </c>
      <c r="C11180" s="1">
        <v>1564</v>
      </c>
      <c r="D11180" s="1">
        <v>2261</v>
      </c>
      <c r="E11180" s="1">
        <v>3825</v>
      </c>
    </row>
    <row r="11181" spans="1:5" hidden="1">
      <c r="A11181" s="1">
        <v>2021</v>
      </c>
      <c r="B11181" s="1">
        <v>77</v>
      </c>
      <c r="C11181" s="1">
        <v>1662</v>
      </c>
      <c r="D11181" s="1">
        <v>2346</v>
      </c>
      <c r="E11181" s="1">
        <v>4008</v>
      </c>
    </row>
    <row r="11182" spans="1:5" hidden="1">
      <c r="A11182" s="1">
        <v>2021</v>
      </c>
      <c r="B11182" s="1">
        <v>78</v>
      </c>
      <c r="C11182" s="1">
        <v>1658</v>
      </c>
      <c r="D11182" s="1">
        <v>2382</v>
      </c>
      <c r="E11182" s="1">
        <v>4040</v>
      </c>
    </row>
    <row r="11183" spans="1:5" hidden="1">
      <c r="A11183" s="1">
        <v>2021</v>
      </c>
      <c r="B11183" s="1">
        <v>79</v>
      </c>
      <c r="C11183" s="1">
        <v>1899</v>
      </c>
      <c r="D11183" s="1">
        <v>2446</v>
      </c>
      <c r="E11183" s="1">
        <v>4345</v>
      </c>
    </row>
    <row r="11184" spans="1:5" hidden="1">
      <c r="A11184" s="1">
        <v>2021</v>
      </c>
      <c r="B11184" s="1">
        <v>80</v>
      </c>
      <c r="C11184" s="1">
        <v>1923</v>
      </c>
      <c r="D11184" s="1">
        <v>2635</v>
      </c>
      <c r="E11184" s="1">
        <v>4558</v>
      </c>
    </row>
    <row r="11185" spans="1:5" hidden="1">
      <c r="A11185" s="1">
        <v>2021</v>
      </c>
      <c r="B11185" s="1">
        <v>81</v>
      </c>
      <c r="C11185" s="1">
        <v>2151</v>
      </c>
      <c r="D11185" s="1">
        <v>2747</v>
      </c>
      <c r="E11185" s="1">
        <v>4898</v>
      </c>
    </row>
    <row r="11186" spans="1:5" hidden="1">
      <c r="A11186" s="1">
        <v>2021</v>
      </c>
      <c r="B11186" s="1">
        <v>82</v>
      </c>
      <c r="C11186" s="1">
        <v>2325</v>
      </c>
      <c r="D11186" s="1">
        <v>2826</v>
      </c>
      <c r="E11186" s="1">
        <v>5151</v>
      </c>
    </row>
    <row r="11187" spans="1:5" hidden="1">
      <c r="A11187" s="1">
        <v>2021</v>
      </c>
      <c r="B11187" s="1">
        <v>83</v>
      </c>
      <c r="C11187" s="1">
        <v>2499</v>
      </c>
      <c r="D11187" s="1">
        <v>2768</v>
      </c>
      <c r="E11187" s="1">
        <v>5267</v>
      </c>
    </row>
    <row r="11188" spans="1:5" hidden="1">
      <c r="A11188" s="1">
        <v>2021</v>
      </c>
      <c r="B11188" s="1">
        <v>84</v>
      </c>
      <c r="C11188" s="1">
        <v>2584</v>
      </c>
      <c r="D11188" s="1">
        <v>2951</v>
      </c>
      <c r="E11188" s="1">
        <v>5535</v>
      </c>
    </row>
    <row r="11189" spans="1:5" hidden="1">
      <c r="A11189" s="1">
        <v>2021</v>
      </c>
      <c r="B11189" s="1">
        <v>85</v>
      </c>
      <c r="C11189" s="1">
        <v>2626</v>
      </c>
      <c r="D11189" s="1">
        <v>2847</v>
      </c>
      <c r="E11189" s="1">
        <v>5473</v>
      </c>
    </row>
    <row r="11190" spans="1:5" hidden="1">
      <c r="A11190" s="1">
        <v>2021</v>
      </c>
      <c r="B11190" s="1">
        <v>86</v>
      </c>
      <c r="C11190" s="1">
        <v>2810</v>
      </c>
      <c r="D11190" s="1">
        <v>2814</v>
      </c>
      <c r="E11190" s="1">
        <v>5624</v>
      </c>
    </row>
    <row r="11191" spans="1:5" hidden="1">
      <c r="A11191" s="1">
        <v>2021</v>
      </c>
      <c r="B11191" s="1">
        <v>87</v>
      </c>
      <c r="C11191" s="1">
        <v>2914</v>
      </c>
      <c r="D11191" s="1">
        <v>2847</v>
      </c>
      <c r="E11191" s="1">
        <v>5761</v>
      </c>
    </row>
    <row r="11192" spans="1:5" hidden="1">
      <c r="A11192" s="1">
        <v>2021</v>
      </c>
      <c r="B11192" s="1">
        <v>88</v>
      </c>
      <c r="C11192" s="1">
        <v>3025</v>
      </c>
      <c r="D11192" s="1">
        <v>2713</v>
      </c>
      <c r="E11192" s="1">
        <v>5738</v>
      </c>
    </row>
    <row r="11193" spans="1:5" hidden="1">
      <c r="A11193" s="1">
        <v>2021</v>
      </c>
      <c r="B11193" s="1">
        <v>89</v>
      </c>
      <c r="C11193" s="1">
        <v>3183</v>
      </c>
      <c r="D11193" s="1">
        <v>2759</v>
      </c>
      <c r="E11193" s="1">
        <v>5942</v>
      </c>
    </row>
    <row r="11194" spans="1:5" hidden="1">
      <c r="A11194" s="1">
        <v>2021</v>
      </c>
      <c r="B11194" s="1">
        <v>90</v>
      </c>
      <c r="C11194" s="1">
        <v>3350</v>
      </c>
      <c r="D11194" s="1">
        <v>2672</v>
      </c>
      <c r="E11194" s="1">
        <v>6022</v>
      </c>
    </row>
    <row r="11195" spans="1:5" hidden="1">
      <c r="A11195" s="1">
        <v>2021</v>
      </c>
      <c r="B11195" s="1">
        <v>91</v>
      </c>
      <c r="C11195" s="1">
        <v>3338</v>
      </c>
      <c r="D11195" s="1">
        <v>2512</v>
      </c>
      <c r="E11195" s="1">
        <v>5850</v>
      </c>
    </row>
    <row r="11196" spans="1:5" hidden="1">
      <c r="A11196" s="1">
        <v>2021</v>
      </c>
      <c r="B11196" s="1">
        <v>92</v>
      </c>
      <c r="C11196" s="1">
        <v>3214</v>
      </c>
      <c r="D11196" s="1">
        <v>2246</v>
      </c>
      <c r="E11196" s="1">
        <v>5460</v>
      </c>
    </row>
    <row r="11197" spans="1:5" hidden="1">
      <c r="A11197" s="1">
        <v>2021</v>
      </c>
      <c r="B11197" s="1">
        <v>93</v>
      </c>
      <c r="C11197" s="1">
        <v>3052</v>
      </c>
      <c r="D11197" s="1">
        <v>1940</v>
      </c>
      <c r="E11197" s="1">
        <v>4992</v>
      </c>
    </row>
    <row r="11198" spans="1:5" hidden="1">
      <c r="A11198" s="1">
        <v>2021</v>
      </c>
      <c r="B11198" s="1">
        <v>94</v>
      </c>
      <c r="C11198" s="1">
        <v>2677</v>
      </c>
      <c r="D11198" s="1">
        <v>1654</v>
      </c>
      <c r="E11198" s="1">
        <v>4331</v>
      </c>
    </row>
    <row r="11199" spans="1:5" hidden="1">
      <c r="A11199" s="1">
        <v>2021</v>
      </c>
      <c r="B11199" s="1">
        <v>95</v>
      </c>
      <c r="C11199" s="1">
        <v>2461</v>
      </c>
      <c r="D11199" s="1">
        <v>1319</v>
      </c>
      <c r="E11199" s="1">
        <v>3780</v>
      </c>
    </row>
    <row r="11200" spans="1:5" hidden="1">
      <c r="A11200" s="1">
        <v>2021</v>
      </c>
      <c r="B11200" s="1">
        <v>96</v>
      </c>
      <c r="C11200" s="1">
        <v>2066</v>
      </c>
      <c r="D11200" s="1">
        <v>998</v>
      </c>
      <c r="E11200" s="1">
        <v>3064</v>
      </c>
    </row>
    <row r="11201" spans="1:5" hidden="1">
      <c r="A11201" s="1">
        <v>2021</v>
      </c>
      <c r="B11201" s="1">
        <v>97</v>
      </c>
      <c r="C11201" s="1">
        <v>1665</v>
      </c>
      <c r="D11201" s="1">
        <v>756</v>
      </c>
      <c r="E11201" s="1">
        <v>2421</v>
      </c>
    </row>
    <row r="11202" spans="1:5" hidden="1">
      <c r="A11202" s="1">
        <v>2021</v>
      </c>
      <c r="B11202" s="1">
        <v>98</v>
      </c>
      <c r="C11202" s="1">
        <v>1297</v>
      </c>
      <c r="D11202" s="1">
        <v>501</v>
      </c>
      <c r="E11202" s="1">
        <v>1798</v>
      </c>
    </row>
    <row r="11203" spans="1:5" hidden="1">
      <c r="A11203" s="1">
        <v>2021</v>
      </c>
      <c r="B11203" s="1">
        <v>99</v>
      </c>
      <c r="C11203" s="1">
        <v>1036</v>
      </c>
      <c r="D11203" s="1">
        <v>357</v>
      </c>
      <c r="E11203" s="1">
        <v>1393</v>
      </c>
    </row>
    <row r="11204" spans="1:5" hidden="1">
      <c r="A11204" s="1">
        <v>2021</v>
      </c>
      <c r="B11204" s="1">
        <v>100</v>
      </c>
      <c r="C11204" s="1">
        <v>699.26</v>
      </c>
      <c r="D11204" s="1">
        <v>223.83</v>
      </c>
      <c r="E11204" s="1">
        <v>923.09</v>
      </c>
    </row>
    <row r="11205" spans="1:5" hidden="1">
      <c r="A11205" s="1">
        <v>2021</v>
      </c>
      <c r="B11205" s="1">
        <v>101</v>
      </c>
      <c r="C11205" s="1">
        <v>458.49</v>
      </c>
      <c r="D11205" s="1">
        <v>136.5</v>
      </c>
      <c r="E11205" s="1">
        <v>594.99</v>
      </c>
    </row>
    <row r="11206" spans="1:5" hidden="1">
      <c r="A11206" s="1">
        <v>2021</v>
      </c>
      <c r="B11206" s="1">
        <v>102</v>
      </c>
      <c r="C11206" s="1">
        <v>278.45999999999998</v>
      </c>
      <c r="D11206" s="1">
        <v>74.33</v>
      </c>
      <c r="E11206" s="1">
        <v>352.79</v>
      </c>
    </row>
    <row r="11207" spans="1:5" hidden="1">
      <c r="A11207" s="1">
        <v>2021</v>
      </c>
      <c r="B11207" s="1">
        <v>103</v>
      </c>
      <c r="C11207" s="1">
        <v>180.68</v>
      </c>
      <c r="D11207" s="1">
        <v>43.64</v>
      </c>
      <c r="E11207" s="1">
        <v>224.32</v>
      </c>
    </row>
    <row r="11208" spans="1:5" hidden="1">
      <c r="A11208" s="1">
        <v>2021</v>
      </c>
      <c r="B11208" s="1">
        <v>104</v>
      </c>
      <c r="C11208" s="1">
        <v>111.94</v>
      </c>
      <c r="D11208" s="1">
        <v>25.15</v>
      </c>
      <c r="E11208" s="1">
        <v>137.09</v>
      </c>
    </row>
    <row r="11209" spans="1:5" hidden="1">
      <c r="A11209" s="1">
        <v>2021</v>
      </c>
      <c r="B11209" s="1">
        <v>105</v>
      </c>
      <c r="C11209" s="1">
        <v>64.19</v>
      </c>
      <c r="D11209" s="1">
        <v>13.2</v>
      </c>
      <c r="E11209" s="1">
        <v>77.39</v>
      </c>
    </row>
    <row r="11210" spans="1:5" hidden="1">
      <c r="A11210" s="1">
        <v>2021</v>
      </c>
      <c r="B11210" s="1">
        <v>106</v>
      </c>
      <c r="C11210" s="1">
        <v>35.17</v>
      </c>
      <c r="D11210" s="1">
        <v>6.69</v>
      </c>
      <c r="E11210" s="1">
        <v>41.86</v>
      </c>
    </row>
    <row r="11211" spans="1:5" hidden="1">
      <c r="A11211" s="1">
        <v>2021</v>
      </c>
      <c r="B11211" s="1">
        <v>107</v>
      </c>
      <c r="C11211" s="1">
        <v>18.46</v>
      </c>
      <c r="D11211" s="1">
        <v>3.36</v>
      </c>
      <c r="E11211" s="1">
        <v>21.82</v>
      </c>
    </row>
    <row r="11212" spans="1:5" hidden="1">
      <c r="A11212" s="1">
        <v>2021</v>
      </c>
      <c r="B11212" s="1">
        <v>108</v>
      </c>
      <c r="C11212" s="1">
        <v>9.39</v>
      </c>
      <c r="D11212" s="1">
        <v>1.58</v>
      </c>
      <c r="E11212" s="1">
        <v>10.97</v>
      </c>
    </row>
    <row r="11213" spans="1:5" hidden="1">
      <c r="A11213" s="1">
        <v>2021</v>
      </c>
      <c r="B11213" s="1">
        <v>109</v>
      </c>
      <c r="C11213" s="1">
        <v>4.55</v>
      </c>
      <c r="D11213" s="1">
        <v>0.72</v>
      </c>
      <c r="E11213" s="1">
        <v>5.27</v>
      </c>
    </row>
    <row r="11214" spans="1:5" hidden="1">
      <c r="A11214" s="1">
        <v>2021</v>
      </c>
      <c r="B11214" s="1" t="s">
        <v>121</v>
      </c>
      <c r="C11214" s="1">
        <v>3.39</v>
      </c>
      <c r="D11214" s="1">
        <v>0</v>
      </c>
      <c r="E11214" s="1">
        <v>3.39</v>
      </c>
    </row>
  </sheetData>
  <autoFilter ref="A3:E11214" xr:uid="{00000000-0009-0000-0000-000008000000}">
    <filterColumn colId="0">
      <filters>
        <filter val="2005"/>
      </filters>
    </filterColumn>
    <filterColumn colId="1">
      <filters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</filters>
    </filterColumn>
  </autoFilter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11214"/>
  <sheetViews>
    <sheetView workbookViewId="0">
      <selection activeCell="K11231" sqref="K11231"/>
    </sheetView>
  </sheetViews>
  <sheetFormatPr baseColWidth="10" defaultColWidth="9.1640625" defaultRowHeight="14"/>
  <cols>
    <col min="1" max="1" width="10" style="1" customWidth="1"/>
    <col min="2" max="2" width="6.1640625" style="1" customWidth="1"/>
    <col min="3" max="5" width="10.6640625" style="1" customWidth="1"/>
    <col min="6" max="6" width="5.5" style="1" customWidth="1"/>
    <col min="7" max="7" width="10" style="1" customWidth="1"/>
    <col min="8" max="8" width="3.6640625" style="1" customWidth="1"/>
    <col min="9" max="9" width="5" style="1" customWidth="1"/>
    <col min="10" max="10" width="6.1640625" style="1" customWidth="1"/>
    <col min="11" max="11" width="9.1640625" style="1" customWidth="1"/>
    <col min="12" max="12" width="9.6640625" style="1" customWidth="1"/>
    <col min="13" max="13" width="3.6640625" style="1" customWidth="1"/>
    <col min="14" max="14" width="6.6640625" style="1" customWidth="1"/>
    <col min="15" max="16384" width="9.1640625" style="1"/>
  </cols>
  <sheetData>
    <row r="1" spans="1:5">
      <c r="A1" s="1" t="s">
        <v>122</v>
      </c>
    </row>
    <row r="3" spans="1:5">
      <c r="A3" s="1" t="s">
        <v>118</v>
      </c>
      <c r="B3" s="1" t="s">
        <v>11</v>
      </c>
      <c r="C3" s="1" t="s">
        <v>119</v>
      </c>
      <c r="D3" s="1" t="s">
        <v>120</v>
      </c>
      <c r="E3" s="1" t="s">
        <v>56</v>
      </c>
    </row>
    <row r="4" spans="1:5" hidden="1">
      <c r="A4" s="1">
        <v>1921</v>
      </c>
      <c r="B4" s="1">
        <v>0</v>
      </c>
      <c r="C4" s="1">
        <v>64052.13</v>
      </c>
      <c r="D4" s="1">
        <v>66958.13</v>
      </c>
      <c r="E4" s="1">
        <v>131010.26</v>
      </c>
    </row>
    <row r="5" spans="1:5" hidden="1">
      <c r="A5" s="1">
        <v>1921</v>
      </c>
      <c r="B5" s="1">
        <v>1</v>
      </c>
      <c r="C5" s="1">
        <v>59619.24</v>
      </c>
      <c r="D5" s="1">
        <v>62092.83</v>
      </c>
      <c r="E5" s="1">
        <v>121712.08</v>
      </c>
    </row>
    <row r="6" spans="1:5" hidden="1">
      <c r="A6" s="1">
        <v>1921</v>
      </c>
      <c r="B6" s="1">
        <v>2</v>
      </c>
      <c r="C6" s="1">
        <v>57126.01</v>
      </c>
      <c r="D6" s="1">
        <v>59355.89</v>
      </c>
      <c r="E6" s="1">
        <v>116481.9</v>
      </c>
    </row>
    <row r="7" spans="1:5" hidden="1">
      <c r="A7" s="1">
        <v>1921</v>
      </c>
      <c r="B7" s="1">
        <v>3</v>
      </c>
      <c r="C7" s="1">
        <v>57483.85</v>
      </c>
      <c r="D7" s="1">
        <v>59481.99</v>
      </c>
      <c r="E7" s="1">
        <v>116965.84</v>
      </c>
    </row>
    <row r="8" spans="1:5" hidden="1">
      <c r="A8" s="1">
        <v>1921</v>
      </c>
      <c r="B8" s="1">
        <v>4</v>
      </c>
      <c r="C8" s="1">
        <v>58407.040000000001</v>
      </c>
      <c r="D8" s="1">
        <v>60384.61</v>
      </c>
      <c r="E8" s="1">
        <v>118791.65</v>
      </c>
    </row>
    <row r="9" spans="1:5" hidden="1">
      <c r="A9" s="1">
        <v>1921</v>
      </c>
      <c r="B9" s="1">
        <v>5</v>
      </c>
      <c r="C9" s="1">
        <v>59219.89</v>
      </c>
      <c r="D9" s="1">
        <v>61143.64</v>
      </c>
      <c r="E9" s="1">
        <v>120363.52</v>
      </c>
    </row>
    <row r="10" spans="1:5" hidden="1">
      <c r="A10" s="1">
        <v>1921</v>
      </c>
      <c r="B10" s="1">
        <v>6</v>
      </c>
      <c r="C10" s="1">
        <v>60385.87</v>
      </c>
      <c r="D10" s="1">
        <v>61937.279999999999</v>
      </c>
      <c r="E10" s="1">
        <v>122323.15</v>
      </c>
    </row>
    <row r="11" spans="1:5" hidden="1">
      <c r="A11" s="1">
        <v>1921</v>
      </c>
      <c r="B11" s="1">
        <v>7</v>
      </c>
      <c r="C11" s="1">
        <v>60179.49</v>
      </c>
      <c r="D11" s="1">
        <v>61490.45</v>
      </c>
      <c r="E11" s="1">
        <v>121669.94</v>
      </c>
    </row>
    <row r="12" spans="1:5" hidden="1">
      <c r="A12" s="1">
        <v>1921</v>
      </c>
      <c r="B12" s="1">
        <v>8</v>
      </c>
      <c r="C12" s="1">
        <v>58548.26</v>
      </c>
      <c r="D12" s="1">
        <v>59733.31</v>
      </c>
      <c r="E12" s="1">
        <v>118281.58</v>
      </c>
    </row>
    <row r="13" spans="1:5" hidden="1">
      <c r="A13" s="1">
        <v>1921</v>
      </c>
      <c r="B13" s="1">
        <v>9</v>
      </c>
      <c r="C13" s="1">
        <v>56918.64</v>
      </c>
      <c r="D13" s="1">
        <v>57924.33</v>
      </c>
      <c r="E13" s="1">
        <v>114842.97</v>
      </c>
    </row>
    <row r="14" spans="1:5" hidden="1">
      <c r="A14" s="1">
        <v>1921</v>
      </c>
      <c r="B14" s="1">
        <v>10</v>
      </c>
      <c r="C14" s="1">
        <v>55240.35</v>
      </c>
      <c r="D14" s="1">
        <v>56530.65</v>
      </c>
      <c r="E14" s="1">
        <v>111770.99</v>
      </c>
    </row>
    <row r="15" spans="1:5" hidden="1">
      <c r="A15" s="1">
        <v>1921</v>
      </c>
      <c r="B15" s="1">
        <v>11</v>
      </c>
      <c r="C15" s="1">
        <v>53512.73</v>
      </c>
      <c r="D15" s="1">
        <v>55282.14</v>
      </c>
      <c r="E15" s="1">
        <v>108794.87</v>
      </c>
    </row>
    <row r="16" spans="1:5" hidden="1">
      <c r="A16" s="1">
        <v>1921</v>
      </c>
      <c r="B16" s="1">
        <v>12</v>
      </c>
      <c r="C16" s="1">
        <v>52311.65</v>
      </c>
      <c r="D16" s="1">
        <v>53824.52</v>
      </c>
      <c r="E16" s="1">
        <v>106136.18</v>
      </c>
    </row>
    <row r="17" spans="1:5" hidden="1">
      <c r="A17" s="1">
        <v>1921</v>
      </c>
      <c r="B17" s="1">
        <v>13</v>
      </c>
      <c r="C17" s="1">
        <v>51539.86</v>
      </c>
      <c r="D17" s="1">
        <v>52499.43</v>
      </c>
      <c r="E17" s="1">
        <v>104039.28</v>
      </c>
    </row>
    <row r="18" spans="1:5" hidden="1">
      <c r="A18" s="1">
        <v>1921</v>
      </c>
      <c r="B18" s="1">
        <v>14</v>
      </c>
      <c r="C18" s="1">
        <v>50170.78</v>
      </c>
      <c r="D18" s="1">
        <v>51546.16</v>
      </c>
      <c r="E18" s="1">
        <v>101716.94</v>
      </c>
    </row>
    <row r="19" spans="1:5" hidden="1">
      <c r="A19" s="1">
        <v>1921</v>
      </c>
      <c r="B19" s="1">
        <v>15</v>
      </c>
      <c r="C19" s="1">
        <v>48695.61</v>
      </c>
      <c r="D19" s="1">
        <v>50697.93</v>
      </c>
      <c r="E19" s="1">
        <v>99393.53</v>
      </c>
    </row>
    <row r="20" spans="1:5" hidden="1">
      <c r="A20" s="1">
        <v>1921</v>
      </c>
      <c r="B20" s="1">
        <v>16</v>
      </c>
      <c r="C20" s="1">
        <v>47527.59</v>
      </c>
      <c r="D20" s="1">
        <v>49090.39</v>
      </c>
      <c r="E20" s="1">
        <v>96617.98</v>
      </c>
    </row>
    <row r="21" spans="1:5" hidden="1">
      <c r="A21" s="1">
        <v>1921</v>
      </c>
      <c r="B21" s="1">
        <v>17</v>
      </c>
      <c r="C21" s="1">
        <v>46182.77</v>
      </c>
      <c r="D21" s="1">
        <v>46991.93</v>
      </c>
      <c r="E21" s="1">
        <v>93174.71</v>
      </c>
    </row>
    <row r="22" spans="1:5" hidden="1">
      <c r="A22" s="1">
        <v>1921</v>
      </c>
      <c r="B22" s="1">
        <v>18</v>
      </c>
      <c r="C22" s="1">
        <v>45628.08</v>
      </c>
      <c r="D22" s="1">
        <v>46058.83</v>
      </c>
      <c r="E22" s="1">
        <v>91686.91</v>
      </c>
    </row>
    <row r="23" spans="1:5" hidden="1">
      <c r="A23" s="1">
        <v>1921</v>
      </c>
      <c r="B23" s="1">
        <v>19</v>
      </c>
      <c r="C23" s="1">
        <v>45909.47</v>
      </c>
      <c r="D23" s="1">
        <v>46083.49</v>
      </c>
      <c r="E23" s="1">
        <v>91992.97</v>
      </c>
    </row>
    <row r="24" spans="1:5" hidden="1">
      <c r="A24" s="1">
        <v>1921</v>
      </c>
      <c r="B24" s="1">
        <v>20</v>
      </c>
      <c r="C24" s="1">
        <v>46387.16</v>
      </c>
      <c r="D24" s="1">
        <v>46192.74</v>
      </c>
      <c r="E24" s="1">
        <v>92579.89</v>
      </c>
    </row>
    <row r="25" spans="1:5" hidden="1">
      <c r="A25" s="1">
        <v>1921</v>
      </c>
      <c r="B25" s="1">
        <v>21</v>
      </c>
      <c r="C25" s="1">
        <v>46436.69</v>
      </c>
      <c r="D25" s="1">
        <v>45557.14</v>
      </c>
      <c r="E25" s="1">
        <v>91993.82</v>
      </c>
    </row>
    <row r="26" spans="1:5" hidden="1">
      <c r="A26" s="1">
        <v>1921</v>
      </c>
      <c r="B26" s="1">
        <v>22</v>
      </c>
      <c r="C26" s="1">
        <v>45769.31</v>
      </c>
      <c r="D26" s="1">
        <v>44030.11</v>
      </c>
      <c r="E26" s="1">
        <v>89799.42</v>
      </c>
    </row>
    <row r="27" spans="1:5" hidden="1">
      <c r="A27" s="1">
        <v>1921</v>
      </c>
      <c r="B27" s="1">
        <v>23</v>
      </c>
      <c r="C27" s="1">
        <v>45746.2</v>
      </c>
      <c r="D27" s="1">
        <v>43053.07</v>
      </c>
      <c r="E27" s="1">
        <v>88799.27</v>
      </c>
    </row>
    <row r="28" spans="1:5" hidden="1">
      <c r="A28" s="1">
        <v>1921</v>
      </c>
      <c r="B28" s="1">
        <v>24</v>
      </c>
      <c r="C28" s="1">
        <v>46524.37</v>
      </c>
      <c r="D28" s="1">
        <v>43051.26</v>
      </c>
      <c r="E28" s="1">
        <v>89575.63</v>
      </c>
    </row>
    <row r="29" spans="1:5" hidden="1">
      <c r="A29" s="1">
        <v>1921</v>
      </c>
      <c r="B29" s="1">
        <v>25</v>
      </c>
      <c r="C29" s="1">
        <v>47056.2</v>
      </c>
      <c r="D29" s="1">
        <v>43652.66</v>
      </c>
      <c r="E29" s="1">
        <v>90708.86</v>
      </c>
    </row>
    <row r="30" spans="1:5" hidden="1">
      <c r="A30" s="1">
        <v>1921</v>
      </c>
      <c r="B30" s="1">
        <v>26</v>
      </c>
      <c r="C30" s="1">
        <v>47335.68</v>
      </c>
      <c r="D30" s="1">
        <v>44330.11</v>
      </c>
      <c r="E30" s="1">
        <v>91665.79</v>
      </c>
    </row>
    <row r="31" spans="1:5" hidden="1">
      <c r="A31" s="1">
        <v>1921</v>
      </c>
      <c r="B31" s="1">
        <v>27</v>
      </c>
      <c r="C31" s="1">
        <v>47592.160000000003</v>
      </c>
      <c r="D31" s="1">
        <v>45056.95</v>
      </c>
      <c r="E31" s="1">
        <v>92649.12</v>
      </c>
    </row>
    <row r="32" spans="1:5" hidden="1">
      <c r="A32" s="1">
        <v>1921</v>
      </c>
      <c r="B32" s="1">
        <v>28</v>
      </c>
      <c r="C32" s="1">
        <v>47744.21</v>
      </c>
      <c r="D32" s="1">
        <v>45916.02</v>
      </c>
      <c r="E32" s="1">
        <v>93660.23</v>
      </c>
    </row>
    <row r="33" spans="1:5" hidden="1">
      <c r="A33" s="1">
        <v>1921</v>
      </c>
      <c r="B33" s="1">
        <v>29</v>
      </c>
      <c r="C33" s="1">
        <v>47422.85</v>
      </c>
      <c r="D33" s="1">
        <v>46369.7</v>
      </c>
      <c r="E33" s="1">
        <v>93792.55</v>
      </c>
    </row>
    <row r="34" spans="1:5" hidden="1">
      <c r="A34" s="1">
        <v>1921</v>
      </c>
      <c r="B34" s="1">
        <v>30</v>
      </c>
      <c r="C34" s="1">
        <v>46314.76</v>
      </c>
      <c r="D34" s="1">
        <v>46351.22</v>
      </c>
      <c r="E34" s="1">
        <v>92665.98</v>
      </c>
    </row>
    <row r="35" spans="1:5" hidden="1">
      <c r="A35" s="1">
        <v>1921</v>
      </c>
      <c r="B35" s="1">
        <v>31</v>
      </c>
      <c r="C35" s="1">
        <v>45239.17</v>
      </c>
      <c r="D35" s="1">
        <v>46379.63</v>
      </c>
      <c r="E35" s="1">
        <v>91618.8</v>
      </c>
    </row>
    <row r="36" spans="1:5" hidden="1">
      <c r="A36" s="1">
        <v>1921</v>
      </c>
      <c r="B36" s="1">
        <v>32</v>
      </c>
      <c r="C36" s="1">
        <v>44580.76</v>
      </c>
      <c r="D36" s="1">
        <v>46282.46</v>
      </c>
      <c r="E36" s="1">
        <v>90863.22</v>
      </c>
    </row>
    <row r="37" spans="1:5" hidden="1">
      <c r="A37" s="1">
        <v>1921</v>
      </c>
      <c r="B37" s="1">
        <v>33</v>
      </c>
      <c r="C37" s="1">
        <v>43609.4</v>
      </c>
      <c r="D37" s="1">
        <v>45260.23</v>
      </c>
      <c r="E37" s="1">
        <v>88869.63</v>
      </c>
    </row>
    <row r="38" spans="1:5" hidden="1">
      <c r="A38" s="1">
        <v>1921</v>
      </c>
      <c r="B38" s="1">
        <v>34</v>
      </c>
      <c r="C38" s="1">
        <v>42275.58</v>
      </c>
      <c r="D38" s="1">
        <v>43817.58</v>
      </c>
      <c r="E38" s="1">
        <v>86093.15</v>
      </c>
    </row>
    <row r="39" spans="1:5" hidden="1">
      <c r="A39" s="1">
        <v>1921</v>
      </c>
      <c r="B39" s="1">
        <v>35</v>
      </c>
      <c r="C39" s="1">
        <v>41148.39</v>
      </c>
      <c r="D39" s="1">
        <v>42720.43</v>
      </c>
      <c r="E39" s="1">
        <v>83868.820000000007</v>
      </c>
    </row>
    <row r="40" spans="1:5" hidden="1">
      <c r="A40" s="1">
        <v>1921</v>
      </c>
      <c r="B40" s="1">
        <v>36</v>
      </c>
      <c r="C40" s="1">
        <v>39934.89</v>
      </c>
      <c r="D40" s="1">
        <v>41614.21</v>
      </c>
      <c r="E40" s="1">
        <v>81549.100000000006</v>
      </c>
    </row>
    <row r="41" spans="1:5" hidden="1">
      <c r="A41" s="1">
        <v>1921</v>
      </c>
      <c r="B41" s="1">
        <v>37</v>
      </c>
      <c r="C41" s="1">
        <v>38195.800000000003</v>
      </c>
      <c r="D41" s="1">
        <v>39920.39</v>
      </c>
      <c r="E41" s="1">
        <v>78116.19</v>
      </c>
    </row>
    <row r="42" spans="1:5" hidden="1">
      <c r="A42" s="1">
        <v>1921</v>
      </c>
      <c r="B42" s="1">
        <v>38</v>
      </c>
      <c r="C42" s="1">
        <v>36662.129999999997</v>
      </c>
      <c r="D42" s="1">
        <v>38202.31</v>
      </c>
      <c r="E42" s="1">
        <v>74864.44</v>
      </c>
    </row>
    <row r="43" spans="1:5" hidden="1">
      <c r="A43" s="1">
        <v>1921</v>
      </c>
      <c r="B43" s="1">
        <v>39</v>
      </c>
      <c r="C43" s="1">
        <v>35874.879999999997</v>
      </c>
      <c r="D43" s="1">
        <v>37335.629999999997</v>
      </c>
      <c r="E43" s="1">
        <v>73210.509999999995</v>
      </c>
    </row>
    <row r="44" spans="1:5" hidden="1">
      <c r="A44" s="1">
        <v>1921</v>
      </c>
      <c r="B44" s="1">
        <v>40</v>
      </c>
      <c r="C44" s="1">
        <v>35317.480000000003</v>
      </c>
      <c r="D44" s="1">
        <v>36872.769999999997</v>
      </c>
      <c r="E44" s="1">
        <v>72190.240000000005</v>
      </c>
    </row>
    <row r="45" spans="1:5" hidden="1">
      <c r="A45" s="1">
        <v>1921</v>
      </c>
      <c r="B45" s="1">
        <v>41</v>
      </c>
      <c r="C45" s="1">
        <v>34170.71</v>
      </c>
      <c r="D45" s="1">
        <v>35947.51</v>
      </c>
      <c r="E45" s="1">
        <v>70118.22</v>
      </c>
    </row>
    <row r="46" spans="1:5" hidden="1">
      <c r="A46" s="1">
        <v>1921</v>
      </c>
      <c r="B46" s="1">
        <v>42</v>
      </c>
      <c r="C46" s="1">
        <v>32350.41</v>
      </c>
      <c r="D46" s="1">
        <v>34314.97</v>
      </c>
      <c r="E46" s="1">
        <v>66665.37</v>
      </c>
    </row>
    <row r="47" spans="1:5" hidden="1">
      <c r="A47" s="1">
        <v>1921</v>
      </c>
      <c r="B47" s="1">
        <v>43</v>
      </c>
      <c r="C47" s="1">
        <v>30669.29</v>
      </c>
      <c r="D47" s="1">
        <v>32606.26</v>
      </c>
      <c r="E47" s="1">
        <v>63275.54</v>
      </c>
    </row>
    <row r="48" spans="1:5" hidden="1">
      <c r="A48" s="1">
        <v>1921</v>
      </c>
      <c r="B48" s="1">
        <v>44</v>
      </c>
      <c r="C48" s="1">
        <v>29571.3</v>
      </c>
      <c r="D48" s="1">
        <v>31341.95</v>
      </c>
      <c r="E48" s="1">
        <v>60913.25</v>
      </c>
    </row>
    <row r="49" spans="1:5" hidden="1">
      <c r="A49" s="1">
        <v>1921</v>
      </c>
      <c r="B49" s="1">
        <v>45</v>
      </c>
      <c r="C49" s="1">
        <v>28843.77</v>
      </c>
      <c r="D49" s="1">
        <v>30443.74</v>
      </c>
      <c r="E49" s="1">
        <v>59287.5</v>
      </c>
    </row>
    <row r="50" spans="1:5" hidden="1">
      <c r="A50" s="1">
        <v>1921</v>
      </c>
      <c r="B50" s="1">
        <v>46</v>
      </c>
      <c r="C50" s="1">
        <v>28192.83</v>
      </c>
      <c r="D50" s="1">
        <v>29789.74</v>
      </c>
      <c r="E50" s="1">
        <v>57982.559999999998</v>
      </c>
    </row>
    <row r="51" spans="1:5" hidden="1">
      <c r="A51" s="1">
        <v>1921</v>
      </c>
      <c r="B51" s="1">
        <v>47</v>
      </c>
      <c r="C51" s="1">
        <v>27472.92</v>
      </c>
      <c r="D51" s="1">
        <v>29155.919999999998</v>
      </c>
      <c r="E51" s="1">
        <v>56628.83</v>
      </c>
    </row>
    <row r="52" spans="1:5" hidden="1">
      <c r="A52" s="1">
        <v>1921</v>
      </c>
      <c r="B52" s="1">
        <v>48</v>
      </c>
      <c r="C52" s="1">
        <v>26774.97</v>
      </c>
      <c r="D52" s="1">
        <v>28721.17</v>
      </c>
      <c r="E52" s="1">
        <v>55496.15</v>
      </c>
    </row>
    <row r="53" spans="1:5" hidden="1">
      <c r="A53" s="1">
        <v>1921</v>
      </c>
      <c r="B53" s="1">
        <v>49</v>
      </c>
      <c r="C53" s="1">
        <v>26259.47</v>
      </c>
      <c r="D53" s="1">
        <v>28710.43</v>
      </c>
      <c r="E53" s="1">
        <v>54969.91</v>
      </c>
    </row>
    <row r="54" spans="1:5" hidden="1">
      <c r="A54" s="1">
        <v>1921</v>
      </c>
      <c r="B54" s="1">
        <v>50</v>
      </c>
      <c r="C54" s="1">
        <v>25781.99</v>
      </c>
      <c r="D54" s="1">
        <v>28720.69</v>
      </c>
      <c r="E54" s="1">
        <v>54502.69</v>
      </c>
    </row>
    <row r="55" spans="1:5" hidden="1">
      <c r="A55" s="1">
        <v>1921</v>
      </c>
      <c r="B55" s="1">
        <v>51</v>
      </c>
      <c r="C55" s="1">
        <v>25082.94</v>
      </c>
      <c r="D55" s="1">
        <v>28186.61</v>
      </c>
      <c r="E55" s="1">
        <v>53269.55</v>
      </c>
    </row>
    <row r="56" spans="1:5" hidden="1">
      <c r="A56" s="1">
        <v>1921</v>
      </c>
      <c r="B56" s="1">
        <v>52</v>
      </c>
      <c r="C56" s="1">
        <v>24241.25</v>
      </c>
      <c r="D56" s="1">
        <v>27104.71</v>
      </c>
      <c r="E56" s="1">
        <v>51345.95</v>
      </c>
    </row>
    <row r="57" spans="1:5" hidden="1">
      <c r="A57" s="1">
        <v>1921</v>
      </c>
      <c r="B57" s="1">
        <v>53</v>
      </c>
      <c r="C57" s="1">
        <v>23223.83</v>
      </c>
      <c r="D57" s="1">
        <v>26013.62</v>
      </c>
      <c r="E57" s="1">
        <v>49237.45</v>
      </c>
    </row>
    <row r="58" spans="1:5" hidden="1">
      <c r="A58" s="1">
        <v>1921</v>
      </c>
      <c r="B58" s="1">
        <v>54</v>
      </c>
      <c r="C58" s="1">
        <v>22053.759999999998</v>
      </c>
      <c r="D58" s="1">
        <v>25237.71</v>
      </c>
      <c r="E58" s="1">
        <v>47291.47</v>
      </c>
    </row>
    <row r="59" spans="1:5" hidden="1">
      <c r="A59" s="1">
        <v>1921</v>
      </c>
      <c r="B59" s="1">
        <v>55</v>
      </c>
      <c r="C59" s="1">
        <v>21255.58</v>
      </c>
      <c r="D59" s="1">
        <v>24861.439999999999</v>
      </c>
      <c r="E59" s="1">
        <v>46117.02</v>
      </c>
    </row>
    <row r="60" spans="1:5" hidden="1">
      <c r="A60" s="1">
        <v>1921</v>
      </c>
      <c r="B60" s="1">
        <v>56</v>
      </c>
      <c r="C60" s="1">
        <v>20808.66</v>
      </c>
      <c r="D60" s="1">
        <v>24526.28</v>
      </c>
      <c r="E60" s="1">
        <v>45334.93</v>
      </c>
    </row>
    <row r="61" spans="1:5" hidden="1">
      <c r="A61" s="1">
        <v>1921</v>
      </c>
      <c r="B61" s="1">
        <v>57</v>
      </c>
      <c r="C61" s="1">
        <v>20306.79</v>
      </c>
      <c r="D61" s="1">
        <v>23804.74</v>
      </c>
      <c r="E61" s="1">
        <v>44111.53</v>
      </c>
    </row>
    <row r="62" spans="1:5" hidden="1">
      <c r="A62" s="1">
        <v>1921</v>
      </c>
      <c r="B62" s="1">
        <v>58</v>
      </c>
      <c r="C62" s="1">
        <v>19634.97</v>
      </c>
      <c r="D62" s="1">
        <v>22819.68</v>
      </c>
      <c r="E62" s="1">
        <v>42454.65</v>
      </c>
    </row>
    <row r="63" spans="1:5" hidden="1">
      <c r="A63" s="1">
        <v>1921</v>
      </c>
      <c r="B63" s="1">
        <v>59</v>
      </c>
      <c r="C63" s="1">
        <v>18766.86</v>
      </c>
      <c r="D63" s="1">
        <v>21827.56</v>
      </c>
      <c r="E63" s="1">
        <v>40594.410000000003</v>
      </c>
    </row>
    <row r="64" spans="1:5" hidden="1">
      <c r="A64" s="1">
        <v>1921</v>
      </c>
      <c r="B64" s="1">
        <v>60</v>
      </c>
      <c r="C64" s="1">
        <v>17890.73</v>
      </c>
      <c r="D64" s="1">
        <v>20876.37</v>
      </c>
      <c r="E64" s="1">
        <v>38767.1</v>
      </c>
    </row>
    <row r="65" spans="1:5" hidden="1">
      <c r="A65" s="1">
        <v>1921</v>
      </c>
      <c r="B65" s="1">
        <v>61</v>
      </c>
      <c r="C65" s="1">
        <v>16867.48</v>
      </c>
      <c r="D65" s="1">
        <v>19670.060000000001</v>
      </c>
      <c r="E65" s="1">
        <v>36537.54</v>
      </c>
    </row>
    <row r="66" spans="1:5" hidden="1">
      <c r="A66" s="1">
        <v>1921</v>
      </c>
      <c r="B66" s="1">
        <v>62</v>
      </c>
      <c r="C66" s="1">
        <v>15661.44</v>
      </c>
      <c r="D66" s="1">
        <v>18137.72</v>
      </c>
      <c r="E66" s="1">
        <v>33799.160000000003</v>
      </c>
    </row>
    <row r="67" spans="1:5" hidden="1">
      <c r="A67" s="1">
        <v>1921</v>
      </c>
      <c r="B67" s="1">
        <v>63</v>
      </c>
      <c r="C67" s="1">
        <v>14713.77</v>
      </c>
      <c r="D67" s="1">
        <v>16805.509999999998</v>
      </c>
      <c r="E67" s="1">
        <v>31519.29</v>
      </c>
    </row>
    <row r="68" spans="1:5" hidden="1">
      <c r="A68" s="1">
        <v>1921</v>
      </c>
      <c r="B68" s="1">
        <v>64</v>
      </c>
      <c r="C68" s="1">
        <v>13873.2</v>
      </c>
      <c r="D68" s="1">
        <v>15828.04</v>
      </c>
      <c r="E68" s="1">
        <v>29701.24</v>
      </c>
    </row>
    <row r="69" spans="1:5" hidden="1">
      <c r="A69" s="1">
        <v>1921</v>
      </c>
      <c r="B69" s="1">
        <v>65</v>
      </c>
      <c r="C69" s="1">
        <v>12693.16</v>
      </c>
      <c r="D69" s="1">
        <v>14676.49</v>
      </c>
      <c r="E69" s="1">
        <v>27369.64</v>
      </c>
    </row>
    <row r="70" spans="1:5" hidden="1">
      <c r="A70" s="1">
        <v>1921</v>
      </c>
      <c r="B70" s="1">
        <v>66</v>
      </c>
      <c r="C70" s="1">
        <v>11249.54</v>
      </c>
      <c r="D70" s="1">
        <v>13111.24</v>
      </c>
      <c r="E70" s="1">
        <v>24360.77</v>
      </c>
    </row>
    <row r="71" spans="1:5" hidden="1">
      <c r="A71" s="1">
        <v>1921</v>
      </c>
      <c r="B71" s="1">
        <v>67</v>
      </c>
      <c r="C71" s="1">
        <v>9806.94</v>
      </c>
      <c r="D71" s="1">
        <v>11327.06</v>
      </c>
      <c r="E71" s="1">
        <v>21134</v>
      </c>
    </row>
    <row r="72" spans="1:5" hidden="1">
      <c r="A72" s="1">
        <v>1921</v>
      </c>
      <c r="B72" s="1">
        <v>68</v>
      </c>
      <c r="C72" s="1">
        <v>8652.16</v>
      </c>
      <c r="D72" s="1">
        <v>9791.17</v>
      </c>
      <c r="E72" s="1">
        <v>18443.330000000002</v>
      </c>
    </row>
    <row r="73" spans="1:5" hidden="1">
      <c r="A73" s="1">
        <v>1921</v>
      </c>
      <c r="B73" s="1">
        <v>69</v>
      </c>
      <c r="C73" s="1">
        <v>7929.97</v>
      </c>
      <c r="D73" s="1">
        <v>8819.7999999999993</v>
      </c>
      <c r="E73" s="1">
        <v>16749.759999999998</v>
      </c>
    </row>
    <row r="74" spans="1:5" hidden="1">
      <c r="A74" s="1">
        <v>1921</v>
      </c>
      <c r="B74" s="1">
        <v>70</v>
      </c>
      <c r="C74" s="1">
        <v>7452.37</v>
      </c>
      <c r="D74" s="1">
        <v>8179.22</v>
      </c>
      <c r="E74" s="1">
        <v>15631.59</v>
      </c>
    </row>
    <row r="75" spans="1:5" hidden="1">
      <c r="A75" s="1">
        <v>1921</v>
      </c>
      <c r="B75" s="1">
        <v>71</v>
      </c>
      <c r="C75" s="1">
        <v>6972.8</v>
      </c>
      <c r="D75" s="1">
        <v>7523.34</v>
      </c>
      <c r="E75" s="1">
        <v>14496.15</v>
      </c>
    </row>
    <row r="76" spans="1:5" hidden="1">
      <c r="A76" s="1">
        <v>1921</v>
      </c>
      <c r="B76" s="1">
        <v>72</v>
      </c>
      <c r="C76" s="1">
        <v>6365.95</v>
      </c>
      <c r="D76" s="1">
        <v>6740.57</v>
      </c>
      <c r="E76" s="1">
        <v>13106.52</v>
      </c>
    </row>
    <row r="77" spans="1:5" hidden="1">
      <c r="A77" s="1">
        <v>1921</v>
      </c>
      <c r="B77" s="1">
        <v>73</v>
      </c>
      <c r="C77" s="1">
        <v>5842.52</v>
      </c>
      <c r="D77" s="1">
        <v>5958.82</v>
      </c>
      <c r="E77" s="1">
        <v>11801.33</v>
      </c>
    </row>
    <row r="78" spans="1:5" hidden="1">
      <c r="A78" s="1">
        <v>1921</v>
      </c>
      <c r="B78" s="1">
        <v>74</v>
      </c>
      <c r="C78" s="1">
        <v>5467.31</v>
      </c>
      <c r="D78" s="1">
        <v>5333.87</v>
      </c>
      <c r="E78" s="1">
        <v>10801.17</v>
      </c>
    </row>
    <row r="79" spans="1:5" hidden="1">
      <c r="A79" s="1">
        <v>1921</v>
      </c>
      <c r="B79" s="1">
        <v>75</v>
      </c>
      <c r="C79" s="1">
        <v>5052.33</v>
      </c>
      <c r="D79" s="1">
        <v>4884.5200000000004</v>
      </c>
      <c r="E79" s="1">
        <v>9936.85</v>
      </c>
    </row>
    <row r="80" spans="1:5" hidden="1">
      <c r="A80" s="1">
        <v>1921</v>
      </c>
      <c r="B80" s="1">
        <v>76</v>
      </c>
      <c r="C80" s="1">
        <v>4622.95</v>
      </c>
      <c r="D80" s="1">
        <v>4525.51</v>
      </c>
      <c r="E80" s="1">
        <v>9148.4599999999991</v>
      </c>
    </row>
    <row r="81" spans="1:5" hidden="1">
      <c r="A81" s="1">
        <v>1921</v>
      </c>
      <c r="B81" s="1">
        <v>77</v>
      </c>
      <c r="C81" s="1">
        <v>4198.2299999999996</v>
      </c>
      <c r="D81" s="1">
        <v>4023.46</v>
      </c>
      <c r="E81" s="1">
        <v>8221.69</v>
      </c>
    </row>
    <row r="82" spans="1:5" hidden="1">
      <c r="A82" s="1">
        <v>1921</v>
      </c>
      <c r="B82" s="1">
        <v>78</v>
      </c>
      <c r="C82" s="1">
        <v>3693.08</v>
      </c>
      <c r="D82" s="1">
        <v>3463</v>
      </c>
      <c r="E82" s="1">
        <v>7156.08</v>
      </c>
    </row>
    <row r="83" spans="1:5" hidden="1">
      <c r="A83" s="1">
        <v>1921</v>
      </c>
      <c r="B83" s="1">
        <v>79</v>
      </c>
      <c r="C83" s="1">
        <v>3211.86</v>
      </c>
      <c r="D83" s="1">
        <v>3035.9</v>
      </c>
      <c r="E83" s="1">
        <v>6247.76</v>
      </c>
    </row>
    <row r="84" spans="1:5" hidden="1">
      <c r="A84" s="1">
        <v>1921</v>
      </c>
      <c r="B84" s="1">
        <v>80</v>
      </c>
      <c r="C84" s="1">
        <v>3120.1</v>
      </c>
      <c r="D84" s="1">
        <v>2908.66</v>
      </c>
      <c r="E84" s="1">
        <v>6028.76</v>
      </c>
    </row>
    <row r="85" spans="1:5" hidden="1">
      <c r="A85" s="1">
        <v>1921</v>
      </c>
      <c r="B85" s="1">
        <v>81</v>
      </c>
      <c r="C85" s="1">
        <v>2691.11</v>
      </c>
      <c r="D85" s="1">
        <v>2545.27</v>
      </c>
      <c r="E85" s="1">
        <v>5236.38</v>
      </c>
    </row>
    <row r="86" spans="1:5" hidden="1">
      <c r="A86" s="1">
        <v>1921</v>
      </c>
      <c r="B86" s="1">
        <v>82</v>
      </c>
      <c r="C86" s="1">
        <v>2244.4299999999998</v>
      </c>
      <c r="D86" s="1">
        <v>2077.37</v>
      </c>
      <c r="E86" s="1">
        <v>4321.8</v>
      </c>
    </row>
    <row r="87" spans="1:5" hidden="1">
      <c r="A87" s="1">
        <v>1921</v>
      </c>
      <c r="B87" s="1">
        <v>83</v>
      </c>
      <c r="C87" s="1">
        <v>1892.59</v>
      </c>
      <c r="D87" s="1">
        <v>1712.11</v>
      </c>
      <c r="E87" s="1">
        <v>3604.7</v>
      </c>
    </row>
    <row r="88" spans="1:5" hidden="1">
      <c r="A88" s="1">
        <v>1921</v>
      </c>
      <c r="B88" s="1">
        <v>84</v>
      </c>
      <c r="C88" s="1">
        <v>1658.74</v>
      </c>
      <c r="D88" s="1">
        <v>1495.74</v>
      </c>
      <c r="E88" s="1">
        <v>3154.47</v>
      </c>
    </row>
    <row r="89" spans="1:5" hidden="1">
      <c r="A89" s="1">
        <v>1921</v>
      </c>
      <c r="B89" s="1">
        <v>85</v>
      </c>
      <c r="C89" s="1">
        <v>1424.71</v>
      </c>
      <c r="D89" s="1">
        <v>1223.1600000000001</v>
      </c>
      <c r="E89" s="1">
        <v>2647.86</v>
      </c>
    </row>
    <row r="90" spans="1:5" hidden="1">
      <c r="A90" s="1">
        <v>1921</v>
      </c>
      <c r="B90" s="1">
        <v>86</v>
      </c>
      <c r="C90" s="1">
        <v>1188.31</v>
      </c>
      <c r="D90" s="1">
        <v>971.74</v>
      </c>
      <c r="E90" s="1">
        <v>2160.04</v>
      </c>
    </row>
    <row r="91" spans="1:5" hidden="1">
      <c r="A91" s="1">
        <v>1921</v>
      </c>
      <c r="B91" s="1">
        <v>87</v>
      </c>
      <c r="C91" s="1">
        <v>943.1</v>
      </c>
      <c r="D91" s="1">
        <v>815.3</v>
      </c>
      <c r="E91" s="1">
        <v>1758.4</v>
      </c>
    </row>
    <row r="92" spans="1:5" hidden="1">
      <c r="A92" s="1">
        <v>1921</v>
      </c>
      <c r="B92" s="1">
        <v>88</v>
      </c>
      <c r="C92" s="1">
        <v>720.65</v>
      </c>
      <c r="D92" s="1">
        <v>665.28</v>
      </c>
      <c r="E92" s="1">
        <v>1385.92</v>
      </c>
    </row>
    <row r="93" spans="1:5" hidden="1">
      <c r="A93" s="1">
        <v>1921</v>
      </c>
      <c r="B93" s="1">
        <v>89</v>
      </c>
      <c r="C93" s="1">
        <v>560.46</v>
      </c>
      <c r="D93" s="1">
        <v>504.3</v>
      </c>
      <c r="E93" s="1">
        <v>1064.77</v>
      </c>
    </row>
    <row r="94" spans="1:5" hidden="1">
      <c r="A94" s="1">
        <v>1921</v>
      </c>
      <c r="B94" s="1">
        <v>90</v>
      </c>
      <c r="C94" s="1">
        <v>433.85</v>
      </c>
      <c r="D94" s="1">
        <v>372.63</v>
      </c>
      <c r="E94" s="1">
        <v>806.49</v>
      </c>
    </row>
    <row r="95" spans="1:5" hidden="1">
      <c r="A95" s="1">
        <v>1921</v>
      </c>
      <c r="B95" s="1">
        <v>91</v>
      </c>
      <c r="C95" s="1">
        <v>322.07</v>
      </c>
      <c r="D95" s="1">
        <v>281.87</v>
      </c>
      <c r="E95" s="1">
        <v>603.95000000000005</v>
      </c>
    </row>
    <row r="96" spans="1:5" hidden="1">
      <c r="A96" s="1">
        <v>1921</v>
      </c>
      <c r="B96" s="1">
        <v>92</v>
      </c>
      <c r="C96" s="1">
        <v>242.19</v>
      </c>
      <c r="D96" s="1">
        <v>208.4</v>
      </c>
      <c r="E96" s="1">
        <v>450.59</v>
      </c>
    </row>
    <row r="97" spans="1:5" hidden="1">
      <c r="A97" s="1">
        <v>1921</v>
      </c>
      <c r="B97" s="1">
        <v>93</v>
      </c>
      <c r="C97" s="1">
        <v>189.53</v>
      </c>
      <c r="D97" s="1">
        <v>144.69</v>
      </c>
      <c r="E97" s="1">
        <v>334.22</v>
      </c>
    </row>
    <row r="98" spans="1:5" hidden="1">
      <c r="A98" s="1">
        <v>1921</v>
      </c>
      <c r="B98" s="1">
        <v>94</v>
      </c>
      <c r="C98" s="1">
        <v>144.09</v>
      </c>
      <c r="D98" s="1">
        <v>104.22</v>
      </c>
      <c r="E98" s="1">
        <v>248.32</v>
      </c>
    </row>
    <row r="99" spans="1:5" hidden="1">
      <c r="A99" s="1">
        <v>1921</v>
      </c>
      <c r="B99" s="1">
        <v>95</v>
      </c>
      <c r="C99" s="1">
        <v>97.23</v>
      </c>
      <c r="D99" s="1">
        <v>76.56</v>
      </c>
      <c r="E99" s="1">
        <v>173.79</v>
      </c>
    </row>
    <row r="100" spans="1:5" hidden="1">
      <c r="A100" s="1">
        <v>1921</v>
      </c>
      <c r="B100" s="1">
        <v>96</v>
      </c>
      <c r="C100" s="1">
        <v>61.42</v>
      </c>
      <c r="D100" s="1">
        <v>49.69</v>
      </c>
      <c r="E100" s="1">
        <v>111.11</v>
      </c>
    </row>
    <row r="101" spans="1:5" hidden="1">
      <c r="A101" s="1">
        <v>1921</v>
      </c>
      <c r="B101" s="1">
        <v>97</v>
      </c>
      <c r="C101" s="1">
        <v>36.43</v>
      </c>
      <c r="D101" s="1">
        <v>30.17</v>
      </c>
      <c r="E101" s="1">
        <v>66.599999999999994</v>
      </c>
    </row>
    <row r="102" spans="1:5" hidden="1">
      <c r="A102" s="1">
        <v>1921</v>
      </c>
      <c r="B102" s="1">
        <v>98</v>
      </c>
      <c r="C102" s="1">
        <v>22.03</v>
      </c>
      <c r="D102" s="1">
        <v>21.29</v>
      </c>
      <c r="E102" s="1">
        <v>43.31</v>
      </c>
    </row>
    <row r="103" spans="1:5" hidden="1">
      <c r="A103" s="1">
        <v>1921</v>
      </c>
      <c r="B103" s="1">
        <v>99</v>
      </c>
      <c r="C103" s="1">
        <v>15.2</v>
      </c>
      <c r="D103" s="1">
        <v>16.57</v>
      </c>
      <c r="E103" s="1">
        <v>31.77</v>
      </c>
    </row>
    <row r="104" spans="1:5" hidden="1">
      <c r="A104" s="1">
        <v>1921</v>
      </c>
      <c r="B104" s="1">
        <v>100</v>
      </c>
      <c r="C104" s="1">
        <v>11.76</v>
      </c>
      <c r="D104" s="1">
        <v>14.52</v>
      </c>
      <c r="E104" s="1">
        <v>26.28</v>
      </c>
    </row>
    <row r="105" spans="1:5" hidden="1">
      <c r="A105" s="1">
        <v>1921</v>
      </c>
      <c r="B105" s="1">
        <v>101</v>
      </c>
      <c r="C105" s="1">
        <v>8.92</v>
      </c>
      <c r="D105" s="1">
        <v>11.41</v>
      </c>
      <c r="E105" s="1">
        <v>20.329999999999998</v>
      </c>
    </row>
    <row r="106" spans="1:5" hidden="1">
      <c r="A106" s="1">
        <v>1921</v>
      </c>
      <c r="B106" s="1">
        <v>102</v>
      </c>
      <c r="C106" s="1">
        <v>4.42</v>
      </c>
      <c r="D106" s="1">
        <v>6.01</v>
      </c>
      <c r="E106" s="1">
        <v>10.43</v>
      </c>
    </row>
    <row r="107" spans="1:5" hidden="1">
      <c r="A107" s="1">
        <v>1921</v>
      </c>
      <c r="B107" s="1">
        <v>103</v>
      </c>
      <c r="C107" s="1">
        <v>2.2400000000000002</v>
      </c>
      <c r="D107" s="1">
        <v>2.4700000000000002</v>
      </c>
      <c r="E107" s="1">
        <v>4.71</v>
      </c>
    </row>
    <row r="108" spans="1:5" hidden="1">
      <c r="A108" s="1">
        <v>1921</v>
      </c>
      <c r="B108" s="1">
        <v>104</v>
      </c>
      <c r="C108" s="1">
        <v>0.96</v>
      </c>
      <c r="D108" s="1">
        <v>2.29</v>
      </c>
      <c r="E108" s="1">
        <v>3.25</v>
      </c>
    </row>
    <row r="109" spans="1:5" hidden="1">
      <c r="A109" s="1">
        <v>1921</v>
      </c>
      <c r="B109" s="1">
        <v>105</v>
      </c>
      <c r="C109" s="1">
        <v>0</v>
      </c>
      <c r="D109" s="1">
        <v>1.96</v>
      </c>
      <c r="E109" s="1">
        <v>1.96</v>
      </c>
    </row>
    <row r="110" spans="1:5" hidden="1">
      <c r="A110" s="1">
        <v>1921</v>
      </c>
      <c r="B110" s="1">
        <v>106</v>
      </c>
      <c r="C110" s="1">
        <v>0</v>
      </c>
      <c r="D110" s="1">
        <v>1.23</v>
      </c>
      <c r="E110" s="1">
        <v>1.23</v>
      </c>
    </row>
    <row r="111" spans="1:5" hidden="1">
      <c r="A111" s="1">
        <v>1921</v>
      </c>
      <c r="B111" s="1">
        <v>107</v>
      </c>
      <c r="C111" s="1">
        <v>0</v>
      </c>
      <c r="D111" s="1">
        <v>1</v>
      </c>
      <c r="E111" s="1">
        <v>1</v>
      </c>
    </row>
    <row r="112" spans="1:5" hidden="1">
      <c r="A112" s="1">
        <v>1921</v>
      </c>
      <c r="B112" s="1">
        <v>108</v>
      </c>
      <c r="C112" s="1">
        <v>0</v>
      </c>
      <c r="D112" s="1">
        <v>0.73</v>
      </c>
      <c r="E112" s="1">
        <v>0.73</v>
      </c>
    </row>
    <row r="113" spans="1:5" hidden="1">
      <c r="A113" s="1">
        <v>1921</v>
      </c>
      <c r="B113" s="1">
        <v>109</v>
      </c>
      <c r="C113" s="1">
        <v>0</v>
      </c>
      <c r="D113" s="1">
        <v>0.5</v>
      </c>
      <c r="E113" s="1">
        <v>0.5</v>
      </c>
    </row>
    <row r="114" spans="1:5" hidden="1">
      <c r="A114" s="1">
        <v>1921</v>
      </c>
      <c r="B114" s="1" t="s">
        <v>121</v>
      </c>
      <c r="C114" s="1">
        <v>0</v>
      </c>
      <c r="D114" s="1">
        <v>1.23</v>
      </c>
      <c r="E114" s="1">
        <v>1.23</v>
      </c>
    </row>
    <row r="115" spans="1:5" hidden="1">
      <c r="A115" s="1">
        <v>1922</v>
      </c>
      <c r="B115" s="1">
        <v>0</v>
      </c>
      <c r="C115" s="1">
        <v>64732.42</v>
      </c>
      <c r="D115" s="1">
        <v>67443.19</v>
      </c>
      <c r="E115" s="1">
        <v>132175.62</v>
      </c>
    </row>
    <row r="116" spans="1:5" hidden="1">
      <c r="A116" s="1">
        <v>1922</v>
      </c>
      <c r="B116" s="1">
        <v>1</v>
      </c>
      <c r="C116" s="1">
        <v>62519.92</v>
      </c>
      <c r="D116" s="1">
        <v>65023.15</v>
      </c>
      <c r="E116" s="1">
        <v>127543.07</v>
      </c>
    </row>
    <row r="117" spans="1:5" hidden="1">
      <c r="A117" s="1">
        <v>1922</v>
      </c>
      <c r="B117" s="1">
        <v>2</v>
      </c>
      <c r="C117" s="1">
        <v>59168.13</v>
      </c>
      <c r="D117" s="1">
        <v>61619.54</v>
      </c>
      <c r="E117" s="1">
        <v>120787.67</v>
      </c>
    </row>
    <row r="118" spans="1:5" hidden="1">
      <c r="A118" s="1">
        <v>1922</v>
      </c>
      <c r="B118" s="1">
        <v>3</v>
      </c>
      <c r="C118" s="1">
        <v>56927.58</v>
      </c>
      <c r="D118" s="1">
        <v>59179.3</v>
      </c>
      <c r="E118" s="1">
        <v>116106.88</v>
      </c>
    </row>
    <row r="119" spans="1:5" hidden="1">
      <c r="A119" s="1">
        <v>1922</v>
      </c>
      <c r="B119" s="1">
        <v>4</v>
      </c>
      <c r="C119" s="1">
        <v>57369.63</v>
      </c>
      <c r="D119" s="1">
        <v>59345.15</v>
      </c>
      <c r="E119" s="1">
        <v>116714.77</v>
      </c>
    </row>
    <row r="120" spans="1:5" hidden="1">
      <c r="A120" s="1">
        <v>1922</v>
      </c>
      <c r="B120" s="1">
        <v>5</v>
      </c>
      <c r="C120" s="1">
        <v>58298.11</v>
      </c>
      <c r="D120" s="1">
        <v>60247.57</v>
      </c>
      <c r="E120" s="1">
        <v>118545.68</v>
      </c>
    </row>
    <row r="121" spans="1:5" hidden="1">
      <c r="A121" s="1">
        <v>1922</v>
      </c>
      <c r="B121" s="1">
        <v>6</v>
      </c>
      <c r="C121" s="1">
        <v>59145.13</v>
      </c>
      <c r="D121" s="1">
        <v>61071.38</v>
      </c>
      <c r="E121" s="1">
        <v>120216.51</v>
      </c>
    </row>
    <row r="122" spans="1:5" hidden="1">
      <c r="A122" s="1">
        <v>1922</v>
      </c>
      <c r="B122" s="1">
        <v>7</v>
      </c>
      <c r="C122" s="1">
        <v>60345.59</v>
      </c>
      <c r="D122" s="1">
        <v>61923.01</v>
      </c>
      <c r="E122" s="1">
        <v>122268.6</v>
      </c>
    </row>
    <row r="123" spans="1:5" hidden="1">
      <c r="A123" s="1">
        <v>1922</v>
      </c>
      <c r="B123" s="1">
        <v>8</v>
      </c>
      <c r="C123" s="1">
        <v>60182.1</v>
      </c>
      <c r="D123" s="1">
        <v>61482.31</v>
      </c>
      <c r="E123" s="1">
        <v>121664.41</v>
      </c>
    </row>
    <row r="124" spans="1:5" hidden="1">
      <c r="A124" s="1">
        <v>1922</v>
      </c>
      <c r="B124" s="1">
        <v>9</v>
      </c>
      <c r="C124" s="1">
        <v>58608.05</v>
      </c>
      <c r="D124" s="1">
        <v>59733.89</v>
      </c>
      <c r="E124" s="1">
        <v>118341.94</v>
      </c>
    </row>
    <row r="125" spans="1:5" hidden="1">
      <c r="A125" s="1">
        <v>1922</v>
      </c>
      <c r="B125" s="1">
        <v>10</v>
      </c>
      <c r="C125" s="1">
        <v>56957.16</v>
      </c>
      <c r="D125" s="1">
        <v>57983.01</v>
      </c>
      <c r="E125" s="1">
        <v>114940.17</v>
      </c>
    </row>
    <row r="126" spans="1:5" hidden="1">
      <c r="A126" s="1">
        <v>1922</v>
      </c>
      <c r="B126" s="1">
        <v>11</v>
      </c>
      <c r="C126" s="1">
        <v>55257.85</v>
      </c>
      <c r="D126" s="1">
        <v>56555.51</v>
      </c>
      <c r="E126" s="1">
        <v>111813.36</v>
      </c>
    </row>
    <row r="127" spans="1:5" hidden="1">
      <c r="A127" s="1">
        <v>1922</v>
      </c>
      <c r="B127" s="1">
        <v>12</v>
      </c>
      <c r="C127" s="1">
        <v>53582.52</v>
      </c>
      <c r="D127" s="1">
        <v>55306.29</v>
      </c>
      <c r="E127" s="1">
        <v>108888.81</v>
      </c>
    </row>
    <row r="128" spans="1:5" hidden="1">
      <c r="A128" s="1">
        <v>1922</v>
      </c>
      <c r="B128" s="1">
        <v>13</v>
      </c>
      <c r="C128" s="1">
        <v>52353.62</v>
      </c>
      <c r="D128" s="1">
        <v>53857.11</v>
      </c>
      <c r="E128" s="1">
        <v>106210.72</v>
      </c>
    </row>
    <row r="129" spans="1:5" hidden="1">
      <c r="A129" s="1">
        <v>1922</v>
      </c>
      <c r="B129" s="1">
        <v>14</v>
      </c>
      <c r="C129" s="1">
        <v>51553.53</v>
      </c>
      <c r="D129" s="1">
        <v>52555.4</v>
      </c>
      <c r="E129" s="1">
        <v>104108.93</v>
      </c>
    </row>
    <row r="130" spans="1:5" hidden="1">
      <c r="A130" s="1">
        <v>1922</v>
      </c>
      <c r="B130" s="1">
        <v>15</v>
      </c>
      <c r="C130" s="1">
        <v>50183.37</v>
      </c>
      <c r="D130" s="1">
        <v>51629.14</v>
      </c>
      <c r="E130" s="1">
        <v>101812.51</v>
      </c>
    </row>
    <row r="131" spans="1:5" hidden="1">
      <c r="A131" s="1">
        <v>1922</v>
      </c>
      <c r="B131" s="1">
        <v>16</v>
      </c>
      <c r="C131" s="1">
        <v>48729.67</v>
      </c>
      <c r="D131" s="1">
        <v>50804.800000000003</v>
      </c>
      <c r="E131" s="1">
        <v>99534.47</v>
      </c>
    </row>
    <row r="132" spans="1:5" hidden="1">
      <c r="A132" s="1">
        <v>1922</v>
      </c>
      <c r="B132" s="1">
        <v>17</v>
      </c>
      <c r="C132" s="1">
        <v>47530.79</v>
      </c>
      <c r="D132" s="1">
        <v>49185.63</v>
      </c>
      <c r="E132" s="1">
        <v>96716.42</v>
      </c>
    </row>
    <row r="133" spans="1:5" hidden="1">
      <c r="A133" s="1">
        <v>1922</v>
      </c>
      <c r="B133" s="1">
        <v>18</v>
      </c>
      <c r="C133" s="1">
        <v>46155.83</v>
      </c>
      <c r="D133" s="1">
        <v>47083.86</v>
      </c>
      <c r="E133" s="1">
        <v>93239.7</v>
      </c>
    </row>
    <row r="134" spans="1:5" hidden="1">
      <c r="A134" s="1">
        <v>1922</v>
      </c>
      <c r="B134" s="1">
        <v>19</v>
      </c>
      <c r="C134" s="1">
        <v>45649.08</v>
      </c>
      <c r="D134" s="1">
        <v>46175.6</v>
      </c>
      <c r="E134" s="1">
        <v>91824.67</v>
      </c>
    </row>
    <row r="135" spans="1:5" hidden="1">
      <c r="A135" s="1">
        <v>1922</v>
      </c>
      <c r="B135" s="1">
        <v>20</v>
      </c>
      <c r="C135" s="1">
        <v>45924.34</v>
      </c>
      <c r="D135" s="1">
        <v>46176.53</v>
      </c>
      <c r="E135" s="1">
        <v>92100.87</v>
      </c>
    </row>
    <row r="136" spans="1:5" hidden="1">
      <c r="A136" s="1">
        <v>1922</v>
      </c>
      <c r="B136" s="1">
        <v>21</v>
      </c>
      <c r="C136" s="1">
        <v>46398.01</v>
      </c>
      <c r="D136" s="1">
        <v>46351.76</v>
      </c>
      <c r="E136" s="1">
        <v>92749.77</v>
      </c>
    </row>
    <row r="137" spans="1:5" hidden="1">
      <c r="A137" s="1">
        <v>1922</v>
      </c>
      <c r="B137" s="1">
        <v>22</v>
      </c>
      <c r="C137" s="1">
        <v>46478.18</v>
      </c>
      <c r="D137" s="1">
        <v>45683.32</v>
      </c>
      <c r="E137" s="1">
        <v>92161.49</v>
      </c>
    </row>
    <row r="138" spans="1:5" hidden="1">
      <c r="A138" s="1">
        <v>1922</v>
      </c>
      <c r="B138" s="1">
        <v>23</v>
      </c>
      <c r="C138" s="1">
        <v>45779.08</v>
      </c>
      <c r="D138" s="1">
        <v>44183.99</v>
      </c>
      <c r="E138" s="1">
        <v>89963.08</v>
      </c>
    </row>
    <row r="139" spans="1:5" hidden="1">
      <c r="A139" s="1">
        <v>1922</v>
      </c>
      <c r="B139" s="1">
        <v>24</v>
      </c>
      <c r="C139" s="1">
        <v>45747.26</v>
      </c>
      <c r="D139" s="1">
        <v>43203.69</v>
      </c>
      <c r="E139" s="1">
        <v>88950.95</v>
      </c>
    </row>
    <row r="140" spans="1:5" hidden="1">
      <c r="A140" s="1">
        <v>1922</v>
      </c>
      <c r="B140" s="1">
        <v>25</v>
      </c>
      <c r="C140" s="1">
        <v>46497.26</v>
      </c>
      <c r="D140" s="1">
        <v>43201.24</v>
      </c>
      <c r="E140" s="1">
        <v>89698.5</v>
      </c>
    </row>
    <row r="141" spans="1:5" hidden="1">
      <c r="A141" s="1">
        <v>1922</v>
      </c>
      <c r="B141" s="1">
        <v>26</v>
      </c>
      <c r="C141" s="1">
        <v>46998.82</v>
      </c>
      <c r="D141" s="1">
        <v>43849.2</v>
      </c>
      <c r="E141" s="1">
        <v>90848.02</v>
      </c>
    </row>
    <row r="142" spans="1:5" hidden="1">
      <c r="A142" s="1">
        <v>1922</v>
      </c>
      <c r="B142" s="1">
        <v>27</v>
      </c>
      <c r="C142" s="1">
        <v>47299.27</v>
      </c>
      <c r="D142" s="1">
        <v>44400.08</v>
      </c>
      <c r="E142" s="1">
        <v>91699.35</v>
      </c>
    </row>
    <row r="143" spans="1:5" hidden="1">
      <c r="A143" s="1">
        <v>1922</v>
      </c>
      <c r="B143" s="1">
        <v>28</v>
      </c>
      <c r="C143" s="1">
        <v>47524.04</v>
      </c>
      <c r="D143" s="1">
        <v>45173.22</v>
      </c>
      <c r="E143" s="1">
        <v>92697.26</v>
      </c>
    </row>
    <row r="144" spans="1:5" hidden="1">
      <c r="A144" s="1">
        <v>1922</v>
      </c>
      <c r="B144" s="1">
        <v>29</v>
      </c>
      <c r="C144" s="1">
        <v>47699.96</v>
      </c>
      <c r="D144" s="1">
        <v>45999.23</v>
      </c>
      <c r="E144" s="1">
        <v>93699.18</v>
      </c>
    </row>
    <row r="145" spans="1:5" hidden="1">
      <c r="A145" s="1">
        <v>1922</v>
      </c>
      <c r="B145" s="1">
        <v>30</v>
      </c>
      <c r="C145" s="1">
        <v>47378.59</v>
      </c>
      <c r="D145" s="1">
        <v>46426.3</v>
      </c>
      <c r="E145" s="1">
        <v>93804.89</v>
      </c>
    </row>
    <row r="146" spans="1:5" hidden="1">
      <c r="A146" s="1">
        <v>1922</v>
      </c>
      <c r="B146" s="1">
        <v>31</v>
      </c>
      <c r="C146" s="1">
        <v>46281.52</v>
      </c>
      <c r="D146" s="1">
        <v>46402.77</v>
      </c>
      <c r="E146" s="1">
        <v>92684.29</v>
      </c>
    </row>
    <row r="147" spans="1:5" hidden="1">
      <c r="A147" s="1">
        <v>1922</v>
      </c>
      <c r="B147" s="1">
        <v>32</v>
      </c>
      <c r="C147" s="1">
        <v>45204.03</v>
      </c>
      <c r="D147" s="1">
        <v>46400.94</v>
      </c>
      <c r="E147" s="1">
        <v>91604.96</v>
      </c>
    </row>
    <row r="148" spans="1:5" hidden="1">
      <c r="A148" s="1">
        <v>1922</v>
      </c>
      <c r="B148" s="1">
        <v>33</v>
      </c>
      <c r="C148" s="1">
        <v>44502.94</v>
      </c>
      <c r="D148" s="1">
        <v>46303.79</v>
      </c>
      <c r="E148" s="1">
        <v>90806.720000000001</v>
      </c>
    </row>
    <row r="149" spans="1:5" hidden="1">
      <c r="A149" s="1">
        <v>1922</v>
      </c>
      <c r="B149" s="1">
        <v>34</v>
      </c>
      <c r="C149" s="1">
        <v>43531.01</v>
      </c>
      <c r="D149" s="1">
        <v>45308.9</v>
      </c>
      <c r="E149" s="1">
        <v>88839.9</v>
      </c>
    </row>
    <row r="150" spans="1:5" hidden="1">
      <c r="A150" s="1">
        <v>1922</v>
      </c>
      <c r="B150" s="1">
        <v>35</v>
      </c>
      <c r="C150" s="1">
        <v>42206.13</v>
      </c>
      <c r="D150" s="1">
        <v>43831.93</v>
      </c>
      <c r="E150" s="1">
        <v>86038.06</v>
      </c>
    </row>
    <row r="151" spans="1:5" hidden="1">
      <c r="A151" s="1">
        <v>1922</v>
      </c>
      <c r="B151" s="1">
        <v>36</v>
      </c>
      <c r="C151" s="1">
        <v>41053.870000000003</v>
      </c>
      <c r="D151" s="1">
        <v>42704.92</v>
      </c>
      <c r="E151" s="1">
        <v>83758.78</v>
      </c>
    </row>
    <row r="152" spans="1:5" hidden="1">
      <c r="A152" s="1">
        <v>1922</v>
      </c>
      <c r="B152" s="1">
        <v>37</v>
      </c>
      <c r="C152" s="1">
        <v>39856.959999999999</v>
      </c>
      <c r="D152" s="1">
        <v>41631.949999999997</v>
      </c>
      <c r="E152" s="1">
        <v>81488.91</v>
      </c>
    </row>
    <row r="153" spans="1:5" hidden="1">
      <c r="A153" s="1">
        <v>1922</v>
      </c>
      <c r="B153" s="1">
        <v>38</v>
      </c>
      <c r="C153" s="1">
        <v>38083.589999999997</v>
      </c>
      <c r="D153" s="1">
        <v>39860.160000000003</v>
      </c>
      <c r="E153" s="1">
        <v>77943.75</v>
      </c>
    </row>
    <row r="154" spans="1:5" hidden="1">
      <c r="A154" s="1">
        <v>1922</v>
      </c>
      <c r="B154" s="1">
        <v>39</v>
      </c>
      <c r="C154" s="1">
        <v>36504.6</v>
      </c>
      <c r="D154" s="1">
        <v>38182.17</v>
      </c>
      <c r="E154" s="1">
        <v>74686.77</v>
      </c>
    </row>
    <row r="155" spans="1:5" hidden="1">
      <c r="A155" s="1">
        <v>1922</v>
      </c>
      <c r="B155" s="1">
        <v>40</v>
      </c>
      <c r="C155" s="1">
        <v>35751.769999999997</v>
      </c>
      <c r="D155" s="1">
        <v>37251.89</v>
      </c>
      <c r="E155" s="1">
        <v>73003.66</v>
      </c>
    </row>
    <row r="156" spans="1:5" hidden="1">
      <c r="A156" s="1">
        <v>1922</v>
      </c>
      <c r="B156" s="1">
        <v>41</v>
      </c>
      <c r="C156" s="1">
        <v>35152.29</v>
      </c>
      <c r="D156" s="1">
        <v>36777.440000000002</v>
      </c>
      <c r="E156" s="1">
        <v>71929.73</v>
      </c>
    </row>
    <row r="157" spans="1:5" hidden="1">
      <c r="A157" s="1">
        <v>1922</v>
      </c>
      <c r="B157" s="1">
        <v>42</v>
      </c>
      <c r="C157" s="1">
        <v>34031.47</v>
      </c>
      <c r="D157" s="1">
        <v>35880.99</v>
      </c>
      <c r="E157" s="1">
        <v>69912.460000000006</v>
      </c>
    </row>
    <row r="158" spans="1:5" hidden="1">
      <c r="A158" s="1">
        <v>1922</v>
      </c>
      <c r="B158" s="1">
        <v>43</v>
      </c>
      <c r="C158" s="1">
        <v>32208.25</v>
      </c>
      <c r="D158" s="1">
        <v>34183.19</v>
      </c>
      <c r="E158" s="1">
        <v>66391.44</v>
      </c>
    </row>
    <row r="159" spans="1:5" hidden="1">
      <c r="A159" s="1">
        <v>1922</v>
      </c>
      <c r="B159" s="1">
        <v>44</v>
      </c>
      <c r="C159" s="1">
        <v>30530.45</v>
      </c>
      <c r="D159" s="1">
        <v>32506.61</v>
      </c>
      <c r="E159" s="1">
        <v>63037.05</v>
      </c>
    </row>
    <row r="160" spans="1:5" hidden="1">
      <c r="A160" s="1">
        <v>1922</v>
      </c>
      <c r="B160" s="1">
        <v>45</v>
      </c>
      <c r="C160" s="1">
        <v>29453.25</v>
      </c>
      <c r="D160" s="1">
        <v>31204.05</v>
      </c>
      <c r="E160" s="1">
        <v>60657.3</v>
      </c>
    </row>
    <row r="161" spans="1:5" hidden="1">
      <c r="A161" s="1">
        <v>1922</v>
      </c>
      <c r="B161" s="1">
        <v>46</v>
      </c>
      <c r="C161" s="1">
        <v>28702.27</v>
      </c>
      <c r="D161" s="1">
        <v>30302.81</v>
      </c>
      <c r="E161" s="1">
        <v>59005.08</v>
      </c>
    </row>
    <row r="162" spans="1:5" hidden="1">
      <c r="A162" s="1">
        <v>1922</v>
      </c>
      <c r="B162" s="1">
        <v>47</v>
      </c>
      <c r="C162" s="1">
        <v>28052.44</v>
      </c>
      <c r="D162" s="1">
        <v>29651.87</v>
      </c>
      <c r="E162" s="1">
        <v>57704.31</v>
      </c>
    </row>
    <row r="163" spans="1:5" hidden="1">
      <c r="A163" s="1">
        <v>1922</v>
      </c>
      <c r="B163" s="1">
        <v>48</v>
      </c>
      <c r="C163" s="1">
        <v>27352.89</v>
      </c>
      <c r="D163" s="1">
        <v>28977.34</v>
      </c>
      <c r="E163" s="1">
        <v>56330.23</v>
      </c>
    </row>
    <row r="164" spans="1:5" hidden="1">
      <c r="A164" s="1">
        <v>1922</v>
      </c>
      <c r="B164" s="1">
        <v>49</v>
      </c>
      <c r="C164" s="1">
        <v>26627.55</v>
      </c>
      <c r="D164" s="1">
        <v>28575.73</v>
      </c>
      <c r="E164" s="1">
        <v>55203.29</v>
      </c>
    </row>
    <row r="165" spans="1:5" hidden="1">
      <c r="A165" s="1">
        <v>1922</v>
      </c>
      <c r="B165" s="1">
        <v>50</v>
      </c>
      <c r="C165" s="1">
        <v>26101.33</v>
      </c>
      <c r="D165" s="1">
        <v>28447.66</v>
      </c>
      <c r="E165" s="1">
        <v>54548.99</v>
      </c>
    </row>
    <row r="166" spans="1:5" hidden="1">
      <c r="A166" s="1">
        <v>1922</v>
      </c>
      <c r="B166" s="1">
        <v>51</v>
      </c>
      <c r="C166" s="1">
        <v>25626.87</v>
      </c>
      <c r="D166" s="1">
        <v>28499.7</v>
      </c>
      <c r="E166" s="1">
        <v>54126.57</v>
      </c>
    </row>
    <row r="167" spans="1:5" hidden="1">
      <c r="A167" s="1">
        <v>1922</v>
      </c>
      <c r="B167" s="1">
        <v>52</v>
      </c>
      <c r="C167" s="1">
        <v>24928.36</v>
      </c>
      <c r="D167" s="1">
        <v>27953.35</v>
      </c>
      <c r="E167" s="1">
        <v>52881.71</v>
      </c>
    </row>
    <row r="168" spans="1:5" hidden="1">
      <c r="A168" s="1">
        <v>1922</v>
      </c>
      <c r="B168" s="1">
        <v>53</v>
      </c>
      <c r="C168" s="1">
        <v>24077.72</v>
      </c>
      <c r="D168" s="1">
        <v>26878.9</v>
      </c>
      <c r="E168" s="1">
        <v>50956.63</v>
      </c>
    </row>
    <row r="169" spans="1:5" hidden="1">
      <c r="A169" s="1">
        <v>1922</v>
      </c>
      <c r="B169" s="1">
        <v>54</v>
      </c>
      <c r="C169" s="1">
        <v>23054.81</v>
      </c>
      <c r="D169" s="1">
        <v>25778.47</v>
      </c>
      <c r="E169" s="1">
        <v>48833.27</v>
      </c>
    </row>
    <row r="170" spans="1:5" hidden="1">
      <c r="A170" s="1">
        <v>1922</v>
      </c>
      <c r="B170" s="1">
        <v>55</v>
      </c>
      <c r="C170" s="1">
        <v>21905.02</v>
      </c>
      <c r="D170" s="1">
        <v>24977.119999999999</v>
      </c>
      <c r="E170" s="1">
        <v>46882.14</v>
      </c>
    </row>
    <row r="171" spans="1:5" hidden="1">
      <c r="A171" s="1">
        <v>1922</v>
      </c>
      <c r="B171" s="1">
        <v>56</v>
      </c>
      <c r="C171" s="1">
        <v>21101.06</v>
      </c>
      <c r="D171" s="1">
        <v>24574.21</v>
      </c>
      <c r="E171" s="1">
        <v>45675.27</v>
      </c>
    </row>
    <row r="172" spans="1:5" hidden="1">
      <c r="A172" s="1">
        <v>1922</v>
      </c>
      <c r="B172" s="1">
        <v>57</v>
      </c>
      <c r="C172" s="1">
        <v>20626.810000000001</v>
      </c>
      <c r="D172" s="1">
        <v>24226.11</v>
      </c>
      <c r="E172" s="1">
        <v>44852.92</v>
      </c>
    </row>
    <row r="173" spans="1:5" hidden="1">
      <c r="A173" s="1">
        <v>1922</v>
      </c>
      <c r="B173" s="1">
        <v>58</v>
      </c>
      <c r="C173" s="1">
        <v>20127.689999999999</v>
      </c>
      <c r="D173" s="1">
        <v>23479.54</v>
      </c>
      <c r="E173" s="1">
        <v>43607.23</v>
      </c>
    </row>
    <row r="174" spans="1:5" hidden="1">
      <c r="A174" s="1">
        <v>1922</v>
      </c>
      <c r="B174" s="1">
        <v>59</v>
      </c>
      <c r="C174" s="1">
        <v>19402.330000000002</v>
      </c>
      <c r="D174" s="1">
        <v>22477.35</v>
      </c>
      <c r="E174" s="1">
        <v>41879.69</v>
      </c>
    </row>
    <row r="175" spans="1:5" hidden="1">
      <c r="A175" s="1">
        <v>1922</v>
      </c>
      <c r="B175" s="1">
        <v>60</v>
      </c>
      <c r="C175" s="1">
        <v>18528.16</v>
      </c>
      <c r="D175" s="1">
        <v>21428.46</v>
      </c>
      <c r="E175" s="1">
        <v>39956.620000000003</v>
      </c>
    </row>
    <row r="176" spans="1:5" hidden="1">
      <c r="A176" s="1">
        <v>1922</v>
      </c>
      <c r="B176" s="1">
        <v>61</v>
      </c>
      <c r="C176" s="1">
        <v>17652.16</v>
      </c>
      <c r="D176" s="1">
        <v>20477.3</v>
      </c>
      <c r="E176" s="1">
        <v>38129.46</v>
      </c>
    </row>
    <row r="177" spans="1:5" hidden="1">
      <c r="A177" s="1">
        <v>1922</v>
      </c>
      <c r="B177" s="1">
        <v>62</v>
      </c>
      <c r="C177" s="1">
        <v>16628.52</v>
      </c>
      <c r="D177" s="1">
        <v>19303.57</v>
      </c>
      <c r="E177" s="1">
        <v>35932.089999999997</v>
      </c>
    </row>
    <row r="178" spans="1:5" hidden="1">
      <c r="A178" s="1">
        <v>1922</v>
      </c>
      <c r="B178" s="1">
        <v>63</v>
      </c>
      <c r="C178" s="1">
        <v>15403.34</v>
      </c>
      <c r="D178" s="1">
        <v>17729.27</v>
      </c>
      <c r="E178" s="1">
        <v>33132.61</v>
      </c>
    </row>
    <row r="179" spans="1:5" hidden="1">
      <c r="A179" s="1">
        <v>1922</v>
      </c>
      <c r="B179" s="1">
        <v>64</v>
      </c>
      <c r="C179" s="1">
        <v>14451.23</v>
      </c>
      <c r="D179" s="1">
        <v>16376.24</v>
      </c>
      <c r="E179" s="1">
        <v>30827.47</v>
      </c>
    </row>
    <row r="180" spans="1:5" hidden="1">
      <c r="A180" s="1">
        <v>1922</v>
      </c>
      <c r="B180" s="1">
        <v>65</v>
      </c>
      <c r="C180" s="1">
        <v>13576.6</v>
      </c>
      <c r="D180" s="1">
        <v>15325.35</v>
      </c>
      <c r="E180" s="1">
        <v>28901.95</v>
      </c>
    </row>
    <row r="181" spans="1:5" hidden="1">
      <c r="A181" s="1">
        <v>1922</v>
      </c>
      <c r="B181" s="1">
        <v>66</v>
      </c>
      <c r="C181" s="1">
        <v>12378</v>
      </c>
      <c r="D181" s="1">
        <v>14227.38</v>
      </c>
      <c r="E181" s="1">
        <v>26605.38</v>
      </c>
    </row>
    <row r="182" spans="1:5" hidden="1">
      <c r="A182" s="1">
        <v>1922</v>
      </c>
      <c r="B182" s="1">
        <v>67</v>
      </c>
      <c r="C182" s="1">
        <v>10953.7</v>
      </c>
      <c r="D182" s="1">
        <v>12678.9</v>
      </c>
      <c r="E182" s="1">
        <v>23632.6</v>
      </c>
    </row>
    <row r="183" spans="1:5" hidden="1">
      <c r="A183" s="1">
        <v>1922</v>
      </c>
      <c r="B183" s="1">
        <v>68</v>
      </c>
      <c r="C183" s="1">
        <v>9528.4500000000007</v>
      </c>
      <c r="D183" s="1">
        <v>10904.02</v>
      </c>
      <c r="E183" s="1">
        <v>20432.46</v>
      </c>
    </row>
    <row r="184" spans="1:5" hidden="1">
      <c r="A184" s="1">
        <v>1922</v>
      </c>
      <c r="B184" s="1">
        <v>69</v>
      </c>
      <c r="C184" s="1">
        <v>8376.49</v>
      </c>
      <c r="D184" s="1">
        <v>9427.59</v>
      </c>
      <c r="E184" s="1">
        <v>17804.080000000002</v>
      </c>
    </row>
    <row r="185" spans="1:5" hidden="1">
      <c r="A185" s="1">
        <v>1922</v>
      </c>
      <c r="B185" s="1">
        <v>70</v>
      </c>
      <c r="C185" s="1">
        <v>7674.82</v>
      </c>
      <c r="D185" s="1">
        <v>8449.7800000000007</v>
      </c>
      <c r="E185" s="1">
        <v>16124.6</v>
      </c>
    </row>
    <row r="186" spans="1:5" hidden="1">
      <c r="A186" s="1">
        <v>1922</v>
      </c>
      <c r="B186" s="1">
        <v>71</v>
      </c>
      <c r="C186" s="1">
        <v>7149.17</v>
      </c>
      <c r="D186" s="1">
        <v>7824.58</v>
      </c>
      <c r="E186" s="1">
        <v>14973.76</v>
      </c>
    </row>
    <row r="187" spans="1:5" hidden="1">
      <c r="A187" s="1">
        <v>1922</v>
      </c>
      <c r="B187" s="1">
        <v>72</v>
      </c>
      <c r="C187" s="1">
        <v>6699.52</v>
      </c>
      <c r="D187" s="1">
        <v>7175.03</v>
      </c>
      <c r="E187" s="1">
        <v>13874.54</v>
      </c>
    </row>
    <row r="188" spans="1:5" hidden="1">
      <c r="A188" s="1">
        <v>1922</v>
      </c>
      <c r="B188" s="1">
        <v>73</v>
      </c>
      <c r="C188" s="1">
        <v>6050.13</v>
      </c>
      <c r="D188" s="1">
        <v>6325.19</v>
      </c>
      <c r="E188" s="1">
        <v>12375.32</v>
      </c>
    </row>
    <row r="189" spans="1:5" hidden="1">
      <c r="A189" s="1">
        <v>1922</v>
      </c>
      <c r="B189" s="1">
        <v>74</v>
      </c>
      <c r="C189" s="1">
        <v>5548.96</v>
      </c>
      <c r="D189" s="1">
        <v>5574.87</v>
      </c>
      <c r="E189" s="1">
        <v>11123.83</v>
      </c>
    </row>
    <row r="190" spans="1:5" hidden="1">
      <c r="A190" s="1">
        <v>1922</v>
      </c>
      <c r="B190" s="1">
        <v>75</v>
      </c>
      <c r="C190" s="1">
        <v>5123.1000000000004</v>
      </c>
      <c r="D190" s="1">
        <v>4948.78</v>
      </c>
      <c r="E190" s="1">
        <v>10071.879999999999</v>
      </c>
    </row>
    <row r="191" spans="1:5" hidden="1">
      <c r="A191" s="1">
        <v>1922</v>
      </c>
      <c r="B191" s="1">
        <v>76</v>
      </c>
      <c r="C191" s="1">
        <v>4723.51</v>
      </c>
      <c r="D191" s="1">
        <v>4472.96</v>
      </c>
      <c r="E191" s="1">
        <v>9196.4699999999993</v>
      </c>
    </row>
    <row r="192" spans="1:5" hidden="1">
      <c r="A192" s="1">
        <v>1922</v>
      </c>
      <c r="B192" s="1">
        <v>77</v>
      </c>
      <c r="C192" s="1">
        <v>4273.3</v>
      </c>
      <c r="D192" s="1">
        <v>4173.37</v>
      </c>
      <c r="E192" s="1">
        <v>8446.67</v>
      </c>
    </row>
    <row r="193" spans="1:5" hidden="1">
      <c r="A193" s="1">
        <v>1922</v>
      </c>
      <c r="B193" s="1">
        <v>78</v>
      </c>
      <c r="C193" s="1">
        <v>3873.33</v>
      </c>
      <c r="D193" s="1">
        <v>3623.97</v>
      </c>
      <c r="E193" s="1">
        <v>7497.3</v>
      </c>
    </row>
    <row r="194" spans="1:5" hidden="1">
      <c r="A194" s="1">
        <v>1922</v>
      </c>
      <c r="B194" s="1">
        <v>79</v>
      </c>
      <c r="C194" s="1">
        <v>3349.12</v>
      </c>
      <c r="D194" s="1">
        <v>3098.68</v>
      </c>
      <c r="E194" s="1">
        <v>6447.8</v>
      </c>
    </row>
    <row r="195" spans="1:5" hidden="1">
      <c r="A195" s="1">
        <v>1922</v>
      </c>
      <c r="B195" s="1">
        <v>80</v>
      </c>
      <c r="C195" s="1">
        <v>3198.31</v>
      </c>
      <c r="D195" s="1">
        <v>2909.57</v>
      </c>
      <c r="E195" s="1">
        <v>6107.88</v>
      </c>
    </row>
    <row r="196" spans="1:5" hidden="1">
      <c r="A196" s="1">
        <v>1922</v>
      </c>
      <c r="B196" s="1">
        <v>81</v>
      </c>
      <c r="C196" s="1">
        <v>2811</v>
      </c>
      <c r="D196" s="1">
        <v>2577.35</v>
      </c>
      <c r="E196" s="1">
        <v>5388.35</v>
      </c>
    </row>
    <row r="197" spans="1:5" hidden="1">
      <c r="A197" s="1">
        <v>1922</v>
      </c>
      <c r="B197" s="1">
        <v>82</v>
      </c>
      <c r="C197" s="1">
        <v>2420.4</v>
      </c>
      <c r="D197" s="1">
        <v>2242.19</v>
      </c>
      <c r="E197" s="1">
        <v>4662.58</v>
      </c>
    </row>
    <row r="198" spans="1:5" hidden="1">
      <c r="A198" s="1">
        <v>1922</v>
      </c>
      <c r="B198" s="1">
        <v>83</v>
      </c>
      <c r="C198" s="1">
        <v>1976.41</v>
      </c>
      <c r="D198" s="1">
        <v>1796.63</v>
      </c>
      <c r="E198" s="1">
        <v>3773.04</v>
      </c>
    </row>
    <row r="199" spans="1:5" hidden="1">
      <c r="A199" s="1">
        <v>1922</v>
      </c>
      <c r="B199" s="1">
        <v>84</v>
      </c>
      <c r="C199" s="1">
        <v>1641.8</v>
      </c>
      <c r="D199" s="1">
        <v>1461</v>
      </c>
      <c r="E199" s="1">
        <v>3102.8</v>
      </c>
    </row>
    <row r="200" spans="1:5" hidden="1">
      <c r="A200" s="1">
        <v>1922</v>
      </c>
      <c r="B200" s="1">
        <v>85</v>
      </c>
      <c r="C200" s="1">
        <v>1414.3</v>
      </c>
      <c r="D200" s="1">
        <v>1231.94</v>
      </c>
      <c r="E200" s="1">
        <v>2646.23</v>
      </c>
    </row>
    <row r="201" spans="1:5" hidden="1">
      <c r="A201" s="1">
        <v>1922</v>
      </c>
      <c r="B201" s="1">
        <v>86</v>
      </c>
      <c r="C201" s="1">
        <v>1196.0999999999999</v>
      </c>
      <c r="D201" s="1">
        <v>984.91</v>
      </c>
      <c r="E201" s="1">
        <v>2181.0100000000002</v>
      </c>
    </row>
    <row r="202" spans="1:5" hidden="1">
      <c r="A202" s="1">
        <v>1922</v>
      </c>
      <c r="B202" s="1">
        <v>87</v>
      </c>
      <c r="C202" s="1">
        <v>979.58</v>
      </c>
      <c r="D202" s="1">
        <v>785.22</v>
      </c>
      <c r="E202" s="1">
        <v>1764.8</v>
      </c>
    </row>
    <row r="203" spans="1:5" hidden="1">
      <c r="A203" s="1">
        <v>1922</v>
      </c>
      <c r="B203" s="1">
        <v>88</v>
      </c>
      <c r="C203" s="1">
        <v>768.72</v>
      </c>
      <c r="D203" s="1">
        <v>657.01</v>
      </c>
      <c r="E203" s="1">
        <v>1425.73</v>
      </c>
    </row>
    <row r="204" spans="1:5" hidden="1">
      <c r="A204" s="1">
        <v>1922</v>
      </c>
      <c r="B204" s="1">
        <v>89</v>
      </c>
      <c r="C204" s="1">
        <v>589.09</v>
      </c>
      <c r="D204" s="1">
        <v>526.66999999999996</v>
      </c>
      <c r="E204" s="1">
        <v>1115.76</v>
      </c>
    </row>
    <row r="205" spans="1:5" hidden="1">
      <c r="A205" s="1">
        <v>1922</v>
      </c>
      <c r="B205" s="1">
        <v>90</v>
      </c>
      <c r="C205" s="1">
        <v>453.23</v>
      </c>
      <c r="D205" s="1">
        <v>388.96</v>
      </c>
      <c r="E205" s="1">
        <v>842.18</v>
      </c>
    </row>
    <row r="206" spans="1:5" hidden="1">
      <c r="A206" s="1">
        <v>1922</v>
      </c>
      <c r="B206" s="1">
        <v>91</v>
      </c>
      <c r="C206" s="1">
        <v>346.41</v>
      </c>
      <c r="D206" s="1">
        <v>289.99</v>
      </c>
      <c r="E206" s="1">
        <v>636.4</v>
      </c>
    </row>
    <row r="207" spans="1:5" hidden="1">
      <c r="A207" s="1">
        <v>1922</v>
      </c>
      <c r="B207" s="1">
        <v>92</v>
      </c>
      <c r="C207" s="1">
        <v>259.32</v>
      </c>
      <c r="D207" s="1">
        <v>222.04</v>
      </c>
      <c r="E207" s="1">
        <v>481.36</v>
      </c>
    </row>
    <row r="208" spans="1:5" hidden="1">
      <c r="A208" s="1">
        <v>1922</v>
      </c>
      <c r="B208" s="1">
        <v>93</v>
      </c>
      <c r="C208" s="1">
        <v>187.43</v>
      </c>
      <c r="D208" s="1">
        <v>159.07</v>
      </c>
      <c r="E208" s="1">
        <v>346.5</v>
      </c>
    </row>
    <row r="209" spans="1:5" hidden="1">
      <c r="A209" s="1">
        <v>1922</v>
      </c>
      <c r="B209" s="1">
        <v>94</v>
      </c>
      <c r="C209" s="1">
        <v>147.24</v>
      </c>
      <c r="D209" s="1">
        <v>109.39</v>
      </c>
      <c r="E209" s="1">
        <v>256.63</v>
      </c>
    </row>
    <row r="210" spans="1:5" hidden="1">
      <c r="A210" s="1">
        <v>1922</v>
      </c>
      <c r="B210" s="1">
        <v>95</v>
      </c>
      <c r="C210" s="1">
        <v>110.38</v>
      </c>
      <c r="D210" s="1">
        <v>79.28</v>
      </c>
      <c r="E210" s="1">
        <v>189.65</v>
      </c>
    </row>
    <row r="211" spans="1:5" hidden="1">
      <c r="A211" s="1">
        <v>1922</v>
      </c>
      <c r="B211" s="1">
        <v>96</v>
      </c>
      <c r="C211" s="1">
        <v>71.53</v>
      </c>
      <c r="D211" s="1">
        <v>58.32</v>
      </c>
      <c r="E211" s="1">
        <v>129.85</v>
      </c>
    </row>
    <row r="212" spans="1:5" hidden="1">
      <c r="A212" s="1">
        <v>1922</v>
      </c>
      <c r="B212" s="1">
        <v>97</v>
      </c>
      <c r="C212" s="1">
        <v>42.95</v>
      </c>
      <c r="D212" s="1">
        <v>36.729999999999997</v>
      </c>
      <c r="E212" s="1">
        <v>79.680000000000007</v>
      </c>
    </row>
    <row r="213" spans="1:5" hidden="1">
      <c r="A213" s="1">
        <v>1922</v>
      </c>
      <c r="B213" s="1">
        <v>98</v>
      </c>
      <c r="C213" s="1">
        <v>23.45</v>
      </c>
      <c r="D213" s="1">
        <v>21.16</v>
      </c>
      <c r="E213" s="1">
        <v>44.62</v>
      </c>
    </row>
    <row r="214" spans="1:5" hidden="1">
      <c r="A214" s="1">
        <v>1922</v>
      </c>
      <c r="B214" s="1">
        <v>99</v>
      </c>
      <c r="C214" s="1">
        <v>15.29</v>
      </c>
      <c r="D214" s="1">
        <v>14.82</v>
      </c>
      <c r="E214" s="1">
        <v>30.11</v>
      </c>
    </row>
    <row r="215" spans="1:5" hidden="1">
      <c r="A215" s="1">
        <v>1922</v>
      </c>
      <c r="B215" s="1">
        <v>100</v>
      </c>
      <c r="C215" s="1">
        <v>11.92</v>
      </c>
      <c r="D215" s="1">
        <v>10.95</v>
      </c>
      <c r="E215" s="1">
        <v>22.87</v>
      </c>
    </row>
    <row r="216" spans="1:5" hidden="1">
      <c r="A216" s="1">
        <v>1922</v>
      </c>
      <c r="B216" s="1">
        <v>101</v>
      </c>
      <c r="C216" s="1">
        <v>8.73</v>
      </c>
      <c r="D216" s="1">
        <v>10.1</v>
      </c>
      <c r="E216" s="1">
        <v>18.829999999999998</v>
      </c>
    </row>
    <row r="217" spans="1:5" hidden="1">
      <c r="A217" s="1">
        <v>1922</v>
      </c>
      <c r="B217" s="1">
        <v>102</v>
      </c>
      <c r="C217" s="1">
        <v>5.44</v>
      </c>
      <c r="D217" s="1">
        <v>8.14</v>
      </c>
      <c r="E217" s="1">
        <v>13.58</v>
      </c>
    </row>
    <row r="218" spans="1:5" hidden="1">
      <c r="A218" s="1">
        <v>1922</v>
      </c>
      <c r="B218" s="1">
        <v>103</v>
      </c>
      <c r="C218" s="1">
        <v>2.98</v>
      </c>
      <c r="D218" s="1">
        <v>3.89</v>
      </c>
      <c r="E218" s="1">
        <v>6.87</v>
      </c>
    </row>
    <row r="219" spans="1:5" hidden="1">
      <c r="A219" s="1">
        <v>1922</v>
      </c>
      <c r="B219" s="1">
        <v>104</v>
      </c>
      <c r="C219" s="1">
        <v>1.72</v>
      </c>
      <c r="D219" s="1">
        <v>1.7</v>
      </c>
      <c r="E219" s="1">
        <v>3.43</v>
      </c>
    </row>
    <row r="220" spans="1:5" hidden="1">
      <c r="A220" s="1">
        <v>1922</v>
      </c>
      <c r="B220" s="1">
        <v>105</v>
      </c>
      <c r="C220" s="1">
        <v>0.48</v>
      </c>
      <c r="D220" s="1">
        <v>1.55</v>
      </c>
      <c r="E220" s="1">
        <v>2.0299999999999998</v>
      </c>
    </row>
    <row r="221" spans="1:5" hidden="1">
      <c r="A221" s="1">
        <v>1922</v>
      </c>
      <c r="B221" s="1">
        <v>106</v>
      </c>
      <c r="C221" s="1">
        <v>0</v>
      </c>
      <c r="D221" s="1">
        <v>1.73</v>
      </c>
      <c r="E221" s="1">
        <v>1.73</v>
      </c>
    </row>
    <row r="222" spans="1:5" hidden="1">
      <c r="A222" s="1">
        <v>1922</v>
      </c>
      <c r="B222" s="1">
        <v>107</v>
      </c>
      <c r="C222" s="1">
        <v>0</v>
      </c>
      <c r="D222" s="1">
        <v>1.23</v>
      </c>
      <c r="E222" s="1">
        <v>1.23</v>
      </c>
    </row>
    <row r="223" spans="1:5" hidden="1">
      <c r="A223" s="1">
        <v>1922</v>
      </c>
      <c r="B223" s="1">
        <v>108</v>
      </c>
      <c r="C223" s="1">
        <v>0</v>
      </c>
      <c r="D223" s="1">
        <v>0.74</v>
      </c>
      <c r="E223" s="1">
        <v>0.74</v>
      </c>
    </row>
    <row r="224" spans="1:5" hidden="1">
      <c r="A224" s="1">
        <v>1922</v>
      </c>
      <c r="B224" s="1">
        <v>109</v>
      </c>
      <c r="C224" s="1">
        <v>0</v>
      </c>
      <c r="D224" s="1">
        <v>0.5</v>
      </c>
      <c r="E224" s="1">
        <v>0.5</v>
      </c>
    </row>
    <row r="225" spans="1:5" hidden="1">
      <c r="A225" s="1">
        <v>1922</v>
      </c>
      <c r="B225" s="1" t="s">
        <v>121</v>
      </c>
      <c r="C225" s="1">
        <v>0</v>
      </c>
      <c r="D225" s="1">
        <v>1.24</v>
      </c>
      <c r="E225" s="1">
        <v>1.24</v>
      </c>
    </row>
    <row r="226" spans="1:5" hidden="1">
      <c r="A226" s="1">
        <v>1923</v>
      </c>
      <c r="B226" s="1">
        <v>0</v>
      </c>
      <c r="C226" s="1">
        <v>64132.93</v>
      </c>
      <c r="D226" s="1">
        <v>66700.240000000005</v>
      </c>
      <c r="E226" s="1">
        <v>130833.17</v>
      </c>
    </row>
    <row r="227" spans="1:5" hidden="1">
      <c r="A227" s="1">
        <v>1923</v>
      </c>
      <c r="B227" s="1">
        <v>1</v>
      </c>
      <c r="C227" s="1">
        <v>63411.85</v>
      </c>
      <c r="D227" s="1">
        <v>65890.559999999998</v>
      </c>
      <c r="E227" s="1">
        <v>129302.41</v>
      </c>
    </row>
    <row r="228" spans="1:5" hidden="1">
      <c r="A228" s="1">
        <v>1923</v>
      </c>
      <c r="B228" s="1">
        <v>2</v>
      </c>
      <c r="C228" s="1">
        <v>62135.74</v>
      </c>
      <c r="D228" s="1">
        <v>64685.96</v>
      </c>
      <c r="E228" s="1">
        <v>126821.7</v>
      </c>
    </row>
    <row r="229" spans="1:5" hidden="1">
      <c r="A229" s="1">
        <v>1923</v>
      </c>
      <c r="B229" s="1">
        <v>3</v>
      </c>
      <c r="C229" s="1">
        <v>59042.27</v>
      </c>
      <c r="D229" s="1">
        <v>61568.46</v>
      </c>
      <c r="E229" s="1">
        <v>120610.73</v>
      </c>
    </row>
    <row r="230" spans="1:5" hidden="1">
      <c r="A230" s="1">
        <v>1923</v>
      </c>
      <c r="B230" s="1">
        <v>4</v>
      </c>
      <c r="C230" s="1">
        <v>56877.3</v>
      </c>
      <c r="D230" s="1">
        <v>59129.11</v>
      </c>
      <c r="E230" s="1">
        <v>116006.41</v>
      </c>
    </row>
    <row r="231" spans="1:5" hidden="1">
      <c r="A231" s="1">
        <v>1923</v>
      </c>
      <c r="B231" s="1">
        <v>5</v>
      </c>
      <c r="C231" s="1">
        <v>57344.26</v>
      </c>
      <c r="D231" s="1">
        <v>59295.25</v>
      </c>
      <c r="E231" s="1">
        <v>116639.5</v>
      </c>
    </row>
    <row r="232" spans="1:5" hidden="1">
      <c r="A232" s="1">
        <v>1923</v>
      </c>
      <c r="B232" s="1">
        <v>6</v>
      </c>
      <c r="C232" s="1">
        <v>58298.04</v>
      </c>
      <c r="D232" s="1">
        <v>60297.87</v>
      </c>
      <c r="E232" s="1">
        <v>118595.91</v>
      </c>
    </row>
    <row r="233" spans="1:5" hidden="1">
      <c r="A233" s="1">
        <v>1923</v>
      </c>
      <c r="B233" s="1">
        <v>7</v>
      </c>
      <c r="C233" s="1">
        <v>59195.07</v>
      </c>
      <c r="D233" s="1">
        <v>61146.17</v>
      </c>
      <c r="E233" s="1">
        <v>120341.25</v>
      </c>
    </row>
    <row r="234" spans="1:5" hidden="1">
      <c r="A234" s="1">
        <v>1923</v>
      </c>
      <c r="B234" s="1">
        <v>8</v>
      </c>
      <c r="C234" s="1">
        <v>60445.51</v>
      </c>
      <c r="D234" s="1">
        <v>61997.77</v>
      </c>
      <c r="E234" s="1">
        <v>122443.28</v>
      </c>
    </row>
    <row r="235" spans="1:5" hidden="1">
      <c r="A235" s="1">
        <v>1923</v>
      </c>
      <c r="B235" s="1">
        <v>9</v>
      </c>
      <c r="C235" s="1">
        <v>60356.800000000003</v>
      </c>
      <c r="D235" s="1">
        <v>61582.11</v>
      </c>
      <c r="E235" s="1">
        <v>121938.91</v>
      </c>
    </row>
    <row r="236" spans="1:5" hidden="1">
      <c r="A236" s="1">
        <v>1923</v>
      </c>
      <c r="B236" s="1">
        <v>10</v>
      </c>
      <c r="C236" s="1">
        <v>58732.43</v>
      </c>
      <c r="D236" s="1">
        <v>59933.5</v>
      </c>
      <c r="E236" s="1">
        <v>118665.93</v>
      </c>
    </row>
    <row r="237" spans="1:5" hidden="1">
      <c r="A237" s="1">
        <v>1923</v>
      </c>
      <c r="B237" s="1">
        <v>11</v>
      </c>
      <c r="C237" s="1">
        <v>57082.35</v>
      </c>
      <c r="D237" s="1">
        <v>58158.11</v>
      </c>
      <c r="E237" s="1">
        <v>115240.45</v>
      </c>
    </row>
    <row r="238" spans="1:5" hidden="1">
      <c r="A238" s="1">
        <v>1923</v>
      </c>
      <c r="B238" s="1">
        <v>12</v>
      </c>
      <c r="C238" s="1">
        <v>55457.8</v>
      </c>
      <c r="D238" s="1">
        <v>56730.7</v>
      </c>
      <c r="E238" s="1">
        <v>112188.5</v>
      </c>
    </row>
    <row r="239" spans="1:5" hidden="1">
      <c r="A239" s="1">
        <v>1923</v>
      </c>
      <c r="B239" s="1">
        <v>13</v>
      </c>
      <c r="C239" s="1">
        <v>53707.27</v>
      </c>
      <c r="D239" s="1">
        <v>55431.08</v>
      </c>
      <c r="E239" s="1">
        <v>109138.35</v>
      </c>
    </row>
    <row r="240" spans="1:5" hidden="1">
      <c r="A240" s="1">
        <v>1923</v>
      </c>
      <c r="B240" s="1">
        <v>14</v>
      </c>
      <c r="C240" s="1">
        <v>52453.55</v>
      </c>
      <c r="D240" s="1">
        <v>54031.88</v>
      </c>
      <c r="E240" s="1">
        <v>106485.44</v>
      </c>
    </row>
    <row r="241" spans="1:5" hidden="1">
      <c r="A241" s="1">
        <v>1923</v>
      </c>
      <c r="B241" s="1">
        <v>15</v>
      </c>
      <c r="C241" s="1">
        <v>51653.51</v>
      </c>
      <c r="D241" s="1">
        <v>52779.89</v>
      </c>
      <c r="E241" s="1">
        <v>104433.39</v>
      </c>
    </row>
    <row r="242" spans="1:5" hidden="1">
      <c r="A242" s="1">
        <v>1923</v>
      </c>
      <c r="B242" s="1">
        <v>16</v>
      </c>
      <c r="C242" s="1">
        <v>50333.29</v>
      </c>
      <c r="D242" s="1">
        <v>51929.11</v>
      </c>
      <c r="E242" s="1">
        <v>102262.39999999999</v>
      </c>
    </row>
    <row r="243" spans="1:5" hidden="1">
      <c r="A243" s="1">
        <v>1923</v>
      </c>
      <c r="B243" s="1">
        <v>17</v>
      </c>
      <c r="C243" s="1">
        <v>48829.57</v>
      </c>
      <c r="D243" s="1">
        <v>51104.73</v>
      </c>
      <c r="E243" s="1">
        <v>99934.29</v>
      </c>
    </row>
    <row r="244" spans="1:5" hidden="1">
      <c r="A244" s="1">
        <v>1923</v>
      </c>
      <c r="B244" s="1">
        <v>18</v>
      </c>
      <c r="C244" s="1">
        <v>47605.87</v>
      </c>
      <c r="D244" s="1">
        <v>49460.35</v>
      </c>
      <c r="E244" s="1">
        <v>97066.22</v>
      </c>
    </row>
    <row r="245" spans="1:5" hidden="1">
      <c r="A245" s="1">
        <v>1923</v>
      </c>
      <c r="B245" s="1">
        <v>19</v>
      </c>
      <c r="C245" s="1">
        <v>46280.56</v>
      </c>
      <c r="D245" s="1">
        <v>47408.639999999999</v>
      </c>
      <c r="E245" s="1">
        <v>93689.2</v>
      </c>
    </row>
    <row r="246" spans="1:5" hidden="1">
      <c r="A246" s="1">
        <v>1923</v>
      </c>
      <c r="B246" s="1">
        <v>20</v>
      </c>
      <c r="C246" s="1">
        <v>45799.19</v>
      </c>
      <c r="D246" s="1">
        <v>46501.78</v>
      </c>
      <c r="E246" s="1">
        <v>92300.97</v>
      </c>
    </row>
    <row r="247" spans="1:5" hidden="1">
      <c r="A247" s="1">
        <v>1923</v>
      </c>
      <c r="B247" s="1">
        <v>21</v>
      </c>
      <c r="C247" s="1">
        <v>46074.25</v>
      </c>
      <c r="D247" s="1">
        <v>46626.559999999998</v>
      </c>
      <c r="E247" s="1">
        <v>92700.81</v>
      </c>
    </row>
    <row r="248" spans="1:5" hidden="1">
      <c r="A248" s="1">
        <v>1923</v>
      </c>
      <c r="B248" s="1">
        <v>22</v>
      </c>
      <c r="C248" s="1">
        <v>46623.14</v>
      </c>
      <c r="D248" s="1">
        <v>46751.85</v>
      </c>
      <c r="E248" s="1">
        <v>93374.98</v>
      </c>
    </row>
    <row r="249" spans="1:5" hidden="1">
      <c r="A249" s="1">
        <v>1923</v>
      </c>
      <c r="B249" s="1">
        <v>23</v>
      </c>
      <c r="C249" s="1">
        <v>46678.5</v>
      </c>
      <c r="D249" s="1">
        <v>46158.5</v>
      </c>
      <c r="E249" s="1">
        <v>92837</v>
      </c>
    </row>
    <row r="250" spans="1:5" hidden="1">
      <c r="A250" s="1">
        <v>1923</v>
      </c>
      <c r="B250" s="1">
        <v>24</v>
      </c>
      <c r="C250" s="1">
        <v>45954.2</v>
      </c>
      <c r="D250" s="1">
        <v>44659.26</v>
      </c>
      <c r="E250" s="1">
        <v>90613.46</v>
      </c>
    </row>
    <row r="251" spans="1:5" hidden="1">
      <c r="A251" s="1">
        <v>1923</v>
      </c>
      <c r="B251" s="1">
        <v>25</v>
      </c>
      <c r="C251" s="1">
        <v>45847.22</v>
      </c>
      <c r="D251" s="1">
        <v>43704.26</v>
      </c>
      <c r="E251" s="1">
        <v>89551.48</v>
      </c>
    </row>
    <row r="252" spans="1:5" hidden="1">
      <c r="A252" s="1">
        <v>1923</v>
      </c>
      <c r="B252" s="1">
        <v>26</v>
      </c>
      <c r="C252" s="1">
        <v>46597.58</v>
      </c>
      <c r="D252" s="1">
        <v>43801.71</v>
      </c>
      <c r="E252" s="1">
        <v>90399.29</v>
      </c>
    </row>
    <row r="253" spans="1:5" hidden="1">
      <c r="A253" s="1">
        <v>1923</v>
      </c>
      <c r="B253" s="1">
        <v>27</v>
      </c>
      <c r="C253" s="1">
        <v>47123.93</v>
      </c>
      <c r="D253" s="1">
        <v>44224.71</v>
      </c>
      <c r="E253" s="1">
        <v>91348.64</v>
      </c>
    </row>
    <row r="254" spans="1:5" hidden="1">
      <c r="A254" s="1">
        <v>1923</v>
      </c>
      <c r="B254" s="1">
        <v>28</v>
      </c>
      <c r="C254" s="1">
        <v>47399.58</v>
      </c>
      <c r="D254" s="1">
        <v>44875.78</v>
      </c>
      <c r="E254" s="1">
        <v>92275.36</v>
      </c>
    </row>
    <row r="255" spans="1:5" hidden="1">
      <c r="A255" s="1">
        <v>1923</v>
      </c>
      <c r="B255" s="1">
        <v>29</v>
      </c>
      <c r="C255" s="1">
        <v>47649.09</v>
      </c>
      <c r="D255" s="1">
        <v>45548.37</v>
      </c>
      <c r="E255" s="1">
        <v>93197.47</v>
      </c>
    </row>
    <row r="256" spans="1:5" hidden="1">
      <c r="A256" s="1">
        <v>1923</v>
      </c>
      <c r="B256" s="1">
        <v>30</v>
      </c>
      <c r="C256" s="1">
        <v>47825.06</v>
      </c>
      <c r="D256" s="1">
        <v>46349.37</v>
      </c>
      <c r="E256" s="1">
        <v>94174.43</v>
      </c>
    </row>
    <row r="257" spans="1:5" hidden="1">
      <c r="A257" s="1">
        <v>1923</v>
      </c>
      <c r="B257" s="1">
        <v>31</v>
      </c>
      <c r="C257" s="1">
        <v>47478.47</v>
      </c>
      <c r="D257" s="1">
        <v>46751.46</v>
      </c>
      <c r="E257" s="1">
        <v>94229.92</v>
      </c>
    </row>
    <row r="258" spans="1:5" hidden="1">
      <c r="A258" s="1">
        <v>1923</v>
      </c>
      <c r="B258" s="1">
        <v>32</v>
      </c>
      <c r="C258" s="1">
        <v>46406.63</v>
      </c>
      <c r="D258" s="1">
        <v>46703.27</v>
      </c>
      <c r="E258" s="1">
        <v>93109.9</v>
      </c>
    </row>
    <row r="259" spans="1:5" hidden="1">
      <c r="A259" s="1">
        <v>1923</v>
      </c>
      <c r="B259" s="1">
        <v>33</v>
      </c>
      <c r="C259" s="1">
        <v>45279.05</v>
      </c>
      <c r="D259" s="1">
        <v>46726.58</v>
      </c>
      <c r="E259" s="1">
        <v>92005.63</v>
      </c>
    </row>
    <row r="260" spans="1:5" hidden="1">
      <c r="A260" s="1">
        <v>1923</v>
      </c>
      <c r="B260" s="1">
        <v>34</v>
      </c>
      <c r="C260" s="1">
        <v>44578.01</v>
      </c>
      <c r="D260" s="1">
        <v>46628.9</v>
      </c>
      <c r="E260" s="1">
        <v>91206.91</v>
      </c>
    </row>
    <row r="261" spans="1:5" hidden="1">
      <c r="A261" s="1">
        <v>1923</v>
      </c>
      <c r="B261" s="1">
        <v>35</v>
      </c>
      <c r="C261" s="1">
        <v>43605.919999999998</v>
      </c>
      <c r="D261" s="1">
        <v>45558.27</v>
      </c>
      <c r="E261" s="1">
        <v>89164.18</v>
      </c>
    </row>
    <row r="262" spans="1:5" hidden="1">
      <c r="A262" s="1">
        <v>1923</v>
      </c>
      <c r="B262" s="1">
        <v>36</v>
      </c>
      <c r="C262" s="1">
        <v>42256.49</v>
      </c>
      <c r="D262" s="1">
        <v>44082.37</v>
      </c>
      <c r="E262" s="1">
        <v>86338.86</v>
      </c>
    </row>
    <row r="263" spans="1:5" hidden="1">
      <c r="A263" s="1">
        <v>1923</v>
      </c>
      <c r="B263" s="1">
        <v>37</v>
      </c>
      <c r="C263" s="1">
        <v>41128.94</v>
      </c>
      <c r="D263" s="1">
        <v>42980.13</v>
      </c>
      <c r="E263" s="1">
        <v>84109.06</v>
      </c>
    </row>
    <row r="264" spans="1:5" hidden="1">
      <c r="A264" s="1">
        <v>1923</v>
      </c>
      <c r="B264" s="1">
        <v>38</v>
      </c>
      <c r="C264" s="1">
        <v>39856.86</v>
      </c>
      <c r="D264" s="1">
        <v>41782.410000000003</v>
      </c>
      <c r="E264" s="1">
        <v>81639.27</v>
      </c>
    </row>
    <row r="265" spans="1:5" hidden="1">
      <c r="A265" s="1">
        <v>1923</v>
      </c>
      <c r="B265" s="1">
        <v>39</v>
      </c>
      <c r="C265" s="1">
        <v>38008.83</v>
      </c>
      <c r="D265" s="1">
        <v>40085.160000000003</v>
      </c>
      <c r="E265" s="1">
        <v>78093.990000000005</v>
      </c>
    </row>
    <row r="266" spans="1:5" hidden="1">
      <c r="A266" s="1">
        <v>1923</v>
      </c>
      <c r="B266" s="1">
        <v>40</v>
      </c>
      <c r="C266" s="1">
        <v>36504.89</v>
      </c>
      <c r="D266" s="1">
        <v>38332.29</v>
      </c>
      <c r="E266" s="1">
        <v>74837.179999999993</v>
      </c>
    </row>
    <row r="267" spans="1:5" hidden="1">
      <c r="A267" s="1">
        <v>1923</v>
      </c>
      <c r="B267" s="1">
        <v>41</v>
      </c>
      <c r="C267" s="1">
        <v>35626.85</v>
      </c>
      <c r="D267" s="1">
        <v>37377.440000000002</v>
      </c>
      <c r="E267" s="1">
        <v>73004.28</v>
      </c>
    </row>
    <row r="268" spans="1:5" hidden="1">
      <c r="A268" s="1">
        <v>1923</v>
      </c>
      <c r="B268" s="1">
        <v>42</v>
      </c>
      <c r="C268" s="1">
        <v>35077.410000000003</v>
      </c>
      <c r="D268" s="1">
        <v>36902.68</v>
      </c>
      <c r="E268" s="1">
        <v>71980.09</v>
      </c>
    </row>
    <row r="269" spans="1:5" hidden="1">
      <c r="A269" s="1">
        <v>1923</v>
      </c>
      <c r="B269" s="1">
        <v>43</v>
      </c>
      <c r="C269" s="1">
        <v>33931.339999999997</v>
      </c>
      <c r="D269" s="1">
        <v>35956.53</v>
      </c>
      <c r="E269" s="1">
        <v>69887.87</v>
      </c>
    </row>
    <row r="270" spans="1:5" hidden="1">
      <c r="A270" s="1">
        <v>1923</v>
      </c>
      <c r="B270" s="1">
        <v>44</v>
      </c>
      <c r="C270" s="1">
        <v>32108.15</v>
      </c>
      <c r="D270" s="1">
        <v>34233.14</v>
      </c>
      <c r="E270" s="1">
        <v>66341.289999999994</v>
      </c>
    </row>
    <row r="271" spans="1:5" hidden="1">
      <c r="A271" s="1">
        <v>1923</v>
      </c>
      <c r="B271" s="1">
        <v>45</v>
      </c>
      <c r="C271" s="1">
        <v>30505.56</v>
      </c>
      <c r="D271" s="1">
        <v>32556.76</v>
      </c>
      <c r="E271" s="1">
        <v>63062.33</v>
      </c>
    </row>
    <row r="272" spans="1:5" hidden="1">
      <c r="A272" s="1">
        <v>1923</v>
      </c>
      <c r="B272" s="1">
        <v>46</v>
      </c>
      <c r="C272" s="1">
        <v>29378.32</v>
      </c>
      <c r="D272" s="1">
        <v>31254.48</v>
      </c>
      <c r="E272" s="1">
        <v>60632.79</v>
      </c>
    </row>
    <row r="273" spans="1:5" hidden="1">
      <c r="A273" s="1">
        <v>1923</v>
      </c>
      <c r="B273" s="1">
        <v>47</v>
      </c>
      <c r="C273" s="1">
        <v>28627.38</v>
      </c>
      <c r="D273" s="1">
        <v>30353.13</v>
      </c>
      <c r="E273" s="1">
        <v>58980.51</v>
      </c>
    </row>
    <row r="274" spans="1:5" hidden="1">
      <c r="A274" s="1">
        <v>1923</v>
      </c>
      <c r="B274" s="1">
        <v>48</v>
      </c>
      <c r="C274" s="1">
        <v>28002.29</v>
      </c>
      <c r="D274" s="1">
        <v>29652.2</v>
      </c>
      <c r="E274" s="1">
        <v>57654.49</v>
      </c>
    </row>
    <row r="275" spans="1:5" hidden="1">
      <c r="A275" s="1">
        <v>1923</v>
      </c>
      <c r="B275" s="1">
        <v>49</v>
      </c>
      <c r="C275" s="1">
        <v>27252.74</v>
      </c>
      <c r="D275" s="1">
        <v>29027.69</v>
      </c>
      <c r="E275" s="1">
        <v>56280.43</v>
      </c>
    </row>
    <row r="276" spans="1:5" hidden="1">
      <c r="A276" s="1">
        <v>1923</v>
      </c>
      <c r="B276" s="1">
        <v>50</v>
      </c>
      <c r="C276" s="1">
        <v>26552.53</v>
      </c>
      <c r="D276" s="1">
        <v>28476.55</v>
      </c>
      <c r="E276" s="1">
        <v>55029.08</v>
      </c>
    </row>
    <row r="277" spans="1:5" hidden="1">
      <c r="A277" s="1">
        <v>1923</v>
      </c>
      <c r="B277" s="1">
        <v>51</v>
      </c>
      <c r="C277" s="1">
        <v>26001.18</v>
      </c>
      <c r="D277" s="1">
        <v>28373.09</v>
      </c>
      <c r="E277" s="1">
        <v>54374.26</v>
      </c>
    </row>
    <row r="278" spans="1:5" hidden="1">
      <c r="A278" s="1">
        <v>1923</v>
      </c>
      <c r="B278" s="1">
        <v>52</v>
      </c>
      <c r="C278" s="1">
        <v>25526.71</v>
      </c>
      <c r="D278" s="1">
        <v>28425.15</v>
      </c>
      <c r="E278" s="1">
        <v>53951.86</v>
      </c>
    </row>
    <row r="279" spans="1:5" hidden="1">
      <c r="A279" s="1">
        <v>1923</v>
      </c>
      <c r="B279" s="1">
        <v>53</v>
      </c>
      <c r="C279" s="1">
        <v>24828.17</v>
      </c>
      <c r="D279" s="1">
        <v>27878.47</v>
      </c>
      <c r="E279" s="1">
        <v>52706.64</v>
      </c>
    </row>
    <row r="280" spans="1:5" hidden="1">
      <c r="A280" s="1">
        <v>1923</v>
      </c>
      <c r="B280" s="1">
        <v>54</v>
      </c>
      <c r="C280" s="1">
        <v>23977.5</v>
      </c>
      <c r="D280" s="1">
        <v>26778.63</v>
      </c>
      <c r="E280" s="1">
        <v>50756.13</v>
      </c>
    </row>
    <row r="281" spans="1:5" hidden="1">
      <c r="A281" s="1">
        <v>1923</v>
      </c>
      <c r="B281" s="1">
        <v>55</v>
      </c>
      <c r="C281" s="1">
        <v>23004.58</v>
      </c>
      <c r="D281" s="1">
        <v>25653.599999999999</v>
      </c>
      <c r="E281" s="1">
        <v>48658.18</v>
      </c>
    </row>
    <row r="282" spans="1:5" hidden="1">
      <c r="A282" s="1">
        <v>1923</v>
      </c>
      <c r="B282" s="1">
        <v>56</v>
      </c>
      <c r="C282" s="1">
        <v>21854.93</v>
      </c>
      <c r="D282" s="1">
        <v>24852.240000000002</v>
      </c>
      <c r="E282" s="1">
        <v>46707.16</v>
      </c>
    </row>
    <row r="283" spans="1:5" hidden="1">
      <c r="A283" s="1">
        <v>1923</v>
      </c>
      <c r="B283" s="1">
        <v>57</v>
      </c>
      <c r="C283" s="1">
        <v>21000.86</v>
      </c>
      <c r="D283" s="1">
        <v>24449.21</v>
      </c>
      <c r="E283" s="1">
        <v>45450.07</v>
      </c>
    </row>
    <row r="284" spans="1:5" hidden="1">
      <c r="A284" s="1">
        <v>1923</v>
      </c>
      <c r="B284" s="1">
        <v>58</v>
      </c>
      <c r="C284" s="1">
        <v>20551.88</v>
      </c>
      <c r="D284" s="1">
        <v>24076.36</v>
      </c>
      <c r="E284" s="1">
        <v>44628.24</v>
      </c>
    </row>
    <row r="285" spans="1:5" hidden="1">
      <c r="A285" s="1">
        <v>1923</v>
      </c>
      <c r="B285" s="1">
        <v>59</v>
      </c>
      <c r="C285" s="1">
        <v>19952.740000000002</v>
      </c>
      <c r="D285" s="1">
        <v>23304.81</v>
      </c>
      <c r="E285" s="1">
        <v>43257.55</v>
      </c>
    </row>
    <row r="286" spans="1:5" hidden="1">
      <c r="A286" s="1">
        <v>1923</v>
      </c>
      <c r="B286" s="1">
        <v>60</v>
      </c>
      <c r="C286" s="1">
        <v>19226.79</v>
      </c>
      <c r="D286" s="1">
        <v>22226.42</v>
      </c>
      <c r="E286" s="1">
        <v>41453.21</v>
      </c>
    </row>
    <row r="287" spans="1:5" hidden="1">
      <c r="A287" s="1">
        <v>1923</v>
      </c>
      <c r="B287" s="1">
        <v>61</v>
      </c>
      <c r="C287" s="1">
        <v>18327.96</v>
      </c>
      <c r="D287" s="1">
        <v>21178.29</v>
      </c>
      <c r="E287" s="1">
        <v>39506.25</v>
      </c>
    </row>
    <row r="288" spans="1:5" hidden="1">
      <c r="A288" s="1">
        <v>1923</v>
      </c>
      <c r="B288" s="1">
        <v>62</v>
      </c>
      <c r="C288" s="1">
        <v>17426.62</v>
      </c>
      <c r="D288" s="1">
        <v>20252.25</v>
      </c>
      <c r="E288" s="1">
        <v>37678.870000000003</v>
      </c>
    </row>
    <row r="289" spans="1:5" hidden="1">
      <c r="A289" s="1">
        <v>1923</v>
      </c>
      <c r="B289" s="1">
        <v>63</v>
      </c>
      <c r="C289" s="1">
        <v>16402.75</v>
      </c>
      <c r="D289" s="1">
        <v>19028.490000000002</v>
      </c>
      <c r="E289" s="1">
        <v>35431.24</v>
      </c>
    </row>
    <row r="290" spans="1:5" hidden="1">
      <c r="A290" s="1">
        <v>1923</v>
      </c>
      <c r="B290" s="1">
        <v>64</v>
      </c>
      <c r="C290" s="1">
        <v>15202.89</v>
      </c>
      <c r="D290" s="1">
        <v>17379.009999999998</v>
      </c>
      <c r="E290" s="1">
        <v>32581.9</v>
      </c>
    </row>
    <row r="291" spans="1:5" hidden="1">
      <c r="A291" s="1">
        <v>1923</v>
      </c>
      <c r="B291" s="1">
        <v>65</v>
      </c>
      <c r="C291" s="1">
        <v>14200.18</v>
      </c>
      <c r="D291" s="1">
        <v>15950.5</v>
      </c>
      <c r="E291" s="1">
        <v>30150.68</v>
      </c>
    </row>
    <row r="292" spans="1:5" hidden="1">
      <c r="A292" s="1">
        <v>1923</v>
      </c>
      <c r="B292" s="1">
        <v>66</v>
      </c>
      <c r="C292" s="1">
        <v>13276.34</v>
      </c>
      <c r="D292" s="1">
        <v>14975.38</v>
      </c>
      <c r="E292" s="1">
        <v>28251.72</v>
      </c>
    </row>
    <row r="293" spans="1:5" hidden="1">
      <c r="A293" s="1">
        <v>1923</v>
      </c>
      <c r="B293" s="1">
        <v>67</v>
      </c>
      <c r="C293" s="1">
        <v>12077.61</v>
      </c>
      <c r="D293" s="1">
        <v>13826.84</v>
      </c>
      <c r="E293" s="1">
        <v>25904.45</v>
      </c>
    </row>
    <row r="294" spans="1:5" hidden="1">
      <c r="A294" s="1">
        <v>1923</v>
      </c>
      <c r="B294" s="1">
        <v>68</v>
      </c>
      <c r="C294" s="1">
        <v>10703.22</v>
      </c>
      <c r="D294" s="1">
        <v>12253.34</v>
      </c>
      <c r="E294" s="1">
        <v>22956.560000000001</v>
      </c>
    </row>
    <row r="295" spans="1:5" hidden="1">
      <c r="A295" s="1">
        <v>1923</v>
      </c>
      <c r="B295" s="1">
        <v>69</v>
      </c>
      <c r="C295" s="1">
        <v>9227.76</v>
      </c>
      <c r="D295" s="1">
        <v>10578.9</v>
      </c>
      <c r="E295" s="1">
        <v>19806.66</v>
      </c>
    </row>
    <row r="296" spans="1:5" hidden="1">
      <c r="A296" s="1">
        <v>1923</v>
      </c>
      <c r="B296" s="1">
        <v>70</v>
      </c>
      <c r="C296" s="1">
        <v>8150.62</v>
      </c>
      <c r="D296" s="1">
        <v>9126.7999999999993</v>
      </c>
      <c r="E296" s="1">
        <v>17277.419999999998</v>
      </c>
    </row>
    <row r="297" spans="1:5" hidden="1">
      <c r="A297" s="1">
        <v>1923</v>
      </c>
      <c r="B297" s="1">
        <v>71</v>
      </c>
      <c r="C297" s="1">
        <v>7374.88</v>
      </c>
      <c r="D297" s="1">
        <v>8124.71</v>
      </c>
      <c r="E297" s="1">
        <v>15499.6</v>
      </c>
    </row>
    <row r="298" spans="1:5" hidden="1">
      <c r="A298" s="1">
        <v>1923</v>
      </c>
      <c r="B298" s="1">
        <v>72</v>
      </c>
      <c r="C298" s="1">
        <v>6923.57</v>
      </c>
      <c r="D298" s="1">
        <v>7524.05</v>
      </c>
      <c r="E298" s="1">
        <v>14447.62</v>
      </c>
    </row>
    <row r="299" spans="1:5" hidden="1">
      <c r="A299" s="1">
        <v>1923</v>
      </c>
      <c r="B299" s="1">
        <v>73</v>
      </c>
      <c r="C299" s="1">
        <v>6373.97</v>
      </c>
      <c r="D299" s="1">
        <v>6749.6</v>
      </c>
      <c r="E299" s="1">
        <v>13123.57</v>
      </c>
    </row>
    <row r="300" spans="1:5" hidden="1">
      <c r="A300" s="1">
        <v>1923</v>
      </c>
      <c r="B300" s="1">
        <v>74</v>
      </c>
      <c r="C300" s="1">
        <v>5774.55</v>
      </c>
      <c r="D300" s="1">
        <v>5974.87</v>
      </c>
      <c r="E300" s="1">
        <v>11749.42</v>
      </c>
    </row>
    <row r="301" spans="1:5" hidden="1">
      <c r="A301" s="1">
        <v>1923</v>
      </c>
      <c r="B301" s="1">
        <v>75</v>
      </c>
      <c r="C301" s="1">
        <v>5223.16</v>
      </c>
      <c r="D301" s="1">
        <v>5198.78</v>
      </c>
      <c r="E301" s="1">
        <v>10421.94</v>
      </c>
    </row>
    <row r="302" spans="1:5" hidden="1">
      <c r="A302" s="1">
        <v>1923</v>
      </c>
      <c r="B302" s="1">
        <v>76</v>
      </c>
      <c r="C302" s="1">
        <v>4797.41</v>
      </c>
      <c r="D302" s="1">
        <v>4548.45</v>
      </c>
      <c r="E302" s="1">
        <v>9345.86</v>
      </c>
    </row>
    <row r="303" spans="1:5" hidden="1">
      <c r="A303" s="1">
        <v>1923</v>
      </c>
      <c r="B303" s="1">
        <v>77</v>
      </c>
      <c r="C303" s="1">
        <v>4348.12</v>
      </c>
      <c r="D303" s="1">
        <v>4147.7299999999996</v>
      </c>
      <c r="E303" s="1">
        <v>8495.86</v>
      </c>
    </row>
    <row r="304" spans="1:5" hidden="1">
      <c r="A304" s="1">
        <v>1923</v>
      </c>
      <c r="B304" s="1">
        <v>78</v>
      </c>
      <c r="C304" s="1">
        <v>3972.27</v>
      </c>
      <c r="D304" s="1">
        <v>3772.93</v>
      </c>
      <c r="E304" s="1">
        <v>7745.2</v>
      </c>
    </row>
    <row r="305" spans="1:5" hidden="1">
      <c r="A305" s="1">
        <v>1923</v>
      </c>
      <c r="B305" s="1">
        <v>79</v>
      </c>
      <c r="C305" s="1">
        <v>3497.77</v>
      </c>
      <c r="D305" s="1">
        <v>3274.16</v>
      </c>
      <c r="E305" s="1">
        <v>6771.93</v>
      </c>
    </row>
    <row r="306" spans="1:5" hidden="1">
      <c r="A306" s="1">
        <v>1923</v>
      </c>
      <c r="B306" s="1">
        <v>80</v>
      </c>
      <c r="C306" s="1">
        <v>3272.13</v>
      </c>
      <c r="D306" s="1">
        <v>2986.5</v>
      </c>
      <c r="E306" s="1">
        <v>6258.63</v>
      </c>
    </row>
    <row r="307" spans="1:5" hidden="1">
      <c r="A307" s="1">
        <v>1923</v>
      </c>
      <c r="B307" s="1">
        <v>81</v>
      </c>
      <c r="C307" s="1">
        <v>2865.83</v>
      </c>
      <c r="D307" s="1">
        <v>2556.0300000000002</v>
      </c>
      <c r="E307" s="1">
        <v>5421.85</v>
      </c>
    </row>
    <row r="308" spans="1:5" hidden="1">
      <c r="A308" s="1">
        <v>1923</v>
      </c>
      <c r="B308" s="1">
        <v>82</v>
      </c>
      <c r="C308" s="1">
        <v>2509.92</v>
      </c>
      <c r="D308" s="1">
        <v>2250.71</v>
      </c>
      <c r="E308" s="1">
        <v>4760.63</v>
      </c>
    </row>
    <row r="309" spans="1:5" hidden="1">
      <c r="A309" s="1">
        <v>1923</v>
      </c>
      <c r="B309" s="1">
        <v>83</v>
      </c>
      <c r="C309" s="1">
        <v>2117.85</v>
      </c>
      <c r="D309" s="1">
        <v>1917.04</v>
      </c>
      <c r="E309" s="1">
        <v>4034.89</v>
      </c>
    </row>
    <row r="310" spans="1:5" hidden="1">
      <c r="A310" s="1">
        <v>1923</v>
      </c>
      <c r="B310" s="1">
        <v>84</v>
      </c>
      <c r="C310" s="1">
        <v>1695.08</v>
      </c>
      <c r="D310" s="1">
        <v>1509.84</v>
      </c>
      <c r="E310" s="1">
        <v>3204.92</v>
      </c>
    </row>
    <row r="311" spans="1:5" hidden="1">
      <c r="A311" s="1">
        <v>1923</v>
      </c>
      <c r="B311" s="1">
        <v>85</v>
      </c>
      <c r="C311" s="1">
        <v>1378.53</v>
      </c>
      <c r="D311" s="1">
        <v>1191.29</v>
      </c>
      <c r="E311" s="1">
        <v>2569.8200000000002</v>
      </c>
    </row>
    <row r="312" spans="1:5" hidden="1">
      <c r="A312" s="1">
        <v>1923</v>
      </c>
      <c r="B312" s="1">
        <v>86</v>
      </c>
      <c r="C312" s="1">
        <v>1163.94</v>
      </c>
      <c r="D312" s="1">
        <v>983.51</v>
      </c>
      <c r="E312" s="1">
        <v>2147.4499999999998</v>
      </c>
    </row>
    <row r="313" spans="1:5" hidden="1">
      <c r="A313" s="1">
        <v>1923</v>
      </c>
      <c r="B313" s="1">
        <v>87</v>
      </c>
      <c r="C313" s="1">
        <v>961.21</v>
      </c>
      <c r="D313" s="1">
        <v>778.57</v>
      </c>
      <c r="E313" s="1">
        <v>1739.79</v>
      </c>
    </row>
    <row r="314" spans="1:5" hidden="1">
      <c r="A314" s="1">
        <v>1923</v>
      </c>
      <c r="B314" s="1">
        <v>88</v>
      </c>
      <c r="C314" s="1">
        <v>775.72</v>
      </c>
      <c r="D314" s="1">
        <v>619.41999999999996</v>
      </c>
      <c r="E314" s="1">
        <v>1395.14</v>
      </c>
    </row>
    <row r="315" spans="1:5" hidden="1">
      <c r="A315" s="1">
        <v>1923</v>
      </c>
      <c r="B315" s="1">
        <v>89</v>
      </c>
      <c r="C315" s="1">
        <v>607.04999999999995</v>
      </c>
      <c r="D315" s="1">
        <v>510.08</v>
      </c>
      <c r="E315" s="1">
        <v>1117.1199999999999</v>
      </c>
    </row>
    <row r="316" spans="1:5" hidden="1">
      <c r="A316" s="1">
        <v>1923</v>
      </c>
      <c r="B316" s="1">
        <v>90</v>
      </c>
      <c r="C316" s="1">
        <v>462.61</v>
      </c>
      <c r="D316" s="1">
        <v>395.9</v>
      </c>
      <c r="E316" s="1">
        <v>858.51</v>
      </c>
    </row>
    <row r="317" spans="1:5" hidden="1">
      <c r="A317" s="1">
        <v>1923</v>
      </c>
      <c r="B317" s="1">
        <v>91</v>
      </c>
      <c r="C317" s="1">
        <v>348.42</v>
      </c>
      <c r="D317" s="1">
        <v>293.49</v>
      </c>
      <c r="E317" s="1">
        <v>641.91</v>
      </c>
    </row>
    <row r="318" spans="1:5" hidden="1">
      <c r="A318" s="1">
        <v>1923</v>
      </c>
      <c r="B318" s="1">
        <v>92</v>
      </c>
      <c r="C318" s="1">
        <v>270.39999999999998</v>
      </c>
      <c r="D318" s="1">
        <v>222.1</v>
      </c>
      <c r="E318" s="1">
        <v>492.5</v>
      </c>
    </row>
    <row r="319" spans="1:5" hidden="1">
      <c r="A319" s="1">
        <v>1923</v>
      </c>
      <c r="B319" s="1">
        <v>93</v>
      </c>
      <c r="C319" s="1">
        <v>199.45</v>
      </c>
      <c r="D319" s="1">
        <v>166.92</v>
      </c>
      <c r="E319" s="1">
        <v>366.37</v>
      </c>
    </row>
    <row r="320" spans="1:5" hidden="1">
      <c r="A320" s="1">
        <v>1923</v>
      </c>
      <c r="B320" s="1">
        <v>94</v>
      </c>
      <c r="C320" s="1">
        <v>140.5</v>
      </c>
      <c r="D320" s="1">
        <v>119.99</v>
      </c>
      <c r="E320" s="1">
        <v>260.49</v>
      </c>
    </row>
    <row r="321" spans="1:5" hidden="1">
      <c r="A321" s="1">
        <v>1923</v>
      </c>
      <c r="B321" s="1">
        <v>95</v>
      </c>
      <c r="C321" s="1">
        <v>108.95</v>
      </c>
      <c r="D321" s="1">
        <v>78.37</v>
      </c>
      <c r="E321" s="1">
        <v>187.32</v>
      </c>
    </row>
    <row r="322" spans="1:5" hidden="1">
      <c r="A322" s="1">
        <v>1923</v>
      </c>
      <c r="B322" s="1">
        <v>96</v>
      </c>
      <c r="C322" s="1">
        <v>74.11</v>
      </c>
      <c r="D322" s="1">
        <v>56.09</v>
      </c>
      <c r="E322" s="1">
        <v>130.19999999999999</v>
      </c>
    </row>
    <row r="323" spans="1:5" hidden="1">
      <c r="A323" s="1">
        <v>1923</v>
      </c>
      <c r="B323" s="1">
        <v>97</v>
      </c>
      <c r="C323" s="1">
        <v>45.78</v>
      </c>
      <c r="D323" s="1">
        <v>41.33</v>
      </c>
      <c r="E323" s="1">
        <v>87.11</v>
      </c>
    </row>
    <row r="324" spans="1:5" hidden="1">
      <c r="A324" s="1">
        <v>1923</v>
      </c>
      <c r="B324" s="1">
        <v>98</v>
      </c>
      <c r="C324" s="1">
        <v>27.95</v>
      </c>
      <c r="D324" s="1">
        <v>25.04</v>
      </c>
      <c r="E324" s="1">
        <v>52.99</v>
      </c>
    </row>
    <row r="325" spans="1:5" hidden="1">
      <c r="A325" s="1">
        <v>1923</v>
      </c>
      <c r="B325" s="1">
        <v>99</v>
      </c>
      <c r="C325" s="1">
        <v>15.46</v>
      </c>
      <c r="D325" s="1">
        <v>14.41</v>
      </c>
      <c r="E325" s="1">
        <v>29.87</v>
      </c>
    </row>
    <row r="326" spans="1:5" hidden="1">
      <c r="A326" s="1">
        <v>1923</v>
      </c>
      <c r="B326" s="1">
        <v>100</v>
      </c>
      <c r="C326" s="1">
        <v>11.76</v>
      </c>
      <c r="D326" s="1">
        <v>8.92</v>
      </c>
      <c r="E326" s="1">
        <v>20.68</v>
      </c>
    </row>
    <row r="327" spans="1:5" hidden="1">
      <c r="A327" s="1">
        <v>1923</v>
      </c>
      <c r="B327" s="1">
        <v>101</v>
      </c>
      <c r="C327" s="1">
        <v>8.92</v>
      </c>
      <c r="D327" s="1">
        <v>7.56</v>
      </c>
      <c r="E327" s="1">
        <v>16.47</v>
      </c>
    </row>
    <row r="328" spans="1:5" hidden="1">
      <c r="A328" s="1">
        <v>1923</v>
      </c>
      <c r="B328" s="1">
        <v>102</v>
      </c>
      <c r="C328" s="1">
        <v>5.47</v>
      </c>
      <c r="D328" s="1">
        <v>6.71</v>
      </c>
      <c r="E328" s="1">
        <v>12.18</v>
      </c>
    </row>
    <row r="329" spans="1:5" hidden="1">
      <c r="A329" s="1">
        <v>1923</v>
      </c>
      <c r="B329" s="1">
        <v>103</v>
      </c>
      <c r="C329" s="1">
        <v>3.73</v>
      </c>
      <c r="D329" s="1">
        <v>4.99</v>
      </c>
      <c r="E329" s="1">
        <v>8.7200000000000006</v>
      </c>
    </row>
    <row r="330" spans="1:5" hidden="1">
      <c r="A330" s="1">
        <v>1923</v>
      </c>
      <c r="B330" s="1">
        <v>104</v>
      </c>
      <c r="C330" s="1">
        <v>2.2200000000000002</v>
      </c>
      <c r="D330" s="1">
        <v>3.15</v>
      </c>
      <c r="E330" s="1">
        <v>5.37</v>
      </c>
    </row>
    <row r="331" spans="1:5" hidden="1">
      <c r="A331" s="1">
        <v>1923</v>
      </c>
      <c r="B331" s="1">
        <v>105</v>
      </c>
      <c r="C331" s="1">
        <v>0.98</v>
      </c>
      <c r="D331" s="1">
        <v>1.19</v>
      </c>
      <c r="E331" s="1">
        <v>2.17</v>
      </c>
    </row>
    <row r="332" spans="1:5" hidden="1">
      <c r="A332" s="1">
        <v>1923</v>
      </c>
      <c r="B332" s="1">
        <v>106</v>
      </c>
      <c r="C332" s="1">
        <v>0.24</v>
      </c>
      <c r="D332" s="1">
        <v>1.31</v>
      </c>
      <c r="E332" s="1">
        <v>1.55</v>
      </c>
    </row>
    <row r="333" spans="1:5" hidden="1">
      <c r="A333" s="1">
        <v>1923</v>
      </c>
      <c r="B333" s="1">
        <v>107</v>
      </c>
      <c r="C333" s="1">
        <v>0</v>
      </c>
      <c r="D333" s="1">
        <v>1.73</v>
      </c>
      <c r="E333" s="1">
        <v>1.73</v>
      </c>
    </row>
    <row r="334" spans="1:5" hidden="1">
      <c r="A334" s="1">
        <v>1923</v>
      </c>
      <c r="B334" s="1">
        <v>108</v>
      </c>
      <c r="C334" s="1">
        <v>0</v>
      </c>
      <c r="D334" s="1">
        <v>0.96</v>
      </c>
      <c r="E334" s="1">
        <v>0.96</v>
      </c>
    </row>
    <row r="335" spans="1:5" hidden="1">
      <c r="A335" s="1">
        <v>1923</v>
      </c>
      <c r="B335" s="1">
        <v>109</v>
      </c>
      <c r="C335" s="1">
        <v>0</v>
      </c>
      <c r="D335" s="1">
        <v>0.24</v>
      </c>
      <c r="E335" s="1">
        <v>0.24</v>
      </c>
    </row>
    <row r="336" spans="1:5" hidden="1">
      <c r="A336" s="1">
        <v>1923</v>
      </c>
      <c r="B336" s="1" t="s">
        <v>121</v>
      </c>
      <c r="C336" s="1">
        <v>0</v>
      </c>
      <c r="D336" s="1">
        <v>1</v>
      </c>
      <c r="E336" s="1">
        <v>1</v>
      </c>
    </row>
    <row r="337" spans="1:5" hidden="1">
      <c r="A337" s="1">
        <v>1924</v>
      </c>
      <c r="B337" s="1">
        <v>0</v>
      </c>
      <c r="C337" s="1">
        <v>63682.81</v>
      </c>
      <c r="D337" s="1">
        <v>65961.63</v>
      </c>
      <c r="E337" s="1">
        <v>129644.44</v>
      </c>
    </row>
    <row r="338" spans="1:5" hidden="1">
      <c r="A338" s="1">
        <v>1924</v>
      </c>
      <c r="B338" s="1">
        <v>1</v>
      </c>
      <c r="C338" s="1">
        <v>62834.73</v>
      </c>
      <c r="D338" s="1">
        <v>65135.32</v>
      </c>
      <c r="E338" s="1">
        <v>127970.05</v>
      </c>
    </row>
    <row r="339" spans="1:5" hidden="1">
      <c r="A339" s="1">
        <v>1924</v>
      </c>
      <c r="B339" s="1">
        <v>2</v>
      </c>
      <c r="C339" s="1">
        <v>63125.56</v>
      </c>
      <c r="D339" s="1">
        <v>65625.350000000006</v>
      </c>
      <c r="E339" s="1">
        <v>128750.9</v>
      </c>
    </row>
    <row r="340" spans="1:5" hidden="1">
      <c r="A340" s="1">
        <v>1924</v>
      </c>
      <c r="B340" s="1">
        <v>3</v>
      </c>
      <c r="C340" s="1">
        <v>62085.69</v>
      </c>
      <c r="D340" s="1">
        <v>64660.639999999999</v>
      </c>
      <c r="E340" s="1">
        <v>126746.33</v>
      </c>
    </row>
    <row r="341" spans="1:5" hidden="1">
      <c r="A341" s="1">
        <v>1924</v>
      </c>
      <c r="B341" s="1">
        <v>4</v>
      </c>
      <c r="C341" s="1">
        <v>59042.3</v>
      </c>
      <c r="D341" s="1">
        <v>61543.39</v>
      </c>
      <c r="E341" s="1">
        <v>120585.69</v>
      </c>
    </row>
    <row r="342" spans="1:5" hidden="1">
      <c r="A342" s="1">
        <v>1924</v>
      </c>
      <c r="B342" s="1">
        <v>5</v>
      </c>
      <c r="C342" s="1">
        <v>56927.26</v>
      </c>
      <c r="D342" s="1">
        <v>59204.43</v>
      </c>
      <c r="E342" s="1">
        <v>116131.69</v>
      </c>
    </row>
    <row r="343" spans="1:5" hidden="1">
      <c r="A343" s="1">
        <v>1924</v>
      </c>
      <c r="B343" s="1">
        <v>6</v>
      </c>
      <c r="C343" s="1">
        <v>57369.47</v>
      </c>
      <c r="D343" s="1">
        <v>59395.23</v>
      </c>
      <c r="E343" s="1">
        <v>116764.7</v>
      </c>
    </row>
    <row r="344" spans="1:5" hidden="1">
      <c r="A344" s="1">
        <v>1924</v>
      </c>
      <c r="B344" s="1">
        <v>7</v>
      </c>
      <c r="C344" s="1">
        <v>58348.06</v>
      </c>
      <c r="D344" s="1">
        <v>60322.65</v>
      </c>
      <c r="E344" s="1">
        <v>118670.71</v>
      </c>
    </row>
    <row r="345" spans="1:5" hidden="1">
      <c r="A345" s="1">
        <v>1924</v>
      </c>
      <c r="B345" s="1">
        <v>8</v>
      </c>
      <c r="C345" s="1">
        <v>59320.29</v>
      </c>
      <c r="D345" s="1">
        <v>61221.33</v>
      </c>
      <c r="E345" s="1">
        <v>120541.62</v>
      </c>
    </row>
    <row r="346" spans="1:5" hidden="1">
      <c r="A346" s="1">
        <v>1924</v>
      </c>
      <c r="B346" s="1">
        <v>9</v>
      </c>
      <c r="C346" s="1">
        <v>60620.72</v>
      </c>
      <c r="D346" s="1">
        <v>62122.95</v>
      </c>
      <c r="E346" s="1">
        <v>122743.67</v>
      </c>
    </row>
    <row r="347" spans="1:5" hidden="1">
      <c r="A347" s="1">
        <v>1924</v>
      </c>
      <c r="B347" s="1">
        <v>10</v>
      </c>
      <c r="C347" s="1">
        <v>60506.87</v>
      </c>
      <c r="D347" s="1">
        <v>61807.05</v>
      </c>
      <c r="E347" s="1">
        <v>122313.92</v>
      </c>
    </row>
    <row r="348" spans="1:5" hidden="1">
      <c r="A348" s="1">
        <v>1924</v>
      </c>
      <c r="B348" s="1">
        <v>11</v>
      </c>
      <c r="C348" s="1">
        <v>58958.1</v>
      </c>
      <c r="D348" s="1">
        <v>60158.71</v>
      </c>
      <c r="E348" s="1">
        <v>119116.81</v>
      </c>
    </row>
    <row r="349" spans="1:5" hidden="1">
      <c r="A349" s="1">
        <v>1924</v>
      </c>
      <c r="B349" s="1">
        <v>12</v>
      </c>
      <c r="C349" s="1">
        <v>57282.3</v>
      </c>
      <c r="D349" s="1">
        <v>58383.42</v>
      </c>
      <c r="E349" s="1">
        <v>115665.71</v>
      </c>
    </row>
    <row r="350" spans="1:5" hidden="1">
      <c r="A350" s="1">
        <v>1924</v>
      </c>
      <c r="B350" s="1">
        <v>13</v>
      </c>
      <c r="C350" s="1">
        <v>55583.01</v>
      </c>
      <c r="D350" s="1">
        <v>56855.9</v>
      </c>
      <c r="E350" s="1">
        <v>112438.92</v>
      </c>
    </row>
    <row r="351" spans="1:5" hidden="1">
      <c r="A351" s="1">
        <v>1924</v>
      </c>
      <c r="B351" s="1">
        <v>14</v>
      </c>
      <c r="C351" s="1">
        <v>53832.45</v>
      </c>
      <c r="D351" s="1">
        <v>55606.32</v>
      </c>
      <c r="E351" s="1">
        <v>109438.77</v>
      </c>
    </row>
    <row r="352" spans="1:5" hidden="1">
      <c r="A352" s="1">
        <v>1924</v>
      </c>
      <c r="B352" s="1">
        <v>15</v>
      </c>
      <c r="C352" s="1">
        <v>52603.98</v>
      </c>
      <c r="D352" s="1">
        <v>54307.23</v>
      </c>
      <c r="E352" s="1">
        <v>106911.21</v>
      </c>
    </row>
    <row r="353" spans="1:5" hidden="1">
      <c r="A353" s="1">
        <v>1924</v>
      </c>
      <c r="B353" s="1">
        <v>16</v>
      </c>
      <c r="C353" s="1">
        <v>51828.72</v>
      </c>
      <c r="D353" s="1">
        <v>53231.09</v>
      </c>
      <c r="E353" s="1">
        <v>105059.81</v>
      </c>
    </row>
    <row r="354" spans="1:5" hidden="1">
      <c r="A354" s="1">
        <v>1924</v>
      </c>
      <c r="B354" s="1">
        <v>17</v>
      </c>
      <c r="C354" s="1">
        <v>50458.51</v>
      </c>
      <c r="D354" s="1">
        <v>52380.25</v>
      </c>
      <c r="E354" s="1">
        <v>102838.77</v>
      </c>
    </row>
    <row r="355" spans="1:5" hidden="1">
      <c r="A355" s="1">
        <v>1924</v>
      </c>
      <c r="B355" s="1">
        <v>18</v>
      </c>
      <c r="C355" s="1">
        <v>48979.97</v>
      </c>
      <c r="D355" s="1">
        <v>51556.42</v>
      </c>
      <c r="E355" s="1">
        <v>100536.38</v>
      </c>
    </row>
    <row r="356" spans="1:5" hidden="1">
      <c r="A356" s="1">
        <v>1924</v>
      </c>
      <c r="B356" s="1">
        <v>19</v>
      </c>
      <c r="C356" s="1">
        <v>47756.25</v>
      </c>
      <c r="D356" s="1">
        <v>49987.21</v>
      </c>
      <c r="E356" s="1">
        <v>97743.45</v>
      </c>
    </row>
    <row r="357" spans="1:5" hidden="1">
      <c r="A357" s="1">
        <v>1924</v>
      </c>
      <c r="B357" s="1">
        <v>20</v>
      </c>
      <c r="C357" s="1">
        <v>46481.27</v>
      </c>
      <c r="D357" s="1">
        <v>47986.43</v>
      </c>
      <c r="E357" s="1">
        <v>94467.7</v>
      </c>
    </row>
    <row r="358" spans="1:5" hidden="1">
      <c r="A358" s="1">
        <v>1924</v>
      </c>
      <c r="B358" s="1">
        <v>21</v>
      </c>
      <c r="C358" s="1">
        <v>45999.5</v>
      </c>
      <c r="D358" s="1">
        <v>47128.28</v>
      </c>
      <c r="E358" s="1">
        <v>93127.78</v>
      </c>
    </row>
    <row r="359" spans="1:5" hidden="1">
      <c r="A359" s="1">
        <v>1924</v>
      </c>
      <c r="B359" s="1">
        <v>22</v>
      </c>
      <c r="C359" s="1">
        <v>46374.66</v>
      </c>
      <c r="D359" s="1">
        <v>47278.63</v>
      </c>
      <c r="E359" s="1">
        <v>93653.29</v>
      </c>
    </row>
    <row r="360" spans="1:5" hidden="1">
      <c r="A360" s="1">
        <v>1924</v>
      </c>
      <c r="B360" s="1">
        <v>23</v>
      </c>
      <c r="C360" s="1">
        <v>46948.77</v>
      </c>
      <c r="D360" s="1">
        <v>47503.94</v>
      </c>
      <c r="E360" s="1">
        <v>94452.71</v>
      </c>
    </row>
    <row r="361" spans="1:5" hidden="1">
      <c r="A361" s="1">
        <v>1924</v>
      </c>
      <c r="B361" s="1">
        <v>24</v>
      </c>
      <c r="C361" s="1">
        <v>46928.93</v>
      </c>
      <c r="D361" s="1">
        <v>46910.58</v>
      </c>
      <c r="E361" s="1">
        <v>93839.51</v>
      </c>
    </row>
    <row r="362" spans="1:5" hidden="1">
      <c r="A362" s="1">
        <v>1924</v>
      </c>
      <c r="B362" s="1">
        <v>25</v>
      </c>
      <c r="C362" s="1">
        <v>46129.919999999998</v>
      </c>
      <c r="D362" s="1">
        <v>45411.09</v>
      </c>
      <c r="E362" s="1">
        <v>91541.01</v>
      </c>
    </row>
    <row r="363" spans="1:5" hidden="1">
      <c r="A363" s="1">
        <v>1924</v>
      </c>
      <c r="B363" s="1">
        <v>26</v>
      </c>
      <c r="C363" s="1">
        <v>46047.67</v>
      </c>
      <c r="D363" s="1">
        <v>44455.13</v>
      </c>
      <c r="E363" s="1">
        <v>90502.8</v>
      </c>
    </row>
    <row r="364" spans="1:5" hidden="1">
      <c r="A364" s="1">
        <v>1924</v>
      </c>
      <c r="B364" s="1">
        <v>27</v>
      </c>
      <c r="C364" s="1">
        <v>46772.800000000003</v>
      </c>
      <c r="D364" s="1">
        <v>44377.63</v>
      </c>
      <c r="E364" s="1">
        <v>91150.43</v>
      </c>
    </row>
    <row r="365" spans="1:5" hidden="1">
      <c r="A365" s="1">
        <v>1924</v>
      </c>
      <c r="B365" s="1">
        <v>28</v>
      </c>
      <c r="C365" s="1">
        <v>47324.31</v>
      </c>
      <c r="D365" s="1">
        <v>44850.31</v>
      </c>
      <c r="E365" s="1">
        <v>92174.62</v>
      </c>
    </row>
    <row r="366" spans="1:5" hidden="1">
      <c r="A366" s="1">
        <v>1924</v>
      </c>
      <c r="B366" s="1">
        <v>29</v>
      </c>
      <c r="C366" s="1">
        <v>47574.81</v>
      </c>
      <c r="D366" s="1">
        <v>45351.360000000001</v>
      </c>
      <c r="E366" s="1">
        <v>92926.17</v>
      </c>
    </row>
    <row r="367" spans="1:5" hidden="1">
      <c r="A367" s="1">
        <v>1924</v>
      </c>
      <c r="B367" s="1">
        <v>30</v>
      </c>
      <c r="C367" s="1">
        <v>47799.16</v>
      </c>
      <c r="D367" s="1">
        <v>46023.76</v>
      </c>
      <c r="E367" s="1">
        <v>93822.92</v>
      </c>
    </row>
    <row r="368" spans="1:5" hidden="1">
      <c r="A368" s="1">
        <v>1924</v>
      </c>
      <c r="B368" s="1">
        <v>31</v>
      </c>
      <c r="C368" s="1">
        <v>47925.11</v>
      </c>
      <c r="D368" s="1">
        <v>46699.28</v>
      </c>
      <c r="E368" s="1">
        <v>94624.38</v>
      </c>
    </row>
    <row r="369" spans="1:5" hidden="1">
      <c r="A369" s="1">
        <v>1924</v>
      </c>
      <c r="B369" s="1">
        <v>32</v>
      </c>
      <c r="C369" s="1">
        <v>47628.49</v>
      </c>
      <c r="D369" s="1">
        <v>47151.94</v>
      </c>
      <c r="E369" s="1">
        <v>94780.43</v>
      </c>
    </row>
    <row r="370" spans="1:5" hidden="1">
      <c r="A370" s="1">
        <v>1924</v>
      </c>
      <c r="B370" s="1">
        <v>33</v>
      </c>
      <c r="C370" s="1">
        <v>46506.66</v>
      </c>
      <c r="D370" s="1">
        <v>47128.61</v>
      </c>
      <c r="E370" s="1">
        <v>93635.27</v>
      </c>
    </row>
    <row r="371" spans="1:5" hidden="1">
      <c r="A371" s="1">
        <v>1924</v>
      </c>
      <c r="B371" s="1">
        <v>34</v>
      </c>
      <c r="C371" s="1">
        <v>45379.12</v>
      </c>
      <c r="D371" s="1">
        <v>47076.639999999999</v>
      </c>
      <c r="E371" s="1">
        <v>92455.75</v>
      </c>
    </row>
    <row r="372" spans="1:5" hidden="1">
      <c r="A372" s="1">
        <v>1924</v>
      </c>
      <c r="B372" s="1">
        <v>35</v>
      </c>
      <c r="C372" s="1">
        <v>44677.86</v>
      </c>
      <c r="D372" s="1">
        <v>46903.63</v>
      </c>
      <c r="E372" s="1">
        <v>91581.49</v>
      </c>
    </row>
    <row r="373" spans="1:5" hidden="1">
      <c r="A373" s="1">
        <v>1924</v>
      </c>
      <c r="B373" s="1">
        <v>36</v>
      </c>
      <c r="C373" s="1">
        <v>43705.919999999998</v>
      </c>
      <c r="D373" s="1">
        <v>45833.07</v>
      </c>
      <c r="E373" s="1">
        <v>89538.99</v>
      </c>
    </row>
    <row r="374" spans="1:5" hidden="1">
      <c r="A374" s="1">
        <v>1924</v>
      </c>
      <c r="B374" s="1">
        <v>37</v>
      </c>
      <c r="C374" s="1">
        <v>42331.27</v>
      </c>
      <c r="D374" s="1">
        <v>44357.16</v>
      </c>
      <c r="E374" s="1">
        <v>86688.43</v>
      </c>
    </row>
    <row r="375" spans="1:5" hidden="1">
      <c r="A375" s="1">
        <v>1924</v>
      </c>
      <c r="B375" s="1">
        <v>38</v>
      </c>
      <c r="C375" s="1">
        <v>41128.97</v>
      </c>
      <c r="D375" s="1">
        <v>43180.22</v>
      </c>
      <c r="E375" s="1">
        <v>84309.18</v>
      </c>
    </row>
    <row r="376" spans="1:5" hidden="1">
      <c r="A376" s="1">
        <v>1924</v>
      </c>
      <c r="B376" s="1">
        <v>39</v>
      </c>
      <c r="C376" s="1">
        <v>39832.050000000003</v>
      </c>
      <c r="D376" s="1">
        <v>41981.98</v>
      </c>
      <c r="E376" s="1">
        <v>81814.039999999994</v>
      </c>
    </row>
    <row r="377" spans="1:5" hidden="1">
      <c r="A377" s="1">
        <v>1924</v>
      </c>
      <c r="B377" s="1">
        <v>40</v>
      </c>
      <c r="C377" s="1">
        <v>38058.89</v>
      </c>
      <c r="D377" s="1">
        <v>40284.959999999999</v>
      </c>
      <c r="E377" s="1">
        <v>78343.850000000006</v>
      </c>
    </row>
    <row r="378" spans="1:5" hidden="1">
      <c r="A378" s="1">
        <v>1924</v>
      </c>
      <c r="B378" s="1">
        <v>41</v>
      </c>
      <c r="C378" s="1">
        <v>36404.839999999997</v>
      </c>
      <c r="D378" s="1">
        <v>38481.79</v>
      </c>
      <c r="E378" s="1">
        <v>74886.63</v>
      </c>
    </row>
    <row r="379" spans="1:5" hidden="1">
      <c r="A379" s="1">
        <v>1924</v>
      </c>
      <c r="B379" s="1">
        <v>42</v>
      </c>
      <c r="C379" s="1">
        <v>35576.879999999997</v>
      </c>
      <c r="D379" s="1">
        <v>37477.03</v>
      </c>
      <c r="E379" s="1">
        <v>73053.91</v>
      </c>
    </row>
    <row r="380" spans="1:5" hidden="1">
      <c r="A380" s="1">
        <v>1924</v>
      </c>
      <c r="B380" s="1">
        <v>43</v>
      </c>
      <c r="C380" s="1">
        <v>34977.4</v>
      </c>
      <c r="D380" s="1">
        <v>37052.699999999997</v>
      </c>
      <c r="E380" s="1">
        <v>72030.100000000006</v>
      </c>
    </row>
    <row r="381" spans="1:5" hidden="1">
      <c r="A381" s="1">
        <v>1924</v>
      </c>
      <c r="B381" s="1">
        <v>44</v>
      </c>
      <c r="C381" s="1">
        <v>33831.360000000001</v>
      </c>
      <c r="D381" s="1">
        <v>35981.379999999997</v>
      </c>
      <c r="E381" s="1">
        <v>69812.740000000005</v>
      </c>
    </row>
    <row r="382" spans="1:5" hidden="1">
      <c r="A382" s="1">
        <v>1924</v>
      </c>
      <c r="B382" s="1">
        <v>45</v>
      </c>
      <c r="C382" s="1">
        <v>32083.06</v>
      </c>
      <c r="D382" s="1">
        <v>34307.72</v>
      </c>
      <c r="E382" s="1">
        <v>66390.78</v>
      </c>
    </row>
    <row r="383" spans="1:5" hidden="1">
      <c r="A383" s="1">
        <v>1924</v>
      </c>
      <c r="B383" s="1">
        <v>46</v>
      </c>
      <c r="C383" s="1">
        <v>30455.58</v>
      </c>
      <c r="D383" s="1">
        <v>32606.39</v>
      </c>
      <c r="E383" s="1">
        <v>63061.97</v>
      </c>
    </row>
    <row r="384" spans="1:5" hidden="1">
      <c r="A384" s="1">
        <v>1924</v>
      </c>
      <c r="B384" s="1">
        <v>47</v>
      </c>
      <c r="C384" s="1">
        <v>29303.14</v>
      </c>
      <c r="D384" s="1">
        <v>31278.880000000001</v>
      </c>
      <c r="E384" s="1">
        <v>60582.02</v>
      </c>
    </row>
    <row r="385" spans="1:5" hidden="1">
      <c r="A385" s="1">
        <v>1924</v>
      </c>
      <c r="B385" s="1">
        <v>48</v>
      </c>
      <c r="C385" s="1">
        <v>28552.21</v>
      </c>
      <c r="D385" s="1">
        <v>30327.56</v>
      </c>
      <c r="E385" s="1">
        <v>58879.77</v>
      </c>
    </row>
    <row r="386" spans="1:5" hidden="1">
      <c r="A386" s="1">
        <v>1924</v>
      </c>
      <c r="B386" s="1">
        <v>49</v>
      </c>
      <c r="C386" s="1">
        <v>27902.34</v>
      </c>
      <c r="D386" s="1">
        <v>29701.82</v>
      </c>
      <c r="E386" s="1">
        <v>57604.15</v>
      </c>
    </row>
    <row r="387" spans="1:5" hidden="1">
      <c r="A387" s="1">
        <v>1924</v>
      </c>
      <c r="B387" s="1">
        <v>50</v>
      </c>
      <c r="C387" s="1">
        <v>27177.45</v>
      </c>
      <c r="D387" s="1">
        <v>28952.03</v>
      </c>
      <c r="E387" s="1">
        <v>56129.47</v>
      </c>
    </row>
    <row r="388" spans="1:5" hidden="1">
      <c r="A388" s="1">
        <v>1924</v>
      </c>
      <c r="B388" s="1">
        <v>51</v>
      </c>
      <c r="C388" s="1">
        <v>26427.35</v>
      </c>
      <c r="D388" s="1">
        <v>28350.95</v>
      </c>
      <c r="E388" s="1">
        <v>54778.3</v>
      </c>
    </row>
    <row r="389" spans="1:5" hidden="1">
      <c r="A389" s="1">
        <v>1924</v>
      </c>
      <c r="B389" s="1">
        <v>52</v>
      </c>
      <c r="C389" s="1">
        <v>25901.200000000001</v>
      </c>
      <c r="D389" s="1">
        <v>28297.3</v>
      </c>
      <c r="E389" s="1">
        <v>54198.5</v>
      </c>
    </row>
    <row r="390" spans="1:5" hidden="1">
      <c r="A390" s="1">
        <v>1924</v>
      </c>
      <c r="B390" s="1">
        <v>53</v>
      </c>
      <c r="C390" s="1">
        <v>25401.54</v>
      </c>
      <c r="D390" s="1">
        <v>28274.33</v>
      </c>
      <c r="E390" s="1">
        <v>53675.87</v>
      </c>
    </row>
    <row r="391" spans="1:5" hidden="1">
      <c r="A391" s="1">
        <v>1924</v>
      </c>
      <c r="B391" s="1">
        <v>54</v>
      </c>
      <c r="C391" s="1">
        <v>24677.79</v>
      </c>
      <c r="D391" s="1">
        <v>27702.94</v>
      </c>
      <c r="E391" s="1">
        <v>52380.73</v>
      </c>
    </row>
    <row r="392" spans="1:5" hidden="1">
      <c r="A392" s="1">
        <v>1924</v>
      </c>
      <c r="B392" s="1">
        <v>55</v>
      </c>
      <c r="C392" s="1">
        <v>23877.08</v>
      </c>
      <c r="D392" s="1">
        <v>26603.21</v>
      </c>
      <c r="E392" s="1">
        <v>50480.29</v>
      </c>
    </row>
    <row r="393" spans="1:5" hidden="1">
      <c r="A393" s="1">
        <v>1924</v>
      </c>
      <c r="B393" s="1">
        <v>56</v>
      </c>
      <c r="C393" s="1">
        <v>22904.22</v>
      </c>
      <c r="D393" s="1">
        <v>25478.07</v>
      </c>
      <c r="E393" s="1">
        <v>48382.29</v>
      </c>
    </row>
    <row r="394" spans="1:5" hidden="1">
      <c r="A394" s="1">
        <v>1924</v>
      </c>
      <c r="B394" s="1">
        <v>57</v>
      </c>
      <c r="C394" s="1">
        <v>21754.94</v>
      </c>
      <c r="D394" s="1">
        <v>24676.67</v>
      </c>
      <c r="E394" s="1">
        <v>46431.62</v>
      </c>
    </row>
    <row r="395" spans="1:5" hidden="1">
      <c r="A395" s="1">
        <v>1924</v>
      </c>
      <c r="B395" s="1">
        <v>58</v>
      </c>
      <c r="C395" s="1">
        <v>20950.759999999998</v>
      </c>
      <c r="D395" s="1">
        <v>24248.39</v>
      </c>
      <c r="E395" s="1">
        <v>45199.15</v>
      </c>
    </row>
    <row r="396" spans="1:5" hidden="1">
      <c r="A396" s="1">
        <v>1924</v>
      </c>
      <c r="B396" s="1">
        <v>59</v>
      </c>
      <c r="C396" s="1">
        <v>20376.71</v>
      </c>
      <c r="D396" s="1">
        <v>23850.86</v>
      </c>
      <c r="E396" s="1">
        <v>44227.57</v>
      </c>
    </row>
    <row r="397" spans="1:5" hidden="1">
      <c r="A397" s="1">
        <v>1924</v>
      </c>
      <c r="B397" s="1">
        <v>60</v>
      </c>
      <c r="C397" s="1">
        <v>19802.38</v>
      </c>
      <c r="D397" s="1">
        <v>22979.43</v>
      </c>
      <c r="E397" s="1">
        <v>42781.81</v>
      </c>
    </row>
    <row r="398" spans="1:5" hidden="1">
      <c r="A398" s="1">
        <v>1924</v>
      </c>
      <c r="B398" s="1">
        <v>61</v>
      </c>
      <c r="C398" s="1">
        <v>19001.740000000002</v>
      </c>
      <c r="D398" s="1">
        <v>21901.42</v>
      </c>
      <c r="E398" s="1">
        <v>40903.160000000003</v>
      </c>
    </row>
    <row r="399" spans="1:5" hidden="1">
      <c r="A399" s="1">
        <v>1924</v>
      </c>
      <c r="B399" s="1">
        <v>62</v>
      </c>
      <c r="C399" s="1">
        <v>18052.759999999998</v>
      </c>
      <c r="D399" s="1">
        <v>20928.060000000001</v>
      </c>
      <c r="E399" s="1">
        <v>38980.82</v>
      </c>
    </row>
    <row r="400" spans="1:5" hidden="1">
      <c r="A400" s="1">
        <v>1924</v>
      </c>
      <c r="B400" s="1">
        <v>63</v>
      </c>
      <c r="C400" s="1">
        <v>17151.41</v>
      </c>
      <c r="D400" s="1">
        <v>19901.47</v>
      </c>
      <c r="E400" s="1">
        <v>37052.879999999997</v>
      </c>
    </row>
    <row r="401" spans="1:5" hidden="1">
      <c r="A401" s="1">
        <v>1924</v>
      </c>
      <c r="B401" s="1">
        <v>64</v>
      </c>
      <c r="C401" s="1">
        <v>16152.49</v>
      </c>
      <c r="D401" s="1">
        <v>18602.97</v>
      </c>
      <c r="E401" s="1">
        <v>34755.46</v>
      </c>
    </row>
    <row r="402" spans="1:5" hidden="1">
      <c r="A402" s="1">
        <v>1924</v>
      </c>
      <c r="B402" s="1">
        <v>65</v>
      </c>
      <c r="C402" s="1">
        <v>14927</v>
      </c>
      <c r="D402" s="1">
        <v>16928.060000000001</v>
      </c>
      <c r="E402" s="1">
        <v>31855.06</v>
      </c>
    </row>
    <row r="403" spans="1:5" hidden="1">
      <c r="A403" s="1">
        <v>1924</v>
      </c>
      <c r="B403" s="1">
        <v>66</v>
      </c>
      <c r="C403" s="1">
        <v>13875.33</v>
      </c>
      <c r="D403" s="1">
        <v>15550.82</v>
      </c>
      <c r="E403" s="1">
        <v>29426.15</v>
      </c>
    </row>
    <row r="404" spans="1:5" hidden="1">
      <c r="A404" s="1">
        <v>1924</v>
      </c>
      <c r="B404" s="1">
        <v>67</v>
      </c>
      <c r="C404" s="1">
        <v>12976.34</v>
      </c>
      <c r="D404" s="1">
        <v>14550.19</v>
      </c>
      <c r="E404" s="1">
        <v>27526.53</v>
      </c>
    </row>
    <row r="405" spans="1:5" hidden="1">
      <c r="A405" s="1">
        <v>1924</v>
      </c>
      <c r="B405" s="1">
        <v>68</v>
      </c>
      <c r="C405" s="1">
        <v>11777.14</v>
      </c>
      <c r="D405" s="1">
        <v>13326.5</v>
      </c>
      <c r="E405" s="1">
        <v>25103.64</v>
      </c>
    </row>
    <row r="406" spans="1:5" hidden="1">
      <c r="A406" s="1">
        <v>1924</v>
      </c>
      <c r="B406" s="1">
        <v>69</v>
      </c>
      <c r="C406" s="1">
        <v>10328.200000000001</v>
      </c>
      <c r="D406" s="1">
        <v>11827.97</v>
      </c>
      <c r="E406" s="1">
        <v>22156.17</v>
      </c>
    </row>
    <row r="407" spans="1:5" hidden="1">
      <c r="A407" s="1">
        <v>1924</v>
      </c>
      <c r="B407" s="1">
        <v>70</v>
      </c>
      <c r="C407" s="1">
        <v>8927.08</v>
      </c>
      <c r="D407" s="1">
        <v>10202.56</v>
      </c>
      <c r="E407" s="1">
        <v>19129.64</v>
      </c>
    </row>
    <row r="408" spans="1:5" hidden="1">
      <c r="A408" s="1">
        <v>1924</v>
      </c>
      <c r="B408" s="1">
        <v>71</v>
      </c>
      <c r="C408" s="1">
        <v>7850.82</v>
      </c>
      <c r="D408" s="1">
        <v>8701.52</v>
      </c>
      <c r="E408" s="1">
        <v>16552.34</v>
      </c>
    </row>
    <row r="409" spans="1:5" hidden="1">
      <c r="A409" s="1">
        <v>1924</v>
      </c>
      <c r="B409" s="1">
        <v>72</v>
      </c>
      <c r="C409" s="1">
        <v>7149.32</v>
      </c>
      <c r="D409" s="1">
        <v>7799.28</v>
      </c>
      <c r="E409" s="1">
        <v>14948.6</v>
      </c>
    </row>
    <row r="410" spans="1:5" hidden="1">
      <c r="A410" s="1">
        <v>1924</v>
      </c>
      <c r="B410" s="1">
        <v>73</v>
      </c>
      <c r="C410" s="1">
        <v>6548.51</v>
      </c>
      <c r="D410" s="1">
        <v>7048.84</v>
      </c>
      <c r="E410" s="1">
        <v>13597.35</v>
      </c>
    </row>
    <row r="411" spans="1:5" hidden="1">
      <c r="A411" s="1">
        <v>1924</v>
      </c>
      <c r="B411" s="1">
        <v>74</v>
      </c>
      <c r="C411" s="1">
        <v>6073.91</v>
      </c>
      <c r="D411" s="1">
        <v>6349.21</v>
      </c>
      <c r="E411" s="1">
        <v>12423.12</v>
      </c>
    </row>
    <row r="412" spans="1:5" hidden="1">
      <c r="A412" s="1">
        <v>1924</v>
      </c>
      <c r="B412" s="1">
        <v>75</v>
      </c>
      <c r="C412" s="1">
        <v>5449.04</v>
      </c>
      <c r="D412" s="1">
        <v>5549.39</v>
      </c>
      <c r="E412" s="1">
        <v>10998.44</v>
      </c>
    </row>
    <row r="413" spans="1:5" hidden="1">
      <c r="A413" s="1">
        <v>1924</v>
      </c>
      <c r="B413" s="1">
        <v>76</v>
      </c>
      <c r="C413" s="1">
        <v>4847.75</v>
      </c>
      <c r="D413" s="1">
        <v>4773.87</v>
      </c>
      <c r="E413" s="1">
        <v>9621.61</v>
      </c>
    </row>
    <row r="414" spans="1:5" hidden="1">
      <c r="A414" s="1">
        <v>1924</v>
      </c>
      <c r="B414" s="1">
        <v>77</v>
      </c>
      <c r="C414" s="1">
        <v>4423.16</v>
      </c>
      <c r="D414" s="1">
        <v>4173.72</v>
      </c>
      <c r="E414" s="1">
        <v>8596.8799999999992</v>
      </c>
    </row>
    <row r="415" spans="1:5" hidden="1">
      <c r="A415" s="1">
        <v>1924</v>
      </c>
      <c r="B415" s="1">
        <v>78</v>
      </c>
      <c r="C415" s="1">
        <v>4048.22</v>
      </c>
      <c r="D415" s="1">
        <v>3747.62</v>
      </c>
      <c r="E415" s="1">
        <v>7795.83</v>
      </c>
    </row>
    <row r="416" spans="1:5" hidden="1">
      <c r="A416" s="1">
        <v>1924</v>
      </c>
      <c r="B416" s="1">
        <v>79</v>
      </c>
      <c r="C416" s="1">
        <v>3573.05</v>
      </c>
      <c r="D416" s="1">
        <v>3398.21</v>
      </c>
      <c r="E416" s="1">
        <v>6971.26</v>
      </c>
    </row>
    <row r="417" spans="1:5" hidden="1">
      <c r="A417" s="1">
        <v>1924</v>
      </c>
      <c r="B417" s="1">
        <v>80</v>
      </c>
      <c r="C417" s="1">
        <v>3374.93</v>
      </c>
      <c r="D417" s="1">
        <v>3059.16</v>
      </c>
      <c r="E417" s="1">
        <v>6434.09</v>
      </c>
    </row>
    <row r="418" spans="1:5" hidden="1">
      <c r="A418" s="1">
        <v>1924</v>
      </c>
      <c r="B418" s="1">
        <v>81</v>
      </c>
      <c r="C418" s="1">
        <v>2929.74</v>
      </c>
      <c r="D418" s="1">
        <v>2612.19</v>
      </c>
      <c r="E418" s="1">
        <v>5541.93</v>
      </c>
    </row>
    <row r="419" spans="1:5" hidden="1">
      <c r="A419" s="1">
        <v>1924</v>
      </c>
      <c r="B419" s="1">
        <v>82</v>
      </c>
      <c r="C419" s="1">
        <v>2562.02</v>
      </c>
      <c r="D419" s="1">
        <v>2227.34</v>
      </c>
      <c r="E419" s="1">
        <v>4789.3599999999997</v>
      </c>
    </row>
    <row r="420" spans="1:5" hidden="1">
      <c r="A420" s="1">
        <v>1924</v>
      </c>
      <c r="B420" s="1">
        <v>83</v>
      </c>
      <c r="C420" s="1">
        <v>2192.36</v>
      </c>
      <c r="D420" s="1">
        <v>1921</v>
      </c>
      <c r="E420" s="1">
        <v>4113.3599999999997</v>
      </c>
    </row>
    <row r="421" spans="1:5" hidden="1">
      <c r="A421" s="1">
        <v>1924</v>
      </c>
      <c r="B421" s="1">
        <v>84</v>
      </c>
      <c r="C421" s="1">
        <v>1812.14</v>
      </c>
      <c r="D421" s="1">
        <v>1606.9</v>
      </c>
      <c r="E421" s="1">
        <v>3419.04</v>
      </c>
    </row>
    <row r="422" spans="1:5" hidden="1">
      <c r="A422" s="1">
        <v>1924</v>
      </c>
      <c r="B422" s="1">
        <v>85</v>
      </c>
      <c r="C422" s="1">
        <v>1416.71</v>
      </c>
      <c r="D422" s="1">
        <v>1225.8699999999999</v>
      </c>
      <c r="E422" s="1">
        <v>2642.58</v>
      </c>
    </row>
    <row r="423" spans="1:5" hidden="1">
      <c r="A423" s="1">
        <v>1924</v>
      </c>
      <c r="B423" s="1">
        <v>86</v>
      </c>
      <c r="C423" s="1">
        <v>1130.6500000000001</v>
      </c>
      <c r="D423" s="1">
        <v>960.34</v>
      </c>
      <c r="E423" s="1">
        <v>2091</v>
      </c>
    </row>
    <row r="424" spans="1:5" hidden="1">
      <c r="A424" s="1">
        <v>1924</v>
      </c>
      <c r="B424" s="1">
        <v>87</v>
      </c>
      <c r="C424" s="1">
        <v>937.49</v>
      </c>
      <c r="D424" s="1">
        <v>786.21</v>
      </c>
      <c r="E424" s="1">
        <v>1723.7</v>
      </c>
    </row>
    <row r="425" spans="1:5" hidden="1">
      <c r="A425" s="1">
        <v>1924</v>
      </c>
      <c r="B425" s="1">
        <v>88</v>
      </c>
      <c r="C425" s="1">
        <v>762.56</v>
      </c>
      <c r="D425" s="1">
        <v>605.98</v>
      </c>
      <c r="E425" s="1">
        <v>1368.54</v>
      </c>
    </row>
    <row r="426" spans="1:5" hidden="1">
      <c r="A426" s="1">
        <v>1924</v>
      </c>
      <c r="B426" s="1">
        <v>89</v>
      </c>
      <c r="C426" s="1">
        <v>612.44000000000005</v>
      </c>
      <c r="D426" s="1">
        <v>472.86</v>
      </c>
      <c r="E426" s="1">
        <v>1085.3</v>
      </c>
    </row>
    <row r="427" spans="1:5" hidden="1">
      <c r="A427" s="1">
        <v>1924</v>
      </c>
      <c r="B427" s="1">
        <v>90</v>
      </c>
      <c r="C427" s="1">
        <v>473.52</v>
      </c>
      <c r="D427" s="1">
        <v>379.49</v>
      </c>
      <c r="E427" s="1">
        <v>853.01</v>
      </c>
    </row>
    <row r="428" spans="1:5" hidden="1">
      <c r="A428" s="1">
        <v>1924</v>
      </c>
      <c r="B428" s="1">
        <v>91</v>
      </c>
      <c r="C428" s="1">
        <v>353.49</v>
      </c>
      <c r="D428" s="1">
        <v>293.01</v>
      </c>
      <c r="E428" s="1">
        <v>646.5</v>
      </c>
    </row>
    <row r="429" spans="1:5" hidden="1">
      <c r="A429" s="1">
        <v>1924</v>
      </c>
      <c r="B429" s="1">
        <v>92</v>
      </c>
      <c r="C429" s="1">
        <v>267.79000000000002</v>
      </c>
      <c r="D429" s="1">
        <v>219.64</v>
      </c>
      <c r="E429" s="1">
        <v>487.43</v>
      </c>
    </row>
    <row r="430" spans="1:5" hidden="1">
      <c r="A430" s="1">
        <v>1924</v>
      </c>
      <c r="B430" s="1">
        <v>93</v>
      </c>
      <c r="C430" s="1">
        <v>204.39</v>
      </c>
      <c r="D430" s="1">
        <v>163.76</v>
      </c>
      <c r="E430" s="1">
        <v>368.15</v>
      </c>
    </row>
    <row r="431" spans="1:5" hidden="1">
      <c r="A431" s="1">
        <v>1924</v>
      </c>
      <c r="B431" s="1">
        <v>94</v>
      </c>
      <c r="C431" s="1">
        <v>146.31</v>
      </c>
      <c r="D431" s="1">
        <v>122.61</v>
      </c>
      <c r="E431" s="1">
        <v>268.92</v>
      </c>
    </row>
    <row r="432" spans="1:5" hidden="1">
      <c r="A432" s="1">
        <v>1924</v>
      </c>
      <c r="B432" s="1">
        <v>95</v>
      </c>
      <c r="C432" s="1">
        <v>103.23</v>
      </c>
      <c r="D432" s="1">
        <v>83.93</v>
      </c>
      <c r="E432" s="1">
        <v>187.15</v>
      </c>
    </row>
    <row r="433" spans="1:5" hidden="1">
      <c r="A433" s="1">
        <v>1924</v>
      </c>
      <c r="B433" s="1">
        <v>96</v>
      </c>
      <c r="C433" s="1">
        <v>74.19</v>
      </c>
      <c r="D433" s="1">
        <v>52.39</v>
      </c>
      <c r="E433" s="1">
        <v>126.58</v>
      </c>
    </row>
    <row r="434" spans="1:5" hidden="1">
      <c r="A434" s="1">
        <v>1924</v>
      </c>
      <c r="B434" s="1">
        <v>97</v>
      </c>
      <c r="C434" s="1">
        <v>46.38</v>
      </c>
      <c r="D434" s="1">
        <v>36.590000000000003</v>
      </c>
      <c r="E434" s="1">
        <v>82.96</v>
      </c>
    </row>
    <row r="435" spans="1:5" hidden="1">
      <c r="A435" s="1">
        <v>1924</v>
      </c>
      <c r="B435" s="1">
        <v>98</v>
      </c>
      <c r="C435" s="1">
        <v>28.04</v>
      </c>
      <c r="D435" s="1">
        <v>28.12</v>
      </c>
      <c r="E435" s="1">
        <v>56.15</v>
      </c>
    </row>
    <row r="436" spans="1:5" hidden="1">
      <c r="A436" s="1">
        <v>1924</v>
      </c>
      <c r="B436" s="1">
        <v>99</v>
      </c>
      <c r="C436" s="1">
        <v>17.22</v>
      </c>
      <c r="D436" s="1">
        <v>17.559999999999999</v>
      </c>
      <c r="E436" s="1">
        <v>34.770000000000003</v>
      </c>
    </row>
    <row r="437" spans="1:5" hidden="1">
      <c r="A437" s="1">
        <v>1924</v>
      </c>
      <c r="B437" s="1">
        <v>100</v>
      </c>
      <c r="C437" s="1">
        <v>10.68</v>
      </c>
      <c r="D437" s="1">
        <v>9.35</v>
      </c>
      <c r="E437" s="1">
        <v>20.03</v>
      </c>
    </row>
    <row r="438" spans="1:5" hidden="1">
      <c r="A438" s="1">
        <v>1924</v>
      </c>
      <c r="B438" s="1">
        <v>101</v>
      </c>
      <c r="C438" s="1">
        <v>7.76</v>
      </c>
      <c r="D438" s="1">
        <v>6.47</v>
      </c>
      <c r="E438" s="1">
        <v>14.23</v>
      </c>
    </row>
    <row r="439" spans="1:5" hidden="1">
      <c r="A439" s="1">
        <v>1924</v>
      </c>
      <c r="B439" s="1">
        <v>102</v>
      </c>
      <c r="C439" s="1">
        <v>5.2</v>
      </c>
      <c r="D439" s="1">
        <v>5.75</v>
      </c>
      <c r="E439" s="1">
        <v>10.94</v>
      </c>
    </row>
    <row r="440" spans="1:5" hidden="1">
      <c r="A440" s="1">
        <v>1924</v>
      </c>
      <c r="B440" s="1">
        <v>103</v>
      </c>
      <c r="C440" s="1">
        <v>3.26</v>
      </c>
      <c r="D440" s="1">
        <v>4.97</v>
      </c>
      <c r="E440" s="1">
        <v>8.23</v>
      </c>
    </row>
    <row r="441" spans="1:5" hidden="1">
      <c r="A441" s="1">
        <v>1924</v>
      </c>
      <c r="B441" s="1">
        <v>104</v>
      </c>
      <c r="C441" s="1">
        <v>2.74</v>
      </c>
      <c r="D441" s="1">
        <v>3.99</v>
      </c>
      <c r="E441" s="1">
        <v>6.72</v>
      </c>
    </row>
    <row r="442" spans="1:5" hidden="1">
      <c r="A442" s="1">
        <v>1924</v>
      </c>
      <c r="B442" s="1">
        <v>105</v>
      </c>
      <c r="C442" s="1">
        <v>1.71</v>
      </c>
      <c r="D442" s="1">
        <v>2.4300000000000002</v>
      </c>
      <c r="E442" s="1">
        <v>4.1399999999999997</v>
      </c>
    </row>
    <row r="443" spans="1:5" hidden="1">
      <c r="A443" s="1">
        <v>1924</v>
      </c>
      <c r="B443" s="1">
        <v>106</v>
      </c>
      <c r="C443" s="1">
        <v>0.74</v>
      </c>
      <c r="D443" s="1">
        <v>0.96</v>
      </c>
      <c r="E443" s="1">
        <v>1.7</v>
      </c>
    </row>
    <row r="444" spans="1:5" hidden="1">
      <c r="A444" s="1">
        <v>1924</v>
      </c>
      <c r="B444" s="1">
        <v>107</v>
      </c>
      <c r="C444" s="1">
        <v>0.24</v>
      </c>
      <c r="D444" s="1">
        <v>1.31</v>
      </c>
      <c r="E444" s="1">
        <v>1.55</v>
      </c>
    </row>
    <row r="445" spans="1:5" hidden="1">
      <c r="A445" s="1">
        <v>1924</v>
      </c>
      <c r="B445" s="1">
        <v>108</v>
      </c>
      <c r="C445" s="1">
        <v>0</v>
      </c>
      <c r="D445" s="1">
        <v>1.73</v>
      </c>
      <c r="E445" s="1">
        <v>1.73</v>
      </c>
    </row>
    <row r="446" spans="1:5" hidden="1">
      <c r="A446" s="1">
        <v>1924</v>
      </c>
      <c r="B446" s="1">
        <v>109</v>
      </c>
      <c r="C446" s="1">
        <v>0</v>
      </c>
      <c r="D446" s="1">
        <v>0.69</v>
      </c>
      <c r="E446" s="1">
        <v>0.69</v>
      </c>
    </row>
    <row r="447" spans="1:5" hidden="1">
      <c r="A447" s="1">
        <v>1924</v>
      </c>
      <c r="B447" s="1" t="s">
        <v>121</v>
      </c>
      <c r="C447" s="1">
        <v>0</v>
      </c>
      <c r="D447" s="1">
        <v>0.51</v>
      </c>
      <c r="E447" s="1">
        <v>0.51</v>
      </c>
    </row>
    <row r="448" spans="1:5" hidden="1">
      <c r="A448" s="1">
        <v>1925</v>
      </c>
      <c r="B448" s="1">
        <v>0</v>
      </c>
      <c r="C448" s="1">
        <v>63869.26</v>
      </c>
      <c r="D448" s="1">
        <v>66035.45</v>
      </c>
      <c r="E448" s="1">
        <v>129904.71</v>
      </c>
    </row>
    <row r="449" spans="1:5" hidden="1">
      <c r="A449" s="1">
        <v>1925</v>
      </c>
      <c r="B449" s="1">
        <v>1</v>
      </c>
      <c r="C449" s="1">
        <v>62536.55</v>
      </c>
      <c r="D449" s="1">
        <v>64511.69</v>
      </c>
      <c r="E449" s="1">
        <v>127048.23</v>
      </c>
    </row>
    <row r="450" spans="1:5" hidden="1">
      <c r="A450" s="1">
        <v>1925</v>
      </c>
      <c r="B450" s="1">
        <v>2</v>
      </c>
      <c r="C450" s="1">
        <v>62698.64</v>
      </c>
      <c r="D450" s="1">
        <v>64972.27</v>
      </c>
      <c r="E450" s="1">
        <v>127670.92</v>
      </c>
    </row>
    <row r="451" spans="1:5" hidden="1">
      <c r="A451" s="1">
        <v>1925</v>
      </c>
      <c r="B451" s="1">
        <v>3</v>
      </c>
      <c r="C451" s="1">
        <v>63200.71</v>
      </c>
      <c r="D451" s="1">
        <v>65649.83</v>
      </c>
      <c r="E451" s="1">
        <v>128850.54</v>
      </c>
    </row>
    <row r="452" spans="1:5" hidden="1">
      <c r="A452" s="1">
        <v>1925</v>
      </c>
      <c r="B452" s="1">
        <v>4</v>
      </c>
      <c r="C452" s="1">
        <v>62211.13</v>
      </c>
      <c r="D452" s="1">
        <v>64735.93</v>
      </c>
      <c r="E452" s="1">
        <v>126947.06</v>
      </c>
    </row>
    <row r="453" spans="1:5" hidden="1">
      <c r="A453" s="1">
        <v>1925</v>
      </c>
      <c r="B453" s="1">
        <v>5</v>
      </c>
      <c r="C453" s="1">
        <v>59166.81</v>
      </c>
      <c r="D453" s="1">
        <v>61717.760000000002</v>
      </c>
      <c r="E453" s="1">
        <v>120884.57</v>
      </c>
    </row>
    <row r="454" spans="1:5" hidden="1">
      <c r="A454" s="1">
        <v>1925</v>
      </c>
      <c r="B454" s="1">
        <v>6</v>
      </c>
      <c r="C454" s="1">
        <v>57027.7</v>
      </c>
      <c r="D454" s="1">
        <v>59304.4</v>
      </c>
      <c r="E454" s="1">
        <v>116332.09</v>
      </c>
    </row>
    <row r="455" spans="1:5" hidden="1">
      <c r="A455" s="1">
        <v>1925</v>
      </c>
      <c r="B455" s="1">
        <v>7</v>
      </c>
      <c r="C455" s="1">
        <v>57444.68</v>
      </c>
      <c r="D455" s="1">
        <v>59445.67</v>
      </c>
      <c r="E455" s="1">
        <v>116890.35</v>
      </c>
    </row>
    <row r="456" spans="1:5" hidden="1">
      <c r="A456" s="1">
        <v>1925</v>
      </c>
      <c r="B456" s="1">
        <v>8</v>
      </c>
      <c r="C456" s="1">
        <v>58523.26</v>
      </c>
      <c r="D456" s="1">
        <v>60473.07</v>
      </c>
      <c r="E456" s="1">
        <v>118996.33</v>
      </c>
    </row>
    <row r="457" spans="1:5" hidden="1">
      <c r="A457" s="1">
        <v>1925</v>
      </c>
      <c r="B457" s="1">
        <v>9</v>
      </c>
      <c r="C457" s="1">
        <v>59570.720000000001</v>
      </c>
      <c r="D457" s="1">
        <v>61396.52</v>
      </c>
      <c r="E457" s="1">
        <v>120967.24</v>
      </c>
    </row>
    <row r="458" spans="1:5" hidden="1">
      <c r="A458" s="1">
        <v>1925</v>
      </c>
      <c r="B458" s="1">
        <v>10</v>
      </c>
      <c r="C458" s="1">
        <v>60870.87</v>
      </c>
      <c r="D458" s="1">
        <v>62372.63</v>
      </c>
      <c r="E458" s="1">
        <v>123243.5</v>
      </c>
    </row>
    <row r="459" spans="1:5" hidden="1">
      <c r="A459" s="1">
        <v>1925</v>
      </c>
      <c r="B459" s="1">
        <v>11</v>
      </c>
      <c r="C459" s="1">
        <v>60857.3</v>
      </c>
      <c r="D459" s="1">
        <v>62057.06</v>
      </c>
      <c r="E459" s="1">
        <v>122914.36</v>
      </c>
    </row>
    <row r="460" spans="1:5" hidden="1">
      <c r="A460" s="1">
        <v>1925</v>
      </c>
      <c r="B460" s="1">
        <v>12</v>
      </c>
      <c r="C460" s="1">
        <v>59183.33</v>
      </c>
      <c r="D460" s="1">
        <v>60433.95</v>
      </c>
      <c r="E460" s="1">
        <v>119617.27</v>
      </c>
    </row>
    <row r="461" spans="1:5" hidden="1">
      <c r="A461" s="1">
        <v>1925</v>
      </c>
      <c r="B461" s="1">
        <v>13</v>
      </c>
      <c r="C461" s="1">
        <v>57457.53</v>
      </c>
      <c r="D461" s="1">
        <v>58533.38</v>
      </c>
      <c r="E461" s="1">
        <v>115990.91</v>
      </c>
    </row>
    <row r="462" spans="1:5" hidden="1">
      <c r="A462" s="1">
        <v>1925</v>
      </c>
      <c r="B462" s="1">
        <v>14</v>
      </c>
      <c r="C462" s="1">
        <v>55783.45</v>
      </c>
      <c r="D462" s="1">
        <v>57055.95</v>
      </c>
      <c r="E462" s="1">
        <v>112839.39</v>
      </c>
    </row>
    <row r="463" spans="1:5" hidden="1">
      <c r="A463" s="1">
        <v>1925</v>
      </c>
      <c r="B463" s="1">
        <v>15</v>
      </c>
      <c r="C463" s="1">
        <v>54057.7</v>
      </c>
      <c r="D463" s="1">
        <v>56031.66</v>
      </c>
      <c r="E463" s="1">
        <v>110089.36</v>
      </c>
    </row>
    <row r="464" spans="1:5" hidden="1">
      <c r="A464" s="1">
        <v>1925</v>
      </c>
      <c r="B464" s="1">
        <v>16</v>
      </c>
      <c r="C464" s="1">
        <v>52803.99</v>
      </c>
      <c r="D464" s="1">
        <v>54982.86</v>
      </c>
      <c r="E464" s="1">
        <v>107786.84</v>
      </c>
    </row>
    <row r="465" spans="1:5" hidden="1">
      <c r="A465" s="1">
        <v>1925</v>
      </c>
      <c r="B465" s="1">
        <v>17</v>
      </c>
      <c r="C465" s="1">
        <v>52029.15</v>
      </c>
      <c r="D465" s="1">
        <v>53957.120000000003</v>
      </c>
      <c r="E465" s="1">
        <v>105986.26</v>
      </c>
    </row>
    <row r="466" spans="1:5" hidden="1">
      <c r="A466" s="1">
        <v>1925</v>
      </c>
      <c r="B466" s="1">
        <v>18</v>
      </c>
      <c r="C466" s="1">
        <v>50708.94</v>
      </c>
      <c r="D466" s="1">
        <v>53206.74</v>
      </c>
      <c r="E466" s="1">
        <v>103915.68</v>
      </c>
    </row>
    <row r="467" spans="1:5" hidden="1">
      <c r="A467" s="1">
        <v>1925</v>
      </c>
      <c r="B467" s="1">
        <v>19</v>
      </c>
      <c r="C467" s="1">
        <v>49255.61</v>
      </c>
      <c r="D467" s="1">
        <v>52482.84</v>
      </c>
      <c r="E467" s="1">
        <v>101738.45</v>
      </c>
    </row>
    <row r="468" spans="1:5" hidden="1">
      <c r="A468" s="1">
        <v>1925</v>
      </c>
      <c r="B468" s="1">
        <v>20</v>
      </c>
      <c r="C468" s="1">
        <v>48056.99</v>
      </c>
      <c r="D468" s="1">
        <v>50939.4</v>
      </c>
      <c r="E468" s="1">
        <v>98996.39</v>
      </c>
    </row>
    <row r="469" spans="1:5" hidden="1">
      <c r="A469" s="1">
        <v>1925</v>
      </c>
      <c r="B469" s="1">
        <v>21</v>
      </c>
      <c r="C469" s="1">
        <v>46781.77</v>
      </c>
      <c r="D469" s="1">
        <v>48912.51</v>
      </c>
      <c r="E469" s="1">
        <v>95694.28</v>
      </c>
    </row>
    <row r="470" spans="1:5" hidden="1">
      <c r="A470" s="1">
        <v>1925</v>
      </c>
      <c r="B470" s="1">
        <v>22</v>
      </c>
      <c r="C470" s="1">
        <v>46349.65</v>
      </c>
      <c r="D470" s="1">
        <v>48204.72</v>
      </c>
      <c r="E470" s="1">
        <v>94554.38</v>
      </c>
    </row>
    <row r="471" spans="1:5" hidden="1">
      <c r="A471" s="1">
        <v>1925</v>
      </c>
      <c r="B471" s="1">
        <v>23</v>
      </c>
      <c r="C471" s="1">
        <v>46825.13</v>
      </c>
      <c r="D471" s="1">
        <v>48455.040000000001</v>
      </c>
      <c r="E471" s="1">
        <v>95280.17</v>
      </c>
    </row>
    <row r="472" spans="1:5" hidden="1">
      <c r="A472" s="1">
        <v>1925</v>
      </c>
      <c r="B472" s="1">
        <v>24</v>
      </c>
      <c r="C472" s="1">
        <v>47299.23</v>
      </c>
      <c r="D472" s="1">
        <v>48680.41</v>
      </c>
      <c r="E472" s="1">
        <v>95979.64</v>
      </c>
    </row>
    <row r="473" spans="1:5" hidden="1">
      <c r="A473" s="1">
        <v>1925</v>
      </c>
      <c r="B473" s="1">
        <v>25</v>
      </c>
      <c r="C473" s="1">
        <v>47254.67</v>
      </c>
      <c r="D473" s="1">
        <v>47986.91</v>
      </c>
      <c r="E473" s="1">
        <v>95241.58</v>
      </c>
    </row>
    <row r="474" spans="1:5" hidden="1">
      <c r="A474" s="1">
        <v>1925</v>
      </c>
      <c r="B474" s="1">
        <v>26</v>
      </c>
      <c r="C474" s="1">
        <v>46405.15</v>
      </c>
      <c r="D474" s="1">
        <v>46261.23</v>
      </c>
      <c r="E474" s="1">
        <v>92666.38</v>
      </c>
    </row>
    <row r="475" spans="1:5" hidden="1">
      <c r="A475" s="1">
        <v>1925</v>
      </c>
      <c r="B475" s="1">
        <v>27</v>
      </c>
      <c r="C475" s="1">
        <v>46323.33</v>
      </c>
      <c r="D475" s="1">
        <v>45205.57</v>
      </c>
      <c r="E475" s="1">
        <v>91528.9</v>
      </c>
    </row>
    <row r="476" spans="1:5" hidden="1">
      <c r="A476" s="1">
        <v>1925</v>
      </c>
      <c r="B476" s="1">
        <v>28</v>
      </c>
      <c r="C476" s="1">
        <v>47048.05</v>
      </c>
      <c r="D476" s="1">
        <v>45128.22</v>
      </c>
      <c r="E476" s="1">
        <v>92176.27</v>
      </c>
    </row>
    <row r="477" spans="1:5" hidden="1">
      <c r="A477" s="1">
        <v>1925</v>
      </c>
      <c r="B477" s="1">
        <v>29</v>
      </c>
      <c r="C477" s="1">
        <v>47524.37</v>
      </c>
      <c r="D477" s="1">
        <v>45475.99</v>
      </c>
      <c r="E477" s="1">
        <v>93000.36</v>
      </c>
    </row>
    <row r="478" spans="1:5" hidden="1">
      <c r="A478" s="1">
        <v>1925</v>
      </c>
      <c r="B478" s="1">
        <v>30</v>
      </c>
      <c r="C478" s="1">
        <v>47724.91</v>
      </c>
      <c r="D478" s="1">
        <v>45926.31</v>
      </c>
      <c r="E478" s="1">
        <v>93651.22</v>
      </c>
    </row>
    <row r="479" spans="1:5" hidden="1">
      <c r="A479" s="1">
        <v>1925</v>
      </c>
      <c r="B479" s="1">
        <v>31</v>
      </c>
      <c r="C479" s="1">
        <v>47924.47</v>
      </c>
      <c r="D479" s="1">
        <v>46348.56</v>
      </c>
      <c r="E479" s="1">
        <v>94273.03</v>
      </c>
    </row>
    <row r="480" spans="1:5" hidden="1">
      <c r="A480" s="1">
        <v>1925</v>
      </c>
      <c r="B480" s="1">
        <v>32</v>
      </c>
      <c r="C480" s="1">
        <v>48049.94</v>
      </c>
      <c r="D480" s="1">
        <v>47124.2</v>
      </c>
      <c r="E480" s="1">
        <v>95174.14</v>
      </c>
    </row>
    <row r="481" spans="1:5" hidden="1">
      <c r="A481" s="1">
        <v>1925</v>
      </c>
      <c r="B481" s="1">
        <v>33</v>
      </c>
      <c r="C481" s="1">
        <v>47728.54</v>
      </c>
      <c r="D481" s="1">
        <v>47576.76</v>
      </c>
      <c r="E481" s="1">
        <v>95305.3</v>
      </c>
    </row>
    <row r="482" spans="1:5" hidden="1">
      <c r="A482" s="1">
        <v>1925</v>
      </c>
      <c r="B482" s="1">
        <v>34</v>
      </c>
      <c r="C482" s="1">
        <v>46606.71</v>
      </c>
      <c r="D482" s="1">
        <v>47478.76</v>
      </c>
      <c r="E482" s="1">
        <v>94085.47</v>
      </c>
    </row>
    <row r="483" spans="1:5" hidden="1">
      <c r="A483" s="1">
        <v>1925</v>
      </c>
      <c r="B483" s="1">
        <v>35</v>
      </c>
      <c r="C483" s="1">
        <v>45478.99</v>
      </c>
      <c r="D483" s="1">
        <v>47376.07</v>
      </c>
      <c r="E483" s="1">
        <v>92855.05</v>
      </c>
    </row>
    <row r="484" spans="1:5" hidden="1">
      <c r="A484" s="1">
        <v>1925</v>
      </c>
      <c r="B484" s="1">
        <v>36</v>
      </c>
      <c r="C484" s="1">
        <v>44777.91</v>
      </c>
      <c r="D484" s="1">
        <v>47103.24</v>
      </c>
      <c r="E484" s="1">
        <v>91881.15</v>
      </c>
    </row>
    <row r="485" spans="1:5" hidden="1">
      <c r="A485" s="1">
        <v>1925</v>
      </c>
      <c r="B485" s="1">
        <v>37</v>
      </c>
      <c r="C485" s="1">
        <v>43730.77</v>
      </c>
      <c r="D485" s="1">
        <v>46032.75</v>
      </c>
      <c r="E485" s="1">
        <v>89763.51</v>
      </c>
    </row>
    <row r="486" spans="1:5" hidden="1">
      <c r="A486" s="1">
        <v>1925</v>
      </c>
      <c r="B486" s="1">
        <v>38</v>
      </c>
      <c r="C486" s="1">
        <v>42356.57</v>
      </c>
      <c r="D486" s="1">
        <v>44506.97</v>
      </c>
      <c r="E486" s="1">
        <v>86863.54</v>
      </c>
    </row>
    <row r="487" spans="1:5" hidden="1">
      <c r="A487" s="1">
        <v>1925</v>
      </c>
      <c r="B487" s="1">
        <v>39</v>
      </c>
      <c r="C487" s="1">
        <v>41129.03</v>
      </c>
      <c r="D487" s="1">
        <v>43279.89</v>
      </c>
      <c r="E487" s="1">
        <v>84408.92</v>
      </c>
    </row>
    <row r="488" spans="1:5" hidden="1">
      <c r="A488" s="1">
        <v>1925</v>
      </c>
      <c r="B488" s="1">
        <v>40</v>
      </c>
      <c r="C488" s="1">
        <v>39856.949999999997</v>
      </c>
      <c r="D488" s="1">
        <v>42106.06</v>
      </c>
      <c r="E488" s="1">
        <v>81963.009999999995</v>
      </c>
    </row>
    <row r="489" spans="1:5" hidden="1">
      <c r="A489" s="1">
        <v>1925</v>
      </c>
      <c r="B489" s="1">
        <v>41</v>
      </c>
      <c r="C489" s="1">
        <v>37958.81</v>
      </c>
      <c r="D489" s="1">
        <v>40309.279999999999</v>
      </c>
      <c r="E489" s="1">
        <v>78268.09</v>
      </c>
    </row>
    <row r="490" spans="1:5" hidden="1">
      <c r="A490" s="1">
        <v>1925</v>
      </c>
      <c r="B490" s="1">
        <v>42</v>
      </c>
      <c r="C490" s="1">
        <v>36329.75</v>
      </c>
      <c r="D490" s="1">
        <v>38506.720000000001</v>
      </c>
      <c r="E490" s="1">
        <v>74836.47</v>
      </c>
    </row>
    <row r="491" spans="1:5" hidden="1">
      <c r="A491" s="1">
        <v>1925</v>
      </c>
      <c r="B491" s="1">
        <v>43</v>
      </c>
      <c r="C491" s="1">
        <v>35476.93</v>
      </c>
      <c r="D491" s="1">
        <v>37576.699999999997</v>
      </c>
      <c r="E491" s="1">
        <v>73053.63</v>
      </c>
    </row>
    <row r="492" spans="1:5" hidden="1">
      <c r="A492" s="1">
        <v>1925</v>
      </c>
      <c r="B492" s="1">
        <v>44</v>
      </c>
      <c r="C492" s="1">
        <v>34852.300000000003</v>
      </c>
      <c r="D492" s="1">
        <v>37027.56</v>
      </c>
      <c r="E492" s="1">
        <v>71879.86</v>
      </c>
    </row>
    <row r="493" spans="1:5" hidden="1">
      <c r="A493" s="1">
        <v>1925</v>
      </c>
      <c r="B493" s="1">
        <v>45</v>
      </c>
      <c r="C493" s="1">
        <v>33731</v>
      </c>
      <c r="D493" s="1">
        <v>35955.480000000003</v>
      </c>
      <c r="E493" s="1">
        <v>69686.48</v>
      </c>
    </row>
    <row r="494" spans="1:5" hidden="1">
      <c r="A494" s="1">
        <v>1925</v>
      </c>
      <c r="B494" s="1">
        <v>46</v>
      </c>
      <c r="C494" s="1">
        <v>31982.66</v>
      </c>
      <c r="D494" s="1">
        <v>34206.94</v>
      </c>
      <c r="E494" s="1">
        <v>66189.61</v>
      </c>
    </row>
    <row r="495" spans="1:5" hidden="1">
      <c r="A495" s="1">
        <v>1925</v>
      </c>
      <c r="B495" s="1">
        <v>47</v>
      </c>
      <c r="C495" s="1">
        <v>30330.43</v>
      </c>
      <c r="D495" s="1">
        <v>32455.599999999999</v>
      </c>
      <c r="E495" s="1">
        <v>62786.03</v>
      </c>
    </row>
    <row r="496" spans="1:5" hidden="1">
      <c r="A496" s="1">
        <v>1925</v>
      </c>
      <c r="B496" s="1">
        <v>48</v>
      </c>
      <c r="C496" s="1">
        <v>29203.19</v>
      </c>
      <c r="D496" s="1">
        <v>31128.49</v>
      </c>
      <c r="E496" s="1">
        <v>60331.68</v>
      </c>
    </row>
    <row r="497" spans="1:5" hidden="1">
      <c r="A497" s="1">
        <v>1925</v>
      </c>
      <c r="B497" s="1">
        <v>49</v>
      </c>
      <c r="C497" s="1">
        <v>28427.06</v>
      </c>
      <c r="D497" s="1">
        <v>30252</v>
      </c>
      <c r="E497" s="1">
        <v>58679.06</v>
      </c>
    </row>
    <row r="498" spans="1:5" hidden="1">
      <c r="A498" s="1">
        <v>1925</v>
      </c>
      <c r="B498" s="1">
        <v>50</v>
      </c>
      <c r="C498" s="1">
        <v>27726.68</v>
      </c>
      <c r="D498" s="1">
        <v>29450.9</v>
      </c>
      <c r="E498" s="1">
        <v>57177.58</v>
      </c>
    </row>
    <row r="499" spans="1:5" hidden="1">
      <c r="A499" s="1">
        <v>1925</v>
      </c>
      <c r="B499" s="1">
        <v>51</v>
      </c>
      <c r="C499" s="1">
        <v>27002.36</v>
      </c>
      <c r="D499" s="1">
        <v>28676.57</v>
      </c>
      <c r="E499" s="1">
        <v>55678.92</v>
      </c>
    </row>
    <row r="500" spans="1:5" hidden="1">
      <c r="A500" s="1">
        <v>1925</v>
      </c>
      <c r="B500" s="1">
        <v>52</v>
      </c>
      <c r="C500" s="1">
        <v>26302.26</v>
      </c>
      <c r="D500" s="1">
        <v>28100.240000000002</v>
      </c>
      <c r="E500" s="1">
        <v>54402.5</v>
      </c>
    </row>
    <row r="501" spans="1:5" hidden="1">
      <c r="A501" s="1">
        <v>1925</v>
      </c>
      <c r="B501" s="1">
        <v>53</v>
      </c>
      <c r="C501" s="1">
        <v>25700.87</v>
      </c>
      <c r="D501" s="1">
        <v>27971.7</v>
      </c>
      <c r="E501" s="1">
        <v>53672.57</v>
      </c>
    </row>
    <row r="502" spans="1:5" hidden="1">
      <c r="A502" s="1">
        <v>1925</v>
      </c>
      <c r="B502" s="1">
        <v>54</v>
      </c>
      <c r="C502" s="1">
        <v>25151.200000000001</v>
      </c>
      <c r="D502" s="1">
        <v>27923.58</v>
      </c>
      <c r="E502" s="1">
        <v>53074.78</v>
      </c>
    </row>
    <row r="503" spans="1:5" hidden="1">
      <c r="A503" s="1">
        <v>1925</v>
      </c>
      <c r="B503" s="1">
        <v>55</v>
      </c>
      <c r="C503" s="1">
        <v>24502.59</v>
      </c>
      <c r="D503" s="1">
        <v>27327.01</v>
      </c>
      <c r="E503" s="1">
        <v>51829.599999999999</v>
      </c>
    </row>
    <row r="504" spans="1:5" hidden="1">
      <c r="A504" s="1">
        <v>1925</v>
      </c>
      <c r="B504" s="1">
        <v>56</v>
      </c>
      <c r="C504" s="1">
        <v>23676.69</v>
      </c>
      <c r="D504" s="1">
        <v>26227.03</v>
      </c>
      <c r="E504" s="1">
        <v>49903.72</v>
      </c>
    </row>
    <row r="505" spans="1:5" hidden="1">
      <c r="A505" s="1">
        <v>1925</v>
      </c>
      <c r="B505" s="1">
        <v>57</v>
      </c>
      <c r="C505" s="1">
        <v>22779.07</v>
      </c>
      <c r="D505" s="1">
        <v>25102.1</v>
      </c>
      <c r="E505" s="1">
        <v>47881.17</v>
      </c>
    </row>
    <row r="506" spans="1:5" hidden="1">
      <c r="A506" s="1">
        <v>1925</v>
      </c>
      <c r="B506" s="1">
        <v>58</v>
      </c>
      <c r="C506" s="1">
        <v>21654.67</v>
      </c>
      <c r="D506" s="1">
        <v>24301.22</v>
      </c>
      <c r="E506" s="1">
        <v>45955.88</v>
      </c>
    </row>
    <row r="507" spans="1:5" hidden="1">
      <c r="A507" s="1">
        <v>1925</v>
      </c>
      <c r="B507" s="1">
        <v>59</v>
      </c>
      <c r="C507" s="1">
        <v>20700.5</v>
      </c>
      <c r="D507" s="1">
        <v>23872.880000000001</v>
      </c>
      <c r="E507" s="1">
        <v>44573.38</v>
      </c>
    </row>
    <row r="508" spans="1:5" hidden="1">
      <c r="A508" s="1">
        <v>1925</v>
      </c>
      <c r="B508" s="1">
        <v>60</v>
      </c>
      <c r="C508" s="1">
        <v>20201.16</v>
      </c>
      <c r="D508" s="1">
        <v>23374.91</v>
      </c>
      <c r="E508" s="1">
        <v>43576.07</v>
      </c>
    </row>
    <row r="509" spans="1:5" hidden="1">
      <c r="A509" s="1">
        <v>1925</v>
      </c>
      <c r="B509" s="1">
        <v>61</v>
      </c>
      <c r="C509" s="1">
        <v>19527.18</v>
      </c>
      <c r="D509" s="1">
        <v>22503.39</v>
      </c>
      <c r="E509" s="1">
        <v>42030.58</v>
      </c>
    </row>
    <row r="510" spans="1:5" hidden="1">
      <c r="A510" s="1">
        <v>1925</v>
      </c>
      <c r="B510" s="1">
        <v>62</v>
      </c>
      <c r="C510" s="1">
        <v>18701.71</v>
      </c>
      <c r="D510" s="1">
        <v>21500.43</v>
      </c>
      <c r="E510" s="1">
        <v>40202.14</v>
      </c>
    </row>
    <row r="511" spans="1:5" hidden="1">
      <c r="A511" s="1">
        <v>1925</v>
      </c>
      <c r="B511" s="1">
        <v>63</v>
      </c>
      <c r="C511" s="1">
        <v>17727.66</v>
      </c>
      <c r="D511" s="1">
        <v>20377.36</v>
      </c>
      <c r="E511" s="1">
        <v>38105.019999999997</v>
      </c>
    </row>
    <row r="512" spans="1:5" hidden="1">
      <c r="A512" s="1">
        <v>1925</v>
      </c>
      <c r="B512" s="1">
        <v>64</v>
      </c>
      <c r="C512" s="1">
        <v>16775.900000000001</v>
      </c>
      <c r="D512" s="1">
        <v>19325.900000000001</v>
      </c>
      <c r="E512" s="1">
        <v>36101.800000000003</v>
      </c>
    </row>
    <row r="513" spans="1:5" hidden="1">
      <c r="A513" s="1">
        <v>1925</v>
      </c>
      <c r="B513" s="1">
        <v>65</v>
      </c>
      <c r="C513" s="1">
        <v>15801.53</v>
      </c>
      <c r="D513" s="1">
        <v>18026.650000000001</v>
      </c>
      <c r="E513" s="1">
        <v>33828.18</v>
      </c>
    </row>
    <row r="514" spans="1:5" hidden="1">
      <c r="A514" s="1">
        <v>1925</v>
      </c>
      <c r="B514" s="1">
        <v>66</v>
      </c>
      <c r="C514" s="1">
        <v>14552.2</v>
      </c>
      <c r="D514" s="1">
        <v>16402.75</v>
      </c>
      <c r="E514" s="1">
        <v>30954.95</v>
      </c>
    </row>
    <row r="515" spans="1:5" hidden="1">
      <c r="A515" s="1">
        <v>1925</v>
      </c>
      <c r="B515" s="1">
        <v>67</v>
      </c>
      <c r="C515" s="1">
        <v>13550.02</v>
      </c>
      <c r="D515" s="1">
        <v>15025.08</v>
      </c>
      <c r="E515" s="1">
        <v>28575.09</v>
      </c>
    </row>
    <row r="516" spans="1:5" hidden="1">
      <c r="A516" s="1">
        <v>1925</v>
      </c>
      <c r="B516" s="1">
        <v>68</v>
      </c>
      <c r="C516" s="1">
        <v>12601.04</v>
      </c>
      <c r="D516" s="1">
        <v>13974.94</v>
      </c>
      <c r="E516" s="1">
        <v>26575.98</v>
      </c>
    </row>
    <row r="517" spans="1:5" hidden="1">
      <c r="A517" s="1">
        <v>1925</v>
      </c>
      <c r="B517" s="1">
        <v>69</v>
      </c>
      <c r="C517" s="1">
        <v>11377.44</v>
      </c>
      <c r="D517" s="1">
        <v>12751.05</v>
      </c>
      <c r="E517" s="1">
        <v>24128.49</v>
      </c>
    </row>
    <row r="518" spans="1:5" hidden="1">
      <c r="A518" s="1">
        <v>1925</v>
      </c>
      <c r="B518" s="1">
        <v>70</v>
      </c>
      <c r="C518" s="1">
        <v>9952.3700000000008</v>
      </c>
      <c r="D518" s="1">
        <v>11276.38</v>
      </c>
      <c r="E518" s="1">
        <v>21228.75</v>
      </c>
    </row>
    <row r="519" spans="1:5" hidden="1">
      <c r="A519" s="1">
        <v>1925</v>
      </c>
      <c r="B519" s="1">
        <v>71</v>
      </c>
      <c r="C519" s="1">
        <v>8602.08</v>
      </c>
      <c r="D519" s="1">
        <v>9627.5</v>
      </c>
      <c r="E519" s="1">
        <v>18229.580000000002</v>
      </c>
    </row>
    <row r="520" spans="1:5" hidden="1">
      <c r="A520" s="1">
        <v>1925</v>
      </c>
      <c r="B520" s="1">
        <v>72</v>
      </c>
      <c r="C520" s="1">
        <v>7550.32</v>
      </c>
      <c r="D520" s="1">
        <v>8300.99</v>
      </c>
      <c r="E520" s="1">
        <v>15851.3</v>
      </c>
    </row>
    <row r="521" spans="1:5" hidden="1">
      <c r="A521" s="1">
        <v>1925</v>
      </c>
      <c r="B521" s="1">
        <v>73</v>
      </c>
      <c r="C521" s="1">
        <v>6749.31</v>
      </c>
      <c r="D521" s="1">
        <v>7274.16</v>
      </c>
      <c r="E521" s="1">
        <v>14023.46</v>
      </c>
    </row>
    <row r="522" spans="1:5" hidden="1">
      <c r="A522" s="1">
        <v>1925</v>
      </c>
      <c r="B522" s="1">
        <v>74</v>
      </c>
      <c r="C522" s="1">
        <v>6223.24</v>
      </c>
      <c r="D522" s="1">
        <v>6573.78</v>
      </c>
      <c r="E522" s="1">
        <v>12797.02</v>
      </c>
    </row>
    <row r="523" spans="1:5" hidden="1">
      <c r="A523" s="1">
        <v>1925</v>
      </c>
      <c r="B523" s="1">
        <v>75</v>
      </c>
      <c r="C523" s="1">
        <v>5673.19</v>
      </c>
      <c r="D523" s="1">
        <v>5873.67</v>
      </c>
      <c r="E523" s="1">
        <v>11546.86</v>
      </c>
    </row>
    <row r="524" spans="1:5" hidden="1">
      <c r="A524" s="1">
        <v>1925</v>
      </c>
      <c r="B524" s="1">
        <v>76</v>
      </c>
      <c r="C524" s="1">
        <v>5049.01</v>
      </c>
      <c r="D524" s="1">
        <v>5074.26</v>
      </c>
      <c r="E524" s="1">
        <v>10123.26</v>
      </c>
    </row>
    <row r="525" spans="1:5" hidden="1">
      <c r="A525" s="1">
        <v>1925</v>
      </c>
      <c r="B525" s="1">
        <v>77</v>
      </c>
      <c r="C525" s="1">
        <v>4523.46</v>
      </c>
      <c r="D525" s="1">
        <v>4349.1099999999997</v>
      </c>
      <c r="E525" s="1">
        <v>8872.57</v>
      </c>
    </row>
    <row r="526" spans="1:5" hidden="1">
      <c r="A526" s="1">
        <v>1925</v>
      </c>
      <c r="B526" s="1">
        <v>78</v>
      </c>
      <c r="C526" s="1">
        <v>4097.66</v>
      </c>
      <c r="D526" s="1">
        <v>3773.75</v>
      </c>
      <c r="E526" s="1">
        <v>7871.4</v>
      </c>
    </row>
    <row r="527" spans="1:5" hidden="1">
      <c r="A527" s="1">
        <v>1925</v>
      </c>
      <c r="B527" s="1">
        <v>79</v>
      </c>
      <c r="C527" s="1">
        <v>3648.57</v>
      </c>
      <c r="D527" s="1">
        <v>3347.76</v>
      </c>
      <c r="E527" s="1">
        <v>6996.34</v>
      </c>
    </row>
    <row r="528" spans="1:5" hidden="1">
      <c r="A528" s="1">
        <v>1925</v>
      </c>
      <c r="B528" s="1">
        <v>80</v>
      </c>
      <c r="C528" s="1">
        <v>3461.09</v>
      </c>
      <c r="D528" s="1">
        <v>3052.26</v>
      </c>
      <c r="E528" s="1">
        <v>6513.35</v>
      </c>
    </row>
    <row r="529" spans="1:5" hidden="1">
      <c r="A529" s="1">
        <v>1925</v>
      </c>
      <c r="B529" s="1">
        <v>81</v>
      </c>
      <c r="C529" s="1">
        <v>3023.06</v>
      </c>
      <c r="D529" s="1">
        <v>2693.9</v>
      </c>
      <c r="E529" s="1">
        <v>5716.96</v>
      </c>
    </row>
    <row r="530" spans="1:5" hidden="1">
      <c r="A530" s="1">
        <v>1925</v>
      </c>
      <c r="B530" s="1">
        <v>82</v>
      </c>
      <c r="C530" s="1">
        <v>2614.02</v>
      </c>
      <c r="D530" s="1">
        <v>2287.71</v>
      </c>
      <c r="E530" s="1">
        <v>4901.7299999999996</v>
      </c>
    </row>
    <row r="531" spans="1:5" hidden="1">
      <c r="A531" s="1">
        <v>1925</v>
      </c>
      <c r="B531" s="1">
        <v>83</v>
      </c>
      <c r="C531" s="1">
        <v>2247.8200000000002</v>
      </c>
      <c r="D531" s="1">
        <v>1912.68</v>
      </c>
      <c r="E531" s="1">
        <v>4160.5</v>
      </c>
    </row>
    <row r="532" spans="1:5" hidden="1">
      <c r="A532" s="1">
        <v>1925</v>
      </c>
      <c r="B532" s="1">
        <v>84</v>
      </c>
      <c r="C532" s="1">
        <v>1890.35</v>
      </c>
      <c r="D532" s="1">
        <v>1611.21</v>
      </c>
      <c r="E532" s="1">
        <v>3501.56</v>
      </c>
    </row>
    <row r="533" spans="1:5" hidden="1">
      <c r="A533" s="1">
        <v>1925</v>
      </c>
      <c r="B533" s="1">
        <v>85</v>
      </c>
      <c r="C533" s="1">
        <v>1525.76</v>
      </c>
      <c r="D533" s="1">
        <v>1310.1300000000001</v>
      </c>
      <c r="E533" s="1">
        <v>2835.89</v>
      </c>
    </row>
    <row r="534" spans="1:5" hidden="1">
      <c r="A534" s="1">
        <v>1925</v>
      </c>
      <c r="B534" s="1">
        <v>86</v>
      </c>
      <c r="C534" s="1">
        <v>1178.3399999999999</v>
      </c>
      <c r="D534" s="1">
        <v>1002.83</v>
      </c>
      <c r="E534" s="1">
        <v>2181.17</v>
      </c>
    </row>
    <row r="535" spans="1:5" hidden="1">
      <c r="A535" s="1">
        <v>1925</v>
      </c>
      <c r="B535" s="1">
        <v>87</v>
      </c>
      <c r="C535" s="1">
        <v>926.35</v>
      </c>
      <c r="D535" s="1">
        <v>777.4</v>
      </c>
      <c r="E535" s="1">
        <v>1703.75</v>
      </c>
    </row>
    <row r="536" spans="1:5" hidden="1">
      <c r="A536" s="1">
        <v>1925</v>
      </c>
      <c r="B536" s="1">
        <v>88</v>
      </c>
      <c r="C536" s="1">
        <v>761.24</v>
      </c>
      <c r="D536" s="1">
        <v>626.96</v>
      </c>
      <c r="E536" s="1">
        <v>1388.2</v>
      </c>
    </row>
    <row r="537" spans="1:5" hidden="1">
      <c r="A537" s="1">
        <v>1925</v>
      </c>
      <c r="B537" s="1">
        <v>89</v>
      </c>
      <c r="C537" s="1">
        <v>619.80999999999995</v>
      </c>
      <c r="D537" s="1">
        <v>477.36</v>
      </c>
      <c r="E537" s="1">
        <v>1097.1600000000001</v>
      </c>
    </row>
    <row r="538" spans="1:5" hidden="1">
      <c r="A538" s="1">
        <v>1925</v>
      </c>
      <c r="B538" s="1">
        <v>90</v>
      </c>
      <c r="C538" s="1">
        <v>490.58</v>
      </c>
      <c r="D538" s="1">
        <v>360.19</v>
      </c>
      <c r="E538" s="1">
        <v>850.77</v>
      </c>
    </row>
    <row r="539" spans="1:5" hidden="1">
      <c r="A539" s="1">
        <v>1925</v>
      </c>
      <c r="B539" s="1">
        <v>91</v>
      </c>
      <c r="C539" s="1">
        <v>375.39</v>
      </c>
      <c r="D539" s="1">
        <v>284.19</v>
      </c>
      <c r="E539" s="1">
        <v>659.58</v>
      </c>
    </row>
    <row r="540" spans="1:5" hidden="1">
      <c r="A540" s="1">
        <v>1925</v>
      </c>
      <c r="B540" s="1">
        <v>92</v>
      </c>
      <c r="C540" s="1">
        <v>278.95999999999998</v>
      </c>
      <c r="D540" s="1">
        <v>217.21</v>
      </c>
      <c r="E540" s="1">
        <v>496.17</v>
      </c>
    </row>
    <row r="541" spans="1:5" hidden="1">
      <c r="A541" s="1">
        <v>1925</v>
      </c>
      <c r="B541" s="1">
        <v>93</v>
      </c>
      <c r="C541" s="1">
        <v>205.5</v>
      </c>
      <c r="D541" s="1">
        <v>158.85</v>
      </c>
      <c r="E541" s="1">
        <v>364.36</v>
      </c>
    </row>
    <row r="542" spans="1:5" hidden="1">
      <c r="A542" s="1">
        <v>1925</v>
      </c>
      <c r="B542" s="1">
        <v>94</v>
      </c>
      <c r="C542" s="1">
        <v>155.12</v>
      </c>
      <c r="D542" s="1">
        <v>115.49</v>
      </c>
      <c r="E542" s="1">
        <v>270.61</v>
      </c>
    </row>
    <row r="543" spans="1:5" hidden="1">
      <c r="A543" s="1">
        <v>1925</v>
      </c>
      <c r="B543" s="1">
        <v>95</v>
      </c>
      <c r="C543" s="1">
        <v>110.07</v>
      </c>
      <c r="D543" s="1">
        <v>85.61</v>
      </c>
      <c r="E543" s="1">
        <v>195.67</v>
      </c>
    </row>
    <row r="544" spans="1:5" hidden="1">
      <c r="A544" s="1">
        <v>1925</v>
      </c>
      <c r="B544" s="1">
        <v>96</v>
      </c>
      <c r="C544" s="1">
        <v>73.48</v>
      </c>
      <c r="D544" s="1">
        <v>55.23</v>
      </c>
      <c r="E544" s="1">
        <v>128.71</v>
      </c>
    </row>
    <row r="545" spans="1:5" hidden="1">
      <c r="A545" s="1">
        <v>1925</v>
      </c>
      <c r="B545" s="1">
        <v>97</v>
      </c>
      <c r="C545" s="1">
        <v>48.46</v>
      </c>
      <c r="D545" s="1">
        <v>32.75</v>
      </c>
      <c r="E545" s="1">
        <v>81.2</v>
      </c>
    </row>
    <row r="546" spans="1:5" hidden="1">
      <c r="A546" s="1">
        <v>1925</v>
      </c>
      <c r="B546" s="1">
        <v>98</v>
      </c>
      <c r="C546" s="1">
        <v>27.89</v>
      </c>
      <c r="D546" s="1">
        <v>25.85</v>
      </c>
      <c r="E546" s="1">
        <v>53.74</v>
      </c>
    </row>
    <row r="547" spans="1:5" hidden="1">
      <c r="A547" s="1">
        <v>1925</v>
      </c>
      <c r="B547" s="1">
        <v>99</v>
      </c>
      <c r="C547" s="1">
        <v>15.81</v>
      </c>
      <c r="D547" s="1">
        <v>19.86</v>
      </c>
      <c r="E547" s="1">
        <v>35.67</v>
      </c>
    </row>
    <row r="548" spans="1:5" hidden="1">
      <c r="A548" s="1">
        <v>1925</v>
      </c>
      <c r="B548" s="1">
        <v>100</v>
      </c>
      <c r="C548" s="1">
        <v>11.69</v>
      </c>
      <c r="D548" s="1">
        <v>11.27</v>
      </c>
      <c r="E548" s="1">
        <v>22.96</v>
      </c>
    </row>
    <row r="549" spans="1:5" hidden="1">
      <c r="A549" s="1">
        <v>1925</v>
      </c>
      <c r="B549" s="1">
        <v>101</v>
      </c>
      <c r="C549" s="1">
        <v>7.65</v>
      </c>
      <c r="D549" s="1">
        <v>6.71</v>
      </c>
      <c r="E549" s="1">
        <v>14.36</v>
      </c>
    </row>
    <row r="550" spans="1:5" hidden="1">
      <c r="A550" s="1">
        <v>1925</v>
      </c>
      <c r="B550" s="1">
        <v>102</v>
      </c>
      <c r="C550" s="1">
        <v>4.47</v>
      </c>
      <c r="D550" s="1">
        <v>5.73</v>
      </c>
      <c r="E550" s="1">
        <v>10.199999999999999</v>
      </c>
    </row>
    <row r="551" spans="1:5" hidden="1">
      <c r="A551" s="1">
        <v>1925</v>
      </c>
      <c r="B551" s="1">
        <v>103</v>
      </c>
      <c r="C551" s="1">
        <v>2.4700000000000002</v>
      </c>
      <c r="D551" s="1">
        <v>5.51</v>
      </c>
      <c r="E551" s="1">
        <v>7.97</v>
      </c>
    </row>
    <row r="552" spans="1:5" hidden="1">
      <c r="A552" s="1">
        <v>1925</v>
      </c>
      <c r="B552" s="1">
        <v>104</v>
      </c>
      <c r="C552" s="1">
        <v>2.0299999999999998</v>
      </c>
      <c r="D552" s="1">
        <v>4.17</v>
      </c>
      <c r="E552" s="1">
        <v>6.2</v>
      </c>
    </row>
    <row r="553" spans="1:5" hidden="1">
      <c r="A553" s="1">
        <v>1925</v>
      </c>
      <c r="B553" s="1">
        <v>105</v>
      </c>
      <c r="C553" s="1">
        <v>2.5</v>
      </c>
      <c r="D553" s="1">
        <v>2.74</v>
      </c>
      <c r="E553" s="1">
        <v>5.24</v>
      </c>
    </row>
    <row r="554" spans="1:5" hidden="1">
      <c r="A554" s="1">
        <v>1925</v>
      </c>
      <c r="B554" s="1">
        <v>106</v>
      </c>
      <c r="C554" s="1">
        <v>1.71</v>
      </c>
      <c r="D554" s="1">
        <v>1.7</v>
      </c>
      <c r="E554" s="1">
        <v>3.41</v>
      </c>
    </row>
    <row r="555" spans="1:5" hidden="1">
      <c r="A555" s="1">
        <v>1925</v>
      </c>
      <c r="B555" s="1">
        <v>107</v>
      </c>
      <c r="C555" s="1">
        <v>0.49</v>
      </c>
      <c r="D555" s="1">
        <v>0.73</v>
      </c>
      <c r="E555" s="1">
        <v>1.22</v>
      </c>
    </row>
    <row r="556" spans="1:5" hidden="1">
      <c r="A556" s="1">
        <v>1925</v>
      </c>
      <c r="B556" s="1">
        <v>108</v>
      </c>
      <c r="C556" s="1">
        <v>0</v>
      </c>
      <c r="D556" s="1">
        <v>1.31</v>
      </c>
      <c r="E556" s="1">
        <v>1.31</v>
      </c>
    </row>
    <row r="557" spans="1:5" hidden="1">
      <c r="A557" s="1">
        <v>1925</v>
      </c>
      <c r="B557" s="1">
        <v>109</v>
      </c>
      <c r="C557" s="1">
        <v>0</v>
      </c>
      <c r="D557" s="1">
        <v>1.47</v>
      </c>
      <c r="E557" s="1">
        <v>1.47</v>
      </c>
    </row>
    <row r="558" spans="1:5" hidden="1">
      <c r="A558" s="1">
        <v>1925</v>
      </c>
      <c r="B558" s="1" t="s">
        <v>121</v>
      </c>
      <c r="C558" s="1">
        <v>0</v>
      </c>
      <c r="D558" s="1">
        <v>0.46</v>
      </c>
      <c r="E558" s="1">
        <v>0.46</v>
      </c>
    </row>
    <row r="559" spans="1:5" hidden="1">
      <c r="A559" s="1">
        <v>1926</v>
      </c>
      <c r="B559" s="1">
        <v>0</v>
      </c>
      <c r="C559" s="1">
        <v>63449.78</v>
      </c>
      <c r="D559" s="1">
        <v>65876.02</v>
      </c>
      <c r="E559" s="1">
        <v>129325.8</v>
      </c>
    </row>
    <row r="560" spans="1:5" hidden="1">
      <c r="A560" s="1">
        <v>1926</v>
      </c>
      <c r="B560" s="1">
        <v>1</v>
      </c>
      <c r="C560" s="1">
        <v>62837.8</v>
      </c>
      <c r="D560" s="1">
        <v>64717.01</v>
      </c>
      <c r="E560" s="1">
        <v>127554.81</v>
      </c>
    </row>
    <row r="561" spans="1:5" hidden="1">
      <c r="A561" s="1">
        <v>1926</v>
      </c>
      <c r="B561" s="1">
        <v>2</v>
      </c>
      <c r="C561" s="1">
        <v>62527.55</v>
      </c>
      <c r="D561" s="1">
        <v>64400.66</v>
      </c>
      <c r="E561" s="1">
        <v>126928.21</v>
      </c>
    </row>
    <row r="562" spans="1:5" hidden="1">
      <c r="A562" s="1">
        <v>1926</v>
      </c>
      <c r="B562" s="1">
        <v>3</v>
      </c>
      <c r="C562" s="1">
        <v>62848.41</v>
      </c>
      <c r="D562" s="1">
        <v>65022.04</v>
      </c>
      <c r="E562" s="1">
        <v>127870.44</v>
      </c>
    </row>
    <row r="563" spans="1:5" hidden="1">
      <c r="A563" s="1">
        <v>1926</v>
      </c>
      <c r="B563" s="1">
        <v>4</v>
      </c>
      <c r="C563" s="1">
        <v>63400.33</v>
      </c>
      <c r="D563" s="1">
        <v>65824.95</v>
      </c>
      <c r="E563" s="1">
        <v>129225.29</v>
      </c>
    </row>
    <row r="564" spans="1:5" hidden="1">
      <c r="A564" s="1">
        <v>1926</v>
      </c>
      <c r="B564" s="1">
        <v>5</v>
      </c>
      <c r="C564" s="1">
        <v>62360.52</v>
      </c>
      <c r="D564" s="1">
        <v>64935.53</v>
      </c>
      <c r="E564" s="1">
        <v>127296.04</v>
      </c>
    </row>
    <row r="565" spans="1:5" hidden="1">
      <c r="A565" s="1">
        <v>1926</v>
      </c>
      <c r="B565" s="1">
        <v>6</v>
      </c>
      <c r="C565" s="1">
        <v>59341.99</v>
      </c>
      <c r="D565" s="1">
        <v>61842.73</v>
      </c>
      <c r="E565" s="1">
        <v>121184.71</v>
      </c>
    </row>
    <row r="566" spans="1:5" hidden="1">
      <c r="A566" s="1">
        <v>1926</v>
      </c>
      <c r="B566" s="1">
        <v>7</v>
      </c>
      <c r="C566" s="1">
        <v>57178.11</v>
      </c>
      <c r="D566" s="1">
        <v>59479.99</v>
      </c>
      <c r="E566" s="1">
        <v>116658.1</v>
      </c>
    </row>
    <row r="567" spans="1:5" hidden="1">
      <c r="A567" s="1">
        <v>1926</v>
      </c>
      <c r="B567" s="1">
        <v>8</v>
      </c>
      <c r="C567" s="1">
        <v>57644.69</v>
      </c>
      <c r="D567" s="1">
        <v>59645.62</v>
      </c>
      <c r="E567" s="1">
        <v>117290.32</v>
      </c>
    </row>
    <row r="568" spans="1:5" hidden="1">
      <c r="A568" s="1">
        <v>1926</v>
      </c>
      <c r="B568" s="1">
        <v>9</v>
      </c>
      <c r="C568" s="1">
        <v>58848.45</v>
      </c>
      <c r="D568" s="1">
        <v>60698.23</v>
      </c>
      <c r="E568" s="1">
        <v>119546.68</v>
      </c>
    </row>
    <row r="569" spans="1:5" hidden="1">
      <c r="A569" s="1">
        <v>1926</v>
      </c>
      <c r="B569" s="1">
        <v>10</v>
      </c>
      <c r="C569" s="1">
        <v>59895.59</v>
      </c>
      <c r="D569" s="1">
        <v>61671.39</v>
      </c>
      <c r="E569" s="1">
        <v>121566.98</v>
      </c>
    </row>
    <row r="570" spans="1:5" hidden="1">
      <c r="A570" s="1">
        <v>1926</v>
      </c>
      <c r="B570" s="1">
        <v>11</v>
      </c>
      <c r="C570" s="1">
        <v>61270.86</v>
      </c>
      <c r="D570" s="1">
        <v>62622.62</v>
      </c>
      <c r="E570" s="1">
        <v>123893.48</v>
      </c>
    </row>
    <row r="571" spans="1:5" hidden="1">
      <c r="A571" s="1">
        <v>1926</v>
      </c>
      <c r="B571" s="1">
        <v>12</v>
      </c>
      <c r="C571" s="1">
        <v>61157.7</v>
      </c>
      <c r="D571" s="1">
        <v>62357.06</v>
      </c>
      <c r="E571" s="1">
        <v>123514.76</v>
      </c>
    </row>
    <row r="572" spans="1:5" hidden="1">
      <c r="A572" s="1">
        <v>1926</v>
      </c>
      <c r="B572" s="1">
        <v>13</v>
      </c>
      <c r="C572" s="1">
        <v>59383.3</v>
      </c>
      <c r="D572" s="1">
        <v>60583.95</v>
      </c>
      <c r="E572" s="1">
        <v>119967.25</v>
      </c>
    </row>
    <row r="573" spans="1:5" hidden="1">
      <c r="A573" s="1">
        <v>1926</v>
      </c>
      <c r="B573" s="1">
        <v>14</v>
      </c>
      <c r="C573" s="1">
        <v>57732.77</v>
      </c>
      <c r="D573" s="1">
        <v>58758.73</v>
      </c>
      <c r="E573" s="1">
        <v>116491.49</v>
      </c>
    </row>
    <row r="574" spans="1:5" hidden="1">
      <c r="A574" s="1">
        <v>1926</v>
      </c>
      <c r="B574" s="1">
        <v>15</v>
      </c>
      <c r="C574" s="1">
        <v>56008.26</v>
      </c>
      <c r="D574" s="1">
        <v>57555.67</v>
      </c>
      <c r="E574" s="1">
        <v>113563.93</v>
      </c>
    </row>
    <row r="575" spans="1:5" hidden="1">
      <c r="A575" s="1">
        <v>1926</v>
      </c>
      <c r="B575" s="1">
        <v>16</v>
      </c>
      <c r="C575" s="1">
        <v>54308.1</v>
      </c>
      <c r="D575" s="1">
        <v>56781.61</v>
      </c>
      <c r="E575" s="1">
        <v>111089.71</v>
      </c>
    </row>
    <row r="576" spans="1:5" hidden="1">
      <c r="A576" s="1">
        <v>1926</v>
      </c>
      <c r="B576" s="1">
        <v>17</v>
      </c>
      <c r="C576" s="1">
        <v>53104.41</v>
      </c>
      <c r="D576" s="1">
        <v>55858.03</v>
      </c>
      <c r="E576" s="1">
        <v>108962.44</v>
      </c>
    </row>
    <row r="577" spans="1:5" hidden="1">
      <c r="A577" s="1">
        <v>1926</v>
      </c>
      <c r="B577" s="1">
        <v>18</v>
      </c>
      <c r="C577" s="1">
        <v>52354.34</v>
      </c>
      <c r="D577" s="1">
        <v>54931.89</v>
      </c>
      <c r="E577" s="1">
        <v>107286.23</v>
      </c>
    </row>
    <row r="578" spans="1:5" hidden="1">
      <c r="A578" s="1">
        <v>1926</v>
      </c>
      <c r="B578" s="1">
        <v>19</v>
      </c>
      <c r="C578" s="1">
        <v>51109.33</v>
      </c>
      <c r="D578" s="1">
        <v>54306.67</v>
      </c>
      <c r="E578" s="1">
        <v>105416</v>
      </c>
    </row>
    <row r="579" spans="1:5" hidden="1">
      <c r="A579" s="1">
        <v>1926</v>
      </c>
      <c r="B579" s="1">
        <v>20</v>
      </c>
      <c r="C579" s="1">
        <v>49631.12</v>
      </c>
      <c r="D579" s="1">
        <v>53583.82</v>
      </c>
      <c r="E579" s="1">
        <v>103214.94</v>
      </c>
    </row>
    <row r="580" spans="1:5" hidden="1">
      <c r="A580" s="1">
        <v>1926</v>
      </c>
      <c r="B580" s="1">
        <v>21</v>
      </c>
      <c r="C580" s="1">
        <v>48432.21</v>
      </c>
      <c r="D580" s="1">
        <v>51989.48</v>
      </c>
      <c r="E580" s="1">
        <v>100421.69</v>
      </c>
    </row>
    <row r="581" spans="1:5" hidden="1">
      <c r="A581" s="1">
        <v>1926</v>
      </c>
      <c r="B581" s="1">
        <v>22</v>
      </c>
      <c r="C581" s="1">
        <v>47157.04</v>
      </c>
      <c r="D581" s="1">
        <v>50162.52</v>
      </c>
      <c r="E581" s="1">
        <v>97319.56</v>
      </c>
    </row>
    <row r="582" spans="1:5" hidden="1">
      <c r="A582" s="1">
        <v>1926</v>
      </c>
      <c r="B582" s="1">
        <v>23</v>
      </c>
      <c r="C582" s="1">
        <v>46849.59</v>
      </c>
      <c r="D582" s="1">
        <v>49529.55</v>
      </c>
      <c r="E582" s="1">
        <v>96379.13</v>
      </c>
    </row>
    <row r="583" spans="1:5" hidden="1">
      <c r="A583" s="1">
        <v>1926</v>
      </c>
      <c r="B583" s="1">
        <v>24</v>
      </c>
      <c r="C583" s="1">
        <v>47275.53</v>
      </c>
      <c r="D583" s="1">
        <v>49805.06</v>
      </c>
      <c r="E583" s="1">
        <v>97080.59</v>
      </c>
    </row>
    <row r="584" spans="1:5" hidden="1">
      <c r="A584" s="1">
        <v>1926</v>
      </c>
      <c r="B584" s="1">
        <v>25</v>
      </c>
      <c r="C584" s="1">
        <v>47749.74</v>
      </c>
      <c r="D584" s="1">
        <v>49880.73</v>
      </c>
      <c r="E584" s="1">
        <v>97630.47</v>
      </c>
    </row>
    <row r="585" spans="1:5" hidden="1">
      <c r="A585" s="1">
        <v>1926</v>
      </c>
      <c r="B585" s="1">
        <v>26</v>
      </c>
      <c r="C585" s="1">
        <v>47605.11</v>
      </c>
      <c r="D585" s="1">
        <v>48836.98</v>
      </c>
      <c r="E585" s="1">
        <v>96442.09</v>
      </c>
    </row>
    <row r="586" spans="1:5" hidden="1">
      <c r="A586" s="1">
        <v>1926</v>
      </c>
      <c r="B586" s="1">
        <v>27</v>
      </c>
      <c r="C586" s="1">
        <v>46805.59</v>
      </c>
      <c r="D586" s="1">
        <v>47111.56</v>
      </c>
      <c r="E586" s="1">
        <v>93917.15</v>
      </c>
    </row>
    <row r="587" spans="1:5" hidden="1">
      <c r="A587" s="1">
        <v>1926</v>
      </c>
      <c r="B587" s="1">
        <v>28</v>
      </c>
      <c r="C587" s="1">
        <v>46648.55</v>
      </c>
      <c r="D587" s="1">
        <v>46005.55</v>
      </c>
      <c r="E587" s="1">
        <v>92654.1</v>
      </c>
    </row>
    <row r="588" spans="1:5" hidden="1">
      <c r="A588" s="1">
        <v>1926</v>
      </c>
      <c r="B588" s="1">
        <v>29</v>
      </c>
      <c r="C588" s="1">
        <v>47298.5</v>
      </c>
      <c r="D588" s="1">
        <v>45878.63</v>
      </c>
      <c r="E588" s="1">
        <v>93177.13</v>
      </c>
    </row>
    <row r="589" spans="1:5" hidden="1">
      <c r="A589" s="1">
        <v>1926</v>
      </c>
      <c r="B589" s="1">
        <v>30</v>
      </c>
      <c r="C589" s="1">
        <v>47724.800000000003</v>
      </c>
      <c r="D589" s="1">
        <v>46075.76</v>
      </c>
      <c r="E589" s="1">
        <v>93800.56</v>
      </c>
    </row>
    <row r="590" spans="1:5" hidden="1">
      <c r="A590" s="1">
        <v>1926</v>
      </c>
      <c r="B590" s="1">
        <v>31</v>
      </c>
      <c r="C590" s="1">
        <v>47925.31</v>
      </c>
      <c r="D590" s="1">
        <v>46226.29</v>
      </c>
      <c r="E590" s="1">
        <v>94151.6</v>
      </c>
    </row>
    <row r="591" spans="1:5" hidden="1">
      <c r="A591" s="1">
        <v>1926</v>
      </c>
      <c r="B591" s="1">
        <v>32</v>
      </c>
      <c r="C591" s="1">
        <v>48049.61</v>
      </c>
      <c r="D591" s="1">
        <v>46773.760000000002</v>
      </c>
      <c r="E591" s="1">
        <v>94823.37</v>
      </c>
    </row>
    <row r="592" spans="1:5" hidden="1">
      <c r="A592" s="1">
        <v>1926</v>
      </c>
      <c r="B592" s="1">
        <v>33</v>
      </c>
      <c r="C592" s="1">
        <v>48175.17</v>
      </c>
      <c r="D592" s="1">
        <v>47524.22</v>
      </c>
      <c r="E592" s="1">
        <v>95699.39</v>
      </c>
    </row>
    <row r="593" spans="1:5" hidden="1">
      <c r="A593" s="1">
        <v>1926</v>
      </c>
      <c r="B593" s="1">
        <v>34</v>
      </c>
      <c r="C593" s="1">
        <v>47853.760000000002</v>
      </c>
      <c r="D593" s="1">
        <v>47926.81</v>
      </c>
      <c r="E593" s="1">
        <v>95780.57</v>
      </c>
    </row>
    <row r="594" spans="1:5" hidden="1">
      <c r="A594" s="1">
        <v>1926</v>
      </c>
      <c r="B594" s="1">
        <v>35</v>
      </c>
      <c r="C594" s="1">
        <v>46706.54</v>
      </c>
      <c r="D594" s="1">
        <v>47778.07</v>
      </c>
      <c r="E594" s="1">
        <v>94484.61</v>
      </c>
    </row>
    <row r="595" spans="1:5" hidden="1">
      <c r="A595" s="1">
        <v>1926</v>
      </c>
      <c r="B595" s="1">
        <v>36</v>
      </c>
      <c r="C595" s="1">
        <v>45604.27</v>
      </c>
      <c r="D595" s="1">
        <v>47551.25</v>
      </c>
      <c r="E595" s="1">
        <v>93155.53</v>
      </c>
    </row>
    <row r="596" spans="1:5" hidden="1">
      <c r="A596" s="1">
        <v>1926</v>
      </c>
      <c r="B596" s="1">
        <v>37</v>
      </c>
      <c r="C596" s="1">
        <v>44803.11</v>
      </c>
      <c r="D596" s="1">
        <v>47253.17</v>
      </c>
      <c r="E596" s="1">
        <v>92056.29</v>
      </c>
    </row>
    <row r="597" spans="1:5" hidden="1">
      <c r="A597" s="1">
        <v>1926</v>
      </c>
      <c r="B597" s="1">
        <v>38</v>
      </c>
      <c r="C597" s="1">
        <v>43806.03</v>
      </c>
      <c r="D597" s="1">
        <v>46107.56</v>
      </c>
      <c r="E597" s="1">
        <v>89913.59</v>
      </c>
    </row>
    <row r="598" spans="1:5" hidden="1">
      <c r="A598" s="1">
        <v>1926</v>
      </c>
      <c r="B598" s="1">
        <v>39</v>
      </c>
      <c r="C598" s="1">
        <v>42381.81</v>
      </c>
      <c r="D598" s="1">
        <v>44556.86</v>
      </c>
      <c r="E598" s="1">
        <v>86938.66</v>
      </c>
    </row>
    <row r="599" spans="1:5" hidden="1">
      <c r="A599" s="1">
        <v>1926</v>
      </c>
      <c r="B599" s="1">
        <v>40</v>
      </c>
      <c r="C599" s="1">
        <v>41129.06</v>
      </c>
      <c r="D599" s="1">
        <v>43329.46</v>
      </c>
      <c r="E599" s="1">
        <v>84458.52</v>
      </c>
    </row>
    <row r="600" spans="1:5" hidden="1">
      <c r="A600" s="1">
        <v>1926</v>
      </c>
      <c r="B600" s="1">
        <v>41</v>
      </c>
      <c r="C600" s="1">
        <v>39782.11</v>
      </c>
      <c r="D600" s="1">
        <v>42081.21</v>
      </c>
      <c r="E600" s="1">
        <v>81863.320000000007</v>
      </c>
    </row>
    <row r="601" spans="1:5" hidden="1">
      <c r="A601" s="1">
        <v>1926</v>
      </c>
      <c r="B601" s="1">
        <v>42</v>
      </c>
      <c r="C601" s="1">
        <v>37884.22</v>
      </c>
      <c r="D601" s="1">
        <v>40309.440000000002</v>
      </c>
      <c r="E601" s="1">
        <v>78193.66</v>
      </c>
    </row>
    <row r="602" spans="1:5" hidden="1">
      <c r="A602" s="1">
        <v>1926</v>
      </c>
      <c r="B602" s="1">
        <v>43</v>
      </c>
      <c r="C602" s="1">
        <v>36229.83</v>
      </c>
      <c r="D602" s="1">
        <v>38531.519999999997</v>
      </c>
      <c r="E602" s="1">
        <v>74761.350000000006</v>
      </c>
    </row>
    <row r="603" spans="1:5" hidden="1">
      <c r="A603" s="1">
        <v>1926</v>
      </c>
      <c r="B603" s="1">
        <v>44</v>
      </c>
      <c r="C603" s="1">
        <v>35352.160000000003</v>
      </c>
      <c r="D603" s="1">
        <v>37526.639999999999</v>
      </c>
      <c r="E603" s="1">
        <v>72878.8</v>
      </c>
    </row>
    <row r="604" spans="1:5" hidden="1">
      <c r="A604" s="1">
        <v>1926</v>
      </c>
      <c r="B604" s="1">
        <v>45</v>
      </c>
      <c r="C604" s="1">
        <v>34702.339999999997</v>
      </c>
      <c r="D604" s="1">
        <v>36927.25</v>
      </c>
      <c r="E604" s="1">
        <v>71629.59</v>
      </c>
    </row>
    <row r="605" spans="1:5" hidden="1">
      <c r="A605" s="1">
        <v>1926</v>
      </c>
      <c r="B605" s="1">
        <v>46</v>
      </c>
      <c r="C605" s="1">
        <v>33581.03</v>
      </c>
      <c r="D605" s="1">
        <v>35755.480000000003</v>
      </c>
      <c r="E605" s="1">
        <v>69336.509999999995</v>
      </c>
    </row>
    <row r="606" spans="1:5" hidden="1">
      <c r="A606" s="1">
        <v>1926</v>
      </c>
      <c r="B606" s="1">
        <v>47</v>
      </c>
      <c r="C606" s="1">
        <v>31832.74</v>
      </c>
      <c r="D606" s="1">
        <v>33956.92</v>
      </c>
      <c r="E606" s="1">
        <v>65789.66</v>
      </c>
    </row>
    <row r="607" spans="1:5" hidden="1">
      <c r="A607" s="1">
        <v>1926</v>
      </c>
      <c r="B607" s="1">
        <v>48</v>
      </c>
      <c r="C607" s="1">
        <v>30230.47</v>
      </c>
      <c r="D607" s="1">
        <v>32255.63</v>
      </c>
      <c r="E607" s="1">
        <v>62486.1</v>
      </c>
    </row>
    <row r="608" spans="1:5" hidden="1">
      <c r="A608" s="1">
        <v>1926</v>
      </c>
      <c r="B608" s="1">
        <v>49</v>
      </c>
      <c r="C608" s="1">
        <v>29053.21</v>
      </c>
      <c r="D608" s="1">
        <v>30953.23</v>
      </c>
      <c r="E608" s="1">
        <v>60006.44</v>
      </c>
    </row>
    <row r="609" spans="1:5" hidden="1">
      <c r="A609" s="1">
        <v>1926</v>
      </c>
      <c r="B609" s="1">
        <v>50</v>
      </c>
      <c r="C609" s="1">
        <v>28177</v>
      </c>
      <c r="D609" s="1">
        <v>29901.99</v>
      </c>
      <c r="E609" s="1">
        <v>58078.99</v>
      </c>
    </row>
    <row r="610" spans="1:5" hidden="1">
      <c r="A610" s="1">
        <v>1926</v>
      </c>
      <c r="B610" s="1">
        <v>51</v>
      </c>
      <c r="C610" s="1">
        <v>27526.720000000001</v>
      </c>
      <c r="D610" s="1">
        <v>29101.01</v>
      </c>
      <c r="E610" s="1">
        <v>56627.73</v>
      </c>
    </row>
    <row r="611" spans="1:5" hidden="1">
      <c r="A611" s="1">
        <v>1926</v>
      </c>
      <c r="B611" s="1">
        <v>52</v>
      </c>
      <c r="C611" s="1">
        <v>26827.119999999999</v>
      </c>
      <c r="D611" s="1">
        <v>28326.5</v>
      </c>
      <c r="E611" s="1">
        <v>55153.62</v>
      </c>
    </row>
    <row r="612" spans="1:5" hidden="1">
      <c r="A612" s="1">
        <v>1926</v>
      </c>
      <c r="B612" s="1">
        <v>53</v>
      </c>
      <c r="C612" s="1">
        <v>26052.26</v>
      </c>
      <c r="D612" s="1">
        <v>27700.19</v>
      </c>
      <c r="E612" s="1">
        <v>53752.46</v>
      </c>
    </row>
    <row r="613" spans="1:5" hidden="1">
      <c r="A613" s="1">
        <v>1926</v>
      </c>
      <c r="B613" s="1">
        <v>54</v>
      </c>
      <c r="C613" s="1">
        <v>25400.9</v>
      </c>
      <c r="D613" s="1">
        <v>27521.63</v>
      </c>
      <c r="E613" s="1">
        <v>52922.53</v>
      </c>
    </row>
    <row r="614" spans="1:5" hidden="1">
      <c r="A614" s="1">
        <v>1926</v>
      </c>
      <c r="B614" s="1">
        <v>55</v>
      </c>
      <c r="C614" s="1">
        <v>24925.95</v>
      </c>
      <c r="D614" s="1">
        <v>27398.39</v>
      </c>
      <c r="E614" s="1">
        <v>52324.34</v>
      </c>
    </row>
    <row r="615" spans="1:5" hidden="1">
      <c r="A615" s="1">
        <v>1926</v>
      </c>
      <c r="B615" s="1">
        <v>56</v>
      </c>
      <c r="C615" s="1">
        <v>24227.45</v>
      </c>
      <c r="D615" s="1">
        <v>26801.8</v>
      </c>
      <c r="E615" s="1">
        <v>51029.25</v>
      </c>
    </row>
    <row r="616" spans="1:5" hidden="1">
      <c r="A616" s="1">
        <v>1926</v>
      </c>
      <c r="B616" s="1">
        <v>57</v>
      </c>
      <c r="C616" s="1">
        <v>23501.55</v>
      </c>
      <c r="D616" s="1">
        <v>25701.82</v>
      </c>
      <c r="E616" s="1">
        <v>49203.37</v>
      </c>
    </row>
    <row r="617" spans="1:5" hidden="1">
      <c r="A617" s="1">
        <v>1926</v>
      </c>
      <c r="B617" s="1">
        <v>58</v>
      </c>
      <c r="C617" s="1">
        <v>22578.73</v>
      </c>
      <c r="D617" s="1">
        <v>24652.080000000002</v>
      </c>
      <c r="E617" s="1">
        <v>47230.81</v>
      </c>
    </row>
    <row r="618" spans="1:5" hidden="1">
      <c r="A618" s="1">
        <v>1926</v>
      </c>
      <c r="B618" s="1">
        <v>59</v>
      </c>
      <c r="C618" s="1">
        <v>21354.76</v>
      </c>
      <c r="D618" s="1">
        <v>23825.94</v>
      </c>
      <c r="E618" s="1">
        <v>45180.7</v>
      </c>
    </row>
    <row r="619" spans="1:5" hidden="1">
      <c r="A619" s="1">
        <v>1926</v>
      </c>
      <c r="B619" s="1">
        <v>60</v>
      </c>
      <c r="C619" s="1">
        <v>20499.900000000001</v>
      </c>
      <c r="D619" s="1">
        <v>23322.17</v>
      </c>
      <c r="E619" s="1">
        <v>43822.07</v>
      </c>
    </row>
    <row r="620" spans="1:5" hidden="1">
      <c r="A620" s="1">
        <v>1926</v>
      </c>
      <c r="B620" s="1">
        <v>61</v>
      </c>
      <c r="C620" s="1">
        <v>19901.2</v>
      </c>
      <c r="D620" s="1">
        <v>22799.86</v>
      </c>
      <c r="E620" s="1">
        <v>42701.06</v>
      </c>
    </row>
    <row r="621" spans="1:5" hidden="1">
      <c r="A621" s="1">
        <v>1926</v>
      </c>
      <c r="B621" s="1">
        <v>62</v>
      </c>
      <c r="C621" s="1">
        <v>19227.34</v>
      </c>
      <c r="D621" s="1">
        <v>21978.52</v>
      </c>
      <c r="E621" s="1">
        <v>41205.86</v>
      </c>
    </row>
    <row r="622" spans="1:5" hidden="1">
      <c r="A622" s="1">
        <v>1926</v>
      </c>
      <c r="B622" s="1">
        <v>63</v>
      </c>
      <c r="C622" s="1">
        <v>18326.41</v>
      </c>
      <c r="D622" s="1">
        <v>20850.21</v>
      </c>
      <c r="E622" s="1">
        <v>39176.629999999997</v>
      </c>
    </row>
    <row r="623" spans="1:5" hidden="1">
      <c r="A623" s="1">
        <v>1926</v>
      </c>
      <c r="B623" s="1">
        <v>64</v>
      </c>
      <c r="C623" s="1">
        <v>17277.7</v>
      </c>
      <c r="D623" s="1">
        <v>19702.12</v>
      </c>
      <c r="E623" s="1">
        <v>36979.81</v>
      </c>
    </row>
    <row r="624" spans="1:5" hidden="1">
      <c r="A624" s="1">
        <v>1926</v>
      </c>
      <c r="B624" s="1">
        <v>65</v>
      </c>
      <c r="C624" s="1">
        <v>16375.13</v>
      </c>
      <c r="D624" s="1">
        <v>18650.04</v>
      </c>
      <c r="E624" s="1">
        <v>35025.17</v>
      </c>
    </row>
    <row r="625" spans="1:5" hidden="1">
      <c r="A625" s="1">
        <v>1926</v>
      </c>
      <c r="B625" s="1">
        <v>66</v>
      </c>
      <c r="C625" s="1">
        <v>15401.68</v>
      </c>
      <c r="D625" s="1">
        <v>17376.48</v>
      </c>
      <c r="E625" s="1">
        <v>32778.160000000003</v>
      </c>
    </row>
    <row r="626" spans="1:5" hidden="1">
      <c r="A626" s="1">
        <v>1926</v>
      </c>
      <c r="B626" s="1">
        <v>67</v>
      </c>
      <c r="C626" s="1">
        <v>14176.87</v>
      </c>
      <c r="D626" s="1">
        <v>15777.37</v>
      </c>
      <c r="E626" s="1">
        <v>29954.23</v>
      </c>
    </row>
    <row r="627" spans="1:5" hidden="1">
      <c r="A627" s="1">
        <v>1926</v>
      </c>
      <c r="B627" s="1">
        <v>68</v>
      </c>
      <c r="C627" s="1">
        <v>13149.81</v>
      </c>
      <c r="D627" s="1">
        <v>14424.83</v>
      </c>
      <c r="E627" s="1">
        <v>27574.639999999999</v>
      </c>
    </row>
    <row r="628" spans="1:5" hidden="1">
      <c r="A628" s="1">
        <v>1926</v>
      </c>
      <c r="B628" s="1">
        <v>69</v>
      </c>
      <c r="C628" s="1">
        <v>12175.83</v>
      </c>
      <c r="D628" s="1">
        <v>13324.91</v>
      </c>
      <c r="E628" s="1">
        <v>25500.73</v>
      </c>
    </row>
    <row r="629" spans="1:5" hidden="1">
      <c r="A629" s="1">
        <v>1926</v>
      </c>
      <c r="B629" s="1">
        <v>70</v>
      </c>
      <c r="C629" s="1">
        <v>10976.69</v>
      </c>
      <c r="D629" s="1">
        <v>12075.24</v>
      </c>
      <c r="E629" s="1">
        <v>23051.93</v>
      </c>
    </row>
    <row r="630" spans="1:5" hidden="1">
      <c r="A630" s="1">
        <v>1926</v>
      </c>
      <c r="B630" s="1">
        <v>71</v>
      </c>
      <c r="C630" s="1">
        <v>9552.3700000000008</v>
      </c>
      <c r="D630" s="1">
        <v>10627.08</v>
      </c>
      <c r="E630" s="1">
        <v>20179.45</v>
      </c>
    </row>
    <row r="631" spans="1:5" hidden="1">
      <c r="A631" s="1">
        <v>1926</v>
      </c>
      <c r="B631" s="1">
        <v>72</v>
      </c>
      <c r="C631" s="1">
        <v>8226.2099999999991</v>
      </c>
      <c r="D631" s="1">
        <v>9126.69</v>
      </c>
      <c r="E631" s="1">
        <v>17352.89</v>
      </c>
    </row>
    <row r="632" spans="1:5" hidden="1">
      <c r="A632" s="1">
        <v>1926</v>
      </c>
      <c r="B632" s="1">
        <v>73</v>
      </c>
      <c r="C632" s="1">
        <v>7149.97</v>
      </c>
      <c r="D632" s="1">
        <v>7725.56</v>
      </c>
      <c r="E632" s="1">
        <v>14875.53</v>
      </c>
    </row>
    <row r="633" spans="1:5" hidden="1">
      <c r="A633" s="1">
        <v>1926</v>
      </c>
      <c r="B633" s="1">
        <v>74</v>
      </c>
      <c r="C633" s="1">
        <v>6348.82</v>
      </c>
      <c r="D633" s="1">
        <v>6748.8</v>
      </c>
      <c r="E633" s="1">
        <v>13097.62</v>
      </c>
    </row>
    <row r="634" spans="1:5" hidden="1">
      <c r="A634" s="1">
        <v>1926</v>
      </c>
      <c r="B634" s="1">
        <v>75</v>
      </c>
      <c r="C634" s="1">
        <v>5772.6</v>
      </c>
      <c r="D634" s="1">
        <v>6047.75</v>
      </c>
      <c r="E634" s="1">
        <v>11820.35</v>
      </c>
    </row>
    <row r="635" spans="1:5" hidden="1">
      <c r="A635" s="1">
        <v>1926</v>
      </c>
      <c r="B635" s="1">
        <v>76</v>
      </c>
      <c r="C635" s="1">
        <v>5273.19</v>
      </c>
      <c r="D635" s="1">
        <v>5373.42</v>
      </c>
      <c r="E635" s="1">
        <v>10646.61</v>
      </c>
    </row>
    <row r="636" spans="1:5" hidden="1">
      <c r="A636" s="1">
        <v>1926</v>
      </c>
      <c r="B636" s="1">
        <v>77</v>
      </c>
      <c r="C636" s="1">
        <v>4724.0600000000004</v>
      </c>
      <c r="D636" s="1">
        <v>4599.09</v>
      </c>
      <c r="E636" s="1">
        <v>9323.15</v>
      </c>
    </row>
    <row r="637" spans="1:5" hidden="1">
      <c r="A637" s="1">
        <v>1926</v>
      </c>
      <c r="B637" s="1">
        <v>78</v>
      </c>
      <c r="C637" s="1">
        <v>4148.3</v>
      </c>
      <c r="D637" s="1">
        <v>3948.53</v>
      </c>
      <c r="E637" s="1">
        <v>8096.83</v>
      </c>
    </row>
    <row r="638" spans="1:5" hidden="1">
      <c r="A638" s="1">
        <v>1926</v>
      </c>
      <c r="B638" s="1">
        <v>79</v>
      </c>
      <c r="C638" s="1">
        <v>3722.98</v>
      </c>
      <c r="D638" s="1">
        <v>3348.52</v>
      </c>
      <c r="E638" s="1">
        <v>7071.5</v>
      </c>
    </row>
    <row r="639" spans="1:5" hidden="1">
      <c r="A639" s="1">
        <v>1926</v>
      </c>
      <c r="B639" s="1">
        <v>80</v>
      </c>
      <c r="C639" s="1">
        <v>3484.59</v>
      </c>
      <c r="D639" s="1">
        <v>3009.04</v>
      </c>
      <c r="E639" s="1">
        <v>6493.63</v>
      </c>
    </row>
    <row r="640" spans="1:5" hidden="1">
      <c r="A640" s="1">
        <v>1926</v>
      </c>
      <c r="B640" s="1">
        <v>81</v>
      </c>
      <c r="C640" s="1">
        <v>3102.7</v>
      </c>
      <c r="D640" s="1">
        <v>2671.96</v>
      </c>
      <c r="E640" s="1">
        <v>5774.66</v>
      </c>
    </row>
    <row r="641" spans="1:5" hidden="1">
      <c r="A641" s="1">
        <v>1926</v>
      </c>
      <c r="B641" s="1">
        <v>82</v>
      </c>
      <c r="C641" s="1">
        <v>2696.06</v>
      </c>
      <c r="D641" s="1">
        <v>2349.5500000000002</v>
      </c>
      <c r="E641" s="1">
        <v>5045.6000000000004</v>
      </c>
    </row>
    <row r="642" spans="1:5" hidden="1">
      <c r="A642" s="1">
        <v>1926</v>
      </c>
      <c r="B642" s="1">
        <v>83</v>
      </c>
      <c r="C642" s="1">
        <v>2289.13</v>
      </c>
      <c r="D642" s="1">
        <v>1961.7</v>
      </c>
      <c r="E642" s="1">
        <v>4250.83</v>
      </c>
    </row>
    <row r="643" spans="1:5" hidden="1">
      <c r="A643" s="1">
        <v>1926</v>
      </c>
      <c r="B643" s="1">
        <v>84</v>
      </c>
      <c r="C643" s="1">
        <v>1932.45</v>
      </c>
      <c r="D643" s="1">
        <v>1602.02</v>
      </c>
      <c r="E643" s="1">
        <v>3534.47</v>
      </c>
    </row>
    <row r="644" spans="1:5" hidden="1">
      <c r="A644" s="1">
        <v>1926</v>
      </c>
      <c r="B644" s="1">
        <v>85</v>
      </c>
      <c r="C644" s="1">
        <v>1596.65</v>
      </c>
      <c r="D644" s="1">
        <v>1319.54</v>
      </c>
      <c r="E644" s="1">
        <v>2916.19</v>
      </c>
    </row>
    <row r="645" spans="1:5" hidden="1">
      <c r="A645" s="1">
        <v>1926</v>
      </c>
      <c r="B645" s="1">
        <v>86</v>
      </c>
      <c r="C645" s="1">
        <v>1278.31</v>
      </c>
      <c r="D645" s="1">
        <v>1058.45</v>
      </c>
      <c r="E645" s="1">
        <v>2336.7600000000002</v>
      </c>
    </row>
    <row r="646" spans="1:5" hidden="1">
      <c r="A646" s="1">
        <v>1926</v>
      </c>
      <c r="B646" s="1">
        <v>87</v>
      </c>
      <c r="C646" s="1">
        <v>972.55</v>
      </c>
      <c r="D646" s="1">
        <v>791.75</v>
      </c>
      <c r="E646" s="1">
        <v>1764.31</v>
      </c>
    </row>
    <row r="647" spans="1:5" hidden="1">
      <c r="A647" s="1">
        <v>1926</v>
      </c>
      <c r="B647" s="1">
        <v>88</v>
      </c>
      <c r="C647" s="1">
        <v>757.1</v>
      </c>
      <c r="D647" s="1">
        <v>616.76</v>
      </c>
      <c r="E647" s="1">
        <v>1373.86</v>
      </c>
    </row>
    <row r="648" spans="1:5" hidden="1">
      <c r="A648" s="1">
        <v>1926</v>
      </c>
      <c r="B648" s="1">
        <v>89</v>
      </c>
      <c r="C648" s="1">
        <v>620.69000000000005</v>
      </c>
      <c r="D648" s="1">
        <v>495.94</v>
      </c>
      <c r="E648" s="1">
        <v>1116.6300000000001</v>
      </c>
    </row>
    <row r="649" spans="1:5" hidden="1">
      <c r="A649" s="1">
        <v>1926</v>
      </c>
      <c r="B649" s="1">
        <v>90</v>
      </c>
      <c r="C649" s="1">
        <v>500.34</v>
      </c>
      <c r="D649" s="1">
        <v>367.36</v>
      </c>
      <c r="E649" s="1">
        <v>867.7</v>
      </c>
    </row>
    <row r="650" spans="1:5" hidden="1">
      <c r="A650" s="1">
        <v>1926</v>
      </c>
      <c r="B650" s="1">
        <v>91</v>
      </c>
      <c r="C650" s="1">
        <v>397.43</v>
      </c>
      <c r="D650" s="1">
        <v>273.12</v>
      </c>
      <c r="E650" s="1">
        <v>670.55</v>
      </c>
    </row>
    <row r="651" spans="1:5" hidden="1">
      <c r="A651" s="1">
        <v>1926</v>
      </c>
      <c r="B651" s="1">
        <v>92</v>
      </c>
      <c r="C651" s="1">
        <v>304.11</v>
      </c>
      <c r="D651" s="1">
        <v>213.38</v>
      </c>
      <c r="E651" s="1">
        <v>517.49</v>
      </c>
    </row>
    <row r="652" spans="1:5" hidden="1">
      <c r="A652" s="1">
        <v>1926</v>
      </c>
      <c r="B652" s="1">
        <v>93</v>
      </c>
      <c r="C652" s="1">
        <v>215.89</v>
      </c>
      <c r="D652" s="1">
        <v>158.66</v>
      </c>
      <c r="E652" s="1">
        <v>374.55</v>
      </c>
    </row>
    <row r="653" spans="1:5" hidden="1">
      <c r="A653" s="1">
        <v>1926</v>
      </c>
      <c r="B653" s="1">
        <v>94</v>
      </c>
      <c r="C653" s="1">
        <v>154.68</v>
      </c>
      <c r="D653" s="1">
        <v>110.32</v>
      </c>
      <c r="E653" s="1">
        <v>264.99</v>
      </c>
    </row>
    <row r="654" spans="1:5" hidden="1">
      <c r="A654" s="1">
        <v>1926</v>
      </c>
      <c r="B654" s="1">
        <v>95</v>
      </c>
      <c r="C654" s="1">
        <v>115.1</v>
      </c>
      <c r="D654" s="1">
        <v>77.930000000000007</v>
      </c>
      <c r="E654" s="1">
        <v>193.04</v>
      </c>
    </row>
    <row r="655" spans="1:5" hidden="1">
      <c r="A655" s="1">
        <v>1926</v>
      </c>
      <c r="B655" s="1">
        <v>96</v>
      </c>
      <c r="C655" s="1">
        <v>77.59</v>
      </c>
      <c r="D655" s="1">
        <v>56.83</v>
      </c>
      <c r="E655" s="1">
        <v>134.41</v>
      </c>
    </row>
    <row r="656" spans="1:5" hidden="1">
      <c r="A656" s="1">
        <v>1926</v>
      </c>
      <c r="B656" s="1">
        <v>97</v>
      </c>
      <c r="C656" s="1">
        <v>48</v>
      </c>
      <c r="D656" s="1">
        <v>35.83</v>
      </c>
      <c r="E656" s="1">
        <v>83.83</v>
      </c>
    </row>
    <row r="657" spans="1:5" hidden="1">
      <c r="A657" s="1">
        <v>1926</v>
      </c>
      <c r="B657" s="1">
        <v>98</v>
      </c>
      <c r="C657" s="1">
        <v>29.22</v>
      </c>
      <c r="D657" s="1">
        <v>23.03</v>
      </c>
      <c r="E657" s="1">
        <v>52.25</v>
      </c>
    </row>
    <row r="658" spans="1:5" hidden="1">
      <c r="A658" s="1">
        <v>1926</v>
      </c>
      <c r="B658" s="1">
        <v>99</v>
      </c>
      <c r="C658" s="1">
        <v>15.66</v>
      </c>
      <c r="D658" s="1">
        <v>18.86</v>
      </c>
      <c r="E658" s="1">
        <v>34.51</v>
      </c>
    </row>
    <row r="659" spans="1:5" hidden="1">
      <c r="A659" s="1">
        <v>1926</v>
      </c>
      <c r="B659" s="1">
        <v>100</v>
      </c>
      <c r="C659" s="1">
        <v>10.53</v>
      </c>
      <c r="D659" s="1">
        <v>12.73</v>
      </c>
      <c r="E659" s="1">
        <v>23.26</v>
      </c>
    </row>
    <row r="660" spans="1:5" hidden="1">
      <c r="A660" s="1">
        <v>1926</v>
      </c>
      <c r="B660" s="1">
        <v>101</v>
      </c>
      <c r="C660" s="1">
        <v>9.4700000000000006</v>
      </c>
      <c r="D660" s="1">
        <v>7.21</v>
      </c>
      <c r="E660" s="1">
        <v>16.68</v>
      </c>
    </row>
    <row r="661" spans="1:5" hidden="1">
      <c r="A661" s="1">
        <v>1926</v>
      </c>
      <c r="B661" s="1">
        <v>102</v>
      </c>
      <c r="C661" s="1">
        <v>5.88</v>
      </c>
      <c r="D661" s="1">
        <v>5.98</v>
      </c>
      <c r="E661" s="1">
        <v>11.86</v>
      </c>
    </row>
    <row r="662" spans="1:5" hidden="1">
      <c r="A662" s="1">
        <v>1926</v>
      </c>
      <c r="B662" s="1">
        <v>103</v>
      </c>
      <c r="C662" s="1">
        <v>2.4700000000000002</v>
      </c>
      <c r="D662" s="1">
        <v>5.24</v>
      </c>
      <c r="E662" s="1">
        <v>7.71</v>
      </c>
    </row>
    <row r="663" spans="1:5" hidden="1">
      <c r="A663" s="1">
        <v>1926</v>
      </c>
      <c r="B663" s="1">
        <v>104</v>
      </c>
      <c r="C663" s="1">
        <v>0.98</v>
      </c>
      <c r="D663" s="1">
        <v>3.98</v>
      </c>
      <c r="E663" s="1">
        <v>4.96</v>
      </c>
    </row>
    <row r="664" spans="1:5" hidden="1">
      <c r="A664" s="1">
        <v>1926</v>
      </c>
      <c r="B664" s="1">
        <v>105</v>
      </c>
      <c r="C664" s="1">
        <v>1.3</v>
      </c>
      <c r="D664" s="1">
        <v>2.4700000000000002</v>
      </c>
      <c r="E664" s="1">
        <v>3.77</v>
      </c>
    </row>
    <row r="665" spans="1:5" hidden="1">
      <c r="A665" s="1">
        <v>1926</v>
      </c>
      <c r="B665" s="1">
        <v>106</v>
      </c>
      <c r="C665" s="1">
        <v>1.75</v>
      </c>
      <c r="D665" s="1">
        <v>2</v>
      </c>
      <c r="E665" s="1">
        <v>3.75</v>
      </c>
    </row>
    <row r="666" spans="1:5" hidden="1">
      <c r="A666" s="1">
        <v>1926</v>
      </c>
      <c r="B666" s="1">
        <v>107</v>
      </c>
      <c r="C666" s="1">
        <v>0.72</v>
      </c>
      <c r="D666" s="1">
        <v>1.46</v>
      </c>
      <c r="E666" s="1">
        <v>2.1800000000000002</v>
      </c>
    </row>
    <row r="667" spans="1:5" hidden="1">
      <c r="A667" s="1">
        <v>1926</v>
      </c>
      <c r="B667" s="1">
        <v>108</v>
      </c>
      <c r="C667" s="1">
        <v>0</v>
      </c>
      <c r="D667" s="1">
        <v>0.73</v>
      </c>
      <c r="E667" s="1">
        <v>0.73</v>
      </c>
    </row>
    <row r="668" spans="1:5" hidden="1">
      <c r="A668" s="1">
        <v>1926</v>
      </c>
      <c r="B668" s="1">
        <v>109</v>
      </c>
      <c r="C668" s="1">
        <v>0</v>
      </c>
      <c r="D668" s="1">
        <v>0.78</v>
      </c>
      <c r="E668" s="1">
        <v>0.78</v>
      </c>
    </row>
    <row r="669" spans="1:5" hidden="1">
      <c r="A669" s="1">
        <v>1926</v>
      </c>
      <c r="B669" s="1" t="s">
        <v>121</v>
      </c>
      <c r="C669" s="1">
        <v>0</v>
      </c>
      <c r="D669" s="1">
        <v>0.49</v>
      </c>
      <c r="E669" s="1">
        <v>0.49</v>
      </c>
    </row>
    <row r="670" spans="1:5" hidden="1">
      <c r="A670" s="1">
        <v>1927</v>
      </c>
      <c r="B670" s="1">
        <v>0</v>
      </c>
      <c r="C670" s="1">
        <v>62765.93</v>
      </c>
      <c r="D670" s="1">
        <v>65457.03</v>
      </c>
      <c r="E670" s="1">
        <v>128222.96</v>
      </c>
    </row>
    <row r="671" spans="1:5" hidden="1">
      <c r="A671" s="1">
        <v>1927</v>
      </c>
      <c r="B671" s="1">
        <v>1</v>
      </c>
      <c r="C671" s="1">
        <v>62430.68</v>
      </c>
      <c r="D671" s="1">
        <v>64610.39</v>
      </c>
      <c r="E671" s="1">
        <v>127041.07</v>
      </c>
    </row>
    <row r="672" spans="1:5" hidden="1">
      <c r="A672" s="1">
        <v>1927</v>
      </c>
      <c r="B672" s="1">
        <v>2</v>
      </c>
      <c r="C672" s="1">
        <v>62853.08</v>
      </c>
      <c r="D672" s="1">
        <v>64553.9</v>
      </c>
      <c r="E672" s="1">
        <v>127406.97</v>
      </c>
    </row>
    <row r="673" spans="1:5" hidden="1">
      <c r="A673" s="1">
        <v>1927</v>
      </c>
      <c r="B673" s="1">
        <v>3</v>
      </c>
      <c r="C673" s="1">
        <v>62626.8</v>
      </c>
      <c r="D673" s="1">
        <v>64450.45</v>
      </c>
      <c r="E673" s="1">
        <v>127077.25</v>
      </c>
    </row>
    <row r="674" spans="1:5" hidden="1">
      <c r="A674" s="1">
        <v>1927</v>
      </c>
      <c r="B674" s="1">
        <v>4</v>
      </c>
      <c r="C674" s="1">
        <v>63048.23</v>
      </c>
      <c r="D674" s="1">
        <v>65196.639999999999</v>
      </c>
      <c r="E674" s="1">
        <v>128244.86</v>
      </c>
    </row>
    <row r="675" spans="1:5" hidden="1">
      <c r="A675" s="1">
        <v>1927</v>
      </c>
      <c r="B675" s="1">
        <v>5</v>
      </c>
      <c r="C675" s="1">
        <v>63549.95</v>
      </c>
      <c r="D675" s="1">
        <v>65999.34</v>
      </c>
      <c r="E675" s="1">
        <v>129549.29</v>
      </c>
    </row>
    <row r="676" spans="1:5" hidden="1">
      <c r="A676" s="1">
        <v>1927</v>
      </c>
      <c r="B676" s="1">
        <v>6</v>
      </c>
      <c r="C676" s="1">
        <v>62560.52</v>
      </c>
      <c r="D676" s="1">
        <v>65110.82</v>
      </c>
      <c r="E676" s="1">
        <v>127671.34</v>
      </c>
    </row>
    <row r="677" spans="1:5" hidden="1">
      <c r="A677" s="1">
        <v>1927</v>
      </c>
      <c r="B677" s="1">
        <v>7</v>
      </c>
      <c r="C677" s="1">
        <v>59567.26</v>
      </c>
      <c r="D677" s="1">
        <v>62092.480000000003</v>
      </c>
      <c r="E677" s="1">
        <v>121659.74</v>
      </c>
    </row>
    <row r="678" spans="1:5" hidden="1">
      <c r="A678" s="1">
        <v>1927</v>
      </c>
      <c r="B678" s="1">
        <v>8</v>
      </c>
      <c r="C678" s="1">
        <v>57378.09</v>
      </c>
      <c r="D678" s="1">
        <v>59679.94</v>
      </c>
      <c r="E678" s="1">
        <v>117058.03</v>
      </c>
    </row>
    <row r="679" spans="1:5" hidden="1">
      <c r="A679" s="1">
        <v>1927</v>
      </c>
      <c r="B679" s="1">
        <v>9</v>
      </c>
      <c r="C679" s="1">
        <v>57994.68</v>
      </c>
      <c r="D679" s="1">
        <v>59946.03</v>
      </c>
      <c r="E679" s="1">
        <v>117940.7</v>
      </c>
    </row>
    <row r="680" spans="1:5" hidden="1">
      <c r="A680" s="1">
        <v>1927</v>
      </c>
      <c r="B680" s="1">
        <v>10</v>
      </c>
      <c r="C680" s="1">
        <v>59172.95</v>
      </c>
      <c r="D680" s="1">
        <v>60997.9</v>
      </c>
      <c r="E680" s="1">
        <v>120170.84</v>
      </c>
    </row>
    <row r="681" spans="1:5" hidden="1">
      <c r="A681" s="1">
        <v>1927</v>
      </c>
      <c r="B681" s="1">
        <v>11</v>
      </c>
      <c r="C681" s="1">
        <v>60270.41</v>
      </c>
      <c r="D681" s="1">
        <v>61921.4</v>
      </c>
      <c r="E681" s="1">
        <v>122191.81</v>
      </c>
    </row>
    <row r="682" spans="1:5" hidden="1">
      <c r="A682" s="1">
        <v>1927</v>
      </c>
      <c r="B682" s="1">
        <v>12</v>
      </c>
      <c r="C682" s="1">
        <v>61620.800000000003</v>
      </c>
      <c r="D682" s="1">
        <v>62922.65</v>
      </c>
      <c r="E682" s="1">
        <v>124543.45</v>
      </c>
    </row>
    <row r="683" spans="1:5" hidden="1">
      <c r="A683" s="1">
        <v>1927</v>
      </c>
      <c r="B683" s="1">
        <v>13</v>
      </c>
      <c r="C683" s="1">
        <v>61357.68</v>
      </c>
      <c r="D683" s="1">
        <v>62557.48</v>
      </c>
      <c r="E683" s="1">
        <v>123915.16</v>
      </c>
    </row>
    <row r="684" spans="1:5" hidden="1">
      <c r="A684" s="1">
        <v>1927</v>
      </c>
      <c r="B684" s="1">
        <v>14</v>
      </c>
      <c r="C684" s="1">
        <v>59683.32</v>
      </c>
      <c r="D684" s="1">
        <v>60833.94</v>
      </c>
      <c r="E684" s="1">
        <v>120517.26</v>
      </c>
    </row>
    <row r="685" spans="1:5" hidden="1">
      <c r="A685" s="1">
        <v>1927</v>
      </c>
      <c r="B685" s="1">
        <v>15</v>
      </c>
      <c r="C685" s="1">
        <v>57957.94</v>
      </c>
      <c r="D685" s="1">
        <v>59258.42</v>
      </c>
      <c r="E685" s="1">
        <v>117216.36</v>
      </c>
    </row>
    <row r="686" spans="1:5" hidden="1">
      <c r="A686" s="1">
        <v>1927</v>
      </c>
      <c r="B686" s="1">
        <v>16</v>
      </c>
      <c r="C686" s="1">
        <v>56333.45</v>
      </c>
      <c r="D686" s="1">
        <v>58356.08</v>
      </c>
      <c r="E686" s="1">
        <v>114689.53</v>
      </c>
    </row>
    <row r="687" spans="1:5" hidden="1">
      <c r="A687" s="1">
        <v>1927</v>
      </c>
      <c r="B687" s="1">
        <v>17</v>
      </c>
      <c r="C687" s="1">
        <v>54658.05</v>
      </c>
      <c r="D687" s="1">
        <v>57681.64</v>
      </c>
      <c r="E687" s="1">
        <v>112339.68</v>
      </c>
    </row>
    <row r="688" spans="1:5" hidden="1">
      <c r="A688" s="1">
        <v>1927</v>
      </c>
      <c r="B688" s="1">
        <v>18</v>
      </c>
      <c r="C688" s="1">
        <v>53454.35</v>
      </c>
      <c r="D688" s="1">
        <v>56808.04</v>
      </c>
      <c r="E688" s="1">
        <v>110262.39</v>
      </c>
    </row>
    <row r="689" spans="1:5" hidden="1">
      <c r="A689" s="1">
        <v>1927</v>
      </c>
      <c r="B689" s="1">
        <v>19</v>
      </c>
      <c r="C689" s="1">
        <v>52829.45</v>
      </c>
      <c r="D689" s="1">
        <v>56057.06</v>
      </c>
      <c r="E689" s="1">
        <v>108886.52</v>
      </c>
    </row>
    <row r="690" spans="1:5" hidden="1">
      <c r="A690" s="1">
        <v>1927</v>
      </c>
      <c r="B690" s="1">
        <v>20</v>
      </c>
      <c r="C690" s="1">
        <v>51534.8</v>
      </c>
      <c r="D690" s="1">
        <v>55432.84</v>
      </c>
      <c r="E690" s="1">
        <v>106967.64</v>
      </c>
    </row>
    <row r="691" spans="1:5" hidden="1">
      <c r="A691" s="1">
        <v>1927</v>
      </c>
      <c r="B691" s="1">
        <v>21</v>
      </c>
      <c r="C691" s="1">
        <v>50031.11</v>
      </c>
      <c r="D691" s="1">
        <v>54659.040000000001</v>
      </c>
      <c r="E691" s="1">
        <v>104690.15</v>
      </c>
    </row>
    <row r="692" spans="1:5" hidden="1">
      <c r="A692" s="1">
        <v>1927</v>
      </c>
      <c r="B692" s="1">
        <v>22</v>
      </c>
      <c r="C692" s="1">
        <v>48907.8</v>
      </c>
      <c r="D692" s="1">
        <v>53239.48</v>
      </c>
      <c r="E692" s="1">
        <v>102147.28</v>
      </c>
    </row>
    <row r="693" spans="1:5" hidden="1">
      <c r="A693" s="1">
        <v>1927</v>
      </c>
      <c r="B693" s="1">
        <v>23</v>
      </c>
      <c r="C693" s="1">
        <v>47657.05</v>
      </c>
      <c r="D693" s="1">
        <v>51437.62</v>
      </c>
      <c r="E693" s="1">
        <v>99094.67</v>
      </c>
    </row>
    <row r="694" spans="1:5" hidden="1">
      <c r="A694" s="1">
        <v>1927</v>
      </c>
      <c r="B694" s="1">
        <v>24</v>
      </c>
      <c r="C694" s="1">
        <v>47399.97</v>
      </c>
      <c r="D694" s="1">
        <v>50879.54</v>
      </c>
      <c r="E694" s="1">
        <v>98279.5</v>
      </c>
    </row>
    <row r="695" spans="1:5" hidden="1">
      <c r="A695" s="1">
        <v>1927</v>
      </c>
      <c r="B695" s="1">
        <v>25</v>
      </c>
      <c r="C695" s="1">
        <v>47800.78</v>
      </c>
      <c r="D695" s="1">
        <v>51005.3</v>
      </c>
      <c r="E695" s="1">
        <v>98806.080000000002</v>
      </c>
    </row>
    <row r="696" spans="1:5" hidden="1">
      <c r="A696" s="1">
        <v>1927</v>
      </c>
      <c r="B696" s="1">
        <v>26</v>
      </c>
      <c r="C696" s="1">
        <v>48174.92</v>
      </c>
      <c r="D696" s="1">
        <v>50781</v>
      </c>
      <c r="E696" s="1">
        <v>98955.91</v>
      </c>
    </row>
    <row r="697" spans="1:5" hidden="1">
      <c r="A697" s="1">
        <v>1927</v>
      </c>
      <c r="B697" s="1">
        <v>27</v>
      </c>
      <c r="C697" s="1">
        <v>48080.29</v>
      </c>
      <c r="D697" s="1">
        <v>49787.41</v>
      </c>
      <c r="E697" s="1">
        <v>97867.7</v>
      </c>
    </row>
    <row r="698" spans="1:5" hidden="1">
      <c r="A698" s="1">
        <v>1927</v>
      </c>
      <c r="B698" s="1">
        <v>28</v>
      </c>
      <c r="C698" s="1">
        <v>47180.81</v>
      </c>
      <c r="D698" s="1">
        <v>47911.7</v>
      </c>
      <c r="E698" s="1">
        <v>95092.5</v>
      </c>
    </row>
    <row r="699" spans="1:5" hidden="1">
      <c r="A699" s="1">
        <v>1927</v>
      </c>
      <c r="B699" s="1">
        <v>29</v>
      </c>
      <c r="C699" s="1">
        <v>46998.96</v>
      </c>
      <c r="D699" s="1">
        <v>46856.07</v>
      </c>
      <c r="E699" s="1">
        <v>93855.03</v>
      </c>
    </row>
    <row r="700" spans="1:5" hidden="1">
      <c r="A700" s="1">
        <v>1927</v>
      </c>
      <c r="B700" s="1">
        <v>30</v>
      </c>
      <c r="C700" s="1">
        <v>47598.91</v>
      </c>
      <c r="D700" s="1">
        <v>46478.400000000001</v>
      </c>
      <c r="E700" s="1">
        <v>94077.31</v>
      </c>
    </row>
    <row r="701" spans="1:5" hidden="1">
      <c r="A701" s="1">
        <v>1927</v>
      </c>
      <c r="B701" s="1">
        <v>31</v>
      </c>
      <c r="C701" s="1">
        <v>47974.8</v>
      </c>
      <c r="D701" s="1">
        <v>46426.17</v>
      </c>
      <c r="E701" s="1">
        <v>94400.97</v>
      </c>
    </row>
    <row r="702" spans="1:5" hidden="1">
      <c r="A702" s="1">
        <v>1927</v>
      </c>
      <c r="B702" s="1">
        <v>32</v>
      </c>
      <c r="C702" s="1">
        <v>48100.5</v>
      </c>
      <c r="D702" s="1">
        <v>46701.53</v>
      </c>
      <c r="E702" s="1">
        <v>94802.03</v>
      </c>
    </row>
    <row r="703" spans="1:5" hidden="1">
      <c r="A703" s="1">
        <v>1927</v>
      </c>
      <c r="B703" s="1">
        <v>33</v>
      </c>
      <c r="C703" s="1">
        <v>48199.6</v>
      </c>
      <c r="D703" s="1">
        <v>47173.78</v>
      </c>
      <c r="E703" s="1">
        <v>95373.38</v>
      </c>
    </row>
    <row r="704" spans="1:5" hidden="1">
      <c r="A704" s="1">
        <v>1927</v>
      </c>
      <c r="B704" s="1">
        <v>34</v>
      </c>
      <c r="C704" s="1">
        <v>48325.120000000003</v>
      </c>
      <c r="D704" s="1">
        <v>47849.04</v>
      </c>
      <c r="E704" s="1">
        <v>96174.16</v>
      </c>
    </row>
    <row r="705" spans="1:5" hidden="1">
      <c r="A705" s="1">
        <v>1927</v>
      </c>
      <c r="B705" s="1">
        <v>35</v>
      </c>
      <c r="C705" s="1">
        <v>47978.720000000001</v>
      </c>
      <c r="D705" s="1">
        <v>48251.37</v>
      </c>
      <c r="E705" s="1">
        <v>96230.09</v>
      </c>
    </row>
    <row r="706" spans="1:5" hidden="1">
      <c r="A706" s="1">
        <v>1927</v>
      </c>
      <c r="B706" s="1">
        <v>36</v>
      </c>
      <c r="C706" s="1">
        <v>46856.5</v>
      </c>
      <c r="D706" s="1">
        <v>47978.11</v>
      </c>
      <c r="E706" s="1">
        <v>94834.61</v>
      </c>
    </row>
    <row r="707" spans="1:5" hidden="1">
      <c r="A707" s="1">
        <v>1927</v>
      </c>
      <c r="B707" s="1">
        <v>37</v>
      </c>
      <c r="C707" s="1">
        <v>45654.13</v>
      </c>
      <c r="D707" s="1">
        <v>47701.23</v>
      </c>
      <c r="E707" s="1">
        <v>93355.36</v>
      </c>
    </row>
    <row r="708" spans="1:5" hidden="1">
      <c r="A708" s="1">
        <v>1927</v>
      </c>
      <c r="B708" s="1">
        <v>38</v>
      </c>
      <c r="C708" s="1">
        <v>44903.07</v>
      </c>
      <c r="D708" s="1">
        <v>47303.29</v>
      </c>
      <c r="E708" s="1">
        <v>92206.35</v>
      </c>
    </row>
    <row r="709" spans="1:5" hidden="1">
      <c r="A709" s="1">
        <v>1927</v>
      </c>
      <c r="B709" s="1">
        <v>39</v>
      </c>
      <c r="C709" s="1">
        <v>43855.99</v>
      </c>
      <c r="D709" s="1">
        <v>46157.599999999999</v>
      </c>
      <c r="E709" s="1">
        <v>90013.59</v>
      </c>
    </row>
    <row r="710" spans="1:5" hidden="1">
      <c r="A710" s="1">
        <v>1927</v>
      </c>
      <c r="B710" s="1">
        <v>40</v>
      </c>
      <c r="C710" s="1">
        <v>42381.75</v>
      </c>
      <c r="D710" s="1">
        <v>44606.47</v>
      </c>
      <c r="E710" s="1">
        <v>86988.21</v>
      </c>
    </row>
    <row r="711" spans="1:5" hidden="1">
      <c r="A711" s="1">
        <v>1927</v>
      </c>
      <c r="B711" s="1">
        <v>41</v>
      </c>
      <c r="C711" s="1">
        <v>41104.21</v>
      </c>
      <c r="D711" s="1">
        <v>43329.48</v>
      </c>
      <c r="E711" s="1">
        <v>84433.69</v>
      </c>
    </row>
    <row r="712" spans="1:5" hidden="1">
      <c r="A712" s="1">
        <v>1927</v>
      </c>
      <c r="B712" s="1">
        <v>42</v>
      </c>
      <c r="C712" s="1">
        <v>39732.14</v>
      </c>
      <c r="D712" s="1">
        <v>42056.12</v>
      </c>
      <c r="E712" s="1">
        <v>81788.259999999995</v>
      </c>
    </row>
    <row r="713" spans="1:5" hidden="1">
      <c r="A713" s="1">
        <v>1927</v>
      </c>
      <c r="B713" s="1">
        <v>43</v>
      </c>
      <c r="C713" s="1">
        <v>37784.1</v>
      </c>
      <c r="D713" s="1">
        <v>40309.31</v>
      </c>
      <c r="E713" s="1">
        <v>78093.41</v>
      </c>
    </row>
    <row r="714" spans="1:5" hidden="1">
      <c r="A714" s="1">
        <v>1927</v>
      </c>
      <c r="B714" s="1">
        <v>44</v>
      </c>
      <c r="C714" s="1">
        <v>36154.94</v>
      </c>
      <c r="D714" s="1">
        <v>38506.75</v>
      </c>
      <c r="E714" s="1">
        <v>74661.69</v>
      </c>
    </row>
    <row r="715" spans="1:5" hidden="1">
      <c r="A715" s="1">
        <v>1927</v>
      </c>
      <c r="B715" s="1">
        <v>45</v>
      </c>
      <c r="C715" s="1">
        <v>35202.120000000003</v>
      </c>
      <c r="D715" s="1">
        <v>37476.68</v>
      </c>
      <c r="E715" s="1">
        <v>72678.8</v>
      </c>
    </row>
    <row r="716" spans="1:5" hidden="1">
      <c r="A716" s="1">
        <v>1927</v>
      </c>
      <c r="B716" s="1">
        <v>46</v>
      </c>
      <c r="C716" s="1">
        <v>34577.440000000002</v>
      </c>
      <c r="D716" s="1">
        <v>36777.68</v>
      </c>
      <c r="E716" s="1">
        <v>71355.12</v>
      </c>
    </row>
    <row r="717" spans="1:5" hidden="1">
      <c r="A717" s="1">
        <v>1927</v>
      </c>
      <c r="B717" s="1">
        <v>47</v>
      </c>
      <c r="C717" s="1">
        <v>33405.78</v>
      </c>
      <c r="D717" s="1">
        <v>35555.89</v>
      </c>
      <c r="E717" s="1">
        <v>68961.67</v>
      </c>
    </row>
    <row r="718" spans="1:5" hidden="1">
      <c r="A718" s="1">
        <v>1927</v>
      </c>
      <c r="B718" s="1">
        <v>48</v>
      </c>
      <c r="C718" s="1">
        <v>31707.55</v>
      </c>
      <c r="D718" s="1">
        <v>33756.92</v>
      </c>
      <c r="E718" s="1">
        <v>65464.47</v>
      </c>
    </row>
    <row r="719" spans="1:5" hidden="1">
      <c r="A719" s="1">
        <v>1927</v>
      </c>
      <c r="B719" s="1">
        <v>49</v>
      </c>
      <c r="C719" s="1">
        <v>30080.49</v>
      </c>
      <c r="D719" s="1">
        <v>32055.67</v>
      </c>
      <c r="E719" s="1">
        <v>62136.15</v>
      </c>
    </row>
    <row r="720" spans="1:5" hidden="1">
      <c r="A720" s="1">
        <v>1927</v>
      </c>
      <c r="B720" s="1">
        <v>50</v>
      </c>
      <c r="C720" s="1">
        <v>28803.040000000001</v>
      </c>
      <c r="D720" s="1">
        <v>30628.38</v>
      </c>
      <c r="E720" s="1">
        <v>59431.42</v>
      </c>
    </row>
    <row r="721" spans="1:5" hidden="1">
      <c r="A721" s="1">
        <v>1927</v>
      </c>
      <c r="B721" s="1">
        <v>51</v>
      </c>
      <c r="C721" s="1">
        <v>27976.95</v>
      </c>
      <c r="D721" s="1">
        <v>29552.02</v>
      </c>
      <c r="E721" s="1">
        <v>57528.97</v>
      </c>
    </row>
    <row r="722" spans="1:5" hidden="1">
      <c r="A722" s="1">
        <v>1927</v>
      </c>
      <c r="B722" s="1">
        <v>52</v>
      </c>
      <c r="C722" s="1">
        <v>27326.6</v>
      </c>
      <c r="D722" s="1">
        <v>28750.87</v>
      </c>
      <c r="E722" s="1">
        <v>56077.47</v>
      </c>
    </row>
    <row r="723" spans="1:5" hidden="1">
      <c r="A723" s="1">
        <v>1927</v>
      </c>
      <c r="B723" s="1">
        <v>53</v>
      </c>
      <c r="C723" s="1">
        <v>26577.08</v>
      </c>
      <c r="D723" s="1">
        <v>27926.47</v>
      </c>
      <c r="E723" s="1">
        <v>54503.56</v>
      </c>
    </row>
    <row r="724" spans="1:5" hidden="1">
      <c r="A724" s="1">
        <v>1927</v>
      </c>
      <c r="B724" s="1">
        <v>54</v>
      </c>
      <c r="C724" s="1">
        <v>25752.240000000002</v>
      </c>
      <c r="D724" s="1">
        <v>27300.67</v>
      </c>
      <c r="E724" s="1">
        <v>53052.91</v>
      </c>
    </row>
    <row r="725" spans="1:5" hidden="1">
      <c r="A725" s="1">
        <v>1927</v>
      </c>
      <c r="B725" s="1">
        <v>55</v>
      </c>
      <c r="C725" s="1">
        <v>25150.79</v>
      </c>
      <c r="D725" s="1">
        <v>26996.82</v>
      </c>
      <c r="E725" s="1">
        <v>52147.61</v>
      </c>
    </row>
    <row r="726" spans="1:5" hidden="1">
      <c r="A726" s="1">
        <v>1927</v>
      </c>
      <c r="B726" s="1">
        <v>56</v>
      </c>
      <c r="C726" s="1">
        <v>24625.87</v>
      </c>
      <c r="D726" s="1">
        <v>26873.51</v>
      </c>
      <c r="E726" s="1">
        <v>51499.38</v>
      </c>
    </row>
    <row r="727" spans="1:5" hidden="1">
      <c r="A727" s="1">
        <v>1927</v>
      </c>
      <c r="B727" s="1">
        <v>57</v>
      </c>
      <c r="C727" s="1">
        <v>24002.19</v>
      </c>
      <c r="D727" s="1">
        <v>26277.02</v>
      </c>
      <c r="E727" s="1">
        <v>50279.21</v>
      </c>
    </row>
    <row r="728" spans="1:5" hidden="1">
      <c r="A728" s="1">
        <v>1927</v>
      </c>
      <c r="B728" s="1">
        <v>58</v>
      </c>
      <c r="C728" s="1">
        <v>23226.05</v>
      </c>
      <c r="D728" s="1">
        <v>25201.360000000001</v>
      </c>
      <c r="E728" s="1">
        <v>48427.41</v>
      </c>
    </row>
    <row r="729" spans="1:5" hidden="1">
      <c r="A729" s="1">
        <v>1927</v>
      </c>
      <c r="B729" s="1">
        <v>59</v>
      </c>
      <c r="C729" s="1">
        <v>22278.68</v>
      </c>
      <c r="D729" s="1">
        <v>24152.09</v>
      </c>
      <c r="E729" s="1">
        <v>46430.77</v>
      </c>
    </row>
    <row r="730" spans="1:5" hidden="1">
      <c r="A730" s="1">
        <v>1927</v>
      </c>
      <c r="B730" s="1">
        <v>60</v>
      </c>
      <c r="C730" s="1">
        <v>21129.01</v>
      </c>
      <c r="D730" s="1">
        <v>23275.75</v>
      </c>
      <c r="E730" s="1">
        <v>44404.76</v>
      </c>
    </row>
    <row r="731" spans="1:5" hidden="1">
      <c r="A731" s="1">
        <v>1927</v>
      </c>
      <c r="B731" s="1">
        <v>61</v>
      </c>
      <c r="C731" s="1">
        <v>20200.03</v>
      </c>
      <c r="D731" s="1">
        <v>22722.63</v>
      </c>
      <c r="E731" s="1">
        <v>42922.66</v>
      </c>
    </row>
    <row r="732" spans="1:5" hidden="1">
      <c r="A732" s="1">
        <v>1927</v>
      </c>
      <c r="B732" s="1">
        <v>62</v>
      </c>
      <c r="C732" s="1">
        <v>19601.11</v>
      </c>
      <c r="D732" s="1">
        <v>22274.94</v>
      </c>
      <c r="E732" s="1">
        <v>41876.050000000003</v>
      </c>
    </row>
    <row r="733" spans="1:5" hidden="1">
      <c r="A733" s="1">
        <v>1927</v>
      </c>
      <c r="B733" s="1">
        <v>63</v>
      </c>
      <c r="C733" s="1">
        <v>18852.560000000001</v>
      </c>
      <c r="D733" s="1">
        <v>21353.73</v>
      </c>
      <c r="E733" s="1">
        <v>40206.29</v>
      </c>
    </row>
    <row r="734" spans="1:5" hidden="1">
      <c r="A734" s="1">
        <v>1927</v>
      </c>
      <c r="B734" s="1">
        <v>64</v>
      </c>
      <c r="C734" s="1">
        <v>17901.48</v>
      </c>
      <c r="D734" s="1">
        <v>20150.060000000001</v>
      </c>
      <c r="E734" s="1">
        <v>38051.550000000003</v>
      </c>
    </row>
    <row r="735" spans="1:5" hidden="1">
      <c r="A735" s="1">
        <v>1927</v>
      </c>
      <c r="B735" s="1">
        <v>65</v>
      </c>
      <c r="C735" s="1">
        <v>16851.759999999998</v>
      </c>
      <c r="D735" s="1">
        <v>19001.66</v>
      </c>
      <c r="E735" s="1">
        <v>35853.42</v>
      </c>
    </row>
    <row r="736" spans="1:5" hidden="1">
      <c r="A736" s="1">
        <v>1927</v>
      </c>
      <c r="B736" s="1">
        <v>66</v>
      </c>
      <c r="C736" s="1">
        <v>15950.06</v>
      </c>
      <c r="D736" s="1">
        <v>17950.22</v>
      </c>
      <c r="E736" s="1">
        <v>33900.28</v>
      </c>
    </row>
    <row r="737" spans="1:5" hidden="1">
      <c r="A737" s="1">
        <v>1927</v>
      </c>
      <c r="B737" s="1">
        <v>67</v>
      </c>
      <c r="C737" s="1">
        <v>14976.19</v>
      </c>
      <c r="D737" s="1">
        <v>16751.45</v>
      </c>
      <c r="E737" s="1">
        <v>31727.63</v>
      </c>
    </row>
    <row r="738" spans="1:5" hidden="1">
      <c r="A738" s="1">
        <v>1927</v>
      </c>
      <c r="B738" s="1">
        <v>68</v>
      </c>
      <c r="C738" s="1">
        <v>13776.52</v>
      </c>
      <c r="D738" s="1">
        <v>15152.12</v>
      </c>
      <c r="E738" s="1">
        <v>28928.639999999999</v>
      </c>
    </row>
    <row r="739" spans="1:5" hidden="1">
      <c r="A739" s="1">
        <v>1927</v>
      </c>
      <c r="B739" s="1">
        <v>69</v>
      </c>
      <c r="C739" s="1">
        <v>12699.64</v>
      </c>
      <c r="D739" s="1">
        <v>13800.13</v>
      </c>
      <c r="E739" s="1">
        <v>26499.77</v>
      </c>
    </row>
    <row r="740" spans="1:5" hidden="1">
      <c r="A740" s="1">
        <v>1927</v>
      </c>
      <c r="B740" s="1">
        <v>70</v>
      </c>
      <c r="C740" s="1">
        <v>11775.09</v>
      </c>
      <c r="D740" s="1">
        <v>12624.13</v>
      </c>
      <c r="E740" s="1">
        <v>24399.22</v>
      </c>
    </row>
    <row r="741" spans="1:5" hidden="1">
      <c r="A741" s="1">
        <v>1927</v>
      </c>
      <c r="B741" s="1">
        <v>71</v>
      </c>
      <c r="C741" s="1">
        <v>10501.72</v>
      </c>
      <c r="D741" s="1">
        <v>11425.62</v>
      </c>
      <c r="E741" s="1">
        <v>21927.34</v>
      </c>
    </row>
    <row r="742" spans="1:5" hidden="1">
      <c r="A742" s="1">
        <v>1927</v>
      </c>
      <c r="B742" s="1">
        <v>72</v>
      </c>
      <c r="C742" s="1">
        <v>9151.7900000000009</v>
      </c>
      <c r="D742" s="1">
        <v>10026.17</v>
      </c>
      <c r="E742" s="1">
        <v>19177.96</v>
      </c>
    </row>
    <row r="743" spans="1:5" hidden="1">
      <c r="A743" s="1">
        <v>1927</v>
      </c>
      <c r="B743" s="1">
        <v>73</v>
      </c>
      <c r="C743" s="1">
        <v>7801.08</v>
      </c>
      <c r="D743" s="1">
        <v>8501.31</v>
      </c>
      <c r="E743" s="1">
        <v>16302.39</v>
      </c>
    </row>
    <row r="744" spans="1:5" hidden="1">
      <c r="A744" s="1">
        <v>1927</v>
      </c>
      <c r="B744" s="1">
        <v>74</v>
      </c>
      <c r="C744" s="1">
        <v>6674.66</v>
      </c>
      <c r="D744" s="1">
        <v>7150.51</v>
      </c>
      <c r="E744" s="1">
        <v>13825.17</v>
      </c>
    </row>
    <row r="745" spans="1:5" hidden="1">
      <c r="A745" s="1">
        <v>1927</v>
      </c>
      <c r="B745" s="1">
        <v>75</v>
      </c>
      <c r="C745" s="1">
        <v>5923.48</v>
      </c>
      <c r="D745" s="1">
        <v>6198.15</v>
      </c>
      <c r="E745" s="1">
        <v>12121.62</v>
      </c>
    </row>
    <row r="746" spans="1:5" hidden="1">
      <c r="A746" s="1">
        <v>1927</v>
      </c>
      <c r="B746" s="1">
        <v>76</v>
      </c>
      <c r="C746" s="1">
        <v>5372.68</v>
      </c>
      <c r="D746" s="1">
        <v>5547.98</v>
      </c>
      <c r="E746" s="1">
        <v>10920.66</v>
      </c>
    </row>
    <row r="747" spans="1:5" hidden="1">
      <c r="A747" s="1">
        <v>1927</v>
      </c>
      <c r="B747" s="1">
        <v>77</v>
      </c>
      <c r="C747" s="1">
        <v>4923.18</v>
      </c>
      <c r="D747" s="1">
        <v>4873.9799999999996</v>
      </c>
      <c r="E747" s="1">
        <v>9797.17</v>
      </c>
    </row>
    <row r="748" spans="1:5" hidden="1">
      <c r="A748" s="1">
        <v>1927</v>
      </c>
      <c r="B748" s="1">
        <v>78</v>
      </c>
      <c r="C748" s="1">
        <v>4323.45</v>
      </c>
      <c r="D748" s="1">
        <v>4173.7700000000004</v>
      </c>
      <c r="E748" s="1">
        <v>8497.23</v>
      </c>
    </row>
    <row r="749" spans="1:5" hidden="1">
      <c r="A749" s="1">
        <v>1927</v>
      </c>
      <c r="B749" s="1">
        <v>79</v>
      </c>
      <c r="C749" s="1">
        <v>3798.27</v>
      </c>
      <c r="D749" s="1">
        <v>3473.74</v>
      </c>
      <c r="E749" s="1">
        <v>7272.01</v>
      </c>
    </row>
    <row r="750" spans="1:5" hidden="1">
      <c r="A750" s="1">
        <v>1927</v>
      </c>
      <c r="B750" s="1">
        <v>80</v>
      </c>
      <c r="C750" s="1">
        <v>3508.69</v>
      </c>
      <c r="D750" s="1">
        <v>3060.61</v>
      </c>
      <c r="E750" s="1">
        <v>6569.3</v>
      </c>
    </row>
    <row r="751" spans="1:5" hidden="1">
      <c r="A751" s="1">
        <v>1927</v>
      </c>
      <c r="B751" s="1">
        <v>81</v>
      </c>
      <c r="C751" s="1">
        <v>3143.18</v>
      </c>
      <c r="D751" s="1">
        <v>2623.59</v>
      </c>
      <c r="E751" s="1">
        <v>5766.77</v>
      </c>
    </row>
    <row r="752" spans="1:5" hidden="1">
      <c r="A752" s="1">
        <v>1927</v>
      </c>
      <c r="B752" s="1">
        <v>82</v>
      </c>
      <c r="C752" s="1">
        <v>2779.58</v>
      </c>
      <c r="D752" s="1">
        <v>2326.6799999999998</v>
      </c>
      <c r="E752" s="1">
        <v>5106.26</v>
      </c>
    </row>
    <row r="753" spans="1:5" hidden="1">
      <c r="A753" s="1">
        <v>1927</v>
      </c>
      <c r="B753" s="1">
        <v>83</v>
      </c>
      <c r="C753" s="1">
        <v>2353.2600000000002</v>
      </c>
      <c r="D753" s="1">
        <v>2011.64</v>
      </c>
      <c r="E753" s="1">
        <v>4364.8999999999996</v>
      </c>
    </row>
    <row r="754" spans="1:5" hidden="1">
      <c r="A754" s="1">
        <v>1927</v>
      </c>
      <c r="B754" s="1">
        <v>84</v>
      </c>
      <c r="C754" s="1">
        <v>1958.49</v>
      </c>
      <c r="D754" s="1">
        <v>1647.09</v>
      </c>
      <c r="E754" s="1">
        <v>3605.57</v>
      </c>
    </row>
    <row r="755" spans="1:5" hidden="1">
      <c r="A755" s="1">
        <v>1927</v>
      </c>
      <c r="B755" s="1">
        <v>85</v>
      </c>
      <c r="C755" s="1">
        <v>1632.24</v>
      </c>
      <c r="D755" s="1">
        <v>1315.84</v>
      </c>
      <c r="E755" s="1">
        <v>2948.08</v>
      </c>
    </row>
    <row r="756" spans="1:5" hidden="1">
      <c r="A756" s="1">
        <v>1927</v>
      </c>
      <c r="B756" s="1">
        <v>86</v>
      </c>
      <c r="C756" s="1">
        <v>1331.49</v>
      </c>
      <c r="D756" s="1">
        <v>1055.1400000000001</v>
      </c>
      <c r="E756" s="1">
        <v>2386.63</v>
      </c>
    </row>
    <row r="757" spans="1:5" hidden="1">
      <c r="A757" s="1">
        <v>1927</v>
      </c>
      <c r="B757" s="1">
        <v>87</v>
      </c>
      <c r="C757" s="1">
        <v>1043.28</v>
      </c>
      <c r="D757" s="1">
        <v>826.6</v>
      </c>
      <c r="E757" s="1">
        <v>1869.88</v>
      </c>
    </row>
    <row r="758" spans="1:5" hidden="1">
      <c r="A758" s="1">
        <v>1927</v>
      </c>
      <c r="B758" s="1">
        <v>88</v>
      </c>
      <c r="C758" s="1">
        <v>777.57</v>
      </c>
      <c r="D758" s="1">
        <v>621.63</v>
      </c>
      <c r="E758" s="1">
        <v>1399.19</v>
      </c>
    </row>
    <row r="759" spans="1:5" hidden="1">
      <c r="A759" s="1">
        <v>1927</v>
      </c>
      <c r="B759" s="1">
        <v>89</v>
      </c>
      <c r="C759" s="1">
        <v>604.11</v>
      </c>
      <c r="D759" s="1">
        <v>478.08</v>
      </c>
      <c r="E759" s="1">
        <v>1082.19</v>
      </c>
    </row>
    <row r="760" spans="1:5" hidden="1">
      <c r="A760" s="1">
        <v>1927</v>
      </c>
      <c r="B760" s="1">
        <v>90</v>
      </c>
      <c r="C760" s="1">
        <v>492.41</v>
      </c>
      <c r="D760" s="1">
        <v>373.91</v>
      </c>
      <c r="E760" s="1">
        <v>866.32</v>
      </c>
    </row>
    <row r="761" spans="1:5" hidden="1">
      <c r="A761" s="1">
        <v>1927</v>
      </c>
      <c r="B761" s="1">
        <v>91</v>
      </c>
      <c r="C761" s="1">
        <v>399.6</v>
      </c>
      <c r="D761" s="1">
        <v>275.54000000000002</v>
      </c>
      <c r="E761" s="1">
        <v>675.14</v>
      </c>
    </row>
    <row r="762" spans="1:5" hidden="1">
      <c r="A762" s="1">
        <v>1927</v>
      </c>
      <c r="B762" s="1">
        <v>92</v>
      </c>
      <c r="C762" s="1">
        <v>324.08</v>
      </c>
      <c r="D762" s="1">
        <v>205.81</v>
      </c>
      <c r="E762" s="1">
        <v>529.89</v>
      </c>
    </row>
    <row r="763" spans="1:5" hidden="1">
      <c r="A763" s="1">
        <v>1927</v>
      </c>
      <c r="B763" s="1">
        <v>93</v>
      </c>
      <c r="C763" s="1">
        <v>238.34</v>
      </c>
      <c r="D763" s="1">
        <v>156.58000000000001</v>
      </c>
      <c r="E763" s="1">
        <v>394.92</v>
      </c>
    </row>
    <row r="764" spans="1:5" hidden="1">
      <c r="A764" s="1">
        <v>1927</v>
      </c>
      <c r="B764" s="1">
        <v>94</v>
      </c>
      <c r="C764" s="1">
        <v>159.31</v>
      </c>
      <c r="D764" s="1">
        <v>112.37</v>
      </c>
      <c r="E764" s="1">
        <v>271.68</v>
      </c>
    </row>
    <row r="765" spans="1:5" hidden="1">
      <c r="A765" s="1">
        <v>1927</v>
      </c>
      <c r="B765" s="1">
        <v>95</v>
      </c>
      <c r="C765" s="1">
        <v>112.86</v>
      </c>
      <c r="D765" s="1">
        <v>76.08</v>
      </c>
      <c r="E765" s="1">
        <v>188.94</v>
      </c>
    </row>
    <row r="766" spans="1:5" hidden="1">
      <c r="A766" s="1">
        <v>1927</v>
      </c>
      <c r="B766" s="1">
        <v>96</v>
      </c>
      <c r="C766" s="1">
        <v>80.34</v>
      </c>
      <c r="D766" s="1">
        <v>54.69</v>
      </c>
      <c r="E766" s="1">
        <v>135.03</v>
      </c>
    </row>
    <row r="767" spans="1:5" hidden="1">
      <c r="A767" s="1">
        <v>1927</v>
      </c>
      <c r="B767" s="1">
        <v>97</v>
      </c>
      <c r="C767" s="1">
        <v>50.12</v>
      </c>
      <c r="D767" s="1">
        <v>38.35</v>
      </c>
      <c r="E767" s="1">
        <v>88.47</v>
      </c>
    </row>
    <row r="768" spans="1:5" hidden="1">
      <c r="A768" s="1">
        <v>1927</v>
      </c>
      <c r="B768" s="1">
        <v>98</v>
      </c>
      <c r="C768" s="1">
        <v>29.99</v>
      </c>
      <c r="D768" s="1">
        <v>23.9</v>
      </c>
      <c r="E768" s="1">
        <v>53.9</v>
      </c>
    </row>
    <row r="769" spans="1:5" hidden="1">
      <c r="A769" s="1">
        <v>1927</v>
      </c>
      <c r="B769" s="1">
        <v>99</v>
      </c>
      <c r="C769" s="1">
        <v>17.239999999999998</v>
      </c>
      <c r="D769" s="1">
        <v>16.8</v>
      </c>
      <c r="E769" s="1">
        <v>34.04</v>
      </c>
    </row>
    <row r="770" spans="1:5" hidden="1">
      <c r="A770" s="1">
        <v>1927</v>
      </c>
      <c r="B770" s="1">
        <v>100</v>
      </c>
      <c r="C770" s="1">
        <v>9.36</v>
      </c>
      <c r="D770" s="1">
        <v>12.4</v>
      </c>
      <c r="E770" s="1">
        <v>21.76</v>
      </c>
    </row>
    <row r="771" spans="1:5" hidden="1">
      <c r="A771" s="1">
        <v>1927</v>
      </c>
      <c r="B771" s="1">
        <v>101</v>
      </c>
      <c r="C771" s="1">
        <v>6.82</v>
      </c>
      <c r="D771" s="1">
        <v>8.4</v>
      </c>
      <c r="E771" s="1">
        <v>15.22</v>
      </c>
    </row>
    <row r="772" spans="1:5" hidden="1">
      <c r="A772" s="1">
        <v>1927</v>
      </c>
      <c r="B772" s="1">
        <v>102</v>
      </c>
      <c r="C772" s="1">
        <v>6.24</v>
      </c>
      <c r="D772" s="1">
        <v>6.21</v>
      </c>
      <c r="E772" s="1">
        <v>12.45</v>
      </c>
    </row>
    <row r="773" spans="1:5" hidden="1">
      <c r="A773" s="1">
        <v>1927</v>
      </c>
      <c r="B773" s="1">
        <v>103</v>
      </c>
      <c r="C773" s="1">
        <v>3.69</v>
      </c>
      <c r="D773" s="1">
        <v>4.46</v>
      </c>
      <c r="E773" s="1">
        <v>8.15</v>
      </c>
    </row>
    <row r="774" spans="1:5" hidden="1">
      <c r="A774" s="1">
        <v>1927</v>
      </c>
      <c r="B774" s="1">
        <v>104</v>
      </c>
      <c r="C774" s="1">
        <v>1.72</v>
      </c>
      <c r="D774" s="1">
        <v>2.97</v>
      </c>
      <c r="E774" s="1">
        <v>4.6900000000000004</v>
      </c>
    </row>
    <row r="775" spans="1:5" hidden="1">
      <c r="A775" s="1">
        <v>1927</v>
      </c>
      <c r="B775" s="1">
        <v>105</v>
      </c>
      <c r="C775" s="1">
        <v>0.48</v>
      </c>
      <c r="D775" s="1">
        <v>2.2400000000000002</v>
      </c>
      <c r="E775" s="1">
        <v>2.72</v>
      </c>
    </row>
    <row r="776" spans="1:5" hidden="1">
      <c r="A776" s="1">
        <v>1927</v>
      </c>
      <c r="B776" s="1">
        <v>106</v>
      </c>
      <c r="C776" s="1">
        <v>0.53</v>
      </c>
      <c r="D776" s="1">
        <v>2</v>
      </c>
      <c r="E776" s="1">
        <v>2.5299999999999998</v>
      </c>
    </row>
    <row r="777" spans="1:5" hidden="1">
      <c r="A777" s="1">
        <v>1927</v>
      </c>
      <c r="B777" s="1">
        <v>107</v>
      </c>
      <c r="C777" s="1">
        <v>0.75</v>
      </c>
      <c r="D777" s="1">
        <v>2</v>
      </c>
      <c r="E777" s="1">
        <v>2.75</v>
      </c>
    </row>
    <row r="778" spans="1:5" hidden="1">
      <c r="A778" s="1">
        <v>1927</v>
      </c>
      <c r="B778" s="1">
        <v>108</v>
      </c>
      <c r="C778" s="1">
        <v>0.24</v>
      </c>
      <c r="D778" s="1">
        <v>1.46</v>
      </c>
      <c r="E778" s="1">
        <v>1.69</v>
      </c>
    </row>
    <row r="779" spans="1:5" hidden="1">
      <c r="A779" s="1">
        <v>1927</v>
      </c>
      <c r="B779" s="1">
        <v>109</v>
      </c>
      <c r="C779" s="1">
        <v>0</v>
      </c>
      <c r="D779" s="1">
        <v>0.46</v>
      </c>
      <c r="E779" s="1">
        <v>0.46</v>
      </c>
    </row>
    <row r="780" spans="1:5" hidden="1">
      <c r="A780" s="1">
        <v>1927</v>
      </c>
      <c r="B780" s="1" t="s">
        <v>121</v>
      </c>
      <c r="C780" s="1">
        <v>0</v>
      </c>
      <c r="D780" s="1">
        <v>0</v>
      </c>
      <c r="E780" s="1">
        <v>0</v>
      </c>
    </row>
    <row r="781" spans="1:5" hidden="1">
      <c r="A781" s="1">
        <v>1928</v>
      </c>
      <c r="B781" s="1">
        <v>0</v>
      </c>
      <c r="C781" s="1">
        <v>62485.78</v>
      </c>
      <c r="D781" s="1">
        <v>65527.78</v>
      </c>
      <c r="E781" s="1">
        <v>128013.55</v>
      </c>
    </row>
    <row r="782" spans="1:5" hidden="1">
      <c r="A782" s="1">
        <v>1928</v>
      </c>
      <c r="B782" s="1">
        <v>1</v>
      </c>
      <c r="C782" s="1">
        <v>61661.66</v>
      </c>
      <c r="D782" s="1">
        <v>64113.22</v>
      </c>
      <c r="E782" s="1">
        <v>125774.89</v>
      </c>
    </row>
    <row r="783" spans="1:5" hidden="1">
      <c r="A783" s="1">
        <v>1928</v>
      </c>
      <c r="B783" s="1">
        <v>2</v>
      </c>
      <c r="C783" s="1">
        <v>62320.23</v>
      </c>
      <c r="D783" s="1">
        <v>64322.67</v>
      </c>
      <c r="E783" s="1">
        <v>126642.9</v>
      </c>
    </row>
    <row r="784" spans="1:5" hidden="1">
      <c r="A784" s="1">
        <v>1928</v>
      </c>
      <c r="B784" s="1">
        <v>3</v>
      </c>
      <c r="C784" s="1">
        <v>62852.41</v>
      </c>
      <c r="D784" s="1">
        <v>64552.959999999999</v>
      </c>
      <c r="E784" s="1">
        <v>127405.37</v>
      </c>
    </row>
    <row r="785" spans="1:5" hidden="1">
      <c r="A785" s="1">
        <v>1928</v>
      </c>
      <c r="B785" s="1">
        <v>4</v>
      </c>
      <c r="C785" s="1">
        <v>62775.91</v>
      </c>
      <c r="D785" s="1">
        <v>64499.08</v>
      </c>
      <c r="E785" s="1">
        <v>127274.98</v>
      </c>
    </row>
    <row r="786" spans="1:5" hidden="1">
      <c r="A786" s="1">
        <v>1928</v>
      </c>
      <c r="B786" s="1">
        <v>5</v>
      </c>
      <c r="C786" s="1">
        <v>63147.29</v>
      </c>
      <c r="D786" s="1">
        <v>65270.63</v>
      </c>
      <c r="E786" s="1">
        <v>128417.92</v>
      </c>
    </row>
    <row r="787" spans="1:5" hidden="1">
      <c r="A787" s="1">
        <v>1928</v>
      </c>
      <c r="B787" s="1">
        <v>6</v>
      </c>
      <c r="C787" s="1">
        <v>63699.49</v>
      </c>
      <c r="D787" s="1">
        <v>66174.13</v>
      </c>
      <c r="E787" s="1">
        <v>129873.62</v>
      </c>
    </row>
    <row r="788" spans="1:5" hidden="1">
      <c r="A788" s="1">
        <v>1928</v>
      </c>
      <c r="B788" s="1">
        <v>7</v>
      </c>
      <c r="C788" s="1">
        <v>62785.31</v>
      </c>
      <c r="D788" s="1">
        <v>65285.1</v>
      </c>
      <c r="E788" s="1">
        <v>128070.41</v>
      </c>
    </row>
    <row r="789" spans="1:5" hidden="1">
      <c r="A789" s="1">
        <v>1928</v>
      </c>
      <c r="B789" s="1">
        <v>8</v>
      </c>
      <c r="C789" s="1">
        <v>59741.81</v>
      </c>
      <c r="D789" s="1">
        <v>62292.78</v>
      </c>
      <c r="E789" s="1">
        <v>122034.59</v>
      </c>
    </row>
    <row r="790" spans="1:5" hidden="1">
      <c r="A790" s="1">
        <v>1928</v>
      </c>
      <c r="B790" s="1">
        <v>9</v>
      </c>
      <c r="C790" s="1">
        <v>57677.69</v>
      </c>
      <c r="D790" s="1">
        <v>60004.73</v>
      </c>
      <c r="E790" s="1">
        <v>117682.42</v>
      </c>
    </row>
    <row r="791" spans="1:5" hidden="1">
      <c r="A791" s="1">
        <v>1928</v>
      </c>
      <c r="B791" s="1">
        <v>10</v>
      </c>
      <c r="C791" s="1">
        <v>58243.99</v>
      </c>
      <c r="D791" s="1">
        <v>60195.29</v>
      </c>
      <c r="E791" s="1">
        <v>118439.28</v>
      </c>
    </row>
    <row r="792" spans="1:5" hidden="1">
      <c r="A792" s="1">
        <v>1928</v>
      </c>
      <c r="B792" s="1">
        <v>11</v>
      </c>
      <c r="C792" s="1">
        <v>59447.27</v>
      </c>
      <c r="D792" s="1">
        <v>61197.5</v>
      </c>
      <c r="E792" s="1">
        <v>120644.77</v>
      </c>
    </row>
    <row r="793" spans="1:5" hidden="1">
      <c r="A793" s="1">
        <v>1928</v>
      </c>
      <c r="B793" s="1">
        <v>12</v>
      </c>
      <c r="C793" s="1">
        <v>60570.01</v>
      </c>
      <c r="D793" s="1">
        <v>62171</v>
      </c>
      <c r="E793" s="1">
        <v>122741.02</v>
      </c>
    </row>
    <row r="794" spans="1:5" hidden="1">
      <c r="A794" s="1">
        <v>1928</v>
      </c>
      <c r="B794" s="1">
        <v>13</v>
      </c>
      <c r="C794" s="1">
        <v>61795.6</v>
      </c>
      <c r="D794" s="1">
        <v>63122.23</v>
      </c>
      <c r="E794" s="1">
        <v>124917.82</v>
      </c>
    </row>
    <row r="795" spans="1:5" hidden="1">
      <c r="A795" s="1">
        <v>1928</v>
      </c>
      <c r="B795" s="1">
        <v>14</v>
      </c>
      <c r="C795" s="1">
        <v>61632.45</v>
      </c>
      <c r="D795" s="1">
        <v>62731.88</v>
      </c>
      <c r="E795" s="1">
        <v>124364.33</v>
      </c>
    </row>
    <row r="796" spans="1:5" hidden="1">
      <c r="A796" s="1">
        <v>1928</v>
      </c>
      <c r="B796" s="1">
        <v>15</v>
      </c>
      <c r="C796" s="1">
        <v>59958.5</v>
      </c>
      <c r="D796" s="1">
        <v>61308.45</v>
      </c>
      <c r="E796" s="1">
        <v>121266.95</v>
      </c>
    </row>
    <row r="797" spans="1:5" hidden="1">
      <c r="A797" s="1">
        <v>1928</v>
      </c>
      <c r="B797" s="1">
        <v>16</v>
      </c>
      <c r="C797" s="1">
        <v>58257.58</v>
      </c>
      <c r="D797" s="1">
        <v>60007.67</v>
      </c>
      <c r="E797" s="1">
        <v>118265.24</v>
      </c>
    </row>
    <row r="798" spans="1:5" hidden="1">
      <c r="A798" s="1">
        <v>1928</v>
      </c>
      <c r="B798" s="1">
        <v>17</v>
      </c>
      <c r="C798" s="1">
        <v>56658.25</v>
      </c>
      <c r="D798" s="1">
        <v>59130.06</v>
      </c>
      <c r="E798" s="1">
        <v>115788.31</v>
      </c>
    </row>
    <row r="799" spans="1:5" hidden="1">
      <c r="A799" s="1">
        <v>1928</v>
      </c>
      <c r="B799" s="1">
        <v>18</v>
      </c>
      <c r="C799" s="1">
        <v>54982.83</v>
      </c>
      <c r="D799" s="1">
        <v>58505.59</v>
      </c>
      <c r="E799" s="1">
        <v>113488.41</v>
      </c>
    </row>
    <row r="800" spans="1:5" hidden="1">
      <c r="A800" s="1">
        <v>1928</v>
      </c>
      <c r="B800" s="1">
        <v>19</v>
      </c>
      <c r="C800" s="1">
        <v>53929.120000000003</v>
      </c>
      <c r="D800" s="1">
        <v>57781.56</v>
      </c>
      <c r="E800" s="1">
        <v>111710.68</v>
      </c>
    </row>
    <row r="801" spans="1:5" hidden="1">
      <c r="A801" s="1">
        <v>1928</v>
      </c>
      <c r="B801" s="1">
        <v>20</v>
      </c>
      <c r="C801" s="1">
        <v>53254.559999999998</v>
      </c>
      <c r="D801" s="1">
        <v>57006.51</v>
      </c>
      <c r="E801" s="1">
        <v>110261.07</v>
      </c>
    </row>
    <row r="802" spans="1:5" hidden="1">
      <c r="A802" s="1">
        <v>1928</v>
      </c>
      <c r="B802" s="1">
        <v>21</v>
      </c>
      <c r="C802" s="1">
        <v>51909.61</v>
      </c>
      <c r="D802" s="1">
        <v>56306.11</v>
      </c>
      <c r="E802" s="1">
        <v>108215.72</v>
      </c>
    </row>
    <row r="803" spans="1:5" hidden="1">
      <c r="A803" s="1">
        <v>1928</v>
      </c>
      <c r="B803" s="1">
        <v>22</v>
      </c>
      <c r="C803" s="1">
        <v>50555.95</v>
      </c>
      <c r="D803" s="1">
        <v>55657.14</v>
      </c>
      <c r="E803" s="1">
        <v>106213.09</v>
      </c>
    </row>
    <row r="804" spans="1:5" hidden="1">
      <c r="A804" s="1">
        <v>1928</v>
      </c>
      <c r="B804" s="1">
        <v>23</v>
      </c>
      <c r="C804" s="1">
        <v>49357.4</v>
      </c>
      <c r="D804" s="1">
        <v>54262.559999999998</v>
      </c>
      <c r="E804" s="1">
        <v>103619.95</v>
      </c>
    </row>
    <row r="805" spans="1:5" hidden="1">
      <c r="A805" s="1">
        <v>1928</v>
      </c>
      <c r="B805" s="1">
        <v>24</v>
      </c>
      <c r="C805" s="1">
        <v>48181.48</v>
      </c>
      <c r="D805" s="1">
        <v>52535.59</v>
      </c>
      <c r="E805" s="1">
        <v>100717.06</v>
      </c>
    </row>
    <row r="806" spans="1:5" hidden="1">
      <c r="A806" s="1">
        <v>1928</v>
      </c>
      <c r="B806" s="1">
        <v>25</v>
      </c>
      <c r="C806" s="1">
        <v>47849.23</v>
      </c>
      <c r="D806" s="1">
        <v>51827.77</v>
      </c>
      <c r="E806" s="1">
        <v>99677</v>
      </c>
    </row>
    <row r="807" spans="1:5" hidden="1">
      <c r="A807" s="1">
        <v>1928</v>
      </c>
      <c r="B807" s="1">
        <v>26</v>
      </c>
      <c r="C807" s="1">
        <v>48200.38</v>
      </c>
      <c r="D807" s="1">
        <v>51778.97</v>
      </c>
      <c r="E807" s="1">
        <v>99979.35</v>
      </c>
    </row>
    <row r="808" spans="1:5" hidden="1">
      <c r="A808" s="1">
        <v>1928</v>
      </c>
      <c r="B808" s="1">
        <v>27</v>
      </c>
      <c r="C808" s="1">
        <v>48624.52</v>
      </c>
      <c r="D808" s="1">
        <v>51554.23</v>
      </c>
      <c r="E808" s="1">
        <v>100178.75</v>
      </c>
    </row>
    <row r="809" spans="1:5" hidden="1">
      <c r="A809" s="1">
        <v>1928</v>
      </c>
      <c r="B809" s="1">
        <v>28</v>
      </c>
      <c r="C809" s="1">
        <v>48455.14</v>
      </c>
      <c r="D809" s="1">
        <v>50411.03</v>
      </c>
      <c r="E809" s="1">
        <v>98866.17</v>
      </c>
    </row>
    <row r="810" spans="1:5" hidden="1">
      <c r="A810" s="1">
        <v>1928</v>
      </c>
      <c r="B810" s="1">
        <v>29</v>
      </c>
      <c r="C810" s="1">
        <v>47530.39</v>
      </c>
      <c r="D810" s="1">
        <v>48609.97</v>
      </c>
      <c r="E810" s="1">
        <v>96140.36</v>
      </c>
    </row>
    <row r="811" spans="1:5" hidden="1">
      <c r="A811" s="1">
        <v>1928</v>
      </c>
      <c r="B811" s="1">
        <v>30</v>
      </c>
      <c r="C811" s="1">
        <v>47298.52</v>
      </c>
      <c r="D811" s="1">
        <v>47304.6</v>
      </c>
      <c r="E811" s="1">
        <v>94603.12</v>
      </c>
    </row>
    <row r="812" spans="1:5" hidden="1">
      <c r="A812" s="1">
        <v>1928</v>
      </c>
      <c r="B812" s="1">
        <v>31</v>
      </c>
      <c r="C812" s="1">
        <v>47773.29</v>
      </c>
      <c r="D812" s="1">
        <v>46802.73</v>
      </c>
      <c r="E812" s="1">
        <v>94576.03</v>
      </c>
    </row>
    <row r="813" spans="1:5" hidden="1">
      <c r="A813" s="1">
        <v>1928</v>
      </c>
      <c r="B813" s="1">
        <v>32</v>
      </c>
      <c r="C813" s="1">
        <v>48124.37</v>
      </c>
      <c r="D813" s="1">
        <v>46774.96</v>
      </c>
      <c r="E813" s="1">
        <v>94899.33</v>
      </c>
    </row>
    <row r="814" spans="1:5" hidden="1">
      <c r="A814" s="1">
        <v>1928</v>
      </c>
      <c r="B814" s="1">
        <v>33</v>
      </c>
      <c r="C814" s="1">
        <v>48200.11</v>
      </c>
      <c r="D814" s="1">
        <v>47000.73</v>
      </c>
      <c r="E814" s="1">
        <v>95200.84</v>
      </c>
    </row>
    <row r="815" spans="1:5" hidden="1">
      <c r="A815" s="1">
        <v>1928</v>
      </c>
      <c r="B815" s="1">
        <v>34</v>
      </c>
      <c r="C815" s="1">
        <v>48299.15</v>
      </c>
      <c r="D815" s="1">
        <v>47347.81</v>
      </c>
      <c r="E815" s="1">
        <v>95646.96</v>
      </c>
    </row>
    <row r="816" spans="1:5" hidden="1">
      <c r="A816" s="1">
        <v>1928</v>
      </c>
      <c r="B816" s="1">
        <v>35</v>
      </c>
      <c r="C816" s="1">
        <v>48424.52</v>
      </c>
      <c r="D816" s="1">
        <v>48072.44</v>
      </c>
      <c r="E816" s="1">
        <v>96496.960000000006</v>
      </c>
    </row>
    <row r="817" spans="1:5" hidden="1">
      <c r="A817" s="1">
        <v>1928</v>
      </c>
      <c r="B817" s="1">
        <v>36</v>
      </c>
      <c r="C817" s="1">
        <v>48027.93</v>
      </c>
      <c r="D817" s="1">
        <v>48325.38</v>
      </c>
      <c r="E817" s="1">
        <v>96353.31</v>
      </c>
    </row>
    <row r="818" spans="1:5" hidden="1">
      <c r="A818" s="1">
        <v>1928</v>
      </c>
      <c r="B818" s="1">
        <v>37</v>
      </c>
      <c r="C818" s="1">
        <v>46856.11</v>
      </c>
      <c r="D818" s="1">
        <v>48052.47</v>
      </c>
      <c r="E818" s="1">
        <v>94908.58</v>
      </c>
    </row>
    <row r="819" spans="1:5" hidden="1">
      <c r="A819" s="1">
        <v>1928</v>
      </c>
      <c r="B819" s="1">
        <v>38</v>
      </c>
      <c r="C819" s="1">
        <v>45703.88</v>
      </c>
      <c r="D819" s="1">
        <v>47675.77</v>
      </c>
      <c r="E819" s="1">
        <v>93379.66</v>
      </c>
    </row>
    <row r="820" spans="1:5" hidden="1">
      <c r="A820" s="1">
        <v>1928</v>
      </c>
      <c r="B820" s="1">
        <v>39</v>
      </c>
      <c r="C820" s="1">
        <v>44902.66</v>
      </c>
      <c r="D820" s="1">
        <v>47277.66</v>
      </c>
      <c r="E820" s="1">
        <v>92180.32</v>
      </c>
    </row>
    <row r="821" spans="1:5" hidden="1">
      <c r="A821" s="1">
        <v>1928</v>
      </c>
      <c r="B821" s="1">
        <v>40</v>
      </c>
      <c r="C821" s="1">
        <v>43830.83</v>
      </c>
      <c r="D821" s="1">
        <v>46081.18</v>
      </c>
      <c r="E821" s="1">
        <v>89912.01</v>
      </c>
    </row>
    <row r="822" spans="1:5" hidden="1">
      <c r="A822" s="1">
        <v>1928</v>
      </c>
      <c r="B822" s="1">
        <v>41</v>
      </c>
      <c r="C822" s="1">
        <v>42331.33</v>
      </c>
      <c r="D822" s="1">
        <v>44505.63</v>
      </c>
      <c r="E822" s="1">
        <v>86836.96</v>
      </c>
    </row>
    <row r="823" spans="1:5" hidden="1">
      <c r="A823" s="1">
        <v>1928</v>
      </c>
      <c r="B823" s="1">
        <v>42</v>
      </c>
      <c r="C823" s="1">
        <v>41029.07</v>
      </c>
      <c r="D823" s="1">
        <v>43203.89</v>
      </c>
      <c r="E823" s="1">
        <v>84232.960000000006</v>
      </c>
    </row>
    <row r="824" spans="1:5" hidden="1">
      <c r="A824" s="1">
        <v>1928</v>
      </c>
      <c r="B824" s="1">
        <v>43</v>
      </c>
      <c r="C824" s="1">
        <v>39606.99</v>
      </c>
      <c r="D824" s="1">
        <v>41980.45</v>
      </c>
      <c r="E824" s="1">
        <v>81587.44</v>
      </c>
    </row>
    <row r="825" spans="1:5" hidden="1">
      <c r="A825" s="1">
        <v>1928</v>
      </c>
      <c r="B825" s="1">
        <v>44</v>
      </c>
      <c r="C825" s="1">
        <v>37683.74</v>
      </c>
      <c r="D825" s="1">
        <v>40233.85</v>
      </c>
      <c r="E825" s="1">
        <v>77917.600000000006</v>
      </c>
    </row>
    <row r="826" spans="1:5" hidden="1">
      <c r="A826" s="1">
        <v>1928</v>
      </c>
      <c r="B826" s="1">
        <v>45</v>
      </c>
      <c r="C826" s="1">
        <v>36005.08</v>
      </c>
      <c r="D826" s="1">
        <v>38430.949999999997</v>
      </c>
      <c r="E826" s="1">
        <v>74436.02</v>
      </c>
    </row>
    <row r="827" spans="1:5" hidden="1">
      <c r="A827" s="1">
        <v>1928</v>
      </c>
      <c r="B827" s="1">
        <v>46</v>
      </c>
      <c r="C827" s="1">
        <v>35076.949999999997</v>
      </c>
      <c r="D827" s="1">
        <v>37326.35</v>
      </c>
      <c r="E827" s="1">
        <v>72403.3</v>
      </c>
    </row>
    <row r="828" spans="1:5" hidden="1">
      <c r="A828" s="1">
        <v>1928</v>
      </c>
      <c r="B828" s="1">
        <v>47</v>
      </c>
      <c r="C828" s="1">
        <v>34352.31</v>
      </c>
      <c r="D828" s="1">
        <v>36602.49</v>
      </c>
      <c r="E828" s="1">
        <v>70954.8</v>
      </c>
    </row>
    <row r="829" spans="1:5" hidden="1">
      <c r="A829" s="1">
        <v>1928</v>
      </c>
      <c r="B829" s="1">
        <v>48</v>
      </c>
      <c r="C829" s="1">
        <v>33205.4</v>
      </c>
      <c r="D829" s="1">
        <v>35330.67</v>
      </c>
      <c r="E829" s="1">
        <v>68536.070000000007</v>
      </c>
    </row>
    <row r="830" spans="1:5" hidden="1">
      <c r="A830" s="1">
        <v>1928</v>
      </c>
      <c r="B830" s="1">
        <v>49</v>
      </c>
      <c r="C830" s="1">
        <v>31507.14</v>
      </c>
      <c r="D830" s="1">
        <v>33531.75</v>
      </c>
      <c r="E830" s="1">
        <v>65038.89</v>
      </c>
    </row>
    <row r="831" spans="1:5" hidden="1">
      <c r="A831" s="1">
        <v>1928</v>
      </c>
      <c r="B831" s="1">
        <v>50</v>
      </c>
      <c r="C831" s="1">
        <v>29805.21</v>
      </c>
      <c r="D831" s="1">
        <v>31730.59</v>
      </c>
      <c r="E831" s="1">
        <v>61535.8</v>
      </c>
    </row>
    <row r="832" spans="1:5" hidden="1">
      <c r="A832" s="1">
        <v>1928</v>
      </c>
      <c r="B832" s="1">
        <v>51</v>
      </c>
      <c r="C832" s="1">
        <v>28603.1</v>
      </c>
      <c r="D832" s="1">
        <v>30253.31</v>
      </c>
      <c r="E832" s="1">
        <v>58856.42</v>
      </c>
    </row>
    <row r="833" spans="1:5" hidden="1">
      <c r="A833" s="1">
        <v>1928</v>
      </c>
      <c r="B833" s="1">
        <v>52</v>
      </c>
      <c r="C833" s="1">
        <v>27726.6</v>
      </c>
      <c r="D833" s="1">
        <v>29176.83</v>
      </c>
      <c r="E833" s="1">
        <v>56903.43</v>
      </c>
    </row>
    <row r="834" spans="1:5" hidden="1">
      <c r="A834" s="1">
        <v>1928</v>
      </c>
      <c r="B834" s="1">
        <v>53</v>
      </c>
      <c r="C834" s="1">
        <v>27051.43</v>
      </c>
      <c r="D834" s="1">
        <v>28325.73</v>
      </c>
      <c r="E834" s="1">
        <v>55377.15</v>
      </c>
    </row>
    <row r="835" spans="1:5" hidden="1">
      <c r="A835" s="1">
        <v>1928</v>
      </c>
      <c r="B835" s="1">
        <v>54</v>
      </c>
      <c r="C835" s="1">
        <v>26277.1</v>
      </c>
      <c r="D835" s="1">
        <v>27551.24</v>
      </c>
      <c r="E835" s="1">
        <v>53828.34</v>
      </c>
    </row>
    <row r="836" spans="1:5" hidden="1">
      <c r="A836" s="1">
        <v>1928</v>
      </c>
      <c r="B836" s="1">
        <v>55</v>
      </c>
      <c r="C836" s="1">
        <v>25502.18</v>
      </c>
      <c r="D836" s="1">
        <v>26775.5</v>
      </c>
      <c r="E836" s="1">
        <v>52277.68</v>
      </c>
    </row>
    <row r="837" spans="1:5" hidden="1">
      <c r="A837" s="1">
        <v>1928</v>
      </c>
      <c r="B837" s="1">
        <v>56</v>
      </c>
      <c r="C837" s="1">
        <v>24850.81</v>
      </c>
      <c r="D837" s="1">
        <v>26496.81</v>
      </c>
      <c r="E837" s="1">
        <v>51347.62</v>
      </c>
    </row>
    <row r="838" spans="1:5" hidden="1">
      <c r="A838" s="1">
        <v>1928</v>
      </c>
      <c r="B838" s="1">
        <v>57</v>
      </c>
      <c r="C838" s="1">
        <v>24350.720000000001</v>
      </c>
      <c r="D838" s="1">
        <v>26348.400000000001</v>
      </c>
      <c r="E838" s="1">
        <v>50699.12</v>
      </c>
    </row>
    <row r="839" spans="1:5" hidden="1">
      <c r="A839" s="1">
        <v>1928</v>
      </c>
      <c r="B839" s="1">
        <v>58</v>
      </c>
      <c r="C839" s="1">
        <v>23677.03</v>
      </c>
      <c r="D839" s="1">
        <v>25676.67</v>
      </c>
      <c r="E839" s="1">
        <v>49353.7</v>
      </c>
    </row>
    <row r="840" spans="1:5" hidden="1">
      <c r="A840" s="1">
        <v>1928</v>
      </c>
      <c r="B840" s="1">
        <v>59</v>
      </c>
      <c r="C840" s="1">
        <v>22900.9</v>
      </c>
      <c r="D840" s="1">
        <v>24676.07</v>
      </c>
      <c r="E840" s="1">
        <v>47576.98</v>
      </c>
    </row>
    <row r="841" spans="1:5" hidden="1">
      <c r="A841" s="1">
        <v>1928</v>
      </c>
      <c r="B841" s="1">
        <v>60</v>
      </c>
      <c r="C841" s="1">
        <v>22003</v>
      </c>
      <c r="D841" s="1">
        <v>23551.43</v>
      </c>
      <c r="E841" s="1">
        <v>45554.43</v>
      </c>
    </row>
    <row r="842" spans="1:5" hidden="1">
      <c r="A842" s="1">
        <v>1928</v>
      </c>
      <c r="B842" s="1">
        <v>61</v>
      </c>
      <c r="C842" s="1">
        <v>20829.04</v>
      </c>
      <c r="D842" s="1">
        <v>22675.759999999998</v>
      </c>
      <c r="E842" s="1">
        <v>43504.79</v>
      </c>
    </row>
    <row r="843" spans="1:5" hidden="1">
      <c r="A843" s="1">
        <v>1928</v>
      </c>
      <c r="B843" s="1">
        <v>62</v>
      </c>
      <c r="C843" s="1">
        <v>19899.68</v>
      </c>
      <c r="D843" s="1">
        <v>22197.22</v>
      </c>
      <c r="E843" s="1">
        <v>42096.9</v>
      </c>
    </row>
    <row r="844" spans="1:5" hidden="1">
      <c r="A844" s="1">
        <v>1928</v>
      </c>
      <c r="B844" s="1">
        <v>63</v>
      </c>
      <c r="C844" s="1">
        <v>19276.349999999999</v>
      </c>
      <c r="D844" s="1">
        <v>21674.880000000001</v>
      </c>
      <c r="E844" s="1">
        <v>40951.230000000003</v>
      </c>
    </row>
    <row r="845" spans="1:5" hidden="1">
      <c r="A845" s="1">
        <v>1928</v>
      </c>
      <c r="B845" s="1">
        <v>64</v>
      </c>
      <c r="C845" s="1">
        <v>18452.62</v>
      </c>
      <c r="D845" s="1">
        <v>20628.669999999998</v>
      </c>
      <c r="E845" s="1">
        <v>39081.279999999999</v>
      </c>
    </row>
    <row r="846" spans="1:5" hidden="1">
      <c r="A846" s="1">
        <v>1928</v>
      </c>
      <c r="B846" s="1">
        <v>65</v>
      </c>
      <c r="C846" s="1">
        <v>17425.52</v>
      </c>
      <c r="D846" s="1">
        <v>19424.07</v>
      </c>
      <c r="E846" s="1">
        <v>36849.589999999997</v>
      </c>
    </row>
    <row r="847" spans="1:5" hidden="1">
      <c r="A847" s="1">
        <v>1928</v>
      </c>
      <c r="B847" s="1">
        <v>66</v>
      </c>
      <c r="C847" s="1">
        <v>16376.7</v>
      </c>
      <c r="D847" s="1">
        <v>18276.5</v>
      </c>
      <c r="E847" s="1">
        <v>34653.199999999997</v>
      </c>
    </row>
    <row r="848" spans="1:5" hidden="1">
      <c r="A848" s="1">
        <v>1928</v>
      </c>
      <c r="B848" s="1">
        <v>67</v>
      </c>
      <c r="C848" s="1">
        <v>15474.69</v>
      </c>
      <c r="D848" s="1">
        <v>17324.98</v>
      </c>
      <c r="E848" s="1">
        <v>32799.67</v>
      </c>
    </row>
    <row r="849" spans="1:5" hidden="1">
      <c r="A849" s="1">
        <v>1928</v>
      </c>
      <c r="B849" s="1">
        <v>68</v>
      </c>
      <c r="C849" s="1">
        <v>14550.67</v>
      </c>
      <c r="D849" s="1">
        <v>16051.03</v>
      </c>
      <c r="E849" s="1">
        <v>30601.7</v>
      </c>
    </row>
    <row r="850" spans="1:5" hidden="1">
      <c r="A850" s="1">
        <v>1928</v>
      </c>
      <c r="B850" s="1">
        <v>69</v>
      </c>
      <c r="C850" s="1">
        <v>13326.58</v>
      </c>
      <c r="D850" s="1">
        <v>14526.94</v>
      </c>
      <c r="E850" s="1">
        <v>27853.52</v>
      </c>
    </row>
    <row r="851" spans="1:5" hidden="1">
      <c r="A851" s="1">
        <v>1928</v>
      </c>
      <c r="B851" s="1">
        <v>70</v>
      </c>
      <c r="C851" s="1">
        <v>12273.95</v>
      </c>
      <c r="D851" s="1">
        <v>13074.19</v>
      </c>
      <c r="E851" s="1">
        <v>25348.13</v>
      </c>
    </row>
    <row r="852" spans="1:5" hidden="1">
      <c r="A852" s="1">
        <v>1928</v>
      </c>
      <c r="B852" s="1">
        <v>71</v>
      </c>
      <c r="C852" s="1">
        <v>11275.69</v>
      </c>
      <c r="D852" s="1">
        <v>11949.4</v>
      </c>
      <c r="E852" s="1">
        <v>23225.09</v>
      </c>
    </row>
    <row r="853" spans="1:5" hidden="1">
      <c r="A853" s="1">
        <v>1928</v>
      </c>
      <c r="B853" s="1">
        <v>72</v>
      </c>
      <c r="C853" s="1">
        <v>10101.280000000001</v>
      </c>
      <c r="D853" s="1">
        <v>10749.89</v>
      </c>
      <c r="E853" s="1">
        <v>20851.16</v>
      </c>
    </row>
    <row r="854" spans="1:5" hidden="1">
      <c r="A854" s="1">
        <v>1928</v>
      </c>
      <c r="B854" s="1">
        <v>73</v>
      </c>
      <c r="C854" s="1">
        <v>8676.32</v>
      </c>
      <c r="D854" s="1">
        <v>9325.64</v>
      </c>
      <c r="E854" s="1">
        <v>18001.96</v>
      </c>
    </row>
    <row r="855" spans="1:5" hidden="1">
      <c r="A855" s="1">
        <v>1928</v>
      </c>
      <c r="B855" s="1">
        <v>74</v>
      </c>
      <c r="C855" s="1">
        <v>7275.79</v>
      </c>
      <c r="D855" s="1">
        <v>7876.25</v>
      </c>
      <c r="E855" s="1">
        <v>15152.04</v>
      </c>
    </row>
    <row r="856" spans="1:5" hidden="1">
      <c r="A856" s="1">
        <v>1928</v>
      </c>
      <c r="B856" s="1">
        <v>75</v>
      </c>
      <c r="C856" s="1">
        <v>6274.09</v>
      </c>
      <c r="D856" s="1">
        <v>6574.63</v>
      </c>
      <c r="E856" s="1">
        <v>12848.72</v>
      </c>
    </row>
    <row r="857" spans="1:5" hidden="1">
      <c r="A857" s="1">
        <v>1928</v>
      </c>
      <c r="B857" s="1">
        <v>76</v>
      </c>
      <c r="C857" s="1">
        <v>5523.57</v>
      </c>
      <c r="D857" s="1">
        <v>5673.07</v>
      </c>
      <c r="E857" s="1">
        <v>11196.65</v>
      </c>
    </row>
    <row r="858" spans="1:5" hidden="1">
      <c r="A858" s="1">
        <v>1928</v>
      </c>
      <c r="B858" s="1">
        <v>77</v>
      </c>
      <c r="C858" s="1">
        <v>5022.96</v>
      </c>
      <c r="D858" s="1">
        <v>5048.3900000000003</v>
      </c>
      <c r="E858" s="1">
        <v>10071.35</v>
      </c>
    </row>
    <row r="859" spans="1:5" hidden="1">
      <c r="A859" s="1">
        <v>1928</v>
      </c>
      <c r="B859" s="1">
        <v>78</v>
      </c>
      <c r="C859" s="1">
        <v>4497.6099999999997</v>
      </c>
      <c r="D859" s="1">
        <v>4398.71</v>
      </c>
      <c r="E859" s="1">
        <v>8896.31</v>
      </c>
    </row>
    <row r="860" spans="1:5" hidden="1">
      <c r="A860" s="1">
        <v>1928</v>
      </c>
      <c r="B860" s="1">
        <v>79</v>
      </c>
      <c r="C860" s="1">
        <v>3948.6</v>
      </c>
      <c r="D860" s="1">
        <v>3699.3</v>
      </c>
      <c r="E860" s="1">
        <v>7647.9</v>
      </c>
    </row>
    <row r="861" spans="1:5" hidden="1">
      <c r="A861" s="1">
        <v>1928</v>
      </c>
      <c r="B861" s="1">
        <v>80</v>
      </c>
      <c r="C861" s="1">
        <v>3544.93</v>
      </c>
      <c r="D861" s="1">
        <v>3189.52</v>
      </c>
      <c r="E861" s="1">
        <v>6734.45</v>
      </c>
    </row>
    <row r="862" spans="1:5" hidden="1">
      <c r="A862" s="1">
        <v>1928</v>
      </c>
      <c r="B862" s="1">
        <v>81</v>
      </c>
      <c r="C862" s="1">
        <v>3170.1</v>
      </c>
      <c r="D862" s="1">
        <v>2688.65</v>
      </c>
      <c r="E862" s="1">
        <v>5858.75</v>
      </c>
    </row>
    <row r="863" spans="1:5" hidden="1">
      <c r="A863" s="1">
        <v>1928</v>
      </c>
      <c r="B863" s="1">
        <v>82</v>
      </c>
      <c r="C863" s="1">
        <v>2816.1</v>
      </c>
      <c r="D863" s="1">
        <v>2294.7800000000002</v>
      </c>
      <c r="E863" s="1">
        <v>5110.88</v>
      </c>
    </row>
    <row r="864" spans="1:5" hidden="1">
      <c r="A864" s="1">
        <v>1928</v>
      </c>
      <c r="B864" s="1">
        <v>83</v>
      </c>
      <c r="C864" s="1">
        <v>2429.67</v>
      </c>
      <c r="D864" s="1">
        <v>1995.99</v>
      </c>
      <c r="E864" s="1">
        <v>4425.66</v>
      </c>
    </row>
    <row r="865" spans="1:5" hidden="1">
      <c r="A865" s="1">
        <v>1928</v>
      </c>
      <c r="B865" s="1">
        <v>84</v>
      </c>
      <c r="C865" s="1">
        <v>2022.46</v>
      </c>
      <c r="D865" s="1">
        <v>1691.8</v>
      </c>
      <c r="E865" s="1">
        <v>3714.26</v>
      </c>
    </row>
    <row r="866" spans="1:5" hidden="1">
      <c r="A866" s="1">
        <v>1928</v>
      </c>
      <c r="B866" s="1">
        <v>85</v>
      </c>
      <c r="C866" s="1">
        <v>1657.96</v>
      </c>
      <c r="D866" s="1">
        <v>1360.75</v>
      </c>
      <c r="E866" s="1">
        <v>3018.7</v>
      </c>
    </row>
    <row r="867" spans="1:5" hidden="1">
      <c r="A867" s="1">
        <v>1928</v>
      </c>
      <c r="B867" s="1">
        <v>86</v>
      </c>
      <c r="C867" s="1">
        <v>1353.19</v>
      </c>
      <c r="D867" s="1">
        <v>1067.3900000000001</v>
      </c>
      <c r="E867" s="1">
        <v>2420.58</v>
      </c>
    </row>
    <row r="868" spans="1:5" hidden="1">
      <c r="A868" s="1">
        <v>1928</v>
      </c>
      <c r="B868" s="1">
        <v>87</v>
      </c>
      <c r="C868" s="1">
        <v>1082.18</v>
      </c>
      <c r="D868" s="1">
        <v>836.47</v>
      </c>
      <c r="E868" s="1">
        <v>1918.64</v>
      </c>
    </row>
    <row r="869" spans="1:5" hidden="1">
      <c r="A869" s="1">
        <v>1928</v>
      </c>
      <c r="B869" s="1">
        <v>88</v>
      </c>
      <c r="C869" s="1">
        <v>831.47</v>
      </c>
      <c r="D869" s="1">
        <v>659.74</v>
      </c>
      <c r="E869" s="1">
        <v>1491.21</v>
      </c>
    </row>
    <row r="870" spans="1:5" hidden="1">
      <c r="A870" s="1">
        <v>1928</v>
      </c>
      <c r="B870" s="1">
        <v>89</v>
      </c>
      <c r="C870" s="1">
        <v>612.29999999999995</v>
      </c>
      <c r="D870" s="1">
        <v>488.88</v>
      </c>
      <c r="E870" s="1">
        <v>1101.19</v>
      </c>
    </row>
    <row r="871" spans="1:5" hidden="1">
      <c r="A871" s="1">
        <v>1928</v>
      </c>
      <c r="B871" s="1">
        <v>90</v>
      </c>
      <c r="C871" s="1">
        <v>467.12</v>
      </c>
      <c r="D871" s="1">
        <v>358.11</v>
      </c>
      <c r="E871" s="1">
        <v>825.23</v>
      </c>
    </row>
    <row r="872" spans="1:5" hidden="1">
      <c r="A872" s="1">
        <v>1928</v>
      </c>
      <c r="B872" s="1">
        <v>91</v>
      </c>
      <c r="C872" s="1">
        <v>380.96</v>
      </c>
      <c r="D872" s="1">
        <v>278.33</v>
      </c>
      <c r="E872" s="1">
        <v>659.28</v>
      </c>
    </row>
    <row r="873" spans="1:5" hidden="1">
      <c r="A873" s="1">
        <v>1928</v>
      </c>
      <c r="B873" s="1">
        <v>92</v>
      </c>
      <c r="C873" s="1">
        <v>317.27</v>
      </c>
      <c r="D873" s="1">
        <v>208.73</v>
      </c>
      <c r="E873" s="1">
        <v>526</v>
      </c>
    </row>
    <row r="874" spans="1:5" hidden="1">
      <c r="A874" s="1">
        <v>1928</v>
      </c>
      <c r="B874" s="1">
        <v>93</v>
      </c>
      <c r="C874" s="1">
        <v>250.77</v>
      </c>
      <c r="D874" s="1">
        <v>152.76</v>
      </c>
      <c r="E874" s="1">
        <v>403.53</v>
      </c>
    </row>
    <row r="875" spans="1:5" hidden="1">
      <c r="A875" s="1">
        <v>1928</v>
      </c>
      <c r="B875" s="1">
        <v>94</v>
      </c>
      <c r="C875" s="1">
        <v>177.49</v>
      </c>
      <c r="D875" s="1">
        <v>115.04</v>
      </c>
      <c r="E875" s="1">
        <v>292.52999999999997</v>
      </c>
    </row>
    <row r="876" spans="1:5" hidden="1">
      <c r="A876" s="1">
        <v>1928</v>
      </c>
      <c r="B876" s="1">
        <v>95</v>
      </c>
      <c r="C876" s="1">
        <v>115.27</v>
      </c>
      <c r="D876" s="1">
        <v>80.63</v>
      </c>
      <c r="E876" s="1">
        <v>195.9</v>
      </c>
    </row>
    <row r="877" spans="1:5" hidden="1">
      <c r="A877" s="1">
        <v>1928</v>
      </c>
      <c r="B877" s="1">
        <v>96</v>
      </c>
      <c r="C877" s="1">
        <v>76.87</v>
      </c>
      <c r="D877" s="1">
        <v>55.64</v>
      </c>
      <c r="E877" s="1">
        <v>132.51</v>
      </c>
    </row>
    <row r="878" spans="1:5" hidden="1">
      <c r="A878" s="1">
        <v>1928</v>
      </c>
      <c r="B878" s="1">
        <v>97</v>
      </c>
      <c r="C878" s="1">
        <v>51.62</v>
      </c>
      <c r="D878" s="1">
        <v>39.4</v>
      </c>
      <c r="E878" s="1">
        <v>91.01</v>
      </c>
    </row>
    <row r="879" spans="1:5" hidden="1">
      <c r="A879" s="1">
        <v>1928</v>
      </c>
      <c r="B879" s="1">
        <v>98</v>
      </c>
      <c r="C879" s="1">
        <v>29.64</v>
      </c>
      <c r="D879" s="1">
        <v>26.13</v>
      </c>
      <c r="E879" s="1">
        <v>55.76</v>
      </c>
    </row>
    <row r="880" spans="1:5" hidden="1">
      <c r="A880" s="1">
        <v>1928</v>
      </c>
      <c r="B880" s="1">
        <v>99</v>
      </c>
      <c r="C880" s="1">
        <v>16.02</v>
      </c>
      <c r="D880" s="1">
        <v>16.43</v>
      </c>
      <c r="E880" s="1">
        <v>32.450000000000003</v>
      </c>
    </row>
    <row r="881" spans="1:5" hidden="1">
      <c r="A881" s="1">
        <v>1928</v>
      </c>
      <c r="B881" s="1">
        <v>100</v>
      </c>
      <c r="C881" s="1">
        <v>10.68</v>
      </c>
      <c r="D881" s="1">
        <v>10.43</v>
      </c>
      <c r="E881" s="1">
        <v>21.11</v>
      </c>
    </row>
    <row r="882" spans="1:5" hidden="1">
      <c r="A882" s="1">
        <v>1928</v>
      </c>
      <c r="B882" s="1">
        <v>101</v>
      </c>
      <c r="C882" s="1">
        <v>6.12</v>
      </c>
      <c r="D882" s="1">
        <v>8.02</v>
      </c>
      <c r="E882" s="1">
        <v>14.14</v>
      </c>
    </row>
    <row r="883" spans="1:5" hidden="1">
      <c r="A883" s="1">
        <v>1928</v>
      </c>
      <c r="B883" s="1">
        <v>102</v>
      </c>
      <c r="C883" s="1">
        <v>4.03</v>
      </c>
      <c r="D883" s="1">
        <v>6.19</v>
      </c>
      <c r="E883" s="1">
        <v>10.220000000000001</v>
      </c>
    </row>
    <row r="884" spans="1:5" hidden="1">
      <c r="A884" s="1">
        <v>1928</v>
      </c>
      <c r="B884" s="1">
        <v>103</v>
      </c>
      <c r="C884" s="1">
        <v>4.26</v>
      </c>
      <c r="D884" s="1">
        <v>4.46</v>
      </c>
      <c r="E884" s="1">
        <v>8.7200000000000006</v>
      </c>
    </row>
    <row r="885" spans="1:5" hidden="1">
      <c r="A885" s="1">
        <v>1928</v>
      </c>
      <c r="B885" s="1">
        <v>104</v>
      </c>
      <c r="C885" s="1">
        <v>2.4500000000000002</v>
      </c>
      <c r="D885" s="1">
        <v>3.2</v>
      </c>
      <c r="E885" s="1">
        <v>5.65</v>
      </c>
    </row>
    <row r="886" spans="1:5" hidden="1">
      <c r="A886" s="1">
        <v>1928</v>
      </c>
      <c r="B886" s="1">
        <v>105</v>
      </c>
      <c r="C886" s="1">
        <v>0.75</v>
      </c>
      <c r="D886" s="1">
        <v>1.97</v>
      </c>
      <c r="E886" s="1">
        <v>2.72</v>
      </c>
    </row>
    <row r="887" spans="1:5" hidden="1">
      <c r="A887" s="1">
        <v>1928</v>
      </c>
      <c r="B887" s="1">
        <v>106</v>
      </c>
      <c r="C887" s="1">
        <v>0.24</v>
      </c>
      <c r="D887" s="1">
        <v>1.51</v>
      </c>
      <c r="E887" s="1">
        <v>1.75</v>
      </c>
    </row>
    <row r="888" spans="1:5" hidden="1">
      <c r="A888" s="1">
        <v>1928</v>
      </c>
      <c r="B888" s="1">
        <v>107</v>
      </c>
      <c r="C888" s="1">
        <v>0.27</v>
      </c>
      <c r="D888" s="1">
        <v>1.77</v>
      </c>
      <c r="E888" s="1">
        <v>2.04</v>
      </c>
    </row>
    <row r="889" spans="1:5" hidden="1">
      <c r="A889" s="1">
        <v>1928</v>
      </c>
      <c r="B889" s="1">
        <v>108</v>
      </c>
      <c r="C889" s="1">
        <v>0.5</v>
      </c>
      <c r="D889" s="1">
        <v>1.49</v>
      </c>
      <c r="E889" s="1">
        <v>1.99</v>
      </c>
    </row>
    <row r="890" spans="1:5" hidden="1">
      <c r="A890" s="1">
        <v>1928</v>
      </c>
      <c r="B890" s="1">
        <v>109</v>
      </c>
      <c r="C890" s="1">
        <v>0.24</v>
      </c>
      <c r="D890" s="1">
        <v>1</v>
      </c>
      <c r="E890" s="1">
        <v>1.23</v>
      </c>
    </row>
    <row r="891" spans="1:5" hidden="1">
      <c r="A891" s="1">
        <v>1928</v>
      </c>
      <c r="B891" s="1" t="s">
        <v>121</v>
      </c>
      <c r="C891" s="1">
        <v>0</v>
      </c>
      <c r="D891" s="1">
        <v>0.46</v>
      </c>
      <c r="E891" s="1">
        <v>0.46</v>
      </c>
    </row>
    <row r="892" spans="1:5" hidden="1">
      <c r="A892" s="1">
        <v>1929</v>
      </c>
      <c r="B892" s="1">
        <v>0</v>
      </c>
      <c r="C892" s="1">
        <v>61426.79</v>
      </c>
      <c r="D892" s="1">
        <v>64801.41</v>
      </c>
      <c r="E892" s="1">
        <v>126228.19</v>
      </c>
    </row>
    <row r="893" spans="1:5" hidden="1">
      <c r="A893" s="1">
        <v>1929</v>
      </c>
      <c r="B893" s="1">
        <v>1</v>
      </c>
      <c r="C893" s="1">
        <v>61334.06</v>
      </c>
      <c r="D893" s="1">
        <v>64088.959999999999</v>
      </c>
      <c r="E893" s="1">
        <v>125423.03</v>
      </c>
    </row>
    <row r="894" spans="1:5" hidden="1">
      <c r="A894" s="1">
        <v>1929</v>
      </c>
      <c r="B894" s="1">
        <v>2</v>
      </c>
      <c r="C894" s="1">
        <v>61374.84</v>
      </c>
      <c r="D894" s="1">
        <v>63675.49</v>
      </c>
      <c r="E894" s="1">
        <v>125050.33</v>
      </c>
    </row>
    <row r="895" spans="1:5" hidden="1">
      <c r="A895" s="1">
        <v>1929</v>
      </c>
      <c r="B895" s="1">
        <v>3</v>
      </c>
      <c r="C895" s="1">
        <v>62219.65</v>
      </c>
      <c r="D895" s="1">
        <v>64196.58</v>
      </c>
      <c r="E895" s="1">
        <v>126416.23</v>
      </c>
    </row>
    <row r="896" spans="1:5" hidden="1">
      <c r="A896" s="1">
        <v>1929</v>
      </c>
      <c r="B896" s="1">
        <v>4</v>
      </c>
      <c r="C896" s="1">
        <v>62851.27</v>
      </c>
      <c r="D896" s="1">
        <v>64401.91</v>
      </c>
      <c r="E896" s="1">
        <v>127253.18</v>
      </c>
    </row>
    <row r="897" spans="1:5" hidden="1">
      <c r="A897" s="1">
        <v>1929</v>
      </c>
      <c r="B897" s="1">
        <v>5</v>
      </c>
      <c r="C897" s="1">
        <v>62775.09</v>
      </c>
      <c r="D897" s="1">
        <v>64423.22</v>
      </c>
      <c r="E897" s="1">
        <v>127198.31</v>
      </c>
    </row>
    <row r="898" spans="1:5" hidden="1">
      <c r="A898" s="1">
        <v>1929</v>
      </c>
      <c r="B898" s="1">
        <v>6</v>
      </c>
      <c r="C898" s="1">
        <v>63171.66</v>
      </c>
      <c r="D898" s="1">
        <v>65345.01</v>
      </c>
      <c r="E898" s="1">
        <v>128516.67</v>
      </c>
    </row>
    <row r="899" spans="1:5" hidden="1">
      <c r="A899" s="1">
        <v>1929</v>
      </c>
      <c r="B899" s="1">
        <v>7</v>
      </c>
      <c r="C899" s="1">
        <v>63823.839999999997</v>
      </c>
      <c r="D899" s="1">
        <v>66173.2</v>
      </c>
      <c r="E899" s="1">
        <v>129997.05</v>
      </c>
    </row>
    <row r="900" spans="1:5" hidden="1">
      <c r="A900" s="1">
        <v>1929</v>
      </c>
      <c r="B900" s="1">
        <v>8</v>
      </c>
      <c r="C900" s="1">
        <v>62884.86</v>
      </c>
      <c r="D900" s="1">
        <v>65434.6</v>
      </c>
      <c r="E900" s="1">
        <v>128319.46</v>
      </c>
    </row>
    <row r="901" spans="1:5" hidden="1">
      <c r="A901" s="1">
        <v>1929</v>
      </c>
      <c r="B901" s="1">
        <v>9</v>
      </c>
      <c r="C901" s="1">
        <v>59941.48</v>
      </c>
      <c r="D901" s="1">
        <v>62491.68</v>
      </c>
      <c r="E901" s="1">
        <v>122433.16</v>
      </c>
    </row>
    <row r="902" spans="1:5" hidden="1">
      <c r="A902" s="1">
        <v>1929</v>
      </c>
      <c r="B902" s="1">
        <v>10</v>
      </c>
      <c r="C902" s="1">
        <v>57826.96</v>
      </c>
      <c r="D902" s="1">
        <v>60154.01</v>
      </c>
      <c r="E902" s="1">
        <v>117980.97</v>
      </c>
    </row>
    <row r="903" spans="1:5" hidden="1">
      <c r="A903" s="1">
        <v>1929</v>
      </c>
      <c r="B903" s="1">
        <v>11</v>
      </c>
      <c r="C903" s="1">
        <v>58343.15</v>
      </c>
      <c r="D903" s="1">
        <v>60294.92</v>
      </c>
      <c r="E903" s="1">
        <v>118638.07</v>
      </c>
    </row>
    <row r="904" spans="1:5" hidden="1">
      <c r="A904" s="1">
        <v>1929</v>
      </c>
      <c r="B904" s="1">
        <v>12</v>
      </c>
      <c r="C904" s="1">
        <v>59621.71</v>
      </c>
      <c r="D904" s="1">
        <v>61296.68</v>
      </c>
      <c r="E904" s="1">
        <v>120918.39</v>
      </c>
    </row>
    <row r="905" spans="1:5" hidden="1">
      <c r="A905" s="1">
        <v>1929</v>
      </c>
      <c r="B905" s="1">
        <v>13</v>
      </c>
      <c r="C905" s="1">
        <v>60669.59</v>
      </c>
      <c r="D905" s="1">
        <v>62245.38</v>
      </c>
      <c r="E905" s="1">
        <v>122914.96</v>
      </c>
    </row>
    <row r="906" spans="1:5" hidden="1">
      <c r="A906" s="1">
        <v>1929</v>
      </c>
      <c r="B906" s="1">
        <v>14</v>
      </c>
      <c r="C906" s="1">
        <v>61995.22</v>
      </c>
      <c r="D906" s="1">
        <v>63197.01</v>
      </c>
      <c r="E906" s="1">
        <v>125192.23</v>
      </c>
    </row>
    <row r="907" spans="1:5" hidden="1">
      <c r="A907" s="1">
        <v>1929</v>
      </c>
      <c r="B907" s="1">
        <v>15</v>
      </c>
      <c r="C907" s="1">
        <v>61882.09</v>
      </c>
      <c r="D907" s="1">
        <v>63080.74</v>
      </c>
      <c r="E907" s="1">
        <v>124962.83</v>
      </c>
    </row>
    <row r="908" spans="1:5" hidden="1">
      <c r="A908" s="1">
        <v>1929</v>
      </c>
      <c r="B908" s="1">
        <v>16</v>
      </c>
      <c r="C908" s="1">
        <v>60183.31</v>
      </c>
      <c r="D908" s="1">
        <v>61781.97</v>
      </c>
      <c r="E908" s="1">
        <v>121965.28</v>
      </c>
    </row>
    <row r="909" spans="1:5" hidden="1">
      <c r="A909" s="1">
        <v>1929</v>
      </c>
      <c r="B909" s="1">
        <v>17</v>
      </c>
      <c r="C909" s="1">
        <v>58507.22</v>
      </c>
      <c r="D909" s="1">
        <v>60506.41</v>
      </c>
      <c r="E909" s="1">
        <v>119013.63</v>
      </c>
    </row>
    <row r="910" spans="1:5" hidden="1">
      <c r="A910" s="1">
        <v>1929</v>
      </c>
      <c r="B910" s="1">
        <v>18</v>
      </c>
      <c r="C910" s="1">
        <v>56933.09</v>
      </c>
      <c r="D910" s="1">
        <v>59653.62</v>
      </c>
      <c r="E910" s="1">
        <v>116586.7</v>
      </c>
    </row>
    <row r="911" spans="1:5" hidden="1">
      <c r="A911" s="1">
        <v>1929</v>
      </c>
      <c r="B911" s="1">
        <v>19</v>
      </c>
      <c r="C911" s="1">
        <v>55357.22</v>
      </c>
      <c r="D911" s="1">
        <v>59078.720000000001</v>
      </c>
      <c r="E911" s="1">
        <v>114435.93</v>
      </c>
    </row>
    <row r="912" spans="1:5" hidden="1">
      <c r="A912" s="1">
        <v>1929</v>
      </c>
      <c r="B912" s="1">
        <v>20</v>
      </c>
      <c r="C912" s="1">
        <v>54253.85</v>
      </c>
      <c r="D912" s="1">
        <v>58305.8</v>
      </c>
      <c r="E912" s="1">
        <v>112559.64</v>
      </c>
    </row>
    <row r="913" spans="1:5" hidden="1">
      <c r="A913" s="1">
        <v>1929</v>
      </c>
      <c r="B913" s="1">
        <v>21</v>
      </c>
      <c r="C913" s="1">
        <v>53528.99</v>
      </c>
      <c r="D913" s="1">
        <v>57404.56</v>
      </c>
      <c r="E913" s="1">
        <v>110933.55</v>
      </c>
    </row>
    <row r="914" spans="1:5" hidden="1">
      <c r="A914" s="1">
        <v>1929</v>
      </c>
      <c r="B914" s="1">
        <v>22</v>
      </c>
      <c r="C914" s="1">
        <v>52308.83</v>
      </c>
      <c r="D914" s="1">
        <v>56778.85</v>
      </c>
      <c r="E914" s="1">
        <v>109087.67999999999</v>
      </c>
    </row>
    <row r="915" spans="1:5" hidden="1">
      <c r="A915" s="1">
        <v>1929</v>
      </c>
      <c r="B915" s="1">
        <v>23</v>
      </c>
      <c r="C915" s="1">
        <v>50855.16</v>
      </c>
      <c r="D915" s="1">
        <v>56205.03</v>
      </c>
      <c r="E915" s="1">
        <v>107060.19</v>
      </c>
    </row>
    <row r="916" spans="1:5" hidden="1">
      <c r="A916" s="1">
        <v>1929</v>
      </c>
      <c r="B916" s="1">
        <v>24</v>
      </c>
      <c r="C916" s="1">
        <v>49681.43</v>
      </c>
      <c r="D916" s="1">
        <v>54785.120000000003</v>
      </c>
      <c r="E916" s="1">
        <v>104466.56</v>
      </c>
    </row>
    <row r="917" spans="1:5" hidden="1">
      <c r="A917" s="1">
        <v>1929</v>
      </c>
      <c r="B917" s="1">
        <v>25</v>
      </c>
      <c r="C917" s="1">
        <v>48430.74</v>
      </c>
      <c r="D917" s="1">
        <v>52933.279999999999</v>
      </c>
      <c r="E917" s="1">
        <v>101364.01</v>
      </c>
    </row>
    <row r="918" spans="1:5" hidden="1">
      <c r="A918" s="1">
        <v>1929</v>
      </c>
      <c r="B918" s="1">
        <v>26</v>
      </c>
      <c r="C918" s="1">
        <v>48098.47</v>
      </c>
      <c r="D918" s="1">
        <v>52175.69</v>
      </c>
      <c r="E918" s="1">
        <v>100274.16</v>
      </c>
    </row>
    <row r="919" spans="1:5" hidden="1">
      <c r="A919" s="1">
        <v>1929</v>
      </c>
      <c r="B919" s="1">
        <v>27</v>
      </c>
      <c r="C919" s="1">
        <v>48474.42</v>
      </c>
      <c r="D919" s="1">
        <v>52076.9</v>
      </c>
      <c r="E919" s="1">
        <v>100551.31</v>
      </c>
    </row>
    <row r="920" spans="1:5" hidden="1">
      <c r="A920" s="1">
        <v>1929</v>
      </c>
      <c r="B920" s="1">
        <v>28</v>
      </c>
      <c r="C920" s="1">
        <v>48898.96</v>
      </c>
      <c r="D920" s="1">
        <v>51777.7</v>
      </c>
      <c r="E920" s="1">
        <v>100676.66</v>
      </c>
    </row>
    <row r="921" spans="1:5" hidden="1">
      <c r="A921" s="1">
        <v>1929</v>
      </c>
      <c r="B921" s="1">
        <v>29</v>
      </c>
      <c r="C921" s="1">
        <v>48654.35</v>
      </c>
      <c r="D921" s="1">
        <v>50659.09</v>
      </c>
      <c r="E921" s="1">
        <v>99313.44</v>
      </c>
    </row>
    <row r="922" spans="1:5" hidden="1">
      <c r="A922" s="1">
        <v>1929</v>
      </c>
      <c r="B922" s="1">
        <v>30</v>
      </c>
      <c r="C922" s="1">
        <v>47679.69</v>
      </c>
      <c r="D922" s="1">
        <v>48733.42</v>
      </c>
      <c r="E922" s="1">
        <v>96413.11</v>
      </c>
    </row>
    <row r="923" spans="1:5" hidden="1">
      <c r="A923" s="1">
        <v>1929</v>
      </c>
      <c r="B923" s="1">
        <v>31</v>
      </c>
      <c r="C923" s="1">
        <v>47323</v>
      </c>
      <c r="D923" s="1">
        <v>47403.42</v>
      </c>
      <c r="E923" s="1">
        <v>94726.42</v>
      </c>
    </row>
    <row r="924" spans="1:5" hidden="1">
      <c r="A924" s="1">
        <v>1929</v>
      </c>
      <c r="B924" s="1">
        <v>32</v>
      </c>
      <c r="C924" s="1">
        <v>47797.74</v>
      </c>
      <c r="D924" s="1">
        <v>46876.88</v>
      </c>
      <c r="E924" s="1">
        <v>94674.62</v>
      </c>
    </row>
    <row r="925" spans="1:5" hidden="1">
      <c r="A925" s="1">
        <v>1929</v>
      </c>
      <c r="B925" s="1">
        <v>33</v>
      </c>
      <c r="C925" s="1">
        <v>48098.82</v>
      </c>
      <c r="D925" s="1">
        <v>46874.15</v>
      </c>
      <c r="E925" s="1">
        <v>94972.97</v>
      </c>
    </row>
    <row r="926" spans="1:5" hidden="1">
      <c r="A926" s="1">
        <v>1929</v>
      </c>
      <c r="B926" s="1">
        <v>34</v>
      </c>
      <c r="C926" s="1">
        <v>48199.77</v>
      </c>
      <c r="D926" s="1">
        <v>46924.82</v>
      </c>
      <c r="E926" s="1">
        <v>95124.59</v>
      </c>
    </row>
    <row r="927" spans="1:5" hidden="1">
      <c r="A927" s="1">
        <v>1929</v>
      </c>
      <c r="B927" s="1">
        <v>35</v>
      </c>
      <c r="C927" s="1">
        <v>48248.18</v>
      </c>
      <c r="D927" s="1">
        <v>47295.91</v>
      </c>
      <c r="E927" s="1">
        <v>95544.09</v>
      </c>
    </row>
    <row r="928" spans="1:5" hidden="1">
      <c r="A928" s="1">
        <v>1929</v>
      </c>
      <c r="B928" s="1">
        <v>36</v>
      </c>
      <c r="C928" s="1">
        <v>48273.760000000002</v>
      </c>
      <c r="D928" s="1">
        <v>47896.41</v>
      </c>
      <c r="E928" s="1">
        <v>96170.17</v>
      </c>
    </row>
    <row r="929" spans="1:5" hidden="1">
      <c r="A929" s="1">
        <v>1929</v>
      </c>
      <c r="B929" s="1">
        <v>37</v>
      </c>
      <c r="C929" s="1">
        <v>47952.800000000003</v>
      </c>
      <c r="D929" s="1">
        <v>48224.57</v>
      </c>
      <c r="E929" s="1">
        <v>96177.37</v>
      </c>
    </row>
    <row r="930" spans="1:5" hidden="1">
      <c r="A930" s="1">
        <v>1929</v>
      </c>
      <c r="B930" s="1">
        <v>38</v>
      </c>
      <c r="C930" s="1">
        <v>46780.57</v>
      </c>
      <c r="D930" s="1">
        <v>47851.78</v>
      </c>
      <c r="E930" s="1">
        <v>94632.35</v>
      </c>
    </row>
    <row r="931" spans="1:5" hidden="1">
      <c r="A931" s="1">
        <v>1929</v>
      </c>
      <c r="B931" s="1">
        <v>39</v>
      </c>
      <c r="C931" s="1">
        <v>45603.46</v>
      </c>
      <c r="D931" s="1">
        <v>47500.1</v>
      </c>
      <c r="E931" s="1">
        <v>93103.56</v>
      </c>
    </row>
    <row r="932" spans="1:5" hidden="1">
      <c r="A932" s="1">
        <v>1929</v>
      </c>
      <c r="B932" s="1">
        <v>40</v>
      </c>
      <c r="C932" s="1">
        <v>44802.36</v>
      </c>
      <c r="D932" s="1">
        <v>47001.65</v>
      </c>
      <c r="E932" s="1">
        <v>91804.01</v>
      </c>
    </row>
    <row r="933" spans="1:5" hidden="1">
      <c r="A933" s="1">
        <v>1929</v>
      </c>
      <c r="B933" s="1">
        <v>41</v>
      </c>
      <c r="C933" s="1">
        <v>43680.42</v>
      </c>
      <c r="D933" s="1">
        <v>45780.34</v>
      </c>
      <c r="E933" s="1">
        <v>89460.76</v>
      </c>
    </row>
    <row r="934" spans="1:5" hidden="1">
      <c r="A934" s="1">
        <v>1929</v>
      </c>
      <c r="B934" s="1">
        <v>42</v>
      </c>
      <c r="C934" s="1">
        <v>42206.35</v>
      </c>
      <c r="D934" s="1">
        <v>44230.080000000002</v>
      </c>
      <c r="E934" s="1">
        <v>86436.43</v>
      </c>
    </row>
    <row r="935" spans="1:5" hidden="1">
      <c r="A935" s="1">
        <v>1929</v>
      </c>
      <c r="B935" s="1">
        <v>43</v>
      </c>
      <c r="C935" s="1">
        <v>40828.720000000001</v>
      </c>
      <c r="D935" s="1">
        <v>42978.29</v>
      </c>
      <c r="E935" s="1">
        <v>83807.009999999995</v>
      </c>
    </row>
    <row r="936" spans="1:5" hidden="1">
      <c r="A936" s="1">
        <v>1929</v>
      </c>
      <c r="B936" s="1">
        <v>44</v>
      </c>
      <c r="C936" s="1">
        <v>39431.85</v>
      </c>
      <c r="D936" s="1">
        <v>41729.67</v>
      </c>
      <c r="E936" s="1">
        <v>81161.52</v>
      </c>
    </row>
    <row r="937" spans="1:5" hidden="1">
      <c r="A937" s="1">
        <v>1929</v>
      </c>
      <c r="B937" s="1">
        <v>45</v>
      </c>
      <c r="C937" s="1">
        <v>37483.47</v>
      </c>
      <c r="D937" s="1">
        <v>39957.58</v>
      </c>
      <c r="E937" s="1">
        <v>77441.05</v>
      </c>
    </row>
    <row r="938" spans="1:5" hidden="1">
      <c r="A938" s="1">
        <v>1929</v>
      </c>
      <c r="B938" s="1">
        <v>46</v>
      </c>
      <c r="C938" s="1">
        <v>35779.43</v>
      </c>
      <c r="D938" s="1">
        <v>38130.07</v>
      </c>
      <c r="E938" s="1">
        <v>73909.5</v>
      </c>
    </row>
    <row r="939" spans="1:5" hidden="1">
      <c r="A939" s="1">
        <v>1929</v>
      </c>
      <c r="B939" s="1">
        <v>47</v>
      </c>
      <c r="C939" s="1">
        <v>34801.81</v>
      </c>
      <c r="D939" s="1">
        <v>37050.71</v>
      </c>
      <c r="E939" s="1">
        <v>71852.52</v>
      </c>
    </row>
    <row r="940" spans="1:5" hidden="1">
      <c r="A940" s="1">
        <v>1929</v>
      </c>
      <c r="B940" s="1">
        <v>48</v>
      </c>
      <c r="C940" s="1">
        <v>34077.24</v>
      </c>
      <c r="D940" s="1">
        <v>36276.89</v>
      </c>
      <c r="E940" s="1">
        <v>70354.13</v>
      </c>
    </row>
    <row r="941" spans="1:5" hidden="1">
      <c r="A941" s="1">
        <v>1929</v>
      </c>
      <c r="B941" s="1">
        <v>49</v>
      </c>
      <c r="C941" s="1">
        <v>32905.1</v>
      </c>
      <c r="D941" s="1">
        <v>35030.26</v>
      </c>
      <c r="E941" s="1">
        <v>67935.360000000001</v>
      </c>
    </row>
    <row r="942" spans="1:5" hidden="1">
      <c r="A942" s="1">
        <v>1929</v>
      </c>
      <c r="B942" s="1">
        <v>50</v>
      </c>
      <c r="C942" s="1">
        <v>31182.04</v>
      </c>
      <c r="D942" s="1">
        <v>33106.18</v>
      </c>
      <c r="E942" s="1">
        <v>64288.22</v>
      </c>
    </row>
    <row r="943" spans="1:5" hidden="1">
      <c r="A943" s="1">
        <v>1929</v>
      </c>
      <c r="B943" s="1">
        <v>51</v>
      </c>
      <c r="C943" s="1">
        <v>29580.06</v>
      </c>
      <c r="D943" s="1">
        <v>31305.279999999999</v>
      </c>
      <c r="E943" s="1">
        <v>60885.34</v>
      </c>
    </row>
    <row r="944" spans="1:5" hidden="1">
      <c r="A944" s="1">
        <v>1929</v>
      </c>
      <c r="B944" s="1">
        <v>52</v>
      </c>
      <c r="C944" s="1">
        <v>28277.94</v>
      </c>
      <c r="D944" s="1">
        <v>29828</v>
      </c>
      <c r="E944" s="1">
        <v>58105.94</v>
      </c>
    </row>
    <row r="945" spans="1:5" hidden="1">
      <c r="A945" s="1">
        <v>1929</v>
      </c>
      <c r="B945" s="1">
        <v>53</v>
      </c>
      <c r="C945" s="1">
        <v>27426.68</v>
      </c>
      <c r="D945" s="1">
        <v>28701.64</v>
      </c>
      <c r="E945" s="1">
        <v>56128.32</v>
      </c>
    </row>
    <row r="946" spans="1:5" hidden="1">
      <c r="A946" s="1">
        <v>1929</v>
      </c>
      <c r="B946" s="1">
        <v>54</v>
      </c>
      <c r="C946" s="1">
        <v>26726.32</v>
      </c>
      <c r="D946" s="1">
        <v>27900.49</v>
      </c>
      <c r="E946" s="1">
        <v>54626.81</v>
      </c>
    </row>
    <row r="947" spans="1:5" hidden="1">
      <c r="A947" s="1">
        <v>1929</v>
      </c>
      <c r="B947" s="1">
        <v>55</v>
      </c>
      <c r="C947" s="1">
        <v>26001.93</v>
      </c>
      <c r="D947" s="1">
        <v>27001.3</v>
      </c>
      <c r="E947" s="1">
        <v>53003.23</v>
      </c>
    </row>
    <row r="948" spans="1:5" hidden="1">
      <c r="A948" s="1">
        <v>1929</v>
      </c>
      <c r="B948" s="1">
        <v>56</v>
      </c>
      <c r="C948" s="1">
        <v>25202.32</v>
      </c>
      <c r="D948" s="1">
        <v>26250.37</v>
      </c>
      <c r="E948" s="1">
        <v>51452.68</v>
      </c>
    </row>
    <row r="949" spans="1:5" hidden="1">
      <c r="A949" s="1">
        <v>1929</v>
      </c>
      <c r="B949" s="1">
        <v>57</v>
      </c>
      <c r="C949" s="1">
        <v>24525.72</v>
      </c>
      <c r="D949" s="1">
        <v>25921.56</v>
      </c>
      <c r="E949" s="1">
        <v>50447.27</v>
      </c>
    </row>
    <row r="950" spans="1:5" hidden="1">
      <c r="A950" s="1">
        <v>1929</v>
      </c>
      <c r="B950" s="1">
        <v>58</v>
      </c>
      <c r="C950" s="1">
        <v>23975.62</v>
      </c>
      <c r="D950" s="1">
        <v>25673.14</v>
      </c>
      <c r="E950" s="1">
        <v>49648.75</v>
      </c>
    </row>
    <row r="951" spans="1:5" hidden="1">
      <c r="A951" s="1">
        <v>1929</v>
      </c>
      <c r="B951" s="1">
        <v>59</v>
      </c>
      <c r="C951" s="1">
        <v>23301.97</v>
      </c>
      <c r="D951" s="1">
        <v>25076.28</v>
      </c>
      <c r="E951" s="1">
        <v>48378.239999999998</v>
      </c>
    </row>
    <row r="952" spans="1:5" hidden="1">
      <c r="A952" s="1">
        <v>1929</v>
      </c>
      <c r="B952" s="1">
        <v>60</v>
      </c>
      <c r="C952" s="1">
        <v>22575.32</v>
      </c>
      <c r="D952" s="1">
        <v>23975.25</v>
      </c>
      <c r="E952" s="1">
        <v>46550.559999999998</v>
      </c>
    </row>
    <row r="953" spans="1:5" hidden="1">
      <c r="A953" s="1">
        <v>1929</v>
      </c>
      <c r="B953" s="1">
        <v>61</v>
      </c>
      <c r="C953" s="1">
        <v>21703.16</v>
      </c>
      <c r="D953" s="1">
        <v>22926.28</v>
      </c>
      <c r="E953" s="1">
        <v>44629.43</v>
      </c>
    </row>
    <row r="954" spans="1:5" hidden="1">
      <c r="A954" s="1">
        <v>1929</v>
      </c>
      <c r="B954" s="1">
        <v>62</v>
      </c>
      <c r="C954" s="1">
        <v>20529.2</v>
      </c>
      <c r="D954" s="1">
        <v>22100.61</v>
      </c>
      <c r="E954" s="1">
        <v>42629.81</v>
      </c>
    </row>
    <row r="955" spans="1:5" hidden="1">
      <c r="A955" s="1">
        <v>1929</v>
      </c>
      <c r="B955" s="1">
        <v>63</v>
      </c>
      <c r="C955" s="1">
        <v>19574.560000000001</v>
      </c>
      <c r="D955" s="1">
        <v>21546.42</v>
      </c>
      <c r="E955" s="1">
        <v>41120.980000000003</v>
      </c>
    </row>
    <row r="956" spans="1:5" hidden="1">
      <c r="A956" s="1">
        <v>1929</v>
      </c>
      <c r="B956" s="1">
        <v>64</v>
      </c>
      <c r="C956" s="1">
        <v>18876.509999999998</v>
      </c>
      <c r="D956" s="1">
        <v>20899.63</v>
      </c>
      <c r="E956" s="1">
        <v>39776.14</v>
      </c>
    </row>
    <row r="957" spans="1:5" hidden="1">
      <c r="A957" s="1">
        <v>1929</v>
      </c>
      <c r="B957" s="1">
        <v>65</v>
      </c>
      <c r="C957" s="1">
        <v>17977.39</v>
      </c>
      <c r="D957" s="1">
        <v>19853.39</v>
      </c>
      <c r="E957" s="1">
        <v>37830.78</v>
      </c>
    </row>
    <row r="958" spans="1:5" hidden="1">
      <c r="A958" s="1">
        <v>1929</v>
      </c>
      <c r="B958" s="1">
        <v>66</v>
      </c>
      <c r="C958" s="1">
        <v>16925.759999999998</v>
      </c>
      <c r="D958" s="1">
        <v>18624.07</v>
      </c>
      <c r="E958" s="1">
        <v>35549.83</v>
      </c>
    </row>
    <row r="959" spans="1:5" hidden="1">
      <c r="A959" s="1">
        <v>1929</v>
      </c>
      <c r="B959" s="1">
        <v>67</v>
      </c>
      <c r="C959" s="1">
        <v>15851.58</v>
      </c>
      <c r="D959" s="1">
        <v>17601.330000000002</v>
      </c>
      <c r="E959" s="1">
        <v>33452.9</v>
      </c>
    </row>
    <row r="960" spans="1:5" hidden="1">
      <c r="A960" s="1">
        <v>1929</v>
      </c>
      <c r="B960" s="1">
        <v>68</v>
      </c>
      <c r="C960" s="1">
        <v>14999.65</v>
      </c>
      <c r="D960" s="1">
        <v>16549.66</v>
      </c>
      <c r="E960" s="1">
        <v>31549.31</v>
      </c>
    </row>
    <row r="961" spans="1:5" hidden="1">
      <c r="A961" s="1">
        <v>1929</v>
      </c>
      <c r="B961" s="1">
        <v>69</v>
      </c>
      <c r="C961" s="1">
        <v>14075.85</v>
      </c>
      <c r="D961" s="1">
        <v>15375.74</v>
      </c>
      <c r="E961" s="1">
        <v>29451.59</v>
      </c>
    </row>
    <row r="962" spans="1:5" hidden="1">
      <c r="A962" s="1">
        <v>1929</v>
      </c>
      <c r="B962" s="1">
        <v>70</v>
      </c>
      <c r="C962" s="1">
        <v>12850.75</v>
      </c>
      <c r="D962" s="1">
        <v>13750.78</v>
      </c>
      <c r="E962" s="1">
        <v>26601.52</v>
      </c>
    </row>
    <row r="963" spans="1:5" hidden="1">
      <c r="A963" s="1">
        <v>1929</v>
      </c>
      <c r="B963" s="1">
        <v>71</v>
      </c>
      <c r="C963" s="1">
        <v>11774.25</v>
      </c>
      <c r="D963" s="1">
        <v>12374.5</v>
      </c>
      <c r="E963" s="1">
        <v>24148.76</v>
      </c>
    </row>
    <row r="964" spans="1:5" hidden="1">
      <c r="A964" s="1">
        <v>1929</v>
      </c>
      <c r="B964" s="1">
        <v>72</v>
      </c>
      <c r="C964" s="1">
        <v>10824.75</v>
      </c>
      <c r="D964" s="1">
        <v>11223.73</v>
      </c>
      <c r="E964" s="1">
        <v>22048.49</v>
      </c>
    </row>
    <row r="965" spans="1:5" hidden="1">
      <c r="A965" s="1">
        <v>1929</v>
      </c>
      <c r="B965" s="1">
        <v>73</v>
      </c>
      <c r="C965" s="1">
        <v>9575.9699999999993</v>
      </c>
      <c r="D965" s="1">
        <v>9974.74</v>
      </c>
      <c r="E965" s="1">
        <v>19550.7</v>
      </c>
    </row>
    <row r="966" spans="1:5" hidden="1">
      <c r="A966" s="1">
        <v>1929</v>
      </c>
      <c r="B966" s="1">
        <v>74</v>
      </c>
      <c r="C966" s="1">
        <v>8101.29</v>
      </c>
      <c r="D966" s="1">
        <v>8624.98</v>
      </c>
      <c r="E966" s="1">
        <v>16726.27</v>
      </c>
    </row>
    <row r="967" spans="1:5" hidden="1">
      <c r="A967" s="1">
        <v>1929</v>
      </c>
      <c r="B967" s="1">
        <v>75</v>
      </c>
      <c r="C967" s="1">
        <v>6850.14</v>
      </c>
      <c r="D967" s="1">
        <v>7199.96</v>
      </c>
      <c r="E967" s="1">
        <v>14050.1</v>
      </c>
    </row>
    <row r="968" spans="1:5" hidden="1">
      <c r="A968" s="1">
        <v>1929</v>
      </c>
      <c r="B968" s="1">
        <v>76</v>
      </c>
      <c r="C968" s="1">
        <v>5823.9</v>
      </c>
      <c r="D968" s="1">
        <v>5999.41</v>
      </c>
      <c r="E968" s="1">
        <v>11823.3</v>
      </c>
    </row>
    <row r="969" spans="1:5" hidden="1">
      <c r="A969" s="1">
        <v>1929</v>
      </c>
      <c r="B969" s="1">
        <v>77</v>
      </c>
      <c r="C969" s="1">
        <v>5148.6899999999996</v>
      </c>
      <c r="D969" s="1">
        <v>5148.09</v>
      </c>
      <c r="E969" s="1">
        <v>10296.780000000001</v>
      </c>
    </row>
    <row r="970" spans="1:5" hidden="1">
      <c r="A970" s="1">
        <v>1929</v>
      </c>
      <c r="B970" s="1">
        <v>78</v>
      </c>
      <c r="C970" s="1">
        <v>4572.63</v>
      </c>
      <c r="D970" s="1">
        <v>4522.8</v>
      </c>
      <c r="E970" s="1">
        <v>9095.44</v>
      </c>
    </row>
    <row r="971" spans="1:5" hidden="1">
      <c r="A971" s="1">
        <v>1929</v>
      </c>
      <c r="B971" s="1">
        <v>79</v>
      </c>
      <c r="C971" s="1">
        <v>4098.0600000000004</v>
      </c>
      <c r="D971" s="1">
        <v>3948.52</v>
      </c>
      <c r="E971" s="1">
        <v>8046.58</v>
      </c>
    </row>
    <row r="972" spans="1:5" hidden="1">
      <c r="A972" s="1">
        <v>1929</v>
      </c>
      <c r="B972" s="1">
        <v>80</v>
      </c>
      <c r="C972" s="1">
        <v>3703.14</v>
      </c>
      <c r="D972" s="1">
        <v>3404.8</v>
      </c>
      <c r="E972" s="1">
        <v>7107.94</v>
      </c>
    </row>
    <row r="973" spans="1:5" hidden="1">
      <c r="A973" s="1">
        <v>1929</v>
      </c>
      <c r="B973" s="1">
        <v>81</v>
      </c>
      <c r="C973" s="1">
        <v>3193.55</v>
      </c>
      <c r="D973" s="1">
        <v>2802.57</v>
      </c>
      <c r="E973" s="1">
        <v>5996.13</v>
      </c>
    </row>
    <row r="974" spans="1:5" hidden="1">
      <c r="A974" s="1">
        <v>1929</v>
      </c>
      <c r="B974" s="1">
        <v>82</v>
      </c>
      <c r="C974" s="1">
        <v>2837.87</v>
      </c>
      <c r="D974" s="1">
        <v>2344.44</v>
      </c>
      <c r="E974" s="1">
        <v>5182.3100000000004</v>
      </c>
    </row>
    <row r="975" spans="1:5" hidden="1">
      <c r="A975" s="1">
        <v>1929</v>
      </c>
      <c r="B975" s="1">
        <v>83</v>
      </c>
      <c r="C975" s="1">
        <v>2469.7600000000002</v>
      </c>
      <c r="D975" s="1">
        <v>1957.82</v>
      </c>
      <c r="E975" s="1">
        <v>4427.58</v>
      </c>
    </row>
    <row r="976" spans="1:5" hidden="1">
      <c r="A976" s="1">
        <v>1929</v>
      </c>
      <c r="B976" s="1">
        <v>84</v>
      </c>
      <c r="C976" s="1">
        <v>2093.3200000000002</v>
      </c>
      <c r="D976" s="1">
        <v>1668.9</v>
      </c>
      <c r="E976" s="1">
        <v>3762.22</v>
      </c>
    </row>
    <row r="977" spans="1:5" hidden="1">
      <c r="A977" s="1">
        <v>1929</v>
      </c>
      <c r="B977" s="1">
        <v>85</v>
      </c>
      <c r="C977" s="1">
        <v>1708</v>
      </c>
      <c r="D977" s="1">
        <v>1391.38</v>
      </c>
      <c r="E977" s="1">
        <v>3099.37</v>
      </c>
    </row>
    <row r="978" spans="1:5" hidden="1">
      <c r="A978" s="1">
        <v>1929</v>
      </c>
      <c r="B978" s="1">
        <v>86</v>
      </c>
      <c r="C978" s="1">
        <v>1367.18</v>
      </c>
      <c r="D978" s="1">
        <v>1106.51</v>
      </c>
      <c r="E978" s="1">
        <v>2473.6999999999998</v>
      </c>
    </row>
    <row r="979" spans="1:5" hidden="1">
      <c r="A979" s="1">
        <v>1929</v>
      </c>
      <c r="B979" s="1">
        <v>87</v>
      </c>
      <c r="C979" s="1">
        <v>1094.1099999999999</v>
      </c>
      <c r="D979" s="1">
        <v>849.37</v>
      </c>
      <c r="E979" s="1">
        <v>1943.48</v>
      </c>
    </row>
    <row r="980" spans="1:5" hidden="1">
      <c r="A980" s="1">
        <v>1929</v>
      </c>
      <c r="B980" s="1">
        <v>88</v>
      </c>
      <c r="C980" s="1">
        <v>869.11</v>
      </c>
      <c r="D980" s="1">
        <v>656.8</v>
      </c>
      <c r="E980" s="1">
        <v>1525.91</v>
      </c>
    </row>
    <row r="981" spans="1:5" hidden="1">
      <c r="A981" s="1">
        <v>1929</v>
      </c>
      <c r="B981" s="1">
        <v>89</v>
      </c>
      <c r="C981" s="1">
        <v>660.01</v>
      </c>
      <c r="D981" s="1">
        <v>513.59</v>
      </c>
      <c r="E981" s="1">
        <v>1173.5999999999999</v>
      </c>
    </row>
    <row r="982" spans="1:5" hidden="1">
      <c r="A982" s="1">
        <v>1929</v>
      </c>
      <c r="B982" s="1">
        <v>90</v>
      </c>
      <c r="C982" s="1">
        <v>472.82</v>
      </c>
      <c r="D982" s="1">
        <v>366.81</v>
      </c>
      <c r="E982" s="1">
        <v>839.63</v>
      </c>
    </row>
    <row r="983" spans="1:5" hidden="1">
      <c r="A983" s="1">
        <v>1929</v>
      </c>
      <c r="B983" s="1">
        <v>91</v>
      </c>
      <c r="C983" s="1">
        <v>352.99</v>
      </c>
      <c r="D983" s="1">
        <v>264.77999999999997</v>
      </c>
      <c r="E983" s="1">
        <v>617.77</v>
      </c>
    </row>
    <row r="984" spans="1:5" hidden="1">
      <c r="A984" s="1">
        <v>1929</v>
      </c>
      <c r="B984" s="1">
        <v>92</v>
      </c>
      <c r="C984" s="1">
        <v>287.94</v>
      </c>
      <c r="D984" s="1">
        <v>209</v>
      </c>
      <c r="E984" s="1">
        <v>496.94</v>
      </c>
    </row>
    <row r="985" spans="1:5" hidden="1">
      <c r="A985" s="1">
        <v>1929</v>
      </c>
      <c r="B985" s="1">
        <v>93</v>
      </c>
      <c r="C985" s="1">
        <v>232.99</v>
      </c>
      <c r="D985" s="1">
        <v>151.18</v>
      </c>
      <c r="E985" s="1">
        <v>384.17</v>
      </c>
    </row>
    <row r="986" spans="1:5" hidden="1">
      <c r="A986" s="1">
        <v>1929</v>
      </c>
      <c r="B986" s="1">
        <v>94</v>
      </c>
      <c r="C986" s="1">
        <v>183.2</v>
      </c>
      <c r="D986" s="1">
        <v>106.47</v>
      </c>
      <c r="E986" s="1">
        <v>289.66000000000003</v>
      </c>
    </row>
    <row r="987" spans="1:5" hidden="1">
      <c r="A987" s="1">
        <v>1929</v>
      </c>
      <c r="B987" s="1">
        <v>95</v>
      </c>
      <c r="C987" s="1">
        <v>125.89</v>
      </c>
      <c r="D987" s="1">
        <v>78.040000000000006</v>
      </c>
      <c r="E987" s="1">
        <v>203.93</v>
      </c>
    </row>
    <row r="988" spans="1:5" hidden="1">
      <c r="A988" s="1">
        <v>1929</v>
      </c>
      <c r="B988" s="1">
        <v>96</v>
      </c>
      <c r="C988" s="1">
        <v>79.319999999999993</v>
      </c>
      <c r="D988" s="1">
        <v>54.97</v>
      </c>
      <c r="E988" s="1">
        <v>134.29</v>
      </c>
    </row>
    <row r="989" spans="1:5" hidden="1">
      <c r="A989" s="1">
        <v>1929</v>
      </c>
      <c r="B989" s="1">
        <v>97</v>
      </c>
      <c r="C989" s="1">
        <v>50.37</v>
      </c>
      <c r="D989" s="1">
        <v>36.99</v>
      </c>
      <c r="E989" s="1">
        <v>87.36</v>
      </c>
    </row>
    <row r="990" spans="1:5" hidden="1">
      <c r="A990" s="1">
        <v>1929</v>
      </c>
      <c r="B990" s="1">
        <v>98</v>
      </c>
      <c r="C990" s="1">
        <v>28.64</v>
      </c>
      <c r="D990" s="1">
        <v>26.94</v>
      </c>
      <c r="E990" s="1">
        <v>55.58</v>
      </c>
    </row>
    <row r="991" spans="1:5" hidden="1">
      <c r="A991" s="1">
        <v>1929</v>
      </c>
      <c r="B991" s="1">
        <v>99</v>
      </c>
      <c r="C991" s="1">
        <v>15.16</v>
      </c>
      <c r="D991" s="1">
        <v>17.39</v>
      </c>
      <c r="E991" s="1">
        <v>32.549999999999997</v>
      </c>
    </row>
    <row r="992" spans="1:5" hidden="1">
      <c r="A992" s="1">
        <v>1929</v>
      </c>
      <c r="B992" s="1">
        <v>100</v>
      </c>
      <c r="C992" s="1">
        <v>10.25</v>
      </c>
      <c r="D992" s="1">
        <v>10.34</v>
      </c>
      <c r="E992" s="1">
        <v>20.59</v>
      </c>
    </row>
    <row r="993" spans="1:5" hidden="1">
      <c r="A993" s="1">
        <v>1929</v>
      </c>
      <c r="B993" s="1">
        <v>101</v>
      </c>
      <c r="C993" s="1">
        <v>7.94</v>
      </c>
      <c r="D993" s="1">
        <v>6.94</v>
      </c>
      <c r="E993" s="1">
        <v>14.88</v>
      </c>
    </row>
    <row r="994" spans="1:5" hidden="1">
      <c r="A994" s="1">
        <v>1929</v>
      </c>
      <c r="B994" s="1">
        <v>102</v>
      </c>
      <c r="C994" s="1">
        <v>4.17</v>
      </c>
      <c r="D994" s="1">
        <v>6</v>
      </c>
      <c r="E994" s="1">
        <v>10.17</v>
      </c>
    </row>
    <row r="995" spans="1:5" hidden="1">
      <c r="A995" s="1">
        <v>1929</v>
      </c>
      <c r="B995" s="1">
        <v>103</v>
      </c>
      <c r="C995" s="1">
        <v>2.52</v>
      </c>
      <c r="D995" s="1">
        <v>4.95</v>
      </c>
      <c r="E995" s="1">
        <v>7.46</v>
      </c>
    </row>
    <row r="996" spans="1:5" hidden="1">
      <c r="A996" s="1">
        <v>1929</v>
      </c>
      <c r="B996" s="1">
        <v>104</v>
      </c>
      <c r="C996" s="1">
        <v>1.99</v>
      </c>
      <c r="D996" s="1">
        <v>3.22</v>
      </c>
      <c r="E996" s="1">
        <v>5.21</v>
      </c>
    </row>
    <row r="997" spans="1:5" hidden="1">
      <c r="A997" s="1">
        <v>1929</v>
      </c>
      <c r="B997" s="1">
        <v>105</v>
      </c>
      <c r="C997" s="1">
        <v>0.98</v>
      </c>
      <c r="D997" s="1">
        <v>1.97</v>
      </c>
      <c r="E997" s="1">
        <v>2.95</v>
      </c>
    </row>
    <row r="998" spans="1:5" hidden="1">
      <c r="A998" s="1">
        <v>1929</v>
      </c>
      <c r="B998" s="1">
        <v>106</v>
      </c>
      <c r="C998" s="1">
        <v>0.5</v>
      </c>
      <c r="D998" s="1">
        <v>1.23</v>
      </c>
      <c r="E998" s="1">
        <v>1.73</v>
      </c>
    </row>
    <row r="999" spans="1:5" hidden="1">
      <c r="A999" s="1">
        <v>1929</v>
      </c>
      <c r="B999" s="1">
        <v>107</v>
      </c>
      <c r="C999" s="1">
        <v>0.24</v>
      </c>
      <c r="D999" s="1">
        <v>1.27</v>
      </c>
      <c r="E999" s="1">
        <v>1.51</v>
      </c>
    </row>
    <row r="1000" spans="1:5" hidden="1">
      <c r="A1000" s="1">
        <v>1929</v>
      </c>
      <c r="B1000" s="1">
        <v>108</v>
      </c>
      <c r="C1000" s="1">
        <v>0.27</v>
      </c>
      <c r="D1000" s="1">
        <v>0.97</v>
      </c>
      <c r="E1000" s="1">
        <v>1.24</v>
      </c>
    </row>
    <row r="1001" spans="1:5" hidden="1">
      <c r="A1001" s="1">
        <v>1929</v>
      </c>
      <c r="B1001" s="1">
        <v>109</v>
      </c>
      <c r="C1001" s="1">
        <v>0.5</v>
      </c>
      <c r="D1001" s="1">
        <v>0.77</v>
      </c>
      <c r="E1001" s="1">
        <v>1.27</v>
      </c>
    </row>
    <row r="1002" spans="1:5" hidden="1">
      <c r="A1002" s="1">
        <v>1929</v>
      </c>
      <c r="B1002" s="1" t="s">
        <v>121</v>
      </c>
      <c r="C1002" s="1">
        <v>0.24</v>
      </c>
      <c r="D1002" s="1">
        <v>0.49</v>
      </c>
      <c r="E1002" s="1">
        <v>0.72</v>
      </c>
    </row>
    <row r="1003" spans="1:5" hidden="1">
      <c r="A1003" s="1">
        <v>1930</v>
      </c>
      <c r="B1003" s="1">
        <v>0</v>
      </c>
      <c r="C1003" s="1">
        <v>60026.879999999997</v>
      </c>
      <c r="D1003" s="1">
        <v>63104.84</v>
      </c>
      <c r="E1003" s="1">
        <v>123131.72</v>
      </c>
    </row>
    <row r="1004" spans="1:5" hidden="1">
      <c r="A1004" s="1">
        <v>1930</v>
      </c>
      <c r="B1004" s="1">
        <v>1</v>
      </c>
      <c r="C1004" s="1">
        <v>60352.92</v>
      </c>
      <c r="D1004" s="1">
        <v>63429.58</v>
      </c>
      <c r="E1004" s="1">
        <v>123782.5</v>
      </c>
    </row>
    <row r="1005" spans="1:5" hidden="1">
      <c r="A1005" s="1">
        <v>1930</v>
      </c>
      <c r="B1005" s="1">
        <v>2</v>
      </c>
      <c r="C1005" s="1">
        <v>60949.79</v>
      </c>
      <c r="D1005" s="1">
        <v>63552.27</v>
      </c>
      <c r="E1005" s="1">
        <v>124502.06</v>
      </c>
    </row>
    <row r="1006" spans="1:5" hidden="1">
      <c r="A1006" s="1">
        <v>1930</v>
      </c>
      <c r="B1006" s="1">
        <v>3</v>
      </c>
      <c r="C1006" s="1">
        <v>61173.65</v>
      </c>
      <c r="D1006" s="1">
        <v>63399.25</v>
      </c>
      <c r="E1006" s="1">
        <v>124572.9</v>
      </c>
    </row>
    <row r="1007" spans="1:5" hidden="1">
      <c r="A1007" s="1">
        <v>1930</v>
      </c>
      <c r="B1007" s="1">
        <v>4</v>
      </c>
      <c r="C1007" s="1">
        <v>62068.84</v>
      </c>
      <c r="D1007" s="1">
        <v>63920.95</v>
      </c>
      <c r="E1007" s="1">
        <v>125989.8</v>
      </c>
    </row>
    <row r="1008" spans="1:5" hidden="1">
      <c r="A1008" s="1">
        <v>1930</v>
      </c>
      <c r="B1008" s="1">
        <v>5</v>
      </c>
      <c r="C1008" s="1">
        <v>62775.49</v>
      </c>
      <c r="D1008" s="1">
        <v>64200.959999999999</v>
      </c>
      <c r="E1008" s="1">
        <v>126976.45</v>
      </c>
    </row>
    <row r="1009" spans="1:5" hidden="1">
      <c r="A1009" s="1">
        <v>1930</v>
      </c>
      <c r="B1009" s="1">
        <v>6</v>
      </c>
      <c r="C1009" s="1">
        <v>62699.83</v>
      </c>
      <c r="D1009" s="1">
        <v>64322.33</v>
      </c>
      <c r="E1009" s="1">
        <v>127022.16</v>
      </c>
    </row>
    <row r="1010" spans="1:5" hidden="1">
      <c r="A1010" s="1">
        <v>1930</v>
      </c>
      <c r="B1010" s="1">
        <v>7</v>
      </c>
      <c r="C1010" s="1">
        <v>63171.22</v>
      </c>
      <c r="D1010" s="1">
        <v>65194.58</v>
      </c>
      <c r="E1010" s="1">
        <v>128365.8</v>
      </c>
    </row>
    <row r="1011" spans="1:5" hidden="1">
      <c r="A1011" s="1">
        <v>1930</v>
      </c>
      <c r="B1011" s="1">
        <v>8</v>
      </c>
      <c r="C1011" s="1">
        <v>63823.35</v>
      </c>
      <c r="D1011" s="1">
        <v>66197.570000000007</v>
      </c>
      <c r="E1011" s="1">
        <v>130020.92</v>
      </c>
    </row>
    <row r="1012" spans="1:5" hidden="1">
      <c r="A1012" s="1">
        <v>1930</v>
      </c>
      <c r="B1012" s="1">
        <v>9</v>
      </c>
      <c r="C1012" s="1">
        <v>62959.18</v>
      </c>
      <c r="D1012" s="1">
        <v>65484.19</v>
      </c>
      <c r="E1012" s="1">
        <v>128443.37</v>
      </c>
    </row>
    <row r="1013" spans="1:5" hidden="1">
      <c r="A1013" s="1">
        <v>1930</v>
      </c>
      <c r="B1013" s="1">
        <v>10</v>
      </c>
      <c r="C1013" s="1">
        <v>59965.41</v>
      </c>
      <c r="D1013" s="1">
        <v>62540.91</v>
      </c>
      <c r="E1013" s="1">
        <v>122506.32</v>
      </c>
    </row>
    <row r="1014" spans="1:5" hidden="1">
      <c r="A1014" s="1">
        <v>1930</v>
      </c>
      <c r="B1014" s="1">
        <v>11</v>
      </c>
      <c r="C1014" s="1">
        <v>57801.84</v>
      </c>
      <c r="D1014" s="1">
        <v>60178.84</v>
      </c>
      <c r="E1014" s="1">
        <v>117980.68</v>
      </c>
    </row>
    <row r="1015" spans="1:5" hidden="1">
      <c r="A1015" s="1">
        <v>1930</v>
      </c>
      <c r="B1015" s="1">
        <v>12</v>
      </c>
      <c r="C1015" s="1">
        <v>58392.81</v>
      </c>
      <c r="D1015" s="1">
        <v>60244.54</v>
      </c>
      <c r="E1015" s="1">
        <v>118637.35</v>
      </c>
    </row>
    <row r="1016" spans="1:5" hidden="1">
      <c r="A1016" s="1">
        <v>1930</v>
      </c>
      <c r="B1016" s="1">
        <v>13</v>
      </c>
      <c r="C1016" s="1">
        <v>59621.34</v>
      </c>
      <c r="D1016" s="1">
        <v>61271.5</v>
      </c>
      <c r="E1016" s="1">
        <v>120892.84</v>
      </c>
    </row>
    <row r="1017" spans="1:5" hidden="1">
      <c r="A1017" s="1">
        <v>1930</v>
      </c>
      <c r="B1017" s="1">
        <v>14</v>
      </c>
      <c r="C1017" s="1">
        <v>60769.22</v>
      </c>
      <c r="D1017" s="1">
        <v>62295.41</v>
      </c>
      <c r="E1017" s="1">
        <v>123064.63</v>
      </c>
    </row>
    <row r="1018" spans="1:5" hidden="1">
      <c r="A1018" s="1">
        <v>1930</v>
      </c>
      <c r="B1018" s="1">
        <v>15</v>
      </c>
      <c r="C1018" s="1">
        <v>62119.63</v>
      </c>
      <c r="D1018" s="1">
        <v>63295.51</v>
      </c>
      <c r="E1018" s="1">
        <v>125415.15</v>
      </c>
    </row>
    <row r="1019" spans="1:5" hidden="1">
      <c r="A1019" s="1">
        <v>1930</v>
      </c>
      <c r="B1019" s="1">
        <v>16</v>
      </c>
      <c r="C1019" s="1">
        <v>62056.88</v>
      </c>
      <c r="D1019" s="1">
        <v>63254.75</v>
      </c>
      <c r="E1019" s="1">
        <v>125311.63</v>
      </c>
    </row>
    <row r="1020" spans="1:5" hidden="1">
      <c r="A1020" s="1">
        <v>1930</v>
      </c>
      <c r="B1020" s="1">
        <v>17</v>
      </c>
      <c r="C1020" s="1">
        <v>60307.71</v>
      </c>
      <c r="D1020" s="1">
        <v>62006.02</v>
      </c>
      <c r="E1020" s="1">
        <v>122313.73</v>
      </c>
    </row>
    <row r="1021" spans="1:5" hidden="1">
      <c r="A1021" s="1">
        <v>1930</v>
      </c>
      <c r="B1021" s="1">
        <v>18</v>
      </c>
      <c r="C1021" s="1">
        <v>58706.85</v>
      </c>
      <c r="D1021" s="1">
        <v>60705.2</v>
      </c>
      <c r="E1021" s="1">
        <v>119412.06</v>
      </c>
    </row>
    <row r="1022" spans="1:5" hidden="1">
      <c r="A1022" s="1">
        <v>1930</v>
      </c>
      <c r="B1022" s="1">
        <v>19</v>
      </c>
      <c r="C1022" s="1">
        <v>57132.28</v>
      </c>
      <c r="D1022" s="1">
        <v>59852.41</v>
      </c>
      <c r="E1022" s="1">
        <v>116984.7</v>
      </c>
    </row>
    <row r="1023" spans="1:5" hidden="1">
      <c r="A1023" s="1">
        <v>1930</v>
      </c>
      <c r="B1023" s="1">
        <v>20</v>
      </c>
      <c r="C1023" s="1">
        <v>55531.91</v>
      </c>
      <c r="D1023" s="1">
        <v>59228.56</v>
      </c>
      <c r="E1023" s="1">
        <v>114760.47</v>
      </c>
    </row>
    <row r="1024" spans="1:5" hidden="1">
      <c r="A1024" s="1">
        <v>1930</v>
      </c>
      <c r="B1024" s="1">
        <v>21</v>
      </c>
      <c r="C1024" s="1">
        <v>54378.27</v>
      </c>
      <c r="D1024" s="1">
        <v>58304.480000000003</v>
      </c>
      <c r="E1024" s="1">
        <v>112682.75</v>
      </c>
    </row>
    <row r="1025" spans="1:5" hidden="1">
      <c r="A1025" s="1">
        <v>1930</v>
      </c>
      <c r="B1025" s="1">
        <v>22</v>
      </c>
      <c r="C1025" s="1">
        <v>53728.18</v>
      </c>
      <c r="D1025" s="1">
        <v>57427.92</v>
      </c>
      <c r="E1025" s="1">
        <v>111156.09</v>
      </c>
    </row>
    <row r="1026" spans="1:5" hidden="1">
      <c r="A1026" s="1">
        <v>1930</v>
      </c>
      <c r="B1026" s="1">
        <v>23</v>
      </c>
      <c r="C1026" s="1">
        <v>52408.08</v>
      </c>
      <c r="D1026" s="1">
        <v>56902.47</v>
      </c>
      <c r="E1026" s="1">
        <v>109310.55</v>
      </c>
    </row>
    <row r="1027" spans="1:5" hidden="1">
      <c r="A1027" s="1">
        <v>1930</v>
      </c>
      <c r="B1027" s="1">
        <v>24</v>
      </c>
      <c r="C1027" s="1">
        <v>50979.54</v>
      </c>
      <c r="D1027" s="1">
        <v>56203.42</v>
      </c>
      <c r="E1027" s="1">
        <v>107182.97</v>
      </c>
    </row>
    <row r="1028" spans="1:5" hidden="1">
      <c r="A1028" s="1">
        <v>1930</v>
      </c>
      <c r="B1028" s="1">
        <v>25</v>
      </c>
      <c r="C1028" s="1">
        <v>49781.09</v>
      </c>
      <c r="D1028" s="1">
        <v>54733.9</v>
      </c>
      <c r="E1028" s="1">
        <v>104514.99</v>
      </c>
    </row>
    <row r="1029" spans="1:5" hidden="1">
      <c r="A1029" s="1">
        <v>1930</v>
      </c>
      <c r="B1029" s="1">
        <v>26</v>
      </c>
      <c r="C1029" s="1">
        <v>48454.71</v>
      </c>
      <c r="D1029" s="1">
        <v>52882.07</v>
      </c>
      <c r="E1029" s="1">
        <v>101336.78</v>
      </c>
    </row>
    <row r="1030" spans="1:5" hidden="1">
      <c r="A1030" s="1">
        <v>1930</v>
      </c>
      <c r="B1030" s="1">
        <v>27</v>
      </c>
      <c r="C1030" s="1">
        <v>48147.64</v>
      </c>
      <c r="D1030" s="1">
        <v>52099.68</v>
      </c>
      <c r="E1030" s="1">
        <v>100247.32</v>
      </c>
    </row>
    <row r="1031" spans="1:5" hidden="1">
      <c r="A1031" s="1">
        <v>1930</v>
      </c>
      <c r="B1031" s="1">
        <v>28</v>
      </c>
      <c r="C1031" s="1">
        <v>48598.81</v>
      </c>
      <c r="D1031" s="1">
        <v>51925.78</v>
      </c>
      <c r="E1031" s="1">
        <v>100524.59</v>
      </c>
    </row>
    <row r="1032" spans="1:5" hidden="1">
      <c r="A1032" s="1">
        <v>1930</v>
      </c>
      <c r="B1032" s="1">
        <v>29</v>
      </c>
      <c r="C1032" s="1">
        <v>48923.35</v>
      </c>
      <c r="D1032" s="1">
        <v>51626.16</v>
      </c>
      <c r="E1032" s="1">
        <v>100549.51</v>
      </c>
    </row>
    <row r="1033" spans="1:5" hidden="1">
      <c r="A1033" s="1">
        <v>1930</v>
      </c>
      <c r="B1033" s="1">
        <v>30</v>
      </c>
      <c r="C1033" s="1">
        <v>48653.94</v>
      </c>
      <c r="D1033" s="1">
        <v>50507.98</v>
      </c>
      <c r="E1033" s="1">
        <v>99161.919999999998</v>
      </c>
    </row>
    <row r="1034" spans="1:5" hidden="1">
      <c r="A1034" s="1">
        <v>1930</v>
      </c>
      <c r="B1034" s="1">
        <v>31</v>
      </c>
      <c r="C1034" s="1">
        <v>47604.39</v>
      </c>
      <c r="D1034" s="1">
        <v>48607.68</v>
      </c>
      <c r="E1034" s="1">
        <v>96212.07</v>
      </c>
    </row>
    <row r="1035" spans="1:5" hidden="1">
      <c r="A1035" s="1">
        <v>1930</v>
      </c>
      <c r="B1035" s="1">
        <v>32</v>
      </c>
      <c r="C1035" s="1">
        <v>47247.79</v>
      </c>
      <c r="D1035" s="1">
        <v>47277.82</v>
      </c>
      <c r="E1035" s="1">
        <v>94525.61</v>
      </c>
    </row>
    <row r="1036" spans="1:5" hidden="1">
      <c r="A1036" s="1">
        <v>1930</v>
      </c>
      <c r="B1036" s="1">
        <v>33</v>
      </c>
      <c r="C1036" s="1">
        <v>47647.31</v>
      </c>
      <c r="D1036" s="1">
        <v>46750.7</v>
      </c>
      <c r="E1036" s="1">
        <v>94398</v>
      </c>
    </row>
    <row r="1037" spans="1:5" hidden="1">
      <c r="A1037" s="1">
        <v>1930</v>
      </c>
      <c r="B1037" s="1">
        <v>34</v>
      </c>
      <c r="C1037" s="1">
        <v>47998.47</v>
      </c>
      <c r="D1037" s="1">
        <v>46598.57</v>
      </c>
      <c r="E1037" s="1">
        <v>94597.04</v>
      </c>
    </row>
    <row r="1038" spans="1:5" hidden="1">
      <c r="A1038" s="1">
        <v>1930</v>
      </c>
      <c r="B1038" s="1">
        <v>35</v>
      </c>
      <c r="C1038" s="1">
        <v>48024.38</v>
      </c>
      <c r="D1038" s="1">
        <v>46673.81</v>
      </c>
      <c r="E1038" s="1">
        <v>94698.19</v>
      </c>
    </row>
    <row r="1039" spans="1:5" hidden="1">
      <c r="A1039" s="1">
        <v>1930</v>
      </c>
      <c r="B1039" s="1">
        <v>36</v>
      </c>
      <c r="C1039" s="1">
        <v>47998.31</v>
      </c>
      <c r="D1039" s="1">
        <v>46970.8</v>
      </c>
      <c r="E1039" s="1">
        <v>94969.11</v>
      </c>
    </row>
    <row r="1040" spans="1:5" hidden="1">
      <c r="A1040" s="1">
        <v>1930</v>
      </c>
      <c r="B1040" s="1">
        <v>37</v>
      </c>
      <c r="C1040" s="1">
        <v>48148.61</v>
      </c>
      <c r="D1040" s="1">
        <v>47620.84</v>
      </c>
      <c r="E1040" s="1">
        <v>95769.46</v>
      </c>
    </row>
    <row r="1041" spans="1:5" hidden="1">
      <c r="A1041" s="1">
        <v>1930</v>
      </c>
      <c r="B1041" s="1">
        <v>38</v>
      </c>
      <c r="C1041" s="1">
        <v>47727.19</v>
      </c>
      <c r="D1041" s="1">
        <v>47849.02</v>
      </c>
      <c r="E1041" s="1">
        <v>95576.22</v>
      </c>
    </row>
    <row r="1042" spans="1:5" hidden="1">
      <c r="A1042" s="1">
        <v>1930</v>
      </c>
      <c r="B1042" s="1">
        <v>39</v>
      </c>
      <c r="C1042" s="1">
        <v>46554.97</v>
      </c>
      <c r="D1042" s="1">
        <v>47526.05</v>
      </c>
      <c r="E1042" s="1">
        <v>94081.02</v>
      </c>
    </row>
    <row r="1043" spans="1:5" hidden="1">
      <c r="A1043" s="1">
        <v>1930</v>
      </c>
      <c r="B1043" s="1">
        <v>40</v>
      </c>
      <c r="C1043" s="1">
        <v>45428.26</v>
      </c>
      <c r="D1043" s="1">
        <v>47099.37</v>
      </c>
      <c r="E1043" s="1">
        <v>92527.62</v>
      </c>
    </row>
    <row r="1044" spans="1:5" hidden="1">
      <c r="A1044" s="1">
        <v>1930</v>
      </c>
      <c r="B1044" s="1">
        <v>41</v>
      </c>
      <c r="C1044" s="1">
        <v>44602.39</v>
      </c>
      <c r="D1044" s="1">
        <v>46576.5</v>
      </c>
      <c r="E1044" s="1">
        <v>91178.9</v>
      </c>
    </row>
    <row r="1045" spans="1:5" hidden="1">
      <c r="A1045" s="1">
        <v>1930</v>
      </c>
      <c r="B1045" s="1">
        <v>42</v>
      </c>
      <c r="C1045" s="1">
        <v>43505.34</v>
      </c>
      <c r="D1045" s="1">
        <v>45405.25</v>
      </c>
      <c r="E1045" s="1">
        <v>88910.59</v>
      </c>
    </row>
    <row r="1046" spans="1:5" hidden="1">
      <c r="A1046" s="1">
        <v>1930</v>
      </c>
      <c r="B1046" s="1">
        <v>43</v>
      </c>
      <c r="C1046" s="1">
        <v>41956.17</v>
      </c>
      <c r="D1046" s="1">
        <v>43904.9</v>
      </c>
      <c r="E1046" s="1">
        <v>85861.07</v>
      </c>
    </row>
    <row r="1047" spans="1:5" hidden="1">
      <c r="A1047" s="1">
        <v>1930</v>
      </c>
      <c r="B1047" s="1">
        <v>44</v>
      </c>
      <c r="C1047" s="1">
        <v>40628.71</v>
      </c>
      <c r="D1047" s="1">
        <v>42603.14</v>
      </c>
      <c r="E1047" s="1">
        <v>83231.850000000006</v>
      </c>
    </row>
    <row r="1048" spans="1:5" hidden="1">
      <c r="A1048" s="1">
        <v>1930</v>
      </c>
      <c r="B1048" s="1">
        <v>45</v>
      </c>
      <c r="C1048" s="1">
        <v>39156.71</v>
      </c>
      <c r="D1048" s="1">
        <v>41329.47</v>
      </c>
      <c r="E1048" s="1">
        <v>80486.179999999993</v>
      </c>
    </row>
    <row r="1049" spans="1:5" hidden="1">
      <c r="A1049" s="1">
        <v>1930</v>
      </c>
      <c r="B1049" s="1">
        <v>46</v>
      </c>
      <c r="C1049" s="1">
        <v>37183.42</v>
      </c>
      <c r="D1049" s="1">
        <v>39532.379999999997</v>
      </c>
      <c r="E1049" s="1">
        <v>76715.789999999994</v>
      </c>
    </row>
    <row r="1050" spans="1:5" hidden="1">
      <c r="A1050" s="1">
        <v>1930</v>
      </c>
      <c r="B1050" s="1">
        <v>47</v>
      </c>
      <c r="C1050" s="1">
        <v>35479.410000000003</v>
      </c>
      <c r="D1050" s="1">
        <v>37754.93</v>
      </c>
      <c r="E1050" s="1">
        <v>73234.34</v>
      </c>
    </row>
    <row r="1051" spans="1:5" hidden="1">
      <c r="A1051" s="1">
        <v>1930</v>
      </c>
      <c r="B1051" s="1">
        <v>48</v>
      </c>
      <c r="C1051" s="1">
        <v>34527.06</v>
      </c>
      <c r="D1051" s="1">
        <v>36650.83</v>
      </c>
      <c r="E1051" s="1">
        <v>71177.89</v>
      </c>
    </row>
    <row r="1052" spans="1:5" hidden="1">
      <c r="A1052" s="1">
        <v>1930</v>
      </c>
      <c r="B1052" s="1">
        <v>49</v>
      </c>
      <c r="C1052" s="1">
        <v>33727.199999999997</v>
      </c>
      <c r="D1052" s="1">
        <v>35901.769999999997</v>
      </c>
      <c r="E1052" s="1">
        <v>69628.960000000006</v>
      </c>
    </row>
    <row r="1053" spans="1:5" hidden="1">
      <c r="A1053" s="1">
        <v>1930</v>
      </c>
      <c r="B1053" s="1">
        <v>50</v>
      </c>
      <c r="C1053" s="1">
        <v>32554.99</v>
      </c>
      <c r="D1053" s="1">
        <v>34505.21</v>
      </c>
      <c r="E1053" s="1">
        <v>67060.19</v>
      </c>
    </row>
    <row r="1054" spans="1:5" hidden="1">
      <c r="A1054" s="1">
        <v>1930</v>
      </c>
      <c r="B1054" s="1">
        <v>51</v>
      </c>
      <c r="C1054" s="1">
        <v>30906.720000000001</v>
      </c>
      <c r="D1054" s="1">
        <v>32656.26</v>
      </c>
      <c r="E1054" s="1">
        <v>63562.98</v>
      </c>
    </row>
    <row r="1055" spans="1:5" hidden="1">
      <c r="A1055" s="1">
        <v>1930</v>
      </c>
      <c r="B1055" s="1">
        <v>52</v>
      </c>
      <c r="C1055" s="1">
        <v>29280.5</v>
      </c>
      <c r="D1055" s="1">
        <v>30855.45</v>
      </c>
      <c r="E1055" s="1">
        <v>60135.95</v>
      </c>
    </row>
    <row r="1056" spans="1:5" hidden="1">
      <c r="A1056" s="1">
        <v>1930</v>
      </c>
      <c r="B1056" s="1">
        <v>53</v>
      </c>
      <c r="C1056" s="1">
        <v>27977.98</v>
      </c>
      <c r="D1056" s="1">
        <v>29328.16</v>
      </c>
      <c r="E1056" s="1">
        <v>57306.14</v>
      </c>
    </row>
    <row r="1057" spans="1:5" hidden="1">
      <c r="A1057" s="1">
        <v>1930</v>
      </c>
      <c r="B1057" s="1">
        <v>54</v>
      </c>
      <c r="C1057" s="1">
        <v>27076.71</v>
      </c>
      <c r="D1057" s="1">
        <v>28276.959999999999</v>
      </c>
      <c r="E1057" s="1">
        <v>55353.67</v>
      </c>
    </row>
    <row r="1058" spans="1:5" hidden="1">
      <c r="A1058" s="1">
        <v>1930</v>
      </c>
      <c r="B1058" s="1">
        <v>55</v>
      </c>
      <c r="C1058" s="1">
        <v>26451.49</v>
      </c>
      <c r="D1058" s="1">
        <v>27350.7</v>
      </c>
      <c r="E1058" s="1">
        <v>53802.19</v>
      </c>
    </row>
    <row r="1059" spans="1:5" hidden="1">
      <c r="A1059" s="1">
        <v>1930</v>
      </c>
      <c r="B1059" s="1">
        <v>56</v>
      </c>
      <c r="C1059" s="1">
        <v>25701.94</v>
      </c>
      <c r="D1059" s="1">
        <v>26451.42</v>
      </c>
      <c r="E1059" s="1">
        <v>52153.37</v>
      </c>
    </row>
    <row r="1060" spans="1:5" hidden="1">
      <c r="A1060" s="1">
        <v>1930</v>
      </c>
      <c r="B1060" s="1">
        <v>57</v>
      </c>
      <c r="C1060" s="1">
        <v>24852.33</v>
      </c>
      <c r="D1060" s="1">
        <v>25675.68</v>
      </c>
      <c r="E1060" s="1">
        <v>50528.01</v>
      </c>
    </row>
    <row r="1061" spans="1:5" hidden="1">
      <c r="A1061" s="1">
        <v>1930</v>
      </c>
      <c r="B1061" s="1">
        <v>58</v>
      </c>
      <c r="C1061" s="1">
        <v>24150.94</v>
      </c>
      <c r="D1061" s="1">
        <v>25246.880000000001</v>
      </c>
      <c r="E1061" s="1">
        <v>49397.82</v>
      </c>
    </row>
    <row r="1062" spans="1:5" hidden="1">
      <c r="A1062" s="1">
        <v>1930</v>
      </c>
      <c r="B1062" s="1">
        <v>59</v>
      </c>
      <c r="C1062" s="1">
        <v>23600.85</v>
      </c>
      <c r="D1062" s="1">
        <v>25023.31</v>
      </c>
      <c r="E1062" s="1">
        <v>48624.15</v>
      </c>
    </row>
    <row r="1063" spans="1:5" hidden="1">
      <c r="A1063" s="1">
        <v>1930</v>
      </c>
      <c r="B1063" s="1">
        <v>60</v>
      </c>
      <c r="C1063" s="1">
        <v>22951.49</v>
      </c>
      <c r="D1063" s="1">
        <v>24351.39</v>
      </c>
      <c r="E1063" s="1">
        <v>47302.87</v>
      </c>
    </row>
    <row r="1064" spans="1:5" hidden="1">
      <c r="A1064" s="1">
        <v>1930</v>
      </c>
      <c r="B1064" s="1">
        <v>61</v>
      </c>
      <c r="C1064" s="1">
        <v>22275.57</v>
      </c>
      <c r="D1064" s="1">
        <v>23300.53</v>
      </c>
      <c r="E1064" s="1">
        <v>45576.11</v>
      </c>
    </row>
    <row r="1065" spans="1:5" hidden="1">
      <c r="A1065" s="1">
        <v>1930</v>
      </c>
      <c r="B1065" s="1">
        <v>62</v>
      </c>
      <c r="C1065" s="1">
        <v>21377.98</v>
      </c>
      <c r="D1065" s="1">
        <v>22326.43</v>
      </c>
      <c r="E1065" s="1">
        <v>43704.41</v>
      </c>
    </row>
    <row r="1066" spans="1:5" hidden="1">
      <c r="A1066" s="1">
        <v>1930</v>
      </c>
      <c r="B1066" s="1">
        <v>63</v>
      </c>
      <c r="C1066" s="1">
        <v>20179.25</v>
      </c>
      <c r="D1066" s="1">
        <v>21375.599999999999</v>
      </c>
      <c r="E1066" s="1">
        <v>41554.85</v>
      </c>
    </row>
    <row r="1067" spans="1:5" hidden="1">
      <c r="A1067" s="1">
        <v>1930</v>
      </c>
      <c r="B1067" s="1">
        <v>64</v>
      </c>
      <c r="C1067" s="1">
        <v>19199.740000000002</v>
      </c>
      <c r="D1067" s="1">
        <v>20797.37</v>
      </c>
      <c r="E1067" s="1">
        <v>39997.1</v>
      </c>
    </row>
    <row r="1068" spans="1:5" hidden="1">
      <c r="A1068" s="1">
        <v>1930</v>
      </c>
      <c r="B1068" s="1">
        <v>65</v>
      </c>
      <c r="C1068" s="1">
        <v>18451.12</v>
      </c>
      <c r="D1068" s="1">
        <v>20124.55</v>
      </c>
      <c r="E1068" s="1">
        <v>38575.67</v>
      </c>
    </row>
    <row r="1069" spans="1:5" hidden="1">
      <c r="A1069" s="1">
        <v>1930</v>
      </c>
      <c r="B1069" s="1">
        <v>66</v>
      </c>
      <c r="C1069" s="1">
        <v>17502.61</v>
      </c>
      <c r="D1069" s="1">
        <v>19003.21</v>
      </c>
      <c r="E1069" s="1">
        <v>36505.82</v>
      </c>
    </row>
    <row r="1070" spans="1:5" hidden="1">
      <c r="A1070" s="1">
        <v>1930</v>
      </c>
      <c r="B1070" s="1">
        <v>67</v>
      </c>
      <c r="C1070" s="1">
        <v>16401.16</v>
      </c>
      <c r="D1070" s="1">
        <v>17924.330000000002</v>
      </c>
      <c r="E1070" s="1">
        <v>34325.5</v>
      </c>
    </row>
    <row r="1071" spans="1:5" hidden="1">
      <c r="A1071" s="1">
        <v>1930</v>
      </c>
      <c r="B1071" s="1">
        <v>68</v>
      </c>
      <c r="C1071" s="1">
        <v>15351.62</v>
      </c>
      <c r="D1071" s="1">
        <v>16801.53</v>
      </c>
      <c r="E1071" s="1">
        <v>32153.14</v>
      </c>
    </row>
    <row r="1072" spans="1:5" hidden="1">
      <c r="A1072" s="1">
        <v>1930</v>
      </c>
      <c r="B1072" s="1">
        <v>69</v>
      </c>
      <c r="C1072" s="1">
        <v>14499.73</v>
      </c>
      <c r="D1072" s="1">
        <v>15849.96</v>
      </c>
      <c r="E1072" s="1">
        <v>30349.69</v>
      </c>
    </row>
    <row r="1073" spans="1:5" hidden="1">
      <c r="A1073" s="1">
        <v>1930</v>
      </c>
      <c r="B1073" s="1">
        <v>70</v>
      </c>
      <c r="C1073" s="1">
        <v>13575.37</v>
      </c>
      <c r="D1073" s="1">
        <v>14575.65</v>
      </c>
      <c r="E1073" s="1">
        <v>28151.02</v>
      </c>
    </row>
    <row r="1074" spans="1:5" hidden="1">
      <c r="A1074" s="1">
        <v>1930</v>
      </c>
      <c r="B1074" s="1">
        <v>71</v>
      </c>
      <c r="C1074" s="1">
        <v>12351.38</v>
      </c>
      <c r="D1074" s="1">
        <v>13026.42</v>
      </c>
      <c r="E1074" s="1">
        <v>25377.8</v>
      </c>
    </row>
    <row r="1075" spans="1:5" hidden="1">
      <c r="A1075" s="1">
        <v>1930</v>
      </c>
      <c r="B1075" s="1">
        <v>72</v>
      </c>
      <c r="C1075" s="1">
        <v>11274.04</v>
      </c>
      <c r="D1075" s="1">
        <v>11624.64</v>
      </c>
      <c r="E1075" s="1">
        <v>22898.67</v>
      </c>
    </row>
    <row r="1076" spans="1:5" hidden="1">
      <c r="A1076" s="1">
        <v>1930</v>
      </c>
      <c r="B1076" s="1">
        <v>73</v>
      </c>
      <c r="C1076" s="1">
        <v>10274.77</v>
      </c>
      <c r="D1076" s="1">
        <v>10449.459999999999</v>
      </c>
      <c r="E1076" s="1">
        <v>20724.23</v>
      </c>
    </row>
    <row r="1077" spans="1:5" hidden="1">
      <c r="A1077" s="1">
        <v>1930</v>
      </c>
      <c r="B1077" s="1">
        <v>74</v>
      </c>
      <c r="C1077" s="1">
        <v>9001.3799999999992</v>
      </c>
      <c r="D1077" s="1">
        <v>9225.01</v>
      </c>
      <c r="E1077" s="1">
        <v>18226.39</v>
      </c>
    </row>
    <row r="1078" spans="1:5" hidden="1">
      <c r="A1078" s="1">
        <v>1930</v>
      </c>
      <c r="B1078" s="1">
        <v>75</v>
      </c>
      <c r="C1078" s="1">
        <v>7625.42</v>
      </c>
      <c r="D1078" s="1">
        <v>7875.06</v>
      </c>
      <c r="E1078" s="1">
        <v>15500.48</v>
      </c>
    </row>
    <row r="1079" spans="1:5" hidden="1">
      <c r="A1079" s="1">
        <v>1930</v>
      </c>
      <c r="B1079" s="1">
        <v>76</v>
      </c>
      <c r="C1079" s="1">
        <v>6299.88</v>
      </c>
      <c r="D1079" s="1">
        <v>6575.09</v>
      </c>
      <c r="E1079" s="1">
        <v>12874.97</v>
      </c>
    </row>
    <row r="1080" spans="1:5" hidden="1">
      <c r="A1080" s="1">
        <v>1930</v>
      </c>
      <c r="B1080" s="1">
        <v>77</v>
      </c>
      <c r="C1080" s="1">
        <v>5424.35</v>
      </c>
      <c r="D1080" s="1">
        <v>5425.03</v>
      </c>
      <c r="E1080" s="1">
        <v>10849.38</v>
      </c>
    </row>
    <row r="1081" spans="1:5" hidden="1">
      <c r="A1081" s="1">
        <v>1930</v>
      </c>
      <c r="B1081" s="1">
        <v>78</v>
      </c>
      <c r="C1081" s="1">
        <v>4723.74</v>
      </c>
      <c r="D1081" s="1">
        <v>4598.29</v>
      </c>
      <c r="E1081" s="1">
        <v>9322.0300000000007</v>
      </c>
    </row>
    <row r="1082" spans="1:5" hidden="1">
      <c r="A1082" s="1">
        <v>1930</v>
      </c>
      <c r="B1082" s="1">
        <v>79</v>
      </c>
      <c r="C1082" s="1">
        <v>4173.04</v>
      </c>
      <c r="D1082" s="1">
        <v>4073.55</v>
      </c>
      <c r="E1082" s="1">
        <v>8246.59</v>
      </c>
    </row>
    <row r="1083" spans="1:5" hidden="1">
      <c r="A1083" s="1">
        <v>1930</v>
      </c>
      <c r="B1083" s="1">
        <v>80</v>
      </c>
      <c r="C1083" s="1">
        <v>3994.49</v>
      </c>
      <c r="D1083" s="1">
        <v>3691.18</v>
      </c>
      <c r="E1083" s="1">
        <v>7685.66</v>
      </c>
    </row>
    <row r="1084" spans="1:5" hidden="1">
      <c r="A1084" s="1">
        <v>1930</v>
      </c>
      <c r="B1084" s="1">
        <v>81</v>
      </c>
      <c r="C1084" s="1">
        <v>3358.65</v>
      </c>
      <c r="D1084" s="1">
        <v>3012.23</v>
      </c>
      <c r="E1084" s="1">
        <v>6370.88</v>
      </c>
    </row>
    <row r="1085" spans="1:5" hidden="1">
      <c r="A1085" s="1">
        <v>1930</v>
      </c>
      <c r="B1085" s="1">
        <v>82</v>
      </c>
      <c r="C1085" s="1">
        <v>2876.27</v>
      </c>
      <c r="D1085" s="1">
        <v>2455.9899999999998</v>
      </c>
      <c r="E1085" s="1">
        <v>5332.26</v>
      </c>
    </row>
    <row r="1086" spans="1:5" hidden="1">
      <c r="A1086" s="1">
        <v>1930</v>
      </c>
      <c r="B1086" s="1">
        <v>83</v>
      </c>
      <c r="C1086" s="1">
        <v>2512.96</v>
      </c>
      <c r="D1086" s="1">
        <v>2007.66</v>
      </c>
      <c r="E1086" s="1">
        <v>4520.62</v>
      </c>
    </row>
    <row r="1087" spans="1:5" hidden="1">
      <c r="A1087" s="1">
        <v>1930</v>
      </c>
      <c r="B1087" s="1">
        <v>84</v>
      </c>
      <c r="C1087" s="1">
        <v>2149.0700000000002</v>
      </c>
      <c r="D1087" s="1">
        <v>1649.77</v>
      </c>
      <c r="E1087" s="1">
        <v>3798.83</v>
      </c>
    </row>
    <row r="1088" spans="1:5" hidden="1">
      <c r="A1088" s="1">
        <v>1930</v>
      </c>
      <c r="B1088" s="1">
        <v>85</v>
      </c>
      <c r="C1088" s="1">
        <v>1783.37</v>
      </c>
      <c r="D1088" s="1">
        <v>1379.06</v>
      </c>
      <c r="E1088" s="1">
        <v>3162.43</v>
      </c>
    </row>
    <row r="1089" spans="1:5" hidden="1">
      <c r="A1089" s="1">
        <v>1930</v>
      </c>
      <c r="B1089" s="1">
        <v>86</v>
      </c>
      <c r="C1089" s="1">
        <v>1434.05</v>
      </c>
      <c r="D1089" s="1">
        <v>1135.6199999999999</v>
      </c>
      <c r="E1089" s="1">
        <v>2569.67</v>
      </c>
    </row>
    <row r="1090" spans="1:5" hidden="1">
      <c r="A1090" s="1">
        <v>1930</v>
      </c>
      <c r="B1090" s="1">
        <v>87</v>
      </c>
      <c r="C1090" s="1">
        <v>1123.27</v>
      </c>
      <c r="D1090" s="1">
        <v>884.25</v>
      </c>
      <c r="E1090" s="1">
        <v>2007.53</v>
      </c>
    </row>
    <row r="1091" spans="1:5" hidden="1">
      <c r="A1091" s="1">
        <v>1930</v>
      </c>
      <c r="B1091" s="1">
        <v>88</v>
      </c>
      <c r="C1091" s="1">
        <v>892.71</v>
      </c>
      <c r="D1091" s="1">
        <v>667.86</v>
      </c>
      <c r="E1091" s="1">
        <v>1560.57</v>
      </c>
    </row>
    <row r="1092" spans="1:5" hidden="1">
      <c r="A1092" s="1">
        <v>1930</v>
      </c>
      <c r="B1092" s="1">
        <v>89</v>
      </c>
      <c r="C1092" s="1">
        <v>701.45</v>
      </c>
      <c r="D1092" s="1">
        <v>511.14</v>
      </c>
      <c r="E1092" s="1">
        <v>1212.5899999999999</v>
      </c>
    </row>
    <row r="1093" spans="1:5" hidden="1">
      <c r="A1093" s="1">
        <v>1930</v>
      </c>
      <c r="B1093" s="1">
        <v>90</v>
      </c>
      <c r="C1093" s="1">
        <v>515.13</v>
      </c>
      <c r="D1093" s="1">
        <v>388.11</v>
      </c>
      <c r="E1093" s="1">
        <v>903.24</v>
      </c>
    </row>
    <row r="1094" spans="1:5" hidden="1">
      <c r="A1094" s="1">
        <v>1930</v>
      </c>
      <c r="B1094" s="1">
        <v>91</v>
      </c>
      <c r="C1094" s="1">
        <v>364.67</v>
      </c>
      <c r="D1094" s="1">
        <v>278.54000000000002</v>
      </c>
      <c r="E1094" s="1">
        <v>643.22</v>
      </c>
    </row>
    <row r="1095" spans="1:5" hidden="1">
      <c r="A1095" s="1">
        <v>1930</v>
      </c>
      <c r="B1095" s="1">
        <v>92</v>
      </c>
      <c r="C1095" s="1">
        <v>271.79000000000002</v>
      </c>
      <c r="D1095" s="1">
        <v>203.98</v>
      </c>
      <c r="E1095" s="1">
        <v>475.77</v>
      </c>
    </row>
    <row r="1096" spans="1:5" hidden="1">
      <c r="A1096" s="1">
        <v>1930</v>
      </c>
      <c r="B1096" s="1">
        <v>93</v>
      </c>
      <c r="C1096" s="1">
        <v>213.69</v>
      </c>
      <c r="D1096" s="1">
        <v>153.97</v>
      </c>
      <c r="E1096" s="1">
        <v>367.66</v>
      </c>
    </row>
    <row r="1097" spans="1:5" hidden="1">
      <c r="A1097" s="1">
        <v>1930</v>
      </c>
      <c r="B1097" s="1">
        <v>94</v>
      </c>
      <c r="C1097" s="1">
        <v>169.22</v>
      </c>
      <c r="D1097" s="1">
        <v>105.15</v>
      </c>
      <c r="E1097" s="1">
        <v>274.37</v>
      </c>
    </row>
    <row r="1098" spans="1:5" hidden="1">
      <c r="A1098" s="1">
        <v>1930</v>
      </c>
      <c r="B1098" s="1">
        <v>95</v>
      </c>
      <c r="C1098" s="1">
        <v>132.37</v>
      </c>
      <c r="D1098" s="1">
        <v>69.45</v>
      </c>
      <c r="E1098" s="1">
        <v>201.82</v>
      </c>
    </row>
    <row r="1099" spans="1:5" hidden="1">
      <c r="A1099" s="1">
        <v>1930</v>
      </c>
      <c r="B1099" s="1">
        <v>96</v>
      </c>
      <c r="C1099" s="1">
        <v>92.2</v>
      </c>
      <c r="D1099" s="1">
        <v>50.25</v>
      </c>
      <c r="E1099" s="1">
        <v>142.44999999999999</v>
      </c>
    </row>
    <row r="1100" spans="1:5" hidden="1">
      <c r="A1100" s="1">
        <v>1930</v>
      </c>
      <c r="B1100" s="1">
        <v>97</v>
      </c>
      <c r="C1100" s="1">
        <v>56.08</v>
      </c>
      <c r="D1100" s="1">
        <v>34.5</v>
      </c>
      <c r="E1100" s="1">
        <v>90.58</v>
      </c>
    </row>
    <row r="1101" spans="1:5" hidden="1">
      <c r="A1101" s="1">
        <v>1930</v>
      </c>
      <c r="B1101" s="1">
        <v>98</v>
      </c>
      <c r="C1101" s="1">
        <v>31.88</v>
      </c>
      <c r="D1101" s="1">
        <v>24.51</v>
      </c>
      <c r="E1101" s="1">
        <v>56.39</v>
      </c>
    </row>
    <row r="1102" spans="1:5" hidden="1">
      <c r="A1102" s="1">
        <v>1930</v>
      </c>
      <c r="B1102" s="1">
        <v>99</v>
      </c>
      <c r="C1102" s="1">
        <v>17.16</v>
      </c>
      <c r="D1102" s="1">
        <v>17.95</v>
      </c>
      <c r="E1102" s="1">
        <v>35.11</v>
      </c>
    </row>
    <row r="1103" spans="1:5" hidden="1">
      <c r="A1103" s="1">
        <v>1930</v>
      </c>
      <c r="B1103" s="1">
        <v>100</v>
      </c>
      <c r="C1103" s="1">
        <v>9.8800000000000008</v>
      </c>
      <c r="D1103" s="1">
        <v>11.37</v>
      </c>
      <c r="E1103" s="1">
        <v>21.25</v>
      </c>
    </row>
    <row r="1104" spans="1:5" hidden="1">
      <c r="A1104" s="1">
        <v>1930</v>
      </c>
      <c r="B1104" s="1">
        <v>101</v>
      </c>
      <c r="C1104" s="1">
        <v>6.5</v>
      </c>
      <c r="D1104" s="1">
        <v>7.68</v>
      </c>
      <c r="E1104" s="1">
        <v>14.18</v>
      </c>
    </row>
    <row r="1105" spans="1:5" hidden="1">
      <c r="A1105" s="1">
        <v>1930</v>
      </c>
      <c r="B1105" s="1">
        <v>102</v>
      </c>
      <c r="C1105" s="1">
        <v>4.96</v>
      </c>
      <c r="D1105" s="1">
        <v>5.72</v>
      </c>
      <c r="E1105" s="1">
        <v>10.68</v>
      </c>
    </row>
    <row r="1106" spans="1:5" hidden="1">
      <c r="A1106" s="1">
        <v>1930</v>
      </c>
      <c r="B1106" s="1">
        <v>103</v>
      </c>
      <c r="C1106" s="1">
        <v>2.4300000000000002</v>
      </c>
      <c r="D1106" s="1">
        <v>4.49</v>
      </c>
      <c r="E1106" s="1">
        <v>6.92</v>
      </c>
    </row>
    <row r="1107" spans="1:5" hidden="1">
      <c r="A1107" s="1">
        <v>1930</v>
      </c>
      <c r="B1107" s="1">
        <v>104</v>
      </c>
      <c r="C1107" s="1">
        <v>1.27</v>
      </c>
      <c r="D1107" s="1">
        <v>3.2</v>
      </c>
      <c r="E1107" s="1">
        <v>4.47</v>
      </c>
    </row>
    <row r="1108" spans="1:5" hidden="1">
      <c r="A1108" s="1">
        <v>1930</v>
      </c>
      <c r="B1108" s="1">
        <v>105</v>
      </c>
      <c r="C1108" s="1">
        <v>0.99</v>
      </c>
      <c r="D1108" s="1">
        <v>1.97</v>
      </c>
      <c r="E1108" s="1">
        <v>2.97</v>
      </c>
    </row>
    <row r="1109" spans="1:5" hidden="1">
      <c r="A1109" s="1">
        <v>1930</v>
      </c>
      <c r="B1109" s="1">
        <v>106</v>
      </c>
      <c r="C1109" s="1">
        <v>0.5</v>
      </c>
      <c r="D1109" s="1">
        <v>1.24</v>
      </c>
      <c r="E1109" s="1">
        <v>1.74</v>
      </c>
    </row>
    <row r="1110" spans="1:5" hidden="1">
      <c r="A1110" s="1">
        <v>1930</v>
      </c>
      <c r="B1110" s="1">
        <v>107</v>
      </c>
      <c r="C1110" s="1">
        <v>0.5</v>
      </c>
      <c r="D1110" s="1">
        <v>1</v>
      </c>
      <c r="E1110" s="1">
        <v>1.5</v>
      </c>
    </row>
    <row r="1111" spans="1:5" hidden="1">
      <c r="A1111" s="1">
        <v>1930</v>
      </c>
      <c r="B1111" s="1">
        <v>108</v>
      </c>
      <c r="C1111" s="1">
        <v>0.24</v>
      </c>
      <c r="D1111" s="1">
        <v>0.74</v>
      </c>
      <c r="E1111" s="1">
        <v>0.98</v>
      </c>
    </row>
    <row r="1112" spans="1:5" hidden="1">
      <c r="A1112" s="1">
        <v>1930</v>
      </c>
      <c r="B1112" s="1">
        <v>109</v>
      </c>
      <c r="C1112" s="1">
        <v>0.27</v>
      </c>
      <c r="D1112" s="1">
        <v>0.5</v>
      </c>
      <c r="E1112" s="1">
        <v>0.77</v>
      </c>
    </row>
    <row r="1113" spans="1:5" hidden="1">
      <c r="A1113" s="1">
        <v>1930</v>
      </c>
      <c r="B1113" s="1" t="s">
        <v>121</v>
      </c>
      <c r="C1113" s="1">
        <v>0.74</v>
      </c>
      <c r="D1113" s="1">
        <v>0.23</v>
      </c>
      <c r="E1113" s="1">
        <v>0.97</v>
      </c>
    </row>
    <row r="1114" spans="1:5" hidden="1">
      <c r="A1114" s="1">
        <v>1931</v>
      </c>
      <c r="B1114" s="1">
        <v>0</v>
      </c>
      <c r="C1114" s="1">
        <v>57770.04</v>
      </c>
      <c r="D1114" s="1">
        <v>60476.59</v>
      </c>
      <c r="E1114" s="1">
        <v>118246.64</v>
      </c>
    </row>
    <row r="1115" spans="1:5" hidden="1">
      <c r="A1115" s="1">
        <v>1931</v>
      </c>
      <c r="B1115" s="1">
        <v>1</v>
      </c>
      <c r="C1115" s="1">
        <v>59053.1</v>
      </c>
      <c r="D1115" s="1">
        <v>61901.35</v>
      </c>
      <c r="E1115" s="1">
        <v>120954.46</v>
      </c>
    </row>
    <row r="1116" spans="1:5" hidden="1">
      <c r="A1116" s="1">
        <v>1931</v>
      </c>
      <c r="B1116" s="1">
        <v>2</v>
      </c>
      <c r="C1116" s="1">
        <v>59944.4</v>
      </c>
      <c r="D1116" s="1">
        <v>62920.61</v>
      </c>
      <c r="E1116" s="1">
        <v>122865</v>
      </c>
    </row>
    <row r="1117" spans="1:5" hidden="1">
      <c r="A1117" s="1">
        <v>1931</v>
      </c>
      <c r="B1117" s="1">
        <v>3</v>
      </c>
      <c r="C1117" s="1">
        <v>60649.04</v>
      </c>
      <c r="D1117" s="1">
        <v>63176.38</v>
      </c>
      <c r="E1117" s="1">
        <v>123825.42</v>
      </c>
    </row>
    <row r="1118" spans="1:5" hidden="1">
      <c r="A1118" s="1">
        <v>1931</v>
      </c>
      <c r="B1118" s="1">
        <v>4</v>
      </c>
      <c r="C1118" s="1">
        <v>60973.440000000002</v>
      </c>
      <c r="D1118" s="1">
        <v>63124.01</v>
      </c>
      <c r="E1118" s="1">
        <v>124097.45</v>
      </c>
    </row>
    <row r="1119" spans="1:5" hidden="1">
      <c r="A1119" s="1">
        <v>1931</v>
      </c>
      <c r="B1119" s="1">
        <v>5</v>
      </c>
      <c r="C1119" s="1">
        <v>61968.38</v>
      </c>
      <c r="D1119" s="1">
        <v>63670.7</v>
      </c>
      <c r="E1119" s="1">
        <v>125639.07</v>
      </c>
    </row>
    <row r="1120" spans="1:5" hidden="1">
      <c r="A1120" s="1">
        <v>1931</v>
      </c>
      <c r="B1120" s="1">
        <v>6</v>
      </c>
      <c r="C1120" s="1">
        <v>62650.27</v>
      </c>
      <c r="D1120" s="1">
        <v>63975.79</v>
      </c>
      <c r="E1120" s="1">
        <v>126626.05</v>
      </c>
    </row>
    <row r="1121" spans="1:5" hidden="1">
      <c r="A1121" s="1">
        <v>1931</v>
      </c>
      <c r="B1121" s="1">
        <v>7</v>
      </c>
      <c r="C1121" s="1">
        <v>62649.85</v>
      </c>
      <c r="D1121" s="1">
        <v>64147.57</v>
      </c>
      <c r="E1121" s="1">
        <v>126797.42</v>
      </c>
    </row>
    <row r="1122" spans="1:5" hidden="1">
      <c r="A1122" s="1">
        <v>1931</v>
      </c>
      <c r="B1122" s="1">
        <v>8</v>
      </c>
      <c r="C1122" s="1">
        <v>63096.05</v>
      </c>
      <c r="D1122" s="1">
        <v>65119.4</v>
      </c>
      <c r="E1122" s="1">
        <v>128215.45</v>
      </c>
    </row>
    <row r="1123" spans="1:5" hidden="1">
      <c r="A1123" s="1">
        <v>1931</v>
      </c>
      <c r="B1123" s="1">
        <v>9</v>
      </c>
      <c r="C1123" s="1">
        <v>63798.19</v>
      </c>
      <c r="D1123" s="1">
        <v>66172.39</v>
      </c>
      <c r="E1123" s="1">
        <v>129970.58</v>
      </c>
    </row>
    <row r="1124" spans="1:5" hidden="1">
      <c r="A1124" s="1">
        <v>1931</v>
      </c>
      <c r="B1124" s="1">
        <v>10</v>
      </c>
      <c r="C1124" s="1">
        <v>62934.15</v>
      </c>
      <c r="D1124" s="1">
        <v>65458.68</v>
      </c>
      <c r="E1124" s="1">
        <v>128392.83</v>
      </c>
    </row>
    <row r="1125" spans="1:5" hidden="1">
      <c r="A1125" s="1">
        <v>1931</v>
      </c>
      <c r="B1125" s="1">
        <v>11</v>
      </c>
      <c r="C1125" s="1">
        <v>59915.43</v>
      </c>
      <c r="D1125" s="1">
        <v>62540.99</v>
      </c>
      <c r="E1125" s="1">
        <v>122456.41</v>
      </c>
    </row>
    <row r="1126" spans="1:5" hidden="1">
      <c r="A1126" s="1">
        <v>1931</v>
      </c>
      <c r="B1126" s="1">
        <v>12</v>
      </c>
      <c r="C1126" s="1">
        <v>57776.68</v>
      </c>
      <c r="D1126" s="1">
        <v>60078.85</v>
      </c>
      <c r="E1126" s="1">
        <v>117855.53</v>
      </c>
    </row>
    <row r="1127" spans="1:5" hidden="1">
      <c r="A1127" s="1">
        <v>1931</v>
      </c>
      <c r="B1127" s="1">
        <v>13</v>
      </c>
      <c r="C1127" s="1">
        <v>58342.84</v>
      </c>
      <c r="D1127" s="1">
        <v>60194.54</v>
      </c>
      <c r="E1127" s="1">
        <v>118537.38</v>
      </c>
    </row>
    <row r="1128" spans="1:5" hidden="1">
      <c r="A1128" s="1">
        <v>1931</v>
      </c>
      <c r="B1128" s="1">
        <v>14</v>
      </c>
      <c r="C1128" s="1">
        <v>59620.95</v>
      </c>
      <c r="D1128" s="1">
        <v>61271.12</v>
      </c>
      <c r="E1128" s="1">
        <v>120892.07</v>
      </c>
    </row>
    <row r="1129" spans="1:5" hidden="1">
      <c r="A1129" s="1">
        <v>1931</v>
      </c>
      <c r="B1129" s="1">
        <v>15</v>
      </c>
      <c r="C1129" s="1">
        <v>60794.03</v>
      </c>
      <c r="D1129" s="1">
        <v>62194.73</v>
      </c>
      <c r="E1129" s="1">
        <v>122988.76</v>
      </c>
    </row>
    <row r="1130" spans="1:5" hidden="1">
      <c r="A1130" s="1">
        <v>1931</v>
      </c>
      <c r="B1130" s="1">
        <v>16</v>
      </c>
      <c r="C1130" s="1">
        <v>62219.23</v>
      </c>
      <c r="D1130" s="1">
        <v>63269.94</v>
      </c>
      <c r="E1130" s="1">
        <v>125489.17</v>
      </c>
    </row>
    <row r="1131" spans="1:5" hidden="1">
      <c r="A1131" s="1">
        <v>1931</v>
      </c>
      <c r="B1131" s="1">
        <v>17</v>
      </c>
      <c r="C1131" s="1">
        <v>62081.73</v>
      </c>
      <c r="D1131" s="1">
        <v>63279.18</v>
      </c>
      <c r="E1131" s="1">
        <v>125360.9</v>
      </c>
    </row>
    <row r="1132" spans="1:5" hidden="1">
      <c r="A1132" s="1">
        <v>1931</v>
      </c>
      <c r="B1132" s="1">
        <v>18</v>
      </c>
      <c r="C1132" s="1">
        <v>60407.33</v>
      </c>
      <c r="D1132" s="1">
        <v>61980.44</v>
      </c>
      <c r="E1132" s="1">
        <v>122387.77</v>
      </c>
    </row>
    <row r="1133" spans="1:5" hidden="1">
      <c r="A1133" s="1">
        <v>1931</v>
      </c>
      <c r="B1133" s="1">
        <v>19</v>
      </c>
      <c r="C1133" s="1">
        <v>58756.49</v>
      </c>
      <c r="D1133" s="1">
        <v>60679.7</v>
      </c>
      <c r="E1133" s="1">
        <v>119436.19</v>
      </c>
    </row>
    <row r="1134" spans="1:5" hidden="1">
      <c r="A1134" s="1">
        <v>1931</v>
      </c>
      <c r="B1134" s="1">
        <v>20</v>
      </c>
      <c r="C1134" s="1">
        <v>57182.21</v>
      </c>
      <c r="D1134" s="1">
        <v>59777.760000000002</v>
      </c>
      <c r="E1134" s="1">
        <v>116959.97</v>
      </c>
    </row>
    <row r="1135" spans="1:5" hidden="1">
      <c r="A1135" s="1">
        <v>1931</v>
      </c>
      <c r="B1135" s="1">
        <v>21</v>
      </c>
      <c r="C1135" s="1">
        <v>55531.58</v>
      </c>
      <c r="D1135" s="1">
        <v>59053.38</v>
      </c>
      <c r="E1135" s="1">
        <v>114584.96000000001</v>
      </c>
    </row>
    <row r="1136" spans="1:5" hidden="1">
      <c r="A1136" s="1">
        <v>1931</v>
      </c>
      <c r="B1136" s="1">
        <v>22</v>
      </c>
      <c r="C1136" s="1">
        <v>54402.74</v>
      </c>
      <c r="D1136" s="1">
        <v>58078.87</v>
      </c>
      <c r="E1136" s="1">
        <v>112481.61</v>
      </c>
    </row>
    <row r="1137" spans="1:5" hidden="1">
      <c r="A1137" s="1">
        <v>1931</v>
      </c>
      <c r="B1137" s="1">
        <v>23</v>
      </c>
      <c r="C1137" s="1">
        <v>53677.86</v>
      </c>
      <c r="D1137" s="1">
        <v>57302.31</v>
      </c>
      <c r="E1137" s="1">
        <v>110980.17</v>
      </c>
    </row>
    <row r="1138" spans="1:5" hidden="1">
      <c r="A1138" s="1">
        <v>1931</v>
      </c>
      <c r="B1138" s="1">
        <v>24</v>
      </c>
      <c r="C1138" s="1">
        <v>52432.94</v>
      </c>
      <c r="D1138" s="1">
        <v>56651.99</v>
      </c>
      <c r="E1138" s="1">
        <v>109084.93</v>
      </c>
    </row>
    <row r="1139" spans="1:5" hidden="1">
      <c r="A1139" s="1">
        <v>1931</v>
      </c>
      <c r="B1139" s="1">
        <v>25</v>
      </c>
      <c r="C1139" s="1">
        <v>50979.29</v>
      </c>
      <c r="D1139" s="1">
        <v>55978.39</v>
      </c>
      <c r="E1139" s="1">
        <v>106957.68</v>
      </c>
    </row>
    <row r="1140" spans="1:5" hidden="1">
      <c r="A1140" s="1">
        <v>1931</v>
      </c>
      <c r="B1140" s="1">
        <v>26</v>
      </c>
      <c r="C1140" s="1">
        <v>49630.77</v>
      </c>
      <c r="D1140" s="1">
        <v>54508.79</v>
      </c>
      <c r="E1140" s="1">
        <v>104139.56</v>
      </c>
    </row>
    <row r="1141" spans="1:5" hidden="1">
      <c r="A1141" s="1">
        <v>1931</v>
      </c>
      <c r="B1141" s="1">
        <v>27</v>
      </c>
      <c r="C1141" s="1">
        <v>48379.58</v>
      </c>
      <c r="D1141" s="1">
        <v>52656.63</v>
      </c>
      <c r="E1141" s="1">
        <v>101036.21</v>
      </c>
    </row>
    <row r="1142" spans="1:5" hidden="1">
      <c r="A1142" s="1">
        <v>1931</v>
      </c>
      <c r="B1142" s="1">
        <v>28</v>
      </c>
      <c r="C1142" s="1">
        <v>48147.35</v>
      </c>
      <c r="D1142" s="1">
        <v>51799.74</v>
      </c>
      <c r="E1142" s="1">
        <v>99947.09</v>
      </c>
    </row>
    <row r="1143" spans="1:5" hidden="1">
      <c r="A1143" s="1">
        <v>1931</v>
      </c>
      <c r="B1143" s="1">
        <v>29</v>
      </c>
      <c r="C1143" s="1">
        <v>48523.7</v>
      </c>
      <c r="D1143" s="1">
        <v>51625.78</v>
      </c>
      <c r="E1143" s="1">
        <v>100149.48</v>
      </c>
    </row>
    <row r="1144" spans="1:5" hidden="1">
      <c r="A1144" s="1">
        <v>1931</v>
      </c>
      <c r="B1144" s="1">
        <v>30</v>
      </c>
      <c r="C1144" s="1">
        <v>48848.29</v>
      </c>
      <c r="D1144" s="1">
        <v>51375.94</v>
      </c>
      <c r="E1144" s="1">
        <v>100224.23</v>
      </c>
    </row>
    <row r="1145" spans="1:5" hidden="1">
      <c r="A1145" s="1">
        <v>1931</v>
      </c>
      <c r="B1145" s="1">
        <v>31</v>
      </c>
      <c r="C1145" s="1">
        <v>48554.01</v>
      </c>
      <c r="D1145" s="1">
        <v>50307.96</v>
      </c>
      <c r="E1145" s="1">
        <v>98861.97</v>
      </c>
    </row>
    <row r="1146" spans="1:5" hidden="1">
      <c r="A1146" s="1">
        <v>1931</v>
      </c>
      <c r="B1146" s="1">
        <v>32</v>
      </c>
      <c r="C1146" s="1">
        <v>47479.44</v>
      </c>
      <c r="D1146" s="1">
        <v>48382.71</v>
      </c>
      <c r="E1146" s="1">
        <v>95862.15</v>
      </c>
    </row>
    <row r="1147" spans="1:5" hidden="1">
      <c r="A1147" s="1">
        <v>1931</v>
      </c>
      <c r="B1147" s="1">
        <v>33</v>
      </c>
      <c r="C1147" s="1">
        <v>47047.9</v>
      </c>
      <c r="D1147" s="1">
        <v>47002.61</v>
      </c>
      <c r="E1147" s="1">
        <v>94050.5</v>
      </c>
    </row>
    <row r="1148" spans="1:5" hidden="1">
      <c r="A1148" s="1">
        <v>1931</v>
      </c>
      <c r="B1148" s="1">
        <v>34</v>
      </c>
      <c r="C1148" s="1">
        <v>47497.43</v>
      </c>
      <c r="D1148" s="1">
        <v>46426.02</v>
      </c>
      <c r="E1148" s="1">
        <v>93923.45</v>
      </c>
    </row>
    <row r="1149" spans="1:5" hidden="1">
      <c r="A1149" s="1">
        <v>1931</v>
      </c>
      <c r="B1149" s="1">
        <v>35</v>
      </c>
      <c r="C1149" s="1">
        <v>47748.01</v>
      </c>
      <c r="D1149" s="1">
        <v>46272.89</v>
      </c>
      <c r="E1149" s="1">
        <v>94020.89</v>
      </c>
    </row>
    <row r="1150" spans="1:5" hidden="1">
      <c r="A1150" s="1">
        <v>1931</v>
      </c>
      <c r="B1150" s="1">
        <v>36</v>
      </c>
      <c r="C1150" s="1">
        <v>47749.29</v>
      </c>
      <c r="D1150" s="1">
        <v>46323.85</v>
      </c>
      <c r="E1150" s="1">
        <v>94073.14</v>
      </c>
    </row>
    <row r="1151" spans="1:5" hidden="1">
      <c r="A1151" s="1">
        <v>1931</v>
      </c>
      <c r="B1151" s="1">
        <v>37</v>
      </c>
      <c r="C1151" s="1">
        <v>47797.96</v>
      </c>
      <c r="D1151" s="1">
        <v>46620.87</v>
      </c>
      <c r="E1151" s="1">
        <v>94418.83</v>
      </c>
    </row>
    <row r="1152" spans="1:5" hidden="1">
      <c r="A1152" s="1">
        <v>1931</v>
      </c>
      <c r="B1152" s="1">
        <v>38</v>
      </c>
      <c r="C1152" s="1">
        <v>47823.51</v>
      </c>
      <c r="D1152" s="1">
        <v>47221.35</v>
      </c>
      <c r="E1152" s="1">
        <v>95044.85</v>
      </c>
    </row>
    <row r="1153" spans="1:5" hidden="1">
      <c r="A1153" s="1">
        <v>1931</v>
      </c>
      <c r="B1153" s="1">
        <v>39</v>
      </c>
      <c r="C1153" s="1">
        <v>47402.12</v>
      </c>
      <c r="D1153" s="1">
        <v>47449.09</v>
      </c>
      <c r="E1153" s="1">
        <v>94851.21</v>
      </c>
    </row>
    <row r="1154" spans="1:5" hidden="1">
      <c r="A1154" s="1">
        <v>1931</v>
      </c>
      <c r="B1154" s="1">
        <v>40</v>
      </c>
      <c r="C1154" s="1">
        <v>46355.13</v>
      </c>
      <c r="D1154" s="1">
        <v>47126.239999999998</v>
      </c>
      <c r="E1154" s="1">
        <v>93481.37</v>
      </c>
    </row>
    <row r="1155" spans="1:5" hidden="1">
      <c r="A1155" s="1">
        <v>1931</v>
      </c>
      <c r="B1155" s="1">
        <v>41</v>
      </c>
      <c r="C1155" s="1">
        <v>45228.32</v>
      </c>
      <c r="D1155" s="1">
        <v>46699.8</v>
      </c>
      <c r="E1155" s="1">
        <v>91928.13</v>
      </c>
    </row>
    <row r="1156" spans="1:5" hidden="1">
      <c r="A1156" s="1">
        <v>1931</v>
      </c>
      <c r="B1156" s="1">
        <v>42</v>
      </c>
      <c r="C1156" s="1">
        <v>44402.51</v>
      </c>
      <c r="D1156" s="1">
        <v>46201.86</v>
      </c>
      <c r="E1156" s="1">
        <v>90604.36</v>
      </c>
    </row>
    <row r="1157" spans="1:5" hidden="1">
      <c r="A1157" s="1">
        <v>1931</v>
      </c>
      <c r="B1157" s="1">
        <v>43</v>
      </c>
      <c r="C1157" s="1">
        <v>43255.43</v>
      </c>
      <c r="D1157" s="1">
        <v>45030.09</v>
      </c>
      <c r="E1157" s="1">
        <v>88285.52</v>
      </c>
    </row>
    <row r="1158" spans="1:5" hidden="1">
      <c r="A1158" s="1">
        <v>1931</v>
      </c>
      <c r="B1158" s="1">
        <v>44</v>
      </c>
      <c r="C1158" s="1">
        <v>41756.370000000003</v>
      </c>
      <c r="D1158" s="1">
        <v>43504.99</v>
      </c>
      <c r="E1158" s="1">
        <v>85261.36</v>
      </c>
    </row>
    <row r="1159" spans="1:5" hidden="1">
      <c r="A1159" s="1">
        <v>1931</v>
      </c>
      <c r="B1159" s="1">
        <v>45</v>
      </c>
      <c r="C1159" s="1">
        <v>40379.33</v>
      </c>
      <c r="D1159" s="1">
        <v>42253.38</v>
      </c>
      <c r="E1159" s="1">
        <v>82632.710000000006</v>
      </c>
    </row>
    <row r="1160" spans="1:5" hidden="1">
      <c r="A1160" s="1">
        <v>1931</v>
      </c>
      <c r="B1160" s="1">
        <v>46</v>
      </c>
      <c r="C1160" s="1">
        <v>38881.949999999997</v>
      </c>
      <c r="D1160" s="1">
        <v>40904.74</v>
      </c>
      <c r="E1160" s="1">
        <v>79786.69</v>
      </c>
    </row>
    <row r="1161" spans="1:5" hidden="1">
      <c r="A1161" s="1">
        <v>1931</v>
      </c>
      <c r="B1161" s="1">
        <v>47</v>
      </c>
      <c r="C1161" s="1">
        <v>36883.56</v>
      </c>
      <c r="D1161" s="1">
        <v>39157.68</v>
      </c>
      <c r="E1161" s="1">
        <v>76041.240000000005</v>
      </c>
    </row>
    <row r="1162" spans="1:5" hidden="1">
      <c r="A1162" s="1">
        <v>1931</v>
      </c>
      <c r="B1162" s="1">
        <v>48</v>
      </c>
      <c r="C1162" s="1">
        <v>35254.81</v>
      </c>
      <c r="D1162" s="1">
        <v>37380.28</v>
      </c>
      <c r="E1162" s="1">
        <v>72635.09</v>
      </c>
    </row>
    <row r="1163" spans="1:5" hidden="1">
      <c r="A1163" s="1">
        <v>1931</v>
      </c>
      <c r="B1163" s="1">
        <v>49</v>
      </c>
      <c r="C1163" s="1">
        <v>34202.43</v>
      </c>
      <c r="D1163" s="1">
        <v>36250.89</v>
      </c>
      <c r="E1163" s="1">
        <v>70453.320000000007</v>
      </c>
    </row>
    <row r="1164" spans="1:5" hidden="1">
      <c r="A1164" s="1">
        <v>1931</v>
      </c>
      <c r="B1164" s="1">
        <v>50</v>
      </c>
      <c r="C1164" s="1">
        <v>33402.559999999998</v>
      </c>
      <c r="D1164" s="1">
        <v>35402.370000000003</v>
      </c>
      <c r="E1164" s="1">
        <v>68804.94</v>
      </c>
    </row>
    <row r="1165" spans="1:5" hidden="1">
      <c r="A1165" s="1">
        <v>1931</v>
      </c>
      <c r="B1165" s="1">
        <v>51</v>
      </c>
      <c r="C1165" s="1">
        <v>32255.11</v>
      </c>
      <c r="D1165" s="1">
        <v>34105.75</v>
      </c>
      <c r="E1165" s="1">
        <v>66360.86</v>
      </c>
    </row>
    <row r="1166" spans="1:5" hidden="1">
      <c r="A1166" s="1">
        <v>1931</v>
      </c>
      <c r="B1166" s="1">
        <v>52</v>
      </c>
      <c r="C1166" s="1">
        <v>30656.93</v>
      </c>
      <c r="D1166" s="1">
        <v>32206.41</v>
      </c>
      <c r="E1166" s="1">
        <v>62863.35</v>
      </c>
    </row>
    <row r="1167" spans="1:5" hidden="1">
      <c r="A1167" s="1">
        <v>1931</v>
      </c>
      <c r="B1167" s="1">
        <v>53</v>
      </c>
      <c r="C1167" s="1">
        <v>28955.49</v>
      </c>
      <c r="D1167" s="1">
        <v>30355.599999999999</v>
      </c>
      <c r="E1167" s="1">
        <v>59311.09</v>
      </c>
    </row>
    <row r="1168" spans="1:5" hidden="1">
      <c r="A1168" s="1">
        <v>1931</v>
      </c>
      <c r="B1168" s="1">
        <v>54</v>
      </c>
      <c r="C1168" s="1">
        <v>27628.14</v>
      </c>
      <c r="D1168" s="1">
        <v>28928.25</v>
      </c>
      <c r="E1168" s="1">
        <v>56556.4</v>
      </c>
    </row>
    <row r="1169" spans="1:5" hidden="1">
      <c r="A1169" s="1">
        <v>1931</v>
      </c>
      <c r="B1169" s="1">
        <v>55</v>
      </c>
      <c r="C1169" s="1">
        <v>26826.79</v>
      </c>
      <c r="D1169" s="1">
        <v>27727.15</v>
      </c>
      <c r="E1169" s="1">
        <v>54553.94</v>
      </c>
    </row>
    <row r="1170" spans="1:5" hidden="1">
      <c r="A1170" s="1">
        <v>1931</v>
      </c>
      <c r="B1170" s="1">
        <v>56</v>
      </c>
      <c r="C1170" s="1">
        <v>26126.45</v>
      </c>
      <c r="D1170" s="1">
        <v>26825.97</v>
      </c>
      <c r="E1170" s="1">
        <v>52952.42</v>
      </c>
    </row>
    <row r="1171" spans="1:5" hidden="1">
      <c r="A1171" s="1">
        <v>1931</v>
      </c>
      <c r="B1171" s="1">
        <v>57</v>
      </c>
      <c r="C1171" s="1">
        <v>25377.32</v>
      </c>
      <c r="D1171" s="1">
        <v>25926.79</v>
      </c>
      <c r="E1171" s="1">
        <v>51304.11</v>
      </c>
    </row>
    <row r="1172" spans="1:5" hidden="1">
      <c r="A1172" s="1">
        <v>1931</v>
      </c>
      <c r="B1172" s="1">
        <v>58</v>
      </c>
      <c r="C1172" s="1">
        <v>24527.79</v>
      </c>
      <c r="D1172" s="1">
        <v>25076.25</v>
      </c>
      <c r="E1172" s="1">
        <v>49604.04</v>
      </c>
    </row>
    <row r="1173" spans="1:5" hidden="1">
      <c r="A1173" s="1">
        <v>1931</v>
      </c>
      <c r="B1173" s="1">
        <v>59</v>
      </c>
      <c r="C1173" s="1">
        <v>23801.15</v>
      </c>
      <c r="D1173" s="1">
        <v>24622.23</v>
      </c>
      <c r="E1173" s="1">
        <v>48423.38</v>
      </c>
    </row>
    <row r="1174" spans="1:5" hidden="1">
      <c r="A1174" s="1">
        <v>1931</v>
      </c>
      <c r="B1174" s="1">
        <v>60</v>
      </c>
      <c r="C1174" s="1">
        <v>23250.55</v>
      </c>
      <c r="D1174" s="1">
        <v>24373.599999999999</v>
      </c>
      <c r="E1174" s="1">
        <v>47624.160000000003</v>
      </c>
    </row>
    <row r="1175" spans="1:5" hidden="1">
      <c r="A1175" s="1">
        <v>1931</v>
      </c>
      <c r="B1175" s="1">
        <v>61</v>
      </c>
      <c r="C1175" s="1">
        <v>22626.5</v>
      </c>
      <c r="D1175" s="1">
        <v>23651.51</v>
      </c>
      <c r="E1175" s="1">
        <v>46278.01</v>
      </c>
    </row>
    <row r="1176" spans="1:5" hidden="1">
      <c r="A1176" s="1">
        <v>1931</v>
      </c>
      <c r="B1176" s="1">
        <v>62</v>
      </c>
      <c r="C1176" s="1">
        <v>21900.31</v>
      </c>
      <c r="D1176" s="1">
        <v>22700.42</v>
      </c>
      <c r="E1176" s="1">
        <v>44600.73</v>
      </c>
    </row>
    <row r="1177" spans="1:5" hidden="1">
      <c r="A1177" s="1">
        <v>1931</v>
      </c>
      <c r="B1177" s="1">
        <v>63</v>
      </c>
      <c r="C1177" s="1">
        <v>21028.23</v>
      </c>
      <c r="D1177" s="1">
        <v>21601.84</v>
      </c>
      <c r="E1177" s="1">
        <v>42630.07</v>
      </c>
    </row>
    <row r="1178" spans="1:5" hidden="1">
      <c r="A1178" s="1">
        <v>1931</v>
      </c>
      <c r="B1178" s="1">
        <v>64</v>
      </c>
      <c r="C1178" s="1">
        <v>19829.54</v>
      </c>
      <c r="D1178" s="1">
        <v>20726.240000000002</v>
      </c>
      <c r="E1178" s="1">
        <v>40555.78</v>
      </c>
    </row>
    <row r="1179" spans="1:5" hidden="1">
      <c r="A1179" s="1">
        <v>1931</v>
      </c>
      <c r="B1179" s="1">
        <v>65</v>
      </c>
      <c r="C1179" s="1">
        <v>18799.18</v>
      </c>
      <c r="D1179" s="1">
        <v>20046.740000000002</v>
      </c>
      <c r="E1179" s="1">
        <v>38845.919999999998</v>
      </c>
    </row>
    <row r="1180" spans="1:5" hidden="1">
      <c r="A1180" s="1">
        <v>1931</v>
      </c>
      <c r="B1180" s="1">
        <v>66</v>
      </c>
      <c r="C1180" s="1">
        <v>18001.439999999999</v>
      </c>
      <c r="D1180" s="1">
        <v>19299.990000000002</v>
      </c>
      <c r="E1180" s="1">
        <v>37301.43</v>
      </c>
    </row>
    <row r="1181" spans="1:5" hidden="1">
      <c r="A1181" s="1">
        <v>1931</v>
      </c>
      <c r="B1181" s="1">
        <v>67</v>
      </c>
      <c r="C1181" s="1">
        <v>17028.16</v>
      </c>
      <c r="D1181" s="1">
        <v>18303.61</v>
      </c>
      <c r="E1181" s="1">
        <v>35331.769999999997</v>
      </c>
    </row>
    <row r="1182" spans="1:5" hidden="1">
      <c r="A1182" s="1">
        <v>1931</v>
      </c>
      <c r="B1182" s="1">
        <v>68</v>
      </c>
      <c r="C1182" s="1">
        <v>15901.13</v>
      </c>
      <c r="D1182" s="1">
        <v>17124.32</v>
      </c>
      <c r="E1182" s="1">
        <v>33025.46</v>
      </c>
    </row>
    <row r="1183" spans="1:5" hidden="1">
      <c r="A1183" s="1">
        <v>1931</v>
      </c>
      <c r="B1183" s="1">
        <v>69</v>
      </c>
      <c r="C1183" s="1">
        <v>14851.91</v>
      </c>
      <c r="D1183" s="1">
        <v>16076.56</v>
      </c>
      <c r="E1183" s="1">
        <v>30928.47</v>
      </c>
    </row>
    <row r="1184" spans="1:5" hidden="1">
      <c r="A1184" s="1">
        <v>1931</v>
      </c>
      <c r="B1184" s="1">
        <v>70</v>
      </c>
      <c r="C1184" s="1">
        <v>13974.26</v>
      </c>
      <c r="D1184" s="1">
        <v>15049.64</v>
      </c>
      <c r="E1184" s="1">
        <v>29023.9</v>
      </c>
    </row>
    <row r="1185" spans="1:5" hidden="1">
      <c r="A1185" s="1">
        <v>1931</v>
      </c>
      <c r="B1185" s="1">
        <v>71</v>
      </c>
      <c r="C1185" s="1">
        <v>13075.67</v>
      </c>
      <c r="D1185" s="1">
        <v>13826.04</v>
      </c>
      <c r="E1185" s="1">
        <v>26901.71</v>
      </c>
    </row>
    <row r="1186" spans="1:5" hidden="1">
      <c r="A1186" s="1">
        <v>1931</v>
      </c>
      <c r="B1186" s="1">
        <v>72</v>
      </c>
      <c r="C1186" s="1">
        <v>11851.02</v>
      </c>
      <c r="D1186" s="1">
        <v>12301.32</v>
      </c>
      <c r="E1186" s="1">
        <v>24152.35</v>
      </c>
    </row>
    <row r="1187" spans="1:5" hidden="1">
      <c r="A1187" s="1">
        <v>1931</v>
      </c>
      <c r="B1187" s="1">
        <v>73</v>
      </c>
      <c r="C1187" s="1">
        <v>10724.32</v>
      </c>
      <c r="D1187" s="1">
        <v>10849.39</v>
      </c>
      <c r="E1187" s="1">
        <v>21573.71</v>
      </c>
    </row>
    <row r="1188" spans="1:5" hidden="1">
      <c r="A1188" s="1">
        <v>1931</v>
      </c>
      <c r="B1188" s="1">
        <v>74</v>
      </c>
      <c r="C1188" s="1">
        <v>9750.14</v>
      </c>
      <c r="D1188" s="1">
        <v>9699.33</v>
      </c>
      <c r="E1188" s="1">
        <v>19449.47</v>
      </c>
    </row>
    <row r="1189" spans="1:5" hidden="1">
      <c r="A1189" s="1">
        <v>1931</v>
      </c>
      <c r="B1189" s="1">
        <v>75</v>
      </c>
      <c r="C1189" s="1">
        <v>8475.7800000000007</v>
      </c>
      <c r="D1189" s="1">
        <v>8449.09</v>
      </c>
      <c r="E1189" s="1">
        <v>16924.88</v>
      </c>
    </row>
    <row r="1190" spans="1:5" hidden="1">
      <c r="A1190" s="1">
        <v>1931</v>
      </c>
      <c r="B1190" s="1">
        <v>76</v>
      </c>
      <c r="C1190" s="1">
        <v>7026.02</v>
      </c>
      <c r="D1190" s="1">
        <v>7174.7</v>
      </c>
      <c r="E1190" s="1">
        <v>14200.72</v>
      </c>
    </row>
    <row r="1191" spans="1:5" hidden="1">
      <c r="A1191" s="1">
        <v>1931</v>
      </c>
      <c r="B1191" s="1">
        <v>77</v>
      </c>
      <c r="C1191" s="1">
        <v>5875.13</v>
      </c>
      <c r="D1191" s="1">
        <v>5950.18</v>
      </c>
      <c r="E1191" s="1">
        <v>11825.31</v>
      </c>
    </row>
    <row r="1192" spans="1:5" hidden="1">
      <c r="A1192" s="1">
        <v>1931</v>
      </c>
      <c r="B1192" s="1">
        <v>78</v>
      </c>
      <c r="C1192" s="1">
        <v>4999.13</v>
      </c>
      <c r="D1192" s="1">
        <v>4874.8999999999996</v>
      </c>
      <c r="E1192" s="1">
        <v>9874.02</v>
      </c>
    </row>
    <row r="1193" spans="1:5" hidden="1">
      <c r="A1193" s="1">
        <v>1931</v>
      </c>
      <c r="B1193" s="1">
        <v>79</v>
      </c>
      <c r="C1193" s="1">
        <v>4323.91</v>
      </c>
      <c r="D1193" s="1">
        <v>4148.58</v>
      </c>
      <c r="E1193" s="1">
        <v>8472.5</v>
      </c>
    </row>
    <row r="1194" spans="1:5" hidden="1">
      <c r="A1194" s="1">
        <v>1931</v>
      </c>
      <c r="B1194" s="1">
        <v>80</v>
      </c>
      <c r="C1194" s="1">
        <v>4162.43</v>
      </c>
      <c r="D1194" s="1">
        <v>3872.48</v>
      </c>
      <c r="E1194" s="1">
        <v>8034.91</v>
      </c>
    </row>
    <row r="1195" spans="1:5" hidden="1">
      <c r="A1195" s="1">
        <v>1931</v>
      </c>
      <c r="B1195" s="1">
        <v>81</v>
      </c>
      <c r="C1195" s="1">
        <v>3632.91</v>
      </c>
      <c r="D1195" s="1">
        <v>3285.21</v>
      </c>
      <c r="E1195" s="1">
        <v>6918.11</v>
      </c>
    </row>
    <row r="1196" spans="1:5" hidden="1">
      <c r="A1196" s="1">
        <v>1931</v>
      </c>
      <c r="B1196" s="1">
        <v>82</v>
      </c>
      <c r="C1196" s="1">
        <v>3036.78</v>
      </c>
      <c r="D1196" s="1">
        <v>2655.72</v>
      </c>
      <c r="E1196" s="1">
        <v>5692.49</v>
      </c>
    </row>
    <row r="1197" spans="1:5" hidden="1">
      <c r="A1197" s="1">
        <v>1931</v>
      </c>
      <c r="B1197" s="1">
        <v>83</v>
      </c>
      <c r="C1197" s="1">
        <v>2551.36</v>
      </c>
      <c r="D1197" s="1">
        <v>2121.34</v>
      </c>
      <c r="E1197" s="1">
        <v>4672.71</v>
      </c>
    </row>
    <row r="1198" spans="1:5" hidden="1">
      <c r="A1198" s="1">
        <v>1931</v>
      </c>
      <c r="B1198" s="1">
        <v>84</v>
      </c>
      <c r="C1198" s="1">
        <v>2188.7199999999998</v>
      </c>
      <c r="D1198" s="1">
        <v>1705.58</v>
      </c>
      <c r="E1198" s="1">
        <v>3894.3</v>
      </c>
    </row>
    <row r="1199" spans="1:5" hidden="1">
      <c r="A1199" s="1">
        <v>1931</v>
      </c>
      <c r="B1199" s="1">
        <v>85</v>
      </c>
      <c r="C1199" s="1">
        <v>1842.5</v>
      </c>
      <c r="D1199" s="1">
        <v>1376.56</v>
      </c>
      <c r="E1199" s="1">
        <v>3219.06</v>
      </c>
    </row>
    <row r="1200" spans="1:5" hidden="1">
      <c r="A1200" s="1">
        <v>1931</v>
      </c>
      <c r="B1200" s="1">
        <v>86</v>
      </c>
      <c r="C1200" s="1">
        <v>1510.71</v>
      </c>
      <c r="D1200" s="1">
        <v>1133.93</v>
      </c>
      <c r="E1200" s="1">
        <v>2644.64</v>
      </c>
    </row>
    <row r="1201" spans="1:5" hidden="1">
      <c r="A1201" s="1">
        <v>1931</v>
      </c>
      <c r="B1201" s="1">
        <v>87</v>
      </c>
      <c r="C1201" s="1">
        <v>1198.1400000000001</v>
      </c>
      <c r="D1201" s="1">
        <v>915.33</v>
      </c>
      <c r="E1201" s="1">
        <v>2113.4699999999998</v>
      </c>
    </row>
    <row r="1202" spans="1:5" hidden="1">
      <c r="A1202" s="1">
        <v>1931</v>
      </c>
      <c r="B1202" s="1">
        <v>88</v>
      </c>
      <c r="C1202" s="1">
        <v>936.74</v>
      </c>
      <c r="D1202" s="1">
        <v>709.48</v>
      </c>
      <c r="E1202" s="1">
        <v>1646.22</v>
      </c>
    </row>
    <row r="1203" spans="1:5" hidden="1">
      <c r="A1203" s="1">
        <v>1931</v>
      </c>
      <c r="B1203" s="1">
        <v>89</v>
      </c>
      <c r="C1203" s="1">
        <v>731.24</v>
      </c>
      <c r="D1203" s="1">
        <v>526.19000000000005</v>
      </c>
      <c r="E1203" s="1">
        <v>1257.43</v>
      </c>
    </row>
    <row r="1204" spans="1:5" hidden="1">
      <c r="A1204" s="1">
        <v>1931</v>
      </c>
      <c r="B1204" s="1">
        <v>90</v>
      </c>
      <c r="C1204" s="1">
        <v>552.20000000000005</v>
      </c>
      <c r="D1204" s="1">
        <v>391.93</v>
      </c>
      <c r="E1204" s="1">
        <v>944.13</v>
      </c>
    </row>
    <row r="1205" spans="1:5" hidden="1">
      <c r="A1205" s="1">
        <v>1931</v>
      </c>
      <c r="B1205" s="1">
        <v>91</v>
      </c>
      <c r="C1205" s="1">
        <v>402.02</v>
      </c>
      <c r="D1205" s="1">
        <v>301.37</v>
      </c>
      <c r="E1205" s="1">
        <v>703.39</v>
      </c>
    </row>
    <row r="1206" spans="1:5" hidden="1">
      <c r="A1206" s="1">
        <v>1931</v>
      </c>
      <c r="B1206" s="1">
        <v>92</v>
      </c>
      <c r="C1206" s="1">
        <v>288.14</v>
      </c>
      <c r="D1206" s="1">
        <v>216.8</v>
      </c>
      <c r="E1206" s="1">
        <v>504.94</v>
      </c>
    </row>
    <row r="1207" spans="1:5" hidden="1">
      <c r="A1207" s="1">
        <v>1931</v>
      </c>
      <c r="B1207" s="1">
        <v>93</v>
      </c>
      <c r="C1207" s="1">
        <v>211.06</v>
      </c>
      <c r="D1207" s="1">
        <v>152.24</v>
      </c>
      <c r="E1207" s="1">
        <v>363.29</v>
      </c>
    </row>
    <row r="1208" spans="1:5" hidden="1">
      <c r="A1208" s="1">
        <v>1931</v>
      </c>
      <c r="B1208" s="1">
        <v>94</v>
      </c>
      <c r="C1208" s="1">
        <v>159.71</v>
      </c>
      <c r="D1208" s="1">
        <v>111.96</v>
      </c>
      <c r="E1208" s="1">
        <v>271.67</v>
      </c>
    </row>
    <row r="1209" spans="1:5" hidden="1">
      <c r="A1209" s="1">
        <v>1931</v>
      </c>
      <c r="B1209" s="1">
        <v>95</v>
      </c>
      <c r="C1209" s="1">
        <v>123.96</v>
      </c>
      <c r="D1209" s="1">
        <v>73.430000000000007</v>
      </c>
      <c r="E1209" s="1">
        <v>197.39</v>
      </c>
    </row>
    <row r="1210" spans="1:5" hidden="1">
      <c r="A1210" s="1">
        <v>1931</v>
      </c>
      <c r="B1210" s="1">
        <v>96</v>
      </c>
      <c r="C1210" s="1">
        <v>96.91</v>
      </c>
      <c r="D1210" s="1">
        <v>47.26</v>
      </c>
      <c r="E1210" s="1">
        <v>144.16999999999999</v>
      </c>
    </row>
    <row r="1211" spans="1:5" hidden="1">
      <c r="A1211" s="1">
        <v>1931</v>
      </c>
      <c r="B1211" s="1">
        <v>97</v>
      </c>
      <c r="C1211" s="1">
        <v>64.28</v>
      </c>
      <c r="D1211" s="1">
        <v>34.29</v>
      </c>
      <c r="E1211" s="1">
        <v>98.57</v>
      </c>
    </row>
    <row r="1212" spans="1:5" hidden="1">
      <c r="A1212" s="1">
        <v>1931</v>
      </c>
      <c r="B1212" s="1">
        <v>98</v>
      </c>
      <c r="C1212" s="1">
        <v>36.14</v>
      </c>
      <c r="D1212" s="1">
        <v>23.06</v>
      </c>
      <c r="E1212" s="1">
        <v>59.2</v>
      </c>
    </row>
    <row r="1213" spans="1:5" hidden="1">
      <c r="A1213" s="1">
        <v>1931</v>
      </c>
      <c r="B1213" s="1">
        <v>99</v>
      </c>
      <c r="C1213" s="1">
        <v>20.18</v>
      </c>
      <c r="D1213" s="1">
        <v>15.76</v>
      </c>
      <c r="E1213" s="1">
        <v>35.94</v>
      </c>
    </row>
    <row r="1214" spans="1:5" hidden="1">
      <c r="A1214" s="1">
        <v>1931</v>
      </c>
      <c r="B1214" s="1">
        <v>100</v>
      </c>
      <c r="C1214" s="1">
        <v>11.87</v>
      </c>
      <c r="D1214" s="1">
        <v>11.14</v>
      </c>
      <c r="E1214" s="1">
        <v>23.01</v>
      </c>
    </row>
    <row r="1215" spans="1:5" hidden="1">
      <c r="A1215" s="1">
        <v>1931</v>
      </c>
      <c r="B1215" s="1">
        <v>101</v>
      </c>
      <c r="C1215" s="1">
        <v>6.64</v>
      </c>
      <c r="D1215" s="1">
        <v>7.95</v>
      </c>
      <c r="E1215" s="1">
        <v>14.59</v>
      </c>
    </row>
    <row r="1216" spans="1:5" hidden="1">
      <c r="A1216" s="1">
        <v>1931</v>
      </c>
      <c r="B1216" s="1">
        <v>102</v>
      </c>
      <c r="C1216" s="1">
        <v>4.51</v>
      </c>
      <c r="D1216" s="1">
        <v>5.68</v>
      </c>
      <c r="E1216" s="1">
        <v>10.19</v>
      </c>
    </row>
    <row r="1217" spans="1:5" hidden="1">
      <c r="A1217" s="1">
        <v>1931</v>
      </c>
      <c r="B1217" s="1">
        <v>103</v>
      </c>
      <c r="C1217" s="1">
        <v>2.96</v>
      </c>
      <c r="D1217" s="1">
        <v>3.97</v>
      </c>
      <c r="E1217" s="1">
        <v>6.93</v>
      </c>
    </row>
    <row r="1218" spans="1:5" hidden="1">
      <c r="A1218" s="1">
        <v>1931</v>
      </c>
      <c r="B1218" s="1">
        <v>104</v>
      </c>
      <c r="C1218" s="1">
        <v>0.99</v>
      </c>
      <c r="D1218" s="1">
        <v>2.99</v>
      </c>
      <c r="E1218" s="1">
        <v>3.97</v>
      </c>
    </row>
    <row r="1219" spans="1:5" hidden="1">
      <c r="A1219" s="1">
        <v>1931</v>
      </c>
      <c r="B1219" s="1">
        <v>105</v>
      </c>
      <c r="C1219" s="1">
        <v>0.5</v>
      </c>
      <c r="D1219" s="1">
        <v>1.97</v>
      </c>
      <c r="E1219" s="1">
        <v>2.4700000000000002</v>
      </c>
    </row>
    <row r="1220" spans="1:5" hidden="1">
      <c r="A1220" s="1">
        <v>1931</v>
      </c>
      <c r="B1220" s="1">
        <v>106</v>
      </c>
      <c r="C1220" s="1">
        <v>0.5</v>
      </c>
      <c r="D1220" s="1">
        <v>0.97</v>
      </c>
      <c r="E1220" s="1">
        <v>1.47</v>
      </c>
    </row>
    <row r="1221" spans="1:5" hidden="1">
      <c r="A1221" s="1">
        <v>1931</v>
      </c>
      <c r="B1221" s="1">
        <v>107</v>
      </c>
      <c r="C1221" s="1">
        <v>0.5</v>
      </c>
      <c r="D1221" s="1">
        <v>0.77</v>
      </c>
      <c r="E1221" s="1">
        <v>1.27</v>
      </c>
    </row>
    <row r="1222" spans="1:5" hidden="1">
      <c r="A1222" s="1">
        <v>1931</v>
      </c>
      <c r="B1222" s="1">
        <v>108</v>
      </c>
      <c r="C1222" s="1">
        <v>0.25</v>
      </c>
      <c r="D1222" s="1">
        <v>0.73</v>
      </c>
      <c r="E1222" s="1">
        <v>0.98</v>
      </c>
    </row>
    <row r="1223" spans="1:5" hidden="1">
      <c r="A1223" s="1">
        <v>1931</v>
      </c>
      <c r="B1223" s="1">
        <v>109</v>
      </c>
      <c r="C1223" s="1">
        <v>0</v>
      </c>
      <c r="D1223" s="1">
        <v>0.5</v>
      </c>
      <c r="E1223" s="1">
        <v>0.5</v>
      </c>
    </row>
    <row r="1224" spans="1:5" hidden="1">
      <c r="A1224" s="1">
        <v>1931</v>
      </c>
      <c r="B1224" s="1" t="s">
        <v>121</v>
      </c>
      <c r="C1224" s="1">
        <v>0.51</v>
      </c>
      <c r="D1224" s="1">
        <v>0.24</v>
      </c>
      <c r="E1224" s="1">
        <v>0.75</v>
      </c>
    </row>
    <row r="1225" spans="1:5" hidden="1">
      <c r="A1225" s="1">
        <v>1932</v>
      </c>
      <c r="B1225" s="1">
        <v>0</v>
      </c>
      <c r="C1225" s="1">
        <v>54434.7</v>
      </c>
      <c r="D1225" s="1">
        <v>57133.1</v>
      </c>
      <c r="E1225" s="1">
        <v>111567.8</v>
      </c>
    </row>
    <row r="1226" spans="1:5" hidden="1">
      <c r="A1226" s="1">
        <v>1932</v>
      </c>
      <c r="B1226" s="1">
        <v>1</v>
      </c>
      <c r="C1226" s="1">
        <v>56941.62</v>
      </c>
      <c r="D1226" s="1">
        <v>59468.3</v>
      </c>
      <c r="E1226" s="1">
        <v>116409.92</v>
      </c>
    </row>
    <row r="1227" spans="1:5" hidden="1">
      <c r="A1227" s="1">
        <v>1932</v>
      </c>
      <c r="B1227" s="1">
        <v>2</v>
      </c>
      <c r="C1227" s="1">
        <v>58672.42</v>
      </c>
      <c r="D1227" s="1">
        <v>61470.04</v>
      </c>
      <c r="E1227" s="1">
        <v>120142.46</v>
      </c>
    </row>
    <row r="1228" spans="1:5" hidden="1">
      <c r="A1228" s="1">
        <v>1932</v>
      </c>
      <c r="B1228" s="1">
        <v>3</v>
      </c>
      <c r="C1228" s="1">
        <v>59619.34</v>
      </c>
      <c r="D1228" s="1">
        <v>62570.66</v>
      </c>
      <c r="E1228" s="1">
        <v>122190.01</v>
      </c>
    </row>
    <row r="1229" spans="1:5" hidden="1">
      <c r="A1229" s="1">
        <v>1932</v>
      </c>
      <c r="B1229" s="1">
        <v>4</v>
      </c>
      <c r="C1229" s="1">
        <v>60448.800000000003</v>
      </c>
      <c r="D1229" s="1">
        <v>62951.39</v>
      </c>
      <c r="E1229" s="1">
        <v>123400.19</v>
      </c>
    </row>
    <row r="1230" spans="1:5" hidden="1">
      <c r="A1230" s="1">
        <v>1932</v>
      </c>
      <c r="B1230" s="1">
        <v>5</v>
      </c>
      <c r="C1230" s="1">
        <v>60873.09</v>
      </c>
      <c r="D1230" s="1">
        <v>62898.98</v>
      </c>
      <c r="E1230" s="1">
        <v>123772.07</v>
      </c>
    </row>
    <row r="1231" spans="1:5" hidden="1">
      <c r="A1231" s="1">
        <v>1932</v>
      </c>
      <c r="B1231" s="1">
        <v>6</v>
      </c>
      <c r="C1231" s="1">
        <v>61818.39</v>
      </c>
      <c r="D1231" s="1">
        <v>63445.88</v>
      </c>
      <c r="E1231" s="1">
        <v>125264.28</v>
      </c>
    </row>
    <row r="1232" spans="1:5" hidden="1">
      <c r="A1232" s="1">
        <v>1932</v>
      </c>
      <c r="B1232" s="1">
        <v>7</v>
      </c>
      <c r="C1232" s="1">
        <v>62625.47</v>
      </c>
      <c r="D1232" s="1">
        <v>63850.93</v>
      </c>
      <c r="E1232" s="1">
        <v>126476.39</v>
      </c>
    </row>
    <row r="1233" spans="1:5" hidden="1">
      <c r="A1233" s="1">
        <v>1932</v>
      </c>
      <c r="B1233" s="1">
        <v>8</v>
      </c>
      <c r="C1233" s="1">
        <v>62549.82</v>
      </c>
      <c r="D1233" s="1">
        <v>64022.28</v>
      </c>
      <c r="E1233" s="1">
        <v>126572.11</v>
      </c>
    </row>
    <row r="1234" spans="1:5" hidden="1">
      <c r="A1234" s="1">
        <v>1932</v>
      </c>
      <c r="B1234" s="1">
        <v>9</v>
      </c>
      <c r="C1234" s="1">
        <v>63046.03</v>
      </c>
      <c r="D1234" s="1">
        <v>65044.13</v>
      </c>
      <c r="E1234" s="1">
        <v>128090.16</v>
      </c>
    </row>
    <row r="1235" spans="1:5" hidden="1">
      <c r="A1235" s="1">
        <v>1932</v>
      </c>
      <c r="B1235" s="1">
        <v>10</v>
      </c>
      <c r="C1235" s="1">
        <v>63823.09</v>
      </c>
      <c r="D1235" s="1">
        <v>66122.009999999995</v>
      </c>
      <c r="E1235" s="1">
        <v>129945.1</v>
      </c>
    </row>
    <row r="1236" spans="1:5" hidden="1">
      <c r="A1236" s="1">
        <v>1932</v>
      </c>
      <c r="B1236" s="1">
        <v>11</v>
      </c>
      <c r="C1236" s="1">
        <v>62884.15</v>
      </c>
      <c r="D1236" s="1">
        <v>65433.47</v>
      </c>
      <c r="E1236" s="1">
        <v>128317.62</v>
      </c>
    </row>
    <row r="1237" spans="1:5" hidden="1">
      <c r="A1237" s="1">
        <v>1932</v>
      </c>
      <c r="B1237" s="1">
        <v>12</v>
      </c>
      <c r="C1237" s="1">
        <v>59865.45</v>
      </c>
      <c r="D1237" s="1">
        <v>62466.18</v>
      </c>
      <c r="E1237" s="1">
        <v>122331.63</v>
      </c>
    </row>
    <row r="1238" spans="1:5" hidden="1">
      <c r="A1238" s="1">
        <v>1932</v>
      </c>
      <c r="B1238" s="1">
        <v>13</v>
      </c>
      <c r="C1238" s="1">
        <v>57726.65</v>
      </c>
      <c r="D1238" s="1">
        <v>60054.07</v>
      </c>
      <c r="E1238" s="1">
        <v>117780.72</v>
      </c>
    </row>
    <row r="1239" spans="1:5" hidden="1">
      <c r="A1239" s="1">
        <v>1932</v>
      </c>
      <c r="B1239" s="1">
        <v>14</v>
      </c>
      <c r="C1239" s="1">
        <v>58267.61</v>
      </c>
      <c r="D1239" s="1">
        <v>60144.54</v>
      </c>
      <c r="E1239" s="1">
        <v>118412.15</v>
      </c>
    </row>
    <row r="1240" spans="1:5" hidden="1">
      <c r="A1240" s="1">
        <v>1932</v>
      </c>
      <c r="B1240" s="1">
        <v>15</v>
      </c>
      <c r="C1240" s="1">
        <v>59620.94</v>
      </c>
      <c r="D1240" s="1">
        <v>61171.26</v>
      </c>
      <c r="E1240" s="1">
        <v>120792.2</v>
      </c>
    </row>
    <row r="1241" spans="1:5" hidden="1">
      <c r="A1241" s="1">
        <v>1932</v>
      </c>
      <c r="B1241" s="1">
        <v>16</v>
      </c>
      <c r="C1241" s="1">
        <v>60818.77</v>
      </c>
      <c r="D1241" s="1">
        <v>62069.56</v>
      </c>
      <c r="E1241" s="1">
        <v>122888.32000000001</v>
      </c>
    </row>
    <row r="1242" spans="1:5" hidden="1">
      <c r="A1242" s="1">
        <v>1932</v>
      </c>
      <c r="B1242" s="1">
        <v>17</v>
      </c>
      <c r="C1242" s="1">
        <v>62219.15</v>
      </c>
      <c r="D1242" s="1">
        <v>63219.9</v>
      </c>
      <c r="E1242" s="1">
        <v>125439.05</v>
      </c>
    </row>
    <row r="1243" spans="1:5" hidden="1">
      <c r="A1243" s="1">
        <v>1932</v>
      </c>
      <c r="B1243" s="1">
        <v>18</v>
      </c>
      <c r="C1243" s="1">
        <v>62106.51</v>
      </c>
      <c r="D1243" s="1">
        <v>63179.17</v>
      </c>
      <c r="E1243" s="1">
        <v>125285.68</v>
      </c>
    </row>
    <row r="1244" spans="1:5" hidden="1">
      <c r="A1244" s="1">
        <v>1932</v>
      </c>
      <c r="B1244" s="1">
        <v>19</v>
      </c>
      <c r="C1244" s="1">
        <v>60407.34</v>
      </c>
      <c r="D1244" s="1">
        <v>61880.44</v>
      </c>
      <c r="E1244" s="1">
        <v>122287.77</v>
      </c>
    </row>
    <row r="1245" spans="1:5" hidden="1">
      <c r="A1245" s="1">
        <v>1932</v>
      </c>
      <c r="B1245" s="1">
        <v>20</v>
      </c>
      <c r="C1245" s="1">
        <v>58731.57</v>
      </c>
      <c r="D1245" s="1">
        <v>60556</v>
      </c>
      <c r="E1245" s="1">
        <v>119287.57</v>
      </c>
    </row>
    <row r="1246" spans="1:5" hidden="1">
      <c r="A1246" s="1">
        <v>1932</v>
      </c>
      <c r="B1246" s="1">
        <v>21</v>
      </c>
      <c r="C1246" s="1">
        <v>57132.25</v>
      </c>
      <c r="D1246" s="1">
        <v>59603.09</v>
      </c>
      <c r="E1246" s="1">
        <v>116735.34</v>
      </c>
    </row>
    <row r="1247" spans="1:5" hidden="1">
      <c r="A1247" s="1">
        <v>1932</v>
      </c>
      <c r="B1247" s="1">
        <v>22</v>
      </c>
      <c r="C1247" s="1">
        <v>55481.599999999999</v>
      </c>
      <c r="D1247" s="1">
        <v>58778.62</v>
      </c>
      <c r="E1247" s="1">
        <v>114260.23</v>
      </c>
    </row>
    <row r="1248" spans="1:5" hidden="1">
      <c r="A1248" s="1">
        <v>1932</v>
      </c>
      <c r="B1248" s="1">
        <v>23</v>
      </c>
      <c r="C1248" s="1">
        <v>54327.93</v>
      </c>
      <c r="D1248" s="1">
        <v>57904.1</v>
      </c>
      <c r="E1248" s="1">
        <v>112232.03</v>
      </c>
    </row>
    <row r="1249" spans="1:5" hidden="1">
      <c r="A1249" s="1">
        <v>1932</v>
      </c>
      <c r="B1249" s="1">
        <v>24</v>
      </c>
      <c r="C1249" s="1">
        <v>53677.87</v>
      </c>
      <c r="D1249" s="1">
        <v>57027.57</v>
      </c>
      <c r="E1249" s="1">
        <v>110705.45</v>
      </c>
    </row>
    <row r="1250" spans="1:5" hidden="1">
      <c r="A1250" s="1">
        <v>1932</v>
      </c>
      <c r="B1250" s="1">
        <v>25</v>
      </c>
      <c r="C1250" s="1">
        <v>52357.78</v>
      </c>
      <c r="D1250" s="1">
        <v>56477.77</v>
      </c>
      <c r="E1250" s="1">
        <v>108835.55</v>
      </c>
    </row>
    <row r="1251" spans="1:5" hidden="1">
      <c r="A1251" s="1">
        <v>1932</v>
      </c>
      <c r="B1251" s="1">
        <v>26</v>
      </c>
      <c r="C1251" s="1">
        <v>50804.45</v>
      </c>
      <c r="D1251" s="1">
        <v>55804.02</v>
      </c>
      <c r="E1251" s="1">
        <v>106608.47</v>
      </c>
    </row>
    <row r="1252" spans="1:5" hidden="1">
      <c r="A1252" s="1">
        <v>1932</v>
      </c>
      <c r="B1252" s="1">
        <v>27</v>
      </c>
      <c r="C1252" s="1">
        <v>49555.96</v>
      </c>
      <c r="D1252" s="1">
        <v>54309.19</v>
      </c>
      <c r="E1252" s="1">
        <v>103865.15</v>
      </c>
    </row>
    <row r="1253" spans="1:5" hidden="1">
      <c r="A1253" s="1">
        <v>1932</v>
      </c>
      <c r="B1253" s="1">
        <v>28</v>
      </c>
      <c r="C1253" s="1">
        <v>48329.48</v>
      </c>
      <c r="D1253" s="1">
        <v>52432.3</v>
      </c>
      <c r="E1253" s="1">
        <v>100761.78</v>
      </c>
    </row>
    <row r="1254" spans="1:5" hidden="1">
      <c r="A1254" s="1">
        <v>1932</v>
      </c>
      <c r="B1254" s="1">
        <v>29</v>
      </c>
      <c r="C1254" s="1">
        <v>48047.39</v>
      </c>
      <c r="D1254" s="1">
        <v>51575.28</v>
      </c>
      <c r="E1254" s="1">
        <v>99622.66</v>
      </c>
    </row>
    <row r="1255" spans="1:5" hidden="1">
      <c r="A1255" s="1">
        <v>1932</v>
      </c>
      <c r="B1255" s="1">
        <v>30</v>
      </c>
      <c r="C1255" s="1">
        <v>48398.48</v>
      </c>
      <c r="D1255" s="1">
        <v>51400.62</v>
      </c>
      <c r="E1255" s="1">
        <v>99799.1</v>
      </c>
    </row>
    <row r="1256" spans="1:5" hidden="1">
      <c r="A1256" s="1">
        <v>1932</v>
      </c>
      <c r="B1256" s="1">
        <v>31</v>
      </c>
      <c r="C1256" s="1">
        <v>48723.03</v>
      </c>
      <c r="D1256" s="1">
        <v>51175.88</v>
      </c>
      <c r="E1256" s="1">
        <v>99898.91</v>
      </c>
    </row>
    <row r="1257" spans="1:5" hidden="1">
      <c r="A1257" s="1">
        <v>1932</v>
      </c>
      <c r="B1257" s="1">
        <v>32</v>
      </c>
      <c r="C1257" s="1">
        <v>48429.21</v>
      </c>
      <c r="D1257" s="1">
        <v>50108.22</v>
      </c>
      <c r="E1257" s="1">
        <v>98537.43</v>
      </c>
    </row>
    <row r="1258" spans="1:5" hidden="1">
      <c r="A1258" s="1">
        <v>1932</v>
      </c>
      <c r="B1258" s="1">
        <v>33</v>
      </c>
      <c r="C1258" s="1">
        <v>47329.75</v>
      </c>
      <c r="D1258" s="1">
        <v>48158.2</v>
      </c>
      <c r="E1258" s="1">
        <v>95487.95</v>
      </c>
    </row>
    <row r="1259" spans="1:5" hidden="1">
      <c r="A1259" s="1">
        <v>1932</v>
      </c>
      <c r="B1259" s="1">
        <v>34</v>
      </c>
      <c r="C1259" s="1">
        <v>46897.9</v>
      </c>
      <c r="D1259" s="1">
        <v>46778.239999999998</v>
      </c>
      <c r="E1259" s="1">
        <v>93676.13</v>
      </c>
    </row>
    <row r="1260" spans="1:5" hidden="1">
      <c r="A1260" s="1">
        <v>1932</v>
      </c>
      <c r="B1260" s="1">
        <v>35</v>
      </c>
      <c r="C1260" s="1">
        <v>47197.31</v>
      </c>
      <c r="D1260" s="1">
        <v>46125.98</v>
      </c>
      <c r="E1260" s="1">
        <v>93323.29</v>
      </c>
    </row>
    <row r="1261" spans="1:5" hidden="1">
      <c r="A1261" s="1">
        <v>1932</v>
      </c>
      <c r="B1261" s="1">
        <v>36</v>
      </c>
      <c r="C1261" s="1">
        <v>47447.99</v>
      </c>
      <c r="D1261" s="1">
        <v>45973.31</v>
      </c>
      <c r="E1261" s="1">
        <v>93421.3</v>
      </c>
    </row>
    <row r="1262" spans="1:5" hidden="1">
      <c r="A1262" s="1">
        <v>1932</v>
      </c>
      <c r="B1262" s="1">
        <v>37</v>
      </c>
      <c r="C1262" s="1">
        <v>47499.29</v>
      </c>
      <c r="D1262" s="1">
        <v>46024.27</v>
      </c>
      <c r="E1262" s="1">
        <v>93523.56</v>
      </c>
    </row>
    <row r="1263" spans="1:5" hidden="1">
      <c r="A1263" s="1">
        <v>1932</v>
      </c>
      <c r="B1263" s="1">
        <v>38</v>
      </c>
      <c r="C1263" s="1">
        <v>47498.35</v>
      </c>
      <c r="D1263" s="1">
        <v>46371.69</v>
      </c>
      <c r="E1263" s="1">
        <v>93870.04</v>
      </c>
    </row>
    <row r="1264" spans="1:5" hidden="1">
      <c r="A1264" s="1">
        <v>1932</v>
      </c>
      <c r="B1264" s="1">
        <v>39</v>
      </c>
      <c r="C1264" s="1">
        <v>47498.720000000001</v>
      </c>
      <c r="D1264" s="1">
        <v>46871.79</v>
      </c>
      <c r="E1264" s="1">
        <v>94370.5</v>
      </c>
    </row>
    <row r="1265" spans="1:5" hidden="1">
      <c r="A1265" s="1">
        <v>1932</v>
      </c>
      <c r="B1265" s="1">
        <v>40</v>
      </c>
      <c r="C1265" s="1">
        <v>47202.12</v>
      </c>
      <c r="D1265" s="1">
        <v>47149.15</v>
      </c>
      <c r="E1265" s="1">
        <v>94351.26</v>
      </c>
    </row>
    <row r="1266" spans="1:5" hidden="1">
      <c r="A1266" s="1">
        <v>1932</v>
      </c>
      <c r="B1266" s="1">
        <v>41</v>
      </c>
      <c r="C1266" s="1">
        <v>46155.08</v>
      </c>
      <c r="D1266" s="1">
        <v>46801.440000000002</v>
      </c>
      <c r="E1266" s="1">
        <v>92956.51</v>
      </c>
    </row>
    <row r="1267" spans="1:5" hidden="1">
      <c r="A1267" s="1">
        <v>1932</v>
      </c>
      <c r="B1267" s="1">
        <v>42</v>
      </c>
      <c r="C1267" s="1">
        <v>45028.45</v>
      </c>
      <c r="D1267" s="1">
        <v>46400.31</v>
      </c>
      <c r="E1267" s="1">
        <v>91428.76</v>
      </c>
    </row>
    <row r="1268" spans="1:5" hidden="1">
      <c r="A1268" s="1">
        <v>1932</v>
      </c>
      <c r="B1268" s="1">
        <v>43</v>
      </c>
      <c r="C1268" s="1">
        <v>44152.5</v>
      </c>
      <c r="D1268" s="1">
        <v>45827.040000000001</v>
      </c>
      <c r="E1268" s="1">
        <v>89979.54</v>
      </c>
    </row>
    <row r="1269" spans="1:5" hidden="1">
      <c r="A1269" s="1">
        <v>1932</v>
      </c>
      <c r="B1269" s="1">
        <v>44</v>
      </c>
      <c r="C1269" s="1">
        <v>43055.44</v>
      </c>
      <c r="D1269" s="1">
        <v>44655.34</v>
      </c>
      <c r="E1269" s="1">
        <v>87710.78</v>
      </c>
    </row>
    <row r="1270" spans="1:5" hidden="1">
      <c r="A1270" s="1">
        <v>1932</v>
      </c>
      <c r="B1270" s="1">
        <v>45</v>
      </c>
      <c r="C1270" s="1">
        <v>41556.39</v>
      </c>
      <c r="D1270" s="1">
        <v>43204.79</v>
      </c>
      <c r="E1270" s="1">
        <v>84761.19</v>
      </c>
    </row>
    <row r="1271" spans="1:5" hidden="1">
      <c r="A1271" s="1">
        <v>1932</v>
      </c>
      <c r="B1271" s="1">
        <v>46</v>
      </c>
      <c r="C1271" s="1">
        <v>40104.07</v>
      </c>
      <c r="D1271" s="1">
        <v>41878.6</v>
      </c>
      <c r="E1271" s="1">
        <v>81982.66</v>
      </c>
    </row>
    <row r="1272" spans="1:5" hidden="1">
      <c r="A1272" s="1">
        <v>1932</v>
      </c>
      <c r="B1272" s="1">
        <v>47</v>
      </c>
      <c r="C1272" s="1">
        <v>38607.279999999999</v>
      </c>
      <c r="D1272" s="1">
        <v>40579.99</v>
      </c>
      <c r="E1272" s="1">
        <v>79187.27</v>
      </c>
    </row>
    <row r="1273" spans="1:5" hidden="1">
      <c r="A1273" s="1">
        <v>1932</v>
      </c>
      <c r="B1273" s="1">
        <v>48</v>
      </c>
      <c r="C1273" s="1">
        <v>36658.43</v>
      </c>
      <c r="D1273" s="1">
        <v>38782.629999999997</v>
      </c>
      <c r="E1273" s="1">
        <v>75441.070000000007</v>
      </c>
    </row>
    <row r="1274" spans="1:5" hidden="1">
      <c r="A1274" s="1">
        <v>1932</v>
      </c>
      <c r="B1274" s="1">
        <v>49</v>
      </c>
      <c r="C1274" s="1">
        <v>34954.99</v>
      </c>
      <c r="D1274" s="1">
        <v>37005.550000000003</v>
      </c>
      <c r="E1274" s="1">
        <v>71960.539999999994</v>
      </c>
    </row>
    <row r="1275" spans="1:5" hidden="1">
      <c r="A1275" s="1">
        <v>1932</v>
      </c>
      <c r="B1275" s="1">
        <v>50</v>
      </c>
      <c r="C1275" s="1">
        <v>33877.129999999997</v>
      </c>
      <c r="D1275" s="1">
        <v>35826.17</v>
      </c>
      <c r="E1275" s="1">
        <v>69703.289999999994</v>
      </c>
    </row>
    <row r="1276" spans="1:5" hidden="1">
      <c r="A1276" s="1">
        <v>1932</v>
      </c>
      <c r="B1276" s="1">
        <v>51</v>
      </c>
      <c r="C1276" s="1">
        <v>33077.25</v>
      </c>
      <c r="D1276" s="1">
        <v>35052.370000000003</v>
      </c>
      <c r="E1276" s="1">
        <v>68129.62</v>
      </c>
    </row>
    <row r="1277" spans="1:5" hidden="1">
      <c r="A1277" s="1">
        <v>1932</v>
      </c>
      <c r="B1277" s="1">
        <v>52</v>
      </c>
      <c r="C1277" s="1">
        <v>31954.77</v>
      </c>
      <c r="D1277" s="1">
        <v>33655.78</v>
      </c>
      <c r="E1277" s="1">
        <v>65610.539999999994</v>
      </c>
    </row>
    <row r="1278" spans="1:5" hidden="1">
      <c r="A1278" s="1">
        <v>1932</v>
      </c>
      <c r="B1278" s="1">
        <v>53</v>
      </c>
      <c r="C1278" s="1">
        <v>30281.95</v>
      </c>
      <c r="D1278" s="1">
        <v>31731.66</v>
      </c>
      <c r="E1278" s="1">
        <v>62013.61</v>
      </c>
    </row>
    <row r="1279" spans="1:5" hidden="1">
      <c r="A1279" s="1">
        <v>1932</v>
      </c>
      <c r="B1279" s="1">
        <v>54</v>
      </c>
      <c r="C1279" s="1">
        <v>28605.62</v>
      </c>
      <c r="D1279" s="1">
        <v>29930.52</v>
      </c>
      <c r="E1279" s="1">
        <v>58536.14</v>
      </c>
    </row>
    <row r="1280" spans="1:5" hidden="1">
      <c r="A1280" s="1">
        <v>1932</v>
      </c>
      <c r="B1280" s="1">
        <v>55</v>
      </c>
      <c r="C1280" s="1">
        <v>27352.880000000001</v>
      </c>
      <c r="D1280" s="1">
        <v>28403.54</v>
      </c>
      <c r="E1280" s="1">
        <v>55756.41</v>
      </c>
    </row>
    <row r="1281" spans="1:5" hidden="1">
      <c r="A1281" s="1">
        <v>1932</v>
      </c>
      <c r="B1281" s="1">
        <v>56</v>
      </c>
      <c r="C1281" s="1">
        <v>26476.84</v>
      </c>
      <c r="D1281" s="1">
        <v>27227.22</v>
      </c>
      <c r="E1281" s="1">
        <v>53704.06</v>
      </c>
    </row>
    <row r="1282" spans="1:5" hidden="1">
      <c r="A1282" s="1">
        <v>1932</v>
      </c>
      <c r="B1282" s="1">
        <v>57</v>
      </c>
      <c r="C1282" s="1">
        <v>25826.45</v>
      </c>
      <c r="D1282" s="1">
        <v>26326.03</v>
      </c>
      <c r="E1282" s="1">
        <v>52152.480000000003</v>
      </c>
    </row>
    <row r="1283" spans="1:5" hidden="1">
      <c r="A1283" s="1">
        <v>1932</v>
      </c>
      <c r="B1283" s="1">
        <v>58</v>
      </c>
      <c r="C1283" s="1">
        <v>25052.13</v>
      </c>
      <c r="D1283" s="1">
        <v>25402.02</v>
      </c>
      <c r="E1283" s="1">
        <v>50454.15</v>
      </c>
    </row>
    <row r="1284" spans="1:5" hidden="1">
      <c r="A1284" s="1">
        <v>1932</v>
      </c>
      <c r="B1284" s="1">
        <v>59</v>
      </c>
      <c r="C1284" s="1">
        <v>24152.57</v>
      </c>
      <c r="D1284" s="1">
        <v>24476.32</v>
      </c>
      <c r="E1284" s="1">
        <v>48628.88</v>
      </c>
    </row>
    <row r="1285" spans="1:5" hidden="1">
      <c r="A1285" s="1">
        <v>1932</v>
      </c>
      <c r="B1285" s="1">
        <v>60</v>
      </c>
      <c r="C1285" s="1">
        <v>23425.48</v>
      </c>
      <c r="D1285" s="1">
        <v>24047.03</v>
      </c>
      <c r="E1285" s="1">
        <v>47472.51</v>
      </c>
    </row>
    <row r="1286" spans="1:5" hidden="1">
      <c r="A1286" s="1">
        <v>1932</v>
      </c>
      <c r="B1286" s="1">
        <v>61</v>
      </c>
      <c r="C1286" s="1">
        <v>22875.39</v>
      </c>
      <c r="D1286" s="1">
        <v>23698.880000000001</v>
      </c>
      <c r="E1286" s="1">
        <v>46574.27</v>
      </c>
    </row>
    <row r="1287" spans="1:5" hidden="1">
      <c r="A1287" s="1">
        <v>1932</v>
      </c>
      <c r="B1287" s="1">
        <v>62</v>
      </c>
      <c r="C1287" s="1">
        <v>22226.52</v>
      </c>
      <c r="D1287" s="1">
        <v>23051.63</v>
      </c>
      <c r="E1287" s="1">
        <v>45278.15</v>
      </c>
    </row>
    <row r="1288" spans="1:5" hidden="1">
      <c r="A1288" s="1">
        <v>1932</v>
      </c>
      <c r="B1288" s="1">
        <v>63</v>
      </c>
      <c r="C1288" s="1">
        <v>21499.78</v>
      </c>
      <c r="D1288" s="1">
        <v>22000.39</v>
      </c>
      <c r="E1288" s="1">
        <v>43500.17</v>
      </c>
    </row>
    <row r="1289" spans="1:5" hidden="1">
      <c r="A1289" s="1">
        <v>1932</v>
      </c>
      <c r="B1289" s="1">
        <v>64</v>
      </c>
      <c r="C1289" s="1">
        <v>20653.03</v>
      </c>
      <c r="D1289" s="1">
        <v>20976.71</v>
      </c>
      <c r="E1289" s="1">
        <v>41629.74</v>
      </c>
    </row>
    <row r="1290" spans="1:5" hidden="1">
      <c r="A1290" s="1">
        <v>1932</v>
      </c>
      <c r="B1290" s="1">
        <v>65</v>
      </c>
      <c r="C1290" s="1">
        <v>19428.98</v>
      </c>
      <c r="D1290" s="1">
        <v>19950.650000000001</v>
      </c>
      <c r="E1290" s="1">
        <v>39379.620000000003</v>
      </c>
    </row>
    <row r="1291" spans="1:5" hidden="1">
      <c r="A1291" s="1">
        <v>1932</v>
      </c>
      <c r="B1291" s="1">
        <v>66</v>
      </c>
      <c r="C1291" s="1">
        <v>18324.099999999999</v>
      </c>
      <c r="D1291" s="1">
        <v>19272.18</v>
      </c>
      <c r="E1291" s="1">
        <v>37596.28</v>
      </c>
    </row>
    <row r="1292" spans="1:5" hidden="1">
      <c r="A1292" s="1">
        <v>1932</v>
      </c>
      <c r="B1292" s="1">
        <v>67</v>
      </c>
      <c r="C1292" s="1">
        <v>17551.419999999998</v>
      </c>
      <c r="D1292" s="1">
        <v>18599.97</v>
      </c>
      <c r="E1292" s="1">
        <v>36151.39</v>
      </c>
    </row>
    <row r="1293" spans="1:5" hidden="1">
      <c r="A1293" s="1">
        <v>1932</v>
      </c>
      <c r="B1293" s="1">
        <v>68</v>
      </c>
      <c r="C1293" s="1">
        <v>16528.23</v>
      </c>
      <c r="D1293" s="1">
        <v>17478.62</v>
      </c>
      <c r="E1293" s="1">
        <v>34006.85</v>
      </c>
    </row>
    <row r="1294" spans="1:5" hidden="1">
      <c r="A1294" s="1">
        <v>1932</v>
      </c>
      <c r="B1294" s="1">
        <v>69</v>
      </c>
      <c r="C1294" s="1">
        <v>15375.97</v>
      </c>
      <c r="D1294" s="1">
        <v>16349.09</v>
      </c>
      <c r="E1294" s="1">
        <v>31725.06</v>
      </c>
    </row>
    <row r="1295" spans="1:5" hidden="1">
      <c r="A1295" s="1">
        <v>1932</v>
      </c>
      <c r="B1295" s="1">
        <v>70</v>
      </c>
      <c r="C1295" s="1">
        <v>14276.25</v>
      </c>
      <c r="D1295" s="1">
        <v>15276.2</v>
      </c>
      <c r="E1295" s="1">
        <v>29552.45</v>
      </c>
    </row>
    <row r="1296" spans="1:5" hidden="1">
      <c r="A1296" s="1">
        <v>1932</v>
      </c>
      <c r="B1296" s="1">
        <v>71</v>
      </c>
      <c r="C1296" s="1">
        <v>13474.43</v>
      </c>
      <c r="D1296" s="1">
        <v>14299.87</v>
      </c>
      <c r="E1296" s="1">
        <v>27774.3</v>
      </c>
    </row>
    <row r="1297" spans="1:5" hidden="1">
      <c r="A1297" s="1">
        <v>1932</v>
      </c>
      <c r="B1297" s="1">
        <v>72</v>
      </c>
      <c r="C1297" s="1">
        <v>12524.82</v>
      </c>
      <c r="D1297" s="1">
        <v>13100.46</v>
      </c>
      <c r="E1297" s="1">
        <v>25625.279999999999</v>
      </c>
    </row>
    <row r="1298" spans="1:5" hidden="1">
      <c r="A1298" s="1">
        <v>1932</v>
      </c>
      <c r="B1298" s="1">
        <v>73</v>
      </c>
      <c r="C1298" s="1">
        <v>11275.94</v>
      </c>
      <c r="D1298" s="1">
        <v>11451.07</v>
      </c>
      <c r="E1298" s="1">
        <v>22727.01</v>
      </c>
    </row>
    <row r="1299" spans="1:5" hidden="1">
      <c r="A1299" s="1">
        <v>1932</v>
      </c>
      <c r="B1299" s="1">
        <v>74</v>
      </c>
      <c r="C1299" s="1">
        <v>10198.950000000001</v>
      </c>
      <c r="D1299" s="1">
        <v>10099.58</v>
      </c>
      <c r="E1299" s="1">
        <v>20298.53</v>
      </c>
    </row>
    <row r="1300" spans="1:5" hidden="1">
      <c r="A1300" s="1">
        <v>1932</v>
      </c>
      <c r="B1300" s="1">
        <v>75</v>
      </c>
      <c r="C1300" s="1">
        <v>9149.2000000000007</v>
      </c>
      <c r="D1300" s="1">
        <v>8898.7800000000007</v>
      </c>
      <c r="E1300" s="1">
        <v>18047.98</v>
      </c>
    </row>
    <row r="1301" spans="1:5" hidden="1">
      <c r="A1301" s="1">
        <v>1932</v>
      </c>
      <c r="B1301" s="1">
        <v>76</v>
      </c>
      <c r="C1301" s="1">
        <v>7875.93</v>
      </c>
      <c r="D1301" s="1">
        <v>7699.4</v>
      </c>
      <c r="E1301" s="1">
        <v>15575.33</v>
      </c>
    </row>
    <row r="1302" spans="1:5" hidden="1">
      <c r="A1302" s="1">
        <v>1932</v>
      </c>
      <c r="B1302" s="1">
        <v>77</v>
      </c>
      <c r="C1302" s="1">
        <v>6550.87</v>
      </c>
      <c r="D1302" s="1">
        <v>6499.82</v>
      </c>
      <c r="E1302" s="1">
        <v>13050.69</v>
      </c>
    </row>
    <row r="1303" spans="1:5" hidden="1">
      <c r="A1303" s="1">
        <v>1932</v>
      </c>
      <c r="B1303" s="1">
        <v>78</v>
      </c>
      <c r="C1303" s="1">
        <v>5399.67</v>
      </c>
      <c r="D1303" s="1">
        <v>5349.82</v>
      </c>
      <c r="E1303" s="1">
        <v>10749.48</v>
      </c>
    </row>
    <row r="1304" spans="1:5" hidden="1">
      <c r="A1304" s="1">
        <v>1932</v>
      </c>
      <c r="B1304" s="1">
        <v>79</v>
      </c>
      <c r="C1304" s="1">
        <v>4599.25</v>
      </c>
      <c r="D1304" s="1">
        <v>4374.6099999999997</v>
      </c>
      <c r="E1304" s="1">
        <v>8973.86</v>
      </c>
    </row>
    <row r="1305" spans="1:5" hidden="1">
      <c r="A1305" s="1">
        <v>1932</v>
      </c>
      <c r="B1305" s="1">
        <v>80</v>
      </c>
      <c r="C1305" s="1">
        <v>4230.5200000000004</v>
      </c>
      <c r="D1305" s="1">
        <v>3937.91</v>
      </c>
      <c r="E1305" s="1">
        <v>8168.43</v>
      </c>
    </row>
    <row r="1306" spans="1:5" hidden="1">
      <c r="A1306" s="1">
        <v>1932</v>
      </c>
      <c r="B1306" s="1">
        <v>81</v>
      </c>
      <c r="C1306" s="1">
        <v>3779.08</v>
      </c>
      <c r="D1306" s="1">
        <v>3429.18</v>
      </c>
      <c r="E1306" s="1">
        <v>7208.26</v>
      </c>
    </row>
    <row r="1307" spans="1:5" hidden="1">
      <c r="A1307" s="1">
        <v>1932</v>
      </c>
      <c r="B1307" s="1">
        <v>82</v>
      </c>
      <c r="C1307" s="1">
        <v>3277.31</v>
      </c>
      <c r="D1307" s="1">
        <v>2893.18</v>
      </c>
      <c r="E1307" s="1">
        <v>6170.49</v>
      </c>
    </row>
    <row r="1308" spans="1:5" hidden="1">
      <c r="A1308" s="1">
        <v>1932</v>
      </c>
      <c r="B1308" s="1">
        <v>83</v>
      </c>
      <c r="C1308" s="1">
        <v>2693.94</v>
      </c>
      <c r="D1308" s="1">
        <v>2283.73</v>
      </c>
      <c r="E1308" s="1">
        <v>4977.67</v>
      </c>
    </row>
    <row r="1309" spans="1:5" hidden="1">
      <c r="A1309" s="1">
        <v>1932</v>
      </c>
      <c r="B1309" s="1">
        <v>84</v>
      </c>
      <c r="C1309" s="1">
        <v>2207.4899999999998</v>
      </c>
      <c r="D1309" s="1">
        <v>1785.58</v>
      </c>
      <c r="E1309" s="1">
        <v>3993.07</v>
      </c>
    </row>
    <row r="1310" spans="1:5" hidden="1">
      <c r="A1310" s="1">
        <v>1932</v>
      </c>
      <c r="B1310" s="1">
        <v>85</v>
      </c>
      <c r="C1310" s="1">
        <v>1857.09</v>
      </c>
      <c r="D1310" s="1">
        <v>1409.44</v>
      </c>
      <c r="E1310" s="1">
        <v>3266.53</v>
      </c>
    </row>
    <row r="1311" spans="1:5" hidden="1">
      <c r="A1311" s="1">
        <v>1932</v>
      </c>
      <c r="B1311" s="1">
        <v>86</v>
      </c>
      <c r="C1311" s="1">
        <v>1548.18</v>
      </c>
      <c r="D1311" s="1">
        <v>1122.05</v>
      </c>
      <c r="E1311" s="1">
        <v>2670.22</v>
      </c>
    </row>
    <row r="1312" spans="1:5" hidden="1">
      <c r="A1312" s="1">
        <v>1932</v>
      </c>
      <c r="B1312" s="1">
        <v>87</v>
      </c>
      <c r="C1312" s="1">
        <v>1250.68</v>
      </c>
      <c r="D1312" s="1">
        <v>911.92</v>
      </c>
      <c r="E1312" s="1">
        <v>2162.6</v>
      </c>
    </row>
    <row r="1313" spans="1:5" hidden="1">
      <c r="A1313" s="1">
        <v>1932</v>
      </c>
      <c r="B1313" s="1">
        <v>88</v>
      </c>
      <c r="C1313" s="1">
        <v>993.22</v>
      </c>
      <c r="D1313" s="1">
        <v>727.35</v>
      </c>
      <c r="E1313" s="1">
        <v>1720.56</v>
      </c>
    </row>
    <row r="1314" spans="1:5" hidden="1">
      <c r="A1314" s="1">
        <v>1932</v>
      </c>
      <c r="B1314" s="1">
        <v>89</v>
      </c>
      <c r="C1314" s="1">
        <v>767.26</v>
      </c>
      <c r="D1314" s="1">
        <v>556.75</v>
      </c>
      <c r="E1314" s="1">
        <v>1324</v>
      </c>
    </row>
    <row r="1315" spans="1:5" hidden="1">
      <c r="A1315" s="1">
        <v>1932</v>
      </c>
      <c r="B1315" s="1">
        <v>90</v>
      </c>
      <c r="C1315" s="1">
        <v>579.15</v>
      </c>
      <c r="D1315" s="1">
        <v>409.77</v>
      </c>
      <c r="E1315" s="1">
        <v>988.92</v>
      </c>
    </row>
    <row r="1316" spans="1:5" hidden="1">
      <c r="A1316" s="1">
        <v>1932</v>
      </c>
      <c r="B1316" s="1">
        <v>91</v>
      </c>
      <c r="C1316" s="1">
        <v>431.84</v>
      </c>
      <c r="D1316" s="1">
        <v>305.42</v>
      </c>
      <c r="E1316" s="1">
        <v>737.26</v>
      </c>
    </row>
    <row r="1317" spans="1:5" hidden="1">
      <c r="A1317" s="1">
        <v>1932</v>
      </c>
      <c r="B1317" s="1">
        <v>92</v>
      </c>
      <c r="C1317" s="1">
        <v>314.23</v>
      </c>
      <c r="D1317" s="1">
        <v>229.08</v>
      </c>
      <c r="E1317" s="1">
        <v>543.30999999999995</v>
      </c>
    </row>
    <row r="1318" spans="1:5" hidden="1">
      <c r="A1318" s="1">
        <v>1932</v>
      </c>
      <c r="B1318" s="1">
        <v>93</v>
      </c>
      <c r="C1318" s="1">
        <v>218.82</v>
      </c>
      <c r="D1318" s="1">
        <v>158.31</v>
      </c>
      <c r="E1318" s="1">
        <v>377.13</v>
      </c>
    </row>
    <row r="1319" spans="1:5" hidden="1">
      <c r="A1319" s="1">
        <v>1932</v>
      </c>
      <c r="B1319" s="1">
        <v>94</v>
      </c>
      <c r="C1319" s="1">
        <v>157.53</v>
      </c>
      <c r="D1319" s="1">
        <v>112.47</v>
      </c>
      <c r="E1319" s="1">
        <v>270</v>
      </c>
    </row>
    <row r="1320" spans="1:5" hidden="1">
      <c r="A1320" s="1">
        <v>1932</v>
      </c>
      <c r="B1320" s="1">
        <v>95</v>
      </c>
      <c r="C1320" s="1">
        <v>112.42</v>
      </c>
      <c r="D1320" s="1">
        <v>82.01</v>
      </c>
      <c r="E1320" s="1">
        <v>194.43</v>
      </c>
    </row>
    <row r="1321" spans="1:5" hidden="1">
      <c r="A1321" s="1">
        <v>1932</v>
      </c>
      <c r="B1321" s="1">
        <v>96</v>
      </c>
      <c r="C1321" s="1">
        <v>84.76</v>
      </c>
      <c r="D1321" s="1">
        <v>51.49</v>
      </c>
      <c r="E1321" s="1">
        <v>136.25</v>
      </c>
    </row>
    <row r="1322" spans="1:5" hidden="1">
      <c r="A1322" s="1">
        <v>1932</v>
      </c>
      <c r="B1322" s="1">
        <v>97</v>
      </c>
      <c r="C1322" s="1">
        <v>65.17</v>
      </c>
      <c r="D1322" s="1">
        <v>30.79</v>
      </c>
      <c r="E1322" s="1">
        <v>95.96</v>
      </c>
    </row>
    <row r="1323" spans="1:5" hidden="1">
      <c r="A1323" s="1">
        <v>1932</v>
      </c>
      <c r="B1323" s="1">
        <v>98</v>
      </c>
      <c r="C1323" s="1">
        <v>39.83</v>
      </c>
      <c r="D1323" s="1">
        <v>22.08</v>
      </c>
      <c r="E1323" s="1">
        <v>61.9</v>
      </c>
    </row>
    <row r="1324" spans="1:5" hidden="1">
      <c r="A1324" s="1">
        <v>1932</v>
      </c>
      <c r="B1324" s="1">
        <v>99</v>
      </c>
      <c r="C1324" s="1">
        <v>21.93</v>
      </c>
      <c r="D1324" s="1">
        <v>15.35</v>
      </c>
      <c r="E1324" s="1">
        <v>37.28</v>
      </c>
    </row>
    <row r="1325" spans="1:5" hidden="1">
      <c r="A1325" s="1">
        <v>1932</v>
      </c>
      <c r="B1325" s="1">
        <v>100</v>
      </c>
      <c r="C1325" s="1">
        <v>13.41</v>
      </c>
      <c r="D1325" s="1">
        <v>10.41</v>
      </c>
      <c r="E1325" s="1">
        <v>23.81</v>
      </c>
    </row>
    <row r="1326" spans="1:5" hidden="1">
      <c r="A1326" s="1">
        <v>1932</v>
      </c>
      <c r="B1326" s="1">
        <v>101</v>
      </c>
      <c r="C1326" s="1">
        <v>7.64</v>
      </c>
      <c r="D1326" s="1">
        <v>7.72</v>
      </c>
      <c r="E1326" s="1">
        <v>15.36</v>
      </c>
    </row>
    <row r="1327" spans="1:5" hidden="1">
      <c r="A1327" s="1">
        <v>1932</v>
      </c>
      <c r="B1327" s="1">
        <v>102</v>
      </c>
      <c r="C1327" s="1">
        <v>4.2300000000000004</v>
      </c>
      <c r="D1327" s="1">
        <v>5.69</v>
      </c>
      <c r="E1327" s="1">
        <v>9.93</v>
      </c>
    </row>
    <row r="1328" spans="1:5" hidden="1">
      <c r="A1328" s="1">
        <v>1932</v>
      </c>
      <c r="B1328" s="1">
        <v>103</v>
      </c>
      <c r="C1328" s="1">
        <v>2.7</v>
      </c>
      <c r="D1328" s="1">
        <v>3.46</v>
      </c>
      <c r="E1328" s="1">
        <v>6.16</v>
      </c>
    </row>
    <row r="1329" spans="1:5" hidden="1">
      <c r="A1329" s="1">
        <v>1932</v>
      </c>
      <c r="B1329" s="1">
        <v>104</v>
      </c>
      <c r="C1329" s="1">
        <v>0.99</v>
      </c>
      <c r="D1329" s="1">
        <v>2.2400000000000002</v>
      </c>
      <c r="E1329" s="1">
        <v>3.23</v>
      </c>
    </row>
    <row r="1330" spans="1:5" hidden="1">
      <c r="A1330" s="1">
        <v>1932</v>
      </c>
      <c r="B1330" s="1">
        <v>105</v>
      </c>
      <c r="C1330" s="1">
        <v>0.5</v>
      </c>
      <c r="D1330" s="1">
        <v>1.49</v>
      </c>
      <c r="E1330" s="1">
        <v>1.99</v>
      </c>
    </row>
    <row r="1331" spans="1:5" hidden="1">
      <c r="A1331" s="1">
        <v>1932</v>
      </c>
      <c r="B1331" s="1">
        <v>106</v>
      </c>
      <c r="C1331" s="1">
        <v>0.5</v>
      </c>
      <c r="D1331" s="1">
        <v>0.74</v>
      </c>
      <c r="E1331" s="1">
        <v>1.24</v>
      </c>
    </row>
    <row r="1332" spans="1:5" hidden="1">
      <c r="A1332" s="1">
        <v>1932</v>
      </c>
      <c r="B1332" s="1">
        <v>107</v>
      </c>
      <c r="C1332" s="1">
        <v>0.5</v>
      </c>
      <c r="D1332" s="1">
        <v>0.5</v>
      </c>
      <c r="E1332" s="1">
        <v>1</v>
      </c>
    </row>
    <row r="1333" spans="1:5" hidden="1">
      <c r="A1333" s="1">
        <v>1932</v>
      </c>
      <c r="B1333" s="1">
        <v>108</v>
      </c>
      <c r="C1333" s="1">
        <v>0.24</v>
      </c>
      <c r="D1333" s="1">
        <v>0.51</v>
      </c>
      <c r="E1333" s="1">
        <v>0.75</v>
      </c>
    </row>
    <row r="1334" spans="1:5" hidden="1">
      <c r="A1334" s="1">
        <v>1932</v>
      </c>
      <c r="B1334" s="1">
        <v>109</v>
      </c>
      <c r="C1334" s="1">
        <v>0</v>
      </c>
      <c r="D1334" s="1">
        <v>0.24</v>
      </c>
      <c r="E1334" s="1">
        <v>0.24</v>
      </c>
    </row>
    <row r="1335" spans="1:5" hidden="1">
      <c r="A1335" s="1">
        <v>1932</v>
      </c>
      <c r="B1335" s="1" t="s">
        <v>121</v>
      </c>
      <c r="C1335" s="1">
        <v>0</v>
      </c>
      <c r="D1335" s="1">
        <v>0</v>
      </c>
      <c r="E1335" s="1">
        <v>0</v>
      </c>
    </row>
    <row r="1336" spans="1:5" hidden="1">
      <c r="A1336" s="1">
        <v>1933</v>
      </c>
      <c r="B1336" s="1">
        <v>0</v>
      </c>
      <c r="C1336" s="1">
        <v>52423.38</v>
      </c>
      <c r="D1336" s="1">
        <v>55044.6</v>
      </c>
      <c r="E1336" s="1">
        <v>107467.98</v>
      </c>
    </row>
    <row r="1337" spans="1:5" hidden="1">
      <c r="A1337" s="1">
        <v>1933</v>
      </c>
      <c r="B1337" s="1">
        <v>1</v>
      </c>
      <c r="C1337" s="1">
        <v>53716.74</v>
      </c>
      <c r="D1337" s="1">
        <v>56268.01</v>
      </c>
      <c r="E1337" s="1">
        <v>109984.75</v>
      </c>
    </row>
    <row r="1338" spans="1:5" hidden="1">
      <c r="A1338" s="1">
        <v>1933</v>
      </c>
      <c r="B1338" s="1">
        <v>2</v>
      </c>
      <c r="C1338" s="1">
        <v>56637.63</v>
      </c>
      <c r="D1338" s="1">
        <v>59087.34</v>
      </c>
      <c r="E1338" s="1">
        <v>115724.97</v>
      </c>
    </row>
    <row r="1339" spans="1:5" hidden="1">
      <c r="A1339" s="1">
        <v>1933</v>
      </c>
      <c r="B1339" s="1">
        <v>3</v>
      </c>
      <c r="C1339" s="1">
        <v>58422.44</v>
      </c>
      <c r="D1339" s="1">
        <v>61194.81</v>
      </c>
      <c r="E1339" s="1">
        <v>119617.25</v>
      </c>
    </row>
    <row r="1340" spans="1:5" hidden="1">
      <c r="A1340" s="1">
        <v>1933</v>
      </c>
      <c r="B1340" s="1">
        <v>4</v>
      </c>
      <c r="C1340" s="1">
        <v>59444.5</v>
      </c>
      <c r="D1340" s="1">
        <v>62370.43</v>
      </c>
      <c r="E1340" s="1">
        <v>121814.92</v>
      </c>
    </row>
    <row r="1341" spans="1:5" hidden="1">
      <c r="A1341" s="1">
        <v>1933</v>
      </c>
      <c r="B1341" s="1">
        <v>5</v>
      </c>
      <c r="C1341" s="1">
        <v>60348.32</v>
      </c>
      <c r="D1341" s="1">
        <v>62750.96</v>
      </c>
      <c r="E1341" s="1">
        <v>123099.28</v>
      </c>
    </row>
    <row r="1342" spans="1:5" hidden="1">
      <c r="A1342" s="1">
        <v>1933</v>
      </c>
      <c r="B1342" s="1">
        <v>6</v>
      </c>
      <c r="C1342" s="1">
        <v>60748.23</v>
      </c>
      <c r="D1342" s="1">
        <v>62724.08</v>
      </c>
      <c r="E1342" s="1">
        <v>123472.32000000001</v>
      </c>
    </row>
    <row r="1343" spans="1:5" hidden="1">
      <c r="A1343" s="1">
        <v>1933</v>
      </c>
      <c r="B1343" s="1">
        <v>7</v>
      </c>
      <c r="C1343" s="1">
        <v>61793.15</v>
      </c>
      <c r="D1343" s="1">
        <v>63320.63</v>
      </c>
      <c r="E1343" s="1">
        <v>125113.78</v>
      </c>
    </row>
    <row r="1344" spans="1:5" hidden="1">
      <c r="A1344" s="1">
        <v>1933</v>
      </c>
      <c r="B1344" s="1">
        <v>8</v>
      </c>
      <c r="C1344" s="1">
        <v>62550.61</v>
      </c>
      <c r="D1344" s="1">
        <v>63700.88</v>
      </c>
      <c r="E1344" s="1">
        <v>126251.49</v>
      </c>
    </row>
    <row r="1345" spans="1:5" hidden="1">
      <c r="A1345" s="1">
        <v>1933</v>
      </c>
      <c r="B1345" s="1">
        <v>9</v>
      </c>
      <c r="C1345" s="1">
        <v>62524.99</v>
      </c>
      <c r="D1345" s="1">
        <v>63922.26</v>
      </c>
      <c r="E1345" s="1">
        <v>126447.25</v>
      </c>
    </row>
    <row r="1346" spans="1:5" hidden="1">
      <c r="A1346" s="1">
        <v>1933</v>
      </c>
      <c r="B1346" s="1">
        <v>10</v>
      </c>
      <c r="C1346" s="1">
        <v>63070.54</v>
      </c>
      <c r="D1346" s="1">
        <v>64993.83</v>
      </c>
      <c r="E1346" s="1">
        <v>128064.37</v>
      </c>
    </row>
    <row r="1347" spans="1:5" hidden="1">
      <c r="A1347" s="1">
        <v>1933</v>
      </c>
      <c r="B1347" s="1">
        <v>11</v>
      </c>
      <c r="C1347" s="1">
        <v>63798.29</v>
      </c>
      <c r="D1347" s="1">
        <v>66046.81</v>
      </c>
      <c r="E1347" s="1">
        <v>129845.1</v>
      </c>
    </row>
    <row r="1348" spans="1:5" hidden="1">
      <c r="A1348" s="1">
        <v>1933</v>
      </c>
      <c r="B1348" s="1">
        <v>12</v>
      </c>
      <c r="C1348" s="1">
        <v>62884.56</v>
      </c>
      <c r="D1348" s="1">
        <v>65383.48</v>
      </c>
      <c r="E1348" s="1">
        <v>128268.04</v>
      </c>
    </row>
    <row r="1349" spans="1:5" hidden="1">
      <c r="A1349" s="1">
        <v>1933</v>
      </c>
      <c r="B1349" s="1">
        <v>13</v>
      </c>
      <c r="C1349" s="1">
        <v>59815.46</v>
      </c>
      <c r="D1349" s="1">
        <v>62466.15</v>
      </c>
      <c r="E1349" s="1">
        <v>122281.61</v>
      </c>
    </row>
    <row r="1350" spans="1:5" hidden="1">
      <c r="A1350" s="1">
        <v>1933</v>
      </c>
      <c r="B1350" s="1">
        <v>14</v>
      </c>
      <c r="C1350" s="1">
        <v>57651.86</v>
      </c>
      <c r="D1350" s="1">
        <v>60029.279999999999</v>
      </c>
      <c r="E1350" s="1">
        <v>117681.14</v>
      </c>
    </row>
    <row r="1351" spans="1:5" hidden="1">
      <c r="A1351" s="1">
        <v>1933</v>
      </c>
      <c r="B1351" s="1">
        <v>15</v>
      </c>
      <c r="C1351" s="1">
        <v>58267.63</v>
      </c>
      <c r="D1351" s="1">
        <v>60119.51</v>
      </c>
      <c r="E1351" s="1">
        <v>118387.13</v>
      </c>
    </row>
    <row r="1352" spans="1:5" hidden="1">
      <c r="A1352" s="1">
        <v>1933</v>
      </c>
      <c r="B1352" s="1">
        <v>16</v>
      </c>
      <c r="C1352" s="1">
        <v>59620.93</v>
      </c>
      <c r="D1352" s="1">
        <v>61071.66</v>
      </c>
      <c r="E1352" s="1">
        <v>120692.59</v>
      </c>
    </row>
    <row r="1353" spans="1:5" hidden="1">
      <c r="A1353" s="1">
        <v>1933</v>
      </c>
      <c r="B1353" s="1">
        <v>17</v>
      </c>
      <c r="C1353" s="1">
        <v>60818.82</v>
      </c>
      <c r="D1353" s="1">
        <v>62019.54</v>
      </c>
      <c r="E1353" s="1">
        <v>122838.36</v>
      </c>
    </row>
    <row r="1354" spans="1:5" hidden="1">
      <c r="A1354" s="1">
        <v>1933</v>
      </c>
      <c r="B1354" s="1">
        <v>18</v>
      </c>
      <c r="C1354" s="1">
        <v>62219.16</v>
      </c>
      <c r="D1354" s="1">
        <v>63119.88</v>
      </c>
      <c r="E1354" s="1">
        <v>125339.04</v>
      </c>
    </row>
    <row r="1355" spans="1:5" hidden="1">
      <c r="A1355" s="1">
        <v>1933</v>
      </c>
      <c r="B1355" s="1">
        <v>19</v>
      </c>
      <c r="C1355" s="1">
        <v>62081.29</v>
      </c>
      <c r="D1355" s="1">
        <v>63079.17</v>
      </c>
      <c r="E1355" s="1">
        <v>125160.46</v>
      </c>
    </row>
    <row r="1356" spans="1:5" hidden="1">
      <c r="A1356" s="1">
        <v>1933</v>
      </c>
      <c r="B1356" s="1">
        <v>20</v>
      </c>
      <c r="C1356" s="1">
        <v>60332.4</v>
      </c>
      <c r="D1356" s="1">
        <v>61781.47</v>
      </c>
      <c r="E1356" s="1">
        <v>122113.87</v>
      </c>
    </row>
    <row r="1357" spans="1:5" hidden="1">
      <c r="A1357" s="1">
        <v>1933</v>
      </c>
      <c r="B1357" s="1">
        <v>21</v>
      </c>
      <c r="C1357" s="1">
        <v>58706.84</v>
      </c>
      <c r="D1357" s="1">
        <v>60405.96</v>
      </c>
      <c r="E1357" s="1">
        <v>119112.8</v>
      </c>
    </row>
    <row r="1358" spans="1:5" hidden="1">
      <c r="A1358" s="1">
        <v>1933</v>
      </c>
      <c r="B1358" s="1">
        <v>22</v>
      </c>
      <c r="C1358" s="1">
        <v>57057.1</v>
      </c>
      <c r="D1358" s="1">
        <v>59403.32</v>
      </c>
      <c r="E1358" s="1">
        <v>116460.41</v>
      </c>
    </row>
    <row r="1359" spans="1:5" hidden="1">
      <c r="A1359" s="1">
        <v>1933</v>
      </c>
      <c r="B1359" s="1">
        <v>23</v>
      </c>
      <c r="C1359" s="1">
        <v>55431.58</v>
      </c>
      <c r="D1359" s="1">
        <v>58653.81</v>
      </c>
      <c r="E1359" s="1">
        <v>114085.39</v>
      </c>
    </row>
    <row r="1360" spans="1:5" hidden="1">
      <c r="A1360" s="1">
        <v>1933</v>
      </c>
      <c r="B1360" s="1">
        <v>24</v>
      </c>
      <c r="C1360" s="1">
        <v>54277.5</v>
      </c>
      <c r="D1360" s="1">
        <v>57679.27</v>
      </c>
      <c r="E1360" s="1">
        <v>111956.77</v>
      </c>
    </row>
    <row r="1361" spans="1:5" hidden="1">
      <c r="A1361" s="1">
        <v>1933</v>
      </c>
      <c r="B1361" s="1">
        <v>25</v>
      </c>
      <c r="C1361" s="1">
        <v>53577.9</v>
      </c>
      <c r="D1361" s="1">
        <v>56953.03</v>
      </c>
      <c r="E1361" s="1">
        <v>110530.93</v>
      </c>
    </row>
    <row r="1362" spans="1:5" hidden="1">
      <c r="A1362" s="1">
        <v>1933</v>
      </c>
      <c r="B1362" s="1">
        <v>26</v>
      </c>
      <c r="C1362" s="1">
        <v>52233.02</v>
      </c>
      <c r="D1362" s="1">
        <v>56403.1</v>
      </c>
      <c r="E1362" s="1">
        <v>108636.12</v>
      </c>
    </row>
    <row r="1363" spans="1:5" hidden="1">
      <c r="A1363" s="1">
        <v>1933</v>
      </c>
      <c r="B1363" s="1">
        <v>27</v>
      </c>
      <c r="C1363" s="1">
        <v>50754.52</v>
      </c>
      <c r="D1363" s="1">
        <v>55654.03</v>
      </c>
      <c r="E1363" s="1">
        <v>106408.54</v>
      </c>
    </row>
    <row r="1364" spans="1:5" hidden="1">
      <c r="A1364" s="1">
        <v>1933</v>
      </c>
      <c r="B1364" s="1">
        <v>28</v>
      </c>
      <c r="C1364" s="1">
        <v>49480.76</v>
      </c>
      <c r="D1364" s="1">
        <v>54159.23</v>
      </c>
      <c r="E1364" s="1">
        <v>103639.99</v>
      </c>
    </row>
    <row r="1365" spans="1:5" hidden="1">
      <c r="A1365" s="1">
        <v>1933</v>
      </c>
      <c r="B1365" s="1">
        <v>29</v>
      </c>
      <c r="C1365" s="1">
        <v>48204.35</v>
      </c>
      <c r="D1365" s="1">
        <v>52282.23</v>
      </c>
      <c r="E1365" s="1">
        <v>100486.57</v>
      </c>
    </row>
    <row r="1366" spans="1:5" hidden="1">
      <c r="A1366" s="1">
        <v>1933</v>
      </c>
      <c r="B1366" s="1">
        <v>30</v>
      </c>
      <c r="C1366" s="1">
        <v>47872.160000000003</v>
      </c>
      <c r="D1366" s="1">
        <v>51375.12</v>
      </c>
      <c r="E1366" s="1">
        <v>99247.27</v>
      </c>
    </row>
    <row r="1367" spans="1:5" hidden="1">
      <c r="A1367" s="1">
        <v>1933</v>
      </c>
      <c r="B1367" s="1">
        <v>31</v>
      </c>
      <c r="C1367" s="1">
        <v>48223.29</v>
      </c>
      <c r="D1367" s="1">
        <v>51175.45</v>
      </c>
      <c r="E1367" s="1">
        <v>99398.73</v>
      </c>
    </row>
    <row r="1368" spans="1:5" hidden="1">
      <c r="A1368" s="1">
        <v>1933</v>
      </c>
      <c r="B1368" s="1">
        <v>32</v>
      </c>
      <c r="C1368" s="1">
        <v>48623.040000000001</v>
      </c>
      <c r="D1368" s="1">
        <v>51051.25</v>
      </c>
      <c r="E1368" s="1">
        <v>99674.28</v>
      </c>
    </row>
    <row r="1369" spans="1:5" hidden="1">
      <c r="A1369" s="1">
        <v>1933</v>
      </c>
      <c r="B1369" s="1">
        <v>33</v>
      </c>
      <c r="C1369" s="1">
        <v>48329.26</v>
      </c>
      <c r="D1369" s="1">
        <v>49983.57</v>
      </c>
      <c r="E1369" s="1">
        <v>98312.83</v>
      </c>
    </row>
    <row r="1370" spans="1:5" hidden="1">
      <c r="A1370" s="1">
        <v>1933</v>
      </c>
      <c r="B1370" s="1">
        <v>34</v>
      </c>
      <c r="C1370" s="1">
        <v>47179.75</v>
      </c>
      <c r="D1370" s="1">
        <v>48033.4</v>
      </c>
      <c r="E1370" s="1">
        <v>95213.16</v>
      </c>
    </row>
    <row r="1371" spans="1:5" hidden="1">
      <c r="A1371" s="1">
        <v>1933</v>
      </c>
      <c r="B1371" s="1">
        <v>35</v>
      </c>
      <c r="C1371" s="1">
        <v>46648.160000000003</v>
      </c>
      <c r="D1371" s="1">
        <v>46578.18</v>
      </c>
      <c r="E1371" s="1">
        <v>93226.34</v>
      </c>
    </row>
    <row r="1372" spans="1:5" hidden="1">
      <c r="A1372" s="1">
        <v>1933</v>
      </c>
      <c r="B1372" s="1">
        <v>36</v>
      </c>
      <c r="C1372" s="1">
        <v>46947.72</v>
      </c>
      <c r="D1372" s="1">
        <v>45926.45</v>
      </c>
      <c r="E1372" s="1">
        <v>92874.17</v>
      </c>
    </row>
    <row r="1373" spans="1:5" hidden="1">
      <c r="A1373" s="1">
        <v>1933</v>
      </c>
      <c r="B1373" s="1">
        <v>37</v>
      </c>
      <c r="C1373" s="1">
        <v>47223.19</v>
      </c>
      <c r="D1373" s="1">
        <v>45748.56</v>
      </c>
      <c r="E1373" s="1">
        <v>92971.74</v>
      </c>
    </row>
    <row r="1374" spans="1:5" hidden="1">
      <c r="A1374" s="1">
        <v>1933</v>
      </c>
      <c r="B1374" s="1">
        <v>38</v>
      </c>
      <c r="C1374" s="1">
        <v>47274.53</v>
      </c>
      <c r="D1374" s="1">
        <v>45849.11</v>
      </c>
      <c r="E1374" s="1">
        <v>93123.64</v>
      </c>
    </row>
    <row r="1375" spans="1:5" hidden="1">
      <c r="A1375" s="1">
        <v>1933</v>
      </c>
      <c r="B1375" s="1">
        <v>39</v>
      </c>
      <c r="C1375" s="1">
        <v>47198.33</v>
      </c>
      <c r="D1375" s="1">
        <v>46096.93</v>
      </c>
      <c r="E1375" s="1">
        <v>93295.25</v>
      </c>
    </row>
    <row r="1376" spans="1:5" hidden="1">
      <c r="A1376" s="1">
        <v>1933</v>
      </c>
      <c r="B1376" s="1">
        <v>40</v>
      </c>
      <c r="C1376" s="1">
        <v>47273.53</v>
      </c>
      <c r="D1376" s="1">
        <v>46596.21</v>
      </c>
      <c r="E1376" s="1">
        <v>93869.74</v>
      </c>
    </row>
    <row r="1377" spans="1:5" hidden="1">
      <c r="A1377" s="1">
        <v>1933</v>
      </c>
      <c r="B1377" s="1">
        <v>41</v>
      </c>
      <c r="C1377" s="1">
        <v>46976.93</v>
      </c>
      <c r="D1377" s="1">
        <v>46849.16</v>
      </c>
      <c r="E1377" s="1">
        <v>93826.09</v>
      </c>
    </row>
    <row r="1378" spans="1:5" hidden="1">
      <c r="A1378" s="1">
        <v>1933</v>
      </c>
      <c r="B1378" s="1">
        <v>42</v>
      </c>
      <c r="C1378" s="1">
        <v>45929.93</v>
      </c>
      <c r="D1378" s="1">
        <v>46551.519999999997</v>
      </c>
      <c r="E1378" s="1">
        <v>92481.45</v>
      </c>
    </row>
    <row r="1379" spans="1:5" hidden="1">
      <c r="A1379" s="1">
        <v>1933</v>
      </c>
      <c r="B1379" s="1">
        <v>43</v>
      </c>
      <c r="C1379" s="1">
        <v>44778.36</v>
      </c>
      <c r="D1379" s="1">
        <v>46075.51</v>
      </c>
      <c r="E1379" s="1">
        <v>90853.87</v>
      </c>
    </row>
    <row r="1380" spans="1:5" hidden="1">
      <c r="A1380" s="1">
        <v>1933</v>
      </c>
      <c r="B1380" s="1">
        <v>44</v>
      </c>
      <c r="C1380" s="1">
        <v>43952.52</v>
      </c>
      <c r="D1380" s="1">
        <v>45527.5</v>
      </c>
      <c r="E1380" s="1">
        <v>89480.01</v>
      </c>
    </row>
    <row r="1381" spans="1:5" hidden="1">
      <c r="A1381" s="1">
        <v>1933</v>
      </c>
      <c r="B1381" s="1">
        <v>45</v>
      </c>
      <c r="C1381" s="1">
        <v>42830.25</v>
      </c>
      <c r="D1381" s="1">
        <v>44355.12</v>
      </c>
      <c r="E1381" s="1">
        <v>87185.37</v>
      </c>
    </row>
    <row r="1382" spans="1:5" hidden="1">
      <c r="A1382" s="1">
        <v>1933</v>
      </c>
      <c r="B1382" s="1">
        <v>46</v>
      </c>
      <c r="C1382" s="1">
        <v>41231.22</v>
      </c>
      <c r="D1382" s="1">
        <v>42880.02</v>
      </c>
      <c r="E1382" s="1">
        <v>84111.24</v>
      </c>
    </row>
    <row r="1383" spans="1:5" hidden="1">
      <c r="A1383" s="1">
        <v>1933</v>
      </c>
      <c r="B1383" s="1">
        <v>47</v>
      </c>
      <c r="C1383" s="1">
        <v>39879.32</v>
      </c>
      <c r="D1383" s="1">
        <v>41553.440000000002</v>
      </c>
      <c r="E1383" s="1">
        <v>81432.759999999995</v>
      </c>
    </row>
    <row r="1384" spans="1:5" hidden="1">
      <c r="A1384" s="1">
        <v>1933</v>
      </c>
      <c r="B1384" s="1">
        <v>48</v>
      </c>
      <c r="C1384" s="1">
        <v>38332.11</v>
      </c>
      <c r="D1384" s="1">
        <v>40180.11</v>
      </c>
      <c r="E1384" s="1">
        <v>78512.22</v>
      </c>
    </row>
    <row r="1385" spans="1:5" hidden="1">
      <c r="A1385" s="1">
        <v>1933</v>
      </c>
      <c r="B1385" s="1">
        <v>49</v>
      </c>
      <c r="C1385" s="1">
        <v>36358.559999999998</v>
      </c>
      <c r="D1385" s="1">
        <v>38432.79</v>
      </c>
      <c r="E1385" s="1">
        <v>74791.350000000006</v>
      </c>
    </row>
    <row r="1386" spans="1:5" hidden="1">
      <c r="A1386" s="1">
        <v>1933</v>
      </c>
      <c r="B1386" s="1">
        <v>50</v>
      </c>
      <c r="C1386" s="1">
        <v>34604.879999999997</v>
      </c>
      <c r="D1386" s="1">
        <v>36605.760000000002</v>
      </c>
      <c r="E1386" s="1">
        <v>71210.64</v>
      </c>
    </row>
    <row r="1387" spans="1:5" hidden="1">
      <c r="A1387" s="1">
        <v>1933</v>
      </c>
      <c r="B1387" s="1">
        <v>51</v>
      </c>
      <c r="C1387" s="1">
        <v>33527.08</v>
      </c>
      <c r="D1387" s="1">
        <v>35451.01</v>
      </c>
      <c r="E1387" s="1">
        <v>68978.09</v>
      </c>
    </row>
    <row r="1388" spans="1:5" hidden="1">
      <c r="A1388" s="1">
        <v>1933</v>
      </c>
      <c r="B1388" s="1">
        <v>52</v>
      </c>
      <c r="C1388" s="1">
        <v>32727.360000000001</v>
      </c>
      <c r="D1388" s="1">
        <v>34652.89</v>
      </c>
      <c r="E1388" s="1">
        <v>67380.25</v>
      </c>
    </row>
    <row r="1389" spans="1:5" hidden="1">
      <c r="A1389" s="1">
        <v>1933</v>
      </c>
      <c r="B1389" s="1">
        <v>53</v>
      </c>
      <c r="C1389" s="1">
        <v>31580.03</v>
      </c>
      <c r="D1389" s="1">
        <v>33205.82</v>
      </c>
      <c r="E1389" s="1">
        <v>64785.85</v>
      </c>
    </row>
    <row r="1390" spans="1:5" hidden="1">
      <c r="A1390" s="1">
        <v>1933</v>
      </c>
      <c r="B1390" s="1">
        <v>54</v>
      </c>
      <c r="C1390" s="1">
        <v>29957.15</v>
      </c>
      <c r="D1390" s="1">
        <v>31281.71</v>
      </c>
      <c r="E1390" s="1">
        <v>61238.86</v>
      </c>
    </row>
    <row r="1391" spans="1:5" hidden="1">
      <c r="A1391" s="1">
        <v>1933</v>
      </c>
      <c r="B1391" s="1">
        <v>55</v>
      </c>
      <c r="C1391" s="1">
        <v>28305.48</v>
      </c>
      <c r="D1391" s="1">
        <v>29430.57</v>
      </c>
      <c r="E1391" s="1">
        <v>57736.05</v>
      </c>
    </row>
    <row r="1392" spans="1:5" hidden="1">
      <c r="A1392" s="1">
        <v>1933</v>
      </c>
      <c r="B1392" s="1">
        <v>56</v>
      </c>
      <c r="C1392" s="1">
        <v>27028.1</v>
      </c>
      <c r="D1392" s="1">
        <v>27903.55</v>
      </c>
      <c r="E1392" s="1">
        <v>54931.65</v>
      </c>
    </row>
    <row r="1393" spans="1:5" hidden="1">
      <c r="A1393" s="1">
        <v>1933</v>
      </c>
      <c r="B1393" s="1">
        <v>57</v>
      </c>
      <c r="C1393" s="1">
        <v>26176.86</v>
      </c>
      <c r="D1393" s="1">
        <v>26727.26</v>
      </c>
      <c r="E1393" s="1">
        <v>52904.11</v>
      </c>
    </row>
    <row r="1394" spans="1:5" hidden="1">
      <c r="A1394" s="1">
        <v>1933</v>
      </c>
      <c r="B1394" s="1">
        <v>58</v>
      </c>
      <c r="C1394" s="1">
        <v>25476.47</v>
      </c>
      <c r="D1394" s="1">
        <v>25825.95</v>
      </c>
      <c r="E1394" s="1">
        <v>51302.42</v>
      </c>
    </row>
    <row r="1395" spans="1:5" hidden="1">
      <c r="A1395" s="1">
        <v>1933</v>
      </c>
      <c r="B1395" s="1">
        <v>59</v>
      </c>
      <c r="C1395" s="1">
        <v>24652.15</v>
      </c>
      <c r="D1395" s="1">
        <v>24827.26</v>
      </c>
      <c r="E1395" s="1">
        <v>49479.4</v>
      </c>
    </row>
    <row r="1396" spans="1:5" hidden="1">
      <c r="A1396" s="1">
        <v>1933</v>
      </c>
      <c r="B1396" s="1">
        <v>60</v>
      </c>
      <c r="C1396" s="1">
        <v>23726.94</v>
      </c>
      <c r="D1396" s="1">
        <v>23951.46</v>
      </c>
      <c r="E1396" s="1">
        <v>47678.400000000001</v>
      </c>
    </row>
    <row r="1397" spans="1:5" hidden="1">
      <c r="A1397" s="1">
        <v>1933</v>
      </c>
      <c r="B1397" s="1">
        <v>61</v>
      </c>
      <c r="C1397" s="1">
        <v>23050.71</v>
      </c>
      <c r="D1397" s="1">
        <v>23422.42</v>
      </c>
      <c r="E1397" s="1">
        <v>46473.120000000003</v>
      </c>
    </row>
    <row r="1398" spans="1:5" hidden="1">
      <c r="A1398" s="1">
        <v>1933</v>
      </c>
      <c r="B1398" s="1">
        <v>62</v>
      </c>
      <c r="C1398" s="1">
        <v>22475.35</v>
      </c>
      <c r="D1398" s="1">
        <v>23098.85</v>
      </c>
      <c r="E1398" s="1">
        <v>45574.2</v>
      </c>
    </row>
    <row r="1399" spans="1:5" hidden="1">
      <c r="A1399" s="1">
        <v>1933</v>
      </c>
      <c r="B1399" s="1">
        <v>63</v>
      </c>
      <c r="C1399" s="1">
        <v>21776.54</v>
      </c>
      <c r="D1399" s="1">
        <v>22351.75</v>
      </c>
      <c r="E1399" s="1">
        <v>44128.29</v>
      </c>
    </row>
    <row r="1400" spans="1:5" hidden="1">
      <c r="A1400" s="1">
        <v>1933</v>
      </c>
      <c r="B1400" s="1">
        <v>64</v>
      </c>
      <c r="C1400" s="1">
        <v>21099.83</v>
      </c>
      <c r="D1400" s="1">
        <v>21325.16</v>
      </c>
      <c r="E1400" s="1">
        <v>42424.99</v>
      </c>
    </row>
    <row r="1401" spans="1:5" hidden="1">
      <c r="A1401" s="1">
        <v>1933</v>
      </c>
      <c r="B1401" s="1">
        <v>65</v>
      </c>
      <c r="C1401" s="1">
        <v>20227.169999999998</v>
      </c>
      <c r="D1401" s="1">
        <v>20201.46</v>
      </c>
      <c r="E1401" s="1">
        <v>40428.629999999997</v>
      </c>
    </row>
    <row r="1402" spans="1:5" hidden="1">
      <c r="A1402" s="1">
        <v>1933</v>
      </c>
      <c r="B1402" s="1">
        <v>66</v>
      </c>
      <c r="C1402" s="1">
        <v>18903.79</v>
      </c>
      <c r="D1402" s="1">
        <v>19225.88</v>
      </c>
      <c r="E1402" s="1">
        <v>38129.67</v>
      </c>
    </row>
    <row r="1403" spans="1:5" hidden="1">
      <c r="A1403" s="1">
        <v>1933</v>
      </c>
      <c r="B1403" s="1">
        <v>67</v>
      </c>
      <c r="C1403" s="1">
        <v>17873.82</v>
      </c>
      <c r="D1403" s="1">
        <v>18571.939999999999</v>
      </c>
      <c r="E1403" s="1">
        <v>36445.760000000002</v>
      </c>
    </row>
    <row r="1404" spans="1:5" hidden="1">
      <c r="A1404" s="1">
        <v>1933</v>
      </c>
      <c r="B1404" s="1">
        <v>68</v>
      </c>
      <c r="C1404" s="1">
        <v>17051.41</v>
      </c>
      <c r="D1404" s="1">
        <v>17750</v>
      </c>
      <c r="E1404" s="1">
        <v>34801.410000000003</v>
      </c>
    </row>
    <row r="1405" spans="1:5" hidden="1">
      <c r="A1405" s="1">
        <v>1933</v>
      </c>
      <c r="B1405" s="1">
        <v>69</v>
      </c>
      <c r="C1405" s="1">
        <v>15953.03</v>
      </c>
      <c r="D1405" s="1">
        <v>16678.759999999998</v>
      </c>
      <c r="E1405" s="1">
        <v>32631.79</v>
      </c>
    </row>
    <row r="1406" spans="1:5" hidden="1">
      <c r="A1406" s="1">
        <v>1933</v>
      </c>
      <c r="B1406" s="1">
        <v>70</v>
      </c>
      <c r="C1406" s="1">
        <v>14800.49</v>
      </c>
      <c r="D1406" s="1">
        <v>15522.99</v>
      </c>
      <c r="E1406" s="1">
        <v>30323.49</v>
      </c>
    </row>
    <row r="1407" spans="1:5" hidden="1">
      <c r="A1407" s="1">
        <v>1933</v>
      </c>
      <c r="B1407" s="1">
        <v>71</v>
      </c>
      <c r="C1407" s="1">
        <v>13751.09</v>
      </c>
      <c r="D1407" s="1">
        <v>14501.04</v>
      </c>
      <c r="E1407" s="1">
        <v>28252.13</v>
      </c>
    </row>
    <row r="1408" spans="1:5" hidden="1">
      <c r="A1408" s="1">
        <v>1933</v>
      </c>
      <c r="B1408" s="1">
        <v>72</v>
      </c>
      <c r="C1408" s="1">
        <v>12874.13</v>
      </c>
      <c r="D1408" s="1">
        <v>13524.42</v>
      </c>
      <c r="E1408" s="1">
        <v>26398.55</v>
      </c>
    </row>
    <row r="1409" spans="1:5" hidden="1">
      <c r="A1409" s="1">
        <v>1933</v>
      </c>
      <c r="B1409" s="1">
        <v>73</v>
      </c>
      <c r="C1409" s="1">
        <v>11924.76</v>
      </c>
      <c r="D1409" s="1">
        <v>12200.39</v>
      </c>
      <c r="E1409" s="1">
        <v>24125.15</v>
      </c>
    </row>
    <row r="1410" spans="1:5" hidden="1">
      <c r="A1410" s="1">
        <v>1933</v>
      </c>
      <c r="B1410" s="1">
        <v>74</v>
      </c>
      <c r="C1410" s="1">
        <v>10700.44</v>
      </c>
      <c r="D1410" s="1">
        <v>10675.74</v>
      </c>
      <c r="E1410" s="1">
        <v>21376.18</v>
      </c>
    </row>
    <row r="1411" spans="1:5" hidden="1">
      <c r="A1411" s="1">
        <v>1933</v>
      </c>
      <c r="B1411" s="1">
        <v>75</v>
      </c>
      <c r="C1411" s="1">
        <v>9522.9599999999991</v>
      </c>
      <c r="D1411" s="1">
        <v>9324.06</v>
      </c>
      <c r="E1411" s="1">
        <v>18847.02</v>
      </c>
    </row>
    <row r="1412" spans="1:5" hidden="1">
      <c r="A1412" s="1">
        <v>1933</v>
      </c>
      <c r="B1412" s="1">
        <v>76</v>
      </c>
      <c r="C1412" s="1">
        <v>8549.1299999999992</v>
      </c>
      <c r="D1412" s="1">
        <v>8148.91</v>
      </c>
      <c r="E1412" s="1">
        <v>16698.04</v>
      </c>
    </row>
    <row r="1413" spans="1:5" hidden="1">
      <c r="A1413" s="1">
        <v>1933</v>
      </c>
      <c r="B1413" s="1">
        <v>77</v>
      </c>
      <c r="C1413" s="1">
        <v>7350.5</v>
      </c>
      <c r="D1413" s="1">
        <v>6974.23</v>
      </c>
      <c r="E1413" s="1">
        <v>14324.72</v>
      </c>
    </row>
    <row r="1414" spans="1:5" hidden="1">
      <c r="A1414" s="1">
        <v>1933</v>
      </c>
      <c r="B1414" s="1">
        <v>78</v>
      </c>
      <c r="C1414" s="1">
        <v>6025.61</v>
      </c>
      <c r="D1414" s="1">
        <v>5824.34</v>
      </c>
      <c r="E1414" s="1">
        <v>11849.95</v>
      </c>
    </row>
    <row r="1415" spans="1:5" hidden="1">
      <c r="A1415" s="1">
        <v>1933</v>
      </c>
      <c r="B1415" s="1">
        <v>79</v>
      </c>
      <c r="C1415" s="1">
        <v>4974.49</v>
      </c>
      <c r="D1415" s="1">
        <v>4774.7700000000004</v>
      </c>
      <c r="E1415" s="1">
        <v>9749.26</v>
      </c>
    </row>
    <row r="1416" spans="1:5" hidden="1">
      <c r="A1416" s="1">
        <v>1933</v>
      </c>
      <c r="B1416" s="1">
        <v>80</v>
      </c>
      <c r="C1416" s="1">
        <v>4459.83</v>
      </c>
      <c r="D1416" s="1">
        <v>4138.1499999999996</v>
      </c>
      <c r="E1416" s="1">
        <v>8597.98</v>
      </c>
    </row>
    <row r="1417" spans="1:5" hidden="1">
      <c r="A1417" s="1">
        <v>1933</v>
      </c>
      <c r="B1417" s="1">
        <v>81</v>
      </c>
      <c r="C1417" s="1">
        <v>3843.89</v>
      </c>
      <c r="D1417" s="1">
        <v>3477.46</v>
      </c>
      <c r="E1417" s="1">
        <v>7321.35</v>
      </c>
    </row>
    <row r="1418" spans="1:5" hidden="1">
      <c r="A1418" s="1">
        <v>1933</v>
      </c>
      <c r="B1418" s="1">
        <v>82</v>
      </c>
      <c r="C1418" s="1">
        <v>3403</v>
      </c>
      <c r="D1418" s="1">
        <v>3008.14</v>
      </c>
      <c r="E1418" s="1">
        <v>6411.14</v>
      </c>
    </row>
    <row r="1419" spans="1:5" hidden="1">
      <c r="A1419" s="1">
        <v>1933</v>
      </c>
      <c r="B1419" s="1">
        <v>83</v>
      </c>
      <c r="C1419" s="1">
        <v>2899.1</v>
      </c>
      <c r="D1419" s="1">
        <v>2471.96</v>
      </c>
      <c r="E1419" s="1">
        <v>5371.05</v>
      </c>
    </row>
    <row r="1420" spans="1:5" hidden="1">
      <c r="A1420" s="1">
        <v>1933</v>
      </c>
      <c r="B1420" s="1">
        <v>84</v>
      </c>
      <c r="C1420" s="1">
        <v>2342.31</v>
      </c>
      <c r="D1420" s="1">
        <v>1910.32</v>
      </c>
      <c r="E1420" s="1">
        <v>4252.63</v>
      </c>
    </row>
    <row r="1421" spans="1:5" hidden="1">
      <c r="A1421" s="1">
        <v>1933</v>
      </c>
      <c r="B1421" s="1">
        <v>85</v>
      </c>
      <c r="C1421" s="1">
        <v>1878.65</v>
      </c>
      <c r="D1421" s="1">
        <v>1476.6</v>
      </c>
      <c r="E1421" s="1">
        <v>3355.25</v>
      </c>
    </row>
    <row r="1422" spans="1:5" hidden="1">
      <c r="A1422" s="1">
        <v>1933</v>
      </c>
      <c r="B1422" s="1">
        <v>86</v>
      </c>
      <c r="C1422" s="1">
        <v>1554.75</v>
      </c>
      <c r="D1422" s="1">
        <v>1151.1199999999999</v>
      </c>
      <c r="E1422" s="1">
        <v>2705.87</v>
      </c>
    </row>
    <row r="1423" spans="1:5" hidden="1">
      <c r="A1423" s="1">
        <v>1933</v>
      </c>
      <c r="B1423" s="1">
        <v>87</v>
      </c>
      <c r="C1423" s="1">
        <v>1274.68</v>
      </c>
      <c r="D1423" s="1">
        <v>894.49</v>
      </c>
      <c r="E1423" s="1">
        <v>2169.17</v>
      </c>
    </row>
    <row r="1424" spans="1:5" hidden="1">
      <c r="A1424" s="1">
        <v>1933</v>
      </c>
      <c r="B1424" s="1">
        <v>88</v>
      </c>
      <c r="C1424" s="1">
        <v>1027.57</v>
      </c>
      <c r="D1424" s="1">
        <v>712.39</v>
      </c>
      <c r="E1424" s="1">
        <v>1739.96</v>
      </c>
    </row>
    <row r="1425" spans="1:5" hidden="1">
      <c r="A1425" s="1">
        <v>1933</v>
      </c>
      <c r="B1425" s="1">
        <v>89</v>
      </c>
      <c r="C1425" s="1">
        <v>805.91</v>
      </c>
      <c r="D1425" s="1">
        <v>568.29</v>
      </c>
      <c r="E1425" s="1">
        <v>1374.2</v>
      </c>
    </row>
    <row r="1426" spans="1:5" hidden="1">
      <c r="A1426" s="1">
        <v>1933</v>
      </c>
      <c r="B1426" s="1">
        <v>90</v>
      </c>
      <c r="C1426" s="1">
        <v>601.79999999999995</v>
      </c>
      <c r="D1426" s="1">
        <v>432.74</v>
      </c>
      <c r="E1426" s="1">
        <v>1034.55</v>
      </c>
    </row>
    <row r="1427" spans="1:5" hidden="1">
      <c r="A1427" s="1">
        <v>1933</v>
      </c>
      <c r="B1427" s="1">
        <v>91</v>
      </c>
      <c r="C1427" s="1">
        <v>450.75</v>
      </c>
      <c r="D1427" s="1">
        <v>316.27999999999997</v>
      </c>
      <c r="E1427" s="1">
        <v>767.04</v>
      </c>
    </row>
    <row r="1428" spans="1:5" hidden="1">
      <c r="A1428" s="1">
        <v>1933</v>
      </c>
      <c r="B1428" s="1">
        <v>92</v>
      </c>
      <c r="C1428" s="1">
        <v>334.81</v>
      </c>
      <c r="D1428" s="1">
        <v>232.37</v>
      </c>
      <c r="E1428" s="1">
        <v>567.16999999999996</v>
      </c>
    </row>
    <row r="1429" spans="1:5" hidden="1">
      <c r="A1429" s="1">
        <v>1933</v>
      </c>
      <c r="B1429" s="1">
        <v>93</v>
      </c>
      <c r="C1429" s="1">
        <v>229.92</v>
      </c>
      <c r="D1429" s="1">
        <v>170.09</v>
      </c>
      <c r="E1429" s="1">
        <v>400.01</v>
      </c>
    </row>
    <row r="1430" spans="1:5" hidden="1">
      <c r="A1430" s="1">
        <v>1933</v>
      </c>
      <c r="B1430" s="1">
        <v>94</v>
      </c>
      <c r="C1430" s="1">
        <v>155.51</v>
      </c>
      <c r="D1430" s="1">
        <v>118.81</v>
      </c>
      <c r="E1430" s="1">
        <v>274.32</v>
      </c>
    </row>
    <row r="1431" spans="1:5" hidden="1">
      <c r="A1431" s="1">
        <v>1933</v>
      </c>
      <c r="B1431" s="1">
        <v>95</v>
      </c>
      <c r="C1431" s="1">
        <v>108.19</v>
      </c>
      <c r="D1431" s="1">
        <v>83.52</v>
      </c>
      <c r="E1431" s="1">
        <v>191.71</v>
      </c>
    </row>
    <row r="1432" spans="1:5" hidden="1">
      <c r="A1432" s="1">
        <v>1933</v>
      </c>
      <c r="B1432" s="1">
        <v>96</v>
      </c>
      <c r="C1432" s="1">
        <v>74.72</v>
      </c>
      <c r="D1432" s="1">
        <v>59.52</v>
      </c>
      <c r="E1432" s="1">
        <v>134.24</v>
      </c>
    </row>
    <row r="1433" spans="1:5" hidden="1">
      <c r="A1433" s="1">
        <v>1933</v>
      </c>
      <c r="B1433" s="1">
        <v>97</v>
      </c>
      <c r="C1433" s="1">
        <v>55.27</v>
      </c>
      <c r="D1433" s="1">
        <v>36.58</v>
      </c>
      <c r="E1433" s="1">
        <v>91.85</v>
      </c>
    </row>
    <row r="1434" spans="1:5" hidden="1">
      <c r="A1434" s="1">
        <v>1933</v>
      </c>
      <c r="B1434" s="1">
        <v>98</v>
      </c>
      <c r="C1434" s="1">
        <v>42.2</v>
      </c>
      <c r="D1434" s="1">
        <v>21.25</v>
      </c>
      <c r="E1434" s="1">
        <v>63.45</v>
      </c>
    </row>
    <row r="1435" spans="1:5" hidden="1">
      <c r="A1435" s="1">
        <v>1933</v>
      </c>
      <c r="B1435" s="1">
        <v>99</v>
      </c>
      <c r="C1435" s="1">
        <v>25.35</v>
      </c>
      <c r="D1435" s="1">
        <v>15.89</v>
      </c>
      <c r="E1435" s="1">
        <v>41.24</v>
      </c>
    </row>
    <row r="1436" spans="1:5" hidden="1">
      <c r="A1436" s="1">
        <v>1933</v>
      </c>
      <c r="B1436" s="1">
        <v>100</v>
      </c>
      <c r="C1436" s="1">
        <v>13.13</v>
      </c>
      <c r="D1436" s="1">
        <v>11.72</v>
      </c>
      <c r="E1436" s="1">
        <v>24.86</v>
      </c>
    </row>
    <row r="1437" spans="1:5" hidden="1">
      <c r="A1437" s="1">
        <v>1933</v>
      </c>
      <c r="B1437" s="1">
        <v>101</v>
      </c>
      <c r="C1437" s="1">
        <v>8.43</v>
      </c>
      <c r="D1437" s="1">
        <v>7.22</v>
      </c>
      <c r="E1437" s="1">
        <v>15.65</v>
      </c>
    </row>
    <row r="1438" spans="1:5" hidden="1">
      <c r="A1438" s="1">
        <v>1933</v>
      </c>
      <c r="B1438" s="1">
        <v>102</v>
      </c>
      <c r="C1438" s="1">
        <v>4.92</v>
      </c>
      <c r="D1438" s="1">
        <v>5.45</v>
      </c>
      <c r="E1438" s="1">
        <v>10.36</v>
      </c>
    </row>
    <row r="1439" spans="1:5" hidden="1">
      <c r="A1439" s="1">
        <v>1933</v>
      </c>
      <c r="B1439" s="1">
        <v>103</v>
      </c>
      <c r="C1439" s="1">
        <v>2.2400000000000002</v>
      </c>
      <c r="D1439" s="1">
        <v>3.43</v>
      </c>
      <c r="E1439" s="1">
        <v>5.67</v>
      </c>
    </row>
    <row r="1440" spans="1:5" hidden="1">
      <c r="A1440" s="1">
        <v>1933</v>
      </c>
      <c r="B1440" s="1">
        <v>104</v>
      </c>
      <c r="C1440" s="1">
        <v>1.24</v>
      </c>
      <c r="D1440" s="1">
        <v>1.97</v>
      </c>
      <c r="E1440" s="1">
        <v>3.21</v>
      </c>
    </row>
    <row r="1441" spans="1:5" hidden="1">
      <c r="A1441" s="1">
        <v>1933</v>
      </c>
      <c r="B1441" s="1">
        <v>105</v>
      </c>
      <c r="C1441" s="1">
        <v>0.74</v>
      </c>
      <c r="D1441" s="1">
        <v>0.97</v>
      </c>
      <c r="E1441" s="1">
        <v>1.71</v>
      </c>
    </row>
    <row r="1442" spans="1:5" hidden="1">
      <c r="A1442" s="1">
        <v>1933</v>
      </c>
      <c r="B1442" s="1">
        <v>106</v>
      </c>
      <c r="C1442" s="1">
        <v>0.25</v>
      </c>
      <c r="D1442" s="1">
        <v>0.5</v>
      </c>
      <c r="E1442" s="1">
        <v>0.75</v>
      </c>
    </row>
    <row r="1443" spans="1:5" hidden="1">
      <c r="A1443" s="1">
        <v>1933</v>
      </c>
      <c r="B1443" s="1">
        <v>107</v>
      </c>
      <c r="C1443" s="1">
        <v>0.27</v>
      </c>
      <c r="D1443" s="1">
        <v>0.5</v>
      </c>
      <c r="E1443" s="1">
        <v>0.77</v>
      </c>
    </row>
    <row r="1444" spans="1:5" hidden="1">
      <c r="A1444" s="1">
        <v>1933</v>
      </c>
      <c r="B1444" s="1">
        <v>108</v>
      </c>
      <c r="C1444" s="1">
        <v>0.5</v>
      </c>
      <c r="D1444" s="1">
        <v>0.23</v>
      </c>
      <c r="E1444" s="1">
        <v>0.73</v>
      </c>
    </row>
    <row r="1445" spans="1:5" hidden="1">
      <c r="A1445" s="1">
        <v>1933</v>
      </c>
      <c r="B1445" s="1">
        <v>109</v>
      </c>
      <c r="C1445" s="1">
        <v>0.24</v>
      </c>
      <c r="D1445" s="1">
        <v>0</v>
      </c>
      <c r="E1445" s="1">
        <v>0.24</v>
      </c>
    </row>
    <row r="1446" spans="1:5" hidden="1">
      <c r="A1446" s="1">
        <v>1933</v>
      </c>
      <c r="B1446" s="1" t="s">
        <v>121</v>
      </c>
      <c r="C1446" s="1">
        <v>0</v>
      </c>
      <c r="D1446" s="1">
        <v>0</v>
      </c>
      <c r="E1446" s="1">
        <v>0</v>
      </c>
    </row>
    <row r="1447" spans="1:5" hidden="1">
      <c r="A1447" s="1">
        <v>1934</v>
      </c>
      <c r="B1447" s="1">
        <v>0</v>
      </c>
      <c r="C1447" s="1">
        <v>52060.86</v>
      </c>
      <c r="D1447" s="1">
        <v>54302.89</v>
      </c>
      <c r="E1447" s="1">
        <v>106363.74</v>
      </c>
    </row>
    <row r="1448" spans="1:5" hidden="1">
      <c r="A1448" s="1">
        <v>1934</v>
      </c>
      <c r="B1448" s="1">
        <v>1</v>
      </c>
      <c r="C1448" s="1">
        <v>51753.8</v>
      </c>
      <c r="D1448" s="1">
        <v>54229.58</v>
      </c>
      <c r="E1448" s="1">
        <v>105983.38</v>
      </c>
    </row>
    <row r="1449" spans="1:5" hidden="1">
      <c r="A1449" s="1">
        <v>1934</v>
      </c>
      <c r="B1449" s="1">
        <v>2</v>
      </c>
      <c r="C1449" s="1">
        <v>53462.18</v>
      </c>
      <c r="D1449" s="1">
        <v>55937.760000000002</v>
      </c>
      <c r="E1449" s="1">
        <v>109399.95</v>
      </c>
    </row>
    <row r="1450" spans="1:5" hidden="1">
      <c r="A1450" s="1">
        <v>1934</v>
      </c>
      <c r="B1450" s="1">
        <v>3</v>
      </c>
      <c r="C1450" s="1">
        <v>56437.52</v>
      </c>
      <c r="D1450" s="1">
        <v>58837.21</v>
      </c>
      <c r="E1450" s="1">
        <v>115274.72</v>
      </c>
    </row>
    <row r="1451" spans="1:5" hidden="1">
      <c r="A1451" s="1">
        <v>1934</v>
      </c>
      <c r="B1451" s="1">
        <v>4</v>
      </c>
      <c r="C1451" s="1">
        <v>58297.55</v>
      </c>
      <c r="D1451" s="1">
        <v>61019.81</v>
      </c>
      <c r="E1451" s="1">
        <v>119317.35</v>
      </c>
    </row>
    <row r="1452" spans="1:5" hidden="1">
      <c r="A1452" s="1">
        <v>1934</v>
      </c>
      <c r="B1452" s="1">
        <v>5</v>
      </c>
      <c r="C1452" s="1">
        <v>59343.93</v>
      </c>
      <c r="D1452" s="1">
        <v>62195.37</v>
      </c>
      <c r="E1452" s="1">
        <v>121539.3</v>
      </c>
    </row>
    <row r="1453" spans="1:5" hidden="1">
      <c r="A1453" s="1">
        <v>1934</v>
      </c>
      <c r="B1453" s="1">
        <v>6</v>
      </c>
      <c r="C1453" s="1">
        <v>60248.21</v>
      </c>
      <c r="D1453" s="1">
        <v>62626.19</v>
      </c>
      <c r="E1453" s="1">
        <v>122874.4</v>
      </c>
    </row>
    <row r="1454" spans="1:5" hidden="1">
      <c r="A1454" s="1">
        <v>1934</v>
      </c>
      <c r="B1454" s="1">
        <v>7</v>
      </c>
      <c r="C1454" s="1">
        <v>60698.15</v>
      </c>
      <c r="D1454" s="1">
        <v>62548.77</v>
      </c>
      <c r="E1454" s="1">
        <v>123246.91</v>
      </c>
    </row>
    <row r="1455" spans="1:5" hidden="1">
      <c r="A1455" s="1">
        <v>1934</v>
      </c>
      <c r="B1455" s="1">
        <v>8</v>
      </c>
      <c r="C1455" s="1">
        <v>61768.34</v>
      </c>
      <c r="D1455" s="1">
        <v>63170.63</v>
      </c>
      <c r="E1455" s="1">
        <v>124938.97</v>
      </c>
    </row>
    <row r="1456" spans="1:5" hidden="1">
      <c r="A1456" s="1">
        <v>1934</v>
      </c>
      <c r="B1456" s="1">
        <v>9</v>
      </c>
      <c r="C1456" s="1">
        <v>62600.99</v>
      </c>
      <c r="D1456" s="1">
        <v>63626.04</v>
      </c>
      <c r="E1456" s="1">
        <v>126227.03</v>
      </c>
    </row>
    <row r="1457" spans="1:5" hidden="1">
      <c r="A1457" s="1">
        <v>1934</v>
      </c>
      <c r="B1457" s="1">
        <v>10</v>
      </c>
      <c r="C1457" s="1">
        <v>62524.68</v>
      </c>
      <c r="D1457" s="1">
        <v>63846.73</v>
      </c>
      <c r="E1457" s="1">
        <v>126371.41</v>
      </c>
    </row>
    <row r="1458" spans="1:5" hidden="1">
      <c r="A1458" s="1">
        <v>1934</v>
      </c>
      <c r="B1458" s="1">
        <v>11</v>
      </c>
      <c r="C1458" s="1">
        <v>63070.5</v>
      </c>
      <c r="D1458" s="1">
        <v>64919.02</v>
      </c>
      <c r="E1458" s="1">
        <v>127989.51</v>
      </c>
    </row>
    <row r="1459" spans="1:5" hidden="1">
      <c r="A1459" s="1">
        <v>1934</v>
      </c>
      <c r="B1459" s="1">
        <v>12</v>
      </c>
      <c r="C1459" s="1">
        <v>63848.26</v>
      </c>
      <c r="D1459" s="1">
        <v>65971.58</v>
      </c>
      <c r="E1459" s="1">
        <v>129819.85</v>
      </c>
    </row>
    <row r="1460" spans="1:5" hidden="1">
      <c r="A1460" s="1">
        <v>1934</v>
      </c>
      <c r="B1460" s="1">
        <v>13</v>
      </c>
      <c r="C1460" s="1">
        <v>62834.52</v>
      </c>
      <c r="D1460" s="1">
        <v>65383.47</v>
      </c>
      <c r="E1460" s="1">
        <v>128217.99</v>
      </c>
    </row>
    <row r="1461" spans="1:5" hidden="1">
      <c r="A1461" s="1">
        <v>1934</v>
      </c>
      <c r="B1461" s="1">
        <v>14</v>
      </c>
      <c r="C1461" s="1">
        <v>59790.67</v>
      </c>
      <c r="D1461" s="1">
        <v>62441.14</v>
      </c>
      <c r="E1461" s="1">
        <v>122231.81</v>
      </c>
    </row>
    <row r="1462" spans="1:5" hidden="1">
      <c r="A1462" s="1">
        <v>1934</v>
      </c>
      <c r="B1462" s="1">
        <v>15</v>
      </c>
      <c r="C1462" s="1">
        <v>57651.88</v>
      </c>
      <c r="D1462" s="1">
        <v>60028.93</v>
      </c>
      <c r="E1462" s="1">
        <v>117680.8</v>
      </c>
    </row>
    <row r="1463" spans="1:5" hidden="1">
      <c r="A1463" s="1">
        <v>1934</v>
      </c>
      <c r="B1463" s="1">
        <v>16</v>
      </c>
      <c r="C1463" s="1">
        <v>58267.55</v>
      </c>
      <c r="D1463" s="1">
        <v>60069.4</v>
      </c>
      <c r="E1463" s="1">
        <v>118336.95</v>
      </c>
    </row>
    <row r="1464" spans="1:5" hidden="1">
      <c r="A1464" s="1">
        <v>1934</v>
      </c>
      <c r="B1464" s="1">
        <v>17</v>
      </c>
      <c r="C1464" s="1">
        <v>59620.85</v>
      </c>
      <c r="D1464" s="1">
        <v>60996.42</v>
      </c>
      <c r="E1464" s="1">
        <v>120617.27</v>
      </c>
    </row>
    <row r="1465" spans="1:5" hidden="1">
      <c r="A1465" s="1">
        <v>1934</v>
      </c>
      <c r="B1465" s="1">
        <v>18</v>
      </c>
      <c r="C1465" s="1">
        <v>60818.64</v>
      </c>
      <c r="D1465" s="1">
        <v>61944.639999999999</v>
      </c>
      <c r="E1465" s="1">
        <v>122763.29</v>
      </c>
    </row>
    <row r="1466" spans="1:5" hidden="1">
      <c r="A1466" s="1">
        <v>1934</v>
      </c>
      <c r="B1466" s="1">
        <v>19</v>
      </c>
      <c r="C1466" s="1">
        <v>62143.81</v>
      </c>
      <c r="D1466" s="1">
        <v>63019.72</v>
      </c>
      <c r="E1466" s="1">
        <v>125163.53</v>
      </c>
    </row>
    <row r="1467" spans="1:5" hidden="1">
      <c r="A1467" s="1">
        <v>1934</v>
      </c>
      <c r="B1467" s="1">
        <v>20</v>
      </c>
      <c r="C1467" s="1">
        <v>62006.74</v>
      </c>
      <c r="D1467" s="1">
        <v>62980.1</v>
      </c>
      <c r="E1467" s="1">
        <v>124986.84</v>
      </c>
    </row>
    <row r="1468" spans="1:5" hidden="1">
      <c r="A1468" s="1">
        <v>1934</v>
      </c>
      <c r="B1468" s="1">
        <v>21</v>
      </c>
      <c r="C1468" s="1">
        <v>60332.38</v>
      </c>
      <c r="D1468" s="1">
        <v>61656.61</v>
      </c>
      <c r="E1468" s="1">
        <v>121989</v>
      </c>
    </row>
    <row r="1469" spans="1:5" hidden="1">
      <c r="A1469" s="1">
        <v>1934</v>
      </c>
      <c r="B1469" s="1">
        <v>22</v>
      </c>
      <c r="C1469" s="1">
        <v>58581.599999999999</v>
      </c>
      <c r="D1469" s="1">
        <v>60281.38</v>
      </c>
      <c r="E1469" s="1">
        <v>118862.98</v>
      </c>
    </row>
    <row r="1470" spans="1:5" hidden="1">
      <c r="A1470" s="1">
        <v>1934</v>
      </c>
      <c r="B1470" s="1">
        <v>23</v>
      </c>
      <c r="C1470" s="1">
        <v>57007.07</v>
      </c>
      <c r="D1470" s="1">
        <v>59303.58</v>
      </c>
      <c r="E1470" s="1">
        <v>116310.65</v>
      </c>
    </row>
    <row r="1471" spans="1:5" hidden="1">
      <c r="A1471" s="1">
        <v>1934</v>
      </c>
      <c r="B1471" s="1">
        <v>24</v>
      </c>
      <c r="C1471" s="1">
        <v>55281.19</v>
      </c>
      <c r="D1471" s="1">
        <v>58453.83</v>
      </c>
      <c r="E1471" s="1">
        <v>113735.01</v>
      </c>
    </row>
    <row r="1472" spans="1:5" hidden="1">
      <c r="A1472" s="1">
        <v>1934</v>
      </c>
      <c r="B1472" s="1">
        <v>25</v>
      </c>
      <c r="C1472" s="1">
        <v>54177.599999999999</v>
      </c>
      <c r="D1472" s="1">
        <v>57604.53</v>
      </c>
      <c r="E1472" s="1">
        <v>111782.13</v>
      </c>
    </row>
    <row r="1473" spans="1:5" hidden="1">
      <c r="A1473" s="1">
        <v>1934</v>
      </c>
      <c r="B1473" s="1">
        <v>26</v>
      </c>
      <c r="C1473" s="1">
        <v>53452.68</v>
      </c>
      <c r="D1473" s="1">
        <v>56877.87</v>
      </c>
      <c r="E1473" s="1">
        <v>110330.54</v>
      </c>
    </row>
    <row r="1474" spans="1:5" hidden="1">
      <c r="A1474" s="1">
        <v>1934</v>
      </c>
      <c r="B1474" s="1">
        <v>27</v>
      </c>
      <c r="C1474" s="1">
        <v>52157.8</v>
      </c>
      <c r="D1474" s="1">
        <v>56253.08</v>
      </c>
      <c r="E1474" s="1">
        <v>108410.87</v>
      </c>
    </row>
    <row r="1475" spans="1:5" hidden="1">
      <c r="A1475" s="1">
        <v>1934</v>
      </c>
      <c r="B1475" s="1">
        <v>28</v>
      </c>
      <c r="C1475" s="1">
        <v>50629.279999999999</v>
      </c>
      <c r="D1475" s="1">
        <v>55504</v>
      </c>
      <c r="E1475" s="1">
        <v>106133.29</v>
      </c>
    </row>
    <row r="1476" spans="1:5" hidden="1">
      <c r="A1476" s="1">
        <v>1934</v>
      </c>
      <c r="B1476" s="1">
        <v>29</v>
      </c>
      <c r="C1476" s="1">
        <v>49330.74</v>
      </c>
      <c r="D1476" s="1">
        <v>53984.02</v>
      </c>
      <c r="E1476" s="1">
        <v>103314.76</v>
      </c>
    </row>
    <row r="1477" spans="1:5" hidden="1">
      <c r="A1477" s="1">
        <v>1934</v>
      </c>
      <c r="B1477" s="1">
        <v>30</v>
      </c>
      <c r="C1477" s="1">
        <v>48004.3</v>
      </c>
      <c r="D1477" s="1">
        <v>52107.29</v>
      </c>
      <c r="E1477" s="1">
        <v>100111.59</v>
      </c>
    </row>
    <row r="1478" spans="1:5" hidden="1">
      <c r="A1478" s="1">
        <v>1934</v>
      </c>
      <c r="B1478" s="1">
        <v>31</v>
      </c>
      <c r="C1478" s="1">
        <v>47697.3</v>
      </c>
      <c r="D1478" s="1">
        <v>51150.27</v>
      </c>
      <c r="E1478" s="1">
        <v>98847.57</v>
      </c>
    </row>
    <row r="1479" spans="1:5" hidden="1">
      <c r="A1479" s="1">
        <v>1934</v>
      </c>
      <c r="B1479" s="1">
        <v>32</v>
      </c>
      <c r="C1479" s="1">
        <v>48072.84</v>
      </c>
      <c r="D1479" s="1">
        <v>51075.5</v>
      </c>
      <c r="E1479" s="1">
        <v>99148.34</v>
      </c>
    </row>
    <row r="1480" spans="1:5" hidden="1">
      <c r="A1480" s="1">
        <v>1934</v>
      </c>
      <c r="B1480" s="1">
        <v>33</v>
      </c>
      <c r="C1480" s="1">
        <v>48472.6</v>
      </c>
      <c r="D1480" s="1">
        <v>50925.97</v>
      </c>
      <c r="E1480" s="1">
        <v>99398.57</v>
      </c>
    </row>
    <row r="1481" spans="1:5" hidden="1">
      <c r="A1481" s="1">
        <v>1934</v>
      </c>
      <c r="B1481" s="1">
        <v>34</v>
      </c>
      <c r="C1481" s="1">
        <v>48179.22</v>
      </c>
      <c r="D1481" s="1">
        <v>49858.44</v>
      </c>
      <c r="E1481" s="1">
        <v>98037.66</v>
      </c>
    </row>
    <row r="1482" spans="1:5" hidden="1">
      <c r="A1482" s="1">
        <v>1934</v>
      </c>
      <c r="B1482" s="1">
        <v>35</v>
      </c>
      <c r="C1482" s="1">
        <v>46979.56</v>
      </c>
      <c r="D1482" s="1">
        <v>47857.72</v>
      </c>
      <c r="E1482" s="1">
        <v>94837.29</v>
      </c>
    </row>
    <row r="1483" spans="1:5" hidden="1">
      <c r="A1483" s="1">
        <v>1934</v>
      </c>
      <c r="B1483" s="1">
        <v>36</v>
      </c>
      <c r="C1483" s="1">
        <v>46448.09</v>
      </c>
      <c r="D1483" s="1">
        <v>46402.93</v>
      </c>
      <c r="E1483" s="1">
        <v>92851.02</v>
      </c>
    </row>
    <row r="1484" spans="1:5" hidden="1">
      <c r="A1484" s="1">
        <v>1934</v>
      </c>
      <c r="B1484" s="1">
        <v>37</v>
      </c>
      <c r="C1484" s="1">
        <v>46747.63</v>
      </c>
      <c r="D1484" s="1">
        <v>45751.58</v>
      </c>
      <c r="E1484" s="1">
        <v>92499.21</v>
      </c>
    </row>
    <row r="1485" spans="1:5" hidden="1">
      <c r="A1485" s="1">
        <v>1934</v>
      </c>
      <c r="B1485" s="1">
        <v>38</v>
      </c>
      <c r="C1485" s="1">
        <v>47023.02</v>
      </c>
      <c r="D1485" s="1">
        <v>45523.24</v>
      </c>
      <c r="E1485" s="1">
        <v>92546.25</v>
      </c>
    </row>
    <row r="1486" spans="1:5" hidden="1">
      <c r="A1486" s="1">
        <v>1934</v>
      </c>
      <c r="B1486" s="1">
        <v>39</v>
      </c>
      <c r="C1486" s="1">
        <v>46974.45</v>
      </c>
      <c r="D1486" s="1">
        <v>45624.28</v>
      </c>
      <c r="E1486" s="1">
        <v>92598.73</v>
      </c>
    </row>
    <row r="1487" spans="1:5" hidden="1">
      <c r="A1487" s="1">
        <v>1934</v>
      </c>
      <c r="B1487" s="1">
        <v>40</v>
      </c>
      <c r="C1487" s="1">
        <v>46948.25</v>
      </c>
      <c r="D1487" s="1">
        <v>45796.49</v>
      </c>
      <c r="E1487" s="1">
        <v>92744.74</v>
      </c>
    </row>
    <row r="1488" spans="1:5" hidden="1">
      <c r="A1488" s="1">
        <v>1934</v>
      </c>
      <c r="B1488" s="1">
        <v>41</v>
      </c>
      <c r="C1488" s="1">
        <v>47023.47</v>
      </c>
      <c r="D1488" s="1">
        <v>46321.37</v>
      </c>
      <c r="E1488" s="1">
        <v>93344.84</v>
      </c>
    </row>
    <row r="1489" spans="1:5" hidden="1">
      <c r="A1489" s="1">
        <v>1934</v>
      </c>
      <c r="B1489" s="1">
        <v>42</v>
      </c>
      <c r="C1489" s="1">
        <v>46726.87</v>
      </c>
      <c r="D1489" s="1">
        <v>46573.88</v>
      </c>
      <c r="E1489" s="1">
        <v>93300.75</v>
      </c>
    </row>
    <row r="1490" spans="1:5" hidden="1">
      <c r="A1490" s="1">
        <v>1934</v>
      </c>
      <c r="B1490" s="1">
        <v>43</v>
      </c>
      <c r="C1490" s="1">
        <v>45654.65</v>
      </c>
      <c r="D1490" s="1">
        <v>46276.639999999999</v>
      </c>
      <c r="E1490" s="1">
        <v>91931.28</v>
      </c>
    </row>
    <row r="1491" spans="1:5" hidden="1">
      <c r="A1491" s="1">
        <v>1934</v>
      </c>
      <c r="B1491" s="1">
        <v>44</v>
      </c>
      <c r="C1491" s="1">
        <v>44578.38</v>
      </c>
      <c r="D1491" s="1">
        <v>45825.48</v>
      </c>
      <c r="E1491" s="1">
        <v>90403.86</v>
      </c>
    </row>
    <row r="1492" spans="1:5" hidden="1">
      <c r="A1492" s="1">
        <v>1934</v>
      </c>
      <c r="B1492" s="1">
        <v>45</v>
      </c>
      <c r="C1492" s="1">
        <v>43677.23</v>
      </c>
      <c r="D1492" s="1">
        <v>45227.11</v>
      </c>
      <c r="E1492" s="1">
        <v>88904.33</v>
      </c>
    </row>
    <row r="1493" spans="1:5" hidden="1">
      <c r="A1493" s="1">
        <v>1934</v>
      </c>
      <c r="B1493" s="1">
        <v>46</v>
      </c>
      <c r="C1493" s="1">
        <v>42505.42</v>
      </c>
      <c r="D1493" s="1">
        <v>44055.05</v>
      </c>
      <c r="E1493" s="1">
        <v>86560.46</v>
      </c>
    </row>
    <row r="1494" spans="1:5" hidden="1">
      <c r="A1494" s="1">
        <v>1934</v>
      </c>
      <c r="B1494" s="1">
        <v>47</v>
      </c>
      <c r="C1494" s="1">
        <v>41031.269999999997</v>
      </c>
      <c r="D1494" s="1">
        <v>42504.76</v>
      </c>
      <c r="E1494" s="1">
        <v>83536.03</v>
      </c>
    </row>
    <row r="1495" spans="1:5" hidden="1">
      <c r="A1495" s="1">
        <v>1934</v>
      </c>
      <c r="B1495" s="1">
        <v>48</v>
      </c>
      <c r="C1495" s="1">
        <v>39579.29</v>
      </c>
      <c r="D1495" s="1">
        <v>41178.57</v>
      </c>
      <c r="E1495" s="1">
        <v>80757.86</v>
      </c>
    </row>
    <row r="1496" spans="1:5" hidden="1">
      <c r="A1496" s="1">
        <v>1934</v>
      </c>
      <c r="B1496" s="1">
        <v>49</v>
      </c>
      <c r="C1496" s="1">
        <v>38032.1</v>
      </c>
      <c r="D1496" s="1">
        <v>39804.79</v>
      </c>
      <c r="E1496" s="1">
        <v>77836.88</v>
      </c>
    </row>
    <row r="1497" spans="1:5" hidden="1">
      <c r="A1497" s="1">
        <v>1934</v>
      </c>
      <c r="B1497" s="1">
        <v>50</v>
      </c>
      <c r="C1497" s="1">
        <v>36033.699999999997</v>
      </c>
      <c r="D1497" s="1">
        <v>38032.74</v>
      </c>
      <c r="E1497" s="1">
        <v>74066.44</v>
      </c>
    </row>
    <row r="1498" spans="1:5" hidden="1">
      <c r="A1498" s="1">
        <v>1934</v>
      </c>
      <c r="B1498" s="1">
        <v>51</v>
      </c>
      <c r="C1498" s="1">
        <v>34279.919999999998</v>
      </c>
      <c r="D1498" s="1">
        <v>36205.480000000003</v>
      </c>
      <c r="E1498" s="1">
        <v>70485.399999999994</v>
      </c>
    </row>
    <row r="1499" spans="1:5" hidden="1">
      <c r="A1499" s="1">
        <v>1934</v>
      </c>
      <c r="B1499" s="1">
        <v>52</v>
      </c>
      <c r="C1499" s="1">
        <v>33227.49</v>
      </c>
      <c r="D1499" s="1">
        <v>35100.79</v>
      </c>
      <c r="E1499" s="1">
        <v>68328.289999999994</v>
      </c>
    </row>
    <row r="1500" spans="1:5" hidden="1">
      <c r="A1500" s="1">
        <v>1934</v>
      </c>
      <c r="B1500" s="1">
        <v>53</v>
      </c>
      <c r="C1500" s="1">
        <v>32377.31</v>
      </c>
      <c r="D1500" s="1">
        <v>34177.58</v>
      </c>
      <c r="E1500" s="1">
        <v>66554.89</v>
      </c>
    </row>
    <row r="1501" spans="1:5" hidden="1">
      <c r="A1501" s="1">
        <v>1934</v>
      </c>
      <c r="B1501" s="1">
        <v>54</v>
      </c>
      <c r="C1501" s="1">
        <v>31279.919999999998</v>
      </c>
      <c r="D1501" s="1">
        <v>32780.9</v>
      </c>
      <c r="E1501" s="1">
        <v>64060.81</v>
      </c>
    </row>
    <row r="1502" spans="1:5" hidden="1">
      <c r="A1502" s="1">
        <v>1934</v>
      </c>
      <c r="B1502" s="1">
        <v>55</v>
      </c>
      <c r="C1502" s="1">
        <v>29656.94</v>
      </c>
      <c r="D1502" s="1">
        <v>30806.880000000001</v>
      </c>
      <c r="E1502" s="1">
        <v>60463.83</v>
      </c>
    </row>
    <row r="1503" spans="1:5" hidden="1">
      <c r="A1503" s="1">
        <v>1934</v>
      </c>
      <c r="B1503" s="1">
        <v>56</v>
      </c>
      <c r="C1503" s="1">
        <v>28005.439999999999</v>
      </c>
      <c r="D1503" s="1">
        <v>28930.639999999999</v>
      </c>
      <c r="E1503" s="1">
        <v>56936.07</v>
      </c>
    </row>
    <row r="1504" spans="1:5" hidden="1">
      <c r="A1504" s="1">
        <v>1934</v>
      </c>
      <c r="B1504" s="1">
        <v>57</v>
      </c>
      <c r="C1504" s="1">
        <v>26727.98</v>
      </c>
      <c r="D1504" s="1">
        <v>27403.42</v>
      </c>
      <c r="E1504" s="1">
        <v>54131.41</v>
      </c>
    </row>
    <row r="1505" spans="1:5" hidden="1">
      <c r="A1505" s="1">
        <v>1934</v>
      </c>
      <c r="B1505" s="1">
        <v>58</v>
      </c>
      <c r="C1505" s="1">
        <v>25852.06</v>
      </c>
      <c r="D1505" s="1">
        <v>26227.17</v>
      </c>
      <c r="E1505" s="1">
        <v>52079.22</v>
      </c>
    </row>
    <row r="1506" spans="1:5" hidden="1">
      <c r="A1506" s="1">
        <v>1934</v>
      </c>
      <c r="B1506" s="1">
        <v>59</v>
      </c>
      <c r="C1506" s="1">
        <v>25076.35</v>
      </c>
      <c r="D1506" s="1">
        <v>25301.03</v>
      </c>
      <c r="E1506" s="1">
        <v>50377.38</v>
      </c>
    </row>
    <row r="1507" spans="1:5" hidden="1">
      <c r="A1507" s="1">
        <v>1934</v>
      </c>
      <c r="B1507" s="1">
        <v>60</v>
      </c>
      <c r="C1507" s="1">
        <v>24201.5</v>
      </c>
      <c r="D1507" s="1">
        <v>24301.62</v>
      </c>
      <c r="E1507" s="1">
        <v>48503.11</v>
      </c>
    </row>
    <row r="1508" spans="1:5" hidden="1">
      <c r="A1508" s="1">
        <v>1934</v>
      </c>
      <c r="B1508" s="1">
        <v>61</v>
      </c>
      <c r="C1508" s="1">
        <v>23402.02</v>
      </c>
      <c r="D1508" s="1">
        <v>23351.22</v>
      </c>
      <c r="E1508" s="1">
        <v>46753.24</v>
      </c>
    </row>
    <row r="1509" spans="1:5" hidden="1">
      <c r="A1509" s="1">
        <v>1934</v>
      </c>
      <c r="B1509" s="1">
        <v>62</v>
      </c>
      <c r="C1509" s="1">
        <v>22625.32</v>
      </c>
      <c r="D1509" s="1">
        <v>22847.15</v>
      </c>
      <c r="E1509" s="1">
        <v>45472.47</v>
      </c>
    </row>
    <row r="1510" spans="1:5" hidden="1">
      <c r="A1510" s="1">
        <v>1934</v>
      </c>
      <c r="B1510" s="1">
        <v>63</v>
      </c>
      <c r="C1510" s="1">
        <v>22050.38</v>
      </c>
      <c r="D1510" s="1">
        <v>22423.83</v>
      </c>
      <c r="E1510" s="1">
        <v>44474.21</v>
      </c>
    </row>
    <row r="1511" spans="1:5" hidden="1">
      <c r="A1511" s="1">
        <v>1934</v>
      </c>
      <c r="B1511" s="1">
        <v>64</v>
      </c>
      <c r="C1511" s="1">
        <v>21351.17</v>
      </c>
      <c r="D1511" s="1">
        <v>21651.59</v>
      </c>
      <c r="E1511" s="1">
        <v>43002.77</v>
      </c>
    </row>
    <row r="1512" spans="1:5" hidden="1">
      <c r="A1512" s="1">
        <v>1934</v>
      </c>
      <c r="B1512" s="1">
        <v>65</v>
      </c>
      <c r="C1512" s="1">
        <v>20623.310000000001</v>
      </c>
      <c r="D1512" s="1">
        <v>20599.48</v>
      </c>
      <c r="E1512" s="1">
        <v>41222.79</v>
      </c>
    </row>
    <row r="1513" spans="1:5" hidden="1">
      <c r="A1513" s="1">
        <v>1934</v>
      </c>
      <c r="B1513" s="1">
        <v>66</v>
      </c>
      <c r="C1513" s="1">
        <v>19651.78</v>
      </c>
      <c r="D1513" s="1">
        <v>19476.099999999999</v>
      </c>
      <c r="E1513" s="1">
        <v>39127.879999999997</v>
      </c>
    </row>
    <row r="1514" spans="1:5" hidden="1">
      <c r="A1514" s="1">
        <v>1934</v>
      </c>
      <c r="B1514" s="1">
        <v>67</v>
      </c>
      <c r="C1514" s="1">
        <v>18428.41</v>
      </c>
      <c r="D1514" s="1">
        <v>18525.73</v>
      </c>
      <c r="E1514" s="1">
        <v>36954.14</v>
      </c>
    </row>
    <row r="1515" spans="1:5" hidden="1">
      <c r="A1515" s="1">
        <v>1934</v>
      </c>
      <c r="B1515" s="1">
        <v>68</v>
      </c>
      <c r="C1515" s="1">
        <v>17348.39</v>
      </c>
      <c r="D1515" s="1">
        <v>17746.88</v>
      </c>
      <c r="E1515" s="1">
        <v>35095.269999999997</v>
      </c>
    </row>
    <row r="1516" spans="1:5" hidden="1">
      <c r="A1516" s="1">
        <v>1934</v>
      </c>
      <c r="B1516" s="1">
        <v>69</v>
      </c>
      <c r="C1516" s="1">
        <v>16451.150000000001</v>
      </c>
      <c r="D1516" s="1">
        <v>16949.75</v>
      </c>
      <c r="E1516" s="1">
        <v>33400.910000000003</v>
      </c>
    </row>
    <row r="1517" spans="1:5" hidden="1">
      <c r="A1517" s="1">
        <v>1934</v>
      </c>
      <c r="B1517" s="1">
        <v>70</v>
      </c>
      <c r="C1517" s="1">
        <v>15377.14</v>
      </c>
      <c r="D1517" s="1">
        <v>15828.14</v>
      </c>
      <c r="E1517" s="1">
        <v>31205.279999999999</v>
      </c>
    </row>
    <row r="1518" spans="1:5" hidden="1">
      <c r="A1518" s="1">
        <v>1934</v>
      </c>
      <c r="B1518" s="1">
        <v>71</v>
      </c>
      <c r="C1518" s="1">
        <v>14225.25</v>
      </c>
      <c r="D1518" s="1">
        <v>14748.63</v>
      </c>
      <c r="E1518" s="1">
        <v>28973.88</v>
      </c>
    </row>
    <row r="1519" spans="1:5" hidden="1">
      <c r="A1519" s="1">
        <v>1934</v>
      </c>
      <c r="B1519" s="1">
        <v>72</v>
      </c>
      <c r="C1519" s="1">
        <v>13150.64</v>
      </c>
      <c r="D1519" s="1">
        <v>13700.85</v>
      </c>
      <c r="E1519" s="1">
        <v>26851.49</v>
      </c>
    </row>
    <row r="1520" spans="1:5" hidden="1">
      <c r="A1520" s="1">
        <v>1934</v>
      </c>
      <c r="B1520" s="1">
        <v>73</v>
      </c>
      <c r="C1520" s="1">
        <v>12273.7</v>
      </c>
      <c r="D1520" s="1">
        <v>12624.19</v>
      </c>
      <c r="E1520" s="1">
        <v>24897.89</v>
      </c>
    </row>
    <row r="1521" spans="1:5" hidden="1">
      <c r="A1521" s="1">
        <v>1934</v>
      </c>
      <c r="B1521" s="1">
        <v>74</v>
      </c>
      <c r="C1521" s="1">
        <v>11324.27</v>
      </c>
      <c r="D1521" s="1">
        <v>11349.7</v>
      </c>
      <c r="E1521" s="1">
        <v>22673.97</v>
      </c>
    </row>
    <row r="1522" spans="1:5" hidden="1">
      <c r="A1522" s="1">
        <v>1934</v>
      </c>
      <c r="B1522" s="1">
        <v>75</v>
      </c>
      <c r="C1522" s="1">
        <v>9999.25</v>
      </c>
      <c r="D1522" s="1">
        <v>9874.41</v>
      </c>
      <c r="E1522" s="1">
        <v>19873.66</v>
      </c>
    </row>
    <row r="1523" spans="1:5" hidden="1">
      <c r="A1523" s="1">
        <v>1934</v>
      </c>
      <c r="B1523" s="1">
        <v>76</v>
      </c>
      <c r="C1523" s="1">
        <v>8897.51</v>
      </c>
      <c r="D1523" s="1">
        <v>8523.18</v>
      </c>
      <c r="E1523" s="1">
        <v>17420.689999999999</v>
      </c>
    </row>
    <row r="1524" spans="1:5" hidden="1">
      <c r="A1524" s="1">
        <v>1934</v>
      </c>
      <c r="B1524" s="1">
        <v>77</v>
      </c>
      <c r="C1524" s="1">
        <v>7973.65</v>
      </c>
      <c r="D1524" s="1">
        <v>7373.67</v>
      </c>
      <c r="E1524" s="1">
        <v>15347.32</v>
      </c>
    </row>
    <row r="1525" spans="1:5" hidden="1">
      <c r="A1525" s="1">
        <v>1934</v>
      </c>
      <c r="B1525" s="1">
        <v>78</v>
      </c>
      <c r="C1525" s="1">
        <v>6774.97</v>
      </c>
      <c r="D1525" s="1">
        <v>6299.18</v>
      </c>
      <c r="E1525" s="1">
        <v>13074.15</v>
      </c>
    </row>
    <row r="1526" spans="1:5" hidden="1">
      <c r="A1526" s="1">
        <v>1934</v>
      </c>
      <c r="B1526" s="1">
        <v>79</v>
      </c>
      <c r="C1526" s="1">
        <v>5524.81</v>
      </c>
      <c r="D1526" s="1">
        <v>5199.1099999999997</v>
      </c>
      <c r="E1526" s="1">
        <v>10723.92</v>
      </c>
    </row>
    <row r="1527" spans="1:5" hidden="1">
      <c r="A1527" s="1">
        <v>1934</v>
      </c>
      <c r="B1527" s="1">
        <v>80</v>
      </c>
      <c r="C1527" s="1">
        <v>4883.74</v>
      </c>
      <c r="D1527" s="1">
        <v>4548.29</v>
      </c>
      <c r="E1527" s="1">
        <v>9432.0300000000007</v>
      </c>
    </row>
    <row r="1528" spans="1:5" hidden="1">
      <c r="A1528" s="1">
        <v>1934</v>
      </c>
      <c r="B1528" s="1">
        <v>81</v>
      </c>
      <c r="C1528" s="1">
        <v>4030.77</v>
      </c>
      <c r="D1528" s="1">
        <v>3636.79</v>
      </c>
      <c r="E1528" s="1">
        <v>7667.56</v>
      </c>
    </row>
    <row r="1529" spans="1:5" hidden="1">
      <c r="A1529" s="1">
        <v>1934</v>
      </c>
      <c r="B1529" s="1">
        <v>82</v>
      </c>
      <c r="C1529" s="1">
        <v>3437.04</v>
      </c>
      <c r="D1529" s="1">
        <v>3025.38</v>
      </c>
      <c r="E1529" s="1">
        <v>6462.42</v>
      </c>
    </row>
    <row r="1530" spans="1:5" hidden="1">
      <c r="A1530" s="1">
        <v>1934</v>
      </c>
      <c r="B1530" s="1">
        <v>83</v>
      </c>
      <c r="C1530" s="1">
        <v>2980.9</v>
      </c>
      <c r="D1530" s="1">
        <v>2564.11</v>
      </c>
      <c r="E1530" s="1">
        <v>5545.02</v>
      </c>
    </row>
    <row r="1531" spans="1:5" hidden="1">
      <c r="A1531" s="1">
        <v>1934</v>
      </c>
      <c r="B1531" s="1">
        <v>84</v>
      </c>
      <c r="C1531" s="1">
        <v>2512.77</v>
      </c>
      <c r="D1531" s="1">
        <v>2058.3200000000002</v>
      </c>
      <c r="E1531" s="1">
        <v>4571.09</v>
      </c>
    </row>
    <row r="1532" spans="1:5" hidden="1">
      <c r="A1532" s="1">
        <v>1934</v>
      </c>
      <c r="B1532" s="1">
        <v>85</v>
      </c>
      <c r="C1532" s="1">
        <v>1999.74</v>
      </c>
      <c r="D1532" s="1">
        <v>1562.29</v>
      </c>
      <c r="E1532" s="1">
        <v>3562.02</v>
      </c>
    </row>
    <row r="1533" spans="1:5" hidden="1">
      <c r="A1533" s="1">
        <v>1934</v>
      </c>
      <c r="B1533" s="1">
        <v>86</v>
      </c>
      <c r="C1533" s="1">
        <v>1568.88</v>
      </c>
      <c r="D1533" s="1">
        <v>1202.93</v>
      </c>
      <c r="E1533" s="1">
        <v>2771.81</v>
      </c>
    </row>
    <row r="1534" spans="1:5" hidden="1">
      <c r="A1534" s="1">
        <v>1934</v>
      </c>
      <c r="B1534" s="1">
        <v>87</v>
      </c>
      <c r="C1534" s="1">
        <v>1279.24</v>
      </c>
      <c r="D1534" s="1">
        <v>908.97</v>
      </c>
      <c r="E1534" s="1">
        <v>2188.21</v>
      </c>
    </row>
    <row r="1535" spans="1:5" hidden="1">
      <c r="A1535" s="1">
        <v>1934</v>
      </c>
      <c r="B1535" s="1">
        <v>88</v>
      </c>
      <c r="C1535" s="1">
        <v>1041.83</v>
      </c>
      <c r="D1535" s="1">
        <v>696.9</v>
      </c>
      <c r="E1535" s="1">
        <v>1738.72</v>
      </c>
    </row>
    <row r="1536" spans="1:5" hidden="1">
      <c r="A1536" s="1">
        <v>1934</v>
      </c>
      <c r="B1536" s="1">
        <v>89</v>
      </c>
      <c r="C1536" s="1">
        <v>821.49</v>
      </c>
      <c r="D1536" s="1">
        <v>550.91999999999996</v>
      </c>
      <c r="E1536" s="1">
        <v>1372.41</v>
      </c>
    </row>
    <row r="1537" spans="1:5" hidden="1">
      <c r="A1537" s="1">
        <v>1934</v>
      </c>
      <c r="B1537" s="1">
        <v>90</v>
      </c>
      <c r="C1537" s="1">
        <v>630.23</v>
      </c>
      <c r="D1537" s="1">
        <v>424.65</v>
      </c>
      <c r="E1537" s="1">
        <v>1054.8699999999999</v>
      </c>
    </row>
    <row r="1538" spans="1:5" hidden="1">
      <c r="A1538" s="1">
        <v>1934</v>
      </c>
      <c r="B1538" s="1">
        <v>91</v>
      </c>
      <c r="C1538" s="1">
        <v>469.4</v>
      </c>
      <c r="D1538" s="1">
        <v>326.24</v>
      </c>
      <c r="E1538" s="1">
        <v>795.64</v>
      </c>
    </row>
    <row r="1539" spans="1:5" hidden="1">
      <c r="A1539" s="1">
        <v>1934</v>
      </c>
      <c r="B1539" s="1">
        <v>92</v>
      </c>
      <c r="C1539" s="1">
        <v>345.19</v>
      </c>
      <c r="D1539" s="1">
        <v>243.73</v>
      </c>
      <c r="E1539" s="1">
        <v>588.91999999999996</v>
      </c>
    </row>
    <row r="1540" spans="1:5" hidden="1">
      <c r="A1540" s="1">
        <v>1934</v>
      </c>
      <c r="B1540" s="1">
        <v>93</v>
      </c>
      <c r="C1540" s="1">
        <v>244.71</v>
      </c>
      <c r="D1540" s="1">
        <v>174.59</v>
      </c>
      <c r="E1540" s="1">
        <v>419.3</v>
      </c>
    </row>
    <row r="1541" spans="1:5" hidden="1">
      <c r="A1541" s="1">
        <v>1934</v>
      </c>
      <c r="B1541" s="1">
        <v>94</v>
      </c>
      <c r="C1541" s="1">
        <v>164.58</v>
      </c>
      <c r="D1541" s="1">
        <v>126.81</v>
      </c>
      <c r="E1541" s="1">
        <v>291.39</v>
      </c>
    </row>
    <row r="1542" spans="1:5" hidden="1">
      <c r="A1542" s="1">
        <v>1934</v>
      </c>
      <c r="B1542" s="1">
        <v>95</v>
      </c>
      <c r="C1542" s="1">
        <v>111.22</v>
      </c>
      <c r="D1542" s="1">
        <v>85.09</v>
      </c>
      <c r="E1542" s="1">
        <v>196.31</v>
      </c>
    </row>
    <row r="1543" spans="1:5" hidden="1">
      <c r="A1543" s="1">
        <v>1934</v>
      </c>
      <c r="B1543" s="1">
        <v>96</v>
      </c>
      <c r="C1543" s="1">
        <v>73.930000000000007</v>
      </c>
      <c r="D1543" s="1">
        <v>57.07</v>
      </c>
      <c r="E1543" s="1">
        <v>131</v>
      </c>
    </row>
    <row r="1544" spans="1:5" hidden="1">
      <c r="A1544" s="1">
        <v>1934</v>
      </c>
      <c r="B1544" s="1">
        <v>97</v>
      </c>
      <c r="C1544" s="1">
        <v>49</v>
      </c>
      <c r="D1544" s="1">
        <v>42.68</v>
      </c>
      <c r="E1544" s="1">
        <v>91.68</v>
      </c>
    </row>
    <row r="1545" spans="1:5" hidden="1">
      <c r="A1545" s="1">
        <v>1934</v>
      </c>
      <c r="B1545" s="1">
        <v>98</v>
      </c>
      <c r="C1545" s="1">
        <v>36.76</v>
      </c>
      <c r="D1545" s="1">
        <v>25.07</v>
      </c>
      <c r="E1545" s="1">
        <v>61.83</v>
      </c>
    </row>
    <row r="1546" spans="1:5" hidden="1">
      <c r="A1546" s="1">
        <v>1934</v>
      </c>
      <c r="B1546" s="1">
        <v>99</v>
      </c>
      <c r="C1546" s="1">
        <v>25.71</v>
      </c>
      <c r="D1546" s="1">
        <v>12.87</v>
      </c>
      <c r="E1546" s="1">
        <v>38.590000000000003</v>
      </c>
    </row>
    <row r="1547" spans="1:5" hidden="1">
      <c r="A1547" s="1">
        <v>1934</v>
      </c>
      <c r="B1547" s="1">
        <v>100</v>
      </c>
      <c r="C1547" s="1">
        <v>14.54</v>
      </c>
      <c r="D1547" s="1">
        <v>11.03</v>
      </c>
      <c r="E1547" s="1">
        <v>25.58</v>
      </c>
    </row>
    <row r="1548" spans="1:5" hidden="1">
      <c r="A1548" s="1">
        <v>1934</v>
      </c>
      <c r="B1548" s="1">
        <v>101</v>
      </c>
      <c r="C1548" s="1">
        <v>9.23</v>
      </c>
      <c r="D1548" s="1">
        <v>7.6</v>
      </c>
      <c r="E1548" s="1">
        <v>16.829999999999998</v>
      </c>
    </row>
    <row r="1549" spans="1:5" hidden="1">
      <c r="A1549" s="1">
        <v>1934</v>
      </c>
      <c r="B1549" s="1">
        <v>102</v>
      </c>
      <c r="C1549" s="1">
        <v>5.64</v>
      </c>
      <c r="D1549" s="1">
        <v>4.99</v>
      </c>
      <c r="E1549" s="1">
        <v>10.63</v>
      </c>
    </row>
    <row r="1550" spans="1:5" hidden="1">
      <c r="A1550" s="1">
        <v>1934</v>
      </c>
      <c r="B1550" s="1">
        <v>103</v>
      </c>
      <c r="C1550" s="1">
        <v>1.96</v>
      </c>
      <c r="D1550" s="1">
        <v>3.72</v>
      </c>
      <c r="E1550" s="1">
        <v>5.67</v>
      </c>
    </row>
    <row r="1551" spans="1:5" hidden="1">
      <c r="A1551" s="1">
        <v>1934</v>
      </c>
      <c r="B1551" s="1">
        <v>104</v>
      </c>
      <c r="C1551" s="1">
        <v>1.01</v>
      </c>
      <c r="D1551" s="1">
        <v>1.95</v>
      </c>
      <c r="E1551" s="1">
        <v>2.96</v>
      </c>
    </row>
    <row r="1552" spans="1:5" hidden="1">
      <c r="A1552" s="1">
        <v>1934</v>
      </c>
      <c r="B1552" s="1">
        <v>105</v>
      </c>
      <c r="C1552" s="1">
        <v>0.75</v>
      </c>
      <c r="D1552" s="1">
        <v>1</v>
      </c>
      <c r="E1552" s="1">
        <v>1.75</v>
      </c>
    </row>
    <row r="1553" spans="1:5" hidden="1">
      <c r="A1553" s="1">
        <v>1934</v>
      </c>
      <c r="B1553" s="1">
        <v>106</v>
      </c>
      <c r="C1553" s="1">
        <v>0.24</v>
      </c>
      <c r="D1553" s="1">
        <v>0.47</v>
      </c>
      <c r="E1553" s="1">
        <v>0.71</v>
      </c>
    </row>
    <row r="1554" spans="1:5" hidden="1">
      <c r="A1554" s="1">
        <v>1934</v>
      </c>
      <c r="B1554" s="1">
        <v>107</v>
      </c>
      <c r="C1554" s="1">
        <v>0</v>
      </c>
      <c r="D1554" s="1">
        <v>0.27</v>
      </c>
      <c r="E1554" s="1">
        <v>0.27</v>
      </c>
    </row>
    <row r="1555" spans="1:5" hidden="1">
      <c r="A1555" s="1">
        <v>1934</v>
      </c>
      <c r="B1555" s="1">
        <v>108</v>
      </c>
      <c r="C1555" s="1">
        <v>0.27</v>
      </c>
      <c r="D1555" s="1">
        <v>0.5</v>
      </c>
      <c r="E1555" s="1">
        <v>0.77</v>
      </c>
    </row>
    <row r="1556" spans="1:5" hidden="1">
      <c r="A1556" s="1">
        <v>1934</v>
      </c>
      <c r="B1556" s="1">
        <v>109</v>
      </c>
      <c r="C1556" s="1">
        <v>0.25</v>
      </c>
      <c r="D1556" s="1">
        <v>0.23</v>
      </c>
      <c r="E1556" s="1">
        <v>0.48</v>
      </c>
    </row>
    <row r="1557" spans="1:5" hidden="1">
      <c r="A1557" s="1">
        <v>1934</v>
      </c>
      <c r="B1557" s="1" t="s">
        <v>121</v>
      </c>
      <c r="C1557" s="1">
        <v>0</v>
      </c>
      <c r="D1557" s="1">
        <v>0</v>
      </c>
      <c r="E1557" s="1">
        <v>0</v>
      </c>
    </row>
    <row r="1558" spans="1:5" hidden="1">
      <c r="A1558" s="1">
        <v>1935</v>
      </c>
      <c r="B1558" s="1">
        <v>0</v>
      </c>
      <c r="C1558" s="1">
        <v>52556.74</v>
      </c>
      <c r="D1558" s="1">
        <v>54480.93</v>
      </c>
      <c r="E1558" s="1">
        <v>107037.66</v>
      </c>
    </row>
    <row r="1559" spans="1:5" hidden="1">
      <c r="A1559" s="1">
        <v>1935</v>
      </c>
      <c r="B1559" s="1">
        <v>1</v>
      </c>
      <c r="C1559" s="1">
        <v>51406.16</v>
      </c>
      <c r="D1559" s="1">
        <v>53479.14</v>
      </c>
      <c r="E1559" s="1">
        <v>104885.29</v>
      </c>
    </row>
    <row r="1560" spans="1:5" hidden="1">
      <c r="A1560" s="1">
        <v>1935</v>
      </c>
      <c r="B1560" s="1">
        <v>2</v>
      </c>
      <c r="C1560" s="1">
        <v>51498.58</v>
      </c>
      <c r="D1560" s="1">
        <v>53947.63</v>
      </c>
      <c r="E1560" s="1">
        <v>105446.2</v>
      </c>
    </row>
    <row r="1561" spans="1:5" hidden="1">
      <c r="A1561" s="1">
        <v>1935</v>
      </c>
      <c r="B1561" s="1">
        <v>3</v>
      </c>
      <c r="C1561" s="1">
        <v>53287.25</v>
      </c>
      <c r="D1561" s="1">
        <v>55712.85</v>
      </c>
      <c r="E1561" s="1">
        <v>109000.1</v>
      </c>
    </row>
    <row r="1562" spans="1:5" hidden="1">
      <c r="A1562" s="1">
        <v>1935</v>
      </c>
      <c r="B1562" s="1">
        <v>4</v>
      </c>
      <c r="C1562" s="1">
        <v>56337.45</v>
      </c>
      <c r="D1562" s="1">
        <v>58712.31</v>
      </c>
      <c r="E1562" s="1">
        <v>115049.76</v>
      </c>
    </row>
    <row r="1563" spans="1:5" hidden="1">
      <c r="A1563" s="1">
        <v>1935</v>
      </c>
      <c r="B1563" s="1">
        <v>5</v>
      </c>
      <c r="C1563" s="1">
        <v>58197.04</v>
      </c>
      <c r="D1563" s="1">
        <v>60920</v>
      </c>
      <c r="E1563" s="1">
        <v>119117.04</v>
      </c>
    </row>
    <row r="1564" spans="1:5" hidden="1">
      <c r="A1564" s="1">
        <v>1935</v>
      </c>
      <c r="B1564" s="1">
        <v>6</v>
      </c>
      <c r="C1564" s="1">
        <v>59243.95</v>
      </c>
      <c r="D1564" s="1">
        <v>62095.34</v>
      </c>
      <c r="E1564" s="1">
        <v>121339.29</v>
      </c>
    </row>
    <row r="1565" spans="1:5" hidden="1">
      <c r="A1565" s="1">
        <v>1935</v>
      </c>
      <c r="B1565" s="1">
        <v>7</v>
      </c>
      <c r="C1565" s="1">
        <v>60223.37</v>
      </c>
      <c r="D1565" s="1">
        <v>62451.27</v>
      </c>
      <c r="E1565" s="1">
        <v>122674.64</v>
      </c>
    </row>
    <row r="1566" spans="1:5" hidden="1">
      <c r="A1566" s="1">
        <v>1935</v>
      </c>
      <c r="B1566" s="1">
        <v>8</v>
      </c>
      <c r="C1566" s="1">
        <v>60698.15</v>
      </c>
      <c r="D1566" s="1">
        <v>62398.78</v>
      </c>
      <c r="E1566" s="1">
        <v>123096.93</v>
      </c>
    </row>
    <row r="1567" spans="1:5" hidden="1">
      <c r="A1567" s="1">
        <v>1935</v>
      </c>
      <c r="B1567" s="1">
        <v>9</v>
      </c>
      <c r="C1567" s="1">
        <v>61868.36</v>
      </c>
      <c r="D1567" s="1">
        <v>63120.59</v>
      </c>
      <c r="E1567" s="1">
        <v>124988.95</v>
      </c>
    </row>
    <row r="1568" spans="1:5" hidden="1">
      <c r="A1568" s="1">
        <v>1935</v>
      </c>
      <c r="B1568" s="1">
        <v>10</v>
      </c>
      <c r="C1568" s="1">
        <v>62575.53</v>
      </c>
      <c r="D1568" s="1">
        <v>63525.72</v>
      </c>
      <c r="E1568" s="1">
        <v>126101.25</v>
      </c>
    </row>
    <row r="1569" spans="1:5" hidden="1">
      <c r="A1569" s="1">
        <v>1935</v>
      </c>
      <c r="B1569" s="1">
        <v>11</v>
      </c>
      <c r="C1569" s="1">
        <v>62524.71</v>
      </c>
      <c r="D1569" s="1">
        <v>63821.95</v>
      </c>
      <c r="E1569" s="1">
        <v>126346.66</v>
      </c>
    </row>
    <row r="1570" spans="1:5" hidden="1">
      <c r="A1570" s="1">
        <v>1935</v>
      </c>
      <c r="B1570" s="1">
        <v>12</v>
      </c>
      <c r="C1570" s="1">
        <v>63120.53</v>
      </c>
      <c r="D1570" s="1">
        <v>64819.03</v>
      </c>
      <c r="E1570" s="1">
        <v>127939.56</v>
      </c>
    </row>
    <row r="1571" spans="1:5" hidden="1">
      <c r="A1571" s="1">
        <v>1935</v>
      </c>
      <c r="B1571" s="1">
        <v>13</v>
      </c>
      <c r="C1571" s="1">
        <v>63798.3</v>
      </c>
      <c r="D1571" s="1">
        <v>65946.41</v>
      </c>
      <c r="E1571" s="1">
        <v>129744.71</v>
      </c>
    </row>
    <row r="1572" spans="1:5" hidden="1">
      <c r="A1572" s="1">
        <v>1935</v>
      </c>
      <c r="B1572" s="1">
        <v>14</v>
      </c>
      <c r="C1572" s="1">
        <v>62859.78</v>
      </c>
      <c r="D1572" s="1">
        <v>65308.29</v>
      </c>
      <c r="E1572" s="1">
        <v>128168.06</v>
      </c>
    </row>
    <row r="1573" spans="1:5" hidden="1">
      <c r="A1573" s="1">
        <v>1935</v>
      </c>
      <c r="B1573" s="1">
        <v>15</v>
      </c>
      <c r="C1573" s="1">
        <v>59790.69</v>
      </c>
      <c r="D1573" s="1">
        <v>62440.82</v>
      </c>
      <c r="E1573" s="1">
        <v>122231.51</v>
      </c>
    </row>
    <row r="1574" spans="1:5" hidden="1">
      <c r="A1574" s="1">
        <v>1935</v>
      </c>
      <c r="B1574" s="1">
        <v>16</v>
      </c>
      <c r="C1574" s="1">
        <v>57651.79</v>
      </c>
      <c r="D1574" s="1">
        <v>59978.96</v>
      </c>
      <c r="E1574" s="1">
        <v>117630.75</v>
      </c>
    </row>
    <row r="1575" spans="1:5" hidden="1">
      <c r="A1575" s="1">
        <v>1935</v>
      </c>
      <c r="B1575" s="1">
        <v>17</v>
      </c>
      <c r="C1575" s="1">
        <v>58267.57</v>
      </c>
      <c r="D1575" s="1">
        <v>59994.65</v>
      </c>
      <c r="E1575" s="1">
        <v>118262.22</v>
      </c>
    </row>
    <row r="1576" spans="1:5" hidden="1">
      <c r="A1576" s="1">
        <v>1935</v>
      </c>
      <c r="B1576" s="1">
        <v>18</v>
      </c>
      <c r="C1576" s="1">
        <v>59620.87</v>
      </c>
      <c r="D1576" s="1">
        <v>60971.58</v>
      </c>
      <c r="E1576" s="1">
        <v>120592.45</v>
      </c>
    </row>
    <row r="1577" spans="1:5" hidden="1">
      <c r="A1577" s="1">
        <v>1935</v>
      </c>
      <c r="B1577" s="1">
        <v>19</v>
      </c>
      <c r="C1577" s="1">
        <v>60718.71</v>
      </c>
      <c r="D1577" s="1">
        <v>61844.57</v>
      </c>
      <c r="E1577" s="1">
        <v>122563.28</v>
      </c>
    </row>
    <row r="1578" spans="1:5" hidden="1">
      <c r="A1578" s="1">
        <v>1935</v>
      </c>
      <c r="B1578" s="1">
        <v>20</v>
      </c>
      <c r="C1578" s="1">
        <v>62119.38</v>
      </c>
      <c r="D1578" s="1">
        <v>62920.79</v>
      </c>
      <c r="E1578" s="1">
        <v>125040.17</v>
      </c>
    </row>
    <row r="1579" spans="1:5" hidden="1">
      <c r="A1579" s="1">
        <v>1935</v>
      </c>
      <c r="B1579" s="1">
        <v>21</v>
      </c>
      <c r="C1579" s="1">
        <v>61981.599999999999</v>
      </c>
      <c r="D1579" s="1">
        <v>62880.17</v>
      </c>
      <c r="E1579" s="1">
        <v>124861.77</v>
      </c>
    </row>
    <row r="1580" spans="1:5" hidden="1">
      <c r="A1580" s="1">
        <v>1935</v>
      </c>
      <c r="B1580" s="1">
        <v>22</v>
      </c>
      <c r="C1580" s="1">
        <v>60207.61</v>
      </c>
      <c r="D1580" s="1">
        <v>61531.45</v>
      </c>
      <c r="E1580" s="1">
        <v>121739.06</v>
      </c>
    </row>
    <row r="1581" spans="1:5" hidden="1">
      <c r="A1581" s="1">
        <v>1935</v>
      </c>
      <c r="B1581" s="1">
        <v>23</v>
      </c>
      <c r="C1581" s="1">
        <v>58556.89</v>
      </c>
      <c r="D1581" s="1">
        <v>60155.79</v>
      </c>
      <c r="E1581" s="1">
        <v>118712.69</v>
      </c>
    </row>
    <row r="1582" spans="1:5" hidden="1">
      <c r="A1582" s="1">
        <v>1935</v>
      </c>
      <c r="B1582" s="1">
        <v>24</v>
      </c>
      <c r="C1582" s="1">
        <v>56832.35</v>
      </c>
      <c r="D1582" s="1">
        <v>59128.59</v>
      </c>
      <c r="E1582" s="1">
        <v>115960.94</v>
      </c>
    </row>
    <row r="1583" spans="1:5" hidden="1">
      <c r="A1583" s="1">
        <v>1935</v>
      </c>
      <c r="B1583" s="1">
        <v>25</v>
      </c>
      <c r="C1583" s="1">
        <v>55181.279999999999</v>
      </c>
      <c r="D1583" s="1">
        <v>58353.99</v>
      </c>
      <c r="E1583" s="1">
        <v>113535.26</v>
      </c>
    </row>
    <row r="1584" spans="1:5" hidden="1">
      <c r="A1584" s="1">
        <v>1935</v>
      </c>
      <c r="B1584" s="1">
        <v>26</v>
      </c>
      <c r="C1584" s="1">
        <v>54027.65</v>
      </c>
      <c r="D1584" s="1">
        <v>57504.27</v>
      </c>
      <c r="E1584" s="1">
        <v>111531.91</v>
      </c>
    </row>
    <row r="1585" spans="1:5" hidden="1">
      <c r="A1585" s="1">
        <v>1935</v>
      </c>
      <c r="B1585" s="1">
        <v>27</v>
      </c>
      <c r="C1585" s="1">
        <v>53352.75</v>
      </c>
      <c r="D1585" s="1">
        <v>56752.91</v>
      </c>
      <c r="E1585" s="1">
        <v>110105.67</v>
      </c>
    </row>
    <row r="1586" spans="1:5" hidden="1">
      <c r="A1586" s="1">
        <v>1935</v>
      </c>
      <c r="B1586" s="1">
        <v>28</v>
      </c>
      <c r="C1586" s="1">
        <v>52007.86</v>
      </c>
      <c r="D1586" s="1">
        <v>56128.35</v>
      </c>
      <c r="E1586" s="1">
        <v>108136.21</v>
      </c>
    </row>
    <row r="1587" spans="1:5" hidden="1">
      <c r="A1587" s="1">
        <v>1935</v>
      </c>
      <c r="B1587" s="1">
        <v>29</v>
      </c>
      <c r="C1587" s="1">
        <v>50479.27</v>
      </c>
      <c r="D1587" s="1">
        <v>55304.04</v>
      </c>
      <c r="E1587" s="1">
        <v>105783.31</v>
      </c>
    </row>
    <row r="1588" spans="1:5" hidden="1">
      <c r="A1588" s="1">
        <v>1935</v>
      </c>
      <c r="B1588" s="1">
        <v>30</v>
      </c>
      <c r="C1588" s="1">
        <v>49156</v>
      </c>
      <c r="D1588" s="1">
        <v>53858.8</v>
      </c>
      <c r="E1588" s="1">
        <v>103014.79</v>
      </c>
    </row>
    <row r="1589" spans="1:5" hidden="1">
      <c r="A1589" s="1">
        <v>1935</v>
      </c>
      <c r="B1589" s="1">
        <v>31</v>
      </c>
      <c r="C1589" s="1">
        <v>47879.49</v>
      </c>
      <c r="D1589" s="1">
        <v>51932.51</v>
      </c>
      <c r="E1589" s="1">
        <v>99811.99</v>
      </c>
    </row>
    <row r="1590" spans="1:5" hidden="1">
      <c r="A1590" s="1">
        <v>1935</v>
      </c>
      <c r="B1590" s="1">
        <v>32</v>
      </c>
      <c r="C1590" s="1">
        <v>47497.35</v>
      </c>
      <c r="D1590" s="1">
        <v>51050.41</v>
      </c>
      <c r="E1590" s="1">
        <v>98547.76</v>
      </c>
    </row>
    <row r="1591" spans="1:5" hidden="1">
      <c r="A1591" s="1">
        <v>1935</v>
      </c>
      <c r="B1591" s="1">
        <v>33</v>
      </c>
      <c r="C1591" s="1">
        <v>47898.11</v>
      </c>
      <c r="D1591" s="1">
        <v>50925.56</v>
      </c>
      <c r="E1591" s="1">
        <v>98823.67</v>
      </c>
    </row>
    <row r="1592" spans="1:5" hidden="1">
      <c r="A1592" s="1">
        <v>1935</v>
      </c>
      <c r="B1592" s="1">
        <v>34</v>
      </c>
      <c r="C1592" s="1">
        <v>48297.52</v>
      </c>
      <c r="D1592" s="1">
        <v>50776.160000000003</v>
      </c>
      <c r="E1592" s="1">
        <v>99073.67</v>
      </c>
    </row>
    <row r="1593" spans="1:5" hidden="1">
      <c r="A1593" s="1">
        <v>1935</v>
      </c>
      <c r="B1593" s="1">
        <v>35</v>
      </c>
      <c r="C1593" s="1">
        <v>47979.14</v>
      </c>
      <c r="D1593" s="1">
        <v>49683.17</v>
      </c>
      <c r="E1593" s="1">
        <v>97662.31</v>
      </c>
    </row>
    <row r="1594" spans="1:5" hidden="1">
      <c r="A1594" s="1">
        <v>1935</v>
      </c>
      <c r="B1594" s="1">
        <v>36</v>
      </c>
      <c r="C1594" s="1">
        <v>46779.64</v>
      </c>
      <c r="D1594" s="1">
        <v>47683.03</v>
      </c>
      <c r="E1594" s="1">
        <v>94462.67</v>
      </c>
    </row>
    <row r="1595" spans="1:5" hidden="1">
      <c r="A1595" s="1">
        <v>1935</v>
      </c>
      <c r="B1595" s="1">
        <v>37</v>
      </c>
      <c r="C1595" s="1">
        <v>46248.15</v>
      </c>
      <c r="D1595" s="1">
        <v>46278.17</v>
      </c>
      <c r="E1595" s="1">
        <v>92526.32</v>
      </c>
    </row>
    <row r="1596" spans="1:5" hidden="1">
      <c r="A1596" s="1">
        <v>1935</v>
      </c>
      <c r="B1596" s="1">
        <v>38</v>
      </c>
      <c r="C1596" s="1">
        <v>46547.74</v>
      </c>
      <c r="D1596" s="1">
        <v>45501.66</v>
      </c>
      <c r="E1596" s="1">
        <v>92049.4</v>
      </c>
    </row>
    <row r="1597" spans="1:5" hidden="1">
      <c r="A1597" s="1">
        <v>1935</v>
      </c>
      <c r="B1597" s="1">
        <v>39</v>
      </c>
      <c r="C1597" s="1">
        <v>46748.32</v>
      </c>
      <c r="D1597" s="1">
        <v>45323.24</v>
      </c>
      <c r="E1597" s="1">
        <v>92071.56</v>
      </c>
    </row>
    <row r="1598" spans="1:5" hidden="1">
      <c r="A1598" s="1">
        <v>1935</v>
      </c>
      <c r="B1598" s="1">
        <v>40</v>
      </c>
      <c r="C1598" s="1">
        <v>46749.74</v>
      </c>
      <c r="D1598" s="1">
        <v>45349.18</v>
      </c>
      <c r="E1598" s="1">
        <v>92098.92</v>
      </c>
    </row>
    <row r="1599" spans="1:5" hidden="1">
      <c r="A1599" s="1">
        <v>1935</v>
      </c>
      <c r="B1599" s="1">
        <v>41</v>
      </c>
      <c r="C1599" s="1">
        <v>46723.61</v>
      </c>
      <c r="D1599" s="1">
        <v>45546.47</v>
      </c>
      <c r="E1599" s="1">
        <v>92270.080000000002</v>
      </c>
    </row>
    <row r="1600" spans="1:5" hidden="1">
      <c r="A1600" s="1">
        <v>1935</v>
      </c>
      <c r="B1600" s="1">
        <v>42</v>
      </c>
      <c r="C1600" s="1">
        <v>46773.53</v>
      </c>
      <c r="D1600" s="1">
        <v>46021.37</v>
      </c>
      <c r="E1600" s="1">
        <v>92794.9</v>
      </c>
    </row>
    <row r="1601" spans="1:5" hidden="1">
      <c r="A1601" s="1">
        <v>1935</v>
      </c>
      <c r="B1601" s="1">
        <v>43</v>
      </c>
      <c r="C1601" s="1">
        <v>46426.95</v>
      </c>
      <c r="D1601" s="1">
        <v>46323.93</v>
      </c>
      <c r="E1601" s="1">
        <v>92750.88</v>
      </c>
    </row>
    <row r="1602" spans="1:5" hidden="1">
      <c r="A1602" s="1">
        <v>1935</v>
      </c>
      <c r="B1602" s="1">
        <v>44</v>
      </c>
      <c r="C1602" s="1">
        <v>45454.71</v>
      </c>
      <c r="D1602" s="1">
        <v>46001.51</v>
      </c>
      <c r="E1602" s="1">
        <v>91456.22</v>
      </c>
    </row>
    <row r="1603" spans="1:5" hidden="1">
      <c r="A1603" s="1">
        <v>1935</v>
      </c>
      <c r="B1603" s="1">
        <v>45</v>
      </c>
      <c r="C1603" s="1">
        <v>44278.55</v>
      </c>
      <c r="D1603" s="1">
        <v>45525.24</v>
      </c>
      <c r="E1603" s="1">
        <v>89803.78</v>
      </c>
    </row>
    <row r="1604" spans="1:5" hidden="1">
      <c r="A1604" s="1">
        <v>1935</v>
      </c>
      <c r="B1604" s="1">
        <v>46</v>
      </c>
      <c r="C1604" s="1">
        <v>43402.53</v>
      </c>
      <c r="D1604" s="1">
        <v>44927.17</v>
      </c>
      <c r="E1604" s="1">
        <v>88329.7</v>
      </c>
    </row>
    <row r="1605" spans="1:5" hidden="1">
      <c r="A1605" s="1">
        <v>1935</v>
      </c>
      <c r="B1605" s="1">
        <v>47</v>
      </c>
      <c r="C1605" s="1">
        <v>42280.26</v>
      </c>
      <c r="D1605" s="1">
        <v>43655.14</v>
      </c>
      <c r="E1605" s="1">
        <v>85935.4</v>
      </c>
    </row>
    <row r="1606" spans="1:5" hidden="1">
      <c r="A1606" s="1">
        <v>1935</v>
      </c>
      <c r="B1606" s="1">
        <v>48</v>
      </c>
      <c r="C1606" s="1">
        <v>40756.49</v>
      </c>
      <c r="D1606" s="1">
        <v>42180.07</v>
      </c>
      <c r="E1606" s="1">
        <v>82936.570000000007</v>
      </c>
    </row>
    <row r="1607" spans="1:5" hidden="1">
      <c r="A1607" s="1">
        <v>1935</v>
      </c>
      <c r="B1607" s="1">
        <v>49</v>
      </c>
      <c r="C1607" s="1">
        <v>39279.4</v>
      </c>
      <c r="D1607" s="1">
        <v>40778.65</v>
      </c>
      <c r="E1607" s="1">
        <v>80058.05</v>
      </c>
    </row>
    <row r="1608" spans="1:5" hidden="1">
      <c r="A1608" s="1">
        <v>1935</v>
      </c>
      <c r="B1608" s="1">
        <v>50</v>
      </c>
      <c r="C1608" s="1">
        <v>37732.07</v>
      </c>
      <c r="D1608" s="1">
        <v>39404.99</v>
      </c>
      <c r="E1608" s="1">
        <v>77137.05</v>
      </c>
    </row>
    <row r="1609" spans="1:5" hidden="1">
      <c r="A1609" s="1">
        <v>1935</v>
      </c>
      <c r="B1609" s="1">
        <v>51</v>
      </c>
      <c r="C1609" s="1">
        <v>35733.69</v>
      </c>
      <c r="D1609" s="1">
        <v>37607.599999999999</v>
      </c>
      <c r="E1609" s="1">
        <v>73341.289999999994</v>
      </c>
    </row>
    <row r="1610" spans="1:5" hidden="1">
      <c r="A1610" s="1">
        <v>1935</v>
      </c>
      <c r="B1610" s="1">
        <v>52</v>
      </c>
      <c r="C1610" s="1">
        <v>34030.17</v>
      </c>
      <c r="D1610" s="1">
        <v>35830.67</v>
      </c>
      <c r="E1610" s="1">
        <v>69860.83</v>
      </c>
    </row>
    <row r="1611" spans="1:5" hidden="1">
      <c r="A1611" s="1">
        <v>1935</v>
      </c>
      <c r="B1611" s="1">
        <v>53</v>
      </c>
      <c r="C1611" s="1">
        <v>32877.629999999997</v>
      </c>
      <c r="D1611" s="1">
        <v>34600.879999999997</v>
      </c>
      <c r="E1611" s="1">
        <v>67478.509999999995</v>
      </c>
    </row>
    <row r="1612" spans="1:5" hidden="1">
      <c r="A1612" s="1">
        <v>1935</v>
      </c>
      <c r="B1612" s="1">
        <v>54</v>
      </c>
      <c r="C1612" s="1">
        <v>32102.67</v>
      </c>
      <c r="D1612" s="1">
        <v>33777.699999999997</v>
      </c>
      <c r="E1612" s="1">
        <v>65880.36</v>
      </c>
    </row>
    <row r="1613" spans="1:5" hidden="1">
      <c r="A1613" s="1">
        <v>1935</v>
      </c>
      <c r="B1613" s="1">
        <v>55</v>
      </c>
      <c r="C1613" s="1">
        <v>30979.95</v>
      </c>
      <c r="D1613" s="1">
        <v>32331.040000000001</v>
      </c>
      <c r="E1613" s="1">
        <v>63310.98</v>
      </c>
    </row>
    <row r="1614" spans="1:5" hidden="1">
      <c r="A1614" s="1">
        <v>1935</v>
      </c>
      <c r="B1614" s="1">
        <v>56</v>
      </c>
      <c r="C1614" s="1">
        <v>29357.15</v>
      </c>
      <c r="D1614" s="1">
        <v>30281.84</v>
      </c>
      <c r="E1614" s="1">
        <v>59638.99</v>
      </c>
    </row>
    <row r="1615" spans="1:5" hidden="1">
      <c r="A1615" s="1">
        <v>1935</v>
      </c>
      <c r="B1615" s="1">
        <v>57</v>
      </c>
      <c r="C1615" s="1">
        <v>27705.599999999999</v>
      </c>
      <c r="D1615" s="1">
        <v>28430.7</v>
      </c>
      <c r="E1615" s="1">
        <v>56136.3</v>
      </c>
    </row>
    <row r="1616" spans="1:5" hidden="1">
      <c r="A1616" s="1">
        <v>1935</v>
      </c>
      <c r="B1616" s="1">
        <v>58</v>
      </c>
      <c r="C1616" s="1">
        <v>26428.11</v>
      </c>
      <c r="D1616" s="1">
        <v>26878.26</v>
      </c>
      <c r="E1616" s="1">
        <v>53306.37</v>
      </c>
    </row>
    <row r="1617" spans="1:5" hidden="1">
      <c r="A1617" s="1">
        <v>1935</v>
      </c>
      <c r="B1617" s="1">
        <v>59</v>
      </c>
      <c r="C1617" s="1">
        <v>25477.41</v>
      </c>
      <c r="D1617" s="1">
        <v>25727.29</v>
      </c>
      <c r="E1617" s="1">
        <v>51204.69</v>
      </c>
    </row>
    <row r="1618" spans="1:5" hidden="1">
      <c r="A1618" s="1">
        <v>1935</v>
      </c>
      <c r="B1618" s="1">
        <v>60</v>
      </c>
      <c r="C1618" s="1">
        <v>24676.38</v>
      </c>
      <c r="D1618" s="1">
        <v>24725.53</v>
      </c>
      <c r="E1618" s="1">
        <v>49401.9</v>
      </c>
    </row>
    <row r="1619" spans="1:5" hidden="1">
      <c r="A1619" s="1">
        <v>1935</v>
      </c>
      <c r="B1619" s="1">
        <v>61</v>
      </c>
      <c r="C1619" s="1">
        <v>23876.48</v>
      </c>
      <c r="D1619" s="1">
        <v>23726.959999999999</v>
      </c>
      <c r="E1619" s="1">
        <v>47603.44</v>
      </c>
    </row>
    <row r="1620" spans="1:5" hidden="1">
      <c r="A1620" s="1">
        <v>1935</v>
      </c>
      <c r="B1620" s="1">
        <v>62</v>
      </c>
      <c r="C1620" s="1">
        <v>22952.16</v>
      </c>
      <c r="D1620" s="1">
        <v>22801.46</v>
      </c>
      <c r="E1620" s="1">
        <v>45753.62</v>
      </c>
    </row>
    <row r="1621" spans="1:5" hidden="1">
      <c r="A1621" s="1">
        <v>1935</v>
      </c>
      <c r="B1621" s="1">
        <v>63</v>
      </c>
      <c r="C1621" s="1">
        <v>22225.48</v>
      </c>
      <c r="D1621" s="1">
        <v>22222.33</v>
      </c>
      <c r="E1621" s="1">
        <v>44447.81</v>
      </c>
    </row>
    <row r="1622" spans="1:5" hidden="1">
      <c r="A1622" s="1">
        <v>1935</v>
      </c>
      <c r="B1622" s="1">
        <v>64</v>
      </c>
      <c r="C1622" s="1">
        <v>21550.1</v>
      </c>
      <c r="D1622" s="1">
        <v>21723.93</v>
      </c>
      <c r="E1622" s="1">
        <v>43274.03</v>
      </c>
    </row>
    <row r="1623" spans="1:5" hidden="1">
      <c r="A1623" s="1">
        <v>1935</v>
      </c>
      <c r="B1623" s="1">
        <v>65</v>
      </c>
      <c r="C1623" s="1">
        <v>20850.599999999999</v>
      </c>
      <c r="D1623" s="1">
        <v>20925.990000000002</v>
      </c>
      <c r="E1623" s="1">
        <v>41776.58</v>
      </c>
    </row>
    <row r="1624" spans="1:5" hidden="1">
      <c r="A1624" s="1">
        <v>1935</v>
      </c>
      <c r="B1624" s="1">
        <v>66</v>
      </c>
      <c r="C1624" s="1">
        <v>20048.96</v>
      </c>
      <c r="D1624" s="1">
        <v>19824.53</v>
      </c>
      <c r="E1624" s="1">
        <v>39873.5</v>
      </c>
    </row>
    <row r="1625" spans="1:5" hidden="1">
      <c r="A1625" s="1">
        <v>1935</v>
      </c>
      <c r="B1625" s="1">
        <v>67</v>
      </c>
      <c r="C1625" s="1">
        <v>19151.95</v>
      </c>
      <c r="D1625" s="1">
        <v>18776.18</v>
      </c>
      <c r="E1625" s="1">
        <v>37928.129999999997</v>
      </c>
    </row>
    <row r="1626" spans="1:5" hidden="1">
      <c r="A1626" s="1">
        <v>1935</v>
      </c>
      <c r="B1626" s="1">
        <v>68</v>
      </c>
      <c r="C1626" s="1">
        <v>17853.419999999998</v>
      </c>
      <c r="D1626" s="1">
        <v>17725.900000000001</v>
      </c>
      <c r="E1626" s="1">
        <v>35579.32</v>
      </c>
    </row>
    <row r="1627" spans="1:5" hidden="1">
      <c r="A1627" s="1">
        <v>1935</v>
      </c>
      <c r="B1627" s="1">
        <v>69</v>
      </c>
      <c r="C1627" s="1">
        <v>16748.13</v>
      </c>
      <c r="D1627" s="1">
        <v>16946.88</v>
      </c>
      <c r="E1627" s="1">
        <v>33695.01</v>
      </c>
    </row>
    <row r="1628" spans="1:5" hidden="1">
      <c r="A1628" s="1">
        <v>1935</v>
      </c>
      <c r="B1628" s="1">
        <v>70</v>
      </c>
      <c r="C1628" s="1">
        <v>15825.58</v>
      </c>
      <c r="D1628" s="1">
        <v>16124.44</v>
      </c>
      <c r="E1628" s="1">
        <v>31950.02</v>
      </c>
    </row>
    <row r="1629" spans="1:5" hidden="1">
      <c r="A1629" s="1">
        <v>1935</v>
      </c>
      <c r="B1629" s="1">
        <v>71</v>
      </c>
      <c r="C1629" s="1">
        <v>14777.37</v>
      </c>
      <c r="D1629" s="1">
        <v>15052.84</v>
      </c>
      <c r="E1629" s="1">
        <v>29830.21</v>
      </c>
    </row>
    <row r="1630" spans="1:5" hidden="1">
      <c r="A1630" s="1">
        <v>1935</v>
      </c>
      <c r="B1630" s="1">
        <v>72</v>
      </c>
      <c r="C1630" s="1">
        <v>13625.12</v>
      </c>
      <c r="D1630" s="1">
        <v>13922.88</v>
      </c>
      <c r="E1630" s="1">
        <v>27547.99</v>
      </c>
    </row>
    <row r="1631" spans="1:5" hidden="1">
      <c r="A1631" s="1">
        <v>1935</v>
      </c>
      <c r="B1631" s="1">
        <v>73</v>
      </c>
      <c r="C1631" s="1">
        <v>12550.88</v>
      </c>
      <c r="D1631" s="1">
        <v>12801.02</v>
      </c>
      <c r="E1631" s="1">
        <v>25351.9</v>
      </c>
    </row>
    <row r="1632" spans="1:5" hidden="1">
      <c r="A1632" s="1">
        <v>1935</v>
      </c>
      <c r="B1632" s="1">
        <v>74</v>
      </c>
      <c r="C1632" s="1">
        <v>11648.74</v>
      </c>
      <c r="D1632" s="1">
        <v>11724.23</v>
      </c>
      <c r="E1632" s="1">
        <v>23372.97</v>
      </c>
    </row>
    <row r="1633" spans="1:5" hidden="1">
      <c r="A1633" s="1">
        <v>1935</v>
      </c>
      <c r="B1633" s="1">
        <v>75</v>
      </c>
      <c r="C1633" s="1">
        <v>10623.66</v>
      </c>
      <c r="D1633" s="1">
        <v>10473.58</v>
      </c>
      <c r="E1633" s="1">
        <v>21097.24</v>
      </c>
    </row>
    <row r="1634" spans="1:5" hidden="1">
      <c r="A1634" s="1">
        <v>1935</v>
      </c>
      <c r="B1634" s="1">
        <v>76</v>
      </c>
      <c r="C1634" s="1">
        <v>9324.6299999999992</v>
      </c>
      <c r="D1634" s="1">
        <v>9024.57</v>
      </c>
      <c r="E1634" s="1">
        <v>18349.2</v>
      </c>
    </row>
    <row r="1635" spans="1:5" hidden="1">
      <c r="A1635" s="1">
        <v>1935</v>
      </c>
      <c r="B1635" s="1">
        <v>77</v>
      </c>
      <c r="C1635" s="1">
        <v>8297.9</v>
      </c>
      <c r="D1635" s="1">
        <v>7723.74</v>
      </c>
      <c r="E1635" s="1">
        <v>16021.64</v>
      </c>
    </row>
    <row r="1636" spans="1:5" hidden="1">
      <c r="A1636" s="1">
        <v>1935</v>
      </c>
      <c r="B1636" s="1">
        <v>78</v>
      </c>
      <c r="C1636" s="1">
        <v>7348.33</v>
      </c>
      <c r="D1636" s="1">
        <v>6723.6</v>
      </c>
      <c r="E1636" s="1">
        <v>14071.93</v>
      </c>
    </row>
    <row r="1637" spans="1:5" hidden="1">
      <c r="A1637" s="1">
        <v>1935</v>
      </c>
      <c r="B1637" s="1">
        <v>79</v>
      </c>
      <c r="C1637" s="1">
        <v>6174.73</v>
      </c>
      <c r="D1637" s="1">
        <v>5599.08</v>
      </c>
      <c r="E1637" s="1">
        <v>11773.81</v>
      </c>
    </row>
    <row r="1638" spans="1:5" hidden="1">
      <c r="A1638" s="1">
        <v>1935</v>
      </c>
      <c r="B1638" s="1">
        <v>80</v>
      </c>
      <c r="C1638" s="1">
        <v>5410.45</v>
      </c>
      <c r="D1638" s="1">
        <v>5016.18</v>
      </c>
      <c r="E1638" s="1">
        <v>10426.620000000001</v>
      </c>
    </row>
    <row r="1639" spans="1:5" hidden="1">
      <c r="A1639" s="1">
        <v>1935</v>
      </c>
      <c r="B1639" s="1">
        <v>81</v>
      </c>
      <c r="C1639" s="1">
        <v>4396.4799999999996</v>
      </c>
      <c r="D1639" s="1">
        <v>3987.49</v>
      </c>
      <c r="E1639" s="1">
        <v>8383.9699999999993</v>
      </c>
    </row>
    <row r="1640" spans="1:5" hidden="1">
      <c r="A1640" s="1">
        <v>1935</v>
      </c>
      <c r="B1640" s="1">
        <v>82</v>
      </c>
      <c r="C1640" s="1">
        <v>3594.67</v>
      </c>
      <c r="D1640" s="1">
        <v>3154.8</v>
      </c>
      <c r="E1640" s="1">
        <v>6749.47</v>
      </c>
    </row>
    <row r="1641" spans="1:5" hidden="1">
      <c r="A1641" s="1">
        <v>1935</v>
      </c>
      <c r="B1641" s="1">
        <v>83</v>
      </c>
      <c r="C1641" s="1">
        <v>3009.61</v>
      </c>
      <c r="D1641" s="1">
        <v>2575.92</v>
      </c>
      <c r="E1641" s="1">
        <v>5585.53</v>
      </c>
    </row>
    <row r="1642" spans="1:5" hidden="1">
      <c r="A1642" s="1">
        <v>1935</v>
      </c>
      <c r="B1642" s="1">
        <v>84</v>
      </c>
      <c r="C1642" s="1">
        <v>2569.92</v>
      </c>
      <c r="D1642" s="1">
        <v>2137.9699999999998</v>
      </c>
      <c r="E1642" s="1">
        <v>4707.8900000000003</v>
      </c>
    </row>
    <row r="1643" spans="1:5" hidden="1">
      <c r="A1643" s="1">
        <v>1935</v>
      </c>
      <c r="B1643" s="1">
        <v>85</v>
      </c>
      <c r="C1643" s="1">
        <v>2129.36</v>
      </c>
      <c r="D1643" s="1">
        <v>1676.21</v>
      </c>
      <c r="E1643" s="1">
        <v>3805.58</v>
      </c>
    </row>
    <row r="1644" spans="1:5" hidden="1">
      <c r="A1644" s="1">
        <v>1935</v>
      </c>
      <c r="B1644" s="1">
        <v>86</v>
      </c>
      <c r="C1644" s="1">
        <v>1670.32</v>
      </c>
      <c r="D1644" s="1">
        <v>1264.27</v>
      </c>
      <c r="E1644" s="1">
        <v>2934.59</v>
      </c>
    </row>
    <row r="1645" spans="1:5" hidden="1">
      <c r="A1645" s="1">
        <v>1935</v>
      </c>
      <c r="B1645" s="1">
        <v>87</v>
      </c>
      <c r="C1645" s="1">
        <v>1290.03</v>
      </c>
      <c r="D1645" s="1">
        <v>952.42</v>
      </c>
      <c r="E1645" s="1">
        <v>2242.4499999999998</v>
      </c>
    </row>
    <row r="1646" spans="1:5" hidden="1">
      <c r="A1646" s="1">
        <v>1935</v>
      </c>
      <c r="B1646" s="1">
        <v>88</v>
      </c>
      <c r="C1646" s="1">
        <v>1038.33</v>
      </c>
      <c r="D1646" s="1">
        <v>714.93</v>
      </c>
      <c r="E1646" s="1">
        <v>1753.26</v>
      </c>
    </row>
    <row r="1647" spans="1:5" hidden="1">
      <c r="A1647" s="1">
        <v>1935</v>
      </c>
      <c r="B1647" s="1">
        <v>89</v>
      </c>
      <c r="C1647" s="1">
        <v>827.92</v>
      </c>
      <c r="D1647" s="1">
        <v>539.07000000000005</v>
      </c>
      <c r="E1647" s="1">
        <v>1366.99</v>
      </c>
    </row>
    <row r="1648" spans="1:5" hidden="1">
      <c r="A1648" s="1">
        <v>1935</v>
      </c>
      <c r="B1648" s="1">
        <v>90</v>
      </c>
      <c r="C1648" s="1">
        <v>645.45000000000005</v>
      </c>
      <c r="D1648" s="1">
        <v>407.62</v>
      </c>
      <c r="E1648" s="1">
        <v>1053.06</v>
      </c>
    </row>
    <row r="1649" spans="1:5" hidden="1">
      <c r="A1649" s="1">
        <v>1935</v>
      </c>
      <c r="B1649" s="1">
        <v>91</v>
      </c>
      <c r="C1649" s="1">
        <v>498.91</v>
      </c>
      <c r="D1649" s="1">
        <v>317.68</v>
      </c>
      <c r="E1649" s="1">
        <v>816.59</v>
      </c>
    </row>
    <row r="1650" spans="1:5" hidden="1">
      <c r="A1650" s="1">
        <v>1935</v>
      </c>
      <c r="B1650" s="1">
        <v>92</v>
      </c>
      <c r="C1650" s="1">
        <v>360.66</v>
      </c>
      <c r="D1650" s="1">
        <v>249.74</v>
      </c>
      <c r="E1650" s="1">
        <v>610.4</v>
      </c>
    </row>
    <row r="1651" spans="1:5" hidden="1">
      <c r="A1651" s="1">
        <v>1935</v>
      </c>
      <c r="B1651" s="1">
        <v>93</v>
      </c>
      <c r="C1651" s="1">
        <v>257.14</v>
      </c>
      <c r="D1651" s="1">
        <v>180.74</v>
      </c>
      <c r="E1651" s="1">
        <v>437.89</v>
      </c>
    </row>
    <row r="1652" spans="1:5" hidden="1">
      <c r="A1652" s="1">
        <v>1935</v>
      </c>
      <c r="B1652" s="1">
        <v>94</v>
      </c>
      <c r="C1652" s="1">
        <v>183.68</v>
      </c>
      <c r="D1652" s="1">
        <v>126.61</v>
      </c>
      <c r="E1652" s="1">
        <v>310.29000000000002</v>
      </c>
    </row>
    <row r="1653" spans="1:5" hidden="1">
      <c r="A1653" s="1">
        <v>1935</v>
      </c>
      <c r="B1653" s="1">
        <v>95</v>
      </c>
      <c r="C1653" s="1">
        <v>117.81</v>
      </c>
      <c r="D1653" s="1">
        <v>90.04</v>
      </c>
      <c r="E1653" s="1">
        <v>207.85</v>
      </c>
    </row>
    <row r="1654" spans="1:5" hidden="1">
      <c r="A1654" s="1">
        <v>1935</v>
      </c>
      <c r="B1654" s="1">
        <v>96</v>
      </c>
      <c r="C1654" s="1">
        <v>75.540000000000006</v>
      </c>
      <c r="D1654" s="1">
        <v>56.64</v>
      </c>
      <c r="E1654" s="1">
        <v>132.18</v>
      </c>
    </row>
    <row r="1655" spans="1:5" hidden="1">
      <c r="A1655" s="1">
        <v>1935</v>
      </c>
      <c r="B1655" s="1">
        <v>97</v>
      </c>
      <c r="C1655" s="1">
        <v>48.5</v>
      </c>
      <c r="D1655" s="1">
        <v>36.89</v>
      </c>
      <c r="E1655" s="1">
        <v>85.39</v>
      </c>
    </row>
    <row r="1656" spans="1:5" hidden="1">
      <c r="A1656" s="1">
        <v>1935</v>
      </c>
      <c r="B1656" s="1">
        <v>98</v>
      </c>
      <c r="C1656" s="1">
        <v>30.03</v>
      </c>
      <c r="D1656" s="1">
        <v>27.18</v>
      </c>
      <c r="E1656" s="1">
        <v>57.21</v>
      </c>
    </row>
    <row r="1657" spans="1:5" hidden="1">
      <c r="A1657" s="1">
        <v>1935</v>
      </c>
      <c r="B1657" s="1">
        <v>99</v>
      </c>
      <c r="C1657" s="1">
        <v>21.52</v>
      </c>
      <c r="D1657" s="1">
        <v>14.9</v>
      </c>
      <c r="E1657" s="1">
        <v>36.42</v>
      </c>
    </row>
    <row r="1658" spans="1:5" hidden="1">
      <c r="A1658" s="1">
        <v>1935</v>
      </c>
      <c r="B1658" s="1">
        <v>100</v>
      </c>
      <c r="C1658" s="1">
        <v>14.63</v>
      </c>
      <c r="D1658" s="1">
        <v>7.49</v>
      </c>
      <c r="E1658" s="1">
        <v>22.12</v>
      </c>
    </row>
    <row r="1659" spans="1:5" hidden="1">
      <c r="A1659" s="1">
        <v>1935</v>
      </c>
      <c r="B1659" s="1">
        <v>101</v>
      </c>
      <c r="C1659" s="1">
        <v>8.9499999999999993</v>
      </c>
      <c r="D1659" s="1">
        <v>7.56</v>
      </c>
      <c r="E1659" s="1">
        <v>16.510000000000002</v>
      </c>
    </row>
    <row r="1660" spans="1:5" hidden="1">
      <c r="A1660" s="1">
        <v>1935</v>
      </c>
      <c r="B1660" s="1">
        <v>102</v>
      </c>
      <c r="C1660" s="1">
        <v>6.46</v>
      </c>
      <c r="D1660" s="1">
        <v>5.84</v>
      </c>
      <c r="E1660" s="1">
        <v>12.3</v>
      </c>
    </row>
    <row r="1661" spans="1:5" hidden="1">
      <c r="A1661" s="1">
        <v>1935</v>
      </c>
      <c r="B1661" s="1">
        <v>103</v>
      </c>
      <c r="C1661" s="1">
        <v>3.67</v>
      </c>
      <c r="D1661" s="1">
        <v>3.47</v>
      </c>
      <c r="E1661" s="1">
        <v>7.14</v>
      </c>
    </row>
    <row r="1662" spans="1:5" hidden="1">
      <c r="A1662" s="1">
        <v>1935</v>
      </c>
      <c r="B1662" s="1">
        <v>104</v>
      </c>
      <c r="C1662" s="1">
        <v>0.96</v>
      </c>
      <c r="D1662" s="1">
        <v>2.46</v>
      </c>
      <c r="E1662" s="1">
        <v>3.42</v>
      </c>
    </row>
    <row r="1663" spans="1:5" hidden="1">
      <c r="A1663" s="1">
        <v>1935</v>
      </c>
      <c r="B1663" s="1">
        <v>105</v>
      </c>
      <c r="C1663" s="1">
        <v>0.27</v>
      </c>
      <c r="D1663" s="1">
        <v>1.2</v>
      </c>
      <c r="E1663" s="1">
        <v>1.46</v>
      </c>
    </row>
    <row r="1664" spans="1:5" hidden="1">
      <c r="A1664" s="1">
        <v>1935</v>
      </c>
      <c r="B1664" s="1">
        <v>106</v>
      </c>
      <c r="C1664" s="1">
        <v>0.25</v>
      </c>
      <c r="D1664" s="1">
        <v>0.5</v>
      </c>
      <c r="E1664" s="1">
        <v>0.75</v>
      </c>
    </row>
    <row r="1665" spans="1:5" hidden="1">
      <c r="A1665" s="1">
        <v>1935</v>
      </c>
      <c r="B1665" s="1">
        <v>107</v>
      </c>
      <c r="C1665" s="1">
        <v>0</v>
      </c>
      <c r="D1665" s="1">
        <v>0.23</v>
      </c>
      <c r="E1665" s="1">
        <v>0.23</v>
      </c>
    </row>
    <row r="1666" spans="1:5" hidden="1">
      <c r="A1666" s="1">
        <v>1935</v>
      </c>
      <c r="B1666" s="1">
        <v>108</v>
      </c>
      <c r="C1666" s="1">
        <v>0</v>
      </c>
      <c r="D1666" s="1">
        <v>0.27</v>
      </c>
      <c r="E1666" s="1">
        <v>0.27</v>
      </c>
    </row>
    <row r="1667" spans="1:5" hidden="1">
      <c r="A1667" s="1">
        <v>1935</v>
      </c>
      <c r="B1667" s="1">
        <v>109</v>
      </c>
      <c r="C1667" s="1">
        <v>0</v>
      </c>
      <c r="D1667" s="1">
        <v>0.5</v>
      </c>
      <c r="E1667" s="1">
        <v>0.5</v>
      </c>
    </row>
    <row r="1668" spans="1:5" hidden="1">
      <c r="A1668" s="1">
        <v>1935</v>
      </c>
      <c r="B1668" s="1" t="s">
        <v>121</v>
      </c>
      <c r="C1668" s="1">
        <v>0</v>
      </c>
      <c r="D1668" s="1">
        <v>0.23</v>
      </c>
      <c r="E1668" s="1">
        <v>0.23</v>
      </c>
    </row>
    <row r="1669" spans="1:5" hidden="1">
      <c r="A1669" s="1">
        <v>1936</v>
      </c>
      <c r="B1669" s="1">
        <v>0</v>
      </c>
      <c r="C1669" s="1">
        <v>54105.05</v>
      </c>
      <c r="D1669" s="1">
        <v>56151.51</v>
      </c>
      <c r="E1669" s="1">
        <v>110256.55</v>
      </c>
    </row>
    <row r="1670" spans="1:5" hidden="1">
      <c r="A1670" s="1">
        <v>1936</v>
      </c>
      <c r="B1670" s="1">
        <v>1</v>
      </c>
      <c r="C1670" s="1">
        <v>51935.88</v>
      </c>
      <c r="D1670" s="1">
        <v>53686.55</v>
      </c>
      <c r="E1670" s="1">
        <v>105622.43</v>
      </c>
    </row>
    <row r="1671" spans="1:5" hidden="1">
      <c r="A1671" s="1">
        <v>1936</v>
      </c>
      <c r="B1671" s="1">
        <v>2</v>
      </c>
      <c r="C1671" s="1">
        <v>51151.07</v>
      </c>
      <c r="D1671" s="1">
        <v>53223.77</v>
      </c>
      <c r="E1671" s="1">
        <v>104374.85</v>
      </c>
    </row>
    <row r="1672" spans="1:5" hidden="1">
      <c r="A1672" s="1">
        <v>1936</v>
      </c>
      <c r="B1672" s="1">
        <v>3</v>
      </c>
      <c r="C1672" s="1">
        <v>51373.13</v>
      </c>
      <c r="D1672" s="1">
        <v>53747.32</v>
      </c>
      <c r="E1672" s="1">
        <v>105120.45</v>
      </c>
    </row>
    <row r="1673" spans="1:5" hidden="1">
      <c r="A1673" s="1">
        <v>1936</v>
      </c>
      <c r="B1673" s="1">
        <v>4</v>
      </c>
      <c r="C1673" s="1">
        <v>53212.44</v>
      </c>
      <c r="D1673" s="1">
        <v>55637.96</v>
      </c>
      <c r="E1673" s="1">
        <v>108850.4</v>
      </c>
    </row>
    <row r="1674" spans="1:5" hidden="1">
      <c r="A1674" s="1">
        <v>1936</v>
      </c>
      <c r="B1674" s="1">
        <v>5</v>
      </c>
      <c r="C1674" s="1">
        <v>56262.32</v>
      </c>
      <c r="D1674" s="1">
        <v>58662.080000000002</v>
      </c>
      <c r="E1674" s="1">
        <v>114924.4</v>
      </c>
    </row>
    <row r="1675" spans="1:5" hidden="1">
      <c r="A1675" s="1">
        <v>1936</v>
      </c>
      <c r="B1675" s="1">
        <v>6</v>
      </c>
      <c r="C1675" s="1">
        <v>58122.17</v>
      </c>
      <c r="D1675" s="1">
        <v>60819.89</v>
      </c>
      <c r="E1675" s="1">
        <v>118942.05</v>
      </c>
    </row>
    <row r="1676" spans="1:5" hidden="1">
      <c r="A1676" s="1">
        <v>1936</v>
      </c>
      <c r="B1676" s="1">
        <v>7</v>
      </c>
      <c r="C1676" s="1">
        <v>59243.91</v>
      </c>
      <c r="D1676" s="1">
        <v>61970.49</v>
      </c>
      <c r="E1676" s="1">
        <v>121214.39999999999</v>
      </c>
    </row>
    <row r="1677" spans="1:5" hidden="1">
      <c r="A1677" s="1">
        <v>1936</v>
      </c>
      <c r="B1677" s="1">
        <v>8</v>
      </c>
      <c r="C1677" s="1">
        <v>60223.38</v>
      </c>
      <c r="D1677" s="1">
        <v>62326.43</v>
      </c>
      <c r="E1677" s="1">
        <v>122549.81</v>
      </c>
    </row>
    <row r="1678" spans="1:5" hidden="1">
      <c r="A1678" s="1">
        <v>1936</v>
      </c>
      <c r="B1678" s="1">
        <v>9</v>
      </c>
      <c r="C1678" s="1">
        <v>60772.88</v>
      </c>
      <c r="D1678" s="1">
        <v>62323.55</v>
      </c>
      <c r="E1678" s="1">
        <v>123096.43</v>
      </c>
    </row>
    <row r="1679" spans="1:5" hidden="1">
      <c r="A1679" s="1">
        <v>1936</v>
      </c>
      <c r="B1679" s="1">
        <v>10</v>
      </c>
      <c r="C1679" s="1">
        <v>61818.03</v>
      </c>
      <c r="D1679" s="1">
        <v>63045.47</v>
      </c>
      <c r="E1679" s="1">
        <v>124863.5</v>
      </c>
    </row>
    <row r="1680" spans="1:5" hidden="1">
      <c r="A1680" s="1">
        <v>1936</v>
      </c>
      <c r="B1680" s="1">
        <v>11</v>
      </c>
      <c r="C1680" s="1">
        <v>62600.73</v>
      </c>
      <c r="D1680" s="1">
        <v>63500.51</v>
      </c>
      <c r="E1680" s="1">
        <v>126101.24</v>
      </c>
    </row>
    <row r="1681" spans="1:5" hidden="1">
      <c r="A1681" s="1">
        <v>1936</v>
      </c>
      <c r="B1681" s="1">
        <v>12</v>
      </c>
      <c r="C1681" s="1">
        <v>62574.69</v>
      </c>
      <c r="D1681" s="1">
        <v>63721.94</v>
      </c>
      <c r="E1681" s="1">
        <v>126296.63</v>
      </c>
    </row>
    <row r="1682" spans="1:5" hidden="1">
      <c r="A1682" s="1">
        <v>1936</v>
      </c>
      <c r="B1682" s="1">
        <v>13</v>
      </c>
      <c r="C1682" s="1">
        <v>63095.71</v>
      </c>
      <c r="D1682" s="1">
        <v>64769.02</v>
      </c>
      <c r="E1682" s="1">
        <v>127864.73</v>
      </c>
    </row>
    <row r="1683" spans="1:5" hidden="1">
      <c r="A1683" s="1">
        <v>1936</v>
      </c>
      <c r="B1683" s="1">
        <v>14</v>
      </c>
      <c r="C1683" s="1">
        <v>63873.49</v>
      </c>
      <c r="D1683" s="1">
        <v>65871.649999999994</v>
      </c>
      <c r="E1683" s="1">
        <v>129745.13</v>
      </c>
    </row>
    <row r="1684" spans="1:5" hidden="1">
      <c r="A1684" s="1">
        <v>1936</v>
      </c>
      <c r="B1684" s="1">
        <v>15</v>
      </c>
      <c r="C1684" s="1">
        <v>62859.75</v>
      </c>
      <c r="D1684" s="1">
        <v>65307.93</v>
      </c>
      <c r="E1684" s="1">
        <v>128167.67999999999</v>
      </c>
    </row>
    <row r="1685" spans="1:5" hidden="1">
      <c r="A1685" s="1">
        <v>1936</v>
      </c>
      <c r="B1685" s="1">
        <v>16</v>
      </c>
      <c r="C1685" s="1">
        <v>59790.75</v>
      </c>
      <c r="D1685" s="1">
        <v>62416.05</v>
      </c>
      <c r="E1685" s="1">
        <v>122206.79</v>
      </c>
    </row>
    <row r="1686" spans="1:5" hidden="1">
      <c r="A1686" s="1">
        <v>1936</v>
      </c>
      <c r="B1686" s="1">
        <v>17</v>
      </c>
      <c r="C1686" s="1">
        <v>57677.02</v>
      </c>
      <c r="D1686" s="1">
        <v>59954.16</v>
      </c>
      <c r="E1686" s="1">
        <v>117631.18</v>
      </c>
    </row>
    <row r="1687" spans="1:5" hidden="1">
      <c r="A1687" s="1">
        <v>1936</v>
      </c>
      <c r="B1687" s="1">
        <v>18</v>
      </c>
      <c r="C1687" s="1">
        <v>58267.45</v>
      </c>
      <c r="D1687" s="1">
        <v>59994.55</v>
      </c>
      <c r="E1687" s="1">
        <v>118261.99</v>
      </c>
    </row>
    <row r="1688" spans="1:5" hidden="1">
      <c r="A1688" s="1">
        <v>1936</v>
      </c>
      <c r="B1688" s="1">
        <v>19</v>
      </c>
      <c r="C1688" s="1">
        <v>59545.98</v>
      </c>
      <c r="D1688" s="1">
        <v>60871.49</v>
      </c>
      <c r="E1688" s="1">
        <v>120417.47</v>
      </c>
    </row>
    <row r="1689" spans="1:5" hidden="1">
      <c r="A1689" s="1">
        <v>1936</v>
      </c>
      <c r="B1689" s="1">
        <v>20</v>
      </c>
      <c r="C1689" s="1">
        <v>60718.92</v>
      </c>
      <c r="D1689" s="1">
        <v>61770.720000000001</v>
      </c>
      <c r="E1689" s="1">
        <v>122489.64</v>
      </c>
    </row>
    <row r="1690" spans="1:5" hidden="1">
      <c r="A1690" s="1">
        <v>1936</v>
      </c>
      <c r="B1690" s="1">
        <v>21</v>
      </c>
      <c r="C1690" s="1">
        <v>62044.14</v>
      </c>
      <c r="D1690" s="1">
        <v>62820.78</v>
      </c>
      <c r="E1690" s="1">
        <v>124864.92</v>
      </c>
    </row>
    <row r="1691" spans="1:5" hidden="1">
      <c r="A1691" s="1">
        <v>1936</v>
      </c>
      <c r="B1691" s="1">
        <v>22</v>
      </c>
      <c r="C1691" s="1">
        <v>61881.55</v>
      </c>
      <c r="D1691" s="1">
        <v>62730.17</v>
      </c>
      <c r="E1691" s="1">
        <v>124611.72</v>
      </c>
    </row>
    <row r="1692" spans="1:5" hidden="1">
      <c r="A1692" s="1">
        <v>1936</v>
      </c>
      <c r="B1692" s="1">
        <v>23</v>
      </c>
      <c r="C1692" s="1">
        <v>60207.62</v>
      </c>
      <c r="D1692" s="1">
        <v>61381.38</v>
      </c>
      <c r="E1692" s="1">
        <v>121588.99</v>
      </c>
    </row>
    <row r="1693" spans="1:5" hidden="1">
      <c r="A1693" s="1">
        <v>1936</v>
      </c>
      <c r="B1693" s="1">
        <v>24</v>
      </c>
      <c r="C1693" s="1">
        <v>58432.160000000003</v>
      </c>
      <c r="D1693" s="1">
        <v>60031.35</v>
      </c>
      <c r="E1693" s="1">
        <v>118463.51</v>
      </c>
    </row>
    <row r="1694" spans="1:5" hidden="1">
      <c r="A1694" s="1">
        <v>1936</v>
      </c>
      <c r="B1694" s="1">
        <v>25</v>
      </c>
      <c r="C1694" s="1">
        <v>56707.09</v>
      </c>
      <c r="D1694" s="1">
        <v>59029.14</v>
      </c>
      <c r="E1694" s="1">
        <v>115736.23</v>
      </c>
    </row>
    <row r="1695" spans="1:5" hidden="1">
      <c r="A1695" s="1">
        <v>1936</v>
      </c>
      <c r="B1695" s="1">
        <v>26</v>
      </c>
      <c r="C1695" s="1">
        <v>55056.47</v>
      </c>
      <c r="D1695" s="1">
        <v>58279.26</v>
      </c>
      <c r="E1695" s="1">
        <v>113335.72</v>
      </c>
    </row>
    <row r="1696" spans="1:5" hidden="1">
      <c r="A1696" s="1">
        <v>1936</v>
      </c>
      <c r="B1696" s="1">
        <v>27</v>
      </c>
      <c r="C1696" s="1">
        <v>53902.400000000001</v>
      </c>
      <c r="D1696" s="1">
        <v>57429.56</v>
      </c>
      <c r="E1696" s="1">
        <v>111331.96</v>
      </c>
    </row>
    <row r="1697" spans="1:5" hidden="1">
      <c r="A1697" s="1">
        <v>1936</v>
      </c>
      <c r="B1697" s="1">
        <v>28</v>
      </c>
      <c r="C1697" s="1">
        <v>53202.79</v>
      </c>
      <c r="D1697" s="1">
        <v>56653.03</v>
      </c>
      <c r="E1697" s="1">
        <v>109855.82</v>
      </c>
    </row>
    <row r="1698" spans="1:5" hidden="1">
      <c r="A1698" s="1">
        <v>1936</v>
      </c>
      <c r="B1698" s="1">
        <v>29</v>
      </c>
      <c r="C1698" s="1">
        <v>51857.84</v>
      </c>
      <c r="D1698" s="1">
        <v>55928.46</v>
      </c>
      <c r="E1698" s="1">
        <v>107786.3</v>
      </c>
    </row>
    <row r="1699" spans="1:5" hidden="1">
      <c r="A1699" s="1">
        <v>1936</v>
      </c>
      <c r="B1699" s="1">
        <v>30</v>
      </c>
      <c r="C1699" s="1">
        <v>50329.35</v>
      </c>
      <c r="D1699" s="1">
        <v>55203.75</v>
      </c>
      <c r="E1699" s="1">
        <v>105533.1</v>
      </c>
    </row>
    <row r="1700" spans="1:5" hidden="1">
      <c r="A1700" s="1">
        <v>1936</v>
      </c>
      <c r="B1700" s="1">
        <v>31</v>
      </c>
      <c r="C1700" s="1">
        <v>49030.76</v>
      </c>
      <c r="D1700" s="1">
        <v>53708.83</v>
      </c>
      <c r="E1700" s="1">
        <v>102739.59</v>
      </c>
    </row>
    <row r="1701" spans="1:5" hidden="1">
      <c r="A1701" s="1">
        <v>1936</v>
      </c>
      <c r="B1701" s="1">
        <v>32</v>
      </c>
      <c r="C1701" s="1">
        <v>47679.57</v>
      </c>
      <c r="D1701" s="1">
        <v>51832.7</v>
      </c>
      <c r="E1701" s="1">
        <v>99512.27</v>
      </c>
    </row>
    <row r="1702" spans="1:5" hidden="1">
      <c r="A1702" s="1">
        <v>1936</v>
      </c>
      <c r="B1702" s="1">
        <v>33</v>
      </c>
      <c r="C1702" s="1">
        <v>47347.33</v>
      </c>
      <c r="D1702" s="1">
        <v>50900.3</v>
      </c>
      <c r="E1702" s="1">
        <v>98247.64</v>
      </c>
    </row>
    <row r="1703" spans="1:5" hidden="1">
      <c r="A1703" s="1">
        <v>1936</v>
      </c>
      <c r="B1703" s="1">
        <v>34</v>
      </c>
      <c r="C1703" s="1">
        <v>47698.09</v>
      </c>
      <c r="D1703" s="1">
        <v>50775.54</v>
      </c>
      <c r="E1703" s="1">
        <v>98473.63</v>
      </c>
    </row>
    <row r="1704" spans="1:5" hidden="1">
      <c r="A1704" s="1">
        <v>1936</v>
      </c>
      <c r="B1704" s="1">
        <v>35</v>
      </c>
      <c r="C1704" s="1">
        <v>48122.48</v>
      </c>
      <c r="D1704" s="1">
        <v>50625.53</v>
      </c>
      <c r="E1704" s="1">
        <v>98748.01</v>
      </c>
    </row>
    <row r="1705" spans="1:5" hidden="1">
      <c r="A1705" s="1">
        <v>1936</v>
      </c>
      <c r="B1705" s="1">
        <v>36</v>
      </c>
      <c r="C1705" s="1">
        <v>47804.29</v>
      </c>
      <c r="D1705" s="1">
        <v>49507.89</v>
      </c>
      <c r="E1705" s="1">
        <v>97312.18</v>
      </c>
    </row>
    <row r="1706" spans="1:5" hidden="1">
      <c r="A1706" s="1">
        <v>1936</v>
      </c>
      <c r="B1706" s="1">
        <v>37</v>
      </c>
      <c r="C1706" s="1">
        <v>46579.59</v>
      </c>
      <c r="D1706" s="1">
        <v>47557.73</v>
      </c>
      <c r="E1706" s="1">
        <v>94137.32</v>
      </c>
    </row>
    <row r="1707" spans="1:5" hidden="1">
      <c r="A1707" s="1">
        <v>1936</v>
      </c>
      <c r="B1707" s="1">
        <v>38</v>
      </c>
      <c r="C1707" s="1">
        <v>46048.07</v>
      </c>
      <c r="D1707" s="1">
        <v>46028.18</v>
      </c>
      <c r="E1707" s="1">
        <v>92076.25</v>
      </c>
    </row>
    <row r="1708" spans="1:5" hidden="1">
      <c r="A1708" s="1">
        <v>1936</v>
      </c>
      <c r="B1708" s="1">
        <v>39</v>
      </c>
      <c r="C1708" s="1">
        <v>46297.67</v>
      </c>
      <c r="D1708" s="1">
        <v>45326.86</v>
      </c>
      <c r="E1708" s="1">
        <v>91624.53</v>
      </c>
    </row>
    <row r="1709" spans="1:5" hidden="1">
      <c r="A1709" s="1">
        <v>1936</v>
      </c>
      <c r="B1709" s="1">
        <v>40</v>
      </c>
      <c r="C1709" s="1">
        <v>46548.36</v>
      </c>
      <c r="D1709" s="1">
        <v>45072.9</v>
      </c>
      <c r="E1709" s="1">
        <v>91621.26</v>
      </c>
    </row>
    <row r="1710" spans="1:5" hidden="1">
      <c r="A1710" s="1">
        <v>1936</v>
      </c>
      <c r="B1710" s="1">
        <v>41</v>
      </c>
      <c r="C1710" s="1">
        <v>46524.480000000003</v>
      </c>
      <c r="D1710" s="1">
        <v>45073.97</v>
      </c>
      <c r="E1710" s="1">
        <v>91598.44</v>
      </c>
    </row>
    <row r="1711" spans="1:5" hidden="1">
      <c r="A1711" s="1">
        <v>1936</v>
      </c>
      <c r="B1711" s="1">
        <v>42</v>
      </c>
      <c r="C1711" s="1">
        <v>46448.29</v>
      </c>
      <c r="D1711" s="1">
        <v>45271.63</v>
      </c>
      <c r="E1711" s="1">
        <v>91719.92</v>
      </c>
    </row>
    <row r="1712" spans="1:5" hidden="1">
      <c r="A1712" s="1">
        <v>1936</v>
      </c>
      <c r="B1712" s="1">
        <v>43</v>
      </c>
      <c r="C1712" s="1">
        <v>46473.47</v>
      </c>
      <c r="D1712" s="1">
        <v>45746.16</v>
      </c>
      <c r="E1712" s="1">
        <v>92219.62</v>
      </c>
    </row>
    <row r="1713" spans="1:5" hidden="1">
      <c r="A1713" s="1">
        <v>1936</v>
      </c>
      <c r="B1713" s="1">
        <v>44</v>
      </c>
      <c r="C1713" s="1">
        <v>46226.89</v>
      </c>
      <c r="D1713" s="1">
        <v>46049.13</v>
      </c>
      <c r="E1713" s="1">
        <v>92276.01</v>
      </c>
    </row>
    <row r="1714" spans="1:5" hidden="1">
      <c r="A1714" s="1">
        <v>1936</v>
      </c>
      <c r="B1714" s="1">
        <v>45</v>
      </c>
      <c r="C1714" s="1">
        <v>45179.88</v>
      </c>
      <c r="D1714" s="1">
        <v>45676</v>
      </c>
      <c r="E1714" s="1">
        <v>90855.87</v>
      </c>
    </row>
    <row r="1715" spans="1:5" hidden="1">
      <c r="A1715" s="1">
        <v>1936</v>
      </c>
      <c r="B1715" s="1">
        <v>46</v>
      </c>
      <c r="C1715" s="1">
        <v>44003.28</v>
      </c>
      <c r="D1715" s="1">
        <v>45225.23</v>
      </c>
      <c r="E1715" s="1">
        <v>89228.51</v>
      </c>
    </row>
    <row r="1716" spans="1:5" hidden="1">
      <c r="A1716" s="1">
        <v>1936</v>
      </c>
      <c r="B1716" s="1">
        <v>47</v>
      </c>
      <c r="C1716" s="1">
        <v>43127.25</v>
      </c>
      <c r="D1716" s="1">
        <v>44527.14</v>
      </c>
      <c r="E1716" s="1">
        <v>87654.39</v>
      </c>
    </row>
    <row r="1717" spans="1:5" hidden="1">
      <c r="A1717" s="1">
        <v>1936</v>
      </c>
      <c r="B1717" s="1">
        <v>48</v>
      </c>
      <c r="C1717" s="1">
        <v>42030.3</v>
      </c>
      <c r="D1717" s="1">
        <v>43355.11</v>
      </c>
      <c r="E1717" s="1">
        <v>85385.42</v>
      </c>
    </row>
    <row r="1718" spans="1:5" hidden="1">
      <c r="A1718" s="1">
        <v>1936</v>
      </c>
      <c r="B1718" s="1">
        <v>49</v>
      </c>
      <c r="C1718" s="1">
        <v>40456.58</v>
      </c>
      <c r="D1718" s="1">
        <v>41780.06</v>
      </c>
      <c r="E1718" s="1">
        <v>82236.639999999999</v>
      </c>
    </row>
    <row r="1719" spans="1:5" hidden="1">
      <c r="A1719" s="1">
        <v>1936</v>
      </c>
      <c r="B1719" s="1">
        <v>50</v>
      </c>
      <c r="C1719" s="1">
        <v>38979.22</v>
      </c>
      <c r="D1719" s="1">
        <v>40353.480000000003</v>
      </c>
      <c r="E1719" s="1">
        <v>79332.7</v>
      </c>
    </row>
    <row r="1720" spans="1:5" hidden="1">
      <c r="A1720" s="1">
        <v>1936</v>
      </c>
      <c r="B1720" s="1">
        <v>51</v>
      </c>
      <c r="C1720" s="1">
        <v>37406.68</v>
      </c>
      <c r="D1720" s="1">
        <v>38954.93</v>
      </c>
      <c r="E1720" s="1">
        <v>76361.61</v>
      </c>
    </row>
    <row r="1721" spans="1:5" hidden="1">
      <c r="A1721" s="1">
        <v>1936</v>
      </c>
      <c r="B1721" s="1">
        <v>52</v>
      </c>
      <c r="C1721" s="1">
        <v>35458.51</v>
      </c>
      <c r="D1721" s="1">
        <v>37207.86</v>
      </c>
      <c r="E1721" s="1">
        <v>72666.37</v>
      </c>
    </row>
    <row r="1722" spans="1:5" hidden="1">
      <c r="A1722" s="1">
        <v>1936</v>
      </c>
      <c r="B1722" s="1">
        <v>53</v>
      </c>
      <c r="C1722" s="1">
        <v>33705.32</v>
      </c>
      <c r="D1722" s="1">
        <v>35355.83</v>
      </c>
      <c r="E1722" s="1">
        <v>69061.16</v>
      </c>
    </row>
    <row r="1723" spans="1:5" hidden="1">
      <c r="A1723" s="1">
        <v>1936</v>
      </c>
      <c r="B1723" s="1">
        <v>54</v>
      </c>
      <c r="C1723" s="1">
        <v>32627.57</v>
      </c>
      <c r="D1723" s="1">
        <v>34175.61</v>
      </c>
      <c r="E1723" s="1">
        <v>66803.179999999993</v>
      </c>
    </row>
    <row r="1724" spans="1:5" hidden="1">
      <c r="A1724" s="1">
        <v>1936</v>
      </c>
      <c r="B1724" s="1">
        <v>55</v>
      </c>
      <c r="C1724" s="1">
        <v>31802.43</v>
      </c>
      <c r="D1724" s="1">
        <v>33277.339999999997</v>
      </c>
      <c r="E1724" s="1">
        <v>65079.77</v>
      </c>
    </row>
    <row r="1725" spans="1:5" hidden="1">
      <c r="A1725" s="1">
        <v>1936</v>
      </c>
      <c r="B1725" s="1">
        <v>56</v>
      </c>
      <c r="C1725" s="1">
        <v>30679.87</v>
      </c>
      <c r="D1725" s="1">
        <v>31781.02</v>
      </c>
      <c r="E1725" s="1">
        <v>62460.9</v>
      </c>
    </row>
    <row r="1726" spans="1:5" hidden="1">
      <c r="A1726" s="1">
        <v>1936</v>
      </c>
      <c r="B1726" s="1">
        <v>57</v>
      </c>
      <c r="C1726" s="1">
        <v>29057.09</v>
      </c>
      <c r="D1726" s="1">
        <v>29781.8</v>
      </c>
      <c r="E1726" s="1">
        <v>58838.89</v>
      </c>
    </row>
    <row r="1727" spans="1:5" hidden="1">
      <c r="A1727" s="1">
        <v>1936</v>
      </c>
      <c r="B1727" s="1">
        <v>58</v>
      </c>
      <c r="C1727" s="1">
        <v>27405.54</v>
      </c>
      <c r="D1727" s="1">
        <v>27880.75</v>
      </c>
      <c r="E1727" s="1">
        <v>55286.29</v>
      </c>
    </row>
    <row r="1728" spans="1:5" hidden="1">
      <c r="A1728" s="1">
        <v>1936</v>
      </c>
      <c r="B1728" s="1">
        <v>59</v>
      </c>
      <c r="C1728" s="1">
        <v>26078</v>
      </c>
      <c r="D1728" s="1">
        <v>26378.26</v>
      </c>
      <c r="E1728" s="1">
        <v>52456.26</v>
      </c>
    </row>
    <row r="1729" spans="1:5" hidden="1">
      <c r="A1729" s="1">
        <v>1936</v>
      </c>
      <c r="B1729" s="1">
        <v>60</v>
      </c>
      <c r="C1729" s="1">
        <v>25126.78</v>
      </c>
      <c r="D1729" s="1">
        <v>25127.01</v>
      </c>
      <c r="E1729" s="1">
        <v>50253.8</v>
      </c>
    </row>
    <row r="1730" spans="1:5" hidden="1">
      <c r="A1730" s="1">
        <v>1936</v>
      </c>
      <c r="B1730" s="1">
        <v>61</v>
      </c>
      <c r="C1730" s="1">
        <v>24301.119999999999</v>
      </c>
      <c r="D1730" s="1">
        <v>24175.62</v>
      </c>
      <c r="E1730" s="1">
        <v>48476.74</v>
      </c>
    </row>
    <row r="1731" spans="1:5" hidden="1">
      <c r="A1731" s="1">
        <v>1936</v>
      </c>
      <c r="B1731" s="1">
        <v>62</v>
      </c>
      <c r="C1731" s="1">
        <v>23476.62</v>
      </c>
      <c r="D1731" s="1">
        <v>23151.69</v>
      </c>
      <c r="E1731" s="1">
        <v>46628.3</v>
      </c>
    </row>
    <row r="1732" spans="1:5" hidden="1">
      <c r="A1732" s="1">
        <v>1936</v>
      </c>
      <c r="B1732" s="1">
        <v>63</v>
      </c>
      <c r="C1732" s="1">
        <v>22526.83</v>
      </c>
      <c r="D1732" s="1">
        <v>22201.46</v>
      </c>
      <c r="E1732" s="1">
        <v>44728.29</v>
      </c>
    </row>
    <row r="1733" spans="1:5" hidden="1">
      <c r="A1733" s="1">
        <v>1936</v>
      </c>
      <c r="B1733" s="1">
        <v>64</v>
      </c>
      <c r="C1733" s="1">
        <v>21675.33</v>
      </c>
      <c r="D1733" s="1">
        <v>21522.18</v>
      </c>
      <c r="E1733" s="1">
        <v>43197.51</v>
      </c>
    </row>
    <row r="1734" spans="1:5" hidden="1">
      <c r="A1734" s="1">
        <v>1936</v>
      </c>
      <c r="B1734" s="1">
        <v>65</v>
      </c>
      <c r="C1734" s="1">
        <v>21074.37</v>
      </c>
      <c r="D1734" s="1">
        <v>20973.3</v>
      </c>
      <c r="E1734" s="1">
        <v>42047.67</v>
      </c>
    </row>
    <row r="1735" spans="1:5" hidden="1">
      <c r="A1735" s="1">
        <v>1936</v>
      </c>
      <c r="B1735" s="1">
        <v>66</v>
      </c>
      <c r="C1735" s="1">
        <v>20325.75</v>
      </c>
      <c r="D1735" s="1">
        <v>20151.16</v>
      </c>
      <c r="E1735" s="1">
        <v>40476.910000000003</v>
      </c>
    </row>
    <row r="1736" spans="1:5" hidden="1">
      <c r="A1736" s="1">
        <v>1936</v>
      </c>
      <c r="B1736" s="1">
        <v>67</v>
      </c>
      <c r="C1736" s="1">
        <v>19548.59</v>
      </c>
      <c r="D1736" s="1">
        <v>19124.27</v>
      </c>
      <c r="E1736" s="1">
        <v>38672.86</v>
      </c>
    </row>
    <row r="1737" spans="1:5" hidden="1">
      <c r="A1737" s="1">
        <v>1936</v>
      </c>
      <c r="B1737" s="1">
        <v>68</v>
      </c>
      <c r="C1737" s="1">
        <v>18576.89</v>
      </c>
      <c r="D1737" s="1">
        <v>17976.150000000001</v>
      </c>
      <c r="E1737" s="1">
        <v>36553.040000000001</v>
      </c>
    </row>
    <row r="1738" spans="1:5" hidden="1">
      <c r="A1738" s="1">
        <v>1936</v>
      </c>
      <c r="B1738" s="1">
        <v>69</v>
      </c>
      <c r="C1738" s="1">
        <v>17253.240000000002</v>
      </c>
      <c r="D1738" s="1">
        <v>16925.86</v>
      </c>
      <c r="E1738" s="1">
        <v>34179.1</v>
      </c>
    </row>
    <row r="1739" spans="1:5" hidden="1">
      <c r="A1739" s="1">
        <v>1936</v>
      </c>
      <c r="B1739" s="1">
        <v>70</v>
      </c>
      <c r="C1739" s="1">
        <v>16122.76</v>
      </c>
      <c r="D1739" s="1">
        <v>16146.13</v>
      </c>
      <c r="E1739" s="1">
        <v>32268.89</v>
      </c>
    </row>
    <row r="1740" spans="1:5" hidden="1">
      <c r="A1740" s="1">
        <v>1936</v>
      </c>
      <c r="B1740" s="1">
        <v>71</v>
      </c>
      <c r="C1740" s="1">
        <v>15225.49</v>
      </c>
      <c r="D1740" s="1">
        <v>15274.21</v>
      </c>
      <c r="E1740" s="1">
        <v>30499.7</v>
      </c>
    </row>
    <row r="1741" spans="1:5" hidden="1">
      <c r="A1741" s="1">
        <v>1936</v>
      </c>
      <c r="B1741" s="1">
        <v>72</v>
      </c>
      <c r="C1741" s="1">
        <v>14177.19</v>
      </c>
      <c r="D1741" s="1">
        <v>14177.99</v>
      </c>
      <c r="E1741" s="1">
        <v>28355.18</v>
      </c>
    </row>
    <row r="1742" spans="1:5" hidden="1">
      <c r="A1742" s="1">
        <v>1936</v>
      </c>
      <c r="B1742" s="1">
        <v>73</v>
      </c>
      <c r="C1742" s="1">
        <v>13024.78</v>
      </c>
      <c r="D1742" s="1">
        <v>13022.92</v>
      </c>
      <c r="E1742" s="1">
        <v>26047.7</v>
      </c>
    </row>
    <row r="1743" spans="1:5" hidden="1">
      <c r="A1743" s="1">
        <v>1936</v>
      </c>
      <c r="B1743" s="1">
        <v>74</v>
      </c>
      <c r="C1743" s="1">
        <v>11875.45</v>
      </c>
      <c r="D1743" s="1">
        <v>11900.99</v>
      </c>
      <c r="E1743" s="1">
        <v>23776.44</v>
      </c>
    </row>
    <row r="1744" spans="1:5" hidden="1">
      <c r="A1744" s="1">
        <v>1936</v>
      </c>
      <c r="B1744" s="1">
        <v>75</v>
      </c>
      <c r="C1744" s="1">
        <v>10947.8</v>
      </c>
      <c r="D1744" s="1">
        <v>10823.52</v>
      </c>
      <c r="E1744" s="1">
        <v>21771.32</v>
      </c>
    </row>
    <row r="1745" spans="1:5" hidden="1">
      <c r="A1745" s="1">
        <v>1936</v>
      </c>
      <c r="B1745" s="1">
        <v>76</v>
      </c>
      <c r="C1745" s="1">
        <v>9923.4699999999993</v>
      </c>
      <c r="D1745" s="1">
        <v>9623.93</v>
      </c>
      <c r="E1745" s="1">
        <v>19547.39</v>
      </c>
    </row>
    <row r="1746" spans="1:5" hidden="1">
      <c r="A1746" s="1">
        <v>1936</v>
      </c>
      <c r="B1746" s="1">
        <v>77</v>
      </c>
      <c r="C1746" s="1">
        <v>8699.2999999999993</v>
      </c>
      <c r="D1746" s="1">
        <v>8199.49</v>
      </c>
      <c r="E1746" s="1">
        <v>16898.79</v>
      </c>
    </row>
    <row r="1747" spans="1:5" hidden="1">
      <c r="A1747" s="1">
        <v>1936</v>
      </c>
      <c r="B1747" s="1">
        <v>78</v>
      </c>
      <c r="C1747" s="1">
        <v>7647.22</v>
      </c>
      <c r="D1747" s="1">
        <v>7023.16</v>
      </c>
      <c r="E1747" s="1">
        <v>14670.38</v>
      </c>
    </row>
    <row r="1748" spans="1:5" hidden="1">
      <c r="A1748" s="1">
        <v>1936</v>
      </c>
      <c r="B1748" s="1">
        <v>79</v>
      </c>
      <c r="C1748" s="1">
        <v>6698.36</v>
      </c>
      <c r="D1748" s="1">
        <v>5948.72</v>
      </c>
      <c r="E1748" s="1">
        <v>12647.08</v>
      </c>
    </row>
    <row r="1749" spans="1:5" hidden="1">
      <c r="A1749" s="1">
        <v>1936</v>
      </c>
      <c r="B1749" s="1">
        <v>80</v>
      </c>
      <c r="C1749" s="1">
        <v>5927.73</v>
      </c>
      <c r="D1749" s="1">
        <v>5419.14</v>
      </c>
      <c r="E1749" s="1">
        <v>11346.87</v>
      </c>
    </row>
    <row r="1750" spans="1:5" hidden="1">
      <c r="A1750" s="1">
        <v>1936</v>
      </c>
      <c r="B1750" s="1">
        <v>81</v>
      </c>
      <c r="C1750" s="1">
        <v>4890.2700000000004</v>
      </c>
      <c r="D1750" s="1">
        <v>4425.68</v>
      </c>
      <c r="E1750" s="1">
        <v>9315.9500000000007</v>
      </c>
    </row>
    <row r="1751" spans="1:5" hidden="1">
      <c r="A1751" s="1">
        <v>1936</v>
      </c>
      <c r="B1751" s="1">
        <v>82</v>
      </c>
      <c r="C1751" s="1">
        <v>3943.12</v>
      </c>
      <c r="D1751" s="1">
        <v>3475.92</v>
      </c>
      <c r="E1751" s="1">
        <v>7419.04</v>
      </c>
    </row>
    <row r="1752" spans="1:5" hidden="1">
      <c r="A1752" s="1">
        <v>1936</v>
      </c>
      <c r="B1752" s="1">
        <v>83</v>
      </c>
      <c r="C1752" s="1">
        <v>3151.02</v>
      </c>
      <c r="D1752" s="1">
        <v>2689.46</v>
      </c>
      <c r="E1752" s="1">
        <v>5840.49</v>
      </c>
    </row>
    <row r="1753" spans="1:5" hidden="1">
      <c r="A1753" s="1">
        <v>1936</v>
      </c>
      <c r="B1753" s="1">
        <v>84</v>
      </c>
      <c r="C1753" s="1">
        <v>2598.94</v>
      </c>
      <c r="D1753" s="1">
        <v>2162.19</v>
      </c>
      <c r="E1753" s="1">
        <v>4761.13</v>
      </c>
    </row>
    <row r="1754" spans="1:5" hidden="1">
      <c r="A1754" s="1">
        <v>1936</v>
      </c>
      <c r="B1754" s="1">
        <v>85</v>
      </c>
      <c r="C1754" s="1">
        <v>2191.59</v>
      </c>
      <c r="D1754" s="1">
        <v>1765.36</v>
      </c>
      <c r="E1754" s="1">
        <v>3956.96</v>
      </c>
    </row>
    <row r="1755" spans="1:5" hidden="1">
      <c r="A1755" s="1">
        <v>1936</v>
      </c>
      <c r="B1755" s="1">
        <v>86</v>
      </c>
      <c r="C1755" s="1">
        <v>1787.31</v>
      </c>
      <c r="D1755" s="1">
        <v>1368.64</v>
      </c>
      <c r="E1755" s="1">
        <v>3155.95</v>
      </c>
    </row>
    <row r="1756" spans="1:5" hidden="1">
      <c r="A1756" s="1">
        <v>1936</v>
      </c>
      <c r="B1756" s="1">
        <v>87</v>
      </c>
      <c r="C1756" s="1">
        <v>1380.46</v>
      </c>
      <c r="D1756" s="1">
        <v>1013</v>
      </c>
      <c r="E1756" s="1">
        <v>2393.4699999999998</v>
      </c>
    </row>
    <row r="1757" spans="1:5" hidden="1">
      <c r="A1757" s="1">
        <v>1936</v>
      </c>
      <c r="B1757" s="1">
        <v>88</v>
      </c>
      <c r="C1757" s="1">
        <v>1054.01</v>
      </c>
      <c r="D1757" s="1">
        <v>757.41</v>
      </c>
      <c r="E1757" s="1">
        <v>1811.42</v>
      </c>
    </row>
    <row r="1758" spans="1:5" hidden="1">
      <c r="A1758" s="1">
        <v>1936</v>
      </c>
      <c r="B1758" s="1">
        <v>89</v>
      </c>
      <c r="C1758" s="1">
        <v>837.14</v>
      </c>
      <c r="D1758" s="1">
        <v>560.04999999999995</v>
      </c>
      <c r="E1758" s="1">
        <v>1397.19</v>
      </c>
    </row>
    <row r="1759" spans="1:5" hidden="1">
      <c r="A1759" s="1">
        <v>1936</v>
      </c>
      <c r="B1759" s="1">
        <v>90</v>
      </c>
      <c r="C1759" s="1">
        <v>656.66</v>
      </c>
      <c r="D1759" s="1">
        <v>406.34</v>
      </c>
      <c r="E1759" s="1">
        <v>1063</v>
      </c>
    </row>
    <row r="1760" spans="1:5" hidden="1">
      <c r="A1760" s="1">
        <v>1936</v>
      </c>
      <c r="B1760" s="1">
        <v>91</v>
      </c>
      <c r="C1760" s="1">
        <v>506.33</v>
      </c>
      <c r="D1760" s="1">
        <v>305.63</v>
      </c>
      <c r="E1760" s="1">
        <v>811.96</v>
      </c>
    </row>
    <row r="1761" spans="1:5" hidden="1">
      <c r="A1761" s="1">
        <v>1936</v>
      </c>
      <c r="B1761" s="1">
        <v>92</v>
      </c>
      <c r="C1761" s="1">
        <v>385.33</v>
      </c>
      <c r="D1761" s="1">
        <v>241.42</v>
      </c>
      <c r="E1761" s="1">
        <v>626.75</v>
      </c>
    </row>
    <row r="1762" spans="1:5" hidden="1">
      <c r="A1762" s="1">
        <v>1936</v>
      </c>
      <c r="B1762" s="1">
        <v>93</v>
      </c>
      <c r="C1762" s="1">
        <v>276.55</v>
      </c>
      <c r="D1762" s="1">
        <v>184.72</v>
      </c>
      <c r="E1762" s="1">
        <v>461.27</v>
      </c>
    </row>
    <row r="1763" spans="1:5" hidden="1">
      <c r="A1763" s="1">
        <v>1936</v>
      </c>
      <c r="B1763" s="1">
        <v>94</v>
      </c>
      <c r="C1763" s="1">
        <v>194.37</v>
      </c>
      <c r="D1763" s="1">
        <v>131.76</v>
      </c>
      <c r="E1763" s="1">
        <v>326.13</v>
      </c>
    </row>
    <row r="1764" spans="1:5" hidden="1">
      <c r="A1764" s="1">
        <v>1936</v>
      </c>
      <c r="B1764" s="1">
        <v>95</v>
      </c>
      <c r="C1764" s="1">
        <v>129.82</v>
      </c>
      <c r="D1764" s="1">
        <v>93.62</v>
      </c>
      <c r="E1764" s="1">
        <v>223.43</v>
      </c>
    </row>
    <row r="1765" spans="1:5" hidden="1">
      <c r="A1765" s="1">
        <v>1936</v>
      </c>
      <c r="B1765" s="1">
        <v>96</v>
      </c>
      <c r="C1765" s="1">
        <v>79.36</v>
      </c>
      <c r="D1765" s="1">
        <v>62.82</v>
      </c>
      <c r="E1765" s="1">
        <v>142.18</v>
      </c>
    </row>
    <row r="1766" spans="1:5" hidden="1">
      <c r="A1766" s="1">
        <v>1936</v>
      </c>
      <c r="B1766" s="1">
        <v>97</v>
      </c>
      <c r="C1766" s="1">
        <v>46.05</v>
      </c>
      <c r="D1766" s="1">
        <v>35.99</v>
      </c>
      <c r="E1766" s="1">
        <v>82.04</v>
      </c>
    </row>
    <row r="1767" spans="1:5" hidden="1">
      <c r="A1767" s="1">
        <v>1936</v>
      </c>
      <c r="B1767" s="1">
        <v>98</v>
      </c>
      <c r="C1767" s="1">
        <v>27.29</v>
      </c>
      <c r="D1767" s="1">
        <v>24.18</v>
      </c>
      <c r="E1767" s="1">
        <v>51.47</v>
      </c>
    </row>
    <row r="1768" spans="1:5" hidden="1">
      <c r="A1768" s="1">
        <v>1936</v>
      </c>
      <c r="B1768" s="1">
        <v>99</v>
      </c>
      <c r="C1768" s="1">
        <v>16.809999999999999</v>
      </c>
      <c r="D1768" s="1">
        <v>18.2</v>
      </c>
      <c r="E1768" s="1">
        <v>35.01</v>
      </c>
    </row>
    <row r="1769" spans="1:5" hidden="1">
      <c r="A1769" s="1">
        <v>1936</v>
      </c>
      <c r="B1769" s="1">
        <v>100</v>
      </c>
      <c r="C1769" s="1">
        <v>10.61</v>
      </c>
      <c r="D1769" s="1">
        <v>9.18</v>
      </c>
      <c r="E1769" s="1">
        <v>19.79</v>
      </c>
    </row>
    <row r="1770" spans="1:5" hidden="1">
      <c r="A1770" s="1">
        <v>1936</v>
      </c>
      <c r="B1770" s="1">
        <v>101</v>
      </c>
      <c r="C1770" s="1">
        <v>8.25</v>
      </c>
      <c r="D1770" s="1">
        <v>5.56</v>
      </c>
      <c r="E1770" s="1">
        <v>13.81</v>
      </c>
    </row>
    <row r="1771" spans="1:5" hidden="1">
      <c r="A1771" s="1">
        <v>1936</v>
      </c>
      <c r="B1771" s="1">
        <v>102</v>
      </c>
      <c r="C1771" s="1">
        <v>6.71</v>
      </c>
      <c r="D1771" s="1">
        <v>6.3</v>
      </c>
      <c r="E1771" s="1">
        <v>13</v>
      </c>
    </row>
    <row r="1772" spans="1:5" hidden="1">
      <c r="A1772" s="1">
        <v>1936</v>
      </c>
      <c r="B1772" s="1">
        <v>103</v>
      </c>
      <c r="C1772" s="1">
        <v>4.47</v>
      </c>
      <c r="D1772" s="1">
        <v>4.88</v>
      </c>
      <c r="E1772" s="1">
        <v>9.35</v>
      </c>
    </row>
    <row r="1773" spans="1:5" hidden="1">
      <c r="A1773" s="1">
        <v>1936</v>
      </c>
      <c r="B1773" s="1">
        <v>104</v>
      </c>
      <c r="C1773" s="1">
        <v>1.94</v>
      </c>
      <c r="D1773" s="1">
        <v>2.46</v>
      </c>
      <c r="E1773" s="1">
        <v>4.3899999999999997</v>
      </c>
    </row>
    <row r="1774" spans="1:5" hidden="1">
      <c r="A1774" s="1">
        <v>1936</v>
      </c>
      <c r="B1774" s="1">
        <v>105</v>
      </c>
      <c r="C1774" s="1">
        <v>0.24</v>
      </c>
      <c r="D1774" s="1">
        <v>0.98</v>
      </c>
      <c r="E1774" s="1">
        <v>1.22</v>
      </c>
    </row>
    <row r="1775" spans="1:5" hidden="1">
      <c r="A1775" s="1">
        <v>1936</v>
      </c>
      <c r="B1775" s="1">
        <v>106</v>
      </c>
      <c r="C1775" s="1">
        <v>0</v>
      </c>
      <c r="D1775" s="1">
        <v>0.5</v>
      </c>
      <c r="E1775" s="1">
        <v>0.5</v>
      </c>
    </row>
    <row r="1776" spans="1:5" hidden="1">
      <c r="A1776" s="1">
        <v>1936</v>
      </c>
      <c r="B1776" s="1">
        <v>107</v>
      </c>
      <c r="C1776" s="1">
        <v>0</v>
      </c>
      <c r="D1776" s="1">
        <v>0.24</v>
      </c>
      <c r="E1776" s="1">
        <v>0.24</v>
      </c>
    </row>
    <row r="1777" spans="1:5" hidden="1">
      <c r="A1777" s="1">
        <v>1936</v>
      </c>
      <c r="B1777" s="1">
        <v>108</v>
      </c>
      <c r="C1777" s="1">
        <v>0</v>
      </c>
      <c r="D1777" s="1">
        <v>0</v>
      </c>
      <c r="E1777" s="1">
        <v>0</v>
      </c>
    </row>
    <row r="1778" spans="1:5" hidden="1">
      <c r="A1778" s="1">
        <v>1936</v>
      </c>
      <c r="B1778" s="1">
        <v>109</v>
      </c>
      <c r="C1778" s="1">
        <v>0</v>
      </c>
      <c r="D1778" s="1">
        <v>0.27</v>
      </c>
      <c r="E1778" s="1">
        <v>0.27</v>
      </c>
    </row>
    <row r="1779" spans="1:5" hidden="1">
      <c r="A1779" s="1">
        <v>1936</v>
      </c>
      <c r="B1779" s="1" t="s">
        <v>121</v>
      </c>
      <c r="C1779" s="1">
        <v>0</v>
      </c>
      <c r="D1779" s="1">
        <v>0.24</v>
      </c>
      <c r="E1779" s="1">
        <v>0.24</v>
      </c>
    </row>
    <row r="1780" spans="1:5" hidden="1">
      <c r="A1780" s="1">
        <v>1937</v>
      </c>
      <c r="B1780" s="1">
        <v>0</v>
      </c>
      <c r="C1780" s="1">
        <v>55843.49</v>
      </c>
      <c r="D1780" s="1">
        <v>58242.07</v>
      </c>
      <c r="E1780" s="1">
        <v>114085.55</v>
      </c>
    </row>
    <row r="1781" spans="1:5" hidden="1">
      <c r="A1781" s="1">
        <v>1937</v>
      </c>
      <c r="B1781" s="1">
        <v>1</v>
      </c>
      <c r="C1781" s="1">
        <v>53464.59</v>
      </c>
      <c r="D1781" s="1">
        <v>55392.23</v>
      </c>
      <c r="E1781" s="1">
        <v>108856.82</v>
      </c>
    </row>
    <row r="1782" spans="1:5" hidden="1">
      <c r="A1782" s="1">
        <v>1937</v>
      </c>
      <c r="B1782" s="1">
        <v>2</v>
      </c>
      <c r="C1782" s="1">
        <v>51680.66</v>
      </c>
      <c r="D1782" s="1">
        <v>53430.31</v>
      </c>
      <c r="E1782" s="1">
        <v>105110.97</v>
      </c>
    </row>
    <row r="1783" spans="1:5" hidden="1">
      <c r="A1783" s="1">
        <v>1937</v>
      </c>
      <c r="B1783" s="1">
        <v>3</v>
      </c>
      <c r="C1783" s="1">
        <v>51075.82</v>
      </c>
      <c r="D1783" s="1">
        <v>53048.66</v>
      </c>
      <c r="E1783" s="1">
        <v>104124.49</v>
      </c>
    </row>
    <row r="1784" spans="1:5" hidden="1">
      <c r="A1784" s="1">
        <v>1937</v>
      </c>
      <c r="B1784" s="1">
        <v>4</v>
      </c>
      <c r="C1784" s="1">
        <v>51322.99</v>
      </c>
      <c r="D1784" s="1">
        <v>53697.02</v>
      </c>
      <c r="E1784" s="1">
        <v>105020.01</v>
      </c>
    </row>
    <row r="1785" spans="1:5" hidden="1">
      <c r="A1785" s="1">
        <v>1937</v>
      </c>
      <c r="B1785" s="1">
        <v>5</v>
      </c>
      <c r="C1785" s="1">
        <v>53162.04</v>
      </c>
      <c r="D1785" s="1">
        <v>55562.559999999998</v>
      </c>
      <c r="E1785" s="1">
        <v>108724.59</v>
      </c>
    </row>
    <row r="1786" spans="1:5" hidden="1">
      <c r="A1786" s="1">
        <v>1937</v>
      </c>
      <c r="B1786" s="1">
        <v>6</v>
      </c>
      <c r="C1786" s="1">
        <v>56237.54</v>
      </c>
      <c r="D1786" s="1">
        <v>58587.31</v>
      </c>
      <c r="E1786" s="1">
        <v>114824.85</v>
      </c>
    </row>
    <row r="1787" spans="1:5" hidden="1">
      <c r="A1787" s="1">
        <v>1937</v>
      </c>
      <c r="B1787" s="1">
        <v>7</v>
      </c>
      <c r="C1787" s="1">
        <v>58122.14</v>
      </c>
      <c r="D1787" s="1">
        <v>60719.839999999997</v>
      </c>
      <c r="E1787" s="1">
        <v>118841.98</v>
      </c>
    </row>
    <row r="1788" spans="1:5" hidden="1">
      <c r="A1788" s="1">
        <v>1937</v>
      </c>
      <c r="B1788" s="1">
        <v>8</v>
      </c>
      <c r="C1788" s="1">
        <v>59243.92</v>
      </c>
      <c r="D1788" s="1">
        <v>61870.49</v>
      </c>
      <c r="E1788" s="1">
        <v>121114.41</v>
      </c>
    </row>
    <row r="1789" spans="1:5" hidden="1">
      <c r="A1789" s="1">
        <v>1937</v>
      </c>
      <c r="B1789" s="1">
        <v>9</v>
      </c>
      <c r="C1789" s="1">
        <v>60248.15</v>
      </c>
      <c r="D1789" s="1">
        <v>62226.45</v>
      </c>
      <c r="E1789" s="1">
        <v>122474.6</v>
      </c>
    </row>
    <row r="1790" spans="1:5" hidden="1">
      <c r="A1790" s="1">
        <v>1937</v>
      </c>
      <c r="B1790" s="1">
        <v>10</v>
      </c>
      <c r="C1790" s="1">
        <v>60773.08</v>
      </c>
      <c r="D1790" s="1">
        <v>62273.25</v>
      </c>
      <c r="E1790" s="1">
        <v>123046.33</v>
      </c>
    </row>
    <row r="1791" spans="1:5" hidden="1">
      <c r="A1791" s="1">
        <v>1937</v>
      </c>
      <c r="B1791" s="1">
        <v>11</v>
      </c>
      <c r="C1791" s="1">
        <v>61893.26</v>
      </c>
      <c r="D1791" s="1">
        <v>62970.28</v>
      </c>
      <c r="E1791" s="1">
        <v>124863.53</v>
      </c>
    </row>
    <row r="1792" spans="1:5" hidden="1">
      <c r="A1792" s="1">
        <v>1937</v>
      </c>
      <c r="B1792" s="1">
        <v>12</v>
      </c>
      <c r="C1792" s="1">
        <v>62650.76</v>
      </c>
      <c r="D1792" s="1">
        <v>63425.74</v>
      </c>
      <c r="E1792" s="1">
        <v>126076.5</v>
      </c>
    </row>
    <row r="1793" spans="1:5" hidden="1">
      <c r="A1793" s="1">
        <v>1937</v>
      </c>
      <c r="B1793" s="1">
        <v>13</v>
      </c>
      <c r="C1793" s="1">
        <v>62574.7</v>
      </c>
      <c r="D1793" s="1">
        <v>63697.16</v>
      </c>
      <c r="E1793" s="1">
        <v>126271.86</v>
      </c>
    </row>
    <row r="1794" spans="1:5" hidden="1">
      <c r="A1794" s="1">
        <v>1937</v>
      </c>
      <c r="B1794" s="1">
        <v>14</v>
      </c>
      <c r="C1794" s="1">
        <v>63170.53</v>
      </c>
      <c r="D1794" s="1">
        <v>64719.040000000001</v>
      </c>
      <c r="E1794" s="1">
        <v>127889.57</v>
      </c>
    </row>
    <row r="1795" spans="1:5" hidden="1">
      <c r="A1795" s="1">
        <v>1937</v>
      </c>
      <c r="B1795" s="1">
        <v>15</v>
      </c>
      <c r="C1795" s="1">
        <v>63873.51</v>
      </c>
      <c r="D1795" s="1">
        <v>65871.360000000001</v>
      </c>
      <c r="E1795" s="1">
        <v>129744.86</v>
      </c>
    </row>
    <row r="1796" spans="1:5" hidden="1">
      <c r="A1796" s="1">
        <v>1937</v>
      </c>
      <c r="B1796" s="1">
        <v>16</v>
      </c>
      <c r="C1796" s="1">
        <v>62859.76</v>
      </c>
      <c r="D1796" s="1">
        <v>65333.21</v>
      </c>
      <c r="E1796" s="1">
        <v>128192.97</v>
      </c>
    </row>
    <row r="1797" spans="1:5" hidden="1">
      <c r="A1797" s="1">
        <v>1937</v>
      </c>
      <c r="B1797" s="1">
        <v>17</v>
      </c>
      <c r="C1797" s="1">
        <v>59840.800000000003</v>
      </c>
      <c r="D1797" s="1">
        <v>62416.1</v>
      </c>
      <c r="E1797" s="1">
        <v>122256.9</v>
      </c>
    </row>
    <row r="1798" spans="1:5" hidden="1">
      <c r="A1798" s="1">
        <v>1937</v>
      </c>
      <c r="B1798" s="1">
        <v>18</v>
      </c>
      <c r="C1798" s="1">
        <v>57676.98</v>
      </c>
      <c r="D1798" s="1">
        <v>60004.53</v>
      </c>
      <c r="E1798" s="1">
        <v>117681.5</v>
      </c>
    </row>
    <row r="1799" spans="1:5" hidden="1">
      <c r="A1799" s="1">
        <v>1937</v>
      </c>
      <c r="B1799" s="1">
        <v>19</v>
      </c>
      <c r="C1799" s="1">
        <v>58242.7</v>
      </c>
      <c r="D1799" s="1">
        <v>59919.73</v>
      </c>
      <c r="E1799" s="1">
        <v>118162.43</v>
      </c>
    </row>
    <row r="1800" spans="1:5" hidden="1">
      <c r="A1800" s="1">
        <v>1937</v>
      </c>
      <c r="B1800" s="1">
        <v>20</v>
      </c>
      <c r="C1800" s="1">
        <v>59546.31</v>
      </c>
      <c r="D1800" s="1">
        <v>60872.94</v>
      </c>
      <c r="E1800" s="1">
        <v>120419.25</v>
      </c>
    </row>
    <row r="1801" spans="1:5" hidden="1">
      <c r="A1801" s="1">
        <v>1937</v>
      </c>
      <c r="B1801" s="1">
        <v>21</v>
      </c>
      <c r="C1801" s="1">
        <v>60644.15</v>
      </c>
      <c r="D1801" s="1">
        <v>61645.65</v>
      </c>
      <c r="E1801" s="1">
        <v>122289.8</v>
      </c>
    </row>
    <row r="1802" spans="1:5" hidden="1">
      <c r="A1802" s="1">
        <v>1937</v>
      </c>
      <c r="B1802" s="1">
        <v>22</v>
      </c>
      <c r="C1802" s="1">
        <v>61969.38</v>
      </c>
      <c r="D1802" s="1">
        <v>62696.08</v>
      </c>
      <c r="E1802" s="1">
        <v>124665.47</v>
      </c>
    </row>
    <row r="1803" spans="1:5" hidden="1">
      <c r="A1803" s="1">
        <v>1937</v>
      </c>
      <c r="B1803" s="1">
        <v>23</v>
      </c>
      <c r="C1803" s="1">
        <v>61881.57</v>
      </c>
      <c r="D1803" s="1">
        <v>62605.52</v>
      </c>
      <c r="E1803" s="1">
        <v>124487.09</v>
      </c>
    </row>
    <row r="1804" spans="1:5" hidden="1">
      <c r="A1804" s="1">
        <v>1937</v>
      </c>
      <c r="B1804" s="1">
        <v>24</v>
      </c>
      <c r="C1804" s="1">
        <v>60107.64</v>
      </c>
      <c r="D1804" s="1">
        <v>61306.68</v>
      </c>
      <c r="E1804" s="1">
        <v>121414.32</v>
      </c>
    </row>
    <row r="1805" spans="1:5" hidden="1">
      <c r="A1805" s="1">
        <v>1937</v>
      </c>
      <c r="B1805" s="1">
        <v>25</v>
      </c>
      <c r="C1805" s="1">
        <v>58282.28</v>
      </c>
      <c r="D1805" s="1">
        <v>59981.72</v>
      </c>
      <c r="E1805" s="1">
        <v>118264</v>
      </c>
    </row>
    <row r="1806" spans="1:5" hidden="1">
      <c r="A1806" s="1">
        <v>1937</v>
      </c>
      <c r="B1806" s="1">
        <v>26</v>
      </c>
      <c r="C1806" s="1">
        <v>56632.5</v>
      </c>
      <c r="D1806" s="1">
        <v>59029.41</v>
      </c>
      <c r="E1806" s="1">
        <v>115661.91</v>
      </c>
    </row>
    <row r="1807" spans="1:5" hidden="1">
      <c r="A1807" s="1">
        <v>1937</v>
      </c>
      <c r="B1807" s="1">
        <v>27</v>
      </c>
      <c r="C1807" s="1">
        <v>54881.29</v>
      </c>
      <c r="D1807" s="1">
        <v>58279.6</v>
      </c>
      <c r="E1807" s="1">
        <v>113160.88</v>
      </c>
    </row>
    <row r="1808" spans="1:5" hidden="1">
      <c r="A1808" s="1">
        <v>1937</v>
      </c>
      <c r="B1808" s="1">
        <v>28</v>
      </c>
      <c r="C1808" s="1">
        <v>53777.57</v>
      </c>
      <c r="D1808" s="1">
        <v>57354.98</v>
      </c>
      <c r="E1808" s="1">
        <v>111132.55</v>
      </c>
    </row>
    <row r="1809" spans="1:5" hidden="1">
      <c r="A1809" s="1">
        <v>1937</v>
      </c>
      <c r="B1809" s="1">
        <v>29</v>
      </c>
      <c r="C1809" s="1">
        <v>53077.97</v>
      </c>
      <c r="D1809" s="1">
        <v>56528.77</v>
      </c>
      <c r="E1809" s="1">
        <v>109606.73</v>
      </c>
    </row>
    <row r="1810" spans="1:5" hidden="1">
      <c r="A1810" s="1">
        <v>1937</v>
      </c>
      <c r="B1810" s="1">
        <v>30</v>
      </c>
      <c r="C1810" s="1">
        <v>51682.67</v>
      </c>
      <c r="D1810" s="1">
        <v>55853.48</v>
      </c>
      <c r="E1810" s="1">
        <v>107536.14</v>
      </c>
    </row>
    <row r="1811" spans="1:5" hidden="1">
      <c r="A1811" s="1">
        <v>1937</v>
      </c>
      <c r="B1811" s="1">
        <v>31</v>
      </c>
      <c r="C1811" s="1">
        <v>50179.33</v>
      </c>
      <c r="D1811" s="1">
        <v>55104.21</v>
      </c>
      <c r="E1811" s="1">
        <v>105283.54</v>
      </c>
    </row>
    <row r="1812" spans="1:5" hidden="1">
      <c r="A1812" s="1">
        <v>1937</v>
      </c>
      <c r="B1812" s="1">
        <v>32</v>
      </c>
      <c r="C1812" s="1">
        <v>48856.01</v>
      </c>
      <c r="D1812" s="1">
        <v>53634.38</v>
      </c>
      <c r="E1812" s="1">
        <v>102490.38</v>
      </c>
    </row>
    <row r="1813" spans="1:5" hidden="1">
      <c r="A1813" s="1">
        <v>1937</v>
      </c>
      <c r="B1813" s="1">
        <v>33</v>
      </c>
      <c r="C1813" s="1">
        <v>47529.65</v>
      </c>
      <c r="D1813" s="1">
        <v>51707.68</v>
      </c>
      <c r="E1813" s="1">
        <v>99237.32</v>
      </c>
    </row>
    <row r="1814" spans="1:5" hidden="1">
      <c r="A1814" s="1">
        <v>1937</v>
      </c>
      <c r="B1814" s="1">
        <v>34</v>
      </c>
      <c r="C1814" s="1">
        <v>47172.61</v>
      </c>
      <c r="D1814" s="1">
        <v>50775.57</v>
      </c>
      <c r="E1814" s="1">
        <v>97948.17</v>
      </c>
    </row>
    <row r="1815" spans="1:5" hidden="1">
      <c r="A1815" s="1">
        <v>1937</v>
      </c>
      <c r="B1815" s="1">
        <v>35</v>
      </c>
      <c r="C1815" s="1">
        <v>47573.18</v>
      </c>
      <c r="D1815" s="1">
        <v>50625.09</v>
      </c>
      <c r="E1815" s="1">
        <v>98198.28</v>
      </c>
    </row>
    <row r="1816" spans="1:5" hidden="1">
      <c r="A1816" s="1">
        <v>1937</v>
      </c>
      <c r="B1816" s="1">
        <v>36</v>
      </c>
      <c r="C1816" s="1">
        <v>47972.53</v>
      </c>
      <c r="D1816" s="1">
        <v>50425.59</v>
      </c>
      <c r="E1816" s="1">
        <v>98398.13</v>
      </c>
    </row>
    <row r="1817" spans="1:5" hidden="1">
      <c r="A1817" s="1">
        <v>1937</v>
      </c>
      <c r="B1817" s="1">
        <v>37</v>
      </c>
      <c r="C1817" s="1">
        <v>47629.53</v>
      </c>
      <c r="D1817" s="1">
        <v>49357.95</v>
      </c>
      <c r="E1817" s="1">
        <v>96987.48</v>
      </c>
    </row>
    <row r="1818" spans="1:5" hidden="1">
      <c r="A1818" s="1">
        <v>1937</v>
      </c>
      <c r="B1818" s="1">
        <v>38</v>
      </c>
      <c r="C1818" s="1">
        <v>46379.62</v>
      </c>
      <c r="D1818" s="1">
        <v>47358.27</v>
      </c>
      <c r="E1818" s="1">
        <v>93737.89</v>
      </c>
    </row>
    <row r="1819" spans="1:5" hidden="1">
      <c r="A1819" s="1">
        <v>1937</v>
      </c>
      <c r="B1819" s="1">
        <v>39</v>
      </c>
      <c r="C1819" s="1">
        <v>45823.360000000001</v>
      </c>
      <c r="D1819" s="1">
        <v>45878.23</v>
      </c>
      <c r="E1819" s="1">
        <v>91701.59</v>
      </c>
    </row>
    <row r="1820" spans="1:5" hidden="1">
      <c r="A1820" s="1">
        <v>1937</v>
      </c>
      <c r="B1820" s="1">
        <v>40</v>
      </c>
      <c r="C1820" s="1">
        <v>46122.96</v>
      </c>
      <c r="D1820" s="1">
        <v>45076.57</v>
      </c>
      <c r="E1820" s="1">
        <v>91199.53</v>
      </c>
    </row>
    <row r="1821" spans="1:5" hidden="1">
      <c r="A1821" s="1">
        <v>1937</v>
      </c>
      <c r="B1821" s="1">
        <v>41</v>
      </c>
      <c r="C1821" s="1">
        <v>46298.44</v>
      </c>
      <c r="D1821" s="1">
        <v>44823.26</v>
      </c>
      <c r="E1821" s="1">
        <v>91121.7</v>
      </c>
    </row>
    <row r="1822" spans="1:5" hidden="1">
      <c r="A1822" s="1">
        <v>1937</v>
      </c>
      <c r="B1822" s="1">
        <v>42</v>
      </c>
      <c r="C1822" s="1">
        <v>46275.03</v>
      </c>
      <c r="D1822" s="1">
        <v>44849.22</v>
      </c>
      <c r="E1822" s="1">
        <v>91124.24</v>
      </c>
    </row>
    <row r="1823" spans="1:5" hidden="1">
      <c r="A1823" s="1">
        <v>1937</v>
      </c>
      <c r="B1823" s="1">
        <v>43</v>
      </c>
      <c r="C1823" s="1">
        <v>46148.39</v>
      </c>
      <c r="D1823" s="1">
        <v>44996.88</v>
      </c>
      <c r="E1823" s="1">
        <v>91145.27</v>
      </c>
    </row>
    <row r="1824" spans="1:5" hidden="1">
      <c r="A1824" s="1">
        <v>1937</v>
      </c>
      <c r="B1824" s="1">
        <v>44</v>
      </c>
      <c r="C1824" s="1">
        <v>46273.55</v>
      </c>
      <c r="D1824" s="1">
        <v>45521.43</v>
      </c>
      <c r="E1824" s="1">
        <v>91794.98</v>
      </c>
    </row>
    <row r="1825" spans="1:5" hidden="1">
      <c r="A1825" s="1">
        <v>1937</v>
      </c>
      <c r="B1825" s="1">
        <v>45</v>
      </c>
      <c r="C1825" s="1">
        <v>45976.959999999999</v>
      </c>
      <c r="D1825" s="1">
        <v>45673.65</v>
      </c>
      <c r="E1825" s="1">
        <v>91650.6</v>
      </c>
    </row>
    <row r="1826" spans="1:5" hidden="1">
      <c r="A1826" s="1">
        <v>1937</v>
      </c>
      <c r="B1826" s="1">
        <v>46</v>
      </c>
      <c r="C1826" s="1">
        <v>44879.96</v>
      </c>
      <c r="D1826" s="1">
        <v>45376.07</v>
      </c>
      <c r="E1826" s="1">
        <v>90256.02</v>
      </c>
    </row>
    <row r="1827" spans="1:5" hidden="1">
      <c r="A1827" s="1">
        <v>1937</v>
      </c>
      <c r="B1827" s="1">
        <v>47</v>
      </c>
      <c r="C1827" s="1">
        <v>43728.53</v>
      </c>
      <c r="D1827" s="1">
        <v>44850.49</v>
      </c>
      <c r="E1827" s="1">
        <v>88579.02</v>
      </c>
    </row>
    <row r="1828" spans="1:5" hidden="1">
      <c r="A1828" s="1">
        <v>1937</v>
      </c>
      <c r="B1828" s="1">
        <v>48</v>
      </c>
      <c r="C1828" s="1">
        <v>42877.34</v>
      </c>
      <c r="D1828" s="1">
        <v>44252.41</v>
      </c>
      <c r="E1828" s="1">
        <v>87129.75</v>
      </c>
    </row>
    <row r="1829" spans="1:5" hidden="1">
      <c r="A1829" s="1">
        <v>1937</v>
      </c>
      <c r="B1829" s="1">
        <v>49</v>
      </c>
      <c r="C1829" s="1">
        <v>41730.5</v>
      </c>
      <c r="D1829" s="1">
        <v>42955.23</v>
      </c>
      <c r="E1829" s="1">
        <v>84685.73</v>
      </c>
    </row>
    <row r="1830" spans="1:5" hidden="1">
      <c r="A1830" s="1">
        <v>1937</v>
      </c>
      <c r="B1830" s="1">
        <v>50</v>
      </c>
      <c r="C1830" s="1">
        <v>40156.5</v>
      </c>
      <c r="D1830" s="1">
        <v>41330.25</v>
      </c>
      <c r="E1830" s="1">
        <v>81486.75</v>
      </c>
    </row>
    <row r="1831" spans="1:5" hidden="1">
      <c r="A1831" s="1">
        <v>1937</v>
      </c>
      <c r="B1831" s="1">
        <v>51</v>
      </c>
      <c r="C1831" s="1">
        <v>38629.29</v>
      </c>
      <c r="D1831" s="1">
        <v>39928.76</v>
      </c>
      <c r="E1831" s="1">
        <v>78558.05</v>
      </c>
    </row>
    <row r="1832" spans="1:5" hidden="1">
      <c r="A1832" s="1">
        <v>1937</v>
      </c>
      <c r="B1832" s="1">
        <v>52</v>
      </c>
      <c r="C1832" s="1">
        <v>37106.94</v>
      </c>
      <c r="D1832" s="1">
        <v>38529.839999999997</v>
      </c>
      <c r="E1832" s="1">
        <v>75636.78</v>
      </c>
    </row>
    <row r="1833" spans="1:5" hidden="1">
      <c r="A1833" s="1">
        <v>1937</v>
      </c>
      <c r="B1833" s="1">
        <v>53</v>
      </c>
      <c r="C1833" s="1">
        <v>35158.82</v>
      </c>
      <c r="D1833" s="1">
        <v>36757.94</v>
      </c>
      <c r="E1833" s="1">
        <v>71916.759999999995</v>
      </c>
    </row>
    <row r="1834" spans="1:5" hidden="1">
      <c r="A1834" s="1">
        <v>1937</v>
      </c>
      <c r="B1834" s="1">
        <v>54</v>
      </c>
      <c r="C1834" s="1">
        <v>33430.21</v>
      </c>
      <c r="D1834" s="1">
        <v>34880.76</v>
      </c>
      <c r="E1834" s="1">
        <v>68310.97</v>
      </c>
    </row>
    <row r="1835" spans="1:5" hidden="1">
      <c r="A1835" s="1">
        <v>1937</v>
      </c>
      <c r="B1835" s="1">
        <v>55</v>
      </c>
      <c r="C1835" s="1">
        <v>32327.56</v>
      </c>
      <c r="D1835" s="1">
        <v>33650.980000000003</v>
      </c>
      <c r="E1835" s="1">
        <v>65978.539999999994</v>
      </c>
    </row>
    <row r="1836" spans="1:5" hidden="1">
      <c r="A1836" s="1">
        <v>1937</v>
      </c>
      <c r="B1836" s="1">
        <v>56</v>
      </c>
      <c r="C1836" s="1">
        <v>31502.63</v>
      </c>
      <c r="D1836" s="1">
        <v>32752.68</v>
      </c>
      <c r="E1836" s="1">
        <v>64255.31</v>
      </c>
    </row>
    <row r="1837" spans="1:5" hidden="1">
      <c r="A1837" s="1">
        <v>1937</v>
      </c>
      <c r="B1837" s="1">
        <v>57</v>
      </c>
      <c r="C1837" s="1">
        <v>30380</v>
      </c>
      <c r="D1837" s="1">
        <v>31281.15</v>
      </c>
      <c r="E1837" s="1">
        <v>61661.15</v>
      </c>
    </row>
    <row r="1838" spans="1:5" hidden="1">
      <c r="A1838" s="1">
        <v>1937</v>
      </c>
      <c r="B1838" s="1">
        <v>58</v>
      </c>
      <c r="C1838" s="1">
        <v>28757.34</v>
      </c>
      <c r="D1838" s="1">
        <v>29257.19</v>
      </c>
      <c r="E1838" s="1">
        <v>58014.54</v>
      </c>
    </row>
    <row r="1839" spans="1:5" hidden="1">
      <c r="A1839" s="1">
        <v>1937</v>
      </c>
      <c r="B1839" s="1">
        <v>59</v>
      </c>
      <c r="C1839" s="1">
        <v>27055.75</v>
      </c>
      <c r="D1839" s="1">
        <v>27330.57</v>
      </c>
      <c r="E1839" s="1">
        <v>54386.32</v>
      </c>
    </row>
    <row r="1840" spans="1:5" hidden="1">
      <c r="A1840" s="1">
        <v>1937</v>
      </c>
      <c r="B1840" s="1">
        <v>60</v>
      </c>
      <c r="C1840" s="1">
        <v>25727.57</v>
      </c>
      <c r="D1840" s="1">
        <v>25778.03</v>
      </c>
      <c r="E1840" s="1">
        <v>51505.599999999999</v>
      </c>
    </row>
    <row r="1841" spans="1:5" hidden="1">
      <c r="A1841" s="1">
        <v>1937</v>
      </c>
      <c r="B1841" s="1">
        <v>61</v>
      </c>
      <c r="C1841" s="1">
        <v>24752.12</v>
      </c>
      <c r="D1841" s="1">
        <v>24577.1</v>
      </c>
      <c r="E1841" s="1">
        <v>49329.22</v>
      </c>
    </row>
    <row r="1842" spans="1:5" hidden="1">
      <c r="A1842" s="1">
        <v>1937</v>
      </c>
      <c r="B1842" s="1">
        <v>62</v>
      </c>
      <c r="C1842" s="1">
        <v>23951.09</v>
      </c>
      <c r="D1842" s="1">
        <v>23600.799999999999</v>
      </c>
      <c r="E1842" s="1">
        <v>47551.88</v>
      </c>
    </row>
    <row r="1843" spans="1:5" hidden="1">
      <c r="A1843" s="1">
        <v>1937</v>
      </c>
      <c r="B1843" s="1">
        <v>63</v>
      </c>
      <c r="C1843" s="1">
        <v>23001.599999999999</v>
      </c>
      <c r="D1843" s="1">
        <v>22526.560000000001</v>
      </c>
      <c r="E1843" s="1">
        <v>45528.160000000003</v>
      </c>
    </row>
    <row r="1844" spans="1:5" hidden="1">
      <c r="A1844" s="1">
        <v>1937</v>
      </c>
      <c r="B1844" s="1">
        <v>64</v>
      </c>
      <c r="C1844" s="1">
        <v>22002.23</v>
      </c>
      <c r="D1844" s="1">
        <v>21501.64</v>
      </c>
      <c r="E1844" s="1">
        <v>43503.87</v>
      </c>
    </row>
    <row r="1845" spans="1:5" hidden="1">
      <c r="A1845" s="1">
        <v>1937</v>
      </c>
      <c r="B1845" s="1">
        <v>65</v>
      </c>
      <c r="C1845" s="1">
        <v>21224.79</v>
      </c>
      <c r="D1845" s="1">
        <v>20771.759999999998</v>
      </c>
      <c r="E1845" s="1">
        <v>41996.55</v>
      </c>
    </row>
    <row r="1846" spans="1:5" hidden="1">
      <c r="A1846" s="1">
        <v>1937</v>
      </c>
      <c r="B1846" s="1">
        <v>66</v>
      </c>
      <c r="C1846" s="1">
        <v>20574.669999999998</v>
      </c>
      <c r="D1846" s="1">
        <v>20248.68</v>
      </c>
      <c r="E1846" s="1">
        <v>40823.360000000001</v>
      </c>
    </row>
    <row r="1847" spans="1:5" hidden="1">
      <c r="A1847" s="1">
        <v>1937</v>
      </c>
      <c r="B1847" s="1">
        <v>67</v>
      </c>
      <c r="C1847" s="1">
        <v>19825.82</v>
      </c>
      <c r="D1847" s="1">
        <v>19476.53</v>
      </c>
      <c r="E1847" s="1">
        <v>39302.35</v>
      </c>
    </row>
    <row r="1848" spans="1:5" hidden="1">
      <c r="A1848" s="1">
        <v>1937</v>
      </c>
      <c r="B1848" s="1">
        <v>68</v>
      </c>
      <c r="C1848" s="1">
        <v>19023.900000000001</v>
      </c>
      <c r="D1848" s="1">
        <v>18324.39</v>
      </c>
      <c r="E1848" s="1">
        <v>37348.29</v>
      </c>
    </row>
    <row r="1849" spans="1:5" hidden="1">
      <c r="A1849" s="1">
        <v>1937</v>
      </c>
      <c r="B1849" s="1">
        <v>69</v>
      </c>
      <c r="C1849" s="1">
        <v>17977.18</v>
      </c>
      <c r="D1849" s="1">
        <v>17176.32</v>
      </c>
      <c r="E1849" s="1">
        <v>35153.49</v>
      </c>
    </row>
    <row r="1850" spans="1:5" hidden="1">
      <c r="A1850" s="1">
        <v>1937</v>
      </c>
      <c r="B1850" s="1">
        <v>70</v>
      </c>
      <c r="C1850" s="1">
        <v>16652.93</v>
      </c>
      <c r="D1850" s="1">
        <v>16125.5</v>
      </c>
      <c r="E1850" s="1">
        <v>32778.43</v>
      </c>
    </row>
    <row r="1851" spans="1:5" hidden="1">
      <c r="A1851" s="1">
        <v>1937</v>
      </c>
      <c r="B1851" s="1">
        <v>71</v>
      </c>
      <c r="C1851" s="1">
        <v>15548.32</v>
      </c>
      <c r="D1851" s="1">
        <v>15271.92</v>
      </c>
      <c r="E1851" s="1">
        <v>30820.240000000002</v>
      </c>
    </row>
    <row r="1852" spans="1:5" hidden="1">
      <c r="A1852" s="1">
        <v>1937</v>
      </c>
      <c r="B1852" s="1">
        <v>72</v>
      </c>
      <c r="C1852" s="1">
        <v>14625.64</v>
      </c>
      <c r="D1852" s="1">
        <v>14399.36</v>
      </c>
      <c r="E1852" s="1">
        <v>29025</v>
      </c>
    </row>
    <row r="1853" spans="1:5" hidden="1">
      <c r="A1853" s="1">
        <v>1937</v>
      </c>
      <c r="B1853" s="1">
        <v>73</v>
      </c>
      <c r="C1853" s="1">
        <v>13552.26</v>
      </c>
      <c r="D1853" s="1">
        <v>13278.11</v>
      </c>
      <c r="E1853" s="1">
        <v>26830.36</v>
      </c>
    </row>
    <row r="1854" spans="1:5" hidden="1">
      <c r="A1854" s="1">
        <v>1937</v>
      </c>
      <c r="B1854" s="1">
        <v>74</v>
      </c>
      <c r="C1854" s="1">
        <v>12299.74</v>
      </c>
      <c r="D1854" s="1">
        <v>12148.1</v>
      </c>
      <c r="E1854" s="1">
        <v>24447.84</v>
      </c>
    </row>
    <row r="1855" spans="1:5" hidden="1">
      <c r="A1855" s="1">
        <v>1937</v>
      </c>
      <c r="B1855" s="1">
        <v>75</v>
      </c>
      <c r="C1855" s="1">
        <v>11174.98</v>
      </c>
      <c r="D1855" s="1">
        <v>11000.4</v>
      </c>
      <c r="E1855" s="1">
        <v>22175.38</v>
      </c>
    </row>
    <row r="1856" spans="1:5" hidden="1">
      <c r="A1856" s="1">
        <v>1937</v>
      </c>
      <c r="B1856" s="1">
        <v>76</v>
      </c>
      <c r="C1856" s="1">
        <v>10247.83</v>
      </c>
      <c r="D1856" s="1">
        <v>9948.48</v>
      </c>
      <c r="E1856" s="1">
        <v>20196.310000000001</v>
      </c>
    </row>
    <row r="1857" spans="1:5" hidden="1">
      <c r="A1857" s="1">
        <v>1937</v>
      </c>
      <c r="B1857" s="1">
        <v>77</v>
      </c>
      <c r="C1857" s="1">
        <v>9248.51</v>
      </c>
      <c r="D1857" s="1">
        <v>8748.9500000000007</v>
      </c>
      <c r="E1857" s="1">
        <v>17997.46</v>
      </c>
    </row>
    <row r="1858" spans="1:5" hidden="1">
      <c r="A1858" s="1">
        <v>1937</v>
      </c>
      <c r="B1858" s="1">
        <v>78</v>
      </c>
      <c r="C1858" s="1">
        <v>8049.39</v>
      </c>
      <c r="D1858" s="1">
        <v>7424.29</v>
      </c>
      <c r="E1858" s="1">
        <v>15473.68</v>
      </c>
    </row>
    <row r="1859" spans="1:5" hidden="1">
      <c r="A1859" s="1">
        <v>1937</v>
      </c>
      <c r="B1859" s="1">
        <v>79</v>
      </c>
      <c r="C1859" s="1">
        <v>6997.5</v>
      </c>
      <c r="D1859" s="1">
        <v>6223.42</v>
      </c>
      <c r="E1859" s="1">
        <v>13220.92</v>
      </c>
    </row>
    <row r="1860" spans="1:5" hidden="1">
      <c r="A1860" s="1">
        <v>1937</v>
      </c>
      <c r="B1860" s="1">
        <v>80</v>
      </c>
      <c r="C1860" s="1">
        <v>6289</v>
      </c>
      <c r="D1860" s="1">
        <v>5662.41</v>
      </c>
      <c r="E1860" s="1">
        <v>11951.42</v>
      </c>
    </row>
    <row r="1861" spans="1:5" hidden="1">
      <c r="A1861" s="1">
        <v>1937</v>
      </c>
      <c r="B1861" s="1">
        <v>81</v>
      </c>
      <c r="C1861" s="1">
        <v>5376.61</v>
      </c>
      <c r="D1861" s="1">
        <v>4810.9399999999996</v>
      </c>
      <c r="E1861" s="1">
        <v>10187.549999999999</v>
      </c>
    </row>
    <row r="1862" spans="1:5" hidden="1">
      <c r="A1862" s="1">
        <v>1937</v>
      </c>
      <c r="B1862" s="1">
        <v>82</v>
      </c>
      <c r="C1862" s="1">
        <v>4406.46</v>
      </c>
      <c r="D1862" s="1">
        <v>3889.19</v>
      </c>
      <c r="E1862" s="1">
        <v>8295.65</v>
      </c>
    </row>
    <row r="1863" spans="1:5" hidden="1">
      <c r="A1863" s="1">
        <v>1937</v>
      </c>
      <c r="B1863" s="1">
        <v>83</v>
      </c>
      <c r="C1863" s="1">
        <v>3468.21</v>
      </c>
      <c r="D1863" s="1">
        <v>2964.21</v>
      </c>
      <c r="E1863" s="1">
        <v>6432.42</v>
      </c>
    </row>
    <row r="1864" spans="1:5" hidden="1">
      <c r="A1864" s="1">
        <v>1937</v>
      </c>
      <c r="B1864" s="1">
        <v>84</v>
      </c>
      <c r="C1864" s="1">
        <v>2719.19</v>
      </c>
      <c r="D1864" s="1">
        <v>2249.7600000000002</v>
      </c>
      <c r="E1864" s="1">
        <v>4968.95</v>
      </c>
    </row>
    <row r="1865" spans="1:5" hidden="1">
      <c r="A1865" s="1">
        <v>1937</v>
      </c>
      <c r="B1865" s="1">
        <v>85</v>
      </c>
      <c r="C1865" s="1">
        <v>2227.16</v>
      </c>
      <c r="D1865" s="1">
        <v>1776.35</v>
      </c>
      <c r="E1865" s="1">
        <v>4003.51</v>
      </c>
    </row>
    <row r="1866" spans="1:5" hidden="1">
      <c r="A1866" s="1">
        <v>1937</v>
      </c>
      <c r="B1866" s="1">
        <v>86</v>
      </c>
      <c r="C1866" s="1">
        <v>1852.33</v>
      </c>
      <c r="D1866" s="1">
        <v>1437.55</v>
      </c>
      <c r="E1866" s="1">
        <v>3289.87</v>
      </c>
    </row>
    <row r="1867" spans="1:5" hidden="1">
      <c r="A1867" s="1">
        <v>1937</v>
      </c>
      <c r="B1867" s="1">
        <v>87</v>
      </c>
      <c r="C1867" s="1">
        <v>1482.17</v>
      </c>
      <c r="D1867" s="1">
        <v>1102.58</v>
      </c>
      <c r="E1867" s="1">
        <v>2584.75</v>
      </c>
    </row>
    <row r="1868" spans="1:5" hidden="1">
      <c r="A1868" s="1">
        <v>1937</v>
      </c>
      <c r="B1868" s="1">
        <v>88</v>
      </c>
      <c r="C1868" s="1">
        <v>1134.72</v>
      </c>
      <c r="D1868" s="1">
        <v>801</v>
      </c>
      <c r="E1868" s="1">
        <v>1935.71</v>
      </c>
    </row>
    <row r="1869" spans="1:5" hidden="1">
      <c r="A1869" s="1">
        <v>1937</v>
      </c>
      <c r="B1869" s="1">
        <v>89</v>
      </c>
      <c r="C1869" s="1">
        <v>856.53</v>
      </c>
      <c r="D1869" s="1">
        <v>593.69000000000005</v>
      </c>
      <c r="E1869" s="1">
        <v>1450.22</v>
      </c>
    </row>
    <row r="1870" spans="1:5" hidden="1">
      <c r="A1870" s="1">
        <v>1937</v>
      </c>
      <c r="B1870" s="1">
        <v>90</v>
      </c>
      <c r="C1870" s="1">
        <v>667.48</v>
      </c>
      <c r="D1870" s="1">
        <v>431.6</v>
      </c>
      <c r="E1870" s="1">
        <v>1099.08</v>
      </c>
    </row>
    <row r="1871" spans="1:5" hidden="1">
      <c r="A1871" s="1">
        <v>1937</v>
      </c>
      <c r="B1871" s="1">
        <v>91</v>
      </c>
      <c r="C1871" s="1">
        <v>518.38</v>
      </c>
      <c r="D1871" s="1">
        <v>306.88</v>
      </c>
      <c r="E1871" s="1">
        <v>825.27</v>
      </c>
    </row>
    <row r="1872" spans="1:5" hidden="1">
      <c r="A1872" s="1">
        <v>1937</v>
      </c>
      <c r="B1872" s="1">
        <v>92</v>
      </c>
      <c r="C1872" s="1">
        <v>392.09</v>
      </c>
      <c r="D1872" s="1">
        <v>233.67</v>
      </c>
      <c r="E1872" s="1">
        <v>625.75</v>
      </c>
    </row>
    <row r="1873" spans="1:5" hidden="1">
      <c r="A1873" s="1">
        <v>1937</v>
      </c>
      <c r="B1873" s="1">
        <v>93</v>
      </c>
      <c r="C1873" s="1">
        <v>292.52999999999997</v>
      </c>
      <c r="D1873" s="1">
        <v>181.92</v>
      </c>
      <c r="E1873" s="1">
        <v>474.45</v>
      </c>
    </row>
    <row r="1874" spans="1:5" hidden="1">
      <c r="A1874" s="1">
        <v>1937</v>
      </c>
      <c r="B1874" s="1">
        <v>94</v>
      </c>
      <c r="C1874" s="1">
        <v>208.04</v>
      </c>
      <c r="D1874" s="1">
        <v>134.24</v>
      </c>
      <c r="E1874" s="1">
        <v>342.28</v>
      </c>
    </row>
    <row r="1875" spans="1:5" hidden="1">
      <c r="A1875" s="1">
        <v>1937</v>
      </c>
      <c r="B1875" s="1">
        <v>95</v>
      </c>
      <c r="C1875" s="1">
        <v>139.81</v>
      </c>
      <c r="D1875" s="1">
        <v>93.55</v>
      </c>
      <c r="E1875" s="1">
        <v>233.36</v>
      </c>
    </row>
    <row r="1876" spans="1:5" hidden="1">
      <c r="A1876" s="1">
        <v>1937</v>
      </c>
      <c r="B1876" s="1">
        <v>96</v>
      </c>
      <c r="C1876" s="1">
        <v>88.16</v>
      </c>
      <c r="D1876" s="1">
        <v>65.19</v>
      </c>
      <c r="E1876" s="1">
        <v>153.34</v>
      </c>
    </row>
    <row r="1877" spans="1:5" hidden="1">
      <c r="A1877" s="1">
        <v>1937</v>
      </c>
      <c r="B1877" s="1">
        <v>97</v>
      </c>
      <c r="C1877" s="1">
        <v>50.93</v>
      </c>
      <c r="D1877" s="1">
        <v>42.65</v>
      </c>
      <c r="E1877" s="1">
        <v>93.58</v>
      </c>
    </row>
    <row r="1878" spans="1:5" hidden="1">
      <c r="A1878" s="1">
        <v>1937</v>
      </c>
      <c r="B1878" s="1">
        <v>98</v>
      </c>
      <c r="C1878" s="1">
        <v>27.82</v>
      </c>
      <c r="D1878" s="1">
        <v>23.31</v>
      </c>
      <c r="E1878" s="1">
        <v>51.14</v>
      </c>
    </row>
    <row r="1879" spans="1:5" hidden="1">
      <c r="A1879" s="1">
        <v>1937</v>
      </c>
      <c r="B1879" s="1">
        <v>99</v>
      </c>
      <c r="C1879" s="1">
        <v>15.56</v>
      </c>
      <c r="D1879" s="1">
        <v>15.7</v>
      </c>
      <c r="E1879" s="1">
        <v>31.26</v>
      </c>
    </row>
    <row r="1880" spans="1:5" hidden="1">
      <c r="A1880" s="1">
        <v>1937</v>
      </c>
      <c r="B1880" s="1">
        <v>100</v>
      </c>
      <c r="C1880" s="1">
        <v>9.19</v>
      </c>
      <c r="D1880" s="1">
        <v>12.63</v>
      </c>
      <c r="E1880" s="1">
        <v>21.82</v>
      </c>
    </row>
    <row r="1881" spans="1:5" hidden="1">
      <c r="A1881" s="1">
        <v>1937</v>
      </c>
      <c r="B1881" s="1">
        <v>101</v>
      </c>
      <c r="C1881" s="1">
        <v>5.91</v>
      </c>
      <c r="D1881" s="1">
        <v>6.51</v>
      </c>
      <c r="E1881" s="1">
        <v>12.41</v>
      </c>
    </row>
    <row r="1882" spans="1:5" hidden="1">
      <c r="A1882" s="1">
        <v>1937</v>
      </c>
      <c r="B1882" s="1">
        <v>102</v>
      </c>
      <c r="C1882" s="1">
        <v>5.01</v>
      </c>
      <c r="D1882" s="1">
        <v>4.3099999999999996</v>
      </c>
      <c r="E1882" s="1">
        <v>9.32</v>
      </c>
    </row>
    <row r="1883" spans="1:5" hidden="1">
      <c r="A1883" s="1">
        <v>1937</v>
      </c>
      <c r="B1883" s="1">
        <v>103</v>
      </c>
      <c r="C1883" s="1">
        <v>3.98</v>
      </c>
      <c r="D1883" s="1">
        <v>5.31</v>
      </c>
      <c r="E1883" s="1">
        <v>9.2899999999999991</v>
      </c>
    </row>
    <row r="1884" spans="1:5" hidden="1">
      <c r="A1884" s="1">
        <v>1937</v>
      </c>
      <c r="B1884" s="1">
        <v>104</v>
      </c>
      <c r="C1884" s="1">
        <v>2.72</v>
      </c>
      <c r="D1884" s="1">
        <v>3.34</v>
      </c>
      <c r="E1884" s="1">
        <v>6.06</v>
      </c>
    </row>
    <row r="1885" spans="1:5" hidden="1">
      <c r="A1885" s="1">
        <v>1937</v>
      </c>
      <c r="B1885" s="1">
        <v>105</v>
      </c>
      <c r="C1885" s="1">
        <v>0.96</v>
      </c>
      <c r="D1885" s="1">
        <v>0.96</v>
      </c>
      <c r="E1885" s="1">
        <v>1.91</v>
      </c>
    </row>
    <row r="1886" spans="1:5" hidden="1">
      <c r="A1886" s="1">
        <v>1937</v>
      </c>
      <c r="B1886" s="1">
        <v>106</v>
      </c>
      <c r="C1886" s="1">
        <v>0</v>
      </c>
      <c r="D1886" s="1">
        <v>0.5</v>
      </c>
      <c r="E1886" s="1">
        <v>0.5</v>
      </c>
    </row>
    <row r="1887" spans="1:5" hidden="1">
      <c r="A1887" s="1">
        <v>1937</v>
      </c>
      <c r="B1887" s="1">
        <v>107</v>
      </c>
      <c r="C1887" s="1">
        <v>0</v>
      </c>
      <c r="D1887" s="1">
        <v>0.23</v>
      </c>
      <c r="E1887" s="1">
        <v>0.23</v>
      </c>
    </row>
    <row r="1888" spans="1:5" hidden="1">
      <c r="A1888" s="1">
        <v>1937</v>
      </c>
      <c r="B1888" s="1">
        <v>108</v>
      </c>
      <c r="C1888" s="1">
        <v>0</v>
      </c>
      <c r="D1888" s="1">
        <v>0</v>
      </c>
      <c r="E1888" s="1">
        <v>0</v>
      </c>
    </row>
    <row r="1889" spans="1:5" hidden="1">
      <c r="A1889" s="1">
        <v>1937</v>
      </c>
      <c r="B1889" s="1">
        <v>109</v>
      </c>
      <c r="C1889" s="1">
        <v>0</v>
      </c>
      <c r="D1889" s="1">
        <v>0</v>
      </c>
      <c r="E1889" s="1">
        <v>0</v>
      </c>
    </row>
    <row r="1890" spans="1:5" hidden="1">
      <c r="A1890" s="1">
        <v>1937</v>
      </c>
      <c r="B1890" s="1" t="s">
        <v>121</v>
      </c>
      <c r="C1890" s="1">
        <v>0</v>
      </c>
      <c r="D1890" s="1">
        <v>0</v>
      </c>
      <c r="E1890" s="1">
        <v>0</v>
      </c>
    </row>
    <row r="1891" spans="1:5" hidden="1">
      <c r="A1891" s="1">
        <v>1938</v>
      </c>
      <c r="B1891" s="1">
        <v>0</v>
      </c>
      <c r="C1891" s="1">
        <v>57111.519999999997</v>
      </c>
      <c r="D1891" s="1">
        <v>59646.3</v>
      </c>
      <c r="E1891" s="1">
        <v>116757.82</v>
      </c>
    </row>
    <row r="1892" spans="1:5" hidden="1">
      <c r="A1892" s="1">
        <v>1938</v>
      </c>
      <c r="B1892" s="1">
        <v>1</v>
      </c>
      <c r="C1892" s="1">
        <v>55237.47</v>
      </c>
      <c r="D1892" s="1">
        <v>57488.98</v>
      </c>
      <c r="E1892" s="1">
        <v>112726.45</v>
      </c>
    </row>
    <row r="1893" spans="1:5" hidden="1">
      <c r="A1893" s="1">
        <v>1938</v>
      </c>
      <c r="B1893" s="1">
        <v>2</v>
      </c>
      <c r="C1893" s="1">
        <v>53235.040000000001</v>
      </c>
      <c r="D1893" s="1">
        <v>55162.19</v>
      </c>
      <c r="E1893" s="1">
        <v>108397.23</v>
      </c>
    </row>
    <row r="1894" spans="1:5" hidden="1">
      <c r="A1894" s="1">
        <v>1938</v>
      </c>
      <c r="B1894" s="1">
        <v>3</v>
      </c>
      <c r="C1894" s="1">
        <v>51655.38</v>
      </c>
      <c r="D1894" s="1">
        <v>53305.25</v>
      </c>
      <c r="E1894" s="1">
        <v>104960.63</v>
      </c>
    </row>
    <row r="1895" spans="1:5" hidden="1">
      <c r="A1895" s="1">
        <v>1938</v>
      </c>
      <c r="B1895" s="1">
        <v>4</v>
      </c>
      <c r="C1895" s="1">
        <v>51000.61</v>
      </c>
      <c r="D1895" s="1">
        <v>52998.55</v>
      </c>
      <c r="E1895" s="1">
        <v>103999.16</v>
      </c>
    </row>
    <row r="1896" spans="1:5" hidden="1">
      <c r="A1896" s="1">
        <v>1938</v>
      </c>
      <c r="B1896" s="1">
        <v>5</v>
      </c>
      <c r="C1896" s="1">
        <v>51272.63</v>
      </c>
      <c r="D1896" s="1">
        <v>53622</v>
      </c>
      <c r="E1896" s="1">
        <v>104894.63</v>
      </c>
    </row>
    <row r="1897" spans="1:5" hidden="1">
      <c r="A1897" s="1">
        <v>1938</v>
      </c>
      <c r="B1897" s="1">
        <v>6</v>
      </c>
      <c r="C1897" s="1">
        <v>53187.25</v>
      </c>
      <c r="D1897" s="1">
        <v>55537.74</v>
      </c>
      <c r="E1897" s="1">
        <v>108724.99</v>
      </c>
    </row>
    <row r="1898" spans="1:5" hidden="1">
      <c r="A1898" s="1">
        <v>1938</v>
      </c>
      <c r="B1898" s="1">
        <v>7</v>
      </c>
      <c r="C1898" s="1">
        <v>56237.599999999999</v>
      </c>
      <c r="D1898" s="1">
        <v>58512.5</v>
      </c>
      <c r="E1898" s="1">
        <v>114750.1</v>
      </c>
    </row>
    <row r="1899" spans="1:5" hidden="1">
      <c r="A1899" s="1">
        <v>1938</v>
      </c>
      <c r="B1899" s="1">
        <v>8</v>
      </c>
      <c r="C1899" s="1">
        <v>58147.3</v>
      </c>
      <c r="D1899" s="1">
        <v>60644.94</v>
      </c>
      <c r="E1899" s="1">
        <v>118792.24</v>
      </c>
    </row>
    <row r="1900" spans="1:5" hidden="1">
      <c r="A1900" s="1">
        <v>1938</v>
      </c>
      <c r="B1900" s="1">
        <v>9</v>
      </c>
      <c r="C1900" s="1">
        <v>59269.11</v>
      </c>
      <c r="D1900" s="1">
        <v>61820.85</v>
      </c>
      <c r="E1900" s="1">
        <v>121089.96</v>
      </c>
    </row>
    <row r="1901" spans="1:5" hidden="1">
      <c r="A1901" s="1">
        <v>1938</v>
      </c>
      <c r="B1901" s="1">
        <v>10</v>
      </c>
      <c r="C1901" s="1">
        <v>60297.87</v>
      </c>
      <c r="D1901" s="1">
        <v>62176.11</v>
      </c>
      <c r="E1901" s="1">
        <v>122473.98</v>
      </c>
    </row>
    <row r="1902" spans="1:5" hidden="1">
      <c r="A1902" s="1">
        <v>1938</v>
      </c>
      <c r="B1902" s="1">
        <v>11</v>
      </c>
      <c r="C1902" s="1">
        <v>60873.09</v>
      </c>
      <c r="D1902" s="1">
        <v>62223.64</v>
      </c>
      <c r="E1902" s="1">
        <v>123096.73</v>
      </c>
    </row>
    <row r="1903" spans="1:5" hidden="1">
      <c r="A1903" s="1">
        <v>1938</v>
      </c>
      <c r="B1903" s="1">
        <v>12</v>
      </c>
      <c r="C1903" s="1">
        <v>61968.47</v>
      </c>
      <c r="D1903" s="1">
        <v>62945.48</v>
      </c>
      <c r="E1903" s="1">
        <v>124913.95</v>
      </c>
    </row>
    <row r="1904" spans="1:5" hidden="1">
      <c r="A1904" s="1">
        <v>1938</v>
      </c>
      <c r="B1904" s="1">
        <v>13</v>
      </c>
      <c r="C1904" s="1">
        <v>62675.94</v>
      </c>
      <c r="D1904" s="1">
        <v>63425.760000000002</v>
      </c>
      <c r="E1904" s="1">
        <v>126101.7</v>
      </c>
    </row>
    <row r="1905" spans="1:5" hidden="1">
      <c r="A1905" s="1">
        <v>1938</v>
      </c>
      <c r="B1905" s="1">
        <v>14</v>
      </c>
      <c r="C1905" s="1">
        <v>62624.72</v>
      </c>
      <c r="D1905" s="1">
        <v>63647.17</v>
      </c>
      <c r="E1905" s="1">
        <v>126271.89</v>
      </c>
    </row>
    <row r="1906" spans="1:5" hidden="1">
      <c r="A1906" s="1">
        <v>1938</v>
      </c>
      <c r="B1906" s="1">
        <v>15</v>
      </c>
      <c r="C1906" s="1">
        <v>63195.74</v>
      </c>
      <c r="D1906" s="1">
        <v>64743.95</v>
      </c>
      <c r="E1906" s="1">
        <v>127939.69</v>
      </c>
    </row>
    <row r="1907" spans="1:5" hidden="1">
      <c r="A1907" s="1">
        <v>1938</v>
      </c>
      <c r="B1907" s="1">
        <v>16</v>
      </c>
      <c r="C1907" s="1">
        <v>63898.720000000001</v>
      </c>
      <c r="D1907" s="1">
        <v>65946.559999999998</v>
      </c>
      <c r="E1907" s="1">
        <v>129845.28</v>
      </c>
    </row>
    <row r="1908" spans="1:5" hidden="1">
      <c r="A1908" s="1">
        <v>1938</v>
      </c>
      <c r="B1908" s="1">
        <v>17</v>
      </c>
      <c r="C1908" s="1">
        <v>62909.77</v>
      </c>
      <c r="D1908" s="1">
        <v>65383.58</v>
      </c>
      <c r="E1908" s="1">
        <v>128293.34</v>
      </c>
    </row>
    <row r="1909" spans="1:5" hidden="1">
      <c r="A1909" s="1">
        <v>1938</v>
      </c>
      <c r="B1909" s="1">
        <v>18</v>
      </c>
      <c r="C1909" s="1">
        <v>59891.27</v>
      </c>
      <c r="D1909" s="1">
        <v>62566.59</v>
      </c>
      <c r="E1909" s="1">
        <v>122457.86</v>
      </c>
    </row>
    <row r="1910" spans="1:5" hidden="1">
      <c r="A1910" s="1">
        <v>1938</v>
      </c>
      <c r="B1910" s="1">
        <v>19</v>
      </c>
      <c r="C1910" s="1">
        <v>57702.13</v>
      </c>
      <c r="D1910" s="1">
        <v>60004.93</v>
      </c>
      <c r="E1910" s="1">
        <v>117707.05</v>
      </c>
    </row>
    <row r="1911" spans="1:5" hidden="1">
      <c r="A1911" s="1">
        <v>1938</v>
      </c>
      <c r="B1911" s="1">
        <v>20</v>
      </c>
      <c r="C1911" s="1">
        <v>58242.94</v>
      </c>
      <c r="D1911" s="1">
        <v>59970.68</v>
      </c>
      <c r="E1911" s="1">
        <v>118213.62</v>
      </c>
    </row>
    <row r="1912" spans="1:5" hidden="1">
      <c r="A1912" s="1">
        <v>1938</v>
      </c>
      <c r="B1912" s="1">
        <v>21</v>
      </c>
      <c r="C1912" s="1">
        <v>59521.53</v>
      </c>
      <c r="D1912" s="1">
        <v>60697.82</v>
      </c>
      <c r="E1912" s="1">
        <v>120219.35</v>
      </c>
    </row>
    <row r="1913" spans="1:5" hidden="1">
      <c r="A1913" s="1">
        <v>1938</v>
      </c>
      <c r="B1913" s="1">
        <v>22</v>
      </c>
      <c r="C1913" s="1">
        <v>60619.37</v>
      </c>
      <c r="D1913" s="1">
        <v>61520.41</v>
      </c>
      <c r="E1913" s="1">
        <v>122139.78</v>
      </c>
    </row>
    <row r="1914" spans="1:5" hidden="1">
      <c r="A1914" s="1">
        <v>1938</v>
      </c>
      <c r="B1914" s="1">
        <v>23</v>
      </c>
      <c r="C1914" s="1">
        <v>61994.6</v>
      </c>
      <c r="D1914" s="1">
        <v>62596.08</v>
      </c>
      <c r="E1914" s="1">
        <v>124590.69</v>
      </c>
    </row>
    <row r="1915" spans="1:5" hidden="1">
      <c r="A1915" s="1">
        <v>1938</v>
      </c>
      <c r="B1915" s="1">
        <v>24</v>
      </c>
      <c r="C1915" s="1">
        <v>61806.84</v>
      </c>
      <c r="D1915" s="1">
        <v>62580.75</v>
      </c>
      <c r="E1915" s="1">
        <v>124387.59</v>
      </c>
    </row>
    <row r="1916" spans="1:5" hidden="1">
      <c r="A1916" s="1">
        <v>1938</v>
      </c>
      <c r="B1916" s="1">
        <v>25</v>
      </c>
      <c r="C1916" s="1">
        <v>60008.12</v>
      </c>
      <c r="D1916" s="1">
        <v>61332.04</v>
      </c>
      <c r="E1916" s="1">
        <v>121340.16</v>
      </c>
    </row>
    <row r="1917" spans="1:5" hidden="1">
      <c r="A1917" s="1">
        <v>1938</v>
      </c>
      <c r="B1917" s="1">
        <v>26</v>
      </c>
      <c r="C1917" s="1">
        <v>58257.55</v>
      </c>
      <c r="D1917" s="1">
        <v>60031.78</v>
      </c>
      <c r="E1917" s="1">
        <v>118289.34</v>
      </c>
    </row>
    <row r="1918" spans="1:5" hidden="1">
      <c r="A1918" s="1">
        <v>1938</v>
      </c>
      <c r="B1918" s="1">
        <v>27</v>
      </c>
      <c r="C1918" s="1">
        <v>56482.86</v>
      </c>
      <c r="D1918" s="1">
        <v>59079.46</v>
      </c>
      <c r="E1918" s="1">
        <v>115562.32</v>
      </c>
    </row>
    <row r="1919" spans="1:5" hidden="1">
      <c r="A1919" s="1">
        <v>1938</v>
      </c>
      <c r="B1919" s="1">
        <v>28</v>
      </c>
      <c r="C1919" s="1">
        <v>54831.75</v>
      </c>
      <c r="D1919" s="1">
        <v>58280.13</v>
      </c>
      <c r="E1919" s="1">
        <v>113111.89</v>
      </c>
    </row>
    <row r="1920" spans="1:5" hidden="1">
      <c r="A1920" s="1">
        <v>1938</v>
      </c>
      <c r="B1920" s="1">
        <v>29</v>
      </c>
      <c r="C1920" s="1">
        <v>53702.87</v>
      </c>
      <c r="D1920" s="1">
        <v>57380.43</v>
      </c>
      <c r="E1920" s="1">
        <v>111083.29</v>
      </c>
    </row>
    <row r="1921" spans="1:5" hidden="1">
      <c r="A1921" s="1">
        <v>1938</v>
      </c>
      <c r="B1921" s="1">
        <v>30</v>
      </c>
      <c r="C1921" s="1">
        <v>52928.44</v>
      </c>
      <c r="D1921" s="1">
        <v>56503.59</v>
      </c>
      <c r="E1921" s="1">
        <v>109432.03</v>
      </c>
    </row>
    <row r="1922" spans="1:5" hidden="1">
      <c r="A1922" s="1">
        <v>1938</v>
      </c>
      <c r="B1922" s="1">
        <v>31</v>
      </c>
      <c r="C1922" s="1">
        <v>51608.21</v>
      </c>
      <c r="D1922" s="1">
        <v>55828.44</v>
      </c>
      <c r="E1922" s="1">
        <v>107436.65</v>
      </c>
    </row>
    <row r="1923" spans="1:5" hidden="1">
      <c r="A1923" s="1">
        <v>1938</v>
      </c>
      <c r="B1923" s="1">
        <v>32</v>
      </c>
      <c r="C1923" s="1">
        <v>50079.77</v>
      </c>
      <c r="D1923" s="1">
        <v>55054.239999999998</v>
      </c>
      <c r="E1923" s="1">
        <v>105134.01</v>
      </c>
    </row>
    <row r="1924" spans="1:5" hidden="1">
      <c r="A1924" s="1">
        <v>1938</v>
      </c>
      <c r="B1924" s="1">
        <v>33</v>
      </c>
      <c r="C1924" s="1">
        <v>48731.29</v>
      </c>
      <c r="D1924" s="1">
        <v>53584.6</v>
      </c>
      <c r="E1924" s="1">
        <v>102315.89</v>
      </c>
    </row>
    <row r="1925" spans="1:5" hidden="1">
      <c r="A1925" s="1">
        <v>1938</v>
      </c>
      <c r="B1925" s="1">
        <v>34</v>
      </c>
      <c r="C1925" s="1">
        <v>47429.98</v>
      </c>
      <c r="D1925" s="1">
        <v>51658.19</v>
      </c>
      <c r="E1925" s="1">
        <v>99088.17</v>
      </c>
    </row>
    <row r="1926" spans="1:5" hidden="1">
      <c r="A1926" s="1">
        <v>1938</v>
      </c>
      <c r="B1926" s="1">
        <v>35</v>
      </c>
      <c r="C1926" s="1">
        <v>47097.64</v>
      </c>
      <c r="D1926" s="1">
        <v>50675.47</v>
      </c>
      <c r="E1926" s="1">
        <v>97773.11</v>
      </c>
    </row>
    <row r="1927" spans="1:5" hidden="1">
      <c r="A1927" s="1">
        <v>1938</v>
      </c>
      <c r="B1927" s="1">
        <v>36</v>
      </c>
      <c r="C1927" s="1">
        <v>47423.199999999997</v>
      </c>
      <c r="D1927" s="1">
        <v>50500.67</v>
      </c>
      <c r="E1927" s="1">
        <v>97923.87</v>
      </c>
    </row>
    <row r="1928" spans="1:5" hidden="1">
      <c r="A1928" s="1">
        <v>1938</v>
      </c>
      <c r="B1928" s="1">
        <v>37</v>
      </c>
      <c r="C1928" s="1">
        <v>47872.97</v>
      </c>
      <c r="D1928" s="1">
        <v>50300.74</v>
      </c>
      <c r="E1928" s="1">
        <v>98173.71</v>
      </c>
    </row>
    <row r="1929" spans="1:5" hidden="1">
      <c r="A1929" s="1">
        <v>1938</v>
      </c>
      <c r="B1929" s="1">
        <v>38</v>
      </c>
      <c r="C1929" s="1">
        <v>47454.82</v>
      </c>
      <c r="D1929" s="1">
        <v>49258.42</v>
      </c>
      <c r="E1929" s="1">
        <v>96713.24</v>
      </c>
    </row>
    <row r="1930" spans="1:5" hidden="1">
      <c r="A1930" s="1">
        <v>1938</v>
      </c>
      <c r="B1930" s="1">
        <v>39</v>
      </c>
      <c r="C1930" s="1">
        <v>46255.25</v>
      </c>
      <c r="D1930" s="1">
        <v>47208.29</v>
      </c>
      <c r="E1930" s="1">
        <v>93463.54</v>
      </c>
    </row>
    <row r="1931" spans="1:5" hidden="1">
      <c r="A1931" s="1">
        <v>1938</v>
      </c>
      <c r="B1931" s="1">
        <v>40</v>
      </c>
      <c r="C1931" s="1">
        <v>45698.58</v>
      </c>
      <c r="D1931" s="1">
        <v>45678.27</v>
      </c>
      <c r="E1931" s="1">
        <v>91376.85</v>
      </c>
    </row>
    <row r="1932" spans="1:5" hidden="1">
      <c r="A1932" s="1">
        <v>1938</v>
      </c>
      <c r="B1932" s="1">
        <v>41</v>
      </c>
      <c r="C1932" s="1">
        <v>45923.35</v>
      </c>
      <c r="D1932" s="1">
        <v>44952.15</v>
      </c>
      <c r="E1932" s="1">
        <v>90875.5</v>
      </c>
    </row>
    <row r="1933" spans="1:5" hidden="1">
      <c r="A1933" s="1">
        <v>1938</v>
      </c>
      <c r="B1933" s="1">
        <v>42</v>
      </c>
      <c r="C1933" s="1">
        <v>46174.02</v>
      </c>
      <c r="D1933" s="1">
        <v>44648.33</v>
      </c>
      <c r="E1933" s="1">
        <v>90822.35</v>
      </c>
    </row>
    <row r="1934" spans="1:5" hidden="1">
      <c r="A1934" s="1">
        <v>1938</v>
      </c>
      <c r="B1934" s="1">
        <v>43</v>
      </c>
      <c r="C1934" s="1">
        <v>46000.2</v>
      </c>
      <c r="D1934" s="1">
        <v>44624.41</v>
      </c>
      <c r="E1934" s="1">
        <v>90624.61</v>
      </c>
    </row>
    <row r="1935" spans="1:5" hidden="1">
      <c r="A1935" s="1">
        <v>1938</v>
      </c>
      <c r="B1935" s="1">
        <v>44</v>
      </c>
      <c r="C1935" s="1">
        <v>45973.62</v>
      </c>
      <c r="D1935" s="1">
        <v>44796.84</v>
      </c>
      <c r="E1935" s="1">
        <v>90770.46</v>
      </c>
    </row>
    <row r="1936" spans="1:5" hidden="1">
      <c r="A1936" s="1">
        <v>1938</v>
      </c>
      <c r="B1936" s="1">
        <v>45</v>
      </c>
      <c r="C1936" s="1">
        <v>46023.57</v>
      </c>
      <c r="D1936" s="1">
        <v>45146.29</v>
      </c>
      <c r="E1936" s="1">
        <v>91169.86</v>
      </c>
    </row>
    <row r="1937" spans="1:5" hidden="1">
      <c r="A1937" s="1">
        <v>1938</v>
      </c>
      <c r="B1937" s="1">
        <v>46</v>
      </c>
      <c r="C1937" s="1">
        <v>45702.22</v>
      </c>
      <c r="D1937" s="1">
        <v>45398.86</v>
      </c>
      <c r="E1937" s="1">
        <v>91101.09</v>
      </c>
    </row>
    <row r="1938" spans="1:5" hidden="1">
      <c r="A1938" s="1">
        <v>1938</v>
      </c>
      <c r="B1938" s="1">
        <v>47</v>
      </c>
      <c r="C1938" s="1">
        <v>44655.24</v>
      </c>
      <c r="D1938" s="1">
        <v>45051.25</v>
      </c>
      <c r="E1938" s="1">
        <v>89706.49</v>
      </c>
    </row>
    <row r="1939" spans="1:5" hidden="1">
      <c r="A1939" s="1">
        <v>1938</v>
      </c>
      <c r="B1939" s="1">
        <v>48</v>
      </c>
      <c r="C1939" s="1">
        <v>43478.720000000001</v>
      </c>
      <c r="D1939" s="1">
        <v>44600.480000000003</v>
      </c>
      <c r="E1939" s="1">
        <v>88079.2</v>
      </c>
    </row>
    <row r="1940" spans="1:5" hidden="1">
      <c r="A1940" s="1">
        <v>1938</v>
      </c>
      <c r="B1940" s="1">
        <v>49</v>
      </c>
      <c r="C1940" s="1">
        <v>42602.59</v>
      </c>
      <c r="D1940" s="1">
        <v>43877.58</v>
      </c>
      <c r="E1940" s="1">
        <v>86480.17</v>
      </c>
    </row>
    <row r="1941" spans="1:5" hidden="1">
      <c r="A1941" s="1">
        <v>1938</v>
      </c>
      <c r="B1941" s="1">
        <v>50</v>
      </c>
      <c r="C1941" s="1">
        <v>41430.400000000001</v>
      </c>
      <c r="D1941" s="1">
        <v>42555.66</v>
      </c>
      <c r="E1941" s="1">
        <v>83986.07</v>
      </c>
    </row>
    <row r="1942" spans="1:5" hidden="1">
      <c r="A1942" s="1">
        <v>1938</v>
      </c>
      <c r="B1942" s="1">
        <v>51</v>
      </c>
      <c r="C1942" s="1">
        <v>39831.760000000002</v>
      </c>
      <c r="D1942" s="1">
        <v>40930.15</v>
      </c>
      <c r="E1942" s="1">
        <v>80761.91</v>
      </c>
    </row>
    <row r="1943" spans="1:5" hidden="1">
      <c r="A1943" s="1">
        <v>1938</v>
      </c>
      <c r="B1943" s="1">
        <v>52</v>
      </c>
      <c r="C1943" s="1">
        <v>38329.46</v>
      </c>
      <c r="D1943" s="1">
        <v>39478.79</v>
      </c>
      <c r="E1943" s="1">
        <v>77808.25</v>
      </c>
    </row>
    <row r="1944" spans="1:5" hidden="1">
      <c r="A1944" s="1">
        <v>1938</v>
      </c>
      <c r="B1944" s="1">
        <v>53</v>
      </c>
      <c r="C1944" s="1">
        <v>36832.19</v>
      </c>
      <c r="D1944" s="1">
        <v>38079.85</v>
      </c>
      <c r="E1944" s="1">
        <v>74912.039999999994</v>
      </c>
    </row>
    <row r="1945" spans="1:5" hidden="1">
      <c r="A1945" s="1">
        <v>1938</v>
      </c>
      <c r="B1945" s="1">
        <v>54</v>
      </c>
      <c r="C1945" s="1">
        <v>34884.06</v>
      </c>
      <c r="D1945" s="1">
        <v>36257.96</v>
      </c>
      <c r="E1945" s="1">
        <v>71142.02</v>
      </c>
    </row>
    <row r="1946" spans="1:5" hidden="1">
      <c r="A1946" s="1">
        <v>1938</v>
      </c>
      <c r="B1946" s="1">
        <v>55</v>
      </c>
      <c r="C1946" s="1">
        <v>33155.39</v>
      </c>
      <c r="D1946" s="1">
        <v>34405.99</v>
      </c>
      <c r="E1946" s="1">
        <v>67561.38</v>
      </c>
    </row>
    <row r="1947" spans="1:5" hidden="1">
      <c r="A1947" s="1">
        <v>1938</v>
      </c>
      <c r="B1947" s="1">
        <v>56</v>
      </c>
      <c r="C1947" s="1">
        <v>32027.68</v>
      </c>
      <c r="D1947" s="1">
        <v>33150.89</v>
      </c>
      <c r="E1947" s="1">
        <v>65178.559999999998</v>
      </c>
    </row>
    <row r="1948" spans="1:5" hidden="1">
      <c r="A1948" s="1">
        <v>1938</v>
      </c>
      <c r="B1948" s="1">
        <v>57</v>
      </c>
      <c r="C1948" s="1">
        <v>31202.71</v>
      </c>
      <c r="D1948" s="1">
        <v>32252.7</v>
      </c>
      <c r="E1948" s="1">
        <v>63455.41</v>
      </c>
    </row>
    <row r="1949" spans="1:5" hidden="1">
      <c r="A1949" s="1">
        <v>1938</v>
      </c>
      <c r="B1949" s="1">
        <v>58</v>
      </c>
      <c r="C1949" s="1">
        <v>30105.33</v>
      </c>
      <c r="D1949" s="1">
        <v>30755.91</v>
      </c>
      <c r="E1949" s="1">
        <v>60861.24</v>
      </c>
    </row>
    <row r="1950" spans="1:5" hidden="1">
      <c r="A1950" s="1">
        <v>1938</v>
      </c>
      <c r="B1950" s="1">
        <v>59</v>
      </c>
      <c r="C1950" s="1">
        <v>28432.6</v>
      </c>
      <c r="D1950" s="1">
        <v>28631.919999999998</v>
      </c>
      <c r="E1950" s="1">
        <v>57064.52</v>
      </c>
    </row>
    <row r="1951" spans="1:5" hidden="1">
      <c r="A1951" s="1">
        <v>1938</v>
      </c>
      <c r="B1951" s="1">
        <v>60</v>
      </c>
      <c r="C1951" s="1">
        <v>26705.27</v>
      </c>
      <c r="D1951" s="1">
        <v>26730.26</v>
      </c>
      <c r="E1951" s="1">
        <v>53435.53</v>
      </c>
    </row>
    <row r="1952" spans="1:5" hidden="1">
      <c r="A1952" s="1">
        <v>1938</v>
      </c>
      <c r="B1952" s="1">
        <v>61</v>
      </c>
      <c r="C1952" s="1">
        <v>25377.67</v>
      </c>
      <c r="D1952" s="1">
        <v>25228.06</v>
      </c>
      <c r="E1952" s="1">
        <v>50605.73</v>
      </c>
    </row>
    <row r="1953" spans="1:5" hidden="1">
      <c r="A1953" s="1">
        <v>1938</v>
      </c>
      <c r="B1953" s="1">
        <v>62</v>
      </c>
      <c r="C1953" s="1">
        <v>24376.99</v>
      </c>
      <c r="D1953" s="1">
        <v>24027.11</v>
      </c>
      <c r="E1953" s="1">
        <v>48404.1</v>
      </c>
    </row>
    <row r="1954" spans="1:5" hidden="1">
      <c r="A1954" s="1">
        <v>1938</v>
      </c>
      <c r="B1954" s="1">
        <v>63</v>
      </c>
      <c r="C1954" s="1">
        <v>23476.34</v>
      </c>
      <c r="D1954" s="1">
        <v>22950.67</v>
      </c>
      <c r="E1954" s="1">
        <v>46427.01</v>
      </c>
    </row>
    <row r="1955" spans="1:5" hidden="1">
      <c r="A1955" s="1">
        <v>1938</v>
      </c>
      <c r="B1955" s="1">
        <v>64</v>
      </c>
      <c r="C1955" s="1">
        <v>22501.62</v>
      </c>
      <c r="D1955" s="1">
        <v>21851.7</v>
      </c>
      <c r="E1955" s="1">
        <v>44353.32</v>
      </c>
    </row>
    <row r="1956" spans="1:5" hidden="1">
      <c r="A1956" s="1">
        <v>1938</v>
      </c>
      <c r="B1956" s="1">
        <v>65</v>
      </c>
      <c r="C1956" s="1">
        <v>21526.38</v>
      </c>
      <c r="D1956" s="1">
        <v>20751.12</v>
      </c>
      <c r="E1956" s="1">
        <v>42277.5</v>
      </c>
    </row>
    <row r="1957" spans="1:5" hidden="1">
      <c r="A1957" s="1">
        <v>1938</v>
      </c>
      <c r="B1957" s="1">
        <v>66</v>
      </c>
      <c r="C1957" s="1">
        <v>20724.849999999999</v>
      </c>
      <c r="D1957" s="1">
        <v>20071.8</v>
      </c>
      <c r="E1957" s="1">
        <v>40796.65</v>
      </c>
    </row>
    <row r="1958" spans="1:5" hidden="1">
      <c r="A1958" s="1">
        <v>1938</v>
      </c>
      <c r="B1958" s="1">
        <v>67</v>
      </c>
      <c r="C1958" s="1">
        <v>20049.400000000001</v>
      </c>
      <c r="D1958" s="1">
        <v>19573.41</v>
      </c>
      <c r="E1958" s="1">
        <v>39622.81</v>
      </c>
    </row>
    <row r="1959" spans="1:5" hidden="1">
      <c r="A1959" s="1">
        <v>1938</v>
      </c>
      <c r="B1959" s="1">
        <v>68</v>
      </c>
      <c r="C1959" s="1">
        <v>19300.66</v>
      </c>
      <c r="D1959" s="1">
        <v>18676.47</v>
      </c>
      <c r="E1959" s="1">
        <v>37977.129999999997</v>
      </c>
    </row>
    <row r="1960" spans="1:5" hidden="1">
      <c r="A1960" s="1">
        <v>1938</v>
      </c>
      <c r="B1960" s="1">
        <v>69</v>
      </c>
      <c r="C1960" s="1">
        <v>18423.919999999998</v>
      </c>
      <c r="D1960" s="1">
        <v>17549.53</v>
      </c>
      <c r="E1960" s="1">
        <v>35973.449999999997</v>
      </c>
    </row>
    <row r="1961" spans="1:5" hidden="1">
      <c r="A1961" s="1">
        <v>1938</v>
      </c>
      <c r="B1961" s="1">
        <v>70</v>
      </c>
      <c r="C1961" s="1">
        <v>17376.650000000001</v>
      </c>
      <c r="D1961" s="1">
        <v>16375.64</v>
      </c>
      <c r="E1961" s="1">
        <v>33752.29</v>
      </c>
    </row>
    <row r="1962" spans="1:5" hidden="1">
      <c r="A1962" s="1">
        <v>1938</v>
      </c>
      <c r="B1962" s="1">
        <v>71</v>
      </c>
      <c r="C1962" s="1">
        <v>16103.03</v>
      </c>
      <c r="D1962" s="1">
        <v>15275.45</v>
      </c>
      <c r="E1962" s="1">
        <v>31378.48</v>
      </c>
    </row>
    <row r="1963" spans="1:5" hidden="1">
      <c r="A1963" s="1">
        <v>1938</v>
      </c>
      <c r="B1963" s="1">
        <v>72</v>
      </c>
      <c r="C1963" s="1">
        <v>14922.48</v>
      </c>
      <c r="D1963" s="1">
        <v>14421.25</v>
      </c>
      <c r="E1963" s="1">
        <v>29343.73</v>
      </c>
    </row>
    <row r="1964" spans="1:5" hidden="1">
      <c r="A1964" s="1">
        <v>1938</v>
      </c>
      <c r="B1964" s="1">
        <v>73</v>
      </c>
      <c r="C1964" s="1">
        <v>13925.18</v>
      </c>
      <c r="D1964" s="1">
        <v>13474.02</v>
      </c>
      <c r="E1964" s="1">
        <v>27399.19</v>
      </c>
    </row>
    <row r="1965" spans="1:5" hidden="1">
      <c r="A1965" s="1">
        <v>1938</v>
      </c>
      <c r="B1965" s="1">
        <v>74</v>
      </c>
      <c r="C1965" s="1">
        <v>12802.38</v>
      </c>
      <c r="D1965" s="1">
        <v>12428.16</v>
      </c>
      <c r="E1965" s="1">
        <v>25230.54</v>
      </c>
    </row>
    <row r="1966" spans="1:5" hidden="1">
      <c r="A1966" s="1">
        <v>1938</v>
      </c>
      <c r="B1966" s="1">
        <v>75</v>
      </c>
      <c r="C1966" s="1">
        <v>11598.81</v>
      </c>
      <c r="D1966" s="1">
        <v>11221.95</v>
      </c>
      <c r="E1966" s="1">
        <v>22820.76</v>
      </c>
    </row>
    <row r="1967" spans="1:5" hidden="1">
      <c r="A1967" s="1">
        <v>1938</v>
      </c>
      <c r="B1967" s="1">
        <v>76</v>
      </c>
      <c r="C1967" s="1">
        <v>10449.83</v>
      </c>
      <c r="D1967" s="1">
        <v>10075.129999999999</v>
      </c>
      <c r="E1967" s="1">
        <v>20524.95</v>
      </c>
    </row>
    <row r="1968" spans="1:5" hidden="1">
      <c r="A1968" s="1">
        <v>1938</v>
      </c>
      <c r="B1968" s="1">
        <v>77</v>
      </c>
      <c r="C1968" s="1">
        <v>9548.1</v>
      </c>
      <c r="D1968" s="1">
        <v>9048.49</v>
      </c>
      <c r="E1968" s="1">
        <v>18596.59</v>
      </c>
    </row>
    <row r="1969" spans="1:5" hidden="1">
      <c r="A1969" s="1">
        <v>1938</v>
      </c>
      <c r="B1969" s="1">
        <v>78</v>
      </c>
      <c r="C1969" s="1">
        <v>8573.26</v>
      </c>
      <c r="D1969" s="1">
        <v>7923.62</v>
      </c>
      <c r="E1969" s="1">
        <v>16496.88</v>
      </c>
    </row>
    <row r="1970" spans="1:5" hidden="1">
      <c r="A1970" s="1">
        <v>1938</v>
      </c>
      <c r="B1970" s="1">
        <v>79</v>
      </c>
      <c r="C1970" s="1">
        <v>7348.82</v>
      </c>
      <c r="D1970" s="1">
        <v>6624.5</v>
      </c>
      <c r="E1970" s="1">
        <v>13973.31</v>
      </c>
    </row>
    <row r="1971" spans="1:5" hidden="1">
      <c r="A1971" s="1">
        <v>1938</v>
      </c>
      <c r="B1971" s="1">
        <v>80</v>
      </c>
      <c r="C1971" s="1">
        <v>6511.47</v>
      </c>
      <c r="D1971" s="1">
        <v>5801.26</v>
      </c>
      <c r="E1971" s="1">
        <v>12312.72</v>
      </c>
    </row>
    <row r="1972" spans="1:5" hidden="1">
      <c r="A1972" s="1">
        <v>1938</v>
      </c>
      <c r="B1972" s="1">
        <v>81</v>
      </c>
      <c r="C1972" s="1">
        <v>5688.21</v>
      </c>
      <c r="D1972" s="1">
        <v>5017.3100000000004</v>
      </c>
      <c r="E1972" s="1">
        <v>10705.52</v>
      </c>
    </row>
    <row r="1973" spans="1:5" hidden="1">
      <c r="A1973" s="1">
        <v>1938</v>
      </c>
      <c r="B1973" s="1">
        <v>82</v>
      </c>
      <c r="C1973" s="1">
        <v>4814.78</v>
      </c>
      <c r="D1973" s="1">
        <v>4214.08</v>
      </c>
      <c r="E1973" s="1">
        <v>9028.86</v>
      </c>
    </row>
    <row r="1974" spans="1:5" hidden="1">
      <c r="A1974" s="1">
        <v>1938</v>
      </c>
      <c r="B1974" s="1">
        <v>83</v>
      </c>
      <c r="C1974" s="1">
        <v>3867.74</v>
      </c>
      <c r="D1974" s="1">
        <v>3294.5</v>
      </c>
      <c r="E1974" s="1">
        <v>7162.24</v>
      </c>
    </row>
    <row r="1975" spans="1:5" hidden="1">
      <c r="A1975" s="1">
        <v>1938</v>
      </c>
      <c r="B1975" s="1">
        <v>84</v>
      </c>
      <c r="C1975" s="1">
        <v>2995.72</v>
      </c>
      <c r="D1975" s="1">
        <v>2460.54</v>
      </c>
      <c r="E1975" s="1">
        <v>5456.26</v>
      </c>
    </row>
    <row r="1976" spans="1:5" hidden="1">
      <c r="A1976" s="1">
        <v>1938</v>
      </c>
      <c r="B1976" s="1">
        <v>85</v>
      </c>
      <c r="C1976" s="1">
        <v>2312.64</v>
      </c>
      <c r="D1976" s="1">
        <v>1837.74</v>
      </c>
      <c r="E1976" s="1">
        <v>4150.38</v>
      </c>
    </row>
    <row r="1977" spans="1:5" hidden="1">
      <c r="A1977" s="1">
        <v>1938</v>
      </c>
      <c r="B1977" s="1">
        <v>86</v>
      </c>
      <c r="C1977" s="1">
        <v>1864.21</v>
      </c>
      <c r="D1977" s="1">
        <v>1436.26</v>
      </c>
      <c r="E1977" s="1">
        <v>3300.46</v>
      </c>
    </row>
    <row r="1978" spans="1:5" hidden="1">
      <c r="A1978" s="1">
        <v>1938</v>
      </c>
      <c r="B1978" s="1">
        <v>87</v>
      </c>
      <c r="C1978" s="1">
        <v>1524.47</v>
      </c>
      <c r="D1978" s="1">
        <v>1148.23</v>
      </c>
      <c r="E1978" s="1">
        <v>2672.7</v>
      </c>
    </row>
    <row r="1979" spans="1:5" hidden="1">
      <c r="A1979" s="1">
        <v>1938</v>
      </c>
      <c r="B1979" s="1">
        <v>88</v>
      </c>
      <c r="C1979" s="1">
        <v>1209.03</v>
      </c>
      <c r="D1979" s="1">
        <v>865.76</v>
      </c>
      <c r="E1979" s="1">
        <v>2074.79</v>
      </c>
    </row>
    <row r="1980" spans="1:5" hidden="1">
      <c r="A1980" s="1">
        <v>1938</v>
      </c>
      <c r="B1980" s="1">
        <v>89</v>
      </c>
      <c r="C1980" s="1">
        <v>913.6</v>
      </c>
      <c r="D1980" s="1">
        <v>623.96</v>
      </c>
      <c r="E1980" s="1">
        <v>1537.56</v>
      </c>
    </row>
    <row r="1981" spans="1:5" hidden="1">
      <c r="A1981" s="1">
        <v>1938</v>
      </c>
      <c r="B1981" s="1">
        <v>90</v>
      </c>
      <c r="C1981" s="1">
        <v>676.46</v>
      </c>
      <c r="D1981" s="1">
        <v>459.17</v>
      </c>
      <c r="E1981" s="1">
        <v>1135.6300000000001</v>
      </c>
    </row>
    <row r="1982" spans="1:5" hidden="1">
      <c r="A1982" s="1">
        <v>1938</v>
      </c>
      <c r="B1982" s="1">
        <v>91</v>
      </c>
      <c r="C1982" s="1">
        <v>523.42999999999995</v>
      </c>
      <c r="D1982" s="1">
        <v>325.63</v>
      </c>
      <c r="E1982" s="1">
        <v>849.06</v>
      </c>
    </row>
    <row r="1983" spans="1:5" hidden="1">
      <c r="A1983" s="1">
        <v>1938</v>
      </c>
      <c r="B1983" s="1">
        <v>92</v>
      </c>
      <c r="C1983" s="1">
        <v>400.12</v>
      </c>
      <c r="D1983" s="1">
        <v>232.92</v>
      </c>
      <c r="E1983" s="1">
        <v>633.04</v>
      </c>
    </row>
    <row r="1984" spans="1:5" hidden="1">
      <c r="A1984" s="1">
        <v>1938</v>
      </c>
      <c r="B1984" s="1">
        <v>93</v>
      </c>
      <c r="C1984" s="1">
        <v>292.58</v>
      </c>
      <c r="D1984" s="1">
        <v>178.14</v>
      </c>
      <c r="E1984" s="1">
        <v>470.72</v>
      </c>
    </row>
    <row r="1985" spans="1:5" hidden="1">
      <c r="A1985" s="1">
        <v>1938</v>
      </c>
      <c r="B1985" s="1">
        <v>94</v>
      </c>
      <c r="C1985" s="1">
        <v>214.74</v>
      </c>
      <c r="D1985" s="1">
        <v>131.15</v>
      </c>
      <c r="E1985" s="1">
        <v>345.89</v>
      </c>
    </row>
    <row r="1986" spans="1:5" hidden="1">
      <c r="A1986" s="1">
        <v>1938</v>
      </c>
      <c r="B1986" s="1">
        <v>95</v>
      </c>
      <c r="C1986" s="1">
        <v>150.19</v>
      </c>
      <c r="D1986" s="1">
        <v>92.45</v>
      </c>
      <c r="E1986" s="1">
        <v>242.64</v>
      </c>
    </row>
    <row r="1987" spans="1:5" hidden="1">
      <c r="A1987" s="1">
        <v>1938</v>
      </c>
      <c r="B1987" s="1">
        <v>96</v>
      </c>
      <c r="C1987" s="1">
        <v>97.88</v>
      </c>
      <c r="D1987" s="1">
        <v>64.66</v>
      </c>
      <c r="E1987" s="1">
        <v>162.54</v>
      </c>
    </row>
    <row r="1988" spans="1:5" hidden="1">
      <c r="A1988" s="1">
        <v>1938</v>
      </c>
      <c r="B1988" s="1">
        <v>97</v>
      </c>
      <c r="C1988" s="1">
        <v>60.48</v>
      </c>
      <c r="D1988" s="1">
        <v>46.76</v>
      </c>
      <c r="E1988" s="1">
        <v>107.24</v>
      </c>
    </row>
    <row r="1989" spans="1:5" hidden="1">
      <c r="A1989" s="1">
        <v>1938</v>
      </c>
      <c r="B1989" s="1">
        <v>98</v>
      </c>
      <c r="C1989" s="1">
        <v>33.22</v>
      </c>
      <c r="D1989" s="1">
        <v>28.12</v>
      </c>
      <c r="E1989" s="1">
        <v>61.35</v>
      </c>
    </row>
    <row r="1990" spans="1:5" hidden="1">
      <c r="A1990" s="1">
        <v>1938</v>
      </c>
      <c r="B1990" s="1">
        <v>99</v>
      </c>
      <c r="C1990" s="1">
        <v>16.62</v>
      </c>
      <c r="D1990" s="1">
        <v>13.69</v>
      </c>
      <c r="E1990" s="1">
        <v>30.31</v>
      </c>
    </row>
    <row r="1991" spans="1:5" hidden="1">
      <c r="A1991" s="1">
        <v>1938</v>
      </c>
      <c r="B1991" s="1">
        <v>100</v>
      </c>
      <c r="C1991" s="1">
        <v>8.52</v>
      </c>
      <c r="D1991" s="1">
        <v>10.63</v>
      </c>
      <c r="E1991" s="1">
        <v>19.14</v>
      </c>
    </row>
    <row r="1992" spans="1:5" hidden="1">
      <c r="A1992" s="1">
        <v>1938</v>
      </c>
      <c r="B1992" s="1">
        <v>101</v>
      </c>
      <c r="C1992" s="1">
        <v>4.5</v>
      </c>
      <c r="D1992" s="1">
        <v>9</v>
      </c>
      <c r="E1992" s="1">
        <v>13.5</v>
      </c>
    </row>
    <row r="1993" spans="1:5" hidden="1">
      <c r="A1993" s="1">
        <v>1938</v>
      </c>
      <c r="B1993" s="1">
        <v>102</v>
      </c>
      <c r="C1993" s="1">
        <v>3.17</v>
      </c>
      <c r="D1993" s="1">
        <v>5.56</v>
      </c>
      <c r="E1993" s="1">
        <v>8.73</v>
      </c>
    </row>
    <row r="1994" spans="1:5" hidden="1">
      <c r="A1994" s="1">
        <v>1938</v>
      </c>
      <c r="B1994" s="1">
        <v>103</v>
      </c>
      <c r="C1994" s="1">
        <v>3.51</v>
      </c>
      <c r="D1994" s="1">
        <v>3.78</v>
      </c>
      <c r="E1994" s="1">
        <v>7.29</v>
      </c>
    </row>
    <row r="1995" spans="1:5" hidden="1">
      <c r="A1995" s="1">
        <v>1938</v>
      </c>
      <c r="B1995" s="1">
        <v>104</v>
      </c>
      <c r="C1995" s="1">
        <v>2.98</v>
      </c>
      <c r="D1995" s="1">
        <v>3.77</v>
      </c>
      <c r="E1995" s="1">
        <v>6.75</v>
      </c>
    </row>
    <row r="1996" spans="1:5" hidden="1">
      <c r="A1996" s="1">
        <v>1938</v>
      </c>
      <c r="B1996" s="1">
        <v>105</v>
      </c>
      <c r="C1996" s="1">
        <v>1.47</v>
      </c>
      <c r="D1996" s="1">
        <v>2.16</v>
      </c>
      <c r="E1996" s="1">
        <v>3.62</v>
      </c>
    </row>
    <row r="1997" spans="1:5" hidden="1">
      <c r="A1997" s="1">
        <v>1938</v>
      </c>
      <c r="B1997" s="1">
        <v>106</v>
      </c>
      <c r="C1997" s="1">
        <v>0.24</v>
      </c>
      <c r="D1997" s="1">
        <v>0.73</v>
      </c>
      <c r="E1997" s="1">
        <v>0.96</v>
      </c>
    </row>
    <row r="1998" spans="1:5" hidden="1">
      <c r="A1998" s="1">
        <v>1938</v>
      </c>
      <c r="B1998" s="1">
        <v>107</v>
      </c>
      <c r="C1998" s="1">
        <v>0</v>
      </c>
      <c r="D1998" s="1">
        <v>0.5</v>
      </c>
      <c r="E1998" s="1">
        <v>0.5</v>
      </c>
    </row>
    <row r="1999" spans="1:5" hidden="1">
      <c r="A1999" s="1">
        <v>1938</v>
      </c>
      <c r="B1999" s="1">
        <v>108</v>
      </c>
      <c r="C1999" s="1">
        <v>0</v>
      </c>
      <c r="D1999" s="1">
        <v>0.23</v>
      </c>
      <c r="E1999" s="1">
        <v>0.23</v>
      </c>
    </row>
    <row r="2000" spans="1:5" hidden="1">
      <c r="A2000" s="1">
        <v>1938</v>
      </c>
      <c r="B2000" s="1">
        <v>109</v>
      </c>
      <c r="C2000" s="1">
        <v>0</v>
      </c>
      <c r="D2000" s="1">
        <v>0</v>
      </c>
      <c r="E2000" s="1">
        <v>0</v>
      </c>
    </row>
    <row r="2001" spans="1:5" hidden="1">
      <c r="A2001" s="1">
        <v>1938</v>
      </c>
      <c r="B2001" s="1" t="s">
        <v>121</v>
      </c>
      <c r="C2001" s="1">
        <v>0</v>
      </c>
      <c r="D2001" s="1">
        <v>0</v>
      </c>
      <c r="E2001" s="1">
        <v>0</v>
      </c>
    </row>
    <row r="2002" spans="1:5" hidden="1">
      <c r="A2002" s="1">
        <v>1939</v>
      </c>
      <c r="B2002" s="1">
        <v>0</v>
      </c>
      <c r="C2002" s="1">
        <v>58042.8</v>
      </c>
      <c r="D2002" s="1">
        <v>60473.26</v>
      </c>
      <c r="E2002" s="1">
        <v>118516.06</v>
      </c>
    </row>
    <row r="2003" spans="1:5" hidden="1">
      <c r="A2003" s="1">
        <v>1939</v>
      </c>
      <c r="B2003" s="1">
        <v>1</v>
      </c>
      <c r="C2003" s="1">
        <v>56535.23</v>
      </c>
      <c r="D2003" s="1">
        <v>58861.15</v>
      </c>
      <c r="E2003" s="1">
        <v>115396.37</v>
      </c>
    </row>
    <row r="2004" spans="1:5" hidden="1">
      <c r="A2004" s="1">
        <v>1939</v>
      </c>
      <c r="B2004" s="1">
        <v>2</v>
      </c>
      <c r="C2004" s="1">
        <v>55032.78</v>
      </c>
      <c r="D2004" s="1">
        <v>57283.65</v>
      </c>
      <c r="E2004" s="1">
        <v>112316.43</v>
      </c>
    </row>
    <row r="2005" spans="1:5" hidden="1">
      <c r="A2005" s="1">
        <v>1939</v>
      </c>
      <c r="B2005" s="1">
        <v>3</v>
      </c>
      <c r="C2005" s="1">
        <v>53234.45</v>
      </c>
      <c r="D2005" s="1">
        <v>55061.55</v>
      </c>
      <c r="E2005" s="1">
        <v>108296</v>
      </c>
    </row>
    <row r="2006" spans="1:5" hidden="1">
      <c r="A2006" s="1">
        <v>1939</v>
      </c>
      <c r="B2006" s="1">
        <v>4</v>
      </c>
      <c r="C2006" s="1">
        <v>51580.53</v>
      </c>
      <c r="D2006" s="1">
        <v>53305.43</v>
      </c>
      <c r="E2006" s="1">
        <v>104885.96</v>
      </c>
    </row>
    <row r="2007" spans="1:5" hidden="1">
      <c r="A2007" s="1">
        <v>1939</v>
      </c>
      <c r="B2007" s="1">
        <v>5</v>
      </c>
      <c r="C2007" s="1">
        <v>50975.41</v>
      </c>
      <c r="D2007" s="1">
        <v>52973.52</v>
      </c>
      <c r="E2007" s="1">
        <v>103948.93</v>
      </c>
    </row>
    <row r="2008" spans="1:5" hidden="1">
      <c r="A2008" s="1">
        <v>1939</v>
      </c>
      <c r="B2008" s="1">
        <v>6</v>
      </c>
      <c r="C2008" s="1">
        <v>51322.559999999998</v>
      </c>
      <c r="D2008" s="1">
        <v>53621.9</v>
      </c>
      <c r="E2008" s="1">
        <v>104944.46</v>
      </c>
    </row>
    <row r="2009" spans="1:5" hidden="1">
      <c r="A2009" s="1">
        <v>1939</v>
      </c>
      <c r="B2009" s="1">
        <v>7</v>
      </c>
      <c r="C2009" s="1">
        <v>53187.25</v>
      </c>
      <c r="D2009" s="1">
        <v>55512.95</v>
      </c>
      <c r="E2009" s="1">
        <v>108700.2</v>
      </c>
    </row>
    <row r="2010" spans="1:5" hidden="1">
      <c r="A2010" s="1">
        <v>1939</v>
      </c>
      <c r="B2010" s="1">
        <v>8</v>
      </c>
      <c r="C2010" s="1">
        <v>56312.800000000003</v>
      </c>
      <c r="D2010" s="1">
        <v>58512.9</v>
      </c>
      <c r="E2010" s="1">
        <v>114825.7</v>
      </c>
    </row>
    <row r="2011" spans="1:5" hidden="1">
      <c r="A2011" s="1">
        <v>1939</v>
      </c>
      <c r="B2011" s="1">
        <v>9</v>
      </c>
      <c r="C2011" s="1">
        <v>58197.24</v>
      </c>
      <c r="D2011" s="1">
        <v>60695.37</v>
      </c>
      <c r="E2011" s="1">
        <v>118892.61</v>
      </c>
    </row>
    <row r="2012" spans="1:5" hidden="1">
      <c r="A2012" s="1">
        <v>1939</v>
      </c>
      <c r="B2012" s="1">
        <v>10</v>
      </c>
      <c r="C2012" s="1">
        <v>59318.92</v>
      </c>
      <c r="D2012" s="1">
        <v>61795.83</v>
      </c>
      <c r="E2012" s="1">
        <v>121114.75</v>
      </c>
    </row>
    <row r="2013" spans="1:5" hidden="1">
      <c r="A2013" s="1">
        <v>1939</v>
      </c>
      <c r="B2013" s="1">
        <v>11</v>
      </c>
      <c r="C2013" s="1">
        <v>60397.86</v>
      </c>
      <c r="D2013" s="1">
        <v>62201.31</v>
      </c>
      <c r="E2013" s="1">
        <v>122599.17</v>
      </c>
    </row>
    <row r="2014" spans="1:5" hidden="1">
      <c r="A2014" s="1">
        <v>1939</v>
      </c>
      <c r="B2014" s="1">
        <v>12</v>
      </c>
      <c r="C2014" s="1">
        <v>60947.87</v>
      </c>
      <c r="D2014" s="1">
        <v>62198.45</v>
      </c>
      <c r="E2014" s="1">
        <v>123146.32</v>
      </c>
    </row>
    <row r="2015" spans="1:5" hidden="1">
      <c r="A2015" s="1">
        <v>1939</v>
      </c>
      <c r="B2015" s="1">
        <v>13</v>
      </c>
      <c r="C2015" s="1">
        <v>62043.68</v>
      </c>
      <c r="D2015" s="1">
        <v>62895.07</v>
      </c>
      <c r="E2015" s="1">
        <v>124938.75</v>
      </c>
    </row>
    <row r="2016" spans="1:5" hidden="1">
      <c r="A2016" s="1">
        <v>1939</v>
      </c>
      <c r="B2016" s="1">
        <v>14</v>
      </c>
      <c r="C2016" s="1">
        <v>62751.17</v>
      </c>
      <c r="D2016" s="1">
        <v>63400.95</v>
      </c>
      <c r="E2016" s="1">
        <v>126152.12</v>
      </c>
    </row>
    <row r="2017" spans="1:5" hidden="1">
      <c r="A2017" s="1">
        <v>1939</v>
      </c>
      <c r="B2017" s="1">
        <v>15</v>
      </c>
      <c r="C2017" s="1">
        <v>62699.93</v>
      </c>
      <c r="D2017" s="1">
        <v>63696.89</v>
      </c>
      <c r="E2017" s="1">
        <v>126396.82</v>
      </c>
    </row>
    <row r="2018" spans="1:5" hidden="1">
      <c r="A2018" s="1">
        <v>1939</v>
      </c>
      <c r="B2018" s="1">
        <v>16</v>
      </c>
      <c r="C2018" s="1">
        <v>63245.75</v>
      </c>
      <c r="D2018" s="1">
        <v>64793.5</v>
      </c>
      <c r="E2018" s="1">
        <v>128039.24</v>
      </c>
    </row>
    <row r="2019" spans="1:5" hidden="1">
      <c r="A2019" s="1">
        <v>1939</v>
      </c>
      <c r="B2019" s="1">
        <v>17</v>
      </c>
      <c r="C2019" s="1">
        <v>63973.91</v>
      </c>
      <c r="D2019" s="1">
        <v>66021.3</v>
      </c>
      <c r="E2019" s="1">
        <v>129995.22</v>
      </c>
    </row>
    <row r="2020" spans="1:5" hidden="1">
      <c r="A2020" s="1">
        <v>1939</v>
      </c>
      <c r="B2020" s="1">
        <v>18</v>
      </c>
      <c r="C2020" s="1">
        <v>63034.96</v>
      </c>
      <c r="D2020" s="1">
        <v>65533.1</v>
      </c>
      <c r="E2020" s="1">
        <v>128568.06</v>
      </c>
    </row>
    <row r="2021" spans="1:5" hidden="1">
      <c r="A2021" s="1">
        <v>1939</v>
      </c>
      <c r="B2021" s="1">
        <v>19</v>
      </c>
      <c r="C2021" s="1">
        <v>59941.29</v>
      </c>
      <c r="D2021" s="1">
        <v>62616.73</v>
      </c>
      <c r="E2021" s="1">
        <v>122558.02</v>
      </c>
    </row>
    <row r="2022" spans="1:5" hidden="1">
      <c r="A2022" s="1">
        <v>1939</v>
      </c>
      <c r="B2022" s="1">
        <v>20</v>
      </c>
      <c r="C2022" s="1">
        <v>57727.59</v>
      </c>
      <c r="D2022" s="1">
        <v>60030.66</v>
      </c>
      <c r="E2022" s="1">
        <v>117758.25</v>
      </c>
    </row>
    <row r="2023" spans="1:5" hidden="1">
      <c r="A2023" s="1">
        <v>1939</v>
      </c>
      <c r="B2023" s="1">
        <v>21</v>
      </c>
      <c r="C2023" s="1">
        <v>58268.15</v>
      </c>
      <c r="D2023" s="1">
        <v>59795.85</v>
      </c>
      <c r="E2023" s="1">
        <v>118064</v>
      </c>
    </row>
    <row r="2024" spans="1:5" hidden="1">
      <c r="A2024" s="1">
        <v>1939</v>
      </c>
      <c r="B2024" s="1">
        <v>22</v>
      </c>
      <c r="C2024" s="1">
        <v>59546.73</v>
      </c>
      <c r="D2024" s="1">
        <v>60573.03</v>
      </c>
      <c r="E2024" s="1">
        <v>120119.76</v>
      </c>
    </row>
    <row r="2025" spans="1:5" hidden="1">
      <c r="A2025" s="1">
        <v>1939</v>
      </c>
      <c r="B2025" s="1">
        <v>23</v>
      </c>
      <c r="C2025" s="1">
        <v>60669.36</v>
      </c>
      <c r="D2025" s="1">
        <v>61420.33</v>
      </c>
      <c r="E2025" s="1">
        <v>122089.68</v>
      </c>
    </row>
    <row r="2026" spans="1:5" hidden="1">
      <c r="A2026" s="1">
        <v>1939</v>
      </c>
      <c r="B2026" s="1">
        <v>24</v>
      </c>
      <c r="C2026" s="1">
        <v>61969.8</v>
      </c>
      <c r="D2026" s="1">
        <v>62570.83</v>
      </c>
      <c r="E2026" s="1">
        <v>124540.63</v>
      </c>
    </row>
    <row r="2027" spans="1:5" hidden="1">
      <c r="A2027" s="1">
        <v>1939</v>
      </c>
      <c r="B2027" s="1">
        <v>25</v>
      </c>
      <c r="C2027" s="1">
        <v>61832.49</v>
      </c>
      <c r="D2027" s="1">
        <v>62605.82</v>
      </c>
      <c r="E2027" s="1">
        <v>124438.31</v>
      </c>
    </row>
    <row r="2028" spans="1:5" hidden="1">
      <c r="A2028" s="1">
        <v>1939</v>
      </c>
      <c r="B2028" s="1">
        <v>26</v>
      </c>
      <c r="C2028" s="1">
        <v>60033.35</v>
      </c>
      <c r="D2028" s="1">
        <v>61382.09</v>
      </c>
      <c r="E2028" s="1">
        <v>121415.44</v>
      </c>
    </row>
    <row r="2029" spans="1:5" hidden="1">
      <c r="A2029" s="1">
        <v>1939</v>
      </c>
      <c r="B2029" s="1">
        <v>27</v>
      </c>
      <c r="C2029" s="1">
        <v>58233</v>
      </c>
      <c r="D2029" s="1">
        <v>60056.49</v>
      </c>
      <c r="E2029" s="1">
        <v>118289.48</v>
      </c>
    </row>
    <row r="2030" spans="1:5" hidden="1">
      <c r="A2030" s="1">
        <v>1939</v>
      </c>
      <c r="B2030" s="1">
        <v>28</v>
      </c>
      <c r="C2030" s="1">
        <v>56508.03</v>
      </c>
      <c r="D2030" s="1">
        <v>59154.63</v>
      </c>
      <c r="E2030" s="1">
        <v>115662.67</v>
      </c>
    </row>
    <row r="2031" spans="1:5" hidden="1">
      <c r="A2031" s="1">
        <v>1939</v>
      </c>
      <c r="B2031" s="1">
        <v>29</v>
      </c>
      <c r="C2031" s="1">
        <v>54806.93</v>
      </c>
      <c r="D2031" s="1">
        <v>58354.92</v>
      </c>
      <c r="E2031" s="1">
        <v>113161.85</v>
      </c>
    </row>
    <row r="2032" spans="1:5" hidden="1">
      <c r="A2032" s="1">
        <v>1939</v>
      </c>
      <c r="B2032" s="1">
        <v>30</v>
      </c>
      <c r="C2032" s="1">
        <v>53678.47</v>
      </c>
      <c r="D2032" s="1">
        <v>57380.11</v>
      </c>
      <c r="E2032" s="1">
        <v>111058.58</v>
      </c>
    </row>
    <row r="2033" spans="1:5" hidden="1">
      <c r="A2033" s="1">
        <v>1939</v>
      </c>
      <c r="B2033" s="1">
        <v>31</v>
      </c>
      <c r="C2033" s="1">
        <v>52953.54</v>
      </c>
      <c r="D2033" s="1">
        <v>56503.58</v>
      </c>
      <c r="E2033" s="1">
        <v>109457.12</v>
      </c>
    </row>
    <row r="2034" spans="1:5" hidden="1">
      <c r="A2034" s="1">
        <v>1939</v>
      </c>
      <c r="B2034" s="1">
        <v>32</v>
      </c>
      <c r="C2034" s="1">
        <v>51583.48</v>
      </c>
      <c r="D2034" s="1">
        <v>55803.7</v>
      </c>
      <c r="E2034" s="1">
        <v>107387.17</v>
      </c>
    </row>
    <row r="2035" spans="1:5" hidden="1">
      <c r="A2035" s="1">
        <v>1939</v>
      </c>
      <c r="B2035" s="1">
        <v>33</v>
      </c>
      <c r="C2035" s="1">
        <v>50004.93</v>
      </c>
      <c r="D2035" s="1">
        <v>55054.36</v>
      </c>
      <c r="E2035" s="1">
        <v>105059.29</v>
      </c>
    </row>
    <row r="2036" spans="1:5" hidden="1">
      <c r="A2036" s="1">
        <v>1939</v>
      </c>
      <c r="B2036" s="1">
        <v>34</v>
      </c>
      <c r="C2036" s="1">
        <v>48731.64</v>
      </c>
      <c r="D2036" s="1">
        <v>53584.66</v>
      </c>
      <c r="E2036" s="1">
        <v>102316.3</v>
      </c>
    </row>
    <row r="2037" spans="1:5" hidden="1">
      <c r="A2037" s="1">
        <v>1939</v>
      </c>
      <c r="B2037" s="1">
        <v>35</v>
      </c>
      <c r="C2037" s="1">
        <v>47405.09</v>
      </c>
      <c r="D2037" s="1">
        <v>51658.2</v>
      </c>
      <c r="E2037" s="1">
        <v>99063.29</v>
      </c>
    </row>
    <row r="2038" spans="1:5" hidden="1">
      <c r="A2038" s="1">
        <v>1939</v>
      </c>
      <c r="B2038" s="1">
        <v>36</v>
      </c>
      <c r="C2038" s="1">
        <v>46998.09</v>
      </c>
      <c r="D2038" s="1">
        <v>50625.47</v>
      </c>
      <c r="E2038" s="1">
        <v>97623.56</v>
      </c>
    </row>
    <row r="2039" spans="1:5" hidden="1">
      <c r="A2039" s="1">
        <v>1939</v>
      </c>
      <c r="B2039" s="1">
        <v>37</v>
      </c>
      <c r="C2039" s="1">
        <v>47398.41</v>
      </c>
      <c r="D2039" s="1">
        <v>50400.68</v>
      </c>
      <c r="E2039" s="1">
        <v>97799.08</v>
      </c>
    </row>
    <row r="2040" spans="1:5" hidden="1">
      <c r="A2040" s="1">
        <v>1939</v>
      </c>
      <c r="B2040" s="1">
        <v>38</v>
      </c>
      <c r="C2040" s="1">
        <v>47748.160000000003</v>
      </c>
      <c r="D2040" s="1">
        <v>50275.99</v>
      </c>
      <c r="E2040" s="1">
        <v>98024.15</v>
      </c>
    </row>
    <row r="2041" spans="1:5" hidden="1">
      <c r="A2041" s="1">
        <v>1939</v>
      </c>
      <c r="B2041" s="1">
        <v>39</v>
      </c>
      <c r="C2041" s="1">
        <v>47430.02</v>
      </c>
      <c r="D2041" s="1">
        <v>49184.07</v>
      </c>
      <c r="E2041" s="1">
        <v>96614.09</v>
      </c>
    </row>
    <row r="2042" spans="1:5" hidden="1">
      <c r="A2042" s="1">
        <v>1939</v>
      </c>
      <c r="B2042" s="1">
        <v>40</v>
      </c>
      <c r="C2042" s="1">
        <v>46180.49</v>
      </c>
      <c r="D2042" s="1">
        <v>47108.35</v>
      </c>
      <c r="E2042" s="1">
        <v>93288.84</v>
      </c>
    </row>
    <row r="2043" spans="1:5" hidden="1">
      <c r="A2043" s="1">
        <v>1939</v>
      </c>
      <c r="B2043" s="1">
        <v>41</v>
      </c>
      <c r="C2043" s="1">
        <v>45599.03</v>
      </c>
      <c r="D2043" s="1">
        <v>45653.48</v>
      </c>
      <c r="E2043" s="1">
        <v>91252.51</v>
      </c>
    </row>
    <row r="2044" spans="1:5" hidden="1">
      <c r="A2044" s="1">
        <v>1939</v>
      </c>
      <c r="B2044" s="1">
        <v>42</v>
      </c>
      <c r="C2044" s="1">
        <v>45898.59</v>
      </c>
      <c r="D2044" s="1">
        <v>44827.38</v>
      </c>
      <c r="E2044" s="1">
        <v>90725.97</v>
      </c>
    </row>
    <row r="2045" spans="1:5" hidden="1">
      <c r="A2045" s="1">
        <v>1939</v>
      </c>
      <c r="B2045" s="1">
        <v>43</v>
      </c>
      <c r="C2045" s="1">
        <v>45974.400000000001</v>
      </c>
      <c r="D2045" s="1">
        <v>44448.53</v>
      </c>
      <c r="E2045" s="1">
        <v>90422.93</v>
      </c>
    </row>
    <row r="2046" spans="1:5" hidden="1">
      <c r="A2046" s="1">
        <v>1939</v>
      </c>
      <c r="B2046" s="1">
        <v>44</v>
      </c>
      <c r="C2046" s="1">
        <v>45900.61</v>
      </c>
      <c r="D2046" s="1">
        <v>44449.62</v>
      </c>
      <c r="E2046" s="1">
        <v>90350.23</v>
      </c>
    </row>
    <row r="2047" spans="1:5" hidden="1">
      <c r="A2047" s="1">
        <v>1939</v>
      </c>
      <c r="B2047" s="1">
        <v>45</v>
      </c>
      <c r="C2047" s="1">
        <v>45773.919999999998</v>
      </c>
      <c r="D2047" s="1">
        <v>44496.76</v>
      </c>
      <c r="E2047" s="1">
        <v>90270.68</v>
      </c>
    </row>
    <row r="2048" spans="1:5" hidden="1">
      <c r="A2048" s="1">
        <v>1939</v>
      </c>
      <c r="B2048" s="1">
        <v>46</v>
      </c>
      <c r="C2048" s="1">
        <v>45823.97</v>
      </c>
      <c r="D2048" s="1">
        <v>44921.46</v>
      </c>
      <c r="E2048" s="1">
        <v>90745.43</v>
      </c>
    </row>
    <row r="2049" spans="1:5" hidden="1">
      <c r="A2049" s="1">
        <v>1939</v>
      </c>
      <c r="B2049" s="1">
        <v>47</v>
      </c>
      <c r="C2049" s="1">
        <v>45527.4</v>
      </c>
      <c r="D2049" s="1">
        <v>45124.03</v>
      </c>
      <c r="E2049" s="1">
        <v>90651.43</v>
      </c>
    </row>
    <row r="2050" spans="1:5" hidden="1">
      <c r="A2050" s="1">
        <v>1939</v>
      </c>
      <c r="B2050" s="1">
        <v>48</v>
      </c>
      <c r="C2050" s="1">
        <v>44430.44</v>
      </c>
      <c r="D2050" s="1">
        <v>44776.05</v>
      </c>
      <c r="E2050" s="1">
        <v>89206.49</v>
      </c>
    </row>
    <row r="2051" spans="1:5" hidden="1">
      <c r="A2051" s="1">
        <v>1939</v>
      </c>
      <c r="B2051" s="1">
        <v>49</v>
      </c>
      <c r="C2051" s="1">
        <v>43279.19</v>
      </c>
      <c r="D2051" s="1">
        <v>44275.7</v>
      </c>
      <c r="E2051" s="1">
        <v>87554.89</v>
      </c>
    </row>
    <row r="2052" spans="1:5" hidden="1">
      <c r="A2052" s="1">
        <v>1939</v>
      </c>
      <c r="B2052" s="1">
        <v>50</v>
      </c>
      <c r="C2052" s="1">
        <v>42352.86</v>
      </c>
      <c r="D2052" s="1">
        <v>43552.83</v>
      </c>
      <c r="E2052" s="1">
        <v>85905.7</v>
      </c>
    </row>
    <row r="2053" spans="1:5" hidden="1">
      <c r="A2053" s="1">
        <v>1939</v>
      </c>
      <c r="B2053" s="1">
        <v>51</v>
      </c>
      <c r="C2053" s="1">
        <v>41180.74</v>
      </c>
      <c r="D2053" s="1">
        <v>42180.88</v>
      </c>
      <c r="E2053" s="1">
        <v>83361.62</v>
      </c>
    </row>
    <row r="2054" spans="1:5" hidden="1">
      <c r="A2054" s="1">
        <v>1939</v>
      </c>
      <c r="B2054" s="1">
        <v>52</v>
      </c>
      <c r="C2054" s="1">
        <v>39557.089999999997</v>
      </c>
      <c r="D2054" s="1">
        <v>40530.730000000003</v>
      </c>
      <c r="E2054" s="1">
        <v>80087.820000000007</v>
      </c>
    </row>
    <row r="2055" spans="1:5" hidden="1">
      <c r="A2055" s="1">
        <v>1939</v>
      </c>
      <c r="B2055" s="1">
        <v>53</v>
      </c>
      <c r="C2055" s="1">
        <v>38104.58</v>
      </c>
      <c r="D2055" s="1">
        <v>39054.01</v>
      </c>
      <c r="E2055" s="1">
        <v>77158.59</v>
      </c>
    </row>
    <row r="2056" spans="1:5" hidden="1">
      <c r="A2056" s="1">
        <v>1939</v>
      </c>
      <c r="B2056" s="1">
        <v>54</v>
      </c>
      <c r="C2056" s="1">
        <v>36582.35</v>
      </c>
      <c r="D2056" s="1">
        <v>37579.910000000003</v>
      </c>
      <c r="E2056" s="1">
        <v>74162.259999999995</v>
      </c>
    </row>
    <row r="2057" spans="1:5" hidden="1">
      <c r="A2057" s="1">
        <v>1939</v>
      </c>
      <c r="B2057" s="1">
        <v>55</v>
      </c>
      <c r="C2057" s="1">
        <v>34659.040000000001</v>
      </c>
      <c r="D2057" s="1">
        <v>35807.99</v>
      </c>
      <c r="E2057" s="1">
        <v>70467.03</v>
      </c>
    </row>
    <row r="2058" spans="1:5" hidden="1">
      <c r="A2058" s="1">
        <v>1939</v>
      </c>
      <c r="B2058" s="1">
        <v>56</v>
      </c>
      <c r="C2058" s="1">
        <v>32880.69</v>
      </c>
      <c r="D2058" s="1">
        <v>33931.449999999997</v>
      </c>
      <c r="E2058" s="1">
        <v>66812.14</v>
      </c>
    </row>
    <row r="2059" spans="1:5" hidden="1">
      <c r="A2059" s="1">
        <v>1939</v>
      </c>
      <c r="B2059" s="1">
        <v>57</v>
      </c>
      <c r="C2059" s="1">
        <v>31752.85</v>
      </c>
      <c r="D2059" s="1">
        <v>32625.68</v>
      </c>
      <c r="E2059" s="1">
        <v>64378.54</v>
      </c>
    </row>
    <row r="2060" spans="1:5" hidden="1">
      <c r="A2060" s="1">
        <v>1939</v>
      </c>
      <c r="B2060" s="1">
        <v>58</v>
      </c>
      <c r="C2060" s="1">
        <v>30952.799999999999</v>
      </c>
      <c r="D2060" s="1">
        <v>31677.62</v>
      </c>
      <c r="E2060" s="1">
        <v>62630.42</v>
      </c>
    </row>
    <row r="2061" spans="1:5" hidden="1">
      <c r="A2061" s="1">
        <v>1939</v>
      </c>
      <c r="B2061" s="1">
        <v>59</v>
      </c>
      <c r="C2061" s="1">
        <v>29805.26</v>
      </c>
      <c r="D2061" s="1">
        <v>30156.34</v>
      </c>
      <c r="E2061" s="1">
        <v>59961.599999999999</v>
      </c>
    </row>
    <row r="2062" spans="1:5" hidden="1">
      <c r="A2062" s="1">
        <v>1939</v>
      </c>
      <c r="B2062" s="1">
        <v>60</v>
      </c>
      <c r="C2062" s="1">
        <v>28107.32</v>
      </c>
      <c r="D2062" s="1">
        <v>28031.69</v>
      </c>
      <c r="E2062" s="1">
        <v>56139.01</v>
      </c>
    </row>
    <row r="2063" spans="1:5" hidden="1">
      <c r="A2063" s="1">
        <v>1939</v>
      </c>
      <c r="B2063" s="1">
        <v>61</v>
      </c>
      <c r="C2063" s="1">
        <v>26355.26</v>
      </c>
      <c r="D2063" s="1">
        <v>26180.23</v>
      </c>
      <c r="E2063" s="1">
        <v>52535.49</v>
      </c>
    </row>
    <row r="2064" spans="1:5" hidden="1">
      <c r="A2064" s="1">
        <v>1939</v>
      </c>
      <c r="B2064" s="1">
        <v>62</v>
      </c>
      <c r="C2064" s="1">
        <v>25002.720000000001</v>
      </c>
      <c r="D2064" s="1">
        <v>24652.76</v>
      </c>
      <c r="E2064" s="1">
        <v>49655.48</v>
      </c>
    </row>
    <row r="2065" spans="1:5" hidden="1">
      <c r="A2065" s="1">
        <v>1939</v>
      </c>
      <c r="B2065" s="1">
        <v>63</v>
      </c>
      <c r="C2065" s="1">
        <v>23952.19</v>
      </c>
      <c r="D2065" s="1">
        <v>23377.15</v>
      </c>
      <c r="E2065" s="1">
        <v>47329.33</v>
      </c>
    </row>
    <row r="2066" spans="1:5" hidden="1">
      <c r="A2066" s="1">
        <v>1939</v>
      </c>
      <c r="B2066" s="1">
        <v>64</v>
      </c>
      <c r="C2066" s="1">
        <v>23001.48</v>
      </c>
      <c r="D2066" s="1">
        <v>22300.59</v>
      </c>
      <c r="E2066" s="1">
        <v>45302.06</v>
      </c>
    </row>
    <row r="2067" spans="1:5" hidden="1">
      <c r="A2067" s="1">
        <v>1939</v>
      </c>
      <c r="B2067" s="1">
        <v>65</v>
      </c>
      <c r="C2067" s="1">
        <v>22025.91</v>
      </c>
      <c r="D2067" s="1">
        <v>21126.31</v>
      </c>
      <c r="E2067" s="1">
        <v>43152.21</v>
      </c>
    </row>
    <row r="2068" spans="1:5" hidden="1">
      <c r="A2068" s="1">
        <v>1939</v>
      </c>
      <c r="B2068" s="1">
        <v>66</v>
      </c>
      <c r="C2068" s="1">
        <v>21026.37</v>
      </c>
      <c r="D2068" s="1">
        <v>20051.09</v>
      </c>
      <c r="E2068" s="1">
        <v>41077.46</v>
      </c>
    </row>
    <row r="2069" spans="1:5" hidden="1">
      <c r="A2069" s="1">
        <v>1939</v>
      </c>
      <c r="B2069" s="1">
        <v>67</v>
      </c>
      <c r="C2069" s="1">
        <v>20174.72</v>
      </c>
      <c r="D2069" s="1">
        <v>19346.240000000002</v>
      </c>
      <c r="E2069" s="1">
        <v>39520.949999999997</v>
      </c>
    </row>
    <row r="2070" spans="1:5" hidden="1">
      <c r="A2070" s="1">
        <v>1939</v>
      </c>
      <c r="B2070" s="1">
        <v>68</v>
      </c>
      <c r="C2070" s="1">
        <v>19473.96</v>
      </c>
      <c r="D2070" s="1">
        <v>18773.330000000002</v>
      </c>
      <c r="E2070" s="1">
        <v>38247.29</v>
      </c>
    </row>
    <row r="2071" spans="1:5" hidden="1">
      <c r="A2071" s="1">
        <v>1939</v>
      </c>
      <c r="B2071" s="1">
        <v>69</v>
      </c>
      <c r="C2071" s="1">
        <v>18700.53</v>
      </c>
      <c r="D2071" s="1">
        <v>17926.490000000002</v>
      </c>
      <c r="E2071" s="1">
        <v>36627.019999999997</v>
      </c>
    </row>
    <row r="2072" spans="1:5" hidden="1">
      <c r="A2072" s="1">
        <v>1939</v>
      </c>
      <c r="B2072" s="1">
        <v>70</v>
      </c>
      <c r="C2072" s="1">
        <v>17823</v>
      </c>
      <c r="D2072" s="1">
        <v>16723.34</v>
      </c>
      <c r="E2072" s="1">
        <v>34546.339999999997</v>
      </c>
    </row>
    <row r="2073" spans="1:5" hidden="1">
      <c r="A2073" s="1">
        <v>1939</v>
      </c>
      <c r="B2073" s="1">
        <v>71</v>
      </c>
      <c r="C2073" s="1">
        <v>16801.41</v>
      </c>
      <c r="D2073" s="1">
        <v>15500.56</v>
      </c>
      <c r="E2073" s="1">
        <v>32301.96</v>
      </c>
    </row>
    <row r="2074" spans="1:5" hidden="1">
      <c r="A2074" s="1">
        <v>1939</v>
      </c>
      <c r="B2074" s="1">
        <v>72</v>
      </c>
      <c r="C2074" s="1">
        <v>15427.73</v>
      </c>
      <c r="D2074" s="1">
        <v>14425.43</v>
      </c>
      <c r="E2074" s="1">
        <v>29853.16</v>
      </c>
    </row>
    <row r="2075" spans="1:5" hidden="1">
      <c r="A2075" s="1">
        <v>1939</v>
      </c>
      <c r="B2075" s="1">
        <v>73</v>
      </c>
      <c r="C2075" s="1">
        <v>14172.62</v>
      </c>
      <c r="D2075" s="1">
        <v>13471.33</v>
      </c>
      <c r="E2075" s="1">
        <v>27643.94</v>
      </c>
    </row>
    <row r="2076" spans="1:5" hidden="1">
      <c r="A2076" s="1">
        <v>1939</v>
      </c>
      <c r="B2076" s="1">
        <v>74</v>
      </c>
      <c r="C2076" s="1">
        <v>13200.32</v>
      </c>
      <c r="D2076" s="1">
        <v>12598.71</v>
      </c>
      <c r="E2076" s="1">
        <v>25799.03</v>
      </c>
    </row>
    <row r="2077" spans="1:5" hidden="1">
      <c r="A2077" s="1">
        <v>1939</v>
      </c>
      <c r="B2077" s="1">
        <v>75</v>
      </c>
      <c r="C2077" s="1">
        <v>12051.1</v>
      </c>
      <c r="D2077" s="1">
        <v>11452.28</v>
      </c>
      <c r="E2077" s="1">
        <v>23503.38</v>
      </c>
    </row>
    <row r="2078" spans="1:5" hidden="1">
      <c r="A2078" s="1">
        <v>1939</v>
      </c>
      <c r="B2078" s="1">
        <v>76</v>
      </c>
      <c r="C2078" s="1">
        <v>10823.53</v>
      </c>
      <c r="D2078" s="1">
        <v>10271.76</v>
      </c>
      <c r="E2078" s="1">
        <v>21095.29</v>
      </c>
    </row>
    <row r="2079" spans="1:5" hidden="1">
      <c r="A2079" s="1">
        <v>1939</v>
      </c>
      <c r="B2079" s="1">
        <v>77</v>
      </c>
      <c r="C2079" s="1">
        <v>9749.74</v>
      </c>
      <c r="D2079" s="1">
        <v>9175.16</v>
      </c>
      <c r="E2079" s="1">
        <v>18924.91</v>
      </c>
    </row>
    <row r="2080" spans="1:5" hidden="1">
      <c r="A2080" s="1">
        <v>1939</v>
      </c>
      <c r="B2080" s="1">
        <v>78</v>
      </c>
      <c r="C2080" s="1">
        <v>8847.76</v>
      </c>
      <c r="D2080" s="1">
        <v>8173.08</v>
      </c>
      <c r="E2080" s="1">
        <v>17020.830000000002</v>
      </c>
    </row>
    <row r="2081" spans="1:5" hidden="1">
      <c r="A2081" s="1">
        <v>1939</v>
      </c>
      <c r="B2081" s="1">
        <v>79</v>
      </c>
      <c r="C2081" s="1">
        <v>7797.95</v>
      </c>
      <c r="D2081" s="1">
        <v>7098.22</v>
      </c>
      <c r="E2081" s="1">
        <v>14896.17</v>
      </c>
    </row>
    <row r="2082" spans="1:5" hidden="1">
      <c r="A2082" s="1">
        <v>1939</v>
      </c>
      <c r="B2082" s="1">
        <v>80</v>
      </c>
      <c r="C2082" s="1">
        <v>6884.07</v>
      </c>
      <c r="D2082" s="1">
        <v>6075.06</v>
      </c>
      <c r="E2082" s="1">
        <v>12959.13</v>
      </c>
    </row>
    <row r="2083" spans="1:5" hidden="1">
      <c r="A2083" s="1">
        <v>1939</v>
      </c>
      <c r="B2083" s="1">
        <v>81</v>
      </c>
      <c r="C2083" s="1">
        <v>5864.94</v>
      </c>
      <c r="D2083" s="1">
        <v>5110.59</v>
      </c>
      <c r="E2083" s="1">
        <v>10975.54</v>
      </c>
    </row>
    <row r="2084" spans="1:5" hidden="1">
      <c r="A2084" s="1">
        <v>1939</v>
      </c>
      <c r="B2084" s="1">
        <v>82</v>
      </c>
      <c r="C2084" s="1">
        <v>5068.21</v>
      </c>
      <c r="D2084" s="1">
        <v>4356.6499999999996</v>
      </c>
      <c r="E2084" s="1">
        <v>9424.85</v>
      </c>
    </row>
    <row r="2085" spans="1:5" hidden="1">
      <c r="A2085" s="1">
        <v>1939</v>
      </c>
      <c r="B2085" s="1">
        <v>83</v>
      </c>
      <c r="C2085" s="1">
        <v>4218.6099999999997</v>
      </c>
      <c r="D2085" s="1">
        <v>3558.8</v>
      </c>
      <c r="E2085" s="1">
        <v>7777.41</v>
      </c>
    </row>
    <row r="2086" spans="1:5" hidden="1">
      <c r="A2086" s="1">
        <v>1939</v>
      </c>
      <c r="B2086" s="1">
        <v>84</v>
      </c>
      <c r="C2086" s="1">
        <v>3342.3</v>
      </c>
      <c r="D2086" s="1">
        <v>2721.23</v>
      </c>
      <c r="E2086" s="1">
        <v>6063.53</v>
      </c>
    </row>
    <row r="2087" spans="1:5" hidden="1">
      <c r="A2087" s="1">
        <v>1939</v>
      </c>
      <c r="B2087" s="1">
        <v>85</v>
      </c>
      <c r="C2087" s="1">
        <v>2536.71</v>
      </c>
      <c r="D2087" s="1">
        <v>2001.89</v>
      </c>
      <c r="E2087" s="1">
        <v>4538.6000000000004</v>
      </c>
    </row>
    <row r="2088" spans="1:5" hidden="1">
      <c r="A2088" s="1">
        <v>1939</v>
      </c>
      <c r="B2088" s="1">
        <v>86</v>
      </c>
      <c r="C2088" s="1">
        <v>1911.52</v>
      </c>
      <c r="D2088" s="1">
        <v>1481.39</v>
      </c>
      <c r="E2088" s="1">
        <v>3392.9</v>
      </c>
    </row>
    <row r="2089" spans="1:5" hidden="1">
      <c r="A2089" s="1">
        <v>1939</v>
      </c>
      <c r="B2089" s="1">
        <v>87</v>
      </c>
      <c r="C2089" s="1">
        <v>1513.18</v>
      </c>
      <c r="D2089" s="1">
        <v>1130.6400000000001</v>
      </c>
      <c r="E2089" s="1">
        <v>2643.82</v>
      </c>
    </row>
    <row r="2090" spans="1:5" hidden="1">
      <c r="A2090" s="1">
        <v>1939</v>
      </c>
      <c r="B2090" s="1">
        <v>88</v>
      </c>
      <c r="C2090" s="1">
        <v>1227.07</v>
      </c>
      <c r="D2090" s="1">
        <v>889.71</v>
      </c>
      <c r="E2090" s="1">
        <v>2116.79</v>
      </c>
    </row>
    <row r="2091" spans="1:5" hidden="1">
      <c r="A2091" s="1">
        <v>1939</v>
      </c>
      <c r="B2091" s="1">
        <v>89</v>
      </c>
      <c r="C2091" s="1">
        <v>954.6</v>
      </c>
      <c r="D2091" s="1">
        <v>655.63</v>
      </c>
      <c r="E2091" s="1">
        <v>1610.23</v>
      </c>
    </row>
    <row r="2092" spans="1:5" hidden="1">
      <c r="A2092" s="1">
        <v>1939</v>
      </c>
      <c r="B2092" s="1">
        <v>90</v>
      </c>
      <c r="C2092" s="1">
        <v>709.02</v>
      </c>
      <c r="D2092" s="1">
        <v>468.03</v>
      </c>
      <c r="E2092" s="1">
        <v>1177.05</v>
      </c>
    </row>
    <row r="2093" spans="1:5" hidden="1">
      <c r="A2093" s="1">
        <v>1939</v>
      </c>
      <c r="B2093" s="1">
        <v>91</v>
      </c>
      <c r="C2093" s="1">
        <v>520.39</v>
      </c>
      <c r="D2093" s="1">
        <v>343.94</v>
      </c>
      <c r="E2093" s="1">
        <v>864.33</v>
      </c>
    </row>
    <row r="2094" spans="1:5" hidden="1">
      <c r="A2094" s="1">
        <v>1939</v>
      </c>
      <c r="B2094" s="1">
        <v>92</v>
      </c>
      <c r="C2094" s="1">
        <v>396.89</v>
      </c>
      <c r="D2094" s="1">
        <v>242.92</v>
      </c>
      <c r="E2094" s="1">
        <v>639.80999999999995</v>
      </c>
    </row>
    <row r="2095" spans="1:5" hidden="1">
      <c r="A2095" s="1">
        <v>1939</v>
      </c>
      <c r="B2095" s="1">
        <v>93</v>
      </c>
      <c r="C2095" s="1">
        <v>291.33</v>
      </c>
      <c r="D2095" s="1">
        <v>169.43</v>
      </c>
      <c r="E2095" s="1">
        <v>460.76</v>
      </c>
    </row>
    <row r="2096" spans="1:5" hidden="1">
      <c r="A2096" s="1">
        <v>1939</v>
      </c>
      <c r="B2096" s="1">
        <v>94</v>
      </c>
      <c r="C2096" s="1">
        <v>205.78</v>
      </c>
      <c r="D2096" s="1">
        <v>123.65</v>
      </c>
      <c r="E2096" s="1">
        <v>329.43</v>
      </c>
    </row>
    <row r="2097" spans="1:5" hidden="1">
      <c r="A2097" s="1">
        <v>1939</v>
      </c>
      <c r="B2097" s="1">
        <v>95</v>
      </c>
      <c r="C2097" s="1">
        <v>147.86000000000001</v>
      </c>
      <c r="D2097" s="1">
        <v>88.39</v>
      </c>
      <c r="E2097" s="1">
        <v>236.25</v>
      </c>
    </row>
    <row r="2098" spans="1:5" hidden="1">
      <c r="A2098" s="1">
        <v>1939</v>
      </c>
      <c r="B2098" s="1">
        <v>96</v>
      </c>
      <c r="C2098" s="1">
        <v>101.35</v>
      </c>
      <c r="D2098" s="1">
        <v>61.3</v>
      </c>
      <c r="E2098" s="1">
        <v>162.66</v>
      </c>
    </row>
    <row r="2099" spans="1:5" hidden="1">
      <c r="A2099" s="1">
        <v>1939</v>
      </c>
      <c r="B2099" s="1">
        <v>97</v>
      </c>
      <c r="C2099" s="1">
        <v>64.44</v>
      </c>
      <c r="D2099" s="1">
        <v>43.54</v>
      </c>
      <c r="E2099" s="1">
        <v>107.98</v>
      </c>
    </row>
    <row r="2100" spans="1:5" hidden="1">
      <c r="A2100" s="1">
        <v>1939</v>
      </c>
      <c r="B2100" s="1">
        <v>98</v>
      </c>
      <c r="C2100" s="1">
        <v>37.31</v>
      </c>
      <c r="D2100" s="1">
        <v>30.27</v>
      </c>
      <c r="E2100" s="1">
        <v>67.58</v>
      </c>
    </row>
    <row r="2101" spans="1:5" hidden="1">
      <c r="A2101" s="1">
        <v>1939</v>
      </c>
      <c r="B2101" s="1">
        <v>99</v>
      </c>
      <c r="C2101" s="1">
        <v>20.51</v>
      </c>
      <c r="D2101" s="1">
        <v>16.73</v>
      </c>
      <c r="E2101" s="1">
        <v>37.229999999999997</v>
      </c>
    </row>
    <row r="2102" spans="1:5" hidden="1">
      <c r="A2102" s="1">
        <v>1939</v>
      </c>
      <c r="B2102" s="1">
        <v>100</v>
      </c>
      <c r="C2102" s="1">
        <v>8.7799999999999994</v>
      </c>
      <c r="D2102" s="1">
        <v>7.81</v>
      </c>
      <c r="E2102" s="1">
        <v>16.59</v>
      </c>
    </row>
    <row r="2103" spans="1:5" hidden="1">
      <c r="A2103" s="1">
        <v>1939</v>
      </c>
      <c r="B2103" s="1">
        <v>101</v>
      </c>
      <c r="C2103" s="1">
        <v>4.07</v>
      </c>
      <c r="D2103" s="1">
        <v>7.2</v>
      </c>
      <c r="E2103" s="1">
        <v>11.27</v>
      </c>
    </row>
    <row r="2104" spans="1:5" hidden="1">
      <c r="A2104" s="1">
        <v>1939</v>
      </c>
      <c r="B2104" s="1">
        <v>102</v>
      </c>
      <c r="C2104" s="1">
        <v>3.3</v>
      </c>
      <c r="D2104" s="1">
        <v>6.99</v>
      </c>
      <c r="E2104" s="1">
        <v>10.29</v>
      </c>
    </row>
    <row r="2105" spans="1:5" hidden="1">
      <c r="A2105" s="1">
        <v>1939</v>
      </c>
      <c r="B2105" s="1">
        <v>103</v>
      </c>
      <c r="C2105" s="1">
        <v>2.4</v>
      </c>
      <c r="D2105" s="1">
        <v>3.39</v>
      </c>
      <c r="E2105" s="1">
        <v>5.78</v>
      </c>
    </row>
    <row r="2106" spans="1:5" hidden="1">
      <c r="A2106" s="1">
        <v>1939</v>
      </c>
      <c r="B2106" s="1">
        <v>104</v>
      </c>
      <c r="C2106" s="1">
        <v>1.51</v>
      </c>
      <c r="D2106" s="1">
        <v>2.0499999999999998</v>
      </c>
      <c r="E2106" s="1">
        <v>3.55</v>
      </c>
    </row>
    <row r="2107" spans="1:5" hidden="1">
      <c r="A2107" s="1">
        <v>1939</v>
      </c>
      <c r="B2107" s="1">
        <v>105</v>
      </c>
      <c r="C2107" s="1">
        <v>1.27</v>
      </c>
      <c r="D2107" s="1">
        <v>2.2599999999999998</v>
      </c>
      <c r="E2107" s="1">
        <v>3.53</v>
      </c>
    </row>
    <row r="2108" spans="1:5" hidden="1">
      <c r="A2108" s="1">
        <v>1939</v>
      </c>
      <c r="B2108" s="1">
        <v>106</v>
      </c>
      <c r="C2108" s="1">
        <v>0.72</v>
      </c>
      <c r="D2108" s="1">
        <v>1.2</v>
      </c>
      <c r="E2108" s="1">
        <v>1.91</v>
      </c>
    </row>
    <row r="2109" spans="1:5" hidden="1">
      <c r="A2109" s="1">
        <v>1939</v>
      </c>
      <c r="B2109" s="1">
        <v>107</v>
      </c>
      <c r="C2109" s="1">
        <v>0</v>
      </c>
      <c r="D2109" s="1">
        <v>0.5</v>
      </c>
      <c r="E2109" s="1">
        <v>0.5</v>
      </c>
    </row>
    <row r="2110" spans="1:5" hidden="1">
      <c r="A2110" s="1">
        <v>1939</v>
      </c>
      <c r="B2110" s="1">
        <v>108</v>
      </c>
      <c r="C2110" s="1">
        <v>0</v>
      </c>
      <c r="D2110" s="1">
        <v>0.5</v>
      </c>
      <c r="E2110" s="1">
        <v>0.5</v>
      </c>
    </row>
    <row r="2111" spans="1:5" hidden="1">
      <c r="A2111" s="1">
        <v>1939</v>
      </c>
      <c r="B2111" s="1">
        <v>109</v>
      </c>
      <c r="C2111" s="1">
        <v>0</v>
      </c>
      <c r="D2111" s="1">
        <v>0.23</v>
      </c>
      <c r="E2111" s="1">
        <v>0.23</v>
      </c>
    </row>
    <row r="2112" spans="1:5" hidden="1">
      <c r="A2112" s="1">
        <v>1939</v>
      </c>
      <c r="B2112" s="1" t="s">
        <v>121</v>
      </c>
      <c r="C2112" s="1">
        <v>0</v>
      </c>
      <c r="D2112" s="1">
        <v>0</v>
      </c>
      <c r="E2112" s="1">
        <v>0</v>
      </c>
    </row>
    <row r="2113" spans="1:5" hidden="1">
      <c r="A2113" s="1">
        <v>1940</v>
      </c>
      <c r="B2113" s="1">
        <v>0</v>
      </c>
      <c r="C2113" s="1">
        <v>59205.38</v>
      </c>
      <c r="D2113" s="1">
        <v>61582.95</v>
      </c>
      <c r="E2113" s="1">
        <v>120788.33</v>
      </c>
    </row>
    <row r="2114" spans="1:5" hidden="1">
      <c r="A2114" s="1">
        <v>1940</v>
      </c>
      <c r="B2114" s="1">
        <v>1</v>
      </c>
      <c r="C2114" s="1">
        <v>57484.35</v>
      </c>
      <c r="D2114" s="1">
        <v>59710.080000000002</v>
      </c>
      <c r="E2114" s="1">
        <v>117194.42</v>
      </c>
    </row>
    <row r="2115" spans="1:5" hidden="1">
      <c r="A2115" s="1">
        <v>1940</v>
      </c>
      <c r="B2115" s="1">
        <v>2</v>
      </c>
      <c r="C2115" s="1">
        <v>56355.63</v>
      </c>
      <c r="D2115" s="1">
        <v>58680.7</v>
      </c>
      <c r="E2115" s="1">
        <v>115036.32</v>
      </c>
    </row>
    <row r="2116" spans="1:5" hidden="1">
      <c r="A2116" s="1">
        <v>1940</v>
      </c>
      <c r="B2116" s="1">
        <v>3</v>
      </c>
      <c r="C2116" s="1">
        <v>55032.24</v>
      </c>
      <c r="D2116" s="1">
        <v>57208.4</v>
      </c>
      <c r="E2116" s="1">
        <v>112240.64</v>
      </c>
    </row>
    <row r="2117" spans="1:5" hidden="1">
      <c r="A2117" s="1">
        <v>1940</v>
      </c>
      <c r="B2117" s="1">
        <v>4</v>
      </c>
      <c r="C2117" s="1">
        <v>53234.55</v>
      </c>
      <c r="D2117" s="1">
        <v>55136.44</v>
      </c>
      <c r="E2117" s="1">
        <v>108370.99</v>
      </c>
    </row>
    <row r="2118" spans="1:5" hidden="1">
      <c r="A2118" s="1">
        <v>1940</v>
      </c>
      <c r="B2118" s="1">
        <v>5</v>
      </c>
      <c r="C2118" s="1">
        <v>51605.31</v>
      </c>
      <c r="D2118" s="1">
        <v>53330.28</v>
      </c>
      <c r="E2118" s="1">
        <v>104935.59</v>
      </c>
    </row>
    <row r="2119" spans="1:5" hidden="1">
      <c r="A2119" s="1">
        <v>1940</v>
      </c>
      <c r="B2119" s="1">
        <v>6</v>
      </c>
      <c r="C2119" s="1">
        <v>51025.37</v>
      </c>
      <c r="D2119" s="1">
        <v>52998.65</v>
      </c>
      <c r="E2119" s="1">
        <v>104024.02</v>
      </c>
    </row>
    <row r="2120" spans="1:5" hidden="1">
      <c r="A2120" s="1">
        <v>1940</v>
      </c>
      <c r="B2120" s="1">
        <v>7</v>
      </c>
      <c r="C2120" s="1">
        <v>51347.76</v>
      </c>
      <c r="D2120" s="1">
        <v>53647.03</v>
      </c>
      <c r="E2120" s="1">
        <v>104994.79</v>
      </c>
    </row>
    <row r="2121" spans="1:5" hidden="1">
      <c r="A2121" s="1">
        <v>1940</v>
      </c>
      <c r="B2121" s="1">
        <v>8</v>
      </c>
      <c r="C2121" s="1">
        <v>53287.25</v>
      </c>
      <c r="D2121" s="1">
        <v>55588.14</v>
      </c>
      <c r="E2121" s="1">
        <v>108875.39</v>
      </c>
    </row>
    <row r="2122" spans="1:5" hidden="1">
      <c r="A2122" s="1">
        <v>1940</v>
      </c>
      <c r="B2122" s="1">
        <v>9</v>
      </c>
      <c r="C2122" s="1">
        <v>56362.8</v>
      </c>
      <c r="D2122" s="1">
        <v>58612.9</v>
      </c>
      <c r="E2122" s="1">
        <v>114975.7</v>
      </c>
    </row>
    <row r="2123" spans="1:5" hidden="1">
      <c r="A2123" s="1">
        <v>1940</v>
      </c>
      <c r="B2123" s="1">
        <v>10</v>
      </c>
      <c r="C2123" s="1">
        <v>58272.25</v>
      </c>
      <c r="D2123" s="1">
        <v>60720.3</v>
      </c>
      <c r="E2123" s="1">
        <v>118992.54</v>
      </c>
    </row>
    <row r="2124" spans="1:5" hidden="1">
      <c r="A2124" s="1">
        <v>1940</v>
      </c>
      <c r="B2124" s="1">
        <v>11</v>
      </c>
      <c r="C2124" s="1">
        <v>59444.08</v>
      </c>
      <c r="D2124" s="1">
        <v>61820.61</v>
      </c>
      <c r="E2124" s="1">
        <v>121264.68</v>
      </c>
    </row>
    <row r="2125" spans="1:5" hidden="1">
      <c r="A2125" s="1">
        <v>1940</v>
      </c>
      <c r="B2125" s="1">
        <v>12</v>
      </c>
      <c r="C2125" s="1">
        <v>60447.87</v>
      </c>
      <c r="D2125" s="1">
        <v>62151.32</v>
      </c>
      <c r="E2125" s="1">
        <v>122599.19</v>
      </c>
    </row>
    <row r="2126" spans="1:5" hidden="1">
      <c r="A2126" s="1">
        <v>1940</v>
      </c>
      <c r="B2126" s="1">
        <v>13</v>
      </c>
      <c r="C2126" s="1">
        <v>61073.07</v>
      </c>
      <c r="D2126" s="1">
        <v>62098.44</v>
      </c>
      <c r="E2126" s="1">
        <v>123171.52</v>
      </c>
    </row>
    <row r="2127" spans="1:5" hidden="1">
      <c r="A2127" s="1">
        <v>1940</v>
      </c>
      <c r="B2127" s="1">
        <v>14</v>
      </c>
      <c r="C2127" s="1">
        <v>62143.7</v>
      </c>
      <c r="D2127" s="1">
        <v>62895.07</v>
      </c>
      <c r="E2127" s="1">
        <v>125038.77</v>
      </c>
    </row>
    <row r="2128" spans="1:5" hidden="1">
      <c r="A2128" s="1">
        <v>1940</v>
      </c>
      <c r="B2128" s="1">
        <v>15</v>
      </c>
      <c r="C2128" s="1">
        <v>62851.16</v>
      </c>
      <c r="D2128" s="1">
        <v>63400.29</v>
      </c>
      <c r="E2128" s="1">
        <v>126251.45</v>
      </c>
    </row>
    <row r="2129" spans="1:5" hidden="1">
      <c r="A2129" s="1">
        <v>1940</v>
      </c>
      <c r="B2129" s="1">
        <v>16</v>
      </c>
      <c r="C2129" s="1">
        <v>62749.919999999998</v>
      </c>
      <c r="D2129" s="1">
        <v>63646.43</v>
      </c>
      <c r="E2129" s="1">
        <v>126396.35</v>
      </c>
    </row>
    <row r="2130" spans="1:5" hidden="1">
      <c r="A2130" s="1">
        <v>1940</v>
      </c>
      <c r="B2130" s="1">
        <v>17</v>
      </c>
      <c r="C2130" s="1">
        <v>63345.75</v>
      </c>
      <c r="D2130" s="1">
        <v>64767.88</v>
      </c>
      <c r="E2130" s="1">
        <v>128113.63</v>
      </c>
    </row>
    <row r="2131" spans="1:5" hidden="1">
      <c r="A2131" s="1">
        <v>1940</v>
      </c>
      <c r="B2131" s="1">
        <v>18</v>
      </c>
      <c r="C2131" s="1">
        <v>64073.51</v>
      </c>
      <c r="D2131" s="1">
        <v>66045.67</v>
      </c>
      <c r="E2131" s="1">
        <v>130119.18</v>
      </c>
    </row>
    <row r="2132" spans="1:5" hidden="1">
      <c r="A2132" s="1">
        <v>1940</v>
      </c>
      <c r="B2132" s="1">
        <v>19</v>
      </c>
      <c r="C2132" s="1">
        <v>63059.71</v>
      </c>
      <c r="D2132" s="1">
        <v>65507.5</v>
      </c>
      <c r="E2132" s="1">
        <v>128567.21</v>
      </c>
    </row>
    <row r="2133" spans="1:5" hidden="1">
      <c r="A2133" s="1">
        <v>1940</v>
      </c>
      <c r="B2133" s="1">
        <v>20</v>
      </c>
      <c r="C2133" s="1">
        <v>60016.77</v>
      </c>
      <c r="D2133" s="1">
        <v>62566.93</v>
      </c>
      <c r="E2133" s="1">
        <v>122583.7</v>
      </c>
    </row>
    <row r="2134" spans="1:5" hidden="1">
      <c r="A2134" s="1">
        <v>1940</v>
      </c>
      <c r="B2134" s="1">
        <v>21</v>
      </c>
      <c r="C2134" s="1">
        <v>57777.58</v>
      </c>
      <c r="D2134" s="1">
        <v>59880.6</v>
      </c>
      <c r="E2134" s="1">
        <v>117658.18</v>
      </c>
    </row>
    <row r="2135" spans="1:5" hidden="1">
      <c r="A2135" s="1">
        <v>1940</v>
      </c>
      <c r="B2135" s="1">
        <v>22</v>
      </c>
      <c r="C2135" s="1">
        <v>58318.14</v>
      </c>
      <c r="D2135" s="1">
        <v>59670.66</v>
      </c>
      <c r="E2135" s="1">
        <v>117988.79</v>
      </c>
    </row>
    <row r="2136" spans="1:5" hidden="1">
      <c r="A2136" s="1">
        <v>1940</v>
      </c>
      <c r="B2136" s="1">
        <v>23</v>
      </c>
      <c r="C2136" s="1">
        <v>59571.519999999997</v>
      </c>
      <c r="D2136" s="1">
        <v>60422.65</v>
      </c>
      <c r="E2136" s="1">
        <v>119994.16</v>
      </c>
    </row>
    <row r="2137" spans="1:5" hidden="1">
      <c r="A2137" s="1">
        <v>1940</v>
      </c>
      <c r="B2137" s="1">
        <v>24</v>
      </c>
      <c r="C2137" s="1">
        <v>60669.34</v>
      </c>
      <c r="D2137" s="1">
        <v>61320.09</v>
      </c>
      <c r="E2137" s="1">
        <v>121989.44</v>
      </c>
    </row>
    <row r="2138" spans="1:5" hidden="1">
      <c r="A2138" s="1">
        <v>1940</v>
      </c>
      <c r="B2138" s="1">
        <v>25</v>
      </c>
      <c r="C2138" s="1">
        <v>62095.07</v>
      </c>
      <c r="D2138" s="1">
        <v>62520.51</v>
      </c>
      <c r="E2138" s="1">
        <v>124615.57</v>
      </c>
    </row>
    <row r="2139" spans="1:5" hidden="1">
      <c r="A2139" s="1">
        <v>1940</v>
      </c>
      <c r="B2139" s="1">
        <v>26</v>
      </c>
      <c r="C2139" s="1">
        <v>61882.47</v>
      </c>
      <c r="D2139" s="1">
        <v>62605.23</v>
      </c>
      <c r="E2139" s="1">
        <v>124487.7</v>
      </c>
    </row>
    <row r="2140" spans="1:5" hidden="1">
      <c r="A2140" s="1">
        <v>1940</v>
      </c>
      <c r="B2140" s="1">
        <v>27</v>
      </c>
      <c r="C2140" s="1">
        <v>60083.34</v>
      </c>
      <c r="D2140" s="1">
        <v>61306.47</v>
      </c>
      <c r="E2140" s="1">
        <v>121389.81</v>
      </c>
    </row>
    <row r="2141" spans="1:5" hidden="1">
      <c r="A2141" s="1">
        <v>1940</v>
      </c>
      <c r="B2141" s="1">
        <v>28</v>
      </c>
      <c r="C2141" s="1">
        <v>58257.77</v>
      </c>
      <c r="D2141" s="1">
        <v>60106.07</v>
      </c>
      <c r="E2141" s="1">
        <v>118363.84</v>
      </c>
    </row>
    <row r="2142" spans="1:5" hidden="1">
      <c r="A2142" s="1">
        <v>1940</v>
      </c>
      <c r="B2142" s="1">
        <v>29</v>
      </c>
      <c r="C2142" s="1">
        <v>56533.18</v>
      </c>
      <c r="D2142" s="1">
        <v>59154.12</v>
      </c>
      <c r="E2142" s="1">
        <v>115687.3</v>
      </c>
    </row>
    <row r="2143" spans="1:5" hidden="1">
      <c r="A2143" s="1">
        <v>1940</v>
      </c>
      <c r="B2143" s="1">
        <v>30</v>
      </c>
      <c r="C2143" s="1">
        <v>54882.1</v>
      </c>
      <c r="D2143" s="1">
        <v>58329.440000000002</v>
      </c>
      <c r="E2143" s="1">
        <v>113211.53</v>
      </c>
    </row>
    <row r="2144" spans="1:5" hidden="1">
      <c r="A2144" s="1">
        <v>1940</v>
      </c>
      <c r="B2144" s="1">
        <v>31</v>
      </c>
      <c r="C2144" s="1">
        <v>53703.23</v>
      </c>
      <c r="D2144" s="1">
        <v>57354.92</v>
      </c>
      <c r="E2144" s="1">
        <v>111058.15</v>
      </c>
    </row>
    <row r="2145" spans="1:5" hidden="1">
      <c r="A2145" s="1">
        <v>1940</v>
      </c>
      <c r="B2145" s="1">
        <v>32</v>
      </c>
      <c r="C2145" s="1">
        <v>52978.8</v>
      </c>
      <c r="D2145" s="1">
        <v>56503.66</v>
      </c>
      <c r="E2145" s="1">
        <v>109482.46</v>
      </c>
    </row>
    <row r="2146" spans="1:5" hidden="1">
      <c r="A2146" s="1">
        <v>1940</v>
      </c>
      <c r="B2146" s="1">
        <v>33</v>
      </c>
      <c r="C2146" s="1">
        <v>51558.6</v>
      </c>
      <c r="D2146" s="1">
        <v>55753.24</v>
      </c>
      <c r="E2146" s="1">
        <v>107311.84</v>
      </c>
    </row>
    <row r="2147" spans="1:5" hidden="1">
      <c r="A2147" s="1">
        <v>1940</v>
      </c>
      <c r="B2147" s="1">
        <v>34</v>
      </c>
      <c r="C2147" s="1">
        <v>50029.69</v>
      </c>
      <c r="D2147" s="1">
        <v>55029.1</v>
      </c>
      <c r="E2147" s="1">
        <v>105058.79</v>
      </c>
    </row>
    <row r="2148" spans="1:5" hidden="1">
      <c r="A2148" s="1">
        <v>1940</v>
      </c>
      <c r="B2148" s="1">
        <v>35</v>
      </c>
      <c r="C2148" s="1">
        <v>48731.49</v>
      </c>
      <c r="D2148" s="1">
        <v>53583.81</v>
      </c>
      <c r="E2148" s="1">
        <v>102315.29</v>
      </c>
    </row>
    <row r="2149" spans="1:5" hidden="1">
      <c r="A2149" s="1">
        <v>1940</v>
      </c>
      <c r="B2149" s="1">
        <v>36</v>
      </c>
      <c r="C2149" s="1">
        <v>47354.97</v>
      </c>
      <c r="D2149" s="1">
        <v>51557.78</v>
      </c>
      <c r="E2149" s="1">
        <v>98912.74</v>
      </c>
    </row>
    <row r="2150" spans="1:5" hidden="1">
      <c r="A2150" s="1">
        <v>1940</v>
      </c>
      <c r="B2150" s="1">
        <v>37</v>
      </c>
      <c r="C2150" s="1">
        <v>46972.88</v>
      </c>
      <c r="D2150" s="1">
        <v>50525.49</v>
      </c>
      <c r="E2150" s="1">
        <v>97498.37</v>
      </c>
    </row>
    <row r="2151" spans="1:5" hidden="1">
      <c r="A2151" s="1">
        <v>1940</v>
      </c>
      <c r="B2151" s="1">
        <v>38</v>
      </c>
      <c r="C2151" s="1">
        <v>47323.59</v>
      </c>
      <c r="D2151" s="1">
        <v>50375.54</v>
      </c>
      <c r="E2151" s="1">
        <v>97699.13</v>
      </c>
    </row>
    <row r="2152" spans="1:5" hidden="1">
      <c r="A2152" s="1">
        <v>1940</v>
      </c>
      <c r="B2152" s="1">
        <v>39</v>
      </c>
      <c r="C2152" s="1">
        <v>47748.11</v>
      </c>
      <c r="D2152" s="1">
        <v>50250.8</v>
      </c>
      <c r="E2152" s="1">
        <v>97998.92</v>
      </c>
    </row>
    <row r="2153" spans="1:5" hidden="1">
      <c r="A2153" s="1">
        <v>1940</v>
      </c>
      <c r="B2153" s="1">
        <v>40</v>
      </c>
      <c r="C2153" s="1">
        <v>47380</v>
      </c>
      <c r="D2153" s="1">
        <v>49108.44</v>
      </c>
      <c r="E2153" s="1">
        <v>96488.44</v>
      </c>
    </row>
    <row r="2154" spans="1:5" hidden="1">
      <c r="A2154" s="1">
        <v>1940</v>
      </c>
      <c r="B2154" s="1">
        <v>41</v>
      </c>
      <c r="C2154" s="1">
        <v>46155.64</v>
      </c>
      <c r="D2154" s="1">
        <v>47057.95</v>
      </c>
      <c r="E2154" s="1">
        <v>93213.59</v>
      </c>
    </row>
    <row r="2155" spans="1:5" hidden="1">
      <c r="A2155" s="1">
        <v>1940</v>
      </c>
      <c r="B2155" s="1">
        <v>42</v>
      </c>
      <c r="C2155" s="1">
        <v>45573.760000000002</v>
      </c>
      <c r="D2155" s="1">
        <v>45553.440000000002</v>
      </c>
      <c r="E2155" s="1">
        <v>91127.2</v>
      </c>
    </row>
    <row r="2156" spans="1:5" hidden="1">
      <c r="A2156" s="1">
        <v>1940</v>
      </c>
      <c r="B2156" s="1">
        <v>43</v>
      </c>
      <c r="C2156" s="1">
        <v>45773.760000000002</v>
      </c>
      <c r="D2156" s="1">
        <v>44627.4</v>
      </c>
      <c r="E2156" s="1">
        <v>90401.16</v>
      </c>
    </row>
    <row r="2157" spans="1:5" hidden="1">
      <c r="A2157" s="1">
        <v>1940</v>
      </c>
      <c r="B2157" s="1">
        <v>44</v>
      </c>
      <c r="C2157" s="1">
        <v>45924.37</v>
      </c>
      <c r="D2157" s="1">
        <v>44298.37</v>
      </c>
      <c r="E2157" s="1">
        <v>90222.74</v>
      </c>
    </row>
    <row r="2158" spans="1:5" hidden="1">
      <c r="A2158" s="1">
        <v>1940</v>
      </c>
      <c r="B2158" s="1">
        <v>45</v>
      </c>
      <c r="C2158" s="1">
        <v>45750.6</v>
      </c>
      <c r="D2158" s="1">
        <v>44199.31</v>
      </c>
      <c r="E2158" s="1">
        <v>89949.92</v>
      </c>
    </row>
    <row r="2159" spans="1:5" hidden="1">
      <c r="A2159" s="1">
        <v>1940</v>
      </c>
      <c r="B2159" s="1">
        <v>46</v>
      </c>
      <c r="C2159" s="1">
        <v>45649.13</v>
      </c>
      <c r="D2159" s="1">
        <v>44271.58</v>
      </c>
      <c r="E2159" s="1">
        <v>89920.7</v>
      </c>
    </row>
    <row r="2160" spans="1:5" hidden="1">
      <c r="A2160" s="1">
        <v>1940</v>
      </c>
      <c r="B2160" s="1">
        <v>47</v>
      </c>
      <c r="C2160" s="1">
        <v>45699.15</v>
      </c>
      <c r="D2160" s="1">
        <v>44646.23</v>
      </c>
      <c r="E2160" s="1">
        <v>90345.38</v>
      </c>
    </row>
    <row r="2161" spans="1:5" hidden="1">
      <c r="A2161" s="1">
        <v>1940</v>
      </c>
      <c r="B2161" s="1">
        <v>48</v>
      </c>
      <c r="C2161" s="1">
        <v>45352.6</v>
      </c>
      <c r="D2161" s="1">
        <v>44798.79</v>
      </c>
      <c r="E2161" s="1">
        <v>90151.39</v>
      </c>
    </row>
    <row r="2162" spans="1:5" hidden="1">
      <c r="A2162" s="1">
        <v>1940</v>
      </c>
      <c r="B2162" s="1">
        <v>49</v>
      </c>
      <c r="C2162" s="1">
        <v>44255.22</v>
      </c>
      <c r="D2162" s="1">
        <v>44450.85</v>
      </c>
      <c r="E2162" s="1">
        <v>88706.07</v>
      </c>
    </row>
    <row r="2163" spans="1:5" hidden="1">
      <c r="A2163" s="1">
        <v>1940</v>
      </c>
      <c r="B2163" s="1">
        <v>50</v>
      </c>
      <c r="C2163" s="1">
        <v>43079.03</v>
      </c>
      <c r="D2163" s="1">
        <v>43950.559999999998</v>
      </c>
      <c r="E2163" s="1">
        <v>87029.59</v>
      </c>
    </row>
    <row r="2164" spans="1:5" hidden="1">
      <c r="A2164" s="1">
        <v>1940</v>
      </c>
      <c r="B2164" s="1">
        <v>51</v>
      </c>
      <c r="C2164" s="1">
        <v>42152.85</v>
      </c>
      <c r="D2164" s="1">
        <v>43202.84</v>
      </c>
      <c r="E2164" s="1">
        <v>85355.69</v>
      </c>
    </row>
    <row r="2165" spans="1:5" hidden="1">
      <c r="A2165" s="1">
        <v>1940</v>
      </c>
      <c r="B2165" s="1">
        <v>52</v>
      </c>
      <c r="C2165" s="1">
        <v>40930.85</v>
      </c>
      <c r="D2165" s="1">
        <v>41830.94</v>
      </c>
      <c r="E2165" s="1">
        <v>82761.789999999994</v>
      </c>
    </row>
    <row r="2166" spans="1:5" hidden="1">
      <c r="A2166" s="1">
        <v>1940</v>
      </c>
      <c r="B2166" s="1">
        <v>53</v>
      </c>
      <c r="C2166" s="1">
        <v>39331.94</v>
      </c>
      <c r="D2166" s="1">
        <v>40105.519999999997</v>
      </c>
      <c r="E2166" s="1">
        <v>79437.460000000006</v>
      </c>
    </row>
    <row r="2167" spans="1:5" hidden="1">
      <c r="A2167" s="1">
        <v>1940</v>
      </c>
      <c r="B2167" s="1">
        <v>54</v>
      </c>
      <c r="C2167" s="1">
        <v>37829.440000000002</v>
      </c>
      <c r="D2167" s="1">
        <v>38554.04</v>
      </c>
      <c r="E2167" s="1">
        <v>76383.48</v>
      </c>
    </row>
    <row r="2168" spans="1:5" hidden="1">
      <c r="A2168" s="1">
        <v>1940</v>
      </c>
      <c r="B2168" s="1">
        <v>55</v>
      </c>
      <c r="C2168" s="1">
        <v>36356.959999999999</v>
      </c>
      <c r="D2168" s="1">
        <v>37129.97</v>
      </c>
      <c r="E2168" s="1">
        <v>73486.929999999993</v>
      </c>
    </row>
    <row r="2169" spans="1:5" hidden="1">
      <c r="A2169" s="1">
        <v>1940</v>
      </c>
      <c r="B2169" s="1">
        <v>56</v>
      </c>
      <c r="C2169" s="1">
        <v>34409.379999999997</v>
      </c>
      <c r="D2169" s="1">
        <v>35358.19</v>
      </c>
      <c r="E2169" s="1">
        <v>69767.570000000007</v>
      </c>
    </row>
    <row r="2170" spans="1:5" hidden="1">
      <c r="A2170" s="1">
        <v>1940</v>
      </c>
      <c r="B2170" s="1">
        <v>57</v>
      </c>
      <c r="C2170" s="1">
        <v>32605.47</v>
      </c>
      <c r="D2170" s="1">
        <v>33356.300000000003</v>
      </c>
      <c r="E2170" s="1">
        <v>65961.759999999995</v>
      </c>
    </row>
    <row r="2171" spans="1:5" hidden="1">
      <c r="A2171" s="1">
        <v>1940</v>
      </c>
      <c r="B2171" s="1">
        <v>58</v>
      </c>
      <c r="C2171" s="1">
        <v>31477.66</v>
      </c>
      <c r="D2171" s="1">
        <v>32025.63</v>
      </c>
      <c r="E2171" s="1">
        <v>63503.29</v>
      </c>
    </row>
    <row r="2172" spans="1:5" hidden="1">
      <c r="A2172" s="1">
        <v>1940</v>
      </c>
      <c r="B2172" s="1">
        <v>59</v>
      </c>
      <c r="C2172" s="1">
        <v>30652.7</v>
      </c>
      <c r="D2172" s="1">
        <v>31127.68</v>
      </c>
      <c r="E2172" s="1">
        <v>61780.38</v>
      </c>
    </row>
    <row r="2173" spans="1:5" hidden="1">
      <c r="A2173" s="1">
        <v>1940</v>
      </c>
      <c r="B2173" s="1">
        <v>60</v>
      </c>
      <c r="C2173" s="1">
        <v>29529.87</v>
      </c>
      <c r="D2173" s="1">
        <v>29530.79</v>
      </c>
      <c r="E2173" s="1">
        <v>59060.66</v>
      </c>
    </row>
    <row r="2174" spans="1:5" hidden="1">
      <c r="A2174" s="1">
        <v>1940</v>
      </c>
      <c r="B2174" s="1">
        <v>61</v>
      </c>
      <c r="C2174" s="1">
        <v>27782.43</v>
      </c>
      <c r="D2174" s="1">
        <v>27456.46</v>
      </c>
      <c r="E2174" s="1">
        <v>55238.89</v>
      </c>
    </row>
    <row r="2175" spans="1:5" hidden="1">
      <c r="A2175" s="1">
        <v>1940</v>
      </c>
      <c r="B2175" s="1">
        <v>62</v>
      </c>
      <c r="C2175" s="1">
        <v>26005.27</v>
      </c>
      <c r="D2175" s="1">
        <v>25555.27</v>
      </c>
      <c r="E2175" s="1">
        <v>51560.54</v>
      </c>
    </row>
    <row r="2176" spans="1:5" hidden="1">
      <c r="A2176" s="1">
        <v>1940</v>
      </c>
      <c r="B2176" s="1">
        <v>63</v>
      </c>
      <c r="C2176" s="1">
        <v>24577.439999999999</v>
      </c>
      <c r="D2176" s="1">
        <v>23952.27</v>
      </c>
      <c r="E2176" s="1">
        <v>48529.71</v>
      </c>
    </row>
    <row r="2177" spans="1:5" hidden="1">
      <c r="A2177" s="1">
        <v>1940</v>
      </c>
      <c r="B2177" s="1">
        <v>64</v>
      </c>
      <c r="C2177" s="1">
        <v>23502.16</v>
      </c>
      <c r="D2177" s="1">
        <v>22676.75</v>
      </c>
      <c r="E2177" s="1">
        <v>46178.9</v>
      </c>
    </row>
    <row r="2178" spans="1:5" hidden="1">
      <c r="A2178" s="1">
        <v>1940</v>
      </c>
      <c r="B2178" s="1">
        <v>65</v>
      </c>
      <c r="C2178" s="1">
        <v>22550.66</v>
      </c>
      <c r="D2178" s="1">
        <v>21599.91</v>
      </c>
      <c r="E2178" s="1">
        <v>44150.57</v>
      </c>
    </row>
    <row r="2179" spans="1:5" hidden="1">
      <c r="A2179" s="1">
        <v>1940</v>
      </c>
      <c r="B2179" s="1">
        <v>66</v>
      </c>
      <c r="C2179" s="1">
        <v>21500.79</v>
      </c>
      <c r="D2179" s="1">
        <v>20401.13</v>
      </c>
      <c r="E2179" s="1">
        <v>41901.919999999998</v>
      </c>
    </row>
    <row r="2180" spans="1:5" hidden="1">
      <c r="A2180" s="1">
        <v>1940</v>
      </c>
      <c r="B2180" s="1">
        <v>67</v>
      </c>
      <c r="C2180" s="1">
        <v>20476.259999999998</v>
      </c>
      <c r="D2180" s="1">
        <v>19301.14</v>
      </c>
      <c r="E2180" s="1">
        <v>39777.4</v>
      </c>
    </row>
    <row r="2181" spans="1:5" hidden="1">
      <c r="A2181" s="1">
        <v>1940</v>
      </c>
      <c r="B2181" s="1">
        <v>68</v>
      </c>
      <c r="C2181" s="1">
        <v>19574.599999999999</v>
      </c>
      <c r="D2181" s="1">
        <v>18521.09</v>
      </c>
      <c r="E2181" s="1">
        <v>38095.69</v>
      </c>
    </row>
    <row r="2182" spans="1:5" hidden="1">
      <c r="A2182" s="1">
        <v>1940</v>
      </c>
      <c r="B2182" s="1">
        <v>69</v>
      </c>
      <c r="C2182" s="1">
        <v>18874</v>
      </c>
      <c r="D2182" s="1">
        <v>17998.150000000001</v>
      </c>
      <c r="E2182" s="1">
        <v>36872.15</v>
      </c>
    </row>
    <row r="2183" spans="1:5" hidden="1">
      <c r="A2183" s="1">
        <v>1940</v>
      </c>
      <c r="B2183" s="1">
        <v>70</v>
      </c>
      <c r="C2183" s="1">
        <v>18074.61</v>
      </c>
      <c r="D2183" s="1">
        <v>17075.88</v>
      </c>
      <c r="E2183" s="1">
        <v>35150.49</v>
      </c>
    </row>
    <row r="2184" spans="1:5" hidden="1">
      <c r="A2184" s="1">
        <v>1940</v>
      </c>
      <c r="B2184" s="1">
        <v>71</v>
      </c>
      <c r="C2184" s="1">
        <v>17223.27</v>
      </c>
      <c r="D2184" s="1">
        <v>15849.04</v>
      </c>
      <c r="E2184" s="1">
        <v>33072.31</v>
      </c>
    </row>
    <row r="2185" spans="1:5" hidden="1">
      <c r="A2185" s="1">
        <v>1940</v>
      </c>
      <c r="B2185" s="1">
        <v>72</v>
      </c>
      <c r="C2185" s="1">
        <v>16101.25</v>
      </c>
      <c r="D2185" s="1">
        <v>14650.43</v>
      </c>
      <c r="E2185" s="1">
        <v>30751.68</v>
      </c>
    </row>
    <row r="2186" spans="1:5" hidden="1">
      <c r="A2186" s="1">
        <v>1940</v>
      </c>
      <c r="B2186" s="1">
        <v>73</v>
      </c>
      <c r="C2186" s="1">
        <v>14702.85</v>
      </c>
      <c r="D2186" s="1">
        <v>13475.44</v>
      </c>
      <c r="E2186" s="1">
        <v>28178.29</v>
      </c>
    </row>
    <row r="2187" spans="1:5" hidden="1">
      <c r="A2187" s="1">
        <v>1940</v>
      </c>
      <c r="B2187" s="1">
        <v>74</v>
      </c>
      <c r="C2187" s="1">
        <v>13472.16</v>
      </c>
      <c r="D2187" s="1">
        <v>12571.19</v>
      </c>
      <c r="E2187" s="1">
        <v>26043.35</v>
      </c>
    </row>
    <row r="2188" spans="1:5" hidden="1">
      <c r="A2188" s="1">
        <v>1940</v>
      </c>
      <c r="B2188" s="1">
        <v>75</v>
      </c>
      <c r="C2188" s="1">
        <v>12374.17</v>
      </c>
      <c r="D2188" s="1">
        <v>11598</v>
      </c>
      <c r="E2188" s="1">
        <v>23972.17</v>
      </c>
    </row>
    <row r="2189" spans="1:5" hidden="1">
      <c r="A2189" s="1">
        <v>1940</v>
      </c>
      <c r="B2189" s="1">
        <v>76</v>
      </c>
      <c r="C2189" s="1">
        <v>11251</v>
      </c>
      <c r="D2189" s="1">
        <v>10502.31</v>
      </c>
      <c r="E2189" s="1">
        <v>21753.32</v>
      </c>
    </row>
    <row r="2190" spans="1:5" hidden="1">
      <c r="A2190" s="1">
        <v>1940</v>
      </c>
      <c r="B2190" s="1">
        <v>77</v>
      </c>
      <c r="C2190" s="1">
        <v>10098.56</v>
      </c>
      <c r="D2190" s="1">
        <v>9372.43</v>
      </c>
      <c r="E2190" s="1">
        <v>19470.990000000002</v>
      </c>
    </row>
    <row r="2191" spans="1:5" hidden="1">
      <c r="A2191" s="1">
        <v>1940</v>
      </c>
      <c r="B2191" s="1">
        <v>78</v>
      </c>
      <c r="C2191" s="1">
        <v>9049.73</v>
      </c>
      <c r="D2191" s="1">
        <v>8275.1299999999992</v>
      </c>
      <c r="E2191" s="1">
        <v>17324.86</v>
      </c>
    </row>
    <row r="2192" spans="1:5" hidden="1">
      <c r="A2192" s="1">
        <v>1940</v>
      </c>
      <c r="B2192" s="1">
        <v>79</v>
      </c>
      <c r="C2192" s="1">
        <v>8047.96</v>
      </c>
      <c r="D2192" s="1">
        <v>7323.44</v>
      </c>
      <c r="E2192" s="1">
        <v>15371.41</v>
      </c>
    </row>
    <row r="2193" spans="1:5" hidden="1">
      <c r="A2193" s="1">
        <v>1940</v>
      </c>
      <c r="B2193" s="1">
        <v>80</v>
      </c>
      <c r="C2193" s="1">
        <v>7434.52</v>
      </c>
      <c r="D2193" s="1">
        <v>6490.01</v>
      </c>
      <c r="E2193" s="1">
        <v>13924.52</v>
      </c>
    </row>
    <row r="2194" spans="1:5" hidden="1">
      <c r="A2194" s="1">
        <v>1940</v>
      </c>
      <c r="B2194" s="1">
        <v>81</v>
      </c>
      <c r="C2194" s="1">
        <v>6214.06</v>
      </c>
      <c r="D2194" s="1">
        <v>5339.5</v>
      </c>
      <c r="E2194" s="1">
        <v>11553.56</v>
      </c>
    </row>
    <row r="2195" spans="1:5" hidden="1">
      <c r="A2195" s="1">
        <v>1940</v>
      </c>
      <c r="B2195" s="1">
        <v>82</v>
      </c>
      <c r="C2195" s="1">
        <v>5242.16</v>
      </c>
      <c r="D2195" s="1">
        <v>4444.07</v>
      </c>
      <c r="E2195" s="1">
        <v>9686.23</v>
      </c>
    </row>
    <row r="2196" spans="1:5" hidden="1">
      <c r="A2196" s="1">
        <v>1940</v>
      </c>
      <c r="B2196" s="1">
        <v>83</v>
      </c>
      <c r="C2196" s="1">
        <v>4448.8900000000003</v>
      </c>
      <c r="D2196" s="1">
        <v>3699.09</v>
      </c>
      <c r="E2196" s="1">
        <v>8147.98</v>
      </c>
    </row>
    <row r="2197" spans="1:5" hidden="1">
      <c r="A2197" s="1">
        <v>1940</v>
      </c>
      <c r="B2197" s="1">
        <v>84</v>
      </c>
      <c r="C2197" s="1">
        <v>3645.95</v>
      </c>
      <c r="D2197" s="1">
        <v>2946.21</v>
      </c>
      <c r="E2197" s="1">
        <v>6592.16</v>
      </c>
    </row>
    <row r="2198" spans="1:5" hidden="1">
      <c r="A2198" s="1">
        <v>1940</v>
      </c>
      <c r="B2198" s="1">
        <v>85</v>
      </c>
      <c r="C2198" s="1">
        <v>2845.7</v>
      </c>
      <c r="D2198" s="1">
        <v>2221.64</v>
      </c>
      <c r="E2198" s="1">
        <v>5067.34</v>
      </c>
    </row>
    <row r="2199" spans="1:5" hidden="1">
      <c r="A2199" s="1">
        <v>1940</v>
      </c>
      <c r="B2199" s="1">
        <v>86</v>
      </c>
      <c r="C2199" s="1">
        <v>2125.8000000000002</v>
      </c>
      <c r="D2199" s="1">
        <v>1621.83</v>
      </c>
      <c r="E2199" s="1">
        <v>3747.63</v>
      </c>
    </row>
    <row r="2200" spans="1:5" hidden="1">
      <c r="A2200" s="1">
        <v>1940</v>
      </c>
      <c r="B2200" s="1">
        <v>87</v>
      </c>
      <c r="C2200" s="1">
        <v>1563.69</v>
      </c>
      <c r="D2200" s="1">
        <v>1174.08</v>
      </c>
      <c r="E2200" s="1">
        <v>2737.77</v>
      </c>
    </row>
    <row r="2201" spans="1:5" hidden="1">
      <c r="A2201" s="1">
        <v>1940</v>
      </c>
      <c r="B2201" s="1">
        <v>88</v>
      </c>
      <c r="C2201" s="1">
        <v>1216.74</v>
      </c>
      <c r="D2201" s="1">
        <v>878.31</v>
      </c>
      <c r="E2201" s="1">
        <v>2095.0500000000002</v>
      </c>
    </row>
    <row r="2202" spans="1:5" hidden="1">
      <c r="A2202" s="1">
        <v>1940</v>
      </c>
      <c r="B2202" s="1">
        <v>89</v>
      </c>
      <c r="C2202" s="1">
        <v>974.64</v>
      </c>
      <c r="D2202" s="1">
        <v>676.32</v>
      </c>
      <c r="E2202" s="1">
        <v>1650.96</v>
      </c>
    </row>
    <row r="2203" spans="1:5" hidden="1">
      <c r="A2203" s="1">
        <v>1940</v>
      </c>
      <c r="B2203" s="1">
        <v>90</v>
      </c>
      <c r="C2203" s="1">
        <v>748.69</v>
      </c>
      <c r="D2203" s="1">
        <v>491.75</v>
      </c>
      <c r="E2203" s="1">
        <v>1240.44</v>
      </c>
    </row>
    <row r="2204" spans="1:5" hidden="1">
      <c r="A2204" s="1">
        <v>1940</v>
      </c>
      <c r="B2204" s="1">
        <v>91</v>
      </c>
      <c r="C2204" s="1">
        <v>553.19000000000005</v>
      </c>
      <c r="D2204" s="1">
        <v>348.83</v>
      </c>
      <c r="E2204" s="1">
        <v>902.02</v>
      </c>
    </row>
    <row r="2205" spans="1:5" hidden="1">
      <c r="A2205" s="1">
        <v>1940</v>
      </c>
      <c r="B2205" s="1">
        <v>92</v>
      </c>
      <c r="C2205" s="1">
        <v>393.37</v>
      </c>
      <c r="D2205" s="1">
        <v>255.96</v>
      </c>
      <c r="E2205" s="1">
        <v>649.33000000000004</v>
      </c>
    </row>
    <row r="2206" spans="1:5" hidden="1">
      <c r="A2206" s="1">
        <v>1940</v>
      </c>
      <c r="B2206" s="1">
        <v>93</v>
      </c>
      <c r="C2206" s="1">
        <v>282.61</v>
      </c>
      <c r="D2206" s="1">
        <v>174.66</v>
      </c>
      <c r="E2206" s="1">
        <v>457.28</v>
      </c>
    </row>
    <row r="2207" spans="1:5" hidden="1">
      <c r="A2207" s="1">
        <v>1940</v>
      </c>
      <c r="B2207" s="1">
        <v>94</v>
      </c>
      <c r="C2207" s="1">
        <v>203.52</v>
      </c>
      <c r="D2207" s="1">
        <v>116.17</v>
      </c>
      <c r="E2207" s="1">
        <v>319.69</v>
      </c>
    </row>
    <row r="2208" spans="1:5" hidden="1">
      <c r="A2208" s="1">
        <v>1940</v>
      </c>
      <c r="B2208" s="1">
        <v>95</v>
      </c>
      <c r="C2208" s="1">
        <v>141.32</v>
      </c>
      <c r="D2208" s="1">
        <v>81.84</v>
      </c>
      <c r="E2208" s="1">
        <v>223.16</v>
      </c>
    </row>
    <row r="2209" spans="1:5" hidden="1">
      <c r="A2209" s="1">
        <v>1940</v>
      </c>
      <c r="B2209" s="1">
        <v>96</v>
      </c>
      <c r="C2209" s="1">
        <v>100.17</v>
      </c>
      <c r="D2209" s="1">
        <v>57.23</v>
      </c>
      <c r="E2209" s="1">
        <v>157.38999999999999</v>
      </c>
    </row>
    <row r="2210" spans="1:5" hidden="1">
      <c r="A2210" s="1">
        <v>1940</v>
      </c>
      <c r="B2210" s="1">
        <v>97</v>
      </c>
      <c r="C2210" s="1">
        <v>65.849999999999994</v>
      </c>
      <c r="D2210" s="1">
        <v>39.340000000000003</v>
      </c>
      <c r="E2210" s="1">
        <v>105.19</v>
      </c>
    </row>
    <row r="2211" spans="1:5" hidden="1">
      <c r="A2211" s="1">
        <v>1940</v>
      </c>
      <c r="B2211" s="1">
        <v>98</v>
      </c>
      <c r="C2211" s="1">
        <v>39.270000000000003</v>
      </c>
      <c r="D2211" s="1">
        <v>26.81</v>
      </c>
      <c r="E2211" s="1">
        <v>66.08</v>
      </c>
    </row>
    <row r="2212" spans="1:5" hidden="1">
      <c r="A2212" s="1">
        <v>1940</v>
      </c>
      <c r="B2212" s="1">
        <v>99</v>
      </c>
      <c r="C2212" s="1">
        <v>24.85</v>
      </c>
      <c r="D2212" s="1">
        <v>18.829999999999998</v>
      </c>
      <c r="E2212" s="1">
        <v>43.68</v>
      </c>
    </row>
    <row r="2213" spans="1:5" hidden="1">
      <c r="A2213" s="1">
        <v>1940</v>
      </c>
      <c r="B2213" s="1">
        <v>100</v>
      </c>
      <c r="C2213" s="1">
        <v>12.69</v>
      </c>
      <c r="D2213" s="1">
        <v>10.46</v>
      </c>
      <c r="E2213" s="1">
        <v>23.16</v>
      </c>
    </row>
    <row r="2214" spans="1:5" hidden="1">
      <c r="A2214" s="1">
        <v>1940</v>
      </c>
      <c r="B2214" s="1">
        <v>101</v>
      </c>
      <c r="C2214" s="1">
        <v>4.9000000000000004</v>
      </c>
      <c r="D2214" s="1">
        <v>5.65</v>
      </c>
      <c r="E2214" s="1">
        <v>10.55</v>
      </c>
    </row>
    <row r="2215" spans="1:5" hidden="1">
      <c r="A2215" s="1">
        <v>1940</v>
      </c>
      <c r="B2215" s="1">
        <v>102</v>
      </c>
      <c r="C2215" s="1">
        <v>3.08</v>
      </c>
      <c r="D2215" s="1">
        <v>4.57</v>
      </c>
      <c r="E2215" s="1">
        <v>7.65</v>
      </c>
    </row>
    <row r="2216" spans="1:5" hidden="1">
      <c r="A2216" s="1">
        <v>1940</v>
      </c>
      <c r="B2216" s="1">
        <v>103</v>
      </c>
      <c r="C2216" s="1">
        <v>1.79</v>
      </c>
      <c r="D2216" s="1">
        <v>2.75</v>
      </c>
      <c r="E2216" s="1">
        <v>4.54</v>
      </c>
    </row>
    <row r="2217" spans="1:5" hidden="1">
      <c r="A2217" s="1">
        <v>1940</v>
      </c>
      <c r="B2217" s="1">
        <v>104</v>
      </c>
      <c r="C2217" s="1">
        <v>0.38</v>
      </c>
      <c r="D2217" s="1">
        <v>0.99</v>
      </c>
      <c r="E2217" s="1">
        <v>1.37</v>
      </c>
    </row>
    <row r="2218" spans="1:5" hidden="1">
      <c r="A2218" s="1">
        <v>1940</v>
      </c>
      <c r="B2218" s="1">
        <v>105</v>
      </c>
      <c r="C2218" s="1">
        <v>0.53</v>
      </c>
      <c r="D2218" s="1">
        <v>0.78</v>
      </c>
      <c r="E2218" s="1">
        <v>1.31</v>
      </c>
    </row>
    <row r="2219" spans="1:5" hidden="1">
      <c r="A2219" s="1">
        <v>1940</v>
      </c>
      <c r="B2219" s="1">
        <v>106</v>
      </c>
      <c r="C2219" s="1">
        <v>0.49</v>
      </c>
      <c r="D2219" s="1">
        <v>0.76</v>
      </c>
      <c r="E2219" s="1">
        <v>1.25</v>
      </c>
    </row>
    <row r="2220" spans="1:5" hidden="1">
      <c r="A2220" s="1">
        <v>1940</v>
      </c>
      <c r="B2220" s="1">
        <v>107</v>
      </c>
      <c r="C2220" s="1">
        <v>0</v>
      </c>
      <c r="D2220" s="1">
        <v>0.24</v>
      </c>
      <c r="E2220" s="1">
        <v>0.24</v>
      </c>
    </row>
    <row r="2221" spans="1:5" hidden="1">
      <c r="A2221" s="1">
        <v>1940</v>
      </c>
      <c r="B2221" s="1">
        <v>108</v>
      </c>
      <c r="C2221" s="1">
        <v>0</v>
      </c>
      <c r="D2221" s="1">
        <v>0.27</v>
      </c>
      <c r="E2221" s="1">
        <v>0.27</v>
      </c>
    </row>
    <row r="2222" spans="1:5" hidden="1">
      <c r="A2222" s="1">
        <v>1940</v>
      </c>
      <c r="B2222" s="1">
        <v>109</v>
      </c>
      <c r="C2222" s="1">
        <v>0</v>
      </c>
      <c r="D2222" s="1">
        <v>0.5</v>
      </c>
      <c r="E2222" s="1">
        <v>0.5</v>
      </c>
    </row>
    <row r="2223" spans="1:5" hidden="1">
      <c r="A2223" s="1">
        <v>1940</v>
      </c>
      <c r="B2223" s="1" t="s">
        <v>121</v>
      </c>
      <c r="C2223" s="1">
        <v>0</v>
      </c>
      <c r="D2223" s="1">
        <v>0.23</v>
      </c>
      <c r="E2223" s="1">
        <v>0.23</v>
      </c>
    </row>
    <row r="2224" spans="1:5" hidden="1">
      <c r="A2224" s="1">
        <v>1941</v>
      </c>
      <c r="B2224" s="1">
        <v>0</v>
      </c>
      <c r="C2224" s="1">
        <v>62013.65</v>
      </c>
      <c r="D2224" s="1">
        <v>64597.19</v>
      </c>
      <c r="E2224" s="1">
        <v>126610.84</v>
      </c>
    </row>
    <row r="2225" spans="1:5" hidden="1">
      <c r="A2225" s="1">
        <v>1941</v>
      </c>
      <c r="B2225" s="1">
        <v>1</v>
      </c>
      <c r="C2225" s="1">
        <v>58687.27</v>
      </c>
      <c r="D2225" s="1">
        <v>60864.21</v>
      </c>
      <c r="E2225" s="1">
        <v>119551.49</v>
      </c>
    </row>
    <row r="2226" spans="1:5" hidden="1">
      <c r="A2226" s="1">
        <v>1941</v>
      </c>
      <c r="B2226" s="1">
        <v>2</v>
      </c>
      <c r="C2226" s="1">
        <v>57355</v>
      </c>
      <c r="D2226" s="1">
        <v>59604.73</v>
      </c>
      <c r="E2226" s="1">
        <v>116959.73</v>
      </c>
    </row>
    <row r="2227" spans="1:5" hidden="1">
      <c r="A2227" s="1">
        <v>1941</v>
      </c>
      <c r="B2227" s="1">
        <v>3</v>
      </c>
      <c r="C2227" s="1">
        <v>56380.52</v>
      </c>
      <c r="D2227" s="1">
        <v>58655.62</v>
      </c>
      <c r="E2227" s="1">
        <v>115036.14</v>
      </c>
    </row>
    <row r="2228" spans="1:5" hidden="1">
      <c r="A2228" s="1">
        <v>1941</v>
      </c>
      <c r="B2228" s="1">
        <v>4</v>
      </c>
      <c r="C2228" s="1">
        <v>55107.27</v>
      </c>
      <c r="D2228" s="1">
        <v>57283.19</v>
      </c>
      <c r="E2228" s="1">
        <v>112390.47</v>
      </c>
    </row>
    <row r="2229" spans="1:5" hidden="1">
      <c r="A2229" s="1">
        <v>1941</v>
      </c>
      <c r="B2229" s="1">
        <v>5</v>
      </c>
      <c r="C2229" s="1">
        <v>53309.440000000002</v>
      </c>
      <c r="D2229" s="1">
        <v>55186.25</v>
      </c>
      <c r="E2229" s="1">
        <v>108495.67999999999</v>
      </c>
    </row>
    <row r="2230" spans="1:5" hidden="1">
      <c r="A2230" s="1">
        <v>1941</v>
      </c>
      <c r="B2230" s="1">
        <v>6</v>
      </c>
      <c r="C2230" s="1">
        <v>51680.39</v>
      </c>
      <c r="D2230" s="1">
        <v>53380.19</v>
      </c>
      <c r="E2230" s="1">
        <v>105060.57</v>
      </c>
    </row>
    <row r="2231" spans="1:5" hidden="1">
      <c r="A2231" s="1">
        <v>1941</v>
      </c>
      <c r="B2231" s="1">
        <v>7</v>
      </c>
      <c r="C2231" s="1">
        <v>51075.360000000001</v>
      </c>
      <c r="D2231" s="1">
        <v>53073.78</v>
      </c>
      <c r="E2231" s="1">
        <v>104149.14</v>
      </c>
    </row>
    <row r="2232" spans="1:5" hidden="1">
      <c r="A2232" s="1">
        <v>1941</v>
      </c>
      <c r="B2232" s="1">
        <v>8</v>
      </c>
      <c r="C2232" s="1">
        <v>51447.68</v>
      </c>
      <c r="D2232" s="1">
        <v>53747.02</v>
      </c>
      <c r="E2232" s="1">
        <v>105194.7</v>
      </c>
    </row>
    <row r="2233" spans="1:5" hidden="1">
      <c r="A2233" s="1">
        <v>1941</v>
      </c>
      <c r="B2233" s="1">
        <v>9</v>
      </c>
      <c r="C2233" s="1">
        <v>53362.44</v>
      </c>
      <c r="D2233" s="1">
        <v>55688.13</v>
      </c>
      <c r="E2233" s="1">
        <v>109050.57</v>
      </c>
    </row>
    <row r="2234" spans="1:5" hidden="1">
      <c r="A2234" s="1">
        <v>1941</v>
      </c>
      <c r="B2234" s="1">
        <v>10</v>
      </c>
      <c r="C2234" s="1">
        <v>56437.4</v>
      </c>
      <c r="D2234" s="1">
        <v>58662.57</v>
      </c>
      <c r="E2234" s="1">
        <v>115099.97</v>
      </c>
    </row>
    <row r="2235" spans="1:5" hidden="1">
      <c r="A2235" s="1">
        <v>1941</v>
      </c>
      <c r="B2235" s="1">
        <v>11</v>
      </c>
      <c r="C2235" s="1">
        <v>58422.23</v>
      </c>
      <c r="D2235" s="1">
        <v>60720.29</v>
      </c>
      <c r="E2235" s="1">
        <v>119142.51</v>
      </c>
    </row>
    <row r="2236" spans="1:5" hidden="1">
      <c r="A2236" s="1">
        <v>1941</v>
      </c>
      <c r="B2236" s="1">
        <v>12</v>
      </c>
      <c r="C2236" s="1">
        <v>59494.1</v>
      </c>
      <c r="D2236" s="1">
        <v>61795.82</v>
      </c>
      <c r="E2236" s="1">
        <v>121289.91</v>
      </c>
    </row>
    <row r="2237" spans="1:5" hidden="1">
      <c r="A2237" s="1">
        <v>1941</v>
      </c>
      <c r="B2237" s="1">
        <v>13</v>
      </c>
      <c r="C2237" s="1">
        <v>60597.85</v>
      </c>
      <c r="D2237" s="1">
        <v>62076.49</v>
      </c>
      <c r="E2237" s="1">
        <v>122674.34</v>
      </c>
    </row>
    <row r="2238" spans="1:5" hidden="1">
      <c r="A2238" s="1">
        <v>1941</v>
      </c>
      <c r="B2238" s="1">
        <v>14</v>
      </c>
      <c r="C2238" s="1">
        <v>61147.87</v>
      </c>
      <c r="D2238" s="1">
        <v>62073.24</v>
      </c>
      <c r="E2238" s="1">
        <v>123221.11</v>
      </c>
    </row>
    <row r="2239" spans="1:5" hidden="1">
      <c r="A2239" s="1">
        <v>1941</v>
      </c>
      <c r="B2239" s="1">
        <v>15</v>
      </c>
      <c r="C2239" s="1">
        <v>62243.66</v>
      </c>
      <c r="D2239" s="1">
        <v>62794.43</v>
      </c>
      <c r="E2239" s="1">
        <v>125038.09</v>
      </c>
    </row>
    <row r="2240" spans="1:5" hidden="1">
      <c r="A2240" s="1">
        <v>1941</v>
      </c>
      <c r="B2240" s="1">
        <v>16</v>
      </c>
      <c r="C2240" s="1">
        <v>62901.11</v>
      </c>
      <c r="D2240" s="1">
        <v>63300.28</v>
      </c>
      <c r="E2240" s="1">
        <v>126201.39</v>
      </c>
    </row>
    <row r="2241" spans="1:5" hidden="1">
      <c r="A2241" s="1">
        <v>1941</v>
      </c>
      <c r="B2241" s="1">
        <v>17</v>
      </c>
      <c r="C2241" s="1">
        <v>62824.72</v>
      </c>
      <c r="D2241" s="1">
        <v>63521.279999999999</v>
      </c>
      <c r="E2241" s="1">
        <v>126346</v>
      </c>
    </row>
    <row r="2242" spans="1:5" hidden="1">
      <c r="A2242" s="1">
        <v>1941</v>
      </c>
      <c r="B2242" s="1">
        <v>18</v>
      </c>
      <c r="C2242" s="1">
        <v>63370.51</v>
      </c>
      <c r="D2242" s="1">
        <v>64692.63</v>
      </c>
      <c r="E2242" s="1">
        <v>128063.14</v>
      </c>
    </row>
    <row r="2243" spans="1:5" hidden="1">
      <c r="A2243" s="1">
        <v>1941</v>
      </c>
      <c r="B2243" s="1">
        <v>19</v>
      </c>
      <c r="C2243" s="1">
        <v>64073.48</v>
      </c>
      <c r="D2243" s="1">
        <v>65870.05</v>
      </c>
      <c r="E2243" s="1">
        <v>129943.52</v>
      </c>
    </row>
    <row r="2244" spans="1:5" hidden="1">
      <c r="A2244" s="1">
        <v>1941</v>
      </c>
      <c r="B2244" s="1">
        <v>20</v>
      </c>
      <c r="C2244" s="1">
        <v>63159.94</v>
      </c>
      <c r="D2244" s="1">
        <v>65307.62</v>
      </c>
      <c r="E2244" s="1">
        <v>128467.56</v>
      </c>
    </row>
    <row r="2245" spans="1:5" hidden="1">
      <c r="A2245" s="1">
        <v>1941</v>
      </c>
      <c r="B2245" s="1">
        <v>21</v>
      </c>
      <c r="C2245" s="1">
        <v>60041.49</v>
      </c>
      <c r="D2245" s="1">
        <v>62290.89</v>
      </c>
      <c r="E2245" s="1">
        <v>122332.38</v>
      </c>
    </row>
    <row r="2246" spans="1:5" hidden="1">
      <c r="A2246" s="1">
        <v>1941</v>
      </c>
      <c r="B2246" s="1">
        <v>22</v>
      </c>
      <c r="C2246" s="1">
        <v>57827.58</v>
      </c>
      <c r="D2246" s="1">
        <v>59579.3</v>
      </c>
      <c r="E2246" s="1">
        <v>117406.88</v>
      </c>
    </row>
    <row r="2247" spans="1:5" hidden="1">
      <c r="A2247" s="1">
        <v>1941</v>
      </c>
      <c r="B2247" s="1">
        <v>23</v>
      </c>
      <c r="C2247" s="1">
        <v>58318.11</v>
      </c>
      <c r="D2247" s="1">
        <v>59319.41</v>
      </c>
      <c r="E2247" s="1">
        <v>117637.52</v>
      </c>
    </row>
    <row r="2248" spans="1:5" hidden="1">
      <c r="A2248" s="1">
        <v>1941</v>
      </c>
      <c r="B2248" s="1">
        <v>24</v>
      </c>
      <c r="C2248" s="1">
        <v>59571.5</v>
      </c>
      <c r="D2248" s="1">
        <v>60121.25</v>
      </c>
      <c r="E2248" s="1">
        <v>119692.74</v>
      </c>
    </row>
    <row r="2249" spans="1:5" hidden="1">
      <c r="A2249" s="1">
        <v>1941</v>
      </c>
      <c r="B2249" s="1">
        <v>25</v>
      </c>
      <c r="C2249" s="1">
        <v>60794.17</v>
      </c>
      <c r="D2249" s="1">
        <v>61068.800000000003</v>
      </c>
      <c r="E2249" s="1">
        <v>121862.97</v>
      </c>
    </row>
    <row r="2250" spans="1:5" hidden="1">
      <c r="A2250" s="1">
        <v>1941</v>
      </c>
      <c r="B2250" s="1">
        <v>26</v>
      </c>
      <c r="C2250" s="1">
        <v>62119.839999999997</v>
      </c>
      <c r="D2250" s="1">
        <v>62319.31</v>
      </c>
      <c r="E2250" s="1">
        <v>124439.14</v>
      </c>
    </row>
    <row r="2251" spans="1:5" hidden="1">
      <c r="A2251" s="1">
        <v>1941</v>
      </c>
      <c r="B2251" s="1">
        <v>27</v>
      </c>
      <c r="C2251" s="1">
        <v>61932.46</v>
      </c>
      <c r="D2251" s="1">
        <v>62354.19</v>
      </c>
      <c r="E2251" s="1">
        <v>124286.64</v>
      </c>
    </row>
    <row r="2252" spans="1:5" hidden="1">
      <c r="A2252" s="1">
        <v>1941</v>
      </c>
      <c r="B2252" s="1">
        <v>28</v>
      </c>
      <c r="C2252" s="1">
        <v>60108.5</v>
      </c>
      <c r="D2252" s="1">
        <v>61205.32</v>
      </c>
      <c r="E2252" s="1">
        <v>121313.82</v>
      </c>
    </row>
    <row r="2253" spans="1:5" hidden="1">
      <c r="A2253" s="1">
        <v>1941</v>
      </c>
      <c r="B2253" s="1">
        <v>29</v>
      </c>
      <c r="C2253" s="1">
        <v>58333.01</v>
      </c>
      <c r="D2253" s="1">
        <v>60005.66</v>
      </c>
      <c r="E2253" s="1">
        <v>118338.67</v>
      </c>
    </row>
    <row r="2254" spans="1:5" hidden="1">
      <c r="A2254" s="1">
        <v>1941</v>
      </c>
      <c r="B2254" s="1">
        <v>30</v>
      </c>
      <c r="C2254" s="1">
        <v>56608.01</v>
      </c>
      <c r="D2254" s="1">
        <v>59053.279999999999</v>
      </c>
      <c r="E2254" s="1">
        <v>115661.28</v>
      </c>
    </row>
    <row r="2255" spans="1:5" hidden="1">
      <c r="A2255" s="1">
        <v>1941</v>
      </c>
      <c r="B2255" s="1">
        <v>31</v>
      </c>
      <c r="C2255" s="1">
        <v>54856.88</v>
      </c>
      <c r="D2255" s="1">
        <v>58228.959999999999</v>
      </c>
      <c r="E2255" s="1">
        <v>113085.84</v>
      </c>
    </row>
    <row r="2256" spans="1:5" hidden="1">
      <c r="A2256" s="1">
        <v>1941</v>
      </c>
      <c r="B2256" s="1">
        <v>32</v>
      </c>
      <c r="C2256" s="1">
        <v>53753.22</v>
      </c>
      <c r="D2256" s="1">
        <v>57279.26</v>
      </c>
      <c r="E2256" s="1">
        <v>111032.48</v>
      </c>
    </row>
    <row r="2257" spans="1:5" hidden="1">
      <c r="A2257" s="1">
        <v>1941</v>
      </c>
      <c r="B2257" s="1">
        <v>33</v>
      </c>
      <c r="C2257" s="1">
        <v>52978.69</v>
      </c>
      <c r="D2257" s="1">
        <v>56328.01</v>
      </c>
      <c r="E2257" s="1">
        <v>109306.7</v>
      </c>
    </row>
    <row r="2258" spans="1:5" hidden="1">
      <c r="A2258" s="1">
        <v>1941</v>
      </c>
      <c r="B2258" s="1">
        <v>34</v>
      </c>
      <c r="C2258" s="1">
        <v>51533.48</v>
      </c>
      <c r="D2258" s="1">
        <v>55652.9</v>
      </c>
      <c r="E2258" s="1">
        <v>107186.38</v>
      </c>
    </row>
    <row r="2259" spans="1:5" hidden="1">
      <c r="A2259" s="1">
        <v>1941</v>
      </c>
      <c r="B2259" s="1">
        <v>35</v>
      </c>
      <c r="C2259" s="1">
        <v>50029.57</v>
      </c>
      <c r="D2259" s="1">
        <v>54877.8</v>
      </c>
      <c r="E2259" s="1">
        <v>104907.38</v>
      </c>
    </row>
    <row r="2260" spans="1:5" hidden="1">
      <c r="A2260" s="1">
        <v>1941</v>
      </c>
      <c r="B2260" s="1">
        <v>36</v>
      </c>
      <c r="C2260" s="1">
        <v>48656.27</v>
      </c>
      <c r="D2260" s="1">
        <v>53408.6</v>
      </c>
      <c r="E2260" s="1">
        <v>102064.87</v>
      </c>
    </row>
    <row r="2261" spans="1:5" hidden="1">
      <c r="A2261" s="1">
        <v>1941</v>
      </c>
      <c r="B2261" s="1">
        <v>37</v>
      </c>
      <c r="C2261" s="1">
        <v>47305.04</v>
      </c>
      <c r="D2261" s="1">
        <v>51432.62</v>
      </c>
      <c r="E2261" s="1">
        <v>98737.66</v>
      </c>
    </row>
    <row r="2262" spans="1:5" hidden="1">
      <c r="A2262" s="1">
        <v>1941</v>
      </c>
      <c r="B2262" s="1">
        <v>38</v>
      </c>
      <c r="C2262" s="1">
        <v>46922.78</v>
      </c>
      <c r="D2262" s="1">
        <v>50425.03</v>
      </c>
      <c r="E2262" s="1">
        <v>97347.81</v>
      </c>
    </row>
    <row r="2263" spans="1:5" hidden="1">
      <c r="A2263" s="1">
        <v>1941</v>
      </c>
      <c r="B2263" s="1">
        <v>39</v>
      </c>
      <c r="C2263" s="1">
        <v>47298.36</v>
      </c>
      <c r="D2263" s="1">
        <v>50224.68</v>
      </c>
      <c r="E2263" s="1">
        <v>97523.04</v>
      </c>
    </row>
    <row r="2264" spans="1:5" hidden="1">
      <c r="A2264" s="1">
        <v>1941</v>
      </c>
      <c r="B2264" s="1">
        <v>40</v>
      </c>
      <c r="C2264" s="1">
        <v>47672.9</v>
      </c>
      <c r="D2264" s="1">
        <v>50100</v>
      </c>
      <c r="E2264" s="1">
        <v>97772.9</v>
      </c>
    </row>
    <row r="2265" spans="1:5" hidden="1">
      <c r="A2265" s="1">
        <v>1941</v>
      </c>
      <c r="B2265" s="1">
        <v>41</v>
      </c>
      <c r="C2265" s="1">
        <v>47354.71</v>
      </c>
      <c r="D2265" s="1">
        <v>48957.99</v>
      </c>
      <c r="E2265" s="1">
        <v>96312.7</v>
      </c>
    </row>
    <row r="2266" spans="1:5" hidden="1">
      <c r="A2266" s="1">
        <v>1941</v>
      </c>
      <c r="B2266" s="1">
        <v>42</v>
      </c>
      <c r="C2266" s="1">
        <v>46080.51</v>
      </c>
      <c r="D2266" s="1">
        <v>46932.71</v>
      </c>
      <c r="E2266" s="1">
        <v>93013.22</v>
      </c>
    </row>
    <row r="2267" spans="1:5" hidden="1">
      <c r="A2267" s="1">
        <v>1941</v>
      </c>
      <c r="B2267" s="1">
        <v>43</v>
      </c>
      <c r="C2267" s="1">
        <v>45473.71</v>
      </c>
      <c r="D2267" s="1">
        <v>45353.42</v>
      </c>
      <c r="E2267" s="1">
        <v>90827.13</v>
      </c>
    </row>
    <row r="2268" spans="1:5" hidden="1">
      <c r="A2268" s="1">
        <v>1941</v>
      </c>
      <c r="B2268" s="1">
        <v>44</v>
      </c>
      <c r="C2268" s="1">
        <v>45673.32</v>
      </c>
      <c r="D2268" s="1">
        <v>44452.160000000003</v>
      </c>
      <c r="E2268" s="1">
        <v>90125.48</v>
      </c>
    </row>
    <row r="2269" spans="1:5" hidden="1">
      <c r="A2269" s="1">
        <v>1941</v>
      </c>
      <c r="B2269" s="1">
        <v>45</v>
      </c>
      <c r="C2269" s="1">
        <v>45774.28</v>
      </c>
      <c r="D2269" s="1">
        <v>44047.86</v>
      </c>
      <c r="E2269" s="1">
        <v>89822.14</v>
      </c>
    </row>
    <row r="2270" spans="1:5" hidden="1">
      <c r="A2270" s="1">
        <v>1941</v>
      </c>
      <c r="B2270" s="1">
        <v>46</v>
      </c>
      <c r="C2270" s="1">
        <v>45625.35</v>
      </c>
      <c r="D2270" s="1">
        <v>43924.09</v>
      </c>
      <c r="E2270" s="1">
        <v>89549.43</v>
      </c>
    </row>
    <row r="2271" spans="1:5" hidden="1">
      <c r="A2271" s="1">
        <v>1941</v>
      </c>
      <c r="B2271" s="1">
        <v>47</v>
      </c>
      <c r="C2271" s="1">
        <v>45498.64</v>
      </c>
      <c r="D2271" s="1">
        <v>43946.36</v>
      </c>
      <c r="E2271" s="1">
        <v>89445</v>
      </c>
    </row>
    <row r="2272" spans="1:5" hidden="1">
      <c r="A2272" s="1">
        <v>1941</v>
      </c>
      <c r="B2272" s="1">
        <v>48</v>
      </c>
      <c r="C2272" s="1">
        <v>45498.69</v>
      </c>
      <c r="D2272" s="1">
        <v>44296.19</v>
      </c>
      <c r="E2272" s="1">
        <v>89794.880000000005</v>
      </c>
    </row>
    <row r="2273" spans="1:5" hidden="1">
      <c r="A2273" s="1">
        <v>1941</v>
      </c>
      <c r="B2273" s="1">
        <v>49</v>
      </c>
      <c r="C2273" s="1">
        <v>45102.16</v>
      </c>
      <c r="D2273" s="1">
        <v>44448.73</v>
      </c>
      <c r="E2273" s="1">
        <v>89550.88</v>
      </c>
    </row>
    <row r="2274" spans="1:5" hidden="1">
      <c r="A2274" s="1">
        <v>1941</v>
      </c>
      <c r="B2274" s="1">
        <v>50</v>
      </c>
      <c r="C2274" s="1">
        <v>44004.62</v>
      </c>
      <c r="D2274" s="1">
        <v>44075.64</v>
      </c>
      <c r="E2274" s="1">
        <v>88080.26</v>
      </c>
    </row>
    <row r="2275" spans="1:5" hidden="1">
      <c r="A2275" s="1">
        <v>1941</v>
      </c>
      <c r="B2275" s="1">
        <v>51</v>
      </c>
      <c r="C2275" s="1">
        <v>42828.63</v>
      </c>
      <c r="D2275" s="1">
        <v>43575.3</v>
      </c>
      <c r="E2275" s="1">
        <v>86403.93</v>
      </c>
    </row>
    <row r="2276" spans="1:5" hidden="1">
      <c r="A2276" s="1">
        <v>1941</v>
      </c>
      <c r="B2276" s="1">
        <v>52</v>
      </c>
      <c r="C2276" s="1">
        <v>41877.57</v>
      </c>
      <c r="D2276" s="1">
        <v>42827.58</v>
      </c>
      <c r="E2276" s="1">
        <v>84705.15</v>
      </c>
    </row>
    <row r="2277" spans="1:5" hidden="1">
      <c r="A2277" s="1">
        <v>1941</v>
      </c>
      <c r="B2277" s="1">
        <v>53</v>
      </c>
      <c r="C2277" s="1">
        <v>40630.400000000001</v>
      </c>
      <c r="D2277" s="1">
        <v>41380.9</v>
      </c>
      <c r="E2277" s="1">
        <v>82011.3</v>
      </c>
    </row>
    <row r="2278" spans="1:5" hidden="1">
      <c r="A2278" s="1">
        <v>1941</v>
      </c>
      <c r="B2278" s="1">
        <v>54</v>
      </c>
      <c r="C2278" s="1">
        <v>39031.910000000003</v>
      </c>
      <c r="D2278" s="1">
        <v>39605.5</v>
      </c>
      <c r="E2278" s="1">
        <v>78637.41</v>
      </c>
    </row>
    <row r="2279" spans="1:5" hidden="1">
      <c r="A2279" s="1">
        <v>1941</v>
      </c>
      <c r="B2279" s="1">
        <v>55</v>
      </c>
      <c r="C2279" s="1">
        <v>37528.839999999997</v>
      </c>
      <c r="D2279" s="1">
        <v>38053.629999999997</v>
      </c>
      <c r="E2279" s="1">
        <v>75582.47</v>
      </c>
    </row>
    <row r="2280" spans="1:5" hidden="1">
      <c r="A2280" s="1">
        <v>1941</v>
      </c>
      <c r="B2280" s="1">
        <v>56</v>
      </c>
      <c r="C2280" s="1">
        <v>36081.800000000003</v>
      </c>
      <c r="D2280" s="1">
        <v>36629.599999999999</v>
      </c>
      <c r="E2280" s="1">
        <v>72711.39</v>
      </c>
    </row>
    <row r="2281" spans="1:5" hidden="1">
      <c r="A2281" s="1">
        <v>1941</v>
      </c>
      <c r="B2281" s="1">
        <v>57</v>
      </c>
      <c r="C2281" s="1">
        <v>34033.54</v>
      </c>
      <c r="D2281" s="1">
        <v>34758.199999999997</v>
      </c>
      <c r="E2281" s="1">
        <v>68791.740000000005</v>
      </c>
    </row>
    <row r="2282" spans="1:5" hidden="1">
      <c r="A2282" s="1">
        <v>1941</v>
      </c>
      <c r="B2282" s="1">
        <v>58</v>
      </c>
      <c r="C2282" s="1">
        <v>32280.37</v>
      </c>
      <c r="D2282" s="1">
        <v>32756.45</v>
      </c>
      <c r="E2282" s="1">
        <v>65036.82</v>
      </c>
    </row>
    <row r="2283" spans="1:5" hidden="1">
      <c r="A2283" s="1">
        <v>1941</v>
      </c>
      <c r="B2283" s="1">
        <v>59</v>
      </c>
      <c r="C2283" s="1">
        <v>31127.18</v>
      </c>
      <c r="D2283" s="1">
        <v>31425.18</v>
      </c>
      <c r="E2283" s="1">
        <v>62552.36</v>
      </c>
    </row>
    <row r="2284" spans="1:5" hidden="1">
      <c r="A2284" s="1">
        <v>1941</v>
      </c>
      <c r="B2284" s="1">
        <v>60</v>
      </c>
      <c r="C2284" s="1">
        <v>30326.47</v>
      </c>
      <c r="D2284" s="1">
        <v>30452.05</v>
      </c>
      <c r="E2284" s="1">
        <v>60778.52</v>
      </c>
    </row>
    <row r="2285" spans="1:5" hidden="1">
      <c r="A2285" s="1">
        <v>1941</v>
      </c>
      <c r="B2285" s="1">
        <v>61</v>
      </c>
      <c r="C2285" s="1">
        <v>29204.560000000001</v>
      </c>
      <c r="D2285" s="1">
        <v>28880.33</v>
      </c>
      <c r="E2285" s="1">
        <v>58084.89</v>
      </c>
    </row>
    <row r="2286" spans="1:5" hidden="1">
      <c r="A2286" s="1">
        <v>1941</v>
      </c>
      <c r="B2286" s="1">
        <v>62</v>
      </c>
      <c r="C2286" s="1">
        <v>27407.279999999999</v>
      </c>
      <c r="D2286" s="1">
        <v>26781.25</v>
      </c>
      <c r="E2286" s="1">
        <v>54188.53</v>
      </c>
    </row>
    <row r="2287" spans="1:5" hidden="1">
      <c r="A2287" s="1">
        <v>1941</v>
      </c>
      <c r="B2287" s="1">
        <v>63</v>
      </c>
      <c r="C2287" s="1">
        <v>25530</v>
      </c>
      <c r="D2287" s="1">
        <v>24754.85</v>
      </c>
      <c r="E2287" s="1">
        <v>50284.85</v>
      </c>
    </row>
    <row r="2288" spans="1:5" hidden="1">
      <c r="A2288" s="1">
        <v>1941</v>
      </c>
      <c r="B2288" s="1">
        <v>64</v>
      </c>
      <c r="C2288" s="1">
        <v>24102.07</v>
      </c>
      <c r="D2288" s="1">
        <v>23177</v>
      </c>
      <c r="E2288" s="1">
        <v>47279.07</v>
      </c>
    </row>
    <row r="2289" spans="1:5" hidden="1">
      <c r="A2289" s="1">
        <v>1941</v>
      </c>
      <c r="B2289" s="1">
        <v>65</v>
      </c>
      <c r="C2289" s="1">
        <v>23026.05</v>
      </c>
      <c r="D2289" s="1">
        <v>21950.89</v>
      </c>
      <c r="E2289" s="1">
        <v>44976.94</v>
      </c>
    </row>
    <row r="2290" spans="1:5" hidden="1">
      <c r="A2290" s="1">
        <v>1941</v>
      </c>
      <c r="B2290" s="1">
        <v>66</v>
      </c>
      <c r="C2290" s="1">
        <v>21975.31</v>
      </c>
      <c r="D2290" s="1">
        <v>20799.5</v>
      </c>
      <c r="E2290" s="1">
        <v>42774.81</v>
      </c>
    </row>
    <row r="2291" spans="1:5" hidden="1">
      <c r="A2291" s="1">
        <v>1941</v>
      </c>
      <c r="B2291" s="1">
        <v>67</v>
      </c>
      <c r="C2291" s="1">
        <v>20925.27</v>
      </c>
      <c r="D2291" s="1">
        <v>19625.79</v>
      </c>
      <c r="E2291" s="1">
        <v>40551.06</v>
      </c>
    </row>
    <row r="2292" spans="1:5" hidden="1">
      <c r="A2292" s="1">
        <v>1941</v>
      </c>
      <c r="B2292" s="1">
        <v>68</v>
      </c>
      <c r="C2292" s="1">
        <v>19876.04</v>
      </c>
      <c r="D2292" s="1">
        <v>18425.86</v>
      </c>
      <c r="E2292" s="1">
        <v>38301.9</v>
      </c>
    </row>
    <row r="2293" spans="1:5" hidden="1">
      <c r="A2293" s="1">
        <v>1941</v>
      </c>
      <c r="B2293" s="1">
        <v>69</v>
      </c>
      <c r="C2293" s="1">
        <v>18949.27</v>
      </c>
      <c r="D2293" s="1">
        <v>17720.759999999998</v>
      </c>
      <c r="E2293" s="1">
        <v>36670.03</v>
      </c>
    </row>
    <row r="2294" spans="1:5" hidden="1">
      <c r="A2294" s="1">
        <v>1941</v>
      </c>
      <c r="B2294" s="1">
        <v>70</v>
      </c>
      <c r="C2294" s="1">
        <v>18172.490000000002</v>
      </c>
      <c r="D2294" s="1">
        <v>17147.22</v>
      </c>
      <c r="E2294" s="1">
        <v>35319.71</v>
      </c>
    </row>
    <row r="2295" spans="1:5" hidden="1">
      <c r="A2295" s="1">
        <v>1941</v>
      </c>
      <c r="B2295" s="1">
        <v>71</v>
      </c>
      <c r="C2295" s="1">
        <v>17449.39</v>
      </c>
      <c r="D2295" s="1">
        <v>16225.84</v>
      </c>
      <c r="E2295" s="1">
        <v>33675.230000000003</v>
      </c>
    </row>
    <row r="2296" spans="1:5" hidden="1">
      <c r="A2296" s="1">
        <v>1941</v>
      </c>
      <c r="B2296" s="1">
        <v>72</v>
      </c>
      <c r="C2296" s="1">
        <v>16522.330000000002</v>
      </c>
      <c r="D2296" s="1">
        <v>14973.11</v>
      </c>
      <c r="E2296" s="1">
        <v>31495.439999999999</v>
      </c>
    </row>
    <row r="2297" spans="1:5" hidden="1">
      <c r="A2297" s="1">
        <v>1941</v>
      </c>
      <c r="B2297" s="1">
        <v>73</v>
      </c>
      <c r="C2297" s="1">
        <v>15375.67</v>
      </c>
      <c r="D2297" s="1">
        <v>13675.06</v>
      </c>
      <c r="E2297" s="1">
        <v>29050.720000000001</v>
      </c>
    </row>
    <row r="2298" spans="1:5" hidden="1">
      <c r="A2298" s="1">
        <v>1941</v>
      </c>
      <c r="B2298" s="1">
        <v>74</v>
      </c>
      <c r="C2298" s="1">
        <v>13952.21</v>
      </c>
      <c r="D2298" s="1">
        <v>12524.92</v>
      </c>
      <c r="E2298" s="1">
        <v>26477.14</v>
      </c>
    </row>
    <row r="2299" spans="1:5" hidden="1">
      <c r="A2299" s="1">
        <v>1941</v>
      </c>
      <c r="B2299" s="1">
        <v>75</v>
      </c>
      <c r="C2299" s="1">
        <v>12620.79</v>
      </c>
      <c r="D2299" s="1">
        <v>11570.32</v>
      </c>
      <c r="E2299" s="1">
        <v>24191.11</v>
      </c>
    </row>
    <row r="2300" spans="1:5" hidden="1">
      <c r="A2300" s="1">
        <v>1941</v>
      </c>
      <c r="B2300" s="1">
        <v>76</v>
      </c>
      <c r="C2300" s="1">
        <v>11548.55</v>
      </c>
      <c r="D2300" s="1">
        <v>10622.63</v>
      </c>
      <c r="E2300" s="1">
        <v>22171.17</v>
      </c>
    </row>
    <row r="2301" spans="1:5" hidden="1">
      <c r="A2301" s="1">
        <v>1941</v>
      </c>
      <c r="B2301" s="1">
        <v>77</v>
      </c>
      <c r="C2301" s="1">
        <v>10450.469999999999</v>
      </c>
      <c r="D2301" s="1">
        <v>9576.9</v>
      </c>
      <c r="E2301" s="1">
        <v>20027.37</v>
      </c>
    </row>
    <row r="2302" spans="1:5" hidden="1">
      <c r="A2302" s="1">
        <v>1941</v>
      </c>
      <c r="B2302" s="1">
        <v>78</v>
      </c>
      <c r="C2302" s="1">
        <v>9372.44</v>
      </c>
      <c r="D2302" s="1">
        <v>8446.74</v>
      </c>
      <c r="E2302" s="1">
        <v>17819.18</v>
      </c>
    </row>
    <row r="2303" spans="1:5" hidden="1">
      <c r="A2303" s="1">
        <v>1941</v>
      </c>
      <c r="B2303" s="1">
        <v>79</v>
      </c>
      <c r="C2303" s="1">
        <v>8249.59</v>
      </c>
      <c r="D2303" s="1">
        <v>7425.06</v>
      </c>
      <c r="E2303" s="1">
        <v>15674.65</v>
      </c>
    </row>
    <row r="2304" spans="1:5" hidden="1">
      <c r="A2304" s="1">
        <v>1941</v>
      </c>
      <c r="B2304" s="1">
        <v>80</v>
      </c>
      <c r="C2304" s="1">
        <v>7771.39</v>
      </c>
      <c r="D2304" s="1">
        <v>6769.4</v>
      </c>
      <c r="E2304" s="1">
        <v>14540.79</v>
      </c>
    </row>
    <row r="2305" spans="1:5" hidden="1">
      <c r="A2305" s="1">
        <v>1941</v>
      </c>
      <c r="B2305" s="1">
        <v>81</v>
      </c>
      <c r="C2305" s="1">
        <v>6718.56</v>
      </c>
      <c r="D2305" s="1">
        <v>5719.22</v>
      </c>
      <c r="E2305" s="1">
        <v>12437.78</v>
      </c>
    </row>
    <row r="2306" spans="1:5" hidden="1">
      <c r="A2306" s="1">
        <v>1941</v>
      </c>
      <c r="B2306" s="1">
        <v>82</v>
      </c>
      <c r="C2306" s="1">
        <v>5563.25</v>
      </c>
      <c r="D2306" s="1">
        <v>4654.63</v>
      </c>
      <c r="E2306" s="1">
        <v>10217.879999999999</v>
      </c>
    </row>
    <row r="2307" spans="1:5" hidden="1">
      <c r="A2307" s="1">
        <v>1941</v>
      </c>
      <c r="B2307" s="1">
        <v>83</v>
      </c>
      <c r="C2307" s="1">
        <v>4592.4799999999996</v>
      </c>
      <c r="D2307" s="1">
        <v>3780.22</v>
      </c>
      <c r="E2307" s="1">
        <v>8372.7000000000007</v>
      </c>
    </row>
    <row r="2308" spans="1:5" hidden="1">
      <c r="A2308" s="1">
        <v>1941</v>
      </c>
      <c r="B2308" s="1">
        <v>84</v>
      </c>
      <c r="C2308" s="1">
        <v>3830.65</v>
      </c>
      <c r="D2308" s="1">
        <v>3090.04</v>
      </c>
      <c r="E2308" s="1">
        <v>6920.69</v>
      </c>
    </row>
    <row r="2309" spans="1:5" hidden="1">
      <c r="A2309" s="1">
        <v>1941</v>
      </c>
      <c r="B2309" s="1">
        <v>85</v>
      </c>
      <c r="C2309" s="1">
        <v>3102.06</v>
      </c>
      <c r="D2309" s="1">
        <v>2413.3200000000002</v>
      </c>
      <c r="E2309" s="1">
        <v>5515.38</v>
      </c>
    </row>
    <row r="2310" spans="1:5" hidden="1">
      <c r="A2310" s="1">
        <v>1941</v>
      </c>
      <c r="B2310" s="1">
        <v>86</v>
      </c>
      <c r="C2310" s="1">
        <v>2395.96</v>
      </c>
      <c r="D2310" s="1">
        <v>1793.28</v>
      </c>
      <c r="E2310" s="1">
        <v>4189.2299999999996</v>
      </c>
    </row>
    <row r="2311" spans="1:5" hidden="1">
      <c r="A2311" s="1">
        <v>1941</v>
      </c>
      <c r="B2311" s="1">
        <v>87</v>
      </c>
      <c r="C2311" s="1">
        <v>1753.71</v>
      </c>
      <c r="D2311" s="1">
        <v>1291.8900000000001</v>
      </c>
      <c r="E2311" s="1">
        <v>3045.6</v>
      </c>
    </row>
    <row r="2312" spans="1:5" hidden="1">
      <c r="A2312" s="1">
        <v>1941</v>
      </c>
      <c r="B2312" s="1">
        <v>88</v>
      </c>
      <c r="C2312" s="1">
        <v>1270.93</v>
      </c>
      <c r="D2312" s="1">
        <v>925.95</v>
      </c>
      <c r="E2312" s="1">
        <v>2196.88</v>
      </c>
    </row>
    <row r="2313" spans="1:5" hidden="1">
      <c r="A2313" s="1">
        <v>1941</v>
      </c>
      <c r="B2313" s="1">
        <v>89</v>
      </c>
      <c r="C2313" s="1">
        <v>981.73</v>
      </c>
      <c r="D2313" s="1">
        <v>688.64</v>
      </c>
      <c r="E2313" s="1">
        <v>1670.37</v>
      </c>
    </row>
    <row r="2314" spans="1:5" hidden="1">
      <c r="A2314" s="1">
        <v>1941</v>
      </c>
      <c r="B2314" s="1">
        <v>90</v>
      </c>
      <c r="C2314" s="1">
        <v>766.37</v>
      </c>
      <c r="D2314" s="1">
        <v>514.70000000000005</v>
      </c>
      <c r="E2314" s="1">
        <v>1281.07</v>
      </c>
    </row>
    <row r="2315" spans="1:5" hidden="1">
      <c r="A2315" s="1">
        <v>1941</v>
      </c>
      <c r="B2315" s="1">
        <v>91</v>
      </c>
      <c r="C2315" s="1">
        <v>585.52</v>
      </c>
      <c r="D2315" s="1">
        <v>365.83</v>
      </c>
      <c r="E2315" s="1">
        <v>951.35</v>
      </c>
    </row>
    <row r="2316" spans="1:5" hidden="1">
      <c r="A2316" s="1">
        <v>1941</v>
      </c>
      <c r="B2316" s="1">
        <v>92</v>
      </c>
      <c r="C2316" s="1">
        <v>429.12</v>
      </c>
      <c r="D2316" s="1">
        <v>260.37</v>
      </c>
      <c r="E2316" s="1">
        <v>689.49</v>
      </c>
    </row>
    <row r="2317" spans="1:5" hidden="1">
      <c r="A2317" s="1">
        <v>1941</v>
      </c>
      <c r="B2317" s="1">
        <v>93</v>
      </c>
      <c r="C2317" s="1">
        <v>284.08</v>
      </c>
      <c r="D2317" s="1">
        <v>188.99</v>
      </c>
      <c r="E2317" s="1">
        <v>473.07</v>
      </c>
    </row>
    <row r="2318" spans="1:5" hidden="1">
      <c r="A2318" s="1">
        <v>1941</v>
      </c>
      <c r="B2318" s="1">
        <v>94</v>
      </c>
      <c r="C2318" s="1">
        <v>197.03</v>
      </c>
      <c r="D2318" s="1">
        <v>126.7</v>
      </c>
      <c r="E2318" s="1">
        <v>323.73</v>
      </c>
    </row>
    <row r="2319" spans="1:5" hidden="1">
      <c r="A2319" s="1">
        <v>1941</v>
      </c>
      <c r="B2319" s="1">
        <v>95</v>
      </c>
      <c r="C2319" s="1">
        <v>142.41</v>
      </c>
      <c r="D2319" s="1">
        <v>79.63</v>
      </c>
      <c r="E2319" s="1">
        <v>222.04</v>
      </c>
    </row>
    <row r="2320" spans="1:5" hidden="1">
      <c r="A2320" s="1">
        <v>1941</v>
      </c>
      <c r="B2320" s="1">
        <v>96</v>
      </c>
      <c r="C2320" s="1">
        <v>97.19</v>
      </c>
      <c r="D2320" s="1">
        <v>52.21</v>
      </c>
      <c r="E2320" s="1">
        <v>149.38999999999999</v>
      </c>
    </row>
    <row r="2321" spans="1:5" hidden="1">
      <c r="A2321" s="1">
        <v>1941</v>
      </c>
      <c r="B2321" s="1">
        <v>97</v>
      </c>
      <c r="C2321" s="1">
        <v>65.91</v>
      </c>
      <c r="D2321" s="1">
        <v>36.299999999999997</v>
      </c>
      <c r="E2321" s="1">
        <v>102.22</v>
      </c>
    </row>
    <row r="2322" spans="1:5" hidden="1">
      <c r="A2322" s="1">
        <v>1941</v>
      </c>
      <c r="B2322" s="1">
        <v>98</v>
      </c>
      <c r="C2322" s="1">
        <v>39.18</v>
      </c>
      <c r="D2322" s="1">
        <v>24.15</v>
      </c>
      <c r="E2322" s="1">
        <v>63.32</v>
      </c>
    </row>
    <row r="2323" spans="1:5" hidden="1">
      <c r="A2323" s="1">
        <v>1941</v>
      </c>
      <c r="B2323" s="1">
        <v>99</v>
      </c>
      <c r="C2323" s="1">
        <v>23.06</v>
      </c>
      <c r="D2323" s="1">
        <v>16.84</v>
      </c>
      <c r="E2323" s="1">
        <v>39.89</v>
      </c>
    </row>
    <row r="2324" spans="1:5" hidden="1">
      <c r="A2324" s="1">
        <v>1941</v>
      </c>
      <c r="B2324" s="1">
        <v>100</v>
      </c>
      <c r="C2324" s="1">
        <v>13.75</v>
      </c>
      <c r="D2324" s="1">
        <v>11.74</v>
      </c>
      <c r="E2324" s="1">
        <v>25.49</v>
      </c>
    </row>
    <row r="2325" spans="1:5" hidden="1">
      <c r="A2325" s="1">
        <v>1941</v>
      </c>
      <c r="B2325" s="1">
        <v>101</v>
      </c>
      <c r="C2325" s="1">
        <v>7.09</v>
      </c>
      <c r="D2325" s="1">
        <v>6.15</v>
      </c>
      <c r="E2325" s="1">
        <v>13.23</v>
      </c>
    </row>
    <row r="2326" spans="1:5" hidden="1">
      <c r="A2326" s="1">
        <v>1941</v>
      </c>
      <c r="B2326" s="1">
        <v>102</v>
      </c>
      <c r="C2326" s="1">
        <v>3.19</v>
      </c>
      <c r="D2326" s="1">
        <v>3.16</v>
      </c>
      <c r="E2326" s="1">
        <v>6.35</v>
      </c>
    </row>
    <row r="2327" spans="1:5" hidden="1">
      <c r="A2327" s="1">
        <v>1941</v>
      </c>
      <c r="B2327" s="1">
        <v>103</v>
      </c>
      <c r="C2327" s="1">
        <v>1.8</v>
      </c>
      <c r="D2327" s="1">
        <v>2.0299999999999998</v>
      </c>
      <c r="E2327" s="1">
        <v>3.83</v>
      </c>
    </row>
    <row r="2328" spans="1:5" hidden="1">
      <c r="A2328" s="1">
        <v>1941</v>
      </c>
      <c r="B2328" s="1">
        <v>104</v>
      </c>
      <c r="C2328" s="1">
        <v>0.81</v>
      </c>
      <c r="D2328" s="1">
        <v>0.75</v>
      </c>
      <c r="E2328" s="1">
        <v>1.56</v>
      </c>
    </row>
    <row r="2329" spans="1:5" hidden="1">
      <c r="A2329" s="1">
        <v>1941</v>
      </c>
      <c r="B2329" s="1">
        <v>105</v>
      </c>
      <c r="C2329" s="1">
        <v>0.14000000000000001</v>
      </c>
      <c r="D2329" s="1">
        <v>0</v>
      </c>
      <c r="E2329" s="1">
        <v>0.14000000000000001</v>
      </c>
    </row>
    <row r="2330" spans="1:5" hidden="1">
      <c r="A2330" s="1">
        <v>1941</v>
      </c>
      <c r="B2330" s="1">
        <v>106</v>
      </c>
      <c r="C2330" s="1">
        <v>0</v>
      </c>
      <c r="D2330" s="1">
        <v>0</v>
      </c>
      <c r="E2330" s="1">
        <v>0</v>
      </c>
    </row>
    <row r="2331" spans="1:5" hidden="1">
      <c r="A2331" s="1">
        <v>1941</v>
      </c>
      <c r="B2331" s="1">
        <v>107</v>
      </c>
      <c r="C2331" s="1">
        <v>0</v>
      </c>
      <c r="D2331" s="1">
        <v>0</v>
      </c>
      <c r="E2331" s="1">
        <v>0</v>
      </c>
    </row>
    <row r="2332" spans="1:5" hidden="1">
      <c r="A2332" s="1">
        <v>1941</v>
      </c>
      <c r="B2332" s="1">
        <v>108</v>
      </c>
      <c r="C2332" s="1">
        <v>0</v>
      </c>
      <c r="D2332" s="1">
        <v>0</v>
      </c>
      <c r="E2332" s="1">
        <v>0</v>
      </c>
    </row>
    <row r="2333" spans="1:5" hidden="1">
      <c r="A2333" s="1">
        <v>1941</v>
      </c>
      <c r="B2333" s="1">
        <v>109</v>
      </c>
      <c r="C2333" s="1">
        <v>0</v>
      </c>
      <c r="D2333" s="1">
        <v>0.27</v>
      </c>
      <c r="E2333" s="1">
        <v>0.27</v>
      </c>
    </row>
    <row r="2334" spans="1:5" hidden="1">
      <c r="A2334" s="1">
        <v>1941</v>
      </c>
      <c r="B2334" s="1" t="s">
        <v>121</v>
      </c>
      <c r="C2334" s="1">
        <v>0</v>
      </c>
      <c r="D2334" s="1">
        <v>0.24</v>
      </c>
      <c r="E2334" s="1">
        <v>0.24</v>
      </c>
    </row>
    <row r="2335" spans="1:5" hidden="1">
      <c r="A2335" s="1">
        <v>1942</v>
      </c>
      <c r="B2335" s="1">
        <v>0</v>
      </c>
      <c r="C2335" s="1">
        <v>64772.28</v>
      </c>
      <c r="D2335" s="1">
        <v>67685.63</v>
      </c>
      <c r="E2335" s="1">
        <v>132457.91</v>
      </c>
    </row>
    <row r="2336" spans="1:5" hidden="1">
      <c r="A2336" s="1">
        <v>1942</v>
      </c>
      <c r="B2336" s="1">
        <v>1</v>
      </c>
      <c r="C2336" s="1">
        <v>61449.04</v>
      </c>
      <c r="D2336" s="1">
        <v>63851.839999999997</v>
      </c>
      <c r="E2336" s="1">
        <v>125300.88</v>
      </c>
    </row>
    <row r="2337" spans="1:5" hidden="1">
      <c r="A2337" s="1">
        <v>1942</v>
      </c>
      <c r="B2337" s="1">
        <v>2</v>
      </c>
      <c r="C2337" s="1">
        <v>58532.35</v>
      </c>
      <c r="D2337" s="1">
        <v>60732.480000000003</v>
      </c>
      <c r="E2337" s="1">
        <v>119264.83</v>
      </c>
    </row>
    <row r="2338" spans="1:5" hidden="1">
      <c r="A2338" s="1">
        <v>1942</v>
      </c>
      <c r="B2338" s="1">
        <v>3</v>
      </c>
      <c r="C2338" s="1">
        <v>57379.45</v>
      </c>
      <c r="D2338" s="1">
        <v>59553.919999999998</v>
      </c>
      <c r="E2338" s="1">
        <v>116933.37</v>
      </c>
    </row>
    <row r="2339" spans="1:5" hidden="1">
      <c r="A2339" s="1">
        <v>1942</v>
      </c>
      <c r="B2339" s="1">
        <v>4</v>
      </c>
      <c r="C2339" s="1">
        <v>56430.1</v>
      </c>
      <c r="D2339" s="1">
        <v>58629.760000000002</v>
      </c>
      <c r="E2339" s="1">
        <v>115059.86</v>
      </c>
    </row>
    <row r="2340" spans="1:5" hidden="1">
      <c r="A2340" s="1">
        <v>1942</v>
      </c>
      <c r="B2340" s="1">
        <v>5</v>
      </c>
      <c r="C2340" s="1">
        <v>55156.59</v>
      </c>
      <c r="D2340" s="1">
        <v>57282.45</v>
      </c>
      <c r="E2340" s="1">
        <v>112439.03</v>
      </c>
    </row>
    <row r="2341" spans="1:5" hidden="1">
      <c r="A2341" s="1">
        <v>1942</v>
      </c>
      <c r="B2341" s="1">
        <v>6</v>
      </c>
      <c r="C2341" s="1">
        <v>53359</v>
      </c>
      <c r="D2341" s="1">
        <v>55185.74</v>
      </c>
      <c r="E2341" s="1">
        <v>108544.73</v>
      </c>
    </row>
    <row r="2342" spans="1:5" hidden="1">
      <c r="A2342" s="1">
        <v>1942</v>
      </c>
      <c r="B2342" s="1">
        <v>7</v>
      </c>
      <c r="C2342" s="1">
        <v>51705.21</v>
      </c>
      <c r="D2342" s="1">
        <v>53454.93</v>
      </c>
      <c r="E2342" s="1">
        <v>105160.14</v>
      </c>
    </row>
    <row r="2343" spans="1:5" hidden="1">
      <c r="A2343" s="1">
        <v>1942</v>
      </c>
      <c r="B2343" s="1">
        <v>8</v>
      </c>
      <c r="C2343" s="1">
        <v>51150.12</v>
      </c>
      <c r="D2343" s="1">
        <v>53123.38</v>
      </c>
      <c r="E2343" s="1">
        <v>104273.5</v>
      </c>
    </row>
    <row r="2344" spans="1:5" hidden="1">
      <c r="A2344" s="1">
        <v>1942</v>
      </c>
      <c r="B2344" s="1">
        <v>9</v>
      </c>
      <c r="C2344" s="1">
        <v>51522.5</v>
      </c>
      <c r="D2344" s="1">
        <v>53796.63</v>
      </c>
      <c r="E2344" s="1">
        <v>105319.13</v>
      </c>
    </row>
    <row r="2345" spans="1:5" hidden="1">
      <c r="A2345" s="1">
        <v>1942</v>
      </c>
      <c r="B2345" s="1">
        <v>10</v>
      </c>
      <c r="C2345" s="1">
        <v>53387.06</v>
      </c>
      <c r="D2345" s="1">
        <v>55687.48</v>
      </c>
      <c r="E2345" s="1">
        <v>109074.54</v>
      </c>
    </row>
    <row r="2346" spans="1:5" hidden="1">
      <c r="A2346" s="1">
        <v>1942</v>
      </c>
      <c r="B2346" s="1">
        <v>11</v>
      </c>
      <c r="C2346" s="1">
        <v>56536.93</v>
      </c>
      <c r="D2346" s="1">
        <v>58662.64</v>
      </c>
      <c r="E2346" s="1">
        <v>115199.57</v>
      </c>
    </row>
    <row r="2347" spans="1:5" hidden="1">
      <c r="A2347" s="1">
        <v>1942</v>
      </c>
      <c r="B2347" s="1">
        <v>12</v>
      </c>
      <c r="C2347" s="1">
        <v>58447.05</v>
      </c>
      <c r="D2347" s="1">
        <v>60695.09</v>
      </c>
      <c r="E2347" s="1">
        <v>119142.14</v>
      </c>
    </row>
    <row r="2348" spans="1:5" hidden="1">
      <c r="A2348" s="1">
        <v>1942</v>
      </c>
      <c r="B2348" s="1">
        <v>13</v>
      </c>
      <c r="C2348" s="1">
        <v>59593.599999999999</v>
      </c>
      <c r="D2348" s="1">
        <v>61720.6</v>
      </c>
      <c r="E2348" s="1">
        <v>121314.21</v>
      </c>
    </row>
    <row r="2349" spans="1:5" hidden="1">
      <c r="A2349" s="1">
        <v>1942</v>
      </c>
      <c r="B2349" s="1">
        <v>14</v>
      </c>
      <c r="C2349" s="1">
        <v>60597.46</v>
      </c>
      <c r="D2349" s="1">
        <v>62026.53</v>
      </c>
      <c r="E2349" s="1">
        <v>122623.99</v>
      </c>
    </row>
    <row r="2350" spans="1:5" hidden="1">
      <c r="A2350" s="1">
        <v>1942</v>
      </c>
      <c r="B2350" s="1">
        <v>15</v>
      </c>
      <c r="C2350" s="1">
        <v>61222.65</v>
      </c>
      <c r="D2350" s="1">
        <v>61897.79</v>
      </c>
      <c r="E2350" s="1">
        <v>123120.44</v>
      </c>
    </row>
    <row r="2351" spans="1:5" hidden="1">
      <c r="A2351" s="1">
        <v>1942</v>
      </c>
      <c r="B2351" s="1">
        <v>16</v>
      </c>
      <c r="C2351" s="1">
        <v>62268.46</v>
      </c>
      <c r="D2351" s="1">
        <v>62694.28</v>
      </c>
      <c r="E2351" s="1">
        <v>124962.74</v>
      </c>
    </row>
    <row r="2352" spans="1:5" hidden="1">
      <c r="A2352" s="1">
        <v>1942</v>
      </c>
      <c r="B2352" s="1">
        <v>17</v>
      </c>
      <c r="C2352" s="1">
        <v>62951.12</v>
      </c>
      <c r="D2352" s="1">
        <v>63150.26</v>
      </c>
      <c r="E2352" s="1">
        <v>126101.38</v>
      </c>
    </row>
    <row r="2353" spans="1:5" hidden="1">
      <c r="A2353" s="1">
        <v>1942</v>
      </c>
      <c r="B2353" s="1">
        <v>18</v>
      </c>
      <c r="C2353" s="1">
        <v>62799.47</v>
      </c>
      <c r="D2353" s="1">
        <v>63421.24</v>
      </c>
      <c r="E2353" s="1">
        <v>126220.7</v>
      </c>
    </row>
    <row r="2354" spans="1:5" hidden="1">
      <c r="A2354" s="1">
        <v>1942</v>
      </c>
      <c r="B2354" s="1">
        <v>19</v>
      </c>
      <c r="C2354" s="1">
        <v>63345.29</v>
      </c>
      <c r="D2354" s="1">
        <v>64442.76</v>
      </c>
      <c r="E2354" s="1">
        <v>127788.05</v>
      </c>
    </row>
    <row r="2355" spans="1:5" hidden="1">
      <c r="A2355" s="1">
        <v>1942</v>
      </c>
      <c r="B2355" s="1">
        <v>20</v>
      </c>
      <c r="C2355" s="1">
        <v>64148.49</v>
      </c>
      <c r="D2355" s="1">
        <v>65545.539999999994</v>
      </c>
      <c r="E2355" s="1">
        <v>129694.02</v>
      </c>
    </row>
    <row r="2356" spans="1:5" hidden="1">
      <c r="A2356" s="1">
        <v>1942</v>
      </c>
      <c r="B2356" s="1">
        <v>21</v>
      </c>
      <c r="C2356" s="1">
        <v>63134.74</v>
      </c>
      <c r="D2356" s="1">
        <v>64831.8</v>
      </c>
      <c r="E2356" s="1">
        <v>127966.53</v>
      </c>
    </row>
    <row r="2357" spans="1:5" hidden="1">
      <c r="A2357" s="1">
        <v>1942</v>
      </c>
      <c r="B2357" s="1">
        <v>22</v>
      </c>
      <c r="C2357" s="1">
        <v>60066.45</v>
      </c>
      <c r="D2357" s="1">
        <v>61765.1</v>
      </c>
      <c r="E2357" s="1">
        <v>121831.55</v>
      </c>
    </row>
    <row r="2358" spans="1:5" hidden="1">
      <c r="A2358" s="1">
        <v>1942</v>
      </c>
      <c r="B2358" s="1">
        <v>23</v>
      </c>
      <c r="C2358" s="1">
        <v>57827.54</v>
      </c>
      <c r="D2358" s="1">
        <v>58953.19</v>
      </c>
      <c r="E2358" s="1">
        <v>116780.73</v>
      </c>
    </row>
    <row r="2359" spans="1:5" hidden="1">
      <c r="A2359" s="1">
        <v>1942</v>
      </c>
      <c r="B2359" s="1">
        <v>24</v>
      </c>
      <c r="C2359" s="1">
        <v>58318.14</v>
      </c>
      <c r="D2359" s="1">
        <v>58667.63</v>
      </c>
      <c r="E2359" s="1">
        <v>116985.77</v>
      </c>
    </row>
    <row r="2360" spans="1:5" hidden="1">
      <c r="A2360" s="1">
        <v>1942</v>
      </c>
      <c r="B2360" s="1">
        <v>25</v>
      </c>
      <c r="C2360" s="1">
        <v>59646.35</v>
      </c>
      <c r="D2360" s="1">
        <v>59569.9</v>
      </c>
      <c r="E2360" s="1">
        <v>119216.26</v>
      </c>
    </row>
    <row r="2361" spans="1:5" hidden="1">
      <c r="A2361" s="1">
        <v>1942</v>
      </c>
      <c r="B2361" s="1">
        <v>26</v>
      </c>
      <c r="C2361" s="1">
        <v>60768.99</v>
      </c>
      <c r="D2361" s="1">
        <v>60592.72</v>
      </c>
      <c r="E2361" s="1">
        <v>121361.7</v>
      </c>
    </row>
    <row r="2362" spans="1:5" hidden="1">
      <c r="A2362" s="1">
        <v>1942</v>
      </c>
      <c r="B2362" s="1">
        <v>27</v>
      </c>
      <c r="C2362" s="1">
        <v>62169.85</v>
      </c>
      <c r="D2362" s="1">
        <v>61893.64</v>
      </c>
      <c r="E2362" s="1">
        <v>124063.49</v>
      </c>
    </row>
    <row r="2363" spans="1:5" hidden="1">
      <c r="A2363" s="1">
        <v>1942</v>
      </c>
      <c r="B2363" s="1">
        <v>28</v>
      </c>
      <c r="C2363" s="1">
        <v>61957.32</v>
      </c>
      <c r="D2363" s="1">
        <v>62028</v>
      </c>
      <c r="E2363" s="1">
        <v>123985.31</v>
      </c>
    </row>
    <row r="2364" spans="1:5" hidden="1">
      <c r="A2364" s="1">
        <v>1942</v>
      </c>
      <c r="B2364" s="1">
        <v>29</v>
      </c>
      <c r="C2364" s="1">
        <v>60158.16</v>
      </c>
      <c r="D2364" s="1">
        <v>60954.35</v>
      </c>
      <c r="E2364" s="1">
        <v>121112.51</v>
      </c>
    </row>
    <row r="2365" spans="1:5" hidden="1">
      <c r="A2365" s="1">
        <v>1942</v>
      </c>
      <c r="B2365" s="1">
        <v>30</v>
      </c>
      <c r="C2365" s="1">
        <v>58332.73</v>
      </c>
      <c r="D2365" s="1">
        <v>59754.43</v>
      </c>
      <c r="E2365" s="1">
        <v>118087.16</v>
      </c>
    </row>
    <row r="2366" spans="1:5" hidden="1">
      <c r="A2366" s="1">
        <v>1942</v>
      </c>
      <c r="B2366" s="1">
        <v>31</v>
      </c>
      <c r="C2366" s="1">
        <v>56532.83</v>
      </c>
      <c r="D2366" s="1">
        <v>58802.45</v>
      </c>
      <c r="E2366" s="1">
        <v>115335.28</v>
      </c>
    </row>
    <row r="2367" spans="1:5" hidden="1">
      <c r="A2367" s="1">
        <v>1942</v>
      </c>
      <c r="B2367" s="1">
        <v>32</v>
      </c>
      <c r="C2367" s="1">
        <v>54856.52</v>
      </c>
      <c r="D2367" s="1">
        <v>58003.19</v>
      </c>
      <c r="E2367" s="1">
        <v>112859.71</v>
      </c>
    </row>
    <row r="2368" spans="1:5" hidden="1">
      <c r="A2368" s="1">
        <v>1942</v>
      </c>
      <c r="B2368" s="1">
        <v>33</v>
      </c>
      <c r="C2368" s="1">
        <v>53702.82</v>
      </c>
      <c r="D2368" s="1">
        <v>56978.84</v>
      </c>
      <c r="E2368" s="1">
        <v>110681.65</v>
      </c>
    </row>
    <row r="2369" spans="1:5" hidden="1">
      <c r="A2369" s="1">
        <v>1942</v>
      </c>
      <c r="B2369" s="1">
        <v>34</v>
      </c>
      <c r="C2369" s="1">
        <v>52903.61</v>
      </c>
      <c r="D2369" s="1">
        <v>56127.66</v>
      </c>
      <c r="E2369" s="1">
        <v>109031.27</v>
      </c>
    </row>
    <row r="2370" spans="1:5" hidden="1">
      <c r="A2370" s="1">
        <v>1942</v>
      </c>
      <c r="B2370" s="1">
        <v>35</v>
      </c>
      <c r="C2370" s="1">
        <v>51508.15</v>
      </c>
      <c r="D2370" s="1">
        <v>55351.95</v>
      </c>
      <c r="E2370" s="1">
        <v>106860.1</v>
      </c>
    </row>
    <row r="2371" spans="1:5" hidden="1">
      <c r="A2371" s="1">
        <v>1942</v>
      </c>
      <c r="B2371" s="1">
        <v>36</v>
      </c>
      <c r="C2371" s="1">
        <v>49904.38</v>
      </c>
      <c r="D2371" s="1">
        <v>54652.63</v>
      </c>
      <c r="E2371" s="1">
        <v>104557.01</v>
      </c>
    </row>
    <row r="2372" spans="1:5" hidden="1">
      <c r="A2372" s="1">
        <v>1942</v>
      </c>
      <c r="B2372" s="1">
        <v>37</v>
      </c>
      <c r="C2372" s="1">
        <v>48581.08</v>
      </c>
      <c r="D2372" s="1">
        <v>53208.160000000003</v>
      </c>
      <c r="E2372" s="1">
        <v>101789.24</v>
      </c>
    </row>
    <row r="2373" spans="1:5" hidden="1">
      <c r="A2373" s="1">
        <v>1942</v>
      </c>
      <c r="B2373" s="1">
        <v>38</v>
      </c>
      <c r="C2373" s="1">
        <v>47204.67</v>
      </c>
      <c r="D2373" s="1">
        <v>51232.25</v>
      </c>
      <c r="E2373" s="1">
        <v>98436.92</v>
      </c>
    </row>
    <row r="2374" spans="1:5" hidden="1">
      <c r="A2374" s="1">
        <v>1942</v>
      </c>
      <c r="B2374" s="1">
        <v>39</v>
      </c>
      <c r="C2374" s="1">
        <v>46822.38</v>
      </c>
      <c r="D2374" s="1">
        <v>50149.83</v>
      </c>
      <c r="E2374" s="1">
        <v>96972.21</v>
      </c>
    </row>
    <row r="2375" spans="1:5" hidden="1">
      <c r="A2375" s="1">
        <v>1942</v>
      </c>
      <c r="B2375" s="1">
        <v>40</v>
      </c>
      <c r="C2375" s="1">
        <v>47173.19</v>
      </c>
      <c r="D2375" s="1">
        <v>50024.38</v>
      </c>
      <c r="E2375" s="1">
        <v>97197.56</v>
      </c>
    </row>
    <row r="2376" spans="1:5" hidden="1">
      <c r="A2376" s="1">
        <v>1942</v>
      </c>
      <c r="B2376" s="1">
        <v>41</v>
      </c>
      <c r="C2376" s="1">
        <v>47572.51</v>
      </c>
      <c r="D2376" s="1">
        <v>49874.8</v>
      </c>
      <c r="E2376" s="1">
        <v>97447.31</v>
      </c>
    </row>
    <row r="2377" spans="1:5" hidden="1">
      <c r="A2377" s="1">
        <v>1942</v>
      </c>
      <c r="B2377" s="1">
        <v>42</v>
      </c>
      <c r="C2377" s="1">
        <v>47229.59</v>
      </c>
      <c r="D2377" s="1">
        <v>48757.62</v>
      </c>
      <c r="E2377" s="1">
        <v>95987.21</v>
      </c>
    </row>
    <row r="2378" spans="1:5" hidden="1">
      <c r="A2378" s="1">
        <v>1942</v>
      </c>
      <c r="B2378" s="1">
        <v>43</v>
      </c>
      <c r="C2378" s="1">
        <v>45930.09</v>
      </c>
      <c r="D2378" s="1">
        <v>46732.73</v>
      </c>
      <c r="E2378" s="1">
        <v>92662.82</v>
      </c>
    </row>
    <row r="2379" spans="1:5" hidden="1">
      <c r="A2379" s="1">
        <v>1942</v>
      </c>
      <c r="B2379" s="1">
        <v>44</v>
      </c>
      <c r="C2379" s="1">
        <v>45298.55</v>
      </c>
      <c r="D2379" s="1">
        <v>45128.19</v>
      </c>
      <c r="E2379" s="1">
        <v>90426.74</v>
      </c>
    </row>
    <row r="2380" spans="1:5" hidden="1">
      <c r="A2380" s="1">
        <v>1942</v>
      </c>
      <c r="B2380" s="1">
        <v>45</v>
      </c>
      <c r="C2380" s="1">
        <v>45523.35</v>
      </c>
      <c r="D2380" s="1">
        <v>44201.9</v>
      </c>
      <c r="E2380" s="1">
        <v>89725.25</v>
      </c>
    </row>
    <row r="2381" spans="1:5" hidden="1">
      <c r="A2381" s="1">
        <v>1942</v>
      </c>
      <c r="B2381" s="1">
        <v>46</v>
      </c>
      <c r="C2381" s="1">
        <v>45599.11</v>
      </c>
      <c r="D2381" s="1">
        <v>43747.89</v>
      </c>
      <c r="E2381" s="1">
        <v>89347</v>
      </c>
    </row>
    <row r="2382" spans="1:5" hidden="1">
      <c r="A2382" s="1">
        <v>1942</v>
      </c>
      <c r="B2382" s="1">
        <v>47</v>
      </c>
      <c r="C2382" s="1">
        <v>45374.99</v>
      </c>
      <c r="D2382" s="1">
        <v>43599.24</v>
      </c>
      <c r="E2382" s="1">
        <v>88974.23</v>
      </c>
    </row>
    <row r="2383" spans="1:5" hidden="1">
      <c r="A2383" s="1">
        <v>1942</v>
      </c>
      <c r="B2383" s="1">
        <v>48</v>
      </c>
      <c r="C2383" s="1">
        <v>45223.38</v>
      </c>
      <c r="D2383" s="1">
        <v>43621.279999999999</v>
      </c>
      <c r="E2383" s="1">
        <v>88844.66</v>
      </c>
    </row>
    <row r="2384" spans="1:5" hidden="1">
      <c r="A2384" s="1">
        <v>1942</v>
      </c>
      <c r="B2384" s="1">
        <v>49</v>
      </c>
      <c r="C2384" s="1">
        <v>45173.51</v>
      </c>
      <c r="D2384" s="1">
        <v>43946.11</v>
      </c>
      <c r="E2384" s="1">
        <v>89119.62</v>
      </c>
    </row>
    <row r="2385" spans="1:5" hidden="1">
      <c r="A2385" s="1">
        <v>1942</v>
      </c>
      <c r="B2385" s="1">
        <v>50</v>
      </c>
      <c r="C2385" s="1">
        <v>44776.85</v>
      </c>
      <c r="D2385" s="1">
        <v>44023.51</v>
      </c>
      <c r="E2385" s="1">
        <v>88800.37</v>
      </c>
    </row>
    <row r="2386" spans="1:5" hidden="1">
      <c r="A2386" s="1">
        <v>1942</v>
      </c>
      <c r="B2386" s="1">
        <v>51</v>
      </c>
      <c r="C2386" s="1">
        <v>43704.66</v>
      </c>
      <c r="D2386" s="1">
        <v>43650.45</v>
      </c>
      <c r="E2386" s="1">
        <v>87355.11</v>
      </c>
    </row>
    <row r="2387" spans="1:5" hidden="1">
      <c r="A2387" s="1">
        <v>1942</v>
      </c>
      <c r="B2387" s="1">
        <v>52</v>
      </c>
      <c r="C2387" s="1">
        <v>42503.64</v>
      </c>
      <c r="D2387" s="1">
        <v>43175.34</v>
      </c>
      <c r="E2387" s="1">
        <v>85678.98</v>
      </c>
    </row>
    <row r="2388" spans="1:5" hidden="1">
      <c r="A2388" s="1">
        <v>1942</v>
      </c>
      <c r="B2388" s="1">
        <v>53</v>
      </c>
      <c r="C2388" s="1">
        <v>41502.39</v>
      </c>
      <c r="D2388" s="1">
        <v>42377.58</v>
      </c>
      <c r="E2388" s="1">
        <v>83879.97</v>
      </c>
    </row>
    <row r="2389" spans="1:5" hidden="1">
      <c r="A2389" s="1">
        <v>1942</v>
      </c>
      <c r="B2389" s="1">
        <v>54</v>
      </c>
      <c r="C2389" s="1">
        <v>40305.269999999997</v>
      </c>
      <c r="D2389" s="1">
        <v>40855.75</v>
      </c>
      <c r="E2389" s="1">
        <v>81161.02</v>
      </c>
    </row>
    <row r="2390" spans="1:5" hidden="1">
      <c r="A2390" s="1">
        <v>1942</v>
      </c>
      <c r="B2390" s="1">
        <v>55</v>
      </c>
      <c r="C2390" s="1">
        <v>38656.589999999997</v>
      </c>
      <c r="D2390" s="1">
        <v>39030.42</v>
      </c>
      <c r="E2390" s="1">
        <v>77687.009999999995</v>
      </c>
    </row>
    <row r="2391" spans="1:5" hidden="1">
      <c r="A2391" s="1">
        <v>1942</v>
      </c>
      <c r="B2391" s="1">
        <v>56</v>
      </c>
      <c r="C2391" s="1">
        <v>37203.78</v>
      </c>
      <c r="D2391" s="1">
        <v>37478.49</v>
      </c>
      <c r="E2391" s="1">
        <v>74682.27</v>
      </c>
    </row>
    <row r="2392" spans="1:5" hidden="1">
      <c r="A2392" s="1">
        <v>1942</v>
      </c>
      <c r="B2392" s="1">
        <v>57</v>
      </c>
      <c r="C2392" s="1">
        <v>35631.97</v>
      </c>
      <c r="D2392" s="1">
        <v>36029.65</v>
      </c>
      <c r="E2392" s="1">
        <v>71661.62</v>
      </c>
    </row>
    <row r="2393" spans="1:5" hidden="1">
      <c r="A2393" s="1">
        <v>1942</v>
      </c>
      <c r="B2393" s="1">
        <v>58</v>
      </c>
      <c r="C2393" s="1">
        <v>33658.769999999997</v>
      </c>
      <c r="D2393" s="1">
        <v>34158.550000000003</v>
      </c>
      <c r="E2393" s="1">
        <v>67817.320000000007</v>
      </c>
    </row>
    <row r="2394" spans="1:5" hidden="1">
      <c r="A2394" s="1">
        <v>1942</v>
      </c>
      <c r="B2394" s="1">
        <v>59</v>
      </c>
      <c r="C2394" s="1">
        <v>31855.34</v>
      </c>
      <c r="D2394" s="1">
        <v>32081.25</v>
      </c>
      <c r="E2394" s="1">
        <v>63936.58</v>
      </c>
    </row>
    <row r="2395" spans="1:5" hidden="1">
      <c r="A2395" s="1">
        <v>1942</v>
      </c>
      <c r="B2395" s="1">
        <v>60</v>
      </c>
      <c r="C2395" s="1">
        <v>30701.41</v>
      </c>
      <c r="D2395" s="1">
        <v>30724.720000000001</v>
      </c>
      <c r="E2395" s="1">
        <v>61426.13</v>
      </c>
    </row>
    <row r="2396" spans="1:5" hidden="1">
      <c r="A2396" s="1">
        <v>1942</v>
      </c>
      <c r="B2396" s="1">
        <v>61</v>
      </c>
      <c r="C2396" s="1">
        <v>29951.32</v>
      </c>
      <c r="D2396" s="1">
        <v>29752.05</v>
      </c>
      <c r="E2396" s="1">
        <v>59703.37</v>
      </c>
    </row>
    <row r="2397" spans="1:5" hidden="1">
      <c r="A2397" s="1">
        <v>1942</v>
      </c>
      <c r="B2397" s="1">
        <v>62</v>
      </c>
      <c r="C2397" s="1">
        <v>28779.34</v>
      </c>
      <c r="D2397" s="1">
        <v>28129.86</v>
      </c>
      <c r="E2397" s="1">
        <v>56909.2</v>
      </c>
    </row>
    <row r="2398" spans="1:5" hidden="1">
      <c r="A2398" s="1">
        <v>1942</v>
      </c>
      <c r="B2398" s="1">
        <v>63</v>
      </c>
      <c r="C2398" s="1">
        <v>26882.3</v>
      </c>
      <c r="D2398" s="1">
        <v>25906.09</v>
      </c>
      <c r="E2398" s="1">
        <v>52788.39</v>
      </c>
    </row>
    <row r="2399" spans="1:5" hidden="1">
      <c r="A2399" s="1">
        <v>1942</v>
      </c>
      <c r="B2399" s="1">
        <v>64</v>
      </c>
      <c r="C2399" s="1">
        <v>25030.09</v>
      </c>
      <c r="D2399" s="1">
        <v>23954.99</v>
      </c>
      <c r="E2399" s="1">
        <v>48985.08</v>
      </c>
    </row>
    <row r="2400" spans="1:5" hidden="1">
      <c r="A2400" s="1">
        <v>1942</v>
      </c>
      <c r="B2400" s="1">
        <v>65</v>
      </c>
      <c r="C2400" s="1">
        <v>23576.01</v>
      </c>
      <c r="D2400" s="1">
        <v>22401.06</v>
      </c>
      <c r="E2400" s="1">
        <v>45977.07</v>
      </c>
    </row>
    <row r="2401" spans="1:5" hidden="1">
      <c r="A2401" s="1">
        <v>1942</v>
      </c>
      <c r="B2401" s="1">
        <v>66</v>
      </c>
      <c r="C2401" s="1">
        <v>22426.07</v>
      </c>
      <c r="D2401" s="1">
        <v>21075.67</v>
      </c>
      <c r="E2401" s="1">
        <v>43501.74</v>
      </c>
    </row>
    <row r="2402" spans="1:5" hidden="1">
      <c r="A2402" s="1">
        <v>1942</v>
      </c>
      <c r="B2402" s="1">
        <v>67</v>
      </c>
      <c r="C2402" s="1">
        <v>21349.86</v>
      </c>
      <c r="D2402" s="1">
        <v>19973.97</v>
      </c>
      <c r="E2402" s="1">
        <v>41323.82</v>
      </c>
    </row>
    <row r="2403" spans="1:5" hidden="1">
      <c r="A2403" s="1">
        <v>1942</v>
      </c>
      <c r="B2403" s="1">
        <v>68</v>
      </c>
      <c r="C2403" s="1">
        <v>20325.2</v>
      </c>
      <c r="D2403" s="1">
        <v>18725.689999999999</v>
      </c>
      <c r="E2403" s="1">
        <v>39050.89</v>
      </c>
    </row>
    <row r="2404" spans="1:5" hidden="1">
      <c r="A2404" s="1">
        <v>1942</v>
      </c>
      <c r="B2404" s="1">
        <v>69</v>
      </c>
      <c r="C2404" s="1">
        <v>19175.669999999998</v>
      </c>
      <c r="D2404" s="1">
        <v>17600.689999999999</v>
      </c>
      <c r="E2404" s="1">
        <v>36776.36</v>
      </c>
    </row>
    <row r="2405" spans="1:5" hidden="1">
      <c r="A2405" s="1">
        <v>1942</v>
      </c>
      <c r="B2405" s="1">
        <v>70</v>
      </c>
      <c r="C2405" s="1">
        <v>18198.41</v>
      </c>
      <c r="D2405" s="1">
        <v>16819.47</v>
      </c>
      <c r="E2405" s="1">
        <v>35017.89</v>
      </c>
    </row>
    <row r="2406" spans="1:5" hidden="1">
      <c r="A2406" s="1">
        <v>1942</v>
      </c>
      <c r="B2406" s="1">
        <v>71</v>
      </c>
      <c r="C2406" s="1">
        <v>17497.580000000002</v>
      </c>
      <c r="D2406" s="1">
        <v>16272.27</v>
      </c>
      <c r="E2406" s="1">
        <v>33769.86</v>
      </c>
    </row>
    <row r="2407" spans="1:5" hidden="1">
      <c r="A2407" s="1">
        <v>1942</v>
      </c>
      <c r="B2407" s="1">
        <v>72</v>
      </c>
      <c r="C2407" s="1">
        <v>16723.830000000002</v>
      </c>
      <c r="D2407" s="1">
        <v>15300.52</v>
      </c>
      <c r="E2407" s="1">
        <v>32024.35</v>
      </c>
    </row>
    <row r="2408" spans="1:5" hidden="1">
      <c r="A2408" s="1">
        <v>1942</v>
      </c>
      <c r="B2408" s="1">
        <v>73</v>
      </c>
      <c r="C2408" s="1">
        <v>15721.48</v>
      </c>
      <c r="D2408" s="1">
        <v>13972.93</v>
      </c>
      <c r="E2408" s="1">
        <v>29694.41</v>
      </c>
    </row>
    <row r="2409" spans="1:5" hidden="1">
      <c r="A2409" s="1">
        <v>1942</v>
      </c>
      <c r="B2409" s="1">
        <v>74</v>
      </c>
      <c r="C2409" s="1">
        <v>14550.44</v>
      </c>
      <c r="D2409" s="1">
        <v>12649.82</v>
      </c>
      <c r="E2409" s="1">
        <v>27200.26</v>
      </c>
    </row>
    <row r="2410" spans="1:5" hidden="1">
      <c r="A2410" s="1">
        <v>1942</v>
      </c>
      <c r="B2410" s="1">
        <v>75</v>
      </c>
      <c r="C2410" s="1">
        <v>13076.24</v>
      </c>
      <c r="D2410" s="1">
        <v>11524.01</v>
      </c>
      <c r="E2410" s="1">
        <v>24600.25</v>
      </c>
    </row>
    <row r="2411" spans="1:5" hidden="1">
      <c r="A2411" s="1">
        <v>1942</v>
      </c>
      <c r="B2411" s="1">
        <v>76</v>
      </c>
      <c r="C2411" s="1">
        <v>11745.32</v>
      </c>
      <c r="D2411" s="1">
        <v>10544.73</v>
      </c>
      <c r="E2411" s="1">
        <v>22290.05</v>
      </c>
    </row>
    <row r="2412" spans="1:5" hidden="1">
      <c r="A2412" s="1">
        <v>1942</v>
      </c>
      <c r="B2412" s="1">
        <v>77</v>
      </c>
      <c r="C2412" s="1">
        <v>10673.7</v>
      </c>
      <c r="D2412" s="1">
        <v>9672.69</v>
      </c>
      <c r="E2412" s="1">
        <v>20346.39</v>
      </c>
    </row>
    <row r="2413" spans="1:5" hidden="1">
      <c r="A2413" s="1">
        <v>1942</v>
      </c>
      <c r="B2413" s="1">
        <v>78</v>
      </c>
      <c r="C2413" s="1">
        <v>9675.27</v>
      </c>
      <c r="D2413" s="1">
        <v>8601.82</v>
      </c>
      <c r="E2413" s="1">
        <v>18277.09</v>
      </c>
    </row>
    <row r="2414" spans="1:5" hidden="1">
      <c r="A2414" s="1">
        <v>1942</v>
      </c>
      <c r="B2414" s="1">
        <v>79</v>
      </c>
      <c r="C2414" s="1">
        <v>8547.3700000000008</v>
      </c>
      <c r="D2414" s="1">
        <v>7546.29</v>
      </c>
      <c r="E2414" s="1">
        <v>16093.66</v>
      </c>
    </row>
    <row r="2415" spans="1:5" hidden="1">
      <c r="A2415" s="1">
        <v>1942</v>
      </c>
      <c r="B2415" s="1">
        <v>80</v>
      </c>
      <c r="C2415" s="1">
        <v>7976.25</v>
      </c>
      <c r="D2415" s="1">
        <v>6876.27</v>
      </c>
      <c r="E2415" s="1">
        <v>14852.52</v>
      </c>
    </row>
    <row r="2416" spans="1:5" hidden="1">
      <c r="A2416" s="1">
        <v>1942</v>
      </c>
      <c r="B2416" s="1">
        <v>81</v>
      </c>
      <c r="C2416" s="1">
        <v>7020.62</v>
      </c>
      <c r="D2416" s="1">
        <v>5938.29</v>
      </c>
      <c r="E2416" s="1">
        <v>12958.91</v>
      </c>
    </row>
    <row r="2417" spans="1:5" hidden="1">
      <c r="A2417" s="1">
        <v>1942</v>
      </c>
      <c r="B2417" s="1">
        <v>82</v>
      </c>
      <c r="C2417" s="1">
        <v>6005.98</v>
      </c>
      <c r="D2417" s="1">
        <v>4960.68</v>
      </c>
      <c r="E2417" s="1">
        <v>10966.67</v>
      </c>
    </row>
    <row r="2418" spans="1:5" hidden="1">
      <c r="A2418" s="1">
        <v>1942</v>
      </c>
      <c r="B2418" s="1">
        <v>83</v>
      </c>
      <c r="C2418" s="1">
        <v>4855.3100000000004</v>
      </c>
      <c r="D2418" s="1">
        <v>3930.83</v>
      </c>
      <c r="E2418" s="1">
        <v>8786.14</v>
      </c>
    </row>
    <row r="2419" spans="1:5" hidden="1">
      <c r="A2419" s="1">
        <v>1942</v>
      </c>
      <c r="B2419" s="1">
        <v>84</v>
      </c>
      <c r="C2419" s="1">
        <v>3923.48</v>
      </c>
      <c r="D2419" s="1">
        <v>3124.91</v>
      </c>
      <c r="E2419" s="1">
        <v>7048.4</v>
      </c>
    </row>
    <row r="2420" spans="1:5" hidden="1">
      <c r="A2420" s="1">
        <v>1942</v>
      </c>
      <c r="B2420" s="1">
        <v>85</v>
      </c>
      <c r="C2420" s="1">
        <v>3222.55</v>
      </c>
      <c r="D2420" s="1">
        <v>2496.84</v>
      </c>
      <c r="E2420" s="1">
        <v>5719.39</v>
      </c>
    </row>
    <row r="2421" spans="1:5" hidden="1">
      <c r="A2421" s="1">
        <v>1942</v>
      </c>
      <c r="B2421" s="1">
        <v>86</v>
      </c>
      <c r="C2421" s="1">
        <v>2569.44</v>
      </c>
      <c r="D2421" s="1">
        <v>1912.32</v>
      </c>
      <c r="E2421" s="1">
        <v>4481.76</v>
      </c>
    </row>
    <row r="2422" spans="1:5" hidden="1">
      <c r="A2422" s="1">
        <v>1942</v>
      </c>
      <c r="B2422" s="1">
        <v>87</v>
      </c>
      <c r="C2422" s="1">
        <v>1949.25</v>
      </c>
      <c r="D2422" s="1">
        <v>1403.72</v>
      </c>
      <c r="E2422" s="1">
        <v>3352.97</v>
      </c>
    </row>
    <row r="2423" spans="1:5" hidden="1">
      <c r="A2423" s="1">
        <v>1942</v>
      </c>
      <c r="B2423" s="1">
        <v>88</v>
      </c>
      <c r="C2423" s="1">
        <v>1418.02</v>
      </c>
      <c r="D2423" s="1">
        <v>1012.75</v>
      </c>
      <c r="E2423" s="1">
        <v>2430.77</v>
      </c>
    </row>
    <row r="2424" spans="1:5" hidden="1">
      <c r="A2424" s="1">
        <v>1942</v>
      </c>
      <c r="B2424" s="1">
        <v>89</v>
      </c>
      <c r="C2424" s="1">
        <v>1013.77</v>
      </c>
      <c r="D2424" s="1">
        <v>720.21</v>
      </c>
      <c r="E2424" s="1">
        <v>1733.98</v>
      </c>
    </row>
    <row r="2425" spans="1:5" hidden="1">
      <c r="A2425" s="1">
        <v>1942</v>
      </c>
      <c r="B2425" s="1">
        <v>90</v>
      </c>
      <c r="C2425" s="1">
        <v>756.54</v>
      </c>
      <c r="D2425" s="1">
        <v>519.22</v>
      </c>
      <c r="E2425" s="1">
        <v>1275.76</v>
      </c>
    </row>
    <row r="2426" spans="1:5" hidden="1">
      <c r="A2426" s="1">
        <v>1942</v>
      </c>
      <c r="B2426" s="1">
        <v>91</v>
      </c>
      <c r="C2426" s="1">
        <v>586.75</v>
      </c>
      <c r="D2426" s="1">
        <v>379.27</v>
      </c>
      <c r="E2426" s="1">
        <v>966.02</v>
      </c>
    </row>
    <row r="2427" spans="1:5" hidden="1">
      <c r="A2427" s="1">
        <v>1942</v>
      </c>
      <c r="B2427" s="1">
        <v>92</v>
      </c>
      <c r="C2427" s="1">
        <v>451.22</v>
      </c>
      <c r="D2427" s="1">
        <v>268.63</v>
      </c>
      <c r="E2427" s="1">
        <v>719.85</v>
      </c>
    </row>
    <row r="2428" spans="1:5" hidden="1">
      <c r="A2428" s="1">
        <v>1942</v>
      </c>
      <c r="B2428" s="1">
        <v>93</v>
      </c>
      <c r="C2428" s="1">
        <v>313.60000000000002</v>
      </c>
      <c r="D2428" s="1">
        <v>186.88</v>
      </c>
      <c r="E2428" s="1">
        <v>500.48</v>
      </c>
    </row>
    <row r="2429" spans="1:5" hidden="1">
      <c r="A2429" s="1">
        <v>1942</v>
      </c>
      <c r="B2429" s="1">
        <v>94</v>
      </c>
      <c r="C2429" s="1">
        <v>197.75</v>
      </c>
      <c r="D2429" s="1">
        <v>133.52000000000001</v>
      </c>
      <c r="E2429" s="1">
        <v>331.28</v>
      </c>
    </row>
    <row r="2430" spans="1:5" hidden="1">
      <c r="A2430" s="1">
        <v>1942</v>
      </c>
      <c r="B2430" s="1">
        <v>95</v>
      </c>
      <c r="C2430" s="1">
        <v>133.11000000000001</v>
      </c>
      <c r="D2430" s="1">
        <v>86.95</v>
      </c>
      <c r="E2430" s="1">
        <v>220.06</v>
      </c>
    </row>
    <row r="2431" spans="1:5" hidden="1">
      <c r="A2431" s="1">
        <v>1942</v>
      </c>
      <c r="B2431" s="1">
        <v>96</v>
      </c>
      <c r="C2431" s="1">
        <v>92.78</v>
      </c>
      <c r="D2431" s="1">
        <v>49.95</v>
      </c>
      <c r="E2431" s="1">
        <v>142.72999999999999</v>
      </c>
    </row>
    <row r="2432" spans="1:5" hidden="1">
      <c r="A2432" s="1">
        <v>1942</v>
      </c>
      <c r="B2432" s="1">
        <v>97</v>
      </c>
      <c r="C2432" s="1">
        <v>63.21</v>
      </c>
      <c r="D2432" s="1">
        <v>31.28</v>
      </c>
      <c r="E2432" s="1">
        <v>94.48</v>
      </c>
    </row>
    <row r="2433" spans="1:5" hidden="1">
      <c r="A2433" s="1">
        <v>1942</v>
      </c>
      <c r="B2433" s="1">
        <v>98</v>
      </c>
      <c r="C2433" s="1">
        <v>39.44</v>
      </c>
      <c r="D2433" s="1">
        <v>22.58</v>
      </c>
      <c r="E2433" s="1">
        <v>62.02</v>
      </c>
    </row>
    <row r="2434" spans="1:5" hidden="1">
      <c r="A2434" s="1">
        <v>1942</v>
      </c>
      <c r="B2434" s="1">
        <v>99</v>
      </c>
      <c r="C2434" s="1">
        <v>21.71</v>
      </c>
      <c r="D2434" s="1">
        <v>15.7</v>
      </c>
      <c r="E2434" s="1">
        <v>37.409999999999997</v>
      </c>
    </row>
    <row r="2435" spans="1:5" hidden="1">
      <c r="A2435" s="1">
        <v>1942</v>
      </c>
      <c r="B2435" s="1">
        <v>100</v>
      </c>
      <c r="C2435" s="1">
        <v>12.14</v>
      </c>
      <c r="D2435" s="1">
        <v>9.94</v>
      </c>
      <c r="E2435" s="1">
        <v>22.08</v>
      </c>
    </row>
    <row r="2436" spans="1:5" hidden="1">
      <c r="A2436" s="1">
        <v>1942</v>
      </c>
      <c r="B2436" s="1">
        <v>101</v>
      </c>
      <c r="C2436" s="1">
        <v>7.1</v>
      </c>
      <c r="D2436" s="1">
        <v>5.88</v>
      </c>
      <c r="E2436" s="1">
        <v>12.98</v>
      </c>
    </row>
    <row r="2437" spans="1:5" hidden="1">
      <c r="A2437" s="1">
        <v>1942</v>
      </c>
      <c r="B2437" s="1">
        <v>102</v>
      </c>
      <c r="C2437" s="1">
        <v>3.91</v>
      </c>
      <c r="D2437" s="1">
        <v>3.17</v>
      </c>
      <c r="E2437" s="1">
        <v>7.08</v>
      </c>
    </row>
    <row r="2438" spans="1:5" hidden="1">
      <c r="A2438" s="1">
        <v>1942</v>
      </c>
      <c r="B2438" s="1">
        <v>103</v>
      </c>
      <c r="C2438" s="1">
        <v>1.74</v>
      </c>
      <c r="D2438" s="1">
        <v>1.71</v>
      </c>
      <c r="E2438" s="1">
        <v>3.45</v>
      </c>
    </row>
    <row r="2439" spans="1:5" hidden="1">
      <c r="A2439" s="1">
        <v>1942</v>
      </c>
      <c r="B2439" s="1">
        <v>104</v>
      </c>
      <c r="C2439" s="1">
        <v>0.59</v>
      </c>
      <c r="D2439" s="1">
        <v>0.93</v>
      </c>
      <c r="E2439" s="1">
        <v>1.52</v>
      </c>
    </row>
    <row r="2440" spans="1:5" hidden="1">
      <c r="A2440" s="1">
        <v>1942</v>
      </c>
      <c r="B2440" s="1">
        <v>105</v>
      </c>
      <c r="C2440" s="1">
        <v>0.16</v>
      </c>
      <c r="D2440" s="1">
        <v>0.19</v>
      </c>
      <c r="E2440" s="1">
        <v>0.35</v>
      </c>
    </row>
    <row r="2441" spans="1:5" hidden="1">
      <c r="A2441" s="1">
        <v>1942</v>
      </c>
      <c r="B2441" s="1">
        <v>106</v>
      </c>
      <c r="C2441" s="1">
        <v>0</v>
      </c>
      <c r="D2441" s="1">
        <v>0</v>
      </c>
      <c r="E2441" s="1">
        <v>0</v>
      </c>
    </row>
    <row r="2442" spans="1:5" hidden="1">
      <c r="A2442" s="1">
        <v>1942</v>
      </c>
      <c r="B2442" s="1">
        <v>107</v>
      </c>
      <c r="C2442" s="1">
        <v>0</v>
      </c>
      <c r="D2442" s="1">
        <v>0</v>
      </c>
      <c r="E2442" s="1">
        <v>0</v>
      </c>
    </row>
    <row r="2443" spans="1:5" hidden="1">
      <c r="A2443" s="1">
        <v>1942</v>
      </c>
      <c r="B2443" s="1">
        <v>108</v>
      </c>
      <c r="C2443" s="1">
        <v>0</v>
      </c>
      <c r="D2443" s="1">
        <v>0</v>
      </c>
      <c r="E2443" s="1">
        <v>0</v>
      </c>
    </row>
    <row r="2444" spans="1:5" hidden="1">
      <c r="A2444" s="1">
        <v>1942</v>
      </c>
      <c r="B2444" s="1">
        <v>109</v>
      </c>
      <c r="C2444" s="1">
        <v>0</v>
      </c>
      <c r="D2444" s="1">
        <v>0</v>
      </c>
      <c r="E2444" s="1">
        <v>0</v>
      </c>
    </row>
    <row r="2445" spans="1:5" hidden="1">
      <c r="A2445" s="1">
        <v>1942</v>
      </c>
      <c r="B2445" s="1" t="s">
        <v>121</v>
      </c>
      <c r="C2445" s="1">
        <v>0</v>
      </c>
      <c r="D2445" s="1">
        <v>0</v>
      </c>
      <c r="E2445" s="1">
        <v>0</v>
      </c>
    </row>
    <row r="2446" spans="1:5" hidden="1">
      <c r="A2446" s="1">
        <v>1943</v>
      </c>
      <c r="B2446" s="1">
        <v>0</v>
      </c>
      <c r="C2446" s="1">
        <v>67500.210000000006</v>
      </c>
      <c r="D2446" s="1">
        <v>70484.08</v>
      </c>
      <c r="E2446" s="1">
        <v>137984.29</v>
      </c>
    </row>
    <row r="2447" spans="1:5" hidden="1">
      <c r="A2447" s="1">
        <v>1943</v>
      </c>
      <c r="B2447" s="1">
        <v>1</v>
      </c>
      <c r="C2447" s="1">
        <v>64112.39</v>
      </c>
      <c r="D2447" s="1">
        <v>66864.850000000006</v>
      </c>
      <c r="E2447" s="1">
        <v>130977.24</v>
      </c>
    </row>
    <row r="2448" spans="1:5" hidden="1">
      <c r="A2448" s="1">
        <v>1943</v>
      </c>
      <c r="B2448" s="1">
        <v>2</v>
      </c>
      <c r="C2448" s="1">
        <v>61193</v>
      </c>
      <c r="D2448" s="1">
        <v>63544.43</v>
      </c>
      <c r="E2448" s="1">
        <v>124737.42</v>
      </c>
    </row>
    <row r="2449" spans="1:5" hidden="1">
      <c r="A2449" s="1">
        <v>1943</v>
      </c>
      <c r="B2449" s="1">
        <v>3</v>
      </c>
      <c r="C2449" s="1">
        <v>58481.59</v>
      </c>
      <c r="D2449" s="1">
        <v>60606.879999999997</v>
      </c>
      <c r="E2449" s="1">
        <v>119088.48</v>
      </c>
    </row>
    <row r="2450" spans="1:5" hidden="1">
      <c r="A2450" s="1">
        <v>1943</v>
      </c>
      <c r="B2450" s="1">
        <v>4</v>
      </c>
      <c r="C2450" s="1">
        <v>57328.87</v>
      </c>
      <c r="D2450" s="1">
        <v>59403.35</v>
      </c>
      <c r="E2450" s="1">
        <v>116732.21</v>
      </c>
    </row>
    <row r="2451" spans="1:5" hidden="1">
      <c r="A2451" s="1">
        <v>1943</v>
      </c>
      <c r="B2451" s="1">
        <v>5</v>
      </c>
      <c r="C2451" s="1">
        <v>56379.21</v>
      </c>
      <c r="D2451" s="1">
        <v>58554.36</v>
      </c>
      <c r="E2451" s="1">
        <v>114933.58</v>
      </c>
    </row>
    <row r="2452" spans="1:5" hidden="1">
      <c r="A2452" s="1">
        <v>1943</v>
      </c>
      <c r="B2452" s="1">
        <v>6</v>
      </c>
      <c r="C2452" s="1">
        <v>55131.32</v>
      </c>
      <c r="D2452" s="1">
        <v>57207.09</v>
      </c>
      <c r="E2452" s="1">
        <v>112338.41</v>
      </c>
    </row>
    <row r="2453" spans="1:5" hidden="1">
      <c r="A2453" s="1">
        <v>1943</v>
      </c>
      <c r="B2453" s="1">
        <v>7</v>
      </c>
      <c r="C2453" s="1">
        <v>53358.96</v>
      </c>
      <c r="D2453" s="1">
        <v>55210.48</v>
      </c>
      <c r="E2453" s="1">
        <v>108569.45</v>
      </c>
    </row>
    <row r="2454" spans="1:5" hidden="1">
      <c r="A2454" s="1">
        <v>1943</v>
      </c>
      <c r="B2454" s="1">
        <v>8</v>
      </c>
      <c r="C2454" s="1">
        <v>51704.74</v>
      </c>
      <c r="D2454" s="1">
        <v>53404.49</v>
      </c>
      <c r="E2454" s="1">
        <v>105109.23</v>
      </c>
    </row>
    <row r="2455" spans="1:5" hidden="1">
      <c r="A2455" s="1">
        <v>1943</v>
      </c>
      <c r="B2455" s="1">
        <v>9</v>
      </c>
      <c r="C2455" s="1">
        <v>51174.92</v>
      </c>
      <c r="D2455" s="1">
        <v>53098.18</v>
      </c>
      <c r="E2455" s="1">
        <v>104273.11</v>
      </c>
    </row>
    <row r="2456" spans="1:5" hidden="1">
      <c r="A2456" s="1">
        <v>1943</v>
      </c>
      <c r="B2456" s="1">
        <v>10</v>
      </c>
      <c r="C2456" s="1">
        <v>51522.27</v>
      </c>
      <c r="D2456" s="1">
        <v>53721.2</v>
      </c>
      <c r="E2456" s="1">
        <v>105243.47</v>
      </c>
    </row>
    <row r="2457" spans="1:5" hidden="1">
      <c r="A2457" s="1">
        <v>1943</v>
      </c>
      <c r="B2457" s="1">
        <v>11</v>
      </c>
      <c r="C2457" s="1">
        <v>53386.63</v>
      </c>
      <c r="D2457" s="1">
        <v>55687.51</v>
      </c>
      <c r="E2457" s="1">
        <v>109074.14</v>
      </c>
    </row>
    <row r="2458" spans="1:5" hidden="1">
      <c r="A2458" s="1">
        <v>1943</v>
      </c>
      <c r="B2458" s="1">
        <v>12</v>
      </c>
      <c r="C2458" s="1">
        <v>56536.92</v>
      </c>
      <c r="D2458" s="1">
        <v>58587.41</v>
      </c>
      <c r="E2458" s="1">
        <v>115124.34</v>
      </c>
    </row>
    <row r="2459" spans="1:5" hidden="1">
      <c r="A2459" s="1">
        <v>1943</v>
      </c>
      <c r="B2459" s="1">
        <v>13</v>
      </c>
      <c r="C2459" s="1">
        <v>58471.82</v>
      </c>
      <c r="D2459" s="1">
        <v>60620.3</v>
      </c>
      <c r="E2459" s="1">
        <v>119092.13</v>
      </c>
    </row>
    <row r="2460" spans="1:5" hidden="1">
      <c r="A2460" s="1">
        <v>1943</v>
      </c>
      <c r="B2460" s="1">
        <v>14</v>
      </c>
      <c r="C2460" s="1">
        <v>59568.87</v>
      </c>
      <c r="D2460" s="1">
        <v>61670.59</v>
      </c>
      <c r="E2460" s="1">
        <v>121239.46</v>
      </c>
    </row>
    <row r="2461" spans="1:5" hidden="1">
      <c r="A2461" s="1">
        <v>1943</v>
      </c>
      <c r="B2461" s="1">
        <v>15</v>
      </c>
      <c r="C2461" s="1">
        <v>60647.46</v>
      </c>
      <c r="D2461" s="1">
        <v>61826.29</v>
      </c>
      <c r="E2461" s="1">
        <v>122473.75</v>
      </c>
    </row>
    <row r="2462" spans="1:5" hidden="1">
      <c r="A2462" s="1">
        <v>1943</v>
      </c>
      <c r="B2462" s="1">
        <v>16</v>
      </c>
      <c r="C2462" s="1">
        <v>61222.67</v>
      </c>
      <c r="D2462" s="1">
        <v>61797.81</v>
      </c>
      <c r="E2462" s="1">
        <v>123020.48</v>
      </c>
    </row>
    <row r="2463" spans="1:5" hidden="1">
      <c r="A2463" s="1">
        <v>1943</v>
      </c>
      <c r="B2463" s="1">
        <v>17</v>
      </c>
      <c r="C2463" s="1">
        <v>62318.47</v>
      </c>
      <c r="D2463" s="1">
        <v>62544.37</v>
      </c>
      <c r="E2463" s="1">
        <v>124862.84</v>
      </c>
    </row>
    <row r="2464" spans="1:5" hidden="1">
      <c r="A2464" s="1">
        <v>1943</v>
      </c>
      <c r="B2464" s="1">
        <v>18</v>
      </c>
      <c r="C2464" s="1">
        <v>62875.95</v>
      </c>
      <c r="D2464" s="1">
        <v>63025.09</v>
      </c>
      <c r="E2464" s="1">
        <v>125901.04</v>
      </c>
    </row>
    <row r="2465" spans="1:5" hidden="1">
      <c r="A2465" s="1">
        <v>1943</v>
      </c>
      <c r="B2465" s="1">
        <v>19</v>
      </c>
      <c r="C2465" s="1">
        <v>62749.51</v>
      </c>
      <c r="D2465" s="1">
        <v>63196.55</v>
      </c>
      <c r="E2465" s="1">
        <v>125946.06</v>
      </c>
    </row>
    <row r="2466" spans="1:5" hidden="1">
      <c r="A2466" s="1">
        <v>1943</v>
      </c>
      <c r="B2466" s="1">
        <v>20</v>
      </c>
      <c r="C2466" s="1">
        <v>63370.28</v>
      </c>
      <c r="D2466" s="1">
        <v>64093.31</v>
      </c>
      <c r="E2466" s="1">
        <v>127463.59</v>
      </c>
    </row>
    <row r="2467" spans="1:5" hidden="1">
      <c r="A2467" s="1">
        <v>1943</v>
      </c>
      <c r="B2467" s="1">
        <v>21</v>
      </c>
      <c r="C2467" s="1">
        <v>64073.31</v>
      </c>
      <c r="D2467" s="1">
        <v>64970.19</v>
      </c>
      <c r="E2467" s="1">
        <v>129043.51</v>
      </c>
    </row>
    <row r="2468" spans="1:5" hidden="1">
      <c r="A2468" s="1">
        <v>1943</v>
      </c>
      <c r="B2468" s="1">
        <v>22</v>
      </c>
      <c r="C2468" s="1">
        <v>63109.54</v>
      </c>
      <c r="D2468" s="1">
        <v>64206.55</v>
      </c>
      <c r="E2468" s="1">
        <v>127316.09</v>
      </c>
    </row>
    <row r="2469" spans="1:5" hidden="1">
      <c r="A2469" s="1">
        <v>1943</v>
      </c>
      <c r="B2469" s="1">
        <v>23</v>
      </c>
      <c r="C2469" s="1">
        <v>60066.27</v>
      </c>
      <c r="D2469" s="1">
        <v>61014.69</v>
      </c>
      <c r="E2469" s="1">
        <v>121080.95</v>
      </c>
    </row>
    <row r="2470" spans="1:5" hidden="1">
      <c r="A2470" s="1">
        <v>1943</v>
      </c>
      <c r="B2470" s="1">
        <v>24</v>
      </c>
      <c r="C2470" s="1">
        <v>57802.38</v>
      </c>
      <c r="D2470" s="1">
        <v>58128.41</v>
      </c>
      <c r="E2470" s="1">
        <v>115930.79</v>
      </c>
    </row>
    <row r="2471" spans="1:5" hidden="1">
      <c r="A2471" s="1">
        <v>1943</v>
      </c>
      <c r="B2471" s="1">
        <v>25</v>
      </c>
      <c r="C2471" s="1">
        <v>58317.78</v>
      </c>
      <c r="D2471" s="1">
        <v>57917.35</v>
      </c>
      <c r="E2471" s="1">
        <v>116235.13</v>
      </c>
    </row>
    <row r="2472" spans="1:5" hidden="1">
      <c r="A2472" s="1">
        <v>1943</v>
      </c>
      <c r="B2472" s="1">
        <v>26</v>
      </c>
      <c r="C2472" s="1">
        <v>59596.38</v>
      </c>
      <c r="D2472" s="1">
        <v>58944.7</v>
      </c>
      <c r="E2472" s="1">
        <v>118541.08</v>
      </c>
    </row>
    <row r="2473" spans="1:5" hidden="1">
      <c r="A2473" s="1">
        <v>1943</v>
      </c>
      <c r="B2473" s="1">
        <v>27</v>
      </c>
      <c r="C2473" s="1">
        <v>60793.8</v>
      </c>
      <c r="D2473" s="1">
        <v>60067.38</v>
      </c>
      <c r="E2473" s="1">
        <v>120861.18</v>
      </c>
    </row>
    <row r="2474" spans="1:5" hidden="1">
      <c r="A2474" s="1">
        <v>1943</v>
      </c>
      <c r="B2474" s="1">
        <v>28</v>
      </c>
      <c r="C2474" s="1">
        <v>62119.47</v>
      </c>
      <c r="D2474" s="1">
        <v>61393.16</v>
      </c>
      <c r="E2474" s="1">
        <v>123512.62</v>
      </c>
    </row>
    <row r="2475" spans="1:5" hidden="1">
      <c r="A2475" s="1">
        <v>1943</v>
      </c>
      <c r="B2475" s="1">
        <v>29</v>
      </c>
      <c r="C2475" s="1">
        <v>61906.9</v>
      </c>
      <c r="D2475" s="1">
        <v>61602.400000000001</v>
      </c>
      <c r="E2475" s="1">
        <v>123509.3</v>
      </c>
    </row>
    <row r="2476" spans="1:5" hidden="1">
      <c r="A2476" s="1">
        <v>1943</v>
      </c>
      <c r="B2476" s="1">
        <v>30</v>
      </c>
      <c r="C2476" s="1">
        <v>60082.96</v>
      </c>
      <c r="D2476" s="1">
        <v>60528.71</v>
      </c>
      <c r="E2476" s="1">
        <v>120611.67</v>
      </c>
    </row>
    <row r="2477" spans="1:5" hidden="1">
      <c r="A2477" s="1">
        <v>1943</v>
      </c>
      <c r="B2477" s="1">
        <v>31</v>
      </c>
      <c r="C2477" s="1">
        <v>58232.61</v>
      </c>
      <c r="D2477" s="1">
        <v>59354.09</v>
      </c>
      <c r="E2477" s="1">
        <v>117586.7</v>
      </c>
    </row>
    <row r="2478" spans="1:5" hidden="1">
      <c r="A2478" s="1">
        <v>1943</v>
      </c>
      <c r="B2478" s="1">
        <v>32</v>
      </c>
      <c r="C2478" s="1">
        <v>56457.7</v>
      </c>
      <c r="D2478" s="1">
        <v>58477.29</v>
      </c>
      <c r="E2478" s="1">
        <v>114934.99</v>
      </c>
    </row>
    <row r="2479" spans="1:5" hidden="1">
      <c r="A2479" s="1">
        <v>1943</v>
      </c>
      <c r="B2479" s="1">
        <v>33</v>
      </c>
      <c r="C2479" s="1">
        <v>54706.11</v>
      </c>
      <c r="D2479" s="1">
        <v>57678.34</v>
      </c>
      <c r="E2479" s="1">
        <v>112384.45</v>
      </c>
    </row>
    <row r="2480" spans="1:5" hidden="1">
      <c r="A2480" s="1">
        <v>1943</v>
      </c>
      <c r="B2480" s="1">
        <v>34</v>
      </c>
      <c r="C2480" s="1">
        <v>53552.5</v>
      </c>
      <c r="D2480" s="1">
        <v>56728.82</v>
      </c>
      <c r="E2480" s="1">
        <v>110281.32</v>
      </c>
    </row>
    <row r="2481" spans="1:5" hidden="1">
      <c r="A2481" s="1">
        <v>1943</v>
      </c>
      <c r="B2481" s="1">
        <v>35</v>
      </c>
      <c r="C2481" s="1">
        <v>52803.05</v>
      </c>
      <c r="D2481" s="1">
        <v>55777.16</v>
      </c>
      <c r="E2481" s="1">
        <v>108580.21</v>
      </c>
    </row>
    <row r="2482" spans="1:5" hidden="1">
      <c r="A2482" s="1">
        <v>1943</v>
      </c>
      <c r="B2482" s="1">
        <v>36</v>
      </c>
      <c r="C2482" s="1">
        <v>51332.97</v>
      </c>
      <c r="D2482" s="1">
        <v>55076.800000000003</v>
      </c>
      <c r="E2482" s="1">
        <v>106409.77</v>
      </c>
    </row>
    <row r="2483" spans="1:5" hidden="1">
      <c r="A2483" s="1">
        <v>1943</v>
      </c>
      <c r="B2483" s="1">
        <v>37</v>
      </c>
      <c r="C2483" s="1">
        <v>49753.99</v>
      </c>
      <c r="D2483" s="1">
        <v>54402.62</v>
      </c>
      <c r="E2483" s="1">
        <v>104156.6</v>
      </c>
    </row>
    <row r="2484" spans="1:5" hidden="1">
      <c r="A2484" s="1">
        <v>1943</v>
      </c>
      <c r="B2484" s="1">
        <v>38</v>
      </c>
      <c r="C2484" s="1">
        <v>48405.91</v>
      </c>
      <c r="D2484" s="1">
        <v>52932.99</v>
      </c>
      <c r="E2484" s="1">
        <v>101338.9</v>
      </c>
    </row>
    <row r="2485" spans="1:5" hidden="1">
      <c r="A2485" s="1">
        <v>1943</v>
      </c>
      <c r="B2485" s="1">
        <v>39</v>
      </c>
      <c r="C2485" s="1">
        <v>47004.32</v>
      </c>
      <c r="D2485" s="1">
        <v>50932.28</v>
      </c>
      <c r="E2485" s="1">
        <v>97936.6</v>
      </c>
    </row>
    <row r="2486" spans="1:5" hidden="1">
      <c r="A2486" s="1">
        <v>1943</v>
      </c>
      <c r="B2486" s="1">
        <v>40</v>
      </c>
      <c r="C2486" s="1">
        <v>46647.27</v>
      </c>
      <c r="D2486" s="1">
        <v>49924.39</v>
      </c>
      <c r="E2486" s="1">
        <v>96571.66</v>
      </c>
    </row>
    <row r="2487" spans="1:5" hidden="1">
      <c r="A2487" s="1">
        <v>1943</v>
      </c>
      <c r="B2487" s="1">
        <v>41</v>
      </c>
      <c r="C2487" s="1">
        <v>46972.800000000003</v>
      </c>
      <c r="D2487" s="1">
        <v>49749.21</v>
      </c>
      <c r="E2487" s="1">
        <v>96722.01</v>
      </c>
    </row>
    <row r="2488" spans="1:5" hidden="1">
      <c r="A2488" s="1">
        <v>1943</v>
      </c>
      <c r="B2488" s="1">
        <v>42</v>
      </c>
      <c r="C2488" s="1">
        <v>47346.99</v>
      </c>
      <c r="D2488" s="1">
        <v>49599.64</v>
      </c>
      <c r="E2488" s="1">
        <v>96946.64</v>
      </c>
    </row>
    <row r="2489" spans="1:5" hidden="1">
      <c r="A2489" s="1">
        <v>1943</v>
      </c>
      <c r="B2489" s="1">
        <v>43</v>
      </c>
      <c r="C2489" s="1">
        <v>47004.44</v>
      </c>
      <c r="D2489" s="1">
        <v>48557.65</v>
      </c>
      <c r="E2489" s="1">
        <v>95562.1</v>
      </c>
    </row>
    <row r="2490" spans="1:5" hidden="1">
      <c r="A2490" s="1">
        <v>1943</v>
      </c>
      <c r="B2490" s="1">
        <v>44</v>
      </c>
      <c r="C2490" s="1">
        <v>45730.13</v>
      </c>
      <c r="D2490" s="1">
        <v>46457.58</v>
      </c>
      <c r="E2490" s="1">
        <v>92187.72</v>
      </c>
    </row>
    <row r="2491" spans="1:5" hidden="1">
      <c r="A2491" s="1">
        <v>1943</v>
      </c>
      <c r="B2491" s="1">
        <v>45</v>
      </c>
      <c r="C2491" s="1">
        <v>45098.13</v>
      </c>
      <c r="D2491" s="1">
        <v>44877.94</v>
      </c>
      <c r="E2491" s="1">
        <v>89976.07</v>
      </c>
    </row>
    <row r="2492" spans="1:5" hidden="1">
      <c r="A2492" s="1">
        <v>1943</v>
      </c>
      <c r="B2492" s="1">
        <v>46</v>
      </c>
      <c r="C2492" s="1">
        <v>45298.22</v>
      </c>
      <c r="D2492" s="1">
        <v>43927.16</v>
      </c>
      <c r="E2492" s="1">
        <v>89225.38</v>
      </c>
    </row>
    <row r="2493" spans="1:5" hidden="1">
      <c r="A2493" s="1">
        <v>1943</v>
      </c>
      <c r="B2493" s="1">
        <v>47</v>
      </c>
      <c r="C2493" s="1">
        <v>45299.14</v>
      </c>
      <c r="D2493" s="1">
        <v>43447.85</v>
      </c>
      <c r="E2493" s="1">
        <v>88746.99</v>
      </c>
    </row>
    <row r="2494" spans="1:5" hidden="1">
      <c r="A2494" s="1">
        <v>1943</v>
      </c>
      <c r="B2494" s="1">
        <v>48</v>
      </c>
      <c r="C2494" s="1">
        <v>45075.06</v>
      </c>
      <c r="D2494" s="1">
        <v>43299.31</v>
      </c>
      <c r="E2494" s="1">
        <v>88374.38</v>
      </c>
    </row>
    <row r="2495" spans="1:5" hidden="1">
      <c r="A2495" s="1">
        <v>1943</v>
      </c>
      <c r="B2495" s="1">
        <v>49</v>
      </c>
      <c r="C2495" s="1">
        <v>44873.4</v>
      </c>
      <c r="D2495" s="1">
        <v>43220.83</v>
      </c>
      <c r="E2495" s="1">
        <v>88094.22</v>
      </c>
    </row>
    <row r="2496" spans="1:5" hidden="1">
      <c r="A2496" s="1">
        <v>1943</v>
      </c>
      <c r="B2496" s="1">
        <v>50</v>
      </c>
      <c r="C2496" s="1">
        <v>44798.22</v>
      </c>
      <c r="D2496" s="1">
        <v>43471.02</v>
      </c>
      <c r="E2496" s="1">
        <v>88269.25</v>
      </c>
    </row>
    <row r="2497" spans="1:5" hidden="1">
      <c r="A2497" s="1">
        <v>1943</v>
      </c>
      <c r="B2497" s="1">
        <v>51</v>
      </c>
      <c r="C2497" s="1">
        <v>44451.71</v>
      </c>
      <c r="D2497" s="1">
        <v>43573.62</v>
      </c>
      <c r="E2497" s="1">
        <v>88025.33</v>
      </c>
    </row>
    <row r="2498" spans="1:5" hidden="1">
      <c r="A2498" s="1">
        <v>1943</v>
      </c>
      <c r="B2498" s="1">
        <v>52</v>
      </c>
      <c r="C2498" s="1">
        <v>43329.54</v>
      </c>
      <c r="D2498" s="1">
        <v>43225.35</v>
      </c>
      <c r="E2498" s="1">
        <v>86554.89</v>
      </c>
    </row>
    <row r="2499" spans="1:5" hidden="1">
      <c r="A2499" s="1">
        <v>1943</v>
      </c>
      <c r="B2499" s="1">
        <v>53</v>
      </c>
      <c r="C2499" s="1">
        <v>42103.839999999997</v>
      </c>
      <c r="D2499" s="1">
        <v>42675.040000000001</v>
      </c>
      <c r="E2499" s="1">
        <v>84778.880000000005</v>
      </c>
    </row>
    <row r="2500" spans="1:5" hidden="1">
      <c r="A2500" s="1">
        <v>1943</v>
      </c>
      <c r="B2500" s="1">
        <v>54</v>
      </c>
      <c r="C2500" s="1">
        <v>41102.06</v>
      </c>
      <c r="D2500" s="1">
        <v>41802.49</v>
      </c>
      <c r="E2500" s="1">
        <v>82904.55</v>
      </c>
    </row>
    <row r="2501" spans="1:5" hidden="1">
      <c r="A2501" s="1">
        <v>1943</v>
      </c>
      <c r="B2501" s="1">
        <v>55</v>
      </c>
      <c r="C2501" s="1">
        <v>39905.24</v>
      </c>
      <c r="D2501" s="1">
        <v>40255.9</v>
      </c>
      <c r="E2501" s="1">
        <v>80161.13</v>
      </c>
    </row>
    <row r="2502" spans="1:5" hidden="1">
      <c r="A2502" s="1">
        <v>1943</v>
      </c>
      <c r="B2502" s="1">
        <v>56</v>
      </c>
      <c r="C2502" s="1">
        <v>38281.61</v>
      </c>
      <c r="D2502" s="1">
        <v>38430.58</v>
      </c>
      <c r="E2502" s="1">
        <v>76712.19</v>
      </c>
    </row>
    <row r="2503" spans="1:5" hidden="1">
      <c r="A2503" s="1">
        <v>1943</v>
      </c>
      <c r="B2503" s="1">
        <v>57</v>
      </c>
      <c r="C2503" s="1">
        <v>36753.9</v>
      </c>
      <c r="D2503" s="1">
        <v>36853.42</v>
      </c>
      <c r="E2503" s="1">
        <v>73607.320000000007</v>
      </c>
    </row>
    <row r="2504" spans="1:5" hidden="1">
      <c r="A2504" s="1">
        <v>1943</v>
      </c>
      <c r="B2504" s="1">
        <v>58</v>
      </c>
      <c r="C2504" s="1">
        <v>35206.879999999997</v>
      </c>
      <c r="D2504" s="1">
        <v>35429.769999999997</v>
      </c>
      <c r="E2504" s="1">
        <v>70636.66</v>
      </c>
    </row>
    <row r="2505" spans="1:5" hidden="1">
      <c r="A2505" s="1">
        <v>1943</v>
      </c>
      <c r="B2505" s="1">
        <v>59</v>
      </c>
      <c r="C2505" s="1">
        <v>33208.85</v>
      </c>
      <c r="D2505" s="1">
        <v>33458.86</v>
      </c>
      <c r="E2505" s="1">
        <v>66667.710000000006</v>
      </c>
    </row>
    <row r="2506" spans="1:5" hidden="1">
      <c r="A2506" s="1">
        <v>1943</v>
      </c>
      <c r="B2506" s="1">
        <v>60</v>
      </c>
      <c r="C2506" s="1">
        <v>31404.78</v>
      </c>
      <c r="D2506" s="1">
        <v>31381.11</v>
      </c>
      <c r="E2506" s="1">
        <v>62785.89</v>
      </c>
    </row>
    <row r="2507" spans="1:5" hidden="1">
      <c r="A2507" s="1">
        <v>1943</v>
      </c>
      <c r="B2507" s="1">
        <v>61</v>
      </c>
      <c r="C2507" s="1">
        <v>30276.31</v>
      </c>
      <c r="D2507" s="1">
        <v>29999.71</v>
      </c>
      <c r="E2507" s="1">
        <v>60276.02</v>
      </c>
    </row>
    <row r="2508" spans="1:5" hidden="1">
      <c r="A2508" s="1">
        <v>1943</v>
      </c>
      <c r="B2508" s="1">
        <v>62</v>
      </c>
      <c r="C2508" s="1">
        <v>29476.240000000002</v>
      </c>
      <c r="D2508" s="1">
        <v>28927.14</v>
      </c>
      <c r="E2508" s="1">
        <v>58403.38</v>
      </c>
    </row>
    <row r="2509" spans="1:5" hidden="1">
      <c r="A2509" s="1">
        <v>1943</v>
      </c>
      <c r="B2509" s="1">
        <v>63</v>
      </c>
      <c r="C2509" s="1">
        <v>28229.45</v>
      </c>
      <c r="D2509" s="1">
        <v>27255.25</v>
      </c>
      <c r="E2509" s="1">
        <v>55484.7</v>
      </c>
    </row>
    <row r="2510" spans="1:5" hidden="1">
      <c r="A2510" s="1">
        <v>1943</v>
      </c>
      <c r="B2510" s="1">
        <v>64</v>
      </c>
      <c r="C2510" s="1">
        <v>26382.400000000001</v>
      </c>
      <c r="D2510" s="1">
        <v>25081.1</v>
      </c>
      <c r="E2510" s="1">
        <v>51463.5</v>
      </c>
    </row>
    <row r="2511" spans="1:5" hidden="1">
      <c r="A2511" s="1">
        <v>1943</v>
      </c>
      <c r="B2511" s="1">
        <v>65</v>
      </c>
      <c r="C2511" s="1">
        <v>24454.19</v>
      </c>
      <c r="D2511" s="1">
        <v>23129.39</v>
      </c>
      <c r="E2511" s="1">
        <v>47583.58</v>
      </c>
    </row>
    <row r="2512" spans="1:5" hidden="1">
      <c r="A2512" s="1">
        <v>1943</v>
      </c>
      <c r="B2512" s="1">
        <v>66</v>
      </c>
      <c r="C2512" s="1">
        <v>23001.4</v>
      </c>
      <c r="D2512" s="1">
        <v>21501.41</v>
      </c>
      <c r="E2512" s="1">
        <v>44502.81</v>
      </c>
    </row>
    <row r="2513" spans="1:5" hidden="1">
      <c r="A2513" s="1">
        <v>1943</v>
      </c>
      <c r="B2513" s="1">
        <v>67</v>
      </c>
      <c r="C2513" s="1">
        <v>21776.17</v>
      </c>
      <c r="D2513" s="1">
        <v>20225.86</v>
      </c>
      <c r="E2513" s="1">
        <v>42002.03</v>
      </c>
    </row>
    <row r="2514" spans="1:5" hidden="1">
      <c r="A2514" s="1">
        <v>1943</v>
      </c>
      <c r="B2514" s="1">
        <v>68</v>
      </c>
      <c r="C2514" s="1">
        <v>20724.599999999999</v>
      </c>
      <c r="D2514" s="1">
        <v>19099.349999999999</v>
      </c>
      <c r="E2514" s="1">
        <v>39823.949999999997</v>
      </c>
    </row>
    <row r="2515" spans="1:5" hidden="1">
      <c r="A2515" s="1">
        <v>1943</v>
      </c>
      <c r="B2515" s="1">
        <v>69</v>
      </c>
      <c r="C2515" s="1">
        <v>19549.97</v>
      </c>
      <c r="D2515" s="1">
        <v>17825.47</v>
      </c>
      <c r="E2515" s="1">
        <v>37375.449999999997</v>
      </c>
    </row>
    <row r="2516" spans="1:5" hidden="1">
      <c r="A2516" s="1">
        <v>1943</v>
      </c>
      <c r="B2516" s="1">
        <v>70</v>
      </c>
      <c r="C2516" s="1">
        <v>18450.310000000001</v>
      </c>
      <c r="D2516" s="1">
        <v>16650.3</v>
      </c>
      <c r="E2516" s="1">
        <v>35100.620000000003</v>
      </c>
    </row>
    <row r="2517" spans="1:5" hidden="1">
      <c r="A2517" s="1">
        <v>1943</v>
      </c>
      <c r="B2517" s="1">
        <v>71</v>
      </c>
      <c r="C2517" s="1">
        <v>17473.53</v>
      </c>
      <c r="D2517" s="1">
        <v>15945.21</v>
      </c>
      <c r="E2517" s="1">
        <v>33418.74</v>
      </c>
    </row>
    <row r="2518" spans="1:5" hidden="1">
      <c r="A2518" s="1">
        <v>1943</v>
      </c>
      <c r="B2518" s="1">
        <v>72</v>
      </c>
      <c r="C2518" s="1">
        <v>16722.22</v>
      </c>
      <c r="D2518" s="1">
        <v>15322.14</v>
      </c>
      <c r="E2518" s="1">
        <v>32044.35</v>
      </c>
    </row>
    <row r="2519" spans="1:5" hidden="1">
      <c r="A2519" s="1">
        <v>1943</v>
      </c>
      <c r="B2519" s="1">
        <v>73</v>
      </c>
      <c r="C2519" s="1">
        <v>15874.03</v>
      </c>
      <c r="D2519" s="1">
        <v>14300.75</v>
      </c>
      <c r="E2519" s="1">
        <v>30174.77</v>
      </c>
    </row>
    <row r="2520" spans="1:5" hidden="1">
      <c r="A2520" s="1">
        <v>1943</v>
      </c>
      <c r="B2520" s="1">
        <v>74</v>
      </c>
      <c r="C2520" s="1">
        <v>14896.91</v>
      </c>
      <c r="D2520" s="1">
        <v>12923.06</v>
      </c>
      <c r="E2520" s="1">
        <v>27819.97</v>
      </c>
    </row>
    <row r="2521" spans="1:5" hidden="1">
      <c r="A2521" s="1">
        <v>1943</v>
      </c>
      <c r="B2521" s="1">
        <v>75</v>
      </c>
      <c r="C2521" s="1">
        <v>13649.74</v>
      </c>
      <c r="D2521" s="1">
        <v>11624.07</v>
      </c>
      <c r="E2521" s="1">
        <v>25273.8</v>
      </c>
    </row>
    <row r="2522" spans="1:5" hidden="1">
      <c r="A2522" s="1">
        <v>1943</v>
      </c>
      <c r="B2522" s="1">
        <v>76</v>
      </c>
      <c r="C2522" s="1">
        <v>12176.34</v>
      </c>
      <c r="D2522" s="1">
        <v>10474.290000000001</v>
      </c>
      <c r="E2522" s="1">
        <v>22650.63</v>
      </c>
    </row>
    <row r="2523" spans="1:5" hidden="1">
      <c r="A2523" s="1">
        <v>1943</v>
      </c>
      <c r="B2523" s="1">
        <v>77</v>
      </c>
      <c r="C2523" s="1">
        <v>10845.94</v>
      </c>
      <c r="D2523" s="1">
        <v>9620.59</v>
      </c>
      <c r="E2523" s="1">
        <v>20466.52</v>
      </c>
    </row>
    <row r="2524" spans="1:5" hidden="1">
      <c r="A2524" s="1">
        <v>1943</v>
      </c>
      <c r="B2524" s="1">
        <v>78</v>
      </c>
      <c r="C2524" s="1">
        <v>9873.76</v>
      </c>
      <c r="D2524" s="1">
        <v>8672.7000000000007</v>
      </c>
      <c r="E2524" s="1">
        <v>18546.46</v>
      </c>
    </row>
    <row r="2525" spans="1:5" hidden="1">
      <c r="A2525" s="1">
        <v>1943</v>
      </c>
      <c r="B2525" s="1">
        <v>79</v>
      </c>
      <c r="C2525" s="1">
        <v>8800.2999999999993</v>
      </c>
      <c r="D2525" s="1">
        <v>7626.7</v>
      </c>
      <c r="E2525" s="1">
        <v>16427</v>
      </c>
    </row>
    <row r="2526" spans="1:5" hidden="1">
      <c r="A2526" s="1">
        <v>1943</v>
      </c>
      <c r="B2526" s="1">
        <v>80</v>
      </c>
      <c r="C2526" s="1">
        <v>8198.2800000000007</v>
      </c>
      <c r="D2526" s="1">
        <v>6899.06</v>
      </c>
      <c r="E2526" s="1">
        <v>15097.34</v>
      </c>
    </row>
    <row r="2527" spans="1:5" hidden="1">
      <c r="A2527" s="1">
        <v>1943</v>
      </c>
      <c r="B2527" s="1">
        <v>81</v>
      </c>
      <c r="C2527" s="1">
        <v>7206.55</v>
      </c>
      <c r="D2527" s="1">
        <v>6008.17</v>
      </c>
      <c r="E2527" s="1">
        <v>13214.73</v>
      </c>
    </row>
    <row r="2528" spans="1:5" hidden="1">
      <c r="A2528" s="1">
        <v>1943</v>
      </c>
      <c r="B2528" s="1">
        <v>82</v>
      </c>
      <c r="C2528" s="1">
        <v>6261.89</v>
      </c>
      <c r="D2528" s="1">
        <v>5141.28</v>
      </c>
      <c r="E2528" s="1">
        <v>11403.16</v>
      </c>
    </row>
    <row r="2529" spans="1:5" hidden="1">
      <c r="A2529" s="1">
        <v>1943</v>
      </c>
      <c r="B2529" s="1">
        <v>83</v>
      </c>
      <c r="C2529" s="1">
        <v>5234.22</v>
      </c>
      <c r="D2529" s="1">
        <v>4182.6499999999996</v>
      </c>
      <c r="E2529" s="1">
        <v>9416.8799999999992</v>
      </c>
    </row>
    <row r="2530" spans="1:5" hidden="1">
      <c r="A2530" s="1">
        <v>1943</v>
      </c>
      <c r="B2530" s="1">
        <v>84</v>
      </c>
      <c r="C2530" s="1">
        <v>4163.67</v>
      </c>
      <c r="D2530" s="1">
        <v>3233</v>
      </c>
      <c r="E2530" s="1">
        <v>7396.67</v>
      </c>
    </row>
    <row r="2531" spans="1:5" hidden="1">
      <c r="A2531" s="1">
        <v>1943</v>
      </c>
      <c r="B2531" s="1">
        <v>85</v>
      </c>
      <c r="C2531" s="1">
        <v>3301.73</v>
      </c>
      <c r="D2531" s="1">
        <v>2513.5300000000002</v>
      </c>
      <c r="E2531" s="1">
        <v>5815.26</v>
      </c>
    </row>
    <row r="2532" spans="1:5" hidden="1">
      <c r="A2532" s="1">
        <v>1943</v>
      </c>
      <c r="B2532" s="1">
        <v>86</v>
      </c>
      <c r="C2532" s="1">
        <v>2654</v>
      </c>
      <c r="D2532" s="1">
        <v>1972.08</v>
      </c>
      <c r="E2532" s="1">
        <v>4626.07</v>
      </c>
    </row>
    <row r="2533" spans="1:5" hidden="1">
      <c r="A2533" s="1">
        <v>1943</v>
      </c>
      <c r="B2533" s="1">
        <v>87</v>
      </c>
      <c r="C2533" s="1">
        <v>2085.27</v>
      </c>
      <c r="D2533" s="1">
        <v>1488.15</v>
      </c>
      <c r="E2533" s="1">
        <v>3573.42</v>
      </c>
    </row>
    <row r="2534" spans="1:5" hidden="1">
      <c r="A2534" s="1">
        <v>1943</v>
      </c>
      <c r="B2534" s="1">
        <v>88</v>
      </c>
      <c r="C2534" s="1">
        <v>1568.07</v>
      </c>
      <c r="D2534" s="1">
        <v>1086.0899999999999</v>
      </c>
      <c r="E2534" s="1">
        <v>2654.16</v>
      </c>
    </row>
    <row r="2535" spans="1:5" hidden="1">
      <c r="A2535" s="1">
        <v>1943</v>
      </c>
      <c r="B2535" s="1">
        <v>89</v>
      </c>
      <c r="C2535" s="1">
        <v>1118.97</v>
      </c>
      <c r="D2535" s="1">
        <v>779.48</v>
      </c>
      <c r="E2535" s="1">
        <v>1898.44</v>
      </c>
    </row>
    <row r="2536" spans="1:5" hidden="1">
      <c r="A2536" s="1">
        <v>1943</v>
      </c>
      <c r="B2536" s="1">
        <v>90</v>
      </c>
      <c r="C2536" s="1">
        <v>781.3</v>
      </c>
      <c r="D2536" s="1">
        <v>540.25</v>
      </c>
      <c r="E2536" s="1">
        <v>1321.55</v>
      </c>
    </row>
    <row r="2537" spans="1:5" hidden="1">
      <c r="A2537" s="1">
        <v>1943</v>
      </c>
      <c r="B2537" s="1">
        <v>91</v>
      </c>
      <c r="C2537" s="1">
        <v>577.76</v>
      </c>
      <c r="D2537" s="1">
        <v>384.32</v>
      </c>
      <c r="E2537" s="1">
        <v>962.07</v>
      </c>
    </row>
    <row r="2538" spans="1:5" hidden="1">
      <c r="A2538" s="1">
        <v>1943</v>
      </c>
      <c r="B2538" s="1">
        <v>92</v>
      </c>
      <c r="C2538" s="1">
        <v>441.47</v>
      </c>
      <c r="D2538" s="1">
        <v>277.02999999999997</v>
      </c>
      <c r="E2538" s="1">
        <v>718.5</v>
      </c>
    </row>
    <row r="2539" spans="1:5" hidden="1">
      <c r="A2539" s="1">
        <v>1943</v>
      </c>
      <c r="B2539" s="1">
        <v>93</v>
      </c>
      <c r="C2539" s="1">
        <v>329.96</v>
      </c>
      <c r="D2539" s="1">
        <v>186.96</v>
      </c>
      <c r="E2539" s="1">
        <v>516.91999999999996</v>
      </c>
    </row>
    <row r="2540" spans="1:5" hidden="1">
      <c r="A2540" s="1">
        <v>1943</v>
      </c>
      <c r="B2540" s="1">
        <v>94</v>
      </c>
      <c r="C2540" s="1">
        <v>217.05</v>
      </c>
      <c r="D2540" s="1">
        <v>128.41999999999999</v>
      </c>
      <c r="E2540" s="1">
        <v>345.46</v>
      </c>
    </row>
    <row r="2541" spans="1:5" hidden="1">
      <c r="A2541" s="1">
        <v>1943</v>
      </c>
      <c r="B2541" s="1">
        <v>95</v>
      </c>
      <c r="C2541" s="1">
        <v>130.35</v>
      </c>
      <c r="D2541" s="1">
        <v>88.76</v>
      </c>
      <c r="E2541" s="1">
        <v>219.11</v>
      </c>
    </row>
    <row r="2542" spans="1:5" hidden="1">
      <c r="A2542" s="1">
        <v>1943</v>
      </c>
      <c r="B2542" s="1">
        <v>96</v>
      </c>
      <c r="C2542" s="1">
        <v>87.68</v>
      </c>
      <c r="D2542" s="1">
        <v>55.12</v>
      </c>
      <c r="E2542" s="1">
        <v>142.80000000000001</v>
      </c>
    </row>
    <row r="2543" spans="1:5" hidden="1">
      <c r="A2543" s="1">
        <v>1943</v>
      </c>
      <c r="B2543" s="1">
        <v>97</v>
      </c>
      <c r="C2543" s="1">
        <v>59.58</v>
      </c>
      <c r="D2543" s="1">
        <v>31.32</v>
      </c>
      <c r="E2543" s="1">
        <v>90.9</v>
      </c>
    </row>
    <row r="2544" spans="1:5" hidden="1">
      <c r="A2544" s="1">
        <v>1943</v>
      </c>
      <c r="B2544" s="1">
        <v>98</v>
      </c>
      <c r="C2544" s="1">
        <v>39.26</v>
      </c>
      <c r="D2544" s="1">
        <v>20.04</v>
      </c>
      <c r="E2544" s="1">
        <v>59.3</v>
      </c>
    </row>
    <row r="2545" spans="1:5" hidden="1">
      <c r="A2545" s="1">
        <v>1943</v>
      </c>
      <c r="B2545" s="1">
        <v>99</v>
      </c>
      <c r="C2545" s="1">
        <v>23.24</v>
      </c>
      <c r="D2545" s="1">
        <v>13.85</v>
      </c>
      <c r="E2545" s="1">
        <v>37.090000000000003</v>
      </c>
    </row>
    <row r="2546" spans="1:5" hidden="1">
      <c r="A2546" s="1">
        <v>1943</v>
      </c>
      <c r="B2546" s="1">
        <v>100</v>
      </c>
      <c r="C2546" s="1">
        <v>11.54</v>
      </c>
      <c r="D2546" s="1">
        <v>8.67</v>
      </c>
      <c r="E2546" s="1">
        <v>20.21</v>
      </c>
    </row>
    <row r="2547" spans="1:5" hidden="1">
      <c r="A2547" s="1">
        <v>1943</v>
      </c>
      <c r="B2547" s="1">
        <v>101</v>
      </c>
      <c r="C2547" s="1">
        <v>6.61</v>
      </c>
      <c r="D2547" s="1">
        <v>4.8600000000000003</v>
      </c>
      <c r="E2547" s="1">
        <v>11.47</v>
      </c>
    </row>
    <row r="2548" spans="1:5" hidden="1">
      <c r="A2548" s="1">
        <v>1943</v>
      </c>
      <c r="B2548" s="1">
        <v>102</v>
      </c>
      <c r="C2548" s="1">
        <v>3.71</v>
      </c>
      <c r="D2548" s="1">
        <v>2.61</v>
      </c>
      <c r="E2548" s="1">
        <v>6.32</v>
      </c>
    </row>
    <row r="2549" spans="1:5" hidden="1">
      <c r="A2549" s="1">
        <v>1943</v>
      </c>
      <c r="B2549" s="1">
        <v>103</v>
      </c>
      <c r="C2549" s="1">
        <v>1.88</v>
      </c>
      <c r="D2549" s="1">
        <v>1.1100000000000001</v>
      </c>
      <c r="E2549" s="1">
        <v>2.99</v>
      </c>
    </row>
    <row r="2550" spans="1:5" hidden="1">
      <c r="A2550" s="1">
        <v>1943</v>
      </c>
      <c r="B2550" s="1">
        <v>104</v>
      </c>
      <c r="C2550" s="1">
        <v>0.55000000000000004</v>
      </c>
      <c r="D2550" s="1">
        <v>0.43</v>
      </c>
      <c r="E2550" s="1">
        <v>0.98</v>
      </c>
    </row>
    <row r="2551" spans="1:5" hidden="1">
      <c r="A2551" s="1">
        <v>1943</v>
      </c>
      <c r="B2551" s="1">
        <v>105</v>
      </c>
      <c r="C2551" s="1">
        <v>0</v>
      </c>
      <c r="D2551" s="1">
        <v>0.15</v>
      </c>
      <c r="E2551" s="1">
        <v>0.15</v>
      </c>
    </row>
    <row r="2552" spans="1:5" hidden="1">
      <c r="A2552" s="1">
        <v>1943</v>
      </c>
      <c r="B2552" s="1">
        <v>106</v>
      </c>
      <c r="C2552" s="1">
        <v>0</v>
      </c>
      <c r="D2552" s="1">
        <v>0</v>
      </c>
      <c r="E2552" s="1">
        <v>0</v>
      </c>
    </row>
    <row r="2553" spans="1:5" hidden="1">
      <c r="A2553" s="1">
        <v>1943</v>
      </c>
      <c r="B2553" s="1">
        <v>107</v>
      </c>
      <c r="C2553" s="1">
        <v>0</v>
      </c>
      <c r="D2553" s="1">
        <v>0</v>
      </c>
      <c r="E2553" s="1">
        <v>0</v>
      </c>
    </row>
    <row r="2554" spans="1:5" hidden="1">
      <c r="A2554" s="1">
        <v>1943</v>
      </c>
      <c r="B2554" s="1">
        <v>108</v>
      </c>
      <c r="C2554" s="1">
        <v>0</v>
      </c>
      <c r="D2554" s="1">
        <v>0</v>
      </c>
      <c r="E2554" s="1">
        <v>0</v>
      </c>
    </row>
    <row r="2555" spans="1:5" hidden="1">
      <c r="A2555" s="1">
        <v>1943</v>
      </c>
      <c r="B2555" s="1">
        <v>109</v>
      </c>
      <c r="C2555" s="1">
        <v>0</v>
      </c>
      <c r="D2555" s="1">
        <v>0</v>
      </c>
      <c r="E2555" s="1">
        <v>0</v>
      </c>
    </row>
    <row r="2556" spans="1:5" hidden="1">
      <c r="A2556" s="1">
        <v>1943</v>
      </c>
      <c r="B2556" s="1" t="s">
        <v>121</v>
      </c>
      <c r="C2556" s="1">
        <v>0</v>
      </c>
      <c r="D2556" s="1">
        <v>0</v>
      </c>
      <c r="E2556" s="1">
        <v>0</v>
      </c>
    </row>
    <row r="2557" spans="1:5" hidden="1">
      <c r="A2557" s="1">
        <v>1944</v>
      </c>
      <c r="B2557" s="1">
        <v>0</v>
      </c>
      <c r="C2557" s="1">
        <v>72332.67</v>
      </c>
      <c r="D2557" s="1">
        <v>75212.61</v>
      </c>
      <c r="E2557" s="1">
        <v>147545.28</v>
      </c>
    </row>
    <row r="2558" spans="1:5" hidden="1">
      <c r="A2558" s="1">
        <v>1944</v>
      </c>
      <c r="B2558" s="1">
        <v>1</v>
      </c>
      <c r="C2558" s="1">
        <v>66772.58</v>
      </c>
      <c r="D2558" s="1">
        <v>69598.2</v>
      </c>
      <c r="E2558" s="1">
        <v>136370.79</v>
      </c>
    </row>
    <row r="2559" spans="1:5" hidden="1">
      <c r="A2559" s="1">
        <v>1944</v>
      </c>
      <c r="B2559" s="1">
        <v>2</v>
      </c>
      <c r="C2559" s="1">
        <v>63832.06</v>
      </c>
      <c r="D2559" s="1">
        <v>66483.69</v>
      </c>
      <c r="E2559" s="1">
        <v>130315.75</v>
      </c>
    </row>
    <row r="2560" spans="1:5" hidden="1">
      <c r="A2560" s="1">
        <v>1944</v>
      </c>
      <c r="B2560" s="1">
        <v>3</v>
      </c>
      <c r="C2560" s="1">
        <v>61066.79</v>
      </c>
      <c r="D2560" s="1">
        <v>63418.45</v>
      </c>
      <c r="E2560" s="1">
        <v>124485.24</v>
      </c>
    </row>
    <row r="2561" spans="1:5" hidden="1">
      <c r="A2561" s="1">
        <v>1944</v>
      </c>
      <c r="B2561" s="1">
        <v>4</v>
      </c>
      <c r="C2561" s="1">
        <v>58381.27</v>
      </c>
      <c r="D2561" s="1">
        <v>60406.65</v>
      </c>
      <c r="E2561" s="1">
        <v>118787.92</v>
      </c>
    </row>
    <row r="2562" spans="1:5" hidden="1">
      <c r="A2562" s="1">
        <v>1944</v>
      </c>
      <c r="B2562" s="1">
        <v>5</v>
      </c>
      <c r="C2562" s="1">
        <v>57228.39</v>
      </c>
      <c r="D2562" s="1">
        <v>59303.07</v>
      </c>
      <c r="E2562" s="1">
        <v>116531.46</v>
      </c>
    </row>
    <row r="2563" spans="1:5" hidden="1">
      <c r="A2563" s="1">
        <v>1944</v>
      </c>
      <c r="B2563" s="1">
        <v>6</v>
      </c>
      <c r="C2563" s="1">
        <v>56329.16</v>
      </c>
      <c r="D2563" s="1">
        <v>58454.14</v>
      </c>
      <c r="E2563" s="1">
        <v>114783.3</v>
      </c>
    </row>
    <row r="2564" spans="1:5" hidden="1">
      <c r="A2564" s="1">
        <v>1944</v>
      </c>
      <c r="B2564" s="1">
        <v>7</v>
      </c>
      <c r="C2564" s="1">
        <v>55105.99</v>
      </c>
      <c r="D2564" s="1">
        <v>57181.85</v>
      </c>
      <c r="E2564" s="1">
        <v>112287.84</v>
      </c>
    </row>
    <row r="2565" spans="1:5" hidden="1">
      <c r="A2565" s="1">
        <v>1944</v>
      </c>
      <c r="B2565" s="1">
        <v>8</v>
      </c>
      <c r="C2565" s="1">
        <v>53308.83</v>
      </c>
      <c r="D2565" s="1">
        <v>55110.34</v>
      </c>
      <c r="E2565" s="1">
        <v>108419.17</v>
      </c>
    </row>
    <row r="2566" spans="1:5" hidden="1">
      <c r="A2566" s="1">
        <v>1944</v>
      </c>
      <c r="B2566" s="1">
        <v>9</v>
      </c>
      <c r="C2566" s="1">
        <v>51704.73</v>
      </c>
      <c r="D2566" s="1">
        <v>53379.67</v>
      </c>
      <c r="E2566" s="1">
        <v>105084.4</v>
      </c>
    </row>
    <row r="2567" spans="1:5" hidden="1">
      <c r="A2567" s="1">
        <v>1944</v>
      </c>
      <c r="B2567" s="1">
        <v>10</v>
      </c>
      <c r="C2567" s="1">
        <v>51174.74</v>
      </c>
      <c r="D2567" s="1">
        <v>52997.95</v>
      </c>
      <c r="E2567" s="1">
        <v>104172.69</v>
      </c>
    </row>
    <row r="2568" spans="1:5" hidden="1">
      <c r="A2568" s="1">
        <v>1944</v>
      </c>
      <c r="B2568" s="1">
        <v>11</v>
      </c>
      <c r="C2568" s="1">
        <v>51472.3</v>
      </c>
      <c r="D2568" s="1">
        <v>53721.19</v>
      </c>
      <c r="E2568" s="1">
        <v>105193.49</v>
      </c>
    </row>
    <row r="2569" spans="1:5" hidden="1">
      <c r="A2569" s="1">
        <v>1944</v>
      </c>
      <c r="B2569" s="1">
        <v>12</v>
      </c>
      <c r="C2569" s="1">
        <v>53386.66</v>
      </c>
      <c r="D2569" s="1">
        <v>55612.73</v>
      </c>
      <c r="E2569" s="1">
        <v>108999.39</v>
      </c>
    </row>
    <row r="2570" spans="1:5" hidden="1">
      <c r="A2570" s="1">
        <v>1944</v>
      </c>
      <c r="B2570" s="1">
        <v>13</v>
      </c>
      <c r="C2570" s="1">
        <v>56537.05</v>
      </c>
      <c r="D2570" s="1">
        <v>58562.7</v>
      </c>
      <c r="E2570" s="1">
        <v>115099.75</v>
      </c>
    </row>
    <row r="2571" spans="1:5" hidden="1">
      <c r="A2571" s="1">
        <v>1944</v>
      </c>
      <c r="B2571" s="1">
        <v>14</v>
      </c>
      <c r="C2571" s="1">
        <v>58471.86</v>
      </c>
      <c r="D2571" s="1">
        <v>60545.15</v>
      </c>
      <c r="E2571" s="1">
        <v>119017.01</v>
      </c>
    </row>
    <row r="2572" spans="1:5" hidden="1">
      <c r="A2572" s="1">
        <v>1944</v>
      </c>
      <c r="B2572" s="1">
        <v>15</v>
      </c>
      <c r="C2572" s="1">
        <v>59618.92</v>
      </c>
      <c r="D2572" s="1">
        <v>61495.62</v>
      </c>
      <c r="E2572" s="1">
        <v>121114.54</v>
      </c>
    </row>
    <row r="2573" spans="1:5" hidden="1">
      <c r="A2573" s="1">
        <v>1944</v>
      </c>
      <c r="B2573" s="1">
        <v>16</v>
      </c>
      <c r="C2573" s="1">
        <v>60647.51</v>
      </c>
      <c r="D2573" s="1">
        <v>61701.13</v>
      </c>
      <c r="E2573" s="1">
        <v>122348.63</v>
      </c>
    </row>
    <row r="2574" spans="1:5" hidden="1">
      <c r="A2574" s="1">
        <v>1944</v>
      </c>
      <c r="B2574" s="1">
        <v>17</v>
      </c>
      <c r="C2574" s="1">
        <v>61247.5</v>
      </c>
      <c r="D2574" s="1">
        <v>61597.440000000002</v>
      </c>
      <c r="E2574" s="1">
        <v>122844.94</v>
      </c>
    </row>
    <row r="2575" spans="1:5" hidden="1">
      <c r="A2575" s="1">
        <v>1944</v>
      </c>
      <c r="B2575" s="1">
        <v>18</v>
      </c>
      <c r="C2575" s="1">
        <v>62243.68</v>
      </c>
      <c r="D2575" s="1">
        <v>62318.879999999997</v>
      </c>
      <c r="E2575" s="1">
        <v>124562.56</v>
      </c>
    </row>
    <row r="2576" spans="1:5" hidden="1">
      <c r="A2576" s="1">
        <v>1944</v>
      </c>
      <c r="B2576" s="1">
        <v>19</v>
      </c>
      <c r="C2576" s="1">
        <v>62851.19</v>
      </c>
      <c r="D2576" s="1">
        <v>62825.14</v>
      </c>
      <c r="E2576" s="1">
        <v>125676.33</v>
      </c>
    </row>
    <row r="2577" spans="1:5" hidden="1">
      <c r="A2577" s="1">
        <v>1944</v>
      </c>
      <c r="B2577" s="1">
        <v>20</v>
      </c>
      <c r="C2577" s="1">
        <v>62724.51</v>
      </c>
      <c r="D2577" s="1">
        <v>62821.8</v>
      </c>
      <c r="E2577" s="1">
        <v>125546.31</v>
      </c>
    </row>
    <row r="2578" spans="1:5" hidden="1">
      <c r="A2578" s="1">
        <v>1944</v>
      </c>
      <c r="B2578" s="1">
        <v>21</v>
      </c>
      <c r="C2578" s="1">
        <v>63270.33</v>
      </c>
      <c r="D2578" s="1">
        <v>63468.04</v>
      </c>
      <c r="E2578" s="1">
        <v>126738.37</v>
      </c>
    </row>
    <row r="2579" spans="1:5" hidden="1">
      <c r="A2579" s="1">
        <v>1944</v>
      </c>
      <c r="B2579" s="1">
        <v>22</v>
      </c>
      <c r="C2579" s="1">
        <v>64023.360000000001</v>
      </c>
      <c r="D2579" s="1">
        <v>64295.13</v>
      </c>
      <c r="E2579" s="1">
        <v>128318.48</v>
      </c>
    </row>
    <row r="2580" spans="1:5" hidden="1">
      <c r="A2580" s="1">
        <v>1944</v>
      </c>
      <c r="B2580" s="1">
        <v>23</v>
      </c>
      <c r="C2580" s="1">
        <v>63059.199999999997</v>
      </c>
      <c r="D2580" s="1">
        <v>63532.18</v>
      </c>
      <c r="E2580" s="1">
        <v>126591.38</v>
      </c>
    </row>
    <row r="2581" spans="1:5" hidden="1">
      <c r="A2581" s="1">
        <v>1944</v>
      </c>
      <c r="B2581" s="1">
        <v>24</v>
      </c>
      <c r="C2581" s="1">
        <v>59991.24</v>
      </c>
      <c r="D2581" s="1">
        <v>60340.83</v>
      </c>
      <c r="E2581" s="1">
        <v>120332.07</v>
      </c>
    </row>
    <row r="2582" spans="1:5" hidden="1">
      <c r="A2582" s="1">
        <v>1944</v>
      </c>
      <c r="B2582" s="1">
        <v>25</v>
      </c>
      <c r="C2582" s="1">
        <v>57752.480000000003</v>
      </c>
      <c r="D2582" s="1">
        <v>57378.9</v>
      </c>
      <c r="E2582" s="1">
        <v>115131.38</v>
      </c>
    </row>
    <row r="2583" spans="1:5" hidden="1">
      <c r="A2583" s="1">
        <v>1944</v>
      </c>
      <c r="B2583" s="1">
        <v>26</v>
      </c>
      <c r="C2583" s="1">
        <v>58293.05</v>
      </c>
      <c r="D2583" s="1">
        <v>57317.72</v>
      </c>
      <c r="E2583" s="1">
        <v>115610.78</v>
      </c>
    </row>
    <row r="2584" spans="1:5" hidden="1">
      <c r="A2584" s="1">
        <v>1944</v>
      </c>
      <c r="B2584" s="1">
        <v>27</v>
      </c>
      <c r="C2584" s="1">
        <v>59596.46</v>
      </c>
      <c r="D2584" s="1">
        <v>58419.71</v>
      </c>
      <c r="E2584" s="1">
        <v>118016.16</v>
      </c>
    </row>
    <row r="2585" spans="1:5" hidden="1">
      <c r="A2585" s="1">
        <v>1944</v>
      </c>
      <c r="B2585" s="1">
        <v>28</v>
      </c>
      <c r="C2585" s="1">
        <v>60693.87</v>
      </c>
      <c r="D2585" s="1">
        <v>59567.94</v>
      </c>
      <c r="E2585" s="1">
        <v>120261.81</v>
      </c>
    </row>
    <row r="2586" spans="1:5" hidden="1">
      <c r="A2586" s="1">
        <v>1944</v>
      </c>
      <c r="B2586" s="1">
        <v>29</v>
      </c>
      <c r="C2586" s="1">
        <v>62044.76</v>
      </c>
      <c r="D2586" s="1">
        <v>60943.53</v>
      </c>
      <c r="E2586" s="1">
        <v>122988.29</v>
      </c>
    </row>
    <row r="2587" spans="1:5" hidden="1">
      <c r="A2587" s="1">
        <v>1944</v>
      </c>
      <c r="B2587" s="1">
        <v>30</v>
      </c>
      <c r="C2587" s="1">
        <v>61832.18</v>
      </c>
      <c r="D2587" s="1">
        <v>61127.41</v>
      </c>
      <c r="E2587" s="1">
        <v>122959.6</v>
      </c>
    </row>
    <row r="2588" spans="1:5" hidden="1">
      <c r="A2588" s="1">
        <v>1944</v>
      </c>
      <c r="B2588" s="1">
        <v>31</v>
      </c>
      <c r="C2588" s="1">
        <v>59982.97</v>
      </c>
      <c r="D2588" s="1">
        <v>60129.05</v>
      </c>
      <c r="E2588" s="1">
        <v>120112.02</v>
      </c>
    </row>
    <row r="2589" spans="1:5" hidden="1">
      <c r="A2589" s="1">
        <v>1944</v>
      </c>
      <c r="B2589" s="1">
        <v>32</v>
      </c>
      <c r="C2589" s="1">
        <v>58132.69</v>
      </c>
      <c r="D2589" s="1">
        <v>59029.22</v>
      </c>
      <c r="E2589" s="1">
        <v>117161.91</v>
      </c>
    </row>
    <row r="2590" spans="1:5" hidden="1">
      <c r="A2590" s="1">
        <v>1944</v>
      </c>
      <c r="B2590" s="1">
        <v>33</v>
      </c>
      <c r="C2590" s="1">
        <v>56257.67</v>
      </c>
      <c r="D2590" s="1">
        <v>58227.7</v>
      </c>
      <c r="E2590" s="1">
        <v>114485.37</v>
      </c>
    </row>
    <row r="2591" spans="1:5" hidden="1">
      <c r="A2591" s="1">
        <v>1944</v>
      </c>
      <c r="B2591" s="1">
        <v>34</v>
      </c>
      <c r="C2591" s="1">
        <v>54531.35</v>
      </c>
      <c r="D2591" s="1">
        <v>57453.63</v>
      </c>
      <c r="E2591" s="1">
        <v>111984.99</v>
      </c>
    </row>
    <row r="2592" spans="1:5" hidden="1">
      <c r="A2592" s="1">
        <v>1944</v>
      </c>
      <c r="B2592" s="1">
        <v>35</v>
      </c>
      <c r="C2592" s="1">
        <v>53377.19</v>
      </c>
      <c r="D2592" s="1">
        <v>56403.7</v>
      </c>
      <c r="E2592" s="1">
        <v>109780.9</v>
      </c>
    </row>
    <row r="2593" spans="1:5" hidden="1">
      <c r="A2593" s="1">
        <v>1944</v>
      </c>
      <c r="B2593" s="1">
        <v>36</v>
      </c>
      <c r="C2593" s="1">
        <v>52603.16</v>
      </c>
      <c r="D2593" s="1">
        <v>55477.24</v>
      </c>
      <c r="E2593" s="1">
        <v>108080.39</v>
      </c>
    </row>
    <row r="2594" spans="1:5" hidden="1">
      <c r="A2594" s="1">
        <v>1944</v>
      </c>
      <c r="B2594" s="1">
        <v>37</v>
      </c>
      <c r="C2594" s="1">
        <v>51133</v>
      </c>
      <c r="D2594" s="1">
        <v>54852.11</v>
      </c>
      <c r="E2594" s="1">
        <v>105985.11</v>
      </c>
    </row>
    <row r="2595" spans="1:5" hidden="1">
      <c r="A2595" s="1">
        <v>1944</v>
      </c>
      <c r="B2595" s="1">
        <v>38</v>
      </c>
      <c r="C2595" s="1">
        <v>49554.13</v>
      </c>
      <c r="D2595" s="1">
        <v>54102.64</v>
      </c>
      <c r="E2595" s="1">
        <v>103656.77</v>
      </c>
    </row>
    <row r="2596" spans="1:5" hidden="1">
      <c r="A2596" s="1">
        <v>1944</v>
      </c>
      <c r="B2596" s="1">
        <v>39</v>
      </c>
      <c r="C2596" s="1">
        <v>48130.76</v>
      </c>
      <c r="D2596" s="1">
        <v>52658.26</v>
      </c>
      <c r="E2596" s="1">
        <v>100789.02</v>
      </c>
    </row>
    <row r="2597" spans="1:5" hidden="1">
      <c r="A2597" s="1">
        <v>1944</v>
      </c>
      <c r="B2597" s="1">
        <v>40</v>
      </c>
      <c r="C2597" s="1">
        <v>46804.45</v>
      </c>
      <c r="D2597" s="1">
        <v>50656.74</v>
      </c>
      <c r="E2597" s="1">
        <v>97461.19</v>
      </c>
    </row>
    <row r="2598" spans="1:5" hidden="1">
      <c r="A2598" s="1">
        <v>1944</v>
      </c>
      <c r="B2598" s="1">
        <v>41</v>
      </c>
      <c r="C2598" s="1">
        <v>46372.14</v>
      </c>
      <c r="D2598" s="1">
        <v>49649.71</v>
      </c>
      <c r="E2598" s="1">
        <v>96021.85</v>
      </c>
    </row>
    <row r="2599" spans="1:5" hidden="1">
      <c r="A2599" s="1">
        <v>1944</v>
      </c>
      <c r="B2599" s="1">
        <v>42</v>
      </c>
      <c r="C2599" s="1">
        <v>46672.9</v>
      </c>
      <c r="D2599" s="1">
        <v>49449.3</v>
      </c>
      <c r="E2599" s="1">
        <v>96122.2</v>
      </c>
    </row>
    <row r="2600" spans="1:5" hidden="1">
      <c r="A2600" s="1">
        <v>1944</v>
      </c>
      <c r="B2600" s="1">
        <v>43</v>
      </c>
      <c r="C2600" s="1">
        <v>47097.120000000003</v>
      </c>
      <c r="D2600" s="1">
        <v>49374.55</v>
      </c>
      <c r="E2600" s="1">
        <v>96471.67</v>
      </c>
    </row>
    <row r="2601" spans="1:5" hidden="1">
      <c r="A2601" s="1">
        <v>1944</v>
      </c>
      <c r="B2601" s="1">
        <v>44</v>
      </c>
      <c r="C2601" s="1">
        <v>46779.4</v>
      </c>
      <c r="D2601" s="1">
        <v>48257.74</v>
      </c>
      <c r="E2601" s="1">
        <v>95037.15</v>
      </c>
    </row>
    <row r="2602" spans="1:5" hidden="1">
      <c r="A2602" s="1">
        <v>1944</v>
      </c>
      <c r="B2602" s="1">
        <v>45</v>
      </c>
      <c r="C2602" s="1">
        <v>45455.02</v>
      </c>
      <c r="D2602" s="1">
        <v>46232.65</v>
      </c>
      <c r="E2602" s="1">
        <v>91687.679999999993</v>
      </c>
    </row>
    <row r="2603" spans="1:5" hidden="1">
      <c r="A2603" s="1">
        <v>1944</v>
      </c>
      <c r="B2603" s="1">
        <v>46</v>
      </c>
      <c r="C2603" s="1">
        <v>44848.28</v>
      </c>
      <c r="D2603" s="1">
        <v>44628.11</v>
      </c>
      <c r="E2603" s="1">
        <v>89476.38</v>
      </c>
    </row>
    <row r="2604" spans="1:5" hidden="1">
      <c r="A2604" s="1">
        <v>1944</v>
      </c>
      <c r="B2604" s="1">
        <v>47</v>
      </c>
      <c r="C2604" s="1">
        <v>44998.35</v>
      </c>
      <c r="D2604" s="1">
        <v>43627.29</v>
      </c>
      <c r="E2604" s="1">
        <v>88625.63</v>
      </c>
    </row>
    <row r="2605" spans="1:5" hidden="1">
      <c r="A2605" s="1">
        <v>1944</v>
      </c>
      <c r="B2605" s="1">
        <v>48</v>
      </c>
      <c r="C2605" s="1">
        <v>44999.24</v>
      </c>
      <c r="D2605" s="1">
        <v>43173.23</v>
      </c>
      <c r="E2605" s="1">
        <v>88172.47</v>
      </c>
    </row>
    <row r="2606" spans="1:5" hidden="1">
      <c r="A2606" s="1">
        <v>1944</v>
      </c>
      <c r="B2606" s="1">
        <v>49</v>
      </c>
      <c r="C2606" s="1">
        <v>44725.23</v>
      </c>
      <c r="D2606" s="1">
        <v>42849.48</v>
      </c>
      <c r="E2606" s="1">
        <v>87574.71</v>
      </c>
    </row>
    <row r="2607" spans="1:5" hidden="1">
      <c r="A2607" s="1">
        <v>1944</v>
      </c>
      <c r="B2607" s="1">
        <v>50</v>
      </c>
      <c r="C2607" s="1">
        <v>44473.55</v>
      </c>
      <c r="D2607" s="1">
        <v>42746.38</v>
      </c>
      <c r="E2607" s="1">
        <v>87219.93</v>
      </c>
    </row>
    <row r="2608" spans="1:5" hidden="1">
      <c r="A2608" s="1">
        <v>1944</v>
      </c>
      <c r="B2608" s="1">
        <v>51</v>
      </c>
      <c r="C2608" s="1">
        <v>44448.42</v>
      </c>
      <c r="D2608" s="1">
        <v>43046.47</v>
      </c>
      <c r="E2608" s="1">
        <v>87494.9</v>
      </c>
    </row>
    <row r="2609" spans="1:5" hidden="1">
      <c r="A2609" s="1">
        <v>1944</v>
      </c>
      <c r="B2609" s="1">
        <v>52</v>
      </c>
      <c r="C2609" s="1">
        <v>44051.9</v>
      </c>
      <c r="D2609" s="1">
        <v>43098.6</v>
      </c>
      <c r="E2609" s="1">
        <v>87150.5</v>
      </c>
    </row>
    <row r="2610" spans="1:5" hidden="1">
      <c r="A2610" s="1">
        <v>1944</v>
      </c>
      <c r="B2610" s="1">
        <v>53</v>
      </c>
      <c r="C2610" s="1">
        <v>42904.57</v>
      </c>
      <c r="D2610" s="1">
        <v>42650.41</v>
      </c>
      <c r="E2610" s="1">
        <v>85554.98</v>
      </c>
    </row>
    <row r="2611" spans="1:5" hidden="1">
      <c r="A2611" s="1">
        <v>1944</v>
      </c>
      <c r="B2611" s="1">
        <v>54</v>
      </c>
      <c r="C2611" s="1">
        <v>41628.78</v>
      </c>
      <c r="D2611" s="1">
        <v>42100.51</v>
      </c>
      <c r="E2611" s="1">
        <v>83729.3</v>
      </c>
    </row>
    <row r="2612" spans="1:5" hidden="1">
      <c r="A2612" s="1">
        <v>1944</v>
      </c>
      <c r="B2612" s="1">
        <v>55</v>
      </c>
      <c r="C2612" s="1">
        <v>40702.21</v>
      </c>
      <c r="D2612" s="1">
        <v>41228.01</v>
      </c>
      <c r="E2612" s="1">
        <v>81930.22</v>
      </c>
    </row>
    <row r="2613" spans="1:5" hidden="1">
      <c r="A2613" s="1">
        <v>1944</v>
      </c>
      <c r="B2613" s="1">
        <v>56</v>
      </c>
      <c r="C2613" s="1">
        <v>39505.550000000003</v>
      </c>
      <c r="D2613" s="1">
        <v>39681.46</v>
      </c>
      <c r="E2613" s="1">
        <v>79187.009999999995</v>
      </c>
    </row>
    <row r="2614" spans="1:5" hidden="1">
      <c r="A2614" s="1">
        <v>1944</v>
      </c>
      <c r="B2614" s="1">
        <v>57</v>
      </c>
      <c r="C2614" s="1">
        <v>37806.559999999998</v>
      </c>
      <c r="D2614" s="1">
        <v>37780.870000000003</v>
      </c>
      <c r="E2614" s="1">
        <v>75587.42</v>
      </c>
    </row>
    <row r="2615" spans="1:5" hidden="1">
      <c r="A2615" s="1">
        <v>1944</v>
      </c>
      <c r="B2615" s="1">
        <v>58</v>
      </c>
      <c r="C2615" s="1">
        <v>36304.160000000003</v>
      </c>
      <c r="D2615" s="1">
        <v>36228.58</v>
      </c>
      <c r="E2615" s="1">
        <v>72532.740000000005</v>
      </c>
    </row>
    <row r="2616" spans="1:5" hidden="1">
      <c r="A2616" s="1">
        <v>1944</v>
      </c>
      <c r="B2616" s="1">
        <v>59</v>
      </c>
      <c r="C2616" s="1">
        <v>34731.980000000003</v>
      </c>
      <c r="D2616" s="1">
        <v>34704.97</v>
      </c>
      <c r="E2616" s="1">
        <v>69436.960000000006</v>
      </c>
    </row>
    <row r="2617" spans="1:5" hidden="1">
      <c r="A2617" s="1">
        <v>1944</v>
      </c>
      <c r="B2617" s="1">
        <v>60</v>
      </c>
      <c r="C2617" s="1">
        <v>32758.58</v>
      </c>
      <c r="D2617" s="1">
        <v>32733.48</v>
      </c>
      <c r="E2617" s="1">
        <v>65492.06</v>
      </c>
    </row>
    <row r="2618" spans="1:5" hidden="1">
      <c r="A2618" s="1">
        <v>1944</v>
      </c>
      <c r="B2618" s="1">
        <v>61</v>
      </c>
      <c r="C2618" s="1">
        <v>30929.86</v>
      </c>
      <c r="D2618" s="1">
        <v>30606.18</v>
      </c>
      <c r="E2618" s="1">
        <v>61536.03</v>
      </c>
    </row>
    <row r="2619" spans="1:5" hidden="1">
      <c r="A2619" s="1">
        <v>1944</v>
      </c>
      <c r="B2619" s="1">
        <v>62</v>
      </c>
      <c r="C2619" s="1">
        <v>29776.62</v>
      </c>
      <c r="D2619" s="1">
        <v>29200.44</v>
      </c>
      <c r="E2619" s="1">
        <v>58977.05</v>
      </c>
    </row>
    <row r="2620" spans="1:5" hidden="1">
      <c r="A2620" s="1">
        <v>1944</v>
      </c>
      <c r="B2620" s="1">
        <v>63</v>
      </c>
      <c r="C2620" s="1">
        <v>28951.82</v>
      </c>
      <c r="D2620" s="1">
        <v>28102.75</v>
      </c>
      <c r="E2620" s="1">
        <v>57054.559999999998</v>
      </c>
    </row>
    <row r="2621" spans="1:5" hidden="1">
      <c r="A2621" s="1">
        <v>1944</v>
      </c>
      <c r="B2621" s="1">
        <v>64</v>
      </c>
      <c r="C2621" s="1">
        <v>27729.8</v>
      </c>
      <c r="D2621" s="1">
        <v>26380.49</v>
      </c>
      <c r="E2621" s="1">
        <v>54110.29</v>
      </c>
    </row>
    <row r="2622" spans="1:5" hidden="1">
      <c r="A2622" s="1">
        <v>1944</v>
      </c>
      <c r="B2622" s="1">
        <v>65</v>
      </c>
      <c r="C2622" s="1">
        <v>25807.18</v>
      </c>
      <c r="D2622" s="1">
        <v>24205.66</v>
      </c>
      <c r="E2622" s="1">
        <v>50012.84</v>
      </c>
    </row>
    <row r="2623" spans="1:5" hidden="1">
      <c r="A2623" s="1">
        <v>1944</v>
      </c>
      <c r="B2623" s="1">
        <v>66</v>
      </c>
      <c r="C2623" s="1">
        <v>23929.79</v>
      </c>
      <c r="D2623" s="1">
        <v>22229.7</v>
      </c>
      <c r="E2623" s="1">
        <v>46159.49</v>
      </c>
    </row>
    <row r="2624" spans="1:5" hidden="1">
      <c r="A2624" s="1">
        <v>1944</v>
      </c>
      <c r="B2624" s="1">
        <v>67</v>
      </c>
      <c r="C2624" s="1">
        <v>22376.86</v>
      </c>
      <c r="D2624" s="1">
        <v>20676.93</v>
      </c>
      <c r="E2624" s="1">
        <v>43053.8</v>
      </c>
    </row>
    <row r="2625" spans="1:5" hidden="1">
      <c r="A2625" s="1">
        <v>1944</v>
      </c>
      <c r="B2625" s="1">
        <v>68</v>
      </c>
      <c r="C2625" s="1">
        <v>21101.34</v>
      </c>
      <c r="D2625" s="1">
        <v>19376.29</v>
      </c>
      <c r="E2625" s="1">
        <v>40477.629999999997</v>
      </c>
    </row>
    <row r="2626" spans="1:5" hidden="1">
      <c r="A2626" s="1">
        <v>1944</v>
      </c>
      <c r="B2626" s="1">
        <v>69</v>
      </c>
      <c r="C2626" s="1">
        <v>19950.36</v>
      </c>
      <c r="D2626" s="1">
        <v>18149.919999999998</v>
      </c>
      <c r="E2626" s="1">
        <v>38100.28</v>
      </c>
    </row>
    <row r="2627" spans="1:5" hidden="1">
      <c r="A2627" s="1">
        <v>1944</v>
      </c>
      <c r="B2627" s="1">
        <v>70</v>
      </c>
      <c r="C2627" s="1">
        <v>18849.82</v>
      </c>
      <c r="D2627" s="1">
        <v>16925.75</v>
      </c>
      <c r="E2627" s="1">
        <v>35775.57</v>
      </c>
    </row>
    <row r="2628" spans="1:5" hidden="1">
      <c r="A2628" s="1">
        <v>1944</v>
      </c>
      <c r="B2628" s="1">
        <v>71</v>
      </c>
      <c r="C2628" s="1">
        <v>17675.71</v>
      </c>
      <c r="D2628" s="1">
        <v>15825.92</v>
      </c>
      <c r="E2628" s="1">
        <v>33501.629999999997</v>
      </c>
    </row>
    <row r="2629" spans="1:5" hidden="1">
      <c r="A2629" s="1">
        <v>1944</v>
      </c>
      <c r="B2629" s="1">
        <v>72</v>
      </c>
      <c r="C2629" s="1">
        <v>16699.04</v>
      </c>
      <c r="D2629" s="1">
        <v>15020.74</v>
      </c>
      <c r="E2629" s="1">
        <v>31719.78</v>
      </c>
    </row>
    <row r="2630" spans="1:5" hidden="1">
      <c r="A2630" s="1">
        <v>1944</v>
      </c>
      <c r="B2630" s="1">
        <v>73</v>
      </c>
      <c r="C2630" s="1">
        <v>15897.89</v>
      </c>
      <c r="D2630" s="1">
        <v>14322.71</v>
      </c>
      <c r="E2630" s="1">
        <v>30220.6</v>
      </c>
    </row>
    <row r="2631" spans="1:5" hidden="1">
      <c r="A2631" s="1">
        <v>1944</v>
      </c>
      <c r="B2631" s="1">
        <v>74</v>
      </c>
      <c r="C2631" s="1">
        <v>15074.56</v>
      </c>
      <c r="D2631" s="1">
        <v>13301.68</v>
      </c>
      <c r="E2631" s="1">
        <v>28376.240000000002</v>
      </c>
    </row>
    <row r="2632" spans="1:5" hidden="1">
      <c r="A2632" s="1">
        <v>1944</v>
      </c>
      <c r="B2632" s="1">
        <v>75</v>
      </c>
      <c r="C2632" s="1">
        <v>14022.03</v>
      </c>
      <c r="D2632" s="1">
        <v>11923.41</v>
      </c>
      <c r="E2632" s="1">
        <v>25945.439999999999</v>
      </c>
    </row>
    <row r="2633" spans="1:5" hidden="1">
      <c r="A2633" s="1">
        <v>1944</v>
      </c>
      <c r="B2633" s="1">
        <v>76</v>
      </c>
      <c r="C2633" s="1">
        <v>12775.65</v>
      </c>
      <c r="D2633" s="1">
        <v>10625</v>
      </c>
      <c r="E2633" s="1">
        <v>23400.65</v>
      </c>
    </row>
    <row r="2634" spans="1:5" hidden="1">
      <c r="A2634" s="1">
        <v>1944</v>
      </c>
      <c r="B2634" s="1">
        <v>77</v>
      </c>
      <c r="C2634" s="1">
        <v>11276.97</v>
      </c>
      <c r="D2634" s="1">
        <v>9574.84</v>
      </c>
      <c r="E2634" s="1">
        <v>20851.810000000001</v>
      </c>
    </row>
    <row r="2635" spans="1:5" hidden="1">
      <c r="A2635" s="1">
        <v>1944</v>
      </c>
      <c r="B2635" s="1">
        <v>78</v>
      </c>
      <c r="C2635" s="1">
        <v>10046.299999999999</v>
      </c>
      <c r="D2635" s="1">
        <v>8646.42</v>
      </c>
      <c r="E2635" s="1">
        <v>18692.72</v>
      </c>
    </row>
    <row r="2636" spans="1:5" hidden="1">
      <c r="A2636" s="1">
        <v>1944</v>
      </c>
      <c r="B2636" s="1">
        <v>79</v>
      </c>
      <c r="C2636" s="1">
        <v>8974.36</v>
      </c>
      <c r="D2636" s="1">
        <v>7698.73</v>
      </c>
      <c r="E2636" s="1">
        <v>16673.09</v>
      </c>
    </row>
    <row r="2637" spans="1:5" hidden="1">
      <c r="A2637" s="1">
        <v>1944</v>
      </c>
      <c r="B2637" s="1">
        <v>80</v>
      </c>
      <c r="C2637" s="1">
        <v>8462.08</v>
      </c>
      <c r="D2637" s="1">
        <v>7057.02</v>
      </c>
      <c r="E2637" s="1">
        <v>15519.1</v>
      </c>
    </row>
    <row r="2638" spans="1:5" hidden="1">
      <c r="A2638" s="1">
        <v>1944</v>
      </c>
      <c r="B2638" s="1">
        <v>81</v>
      </c>
      <c r="C2638" s="1">
        <v>7435.11</v>
      </c>
      <c r="D2638" s="1">
        <v>6072.97</v>
      </c>
      <c r="E2638" s="1">
        <v>13508.07</v>
      </c>
    </row>
    <row r="2639" spans="1:5" hidden="1">
      <c r="A2639" s="1">
        <v>1944</v>
      </c>
      <c r="B2639" s="1">
        <v>82</v>
      </c>
      <c r="C2639" s="1">
        <v>6451.17</v>
      </c>
      <c r="D2639" s="1">
        <v>5239.34</v>
      </c>
      <c r="E2639" s="1">
        <v>11690.51</v>
      </c>
    </row>
    <row r="2640" spans="1:5" hidden="1">
      <c r="A2640" s="1">
        <v>1944</v>
      </c>
      <c r="B2640" s="1">
        <v>83</v>
      </c>
      <c r="C2640" s="1">
        <v>5496.7</v>
      </c>
      <c r="D2640" s="1">
        <v>4392.47</v>
      </c>
      <c r="E2640" s="1">
        <v>9889.17</v>
      </c>
    </row>
    <row r="2641" spans="1:5" hidden="1">
      <c r="A2641" s="1">
        <v>1944</v>
      </c>
      <c r="B2641" s="1">
        <v>84</v>
      </c>
      <c r="C2641" s="1">
        <v>4519.95</v>
      </c>
      <c r="D2641" s="1">
        <v>3506.13</v>
      </c>
      <c r="E2641" s="1">
        <v>8026.08</v>
      </c>
    </row>
    <row r="2642" spans="1:5" hidden="1">
      <c r="A2642" s="1">
        <v>1944</v>
      </c>
      <c r="B2642" s="1">
        <v>85</v>
      </c>
      <c r="C2642" s="1">
        <v>3527.52</v>
      </c>
      <c r="D2642" s="1">
        <v>2646.17</v>
      </c>
      <c r="E2642" s="1">
        <v>6173.69</v>
      </c>
    </row>
    <row r="2643" spans="1:5" hidden="1">
      <c r="A2643" s="1">
        <v>1944</v>
      </c>
      <c r="B2643" s="1">
        <v>86</v>
      </c>
      <c r="C2643" s="1">
        <v>2760.53</v>
      </c>
      <c r="D2643" s="1">
        <v>2019.29</v>
      </c>
      <c r="E2643" s="1">
        <v>4779.82</v>
      </c>
    </row>
    <row r="2644" spans="1:5" hidden="1">
      <c r="A2644" s="1">
        <v>1944</v>
      </c>
      <c r="B2644" s="1">
        <v>87</v>
      </c>
      <c r="C2644" s="1">
        <v>2188.4699999999998</v>
      </c>
      <c r="D2644" s="1">
        <v>1556.1</v>
      </c>
      <c r="E2644" s="1">
        <v>3744.57</v>
      </c>
    </row>
    <row r="2645" spans="1:5" hidden="1">
      <c r="A2645" s="1">
        <v>1944</v>
      </c>
      <c r="B2645" s="1">
        <v>88</v>
      </c>
      <c r="C2645" s="1">
        <v>1700.82</v>
      </c>
      <c r="D2645" s="1">
        <v>1156.55</v>
      </c>
      <c r="E2645" s="1">
        <v>2857.37</v>
      </c>
    </row>
    <row r="2646" spans="1:5" hidden="1">
      <c r="A2646" s="1">
        <v>1944</v>
      </c>
      <c r="B2646" s="1">
        <v>89</v>
      </c>
      <c r="C2646" s="1">
        <v>1247.3</v>
      </c>
      <c r="D2646" s="1">
        <v>845.76</v>
      </c>
      <c r="E2646" s="1">
        <v>2093.0500000000002</v>
      </c>
    </row>
    <row r="2647" spans="1:5" hidden="1">
      <c r="A2647" s="1">
        <v>1944</v>
      </c>
      <c r="B2647" s="1">
        <v>90</v>
      </c>
      <c r="C2647" s="1">
        <v>866.51</v>
      </c>
      <c r="D2647" s="1">
        <v>599.12</v>
      </c>
      <c r="E2647" s="1">
        <v>1465.62</v>
      </c>
    </row>
    <row r="2648" spans="1:5" hidden="1">
      <c r="A2648" s="1">
        <v>1944</v>
      </c>
      <c r="B2648" s="1">
        <v>91</v>
      </c>
      <c r="C2648" s="1">
        <v>606.64</v>
      </c>
      <c r="D2648" s="1">
        <v>411.2</v>
      </c>
      <c r="E2648" s="1">
        <v>1017.84</v>
      </c>
    </row>
    <row r="2649" spans="1:5" hidden="1">
      <c r="A2649" s="1">
        <v>1944</v>
      </c>
      <c r="B2649" s="1">
        <v>92</v>
      </c>
      <c r="C2649" s="1">
        <v>439.83</v>
      </c>
      <c r="D2649" s="1">
        <v>284.36</v>
      </c>
      <c r="E2649" s="1">
        <v>724.19</v>
      </c>
    </row>
    <row r="2650" spans="1:5" hidden="1">
      <c r="A2650" s="1">
        <v>1944</v>
      </c>
      <c r="B2650" s="1">
        <v>93</v>
      </c>
      <c r="C2650" s="1">
        <v>327.29000000000002</v>
      </c>
      <c r="D2650" s="1">
        <v>193.13</v>
      </c>
      <c r="E2650" s="1">
        <v>520.41999999999996</v>
      </c>
    </row>
    <row r="2651" spans="1:5" hidden="1">
      <c r="A2651" s="1">
        <v>1944</v>
      </c>
      <c r="B2651" s="1">
        <v>94</v>
      </c>
      <c r="C2651" s="1">
        <v>237.76</v>
      </c>
      <c r="D2651" s="1">
        <v>128.04</v>
      </c>
      <c r="E2651" s="1">
        <v>365.8</v>
      </c>
    </row>
    <row r="2652" spans="1:5" hidden="1">
      <c r="A2652" s="1">
        <v>1944</v>
      </c>
      <c r="B2652" s="1">
        <v>95</v>
      </c>
      <c r="C2652" s="1">
        <v>150.99</v>
      </c>
      <c r="D2652" s="1">
        <v>85.64</v>
      </c>
      <c r="E2652" s="1">
        <v>236.63</v>
      </c>
    </row>
    <row r="2653" spans="1:5" hidden="1">
      <c r="A2653" s="1">
        <v>1944</v>
      </c>
      <c r="B2653" s="1">
        <v>96</v>
      </c>
      <c r="C2653" s="1">
        <v>88.7</v>
      </c>
      <c r="D2653" s="1">
        <v>58.59</v>
      </c>
      <c r="E2653" s="1">
        <v>147.29</v>
      </c>
    </row>
    <row r="2654" spans="1:5" hidden="1">
      <c r="A2654" s="1">
        <v>1944</v>
      </c>
      <c r="B2654" s="1">
        <v>97</v>
      </c>
      <c r="C2654" s="1">
        <v>55.96</v>
      </c>
      <c r="D2654" s="1">
        <v>35.75</v>
      </c>
      <c r="E2654" s="1">
        <v>91.71</v>
      </c>
    </row>
    <row r="2655" spans="1:5" hidden="1">
      <c r="A2655" s="1">
        <v>1944</v>
      </c>
      <c r="B2655" s="1">
        <v>98</v>
      </c>
      <c r="C2655" s="1">
        <v>37.159999999999997</v>
      </c>
      <c r="D2655" s="1">
        <v>19.14</v>
      </c>
      <c r="E2655" s="1">
        <v>56.3</v>
      </c>
    </row>
    <row r="2656" spans="1:5" hidden="1">
      <c r="A2656" s="1">
        <v>1944</v>
      </c>
      <c r="B2656" s="1">
        <v>99</v>
      </c>
      <c r="C2656" s="1">
        <v>22.77</v>
      </c>
      <c r="D2656" s="1">
        <v>12.08</v>
      </c>
      <c r="E2656" s="1">
        <v>34.85</v>
      </c>
    </row>
    <row r="2657" spans="1:5" hidden="1">
      <c r="A2657" s="1">
        <v>1944</v>
      </c>
      <c r="B2657" s="1">
        <v>100</v>
      </c>
      <c r="C2657" s="1">
        <v>11.58</v>
      </c>
      <c r="D2657" s="1">
        <v>7.84</v>
      </c>
      <c r="E2657" s="1">
        <v>19.420000000000002</v>
      </c>
    </row>
    <row r="2658" spans="1:5" hidden="1">
      <c r="A2658" s="1">
        <v>1944</v>
      </c>
      <c r="B2658" s="1">
        <v>101</v>
      </c>
      <c r="C2658" s="1">
        <v>6.36</v>
      </c>
      <c r="D2658" s="1">
        <v>4.05</v>
      </c>
      <c r="E2658" s="1">
        <v>10.41</v>
      </c>
    </row>
    <row r="2659" spans="1:5" hidden="1">
      <c r="A2659" s="1">
        <v>1944</v>
      </c>
      <c r="B2659" s="1">
        <v>102</v>
      </c>
      <c r="C2659" s="1">
        <v>3.43</v>
      </c>
      <c r="D2659" s="1">
        <v>1.95</v>
      </c>
      <c r="E2659" s="1">
        <v>5.38</v>
      </c>
    </row>
    <row r="2660" spans="1:5" hidden="1">
      <c r="A2660" s="1">
        <v>1944</v>
      </c>
      <c r="B2660" s="1">
        <v>103</v>
      </c>
      <c r="C2660" s="1">
        <v>1.81</v>
      </c>
      <c r="D2660" s="1">
        <v>0.81</v>
      </c>
      <c r="E2660" s="1">
        <v>2.62</v>
      </c>
    </row>
    <row r="2661" spans="1:5" hidden="1">
      <c r="A2661" s="1">
        <v>1944</v>
      </c>
      <c r="B2661" s="1">
        <v>104</v>
      </c>
      <c r="C2661" s="1">
        <v>0.77</v>
      </c>
      <c r="D2661" s="1">
        <v>0.06</v>
      </c>
      <c r="E2661" s="1">
        <v>0.83</v>
      </c>
    </row>
    <row r="2662" spans="1:5" hidden="1">
      <c r="A2662" s="1">
        <v>1944</v>
      </c>
      <c r="B2662" s="1">
        <v>105</v>
      </c>
      <c r="C2662" s="1">
        <v>0.06</v>
      </c>
      <c r="D2662" s="1">
        <v>0</v>
      </c>
      <c r="E2662" s="1">
        <v>0.06</v>
      </c>
    </row>
    <row r="2663" spans="1:5" hidden="1">
      <c r="A2663" s="1">
        <v>1944</v>
      </c>
      <c r="B2663" s="1">
        <v>106</v>
      </c>
      <c r="C2663" s="1">
        <v>0</v>
      </c>
      <c r="D2663" s="1">
        <v>0</v>
      </c>
      <c r="E2663" s="1">
        <v>0</v>
      </c>
    </row>
    <row r="2664" spans="1:5" hidden="1">
      <c r="A2664" s="1">
        <v>1944</v>
      </c>
      <c r="B2664" s="1">
        <v>107</v>
      </c>
      <c r="C2664" s="1">
        <v>0</v>
      </c>
      <c r="D2664" s="1">
        <v>0</v>
      </c>
      <c r="E2664" s="1">
        <v>0</v>
      </c>
    </row>
    <row r="2665" spans="1:5" hidden="1">
      <c r="A2665" s="1">
        <v>1944</v>
      </c>
      <c r="B2665" s="1">
        <v>108</v>
      </c>
      <c r="C2665" s="1">
        <v>0</v>
      </c>
      <c r="D2665" s="1">
        <v>0</v>
      </c>
      <c r="E2665" s="1">
        <v>0</v>
      </c>
    </row>
    <row r="2666" spans="1:5" hidden="1">
      <c r="A2666" s="1">
        <v>1944</v>
      </c>
      <c r="B2666" s="1">
        <v>109</v>
      </c>
      <c r="C2666" s="1">
        <v>0</v>
      </c>
      <c r="D2666" s="1">
        <v>0</v>
      </c>
      <c r="E2666" s="1">
        <v>0</v>
      </c>
    </row>
    <row r="2667" spans="1:5" hidden="1">
      <c r="A2667" s="1">
        <v>1944</v>
      </c>
      <c r="B2667" s="1" t="s">
        <v>121</v>
      </c>
      <c r="C2667" s="1">
        <v>0</v>
      </c>
      <c r="D2667" s="1">
        <v>0</v>
      </c>
      <c r="E2667" s="1">
        <v>0</v>
      </c>
    </row>
    <row r="2668" spans="1:5" hidden="1">
      <c r="A2668" s="1">
        <v>1945</v>
      </c>
      <c r="B2668" s="1">
        <v>0</v>
      </c>
      <c r="C2668" s="1">
        <v>75082.95</v>
      </c>
      <c r="D2668" s="1">
        <v>78295.039999999994</v>
      </c>
      <c r="E2668" s="1">
        <v>153377.99</v>
      </c>
    </row>
    <row r="2669" spans="1:5" hidden="1">
      <c r="A2669" s="1">
        <v>1945</v>
      </c>
      <c r="B2669" s="1">
        <v>1</v>
      </c>
      <c r="C2669" s="1">
        <v>71552.39</v>
      </c>
      <c r="D2669" s="1">
        <v>74303.289999999994</v>
      </c>
      <c r="E2669" s="1">
        <v>145855.67999999999</v>
      </c>
    </row>
    <row r="2670" spans="1:5" hidden="1">
      <c r="A2670" s="1">
        <v>1945</v>
      </c>
      <c r="B2670" s="1">
        <v>2</v>
      </c>
      <c r="C2670" s="1">
        <v>66466.789999999994</v>
      </c>
      <c r="D2670" s="1">
        <v>69192</v>
      </c>
      <c r="E2670" s="1">
        <v>135658.78</v>
      </c>
    </row>
    <row r="2671" spans="1:5" hidden="1">
      <c r="A2671" s="1">
        <v>1945</v>
      </c>
      <c r="B2671" s="1">
        <v>3</v>
      </c>
      <c r="C2671" s="1">
        <v>63656.72</v>
      </c>
      <c r="D2671" s="1">
        <v>66357.86</v>
      </c>
      <c r="E2671" s="1">
        <v>130014.58</v>
      </c>
    </row>
    <row r="2672" spans="1:5" hidden="1">
      <c r="A2672" s="1">
        <v>1945</v>
      </c>
      <c r="B2672" s="1">
        <v>4</v>
      </c>
      <c r="C2672" s="1">
        <v>60966.6</v>
      </c>
      <c r="D2672" s="1">
        <v>63218.41</v>
      </c>
      <c r="E2672" s="1">
        <v>124185.01</v>
      </c>
    </row>
    <row r="2673" spans="1:5" hidden="1">
      <c r="A2673" s="1">
        <v>1945</v>
      </c>
      <c r="B2673" s="1">
        <v>5</v>
      </c>
      <c r="C2673" s="1">
        <v>58280.91</v>
      </c>
      <c r="D2673" s="1">
        <v>60306.36</v>
      </c>
      <c r="E2673" s="1">
        <v>118587.27</v>
      </c>
    </row>
    <row r="2674" spans="1:5" hidden="1">
      <c r="A2674" s="1">
        <v>1945</v>
      </c>
      <c r="B2674" s="1">
        <v>6</v>
      </c>
      <c r="C2674" s="1">
        <v>57153.16</v>
      </c>
      <c r="D2674" s="1">
        <v>59203.06</v>
      </c>
      <c r="E2674" s="1">
        <v>116356.21</v>
      </c>
    </row>
    <row r="2675" spans="1:5" hidden="1">
      <c r="A2675" s="1">
        <v>1945</v>
      </c>
      <c r="B2675" s="1">
        <v>7</v>
      </c>
      <c r="C2675" s="1">
        <v>56279.09</v>
      </c>
      <c r="D2675" s="1">
        <v>58353.66</v>
      </c>
      <c r="E2675" s="1">
        <v>114632.75</v>
      </c>
    </row>
    <row r="2676" spans="1:5" hidden="1">
      <c r="A2676" s="1">
        <v>1945</v>
      </c>
      <c r="B2676" s="1">
        <v>8</v>
      </c>
      <c r="C2676" s="1">
        <v>55056.04</v>
      </c>
      <c r="D2676" s="1">
        <v>57081.72</v>
      </c>
      <c r="E2676" s="1">
        <v>112137.76</v>
      </c>
    </row>
    <row r="2677" spans="1:5" hidden="1">
      <c r="A2677" s="1">
        <v>1945</v>
      </c>
      <c r="B2677" s="1">
        <v>9</v>
      </c>
      <c r="C2677" s="1">
        <v>53283.63</v>
      </c>
      <c r="D2677" s="1">
        <v>55085.04</v>
      </c>
      <c r="E2677" s="1">
        <v>108368.67</v>
      </c>
    </row>
    <row r="2678" spans="1:5" hidden="1">
      <c r="A2678" s="1">
        <v>1945</v>
      </c>
      <c r="B2678" s="1">
        <v>10</v>
      </c>
      <c r="C2678" s="1">
        <v>51679.32</v>
      </c>
      <c r="D2678" s="1">
        <v>53304.66</v>
      </c>
      <c r="E2678" s="1">
        <v>104983.98</v>
      </c>
    </row>
    <row r="2679" spans="1:5" hidden="1">
      <c r="A2679" s="1">
        <v>1945</v>
      </c>
      <c r="B2679" s="1">
        <v>11</v>
      </c>
      <c r="C2679" s="1">
        <v>51124.75</v>
      </c>
      <c r="D2679" s="1">
        <v>52997.96</v>
      </c>
      <c r="E2679" s="1">
        <v>104122.71</v>
      </c>
    </row>
    <row r="2680" spans="1:5" hidden="1">
      <c r="A2680" s="1">
        <v>1945</v>
      </c>
      <c r="B2680" s="1">
        <v>12</v>
      </c>
      <c r="C2680" s="1">
        <v>51447.1</v>
      </c>
      <c r="D2680" s="1">
        <v>53671.199999999997</v>
      </c>
      <c r="E2680" s="1">
        <v>105118.29</v>
      </c>
    </row>
    <row r="2681" spans="1:5" hidden="1">
      <c r="A2681" s="1">
        <v>1945</v>
      </c>
      <c r="B2681" s="1">
        <v>13</v>
      </c>
      <c r="C2681" s="1">
        <v>53361.49</v>
      </c>
      <c r="D2681" s="1">
        <v>55562.35</v>
      </c>
      <c r="E2681" s="1">
        <v>108923.84</v>
      </c>
    </row>
    <row r="2682" spans="1:5" hidden="1">
      <c r="A2682" s="1">
        <v>1945</v>
      </c>
      <c r="B2682" s="1">
        <v>14</v>
      </c>
      <c r="C2682" s="1">
        <v>56511.86</v>
      </c>
      <c r="D2682" s="1">
        <v>58462.69</v>
      </c>
      <c r="E2682" s="1">
        <v>114974.54</v>
      </c>
    </row>
    <row r="2683" spans="1:5" hidden="1">
      <c r="A2683" s="1">
        <v>1945</v>
      </c>
      <c r="B2683" s="1">
        <v>15</v>
      </c>
      <c r="C2683" s="1">
        <v>58496.68</v>
      </c>
      <c r="D2683" s="1">
        <v>60445.35</v>
      </c>
      <c r="E2683" s="1">
        <v>118942.03</v>
      </c>
    </row>
    <row r="2684" spans="1:5" hidden="1">
      <c r="A2684" s="1">
        <v>1945</v>
      </c>
      <c r="B2684" s="1">
        <v>16</v>
      </c>
      <c r="C2684" s="1">
        <v>59593.73</v>
      </c>
      <c r="D2684" s="1">
        <v>61345.63</v>
      </c>
      <c r="E2684" s="1">
        <v>120939.35</v>
      </c>
    </row>
    <row r="2685" spans="1:5" hidden="1">
      <c r="A2685" s="1">
        <v>1945</v>
      </c>
      <c r="B2685" s="1">
        <v>17</v>
      </c>
      <c r="C2685" s="1">
        <v>60622.3</v>
      </c>
      <c r="D2685" s="1">
        <v>61451.14</v>
      </c>
      <c r="E2685" s="1">
        <v>122073.44</v>
      </c>
    </row>
    <row r="2686" spans="1:5" hidden="1">
      <c r="A2686" s="1">
        <v>1945</v>
      </c>
      <c r="B2686" s="1">
        <v>18</v>
      </c>
      <c r="C2686" s="1">
        <v>61197.51</v>
      </c>
      <c r="D2686" s="1">
        <v>61297.440000000002</v>
      </c>
      <c r="E2686" s="1">
        <v>122494.95</v>
      </c>
    </row>
    <row r="2687" spans="1:5" hidden="1">
      <c r="A2687" s="1">
        <v>1945</v>
      </c>
      <c r="B2687" s="1">
        <v>19</v>
      </c>
      <c r="C2687" s="1">
        <v>62193.279999999999</v>
      </c>
      <c r="D2687" s="1">
        <v>62093.7</v>
      </c>
      <c r="E2687" s="1">
        <v>124286.98</v>
      </c>
    </row>
    <row r="2688" spans="1:5" hidden="1">
      <c r="A2688" s="1">
        <v>1945</v>
      </c>
      <c r="B2688" s="1">
        <v>20</v>
      </c>
      <c r="C2688" s="1">
        <v>62725.75</v>
      </c>
      <c r="D2688" s="1">
        <v>62476.05</v>
      </c>
      <c r="E2688" s="1">
        <v>125201.8</v>
      </c>
    </row>
    <row r="2689" spans="1:5" hidden="1">
      <c r="A2689" s="1">
        <v>1945</v>
      </c>
      <c r="B2689" s="1">
        <v>21</v>
      </c>
      <c r="C2689" s="1">
        <v>62523.67</v>
      </c>
      <c r="D2689" s="1">
        <v>62297.85</v>
      </c>
      <c r="E2689" s="1">
        <v>124821.52</v>
      </c>
    </row>
    <row r="2690" spans="1:5" hidden="1">
      <c r="A2690" s="1">
        <v>1945</v>
      </c>
      <c r="B2690" s="1">
        <v>22</v>
      </c>
      <c r="C2690" s="1">
        <v>63119.54</v>
      </c>
      <c r="D2690" s="1">
        <v>62868.97</v>
      </c>
      <c r="E2690" s="1">
        <v>125988.51</v>
      </c>
    </row>
    <row r="2691" spans="1:5" hidden="1">
      <c r="A2691" s="1">
        <v>1945</v>
      </c>
      <c r="B2691" s="1">
        <v>23</v>
      </c>
      <c r="C2691" s="1">
        <v>63847.75</v>
      </c>
      <c r="D2691" s="1">
        <v>63795.76</v>
      </c>
      <c r="E2691" s="1">
        <v>127643.51</v>
      </c>
    </row>
    <row r="2692" spans="1:5" hidden="1">
      <c r="A2692" s="1">
        <v>1945</v>
      </c>
      <c r="B2692" s="1">
        <v>24</v>
      </c>
      <c r="C2692" s="1">
        <v>62908.78</v>
      </c>
      <c r="D2692" s="1">
        <v>63057.81</v>
      </c>
      <c r="E2692" s="1">
        <v>125966.59</v>
      </c>
    </row>
    <row r="2693" spans="1:5" hidden="1">
      <c r="A2693" s="1">
        <v>1945</v>
      </c>
      <c r="B2693" s="1">
        <v>25</v>
      </c>
      <c r="C2693" s="1">
        <v>59890.81</v>
      </c>
      <c r="D2693" s="1">
        <v>59766.879999999997</v>
      </c>
      <c r="E2693" s="1">
        <v>119657.69</v>
      </c>
    </row>
    <row r="2694" spans="1:5" hidden="1">
      <c r="A2694" s="1">
        <v>1945</v>
      </c>
      <c r="B2694" s="1">
        <v>26</v>
      </c>
      <c r="C2694" s="1">
        <v>57702.1</v>
      </c>
      <c r="D2694" s="1">
        <v>56954.87</v>
      </c>
      <c r="E2694" s="1">
        <v>114656.96000000001</v>
      </c>
    </row>
    <row r="2695" spans="1:5" hidden="1">
      <c r="A2695" s="1">
        <v>1945</v>
      </c>
      <c r="B2695" s="1">
        <v>27</v>
      </c>
      <c r="C2695" s="1">
        <v>58242.66</v>
      </c>
      <c r="D2695" s="1">
        <v>56893.37</v>
      </c>
      <c r="E2695" s="1">
        <v>115136.03</v>
      </c>
    </row>
    <row r="2696" spans="1:5" hidden="1">
      <c r="A2696" s="1">
        <v>1945</v>
      </c>
      <c r="B2696" s="1">
        <v>28</v>
      </c>
      <c r="C2696" s="1">
        <v>59471.25</v>
      </c>
      <c r="D2696" s="1">
        <v>58070.92</v>
      </c>
      <c r="E2696" s="1">
        <v>117542.16</v>
      </c>
    </row>
    <row r="2697" spans="1:5" hidden="1">
      <c r="A2697" s="1">
        <v>1945</v>
      </c>
      <c r="B2697" s="1">
        <v>29</v>
      </c>
      <c r="C2697" s="1">
        <v>60643.9</v>
      </c>
      <c r="D2697" s="1">
        <v>59218.31</v>
      </c>
      <c r="E2697" s="1">
        <v>119862.2</v>
      </c>
    </row>
    <row r="2698" spans="1:5" hidden="1">
      <c r="A2698" s="1">
        <v>1945</v>
      </c>
      <c r="B2698" s="1">
        <v>30</v>
      </c>
      <c r="C2698" s="1">
        <v>61994.8</v>
      </c>
      <c r="D2698" s="1">
        <v>60569.01</v>
      </c>
      <c r="E2698" s="1">
        <v>122563.81</v>
      </c>
    </row>
    <row r="2699" spans="1:5" hidden="1">
      <c r="A2699" s="1">
        <v>1945</v>
      </c>
      <c r="B2699" s="1">
        <v>31</v>
      </c>
      <c r="C2699" s="1">
        <v>61707</v>
      </c>
      <c r="D2699" s="1">
        <v>60827.8</v>
      </c>
      <c r="E2699" s="1">
        <v>122534.8</v>
      </c>
    </row>
    <row r="2700" spans="1:5" hidden="1">
      <c r="A2700" s="1">
        <v>1945</v>
      </c>
      <c r="B2700" s="1">
        <v>32</v>
      </c>
      <c r="C2700" s="1">
        <v>59883.05</v>
      </c>
      <c r="D2700" s="1">
        <v>59854.31</v>
      </c>
      <c r="E2700" s="1">
        <v>119737.36</v>
      </c>
    </row>
    <row r="2701" spans="1:5" hidden="1">
      <c r="A2701" s="1">
        <v>1945</v>
      </c>
      <c r="B2701" s="1">
        <v>33</v>
      </c>
      <c r="C2701" s="1">
        <v>57932.67</v>
      </c>
      <c r="D2701" s="1">
        <v>58829.32</v>
      </c>
      <c r="E2701" s="1">
        <v>116761.99</v>
      </c>
    </row>
    <row r="2702" spans="1:5" hidden="1">
      <c r="A2702" s="1">
        <v>1945</v>
      </c>
      <c r="B2702" s="1">
        <v>34</v>
      </c>
      <c r="C2702" s="1">
        <v>56107.7</v>
      </c>
      <c r="D2702" s="1">
        <v>58027.71</v>
      </c>
      <c r="E2702" s="1">
        <v>114135.41</v>
      </c>
    </row>
    <row r="2703" spans="1:5" hidden="1">
      <c r="A2703" s="1">
        <v>1945</v>
      </c>
      <c r="B2703" s="1">
        <v>35</v>
      </c>
      <c r="C2703" s="1">
        <v>54306.12</v>
      </c>
      <c r="D2703" s="1">
        <v>57178.6</v>
      </c>
      <c r="E2703" s="1">
        <v>111484.72</v>
      </c>
    </row>
    <row r="2704" spans="1:5" hidden="1">
      <c r="A2704" s="1">
        <v>1945</v>
      </c>
      <c r="B2704" s="1">
        <v>36</v>
      </c>
      <c r="C2704" s="1">
        <v>53152.05</v>
      </c>
      <c r="D2704" s="1">
        <v>56128.93</v>
      </c>
      <c r="E2704" s="1">
        <v>109280.98</v>
      </c>
    </row>
    <row r="2705" spans="1:5" hidden="1">
      <c r="A2705" s="1">
        <v>1945</v>
      </c>
      <c r="B2705" s="1">
        <v>37</v>
      </c>
      <c r="C2705" s="1">
        <v>52403.17</v>
      </c>
      <c r="D2705" s="1">
        <v>55277.23</v>
      </c>
      <c r="E2705" s="1">
        <v>107680.4</v>
      </c>
    </row>
    <row r="2706" spans="1:5" hidden="1">
      <c r="A2706" s="1">
        <v>1945</v>
      </c>
      <c r="B2706" s="1">
        <v>38</v>
      </c>
      <c r="C2706" s="1">
        <v>50933.02</v>
      </c>
      <c r="D2706" s="1">
        <v>54577.48</v>
      </c>
      <c r="E2706" s="1">
        <v>105510.5</v>
      </c>
    </row>
    <row r="2707" spans="1:5" hidden="1">
      <c r="A2707" s="1">
        <v>1945</v>
      </c>
      <c r="B2707" s="1">
        <v>39</v>
      </c>
      <c r="C2707" s="1">
        <v>49228.91</v>
      </c>
      <c r="D2707" s="1">
        <v>53877.87</v>
      </c>
      <c r="E2707" s="1">
        <v>103106.78</v>
      </c>
    </row>
    <row r="2708" spans="1:5" hidden="1">
      <c r="A2708" s="1">
        <v>1945</v>
      </c>
      <c r="B2708" s="1">
        <v>40</v>
      </c>
      <c r="C2708" s="1">
        <v>47905.59</v>
      </c>
      <c r="D2708" s="1">
        <v>52358.03</v>
      </c>
      <c r="E2708" s="1">
        <v>100263.63</v>
      </c>
    </row>
    <row r="2709" spans="1:5" hidden="1">
      <c r="A2709" s="1">
        <v>1945</v>
      </c>
      <c r="B2709" s="1">
        <v>41</v>
      </c>
      <c r="C2709" s="1">
        <v>46504.35</v>
      </c>
      <c r="D2709" s="1">
        <v>50457.3</v>
      </c>
      <c r="E2709" s="1">
        <v>96961.65</v>
      </c>
    </row>
    <row r="2710" spans="1:5" hidden="1">
      <c r="A2710" s="1">
        <v>1945</v>
      </c>
      <c r="B2710" s="1">
        <v>42</v>
      </c>
      <c r="C2710" s="1">
        <v>46097.36</v>
      </c>
      <c r="D2710" s="1">
        <v>49349.68</v>
      </c>
      <c r="E2710" s="1">
        <v>95447.039999999994</v>
      </c>
    </row>
    <row r="2711" spans="1:5" hidden="1">
      <c r="A2711" s="1">
        <v>1945</v>
      </c>
      <c r="B2711" s="1">
        <v>43</v>
      </c>
      <c r="C2711" s="1">
        <v>46397.74</v>
      </c>
      <c r="D2711" s="1">
        <v>49174.12</v>
      </c>
      <c r="E2711" s="1">
        <v>95571.85</v>
      </c>
    </row>
    <row r="2712" spans="1:5" hidden="1">
      <c r="A2712" s="1">
        <v>1945</v>
      </c>
      <c r="B2712" s="1">
        <v>44</v>
      </c>
      <c r="C2712" s="1">
        <v>46821.97</v>
      </c>
      <c r="D2712" s="1">
        <v>49074.62</v>
      </c>
      <c r="E2712" s="1">
        <v>95896.59</v>
      </c>
    </row>
    <row r="2713" spans="1:5" hidden="1">
      <c r="A2713" s="1">
        <v>1945</v>
      </c>
      <c r="B2713" s="1">
        <v>45</v>
      </c>
      <c r="C2713" s="1">
        <v>46454.23</v>
      </c>
      <c r="D2713" s="1">
        <v>48032.39</v>
      </c>
      <c r="E2713" s="1">
        <v>94486.62</v>
      </c>
    </row>
    <row r="2714" spans="1:5" hidden="1">
      <c r="A2714" s="1">
        <v>1945</v>
      </c>
      <c r="B2714" s="1">
        <v>46</v>
      </c>
      <c r="C2714" s="1">
        <v>45205.120000000003</v>
      </c>
      <c r="D2714" s="1">
        <v>45932.28</v>
      </c>
      <c r="E2714" s="1">
        <v>91137.4</v>
      </c>
    </row>
    <row r="2715" spans="1:5" hidden="1">
      <c r="A2715" s="1">
        <v>1945</v>
      </c>
      <c r="B2715" s="1">
        <v>47</v>
      </c>
      <c r="C2715" s="1">
        <v>44548.31</v>
      </c>
      <c r="D2715" s="1">
        <v>44328.15</v>
      </c>
      <c r="E2715" s="1">
        <v>88876.46</v>
      </c>
    </row>
    <row r="2716" spans="1:5" hidden="1">
      <c r="A2716" s="1">
        <v>1945</v>
      </c>
      <c r="B2716" s="1">
        <v>48</v>
      </c>
      <c r="C2716" s="1">
        <v>44673.26</v>
      </c>
      <c r="D2716" s="1">
        <v>43377.35</v>
      </c>
      <c r="E2716" s="1">
        <v>88050.61</v>
      </c>
    </row>
    <row r="2717" spans="1:5" hidden="1">
      <c r="A2717" s="1">
        <v>1945</v>
      </c>
      <c r="B2717" s="1">
        <v>49</v>
      </c>
      <c r="C2717" s="1">
        <v>44624.06</v>
      </c>
      <c r="D2717" s="1">
        <v>42748.51</v>
      </c>
      <c r="E2717" s="1">
        <v>87372.57</v>
      </c>
    </row>
    <row r="2718" spans="1:5" hidden="1">
      <c r="A2718" s="1">
        <v>1945</v>
      </c>
      <c r="B2718" s="1">
        <v>50</v>
      </c>
      <c r="C2718" s="1">
        <v>44325.18</v>
      </c>
      <c r="D2718" s="1">
        <v>42424.79</v>
      </c>
      <c r="E2718" s="1">
        <v>86749.97</v>
      </c>
    </row>
    <row r="2719" spans="1:5" hidden="1">
      <c r="A2719" s="1">
        <v>1945</v>
      </c>
      <c r="B2719" s="1">
        <v>51</v>
      </c>
      <c r="C2719" s="1">
        <v>44123.56</v>
      </c>
      <c r="D2719" s="1">
        <v>42346.44</v>
      </c>
      <c r="E2719" s="1">
        <v>86470.01</v>
      </c>
    </row>
    <row r="2720" spans="1:5" hidden="1">
      <c r="A2720" s="1">
        <v>1945</v>
      </c>
      <c r="B2720" s="1">
        <v>52</v>
      </c>
      <c r="C2720" s="1">
        <v>44023.3</v>
      </c>
      <c r="D2720" s="1">
        <v>42546.47</v>
      </c>
      <c r="E2720" s="1">
        <v>86569.77</v>
      </c>
    </row>
    <row r="2721" spans="1:5" hidden="1">
      <c r="A2721" s="1">
        <v>1945</v>
      </c>
      <c r="B2721" s="1">
        <v>53</v>
      </c>
      <c r="C2721" s="1">
        <v>43602</v>
      </c>
      <c r="D2721" s="1">
        <v>42498.66</v>
      </c>
      <c r="E2721" s="1">
        <v>86100.66</v>
      </c>
    </row>
    <row r="2722" spans="1:5" hidden="1">
      <c r="A2722" s="1">
        <v>1945</v>
      </c>
      <c r="B2722" s="1">
        <v>54</v>
      </c>
      <c r="C2722" s="1">
        <v>42429.88</v>
      </c>
      <c r="D2722" s="1">
        <v>42100.49</v>
      </c>
      <c r="E2722" s="1">
        <v>84530.37</v>
      </c>
    </row>
    <row r="2723" spans="1:5" hidden="1">
      <c r="A2723" s="1">
        <v>1945</v>
      </c>
      <c r="B2723" s="1">
        <v>55</v>
      </c>
      <c r="C2723" s="1">
        <v>41228.730000000003</v>
      </c>
      <c r="D2723" s="1">
        <v>41550.68</v>
      </c>
      <c r="E2723" s="1">
        <v>82779.41</v>
      </c>
    </row>
    <row r="2724" spans="1:5" hidden="1">
      <c r="A2724" s="1">
        <v>1945</v>
      </c>
      <c r="B2724" s="1">
        <v>56</v>
      </c>
      <c r="C2724" s="1">
        <v>40302.300000000003</v>
      </c>
      <c r="D2724" s="1">
        <v>40678.15</v>
      </c>
      <c r="E2724" s="1">
        <v>80980.44</v>
      </c>
    </row>
    <row r="2725" spans="1:5" hidden="1">
      <c r="A2725" s="1">
        <v>1945</v>
      </c>
      <c r="B2725" s="1">
        <v>57</v>
      </c>
      <c r="C2725" s="1">
        <v>39005.68</v>
      </c>
      <c r="D2725" s="1">
        <v>39031.629999999997</v>
      </c>
      <c r="E2725" s="1">
        <v>78037.31</v>
      </c>
    </row>
    <row r="2726" spans="1:5" hidden="1">
      <c r="A2726" s="1">
        <v>1945</v>
      </c>
      <c r="B2726" s="1">
        <v>58</v>
      </c>
      <c r="C2726" s="1">
        <v>37382.11</v>
      </c>
      <c r="D2726" s="1">
        <v>37105.919999999998</v>
      </c>
      <c r="E2726" s="1">
        <v>74488.039999999994</v>
      </c>
    </row>
    <row r="2727" spans="1:5" hidden="1">
      <c r="A2727" s="1">
        <v>1945</v>
      </c>
      <c r="B2727" s="1">
        <v>59</v>
      </c>
      <c r="C2727" s="1">
        <v>35779.019999999997</v>
      </c>
      <c r="D2727" s="1">
        <v>35478.699999999997</v>
      </c>
      <c r="E2727" s="1">
        <v>71257.72</v>
      </c>
    </row>
    <row r="2728" spans="1:5" hidden="1">
      <c r="A2728" s="1">
        <v>1945</v>
      </c>
      <c r="B2728" s="1">
        <v>60</v>
      </c>
      <c r="C2728" s="1">
        <v>34256.28</v>
      </c>
      <c r="D2728" s="1">
        <v>33954.85</v>
      </c>
      <c r="E2728" s="1">
        <v>68211.13</v>
      </c>
    </row>
    <row r="2729" spans="1:5" hidden="1">
      <c r="A2729" s="1">
        <v>1945</v>
      </c>
      <c r="B2729" s="1">
        <v>61</v>
      </c>
      <c r="C2729" s="1">
        <v>32258.58</v>
      </c>
      <c r="D2729" s="1">
        <v>31933.56</v>
      </c>
      <c r="E2729" s="1">
        <v>64192.14</v>
      </c>
    </row>
    <row r="2730" spans="1:5" hidden="1">
      <c r="A2730" s="1">
        <v>1945</v>
      </c>
      <c r="B2730" s="1">
        <v>62</v>
      </c>
      <c r="C2730" s="1">
        <v>30455.27</v>
      </c>
      <c r="D2730" s="1">
        <v>29856.43</v>
      </c>
      <c r="E2730" s="1">
        <v>60311.7</v>
      </c>
    </row>
    <row r="2731" spans="1:5" hidden="1">
      <c r="A2731" s="1">
        <v>1945</v>
      </c>
      <c r="B2731" s="1">
        <v>63</v>
      </c>
      <c r="C2731" s="1">
        <v>29276.74</v>
      </c>
      <c r="D2731" s="1">
        <v>28375.34</v>
      </c>
      <c r="E2731" s="1">
        <v>57652.08</v>
      </c>
    </row>
    <row r="2732" spans="1:5" hidden="1">
      <c r="A2732" s="1">
        <v>1945</v>
      </c>
      <c r="B2732" s="1">
        <v>64</v>
      </c>
      <c r="C2732" s="1">
        <v>28426.75</v>
      </c>
      <c r="D2732" s="1">
        <v>27202.880000000001</v>
      </c>
      <c r="E2732" s="1">
        <v>55629.63</v>
      </c>
    </row>
    <row r="2733" spans="1:5" hidden="1">
      <c r="A2733" s="1">
        <v>1945</v>
      </c>
      <c r="B2733" s="1">
        <v>65</v>
      </c>
      <c r="C2733" s="1">
        <v>27179.08</v>
      </c>
      <c r="D2733" s="1">
        <v>25479.96</v>
      </c>
      <c r="E2733" s="1">
        <v>52659.040000000001</v>
      </c>
    </row>
    <row r="2734" spans="1:5" hidden="1">
      <c r="A2734" s="1">
        <v>1945</v>
      </c>
      <c r="B2734" s="1">
        <v>66</v>
      </c>
      <c r="C2734" s="1">
        <v>25307.32</v>
      </c>
      <c r="D2734" s="1">
        <v>23305.77</v>
      </c>
      <c r="E2734" s="1">
        <v>48613.09</v>
      </c>
    </row>
    <row r="2735" spans="1:5" hidden="1">
      <c r="A2735" s="1">
        <v>1945</v>
      </c>
      <c r="B2735" s="1">
        <v>67</v>
      </c>
      <c r="C2735" s="1">
        <v>23329.94</v>
      </c>
      <c r="D2735" s="1">
        <v>21404.69</v>
      </c>
      <c r="E2735" s="1">
        <v>44734.64</v>
      </c>
    </row>
    <row r="2736" spans="1:5" hidden="1">
      <c r="A2736" s="1">
        <v>1945</v>
      </c>
      <c r="B2736" s="1">
        <v>68</v>
      </c>
      <c r="C2736" s="1">
        <v>21702.14</v>
      </c>
      <c r="D2736" s="1">
        <v>19776.64</v>
      </c>
      <c r="E2736" s="1">
        <v>41478.769999999997</v>
      </c>
    </row>
    <row r="2737" spans="1:5" hidden="1">
      <c r="A2737" s="1">
        <v>1945</v>
      </c>
      <c r="B2737" s="1">
        <v>69</v>
      </c>
      <c r="C2737" s="1">
        <v>20376.71</v>
      </c>
      <c r="D2737" s="1">
        <v>18451.66</v>
      </c>
      <c r="E2737" s="1">
        <v>38828.36</v>
      </c>
    </row>
    <row r="2738" spans="1:5" hidden="1">
      <c r="A2738" s="1">
        <v>1945</v>
      </c>
      <c r="B2738" s="1">
        <v>70</v>
      </c>
      <c r="C2738" s="1">
        <v>19249.82</v>
      </c>
      <c r="D2738" s="1">
        <v>17299.41</v>
      </c>
      <c r="E2738" s="1">
        <v>36549.230000000003</v>
      </c>
    </row>
    <row r="2739" spans="1:5" hidden="1">
      <c r="A2739" s="1">
        <v>1945</v>
      </c>
      <c r="B2739" s="1">
        <v>71</v>
      </c>
      <c r="C2739" s="1">
        <v>18075.28</v>
      </c>
      <c r="D2739" s="1">
        <v>16126.06</v>
      </c>
      <c r="E2739" s="1">
        <v>34201.339999999997</v>
      </c>
    </row>
    <row r="2740" spans="1:5" hidden="1">
      <c r="A2740" s="1">
        <v>1945</v>
      </c>
      <c r="B2740" s="1">
        <v>72</v>
      </c>
      <c r="C2740" s="1">
        <v>16950.939999999999</v>
      </c>
      <c r="D2740" s="1">
        <v>14926.14</v>
      </c>
      <c r="E2740" s="1">
        <v>31877.08</v>
      </c>
    </row>
    <row r="2741" spans="1:5" hidden="1">
      <c r="A2741" s="1">
        <v>1945</v>
      </c>
      <c r="B2741" s="1">
        <v>73</v>
      </c>
      <c r="C2741" s="1">
        <v>15873.96</v>
      </c>
      <c r="D2741" s="1">
        <v>14020.74</v>
      </c>
      <c r="E2741" s="1">
        <v>29894.7</v>
      </c>
    </row>
    <row r="2742" spans="1:5" hidden="1">
      <c r="A2742" s="1">
        <v>1945</v>
      </c>
      <c r="B2742" s="1">
        <v>74</v>
      </c>
      <c r="C2742" s="1">
        <v>15072.76</v>
      </c>
      <c r="D2742" s="1">
        <v>13398.13</v>
      </c>
      <c r="E2742" s="1">
        <v>28470.89</v>
      </c>
    </row>
    <row r="2743" spans="1:5" hidden="1">
      <c r="A2743" s="1">
        <v>1945</v>
      </c>
      <c r="B2743" s="1">
        <v>75</v>
      </c>
      <c r="C2743" s="1">
        <v>14198.72</v>
      </c>
      <c r="D2743" s="1">
        <v>12376.2</v>
      </c>
      <c r="E2743" s="1">
        <v>26574.92</v>
      </c>
    </row>
    <row r="2744" spans="1:5" hidden="1">
      <c r="A2744" s="1">
        <v>1945</v>
      </c>
      <c r="B2744" s="1">
        <v>76</v>
      </c>
      <c r="C2744" s="1">
        <v>13172.1</v>
      </c>
      <c r="D2744" s="1">
        <v>10973.5</v>
      </c>
      <c r="E2744" s="1">
        <v>24145.59</v>
      </c>
    </row>
    <row r="2745" spans="1:5" hidden="1">
      <c r="A2745" s="1">
        <v>1945</v>
      </c>
      <c r="B2745" s="1">
        <v>77</v>
      </c>
      <c r="C2745" s="1">
        <v>11875.82</v>
      </c>
      <c r="D2745" s="1">
        <v>9700</v>
      </c>
      <c r="E2745" s="1">
        <v>21575.83</v>
      </c>
    </row>
    <row r="2746" spans="1:5" hidden="1">
      <c r="A2746" s="1">
        <v>1945</v>
      </c>
      <c r="B2746" s="1">
        <v>78</v>
      </c>
      <c r="C2746" s="1">
        <v>10477.15</v>
      </c>
      <c r="D2746" s="1">
        <v>8624.9699999999993</v>
      </c>
      <c r="E2746" s="1">
        <v>19102.12</v>
      </c>
    </row>
    <row r="2747" spans="1:5" hidden="1">
      <c r="A2747" s="1">
        <v>1945</v>
      </c>
      <c r="B2747" s="1">
        <v>79</v>
      </c>
      <c r="C2747" s="1">
        <v>9171.7999999999993</v>
      </c>
      <c r="D2747" s="1">
        <v>7721.86</v>
      </c>
      <c r="E2747" s="1">
        <v>16893.66</v>
      </c>
    </row>
    <row r="2748" spans="1:5" hidden="1">
      <c r="A2748" s="1">
        <v>1945</v>
      </c>
      <c r="B2748" s="1">
        <v>80</v>
      </c>
      <c r="C2748" s="1">
        <v>8641.84</v>
      </c>
      <c r="D2748" s="1">
        <v>7140.58</v>
      </c>
      <c r="E2748" s="1">
        <v>15782.41</v>
      </c>
    </row>
    <row r="2749" spans="1:5" hidden="1">
      <c r="A2749" s="1">
        <v>1945</v>
      </c>
      <c r="B2749" s="1">
        <v>81</v>
      </c>
      <c r="C2749" s="1">
        <v>7683.92</v>
      </c>
      <c r="D2749" s="1">
        <v>6231.88</v>
      </c>
      <c r="E2749" s="1">
        <v>13915.8</v>
      </c>
    </row>
    <row r="2750" spans="1:5" hidden="1">
      <c r="A2750" s="1">
        <v>1945</v>
      </c>
      <c r="B2750" s="1">
        <v>82</v>
      </c>
      <c r="C2750" s="1">
        <v>6686.65</v>
      </c>
      <c r="D2750" s="1">
        <v>5327.75</v>
      </c>
      <c r="E2750" s="1">
        <v>12014.4</v>
      </c>
    </row>
    <row r="2751" spans="1:5" hidden="1">
      <c r="A2751" s="1">
        <v>1945</v>
      </c>
      <c r="B2751" s="1">
        <v>83</v>
      </c>
      <c r="C2751" s="1">
        <v>5686.73</v>
      </c>
      <c r="D2751" s="1">
        <v>4513.1899999999996</v>
      </c>
      <c r="E2751" s="1">
        <v>10199.92</v>
      </c>
    </row>
    <row r="2752" spans="1:5" hidden="1">
      <c r="A2752" s="1">
        <v>1945</v>
      </c>
      <c r="B2752" s="1">
        <v>84</v>
      </c>
      <c r="C2752" s="1">
        <v>4759.24</v>
      </c>
      <c r="D2752" s="1">
        <v>3712.06</v>
      </c>
      <c r="E2752" s="1">
        <v>8471.2999999999993</v>
      </c>
    </row>
    <row r="2753" spans="1:5" hidden="1">
      <c r="A2753" s="1">
        <v>1945</v>
      </c>
      <c r="B2753" s="1">
        <v>85</v>
      </c>
      <c r="C2753" s="1">
        <v>3852.93</v>
      </c>
      <c r="D2753" s="1">
        <v>2906.44</v>
      </c>
      <c r="E2753" s="1">
        <v>6759.37</v>
      </c>
    </row>
    <row r="2754" spans="1:5" hidden="1">
      <c r="A2754" s="1">
        <v>1945</v>
      </c>
      <c r="B2754" s="1">
        <v>86</v>
      </c>
      <c r="C2754" s="1">
        <v>2979.8</v>
      </c>
      <c r="D2754" s="1">
        <v>2157.75</v>
      </c>
      <c r="E2754" s="1">
        <v>5137.54</v>
      </c>
    </row>
    <row r="2755" spans="1:5" hidden="1">
      <c r="A2755" s="1">
        <v>1945</v>
      </c>
      <c r="B2755" s="1">
        <v>87</v>
      </c>
      <c r="C2755" s="1">
        <v>2297.14</v>
      </c>
      <c r="D2755" s="1">
        <v>1605.2</v>
      </c>
      <c r="E2755" s="1">
        <v>3902.34</v>
      </c>
    </row>
    <row r="2756" spans="1:5" hidden="1">
      <c r="A2756" s="1">
        <v>1945</v>
      </c>
      <c r="B2756" s="1">
        <v>88</v>
      </c>
      <c r="C2756" s="1">
        <v>1796.64</v>
      </c>
      <c r="D2756" s="1">
        <v>1215.92</v>
      </c>
      <c r="E2756" s="1">
        <v>3012.57</v>
      </c>
    </row>
    <row r="2757" spans="1:5" hidden="1">
      <c r="A2757" s="1">
        <v>1945</v>
      </c>
      <c r="B2757" s="1">
        <v>89</v>
      </c>
      <c r="C2757" s="1">
        <v>1361.84</v>
      </c>
      <c r="D2757" s="1">
        <v>909.9</v>
      </c>
      <c r="E2757" s="1">
        <v>2271.7399999999998</v>
      </c>
    </row>
    <row r="2758" spans="1:5" hidden="1">
      <c r="A2758" s="1">
        <v>1945</v>
      </c>
      <c r="B2758" s="1">
        <v>90</v>
      </c>
      <c r="C2758" s="1">
        <v>979.25</v>
      </c>
      <c r="D2758" s="1">
        <v>660.87</v>
      </c>
      <c r="E2758" s="1">
        <v>1640.12</v>
      </c>
    </row>
    <row r="2759" spans="1:5" hidden="1">
      <c r="A2759" s="1">
        <v>1945</v>
      </c>
      <c r="B2759" s="1">
        <v>91</v>
      </c>
      <c r="C2759" s="1">
        <v>685.3</v>
      </c>
      <c r="D2759" s="1">
        <v>458.09</v>
      </c>
      <c r="E2759" s="1">
        <v>1143.3900000000001</v>
      </c>
    </row>
    <row r="2760" spans="1:5" hidden="1">
      <c r="A2760" s="1">
        <v>1945</v>
      </c>
      <c r="B2760" s="1">
        <v>92</v>
      </c>
      <c r="C2760" s="1">
        <v>473.43</v>
      </c>
      <c r="D2760" s="1">
        <v>307.81</v>
      </c>
      <c r="E2760" s="1">
        <v>781.24</v>
      </c>
    </row>
    <row r="2761" spans="1:5" hidden="1">
      <c r="A2761" s="1">
        <v>1945</v>
      </c>
      <c r="B2761" s="1">
        <v>93</v>
      </c>
      <c r="C2761" s="1">
        <v>332.35</v>
      </c>
      <c r="D2761" s="1">
        <v>207.71</v>
      </c>
      <c r="E2761" s="1">
        <v>540.05999999999995</v>
      </c>
    </row>
    <row r="2762" spans="1:5" hidden="1">
      <c r="A2762" s="1">
        <v>1945</v>
      </c>
      <c r="B2762" s="1">
        <v>94</v>
      </c>
      <c r="C2762" s="1">
        <v>245.06</v>
      </c>
      <c r="D2762" s="1">
        <v>139.91999999999999</v>
      </c>
      <c r="E2762" s="1">
        <v>384.98</v>
      </c>
    </row>
    <row r="2763" spans="1:5" hidden="1">
      <c r="A2763" s="1">
        <v>1945</v>
      </c>
      <c r="B2763" s="1">
        <v>95</v>
      </c>
      <c r="C2763" s="1">
        <v>171.91</v>
      </c>
      <c r="D2763" s="1">
        <v>89.83</v>
      </c>
      <c r="E2763" s="1">
        <v>261.74</v>
      </c>
    </row>
    <row r="2764" spans="1:5" hidden="1">
      <c r="A2764" s="1">
        <v>1945</v>
      </c>
      <c r="B2764" s="1">
        <v>96</v>
      </c>
      <c r="C2764" s="1">
        <v>103.49</v>
      </c>
      <c r="D2764" s="1">
        <v>57.76</v>
      </c>
      <c r="E2764" s="1">
        <v>161.25</v>
      </c>
    </row>
    <row r="2765" spans="1:5" hidden="1">
      <c r="A2765" s="1">
        <v>1945</v>
      </c>
      <c r="B2765" s="1">
        <v>97</v>
      </c>
      <c r="C2765" s="1">
        <v>60.28</v>
      </c>
      <c r="D2765" s="1">
        <v>37.659999999999997</v>
      </c>
      <c r="E2765" s="1">
        <v>97.93</v>
      </c>
    </row>
    <row r="2766" spans="1:5" hidden="1">
      <c r="A2766" s="1">
        <v>1945</v>
      </c>
      <c r="B2766" s="1">
        <v>98</v>
      </c>
      <c r="C2766" s="1">
        <v>36.01</v>
      </c>
      <c r="D2766" s="1">
        <v>22.11</v>
      </c>
      <c r="E2766" s="1">
        <v>58.11</v>
      </c>
    </row>
    <row r="2767" spans="1:5" hidden="1">
      <c r="A2767" s="1">
        <v>1945</v>
      </c>
      <c r="B2767" s="1">
        <v>99</v>
      </c>
      <c r="C2767" s="1">
        <v>20.92</v>
      </c>
      <c r="D2767" s="1">
        <v>12.44</v>
      </c>
      <c r="E2767" s="1">
        <v>33.369999999999997</v>
      </c>
    </row>
    <row r="2768" spans="1:5" hidden="1">
      <c r="A2768" s="1">
        <v>1945</v>
      </c>
      <c r="B2768" s="1">
        <v>100</v>
      </c>
      <c r="C2768" s="1">
        <v>11.24</v>
      </c>
      <c r="D2768" s="1">
        <v>7.49</v>
      </c>
      <c r="E2768" s="1">
        <v>18.73</v>
      </c>
    </row>
    <row r="2769" spans="1:5" hidden="1">
      <c r="A2769" s="1">
        <v>1945</v>
      </c>
      <c r="B2769" s="1">
        <v>101</v>
      </c>
      <c r="C2769" s="1">
        <v>5.81</v>
      </c>
      <c r="D2769" s="1">
        <v>3.99</v>
      </c>
      <c r="E2769" s="1">
        <v>9.7899999999999991</v>
      </c>
    </row>
    <row r="2770" spans="1:5" hidden="1">
      <c r="A2770" s="1">
        <v>1945</v>
      </c>
      <c r="B2770" s="1">
        <v>102</v>
      </c>
      <c r="C2770" s="1">
        <v>2.77</v>
      </c>
      <c r="D2770" s="1">
        <v>1.73</v>
      </c>
      <c r="E2770" s="1">
        <v>4.49</v>
      </c>
    </row>
    <row r="2771" spans="1:5" hidden="1">
      <c r="A2771" s="1">
        <v>1945</v>
      </c>
      <c r="B2771" s="1">
        <v>103</v>
      </c>
      <c r="C2771" s="1">
        <v>1.24</v>
      </c>
      <c r="D2771" s="1">
        <v>0.56999999999999995</v>
      </c>
      <c r="E2771" s="1">
        <v>1.81</v>
      </c>
    </row>
    <row r="2772" spans="1:5" hidden="1">
      <c r="A2772" s="1">
        <v>1945</v>
      </c>
      <c r="B2772" s="1">
        <v>104</v>
      </c>
      <c r="C2772" s="1">
        <v>0.51</v>
      </c>
      <c r="D2772" s="1">
        <v>0.06</v>
      </c>
      <c r="E2772" s="1">
        <v>0.56000000000000005</v>
      </c>
    </row>
    <row r="2773" spans="1:5" hidden="1">
      <c r="A2773" s="1">
        <v>1945</v>
      </c>
      <c r="B2773" s="1">
        <v>105</v>
      </c>
      <c r="C2773" s="1">
        <v>0.05</v>
      </c>
      <c r="D2773" s="1">
        <v>0</v>
      </c>
      <c r="E2773" s="1">
        <v>0.05</v>
      </c>
    </row>
    <row r="2774" spans="1:5" hidden="1">
      <c r="A2774" s="1">
        <v>1945</v>
      </c>
      <c r="B2774" s="1">
        <v>106</v>
      </c>
      <c r="C2774" s="1">
        <v>0</v>
      </c>
      <c r="D2774" s="1">
        <v>0</v>
      </c>
      <c r="E2774" s="1">
        <v>0</v>
      </c>
    </row>
    <row r="2775" spans="1:5" hidden="1">
      <c r="A2775" s="1">
        <v>1945</v>
      </c>
      <c r="B2775" s="1">
        <v>107</v>
      </c>
      <c r="C2775" s="1">
        <v>0</v>
      </c>
      <c r="D2775" s="1">
        <v>0</v>
      </c>
      <c r="E2775" s="1">
        <v>0</v>
      </c>
    </row>
    <row r="2776" spans="1:5" hidden="1">
      <c r="A2776" s="1">
        <v>1945</v>
      </c>
      <c r="B2776" s="1">
        <v>108</v>
      </c>
      <c r="C2776" s="1">
        <v>0</v>
      </c>
      <c r="D2776" s="1">
        <v>0</v>
      </c>
      <c r="E2776" s="1">
        <v>0</v>
      </c>
    </row>
    <row r="2777" spans="1:5" hidden="1">
      <c r="A2777" s="1">
        <v>1945</v>
      </c>
      <c r="B2777" s="1">
        <v>109</v>
      </c>
      <c r="C2777" s="1">
        <v>0</v>
      </c>
      <c r="D2777" s="1">
        <v>0</v>
      </c>
      <c r="E2777" s="1">
        <v>0</v>
      </c>
    </row>
    <row r="2778" spans="1:5" hidden="1">
      <c r="A2778" s="1">
        <v>1945</v>
      </c>
      <c r="B2778" s="1" t="s">
        <v>121</v>
      </c>
      <c r="C2778" s="1">
        <v>0</v>
      </c>
      <c r="D2778" s="1">
        <v>0</v>
      </c>
      <c r="E2778" s="1">
        <v>0</v>
      </c>
    </row>
    <row r="2779" spans="1:5" hidden="1">
      <c r="A2779" s="1">
        <v>1946</v>
      </c>
      <c r="B2779" s="1">
        <v>0</v>
      </c>
      <c r="C2779" s="1">
        <v>78863.7</v>
      </c>
      <c r="D2779" s="1">
        <v>82960.759999999995</v>
      </c>
      <c r="E2779" s="1">
        <v>161824.46</v>
      </c>
    </row>
    <row r="2780" spans="1:5" hidden="1">
      <c r="A2780" s="1">
        <v>1946</v>
      </c>
      <c r="B2780" s="1">
        <v>1</v>
      </c>
      <c r="C2780" s="1">
        <v>74228.77</v>
      </c>
      <c r="D2780" s="1">
        <v>77332.08</v>
      </c>
      <c r="E2780" s="1">
        <v>151560.85</v>
      </c>
    </row>
    <row r="2781" spans="1:5" hidden="1">
      <c r="A2781" s="1">
        <v>1946</v>
      </c>
      <c r="B2781" s="1">
        <v>2</v>
      </c>
      <c r="C2781" s="1">
        <v>71199.429999999993</v>
      </c>
      <c r="D2781" s="1">
        <v>73849.61</v>
      </c>
      <c r="E2781" s="1">
        <v>145049.04</v>
      </c>
    </row>
    <row r="2782" spans="1:5" hidden="1">
      <c r="A2782" s="1">
        <v>1946</v>
      </c>
      <c r="B2782" s="1">
        <v>3</v>
      </c>
      <c r="C2782" s="1">
        <v>66292.06</v>
      </c>
      <c r="D2782" s="1">
        <v>69016.210000000006</v>
      </c>
      <c r="E2782" s="1">
        <v>135308.26999999999</v>
      </c>
    </row>
    <row r="2783" spans="1:5" hidden="1">
      <c r="A2783" s="1">
        <v>1946</v>
      </c>
      <c r="B2783" s="1">
        <v>4</v>
      </c>
      <c r="C2783" s="1">
        <v>63556.47</v>
      </c>
      <c r="D2783" s="1">
        <v>66182.91</v>
      </c>
      <c r="E2783" s="1">
        <v>129739.39</v>
      </c>
    </row>
    <row r="2784" spans="1:5" hidden="1">
      <c r="A2784" s="1">
        <v>1946</v>
      </c>
      <c r="B2784" s="1">
        <v>5</v>
      </c>
      <c r="C2784" s="1">
        <v>60840.88</v>
      </c>
      <c r="D2784" s="1">
        <v>63117.95</v>
      </c>
      <c r="E2784" s="1">
        <v>123958.83</v>
      </c>
    </row>
    <row r="2785" spans="1:5" hidden="1">
      <c r="A2785" s="1">
        <v>1946</v>
      </c>
      <c r="B2785" s="1">
        <v>6</v>
      </c>
      <c r="C2785" s="1">
        <v>58180.83</v>
      </c>
      <c r="D2785" s="1">
        <v>60180.93</v>
      </c>
      <c r="E2785" s="1">
        <v>118361.76</v>
      </c>
    </row>
    <row r="2786" spans="1:5" hidden="1">
      <c r="A2786" s="1">
        <v>1946</v>
      </c>
      <c r="B2786" s="1">
        <v>7</v>
      </c>
      <c r="C2786" s="1">
        <v>57128.39</v>
      </c>
      <c r="D2786" s="1">
        <v>59027.57</v>
      </c>
      <c r="E2786" s="1">
        <v>116155.95</v>
      </c>
    </row>
    <row r="2787" spans="1:5" hidden="1">
      <c r="A2787" s="1">
        <v>1946</v>
      </c>
      <c r="B2787" s="1">
        <v>8</v>
      </c>
      <c r="C2787" s="1">
        <v>56203.83</v>
      </c>
      <c r="D2787" s="1">
        <v>58253.49</v>
      </c>
      <c r="E2787" s="1">
        <v>114457.32</v>
      </c>
    </row>
    <row r="2788" spans="1:5" hidden="1">
      <c r="A2788" s="1">
        <v>1946</v>
      </c>
      <c r="B2788" s="1">
        <v>9</v>
      </c>
      <c r="C2788" s="1">
        <v>55005.93</v>
      </c>
      <c r="D2788" s="1">
        <v>57031.73</v>
      </c>
      <c r="E2788" s="1">
        <v>112037.66</v>
      </c>
    </row>
    <row r="2789" spans="1:5" hidden="1">
      <c r="A2789" s="1">
        <v>1946</v>
      </c>
      <c r="B2789" s="1">
        <v>10</v>
      </c>
      <c r="C2789" s="1">
        <v>53233.48</v>
      </c>
      <c r="D2789" s="1">
        <v>55034.79</v>
      </c>
      <c r="E2789" s="1">
        <v>108268.27</v>
      </c>
    </row>
    <row r="2790" spans="1:5" hidden="1">
      <c r="A2790" s="1">
        <v>1946</v>
      </c>
      <c r="B2790" s="1">
        <v>11</v>
      </c>
      <c r="C2790" s="1">
        <v>51629.32</v>
      </c>
      <c r="D2790" s="1">
        <v>53304.65</v>
      </c>
      <c r="E2790" s="1">
        <v>104933.96</v>
      </c>
    </row>
    <row r="2791" spans="1:5" hidden="1">
      <c r="A2791" s="1">
        <v>1946</v>
      </c>
      <c r="B2791" s="1">
        <v>12</v>
      </c>
      <c r="C2791" s="1">
        <v>51074.75</v>
      </c>
      <c r="D2791" s="1">
        <v>52947.96</v>
      </c>
      <c r="E2791" s="1">
        <v>104022.71</v>
      </c>
    </row>
    <row r="2792" spans="1:5" hidden="1">
      <c r="A2792" s="1">
        <v>1946</v>
      </c>
      <c r="B2792" s="1">
        <v>13</v>
      </c>
      <c r="C2792" s="1">
        <v>51397.1</v>
      </c>
      <c r="D2792" s="1">
        <v>53571.19</v>
      </c>
      <c r="E2792" s="1">
        <v>104968.29</v>
      </c>
    </row>
    <row r="2793" spans="1:5" hidden="1">
      <c r="A2793" s="1">
        <v>1946</v>
      </c>
      <c r="B2793" s="1">
        <v>14</v>
      </c>
      <c r="C2793" s="1">
        <v>53336.71</v>
      </c>
      <c r="D2793" s="1">
        <v>55487.55</v>
      </c>
      <c r="E2793" s="1">
        <v>108824.26</v>
      </c>
    </row>
    <row r="2794" spans="1:5" hidden="1">
      <c r="A2794" s="1">
        <v>1946</v>
      </c>
      <c r="B2794" s="1">
        <v>15</v>
      </c>
      <c r="C2794" s="1">
        <v>56511.839999999997</v>
      </c>
      <c r="D2794" s="1">
        <v>58437.69</v>
      </c>
      <c r="E2794" s="1">
        <v>114949.53</v>
      </c>
    </row>
    <row r="2795" spans="1:5" hidden="1">
      <c r="A2795" s="1">
        <v>1946</v>
      </c>
      <c r="B2795" s="1">
        <v>16</v>
      </c>
      <c r="C2795" s="1">
        <v>58446.67</v>
      </c>
      <c r="D2795" s="1">
        <v>60320.52</v>
      </c>
      <c r="E2795" s="1">
        <v>118767.19</v>
      </c>
    </row>
    <row r="2796" spans="1:5" hidden="1">
      <c r="A2796" s="1">
        <v>1946</v>
      </c>
      <c r="B2796" s="1">
        <v>17</v>
      </c>
      <c r="C2796" s="1">
        <v>59543.74</v>
      </c>
      <c r="D2796" s="1">
        <v>61146</v>
      </c>
      <c r="E2796" s="1">
        <v>120689.73</v>
      </c>
    </row>
    <row r="2797" spans="1:5" hidden="1">
      <c r="A2797" s="1">
        <v>1946</v>
      </c>
      <c r="B2797" s="1">
        <v>18</v>
      </c>
      <c r="C2797" s="1">
        <v>60521.88</v>
      </c>
      <c r="D2797" s="1">
        <v>61226.75</v>
      </c>
      <c r="E2797" s="1">
        <v>121748.63</v>
      </c>
    </row>
    <row r="2798" spans="1:5" hidden="1">
      <c r="A2798" s="1">
        <v>1946</v>
      </c>
      <c r="B2798" s="1">
        <v>19</v>
      </c>
      <c r="C2798" s="1">
        <v>61021.89</v>
      </c>
      <c r="D2798" s="1">
        <v>61022.23</v>
      </c>
      <c r="E2798" s="1">
        <v>122044.12</v>
      </c>
    </row>
    <row r="2799" spans="1:5" hidden="1">
      <c r="A2799" s="1">
        <v>1946</v>
      </c>
      <c r="B2799" s="1">
        <v>20</v>
      </c>
      <c r="C2799" s="1">
        <v>61968.25</v>
      </c>
      <c r="D2799" s="1">
        <v>61844.7</v>
      </c>
      <c r="E2799" s="1">
        <v>123812.95</v>
      </c>
    </row>
    <row r="2800" spans="1:5" hidden="1">
      <c r="A2800" s="1">
        <v>1946</v>
      </c>
      <c r="B2800" s="1">
        <v>21</v>
      </c>
      <c r="C2800" s="1">
        <v>62350.13</v>
      </c>
      <c r="D2800" s="1">
        <v>62151.92</v>
      </c>
      <c r="E2800" s="1">
        <v>124502.05</v>
      </c>
    </row>
    <row r="2801" spans="1:5" hidden="1">
      <c r="A2801" s="1">
        <v>1946</v>
      </c>
      <c r="B2801" s="1">
        <v>22</v>
      </c>
      <c r="C2801" s="1">
        <v>62198.1</v>
      </c>
      <c r="D2801" s="1">
        <v>61924.05</v>
      </c>
      <c r="E2801" s="1">
        <v>124122.15</v>
      </c>
    </row>
    <row r="2802" spans="1:5" hidden="1">
      <c r="A2802" s="1">
        <v>1946</v>
      </c>
      <c r="B2802" s="1">
        <v>23</v>
      </c>
      <c r="C2802" s="1">
        <v>62844.33</v>
      </c>
      <c r="D2802" s="1">
        <v>62544.72</v>
      </c>
      <c r="E2802" s="1">
        <v>125389.05</v>
      </c>
    </row>
    <row r="2803" spans="1:5" hidden="1">
      <c r="A2803" s="1">
        <v>1946</v>
      </c>
      <c r="B2803" s="1">
        <v>24</v>
      </c>
      <c r="C2803" s="1">
        <v>63597.35</v>
      </c>
      <c r="D2803" s="1">
        <v>63471.67</v>
      </c>
      <c r="E2803" s="1">
        <v>127069.01</v>
      </c>
    </row>
    <row r="2804" spans="1:5" hidden="1">
      <c r="A2804" s="1">
        <v>1946</v>
      </c>
      <c r="B2804" s="1">
        <v>25</v>
      </c>
      <c r="C2804" s="1">
        <v>62708.46</v>
      </c>
      <c r="D2804" s="1">
        <v>62734.22</v>
      </c>
      <c r="E2804" s="1">
        <v>125442.68</v>
      </c>
    </row>
    <row r="2805" spans="1:5" hidden="1">
      <c r="A2805" s="1">
        <v>1946</v>
      </c>
      <c r="B2805" s="1">
        <v>26</v>
      </c>
      <c r="C2805" s="1">
        <v>59765.67</v>
      </c>
      <c r="D2805" s="1">
        <v>59567.98</v>
      </c>
      <c r="E2805" s="1">
        <v>119333.65</v>
      </c>
    </row>
    <row r="2806" spans="1:5" hidden="1">
      <c r="A2806" s="1">
        <v>1946</v>
      </c>
      <c r="B2806" s="1">
        <v>27</v>
      </c>
      <c r="C2806" s="1">
        <v>57576.89</v>
      </c>
      <c r="D2806" s="1">
        <v>56731.15</v>
      </c>
      <c r="E2806" s="1">
        <v>114308.03</v>
      </c>
    </row>
    <row r="2807" spans="1:5" hidden="1">
      <c r="A2807" s="1">
        <v>1946</v>
      </c>
      <c r="B2807" s="1">
        <v>28</v>
      </c>
      <c r="C2807" s="1">
        <v>58092.66</v>
      </c>
      <c r="D2807" s="1">
        <v>56744.29</v>
      </c>
      <c r="E2807" s="1">
        <v>114836.95</v>
      </c>
    </row>
    <row r="2808" spans="1:5" hidden="1">
      <c r="A2808" s="1">
        <v>1946</v>
      </c>
      <c r="B2808" s="1">
        <v>29</v>
      </c>
      <c r="C2808" s="1">
        <v>59370.85</v>
      </c>
      <c r="D2808" s="1">
        <v>57821.35</v>
      </c>
      <c r="E2808" s="1">
        <v>117192.2</v>
      </c>
    </row>
    <row r="2809" spans="1:5" hidden="1">
      <c r="A2809" s="1">
        <v>1946</v>
      </c>
      <c r="B2809" s="1">
        <v>30</v>
      </c>
      <c r="C2809" s="1">
        <v>60543.51</v>
      </c>
      <c r="D2809" s="1">
        <v>59019.06</v>
      </c>
      <c r="E2809" s="1">
        <v>119562.57</v>
      </c>
    </row>
    <row r="2810" spans="1:5" hidden="1">
      <c r="A2810" s="1">
        <v>1946</v>
      </c>
      <c r="B2810" s="1">
        <v>31</v>
      </c>
      <c r="C2810" s="1">
        <v>61819.56</v>
      </c>
      <c r="D2810" s="1">
        <v>60369.56</v>
      </c>
      <c r="E2810" s="1">
        <v>122189.12</v>
      </c>
    </row>
    <row r="2811" spans="1:5" hidden="1">
      <c r="A2811" s="1">
        <v>1946</v>
      </c>
      <c r="B2811" s="1">
        <v>32</v>
      </c>
      <c r="C2811" s="1">
        <v>61607</v>
      </c>
      <c r="D2811" s="1">
        <v>60628.59</v>
      </c>
      <c r="E2811" s="1">
        <v>122235.59</v>
      </c>
    </row>
    <row r="2812" spans="1:5" hidden="1">
      <c r="A2812" s="1">
        <v>1946</v>
      </c>
      <c r="B2812" s="1">
        <v>33</v>
      </c>
      <c r="C2812" s="1">
        <v>59708.27</v>
      </c>
      <c r="D2812" s="1">
        <v>59654.6</v>
      </c>
      <c r="E2812" s="1">
        <v>119362.87</v>
      </c>
    </row>
    <row r="2813" spans="1:5" hidden="1">
      <c r="A2813" s="1">
        <v>1946</v>
      </c>
      <c r="B2813" s="1">
        <v>34</v>
      </c>
      <c r="C2813" s="1">
        <v>57757.440000000002</v>
      </c>
      <c r="D2813" s="1">
        <v>58654.68</v>
      </c>
      <c r="E2813" s="1">
        <v>116412.12</v>
      </c>
    </row>
    <row r="2814" spans="1:5" hidden="1">
      <c r="A2814" s="1">
        <v>1946</v>
      </c>
      <c r="B2814" s="1">
        <v>35</v>
      </c>
      <c r="C2814" s="1">
        <v>55882.720000000001</v>
      </c>
      <c r="D2814" s="1">
        <v>57853.05</v>
      </c>
      <c r="E2814" s="1">
        <v>113735.77</v>
      </c>
    </row>
    <row r="2815" spans="1:5" hidden="1">
      <c r="A2815" s="1">
        <v>1946</v>
      </c>
      <c r="B2815" s="1">
        <v>36</v>
      </c>
      <c r="C2815" s="1">
        <v>54056.1</v>
      </c>
      <c r="D2815" s="1">
        <v>57004.2</v>
      </c>
      <c r="E2815" s="1">
        <v>111060.3</v>
      </c>
    </row>
    <row r="2816" spans="1:5" hidden="1">
      <c r="A2816" s="1">
        <v>1946</v>
      </c>
      <c r="B2816" s="1">
        <v>37</v>
      </c>
      <c r="C2816" s="1">
        <v>52952</v>
      </c>
      <c r="D2816" s="1">
        <v>55979.5</v>
      </c>
      <c r="E2816" s="1">
        <v>108931.49</v>
      </c>
    </row>
    <row r="2817" spans="1:5" hidden="1">
      <c r="A2817" s="1">
        <v>1946</v>
      </c>
      <c r="B2817" s="1">
        <v>38</v>
      </c>
      <c r="C2817" s="1">
        <v>52203.21</v>
      </c>
      <c r="D2817" s="1">
        <v>55052.61</v>
      </c>
      <c r="E2817" s="1">
        <v>107255.82</v>
      </c>
    </row>
    <row r="2818" spans="1:5" hidden="1">
      <c r="A2818" s="1">
        <v>1946</v>
      </c>
      <c r="B2818" s="1">
        <v>39</v>
      </c>
      <c r="C2818" s="1">
        <v>50608.22</v>
      </c>
      <c r="D2818" s="1">
        <v>54377.48</v>
      </c>
      <c r="E2818" s="1">
        <v>104985.71</v>
      </c>
    </row>
    <row r="2819" spans="1:5" hidden="1">
      <c r="A2819" s="1">
        <v>1946</v>
      </c>
      <c r="B2819" s="1">
        <v>40</v>
      </c>
      <c r="C2819" s="1">
        <v>48953.79</v>
      </c>
      <c r="D2819" s="1">
        <v>53602.92</v>
      </c>
      <c r="E2819" s="1">
        <v>102556.71</v>
      </c>
    </row>
    <row r="2820" spans="1:5" hidden="1">
      <c r="A2820" s="1">
        <v>1946</v>
      </c>
      <c r="B2820" s="1">
        <v>41</v>
      </c>
      <c r="C2820" s="1">
        <v>47605.65</v>
      </c>
      <c r="D2820" s="1">
        <v>52233.27</v>
      </c>
      <c r="E2820" s="1">
        <v>99838.93</v>
      </c>
    </row>
    <row r="2821" spans="1:5" hidden="1">
      <c r="A2821" s="1">
        <v>1946</v>
      </c>
      <c r="B2821" s="1">
        <v>42</v>
      </c>
      <c r="C2821" s="1">
        <v>46229.22</v>
      </c>
      <c r="D2821" s="1">
        <v>50182.55</v>
      </c>
      <c r="E2821" s="1">
        <v>96411.76</v>
      </c>
    </row>
    <row r="2822" spans="1:5" hidden="1">
      <c r="A2822" s="1">
        <v>1946</v>
      </c>
      <c r="B2822" s="1">
        <v>43</v>
      </c>
      <c r="C2822" s="1">
        <v>45797.38</v>
      </c>
      <c r="D2822" s="1">
        <v>49100.06</v>
      </c>
      <c r="E2822" s="1">
        <v>94897.44</v>
      </c>
    </row>
    <row r="2823" spans="1:5" hidden="1">
      <c r="A2823" s="1">
        <v>1946</v>
      </c>
      <c r="B2823" s="1">
        <v>44</v>
      </c>
      <c r="C2823" s="1">
        <v>46097.72</v>
      </c>
      <c r="D2823" s="1">
        <v>48899.38</v>
      </c>
      <c r="E2823" s="1">
        <v>94997.1</v>
      </c>
    </row>
    <row r="2824" spans="1:5" hidden="1">
      <c r="A2824" s="1">
        <v>1946</v>
      </c>
      <c r="B2824" s="1">
        <v>45</v>
      </c>
      <c r="C2824" s="1">
        <v>46471.99</v>
      </c>
      <c r="D2824" s="1">
        <v>48799.13</v>
      </c>
      <c r="E2824" s="1">
        <v>95271.13</v>
      </c>
    </row>
    <row r="2825" spans="1:5" hidden="1">
      <c r="A2825" s="1">
        <v>1946</v>
      </c>
      <c r="B2825" s="1">
        <v>46</v>
      </c>
      <c r="C2825" s="1">
        <v>46179.1</v>
      </c>
      <c r="D2825" s="1">
        <v>47682.42</v>
      </c>
      <c r="E2825" s="1">
        <v>93861.52</v>
      </c>
    </row>
    <row r="2826" spans="1:5" hidden="1">
      <c r="A2826" s="1">
        <v>1946</v>
      </c>
      <c r="B2826" s="1">
        <v>47</v>
      </c>
      <c r="C2826" s="1">
        <v>44905.17</v>
      </c>
      <c r="D2826" s="1">
        <v>45657.5</v>
      </c>
      <c r="E2826" s="1">
        <v>90562.67</v>
      </c>
    </row>
    <row r="2827" spans="1:5" hidden="1">
      <c r="A2827" s="1">
        <v>1946</v>
      </c>
      <c r="B2827" s="1">
        <v>48</v>
      </c>
      <c r="C2827" s="1">
        <v>44173.1</v>
      </c>
      <c r="D2827" s="1">
        <v>44052.82</v>
      </c>
      <c r="E2827" s="1">
        <v>88225.919999999998</v>
      </c>
    </row>
    <row r="2828" spans="1:5" hidden="1">
      <c r="A2828" s="1">
        <v>1946</v>
      </c>
      <c r="B2828" s="1">
        <v>49</v>
      </c>
      <c r="C2828" s="1">
        <v>44298.48</v>
      </c>
      <c r="D2828" s="1">
        <v>43002.57</v>
      </c>
      <c r="E2828" s="1">
        <v>87301.05</v>
      </c>
    </row>
    <row r="2829" spans="1:5" hidden="1">
      <c r="A2829" s="1">
        <v>1946</v>
      </c>
      <c r="B2829" s="1">
        <v>50</v>
      </c>
      <c r="C2829" s="1">
        <v>44249.120000000003</v>
      </c>
      <c r="D2829" s="1">
        <v>42348.27</v>
      </c>
      <c r="E2829" s="1">
        <v>86597.39</v>
      </c>
    </row>
    <row r="2830" spans="1:5" hidden="1">
      <c r="A2830" s="1">
        <v>1946</v>
      </c>
      <c r="B2830" s="1">
        <v>51</v>
      </c>
      <c r="C2830" s="1">
        <v>43949.99</v>
      </c>
      <c r="D2830" s="1">
        <v>42024.79</v>
      </c>
      <c r="E2830" s="1">
        <v>85974.78</v>
      </c>
    </row>
    <row r="2831" spans="1:5" hidden="1">
      <c r="A2831" s="1">
        <v>1946</v>
      </c>
      <c r="B2831" s="1">
        <v>52</v>
      </c>
      <c r="C2831" s="1">
        <v>43673.46</v>
      </c>
      <c r="D2831" s="1">
        <v>41846.18</v>
      </c>
      <c r="E2831" s="1">
        <v>85519.64</v>
      </c>
    </row>
    <row r="2832" spans="1:5" hidden="1">
      <c r="A2832" s="1">
        <v>1946</v>
      </c>
      <c r="B2832" s="1">
        <v>53</v>
      </c>
      <c r="C2832" s="1">
        <v>43598.52</v>
      </c>
      <c r="D2832" s="1">
        <v>41946.47</v>
      </c>
      <c r="E2832" s="1">
        <v>85544.98</v>
      </c>
    </row>
    <row r="2833" spans="1:5" hidden="1">
      <c r="A2833" s="1">
        <v>1946</v>
      </c>
      <c r="B2833" s="1">
        <v>54</v>
      </c>
      <c r="C2833" s="1">
        <v>43152.06</v>
      </c>
      <c r="D2833" s="1">
        <v>41923.440000000002</v>
      </c>
      <c r="E2833" s="1">
        <v>85075.5</v>
      </c>
    </row>
    <row r="2834" spans="1:5" hidden="1">
      <c r="A2834" s="1">
        <v>1946</v>
      </c>
      <c r="B2834" s="1">
        <v>55</v>
      </c>
      <c r="C2834" s="1">
        <v>42004.55</v>
      </c>
      <c r="D2834" s="1">
        <v>41525.39</v>
      </c>
      <c r="E2834" s="1">
        <v>83529.929999999993</v>
      </c>
    </row>
    <row r="2835" spans="1:5" hidden="1">
      <c r="A2835" s="1">
        <v>1946</v>
      </c>
      <c r="B2835" s="1">
        <v>56</v>
      </c>
      <c r="C2835" s="1">
        <v>40803.769999999997</v>
      </c>
      <c r="D2835" s="1">
        <v>40975.56</v>
      </c>
      <c r="E2835" s="1">
        <v>81779.33</v>
      </c>
    </row>
    <row r="2836" spans="1:5" hidden="1">
      <c r="A2836" s="1">
        <v>1946</v>
      </c>
      <c r="B2836" s="1">
        <v>57</v>
      </c>
      <c r="C2836" s="1">
        <v>39827.49</v>
      </c>
      <c r="D2836" s="1">
        <v>40028.230000000003</v>
      </c>
      <c r="E2836" s="1">
        <v>79855.710000000006</v>
      </c>
    </row>
    <row r="2837" spans="1:5" hidden="1">
      <c r="A2837" s="1">
        <v>1946</v>
      </c>
      <c r="B2837" s="1">
        <v>58</v>
      </c>
      <c r="C2837" s="1">
        <v>38605.870000000003</v>
      </c>
      <c r="D2837" s="1">
        <v>38331.879999999997</v>
      </c>
      <c r="E2837" s="1">
        <v>76937.75</v>
      </c>
    </row>
    <row r="2838" spans="1:5" hidden="1">
      <c r="A2838" s="1">
        <v>1946</v>
      </c>
      <c r="B2838" s="1">
        <v>59</v>
      </c>
      <c r="C2838" s="1">
        <v>36832.28</v>
      </c>
      <c r="D2838" s="1">
        <v>36356.019999999997</v>
      </c>
      <c r="E2838" s="1">
        <v>73188.3</v>
      </c>
    </row>
    <row r="2839" spans="1:5" hidden="1">
      <c r="A2839" s="1">
        <v>1946</v>
      </c>
      <c r="B2839" s="1">
        <v>60</v>
      </c>
      <c r="C2839" s="1">
        <v>35253.269999999997</v>
      </c>
      <c r="D2839" s="1">
        <v>34728.44</v>
      </c>
      <c r="E2839" s="1">
        <v>69981.7</v>
      </c>
    </row>
    <row r="2840" spans="1:5" hidden="1">
      <c r="A2840" s="1">
        <v>1946</v>
      </c>
      <c r="B2840" s="1">
        <v>61</v>
      </c>
      <c r="C2840" s="1">
        <v>33781.39</v>
      </c>
      <c r="D2840" s="1">
        <v>33154.870000000003</v>
      </c>
      <c r="E2840" s="1">
        <v>66936.259999999995</v>
      </c>
    </row>
    <row r="2841" spans="1:5" hidden="1">
      <c r="A2841" s="1">
        <v>1946</v>
      </c>
      <c r="B2841" s="1">
        <v>62</v>
      </c>
      <c r="C2841" s="1">
        <v>31808.93</v>
      </c>
      <c r="D2841" s="1">
        <v>31133.64</v>
      </c>
      <c r="E2841" s="1">
        <v>62942.57</v>
      </c>
    </row>
    <row r="2842" spans="1:5" hidden="1">
      <c r="A2842" s="1">
        <v>1946</v>
      </c>
      <c r="B2842" s="1">
        <v>63</v>
      </c>
      <c r="C2842" s="1">
        <v>29930.28</v>
      </c>
      <c r="D2842" s="1">
        <v>28981.64</v>
      </c>
      <c r="E2842" s="1">
        <v>58911.92</v>
      </c>
    </row>
    <row r="2843" spans="1:5" hidden="1">
      <c r="A2843" s="1">
        <v>1946</v>
      </c>
      <c r="B2843" s="1">
        <v>64</v>
      </c>
      <c r="C2843" s="1">
        <v>28701.56</v>
      </c>
      <c r="D2843" s="1">
        <v>27475.32</v>
      </c>
      <c r="E2843" s="1">
        <v>56176.89</v>
      </c>
    </row>
    <row r="2844" spans="1:5" hidden="1">
      <c r="A2844" s="1">
        <v>1946</v>
      </c>
      <c r="B2844" s="1">
        <v>65</v>
      </c>
      <c r="C2844" s="1">
        <v>27850.74</v>
      </c>
      <c r="D2844" s="1">
        <v>26277.19</v>
      </c>
      <c r="E2844" s="1">
        <v>54127.92</v>
      </c>
    </row>
    <row r="2845" spans="1:5" hidden="1">
      <c r="A2845" s="1">
        <v>1946</v>
      </c>
      <c r="B2845" s="1">
        <v>66</v>
      </c>
      <c r="C2845" s="1">
        <v>26653.9</v>
      </c>
      <c r="D2845" s="1">
        <v>24554.76</v>
      </c>
      <c r="E2845" s="1">
        <v>51208.66</v>
      </c>
    </row>
    <row r="2846" spans="1:5" hidden="1">
      <c r="A2846" s="1">
        <v>1946</v>
      </c>
      <c r="B2846" s="1">
        <v>67</v>
      </c>
      <c r="C2846" s="1">
        <v>24707.33</v>
      </c>
      <c r="D2846" s="1">
        <v>22430.639999999999</v>
      </c>
      <c r="E2846" s="1">
        <v>47137.97</v>
      </c>
    </row>
    <row r="2847" spans="1:5" hidden="1">
      <c r="A2847" s="1">
        <v>1946</v>
      </c>
      <c r="B2847" s="1">
        <v>68</v>
      </c>
      <c r="C2847" s="1">
        <v>22705.16</v>
      </c>
      <c r="D2847" s="1">
        <v>20429.689999999999</v>
      </c>
      <c r="E2847" s="1">
        <v>43134.86</v>
      </c>
    </row>
    <row r="2848" spans="1:5" hidden="1">
      <c r="A2848" s="1">
        <v>1946</v>
      </c>
      <c r="B2848" s="1">
        <v>69</v>
      </c>
      <c r="C2848" s="1">
        <v>21002.12</v>
      </c>
      <c r="D2848" s="1">
        <v>18851.37</v>
      </c>
      <c r="E2848" s="1">
        <v>39853.49</v>
      </c>
    </row>
    <row r="2849" spans="1:5" hidden="1">
      <c r="A2849" s="1">
        <v>1946</v>
      </c>
      <c r="B2849" s="1">
        <v>70</v>
      </c>
      <c r="C2849" s="1">
        <v>19675.98</v>
      </c>
      <c r="D2849" s="1">
        <v>17550.650000000001</v>
      </c>
      <c r="E2849" s="1">
        <v>37226.629999999997</v>
      </c>
    </row>
    <row r="2850" spans="1:5" hidden="1">
      <c r="A2850" s="1">
        <v>1946</v>
      </c>
      <c r="B2850" s="1">
        <v>71</v>
      </c>
      <c r="C2850" s="1">
        <v>18525.080000000002</v>
      </c>
      <c r="D2850" s="1">
        <v>16449.14</v>
      </c>
      <c r="E2850" s="1">
        <v>34974.22</v>
      </c>
    </row>
    <row r="2851" spans="1:5" hidden="1">
      <c r="A2851" s="1">
        <v>1946</v>
      </c>
      <c r="B2851" s="1">
        <v>72</v>
      </c>
      <c r="C2851" s="1">
        <v>17349.830000000002</v>
      </c>
      <c r="D2851" s="1">
        <v>15200.6</v>
      </c>
      <c r="E2851" s="1">
        <v>32550.43</v>
      </c>
    </row>
    <row r="2852" spans="1:5" hidden="1">
      <c r="A2852" s="1">
        <v>1946</v>
      </c>
      <c r="B2852" s="1">
        <v>73</v>
      </c>
      <c r="C2852" s="1">
        <v>16075.59</v>
      </c>
      <c r="D2852" s="1">
        <v>13926.14</v>
      </c>
      <c r="E2852" s="1">
        <v>30001.73</v>
      </c>
    </row>
    <row r="2853" spans="1:5" hidden="1">
      <c r="A2853" s="1">
        <v>1946</v>
      </c>
      <c r="B2853" s="1">
        <v>74</v>
      </c>
      <c r="C2853" s="1">
        <v>15023.88</v>
      </c>
      <c r="D2853" s="1">
        <v>13095.39</v>
      </c>
      <c r="E2853" s="1">
        <v>28119.27</v>
      </c>
    </row>
    <row r="2854" spans="1:5" hidden="1">
      <c r="A2854" s="1">
        <v>1946</v>
      </c>
      <c r="B2854" s="1">
        <v>75</v>
      </c>
      <c r="C2854" s="1">
        <v>14146.54</v>
      </c>
      <c r="D2854" s="1">
        <v>12446.71</v>
      </c>
      <c r="E2854" s="1">
        <v>26593.25</v>
      </c>
    </row>
    <row r="2855" spans="1:5" hidden="1">
      <c r="A2855" s="1">
        <v>1946</v>
      </c>
      <c r="B2855" s="1">
        <v>76</v>
      </c>
      <c r="C2855" s="1">
        <v>13323.4</v>
      </c>
      <c r="D2855" s="1">
        <v>11400.98</v>
      </c>
      <c r="E2855" s="1">
        <v>24724.37</v>
      </c>
    </row>
    <row r="2856" spans="1:5" hidden="1">
      <c r="A2856" s="1">
        <v>1946</v>
      </c>
      <c r="B2856" s="1">
        <v>77</v>
      </c>
      <c r="C2856" s="1">
        <v>12272.19</v>
      </c>
      <c r="D2856" s="1">
        <v>10023.58</v>
      </c>
      <c r="E2856" s="1">
        <v>22295.77</v>
      </c>
    </row>
    <row r="2857" spans="1:5" hidden="1">
      <c r="A2857" s="1">
        <v>1946</v>
      </c>
      <c r="B2857" s="1">
        <v>78</v>
      </c>
      <c r="C2857" s="1">
        <v>11050.43</v>
      </c>
      <c r="D2857" s="1">
        <v>8724.68</v>
      </c>
      <c r="E2857" s="1">
        <v>19775.11</v>
      </c>
    </row>
    <row r="2858" spans="1:5" hidden="1">
      <c r="A2858" s="1">
        <v>1946</v>
      </c>
      <c r="B2858" s="1">
        <v>79</v>
      </c>
      <c r="C2858" s="1">
        <v>9601.94</v>
      </c>
      <c r="D2858" s="1">
        <v>7699.76</v>
      </c>
      <c r="E2858" s="1">
        <v>17301.689999999999</v>
      </c>
    </row>
    <row r="2859" spans="1:5" hidden="1">
      <c r="A2859" s="1">
        <v>1946</v>
      </c>
      <c r="B2859" s="1">
        <v>80</v>
      </c>
      <c r="C2859" s="1">
        <v>8671.33</v>
      </c>
      <c r="D2859" s="1">
        <v>7068.58</v>
      </c>
      <c r="E2859" s="1">
        <v>15739.91</v>
      </c>
    </row>
    <row r="2860" spans="1:5" hidden="1">
      <c r="A2860" s="1">
        <v>1946</v>
      </c>
      <c r="B2860" s="1">
        <v>81</v>
      </c>
      <c r="C2860" s="1">
        <v>7811.59</v>
      </c>
      <c r="D2860" s="1">
        <v>6292.12</v>
      </c>
      <c r="E2860" s="1">
        <v>14103.71</v>
      </c>
    </row>
    <row r="2861" spans="1:5" hidden="1">
      <c r="A2861" s="1">
        <v>1946</v>
      </c>
      <c r="B2861" s="1">
        <v>82</v>
      </c>
      <c r="C2861" s="1">
        <v>6893.58</v>
      </c>
      <c r="D2861" s="1">
        <v>5446.24</v>
      </c>
      <c r="E2861" s="1">
        <v>12339.81</v>
      </c>
    </row>
    <row r="2862" spans="1:5" hidden="1">
      <c r="A2862" s="1">
        <v>1946</v>
      </c>
      <c r="B2862" s="1">
        <v>83</v>
      </c>
      <c r="C2862" s="1">
        <v>5876.15</v>
      </c>
      <c r="D2862" s="1">
        <v>4558.43</v>
      </c>
      <c r="E2862" s="1">
        <v>10434.58</v>
      </c>
    </row>
    <row r="2863" spans="1:5" hidden="1">
      <c r="A2863" s="1">
        <v>1946</v>
      </c>
      <c r="B2863" s="1">
        <v>84</v>
      </c>
      <c r="C2863" s="1">
        <v>4929.6899999999996</v>
      </c>
      <c r="D2863" s="1">
        <v>3794.12</v>
      </c>
      <c r="E2863" s="1">
        <v>8723.7999999999993</v>
      </c>
    </row>
    <row r="2864" spans="1:5" hidden="1">
      <c r="A2864" s="1">
        <v>1946</v>
      </c>
      <c r="B2864" s="1">
        <v>85</v>
      </c>
      <c r="C2864" s="1">
        <v>4061.26</v>
      </c>
      <c r="D2864" s="1">
        <v>3066.01</v>
      </c>
      <c r="E2864" s="1">
        <v>7127.26</v>
      </c>
    </row>
    <row r="2865" spans="1:5" hidden="1">
      <c r="A2865" s="1">
        <v>1946</v>
      </c>
      <c r="B2865" s="1">
        <v>86</v>
      </c>
      <c r="C2865" s="1">
        <v>3219.58</v>
      </c>
      <c r="D2865" s="1">
        <v>2360.04</v>
      </c>
      <c r="E2865" s="1">
        <v>5579.62</v>
      </c>
    </row>
    <row r="2866" spans="1:5" hidden="1">
      <c r="A2866" s="1">
        <v>1946</v>
      </c>
      <c r="B2866" s="1">
        <v>87</v>
      </c>
      <c r="C2866" s="1">
        <v>2460.86</v>
      </c>
      <c r="D2866" s="1">
        <v>1709.49</v>
      </c>
      <c r="E2866" s="1">
        <v>4170.3500000000004</v>
      </c>
    </row>
    <row r="2867" spans="1:5" hidden="1">
      <c r="A2867" s="1">
        <v>1946</v>
      </c>
      <c r="B2867" s="1">
        <v>88</v>
      </c>
      <c r="C2867" s="1">
        <v>1882.15</v>
      </c>
      <c r="D2867" s="1">
        <v>1250.76</v>
      </c>
      <c r="E2867" s="1">
        <v>3132.91</v>
      </c>
    </row>
    <row r="2868" spans="1:5" hidden="1">
      <c r="A2868" s="1">
        <v>1946</v>
      </c>
      <c r="B2868" s="1">
        <v>89</v>
      </c>
      <c r="C2868" s="1">
        <v>1434.09</v>
      </c>
      <c r="D2868" s="1">
        <v>936.75</v>
      </c>
      <c r="E2868" s="1">
        <v>2370.84</v>
      </c>
    </row>
    <row r="2869" spans="1:5" hidden="1">
      <c r="A2869" s="1">
        <v>1946</v>
      </c>
      <c r="B2869" s="1">
        <v>90</v>
      </c>
      <c r="C2869" s="1">
        <v>1070.18</v>
      </c>
      <c r="D2869" s="1">
        <v>687.01</v>
      </c>
      <c r="E2869" s="1">
        <v>1757.19</v>
      </c>
    </row>
    <row r="2870" spans="1:5" hidden="1">
      <c r="A2870" s="1">
        <v>1946</v>
      </c>
      <c r="B2870" s="1">
        <v>91</v>
      </c>
      <c r="C2870" s="1">
        <v>766.03</v>
      </c>
      <c r="D2870" s="1">
        <v>498.35</v>
      </c>
      <c r="E2870" s="1">
        <v>1264.3900000000001</v>
      </c>
    </row>
    <row r="2871" spans="1:5" hidden="1">
      <c r="A2871" s="1">
        <v>1946</v>
      </c>
      <c r="B2871" s="1">
        <v>92</v>
      </c>
      <c r="C2871" s="1">
        <v>532.07000000000005</v>
      </c>
      <c r="D2871" s="1">
        <v>333.93</v>
      </c>
      <c r="E2871" s="1">
        <v>866</v>
      </c>
    </row>
    <row r="2872" spans="1:5" hidden="1">
      <c r="A2872" s="1">
        <v>1946</v>
      </c>
      <c r="B2872" s="1">
        <v>93</v>
      </c>
      <c r="C2872" s="1">
        <v>356.94</v>
      </c>
      <c r="D2872" s="1">
        <v>213.53</v>
      </c>
      <c r="E2872" s="1">
        <v>570.47</v>
      </c>
    </row>
    <row r="2873" spans="1:5" hidden="1">
      <c r="A2873" s="1">
        <v>1946</v>
      </c>
      <c r="B2873" s="1">
        <v>94</v>
      </c>
      <c r="C2873" s="1">
        <v>243.11</v>
      </c>
      <c r="D2873" s="1">
        <v>147.58000000000001</v>
      </c>
      <c r="E2873" s="1">
        <v>390.69</v>
      </c>
    </row>
    <row r="2874" spans="1:5" hidden="1">
      <c r="A2874" s="1">
        <v>1946</v>
      </c>
      <c r="B2874" s="1">
        <v>95</v>
      </c>
      <c r="C2874" s="1">
        <v>174.6</v>
      </c>
      <c r="D2874" s="1">
        <v>97.68</v>
      </c>
      <c r="E2874" s="1">
        <v>272.27999999999997</v>
      </c>
    </row>
    <row r="2875" spans="1:5" hidden="1">
      <c r="A2875" s="1">
        <v>1946</v>
      </c>
      <c r="B2875" s="1">
        <v>96</v>
      </c>
      <c r="C2875" s="1">
        <v>116.57</v>
      </c>
      <c r="D2875" s="1">
        <v>61.73</v>
      </c>
      <c r="E2875" s="1">
        <v>178.3</v>
      </c>
    </row>
    <row r="2876" spans="1:5" hidden="1">
      <c r="A2876" s="1">
        <v>1946</v>
      </c>
      <c r="B2876" s="1">
        <v>97</v>
      </c>
      <c r="C2876" s="1">
        <v>70.16</v>
      </c>
      <c r="D2876" s="1">
        <v>39.03</v>
      </c>
      <c r="E2876" s="1">
        <v>109.19</v>
      </c>
    </row>
    <row r="2877" spans="1:5" hidden="1">
      <c r="A2877" s="1">
        <v>1946</v>
      </c>
      <c r="B2877" s="1">
        <v>98</v>
      </c>
      <c r="C2877" s="1">
        <v>41.08</v>
      </c>
      <c r="D2877" s="1">
        <v>23.46</v>
      </c>
      <c r="E2877" s="1">
        <v>64.540000000000006</v>
      </c>
    </row>
    <row r="2878" spans="1:5" hidden="1">
      <c r="A2878" s="1">
        <v>1946</v>
      </c>
      <c r="B2878" s="1">
        <v>99</v>
      </c>
      <c r="C2878" s="1">
        <v>22.26</v>
      </c>
      <c r="D2878" s="1">
        <v>13.71</v>
      </c>
      <c r="E2878" s="1">
        <v>35.97</v>
      </c>
    </row>
    <row r="2879" spans="1:5" hidden="1">
      <c r="A2879" s="1">
        <v>1946</v>
      </c>
      <c r="B2879" s="1">
        <v>100</v>
      </c>
      <c r="C2879" s="1">
        <v>11.23</v>
      </c>
      <c r="D2879" s="1">
        <v>7.51</v>
      </c>
      <c r="E2879" s="1">
        <v>18.739999999999998</v>
      </c>
    </row>
    <row r="2880" spans="1:5" hidden="1">
      <c r="A2880" s="1">
        <v>1946</v>
      </c>
      <c r="B2880" s="1">
        <v>101</v>
      </c>
      <c r="C2880" s="1">
        <v>5.77</v>
      </c>
      <c r="D2880" s="1">
        <v>3.88</v>
      </c>
      <c r="E2880" s="1">
        <v>9.65</v>
      </c>
    </row>
    <row r="2881" spans="1:5" hidden="1">
      <c r="A2881" s="1">
        <v>1946</v>
      </c>
      <c r="B2881" s="1">
        <v>102</v>
      </c>
      <c r="C2881" s="1">
        <v>2.54</v>
      </c>
      <c r="D2881" s="1">
        <v>1.87</v>
      </c>
      <c r="E2881" s="1">
        <v>4.4000000000000004</v>
      </c>
    </row>
    <row r="2882" spans="1:5" hidden="1">
      <c r="A2882" s="1">
        <v>1946</v>
      </c>
      <c r="B2882" s="1">
        <v>103</v>
      </c>
      <c r="C2882" s="1">
        <v>0.86</v>
      </c>
      <c r="D2882" s="1">
        <v>0.51</v>
      </c>
      <c r="E2882" s="1">
        <v>1.37</v>
      </c>
    </row>
    <row r="2883" spans="1:5" hidden="1">
      <c r="A2883" s="1">
        <v>1946</v>
      </c>
      <c r="B2883" s="1">
        <v>104</v>
      </c>
      <c r="C2883" s="1">
        <v>0.16</v>
      </c>
      <c r="D2883" s="1">
        <v>0</v>
      </c>
      <c r="E2883" s="1">
        <v>0.16</v>
      </c>
    </row>
    <row r="2884" spans="1:5" hidden="1">
      <c r="A2884" s="1">
        <v>1946</v>
      </c>
      <c r="B2884" s="1">
        <v>105</v>
      </c>
      <c r="C2884" s="1">
        <v>0</v>
      </c>
      <c r="D2884" s="1">
        <v>0</v>
      </c>
      <c r="E2884" s="1">
        <v>0</v>
      </c>
    </row>
    <row r="2885" spans="1:5" hidden="1">
      <c r="A2885" s="1">
        <v>1946</v>
      </c>
      <c r="B2885" s="1">
        <v>106</v>
      </c>
      <c r="C2885" s="1">
        <v>0</v>
      </c>
      <c r="D2885" s="1">
        <v>0</v>
      </c>
      <c r="E2885" s="1">
        <v>0</v>
      </c>
    </row>
    <row r="2886" spans="1:5" hidden="1">
      <c r="A2886" s="1">
        <v>1946</v>
      </c>
      <c r="B2886" s="1">
        <v>107</v>
      </c>
      <c r="C2886" s="1">
        <v>0</v>
      </c>
      <c r="D2886" s="1">
        <v>0</v>
      </c>
      <c r="E2886" s="1">
        <v>0</v>
      </c>
    </row>
    <row r="2887" spans="1:5" hidden="1">
      <c r="A2887" s="1">
        <v>1946</v>
      </c>
      <c r="B2887" s="1">
        <v>108</v>
      </c>
      <c r="C2887" s="1">
        <v>0</v>
      </c>
      <c r="D2887" s="1">
        <v>0</v>
      </c>
      <c r="E2887" s="1">
        <v>0</v>
      </c>
    </row>
    <row r="2888" spans="1:5" hidden="1">
      <c r="A2888" s="1">
        <v>1946</v>
      </c>
      <c r="B2888" s="1">
        <v>109</v>
      </c>
      <c r="C2888" s="1">
        <v>0</v>
      </c>
      <c r="D2888" s="1">
        <v>0</v>
      </c>
      <c r="E2888" s="1">
        <v>0</v>
      </c>
    </row>
    <row r="2889" spans="1:5" hidden="1">
      <c r="A2889" s="1">
        <v>1946</v>
      </c>
      <c r="B2889" s="1" t="s">
        <v>121</v>
      </c>
      <c r="C2889" s="1">
        <v>0</v>
      </c>
      <c r="D2889" s="1">
        <v>0</v>
      </c>
      <c r="E2889" s="1">
        <v>0</v>
      </c>
    </row>
    <row r="2890" spans="1:5" hidden="1">
      <c r="A2890" s="1">
        <v>1947</v>
      </c>
      <c r="B2890" s="1">
        <v>0</v>
      </c>
      <c r="C2890" s="1">
        <v>85352.2</v>
      </c>
      <c r="D2890" s="1">
        <v>89968.35</v>
      </c>
      <c r="E2890" s="1">
        <v>175320.55</v>
      </c>
    </row>
    <row r="2891" spans="1:5" hidden="1">
      <c r="A2891" s="1">
        <v>1947</v>
      </c>
      <c r="B2891" s="1">
        <v>1</v>
      </c>
      <c r="C2891" s="1">
        <v>78137.899999999994</v>
      </c>
      <c r="D2891" s="1">
        <v>82092.86</v>
      </c>
      <c r="E2891" s="1">
        <v>160230.76</v>
      </c>
    </row>
    <row r="2892" spans="1:5" hidden="1">
      <c r="A2892" s="1">
        <v>1947</v>
      </c>
      <c r="B2892" s="1">
        <v>2</v>
      </c>
      <c r="C2892" s="1">
        <v>74001.119999999995</v>
      </c>
      <c r="D2892" s="1">
        <v>77029.59</v>
      </c>
      <c r="E2892" s="1">
        <v>151030.71</v>
      </c>
    </row>
    <row r="2893" spans="1:5" hidden="1">
      <c r="A2893" s="1">
        <v>1947</v>
      </c>
      <c r="B2893" s="1">
        <v>3</v>
      </c>
      <c r="C2893" s="1">
        <v>71124.59</v>
      </c>
      <c r="D2893" s="1">
        <v>73724.789999999994</v>
      </c>
      <c r="E2893" s="1">
        <v>144849.38</v>
      </c>
    </row>
    <row r="2894" spans="1:5" hidden="1">
      <c r="A2894" s="1">
        <v>1947</v>
      </c>
      <c r="B2894" s="1">
        <v>4</v>
      </c>
      <c r="C2894" s="1">
        <v>66242.080000000002</v>
      </c>
      <c r="D2894" s="1">
        <v>68941.53</v>
      </c>
      <c r="E2894" s="1">
        <v>135183.6</v>
      </c>
    </row>
    <row r="2895" spans="1:5" hidden="1">
      <c r="A2895" s="1">
        <v>1947</v>
      </c>
      <c r="B2895" s="1">
        <v>5</v>
      </c>
      <c r="C2895" s="1">
        <v>63481.63</v>
      </c>
      <c r="D2895" s="1">
        <v>66133.119999999995</v>
      </c>
      <c r="E2895" s="1">
        <v>129614.76</v>
      </c>
    </row>
    <row r="2896" spans="1:5" hidden="1">
      <c r="A2896" s="1">
        <v>1947</v>
      </c>
      <c r="B2896" s="1">
        <v>6</v>
      </c>
      <c r="C2896" s="1">
        <v>60791.12</v>
      </c>
      <c r="D2896" s="1">
        <v>63018.41</v>
      </c>
      <c r="E2896" s="1">
        <v>123809.53</v>
      </c>
    </row>
    <row r="2897" spans="1:5" hidden="1">
      <c r="A2897" s="1">
        <v>1947</v>
      </c>
      <c r="B2897" s="1">
        <v>7</v>
      </c>
      <c r="C2897" s="1">
        <v>58206.01</v>
      </c>
      <c r="D2897" s="1">
        <v>60056.62</v>
      </c>
      <c r="E2897" s="1">
        <v>118262.63</v>
      </c>
    </row>
    <row r="2898" spans="1:5" hidden="1">
      <c r="A2898" s="1">
        <v>1947</v>
      </c>
      <c r="B2898" s="1">
        <v>8</v>
      </c>
      <c r="C2898" s="1">
        <v>57078.62</v>
      </c>
      <c r="D2898" s="1">
        <v>59003.199999999997</v>
      </c>
      <c r="E2898" s="1">
        <v>116081.82</v>
      </c>
    </row>
    <row r="2899" spans="1:5" hidden="1">
      <c r="A2899" s="1">
        <v>1947</v>
      </c>
      <c r="B2899" s="1">
        <v>9</v>
      </c>
      <c r="C2899" s="1">
        <v>56204.24</v>
      </c>
      <c r="D2899" s="1">
        <v>58254.03</v>
      </c>
      <c r="E2899" s="1">
        <v>114458.28</v>
      </c>
    </row>
    <row r="2900" spans="1:5" hidden="1">
      <c r="A2900" s="1">
        <v>1947</v>
      </c>
      <c r="B2900" s="1">
        <v>10</v>
      </c>
      <c r="C2900" s="1">
        <v>55031.4</v>
      </c>
      <c r="D2900" s="1">
        <v>57031.89</v>
      </c>
      <c r="E2900" s="1">
        <v>112063.29</v>
      </c>
    </row>
    <row r="2901" spans="1:5" hidden="1">
      <c r="A2901" s="1">
        <v>1947</v>
      </c>
      <c r="B2901" s="1">
        <v>11</v>
      </c>
      <c r="C2901" s="1">
        <v>53233.88</v>
      </c>
      <c r="D2901" s="1">
        <v>55085.23</v>
      </c>
      <c r="E2901" s="1">
        <v>108319.11</v>
      </c>
    </row>
    <row r="2902" spans="1:5" hidden="1">
      <c r="A2902" s="1">
        <v>1947</v>
      </c>
      <c r="B2902" s="1">
        <v>12</v>
      </c>
      <c r="C2902" s="1">
        <v>51654.94</v>
      </c>
      <c r="D2902" s="1">
        <v>53305.07</v>
      </c>
      <c r="E2902" s="1">
        <v>104960.01</v>
      </c>
    </row>
    <row r="2903" spans="1:5" hidden="1">
      <c r="A2903" s="1">
        <v>1947</v>
      </c>
      <c r="B2903" s="1">
        <v>13</v>
      </c>
      <c r="C2903" s="1">
        <v>51100.38</v>
      </c>
      <c r="D2903" s="1">
        <v>52948.78</v>
      </c>
      <c r="E2903" s="1">
        <v>104049.16</v>
      </c>
    </row>
    <row r="2904" spans="1:5" hidden="1">
      <c r="A2904" s="1">
        <v>1947</v>
      </c>
      <c r="B2904" s="1">
        <v>14</v>
      </c>
      <c r="C2904" s="1">
        <v>51422.31</v>
      </c>
      <c r="D2904" s="1">
        <v>53571.61</v>
      </c>
      <c r="E2904" s="1">
        <v>104993.92</v>
      </c>
    </row>
    <row r="2905" spans="1:5" hidden="1">
      <c r="A2905" s="1">
        <v>1947</v>
      </c>
      <c r="B2905" s="1">
        <v>15</v>
      </c>
      <c r="C2905" s="1">
        <v>53361.94</v>
      </c>
      <c r="D2905" s="1">
        <v>55512.61</v>
      </c>
      <c r="E2905" s="1">
        <v>108874.55</v>
      </c>
    </row>
    <row r="2906" spans="1:5" hidden="1">
      <c r="A2906" s="1">
        <v>1947</v>
      </c>
      <c r="B2906" s="1">
        <v>16</v>
      </c>
      <c r="C2906" s="1">
        <v>56512.26</v>
      </c>
      <c r="D2906" s="1">
        <v>58387.96</v>
      </c>
      <c r="E2906" s="1">
        <v>114900.23</v>
      </c>
    </row>
    <row r="2907" spans="1:5" hidden="1">
      <c r="A2907" s="1">
        <v>1947</v>
      </c>
      <c r="B2907" s="1">
        <v>17</v>
      </c>
      <c r="C2907" s="1">
        <v>58472.3</v>
      </c>
      <c r="D2907" s="1">
        <v>60271.38</v>
      </c>
      <c r="E2907" s="1">
        <v>118743.67</v>
      </c>
    </row>
    <row r="2908" spans="1:5" hidden="1">
      <c r="A2908" s="1">
        <v>1947</v>
      </c>
      <c r="B2908" s="1">
        <v>18</v>
      </c>
      <c r="C2908" s="1">
        <v>59444.14</v>
      </c>
      <c r="D2908" s="1">
        <v>61071.61</v>
      </c>
      <c r="E2908" s="1">
        <v>120515.75</v>
      </c>
    </row>
    <row r="2909" spans="1:5" hidden="1">
      <c r="A2909" s="1">
        <v>1947</v>
      </c>
      <c r="B2909" s="1">
        <v>19</v>
      </c>
      <c r="C2909" s="1">
        <v>60347.51</v>
      </c>
      <c r="D2909" s="1">
        <v>60951.97</v>
      </c>
      <c r="E2909" s="1">
        <v>121299.48</v>
      </c>
    </row>
    <row r="2910" spans="1:5" hidden="1">
      <c r="A2910" s="1">
        <v>1947</v>
      </c>
      <c r="B2910" s="1">
        <v>20</v>
      </c>
      <c r="C2910" s="1">
        <v>60872.85</v>
      </c>
      <c r="D2910" s="1">
        <v>61075.11</v>
      </c>
      <c r="E2910" s="1">
        <v>121947.96</v>
      </c>
    </row>
    <row r="2911" spans="1:5" hidden="1">
      <c r="A2911" s="1">
        <v>1947</v>
      </c>
      <c r="B2911" s="1">
        <v>21</v>
      </c>
      <c r="C2911" s="1">
        <v>61669.49</v>
      </c>
      <c r="D2911" s="1">
        <v>62098.9</v>
      </c>
      <c r="E2911" s="1">
        <v>123768.39</v>
      </c>
    </row>
    <row r="2912" spans="1:5" hidden="1">
      <c r="A2912" s="1">
        <v>1947</v>
      </c>
      <c r="B2912" s="1">
        <v>22</v>
      </c>
      <c r="C2912" s="1">
        <v>62076.160000000003</v>
      </c>
      <c r="D2912" s="1">
        <v>62305.16</v>
      </c>
      <c r="E2912" s="1">
        <v>124381.32</v>
      </c>
    </row>
    <row r="2913" spans="1:5" hidden="1">
      <c r="A2913" s="1">
        <v>1947</v>
      </c>
      <c r="B2913" s="1">
        <v>23</v>
      </c>
      <c r="C2913" s="1">
        <v>61998.96</v>
      </c>
      <c r="D2913" s="1">
        <v>62001.8</v>
      </c>
      <c r="E2913" s="1">
        <v>124000.77</v>
      </c>
    </row>
    <row r="2914" spans="1:5" hidden="1">
      <c r="A2914" s="1">
        <v>1947</v>
      </c>
      <c r="B2914" s="1">
        <v>24</v>
      </c>
      <c r="C2914" s="1">
        <v>62645.15</v>
      </c>
      <c r="D2914" s="1">
        <v>62571.97</v>
      </c>
      <c r="E2914" s="1">
        <v>125217.11</v>
      </c>
    </row>
    <row r="2915" spans="1:5" hidden="1">
      <c r="A2915" s="1">
        <v>1947</v>
      </c>
      <c r="B2915" s="1">
        <v>25</v>
      </c>
      <c r="C2915" s="1">
        <v>63448.25</v>
      </c>
      <c r="D2915" s="1">
        <v>63523.96</v>
      </c>
      <c r="E2915" s="1">
        <v>126972.21</v>
      </c>
    </row>
    <row r="2916" spans="1:5" hidden="1">
      <c r="A2916" s="1">
        <v>1947</v>
      </c>
      <c r="B2916" s="1">
        <v>26</v>
      </c>
      <c r="C2916" s="1">
        <v>62634.080000000002</v>
      </c>
      <c r="D2916" s="1">
        <v>62835.85</v>
      </c>
      <c r="E2916" s="1">
        <v>125469.94</v>
      </c>
    </row>
    <row r="2917" spans="1:5" hidden="1">
      <c r="A2917" s="1">
        <v>1947</v>
      </c>
      <c r="B2917" s="1">
        <v>27</v>
      </c>
      <c r="C2917" s="1">
        <v>59691.12</v>
      </c>
      <c r="D2917" s="1">
        <v>59669.79</v>
      </c>
      <c r="E2917" s="1">
        <v>119360.91</v>
      </c>
    </row>
    <row r="2918" spans="1:5" hidden="1">
      <c r="A2918" s="1">
        <v>1947</v>
      </c>
      <c r="B2918" s="1">
        <v>28</v>
      </c>
      <c r="C2918" s="1">
        <v>57527.73</v>
      </c>
      <c r="D2918" s="1">
        <v>56832.36</v>
      </c>
      <c r="E2918" s="1">
        <v>114360.08</v>
      </c>
    </row>
    <row r="2919" spans="1:5" hidden="1">
      <c r="A2919" s="1">
        <v>1947</v>
      </c>
      <c r="B2919" s="1">
        <v>29</v>
      </c>
      <c r="C2919" s="1">
        <v>57993.09</v>
      </c>
      <c r="D2919" s="1">
        <v>56695.59</v>
      </c>
      <c r="E2919" s="1">
        <v>114688.68</v>
      </c>
    </row>
    <row r="2920" spans="1:5" hidden="1">
      <c r="A2920" s="1">
        <v>1947</v>
      </c>
      <c r="B2920" s="1">
        <v>30</v>
      </c>
      <c r="C2920" s="1">
        <v>59246.07</v>
      </c>
      <c r="D2920" s="1">
        <v>57822.04</v>
      </c>
      <c r="E2920" s="1">
        <v>117068.11</v>
      </c>
    </row>
    <row r="2921" spans="1:5" hidden="1">
      <c r="A2921" s="1">
        <v>1947</v>
      </c>
      <c r="B2921" s="1">
        <v>31</v>
      </c>
      <c r="C2921" s="1">
        <v>60393.9</v>
      </c>
      <c r="D2921" s="1">
        <v>58969.94</v>
      </c>
      <c r="E2921" s="1">
        <v>119363.84</v>
      </c>
    </row>
    <row r="2922" spans="1:5" hidden="1">
      <c r="A2922" s="1">
        <v>1947</v>
      </c>
      <c r="B2922" s="1">
        <v>32</v>
      </c>
      <c r="C2922" s="1">
        <v>61770.01</v>
      </c>
      <c r="D2922" s="1">
        <v>60320.39</v>
      </c>
      <c r="E2922" s="1">
        <v>122090.4</v>
      </c>
    </row>
    <row r="2923" spans="1:5" hidden="1">
      <c r="A2923" s="1">
        <v>1947</v>
      </c>
      <c r="B2923" s="1">
        <v>33</v>
      </c>
      <c r="C2923" s="1">
        <v>61507.49</v>
      </c>
      <c r="D2923" s="1">
        <v>60554.559999999998</v>
      </c>
      <c r="E2923" s="1">
        <v>122062.04</v>
      </c>
    </row>
    <row r="2924" spans="1:5" hidden="1">
      <c r="A2924" s="1">
        <v>1947</v>
      </c>
      <c r="B2924" s="1">
        <v>34</v>
      </c>
      <c r="C2924" s="1">
        <v>59583.88</v>
      </c>
      <c r="D2924" s="1">
        <v>59630.63</v>
      </c>
      <c r="E2924" s="1">
        <v>119214.51</v>
      </c>
    </row>
    <row r="2925" spans="1:5" hidden="1">
      <c r="A2925" s="1">
        <v>1947</v>
      </c>
      <c r="B2925" s="1">
        <v>35</v>
      </c>
      <c r="C2925" s="1">
        <v>57658.29</v>
      </c>
      <c r="D2925" s="1">
        <v>58680.2</v>
      </c>
      <c r="E2925" s="1">
        <v>116338.49</v>
      </c>
    </row>
    <row r="2926" spans="1:5" hidden="1">
      <c r="A2926" s="1">
        <v>1947</v>
      </c>
      <c r="B2926" s="1">
        <v>36</v>
      </c>
      <c r="C2926" s="1">
        <v>55758.82</v>
      </c>
      <c r="D2926" s="1">
        <v>57879.13</v>
      </c>
      <c r="E2926" s="1">
        <v>113637.95</v>
      </c>
    </row>
    <row r="2927" spans="1:5" hidden="1">
      <c r="A2927" s="1">
        <v>1947</v>
      </c>
      <c r="B2927" s="1">
        <v>37</v>
      </c>
      <c r="C2927" s="1">
        <v>53931.76</v>
      </c>
      <c r="D2927" s="1">
        <v>57005.13</v>
      </c>
      <c r="E2927" s="1">
        <v>110936.89</v>
      </c>
    </row>
    <row r="2928" spans="1:5" hidden="1">
      <c r="A2928" s="1">
        <v>1947</v>
      </c>
      <c r="B2928" s="1">
        <v>38</v>
      </c>
      <c r="C2928" s="1">
        <v>52802.45</v>
      </c>
      <c r="D2928" s="1">
        <v>55880.35</v>
      </c>
      <c r="E2928" s="1">
        <v>108682.8</v>
      </c>
    </row>
    <row r="2929" spans="1:5" hidden="1">
      <c r="A2929" s="1">
        <v>1947</v>
      </c>
      <c r="B2929" s="1">
        <v>39</v>
      </c>
      <c r="C2929" s="1">
        <v>52029.24</v>
      </c>
      <c r="D2929" s="1">
        <v>54953.48</v>
      </c>
      <c r="E2929" s="1">
        <v>106982.72</v>
      </c>
    </row>
    <row r="2930" spans="1:5" hidden="1">
      <c r="A2930" s="1">
        <v>1947</v>
      </c>
      <c r="B2930" s="1">
        <v>40</v>
      </c>
      <c r="C2930" s="1">
        <v>50383.9</v>
      </c>
      <c r="D2930" s="1">
        <v>54228.01</v>
      </c>
      <c r="E2930" s="1">
        <v>104611.91</v>
      </c>
    </row>
    <row r="2931" spans="1:5" hidden="1">
      <c r="A2931" s="1">
        <v>1947</v>
      </c>
      <c r="B2931" s="1">
        <v>41</v>
      </c>
      <c r="C2931" s="1">
        <v>48729.31</v>
      </c>
      <c r="D2931" s="1">
        <v>53528.15</v>
      </c>
      <c r="E2931" s="1">
        <v>102257.46</v>
      </c>
    </row>
    <row r="2932" spans="1:5" hidden="1">
      <c r="A2932" s="1">
        <v>1947</v>
      </c>
      <c r="B2932" s="1">
        <v>42</v>
      </c>
      <c r="C2932" s="1">
        <v>47381.3</v>
      </c>
      <c r="D2932" s="1">
        <v>52033.760000000002</v>
      </c>
      <c r="E2932" s="1">
        <v>99415.07</v>
      </c>
    </row>
    <row r="2933" spans="1:5" hidden="1">
      <c r="A2933" s="1">
        <v>1947</v>
      </c>
      <c r="B2933" s="1">
        <v>43</v>
      </c>
      <c r="C2933" s="1">
        <v>45979.88</v>
      </c>
      <c r="D2933" s="1">
        <v>50058.29</v>
      </c>
      <c r="E2933" s="1">
        <v>96038.18</v>
      </c>
    </row>
    <row r="2934" spans="1:5" hidden="1">
      <c r="A2934" s="1">
        <v>1947</v>
      </c>
      <c r="B2934" s="1">
        <v>44</v>
      </c>
      <c r="C2934" s="1">
        <v>45573.01</v>
      </c>
      <c r="D2934" s="1">
        <v>48950.84</v>
      </c>
      <c r="E2934" s="1">
        <v>94523.85</v>
      </c>
    </row>
    <row r="2935" spans="1:5" hidden="1">
      <c r="A2935" s="1">
        <v>1947</v>
      </c>
      <c r="B2935" s="1">
        <v>45</v>
      </c>
      <c r="C2935" s="1">
        <v>45823.360000000001</v>
      </c>
      <c r="D2935" s="1">
        <v>48674.76</v>
      </c>
      <c r="E2935" s="1">
        <v>94498.12</v>
      </c>
    </row>
    <row r="2936" spans="1:5" hidden="1">
      <c r="A2936" s="1">
        <v>1947</v>
      </c>
      <c r="B2936" s="1">
        <v>46</v>
      </c>
      <c r="C2936" s="1">
        <v>46222.43</v>
      </c>
      <c r="D2936" s="1">
        <v>48499.58</v>
      </c>
      <c r="E2936" s="1">
        <v>94722</v>
      </c>
    </row>
    <row r="2937" spans="1:5" hidden="1">
      <c r="A2937" s="1">
        <v>1947</v>
      </c>
      <c r="B2937" s="1">
        <v>47</v>
      </c>
      <c r="C2937" s="1">
        <v>45929.54</v>
      </c>
      <c r="D2937" s="1">
        <v>47457.68</v>
      </c>
      <c r="E2937" s="1">
        <v>93387.22</v>
      </c>
    </row>
    <row r="2938" spans="1:5" hidden="1">
      <c r="A2938" s="1">
        <v>1947</v>
      </c>
      <c r="B2938" s="1">
        <v>48</v>
      </c>
      <c r="C2938" s="1">
        <v>44555.6</v>
      </c>
      <c r="D2938" s="1">
        <v>45357.55</v>
      </c>
      <c r="E2938" s="1">
        <v>89913.14</v>
      </c>
    </row>
    <row r="2939" spans="1:5" hidden="1">
      <c r="A2939" s="1">
        <v>1947</v>
      </c>
      <c r="B2939" s="1">
        <v>49</v>
      </c>
      <c r="C2939" s="1">
        <v>43898.75</v>
      </c>
      <c r="D2939" s="1">
        <v>43728.08</v>
      </c>
      <c r="E2939" s="1">
        <v>87626.83</v>
      </c>
    </row>
    <row r="2940" spans="1:5" hidden="1">
      <c r="A2940" s="1">
        <v>1947</v>
      </c>
      <c r="B2940" s="1">
        <v>50</v>
      </c>
      <c r="C2940" s="1">
        <v>44024.07</v>
      </c>
      <c r="D2940" s="1">
        <v>42627.86</v>
      </c>
      <c r="E2940" s="1">
        <v>86651.93</v>
      </c>
    </row>
    <row r="2941" spans="1:5" hidden="1">
      <c r="A2941" s="1">
        <v>1947</v>
      </c>
      <c r="B2941" s="1">
        <v>51</v>
      </c>
      <c r="C2941" s="1">
        <v>43899.55</v>
      </c>
      <c r="D2941" s="1">
        <v>41973.49</v>
      </c>
      <c r="E2941" s="1">
        <v>85873.04</v>
      </c>
    </row>
    <row r="2942" spans="1:5" hidden="1">
      <c r="A2942" s="1">
        <v>1947</v>
      </c>
      <c r="B2942" s="1">
        <v>52</v>
      </c>
      <c r="C2942" s="1">
        <v>43550.49</v>
      </c>
      <c r="D2942" s="1">
        <v>41550.04</v>
      </c>
      <c r="E2942" s="1">
        <v>85100.53</v>
      </c>
    </row>
    <row r="2943" spans="1:5" hidden="1">
      <c r="A2943" s="1">
        <v>1947</v>
      </c>
      <c r="B2943" s="1">
        <v>53</v>
      </c>
      <c r="C2943" s="1">
        <v>43298.7</v>
      </c>
      <c r="D2943" s="1">
        <v>41271.29</v>
      </c>
      <c r="E2943" s="1">
        <v>84569.99</v>
      </c>
    </row>
    <row r="2944" spans="1:5" hidden="1">
      <c r="A2944" s="1">
        <v>1947</v>
      </c>
      <c r="B2944" s="1">
        <v>54</v>
      </c>
      <c r="C2944" s="1">
        <v>43148.56</v>
      </c>
      <c r="D2944" s="1">
        <v>41371.67</v>
      </c>
      <c r="E2944" s="1">
        <v>84520.23</v>
      </c>
    </row>
    <row r="2945" spans="1:5" hidden="1">
      <c r="A2945" s="1">
        <v>1947</v>
      </c>
      <c r="B2945" s="1">
        <v>55</v>
      </c>
      <c r="C2945" s="1">
        <v>42701.95</v>
      </c>
      <c r="D2945" s="1">
        <v>41323.550000000003</v>
      </c>
      <c r="E2945" s="1">
        <v>84025.51</v>
      </c>
    </row>
    <row r="2946" spans="1:5" hidden="1">
      <c r="A2946" s="1">
        <v>1947</v>
      </c>
      <c r="B2946" s="1">
        <v>56</v>
      </c>
      <c r="C2946" s="1">
        <v>41579.879999999997</v>
      </c>
      <c r="D2946" s="1">
        <v>40925.519999999997</v>
      </c>
      <c r="E2946" s="1">
        <v>82505.399999999994</v>
      </c>
    </row>
    <row r="2947" spans="1:5" hidden="1">
      <c r="A2947" s="1">
        <v>1947</v>
      </c>
      <c r="B2947" s="1">
        <v>57</v>
      </c>
      <c r="C2947" s="1">
        <v>40378.97</v>
      </c>
      <c r="D2947" s="1">
        <v>40350.9</v>
      </c>
      <c r="E2947" s="1">
        <v>80729.86</v>
      </c>
    </row>
    <row r="2948" spans="1:5" hidden="1">
      <c r="A2948" s="1">
        <v>1947</v>
      </c>
      <c r="B2948" s="1">
        <v>58</v>
      </c>
      <c r="C2948" s="1">
        <v>39427.599999999999</v>
      </c>
      <c r="D2948" s="1">
        <v>39328.33</v>
      </c>
      <c r="E2948" s="1">
        <v>78755.929999999993</v>
      </c>
    </row>
    <row r="2949" spans="1:5" hidden="1">
      <c r="A2949" s="1">
        <v>1947</v>
      </c>
      <c r="B2949" s="1">
        <v>59</v>
      </c>
      <c r="C2949" s="1">
        <v>38081.1</v>
      </c>
      <c r="D2949" s="1">
        <v>37556.76</v>
      </c>
      <c r="E2949" s="1">
        <v>75637.86</v>
      </c>
    </row>
    <row r="2950" spans="1:5" hidden="1">
      <c r="A2950" s="1">
        <v>1947</v>
      </c>
      <c r="B2950" s="1">
        <v>60</v>
      </c>
      <c r="C2950" s="1">
        <v>36306.870000000003</v>
      </c>
      <c r="D2950" s="1">
        <v>35555.42</v>
      </c>
      <c r="E2950" s="1">
        <v>71862.289999999994</v>
      </c>
    </row>
    <row r="2951" spans="1:5" hidden="1">
      <c r="A2951" s="1">
        <v>1947</v>
      </c>
      <c r="B2951" s="1">
        <v>61</v>
      </c>
      <c r="C2951" s="1">
        <v>34803.31</v>
      </c>
      <c r="D2951" s="1">
        <v>33903.26</v>
      </c>
      <c r="E2951" s="1">
        <v>68706.570000000007</v>
      </c>
    </row>
    <row r="2952" spans="1:5" hidden="1">
      <c r="A2952" s="1">
        <v>1947</v>
      </c>
      <c r="B2952" s="1">
        <v>62</v>
      </c>
      <c r="C2952" s="1">
        <v>33306.47</v>
      </c>
      <c r="D2952" s="1">
        <v>32280.07</v>
      </c>
      <c r="E2952" s="1">
        <v>65586.539999999994</v>
      </c>
    </row>
    <row r="2953" spans="1:5" hidden="1">
      <c r="A2953" s="1">
        <v>1947</v>
      </c>
      <c r="B2953" s="1">
        <v>63</v>
      </c>
      <c r="C2953" s="1">
        <v>31233.759999999998</v>
      </c>
      <c r="D2953" s="1">
        <v>30233.99</v>
      </c>
      <c r="E2953" s="1">
        <v>61467.75</v>
      </c>
    </row>
    <row r="2954" spans="1:5" hidden="1">
      <c r="A2954" s="1">
        <v>1947</v>
      </c>
      <c r="B2954" s="1">
        <v>64</v>
      </c>
      <c r="C2954" s="1">
        <v>29330.44</v>
      </c>
      <c r="D2954" s="1">
        <v>28056.53</v>
      </c>
      <c r="E2954" s="1">
        <v>57386.97</v>
      </c>
    </row>
    <row r="2955" spans="1:5" hidden="1">
      <c r="A2955" s="1">
        <v>1947</v>
      </c>
      <c r="B2955" s="1">
        <v>65</v>
      </c>
      <c r="C2955" s="1">
        <v>28075.59</v>
      </c>
      <c r="D2955" s="1">
        <v>26474.26</v>
      </c>
      <c r="E2955" s="1">
        <v>54549.84</v>
      </c>
    </row>
    <row r="2956" spans="1:5" hidden="1">
      <c r="A2956" s="1">
        <v>1947</v>
      </c>
      <c r="B2956" s="1">
        <v>66</v>
      </c>
      <c r="C2956" s="1">
        <v>27250.42</v>
      </c>
      <c r="D2956" s="1">
        <v>25301.93</v>
      </c>
      <c r="E2956" s="1">
        <v>52552.35</v>
      </c>
    </row>
    <row r="2957" spans="1:5" hidden="1">
      <c r="A2957" s="1">
        <v>1947</v>
      </c>
      <c r="B2957" s="1">
        <v>67</v>
      </c>
      <c r="C2957" s="1">
        <v>26053.95</v>
      </c>
      <c r="D2957" s="1">
        <v>23629.64</v>
      </c>
      <c r="E2957" s="1">
        <v>49683.59</v>
      </c>
    </row>
    <row r="2958" spans="1:5" hidden="1">
      <c r="A2958" s="1">
        <v>1947</v>
      </c>
      <c r="B2958" s="1">
        <v>68</v>
      </c>
      <c r="C2958" s="1">
        <v>24082.31</v>
      </c>
      <c r="D2958" s="1">
        <v>21430.75</v>
      </c>
      <c r="E2958" s="1">
        <v>45513.05</v>
      </c>
    </row>
    <row r="2959" spans="1:5" hidden="1">
      <c r="A2959" s="1">
        <v>1947</v>
      </c>
      <c r="B2959" s="1">
        <v>69</v>
      </c>
      <c r="C2959" s="1">
        <v>22005.279999999999</v>
      </c>
      <c r="D2959" s="1">
        <v>19454.55</v>
      </c>
      <c r="E2959" s="1">
        <v>41459.83</v>
      </c>
    </row>
    <row r="2960" spans="1:5" hidden="1">
      <c r="A2960" s="1">
        <v>1947</v>
      </c>
      <c r="B2960" s="1">
        <v>70</v>
      </c>
      <c r="C2960" s="1">
        <v>20276.21</v>
      </c>
      <c r="D2960" s="1">
        <v>17850.36</v>
      </c>
      <c r="E2960" s="1">
        <v>38126.57</v>
      </c>
    </row>
    <row r="2961" spans="1:5" hidden="1">
      <c r="A2961" s="1">
        <v>1947</v>
      </c>
      <c r="B2961" s="1">
        <v>71</v>
      </c>
      <c r="C2961" s="1">
        <v>18976.23</v>
      </c>
      <c r="D2961" s="1">
        <v>16625.560000000001</v>
      </c>
      <c r="E2961" s="1">
        <v>35601.79</v>
      </c>
    </row>
    <row r="2962" spans="1:5" hidden="1">
      <c r="A2962" s="1">
        <v>1947</v>
      </c>
      <c r="B2962" s="1">
        <v>72</v>
      </c>
      <c r="C2962" s="1">
        <v>17774.96</v>
      </c>
      <c r="D2962" s="1">
        <v>15499.04</v>
      </c>
      <c r="E2962" s="1">
        <v>33274</v>
      </c>
    </row>
    <row r="2963" spans="1:5" hidden="1">
      <c r="A2963" s="1">
        <v>1947</v>
      </c>
      <c r="B2963" s="1">
        <v>73</v>
      </c>
      <c r="C2963" s="1">
        <v>16500.27</v>
      </c>
      <c r="D2963" s="1">
        <v>14200.75</v>
      </c>
      <c r="E2963" s="1">
        <v>30701.02</v>
      </c>
    </row>
    <row r="2964" spans="1:5" hidden="1">
      <c r="A2964" s="1">
        <v>1947</v>
      </c>
      <c r="B2964" s="1">
        <v>74</v>
      </c>
      <c r="C2964" s="1">
        <v>15250.96</v>
      </c>
      <c r="D2964" s="1">
        <v>12976.23</v>
      </c>
      <c r="E2964" s="1">
        <v>28227.19</v>
      </c>
    </row>
    <row r="2965" spans="1:5" hidden="1">
      <c r="A2965" s="1">
        <v>1947</v>
      </c>
      <c r="B2965" s="1">
        <v>75</v>
      </c>
      <c r="C2965" s="1">
        <v>14098.45</v>
      </c>
      <c r="D2965" s="1">
        <v>12094.81</v>
      </c>
      <c r="E2965" s="1">
        <v>26193.25</v>
      </c>
    </row>
    <row r="2966" spans="1:5" hidden="1">
      <c r="A2966" s="1">
        <v>1947</v>
      </c>
      <c r="B2966" s="1">
        <v>76</v>
      </c>
      <c r="C2966" s="1">
        <v>13272.02</v>
      </c>
      <c r="D2966" s="1">
        <v>11446.93</v>
      </c>
      <c r="E2966" s="1">
        <v>24718.94</v>
      </c>
    </row>
    <row r="2967" spans="1:5" hidden="1">
      <c r="A2967" s="1">
        <v>1947</v>
      </c>
      <c r="B2967" s="1">
        <v>77</v>
      </c>
      <c r="C2967" s="1">
        <v>12423.63</v>
      </c>
      <c r="D2967" s="1">
        <v>10425.870000000001</v>
      </c>
      <c r="E2967" s="1">
        <v>22849.5</v>
      </c>
    </row>
    <row r="2968" spans="1:5" hidden="1">
      <c r="A2968" s="1">
        <v>1947</v>
      </c>
      <c r="B2968" s="1">
        <v>78</v>
      </c>
      <c r="C2968" s="1">
        <v>11396.78</v>
      </c>
      <c r="D2968" s="1">
        <v>8998.5</v>
      </c>
      <c r="E2968" s="1">
        <v>20395.28</v>
      </c>
    </row>
    <row r="2969" spans="1:5" hidden="1">
      <c r="A2969" s="1">
        <v>1947</v>
      </c>
      <c r="B2969" s="1">
        <v>79</v>
      </c>
      <c r="C2969" s="1">
        <v>10100.209999999999</v>
      </c>
      <c r="D2969" s="1">
        <v>7774.88</v>
      </c>
      <c r="E2969" s="1">
        <v>17875.09</v>
      </c>
    </row>
    <row r="2970" spans="1:5" hidden="1">
      <c r="A2970" s="1">
        <v>1947</v>
      </c>
      <c r="B2970" s="1">
        <v>80</v>
      </c>
      <c r="C2970" s="1">
        <v>9013.3700000000008</v>
      </c>
      <c r="D2970" s="1">
        <v>7217.73</v>
      </c>
      <c r="E2970" s="1">
        <v>16231.1</v>
      </c>
    </row>
    <row r="2971" spans="1:5" hidden="1">
      <c r="A2971" s="1">
        <v>1947</v>
      </c>
      <c r="B2971" s="1">
        <v>81</v>
      </c>
      <c r="C2971" s="1">
        <v>7844.59</v>
      </c>
      <c r="D2971" s="1">
        <v>6274.07</v>
      </c>
      <c r="E2971" s="1">
        <v>14118.66</v>
      </c>
    </row>
    <row r="2972" spans="1:5" hidden="1">
      <c r="A2972" s="1">
        <v>1947</v>
      </c>
      <c r="B2972" s="1">
        <v>82</v>
      </c>
      <c r="C2972" s="1">
        <v>7012.44</v>
      </c>
      <c r="D2972" s="1">
        <v>5525.37</v>
      </c>
      <c r="E2972" s="1">
        <v>12537.81</v>
      </c>
    </row>
    <row r="2973" spans="1:5" hidden="1">
      <c r="A2973" s="1">
        <v>1947</v>
      </c>
      <c r="B2973" s="1">
        <v>83</v>
      </c>
      <c r="C2973" s="1">
        <v>6084.76</v>
      </c>
      <c r="D2973" s="1">
        <v>4677.47</v>
      </c>
      <c r="E2973" s="1">
        <v>10762.23</v>
      </c>
    </row>
    <row r="2974" spans="1:5" hidden="1">
      <c r="A2974" s="1">
        <v>1947</v>
      </c>
      <c r="B2974" s="1">
        <v>84</v>
      </c>
      <c r="C2974" s="1">
        <v>5106.62</v>
      </c>
      <c r="D2974" s="1">
        <v>3833.65</v>
      </c>
      <c r="E2974" s="1">
        <v>8940.27</v>
      </c>
    </row>
    <row r="2975" spans="1:5" hidden="1">
      <c r="A2975" s="1">
        <v>1947</v>
      </c>
      <c r="B2975" s="1">
        <v>85</v>
      </c>
      <c r="C2975" s="1">
        <v>4204.6499999999996</v>
      </c>
      <c r="D2975" s="1">
        <v>3137.24</v>
      </c>
      <c r="E2975" s="1">
        <v>7341.9</v>
      </c>
    </row>
    <row r="2976" spans="1:5" hidden="1">
      <c r="A2976" s="1">
        <v>1947</v>
      </c>
      <c r="B2976" s="1">
        <v>86</v>
      </c>
      <c r="C2976" s="1">
        <v>3401.78</v>
      </c>
      <c r="D2976" s="1">
        <v>2492.84</v>
      </c>
      <c r="E2976" s="1">
        <v>5894.62</v>
      </c>
    </row>
    <row r="2977" spans="1:5" hidden="1">
      <c r="A2977" s="1">
        <v>1947</v>
      </c>
      <c r="B2977" s="1">
        <v>87</v>
      </c>
      <c r="C2977" s="1">
        <v>2667.38</v>
      </c>
      <c r="D2977" s="1">
        <v>1881</v>
      </c>
      <c r="E2977" s="1">
        <v>4548.38</v>
      </c>
    </row>
    <row r="2978" spans="1:5" hidden="1">
      <c r="A2978" s="1">
        <v>1947</v>
      </c>
      <c r="B2978" s="1">
        <v>88</v>
      </c>
      <c r="C2978" s="1">
        <v>2014.62</v>
      </c>
      <c r="D2978" s="1">
        <v>1346.27</v>
      </c>
      <c r="E2978" s="1">
        <v>3360.89</v>
      </c>
    </row>
    <row r="2979" spans="1:5" hidden="1">
      <c r="A2979" s="1">
        <v>1947</v>
      </c>
      <c r="B2979" s="1">
        <v>89</v>
      </c>
      <c r="C2979" s="1">
        <v>1499.69</v>
      </c>
      <c r="D2979" s="1">
        <v>955.66</v>
      </c>
      <c r="E2979" s="1">
        <v>2455.35</v>
      </c>
    </row>
    <row r="2980" spans="1:5" hidden="1">
      <c r="A2980" s="1">
        <v>1947</v>
      </c>
      <c r="B2980" s="1">
        <v>90</v>
      </c>
      <c r="C2980" s="1">
        <v>1123.97</v>
      </c>
      <c r="D2980" s="1">
        <v>697.33</v>
      </c>
      <c r="E2980" s="1">
        <v>1821.3</v>
      </c>
    </row>
    <row r="2981" spans="1:5" hidden="1">
      <c r="A2981" s="1">
        <v>1947</v>
      </c>
      <c r="B2981" s="1">
        <v>91</v>
      </c>
      <c r="C2981" s="1">
        <v>832.74</v>
      </c>
      <c r="D2981" s="1">
        <v>513.44000000000005</v>
      </c>
      <c r="E2981" s="1">
        <v>1346.19</v>
      </c>
    </row>
    <row r="2982" spans="1:5" hidden="1">
      <c r="A2982" s="1">
        <v>1947</v>
      </c>
      <c r="B2982" s="1">
        <v>92</v>
      </c>
      <c r="C2982" s="1">
        <v>590.57000000000005</v>
      </c>
      <c r="D2982" s="1">
        <v>359.88</v>
      </c>
      <c r="E2982" s="1">
        <v>950.44</v>
      </c>
    </row>
    <row r="2983" spans="1:5" hidden="1">
      <c r="A2983" s="1">
        <v>1947</v>
      </c>
      <c r="B2983" s="1">
        <v>93</v>
      </c>
      <c r="C2983" s="1">
        <v>394.6</v>
      </c>
      <c r="D2983" s="1">
        <v>229.83</v>
      </c>
      <c r="E2983" s="1">
        <v>624.42999999999995</v>
      </c>
    </row>
    <row r="2984" spans="1:5" hidden="1">
      <c r="A2984" s="1">
        <v>1947</v>
      </c>
      <c r="B2984" s="1">
        <v>94</v>
      </c>
      <c r="C2984" s="1">
        <v>258.47000000000003</v>
      </c>
      <c r="D2984" s="1">
        <v>147.32</v>
      </c>
      <c r="E2984" s="1">
        <v>405.79</v>
      </c>
    </row>
    <row r="2985" spans="1:5" hidden="1">
      <c r="A2985" s="1">
        <v>1947</v>
      </c>
      <c r="B2985" s="1">
        <v>95</v>
      </c>
      <c r="C2985" s="1">
        <v>172.23</v>
      </c>
      <c r="D2985" s="1">
        <v>101.85</v>
      </c>
      <c r="E2985" s="1">
        <v>274.08</v>
      </c>
    </row>
    <row r="2986" spans="1:5" hidden="1">
      <c r="A2986" s="1">
        <v>1947</v>
      </c>
      <c r="B2986" s="1">
        <v>96</v>
      </c>
      <c r="C2986" s="1">
        <v>120.43</v>
      </c>
      <c r="D2986" s="1">
        <v>70.150000000000006</v>
      </c>
      <c r="E2986" s="1">
        <v>190.58</v>
      </c>
    </row>
    <row r="2987" spans="1:5" hidden="1">
      <c r="A2987" s="1">
        <v>1947</v>
      </c>
      <c r="B2987" s="1">
        <v>97</v>
      </c>
      <c r="C2987" s="1">
        <v>76.94</v>
      </c>
      <c r="D2987" s="1">
        <v>44.53</v>
      </c>
      <c r="E2987" s="1">
        <v>121.47</v>
      </c>
    </row>
    <row r="2988" spans="1:5" hidden="1">
      <c r="A2988" s="1">
        <v>1947</v>
      </c>
      <c r="B2988" s="1">
        <v>98</v>
      </c>
      <c r="C2988" s="1">
        <v>46.07</v>
      </c>
      <c r="D2988" s="1">
        <v>25.3</v>
      </c>
      <c r="E2988" s="1">
        <v>71.37</v>
      </c>
    </row>
    <row r="2989" spans="1:5" hidden="1">
      <c r="A2989" s="1">
        <v>1947</v>
      </c>
      <c r="B2989" s="1">
        <v>99</v>
      </c>
      <c r="C2989" s="1">
        <v>25.87</v>
      </c>
      <c r="D2989" s="1">
        <v>13.51</v>
      </c>
      <c r="E2989" s="1">
        <v>39.380000000000003</v>
      </c>
    </row>
    <row r="2990" spans="1:5" hidden="1">
      <c r="A2990" s="1">
        <v>1947</v>
      </c>
      <c r="B2990" s="1">
        <v>100</v>
      </c>
      <c r="C2990" s="1">
        <v>11.99</v>
      </c>
      <c r="D2990" s="1">
        <v>7.63</v>
      </c>
      <c r="E2990" s="1">
        <v>19.62</v>
      </c>
    </row>
    <row r="2991" spans="1:5" hidden="1">
      <c r="A2991" s="1">
        <v>1947</v>
      </c>
      <c r="B2991" s="1">
        <v>101</v>
      </c>
      <c r="C2991" s="1">
        <v>6.41</v>
      </c>
      <c r="D2991" s="1">
        <v>4.0599999999999996</v>
      </c>
      <c r="E2991" s="1">
        <v>10.47</v>
      </c>
    </row>
    <row r="2992" spans="1:5" hidden="1">
      <c r="A2992" s="1">
        <v>1947</v>
      </c>
      <c r="B2992" s="1">
        <v>102</v>
      </c>
      <c r="C2992" s="1">
        <v>2.98</v>
      </c>
      <c r="D2992" s="1">
        <v>1.89</v>
      </c>
      <c r="E2992" s="1">
        <v>4.87</v>
      </c>
    </row>
    <row r="2993" spans="1:5" hidden="1">
      <c r="A2993" s="1">
        <v>1947</v>
      </c>
      <c r="B2993" s="1">
        <v>103</v>
      </c>
      <c r="C2993" s="1">
        <v>0.98</v>
      </c>
      <c r="D2993" s="1">
        <v>0.74</v>
      </c>
      <c r="E2993" s="1">
        <v>1.72</v>
      </c>
    </row>
    <row r="2994" spans="1:5" hidden="1">
      <c r="A2994" s="1">
        <v>1947</v>
      </c>
      <c r="B2994" s="1">
        <v>104</v>
      </c>
      <c r="C2994" s="1">
        <v>0.05</v>
      </c>
      <c r="D2994" s="1">
        <v>0.05</v>
      </c>
      <c r="E2994" s="1">
        <v>0.1</v>
      </c>
    </row>
    <row r="2995" spans="1:5" hidden="1">
      <c r="A2995" s="1">
        <v>1947</v>
      </c>
      <c r="B2995" s="1">
        <v>105</v>
      </c>
      <c r="C2995" s="1">
        <v>0</v>
      </c>
      <c r="D2995" s="1">
        <v>0</v>
      </c>
      <c r="E2995" s="1">
        <v>0</v>
      </c>
    </row>
    <row r="2996" spans="1:5" hidden="1">
      <c r="A2996" s="1">
        <v>1947</v>
      </c>
      <c r="B2996" s="1">
        <v>106</v>
      </c>
      <c r="C2996" s="1">
        <v>0</v>
      </c>
      <c r="D2996" s="1">
        <v>0</v>
      </c>
      <c r="E2996" s="1">
        <v>0</v>
      </c>
    </row>
    <row r="2997" spans="1:5" hidden="1">
      <c r="A2997" s="1">
        <v>1947</v>
      </c>
      <c r="B2997" s="1">
        <v>107</v>
      </c>
      <c r="C2997" s="1">
        <v>0</v>
      </c>
      <c r="D2997" s="1">
        <v>0</v>
      </c>
      <c r="E2997" s="1">
        <v>0</v>
      </c>
    </row>
    <row r="2998" spans="1:5" hidden="1">
      <c r="A2998" s="1">
        <v>1947</v>
      </c>
      <c r="B2998" s="1">
        <v>108</v>
      </c>
      <c r="C2998" s="1">
        <v>0</v>
      </c>
      <c r="D2998" s="1">
        <v>0</v>
      </c>
      <c r="E2998" s="1">
        <v>0</v>
      </c>
    </row>
    <row r="2999" spans="1:5" hidden="1">
      <c r="A2999" s="1">
        <v>1947</v>
      </c>
      <c r="B2999" s="1">
        <v>109</v>
      </c>
      <c r="C2999" s="1">
        <v>0</v>
      </c>
      <c r="D2999" s="1">
        <v>0</v>
      </c>
      <c r="E2999" s="1">
        <v>0</v>
      </c>
    </row>
    <row r="3000" spans="1:5" hidden="1">
      <c r="A3000" s="1">
        <v>1947</v>
      </c>
      <c r="B3000" s="1" t="s">
        <v>121</v>
      </c>
      <c r="C3000" s="1">
        <v>0</v>
      </c>
      <c r="D3000" s="1">
        <v>0</v>
      </c>
      <c r="E3000" s="1">
        <v>0</v>
      </c>
    </row>
    <row r="3001" spans="1:5" hidden="1">
      <c r="A3001" s="1">
        <v>1948</v>
      </c>
      <c r="B3001" s="1">
        <v>0</v>
      </c>
      <c r="C3001" s="1">
        <v>86273.3</v>
      </c>
      <c r="D3001" s="1">
        <v>90611.56</v>
      </c>
      <c r="E3001" s="1">
        <v>176884.86</v>
      </c>
    </row>
    <row r="3002" spans="1:5" hidden="1">
      <c r="A3002" s="1">
        <v>1948</v>
      </c>
      <c r="B3002" s="1">
        <v>1</v>
      </c>
      <c r="C3002" s="1">
        <v>85003.05</v>
      </c>
      <c r="D3002" s="1">
        <v>89479.23</v>
      </c>
      <c r="E3002" s="1">
        <v>174482.28</v>
      </c>
    </row>
    <row r="3003" spans="1:5" hidden="1">
      <c r="A3003" s="1">
        <v>1948</v>
      </c>
      <c r="B3003" s="1">
        <v>2</v>
      </c>
      <c r="C3003" s="1">
        <v>78311.63</v>
      </c>
      <c r="D3003" s="1">
        <v>82241.62</v>
      </c>
      <c r="E3003" s="1">
        <v>160553.25</v>
      </c>
    </row>
    <row r="3004" spans="1:5" hidden="1">
      <c r="A3004" s="1">
        <v>1948</v>
      </c>
      <c r="B3004" s="1">
        <v>3</v>
      </c>
      <c r="C3004" s="1">
        <v>74252.81</v>
      </c>
      <c r="D3004" s="1">
        <v>77281.64</v>
      </c>
      <c r="E3004" s="1">
        <v>151534.45000000001</v>
      </c>
    </row>
    <row r="3005" spans="1:5" hidden="1">
      <c r="A3005" s="1">
        <v>1948</v>
      </c>
      <c r="B3005" s="1">
        <v>4</v>
      </c>
      <c r="C3005" s="1">
        <v>71326.009999999995</v>
      </c>
      <c r="D3005" s="1">
        <v>73926.210000000006</v>
      </c>
      <c r="E3005" s="1">
        <v>145252.22</v>
      </c>
    </row>
    <row r="3006" spans="1:5" hidden="1">
      <c r="A3006" s="1">
        <v>1948</v>
      </c>
      <c r="B3006" s="1">
        <v>5</v>
      </c>
      <c r="C3006" s="1">
        <v>66443.360000000001</v>
      </c>
      <c r="D3006" s="1">
        <v>69117.509999999995</v>
      </c>
      <c r="E3006" s="1">
        <v>135560.87</v>
      </c>
    </row>
    <row r="3007" spans="1:5" hidden="1">
      <c r="A3007" s="1">
        <v>1948</v>
      </c>
      <c r="B3007" s="1">
        <v>6</v>
      </c>
      <c r="C3007" s="1">
        <v>63658.080000000002</v>
      </c>
      <c r="D3007" s="1">
        <v>66309.899999999994</v>
      </c>
      <c r="E3007" s="1">
        <v>129967.97</v>
      </c>
    </row>
    <row r="3008" spans="1:5" hidden="1">
      <c r="A3008" s="1">
        <v>1948</v>
      </c>
      <c r="B3008" s="1">
        <v>7</v>
      </c>
      <c r="C3008" s="1">
        <v>60992.38</v>
      </c>
      <c r="D3008" s="1">
        <v>63169.9</v>
      </c>
      <c r="E3008" s="1">
        <v>124162.28</v>
      </c>
    </row>
    <row r="3009" spans="1:5" hidden="1">
      <c r="A3009" s="1">
        <v>1948</v>
      </c>
      <c r="B3009" s="1">
        <v>8</v>
      </c>
      <c r="C3009" s="1">
        <v>58357.16</v>
      </c>
      <c r="D3009" s="1">
        <v>60282.94</v>
      </c>
      <c r="E3009" s="1">
        <v>118640.1</v>
      </c>
    </row>
    <row r="3010" spans="1:5" hidden="1">
      <c r="A3010" s="1">
        <v>1948</v>
      </c>
      <c r="B3010" s="1">
        <v>9</v>
      </c>
      <c r="C3010" s="1">
        <v>57254.76</v>
      </c>
      <c r="D3010" s="1">
        <v>59204.42</v>
      </c>
      <c r="E3010" s="1">
        <v>116459.18</v>
      </c>
    </row>
    <row r="3011" spans="1:5" hidden="1">
      <c r="A3011" s="1">
        <v>1948</v>
      </c>
      <c r="B3011" s="1">
        <v>10</v>
      </c>
      <c r="C3011" s="1">
        <v>56455.34</v>
      </c>
      <c r="D3011" s="1">
        <v>58480.26</v>
      </c>
      <c r="E3011" s="1">
        <v>114935.6</v>
      </c>
    </row>
    <row r="3012" spans="1:5" hidden="1">
      <c r="A3012" s="1">
        <v>1948</v>
      </c>
      <c r="B3012" s="1">
        <v>11</v>
      </c>
      <c r="C3012" s="1">
        <v>55232.639999999999</v>
      </c>
      <c r="D3012" s="1">
        <v>57283.15</v>
      </c>
      <c r="E3012" s="1">
        <v>112515.79</v>
      </c>
    </row>
    <row r="3013" spans="1:5" hidden="1">
      <c r="A3013" s="1">
        <v>1948</v>
      </c>
      <c r="B3013" s="1">
        <v>12</v>
      </c>
      <c r="C3013" s="1">
        <v>53485.13</v>
      </c>
      <c r="D3013" s="1">
        <v>55261.3</v>
      </c>
      <c r="E3013" s="1">
        <v>108746.43</v>
      </c>
    </row>
    <row r="3014" spans="1:5" hidden="1">
      <c r="A3014" s="1">
        <v>1948</v>
      </c>
      <c r="B3014" s="1">
        <v>13</v>
      </c>
      <c r="C3014" s="1">
        <v>51880.97</v>
      </c>
      <c r="D3014" s="1">
        <v>53531.07</v>
      </c>
      <c r="E3014" s="1">
        <v>105412.04</v>
      </c>
    </row>
    <row r="3015" spans="1:5" hidden="1">
      <c r="A3015" s="1">
        <v>1948</v>
      </c>
      <c r="B3015" s="1">
        <v>14</v>
      </c>
      <c r="C3015" s="1">
        <v>51251.199999999997</v>
      </c>
      <c r="D3015" s="1">
        <v>53099.61</v>
      </c>
      <c r="E3015" s="1">
        <v>104350.81</v>
      </c>
    </row>
    <row r="3016" spans="1:5" hidden="1">
      <c r="A3016" s="1">
        <v>1948</v>
      </c>
      <c r="B3016" s="1">
        <v>15</v>
      </c>
      <c r="C3016" s="1">
        <v>51598.35</v>
      </c>
      <c r="D3016" s="1">
        <v>53747.49</v>
      </c>
      <c r="E3016" s="1">
        <v>105345.84</v>
      </c>
    </row>
    <row r="3017" spans="1:5" hidden="1">
      <c r="A3017" s="1">
        <v>1948</v>
      </c>
      <c r="B3017" s="1">
        <v>16</v>
      </c>
      <c r="C3017" s="1">
        <v>53537.96</v>
      </c>
      <c r="D3017" s="1">
        <v>55663.78</v>
      </c>
      <c r="E3017" s="1">
        <v>109201.74</v>
      </c>
    </row>
    <row r="3018" spans="1:5" hidden="1">
      <c r="A3018" s="1">
        <v>1948</v>
      </c>
      <c r="B3018" s="1">
        <v>17</v>
      </c>
      <c r="C3018" s="1">
        <v>56713.17</v>
      </c>
      <c r="D3018" s="1">
        <v>58639.68</v>
      </c>
      <c r="E3018" s="1">
        <v>115352.85</v>
      </c>
    </row>
    <row r="3019" spans="1:5" hidden="1">
      <c r="A3019" s="1">
        <v>1948</v>
      </c>
      <c r="B3019" s="1">
        <v>18</v>
      </c>
      <c r="C3019" s="1">
        <v>58573.54</v>
      </c>
      <c r="D3019" s="1">
        <v>60472.99</v>
      </c>
      <c r="E3019" s="1">
        <v>119046.53</v>
      </c>
    </row>
    <row r="3020" spans="1:5" hidden="1">
      <c r="A3020" s="1">
        <v>1948</v>
      </c>
      <c r="B3020" s="1">
        <v>19</v>
      </c>
      <c r="C3020" s="1">
        <v>59545.82</v>
      </c>
      <c r="D3020" s="1">
        <v>61048.45</v>
      </c>
      <c r="E3020" s="1">
        <v>120594.27</v>
      </c>
    </row>
    <row r="3021" spans="1:5" hidden="1">
      <c r="A3021" s="1">
        <v>1948</v>
      </c>
      <c r="B3021" s="1">
        <v>20</v>
      </c>
      <c r="C3021" s="1">
        <v>60499.29</v>
      </c>
      <c r="D3021" s="1">
        <v>61530.01</v>
      </c>
      <c r="E3021" s="1">
        <v>122029.3</v>
      </c>
    </row>
    <row r="3022" spans="1:5" hidden="1">
      <c r="A3022" s="1">
        <v>1948</v>
      </c>
      <c r="B3022" s="1">
        <v>21</v>
      </c>
      <c r="C3022" s="1">
        <v>61000.09</v>
      </c>
      <c r="D3022" s="1">
        <v>62278.73</v>
      </c>
      <c r="E3022" s="1">
        <v>123278.82</v>
      </c>
    </row>
    <row r="3023" spans="1:5" hidden="1">
      <c r="A3023" s="1">
        <v>1948</v>
      </c>
      <c r="B3023" s="1">
        <v>22</v>
      </c>
      <c r="C3023" s="1">
        <v>61847.18</v>
      </c>
      <c r="D3023" s="1">
        <v>63178.27</v>
      </c>
      <c r="E3023" s="1">
        <v>125025.45</v>
      </c>
    </row>
    <row r="3024" spans="1:5" hidden="1">
      <c r="A3024" s="1">
        <v>1948</v>
      </c>
      <c r="B3024" s="1">
        <v>23</v>
      </c>
      <c r="C3024" s="1">
        <v>62303.83</v>
      </c>
      <c r="D3024" s="1">
        <v>63310.3</v>
      </c>
      <c r="E3024" s="1">
        <v>125614.13</v>
      </c>
    </row>
    <row r="3025" spans="1:5" hidden="1">
      <c r="A3025" s="1">
        <v>1948</v>
      </c>
      <c r="B3025" s="1">
        <v>24</v>
      </c>
      <c r="C3025" s="1">
        <v>62302.239999999998</v>
      </c>
      <c r="D3025" s="1">
        <v>62957.22</v>
      </c>
      <c r="E3025" s="1">
        <v>125259.46</v>
      </c>
    </row>
    <row r="3026" spans="1:5" hidden="1">
      <c r="A3026" s="1">
        <v>1948</v>
      </c>
      <c r="B3026" s="1">
        <v>25</v>
      </c>
      <c r="C3026" s="1">
        <v>62973.3</v>
      </c>
      <c r="D3026" s="1">
        <v>63502.36</v>
      </c>
      <c r="E3026" s="1">
        <v>126475.66</v>
      </c>
    </row>
    <row r="3027" spans="1:5" hidden="1">
      <c r="A3027" s="1">
        <v>1948</v>
      </c>
      <c r="B3027" s="1">
        <v>26</v>
      </c>
      <c r="C3027" s="1">
        <v>63775.88</v>
      </c>
      <c r="D3027" s="1">
        <v>64428.88</v>
      </c>
      <c r="E3027" s="1">
        <v>128204.77</v>
      </c>
    </row>
    <row r="3028" spans="1:5" hidden="1">
      <c r="A3028" s="1">
        <v>1948</v>
      </c>
      <c r="B3028" s="1">
        <v>27</v>
      </c>
      <c r="C3028" s="1">
        <v>62936.5</v>
      </c>
      <c r="D3028" s="1">
        <v>63665.09</v>
      </c>
      <c r="E3028" s="1">
        <v>126601.59</v>
      </c>
    </row>
    <row r="3029" spans="1:5" hidden="1">
      <c r="A3029" s="1">
        <v>1948</v>
      </c>
      <c r="B3029" s="1">
        <v>28</v>
      </c>
      <c r="C3029" s="1">
        <v>60068.9</v>
      </c>
      <c r="D3029" s="1">
        <v>60424.09</v>
      </c>
      <c r="E3029" s="1">
        <v>120492.99</v>
      </c>
    </row>
    <row r="3030" spans="1:5" hidden="1">
      <c r="A3030" s="1">
        <v>1948</v>
      </c>
      <c r="B3030" s="1">
        <v>29</v>
      </c>
      <c r="C3030" s="1">
        <v>57805.42</v>
      </c>
      <c r="D3030" s="1">
        <v>57436.59</v>
      </c>
      <c r="E3030" s="1">
        <v>115242.01</v>
      </c>
    </row>
    <row r="3031" spans="1:5" hidden="1">
      <c r="A3031" s="1">
        <v>1948</v>
      </c>
      <c r="B3031" s="1">
        <v>30</v>
      </c>
      <c r="C3031" s="1">
        <v>58170.38</v>
      </c>
      <c r="D3031" s="1">
        <v>57198.720000000001</v>
      </c>
      <c r="E3031" s="1">
        <v>115369.1</v>
      </c>
    </row>
    <row r="3032" spans="1:5" hidden="1">
      <c r="A3032" s="1">
        <v>1948</v>
      </c>
      <c r="B3032" s="1">
        <v>31</v>
      </c>
      <c r="C3032" s="1">
        <v>59398.15</v>
      </c>
      <c r="D3032" s="1">
        <v>58199.83</v>
      </c>
      <c r="E3032" s="1">
        <v>117597.98</v>
      </c>
    </row>
    <row r="3033" spans="1:5" hidden="1">
      <c r="A3033" s="1">
        <v>1948</v>
      </c>
      <c r="B3033" s="1">
        <v>32</v>
      </c>
      <c r="C3033" s="1">
        <v>60595.6</v>
      </c>
      <c r="D3033" s="1">
        <v>59372.82</v>
      </c>
      <c r="E3033" s="1">
        <v>119968.42</v>
      </c>
    </row>
    <row r="3034" spans="1:5" hidden="1">
      <c r="A3034" s="1">
        <v>1948</v>
      </c>
      <c r="B3034" s="1">
        <v>33</v>
      </c>
      <c r="C3034" s="1">
        <v>61921.65</v>
      </c>
      <c r="D3034" s="1">
        <v>60798.95</v>
      </c>
      <c r="E3034" s="1">
        <v>122720.6</v>
      </c>
    </row>
    <row r="3035" spans="1:5" hidden="1">
      <c r="A3035" s="1">
        <v>1948</v>
      </c>
      <c r="B3035" s="1">
        <v>34</v>
      </c>
      <c r="C3035" s="1">
        <v>61709.5</v>
      </c>
      <c r="D3035" s="1">
        <v>61057.84</v>
      </c>
      <c r="E3035" s="1">
        <v>122767.34</v>
      </c>
    </row>
    <row r="3036" spans="1:5" hidden="1">
      <c r="A3036" s="1">
        <v>1948</v>
      </c>
      <c r="B3036" s="1">
        <v>35</v>
      </c>
      <c r="C3036" s="1">
        <v>59810.63</v>
      </c>
      <c r="D3036" s="1">
        <v>60183.56</v>
      </c>
      <c r="E3036" s="1">
        <v>119994.2</v>
      </c>
    </row>
    <row r="3037" spans="1:5" hidden="1">
      <c r="A3037" s="1">
        <v>1948</v>
      </c>
      <c r="B3037" s="1">
        <v>36</v>
      </c>
      <c r="C3037" s="1">
        <v>57910.43</v>
      </c>
      <c r="D3037" s="1">
        <v>59183.22</v>
      </c>
      <c r="E3037" s="1">
        <v>117093.65</v>
      </c>
    </row>
    <row r="3038" spans="1:5" hidden="1">
      <c r="A3038" s="1">
        <v>1948</v>
      </c>
      <c r="B3038" s="1">
        <v>37</v>
      </c>
      <c r="C3038" s="1">
        <v>55910.48</v>
      </c>
      <c r="D3038" s="1">
        <v>58332.1</v>
      </c>
      <c r="E3038" s="1">
        <v>114242.57</v>
      </c>
    </row>
    <row r="3039" spans="1:5" hidden="1">
      <c r="A3039" s="1">
        <v>1948</v>
      </c>
      <c r="B3039" s="1">
        <v>38</v>
      </c>
      <c r="C3039" s="1">
        <v>54058.64</v>
      </c>
      <c r="D3039" s="1">
        <v>57358.11</v>
      </c>
      <c r="E3039" s="1">
        <v>111416.75</v>
      </c>
    </row>
    <row r="3040" spans="1:5" hidden="1">
      <c r="A3040" s="1">
        <v>1948</v>
      </c>
      <c r="B3040" s="1">
        <v>39</v>
      </c>
      <c r="C3040" s="1">
        <v>52979.3</v>
      </c>
      <c r="D3040" s="1">
        <v>56208.04</v>
      </c>
      <c r="E3040" s="1">
        <v>109187.34</v>
      </c>
    </row>
    <row r="3041" spans="1:5" hidden="1">
      <c r="A3041" s="1">
        <v>1948</v>
      </c>
      <c r="B3041" s="1">
        <v>40</v>
      </c>
      <c r="C3041" s="1">
        <v>52106.12</v>
      </c>
      <c r="D3041" s="1">
        <v>55205.63</v>
      </c>
      <c r="E3041" s="1">
        <v>107311.75</v>
      </c>
    </row>
    <row r="3042" spans="1:5" hidden="1">
      <c r="A3042" s="1">
        <v>1948</v>
      </c>
      <c r="B3042" s="1">
        <v>41</v>
      </c>
      <c r="C3042" s="1">
        <v>50435.65</v>
      </c>
      <c r="D3042" s="1">
        <v>54404.94</v>
      </c>
      <c r="E3042" s="1">
        <v>104840.59</v>
      </c>
    </row>
    <row r="3043" spans="1:5" hidden="1">
      <c r="A3043" s="1">
        <v>1948</v>
      </c>
      <c r="B3043" s="1">
        <v>42</v>
      </c>
      <c r="C3043" s="1">
        <v>48755.92</v>
      </c>
      <c r="D3043" s="1">
        <v>53630.3</v>
      </c>
      <c r="E3043" s="1">
        <v>102386.21</v>
      </c>
    </row>
    <row r="3044" spans="1:5" hidden="1">
      <c r="A3044" s="1">
        <v>1948</v>
      </c>
      <c r="B3044" s="1">
        <v>43</v>
      </c>
      <c r="C3044" s="1">
        <v>47332.59</v>
      </c>
      <c r="D3044" s="1">
        <v>52160.21</v>
      </c>
      <c r="E3044" s="1">
        <v>99492.800000000003</v>
      </c>
    </row>
    <row r="3045" spans="1:5" hidden="1">
      <c r="A3045" s="1">
        <v>1948</v>
      </c>
      <c r="B3045" s="1">
        <v>44</v>
      </c>
      <c r="C3045" s="1">
        <v>45981.09</v>
      </c>
      <c r="D3045" s="1">
        <v>50210.05</v>
      </c>
      <c r="E3045" s="1">
        <v>96191.14</v>
      </c>
    </row>
    <row r="3046" spans="1:5" hidden="1">
      <c r="A3046" s="1">
        <v>1948</v>
      </c>
      <c r="B3046" s="1">
        <v>45</v>
      </c>
      <c r="C3046" s="1">
        <v>45499.05</v>
      </c>
      <c r="D3046" s="1">
        <v>49002.15</v>
      </c>
      <c r="E3046" s="1">
        <v>94501.2</v>
      </c>
    </row>
    <row r="3047" spans="1:5" hidden="1">
      <c r="A3047" s="1">
        <v>1948</v>
      </c>
      <c r="B3047" s="1">
        <v>46</v>
      </c>
      <c r="C3047" s="1">
        <v>45774.68</v>
      </c>
      <c r="D3047" s="1">
        <v>48576.02</v>
      </c>
      <c r="E3047" s="1">
        <v>94350.7</v>
      </c>
    </row>
    <row r="3048" spans="1:5" hidden="1">
      <c r="A3048" s="1">
        <v>1948</v>
      </c>
      <c r="B3048" s="1">
        <v>47</v>
      </c>
      <c r="C3048" s="1">
        <v>46123.37</v>
      </c>
      <c r="D3048" s="1">
        <v>48375.22</v>
      </c>
      <c r="E3048" s="1">
        <v>94498.59</v>
      </c>
    </row>
    <row r="3049" spans="1:5" hidden="1">
      <c r="A3049" s="1">
        <v>1948</v>
      </c>
      <c r="B3049" s="1">
        <v>48</v>
      </c>
      <c r="C3049" s="1">
        <v>45755.63</v>
      </c>
      <c r="D3049" s="1">
        <v>47258.559999999998</v>
      </c>
      <c r="E3049" s="1">
        <v>93014.19</v>
      </c>
    </row>
    <row r="3050" spans="1:5" hidden="1">
      <c r="A3050" s="1">
        <v>1948</v>
      </c>
      <c r="B3050" s="1">
        <v>49</v>
      </c>
      <c r="C3050" s="1">
        <v>44456.53</v>
      </c>
      <c r="D3050" s="1">
        <v>45108.02</v>
      </c>
      <c r="E3050" s="1">
        <v>89564.55</v>
      </c>
    </row>
    <row r="3051" spans="1:5" hidden="1">
      <c r="A3051" s="1">
        <v>1948</v>
      </c>
      <c r="B3051" s="1">
        <v>50</v>
      </c>
      <c r="C3051" s="1">
        <v>43774.31</v>
      </c>
      <c r="D3051" s="1">
        <v>43453.73</v>
      </c>
      <c r="E3051" s="1">
        <v>87228.03</v>
      </c>
    </row>
    <row r="3052" spans="1:5" hidden="1">
      <c r="A3052" s="1">
        <v>1948</v>
      </c>
      <c r="B3052" s="1">
        <v>51</v>
      </c>
      <c r="C3052" s="1">
        <v>43824.959999999999</v>
      </c>
      <c r="D3052" s="1">
        <v>42353.53</v>
      </c>
      <c r="E3052" s="1">
        <v>86178.48</v>
      </c>
    </row>
    <row r="3053" spans="1:5" hidden="1">
      <c r="A3053" s="1">
        <v>1948</v>
      </c>
      <c r="B3053" s="1">
        <v>52</v>
      </c>
      <c r="C3053" s="1">
        <v>43625.2</v>
      </c>
      <c r="D3053" s="1">
        <v>41573.71</v>
      </c>
      <c r="E3053" s="1">
        <v>85198.9</v>
      </c>
    </row>
    <row r="3054" spans="1:5" hidden="1">
      <c r="A3054" s="1">
        <v>1948</v>
      </c>
      <c r="B3054" s="1">
        <v>53</v>
      </c>
      <c r="C3054" s="1">
        <v>43251.06</v>
      </c>
      <c r="D3054" s="1">
        <v>41075.71</v>
      </c>
      <c r="E3054" s="1">
        <v>84326.76</v>
      </c>
    </row>
    <row r="3055" spans="1:5" hidden="1">
      <c r="A3055" s="1">
        <v>1948</v>
      </c>
      <c r="B3055" s="1">
        <v>54</v>
      </c>
      <c r="C3055" s="1">
        <v>42924.38</v>
      </c>
      <c r="D3055" s="1">
        <v>40771.599999999999</v>
      </c>
      <c r="E3055" s="1">
        <v>83695.97</v>
      </c>
    </row>
    <row r="3056" spans="1:5" hidden="1">
      <c r="A3056" s="1">
        <v>1948</v>
      </c>
      <c r="B3056" s="1">
        <v>55</v>
      </c>
      <c r="C3056" s="1">
        <v>42774.18</v>
      </c>
      <c r="D3056" s="1">
        <v>40796.99</v>
      </c>
      <c r="E3056" s="1">
        <v>83571.16</v>
      </c>
    </row>
    <row r="3057" spans="1:5" hidden="1">
      <c r="A3057" s="1">
        <v>1948</v>
      </c>
      <c r="B3057" s="1">
        <v>56</v>
      </c>
      <c r="C3057" s="1">
        <v>42352.58</v>
      </c>
      <c r="D3057" s="1">
        <v>40723.620000000003</v>
      </c>
      <c r="E3057" s="1">
        <v>83076.2</v>
      </c>
    </row>
    <row r="3058" spans="1:5" hidden="1">
      <c r="A3058" s="1">
        <v>1948</v>
      </c>
      <c r="B3058" s="1">
        <v>57</v>
      </c>
      <c r="C3058" s="1">
        <v>41205.19</v>
      </c>
      <c r="D3058" s="1">
        <v>40325.629999999997</v>
      </c>
      <c r="E3058" s="1">
        <v>81530.820000000007</v>
      </c>
    </row>
    <row r="3059" spans="1:5" hidden="1">
      <c r="A3059" s="1">
        <v>1948</v>
      </c>
      <c r="B3059" s="1">
        <v>58</v>
      </c>
      <c r="C3059" s="1">
        <v>40004.699999999997</v>
      </c>
      <c r="D3059" s="1">
        <v>39651.15</v>
      </c>
      <c r="E3059" s="1">
        <v>79655.850000000006</v>
      </c>
    </row>
    <row r="3060" spans="1:5" hidden="1">
      <c r="A3060" s="1">
        <v>1948</v>
      </c>
      <c r="B3060" s="1">
        <v>59</v>
      </c>
      <c r="C3060" s="1">
        <v>38952.97</v>
      </c>
      <c r="D3060" s="1">
        <v>38578.93</v>
      </c>
      <c r="E3060" s="1">
        <v>77531.89</v>
      </c>
    </row>
    <row r="3061" spans="1:5" hidden="1">
      <c r="A3061" s="1">
        <v>1948</v>
      </c>
      <c r="B3061" s="1">
        <v>60</v>
      </c>
      <c r="C3061" s="1">
        <v>37605.82</v>
      </c>
      <c r="D3061" s="1">
        <v>36731.800000000003</v>
      </c>
      <c r="E3061" s="1">
        <v>74337.62</v>
      </c>
    </row>
    <row r="3062" spans="1:5" hidden="1">
      <c r="A3062" s="1">
        <v>1948</v>
      </c>
      <c r="B3062" s="1">
        <v>61</v>
      </c>
      <c r="C3062" s="1">
        <v>35831.730000000003</v>
      </c>
      <c r="D3062" s="1">
        <v>34680.32</v>
      </c>
      <c r="E3062" s="1">
        <v>70512.039999999994</v>
      </c>
    </row>
    <row r="3063" spans="1:5" hidden="1">
      <c r="A3063" s="1">
        <v>1948</v>
      </c>
      <c r="B3063" s="1">
        <v>62</v>
      </c>
      <c r="C3063" s="1">
        <v>34328.75</v>
      </c>
      <c r="D3063" s="1">
        <v>33028.69</v>
      </c>
      <c r="E3063" s="1">
        <v>67357.45</v>
      </c>
    </row>
    <row r="3064" spans="1:5" hidden="1">
      <c r="A3064" s="1">
        <v>1948</v>
      </c>
      <c r="B3064" s="1">
        <v>63</v>
      </c>
      <c r="C3064" s="1">
        <v>32731.95</v>
      </c>
      <c r="D3064" s="1">
        <v>31380.13</v>
      </c>
      <c r="E3064" s="1">
        <v>64112.08</v>
      </c>
    </row>
    <row r="3065" spans="1:5" hidden="1">
      <c r="A3065" s="1">
        <v>1948</v>
      </c>
      <c r="B3065" s="1">
        <v>64</v>
      </c>
      <c r="C3065" s="1">
        <v>30634.16</v>
      </c>
      <c r="D3065" s="1">
        <v>29233.86</v>
      </c>
      <c r="E3065" s="1">
        <v>59868.02</v>
      </c>
    </row>
    <row r="3066" spans="1:5" hidden="1">
      <c r="A3066" s="1">
        <v>1948</v>
      </c>
      <c r="B3066" s="1">
        <v>65</v>
      </c>
      <c r="C3066" s="1">
        <v>28679.82</v>
      </c>
      <c r="D3066" s="1">
        <v>27006.12</v>
      </c>
      <c r="E3066" s="1">
        <v>55685.94</v>
      </c>
    </row>
    <row r="3067" spans="1:5" hidden="1">
      <c r="A3067" s="1">
        <v>1948</v>
      </c>
      <c r="B3067" s="1">
        <v>66</v>
      </c>
      <c r="C3067" s="1">
        <v>27425.759999999998</v>
      </c>
      <c r="D3067" s="1">
        <v>25474.41</v>
      </c>
      <c r="E3067" s="1">
        <v>52900.17</v>
      </c>
    </row>
    <row r="3068" spans="1:5" hidden="1">
      <c r="A3068" s="1">
        <v>1948</v>
      </c>
      <c r="B3068" s="1">
        <v>67</v>
      </c>
      <c r="C3068" s="1">
        <v>26650.57</v>
      </c>
      <c r="D3068" s="1">
        <v>24352.14</v>
      </c>
      <c r="E3068" s="1">
        <v>51002.71</v>
      </c>
    </row>
    <row r="3069" spans="1:5" hidden="1">
      <c r="A3069" s="1">
        <v>1948</v>
      </c>
      <c r="B3069" s="1">
        <v>68</v>
      </c>
      <c r="C3069" s="1">
        <v>25404.03</v>
      </c>
      <c r="D3069" s="1">
        <v>22629.74</v>
      </c>
      <c r="E3069" s="1">
        <v>48033.77</v>
      </c>
    </row>
    <row r="3070" spans="1:5" hidden="1">
      <c r="A3070" s="1">
        <v>1948</v>
      </c>
      <c r="B3070" s="1">
        <v>69</v>
      </c>
      <c r="C3070" s="1">
        <v>23382.61</v>
      </c>
      <c r="D3070" s="1">
        <v>20405.71</v>
      </c>
      <c r="E3070" s="1">
        <v>43788.31</v>
      </c>
    </row>
    <row r="3071" spans="1:5" hidden="1">
      <c r="A3071" s="1">
        <v>1948</v>
      </c>
      <c r="B3071" s="1">
        <v>70</v>
      </c>
      <c r="C3071" s="1">
        <v>21254.799999999999</v>
      </c>
      <c r="D3071" s="1">
        <v>18404.14</v>
      </c>
      <c r="E3071" s="1">
        <v>39658.94</v>
      </c>
    </row>
    <row r="3072" spans="1:5" hidden="1">
      <c r="A3072" s="1">
        <v>1948</v>
      </c>
      <c r="B3072" s="1">
        <v>71</v>
      </c>
      <c r="C3072" s="1">
        <v>19576.650000000001</v>
      </c>
      <c r="D3072" s="1">
        <v>16925.82</v>
      </c>
      <c r="E3072" s="1">
        <v>36502.47</v>
      </c>
    </row>
    <row r="3073" spans="1:5" hidden="1">
      <c r="A3073" s="1">
        <v>1948</v>
      </c>
      <c r="B3073" s="1">
        <v>72</v>
      </c>
      <c r="C3073" s="1">
        <v>18251.43</v>
      </c>
      <c r="D3073" s="1">
        <v>15700.85</v>
      </c>
      <c r="E3073" s="1">
        <v>33952.29</v>
      </c>
    </row>
    <row r="3074" spans="1:5" hidden="1">
      <c r="A3074" s="1">
        <v>1948</v>
      </c>
      <c r="B3074" s="1">
        <v>73</v>
      </c>
      <c r="C3074" s="1">
        <v>17000.07</v>
      </c>
      <c r="D3074" s="1">
        <v>14498.99</v>
      </c>
      <c r="E3074" s="1">
        <v>31499.06</v>
      </c>
    </row>
    <row r="3075" spans="1:5" hidden="1">
      <c r="A3075" s="1">
        <v>1948</v>
      </c>
      <c r="B3075" s="1">
        <v>74</v>
      </c>
      <c r="C3075" s="1">
        <v>15674.99</v>
      </c>
      <c r="D3075" s="1">
        <v>13225.51</v>
      </c>
      <c r="E3075" s="1">
        <v>28900.5</v>
      </c>
    </row>
    <row r="3076" spans="1:5" hidden="1">
      <c r="A3076" s="1">
        <v>1948</v>
      </c>
      <c r="B3076" s="1">
        <v>75</v>
      </c>
      <c r="C3076" s="1">
        <v>14350.22</v>
      </c>
      <c r="D3076" s="1">
        <v>11975.5</v>
      </c>
      <c r="E3076" s="1">
        <v>26325.72</v>
      </c>
    </row>
    <row r="3077" spans="1:5" hidden="1">
      <c r="A3077" s="1">
        <v>1948</v>
      </c>
      <c r="B3077" s="1">
        <v>76</v>
      </c>
      <c r="C3077" s="1">
        <v>13248.37</v>
      </c>
      <c r="D3077" s="1">
        <v>11094.75</v>
      </c>
      <c r="E3077" s="1">
        <v>24343.11</v>
      </c>
    </row>
    <row r="3078" spans="1:5" hidden="1">
      <c r="A3078" s="1">
        <v>1948</v>
      </c>
      <c r="B3078" s="1">
        <v>77</v>
      </c>
      <c r="C3078" s="1">
        <v>12372.19</v>
      </c>
      <c r="D3078" s="1">
        <v>10421.73</v>
      </c>
      <c r="E3078" s="1">
        <v>22793.919999999998</v>
      </c>
    </row>
    <row r="3079" spans="1:5" hidden="1">
      <c r="A3079" s="1">
        <v>1948</v>
      </c>
      <c r="B3079" s="1">
        <v>78</v>
      </c>
      <c r="C3079" s="1">
        <v>11548.86</v>
      </c>
      <c r="D3079" s="1">
        <v>9375.99</v>
      </c>
      <c r="E3079" s="1">
        <v>20924.849999999999</v>
      </c>
    </row>
    <row r="3080" spans="1:5" hidden="1">
      <c r="A3080" s="1">
        <v>1948</v>
      </c>
      <c r="B3080" s="1">
        <v>79</v>
      </c>
      <c r="C3080" s="1">
        <v>10422.030000000001</v>
      </c>
      <c r="D3080" s="1">
        <v>8048.69</v>
      </c>
      <c r="E3080" s="1">
        <v>18470.72</v>
      </c>
    </row>
    <row r="3081" spans="1:5" hidden="1">
      <c r="A3081" s="1">
        <v>1948</v>
      </c>
      <c r="B3081" s="1">
        <v>80</v>
      </c>
      <c r="C3081" s="1">
        <v>9492.6</v>
      </c>
      <c r="D3081" s="1">
        <v>7328.21</v>
      </c>
      <c r="E3081" s="1">
        <v>16820.8</v>
      </c>
    </row>
    <row r="3082" spans="1:5" hidden="1">
      <c r="A3082" s="1">
        <v>1948</v>
      </c>
      <c r="B3082" s="1">
        <v>81</v>
      </c>
      <c r="C3082" s="1">
        <v>8160.98</v>
      </c>
      <c r="D3082" s="1">
        <v>6402.04</v>
      </c>
      <c r="E3082" s="1">
        <v>14563.02</v>
      </c>
    </row>
    <row r="3083" spans="1:5" hidden="1">
      <c r="A3083" s="1">
        <v>1948</v>
      </c>
      <c r="B3083" s="1">
        <v>82</v>
      </c>
      <c r="C3083" s="1">
        <v>7037.69</v>
      </c>
      <c r="D3083" s="1">
        <v>5521.1</v>
      </c>
      <c r="E3083" s="1">
        <v>12558.79</v>
      </c>
    </row>
    <row r="3084" spans="1:5" hidden="1">
      <c r="A3084" s="1">
        <v>1948</v>
      </c>
      <c r="B3084" s="1">
        <v>83</v>
      </c>
      <c r="C3084" s="1">
        <v>6186.65</v>
      </c>
      <c r="D3084" s="1">
        <v>4757.01</v>
      </c>
      <c r="E3084" s="1">
        <v>10943.66</v>
      </c>
    </row>
    <row r="3085" spans="1:5" hidden="1">
      <c r="A3085" s="1">
        <v>1948</v>
      </c>
      <c r="B3085" s="1">
        <v>84</v>
      </c>
      <c r="C3085" s="1">
        <v>5270.57</v>
      </c>
      <c r="D3085" s="1">
        <v>3937.59</v>
      </c>
      <c r="E3085" s="1">
        <v>9208.16</v>
      </c>
    </row>
    <row r="3086" spans="1:5" hidden="1">
      <c r="A3086" s="1">
        <v>1948</v>
      </c>
      <c r="B3086" s="1">
        <v>85</v>
      </c>
      <c r="C3086" s="1">
        <v>4351.26</v>
      </c>
      <c r="D3086" s="1">
        <v>3172.45</v>
      </c>
      <c r="E3086" s="1">
        <v>7523.7</v>
      </c>
    </row>
    <row r="3087" spans="1:5" hidden="1">
      <c r="A3087" s="1">
        <v>1948</v>
      </c>
      <c r="B3087" s="1">
        <v>86</v>
      </c>
      <c r="C3087" s="1">
        <v>3536.71</v>
      </c>
      <c r="D3087" s="1">
        <v>2543.69</v>
      </c>
      <c r="E3087" s="1">
        <v>6080.4</v>
      </c>
    </row>
    <row r="3088" spans="1:5" hidden="1">
      <c r="A3088" s="1">
        <v>1948</v>
      </c>
      <c r="B3088" s="1">
        <v>87</v>
      </c>
      <c r="C3088" s="1">
        <v>2814.52</v>
      </c>
      <c r="D3088" s="1">
        <v>1987.4</v>
      </c>
      <c r="E3088" s="1">
        <v>4801.91</v>
      </c>
    </row>
    <row r="3089" spans="1:5" hidden="1">
      <c r="A3089" s="1">
        <v>1948</v>
      </c>
      <c r="B3089" s="1">
        <v>88</v>
      </c>
      <c r="C3089" s="1">
        <v>2166.3000000000002</v>
      </c>
      <c r="D3089" s="1">
        <v>1484.52</v>
      </c>
      <c r="E3089" s="1">
        <v>3650.82</v>
      </c>
    </row>
    <row r="3090" spans="1:5" hidden="1">
      <c r="A3090" s="1">
        <v>1948</v>
      </c>
      <c r="B3090" s="1">
        <v>89</v>
      </c>
      <c r="C3090" s="1">
        <v>1600.08</v>
      </c>
      <c r="D3090" s="1">
        <v>1034.3</v>
      </c>
      <c r="E3090" s="1">
        <v>2634.38</v>
      </c>
    </row>
    <row r="3091" spans="1:5" hidden="1">
      <c r="A3091" s="1">
        <v>1948</v>
      </c>
      <c r="B3091" s="1">
        <v>90</v>
      </c>
      <c r="C3091" s="1">
        <v>1171.71</v>
      </c>
      <c r="D3091" s="1">
        <v>718.72</v>
      </c>
      <c r="E3091" s="1">
        <v>1890.43</v>
      </c>
    </row>
    <row r="3092" spans="1:5" hidden="1">
      <c r="A3092" s="1">
        <v>1948</v>
      </c>
      <c r="B3092" s="1">
        <v>91</v>
      </c>
      <c r="C3092" s="1">
        <v>871.33</v>
      </c>
      <c r="D3092" s="1">
        <v>516.23</v>
      </c>
      <c r="E3092" s="1">
        <v>1387.56</v>
      </c>
    </row>
    <row r="3093" spans="1:5" hidden="1">
      <c r="A3093" s="1">
        <v>1948</v>
      </c>
      <c r="B3093" s="1">
        <v>92</v>
      </c>
      <c r="C3093" s="1">
        <v>634.79999999999995</v>
      </c>
      <c r="D3093" s="1">
        <v>376.57</v>
      </c>
      <c r="E3093" s="1">
        <v>1011.37</v>
      </c>
    </row>
    <row r="3094" spans="1:5" hidden="1">
      <c r="A3094" s="1">
        <v>1948</v>
      </c>
      <c r="B3094" s="1">
        <v>93</v>
      </c>
      <c r="C3094" s="1">
        <v>431.63</v>
      </c>
      <c r="D3094" s="1">
        <v>260</v>
      </c>
      <c r="E3094" s="1">
        <v>691.63</v>
      </c>
    </row>
    <row r="3095" spans="1:5" hidden="1">
      <c r="A3095" s="1">
        <v>1948</v>
      </c>
      <c r="B3095" s="1">
        <v>94</v>
      </c>
      <c r="C3095" s="1">
        <v>281.89999999999998</v>
      </c>
      <c r="D3095" s="1">
        <v>158.71</v>
      </c>
      <c r="E3095" s="1">
        <v>440.61</v>
      </c>
    </row>
    <row r="3096" spans="1:5" hidden="1">
      <c r="A3096" s="1">
        <v>1948</v>
      </c>
      <c r="B3096" s="1">
        <v>95</v>
      </c>
      <c r="C3096" s="1">
        <v>181.12</v>
      </c>
      <c r="D3096" s="1">
        <v>100.62</v>
      </c>
      <c r="E3096" s="1">
        <v>281.73</v>
      </c>
    </row>
    <row r="3097" spans="1:5" hidden="1">
      <c r="A3097" s="1">
        <v>1948</v>
      </c>
      <c r="B3097" s="1">
        <v>96</v>
      </c>
      <c r="C3097" s="1">
        <v>123.34</v>
      </c>
      <c r="D3097" s="1">
        <v>69.680000000000007</v>
      </c>
      <c r="E3097" s="1">
        <v>193.02</v>
      </c>
    </row>
    <row r="3098" spans="1:5" hidden="1">
      <c r="A3098" s="1">
        <v>1948</v>
      </c>
      <c r="B3098" s="1">
        <v>97</v>
      </c>
      <c r="C3098" s="1">
        <v>82.95</v>
      </c>
      <c r="D3098" s="1">
        <v>46.61</v>
      </c>
      <c r="E3098" s="1">
        <v>129.56</v>
      </c>
    </row>
    <row r="3099" spans="1:5" hidden="1">
      <c r="A3099" s="1">
        <v>1948</v>
      </c>
      <c r="B3099" s="1">
        <v>98</v>
      </c>
      <c r="C3099" s="1">
        <v>49.54</v>
      </c>
      <c r="D3099" s="1">
        <v>28.6</v>
      </c>
      <c r="E3099" s="1">
        <v>78.14</v>
      </c>
    </row>
    <row r="3100" spans="1:5" hidden="1">
      <c r="A3100" s="1">
        <v>1948</v>
      </c>
      <c r="B3100" s="1">
        <v>99</v>
      </c>
      <c r="C3100" s="1">
        <v>27.08</v>
      </c>
      <c r="D3100" s="1">
        <v>14.16</v>
      </c>
      <c r="E3100" s="1">
        <v>41.23</v>
      </c>
    </row>
    <row r="3101" spans="1:5" hidden="1">
      <c r="A3101" s="1">
        <v>1948</v>
      </c>
      <c r="B3101" s="1">
        <v>100</v>
      </c>
      <c r="C3101" s="1">
        <v>13.71</v>
      </c>
      <c r="D3101" s="1">
        <v>6.89</v>
      </c>
      <c r="E3101" s="1">
        <v>20.6</v>
      </c>
    </row>
    <row r="3102" spans="1:5" hidden="1">
      <c r="A3102" s="1">
        <v>1948</v>
      </c>
      <c r="B3102" s="1">
        <v>101</v>
      </c>
      <c r="C3102" s="1">
        <v>7.31</v>
      </c>
      <c r="D3102" s="1">
        <v>3.72</v>
      </c>
      <c r="E3102" s="1">
        <v>11.03</v>
      </c>
    </row>
    <row r="3103" spans="1:5" hidden="1">
      <c r="A3103" s="1">
        <v>1948</v>
      </c>
      <c r="B3103" s="1">
        <v>102</v>
      </c>
      <c r="C3103" s="1">
        <v>3.73</v>
      </c>
      <c r="D3103" s="1">
        <v>1.77</v>
      </c>
      <c r="E3103" s="1">
        <v>5.5</v>
      </c>
    </row>
    <row r="3104" spans="1:5" hidden="1">
      <c r="A3104" s="1">
        <v>1948</v>
      </c>
      <c r="B3104" s="1">
        <v>103</v>
      </c>
      <c r="C3104" s="1">
        <v>1.5</v>
      </c>
      <c r="D3104" s="1">
        <v>0.57999999999999996</v>
      </c>
      <c r="E3104" s="1">
        <v>2.08</v>
      </c>
    </row>
    <row r="3105" spans="1:5" hidden="1">
      <c r="A3105" s="1">
        <v>1948</v>
      </c>
      <c r="B3105" s="1">
        <v>104</v>
      </c>
      <c r="C3105" s="1">
        <v>0.23</v>
      </c>
      <c r="D3105" s="1">
        <v>0.06</v>
      </c>
      <c r="E3105" s="1">
        <v>0.28000000000000003</v>
      </c>
    </row>
    <row r="3106" spans="1:5" hidden="1">
      <c r="A3106" s="1">
        <v>1948</v>
      </c>
      <c r="B3106" s="1">
        <v>105</v>
      </c>
      <c r="C3106" s="1">
        <v>0</v>
      </c>
      <c r="D3106" s="1">
        <v>0</v>
      </c>
      <c r="E3106" s="1">
        <v>0</v>
      </c>
    </row>
    <row r="3107" spans="1:5" hidden="1">
      <c r="A3107" s="1">
        <v>1948</v>
      </c>
      <c r="B3107" s="1">
        <v>106</v>
      </c>
      <c r="C3107" s="1">
        <v>0</v>
      </c>
      <c r="D3107" s="1">
        <v>0</v>
      </c>
      <c r="E3107" s="1">
        <v>0</v>
      </c>
    </row>
    <row r="3108" spans="1:5" hidden="1">
      <c r="A3108" s="1">
        <v>1948</v>
      </c>
      <c r="B3108" s="1">
        <v>107</v>
      </c>
      <c r="C3108" s="1">
        <v>0</v>
      </c>
      <c r="D3108" s="1">
        <v>0</v>
      </c>
      <c r="E3108" s="1">
        <v>0</v>
      </c>
    </row>
    <row r="3109" spans="1:5" hidden="1">
      <c r="A3109" s="1">
        <v>1948</v>
      </c>
      <c r="B3109" s="1">
        <v>108</v>
      </c>
      <c r="C3109" s="1">
        <v>0</v>
      </c>
      <c r="D3109" s="1">
        <v>0</v>
      </c>
      <c r="E3109" s="1">
        <v>0</v>
      </c>
    </row>
    <row r="3110" spans="1:5" hidden="1">
      <c r="A3110" s="1">
        <v>1948</v>
      </c>
      <c r="B3110" s="1">
        <v>109</v>
      </c>
      <c r="C3110" s="1">
        <v>0</v>
      </c>
      <c r="D3110" s="1">
        <v>0</v>
      </c>
      <c r="E3110" s="1">
        <v>0</v>
      </c>
    </row>
    <row r="3111" spans="1:5" hidden="1">
      <c r="A3111" s="1">
        <v>1948</v>
      </c>
      <c r="B3111" s="1" t="s">
        <v>121</v>
      </c>
      <c r="C3111" s="1">
        <v>0</v>
      </c>
      <c r="D3111" s="1">
        <v>0</v>
      </c>
      <c r="E3111" s="1">
        <v>0</v>
      </c>
    </row>
    <row r="3112" spans="1:5" hidden="1">
      <c r="A3112" s="1">
        <v>1949</v>
      </c>
      <c r="B3112" s="1">
        <v>0</v>
      </c>
      <c r="C3112" s="1">
        <v>86171.01</v>
      </c>
      <c r="D3112" s="1">
        <v>90205.35</v>
      </c>
      <c r="E3112" s="1">
        <v>176376.36</v>
      </c>
    </row>
    <row r="3113" spans="1:5" hidden="1">
      <c r="A3113" s="1">
        <v>1949</v>
      </c>
      <c r="B3113" s="1">
        <v>1</v>
      </c>
      <c r="C3113" s="1">
        <v>86517.35</v>
      </c>
      <c r="D3113" s="1">
        <v>90790.82</v>
      </c>
      <c r="E3113" s="1">
        <v>177308.17</v>
      </c>
    </row>
    <row r="3114" spans="1:5" hidden="1">
      <c r="A3114" s="1">
        <v>1949</v>
      </c>
      <c r="B3114" s="1">
        <v>2</v>
      </c>
      <c r="C3114" s="1">
        <v>86054.74</v>
      </c>
      <c r="D3114" s="1">
        <v>90505.08</v>
      </c>
      <c r="E3114" s="1">
        <v>176559.82</v>
      </c>
    </row>
    <row r="3115" spans="1:5" hidden="1">
      <c r="A3115" s="1">
        <v>1949</v>
      </c>
      <c r="B3115" s="1">
        <v>3</v>
      </c>
      <c r="C3115" s="1">
        <v>79466.61</v>
      </c>
      <c r="D3115" s="1">
        <v>83421.179999999993</v>
      </c>
      <c r="E3115" s="1">
        <v>162887.79</v>
      </c>
    </row>
    <row r="3116" spans="1:5" hidden="1">
      <c r="A3116" s="1">
        <v>1949</v>
      </c>
      <c r="B3116" s="1">
        <v>4</v>
      </c>
      <c r="C3116" s="1">
        <v>75182.03</v>
      </c>
      <c r="D3116" s="1">
        <v>78185.5</v>
      </c>
      <c r="E3116" s="1">
        <v>153367.53</v>
      </c>
    </row>
    <row r="3117" spans="1:5" hidden="1">
      <c r="A3117" s="1">
        <v>1949</v>
      </c>
      <c r="B3117" s="1">
        <v>5</v>
      </c>
      <c r="C3117" s="1">
        <v>72003.08</v>
      </c>
      <c r="D3117" s="1">
        <v>74603.72</v>
      </c>
      <c r="E3117" s="1">
        <v>146606.79</v>
      </c>
    </row>
    <row r="3118" spans="1:5" hidden="1">
      <c r="A3118" s="1">
        <v>1949</v>
      </c>
      <c r="B3118" s="1">
        <v>6</v>
      </c>
      <c r="C3118" s="1">
        <v>67070.67</v>
      </c>
      <c r="D3118" s="1">
        <v>69794.66</v>
      </c>
      <c r="E3118" s="1">
        <v>136865.32</v>
      </c>
    </row>
    <row r="3119" spans="1:5" hidden="1">
      <c r="A3119" s="1">
        <v>1949</v>
      </c>
      <c r="B3119" s="1">
        <v>7</v>
      </c>
      <c r="C3119" s="1">
        <v>64234.87</v>
      </c>
      <c r="D3119" s="1">
        <v>66886.67</v>
      </c>
      <c r="E3119" s="1">
        <v>131121.54</v>
      </c>
    </row>
    <row r="3120" spans="1:5" hidden="1">
      <c r="A3120" s="1">
        <v>1949</v>
      </c>
      <c r="B3120" s="1">
        <v>8</v>
      </c>
      <c r="C3120" s="1">
        <v>61468.73</v>
      </c>
      <c r="D3120" s="1">
        <v>63771.41</v>
      </c>
      <c r="E3120" s="1">
        <v>125240.13</v>
      </c>
    </row>
    <row r="3121" spans="1:5" hidden="1">
      <c r="A3121" s="1">
        <v>1949</v>
      </c>
      <c r="B3121" s="1">
        <v>9</v>
      </c>
      <c r="C3121" s="1">
        <v>58833.62</v>
      </c>
      <c r="D3121" s="1">
        <v>60834.59</v>
      </c>
      <c r="E3121" s="1">
        <v>119668.21</v>
      </c>
    </row>
    <row r="3122" spans="1:5" hidden="1">
      <c r="A3122" s="1">
        <v>1949</v>
      </c>
      <c r="B3122" s="1">
        <v>10</v>
      </c>
      <c r="C3122" s="1">
        <v>57830.99</v>
      </c>
      <c r="D3122" s="1">
        <v>59780.68</v>
      </c>
      <c r="E3122" s="1">
        <v>117611.67</v>
      </c>
    </row>
    <row r="3123" spans="1:5" hidden="1">
      <c r="A3123" s="1">
        <v>1949</v>
      </c>
      <c r="B3123" s="1">
        <v>11</v>
      </c>
      <c r="C3123" s="1">
        <v>56981.79</v>
      </c>
      <c r="D3123" s="1">
        <v>59031.51</v>
      </c>
      <c r="E3123" s="1">
        <v>116013.29</v>
      </c>
    </row>
    <row r="3124" spans="1:5" hidden="1">
      <c r="A3124" s="1">
        <v>1949</v>
      </c>
      <c r="B3124" s="1">
        <v>12</v>
      </c>
      <c r="C3124" s="1">
        <v>55758.67</v>
      </c>
      <c r="D3124" s="1">
        <v>57759.62</v>
      </c>
      <c r="E3124" s="1">
        <v>113518.29</v>
      </c>
    </row>
    <row r="3125" spans="1:5" hidden="1">
      <c r="A3125" s="1">
        <v>1949</v>
      </c>
      <c r="B3125" s="1">
        <v>13</v>
      </c>
      <c r="C3125" s="1">
        <v>53961.16</v>
      </c>
      <c r="D3125" s="1">
        <v>55737.3</v>
      </c>
      <c r="E3125" s="1">
        <v>109698.46</v>
      </c>
    </row>
    <row r="3126" spans="1:5" hidden="1">
      <c r="A3126" s="1">
        <v>1949</v>
      </c>
      <c r="B3126" s="1">
        <v>14</v>
      </c>
      <c r="C3126" s="1">
        <v>52282.21</v>
      </c>
      <c r="D3126" s="1">
        <v>53957.51</v>
      </c>
      <c r="E3126" s="1">
        <v>106239.72</v>
      </c>
    </row>
    <row r="3127" spans="1:5" hidden="1">
      <c r="A3127" s="1">
        <v>1949</v>
      </c>
      <c r="B3127" s="1">
        <v>15</v>
      </c>
      <c r="C3127" s="1">
        <v>51702.45</v>
      </c>
      <c r="D3127" s="1">
        <v>53550.71</v>
      </c>
      <c r="E3127" s="1">
        <v>105253.16</v>
      </c>
    </row>
    <row r="3128" spans="1:5" hidden="1">
      <c r="A3128" s="1">
        <v>1949</v>
      </c>
      <c r="B3128" s="1">
        <v>16</v>
      </c>
      <c r="C3128" s="1">
        <v>52024.39</v>
      </c>
      <c r="D3128" s="1">
        <v>54223.94</v>
      </c>
      <c r="E3128" s="1">
        <v>106248.33</v>
      </c>
    </row>
    <row r="3129" spans="1:5" hidden="1">
      <c r="A3129" s="1">
        <v>1949</v>
      </c>
      <c r="B3129" s="1">
        <v>17</v>
      </c>
      <c r="C3129" s="1">
        <v>53989.18</v>
      </c>
      <c r="D3129" s="1">
        <v>56340.639999999999</v>
      </c>
      <c r="E3129" s="1">
        <v>110329.82</v>
      </c>
    </row>
    <row r="3130" spans="1:5" hidden="1">
      <c r="A3130" s="1">
        <v>1949</v>
      </c>
      <c r="B3130" s="1">
        <v>18</v>
      </c>
      <c r="C3130" s="1">
        <v>57139.58</v>
      </c>
      <c r="D3130" s="1">
        <v>59342.15</v>
      </c>
      <c r="E3130" s="1">
        <v>116481.73</v>
      </c>
    </row>
    <row r="3131" spans="1:5" hidden="1">
      <c r="A3131" s="1">
        <v>1949</v>
      </c>
      <c r="B3131" s="1">
        <v>19</v>
      </c>
      <c r="C3131" s="1">
        <v>59049.99</v>
      </c>
      <c r="D3131" s="1">
        <v>61101.5</v>
      </c>
      <c r="E3131" s="1">
        <v>120151.48</v>
      </c>
    </row>
    <row r="3132" spans="1:5" hidden="1">
      <c r="A3132" s="1">
        <v>1949</v>
      </c>
      <c r="B3132" s="1">
        <v>20</v>
      </c>
      <c r="C3132" s="1">
        <v>60122.76</v>
      </c>
      <c r="D3132" s="1">
        <v>62126.09</v>
      </c>
      <c r="E3132" s="1">
        <v>122248.85</v>
      </c>
    </row>
    <row r="3133" spans="1:5" hidden="1">
      <c r="A3133" s="1">
        <v>1949</v>
      </c>
      <c r="B3133" s="1">
        <v>21</v>
      </c>
      <c r="C3133" s="1">
        <v>61176.56</v>
      </c>
      <c r="D3133" s="1">
        <v>63280.93</v>
      </c>
      <c r="E3133" s="1">
        <v>124457.49</v>
      </c>
    </row>
    <row r="3134" spans="1:5" hidden="1">
      <c r="A3134" s="1">
        <v>1949</v>
      </c>
      <c r="B3134" s="1">
        <v>22</v>
      </c>
      <c r="C3134" s="1">
        <v>61827.81</v>
      </c>
      <c r="D3134" s="1">
        <v>64206.55</v>
      </c>
      <c r="E3134" s="1">
        <v>126034.37</v>
      </c>
    </row>
    <row r="3135" spans="1:5" hidden="1">
      <c r="A3135" s="1">
        <v>1949</v>
      </c>
      <c r="B3135" s="1">
        <v>23</v>
      </c>
      <c r="C3135" s="1">
        <v>62825.68</v>
      </c>
      <c r="D3135" s="1">
        <v>65332.74</v>
      </c>
      <c r="E3135" s="1">
        <v>128158.42</v>
      </c>
    </row>
    <row r="3136" spans="1:5" hidden="1">
      <c r="A3136" s="1">
        <v>1949</v>
      </c>
      <c r="B3136" s="1">
        <v>24</v>
      </c>
      <c r="C3136" s="1">
        <v>63558.400000000001</v>
      </c>
      <c r="D3136" s="1">
        <v>65616.02</v>
      </c>
      <c r="E3136" s="1">
        <v>129174.41</v>
      </c>
    </row>
    <row r="3137" spans="1:5" hidden="1">
      <c r="A3137" s="1">
        <v>1949</v>
      </c>
      <c r="B3137" s="1">
        <v>25</v>
      </c>
      <c r="C3137" s="1">
        <v>63556.74</v>
      </c>
      <c r="D3137" s="1">
        <v>65288.639999999999</v>
      </c>
      <c r="E3137" s="1">
        <v>128845.39</v>
      </c>
    </row>
    <row r="3138" spans="1:5" hidden="1">
      <c r="A3138" s="1">
        <v>1949</v>
      </c>
      <c r="B3138" s="1">
        <v>26</v>
      </c>
      <c r="C3138" s="1">
        <v>64202.99</v>
      </c>
      <c r="D3138" s="1">
        <v>65783.820000000007</v>
      </c>
      <c r="E3138" s="1">
        <v>129986.81</v>
      </c>
    </row>
    <row r="3139" spans="1:5" hidden="1">
      <c r="A3139" s="1">
        <v>1949</v>
      </c>
      <c r="B3139" s="1">
        <v>27</v>
      </c>
      <c r="C3139" s="1">
        <v>64930.44</v>
      </c>
      <c r="D3139" s="1">
        <v>66585.59</v>
      </c>
      <c r="E3139" s="1">
        <v>131516.04</v>
      </c>
    </row>
    <row r="3140" spans="1:5" hidden="1">
      <c r="A3140" s="1">
        <v>1949</v>
      </c>
      <c r="B3140" s="1">
        <v>28</v>
      </c>
      <c r="C3140" s="1">
        <v>64065</v>
      </c>
      <c r="D3140" s="1">
        <v>65671.45</v>
      </c>
      <c r="E3140" s="1">
        <v>129736.45</v>
      </c>
    </row>
    <row r="3141" spans="1:5" hidden="1">
      <c r="A3141" s="1">
        <v>1949</v>
      </c>
      <c r="B3141" s="1">
        <v>29</v>
      </c>
      <c r="C3141" s="1">
        <v>61097.27</v>
      </c>
      <c r="D3141" s="1">
        <v>62255.35</v>
      </c>
      <c r="E3141" s="1">
        <v>123352.63</v>
      </c>
    </row>
    <row r="3142" spans="1:5" hidden="1">
      <c r="A3142" s="1">
        <v>1949</v>
      </c>
      <c r="B3142" s="1">
        <v>30</v>
      </c>
      <c r="C3142" s="1">
        <v>58658.73</v>
      </c>
      <c r="D3142" s="1">
        <v>59042.1</v>
      </c>
      <c r="E3142" s="1">
        <v>117700.82</v>
      </c>
    </row>
    <row r="3143" spans="1:5" hidden="1">
      <c r="A3143" s="1">
        <v>1949</v>
      </c>
      <c r="B3143" s="1">
        <v>31</v>
      </c>
      <c r="C3143" s="1">
        <v>58898.04</v>
      </c>
      <c r="D3143" s="1">
        <v>58402.91</v>
      </c>
      <c r="E3143" s="1">
        <v>117300.95</v>
      </c>
    </row>
    <row r="3144" spans="1:5" hidden="1">
      <c r="A3144" s="1">
        <v>1949</v>
      </c>
      <c r="B3144" s="1">
        <v>32</v>
      </c>
      <c r="C3144" s="1">
        <v>59999.81</v>
      </c>
      <c r="D3144" s="1">
        <v>59378.3</v>
      </c>
      <c r="E3144" s="1">
        <v>119378.11</v>
      </c>
    </row>
    <row r="3145" spans="1:5" hidden="1">
      <c r="A3145" s="1">
        <v>1949</v>
      </c>
      <c r="B3145" s="1">
        <v>33</v>
      </c>
      <c r="C3145" s="1">
        <v>61172.45</v>
      </c>
      <c r="D3145" s="1">
        <v>60701.4</v>
      </c>
      <c r="E3145" s="1">
        <v>121873.85</v>
      </c>
    </row>
    <row r="3146" spans="1:5" hidden="1">
      <c r="A3146" s="1">
        <v>1949</v>
      </c>
      <c r="B3146" s="1">
        <v>34</v>
      </c>
      <c r="C3146" s="1">
        <v>62573.3</v>
      </c>
      <c r="D3146" s="1">
        <v>62203.16</v>
      </c>
      <c r="E3146" s="1">
        <v>124776.46</v>
      </c>
    </row>
    <row r="3147" spans="1:5" hidden="1">
      <c r="A3147" s="1">
        <v>1949</v>
      </c>
      <c r="B3147" s="1">
        <v>35</v>
      </c>
      <c r="C3147" s="1">
        <v>62411.4</v>
      </c>
      <c r="D3147" s="1">
        <v>62562.1</v>
      </c>
      <c r="E3147" s="1">
        <v>124973.5</v>
      </c>
    </row>
    <row r="3148" spans="1:5" hidden="1">
      <c r="A3148" s="1">
        <v>1949</v>
      </c>
      <c r="B3148" s="1">
        <v>36</v>
      </c>
      <c r="C3148" s="1">
        <v>60512.31</v>
      </c>
      <c r="D3148" s="1">
        <v>61562.95</v>
      </c>
      <c r="E3148" s="1">
        <v>122075.25</v>
      </c>
    </row>
    <row r="3149" spans="1:5" hidden="1">
      <c r="A3149" s="1">
        <v>1949</v>
      </c>
      <c r="B3149" s="1">
        <v>37</v>
      </c>
      <c r="C3149" s="1">
        <v>58487.27</v>
      </c>
      <c r="D3149" s="1">
        <v>60512.63</v>
      </c>
      <c r="E3149" s="1">
        <v>118999.9</v>
      </c>
    </row>
    <row r="3150" spans="1:5" hidden="1">
      <c r="A3150" s="1">
        <v>1949</v>
      </c>
      <c r="B3150" s="1">
        <v>38</v>
      </c>
      <c r="C3150" s="1">
        <v>56512.639999999999</v>
      </c>
      <c r="D3150" s="1">
        <v>59485.95</v>
      </c>
      <c r="E3150" s="1">
        <v>115998.6</v>
      </c>
    </row>
    <row r="3151" spans="1:5" hidden="1">
      <c r="A3151" s="1">
        <v>1949</v>
      </c>
      <c r="B3151" s="1">
        <v>39</v>
      </c>
      <c r="C3151" s="1">
        <v>54635.040000000001</v>
      </c>
      <c r="D3151" s="1">
        <v>58436.7</v>
      </c>
      <c r="E3151" s="1">
        <v>113071.73</v>
      </c>
    </row>
    <row r="3152" spans="1:5" hidden="1">
      <c r="A3152" s="1">
        <v>1949</v>
      </c>
      <c r="B3152" s="1">
        <v>40</v>
      </c>
      <c r="C3152" s="1">
        <v>53481.06</v>
      </c>
      <c r="D3152" s="1">
        <v>57161.18</v>
      </c>
      <c r="E3152" s="1">
        <v>110642.24000000001</v>
      </c>
    </row>
    <row r="3153" spans="1:5" hidden="1">
      <c r="A3153" s="1">
        <v>1949</v>
      </c>
      <c r="B3153" s="1">
        <v>41</v>
      </c>
      <c r="C3153" s="1">
        <v>52482.19</v>
      </c>
      <c r="D3153" s="1">
        <v>55958.559999999998</v>
      </c>
      <c r="E3153" s="1">
        <v>108440.75</v>
      </c>
    </row>
    <row r="3154" spans="1:5" hidden="1">
      <c r="A3154" s="1">
        <v>1949</v>
      </c>
      <c r="B3154" s="1">
        <v>42</v>
      </c>
      <c r="C3154" s="1">
        <v>50761.77</v>
      </c>
      <c r="D3154" s="1">
        <v>55107.88</v>
      </c>
      <c r="E3154" s="1">
        <v>105869.64</v>
      </c>
    </row>
    <row r="3155" spans="1:5" hidden="1">
      <c r="A3155" s="1">
        <v>1949</v>
      </c>
      <c r="B3155" s="1">
        <v>43</v>
      </c>
      <c r="C3155" s="1">
        <v>49007.09</v>
      </c>
      <c r="D3155" s="1">
        <v>54232.84</v>
      </c>
      <c r="E3155" s="1">
        <v>103239.92</v>
      </c>
    </row>
    <row r="3156" spans="1:5" hidden="1">
      <c r="A3156" s="1">
        <v>1949</v>
      </c>
      <c r="B3156" s="1">
        <v>44</v>
      </c>
      <c r="C3156" s="1">
        <v>47608.65</v>
      </c>
      <c r="D3156" s="1">
        <v>52737.19</v>
      </c>
      <c r="E3156" s="1">
        <v>100345.84</v>
      </c>
    </row>
    <row r="3157" spans="1:5" hidden="1">
      <c r="A3157" s="1">
        <v>1949</v>
      </c>
      <c r="B3157" s="1">
        <v>45</v>
      </c>
      <c r="C3157" s="1">
        <v>46132.07</v>
      </c>
      <c r="D3157" s="1">
        <v>50661.63</v>
      </c>
      <c r="E3157" s="1">
        <v>96793.7</v>
      </c>
    </row>
    <row r="3158" spans="1:5" hidden="1">
      <c r="A3158" s="1">
        <v>1949</v>
      </c>
      <c r="B3158" s="1">
        <v>46</v>
      </c>
      <c r="C3158" s="1">
        <v>45699.92</v>
      </c>
      <c r="D3158" s="1">
        <v>49228.63</v>
      </c>
      <c r="E3158" s="1">
        <v>94928.55</v>
      </c>
    </row>
    <row r="3159" spans="1:5" hidden="1">
      <c r="A3159" s="1">
        <v>1949</v>
      </c>
      <c r="B3159" s="1">
        <v>47</v>
      </c>
      <c r="C3159" s="1">
        <v>45850.38</v>
      </c>
      <c r="D3159" s="1">
        <v>48652.12</v>
      </c>
      <c r="E3159" s="1">
        <v>94502.5</v>
      </c>
    </row>
    <row r="3160" spans="1:5" hidden="1">
      <c r="A3160" s="1">
        <v>1949</v>
      </c>
      <c r="B3160" s="1">
        <v>48</v>
      </c>
      <c r="C3160" s="1">
        <v>46174.28</v>
      </c>
      <c r="D3160" s="1">
        <v>48376.14</v>
      </c>
      <c r="E3160" s="1">
        <v>94550.42</v>
      </c>
    </row>
    <row r="3161" spans="1:5" hidden="1">
      <c r="A3161" s="1">
        <v>1949</v>
      </c>
      <c r="B3161" s="1">
        <v>49</v>
      </c>
      <c r="C3161" s="1">
        <v>45806.23</v>
      </c>
      <c r="D3161" s="1">
        <v>47159.519999999997</v>
      </c>
      <c r="E3161" s="1">
        <v>92965.75</v>
      </c>
    </row>
    <row r="3162" spans="1:5" hidden="1">
      <c r="A3162" s="1">
        <v>1949</v>
      </c>
      <c r="B3162" s="1">
        <v>50</v>
      </c>
      <c r="C3162" s="1">
        <v>44431.69</v>
      </c>
      <c r="D3162" s="1">
        <v>44983.8</v>
      </c>
      <c r="E3162" s="1">
        <v>89415.49</v>
      </c>
    </row>
    <row r="3163" spans="1:5" hidden="1">
      <c r="A3163" s="1">
        <v>1949</v>
      </c>
      <c r="B3163" s="1">
        <v>51</v>
      </c>
      <c r="C3163" s="1">
        <v>43749.99</v>
      </c>
      <c r="D3163" s="1">
        <v>43304.2</v>
      </c>
      <c r="E3163" s="1">
        <v>87054.19</v>
      </c>
    </row>
    <row r="3164" spans="1:5" hidden="1">
      <c r="A3164" s="1">
        <v>1949</v>
      </c>
      <c r="B3164" s="1">
        <v>52</v>
      </c>
      <c r="C3164" s="1">
        <v>43725.98</v>
      </c>
      <c r="D3164" s="1">
        <v>42028.87</v>
      </c>
      <c r="E3164" s="1">
        <v>85754.85</v>
      </c>
    </row>
    <row r="3165" spans="1:5" hidden="1">
      <c r="A3165" s="1">
        <v>1949</v>
      </c>
      <c r="B3165" s="1">
        <v>53</v>
      </c>
      <c r="C3165" s="1">
        <v>43400.5</v>
      </c>
      <c r="D3165" s="1">
        <v>41274.699999999997</v>
      </c>
      <c r="E3165" s="1">
        <v>84675.199999999997</v>
      </c>
    </row>
    <row r="3166" spans="1:5" hidden="1">
      <c r="A3166" s="1">
        <v>1949</v>
      </c>
      <c r="B3166" s="1">
        <v>54</v>
      </c>
      <c r="C3166" s="1">
        <v>43001.59</v>
      </c>
      <c r="D3166" s="1">
        <v>40676.239999999998</v>
      </c>
      <c r="E3166" s="1">
        <v>83677.84</v>
      </c>
    </row>
    <row r="3167" spans="1:5" hidden="1">
      <c r="A3167" s="1">
        <v>1949</v>
      </c>
      <c r="B3167" s="1">
        <v>55</v>
      </c>
      <c r="C3167" s="1">
        <v>42674.82</v>
      </c>
      <c r="D3167" s="1">
        <v>40272.25</v>
      </c>
      <c r="E3167" s="1">
        <v>82947.08</v>
      </c>
    </row>
    <row r="3168" spans="1:5" hidden="1">
      <c r="A3168" s="1">
        <v>1949</v>
      </c>
      <c r="B3168" s="1">
        <v>56</v>
      </c>
      <c r="C3168" s="1">
        <v>42474.32</v>
      </c>
      <c r="D3168" s="1">
        <v>40222.36</v>
      </c>
      <c r="E3168" s="1">
        <v>82696.67</v>
      </c>
    </row>
    <row r="3169" spans="1:5" hidden="1">
      <c r="A3169" s="1">
        <v>1949</v>
      </c>
      <c r="B3169" s="1">
        <v>57</v>
      </c>
      <c r="C3169" s="1">
        <v>42053.05</v>
      </c>
      <c r="D3169" s="1">
        <v>40123.78</v>
      </c>
      <c r="E3169" s="1">
        <v>82176.83</v>
      </c>
    </row>
    <row r="3170" spans="1:5" hidden="1">
      <c r="A3170" s="1">
        <v>1949</v>
      </c>
      <c r="B3170" s="1">
        <v>58</v>
      </c>
      <c r="C3170" s="1">
        <v>40880.57</v>
      </c>
      <c r="D3170" s="1">
        <v>39651.21</v>
      </c>
      <c r="E3170" s="1">
        <v>80531.78</v>
      </c>
    </row>
    <row r="3171" spans="1:5" hidden="1">
      <c r="A3171" s="1">
        <v>1949</v>
      </c>
      <c r="B3171" s="1">
        <v>59</v>
      </c>
      <c r="C3171" s="1">
        <v>39579.879999999997</v>
      </c>
      <c r="D3171" s="1">
        <v>39001.74</v>
      </c>
      <c r="E3171" s="1">
        <v>78581.63</v>
      </c>
    </row>
    <row r="3172" spans="1:5" hidden="1">
      <c r="A3172" s="1">
        <v>1949</v>
      </c>
      <c r="B3172" s="1">
        <v>60</v>
      </c>
      <c r="C3172" s="1">
        <v>38527.57</v>
      </c>
      <c r="D3172" s="1">
        <v>37829.160000000003</v>
      </c>
      <c r="E3172" s="1">
        <v>76356.72</v>
      </c>
    </row>
    <row r="3173" spans="1:5" hidden="1">
      <c r="A3173" s="1">
        <v>1949</v>
      </c>
      <c r="B3173" s="1">
        <v>61</v>
      </c>
      <c r="C3173" s="1">
        <v>37131.08</v>
      </c>
      <c r="D3173" s="1">
        <v>35857.06</v>
      </c>
      <c r="E3173" s="1">
        <v>72988.14</v>
      </c>
    </row>
    <row r="3174" spans="1:5" hidden="1">
      <c r="A3174" s="1">
        <v>1949</v>
      </c>
      <c r="B3174" s="1">
        <v>62</v>
      </c>
      <c r="C3174" s="1">
        <v>35382.120000000003</v>
      </c>
      <c r="D3174" s="1">
        <v>33855.919999999998</v>
      </c>
      <c r="E3174" s="1">
        <v>69238.039999999994</v>
      </c>
    </row>
    <row r="3175" spans="1:5" hidden="1">
      <c r="A3175" s="1">
        <v>1949</v>
      </c>
      <c r="B3175" s="1">
        <v>63</v>
      </c>
      <c r="C3175" s="1">
        <v>33778.959999999999</v>
      </c>
      <c r="D3175" s="1">
        <v>32129</v>
      </c>
      <c r="E3175" s="1">
        <v>65907.95</v>
      </c>
    </row>
    <row r="3176" spans="1:5" hidden="1">
      <c r="A3176" s="1">
        <v>1949</v>
      </c>
      <c r="B3176" s="1">
        <v>64</v>
      </c>
      <c r="C3176" s="1">
        <v>32132.01</v>
      </c>
      <c r="D3176" s="1">
        <v>30330.57</v>
      </c>
      <c r="E3176" s="1">
        <v>62462.57</v>
      </c>
    </row>
    <row r="3177" spans="1:5" hidden="1">
      <c r="A3177" s="1">
        <v>1949</v>
      </c>
      <c r="B3177" s="1">
        <v>65</v>
      </c>
      <c r="C3177" s="1">
        <v>30034.07</v>
      </c>
      <c r="D3177" s="1">
        <v>28208.86</v>
      </c>
      <c r="E3177" s="1">
        <v>58242.93</v>
      </c>
    </row>
    <row r="3178" spans="1:5" hidden="1">
      <c r="A3178" s="1">
        <v>1949</v>
      </c>
      <c r="B3178" s="1">
        <v>66</v>
      </c>
      <c r="C3178" s="1">
        <v>28055.07</v>
      </c>
      <c r="D3178" s="1">
        <v>25981.07</v>
      </c>
      <c r="E3178" s="1">
        <v>54036.14</v>
      </c>
    </row>
    <row r="3179" spans="1:5" hidden="1">
      <c r="A3179" s="1">
        <v>1949</v>
      </c>
      <c r="B3179" s="1">
        <v>67</v>
      </c>
      <c r="C3179" s="1">
        <v>26825.91</v>
      </c>
      <c r="D3179" s="1">
        <v>24549.82</v>
      </c>
      <c r="E3179" s="1">
        <v>51375.73</v>
      </c>
    </row>
    <row r="3180" spans="1:5" hidden="1">
      <c r="A3180" s="1">
        <v>1949</v>
      </c>
      <c r="B3180" s="1">
        <v>68</v>
      </c>
      <c r="C3180" s="1">
        <v>26000.78</v>
      </c>
      <c r="D3180" s="1">
        <v>23352.47</v>
      </c>
      <c r="E3180" s="1">
        <v>49353.25</v>
      </c>
    </row>
    <row r="3181" spans="1:5" hidden="1">
      <c r="A3181" s="1">
        <v>1949</v>
      </c>
      <c r="B3181" s="1">
        <v>69</v>
      </c>
      <c r="C3181" s="1">
        <v>24678.99</v>
      </c>
      <c r="D3181" s="1">
        <v>21554.81</v>
      </c>
      <c r="E3181" s="1">
        <v>46233.8</v>
      </c>
    </row>
    <row r="3182" spans="1:5" hidden="1">
      <c r="A3182" s="1">
        <v>1949</v>
      </c>
      <c r="B3182" s="1">
        <v>70</v>
      </c>
      <c r="C3182" s="1">
        <v>22632.2</v>
      </c>
      <c r="D3182" s="1">
        <v>19355.3</v>
      </c>
      <c r="E3182" s="1">
        <v>41987.51</v>
      </c>
    </row>
    <row r="3183" spans="1:5" hidden="1">
      <c r="A3183" s="1">
        <v>1949</v>
      </c>
      <c r="B3183" s="1">
        <v>71</v>
      </c>
      <c r="C3183" s="1">
        <v>20555</v>
      </c>
      <c r="D3183" s="1">
        <v>17504.189999999999</v>
      </c>
      <c r="E3183" s="1">
        <v>38059.19</v>
      </c>
    </row>
    <row r="3184" spans="1:5" hidden="1">
      <c r="A3184" s="1">
        <v>1949</v>
      </c>
      <c r="B3184" s="1">
        <v>72</v>
      </c>
      <c r="C3184" s="1">
        <v>18901.72</v>
      </c>
      <c r="D3184" s="1">
        <v>16025.92</v>
      </c>
      <c r="E3184" s="1">
        <v>34927.64</v>
      </c>
    </row>
    <row r="3185" spans="1:5" hidden="1">
      <c r="A3185" s="1">
        <v>1949</v>
      </c>
      <c r="B3185" s="1">
        <v>73</v>
      </c>
      <c r="C3185" s="1">
        <v>17476.419999999998</v>
      </c>
      <c r="D3185" s="1">
        <v>14701.13</v>
      </c>
      <c r="E3185" s="1">
        <v>32177.56</v>
      </c>
    </row>
    <row r="3186" spans="1:5" hidden="1">
      <c r="A3186" s="1">
        <v>1949</v>
      </c>
      <c r="B3186" s="1">
        <v>74</v>
      </c>
      <c r="C3186" s="1">
        <v>16125.26</v>
      </c>
      <c r="D3186" s="1">
        <v>13499.21</v>
      </c>
      <c r="E3186" s="1">
        <v>29624.47</v>
      </c>
    </row>
    <row r="3187" spans="1:5" hidden="1">
      <c r="A3187" s="1">
        <v>1949</v>
      </c>
      <c r="B3187" s="1">
        <v>75</v>
      </c>
      <c r="C3187" s="1">
        <v>14799.63</v>
      </c>
      <c r="D3187" s="1">
        <v>12224.97</v>
      </c>
      <c r="E3187" s="1">
        <v>27024.61</v>
      </c>
    </row>
    <row r="3188" spans="1:5" hidden="1">
      <c r="A3188" s="1">
        <v>1949</v>
      </c>
      <c r="B3188" s="1">
        <v>76</v>
      </c>
      <c r="C3188" s="1">
        <v>13475.22</v>
      </c>
      <c r="D3188" s="1">
        <v>10975.76</v>
      </c>
      <c r="E3188" s="1">
        <v>24450.98</v>
      </c>
    </row>
    <row r="3189" spans="1:5" hidden="1">
      <c r="A3189" s="1">
        <v>1949</v>
      </c>
      <c r="B3189" s="1">
        <v>77</v>
      </c>
      <c r="C3189" s="1">
        <v>12348.83</v>
      </c>
      <c r="D3189" s="1">
        <v>10070.700000000001</v>
      </c>
      <c r="E3189" s="1">
        <v>22419.53</v>
      </c>
    </row>
    <row r="3190" spans="1:5" hidden="1">
      <c r="A3190" s="1">
        <v>1949</v>
      </c>
      <c r="B3190" s="1">
        <v>78</v>
      </c>
      <c r="C3190" s="1">
        <v>11547.6</v>
      </c>
      <c r="D3190" s="1">
        <v>9422.4599999999991</v>
      </c>
      <c r="E3190" s="1">
        <v>20970.060000000001</v>
      </c>
    </row>
    <row r="3191" spans="1:5" hidden="1">
      <c r="A3191" s="1">
        <v>1949</v>
      </c>
      <c r="B3191" s="1">
        <v>79</v>
      </c>
      <c r="C3191" s="1">
        <v>10624.38</v>
      </c>
      <c r="D3191" s="1">
        <v>8426.26</v>
      </c>
      <c r="E3191" s="1">
        <v>19050.64</v>
      </c>
    </row>
    <row r="3192" spans="1:5" hidden="1">
      <c r="A3192" s="1">
        <v>1949</v>
      </c>
      <c r="B3192" s="1">
        <v>80</v>
      </c>
      <c r="C3192" s="1">
        <v>9807.5</v>
      </c>
      <c r="D3192" s="1">
        <v>7397.94</v>
      </c>
      <c r="E3192" s="1">
        <v>17205.439999999999</v>
      </c>
    </row>
    <row r="3193" spans="1:5" hidden="1">
      <c r="A3193" s="1">
        <v>1949</v>
      </c>
      <c r="B3193" s="1">
        <v>81</v>
      </c>
      <c r="C3193" s="1">
        <v>8584.92</v>
      </c>
      <c r="D3193" s="1">
        <v>6465.62</v>
      </c>
      <c r="E3193" s="1">
        <v>15050.54</v>
      </c>
    </row>
    <row r="3194" spans="1:5" hidden="1">
      <c r="A3194" s="1">
        <v>1949</v>
      </c>
      <c r="B3194" s="1">
        <v>82</v>
      </c>
      <c r="C3194" s="1">
        <v>7322.18</v>
      </c>
      <c r="D3194" s="1">
        <v>5610.56</v>
      </c>
      <c r="E3194" s="1">
        <v>12932.74</v>
      </c>
    </row>
    <row r="3195" spans="1:5" hidden="1">
      <c r="A3195" s="1">
        <v>1949</v>
      </c>
      <c r="B3195" s="1">
        <v>83</v>
      </c>
      <c r="C3195" s="1">
        <v>6220.52</v>
      </c>
      <c r="D3195" s="1">
        <v>4729.8999999999996</v>
      </c>
      <c r="E3195" s="1">
        <v>10950.42</v>
      </c>
    </row>
    <row r="3196" spans="1:5" hidden="1">
      <c r="A3196" s="1">
        <v>1949</v>
      </c>
      <c r="B3196" s="1">
        <v>84</v>
      </c>
      <c r="C3196" s="1">
        <v>5376.78</v>
      </c>
      <c r="D3196" s="1">
        <v>4003.67</v>
      </c>
      <c r="E3196" s="1">
        <v>9380.4500000000007</v>
      </c>
    </row>
    <row r="3197" spans="1:5" hidden="1">
      <c r="A3197" s="1">
        <v>1949</v>
      </c>
      <c r="B3197" s="1">
        <v>85</v>
      </c>
      <c r="C3197" s="1">
        <v>4510.6400000000003</v>
      </c>
      <c r="D3197" s="1">
        <v>3253.45</v>
      </c>
      <c r="E3197" s="1">
        <v>7764.08</v>
      </c>
    </row>
    <row r="3198" spans="1:5" hidden="1">
      <c r="A3198" s="1">
        <v>1949</v>
      </c>
      <c r="B3198" s="1">
        <v>86</v>
      </c>
      <c r="C3198" s="1">
        <v>3668.13</v>
      </c>
      <c r="D3198" s="1">
        <v>2568.08</v>
      </c>
      <c r="E3198" s="1">
        <v>6236.21</v>
      </c>
    </row>
    <row r="3199" spans="1:5" hidden="1">
      <c r="A3199" s="1">
        <v>1949</v>
      </c>
      <c r="B3199" s="1">
        <v>87</v>
      </c>
      <c r="C3199" s="1">
        <v>2930.97</v>
      </c>
      <c r="D3199" s="1">
        <v>2021.72</v>
      </c>
      <c r="E3199" s="1">
        <v>4952.6899999999996</v>
      </c>
    </row>
    <row r="3200" spans="1:5" hidden="1">
      <c r="A3200" s="1">
        <v>1949</v>
      </c>
      <c r="B3200" s="1">
        <v>88</v>
      </c>
      <c r="C3200" s="1">
        <v>2311.31</v>
      </c>
      <c r="D3200" s="1">
        <v>1563.06</v>
      </c>
      <c r="E3200" s="1">
        <v>3874.37</v>
      </c>
    </row>
    <row r="3201" spans="1:5" hidden="1">
      <c r="A3201" s="1">
        <v>1949</v>
      </c>
      <c r="B3201" s="1">
        <v>89</v>
      </c>
      <c r="C3201" s="1">
        <v>1745.99</v>
      </c>
      <c r="D3201" s="1">
        <v>1142.5</v>
      </c>
      <c r="E3201" s="1">
        <v>2888.49</v>
      </c>
    </row>
    <row r="3202" spans="1:5" hidden="1">
      <c r="A3202" s="1">
        <v>1949</v>
      </c>
      <c r="B3202" s="1">
        <v>90</v>
      </c>
      <c r="C3202" s="1">
        <v>1255.04</v>
      </c>
      <c r="D3202" s="1">
        <v>777.84</v>
      </c>
      <c r="E3202" s="1">
        <v>2032.88</v>
      </c>
    </row>
    <row r="3203" spans="1:5" hidden="1">
      <c r="A3203" s="1">
        <v>1949</v>
      </c>
      <c r="B3203" s="1">
        <v>91</v>
      </c>
      <c r="C3203" s="1">
        <v>904.33</v>
      </c>
      <c r="D3203" s="1">
        <v>532.91999999999996</v>
      </c>
      <c r="E3203" s="1">
        <v>1437.25</v>
      </c>
    </row>
    <row r="3204" spans="1:5" hidden="1">
      <c r="A3204" s="1">
        <v>1949</v>
      </c>
      <c r="B3204" s="1">
        <v>92</v>
      </c>
      <c r="C3204" s="1">
        <v>663.15</v>
      </c>
      <c r="D3204" s="1">
        <v>383.67</v>
      </c>
      <c r="E3204" s="1">
        <v>1046.81</v>
      </c>
    </row>
    <row r="3205" spans="1:5" hidden="1">
      <c r="A3205" s="1">
        <v>1949</v>
      </c>
      <c r="B3205" s="1">
        <v>93</v>
      </c>
      <c r="C3205" s="1">
        <v>471.11</v>
      </c>
      <c r="D3205" s="1">
        <v>273.32</v>
      </c>
      <c r="E3205" s="1">
        <v>744.43</v>
      </c>
    </row>
    <row r="3206" spans="1:5" hidden="1">
      <c r="A3206" s="1">
        <v>1949</v>
      </c>
      <c r="B3206" s="1">
        <v>94</v>
      </c>
      <c r="C3206" s="1">
        <v>309.44</v>
      </c>
      <c r="D3206" s="1">
        <v>178.63</v>
      </c>
      <c r="E3206" s="1">
        <v>488.07</v>
      </c>
    </row>
    <row r="3207" spans="1:5" hidden="1">
      <c r="A3207" s="1">
        <v>1949</v>
      </c>
      <c r="B3207" s="1">
        <v>95</v>
      </c>
      <c r="C3207" s="1">
        <v>194.82</v>
      </c>
      <c r="D3207" s="1">
        <v>109.8</v>
      </c>
      <c r="E3207" s="1">
        <v>304.61</v>
      </c>
    </row>
    <row r="3208" spans="1:5" hidden="1">
      <c r="A3208" s="1">
        <v>1949</v>
      </c>
      <c r="B3208" s="1">
        <v>96</v>
      </c>
      <c r="C3208" s="1">
        <v>127.9</v>
      </c>
      <c r="D3208" s="1">
        <v>68.900000000000006</v>
      </c>
      <c r="E3208" s="1">
        <v>196.8</v>
      </c>
    </row>
    <row r="3209" spans="1:5" hidden="1">
      <c r="A3209" s="1">
        <v>1949</v>
      </c>
      <c r="B3209" s="1">
        <v>97</v>
      </c>
      <c r="C3209" s="1">
        <v>86.16</v>
      </c>
      <c r="D3209" s="1">
        <v>44.97</v>
      </c>
      <c r="E3209" s="1">
        <v>131.13</v>
      </c>
    </row>
    <row r="3210" spans="1:5" hidden="1">
      <c r="A3210" s="1">
        <v>1949</v>
      </c>
      <c r="B3210" s="1">
        <v>98</v>
      </c>
      <c r="C3210" s="1">
        <v>52.81</v>
      </c>
      <c r="D3210" s="1">
        <v>26.88</v>
      </c>
      <c r="E3210" s="1">
        <v>79.69</v>
      </c>
    </row>
    <row r="3211" spans="1:5" hidden="1">
      <c r="A3211" s="1">
        <v>1949</v>
      </c>
      <c r="B3211" s="1">
        <v>99</v>
      </c>
      <c r="C3211" s="1">
        <v>28.39</v>
      </c>
      <c r="D3211" s="1">
        <v>13.97</v>
      </c>
      <c r="E3211" s="1">
        <v>42.35</v>
      </c>
    </row>
    <row r="3212" spans="1:5" hidden="1">
      <c r="A3212" s="1">
        <v>1949</v>
      </c>
      <c r="B3212" s="1">
        <v>100</v>
      </c>
      <c r="C3212" s="1">
        <v>15.09</v>
      </c>
      <c r="D3212" s="1">
        <v>6.52</v>
      </c>
      <c r="E3212" s="1">
        <v>21.61</v>
      </c>
    </row>
    <row r="3213" spans="1:5" hidden="1">
      <c r="A3213" s="1">
        <v>1949</v>
      </c>
      <c r="B3213" s="1">
        <v>101</v>
      </c>
      <c r="C3213" s="1">
        <v>8.1999999999999993</v>
      </c>
      <c r="D3213" s="1">
        <v>3.26</v>
      </c>
      <c r="E3213" s="1">
        <v>11.46</v>
      </c>
    </row>
    <row r="3214" spans="1:5" hidden="1">
      <c r="A3214" s="1">
        <v>1949</v>
      </c>
      <c r="B3214" s="1">
        <v>102</v>
      </c>
      <c r="C3214" s="1">
        <v>4.1399999999999997</v>
      </c>
      <c r="D3214" s="1">
        <v>1.59</v>
      </c>
      <c r="E3214" s="1">
        <v>5.73</v>
      </c>
    </row>
    <row r="3215" spans="1:5" hidden="1">
      <c r="A3215" s="1">
        <v>1949</v>
      </c>
      <c r="B3215" s="1">
        <v>103</v>
      </c>
      <c r="C3215" s="1">
        <v>1.96</v>
      </c>
      <c r="D3215" s="1">
        <v>0.56000000000000005</v>
      </c>
      <c r="E3215" s="1">
        <v>2.52</v>
      </c>
    </row>
    <row r="3216" spans="1:5" hidden="1">
      <c r="A3216" s="1">
        <v>1949</v>
      </c>
      <c r="B3216" s="1">
        <v>104</v>
      </c>
      <c r="C3216" s="1">
        <v>0.54</v>
      </c>
      <c r="D3216" s="1">
        <v>0</v>
      </c>
      <c r="E3216" s="1">
        <v>0.54</v>
      </c>
    </row>
    <row r="3217" spans="1:5" hidden="1">
      <c r="A3217" s="1">
        <v>1949</v>
      </c>
      <c r="B3217" s="1">
        <v>105</v>
      </c>
      <c r="C3217" s="1">
        <v>0</v>
      </c>
      <c r="D3217" s="1">
        <v>0</v>
      </c>
      <c r="E3217" s="1">
        <v>0</v>
      </c>
    </row>
    <row r="3218" spans="1:5" hidden="1">
      <c r="A3218" s="1">
        <v>1949</v>
      </c>
      <c r="B3218" s="1">
        <v>106</v>
      </c>
      <c r="C3218" s="1">
        <v>0</v>
      </c>
      <c r="D3218" s="1">
        <v>0</v>
      </c>
      <c r="E3218" s="1">
        <v>0</v>
      </c>
    </row>
    <row r="3219" spans="1:5" hidden="1">
      <c r="A3219" s="1">
        <v>1949</v>
      </c>
      <c r="B3219" s="1">
        <v>107</v>
      </c>
      <c r="C3219" s="1">
        <v>0</v>
      </c>
      <c r="D3219" s="1">
        <v>0</v>
      </c>
      <c r="E3219" s="1">
        <v>0</v>
      </c>
    </row>
    <row r="3220" spans="1:5" hidden="1">
      <c r="A3220" s="1">
        <v>1949</v>
      </c>
      <c r="B3220" s="1">
        <v>108</v>
      </c>
      <c r="C3220" s="1">
        <v>0</v>
      </c>
      <c r="D3220" s="1">
        <v>0</v>
      </c>
      <c r="E3220" s="1">
        <v>0</v>
      </c>
    </row>
    <row r="3221" spans="1:5" hidden="1">
      <c r="A3221" s="1">
        <v>1949</v>
      </c>
      <c r="B3221" s="1">
        <v>109</v>
      </c>
      <c r="C3221" s="1">
        <v>0</v>
      </c>
      <c r="D3221" s="1">
        <v>0</v>
      </c>
      <c r="E3221" s="1">
        <v>0</v>
      </c>
    </row>
    <row r="3222" spans="1:5" hidden="1">
      <c r="A3222" s="1">
        <v>1949</v>
      </c>
      <c r="B3222" s="1" t="s">
        <v>121</v>
      </c>
      <c r="C3222" s="1">
        <v>0</v>
      </c>
      <c r="D3222" s="1">
        <v>0</v>
      </c>
      <c r="E3222" s="1">
        <v>0</v>
      </c>
    </row>
    <row r="3223" spans="1:5" hidden="1">
      <c r="A3223" s="1">
        <v>1950</v>
      </c>
      <c r="B3223" s="1">
        <v>0</v>
      </c>
      <c r="C3223" s="1">
        <v>89707.97</v>
      </c>
      <c r="D3223" s="1">
        <v>93871.95</v>
      </c>
      <c r="E3223" s="1">
        <v>183579.92</v>
      </c>
    </row>
    <row r="3224" spans="1:5" hidden="1">
      <c r="A3224" s="1">
        <v>1950</v>
      </c>
      <c r="B3224" s="1">
        <v>1</v>
      </c>
      <c r="C3224" s="1">
        <v>86892.88</v>
      </c>
      <c r="D3224" s="1">
        <v>90918.15</v>
      </c>
      <c r="E3224" s="1">
        <v>177811.03</v>
      </c>
    </row>
    <row r="3225" spans="1:5" hidden="1">
      <c r="A3225" s="1">
        <v>1950</v>
      </c>
      <c r="B3225" s="1">
        <v>2</v>
      </c>
      <c r="C3225" s="1">
        <v>88341.23</v>
      </c>
      <c r="D3225" s="1">
        <v>92640.39</v>
      </c>
      <c r="E3225" s="1">
        <v>180981.62</v>
      </c>
    </row>
    <row r="3226" spans="1:5" hidden="1">
      <c r="A3226" s="1">
        <v>1950</v>
      </c>
      <c r="B3226" s="1">
        <v>3</v>
      </c>
      <c r="C3226" s="1">
        <v>88056.15</v>
      </c>
      <c r="D3226" s="1">
        <v>92531.59</v>
      </c>
      <c r="E3226" s="1">
        <v>180587.74</v>
      </c>
    </row>
    <row r="3227" spans="1:5" hidden="1">
      <c r="A3227" s="1">
        <v>1950</v>
      </c>
      <c r="B3227" s="1">
        <v>4</v>
      </c>
      <c r="C3227" s="1">
        <v>81193.460000000006</v>
      </c>
      <c r="D3227" s="1">
        <v>85098.2</v>
      </c>
      <c r="E3227" s="1">
        <v>166291.65</v>
      </c>
    </row>
    <row r="3228" spans="1:5" hidden="1">
      <c r="A3228" s="1">
        <v>1950</v>
      </c>
      <c r="B3228" s="1">
        <v>5</v>
      </c>
      <c r="C3228" s="1">
        <v>76333.47</v>
      </c>
      <c r="D3228" s="1">
        <v>79412.240000000005</v>
      </c>
      <c r="E3228" s="1">
        <v>155745.70000000001</v>
      </c>
    </row>
    <row r="3229" spans="1:5" hidden="1">
      <c r="A3229" s="1">
        <v>1950</v>
      </c>
      <c r="B3229" s="1">
        <v>6</v>
      </c>
      <c r="C3229" s="1">
        <v>73029.08</v>
      </c>
      <c r="D3229" s="1">
        <v>75704.960000000006</v>
      </c>
      <c r="E3229" s="1">
        <v>148734.04</v>
      </c>
    </row>
    <row r="3230" spans="1:5" hidden="1">
      <c r="A3230" s="1">
        <v>1950</v>
      </c>
      <c r="B3230" s="1">
        <v>7</v>
      </c>
      <c r="C3230" s="1">
        <v>67971.38</v>
      </c>
      <c r="D3230" s="1">
        <v>70720.83</v>
      </c>
      <c r="E3230" s="1">
        <v>138692.21</v>
      </c>
    </row>
    <row r="3231" spans="1:5" hidden="1">
      <c r="A3231" s="1">
        <v>1950</v>
      </c>
      <c r="B3231" s="1">
        <v>8</v>
      </c>
      <c r="C3231" s="1">
        <v>64985.67</v>
      </c>
      <c r="D3231" s="1">
        <v>67787.48</v>
      </c>
      <c r="E3231" s="1">
        <v>132773.15</v>
      </c>
    </row>
    <row r="3232" spans="1:5" hidden="1">
      <c r="A3232" s="1">
        <v>1950</v>
      </c>
      <c r="B3232" s="1">
        <v>9</v>
      </c>
      <c r="C3232" s="1">
        <v>62244.78</v>
      </c>
      <c r="D3232" s="1">
        <v>64597.120000000003</v>
      </c>
      <c r="E3232" s="1">
        <v>126841.9</v>
      </c>
    </row>
    <row r="3233" spans="1:5" hidden="1">
      <c r="A3233" s="1">
        <v>1950</v>
      </c>
      <c r="B3233" s="1">
        <v>10</v>
      </c>
      <c r="C3233" s="1">
        <v>59659.11</v>
      </c>
      <c r="D3233" s="1">
        <v>61660.07</v>
      </c>
      <c r="E3233" s="1">
        <v>121319.18</v>
      </c>
    </row>
    <row r="3234" spans="1:5" hidden="1">
      <c r="A3234" s="1">
        <v>1950</v>
      </c>
      <c r="B3234" s="1">
        <v>11</v>
      </c>
      <c r="C3234" s="1">
        <v>58556.21</v>
      </c>
      <c r="D3234" s="1">
        <v>60556.28</v>
      </c>
      <c r="E3234" s="1">
        <v>119112.49</v>
      </c>
    </row>
    <row r="3235" spans="1:5" hidden="1">
      <c r="A3235" s="1">
        <v>1950</v>
      </c>
      <c r="B3235" s="1">
        <v>12</v>
      </c>
      <c r="C3235" s="1">
        <v>57682.19</v>
      </c>
      <c r="D3235" s="1">
        <v>59757.09</v>
      </c>
      <c r="E3235" s="1">
        <v>117439.28</v>
      </c>
    </row>
    <row r="3236" spans="1:5" hidden="1">
      <c r="A3236" s="1">
        <v>1950</v>
      </c>
      <c r="B3236" s="1">
        <v>13</v>
      </c>
      <c r="C3236" s="1">
        <v>56409.09</v>
      </c>
      <c r="D3236" s="1">
        <v>58410.05</v>
      </c>
      <c r="E3236" s="1">
        <v>114819.14</v>
      </c>
    </row>
    <row r="3237" spans="1:5" hidden="1">
      <c r="A3237" s="1">
        <v>1950</v>
      </c>
      <c r="B3237" s="1">
        <v>14</v>
      </c>
      <c r="C3237" s="1">
        <v>54586.79</v>
      </c>
      <c r="D3237" s="1">
        <v>56413</v>
      </c>
      <c r="E3237" s="1">
        <v>110999.79</v>
      </c>
    </row>
    <row r="3238" spans="1:5" hidden="1">
      <c r="A3238" s="1">
        <v>1950</v>
      </c>
      <c r="B3238" s="1">
        <v>15</v>
      </c>
      <c r="C3238" s="1">
        <v>52907.43</v>
      </c>
      <c r="D3238" s="1">
        <v>54582.62</v>
      </c>
      <c r="E3238" s="1">
        <v>107490.05</v>
      </c>
    </row>
    <row r="3239" spans="1:5" hidden="1">
      <c r="A3239" s="1">
        <v>1950</v>
      </c>
      <c r="B3239" s="1">
        <v>16</v>
      </c>
      <c r="C3239" s="1">
        <v>52277.66</v>
      </c>
      <c r="D3239" s="1">
        <v>54251.1</v>
      </c>
      <c r="E3239" s="1">
        <v>106528.76</v>
      </c>
    </row>
    <row r="3240" spans="1:5" hidden="1">
      <c r="A3240" s="1">
        <v>1950</v>
      </c>
      <c r="B3240" s="1">
        <v>17</v>
      </c>
      <c r="C3240" s="1">
        <v>52649.599999999999</v>
      </c>
      <c r="D3240" s="1">
        <v>55174.35</v>
      </c>
      <c r="E3240" s="1">
        <v>107823.95</v>
      </c>
    </row>
    <row r="3241" spans="1:5" hidden="1">
      <c r="A3241" s="1">
        <v>1950</v>
      </c>
      <c r="B3241" s="1">
        <v>18</v>
      </c>
      <c r="C3241" s="1">
        <v>54639.59</v>
      </c>
      <c r="D3241" s="1">
        <v>57416.1</v>
      </c>
      <c r="E3241" s="1">
        <v>112055.69</v>
      </c>
    </row>
    <row r="3242" spans="1:5" hidden="1">
      <c r="A3242" s="1">
        <v>1950</v>
      </c>
      <c r="B3242" s="1">
        <v>19</v>
      </c>
      <c r="C3242" s="1">
        <v>57814.64</v>
      </c>
      <c r="D3242" s="1">
        <v>60467.63</v>
      </c>
      <c r="E3242" s="1">
        <v>118282.27</v>
      </c>
    </row>
    <row r="3243" spans="1:5" hidden="1">
      <c r="A3243" s="1">
        <v>1950</v>
      </c>
      <c r="B3243" s="1">
        <v>20</v>
      </c>
      <c r="C3243" s="1">
        <v>59900.54</v>
      </c>
      <c r="D3243" s="1">
        <v>62503.11</v>
      </c>
      <c r="E3243" s="1">
        <v>122403.66</v>
      </c>
    </row>
    <row r="3244" spans="1:5" hidden="1">
      <c r="A3244" s="1">
        <v>1950</v>
      </c>
      <c r="B3244" s="1">
        <v>21</v>
      </c>
      <c r="C3244" s="1">
        <v>61148.39</v>
      </c>
      <c r="D3244" s="1">
        <v>64001.43</v>
      </c>
      <c r="E3244" s="1">
        <v>125149.82</v>
      </c>
    </row>
    <row r="3245" spans="1:5" hidden="1">
      <c r="A3245" s="1">
        <v>1950</v>
      </c>
      <c r="B3245" s="1">
        <v>22</v>
      </c>
      <c r="C3245" s="1">
        <v>62351.8</v>
      </c>
      <c r="D3245" s="1">
        <v>65505.86</v>
      </c>
      <c r="E3245" s="1">
        <v>127857.67</v>
      </c>
    </row>
    <row r="3246" spans="1:5" hidden="1">
      <c r="A3246" s="1">
        <v>1950</v>
      </c>
      <c r="B3246" s="1">
        <v>23</v>
      </c>
      <c r="C3246" s="1">
        <v>63278.23</v>
      </c>
      <c r="D3246" s="1">
        <v>66906.53</v>
      </c>
      <c r="E3246" s="1">
        <v>130184.76</v>
      </c>
    </row>
    <row r="3247" spans="1:5" hidden="1">
      <c r="A3247" s="1">
        <v>1950</v>
      </c>
      <c r="B3247" s="1">
        <v>24</v>
      </c>
      <c r="C3247" s="1">
        <v>64625.69</v>
      </c>
      <c r="D3247" s="1">
        <v>68307.81</v>
      </c>
      <c r="E3247" s="1">
        <v>132933.5</v>
      </c>
    </row>
    <row r="3248" spans="1:5" hidden="1">
      <c r="A3248" s="1">
        <v>1950</v>
      </c>
      <c r="B3248" s="1">
        <v>25</v>
      </c>
      <c r="C3248" s="1">
        <v>65383.6</v>
      </c>
      <c r="D3248" s="1">
        <v>68741.350000000006</v>
      </c>
      <c r="E3248" s="1">
        <v>134124.95000000001</v>
      </c>
    </row>
    <row r="3249" spans="1:5" hidden="1">
      <c r="A3249" s="1">
        <v>1950</v>
      </c>
      <c r="B3249" s="1">
        <v>26</v>
      </c>
      <c r="C3249" s="1">
        <v>65482.8</v>
      </c>
      <c r="D3249" s="1">
        <v>68414.399999999994</v>
      </c>
      <c r="E3249" s="1">
        <v>133897.21</v>
      </c>
    </row>
    <row r="3250" spans="1:5" hidden="1">
      <c r="A3250" s="1">
        <v>1950</v>
      </c>
      <c r="B3250" s="1">
        <v>27</v>
      </c>
      <c r="C3250" s="1">
        <v>66029.039999999994</v>
      </c>
      <c r="D3250" s="1">
        <v>68834.63</v>
      </c>
      <c r="E3250" s="1">
        <v>134863.66</v>
      </c>
    </row>
    <row r="3251" spans="1:5" hidden="1">
      <c r="A3251" s="1">
        <v>1950</v>
      </c>
      <c r="B3251" s="1">
        <v>28</v>
      </c>
      <c r="C3251" s="1">
        <v>66581.25</v>
      </c>
      <c r="D3251" s="1">
        <v>69436.42</v>
      </c>
      <c r="E3251" s="1">
        <v>136017.68</v>
      </c>
    </row>
    <row r="3252" spans="1:5" hidden="1">
      <c r="A3252" s="1">
        <v>1950</v>
      </c>
      <c r="B3252" s="1">
        <v>29</v>
      </c>
      <c r="C3252" s="1">
        <v>65641.09</v>
      </c>
      <c r="D3252" s="1">
        <v>68347.39</v>
      </c>
      <c r="E3252" s="1">
        <v>133988.49</v>
      </c>
    </row>
    <row r="3253" spans="1:5" hidden="1">
      <c r="A3253" s="1">
        <v>1950</v>
      </c>
      <c r="B3253" s="1">
        <v>30</v>
      </c>
      <c r="C3253" s="1">
        <v>62498.61</v>
      </c>
      <c r="D3253" s="1">
        <v>64731.519999999997</v>
      </c>
      <c r="E3253" s="1">
        <v>127230.13</v>
      </c>
    </row>
    <row r="3254" spans="1:5" hidden="1">
      <c r="A3254" s="1">
        <v>1950</v>
      </c>
      <c r="B3254" s="1">
        <v>31</v>
      </c>
      <c r="C3254" s="1">
        <v>59834.74</v>
      </c>
      <c r="D3254" s="1">
        <v>60968.959999999999</v>
      </c>
      <c r="E3254" s="1">
        <v>120803.7</v>
      </c>
    </row>
    <row r="3255" spans="1:5" hidden="1">
      <c r="A3255" s="1">
        <v>1950</v>
      </c>
      <c r="B3255" s="1">
        <v>32</v>
      </c>
      <c r="C3255" s="1">
        <v>59773.68</v>
      </c>
      <c r="D3255" s="1">
        <v>60078.53</v>
      </c>
      <c r="E3255" s="1">
        <v>119852.21</v>
      </c>
    </row>
    <row r="3256" spans="1:5" hidden="1">
      <c r="A3256" s="1">
        <v>1950</v>
      </c>
      <c r="B3256" s="1">
        <v>33</v>
      </c>
      <c r="C3256" s="1">
        <v>60850.17</v>
      </c>
      <c r="D3256" s="1">
        <v>61077.93</v>
      </c>
      <c r="E3256" s="1">
        <v>121928.09</v>
      </c>
    </row>
    <row r="3257" spans="1:5" hidden="1">
      <c r="A3257" s="1">
        <v>1950</v>
      </c>
      <c r="B3257" s="1">
        <v>34</v>
      </c>
      <c r="C3257" s="1">
        <v>62047.67</v>
      </c>
      <c r="D3257" s="1">
        <v>62601.46</v>
      </c>
      <c r="E3257" s="1">
        <v>124649.13</v>
      </c>
    </row>
    <row r="3258" spans="1:5" hidden="1">
      <c r="A3258" s="1">
        <v>1950</v>
      </c>
      <c r="B3258" s="1">
        <v>35</v>
      </c>
      <c r="C3258" s="1">
        <v>63573.64</v>
      </c>
      <c r="D3258" s="1">
        <v>64252.7</v>
      </c>
      <c r="E3258" s="1">
        <v>127826.35</v>
      </c>
    </row>
    <row r="3259" spans="1:5" hidden="1">
      <c r="A3259" s="1">
        <v>1950</v>
      </c>
      <c r="B3259" s="1">
        <v>36</v>
      </c>
      <c r="C3259" s="1">
        <v>63336.639999999999</v>
      </c>
      <c r="D3259" s="1">
        <v>64562.99</v>
      </c>
      <c r="E3259" s="1">
        <v>127899.63</v>
      </c>
    </row>
    <row r="3260" spans="1:5" hidden="1">
      <c r="A3260" s="1">
        <v>1950</v>
      </c>
      <c r="B3260" s="1">
        <v>37</v>
      </c>
      <c r="C3260" s="1">
        <v>61388</v>
      </c>
      <c r="D3260" s="1">
        <v>63488.59</v>
      </c>
      <c r="E3260" s="1">
        <v>124876.59</v>
      </c>
    </row>
    <row r="3261" spans="1:5" hidden="1">
      <c r="A3261" s="1">
        <v>1950</v>
      </c>
      <c r="B3261" s="1">
        <v>38</v>
      </c>
      <c r="C3261" s="1">
        <v>59362.51</v>
      </c>
      <c r="D3261" s="1">
        <v>62188.45</v>
      </c>
      <c r="E3261" s="1">
        <v>121550.96</v>
      </c>
    </row>
    <row r="3262" spans="1:5" hidden="1">
      <c r="A3262" s="1">
        <v>1950</v>
      </c>
      <c r="B3262" s="1">
        <v>39</v>
      </c>
      <c r="C3262" s="1">
        <v>57262.720000000001</v>
      </c>
      <c r="D3262" s="1">
        <v>61061.53</v>
      </c>
      <c r="E3262" s="1">
        <v>118324.26</v>
      </c>
    </row>
    <row r="3263" spans="1:5" hidden="1">
      <c r="A3263" s="1">
        <v>1950</v>
      </c>
      <c r="B3263" s="1">
        <v>40</v>
      </c>
      <c r="C3263" s="1">
        <v>55385.59</v>
      </c>
      <c r="D3263" s="1">
        <v>59862.1</v>
      </c>
      <c r="E3263" s="1">
        <v>115247.69</v>
      </c>
    </row>
    <row r="3264" spans="1:5" hidden="1">
      <c r="A3264" s="1">
        <v>1950</v>
      </c>
      <c r="B3264" s="1">
        <v>41</v>
      </c>
      <c r="C3264" s="1">
        <v>53981.04</v>
      </c>
      <c r="D3264" s="1">
        <v>58336.81</v>
      </c>
      <c r="E3264" s="1">
        <v>112317.85</v>
      </c>
    </row>
    <row r="3265" spans="1:5" hidden="1">
      <c r="A3265" s="1">
        <v>1950</v>
      </c>
      <c r="B3265" s="1">
        <v>42</v>
      </c>
      <c r="C3265" s="1">
        <v>52957.49</v>
      </c>
      <c r="D3265" s="1">
        <v>57084.28</v>
      </c>
      <c r="E3265" s="1">
        <v>110041.77</v>
      </c>
    </row>
    <row r="3266" spans="1:5" hidden="1">
      <c r="A3266" s="1">
        <v>1950</v>
      </c>
      <c r="B3266" s="1">
        <v>43</v>
      </c>
      <c r="C3266" s="1">
        <v>51187.06</v>
      </c>
      <c r="D3266" s="1">
        <v>56058.35</v>
      </c>
      <c r="E3266" s="1">
        <v>107245.41</v>
      </c>
    </row>
    <row r="3267" spans="1:5" hidden="1">
      <c r="A3267" s="1">
        <v>1950</v>
      </c>
      <c r="B3267" s="1">
        <v>44</v>
      </c>
      <c r="C3267" s="1">
        <v>49407.24</v>
      </c>
      <c r="D3267" s="1">
        <v>55058.16</v>
      </c>
      <c r="E3267" s="1">
        <v>104465.39</v>
      </c>
    </row>
    <row r="3268" spans="1:5" hidden="1">
      <c r="A3268" s="1">
        <v>1950</v>
      </c>
      <c r="B3268" s="1">
        <v>45</v>
      </c>
      <c r="C3268" s="1">
        <v>47858.69</v>
      </c>
      <c r="D3268" s="1">
        <v>53412.160000000003</v>
      </c>
      <c r="E3268" s="1">
        <v>101270.85</v>
      </c>
    </row>
    <row r="3269" spans="1:5" hidden="1">
      <c r="A3269" s="1">
        <v>1950</v>
      </c>
      <c r="B3269" s="1">
        <v>46</v>
      </c>
      <c r="C3269" s="1">
        <v>46406.85</v>
      </c>
      <c r="D3269" s="1">
        <v>51061.75</v>
      </c>
      <c r="E3269" s="1">
        <v>97468.6</v>
      </c>
    </row>
    <row r="3270" spans="1:5" hidden="1">
      <c r="A3270" s="1">
        <v>1950</v>
      </c>
      <c r="B3270" s="1">
        <v>47</v>
      </c>
      <c r="C3270" s="1">
        <v>45849.91</v>
      </c>
      <c r="D3270" s="1">
        <v>49479.01</v>
      </c>
      <c r="E3270" s="1">
        <v>95328.91</v>
      </c>
    </row>
    <row r="3271" spans="1:5" hidden="1">
      <c r="A3271" s="1">
        <v>1950</v>
      </c>
      <c r="B3271" s="1">
        <v>48</v>
      </c>
      <c r="C3271" s="1">
        <v>45975.199999999997</v>
      </c>
      <c r="D3271" s="1">
        <v>48752.160000000003</v>
      </c>
      <c r="E3271" s="1">
        <v>94727.35</v>
      </c>
    </row>
    <row r="3272" spans="1:5" hidden="1">
      <c r="A3272" s="1">
        <v>1950</v>
      </c>
      <c r="B3272" s="1">
        <v>49</v>
      </c>
      <c r="C3272" s="1">
        <v>46249.15</v>
      </c>
      <c r="D3272" s="1">
        <v>48426.58</v>
      </c>
      <c r="E3272" s="1">
        <v>94675.73</v>
      </c>
    </row>
    <row r="3273" spans="1:5" hidden="1">
      <c r="A3273" s="1">
        <v>1950</v>
      </c>
      <c r="B3273" s="1">
        <v>50</v>
      </c>
      <c r="C3273" s="1">
        <v>45806.12</v>
      </c>
      <c r="D3273" s="1">
        <v>47134.84</v>
      </c>
      <c r="E3273" s="1">
        <v>92940.96</v>
      </c>
    </row>
    <row r="3274" spans="1:5" hidden="1">
      <c r="A3274" s="1">
        <v>1950</v>
      </c>
      <c r="B3274" s="1">
        <v>51</v>
      </c>
      <c r="C3274" s="1">
        <v>44481.74</v>
      </c>
      <c r="D3274" s="1">
        <v>44858.63</v>
      </c>
      <c r="E3274" s="1">
        <v>89340.37</v>
      </c>
    </row>
    <row r="3275" spans="1:5" hidden="1">
      <c r="A3275" s="1">
        <v>1950</v>
      </c>
      <c r="B3275" s="1">
        <v>52</v>
      </c>
      <c r="C3275" s="1">
        <v>43750.01</v>
      </c>
      <c r="D3275" s="1">
        <v>43004.2</v>
      </c>
      <c r="E3275" s="1">
        <v>86754.21</v>
      </c>
    </row>
    <row r="3276" spans="1:5" hidden="1">
      <c r="A3276" s="1">
        <v>1950</v>
      </c>
      <c r="B3276" s="1">
        <v>53</v>
      </c>
      <c r="C3276" s="1">
        <v>43576.36</v>
      </c>
      <c r="D3276" s="1">
        <v>41854.160000000003</v>
      </c>
      <c r="E3276" s="1">
        <v>85430.52</v>
      </c>
    </row>
    <row r="3277" spans="1:5" hidden="1">
      <c r="A3277" s="1">
        <v>1950</v>
      </c>
      <c r="B3277" s="1">
        <v>54</v>
      </c>
      <c r="C3277" s="1">
        <v>43225.7</v>
      </c>
      <c r="D3277" s="1">
        <v>40924.46</v>
      </c>
      <c r="E3277" s="1">
        <v>84150.17</v>
      </c>
    </row>
    <row r="3278" spans="1:5" hidden="1">
      <c r="A3278" s="1">
        <v>1950</v>
      </c>
      <c r="B3278" s="1">
        <v>55</v>
      </c>
      <c r="C3278" s="1">
        <v>42801.49</v>
      </c>
      <c r="D3278" s="1">
        <v>40251.57</v>
      </c>
      <c r="E3278" s="1">
        <v>83053.05</v>
      </c>
    </row>
    <row r="3279" spans="1:5" hidden="1">
      <c r="A3279" s="1">
        <v>1950</v>
      </c>
      <c r="B3279" s="1">
        <v>56</v>
      </c>
      <c r="C3279" s="1">
        <v>42400.02</v>
      </c>
      <c r="D3279" s="1">
        <v>39772.559999999998</v>
      </c>
      <c r="E3279" s="1">
        <v>82172.59</v>
      </c>
    </row>
    <row r="3280" spans="1:5" hidden="1">
      <c r="A3280" s="1">
        <v>1950</v>
      </c>
      <c r="B3280" s="1">
        <v>57</v>
      </c>
      <c r="C3280" s="1">
        <v>42249.54</v>
      </c>
      <c r="D3280" s="1">
        <v>39597.21</v>
      </c>
      <c r="E3280" s="1">
        <v>81846.740000000005</v>
      </c>
    </row>
    <row r="3281" spans="1:5" hidden="1">
      <c r="A3281" s="1">
        <v>1950</v>
      </c>
      <c r="B3281" s="1">
        <v>58</v>
      </c>
      <c r="C3281" s="1">
        <v>41727.96</v>
      </c>
      <c r="D3281" s="1">
        <v>39499.089999999997</v>
      </c>
      <c r="E3281" s="1">
        <v>81227.05</v>
      </c>
    </row>
    <row r="3282" spans="1:5" hidden="1">
      <c r="A3282" s="1">
        <v>1950</v>
      </c>
      <c r="B3282" s="1">
        <v>59</v>
      </c>
      <c r="C3282" s="1">
        <v>40505.86</v>
      </c>
      <c r="D3282" s="1">
        <v>39051.269999999997</v>
      </c>
      <c r="E3282" s="1">
        <v>79557.13</v>
      </c>
    </row>
    <row r="3283" spans="1:5" hidden="1">
      <c r="A3283" s="1">
        <v>1950</v>
      </c>
      <c r="B3283" s="1">
        <v>60</v>
      </c>
      <c r="C3283" s="1">
        <v>39204.67</v>
      </c>
      <c r="D3283" s="1">
        <v>38301.480000000003</v>
      </c>
      <c r="E3283" s="1">
        <v>77506.149999999994</v>
      </c>
    </row>
    <row r="3284" spans="1:5" hidden="1">
      <c r="A3284" s="1">
        <v>1950</v>
      </c>
      <c r="B3284" s="1">
        <v>61</v>
      </c>
      <c r="C3284" s="1">
        <v>38102.81</v>
      </c>
      <c r="D3284" s="1">
        <v>37004.410000000003</v>
      </c>
      <c r="E3284" s="1">
        <v>75107.23</v>
      </c>
    </row>
    <row r="3285" spans="1:5" hidden="1">
      <c r="A3285" s="1">
        <v>1950</v>
      </c>
      <c r="B3285" s="1">
        <v>62</v>
      </c>
      <c r="C3285" s="1">
        <v>36656.120000000003</v>
      </c>
      <c r="D3285" s="1">
        <v>35082.550000000003</v>
      </c>
      <c r="E3285" s="1">
        <v>71738.67</v>
      </c>
    </row>
    <row r="3286" spans="1:5" hidden="1">
      <c r="A3286" s="1">
        <v>1950</v>
      </c>
      <c r="B3286" s="1">
        <v>63</v>
      </c>
      <c r="C3286" s="1">
        <v>34832.25</v>
      </c>
      <c r="D3286" s="1">
        <v>32931.06</v>
      </c>
      <c r="E3286" s="1">
        <v>67763.31</v>
      </c>
    </row>
    <row r="3287" spans="1:5" hidden="1">
      <c r="A3287" s="1">
        <v>1950</v>
      </c>
      <c r="B3287" s="1">
        <v>64</v>
      </c>
      <c r="C3287" s="1">
        <v>33204.19</v>
      </c>
      <c r="D3287" s="1">
        <v>31129.64</v>
      </c>
      <c r="E3287" s="1">
        <v>64333.83</v>
      </c>
    </row>
    <row r="3288" spans="1:5" hidden="1">
      <c r="A3288" s="1">
        <v>1950</v>
      </c>
      <c r="B3288" s="1">
        <v>65</v>
      </c>
      <c r="C3288" s="1">
        <v>31556.18</v>
      </c>
      <c r="D3288" s="1">
        <v>29304.81</v>
      </c>
      <c r="E3288" s="1">
        <v>60860.99</v>
      </c>
    </row>
    <row r="3289" spans="1:5" hidden="1">
      <c r="A3289" s="1">
        <v>1950</v>
      </c>
      <c r="B3289" s="1">
        <v>66</v>
      </c>
      <c r="C3289" s="1">
        <v>29434.11</v>
      </c>
      <c r="D3289" s="1">
        <v>27133.5</v>
      </c>
      <c r="E3289" s="1">
        <v>56567.62</v>
      </c>
    </row>
    <row r="3290" spans="1:5" hidden="1">
      <c r="A3290" s="1">
        <v>1950</v>
      </c>
      <c r="B3290" s="1">
        <v>67</v>
      </c>
      <c r="C3290" s="1">
        <v>27430.01</v>
      </c>
      <c r="D3290" s="1">
        <v>25055.98</v>
      </c>
      <c r="E3290" s="1">
        <v>52485.99</v>
      </c>
    </row>
    <row r="3291" spans="1:5" hidden="1">
      <c r="A3291" s="1">
        <v>1950</v>
      </c>
      <c r="B3291" s="1">
        <v>68</v>
      </c>
      <c r="C3291" s="1">
        <v>26150.73</v>
      </c>
      <c r="D3291" s="1">
        <v>23499.4</v>
      </c>
      <c r="E3291" s="1">
        <v>49650.13</v>
      </c>
    </row>
    <row r="3292" spans="1:5" hidden="1">
      <c r="A3292" s="1">
        <v>1950</v>
      </c>
      <c r="B3292" s="1">
        <v>69</v>
      </c>
      <c r="C3292" s="1">
        <v>25225.67</v>
      </c>
      <c r="D3292" s="1">
        <v>22252.6</v>
      </c>
      <c r="E3292" s="1">
        <v>47478.27</v>
      </c>
    </row>
    <row r="3293" spans="1:5" hidden="1">
      <c r="A3293" s="1">
        <v>1950</v>
      </c>
      <c r="B3293" s="1">
        <v>70</v>
      </c>
      <c r="C3293" s="1">
        <v>23928.31</v>
      </c>
      <c r="D3293" s="1">
        <v>20504.2</v>
      </c>
      <c r="E3293" s="1">
        <v>44432.51</v>
      </c>
    </row>
    <row r="3294" spans="1:5" hidden="1">
      <c r="A3294" s="1">
        <v>1950</v>
      </c>
      <c r="B3294" s="1">
        <v>71</v>
      </c>
      <c r="C3294" s="1">
        <v>21881.79</v>
      </c>
      <c r="D3294" s="1">
        <v>18430.13</v>
      </c>
      <c r="E3294" s="1">
        <v>40311.919999999998</v>
      </c>
    </row>
    <row r="3295" spans="1:5" hidden="1">
      <c r="A3295" s="1">
        <v>1950</v>
      </c>
      <c r="B3295" s="1">
        <v>72</v>
      </c>
      <c r="C3295" s="1">
        <v>19879.86</v>
      </c>
      <c r="D3295" s="1">
        <v>16554.099999999999</v>
      </c>
      <c r="E3295" s="1">
        <v>36433.96</v>
      </c>
    </row>
    <row r="3296" spans="1:5" hidden="1">
      <c r="A3296" s="1">
        <v>1950</v>
      </c>
      <c r="B3296" s="1">
        <v>73</v>
      </c>
      <c r="C3296" s="1">
        <v>18076.45</v>
      </c>
      <c r="D3296" s="1">
        <v>15025.91</v>
      </c>
      <c r="E3296" s="1">
        <v>33102.35</v>
      </c>
    </row>
    <row r="3297" spans="1:5" hidden="1">
      <c r="A3297" s="1">
        <v>1950</v>
      </c>
      <c r="B3297" s="1">
        <v>74</v>
      </c>
      <c r="C3297" s="1">
        <v>16601.68</v>
      </c>
      <c r="D3297" s="1">
        <v>13676.05</v>
      </c>
      <c r="E3297" s="1">
        <v>30277.73</v>
      </c>
    </row>
    <row r="3298" spans="1:5" hidden="1">
      <c r="A3298" s="1">
        <v>1950</v>
      </c>
      <c r="B3298" s="1">
        <v>75</v>
      </c>
      <c r="C3298" s="1">
        <v>15299.39</v>
      </c>
      <c r="D3298" s="1">
        <v>12473.21</v>
      </c>
      <c r="E3298" s="1">
        <v>27772.6</v>
      </c>
    </row>
    <row r="3299" spans="1:5" hidden="1">
      <c r="A3299" s="1">
        <v>1950</v>
      </c>
      <c r="B3299" s="1">
        <v>76</v>
      </c>
      <c r="C3299" s="1">
        <v>13899.46</v>
      </c>
      <c r="D3299" s="1">
        <v>11225.02</v>
      </c>
      <c r="E3299" s="1">
        <v>25124.48</v>
      </c>
    </row>
    <row r="3300" spans="1:5" hidden="1">
      <c r="A3300" s="1">
        <v>1950</v>
      </c>
      <c r="B3300" s="1">
        <v>77</v>
      </c>
      <c r="C3300" s="1">
        <v>12600.57</v>
      </c>
      <c r="D3300" s="1">
        <v>10001.030000000001</v>
      </c>
      <c r="E3300" s="1">
        <v>22601.61</v>
      </c>
    </row>
    <row r="3301" spans="1:5" hidden="1">
      <c r="A3301" s="1">
        <v>1950</v>
      </c>
      <c r="B3301" s="1">
        <v>78</v>
      </c>
      <c r="C3301" s="1">
        <v>11523.44</v>
      </c>
      <c r="D3301" s="1">
        <v>9120.08</v>
      </c>
      <c r="E3301" s="1">
        <v>20643.52</v>
      </c>
    </row>
    <row r="3302" spans="1:5" hidden="1">
      <c r="A3302" s="1">
        <v>1950</v>
      </c>
      <c r="B3302" s="1">
        <v>79</v>
      </c>
      <c r="C3302" s="1">
        <v>10647.68</v>
      </c>
      <c r="D3302" s="1">
        <v>8447.34</v>
      </c>
      <c r="E3302" s="1">
        <v>19095.02</v>
      </c>
    </row>
    <row r="3303" spans="1:5" hidden="1">
      <c r="A3303" s="1">
        <v>1950</v>
      </c>
      <c r="B3303" s="1">
        <v>80</v>
      </c>
      <c r="C3303" s="1">
        <v>10151.93</v>
      </c>
      <c r="D3303" s="1">
        <v>7644.24</v>
      </c>
      <c r="E3303" s="1">
        <v>17796.169999999998</v>
      </c>
    </row>
    <row r="3304" spans="1:5" hidden="1">
      <c r="A3304" s="1">
        <v>1950</v>
      </c>
      <c r="B3304" s="1">
        <v>81</v>
      </c>
      <c r="C3304" s="1">
        <v>8879.02</v>
      </c>
      <c r="D3304" s="1">
        <v>6534.69</v>
      </c>
      <c r="E3304" s="1">
        <v>15413.7</v>
      </c>
    </row>
    <row r="3305" spans="1:5" hidden="1">
      <c r="A3305" s="1">
        <v>1950</v>
      </c>
      <c r="B3305" s="1">
        <v>82</v>
      </c>
      <c r="C3305" s="1">
        <v>7728.15</v>
      </c>
      <c r="D3305" s="1">
        <v>5664.44</v>
      </c>
      <c r="E3305" s="1">
        <v>13392.58</v>
      </c>
    </row>
    <row r="3306" spans="1:5" hidden="1">
      <c r="A3306" s="1">
        <v>1950</v>
      </c>
      <c r="B3306" s="1">
        <v>83</v>
      </c>
      <c r="C3306" s="1">
        <v>6499.61</v>
      </c>
      <c r="D3306" s="1">
        <v>4806.22</v>
      </c>
      <c r="E3306" s="1">
        <v>11305.83</v>
      </c>
    </row>
    <row r="3307" spans="1:5" hidden="1">
      <c r="A3307" s="1">
        <v>1950</v>
      </c>
      <c r="B3307" s="1">
        <v>84</v>
      </c>
      <c r="C3307" s="1">
        <v>5431.32</v>
      </c>
      <c r="D3307" s="1">
        <v>3984.23</v>
      </c>
      <c r="E3307" s="1">
        <v>9415.56</v>
      </c>
    </row>
    <row r="3308" spans="1:5" hidden="1">
      <c r="A3308" s="1">
        <v>1950</v>
      </c>
      <c r="B3308" s="1">
        <v>85</v>
      </c>
      <c r="C3308" s="1">
        <v>4605.3900000000003</v>
      </c>
      <c r="D3308" s="1">
        <v>3305.49</v>
      </c>
      <c r="E3308" s="1">
        <v>7910.88</v>
      </c>
    </row>
    <row r="3309" spans="1:5" hidden="1">
      <c r="A3309" s="1">
        <v>1950</v>
      </c>
      <c r="B3309" s="1">
        <v>86</v>
      </c>
      <c r="C3309" s="1">
        <v>3792.08</v>
      </c>
      <c r="D3309" s="1">
        <v>2637.55</v>
      </c>
      <c r="E3309" s="1">
        <v>6429.63</v>
      </c>
    </row>
    <row r="3310" spans="1:5" hidden="1">
      <c r="A3310" s="1">
        <v>1950</v>
      </c>
      <c r="B3310" s="1">
        <v>87</v>
      </c>
      <c r="C3310" s="1">
        <v>3041.15</v>
      </c>
      <c r="D3310" s="1">
        <v>2039.24</v>
      </c>
      <c r="E3310" s="1">
        <v>5080.3900000000003</v>
      </c>
    </row>
    <row r="3311" spans="1:5" hidden="1">
      <c r="A3311" s="1">
        <v>1950</v>
      </c>
      <c r="B3311" s="1">
        <v>88</v>
      </c>
      <c r="C3311" s="1">
        <v>2413.63</v>
      </c>
      <c r="D3311" s="1">
        <v>1587.9</v>
      </c>
      <c r="E3311" s="1">
        <v>4001.53</v>
      </c>
    </row>
    <row r="3312" spans="1:5" hidden="1">
      <c r="A3312" s="1">
        <v>1950</v>
      </c>
      <c r="B3312" s="1">
        <v>89</v>
      </c>
      <c r="C3312" s="1">
        <v>1874.3</v>
      </c>
      <c r="D3312" s="1">
        <v>1206.5</v>
      </c>
      <c r="E3312" s="1">
        <v>3080.8</v>
      </c>
    </row>
    <row r="3313" spans="1:5" hidden="1">
      <c r="A3313" s="1">
        <v>1950</v>
      </c>
      <c r="B3313" s="1">
        <v>90</v>
      </c>
      <c r="C3313" s="1">
        <v>1384.71</v>
      </c>
      <c r="D3313" s="1">
        <v>868.74</v>
      </c>
      <c r="E3313" s="1">
        <v>2253.44</v>
      </c>
    </row>
    <row r="3314" spans="1:5" hidden="1">
      <c r="A3314" s="1">
        <v>1950</v>
      </c>
      <c r="B3314" s="1">
        <v>91</v>
      </c>
      <c r="C3314" s="1">
        <v>971.94</v>
      </c>
      <c r="D3314" s="1">
        <v>590.84</v>
      </c>
      <c r="E3314" s="1">
        <v>1562.78</v>
      </c>
    </row>
    <row r="3315" spans="1:5" hidden="1">
      <c r="A3315" s="1">
        <v>1950</v>
      </c>
      <c r="B3315" s="1">
        <v>92</v>
      </c>
      <c r="C3315" s="1">
        <v>689.16</v>
      </c>
      <c r="D3315" s="1">
        <v>399.34</v>
      </c>
      <c r="E3315" s="1">
        <v>1088.5</v>
      </c>
    </row>
    <row r="3316" spans="1:5" hidden="1">
      <c r="A3316" s="1">
        <v>1950</v>
      </c>
      <c r="B3316" s="1">
        <v>93</v>
      </c>
      <c r="C3316" s="1">
        <v>496.46</v>
      </c>
      <c r="D3316" s="1">
        <v>281.48</v>
      </c>
      <c r="E3316" s="1">
        <v>777.94</v>
      </c>
    </row>
    <row r="3317" spans="1:5" hidden="1">
      <c r="A3317" s="1">
        <v>1950</v>
      </c>
      <c r="B3317" s="1">
        <v>94</v>
      </c>
      <c r="C3317" s="1">
        <v>341.4</v>
      </c>
      <c r="D3317" s="1">
        <v>194.91</v>
      </c>
      <c r="E3317" s="1">
        <v>536.30999999999995</v>
      </c>
    </row>
    <row r="3318" spans="1:5" hidden="1">
      <c r="A3318" s="1">
        <v>1950</v>
      </c>
      <c r="B3318" s="1">
        <v>95</v>
      </c>
      <c r="C3318" s="1">
        <v>212.74</v>
      </c>
      <c r="D3318" s="1">
        <v>125.68</v>
      </c>
      <c r="E3318" s="1">
        <v>338.41</v>
      </c>
    </row>
    <row r="3319" spans="1:5" hidden="1">
      <c r="A3319" s="1">
        <v>1950</v>
      </c>
      <c r="B3319" s="1">
        <v>96</v>
      </c>
      <c r="C3319" s="1">
        <v>131.55000000000001</v>
      </c>
      <c r="D3319" s="1">
        <v>77.03</v>
      </c>
      <c r="E3319" s="1">
        <v>208.58</v>
      </c>
    </row>
    <row r="3320" spans="1:5" hidden="1">
      <c r="A3320" s="1">
        <v>1950</v>
      </c>
      <c r="B3320" s="1">
        <v>97</v>
      </c>
      <c r="C3320" s="1">
        <v>84.02</v>
      </c>
      <c r="D3320" s="1">
        <v>45.99</v>
      </c>
      <c r="E3320" s="1">
        <v>130.01</v>
      </c>
    </row>
    <row r="3321" spans="1:5" hidden="1">
      <c r="A3321" s="1">
        <v>1950</v>
      </c>
      <c r="B3321" s="1">
        <v>98</v>
      </c>
      <c r="C3321" s="1">
        <v>49.7</v>
      </c>
      <c r="D3321" s="1">
        <v>25.72</v>
      </c>
      <c r="E3321" s="1">
        <v>75.42</v>
      </c>
    </row>
    <row r="3322" spans="1:5" hidden="1">
      <c r="A3322" s="1">
        <v>1950</v>
      </c>
      <c r="B3322" s="1">
        <v>99</v>
      </c>
      <c r="C3322" s="1">
        <v>27.46</v>
      </c>
      <c r="D3322" s="1">
        <v>13.21</v>
      </c>
      <c r="E3322" s="1">
        <v>40.67</v>
      </c>
    </row>
    <row r="3323" spans="1:5" hidden="1">
      <c r="A3323" s="1">
        <v>1950</v>
      </c>
      <c r="B3323" s="1">
        <v>100</v>
      </c>
      <c r="C3323" s="1">
        <v>15.7</v>
      </c>
      <c r="D3323" s="1">
        <v>6.81</v>
      </c>
      <c r="E3323" s="1">
        <v>22.52</v>
      </c>
    </row>
    <row r="3324" spans="1:5" hidden="1">
      <c r="A3324" s="1">
        <v>1950</v>
      </c>
      <c r="B3324" s="1">
        <v>101</v>
      </c>
      <c r="C3324" s="1">
        <v>8.5</v>
      </c>
      <c r="D3324" s="1">
        <v>2.93</v>
      </c>
      <c r="E3324" s="1">
        <v>11.43</v>
      </c>
    </row>
    <row r="3325" spans="1:5" hidden="1">
      <c r="A3325" s="1">
        <v>1950</v>
      </c>
      <c r="B3325" s="1">
        <v>102</v>
      </c>
      <c r="C3325" s="1">
        <v>4.3600000000000003</v>
      </c>
      <c r="D3325" s="1">
        <v>1.18</v>
      </c>
      <c r="E3325" s="1">
        <v>5.53</v>
      </c>
    </row>
    <row r="3326" spans="1:5" hidden="1">
      <c r="A3326" s="1">
        <v>1950</v>
      </c>
      <c r="B3326" s="1">
        <v>103</v>
      </c>
      <c r="C3326" s="1">
        <v>1.96</v>
      </c>
      <c r="D3326" s="1">
        <v>0.42</v>
      </c>
      <c r="E3326" s="1">
        <v>2.37</v>
      </c>
    </row>
    <row r="3327" spans="1:5" hidden="1">
      <c r="A3327" s="1">
        <v>1950</v>
      </c>
      <c r="B3327" s="1">
        <v>104</v>
      </c>
      <c r="C3327" s="1">
        <v>0.76</v>
      </c>
      <c r="D3327" s="1">
        <v>0.06</v>
      </c>
      <c r="E3327" s="1">
        <v>0.81</v>
      </c>
    </row>
    <row r="3328" spans="1:5" hidden="1">
      <c r="A3328" s="1">
        <v>1950</v>
      </c>
      <c r="B3328" s="1">
        <v>105</v>
      </c>
      <c r="C3328" s="1">
        <v>0.05</v>
      </c>
      <c r="D3328" s="1">
        <v>0</v>
      </c>
      <c r="E3328" s="1">
        <v>0.05</v>
      </c>
    </row>
    <row r="3329" spans="1:5" hidden="1">
      <c r="A3329" s="1">
        <v>1950</v>
      </c>
      <c r="B3329" s="1">
        <v>106</v>
      </c>
      <c r="C3329" s="1">
        <v>0</v>
      </c>
      <c r="D3329" s="1">
        <v>0</v>
      </c>
      <c r="E3329" s="1">
        <v>0</v>
      </c>
    </row>
    <row r="3330" spans="1:5" hidden="1">
      <c r="A3330" s="1">
        <v>1950</v>
      </c>
      <c r="B3330" s="1">
        <v>107</v>
      </c>
      <c r="C3330" s="1">
        <v>0</v>
      </c>
      <c r="D3330" s="1">
        <v>0</v>
      </c>
      <c r="E3330" s="1">
        <v>0</v>
      </c>
    </row>
    <row r="3331" spans="1:5" hidden="1">
      <c r="A3331" s="1">
        <v>1950</v>
      </c>
      <c r="B3331" s="1">
        <v>108</v>
      </c>
      <c r="C3331" s="1">
        <v>0</v>
      </c>
      <c r="D3331" s="1">
        <v>0</v>
      </c>
      <c r="E3331" s="1">
        <v>0</v>
      </c>
    </row>
    <row r="3332" spans="1:5" hidden="1">
      <c r="A3332" s="1">
        <v>1950</v>
      </c>
      <c r="B3332" s="1">
        <v>109</v>
      </c>
      <c r="C3332" s="1">
        <v>0</v>
      </c>
      <c r="D3332" s="1">
        <v>0</v>
      </c>
      <c r="E3332" s="1">
        <v>0</v>
      </c>
    </row>
    <row r="3333" spans="1:5" hidden="1">
      <c r="A3333" s="1">
        <v>1950</v>
      </c>
      <c r="B3333" s="1" t="s">
        <v>121</v>
      </c>
      <c r="C3333" s="1">
        <v>0</v>
      </c>
      <c r="D3333" s="1">
        <v>0</v>
      </c>
      <c r="E3333" s="1">
        <v>0</v>
      </c>
    </row>
    <row r="3334" spans="1:5" hidden="1">
      <c r="A3334" s="1">
        <v>1951</v>
      </c>
      <c r="B3334" s="1">
        <v>0</v>
      </c>
      <c r="C3334" s="1">
        <v>92681.87</v>
      </c>
      <c r="D3334" s="1">
        <v>97116.59</v>
      </c>
      <c r="E3334" s="1">
        <v>189798.45</v>
      </c>
    </row>
    <row r="3335" spans="1:5" hidden="1">
      <c r="A3335" s="1">
        <v>1951</v>
      </c>
      <c r="B3335" s="1">
        <v>1</v>
      </c>
      <c r="C3335" s="1">
        <v>90319.35</v>
      </c>
      <c r="D3335" s="1">
        <v>94421.17</v>
      </c>
      <c r="E3335" s="1">
        <v>184740.52</v>
      </c>
    </row>
    <row r="3336" spans="1:5" hidden="1">
      <c r="A3336" s="1">
        <v>1951</v>
      </c>
      <c r="B3336" s="1">
        <v>2</v>
      </c>
      <c r="C3336" s="1">
        <v>88461.78</v>
      </c>
      <c r="D3336" s="1">
        <v>92636.95</v>
      </c>
      <c r="E3336" s="1">
        <v>181098.73</v>
      </c>
    </row>
    <row r="3337" spans="1:5" hidden="1">
      <c r="A3337" s="1">
        <v>1951</v>
      </c>
      <c r="B3337" s="1">
        <v>3</v>
      </c>
      <c r="C3337" s="1">
        <v>90112.71</v>
      </c>
      <c r="D3337" s="1">
        <v>94461.61</v>
      </c>
      <c r="E3337" s="1">
        <v>184574.32</v>
      </c>
    </row>
    <row r="3338" spans="1:5" hidden="1">
      <c r="A3338" s="1">
        <v>1951</v>
      </c>
      <c r="B3338" s="1">
        <v>4</v>
      </c>
      <c r="C3338" s="1">
        <v>89778.76</v>
      </c>
      <c r="D3338" s="1">
        <v>94229.39</v>
      </c>
      <c r="E3338" s="1">
        <v>184008.15</v>
      </c>
    </row>
    <row r="3339" spans="1:5" hidden="1">
      <c r="A3339" s="1">
        <v>1951</v>
      </c>
      <c r="B3339" s="1">
        <v>5</v>
      </c>
      <c r="C3339" s="1">
        <v>82467.759999999995</v>
      </c>
      <c r="D3339" s="1">
        <v>86497.279999999999</v>
      </c>
      <c r="E3339" s="1">
        <v>168965.04</v>
      </c>
    </row>
    <row r="3340" spans="1:5" hidden="1">
      <c r="A3340" s="1">
        <v>1951</v>
      </c>
      <c r="B3340" s="1">
        <v>6</v>
      </c>
      <c r="C3340" s="1">
        <v>77407.75</v>
      </c>
      <c r="D3340" s="1">
        <v>80586.559999999998</v>
      </c>
      <c r="E3340" s="1">
        <v>157994.31</v>
      </c>
    </row>
    <row r="3341" spans="1:5" hidden="1">
      <c r="A3341" s="1">
        <v>1951</v>
      </c>
      <c r="B3341" s="1">
        <v>7</v>
      </c>
      <c r="C3341" s="1">
        <v>74003.86</v>
      </c>
      <c r="D3341" s="1">
        <v>76729.67</v>
      </c>
      <c r="E3341" s="1">
        <v>150733.51999999999</v>
      </c>
    </row>
    <row r="3342" spans="1:5" hidden="1">
      <c r="A3342" s="1">
        <v>1951</v>
      </c>
      <c r="B3342" s="1">
        <v>8</v>
      </c>
      <c r="C3342" s="1">
        <v>68821.210000000006</v>
      </c>
      <c r="D3342" s="1">
        <v>71695.539999999994</v>
      </c>
      <c r="E3342" s="1">
        <v>140516.75</v>
      </c>
    </row>
    <row r="3343" spans="1:5" hidden="1">
      <c r="A3343" s="1">
        <v>1951</v>
      </c>
      <c r="B3343" s="1">
        <v>9</v>
      </c>
      <c r="C3343" s="1">
        <v>65860.42</v>
      </c>
      <c r="D3343" s="1">
        <v>68687.490000000005</v>
      </c>
      <c r="E3343" s="1">
        <v>134547.91</v>
      </c>
    </row>
    <row r="3344" spans="1:5" hidden="1">
      <c r="A3344" s="1">
        <v>1951</v>
      </c>
      <c r="B3344" s="1">
        <v>10</v>
      </c>
      <c r="C3344" s="1">
        <v>63069.02</v>
      </c>
      <c r="D3344" s="1">
        <v>65471.66</v>
      </c>
      <c r="E3344" s="1">
        <v>128540.68</v>
      </c>
    </row>
    <row r="3345" spans="1:5" hidden="1">
      <c r="A3345" s="1">
        <v>1951</v>
      </c>
      <c r="B3345" s="1">
        <v>11</v>
      </c>
      <c r="C3345" s="1">
        <v>60358.68</v>
      </c>
      <c r="D3345" s="1">
        <v>62484.77</v>
      </c>
      <c r="E3345" s="1">
        <v>122843.44</v>
      </c>
    </row>
    <row r="3346" spans="1:5" hidden="1">
      <c r="A3346" s="1">
        <v>1951</v>
      </c>
      <c r="B3346" s="1">
        <v>12</v>
      </c>
      <c r="C3346" s="1">
        <v>59280.99</v>
      </c>
      <c r="D3346" s="1">
        <v>61305.91</v>
      </c>
      <c r="E3346" s="1">
        <v>120586.89</v>
      </c>
    </row>
    <row r="3347" spans="1:5" hidden="1">
      <c r="A3347" s="1">
        <v>1951</v>
      </c>
      <c r="B3347" s="1">
        <v>13</v>
      </c>
      <c r="C3347" s="1">
        <v>58331.78</v>
      </c>
      <c r="D3347" s="1">
        <v>60457.17</v>
      </c>
      <c r="E3347" s="1">
        <v>118788.96</v>
      </c>
    </row>
    <row r="3348" spans="1:5" hidden="1">
      <c r="A3348" s="1">
        <v>1951</v>
      </c>
      <c r="B3348" s="1">
        <v>14</v>
      </c>
      <c r="C3348" s="1">
        <v>57083.88</v>
      </c>
      <c r="D3348" s="1">
        <v>59109.66</v>
      </c>
      <c r="E3348" s="1">
        <v>116193.54</v>
      </c>
    </row>
    <row r="3349" spans="1:5" hidden="1">
      <c r="A3349" s="1">
        <v>1951</v>
      </c>
      <c r="B3349" s="1">
        <v>15</v>
      </c>
      <c r="C3349" s="1">
        <v>55186.37</v>
      </c>
      <c r="D3349" s="1">
        <v>57012.45</v>
      </c>
      <c r="E3349" s="1">
        <v>112198.82</v>
      </c>
    </row>
    <row r="3350" spans="1:5" hidden="1">
      <c r="A3350" s="1">
        <v>1951</v>
      </c>
      <c r="B3350" s="1">
        <v>16</v>
      </c>
      <c r="C3350" s="1">
        <v>53457.01</v>
      </c>
      <c r="D3350" s="1">
        <v>55307.43</v>
      </c>
      <c r="E3350" s="1">
        <v>108764.43</v>
      </c>
    </row>
    <row r="3351" spans="1:5" hidden="1">
      <c r="A3351" s="1">
        <v>1951</v>
      </c>
      <c r="B3351" s="1">
        <v>17</v>
      </c>
      <c r="C3351" s="1">
        <v>52826.83</v>
      </c>
      <c r="D3351" s="1">
        <v>55200.62</v>
      </c>
      <c r="E3351" s="1">
        <v>108027.44</v>
      </c>
    </row>
    <row r="3352" spans="1:5" hidden="1">
      <c r="A3352" s="1">
        <v>1951</v>
      </c>
      <c r="B3352" s="1">
        <v>18</v>
      </c>
      <c r="C3352" s="1">
        <v>53248.77</v>
      </c>
      <c r="D3352" s="1">
        <v>56273.919999999998</v>
      </c>
      <c r="E3352" s="1">
        <v>109522.69</v>
      </c>
    </row>
    <row r="3353" spans="1:5" hidden="1">
      <c r="A3353" s="1">
        <v>1951</v>
      </c>
      <c r="B3353" s="1">
        <v>19</v>
      </c>
      <c r="C3353" s="1">
        <v>55213.55</v>
      </c>
      <c r="D3353" s="1">
        <v>58540.38</v>
      </c>
      <c r="E3353" s="1">
        <v>113753.94</v>
      </c>
    </row>
    <row r="3354" spans="1:5" hidden="1">
      <c r="A3354" s="1">
        <v>1951</v>
      </c>
      <c r="B3354" s="1">
        <v>20</v>
      </c>
      <c r="C3354" s="1">
        <v>58563.56</v>
      </c>
      <c r="D3354" s="1">
        <v>61993.66</v>
      </c>
      <c r="E3354" s="1">
        <v>120557.22</v>
      </c>
    </row>
    <row r="3355" spans="1:5" hidden="1">
      <c r="A3355" s="1">
        <v>1951</v>
      </c>
      <c r="B3355" s="1">
        <v>21</v>
      </c>
      <c r="C3355" s="1">
        <v>60824.08</v>
      </c>
      <c r="D3355" s="1">
        <v>64403.28</v>
      </c>
      <c r="E3355" s="1">
        <v>125227.35</v>
      </c>
    </row>
    <row r="3356" spans="1:5" hidden="1">
      <c r="A3356" s="1">
        <v>1951</v>
      </c>
      <c r="B3356" s="1">
        <v>22</v>
      </c>
      <c r="C3356" s="1">
        <v>62121.53</v>
      </c>
      <c r="D3356" s="1">
        <v>66075.39</v>
      </c>
      <c r="E3356" s="1">
        <v>128196.92</v>
      </c>
    </row>
    <row r="3357" spans="1:5" hidden="1">
      <c r="A3357" s="1">
        <v>1951</v>
      </c>
      <c r="B3357" s="1">
        <v>23</v>
      </c>
      <c r="C3357" s="1">
        <v>63549.35</v>
      </c>
      <c r="D3357" s="1">
        <v>67979.13</v>
      </c>
      <c r="E3357" s="1">
        <v>131528.47</v>
      </c>
    </row>
    <row r="3358" spans="1:5" hidden="1">
      <c r="A3358" s="1">
        <v>1951</v>
      </c>
      <c r="B3358" s="1">
        <v>24</v>
      </c>
      <c r="C3358" s="1">
        <v>64649.71</v>
      </c>
      <c r="D3358" s="1">
        <v>69604.73</v>
      </c>
      <c r="E3358" s="1">
        <v>134254.44</v>
      </c>
    </row>
    <row r="3359" spans="1:5" hidden="1">
      <c r="A3359" s="1">
        <v>1951</v>
      </c>
      <c r="B3359" s="1">
        <v>25</v>
      </c>
      <c r="C3359" s="1">
        <v>66072.42</v>
      </c>
      <c r="D3359" s="1">
        <v>71155.58</v>
      </c>
      <c r="E3359" s="1">
        <v>137228</v>
      </c>
    </row>
    <row r="3360" spans="1:5" hidden="1">
      <c r="A3360" s="1">
        <v>1951</v>
      </c>
      <c r="B3360" s="1">
        <v>26</v>
      </c>
      <c r="C3360" s="1">
        <v>67055.58</v>
      </c>
      <c r="D3360" s="1">
        <v>71588.61</v>
      </c>
      <c r="E3360" s="1">
        <v>138644.19</v>
      </c>
    </row>
    <row r="3361" spans="1:5" hidden="1">
      <c r="A3361" s="1">
        <v>1951</v>
      </c>
      <c r="B3361" s="1">
        <v>27</v>
      </c>
      <c r="C3361" s="1">
        <v>67079.94</v>
      </c>
      <c r="D3361" s="1">
        <v>71161.100000000006</v>
      </c>
      <c r="E3361" s="1">
        <v>138241.04</v>
      </c>
    </row>
    <row r="3362" spans="1:5" hidden="1">
      <c r="A3362" s="1">
        <v>1951</v>
      </c>
      <c r="B3362" s="1">
        <v>28</v>
      </c>
      <c r="C3362" s="1">
        <v>67552.2</v>
      </c>
      <c r="D3362" s="1">
        <v>71381.429999999993</v>
      </c>
      <c r="E3362" s="1">
        <v>138933.63</v>
      </c>
    </row>
    <row r="3363" spans="1:5" hidden="1">
      <c r="A3363" s="1">
        <v>1951</v>
      </c>
      <c r="B3363" s="1">
        <v>29</v>
      </c>
      <c r="C3363" s="1">
        <v>68054.38</v>
      </c>
      <c r="D3363" s="1">
        <v>71883.67</v>
      </c>
      <c r="E3363" s="1">
        <v>139938.04</v>
      </c>
    </row>
    <row r="3364" spans="1:5" hidden="1">
      <c r="A3364" s="1">
        <v>1951</v>
      </c>
      <c r="B3364" s="1">
        <v>30</v>
      </c>
      <c r="C3364" s="1">
        <v>67014.62</v>
      </c>
      <c r="D3364" s="1">
        <v>70669.759999999995</v>
      </c>
      <c r="E3364" s="1">
        <v>137684.38</v>
      </c>
    </row>
    <row r="3365" spans="1:5" hidden="1">
      <c r="A3365" s="1">
        <v>1951</v>
      </c>
      <c r="B3365" s="1">
        <v>31</v>
      </c>
      <c r="C3365" s="1">
        <v>63697.82</v>
      </c>
      <c r="D3365" s="1">
        <v>66730.19</v>
      </c>
      <c r="E3365" s="1">
        <v>130428.01</v>
      </c>
    </row>
    <row r="3366" spans="1:5" hidden="1">
      <c r="A3366" s="1">
        <v>1951</v>
      </c>
      <c r="B3366" s="1">
        <v>32</v>
      </c>
      <c r="C3366" s="1">
        <v>60809.96</v>
      </c>
      <c r="D3366" s="1">
        <v>62643.46</v>
      </c>
      <c r="E3366" s="1">
        <v>123453.42</v>
      </c>
    </row>
    <row r="3367" spans="1:5" hidden="1">
      <c r="A3367" s="1">
        <v>1951</v>
      </c>
      <c r="B3367" s="1">
        <v>33</v>
      </c>
      <c r="C3367" s="1">
        <v>60623.29</v>
      </c>
      <c r="D3367" s="1">
        <v>61526.9</v>
      </c>
      <c r="E3367" s="1">
        <v>122150.19</v>
      </c>
    </row>
    <row r="3368" spans="1:5" hidden="1">
      <c r="A3368" s="1">
        <v>1951</v>
      </c>
      <c r="B3368" s="1">
        <v>34</v>
      </c>
      <c r="C3368" s="1">
        <v>61674.66</v>
      </c>
      <c r="D3368" s="1">
        <v>62625.120000000003</v>
      </c>
      <c r="E3368" s="1">
        <v>124299.78</v>
      </c>
    </row>
    <row r="3369" spans="1:5" hidden="1">
      <c r="A3369" s="1">
        <v>1951</v>
      </c>
      <c r="B3369" s="1">
        <v>35</v>
      </c>
      <c r="C3369" s="1">
        <v>62971.54</v>
      </c>
      <c r="D3369" s="1">
        <v>64247.76</v>
      </c>
      <c r="E3369" s="1">
        <v>127219.29</v>
      </c>
    </row>
    <row r="3370" spans="1:5" hidden="1">
      <c r="A3370" s="1">
        <v>1951</v>
      </c>
      <c r="B3370" s="1">
        <v>36</v>
      </c>
      <c r="C3370" s="1">
        <v>64448.02</v>
      </c>
      <c r="D3370" s="1">
        <v>66025.08</v>
      </c>
      <c r="E3370" s="1">
        <v>130473.11</v>
      </c>
    </row>
    <row r="3371" spans="1:5" hidden="1">
      <c r="A3371" s="1">
        <v>1951</v>
      </c>
      <c r="B3371" s="1">
        <v>37</v>
      </c>
      <c r="C3371" s="1">
        <v>64211.05</v>
      </c>
      <c r="D3371" s="1">
        <v>66260.509999999995</v>
      </c>
      <c r="E3371" s="1">
        <v>130471.55</v>
      </c>
    </row>
    <row r="3372" spans="1:5" hidden="1">
      <c r="A3372" s="1">
        <v>1951</v>
      </c>
      <c r="B3372" s="1">
        <v>38</v>
      </c>
      <c r="C3372" s="1">
        <v>62187.15</v>
      </c>
      <c r="D3372" s="1">
        <v>65011.88</v>
      </c>
      <c r="E3372" s="1">
        <v>127199.03999999999</v>
      </c>
    </row>
    <row r="3373" spans="1:5" hidden="1">
      <c r="A3373" s="1">
        <v>1951</v>
      </c>
      <c r="B3373" s="1">
        <v>39</v>
      </c>
      <c r="C3373" s="1">
        <v>60036.959999999999</v>
      </c>
      <c r="D3373" s="1">
        <v>63611.95</v>
      </c>
      <c r="E3373" s="1">
        <v>123648.91</v>
      </c>
    </row>
    <row r="3374" spans="1:5" hidden="1">
      <c r="A3374" s="1">
        <v>1951</v>
      </c>
      <c r="B3374" s="1">
        <v>40</v>
      </c>
      <c r="C3374" s="1">
        <v>57961.91</v>
      </c>
      <c r="D3374" s="1">
        <v>62384.98</v>
      </c>
      <c r="E3374" s="1">
        <v>120346.89</v>
      </c>
    </row>
    <row r="3375" spans="1:5" hidden="1">
      <c r="A3375" s="1">
        <v>1951</v>
      </c>
      <c r="B3375" s="1">
        <v>41</v>
      </c>
      <c r="C3375" s="1">
        <v>55835.1</v>
      </c>
      <c r="D3375" s="1">
        <v>60960.9</v>
      </c>
      <c r="E3375" s="1">
        <v>116796</v>
      </c>
    </row>
    <row r="3376" spans="1:5" hidden="1">
      <c r="A3376" s="1">
        <v>1951</v>
      </c>
      <c r="B3376" s="1">
        <v>42</v>
      </c>
      <c r="C3376" s="1">
        <v>54430.66</v>
      </c>
      <c r="D3376" s="1">
        <v>59410.94</v>
      </c>
      <c r="E3376" s="1">
        <v>113841.59</v>
      </c>
    </row>
    <row r="3377" spans="1:5" hidden="1">
      <c r="A3377" s="1">
        <v>1951</v>
      </c>
      <c r="B3377" s="1">
        <v>43</v>
      </c>
      <c r="C3377" s="1">
        <v>53357.09</v>
      </c>
      <c r="D3377" s="1">
        <v>57958.26</v>
      </c>
      <c r="E3377" s="1">
        <v>111315.35</v>
      </c>
    </row>
    <row r="3378" spans="1:5" hidden="1">
      <c r="A3378" s="1">
        <v>1951</v>
      </c>
      <c r="B3378" s="1">
        <v>44</v>
      </c>
      <c r="C3378" s="1">
        <v>51536.5</v>
      </c>
      <c r="D3378" s="1">
        <v>56782.35</v>
      </c>
      <c r="E3378" s="1">
        <v>108318.85</v>
      </c>
    </row>
    <row r="3379" spans="1:5" hidden="1">
      <c r="A3379" s="1">
        <v>1951</v>
      </c>
      <c r="B3379" s="1">
        <v>45</v>
      </c>
      <c r="C3379" s="1">
        <v>49632.05</v>
      </c>
      <c r="D3379" s="1">
        <v>55631.93</v>
      </c>
      <c r="E3379" s="1">
        <v>105263.98</v>
      </c>
    </row>
    <row r="3380" spans="1:5" hidden="1">
      <c r="A3380" s="1">
        <v>1951</v>
      </c>
      <c r="B3380" s="1">
        <v>46</v>
      </c>
      <c r="C3380" s="1">
        <v>48058.3</v>
      </c>
      <c r="D3380" s="1">
        <v>53736.52</v>
      </c>
      <c r="E3380" s="1">
        <v>101794.82</v>
      </c>
    </row>
    <row r="3381" spans="1:5" hidden="1">
      <c r="A3381" s="1">
        <v>1951</v>
      </c>
      <c r="B3381" s="1">
        <v>47</v>
      </c>
      <c r="C3381" s="1">
        <v>46506.54</v>
      </c>
      <c r="D3381" s="1">
        <v>51336.66</v>
      </c>
      <c r="E3381" s="1">
        <v>97843.21</v>
      </c>
    </row>
    <row r="3382" spans="1:5" hidden="1">
      <c r="A3382" s="1">
        <v>1951</v>
      </c>
      <c r="B3382" s="1">
        <v>48</v>
      </c>
      <c r="C3382" s="1">
        <v>45899.46</v>
      </c>
      <c r="D3382" s="1">
        <v>49553.69</v>
      </c>
      <c r="E3382" s="1">
        <v>95453.15</v>
      </c>
    </row>
    <row r="3383" spans="1:5" hidden="1">
      <c r="A3383" s="1">
        <v>1951</v>
      </c>
      <c r="B3383" s="1">
        <v>49</v>
      </c>
      <c r="C3383" s="1">
        <v>46000.01</v>
      </c>
      <c r="D3383" s="1">
        <v>48801.77</v>
      </c>
      <c r="E3383" s="1">
        <v>94801.78</v>
      </c>
    </row>
    <row r="3384" spans="1:5" hidden="1">
      <c r="A3384" s="1">
        <v>1951</v>
      </c>
      <c r="B3384" s="1">
        <v>50</v>
      </c>
      <c r="C3384" s="1">
        <v>46223.85</v>
      </c>
      <c r="D3384" s="1">
        <v>48351.03</v>
      </c>
      <c r="E3384" s="1">
        <v>94574.88</v>
      </c>
    </row>
    <row r="3385" spans="1:5" hidden="1">
      <c r="A3385" s="1">
        <v>1951</v>
      </c>
      <c r="B3385" s="1">
        <v>51</v>
      </c>
      <c r="C3385" s="1">
        <v>45805.7</v>
      </c>
      <c r="D3385" s="1">
        <v>46959.65</v>
      </c>
      <c r="E3385" s="1">
        <v>92765.35</v>
      </c>
    </row>
    <row r="3386" spans="1:5" hidden="1">
      <c r="A3386" s="1">
        <v>1951</v>
      </c>
      <c r="B3386" s="1">
        <v>52</v>
      </c>
      <c r="C3386" s="1">
        <v>44431.44</v>
      </c>
      <c r="D3386" s="1">
        <v>44533.49</v>
      </c>
      <c r="E3386" s="1">
        <v>88964.93</v>
      </c>
    </row>
    <row r="3387" spans="1:5" hidden="1">
      <c r="A3387" s="1">
        <v>1951</v>
      </c>
      <c r="B3387" s="1">
        <v>53</v>
      </c>
      <c r="C3387" s="1">
        <v>43649.97</v>
      </c>
      <c r="D3387" s="1">
        <v>42778.51</v>
      </c>
      <c r="E3387" s="1">
        <v>86428.479999999996</v>
      </c>
    </row>
    <row r="3388" spans="1:5" hidden="1">
      <c r="A3388" s="1">
        <v>1951</v>
      </c>
      <c r="B3388" s="1">
        <v>54</v>
      </c>
      <c r="C3388" s="1">
        <v>43426.49</v>
      </c>
      <c r="D3388" s="1">
        <v>41479.01</v>
      </c>
      <c r="E3388" s="1">
        <v>84905.5</v>
      </c>
    </row>
    <row r="3389" spans="1:5" hidden="1">
      <c r="A3389" s="1">
        <v>1951</v>
      </c>
      <c r="B3389" s="1">
        <v>55</v>
      </c>
      <c r="C3389" s="1">
        <v>43025.61</v>
      </c>
      <c r="D3389" s="1">
        <v>40524.43</v>
      </c>
      <c r="E3389" s="1">
        <v>83550.039999999994</v>
      </c>
    </row>
    <row r="3390" spans="1:5" hidden="1">
      <c r="A3390" s="1">
        <v>1951</v>
      </c>
      <c r="B3390" s="1">
        <v>56</v>
      </c>
      <c r="C3390" s="1">
        <v>42551.519999999997</v>
      </c>
      <c r="D3390" s="1">
        <v>39801.64</v>
      </c>
      <c r="E3390" s="1">
        <v>82353.16</v>
      </c>
    </row>
    <row r="3391" spans="1:5" hidden="1">
      <c r="A3391" s="1">
        <v>1951</v>
      </c>
      <c r="B3391" s="1">
        <v>57</v>
      </c>
      <c r="C3391" s="1">
        <v>42174.720000000001</v>
      </c>
      <c r="D3391" s="1">
        <v>39097.129999999997</v>
      </c>
      <c r="E3391" s="1">
        <v>81271.839999999997</v>
      </c>
    </row>
    <row r="3392" spans="1:5" hidden="1">
      <c r="A3392" s="1">
        <v>1951</v>
      </c>
      <c r="B3392" s="1">
        <v>58</v>
      </c>
      <c r="C3392" s="1">
        <v>41874.31</v>
      </c>
      <c r="D3392" s="1">
        <v>38972</v>
      </c>
      <c r="E3392" s="1">
        <v>80846.3</v>
      </c>
    </row>
    <row r="3393" spans="1:5" hidden="1">
      <c r="A3393" s="1">
        <v>1951</v>
      </c>
      <c r="B3393" s="1">
        <v>59</v>
      </c>
      <c r="C3393" s="1">
        <v>41377.94</v>
      </c>
      <c r="D3393" s="1">
        <v>38848.69</v>
      </c>
      <c r="E3393" s="1">
        <v>80226.63</v>
      </c>
    </row>
    <row r="3394" spans="1:5" hidden="1">
      <c r="A3394" s="1">
        <v>1951</v>
      </c>
      <c r="B3394" s="1">
        <v>60</v>
      </c>
      <c r="C3394" s="1">
        <v>40155.14</v>
      </c>
      <c r="D3394" s="1">
        <v>38325.72</v>
      </c>
      <c r="E3394" s="1">
        <v>78480.86</v>
      </c>
    </row>
    <row r="3395" spans="1:5" hidden="1">
      <c r="A3395" s="1">
        <v>1951</v>
      </c>
      <c r="B3395" s="1">
        <v>61</v>
      </c>
      <c r="C3395" s="1">
        <v>38804.519999999997</v>
      </c>
      <c r="D3395" s="1">
        <v>37501.54</v>
      </c>
      <c r="E3395" s="1">
        <v>76306.05</v>
      </c>
    </row>
    <row r="3396" spans="1:5" hidden="1">
      <c r="A3396" s="1">
        <v>1951</v>
      </c>
      <c r="B3396" s="1">
        <v>62</v>
      </c>
      <c r="C3396" s="1">
        <v>37602.720000000001</v>
      </c>
      <c r="D3396" s="1">
        <v>36229.360000000001</v>
      </c>
      <c r="E3396" s="1">
        <v>73832.08</v>
      </c>
    </row>
    <row r="3397" spans="1:5" hidden="1">
      <c r="A3397" s="1">
        <v>1951</v>
      </c>
      <c r="B3397" s="1">
        <v>63</v>
      </c>
      <c r="C3397" s="1">
        <v>36131.46</v>
      </c>
      <c r="D3397" s="1">
        <v>34082.36</v>
      </c>
      <c r="E3397" s="1">
        <v>70213.820000000007</v>
      </c>
    </row>
    <row r="3398" spans="1:5" hidden="1">
      <c r="A3398" s="1">
        <v>1951</v>
      </c>
      <c r="B3398" s="1">
        <v>64</v>
      </c>
      <c r="C3398" s="1">
        <v>34282.230000000003</v>
      </c>
      <c r="D3398" s="1">
        <v>31955.98</v>
      </c>
      <c r="E3398" s="1">
        <v>66238.210000000006</v>
      </c>
    </row>
    <row r="3399" spans="1:5" hidden="1">
      <c r="A3399" s="1">
        <v>1951</v>
      </c>
      <c r="B3399" s="1">
        <v>65</v>
      </c>
      <c r="C3399" s="1">
        <v>32578.05</v>
      </c>
      <c r="D3399" s="1">
        <v>30028.59</v>
      </c>
      <c r="E3399" s="1">
        <v>62606.64</v>
      </c>
    </row>
    <row r="3400" spans="1:5" hidden="1">
      <c r="A3400" s="1">
        <v>1951</v>
      </c>
      <c r="B3400" s="1">
        <v>66</v>
      </c>
      <c r="C3400" s="1">
        <v>30956.07</v>
      </c>
      <c r="D3400" s="1">
        <v>28204.65</v>
      </c>
      <c r="E3400" s="1">
        <v>59160.72</v>
      </c>
    </row>
    <row r="3401" spans="1:5" hidden="1">
      <c r="A3401" s="1">
        <v>1951</v>
      </c>
      <c r="B3401" s="1">
        <v>67</v>
      </c>
      <c r="C3401" s="1">
        <v>28758.94</v>
      </c>
      <c r="D3401" s="1">
        <v>26108.45</v>
      </c>
      <c r="E3401" s="1">
        <v>54867.39</v>
      </c>
    </row>
    <row r="3402" spans="1:5" hidden="1">
      <c r="A3402" s="1">
        <v>1951</v>
      </c>
      <c r="B3402" s="1">
        <v>68</v>
      </c>
      <c r="C3402" s="1">
        <v>26704.84</v>
      </c>
      <c r="D3402" s="1">
        <v>23905.97</v>
      </c>
      <c r="E3402" s="1">
        <v>50610.82</v>
      </c>
    </row>
    <row r="3403" spans="1:5" hidden="1">
      <c r="A3403" s="1">
        <v>1951</v>
      </c>
      <c r="B3403" s="1">
        <v>69</v>
      </c>
      <c r="C3403" s="1">
        <v>25350.62</v>
      </c>
      <c r="D3403" s="1">
        <v>22399.4</v>
      </c>
      <c r="E3403" s="1">
        <v>47750.02</v>
      </c>
    </row>
    <row r="3404" spans="1:5" hidden="1">
      <c r="A3404" s="1">
        <v>1951</v>
      </c>
      <c r="B3404" s="1">
        <v>70</v>
      </c>
      <c r="C3404" s="1">
        <v>24474.83</v>
      </c>
      <c r="D3404" s="1">
        <v>21201.9</v>
      </c>
      <c r="E3404" s="1">
        <v>45676.73</v>
      </c>
    </row>
    <row r="3405" spans="1:5" hidden="1">
      <c r="A3405" s="1">
        <v>1951</v>
      </c>
      <c r="B3405" s="1">
        <v>71</v>
      </c>
      <c r="C3405" s="1">
        <v>23102.97</v>
      </c>
      <c r="D3405" s="1">
        <v>19478.57</v>
      </c>
      <c r="E3405" s="1">
        <v>42581.54</v>
      </c>
    </row>
    <row r="3406" spans="1:5" hidden="1">
      <c r="A3406" s="1">
        <v>1951</v>
      </c>
      <c r="B3406" s="1">
        <v>72</v>
      </c>
      <c r="C3406" s="1">
        <v>21106.19</v>
      </c>
      <c r="D3406" s="1">
        <v>17354.57</v>
      </c>
      <c r="E3406" s="1">
        <v>38460.76</v>
      </c>
    </row>
    <row r="3407" spans="1:5" hidden="1">
      <c r="A3407" s="1">
        <v>1951</v>
      </c>
      <c r="B3407" s="1">
        <v>73</v>
      </c>
      <c r="C3407" s="1">
        <v>19004.54</v>
      </c>
      <c r="D3407" s="1">
        <v>15528.99</v>
      </c>
      <c r="E3407" s="1">
        <v>34533.53</v>
      </c>
    </row>
    <row r="3408" spans="1:5" hidden="1">
      <c r="A3408" s="1">
        <v>1951</v>
      </c>
      <c r="B3408" s="1">
        <v>74</v>
      </c>
      <c r="C3408" s="1">
        <v>17226.11</v>
      </c>
      <c r="D3408" s="1">
        <v>13925.47</v>
      </c>
      <c r="E3408" s="1">
        <v>31151.58</v>
      </c>
    </row>
    <row r="3409" spans="1:5" hidden="1">
      <c r="A3409" s="1">
        <v>1951</v>
      </c>
      <c r="B3409" s="1">
        <v>75</v>
      </c>
      <c r="C3409" s="1">
        <v>15775.33</v>
      </c>
      <c r="D3409" s="1">
        <v>12625.04</v>
      </c>
      <c r="E3409" s="1">
        <v>28400.38</v>
      </c>
    </row>
    <row r="3410" spans="1:5" hidden="1">
      <c r="A3410" s="1">
        <v>1951</v>
      </c>
      <c r="B3410" s="1">
        <v>76</v>
      </c>
      <c r="C3410" s="1">
        <v>14373.88</v>
      </c>
      <c r="D3410" s="1">
        <v>11447.84</v>
      </c>
      <c r="E3410" s="1">
        <v>25821.71</v>
      </c>
    </row>
    <row r="3411" spans="1:5" hidden="1">
      <c r="A3411" s="1">
        <v>1951</v>
      </c>
      <c r="B3411" s="1">
        <v>77</v>
      </c>
      <c r="C3411" s="1">
        <v>13049.55</v>
      </c>
      <c r="D3411" s="1">
        <v>10275.09</v>
      </c>
      <c r="E3411" s="1">
        <v>23324.639999999999</v>
      </c>
    </row>
    <row r="3412" spans="1:5" hidden="1">
      <c r="A3412" s="1">
        <v>1951</v>
      </c>
      <c r="B3412" s="1">
        <v>78</v>
      </c>
      <c r="C3412" s="1">
        <v>11699.79</v>
      </c>
      <c r="D3412" s="1">
        <v>9000.6200000000008</v>
      </c>
      <c r="E3412" s="1">
        <v>20700.41</v>
      </c>
    </row>
    <row r="3413" spans="1:5" hidden="1">
      <c r="A3413" s="1">
        <v>1951</v>
      </c>
      <c r="B3413" s="1">
        <v>79</v>
      </c>
      <c r="C3413" s="1">
        <v>10598.17</v>
      </c>
      <c r="D3413" s="1">
        <v>8095.2</v>
      </c>
      <c r="E3413" s="1">
        <v>18693.37</v>
      </c>
    </row>
    <row r="3414" spans="1:5" hidden="1">
      <c r="A3414" s="1">
        <v>1951</v>
      </c>
      <c r="B3414" s="1">
        <v>80</v>
      </c>
      <c r="C3414" s="1">
        <v>10284.4</v>
      </c>
      <c r="D3414" s="1">
        <v>7665.34</v>
      </c>
      <c r="E3414" s="1">
        <v>17949.75</v>
      </c>
    </row>
    <row r="3415" spans="1:5" hidden="1">
      <c r="A3415" s="1">
        <v>1951</v>
      </c>
      <c r="B3415" s="1">
        <v>81</v>
      </c>
      <c r="C3415" s="1">
        <v>9192.66</v>
      </c>
      <c r="D3415" s="1">
        <v>6746.21</v>
      </c>
      <c r="E3415" s="1">
        <v>15938.87</v>
      </c>
    </row>
    <row r="3416" spans="1:5" hidden="1">
      <c r="A3416" s="1">
        <v>1951</v>
      </c>
      <c r="B3416" s="1">
        <v>82</v>
      </c>
      <c r="C3416" s="1">
        <v>7995.78</v>
      </c>
      <c r="D3416" s="1">
        <v>5697.76</v>
      </c>
      <c r="E3416" s="1">
        <v>13693.55</v>
      </c>
    </row>
    <row r="3417" spans="1:5" hidden="1">
      <c r="A3417" s="1">
        <v>1951</v>
      </c>
      <c r="B3417" s="1">
        <v>83</v>
      </c>
      <c r="C3417" s="1">
        <v>6842.05</v>
      </c>
      <c r="D3417" s="1">
        <v>4839.72</v>
      </c>
      <c r="E3417" s="1">
        <v>11681.77</v>
      </c>
    </row>
    <row r="3418" spans="1:5" hidden="1">
      <c r="A3418" s="1">
        <v>1951</v>
      </c>
      <c r="B3418" s="1">
        <v>84</v>
      </c>
      <c r="C3418" s="1">
        <v>5644.81</v>
      </c>
      <c r="D3418" s="1">
        <v>4029.08</v>
      </c>
      <c r="E3418" s="1">
        <v>9673.9</v>
      </c>
    </row>
    <row r="3419" spans="1:5" hidden="1">
      <c r="A3419" s="1">
        <v>1951</v>
      </c>
      <c r="B3419" s="1">
        <v>85</v>
      </c>
      <c r="C3419" s="1">
        <v>4617.1400000000003</v>
      </c>
      <c r="D3419" s="1">
        <v>3273.64</v>
      </c>
      <c r="E3419" s="1">
        <v>7890.78</v>
      </c>
    </row>
    <row r="3420" spans="1:5" hidden="1">
      <c r="A3420" s="1">
        <v>1951</v>
      </c>
      <c r="B3420" s="1">
        <v>86</v>
      </c>
      <c r="C3420" s="1">
        <v>3837.31</v>
      </c>
      <c r="D3420" s="1">
        <v>2666.27</v>
      </c>
      <c r="E3420" s="1">
        <v>6503.59</v>
      </c>
    </row>
    <row r="3421" spans="1:5" hidden="1">
      <c r="A3421" s="1">
        <v>1951</v>
      </c>
      <c r="B3421" s="1">
        <v>87</v>
      </c>
      <c r="C3421" s="1">
        <v>3115.65</v>
      </c>
      <c r="D3421" s="1">
        <v>2086.17</v>
      </c>
      <c r="E3421" s="1">
        <v>5201.82</v>
      </c>
    </row>
    <row r="3422" spans="1:5" hidden="1">
      <c r="A3422" s="1">
        <v>1951</v>
      </c>
      <c r="B3422" s="1">
        <v>88</v>
      </c>
      <c r="C3422" s="1">
        <v>2479.29</v>
      </c>
      <c r="D3422" s="1">
        <v>1600.63</v>
      </c>
      <c r="E3422" s="1">
        <v>4079.92</v>
      </c>
    </row>
    <row r="3423" spans="1:5" hidden="1">
      <c r="A3423" s="1">
        <v>1951</v>
      </c>
      <c r="B3423" s="1">
        <v>89</v>
      </c>
      <c r="C3423" s="1">
        <v>1937.8</v>
      </c>
      <c r="D3423" s="1">
        <v>1226.23</v>
      </c>
      <c r="E3423" s="1">
        <v>3164.02</v>
      </c>
    </row>
    <row r="3424" spans="1:5" hidden="1">
      <c r="A3424" s="1">
        <v>1951</v>
      </c>
      <c r="B3424" s="1">
        <v>90</v>
      </c>
      <c r="C3424" s="1">
        <v>1466.17</v>
      </c>
      <c r="D3424" s="1">
        <v>913.21</v>
      </c>
      <c r="E3424" s="1">
        <v>2379.38</v>
      </c>
    </row>
    <row r="3425" spans="1:5" hidden="1">
      <c r="A3425" s="1">
        <v>1951</v>
      </c>
      <c r="B3425" s="1">
        <v>91</v>
      </c>
      <c r="C3425" s="1">
        <v>1067.7</v>
      </c>
      <c r="D3425" s="1">
        <v>652.46</v>
      </c>
      <c r="E3425" s="1">
        <v>1720.16</v>
      </c>
    </row>
    <row r="3426" spans="1:5" hidden="1">
      <c r="A3426" s="1">
        <v>1951</v>
      </c>
      <c r="B3426" s="1">
        <v>92</v>
      </c>
      <c r="C3426" s="1">
        <v>741.68</v>
      </c>
      <c r="D3426" s="1">
        <v>428.82</v>
      </c>
      <c r="E3426" s="1">
        <v>1170.49</v>
      </c>
    </row>
    <row r="3427" spans="1:5" hidden="1">
      <c r="A3427" s="1">
        <v>1951</v>
      </c>
      <c r="B3427" s="1">
        <v>93</v>
      </c>
      <c r="C3427" s="1">
        <v>508.69</v>
      </c>
      <c r="D3427" s="1">
        <v>280.06</v>
      </c>
      <c r="E3427" s="1">
        <v>788.75</v>
      </c>
    </row>
    <row r="3428" spans="1:5" hidden="1">
      <c r="A3428" s="1">
        <v>1951</v>
      </c>
      <c r="B3428" s="1">
        <v>94</v>
      </c>
      <c r="C3428" s="1">
        <v>359.71</v>
      </c>
      <c r="D3428" s="1">
        <v>197.85</v>
      </c>
      <c r="E3428" s="1">
        <v>557.55999999999995</v>
      </c>
    </row>
    <row r="3429" spans="1:5" hidden="1">
      <c r="A3429" s="1">
        <v>1951</v>
      </c>
      <c r="B3429" s="1">
        <v>95</v>
      </c>
      <c r="C3429" s="1">
        <v>236.89</v>
      </c>
      <c r="D3429" s="1">
        <v>138.66</v>
      </c>
      <c r="E3429" s="1">
        <v>375.55</v>
      </c>
    </row>
    <row r="3430" spans="1:5" hidden="1">
      <c r="A3430" s="1">
        <v>1951</v>
      </c>
      <c r="B3430" s="1">
        <v>96</v>
      </c>
      <c r="C3430" s="1">
        <v>141.77000000000001</v>
      </c>
      <c r="D3430" s="1">
        <v>85</v>
      </c>
      <c r="E3430" s="1">
        <v>226.77</v>
      </c>
    </row>
    <row r="3431" spans="1:5" hidden="1">
      <c r="A3431" s="1">
        <v>1951</v>
      </c>
      <c r="B3431" s="1">
        <v>97</v>
      </c>
      <c r="C3431" s="1">
        <v>85.15</v>
      </c>
      <c r="D3431" s="1">
        <v>48.06</v>
      </c>
      <c r="E3431" s="1">
        <v>133.22</v>
      </c>
    </row>
    <row r="3432" spans="1:5" hidden="1">
      <c r="A3432" s="1">
        <v>1951</v>
      </c>
      <c r="B3432" s="1">
        <v>98</v>
      </c>
      <c r="C3432" s="1">
        <v>47.78</v>
      </c>
      <c r="D3432" s="1">
        <v>28.02</v>
      </c>
      <c r="E3432" s="1">
        <v>75.8</v>
      </c>
    </row>
    <row r="3433" spans="1:5" hidden="1">
      <c r="A3433" s="1">
        <v>1951</v>
      </c>
      <c r="B3433" s="1">
        <v>99</v>
      </c>
      <c r="C3433" s="1">
        <v>26.33</v>
      </c>
      <c r="D3433" s="1">
        <v>14.35</v>
      </c>
      <c r="E3433" s="1">
        <v>40.68</v>
      </c>
    </row>
    <row r="3434" spans="1:5" hidden="1">
      <c r="A3434" s="1">
        <v>1951</v>
      </c>
      <c r="B3434" s="1">
        <v>100</v>
      </c>
      <c r="C3434" s="1">
        <v>15.63</v>
      </c>
      <c r="D3434" s="1">
        <v>7.39</v>
      </c>
      <c r="E3434" s="1">
        <v>23.01</v>
      </c>
    </row>
    <row r="3435" spans="1:5" hidden="1">
      <c r="A3435" s="1">
        <v>1951</v>
      </c>
      <c r="B3435" s="1">
        <v>101</v>
      </c>
      <c r="C3435" s="1">
        <v>7.92</v>
      </c>
      <c r="D3435" s="1">
        <v>3.08</v>
      </c>
      <c r="E3435" s="1">
        <v>11</v>
      </c>
    </row>
    <row r="3436" spans="1:5" hidden="1">
      <c r="A3436" s="1">
        <v>1951</v>
      </c>
      <c r="B3436" s="1">
        <v>102</v>
      </c>
      <c r="C3436" s="1">
        <v>3.99</v>
      </c>
      <c r="D3436" s="1">
        <v>0.83</v>
      </c>
      <c r="E3436" s="1">
        <v>4.8099999999999996</v>
      </c>
    </row>
    <row r="3437" spans="1:5" hidden="1">
      <c r="A3437" s="1">
        <v>1951</v>
      </c>
      <c r="B3437" s="1">
        <v>103</v>
      </c>
      <c r="C3437" s="1">
        <v>1.81</v>
      </c>
      <c r="D3437" s="1">
        <v>0.06</v>
      </c>
      <c r="E3437" s="1">
        <v>1.87</v>
      </c>
    </row>
    <row r="3438" spans="1:5" hidden="1">
      <c r="A3438" s="1">
        <v>1951</v>
      </c>
      <c r="B3438" s="1">
        <v>104</v>
      </c>
      <c r="C3438" s="1">
        <v>0.56000000000000005</v>
      </c>
      <c r="D3438" s="1">
        <v>0</v>
      </c>
      <c r="E3438" s="1">
        <v>0.56000000000000005</v>
      </c>
    </row>
    <row r="3439" spans="1:5" hidden="1">
      <c r="A3439" s="1">
        <v>1951</v>
      </c>
      <c r="B3439" s="1">
        <v>105</v>
      </c>
      <c r="C3439" s="1">
        <v>0.05</v>
      </c>
      <c r="D3439" s="1">
        <v>0</v>
      </c>
      <c r="E3439" s="1">
        <v>0.05</v>
      </c>
    </row>
    <row r="3440" spans="1:5" hidden="1">
      <c r="A3440" s="1">
        <v>1951</v>
      </c>
      <c r="B3440" s="1">
        <v>106</v>
      </c>
      <c r="C3440" s="1">
        <v>0</v>
      </c>
      <c r="D3440" s="1">
        <v>0</v>
      </c>
      <c r="E3440" s="1">
        <v>0</v>
      </c>
    </row>
    <row r="3441" spans="1:5" hidden="1">
      <c r="A3441" s="1">
        <v>1951</v>
      </c>
      <c r="B3441" s="1">
        <v>107</v>
      </c>
      <c r="C3441" s="1">
        <v>0</v>
      </c>
      <c r="D3441" s="1">
        <v>0</v>
      </c>
      <c r="E3441" s="1">
        <v>0</v>
      </c>
    </row>
    <row r="3442" spans="1:5" hidden="1">
      <c r="A3442" s="1">
        <v>1951</v>
      </c>
      <c r="B3442" s="1">
        <v>108</v>
      </c>
      <c r="C3442" s="1">
        <v>0</v>
      </c>
      <c r="D3442" s="1">
        <v>0</v>
      </c>
      <c r="E3442" s="1">
        <v>0</v>
      </c>
    </row>
    <row r="3443" spans="1:5" hidden="1">
      <c r="A3443" s="1">
        <v>1951</v>
      </c>
      <c r="B3443" s="1">
        <v>109</v>
      </c>
      <c r="C3443" s="1">
        <v>0</v>
      </c>
      <c r="D3443" s="1">
        <v>0</v>
      </c>
      <c r="E3443" s="1">
        <v>0</v>
      </c>
    </row>
    <row r="3444" spans="1:5" hidden="1">
      <c r="A3444" s="1">
        <v>1951</v>
      </c>
      <c r="B3444" s="1" t="s">
        <v>121</v>
      </c>
      <c r="C3444" s="1">
        <v>0</v>
      </c>
      <c r="D3444" s="1">
        <v>0</v>
      </c>
      <c r="E3444" s="1">
        <v>0</v>
      </c>
    </row>
    <row r="3445" spans="1:5" hidden="1">
      <c r="A3445" s="1">
        <v>1952</v>
      </c>
      <c r="B3445" s="1">
        <v>0</v>
      </c>
      <c r="C3445" s="1">
        <v>95032.33</v>
      </c>
      <c r="D3445" s="1">
        <v>99425.06</v>
      </c>
      <c r="E3445" s="1">
        <v>194457.39</v>
      </c>
    </row>
    <row r="3446" spans="1:5" hidden="1">
      <c r="A3446" s="1">
        <v>1952</v>
      </c>
      <c r="B3446" s="1">
        <v>1</v>
      </c>
      <c r="C3446" s="1">
        <v>92886.29</v>
      </c>
      <c r="D3446" s="1">
        <v>97161.89</v>
      </c>
      <c r="E3446" s="1">
        <v>190048.18</v>
      </c>
    </row>
    <row r="3447" spans="1:5" hidden="1">
      <c r="A3447" s="1">
        <v>1952</v>
      </c>
      <c r="B3447" s="1">
        <v>2</v>
      </c>
      <c r="C3447" s="1">
        <v>91188.62</v>
      </c>
      <c r="D3447" s="1">
        <v>95414.23</v>
      </c>
      <c r="E3447" s="1">
        <v>186602.85</v>
      </c>
    </row>
    <row r="3448" spans="1:5" hidden="1">
      <c r="A3448" s="1">
        <v>1952</v>
      </c>
      <c r="B3448" s="1">
        <v>3</v>
      </c>
      <c r="C3448" s="1">
        <v>89533.85</v>
      </c>
      <c r="D3448" s="1">
        <v>93708.88</v>
      </c>
      <c r="E3448" s="1">
        <v>183242.72</v>
      </c>
    </row>
    <row r="3449" spans="1:5" hidden="1">
      <c r="A3449" s="1">
        <v>1952</v>
      </c>
      <c r="B3449" s="1">
        <v>4</v>
      </c>
      <c r="C3449" s="1">
        <v>91285.33</v>
      </c>
      <c r="D3449" s="1">
        <v>95659.38</v>
      </c>
      <c r="E3449" s="1">
        <v>186944.71</v>
      </c>
    </row>
    <row r="3450" spans="1:5" hidden="1">
      <c r="A3450" s="1">
        <v>1952</v>
      </c>
      <c r="B3450" s="1">
        <v>5</v>
      </c>
      <c r="C3450" s="1">
        <v>90827.14</v>
      </c>
      <c r="D3450" s="1">
        <v>95402.54</v>
      </c>
      <c r="E3450" s="1">
        <v>186229.67</v>
      </c>
    </row>
    <row r="3451" spans="1:5" hidden="1">
      <c r="A3451" s="1">
        <v>1952</v>
      </c>
      <c r="B3451" s="1">
        <v>6</v>
      </c>
      <c r="C3451" s="1">
        <v>83366.89</v>
      </c>
      <c r="D3451" s="1">
        <v>87496.37</v>
      </c>
      <c r="E3451" s="1">
        <v>170863.26</v>
      </c>
    </row>
    <row r="3452" spans="1:5" hidden="1">
      <c r="A3452" s="1">
        <v>1952</v>
      </c>
      <c r="B3452" s="1">
        <v>7</v>
      </c>
      <c r="C3452" s="1">
        <v>78256.929999999993</v>
      </c>
      <c r="D3452" s="1">
        <v>81510.789999999994</v>
      </c>
      <c r="E3452" s="1">
        <v>159767.72</v>
      </c>
    </row>
    <row r="3453" spans="1:5" hidden="1">
      <c r="A3453" s="1">
        <v>1952</v>
      </c>
      <c r="B3453" s="1">
        <v>8</v>
      </c>
      <c r="C3453" s="1">
        <v>74753</v>
      </c>
      <c r="D3453" s="1">
        <v>77578.8</v>
      </c>
      <c r="E3453" s="1">
        <v>152331.79999999999</v>
      </c>
    </row>
    <row r="3454" spans="1:5" hidden="1">
      <c r="A3454" s="1">
        <v>1952</v>
      </c>
      <c r="B3454" s="1">
        <v>9</v>
      </c>
      <c r="C3454" s="1">
        <v>69545.279999999999</v>
      </c>
      <c r="D3454" s="1">
        <v>72519.7</v>
      </c>
      <c r="E3454" s="1">
        <v>142064.99</v>
      </c>
    </row>
    <row r="3455" spans="1:5" hidden="1">
      <c r="A3455" s="1">
        <v>1952</v>
      </c>
      <c r="B3455" s="1">
        <v>10</v>
      </c>
      <c r="C3455" s="1">
        <v>66509.490000000005</v>
      </c>
      <c r="D3455" s="1">
        <v>69461.66</v>
      </c>
      <c r="E3455" s="1">
        <v>135971.15</v>
      </c>
    </row>
    <row r="3456" spans="1:5" hidden="1">
      <c r="A3456" s="1">
        <v>1952</v>
      </c>
      <c r="B3456" s="1">
        <v>11</v>
      </c>
      <c r="C3456" s="1">
        <v>63618.17</v>
      </c>
      <c r="D3456" s="1">
        <v>66170.77</v>
      </c>
      <c r="E3456" s="1">
        <v>129788.94</v>
      </c>
    </row>
    <row r="3457" spans="1:5" hidden="1">
      <c r="A3457" s="1">
        <v>1952</v>
      </c>
      <c r="B3457" s="1">
        <v>12</v>
      </c>
      <c r="C3457" s="1">
        <v>60957.86</v>
      </c>
      <c r="D3457" s="1">
        <v>63109.18</v>
      </c>
      <c r="E3457" s="1">
        <v>124067.03</v>
      </c>
    </row>
    <row r="3458" spans="1:5" hidden="1">
      <c r="A3458" s="1">
        <v>1952</v>
      </c>
      <c r="B3458" s="1">
        <v>13</v>
      </c>
      <c r="C3458" s="1">
        <v>59805.38</v>
      </c>
      <c r="D3458" s="1">
        <v>61980.69</v>
      </c>
      <c r="E3458" s="1">
        <v>121786.07</v>
      </c>
    </row>
    <row r="3459" spans="1:5" hidden="1">
      <c r="A3459" s="1">
        <v>1952</v>
      </c>
      <c r="B3459" s="1">
        <v>14</v>
      </c>
      <c r="C3459" s="1">
        <v>58931.38</v>
      </c>
      <c r="D3459" s="1">
        <v>61031.519999999997</v>
      </c>
      <c r="E3459" s="1">
        <v>119962.9</v>
      </c>
    </row>
    <row r="3460" spans="1:5" hidden="1">
      <c r="A3460" s="1">
        <v>1952</v>
      </c>
      <c r="B3460" s="1">
        <v>15</v>
      </c>
      <c r="C3460" s="1">
        <v>57583.48</v>
      </c>
      <c r="D3460" s="1">
        <v>59634.29</v>
      </c>
      <c r="E3460" s="1">
        <v>117217.77</v>
      </c>
    </row>
    <row r="3461" spans="1:5" hidden="1">
      <c r="A3461" s="1">
        <v>1952</v>
      </c>
      <c r="B3461" s="1">
        <v>16</v>
      </c>
      <c r="C3461" s="1">
        <v>55610.8</v>
      </c>
      <c r="D3461" s="1">
        <v>57687.25</v>
      </c>
      <c r="E3461" s="1">
        <v>113298.05</v>
      </c>
    </row>
    <row r="3462" spans="1:5" hidden="1">
      <c r="A3462" s="1">
        <v>1952</v>
      </c>
      <c r="B3462" s="1">
        <v>17</v>
      </c>
      <c r="C3462" s="1">
        <v>53856.61</v>
      </c>
      <c r="D3462" s="1">
        <v>56131.82</v>
      </c>
      <c r="E3462" s="1">
        <v>109988.43</v>
      </c>
    </row>
    <row r="3463" spans="1:5" hidden="1">
      <c r="A3463" s="1">
        <v>1952</v>
      </c>
      <c r="B3463" s="1">
        <v>18</v>
      </c>
      <c r="C3463" s="1">
        <v>53276.43</v>
      </c>
      <c r="D3463" s="1">
        <v>56124.58</v>
      </c>
      <c r="E3463" s="1">
        <v>109401.01</v>
      </c>
    </row>
    <row r="3464" spans="1:5" hidden="1">
      <c r="A3464" s="1">
        <v>1952</v>
      </c>
      <c r="B3464" s="1">
        <v>19</v>
      </c>
      <c r="C3464" s="1">
        <v>53623.16</v>
      </c>
      <c r="D3464" s="1">
        <v>57223.09</v>
      </c>
      <c r="E3464" s="1">
        <v>110846.26</v>
      </c>
    </row>
    <row r="3465" spans="1:5" hidden="1">
      <c r="A3465" s="1">
        <v>1952</v>
      </c>
      <c r="B3465" s="1">
        <v>20</v>
      </c>
      <c r="C3465" s="1">
        <v>55712.84</v>
      </c>
      <c r="D3465" s="1">
        <v>59940</v>
      </c>
      <c r="E3465" s="1">
        <v>115652.84</v>
      </c>
    </row>
    <row r="3466" spans="1:5" hidden="1">
      <c r="A3466" s="1">
        <v>1952</v>
      </c>
      <c r="B3466" s="1">
        <v>21</v>
      </c>
      <c r="C3466" s="1">
        <v>59162.38</v>
      </c>
      <c r="D3466" s="1">
        <v>63666.86</v>
      </c>
      <c r="E3466" s="1">
        <v>122829.23</v>
      </c>
    </row>
    <row r="3467" spans="1:5" hidden="1">
      <c r="A3467" s="1">
        <v>1952</v>
      </c>
      <c r="B3467" s="1">
        <v>22</v>
      </c>
      <c r="C3467" s="1">
        <v>61422.84</v>
      </c>
      <c r="D3467" s="1">
        <v>66050.850000000006</v>
      </c>
      <c r="E3467" s="1">
        <v>127473.69</v>
      </c>
    </row>
    <row r="3468" spans="1:5" hidden="1">
      <c r="A3468" s="1">
        <v>1952</v>
      </c>
      <c r="B3468" s="1">
        <v>23</v>
      </c>
      <c r="C3468" s="1">
        <v>62819.9</v>
      </c>
      <c r="D3468" s="1">
        <v>67972.41</v>
      </c>
      <c r="E3468" s="1">
        <v>130792.3</v>
      </c>
    </row>
    <row r="3469" spans="1:5" hidden="1">
      <c r="A3469" s="1">
        <v>1952</v>
      </c>
      <c r="B3469" s="1">
        <v>24</v>
      </c>
      <c r="C3469" s="1">
        <v>64297.72</v>
      </c>
      <c r="D3469" s="1">
        <v>70126.48</v>
      </c>
      <c r="E3469" s="1">
        <v>134424.21</v>
      </c>
    </row>
    <row r="3470" spans="1:5" hidden="1">
      <c r="A3470" s="1">
        <v>1952</v>
      </c>
      <c r="B3470" s="1">
        <v>25</v>
      </c>
      <c r="C3470" s="1">
        <v>65498.16</v>
      </c>
      <c r="D3470" s="1">
        <v>71751.520000000004</v>
      </c>
      <c r="E3470" s="1">
        <v>137249.68</v>
      </c>
    </row>
    <row r="3471" spans="1:5" hidden="1">
      <c r="A3471" s="1">
        <v>1952</v>
      </c>
      <c r="B3471" s="1">
        <v>26</v>
      </c>
      <c r="C3471" s="1">
        <v>67120.38</v>
      </c>
      <c r="D3471" s="1">
        <v>73227.039999999994</v>
      </c>
      <c r="E3471" s="1">
        <v>140347.42000000001</v>
      </c>
    </row>
    <row r="3472" spans="1:5" hidden="1">
      <c r="A3472" s="1">
        <v>1952</v>
      </c>
      <c r="B3472" s="1">
        <v>27</v>
      </c>
      <c r="C3472" s="1">
        <v>68078.69</v>
      </c>
      <c r="D3472" s="1">
        <v>73535.5</v>
      </c>
      <c r="E3472" s="1">
        <v>141614.18</v>
      </c>
    </row>
    <row r="3473" spans="1:5" hidden="1">
      <c r="A3473" s="1">
        <v>1952</v>
      </c>
      <c r="B3473" s="1">
        <v>28</v>
      </c>
      <c r="C3473" s="1">
        <v>68127.89</v>
      </c>
      <c r="D3473" s="1">
        <v>72857.48</v>
      </c>
      <c r="E3473" s="1">
        <v>140985.37</v>
      </c>
    </row>
    <row r="3474" spans="1:5" hidden="1">
      <c r="A3474" s="1">
        <v>1952</v>
      </c>
      <c r="B3474" s="1">
        <v>29</v>
      </c>
      <c r="C3474" s="1">
        <v>68524.98</v>
      </c>
      <c r="D3474" s="1">
        <v>73002.509999999995</v>
      </c>
      <c r="E3474" s="1">
        <v>141527.49</v>
      </c>
    </row>
    <row r="3475" spans="1:5" hidden="1">
      <c r="A3475" s="1">
        <v>1952</v>
      </c>
      <c r="B3475" s="1">
        <v>30</v>
      </c>
      <c r="C3475" s="1">
        <v>69002.320000000007</v>
      </c>
      <c r="D3475" s="1">
        <v>73404.45</v>
      </c>
      <c r="E3475" s="1">
        <v>142406.76999999999</v>
      </c>
    </row>
    <row r="3476" spans="1:5" hidden="1">
      <c r="A3476" s="1">
        <v>1952</v>
      </c>
      <c r="B3476" s="1">
        <v>31</v>
      </c>
      <c r="C3476" s="1">
        <v>67913.039999999994</v>
      </c>
      <c r="D3476" s="1">
        <v>72116.490000000005</v>
      </c>
      <c r="E3476" s="1">
        <v>140029.51999999999</v>
      </c>
    </row>
    <row r="3477" spans="1:5" hidden="1">
      <c r="A3477" s="1">
        <v>1952</v>
      </c>
      <c r="B3477" s="1">
        <v>32</v>
      </c>
      <c r="C3477" s="1">
        <v>64597.18</v>
      </c>
      <c r="D3477" s="1">
        <v>68078.42</v>
      </c>
      <c r="E3477" s="1">
        <v>132675.6</v>
      </c>
    </row>
    <row r="3478" spans="1:5" hidden="1">
      <c r="A3478" s="1">
        <v>1952</v>
      </c>
      <c r="B3478" s="1">
        <v>33</v>
      </c>
      <c r="C3478" s="1">
        <v>61509.17</v>
      </c>
      <c r="D3478" s="1">
        <v>63666.57</v>
      </c>
      <c r="E3478" s="1">
        <v>125175.74</v>
      </c>
    </row>
    <row r="3479" spans="1:5" hidden="1">
      <c r="A3479" s="1">
        <v>1952</v>
      </c>
      <c r="B3479" s="1">
        <v>34</v>
      </c>
      <c r="C3479" s="1">
        <v>61247.28</v>
      </c>
      <c r="D3479" s="1">
        <v>62424.51</v>
      </c>
      <c r="E3479" s="1">
        <v>123671.8</v>
      </c>
    </row>
    <row r="3480" spans="1:5" hidden="1">
      <c r="A3480" s="1">
        <v>1952</v>
      </c>
      <c r="B3480" s="1">
        <v>35</v>
      </c>
      <c r="C3480" s="1">
        <v>62272.91</v>
      </c>
      <c r="D3480" s="1">
        <v>63521.9</v>
      </c>
      <c r="E3480" s="1">
        <v>125794.81</v>
      </c>
    </row>
    <row r="3481" spans="1:5" hidden="1">
      <c r="A3481" s="1">
        <v>1952</v>
      </c>
      <c r="B3481" s="1">
        <v>36</v>
      </c>
      <c r="C3481" s="1">
        <v>63620.35</v>
      </c>
      <c r="D3481" s="1">
        <v>65319.68</v>
      </c>
      <c r="E3481" s="1">
        <v>128940.02</v>
      </c>
    </row>
    <row r="3482" spans="1:5" hidden="1">
      <c r="A3482" s="1">
        <v>1952</v>
      </c>
      <c r="B3482" s="1">
        <v>37</v>
      </c>
      <c r="C3482" s="1">
        <v>65096.82</v>
      </c>
      <c r="D3482" s="1">
        <v>67072.2</v>
      </c>
      <c r="E3482" s="1">
        <v>132169.01999999999</v>
      </c>
    </row>
    <row r="3483" spans="1:5" hidden="1">
      <c r="A3483" s="1">
        <v>1952</v>
      </c>
      <c r="B3483" s="1">
        <v>38</v>
      </c>
      <c r="C3483" s="1">
        <v>64810.33</v>
      </c>
      <c r="D3483" s="1">
        <v>67283.34</v>
      </c>
      <c r="E3483" s="1">
        <v>132093.67000000001</v>
      </c>
    </row>
    <row r="3484" spans="1:5" hidden="1">
      <c r="A3484" s="1">
        <v>1952</v>
      </c>
      <c r="B3484" s="1">
        <v>39</v>
      </c>
      <c r="C3484" s="1">
        <v>62686.37</v>
      </c>
      <c r="D3484" s="1">
        <v>65934.75</v>
      </c>
      <c r="E3484" s="1">
        <v>128621.12</v>
      </c>
    </row>
    <row r="3485" spans="1:5" hidden="1">
      <c r="A3485" s="1">
        <v>1952</v>
      </c>
      <c r="B3485" s="1">
        <v>40</v>
      </c>
      <c r="C3485" s="1">
        <v>60485.68</v>
      </c>
      <c r="D3485" s="1">
        <v>64484.24</v>
      </c>
      <c r="E3485" s="1">
        <v>124969.92</v>
      </c>
    </row>
    <row r="3486" spans="1:5" hidden="1">
      <c r="A3486" s="1">
        <v>1952</v>
      </c>
      <c r="B3486" s="1">
        <v>41</v>
      </c>
      <c r="C3486" s="1">
        <v>58286.38</v>
      </c>
      <c r="D3486" s="1">
        <v>63108.15</v>
      </c>
      <c r="E3486" s="1">
        <v>121394.52</v>
      </c>
    </row>
    <row r="3487" spans="1:5" hidden="1">
      <c r="A3487" s="1">
        <v>1952</v>
      </c>
      <c r="B3487" s="1">
        <v>42</v>
      </c>
      <c r="C3487" s="1">
        <v>56159.63</v>
      </c>
      <c r="D3487" s="1">
        <v>61684.21</v>
      </c>
      <c r="E3487" s="1">
        <v>117843.84</v>
      </c>
    </row>
    <row r="3488" spans="1:5" hidden="1">
      <c r="A3488" s="1">
        <v>1952</v>
      </c>
      <c r="B3488" s="1">
        <v>43</v>
      </c>
      <c r="C3488" s="1">
        <v>54705.14</v>
      </c>
      <c r="D3488" s="1">
        <v>59984.49</v>
      </c>
      <c r="E3488" s="1">
        <v>114689.63</v>
      </c>
    </row>
    <row r="3489" spans="1:5" hidden="1">
      <c r="A3489" s="1">
        <v>1952</v>
      </c>
      <c r="B3489" s="1">
        <v>44</v>
      </c>
      <c r="C3489" s="1">
        <v>53581.55</v>
      </c>
      <c r="D3489" s="1">
        <v>58407.07</v>
      </c>
      <c r="E3489" s="1">
        <v>111988.62</v>
      </c>
    </row>
    <row r="3490" spans="1:5" hidden="1">
      <c r="A3490" s="1">
        <v>1952</v>
      </c>
      <c r="B3490" s="1">
        <v>45</v>
      </c>
      <c r="C3490" s="1">
        <v>51686.25</v>
      </c>
      <c r="D3490" s="1">
        <v>57080.93</v>
      </c>
      <c r="E3490" s="1">
        <v>108767.18</v>
      </c>
    </row>
    <row r="3491" spans="1:5" hidden="1">
      <c r="A3491" s="1">
        <v>1952</v>
      </c>
      <c r="B3491" s="1">
        <v>46</v>
      </c>
      <c r="C3491" s="1">
        <v>49706.63</v>
      </c>
      <c r="D3491" s="1">
        <v>55806.400000000001</v>
      </c>
      <c r="E3491" s="1">
        <v>105513.03</v>
      </c>
    </row>
    <row r="3492" spans="1:5" hidden="1">
      <c r="A3492" s="1">
        <v>1952</v>
      </c>
      <c r="B3492" s="1">
        <v>47</v>
      </c>
      <c r="C3492" s="1">
        <v>48057.99</v>
      </c>
      <c r="D3492" s="1">
        <v>53885.77</v>
      </c>
      <c r="E3492" s="1">
        <v>101943.76</v>
      </c>
    </row>
    <row r="3493" spans="1:5" hidden="1">
      <c r="A3493" s="1">
        <v>1952</v>
      </c>
      <c r="B3493" s="1">
        <v>48</v>
      </c>
      <c r="C3493" s="1">
        <v>46481.58</v>
      </c>
      <c r="D3493" s="1">
        <v>51286.02</v>
      </c>
      <c r="E3493" s="1">
        <v>97767.59</v>
      </c>
    </row>
    <row r="3494" spans="1:5" hidden="1">
      <c r="A3494" s="1">
        <v>1952</v>
      </c>
      <c r="B3494" s="1">
        <v>49</v>
      </c>
      <c r="C3494" s="1">
        <v>45849.120000000003</v>
      </c>
      <c r="D3494" s="1">
        <v>49452.81</v>
      </c>
      <c r="E3494" s="1">
        <v>95301.93</v>
      </c>
    </row>
    <row r="3495" spans="1:5" hidden="1">
      <c r="A3495" s="1">
        <v>1952</v>
      </c>
      <c r="B3495" s="1">
        <v>50</v>
      </c>
      <c r="C3495" s="1">
        <v>45899.57</v>
      </c>
      <c r="D3495" s="1">
        <v>48576.22</v>
      </c>
      <c r="E3495" s="1">
        <v>94475.78</v>
      </c>
    </row>
    <row r="3496" spans="1:5" hidden="1">
      <c r="A3496" s="1">
        <v>1952</v>
      </c>
      <c r="B3496" s="1">
        <v>51</v>
      </c>
      <c r="C3496" s="1">
        <v>46098.29</v>
      </c>
      <c r="D3496" s="1">
        <v>48100.68</v>
      </c>
      <c r="E3496" s="1">
        <v>94198.97</v>
      </c>
    </row>
    <row r="3497" spans="1:5" hidden="1">
      <c r="A3497" s="1">
        <v>1952</v>
      </c>
      <c r="B3497" s="1">
        <v>52</v>
      </c>
      <c r="C3497" s="1">
        <v>45680.81</v>
      </c>
      <c r="D3497" s="1">
        <v>46584.65</v>
      </c>
      <c r="E3497" s="1">
        <v>92265.46</v>
      </c>
    </row>
    <row r="3498" spans="1:5" hidden="1">
      <c r="A3498" s="1">
        <v>1952</v>
      </c>
      <c r="B3498" s="1">
        <v>53</v>
      </c>
      <c r="C3498" s="1">
        <v>44255.96</v>
      </c>
      <c r="D3498" s="1">
        <v>44157.919999999998</v>
      </c>
      <c r="E3498" s="1">
        <v>88413.88</v>
      </c>
    </row>
    <row r="3499" spans="1:5" hidden="1">
      <c r="A3499" s="1">
        <v>1952</v>
      </c>
      <c r="B3499" s="1">
        <v>54</v>
      </c>
      <c r="C3499" s="1">
        <v>43449.66</v>
      </c>
      <c r="D3499" s="1">
        <v>42353.31</v>
      </c>
      <c r="E3499" s="1">
        <v>85802.97</v>
      </c>
    </row>
    <row r="3500" spans="1:5" hidden="1">
      <c r="A3500" s="1">
        <v>1952</v>
      </c>
      <c r="B3500" s="1">
        <v>55</v>
      </c>
      <c r="C3500" s="1">
        <v>43226.39</v>
      </c>
      <c r="D3500" s="1">
        <v>41053.86</v>
      </c>
      <c r="E3500" s="1">
        <v>84280.25</v>
      </c>
    </row>
    <row r="3501" spans="1:5" hidden="1">
      <c r="A3501" s="1">
        <v>1952</v>
      </c>
      <c r="B3501" s="1">
        <v>56</v>
      </c>
      <c r="C3501" s="1">
        <v>42750.41</v>
      </c>
      <c r="D3501" s="1">
        <v>40049.01</v>
      </c>
      <c r="E3501" s="1">
        <v>82799.41</v>
      </c>
    </row>
    <row r="3502" spans="1:5" hidden="1">
      <c r="A3502" s="1">
        <v>1952</v>
      </c>
      <c r="B3502" s="1">
        <v>57</v>
      </c>
      <c r="C3502" s="1">
        <v>42276.44</v>
      </c>
      <c r="D3502" s="1">
        <v>39126.86</v>
      </c>
      <c r="E3502" s="1">
        <v>81403.289999999994</v>
      </c>
    </row>
    <row r="3503" spans="1:5" hidden="1">
      <c r="A3503" s="1">
        <v>1952</v>
      </c>
      <c r="B3503" s="1">
        <v>58</v>
      </c>
      <c r="C3503" s="1">
        <v>41774.82</v>
      </c>
      <c r="D3503" s="1">
        <v>38447.040000000001</v>
      </c>
      <c r="E3503" s="1">
        <v>80221.850000000006</v>
      </c>
    </row>
    <row r="3504" spans="1:5" hidden="1">
      <c r="A3504" s="1">
        <v>1952</v>
      </c>
      <c r="B3504" s="1">
        <v>59</v>
      </c>
      <c r="C3504" s="1">
        <v>41474.089999999997</v>
      </c>
      <c r="D3504" s="1">
        <v>38221.65</v>
      </c>
      <c r="E3504" s="1">
        <v>79695.740000000005</v>
      </c>
    </row>
    <row r="3505" spans="1:5" hidden="1">
      <c r="A3505" s="1">
        <v>1952</v>
      </c>
      <c r="B3505" s="1">
        <v>60</v>
      </c>
      <c r="C3505" s="1">
        <v>41002.19</v>
      </c>
      <c r="D3505" s="1">
        <v>38047.919999999998</v>
      </c>
      <c r="E3505" s="1">
        <v>79050.11</v>
      </c>
    </row>
    <row r="3506" spans="1:5" hidden="1">
      <c r="A3506" s="1">
        <v>1952</v>
      </c>
      <c r="B3506" s="1">
        <v>61</v>
      </c>
      <c r="C3506" s="1">
        <v>39755.279999999999</v>
      </c>
      <c r="D3506" s="1">
        <v>37500.54</v>
      </c>
      <c r="E3506" s="1">
        <v>77255.820000000007</v>
      </c>
    </row>
    <row r="3507" spans="1:5" hidden="1">
      <c r="A3507" s="1">
        <v>1952</v>
      </c>
      <c r="B3507" s="1">
        <v>62</v>
      </c>
      <c r="C3507" s="1">
        <v>38304.99</v>
      </c>
      <c r="D3507" s="1">
        <v>36626.19</v>
      </c>
      <c r="E3507" s="1">
        <v>74931.179999999993</v>
      </c>
    </row>
    <row r="3508" spans="1:5" hidden="1">
      <c r="A3508" s="1">
        <v>1952</v>
      </c>
      <c r="B3508" s="1">
        <v>63</v>
      </c>
      <c r="C3508" s="1">
        <v>37102.910000000003</v>
      </c>
      <c r="D3508" s="1">
        <v>35204.660000000003</v>
      </c>
      <c r="E3508" s="1">
        <v>72307.58</v>
      </c>
    </row>
    <row r="3509" spans="1:5" hidden="1">
      <c r="A3509" s="1">
        <v>1952</v>
      </c>
      <c r="B3509" s="1">
        <v>64</v>
      </c>
      <c r="C3509" s="1">
        <v>35531.230000000003</v>
      </c>
      <c r="D3509" s="1">
        <v>33057.35</v>
      </c>
      <c r="E3509" s="1">
        <v>68588.58</v>
      </c>
    </row>
    <row r="3510" spans="1:5" hidden="1">
      <c r="A3510" s="1">
        <v>1952</v>
      </c>
      <c r="B3510" s="1">
        <v>65</v>
      </c>
      <c r="C3510" s="1">
        <v>33631.699999999997</v>
      </c>
      <c r="D3510" s="1">
        <v>30780.02</v>
      </c>
      <c r="E3510" s="1">
        <v>64411.72</v>
      </c>
    </row>
    <row r="3511" spans="1:5" hidden="1">
      <c r="A3511" s="1">
        <v>1952</v>
      </c>
      <c r="B3511" s="1">
        <v>66</v>
      </c>
      <c r="C3511" s="1">
        <v>31953.07</v>
      </c>
      <c r="D3511" s="1">
        <v>28953.83</v>
      </c>
      <c r="E3511" s="1">
        <v>60906.9</v>
      </c>
    </row>
    <row r="3512" spans="1:5" hidden="1">
      <c r="A3512" s="1">
        <v>1952</v>
      </c>
      <c r="B3512" s="1">
        <v>67</v>
      </c>
      <c r="C3512" s="1">
        <v>30256.41</v>
      </c>
      <c r="D3512" s="1">
        <v>27079.78</v>
      </c>
      <c r="E3512" s="1">
        <v>57336.19</v>
      </c>
    </row>
    <row r="3513" spans="1:5" hidden="1">
      <c r="A3513" s="1">
        <v>1952</v>
      </c>
      <c r="B3513" s="1">
        <v>68</v>
      </c>
      <c r="C3513" s="1">
        <v>28009.54</v>
      </c>
      <c r="D3513" s="1">
        <v>24908.51</v>
      </c>
      <c r="E3513" s="1">
        <v>52918.05</v>
      </c>
    </row>
    <row r="3514" spans="1:5" hidden="1">
      <c r="A3514" s="1">
        <v>1952</v>
      </c>
      <c r="B3514" s="1">
        <v>69</v>
      </c>
      <c r="C3514" s="1">
        <v>25880.03</v>
      </c>
      <c r="D3514" s="1">
        <v>22780.93</v>
      </c>
      <c r="E3514" s="1">
        <v>48660.95</v>
      </c>
    </row>
    <row r="3515" spans="1:5" hidden="1">
      <c r="A3515" s="1">
        <v>1952</v>
      </c>
      <c r="B3515" s="1">
        <v>70</v>
      </c>
      <c r="C3515" s="1">
        <v>24524.52</v>
      </c>
      <c r="D3515" s="1">
        <v>21298.35</v>
      </c>
      <c r="E3515" s="1">
        <v>45822.86</v>
      </c>
    </row>
    <row r="3516" spans="1:5" hidden="1">
      <c r="A3516" s="1">
        <v>1952</v>
      </c>
      <c r="B3516" s="1">
        <v>71</v>
      </c>
      <c r="C3516" s="1">
        <v>23625.11</v>
      </c>
      <c r="D3516" s="1">
        <v>20076.75</v>
      </c>
      <c r="E3516" s="1">
        <v>43701.86</v>
      </c>
    </row>
    <row r="3517" spans="1:5" hidden="1">
      <c r="A3517" s="1">
        <v>1952</v>
      </c>
      <c r="B3517" s="1">
        <v>72</v>
      </c>
      <c r="C3517" s="1">
        <v>22228</v>
      </c>
      <c r="D3517" s="1">
        <v>18328.599999999999</v>
      </c>
      <c r="E3517" s="1">
        <v>40556.589999999997</v>
      </c>
    </row>
    <row r="3518" spans="1:5" hidden="1">
      <c r="A3518" s="1">
        <v>1952</v>
      </c>
      <c r="B3518" s="1">
        <v>73</v>
      </c>
      <c r="C3518" s="1">
        <v>20206.5</v>
      </c>
      <c r="D3518" s="1">
        <v>16254.26</v>
      </c>
      <c r="E3518" s="1">
        <v>36460.76</v>
      </c>
    </row>
    <row r="3519" spans="1:5" hidden="1">
      <c r="A3519" s="1">
        <v>1952</v>
      </c>
      <c r="B3519" s="1">
        <v>74</v>
      </c>
      <c r="C3519" s="1">
        <v>18129.64</v>
      </c>
      <c r="D3519" s="1">
        <v>14353.77</v>
      </c>
      <c r="E3519" s="1">
        <v>32483.41</v>
      </c>
    </row>
    <row r="3520" spans="1:5" hidden="1">
      <c r="A3520" s="1">
        <v>1952</v>
      </c>
      <c r="B3520" s="1">
        <v>75</v>
      </c>
      <c r="C3520" s="1">
        <v>16350.34</v>
      </c>
      <c r="D3520" s="1">
        <v>12899.89</v>
      </c>
      <c r="E3520" s="1">
        <v>29250.23</v>
      </c>
    </row>
    <row r="3521" spans="1:5" hidden="1">
      <c r="A3521" s="1">
        <v>1952</v>
      </c>
      <c r="B3521" s="1">
        <v>76</v>
      </c>
      <c r="C3521" s="1">
        <v>14800.47</v>
      </c>
      <c r="D3521" s="1">
        <v>11549.94</v>
      </c>
      <c r="E3521" s="1">
        <v>26350.41</v>
      </c>
    </row>
    <row r="3522" spans="1:5" hidden="1">
      <c r="A3522" s="1">
        <v>1952</v>
      </c>
      <c r="B3522" s="1">
        <v>77</v>
      </c>
      <c r="C3522" s="1">
        <v>13499.12</v>
      </c>
      <c r="D3522" s="1">
        <v>10472.950000000001</v>
      </c>
      <c r="E3522" s="1">
        <v>23972.07</v>
      </c>
    </row>
    <row r="3523" spans="1:5" hidden="1">
      <c r="A3523" s="1">
        <v>1952</v>
      </c>
      <c r="B3523" s="1">
        <v>78</v>
      </c>
      <c r="C3523" s="1">
        <v>12099.6</v>
      </c>
      <c r="D3523" s="1">
        <v>9225.11</v>
      </c>
      <c r="E3523" s="1">
        <v>21324.71</v>
      </c>
    </row>
    <row r="3524" spans="1:5" hidden="1">
      <c r="A3524" s="1">
        <v>1952</v>
      </c>
      <c r="B3524" s="1">
        <v>79</v>
      </c>
      <c r="C3524" s="1">
        <v>10750.2</v>
      </c>
      <c r="D3524" s="1">
        <v>7975.88</v>
      </c>
      <c r="E3524" s="1">
        <v>18726.080000000002</v>
      </c>
    </row>
    <row r="3525" spans="1:5" hidden="1">
      <c r="A3525" s="1">
        <v>1952</v>
      </c>
      <c r="B3525" s="1">
        <v>80</v>
      </c>
      <c r="C3525" s="1">
        <v>10313.11</v>
      </c>
      <c r="D3525" s="1">
        <v>7455.57</v>
      </c>
      <c r="E3525" s="1">
        <v>17768.68</v>
      </c>
    </row>
    <row r="3526" spans="1:5" hidden="1">
      <c r="A3526" s="1">
        <v>1952</v>
      </c>
      <c r="B3526" s="1">
        <v>81</v>
      </c>
      <c r="C3526" s="1">
        <v>9324.25</v>
      </c>
      <c r="D3526" s="1">
        <v>6760.91</v>
      </c>
      <c r="E3526" s="1">
        <v>16085.16</v>
      </c>
    </row>
    <row r="3527" spans="1:5" hidden="1">
      <c r="A3527" s="1">
        <v>1952</v>
      </c>
      <c r="B3527" s="1">
        <v>82</v>
      </c>
      <c r="C3527" s="1">
        <v>8281.7199999999993</v>
      </c>
      <c r="D3527" s="1">
        <v>5867.73</v>
      </c>
      <c r="E3527" s="1">
        <v>14149.45</v>
      </c>
    </row>
    <row r="3528" spans="1:5" hidden="1">
      <c r="A3528" s="1">
        <v>1952</v>
      </c>
      <c r="B3528" s="1">
        <v>83</v>
      </c>
      <c r="C3528" s="1">
        <v>7063.81</v>
      </c>
      <c r="D3528" s="1">
        <v>4870.54</v>
      </c>
      <c r="E3528" s="1">
        <v>11934.35</v>
      </c>
    </row>
    <row r="3529" spans="1:5" hidden="1">
      <c r="A3529" s="1">
        <v>1952</v>
      </c>
      <c r="B3529" s="1">
        <v>84</v>
      </c>
      <c r="C3529" s="1">
        <v>5930.37</v>
      </c>
      <c r="D3529" s="1">
        <v>4060.84</v>
      </c>
      <c r="E3529" s="1">
        <v>9991.2099999999991</v>
      </c>
    </row>
    <row r="3530" spans="1:5" hidden="1">
      <c r="A3530" s="1">
        <v>1952</v>
      </c>
      <c r="B3530" s="1">
        <v>85</v>
      </c>
      <c r="C3530" s="1">
        <v>4812.46</v>
      </c>
      <c r="D3530" s="1">
        <v>3324.2</v>
      </c>
      <c r="E3530" s="1">
        <v>8136.65</v>
      </c>
    </row>
    <row r="3531" spans="1:5" hidden="1">
      <c r="A3531" s="1">
        <v>1952</v>
      </c>
      <c r="B3531" s="1">
        <v>86</v>
      </c>
      <c r="C3531" s="1">
        <v>3861.68</v>
      </c>
      <c r="D3531" s="1">
        <v>2663.53</v>
      </c>
      <c r="E3531" s="1">
        <v>6525.21</v>
      </c>
    </row>
    <row r="3532" spans="1:5" hidden="1">
      <c r="A3532" s="1">
        <v>1952</v>
      </c>
      <c r="B3532" s="1">
        <v>87</v>
      </c>
      <c r="C3532" s="1">
        <v>3151.24</v>
      </c>
      <c r="D3532" s="1">
        <v>2120.0500000000002</v>
      </c>
      <c r="E3532" s="1">
        <v>5271.29</v>
      </c>
    </row>
    <row r="3533" spans="1:5" hidden="1">
      <c r="A3533" s="1">
        <v>1952</v>
      </c>
      <c r="B3533" s="1">
        <v>88</v>
      </c>
      <c r="C3533" s="1">
        <v>2550.52</v>
      </c>
      <c r="D3533" s="1">
        <v>1637.37</v>
      </c>
      <c r="E3533" s="1">
        <v>4187.88</v>
      </c>
    </row>
    <row r="3534" spans="1:5" hidden="1">
      <c r="A3534" s="1">
        <v>1952</v>
      </c>
      <c r="B3534" s="1">
        <v>89</v>
      </c>
      <c r="C3534" s="1">
        <v>1992.16</v>
      </c>
      <c r="D3534" s="1">
        <v>1234.94</v>
      </c>
      <c r="E3534" s="1">
        <v>3227.1</v>
      </c>
    </row>
    <row r="3535" spans="1:5" hidden="1">
      <c r="A3535" s="1">
        <v>1952</v>
      </c>
      <c r="B3535" s="1">
        <v>90</v>
      </c>
      <c r="C3535" s="1">
        <v>1507.52</v>
      </c>
      <c r="D3535" s="1">
        <v>926.72</v>
      </c>
      <c r="E3535" s="1">
        <v>2434.23</v>
      </c>
    </row>
    <row r="3536" spans="1:5" hidden="1">
      <c r="A3536" s="1">
        <v>1952</v>
      </c>
      <c r="B3536" s="1">
        <v>91</v>
      </c>
      <c r="C3536" s="1">
        <v>1139.05</v>
      </c>
      <c r="D3536" s="1">
        <v>682.45</v>
      </c>
      <c r="E3536" s="1">
        <v>1821.5</v>
      </c>
    </row>
    <row r="3537" spans="1:5" hidden="1">
      <c r="A3537" s="1">
        <v>1952</v>
      </c>
      <c r="B3537" s="1">
        <v>92</v>
      </c>
      <c r="C3537" s="1">
        <v>823.4</v>
      </c>
      <c r="D3537" s="1">
        <v>475.24</v>
      </c>
      <c r="E3537" s="1">
        <v>1298.6400000000001</v>
      </c>
    </row>
    <row r="3538" spans="1:5" hidden="1">
      <c r="A3538" s="1">
        <v>1952</v>
      </c>
      <c r="B3538" s="1">
        <v>93</v>
      </c>
      <c r="C3538" s="1">
        <v>542.82000000000005</v>
      </c>
      <c r="D3538" s="1">
        <v>296.27</v>
      </c>
      <c r="E3538" s="1">
        <v>839.09</v>
      </c>
    </row>
    <row r="3539" spans="1:5" hidden="1">
      <c r="A3539" s="1">
        <v>1952</v>
      </c>
      <c r="B3539" s="1">
        <v>94</v>
      </c>
      <c r="C3539" s="1">
        <v>362.31</v>
      </c>
      <c r="D3539" s="1">
        <v>192.22</v>
      </c>
      <c r="E3539" s="1">
        <v>554.53</v>
      </c>
    </row>
    <row r="3540" spans="1:5" hidden="1">
      <c r="A3540" s="1">
        <v>1952</v>
      </c>
      <c r="B3540" s="1">
        <v>95</v>
      </c>
      <c r="C3540" s="1">
        <v>251.89</v>
      </c>
      <c r="D3540" s="1">
        <v>137.57</v>
      </c>
      <c r="E3540" s="1">
        <v>389.46</v>
      </c>
    </row>
    <row r="3541" spans="1:5" hidden="1">
      <c r="A3541" s="1">
        <v>1952</v>
      </c>
      <c r="B3541" s="1">
        <v>96</v>
      </c>
      <c r="C3541" s="1">
        <v>160.93</v>
      </c>
      <c r="D3541" s="1">
        <v>88.77</v>
      </c>
      <c r="E3541" s="1">
        <v>249.69</v>
      </c>
    </row>
    <row r="3542" spans="1:5" hidden="1">
      <c r="A3542" s="1">
        <v>1952</v>
      </c>
      <c r="B3542" s="1">
        <v>97</v>
      </c>
      <c r="C3542" s="1">
        <v>90.96</v>
      </c>
      <c r="D3542" s="1">
        <v>51.63</v>
      </c>
      <c r="E3542" s="1">
        <v>142.6</v>
      </c>
    </row>
    <row r="3543" spans="1:5" hidden="1">
      <c r="A3543" s="1">
        <v>1952</v>
      </c>
      <c r="B3543" s="1">
        <v>98</v>
      </c>
      <c r="C3543" s="1">
        <v>49.79</v>
      </c>
      <c r="D3543" s="1">
        <v>30.85</v>
      </c>
      <c r="E3543" s="1">
        <v>80.64</v>
      </c>
    </row>
    <row r="3544" spans="1:5" hidden="1">
      <c r="A3544" s="1">
        <v>1952</v>
      </c>
      <c r="B3544" s="1">
        <v>99</v>
      </c>
      <c r="C3544" s="1">
        <v>28.42</v>
      </c>
      <c r="D3544" s="1">
        <v>17.13</v>
      </c>
      <c r="E3544" s="1">
        <v>45.54</v>
      </c>
    </row>
    <row r="3545" spans="1:5" hidden="1">
      <c r="A3545" s="1">
        <v>1952</v>
      </c>
      <c r="B3545" s="1">
        <v>100</v>
      </c>
      <c r="C3545" s="1">
        <v>15.55</v>
      </c>
      <c r="D3545" s="1">
        <v>9.02</v>
      </c>
      <c r="E3545" s="1">
        <v>24.57</v>
      </c>
    </row>
    <row r="3546" spans="1:5" hidden="1">
      <c r="A3546" s="1">
        <v>1952</v>
      </c>
      <c r="B3546" s="1">
        <v>101</v>
      </c>
      <c r="C3546" s="1">
        <v>7.99</v>
      </c>
      <c r="D3546" s="1">
        <v>4.43</v>
      </c>
      <c r="E3546" s="1">
        <v>12.42</v>
      </c>
    </row>
    <row r="3547" spans="1:5" hidden="1">
      <c r="A3547" s="1">
        <v>1952</v>
      </c>
      <c r="B3547" s="1">
        <v>102</v>
      </c>
      <c r="C3547" s="1">
        <v>3.58</v>
      </c>
      <c r="D3547" s="1">
        <v>1.51</v>
      </c>
      <c r="E3547" s="1">
        <v>5.09</v>
      </c>
    </row>
    <row r="3548" spans="1:5" hidden="1">
      <c r="A3548" s="1">
        <v>1952</v>
      </c>
      <c r="B3548" s="1">
        <v>103</v>
      </c>
      <c r="C3548" s="1">
        <v>1.6</v>
      </c>
      <c r="D3548" s="1">
        <v>0.05</v>
      </c>
      <c r="E3548" s="1">
        <v>1.65</v>
      </c>
    </row>
    <row r="3549" spans="1:5" hidden="1">
      <c r="A3549" s="1">
        <v>1952</v>
      </c>
      <c r="B3549" s="1">
        <v>104</v>
      </c>
      <c r="C3549" s="1">
        <v>0.53</v>
      </c>
      <c r="D3549" s="1">
        <v>0</v>
      </c>
      <c r="E3549" s="1">
        <v>0.53</v>
      </c>
    </row>
    <row r="3550" spans="1:5" hidden="1">
      <c r="A3550" s="1">
        <v>1952</v>
      </c>
      <c r="B3550" s="1">
        <v>105</v>
      </c>
      <c r="C3550" s="1">
        <v>0</v>
      </c>
      <c r="D3550" s="1">
        <v>0</v>
      </c>
      <c r="E3550" s="1">
        <v>0</v>
      </c>
    </row>
    <row r="3551" spans="1:5" hidden="1">
      <c r="A3551" s="1">
        <v>1952</v>
      </c>
      <c r="B3551" s="1">
        <v>106</v>
      </c>
      <c r="C3551" s="1">
        <v>0</v>
      </c>
      <c r="D3551" s="1">
        <v>0</v>
      </c>
      <c r="E3551" s="1">
        <v>0</v>
      </c>
    </row>
    <row r="3552" spans="1:5" hidden="1">
      <c r="A3552" s="1">
        <v>1952</v>
      </c>
      <c r="B3552" s="1">
        <v>107</v>
      </c>
      <c r="C3552" s="1">
        <v>0</v>
      </c>
      <c r="D3552" s="1">
        <v>0</v>
      </c>
      <c r="E3552" s="1">
        <v>0</v>
      </c>
    </row>
    <row r="3553" spans="1:5" hidden="1">
      <c r="A3553" s="1">
        <v>1952</v>
      </c>
      <c r="B3553" s="1">
        <v>108</v>
      </c>
      <c r="C3553" s="1">
        <v>0</v>
      </c>
      <c r="D3553" s="1">
        <v>0</v>
      </c>
      <c r="E3553" s="1">
        <v>0</v>
      </c>
    </row>
    <row r="3554" spans="1:5" hidden="1">
      <c r="A3554" s="1">
        <v>1952</v>
      </c>
      <c r="B3554" s="1">
        <v>109</v>
      </c>
      <c r="C3554" s="1">
        <v>0</v>
      </c>
      <c r="D3554" s="1">
        <v>0</v>
      </c>
      <c r="E3554" s="1">
        <v>0</v>
      </c>
    </row>
    <row r="3555" spans="1:5" hidden="1">
      <c r="A3555" s="1">
        <v>1952</v>
      </c>
      <c r="B3555" s="1" t="s">
        <v>121</v>
      </c>
      <c r="C3555" s="1">
        <v>0</v>
      </c>
      <c r="D3555" s="1">
        <v>0</v>
      </c>
      <c r="E3555" s="1">
        <v>0</v>
      </c>
    </row>
    <row r="3556" spans="1:5" hidden="1">
      <c r="A3556" s="1">
        <v>1953</v>
      </c>
      <c r="B3556" s="1">
        <v>0</v>
      </c>
      <c r="C3556" s="1">
        <v>96999.63</v>
      </c>
      <c r="D3556" s="1">
        <v>101131.28</v>
      </c>
      <c r="E3556" s="1">
        <v>198130.91</v>
      </c>
    </row>
    <row r="3557" spans="1:5" hidden="1">
      <c r="A3557" s="1">
        <v>1953</v>
      </c>
      <c r="B3557" s="1">
        <v>1</v>
      </c>
      <c r="C3557" s="1">
        <v>95015.24</v>
      </c>
      <c r="D3557" s="1">
        <v>99188.98</v>
      </c>
      <c r="E3557" s="1">
        <v>194204.22</v>
      </c>
    </row>
    <row r="3558" spans="1:5" hidden="1">
      <c r="A3558" s="1">
        <v>1953</v>
      </c>
      <c r="B3558" s="1">
        <v>2</v>
      </c>
      <c r="C3558" s="1">
        <v>93457.88</v>
      </c>
      <c r="D3558" s="1">
        <v>97733.35</v>
      </c>
      <c r="E3558" s="1">
        <v>191191.23</v>
      </c>
    </row>
    <row r="3559" spans="1:5" hidden="1">
      <c r="A3559" s="1">
        <v>1953</v>
      </c>
      <c r="B3559" s="1">
        <v>3</v>
      </c>
      <c r="C3559" s="1">
        <v>91912.56</v>
      </c>
      <c r="D3559" s="1">
        <v>96088.12</v>
      </c>
      <c r="E3559" s="1">
        <v>188000.69</v>
      </c>
    </row>
    <row r="3560" spans="1:5" hidden="1">
      <c r="A3560" s="1">
        <v>1953</v>
      </c>
      <c r="B3560" s="1">
        <v>4</v>
      </c>
      <c r="C3560" s="1">
        <v>90358.2</v>
      </c>
      <c r="D3560" s="1">
        <v>94557.87</v>
      </c>
      <c r="E3560" s="1">
        <v>184916.07</v>
      </c>
    </row>
    <row r="3561" spans="1:5" hidden="1">
      <c r="A3561" s="1">
        <v>1953</v>
      </c>
      <c r="B3561" s="1">
        <v>5</v>
      </c>
      <c r="C3561" s="1">
        <v>92109.47</v>
      </c>
      <c r="D3561" s="1">
        <v>96558.32</v>
      </c>
      <c r="E3561" s="1">
        <v>188667.79</v>
      </c>
    </row>
    <row r="3562" spans="1:5" hidden="1">
      <c r="A3562" s="1">
        <v>1953</v>
      </c>
      <c r="B3562" s="1">
        <v>6</v>
      </c>
      <c r="C3562" s="1">
        <v>91576.7</v>
      </c>
      <c r="D3562" s="1">
        <v>96277.45</v>
      </c>
      <c r="E3562" s="1">
        <v>187854.15</v>
      </c>
    </row>
    <row r="3563" spans="1:5" hidden="1">
      <c r="A3563" s="1">
        <v>1953</v>
      </c>
      <c r="B3563" s="1">
        <v>7</v>
      </c>
      <c r="C3563" s="1">
        <v>84091.55</v>
      </c>
      <c r="D3563" s="1">
        <v>88295.88</v>
      </c>
      <c r="E3563" s="1">
        <v>172387.44</v>
      </c>
    </row>
    <row r="3564" spans="1:5" hidden="1">
      <c r="A3564" s="1">
        <v>1953</v>
      </c>
      <c r="B3564" s="1">
        <v>8</v>
      </c>
      <c r="C3564" s="1">
        <v>78856.490000000005</v>
      </c>
      <c r="D3564" s="1">
        <v>82185.259999999995</v>
      </c>
      <c r="E3564" s="1">
        <v>161041.74</v>
      </c>
    </row>
    <row r="3565" spans="1:5" hidden="1">
      <c r="A3565" s="1">
        <v>1953</v>
      </c>
      <c r="B3565" s="1">
        <v>9</v>
      </c>
      <c r="C3565" s="1">
        <v>75302.509999999995</v>
      </c>
      <c r="D3565" s="1">
        <v>78253.14</v>
      </c>
      <c r="E3565" s="1">
        <v>153555.65</v>
      </c>
    </row>
    <row r="3566" spans="1:5" hidden="1">
      <c r="A3566" s="1">
        <v>1953</v>
      </c>
      <c r="B3566" s="1">
        <v>10</v>
      </c>
      <c r="C3566" s="1">
        <v>70095.05</v>
      </c>
      <c r="D3566" s="1">
        <v>73169.259999999995</v>
      </c>
      <c r="E3566" s="1">
        <v>143264.31</v>
      </c>
    </row>
    <row r="3567" spans="1:5" hidden="1">
      <c r="A3567" s="1">
        <v>1953</v>
      </c>
      <c r="B3567" s="1">
        <v>11</v>
      </c>
      <c r="C3567" s="1">
        <v>66909.06</v>
      </c>
      <c r="D3567" s="1">
        <v>69986.03</v>
      </c>
      <c r="E3567" s="1">
        <v>136895.1</v>
      </c>
    </row>
    <row r="3568" spans="1:5" hidden="1">
      <c r="A3568" s="1">
        <v>1953</v>
      </c>
      <c r="B3568" s="1">
        <v>12</v>
      </c>
      <c r="C3568" s="1">
        <v>64067.75</v>
      </c>
      <c r="D3568" s="1">
        <v>66695.600000000006</v>
      </c>
      <c r="E3568" s="1">
        <v>130763.35</v>
      </c>
    </row>
    <row r="3569" spans="1:5" hidden="1">
      <c r="A3569" s="1">
        <v>1953</v>
      </c>
      <c r="B3569" s="1">
        <v>13</v>
      </c>
      <c r="C3569" s="1">
        <v>61382.65</v>
      </c>
      <c r="D3569" s="1">
        <v>63708.79</v>
      </c>
      <c r="E3569" s="1">
        <v>125091.43</v>
      </c>
    </row>
    <row r="3570" spans="1:5" hidden="1">
      <c r="A3570" s="1">
        <v>1953</v>
      </c>
      <c r="B3570" s="1">
        <v>14</v>
      </c>
      <c r="C3570" s="1">
        <v>60304.959999999999</v>
      </c>
      <c r="D3570" s="1">
        <v>62455.56</v>
      </c>
      <c r="E3570" s="1">
        <v>122760.52</v>
      </c>
    </row>
    <row r="3571" spans="1:5" hidden="1">
      <c r="A3571" s="1">
        <v>1953</v>
      </c>
      <c r="B3571" s="1">
        <v>15</v>
      </c>
      <c r="C3571" s="1">
        <v>59356.19</v>
      </c>
      <c r="D3571" s="1">
        <v>61531.4</v>
      </c>
      <c r="E3571" s="1">
        <v>120887.59</v>
      </c>
    </row>
    <row r="3572" spans="1:5" hidden="1">
      <c r="A3572" s="1">
        <v>1953</v>
      </c>
      <c r="B3572" s="1">
        <v>16</v>
      </c>
      <c r="C3572" s="1">
        <v>57933.48</v>
      </c>
      <c r="D3572" s="1">
        <v>60233.9</v>
      </c>
      <c r="E3572" s="1">
        <v>118167.38</v>
      </c>
    </row>
    <row r="3573" spans="1:5" hidden="1">
      <c r="A3573" s="1">
        <v>1953</v>
      </c>
      <c r="B3573" s="1">
        <v>17</v>
      </c>
      <c r="C3573" s="1">
        <v>55935.59</v>
      </c>
      <c r="D3573" s="1">
        <v>58336.480000000003</v>
      </c>
      <c r="E3573" s="1">
        <v>114272.07</v>
      </c>
    </row>
    <row r="3574" spans="1:5" hidden="1">
      <c r="A3574" s="1">
        <v>1953</v>
      </c>
      <c r="B3574" s="1">
        <v>18</v>
      </c>
      <c r="C3574" s="1">
        <v>54256.63</v>
      </c>
      <c r="D3574" s="1">
        <v>56805.81</v>
      </c>
      <c r="E3574" s="1">
        <v>111062.44</v>
      </c>
    </row>
    <row r="3575" spans="1:5" hidden="1">
      <c r="A3575" s="1">
        <v>1953</v>
      </c>
      <c r="B3575" s="1">
        <v>19</v>
      </c>
      <c r="C3575" s="1">
        <v>53601.63</v>
      </c>
      <c r="D3575" s="1">
        <v>56823.33</v>
      </c>
      <c r="E3575" s="1">
        <v>110424.96000000001</v>
      </c>
    </row>
    <row r="3576" spans="1:5" hidden="1">
      <c r="A3576" s="1">
        <v>1953</v>
      </c>
      <c r="B3576" s="1">
        <v>20</v>
      </c>
      <c r="C3576" s="1">
        <v>54048.47</v>
      </c>
      <c r="D3576" s="1">
        <v>58171.41</v>
      </c>
      <c r="E3576" s="1">
        <v>112219.88</v>
      </c>
    </row>
    <row r="3577" spans="1:5" hidden="1">
      <c r="A3577" s="1">
        <v>1953</v>
      </c>
      <c r="B3577" s="1">
        <v>21</v>
      </c>
      <c r="C3577" s="1">
        <v>56162.83</v>
      </c>
      <c r="D3577" s="1">
        <v>61062.36</v>
      </c>
      <c r="E3577" s="1">
        <v>117225.18</v>
      </c>
    </row>
    <row r="3578" spans="1:5" hidden="1">
      <c r="A3578" s="1">
        <v>1953</v>
      </c>
      <c r="B3578" s="1">
        <v>22</v>
      </c>
      <c r="C3578" s="1">
        <v>59612.36</v>
      </c>
      <c r="D3578" s="1">
        <v>64689.19</v>
      </c>
      <c r="E3578" s="1">
        <v>124301.55</v>
      </c>
    </row>
    <row r="3579" spans="1:5" hidden="1">
      <c r="A3579" s="1">
        <v>1953</v>
      </c>
      <c r="B3579" s="1">
        <v>23</v>
      </c>
      <c r="C3579" s="1">
        <v>61922.85</v>
      </c>
      <c r="D3579" s="1">
        <v>67222.53</v>
      </c>
      <c r="E3579" s="1">
        <v>129145.38</v>
      </c>
    </row>
    <row r="3580" spans="1:5" hidden="1">
      <c r="A3580" s="1">
        <v>1953</v>
      </c>
      <c r="B3580" s="1">
        <v>24</v>
      </c>
      <c r="C3580" s="1">
        <v>63395.1</v>
      </c>
      <c r="D3580" s="1">
        <v>69368.800000000003</v>
      </c>
      <c r="E3580" s="1">
        <v>132763.9</v>
      </c>
    </row>
    <row r="3581" spans="1:5" hidden="1">
      <c r="A3581" s="1">
        <v>1953</v>
      </c>
      <c r="B3581" s="1">
        <v>25</v>
      </c>
      <c r="C3581" s="1">
        <v>64947.72</v>
      </c>
      <c r="D3581" s="1">
        <v>71397.63</v>
      </c>
      <c r="E3581" s="1">
        <v>136345.35</v>
      </c>
    </row>
    <row r="3582" spans="1:5" hidden="1">
      <c r="A3582" s="1">
        <v>1953</v>
      </c>
      <c r="B3582" s="1">
        <v>26</v>
      </c>
      <c r="C3582" s="1">
        <v>66247.710000000006</v>
      </c>
      <c r="D3582" s="1">
        <v>72947.66</v>
      </c>
      <c r="E3582" s="1">
        <v>139195.37</v>
      </c>
    </row>
    <row r="3583" spans="1:5" hidden="1">
      <c r="A3583" s="1">
        <v>1953</v>
      </c>
      <c r="B3583" s="1">
        <v>27</v>
      </c>
      <c r="C3583" s="1">
        <v>67869.98</v>
      </c>
      <c r="D3583" s="1">
        <v>74348.42</v>
      </c>
      <c r="E3583" s="1">
        <v>142218.4</v>
      </c>
    </row>
    <row r="3584" spans="1:5" hidden="1">
      <c r="A3584" s="1">
        <v>1953</v>
      </c>
      <c r="B3584" s="1">
        <v>28</v>
      </c>
      <c r="C3584" s="1">
        <v>68777.899999999994</v>
      </c>
      <c r="D3584" s="1">
        <v>74407.289999999994</v>
      </c>
      <c r="E3584" s="1">
        <v>143185.19</v>
      </c>
    </row>
    <row r="3585" spans="1:5" hidden="1">
      <c r="A3585" s="1">
        <v>1953</v>
      </c>
      <c r="B3585" s="1">
        <v>29</v>
      </c>
      <c r="C3585" s="1">
        <v>68777.48</v>
      </c>
      <c r="D3585" s="1">
        <v>73679.87</v>
      </c>
      <c r="E3585" s="1">
        <v>142457.35</v>
      </c>
    </row>
    <row r="3586" spans="1:5" hidden="1">
      <c r="A3586" s="1">
        <v>1953</v>
      </c>
      <c r="B3586" s="1">
        <v>30</v>
      </c>
      <c r="C3586" s="1">
        <v>69149.33</v>
      </c>
      <c r="D3586" s="1">
        <v>73724.61</v>
      </c>
      <c r="E3586" s="1">
        <v>142873.95000000001</v>
      </c>
    </row>
    <row r="3587" spans="1:5" hidden="1">
      <c r="A3587" s="1">
        <v>1953</v>
      </c>
      <c r="B3587" s="1">
        <v>31</v>
      </c>
      <c r="C3587" s="1">
        <v>69626.73</v>
      </c>
      <c r="D3587" s="1">
        <v>74126.81</v>
      </c>
      <c r="E3587" s="1">
        <v>143753.54</v>
      </c>
    </row>
    <row r="3588" spans="1:5" hidden="1">
      <c r="A3588" s="1">
        <v>1953</v>
      </c>
      <c r="B3588" s="1">
        <v>32</v>
      </c>
      <c r="C3588" s="1">
        <v>68637.42</v>
      </c>
      <c r="D3588" s="1">
        <v>72863.53</v>
      </c>
      <c r="E3588" s="1">
        <v>141500.95000000001</v>
      </c>
    </row>
    <row r="3589" spans="1:5" hidden="1">
      <c r="A3589" s="1">
        <v>1953</v>
      </c>
      <c r="B3589" s="1">
        <v>33</v>
      </c>
      <c r="C3589" s="1">
        <v>65171.68</v>
      </c>
      <c r="D3589" s="1">
        <v>68651.360000000001</v>
      </c>
      <c r="E3589" s="1">
        <v>133823.03</v>
      </c>
    </row>
    <row r="3590" spans="1:5" hidden="1">
      <c r="A3590" s="1">
        <v>1953</v>
      </c>
      <c r="B3590" s="1">
        <v>34</v>
      </c>
      <c r="C3590" s="1">
        <v>61983.95</v>
      </c>
      <c r="D3590" s="1">
        <v>64115.51</v>
      </c>
      <c r="E3590" s="1">
        <v>126099.46</v>
      </c>
    </row>
    <row r="3591" spans="1:5" hidden="1">
      <c r="A3591" s="1">
        <v>1953</v>
      </c>
      <c r="B3591" s="1">
        <v>35</v>
      </c>
      <c r="C3591" s="1">
        <v>61571.56</v>
      </c>
      <c r="D3591" s="1">
        <v>62747.26</v>
      </c>
      <c r="E3591" s="1">
        <v>124318.82</v>
      </c>
    </row>
    <row r="3592" spans="1:5" hidden="1">
      <c r="A3592" s="1">
        <v>1953</v>
      </c>
      <c r="B3592" s="1">
        <v>36</v>
      </c>
      <c r="C3592" s="1">
        <v>62646.85</v>
      </c>
      <c r="D3592" s="1">
        <v>63969.79</v>
      </c>
      <c r="E3592" s="1">
        <v>126616.64</v>
      </c>
    </row>
    <row r="3593" spans="1:5" hidden="1">
      <c r="A3593" s="1">
        <v>1953</v>
      </c>
      <c r="B3593" s="1">
        <v>37</v>
      </c>
      <c r="C3593" s="1">
        <v>63994.31</v>
      </c>
      <c r="D3593" s="1">
        <v>65767.67</v>
      </c>
      <c r="E3593" s="1">
        <v>129761.97</v>
      </c>
    </row>
    <row r="3594" spans="1:5" hidden="1">
      <c r="A3594" s="1">
        <v>1953</v>
      </c>
      <c r="B3594" s="1">
        <v>38</v>
      </c>
      <c r="C3594" s="1">
        <v>65521.22</v>
      </c>
      <c r="D3594" s="1">
        <v>67570.240000000005</v>
      </c>
      <c r="E3594" s="1">
        <v>133091.46</v>
      </c>
    </row>
    <row r="3595" spans="1:5" hidden="1">
      <c r="A3595" s="1">
        <v>1953</v>
      </c>
      <c r="B3595" s="1">
        <v>39</v>
      </c>
      <c r="C3595" s="1">
        <v>65134.78</v>
      </c>
      <c r="D3595" s="1">
        <v>67706.61</v>
      </c>
      <c r="E3595" s="1">
        <v>132841.39000000001</v>
      </c>
    </row>
    <row r="3596" spans="1:5" hidden="1">
      <c r="A3596" s="1">
        <v>1953</v>
      </c>
      <c r="B3596" s="1">
        <v>40</v>
      </c>
      <c r="C3596" s="1">
        <v>62935.89</v>
      </c>
      <c r="D3596" s="1">
        <v>66282.31</v>
      </c>
      <c r="E3596" s="1">
        <v>129218.2</v>
      </c>
    </row>
    <row r="3597" spans="1:5" hidden="1">
      <c r="A3597" s="1">
        <v>1953</v>
      </c>
      <c r="B3597" s="1">
        <v>41</v>
      </c>
      <c r="C3597" s="1">
        <v>60685.29</v>
      </c>
      <c r="D3597" s="1">
        <v>64782.46</v>
      </c>
      <c r="E3597" s="1">
        <v>125467.75</v>
      </c>
    </row>
    <row r="3598" spans="1:5" hidden="1">
      <c r="A3598" s="1">
        <v>1953</v>
      </c>
      <c r="B3598" s="1">
        <v>42</v>
      </c>
      <c r="C3598" s="1">
        <v>58460.86</v>
      </c>
      <c r="D3598" s="1">
        <v>63406.76</v>
      </c>
      <c r="E3598" s="1">
        <v>121867.61</v>
      </c>
    </row>
    <row r="3599" spans="1:5" hidden="1">
      <c r="A3599" s="1">
        <v>1953</v>
      </c>
      <c r="B3599" s="1">
        <v>43</v>
      </c>
      <c r="C3599" s="1">
        <v>56283.98</v>
      </c>
      <c r="D3599" s="1">
        <v>61907.82</v>
      </c>
      <c r="E3599" s="1">
        <v>118191.8</v>
      </c>
    </row>
    <row r="3600" spans="1:5" hidden="1">
      <c r="A3600" s="1">
        <v>1953</v>
      </c>
      <c r="B3600" s="1">
        <v>44</v>
      </c>
      <c r="C3600" s="1">
        <v>54804.67</v>
      </c>
      <c r="D3600" s="1">
        <v>60133.34</v>
      </c>
      <c r="E3600" s="1">
        <v>114938</v>
      </c>
    </row>
    <row r="3601" spans="1:5" hidden="1">
      <c r="A3601" s="1">
        <v>1953</v>
      </c>
      <c r="B3601" s="1">
        <v>45</v>
      </c>
      <c r="C3601" s="1">
        <v>53631.16</v>
      </c>
      <c r="D3601" s="1">
        <v>58430.84</v>
      </c>
      <c r="E3601" s="1">
        <v>112062</v>
      </c>
    </row>
    <row r="3602" spans="1:5" hidden="1">
      <c r="A3602" s="1">
        <v>1953</v>
      </c>
      <c r="B3602" s="1">
        <v>46</v>
      </c>
      <c r="C3602" s="1">
        <v>51610.77</v>
      </c>
      <c r="D3602" s="1">
        <v>57105.34</v>
      </c>
      <c r="E3602" s="1">
        <v>108716.11</v>
      </c>
    </row>
    <row r="3603" spans="1:5" hidden="1">
      <c r="A3603" s="1">
        <v>1953</v>
      </c>
      <c r="B3603" s="1">
        <v>47</v>
      </c>
      <c r="C3603" s="1">
        <v>49757.440000000002</v>
      </c>
      <c r="D3603" s="1">
        <v>55755.62</v>
      </c>
      <c r="E3603" s="1">
        <v>105513.05</v>
      </c>
    </row>
    <row r="3604" spans="1:5" hidden="1">
      <c r="A3604" s="1">
        <v>1953</v>
      </c>
      <c r="B3604" s="1">
        <v>48</v>
      </c>
      <c r="C3604" s="1">
        <v>47705.56</v>
      </c>
      <c r="D3604" s="1">
        <v>53660.24</v>
      </c>
      <c r="E3604" s="1">
        <v>101365.8</v>
      </c>
    </row>
    <row r="3605" spans="1:5" hidden="1">
      <c r="A3605" s="1">
        <v>1953</v>
      </c>
      <c r="B3605" s="1">
        <v>49</v>
      </c>
      <c r="C3605" s="1">
        <v>46457.11</v>
      </c>
      <c r="D3605" s="1">
        <v>51035.74</v>
      </c>
      <c r="E3605" s="1">
        <v>97492.85</v>
      </c>
    </row>
    <row r="3606" spans="1:5" hidden="1">
      <c r="A3606" s="1">
        <v>1953</v>
      </c>
      <c r="B3606" s="1">
        <v>50</v>
      </c>
      <c r="C3606" s="1">
        <v>45648.57</v>
      </c>
      <c r="D3606" s="1">
        <v>49127.69</v>
      </c>
      <c r="E3606" s="1">
        <v>94776.26</v>
      </c>
    </row>
    <row r="3607" spans="1:5" hidden="1">
      <c r="A3607" s="1">
        <v>1953</v>
      </c>
      <c r="B3607" s="1">
        <v>51</v>
      </c>
      <c r="C3607" s="1">
        <v>45649.16</v>
      </c>
      <c r="D3607" s="1">
        <v>48225.87</v>
      </c>
      <c r="E3607" s="1">
        <v>93875.03</v>
      </c>
    </row>
    <row r="3608" spans="1:5" hidden="1">
      <c r="A3608" s="1">
        <v>1953</v>
      </c>
      <c r="B3608" s="1">
        <v>52</v>
      </c>
      <c r="C3608" s="1">
        <v>45923.18</v>
      </c>
      <c r="D3608" s="1">
        <v>47700.78</v>
      </c>
      <c r="E3608" s="1">
        <v>93623.96</v>
      </c>
    </row>
    <row r="3609" spans="1:5" hidden="1">
      <c r="A3609" s="1">
        <v>1953</v>
      </c>
      <c r="B3609" s="1">
        <v>53</v>
      </c>
      <c r="C3609" s="1">
        <v>45430.78</v>
      </c>
      <c r="D3609" s="1">
        <v>46109.57</v>
      </c>
      <c r="E3609" s="1">
        <v>91540.35</v>
      </c>
    </row>
    <row r="3610" spans="1:5" hidden="1">
      <c r="A3610" s="1">
        <v>1953</v>
      </c>
      <c r="B3610" s="1">
        <v>54</v>
      </c>
      <c r="C3610" s="1">
        <v>43980.79</v>
      </c>
      <c r="D3610" s="1">
        <v>43657.63</v>
      </c>
      <c r="E3610" s="1">
        <v>87638.42</v>
      </c>
    </row>
    <row r="3611" spans="1:5" hidden="1">
      <c r="A3611" s="1">
        <v>1953</v>
      </c>
      <c r="B3611" s="1">
        <v>55</v>
      </c>
      <c r="C3611" s="1">
        <v>43224.38</v>
      </c>
      <c r="D3611" s="1">
        <v>41853.07</v>
      </c>
      <c r="E3611" s="1">
        <v>85077.45</v>
      </c>
    </row>
    <row r="3612" spans="1:5" hidden="1">
      <c r="A3612" s="1">
        <v>1953</v>
      </c>
      <c r="B3612" s="1">
        <v>56</v>
      </c>
      <c r="C3612" s="1">
        <v>42926.41</v>
      </c>
      <c r="D3612" s="1">
        <v>40554.06</v>
      </c>
      <c r="E3612" s="1">
        <v>83480.460000000006</v>
      </c>
    </row>
    <row r="3613" spans="1:5" hidden="1">
      <c r="A3613" s="1">
        <v>1953</v>
      </c>
      <c r="B3613" s="1">
        <v>57</v>
      </c>
      <c r="C3613" s="1">
        <v>42450.41</v>
      </c>
      <c r="D3613" s="1">
        <v>39424.43</v>
      </c>
      <c r="E3613" s="1">
        <v>81874.84</v>
      </c>
    </row>
    <row r="3614" spans="1:5" hidden="1">
      <c r="A3614" s="1">
        <v>1953</v>
      </c>
      <c r="B3614" s="1">
        <v>58</v>
      </c>
      <c r="C3614" s="1">
        <v>41876.53</v>
      </c>
      <c r="D3614" s="1">
        <v>38477.050000000003</v>
      </c>
      <c r="E3614" s="1">
        <v>80353.58</v>
      </c>
    </row>
    <row r="3615" spans="1:5" hidden="1">
      <c r="A3615" s="1">
        <v>1953</v>
      </c>
      <c r="B3615" s="1">
        <v>59</v>
      </c>
      <c r="C3615" s="1">
        <v>41324.800000000003</v>
      </c>
      <c r="D3615" s="1">
        <v>37647.040000000001</v>
      </c>
      <c r="E3615" s="1">
        <v>78971.839999999997</v>
      </c>
    </row>
    <row r="3616" spans="1:5" hidden="1">
      <c r="A3616" s="1">
        <v>1953</v>
      </c>
      <c r="B3616" s="1">
        <v>60</v>
      </c>
      <c r="C3616" s="1">
        <v>41048.19</v>
      </c>
      <c r="D3616" s="1">
        <v>37346.15</v>
      </c>
      <c r="E3616" s="1">
        <v>78394.34</v>
      </c>
    </row>
    <row r="3617" spans="1:5" hidden="1">
      <c r="A3617" s="1">
        <v>1953</v>
      </c>
      <c r="B3617" s="1">
        <v>61</v>
      </c>
      <c r="C3617" s="1">
        <v>40576.980000000003</v>
      </c>
      <c r="D3617" s="1">
        <v>37172.85</v>
      </c>
      <c r="E3617" s="1">
        <v>77749.83</v>
      </c>
    </row>
    <row r="3618" spans="1:5" hidden="1">
      <c r="A3618" s="1">
        <v>1953</v>
      </c>
      <c r="B3618" s="1">
        <v>62</v>
      </c>
      <c r="C3618" s="1">
        <v>39230.17</v>
      </c>
      <c r="D3618" s="1">
        <v>36550.82</v>
      </c>
      <c r="E3618" s="1">
        <v>75780.990000000005</v>
      </c>
    </row>
    <row r="3619" spans="1:5" hidden="1">
      <c r="A3619" s="1">
        <v>1953</v>
      </c>
      <c r="B3619" s="1">
        <v>63</v>
      </c>
      <c r="C3619" s="1">
        <v>37780.04</v>
      </c>
      <c r="D3619" s="1">
        <v>35651.53</v>
      </c>
      <c r="E3619" s="1">
        <v>73431.570000000007</v>
      </c>
    </row>
    <row r="3620" spans="1:5" hidden="1">
      <c r="A3620" s="1">
        <v>1953</v>
      </c>
      <c r="B3620" s="1">
        <v>64</v>
      </c>
      <c r="C3620" s="1">
        <v>36427.72</v>
      </c>
      <c r="D3620" s="1">
        <v>34154.9</v>
      </c>
      <c r="E3620" s="1">
        <v>70582.62</v>
      </c>
    </row>
    <row r="3621" spans="1:5" hidden="1">
      <c r="A3621" s="1">
        <v>1953</v>
      </c>
      <c r="B3621" s="1">
        <v>65</v>
      </c>
      <c r="C3621" s="1">
        <v>34855.160000000003</v>
      </c>
      <c r="D3621" s="1">
        <v>31856.7</v>
      </c>
      <c r="E3621" s="1">
        <v>66711.86</v>
      </c>
    </row>
    <row r="3622" spans="1:5" hidden="1">
      <c r="A3622" s="1">
        <v>1953</v>
      </c>
      <c r="B3622" s="1">
        <v>66</v>
      </c>
      <c r="C3622" s="1">
        <v>32931.269999999997</v>
      </c>
      <c r="D3622" s="1">
        <v>29704.83</v>
      </c>
      <c r="E3622" s="1">
        <v>62636.1</v>
      </c>
    </row>
    <row r="3623" spans="1:5" hidden="1">
      <c r="A3623" s="1">
        <v>1953</v>
      </c>
      <c r="B3623" s="1">
        <v>67</v>
      </c>
      <c r="C3623" s="1">
        <v>31253.09</v>
      </c>
      <c r="D3623" s="1">
        <v>27829.27</v>
      </c>
      <c r="E3623" s="1">
        <v>59082.35</v>
      </c>
    </row>
    <row r="3624" spans="1:5" hidden="1">
      <c r="A3624" s="1">
        <v>1953</v>
      </c>
      <c r="B3624" s="1">
        <v>68</v>
      </c>
      <c r="C3624" s="1">
        <v>29506.43</v>
      </c>
      <c r="D3624" s="1">
        <v>25879.85</v>
      </c>
      <c r="E3624" s="1">
        <v>55386.28</v>
      </c>
    </row>
    <row r="3625" spans="1:5" hidden="1">
      <c r="A3625" s="1">
        <v>1953</v>
      </c>
      <c r="B3625" s="1">
        <v>69</v>
      </c>
      <c r="C3625" s="1">
        <v>27134.34</v>
      </c>
      <c r="D3625" s="1">
        <v>23733.3</v>
      </c>
      <c r="E3625" s="1">
        <v>50867.63</v>
      </c>
    </row>
    <row r="3626" spans="1:5" hidden="1">
      <c r="A3626" s="1">
        <v>1953</v>
      </c>
      <c r="B3626" s="1">
        <v>70</v>
      </c>
      <c r="C3626" s="1">
        <v>24954.14</v>
      </c>
      <c r="D3626" s="1">
        <v>21579.919999999998</v>
      </c>
      <c r="E3626" s="1">
        <v>46534.06</v>
      </c>
    </row>
    <row r="3627" spans="1:5" hidden="1">
      <c r="A3627" s="1">
        <v>1953</v>
      </c>
      <c r="B3627" s="1">
        <v>71</v>
      </c>
      <c r="C3627" s="1">
        <v>23649.4</v>
      </c>
      <c r="D3627" s="1">
        <v>20148.560000000001</v>
      </c>
      <c r="E3627" s="1">
        <v>43797.96</v>
      </c>
    </row>
    <row r="3628" spans="1:5" hidden="1">
      <c r="A3628" s="1">
        <v>1953</v>
      </c>
      <c r="B3628" s="1">
        <v>72</v>
      </c>
      <c r="C3628" s="1">
        <v>22725.1</v>
      </c>
      <c r="D3628" s="1">
        <v>18927.04</v>
      </c>
      <c r="E3628" s="1">
        <v>41652.14</v>
      </c>
    </row>
    <row r="3629" spans="1:5" hidden="1">
      <c r="A3629" s="1">
        <v>1953</v>
      </c>
      <c r="B3629" s="1">
        <v>73</v>
      </c>
      <c r="C3629" s="1">
        <v>21302.66</v>
      </c>
      <c r="D3629" s="1">
        <v>17128.400000000001</v>
      </c>
      <c r="E3629" s="1">
        <v>38431.06</v>
      </c>
    </row>
    <row r="3630" spans="1:5" hidden="1">
      <c r="A3630" s="1">
        <v>1953</v>
      </c>
      <c r="B3630" s="1">
        <v>74</v>
      </c>
      <c r="C3630" s="1">
        <v>19256.11</v>
      </c>
      <c r="D3630" s="1">
        <v>15029.22</v>
      </c>
      <c r="E3630" s="1">
        <v>34285.32</v>
      </c>
    </row>
    <row r="3631" spans="1:5" hidden="1">
      <c r="A3631" s="1">
        <v>1953</v>
      </c>
      <c r="B3631" s="1">
        <v>75</v>
      </c>
      <c r="C3631" s="1">
        <v>17203.48</v>
      </c>
      <c r="D3631" s="1">
        <v>13327.86</v>
      </c>
      <c r="E3631" s="1">
        <v>30531.34</v>
      </c>
    </row>
    <row r="3632" spans="1:5" hidden="1">
      <c r="A3632" s="1">
        <v>1953</v>
      </c>
      <c r="B3632" s="1">
        <v>76</v>
      </c>
      <c r="C3632" s="1">
        <v>15350.25</v>
      </c>
      <c r="D3632" s="1">
        <v>11774.83</v>
      </c>
      <c r="E3632" s="1">
        <v>27125.08</v>
      </c>
    </row>
    <row r="3633" spans="1:5" hidden="1">
      <c r="A3633" s="1">
        <v>1953</v>
      </c>
      <c r="B3633" s="1">
        <v>77</v>
      </c>
      <c r="C3633" s="1">
        <v>13900.57</v>
      </c>
      <c r="D3633" s="1">
        <v>10550.17</v>
      </c>
      <c r="E3633" s="1">
        <v>24450.74</v>
      </c>
    </row>
    <row r="3634" spans="1:5" hidden="1">
      <c r="A3634" s="1">
        <v>1953</v>
      </c>
      <c r="B3634" s="1">
        <v>78</v>
      </c>
      <c r="C3634" s="1">
        <v>12574.14</v>
      </c>
      <c r="D3634" s="1">
        <v>9448.31</v>
      </c>
      <c r="E3634" s="1">
        <v>22022.45</v>
      </c>
    </row>
    <row r="3635" spans="1:5" hidden="1">
      <c r="A3635" s="1">
        <v>1953</v>
      </c>
      <c r="B3635" s="1">
        <v>79</v>
      </c>
      <c r="C3635" s="1">
        <v>11149.67</v>
      </c>
      <c r="D3635" s="1">
        <v>8225.4</v>
      </c>
      <c r="E3635" s="1">
        <v>19375.07</v>
      </c>
    </row>
    <row r="3636" spans="1:5" hidden="1">
      <c r="A3636" s="1">
        <v>1953</v>
      </c>
      <c r="B3636" s="1">
        <v>80</v>
      </c>
      <c r="C3636" s="1">
        <v>10597.37</v>
      </c>
      <c r="D3636" s="1">
        <v>7495.96</v>
      </c>
      <c r="E3636" s="1">
        <v>18093.32</v>
      </c>
    </row>
    <row r="3637" spans="1:5" hidden="1">
      <c r="A3637" s="1">
        <v>1953</v>
      </c>
      <c r="B3637" s="1">
        <v>81</v>
      </c>
      <c r="C3637" s="1">
        <v>9386.6</v>
      </c>
      <c r="D3637" s="1">
        <v>6596.89</v>
      </c>
      <c r="E3637" s="1">
        <v>15983.48</v>
      </c>
    </row>
    <row r="3638" spans="1:5" hidden="1">
      <c r="A3638" s="1">
        <v>1953</v>
      </c>
      <c r="B3638" s="1">
        <v>82</v>
      </c>
      <c r="C3638" s="1">
        <v>8398.43</v>
      </c>
      <c r="D3638" s="1">
        <v>5910.9</v>
      </c>
      <c r="E3638" s="1">
        <v>14309.33</v>
      </c>
    </row>
    <row r="3639" spans="1:5" hidden="1">
      <c r="A3639" s="1">
        <v>1953</v>
      </c>
      <c r="B3639" s="1">
        <v>83</v>
      </c>
      <c r="C3639" s="1">
        <v>7315.93</v>
      </c>
      <c r="D3639" s="1">
        <v>5036.2700000000004</v>
      </c>
      <c r="E3639" s="1">
        <v>12352.2</v>
      </c>
    </row>
    <row r="3640" spans="1:5" hidden="1">
      <c r="A3640" s="1">
        <v>1953</v>
      </c>
      <c r="B3640" s="1">
        <v>84</v>
      </c>
      <c r="C3640" s="1">
        <v>6152.15</v>
      </c>
      <c r="D3640" s="1">
        <v>4098.79</v>
      </c>
      <c r="E3640" s="1">
        <v>10250.94</v>
      </c>
    </row>
    <row r="3641" spans="1:5" hidden="1">
      <c r="A3641" s="1">
        <v>1953</v>
      </c>
      <c r="B3641" s="1">
        <v>85</v>
      </c>
      <c r="C3641" s="1">
        <v>5096.08</v>
      </c>
      <c r="D3641" s="1">
        <v>3369.69</v>
      </c>
      <c r="E3641" s="1">
        <v>8465.77</v>
      </c>
    </row>
    <row r="3642" spans="1:5" hidden="1">
      <c r="A3642" s="1">
        <v>1953</v>
      </c>
      <c r="B3642" s="1">
        <v>86</v>
      </c>
      <c r="C3642" s="1">
        <v>4049.05</v>
      </c>
      <c r="D3642" s="1">
        <v>2716.87</v>
      </c>
      <c r="E3642" s="1">
        <v>6765.92</v>
      </c>
    </row>
    <row r="3643" spans="1:5" hidden="1">
      <c r="A3643" s="1">
        <v>1953</v>
      </c>
      <c r="B3643" s="1">
        <v>87</v>
      </c>
      <c r="C3643" s="1">
        <v>3198.98</v>
      </c>
      <c r="D3643" s="1">
        <v>2130.77</v>
      </c>
      <c r="E3643" s="1">
        <v>5329.75</v>
      </c>
    </row>
    <row r="3644" spans="1:5" hidden="1">
      <c r="A3644" s="1">
        <v>1953</v>
      </c>
      <c r="B3644" s="1">
        <v>88</v>
      </c>
      <c r="C3644" s="1">
        <v>2590.77</v>
      </c>
      <c r="D3644" s="1">
        <v>1678.65</v>
      </c>
      <c r="E3644" s="1">
        <v>4269.42</v>
      </c>
    </row>
    <row r="3645" spans="1:5" hidden="1">
      <c r="A3645" s="1">
        <v>1953</v>
      </c>
      <c r="B3645" s="1">
        <v>89</v>
      </c>
      <c r="C3645" s="1">
        <v>2054.06</v>
      </c>
      <c r="D3645" s="1">
        <v>1266.67</v>
      </c>
      <c r="E3645" s="1">
        <v>3320.73</v>
      </c>
    </row>
    <row r="3646" spans="1:5" hidden="1">
      <c r="A3646" s="1">
        <v>1953</v>
      </c>
      <c r="B3646" s="1">
        <v>90</v>
      </c>
      <c r="C3646" s="1">
        <v>1578</v>
      </c>
      <c r="D3646" s="1">
        <v>933.75</v>
      </c>
      <c r="E3646" s="1">
        <v>2511.7600000000002</v>
      </c>
    </row>
    <row r="3647" spans="1:5" hidden="1">
      <c r="A3647" s="1">
        <v>1953</v>
      </c>
      <c r="B3647" s="1">
        <v>91</v>
      </c>
      <c r="C3647" s="1">
        <v>1185.5</v>
      </c>
      <c r="D3647" s="1">
        <v>711.96</v>
      </c>
      <c r="E3647" s="1">
        <v>1897.45</v>
      </c>
    </row>
    <row r="3648" spans="1:5" hidden="1">
      <c r="A3648" s="1">
        <v>1953</v>
      </c>
      <c r="B3648" s="1">
        <v>92</v>
      </c>
      <c r="C3648" s="1">
        <v>876.02</v>
      </c>
      <c r="D3648" s="1">
        <v>527.65</v>
      </c>
      <c r="E3648" s="1">
        <v>1403.67</v>
      </c>
    </row>
    <row r="3649" spans="1:5" hidden="1">
      <c r="A3649" s="1">
        <v>1953</v>
      </c>
      <c r="B3649" s="1">
        <v>93</v>
      </c>
      <c r="C3649" s="1">
        <v>599.80999999999995</v>
      </c>
      <c r="D3649" s="1">
        <v>341.16</v>
      </c>
      <c r="E3649" s="1">
        <v>940.97</v>
      </c>
    </row>
    <row r="3650" spans="1:5" hidden="1">
      <c r="A3650" s="1">
        <v>1953</v>
      </c>
      <c r="B3650" s="1">
        <v>94</v>
      </c>
      <c r="C3650" s="1">
        <v>381.21</v>
      </c>
      <c r="D3650" s="1">
        <v>201.07</v>
      </c>
      <c r="E3650" s="1">
        <v>582.28</v>
      </c>
    </row>
    <row r="3651" spans="1:5" hidden="1">
      <c r="A3651" s="1">
        <v>1953</v>
      </c>
      <c r="B3651" s="1">
        <v>95</v>
      </c>
      <c r="C3651" s="1">
        <v>254.8</v>
      </c>
      <c r="D3651" s="1">
        <v>127.76</v>
      </c>
      <c r="E3651" s="1">
        <v>382.56</v>
      </c>
    </row>
    <row r="3652" spans="1:5" hidden="1">
      <c r="A3652" s="1">
        <v>1953</v>
      </c>
      <c r="B3652" s="1">
        <v>96</v>
      </c>
      <c r="C3652" s="1">
        <v>172.09</v>
      </c>
      <c r="D3652" s="1">
        <v>85.95</v>
      </c>
      <c r="E3652" s="1">
        <v>258.04000000000002</v>
      </c>
    </row>
    <row r="3653" spans="1:5" hidden="1">
      <c r="A3653" s="1">
        <v>1953</v>
      </c>
      <c r="B3653" s="1">
        <v>97</v>
      </c>
      <c r="C3653" s="1">
        <v>105.91</v>
      </c>
      <c r="D3653" s="1">
        <v>56.29</v>
      </c>
      <c r="E3653" s="1">
        <v>162.19999999999999</v>
      </c>
    </row>
    <row r="3654" spans="1:5" hidden="1">
      <c r="A3654" s="1">
        <v>1953</v>
      </c>
      <c r="B3654" s="1">
        <v>98</v>
      </c>
      <c r="C3654" s="1">
        <v>59.07</v>
      </c>
      <c r="D3654" s="1">
        <v>33.99</v>
      </c>
      <c r="E3654" s="1">
        <v>93.06</v>
      </c>
    </row>
    <row r="3655" spans="1:5" hidden="1">
      <c r="A3655" s="1">
        <v>1953</v>
      </c>
      <c r="B3655" s="1">
        <v>99</v>
      </c>
      <c r="C3655" s="1">
        <v>30.11</v>
      </c>
      <c r="D3655" s="1">
        <v>19.940000000000001</v>
      </c>
      <c r="E3655" s="1">
        <v>50.05</v>
      </c>
    </row>
    <row r="3656" spans="1:5" hidden="1">
      <c r="A3656" s="1">
        <v>1953</v>
      </c>
      <c r="B3656" s="1">
        <v>100</v>
      </c>
      <c r="C3656" s="1">
        <v>15.3</v>
      </c>
      <c r="D3656" s="1">
        <v>11.33</v>
      </c>
      <c r="E3656" s="1">
        <v>26.62</v>
      </c>
    </row>
    <row r="3657" spans="1:5" hidden="1">
      <c r="A3657" s="1">
        <v>1953</v>
      </c>
      <c r="B3657" s="1">
        <v>101</v>
      </c>
      <c r="C3657" s="1">
        <v>8.1300000000000008</v>
      </c>
      <c r="D3657" s="1">
        <v>6.08</v>
      </c>
      <c r="E3657" s="1">
        <v>14.2</v>
      </c>
    </row>
    <row r="3658" spans="1:5" hidden="1">
      <c r="A3658" s="1">
        <v>1953</v>
      </c>
      <c r="B3658" s="1">
        <v>102</v>
      </c>
      <c r="C3658" s="1">
        <v>3.8</v>
      </c>
      <c r="D3658" s="1">
        <v>2.87</v>
      </c>
      <c r="E3658" s="1">
        <v>6.67</v>
      </c>
    </row>
    <row r="3659" spans="1:5" hidden="1">
      <c r="A3659" s="1">
        <v>1953</v>
      </c>
      <c r="B3659" s="1">
        <v>103</v>
      </c>
      <c r="C3659" s="1">
        <v>1.29</v>
      </c>
      <c r="D3659" s="1">
        <v>0.75</v>
      </c>
      <c r="E3659" s="1">
        <v>2.0299999999999998</v>
      </c>
    </row>
    <row r="3660" spans="1:5" hidden="1">
      <c r="A3660" s="1">
        <v>1953</v>
      </c>
      <c r="B3660" s="1">
        <v>104</v>
      </c>
      <c r="C3660" s="1">
        <v>0.37</v>
      </c>
      <c r="D3660" s="1">
        <v>0</v>
      </c>
      <c r="E3660" s="1">
        <v>0.37</v>
      </c>
    </row>
    <row r="3661" spans="1:5" hidden="1">
      <c r="A3661" s="1">
        <v>1953</v>
      </c>
      <c r="B3661" s="1">
        <v>105</v>
      </c>
      <c r="C3661" s="1">
        <v>0.05</v>
      </c>
      <c r="D3661" s="1">
        <v>0</v>
      </c>
      <c r="E3661" s="1">
        <v>0.05</v>
      </c>
    </row>
    <row r="3662" spans="1:5" hidden="1">
      <c r="A3662" s="1">
        <v>1953</v>
      </c>
      <c r="B3662" s="1">
        <v>106</v>
      </c>
      <c r="C3662" s="1">
        <v>0</v>
      </c>
      <c r="D3662" s="1">
        <v>0</v>
      </c>
      <c r="E3662" s="1">
        <v>0</v>
      </c>
    </row>
    <row r="3663" spans="1:5" hidden="1">
      <c r="A3663" s="1">
        <v>1953</v>
      </c>
      <c r="B3663" s="1">
        <v>107</v>
      </c>
      <c r="C3663" s="1">
        <v>0</v>
      </c>
      <c r="D3663" s="1">
        <v>0</v>
      </c>
      <c r="E3663" s="1">
        <v>0</v>
      </c>
    </row>
    <row r="3664" spans="1:5" hidden="1">
      <c r="A3664" s="1">
        <v>1953</v>
      </c>
      <c r="B3664" s="1">
        <v>108</v>
      </c>
      <c r="C3664" s="1">
        <v>0</v>
      </c>
      <c r="D3664" s="1">
        <v>0</v>
      </c>
      <c r="E3664" s="1">
        <v>0</v>
      </c>
    </row>
    <row r="3665" spans="1:5" hidden="1">
      <c r="A3665" s="1">
        <v>1953</v>
      </c>
      <c r="B3665" s="1">
        <v>109</v>
      </c>
      <c r="C3665" s="1">
        <v>0</v>
      </c>
      <c r="D3665" s="1">
        <v>0</v>
      </c>
      <c r="E3665" s="1">
        <v>0</v>
      </c>
    </row>
    <row r="3666" spans="1:5" hidden="1">
      <c r="A3666" s="1">
        <v>1953</v>
      </c>
      <c r="B3666" s="1" t="s">
        <v>121</v>
      </c>
      <c r="C3666" s="1">
        <v>0</v>
      </c>
      <c r="D3666" s="1">
        <v>0</v>
      </c>
      <c r="E3666" s="1">
        <v>0</v>
      </c>
    </row>
    <row r="3667" spans="1:5" hidden="1">
      <c r="A3667" s="1">
        <v>1954</v>
      </c>
      <c r="B3667" s="1">
        <v>0</v>
      </c>
      <c r="C3667" s="1">
        <v>97786.17</v>
      </c>
      <c r="D3667" s="1">
        <v>101975.16</v>
      </c>
      <c r="E3667" s="1">
        <v>199761.32</v>
      </c>
    </row>
    <row r="3668" spans="1:5" hidden="1">
      <c r="A3668" s="1">
        <v>1954</v>
      </c>
      <c r="B3668" s="1">
        <v>1</v>
      </c>
      <c r="C3668" s="1">
        <v>96984.33</v>
      </c>
      <c r="D3668" s="1">
        <v>100959.81</v>
      </c>
      <c r="E3668" s="1">
        <v>197944.14</v>
      </c>
    </row>
    <row r="3669" spans="1:5" hidden="1">
      <c r="A3669" s="1">
        <v>1954</v>
      </c>
      <c r="B3669" s="1">
        <v>2</v>
      </c>
      <c r="C3669" s="1">
        <v>95637.72</v>
      </c>
      <c r="D3669" s="1">
        <v>99786.99</v>
      </c>
      <c r="E3669" s="1">
        <v>195424.71</v>
      </c>
    </row>
    <row r="3670" spans="1:5" hidden="1">
      <c r="A3670" s="1">
        <v>1954</v>
      </c>
      <c r="B3670" s="1">
        <v>3</v>
      </c>
      <c r="C3670" s="1">
        <v>94208.11</v>
      </c>
      <c r="D3670" s="1">
        <v>98433.83</v>
      </c>
      <c r="E3670" s="1">
        <v>192641.94</v>
      </c>
    </row>
    <row r="3671" spans="1:5" hidden="1">
      <c r="A3671" s="1">
        <v>1954</v>
      </c>
      <c r="B3671" s="1">
        <v>4</v>
      </c>
      <c r="C3671" s="1">
        <v>92788.26</v>
      </c>
      <c r="D3671" s="1">
        <v>96938.57</v>
      </c>
      <c r="E3671" s="1">
        <v>189726.83</v>
      </c>
    </row>
    <row r="3672" spans="1:5" hidden="1">
      <c r="A3672" s="1">
        <v>1954</v>
      </c>
      <c r="B3672" s="1">
        <v>5</v>
      </c>
      <c r="C3672" s="1">
        <v>91183.35</v>
      </c>
      <c r="D3672" s="1">
        <v>95483.54</v>
      </c>
      <c r="E3672" s="1">
        <v>186666.89</v>
      </c>
    </row>
    <row r="3673" spans="1:5" hidden="1">
      <c r="A3673" s="1">
        <v>1954</v>
      </c>
      <c r="B3673" s="1">
        <v>6</v>
      </c>
      <c r="C3673" s="1">
        <v>92935.43</v>
      </c>
      <c r="D3673" s="1">
        <v>97483.91</v>
      </c>
      <c r="E3673" s="1">
        <v>190419.34</v>
      </c>
    </row>
    <row r="3674" spans="1:5" hidden="1">
      <c r="A3674" s="1">
        <v>1954</v>
      </c>
      <c r="B3674" s="1">
        <v>7</v>
      </c>
      <c r="C3674" s="1">
        <v>92427.94</v>
      </c>
      <c r="D3674" s="1">
        <v>97128.14</v>
      </c>
      <c r="E3674" s="1">
        <v>189556.08</v>
      </c>
    </row>
    <row r="3675" spans="1:5" hidden="1">
      <c r="A3675" s="1">
        <v>1954</v>
      </c>
      <c r="B3675" s="1">
        <v>8</v>
      </c>
      <c r="C3675" s="1">
        <v>84767.6</v>
      </c>
      <c r="D3675" s="1">
        <v>89021.72</v>
      </c>
      <c r="E3675" s="1">
        <v>173789.32</v>
      </c>
    </row>
    <row r="3676" spans="1:5" hidden="1">
      <c r="A3676" s="1">
        <v>1954</v>
      </c>
      <c r="B3676" s="1">
        <v>9</v>
      </c>
      <c r="C3676" s="1">
        <v>79482.36</v>
      </c>
      <c r="D3676" s="1">
        <v>82885.89</v>
      </c>
      <c r="E3676" s="1">
        <v>162368.25</v>
      </c>
    </row>
    <row r="3677" spans="1:5" hidden="1">
      <c r="A3677" s="1">
        <v>1954</v>
      </c>
      <c r="B3677" s="1">
        <v>10</v>
      </c>
      <c r="C3677" s="1">
        <v>75953.210000000006</v>
      </c>
      <c r="D3677" s="1">
        <v>78928.53</v>
      </c>
      <c r="E3677" s="1">
        <v>154881.73000000001</v>
      </c>
    </row>
    <row r="3678" spans="1:5" hidden="1">
      <c r="A3678" s="1">
        <v>1954</v>
      </c>
      <c r="B3678" s="1">
        <v>11</v>
      </c>
      <c r="C3678" s="1">
        <v>70545.91</v>
      </c>
      <c r="D3678" s="1">
        <v>73694.75</v>
      </c>
      <c r="E3678" s="1">
        <v>144240.66</v>
      </c>
    </row>
    <row r="3679" spans="1:5" hidden="1">
      <c r="A3679" s="1">
        <v>1954</v>
      </c>
      <c r="B3679" s="1">
        <v>12</v>
      </c>
      <c r="C3679" s="1">
        <v>67384.69</v>
      </c>
      <c r="D3679" s="1">
        <v>70561.66</v>
      </c>
      <c r="E3679" s="1">
        <v>137946.35</v>
      </c>
    </row>
    <row r="3680" spans="1:5" hidden="1">
      <c r="A3680" s="1">
        <v>1954</v>
      </c>
      <c r="B3680" s="1">
        <v>13</v>
      </c>
      <c r="C3680" s="1">
        <v>64492.959999999999</v>
      </c>
      <c r="D3680" s="1">
        <v>67270.86</v>
      </c>
      <c r="E3680" s="1">
        <v>131763.82</v>
      </c>
    </row>
    <row r="3681" spans="1:5" hidden="1">
      <c r="A3681" s="1">
        <v>1954</v>
      </c>
      <c r="B3681" s="1">
        <v>14</v>
      </c>
      <c r="C3681" s="1">
        <v>61832.67</v>
      </c>
      <c r="D3681" s="1">
        <v>64234.45</v>
      </c>
      <c r="E3681" s="1">
        <v>126067.12</v>
      </c>
    </row>
    <row r="3682" spans="1:5" hidden="1">
      <c r="A3682" s="1">
        <v>1954</v>
      </c>
      <c r="B3682" s="1">
        <v>15</v>
      </c>
      <c r="C3682" s="1">
        <v>60755.4</v>
      </c>
      <c r="D3682" s="1">
        <v>63005.8</v>
      </c>
      <c r="E3682" s="1">
        <v>123761.2</v>
      </c>
    </row>
    <row r="3683" spans="1:5" hidden="1">
      <c r="A3683" s="1">
        <v>1954</v>
      </c>
      <c r="B3683" s="1">
        <v>16</v>
      </c>
      <c r="C3683" s="1">
        <v>59781.8</v>
      </c>
      <c r="D3683" s="1">
        <v>62131.81</v>
      </c>
      <c r="E3683" s="1">
        <v>121913.61</v>
      </c>
    </row>
    <row r="3684" spans="1:5" hidden="1">
      <c r="A3684" s="1">
        <v>1954</v>
      </c>
      <c r="B3684" s="1">
        <v>17</v>
      </c>
      <c r="C3684" s="1">
        <v>58283.91</v>
      </c>
      <c r="D3684" s="1">
        <v>60909.96</v>
      </c>
      <c r="E3684" s="1">
        <v>119193.87</v>
      </c>
    </row>
    <row r="3685" spans="1:5" hidden="1">
      <c r="A3685" s="1">
        <v>1954</v>
      </c>
      <c r="B3685" s="1">
        <v>18</v>
      </c>
      <c r="C3685" s="1">
        <v>56385.99</v>
      </c>
      <c r="D3685" s="1">
        <v>59062.98</v>
      </c>
      <c r="E3685" s="1">
        <v>115448.97</v>
      </c>
    </row>
    <row r="3686" spans="1:5" hidden="1">
      <c r="A3686" s="1">
        <v>1954</v>
      </c>
      <c r="B3686" s="1">
        <v>19</v>
      </c>
      <c r="C3686" s="1">
        <v>54732.65</v>
      </c>
      <c r="D3686" s="1">
        <v>57582.67</v>
      </c>
      <c r="E3686" s="1">
        <v>112315.32</v>
      </c>
    </row>
    <row r="3687" spans="1:5" hidden="1">
      <c r="A3687" s="1">
        <v>1954</v>
      </c>
      <c r="B3687" s="1">
        <v>20</v>
      </c>
      <c r="C3687" s="1">
        <v>54152.54</v>
      </c>
      <c r="D3687" s="1">
        <v>57726.13</v>
      </c>
      <c r="E3687" s="1">
        <v>111878.66</v>
      </c>
    </row>
    <row r="3688" spans="1:5" hidden="1">
      <c r="A3688" s="1">
        <v>1954</v>
      </c>
      <c r="B3688" s="1">
        <v>21</v>
      </c>
      <c r="C3688" s="1">
        <v>54599.27</v>
      </c>
      <c r="D3688" s="1">
        <v>59273.97</v>
      </c>
      <c r="E3688" s="1">
        <v>113873.24</v>
      </c>
    </row>
    <row r="3689" spans="1:5" hidden="1">
      <c r="A3689" s="1">
        <v>1954</v>
      </c>
      <c r="B3689" s="1">
        <v>22</v>
      </c>
      <c r="C3689" s="1">
        <v>56738.879999999997</v>
      </c>
      <c r="D3689" s="1">
        <v>62039.61</v>
      </c>
      <c r="E3689" s="1">
        <v>118778.48</v>
      </c>
    </row>
    <row r="3690" spans="1:5" hidden="1">
      <c r="A3690" s="1">
        <v>1954</v>
      </c>
      <c r="B3690" s="1">
        <v>23</v>
      </c>
      <c r="C3690" s="1">
        <v>60263.62</v>
      </c>
      <c r="D3690" s="1">
        <v>65640.37</v>
      </c>
      <c r="E3690" s="1">
        <v>125903.99</v>
      </c>
    </row>
    <row r="3691" spans="1:5" hidden="1">
      <c r="A3691" s="1">
        <v>1954</v>
      </c>
      <c r="B3691" s="1">
        <v>24</v>
      </c>
      <c r="C3691" s="1">
        <v>62674.1</v>
      </c>
      <c r="D3691" s="1">
        <v>68323.94</v>
      </c>
      <c r="E3691" s="1">
        <v>130998.03</v>
      </c>
    </row>
    <row r="3692" spans="1:5" hidden="1">
      <c r="A3692" s="1">
        <v>1954</v>
      </c>
      <c r="B3692" s="1">
        <v>25</v>
      </c>
      <c r="C3692" s="1">
        <v>64145.98</v>
      </c>
      <c r="D3692" s="1">
        <v>70446.16</v>
      </c>
      <c r="E3692" s="1">
        <v>134592.14000000001</v>
      </c>
    </row>
    <row r="3693" spans="1:5" hidden="1">
      <c r="A3693" s="1">
        <v>1954</v>
      </c>
      <c r="B3693" s="1">
        <v>26</v>
      </c>
      <c r="C3693" s="1">
        <v>65723.34</v>
      </c>
      <c r="D3693" s="1">
        <v>72450.19</v>
      </c>
      <c r="E3693" s="1">
        <v>138173.53</v>
      </c>
    </row>
    <row r="3694" spans="1:5" hidden="1">
      <c r="A3694" s="1">
        <v>1954</v>
      </c>
      <c r="B3694" s="1">
        <v>27</v>
      </c>
      <c r="C3694" s="1">
        <v>67023.37</v>
      </c>
      <c r="D3694" s="1">
        <v>73899.820000000007</v>
      </c>
      <c r="E3694" s="1">
        <v>140923.18</v>
      </c>
    </row>
    <row r="3695" spans="1:5" hidden="1">
      <c r="A3695" s="1">
        <v>1954</v>
      </c>
      <c r="B3695" s="1">
        <v>28</v>
      </c>
      <c r="C3695" s="1">
        <v>68570.8</v>
      </c>
      <c r="D3695" s="1">
        <v>75075.38</v>
      </c>
      <c r="E3695" s="1">
        <v>143646.18</v>
      </c>
    </row>
    <row r="3696" spans="1:5" hidden="1">
      <c r="A3696" s="1">
        <v>1954</v>
      </c>
      <c r="B3696" s="1">
        <v>29</v>
      </c>
      <c r="C3696" s="1">
        <v>69503.97</v>
      </c>
      <c r="D3696" s="1">
        <v>75108.929999999993</v>
      </c>
      <c r="E3696" s="1">
        <v>144612.9</v>
      </c>
    </row>
    <row r="3697" spans="1:5" hidden="1">
      <c r="A3697" s="1">
        <v>1954</v>
      </c>
      <c r="B3697" s="1">
        <v>30</v>
      </c>
      <c r="C3697" s="1">
        <v>69428.36</v>
      </c>
      <c r="D3697" s="1">
        <v>74230.92</v>
      </c>
      <c r="E3697" s="1">
        <v>143659.28</v>
      </c>
    </row>
    <row r="3698" spans="1:5" hidden="1">
      <c r="A3698" s="1">
        <v>1954</v>
      </c>
      <c r="B3698" s="1">
        <v>31</v>
      </c>
      <c r="C3698" s="1">
        <v>69800.179999999993</v>
      </c>
      <c r="D3698" s="1">
        <v>74225.41</v>
      </c>
      <c r="E3698" s="1">
        <v>144025.59</v>
      </c>
    </row>
    <row r="3699" spans="1:5" hidden="1">
      <c r="A3699" s="1">
        <v>1954</v>
      </c>
      <c r="B3699" s="1">
        <v>32</v>
      </c>
      <c r="C3699" s="1">
        <v>70352.399999999994</v>
      </c>
      <c r="D3699" s="1">
        <v>74602.69</v>
      </c>
      <c r="E3699" s="1">
        <v>144955.09</v>
      </c>
    </row>
    <row r="3700" spans="1:5" hidden="1">
      <c r="A3700" s="1">
        <v>1954</v>
      </c>
      <c r="B3700" s="1">
        <v>33</v>
      </c>
      <c r="C3700" s="1">
        <v>69288.25</v>
      </c>
      <c r="D3700" s="1">
        <v>73339.600000000006</v>
      </c>
      <c r="E3700" s="1">
        <v>142627.85</v>
      </c>
    </row>
    <row r="3701" spans="1:5" hidden="1">
      <c r="A3701" s="1">
        <v>1954</v>
      </c>
      <c r="B3701" s="1">
        <v>34</v>
      </c>
      <c r="C3701" s="1">
        <v>65722.710000000006</v>
      </c>
      <c r="D3701" s="1">
        <v>69077.56</v>
      </c>
      <c r="E3701" s="1">
        <v>134800.26999999999</v>
      </c>
    </row>
    <row r="3702" spans="1:5" hidden="1">
      <c r="A3702" s="1">
        <v>1954</v>
      </c>
      <c r="B3702" s="1">
        <v>35</v>
      </c>
      <c r="C3702" s="1">
        <v>62359.93</v>
      </c>
      <c r="D3702" s="1">
        <v>64341.09</v>
      </c>
      <c r="E3702" s="1">
        <v>126701.03</v>
      </c>
    </row>
    <row r="3703" spans="1:5" hidden="1">
      <c r="A3703" s="1">
        <v>1954</v>
      </c>
      <c r="B3703" s="1">
        <v>36</v>
      </c>
      <c r="C3703" s="1">
        <v>61846.8</v>
      </c>
      <c r="D3703" s="1">
        <v>63022.879999999997</v>
      </c>
      <c r="E3703" s="1">
        <v>124869.68</v>
      </c>
    </row>
    <row r="3704" spans="1:5" hidden="1">
      <c r="A3704" s="1">
        <v>1954</v>
      </c>
      <c r="B3704" s="1">
        <v>37</v>
      </c>
      <c r="C3704" s="1">
        <v>62922.13</v>
      </c>
      <c r="D3704" s="1">
        <v>64169.89</v>
      </c>
      <c r="E3704" s="1">
        <v>127092.02</v>
      </c>
    </row>
    <row r="3705" spans="1:5" hidden="1">
      <c r="A3705" s="1">
        <v>1954</v>
      </c>
      <c r="B3705" s="1">
        <v>38</v>
      </c>
      <c r="C3705" s="1">
        <v>64293.93</v>
      </c>
      <c r="D3705" s="1">
        <v>65992.5</v>
      </c>
      <c r="E3705" s="1">
        <v>130286.43</v>
      </c>
    </row>
    <row r="3706" spans="1:5" hidden="1">
      <c r="A3706" s="1">
        <v>1954</v>
      </c>
      <c r="B3706" s="1">
        <v>39</v>
      </c>
      <c r="C3706" s="1">
        <v>65771.27</v>
      </c>
      <c r="D3706" s="1">
        <v>67770.17</v>
      </c>
      <c r="E3706" s="1">
        <v>133541.44</v>
      </c>
    </row>
    <row r="3707" spans="1:5" hidden="1">
      <c r="A3707" s="1">
        <v>1954</v>
      </c>
      <c r="B3707" s="1">
        <v>40</v>
      </c>
      <c r="C3707" s="1">
        <v>65334.82</v>
      </c>
      <c r="D3707" s="1">
        <v>67831.53</v>
      </c>
      <c r="E3707" s="1">
        <v>133166.35</v>
      </c>
    </row>
    <row r="3708" spans="1:5" hidden="1">
      <c r="A3708" s="1">
        <v>1954</v>
      </c>
      <c r="B3708" s="1">
        <v>41</v>
      </c>
      <c r="C3708" s="1">
        <v>63111.25</v>
      </c>
      <c r="D3708" s="1">
        <v>66407.520000000004</v>
      </c>
      <c r="E3708" s="1">
        <v>129518.78</v>
      </c>
    </row>
    <row r="3709" spans="1:5" hidden="1">
      <c r="A3709" s="1">
        <v>1954</v>
      </c>
      <c r="B3709" s="1">
        <v>42</v>
      </c>
      <c r="C3709" s="1">
        <v>60785.57</v>
      </c>
      <c r="D3709" s="1">
        <v>64908.160000000003</v>
      </c>
      <c r="E3709" s="1">
        <v>125693.73</v>
      </c>
    </row>
    <row r="3710" spans="1:5" hidden="1">
      <c r="A3710" s="1">
        <v>1954</v>
      </c>
      <c r="B3710" s="1">
        <v>43</v>
      </c>
      <c r="C3710" s="1">
        <v>58536.12</v>
      </c>
      <c r="D3710" s="1">
        <v>63507.1</v>
      </c>
      <c r="E3710" s="1">
        <v>122043.22</v>
      </c>
    </row>
    <row r="3711" spans="1:5" hidden="1">
      <c r="A3711" s="1">
        <v>1954</v>
      </c>
      <c r="B3711" s="1">
        <v>44</v>
      </c>
      <c r="C3711" s="1">
        <v>56359.25</v>
      </c>
      <c r="D3711" s="1">
        <v>61907.85</v>
      </c>
      <c r="E3711" s="1">
        <v>118267.1</v>
      </c>
    </row>
    <row r="3712" spans="1:5" hidden="1">
      <c r="A3712" s="1">
        <v>1954</v>
      </c>
      <c r="B3712" s="1">
        <v>45</v>
      </c>
      <c r="C3712" s="1">
        <v>54855.26</v>
      </c>
      <c r="D3712" s="1">
        <v>60058.31</v>
      </c>
      <c r="E3712" s="1">
        <v>114913.57</v>
      </c>
    </row>
    <row r="3713" spans="1:5" hidden="1">
      <c r="A3713" s="1">
        <v>1954</v>
      </c>
      <c r="B3713" s="1">
        <v>46</v>
      </c>
      <c r="C3713" s="1">
        <v>53531.57</v>
      </c>
      <c r="D3713" s="1">
        <v>58380.87</v>
      </c>
      <c r="E3713" s="1">
        <v>111912.43</v>
      </c>
    </row>
    <row r="3714" spans="1:5" hidden="1">
      <c r="A3714" s="1">
        <v>1954</v>
      </c>
      <c r="B3714" s="1">
        <v>47</v>
      </c>
      <c r="C3714" s="1">
        <v>51786.04</v>
      </c>
      <c r="D3714" s="1">
        <v>56955.42</v>
      </c>
      <c r="E3714" s="1">
        <v>108741.46</v>
      </c>
    </row>
    <row r="3715" spans="1:5" hidden="1">
      <c r="A3715" s="1">
        <v>1954</v>
      </c>
      <c r="B3715" s="1">
        <v>48</v>
      </c>
      <c r="C3715" s="1">
        <v>48981.57</v>
      </c>
      <c r="D3715" s="1">
        <v>55481</v>
      </c>
      <c r="E3715" s="1">
        <v>104462.57</v>
      </c>
    </row>
    <row r="3716" spans="1:5" hidden="1">
      <c r="A3716" s="1">
        <v>1954</v>
      </c>
      <c r="B3716" s="1">
        <v>49</v>
      </c>
      <c r="C3716" s="1">
        <v>48032.91</v>
      </c>
      <c r="D3716" s="1">
        <v>53360.28</v>
      </c>
      <c r="E3716" s="1">
        <v>101393.2</v>
      </c>
    </row>
    <row r="3717" spans="1:5" hidden="1">
      <c r="A3717" s="1">
        <v>1954</v>
      </c>
      <c r="B3717" s="1">
        <v>50</v>
      </c>
      <c r="C3717" s="1">
        <v>46106.53</v>
      </c>
      <c r="D3717" s="1">
        <v>50660.59</v>
      </c>
      <c r="E3717" s="1">
        <v>96767.12</v>
      </c>
    </row>
    <row r="3718" spans="1:5" hidden="1">
      <c r="A3718" s="1">
        <v>1954</v>
      </c>
      <c r="B3718" s="1">
        <v>51</v>
      </c>
      <c r="C3718" s="1">
        <v>45373.87</v>
      </c>
      <c r="D3718" s="1">
        <v>48752.91</v>
      </c>
      <c r="E3718" s="1">
        <v>94126.78</v>
      </c>
    </row>
    <row r="3719" spans="1:5" hidden="1">
      <c r="A3719" s="1">
        <v>1954</v>
      </c>
      <c r="B3719" s="1">
        <v>52</v>
      </c>
      <c r="C3719" s="1">
        <v>45474.47</v>
      </c>
      <c r="D3719" s="1">
        <v>47825.94</v>
      </c>
      <c r="E3719" s="1">
        <v>93300.41</v>
      </c>
    </row>
    <row r="3720" spans="1:5" hidden="1">
      <c r="A3720" s="1">
        <v>1954</v>
      </c>
      <c r="B3720" s="1">
        <v>53</v>
      </c>
      <c r="C3720" s="1">
        <v>45698.51</v>
      </c>
      <c r="D3720" s="1">
        <v>47226.07</v>
      </c>
      <c r="E3720" s="1">
        <v>92924.58</v>
      </c>
    </row>
    <row r="3721" spans="1:5" hidden="1">
      <c r="A3721" s="1">
        <v>1954</v>
      </c>
      <c r="B3721" s="1">
        <v>54</v>
      </c>
      <c r="C3721" s="1">
        <v>45130.9</v>
      </c>
      <c r="D3721" s="1">
        <v>45534.42</v>
      </c>
      <c r="E3721" s="1">
        <v>90665.32</v>
      </c>
    </row>
    <row r="3722" spans="1:5" hidden="1">
      <c r="A3722" s="1">
        <v>1954</v>
      </c>
      <c r="B3722" s="1">
        <v>55</v>
      </c>
      <c r="C3722" s="1">
        <v>43705.56</v>
      </c>
      <c r="D3722" s="1">
        <v>43057.32</v>
      </c>
      <c r="E3722" s="1">
        <v>86762.880000000005</v>
      </c>
    </row>
    <row r="3723" spans="1:5" hidden="1">
      <c r="A3723" s="1">
        <v>1954</v>
      </c>
      <c r="B3723" s="1">
        <v>56</v>
      </c>
      <c r="C3723" s="1">
        <v>42924.46</v>
      </c>
      <c r="D3723" s="1">
        <v>41327.870000000003</v>
      </c>
      <c r="E3723" s="1">
        <v>84252.33</v>
      </c>
    </row>
    <row r="3724" spans="1:5" hidden="1">
      <c r="A3724" s="1">
        <v>1954</v>
      </c>
      <c r="B3724" s="1">
        <v>57</v>
      </c>
      <c r="C3724" s="1">
        <v>42626.58</v>
      </c>
      <c r="D3724" s="1">
        <v>39954.120000000003</v>
      </c>
      <c r="E3724" s="1">
        <v>82580.7</v>
      </c>
    </row>
    <row r="3725" spans="1:5" hidden="1">
      <c r="A3725" s="1">
        <v>1954</v>
      </c>
      <c r="B3725" s="1">
        <v>58</v>
      </c>
      <c r="C3725" s="1">
        <v>42075.71</v>
      </c>
      <c r="D3725" s="1">
        <v>38774.14</v>
      </c>
      <c r="E3725" s="1">
        <v>80849.850000000006</v>
      </c>
    </row>
    <row r="3726" spans="1:5" hidden="1">
      <c r="A3726" s="1">
        <v>1954</v>
      </c>
      <c r="B3726" s="1">
        <v>59</v>
      </c>
      <c r="C3726" s="1">
        <v>41451.89</v>
      </c>
      <c r="D3726" s="1">
        <v>37677.14</v>
      </c>
      <c r="E3726" s="1">
        <v>79129.03</v>
      </c>
    </row>
    <row r="3727" spans="1:5" hidden="1">
      <c r="A3727" s="1">
        <v>1954</v>
      </c>
      <c r="B3727" s="1">
        <v>60</v>
      </c>
      <c r="C3727" s="1">
        <v>40874.160000000003</v>
      </c>
      <c r="D3727" s="1">
        <v>36772</v>
      </c>
      <c r="E3727" s="1">
        <v>77646.16</v>
      </c>
    </row>
    <row r="3728" spans="1:5" hidden="1">
      <c r="A3728" s="1">
        <v>1954</v>
      </c>
      <c r="B3728" s="1">
        <v>61</v>
      </c>
      <c r="C3728" s="1">
        <v>40598.300000000003</v>
      </c>
      <c r="D3728" s="1">
        <v>36471.42</v>
      </c>
      <c r="E3728" s="1">
        <v>77069.72</v>
      </c>
    </row>
    <row r="3729" spans="1:5" hidden="1">
      <c r="A3729" s="1">
        <v>1954</v>
      </c>
      <c r="B3729" s="1">
        <v>62</v>
      </c>
      <c r="C3729" s="1">
        <v>40027.129999999997</v>
      </c>
      <c r="D3729" s="1">
        <v>36248.129999999997</v>
      </c>
      <c r="E3729" s="1">
        <v>76275.259999999995</v>
      </c>
    </row>
    <row r="3730" spans="1:5" hidden="1">
      <c r="A3730" s="1">
        <v>1954</v>
      </c>
      <c r="B3730" s="1">
        <v>63</v>
      </c>
      <c r="C3730" s="1">
        <v>38655.120000000003</v>
      </c>
      <c r="D3730" s="1">
        <v>35575.78</v>
      </c>
      <c r="E3730" s="1">
        <v>74230.899999999994</v>
      </c>
    </row>
    <row r="3731" spans="1:5" hidden="1">
      <c r="A3731" s="1">
        <v>1954</v>
      </c>
      <c r="B3731" s="1">
        <v>64</v>
      </c>
      <c r="C3731" s="1">
        <v>37105.589999999997</v>
      </c>
      <c r="D3731" s="1">
        <v>34576.47</v>
      </c>
      <c r="E3731" s="1">
        <v>71682.070000000007</v>
      </c>
    </row>
    <row r="3732" spans="1:5" hidden="1">
      <c r="A3732" s="1">
        <v>1954</v>
      </c>
      <c r="B3732" s="1">
        <v>65</v>
      </c>
      <c r="C3732" s="1">
        <v>35726.879999999997</v>
      </c>
      <c r="D3732" s="1">
        <v>32954.129999999997</v>
      </c>
      <c r="E3732" s="1">
        <v>68681.009999999995</v>
      </c>
    </row>
    <row r="3733" spans="1:5" hidden="1">
      <c r="A3733" s="1">
        <v>1954</v>
      </c>
      <c r="B3733" s="1">
        <v>66</v>
      </c>
      <c r="C3733" s="1">
        <v>34130.54</v>
      </c>
      <c r="D3733" s="1">
        <v>30706.25</v>
      </c>
      <c r="E3733" s="1">
        <v>64836.79</v>
      </c>
    </row>
    <row r="3734" spans="1:5" hidden="1">
      <c r="A3734" s="1">
        <v>1954</v>
      </c>
      <c r="B3734" s="1">
        <v>67</v>
      </c>
      <c r="C3734" s="1">
        <v>32231.54</v>
      </c>
      <c r="D3734" s="1">
        <v>28579.87</v>
      </c>
      <c r="E3734" s="1">
        <v>60811.41</v>
      </c>
    </row>
    <row r="3735" spans="1:5" hidden="1">
      <c r="A3735" s="1">
        <v>1954</v>
      </c>
      <c r="B3735" s="1">
        <v>68</v>
      </c>
      <c r="C3735" s="1">
        <v>30478.07</v>
      </c>
      <c r="D3735" s="1">
        <v>26604.18</v>
      </c>
      <c r="E3735" s="1">
        <v>57082.25</v>
      </c>
    </row>
    <row r="3736" spans="1:5" hidden="1">
      <c r="A3736" s="1">
        <v>1954</v>
      </c>
      <c r="B3736" s="1">
        <v>69</v>
      </c>
      <c r="C3736" s="1">
        <v>28631.94</v>
      </c>
      <c r="D3736" s="1">
        <v>24679.99</v>
      </c>
      <c r="E3736" s="1">
        <v>53311.93</v>
      </c>
    </row>
    <row r="3737" spans="1:5" hidden="1">
      <c r="A3737" s="1">
        <v>1954</v>
      </c>
      <c r="B3737" s="1">
        <v>70</v>
      </c>
      <c r="C3737" s="1">
        <v>26234.35</v>
      </c>
      <c r="D3737" s="1">
        <v>22482.95</v>
      </c>
      <c r="E3737" s="1">
        <v>48717.3</v>
      </c>
    </row>
    <row r="3738" spans="1:5" hidden="1">
      <c r="A3738" s="1">
        <v>1954</v>
      </c>
      <c r="B3738" s="1">
        <v>71</v>
      </c>
      <c r="C3738" s="1">
        <v>24079.55</v>
      </c>
      <c r="D3738" s="1">
        <v>20404.689999999999</v>
      </c>
      <c r="E3738" s="1">
        <v>44484.24</v>
      </c>
    </row>
    <row r="3739" spans="1:5" hidden="1">
      <c r="A3739" s="1">
        <v>1954</v>
      </c>
      <c r="B3739" s="1">
        <v>72</v>
      </c>
      <c r="C3739" s="1">
        <v>22749.48</v>
      </c>
      <c r="D3739" s="1">
        <v>18998.47</v>
      </c>
      <c r="E3739" s="1">
        <v>41747.949999999997</v>
      </c>
    </row>
    <row r="3740" spans="1:5" hidden="1">
      <c r="A3740" s="1">
        <v>1954</v>
      </c>
      <c r="B3740" s="1">
        <v>73</v>
      </c>
      <c r="C3740" s="1">
        <v>21750.12</v>
      </c>
      <c r="D3740" s="1">
        <v>17651.939999999999</v>
      </c>
      <c r="E3740" s="1">
        <v>39402.050000000003</v>
      </c>
    </row>
    <row r="3741" spans="1:5" hidden="1">
      <c r="A3741" s="1">
        <v>1954</v>
      </c>
      <c r="B3741" s="1">
        <v>74</v>
      </c>
      <c r="C3741" s="1">
        <v>20277.650000000001</v>
      </c>
      <c r="D3741" s="1">
        <v>15878.47</v>
      </c>
      <c r="E3741" s="1">
        <v>36156.120000000003</v>
      </c>
    </row>
    <row r="3742" spans="1:5" hidden="1">
      <c r="A3742" s="1">
        <v>1954</v>
      </c>
      <c r="B3742" s="1">
        <v>75</v>
      </c>
      <c r="C3742" s="1">
        <v>18255.060000000001</v>
      </c>
      <c r="D3742" s="1">
        <v>13927.9</v>
      </c>
      <c r="E3742" s="1">
        <v>32182.959999999999</v>
      </c>
    </row>
    <row r="3743" spans="1:5" hidden="1">
      <c r="A3743" s="1">
        <v>1954</v>
      </c>
      <c r="B3743" s="1">
        <v>76</v>
      </c>
      <c r="C3743" s="1">
        <v>16203.72</v>
      </c>
      <c r="D3743" s="1">
        <v>12152.76</v>
      </c>
      <c r="E3743" s="1">
        <v>28356.48</v>
      </c>
    </row>
    <row r="3744" spans="1:5" hidden="1">
      <c r="A3744" s="1">
        <v>1954</v>
      </c>
      <c r="B3744" s="1">
        <v>77</v>
      </c>
      <c r="C3744" s="1">
        <v>14425.37</v>
      </c>
      <c r="D3744" s="1">
        <v>10749.74</v>
      </c>
      <c r="E3744" s="1">
        <v>25175.11</v>
      </c>
    </row>
    <row r="3745" spans="1:5" hidden="1">
      <c r="A3745" s="1">
        <v>1954</v>
      </c>
      <c r="B3745" s="1">
        <v>78</v>
      </c>
      <c r="C3745" s="1">
        <v>12975.41</v>
      </c>
      <c r="D3745" s="1">
        <v>9550.2000000000007</v>
      </c>
      <c r="E3745" s="1">
        <v>22525.61</v>
      </c>
    </row>
    <row r="3746" spans="1:5" hidden="1">
      <c r="A3746" s="1">
        <v>1954</v>
      </c>
      <c r="B3746" s="1">
        <v>79</v>
      </c>
      <c r="C3746" s="1">
        <v>11599.09</v>
      </c>
      <c r="D3746" s="1">
        <v>8448.3799999999992</v>
      </c>
      <c r="E3746" s="1">
        <v>20047.48</v>
      </c>
    </row>
    <row r="3747" spans="1:5" hidden="1">
      <c r="A3747" s="1">
        <v>1954</v>
      </c>
      <c r="B3747" s="1">
        <v>80</v>
      </c>
      <c r="C3747" s="1">
        <v>10996.38</v>
      </c>
      <c r="D3747" s="1">
        <v>7673.59</v>
      </c>
      <c r="E3747" s="1">
        <v>18669.97</v>
      </c>
    </row>
    <row r="3748" spans="1:5" hidden="1">
      <c r="A3748" s="1">
        <v>1954</v>
      </c>
      <c r="B3748" s="1">
        <v>81</v>
      </c>
      <c r="C3748" s="1">
        <v>9654.74</v>
      </c>
      <c r="D3748" s="1">
        <v>6659.64</v>
      </c>
      <c r="E3748" s="1">
        <v>16314.38</v>
      </c>
    </row>
    <row r="3749" spans="1:5" hidden="1">
      <c r="A3749" s="1">
        <v>1954</v>
      </c>
      <c r="B3749" s="1">
        <v>82</v>
      </c>
      <c r="C3749" s="1">
        <v>8467.02</v>
      </c>
      <c r="D3749" s="1">
        <v>5799.91</v>
      </c>
      <c r="E3749" s="1">
        <v>14266.93</v>
      </c>
    </row>
    <row r="3750" spans="1:5" hidden="1">
      <c r="A3750" s="1">
        <v>1954</v>
      </c>
      <c r="B3750" s="1">
        <v>83</v>
      </c>
      <c r="C3750" s="1">
        <v>7449.91</v>
      </c>
      <c r="D3750" s="1">
        <v>5079.04</v>
      </c>
      <c r="E3750" s="1">
        <v>12528.95</v>
      </c>
    </row>
    <row r="3751" spans="1:5" hidden="1">
      <c r="A3751" s="1">
        <v>1954</v>
      </c>
      <c r="B3751" s="1">
        <v>84</v>
      </c>
      <c r="C3751" s="1">
        <v>6391.58</v>
      </c>
      <c r="D3751" s="1">
        <v>4241.99</v>
      </c>
      <c r="E3751" s="1">
        <v>10633.57</v>
      </c>
    </row>
    <row r="3752" spans="1:5" hidden="1">
      <c r="A3752" s="1">
        <v>1954</v>
      </c>
      <c r="B3752" s="1">
        <v>85</v>
      </c>
      <c r="C3752" s="1">
        <v>5276.35</v>
      </c>
      <c r="D3752" s="1">
        <v>3398.45</v>
      </c>
      <c r="E3752" s="1">
        <v>8674.7999999999993</v>
      </c>
    </row>
    <row r="3753" spans="1:5" hidden="1">
      <c r="A3753" s="1">
        <v>1954</v>
      </c>
      <c r="B3753" s="1">
        <v>86</v>
      </c>
      <c r="C3753" s="1">
        <v>4293.83</v>
      </c>
      <c r="D3753" s="1">
        <v>2745.9</v>
      </c>
      <c r="E3753" s="1">
        <v>7039.73</v>
      </c>
    </row>
    <row r="3754" spans="1:5" hidden="1">
      <c r="A3754" s="1">
        <v>1954</v>
      </c>
      <c r="B3754" s="1">
        <v>87</v>
      </c>
      <c r="C3754" s="1">
        <v>3379.56</v>
      </c>
      <c r="D3754" s="1">
        <v>2168.4699999999998</v>
      </c>
      <c r="E3754" s="1">
        <v>5548.02</v>
      </c>
    </row>
    <row r="3755" spans="1:5" hidden="1">
      <c r="A3755" s="1">
        <v>1954</v>
      </c>
      <c r="B3755" s="1">
        <v>88</v>
      </c>
      <c r="C3755" s="1">
        <v>2646.87</v>
      </c>
      <c r="D3755" s="1">
        <v>1676.94</v>
      </c>
      <c r="E3755" s="1">
        <v>4323.82</v>
      </c>
    </row>
    <row r="3756" spans="1:5" hidden="1">
      <c r="A3756" s="1">
        <v>1954</v>
      </c>
      <c r="B3756" s="1">
        <v>89</v>
      </c>
      <c r="C3756" s="1">
        <v>2102.67</v>
      </c>
      <c r="D3756" s="1">
        <v>1288.55</v>
      </c>
      <c r="E3756" s="1">
        <v>3391.22</v>
      </c>
    </row>
    <row r="3757" spans="1:5" hidden="1">
      <c r="A3757" s="1">
        <v>1954</v>
      </c>
      <c r="B3757" s="1">
        <v>90</v>
      </c>
      <c r="C3757" s="1">
        <v>1629.68</v>
      </c>
      <c r="D3757" s="1">
        <v>952.99</v>
      </c>
      <c r="E3757" s="1">
        <v>2582.67</v>
      </c>
    </row>
    <row r="3758" spans="1:5" hidden="1">
      <c r="A3758" s="1">
        <v>1954</v>
      </c>
      <c r="B3758" s="1">
        <v>91</v>
      </c>
      <c r="C3758" s="1">
        <v>1234.79</v>
      </c>
      <c r="D3758" s="1">
        <v>716.1</v>
      </c>
      <c r="E3758" s="1">
        <v>1950.88</v>
      </c>
    </row>
    <row r="3759" spans="1:5" hidden="1">
      <c r="A3759" s="1">
        <v>1954</v>
      </c>
      <c r="B3759" s="1">
        <v>92</v>
      </c>
      <c r="C3759" s="1">
        <v>911.6</v>
      </c>
      <c r="D3759" s="1">
        <v>548.80999999999995</v>
      </c>
      <c r="E3759" s="1">
        <v>1460.41</v>
      </c>
    </row>
    <row r="3760" spans="1:5" hidden="1">
      <c r="A3760" s="1">
        <v>1954</v>
      </c>
      <c r="B3760" s="1">
        <v>93</v>
      </c>
      <c r="C3760" s="1">
        <v>646.42999999999995</v>
      </c>
      <c r="D3760" s="1">
        <v>383.37</v>
      </c>
      <c r="E3760" s="1">
        <v>1029.8</v>
      </c>
    </row>
    <row r="3761" spans="1:5" hidden="1">
      <c r="A3761" s="1">
        <v>1954</v>
      </c>
      <c r="B3761" s="1">
        <v>94</v>
      </c>
      <c r="C3761" s="1">
        <v>431.16</v>
      </c>
      <c r="D3761" s="1">
        <v>238.46</v>
      </c>
      <c r="E3761" s="1">
        <v>669.63</v>
      </c>
    </row>
    <row r="3762" spans="1:5" hidden="1">
      <c r="A3762" s="1">
        <v>1954</v>
      </c>
      <c r="B3762" s="1">
        <v>95</v>
      </c>
      <c r="C3762" s="1">
        <v>272.24</v>
      </c>
      <c r="D3762" s="1">
        <v>137.46</v>
      </c>
      <c r="E3762" s="1">
        <v>409.7</v>
      </c>
    </row>
    <row r="3763" spans="1:5" hidden="1">
      <c r="A3763" s="1">
        <v>1954</v>
      </c>
      <c r="B3763" s="1">
        <v>96</v>
      </c>
      <c r="C3763" s="1">
        <v>175.11</v>
      </c>
      <c r="D3763" s="1">
        <v>82.68</v>
      </c>
      <c r="E3763" s="1">
        <v>257.79000000000002</v>
      </c>
    </row>
    <row r="3764" spans="1:5" hidden="1">
      <c r="A3764" s="1">
        <v>1954</v>
      </c>
      <c r="B3764" s="1">
        <v>97</v>
      </c>
      <c r="C3764" s="1">
        <v>113.65</v>
      </c>
      <c r="D3764" s="1">
        <v>54.36</v>
      </c>
      <c r="E3764" s="1">
        <v>168</v>
      </c>
    </row>
    <row r="3765" spans="1:5" hidden="1">
      <c r="A3765" s="1">
        <v>1954</v>
      </c>
      <c r="B3765" s="1">
        <v>98</v>
      </c>
      <c r="C3765" s="1">
        <v>68.86</v>
      </c>
      <c r="D3765" s="1">
        <v>35.700000000000003</v>
      </c>
      <c r="E3765" s="1">
        <v>104.56</v>
      </c>
    </row>
    <row r="3766" spans="1:5" hidden="1">
      <c r="A3766" s="1">
        <v>1954</v>
      </c>
      <c r="B3766" s="1">
        <v>99</v>
      </c>
      <c r="C3766" s="1">
        <v>35.46</v>
      </c>
      <c r="D3766" s="1">
        <v>22.59</v>
      </c>
      <c r="E3766" s="1">
        <v>58.05</v>
      </c>
    </row>
    <row r="3767" spans="1:5" hidden="1">
      <c r="A3767" s="1">
        <v>1954</v>
      </c>
      <c r="B3767" s="1">
        <v>100</v>
      </c>
      <c r="C3767" s="1">
        <v>16.87</v>
      </c>
      <c r="D3767" s="1">
        <v>13.66</v>
      </c>
      <c r="E3767" s="1">
        <v>30.53</v>
      </c>
    </row>
    <row r="3768" spans="1:5" hidden="1">
      <c r="A3768" s="1">
        <v>1954</v>
      </c>
      <c r="B3768" s="1">
        <v>101</v>
      </c>
      <c r="C3768" s="1">
        <v>8.43</v>
      </c>
      <c r="D3768" s="1">
        <v>7.71</v>
      </c>
      <c r="E3768" s="1">
        <v>16.14</v>
      </c>
    </row>
    <row r="3769" spans="1:5" hidden="1">
      <c r="A3769" s="1">
        <v>1954</v>
      </c>
      <c r="B3769" s="1">
        <v>102</v>
      </c>
      <c r="C3769" s="1">
        <v>4.28</v>
      </c>
      <c r="D3769" s="1">
        <v>4.1100000000000003</v>
      </c>
      <c r="E3769" s="1">
        <v>8.4</v>
      </c>
    </row>
    <row r="3770" spans="1:5" hidden="1">
      <c r="A3770" s="1">
        <v>1954</v>
      </c>
      <c r="B3770" s="1">
        <v>103</v>
      </c>
      <c r="C3770" s="1">
        <v>1.71</v>
      </c>
      <c r="D3770" s="1">
        <v>1.83</v>
      </c>
      <c r="E3770" s="1">
        <v>3.54</v>
      </c>
    </row>
    <row r="3771" spans="1:5" hidden="1">
      <c r="A3771" s="1">
        <v>1954</v>
      </c>
      <c r="B3771" s="1">
        <v>104</v>
      </c>
      <c r="C3771" s="1">
        <v>0.23</v>
      </c>
      <c r="D3771" s="1">
        <v>0.51</v>
      </c>
      <c r="E3771" s="1">
        <v>0.73</v>
      </c>
    </row>
    <row r="3772" spans="1:5" hidden="1">
      <c r="A3772" s="1">
        <v>1954</v>
      </c>
      <c r="B3772" s="1">
        <v>105</v>
      </c>
      <c r="C3772" s="1">
        <v>0</v>
      </c>
      <c r="D3772" s="1">
        <v>0</v>
      </c>
      <c r="E3772" s="1">
        <v>0</v>
      </c>
    </row>
    <row r="3773" spans="1:5" hidden="1">
      <c r="A3773" s="1">
        <v>1954</v>
      </c>
      <c r="B3773" s="1">
        <v>106</v>
      </c>
      <c r="C3773" s="1">
        <v>0</v>
      </c>
      <c r="D3773" s="1">
        <v>0</v>
      </c>
      <c r="E3773" s="1">
        <v>0</v>
      </c>
    </row>
    <row r="3774" spans="1:5" hidden="1">
      <c r="A3774" s="1">
        <v>1954</v>
      </c>
      <c r="B3774" s="1">
        <v>107</v>
      </c>
      <c r="C3774" s="1">
        <v>0</v>
      </c>
      <c r="D3774" s="1">
        <v>0</v>
      </c>
      <c r="E3774" s="1">
        <v>0</v>
      </c>
    </row>
    <row r="3775" spans="1:5" hidden="1">
      <c r="A3775" s="1">
        <v>1954</v>
      </c>
      <c r="B3775" s="1">
        <v>108</v>
      </c>
      <c r="C3775" s="1">
        <v>0</v>
      </c>
      <c r="D3775" s="1">
        <v>0</v>
      </c>
      <c r="E3775" s="1">
        <v>0</v>
      </c>
    </row>
    <row r="3776" spans="1:5" hidden="1">
      <c r="A3776" s="1">
        <v>1954</v>
      </c>
      <c r="B3776" s="1">
        <v>109</v>
      </c>
      <c r="C3776" s="1">
        <v>0</v>
      </c>
      <c r="D3776" s="1">
        <v>0</v>
      </c>
      <c r="E3776" s="1">
        <v>0</v>
      </c>
    </row>
    <row r="3777" spans="1:5" hidden="1">
      <c r="A3777" s="1">
        <v>1954</v>
      </c>
      <c r="B3777" s="1" t="s">
        <v>121</v>
      </c>
      <c r="C3777" s="1">
        <v>0</v>
      </c>
      <c r="D3777" s="1">
        <v>0</v>
      </c>
      <c r="E3777" s="1">
        <v>0</v>
      </c>
    </row>
    <row r="3778" spans="1:5" hidden="1">
      <c r="A3778" s="1">
        <v>1955</v>
      </c>
      <c r="B3778" s="1">
        <v>0</v>
      </c>
      <c r="C3778" s="1">
        <v>98896.99</v>
      </c>
      <c r="D3778" s="1">
        <v>103665.78</v>
      </c>
      <c r="E3778" s="1">
        <v>202562.77</v>
      </c>
    </row>
    <row r="3779" spans="1:5" hidden="1">
      <c r="A3779" s="1">
        <v>1955</v>
      </c>
      <c r="B3779" s="1">
        <v>1</v>
      </c>
      <c r="C3779" s="1">
        <v>97880.23</v>
      </c>
      <c r="D3779" s="1">
        <v>101931.78</v>
      </c>
      <c r="E3779" s="1">
        <v>199812.01</v>
      </c>
    </row>
    <row r="3780" spans="1:5" hidden="1">
      <c r="A3780" s="1">
        <v>1955</v>
      </c>
      <c r="B3780" s="1">
        <v>2</v>
      </c>
      <c r="C3780" s="1">
        <v>97706.9</v>
      </c>
      <c r="D3780" s="1">
        <v>101707.22</v>
      </c>
      <c r="E3780" s="1">
        <v>199414.12</v>
      </c>
    </row>
    <row r="3781" spans="1:5" hidden="1">
      <c r="A3781" s="1">
        <v>1955</v>
      </c>
      <c r="B3781" s="1">
        <v>3</v>
      </c>
      <c r="C3781" s="1">
        <v>96512.6</v>
      </c>
      <c r="D3781" s="1">
        <v>100661.96</v>
      </c>
      <c r="E3781" s="1">
        <v>197174.56</v>
      </c>
    </row>
    <row r="3782" spans="1:5" hidden="1">
      <c r="A3782" s="1">
        <v>1955</v>
      </c>
      <c r="B3782" s="1">
        <v>4</v>
      </c>
      <c r="C3782" s="1">
        <v>95208.27</v>
      </c>
      <c r="D3782" s="1">
        <v>99459.04</v>
      </c>
      <c r="E3782" s="1">
        <v>194667.31</v>
      </c>
    </row>
    <row r="3783" spans="1:5" hidden="1">
      <c r="A3783" s="1">
        <v>1955</v>
      </c>
      <c r="B3783" s="1">
        <v>5</v>
      </c>
      <c r="C3783" s="1">
        <v>93738.4</v>
      </c>
      <c r="D3783" s="1">
        <v>98038.53</v>
      </c>
      <c r="E3783" s="1">
        <v>191776.94</v>
      </c>
    </row>
    <row r="3784" spans="1:5" hidden="1">
      <c r="A3784" s="1">
        <v>1955</v>
      </c>
      <c r="B3784" s="1">
        <v>6</v>
      </c>
      <c r="C3784" s="1">
        <v>92183.76</v>
      </c>
      <c r="D3784" s="1">
        <v>96533.91</v>
      </c>
      <c r="E3784" s="1">
        <v>188717.67</v>
      </c>
    </row>
    <row r="3785" spans="1:5" hidden="1">
      <c r="A3785" s="1">
        <v>1955</v>
      </c>
      <c r="B3785" s="1">
        <v>7</v>
      </c>
      <c r="C3785" s="1">
        <v>93985.81</v>
      </c>
      <c r="D3785" s="1">
        <v>98534.68</v>
      </c>
      <c r="E3785" s="1">
        <v>192520.49</v>
      </c>
    </row>
    <row r="3786" spans="1:5" hidden="1">
      <c r="A3786" s="1">
        <v>1955</v>
      </c>
      <c r="B3786" s="1">
        <v>8</v>
      </c>
      <c r="C3786" s="1">
        <v>93328.65</v>
      </c>
      <c r="D3786" s="1">
        <v>98104.06</v>
      </c>
      <c r="E3786" s="1">
        <v>191432.7</v>
      </c>
    </row>
    <row r="3787" spans="1:5" hidden="1">
      <c r="A3787" s="1">
        <v>1955</v>
      </c>
      <c r="B3787" s="1">
        <v>9</v>
      </c>
      <c r="C3787" s="1">
        <v>85643.49</v>
      </c>
      <c r="D3787" s="1">
        <v>89922.51</v>
      </c>
      <c r="E3787" s="1">
        <v>175565.99</v>
      </c>
    </row>
    <row r="3788" spans="1:5" hidden="1">
      <c r="A3788" s="1">
        <v>1955</v>
      </c>
      <c r="B3788" s="1">
        <v>10</v>
      </c>
      <c r="C3788" s="1">
        <v>80307.89</v>
      </c>
      <c r="D3788" s="1">
        <v>83711.31</v>
      </c>
      <c r="E3788" s="1">
        <v>164019.20000000001</v>
      </c>
    </row>
    <row r="3789" spans="1:5" hidden="1">
      <c r="A3789" s="1">
        <v>1955</v>
      </c>
      <c r="B3789" s="1">
        <v>11</v>
      </c>
      <c r="C3789" s="1">
        <v>76578.820000000007</v>
      </c>
      <c r="D3789" s="1">
        <v>79629.399999999994</v>
      </c>
      <c r="E3789" s="1">
        <v>156208.22</v>
      </c>
    </row>
    <row r="3790" spans="1:5" hidden="1">
      <c r="A3790" s="1">
        <v>1955</v>
      </c>
      <c r="B3790" s="1">
        <v>12</v>
      </c>
      <c r="C3790" s="1">
        <v>71171.509999999995</v>
      </c>
      <c r="D3790" s="1">
        <v>74420.429999999993</v>
      </c>
      <c r="E3790" s="1">
        <v>145591.94</v>
      </c>
    </row>
    <row r="3791" spans="1:5" hidden="1">
      <c r="A3791" s="1">
        <v>1955</v>
      </c>
      <c r="B3791" s="1">
        <v>13</v>
      </c>
      <c r="C3791" s="1">
        <v>67885.100000000006</v>
      </c>
      <c r="D3791" s="1">
        <v>71212.070000000007</v>
      </c>
      <c r="E3791" s="1">
        <v>139097.17000000001</v>
      </c>
    </row>
    <row r="3792" spans="1:5" hidden="1">
      <c r="A3792" s="1">
        <v>1955</v>
      </c>
      <c r="B3792" s="1">
        <v>14</v>
      </c>
      <c r="C3792" s="1">
        <v>64993.42</v>
      </c>
      <c r="D3792" s="1">
        <v>67921.25</v>
      </c>
      <c r="E3792" s="1">
        <v>132914.66</v>
      </c>
    </row>
    <row r="3793" spans="1:5" hidden="1">
      <c r="A3793" s="1">
        <v>1955</v>
      </c>
      <c r="B3793" s="1">
        <v>15</v>
      </c>
      <c r="C3793" s="1">
        <v>62408.28</v>
      </c>
      <c r="D3793" s="1">
        <v>64884.72</v>
      </c>
      <c r="E3793" s="1">
        <v>127293</v>
      </c>
    </row>
    <row r="3794" spans="1:5" hidden="1">
      <c r="A3794" s="1">
        <v>1955</v>
      </c>
      <c r="B3794" s="1">
        <v>16</v>
      </c>
      <c r="C3794" s="1">
        <v>61305.82</v>
      </c>
      <c r="D3794" s="1">
        <v>63731.43</v>
      </c>
      <c r="E3794" s="1">
        <v>125037.25</v>
      </c>
    </row>
    <row r="3795" spans="1:5" hidden="1">
      <c r="A3795" s="1">
        <v>1955</v>
      </c>
      <c r="B3795" s="1">
        <v>17</v>
      </c>
      <c r="C3795" s="1">
        <v>60257.42</v>
      </c>
      <c r="D3795" s="1">
        <v>63057.86</v>
      </c>
      <c r="E3795" s="1">
        <v>123315.28</v>
      </c>
    </row>
    <row r="3796" spans="1:5" hidden="1">
      <c r="A3796" s="1">
        <v>1955</v>
      </c>
      <c r="B3796" s="1">
        <v>18</v>
      </c>
      <c r="C3796" s="1">
        <v>58859.53</v>
      </c>
      <c r="D3796" s="1">
        <v>61961.23</v>
      </c>
      <c r="E3796" s="1">
        <v>120820.76</v>
      </c>
    </row>
    <row r="3797" spans="1:5" hidden="1">
      <c r="A3797" s="1">
        <v>1955</v>
      </c>
      <c r="B3797" s="1">
        <v>19</v>
      </c>
      <c r="C3797" s="1">
        <v>57086.79</v>
      </c>
      <c r="D3797" s="1">
        <v>60289.84</v>
      </c>
      <c r="E3797" s="1">
        <v>117376.62</v>
      </c>
    </row>
    <row r="3798" spans="1:5" hidden="1">
      <c r="A3798" s="1">
        <v>1955</v>
      </c>
      <c r="B3798" s="1">
        <v>20</v>
      </c>
      <c r="C3798" s="1">
        <v>55483.55</v>
      </c>
      <c r="D3798" s="1">
        <v>59086.23</v>
      </c>
      <c r="E3798" s="1">
        <v>114569.79</v>
      </c>
    </row>
    <row r="3799" spans="1:5" hidden="1">
      <c r="A3799" s="1">
        <v>1955</v>
      </c>
      <c r="B3799" s="1">
        <v>21</v>
      </c>
      <c r="C3799" s="1">
        <v>54953.78</v>
      </c>
      <c r="D3799" s="1">
        <v>59554.77</v>
      </c>
      <c r="E3799" s="1">
        <v>114508.55</v>
      </c>
    </row>
    <row r="3800" spans="1:5" hidden="1">
      <c r="A3800" s="1">
        <v>1955</v>
      </c>
      <c r="B3800" s="1">
        <v>22</v>
      </c>
      <c r="C3800" s="1">
        <v>55450.55</v>
      </c>
      <c r="D3800" s="1">
        <v>60952.35</v>
      </c>
      <c r="E3800" s="1">
        <v>116402.91</v>
      </c>
    </row>
    <row r="3801" spans="1:5" hidden="1">
      <c r="A3801" s="1">
        <v>1955</v>
      </c>
      <c r="B3801" s="1">
        <v>23</v>
      </c>
      <c r="C3801" s="1">
        <v>57664.9</v>
      </c>
      <c r="D3801" s="1">
        <v>63416.83</v>
      </c>
      <c r="E3801" s="1">
        <v>121081.72</v>
      </c>
    </row>
    <row r="3802" spans="1:5" hidden="1">
      <c r="A3802" s="1">
        <v>1955</v>
      </c>
      <c r="B3802" s="1">
        <v>24</v>
      </c>
      <c r="C3802" s="1">
        <v>61289.65</v>
      </c>
      <c r="D3802" s="1">
        <v>67218.03</v>
      </c>
      <c r="E3802" s="1">
        <v>128507.69</v>
      </c>
    </row>
    <row r="3803" spans="1:5" hidden="1">
      <c r="A3803" s="1">
        <v>1955</v>
      </c>
      <c r="B3803" s="1">
        <v>25</v>
      </c>
      <c r="C3803" s="1">
        <v>63650.12</v>
      </c>
      <c r="D3803" s="1">
        <v>70077.33</v>
      </c>
      <c r="E3803" s="1">
        <v>133727.45000000001</v>
      </c>
    </row>
    <row r="3804" spans="1:5" hidden="1">
      <c r="A3804" s="1">
        <v>1955</v>
      </c>
      <c r="B3804" s="1">
        <v>26</v>
      </c>
      <c r="C3804" s="1">
        <v>65096.77</v>
      </c>
      <c r="D3804" s="1">
        <v>72249.89</v>
      </c>
      <c r="E3804" s="1">
        <v>137346.66</v>
      </c>
    </row>
    <row r="3805" spans="1:5" hidden="1">
      <c r="A3805" s="1">
        <v>1955</v>
      </c>
      <c r="B3805" s="1">
        <v>27</v>
      </c>
      <c r="C3805" s="1">
        <v>66674.14</v>
      </c>
      <c r="D3805" s="1">
        <v>74053.41</v>
      </c>
      <c r="E3805" s="1">
        <v>140727.54999999999</v>
      </c>
    </row>
    <row r="3806" spans="1:5" hidden="1">
      <c r="A3806" s="1">
        <v>1955</v>
      </c>
      <c r="B3806" s="1">
        <v>28</v>
      </c>
      <c r="C3806" s="1">
        <v>67924.179999999993</v>
      </c>
      <c r="D3806" s="1">
        <v>75177.59</v>
      </c>
      <c r="E3806" s="1">
        <v>143101.76999999999</v>
      </c>
    </row>
    <row r="3807" spans="1:5" hidden="1">
      <c r="A3807" s="1">
        <v>1955</v>
      </c>
      <c r="B3807" s="1">
        <v>29</v>
      </c>
      <c r="C3807" s="1">
        <v>69471.19</v>
      </c>
      <c r="D3807" s="1">
        <v>76202.14</v>
      </c>
      <c r="E3807" s="1">
        <v>145673.32999999999</v>
      </c>
    </row>
    <row r="3808" spans="1:5" hidden="1">
      <c r="A3808" s="1">
        <v>1955</v>
      </c>
      <c r="B3808" s="1">
        <v>30</v>
      </c>
      <c r="C3808" s="1">
        <v>70304.31</v>
      </c>
      <c r="D3808" s="1">
        <v>76060.81</v>
      </c>
      <c r="E3808" s="1">
        <v>146365.12</v>
      </c>
    </row>
    <row r="3809" spans="1:5" hidden="1">
      <c r="A3809" s="1">
        <v>1955</v>
      </c>
      <c r="B3809" s="1">
        <v>31</v>
      </c>
      <c r="C3809" s="1">
        <v>70253.94</v>
      </c>
      <c r="D3809" s="1">
        <v>75057.789999999994</v>
      </c>
      <c r="E3809" s="1">
        <v>145311.73000000001</v>
      </c>
    </row>
    <row r="3810" spans="1:5" hidden="1">
      <c r="A3810" s="1">
        <v>1955</v>
      </c>
      <c r="B3810" s="1">
        <v>32</v>
      </c>
      <c r="C3810" s="1">
        <v>70625.460000000006</v>
      </c>
      <c r="D3810" s="1">
        <v>74977.240000000005</v>
      </c>
      <c r="E3810" s="1">
        <v>145602.69</v>
      </c>
    </row>
    <row r="3811" spans="1:5" hidden="1">
      <c r="A3811" s="1">
        <v>1955</v>
      </c>
      <c r="B3811" s="1">
        <v>33</v>
      </c>
      <c r="C3811" s="1">
        <v>71152.850000000006</v>
      </c>
      <c r="D3811" s="1">
        <v>75378.92</v>
      </c>
      <c r="E3811" s="1">
        <v>146531.76999999999</v>
      </c>
    </row>
    <row r="3812" spans="1:5" hidden="1">
      <c r="A3812" s="1">
        <v>1955</v>
      </c>
      <c r="B3812" s="1">
        <v>34</v>
      </c>
      <c r="C3812" s="1">
        <v>69988.66</v>
      </c>
      <c r="D3812" s="1">
        <v>74015.710000000006</v>
      </c>
      <c r="E3812" s="1">
        <v>144004.38</v>
      </c>
    </row>
    <row r="3813" spans="1:5" hidden="1">
      <c r="A3813" s="1">
        <v>1955</v>
      </c>
      <c r="B3813" s="1">
        <v>35</v>
      </c>
      <c r="C3813" s="1">
        <v>66348.58</v>
      </c>
      <c r="D3813" s="1">
        <v>69654.06</v>
      </c>
      <c r="E3813" s="1">
        <v>136002.64000000001</v>
      </c>
    </row>
    <row r="3814" spans="1:5" hidden="1">
      <c r="A3814" s="1">
        <v>1955</v>
      </c>
      <c r="B3814" s="1">
        <v>36</v>
      </c>
      <c r="C3814" s="1">
        <v>62760.75</v>
      </c>
      <c r="D3814" s="1">
        <v>64867.519999999997</v>
      </c>
      <c r="E3814" s="1">
        <v>127628.27</v>
      </c>
    </row>
    <row r="3815" spans="1:5" hidden="1">
      <c r="A3815" s="1">
        <v>1955</v>
      </c>
      <c r="B3815" s="1">
        <v>37</v>
      </c>
      <c r="C3815" s="1">
        <v>62222.400000000001</v>
      </c>
      <c r="D3815" s="1">
        <v>63348.91</v>
      </c>
      <c r="E3815" s="1">
        <v>125571.32</v>
      </c>
    </row>
    <row r="3816" spans="1:5" hidden="1">
      <c r="A3816" s="1">
        <v>1955</v>
      </c>
      <c r="B3816" s="1">
        <v>38</v>
      </c>
      <c r="C3816" s="1">
        <v>63172.13</v>
      </c>
      <c r="D3816" s="1">
        <v>64470.73</v>
      </c>
      <c r="E3816" s="1">
        <v>127642.86</v>
      </c>
    </row>
    <row r="3817" spans="1:5" hidden="1">
      <c r="A3817" s="1">
        <v>1955</v>
      </c>
      <c r="B3817" s="1">
        <v>39</v>
      </c>
      <c r="C3817" s="1">
        <v>64569.15</v>
      </c>
      <c r="D3817" s="1">
        <v>66268.149999999994</v>
      </c>
      <c r="E3817" s="1">
        <v>130837.3</v>
      </c>
    </row>
    <row r="3818" spans="1:5" hidden="1">
      <c r="A3818" s="1">
        <v>1955</v>
      </c>
      <c r="B3818" s="1">
        <v>40</v>
      </c>
      <c r="C3818" s="1">
        <v>65996.47</v>
      </c>
      <c r="D3818" s="1">
        <v>68071.14</v>
      </c>
      <c r="E3818" s="1">
        <v>134067.60999999999</v>
      </c>
    </row>
    <row r="3819" spans="1:5" hidden="1">
      <c r="A3819" s="1">
        <v>1955</v>
      </c>
      <c r="B3819" s="1">
        <v>41</v>
      </c>
      <c r="C3819" s="1">
        <v>65610.38</v>
      </c>
      <c r="D3819" s="1">
        <v>68082.289999999994</v>
      </c>
      <c r="E3819" s="1">
        <v>133692.67000000001</v>
      </c>
    </row>
    <row r="3820" spans="1:5" hidden="1">
      <c r="A3820" s="1">
        <v>1955</v>
      </c>
      <c r="B3820" s="1">
        <v>42</v>
      </c>
      <c r="C3820" s="1">
        <v>63287.05</v>
      </c>
      <c r="D3820" s="1">
        <v>66608.11</v>
      </c>
      <c r="E3820" s="1">
        <v>129895.16</v>
      </c>
    </row>
    <row r="3821" spans="1:5" hidden="1">
      <c r="A3821" s="1">
        <v>1955</v>
      </c>
      <c r="B3821" s="1">
        <v>43</v>
      </c>
      <c r="C3821" s="1">
        <v>60961.21</v>
      </c>
      <c r="D3821" s="1">
        <v>65133.77</v>
      </c>
      <c r="E3821" s="1">
        <v>126094.98</v>
      </c>
    </row>
    <row r="3822" spans="1:5" hidden="1">
      <c r="A3822" s="1">
        <v>1955</v>
      </c>
      <c r="B3822" s="1">
        <v>44</v>
      </c>
      <c r="C3822" s="1">
        <v>58636.02</v>
      </c>
      <c r="D3822" s="1">
        <v>63582.76</v>
      </c>
      <c r="E3822" s="1">
        <v>122218.78</v>
      </c>
    </row>
    <row r="3823" spans="1:5" hidden="1">
      <c r="A3823" s="1">
        <v>1955</v>
      </c>
      <c r="B3823" s="1">
        <v>45</v>
      </c>
      <c r="C3823" s="1">
        <v>56484.63</v>
      </c>
      <c r="D3823" s="1">
        <v>61958.42</v>
      </c>
      <c r="E3823" s="1">
        <v>118443.05</v>
      </c>
    </row>
    <row r="3824" spans="1:5" hidden="1">
      <c r="A3824" s="1">
        <v>1955</v>
      </c>
      <c r="B3824" s="1">
        <v>46</v>
      </c>
      <c r="C3824" s="1">
        <v>54880.89</v>
      </c>
      <c r="D3824" s="1">
        <v>60033.599999999999</v>
      </c>
      <c r="E3824" s="1">
        <v>114914.49</v>
      </c>
    </row>
    <row r="3825" spans="1:5" hidden="1">
      <c r="A3825" s="1">
        <v>1955</v>
      </c>
      <c r="B3825" s="1">
        <v>47</v>
      </c>
      <c r="C3825" s="1">
        <v>53630.77</v>
      </c>
      <c r="D3825" s="1">
        <v>58281.34</v>
      </c>
      <c r="E3825" s="1">
        <v>111912.11</v>
      </c>
    </row>
    <row r="3826" spans="1:5" hidden="1">
      <c r="A3826" s="1">
        <v>1955</v>
      </c>
      <c r="B3826" s="1">
        <v>48</v>
      </c>
      <c r="C3826" s="1">
        <v>51188.45</v>
      </c>
      <c r="D3826" s="1">
        <v>56755.94</v>
      </c>
      <c r="E3826" s="1">
        <v>107944.39</v>
      </c>
    </row>
    <row r="3827" spans="1:5" hidden="1">
      <c r="A3827" s="1">
        <v>1955</v>
      </c>
      <c r="B3827" s="1">
        <v>49</v>
      </c>
      <c r="C3827" s="1">
        <v>49506.06</v>
      </c>
      <c r="D3827" s="1">
        <v>55181.08</v>
      </c>
      <c r="E3827" s="1">
        <v>104687.14</v>
      </c>
    </row>
    <row r="3828" spans="1:5" hidden="1">
      <c r="A3828" s="1">
        <v>1955</v>
      </c>
      <c r="B3828" s="1">
        <v>50</v>
      </c>
      <c r="C3828" s="1">
        <v>47633.19</v>
      </c>
      <c r="D3828" s="1">
        <v>52960.45</v>
      </c>
      <c r="E3828" s="1">
        <v>100593.63</v>
      </c>
    </row>
    <row r="3829" spans="1:5" hidden="1">
      <c r="A3829" s="1">
        <v>1955</v>
      </c>
      <c r="B3829" s="1">
        <v>51</v>
      </c>
      <c r="C3829" s="1">
        <v>45906.57</v>
      </c>
      <c r="D3829" s="1">
        <v>50335.83</v>
      </c>
      <c r="E3829" s="1">
        <v>96242.4</v>
      </c>
    </row>
    <row r="3830" spans="1:5" hidden="1">
      <c r="A3830" s="1">
        <v>1955</v>
      </c>
      <c r="B3830" s="1">
        <v>52</v>
      </c>
      <c r="C3830" s="1">
        <v>45274.29</v>
      </c>
      <c r="D3830" s="1">
        <v>48403.199999999997</v>
      </c>
      <c r="E3830" s="1">
        <v>93677.49</v>
      </c>
    </row>
    <row r="3831" spans="1:5" hidden="1">
      <c r="A3831" s="1">
        <v>1955</v>
      </c>
      <c r="B3831" s="1">
        <v>53</v>
      </c>
      <c r="C3831" s="1">
        <v>45274.57</v>
      </c>
      <c r="D3831" s="1">
        <v>47401.2</v>
      </c>
      <c r="E3831" s="1">
        <v>92675.77</v>
      </c>
    </row>
    <row r="3832" spans="1:5" hidden="1">
      <c r="A3832" s="1">
        <v>1955</v>
      </c>
      <c r="B3832" s="1">
        <v>54</v>
      </c>
      <c r="C3832" s="1">
        <v>45423.79</v>
      </c>
      <c r="D3832" s="1">
        <v>46651.31</v>
      </c>
      <c r="E3832" s="1">
        <v>92075.1</v>
      </c>
    </row>
    <row r="3833" spans="1:5" hidden="1">
      <c r="A3833" s="1">
        <v>1955</v>
      </c>
      <c r="B3833" s="1">
        <v>55</v>
      </c>
      <c r="C3833" s="1">
        <v>44855.99</v>
      </c>
      <c r="D3833" s="1">
        <v>44884.52</v>
      </c>
      <c r="E3833" s="1">
        <v>89740.51</v>
      </c>
    </row>
    <row r="3834" spans="1:5" hidden="1">
      <c r="A3834" s="1">
        <v>1955</v>
      </c>
      <c r="B3834" s="1">
        <v>56</v>
      </c>
      <c r="C3834" s="1">
        <v>43430.87</v>
      </c>
      <c r="D3834" s="1">
        <v>42482.34</v>
      </c>
      <c r="E3834" s="1">
        <v>85913.21</v>
      </c>
    </row>
    <row r="3835" spans="1:5" hidden="1">
      <c r="A3835" s="1">
        <v>1955</v>
      </c>
      <c r="B3835" s="1">
        <v>57</v>
      </c>
      <c r="C3835" s="1">
        <v>42674.879999999997</v>
      </c>
      <c r="D3835" s="1">
        <v>40753.089999999997</v>
      </c>
      <c r="E3835" s="1">
        <v>83427.97</v>
      </c>
    </row>
    <row r="3836" spans="1:5" hidden="1">
      <c r="A3836" s="1">
        <v>1955</v>
      </c>
      <c r="B3836" s="1">
        <v>58</v>
      </c>
      <c r="C3836" s="1">
        <v>42327.09</v>
      </c>
      <c r="D3836" s="1">
        <v>39304.26</v>
      </c>
      <c r="E3836" s="1">
        <v>81631.350000000006</v>
      </c>
    </row>
    <row r="3837" spans="1:5" hidden="1">
      <c r="A3837" s="1">
        <v>1955</v>
      </c>
      <c r="B3837" s="1">
        <v>59</v>
      </c>
      <c r="C3837" s="1">
        <v>41700.92</v>
      </c>
      <c r="D3837" s="1">
        <v>37999.5</v>
      </c>
      <c r="E3837" s="1">
        <v>79700.42</v>
      </c>
    </row>
    <row r="3838" spans="1:5" hidden="1">
      <c r="A3838" s="1">
        <v>1955</v>
      </c>
      <c r="B3838" s="1">
        <v>60</v>
      </c>
      <c r="C3838" s="1">
        <v>41026.43</v>
      </c>
      <c r="D3838" s="1">
        <v>36877.17</v>
      </c>
      <c r="E3838" s="1">
        <v>77903.600000000006</v>
      </c>
    </row>
    <row r="3839" spans="1:5" hidden="1">
      <c r="A3839" s="1">
        <v>1955</v>
      </c>
      <c r="B3839" s="1">
        <v>61</v>
      </c>
      <c r="C3839" s="1">
        <v>40424.25</v>
      </c>
      <c r="D3839" s="1">
        <v>35947.18</v>
      </c>
      <c r="E3839" s="1">
        <v>76371.44</v>
      </c>
    </row>
    <row r="3840" spans="1:5" hidden="1">
      <c r="A3840" s="1">
        <v>1955</v>
      </c>
      <c r="B3840" s="1">
        <v>62</v>
      </c>
      <c r="C3840" s="1">
        <v>40098.720000000001</v>
      </c>
      <c r="D3840" s="1">
        <v>35571.449999999997</v>
      </c>
      <c r="E3840" s="1">
        <v>75670.17</v>
      </c>
    </row>
    <row r="3841" spans="1:5" hidden="1">
      <c r="A3841" s="1">
        <v>1955</v>
      </c>
      <c r="B3841" s="1">
        <v>63</v>
      </c>
      <c r="C3841" s="1">
        <v>39452.39</v>
      </c>
      <c r="D3841" s="1">
        <v>35248.19</v>
      </c>
      <c r="E3841" s="1">
        <v>74700.58</v>
      </c>
    </row>
    <row r="3842" spans="1:5" hidden="1">
      <c r="A3842" s="1">
        <v>1955</v>
      </c>
      <c r="B3842" s="1">
        <v>64</v>
      </c>
      <c r="C3842" s="1">
        <v>38030.410000000003</v>
      </c>
      <c r="D3842" s="1">
        <v>34475.9</v>
      </c>
      <c r="E3842" s="1">
        <v>72506.3</v>
      </c>
    </row>
    <row r="3843" spans="1:5" hidden="1">
      <c r="A3843" s="1">
        <v>1955</v>
      </c>
      <c r="B3843" s="1">
        <v>65</v>
      </c>
      <c r="C3843" s="1">
        <v>36404.629999999997</v>
      </c>
      <c r="D3843" s="1">
        <v>33375.81</v>
      </c>
      <c r="E3843" s="1">
        <v>69780.44</v>
      </c>
    </row>
    <row r="3844" spans="1:5" hidden="1">
      <c r="A3844" s="1">
        <v>1955</v>
      </c>
      <c r="B3844" s="1">
        <v>66</v>
      </c>
      <c r="C3844" s="1">
        <v>35052.11</v>
      </c>
      <c r="D3844" s="1">
        <v>31728.94</v>
      </c>
      <c r="E3844" s="1">
        <v>66781.05</v>
      </c>
    </row>
    <row r="3845" spans="1:5" hidden="1">
      <c r="A3845" s="1">
        <v>1955</v>
      </c>
      <c r="B3845" s="1">
        <v>67</v>
      </c>
      <c r="C3845" s="1">
        <v>33405.480000000003</v>
      </c>
      <c r="D3845" s="1">
        <v>29556.52</v>
      </c>
      <c r="E3845" s="1">
        <v>62962</v>
      </c>
    </row>
    <row r="3846" spans="1:5" hidden="1">
      <c r="A3846" s="1">
        <v>1955</v>
      </c>
      <c r="B3846" s="1">
        <v>68</v>
      </c>
      <c r="C3846" s="1">
        <v>31431.72</v>
      </c>
      <c r="D3846" s="1">
        <v>27330.21</v>
      </c>
      <c r="E3846" s="1">
        <v>58761.93</v>
      </c>
    </row>
    <row r="3847" spans="1:5" hidden="1">
      <c r="A3847" s="1">
        <v>1955</v>
      </c>
      <c r="B3847" s="1">
        <v>69</v>
      </c>
      <c r="C3847" s="1">
        <v>29653.34</v>
      </c>
      <c r="D3847" s="1">
        <v>25379.03</v>
      </c>
      <c r="E3847" s="1">
        <v>55032.38</v>
      </c>
    </row>
    <row r="3848" spans="1:5" hidden="1">
      <c r="A3848" s="1">
        <v>1955</v>
      </c>
      <c r="B3848" s="1">
        <v>70</v>
      </c>
      <c r="C3848" s="1">
        <v>27806.49</v>
      </c>
      <c r="D3848" s="1">
        <v>23454.560000000001</v>
      </c>
      <c r="E3848" s="1">
        <v>51261.05</v>
      </c>
    </row>
    <row r="3849" spans="1:5" hidden="1">
      <c r="A3849" s="1">
        <v>1955</v>
      </c>
      <c r="B3849" s="1">
        <v>71</v>
      </c>
      <c r="C3849" s="1">
        <v>25359.01</v>
      </c>
      <c r="D3849" s="1">
        <v>21308.04</v>
      </c>
      <c r="E3849" s="1">
        <v>46667.05</v>
      </c>
    </row>
    <row r="3850" spans="1:5" hidden="1">
      <c r="A3850" s="1">
        <v>1955</v>
      </c>
      <c r="B3850" s="1">
        <v>72</v>
      </c>
      <c r="C3850" s="1">
        <v>23179.759999999998</v>
      </c>
      <c r="D3850" s="1">
        <v>19280.27</v>
      </c>
      <c r="E3850" s="1">
        <v>42460.03</v>
      </c>
    </row>
    <row r="3851" spans="1:5" hidden="1">
      <c r="A3851" s="1">
        <v>1955</v>
      </c>
      <c r="B3851" s="1">
        <v>73</v>
      </c>
      <c r="C3851" s="1">
        <v>21774.69</v>
      </c>
      <c r="D3851" s="1">
        <v>17698.53</v>
      </c>
      <c r="E3851" s="1">
        <v>39473.22</v>
      </c>
    </row>
    <row r="3852" spans="1:5" hidden="1">
      <c r="A3852" s="1">
        <v>1955</v>
      </c>
      <c r="B3852" s="1">
        <v>74</v>
      </c>
      <c r="C3852" s="1">
        <v>20725.38</v>
      </c>
      <c r="D3852" s="1">
        <v>16402.03</v>
      </c>
      <c r="E3852" s="1">
        <v>37127.4</v>
      </c>
    </row>
    <row r="3853" spans="1:5" hidden="1">
      <c r="A3853" s="1">
        <v>1955</v>
      </c>
      <c r="B3853" s="1">
        <v>75</v>
      </c>
      <c r="C3853" s="1">
        <v>19226.68</v>
      </c>
      <c r="D3853" s="1">
        <v>14677.12</v>
      </c>
      <c r="E3853" s="1">
        <v>33903.800000000003</v>
      </c>
    </row>
    <row r="3854" spans="1:5" hidden="1">
      <c r="A3854" s="1">
        <v>1955</v>
      </c>
      <c r="B3854" s="1">
        <v>76</v>
      </c>
      <c r="C3854" s="1">
        <v>17255.11</v>
      </c>
      <c r="D3854" s="1">
        <v>12702.75</v>
      </c>
      <c r="E3854" s="1">
        <v>29957.86</v>
      </c>
    </row>
    <row r="3855" spans="1:5" hidden="1">
      <c r="A3855" s="1">
        <v>1955</v>
      </c>
      <c r="B3855" s="1">
        <v>77</v>
      </c>
      <c r="C3855" s="1">
        <v>15203.34</v>
      </c>
      <c r="D3855" s="1">
        <v>11077.44</v>
      </c>
      <c r="E3855" s="1">
        <v>26280.79</v>
      </c>
    </row>
    <row r="3856" spans="1:5" hidden="1">
      <c r="A3856" s="1">
        <v>1955</v>
      </c>
      <c r="B3856" s="1">
        <v>78</v>
      </c>
      <c r="C3856" s="1">
        <v>13424.69</v>
      </c>
      <c r="D3856" s="1">
        <v>9749.7900000000009</v>
      </c>
      <c r="E3856" s="1">
        <v>23174.49</v>
      </c>
    </row>
    <row r="3857" spans="1:5" hidden="1">
      <c r="A3857" s="1">
        <v>1955</v>
      </c>
      <c r="B3857" s="1">
        <v>79</v>
      </c>
      <c r="C3857" s="1">
        <v>11975.52</v>
      </c>
      <c r="D3857" s="1">
        <v>8550.25</v>
      </c>
      <c r="E3857" s="1">
        <v>20525.77</v>
      </c>
    </row>
    <row r="3858" spans="1:5" hidden="1">
      <c r="A3858" s="1">
        <v>1955</v>
      </c>
      <c r="B3858" s="1">
        <v>80</v>
      </c>
      <c r="C3858" s="1">
        <v>11386.78</v>
      </c>
      <c r="D3858" s="1">
        <v>7781.77</v>
      </c>
      <c r="E3858" s="1">
        <v>19168.55</v>
      </c>
    </row>
    <row r="3859" spans="1:5" hidden="1">
      <c r="A3859" s="1">
        <v>1955</v>
      </c>
      <c r="B3859" s="1">
        <v>81</v>
      </c>
      <c r="C3859" s="1">
        <v>10045.129999999999</v>
      </c>
      <c r="D3859" s="1">
        <v>6800.39</v>
      </c>
      <c r="E3859" s="1">
        <v>16845.52</v>
      </c>
    </row>
    <row r="3860" spans="1:5" hidden="1">
      <c r="A3860" s="1">
        <v>1955</v>
      </c>
      <c r="B3860" s="1">
        <v>82</v>
      </c>
      <c r="C3860" s="1">
        <v>8735.15</v>
      </c>
      <c r="D3860" s="1">
        <v>5839.86</v>
      </c>
      <c r="E3860" s="1">
        <v>14575.01</v>
      </c>
    </row>
    <row r="3861" spans="1:5" hidden="1">
      <c r="A3861" s="1">
        <v>1955</v>
      </c>
      <c r="B3861" s="1">
        <v>83</v>
      </c>
      <c r="C3861" s="1">
        <v>7529.8</v>
      </c>
      <c r="D3861" s="1">
        <v>4987.54</v>
      </c>
      <c r="E3861" s="1">
        <v>12517.34</v>
      </c>
    </row>
    <row r="3862" spans="1:5" hidden="1">
      <c r="A3862" s="1">
        <v>1955</v>
      </c>
      <c r="B3862" s="1">
        <v>84</v>
      </c>
      <c r="C3862" s="1">
        <v>6501.33</v>
      </c>
      <c r="D3862" s="1">
        <v>4290.2700000000004</v>
      </c>
      <c r="E3862" s="1">
        <v>10791.6</v>
      </c>
    </row>
    <row r="3863" spans="1:5" hidden="1">
      <c r="A3863" s="1">
        <v>1955</v>
      </c>
      <c r="B3863" s="1">
        <v>85</v>
      </c>
      <c r="C3863" s="1">
        <v>5482.89</v>
      </c>
      <c r="D3863" s="1">
        <v>3513</v>
      </c>
      <c r="E3863" s="1">
        <v>8995.89</v>
      </c>
    </row>
    <row r="3864" spans="1:5" hidden="1">
      <c r="A3864" s="1">
        <v>1955</v>
      </c>
      <c r="B3864" s="1">
        <v>86</v>
      </c>
      <c r="C3864" s="1">
        <v>4460.2700000000004</v>
      </c>
      <c r="D3864" s="1">
        <v>2776.04</v>
      </c>
      <c r="E3864" s="1">
        <v>7236.31</v>
      </c>
    </row>
    <row r="3865" spans="1:5" hidden="1">
      <c r="A3865" s="1">
        <v>1955</v>
      </c>
      <c r="B3865" s="1">
        <v>87</v>
      </c>
      <c r="C3865" s="1">
        <v>3571.82</v>
      </c>
      <c r="D3865" s="1">
        <v>2202.69</v>
      </c>
      <c r="E3865" s="1">
        <v>5774.51</v>
      </c>
    </row>
    <row r="3866" spans="1:5" hidden="1">
      <c r="A3866" s="1">
        <v>1955</v>
      </c>
      <c r="B3866" s="1">
        <v>88</v>
      </c>
      <c r="C3866" s="1">
        <v>2798.12</v>
      </c>
      <c r="D3866" s="1">
        <v>1703.2</v>
      </c>
      <c r="E3866" s="1">
        <v>4501.3100000000004</v>
      </c>
    </row>
    <row r="3867" spans="1:5" hidden="1">
      <c r="A3867" s="1">
        <v>1955</v>
      </c>
      <c r="B3867" s="1">
        <v>89</v>
      </c>
      <c r="C3867" s="1">
        <v>2163.4899999999998</v>
      </c>
      <c r="D3867" s="1">
        <v>1282.06</v>
      </c>
      <c r="E3867" s="1">
        <v>3445.55</v>
      </c>
    </row>
    <row r="3868" spans="1:5" hidden="1">
      <c r="A3868" s="1">
        <v>1955</v>
      </c>
      <c r="B3868" s="1">
        <v>90</v>
      </c>
      <c r="C3868" s="1">
        <v>1668.84</v>
      </c>
      <c r="D3868" s="1">
        <v>970.32</v>
      </c>
      <c r="E3868" s="1">
        <v>2639.16</v>
      </c>
    </row>
    <row r="3869" spans="1:5" hidden="1">
      <c r="A3869" s="1">
        <v>1955</v>
      </c>
      <c r="B3869" s="1">
        <v>91</v>
      </c>
      <c r="C3869" s="1">
        <v>1273.01</v>
      </c>
      <c r="D3869" s="1">
        <v>724.73</v>
      </c>
      <c r="E3869" s="1">
        <v>1997.74</v>
      </c>
    </row>
    <row r="3870" spans="1:5" hidden="1">
      <c r="A3870" s="1">
        <v>1955</v>
      </c>
      <c r="B3870" s="1">
        <v>92</v>
      </c>
      <c r="C3870" s="1">
        <v>955.33</v>
      </c>
      <c r="D3870" s="1">
        <v>538.61</v>
      </c>
      <c r="E3870" s="1">
        <v>1493.94</v>
      </c>
    </row>
    <row r="3871" spans="1:5" hidden="1">
      <c r="A3871" s="1">
        <v>1955</v>
      </c>
      <c r="B3871" s="1">
        <v>93</v>
      </c>
      <c r="C3871" s="1">
        <v>687.83</v>
      </c>
      <c r="D3871" s="1">
        <v>395.57</v>
      </c>
      <c r="E3871" s="1">
        <v>1083.4000000000001</v>
      </c>
    </row>
    <row r="3872" spans="1:5" hidden="1">
      <c r="A3872" s="1">
        <v>1955</v>
      </c>
      <c r="B3872" s="1">
        <v>94</v>
      </c>
      <c r="C3872" s="1">
        <v>470.6</v>
      </c>
      <c r="D3872" s="1">
        <v>268.81</v>
      </c>
      <c r="E3872" s="1">
        <v>739.42</v>
      </c>
    </row>
    <row r="3873" spans="1:5" hidden="1">
      <c r="A3873" s="1">
        <v>1955</v>
      </c>
      <c r="B3873" s="1">
        <v>95</v>
      </c>
      <c r="C3873" s="1">
        <v>305.89999999999998</v>
      </c>
      <c r="D3873" s="1">
        <v>163.54</v>
      </c>
      <c r="E3873" s="1">
        <v>469.43</v>
      </c>
    </row>
    <row r="3874" spans="1:5" hidden="1">
      <c r="A3874" s="1">
        <v>1955</v>
      </c>
      <c r="B3874" s="1">
        <v>96</v>
      </c>
      <c r="C3874" s="1">
        <v>191.53</v>
      </c>
      <c r="D3874" s="1">
        <v>92.23</v>
      </c>
      <c r="E3874" s="1">
        <v>283.76</v>
      </c>
    </row>
    <row r="3875" spans="1:5" hidden="1">
      <c r="A3875" s="1">
        <v>1955</v>
      </c>
      <c r="B3875" s="1">
        <v>97</v>
      </c>
      <c r="C3875" s="1">
        <v>115.71</v>
      </c>
      <c r="D3875" s="1">
        <v>52.54</v>
      </c>
      <c r="E3875" s="1">
        <v>168.24</v>
      </c>
    </row>
    <row r="3876" spans="1:5" hidden="1">
      <c r="A3876" s="1">
        <v>1955</v>
      </c>
      <c r="B3876" s="1">
        <v>98</v>
      </c>
      <c r="C3876" s="1">
        <v>68.48</v>
      </c>
      <c r="D3876" s="1">
        <v>34.94</v>
      </c>
      <c r="E3876" s="1">
        <v>103.43</v>
      </c>
    </row>
    <row r="3877" spans="1:5" hidden="1">
      <c r="A3877" s="1">
        <v>1955</v>
      </c>
      <c r="B3877" s="1">
        <v>99</v>
      </c>
      <c r="C3877" s="1">
        <v>39.299999999999997</v>
      </c>
      <c r="D3877" s="1">
        <v>24.78</v>
      </c>
      <c r="E3877" s="1">
        <v>64.08</v>
      </c>
    </row>
    <row r="3878" spans="1:5" hidden="1">
      <c r="A3878" s="1">
        <v>1955</v>
      </c>
      <c r="B3878" s="1">
        <v>100</v>
      </c>
      <c r="C3878" s="1">
        <v>20.89</v>
      </c>
      <c r="D3878" s="1">
        <v>14.98</v>
      </c>
      <c r="E3878" s="1">
        <v>35.869999999999997</v>
      </c>
    </row>
    <row r="3879" spans="1:5" hidden="1">
      <c r="A3879" s="1">
        <v>1955</v>
      </c>
      <c r="B3879" s="1">
        <v>101</v>
      </c>
      <c r="C3879" s="1">
        <v>10.55</v>
      </c>
      <c r="D3879" s="1">
        <v>8.0399999999999991</v>
      </c>
      <c r="E3879" s="1">
        <v>18.579999999999998</v>
      </c>
    </row>
    <row r="3880" spans="1:5" hidden="1">
      <c r="A3880" s="1">
        <v>1955</v>
      </c>
      <c r="B3880" s="1">
        <v>102</v>
      </c>
      <c r="C3880" s="1">
        <v>4.92</v>
      </c>
      <c r="D3880" s="1">
        <v>4.4800000000000004</v>
      </c>
      <c r="E3880" s="1">
        <v>9.4</v>
      </c>
    </row>
    <row r="3881" spans="1:5" hidden="1">
      <c r="A3881" s="1">
        <v>1955</v>
      </c>
      <c r="B3881" s="1">
        <v>103</v>
      </c>
      <c r="C3881" s="1">
        <v>2.39</v>
      </c>
      <c r="D3881" s="1">
        <v>2.31</v>
      </c>
      <c r="E3881" s="1">
        <v>4.71</v>
      </c>
    </row>
    <row r="3882" spans="1:5" hidden="1">
      <c r="A3882" s="1">
        <v>1955</v>
      </c>
      <c r="B3882" s="1">
        <v>104</v>
      </c>
      <c r="C3882" s="1">
        <v>0.73</v>
      </c>
      <c r="D3882" s="1">
        <v>0.98</v>
      </c>
      <c r="E3882" s="1">
        <v>1.71</v>
      </c>
    </row>
    <row r="3883" spans="1:5" hidden="1">
      <c r="A3883" s="1">
        <v>1955</v>
      </c>
      <c r="B3883" s="1">
        <v>105</v>
      </c>
      <c r="C3883" s="1">
        <v>0</v>
      </c>
      <c r="D3883" s="1">
        <v>0.19</v>
      </c>
      <c r="E3883" s="1">
        <v>0.19</v>
      </c>
    </row>
    <row r="3884" spans="1:5" hidden="1">
      <c r="A3884" s="1">
        <v>1955</v>
      </c>
      <c r="B3884" s="1">
        <v>106</v>
      </c>
      <c r="C3884" s="1">
        <v>0</v>
      </c>
      <c r="D3884" s="1">
        <v>0</v>
      </c>
      <c r="E3884" s="1">
        <v>0</v>
      </c>
    </row>
    <row r="3885" spans="1:5" hidden="1">
      <c r="A3885" s="1">
        <v>1955</v>
      </c>
      <c r="B3885" s="1">
        <v>107</v>
      </c>
      <c r="C3885" s="1">
        <v>0</v>
      </c>
      <c r="D3885" s="1">
        <v>0</v>
      </c>
      <c r="E3885" s="1">
        <v>0</v>
      </c>
    </row>
    <row r="3886" spans="1:5" hidden="1">
      <c r="A3886" s="1">
        <v>1955</v>
      </c>
      <c r="B3886" s="1">
        <v>108</v>
      </c>
      <c r="C3886" s="1">
        <v>0</v>
      </c>
      <c r="D3886" s="1">
        <v>0</v>
      </c>
      <c r="E3886" s="1">
        <v>0</v>
      </c>
    </row>
    <row r="3887" spans="1:5" hidden="1">
      <c r="A3887" s="1">
        <v>1955</v>
      </c>
      <c r="B3887" s="1">
        <v>109</v>
      </c>
      <c r="C3887" s="1">
        <v>0</v>
      </c>
      <c r="D3887" s="1">
        <v>0</v>
      </c>
      <c r="E3887" s="1">
        <v>0</v>
      </c>
    </row>
    <row r="3888" spans="1:5" hidden="1">
      <c r="A3888" s="1">
        <v>1955</v>
      </c>
      <c r="B3888" s="1" t="s">
        <v>121</v>
      </c>
      <c r="C3888" s="1">
        <v>0</v>
      </c>
      <c r="D3888" s="1">
        <v>0</v>
      </c>
      <c r="E3888" s="1">
        <v>0</v>
      </c>
    </row>
    <row r="3889" spans="1:5" hidden="1">
      <c r="A3889" s="1">
        <v>1956</v>
      </c>
      <c r="B3889" s="1">
        <v>0</v>
      </c>
      <c r="C3889" s="1">
        <v>100904.05</v>
      </c>
      <c r="D3889" s="1">
        <v>106439.95</v>
      </c>
      <c r="E3889" s="1">
        <v>207343.99</v>
      </c>
    </row>
    <row r="3890" spans="1:5" hidden="1">
      <c r="A3890" s="1">
        <v>1956</v>
      </c>
      <c r="B3890" s="1">
        <v>1</v>
      </c>
      <c r="C3890" s="1">
        <v>98985.51</v>
      </c>
      <c r="D3890" s="1">
        <v>103564.8</v>
      </c>
      <c r="E3890" s="1">
        <v>202550.31</v>
      </c>
    </row>
    <row r="3891" spans="1:5" hidden="1">
      <c r="A3891" s="1">
        <v>1956</v>
      </c>
      <c r="B3891" s="1">
        <v>2</v>
      </c>
      <c r="C3891" s="1">
        <v>98577.66</v>
      </c>
      <c r="D3891" s="1">
        <v>102703.66</v>
      </c>
      <c r="E3891" s="1">
        <v>201281.32</v>
      </c>
    </row>
    <row r="3892" spans="1:5" hidden="1">
      <c r="A3892" s="1">
        <v>1956</v>
      </c>
      <c r="B3892" s="1">
        <v>3</v>
      </c>
      <c r="C3892" s="1">
        <v>98530.95</v>
      </c>
      <c r="D3892" s="1">
        <v>102581.03</v>
      </c>
      <c r="E3892" s="1">
        <v>201111.98</v>
      </c>
    </row>
    <row r="3893" spans="1:5" hidden="1">
      <c r="A3893" s="1">
        <v>1956</v>
      </c>
      <c r="B3893" s="1">
        <v>4</v>
      </c>
      <c r="C3893" s="1">
        <v>97411.56</v>
      </c>
      <c r="D3893" s="1">
        <v>101660.84</v>
      </c>
      <c r="E3893" s="1">
        <v>199072.4</v>
      </c>
    </row>
    <row r="3894" spans="1:5" hidden="1">
      <c r="A3894" s="1">
        <v>1956</v>
      </c>
      <c r="B3894" s="1">
        <v>5</v>
      </c>
      <c r="C3894" s="1">
        <v>96132.07</v>
      </c>
      <c r="D3894" s="1">
        <v>100482.69</v>
      </c>
      <c r="E3894" s="1">
        <v>196614.76</v>
      </c>
    </row>
    <row r="3895" spans="1:5" hidden="1">
      <c r="A3895" s="1">
        <v>1956</v>
      </c>
      <c r="B3895" s="1">
        <v>6</v>
      </c>
      <c r="C3895" s="1">
        <v>94687.41</v>
      </c>
      <c r="D3895" s="1">
        <v>99037.59</v>
      </c>
      <c r="E3895" s="1">
        <v>193724.99</v>
      </c>
    </row>
    <row r="3896" spans="1:5" hidden="1">
      <c r="A3896" s="1">
        <v>1956</v>
      </c>
      <c r="B3896" s="1">
        <v>7</v>
      </c>
      <c r="C3896" s="1">
        <v>93182.85</v>
      </c>
      <c r="D3896" s="1">
        <v>97583.07</v>
      </c>
      <c r="E3896" s="1">
        <v>190765.92</v>
      </c>
    </row>
    <row r="3897" spans="1:5" hidden="1">
      <c r="A3897" s="1">
        <v>1956</v>
      </c>
      <c r="B3897" s="1">
        <v>8</v>
      </c>
      <c r="C3897" s="1">
        <v>94935.33</v>
      </c>
      <c r="D3897" s="1">
        <v>99584.22</v>
      </c>
      <c r="E3897" s="1">
        <v>194519.55</v>
      </c>
    </row>
    <row r="3898" spans="1:5" hidden="1">
      <c r="A3898" s="1">
        <v>1956</v>
      </c>
      <c r="B3898" s="1">
        <v>9</v>
      </c>
      <c r="C3898" s="1">
        <v>94278.13</v>
      </c>
      <c r="D3898" s="1">
        <v>99078.79</v>
      </c>
      <c r="E3898" s="1">
        <v>193356.92</v>
      </c>
    </row>
    <row r="3899" spans="1:5" hidden="1">
      <c r="A3899" s="1">
        <v>1956</v>
      </c>
      <c r="B3899" s="1">
        <v>10</v>
      </c>
      <c r="C3899" s="1">
        <v>86543.27</v>
      </c>
      <c r="D3899" s="1">
        <v>90872.83</v>
      </c>
      <c r="E3899" s="1">
        <v>177416.1</v>
      </c>
    </row>
    <row r="3900" spans="1:5" hidden="1">
      <c r="A3900" s="1">
        <v>1956</v>
      </c>
      <c r="B3900" s="1">
        <v>11</v>
      </c>
      <c r="C3900" s="1">
        <v>81007.92</v>
      </c>
      <c r="D3900" s="1">
        <v>84511.35</v>
      </c>
      <c r="E3900" s="1">
        <v>165519.26999999999</v>
      </c>
    </row>
    <row r="3901" spans="1:5" hidden="1">
      <c r="A3901" s="1">
        <v>1956</v>
      </c>
      <c r="B3901" s="1">
        <v>12</v>
      </c>
      <c r="C3901" s="1">
        <v>77253.63</v>
      </c>
      <c r="D3901" s="1">
        <v>80404.179999999993</v>
      </c>
      <c r="E3901" s="1">
        <v>157657.81</v>
      </c>
    </row>
    <row r="3902" spans="1:5" hidden="1">
      <c r="A3902" s="1">
        <v>1956</v>
      </c>
      <c r="B3902" s="1">
        <v>13</v>
      </c>
      <c r="C3902" s="1">
        <v>71746.69</v>
      </c>
      <c r="D3902" s="1">
        <v>75095.210000000006</v>
      </c>
      <c r="E3902" s="1">
        <v>146841.9</v>
      </c>
    </row>
    <row r="3903" spans="1:5" hidden="1">
      <c r="A3903" s="1">
        <v>1956</v>
      </c>
      <c r="B3903" s="1">
        <v>14</v>
      </c>
      <c r="C3903" s="1">
        <v>68435.100000000006</v>
      </c>
      <c r="D3903" s="1">
        <v>71861.7</v>
      </c>
      <c r="E3903" s="1">
        <v>140296.79999999999</v>
      </c>
    </row>
    <row r="3904" spans="1:5" hidden="1">
      <c r="A3904" s="1">
        <v>1956</v>
      </c>
      <c r="B3904" s="1">
        <v>15</v>
      </c>
      <c r="C3904" s="1">
        <v>65618.22</v>
      </c>
      <c r="D3904" s="1">
        <v>68595.97</v>
      </c>
      <c r="E3904" s="1">
        <v>134214.20000000001</v>
      </c>
    </row>
    <row r="3905" spans="1:5" hidden="1">
      <c r="A3905" s="1">
        <v>1956</v>
      </c>
      <c r="B3905" s="1">
        <v>16</v>
      </c>
      <c r="C3905" s="1">
        <v>62983.09</v>
      </c>
      <c r="D3905" s="1">
        <v>65634.320000000007</v>
      </c>
      <c r="E3905" s="1">
        <v>128617.41</v>
      </c>
    </row>
    <row r="3906" spans="1:5" hidden="1">
      <c r="A3906" s="1">
        <v>1956</v>
      </c>
      <c r="B3906" s="1">
        <v>17</v>
      </c>
      <c r="C3906" s="1">
        <v>61881</v>
      </c>
      <c r="D3906" s="1">
        <v>64705.83</v>
      </c>
      <c r="E3906" s="1">
        <v>126586.83</v>
      </c>
    </row>
    <row r="3907" spans="1:5" hidden="1">
      <c r="A3907" s="1">
        <v>1956</v>
      </c>
      <c r="B3907" s="1">
        <v>18</v>
      </c>
      <c r="C3907" s="1">
        <v>60957.84</v>
      </c>
      <c r="D3907" s="1">
        <v>64232.66</v>
      </c>
      <c r="E3907" s="1">
        <v>125190.5</v>
      </c>
    </row>
    <row r="3908" spans="1:5" hidden="1">
      <c r="A3908" s="1">
        <v>1956</v>
      </c>
      <c r="B3908" s="1">
        <v>19</v>
      </c>
      <c r="C3908" s="1">
        <v>59735.15</v>
      </c>
      <c r="D3908" s="1">
        <v>63386.02</v>
      </c>
      <c r="E3908" s="1">
        <v>123121.16</v>
      </c>
    </row>
    <row r="3909" spans="1:5" hidden="1">
      <c r="A3909" s="1">
        <v>1956</v>
      </c>
      <c r="B3909" s="1">
        <v>20</v>
      </c>
      <c r="C3909" s="1">
        <v>58012.53</v>
      </c>
      <c r="D3909" s="1">
        <v>62065.13</v>
      </c>
      <c r="E3909" s="1">
        <v>120077.66</v>
      </c>
    </row>
    <row r="3910" spans="1:5" hidden="1">
      <c r="A3910" s="1">
        <v>1956</v>
      </c>
      <c r="B3910" s="1">
        <v>21</v>
      </c>
      <c r="C3910" s="1">
        <v>56534.42</v>
      </c>
      <c r="D3910" s="1">
        <v>61260.68</v>
      </c>
      <c r="E3910" s="1">
        <v>117795.09</v>
      </c>
    </row>
    <row r="3911" spans="1:5" hidden="1">
      <c r="A3911" s="1">
        <v>1956</v>
      </c>
      <c r="B3911" s="1">
        <v>22</v>
      </c>
      <c r="C3911" s="1">
        <v>56054.6</v>
      </c>
      <c r="D3911" s="1">
        <v>61553.91</v>
      </c>
      <c r="E3911" s="1">
        <v>117608.51</v>
      </c>
    </row>
    <row r="3912" spans="1:5" hidden="1">
      <c r="A3912" s="1">
        <v>1956</v>
      </c>
      <c r="B3912" s="1">
        <v>23</v>
      </c>
      <c r="C3912" s="1">
        <v>56576.15</v>
      </c>
      <c r="D3912" s="1">
        <v>62526.77</v>
      </c>
      <c r="E3912" s="1">
        <v>119102.92</v>
      </c>
    </row>
    <row r="3913" spans="1:5" hidden="1">
      <c r="A3913" s="1">
        <v>1956</v>
      </c>
      <c r="B3913" s="1">
        <v>24</v>
      </c>
      <c r="C3913" s="1">
        <v>58890.51</v>
      </c>
      <c r="D3913" s="1">
        <v>65216.1</v>
      </c>
      <c r="E3913" s="1">
        <v>124106.61</v>
      </c>
    </row>
    <row r="3914" spans="1:5" hidden="1">
      <c r="A3914" s="1">
        <v>1956</v>
      </c>
      <c r="B3914" s="1">
        <v>25</v>
      </c>
      <c r="C3914" s="1">
        <v>62490.47</v>
      </c>
      <c r="D3914" s="1">
        <v>69191.81</v>
      </c>
      <c r="E3914" s="1">
        <v>131682.28</v>
      </c>
    </row>
    <row r="3915" spans="1:5" hidden="1">
      <c r="A3915" s="1">
        <v>1956</v>
      </c>
      <c r="B3915" s="1">
        <v>26</v>
      </c>
      <c r="C3915" s="1">
        <v>64775.8</v>
      </c>
      <c r="D3915" s="1">
        <v>72150.81</v>
      </c>
      <c r="E3915" s="1">
        <v>136926.6</v>
      </c>
    </row>
    <row r="3916" spans="1:5" hidden="1">
      <c r="A3916" s="1">
        <v>1956</v>
      </c>
      <c r="B3916" s="1">
        <v>27</v>
      </c>
      <c r="C3916" s="1">
        <v>66197.2</v>
      </c>
      <c r="D3916" s="1">
        <v>74098.7</v>
      </c>
      <c r="E3916" s="1">
        <v>140295.89000000001</v>
      </c>
    </row>
    <row r="3917" spans="1:5" hidden="1">
      <c r="A3917" s="1">
        <v>1956</v>
      </c>
      <c r="B3917" s="1">
        <v>28</v>
      </c>
      <c r="C3917" s="1">
        <v>67699.39</v>
      </c>
      <c r="D3917" s="1">
        <v>75527.600000000006</v>
      </c>
      <c r="E3917" s="1">
        <v>143226.98000000001</v>
      </c>
    </row>
    <row r="3918" spans="1:5" hidden="1">
      <c r="A3918" s="1">
        <v>1956</v>
      </c>
      <c r="B3918" s="1">
        <v>29</v>
      </c>
      <c r="C3918" s="1">
        <v>68874.17</v>
      </c>
      <c r="D3918" s="1">
        <v>76426.539999999994</v>
      </c>
      <c r="E3918" s="1">
        <v>145300.71</v>
      </c>
    </row>
    <row r="3919" spans="1:5" hidden="1">
      <c r="A3919" s="1">
        <v>1956</v>
      </c>
      <c r="B3919" s="1">
        <v>30</v>
      </c>
      <c r="C3919" s="1">
        <v>70321.25</v>
      </c>
      <c r="D3919" s="1">
        <v>77326.36</v>
      </c>
      <c r="E3919" s="1">
        <v>147647.6</v>
      </c>
    </row>
    <row r="3920" spans="1:5" hidden="1">
      <c r="A3920" s="1">
        <v>1956</v>
      </c>
      <c r="B3920" s="1">
        <v>31</v>
      </c>
      <c r="C3920" s="1">
        <v>71204.36</v>
      </c>
      <c r="D3920" s="1">
        <v>77060.42</v>
      </c>
      <c r="E3920" s="1">
        <v>148264.79</v>
      </c>
    </row>
    <row r="3921" spans="1:5" hidden="1">
      <c r="A3921" s="1">
        <v>1956</v>
      </c>
      <c r="B3921" s="1">
        <v>32</v>
      </c>
      <c r="C3921" s="1">
        <v>71078.77</v>
      </c>
      <c r="D3921" s="1">
        <v>75982.710000000006</v>
      </c>
      <c r="E3921" s="1">
        <v>147061.48000000001</v>
      </c>
    </row>
    <row r="3922" spans="1:5" hidden="1">
      <c r="A3922" s="1">
        <v>1956</v>
      </c>
      <c r="B3922" s="1">
        <v>33</v>
      </c>
      <c r="C3922" s="1">
        <v>71450.22</v>
      </c>
      <c r="D3922" s="1">
        <v>75876.710000000006</v>
      </c>
      <c r="E3922" s="1">
        <v>147326.94</v>
      </c>
    </row>
    <row r="3923" spans="1:5" hidden="1">
      <c r="A3923" s="1">
        <v>1956</v>
      </c>
      <c r="B3923" s="1">
        <v>34</v>
      </c>
      <c r="C3923" s="1">
        <v>71902.8</v>
      </c>
      <c r="D3923" s="1">
        <v>76128.789999999994</v>
      </c>
      <c r="E3923" s="1">
        <v>148031.59</v>
      </c>
    </row>
    <row r="3924" spans="1:5" hidden="1">
      <c r="A3924" s="1">
        <v>1956</v>
      </c>
      <c r="B3924" s="1">
        <v>35</v>
      </c>
      <c r="C3924" s="1">
        <v>70763.78</v>
      </c>
      <c r="D3924" s="1">
        <v>74790.070000000007</v>
      </c>
      <c r="E3924" s="1">
        <v>145553.85999999999</v>
      </c>
    </row>
    <row r="3925" spans="1:5" hidden="1">
      <c r="A3925" s="1">
        <v>1956</v>
      </c>
      <c r="B3925" s="1">
        <v>36</v>
      </c>
      <c r="C3925" s="1">
        <v>66899.12</v>
      </c>
      <c r="D3925" s="1">
        <v>70354.080000000002</v>
      </c>
      <c r="E3925" s="1">
        <v>137253.20000000001</v>
      </c>
    </row>
    <row r="3926" spans="1:5" hidden="1">
      <c r="A3926" s="1">
        <v>1956</v>
      </c>
      <c r="B3926" s="1">
        <v>37</v>
      </c>
      <c r="C3926" s="1">
        <v>63261.16</v>
      </c>
      <c r="D3926" s="1">
        <v>65367.98</v>
      </c>
      <c r="E3926" s="1">
        <v>128629.14</v>
      </c>
    </row>
    <row r="3927" spans="1:5" hidden="1">
      <c r="A3927" s="1">
        <v>1956</v>
      </c>
      <c r="B3927" s="1">
        <v>38</v>
      </c>
      <c r="C3927" s="1">
        <v>62522.82</v>
      </c>
      <c r="D3927" s="1">
        <v>63748.97</v>
      </c>
      <c r="E3927" s="1">
        <v>126271.79</v>
      </c>
    </row>
    <row r="3928" spans="1:5" hidden="1">
      <c r="A3928" s="1">
        <v>1956</v>
      </c>
      <c r="B3928" s="1">
        <v>39</v>
      </c>
      <c r="C3928" s="1">
        <v>63472.13</v>
      </c>
      <c r="D3928" s="1">
        <v>64795.58</v>
      </c>
      <c r="E3928" s="1">
        <v>128267.71</v>
      </c>
    </row>
    <row r="3929" spans="1:5" hidden="1">
      <c r="A3929" s="1">
        <v>1956</v>
      </c>
      <c r="B3929" s="1">
        <v>40</v>
      </c>
      <c r="C3929" s="1">
        <v>64844.35</v>
      </c>
      <c r="D3929" s="1">
        <v>66692.67</v>
      </c>
      <c r="E3929" s="1">
        <v>131537.01999999999</v>
      </c>
    </row>
    <row r="3930" spans="1:5" hidden="1">
      <c r="A3930" s="1">
        <v>1956</v>
      </c>
      <c r="B3930" s="1">
        <v>41</v>
      </c>
      <c r="C3930" s="1">
        <v>66346.48</v>
      </c>
      <c r="D3930" s="1">
        <v>68421.179999999993</v>
      </c>
      <c r="E3930" s="1">
        <v>134767.66</v>
      </c>
    </row>
    <row r="3931" spans="1:5" hidden="1">
      <c r="A3931" s="1">
        <v>1956</v>
      </c>
      <c r="B3931" s="1">
        <v>42</v>
      </c>
      <c r="C3931" s="1">
        <v>65860.56</v>
      </c>
      <c r="D3931" s="1">
        <v>68307.33</v>
      </c>
      <c r="E3931" s="1">
        <v>134167.89000000001</v>
      </c>
    </row>
    <row r="3932" spans="1:5" hidden="1">
      <c r="A3932" s="1">
        <v>1956</v>
      </c>
      <c r="B3932" s="1">
        <v>43</v>
      </c>
      <c r="C3932" s="1">
        <v>63536.86</v>
      </c>
      <c r="D3932" s="1">
        <v>66857.67</v>
      </c>
      <c r="E3932" s="1">
        <v>130394.53</v>
      </c>
    </row>
    <row r="3933" spans="1:5" hidden="1">
      <c r="A3933" s="1">
        <v>1956</v>
      </c>
      <c r="B3933" s="1">
        <v>44</v>
      </c>
      <c r="C3933" s="1">
        <v>61086.22</v>
      </c>
      <c r="D3933" s="1">
        <v>65283.96</v>
      </c>
      <c r="E3933" s="1">
        <v>126370.18</v>
      </c>
    </row>
    <row r="3934" spans="1:5" hidden="1">
      <c r="A3934" s="1">
        <v>1956</v>
      </c>
      <c r="B3934" s="1">
        <v>45</v>
      </c>
      <c r="C3934" s="1">
        <v>58786.19</v>
      </c>
      <c r="D3934" s="1">
        <v>63732.71</v>
      </c>
      <c r="E3934" s="1">
        <v>122518.89</v>
      </c>
    </row>
    <row r="3935" spans="1:5" hidden="1">
      <c r="A3935" s="1">
        <v>1956</v>
      </c>
      <c r="B3935" s="1">
        <v>46</v>
      </c>
      <c r="C3935" s="1">
        <v>56584.66</v>
      </c>
      <c r="D3935" s="1">
        <v>61958.5</v>
      </c>
      <c r="E3935" s="1">
        <v>118543.16</v>
      </c>
    </row>
    <row r="3936" spans="1:5" hidden="1">
      <c r="A3936" s="1">
        <v>1956</v>
      </c>
      <c r="B3936" s="1">
        <v>47</v>
      </c>
      <c r="C3936" s="1">
        <v>54880.82</v>
      </c>
      <c r="D3936" s="1">
        <v>60008.93</v>
      </c>
      <c r="E3936" s="1">
        <v>114889.75</v>
      </c>
    </row>
    <row r="3937" spans="1:5" hidden="1">
      <c r="A3937" s="1">
        <v>1956</v>
      </c>
      <c r="B3937" s="1">
        <v>48</v>
      </c>
      <c r="C3937" s="1">
        <v>53507.33</v>
      </c>
      <c r="D3937" s="1">
        <v>58131.44</v>
      </c>
      <c r="E3937" s="1">
        <v>111638.77</v>
      </c>
    </row>
    <row r="3938" spans="1:5" hidden="1">
      <c r="A3938" s="1">
        <v>1956</v>
      </c>
      <c r="B3938" s="1">
        <v>49</v>
      </c>
      <c r="C3938" s="1">
        <v>51386.63</v>
      </c>
      <c r="D3938" s="1">
        <v>56481.25</v>
      </c>
      <c r="E3938" s="1">
        <v>107867.89</v>
      </c>
    </row>
    <row r="3939" spans="1:5" hidden="1">
      <c r="A3939" s="1">
        <v>1956</v>
      </c>
      <c r="B3939" s="1">
        <v>50</v>
      </c>
      <c r="C3939" s="1">
        <v>49282.04</v>
      </c>
      <c r="D3939" s="1">
        <v>54831.55</v>
      </c>
      <c r="E3939" s="1">
        <v>104113.59</v>
      </c>
    </row>
    <row r="3940" spans="1:5" hidden="1">
      <c r="A3940" s="1">
        <v>1956</v>
      </c>
      <c r="B3940" s="1">
        <v>51</v>
      </c>
      <c r="C3940" s="1">
        <v>47508.39</v>
      </c>
      <c r="D3940" s="1">
        <v>52660.52</v>
      </c>
      <c r="E3940" s="1">
        <v>100168.92</v>
      </c>
    </row>
    <row r="3941" spans="1:5" hidden="1">
      <c r="A3941" s="1">
        <v>1956</v>
      </c>
      <c r="B3941" s="1">
        <v>52</v>
      </c>
      <c r="C3941" s="1">
        <v>45856.95</v>
      </c>
      <c r="D3941" s="1">
        <v>50036.45</v>
      </c>
      <c r="E3941" s="1">
        <v>95893.4</v>
      </c>
    </row>
    <row r="3942" spans="1:5" hidden="1">
      <c r="A3942" s="1">
        <v>1956</v>
      </c>
      <c r="B3942" s="1">
        <v>53</v>
      </c>
      <c r="C3942" s="1">
        <v>45074.26</v>
      </c>
      <c r="D3942" s="1">
        <v>47977.98</v>
      </c>
      <c r="E3942" s="1">
        <v>93052.24</v>
      </c>
    </row>
    <row r="3943" spans="1:5" hidden="1">
      <c r="A3943" s="1">
        <v>1956</v>
      </c>
      <c r="B3943" s="1">
        <v>54</v>
      </c>
      <c r="C3943" s="1">
        <v>45074.94</v>
      </c>
      <c r="D3943" s="1">
        <v>46901.71</v>
      </c>
      <c r="E3943" s="1">
        <v>91976.639999999999</v>
      </c>
    </row>
    <row r="3944" spans="1:5" hidden="1">
      <c r="A3944" s="1">
        <v>1956</v>
      </c>
      <c r="B3944" s="1">
        <v>55</v>
      </c>
      <c r="C3944" s="1">
        <v>45224.07</v>
      </c>
      <c r="D3944" s="1">
        <v>46051.88</v>
      </c>
      <c r="E3944" s="1">
        <v>91275.94</v>
      </c>
    </row>
    <row r="3945" spans="1:5" hidden="1">
      <c r="A3945" s="1">
        <v>1956</v>
      </c>
      <c r="B3945" s="1">
        <v>56</v>
      </c>
      <c r="C3945" s="1">
        <v>44656.45</v>
      </c>
      <c r="D3945" s="1">
        <v>44284.76</v>
      </c>
      <c r="E3945" s="1">
        <v>88941.21</v>
      </c>
    </row>
    <row r="3946" spans="1:5" hidden="1">
      <c r="A3946" s="1">
        <v>1956</v>
      </c>
      <c r="B3946" s="1">
        <v>57</v>
      </c>
      <c r="C3946" s="1">
        <v>43230.96</v>
      </c>
      <c r="D3946" s="1">
        <v>41907.19</v>
      </c>
      <c r="E3946" s="1">
        <v>85138.14</v>
      </c>
    </row>
    <row r="3947" spans="1:5" hidden="1">
      <c r="A3947" s="1">
        <v>1956</v>
      </c>
      <c r="B3947" s="1">
        <v>58</v>
      </c>
      <c r="C3947" s="1">
        <v>42424.86</v>
      </c>
      <c r="D3947" s="1">
        <v>40103.15</v>
      </c>
      <c r="E3947" s="1">
        <v>82528.009999999995</v>
      </c>
    </row>
    <row r="3948" spans="1:5" hidden="1">
      <c r="A3948" s="1">
        <v>1956</v>
      </c>
      <c r="B3948" s="1">
        <v>59</v>
      </c>
      <c r="C3948" s="1">
        <v>42027.54</v>
      </c>
      <c r="D3948" s="1">
        <v>38579.64</v>
      </c>
      <c r="E3948" s="1">
        <v>80607.179999999993</v>
      </c>
    </row>
    <row r="3949" spans="1:5" hidden="1">
      <c r="A3949" s="1">
        <v>1956</v>
      </c>
      <c r="B3949" s="1">
        <v>60</v>
      </c>
      <c r="C3949" s="1">
        <v>41300.129999999997</v>
      </c>
      <c r="D3949" s="1">
        <v>37274.06</v>
      </c>
      <c r="E3949" s="1">
        <v>78574.19</v>
      </c>
    </row>
    <row r="3950" spans="1:5" hidden="1">
      <c r="A3950" s="1">
        <v>1956</v>
      </c>
      <c r="B3950" s="1">
        <v>61</v>
      </c>
      <c r="C3950" s="1">
        <v>40601.589999999997</v>
      </c>
      <c r="D3950" s="1">
        <v>36077.31</v>
      </c>
      <c r="E3950" s="1">
        <v>76678.899999999994</v>
      </c>
    </row>
    <row r="3951" spans="1:5" hidden="1">
      <c r="A3951" s="1">
        <v>1956</v>
      </c>
      <c r="B3951" s="1">
        <v>62</v>
      </c>
      <c r="C3951" s="1">
        <v>40049.71</v>
      </c>
      <c r="D3951" s="1">
        <v>35046.910000000003</v>
      </c>
      <c r="E3951" s="1">
        <v>75096.62</v>
      </c>
    </row>
    <row r="3952" spans="1:5" hidden="1">
      <c r="A3952" s="1">
        <v>1956</v>
      </c>
      <c r="B3952" s="1">
        <v>63</v>
      </c>
      <c r="C3952" s="1">
        <v>39573.870000000003</v>
      </c>
      <c r="D3952" s="1">
        <v>34596.78</v>
      </c>
      <c r="E3952" s="1">
        <v>74170.649999999994</v>
      </c>
    </row>
    <row r="3953" spans="1:5" hidden="1">
      <c r="A3953" s="1">
        <v>1956</v>
      </c>
      <c r="B3953" s="1">
        <v>64</v>
      </c>
      <c r="C3953" s="1">
        <v>38852.36</v>
      </c>
      <c r="D3953" s="1">
        <v>34148.35</v>
      </c>
      <c r="E3953" s="1">
        <v>73000.710000000006</v>
      </c>
    </row>
    <row r="3954" spans="1:5" hidden="1">
      <c r="A3954" s="1">
        <v>1956</v>
      </c>
      <c r="B3954" s="1">
        <v>65</v>
      </c>
      <c r="C3954" s="1">
        <v>37329.39</v>
      </c>
      <c r="D3954" s="1">
        <v>33300.54</v>
      </c>
      <c r="E3954" s="1">
        <v>70629.929999999993</v>
      </c>
    </row>
    <row r="3955" spans="1:5" hidden="1">
      <c r="A3955" s="1">
        <v>1956</v>
      </c>
      <c r="B3955" s="1">
        <v>66</v>
      </c>
      <c r="C3955" s="1">
        <v>35729.480000000003</v>
      </c>
      <c r="D3955" s="1">
        <v>32151.1</v>
      </c>
      <c r="E3955" s="1">
        <v>67880.58</v>
      </c>
    </row>
    <row r="3956" spans="1:5" hidden="1">
      <c r="A3956" s="1">
        <v>1956</v>
      </c>
      <c r="B3956" s="1">
        <v>67</v>
      </c>
      <c r="C3956" s="1">
        <v>34301.949999999997</v>
      </c>
      <c r="D3956" s="1">
        <v>30604.33</v>
      </c>
      <c r="E3956" s="1">
        <v>64906.28</v>
      </c>
    </row>
    <row r="3957" spans="1:5" hidden="1">
      <c r="A3957" s="1">
        <v>1956</v>
      </c>
      <c r="B3957" s="1">
        <v>68</v>
      </c>
      <c r="C3957" s="1">
        <v>32630.67</v>
      </c>
      <c r="D3957" s="1">
        <v>28306.78</v>
      </c>
      <c r="E3957" s="1">
        <v>60937.45</v>
      </c>
    </row>
    <row r="3958" spans="1:5" hidden="1">
      <c r="A3958" s="1">
        <v>1956</v>
      </c>
      <c r="B3958" s="1">
        <v>69</v>
      </c>
      <c r="C3958" s="1">
        <v>30631.74</v>
      </c>
      <c r="D3958" s="1">
        <v>26055.19</v>
      </c>
      <c r="E3958" s="1">
        <v>56686.93</v>
      </c>
    </row>
    <row r="3959" spans="1:5" hidden="1">
      <c r="A3959" s="1">
        <v>1956</v>
      </c>
      <c r="B3959" s="1">
        <v>70</v>
      </c>
      <c r="C3959" s="1">
        <v>28827.29</v>
      </c>
      <c r="D3959" s="1">
        <v>24178.45</v>
      </c>
      <c r="E3959" s="1">
        <v>53005.74</v>
      </c>
    </row>
    <row r="3960" spans="1:5" hidden="1">
      <c r="A3960" s="1">
        <v>1956</v>
      </c>
      <c r="B3960" s="1">
        <v>71</v>
      </c>
      <c r="C3960" s="1">
        <v>26856.01</v>
      </c>
      <c r="D3960" s="1">
        <v>22304.69</v>
      </c>
      <c r="E3960" s="1">
        <v>49160.7</v>
      </c>
    </row>
    <row r="3961" spans="1:5" hidden="1">
      <c r="A3961" s="1">
        <v>1956</v>
      </c>
      <c r="B3961" s="1">
        <v>72</v>
      </c>
      <c r="C3961" s="1">
        <v>24459.34</v>
      </c>
      <c r="D3961" s="1">
        <v>20183.55</v>
      </c>
      <c r="E3961" s="1">
        <v>44642.89</v>
      </c>
    </row>
    <row r="3962" spans="1:5" hidden="1">
      <c r="A3962" s="1">
        <v>1956</v>
      </c>
      <c r="B3962" s="1">
        <v>73</v>
      </c>
      <c r="C3962" s="1">
        <v>22229.77</v>
      </c>
      <c r="D3962" s="1">
        <v>17980.61</v>
      </c>
      <c r="E3962" s="1">
        <v>40210.370000000003</v>
      </c>
    </row>
    <row r="3963" spans="1:5" hidden="1">
      <c r="A3963" s="1">
        <v>1956</v>
      </c>
      <c r="B3963" s="1">
        <v>74</v>
      </c>
      <c r="C3963" s="1">
        <v>20749.32</v>
      </c>
      <c r="D3963" s="1">
        <v>16423.41</v>
      </c>
      <c r="E3963" s="1">
        <v>37172.730000000003</v>
      </c>
    </row>
    <row r="3964" spans="1:5" hidden="1">
      <c r="A3964" s="1">
        <v>1956</v>
      </c>
      <c r="B3964" s="1">
        <v>75</v>
      </c>
      <c r="C3964" s="1">
        <v>19699.419999999998</v>
      </c>
      <c r="D3964" s="1">
        <v>15125.89</v>
      </c>
      <c r="E3964" s="1">
        <v>34825.31</v>
      </c>
    </row>
    <row r="3965" spans="1:5" hidden="1">
      <c r="A3965" s="1">
        <v>1956</v>
      </c>
      <c r="B3965" s="1">
        <v>76</v>
      </c>
      <c r="C3965" s="1">
        <v>18175.87</v>
      </c>
      <c r="D3965" s="1">
        <v>13401.96</v>
      </c>
      <c r="E3965" s="1">
        <v>31577.84</v>
      </c>
    </row>
    <row r="3966" spans="1:5" hidden="1">
      <c r="A3966" s="1">
        <v>1956</v>
      </c>
      <c r="B3966" s="1">
        <v>77</v>
      </c>
      <c r="C3966" s="1">
        <v>16179.83</v>
      </c>
      <c r="D3966" s="1">
        <v>11577.7</v>
      </c>
      <c r="E3966" s="1">
        <v>27757.53</v>
      </c>
    </row>
    <row r="3967" spans="1:5" hidden="1">
      <c r="A3967" s="1">
        <v>1956</v>
      </c>
      <c r="B3967" s="1">
        <v>78</v>
      </c>
      <c r="C3967" s="1">
        <v>14153.22</v>
      </c>
      <c r="D3967" s="1">
        <v>10052.530000000001</v>
      </c>
      <c r="E3967" s="1">
        <v>24205.75</v>
      </c>
    </row>
    <row r="3968" spans="1:5" hidden="1">
      <c r="A3968" s="1">
        <v>1956</v>
      </c>
      <c r="B3968" s="1">
        <v>79</v>
      </c>
      <c r="C3968" s="1">
        <v>12399.23</v>
      </c>
      <c r="D3968" s="1">
        <v>8749.9500000000007</v>
      </c>
      <c r="E3968" s="1">
        <v>21149.19</v>
      </c>
    </row>
    <row r="3969" spans="1:5" hidden="1">
      <c r="A3969" s="1">
        <v>1956</v>
      </c>
      <c r="B3969" s="1">
        <v>80</v>
      </c>
      <c r="C3969" s="1">
        <v>11696.1</v>
      </c>
      <c r="D3969" s="1">
        <v>7894.14</v>
      </c>
      <c r="E3969" s="1">
        <v>19590.240000000002</v>
      </c>
    </row>
    <row r="3970" spans="1:5" hidden="1">
      <c r="A3970" s="1">
        <v>1956</v>
      </c>
      <c r="B3970" s="1">
        <v>81</v>
      </c>
      <c r="C3970" s="1">
        <v>10367.67</v>
      </c>
      <c r="D3970" s="1">
        <v>6832.95</v>
      </c>
      <c r="E3970" s="1">
        <v>17200.61</v>
      </c>
    </row>
    <row r="3971" spans="1:5" hidden="1">
      <c r="A3971" s="1">
        <v>1956</v>
      </c>
      <c r="B3971" s="1">
        <v>82</v>
      </c>
      <c r="C3971" s="1">
        <v>9068.7000000000007</v>
      </c>
      <c r="D3971" s="1">
        <v>5915.09</v>
      </c>
      <c r="E3971" s="1">
        <v>14983.78</v>
      </c>
    </row>
    <row r="3972" spans="1:5" hidden="1">
      <c r="A3972" s="1">
        <v>1956</v>
      </c>
      <c r="B3972" s="1">
        <v>83</v>
      </c>
      <c r="C3972" s="1">
        <v>7759.81</v>
      </c>
      <c r="D3972" s="1">
        <v>5003.57</v>
      </c>
      <c r="E3972" s="1">
        <v>12763.38</v>
      </c>
    </row>
    <row r="3973" spans="1:5" hidden="1">
      <c r="A3973" s="1">
        <v>1956</v>
      </c>
      <c r="B3973" s="1">
        <v>84</v>
      </c>
      <c r="C3973" s="1">
        <v>6557.84</v>
      </c>
      <c r="D3973" s="1">
        <v>4189.43</v>
      </c>
      <c r="E3973" s="1">
        <v>10747.27</v>
      </c>
    </row>
    <row r="3974" spans="1:5" hidden="1">
      <c r="A3974" s="1">
        <v>1956</v>
      </c>
      <c r="B3974" s="1">
        <v>85</v>
      </c>
      <c r="C3974" s="1">
        <v>5574.81</v>
      </c>
      <c r="D3974" s="1">
        <v>3523.76</v>
      </c>
      <c r="E3974" s="1">
        <v>9098.57</v>
      </c>
    </row>
    <row r="3975" spans="1:5" hidden="1">
      <c r="A3975" s="1">
        <v>1956</v>
      </c>
      <c r="B3975" s="1">
        <v>86</v>
      </c>
      <c r="C3975" s="1">
        <v>4624.96</v>
      </c>
      <c r="D3975" s="1">
        <v>2844.09</v>
      </c>
      <c r="E3975" s="1">
        <v>7469.05</v>
      </c>
    </row>
    <row r="3976" spans="1:5" hidden="1">
      <c r="A3976" s="1">
        <v>1956</v>
      </c>
      <c r="B3976" s="1">
        <v>87</v>
      </c>
      <c r="C3976" s="1">
        <v>3688.82</v>
      </c>
      <c r="D3976" s="1">
        <v>2204.08</v>
      </c>
      <c r="E3976" s="1">
        <v>5892.89</v>
      </c>
    </row>
    <row r="3977" spans="1:5" hidden="1">
      <c r="A3977" s="1">
        <v>1956</v>
      </c>
      <c r="B3977" s="1">
        <v>88</v>
      </c>
      <c r="C3977" s="1">
        <v>2930.99</v>
      </c>
      <c r="D3977" s="1">
        <v>1726.13</v>
      </c>
      <c r="E3977" s="1">
        <v>4657.12</v>
      </c>
    </row>
    <row r="3978" spans="1:5" hidden="1">
      <c r="A3978" s="1">
        <v>1956</v>
      </c>
      <c r="B3978" s="1">
        <v>89</v>
      </c>
      <c r="C3978" s="1">
        <v>2269.1799999999998</v>
      </c>
      <c r="D3978" s="1">
        <v>1314.27</v>
      </c>
      <c r="E3978" s="1">
        <v>3583.46</v>
      </c>
    </row>
    <row r="3979" spans="1:5" hidden="1">
      <c r="A3979" s="1">
        <v>1956</v>
      </c>
      <c r="B3979" s="1">
        <v>90</v>
      </c>
      <c r="C3979" s="1">
        <v>1720.91</v>
      </c>
      <c r="D3979" s="1">
        <v>966.45</v>
      </c>
      <c r="E3979" s="1">
        <v>2687.37</v>
      </c>
    </row>
    <row r="3980" spans="1:5" hidden="1">
      <c r="A3980" s="1">
        <v>1956</v>
      </c>
      <c r="B3980" s="1">
        <v>91</v>
      </c>
      <c r="C3980" s="1">
        <v>1307.93</v>
      </c>
      <c r="D3980" s="1">
        <v>732.46</v>
      </c>
      <c r="E3980" s="1">
        <v>2040.39</v>
      </c>
    </row>
    <row r="3981" spans="1:5" hidden="1">
      <c r="A3981" s="1">
        <v>1956</v>
      </c>
      <c r="B3981" s="1">
        <v>92</v>
      </c>
      <c r="C3981" s="1">
        <v>984.67</v>
      </c>
      <c r="D3981" s="1">
        <v>538.58000000000004</v>
      </c>
      <c r="E3981" s="1">
        <v>1523.25</v>
      </c>
    </row>
    <row r="3982" spans="1:5" hidden="1">
      <c r="A3982" s="1">
        <v>1956</v>
      </c>
      <c r="B3982" s="1">
        <v>93</v>
      </c>
      <c r="C3982" s="1">
        <v>720.57</v>
      </c>
      <c r="D3982" s="1">
        <v>379.34</v>
      </c>
      <c r="E3982" s="1">
        <v>1099.9000000000001</v>
      </c>
    </row>
    <row r="3983" spans="1:5" hidden="1">
      <c r="A3983" s="1">
        <v>1956</v>
      </c>
      <c r="B3983" s="1">
        <v>94</v>
      </c>
      <c r="C3983" s="1">
        <v>498.52</v>
      </c>
      <c r="D3983" s="1">
        <v>271.19</v>
      </c>
      <c r="E3983" s="1">
        <v>769.71</v>
      </c>
    </row>
    <row r="3984" spans="1:5" hidden="1">
      <c r="A3984" s="1">
        <v>1956</v>
      </c>
      <c r="B3984" s="1">
        <v>95</v>
      </c>
      <c r="C3984" s="1">
        <v>320.12</v>
      </c>
      <c r="D3984" s="1">
        <v>180.44</v>
      </c>
      <c r="E3984" s="1">
        <v>500.56</v>
      </c>
    </row>
    <row r="3985" spans="1:5" hidden="1">
      <c r="A3985" s="1">
        <v>1956</v>
      </c>
      <c r="B3985" s="1">
        <v>96</v>
      </c>
      <c r="C3985" s="1">
        <v>202.84</v>
      </c>
      <c r="D3985" s="1">
        <v>106.97</v>
      </c>
      <c r="E3985" s="1">
        <v>309.81</v>
      </c>
    </row>
    <row r="3986" spans="1:5" hidden="1">
      <c r="A3986" s="1">
        <v>1956</v>
      </c>
      <c r="B3986" s="1">
        <v>97</v>
      </c>
      <c r="C3986" s="1">
        <v>125.32</v>
      </c>
      <c r="D3986" s="1">
        <v>59.32</v>
      </c>
      <c r="E3986" s="1">
        <v>184.64</v>
      </c>
    </row>
    <row r="3987" spans="1:5" hidden="1">
      <c r="A3987" s="1">
        <v>1956</v>
      </c>
      <c r="B3987" s="1">
        <v>98</v>
      </c>
      <c r="C3987" s="1">
        <v>68.38</v>
      </c>
      <c r="D3987" s="1">
        <v>33.43</v>
      </c>
      <c r="E3987" s="1">
        <v>101.81</v>
      </c>
    </row>
    <row r="3988" spans="1:5" hidden="1">
      <c r="A3988" s="1">
        <v>1956</v>
      </c>
      <c r="B3988" s="1">
        <v>99</v>
      </c>
      <c r="C3988" s="1">
        <v>38.119999999999997</v>
      </c>
      <c r="D3988" s="1">
        <v>22.03</v>
      </c>
      <c r="E3988" s="1">
        <v>60.15</v>
      </c>
    </row>
    <row r="3989" spans="1:5" hidden="1">
      <c r="A3989" s="1">
        <v>1956</v>
      </c>
      <c r="B3989" s="1">
        <v>100</v>
      </c>
      <c r="C3989" s="1">
        <v>22.86</v>
      </c>
      <c r="D3989" s="1">
        <v>14.22</v>
      </c>
      <c r="E3989" s="1">
        <v>37.090000000000003</v>
      </c>
    </row>
    <row r="3990" spans="1:5" hidden="1">
      <c r="A3990" s="1">
        <v>1956</v>
      </c>
      <c r="B3990" s="1">
        <v>101</v>
      </c>
      <c r="C3990" s="1">
        <v>12.61</v>
      </c>
      <c r="D3990" s="1">
        <v>7.38</v>
      </c>
      <c r="E3990" s="1">
        <v>19.989999999999998</v>
      </c>
    </row>
    <row r="3991" spans="1:5" hidden="1">
      <c r="A3991" s="1">
        <v>1956</v>
      </c>
      <c r="B3991" s="1">
        <v>102</v>
      </c>
      <c r="C3991" s="1">
        <v>5.86</v>
      </c>
      <c r="D3991" s="1">
        <v>3.5</v>
      </c>
      <c r="E3991" s="1">
        <v>9.36</v>
      </c>
    </row>
    <row r="3992" spans="1:5" hidden="1">
      <c r="A3992" s="1">
        <v>1956</v>
      </c>
      <c r="B3992" s="1">
        <v>103</v>
      </c>
      <c r="C3992" s="1">
        <v>2.36</v>
      </c>
      <c r="D3992" s="1">
        <v>1.85</v>
      </c>
      <c r="E3992" s="1">
        <v>4.21</v>
      </c>
    </row>
    <row r="3993" spans="1:5" hidden="1">
      <c r="A3993" s="1">
        <v>1956</v>
      </c>
      <c r="B3993" s="1">
        <v>104</v>
      </c>
      <c r="C3993" s="1">
        <v>1.04</v>
      </c>
      <c r="D3993" s="1">
        <v>0.82</v>
      </c>
      <c r="E3993" s="1">
        <v>1.87</v>
      </c>
    </row>
    <row r="3994" spans="1:5" hidden="1">
      <c r="A3994" s="1">
        <v>1956</v>
      </c>
      <c r="B3994" s="1">
        <v>105</v>
      </c>
      <c r="C3994" s="1">
        <v>0.2</v>
      </c>
      <c r="D3994" s="1">
        <v>0.16</v>
      </c>
      <c r="E3994" s="1">
        <v>0.35</v>
      </c>
    </row>
    <row r="3995" spans="1:5" hidden="1">
      <c r="A3995" s="1">
        <v>1956</v>
      </c>
      <c r="B3995" s="1">
        <v>106</v>
      </c>
      <c r="C3995" s="1">
        <v>0</v>
      </c>
      <c r="D3995" s="1">
        <v>0</v>
      </c>
      <c r="E3995" s="1">
        <v>0</v>
      </c>
    </row>
    <row r="3996" spans="1:5" hidden="1">
      <c r="A3996" s="1">
        <v>1956</v>
      </c>
      <c r="B3996" s="1">
        <v>107</v>
      </c>
      <c r="C3996" s="1">
        <v>0</v>
      </c>
      <c r="D3996" s="1">
        <v>0</v>
      </c>
      <c r="E3996" s="1">
        <v>0</v>
      </c>
    </row>
    <row r="3997" spans="1:5" hidden="1">
      <c r="A3997" s="1">
        <v>1956</v>
      </c>
      <c r="B3997" s="1">
        <v>108</v>
      </c>
      <c r="C3997" s="1">
        <v>0</v>
      </c>
      <c r="D3997" s="1">
        <v>0</v>
      </c>
      <c r="E3997" s="1">
        <v>0</v>
      </c>
    </row>
    <row r="3998" spans="1:5" hidden="1">
      <c r="A3998" s="1">
        <v>1956</v>
      </c>
      <c r="B3998" s="1">
        <v>109</v>
      </c>
      <c r="C3998" s="1">
        <v>0</v>
      </c>
      <c r="D3998" s="1">
        <v>0</v>
      </c>
      <c r="E3998" s="1">
        <v>0</v>
      </c>
    </row>
    <row r="3999" spans="1:5" hidden="1">
      <c r="A3999" s="1">
        <v>1956</v>
      </c>
      <c r="B3999" s="1" t="s">
        <v>121</v>
      </c>
      <c r="C3999" s="1">
        <v>0</v>
      </c>
      <c r="D3999" s="1">
        <v>0</v>
      </c>
      <c r="E3999" s="1">
        <v>0</v>
      </c>
    </row>
    <row r="4000" spans="1:5" hidden="1">
      <c r="A4000" s="1">
        <v>1957</v>
      </c>
      <c r="B4000" s="1">
        <v>0</v>
      </c>
      <c r="C4000" s="1">
        <v>103336.92</v>
      </c>
      <c r="D4000" s="1">
        <v>108999.61</v>
      </c>
      <c r="E4000" s="1">
        <v>212336.53</v>
      </c>
    </row>
    <row r="4001" spans="1:5" hidden="1">
      <c r="A4001" s="1">
        <v>1957</v>
      </c>
      <c r="B4001" s="1">
        <v>1</v>
      </c>
      <c r="C4001" s="1">
        <v>100886.99</v>
      </c>
      <c r="D4001" s="1">
        <v>106265.98</v>
      </c>
      <c r="E4001" s="1">
        <v>207152.98</v>
      </c>
    </row>
    <row r="4002" spans="1:5" hidden="1">
      <c r="A4002" s="1">
        <v>1957</v>
      </c>
      <c r="B4002" s="1">
        <v>2</v>
      </c>
      <c r="C4002" s="1">
        <v>99633.55</v>
      </c>
      <c r="D4002" s="1">
        <v>104261.89</v>
      </c>
      <c r="E4002" s="1">
        <v>203895.45</v>
      </c>
    </row>
    <row r="4003" spans="1:5" hidden="1">
      <c r="A4003" s="1">
        <v>1957</v>
      </c>
      <c r="B4003" s="1">
        <v>3</v>
      </c>
      <c r="C4003" s="1">
        <v>99276.75</v>
      </c>
      <c r="D4003" s="1">
        <v>103452.92</v>
      </c>
      <c r="E4003" s="1">
        <v>202729.67</v>
      </c>
    </row>
    <row r="4004" spans="1:5" hidden="1">
      <c r="A4004" s="1">
        <v>1957</v>
      </c>
      <c r="B4004" s="1">
        <v>4</v>
      </c>
      <c r="C4004" s="1">
        <v>99330.59</v>
      </c>
      <c r="D4004" s="1">
        <v>103430.53</v>
      </c>
      <c r="E4004" s="1">
        <v>202761.12</v>
      </c>
    </row>
    <row r="4005" spans="1:5" hidden="1">
      <c r="A4005" s="1">
        <v>1957</v>
      </c>
      <c r="B4005" s="1">
        <v>5</v>
      </c>
      <c r="C4005" s="1">
        <v>98210.73</v>
      </c>
      <c r="D4005" s="1">
        <v>102510.01</v>
      </c>
      <c r="E4005" s="1">
        <v>200720.75</v>
      </c>
    </row>
    <row r="4006" spans="1:5" hidden="1">
      <c r="A4006" s="1">
        <v>1957</v>
      </c>
      <c r="B4006" s="1">
        <v>6</v>
      </c>
      <c r="C4006" s="1">
        <v>96931.63</v>
      </c>
      <c r="D4006" s="1">
        <v>101332.39</v>
      </c>
      <c r="E4006" s="1">
        <v>198264.02</v>
      </c>
    </row>
    <row r="4007" spans="1:5" hidden="1">
      <c r="A4007" s="1">
        <v>1957</v>
      </c>
      <c r="B4007" s="1">
        <v>7</v>
      </c>
      <c r="C4007" s="1">
        <v>95536.99</v>
      </c>
      <c r="D4007" s="1">
        <v>99911.9</v>
      </c>
      <c r="E4007" s="1">
        <v>195448.89</v>
      </c>
    </row>
    <row r="4008" spans="1:5" hidden="1">
      <c r="A4008" s="1">
        <v>1957</v>
      </c>
      <c r="B4008" s="1">
        <v>8</v>
      </c>
      <c r="C4008" s="1">
        <v>94057.58</v>
      </c>
      <c r="D4008" s="1">
        <v>98507.39</v>
      </c>
      <c r="E4008" s="1">
        <v>192564.97</v>
      </c>
    </row>
    <row r="4009" spans="1:5" hidden="1">
      <c r="A4009" s="1">
        <v>1957</v>
      </c>
      <c r="B4009" s="1">
        <v>9</v>
      </c>
      <c r="C4009" s="1">
        <v>95784.95</v>
      </c>
      <c r="D4009" s="1">
        <v>100483.83</v>
      </c>
      <c r="E4009" s="1">
        <v>196268.78</v>
      </c>
    </row>
    <row r="4010" spans="1:5" hidden="1">
      <c r="A4010" s="1">
        <v>1957</v>
      </c>
      <c r="B4010" s="1">
        <v>10</v>
      </c>
      <c r="C4010" s="1">
        <v>95152.84</v>
      </c>
      <c r="D4010" s="1">
        <v>100078.58</v>
      </c>
      <c r="E4010" s="1">
        <v>195231.42</v>
      </c>
    </row>
    <row r="4011" spans="1:5" hidden="1">
      <c r="A4011" s="1">
        <v>1957</v>
      </c>
      <c r="B4011" s="1">
        <v>11</v>
      </c>
      <c r="C4011" s="1">
        <v>87243.33</v>
      </c>
      <c r="D4011" s="1">
        <v>91647.66</v>
      </c>
      <c r="E4011" s="1">
        <v>178890.98</v>
      </c>
    </row>
    <row r="4012" spans="1:5" hidden="1">
      <c r="A4012" s="1">
        <v>1957</v>
      </c>
      <c r="B4012" s="1">
        <v>12</v>
      </c>
      <c r="C4012" s="1">
        <v>81632.679999999993</v>
      </c>
      <c r="D4012" s="1">
        <v>85236.12</v>
      </c>
      <c r="E4012" s="1">
        <v>166868.79999999999</v>
      </c>
    </row>
    <row r="4013" spans="1:5" hidden="1">
      <c r="A4013" s="1">
        <v>1957</v>
      </c>
      <c r="B4013" s="1">
        <v>13</v>
      </c>
      <c r="C4013" s="1">
        <v>77853.61</v>
      </c>
      <c r="D4013" s="1">
        <v>81003.77</v>
      </c>
      <c r="E4013" s="1">
        <v>158857.38</v>
      </c>
    </row>
    <row r="4014" spans="1:5" hidden="1">
      <c r="A4014" s="1">
        <v>1957</v>
      </c>
      <c r="B4014" s="1">
        <v>14</v>
      </c>
      <c r="C4014" s="1">
        <v>72271.56</v>
      </c>
      <c r="D4014" s="1">
        <v>75670.100000000006</v>
      </c>
      <c r="E4014" s="1">
        <v>147941.65</v>
      </c>
    </row>
    <row r="4015" spans="1:5" hidden="1">
      <c r="A4015" s="1">
        <v>1957</v>
      </c>
      <c r="B4015" s="1">
        <v>15</v>
      </c>
      <c r="C4015" s="1">
        <v>68959.5</v>
      </c>
      <c r="D4015" s="1">
        <v>72435.95</v>
      </c>
      <c r="E4015" s="1">
        <v>141395.44</v>
      </c>
    </row>
    <row r="4016" spans="1:5" hidden="1">
      <c r="A4016" s="1">
        <v>1957</v>
      </c>
      <c r="B4016" s="1">
        <v>16</v>
      </c>
      <c r="C4016" s="1">
        <v>66143.009999999995</v>
      </c>
      <c r="D4016" s="1">
        <v>69220.399999999994</v>
      </c>
      <c r="E4016" s="1">
        <v>135363.41</v>
      </c>
    </row>
    <row r="4017" spans="1:5" hidden="1">
      <c r="A4017" s="1">
        <v>1957</v>
      </c>
      <c r="B4017" s="1">
        <v>17</v>
      </c>
      <c r="C4017" s="1">
        <v>63532.71</v>
      </c>
      <c r="D4017" s="1">
        <v>66458.73</v>
      </c>
      <c r="E4017" s="1">
        <v>129991.44</v>
      </c>
    </row>
    <row r="4018" spans="1:5" hidden="1">
      <c r="A4018" s="1">
        <v>1957</v>
      </c>
      <c r="B4018" s="1">
        <v>18</v>
      </c>
      <c r="C4018" s="1">
        <v>62631.02</v>
      </c>
      <c r="D4018" s="1">
        <v>65755.039999999994</v>
      </c>
      <c r="E4018" s="1">
        <v>128386.06</v>
      </c>
    </row>
    <row r="4019" spans="1:5" hidden="1">
      <c r="A4019" s="1">
        <v>1957</v>
      </c>
      <c r="B4019" s="1">
        <v>19</v>
      </c>
      <c r="C4019" s="1">
        <v>61933.05</v>
      </c>
      <c r="D4019" s="1">
        <v>65431.040000000001</v>
      </c>
      <c r="E4019" s="1">
        <v>127364.09</v>
      </c>
    </row>
    <row r="4020" spans="1:5" hidden="1">
      <c r="A4020" s="1">
        <v>1957</v>
      </c>
      <c r="B4020" s="1">
        <v>20</v>
      </c>
      <c r="C4020" s="1">
        <v>60760.44</v>
      </c>
      <c r="D4020" s="1">
        <v>64708.86</v>
      </c>
      <c r="E4020" s="1">
        <v>125469.3</v>
      </c>
    </row>
    <row r="4021" spans="1:5" hidden="1">
      <c r="A4021" s="1">
        <v>1957</v>
      </c>
      <c r="B4021" s="1">
        <v>21</v>
      </c>
      <c r="C4021" s="1">
        <v>59162.54</v>
      </c>
      <c r="D4021" s="1">
        <v>63686.33</v>
      </c>
      <c r="E4021" s="1">
        <v>122848.87</v>
      </c>
    </row>
    <row r="4022" spans="1:5" hidden="1">
      <c r="A4022" s="1">
        <v>1957</v>
      </c>
      <c r="B4022" s="1">
        <v>22</v>
      </c>
      <c r="C4022" s="1">
        <v>57784.78</v>
      </c>
      <c r="D4022" s="1">
        <v>62681.79</v>
      </c>
      <c r="E4022" s="1">
        <v>120466.58</v>
      </c>
    </row>
    <row r="4023" spans="1:5" hidden="1">
      <c r="A4023" s="1">
        <v>1957</v>
      </c>
      <c r="B4023" s="1">
        <v>23</v>
      </c>
      <c r="C4023" s="1">
        <v>57305.03</v>
      </c>
      <c r="D4023" s="1">
        <v>62700.93</v>
      </c>
      <c r="E4023" s="1">
        <v>120005.95</v>
      </c>
    </row>
    <row r="4024" spans="1:5" hidden="1">
      <c r="A4024" s="1">
        <v>1957</v>
      </c>
      <c r="B4024" s="1">
        <v>24</v>
      </c>
      <c r="C4024" s="1">
        <v>57901.37</v>
      </c>
      <c r="D4024" s="1">
        <v>63848.62</v>
      </c>
      <c r="E4024" s="1">
        <v>121749.99</v>
      </c>
    </row>
    <row r="4025" spans="1:5" hidden="1">
      <c r="A4025" s="1">
        <v>1957</v>
      </c>
      <c r="B4025" s="1">
        <v>25</v>
      </c>
      <c r="C4025" s="1">
        <v>60190.53</v>
      </c>
      <c r="D4025" s="1">
        <v>66562.5</v>
      </c>
      <c r="E4025" s="1">
        <v>126753.03</v>
      </c>
    </row>
    <row r="4026" spans="1:5" hidden="1">
      <c r="A4026" s="1">
        <v>1957</v>
      </c>
      <c r="B4026" s="1">
        <v>26</v>
      </c>
      <c r="C4026" s="1">
        <v>63665.26</v>
      </c>
      <c r="D4026" s="1">
        <v>70638.16</v>
      </c>
      <c r="E4026" s="1">
        <v>134303.43</v>
      </c>
    </row>
    <row r="4027" spans="1:5" hidden="1">
      <c r="A4027" s="1">
        <v>1957</v>
      </c>
      <c r="B4027" s="1">
        <v>27</v>
      </c>
      <c r="C4027" s="1">
        <v>65925.77</v>
      </c>
      <c r="D4027" s="1">
        <v>73447.520000000004</v>
      </c>
      <c r="E4027" s="1">
        <v>139373.29</v>
      </c>
    </row>
    <row r="4028" spans="1:5" hidden="1">
      <c r="A4028" s="1">
        <v>1957</v>
      </c>
      <c r="B4028" s="1">
        <v>28</v>
      </c>
      <c r="C4028" s="1">
        <v>67272.429999999993</v>
      </c>
      <c r="D4028" s="1">
        <v>75146.34</v>
      </c>
      <c r="E4028" s="1">
        <v>142418.76</v>
      </c>
    </row>
    <row r="4029" spans="1:5" hidden="1">
      <c r="A4029" s="1">
        <v>1957</v>
      </c>
      <c r="B4029" s="1">
        <v>29</v>
      </c>
      <c r="C4029" s="1">
        <v>68649.36</v>
      </c>
      <c r="D4029" s="1">
        <v>76400.17</v>
      </c>
      <c r="E4029" s="1">
        <v>145049.53</v>
      </c>
    </row>
    <row r="4030" spans="1:5" hidden="1">
      <c r="A4030" s="1">
        <v>1957</v>
      </c>
      <c r="B4030" s="1">
        <v>30</v>
      </c>
      <c r="C4030" s="1">
        <v>69724.240000000005</v>
      </c>
      <c r="D4030" s="1">
        <v>77199.34</v>
      </c>
      <c r="E4030" s="1">
        <v>146923.57</v>
      </c>
    </row>
    <row r="4031" spans="1:5" hidden="1">
      <c r="A4031" s="1">
        <v>1957</v>
      </c>
      <c r="B4031" s="1">
        <v>31</v>
      </c>
      <c r="C4031" s="1">
        <v>71196.03</v>
      </c>
      <c r="D4031" s="1">
        <v>78024.45</v>
      </c>
      <c r="E4031" s="1">
        <v>149220.49</v>
      </c>
    </row>
    <row r="4032" spans="1:5" hidden="1">
      <c r="A4032" s="1">
        <v>1957</v>
      </c>
      <c r="B4032" s="1">
        <v>32</v>
      </c>
      <c r="C4032" s="1">
        <v>72004.45</v>
      </c>
      <c r="D4032" s="1">
        <v>77809.41</v>
      </c>
      <c r="E4032" s="1">
        <v>149813.85999999999</v>
      </c>
    </row>
    <row r="4033" spans="1:5" hidden="1">
      <c r="A4033" s="1">
        <v>1957</v>
      </c>
      <c r="B4033" s="1">
        <v>33</v>
      </c>
      <c r="C4033" s="1">
        <v>71853.59</v>
      </c>
      <c r="D4033" s="1">
        <v>76631.06</v>
      </c>
      <c r="E4033" s="1">
        <v>148484.65</v>
      </c>
    </row>
    <row r="4034" spans="1:5" hidden="1">
      <c r="A4034" s="1">
        <v>1957</v>
      </c>
      <c r="B4034" s="1">
        <v>34</v>
      </c>
      <c r="C4034" s="1">
        <v>72200.27</v>
      </c>
      <c r="D4034" s="1">
        <v>76450.86</v>
      </c>
      <c r="E4034" s="1">
        <v>148651.13</v>
      </c>
    </row>
    <row r="4035" spans="1:5" hidden="1">
      <c r="A4035" s="1">
        <v>1957</v>
      </c>
      <c r="B4035" s="1">
        <v>35</v>
      </c>
      <c r="C4035" s="1">
        <v>72627.19</v>
      </c>
      <c r="D4035" s="1">
        <v>76701.740000000005</v>
      </c>
      <c r="E4035" s="1">
        <v>149328.93</v>
      </c>
    </row>
    <row r="4036" spans="1:5" hidden="1">
      <c r="A4036" s="1">
        <v>1957</v>
      </c>
      <c r="B4036" s="1">
        <v>36</v>
      </c>
      <c r="C4036" s="1">
        <v>71363.83</v>
      </c>
      <c r="D4036" s="1">
        <v>75364.09</v>
      </c>
      <c r="E4036" s="1">
        <v>146727.92000000001</v>
      </c>
    </row>
    <row r="4037" spans="1:5" hidden="1">
      <c r="A4037" s="1">
        <v>1957</v>
      </c>
      <c r="B4037" s="1">
        <v>37</v>
      </c>
      <c r="C4037" s="1">
        <v>67449.16</v>
      </c>
      <c r="D4037" s="1">
        <v>70828.88</v>
      </c>
      <c r="E4037" s="1">
        <v>138278.03</v>
      </c>
    </row>
    <row r="4038" spans="1:5" hidden="1">
      <c r="A4038" s="1">
        <v>1957</v>
      </c>
      <c r="B4038" s="1">
        <v>38</v>
      </c>
      <c r="C4038" s="1">
        <v>63636.38</v>
      </c>
      <c r="D4038" s="1">
        <v>65692.41</v>
      </c>
      <c r="E4038" s="1">
        <v>129328.79</v>
      </c>
    </row>
    <row r="4039" spans="1:5" hidden="1">
      <c r="A4039" s="1">
        <v>1957</v>
      </c>
      <c r="B4039" s="1">
        <v>39</v>
      </c>
      <c r="C4039" s="1">
        <v>62822.85</v>
      </c>
      <c r="D4039" s="1">
        <v>63998.57</v>
      </c>
      <c r="E4039" s="1">
        <v>126821.41</v>
      </c>
    </row>
    <row r="4040" spans="1:5" hidden="1">
      <c r="A4040" s="1">
        <v>1957</v>
      </c>
      <c r="B4040" s="1">
        <v>40</v>
      </c>
      <c r="C4040" s="1">
        <v>63746.96</v>
      </c>
      <c r="D4040" s="1">
        <v>65069.26</v>
      </c>
      <c r="E4040" s="1">
        <v>128816.22</v>
      </c>
    </row>
    <row r="4041" spans="1:5" hidden="1">
      <c r="A4041" s="1">
        <v>1957</v>
      </c>
      <c r="B4041" s="1">
        <v>41</v>
      </c>
      <c r="C4041" s="1">
        <v>65143.97</v>
      </c>
      <c r="D4041" s="1">
        <v>66967.039999999994</v>
      </c>
      <c r="E4041" s="1">
        <v>132111.01999999999</v>
      </c>
    </row>
    <row r="4042" spans="1:5" hidden="1">
      <c r="A4042" s="1">
        <v>1957</v>
      </c>
      <c r="B4042" s="1">
        <v>42</v>
      </c>
      <c r="C4042" s="1">
        <v>66571.350000000006</v>
      </c>
      <c r="D4042" s="1">
        <v>68595.98</v>
      </c>
      <c r="E4042" s="1">
        <v>135167.32999999999</v>
      </c>
    </row>
    <row r="4043" spans="1:5" hidden="1">
      <c r="A4043" s="1">
        <v>1957</v>
      </c>
      <c r="B4043" s="1">
        <v>43</v>
      </c>
      <c r="C4043" s="1">
        <v>66085.289999999994</v>
      </c>
      <c r="D4043" s="1">
        <v>68431.649999999994</v>
      </c>
      <c r="E4043" s="1">
        <v>134516.93</v>
      </c>
    </row>
    <row r="4044" spans="1:5" hidden="1">
      <c r="A4044" s="1">
        <v>1957</v>
      </c>
      <c r="B4044" s="1">
        <v>44</v>
      </c>
      <c r="C4044" s="1">
        <v>63686.96</v>
      </c>
      <c r="D4044" s="1">
        <v>66957.320000000007</v>
      </c>
      <c r="E4044" s="1">
        <v>130644.29</v>
      </c>
    </row>
    <row r="4045" spans="1:5" hidden="1">
      <c r="A4045" s="1">
        <v>1957</v>
      </c>
      <c r="B4045" s="1">
        <v>45</v>
      </c>
      <c r="C4045" s="1">
        <v>61211.39</v>
      </c>
      <c r="D4045" s="1">
        <v>65383.55</v>
      </c>
      <c r="E4045" s="1">
        <v>126594.95</v>
      </c>
    </row>
    <row r="4046" spans="1:5" hidden="1">
      <c r="A4046" s="1">
        <v>1957</v>
      </c>
      <c r="B4046" s="1">
        <v>46</v>
      </c>
      <c r="C4046" s="1">
        <v>58861.18</v>
      </c>
      <c r="D4046" s="1">
        <v>63707.53</v>
      </c>
      <c r="E4046" s="1">
        <v>122568.71</v>
      </c>
    </row>
    <row r="4047" spans="1:5" hidden="1">
      <c r="A4047" s="1">
        <v>1957</v>
      </c>
      <c r="B4047" s="1">
        <v>47</v>
      </c>
      <c r="C4047" s="1">
        <v>56559.43</v>
      </c>
      <c r="D4047" s="1">
        <v>61933.38</v>
      </c>
      <c r="E4047" s="1">
        <v>118492.81</v>
      </c>
    </row>
    <row r="4048" spans="1:5" hidden="1">
      <c r="A4048" s="1">
        <v>1957</v>
      </c>
      <c r="B4048" s="1">
        <v>48</v>
      </c>
      <c r="C4048" s="1">
        <v>54930.99</v>
      </c>
      <c r="D4048" s="1">
        <v>59808.57</v>
      </c>
      <c r="E4048" s="1">
        <v>114739.56</v>
      </c>
    </row>
    <row r="4049" spans="1:5" hidden="1">
      <c r="A4049" s="1">
        <v>1957</v>
      </c>
      <c r="B4049" s="1">
        <v>49</v>
      </c>
      <c r="C4049" s="1">
        <v>53457.49</v>
      </c>
      <c r="D4049" s="1">
        <v>57881.49</v>
      </c>
      <c r="E4049" s="1">
        <v>111338.98</v>
      </c>
    </row>
    <row r="4050" spans="1:5" hidden="1">
      <c r="A4050" s="1">
        <v>1957</v>
      </c>
      <c r="B4050" s="1">
        <v>50</v>
      </c>
      <c r="C4050" s="1">
        <v>51286.48</v>
      </c>
      <c r="D4050" s="1">
        <v>56206.57</v>
      </c>
      <c r="E4050" s="1">
        <v>107493.05</v>
      </c>
    </row>
    <row r="4051" spans="1:5" hidden="1">
      <c r="A4051" s="1">
        <v>1957</v>
      </c>
      <c r="B4051" s="1">
        <v>51</v>
      </c>
      <c r="C4051" s="1">
        <v>49181.93</v>
      </c>
      <c r="D4051" s="1">
        <v>54506.52</v>
      </c>
      <c r="E4051" s="1">
        <v>103688.45</v>
      </c>
    </row>
    <row r="4052" spans="1:5" hidden="1">
      <c r="A4052" s="1">
        <v>1957</v>
      </c>
      <c r="B4052" s="1">
        <v>52</v>
      </c>
      <c r="C4052" s="1">
        <v>47408.11</v>
      </c>
      <c r="D4052" s="1">
        <v>52259.73</v>
      </c>
      <c r="E4052" s="1">
        <v>99667.839999999997</v>
      </c>
    </row>
    <row r="4053" spans="1:5" hidden="1">
      <c r="A4053" s="1">
        <v>1957</v>
      </c>
      <c r="B4053" s="1">
        <v>53</v>
      </c>
      <c r="C4053" s="1">
        <v>45656.86</v>
      </c>
      <c r="D4053" s="1">
        <v>49561.22</v>
      </c>
      <c r="E4053" s="1">
        <v>95218.08</v>
      </c>
    </row>
    <row r="4054" spans="1:5" hidden="1">
      <c r="A4054" s="1">
        <v>1957</v>
      </c>
      <c r="B4054" s="1">
        <v>54</v>
      </c>
      <c r="C4054" s="1">
        <v>44949.49</v>
      </c>
      <c r="D4054" s="1">
        <v>47527.89</v>
      </c>
      <c r="E4054" s="1">
        <v>92477.38</v>
      </c>
    </row>
    <row r="4055" spans="1:5" hidden="1">
      <c r="A4055" s="1">
        <v>1957</v>
      </c>
      <c r="B4055" s="1">
        <v>55</v>
      </c>
      <c r="C4055" s="1">
        <v>44924.92</v>
      </c>
      <c r="D4055" s="1">
        <v>46377</v>
      </c>
      <c r="E4055" s="1">
        <v>91301.92</v>
      </c>
    </row>
    <row r="4056" spans="1:5" hidden="1">
      <c r="A4056" s="1">
        <v>1957</v>
      </c>
      <c r="B4056" s="1">
        <v>56</v>
      </c>
      <c r="C4056" s="1">
        <v>45074.17</v>
      </c>
      <c r="D4056" s="1">
        <v>45452</v>
      </c>
      <c r="E4056" s="1">
        <v>90526.17</v>
      </c>
    </row>
    <row r="4057" spans="1:5" hidden="1">
      <c r="A4057" s="1">
        <v>1957</v>
      </c>
      <c r="B4057" s="1">
        <v>57</v>
      </c>
      <c r="C4057" s="1">
        <v>44406.13</v>
      </c>
      <c r="D4057" s="1">
        <v>43634.51</v>
      </c>
      <c r="E4057" s="1">
        <v>88040.639999999999</v>
      </c>
    </row>
    <row r="4058" spans="1:5" hidden="1">
      <c r="A4058" s="1">
        <v>1957</v>
      </c>
      <c r="B4058" s="1">
        <v>58</v>
      </c>
      <c r="C4058" s="1">
        <v>42981.14</v>
      </c>
      <c r="D4058" s="1">
        <v>41232.050000000003</v>
      </c>
      <c r="E4058" s="1">
        <v>84213.18</v>
      </c>
    </row>
    <row r="4059" spans="1:5" hidden="1">
      <c r="A4059" s="1">
        <v>1957</v>
      </c>
      <c r="B4059" s="1">
        <v>59</v>
      </c>
      <c r="C4059" s="1">
        <v>42149.72</v>
      </c>
      <c r="D4059" s="1">
        <v>39377.93</v>
      </c>
      <c r="E4059" s="1">
        <v>81527.649999999994</v>
      </c>
    </row>
    <row r="4060" spans="1:5" hidden="1">
      <c r="A4060" s="1">
        <v>1957</v>
      </c>
      <c r="B4060" s="1">
        <v>60</v>
      </c>
      <c r="C4060" s="1">
        <v>41652.22</v>
      </c>
      <c r="D4060" s="1">
        <v>37854</v>
      </c>
      <c r="E4060" s="1">
        <v>79506.22</v>
      </c>
    </row>
    <row r="4061" spans="1:5" hidden="1">
      <c r="A4061" s="1">
        <v>1957</v>
      </c>
      <c r="B4061" s="1">
        <v>61</v>
      </c>
      <c r="C4061" s="1">
        <v>40925.449999999997</v>
      </c>
      <c r="D4061" s="1">
        <v>36474.160000000003</v>
      </c>
      <c r="E4061" s="1">
        <v>77399.61</v>
      </c>
    </row>
    <row r="4062" spans="1:5" hidden="1">
      <c r="A4062" s="1">
        <v>1957</v>
      </c>
      <c r="B4062" s="1">
        <v>62</v>
      </c>
      <c r="C4062" s="1">
        <v>40301.699999999997</v>
      </c>
      <c r="D4062" s="1">
        <v>35152.15</v>
      </c>
      <c r="E4062" s="1">
        <v>75453.850000000006</v>
      </c>
    </row>
    <row r="4063" spans="1:5" hidden="1">
      <c r="A4063" s="1">
        <v>1957</v>
      </c>
      <c r="B4063" s="1">
        <v>63</v>
      </c>
      <c r="C4063" s="1">
        <v>39524.36</v>
      </c>
      <c r="D4063" s="1">
        <v>34096.82</v>
      </c>
      <c r="E4063" s="1">
        <v>73621.179999999993</v>
      </c>
    </row>
    <row r="4064" spans="1:5" hidden="1">
      <c r="A4064" s="1">
        <v>1957</v>
      </c>
      <c r="B4064" s="1">
        <v>64</v>
      </c>
      <c r="C4064" s="1">
        <v>38973.949999999997</v>
      </c>
      <c r="D4064" s="1">
        <v>33496.75</v>
      </c>
      <c r="E4064" s="1">
        <v>72470.7</v>
      </c>
    </row>
    <row r="4065" spans="1:5" hidden="1">
      <c r="A4065" s="1">
        <v>1957</v>
      </c>
      <c r="B4065" s="1">
        <v>65</v>
      </c>
      <c r="C4065" s="1">
        <v>38151.46</v>
      </c>
      <c r="D4065" s="1">
        <v>33022.67</v>
      </c>
      <c r="E4065" s="1">
        <v>71174.13</v>
      </c>
    </row>
    <row r="4066" spans="1:5" hidden="1">
      <c r="A4066" s="1">
        <v>1957</v>
      </c>
      <c r="B4066" s="1">
        <v>66</v>
      </c>
      <c r="C4066" s="1">
        <v>36654.71</v>
      </c>
      <c r="D4066" s="1">
        <v>32125.65</v>
      </c>
      <c r="E4066" s="1">
        <v>68780.36</v>
      </c>
    </row>
    <row r="4067" spans="1:5" hidden="1">
      <c r="A4067" s="1">
        <v>1957</v>
      </c>
      <c r="B4067" s="1">
        <v>67</v>
      </c>
      <c r="C4067" s="1">
        <v>35004.9</v>
      </c>
      <c r="D4067" s="1">
        <v>31025.99</v>
      </c>
      <c r="E4067" s="1">
        <v>66030.880000000005</v>
      </c>
    </row>
    <row r="4068" spans="1:5" hidden="1">
      <c r="A4068" s="1">
        <v>1957</v>
      </c>
      <c r="B4068" s="1">
        <v>68</v>
      </c>
      <c r="C4068" s="1">
        <v>33526.78</v>
      </c>
      <c r="D4068" s="1">
        <v>29329.16</v>
      </c>
      <c r="E4068" s="1">
        <v>62855.95</v>
      </c>
    </row>
    <row r="4069" spans="1:5" hidden="1">
      <c r="A4069" s="1">
        <v>1957</v>
      </c>
      <c r="B4069" s="1">
        <v>69</v>
      </c>
      <c r="C4069" s="1">
        <v>31805.66</v>
      </c>
      <c r="D4069" s="1">
        <v>27006.73</v>
      </c>
      <c r="E4069" s="1">
        <v>58812.39</v>
      </c>
    </row>
    <row r="4070" spans="1:5" hidden="1">
      <c r="A4070" s="1">
        <v>1957</v>
      </c>
      <c r="B4070" s="1">
        <v>70</v>
      </c>
      <c r="C4070" s="1">
        <v>29755.919999999998</v>
      </c>
      <c r="D4070" s="1">
        <v>24803.88</v>
      </c>
      <c r="E4070" s="1">
        <v>54559.79</v>
      </c>
    </row>
    <row r="4071" spans="1:5" hidden="1">
      <c r="A4071" s="1">
        <v>1957</v>
      </c>
      <c r="B4071" s="1">
        <v>71</v>
      </c>
      <c r="C4071" s="1">
        <v>27827.439999999999</v>
      </c>
      <c r="D4071" s="1">
        <v>23003.15</v>
      </c>
      <c r="E4071" s="1">
        <v>50830.58</v>
      </c>
    </row>
    <row r="4072" spans="1:5" hidden="1">
      <c r="A4072" s="1">
        <v>1957</v>
      </c>
      <c r="B4072" s="1">
        <v>72</v>
      </c>
      <c r="C4072" s="1">
        <v>25981.47</v>
      </c>
      <c r="D4072" s="1">
        <v>21129.53</v>
      </c>
      <c r="E4072" s="1">
        <v>47111</v>
      </c>
    </row>
    <row r="4073" spans="1:5" hidden="1">
      <c r="A4073" s="1">
        <v>1957</v>
      </c>
      <c r="B4073" s="1">
        <v>73</v>
      </c>
      <c r="C4073" s="1">
        <v>23459.24</v>
      </c>
      <c r="D4073" s="1">
        <v>18858.419999999998</v>
      </c>
      <c r="E4073" s="1">
        <v>42317.66</v>
      </c>
    </row>
    <row r="4074" spans="1:5" hidden="1">
      <c r="A4074" s="1">
        <v>1957</v>
      </c>
      <c r="B4074" s="1">
        <v>74</v>
      </c>
      <c r="C4074" s="1">
        <v>21154.71</v>
      </c>
      <c r="D4074" s="1">
        <v>16655.43</v>
      </c>
      <c r="E4074" s="1">
        <v>37810.14</v>
      </c>
    </row>
    <row r="4075" spans="1:5" hidden="1">
      <c r="A4075" s="1">
        <v>1957</v>
      </c>
      <c r="B4075" s="1">
        <v>75</v>
      </c>
      <c r="C4075" s="1">
        <v>19748.43</v>
      </c>
      <c r="D4075" s="1">
        <v>15147.59</v>
      </c>
      <c r="E4075" s="1">
        <v>34896.019999999997</v>
      </c>
    </row>
    <row r="4076" spans="1:5" hidden="1">
      <c r="A4076" s="1">
        <v>1957</v>
      </c>
      <c r="B4076" s="1">
        <v>76</v>
      </c>
      <c r="C4076" s="1">
        <v>18574.330000000002</v>
      </c>
      <c r="D4076" s="1">
        <v>13851.05</v>
      </c>
      <c r="E4076" s="1">
        <v>32425.37</v>
      </c>
    </row>
    <row r="4077" spans="1:5" hidden="1">
      <c r="A4077" s="1">
        <v>1957</v>
      </c>
      <c r="B4077" s="1">
        <v>77</v>
      </c>
      <c r="C4077" s="1">
        <v>17076.259999999998</v>
      </c>
      <c r="D4077" s="1">
        <v>12252.06</v>
      </c>
      <c r="E4077" s="1">
        <v>29328.33</v>
      </c>
    </row>
    <row r="4078" spans="1:5" hidden="1">
      <c r="A4078" s="1">
        <v>1957</v>
      </c>
      <c r="B4078" s="1">
        <v>78</v>
      </c>
      <c r="C4078" s="1">
        <v>15104.81</v>
      </c>
      <c r="D4078" s="1">
        <v>10502.46</v>
      </c>
      <c r="E4078" s="1">
        <v>25607.27</v>
      </c>
    </row>
    <row r="4079" spans="1:5" hidden="1">
      <c r="A4079" s="1">
        <v>1957</v>
      </c>
      <c r="B4079" s="1">
        <v>79</v>
      </c>
      <c r="C4079" s="1">
        <v>13078.17</v>
      </c>
      <c r="D4079" s="1">
        <v>9001.9500000000007</v>
      </c>
      <c r="E4079" s="1">
        <v>22080.12</v>
      </c>
    </row>
    <row r="4080" spans="1:5" hidden="1">
      <c r="A4080" s="1">
        <v>1957</v>
      </c>
      <c r="B4080" s="1">
        <v>80</v>
      </c>
      <c r="C4080" s="1">
        <v>11996.76</v>
      </c>
      <c r="D4080" s="1">
        <v>8070.91</v>
      </c>
      <c r="E4080" s="1">
        <v>20067.66</v>
      </c>
    </row>
    <row r="4081" spans="1:5" hidden="1">
      <c r="A4081" s="1">
        <v>1957</v>
      </c>
      <c r="B4081" s="1">
        <v>81</v>
      </c>
      <c r="C4081" s="1">
        <v>10642.84</v>
      </c>
      <c r="D4081" s="1">
        <v>6955.79</v>
      </c>
      <c r="E4081" s="1">
        <v>17598.62</v>
      </c>
    </row>
    <row r="4082" spans="1:5" hidden="1">
      <c r="A4082" s="1">
        <v>1957</v>
      </c>
      <c r="B4082" s="1">
        <v>82</v>
      </c>
      <c r="C4082" s="1">
        <v>9356.5300000000007</v>
      </c>
      <c r="D4082" s="1">
        <v>5980.85</v>
      </c>
      <c r="E4082" s="1">
        <v>15337.38</v>
      </c>
    </row>
    <row r="4083" spans="1:5" hidden="1">
      <c r="A4083" s="1">
        <v>1957</v>
      </c>
      <c r="B4083" s="1">
        <v>83</v>
      </c>
      <c r="C4083" s="1">
        <v>8044.4</v>
      </c>
      <c r="D4083" s="1">
        <v>5076.45</v>
      </c>
      <c r="E4083" s="1">
        <v>13120.84</v>
      </c>
    </row>
    <row r="4084" spans="1:5" hidden="1">
      <c r="A4084" s="1">
        <v>1957</v>
      </c>
      <c r="B4084" s="1">
        <v>84</v>
      </c>
      <c r="C4084" s="1">
        <v>6758.35</v>
      </c>
      <c r="D4084" s="1">
        <v>4204.2299999999996</v>
      </c>
      <c r="E4084" s="1">
        <v>10962.58</v>
      </c>
    </row>
    <row r="4085" spans="1:5" hidden="1">
      <c r="A4085" s="1">
        <v>1957</v>
      </c>
      <c r="B4085" s="1">
        <v>85</v>
      </c>
      <c r="C4085" s="1">
        <v>5623.7</v>
      </c>
      <c r="D4085" s="1">
        <v>3455.74</v>
      </c>
      <c r="E4085" s="1">
        <v>9079.44</v>
      </c>
    </row>
    <row r="4086" spans="1:5" hidden="1">
      <c r="A4086" s="1">
        <v>1957</v>
      </c>
      <c r="B4086" s="1">
        <v>86</v>
      </c>
      <c r="C4086" s="1">
        <v>4712.49</v>
      </c>
      <c r="D4086" s="1">
        <v>2856.67</v>
      </c>
      <c r="E4086" s="1">
        <v>7569.16</v>
      </c>
    </row>
    <row r="4087" spans="1:5" hidden="1">
      <c r="A4087" s="1">
        <v>1957</v>
      </c>
      <c r="B4087" s="1">
        <v>87</v>
      </c>
      <c r="C4087" s="1">
        <v>3851.01</v>
      </c>
      <c r="D4087" s="1">
        <v>2261.54</v>
      </c>
      <c r="E4087" s="1">
        <v>6112.55</v>
      </c>
    </row>
    <row r="4088" spans="1:5" hidden="1">
      <c r="A4088" s="1">
        <v>1957</v>
      </c>
      <c r="B4088" s="1">
        <v>88</v>
      </c>
      <c r="C4088" s="1">
        <v>3043.32</v>
      </c>
      <c r="D4088" s="1">
        <v>1726.76</v>
      </c>
      <c r="E4088" s="1">
        <v>4770.08</v>
      </c>
    </row>
    <row r="4089" spans="1:5" hidden="1">
      <c r="A4089" s="1">
        <v>1957</v>
      </c>
      <c r="B4089" s="1">
        <v>89</v>
      </c>
      <c r="C4089" s="1">
        <v>2372.35</v>
      </c>
      <c r="D4089" s="1">
        <v>1334.13</v>
      </c>
      <c r="E4089" s="1">
        <v>3706.47</v>
      </c>
    </row>
    <row r="4090" spans="1:5" hidden="1">
      <c r="A4090" s="1">
        <v>1957</v>
      </c>
      <c r="B4090" s="1">
        <v>90</v>
      </c>
      <c r="C4090" s="1">
        <v>1789.81</v>
      </c>
      <c r="D4090" s="1">
        <v>997.84</v>
      </c>
      <c r="E4090" s="1">
        <v>2787.65</v>
      </c>
    </row>
    <row r="4091" spans="1:5" hidden="1">
      <c r="A4091" s="1">
        <v>1957</v>
      </c>
      <c r="B4091" s="1">
        <v>91</v>
      </c>
      <c r="C4091" s="1">
        <v>1350.2</v>
      </c>
      <c r="D4091" s="1">
        <v>726.44</v>
      </c>
      <c r="E4091" s="1">
        <v>2076.64</v>
      </c>
    </row>
    <row r="4092" spans="1:5" hidden="1">
      <c r="A4092" s="1">
        <v>1957</v>
      </c>
      <c r="B4092" s="1">
        <v>92</v>
      </c>
      <c r="C4092" s="1">
        <v>1012.11</v>
      </c>
      <c r="D4092" s="1">
        <v>534.82000000000005</v>
      </c>
      <c r="E4092" s="1">
        <v>1546.93</v>
      </c>
    </row>
    <row r="4093" spans="1:5" hidden="1">
      <c r="A4093" s="1">
        <v>1957</v>
      </c>
      <c r="B4093" s="1">
        <v>93</v>
      </c>
      <c r="C4093" s="1">
        <v>743.27</v>
      </c>
      <c r="D4093" s="1">
        <v>379.38</v>
      </c>
      <c r="E4093" s="1">
        <v>1122.6500000000001</v>
      </c>
    </row>
    <row r="4094" spans="1:5" hidden="1">
      <c r="A4094" s="1">
        <v>1957</v>
      </c>
      <c r="B4094" s="1">
        <v>94</v>
      </c>
      <c r="C4094" s="1">
        <v>527.22</v>
      </c>
      <c r="D4094" s="1">
        <v>265.67</v>
      </c>
      <c r="E4094" s="1">
        <v>792.89</v>
      </c>
    </row>
    <row r="4095" spans="1:5" hidden="1">
      <c r="A4095" s="1">
        <v>1957</v>
      </c>
      <c r="B4095" s="1">
        <v>95</v>
      </c>
      <c r="C4095" s="1">
        <v>343.07</v>
      </c>
      <c r="D4095" s="1">
        <v>183.61</v>
      </c>
      <c r="E4095" s="1">
        <v>526.67999999999995</v>
      </c>
    </row>
    <row r="4096" spans="1:5" hidden="1">
      <c r="A4096" s="1">
        <v>1957</v>
      </c>
      <c r="B4096" s="1">
        <v>96</v>
      </c>
      <c r="C4096" s="1">
        <v>215.33</v>
      </c>
      <c r="D4096" s="1">
        <v>115.59</v>
      </c>
      <c r="E4096" s="1">
        <v>330.91</v>
      </c>
    </row>
    <row r="4097" spans="1:5" hidden="1">
      <c r="A4097" s="1">
        <v>1957</v>
      </c>
      <c r="B4097" s="1">
        <v>97</v>
      </c>
      <c r="C4097" s="1">
        <v>134.77000000000001</v>
      </c>
      <c r="D4097" s="1">
        <v>66.959999999999994</v>
      </c>
      <c r="E4097" s="1">
        <v>201.73</v>
      </c>
    </row>
    <row r="4098" spans="1:5" hidden="1">
      <c r="A4098" s="1">
        <v>1957</v>
      </c>
      <c r="B4098" s="1">
        <v>98</v>
      </c>
      <c r="C4098" s="1">
        <v>76.5</v>
      </c>
      <c r="D4098" s="1">
        <v>36.450000000000003</v>
      </c>
      <c r="E4098" s="1">
        <v>112.95</v>
      </c>
    </row>
    <row r="4099" spans="1:5" hidden="1">
      <c r="A4099" s="1">
        <v>1957</v>
      </c>
      <c r="B4099" s="1">
        <v>99</v>
      </c>
      <c r="C4099" s="1">
        <v>41.06</v>
      </c>
      <c r="D4099" s="1">
        <v>20.04</v>
      </c>
      <c r="E4099" s="1">
        <v>61.1</v>
      </c>
    </row>
    <row r="4100" spans="1:5" hidden="1">
      <c r="A4100" s="1">
        <v>1957</v>
      </c>
      <c r="B4100" s="1">
        <v>100</v>
      </c>
      <c r="C4100" s="1">
        <v>22.79</v>
      </c>
      <c r="D4100" s="1">
        <v>12.59</v>
      </c>
      <c r="E4100" s="1">
        <v>35.369999999999997</v>
      </c>
    </row>
    <row r="4101" spans="1:5" hidden="1">
      <c r="A4101" s="1">
        <v>1957</v>
      </c>
      <c r="B4101" s="1">
        <v>101</v>
      </c>
      <c r="C4101" s="1">
        <v>12.94</v>
      </c>
      <c r="D4101" s="1">
        <v>6.57</v>
      </c>
      <c r="E4101" s="1">
        <v>19.510000000000002</v>
      </c>
    </row>
    <row r="4102" spans="1:5" hidden="1">
      <c r="A4102" s="1">
        <v>1957</v>
      </c>
      <c r="B4102" s="1">
        <v>102</v>
      </c>
      <c r="C4102" s="1">
        <v>6.93</v>
      </c>
      <c r="D4102" s="1">
        <v>2.84</v>
      </c>
      <c r="E4102" s="1">
        <v>9.76</v>
      </c>
    </row>
    <row r="4103" spans="1:5" hidden="1">
      <c r="A4103" s="1">
        <v>1957</v>
      </c>
      <c r="B4103" s="1">
        <v>103</v>
      </c>
      <c r="C4103" s="1">
        <v>2.72</v>
      </c>
      <c r="D4103" s="1">
        <v>0.87</v>
      </c>
      <c r="E4103" s="1">
        <v>3.59</v>
      </c>
    </row>
    <row r="4104" spans="1:5" hidden="1">
      <c r="A4104" s="1">
        <v>1957</v>
      </c>
      <c r="B4104" s="1">
        <v>104</v>
      </c>
      <c r="C4104" s="1">
        <v>0.67</v>
      </c>
      <c r="D4104" s="1">
        <v>0.37</v>
      </c>
      <c r="E4104" s="1">
        <v>1.04</v>
      </c>
    </row>
    <row r="4105" spans="1:5" hidden="1">
      <c r="A4105" s="1">
        <v>1957</v>
      </c>
      <c r="B4105" s="1">
        <v>105</v>
      </c>
      <c r="C4105" s="1">
        <v>0.16</v>
      </c>
      <c r="D4105" s="1">
        <v>0.05</v>
      </c>
      <c r="E4105" s="1">
        <v>0.21</v>
      </c>
    </row>
    <row r="4106" spans="1:5" hidden="1">
      <c r="A4106" s="1">
        <v>1957</v>
      </c>
      <c r="B4106" s="1">
        <v>106</v>
      </c>
      <c r="C4106" s="1">
        <v>0</v>
      </c>
      <c r="D4106" s="1">
        <v>0</v>
      </c>
      <c r="E4106" s="1">
        <v>0</v>
      </c>
    </row>
    <row r="4107" spans="1:5" hidden="1">
      <c r="A4107" s="1">
        <v>1957</v>
      </c>
      <c r="B4107" s="1">
        <v>107</v>
      </c>
      <c r="C4107" s="1">
        <v>0</v>
      </c>
      <c r="D4107" s="1">
        <v>0</v>
      </c>
      <c r="E4107" s="1">
        <v>0</v>
      </c>
    </row>
    <row r="4108" spans="1:5" hidden="1">
      <c r="A4108" s="1">
        <v>1957</v>
      </c>
      <c r="B4108" s="1">
        <v>108</v>
      </c>
      <c r="C4108" s="1">
        <v>0</v>
      </c>
      <c r="D4108" s="1">
        <v>0</v>
      </c>
      <c r="E4108" s="1">
        <v>0</v>
      </c>
    </row>
    <row r="4109" spans="1:5" hidden="1">
      <c r="A4109" s="1">
        <v>1957</v>
      </c>
      <c r="B4109" s="1">
        <v>109</v>
      </c>
      <c r="C4109" s="1">
        <v>0</v>
      </c>
      <c r="D4109" s="1">
        <v>0</v>
      </c>
      <c r="E4109" s="1">
        <v>0</v>
      </c>
    </row>
    <row r="4110" spans="1:5" hidden="1">
      <c r="A4110" s="1">
        <v>1957</v>
      </c>
      <c r="B4110" s="1" t="s">
        <v>121</v>
      </c>
      <c r="C4110" s="1">
        <v>0</v>
      </c>
      <c r="D4110" s="1">
        <v>0</v>
      </c>
      <c r="E4110" s="1">
        <v>0</v>
      </c>
    </row>
    <row r="4111" spans="1:5" hidden="1">
      <c r="A4111" s="1">
        <v>1958</v>
      </c>
      <c r="B4111" s="1">
        <v>0</v>
      </c>
      <c r="C4111" s="1">
        <v>106155.93</v>
      </c>
      <c r="D4111" s="1">
        <v>111414.35</v>
      </c>
      <c r="E4111" s="1">
        <v>217570.27</v>
      </c>
    </row>
    <row r="4112" spans="1:5" hidden="1">
      <c r="A4112" s="1">
        <v>1958</v>
      </c>
      <c r="B4112" s="1">
        <v>1</v>
      </c>
      <c r="C4112" s="1">
        <v>103289.38</v>
      </c>
      <c r="D4112" s="1">
        <v>108838.54</v>
      </c>
      <c r="E4112" s="1">
        <v>212127.92</v>
      </c>
    </row>
    <row r="4113" spans="1:5" hidden="1">
      <c r="A4113" s="1">
        <v>1958</v>
      </c>
      <c r="B4113" s="1">
        <v>2</v>
      </c>
      <c r="C4113" s="1">
        <v>101534.75</v>
      </c>
      <c r="D4113" s="1">
        <v>106887.99</v>
      </c>
      <c r="E4113" s="1">
        <v>208422.74</v>
      </c>
    </row>
    <row r="4114" spans="1:5" hidden="1">
      <c r="A4114" s="1">
        <v>1958</v>
      </c>
      <c r="B4114" s="1">
        <v>3</v>
      </c>
      <c r="C4114" s="1">
        <v>100282.86</v>
      </c>
      <c r="D4114" s="1">
        <v>104961.14</v>
      </c>
      <c r="E4114" s="1">
        <v>205244.01</v>
      </c>
    </row>
    <row r="4115" spans="1:5" hidden="1">
      <c r="A4115" s="1">
        <v>1958</v>
      </c>
      <c r="B4115" s="1">
        <v>4</v>
      </c>
      <c r="C4115" s="1">
        <v>100076.64</v>
      </c>
      <c r="D4115" s="1">
        <v>104252.67</v>
      </c>
      <c r="E4115" s="1">
        <v>204329.31</v>
      </c>
    </row>
    <row r="4116" spans="1:5" hidden="1">
      <c r="A4116" s="1">
        <v>1958</v>
      </c>
      <c r="B4116" s="1">
        <v>5</v>
      </c>
      <c r="C4116" s="1">
        <v>100055.18</v>
      </c>
      <c r="D4116" s="1">
        <v>104230.1</v>
      </c>
      <c r="E4116" s="1">
        <v>204285.29</v>
      </c>
    </row>
    <row r="4117" spans="1:5" hidden="1">
      <c r="A4117" s="1">
        <v>1958</v>
      </c>
      <c r="B4117" s="1">
        <v>6</v>
      </c>
      <c r="C4117" s="1">
        <v>98960.67</v>
      </c>
      <c r="D4117" s="1">
        <v>103309.95</v>
      </c>
      <c r="E4117" s="1">
        <v>202270.62</v>
      </c>
    </row>
    <row r="4118" spans="1:5" hidden="1">
      <c r="A4118" s="1">
        <v>1958</v>
      </c>
      <c r="B4118" s="1">
        <v>7</v>
      </c>
      <c r="C4118" s="1">
        <v>97706.44</v>
      </c>
      <c r="D4118" s="1">
        <v>102132.28</v>
      </c>
      <c r="E4118" s="1">
        <v>199838.72</v>
      </c>
    </row>
    <row r="4119" spans="1:5" hidden="1">
      <c r="A4119" s="1">
        <v>1958</v>
      </c>
      <c r="B4119" s="1">
        <v>8</v>
      </c>
      <c r="C4119" s="1">
        <v>96361.75</v>
      </c>
      <c r="D4119" s="1">
        <v>100736.9</v>
      </c>
      <c r="E4119" s="1">
        <v>197098.65</v>
      </c>
    </row>
    <row r="4120" spans="1:5" hidden="1">
      <c r="A4120" s="1">
        <v>1958</v>
      </c>
      <c r="B4120" s="1">
        <v>9</v>
      </c>
      <c r="C4120" s="1">
        <v>94857.600000000006</v>
      </c>
      <c r="D4120" s="1">
        <v>99332.21</v>
      </c>
      <c r="E4120" s="1">
        <v>194189.81</v>
      </c>
    </row>
    <row r="4121" spans="1:5" hidden="1">
      <c r="A4121" s="1">
        <v>1958</v>
      </c>
      <c r="B4121" s="1">
        <v>10</v>
      </c>
      <c r="C4121" s="1">
        <v>96584.35</v>
      </c>
      <c r="D4121" s="1">
        <v>101408.01</v>
      </c>
      <c r="E4121" s="1">
        <v>197992.36</v>
      </c>
    </row>
    <row r="4122" spans="1:5" hidden="1">
      <c r="A4122" s="1">
        <v>1958</v>
      </c>
      <c r="B4122" s="1">
        <v>11</v>
      </c>
      <c r="C4122" s="1">
        <v>95852.85</v>
      </c>
      <c r="D4122" s="1">
        <v>100828.55</v>
      </c>
      <c r="E4122" s="1">
        <v>196681.4</v>
      </c>
    </row>
    <row r="4123" spans="1:5" hidden="1">
      <c r="A4123" s="1">
        <v>1958</v>
      </c>
      <c r="B4123" s="1">
        <v>12</v>
      </c>
      <c r="C4123" s="1">
        <v>87843.31</v>
      </c>
      <c r="D4123" s="1">
        <v>92372.89</v>
      </c>
      <c r="E4123" s="1">
        <v>180216.19</v>
      </c>
    </row>
    <row r="4124" spans="1:5" hidden="1">
      <c r="A4124" s="1">
        <v>1958</v>
      </c>
      <c r="B4124" s="1">
        <v>13</v>
      </c>
      <c r="C4124" s="1">
        <v>82232.67</v>
      </c>
      <c r="D4124" s="1">
        <v>85786.17</v>
      </c>
      <c r="E4124" s="1">
        <v>168018.84</v>
      </c>
    </row>
    <row r="4125" spans="1:5" hidden="1">
      <c r="A4125" s="1">
        <v>1958</v>
      </c>
      <c r="B4125" s="1">
        <v>14</v>
      </c>
      <c r="C4125" s="1">
        <v>78353.63</v>
      </c>
      <c r="D4125" s="1">
        <v>81578.92</v>
      </c>
      <c r="E4125" s="1">
        <v>159932.54999999999</v>
      </c>
    </row>
    <row r="4126" spans="1:5" hidden="1">
      <c r="A4126" s="1">
        <v>1958</v>
      </c>
      <c r="B4126" s="1">
        <v>15</v>
      </c>
      <c r="C4126" s="1">
        <v>72696.34</v>
      </c>
      <c r="D4126" s="1">
        <v>76144.759999999995</v>
      </c>
      <c r="E4126" s="1">
        <v>148841.1</v>
      </c>
    </row>
    <row r="4127" spans="1:5" hidden="1">
      <c r="A4127" s="1">
        <v>1958</v>
      </c>
      <c r="B4127" s="1">
        <v>16</v>
      </c>
      <c r="C4127" s="1">
        <v>69434.3</v>
      </c>
      <c r="D4127" s="1">
        <v>72935.55</v>
      </c>
      <c r="E4127" s="1">
        <v>142369.85</v>
      </c>
    </row>
    <row r="4128" spans="1:5" hidden="1">
      <c r="A4128" s="1">
        <v>1958</v>
      </c>
      <c r="B4128" s="1">
        <v>17</v>
      </c>
      <c r="C4128" s="1">
        <v>66592.62</v>
      </c>
      <c r="D4128" s="1">
        <v>69894.89</v>
      </c>
      <c r="E4128" s="1">
        <v>136487.51</v>
      </c>
    </row>
    <row r="4129" spans="1:5" hidden="1">
      <c r="A4129" s="1">
        <v>1958</v>
      </c>
      <c r="B4129" s="1">
        <v>18</v>
      </c>
      <c r="C4129" s="1">
        <v>64282.69</v>
      </c>
      <c r="D4129" s="1">
        <v>67307.960000000006</v>
      </c>
      <c r="E4129" s="1">
        <v>131590.65</v>
      </c>
    </row>
    <row r="4130" spans="1:5" hidden="1">
      <c r="A4130" s="1">
        <v>1958</v>
      </c>
      <c r="B4130" s="1">
        <v>19</v>
      </c>
      <c r="C4130" s="1">
        <v>63631.02</v>
      </c>
      <c r="D4130" s="1">
        <v>66679.429999999993</v>
      </c>
      <c r="E4130" s="1">
        <v>130310.45</v>
      </c>
    </row>
    <row r="4131" spans="1:5" hidden="1">
      <c r="A4131" s="1">
        <v>1958</v>
      </c>
      <c r="B4131" s="1">
        <v>20</v>
      </c>
      <c r="C4131" s="1">
        <v>62983.14</v>
      </c>
      <c r="D4131" s="1">
        <v>66306.350000000006</v>
      </c>
      <c r="E4131" s="1">
        <v>129289.49</v>
      </c>
    </row>
    <row r="4132" spans="1:5" hidden="1">
      <c r="A4132" s="1">
        <v>1958</v>
      </c>
      <c r="B4132" s="1">
        <v>21</v>
      </c>
      <c r="C4132" s="1">
        <v>61910.46</v>
      </c>
      <c r="D4132" s="1">
        <v>65758.28</v>
      </c>
      <c r="E4132" s="1">
        <v>127668.75</v>
      </c>
    </row>
    <row r="4133" spans="1:5" hidden="1">
      <c r="A4133" s="1">
        <v>1958</v>
      </c>
      <c r="B4133" s="1">
        <v>22</v>
      </c>
      <c r="C4133" s="1">
        <v>60487.73</v>
      </c>
      <c r="D4133" s="1">
        <v>64610.99</v>
      </c>
      <c r="E4133" s="1">
        <v>125098.72</v>
      </c>
    </row>
    <row r="4134" spans="1:5" hidden="1">
      <c r="A4134" s="1">
        <v>1958</v>
      </c>
      <c r="B4134" s="1">
        <v>23</v>
      </c>
      <c r="C4134" s="1">
        <v>59109.99</v>
      </c>
      <c r="D4134" s="1">
        <v>63507.11</v>
      </c>
      <c r="E4134" s="1">
        <v>122617.1</v>
      </c>
    </row>
    <row r="4135" spans="1:5" hidden="1">
      <c r="A4135" s="1">
        <v>1958</v>
      </c>
      <c r="B4135" s="1">
        <v>24</v>
      </c>
      <c r="C4135" s="1">
        <v>58629.83</v>
      </c>
      <c r="D4135" s="1">
        <v>63600.57</v>
      </c>
      <c r="E4135" s="1">
        <v>122230.39999999999</v>
      </c>
    </row>
    <row r="4136" spans="1:5" hidden="1">
      <c r="A4136" s="1">
        <v>1958</v>
      </c>
      <c r="B4136" s="1">
        <v>25</v>
      </c>
      <c r="C4136" s="1">
        <v>59150.96</v>
      </c>
      <c r="D4136" s="1">
        <v>64723.63</v>
      </c>
      <c r="E4136" s="1">
        <v>123874.6</v>
      </c>
    </row>
    <row r="4137" spans="1:5" hidden="1">
      <c r="A4137" s="1">
        <v>1958</v>
      </c>
      <c r="B4137" s="1">
        <v>26</v>
      </c>
      <c r="C4137" s="1">
        <v>61290.13</v>
      </c>
      <c r="D4137" s="1">
        <v>67512.06</v>
      </c>
      <c r="E4137" s="1">
        <v>128802.19</v>
      </c>
    </row>
    <row r="4138" spans="1:5" hidden="1">
      <c r="A4138" s="1">
        <v>1958</v>
      </c>
      <c r="B4138" s="1">
        <v>27</v>
      </c>
      <c r="C4138" s="1">
        <v>64790.07</v>
      </c>
      <c r="D4138" s="1">
        <v>71462.61</v>
      </c>
      <c r="E4138" s="1">
        <v>136252.68</v>
      </c>
    </row>
    <row r="4139" spans="1:5" hidden="1">
      <c r="A4139" s="1">
        <v>1958</v>
      </c>
      <c r="B4139" s="1">
        <v>28</v>
      </c>
      <c r="C4139" s="1">
        <v>67000.539999999994</v>
      </c>
      <c r="D4139" s="1">
        <v>74172.25</v>
      </c>
      <c r="E4139" s="1">
        <v>141172.79</v>
      </c>
    </row>
    <row r="4140" spans="1:5" hidden="1">
      <c r="A4140" s="1">
        <v>1958</v>
      </c>
      <c r="B4140" s="1">
        <v>29</v>
      </c>
      <c r="C4140" s="1">
        <v>68197.22</v>
      </c>
      <c r="D4140" s="1">
        <v>75695.77</v>
      </c>
      <c r="E4140" s="1">
        <v>143892.99</v>
      </c>
    </row>
    <row r="4141" spans="1:5" hidden="1">
      <c r="A4141" s="1">
        <v>1958</v>
      </c>
      <c r="B4141" s="1">
        <v>30</v>
      </c>
      <c r="C4141" s="1">
        <v>69474.23</v>
      </c>
      <c r="D4141" s="1">
        <v>76874.91</v>
      </c>
      <c r="E4141" s="1">
        <v>146349.15</v>
      </c>
    </row>
    <row r="4142" spans="1:5" hidden="1">
      <c r="A4142" s="1">
        <v>1958</v>
      </c>
      <c r="B4142" s="1">
        <v>31</v>
      </c>
      <c r="C4142" s="1">
        <v>70523.81</v>
      </c>
      <c r="D4142" s="1">
        <v>77598.679999999993</v>
      </c>
      <c r="E4142" s="1">
        <v>148122.49</v>
      </c>
    </row>
    <row r="4143" spans="1:5" hidden="1">
      <c r="A4143" s="1">
        <v>1958</v>
      </c>
      <c r="B4143" s="1">
        <v>32</v>
      </c>
      <c r="C4143" s="1">
        <v>71996.05</v>
      </c>
      <c r="D4143" s="1">
        <v>78548.77</v>
      </c>
      <c r="E4143" s="1">
        <v>150544.82</v>
      </c>
    </row>
    <row r="4144" spans="1:5" hidden="1">
      <c r="A4144" s="1">
        <v>1958</v>
      </c>
      <c r="B4144" s="1">
        <v>33</v>
      </c>
      <c r="C4144" s="1">
        <v>72754.38</v>
      </c>
      <c r="D4144" s="1">
        <v>78183.61</v>
      </c>
      <c r="E4144" s="1">
        <v>150937.99</v>
      </c>
    </row>
    <row r="4145" spans="1:5" hidden="1">
      <c r="A4145" s="1">
        <v>1958</v>
      </c>
      <c r="B4145" s="1">
        <v>34</v>
      </c>
      <c r="C4145" s="1">
        <v>72578.460000000006</v>
      </c>
      <c r="D4145" s="1">
        <v>77055.86</v>
      </c>
      <c r="E4145" s="1">
        <v>149634.32</v>
      </c>
    </row>
    <row r="4146" spans="1:5" hidden="1">
      <c r="A4146" s="1">
        <v>1958</v>
      </c>
      <c r="B4146" s="1">
        <v>35</v>
      </c>
      <c r="C4146" s="1">
        <v>72824.98</v>
      </c>
      <c r="D4146" s="1">
        <v>76800</v>
      </c>
      <c r="E4146" s="1">
        <v>149624.98000000001</v>
      </c>
    </row>
    <row r="4147" spans="1:5" hidden="1">
      <c r="A4147" s="1">
        <v>1958</v>
      </c>
      <c r="B4147" s="1">
        <v>36</v>
      </c>
      <c r="C4147" s="1">
        <v>73227.27</v>
      </c>
      <c r="D4147" s="1">
        <v>77101.490000000005</v>
      </c>
      <c r="E4147" s="1">
        <v>150328.75</v>
      </c>
    </row>
    <row r="4148" spans="1:5" hidden="1">
      <c r="A4148" s="1">
        <v>1958</v>
      </c>
      <c r="B4148" s="1">
        <v>37</v>
      </c>
      <c r="C4148" s="1">
        <v>71863.45</v>
      </c>
      <c r="D4148" s="1">
        <v>75713.75</v>
      </c>
      <c r="E4148" s="1">
        <v>147577.20000000001</v>
      </c>
    </row>
    <row r="4149" spans="1:5" hidden="1">
      <c r="A4149" s="1">
        <v>1958</v>
      </c>
      <c r="B4149" s="1">
        <v>38</v>
      </c>
      <c r="C4149" s="1">
        <v>67874.460000000006</v>
      </c>
      <c r="D4149" s="1">
        <v>71078.89</v>
      </c>
      <c r="E4149" s="1">
        <v>138953.34</v>
      </c>
    </row>
    <row r="4150" spans="1:5" hidden="1">
      <c r="A4150" s="1">
        <v>1958</v>
      </c>
      <c r="B4150" s="1">
        <v>39</v>
      </c>
      <c r="C4150" s="1">
        <v>63961.61</v>
      </c>
      <c r="D4150" s="1">
        <v>65917.59</v>
      </c>
      <c r="E4150" s="1">
        <v>129879.2</v>
      </c>
    </row>
    <row r="4151" spans="1:5" hidden="1">
      <c r="A4151" s="1">
        <v>1958</v>
      </c>
      <c r="B4151" s="1">
        <v>40</v>
      </c>
      <c r="C4151" s="1">
        <v>63047.67</v>
      </c>
      <c r="D4151" s="1">
        <v>64148.3</v>
      </c>
      <c r="E4151" s="1">
        <v>127195.97</v>
      </c>
    </row>
    <row r="4152" spans="1:5" hidden="1">
      <c r="A4152" s="1">
        <v>1958</v>
      </c>
      <c r="B4152" s="1">
        <v>41</v>
      </c>
      <c r="C4152" s="1">
        <v>63971.8</v>
      </c>
      <c r="D4152" s="1">
        <v>65218.86</v>
      </c>
      <c r="E4152" s="1">
        <v>129190.66</v>
      </c>
    </row>
    <row r="4153" spans="1:5" hidden="1">
      <c r="A4153" s="1">
        <v>1958</v>
      </c>
      <c r="B4153" s="1">
        <v>42</v>
      </c>
      <c r="C4153" s="1">
        <v>65344.07</v>
      </c>
      <c r="D4153" s="1">
        <v>67091.92</v>
      </c>
      <c r="E4153" s="1">
        <v>132435.98000000001</v>
      </c>
    </row>
    <row r="4154" spans="1:5" hidden="1">
      <c r="A4154" s="1">
        <v>1958</v>
      </c>
      <c r="B4154" s="1">
        <v>43</v>
      </c>
      <c r="C4154" s="1">
        <v>66746.14</v>
      </c>
      <c r="D4154" s="1">
        <v>68620.800000000003</v>
      </c>
      <c r="E4154" s="1">
        <v>135366.94</v>
      </c>
    </row>
    <row r="4155" spans="1:5" hidden="1">
      <c r="A4155" s="1">
        <v>1958</v>
      </c>
      <c r="B4155" s="1">
        <v>44</v>
      </c>
      <c r="C4155" s="1">
        <v>66210.080000000002</v>
      </c>
      <c r="D4155" s="1">
        <v>68456.42</v>
      </c>
      <c r="E4155" s="1">
        <v>134666.5</v>
      </c>
    </row>
    <row r="4156" spans="1:5" hidden="1">
      <c r="A4156" s="1">
        <v>1958</v>
      </c>
      <c r="B4156" s="1">
        <v>45</v>
      </c>
      <c r="C4156" s="1">
        <v>63761.78</v>
      </c>
      <c r="D4156" s="1">
        <v>66956.800000000003</v>
      </c>
      <c r="E4156" s="1">
        <v>130718.58</v>
      </c>
    </row>
    <row r="4157" spans="1:5" hidden="1">
      <c r="A4157" s="1">
        <v>1958</v>
      </c>
      <c r="B4157" s="1">
        <v>46</v>
      </c>
      <c r="C4157" s="1">
        <v>61236.35</v>
      </c>
      <c r="D4157" s="1">
        <v>65308.55</v>
      </c>
      <c r="E4157" s="1">
        <v>126544.9</v>
      </c>
    </row>
    <row r="4158" spans="1:5" hidden="1">
      <c r="A4158" s="1">
        <v>1958</v>
      </c>
      <c r="B4158" s="1">
        <v>47</v>
      </c>
      <c r="C4158" s="1">
        <v>58811.28</v>
      </c>
      <c r="D4158" s="1">
        <v>63632.57</v>
      </c>
      <c r="E4158" s="1">
        <v>122443.85</v>
      </c>
    </row>
    <row r="4159" spans="1:5" hidden="1">
      <c r="A4159" s="1">
        <v>1958</v>
      </c>
      <c r="B4159" s="1">
        <v>48</v>
      </c>
      <c r="C4159" s="1">
        <v>56584.27</v>
      </c>
      <c r="D4159" s="1">
        <v>61633.11</v>
      </c>
      <c r="E4159" s="1">
        <v>118217.38</v>
      </c>
    </row>
    <row r="4160" spans="1:5" hidden="1">
      <c r="A4160" s="1">
        <v>1958</v>
      </c>
      <c r="B4160" s="1">
        <v>49</v>
      </c>
      <c r="C4160" s="1">
        <v>54881.33</v>
      </c>
      <c r="D4160" s="1">
        <v>59583.98</v>
      </c>
      <c r="E4160" s="1">
        <v>114465.31</v>
      </c>
    </row>
    <row r="4161" spans="1:5" hidden="1">
      <c r="A4161" s="1">
        <v>1958</v>
      </c>
      <c r="B4161" s="1">
        <v>50</v>
      </c>
      <c r="C4161" s="1">
        <v>53332.23</v>
      </c>
      <c r="D4161" s="1">
        <v>57606.48</v>
      </c>
      <c r="E4161" s="1">
        <v>110938.71</v>
      </c>
    </row>
    <row r="4162" spans="1:5" hidden="1">
      <c r="A4162" s="1">
        <v>1958</v>
      </c>
      <c r="B4162" s="1">
        <v>51</v>
      </c>
      <c r="C4162" s="1">
        <v>51161.24</v>
      </c>
      <c r="D4162" s="1">
        <v>55856.58</v>
      </c>
      <c r="E4162" s="1">
        <v>107017.82</v>
      </c>
    </row>
    <row r="4163" spans="1:5" hidden="1">
      <c r="A4163" s="1">
        <v>1958</v>
      </c>
      <c r="B4163" s="1">
        <v>52</v>
      </c>
      <c r="C4163" s="1">
        <v>49006.92</v>
      </c>
      <c r="D4163" s="1">
        <v>54031.97</v>
      </c>
      <c r="E4163" s="1">
        <v>103038.89</v>
      </c>
    </row>
    <row r="4164" spans="1:5" hidden="1">
      <c r="A4164" s="1">
        <v>1958</v>
      </c>
      <c r="B4164" s="1">
        <v>53</v>
      </c>
      <c r="C4164" s="1">
        <v>47233.46</v>
      </c>
      <c r="D4164" s="1">
        <v>51759.88</v>
      </c>
      <c r="E4164" s="1">
        <v>98993.35</v>
      </c>
    </row>
    <row r="4165" spans="1:5" hidden="1">
      <c r="A4165" s="1">
        <v>1958</v>
      </c>
      <c r="B4165" s="1">
        <v>54</v>
      </c>
      <c r="C4165" s="1">
        <v>45557.35</v>
      </c>
      <c r="D4165" s="1">
        <v>49086.43</v>
      </c>
      <c r="E4165" s="1">
        <v>94643.78</v>
      </c>
    </row>
    <row r="4166" spans="1:5" hidden="1">
      <c r="A4166" s="1">
        <v>1958</v>
      </c>
      <c r="B4166" s="1">
        <v>55</v>
      </c>
      <c r="C4166" s="1">
        <v>44774.27</v>
      </c>
      <c r="D4166" s="1">
        <v>47028.04</v>
      </c>
      <c r="E4166" s="1">
        <v>91802.31</v>
      </c>
    </row>
    <row r="4167" spans="1:5" hidden="1">
      <c r="A4167" s="1">
        <v>1958</v>
      </c>
      <c r="B4167" s="1">
        <v>56</v>
      </c>
      <c r="C4167" s="1">
        <v>44749.79</v>
      </c>
      <c r="D4167" s="1">
        <v>45777.09</v>
      </c>
      <c r="E4167" s="1">
        <v>90526.88</v>
      </c>
    </row>
    <row r="4168" spans="1:5" hidden="1">
      <c r="A4168" s="1">
        <v>1958</v>
      </c>
      <c r="B4168" s="1">
        <v>57</v>
      </c>
      <c r="C4168" s="1">
        <v>44774.31</v>
      </c>
      <c r="D4168" s="1">
        <v>44777.29</v>
      </c>
      <c r="E4168" s="1">
        <v>89551.6</v>
      </c>
    </row>
    <row r="4169" spans="1:5" hidden="1">
      <c r="A4169" s="1">
        <v>1958</v>
      </c>
      <c r="B4169" s="1">
        <v>58</v>
      </c>
      <c r="C4169" s="1">
        <v>44156.33</v>
      </c>
      <c r="D4169" s="1">
        <v>42884.31</v>
      </c>
      <c r="E4169" s="1">
        <v>87040.639999999999</v>
      </c>
    </row>
    <row r="4170" spans="1:5" hidden="1">
      <c r="A4170" s="1">
        <v>1958</v>
      </c>
      <c r="B4170" s="1">
        <v>59</v>
      </c>
      <c r="C4170" s="1">
        <v>42656.02</v>
      </c>
      <c r="D4170" s="1">
        <v>40431.919999999998</v>
      </c>
      <c r="E4170" s="1">
        <v>83087.94</v>
      </c>
    </row>
    <row r="4171" spans="1:5" hidden="1">
      <c r="A4171" s="1">
        <v>1958</v>
      </c>
      <c r="B4171" s="1">
        <v>60</v>
      </c>
      <c r="C4171" s="1">
        <v>41824.32</v>
      </c>
      <c r="D4171" s="1">
        <v>38602.43</v>
      </c>
      <c r="E4171" s="1">
        <v>80426.75</v>
      </c>
    </row>
    <row r="4172" spans="1:5" hidden="1">
      <c r="A4172" s="1">
        <v>1958</v>
      </c>
      <c r="B4172" s="1">
        <v>61</v>
      </c>
      <c r="C4172" s="1">
        <v>41302.31</v>
      </c>
      <c r="D4172" s="1">
        <v>37054.14</v>
      </c>
      <c r="E4172" s="1">
        <v>78356.45</v>
      </c>
    </row>
    <row r="4173" spans="1:5" hidden="1">
      <c r="A4173" s="1">
        <v>1958</v>
      </c>
      <c r="B4173" s="1">
        <v>62</v>
      </c>
      <c r="C4173" s="1">
        <v>40549.71</v>
      </c>
      <c r="D4173" s="1">
        <v>35549.25</v>
      </c>
      <c r="E4173" s="1">
        <v>76098.960000000006</v>
      </c>
    </row>
    <row r="4174" spans="1:5" hidden="1">
      <c r="A4174" s="1">
        <v>1958</v>
      </c>
      <c r="B4174" s="1">
        <v>63</v>
      </c>
      <c r="C4174" s="1">
        <v>39751.89</v>
      </c>
      <c r="D4174" s="1">
        <v>34202.33</v>
      </c>
      <c r="E4174" s="1">
        <v>73954.22</v>
      </c>
    </row>
    <row r="4175" spans="1:5" hidden="1">
      <c r="A4175" s="1">
        <v>1958</v>
      </c>
      <c r="B4175" s="1">
        <v>64</v>
      </c>
      <c r="C4175" s="1">
        <v>38974.97</v>
      </c>
      <c r="D4175" s="1">
        <v>32996.79</v>
      </c>
      <c r="E4175" s="1">
        <v>71971.759999999995</v>
      </c>
    </row>
    <row r="4176" spans="1:5" hidden="1">
      <c r="A4176" s="1">
        <v>1958</v>
      </c>
      <c r="B4176" s="1">
        <v>65</v>
      </c>
      <c r="C4176" s="1">
        <v>38323.46</v>
      </c>
      <c r="D4176" s="1">
        <v>32370.880000000001</v>
      </c>
      <c r="E4176" s="1">
        <v>70694.34</v>
      </c>
    </row>
    <row r="4177" spans="1:5" hidden="1">
      <c r="A4177" s="1">
        <v>1958</v>
      </c>
      <c r="B4177" s="1">
        <v>66</v>
      </c>
      <c r="C4177" s="1">
        <v>37526.85</v>
      </c>
      <c r="D4177" s="1">
        <v>31847.67</v>
      </c>
      <c r="E4177" s="1">
        <v>69374.52</v>
      </c>
    </row>
    <row r="4178" spans="1:5" hidden="1">
      <c r="A4178" s="1">
        <v>1958</v>
      </c>
      <c r="B4178" s="1">
        <v>67</v>
      </c>
      <c r="C4178" s="1">
        <v>35954.839999999997</v>
      </c>
      <c r="D4178" s="1">
        <v>30950.78</v>
      </c>
      <c r="E4178" s="1">
        <v>66905.62</v>
      </c>
    </row>
    <row r="4179" spans="1:5" hidden="1">
      <c r="A4179" s="1">
        <v>1958</v>
      </c>
      <c r="B4179" s="1">
        <v>68</v>
      </c>
      <c r="C4179" s="1">
        <v>34179.980000000003</v>
      </c>
      <c r="D4179" s="1">
        <v>29700.98</v>
      </c>
      <c r="E4179" s="1">
        <v>63880.959999999999</v>
      </c>
    </row>
    <row r="4180" spans="1:5" hidden="1">
      <c r="A4180" s="1">
        <v>1958</v>
      </c>
      <c r="B4180" s="1">
        <v>69</v>
      </c>
      <c r="C4180" s="1">
        <v>32676.99</v>
      </c>
      <c r="D4180" s="1">
        <v>28004.14</v>
      </c>
      <c r="E4180" s="1">
        <v>60681.14</v>
      </c>
    </row>
    <row r="4181" spans="1:5" hidden="1">
      <c r="A4181" s="1">
        <v>1958</v>
      </c>
      <c r="B4181" s="1">
        <v>70</v>
      </c>
      <c r="C4181" s="1">
        <v>30905.03</v>
      </c>
      <c r="D4181" s="1">
        <v>25655.66</v>
      </c>
      <c r="E4181" s="1">
        <v>56560.69</v>
      </c>
    </row>
    <row r="4182" spans="1:5" hidden="1">
      <c r="A4182" s="1">
        <v>1958</v>
      </c>
      <c r="B4182" s="1">
        <v>71</v>
      </c>
      <c r="C4182" s="1">
        <v>28756.05</v>
      </c>
      <c r="D4182" s="1">
        <v>23603.97</v>
      </c>
      <c r="E4182" s="1">
        <v>52360.02</v>
      </c>
    </row>
    <row r="4183" spans="1:5" hidden="1">
      <c r="A4183" s="1">
        <v>1958</v>
      </c>
      <c r="B4183" s="1">
        <v>72</v>
      </c>
      <c r="C4183" s="1">
        <v>26927.18</v>
      </c>
      <c r="D4183" s="1">
        <v>21778.22</v>
      </c>
      <c r="E4183" s="1">
        <v>48705.4</v>
      </c>
    </row>
    <row r="4184" spans="1:5" hidden="1">
      <c r="A4184" s="1">
        <v>1958</v>
      </c>
      <c r="B4184" s="1">
        <v>73</v>
      </c>
      <c r="C4184" s="1">
        <v>24906.44</v>
      </c>
      <c r="D4184" s="1">
        <v>19754.59</v>
      </c>
      <c r="E4184" s="1">
        <v>44661.02</v>
      </c>
    </row>
    <row r="4185" spans="1:5" hidden="1">
      <c r="A4185" s="1">
        <v>1958</v>
      </c>
      <c r="B4185" s="1">
        <v>74</v>
      </c>
      <c r="C4185" s="1">
        <v>22359.46</v>
      </c>
      <c r="D4185" s="1">
        <v>17508.509999999998</v>
      </c>
      <c r="E4185" s="1">
        <v>39867.96</v>
      </c>
    </row>
    <row r="4186" spans="1:5" hidden="1">
      <c r="A4186" s="1">
        <v>1958</v>
      </c>
      <c r="B4186" s="1">
        <v>75</v>
      </c>
      <c r="C4186" s="1">
        <v>20128.669999999998</v>
      </c>
      <c r="D4186" s="1">
        <v>15379.06</v>
      </c>
      <c r="E4186" s="1">
        <v>35507.730000000003</v>
      </c>
    </row>
    <row r="4187" spans="1:5" hidden="1">
      <c r="A4187" s="1">
        <v>1958</v>
      </c>
      <c r="B4187" s="1">
        <v>76</v>
      </c>
      <c r="C4187" s="1">
        <v>18598.61</v>
      </c>
      <c r="D4187" s="1">
        <v>13897.83</v>
      </c>
      <c r="E4187" s="1">
        <v>32496.43</v>
      </c>
    </row>
    <row r="4188" spans="1:5" hidden="1">
      <c r="A4188" s="1">
        <v>1958</v>
      </c>
      <c r="B4188" s="1">
        <v>77</v>
      </c>
      <c r="C4188" s="1">
        <v>17449.37</v>
      </c>
      <c r="D4188" s="1">
        <v>12701.19</v>
      </c>
      <c r="E4188" s="1">
        <v>30150.560000000001</v>
      </c>
    </row>
    <row r="4189" spans="1:5" hidden="1">
      <c r="A4189" s="1">
        <v>1958</v>
      </c>
      <c r="B4189" s="1">
        <v>78</v>
      </c>
      <c r="C4189" s="1">
        <v>15951.13</v>
      </c>
      <c r="D4189" s="1">
        <v>11101.81</v>
      </c>
      <c r="E4189" s="1">
        <v>27052.95</v>
      </c>
    </row>
    <row r="4190" spans="1:5" hidden="1">
      <c r="A4190" s="1">
        <v>1958</v>
      </c>
      <c r="B4190" s="1">
        <v>79</v>
      </c>
      <c r="C4190" s="1">
        <v>14004.95</v>
      </c>
      <c r="D4190" s="1">
        <v>9327.01</v>
      </c>
      <c r="E4190" s="1">
        <v>23331.95</v>
      </c>
    </row>
    <row r="4191" spans="1:5" hidden="1">
      <c r="A4191" s="1">
        <v>1958</v>
      </c>
      <c r="B4191" s="1">
        <v>80</v>
      </c>
      <c r="C4191" s="1">
        <v>12455.06</v>
      </c>
      <c r="D4191" s="1">
        <v>8378.93</v>
      </c>
      <c r="E4191" s="1">
        <v>20833.990000000002</v>
      </c>
    </row>
    <row r="4192" spans="1:5" hidden="1">
      <c r="A4192" s="1">
        <v>1958</v>
      </c>
      <c r="B4192" s="1">
        <v>81</v>
      </c>
      <c r="C4192" s="1">
        <v>11005.76</v>
      </c>
      <c r="D4192" s="1">
        <v>7186.34</v>
      </c>
      <c r="E4192" s="1">
        <v>18192.11</v>
      </c>
    </row>
    <row r="4193" spans="1:5" hidden="1">
      <c r="A4193" s="1">
        <v>1958</v>
      </c>
      <c r="B4193" s="1">
        <v>82</v>
      </c>
      <c r="C4193" s="1">
        <v>9675.4599999999991</v>
      </c>
      <c r="D4193" s="1">
        <v>6139.91</v>
      </c>
      <c r="E4193" s="1">
        <v>15815.37</v>
      </c>
    </row>
    <row r="4194" spans="1:5" hidden="1">
      <c r="A4194" s="1">
        <v>1958</v>
      </c>
      <c r="B4194" s="1">
        <v>83</v>
      </c>
      <c r="C4194" s="1">
        <v>8339.44</v>
      </c>
      <c r="D4194" s="1">
        <v>5168.21</v>
      </c>
      <c r="E4194" s="1">
        <v>13507.64</v>
      </c>
    </row>
    <row r="4195" spans="1:5" hidden="1">
      <c r="A4195" s="1">
        <v>1958</v>
      </c>
      <c r="B4195" s="1">
        <v>84</v>
      </c>
      <c r="C4195" s="1">
        <v>7051.08</v>
      </c>
      <c r="D4195" s="1">
        <v>4322.1499999999996</v>
      </c>
      <c r="E4195" s="1">
        <v>11373.23</v>
      </c>
    </row>
    <row r="4196" spans="1:5" hidden="1">
      <c r="A4196" s="1">
        <v>1958</v>
      </c>
      <c r="B4196" s="1">
        <v>85</v>
      </c>
      <c r="C4196" s="1">
        <v>5848.86</v>
      </c>
      <c r="D4196" s="1">
        <v>3523.32</v>
      </c>
      <c r="E4196" s="1">
        <v>9372.18</v>
      </c>
    </row>
    <row r="4197" spans="1:5" hidden="1">
      <c r="A4197" s="1">
        <v>1958</v>
      </c>
      <c r="B4197" s="1">
        <v>86</v>
      </c>
      <c r="C4197" s="1">
        <v>4812.29</v>
      </c>
      <c r="D4197" s="1">
        <v>2845.44</v>
      </c>
      <c r="E4197" s="1">
        <v>7657.73</v>
      </c>
    </row>
    <row r="4198" spans="1:5" hidden="1">
      <c r="A4198" s="1">
        <v>1958</v>
      </c>
      <c r="B4198" s="1">
        <v>87</v>
      </c>
      <c r="C4198" s="1">
        <v>3973.37</v>
      </c>
      <c r="D4198" s="1">
        <v>2319.69</v>
      </c>
      <c r="E4198" s="1">
        <v>6293.06</v>
      </c>
    </row>
    <row r="4199" spans="1:5" hidden="1">
      <c r="A4199" s="1">
        <v>1958</v>
      </c>
      <c r="B4199" s="1">
        <v>88</v>
      </c>
      <c r="C4199" s="1">
        <v>3212.16</v>
      </c>
      <c r="D4199" s="1">
        <v>1802.94</v>
      </c>
      <c r="E4199" s="1">
        <v>5015.1000000000004</v>
      </c>
    </row>
    <row r="4200" spans="1:5" hidden="1">
      <c r="A4200" s="1">
        <v>1958</v>
      </c>
      <c r="B4200" s="1">
        <v>89</v>
      </c>
      <c r="C4200" s="1">
        <v>2482.9499999999998</v>
      </c>
      <c r="D4200" s="1">
        <v>1337.11</v>
      </c>
      <c r="E4200" s="1">
        <v>3820.06</v>
      </c>
    </row>
    <row r="4201" spans="1:5" hidden="1">
      <c r="A4201" s="1">
        <v>1958</v>
      </c>
      <c r="B4201" s="1">
        <v>90</v>
      </c>
      <c r="C4201" s="1">
        <v>1877.9</v>
      </c>
      <c r="D4201" s="1">
        <v>1021.16</v>
      </c>
      <c r="E4201" s="1">
        <v>2899.06</v>
      </c>
    </row>
    <row r="4202" spans="1:5" hidden="1">
      <c r="A4202" s="1">
        <v>1958</v>
      </c>
      <c r="B4202" s="1">
        <v>91</v>
      </c>
      <c r="C4202" s="1">
        <v>1416.72</v>
      </c>
      <c r="D4202" s="1">
        <v>761.36</v>
      </c>
      <c r="E4202" s="1">
        <v>2178.08</v>
      </c>
    </row>
    <row r="4203" spans="1:5" hidden="1">
      <c r="A4203" s="1">
        <v>1958</v>
      </c>
      <c r="B4203" s="1">
        <v>92</v>
      </c>
      <c r="C4203" s="1">
        <v>1060.77</v>
      </c>
      <c r="D4203" s="1">
        <v>537.83000000000004</v>
      </c>
      <c r="E4203" s="1">
        <v>1598.6</v>
      </c>
    </row>
    <row r="4204" spans="1:5" hidden="1">
      <c r="A4204" s="1">
        <v>1958</v>
      </c>
      <c r="B4204" s="1">
        <v>93</v>
      </c>
      <c r="C4204" s="1">
        <v>774.61</v>
      </c>
      <c r="D4204" s="1">
        <v>382.72</v>
      </c>
      <c r="E4204" s="1">
        <v>1157.33</v>
      </c>
    </row>
    <row r="4205" spans="1:5" hidden="1">
      <c r="A4205" s="1">
        <v>1958</v>
      </c>
      <c r="B4205" s="1">
        <v>94</v>
      </c>
      <c r="C4205" s="1">
        <v>552.85</v>
      </c>
      <c r="D4205" s="1">
        <v>265.14999999999998</v>
      </c>
      <c r="E4205" s="1">
        <v>818</v>
      </c>
    </row>
    <row r="4206" spans="1:5" hidden="1">
      <c r="A4206" s="1">
        <v>1958</v>
      </c>
      <c r="B4206" s="1">
        <v>95</v>
      </c>
      <c r="C4206" s="1">
        <v>383.13</v>
      </c>
      <c r="D4206" s="1">
        <v>179.69</v>
      </c>
      <c r="E4206" s="1">
        <v>562.82000000000005</v>
      </c>
    </row>
    <row r="4207" spans="1:5" hidden="1">
      <c r="A4207" s="1">
        <v>1958</v>
      </c>
      <c r="B4207" s="1">
        <v>96</v>
      </c>
      <c r="C4207" s="1">
        <v>249.5</v>
      </c>
      <c r="D4207" s="1">
        <v>121.96</v>
      </c>
      <c r="E4207" s="1">
        <v>371.46</v>
      </c>
    </row>
    <row r="4208" spans="1:5" hidden="1">
      <c r="A4208" s="1">
        <v>1958</v>
      </c>
      <c r="B4208" s="1">
        <v>97</v>
      </c>
      <c r="C4208" s="1">
        <v>152.16</v>
      </c>
      <c r="D4208" s="1">
        <v>77.11</v>
      </c>
      <c r="E4208" s="1">
        <v>229.26</v>
      </c>
    </row>
    <row r="4209" spans="1:5" hidden="1">
      <c r="A4209" s="1">
        <v>1958</v>
      </c>
      <c r="B4209" s="1">
        <v>98</v>
      </c>
      <c r="C4209" s="1">
        <v>90.04</v>
      </c>
      <c r="D4209" s="1">
        <v>43.35</v>
      </c>
      <c r="E4209" s="1">
        <v>133.38999999999999</v>
      </c>
    </row>
    <row r="4210" spans="1:5" hidden="1">
      <c r="A4210" s="1">
        <v>1958</v>
      </c>
      <c r="B4210" s="1">
        <v>99</v>
      </c>
      <c r="C4210" s="1">
        <v>48.9</v>
      </c>
      <c r="D4210" s="1">
        <v>22.91</v>
      </c>
      <c r="E4210" s="1">
        <v>71.81</v>
      </c>
    </row>
    <row r="4211" spans="1:5" hidden="1">
      <c r="A4211" s="1">
        <v>1958</v>
      </c>
      <c r="B4211" s="1">
        <v>100</v>
      </c>
      <c r="C4211" s="1">
        <v>25.04</v>
      </c>
      <c r="D4211" s="1">
        <v>12.6</v>
      </c>
      <c r="E4211" s="1">
        <v>37.64</v>
      </c>
    </row>
    <row r="4212" spans="1:5" hidden="1">
      <c r="A4212" s="1">
        <v>1958</v>
      </c>
      <c r="B4212" s="1">
        <v>101</v>
      </c>
      <c r="C4212" s="1">
        <v>13.95</v>
      </c>
      <c r="D4212" s="1">
        <v>6.82</v>
      </c>
      <c r="E4212" s="1">
        <v>20.76</v>
      </c>
    </row>
    <row r="4213" spans="1:5" hidden="1">
      <c r="A4213" s="1">
        <v>1958</v>
      </c>
      <c r="B4213" s="1">
        <v>102</v>
      </c>
      <c r="C4213" s="1">
        <v>7.9</v>
      </c>
      <c r="D4213" s="1">
        <v>3.27</v>
      </c>
      <c r="E4213" s="1">
        <v>11.17</v>
      </c>
    </row>
    <row r="4214" spans="1:5" hidden="1">
      <c r="A4214" s="1">
        <v>1958</v>
      </c>
      <c r="B4214" s="1">
        <v>103</v>
      </c>
      <c r="C4214" s="1">
        <v>4.1500000000000004</v>
      </c>
      <c r="D4214" s="1">
        <v>1</v>
      </c>
      <c r="E4214" s="1">
        <v>5.15</v>
      </c>
    </row>
    <row r="4215" spans="1:5" hidden="1">
      <c r="A4215" s="1">
        <v>1958</v>
      </c>
      <c r="B4215" s="1">
        <v>104</v>
      </c>
      <c r="C4215" s="1">
        <v>1.23</v>
      </c>
      <c r="D4215" s="1">
        <v>0</v>
      </c>
      <c r="E4215" s="1">
        <v>1.23</v>
      </c>
    </row>
    <row r="4216" spans="1:5" hidden="1">
      <c r="A4216" s="1">
        <v>1958</v>
      </c>
      <c r="B4216" s="1">
        <v>105</v>
      </c>
      <c r="C4216" s="1">
        <v>0</v>
      </c>
      <c r="D4216" s="1">
        <v>0</v>
      </c>
      <c r="E4216" s="1">
        <v>0</v>
      </c>
    </row>
    <row r="4217" spans="1:5" hidden="1">
      <c r="A4217" s="1">
        <v>1958</v>
      </c>
      <c r="B4217" s="1">
        <v>106</v>
      </c>
      <c r="C4217" s="1">
        <v>0</v>
      </c>
      <c r="D4217" s="1">
        <v>0</v>
      </c>
      <c r="E4217" s="1">
        <v>0</v>
      </c>
    </row>
    <row r="4218" spans="1:5" hidden="1">
      <c r="A4218" s="1">
        <v>1958</v>
      </c>
      <c r="B4218" s="1">
        <v>107</v>
      </c>
      <c r="C4218" s="1">
        <v>0</v>
      </c>
      <c r="D4218" s="1">
        <v>0</v>
      </c>
      <c r="E4218" s="1">
        <v>0</v>
      </c>
    </row>
    <row r="4219" spans="1:5" hidden="1">
      <c r="A4219" s="1">
        <v>1958</v>
      </c>
      <c r="B4219" s="1">
        <v>108</v>
      </c>
      <c r="C4219" s="1">
        <v>0</v>
      </c>
      <c r="D4219" s="1">
        <v>0</v>
      </c>
      <c r="E4219" s="1">
        <v>0</v>
      </c>
    </row>
    <row r="4220" spans="1:5" hidden="1">
      <c r="A4220" s="1">
        <v>1958</v>
      </c>
      <c r="B4220" s="1">
        <v>109</v>
      </c>
      <c r="C4220" s="1">
        <v>0</v>
      </c>
      <c r="D4220" s="1">
        <v>0</v>
      </c>
      <c r="E4220" s="1">
        <v>0</v>
      </c>
    </row>
    <row r="4221" spans="1:5" hidden="1">
      <c r="A4221" s="1">
        <v>1958</v>
      </c>
      <c r="B4221" s="1" t="s">
        <v>121</v>
      </c>
      <c r="C4221" s="1">
        <v>0</v>
      </c>
      <c r="D4221" s="1">
        <v>0</v>
      </c>
      <c r="E4221" s="1">
        <v>0</v>
      </c>
    </row>
    <row r="4222" spans="1:5" hidden="1">
      <c r="A4222" s="1">
        <v>1959</v>
      </c>
      <c r="B4222" s="1">
        <v>0</v>
      </c>
      <c r="C4222" s="1">
        <v>108513.2</v>
      </c>
      <c r="D4222" s="1">
        <v>113731.8</v>
      </c>
      <c r="E4222" s="1">
        <v>222245</v>
      </c>
    </row>
    <row r="4223" spans="1:5" hidden="1">
      <c r="A4223" s="1">
        <v>1959</v>
      </c>
      <c r="B4223" s="1">
        <v>1</v>
      </c>
      <c r="C4223" s="1">
        <v>106165.25</v>
      </c>
      <c r="D4223" s="1">
        <v>111314.55</v>
      </c>
      <c r="E4223" s="1">
        <v>217479.8</v>
      </c>
    </row>
    <row r="4224" spans="1:5" hidden="1">
      <c r="A4224" s="1">
        <v>1959</v>
      </c>
      <c r="B4224" s="1">
        <v>2</v>
      </c>
      <c r="C4224" s="1">
        <v>103912.39</v>
      </c>
      <c r="D4224" s="1">
        <v>109486.5</v>
      </c>
      <c r="E4224" s="1">
        <v>213398.89</v>
      </c>
    </row>
    <row r="4225" spans="1:5" hidden="1">
      <c r="A4225" s="1">
        <v>1959</v>
      </c>
      <c r="B4225" s="1">
        <v>3</v>
      </c>
      <c r="C4225" s="1">
        <v>102234.58</v>
      </c>
      <c r="D4225" s="1">
        <v>107587.4</v>
      </c>
      <c r="E4225" s="1">
        <v>209821.98</v>
      </c>
    </row>
    <row r="4226" spans="1:5" hidden="1">
      <c r="A4226" s="1">
        <v>1959</v>
      </c>
      <c r="B4226" s="1">
        <v>4</v>
      </c>
      <c r="C4226" s="1">
        <v>101057.7</v>
      </c>
      <c r="D4226" s="1">
        <v>105761.04</v>
      </c>
      <c r="E4226" s="1">
        <v>206818.74</v>
      </c>
    </row>
    <row r="4227" spans="1:5" hidden="1">
      <c r="A4227" s="1">
        <v>1959</v>
      </c>
      <c r="B4227" s="1">
        <v>5</v>
      </c>
      <c r="C4227" s="1">
        <v>100776.29</v>
      </c>
      <c r="D4227" s="1">
        <v>105027.34</v>
      </c>
      <c r="E4227" s="1">
        <v>205803.63</v>
      </c>
    </row>
    <row r="4228" spans="1:5" hidden="1">
      <c r="A4228" s="1">
        <v>1959</v>
      </c>
      <c r="B4228" s="1">
        <v>6</v>
      </c>
      <c r="C4228" s="1">
        <v>100805.17</v>
      </c>
      <c r="D4228" s="1">
        <v>105055.42</v>
      </c>
      <c r="E4228" s="1">
        <v>205860.59</v>
      </c>
    </row>
    <row r="4229" spans="1:5" hidden="1">
      <c r="A4229" s="1">
        <v>1959</v>
      </c>
      <c r="B4229" s="1">
        <v>7</v>
      </c>
      <c r="C4229" s="1">
        <v>99685.43</v>
      </c>
      <c r="D4229" s="1">
        <v>104109.92</v>
      </c>
      <c r="E4229" s="1">
        <v>203795.35</v>
      </c>
    </row>
    <row r="4230" spans="1:5" hidden="1">
      <c r="A4230" s="1">
        <v>1959</v>
      </c>
      <c r="B4230" s="1">
        <v>8</v>
      </c>
      <c r="C4230" s="1">
        <v>98481.2</v>
      </c>
      <c r="D4230" s="1">
        <v>102932.21</v>
      </c>
      <c r="E4230" s="1">
        <v>201413.41</v>
      </c>
    </row>
    <row r="4231" spans="1:5" hidden="1">
      <c r="A4231" s="1">
        <v>1959</v>
      </c>
      <c r="B4231" s="1">
        <v>9</v>
      </c>
      <c r="C4231" s="1">
        <v>97136.59</v>
      </c>
      <c r="D4231" s="1">
        <v>101536.74</v>
      </c>
      <c r="E4231" s="1">
        <v>198673.33</v>
      </c>
    </row>
    <row r="4232" spans="1:5" hidden="1">
      <c r="A4232" s="1">
        <v>1959</v>
      </c>
      <c r="B4232" s="1">
        <v>10</v>
      </c>
      <c r="C4232" s="1">
        <v>95582.24</v>
      </c>
      <c r="D4232" s="1">
        <v>100156.73</v>
      </c>
      <c r="E4232" s="1">
        <v>195738.97</v>
      </c>
    </row>
    <row r="4233" spans="1:5" hidden="1">
      <c r="A4233" s="1">
        <v>1959</v>
      </c>
      <c r="B4233" s="1">
        <v>11</v>
      </c>
      <c r="C4233" s="1">
        <v>97284.36</v>
      </c>
      <c r="D4233" s="1">
        <v>102183.21</v>
      </c>
      <c r="E4233" s="1">
        <v>199467.56</v>
      </c>
    </row>
    <row r="4234" spans="1:5" hidden="1">
      <c r="A4234" s="1">
        <v>1959</v>
      </c>
      <c r="B4234" s="1">
        <v>12</v>
      </c>
      <c r="C4234" s="1">
        <v>96478.03</v>
      </c>
      <c r="D4234" s="1">
        <v>101603.77</v>
      </c>
      <c r="E4234" s="1">
        <v>198081.8</v>
      </c>
    </row>
    <row r="4235" spans="1:5" hidden="1">
      <c r="A4235" s="1">
        <v>1959</v>
      </c>
      <c r="B4235" s="1">
        <v>13</v>
      </c>
      <c r="C4235" s="1">
        <v>88468.52</v>
      </c>
      <c r="D4235" s="1">
        <v>92998.44</v>
      </c>
      <c r="E4235" s="1">
        <v>181466.96</v>
      </c>
    </row>
    <row r="4236" spans="1:5" hidden="1">
      <c r="A4236" s="1">
        <v>1959</v>
      </c>
      <c r="B4236" s="1">
        <v>14</v>
      </c>
      <c r="C4236" s="1">
        <v>82732.679999999993</v>
      </c>
      <c r="D4236" s="1">
        <v>86411.39</v>
      </c>
      <c r="E4236" s="1">
        <v>169144.07</v>
      </c>
    </row>
    <row r="4237" spans="1:5" hidden="1">
      <c r="A4237" s="1">
        <v>1959</v>
      </c>
      <c r="B4237" s="1">
        <v>15</v>
      </c>
      <c r="C4237" s="1">
        <v>78753.63</v>
      </c>
      <c r="D4237" s="1">
        <v>82054.070000000007</v>
      </c>
      <c r="E4237" s="1">
        <v>160807.70000000001</v>
      </c>
    </row>
    <row r="4238" spans="1:5" hidden="1">
      <c r="A4238" s="1">
        <v>1959</v>
      </c>
      <c r="B4238" s="1">
        <v>16</v>
      </c>
      <c r="C4238" s="1">
        <v>73121.14</v>
      </c>
      <c r="D4238" s="1">
        <v>76594.83</v>
      </c>
      <c r="E4238" s="1">
        <v>149715.97</v>
      </c>
    </row>
    <row r="4239" spans="1:5" hidden="1">
      <c r="A4239" s="1">
        <v>1959</v>
      </c>
      <c r="B4239" s="1">
        <v>17</v>
      </c>
      <c r="C4239" s="1">
        <v>69859.5</v>
      </c>
      <c r="D4239" s="1">
        <v>73535.56</v>
      </c>
      <c r="E4239" s="1">
        <v>143395.06</v>
      </c>
    </row>
    <row r="4240" spans="1:5" hidden="1">
      <c r="A4240" s="1">
        <v>1959</v>
      </c>
      <c r="B4240" s="1">
        <v>18</v>
      </c>
      <c r="C4240" s="1">
        <v>67342.64</v>
      </c>
      <c r="D4240" s="1">
        <v>70695.44</v>
      </c>
      <c r="E4240" s="1">
        <v>138038.07999999999</v>
      </c>
    </row>
    <row r="4241" spans="1:5" hidden="1">
      <c r="A4241" s="1">
        <v>1959</v>
      </c>
      <c r="B4241" s="1">
        <v>19</v>
      </c>
      <c r="C4241" s="1">
        <v>65307.88</v>
      </c>
      <c r="D4241" s="1">
        <v>68384.800000000003</v>
      </c>
      <c r="E4241" s="1">
        <v>133692.68</v>
      </c>
    </row>
    <row r="4242" spans="1:5" hidden="1">
      <c r="A4242" s="1">
        <v>1959</v>
      </c>
      <c r="B4242" s="1">
        <v>20</v>
      </c>
      <c r="C4242" s="1">
        <v>64706.32</v>
      </c>
      <c r="D4242" s="1">
        <v>67858.42</v>
      </c>
      <c r="E4242" s="1">
        <v>132564.74</v>
      </c>
    </row>
    <row r="4243" spans="1:5" hidden="1">
      <c r="A4243" s="1">
        <v>1959</v>
      </c>
      <c r="B4243" s="1">
        <v>21</v>
      </c>
      <c r="C4243" s="1">
        <v>64133.13</v>
      </c>
      <c r="D4243" s="1">
        <v>67634.42</v>
      </c>
      <c r="E4243" s="1">
        <v>131767.54999999999</v>
      </c>
    </row>
    <row r="4244" spans="1:5" hidden="1">
      <c r="A4244" s="1">
        <v>1959</v>
      </c>
      <c r="B4244" s="1">
        <v>22</v>
      </c>
      <c r="C4244" s="1">
        <v>63210.04</v>
      </c>
      <c r="D4244" s="1">
        <v>67035.899999999994</v>
      </c>
      <c r="E4244" s="1">
        <v>130245.94</v>
      </c>
    </row>
    <row r="4245" spans="1:5" hidden="1">
      <c r="A4245" s="1">
        <v>1959</v>
      </c>
      <c r="B4245" s="1">
        <v>23</v>
      </c>
      <c r="C4245" s="1">
        <v>61762.11</v>
      </c>
      <c r="D4245" s="1">
        <v>65788.44</v>
      </c>
      <c r="E4245" s="1">
        <v>127550.55</v>
      </c>
    </row>
    <row r="4246" spans="1:5" hidden="1">
      <c r="A4246" s="1">
        <v>1959</v>
      </c>
      <c r="B4246" s="1">
        <v>24</v>
      </c>
      <c r="C4246" s="1">
        <v>60334.38</v>
      </c>
      <c r="D4246" s="1">
        <v>64634.19</v>
      </c>
      <c r="E4246" s="1">
        <v>124968.56</v>
      </c>
    </row>
    <row r="4247" spans="1:5" hidden="1">
      <c r="A4247" s="1">
        <v>1959</v>
      </c>
      <c r="B4247" s="1">
        <v>25</v>
      </c>
      <c r="C4247" s="1">
        <v>59779.42</v>
      </c>
      <c r="D4247" s="1">
        <v>64778.32</v>
      </c>
      <c r="E4247" s="1">
        <v>124557.74</v>
      </c>
    </row>
    <row r="4248" spans="1:5" hidden="1">
      <c r="A4248" s="1">
        <v>1959</v>
      </c>
      <c r="B4248" s="1">
        <v>26</v>
      </c>
      <c r="C4248" s="1">
        <v>60226.18</v>
      </c>
      <c r="D4248" s="1">
        <v>65875.59</v>
      </c>
      <c r="E4248" s="1">
        <v>126101.75999999999</v>
      </c>
    </row>
    <row r="4249" spans="1:5" hidden="1">
      <c r="A4249" s="1">
        <v>1959</v>
      </c>
      <c r="B4249" s="1">
        <v>27</v>
      </c>
      <c r="C4249" s="1">
        <v>62364.92</v>
      </c>
      <c r="D4249" s="1">
        <v>68488.91</v>
      </c>
      <c r="E4249" s="1">
        <v>130853.83</v>
      </c>
    </row>
    <row r="4250" spans="1:5" hidden="1">
      <c r="A4250" s="1">
        <v>1959</v>
      </c>
      <c r="B4250" s="1">
        <v>28</v>
      </c>
      <c r="C4250" s="1">
        <v>65764.429999999993</v>
      </c>
      <c r="D4250" s="1">
        <v>72313.66</v>
      </c>
      <c r="E4250" s="1">
        <v>138078.09</v>
      </c>
    </row>
    <row r="4251" spans="1:5" hidden="1">
      <c r="A4251" s="1">
        <v>1959</v>
      </c>
      <c r="B4251" s="1">
        <v>29</v>
      </c>
      <c r="C4251" s="1">
        <v>67875.38</v>
      </c>
      <c r="D4251" s="1">
        <v>74823.56</v>
      </c>
      <c r="E4251" s="1">
        <v>142698.94</v>
      </c>
    </row>
    <row r="4252" spans="1:5" hidden="1">
      <c r="A4252" s="1">
        <v>1959</v>
      </c>
      <c r="B4252" s="1">
        <v>30</v>
      </c>
      <c r="C4252" s="1">
        <v>68997.23</v>
      </c>
      <c r="D4252" s="1">
        <v>76296.86</v>
      </c>
      <c r="E4252" s="1">
        <v>145294.09</v>
      </c>
    </row>
    <row r="4253" spans="1:5" hidden="1">
      <c r="A4253" s="1">
        <v>1959</v>
      </c>
      <c r="B4253" s="1">
        <v>31</v>
      </c>
      <c r="C4253" s="1">
        <v>70224.25</v>
      </c>
      <c r="D4253" s="1">
        <v>77376.06</v>
      </c>
      <c r="E4253" s="1">
        <v>147600.31</v>
      </c>
    </row>
    <row r="4254" spans="1:5" hidden="1">
      <c r="A4254" s="1">
        <v>1959</v>
      </c>
      <c r="B4254" s="1">
        <v>32</v>
      </c>
      <c r="C4254" s="1">
        <v>71298.67</v>
      </c>
      <c r="D4254" s="1">
        <v>78124.61</v>
      </c>
      <c r="E4254" s="1">
        <v>149423.28</v>
      </c>
    </row>
    <row r="4255" spans="1:5" hidden="1">
      <c r="A4255" s="1">
        <v>1959</v>
      </c>
      <c r="B4255" s="1">
        <v>33</v>
      </c>
      <c r="C4255" s="1">
        <v>72695.66</v>
      </c>
      <c r="D4255" s="1">
        <v>78924.45</v>
      </c>
      <c r="E4255" s="1">
        <v>151620.10999999999</v>
      </c>
    </row>
    <row r="4256" spans="1:5" hidden="1">
      <c r="A4256" s="1">
        <v>1959</v>
      </c>
      <c r="B4256" s="1">
        <v>34</v>
      </c>
      <c r="C4256" s="1">
        <v>73404.009999999995</v>
      </c>
      <c r="D4256" s="1">
        <v>78634.19</v>
      </c>
      <c r="E4256" s="1">
        <v>152038.20000000001</v>
      </c>
    </row>
    <row r="4257" spans="1:5" hidden="1">
      <c r="A4257" s="1">
        <v>1959</v>
      </c>
      <c r="B4257" s="1">
        <v>35</v>
      </c>
      <c r="C4257" s="1">
        <v>73203.570000000007</v>
      </c>
      <c r="D4257" s="1">
        <v>77405.789999999994</v>
      </c>
      <c r="E4257" s="1">
        <v>150609.35999999999</v>
      </c>
    </row>
    <row r="4258" spans="1:5" hidden="1">
      <c r="A4258" s="1">
        <v>1959</v>
      </c>
      <c r="B4258" s="1">
        <v>36</v>
      </c>
      <c r="C4258" s="1">
        <v>73399.77</v>
      </c>
      <c r="D4258" s="1">
        <v>77175.17</v>
      </c>
      <c r="E4258" s="1">
        <v>150574.94</v>
      </c>
    </row>
    <row r="4259" spans="1:5" hidden="1">
      <c r="A4259" s="1">
        <v>1959</v>
      </c>
      <c r="B4259" s="1">
        <v>37</v>
      </c>
      <c r="C4259" s="1">
        <v>73677.17</v>
      </c>
      <c r="D4259" s="1">
        <v>77426.77</v>
      </c>
      <c r="E4259" s="1">
        <v>151103.94</v>
      </c>
    </row>
    <row r="4260" spans="1:5" hidden="1">
      <c r="A4260" s="1">
        <v>1959</v>
      </c>
      <c r="B4260" s="1">
        <v>38</v>
      </c>
      <c r="C4260" s="1">
        <v>72338.7</v>
      </c>
      <c r="D4260" s="1">
        <v>75988.95</v>
      </c>
      <c r="E4260" s="1">
        <v>148327.65</v>
      </c>
    </row>
    <row r="4261" spans="1:5" hidden="1">
      <c r="A4261" s="1">
        <v>1959</v>
      </c>
      <c r="B4261" s="1">
        <v>39</v>
      </c>
      <c r="C4261" s="1">
        <v>68224.91</v>
      </c>
      <c r="D4261" s="1">
        <v>71354.490000000005</v>
      </c>
      <c r="E4261" s="1">
        <v>139579.39000000001</v>
      </c>
    </row>
    <row r="4262" spans="1:5" hidden="1">
      <c r="A4262" s="1">
        <v>1959</v>
      </c>
      <c r="B4262" s="1">
        <v>40</v>
      </c>
      <c r="C4262" s="1">
        <v>64186.81</v>
      </c>
      <c r="D4262" s="1">
        <v>66092.509999999995</v>
      </c>
      <c r="E4262" s="1">
        <v>130279.32</v>
      </c>
    </row>
    <row r="4263" spans="1:5" hidden="1">
      <c r="A4263" s="1">
        <v>1959</v>
      </c>
      <c r="B4263" s="1">
        <v>41</v>
      </c>
      <c r="C4263" s="1">
        <v>63247.66</v>
      </c>
      <c r="D4263" s="1">
        <v>64248.25</v>
      </c>
      <c r="E4263" s="1">
        <v>127495.91</v>
      </c>
    </row>
    <row r="4264" spans="1:5" hidden="1">
      <c r="A4264" s="1">
        <v>1959</v>
      </c>
      <c r="B4264" s="1">
        <v>42</v>
      </c>
      <c r="C4264" s="1">
        <v>64146.69</v>
      </c>
      <c r="D4264" s="1">
        <v>65318.95</v>
      </c>
      <c r="E4264" s="1">
        <v>129465.63</v>
      </c>
    </row>
    <row r="4265" spans="1:5" hidden="1">
      <c r="A4265" s="1">
        <v>1959</v>
      </c>
      <c r="B4265" s="1">
        <v>43</v>
      </c>
      <c r="C4265" s="1">
        <v>65443.59</v>
      </c>
      <c r="D4265" s="1">
        <v>67091.86</v>
      </c>
      <c r="E4265" s="1">
        <v>132535.44</v>
      </c>
    </row>
    <row r="4266" spans="1:5" hidden="1">
      <c r="A4266" s="1">
        <v>1959</v>
      </c>
      <c r="B4266" s="1">
        <v>44</v>
      </c>
      <c r="C4266" s="1">
        <v>66820.91</v>
      </c>
      <c r="D4266" s="1">
        <v>68620.77</v>
      </c>
      <c r="E4266" s="1">
        <v>135441.67000000001</v>
      </c>
    </row>
    <row r="4267" spans="1:5" hidden="1">
      <c r="A4267" s="1">
        <v>1959</v>
      </c>
      <c r="B4267" s="1">
        <v>45</v>
      </c>
      <c r="C4267" s="1">
        <v>66260.259999999995</v>
      </c>
      <c r="D4267" s="1">
        <v>68406.28</v>
      </c>
      <c r="E4267" s="1">
        <v>134666.54999999999</v>
      </c>
    </row>
    <row r="4268" spans="1:5" hidden="1">
      <c r="A4268" s="1">
        <v>1959</v>
      </c>
      <c r="B4268" s="1">
        <v>46</v>
      </c>
      <c r="C4268" s="1">
        <v>63736.800000000003</v>
      </c>
      <c r="D4268" s="1">
        <v>66881.990000000005</v>
      </c>
      <c r="E4268" s="1">
        <v>130618.79</v>
      </c>
    </row>
    <row r="4269" spans="1:5" hidden="1">
      <c r="A4269" s="1">
        <v>1959</v>
      </c>
      <c r="B4269" s="1">
        <v>47</v>
      </c>
      <c r="C4269" s="1">
        <v>61186.49</v>
      </c>
      <c r="D4269" s="1">
        <v>65208.71</v>
      </c>
      <c r="E4269" s="1">
        <v>126395.2</v>
      </c>
    </row>
    <row r="4270" spans="1:5" hidden="1">
      <c r="A4270" s="1">
        <v>1959</v>
      </c>
      <c r="B4270" s="1">
        <v>48</v>
      </c>
      <c r="C4270" s="1">
        <v>58760.92</v>
      </c>
      <c r="D4270" s="1">
        <v>63282.58</v>
      </c>
      <c r="E4270" s="1">
        <v>122043.49</v>
      </c>
    </row>
    <row r="4271" spans="1:5" hidden="1">
      <c r="A4271" s="1">
        <v>1959</v>
      </c>
      <c r="B4271" s="1">
        <v>49</v>
      </c>
      <c r="C4271" s="1">
        <v>56484.24</v>
      </c>
      <c r="D4271" s="1">
        <v>61407.97</v>
      </c>
      <c r="E4271" s="1">
        <v>117892.2</v>
      </c>
    </row>
    <row r="4272" spans="1:5" hidden="1">
      <c r="A4272" s="1">
        <v>1959</v>
      </c>
      <c r="B4272" s="1">
        <v>50</v>
      </c>
      <c r="C4272" s="1">
        <v>54705.85</v>
      </c>
      <c r="D4272" s="1">
        <v>59258.73</v>
      </c>
      <c r="E4272" s="1">
        <v>113964.58</v>
      </c>
    </row>
    <row r="4273" spans="1:5" hidden="1">
      <c r="A4273" s="1">
        <v>1959</v>
      </c>
      <c r="B4273" s="1">
        <v>51</v>
      </c>
      <c r="C4273" s="1">
        <v>53182.080000000002</v>
      </c>
      <c r="D4273" s="1">
        <v>57256.36</v>
      </c>
      <c r="E4273" s="1">
        <v>110438.44</v>
      </c>
    </row>
    <row r="4274" spans="1:5" hidden="1">
      <c r="A4274" s="1">
        <v>1959</v>
      </c>
      <c r="B4274" s="1">
        <v>52</v>
      </c>
      <c r="C4274" s="1">
        <v>50961.39</v>
      </c>
      <c r="D4274" s="1">
        <v>55457.13</v>
      </c>
      <c r="E4274" s="1">
        <v>106418.53</v>
      </c>
    </row>
    <row r="4275" spans="1:5" hidden="1">
      <c r="A4275" s="1">
        <v>1959</v>
      </c>
      <c r="B4275" s="1">
        <v>53</v>
      </c>
      <c r="C4275" s="1">
        <v>48857.01</v>
      </c>
      <c r="D4275" s="1">
        <v>53506.879999999997</v>
      </c>
      <c r="E4275" s="1">
        <v>102363.89</v>
      </c>
    </row>
    <row r="4276" spans="1:5" hidden="1">
      <c r="A4276" s="1">
        <v>1959</v>
      </c>
      <c r="B4276" s="1">
        <v>54</v>
      </c>
      <c r="C4276" s="1">
        <v>47083.1</v>
      </c>
      <c r="D4276" s="1">
        <v>51234.63</v>
      </c>
      <c r="E4276" s="1">
        <v>98317.73</v>
      </c>
    </row>
    <row r="4277" spans="1:5" hidden="1">
      <c r="A4277" s="1">
        <v>1959</v>
      </c>
      <c r="B4277" s="1">
        <v>55</v>
      </c>
      <c r="C4277" s="1">
        <v>45331.76</v>
      </c>
      <c r="D4277" s="1">
        <v>48561.2</v>
      </c>
      <c r="E4277" s="1">
        <v>93892.96</v>
      </c>
    </row>
    <row r="4278" spans="1:5" hidden="1">
      <c r="A4278" s="1">
        <v>1959</v>
      </c>
      <c r="B4278" s="1">
        <v>56</v>
      </c>
      <c r="C4278" s="1">
        <v>44548.98</v>
      </c>
      <c r="D4278" s="1">
        <v>46402.55</v>
      </c>
      <c r="E4278" s="1">
        <v>90951.53</v>
      </c>
    </row>
    <row r="4279" spans="1:5" hidden="1">
      <c r="A4279" s="1">
        <v>1959</v>
      </c>
      <c r="B4279" s="1">
        <v>57</v>
      </c>
      <c r="C4279" s="1">
        <v>44449.86</v>
      </c>
      <c r="D4279" s="1">
        <v>45127.11</v>
      </c>
      <c r="E4279" s="1">
        <v>89576.97</v>
      </c>
    </row>
    <row r="4280" spans="1:5" hidden="1">
      <c r="A4280" s="1">
        <v>1959</v>
      </c>
      <c r="B4280" s="1">
        <v>58</v>
      </c>
      <c r="C4280" s="1">
        <v>44473.98</v>
      </c>
      <c r="D4280" s="1">
        <v>43952.15</v>
      </c>
      <c r="E4280" s="1">
        <v>88426.13</v>
      </c>
    </row>
    <row r="4281" spans="1:5" hidden="1">
      <c r="A4281" s="1">
        <v>1959</v>
      </c>
      <c r="B4281" s="1">
        <v>59</v>
      </c>
      <c r="C4281" s="1">
        <v>43781.07</v>
      </c>
      <c r="D4281" s="1">
        <v>41983.99</v>
      </c>
      <c r="E4281" s="1">
        <v>85765.06</v>
      </c>
    </row>
    <row r="4282" spans="1:5" hidden="1">
      <c r="A4282" s="1">
        <v>1959</v>
      </c>
      <c r="B4282" s="1">
        <v>60</v>
      </c>
      <c r="C4282" s="1">
        <v>42305</v>
      </c>
      <c r="D4282" s="1">
        <v>39580.949999999997</v>
      </c>
      <c r="E4282" s="1">
        <v>81885.95</v>
      </c>
    </row>
    <row r="4283" spans="1:5" hidden="1">
      <c r="A4283" s="1">
        <v>1959</v>
      </c>
      <c r="B4283" s="1">
        <v>61</v>
      </c>
      <c r="C4283" s="1">
        <v>41474.300000000003</v>
      </c>
      <c r="D4283" s="1">
        <v>37777.08</v>
      </c>
      <c r="E4283" s="1">
        <v>79251.38</v>
      </c>
    </row>
    <row r="4284" spans="1:5" hidden="1">
      <c r="A4284" s="1">
        <v>1959</v>
      </c>
      <c r="B4284" s="1">
        <v>62</v>
      </c>
      <c r="C4284" s="1">
        <v>40827.129999999997</v>
      </c>
      <c r="D4284" s="1">
        <v>36179.370000000003</v>
      </c>
      <c r="E4284" s="1">
        <v>77006.5</v>
      </c>
    </row>
    <row r="4285" spans="1:5" hidden="1">
      <c r="A4285" s="1">
        <v>1959</v>
      </c>
      <c r="B4285" s="1">
        <v>63</v>
      </c>
      <c r="C4285" s="1">
        <v>40024.720000000001</v>
      </c>
      <c r="D4285" s="1">
        <v>34598.83</v>
      </c>
      <c r="E4285" s="1">
        <v>74623.55</v>
      </c>
    </row>
    <row r="4286" spans="1:5" hidden="1">
      <c r="A4286" s="1">
        <v>1959</v>
      </c>
      <c r="B4286" s="1">
        <v>64</v>
      </c>
      <c r="C4286" s="1">
        <v>39251.86</v>
      </c>
      <c r="D4286" s="1">
        <v>33102.19</v>
      </c>
      <c r="E4286" s="1">
        <v>72354.05</v>
      </c>
    </row>
    <row r="4287" spans="1:5" hidden="1">
      <c r="A4287" s="1">
        <v>1959</v>
      </c>
      <c r="B4287" s="1">
        <v>65</v>
      </c>
      <c r="C4287" s="1">
        <v>38373.550000000003</v>
      </c>
      <c r="D4287" s="1">
        <v>31820.13</v>
      </c>
      <c r="E4287" s="1">
        <v>70193.69</v>
      </c>
    </row>
    <row r="4288" spans="1:5" hidden="1">
      <c r="A4288" s="1">
        <v>1959</v>
      </c>
      <c r="B4288" s="1">
        <v>66</v>
      </c>
      <c r="C4288" s="1">
        <v>37698.199999999997</v>
      </c>
      <c r="D4288" s="1">
        <v>31170.65</v>
      </c>
      <c r="E4288" s="1">
        <v>68868.850000000006</v>
      </c>
    </row>
    <row r="4289" spans="1:5" hidden="1">
      <c r="A4289" s="1">
        <v>1959</v>
      </c>
      <c r="B4289" s="1">
        <v>67</v>
      </c>
      <c r="C4289" s="1">
        <v>36826.67</v>
      </c>
      <c r="D4289" s="1">
        <v>30622.2</v>
      </c>
      <c r="E4289" s="1">
        <v>67448.87</v>
      </c>
    </row>
    <row r="4290" spans="1:5" hidden="1">
      <c r="A4290" s="1">
        <v>1959</v>
      </c>
      <c r="B4290" s="1">
        <v>68</v>
      </c>
      <c r="C4290" s="1">
        <v>35104.68</v>
      </c>
      <c r="D4290" s="1">
        <v>29575.42</v>
      </c>
      <c r="E4290" s="1">
        <v>64680.1</v>
      </c>
    </row>
    <row r="4291" spans="1:5" hidden="1">
      <c r="A4291" s="1">
        <v>1959</v>
      </c>
      <c r="B4291" s="1">
        <v>69</v>
      </c>
      <c r="C4291" s="1">
        <v>33330.06</v>
      </c>
      <c r="D4291" s="1">
        <v>28325.7</v>
      </c>
      <c r="E4291" s="1">
        <v>61655.76</v>
      </c>
    </row>
    <row r="4292" spans="1:5" hidden="1">
      <c r="A4292" s="1">
        <v>1959</v>
      </c>
      <c r="B4292" s="1">
        <v>70</v>
      </c>
      <c r="C4292" s="1">
        <v>31750.63</v>
      </c>
      <c r="D4292" s="1">
        <v>26577.86</v>
      </c>
      <c r="E4292" s="1">
        <v>58328.480000000003</v>
      </c>
    </row>
    <row r="4293" spans="1:5" hidden="1">
      <c r="A4293" s="1">
        <v>1959</v>
      </c>
      <c r="B4293" s="1">
        <v>71</v>
      </c>
      <c r="C4293" s="1">
        <v>29930.07</v>
      </c>
      <c r="D4293" s="1">
        <v>24430.21</v>
      </c>
      <c r="E4293" s="1">
        <v>54360.28</v>
      </c>
    </row>
    <row r="4294" spans="1:5" hidden="1">
      <c r="A4294" s="1">
        <v>1959</v>
      </c>
      <c r="B4294" s="1">
        <v>72</v>
      </c>
      <c r="C4294" s="1">
        <v>27755.69</v>
      </c>
      <c r="D4294" s="1">
        <v>22303.63</v>
      </c>
      <c r="E4294" s="1">
        <v>50059.32</v>
      </c>
    </row>
    <row r="4295" spans="1:5" hidden="1">
      <c r="A4295" s="1">
        <v>1959</v>
      </c>
      <c r="B4295" s="1">
        <v>73</v>
      </c>
      <c r="C4295" s="1">
        <v>25826.98</v>
      </c>
      <c r="D4295" s="1">
        <v>20352.849999999999</v>
      </c>
      <c r="E4295" s="1">
        <v>46179.83</v>
      </c>
    </row>
    <row r="4296" spans="1:5" hidden="1">
      <c r="A4296" s="1">
        <v>1959</v>
      </c>
      <c r="B4296" s="1">
        <v>74</v>
      </c>
      <c r="C4296" s="1">
        <v>23806.39</v>
      </c>
      <c r="D4296" s="1">
        <v>18379.3</v>
      </c>
      <c r="E4296" s="1">
        <v>42185.69</v>
      </c>
    </row>
    <row r="4297" spans="1:5" hidden="1">
      <c r="A4297" s="1">
        <v>1959</v>
      </c>
      <c r="B4297" s="1">
        <v>75</v>
      </c>
      <c r="C4297" s="1">
        <v>21257.9</v>
      </c>
      <c r="D4297" s="1">
        <v>16156.79</v>
      </c>
      <c r="E4297" s="1">
        <v>37414.69</v>
      </c>
    </row>
    <row r="4298" spans="1:5" hidden="1">
      <c r="A4298" s="1">
        <v>1959</v>
      </c>
      <c r="B4298" s="1">
        <v>76</v>
      </c>
      <c r="C4298" s="1">
        <v>18978.54</v>
      </c>
      <c r="D4298" s="1">
        <v>14103.71</v>
      </c>
      <c r="E4298" s="1">
        <v>33082.25</v>
      </c>
    </row>
    <row r="4299" spans="1:5" hidden="1">
      <c r="A4299" s="1">
        <v>1959</v>
      </c>
      <c r="B4299" s="1">
        <v>77</v>
      </c>
      <c r="C4299" s="1">
        <v>17448.419999999998</v>
      </c>
      <c r="D4299" s="1">
        <v>12722.41</v>
      </c>
      <c r="E4299" s="1">
        <v>30170.83</v>
      </c>
    </row>
    <row r="4300" spans="1:5" hidden="1">
      <c r="A4300" s="1">
        <v>1959</v>
      </c>
      <c r="B4300" s="1">
        <v>78</v>
      </c>
      <c r="C4300" s="1">
        <v>16324.32</v>
      </c>
      <c r="D4300" s="1">
        <v>11475.82</v>
      </c>
      <c r="E4300" s="1">
        <v>27800.14</v>
      </c>
    </row>
    <row r="4301" spans="1:5" hidden="1">
      <c r="A4301" s="1">
        <v>1959</v>
      </c>
      <c r="B4301" s="1">
        <v>79</v>
      </c>
      <c r="C4301" s="1">
        <v>14825.67</v>
      </c>
      <c r="D4301" s="1">
        <v>9851.56</v>
      </c>
      <c r="E4301" s="1">
        <v>24677.22</v>
      </c>
    </row>
    <row r="4302" spans="1:5" hidden="1">
      <c r="A4302" s="1">
        <v>1959</v>
      </c>
      <c r="B4302" s="1">
        <v>80</v>
      </c>
      <c r="C4302" s="1">
        <v>13283.43</v>
      </c>
      <c r="D4302" s="1">
        <v>8762.68</v>
      </c>
      <c r="E4302" s="1">
        <v>22046.1</v>
      </c>
    </row>
    <row r="4303" spans="1:5" hidden="1">
      <c r="A4303" s="1">
        <v>1959</v>
      </c>
      <c r="B4303" s="1">
        <v>81</v>
      </c>
      <c r="C4303" s="1">
        <v>11434.45</v>
      </c>
      <c r="D4303" s="1">
        <v>7443.32</v>
      </c>
      <c r="E4303" s="1">
        <v>18877.77</v>
      </c>
    </row>
    <row r="4304" spans="1:5" hidden="1">
      <c r="A4304" s="1">
        <v>1959</v>
      </c>
      <c r="B4304" s="1">
        <v>82</v>
      </c>
      <c r="C4304" s="1">
        <v>10005.24</v>
      </c>
      <c r="D4304" s="1">
        <v>6319.74</v>
      </c>
      <c r="E4304" s="1">
        <v>16324.98</v>
      </c>
    </row>
    <row r="4305" spans="1:5" hidden="1">
      <c r="A4305" s="1">
        <v>1959</v>
      </c>
      <c r="B4305" s="1">
        <v>83</v>
      </c>
      <c r="C4305" s="1">
        <v>8640</v>
      </c>
      <c r="D4305" s="1">
        <v>5307.26</v>
      </c>
      <c r="E4305" s="1">
        <v>13947.26</v>
      </c>
    </row>
    <row r="4306" spans="1:5" hidden="1">
      <c r="A4306" s="1">
        <v>1959</v>
      </c>
      <c r="B4306" s="1">
        <v>84</v>
      </c>
      <c r="C4306" s="1">
        <v>7320.89</v>
      </c>
      <c r="D4306" s="1">
        <v>4390.82</v>
      </c>
      <c r="E4306" s="1">
        <v>11711.72</v>
      </c>
    </row>
    <row r="4307" spans="1:5" hidden="1">
      <c r="A4307" s="1">
        <v>1959</v>
      </c>
      <c r="B4307" s="1">
        <v>85</v>
      </c>
      <c r="C4307" s="1">
        <v>6096.23</v>
      </c>
      <c r="D4307" s="1">
        <v>3616.81</v>
      </c>
      <c r="E4307" s="1">
        <v>9713.0400000000009</v>
      </c>
    </row>
    <row r="4308" spans="1:5" hidden="1">
      <c r="A4308" s="1">
        <v>1959</v>
      </c>
      <c r="B4308" s="1">
        <v>86</v>
      </c>
      <c r="C4308" s="1">
        <v>5000.75</v>
      </c>
      <c r="D4308" s="1">
        <v>2913.46</v>
      </c>
      <c r="E4308" s="1">
        <v>7914.21</v>
      </c>
    </row>
    <row r="4309" spans="1:5" hidden="1">
      <c r="A4309" s="1">
        <v>1959</v>
      </c>
      <c r="B4309" s="1">
        <v>87</v>
      </c>
      <c r="C4309" s="1">
        <v>4060.19</v>
      </c>
      <c r="D4309" s="1">
        <v>2306.3000000000002</v>
      </c>
      <c r="E4309" s="1">
        <v>6366.49</v>
      </c>
    </row>
    <row r="4310" spans="1:5" hidden="1">
      <c r="A4310" s="1">
        <v>1959</v>
      </c>
      <c r="B4310" s="1">
        <v>88</v>
      </c>
      <c r="C4310" s="1">
        <v>3303.96</v>
      </c>
      <c r="D4310" s="1">
        <v>1842.57</v>
      </c>
      <c r="E4310" s="1">
        <v>5146.5200000000004</v>
      </c>
    </row>
    <row r="4311" spans="1:5" hidden="1">
      <c r="A4311" s="1">
        <v>1959</v>
      </c>
      <c r="B4311" s="1">
        <v>89</v>
      </c>
      <c r="C4311" s="1">
        <v>2615.62</v>
      </c>
      <c r="D4311" s="1">
        <v>1401.52</v>
      </c>
      <c r="E4311" s="1">
        <v>4017.14</v>
      </c>
    </row>
    <row r="4312" spans="1:5" hidden="1">
      <c r="A4312" s="1">
        <v>1959</v>
      </c>
      <c r="B4312" s="1">
        <v>90</v>
      </c>
      <c r="C4312" s="1">
        <v>1974.05</v>
      </c>
      <c r="D4312" s="1">
        <v>1022.3</v>
      </c>
      <c r="E4312" s="1">
        <v>2996.35</v>
      </c>
    </row>
    <row r="4313" spans="1:5" hidden="1">
      <c r="A4313" s="1">
        <v>1959</v>
      </c>
      <c r="B4313" s="1">
        <v>91</v>
      </c>
      <c r="C4313" s="1">
        <v>1481.25</v>
      </c>
      <c r="D4313" s="1">
        <v>770.09</v>
      </c>
      <c r="E4313" s="1">
        <v>2251.34</v>
      </c>
    </row>
    <row r="4314" spans="1:5" hidden="1">
      <c r="A4314" s="1">
        <v>1959</v>
      </c>
      <c r="B4314" s="1">
        <v>92</v>
      </c>
      <c r="C4314" s="1">
        <v>1107.81</v>
      </c>
      <c r="D4314" s="1">
        <v>569.04</v>
      </c>
      <c r="E4314" s="1">
        <v>1676.85</v>
      </c>
    </row>
    <row r="4315" spans="1:5" hidden="1">
      <c r="A4315" s="1">
        <v>1959</v>
      </c>
      <c r="B4315" s="1">
        <v>93</v>
      </c>
      <c r="C4315" s="1">
        <v>801.18</v>
      </c>
      <c r="D4315" s="1">
        <v>389.26</v>
      </c>
      <c r="E4315" s="1">
        <v>1190.43</v>
      </c>
    </row>
    <row r="4316" spans="1:5" hidden="1">
      <c r="A4316" s="1">
        <v>1959</v>
      </c>
      <c r="B4316" s="1">
        <v>94</v>
      </c>
      <c r="C4316" s="1">
        <v>571.09</v>
      </c>
      <c r="D4316" s="1">
        <v>264.45999999999998</v>
      </c>
      <c r="E4316" s="1">
        <v>835.55</v>
      </c>
    </row>
    <row r="4317" spans="1:5" hidden="1">
      <c r="A4317" s="1">
        <v>1959</v>
      </c>
      <c r="B4317" s="1">
        <v>95</v>
      </c>
      <c r="C4317" s="1">
        <v>403.36</v>
      </c>
      <c r="D4317" s="1">
        <v>177.13</v>
      </c>
      <c r="E4317" s="1">
        <v>580.49</v>
      </c>
    </row>
    <row r="4318" spans="1:5" hidden="1">
      <c r="A4318" s="1">
        <v>1959</v>
      </c>
      <c r="B4318" s="1">
        <v>96</v>
      </c>
      <c r="C4318" s="1">
        <v>271.72000000000003</v>
      </c>
      <c r="D4318" s="1">
        <v>117.27</v>
      </c>
      <c r="E4318" s="1">
        <v>388.99</v>
      </c>
    </row>
    <row r="4319" spans="1:5" hidden="1">
      <c r="A4319" s="1">
        <v>1959</v>
      </c>
      <c r="B4319" s="1">
        <v>97</v>
      </c>
      <c r="C4319" s="1">
        <v>167.18</v>
      </c>
      <c r="D4319" s="1">
        <v>80.88</v>
      </c>
      <c r="E4319" s="1">
        <v>248.05</v>
      </c>
    </row>
    <row r="4320" spans="1:5" hidden="1">
      <c r="A4320" s="1">
        <v>1959</v>
      </c>
      <c r="B4320" s="1">
        <v>98</v>
      </c>
      <c r="C4320" s="1">
        <v>98.79</v>
      </c>
      <c r="D4320" s="1">
        <v>48.74</v>
      </c>
      <c r="E4320" s="1">
        <v>147.52000000000001</v>
      </c>
    </row>
    <row r="4321" spans="1:5" hidden="1">
      <c r="A4321" s="1">
        <v>1959</v>
      </c>
      <c r="B4321" s="1">
        <v>99</v>
      </c>
      <c r="C4321" s="1">
        <v>56.08</v>
      </c>
      <c r="D4321" s="1">
        <v>26.1</v>
      </c>
      <c r="E4321" s="1">
        <v>82.18</v>
      </c>
    </row>
    <row r="4322" spans="1:5" hidden="1">
      <c r="A4322" s="1">
        <v>1959</v>
      </c>
      <c r="B4322" s="1">
        <v>100</v>
      </c>
      <c r="C4322" s="1">
        <v>30</v>
      </c>
      <c r="D4322" s="1">
        <v>14.28</v>
      </c>
      <c r="E4322" s="1">
        <v>44.27</v>
      </c>
    </row>
    <row r="4323" spans="1:5" hidden="1">
      <c r="A4323" s="1">
        <v>1959</v>
      </c>
      <c r="B4323" s="1">
        <v>101</v>
      </c>
      <c r="C4323" s="1">
        <v>16.72</v>
      </c>
      <c r="D4323" s="1">
        <v>8</v>
      </c>
      <c r="E4323" s="1">
        <v>24.73</v>
      </c>
    </row>
    <row r="4324" spans="1:5" hidden="1">
      <c r="A4324" s="1">
        <v>1959</v>
      </c>
      <c r="B4324" s="1">
        <v>102</v>
      </c>
      <c r="C4324" s="1">
        <v>9.27</v>
      </c>
      <c r="D4324" s="1">
        <v>4.25</v>
      </c>
      <c r="E4324" s="1">
        <v>13.52</v>
      </c>
    </row>
    <row r="4325" spans="1:5" hidden="1">
      <c r="A4325" s="1">
        <v>1959</v>
      </c>
      <c r="B4325" s="1">
        <v>103</v>
      </c>
      <c r="C4325" s="1">
        <v>5.36</v>
      </c>
      <c r="D4325" s="1">
        <v>1.88</v>
      </c>
      <c r="E4325" s="1">
        <v>7.24</v>
      </c>
    </row>
    <row r="4326" spans="1:5" hidden="1">
      <c r="A4326" s="1">
        <v>1959</v>
      </c>
      <c r="B4326" s="1">
        <v>104</v>
      </c>
      <c r="C4326" s="1">
        <v>2.82</v>
      </c>
      <c r="D4326" s="1">
        <v>0.44</v>
      </c>
      <c r="E4326" s="1">
        <v>3.25</v>
      </c>
    </row>
    <row r="4327" spans="1:5" hidden="1">
      <c r="A4327" s="1">
        <v>1959</v>
      </c>
      <c r="B4327" s="1">
        <v>105</v>
      </c>
      <c r="C4327" s="1">
        <v>0.71</v>
      </c>
      <c r="D4327" s="1">
        <v>0</v>
      </c>
      <c r="E4327" s="1">
        <v>0.71</v>
      </c>
    </row>
    <row r="4328" spans="1:5" hidden="1">
      <c r="A4328" s="1">
        <v>1959</v>
      </c>
      <c r="B4328" s="1">
        <v>106</v>
      </c>
      <c r="C4328" s="1">
        <v>0</v>
      </c>
      <c r="D4328" s="1">
        <v>0</v>
      </c>
      <c r="E4328" s="1">
        <v>0</v>
      </c>
    </row>
    <row r="4329" spans="1:5" hidden="1">
      <c r="A4329" s="1">
        <v>1959</v>
      </c>
      <c r="B4329" s="1">
        <v>107</v>
      </c>
      <c r="C4329" s="1">
        <v>0</v>
      </c>
      <c r="D4329" s="1">
        <v>0</v>
      </c>
      <c r="E4329" s="1">
        <v>0</v>
      </c>
    </row>
    <row r="4330" spans="1:5" hidden="1">
      <c r="A4330" s="1">
        <v>1959</v>
      </c>
      <c r="B4330" s="1">
        <v>108</v>
      </c>
      <c r="C4330" s="1">
        <v>0</v>
      </c>
      <c r="D4330" s="1">
        <v>0</v>
      </c>
      <c r="E4330" s="1">
        <v>0</v>
      </c>
    </row>
    <row r="4331" spans="1:5" hidden="1">
      <c r="A4331" s="1">
        <v>1959</v>
      </c>
      <c r="B4331" s="1">
        <v>109</v>
      </c>
      <c r="C4331" s="1">
        <v>0</v>
      </c>
      <c r="D4331" s="1">
        <v>0</v>
      </c>
      <c r="E4331" s="1">
        <v>0</v>
      </c>
    </row>
    <row r="4332" spans="1:5" hidden="1">
      <c r="A4332" s="1">
        <v>1959</v>
      </c>
      <c r="B4332" s="1" t="s">
        <v>121</v>
      </c>
      <c r="C4332" s="1">
        <v>0</v>
      </c>
      <c r="D4332" s="1">
        <v>0</v>
      </c>
      <c r="E4332" s="1">
        <v>0</v>
      </c>
    </row>
    <row r="4333" spans="1:5" hidden="1">
      <c r="A4333" s="1">
        <v>1960</v>
      </c>
      <c r="B4333" s="1">
        <v>0</v>
      </c>
      <c r="C4333" s="1">
        <v>110733</v>
      </c>
      <c r="D4333" s="1">
        <v>116351.37</v>
      </c>
      <c r="E4333" s="1">
        <v>227084.37</v>
      </c>
    </row>
    <row r="4334" spans="1:5" hidden="1">
      <c r="A4334" s="1">
        <v>1960</v>
      </c>
      <c r="B4334" s="1">
        <v>1</v>
      </c>
      <c r="C4334" s="1">
        <v>108535.65</v>
      </c>
      <c r="D4334" s="1">
        <v>113636.88</v>
      </c>
      <c r="E4334" s="1">
        <v>222172.53</v>
      </c>
    </row>
    <row r="4335" spans="1:5" hidden="1">
      <c r="A4335" s="1">
        <v>1960</v>
      </c>
      <c r="B4335" s="1">
        <v>2</v>
      </c>
      <c r="C4335" s="1">
        <v>106763.61</v>
      </c>
      <c r="D4335" s="1">
        <v>112037.11</v>
      </c>
      <c r="E4335" s="1">
        <v>218800.72</v>
      </c>
    </row>
    <row r="4336" spans="1:5" hidden="1">
      <c r="A4336" s="1">
        <v>1960</v>
      </c>
      <c r="B4336" s="1">
        <v>3</v>
      </c>
      <c r="C4336" s="1">
        <v>104687.22</v>
      </c>
      <c r="D4336" s="1">
        <v>110186.19</v>
      </c>
      <c r="E4336" s="1">
        <v>214873.4</v>
      </c>
    </row>
    <row r="4337" spans="1:5" hidden="1">
      <c r="A4337" s="1">
        <v>1960</v>
      </c>
      <c r="B4337" s="1">
        <v>4</v>
      </c>
      <c r="C4337" s="1">
        <v>102959.29</v>
      </c>
      <c r="D4337" s="1">
        <v>108412.13</v>
      </c>
      <c r="E4337" s="1">
        <v>211371.43</v>
      </c>
    </row>
    <row r="4338" spans="1:5" hidden="1">
      <c r="A4338" s="1">
        <v>1960</v>
      </c>
      <c r="B4338" s="1">
        <v>5</v>
      </c>
      <c r="C4338" s="1">
        <v>101782.54</v>
      </c>
      <c r="D4338" s="1">
        <v>106536.03</v>
      </c>
      <c r="E4338" s="1">
        <v>208318.56</v>
      </c>
    </row>
    <row r="4339" spans="1:5" hidden="1">
      <c r="A4339" s="1">
        <v>1960</v>
      </c>
      <c r="B4339" s="1">
        <v>6</v>
      </c>
      <c r="C4339" s="1">
        <v>101526.33</v>
      </c>
      <c r="D4339" s="1">
        <v>105877.35</v>
      </c>
      <c r="E4339" s="1">
        <v>207403.68</v>
      </c>
    </row>
    <row r="4340" spans="1:5" hidden="1">
      <c r="A4340" s="1">
        <v>1960</v>
      </c>
      <c r="B4340" s="1">
        <v>7</v>
      </c>
      <c r="C4340" s="1">
        <v>101530.44</v>
      </c>
      <c r="D4340" s="1">
        <v>105855.31</v>
      </c>
      <c r="E4340" s="1">
        <v>207385.75</v>
      </c>
    </row>
    <row r="4341" spans="1:5" hidden="1">
      <c r="A4341" s="1">
        <v>1960</v>
      </c>
      <c r="B4341" s="1">
        <v>8</v>
      </c>
      <c r="C4341" s="1">
        <v>100410.14</v>
      </c>
      <c r="D4341" s="1">
        <v>104909.93</v>
      </c>
      <c r="E4341" s="1">
        <v>205320.07</v>
      </c>
    </row>
    <row r="4342" spans="1:5" hidden="1">
      <c r="A4342" s="1">
        <v>1960</v>
      </c>
      <c r="B4342" s="1">
        <v>9</v>
      </c>
      <c r="C4342" s="1">
        <v>99180.73</v>
      </c>
      <c r="D4342" s="1">
        <v>103732.13</v>
      </c>
      <c r="E4342" s="1">
        <v>202912.85</v>
      </c>
    </row>
    <row r="4343" spans="1:5" hidden="1">
      <c r="A4343" s="1">
        <v>1960</v>
      </c>
      <c r="B4343" s="1">
        <v>10</v>
      </c>
      <c r="C4343" s="1">
        <v>97861.6</v>
      </c>
      <c r="D4343" s="1">
        <v>102311.34</v>
      </c>
      <c r="E4343" s="1">
        <v>200172.93</v>
      </c>
    </row>
    <row r="4344" spans="1:5" hidden="1">
      <c r="A4344" s="1">
        <v>1960</v>
      </c>
      <c r="B4344" s="1">
        <v>11</v>
      </c>
      <c r="C4344" s="1">
        <v>96282.27</v>
      </c>
      <c r="D4344" s="1">
        <v>100956.77</v>
      </c>
      <c r="E4344" s="1">
        <v>197239.04000000001</v>
      </c>
    </row>
    <row r="4345" spans="1:5" hidden="1">
      <c r="A4345" s="1">
        <v>1960</v>
      </c>
      <c r="B4345" s="1">
        <v>12</v>
      </c>
      <c r="C4345" s="1">
        <v>97959.57</v>
      </c>
      <c r="D4345" s="1">
        <v>102958.01</v>
      </c>
      <c r="E4345" s="1">
        <v>200917.58</v>
      </c>
    </row>
    <row r="4346" spans="1:5" hidden="1">
      <c r="A4346" s="1">
        <v>1960</v>
      </c>
      <c r="B4346" s="1">
        <v>13</v>
      </c>
      <c r="C4346" s="1">
        <v>97153.23</v>
      </c>
      <c r="D4346" s="1">
        <v>102354.27</v>
      </c>
      <c r="E4346" s="1">
        <v>199507.5</v>
      </c>
    </row>
    <row r="4347" spans="1:5" hidden="1">
      <c r="A4347" s="1">
        <v>1960</v>
      </c>
      <c r="B4347" s="1">
        <v>14</v>
      </c>
      <c r="C4347" s="1">
        <v>89018.98</v>
      </c>
      <c r="D4347" s="1">
        <v>93698.880000000005</v>
      </c>
      <c r="E4347" s="1">
        <v>182717.86</v>
      </c>
    </row>
    <row r="4348" spans="1:5" hidden="1">
      <c r="A4348" s="1">
        <v>1960</v>
      </c>
      <c r="B4348" s="1">
        <v>15</v>
      </c>
      <c r="C4348" s="1">
        <v>83132.73</v>
      </c>
      <c r="D4348" s="1">
        <v>86911.3</v>
      </c>
      <c r="E4348" s="1">
        <v>170044.03</v>
      </c>
    </row>
    <row r="4349" spans="1:5" hidden="1">
      <c r="A4349" s="1">
        <v>1960</v>
      </c>
      <c r="B4349" s="1">
        <v>16</v>
      </c>
      <c r="C4349" s="1">
        <v>79153.67</v>
      </c>
      <c r="D4349" s="1">
        <v>82529.3</v>
      </c>
      <c r="E4349" s="1">
        <v>161682.97</v>
      </c>
    </row>
    <row r="4350" spans="1:5" hidden="1">
      <c r="A4350" s="1">
        <v>1960</v>
      </c>
      <c r="B4350" s="1">
        <v>17</v>
      </c>
      <c r="C4350" s="1">
        <v>73571.240000000005</v>
      </c>
      <c r="D4350" s="1">
        <v>77245.34</v>
      </c>
      <c r="E4350" s="1">
        <v>150816.57999999999</v>
      </c>
    </row>
    <row r="4351" spans="1:5" hidden="1">
      <c r="A4351" s="1">
        <v>1960</v>
      </c>
      <c r="B4351" s="1">
        <v>18</v>
      </c>
      <c r="C4351" s="1">
        <v>70584.320000000007</v>
      </c>
      <c r="D4351" s="1">
        <v>74511.63</v>
      </c>
      <c r="E4351" s="1">
        <v>145095.95000000001</v>
      </c>
    </row>
    <row r="4352" spans="1:5" hidden="1">
      <c r="A4352" s="1">
        <v>1960</v>
      </c>
      <c r="B4352" s="1">
        <v>19</v>
      </c>
      <c r="C4352" s="1">
        <v>68342.179999999993</v>
      </c>
      <c r="D4352" s="1">
        <v>72272.710000000006</v>
      </c>
      <c r="E4352" s="1">
        <v>140614.89000000001</v>
      </c>
    </row>
    <row r="4353" spans="1:5" hidden="1">
      <c r="A4353" s="1">
        <v>1960</v>
      </c>
      <c r="B4353" s="1">
        <v>20</v>
      </c>
      <c r="C4353" s="1">
        <v>66407.95</v>
      </c>
      <c r="D4353" s="1">
        <v>70364.289999999994</v>
      </c>
      <c r="E4353" s="1">
        <v>136772.24</v>
      </c>
    </row>
    <row r="4354" spans="1:5" hidden="1">
      <c r="A4354" s="1">
        <v>1960</v>
      </c>
      <c r="B4354" s="1">
        <v>21</v>
      </c>
      <c r="C4354" s="1">
        <v>65805.97</v>
      </c>
      <c r="D4354" s="1">
        <v>69911.14</v>
      </c>
      <c r="E4354" s="1">
        <v>135717.1</v>
      </c>
    </row>
    <row r="4355" spans="1:5" hidden="1">
      <c r="A4355" s="1">
        <v>1960</v>
      </c>
      <c r="B4355" s="1">
        <v>22</v>
      </c>
      <c r="C4355" s="1">
        <v>65307.519999999997</v>
      </c>
      <c r="D4355" s="1">
        <v>69485.86</v>
      </c>
      <c r="E4355" s="1">
        <v>134793.39000000001</v>
      </c>
    </row>
    <row r="4356" spans="1:5" hidden="1">
      <c r="A4356" s="1">
        <v>1960</v>
      </c>
      <c r="B4356" s="1">
        <v>23</v>
      </c>
      <c r="C4356" s="1">
        <v>64309.26</v>
      </c>
      <c r="D4356" s="1">
        <v>68661.850000000006</v>
      </c>
      <c r="E4356" s="1">
        <v>132971.10999999999</v>
      </c>
    </row>
    <row r="4357" spans="1:5" hidden="1">
      <c r="A4357" s="1">
        <v>1960</v>
      </c>
      <c r="B4357" s="1">
        <v>24</v>
      </c>
      <c r="C4357" s="1">
        <v>62861.69</v>
      </c>
      <c r="D4357" s="1">
        <v>67314.59</v>
      </c>
      <c r="E4357" s="1">
        <v>130176.28</v>
      </c>
    </row>
    <row r="4358" spans="1:5" hidden="1">
      <c r="A4358" s="1">
        <v>1960</v>
      </c>
      <c r="B4358" s="1">
        <v>25</v>
      </c>
      <c r="C4358" s="1">
        <v>61409.19</v>
      </c>
      <c r="D4358" s="1">
        <v>66235.06</v>
      </c>
      <c r="E4358" s="1">
        <v>127644.25</v>
      </c>
    </row>
    <row r="4359" spans="1:5" hidden="1">
      <c r="A4359" s="1">
        <v>1960</v>
      </c>
      <c r="B4359" s="1">
        <v>26</v>
      </c>
      <c r="C4359" s="1">
        <v>60879.42</v>
      </c>
      <c r="D4359" s="1">
        <v>66228.84</v>
      </c>
      <c r="E4359" s="1">
        <v>127108.26</v>
      </c>
    </row>
    <row r="4360" spans="1:5" hidden="1">
      <c r="A4360" s="1">
        <v>1960</v>
      </c>
      <c r="B4360" s="1">
        <v>27</v>
      </c>
      <c r="C4360" s="1">
        <v>61225.78</v>
      </c>
      <c r="D4360" s="1">
        <v>67176.47</v>
      </c>
      <c r="E4360" s="1">
        <v>128402.25</v>
      </c>
    </row>
    <row r="4361" spans="1:5" hidden="1">
      <c r="A4361" s="1">
        <v>1960</v>
      </c>
      <c r="B4361" s="1">
        <v>28</v>
      </c>
      <c r="C4361" s="1">
        <v>63214.52</v>
      </c>
      <c r="D4361" s="1">
        <v>69564.55</v>
      </c>
      <c r="E4361" s="1">
        <v>132779.06</v>
      </c>
    </row>
    <row r="4362" spans="1:5" hidden="1">
      <c r="A4362" s="1">
        <v>1960</v>
      </c>
      <c r="B4362" s="1">
        <v>29</v>
      </c>
      <c r="C4362" s="1">
        <v>66589.25</v>
      </c>
      <c r="D4362" s="1">
        <v>73189.39</v>
      </c>
      <c r="E4362" s="1">
        <v>139778.63</v>
      </c>
    </row>
    <row r="4363" spans="1:5" hidden="1">
      <c r="A4363" s="1">
        <v>1960</v>
      </c>
      <c r="B4363" s="1">
        <v>30</v>
      </c>
      <c r="C4363" s="1">
        <v>68675.41</v>
      </c>
      <c r="D4363" s="1">
        <v>75649.03</v>
      </c>
      <c r="E4363" s="1">
        <v>144324.45000000001</v>
      </c>
    </row>
    <row r="4364" spans="1:5" hidden="1">
      <c r="A4364" s="1">
        <v>1960</v>
      </c>
      <c r="B4364" s="1">
        <v>31</v>
      </c>
      <c r="C4364" s="1">
        <v>69722.05</v>
      </c>
      <c r="D4364" s="1">
        <v>77022.460000000006</v>
      </c>
      <c r="E4364" s="1">
        <v>146744.51</v>
      </c>
    </row>
    <row r="4365" spans="1:5" hidden="1">
      <c r="A4365" s="1">
        <v>1960</v>
      </c>
      <c r="B4365" s="1">
        <v>32</v>
      </c>
      <c r="C4365" s="1">
        <v>70949.009999999995</v>
      </c>
      <c r="D4365" s="1">
        <v>78026.42</v>
      </c>
      <c r="E4365" s="1">
        <v>148975.43</v>
      </c>
    </row>
    <row r="4366" spans="1:5" hidden="1">
      <c r="A4366" s="1">
        <v>1960</v>
      </c>
      <c r="B4366" s="1">
        <v>33</v>
      </c>
      <c r="C4366" s="1">
        <v>71923.5</v>
      </c>
      <c r="D4366" s="1">
        <v>78650.350000000006</v>
      </c>
      <c r="E4366" s="1">
        <v>150573.85</v>
      </c>
    </row>
    <row r="4367" spans="1:5" hidden="1">
      <c r="A4367" s="1">
        <v>1960</v>
      </c>
      <c r="B4367" s="1">
        <v>34</v>
      </c>
      <c r="C4367" s="1">
        <v>73295.7</v>
      </c>
      <c r="D4367" s="1">
        <v>79424.479999999996</v>
      </c>
      <c r="E4367" s="1">
        <v>152720.18</v>
      </c>
    </row>
    <row r="4368" spans="1:5" hidden="1">
      <c r="A4368" s="1">
        <v>1960</v>
      </c>
      <c r="B4368" s="1">
        <v>35</v>
      </c>
      <c r="C4368" s="1">
        <v>74003.570000000007</v>
      </c>
      <c r="D4368" s="1">
        <v>79008.479999999996</v>
      </c>
      <c r="E4368" s="1">
        <v>153012.04999999999</v>
      </c>
    </row>
    <row r="4369" spans="1:5" hidden="1">
      <c r="A4369" s="1">
        <v>1960</v>
      </c>
      <c r="B4369" s="1">
        <v>36</v>
      </c>
      <c r="C4369" s="1">
        <v>73703.23</v>
      </c>
      <c r="D4369" s="1">
        <v>77805.83</v>
      </c>
      <c r="E4369" s="1">
        <v>151509.04999999999</v>
      </c>
    </row>
    <row r="4370" spans="1:5" hidden="1">
      <c r="A4370" s="1">
        <v>1960</v>
      </c>
      <c r="B4370" s="1">
        <v>37</v>
      </c>
      <c r="C4370" s="1">
        <v>73875.009999999995</v>
      </c>
      <c r="D4370" s="1">
        <v>77575.61</v>
      </c>
      <c r="E4370" s="1">
        <v>151450.62</v>
      </c>
    </row>
    <row r="4371" spans="1:5" hidden="1">
      <c r="A4371" s="1">
        <v>1960</v>
      </c>
      <c r="B4371" s="1">
        <v>38</v>
      </c>
      <c r="C4371" s="1">
        <v>74177.289999999994</v>
      </c>
      <c r="D4371" s="1">
        <v>77751.929999999993</v>
      </c>
      <c r="E4371" s="1">
        <v>151929.21</v>
      </c>
    </row>
    <row r="4372" spans="1:5" hidden="1">
      <c r="A4372" s="1">
        <v>1960</v>
      </c>
      <c r="B4372" s="1">
        <v>39</v>
      </c>
      <c r="C4372" s="1">
        <v>72663.539999999994</v>
      </c>
      <c r="D4372" s="1">
        <v>76314.23</v>
      </c>
      <c r="E4372" s="1">
        <v>148977.76999999999</v>
      </c>
    </row>
    <row r="4373" spans="1:5" hidden="1">
      <c r="A4373" s="1">
        <v>1960</v>
      </c>
      <c r="B4373" s="1">
        <v>40</v>
      </c>
      <c r="C4373" s="1">
        <v>68550.48</v>
      </c>
      <c r="D4373" s="1">
        <v>71579.25</v>
      </c>
      <c r="E4373" s="1">
        <v>140129.73000000001</v>
      </c>
    </row>
    <row r="4374" spans="1:5" hidden="1">
      <c r="A4374" s="1">
        <v>1960</v>
      </c>
      <c r="B4374" s="1">
        <v>41</v>
      </c>
      <c r="C4374" s="1">
        <v>64437.27</v>
      </c>
      <c r="D4374" s="1">
        <v>66217.75</v>
      </c>
      <c r="E4374" s="1">
        <v>130655.02</v>
      </c>
    </row>
    <row r="4375" spans="1:5" hidden="1">
      <c r="A4375" s="1">
        <v>1960</v>
      </c>
      <c r="B4375" s="1">
        <v>42</v>
      </c>
      <c r="C4375" s="1">
        <v>63397.760000000002</v>
      </c>
      <c r="D4375" s="1">
        <v>64348.26</v>
      </c>
      <c r="E4375" s="1">
        <v>127746.02</v>
      </c>
    </row>
    <row r="4376" spans="1:5" hidden="1">
      <c r="A4376" s="1">
        <v>1960</v>
      </c>
      <c r="B4376" s="1">
        <v>43</v>
      </c>
      <c r="C4376" s="1">
        <v>64221.86</v>
      </c>
      <c r="D4376" s="1">
        <v>65293.760000000002</v>
      </c>
      <c r="E4376" s="1">
        <v>129515.62</v>
      </c>
    </row>
    <row r="4377" spans="1:5" hidden="1">
      <c r="A4377" s="1">
        <v>1960</v>
      </c>
      <c r="B4377" s="1">
        <v>44</v>
      </c>
      <c r="C4377" s="1">
        <v>65493.63</v>
      </c>
      <c r="D4377" s="1">
        <v>67091.91</v>
      </c>
      <c r="E4377" s="1">
        <v>132585.54999999999</v>
      </c>
    </row>
    <row r="4378" spans="1:5" hidden="1">
      <c r="A4378" s="1">
        <v>1960</v>
      </c>
      <c r="B4378" s="1">
        <v>45</v>
      </c>
      <c r="C4378" s="1">
        <v>66820.63</v>
      </c>
      <c r="D4378" s="1">
        <v>68595.73</v>
      </c>
      <c r="E4378" s="1">
        <v>135416.35999999999</v>
      </c>
    </row>
    <row r="4379" spans="1:5" hidden="1">
      <c r="A4379" s="1">
        <v>1960</v>
      </c>
      <c r="B4379" s="1">
        <v>46</v>
      </c>
      <c r="C4379" s="1">
        <v>66210.36</v>
      </c>
      <c r="D4379" s="1">
        <v>68331.13</v>
      </c>
      <c r="E4379" s="1">
        <v>134541.5</v>
      </c>
    </row>
    <row r="4380" spans="1:5" hidden="1">
      <c r="A4380" s="1">
        <v>1960</v>
      </c>
      <c r="B4380" s="1">
        <v>47</v>
      </c>
      <c r="C4380" s="1">
        <v>63661.7</v>
      </c>
      <c r="D4380" s="1">
        <v>66756.929999999993</v>
      </c>
      <c r="E4380" s="1">
        <v>130418.63</v>
      </c>
    </row>
    <row r="4381" spans="1:5" hidden="1">
      <c r="A4381" s="1">
        <v>1960</v>
      </c>
      <c r="B4381" s="1">
        <v>48</v>
      </c>
      <c r="C4381" s="1">
        <v>61086.86</v>
      </c>
      <c r="D4381" s="1">
        <v>64909.37</v>
      </c>
      <c r="E4381" s="1">
        <v>125996.22</v>
      </c>
    </row>
    <row r="4382" spans="1:5" hidden="1">
      <c r="A4382" s="1">
        <v>1960</v>
      </c>
      <c r="B4382" s="1">
        <v>49</v>
      </c>
      <c r="C4382" s="1">
        <v>58611.17</v>
      </c>
      <c r="D4382" s="1">
        <v>62982.38</v>
      </c>
      <c r="E4382" s="1">
        <v>121593.56</v>
      </c>
    </row>
    <row r="4383" spans="1:5" hidden="1">
      <c r="A4383" s="1">
        <v>1960</v>
      </c>
      <c r="B4383" s="1">
        <v>50</v>
      </c>
      <c r="C4383" s="1">
        <v>56283.94</v>
      </c>
      <c r="D4383" s="1">
        <v>61033.120000000003</v>
      </c>
      <c r="E4383" s="1">
        <v>117317.06</v>
      </c>
    </row>
    <row r="4384" spans="1:5" hidden="1">
      <c r="A4384" s="1">
        <v>1960</v>
      </c>
      <c r="B4384" s="1">
        <v>51</v>
      </c>
      <c r="C4384" s="1">
        <v>54581.16</v>
      </c>
      <c r="D4384" s="1">
        <v>58883.8</v>
      </c>
      <c r="E4384" s="1">
        <v>113464.96000000001</v>
      </c>
    </row>
    <row r="4385" spans="1:5" hidden="1">
      <c r="A4385" s="1">
        <v>1960</v>
      </c>
      <c r="B4385" s="1">
        <v>52</v>
      </c>
      <c r="C4385" s="1">
        <v>52982.32</v>
      </c>
      <c r="D4385" s="1">
        <v>56881.41</v>
      </c>
      <c r="E4385" s="1">
        <v>109863.72</v>
      </c>
    </row>
    <row r="4386" spans="1:5" hidden="1">
      <c r="A4386" s="1">
        <v>1960</v>
      </c>
      <c r="B4386" s="1">
        <v>53</v>
      </c>
      <c r="C4386" s="1">
        <v>50786.37</v>
      </c>
      <c r="D4386" s="1">
        <v>54907.27</v>
      </c>
      <c r="E4386" s="1">
        <v>105693.63</v>
      </c>
    </row>
    <row r="4387" spans="1:5" hidden="1">
      <c r="A4387" s="1">
        <v>1960</v>
      </c>
      <c r="B4387" s="1">
        <v>54</v>
      </c>
      <c r="C4387" s="1">
        <v>48631.88</v>
      </c>
      <c r="D4387" s="1">
        <v>52957.09</v>
      </c>
      <c r="E4387" s="1">
        <v>101588.97</v>
      </c>
    </row>
    <row r="4388" spans="1:5" hidden="1">
      <c r="A4388" s="1">
        <v>1960</v>
      </c>
      <c r="B4388" s="1">
        <v>55</v>
      </c>
      <c r="C4388" s="1">
        <v>46832.99</v>
      </c>
      <c r="D4388" s="1">
        <v>50659.62</v>
      </c>
      <c r="E4388" s="1">
        <v>97492.61</v>
      </c>
    </row>
    <row r="4389" spans="1:5" hidden="1">
      <c r="A4389" s="1">
        <v>1960</v>
      </c>
      <c r="B4389" s="1">
        <v>56</v>
      </c>
      <c r="C4389" s="1">
        <v>45107.47</v>
      </c>
      <c r="D4389" s="1">
        <v>47911.78</v>
      </c>
      <c r="E4389" s="1">
        <v>93019.25</v>
      </c>
    </row>
    <row r="4390" spans="1:5" hidden="1">
      <c r="A4390" s="1">
        <v>1960</v>
      </c>
      <c r="B4390" s="1">
        <v>57</v>
      </c>
      <c r="C4390" s="1">
        <v>44274.27</v>
      </c>
      <c r="D4390" s="1">
        <v>45752.55</v>
      </c>
      <c r="E4390" s="1">
        <v>90026.82</v>
      </c>
    </row>
    <row r="4391" spans="1:5" hidden="1">
      <c r="A4391" s="1">
        <v>1960</v>
      </c>
      <c r="B4391" s="1">
        <v>58</v>
      </c>
      <c r="C4391" s="1">
        <v>44099.95</v>
      </c>
      <c r="D4391" s="1">
        <v>44277.34</v>
      </c>
      <c r="E4391" s="1">
        <v>88377.29</v>
      </c>
    </row>
    <row r="4392" spans="1:5" hidden="1">
      <c r="A4392" s="1">
        <v>1960</v>
      </c>
      <c r="B4392" s="1">
        <v>59</v>
      </c>
      <c r="C4392" s="1">
        <v>44074.17</v>
      </c>
      <c r="D4392" s="1">
        <v>43052.74</v>
      </c>
      <c r="E4392" s="1">
        <v>87126.91</v>
      </c>
    </row>
    <row r="4393" spans="1:5" hidden="1">
      <c r="A4393" s="1">
        <v>1960</v>
      </c>
      <c r="B4393" s="1">
        <v>60</v>
      </c>
      <c r="C4393" s="1">
        <v>43380.68</v>
      </c>
      <c r="D4393" s="1">
        <v>41033.269999999997</v>
      </c>
      <c r="E4393" s="1">
        <v>84413.95</v>
      </c>
    </row>
    <row r="4394" spans="1:5" hidden="1">
      <c r="A4394" s="1">
        <v>1960</v>
      </c>
      <c r="B4394" s="1">
        <v>61</v>
      </c>
      <c r="C4394" s="1">
        <v>41929.94</v>
      </c>
      <c r="D4394" s="1">
        <v>38705.94</v>
      </c>
      <c r="E4394" s="1">
        <v>80635.88</v>
      </c>
    </row>
    <row r="4395" spans="1:5" hidden="1">
      <c r="A4395" s="1">
        <v>1960</v>
      </c>
      <c r="B4395" s="1">
        <v>62</v>
      </c>
      <c r="C4395" s="1">
        <v>40974.31</v>
      </c>
      <c r="D4395" s="1">
        <v>36901.980000000003</v>
      </c>
      <c r="E4395" s="1">
        <v>77876.289999999994</v>
      </c>
    </row>
    <row r="4396" spans="1:5" hidden="1">
      <c r="A4396" s="1">
        <v>1960</v>
      </c>
      <c r="B4396" s="1">
        <v>63</v>
      </c>
      <c r="C4396" s="1">
        <v>40327.31</v>
      </c>
      <c r="D4396" s="1">
        <v>35204.42</v>
      </c>
      <c r="E4396" s="1">
        <v>75531.73</v>
      </c>
    </row>
    <row r="4397" spans="1:5" hidden="1">
      <c r="A4397" s="1">
        <v>1960</v>
      </c>
      <c r="B4397" s="1">
        <v>64</v>
      </c>
      <c r="C4397" s="1">
        <v>39499.629999999997</v>
      </c>
      <c r="D4397" s="1">
        <v>33523.97</v>
      </c>
      <c r="E4397" s="1">
        <v>73023.600000000006</v>
      </c>
    </row>
    <row r="4398" spans="1:5" hidden="1">
      <c r="A4398" s="1">
        <v>1960</v>
      </c>
      <c r="B4398" s="1">
        <v>65</v>
      </c>
      <c r="C4398" s="1">
        <v>38625.870000000003</v>
      </c>
      <c r="D4398" s="1">
        <v>31926.82</v>
      </c>
      <c r="E4398" s="1">
        <v>70552.69</v>
      </c>
    </row>
    <row r="4399" spans="1:5" hidden="1">
      <c r="A4399" s="1">
        <v>1960</v>
      </c>
      <c r="B4399" s="1">
        <v>66</v>
      </c>
      <c r="C4399" s="1">
        <v>37723.81</v>
      </c>
      <c r="D4399" s="1">
        <v>30645.919999999998</v>
      </c>
      <c r="E4399" s="1">
        <v>68369.72</v>
      </c>
    </row>
    <row r="4400" spans="1:5" hidden="1">
      <c r="A4400" s="1">
        <v>1960</v>
      </c>
      <c r="B4400" s="1">
        <v>67</v>
      </c>
      <c r="C4400" s="1">
        <v>36998.25</v>
      </c>
      <c r="D4400" s="1">
        <v>29946.07</v>
      </c>
      <c r="E4400" s="1">
        <v>66944.320000000007</v>
      </c>
    </row>
    <row r="4401" spans="1:5" hidden="1">
      <c r="A4401" s="1">
        <v>1960</v>
      </c>
      <c r="B4401" s="1">
        <v>68</v>
      </c>
      <c r="C4401" s="1">
        <v>35976.76</v>
      </c>
      <c r="D4401" s="1">
        <v>29247.67</v>
      </c>
      <c r="E4401" s="1">
        <v>65224.43</v>
      </c>
    </row>
    <row r="4402" spans="1:5" hidden="1">
      <c r="A4402" s="1">
        <v>1960</v>
      </c>
      <c r="B4402" s="1">
        <v>69</v>
      </c>
      <c r="C4402" s="1">
        <v>34229.68</v>
      </c>
      <c r="D4402" s="1">
        <v>28200.91</v>
      </c>
      <c r="E4402" s="1">
        <v>62430.59</v>
      </c>
    </row>
    <row r="4403" spans="1:5" hidden="1">
      <c r="A4403" s="1">
        <v>1960</v>
      </c>
      <c r="B4403" s="1">
        <v>70</v>
      </c>
      <c r="C4403" s="1">
        <v>32379.5</v>
      </c>
      <c r="D4403" s="1">
        <v>26875.05</v>
      </c>
      <c r="E4403" s="1">
        <v>59254.55</v>
      </c>
    </row>
    <row r="4404" spans="1:5" hidden="1">
      <c r="A4404" s="1">
        <v>1960</v>
      </c>
      <c r="B4404" s="1">
        <v>71</v>
      </c>
      <c r="C4404" s="1">
        <v>30801.02</v>
      </c>
      <c r="D4404" s="1">
        <v>25277.75</v>
      </c>
      <c r="E4404" s="1">
        <v>56078.76</v>
      </c>
    </row>
    <row r="4405" spans="1:5" hidden="1">
      <c r="A4405" s="1">
        <v>1960</v>
      </c>
      <c r="B4405" s="1">
        <v>72</v>
      </c>
      <c r="C4405" s="1">
        <v>28905.59</v>
      </c>
      <c r="D4405" s="1">
        <v>23055.46</v>
      </c>
      <c r="E4405" s="1">
        <v>51961.05</v>
      </c>
    </row>
    <row r="4406" spans="1:5" hidden="1">
      <c r="A4406" s="1">
        <v>1960</v>
      </c>
      <c r="B4406" s="1">
        <v>73</v>
      </c>
      <c r="C4406" s="1">
        <v>26681.16</v>
      </c>
      <c r="D4406" s="1">
        <v>20828.68</v>
      </c>
      <c r="E4406" s="1">
        <v>47509.84</v>
      </c>
    </row>
    <row r="4407" spans="1:5" hidden="1">
      <c r="A4407" s="1">
        <v>1960</v>
      </c>
      <c r="B4407" s="1">
        <v>74</v>
      </c>
      <c r="C4407" s="1">
        <v>24702.05</v>
      </c>
      <c r="D4407" s="1">
        <v>18902.75</v>
      </c>
      <c r="E4407" s="1">
        <v>43604.800000000003</v>
      </c>
    </row>
    <row r="4408" spans="1:5" hidden="1">
      <c r="A4408" s="1">
        <v>1960</v>
      </c>
      <c r="B4408" s="1">
        <v>75</v>
      </c>
      <c r="C4408" s="1">
        <v>22630.32</v>
      </c>
      <c r="D4408" s="1">
        <v>17003.509999999998</v>
      </c>
      <c r="E4408" s="1">
        <v>39633.83</v>
      </c>
    </row>
    <row r="4409" spans="1:5" hidden="1">
      <c r="A4409" s="1">
        <v>1960</v>
      </c>
      <c r="B4409" s="1">
        <v>76</v>
      </c>
      <c r="C4409" s="1">
        <v>20108.3</v>
      </c>
      <c r="D4409" s="1">
        <v>14856.97</v>
      </c>
      <c r="E4409" s="1">
        <v>34965.269999999997</v>
      </c>
    </row>
    <row r="4410" spans="1:5" hidden="1">
      <c r="A4410" s="1">
        <v>1960</v>
      </c>
      <c r="B4410" s="1">
        <v>77</v>
      </c>
      <c r="C4410" s="1">
        <v>17853.97</v>
      </c>
      <c r="D4410" s="1">
        <v>12903.79</v>
      </c>
      <c r="E4410" s="1">
        <v>30757.759999999998</v>
      </c>
    </row>
    <row r="4411" spans="1:5" hidden="1">
      <c r="A4411" s="1">
        <v>1960</v>
      </c>
      <c r="B4411" s="1">
        <v>78</v>
      </c>
      <c r="C4411" s="1">
        <v>16323.39</v>
      </c>
      <c r="D4411" s="1">
        <v>11523.12</v>
      </c>
      <c r="E4411" s="1">
        <v>27846.51</v>
      </c>
    </row>
    <row r="4412" spans="1:5" hidden="1">
      <c r="A4412" s="1">
        <v>1960</v>
      </c>
      <c r="B4412" s="1">
        <v>79</v>
      </c>
      <c r="C4412" s="1">
        <v>15174.62</v>
      </c>
      <c r="D4412" s="1">
        <v>10251.24</v>
      </c>
      <c r="E4412" s="1">
        <v>25425.86</v>
      </c>
    </row>
    <row r="4413" spans="1:5" hidden="1">
      <c r="A4413" s="1">
        <v>1960</v>
      </c>
      <c r="B4413" s="1">
        <v>80</v>
      </c>
      <c r="C4413" s="1">
        <v>14181.79</v>
      </c>
      <c r="D4413" s="1">
        <v>9171.61</v>
      </c>
      <c r="E4413" s="1">
        <v>23353.39</v>
      </c>
    </row>
    <row r="4414" spans="1:5" hidden="1">
      <c r="A4414" s="1">
        <v>1960</v>
      </c>
      <c r="B4414" s="1">
        <v>81</v>
      </c>
      <c r="C4414" s="1">
        <v>12161.18</v>
      </c>
      <c r="D4414" s="1">
        <v>7775.68</v>
      </c>
      <c r="E4414" s="1">
        <v>19936.86</v>
      </c>
    </row>
    <row r="4415" spans="1:5" hidden="1">
      <c r="A4415" s="1">
        <v>1960</v>
      </c>
      <c r="B4415" s="1">
        <v>82</v>
      </c>
      <c r="C4415" s="1">
        <v>10366.209999999999</v>
      </c>
      <c r="D4415" s="1">
        <v>6544.02</v>
      </c>
      <c r="E4415" s="1">
        <v>16910.23</v>
      </c>
    </row>
    <row r="4416" spans="1:5" hidden="1">
      <c r="A4416" s="1">
        <v>1960</v>
      </c>
      <c r="B4416" s="1">
        <v>83</v>
      </c>
      <c r="C4416" s="1">
        <v>8938.3700000000008</v>
      </c>
      <c r="D4416" s="1">
        <v>5464.72</v>
      </c>
      <c r="E4416" s="1">
        <v>14403.09</v>
      </c>
    </row>
    <row r="4417" spans="1:5" hidden="1">
      <c r="A4417" s="1">
        <v>1960</v>
      </c>
      <c r="B4417" s="1">
        <v>84</v>
      </c>
      <c r="C4417" s="1">
        <v>7604.94</v>
      </c>
      <c r="D4417" s="1">
        <v>4483.3100000000004</v>
      </c>
      <c r="E4417" s="1">
        <v>12088.25</v>
      </c>
    </row>
    <row r="4418" spans="1:5" hidden="1">
      <c r="A4418" s="1">
        <v>1960</v>
      </c>
      <c r="B4418" s="1">
        <v>85</v>
      </c>
      <c r="C4418" s="1">
        <v>6338.03</v>
      </c>
      <c r="D4418" s="1">
        <v>3657.61</v>
      </c>
      <c r="E4418" s="1">
        <v>9995.64</v>
      </c>
    </row>
    <row r="4419" spans="1:5" hidden="1">
      <c r="A4419" s="1">
        <v>1960</v>
      </c>
      <c r="B4419" s="1">
        <v>86</v>
      </c>
      <c r="C4419" s="1">
        <v>5219.99</v>
      </c>
      <c r="D4419" s="1">
        <v>2988.02</v>
      </c>
      <c r="E4419" s="1">
        <v>8208.01</v>
      </c>
    </row>
    <row r="4420" spans="1:5" hidden="1">
      <c r="A4420" s="1">
        <v>1960</v>
      </c>
      <c r="B4420" s="1">
        <v>87</v>
      </c>
      <c r="C4420" s="1">
        <v>4227.66</v>
      </c>
      <c r="D4420" s="1">
        <v>2354.84</v>
      </c>
      <c r="E4420" s="1">
        <v>6582.5</v>
      </c>
    </row>
    <row r="4421" spans="1:5" hidden="1">
      <c r="A4421" s="1">
        <v>1960</v>
      </c>
      <c r="B4421" s="1">
        <v>88</v>
      </c>
      <c r="C4421" s="1">
        <v>3374.55</v>
      </c>
      <c r="D4421" s="1">
        <v>1839.49</v>
      </c>
      <c r="E4421" s="1">
        <v>5214.04</v>
      </c>
    </row>
    <row r="4422" spans="1:5" hidden="1">
      <c r="A4422" s="1">
        <v>1960</v>
      </c>
      <c r="B4422" s="1">
        <v>89</v>
      </c>
      <c r="C4422" s="1">
        <v>2708.34</v>
      </c>
      <c r="D4422" s="1">
        <v>1450.12</v>
      </c>
      <c r="E4422" s="1">
        <v>4158.46</v>
      </c>
    </row>
    <row r="4423" spans="1:5" hidden="1">
      <c r="A4423" s="1">
        <v>1960</v>
      </c>
      <c r="B4423" s="1">
        <v>90</v>
      </c>
      <c r="C4423" s="1">
        <v>2100.27</v>
      </c>
      <c r="D4423" s="1">
        <v>1072.24</v>
      </c>
      <c r="E4423" s="1">
        <v>3172.51</v>
      </c>
    </row>
    <row r="4424" spans="1:5" hidden="1">
      <c r="A4424" s="1">
        <v>1960</v>
      </c>
      <c r="B4424" s="1">
        <v>91</v>
      </c>
      <c r="C4424" s="1">
        <v>1546.58</v>
      </c>
      <c r="D4424" s="1">
        <v>761.5</v>
      </c>
      <c r="E4424" s="1">
        <v>2308.08</v>
      </c>
    </row>
    <row r="4425" spans="1:5" hidden="1">
      <c r="A4425" s="1">
        <v>1960</v>
      </c>
      <c r="B4425" s="1">
        <v>92</v>
      </c>
      <c r="C4425" s="1">
        <v>1135.49</v>
      </c>
      <c r="D4425" s="1">
        <v>569.85</v>
      </c>
      <c r="E4425" s="1">
        <v>1705.33</v>
      </c>
    </row>
    <row r="4426" spans="1:5" hidden="1">
      <c r="A4426" s="1">
        <v>1960</v>
      </c>
      <c r="B4426" s="1">
        <v>93</v>
      </c>
      <c r="C4426" s="1">
        <v>823.59</v>
      </c>
      <c r="D4426" s="1">
        <v>404.12</v>
      </c>
      <c r="E4426" s="1">
        <v>1227.7</v>
      </c>
    </row>
    <row r="4427" spans="1:5" hidden="1">
      <c r="A4427" s="1">
        <v>1960</v>
      </c>
      <c r="B4427" s="1">
        <v>94</v>
      </c>
      <c r="C4427" s="1">
        <v>585.63</v>
      </c>
      <c r="D4427" s="1">
        <v>268.42</v>
      </c>
      <c r="E4427" s="1">
        <v>854.06</v>
      </c>
    </row>
    <row r="4428" spans="1:5" hidden="1">
      <c r="A4428" s="1">
        <v>1960</v>
      </c>
      <c r="B4428" s="1">
        <v>95</v>
      </c>
      <c r="C4428" s="1">
        <v>408.71</v>
      </c>
      <c r="D4428" s="1">
        <v>181.17</v>
      </c>
      <c r="E4428" s="1">
        <v>589.88</v>
      </c>
    </row>
    <row r="4429" spans="1:5" hidden="1">
      <c r="A4429" s="1">
        <v>1960</v>
      </c>
      <c r="B4429" s="1">
        <v>96</v>
      </c>
      <c r="C4429" s="1">
        <v>282.18</v>
      </c>
      <c r="D4429" s="1">
        <v>112.11</v>
      </c>
      <c r="E4429" s="1">
        <v>394.28</v>
      </c>
    </row>
    <row r="4430" spans="1:5" hidden="1">
      <c r="A4430" s="1">
        <v>1960</v>
      </c>
      <c r="B4430" s="1">
        <v>97</v>
      </c>
      <c r="C4430" s="1">
        <v>181.22</v>
      </c>
      <c r="D4430" s="1">
        <v>72</v>
      </c>
      <c r="E4430" s="1">
        <v>253.21</v>
      </c>
    </row>
    <row r="4431" spans="1:5" hidden="1">
      <c r="A4431" s="1">
        <v>1960</v>
      </c>
      <c r="B4431" s="1">
        <v>98</v>
      </c>
      <c r="C4431" s="1">
        <v>105.96</v>
      </c>
      <c r="D4431" s="1">
        <v>49.41</v>
      </c>
      <c r="E4431" s="1">
        <v>155.37</v>
      </c>
    </row>
    <row r="4432" spans="1:5" hidden="1">
      <c r="A4432" s="1">
        <v>1960</v>
      </c>
      <c r="B4432" s="1">
        <v>99</v>
      </c>
      <c r="C4432" s="1">
        <v>62.89</v>
      </c>
      <c r="D4432" s="1">
        <v>29.56</v>
      </c>
      <c r="E4432" s="1">
        <v>92.45</v>
      </c>
    </row>
    <row r="4433" spans="1:5" hidden="1">
      <c r="A4433" s="1">
        <v>1960</v>
      </c>
      <c r="B4433" s="1">
        <v>100</v>
      </c>
      <c r="C4433" s="1">
        <v>36.08</v>
      </c>
      <c r="D4433" s="1">
        <v>15.82</v>
      </c>
      <c r="E4433" s="1">
        <v>51.9</v>
      </c>
    </row>
    <row r="4434" spans="1:5" hidden="1">
      <c r="A4434" s="1">
        <v>1960</v>
      </c>
      <c r="B4434" s="1">
        <v>101</v>
      </c>
      <c r="C4434" s="1">
        <v>20.02</v>
      </c>
      <c r="D4434" s="1">
        <v>8.19</v>
      </c>
      <c r="E4434" s="1">
        <v>28.21</v>
      </c>
    </row>
    <row r="4435" spans="1:5" hidden="1">
      <c r="A4435" s="1">
        <v>1960</v>
      </c>
      <c r="B4435" s="1">
        <v>102</v>
      </c>
      <c r="C4435" s="1">
        <v>11.05</v>
      </c>
      <c r="D4435" s="1">
        <v>4.45</v>
      </c>
      <c r="E4435" s="1">
        <v>15.5</v>
      </c>
    </row>
    <row r="4436" spans="1:5" hidden="1">
      <c r="A4436" s="1">
        <v>1960</v>
      </c>
      <c r="B4436" s="1">
        <v>103</v>
      </c>
      <c r="C4436" s="1">
        <v>6.16</v>
      </c>
      <c r="D4436" s="1">
        <v>2.23</v>
      </c>
      <c r="E4436" s="1">
        <v>8.4</v>
      </c>
    </row>
    <row r="4437" spans="1:5" hidden="1">
      <c r="A4437" s="1">
        <v>1960</v>
      </c>
      <c r="B4437" s="1">
        <v>104</v>
      </c>
      <c r="C4437" s="1">
        <v>3.71</v>
      </c>
      <c r="D4437" s="1">
        <v>0.77</v>
      </c>
      <c r="E4437" s="1">
        <v>4.4800000000000004</v>
      </c>
    </row>
    <row r="4438" spans="1:5" hidden="1">
      <c r="A4438" s="1">
        <v>1960</v>
      </c>
      <c r="B4438" s="1">
        <v>105</v>
      </c>
      <c r="C4438" s="1">
        <v>1.97</v>
      </c>
      <c r="D4438" s="1">
        <v>0.05</v>
      </c>
      <c r="E4438" s="1">
        <v>2.02</v>
      </c>
    </row>
    <row r="4439" spans="1:5" hidden="1">
      <c r="A4439" s="1">
        <v>1960</v>
      </c>
      <c r="B4439" s="1">
        <v>106</v>
      </c>
      <c r="C4439" s="1">
        <v>0.52</v>
      </c>
      <c r="D4439" s="1">
        <v>0</v>
      </c>
      <c r="E4439" s="1">
        <v>0.52</v>
      </c>
    </row>
    <row r="4440" spans="1:5" hidden="1">
      <c r="A4440" s="1">
        <v>1960</v>
      </c>
      <c r="B4440" s="1">
        <v>107</v>
      </c>
      <c r="C4440" s="1">
        <v>0</v>
      </c>
      <c r="D4440" s="1">
        <v>0</v>
      </c>
      <c r="E4440" s="1">
        <v>0</v>
      </c>
    </row>
    <row r="4441" spans="1:5" hidden="1">
      <c r="A4441" s="1">
        <v>1960</v>
      </c>
      <c r="B4441" s="1">
        <v>108</v>
      </c>
      <c r="C4441" s="1">
        <v>0</v>
      </c>
      <c r="D4441" s="1">
        <v>0</v>
      </c>
      <c r="E4441" s="1">
        <v>0</v>
      </c>
    </row>
    <row r="4442" spans="1:5" hidden="1">
      <c r="A4442" s="1">
        <v>1960</v>
      </c>
      <c r="B4442" s="1">
        <v>109</v>
      </c>
      <c r="C4442" s="1">
        <v>0</v>
      </c>
      <c r="D4442" s="1">
        <v>0</v>
      </c>
      <c r="E4442" s="1">
        <v>0</v>
      </c>
    </row>
    <row r="4443" spans="1:5" hidden="1">
      <c r="A4443" s="1">
        <v>1960</v>
      </c>
      <c r="B4443" s="1" t="s">
        <v>121</v>
      </c>
      <c r="C4443" s="1">
        <v>0</v>
      </c>
      <c r="D4443" s="1">
        <v>0</v>
      </c>
      <c r="E4443" s="1">
        <v>0</v>
      </c>
    </row>
    <row r="4444" spans="1:5" hidden="1">
      <c r="A4444" s="1">
        <v>1961</v>
      </c>
      <c r="B4444" s="1">
        <v>0</v>
      </c>
      <c r="C4444" s="1">
        <v>113338.55</v>
      </c>
      <c r="D4444" s="1">
        <v>119055.96</v>
      </c>
      <c r="E4444" s="1">
        <v>232394.51</v>
      </c>
    </row>
    <row r="4445" spans="1:5" hidden="1">
      <c r="A4445" s="1">
        <v>1961</v>
      </c>
      <c r="B4445" s="1">
        <v>1</v>
      </c>
      <c r="C4445" s="1">
        <v>110688.08</v>
      </c>
      <c r="D4445" s="1">
        <v>116191.01</v>
      </c>
      <c r="E4445" s="1">
        <v>226879.1</v>
      </c>
    </row>
    <row r="4446" spans="1:5" hidden="1">
      <c r="A4446" s="1">
        <v>1961</v>
      </c>
      <c r="B4446" s="1">
        <v>2</v>
      </c>
      <c r="C4446" s="1">
        <v>109057.73</v>
      </c>
      <c r="D4446" s="1">
        <v>114283.87</v>
      </c>
      <c r="E4446" s="1">
        <v>223341.61</v>
      </c>
    </row>
    <row r="4447" spans="1:5" hidden="1">
      <c r="A4447" s="1">
        <v>1961</v>
      </c>
      <c r="B4447" s="1">
        <v>3</v>
      </c>
      <c r="C4447" s="1">
        <v>107487.48</v>
      </c>
      <c r="D4447" s="1">
        <v>112661.19</v>
      </c>
      <c r="E4447" s="1">
        <v>220148.66</v>
      </c>
    </row>
    <row r="4448" spans="1:5" hidden="1">
      <c r="A4448" s="1">
        <v>1961</v>
      </c>
      <c r="B4448" s="1">
        <v>4</v>
      </c>
      <c r="C4448" s="1">
        <v>105336.82</v>
      </c>
      <c r="D4448" s="1">
        <v>110960.39</v>
      </c>
      <c r="E4448" s="1">
        <v>216297.2</v>
      </c>
    </row>
    <row r="4449" spans="1:5" hidden="1">
      <c r="A4449" s="1">
        <v>1961</v>
      </c>
      <c r="B4449" s="1">
        <v>5</v>
      </c>
      <c r="C4449" s="1">
        <v>103658.57</v>
      </c>
      <c r="D4449" s="1">
        <v>109161.48</v>
      </c>
      <c r="E4449" s="1">
        <v>212820.05</v>
      </c>
    </row>
    <row r="4450" spans="1:5" hidden="1">
      <c r="A4450" s="1">
        <v>1961</v>
      </c>
      <c r="B4450" s="1">
        <v>6</v>
      </c>
      <c r="C4450" s="1">
        <v>102482.12</v>
      </c>
      <c r="D4450" s="1">
        <v>107285.07</v>
      </c>
      <c r="E4450" s="1">
        <v>209767.19</v>
      </c>
    </row>
    <row r="4451" spans="1:5" hidden="1">
      <c r="A4451" s="1">
        <v>1961</v>
      </c>
      <c r="B4451" s="1">
        <v>7</v>
      </c>
      <c r="C4451" s="1">
        <v>102200.59</v>
      </c>
      <c r="D4451" s="1">
        <v>106601.71</v>
      </c>
      <c r="E4451" s="1">
        <v>208802.3</v>
      </c>
    </row>
    <row r="4452" spans="1:5" hidden="1">
      <c r="A4452" s="1">
        <v>1961</v>
      </c>
      <c r="B4452" s="1">
        <v>8</v>
      </c>
      <c r="C4452" s="1">
        <v>102129.54</v>
      </c>
      <c r="D4452" s="1">
        <v>106579.65</v>
      </c>
      <c r="E4452" s="1">
        <v>208709.19</v>
      </c>
    </row>
    <row r="4453" spans="1:5" hidden="1">
      <c r="A4453" s="1">
        <v>1961</v>
      </c>
      <c r="B4453" s="1">
        <v>9</v>
      </c>
      <c r="C4453" s="1">
        <v>100984.52</v>
      </c>
      <c r="D4453" s="1">
        <v>105634.28</v>
      </c>
      <c r="E4453" s="1">
        <v>206618.8</v>
      </c>
    </row>
    <row r="4454" spans="1:5" hidden="1">
      <c r="A4454" s="1">
        <v>1961</v>
      </c>
      <c r="B4454" s="1">
        <v>10</v>
      </c>
      <c r="C4454" s="1">
        <v>99854.98</v>
      </c>
      <c r="D4454" s="1">
        <v>104406.34</v>
      </c>
      <c r="E4454" s="1">
        <v>204261.32</v>
      </c>
    </row>
    <row r="4455" spans="1:5" hidden="1">
      <c r="A4455" s="1">
        <v>1961</v>
      </c>
      <c r="B4455" s="1">
        <v>11</v>
      </c>
      <c r="C4455" s="1">
        <v>98486</v>
      </c>
      <c r="D4455" s="1">
        <v>103010.53</v>
      </c>
      <c r="E4455" s="1">
        <v>201496.53</v>
      </c>
    </row>
    <row r="4456" spans="1:5" hidden="1">
      <c r="A4456" s="1">
        <v>1961</v>
      </c>
      <c r="B4456" s="1">
        <v>12</v>
      </c>
      <c r="C4456" s="1">
        <v>96906.63</v>
      </c>
      <c r="D4456" s="1">
        <v>101605.97</v>
      </c>
      <c r="E4456" s="1">
        <v>198512.6</v>
      </c>
    </row>
    <row r="4457" spans="1:5" hidden="1">
      <c r="A4457" s="1">
        <v>1961</v>
      </c>
      <c r="B4457" s="1">
        <v>13</v>
      </c>
      <c r="C4457" s="1">
        <v>98583.96</v>
      </c>
      <c r="D4457" s="1">
        <v>103632.01</v>
      </c>
      <c r="E4457" s="1">
        <v>202215.97</v>
      </c>
    </row>
    <row r="4458" spans="1:5" hidden="1">
      <c r="A4458" s="1">
        <v>1961</v>
      </c>
      <c r="B4458" s="1">
        <v>14</v>
      </c>
      <c r="C4458" s="1">
        <v>97728.04</v>
      </c>
      <c r="D4458" s="1">
        <v>103028.67</v>
      </c>
      <c r="E4458" s="1">
        <v>200756.7</v>
      </c>
    </row>
    <row r="4459" spans="1:5" hidden="1">
      <c r="A4459" s="1">
        <v>1961</v>
      </c>
      <c r="B4459" s="1">
        <v>15</v>
      </c>
      <c r="C4459" s="1">
        <v>89418.96</v>
      </c>
      <c r="D4459" s="1">
        <v>94198.9</v>
      </c>
      <c r="E4459" s="1">
        <v>183617.87</v>
      </c>
    </row>
    <row r="4460" spans="1:5" hidden="1">
      <c r="A4460" s="1">
        <v>1961</v>
      </c>
      <c r="B4460" s="1">
        <v>16</v>
      </c>
      <c r="C4460" s="1">
        <v>83507.520000000004</v>
      </c>
      <c r="D4460" s="1">
        <v>87386.12</v>
      </c>
      <c r="E4460" s="1">
        <v>170893.63</v>
      </c>
    </row>
    <row r="4461" spans="1:5" hidden="1">
      <c r="A4461" s="1">
        <v>1961</v>
      </c>
      <c r="B4461" s="1">
        <v>17</v>
      </c>
      <c r="C4461" s="1">
        <v>79578.460000000006</v>
      </c>
      <c r="D4461" s="1">
        <v>83153.710000000006</v>
      </c>
      <c r="E4461" s="1">
        <v>162732.16</v>
      </c>
    </row>
    <row r="4462" spans="1:5" hidden="1">
      <c r="A4462" s="1">
        <v>1961</v>
      </c>
      <c r="B4462" s="1">
        <v>18</v>
      </c>
      <c r="C4462" s="1">
        <v>74271.149999999994</v>
      </c>
      <c r="D4462" s="1">
        <v>78244.67</v>
      </c>
      <c r="E4462" s="1">
        <v>152515.82</v>
      </c>
    </row>
    <row r="4463" spans="1:5" hidden="1">
      <c r="A4463" s="1">
        <v>1961</v>
      </c>
      <c r="B4463" s="1">
        <v>19</v>
      </c>
      <c r="C4463" s="1">
        <v>71534.350000000006</v>
      </c>
      <c r="D4463" s="1">
        <v>76134.8</v>
      </c>
      <c r="E4463" s="1">
        <v>147669.15</v>
      </c>
    </row>
    <row r="4464" spans="1:5" hidden="1">
      <c r="A4464" s="1">
        <v>1961</v>
      </c>
      <c r="B4464" s="1">
        <v>20</v>
      </c>
      <c r="C4464" s="1">
        <v>69442.37</v>
      </c>
      <c r="D4464" s="1">
        <v>74320.53</v>
      </c>
      <c r="E4464" s="1">
        <v>143762.9</v>
      </c>
    </row>
    <row r="4465" spans="1:5" hidden="1">
      <c r="A4465" s="1">
        <v>1961</v>
      </c>
      <c r="B4465" s="1">
        <v>21</v>
      </c>
      <c r="C4465" s="1">
        <v>67432.800000000003</v>
      </c>
      <c r="D4465" s="1">
        <v>72285.350000000006</v>
      </c>
      <c r="E4465" s="1">
        <v>139718.15</v>
      </c>
    </row>
    <row r="4466" spans="1:5" hidden="1">
      <c r="A4466" s="1">
        <v>1961</v>
      </c>
      <c r="B4466" s="1">
        <v>22</v>
      </c>
      <c r="C4466" s="1">
        <v>66905.929999999993</v>
      </c>
      <c r="D4466" s="1">
        <v>71431.86</v>
      </c>
      <c r="E4466" s="1">
        <v>138337.79</v>
      </c>
    </row>
    <row r="4467" spans="1:5" hidden="1">
      <c r="A4467" s="1">
        <v>1961</v>
      </c>
      <c r="B4467" s="1">
        <v>23</v>
      </c>
      <c r="C4467" s="1">
        <v>66357.97</v>
      </c>
      <c r="D4467" s="1">
        <v>70757.149999999994</v>
      </c>
      <c r="E4467" s="1">
        <v>137115.12</v>
      </c>
    </row>
    <row r="4468" spans="1:5" hidden="1">
      <c r="A4468" s="1">
        <v>1961</v>
      </c>
      <c r="B4468" s="1">
        <v>24</v>
      </c>
      <c r="C4468" s="1">
        <v>65359.26</v>
      </c>
      <c r="D4468" s="1">
        <v>69858.19</v>
      </c>
      <c r="E4468" s="1">
        <v>135217.46</v>
      </c>
    </row>
    <row r="4469" spans="1:5" hidden="1">
      <c r="A4469" s="1">
        <v>1961</v>
      </c>
      <c r="B4469" s="1">
        <v>25</v>
      </c>
      <c r="C4469" s="1">
        <v>63911.81</v>
      </c>
      <c r="D4469" s="1">
        <v>68586.080000000002</v>
      </c>
      <c r="E4469" s="1">
        <v>132497.89000000001</v>
      </c>
    </row>
    <row r="4470" spans="1:5" hidden="1">
      <c r="A4470" s="1">
        <v>1961</v>
      </c>
      <c r="B4470" s="1">
        <v>26</v>
      </c>
      <c r="C4470" s="1">
        <v>62458.81</v>
      </c>
      <c r="D4470" s="1">
        <v>67382.429999999993</v>
      </c>
      <c r="E4470" s="1">
        <v>129841.24</v>
      </c>
    </row>
    <row r="4471" spans="1:5" hidden="1">
      <c r="A4471" s="1">
        <v>1961</v>
      </c>
      <c r="B4471" s="1">
        <v>27</v>
      </c>
      <c r="C4471" s="1">
        <v>61804.27</v>
      </c>
      <c r="D4471" s="1">
        <v>67326.27</v>
      </c>
      <c r="E4471" s="1">
        <v>129130.54</v>
      </c>
    </row>
    <row r="4472" spans="1:5" hidden="1">
      <c r="A4472" s="1">
        <v>1961</v>
      </c>
      <c r="B4472" s="1">
        <v>28</v>
      </c>
      <c r="C4472" s="1">
        <v>62000.6</v>
      </c>
      <c r="D4472" s="1">
        <v>68074.44</v>
      </c>
      <c r="E4472" s="1">
        <v>130075.03</v>
      </c>
    </row>
    <row r="4473" spans="1:5" hidden="1">
      <c r="A4473" s="1">
        <v>1961</v>
      </c>
      <c r="B4473" s="1">
        <v>29</v>
      </c>
      <c r="C4473" s="1">
        <v>63989.32</v>
      </c>
      <c r="D4473" s="1">
        <v>70312.92</v>
      </c>
      <c r="E4473" s="1">
        <v>134302.24</v>
      </c>
    </row>
    <row r="4474" spans="1:5" hidden="1">
      <c r="A4474" s="1">
        <v>1961</v>
      </c>
      <c r="B4474" s="1">
        <v>30</v>
      </c>
      <c r="C4474" s="1">
        <v>67364.06</v>
      </c>
      <c r="D4474" s="1">
        <v>73887.570000000007</v>
      </c>
      <c r="E4474" s="1">
        <v>141251.62</v>
      </c>
    </row>
    <row r="4475" spans="1:5" hidden="1">
      <c r="A4475" s="1">
        <v>1961</v>
      </c>
      <c r="B4475" s="1">
        <v>31</v>
      </c>
      <c r="C4475" s="1">
        <v>69350.2</v>
      </c>
      <c r="D4475" s="1">
        <v>76272.55</v>
      </c>
      <c r="E4475" s="1">
        <v>145622.75</v>
      </c>
    </row>
    <row r="4476" spans="1:5" hidden="1">
      <c r="A4476" s="1">
        <v>1961</v>
      </c>
      <c r="B4476" s="1">
        <v>32</v>
      </c>
      <c r="C4476" s="1">
        <v>70371.64</v>
      </c>
      <c r="D4476" s="1">
        <v>77520.86</v>
      </c>
      <c r="E4476" s="1">
        <v>147892.49</v>
      </c>
    </row>
    <row r="4477" spans="1:5" hidden="1">
      <c r="A4477" s="1">
        <v>1961</v>
      </c>
      <c r="B4477" s="1">
        <v>33</v>
      </c>
      <c r="C4477" s="1">
        <v>71523.899999999994</v>
      </c>
      <c r="D4477" s="1">
        <v>78500.539999999994</v>
      </c>
      <c r="E4477" s="1">
        <v>150024.43</v>
      </c>
    </row>
    <row r="4478" spans="1:5" hidden="1">
      <c r="A4478" s="1">
        <v>1961</v>
      </c>
      <c r="B4478" s="1">
        <v>34</v>
      </c>
      <c r="C4478" s="1">
        <v>72498.27</v>
      </c>
      <c r="D4478" s="1">
        <v>79024.3</v>
      </c>
      <c r="E4478" s="1">
        <v>151522.57</v>
      </c>
    </row>
    <row r="4479" spans="1:5" hidden="1">
      <c r="A4479" s="1">
        <v>1961</v>
      </c>
      <c r="B4479" s="1">
        <v>35</v>
      </c>
      <c r="C4479" s="1">
        <v>73770.02</v>
      </c>
      <c r="D4479" s="1">
        <v>79647.929999999993</v>
      </c>
      <c r="E4479" s="1">
        <v>153417.95000000001</v>
      </c>
    </row>
    <row r="4480" spans="1:5" hidden="1">
      <c r="A4480" s="1">
        <v>1961</v>
      </c>
      <c r="B4480" s="1">
        <v>36</v>
      </c>
      <c r="C4480" s="1">
        <v>74403.240000000005</v>
      </c>
      <c r="D4480" s="1">
        <v>79282.42</v>
      </c>
      <c r="E4480" s="1">
        <v>153685.66</v>
      </c>
    </row>
    <row r="4481" spans="1:5" hidden="1">
      <c r="A4481" s="1">
        <v>1961</v>
      </c>
      <c r="B4481" s="1">
        <v>37</v>
      </c>
      <c r="C4481" s="1">
        <v>74127.63</v>
      </c>
      <c r="D4481" s="1">
        <v>78129.850000000006</v>
      </c>
      <c r="E4481" s="1">
        <v>152257.48000000001</v>
      </c>
    </row>
    <row r="4482" spans="1:5" hidden="1">
      <c r="A4482" s="1">
        <v>1961</v>
      </c>
      <c r="B4482" s="1">
        <v>38</v>
      </c>
      <c r="C4482" s="1">
        <v>74299.42</v>
      </c>
      <c r="D4482" s="1">
        <v>77799.75</v>
      </c>
      <c r="E4482" s="1">
        <v>152099.16</v>
      </c>
    </row>
    <row r="4483" spans="1:5" hidden="1">
      <c r="A4483" s="1">
        <v>1961</v>
      </c>
      <c r="B4483" s="1">
        <v>39</v>
      </c>
      <c r="C4483" s="1">
        <v>74426.86</v>
      </c>
      <c r="D4483" s="1">
        <v>78001.27</v>
      </c>
      <c r="E4483" s="1">
        <v>152428.13</v>
      </c>
    </row>
    <row r="4484" spans="1:5" hidden="1">
      <c r="A4484" s="1">
        <v>1961</v>
      </c>
      <c r="B4484" s="1">
        <v>40</v>
      </c>
      <c r="C4484" s="1">
        <v>73038.350000000006</v>
      </c>
      <c r="D4484" s="1">
        <v>76513.58</v>
      </c>
      <c r="E4484" s="1">
        <v>149551.94</v>
      </c>
    </row>
    <row r="4485" spans="1:5" hidden="1">
      <c r="A4485" s="1">
        <v>1961</v>
      </c>
      <c r="B4485" s="1">
        <v>41</v>
      </c>
      <c r="C4485" s="1">
        <v>68850.2</v>
      </c>
      <c r="D4485" s="1">
        <v>71729.52</v>
      </c>
      <c r="E4485" s="1">
        <v>140579.71</v>
      </c>
    </row>
    <row r="4486" spans="1:5" hidden="1">
      <c r="A4486" s="1">
        <v>1961</v>
      </c>
      <c r="B4486" s="1">
        <v>42</v>
      </c>
      <c r="C4486" s="1">
        <v>64562.11</v>
      </c>
      <c r="D4486" s="1">
        <v>66242.19</v>
      </c>
      <c r="E4486" s="1">
        <v>130804.3</v>
      </c>
    </row>
    <row r="4487" spans="1:5" hidden="1">
      <c r="A4487" s="1">
        <v>1961</v>
      </c>
      <c r="B4487" s="1">
        <v>43</v>
      </c>
      <c r="C4487" s="1">
        <v>63497.72</v>
      </c>
      <c r="D4487" s="1">
        <v>64247.88</v>
      </c>
      <c r="E4487" s="1">
        <v>127745.60000000001</v>
      </c>
    </row>
    <row r="4488" spans="1:5" hidden="1">
      <c r="A4488" s="1">
        <v>1961</v>
      </c>
      <c r="B4488" s="1">
        <v>44</v>
      </c>
      <c r="C4488" s="1">
        <v>64271.85</v>
      </c>
      <c r="D4488" s="1">
        <v>65218.18</v>
      </c>
      <c r="E4488" s="1">
        <v>129490.02</v>
      </c>
    </row>
    <row r="4489" spans="1:5" hidden="1">
      <c r="A4489" s="1">
        <v>1961</v>
      </c>
      <c r="B4489" s="1">
        <v>45</v>
      </c>
      <c r="C4489" s="1">
        <v>65418.44</v>
      </c>
      <c r="D4489" s="1">
        <v>67041.22</v>
      </c>
      <c r="E4489" s="1">
        <v>132459.66</v>
      </c>
    </row>
    <row r="4490" spans="1:5" hidden="1">
      <c r="A4490" s="1">
        <v>1961</v>
      </c>
      <c r="B4490" s="1">
        <v>46</v>
      </c>
      <c r="C4490" s="1">
        <v>66770.649999999994</v>
      </c>
      <c r="D4490" s="1">
        <v>68445.31</v>
      </c>
      <c r="E4490" s="1">
        <v>135215.95000000001</v>
      </c>
    </row>
    <row r="4491" spans="1:5" hidden="1">
      <c r="A4491" s="1">
        <v>1961</v>
      </c>
      <c r="B4491" s="1">
        <v>47</v>
      </c>
      <c r="C4491" s="1">
        <v>66110.25</v>
      </c>
      <c r="D4491" s="1">
        <v>68105.66</v>
      </c>
      <c r="E4491" s="1">
        <v>134215.91</v>
      </c>
    </row>
    <row r="4492" spans="1:5" hidden="1">
      <c r="A4492" s="1">
        <v>1961</v>
      </c>
      <c r="B4492" s="1">
        <v>48</v>
      </c>
      <c r="C4492" s="1">
        <v>63561.79</v>
      </c>
      <c r="D4492" s="1">
        <v>66481.81</v>
      </c>
      <c r="E4492" s="1">
        <v>130043.6</v>
      </c>
    </row>
    <row r="4493" spans="1:5" hidden="1">
      <c r="A4493" s="1">
        <v>1961</v>
      </c>
      <c r="B4493" s="1">
        <v>49</v>
      </c>
      <c r="C4493" s="1">
        <v>60936.95</v>
      </c>
      <c r="D4493" s="1">
        <v>64534.400000000001</v>
      </c>
      <c r="E4493" s="1">
        <v>125471.35</v>
      </c>
    </row>
    <row r="4494" spans="1:5" hidden="1">
      <c r="A4494" s="1">
        <v>1961</v>
      </c>
      <c r="B4494" s="1">
        <v>50</v>
      </c>
      <c r="C4494" s="1">
        <v>58411</v>
      </c>
      <c r="D4494" s="1">
        <v>62557.440000000002</v>
      </c>
      <c r="E4494" s="1">
        <v>120968.44</v>
      </c>
    </row>
    <row r="4495" spans="1:5" hidden="1">
      <c r="A4495" s="1">
        <v>1961</v>
      </c>
      <c r="B4495" s="1">
        <v>51</v>
      </c>
      <c r="C4495" s="1">
        <v>56183.9</v>
      </c>
      <c r="D4495" s="1">
        <v>60607.96</v>
      </c>
      <c r="E4495" s="1">
        <v>116791.85</v>
      </c>
    </row>
    <row r="4496" spans="1:5" hidden="1">
      <c r="A4496" s="1">
        <v>1961</v>
      </c>
      <c r="B4496" s="1">
        <v>52</v>
      </c>
      <c r="C4496" s="1">
        <v>54381.35</v>
      </c>
      <c r="D4496" s="1">
        <v>58458.68</v>
      </c>
      <c r="E4496" s="1">
        <v>112840.04</v>
      </c>
    </row>
    <row r="4497" spans="1:5" hidden="1">
      <c r="A4497" s="1">
        <v>1961</v>
      </c>
      <c r="B4497" s="1">
        <v>53</v>
      </c>
      <c r="C4497" s="1">
        <v>52782.44</v>
      </c>
      <c r="D4497" s="1">
        <v>56331.49</v>
      </c>
      <c r="E4497" s="1">
        <v>109113.93</v>
      </c>
    </row>
    <row r="4498" spans="1:5" hidden="1">
      <c r="A4498" s="1">
        <v>1961</v>
      </c>
      <c r="B4498" s="1">
        <v>54</v>
      </c>
      <c r="C4498" s="1">
        <v>50561.82</v>
      </c>
      <c r="D4498" s="1">
        <v>54357.52</v>
      </c>
      <c r="E4498" s="1">
        <v>104919.34</v>
      </c>
    </row>
    <row r="4499" spans="1:5" hidden="1">
      <c r="A4499" s="1">
        <v>1961</v>
      </c>
      <c r="B4499" s="1">
        <v>55</v>
      </c>
      <c r="C4499" s="1">
        <v>48407.06</v>
      </c>
      <c r="D4499" s="1">
        <v>52332.06</v>
      </c>
      <c r="E4499" s="1">
        <v>100739.11</v>
      </c>
    </row>
    <row r="4500" spans="1:5" hidden="1">
      <c r="A4500" s="1">
        <v>1961</v>
      </c>
      <c r="B4500" s="1">
        <v>56</v>
      </c>
      <c r="C4500" s="1">
        <v>46633.15</v>
      </c>
      <c r="D4500" s="1">
        <v>50009.79</v>
      </c>
      <c r="E4500" s="1">
        <v>96642.94</v>
      </c>
    </row>
    <row r="4501" spans="1:5" hidden="1">
      <c r="A4501" s="1">
        <v>1961</v>
      </c>
      <c r="B4501" s="1">
        <v>57</v>
      </c>
      <c r="C4501" s="1">
        <v>44882.66</v>
      </c>
      <c r="D4501" s="1">
        <v>47261.91</v>
      </c>
      <c r="E4501" s="1">
        <v>92144.57</v>
      </c>
    </row>
    <row r="4502" spans="1:5" hidden="1">
      <c r="A4502" s="1">
        <v>1961</v>
      </c>
      <c r="B4502" s="1">
        <v>58</v>
      </c>
      <c r="C4502" s="1">
        <v>43949.51</v>
      </c>
      <c r="D4502" s="1">
        <v>44927.73</v>
      </c>
      <c r="E4502" s="1">
        <v>88877.23</v>
      </c>
    </row>
    <row r="4503" spans="1:5" hidden="1">
      <c r="A4503" s="1">
        <v>1961</v>
      </c>
      <c r="B4503" s="1">
        <v>59</v>
      </c>
      <c r="C4503" s="1">
        <v>43750.41</v>
      </c>
      <c r="D4503" s="1">
        <v>43477.86</v>
      </c>
      <c r="E4503" s="1">
        <v>87228.27</v>
      </c>
    </row>
    <row r="4504" spans="1:5" hidden="1">
      <c r="A4504" s="1">
        <v>1961</v>
      </c>
      <c r="B4504" s="1">
        <v>60</v>
      </c>
      <c r="C4504" s="1">
        <v>43698.8</v>
      </c>
      <c r="D4504" s="1">
        <v>42077.57</v>
      </c>
      <c r="E4504" s="1">
        <v>85776.37</v>
      </c>
    </row>
    <row r="4505" spans="1:5" hidden="1">
      <c r="A4505" s="1">
        <v>1961</v>
      </c>
      <c r="B4505" s="1">
        <v>61</v>
      </c>
      <c r="C4505" s="1">
        <v>42980.72</v>
      </c>
      <c r="D4505" s="1">
        <v>40108.17</v>
      </c>
      <c r="E4505" s="1">
        <v>83088.88</v>
      </c>
    </row>
    <row r="4506" spans="1:5" hidden="1">
      <c r="A4506" s="1">
        <v>1961</v>
      </c>
      <c r="B4506" s="1">
        <v>62</v>
      </c>
      <c r="C4506" s="1">
        <v>41430.21</v>
      </c>
      <c r="D4506" s="1">
        <v>37780.97</v>
      </c>
      <c r="E4506" s="1">
        <v>79211.17</v>
      </c>
    </row>
    <row r="4507" spans="1:5" hidden="1">
      <c r="A4507" s="1">
        <v>1961</v>
      </c>
      <c r="B4507" s="1">
        <v>63</v>
      </c>
      <c r="C4507" s="1">
        <v>40499.58</v>
      </c>
      <c r="D4507" s="1">
        <v>35902.01</v>
      </c>
      <c r="E4507" s="1">
        <v>76401.59</v>
      </c>
    </row>
    <row r="4508" spans="1:5" hidden="1">
      <c r="A4508" s="1">
        <v>1961</v>
      </c>
      <c r="B4508" s="1">
        <v>64</v>
      </c>
      <c r="C4508" s="1">
        <v>39802.58</v>
      </c>
      <c r="D4508" s="1">
        <v>34179.67</v>
      </c>
      <c r="E4508" s="1">
        <v>73982.259999999995</v>
      </c>
    </row>
    <row r="4509" spans="1:5" hidden="1">
      <c r="A4509" s="1">
        <v>1961</v>
      </c>
      <c r="B4509" s="1">
        <v>65</v>
      </c>
      <c r="C4509" s="1">
        <v>38873.9</v>
      </c>
      <c r="D4509" s="1">
        <v>32398.42</v>
      </c>
      <c r="E4509" s="1">
        <v>71272.320000000007</v>
      </c>
    </row>
    <row r="4510" spans="1:5" hidden="1">
      <c r="A4510" s="1">
        <v>1961</v>
      </c>
      <c r="B4510" s="1">
        <v>66</v>
      </c>
      <c r="C4510" s="1">
        <v>37975.96</v>
      </c>
      <c r="D4510" s="1">
        <v>30802.080000000002</v>
      </c>
      <c r="E4510" s="1">
        <v>68778.039999999994</v>
      </c>
    </row>
    <row r="4511" spans="1:5" hidden="1">
      <c r="A4511" s="1">
        <v>1961</v>
      </c>
      <c r="B4511" s="1">
        <v>67</v>
      </c>
      <c r="C4511" s="1">
        <v>37023.67</v>
      </c>
      <c r="D4511" s="1">
        <v>29470.81</v>
      </c>
      <c r="E4511" s="1">
        <v>66494.48</v>
      </c>
    </row>
    <row r="4512" spans="1:5" hidden="1">
      <c r="A4512" s="1">
        <v>1961</v>
      </c>
      <c r="B4512" s="1">
        <v>68</v>
      </c>
      <c r="C4512" s="1">
        <v>36173.5</v>
      </c>
      <c r="D4512" s="1">
        <v>28646.55</v>
      </c>
      <c r="E4512" s="1">
        <v>64820.05</v>
      </c>
    </row>
    <row r="4513" spans="1:5" hidden="1">
      <c r="A4513" s="1">
        <v>1961</v>
      </c>
      <c r="B4513" s="1">
        <v>69</v>
      </c>
      <c r="C4513" s="1">
        <v>35076.86</v>
      </c>
      <c r="D4513" s="1">
        <v>27922.93</v>
      </c>
      <c r="E4513" s="1">
        <v>62999.79</v>
      </c>
    </row>
    <row r="4514" spans="1:5" hidden="1">
      <c r="A4514" s="1">
        <v>1961</v>
      </c>
      <c r="B4514" s="1">
        <v>70</v>
      </c>
      <c r="C4514" s="1">
        <v>33278.949999999997</v>
      </c>
      <c r="D4514" s="1">
        <v>26775.3</v>
      </c>
      <c r="E4514" s="1">
        <v>60054.26</v>
      </c>
    </row>
    <row r="4515" spans="1:5" hidden="1">
      <c r="A4515" s="1">
        <v>1961</v>
      </c>
      <c r="B4515" s="1">
        <v>71</v>
      </c>
      <c r="C4515" s="1">
        <v>31429.53</v>
      </c>
      <c r="D4515" s="1">
        <v>25525.09</v>
      </c>
      <c r="E4515" s="1">
        <v>56954.62</v>
      </c>
    </row>
    <row r="4516" spans="1:5" hidden="1">
      <c r="A4516" s="1">
        <v>1961</v>
      </c>
      <c r="B4516" s="1">
        <v>72</v>
      </c>
      <c r="C4516" s="1">
        <v>29826.080000000002</v>
      </c>
      <c r="D4516" s="1">
        <v>23877.82</v>
      </c>
      <c r="E4516" s="1">
        <v>53703.91</v>
      </c>
    </row>
    <row r="4517" spans="1:5" hidden="1">
      <c r="A4517" s="1">
        <v>1961</v>
      </c>
      <c r="B4517" s="1">
        <v>73</v>
      </c>
      <c r="C4517" s="1">
        <v>27855.759999999998</v>
      </c>
      <c r="D4517" s="1">
        <v>21580.77</v>
      </c>
      <c r="E4517" s="1">
        <v>49436.53</v>
      </c>
    </row>
    <row r="4518" spans="1:5" hidden="1">
      <c r="A4518" s="1">
        <v>1961</v>
      </c>
      <c r="B4518" s="1">
        <v>74</v>
      </c>
      <c r="C4518" s="1">
        <v>25506.26</v>
      </c>
      <c r="D4518" s="1">
        <v>19328.87</v>
      </c>
      <c r="E4518" s="1">
        <v>44835.14</v>
      </c>
    </row>
    <row r="4519" spans="1:5" hidden="1">
      <c r="A4519" s="1">
        <v>1961</v>
      </c>
      <c r="B4519" s="1">
        <v>75</v>
      </c>
      <c r="C4519" s="1">
        <v>23501.02</v>
      </c>
      <c r="D4519" s="1">
        <v>17551.61</v>
      </c>
      <c r="E4519" s="1">
        <v>41052.629999999997</v>
      </c>
    </row>
    <row r="4520" spans="1:5" hidden="1">
      <c r="A4520" s="1">
        <v>1961</v>
      </c>
      <c r="B4520" s="1">
        <v>76</v>
      </c>
      <c r="C4520" s="1">
        <v>21455.26</v>
      </c>
      <c r="D4520" s="1">
        <v>15678.38</v>
      </c>
      <c r="E4520" s="1">
        <v>37133.64</v>
      </c>
    </row>
    <row r="4521" spans="1:5" hidden="1">
      <c r="A4521" s="1">
        <v>1961</v>
      </c>
      <c r="B4521" s="1">
        <v>77</v>
      </c>
      <c r="C4521" s="1">
        <v>19008.310000000001</v>
      </c>
      <c r="D4521" s="1">
        <v>13631.63</v>
      </c>
      <c r="E4521" s="1">
        <v>32639.94</v>
      </c>
    </row>
    <row r="4522" spans="1:5" hidden="1">
      <c r="A4522" s="1">
        <v>1961</v>
      </c>
      <c r="B4522" s="1">
        <v>78</v>
      </c>
      <c r="C4522" s="1">
        <v>16679</v>
      </c>
      <c r="D4522" s="1">
        <v>11728.69</v>
      </c>
      <c r="E4522" s="1">
        <v>28407.69</v>
      </c>
    </row>
    <row r="4523" spans="1:5" hidden="1">
      <c r="A4523" s="1">
        <v>1961</v>
      </c>
      <c r="B4523" s="1">
        <v>79</v>
      </c>
      <c r="C4523" s="1">
        <v>15173.51</v>
      </c>
      <c r="D4523" s="1">
        <v>10323.24</v>
      </c>
      <c r="E4523" s="1">
        <v>25496.74</v>
      </c>
    </row>
    <row r="4524" spans="1:5" hidden="1">
      <c r="A4524" s="1">
        <v>1961</v>
      </c>
      <c r="B4524" s="1">
        <v>80</v>
      </c>
      <c r="C4524" s="1">
        <v>14636.7</v>
      </c>
      <c r="D4524" s="1">
        <v>9459.2199999999993</v>
      </c>
      <c r="E4524" s="1">
        <v>24095.919999999998</v>
      </c>
    </row>
    <row r="4525" spans="1:5" hidden="1">
      <c r="A4525" s="1">
        <v>1961</v>
      </c>
      <c r="B4525" s="1">
        <v>81</v>
      </c>
      <c r="C4525" s="1">
        <v>13017.08</v>
      </c>
      <c r="D4525" s="1">
        <v>8154.71</v>
      </c>
      <c r="E4525" s="1">
        <v>21171.78</v>
      </c>
    </row>
    <row r="4526" spans="1:5" hidden="1">
      <c r="A4526" s="1">
        <v>1961</v>
      </c>
      <c r="B4526" s="1">
        <v>82</v>
      </c>
      <c r="C4526" s="1">
        <v>11073.7</v>
      </c>
      <c r="D4526" s="1">
        <v>6844.09</v>
      </c>
      <c r="E4526" s="1">
        <v>17917.79</v>
      </c>
    </row>
    <row r="4527" spans="1:5" hidden="1">
      <c r="A4527" s="1">
        <v>1961</v>
      </c>
      <c r="B4527" s="1">
        <v>83</v>
      </c>
      <c r="C4527" s="1">
        <v>9296.5400000000009</v>
      </c>
      <c r="D4527" s="1">
        <v>5661.13</v>
      </c>
      <c r="E4527" s="1">
        <v>14957.67</v>
      </c>
    </row>
    <row r="4528" spans="1:5" hidden="1">
      <c r="A4528" s="1">
        <v>1961</v>
      </c>
      <c r="B4528" s="1">
        <v>84</v>
      </c>
      <c r="C4528" s="1">
        <v>7907.42</v>
      </c>
      <c r="D4528" s="1">
        <v>4639.16</v>
      </c>
      <c r="E4528" s="1">
        <v>12546.58</v>
      </c>
    </row>
    <row r="4529" spans="1:5" hidden="1">
      <c r="A4529" s="1">
        <v>1961</v>
      </c>
      <c r="B4529" s="1">
        <v>85</v>
      </c>
      <c r="C4529" s="1">
        <v>6646.42</v>
      </c>
      <c r="D4529" s="1">
        <v>3737.49</v>
      </c>
      <c r="E4529" s="1">
        <v>10383.92</v>
      </c>
    </row>
    <row r="4530" spans="1:5" hidden="1">
      <c r="A4530" s="1">
        <v>1961</v>
      </c>
      <c r="B4530" s="1">
        <v>86</v>
      </c>
      <c r="C4530" s="1">
        <v>5462.87</v>
      </c>
      <c r="D4530" s="1">
        <v>3018.7</v>
      </c>
      <c r="E4530" s="1">
        <v>8481.57</v>
      </c>
    </row>
    <row r="4531" spans="1:5" hidden="1">
      <c r="A4531" s="1">
        <v>1961</v>
      </c>
      <c r="B4531" s="1">
        <v>87</v>
      </c>
      <c r="C4531" s="1">
        <v>4420.12</v>
      </c>
      <c r="D4531" s="1">
        <v>2430.38</v>
      </c>
      <c r="E4531" s="1">
        <v>6850.49</v>
      </c>
    </row>
    <row r="4532" spans="1:5" hidden="1">
      <c r="A4532" s="1">
        <v>1961</v>
      </c>
      <c r="B4532" s="1">
        <v>88</v>
      </c>
      <c r="C4532" s="1">
        <v>3537.61</v>
      </c>
      <c r="D4532" s="1">
        <v>1896.05</v>
      </c>
      <c r="E4532" s="1">
        <v>5433.65</v>
      </c>
    </row>
    <row r="4533" spans="1:5" hidden="1">
      <c r="A4533" s="1">
        <v>1961</v>
      </c>
      <c r="B4533" s="1">
        <v>89</v>
      </c>
      <c r="C4533" s="1">
        <v>2806.94</v>
      </c>
      <c r="D4533" s="1">
        <v>1452.37</v>
      </c>
      <c r="E4533" s="1">
        <v>4259.3</v>
      </c>
    </row>
    <row r="4534" spans="1:5" hidden="1">
      <c r="A4534" s="1">
        <v>1961</v>
      </c>
      <c r="B4534" s="1">
        <v>90</v>
      </c>
      <c r="C4534" s="1">
        <v>2196.15</v>
      </c>
      <c r="D4534" s="1">
        <v>1114.48</v>
      </c>
      <c r="E4534" s="1">
        <v>3310.64</v>
      </c>
    </row>
    <row r="4535" spans="1:5" hidden="1">
      <c r="A4535" s="1">
        <v>1961</v>
      </c>
      <c r="B4535" s="1">
        <v>91</v>
      </c>
      <c r="C4535" s="1">
        <v>1653.47</v>
      </c>
      <c r="D4535" s="1">
        <v>806.33</v>
      </c>
      <c r="E4535" s="1">
        <v>2459.8000000000002</v>
      </c>
    </row>
    <row r="4536" spans="1:5" hidden="1">
      <c r="A4536" s="1">
        <v>1961</v>
      </c>
      <c r="B4536" s="1">
        <v>92</v>
      </c>
      <c r="C4536" s="1">
        <v>1200.93</v>
      </c>
      <c r="D4536" s="1">
        <v>557.19000000000005</v>
      </c>
      <c r="E4536" s="1">
        <v>1758.12</v>
      </c>
    </row>
    <row r="4537" spans="1:5" hidden="1">
      <c r="A4537" s="1">
        <v>1961</v>
      </c>
      <c r="B4537" s="1">
        <v>93</v>
      </c>
      <c r="C4537" s="1">
        <v>860.69</v>
      </c>
      <c r="D4537" s="1">
        <v>402.4</v>
      </c>
      <c r="E4537" s="1">
        <v>1263.0899999999999</v>
      </c>
    </row>
    <row r="4538" spans="1:5" hidden="1">
      <c r="A4538" s="1">
        <v>1961</v>
      </c>
      <c r="B4538" s="1">
        <v>94</v>
      </c>
      <c r="C4538" s="1">
        <v>609.41999999999996</v>
      </c>
      <c r="D4538" s="1">
        <v>280.88</v>
      </c>
      <c r="E4538" s="1">
        <v>890.3</v>
      </c>
    </row>
    <row r="4539" spans="1:5" hidden="1">
      <c r="A4539" s="1">
        <v>1961</v>
      </c>
      <c r="B4539" s="1">
        <v>95</v>
      </c>
      <c r="C4539" s="1">
        <v>421.48</v>
      </c>
      <c r="D4539" s="1">
        <v>186.1</v>
      </c>
      <c r="E4539" s="1">
        <v>607.58000000000004</v>
      </c>
    </row>
    <row r="4540" spans="1:5" hidden="1">
      <c r="A4540" s="1">
        <v>1961</v>
      </c>
      <c r="B4540" s="1">
        <v>96</v>
      </c>
      <c r="C4540" s="1">
        <v>290.14999999999998</v>
      </c>
      <c r="D4540" s="1">
        <v>119.29</v>
      </c>
      <c r="E4540" s="1">
        <v>409.44</v>
      </c>
    </row>
    <row r="4541" spans="1:5" hidden="1">
      <c r="A4541" s="1">
        <v>1961</v>
      </c>
      <c r="B4541" s="1">
        <v>97</v>
      </c>
      <c r="C4541" s="1">
        <v>193.65</v>
      </c>
      <c r="D4541" s="1">
        <v>69.12</v>
      </c>
      <c r="E4541" s="1">
        <v>262.76</v>
      </c>
    </row>
    <row r="4542" spans="1:5" hidden="1">
      <c r="A4542" s="1">
        <v>1961</v>
      </c>
      <c r="B4542" s="1">
        <v>98</v>
      </c>
      <c r="C4542" s="1">
        <v>117.26</v>
      </c>
      <c r="D4542" s="1">
        <v>45.43</v>
      </c>
      <c r="E4542" s="1">
        <v>162.68</v>
      </c>
    </row>
    <row r="4543" spans="1:5" hidden="1">
      <c r="A4543" s="1">
        <v>1961</v>
      </c>
      <c r="B4543" s="1">
        <v>99</v>
      </c>
      <c r="C4543" s="1">
        <v>68.959999999999994</v>
      </c>
      <c r="D4543" s="1">
        <v>30.71</v>
      </c>
      <c r="E4543" s="1">
        <v>99.66</v>
      </c>
    </row>
    <row r="4544" spans="1:5" hidden="1">
      <c r="A4544" s="1">
        <v>1961</v>
      </c>
      <c r="B4544" s="1">
        <v>100</v>
      </c>
      <c r="C4544" s="1">
        <v>40.39</v>
      </c>
      <c r="D4544" s="1">
        <v>17.559999999999999</v>
      </c>
      <c r="E4544" s="1">
        <v>57.96</v>
      </c>
    </row>
    <row r="4545" spans="1:5" hidden="1">
      <c r="A4545" s="1">
        <v>1961</v>
      </c>
      <c r="B4545" s="1">
        <v>101</v>
      </c>
      <c r="C4545" s="1">
        <v>22.68</v>
      </c>
      <c r="D4545" s="1">
        <v>8.83</v>
      </c>
      <c r="E4545" s="1">
        <v>31.51</v>
      </c>
    </row>
    <row r="4546" spans="1:5" hidden="1">
      <c r="A4546" s="1">
        <v>1961</v>
      </c>
      <c r="B4546" s="1">
        <v>102</v>
      </c>
      <c r="C4546" s="1">
        <v>12</v>
      </c>
      <c r="D4546" s="1">
        <v>4.0199999999999996</v>
      </c>
      <c r="E4546" s="1">
        <v>16.02</v>
      </c>
    </row>
    <row r="4547" spans="1:5" hidden="1">
      <c r="A4547" s="1">
        <v>1961</v>
      </c>
      <c r="B4547" s="1">
        <v>103</v>
      </c>
      <c r="C4547" s="1">
        <v>6.39</v>
      </c>
      <c r="D4547" s="1">
        <v>2.0299999999999998</v>
      </c>
      <c r="E4547" s="1">
        <v>8.42</v>
      </c>
    </row>
    <row r="4548" spans="1:5" hidden="1">
      <c r="A4548" s="1">
        <v>1961</v>
      </c>
      <c r="B4548" s="1">
        <v>104</v>
      </c>
      <c r="C4548" s="1">
        <v>3.54</v>
      </c>
      <c r="D4548" s="1">
        <v>0.86</v>
      </c>
      <c r="E4548" s="1">
        <v>4.4000000000000004</v>
      </c>
    </row>
    <row r="4549" spans="1:5" hidden="1">
      <c r="A4549" s="1">
        <v>1961</v>
      </c>
      <c r="B4549" s="1">
        <v>105</v>
      </c>
      <c r="C4549" s="1">
        <v>2.27</v>
      </c>
      <c r="D4549" s="1">
        <v>0.05</v>
      </c>
      <c r="E4549" s="1">
        <v>2.3199999999999998</v>
      </c>
    </row>
    <row r="4550" spans="1:5" hidden="1">
      <c r="A4550" s="1">
        <v>1961</v>
      </c>
      <c r="B4550" s="1">
        <v>106</v>
      </c>
      <c r="C4550" s="1">
        <v>1.29</v>
      </c>
      <c r="D4550" s="1">
        <v>0</v>
      </c>
      <c r="E4550" s="1">
        <v>1.29</v>
      </c>
    </row>
    <row r="4551" spans="1:5" hidden="1">
      <c r="A4551" s="1">
        <v>1961</v>
      </c>
      <c r="B4551" s="1">
        <v>107</v>
      </c>
      <c r="C4551" s="1">
        <v>0.35</v>
      </c>
      <c r="D4551" s="1">
        <v>0</v>
      </c>
      <c r="E4551" s="1">
        <v>0.35</v>
      </c>
    </row>
    <row r="4552" spans="1:5" hidden="1">
      <c r="A4552" s="1">
        <v>1961</v>
      </c>
      <c r="B4552" s="1">
        <v>108</v>
      </c>
      <c r="C4552" s="1">
        <v>0</v>
      </c>
      <c r="D4552" s="1">
        <v>0</v>
      </c>
      <c r="E4552" s="1">
        <v>0</v>
      </c>
    </row>
    <row r="4553" spans="1:5" hidden="1">
      <c r="A4553" s="1">
        <v>1961</v>
      </c>
      <c r="B4553" s="1">
        <v>109</v>
      </c>
      <c r="C4553" s="1">
        <v>0</v>
      </c>
      <c r="D4553" s="1">
        <v>0</v>
      </c>
      <c r="E4553" s="1">
        <v>0</v>
      </c>
    </row>
    <row r="4554" spans="1:5" hidden="1">
      <c r="A4554" s="1">
        <v>1961</v>
      </c>
      <c r="B4554" s="1" t="s">
        <v>121</v>
      </c>
      <c r="C4554" s="1">
        <v>0</v>
      </c>
      <c r="D4554" s="1">
        <v>0</v>
      </c>
      <c r="E4554" s="1">
        <v>0</v>
      </c>
    </row>
    <row r="4555" spans="1:5" hidden="1">
      <c r="A4555" s="1">
        <v>1962</v>
      </c>
      <c r="B4555" s="1">
        <v>0</v>
      </c>
      <c r="C4555" s="1">
        <v>114426.34</v>
      </c>
      <c r="D4555" s="1">
        <v>120168.61</v>
      </c>
      <c r="E4555" s="1">
        <v>234594.95</v>
      </c>
    </row>
    <row r="4556" spans="1:5" hidden="1">
      <c r="A4556" s="1">
        <v>1962</v>
      </c>
      <c r="B4556" s="1">
        <v>1</v>
      </c>
      <c r="C4556" s="1">
        <v>113213.57</v>
      </c>
      <c r="D4556" s="1">
        <v>118837.45</v>
      </c>
      <c r="E4556" s="1">
        <v>232051.02</v>
      </c>
    </row>
    <row r="4557" spans="1:5" hidden="1">
      <c r="A4557" s="1">
        <v>1962</v>
      </c>
      <c r="B4557" s="1">
        <v>2</v>
      </c>
      <c r="C4557" s="1">
        <v>111136.58</v>
      </c>
      <c r="D4557" s="1">
        <v>116688.5</v>
      </c>
      <c r="E4557" s="1">
        <v>227825.08</v>
      </c>
    </row>
    <row r="4558" spans="1:5" hidden="1">
      <c r="A4558" s="1">
        <v>1962</v>
      </c>
      <c r="B4558" s="1">
        <v>3</v>
      </c>
      <c r="C4558" s="1">
        <v>109682.02</v>
      </c>
      <c r="D4558" s="1">
        <v>114833.56</v>
      </c>
      <c r="E4558" s="1">
        <v>224515.57</v>
      </c>
    </row>
    <row r="4559" spans="1:5" hidden="1">
      <c r="A4559" s="1">
        <v>1962</v>
      </c>
      <c r="B4559" s="1">
        <v>4</v>
      </c>
      <c r="C4559" s="1">
        <v>108087.28</v>
      </c>
      <c r="D4559" s="1">
        <v>113335.69</v>
      </c>
      <c r="E4559" s="1">
        <v>221422.97</v>
      </c>
    </row>
    <row r="4560" spans="1:5" hidden="1">
      <c r="A4560" s="1">
        <v>1962</v>
      </c>
      <c r="B4560" s="1">
        <v>5</v>
      </c>
      <c r="C4560" s="1">
        <v>105961.08</v>
      </c>
      <c r="D4560" s="1">
        <v>111609.62</v>
      </c>
      <c r="E4560" s="1">
        <v>217570.7</v>
      </c>
    </row>
    <row r="4561" spans="1:5" hidden="1">
      <c r="A4561" s="1">
        <v>1962</v>
      </c>
      <c r="B4561" s="1">
        <v>6</v>
      </c>
      <c r="C4561" s="1">
        <v>104258.13</v>
      </c>
      <c r="D4561" s="1">
        <v>109786.42</v>
      </c>
      <c r="E4561" s="1">
        <v>214044.55</v>
      </c>
    </row>
    <row r="4562" spans="1:5" hidden="1">
      <c r="A4562" s="1">
        <v>1962</v>
      </c>
      <c r="B4562" s="1">
        <v>7</v>
      </c>
      <c r="C4562" s="1">
        <v>103056.85</v>
      </c>
      <c r="D4562" s="1">
        <v>107909.87</v>
      </c>
      <c r="E4562" s="1">
        <v>210966.73</v>
      </c>
    </row>
    <row r="4563" spans="1:5" hidden="1">
      <c r="A4563" s="1">
        <v>1962</v>
      </c>
      <c r="B4563" s="1">
        <v>8</v>
      </c>
      <c r="C4563" s="1">
        <v>102725.77</v>
      </c>
      <c r="D4563" s="1">
        <v>107226.44</v>
      </c>
      <c r="E4563" s="1">
        <v>209952.21</v>
      </c>
    </row>
    <row r="4564" spans="1:5" hidden="1">
      <c r="A4564" s="1">
        <v>1962</v>
      </c>
      <c r="B4564" s="1">
        <v>9</v>
      </c>
      <c r="C4564" s="1">
        <v>102629.51</v>
      </c>
      <c r="D4564" s="1">
        <v>107179.25</v>
      </c>
      <c r="E4564" s="1">
        <v>209808.76</v>
      </c>
    </row>
    <row r="4565" spans="1:5" hidden="1">
      <c r="A4565" s="1">
        <v>1962</v>
      </c>
      <c r="B4565" s="1">
        <v>10</v>
      </c>
      <c r="C4565" s="1">
        <v>101533.9</v>
      </c>
      <c r="D4565" s="1">
        <v>106208.83</v>
      </c>
      <c r="E4565" s="1">
        <v>207742.73</v>
      </c>
    </row>
    <row r="4566" spans="1:5" hidden="1">
      <c r="A4566" s="1">
        <v>1962</v>
      </c>
      <c r="B4566" s="1">
        <v>11</v>
      </c>
      <c r="C4566" s="1">
        <v>100379.76</v>
      </c>
      <c r="D4566" s="1">
        <v>104930.69</v>
      </c>
      <c r="E4566" s="1">
        <v>205310.45</v>
      </c>
    </row>
    <row r="4567" spans="1:5" hidden="1">
      <c r="A4567" s="1">
        <v>1962</v>
      </c>
      <c r="B4567" s="1">
        <v>12</v>
      </c>
      <c r="C4567" s="1">
        <v>99010.78</v>
      </c>
      <c r="D4567" s="1">
        <v>103535.39</v>
      </c>
      <c r="E4567" s="1">
        <v>202546.17</v>
      </c>
    </row>
    <row r="4568" spans="1:5" hidden="1">
      <c r="A4568" s="1">
        <v>1962</v>
      </c>
      <c r="B4568" s="1">
        <v>13</v>
      </c>
      <c r="C4568" s="1">
        <v>97406.25</v>
      </c>
      <c r="D4568" s="1">
        <v>102080.3</v>
      </c>
      <c r="E4568" s="1">
        <v>199486.55</v>
      </c>
    </row>
    <row r="4569" spans="1:5" hidden="1">
      <c r="A4569" s="1">
        <v>1962</v>
      </c>
      <c r="B4569" s="1">
        <v>14</v>
      </c>
      <c r="C4569" s="1">
        <v>99083.55</v>
      </c>
      <c r="D4569" s="1">
        <v>104156.38</v>
      </c>
      <c r="E4569" s="1">
        <v>203239.92</v>
      </c>
    </row>
    <row r="4570" spans="1:5" hidden="1">
      <c r="A4570" s="1">
        <v>1962</v>
      </c>
      <c r="B4570" s="1">
        <v>15</v>
      </c>
      <c r="C4570" s="1">
        <v>98128.05</v>
      </c>
      <c r="D4570" s="1">
        <v>103503.25</v>
      </c>
      <c r="E4570" s="1">
        <v>201631.3</v>
      </c>
    </row>
    <row r="4571" spans="1:5" hidden="1">
      <c r="A4571" s="1">
        <v>1962</v>
      </c>
      <c r="B4571" s="1">
        <v>16</v>
      </c>
      <c r="C4571" s="1">
        <v>89769.01</v>
      </c>
      <c r="D4571" s="1">
        <v>94648.99</v>
      </c>
      <c r="E4571" s="1">
        <v>184418</v>
      </c>
    </row>
    <row r="4572" spans="1:5" hidden="1">
      <c r="A4572" s="1">
        <v>1962</v>
      </c>
      <c r="B4572" s="1">
        <v>17</v>
      </c>
      <c r="C4572" s="1">
        <v>83907.57</v>
      </c>
      <c r="D4572" s="1">
        <v>87860.61</v>
      </c>
      <c r="E4572" s="1">
        <v>171768.17</v>
      </c>
    </row>
    <row r="4573" spans="1:5" hidden="1">
      <c r="A4573" s="1">
        <v>1962</v>
      </c>
      <c r="B4573" s="1">
        <v>18</v>
      </c>
      <c r="C4573" s="1">
        <v>80278.47</v>
      </c>
      <c r="D4573" s="1">
        <v>83978.11</v>
      </c>
      <c r="E4573" s="1">
        <v>164256.57999999999</v>
      </c>
    </row>
    <row r="4574" spans="1:5" hidden="1">
      <c r="A4574" s="1">
        <v>1962</v>
      </c>
      <c r="B4574" s="1">
        <v>19</v>
      </c>
      <c r="C4574" s="1">
        <v>75296.88</v>
      </c>
      <c r="D4574" s="1">
        <v>79468.25</v>
      </c>
      <c r="E4574" s="1">
        <v>154765.14000000001</v>
      </c>
    </row>
    <row r="4575" spans="1:5" hidden="1">
      <c r="A4575" s="1">
        <v>1962</v>
      </c>
      <c r="B4575" s="1">
        <v>20</v>
      </c>
      <c r="C4575" s="1">
        <v>72634.42</v>
      </c>
      <c r="D4575" s="1">
        <v>77432.399999999994</v>
      </c>
      <c r="E4575" s="1">
        <v>150066.82</v>
      </c>
    </row>
    <row r="4576" spans="1:5" hidden="1">
      <c r="A4576" s="1">
        <v>1962</v>
      </c>
      <c r="B4576" s="1">
        <v>21</v>
      </c>
      <c r="C4576" s="1">
        <v>70391.960000000006</v>
      </c>
      <c r="D4576" s="1">
        <v>75342.22</v>
      </c>
      <c r="E4576" s="1">
        <v>145734.18</v>
      </c>
    </row>
    <row r="4577" spans="1:5" hidden="1">
      <c r="A4577" s="1">
        <v>1962</v>
      </c>
      <c r="B4577" s="1">
        <v>22</v>
      </c>
      <c r="C4577" s="1">
        <v>68432.070000000007</v>
      </c>
      <c r="D4577" s="1">
        <v>72907.22</v>
      </c>
      <c r="E4577" s="1">
        <v>141339.29</v>
      </c>
    </row>
    <row r="4578" spans="1:5" hidden="1">
      <c r="A4578" s="1">
        <v>1962</v>
      </c>
      <c r="B4578" s="1">
        <v>23</v>
      </c>
      <c r="C4578" s="1">
        <v>67980.72</v>
      </c>
      <c r="D4578" s="1">
        <v>71954.67</v>
      </c>
      <c r="E4578" s="1">
        <v>139935.39000000001</v>
      </c>
    </row>
    <row r="4579" spans="1:5" hidden="1">
      <c r="A4579" s="1">
        <v>1962</v>
      </c>
      <c r="B4579" s="1">
        <v>24</v>
      </c>
      <c r="C4579" s="1">
        <v>67407.94</v>
      </c>
      <c r="D4579" s="1">
        <v>71305.41</v>
      </c>
      <c r="E4579" s="1">
        <v>138713.35</v>
      </c>
    </row>
    <row r="4580" spans="1:5" hidden="1">
      <c r="A4580" s="1">
        <v>1962</v>
      </c>
      <c r="B4580" s="1">
        <v>25</v>
      </c>
      <c r="C4580" s="1">
        <v>66409.25</v>
      </c>
      <c r="D4580" s="1">
        <v>70556.98</v>
      </c>
      <c r="E4580" s="1">
        <v>136966.23000000001</v>
      </c>
    </row>
    <row r="4581" spans="1:5" hidden="1">
      <c r="A4581" s="1">
        <v>1962</v>
      </c>
      <c r="B4581" s="1">
        <v>26</v>
      </c>
      <c r="C4581" s="1">
        <v>64836.13</v>
      </c>
      <c r="D4581" s="1">
        <v>69285.41</v>
      </c>
      <c r="E4581" s="1">
        <v>134121.54</v>
      </c>
    </row>
    <row r="4582" spans="1:5" hidden="1">
      <c r="A4582" s="1">
        <v>1962</v>
      </c>
      <c r="B4582" s="1">
        <v>27</v>
      </c>
      <c r="C4582" s="1">
        <v>63333.67</v>
      </c>
      <c r="D4582" s="1">
        <v>68005.97</v>
      </c>
      <c r="E4582" s="1">
        <v>131339.64000000001</v>
      </c>
    </row>
    <row r="4583" spans="1:5" hidden="1">
      <c r="A4583" s="1">
        <v>1962</v>
      </c>
      <c r="B4583" s="1">
        <v>28</v>
      </c>
      <c r="C4583" s="1">
        <v>62529.04</v>
      </c>
      <c r="D4583" s="1">
        <v>67825.22</v>
      </c>
      <c r="E4583" s="1">
        <v>130354.26</v>
      </c>
    </row>
    <row r="4584" spans="1:5" hidden="1">
      <c r="A4584" s="1">
        <v>1962</v>
      </c>
      <c r="B4584" s="1">
        <v>29</v>
      </c>
      <c r="C4584" s="1">
        <v>62725.37</v>
      </c>
      <c r="D4584" s="1">
        <v>68548.77</v>
      </c>
      <c r="E4584" s="1">
        <v>131274.14000000001</v>
      </c>
    </row>
    <row r="4585" spans="1:5" hidden="1">
      <c r="A4585" s="1">
        <v>1962</v>
      </c>
      <c r="B4585" s="1">
        <v>30</v>
      </c>
      <c r="C4585" s="1">
        <v>64688.91</v>
      </c>
      <c r="D4585" s="1">
        <v>70737.17</v>
      </c>
      <c r="E4585" s="1">
        <v>135426.07999999999</v>
      </c>
    </row>
    <row r="4586" spans="1:5" hidden="1">
      <c r="A4586" s="1">
        <v>1962</v>
      </c>
      <c r="B4586" s="1">
        <v>31</v>
      </c>
      <c r="C4586" s="1">
        <v>68014.05</v>
      </c>
      <c r="D4586" s="1">
        <v>74261.91</v>
      </c>
      <c r="E4586" s="1">
        <v>142275.96</v>
      </c>
    </row>
    <row r="4587" spans="1:5" hidden="1">
      <c r="A4587" s="1">
        <v>1962</v>
      </c>
      <c r="B4587" s="1">
        <v>32</v>
      </c>
      <c r="C4587" s="1">
        <v>69925.009999999995</v>
      </c>
      <c r="D4587" s="1">
        <v>76497.149999999994</v>
      </c>
      <c r="E4587" s="1">
        <v>146422.15</v>
      </c>
    </row>
    <row r="4588" spans="1:5" hidden="1">
      <c r="A4588" s="1">
        <v>1962</v>
      </c>
      <c r="B4588" s="1">
        <v>33</v>
      </c>
      <c r="C4588" s="1">
        <v>70896.45</v>
      </c>
      <c r="D4588" s="1">
        <v>77820.429999999993</v>
      </c>
      <c r="E4588" s="1">
        <v>148716.88</v>
      </c>
    </row>
    <row r="4589" spans="1:5" hidden="1">
      <c r="A4589" s="1">
        <v>1962</v>
      </c>
      <c r="B4589" s="1">
        <v>34</v>
      </c>
      <c r="C4589" s="1">
        <v>72023.520000000004</v>
      </c>
      <c r="D4589" s="1">
        <v>78725.42</v>
      </c>
      <c r="E4589" s="1">
        <v>150748.94</v>
      </c>
    </row>
    <row r="4590" spans="1:5" hidden="1">
      <c r="A4590" s="1">
        <v>1962</v>
      </c>
      <c r="B4590" s="1">
        <v>35</v>
      </c>
      <c r="C4590" s="1">
        <v>72898.240000000005</v>
      </c>
      <c r="D4590" s="1">
        <v>79123.8</v>
      </c>
      <c r="E4590" s="1">
        <v>152022.04</v>
      </c>
    </row>
    <row r="4591" spans="1:5" hidden="1">
      <c r="A4591" s="1">
        <v>1962</v>
      </c>
      <c r="B4591" s="1">
        <v>36</v>
      </c>
      <c r="C4591" s="1">
        <v>74120</v>
      </c>
      <c r="D4591" s="1">
        <v>79772.77</v>
      </c>
      <c r="E4591" s="1">
        <v>153892.76999999999</v>
      </c>
    </row>
    <row r="4592" spans="1:5" hidden="1">
      <c r="A4592" s="1">
        <v>1962</v>
      </c>
      <c r="B4592" s="1">
        <v>37</v>
      </c>
      <c r="C4592" s="1">
        <v>74702.83</v>
      </c>
      <c r="D4592" s="1">
        <v>79406.880000000005</v>
      </c>
      <c r="E4592" s="1">
        <v>154109.71</v>
      </c>
    </row>
    <row r="4593" spans="1:5" hidden="1">
      <c r="A4593" s="1">
        <v>1962</v>
      </c>
      <c r="B4593" s="1">
        <v>38</v>
      </c>
      <c r="C4593" s="1">
        <v>74427.199999999997</v>
      </c>
      <c r="D4593" s="1">
        <v>78179.5</v>
      </c>
      <c r="E4593" s="1">
        <v>152606.70000000001</v>
      </c>
    </row>
    <row r="4594" spans="1:5" hidden="1">
      <c r="A4594" s="1">
        <v>1962</v>
      </c>
      <c r="B4594" s="1">
        <v>39</v>
      </c>
      <c r="C4594" s="1">
        <v>74474.22</v>
      </c>
      <c r="D4594" s="1">
        <v>77899.33</v>
      </c>
      <c r="E4594" s="1">
        <v>152373.56</v>
      </c>
    </row>
    <row r="4595" spans="1:5" hidden="1">
      <c r="A4595" s="1">
        <v>1962</v>
      </c>
      <c r="B4595" s="1">
        <v>40</v>
      </c>
      <c r="C4595" s="1">
        <v>74676.11</v>
      </c>
      <c r="D4595" s="1">
        <v>78100.509999999995</v>
      </c>
      <c r="E4595" s="1">
        <v>152776.62</v>
      </c>
    </row>
    <row r="4596" spans="1:5" hidden="1">
      <c r="A4596" s="1">
        <v>1962</v>
      </c>
      <c r="B4596" s="1">
        <v>41</v>
      </c>
      <c r="C4596" s="1">
        <v>73262.8</v>
      </c>
      <c r="D4596" s="1">
        <v>76638.34</v>
      </c>
      <c r="E4596" s="1">
        <v>149901.14000000001</v>
      </c>
    </row>
    <row r="4597" spans="1:5" hidden="1">
      <c r="A4597" s="1">
        <v>1962</v>
      </c>
      <c r="B4597" s="1">
        <v>42</v>
      </c>
      <c r="C4597" s="1">
        <v>68950.73</v>
      </c>
      <c r="D4597" s="1">
        <v>71654.52</v>
      </c>
      <c r="E4597" s="1">
        <v>140605.25</v>
      </c>
    </row>
    <row r="4598" spans="1:5" hidden="1">
      <c r="A4598" s="1">
        <v>1962</v>
      </c>
      <c r="B4598" s="1">
        <v>43</v>
      </c>
      <c r="C4598" s="1">
        <v>64586.48</v>
      </c>
      <c r="D4598" s="1">
        <v>66066.960000000006</v>
      </c>
      <c r="E4598" s="1">
        <v>130653.45</v>
      </c>
    </row>
    <row r="4599" spans="1:5" hidden="1">
      <c r="A4599" s="1">
        <v>1962</v>
      </c>
      <c r="B4599" s="1">
        <v>44</v>
      </c>
      <c r="C4599" s="1">
        <v>63547.71</v>
      </c>
      <c r="D4599" s="1">
        <v>64072.65</v>
      </c>
      <c r="E4599" s="1">
        <v>127620.36</v>
      </c>
    </row>
    <row r="4600" spans="1:5" hidden="1">
      <c r="A4600" s="1">
        <v>1962</v>
      </c>
      <c r="B4600" s="1">
        <v>45</v>
      </c>
      <c r="C4600" s="1">
        <v>64197.1</v>
      </c>
      <c r="D4600" s="1">
        <v>65117.88</v>
      </c>
      <c r="E4600" s="1">
        <v>129314.98</v>
      </c>
    </row>
    <row r="4601" spans="1:5" hidden="1">
      <c r="A4601" s="1">
        <v>1962</v>
      </c>
      <c r="B4601" s="1">
        <v>46</v>
      </c>
      <c r="C4601" s="1">
        <v>65368.480000000003</v>
      </c>
      <c r="D4601" s="1">
        <v>66866.38</v>
      </c>
      <c r="E4601" s="1">
        <v>132234.85999999999</v>
      </c>
    </row>
    <row r="4602" spans="1:5" hidden="1">
      <c r="A4602" s="1">
        <v>1962</v>
      </c>
      <c r="B4602" s="1">
        <v>47</v>
      </c>
      <c r="C4602" s="1">
        <v>66670.679999999993</v>
      </c>
      <c r="D4602" s="1">
        <v>68120.039999999994</v>
      </c>
      <c r="E4602" s="1">
        <v>134790.72</v>
      </c>
    </row>
    <row r="4603" spans="1:5" hidden="1">
      <c r="A4603" s="1">
        <v>1962</v>
      </c>
      <c r="B4603" s="1">
        <v>48</v>
      </c>
      <c r="C4603" s="1">
        <v>65934.94</v>
      </c>
      <c r="D4603" s="1">
        <v>67755.38</v>
      </c>
      <c r="E4603" s="1">
        <v>133690.32</v>
      </c>
    </row>
    <row r="4604" spans="1:5" hidden="1">
      <c r="A4604" s="1">
        <v>1962</v>
      </c>
      <c r="B4604" s="1">
        <v>49</v>
      </c>
      <c r="C4604" s="1">
        <v>63386.57</v>
      </c>
      <c r="D4604" s="1">
        <v>66056.7</v>
      </c>
      <c r="E4604" s="1">
        <v>129443.27</v>
      </c>
    </row>
    <row r="4605" spans="1:5" hidden="1">
      <c r="A4605" s="1">
        <v>1962</v>
      </c>
      <c r="B4605" s="1">
        <v>50</v>
      </c>
      <c r="C4605" s="1">
        <v>60736.86</v>
      </c>
      <c r="D4605" s="1">
        <v>64084.83</v>
      </c>
      <c r="E4605" s="1">
        <v>124821.7</v>
      </c>
    </row>
    <row r="4606" spans="1:5" hidden="1">
      <c r="A4606" s="1">
        <v>1962</v>
      </c>
      <c r="B4606" s="1">
        <v>51</v>
      </c>
      <c r="C4606" s="1">
        <v>58285.96</v>
      </c>
      <c r="D4606" s="1">
        <v>62082.3</v>
      </c>
      <c r="E4606" s="1">
        <v>120368.26</v>
      </c>
    </row>
    <row r="4607" spans="1:5" hidden="1">
      <c r="A4607" s="1">
        <v>1962</v>
      </c>
      <c r="B4607" s="1">
        <v>52</v>
      </c>
      <c r="C4607" s="1">
        <v>55984.18</v>
      </c>
      <c r="D4607" s="1">
        <v>60158.16</v>
      </c>
      <c r="E4607" s="1">
        <v>116142.34</v>
      </c>
    </row>
    <row r="4608" spans="1:5" hidden="1">
      <c r="A4608" s="1">
        <v>1962</v>
      </c>
      <c r="B4608" s="1">
        <v>53</v>
      </c>
      <c r="C4608" s="1">
        <v>54181.42</v>
      </c>
      <c r="D4608" s="1">
        <v>57883.54</v>
      </c>
      <c r="E4608" s="1">
        <v>112064.96000000001</v>
      </c>
    </row>
    <row r="4609" spans="1:5" hidden="1">
      <c r="A4609" s="1">
        <v>1962</v>
      </c>
      <c r="B4609" s="1">
        <v>54</v>
      </c>
      <c r="C4609" s="1">
        <v>52582.65</v>
      </c>
      <c r="D4609" s="1">
        <v>55781.61</v>
      </c>
      <c r="E4609" s="1">
        <v>108364.26</v>
      </c>
    </row>
    <row r="4610" spans="1:5" hidden="1">
      <c r="A4610" s="1">
        <v>1962</v>
      </c>
      <c r="B4610" s="1">
        <v>55</v>
      </c>
      <c r="C4610" s="1">
        <v>50361.57</v>
      </c>
      <c r="D4610" s="1">
        <v>53707.6</v>
      </c>
      <c r="E4610" s="1">
        <v>104069.17</v>
      </c>
    </row>
    <row r="4611" spans="1:5" hidden="1">
      <c r="A4611" s="1">
        <v>1962</v>
      </c>
      <c r="B4611" s="1">
        <v>56</v>
      </c>
      <c r="C4611" s="1">
        <v>48156.88</v>
      </c>
      <c r="D4611" s="1">
        <v>51657.11</v>
      </c>
      <c r="E4611" s="1">
        <v>99813.98</v>
      </c>
    </row>
    <row r="4612" spans="1:5" hidden="1">
      <c r="A4612" s="1">
        <v>1962</v>
      </c>
      <c r="B4612" s="1">
        <v>57</v>
      </c>
      <c r="C4612" s="1">
        <v>46433.1</v>
      </c>
      <c r="D4612" s="1">
        <v>49334.75</v>
      </c>
      <c r="E4612" s="1">
        <v>95767.84</v>
      </c>
    </row>
    <row r="4613" spans="1:5" hidden="1">
      <c r="A4613" s="1">
        <v>1962</v>
      </c>
      <c r="B4613" s="1">
        <v>58</v>
      </c>
      <c r="C4613" s="1">
        <v>44582.99</v>
      </c>
      <c r="D4613" s="1">
        <v>46487.55</v>
      </c>
      <c r="E4613" s="1">
        <v>91070.54</v>
      </c>
    </row>
    <row r="4614" spans="1:5" hidden="1">
      <c r="A4614" s="1">
        <v>1962</v>
      </c>
      <c r="B4614" s="1">
        <v>59</v>
      </c>
      <c r="C4614" s="1">
        <v>43674.67</v>
      </c>
      <c r="D4614" s="1">
        <v>44152.36</v>
      </c>
      <c r="E4614" s="1">
        <v>87827.03</v>
      </c>
    </row>
    <row r="4615" spans="1:5" hidden="1">
      <c r="A4615" s="1">
        <v>1962</v>
      </c>
      <c r="B4615" s="1">
        <v>60</v>
      </c>
      <c r="C4615" s="1">
        <v>43399.86</v>
      </c>
      <c r="D4615" s="1">
        <v>42552.59</v>
      </c>
      <c r="E4615" s="1">
        <v>85952.45</v>
      </c>
    </row>
    <row r="4616" spans="1:5" hidden="1">
      <c r="A4616" s="1">
        <v>1962</v>
      </c>
      <c r="B4616" s="1">
        <v>61</v>
      </c>
      <c r="C4616" s="1">
        <v>43349.16</v>
      </c>
      <c r="D4616" s="1">
        <v>41127.5</v>
      </c>
      <c r="E4616" s="1">
        <v>84476.66</v>
      </c>
    </row>
    <row r="4617" spans="1:5" hidden="1">
      <c r="A4617" s="1">
        <v>1962</v>
      </c>
      <c r="B4617" s="1">
        <v>62</v>
      </c>
      <c r="C4617" s="1">
        <v>42480.89</v>
      </c>
      <c r="D4617" s="1">
        <v>39158.239999999998</v>
      </c>
      <c r="E4617" s="1">
        <v>81639.13</v>
      </c>
    </row>
    <row r="4618" spans="1:5" hidden="1">
      <c r="A4618" s="1">
        <v>1962</v>
      </c>
      <c r="B4618" s="1">
        <v>63</v>
      </c>
      <c r="C4618" s="1">
        <v>40955.07</v>
      </c>
      <c r="D4618" s="1">
        <v>36755.699999999997</v>
      </c>
      <c r="E4618" s="1">
        <v>77710.77</v>
      </c>
    </row>
    <row r="4619" spans="1:5" hidden="1">
      <c r="A4619" s="1">
        <v>1962</v>
      </c>
      <c r="B4619" s="1">
        <v>64</v>
      </c>
      <c r="C4619" s="1">
        <v>39999.47</v>
      </c>
      <c r="D4619" s="1">
        <v>34876.639999999999</v>
      </c>
      <c r="E4619" s="1">
        <v>74876.11</v>
      </c>
    </row>
    <row r="4620" spans="1:5" hidden="1">
      <c r="A4620" s="1">
        <v>1962</v>
      </c>
      <c r="B4620" s="1">
        <v>65</v>
      </c>
      <c r="C4620" s="1">
        <v>39226.94</v>
      </c>
      <c r="D4620" s="1">
        <v>33078.89</v>
      </c>
      <c r="E4620" s="1">
        <v>72305.83</v>
      </c>
    </row>
    <row r="4621" spans="1:5" hidden="1">
      <c r="A4621" s="1">
        <v>1962</v>
      </c>
      <c r="B4621" s="1">
        <v>66</v>
      </c>
      <c r="C4621" s="1">
        <v>38248.99</v>
      </c>
      <c r="D4621" s="1">
        <v>31298.28</v>
      </c>
      <c r="E4621" s="1">
        <v>69547.27</v>
      </c>
    </row>
    <row r="4622" spans="1:5" hidden="1">
      <c r="A4622" s="1">
        <v>1962</v>
      </c>
      <c r="B4622" s="1">
        <v>67</v>
      </c>
      <c r="C4622" s="1">
        <v>37301.089999999997</v>
      </c>
      <c r="D4622" s="1">
        <v>29626.77</v>
      </c>
      <c r="E4622" s="1">
        <v>66927.86</v>
      </c>
    </row>
    <row r="4623" spans="1:5" hidden="1">
      <c r="A4623" s="1">
        <v>1962</v>
      </c>
      <c r="B4623" s="1">
        <v>68</v>
      </c>
      <c r="C4623" s="1">
        <v>36223.39</v>
      </c>
      <c r="D4623" s="1">
        <v>28245.64</v>
      </c>
      <c r="E4623" s="1">
        <v>64469.03</v>
      </c>
    </row>
    <row r="4624" spans="1:5" hidden="1">
      <c r="A4624" s="1">
        <v>1962</v>
      </c>
      <c r="B4624" s="1">
        <v>69</v>
      </c>
      <c r="C4624" s="1">
        <v>35273.35</v>
      </c>
      <c r="D4624" s="1">
        <v>27346.41</v>
      </c>
      <c r="E4624" s="1">
        <v>62619.77</v>
      </c>
    </row>
    <row r="4625" spans="1:5" hidden="1">
      <c r="A4625" s="1">
        <v>1962</v>
      </c>
      <c r="B4625" s="1">
        <v>70</v>
      </c>
      <c r="C4625" s="1">
        <v>34125.9</v>
      </c>
      <c r="D4625" s="1">
        <v>26547.08</v>
      </c>
      <c r="E4625" s="1">
        <v>60672.99</v>
      </c>
    </row>
    <row r="4626" spans="1:5" hidden="1">
      <c r="A4626" s="1">
        <v>1962</v>
      </c>
      <c r="B4626" s="1">
        <v>71</v>
      </c>
      <c r="C4626" s="1">
        <v>32354.05</v>
      </c>
      <c r="D4626" s="1">
        <v>25425.15</v>
      </c>
      <c r="E4626" s="1">
        <v>57779.199999999997</v>
      </c>
    </row>
    <row r="4627" spans="1:5" hidden="1">
      <c r="A4627" s="1">
        <v>1962</v>
      </c>
      <c r="B4627" s="1">
        <v>72</v>
      </c>
      <c r="C4627" s="1">
        <v>30479.96</v>
      </c>
      <c r="D4627" s="1">
        <v>24125.040000000001</v>
      </c>
      <c r="E4627" s="1">
        <v>54605</v>
      </c>
    </row>
    <row r="4628" spans="1:5" hidden="1">
      <c r="A4628" s="1">
        <v>1962</v>
      </c>
      <c r="B4628" s="1">
        <v>73</v>
      </c>
      <c r="C4628" s="1">
        <v>28725.24</v>
      </c>
      <c r="D4628" s="1">
        <v>22427.71</v>
      </c>
      <c r="E4628" s="1">
        <v>51152.95</v>
      </c>
    </row>
    <row r="4629" spans="1:5" hidden="1">
      <c r="A4629" s="1">
        <v>1962</v>
      </c>
      <c r="B4629" s="1">
        <v>74</v>
      </c>
      <c r="C4629" s="1">
        <v>26630.54</v>
      </c>
      <c r="D4629" s="1">
        <v>20055.52</v>
      </c>
      <c r="E4629" s="1">
        <v>46686.06</v>
      </c>
    </row>
    <row r="4630" spans="1:5" hidden="1">
      <c r="A4630" s="1">
        <v>1962</v>
      </c>
      <c r="B4630" s="1">
        <v>75</v>
      </c>
      <c r="C4630" s="1">
        <v>24279.78</v>
      </c>
      <c r="D4630" s="1">
        <v>17927.03</v>
      </c>
      <c r="E4630" s="1">
        <v>42206.81</v>
      </c>
    </row>
    <row r="4631" spans="1:5" hidden="1">
      <c r="A4631" s="1">
        <v>1962</v>
      </c>
      <c r="B4631" s="1">
        <v>76</v>
      </c>
      <c r="C4631" s="1">
        <v>22300.83</v>
      </c>
      <c r="D4631" s="1">
        <v>16151.07</v>
      </c>
      <c r="E4631" s="1">
        <v>38451.9</v>
      </c>
    </row>
    <row r="4632" spans="1:5" hidden="1">
      <c r="A4632" s="1">
        <v>1962</v>
      </c>
      <c r="B4632" s="1">
        <v>77</v>
      </c>
      <c r="C4632" s="1">
        <v>20329.96</v>
      </c>
      <c r="D4632" s="1">
        <v>14377.84</v>
      </c>
      <c r="E4632" s="1">
        <v>34707.81</v>
      </c>
    </row>
    <row r="4633" spans="1:5" hidden="1">
      <c r="A4633" s="1">
        <v>1962</v>
      </c>
      <c r="B4633" s="1">
        <v>78</v>
      </c>
      <c r="C4633" s="1">
        <v>17783.27</v>
      </c>
      <c r="D4633" s="1">
        <v>12356.11</v>
      </c>
      <c r="E4633" s="1">
        <v>30139.38</v>
      </c>
    </row>
    <row r="4634" spans="1:5" hidden="1">
      <c r="A4634" s="1">
        <v>1962</v>
      </c>
      <c r="B4634" s="1">
        <v>79</v>
      </c>
      <c r="C4634" s="1">
        <v>15478.49</v>
      </c>
      <c r="D4634" s="1">
        <v>10503.36</v>
      </c>
      <c r="E4634" s="1">
        <v>25981.85</v>
      </c>
    </row>
    <row r="4635" spans="1:5" hidden="1">
      <c r="A4635" s="1">
        <v>1962</v>
      </c>
      <c r="B4635" s="1">
        <v>80</v>
      </c>
      <c r="C4635" s="1">
        <v>14799.24</v>
      </c>
      <c r="D4635" s="1">
        <v>9550.36</v>
      </c>
      <c r="E4635" s="1">
        <v>24349.599999999999</v>
      </c>
    </row>
    <row r="4636" spans="1:5" hidden="1">
      <c r="A4636" s="1">
        <v>1962</v>
      </c>
      <c r="B4636" s="1">
        <v>81</v>
      </c>
      <c r="C4636" s="1">
        <v>13461.22</v>
      </c>
      <c r="D4636" s="1">
        <v>8396.48</v>
      </c>
      <c r="E4636" s="1">
        <v>21857.7</v>
      </c>
    </row>
    <row r="4637" spans="1:5" hidden="1">
      <c r="A4637" s="1">
        <v>1962</v>
      </c>
      <c r="B4637" s="1">
        <v>82</v>
      </c>
      <c r="C4637" s="1">
        <v>11884.36</v>
      </c>
      <c r="D4637" s="1">
        <v>7157.61</v>
      </c>
      <c r="E4637" s="1">
        <v>19041.97</v>
      </c>
    </row>
    <row r="4638" spans="1:5" hidden="1">
      <c r="A4638" s="1">
        <v>1962</v>
      </c>
      <c r="B4638" s="1">
        <v>83</v>
      </c>
      <c r="C4638" s="1">
        <v>9936.65</v>
      </c>
      <c r="D4638" s="1">
        <v>5914.79</v>
      </c>
      <c r="E4638" s="1">
        <v>15851.44</v>
      </c>
    </row>
    <row r="4639" spans="1:5" hidden="1">
      <c r="A4639" s="1">
        <v>1962</v>
      </c>
      <c r="B4639" s="1">
        <v>84</v>
      </c>
      <c r="C4639" s="1">
        <v>8198.39</v>
      </c>
      <c r="D4639" s="1">
        <v>4820.54</v>
      </c>
      <c r="E4639" s="1">
        <v>13018.93</v>
      </c>
    </row>
    <row r="4640" spans="1:5" hidden="1">
      <c r="A4640" s="1">
        <v>1962</v>
      </c>
      <c r="B4640" s="1">
        <v>85</v>
      </c>
      <c r="C4640" s="1">
        <v>6893.72</v>
      </c>
      <c r="D4640" s="1">
        <v>3867.51</v>
      </c>
      <c r="E4640" s="1">
        <v>10761.23</v>
      </c>
    </row>
    <row r="4641" spans="1:5" hidden="1">
      <c r="A4641" s="1">
        <v>1962</v>
      </c>
      <c r="B4641" s="1">
        <v>86</v>
      </c>
      <c r="C4641" s="1">
        <v>5720.02</v>
      </c>
      <c r="D4641" s="1">
        <v>3066.43</v>
      </c>
      <c r="E4641" s="1">
        <v>8786.4500000000007</v>
      </c>
    </row>
    <row r="4642" spans="1:5" hidden="1">
      <c r="A4642" s="1">
        <v>1962</v>
      </c>
      <c r="B4642" s="1">
        <v>87</v>
      </c>
      <c r="C4642" s="1">
        <v>4622.54</v>
      </c>
      <c r="D4642" s="1">
        <v>2440.6999999999998</v>
      </c>
      <c r="E4642" s="1">
        <v>7063.24</v>
      </c>
    </row>
    <row r="4643" spans="1:5" hidden="1">
      <c r="A4643" s="1">
        <v>1962</v>
      </c>
      <c r="B4643" s="1">
        <v>88</v>
      </c>
      <c r="C4643" s="1">
        <v>3718.09</v>
      </c>
      <c r="D4643" s="1">
        <v>1931.31</v>
      </c>
      <c r="E4643" s="1">
        <v>5649.4</v>
      </c>
    </row>
    <row r="4644" spans="1:5" hidden="1">
      <c r="A4644" s="1">
        <v>1962</v>
      </c>
      <c r="B4644" s="1">
        <v>89</v>
      </c>
      <c r="C4644" s="1">
        <v>2939.5</v>
      </c>
      <c r="D4644" s="1">
        <v>1475.96</v>
      </c>
      <c r="E4644" s="1">
        <v>4415.46</v>
      </c>
    </row>
    <row r="4645" spans="1:5" hidden="1">
      <c r="A4645" s="1">
        <v>1962</v>
      </c>
      <c r="B4645" s="1">
        <v>90</v>
      </c>
      <c r="C4645" s="1">
        <v>2270.87</v>
      </c>
      <c r="D4645" s="1">
        <v>1116.95</v>
      </c>
      <c r="E4645" s="1">
        <v>3387.82</v>
      </c>
    </row>
    <row r="4646" spans="1:5" hidden="1">
      <c r="A4646" s="1">
        <v>1962</v>
      </c>
      <c r="B4646" s="1">
        <v>91</v>
      </c>
      <c r="C4646" s="1">
        <v>1747.56</v>
      </c>
      <c r="D4646" s="1">
        <v>842.29</v>
      </c>
      <c r="E4646" s="1">
        <v>2589.85</v>
      </c>
    </row>
    <row r="4647" spans="1:5" hidden="1">
      <c r="A4647" s="1">
        <v>1962</v>
      </c>
      <c r="B4647" s="1">
        <v>92</v>
      </c>
      <c r="C4647" s="1">
        <v>1292.6300000000001</v>
      </c>
      <c r="D4647" s="1">
        <v>591.34</v>
      </c>
      <c r="E4647" s="1">
        <v>1883.97</v>
      </c>
    </row>
    <row r="4648" spans="1:5" hidden="1">
      <c r="A4648" s="1">
        <v>1962</v>
      </c>
      <c r="B4648" s="1">
        <v>93</v>
      </c>
      <c r="C4648" s="1">
        <v>912.26</v>
      </c>
      <c r="D4648" s="1">
        <v>397.32</v>
      </c>
      <c r="E4648" s="1">
        <v>1309.58</v>
      </c>
    </row>
    <row r="4649" spans="1:5" hidden="1">
      <c r="A4649" s="1">
        <v>1962</v>
      </c>
      <c r="B4649" s="1">
        <v>94</v>
      </c>
      <c r="C4649" s="1">
        <v>639.21</v>
      </c>
      <c r="D4649" s="1">
        <v>280.47000000000003</v>
      </c>
      <c r="E4649" s="1">
        <v>919.68</v>
      </c>
    </row>
    <row r="4650" spans="1:5" hidden="1">
      <c r="A4650" s="1">
        <v>1962</v>
      </c>
      <c r="B4650" s="1">
        <v>95</v>
      </c>
      <c r="C4650" s="1">
        <v>439.71</v>
      </c>
      <c r="D4650" s="1">
        <v>192.02</v>
      </c>
      <c r="E4650" s="1">
        <v>631.74</v>
      </c>
    </row>
    <row r="4651" spans="1:5" hidden="1">
      <c r="A4651" s="1">
        <v>1962</v>
      </c>
      <c r="B4651" s="1">
        <v>96</v>
      </c>
      <c r="C4651" s="1">
        <v>293.31</v>
      </c>
      <c r="D4651" s="1">
        <v>123.9</v>
      </c>
      <c r="E4651" s="1">
        <v>417.21</v>
      </c>
    </row>
    <row r="4652" spans="1:5" hidden="1">
      <c r="A4652" s="1">
        <v>1962</v>
      </c>
      <c r="B4652" s="1">
        <v>97</v>
      </c>
      <c r="C4652" s="1">
        <v>193.16</v>
      </c>
      <c r="D4652" s="1">
        <v>75.95</v>
      </c>
      <c r="E4652" s="1">
        <v>269.11</v>
      </c>
    </row>
    <row r="4653" spans="1:5" hidden="1">
      <c r="A4653" s="1">
        <v>1962</v>
      </c>
      <c r="B4653" s="1">
        <v>98</v>
      </c>
      <c r="C4653" s="1">
        <v>122.45</v>
      </c>
      <c r="D4653" s="1">
        <v>44.28</v>
      </c>
      <c r="E4653" s="1">
        <v>166.74</v>
      </c>
    </row>
    <row r="4654" spans="1:5" hidden="1">
      <c r="A4654" s="1">
        <v>1962</v>
      </c>
      <c r="B4654" s="1">
        <v>99</v>
      </c>
      <c r="C4654" s="1">
        <v>73.34</v>
      </c>
      <c r="D4654" s="1">
        <v>27.63</v>
      </c>
      <c r="E4654" s="1">
        <v>100.97</v>
      </c>
    </row>
    <row r="4655" spans="1:5" hidden="1">
      <c r="A4655" s="1">
        <v>1962</v>
      </c>
      <c r="B4655" s="1">
        <v>100</v>
      </c>
      <c r="C4655" s="1">
        <v>43.79</v>
      </c>
      <c r="D4655" s="1">
        <v>19.420000000000002</v>
      </c>
      <c r="E4655" s="1">
        <v>63.22</v>
      </c>
    </row>
    <row r="4656" spans="1:5" hidden="1">
      <c r="A4656" s="1">
        <v>1962</v>
      </c>
      <c r="B4656" s="1">
        <v>101</v>
      </c>
      <c r="C4656" s="1">
        <v>24.89</v>
      </c>
      <c r="D4656" s="1">
        <v>11.48</v>
      </c>
      <c r="E4656" s="1">
        <v>36.36</v>
      </c>
    </row>
    <row r="4657" spans="1:5" hidden="1">
      <c r="A4657" s="1">
        <v>1962</v>
      </c>
      <c r="B4657" s="1">
        <v>102</v>
      </c>
      <c r="C4657" s="1">
        <v>13.26</v>
      </c>
      <c r="D4657" s="1">
        <v>5.27</v>
      </c>
      <c r="E4657" s="1">
        <v>18.52</v>
      </c>
    </row>
    <row r="4658" spans="1:5" hidden="1">
      <c r="A4658" s="1">
        <v>1962</v>
      </c>
      <c r="B4658" s="1">
        <v>103</v>
      </c>
      <c r="C4658" s="1">
        <v>6.44</v>
      </c>
      <c r="D4658" s="1">
        <v>1.98</v>
      </c>
      <c r="E4658" s="1">
        <v>8.43</v>
      </c>
    </row>
    <row r="4659" spans="1:5" hidden="1">
      <c r="A4659" s="1">
        <v>1962</v>
      </c>
      <c r="B4659" s="1">
        <v>104</v>
      </c>
      <c r="C4659" s="1">
        <v>3.22</v>
      </c>
      <c r="D4659" s="1">
        <v>0.9</v>
      </c>
      <c r="E4659" s="1">
        <v>4.1100000000000003</v>
      </c>
    </row>
    <row r="4660" spans="1:5" hidden="1">
      <c r="A4660" s="1">
        <v>1962</v>
      </c>
      <c r="B4660" s="1">
        <v>105</v>
      </c>
      <c r="C4660" s="1">
        <v>1.77</v>
      </c>
      <c r="D4660" s="1">
        <v>0.34</v>
      </c>
      <c r="E4660" s="1">
        <v>2.11</v>
      </c>
    </row>
    <row r="4661" spans="1:5" hidden="1">
      <c r="A4661" s="1">
        <v>1962</v>
      </c>
      <c r="B4661" s="1">
        <v>106</v>
      </c>
      <c r="C4661" s="1">
        <v>1.35</v>
      </c>
      <c r="D4661" s="1">
        <v>0</v>
      </c>
      <c r="E4661" s="1">
        <v>1.35</v>
      </c>
    </row>
    <row r="4662" spans="1:5" hidden="1">
      <c r="A4662" s="1">
        <v>1962</v>
      </c>
      <c r="B4662" s="1">
        <v>107</v>
      </c>
      <c r="C4662" s="1">
        <v>1.1000000000000001</v>
      </c>
      <c r="D4662" s="1">
        <v>0</v>
      </c>
      <c r="E4662" s="1">
        <v>1.1000000000000001</v>
      </c>
    </row>
    <row r="4663" spans="1:5" hidden="1">
      <c r="A4663" s="1">
        <v>1962</v>
      </c>
      <c r="B4663" s="1">
        <v>108</v>
      </c>
      <c r="C4663" s="1">
        <v>0.35</v>
      </c>
      <c r="D4663" s="1">
        <v>0</v>
      </c>
      <c r="E4663" s="1">
        <v>0.35</v>
      </c>
    </row>
    <row r="4664" spans="1:5" hidden="1">
      <c r="A4664" s="1">
        <v>1962</v>
      </c>
      <c r="B4664" s="1">
        <v>109</v>
      </c>
      <c r="C4664" s="1">
        <v>0</v>
      </c>
      <c r="D4664" s="1">
        <v>0</v>
      </c>
      <c r="E4664" s="1">
        <v>0</v>
      </c>
    </row>
    <row r="4665" spans="1:5" hidden="1">
      <c r="A4665" s="1">
        <v>1962</v>
      </c>
      <c r="B4665" s="1" t="s">
        <v>121</v>
      </c>
      <c r="C4665" s="1">
        <v>0</v>
      </c>
      <c r="D4665" s="1">
        <v>0</v>
      </c>
      <c r="E4665" s="1">
        <v>0</v>
      </c>
    </row>
    <row r="4666" spans="1:5" hidden="1">
      <c r="A4666" s="1">
        <v>1963</v>
      </c>
      <c r="B4666" s="1">
        <v>0</v>
      </c>
      <c r="C4666" s="1">
        <v>112898.61</v>
      </c>
      <c r="D4666" s="1">
        <v>119049.27</v>
      </c>
      <c r="E4666" s="1">
        <v>231947.88</v>
      </c>
    </row>
    <row r="4667" spans="1:5" hidden="1">
      <c r="A4667" s="1">
        <v>1963</v>
      </c>
      <c r="B4667" s="1">
        <v>1</v>
      </c>
      <c r="C4667" s="1">
        <v>114425.77</v>
      </c>
      <c r="D4667" s="1">
        <v>120043.14</v>
      </c>
      <c r="E4667" s="1">
        <v>234468.91</v>
      </c>
    </row>
    <row r="4668" spans="1:5" hidden="1">
      <c r="A4668" s="1">
        <v>1963</v>
      </c>
      <c r="B4668" s="1">
        <v>2</v>
      </c>
      <c r="C4668" s="1">
        <v>113787.48</v>
      </c>
      <c r="D4668" s="1">
        <v>119436.7</v>
      </c>
      <c r="E4668" s="1">
        <v>233224.17</v>
      </c>
    </row>
    <row r="4669" spans="1:5" hidden="1">
      <c r="A4669" s="1">
        <v>1963</v>
      </c>
      <c r="B4669" s="1">
        <v>3</v>
      </c>
      <c r="C4669" s="1">
        <v>111862.2</v>
      </c>
      <c r="D4669" s="1">
        <v>117389.21</v>
      </c>
      <c r="E4669" s="1">
        <v>229251.42</v>
      </c>
    </row>
    <row r="4670" spans="1:5" hidden="1">
      <c r="A4670" s="1">
        <v>1963</v>
      </c>
      <c r="B4670" s="1">
        <v>4</v>
      </c>
      <c r="C4670" s="1">
        <v>110408.17</v>
      </c>
      <c r="D4670" s="1">
        <v>115634.62</v>
      </c>
      <c r="E4670" s="1">
        <v>226042.79</v>
      </c>
    </row>
    <row r="4671" spans="1:5" hidden="1">
      <c r="A4671" s="1">
        <v>1963</v>
      </c>
      <c r="B4671" s="1">
        <v>5</v>
      </c>
      <c r="C4671" s="1">
        <v>108787.95</v>
      </c>
      <c r="D4671" s="1">
        <v>114061.54</v>
      </c>
      <c r="E4671" s="1">
        <v>222849.49</v>
      </c>
    </row>
    <row r="4672" spans="1:5" hidden="1">
      <c r="A4672" s="1">
        <v>1963</v>
      </c>
      <c r="B4672" s="1">
        <v>6</v>
      </c>
      <c r="C4672" s="1">
        <v>106586.62</v>
      </c>
      <c r="D4672" s="1">
        <v>112335.74</v>
      </c>
      <c r="E4672" s="1">
        <v>218922.36</v>
      </c>
    </row>
    <row r="4673" spans="1:5" hidden="1">
      <c r="A4673" s="1">
        <v>1963</v>
      </c>
      <c r="B4673" s="1">
        <v>7</v>
      </c>
      <c r="C4673" s="1">
        <v>104934.1</v>
      </c>
      <c r="D4673" s="1">
        <v>110461.98</v>
      </c>
      <c r="E4673" s="1">
        <v>215396.08</v>
      </c>
    </row>
    <row r="4674" spans="1:5" hidden="1">
      <c r="A4674" s="1">
        <v>1963</v>
      </c>
      <c r="B4674" s="1">
        <v>8</v>
      </c>
      <c r="C4674" s="1">
        <v>103707.64</v>
      </c>
      <c r="D4674" s="1">
        <v>108610.64</v>
      </c>
      <c r="E4674" s="1">
        <v>212318.28</v>
      </c>
    </row>
    <row r="4675" spans="1:5" hidden="1">
      <c r="A4675" s="1">
        <v>1963</v>
      </c>
      <c r="B4675" s="1">
        <v>9</v>
      </c>
      <c r="C4675" s="1">
        <v>103326.59</v>
      </c>
      <c r="D4675" s="1">
        <v>107851.92</v>
      </c>
      <c r="E4675" s="1">
        <v>211178.51</v>
      </c>
    </row>
    <row r="4676" spans="1:5" hidden="1">
      <c r="A4676" s="1">
        <v>1963</v>
      </c>
      <c r="B4676" s="1">
        <v>10</v>
      </c>
      <c r="C4676" s="1">
        <v>103230.16</v>
      </c>
      <c r="D4676" s="1">
        <v>107804.68</v>
      </c>
      <c r="E4676" s="1">
        <v>211034.84</v>
      </c>
    </row>
    <row r="4677" spans="1:5" hidden="1">
      <c r="A4677" s="1">
        <v>1963</v>
      </c>
      <c r="B4677" s="1">
        <v>11</v>
      </c>
      <c r="C4677" s="1">
        <v>102109.57</v>
      </c>
      <c r="D4677" s="1">
        <v>106759.69</v>
      </c>
      <c r="E4677" s="1">
        <v>208869.27</v>
      </c>
    </row>
    <row r="4678" spans="1:5" hidden="1">
      <c r="A4678" s="1">
        <v>1963</v>
      </c>
      <c r="B4678" s="1">
        <v>12</v>
      </c>
      <c r="C4678" s="1">
        <v>100955.37</v>
      </c>
      <c r="D4678" s="1">
        <v>105506.38</v>
      </c>
      <c r="E4678" s="1">
        <v>206461.75</v>
      </c>
    </row>
    <row r="4679" spans="1:5" hidden="1">
      <c r="A4679" s="1">
        <v>1963</v>
      </c>
      <c r="B4679" s="1">
        <v>13</v>
      </c>
      <c r="C4679" s="1">
        <v>99511.2</v>
      </c>
      <c r="D4679" s="1">
        <v>104010.95</v>
      </c>
      <c r="E4679" s="1">
        <v>203522.15</v>
      </c>
    </row>
    <row r="4680" spans="1:5" hidden="1">
      <c r="A4680" s="1">
        <v>1963</v>
      </c>
      <c r="B4680" s="1">
        <v>14</v>
      </c>
      <c r="C4680" s="1">
        <v>97906.63</v>
      </c>
      <c r="D4680" s="1">
        <v>102580.82</v>
      </c>
      <c r="E4680" s="1">
        <v>200487.45</v>
      </c>
    </row>
    <row r="4681" spans="1:5" hidden="1">
      <c r="A4681" s="1">
        <v>1963</v>
      </c>
      <c r="B4681" s="1">
        <v>15</v>
      </c>
      <c r="C4681" s="1">
        <v>99508.76</v>
      </c>
      <c r="D4681" s="1">
        <v>104606.19</v>
      </c>
      <c r="E4681" s="1">
        <v>204114.95</v>
      </c>
    </row>
    <row r="4682" spans="1:5" hidden="1">
      <c r="A4682" s="1">
        <v>1963</v>
      </c>
      <c r="B4682" s="1">
        <v>16</v>
      </c>
      <c r="C4682" s="1">
        <v>98503.29</v>
      </c>
      <c r="D4682" s="1">
        <v>104028.97</v>
      </c>
      <c r="E4682" s="1">
        <v>202532.25</v>
      </c>
    </row>
    <row r="4683" spans="1:5" hidden="1">
      <c r="A4683" s="1">
        <v>1963</v>
      </c>
      <c r="B4683" s="1">
        <v>17</v>
      </c>
      <c r="C4683" s="1">
        <v>90219.53</v>
      </c>
      <c r="D4683" s="1">
        <v>95149.95</v>
      </c>
      <c r="E4683" s="1">
        <v>185369.48</v>
      </c>
    </row>
    <row r="4684" spans="1:5" hidden="1">
      <c r="A4684" s="1">
        <v>1963</v>
      </c>
      <c r="B4684" s="1">
        <v>18</v>
      </c>
      <c r="C4684" s="1">
        <v>84683.16</v>
      </c>
      <c r="D4684" s="1">
        <v>88761.919999999998</v>
      </c>
      <c r="E4684" s="1">
        <v>173445.07</v>
      </c>
    </row>
    <row r="4685" spans="1:5" hidden="1">
      <c r="A4685" s="1">
        <v>1963</v>
      </c>
      <c r="B4685" s="1">
        <v>19</v>
      </c>
      <c r="C4685" s="1">
        <v>81454.12</v>
      </c>
      <c r="D4685" s="1">
        <v>85229.79</v>
      </c>
      <c r="E4685" s="1">
        <v>166683.91</v>
      </c>
    </row>
    <row r="4686" spans="1:5" hidden="1">
      <c r="A4686" s="1">
        <v>1963</v>
      </c>
      <c r="B4686" s="1">
        <v>20</v>
      </c>
      <c r="C4686" s="1">
        <v>76472.61</v>
      </c>
      <c r="D4686" s="1">
        <v>80570.880000000005</v>
      </c>
      <c r="E4686" s="1">
        <v>157043.49</v>
      </c>
    </row>
    <row r="4687" spans="1:5" hidden="1">
      <c r="A4687" s="1">
        <v>1963</v>
      </c>
      <c r="B4687" s="1">
        <v>21</v>
      </c>
      <c r="C4687" s="1">
        <v>73534.42</v>
      </c>
      <c r="D4687" s="1">
        <v>78234.070000000007</v>
      </c>
      <c r="E4687" s="1">
        <v>151768.49</v>
      </c>
    </row>
    <row r="4688" spans="1:5" hidden="1">
      <c r="A4688" s="1">
        <v>1963</v>
      </c>
      <c r="B4688" s="1">
        <v>22</v>
      </c>
      <c r="C4688" s="1">
        <v>71216.34</v>
      </c>
      <c r="D4688" s="1">
        <v>75793.789999999994</v>
      </c>
      <c r="E4688" s="1">
        <v>147010.13</v>
      </c>
    </row>
    <row r="4689" spans="1:5" hidden="1">
      <c r="A4689" s="1">
        <v>1963</v>
      </c>
      <c r="B4689" s="1">
        <v>23</v>
      </c>
      <c r="C4689" s="1">
        <v>69406.429999999993</v>
      </c>
      <c r="D4689" s="1">
        <v>73384.02</v>
      </c>
      <c r="E4689" s="1">
        <v>142790.45000000001</v>
      </c>
    </row>
    <row r="4690" spans="1:5" hidden="1">
      <c r="A4690" s="1">
        <v>1963</v>
      </c>
      <c r="B4690" s="1">
        <v>24</v>
      </c>
      <c r="C4690" s="1">
        <v>69055.98</v>
      </c>
      <c r="D4690" s="1">
        <v>72607.070000000007</v>
      </c>
      <c r="E4690" s="1">
        <v>141663.04999999999</v>
      </c>
    </row>
    <row r="4691" spans="1:5" hidden="1">
      <c r="A4691" s="1">
        <v>1963</v>
      </c>
      <c r="B4691" s="1">
        <v>25</v>
      </c>
      <c r="C4691" s="1">
        <v>68508.42</v>
      </c>
      <c r="D4691" s="1">
        <v>72183.33</v>
      </c>
      <c r="E4691" s="1">
        <v>140691.75</v>
      </c>
    </row>
    <row r="4692" spans="1:5" hidden="1">
      <c r="A4692" s="1">
        <v>1963</v>
      </c>
      <c r="B4692" s="1">
        <v>26</v>
      </c>
      <c r="C4692" s="1">
        <v>67309.69</v>
      </c>
      <c r="D4692" s="1">
        <v>71434.399999999994</v>
      </c>
      <c r="E4692" s="1">
        <v>138744.09</v>
      </c>
    </row>
    <row r="4693" spans="1:5" hidden="1">
      <c r="A4693" s="1">
        <v>1963</v>
      </c>
      <c r="B4693" s="1">
        <v>27</v>
      </c>
      <c r="C4693" s="1">
        <v>65736.59</v>
      </c>
      <c r="D4693" s="1">
        <v>69962.080000000002</v>
      </c>
      <c r="E4693" s="1">
        <v>135698.67000000001</v>
      </c>
    </row>
    <row r="4694" spans="1:5" hidden="1">
      <c r="A4694" s="1">
        <v>1963</v>
      </c>
      <c r="B4694" s="1">
        <v>28</v>
      </c>
      <c r="C4694" s="1">
        <v>64084.09</v>
      </c>
      <c r="D4694" s="1">
        <v>68582.759999999995</v>
      </c>
      <c r="E4694" s="1">
        <v>132666.85</v>
      </c>
    </row>
    <row r="4695" spans="1:5" hidden="1">
      <c r="A4695" s="1">
        <v>1963</v>
      </c>
      <c r="B4695" s="1">
        <v>29</v>
      </c>
      <c r="C4695" s="1">
        <v>63279.5</v>
      </c>
      <c r="D4695" s="1">
        <v>68401.56</v>
      </c>
      <c r="E4695" s="1">
        <v>131681.06</v>
      </c>
    </row>
    <row r="4696" spans="1:5" hidden="1">
      <c r="A4696" s="1">
        <v>1963</v>
      </c>
      <c r="B4696" s="1">
        <v>30</v>
      </c>
      <c r="C4696" s="1">
        <v>63425.83</v>
      </c>
      <c r="D4696" s="1">
        <v>69024.710000000006</v>
      </c>
      <c r="E4696" s="1">
        <v>132450.54</v>
      </c>
    </row>
    <row r="4697" spans="1:5" hidden="1">
      <c r="A4697" s="1">
        <v>1963</v>
      </c>
      <c r="B4697" s="1">
        <v>31</v>
      </c>
      <c r="C4697" s="1">
        <v>65364.12</v>
      </c>
      <c r="D4697" s="1">
        <v>71138.009999999995</v>
      </c>
      <c r="E4697" s="1">
        <v>136502.13</v>
      </c>
    </row>
    <row r="4698" spans="1:5" hidden="1">
      <c r="A4698" s="1">
        <v>1963</v>
      </c>
      <c r="B4698" s="1">
        <v>32</v>
      </c>
      <c r="C4698" s="1">
        <v>68639.66</v>
      </c>
      <c r="D4698" s="1">
        <v>74588.399999999994</v>
      </c>
      <c r="E4698" s="1">
        <v>143228.06</v>
      </c>
    </row>
    <row r="4699" spans="1:5" hidden="1">
      <c r="A4699" s="1">
        <v>1963</v>
      </c>
      <c r="B4699" s="1">
        <v>33</v>
      </c>
      <c r="C4699" s="1">
        <v>70475.490000000005</v>
      </c>
      <c r="D4699" s="1">
        <v>76898.33</v>
      </c>
      <c r="E4699" s="1">
        <v>147373.82</v>
      </c>
    </row>
    <row r="4700" spans="1:5" hidden="1">
      <c r="A4700" s="1">
        <v>1963</v>
      </c>
      <c r="B4700" s="1">
        <v>34</v>
      </c>
      <c r="C4700" s="1">
        <v>71396.91</v>
      </c>
      <c r="D4700" s="1">
        <v>78146.53</v>
      </c>
      <c r="E4700" s="1">
        <v>149543.44</v>
      </c>
    </row>
    <row r="4701" spans="1:5" hidden="1">
      <c r="A4701" s="1">
        <v>1963</v>
      </c>
      <c r="B4701" s="1">
        <v>35</v>
      </c>
      <c r="C4701" s="1">
        <v>72499.05</v>
      </c>
      <c r="D4701" s="1">
        <v>78950.98</v>
      </c>
      <c r="E4701" s="1">
        <v>151450.03</v>
      </c>
    </row>
    <row r="4702" spans="1:5" hidden="1">
      <c r="A4702" s="1">
        <v>1963</v>
      </c>
      <c r="B4702" s="1">
        <v>36</v>
      </c>
      <c r="C4702" s="1">
        <v>73323.89</v>
      </c>
      <c r="D4702" s="1">
        <v>79375.02</v>
      </c>
      <c r="E4702" s="1">
        <v>152698.91</v>
      </c>
    </row>
    <row r="4703" spans="1:5" hidden="1">
      <c r="A4703" s="1">
        <v>1963</v>
      </c>
      <c r="B4703" s="1">
        <v>37</v>
      </c>
      <c r="C4703" s="1">
        <v>74445.67</v>
      </c>
      <c r="D4703" s="1">
        <v>79923.67</v>
      </c>
      <c r="E4703" s="1">
        <v>154369.34</v>
      </c>
    </row>
    <row r="4704" spans="1:5" hidden="1">
      <c r="A4704" s="1">
        <v>1963</v>
      </c>
      <c r="B4704" s="1">
        <v>38</v>
      </c>
      <c r="C4704" s="1">
        <v>74978.05</v>
      </c>
      <c r="D4704" s="1">
        <v>79533.039999999994</v>
      </c>
      <c r="E4704" s="1">
        <v>154511.09</v>
      </c>
    </row>
    <row r="4705" spans="1:5" hidden="1">
      <c r="A4705" s="1">
        <v>1963</v>
      </c>
      <c r="B4705" s="1">
        <v>39</v>
      </c>
      <c r="C4705" s="1">
        <v>74627.75</v>
      </c>
      <c r="D4705" s="1">
        <v>78305.259999999995</v>
      </c>
      <c r="E4705" s="1">
        <v>152933.01</v>
      </c>
    </row>
    <row r="4706" spans="1:5" hidden="1">
      <c r="A4706" s="1">
        <v>1963</v>
      </c>
      <c r="B4706" s="1">
        <v>40</v>
      </c>
      <c r="C4706" s="1">
        <v>74649.52</v>
      </c>
      <c r="D4706" s="1">
        <v>77974.16</v>
      </c>
      <c r="E4706" s="1">
        <v>152623.67999999999</v>
      </c>
    </row>
    <row r="4707" spans="1:5" hidden="1">
      <c r="A4707" s="1">
        <v>1963</v>
      </c>
      <c r="B4707" s="1">
        <v>41</v>
      </c>
      <c r="C4707" s="1">
        <v>74851.37</v>
      </c>
      <c r="D4707" s="1">
        <v>78150.179999999993</v>
      </c>
      <c r="E4707" s="1">
        <v>153001.54</v>
      </c>
    </row>
    <row r="4708" spans="1:5" hidden="1">
      <c r="A4708" s="1">
        <v>1963</v>
      </c>
      <c r="B4708" s="1">
        <v>42</v>
      </c>
      <c r="C4708" s="1">
        <v>73413.25</v>
      </c>
      <c r="D4708" s="1">
        <v>76614.06</v>
      </c>
      <c r="E4708" s="1">
        <v>150027.31</v>
      </c>
    </row>
    <row r="4709" spans="1:5" hidden="1">
      <c r="A4709" s="1">
        <v>1963</v>
      </c>
      <c r="B4709" s="1">
        <v>43</v>
      </c>
      <c r="C4709" s="1">
        <v>68926.33</v>
      </c>
      <c r="D4709" s="1">
        <v>71530.559999999998</v>
      </c>
      <c r="E4709" s="1">
        <v>140456.89000000001</v>
      </c>
    </row>
    <row r="4710" spans="1:5" hidden="1">
      <c r="A4710" s="1">
        <v>1963</v>
      </c>
      <c r="B4710" s="1">
        <v>44</v>
      </c>
      <c r="C4710" s="1">
        <v>64636.52</v>
      </c>
      <c r="D4710" s="1">
        <v>65942.61</v>
      </c>
      <c r="E4710" s="1">
        <v>130579.13</v>
      </c>
    </row>
    <row r="4711" spans="1:5" hidden="1">
      <c r="A4711" s="1">
        <v>1963</v>
      </c>
      <c r="B4711" s="1">
        <v>45</v>
      </c>
      <c r="C4711" s="1">
        <v>63523</v>
      </c>
      <c r="D4711" s="1">
        <v>63997.53</v>
      </c>
      <c r="E4711" s="1">
        <v>127520.52</v>
      </c>
    </row>
    <row r="4712" spans="1:5" hidden="1">
      <c r="A4712" s="1">
        <v>1963</v>
      </c>
      <c r="B4712" s="1">
        <v>46</v>
      </c>
      <c r="C4712" s="1">
        <v>64172.36</v>
      </c>
      <c r="D4712" s="1">
        <v>64993.15</v>
      </c>
      <c r="E4712" s="1">
        <v>129165.51</v>
      </c>
    </row>
    <row r="4713" spans="1:5" hidden="1">
      <c r="A4713" s="1">
        <v>1963</v>
      </c>
      <c r="B4713" s="1">
        <v>47</v>
      </c>
      <c r="C4713" s="1">
        <v>65268.53</v>
      </c>
      <c r="D4713" s="1">
        <v>66592.039999999994</v>
      </c>
      <c r="E4713" s="1">
        <v>131860.56</v>
      </c>
    </row>
    <row r="4714" spans="1:5" hidden="1">
      <c r="A4714" s="1">
        <v>1963</v>
      </c>
      <c r="B4714" s="1">
        <v>48</v>
      </c>
      <c r="C4714" s="1">
        <v>66420.73</v>
      </c>
      <c r="D4714" s="1">
        <v>67720.08</v>
      </c>
      <c r="E4714" s="1">
        <v>134140.81</v>
      </c>
    </row>
    <row r="4715" spans="1:5" hidden="1">
      <c r="A4715" s="1">
        <v>1963</v>
      </c>
      <c r="B4715" s="1">
        <v>49</v>
      </c>
      <c r="C4715" s="1">
        <v>65760.34</v>
      </c>
      <c r="D4715" s="1">
        <v>67330.710000000006</v>
      </c>
      <c r="E4715" s="1">
        <v>133091.04</v>
      </c>
    </row>
    <row r="4716" spans="1:5" hidden="1">
      <c r="A4716" s="1">
        <v>1963</v>
      </c>
      <c r="B4716" s="1">
        <v>50</v>
      </c>
      <c r="C4716" s="1">
        <v>63161.47</v>
      </c>
      <c r="D4716" s="1">
        <v>65606.91</v>
      </c>
      <c r="E4716" s="1">
        <v>128768.38</v>
      </c>
    </row>
    <row r="4717" spans="1:5" hidden="1">
      <c r="A4717" s="1">
        <v>1963</v>
      </c>
      <c r="B4717" s="1">
        <v>51</v>
      </c>
      <c r="C4717" s="1">
        <v>60561.64</v>
      </c>
      <c r="D4717" s="1">
        <v>63584.84</v>
      </c>
      <c r="E4717" s="1">
        <v>124146.48</v>
      </c>
    </row>
    <row r="4718" spans="1:5" hidden="1">
      <c r="A4718" s="1">
        <v>1963</v>
      </c>
      <c r="B4718" s="1">
        <v>52</v>
      </c>
      <c r="C4718" s="1">
        <v>58086.46</v>
      </c>
      <c r="D4718" s="1">
        <v>61607.46</v>
      </c>
      <c r="E4718" s="1">
        <v>119693.92</v>
      </c>
    </row>
    <row r="4719" spans="1:5" hidden="1">
      <c r="A4719" s="1">
        <v>1963</v>
      </c>
      <c r="B4719" s="1">
        <v>53</v>
      </c>
      <c r="C4719" s="1">
        <v>55784.34</v>
      </c>
      <c r="D4719" s="1">
        <v>59558.42</v>
      </c>
      <c r="E4719" s="1">
        <v>115342.76</v>
      </c>
    </row>
    <row r="4720" spans="1:5" hidden="1">
      <c r="A4720" s="1">
        <v>1963</v>
      </c>
      <c r="B4720" s="1">
        <v>54</v>
      </c>
      <c r="C4720" s="1">
        <v>53981.48</v>
      </c>
      <c r="D4720" s="1">
        <v>57333.97</v>
      </c>
      <c r="E4720" s="1">
        <v>111315.45</v>
      </c>
    </row>
    <row r="4721" spans="1:5" hidden="1">
      <c r="A4721" s="1">
        <v>1963</v>
      </c>
      <c r="B4721" s="1">
        <v>55</v>
      </c>
      <c r="C4721" s="1">
        <v>52382.45</v>
      </c>
      <c r="D4721" s="1">
        <v>55157.01</v>
      </c>
      <c r="E4721" s="1">
        <v>107539.46</v>
      </c>
    </row>
    <row r="4722" spans="1:5" hidden="1">
      <c r="A4722" s="1">
        <v>1963</v>
      </c>
      <c r="B4722" s="1">
        <v>56</v>
      </c>
      <c r="C4722" s="1">
        <v>50087.19</v>
      </c>
      <c r="D4722" s="1">
        <v>53007.9</v>
      </c>
      <c r="E4722" s="1">
        <v>103095.1</v>
      </c>
    </row>
    <row r="4723" spans="1:5" hidden="1">
      <c r="A4723" s="1">
        <v>1963</v>
      </c>
      <c r="B4723" s="1">
        <v>57</v>
      </c>
      <c r="C4723" s="1">
        <v>47931.79</v>
      </c>
      <c r="D4723" s="1">
        <v>50932.02</v>
      </c>
      <c r="E4723" s="1">
        <v>98863.81</v>
      </c>
    </row>
    <row r="4724" spans="1:5" hidden="1">
      <c r="A4724" s="1">
        <v>1963</v>
      </c>
      <c r="B4724" s="1">
        <v>58</v>
      </c>
      <c r="C4724" s="1">
        <v>46133.37</v>
      </c>
      <c r="D4724" s="1">
        <v>48584.9</v>
      </c>
      <c r="E4724" s="1">
        <v>94718.27</v>
      </c>
    </row>
    <row r="4725" spans="1:5" hidden="1">
      <c r="A4725" s="1">
        <v>1963</v>
      </c>
      <c r="B4725" s="1">
        <v>59</v>
      </c>
      <c r="C4725" s="1">
        <v>44333.23</v>
      </c>
      <c r="D4725" s="1">
        <v>45662.94</v>
      </c>
      <c r="E4725" s="1">
        <v>89996.17</v>
      </c>
    </row>
    <row r="4726" spans="1:5" hidden="1">
      <c r="A4726" s="1">
        <v>1963</v>
      </c>
      <c r="B4726" s="1">
        <v>60</v>
      </c>
      <c r="C4726" s="1">
        <v>43298.83</v>
      </c>
      <c r="D4726" s="1">
        <v>43251.95</v>
      </c>
      <c r="E4726" s="1">
        <v>86550.78</v>
      </c>
    </row>
    <row r="4727" spans="1:5" hidden="1">
      <c r="A4727" s="1">
        <v>1963</v>
      </c>
      <c r="B4727" s="1">
        <v>61</v>
      </c>
      <c r="C4727" s="1">
        <v>43099.92</v>
      </c>
      <c r="D4727" s="1">
        <v>41627.96</v>
      </c>
      <c r="E4727" s="1">
        <v>84727.88</v>
      </c>
    </row>
    <row r="4728" spans="1:5" hidden="1">
      <c r="A4728" s="1">
        <v>1963</v>
      </c>
      <c r="B4728" s="1">
        <v>62</v>
      </c>
      <c r="C4728" s="1">
        <v>42849.52</v>
      </c>
      <c r="D4728" s="1">
        <v>40177.79</v>
      </c>
      <c r="E4728" s="1">
        <v>83027.31</v>
      </c>
    </row>
    <row r="4729" spans="1:5" hidden="1">
      <c r="A4729" s="1">
        <v>1963</v>
      </c>
      <c r="B4729" s="1">
        <v>63</v>
      </c>
      <c r="C4729" s="1">
        <v>41955.93</v>
      </c>
      <c r="D4729" s="1">
        <v>38058.17</v>
      </c>
      <c r="E4729" s="1">
        <v>80014.100000000006</v>
      </c>
    </row>
    <row r="4730" spans="1:5" hidden="1">
      <c r="A4730" s="1">
        <v>1963</v>
      </c>
      <c r="B4730" s="1">
        <v>64</v>
      </c>
      <c r="C4730" s="1">
        <v>40429.99</v>
      </c>
      <c r="D4730" s="1">
        <v>35655.620000000003</v>
      </c>
      <c r="E4730" s="1">
        <v>76085.61</v>
      </c>
    </row>
    <row r="4731" spans="1:5" hidden="1">
      <c r="A4731" s="1">
        <v>1963</v>
      </c>
      <c r="B4731" s="1">
        <v>65</v>
      </c>
      <c r="C4731" s="1">
        <v>39423.35</v>
      </c>
      <c r="D4731" s="1">
        <v>33750.61</v>
      </c>
      <c r="E4731" s="1">
        <v>73173.960000000006</v>
      </c>
    </row>
    <row r="4732" spans="1:5" hidden="1">
      <c r="A4732" s="1">
        <v>1963</v>
      </c>
      <c r="B4732" s="1">
        <v>66</v>
      </c>
      <c r="C4732" s="1">
        <v>38652.22</v>
      </c>
      <c r="D4732" s="1">
        <v>31953.83</v>
      </c>
      <c r="E4732" s="1">
        <v>70606.05</v>
      </c>
    </row>
    <row r="4733" spans="1:5" hidden="1">
      <c r="A4733" s="1">
        <v>1963</v>
      </c>
      <c r="B4733" s="1">
        <v>67</v>
      </c>
      <c r="C4733" s="1">
        <v>37598.78</v>
      </c>
      <c r="D4733" s="1">
        <v>30123.19</v>
      </c>
      <c r="E4733" s="1">
        <v>67721.97</v>
      </c>
    </row>
    <row r="4734" spans="1:5" hidden="1">
      <c r="A4734" s="1">
        <v>1963</v>
      </c>
      <c r="B4734" s="1">
        <v>68</v>
      </c>
      <c r="C4734" s="1">
        <v>36526.39</v>
      </c>
      <c r="D4734" s="1">
        <v>28401.759999999998</v>
      </c>
      <c r="E4734" s="1">
        <v>64928.15</v>
      </c>
    </row>
    <row r="4735" spans="1:5" hidden="1">
      <c r="A4735" s="1">
        <v>1963</v>
      </c>
      <c r="B4735" s="1">
        <v>69</v>
      </c>
      <c r="C4735" s="1">
        <v>35348.49</v>
      </c>
      <c r="D4735" s="1">
        <v>26920.53</v>
      </c>
      <c r="E4735" s="1">
        <v>62269.02</v>
      </c>
    </row>
    <row r="4736" spans="1:5" hidden="1">
      <c r="A4736" s="1">
        <v>1963</v>
      </c>
      <c r="B4736" s="1">
        <v>70</v>
      </c>
      <c r="C4736" s="1">
        <v>34322.42</v>
      </c>
      <c r="D4736" s="1">
        <v>25995.67</v>
      </c>
      <c r="E4736" s="1">
        <v>60318.09</v>
      </c>
    </row>
    <row r="4737" spans="1:5" hidden="1">
      <c r="A4737" s="1">
        <v>1963</v>
      </c>
      <c r="B4737" s="1">
        <v>71</v>
      </c>
      <c r="C4737" s="1">
        <v>33200.870000000003</v>
      </c>
      <c r="D4737" s="1">
        <v>25146.98</v>
      </c>
      <c r="E4737" s="1">
        <v>58347.85</v>
      </c>
    </row>
    <row r="4738" spans="1:5" hidden="1">
      <c r="A4738" s="1">
        <v>1963</v>
      </c>
      <c r="B4738" s="1">
        <v>72</v>
      </c>
      <c r="C4738" s="1">
        <v>31378.84</v>
      </c>
      <c r="D4738" s="1">
        <v>24025.439999999999</v>
      </c>
      <c r="E4738" s="1">
        <v>55404.28</v>
      </c>
    </row>
    <row r="4739" spans="1:5" hidden="1">
      <c r="A4739" s="1">
        <v>1963</v>
      </c>
      <c r="B4739" s="1">
        <v>73</v>
      </c>
      <c r="C4739" s="1">
        <v>29305.08</v>
      </c>
      <c r="D4739" s="1">
        <v>22624.91</v>
      </c>
      <c r="E4739" s="1">
        <v>51929.99</v>
      </c>
    </row>
    <row r="4740" spans="1:5" hidden="1">
      <c r="A4740" s="1">
        <v>1963</v>
      </c>
      <c r="B4740" s="1">
        <v>74</v>
      </c>
      <c r="C4740" s="1">
        <v>27475.39</v>
      </c>
      <c r="D4740" s="1">
        <v>20852.72</v>
      </c>
      <c r="E4740" s="1">
        <v>48328.12</v>
      </c>
    </row>
    <row r="4741" spans="1:5" hidden="1">
      <c r="A4741" s="1">
        <v>1963</v>
      </c>
      <c r="B4741" s="1">
        <v>75</v>
      </c>
      <c r="C4741" s="1">
        <v>25379.43</v>
      </c>
      <c r="D4741" s="1">
        <v>18528.759999999998</v>
      </c>
      <c r="E4741" s="1">
        <v>43908.19</v>
      </c>
    </row>
    <row r="4742" spans="1:5" hidden="1">
      <c r="A4742" s="1">
        <v>1963</v>
      </c>
      <c r="B4742" s="1">
        <v>76</v>
      </c>
      <c r="C4742" s="1">
        <v>23054.77</v>
      </c>
      <c r="D4742" s="1">
        <v>16426.88</v>
      </c>
      <c r="E4742" s="1">
        <v>39481.64</v>
      </c>
    </row>
    <row r="4743" spans="1:5" hidden="1">
      <c r="A4743" s="1">
        <v>1963</v>
      </c>
      <c r="B4743" s="1">
        <v>77</v>
      </c>
      <c r="C4743" s="1">
        <v>21100.61</v>
      </c>
      <c r="D4743" s="1">
        <v>14776.06</v>
      </c>
      <c r="E4743" s="1">
        <v>35876.68</v>
      </c>
    </row>
    <row r="4744" spans="1:5" hidden="1">
      <c r="A4744" s="1">
        <v>1963</v>
      </c>
      <c r="B4744" s="1">
        <v>78</v>
      </c>
      <c r="C4744" s="1">
        <v>19029.72</v>
      </c>
      <c r="D4744" s="1">
        <v>13002.86</v>
      </c>
      <c r="E4744" s="1">
        <v>32032.58</v>
      </c>
    </row>
    <row r="4745" spans="1:5" hidden="1">
      <c r="A4745" s="1">
        <v>1963</v>
      </c>
      <c r="B4745" s="1">
        <v>79</v>
      </c>
      <c r="C4745" s="1">
        <v>16483.12</v>
      </c>
      <c r="D4745" s="1">
        <v>11055.75</v>
      </c>
      <c r="E4745" s="1">
        <v>27538.87</v>
      </c>
    </row>
    <row r="4746" spans="1:5" hidden="1">
      <c r="A4746" s="1">
        <v>1963</v>
      </c>
      <c r="B4746" s="1">
        <v>80</v>
      </c>
      <c r="C4746" s="1">
        <v>15368.03</v>
      </c>
      <c r="D4746" s="1">
        <v>9821.8700000000008</v>
      </c>
      <c r="E4746" s="1">
        <v>25189.9</v>
      </c>
    </row>
    <row r="4747" spans="1:5" hidden="1">
      <c r="A4747" s="1">
        <v>1963</v>
      </c>
      <c r="B4747" s="1">
        <v>81</v>
      </c>
      <c r="C4747" s="1">
        <v>13598.22</v>
      </c>
      <c r="D4747" s="1">
        <v>8471.6</v>
      </c>
      <c r="E4747" s="1">
        <v>22069.82</v>
      </c>
    </row>
    <row r="4748" spans="1:5" hidden="1">
      <c r="A4748" s="1">
        <v>1963</v>
      </c>
      <c r="B4748" s="1">
        <v>82</v>
      </c>
      <c r="C4748" s="1">
        <v>12263.46</v>
      </c>
      <c r="D4748" s="1">
        <v>7350.48</v>
      </c>
      <c r="E4748" s="1">
        <v>19613.939999999999</v>
      </c>
    </row>
    <row r="4749" spans="1:5" hidden="1">
      <c r="A4749" s="1">
        <v>1963</v>
      </c>
      <c r="B4749" s="1">
        <v>83</v>
      </c>
      <c r="C4749" s="1">
        <v>10664.42</v>
      </c>
      <c r="D4749" s="1">
        <v>6177.1</v>
      </c>
      <c r="E4749" s="1">
        <v>16841.52</v>
      </c>
    </row>
    <row r="4750" spans="1:5" hidden="1">
      <c r="A4750" s="1">
        <v>1963</v>
      </c>
      <c r="B4750" s="1">
        <v>84</v>
      </c>
      <c r="C4750" s="1">
        <v>8761.15</v>
      </c>
      <c r="D4750" s="1">
        <v>5028.5600000000004</v>
      </c>
      <c r="E4750" s="1">
        <v>13789.71</v>
      </c>
    </row>
    <row r="4751" spans="1:5" hidden="1">
      <c r="A4751" s="1">
        <v>1963</v>
      </c>
      <c r="B4751" s="1">
        <v>85</v>
      </c>
      <c r="C4751" s="1">
        <v>7132.34</v>
      </c>
      <c r="D4751" s="1">
        <v>4026.97</v>
      </c>
      <c r="E4751" s="1">
        <v>11159.32</v>
      </c>
    </row>
    <row r="4752" spans="1:5" hidden="1">
      <c r="A4752" s="1">
        <v>1963</v>
      </c>
      <c r="B4752" s="1">
        <v>86</v>
      </c>
      <c r="C4752" s="1">
        <v>5935.32</v>
      </c>
      <c r="D4752" s="1">
        <v>3171.51</v>
      </c>
      <c r="E4752" s="1">
        <v>9106.82</v>
      </c>
    </row>
    <row r="4753" spans="1:5" hidden="1">
      <c r="A4753" s="1">
        <v>1963</v>
      </c>
      <c r="B4753" s="1">
        <v>87</v>
      </c>
      <c r="C4753" s="1">
        <v>4849.8900000000003</v>
      </c>
      <c r="D4753" s="1">
        <v>2461.35</v>
      </c>
      <c r="E4753" s="1">
        <v>7311.24</v>
      </c>
    </row>
    <row r="4754" spans="1:5" hidden="1">
      <c r="A4754" s="1">
        <v>1963</v>
      </c>
      <c r="B4754" s="1">
        <v>88</v>
      </c>
      <c r="C4754" s="1">
        <v>3885.22</v>
      </c>
      <c r="D4754" s="1">
        <v>1923.04</v>
      </c>
      <c r="E4754" s="1">
        <v>5808.26</v>
      </c>
    </row>
    <row r="4755" spans="1:5" hidden="1">
      <c r="A4755" s="1">
        <v>1963</v>
      </c>
      <c r="B4755" s="1">
        <v>89</v>
      </c>
      <c r="C4755" s="1">
        <v>3071.08</v>
      </c>
      <c r="D4755" s="1">
        <v>1508.29</v>
      </c>
      <c r="E4755" s="1">
        <v>4579.3599999999997</v>
      </c>
    </row>
    <row r="4756" spans="1:5" hidden="1">
      <c r="A4756" s="1">
        <v>1963</v>
      </c>
      <c r="B4756" s="1">
        <v>90</v>
      </c>
      <c r="C4756" s="1">
        <v>2379.17</v>
      </c>
      <c r="D4756" s="1">
        <v>1143.3699999999999</v>
      </c>
      <c r="E4756" s="1">
        <v>3522.54</v>
      </c>
    </row>
    <row r="4757" spans="1:5" hidden="1">
      <c r="A4757" s="1">
        <v>1963</v>
      </c>
      <c r="B4757" s="1">
        <v>91</v>
      </c>
      <c r="C4757" s="1">
        <v>1819.82</v>
      </c>
      <c r="D4757" s="1">
        <v>845.16</v>
      </c>
      <c r="E4757" s="1">
        <v>2664.98</v>
      </c>
    </row>
    <row r="4758" spans="1:5" hidden="1">
      <c r="A4758" s="1">
        <v>1963</v>
      </c>
      <c r="B4758" s="1">
        <v>92</v>
      </c>
      <c r="C4758" s="1">
        <v>1360.02</v>
      </c>
      <c r="D4758" s="1">
        <v>625.04999999999995</v>
      </c>
      <c r="E4758" s="1">
        <v>1985.07</v>
      </c>
    </row>
    <row r="4759" spans="1:5" hidden="1">
      <c r="A4759" s="1">
        <v>1963</v>
      </c>
      <c r="B4759" s="1">
        <v>93</v>
      </c>
      <c r="C4759" s="1">
        <v>971.36</v>
      </c>
      <c r="D4759" s="1">
        <v>423.72</v>
      </c>
      <c r="E4759" s="1">
        <v>1395.09</v>
      </c>
    </row>
    <row r="4760" spans="1:5" hidden="1">
      <c r="A4760" s="1">
        <v>1963</v>
      </c>
      <c r="B4760" s="1">
        <v>94</v>
      </c>
      <c r="C4760" s="1">
        <v>671.28</v>
      </c>
      <c r="D4760" s="1">
        <v>275.24</v>
      </c>
      <c r="E4760" s="1">
        <v>946.52</v>
      </c>
    </row>
    <row r="4761" spans="1:5" hidden="1">
      <c r="A4761" s="1">
        <v>1963</v>
      </c>
      <c r="B4761" s="1">
        <v>95</v>
      </c>
      <c r="C4761" s="1">
        <v>460.48</v>
      </c>
      <c r="D4761" s="1">
        <v>192.96</v>
      </c>
      <c r="E4761" s="1">
        <v>653.45000000000005</v>
      </c>
    </row>
    <row r="4762" spans="1:5" hidden="1">
      <c r="A4762" s="1">
        <v>1963</v>
      </c>
      <c r="B4762" s="1">
        <v>96</v>
      </c>
      <c r="C4762" s="1">
        <v>304.64999999999998</v>
      </c>
      <c r="D4762" s="1">
        <v>126.02</v>
      </c>
      <c r="E4762" s="1">
        <v>430.67</v>
      </c>
    </row>
    <row r="4763" spans="1:5" hidden="1">
      <c r="A4763" s="1">
        <v>1963</v>
      </c>
      <c r="B4763" s="1">
        <v>97</v>
      </c>
      <c r="C4763" s="1">
        <v>192.02</v>
      </c>
      <c r="D4763" s="1">
        <v>78.95</v>
      </c>
      <c r="E4763" s="1">
        <v>270.97000000000003</v>
      </c>
    </row>
    <row r="4764" spans="1:5" hidden="1">
      <c r="A4764" s="1">
        <v>1963</v>
      </c>
      <c r="B4764" s="1">
        <v>98</v>
      </c>
      <c r="C4764" s="1">
        <v>122.84</v>
      </c>
      <c r="D4764" s="1">
        <v>47.12</v>
      </c>
      <c r="E4764" s="1">
        <v>169.96</v>
      </c>
    </row>
    <row r="4765" spans="1:5" hidden="1">
      <c r="A4765" s="1">
        <v>1963</v>
      </c>
      <c r="B4765" s="1">
        <v>99</v>
      </c>
      <c r="C4765" s="1">
        <v>78.2</v>
      </c>
      <c r="D4765" s="1">
        <v>25.07</v>
      </c>
      <c r="E4765" s="1">
        <v>103.27</v>
      </c>
    </row>
    <row r="4766" spans="1:5" hidden="1">
      <c r="A4766" s="1">
        <v>1963</v>
      </c>
      <c r="B4766" s="1">
        <v>100</v>
      </c>
      <c r="C4766" s="1">
        <v>48.11</v>
      </c>
      <c r="D4766" s="1">
        <v>17.72</v>
      </c>
      <c r="E4766" s="1">
        <v>65.83</v>
      </c>
    </row>
    <row r="4767" spans="1:5" hidden="1">
      <c r="A4767" s="1">
        <v>1963</v>
      </c>
      <c r="B4767" s="1">
        <v>101</v>
      </c>
      <c r="C4767" s="1">
        <v>28.47</v>
      </c>
      <c r="D4767" s="1">
        <v>14.21</v>
      </c>
      <c r="E4767" s="1">
        <v>42.68</v>
      </c>
    </row>
    <row r="4768" spans="1:5" hidden="1">
      <c r="A4768" s="1">
        <v>1963</v>
      </c>
      <c r="B4768" s="1">
        <v>102</v>
      </c>
      <c r="C4768" s="1">
        <v>15.73</v>
      </c>
      <c r="D4768" s="1">
        <v>8.51</v>
      </c>
      <c r="E4768" s="1">
        <v>24.23</v>
      </c>
    </row>
    <row r="4769" spans="1:5" hidden="1">
      <c r="A4769" s="1">
        <v>1963</v>
      </c>
      <c r="B4769" s="1">
        <v>103</v>
      </c>
      <c r="C4769" s="1">
        <v>7.96</v>
      </c>
      <c r="D4769" s="1">
        <v>3.63</v>
      </c>
      <c r="E4769" s="1">
        <v>11.59</v>
      </c>
    </row>
    <row r="4770" spans="1:5" hidden="1">
      <c r="A4770" s="1">
        <v>1963</v>
      </c>
      <c r="B4770" s="1">
        <v>104</v>
      </c>
      <c r="C4770" s="1">
        <v>3.47</v>
      </c>
      <c r="D4770" s="1">
        <v>1.1499999999999999</v>
      </c>
      <c r="E4770" s="1">
        <v>4.6100000000000003</v>
      </c>
    </row>
    <row r="4771" spans="1:5" hidden="1">
      <c r="A4771" s="1">
        <v>1963</v>
      </c>
      <c r="B4771" s="1">
        <v>105</v>
      </c>
      <c r="C4771" s="1">
        <v>1.59</v>
      </c>
      <c r="D4771" s="1">
        <v>0.75</v>
      </c>
      <c r="E4771" s="1">
        <v>2.34</v>
      </c>
    </row>
    <row r="4772" spans="1:5" hidden="1">
      <c r="A4772" s="1">
        <v>1963</v>
      </c>
      <c r="B4772" s="1">
        <v>106</v>
      </c>
      <c r="C4772" s="1">
        <v>0.91</v>
      </c>
      <c r="D4772" s="1">
        <v>0.34</v>
      </c>
      <c r="E4772" s="1">
        <v>1.25</v>
      </c>
    </row>
    <row r="4773" spans="1:5" hidden="1">
      <c r="A4773" s="1">
        <v>1963</v>
      </c>
      <c r="B4773" s="1">
        <v>107</v>
      </c>
      <c r="C4773" s="1">
        <v>1.1499999999999999</v>
      </c>
      <c r="D4773" s="1">
        <v>0</v>
      </c>
      <c r="E4773" s="1">
        <v>1.1499999999999999</v>
      </c>
    </row>
    <row r="4774" spans="1:5" hidden="1">
      <c r="A4774" s="1">
        <v>1963</v>
      </c>
      <c r="B4774" s="1">
        <v>108</v>
      </c>
      <c r="C4774" s="1">
        <v>1.1000000000000001</v>
      </c>
      <c r="D4774" s="1">
        <v>0</v>
      </c>
      <c r="E4774" s="1">
        <v>1.1000000000000001</v>
      </c>
    </row>
    <row r="4775" spans="1:5" hidden="1">
      <c r="A4775" s="1">
        <v>1963</v>
      </c>
      <c r="B4775" s="1">
        <v>109</v>
      </c>
      <c r="C4775" s="1">
        <v>0.35</v>
      </c>
      <c r="D4775" s="1">
        <v>0</v>
      </c>
      <c r="E4775" s="1">
        <v>0.35</v>
      </c>
    </row>
    <row r="4776" spans="1:5" hidden="1">
      <c r="A4776" s="1">
        <v>1963</v>
      </c>
      <c r="B4776" s="1" t="s">
        <v>121</v>
      </c>
      <c r="C4776" s="1">
        <v>0</v>
      </c>
      <c r="D4776" s="1">
        <v>0</v>
      </c>
      <c r="E4776" s="1">
        <v>0</v>
      </c>
    </row>
    <row r="4777" spans="1:5" hidden="1">
      <c r="A4777" s="1">
        <v>1964</v>
      </c>
      <c r="B4777" s="1">
        <v>0</v>
      </c>
      <c r="C4777" s="1">
        <v>110656.59</v>
      </c>
      <c r="D4777" s="1">
        <v>116957.42</v>
      </c>
      <c r="E4777" s="1">
        <v>227614.01</v>
      </c>
    </row>
    <row r="4778" spans="1:5" hidden="1">
      <c r="A4778" s="1">
        <v>1964</v>
      </c>
      <c r="B4778" s="1">
        <v>1</v>
      </c>
      <c r="C4778" s="1">
        <v>113128.25</v>
      </c>
      <c r="D4778" s="1">
        <v>119112.2</v>
      </c>
      <c r="E4778" s="1">
        <v>232240.45</v>
      </c>
    </row>
    <row r="4779" spans="1:5" hidden="1">
      <c r="A4779" s="1">
        <v>1964</v>
      </c>
      <c r="B4779" s="1">
        <v>2</v>
      </c>
      <c r="C4779" s="1">
        <v>115278.06</v>
      </c>
      <c r="D4779" s="1">
        <v>120945.66</v>
      </c>
      <c r="E4779" s="1">
        <v>236223.72</v>
      </c>
    </row>
    <row r="4780" spans="1:5" hidden="1">
      <c r="A4780" s="1">
        <v>1964</v>
      </c>
      <c r="B4780" s="1">
        <v>3</v>
      </c>
      <c r="C4780" s="1">
        <v>114788.67</v>
      </c>
      <c r="D4780" s="1">
        <v>120437.82</v>
      </c>
      <c r="E4780" s="1">
        <v>235226.49</v>
      </c>
    </row>
    <row r="4781" spans="1:5" hidden="1">
      <c r="A4781" s="1">
        <v>1964</v>
      </c>
      <c r="B4781" s="1">
        <v>4</v>
      </c>
      <c r="C4781" s="1">
        <v>112838.18</v>
      </c>
      <c r="D4781" s="1">
        <v>118465.22</v>
      </c>
      <c r="E4781" s="1">
        <v>231303.4</v>
      </c>
    </row>
    <row r="4782" spans="1:5" hidden="1">
      <c r="A4782" s="1">
        <v>1964</v>
      </c>
      <c r="B4782" s="1">
        <v>5</v>
      </c>
      <c r="C4782" s="1">
        <v>111333.89</v>
      </c>
      <c r="D4782" s="1">
        <v>116635.74</v>
      </c>
      <c r="E4782" s="1">
        <v>227969.63</v>
      </c>
    </row>
    <row r="4783" spans="1:5" hidden="1">
      <c r="A4783" s="1">
        <v>1964</v>
      </c>
      <c r="B4783" s="1">
        <v>6</v>
      </c>
      <c r="C4783" s="1">
        <v>109639.14</v>
      </c>
      <c r="D4783" s="1">
        <v>115037.61</v>
      </c>
      <c r="E4783" s="1">
        <v>224676.74</v>
      </c>
    </row>
    <row r="4784" spans="1:5" hidden="1">
      <c r="A4784" s="1">
        <v>1964</v>
      </c>
      <c r="B4784" s="1">
        <v>7</v>
      </c>
      <c r="C4784" s="1">
        <v>107487.41</v>
      </c>
      <c r="D4784" s="1">
        <v>113186.29</v>
      </c>
      <c r="E4784" s="1">
        <v>220673.7</v>
      </c>
    </row>
    <row r="4785" spans="1:5" hidden="1">
      <c r="A4785" s="1">
        <v>1964</v>
      </c>
      <c r="B4785" s="1">
        <v>8</v>
      </c>
      <c r="C4785" s="1">
        <v>105759.7</v>
      </c>
      <c r="D4785" s="1">
        <v>111387.94</v>
      </c>
      <c r="E4785" s="1">
        <v>217147.63</v>
      </c>
    </row>
    <row r="4786" spans="1:5" hidden="1">
      <c r="A4786" s="1">
        <v>1964</v>
      </c>
      <c r="B4786" s="1">
        <v>9</v>
      </c>
      <c r="C4786" s="1">
        <v>104508.44</v>
      </c>
      <c r="D4786" s="1">
        <v>109436.78</v>
      </c>
      <c r="E4786" s="1">
        <v>213945.22</v>
      </c>
    </row>
    <row r="4787" spans="1:5" hidden="1">
      <c r="A4787" s="1">
        <v>1964</v>
      </c>
      <c r="B4787" s="1">
        <v>10</v>
      </c>
      <c r="C4787" s="1">
        <v>104102.08</v>
      </c>
      <c r="D4787" s="1">
        <v>108652.61</v>
      </c>
      <c r="E4787" s="1">
        <v>212754.68</v>
      </c>
    </row>
    <row r="4788" spans="1:5" hidden="1">
      <c r="A4788" s="1">
        <v>1964</v>
      </c>
      <c r="B4788" s="1">
        <v>11</v>
      </c>
      <c r="C4788" s="1">
        <v>103955.79</v>
      </c>
      <c r="D4788" s="1">
        <v>108555.51</v>
      </c>
      <c r="E4788" s="1">
        <v>212511.3</v>
      </c>
    </row>
    <row r="4789" spans="1:5" hidden="1">
      <c r="A4789" s="1">
        <v>1964</v>
      </c>
      <c r="B4789" s="1">
        <v>12</v>
      </c>
      <c r="C4789" s="1">
        <v>102835.18</v>
      </c>
      <c r="D4789" s="1">
        <v>107485.36</v>
      </c>
      <c r="E4789" s="1">
        <v>210320.53</v>
      </c>
    </row>
    <row r="4790" spans="1:5" hidden="1">
      <c r="A4790" s="1">
        <v>1964</v>
      </c>
      <c r="B4790" s="1">
        <v>13</v>
      </c>
      <c r="C4790" s="1">
        <v>101581.04</v>
      </c>
      <c r="D4790" s="1">
        <v>106132.07</v>
      </c>
      <c r="E4790" s="1">
        <v>207713.1</v>
      </c>
    </row>
    <row r="4791" spans="1:5" hidden="1">
      <c r="A4791" s="1">
        <v>1964</v>
      </c>
      <c r="B4791" s="1">
        <v>14</v>
      </c>
      <c r="C4791" s="1">
        <v>100086.43</v>
      </c>
      <c r="D4791" s="1">
        <v>104636.73</v>
      </c>
      <c r="E4791" s="1">
        <v>204723.16</v>
      </c>
    </row>
    <row r="4792" spans="1:5" hidden="1">
      <c r="A4792" s="1">
        <v>1964</v>
      </c>
      <c r="B4792" s="1">
        <v>15</v>
      </c>
      <c r="C4792" s="1">
        <v>98407.09</v>
      </c>
      <c r="D4792" s="1">
        <v>103081.02</v>
      </c>
      <c r="E4792" s="1">
        <v>201488.11</v>
      </c>
    </row>
    <row r="4793" spans="1:5" hidden="1">
      <c r="A4793" s="1">
        <v>1964</v>
      </c>
      <c r="B4793" s="1">
        <v>16</v>
      </c>
      <c r="C4793" s="1">
        <v>99959.16</v>
      </c>
      <c r="D4793" s="1">
        <v>105281.78</v>
      </c>
      <c r="E4793" s="1">
        <v>205240.94</v>
      </c>
    </row>
    <row r="4794" spans="1:5" hidden="1">
      <c r="A4794" s="1">
        <v>1964</v>
      </c>
      <c r="B4794" s="1">
        <v>17</v>
      </c>
      <c r="C4794" s="1">
        <v>99078.95</v>
      </c>
      <c r="D4794" s="1">
        <v>104780.25</v>
      </c>
      <c r="E4794" s="1">
        <v>203859.19</v>
      </c>
    </row>
    <row r="4795" spans="1:5" hidden="1">
      <c r="A4795" s="1">
        <v>1964</v>
      </c>
      <c r="B4795" s="1">
        <v>18</v>
      </c>
      <c r="C4795" s="1">
        <v>91195.54</v>
      </c>
      <c r="D4795" s="1">
        <v>96401.9</v>
      </c>
      <c r="E4795" s="1">
        <v>187597.44</v>
      </c>
    </row>
    <row r="4796" spans="1:5" hidden="1">
      <c r="A4796" s="1">
        <v>1964</v>
      </c>
      <c r="B4796" s="1">
        <v>19</v>
      </c>
      <c r="C4796" s="1">
        <v>86034.01</v>
      </c>
      <c r="D4796" s="1">
        <v>90287.6</v>
      </c>
      <c r="E4796" s="1">
        <v>176321.62</v>
      </c>
    </row>
    <row r="4797" spans="1:5" hidden="1">
      <c r="A4797" s="1">
        <v>1964</v>
      </c>
      <c r="B4797" s="1">
        <v>20</v>
      </c>
      <c r="C4797" s="1">
        <v>82754.63</v>
      </c>
      <c r="D4797" s="1">
        <v>86531.11</v>
      </c>
      <c r="E4797" s="1">
        <v>169285.75</v>
      </c>
    </row>
    <row r="4798" spans="1:5" hidden="1">
      <c r="A4798" s="1">
        <v>1964</v>
      </c>
      <c r="B4798" s="1">
        <v>21</v>
      </c>
      <c r="C4798" s="1">
        <v>77397.86</v>
      </c>
      <c r="D4798" s="1">
        <v>81596.2</v>
      </c>
      <c r="E4798" s="1">
        <v>158994.06</v>
      </c>
    </row>
    <row r="4799" spans="1:5" hidden="1">
      <c r="A4799" s="1">
        <v>1964</v>
      </c>
      <c r="B4799" s="1">
        <v>22</v>
      </c>
      <c r="C4799" s="1">
        <v>74284.47</v>
      </c>
      <c r="D4799" s="1">
        <v>78984.91</v>
      </c>
      <c r="E4799" s="1">
        <v>153269.37</v>
      </c>
    </row>
    <row r="4800" spans="1:5" hidden="1">
      <c r="A4800" s="1">
        <v>1964</v>
      </c>
      <c r="B4800" s="1">
        <v>23</v>
      </c>
      <c r="C4800" s="1">
        <v>72116.42</v>
      </c>
      <c r="D4800" s="1">
        <v>76670.3</v>
      </c>
      <c r="E4800" s="1">
        <v>148786.71</v>
      </c>
    </row>
    <row r="4801" spans="1:5" hidden="1">
      <c r="A4801" s="1">
        <v>1964</v>
      </c>
      <c r="B4801" s="1">
        <v>24</v>
      </c>
      <c r="C4801" s="1">
        <v>70481.179999999993</v>
      </c>
      <c r="D4801" s="1">
        <v>74535.679999999993</v>
      </c>
      <c r="E4801" s="1">
        <v>145016.87</v>
      </c>
    </row>
    <row r="4802" spans="1:5" hidden="1">
      <c r="A4802" s="1">
        <v>1964</v>
      </c>
      <c r="B4802" s="1">
        <v>25</v>
      </c>
      <c r="C4802" s="1">
        <v>70205.960000000006</v>
      </c>
      <c r="D4802" s="1">
        <v>73983.570000000007</v>
      </c>
      <c r="E4802" s="1">
        <v>144189.54</v>
      </c>
    </row>
    <row r="4803" spans="1:5" hidden="1">
      <c r="A4803" s="1">
        <v>1964</v>
      </c>
      <c r="B4803" s="1">
        <v>26</v>
      </c>
      <c r="C4803" s="1">
        <v>69534.02</v>
      </c>
      <c r="D4803" s="1">
        <v>73459.179999999993</v>
      </c>
      <c r="E4803" s="1">
        <v>142993.21</v>
      </c>
    </row>
    <row r="4804" spans="1:5" hidden="1">
      <c r="A4804" s="1">
        <v>1964</v>
      </c>
      <c r="B4804" s="1">
        <v>27</v>
      </c>
      <c r="C4804" s="1">
        <v>68335.399999999994</v>
      </c>
      <c r="D4804" s="1">
        <v>72460.479999999996</v>
      </c>
      <c r="E4804" s="1">
        <v>140795.88</v>
      </c>
    </row>
    <row r="4805" spans="1:5" hidden="1">
      <c r="A4805" s="1">
        <v>1964</v>
      </c>
      <c r="B4805" s="1">
        <v>28</v>
      </c>
      <c r="C4805" s="1">
        <v>66612.259999999995</v>
      </c>
      <c r="D4805" s="1">
        <v>70913.350000000006</v>
      </c>
      <c r="E4805" s="1">
        <v>137525.60999999999</v>
      </c>
    </row>
    <row r="4806" spans="1:5" hidden="1">
      <c r="A4806" s="1">
        <v>1964</v>
      </c>
      <c r="B4806" s="1">
        <v>29</v>
      </c>
      <c r="C4806" s="1">
        <v>64934.52</v>
      </c>
      <c r="D4806" s="1">
        <v>69383.02</v>
      </c>
      <c r="E4806" s="1">
        <v>134317.54</v>
      </c>
    </row>
    <row r="4807" spans="1:5" hidden="1">
      <c r="A4807" s="1">
        <v>1964</v>
      </c>
      <c r="B4807" s="1">
        <v>30</v>
      </c>
      <c r="C4807" s="1">
        <v>64079.93</v>
      </c>
      <c r="D4807" s="1">
        <v>69026.679999999993</v>
      </c>
      <c r="E4807" s="1">
        <v>133106.60999999999</v>
      </c>
    </row>
    <row r="4808" spans="1:5" hidden="1">
      <c r="A4808" s="1">
        <v>1964</v>
      </c>
      <c r="B4808" s="1">
        <v>31</v>
      </c>
      <c r="C4808" s="1">
        <v>64176.26</v>
      </c>
      <c r="D4808" s="1">
        <v>69575.34</v>
      </c>
      <c r="E4808" s="1">
        <v>133751.6</v>
      </c>
    </row>
    <row r="4809" spans="1:5" hidden="1">
      <c r="A4809" s="1">
        <v>1964</v>
      </c>
      <c r="B4809" s="1">
        <v>32</v>
      </c>
      <c r="C4809" s="1">
        <v>66139.75</v>
      </c>
      <c r="D4809" s="1">
        <v>71738.86</v>
      </c>
      <c r="E4809" s="1">
        <v>137878.60999999999</v>
      </c>
    </row>
    <row r="4810" spans="1:5" hidden="1">
      <c r="A4810" s="1">
        <v>1964</v>
      </c>
      <c r="B4810" s="1">
        <v>33</v>
      </c>
      <c r="C4810" s="1">
        <v>69290.070000000007</v>
      </c>
      <c r="D4810" s="1">
        <v>75188.88</v>
      </c>
      <c r="E4810" s="1">
        <v>144478.95000000001</v>
      </c>
    </row>
    <row r="4811" spans="1:5" hidden="1">
      <c r="A4811" s="1">
        <v>1964</v>
      </c>
      <c r="B4811" s="1">
        <v>34</v>
      </c>
      <c r="C4811" s="1">
        <v>71101.149999999994</v>
      </c>
      <c r="D4811" s="1">
        <v>77398.880000000005</v>
      </c>
      <c r="E4811" s="1">
        <v>148500.01999999999</v>
      </c>
    </row>
    <row r="4812" spans="1:5" hidden="1">
      <c r="A4812" s="1">
        <v>1964</v>
      </c>
      <c r="B4812" s="1">
        <v>35</v>
      </c>
      <c r="C4812" s="1">
        <v>71997.240000000005</v>
      </c>
      <c r="D4812" s="1">
        <v>78571.759999999995</v>
      </c>
      <c r="E4812" s="1">
        <v>150569</v>
      </c>
    </row>
    <row r="4813" spans="1:5" hidden="1">
      <c r="A4813" s="1">
        <v>1964</v>
      </c>
      <c r="B4813" s="1">
        <v>36</v>
      </c>
      <c r="C4813" s="1">
        <v>73074.720000000001</v>
      </c>
      <c r="D4813" s="1">
        <v>79426.81</v>
      </c>
      <c r="E4813" s="1">
        <v>152501.53</v>
      </c>
    </row>
    <row r="4814" spans="1:5" hidden="1">
      <c r="A4814" s="1">
        <v>1964</v>
      </c>
      <c r="B4814" s="1">
        <v>37</v>
      </c>
      <c r="C4814" s="1">
        <v>73799.56</v>
      </c>
      <c r="D4814" s="1">
        <v>79700.740000000005</v>
      </c>
      <c r="E4814" s="1">
        <v>153500.31</v>
      </c>
    </row>
    <row r="4815" spans="1:5" hidden="1">
      <c r="A4815" s="1">
        <v>1964</v>
      </c>
      <c r="B4815" s="1">
        <v>38</v>
      </c>
      <c r="C4815" s="1">
        <v>74796.11</v>
      </c>
      <c r="D4815" s="1">
        <v>80249.3</v>
      </c>
      <c r="E4815" s="1">
        <v>155045.41</v>
      </c>
    </row>
    <row r="4816" spans="1:5" hidden="1">
      <c r="A4816" s="1">
        <v>1964</v>
      </c>
      <c r="B4816" s="1">
        <v>39</v>
      </c>
      <c r="C4816" s="1">
        <v>75278.62</v>
      </c>
      <c r="D4816" s="1">
        <v>79808.88</v>
      </c>
      <c r="E4816" s="1">
        <v>155087.5</v>
      </c>
    </row>
    <row r="4817" spans="1:5" hidden="1">
      <c r="A4817" s="1">
        <v>1964</v>
      </c>
      <c r="B4817" s="1">
        <v>40</v>
      </c>
      <c r="C4817" s="1">
        <v>74878.25</v>
      </c>
      <c r="D4817" s="1">
        <v>78455.320000000007</v>
      </c>
      <c r="E4817" s="1">
        <v>153333.57</v>
      </c>
    </row>
    <row r="4818" spans="1:5" hidden="1">
      <c r="A4818" s="1">
        <v>1964</v>
      </c>
      <c r="B4818" s="1">
        <v>41</v>
      </c>
      <c r="C4818" s="1">
        <v>74874.69</v>
      </c>
      <c r="D4818" s="1">
        <v>77949.08</v>
      </c>
      <c r="E4818" s="1">
        <v>152823.76999999999</v>
      </c>
    </row>
    <row r="4819" spans="1:5" hidden="1">
      <c r="A4819" s="1">
        <v>1964</v>
      </c>
      <c r="B4819" s="1">
        <v>42</v>
      </c>
      <c r="C4819" s="1">
        <v>75051.570000000007</v>
      </c>
      <c r="D4819" s="1">
        <v>78225.600000000006</v>
      </c>
      <c r="E4819" s="1">
        <v>153277.17000000001</v>
      </c>
    </row>
    <row r="4820" spans="1:5" hidden="1">
      <c r="A4820" s="1">
        <v>1964</v>
      </c>
      <c r="B4820" s="1">
        <v>43</v>
      </c>
      <c r="C4820" s="1">
        <v>73463.77</v>
      </c>
      <c r="D4820" s="1">
        <v>76639.850000000006</v>
      </c>
      <c r="E4820" s="1">
        <v>150103.62</v>
      </c>
    </row>
    <row r="4821" spans="1:5" hidden="1">
      <c r="A4821" s="1">
        <v>1964</v>
      </c>
      <c r="B4821" s="1">
        <v>44</v>
      </c>
      <c r="C4821" s="1">
        <v>69026.69</v>
      </c>
      <c r="D4821" s="1">
        <v>71581.59</v>
      </c>
      <c r="E4821" s="1">
        <v>140608.28</v>
      </c>
    </row>
    <row r="4822" spans="1:5" hidden="1">
      <c r="A4822" s="1">
        <v>1964</v>
      </c>
      <c r="B4822" s="1">
        <v>45</v>
      </c>
      <c r="C4822" s="1">
        <v>64661.71</v>
      </c>
      <c r="D4822" s="1">
        <v>65892.350000000006</v>
      </c>
      <c r="E4822" s="1">
        <v>130554.07</v>
      </c>
    </row>
    <row r="4823" spans="1:5" hidden="1">
      <c r="A4823" s="1">
        <v>1964</v>
      </c>
      <c r="B4823" s="1">
        <v>46</v>
      </c>
      <c r="C4823" s="1">
        <v>63523.05</v>
      </c>
      <c r="D4823" s="1">
        <v>63872.33</v>
      </c>
      <c r="E4823" s="1">
        <v>127395.38</v>
      </c>
    </row>
    <row r="4824" spans="1:5" hidden="1">
      <c r="A4824" s="1">
        <v>1964</v>
      </c>
      <c r="B4824" s="1">
        <v>47</v>
      </c>
      <c r="C4824" s="1">
        <v>64097.83</v>
      </c>
      <c r="D4824" s="1">
        <v>64818.43</v>
      </c>
      <c r="E4824" s="1">
        <v>128916.26</v>
      </c>
    </row>
    <row r="4825" spans="1:5" hidden="1">
      <c r="A4825" s="1">
        <v>1964</v>
      </c>
      <c r="B4825" s="1">
        <v>48</v>
      </c>
      <c r="C4825" s="1">
        <v>65094.27</v>
      </c>
      <c r="D4825" s="1">
        <v>66242.48</v>
      </c>
      <c r="E4825" s="1">
        <v>131336.75</v>
      </c>
    </row>
    <row r="4826" spans="1:5" hidden="1">
      <c r="A4826" s="1">
        <v>1964</v>
      </c>
      <c r="B4826" s="1">
        <v>49</v>
      </c>
      <c r="C4826" s="1">
        <v>66270.850000000006</v>
      </c>
      <c r="D4826" s="1">
        <v>67345.36</v>
      </c>
      <c r="E4826" s="1">
        <v>133616.20000000001</v>
      </c>
    </row>
    <row r="4827" spans="1:5" hidden="1">
      <c r="A4827" s="1">
        <v>1964</v>
      </c>
      <c r="B4827" s="1">
        <v>50</v>
      </c>
      <c r="C4827" s="1">
        <v>65485.14</v>
      </c>
      <c r="D4827" s="1">
        <v>66880.929999999993</v>
      </c>
      <c r="E4827" s="1">
        <v>132366.07</v>
      </c>
    </row>
    <row r="4828" spans="1:5" hidden="1">
      <c r="A4828" s="1">
        <v>1964</v>
      </c>
      <c r="B4828" s="1">
        <v>51</v>
      </c>
      <c r="C4828" s="1">
        <v>62961.36</v>
      </c>
      <c r="D4828" s="1">
        <v>65107.13</v>
      </c>
      <c r="E4828" s="1">
        <v>128068.49</v>
      </c>
    </row>
    <row r="4829" spans="1:5" hidden="1">
      <c r="A4829" s="1">
        <v>1964</v>
      </c>
      <c r="B4829" s="1">
        <v>52</v>
      </c>
      <c r="C4829" s="1">
        <v>60387.46</v>
      </c>
      <c r="D4829" s="1">
        <v>63060.44</v>
      </c>
      <c r="E4829" s="1">
        <v>123447.89</v>
      </c>
    </row>
    <row r="4830" spans="1:5" hidden="1">
      <c r="A4830" s="1">
        <v>1964</v>
      </c>
      <c r="B4830" s="1">
        <v>53</v>
      </c>
      <c r="C4830" s="1">
        <v>57886.58</v>
      </c>
      <c r="D4830" s="1">
        <v>61007.72</v>
      </c>
      <c r="E4830" s="1">
        <v>118894.3</v>
      </c>
    </row>
    <row r="4831" spans="1:5" hidden="1">
      <c r="A4831" s="1">
        <v>1964</v>
      </c>
      <c r="B4831" s="1">
        <v>54</v>
      </c>
      <c r="C4831" s="1">
        <v>55559.32</v>
      </c>
      <c r="D4831" s="1">
        <v>58958.54</v>
      </c>
      <c r="E4831" s="1">
        <v>114517.86</v>
      </c>
    </row>
    <row r="4832" spans="1:5" hidden="1">
      <c r="A4832" s="1">
        <v>1964</v>
      </c>
      <c r="B4832" s="1">
        <v>55</v>
      </c>
      <c r="C4832" s="1">
        <v>53781.5</v>
      </c>
      <c r="D4832" s="1">
        <v>56708.95</v>
      </c>
      <c r="E4832" s="1">
        <v>110490.44</v>
      </c>
    </row>
    <row r="4833" spans="1:5" hidden="1">
      <c r="A4833" s="1">
        <v>1964</v>
      </c>
      <c r="B4833" s="1">
        <v>56</v>
      </c>
      <c r="C4833" s="1">
        <v>52132.77</v>
      </c>
      <c r="D4833" s="1">
        <v>54457.4</v>
      </c>
      <c r="E4833" s="1">
        <v>106590.17</v>
      </c>
    </row>
    <row r="4834" spans="1:5" hidden="1">
      <c r="A4834" s="1">
        <v>1964</v>
      </c>
      <c r="B4834" s="1">
        <v>57</v>
      </c>
      <c r="C4834" s="1">
        <v>49812.06</v>
      </c>
      <c r="D4834" s="1">
        <v>52258.14</v>
      </c>
      <c r="E4834" s="1">
        <v>102070.2</v>
      </c>
    </row>
    <row r="4835" spans="1:5" hidden="1">
      <c r="A4835" s="1">
        <v>1964</v>
      </c>
      <c r="B4835" s="1">
        <v>58</v>
      </c>
      <c r="C4835" s="1">
        <v>47657.26</v>
      </c>
      <c r="D4835" s="1">
        <v>50157.55</v>
      </c>
      <c r="E4835" s="1">
        <v>97814.81</v>
      </c>
    </row>
    <row r="4836" spans="1:5" hidden="1">
      <c r="A4836" s="1">
        <v>1964</v>
      </c>
      <c r="B4836" s="1">
        <v>59</v>
      </c>
      <c r="C4836" s="1">
        <v>45833.23</v>
      </c>
      <c r="D4836" s="1">
        <v>47710.16</v>
      </c>
      <c r="E4836" s="1">
        <v>93543.39</v>
      </c>
    </row>
    <row r="4837" spans="1:5" hidden="1">
      <c r="A4837" s="1">
        <v>1964</v>
      </c>
      <c r="B4837" s="1">
        <v>60</v>
      </c>
      <c r="C4837" s="1">
        <v>43907.58</v>
      </c>
      <c r="D4837" s="1">
        <v>44737.919999999998</v>
      </c>
      <c r="E4837" s="1">
        <v>88645.5</v>
      </c>
    </row>
    <row r="4838" spans="1:5" hidden="1">
      <c r="A4838" s="1">
        <v>1964</v>
      </c>
      <c r="B4838" s="1">
        <v>61</v>
      </c>
      <c r="C4838" s="1">
        <v>42973.65</v>
      </c>
      <c r="D4838" s="1">
        <v>42351.97</v>
      </c>
      <c r="E4838" s="1">
        <v>85325.62</v>
      </c>
    </row>
    <row r="4839" spans="1:5" hidden="1">
      <c r="A4839" s="1">
        <v>1964</v>
      </c>
      <c r="B4839" s="1">
        <v>62</v>
      </c>
      <c r="C4839" s="1">
        <v>42625.27</v>
      </c>
      <c r="D4839" s="1">
        <v>40678.25</v>
      </c>
      <c r="E4839" s="1">
        <v>83303.520000000004</v>
      </c>
    </row>
    <row r="4840" spans="1:5" hidden="1">
      <c r="A4840" s="1">
        <v>1964</v>
      </c>
      <c r="B4840" s="1">
        <v>63</v>
      </c>
      <c r="C4840" s="1">
        <v>42350.080000000002</v>
      </c>
      <c r="D4840" s="1">
        <v>39028.089999999997</v>
      </c>
      <c r="E4840" s="1">
        <v>81378.17</v>
      </c>
    </row>
    <row r="4841" spans="1:5" hidden="1">
      <c r="A4841" s="1">
        <v>1964</v>
      </c>
      <c r="B4841" s="1">
        <v>64</v>
      </c>
      <c r="C4841" s="1">
        <v>41380.86</v>
      </c>
      <c r="D4841" s="1">
        <v>36833.03</v>
      </c>
      <c r="E4841" s="1">
        <v>78213.89</v>
      </c>
    </row>
    <row r="4842" spans="1:5" hidden="1">
      <c r="A4842" s="1">
        <v>1964</v>
      </c>
      <c r="B4842" s="1">
        <v>65</v>
      </c>
      <c r="C4842" s="1">
        <v>39804.14</v>
      </c>
      <c r="D4842" s="1">
        <v>34454.6</v>
      </c>
      <c r="E4842" s="1">
        <v>74258.73</v>
      </c>
    </row>
    <row r="4843" spans="1:5" hidden="1">
      <c r="A4843" s="1">
        <v>1964</v>
      </c>
      <c r="B4843" s="1">
        <v>66</v>
      </c>
      <c r="C4843" s="1">
        <v>38873.410000000003</v>
      </c>
      <c r="D4843" s="1">
        <v>32600.87</v>
      </c>
      <c r="E4843" s="1">
        <v>71474.27</v>
      </c>
    </row>
    <row r="4844" spans="1:5" hidden="1">
      <c r="A4844" s="1">
        <v>1964</v>
      </c>
      <c r="B4844" s="1">
        <v>67</v>
      </c>
      <c r="C4844" s="1">
        <v>38002.339999999997</v>
      </c>
      <c r="D4844" s="1">
        <v>30829.31</v>
      </c>
      <c r="E4844" s="1">
        <v>68831.649999999994</v>
      </c>
    </row>
    <row r="4845" spans="1:5" hidden="1">
      <c r="A4845" s="1">
        <v>1964</v>
      </c>
      <c r="B4845" s="1">
        <v>68</v>
      </c>
      <c r="C4845" s="1">
        <v>36873.69</v>
      </c>
      <c r="D4845" s="1">
        <v>28847.75</v>
      </c>
      <c r="E4845" s="1">
        <v>65721.440000000002</v>
      </c>
    </row>
    <row r="4846" spans="1:5" hidden="1">
      <c r="A4846" s="1">
        <v>1964</v>
      </c>
      <c r="B4846" s="1">
        <v>69</v>
      </c>
      <c r="C4846" s="1">
        <v>35651.300000000003</v>
      </c>
      <c r="D4846" s="1">
        <v>27026.78</v>
      </c>
      <c r="E4846" s="1">
        <v>62678.080000000002</v>
      </c>
    </row>
    <row r="4847" spans="1:5" hidden="1">
      <c r="A4847" s="1">
        <v>1964</v>
      </c>
      <c r="B4847" s="1">
        <v>70</v>
      </c>
      <c r="C4847" s="1">
        <v>34372.21</v>
      </c>
      <c r="D4847" s="1">
        <v>25518.99</v>
      </c>
      <c r="E4847" s="1">
        <v>59891.199999999997</v>
      </c>
    </row>
    <row r="4848" spans="1:5" hidden="1">
      <c r="A4848" s="1">
        <v>1964</v>
      </c>
      <c r="B4848" s="1">
        <v>71</v>
      </c>
      <c r="C4848" s="1">
        <v>33347.410000000003</v>
      </c>
      <c r="D4848" s="1">
        <v>24520.68</v>
      </c>
      <c r="E4848" s="1">
        <v>57868.09</v>
      </c>
    </row>
    <row r="4849" spans="1:5" hidden="1">
      <c r="A4849" s="1">
        <v>1964</v>
      </c>
      <c r="B4849" s="1">
        <v>72</v>
      </c>
      <c r="C4849" s="1">
        <v>32150.26</v>
      </c>
      <c r="D4849" s="1">
        <v>23747.01</v>
      </c>
      <c r="E4849" s="1">
        <v>55897.27</v>
      </c>
    </row>
    <row r="4850" spans="1:5" hidden="1">
      <c r="A4850" s="1">
        <v>1964</v>
      </c>
      <c r="B4850" s="1">
        <v>73</v>
      </c>
      <c r="C4850" s="1">
        <v>30153.66</v>
      </c>
      <c r="D4850" s="1">
        <v>22450.53</v>
      </c>
      <c r="E4850" s="1">
        <v>52604.2</v>
      </c>
    </row>
    <row r="4851" spans="1:5" hidden="1">
      <c r="A4851" s="1">
        <v>1964</v>
      </c>
      <c r="B4851" s="1">
        <v>74</v>
      </c>
      <c r="C4851" s="1">
        <v>28055.53</v>
      </c>
      <c r="D4851" s="1">
        <v>21025.25</v>
      </c>
      <c r="E4851" s="1">
        <v>49080.79</v>
      </c>
    </row>
    <row r="4852" spans="1:5" hidden="1">
      <c r="A4852" s="1">
        <v>1964</v>
      </c>
      <c r="B4852" s="1">
        <v>75</v>
      </c>
      <c r="C4852" s="1">
        <v>26198.720000000001</v>
      </c>
      <c r="D4852" s="1">
        <v>19201.2</v>
      </c>
      <c r="E4852" s="1">
        <v>45399.92</v>
      </c>
    </row>
    <row r="4853" spans="1:5" hidden="1">
      <c r="A4853" s="1">
        <v>1964</v>
      </c>
      <c r="B4853" s="1">
        <v>76</v>
      </c>
      <c r="C4853" s="1">
        <v>24079.17</v>
      </c>
      <c r="D4853" s="1">
        <v>16979.009999999998</v>
      </c>
      <c r="E4853" s="1">
        <v>41058.18</v>
      </c>
    </row>
    <row r="4854" spans="1:5" hidden="1">
      <c r="A4854" s="1">
        <v>1964</v>
      </c>
      <c r="B4854" s="1">
        <v>77</v>
      </c>
      <c r="C4854" s="1">
        <v>21779.75</v>
      </c>
      <c r="D4854" s="1">
        <v>15001.84</v>
      </c>
      <c r="E4854" s="1">
        <v>36781.589999999997</v>
      </c>
    </row>
    <row r="4855" spans="1:5" hidden="1">
      <c r="A4855" s="1">
        <v>1964</v>
      </c>
      <c r="B4855" s="1">
        <v>78</v>
      </c>
      <c r="C4855" s="1">
        <v>19725.41</v>
      </c>
      <c r="D4855" s="1">
        <v>13351.1</v>
      </c>
      <c r="E4855" s="1">
        <v>33076.5</v>
      </c>
    </row>
    <row r="4856" spans="1:5" hidden="1">
      <c r="A4856" s="1">
        <v>1964</v>
      </c>
      <c r="B4856" s="1">
        <v>79</v>
      </c>
      <c r="C4856" s="1">
        <v>17654.740000000002</v>
      </c>
      <c r="D4856" s="1">
        <v>11627.81</v>
      </c>
      <c r="E4856" s="1">
        <v>29282.55</v>
      </c>
    </row>
    <row r="4857" spans="1:5" hidden="1">
      <c r="A4857" s="1">
        <v>1964</v>
      </c>
      <c r="B4857" s="1">
        <v>80</v>
      </c>
      <c r="C4857" s="1">
        <v>16299.56</v>
      </c>
      <c r="D4857" s="1">
        <v>10312.879999999999</v>
      </c>
      <c r="E4857" s="1">
        <v>26612.44</v>
      </c>
    </row>
    <row r="4858" spans="1:5" hidden="1">
      <c r="A4858" s="1">
        <v>1964</v>
      </c>
      <c r="B4858" s="1">
        <v>81</v>
      </c>
      <c r="C4858" s="1">
        <v>14091.62</v>
      </c>
      <c r="D4858" s="1">
        <v>8681.4</v>
      </c>
      <c r="E4858" s="1">
        <v>22773.01</v>
      </c>
    </row>
    <row r="4859" spans="1:5" hidden="1">
      <c r="A4859" s="1">
        <v>1964</v>
      </c>
      <c r="B4859" s="1">
        <v>82</v>
      </c>
      <c r="C4859" s="1">
        <v>12359.65</v>
      </c>
      <c r="D4859" s="1">
        <v>7380.13</v>
      </c>
      <c r="E4859" s="1">
        <v>19739.78</v>
      </c>
    </row>
    <row r="4860" spans="1:5" hidden="1">
      <c r="A4860" s="1">
        <v>1964</v>
      </c>
      <c r="B4860" s="1">
        <v>83</v>
      </c>
      <c r="C4860" s="1">
        <v>10978.32</v>
      </c>
      <c r="D4860" s="1">
        <v>6316.37</v>
      </c>
      <c r="E4860" s="1">
        <v>17294.7</v>
      </c>
    </row>
    <row r="4861" spans="1:5" hidden="1">
      <c r="A4861" s="1">
        <v>1964</v>
      </c>
      <c r="B4861" s="1">
        <v>84</v>
      </c>
      <c r="C4861" s="1">
        <v>9384.2800000000007</v>
      </c>
      <c r="D4861" s="1">
        <v>5224.63</v>
      </c>
      <c r="E4861" s="1">
        <v>14608.91</v>
      </c>
    </row>
    <row r="4862" spans="1:5" hidden="1">
      <c r="A4862" s="1">
        <v>1964</v>
      </c>
      <c r="B4862" s="1">
        <v>85</v>
      </c>
      <c r="C4862" s="1">
        <v>7614.06</v>
      </c>
      <c r="D4862" s="1">
        <v>4179.83</v>
      </c>
      <c r="E4862" s="1">
        <v>11793.89</v>
      </c>
    </row>
    <row r="4863" spans="1:5" hidden="1">
      <c r="A4863" s="1">
        <v>1964</v>
      </c>
      <c r="B4863" s="1">
        <v>86</v>
      </c>
      <c r="C4863" s="1">
        <v>6135.28</v>
      </c>
      <c r="D4863" s="1">
        <v>3304.48</v>
      </c>
      <c r="E4863" s="1">
        <v>9439.77</v>
      </c>
    </row>
    <row r="4864" spans="1:5" hidden="1">
      <c r="A4864" s="1">
        <v>1964</v>
      </c>
      <c r="B4864" s="1">
        <v>87</v>
      </c>
      <c r="C4864" s="1">
        <v>5025.6899999999996</v>
      </c>
      <c r="D4864" s="1">
        <v>2536.92</v>
      </c>
      <c r="E4864" s="1">
        <v>7562.61</v>
      </c>
    </row>
    <row r="4865" spans="1:5" hidden="1">
      <c r="A4865" s="1">
        <v>1964</v>
      </c>
      <c r="B4865" s="1">
        <v>88</v>
      </c>
      <c r="C4865" s="1">
        <v>4054.02</v>
      </c>
      <c r="D4865" s="1">
        <v>1929.87</v>
      </c>
      <c r="E4865" s="1">
        <v>5983.89</v>
      </c>
    </row>
    <row r="4866" spans="1:5" hidden="1">
      <c r="A4866" s="1">
        <v>1964</v>
      </c>
      <c r="B4866" s="1">
        <v>89</v>
      </c>
      <c r="C4866" s="1">
        <v>3189.37</v>
      </c>
      <c r="D4866" s="1">
        <v>1504.17</v>
      </c>
      <c r="E4866" s="1">
        <v>4693.54</v>
      </c>
    </row>
    <row r="4867" spans="1:5" hidden="1">
      <c r="A4867" s="1">
        <v>1964</v>
      </c>
      <c r="B4867" s="1">
        <v>90</v>
      </c>
      <c r="C4867" s="1">
        <v>2468.67</v>
      </c>
      <c r="D4867" s="1">
        <v>1155.78</v>
      </c>
      <c r="E4867" s="1">
        <v>3624.44</v>
      </c>
    </row>
    <row r="4868" spans="1:5" hidden="1">
      <c r="A4868" s="1">
        <v>1964</v>
      </c>
      <c r="B4868" s="1">
        <v>91</v>
      </c>
      <c r="C4868" s="1">
        <v>1889.36</v>
      </c>
      <c r="D4868" s="1">
        <v>858.28</v>
      </c>
      <c r="E4868" s="1">
        <v>2747.64</v>
      </c>
    </row>
    <row r="4869" spans="1:5" hidden="1">
      <c r="A4869" s="1">
        <v>1964</v>
      </c>
      <c r="B4869" s="1">
        <v>92</v>
      </c>
      <c r="C4869" s="1">
        <v>1421.62</v>
      </c>
      <c r="D4869" s="1">
        <v>634.75</v>
      </c>
      <c r="E4869" s="1">
        <v>2056.37</v>
      </c>
    </row>
    <row r="4870" spans="1:5" hidden="1">
      <c r="A4870" s="1">
        <v>1964</v>
      </c>
      <c r="B4870" s="1">
        <v>93</v>
      </c>
      <c r="C4870" s="1">
        <v>1029.47</v>
      </c>
      <c r="D4870" s="1">
        <v>458.44</v>
      </c>
      <c r="E4870" s="1">
        <v>1487.92</v>
      </c>
    </row>
    <row r="4871" spans="1:5" hidden="1">
      <c r="A4871" s="1">
        <v>1964</v>
      </c>
      <c r="B4871" s="1">
        <v>94</v>
      </c>
      <c r="C4871" s="1">
        <v>713.9</v>
      </c>
      <c r="D4871" s="1">
        <v>295.39</v>
      </c>
      <c r="E4871" s="1">
        <v>1009.29</v>
      </c>
    </row>
    <row r="4872" spans="1:5" hidden="1">
      <c r="A4872" s="1">
        <v>1964</v>
      </c>
      <c r="B4872" s="1">
        <v>95</v>
      </c>
      <c r="C4872" s="1">
        <v>483.5</v>
      </c>
      <c r="D4872" s="1">
        <v>184.99</v>
      </c>
      <c r="E4872" s="1">
        <v>668.5</v>
      </c>
    </row>
    <row r="4873" spans="1:5" hidden="1">
      <c r="A4873" s="1">
        <v>1964</v>
      </c>
      <c r="B4873" s="1">
        <v>96</v>
      </c>
      <c r="C4873" s="1">
        <v>325.12</v>
      </c>
      <c r="D4873" s="1">
        <v>123.93</v>
      </c>
      <c r="E4873" s="1">
        <v>449.05</v>
      </c>
    </row>
    <row r="4874" spans="1:5" hidden="1">
      <c r="A4874" s="1">
        <v>1964</v>
      </c>
      <c r="B4874" s="1">
        <v>97</v>
      </c>
      <c r="C4874" s="1">
        <v>205</v>
      </c>
      <c r="D4874" s="1">
        <v>77.41</v>
      </c>
      <c r="E4874" s="1">
        <v>282.39999999999998</v>
      </c>
    </row>
    <row r="4875" spans="1:5" hidden="1">
      <c r="A4875" s="1">
        <v>1964</v>
      </c>
      <c r="B4875" s="1">
        <v>98</v>
      </c>
      <c r="C4875" s="1">
        <v>125.54</v>
      </c>
      <c r="D4875" s="1">
        <v>46.44</v>
      </c>
      <c r="E4875" s="1">
        <v>171.98</v>
      </c>
    </row>
    <row r="4876" spans="1:5" hidden="1">
      <c r="A4876" s="1">
        <v>1964</v>
      </c>
      <c r="B4876" s="1">
        <v>99</v>
      </c>
      <c r="C4876" s="1">
        <v>79.989999999999995</v>
      </c>
      <c r="D4876" s="1">
        <v>27.5</v>
      </c>
      <c r="E4876" s="1">
        <v>107.49</v>
      </c>
    </row>
    <row r="4877" spans="1:5" hidden="1">
      <c r="A4877" s="1">
        <v>1964</v>
      </c>
      <c r="B4877" s="1">
        <v>100</v>
      </c>
      <c r="C4877" s="1">
        <v>49.09</v>
      </c>
      <c r="D4877" s="1">
        <v>16.86</v>
      </c>
      <c r="E4877" s="1">
        <v>65.95</v>
      </c>
    </row>
    <row r="4878" spans="1:5" hidden="1">
      <c r="A4878" s="1">
        <v>1964</v>
      </c>
      <c r="B4878" s="1">
        <v>101</v>
      </c>
      <c r="C4878" s="1">
        <v>29.85</v>
      </c>
      <c r="D4878" s="1">
        <v>12.39</v>
      </c>
      <c r="E4878" s="1">
        <v>42.24</v>
      </c>
    </row>
    <row r="4879" spans="1:5" hidden="1">
      <c r="A4879" s="1">
        <v>1964</v>
      </c>
      <c r="B4879" s="1">
        <v>102</v>
      </c>
      <c r="C4879" s="1">
        <v>17.38</v>
      </c>
      <c r="D4879" s="1">
        <v>9.56</v>
      </c>
      <c r="E4879" s="1">
        <v>26.94</v>
      </c>
    </row>
    <row r="4880" spans="1:5" hidden="1">
      <c r="A4880" s="1">
        <v>1964</v>
      </c>
      <c r="B4880" s="1">
        <v>103</v>
      </c>
      <c r="C4880" s="1">
        <v>9.65</v>
      </c>
      <c r="D4880" s="1">
        <v>5.56</v>
      </c>
      <c r="E4880" s="1">
        <v>15.22</v>
      </c>
    </row>
    <row r="4881" spans="1:5" hidden="1">
      <c r="A4881" s="1">
        <v>1964</v>
      </c>
      <c r="B4881" s="1">
        <v>104</v>
      </c>
      <c r="C4881" s="1">
        <v>4.74</v>
      </c>
      <c r="D4881" s="1">
        <v>2.11</v>
      </c>
      <c r="E4881" s="1">
        <v>6.86</v>
      </c>
    </row>
    <row r="4882" spans="1:5" hidden="1">
      <c r="A4882" s="1">
        <v>1964</v>
      </c>
      <c r="B4882" s="1">
        <v>105</v>
      </c>
      <c r="C4882" s="1">
        <v>2.2000000000000002</v>
      </c>
      <c r="D4882" s="1">
        <v>0.75</v>
      </c>
      <c r="E4882" s="1">
        <v>2.95</v>
      </c>
    </row>
    <row r="4883" spans="1:5" hidden="1">
      <c r="A4883" s="1">
        <v>1964</v>
      </c>
      <c r="B4883" s="1">
        <v>106</v>
      </c>
      <c r="C4883" s="1">
        <v>1.1000000000000001</v>
      </c>
      <c r="D4883" s="1">
        <v>0.75</v>
      </c>
      <c r="E4883" s="1">
        <v>1.85</v>
      </c>
    </row>
    <row r="4884" spans="1:5" hidden="1">
      <c r="A4884" s="1">
        <v>1964</v>
      </c>
      <c r="B4884" s="1">
        <v>107</v>
      </c>
      <c r="C4884" s="1">
        <v>0.75</v>
      </c>
      <c r="D4884" s="1">
        <v>0.34</v>
      </c>
      <c r="E4884" s="1">
        <v>1.0900000000000001</v>
      </c>
    </row>
    <row r="4885" spans="1:5" hidden="1">
      <c r="A4885" s="1">
        <v>1964</v>
      </c>
      <c r="B4885" s="1">
        <v>108</v>
      </c>
      <c r="C4885" s="1">
        <v>1.1499999999999999</v>
      </c>
      <c r="D4885" s="1">
        <v>0</v>
      </c>
      <c r="E4885" s="1">
        <v>1.1499999999999999</v>
      </c>
    </row>
    <row r="4886" spans="1:5" hidden="1">
      <c r="A4886" s="1">
        <v>1964</v>
      </c>
      <c r="B4886" s="1">
        <v>109</v>
      </c>
      <c r="C4886" s="1">
        <v>1.1000000000000001</v>
      </c>
      <c r="D4886" s="1">
        <v>0</v>
      </c>
      <c r="E4886" s="1">
        <v>1.1000000000000001</v>
      </c>
    </row>
    <row r="4887" spans="1:5" hidden="1">
      <c r="A4887" s="1">
        <v>1964</v>
      </c>
      <c r="B4887" s="1" t="s">
        <v>121</v>
      </c>
      <c r="C4887" s="1">
        <v>0.35</v>
      </c>
      <c r="D4887" s="1">
        <v>0</v>
      </c>
      <c r="E4887" s="1">
        <v>0.35</v>
      </c>
    </row>
    <row r="4888" spans="1:5" hidden="1">
      <c r="A4888" s="1">
        <v>1965</v>
      </c>
      <c r="B4888" s="1">
        <v>0</v>
      </c>
      <c r="C4888" s="1">
        <v>108393.79</v>
      </c>
      <c r="D4888" s="1">
        <v>114385.79</v>
      </c>
      <c r="E4888" s="1">
        <v>222779.58</v>
      </c>
    </row>
    <row r="4889" spans="1:5" hidden="1">
      <c r="A4889" s="1">
        <v>1965</v>
      </c>
      <c r="B4889" s="1">
        <v>1</v>
      </c>
      <c r="C4889" s="1">
        <v>111240.98</v>
      </c>
      <c r="D4889" s="1">
        <v>117453.21</v>
      </c>
      <c r="E4889" s="1">
        <v>228694.19</v>
      </c>
    </row>
    <row r="4890" spans="1:5" hidden="1">
      <c r="A4890" s="1">
        <v>1965</v>
      </c>
      <c r="B4890" s="1">
        <v>2</v>
      </c>
      <c r="C4890" s="1">
        <v>114390.84</v>
      </c>
      <c r="D4890" s="1">
        <v>120403.55</v>
      </c>
      <c r="E4890" s="1">
        <v>234794.39</v>
      </c>
    </row>
    <row r="4891" spans="1:5" hidden="1">
      <c r="A4891" s="1">
        <v>1965</v>
      </c>
      <c r="B4891" s="1">
        <v>3</v>
      </c>
      <c r="C4891" s="1">
        <v>116698.52</v>
      </c>
      <c r="D4891" s="1">
        <v>122367.47</v>
      </c>
      <c r="E4891" s="1">
        <v>239065.98</v>
      </c>
    </row>
    <row r="4892" spans="1:5" hidden="1">
      <c r="A4892" s="1">
        <v>1965</v>
      </c>
      <c r="B4892" s="1">
        <v>4</v>
      </c>
      <c r="C4892" s="1">
        <v>116161.57</v>
      </c>
      <c r="D4892" s="1">
        <v>121871.75</v>
      </c>
      <c r="E4892" s="1">
        <v>238033.32</v>
      </c>
    </row>
    <row r="4893" spans="1:5" hidden="1">
      <c r="A4893" s="1">
        <v>1965</v>
      </c>
      <c r="B4893" s="1">
        <v>5</v>
      </c>
      <c r="C4893" s="1">
        <v>114156.03</v>
      </c>
      <c r="D4893" s="1">
        <v>119871.91</v>
      </c>
      <c r="E4893" s="1">
        <v>234027.94</v>
      </c>
    </row>
    <row r="4894" spans="1:5" hidden="1">
      <c r="A4894" s="1">
        <v>1965</v>
      </c>
      <c r="B4894" s="1">
        <v>6</v>
      </c>
      <c r="C4894" s="1">
        <v>112594.15</v>
      </c>
      <c r="D4894" s="1">
        <v>117997.43</v>
      </c>
      <c r="E4894" s="1">
        <v>230591.58</v>
      </c>
    </row>
    <row r="4895" spans="1:5" hidden="1">
      <c r="A4895" s="1">
        <v>1965</v>
      </c>
      <c r="B4895" s="1">
        <v>7</v>
      </c>
      <c r="C4895" s="1">
        <v>110877.44</v>
      </c>
      <c r="D4895" s="1">
        <v>116273.63</v>
      </c>
      <c r="E4895" s="1">
        <v>227151.07</v>
      </c>
    </row>
    <row r="4896" spans="1:5" hidden="1">
      <c r="A4896" s="1">
        <v>1965</v>
      </c>
      <c r="B4896" s="1">
        <v>8</v>
      </c>
      <c r="C4896" s="1">
        <v>108608.44</v>
      </c>
      <c r="D4896" s="1">
        <v>114422.51</v>
      </c>
      <c r="E4896" s="1">
        <v>223030.94</v>
      </c>
    </row>
    <row r="4897" spans="1:5" hidden="1">
      <c r="A4897" s="1">
        <v>1965</v>
      </c>
      <c r="B4897" s="1">
        <v>9</v>
      </c>
      <c r="C4897" s="1">
        <v>106889.77</v>
      </c>
      <c r="D4897" s="1">
        <v>112535.24</v>
      </c>
      <c r="E4897" s="1">
        <v>219425.02</v>
      </c>
    </row>
    <row r="4898" spans="1:5" hidden="1">
      <c r="A4898" s="1">
        <v>1965</v>
      </c>
      <c r="B4898" s="1">
        <v>10</v>
      </c>
      <c r="C4898" s="1">
        <v>105541.05</v>
      </c>
      <c r="D4898" s="1">
        <v>110535.65</v>
      </c>
      <c r="E4898" s="1">
        <v>216076.7</v>
      </c>
    </row>
    <row r="4899" spans="1:5" hidden="1">
      <c r="A4899" s="1">
        <v>1965</v>
      </c>
      <c r="B4899" s="1">
        <v>11</v>
      </c>
      <c r="C4899" s="1">
        <v>105107.76</v>
      </c>
      <c r="D4899" s="1">
        <v>109705.26</v>
      </c>
      <c r="E4899" s="1">
        <v>214813.02</v>
      </c>
    </row>
    <row r="4900" spans="1:5" hidden="1">
      <c r="A4900" s="1">
        <v>1965</v>
      </c>
      <c r="B4900" s="1">
        <v>12</v>
      </c>
      <c r="C4900" s="1">
        <v>104957.69</v>
      </c>
      <c r="D4900" s="1">
        <v>109578.86</v>
      </c>
      <c r="E4900" s="1">
        <v>214536.54</v>
      </c>
    </row>
    <row r="4901" spans="1:5" hidden="1">
      <c r="A4901" s="1">
        <v>1965</v>
      </c>
      <c r="B4901" s="1">
        <v>13</v>
      </c>
      <c r="C4901" s="1">
        <v>103732.81</v>
      </c>
      <c r="D4901" s="1">
        <v>108413.74</v>
      </c>
      <c r="E4901" s="1">
        <v>212146.55</v>
      </c>
    </row>
    <row r="4902" spans="1:5" hidden="1">
      <c r="A4902" s="1">
        <v>1965</v>
      </c>
      <c r="B4902" s="1">
        <v>14</v>
      </c>
      <c r="C4902" s="1">
        <v>102293.18</v>
      </c>
      <c r="D4902" s="1">
        <v>107021.36</v>
      </c>
      <c r="E4902" s="1">
        <v>209314.53</v>
      </c>
    </row>
    <row r="4903" spans="1:5" hidden="1">
      <c r="A4903" s="1">
        <v>1965</v>
      </c>
      <c r="B4903" s="1">
        <v>15</v>
      </c>
      <c r="C4903" s="1">
        <v>100809.39</v>
      </c>
      <c r="D4903" s="1">
        <v>105306.27</v>
      </c>
      <c r="E4903" s="1">
        <v>206115.66</v>
      </c>
    </row>
    <row r="4904" spans="1:5" hidden="1">
      <c r="A4904" s="1">
        <v>1965</v>
      </c>
      <c r="B4904" s="1">
        <v>16</v>
      </c>
      <c r="C4904" s="1">
        <v>99073.47</v>
      </c>
      <c r="D4904" s="1">
        <v>103962.88</v>
      </c>
      <c r="E4904" s="1">
        <v>203036.35</v>
      </c>
    </row>
    <row r="4905" spans="1:5" hidden="1">
      <c r="A4905" s="1">
        <v>1965</v>
      </c>
      <c r="B4905" s="1">
        <v>17</v>
      </c>
      <c r="C4905" s="1">
        <v>100732.17</v>
      </c>
      <c r="D4905" s="1">
        <v>106349.31</v>
      </c>
      <c r="E4905" s="1">
        <v>207081.48</v>
      </c>
    </row>
    <row r="4906" spans="1:5" hidden="1">
      <c r="A4906" s="1">
        <v>1965</v>
      </c>
      <c r="B4906" s="1">
        <v>18</v>
      </c>
      <c r="C4906" s="1">
        <v>100368.29</v>
      </c>
      <c r="D4906" s="1">
        <v>106398.29</v>
      </c>
      <c r="E4906" s="1">
        <v>206766.57</v>
      </c>
    </row>
    <row r="4907" spans="1:5" hidden="1">
      <c r="A4907" s="1">
        <v>1965</v>
      </c>
      <c r="B4907" s="1">
        <v>19</v>
      </c>
      <c r="C4907" s="1">
        <v>92822.5</v>
      </c>
      <c r="D4907" s="1">
        <v>98058.19</v>
      </c>
      <c r="E4907" s="1">
        <v>190880.69</v>
      </c>
    </row>
    <row r="4908" spans="1:5" hidden="1">
      <c r="A4908" s="1">
        <v>1965</v>
      </c>
      <c r="B4908" s="1">
        <v>20</v>
      </c>
      <c r="C4908" s="1">
        <v>87402.06</v>
      </c>
      <c r="D4908" s="1">
        <v>91409.600000000006</v>
      </c>
      <c r="E4908" s="1">
        <v>178811.66</v>
      </c>
    </row>
    <row r="4909" spans="1:5" hidden="1">
      <c r="A4909" s="1">
        <v>1965</v>
      </c>
      <c r="B4909" s="1">
        <v>21</v>
      </c>
      <c r="C4909" s="1">
        <v>83731.399999999994</v>
      </c>
      <c r="D4909" s="1">
        <v>87366.9</v>
      </c>
      <c r="E4909" s="1">
        <v>171098.3</v>
      </c>
    </row>
    <row r="4910" spans="1:5" hidden="1">
      <c r="A4910" s="1">
        <v>1965</v>
      </c>
      <c r="B4910" s="1">
        <v>22</v>
      </c>
      <c r="C4910" s="1">
        <v>78167.009999999995</v>
      </c>
      <c r="D4910" s="1">
        <v>82418.31</v>
      </c>
      <c r="E4910" s="1">
        <v>160585.32</v>
      </c>
    </row>
    <row r="4911" spans="1:5" hidden="1">
      <c r="A4911" s="1">
        <v>1965</v>
      </c>
      <c r="B4911" s="1">
        <v>23</v>
      </c>
      <c r="C4911" s="1">
        <v>75217</v>
      </c>
      <c r="D4911" s="1">
        <v>80242.03</v>
      </c>
      <c r="E4911" s="1">
        <v>155459.03</v>
      </c>
    </row>
    <row r="4912" spans="1:5" hidden="1">
      <c r="A4912" s="1">
        <v>1965</v>
      </c>
      <c r="B4912" s="1">
        <v>24</v>
      </c>
      <c r="C4912" s="1">
        <v>73205.2</v>
      </c>
      <c r="D4912" s="1">
        <v>78164.45</v>
      </c>
      <c r="E4912" s="1">
        <v>151369.64000000001</v>
      </c>
    </row>
    <row r="4913" spans="1:5" hidden="1">
      <c r="A4913" s="1">
        <v>1965</v>
      </c>
      <c r="B4913" s="1">
        <v>25</v>
      </c>
      <c r="C4913" s="1">
        <v>71680.17</v>
      </c>
      <c r="D4913" s="1">
        <v>76164.289999999994</v>
      </c>
      <c r="E4913" s="1">
        <v>147844.46</v>
      </c>
    </row>
    <row r="4914" spans="1:5" hidden="1">
      <c r="A4914" s="1">
        <v>1965</v>
      </c>
      <c r="B4914" s="1">
        <v>26</v>
      </c>
      <c r="C4914" s="1">
        <v>71363.259999999995</v>
      </c>
      <c r="D4914" s="1">
        <v>75467.48</v>
      </c>
      <c r="E4914" s="1">
        <v>146830.74</v>
      </c>
    </row>
    <row r="4915" spans="1:5" hidden="1">
      <c r="A4915" s="1">
        <v>1965</v>
      </c>
      <c r="B4915" s="1">
        <v>27</v>
      </c>
      <c r="C4915" s="1">
        <v>70680.179999999993</v>
      </c>
      <c r="D4915" s="1">
        <v>74684.460000000006</v>
      </c>
      <c r="E4915" s="1">
        <v>145364.64000000001</v>
      </c>
    </row>
    <row r="4916" spans="1:5" hidden="1">
      <c r="A4916" s="1">
        <v>1965</v>
      </c>
      <c r="B4916" s="1">
        <v>28</v>
      </c>
      <c r="C4916" s="1">
        <v>69408.100000000006</v>
      </c>
      <c r="D4916" s="1">
        <v>73662.990000000005</v>
      </c>
      <c r="E4916" s="1">
        <v>143071.09</v>
      </c>
    </row>
    <row r="4917" spans="1:5" hidden="1">
      <c r="A4917" s="1">
        <v>1965</v>
      </c>
      <c r="B4917" s="1">
        <v>29</v>
      </c>
      <c r="C4917" s="1">
        <v>67619.929999999993</v>
      </c>
      <c r="D4917" s="1">
        <v>71867.710000000006</v>
      </c>
      <c r="E4917" s="1">
        <v>139487.64000000001</v>
      </c>
    </row>
    <row r="4918" spans="1:5" hidden="1">
      <c r="A4918" s="1">
        <v>1965</v>
      </c>
      <c r="B4918" s="1">
        <v>30</v>
      </c>
      <c r="C4918" s="1">
        <v>65876.259999999995</v>
      </c>
      <c r="D4918" s="1">
        <v>70126.86</v>
      </c>
      <c r="E4918" s="1">
        <v>136003.12</v>
      </c>
    </row>
    <row r="4919" spans="1:5" hidden="1">
      <c r="A4919" s="1">
        <v>1965</v>
      </c>
      <c r="B4919" s="1">
        <v>31</v>
      </c>
      <c r="C4919" s="1">
        <v>64958.12</v>
      </c>
      <c r="D4919" s="1">
        <v>69752.820000000007</v>
      </c>
      <c r="E4919" s="1">
        <v>134710.94</v>
      </c>
    </row>
    <row r="4920" spans="1:5" hidden="1">
      <c r="A4920" s="1">
        <v>1965</v>
      </c>
      <c r="B4920" s="1">
        <v>32</v>
      </c>
      <c r="C4920" s="1">
        <v>65095.67</v>
      </c>
      <c r="D4920" s="1">
        <v>70404.73</v>
      </c>
      <c r="E4920" s="1">
        <v>135500.4</v>
      </c>
    </row>
    <row r="4921" spans="1:5" hidden="1">
      <c r="A4921" s="1">
        <v>1965</v>
      </c>
      <c r="B4921" s="1">
        <v>33</v>
      </c>
      <c r="C4921" s="1">
        <v>66932.27</v>
      </c>
      <c r="D4921" s="1">
        <v>72470.289999999994</v>
      </c>
      <c r="E4921" s="1">
        <v>139402.56</v>
      </c>
    </row>
    <row r="4922" spans="1:5" hidden="1">
      <c r="A4922" s="1">
        <v>1965</v>
      </c>
      <c r="B4922" s="1">
        <v>34</v>
      </c>
      <c r="C4922" s="1">
        <v>70057.89</v>
      </c>
      <c r="D4922" s="1">
        <v>75816.259999999995</v>
      </c>
      <c r="E4922" s="1">
        <v>145874.16</v>
      </c>
    </row>
    <row r="4923" spans="1:5" hidden="1">
      <c r="A4923" s="1">
        <v>1965</v>
      </c>
      <c r="B4923" s="1">
        <v>35</v>
      </c>
      <c r="C4923" s="1">
        <v>71870.100000000006</v>
      </c>
      <c r="D4923" s="1">
        <v>77990.48</v>
      </c>
      <c r="E4923" s="1">
        <v>149860.57999999999</v>
      </c>
    </row>
    <row r="4924" spans="1:5" hidden="1">
      <c r="A4924" s="1">
        <v>1965</v>
      </c>
      <c r="B4924" s="1">
        <v>36</v>
      </c>
      <c r="C4924" s="1">
        <v>72720.350000000006</v>
      </c>
      <c r="D4924" s="1">
        <v>79168.160000000003</v>
      </c>
      <c r="E4924" s="1">
        <v>151888.51</v>
      </c>
    </row>
    <row r="4925" spans="1:5" hidden="1">
      <c r="A4925" s="1">
        <v>1965</v>
      </c>
      <c r="B4925" s="1">
        <v>37</v>
      </c>
      <c r="C4925" s="1">
        <v>73706.41</v>
      </c>
      <c r="D4925" s="1">
        <v>79927.88</v>
      </c>
      <c r="E4925" s="1">
        <v>153634.29999999999</v>
      </c>
    </row>
    <row r="4926" spans="1:5" hidden="1">
      <c r="A4926" s="1">
        <v>1965</v>
      </c>
      <c r="B4926" s="1">
        <v>38</v>
      </c>
      <c r="C4926" s="1">
        <v>74294.36</v>
      </c>
      <c r="D4926" s="1">
        <v>80231.58</v>
      </c>
      <c r="E4926" s="1">
        <v>154525.93</v>
      </c>
    </row>
    <row r="4927" spans="1:5" hidden="1">
      <c r="A4927" s="1">
        <v>1965</v>
      </c>
      <c r="B4927" s="1">
        <v>39</v>
      </c>
      <c r="C4927" s="1">
        <v>75219.289999999994</v>
      </c>
      <c r="D4927" s="1">
        <v>80690.149999999994</v>
      </c>
      <c r="E4927" s="1">
        <v>155909.44</v>
      </c>
    </row>
    <row r="4928" spans="1:5" hidden="1">
      <c r="A4928" s="1">
        <v>1965</v>
      </c>
      <c r="B4928" s="1">
        <v>40</v>
      </c>
      <c r="C4928" s="1">
        <v>75663.48</v>
      </c>
      <c r="D4928" s="1">
        <v>80106</v>
      </c>
      <c r="E4928" s="1">
        <v>155769.47</v>
      </c>
    </row>
    <row r="4929" spans="1:5" hidden="1">
      <c r="A4929" s="1">
        <v>1965</v>
      </c>
      <c r="B4929" s="1">
        <v>41</v>
      </c>
      <c r="C4929" s="1">
        <v>75205.09</v>
      </c>
      <c r="D4929" s="1">
        <v>78499.13</v>
      </c>
      <c r="E4929" s="1">
        <v>153704.22</v>
      </c>
    </row>
    <row r="4930" spans="1:5" hidden="1">
      <c r="A4930" s="1">
        <v>1965</v>
      </c>
      <c r="B4930" s="1">
        <v>42</v>
      </c>
      <c r="C4930" s="1">
        <v>75103.360000000001</v>
      </c>
      <c r="D4930" s="1">
        <v>78162.02</v>
      </c>
      <c r="E4930" s="1">
        <v>153265.38</v>
      </c>
    </row>
    <row r="4931" spans="1:5" hidden="1">
      <c r="A4931" s="1">
        <v>1965</v>
      </c>
      <c r="B4931" s="1">
        <v>43</v>
      </c>
      <c r="C4931" s="1">
        <v>75217.820000000007</v>
      </c>
      <c r="D4931" s="1">
        <v>78390.38</v>
      </c>
      <c r="E4931" s="1">
        <v>153608.20000000001</v>
      </c>
    </row>
    <row r="4932" spans="1:5" hidden="1">
      <c r="A4932" s="1">
        <v>1965</v>
      </c>
      <c r="B4932" s="1">
        <v>44</v>
      </c>
      <c r="C4932" s="1">
        <v>73685.98</v>
      </c>
      <c r="D4932" s="1">
        <v>76854.83</v>
      </c>
      <c r="E4932" s="1">
        <v>150540.81</v>
      </c>
    </row>
    <row r="4933" spans="1:5" hidden="1">
      <c r="A4933" s="1">
        <v>1965</v>
      </c>
      <c r="B4933" s="1">
        <v>45</v>
      </c>
      <c r="C4933" s="1">
        <v>69134.64</v>
      </c>
      <c r="D4933" s="1">
        <v>71625.490000000005</v>
      </c>
      <c r="E4933" s="1">
        <v>140760.13</v>
      </c>
    </row>
    <row r="4934" spans="1:5" hidden="1">
      <c r="A4934" s="1">
        <v>1965</v>
      </c>
      <c r="B4934" s="1">
        <v>46</v>
      </c>
      <c r="C4934" s="1">
        <v>64694.82</v>
      </c>
      <c r="D4934" s="1">
        <v>65763.5</v>
      </c>
      <c r="E4934" s="1">
        <v>130458.33</v>
      </c>
    </row>
    <row r="4935" spans="1:5" hidden="1">
      <c r="A4935" s="1">
        <v>1965</v>
      </c>
      <c r="B4935" s="1">
        <v>47</v>
      </c>
      <c r="C4935" s="1">
        <v>63530.34</v>
      </c>
      <c r="D4935" s="1">
        <v>63756.1</v>
      </c>
      <c r="E4935" s="1">
        <v>127286.45</v>
      </c>
    </row>
    <row r="4936" spans="1:5" hidden="1">
      <c r="A4936" s="1">
        <v>1965</v>
      </c>
      <c r="B4936" s="1">
        <v>48</v>
      </c>
      <c r="C4936" s="1">
        <v>64037.62</v>
      </c>
      <c r="D4936" s="1">
        <v>64618.99</v>
      </c>
      <c r="E4936" s="1">
        <v>128656.61</v>
      </c>
    </row>
    <row r="4937" spans="1:5" hidden="1">
      <c r="A4937" s="1">
        <v>1965</v>
      </c>
      <c r="B4937" s="1">
        <v>49</v>
      </c>
      <c r="C4937" s="1">
        <v>64978.86</v>
      </c>
      <c r="D4937" s="1">
        <v>65988.490000000005</v>
      </c>
      <c r="E4937" s="1">
        <v>130967.35</v>
      </c>
    </row>
    <row r="4938" spans="1:5" hidden="1">
      <c r="A4938" s="1">
        <v>1965</v>
      </c>
      <c r="B4938" s="1">
        <v>50</v>
      </c>
      <c r="C4938" s="1">
        <v>66056.19</v>
      </c>
      <c r="D4938" s="1">
        <v>66973.259999999995</v>
      </c>
      <c r="E4938" s="1">
        <v>133029.46</v>
      </c>
    </row>
    <row r="4939" spans="1:5" hidden="1">
      <c r="A4939" s="1">
        <v>1965</v>
      </c>
      <c r="B4939" s="1">
        <v>51</v>
      </c>
      <c r="C4939" s="1">
        <v>65325.15</v>
      </c>
      <c r="D4939" s="1">
        <v>66421.08</v>
      </c>
      <c r="E4939" s="1">
        <v>131746.23000000001</v>
      </c>
    </row>
    <row r="4940" spans="1:5" hidden="1">
      <c r="A4940" s="1">
        <v>1965</v>
      </c>
      <c r="B4940" s="1">
        <v>52</v>
      </c>
      <c r="C4940" s="1">
        <v>62881.59</v>
      </c>
      <c r="D4940" s="1">
        <v>64602.53</v>
      </c>
      <c r="E4940" s="1">
        <v>127484.12</v>
      </c>
    </row>
    <row r="4941" spans="1:5" hidden="1">
      <c r="A4941" s="1">
        <v>1965</v>
      </c>
      <c r="B4941" s="1">
        <v>53</v>
      </c>
      <c r="C4941" s="1">
        <v>60209.89</v>
      </c>
      <c r="D4941" s="1">
        <v>62478.06</v>
      </c>
      <c r="E4941" s="1">
        <v>122687.95</v>
      </c>
    </row>
    <row r="4942" spans="1:5" hidden="1">
      <c r="A4942" s="1">
        <v>1965</v>
      </c>
      <c r="B4942" s="1">
        <v>54</v>
      </c>
      <c r="C4942" s="1">
        <v>57639.37</v>
      </c>
      <c r="D4942" s="1">
        <v>60369.43</v>
      </c>
      <c r="E4942" s="1">
        <v>118008.8</v>
      </c>
    </row>
    <row r="4943" spans="1:5" hidden="1">
      <c r="A4943" s="1">
        <v>1965</v>
      </c>
      <c r="B4943" s="1">
        <v>55</v>
      </c>
      <c r="C4943" s="1">
        <v>55431.11</v>
      </c>
      <c r="D4943" s="1">
        <v>58341.74</v>
      </c>
      <c r="E4943" s="1">
        <v>113772.85</v>
      </c>
    </row>
    <row r="4944" spans="1:5" hidden="1">
      <c r="A4944" s="1">
        <v>1965</v>
      </c>
      <c r="B4944" s="1">
        <v>56</v>
      </c>
      <c r="C4944" s="1">
        <v>53559.44</v>
      </c>
      <c r="D4944" s="1">
        <v>56048.85</v>
      </c>
      <c r="E4944" s="1">
        <v>109608.29</v>
      </c>
    </row>
    <row r="4945" spans="1:5" hidden="1">
      <c r="A4945" s="1">
        <v>1965</v>
      </c>
      <c r="B4945" s="1">
        <v>57</v>
      </c>
      <c r="C4945" s="1">
        <v>51877.03</v>
      </c>
      <c r="D4945" s="1">
        <v>53756.37</v>
      </c>
      <c r="E4945" s="1">
        <v>105633.4</v>
      </c>
    </row>
    <row r="4946" spans="1:5" hidden="1">
      <c r="A4946" s="1">
        <v>1965</v>
      </c>
      <c r="B4946" s="1">
        <v>58</v>
      </c>
      <c r="C4946" s="1">
        <v>49582.28</v>
      </c>
      <c r="D4946" s="1">
        <v>51470.15</v>
      </c>
      <c r="E4946" s="1">
        <v>101052.44</v>
      </c>
    </row>
    <row r="4947" spans="1:5" hidden="1">
      <c r="A4947" s="1">
        <v>1965</v>
      </c>
      <c r="B4947" s="1">
        <v>59</v>
      </c>
      <c r="C4947" s="1">
        <v>47347.43</v>
      </c>
      <c r="D4947" s="1">
        <v>49290.87</v>
      </c>
      <c r="E4947" s="1">
        <v>96638.3</v>
      </c>
    </row>
    <row r="4948" spans="1:5" hidden="1">
      <c r="A4948" s="1">
        <v>1965</v>
      </c>
      <c r="B4948" s="1">
        <v>60</v>
      </c>
      <c r="C4948" s="1">
        <v>45481.39</v>
      </c>
      <c r="D4948" s="1">
        <v>46795.34</v>
      </c>
      <c r="E4948" s="1">
        <v>92276.73</v>
      </c>
    </row>
    <row r="4949" spans="1:5" hidden="1">
      <c r="A4949" s="1">
        <v>1965</v>
      </c>
      <c r="B4949" s="1">
        <v>61</v>
      </c>
      <c r="C4949" s="1">
        <v>43611.71</v>
      </c>
      <c r="D4949" s="1">
        <v>43825.41</v>
      </c>
      <c r="E4949" s="1">
        <v>87437.119999999995</v>
      </c>
    </row>
    <row r="4950" spans="1:5" hidden="1">
      <c r="A4950" s="1">
        <v>1965</v>
      </c>
      <c r="B4950" s="1">
        <v>62</v>
      </c>
      <c r="C4950" s="1">
        <v>42577.5</v>
      </c>
      <c r="D4950" s="1">
        <v>41432.660000000003</v>
      </c>
      <c r="E4950" s="1">
        <v>84010.15</v>
      </c>
    </row>
    <row r="4951" spans="1:5" hidden="1">
      <c r="A4951" s="1">
        <v>1965</v>
      </c>
      <c r="B4951" s="1">
        <v>63</v>
      </c>
      <c r="C4951" s="1">
        <v>42224.74</v>
      </c>
      <c r="D4951" s="1">
        <v>39533.800000000003</v>
      </c>
      <c r="E4951" s="1">
        <v>81758.539999999994</v>
      </c>
    </row>
    <row r="4952" spans="1:5" hidden="1">
      <c r="A4952" s="1">
        <v>1965</v>
      </c>
      <c r="B4952" s="1">
        <v>64</v>
      </c>
      <c r="C4952" s="1">
        <v>41765.269999999997</v>
      </c>
      <c r="D4952" s="1">
        <v>37744.69</v>
      </c>
      <c r="E4952" s="1">
        <v>79509.960000000006</v>
      </c>
    </row>
    <row r="4953" spans="1:5" hidden="1">
      <c r="A4953" s="1">
        <v>1965</v>
      </c>
      <c r="B4953" s="1">
        <v>65</v>
      </c>
      <c r="C4953" s="1">
        <v>40742.239999999998</v>
      </c>
      <c r="D4953" s="1">
        <v>35585.599999999999</v>
      </c>
      <c r="E4953" s="1">
        <v>76327.83</v>
      </c>
    </row>
    <row r="4954" spans="1:5" hidden="1">
      <c r="A4954" s="1">
        <v>1965</v>
      </c>
      <c r="B4954" s="1">
        <v>66</v>
      </c>
      <c r="C4954" s="1">
        <v>39248.39</v>
      </c>
      <c r="D4954" s="1">
        <v>33302.25</v>
      </c>
      <c r="E4954" s="1">
        <v>72550.64</v>
      </c>
    </row>
    <row r="4955" spans="1:5" hidden="1">
      <c r="A4955" s="1">
        <v>1965</v>
      </c>
      <c r="B4955" s="1">
        <v>67</v>
      </c>
      <c r="C4955" s="1">
        <v>38273.379999999997</v>
      </c>
      <c r="D4955" s="1">
        <v>31514.78</v>
      </c>
      <c r="E4955" s="1">
        <v>69788.160000000003</v>
      </c>
    </row>
    <row r="4956" spans="1:5" hidden="1">
      <c r="A4956" s="1">
        <v>1965</v>
      </c>
      <c r="B4956" s="1">
        <v>68</v>
      </c>
      <c r="C4956" s="1">
        <v>37334.21</v>
      </c>
      <c r="D4956" s="1">
        <v>29573.4</v>
      </c>
      <c r="E4956" s="1">
        <v>66907.600000000006</v>
      </c>
    </row>
    <row r="4957" spans="1:5" hidden="1">
      <c r="A4957" s="1">
        <v>1965</v>
      </c>
      <c r="B4957" s="1">
        <v>69</v>
      </c>
      <c r="C4957" s="1">
        <v>35955.18</v>
      </c>
      <c r="D4957" s="1">
        <v>27493.7</v>
      </c>
      <c r="E4957" s="1">
        <v>63448.88</v>
      </c>
    </row>
    <row r="4958" spans="1:5" hidden="1">
      <c r="A4958" s="1">
        <v>1965</v>
      </c>
      <c r="B4958" s="1">
        <v>70</v>
      </c>
      <c r="C4958" s="1">
        <v>34703.65</v>
      </c>
      <c r="D4958" s="1">
        <v>25596</v>
      </c>
      <c r="E4958" s="1">
        <v>60299.65</v>
      </c>
    </row>
    <row r="4959" spans="1:5" hidden="1">
      <c r="A4959" s="1">
        <v>1965</v>
      </c>
      <c r="B4959" s="1">
        <v>71</v>
      </c>
      <c r="C4959" s="1">
        <v>33412.660000000003</v>
      </c>
      <c r="D4959" s="1">
        <v>24080.57</v>
      </c>
      <c r="E4959" s="1">
        <v>57493.23</v>
      </c>
    </row>
    <row r="4960" spans="1:5" hidden="1">
      <c r="A4960" s="1">
        <v>1965</v>
      </c>
      <c r="B4960" s="1">
        <v>72</v>
      </c>
      <c r="C4960" s="1">
        <v>32246.69</v>
      </c>
      <c r="D4960" s="1">
        <v>23147.67</v>
      </c>
      <c r="E4960" s="1">
        <v>55394.37</v>
      </c>
    </row>
    <row r="4961" spans="1:5" hidden="1">
      <c r="A4961" s="1">
        <v>1965</v>
      </c>
      <c r="B4961" s="1">
        <v>73</v>
      </c>
      <c r="C4961" s="1">
        <v>30890.3</v>
      </c>
      <c r="D4961" s="1">
        <v>22180.47</v>
      </c>
      <c r="E4961" s="1">
        <v>53070.77</v>
      </c>
    </row>
    <row r="4962" spans="1:5" hidden="1">
      <c r="A4962" s="1">
        <v>1965</v>
      </c>
      <c r="B4962" s="1">
        <v>74</v>
      </c>
      <c r="C4962" s="1">
        <v>28848.78</v>
      </c>
      <c r="D4962" s="1">
        <v>20829.79</v>
      </c>
      <c r="E4962" s="1">
        <v>49678.58</v>
      </c>
    </row>
    <row r="4963" spans="1:5" hidden="1">
      <c r="A4963" s="1">
        <v>1965</v>
      </c>
      <c r="B4963" s="1">
        <v>75</v>
      </c>
      <c r="C4963" s="1">
        <v>26751.66</v>
      </c>
      <c r="D4963" s="1">
        <v>19357.759999999998</v>
      </c>
      <c r="E4963" s="1">
        <v>46109.42</v>
      </c>
    </row>
    <row r="4964" spans="1:5" hidden="1">
      <c r="A4964" s="1">
        <v>1965</v>
      </c>
      <c r="B4964" s="1">
        <v>76</v>
      </c>
      <c r="C4964" s="1">
        <v>24855.11</v>
      </c>
      <c r="D4964" s="1">
        <v>17674.07</v>
      </c>
      <c r="E4964" s="1">
        <v>42529.19</v>
      </c>
    </row>
    <row r="4965" spans="1:5" hidden="1">
      <c r="A4965" s="1">
        <v>1965</v>
      </c>
      <c r="B4965" s="1">
        <v>77</v>
      </c>
      <c r="C4965" s="1">
        <v>22750.03</v>
      </c>
      <c r="D4965" s="1">
        <v>15500.43</v>
      </c>
      <c r="E4965" s="1">
        <v>38250.449999999997</v>
      </c>
    </row>
    <row r="4966" spans="1:5" hidden="1">
      <c r="A4966" s="1">
        <v>1965</v>
      </c>
      <c r="B4966" s="1">
        <v>78</v>
      </c>
      <c r="C4966" s="1">
        <v>20415.669999999998</v>
      </c>
      <c r="D4966" s="1">
        <v>13531.92</v>
      </c>
      <c r="E4966" s="1">
        <v>33947.589999999997</v>
      </c>
    </row>
    <row r="4967" spans="1:5" hidden="1">
      <c r="A4967" s="1">
        <v>1965</v>
      </c>
      <c r="B4967" s="1">
        <v>79</v>
      </c>
      <c r="C4967" s="1">
        <v>18315.900000000001</v>
      </c>
      <c r="D4967" s="1">
        <v>11945.74</v>
      </c>
      <c r="E4967" s="1">
        <v>30261.64</v>
      </c>
    </row>
    <row r="4968" spans="1:5" hidden="1">
      <c r="A4968" s="1">
        <v>1965</v>
      </c>
      <c r="B4968" s="1">
        <v>80</v>
      </c>
      <c r="C4968" s="1">
        <v>16951.54</v>
      </c>
      <c r="D4968" s="1">
        <v>10686.1</v>
      </c>
      <c r="E4968" s="1">
        <v>27637.63</v>
      </c>
    </row>
    <row r="4969" spans="1:5" hidden="1">
      <c r="A4969" s="1">
        <v>1965</v>
      </c>
      <c r="B4969" s="1">
        <v>81</v>
      </c>
      <c r="C4969" s="1">
        <v>14923.09</v>
      </c>
      <c r="D4969" s="1">
        <v>9113.92</v>
      </c>
      <c r="E4969" s="1">
        <v>24037</v>
      </c>
    </row>
    <row r="4970" spans="1:5" hidden="1">
      <c r="A4970" s="1">
        <v>1965</v>
      </c>
      <c r="B4970" s="1">
        <v>82</v>
      </c>
      <c r="C4970" s="1">
        <v>12812.32</v>
      </c>
      <c r="D4970" s="1">
        <v>7579.03</v>
      </c>
      <c r="E4970" s="1">
        <v>20391.349999999999</v>
      </c>
    </row>
    <row r="4971" spans="1:5" hidden="1">
      <c r="A4971" s="1">
        <v>1965</v>
      </c>
      <c r="B4971" s="1">
        <v>83</v>
      </c>
      <c r="C4971" s="1">
        <v>11057.49</v>
      </c>
      <c r="D4971" s="1">
        <v>6356.43</v>
      </c>
      <c r="E4971" s="1">
        <v>17413.919999999998</v>
      </c>
    </row>
    <row r="4972" spans="1:5" hidden="1">
      <c r="A4972" s="1">
        <v>1965</v>
      </c>
      <c r="B4972" s="1">
        <v>84</v>
      </c>
      <c r="C4972" s="1">
        <v>9647.74</v>
      </c>
      <c r="D4972" s="1">
        <v>5347</v>
      </c>
      <c r="E4972" s="1">
        <v>14994.74</v>
      </c>
    </row>
    <row r="4973" spans="1:5" hidden="1">
      <c r="A4973" s="1">
        <v>1965</v>
      </c>
      <c r="B4973" s="1">
        <v>85</v>
      </c>
      <c r="C4973" s="1">
        <v>8139.21</v>
      </c>
      <c r="D4973" s="1">
        <v>4328.3900000000003</v>
      </c>
      <c r="E4973" s="1">
        <v>12467.6</v>
      </c>
    </row>
    <row r="4974" spans="1:5" hidden="1">
      <c r="A4974" s="1">
        <v>1965</v>
      </c>
      <c r="B4974" s="1">
        <v>86</v>
      </c>
      <c r="C4974" s="1">
        <v>6535.87</v>
      </c>
      <c r="D4974" s="1">
        <v>3412.02</v>
      </c>
      <c r="E4974" s="1">
        <v>9947.89</v>
      </c>
    </row>
    <row r="4975" spans="1:5" hidden="1">
      <c r="A4975" s="1">
        <v>1965</v>
      </c>
      <c r="B4975" s="1">
        <v>87</v>
      </c>
      <c r="C4975" s="1">
        <v>5191.66</v>
      </c>
      <c r="D4975" s="1">
        <v>2632.37</v>
      </c>
      <c r="E4975" s="1">
        <v>7824.03</v>
      </c>
    </row>
    <row r="4976" spans="1:5" hidden="1">
      <c r="A4976" s="1">
        <v>1965</v>
      </c>
      <c r="B4976" s="1">
        <v>88</v>
      </c>
      <c r="C4976" s="1">
        <v>4196.33</v>
      </c>
      <c r="D4976" s="1">
        <v>1983.25</v>
      </c>
      <c r="E4976" s="1">
        <v>6179.58</v>
      </c>
    </row>
    <row r="4977" spans="1:5" hidden="1">
      <c r="A4977" s="1">
        <v>1965</v>
      </c>
      <c r="B4977" s="1">
        <v>89</v>
      </c>
      <c r="C4977" s="1">
        <v>3333.68</v>
      </c>
      <c r="D4977" s="1">
        <v>1498.33</v>
      </c>
      <c r="E4977" s="1">
        <v>4832</v>
      </c>
    </row>
    <row r="4978" spans="1:5" hidden="1">
      <c r="A4978" s="1">
        <v>1965</v>
      </c>
      <c r="B4978" s="1">
        <v>90</v>
      </c>
      <c r="C4978" s="1">
        <v>2561.58</v>
      </c>
      <c r="D4978" s="1">
        <v>1144.1199999999999</v>
      </c>
      <c r="E4978" s="1">
        <v>3705.7</v>
      </c>
    </row>
    <row r="4979" spans="1:5" hidden="1">
      <c r="A4979" s="1">
        <v>1965</v>
      </c>
      <c r="B4979" s="1">
        <v>91</v>
      </c>
      <c r="C4979" s="1">
        <v>1954.93</v>
      </c>
      <c r="D4979" s="1">
        <v>863.78</v>
      </c>
      <c r="E4979" s="1">
        <v>2818.71</v>
      </c>
    </row>
    <row r="4980" spans="1:5" hidden="1">
      <c r="A4980" s="1">
        <v>1965</v>
      </c>
      <c r="B4980" s="1">
        <v>92</v>
      </c>
      <c r="C4980" s="1">
        <v>1487.02</v>
      </c>
      <c r="D4980" s="1">
        <v>637.76</v>
      </c>
      <c r="E4980" s="1">
        <v>2124.7800000000002</v>
      </c>
    </row>
    <row r="4981" spans="1:5" hidden="1">
      <c r="A4981" s="1">
        <v>1965</v>
      </c>
      <c r="B4981" s="1">
        <v>93</v>
      </c>
      <c r="C4981" s="1">
        <v>1087.4000000000001</v>
      </c>
      <c r="D4981" s="1">
        <v>464.29</v>
      </c>
      <c r="E4981" s="1">
        <v>1551.7</v>
      </c>
    </row>
    <row r="4982" spans="1:5" hidden="1">
      <c r="A4982" s="1">
        <v>1965</v>
      </c>
      <c r="B4982" s="1">
        <v>94</v>
      </c>
      <c r="C4982" s="1">
        <v>761.31</v>
      </c>
      <c r="D4982" s="1">
        <v>325.26</v>
      </c>
      <c r="E4982" s="1">
        <v>1086.57</v>
      </c>
    </row>
    <row r="4983" spans="1:5" hidden="1">
      <c r="A4983" s="1">
        <v>1965</v>
      </c>
      <c r="B4983" s="1">
        <v>95</v>
      </c>
      <c r="C4983" s="1">
        <v>510.06</v>
      </c>
      <c r="D4983" s="1">
        <v>202.29</v>
      </c>
      <c r="E4983" s="1">
        <v>712.35</v>
      </c>
    </row>
    <row r="4984" spans="1:5" hidden="1">
      <c r="A4984" s="1">
        <v>1965</v>
      </c>
      <c r="B4984" s="1">
        <v>96</v>
      </c>
      <c r="C4984" s="1">
        <v>338.95</v>
      </c>
      <c r="D4984" s="1">
        <v>121.84</v>
      </c>
      <c r="E4984" s="1">
        <v>460.79</v>
      </c>
    </row>
    <row r="4985" spans="1:5" hidden="1">
      <c r="A4985" s="1">
        <v>1965</v>
      </c>
      <c r="B4985" s="1">
        <v>97</v>
      </c>
      <c r="C4985" s="1">
        <v>227.68</v>
      </c>
      <c r="D4985" s="1">
        <v>78.97</v>
      </c>
      <c r="E4985" s="1">
        <v>306.64999999999998</v>
      </c>
    </row>
    <row r="4986" spans="1:5" hidden="1">
      <c r="A4986" s="1">
        <v>1965</v>
      </c>
      <c r="B4986" s="1">
        <v>98</v>
      </c>
      <c r="C4986" s="1">
        <v>136.38</v>
      </c>
      <c r="D4986" s="1">
        <v>46.83</v>
      </c>
      <c r="E4986" s="1">
        <v>183.2</v>
      </c>
    </row>
    <row r="4987" spans="1:5" hidden="1">
      <c r="A4987" s="1">
        <v>1965</v>
      </c>
      <c r="B4987" s="1">
        <v>99</v>
      </c>
      <c r="C4987" s="1">
        <v>78.69</v>
      </c>
      <c r="D4987" s="1">
        <v>27.5</v>
      </c>
      <c r="E4987" s="1">
        <v>106.19</v>
      </c>
    </row>
    <row r="4988" spans="1:5" hidden="1">
      <c r="A4988" s="1">
        <v>1965</v>
      </c>
      <c r="B4988" s="1">
        <v>100</v>
      </c>
      <c r="C4988" s="1">
        <v>49.63</v>
      </c>
      <c r="D4988" s="1">
        <v>17.940000000000001</v>
      </c>
      <c r="E4988" s="1">
        <v>67.56</v>
      </c>
    </row>
    <row r="4989" spans="1:5" hidden="1">
      <c r="A4989" s="1">
        <v>1965</v>
      </c>
      <c r="B4989" s="1">
        <v>101</v>
      </c>
      <c r="C4989" s="1">
        <v>30.31</v>
      </c>
      <c r="D4989" s="1">
        <v>10.9</v>
      </c>
      <c r="E4989" s="1">
        <v>41.21</v>
      </c>
    </row>
    <row r="4990" spans="1:5" hidden="1">
      <c r="A4990" s="1">
        <v>1965</v>
      </c>
      <c r="B4990" s="1">
        <v>102</v>
      </c>
      <c r="C4990" s="1">
        <v>17.809999999999999</v>
      </c>
      <c r="D4990" s="1">
        <v>7.15</v>
      </c>
      <c r="E4990" s="1">
        <v>24.95</v>
      </c>
    </row>
    <row r="4991" spans="1:5" hidden="1">
      <c r="A4991" s="1">
        <v>1965</v>
      </c>
      <c r="B4991" s="1">
        <v>103</v>
      </c>
      <c r="C4991" s="1">
        <v>9.7200000000000006</v>
      </c>
      <c r="D4991" s="1">
        <v>4.62</v>
      </c>
      <c r="E4991" s="1">
        <v>14.34</v>
      </c>
    </row>
    <row r="4992" spans="1:5" hidden="1">
      <c r="A4992" s="1">
        <v>1965</v>
      </c>
      <c r="B4992" s="1">
        <v>104</v>
      </c>
      <c r="C4992" s="1">
        <v>5.44</v>
      </c>
      <c r="D4992" s="1">
        <v>2.94</v>
      </c>
      <c r="E4992" s="1">
        <v>8.3800000000000008</v>
      </c>
    </row>
    <row r="4993" spans="1:5" hidden="1">
      <c r="A4993" s="1">
        <v>1965</v>
      </c>
      <c r="B4993" s="1">
        <v>105</v>
      </c>
      <c r="C4993" s="1">
        <v>3.3</v>
      </c>
      <c r="D4993" s="1">
        <v>1.03</v>
      </c>
      <c r="E4993" s="1">
        <v>4.34</v>
      </c>
    </row>
    <row r="4994" spans="1:5" hidden="1">
      <c r="A4994" s="1">
        <v>1965</v>
      </c>
      <c r="B4994" s="1">
        <v>106</v>
      </c>
      <c r="C4994" s="1">
        <v>1.46</v>
      </c>
      <c r="D4994" s="1">
        <v>0.41</v>
      </c>
      <c r="E4994" s="1">
        <v>1.87</v>
      </c>
    </row>
    <row r="4995" spans="1:5" hidden="1">
      <c r="A4995" s="1">
        <v>1965</v>
      </c>
      <c r="B4995" s="1">
        <v>107</v>
      </c>
      <c r="C4995" s="1">
        <v>0.37</v>
      </c>
      <c r="D4995" s="1">
        <v>0.36</v>
      </c>
      <c r="E4995" s="1">
        <v>0.73</v>
      </c>
    </row>
    <row r="4996" spans="1:5" hidden="1">
      <c r="A4996" s="1">
        <v>1965</v>
      </c>
      <c r="B4996" s="1">
        <v>108</v>
      </c>
      <c r="C4996" s="1">
        <v>0.4</v>
      </c>
      <c r="D4996" s="1">
        <v>0</v>
      </c>
      <c r="E4996" s="1">
        <v>0.4</v>
      </c>
    </row>
    <row r="4997" spans="1:5" hidden="1">
      <c r="A4997" s="1">
        <v>1965</v>
      </c>
      <c r="B4997" s="1">
        <v>109</v>
      </c>
      <c r="C4997" s="1">
        <v>0.77</v>
      </c>
      <c r="D4997" s="1">
        <v>0</v>
      </c>
      <c r="E4997" s="1">
        <v>0.77</v>
      </c>
    </row>
    <row r="4998" spans="1:5" hidden="1">
      <c r="A4998" s="1">
        <v>1965</v>
      </c>
      <c r="B4998" s="1" t="s">
        <v>121</v>
      </c>
      <c r="C4998" s="1">
        <v>0.37</v>
      </c>
      <c r="D4998" s="1">
        <v>0</v>
      </c>
      <c r="E4998" s="1">
        <v>0.37</v>
      </c>
    </row>
    <row r="4999" spans="1:5" hidden="1">
      <c r="A4999" s="1">
        <v>1966</v>
      </c>
      <c r="B4999" s="1">
        <v>0</v>
      </c>
      <c r="C4999" s="1">
        <v>108080.18</v>
      </c>
      <c r="D4999" s="1">
        <v>113963.09</v>
      </c>
      <c r="E4999" s="1">
        <v>222043.27</v>
      </c>
    </row>
    <row r="5000" spans="1:5" hidden="1">
      <c r="A5000" s="1">
        <v>1966</v>
      </c>
      <c r="B5000" s="1">
        <v>1</v>
      </c>
      <c r="C5000" s="1">
        <v>109168.41</v>
      </c>
      <c r="D5000" s="1">
        <v>115089.53</v>
      </c>
      <c r="E5000" s="1">
        <v>224257.94</v>
      </c>
    </row>
    <row r="5001" spans="1:5" hidden="1">
      <c r="A5001" s="1">
        <v>1966</v>
      </c>
      <c r="B5001" s="1">
        <v>2</v>
      </c>
      <c r="C5001" s="1">
        <v>112676.73</v>
      </c>
      <c r="D5001" s="1">
        <v>118892.42</v>
      </c>
      <c r="E5001" s="1">
        <v>231569.15</v>
      </c>
    </row>
    <row r="5002" spans="1:5" hidden="1">
      <c r="A5002" s="1">
        <v>1966</v>
      </c>
      <c r="B5002" s="1">
        <v>3</v>
      </c>
      <c r="C5002" s="1">
        <v>115987.24</v>
      </c>
      <c r="D5002" s="1">
        <v>122023.46</v>
      </c>
      <c r="E5002" s="1">
        <v>238010.7</v>
      </c>
    </row>
    <row r="5003" spans="1:5" hidden="1">
      <c r="A5003" s="1">
        <v>1966</v>
      </c>
      <c r="B5003" s="1">
        <v>4</v>
      </c>
      <c r="C5003" s="1">
        <v>118341.38</v>
      </c>
      <c r="D5003" s="1">
        <v>124010.67</v>
      </c>
      <c r="E5003" s="1">
        <v>242352.04</v>
      </c>
    </row>
    <row r="5004" spans="1:5" hidden="1">
      <c r="A5004" s="1">
        <v>1966</v>
      </c>
      <c r="B5004" s="1">
        <v>5</v>
      </c>
      <c r="C5004" s="1">
        <v>117677.74</v>
      </c>
      <c r="D5004" s="1">
        <v>123459.36</v>
      </c>
      <c r="E5004" s="1">
        <v>241137.11</v>
      </c>
    </row>
    <row r="5005" spans="1:5" hidden="1">
      <c r="A5005" s="1">
        <v>1966</v>
      </c>
      <c r="B5005" s="1">
        <v>6</v>
      </c>
      <c r="C5005" s="1">
        <v>115622.12</v>
      </c>
      <c r="D5005" s="1">
        <v>121454.43</v>
      </c>
      <c r="E5005" s="1">
        <v>237076.55</v>
      </c>
    </row>
    <row r="5006" spans="1:5" hidden="1">
      <c r="A5006" s="1">
        <v>1966</v>
      </c>
      <c r="B5006" s="1">
        <v>7</v>
      </c>
      <c r="C5006" s="1">
        <v>114002.26</v>
      </c>
      <c r="D5006" s="1">
        <v>119465.72</v>
      </c>
      <c r="E5006" s="1">
        <v>233467.98</v>
      </c>
    </row>
    <row r="5007" spans="1:5" hidden="1">
      <c r="A5007" s="1">
        <v>1966</v>
      </c>
      <c r="B5007" s="1">
        <v>8</v>
      </c>
      <c r="C5007" s="1">
        <v>112222.98</v>
      </c>
      <c r="D5007" s="1">
        <v>117670.13</v>
      </c>
      <c r="E5007" s="1">
        <v>229893.1</v>
      </c>
    </row>
    <row r="5008" spans="1:5" hidden="1">
      <c r="A5008" s="1">
        <v>1966</v>
      </c>
      <c r="B5008" s="1">
        <v>9</v>
      </c>
      <c r="C5008" s="1">
        <v>109959.25</v>
      </c>
      <c r="D5008" s="1">
        <v>115733.1</v>
      </c>
      <c r="E5008" s="1">
        <v>225692.34</v>
      </c>
    </row>
    <row r="5009" spans="1:5" hidden="1">
      <c r="A5009" s="1">
        <v>1966</v>
      </c>
      <c r="B5009" s="1">
        <v>10</v>
      </c>
      <c r="C5009" s="1">
        <v>108099.86</v>
      </c>
      <c r="D5009" s="1">
        <v>113839.67999999999</v>
      </c>
      <c r="E5009" s="1">
        <v>221939.53</v>
      </c>
    </row>
    <row r="5010" spans="1:5" hidden="1">
      <c r="A5010" s="1">
        <v>1966</v>
      </c>
      <c r="B5010" s="1">
        <v>11</v>
      </c>
      <c r="C5010" s="1">
        <v>106675.95</v>
      </c>
      <c r="D5010" s="1">
        <v>111768.47</v>
      </c>
      <c r="E5010" s="1">
        <v>218444.41</v>
      </c>
    </row>
    <row r="5011" spans="1:5" hidden="1">
      <c r="A5011" s="1">
        <v>1966</v>
      </c>
      <c r="B5011" s="1">
        <v>12</v>
      </c>
      <c r="C5011" s="1">
        <v>106265.15</v>
      </c>
      <c r="D5011" s="1">
        <v>110858.06</v>
      </c>
      <c r="E5011" s="1">
        <v>217123.22</v>
      </c>
    </row>
    <row r="5012" spans="1:5" hidden="1">
      <c r="A5012" s="1">
        <v>1966</v>
      </c>
      <c r="B5012" s="1">
        <v>13</v>
      </c>
      <c r="C5012" s="1">
        <v>106028.27</v>
      </c>
      <c r="D5012" s="1">
        <v>110647.39</v>
      </c>
      <c r="E5012" s="1">
        <v>216675.66</v>
      </c>
    </row>
    <row r="5013" spans="1:5" hidden="1">
      <c r="A5013" s="1">
        <v>1966</v>
      </c>
      <c r="B5013" s="1">
        <v>14</v>
      </c>
      <c r="C5013" s="1">
        <v>104536.41</v>
      </c>
      <c r="D5013" s="1">
        <v>109378.13</v>
      </c>
      <c r="E5013" s="1">
        <v>213914.55</v>
      </c>
    </row>
    <row r="5014" spans="1:5" hidden="1">
      <c r="A5014" s="1">
        <v>1966</v>
      </c>
      <c r="B5014" s="1">
        <v>15</v>
      </c>
      <c r="C5014" s="1">
        <v>103154.44</v>
      </c>
      <c r="D5014" s="1">
        <v>107716.66</v>
      </c>
      <c r="E5014" s="1">
        <v>210871.09</v>
      </c>
    </row>
    <row r="5015" spans="1:5" hidden="1">
      <c r="A5015" s="1">
        <v>1966</v>
      </c>
      <c r="B5015" s="1">
        <v>16</v>
      </c>
      <c r="C5015" s="1">
        <v>101595.35</v>
      </c>
      <c r="D5015" s="1">
        <v>106190.32</v>
      </c>
      <c r="E5015" s="1">
        <v>207785.67</v>
      </c>
    </row>
    <row r="5016" spans="1:5" hidden="1">
      <c r="A5016" s="1">
        <v>1966</v>
      </c>
      <c r="B5016" s="1">
        <v>17</v>
      </c>
      <c r="C5016" s="1">
        <v>99904.25</v>
      </c>
      <c r="D5016" s="1">
        <v>105027.59</v>
      </c>
      <c r="E5016" s="1">
        <v>204931.84</v>
      </c>
    </row>
    <row r="5017" spans="1:5" hidden="1">
      <c r="A5017" s="1">
        <v>1966</v>
      </c>
      <c r="B5017" s="1">
        <v>18</v>
      </c>
      <c r="C5017" s="1">
        <v>102091.73</v>
      </c>
      <c r="D5017" s="1">
        <v>107843.44</v>
      </c>
      <c r="E5017" s="1">
        <v>209935.17</v>
      </c>
    </row>
    <row r="5018" spans="1:5" hidden="1">
      <c r="A5018" s="1">
        <v>1966</v>
      </c>
      <c r="B5018" s="1">
        <v>19</v>
      </c>
      <c r="C5018" s="1">
        <v>102027.13</v>
      </c>
      <c r="D5018" s="1">
        <v>107801.56</v>
      </c>
      <c r="E5018" s="1">
        <v>209828.7</v>
      </c>
    </row>
    <row r="5019" spans="1:5" hidden="1">
      <c r="A5019" s="1">
        <v>1966</v>
      </c>
      <c r="B5019" s="1">
        <v>20</v>
      </c>
      <c r="C5019" s="1">
        <v>94001.12</v>
      </c>
      <c r="D5019" s="1">
        <v>98770.67</v>
      </c>
      <c r="E5019" s="1">
        <v>192771.79</v>
      </c>
    </row>
    <row r="5020" spans="1:5" hidden="1">
      <c r="A5020" s="1">
        <v>1966</v>
      </c>
      <c r="B5020" s="1">
        <v>21</v>
      </c>
      <c r="C5020" s="1">
        <v>88405.86</v>
      </c>
      <c r="D5020" s="1">
        <v>91799.17</v>
      </c>
      <c r="E5020" s="1">
        <v>180205.03</v>
      </c>
    </row>
    <row r="5021" spans="1:5" hidden="1">
      <c r="A5021" s="1">
        <v>1966</v>
      </c>
      <c r="B5021" s="1">
        <v>22</v>
      </c>
      <c r="C5021" s="1">
        <v>84509.759999999995</v>
      </c>
      <c r="D5021" s="1">
        <v>88127.27</v>
      </c>
      <c r="E5021" s="1">
        <v>172637.03</v>
      </c>
    </row>
    <row r="5022" spans="1:5" hidden="1">
      <c r="A5022" s="1">
        <v>1966</v>
      </c>
      <c r="B5022" s="1">
        <v>23</v>
      </c>
      <c r="C5022" s="1">
        <v>79014.720000000001</v>
      </c>
      <c r="D5022" s="1">
        <v>83805.53</v>
      </c>
      <c r="E5022" s="1">
        <v>162820.25</v>
      </c>
    </row>
    <row r="5023" spans="1:5" hidden="1">
      <c r="A5023" s="1">
        <v>1966</v>
      </c>
      <c r="B5023" s="1">
        <v>24</v>
      </c>
      <c r="C5023" s="1">
        <v>76409.490000000005</v>
      </c>
      <c r="D5023" s="1">
        <v>81881.8</v>
      </c>
      <c r="E5023" s="1">
        <v>158291.29</v>
      </c>
    </row>
    <row r="5024" spans="1:5" hidden="1">
      <c r="A5024" s="1">
        <v>1966</v>
      </c>
      <c r="B5024" s="1">
        <v>25</v>
      </c>
      <c r="C5024" s="1">
        <v>74460.460000000006</v>
      </c>
      <c r="D5024" s="1">
        <v>79808.87</v>
      </c>
      <c r="E5024" s="1">
        <v>154269.32999999999</v>
      </c>
    </row>
    <row r="5025" spans="1:5" hidden="1">
      <c r="A5025" s="1">
        <v>1966</v>
      </c>
      <c r="B5025" s="1">
        <v>26</v>
      </c>
      <c r="C5025" s="1">
        <v>72866.98</v>
      </c>
      <c r="D5025" s="1">
        <v>77701.45</v>
      </c>
      <c r="E5025" s="1">
        <v>150568.43</v>
      </c>
    </row>
    <row r="5026" spans="1:5" hidden="1">
      <c r="A5026" s="1">
        <v>1966</v>
      </c>
      <c r="B5026" s="1">
        <v>27</v>
      </c>
      <c r="C5026" s="1">
        <v>72525.279999999999</v>
      </c>
      <c r="D5026" s="1">
        <v>76785.02</v>
      </c>
      <c r="E5026" s="1">
        <v>149310.29999999999</v>
      </c>
    </row>
    <row r="5027" spans="1:5" hidden="1">
      <c r="A5027" s="1">
        <v>1966</v>
      </c>
      <c r="B5027" s="1">
        <v>28</v>
      </c>
      <c r="C5027" s="1">
        <v>71896.61</v>
      </c>
      <c r="D5027" s="1">
        <v>75937.14</v>
      </c>
      <c r="E5027" s="1">
        <v>147833.76</v>
      </c>
    </row>
    <row r="5028" spans="1:5" hidden="1">
      <c r="A5028" s="1">
        <v>1966</v>
      </c>
      <c r="B5028" s="1">
        <v>29</v>
      </c>
      <c r="C5028" s="1">
        <v>70504.350000000006</v>
      </c>
      <c r="D5028" s="1">
        <v>74680.94</v>
      </c>
      <c r="E5028" s="1">
        <v>145185.29999999999</v>
      </c>
    </row>
    <row r="5029" spans="1:5" hidden="1">
      <c r="A5029" s="1">
        <v>1966</v>
      </c>
      <c r="B5029" s="1">
        <v>30</v>
      </c>
      <c r="C5029" s="1">
        <v>68683.53</v>
      </c>
      <c r="D5029" s="1">
        <v>72702.61</v>
      </c>
      <c r="E5029" s="1">
        <v>141386.14000000001</v>
      </c>
    </row>
    <row r="5030" spans="1:5" hidden="1">
      <c r="A5030" s="1">
        <v>1966</v>
      </c>
      <c r="B5030" s="1">
        <v>31</v>
      </c>
      <c r="C5030" s="1">
        <v>66863.05</v>
      </c>
      <c r="D5030" s="1">
        <v>71052.27</v>
      </c>
      <c r="E5030" s="1">
        <v>137915.32</v>
      </c>
    </row>
    <row r="5031" spans="1:5" hidden="1">
      <c r="A5031" s="1">
        <v>1966</v>
      </c>
      <c r="B5031" s="1">
        <v>32</v>
      </c>
      <c r="C5031" s="1">
        <v>65904.070000000007</v>
      </c>
      <c r="D5031" s="1">
        <v>70705.47</v>
      </c>
      <c r="E5031" s="1">
        <v>136609.54</v>
      </c>
    </row>
    <row r="5032" spans="1:5" hidden="1">
      <c r="A5032" s="1">
        <v>1966</v>
      </c>
      <c r="B5032" s="1">
        <v>33</v>
      </c>
      <c r="C5032" s="1">
        <v>65996.52</v>
      </c>
      <c r="D5032" s="1">
        <v>71226.67</v>
      </c>
      <c r="E5032" s="1">
        <v>137223.19</v>
      </c>
    </row>
    <row r="5033" spans="1:5" hidden="1">
      <c r="A5033" s="1">
        <v>1966</v>
      </c>
      <c r="B5033" s="1">
        <v>34</v>
      </c>
      <c r="C5033" s="1">
        <v>67820.95</v>
      </c>
      <c r="D5033" s="1">
        <v>73236.539999999994</v>
      </c>
      <c r="E5033" s="1">
        <v>141057.49</v>
      </c>
    </row>
    <row r="5034" spans="1:5" hidden="1">
      <c r="A5034" s="1">
        <v>1966</v>
      </c>
      <c r="B5034" s="1">
        <v>35</v>
      </c>
      <c r="C5034" s="1">
        <v>71012.820000000007</v>
      </c>
      <c r="D5034" s="1">
        <v>76568.08</v>
      </c>
      <c r="E5034" s="1">
        <v>147580.91</v>
      </c>
    </row>
    <row r="5035" spans="1:5" hidden="1">
      <c r="A5035" s="1">
        <v>1966</v>
      </c>
      <c r="B5035" s="1">
        <v>36</v>
      </c>
      <c r="C5035" s="1">
        <v>72678.5</v>
      </c>
      <c r="D5035" s="1">
        <v>78687.03</v>
      </c>
      <c r="E5035" s="1">
        <v>151365.53</v>
      </c>
    </row>
    <row r="5036" spans="1:5" hidden="1">
      <c r="A5036" s="1">
        <v>1966</v>
      </c>
      <c r="B5036" s="1">
        <v>37</v>
      </c>
      <c r="C5036" s="1">
        <v>73390.8</v>
      </c>
      <c r="D5036" s="1">
        <v>79745.259999999995</v>
      </c>
      <c r="E5036" s="1">
        <v>153136.04999999999</v>
      </c>
    </row>
    <row r="5037" spans="1:5" hidden="1">
      <c r="A5037" s="1">
        <v>1966</v>
      </c>
      <c r="B5037" s="1">
        <v>38</v>
      </c>
      <c r="C5037" s="1">
        <v>74360.679999999993</v>
      </c>
      <c r="D5037" s="1">
        <v>80633.8</v>
      </c>
      <c r="E5037" s="1">
        <v>154994.47</v>
      </c>
    </row>
    <row r="5038" spans="1:5" hidden="1">
      <c r="A5038" s="1">
        <v>1966</v>
      </c>
      <c r="B5038" s="1">
        <v>39</v>
      </c>
      <c r="C5038" s="1">
        <v>74813.19</v>
      </c>
      <c r="D5038" s="1">
        <v>80752.53</v>
      </c>
      <c r="E5038" s="1">
        <v>155565.72</v>
      </c>
    </row>
    <row r="5039" spans="1:5" hidden="1">
      <c r="A5039" s="1">
        <v>1966</v>
      </c>
      <c r="B5039" s="1">
        <v>40</v>
      </c>
      <c r="C5039" s="1">
        <v>75693.61</v>
      </c>
      <c r="D5039" s="1">
        <v>81089.350000000006</v>
      </c>
      <c r="E5039" s="1">
        <v>156782.97</v>
      </c>
    </row>
    <row r="5040" spans="1:5" hidden="1">
      <c r="A5040" s="1">
        <v>1966</v>
      </c>
      <c r="B5040" s="1">
        <v>41</v>
      </c>
      <c r="C5040" s="1">
        <v>76088.75</v>
      </c>
      <c r="D5040" s="1">
        <v>80283.66</v>
      </c>
      <c r="E5040" s="1">
        <v>156372.4</v>
      </c>
    </row>
    <row r="5041" spans="1:5" hidden="1">
      <c r="A5041" s="1">
        <v>1966</v>
      </c>
      <c r="B5041" s="1">
        <v>42</v>
      </c>
      <c r="C5041" s="1">
        <v>75470.92</v>
      </c>
      <c r="D5041" s="1">
        <v>78844.399999999994</v>
      </c>
      <c r="E5041" s="1">
        <v>154315.32999999999</v>
      </c>
    </row>
    <row r="5042" spans="1:5" hidden="1">
      <c r="A5042" s="1">
        <v>1966</v>
      </c>
      <c r="B5042" s="1">
        <v>43</v>
      </c>
      <c r="C5042" s="1">
        <v>75330.83</v>
      </c>
      <c r="D5042" s="1">
        <v>78341.399999999994</v>
      </c>
      <c r="E5042" s="1">
        <v>153672.23000000001</v>
      </c>
    </row>
    <row r="5043" spans="1:5" hidden="1">
      <c r="A5043" s="1">
        <v>1966</v>
      </c>
      <c r="B5043" s="1">
        <v>44</v>
      </c>
      <c r="C5043" s="1">
        <v>75455.899999999994</v>
      </c>
      <c r="D5043" s="1">
        <v>78578.649999999994</v>
      </c>
      <c r="E5043" s="1">
        <v>154034.54999999999</v>
      </c>
    </row>
    <row r="5044" spans="1:5" hidden="1">
      <c r="A5044" s="1">
        <v>1966</v>
      </c>
      <c r="B5044" s="1">
        <v>45</v>
      </c>
      <c r="C5044" s="1">
        <v>73817.69</v>
      </c>
      <c r="D5044" s="1">
        <v>76994.34</v>
      </c>
      <c r="E5044" s="1">
        <v>150812.03</v>
      </c>
    </row>
    <row r="5045" spans="1:5" hidden="1">
      <c r="A5045" s="1">
        <v>1966</v>
      </c>
      <c r="B5045" s="1">
        <v>46</v>
      </c>
      <c r="C5045" s="1">
        <v>69182.91</v>
      </c>
      <c r="D5045" s="1">
        <v>71533.62</v>
      </c>
      <c r="E5045" s="1">
        <v>140716.53</v>
      </c>
    </row>
    <row r="5046" spans="1:5" hidden="1">
      <c r="A5046" s="1">
        <v>1966</v>
      </c>
      <c r="B5046" s="1">
        <v>47</v>
      </c>
      <c r="C5046" s="1">
        <v>64737.7</v>
      </c>
      <c r="D5046" s="1">
        <v>65679</v>
      </c>
      <c r="E5046" s="1">
        <v>130416.71</v>
      </c>
    </row>
    <row r="5047" spans="1:5" hidden="1">
      <c r="A5047" s="1">
        <v>1966</v>
      </c>
      <c r="B5047" s="1">
        <v>48</v>
      </c>
      <c r="C5047" s="1">
        <v>63458.49</v>
      </c>
      <c r="D5047" s="1">
        <v>63603.12</v>
      </c>
      <c r="E5047" s="1">
        <v>127061.61</v>
      </c>
    </row>
    <row r="5048" spans="1:5" hidden="1">
      <c r="A5048" s="1">
        <v>1966</v>
      </c>
      <c r="B5048" s="1">
        <v>49</v>
      </c>
      <c r="C5048" s="1">
        <v>63977.85</v>
      </c>
      <c r="D5048" s="1">
        <v>64460.31</v>
      </c>
      <c r="E5048" s="1">
        <v>128438.16</v>
      </c>
    </row>
    <row r="5049" spans="1:5" hidden="1">
      <c r="A5049" s="1">
        <v>1966</v>
      </c>
      <c r="B5049" s="1">
        <v>50</v>
      </c>
      <c r="C5049" s="1">
        <v>64837.64</v>
      </c>
      <c r="D5049" s="1">
        <v>65680.960000000006</v>
      </c>
      <c r="E5049" s="1">
        <v>130518.6</v>
      </c>
    </row>
    <row r="5050" spans="1:5" hidden="1">
      <c r="A5050" s="1">
        <v>1966</v>
      </c>
      <c r="B5050" s="1">
        <v>51</v>
      </c>
      <c r="C5050" s="1">
        <v>65866.429999999993</v>
      </c>
      <c r="D5050" s="1">
        <v>66454.490000000005</v>
      </c>
      <c r="E5050" s="1">
        <v>132320.92000000001</v>
      </c>
    </row>
    <row r="5051" spans="1:5" hidden="1">
      <c r="A5051" s="1">
        <v>1966</v>
      </c>
      <c r="B5051" s="1">
        <v>52</v>
      </c>
      <c r="C5051" s="1">
        <v>65172.04</v>
      </c>
      <c r="D5051" s="1">
        <v>65911.89</v>
      </c>
      <c r="E5051" s="1">
        <v>131083.93</v>
      </c>
    </row>
    <row r="5052" spans="1:5" hidden="1">
      <c r="A5052" s="1">
        <v>1966</v>
      </c>
      <c r="B5052" s="1">
        <v>53</v>
      </c>
      <c r="C5052" s="1">
        <v>62621.43</v>
      </c>
      <c r="D5052" s="1">
        <v>64001.82</v>
      </c>
      <c r="E5052" s="1">
        <v>126623.25</v>
      </c>
    </row>
    <row r="5053" spans="1:5" hidden="1">
      <c r="A5053" s="1">
        <v>1966</v>
      </c>
      <c r="B5053" s="1">
        <v>54</v>
      </c>
      <c r="C5053" s="1">
        <v>59900.54</v>
      </c>
      <c r="D5053" s="1">
        <v>61856.77</v>
      </c>
      <c r="E5053" s="1">
        <v>121757.31</v>
      </c>
    </row>
    <row r="5054" spans="1:5" hidden="1">
      <c r="A5054" s="1">
        <v>1966</v>
      </c>
      <c r="B5054" s="1">
        <v>55</v>
      </c>
      <c r="C5054" s="1">
        <v>57466.06</v>
      </c>
      <c r="D5054" s="1">
        <v>59707.62</v>
      </c>
      <c r="E5054" s="1">
        <v>117173.67</v>
      </c>
    </row>
    <row r="5055" spans="1:5" hidden="1">
      <c r="A5055" s="1">
        <v>1966</v>
      </c>
      <c r="B5055" s="1">
        <v>56</v>
      </c>
      <c r="C5055" s="1">
        <v>55221.15</v>
      </c>
      <c r="D5055" s="1">
        <v>57634.14</v>
      </c>
      <c r="E5055" s="1">
        <v>112855.29</v>
      </c>
    </row>
    <row r="5056" spans="1:5" hidden="1">
      <c r="A5056" s="1">
        <v>1966</v>
      </c>
      <c r="B5056" s="1">
        <v>57</v>
      </c>
      <c r="C5056" s="1">
        <v>53373.120000000003</v>
      </c>
      <c r="D5056" s="1">
        <v>55288.56</v>
      </c>
      <c r="E5056" s="1">
        <v>108661.67</v>
      </c>
    </row>
    <row r="5057" spans="1:5" hidden="1">
      <c r="A5057" s="1">
        <v>1966</v>
      </c>
      <c r="B5057" s="1">
        <v>58</v>
      </c>
      <c r="C5057" s="1">
        <v>51680.97</v>
      </c>
      <c r="D5057" s="1">
        <v>52907.02</v>
      </c>
      <c r="E5057" s="1">
        <v>104588</v>
      </c>
    </row>
    <row r="5058" spans="1:5" hidden="1">
      <c r="A5058" s="1">
        <v>1966</v>
      </c>
      <c r="B5058" s="1">
        <v>59</v>
      </c>
      <c r="C5058" s="1">
        <v>49303.88</v>
      </c>
      <c r="D5058" s="1">
        <v>50535.61</v>
      </c>
      <c r="E5058" s="1">
        <v>99839.48</v>
      </c>
    </row>
    <row r="5059" spans="1:5" hidden="1">
      <c r="A5059" s="1">
        <v>1966</v>
      </c>
      <c r="B5059" s="1">
        <v>60</v>
      </c>
      <c r="C5059" s="1">
        <v>47076.35</v>
      </c>
      <c r="D5059" s="1">
        <v>48373.19</v>
      </c>
      <c r="E5059" s="1">
        <v>95449.54</v>
      </c>
    </row>
    <row r="5060" spans="1:5" hidden="1">
      <c r="A5060" s="1">
        <v>1966</v>
      </c>
      <c r="B5060" s="1">
        <v>61</v>
      </c>
      <c r="C5060" s="1">
        <v>45247.040000000001</v>
      </c>
      <c r="D5060" s="1">
        <v>45799.96</v>
      </c>
      <c r="E5060" s="1">
        <v>91047</v>
      </c>
    </row>
    <row r="5061" spans="1:5" hidden="1">
      <c r="A5061" s="1">
        <v>1966</v>
      </c>
      <c r="B5061" s="1">
        <v>62</v>
      </c>
      <c r="C5061" s="1">
        <v>43292.18</v>
      </c>
      <c r="D5061" s="1">
        <v>42852.94</v>
      </c>
      <c r="E5061" s="1">
        <v>86145.12</v>
      </c>
    </row>
    <row r="5062" spans="1:5" hidden="1">
      <c r="A5062" s="1">
        <v>1966</v>
      </c>
      <c r="B5062" s="1">
        <v>63</v>
      </c>
      <c r="C5062" s="1">
        <v>42214.879999999997</v>
      </c>
      <c r="D5062" s="1">
        <v>40283.629999999997</v>
      </c>
      <c r="E5062" s="1">
        <v>82498.509999999995</v>
      </c>
    </row>
    <row r="5063" spans="1:5" hidden="1">
      <c r="A5063" s="1">
        <v>1966</v>
      </c>
      <c r="B5063" s="1">
        <v>64</v>
      </c>
      <c r="C5063" s="1">
        <v>41655.85</v>
      </c>
      <c r="D5063" s="1">
        <v>38317.370000000003</v>
      </c>
      <c r="E5063" s="1">
        <v>79973.22</v>
      </c>
    </row>
    <row r="5064" spans="1:5" hidden="1">
      <c r="A5064" s="1">
        <v>1966</v>
      </c>
      <c r="B5064" s="1">
        <v>65</v>
      </c>
      <c r="C5064" s="1">
        <v>41218.82</v>
      </c>
      <c r="D5064" s="1">
        <v>36544.94</v>
      </c>
      <c r="E5064" s="1">
        <v>77763.75</v>
      </c>
    </row>
    <row r="5065" spans="1:5" hidden="1">
      <c r="A5065" s="1">
        <v>1966</v>
      </c>
      <c r="B5065" s="1">
        <v>66</v>
      </c>
      <c r="C5065" s="1">
        <v>40187.64</v>
      </c>
      <c r="D5065" s="1">
        <v>34436.660000000003</v>
      </c>
      <c r="E5065" s="1">
        <v>74624.3</v>
      </c>
    </row>
    <row r="5066" spans="1:5" hidden="1">
      <c r="A5066" s="1">
        <v>1966</v>
      </c>
      <c r="B5066" s="1">
        <v>67</v>
      </c>
      <c r="C5066" s="1">
        <v>38700.54</v>
      </c>
      <c r="D5066" s="1">
        <v>32231.71</v>
      </c>
      <c r="E5066" s="1">
        <v>70932.240000000005</v>
      </c>
    </row>
    <row r="5067" spans="1:5" hidden="1">
      <c r="A5067" s="1">
        <v>1966</v>
      </c>
      <c r="B5067" s="1">
        <v>68</v>
      </c>
      <c r="C5067" s="1">
        <v>37524.370000000003</v>
      </c>
      <c r="D5067" s="1">
        <v>30239.29</v>
      </c>
      <c r="E5067" s="1">
        <v>67763.67</v>
      </c>
    </row>
    <row r="5068" spans="1:5" hidden="1">
      <c r="A5068" s="1">
        <v>1966</v>
      </c>
      <c r="B5068" s="1">
        <v>69</v>
      </c>
      <c r="C5068" s="1">
        <v>36295.46</v>
      </c>
      <c r="D5068" s="1">
        <v>28154.63</v>
      </c>
      <c r="E5068" s="1">
        <v>64450.09</v>
      </c>
    </row>
    <row r="5069" spans="1:5" hidden="1">
      <c r="A5069" s="1">
        <v>1966</v>
      </c>
      <c r="B5069" s="1">
        <v>70</v>
      </c>
      <c r="C5069" s="1">
        <v>34986.82</v>
      </c>
      <c r="D5069" s="1">
        <v>26053.41</v>
      </c>
      <c r="E5069" s="1">
        <v>61040.24</v>
      </c>
    </row>
    <row r="5070" spans="1:5" hidden="1">
      <c r="A5070" s="1">
        <v>1966</v>
      </c>
      <c r="B5070" s="1">
        <v>71</v>
      </c>
      <c r="C5070" s="1">
        <v>33750.67</v>
      </c>
      <c r="D5070" s="1">
        <v>24206.95</v>
      </c>
      <c r="E5070" s="1">
        <v>57957.62</v>
      </c>
    </row>
    <row r="5071" spans="1:5" hidden="1">
      <c r="A5071" s="1">
        <v>1966</v>
      </c>
      <c r="B5071" s="1">
        <v>72</v>
      </c>
      <c r="C5071" s="1">
        <v>32301.39</v>
      </c>
      <c r="D5071" s="1">
        <v>22744.06</v>
      </c>
      <c r="E5071" s="1">
        <v>55045.45</v>
      </c>
    </row>
    <row r="5072" spans="1:5" hidden="1">
      <c r="A5072" s="1">
        <v>1966</v>
      </c>
      <c r="B5072" s="1">
        <v>73</v>
      </c>
      <c r="C5072" s="1">
        <v>30919.01</v>
      </c>
      <c r="D5072" s="1">
        <v>21617.46</v>
      </c>
      <c r="E5072" s="1">
        <v>52536.47</v>
      </c>
    </row>
    <row r="5073" spans="1:5" hidden="1">
      <c r="A5073" s="1">
        <v>1966</v>
      </c>
      <c r="B5073" s="1">
        <v>74</v>
      </c>
      <c r="C5073" s="1">
        <v>29523.79</v>
      </c>
      <c r="D5073" s="1">
        <v>20559.95</v>
      </c>
      <c r="E5073" s="1">
        <v>50083.75</v>
      </c>
    </row>
    <row r="5074" spans="1:5" hidden="1">
      <c r="A5074" s="1">
        <v>1966</v>
      </c>
      <c r="B5074" s="1">
        <v>75</v>
      </c>
      <c r="C5074" s="1">
        <v>27474.34</v>
      </c>
      <c r="D5074" s="1">
        <v>19183.12</v>
      </c>
      <c r="E5074" s="1">
        <v>46657.46</v>
      </c>
    </row>
    <row r="5075" spans="1:5" hidden="1">
      <c r="A5075" s="1">
        <v>1966</v>
      </c>
      <c r="B5075" s="1">
        <v>76</v>
      </c>
      <c r="C5075" s="1">
        <v>25357.98</v>
      </c>
      <c r="D5075" s="1">
        <v>17788.810000000001</v>
      </c>
      <c r="E5075" s="1">
        <v>43146.79</v>
      </c>
    </row>
    <row r="5076" spans="1:5" hidden="1">
      <c r="A5076" s="1">
        <v>1966</v>
      </c>
      <c r="B5076" s="1">
        <v>77</v>
      </c>
      <c r="C5076" s="1">
        <v>23418.6</v>
      </c>
      <c r="D5076" s="1">
        <v>16110.76</v>
      </c>
      <c r="E5076" s="1">
        <v>39529.35</v>
      </c>
    </row>
    <row r="5077" spans="1:5" hidden="1">
      <c r="A5077" s="1">
        <v>1966</v>
      </c>
      <c r="B5077" s="1">
        <v>78</v>
      </c>
      <c r="C5077" s="1">
        <v>21379.77</v>
      </c>
      <c r="D5077" s="1">
        <v>13973.23</v>
      </c>
      <c r="E5077" s="1">
        <v>35353</v>
      </c>
    </row>
    <row r="5078" spans="1:5" hidden="1">
      <c r="A5078" s="1">
        <v>1966</v>
      </c>
      <c r="B5078" s="1">
        <v>79</v>
      </c>
      <c r="C5078" s="1">
        <v>18915.14</v>
      </c>
      <c r="D5078" s="1">
        <v>12108.36</v>
      </c>
      <c r="E5078" s="1">
        <v>31023.51</v>
      </c>
    </row>
    <row r="5079" spans="1:5" hidden="1">
      <c r="A5079" s="1">
        <v>1966</v>
      </c>
      <c r="B5079" s="1">
        <v>80</v>
      </c>
      <c r="C5079" s="1">
        <v>17306.62</v>
      </c>
      <c r="D5079" s="1">
        <v>10881.92</v>
      </c>
      <c r="E5079" s="1">
        <v>28188.55</v>
      </c>
    </row>
    <row r="5080" spans="1:5" hidden="1">
      <c r="A5080" s="1">
        <v>1966</v>
      </c>
      <c r="B5080" s="1">
        <v>81</v>
      </c>
      <c r="C5080" s="1">
        <v>15533.36</v>
      </c>
      <c r="D5080" s="1">
        <v>9432.2800000000007</v>
      </c>
      <c r="E5080" s="1">
        <v>24965.64</v>
      </c>
    </row>
    <row r="5081" spans="1:5" hidden="1">
      <c r="A5081" s="1">
        <v>1966</v>
      </c>
      <c r="B5081" s="1">
        <v>82</v>
      </c>
      <c r="C5081" s="1">
        <v>13558.01</v>
      </c>
      <c r="D5081" s="1">
        <v>7983.4</v>
      </c>
      <c r="E5081" s="1">
        <v>21541.42</v>
      </c>
    </row>
    <row r="5082" spans="1:5" hidden="1">
      <c r="A5082" s="1">
        <v>1966</v>
      </c>
      <c r="B5082" s="1">
        <v>83</v>
      </c>
      <c r="C5082" s="1">
        <v>11453.37</v>
      </c>
      <c r="D5082" s="1">
        <v>6523.06</v>
      </c>
      <c r="E5082" s="1">
        <v>17976.43</v>
      </c>
    </row>
    <row r="5083" spans="1:5" hidden="1">
      <c r="A5083" s="1">
        <v>1966</v>
      </c>
      <c r="B5083" s="1">
        <v>84</v>
      </c>
      <c r="C5083" s="1">
        <v>9726.7900000000009</v>
      </c>
      <c r="D5083" s="1">
        <v>5376.2</v>
      </c>
      <c r="E5083" s="1">
        <v>15102.99</v>
      </c>
    </row>
    <row r="5084" spans="1:5" hidden="1">
      <c r="A5084" s="1">
        <v>1966</v>
      </c>
      <c r="B5084" s="1">
        <v>85</v>
      </c>
      <c r="C5084" s="1">
        <v>8367.82</v>
      </c>
      <c r="D5084" s="1">
        <v>4446.21</v>
      </c>
      <c r="E5084" s="1">
        <v>12814.03</v>
      </c>
    </row>
    <row r="5085" spans="1:5" hidden="1">
      <c r="A5085" s="1">
        <v>1966</v>
      </c>
      <c r="B5085" s="1">
        <v>86</v>
      </c>
      <c r="C5085" s="1">
        <v>6985.07</v>
      </c>
      <c r="D5085" s="1">
        <v>3537.72</v>
      </c>
      <c r="E5085" s="1">
        <v>10522.79</v>
      </c>
    </row>
    <row r="5086" spans="1:5" hidden="1">
      <c r="A5086" s="1">
        <v>1966</v>
      </c>
      <c r="B5086" s="1">
        <v>87</v>
      </c>
      <c r="C5086" s="1">
        <v>5535.24</v>
      </c>
      <c r="D5086" s="1">
        <v>2730.65</v>
      </c>
      <c r="E5086" s="1">
        <v>8265.89</v>
      </c>
    </row>
    <row r="5087" spans="1:5" hidden="1">
      <c r="A5087" s="1">
        <v>1966</v>
      </c>
      <c r="B5087" s="1">
        <v>88</v>
      </c>
      <c r="C5087" s="1">
        <v>4329.4799999999996</v>
      </c>
      <c r="D5087" s="1">
        <v>2073.29</v>
      </c>
      <c r="E5087" s="1">
        <v>6402.77</v>
      </c>
    </row>
    <row r="5088" spans="1:5" hidden="1">
      <c r="A5088" s="1">
        <v>1966</v>
      </c>
      <c r="B5088" s="1">
        <v>89</v>
      </c>
      <c r="C5088" s="1">
        <v>3447.86</v>
      </c>
      <c r="D5088" s="1">
        <v>1540.9</v>
      </c>
      <c r="E5088" s="1">
        <v>4988.76</v>
      </c>
    </row>
    <row r="5089" spans="1:5" hidden="1">
      <c r="A5089" s="1">
        <v>1966</v>
      </c>
      <c r="B5089" s="1">
        <v>90</v>
      </c>
      <c r="C5089" s="1">
        <v>2694.19</v>
      </c>
      <c r="D5089" s="1">
        <v>1148.3800000000001</v>
      </c>
      <c r="E5089" s="1">
        <v>3842.56</v>
      </c>
    </row>
    <row r="5090" spans="1:5" hidden="1">
      <c r="A5090" s="1">
        <v>1966</v>
      </c>
      <c r="B5090" s="1">
        <v>91</v>
      </c>
      <c r="C5090" s="1">
        <v>2043.65</v>
      </c>
      <c r="D5090" s="1">
        <v>863.66</v>
      </c>
      <c r="E5090" s="1">
        <v>2907.31</v>
      </c>
    </row>
    <row r="5091" spans="1:5" hidden="1">
      <c r="A5091" s="1">
        <v>1966</v>
      </c>
      <c r="B5091" s="1">
        <v>92</v>
      </c>
      <c r="C5091" s="1">
        <v>1532.22</v>
      </c>
      <c r="D5091" s="1">
        <v>634.49</v>
      </c>
      <c r="E5091" s="1">
        <v>2166.7199999999998</v>
      </c>
    </row>
    <row r="5092" spans="1:5" hidden="1">
      <c r="A5092" s="1">
        <v>1966</v>
      </c>
      <c r="B5092" s="1">
        <v>93</v>
      </c>
      <c r="C5092" s="1">
        <v>1124.79</v>
      </c>
      <c r="D5092" s="1">
        <v>454.86</v>
      </c>
      <c r="E5092" s="1">
        <v>1579.65</v>
      </c>
    </row>
    <row r="5093" spans="1:5" hidden="1">
      <c r="A5093" s="1">
        <v>1966</v>
      </c>
      <c r="B5093" s="1">
        <v>94</v>
      </c>
      <c r="C5093" s="1">
        <v>788.13</v>
      </c>
      <c r="D5093" s="1">
        <v>327.58999999999997</v>
      </c>
      <c r="E5093" s="1">
        <v>1115.72</v>
      </c>
    </row>
    <row r="5094" spans="1:5" hidden="1">
      <c r="A5094" s="1">
        <v>1966</v>
      </c>
      <c r="B5094" s="1">
        <v>95</v>
      </c>
      <c r="C5094" s="1">
        <v>531.77</v>
      </c>
      <c r="D5094" s="1">
        <v>225.03</v>
      </c>
      <c r="E5094" s="1">
        <v>756.8</v>
      </c>
    </row>
    <row r="5095" spans="1:5" hidden="1">
      <c r="A5095" s="1">
        <v>1966</v>
      </c>
      <c r="B5095" s="1">
        <v>96</v>
      </c>
      <c r="C5095" s="1">
        <v>360.04</v>
      </c>
      <c r="D5095" s="1">
        <v>134.04</v>
      </c>
      <c r="E5095" s="1">
        <v>494.08</v>
      </c>
    </row>
    <row r="5096" spans="1:5" hidden="1">
      <c r="A5096" s="1">
        <v>1966</v>
      </c>
      <c r="B5096" s="1">
        <v>97</v>
      </c>
      <c r="C5096" s="1">
        <v>242.6</v>
      </c>
      <c r="D5096" s="1">
        <v>79.63</v>
      </c>
      <c r="E5096" s="1">
        <v>322.24</v>
      </c>
    </row>
    <row r="5097" spans="1:5" hidden="1">
      <c r="A5097" s="1">
        <v>1966</v>
      </c>
      <c r="B5097" s="1">
        <v>98</v>
      </c>
      <c r="C5097" s="1">
        <v>158.5</v>
      </c>
      <c r="D5097" s="1">
        <v>50.41</v>
      </c>
      <c r="E5097" s="1">
        <v>208.91</v>
      </c>
    </row>
    <row r="5098" spans="1:5" hidden="1">
      <c r="A5098" s="1">
        <v>1966</v>
      </c>
      <c r="B5098" s="1">
        <v>99</v>
      </c>
      <c r="C5098" s="1">
        <v>91.35</v>
      </c>
      <c r="D5098" s="1">
        <v>26.1</v>
      </c>
      <c r="E5098" s="1">
        <v>117.45</v>
      </c>
    </row>
    <row r="5099" spans="1:5" hidden="1">
      <c r="A5099" s="1">
        <v>1966</v>
      </c>
      <c r="B5099" s="1">
        <v>100</v>
      </c>
      <c r="C5099" s="1">
        <v>51.31</v>
      </c>
      <c r="D5099" s="1">
        <v>14.43</v>
      </c>
      <c r="E5099" s="1">
        <v>65.739999999999995</v>
      </c>
    </row>
    <row r="5100" spans="1:5" hidden="1">
      <c r="A5100" s="1">
        <v>1966</v>
      </c>
      <c r="B5100" s="1">
        <v>101</v>
      </c>
      <c r="C5100" s="1">
        <v>31.69</v>
      </c>
      <c r="D5100" s="1">
        <v>10.25</v>
      </c>
      <c r="E5100" s="1">
        <v>41.93</v>
      </c>
    </row>
    <row r="5101" spans="1:5" hidden="1">
      <c r="A5101" s="1">
        <v>1966</v>
      </c>
      <c r="B5101" s="1">
        <v>102</v>
      </c>
      <c r="C5101" s="1">
        <v>18.23</v>
      </c>
      <c r="D5101" s="1">
        <v>5.32</v>
      </c>
      <c r="E5101" s="1">
        <v>23.55</v>
      </c>
    </row>
    <row r="5102" spans="1:5" hidden="1">
      <c r="A5102" s="1">
        <v>1966</v>
      </c>
      <c r="B5102" s="1">
        <v>103</v>
      </c>
      <c r="C5102" s="1">
        <v>9.14</v>
      </c>
      <c r="D5102" s="1">
        <v>2.99</v>
      </c>
      <c r="E5102" s="1">
        <v>12.13</v>
      </c>
    </row>
    <row r="5103" spans="1:5" hidden="1">
      <c r="A5103" s="1">
        <v>1966</v>
      </c>
      <c r="B5103" s="1">
        <v>104</v>
      </c>
      <c r="C5103" s="1">
        <v>4.33</v>
      </c>
      <c r="D5103" s="1">
        <v>2.63</v>
      </c>
      <c r="E5103" s="1">
        <v>6.95</v>
      </c>
    </row>
    <row r="5104" spans="1:5" hidden="1">
      <c r="A5104" s="1">
        <v>1966</v>
      </c>
      <c r="B5104" s="1">
        <v>105</v>
      </c>
      <c r="C5104" s="1">
        <v>3.02</v>
      </c>
      <c r="D5104" s="1">
        <v>1.44</v>
      </c>
      <c r="E5104" s="1">
        <v>4.46</v>
      </c>
    </row>
    <row r="5105" spans="1:5" hidden="1">
      <c r="A5105" s="1">
        <v>1966</v>
      </c>
      <c r="B5105" s="1">
        <v>106</v>
      </c>
      <c r="C5105" s="1">
        <v>1.8</v>
      </c>
      <c r="D5105" s="1">
        <v>0.34</v>
      </c>
      <c r="E5105" s="1">
        <v>2.14</v>
      </c>
    </row>
    <row r="5106" spans="1:5" hidden="1">
      <c r="A5106" s="1">
        <v>1966</v>
      </c>
      <c r="B5106" s="1">
        <v>107</v>
      </c>
      <c r="C5106" s="1">
        <v>0.35</v>
      </c>
      <c r="D5106" s="1">
        <v>0</v>
      </c>
      <c r="E5106" s="1">
        <v>0.35</v>
      </c>
    </row>
    <row r="5107" spans="1:5" hidden="1">
      <c r="A5107" s="1">
        <v>1966</v>
      </c>
      <c r="B5107" s="1">
        <v>108</v>
      </c>
      <c r="C5107" s="1">
        <v>0</v>
      </c>
      <c r="D5107" s="1">
        <v>0</v>
      </c>
      <c r="E5107" s="1">
        <v>0</v>
      </c>
    </row>
    <row r="5108" spans="1:5" hidden="1">
      <c r="A5108" s="1">
        <v>1966</v>
      </c>
      <c r="B5108" s="1">
        <v>109</v>
      </c>
      <c r="C5108" s="1">
        <v>0</v>
      </c>
      <c r="D5108" s="1">
        <v>0</v>
      </c>
      <c r="E5108" s="1">
        <v>0</v>
      </c>
    </row>
    <row r="5109" spans="1:5" hidden="1">
      <c r="A5109" s="1">
        <v>1966</v>
      </c>
      <c r="B5109" s="1" t="s">
        <v>121</v>
      </c>
      <c r="C5109" s="1">
        <v>0</v>
      </c>
      <c r="D5109" s="1">
        <v>0</v>
      </c>
      <c r="E5109" s="1">
        <v>0</v>
      </c>
    </row>
    <row r="5110" spans="1:5" hidden="1">
      <c r="A5110" s="1">
        <v>1967</v>
      </c>
      <c r="B5110" s="1">
        <v>0</v>
      </c>
      <c r="C5110" s="1">
        <v>110284.61</v>
      </c>
      <c r="D5110" s="1">
        <v>116296.08</v>
      </c>
      <c r="E5110" s="1">
        <v>226580.68</v>
      </c>
    </row>
    <row r="5111" spans="1:5" hidden="1">
      <c r="A5111" s="1">
        <v>1967</v>
      </c>
      <c r="B5111" s="1">
        <v>1</v>
      </c>
      <c r="C5111" s="1">
        <v>108609.58</v>
      </c>
      <c r="D5111" s="1">
        <v>114343.2</v>
      </c>
      <c r="E5111" s="1">
        <v>222952.78</v>
      </c>
    </row>
    <row r="5112" spans="1:5" hidden="1">
      <c r="A5112" s="1">
        <v>1967</v>
      </c>
      <c r="B5112" s="1">
        <v>2</v>
      </c>
      <c r="C5112" s="1">
        <v>110285.01</v>
      </c>
      <c r="D5112" s="1">
        <v>116179.34</v>
      </c>
      <c r="E5112" s="1">
        <v>226464.35</v>
      </c>
    </row>
    <row r="5113" spans="1:5" hidden="1">
      <c r="A5113" s="1">
        <v>1967</v>
      </c>
      <c r="B5113" s="1">
        <v>3</v>
      </c>
      <c r="C5113" s="1">
        <v>113896.65</v>
      </c>
      <c r="D5113" s="1">
        <v>120174.49</v>
      </c>
      <c r="E5113" s="1">
        <v>234071.14</v>
      </c>
    </row>
    <row r="5114" spans="1:5" hidden="1">
      <c r="A5114" s="1">
        <v>1967</v>
      </c>
      <c r="B5114" s="1">
        <v>4</v>
      </c>
      <c r="C5114" s="1">
        <v>117327.43</v>
      </c>
      <c r="D5114" s="1">
        <v>123369.9</v>
      </c>
      <c r="E5114" s="1">
        <v>240697.33</v>
      </c>
    </row>
    <row r="5115" spans="1:5" hidden="1">
      <c r="A5115" s="1">
        <v>1967</v>
      </c>
      <c r="B5115" s="1">
        <v>5</v>
      </c>
      <c r="C5115" s="1">
        <v>119540.97</v>
      </c>
      <c r="D5115" s="1">
        <v>125280.99</v>
      </c>
      <c r="E5115" s="1">
        <v>244821.96</v>
      </c>
    </row>
    <row r="5116" spans="1:5" hidden="1">
      <c r="A5116" s="1">
        <v>1967</v>
      </c>
      <c r="B5116" s="1">
        <v>6</v>
      </c>
      <c r="C5116" s="1">
        <v>118801.39</v>
      </c>
      <c r="D5116" s="1">
        <v>124733.86</v>
      </c>
      <c r="E5116" s="1">
        <v>243535.24</v>
      </c>
    </row>
    <row r="5117" spans="1:5" hidden="1">
      <c r="A5117" s="1">
        <v>1967</v>
      </c>
      <c r="B5117" s="1">
        <v>7</v>
      </c>
      <c r="C5117" s="1">
        <v>116689.09</v>
      </c>
      <c r="D5117" s="1">
        <v>122616.8</v>
      </c>
      <c r="E5117" s="1">
        <v>239305.89</v>
      </c>
    </row>
    <row r="5118" spans="1:5" hidden="1">
      <c r="A5118" s="1">
        <v>1967</v>
      </c>
      <c r="B5118" s="1">
        <v>8</v>
      </c>
      <c r="C5118" s="1">
        <v>115129</v>
      </c>
      <c r="D5118" s="1">
        <v>120641.41</v>
      </c>
      <c r="E5118" s="1">
        <v>235770.41</v>
      </c>
    </row>
    <row r="5119" spans="1:5" hidden="1">
      <c r="A5119" s="1">
        <v>1967</v>
      </c>
      <c r="B5119" s="1">
        <v>9</v>
      </c>
      <c r="C5119" s="1">
        <v>113382.25</v>
      </c>
      <c r="D5119" s="1">
        <v>118814.06</v>
      </c>
      <c r="E5119" s="1">
        <v>232196.31</v>
      </c>
    </row>
    <row r="5120" spans="1:5" hidden="1">
      <c r="A5120" s="1">
        <v>1967</v>
      </c>
      <c r="B5120" s="1">
        <v>10</v>
      </c>
      <c r="C5120" s="1">
        <v>110969.59</v>
      </c>
      <c r="D5120" s="1">
        <v>116853.3</v>
      </c>
      <c r="E5120" s="1">
        <v>227822.89</v>
      </c>
    </row>
    <row r="5121" spans="1:5" hidden="1">
      <c r="A5121" s="1">
        <v>1967</v>
      </c>
      <c r="B5121" s="1">
        <v>11</v>
      </c>
      <c r="C5121" s="1">
        <v>108948.63</v>
      </c>
      <c r="D5121" s="1">
        <v>114858.53</v>
      </c>
      <c r="E5121" s="1">
        <v>223807.16</v>
      </c>
    </row>
    <row r="5122" spans="1:5" hidden="1">
      <c r="A5122" s="1">
        <v>1967</v>
      </c>
      <c r="B5122" s="1">
        <v>12</v>
      </c>
      <c r="C5122" s="1">
        <v>107564.11</v>
      </c>
      <c r="D5122" s="1">
        <v>112625.53</v>
      </c>
      <c r="E5122" s="1">
        <v>220189.64</v>
      </c>
    </row>
    <row r="5123" spans="1:5" hidden="1">
      <c r="A5123" s="1">
        <v>1967</v>
      </c>
      <c r="B5123" s="1">
        <v>13</v>
      </c>
      <c r="C5123" s="1">
        <v>107131.92</v>
      </c>
      <c r="D5123" s="1">
        <v>111578.65</v>
      </c>
      <c r="E5123" s="1">
        <v>218710.56</v>
      </c>
    </row>
    <row r="5124" spans="1:5" hidden="1">
      <c r="A5124" s="1">
        <v>1967</v>
      </c>
      <c r="B5124" s="1">
        <v>14</v>
      </c>
      <c r="C5124" s="1">
        <v>106669.85</v>
      </c>
      <c r="D5124" s="1">
        <v>111237.51</v>
      </c>
      <c r="E5124" s="1">
        <v>217907.36</v>
      </c>
    </row>
    <row r="5125" spans="1:5" hidden="1">
      <c r="A5125" s="1">
        <v>1967</v>
      </c>
      <c r="B5125" s="1">
        <v>15</v>
      </c>
      <c r="C5125" s="1">
        <v>105172.33</v>
      </c>
      <c r="D5125" s="1">
        <v>109802.74</v>
      </c>
      <c r="E5125" s="1">
        <v>214975.07</v>
      </c>
    </row>
    <row r="5126" spans="1:5" hidden="1">
      <c r="A5126" s="1">
        <v>1967</v>
      </c>
      <c r="B5126" s="1">
        <v>16</v>
      </c>
      <c r="C5126" s="1">
        <v>103737.4</v>
      </c>
      <c r="D5126" s="1">
        <v>108227.41</v>
      </c>
      <c r="E5126" s="1">
        <v>211964.79999999999</v>
      </c>
    </row>
    <row r="5127" spans="1:5" hidden="1">
      <c r="A5127" s="1">
        <v>1967</v>
      </c>
      <c r="B5127" s="1">
        <v>17</v>
      </c>
      <c r="C5127" s="1">
        <v>102208.81</v>
      </c>
      <c r="D5127" s="1">
        <v>106808.64</v>
      </c>
      <c r="E5127" s="1">
        <v>209017.44</v>
      </c>
    </row>
    <row r="5128" spans="1:5" hidden="1">
      <c r="A5128" s="1">
        <v>1967</v>
      </c>
      <c r="B5128" s="1">
        <v>18</v>
      </c>
      <c r="C5128" s="1">
        <v>100920.11</v>
      </c>
      <c r="D5128" s="1">
        <v>105957.07</v>
      </c>
      <c r="E5128" s="1">
        <v>206877.18</v>
      </c>
    </row>
    <row r="5129" spans="1:5" hidden="1">
      <c r="A5129" s="1">
        <v>1967</v>
      </c>
      <c r="B5129" s="1">
        <v>19</v>
      </c>
      <c r="C5129" s="1">
        <v>103448.66</v>
      </c>
      <c r="D5129" s="1">
        <v>108725.09</v>
      </c>
      <c r="E5129" s="1">
        <v>212173.75</v>
      </c>
    </row>
    <row r="5130" spans="1:5" hidden="1">
      <c r="A5130" s="1">
        <v>1967</v>
      </c>
      <c r="B5130" s="1">
        <v>20</v>
      </c>
      <c r="C5130" s="1">
        <v>102975.16</v>
      </c>
      <c r="D5130" s="1">
        <v>108348.89</v>
      </c>
      <c r="E5130" s="1">
        <v>211324.05</v>
      </c>
    </row>
    <row r="5131" spans="1:5" hidden="1">
      <c r="A5131" s="1">
        <v>1967</v>
      </c>
      <c r="B5131" s="1">
        <v>21</v>
      </c>
      <c r="C5131" s="1">
        <v>95050.67</v>
      </c>
      <c r="D5131" s="1">
        <v>98974.83</v>
      </c>
      <c r="E5131" s="1">
        <v>194025.5</v>
      </c>
    </row>
    <row r="5132" spans="1:5" hidden="1">
      <c r="A5132" s="1">
        <v>1967</v>
      </c>
      <c r="B5132" s="1">
        <v>22</v>
      </c>
      <c r="C5132" s="1">
        <v>89255.91</v>
      </c>
      <c r="D5132" s="1">
        <v>92820.88</v>
      </c>
      <c r="E5132" s="1">
        <v>182076.79</v>
      </c>
    </row>
    <row r="5133" spans="1:5" hidden="1">
      <c r="A5133" s="1">
        <v>1967</v>
      </c>
      <c r="B5133" s="1">
        <v>23</v>
      </c>
      <c r="C5133" s="1">
        <v>85272.04</v>
      </c>
      <c r="D5133" s="1">
        <v>89622.96</v>
      </c>
      <c r="E5133" s="1">
        <v>174895</v>
      </c>
    </row>
    <row r="5134" spans="1:5" hidden="1">
      <c r="A5134" s="1">
        <v>1967</v>
      </c>
      <c r="B5134" s="1">
        <v>24</v>
      </c>
      <c r="C5134" s="1">
        <v>80196.399999999994</v>
      </c>
      <c r="D5134" s="1">
        <v>85424.35</v>
      </c>
      <c r="E5134" s="1">
        <v>165620.76</v>
      </c>
    </row>
    <row r="5135" spans="1:5" hidden="1">
      <c r="A5135" s="1">
        <v>1967</v>
      </c>
      <c r="B5135" s="1">
        <v>25</v>
      </c>
      <c r="C5135" s="1">
        <v>77709.36</v>
      </c>
      <c r="D5135" s="1">
        <v>83456.639999999999</v>
      </c>
      <c r="E5135" s="1">
        <v>161166</v>
      </c>
    </row>
    <row r="5136" spans="1:5" hidden="1">
      <c r="A5136" s="1">
        <v>1967</v>
      </c>
      <c r="B5136" s="1">
        <v>26</v>
      </c>
      <c r="C5136" s="1">
        <v>75606.41</v>
      </c>
      <c r="D5136" s="1">
        <v>81300.78</v>
      </c>
      <c r="E5136" s="1">
        <v>156907.19</v>
      </c>
    </row>
    <row r="5137" spans="1:5" hidden="1">
      <c r="A5137" s="1">
        <v>1967</v>
      </c>
      <c r="B5137" s="1">
        <v>27</v>
      </c>
      <c r="C5137" s="1">
        <v>73975.73</v>
      </c>
      <c r="D5137" s="1">
        <v>79086.52</v>
      </c>
      <c r="E5137" s="1">
        <v>153062.25</v>
      </c>
    </row>
    <row r="5138" spans="1:5" hidden="1">
      <c r="A5138" s="1">
        <v>1967</v>
      </c>
      <c r="B5138" s="1">
        <v>28</v>
      </c>
      <c r="C5138" s="1">
        <v>73697.95</v>
      </c>
      <c r="D5138" s="1">
        <v>77955.91</v>
      </c>
      <c r="E5138" s="1">
        <v>151653.87</v>
      </c>
    </row>
    <row r="5139" spans="1:5" hidden="1">
      <c r="A5139" s="1">
        <v>1967</v>
      </c>
      <c r="B5139" s="1">
        <v>29</v>
      </c>
      <c r="C5139" s="1">
        <v>72884.91</v>
      </c>
      <c r="D5139" s="1">
        <v>76887.58</v>
      </c>
      <c r="E5139" s="1">
        <v>149772.48000000001</v>
      </c>
    </row>
    <row r="5140" spans="1:5" hidden="1">
      <c r="A5140" s="1">
        <v>1967</v>
      </c>
      <c r="B5140" s="1">
        <v>30</v>
      </c>
      <c r="C5140" s="1">
        <v>71464.13</v>
      </c>
      <c r="D5140" s="1">
        <v>75505.06</v>
      </c>
      <c r="E5140" s="1">
        <v>146969.19</v>
      </c>
    </row>
    <row r="5141" spans="1:5" hidden="1">
      <c r="A5141" s="1">
        <v>1967</v>
      </c>
      <c r="B5141" s="1">
        <v>31</v>
      </c>
      <c r="C5141" s="1">
        <v>69614.91</v>
      </c>
      <c r="D5141" s="1">
        <v>73679.210000000006</v>
      </c>
      <c r="E5141" s="1">
        <v>143294.12</v>
      </c>
    </row>
    <row r="5142" spans="1:5" hidden="1">
      <c r="A5142" s="1">
        <v>1967</v>
      </c>
      <c r="B5142" s="1">
        <v>32</v>
      </c>
      <c r="C5142" s="1">
        <v>67716.399999999994</v>
      </c>
      <c r="D5142" s="1">
        <v>71968.350000000006</v>
      </c>
      <c r="E5142" s="1">
        <v>139684.76</v>
      </c>
    </row>
    <row r="5143" spans="1:5" hidden="1">
      <c r="A5143" s="1">
        <v>1967</v>
      </c>
      <c r="B5143" s="1">
        <v>33</v>
      </c>
      <c r="C5143" s="1">
        <v>66749.73</v>
      </c>
      <c r="D5143" s="1">
        <v>71480.710000000006</v>
      </c>
      <c r="E5143" s="1">
        <v>138230.44</v>
      </c>
    </row>
    <row r="5144" spans="1:5" hidden="1">
      <c r="A5144" s="1">
        <v>1967</v>
      </c>
      <c r="B5144" s="1">
        <v>34</v>
      </c>
      <c r="C5144" s="1">
        <v>66897.72</v>
      </c>
      <c r="D5144" s="1">
        <v>71994.61</v>
      </c>
      <c r="E5144" s="1">
        <v>138892.34</v>
      </c>
    </row>
    <row r="5145" spans="1:5" hidden="1">
      <c r="A5145" s="1">
        <v>1967</v>
      </c>
      <c r="B5145" s="1">
        <v>35</v>
      </c>
      <c r="C5145" s="1">
        <v>68798.27</v>
      </c>
      <c r="D5145" s="1">
        <v>74017.820000000007</v>
      </c>
      <c r="E5145" s="1">
        <v>142816.09</v>
      </c>
    </row>
    <row r="5146" spans="1:5" hidden="1">
      <c r="A5146" s="1">
        <v>1967</v>
      </c>
      <c r="B5146" s="1">
        <v>36</v>
      </c>
      <c r="C5146" s="1">
        <v>71807.89</v>
      </c>
      <c r="D5146" s="1">
        <v>77354.89</v>
      </c>
      <c r="E5146" s="1">
        <v>149162.78</v>
      </c>
    </row>
    <row r="5147" spans="1:5" hidden="1">
      <c r="A5147" s="1">
        <v>1967</v>
      </c>
      <c r="B5147" s="1">
        <v>37</v>
      </c>
      <c r="C5147" s="1">
        <v>73284.960000000006</v>
      </c>
      <c r="D5147" s="1">
        <v>79237.61</v>
      </c>
      <c r="E5147" s="1">
        <v>152522.57</v>
      </c>
    </row>
    <row r="5148" spans="1:5" hidden="1">
      <c r="A5148" s="1">
        <v>1967</v>
      </c>
      <c r="B5148" s="1">
        <v>38</v>
      </c>
      <c r="C5148" s="1">
        <v>74011.240000000005</v>
      </c>
      <c r="D5148" s="1">
        <v>80386.880000000005</v>
      </c>
      <c r="E5148" s="1">
        <v>154398.12</v>
      </c>
    </row>
    <row r="5149" spans="1:5" hidden="1">
      <c r="A5149" s="1">
        <v>1967</v>
      </c>
      <c r="B5149" s="1">
        <v>39</v>
      </c>
      <c r="C5149" s="1">
        <v>74920.22</v>
      </c>
      <c r="D5149" s="1">
        <v>81135.98</v>
      </c>
      <c r="E5149" s="1">
        <v>156056.20000000001</v>
      </c>
    </row>
    <row r="5150" spans="1:5" hidden="1">
      <c r="A5150" s="1">
        <v>1967</v>
      </c>
      <c r="B5150" s="1">
        <v>40</v>
      </c>
      <c r="C5150" s="1">
        <v>75236.259999999995</v>
      </c>
      <c r="D5150" s="1">
        <v>81130.89</v>
      </c>
      <c r="E5150" s="1">
        <v>156367.14000000001</v>
      </c>
    </row>
    <row r="5151" spans="1:5" hidden="1">
      <c r="A5151" s="1">
        <v>1967</v>
      </c>
      <c r="B5151" s="1">
        <v>41</v>
      </c>
      <c r="C5151" s="1">
        <v>76055.399999999994</v>
      </c>
      <c r="D5151" s="1">
        <v>81307.100000000006</v>
      </c>
      <c r="E5151" s="1">
        <v>157362.5</v>
      </c>
    </row>
    <row r="5152" spans="1:5" hidden="1">
      <c r="A5152" s="1">
        <v>1967</v>
      </c>
      <c r="B5152" s="1">
        <v>42</v>
      </c>
      <c r="C5152" s="1">
        <v>76333.69</v>
      </c>
      <c r="D5152" s="1">
        <v>80535.899999999994</v>
      </c>
      <c r="E5152" s="1">
        <v>156869.6</v>
      </c>
    </row>
    <row r="5153" spans="1:5" hidden="1">
      <c r="A5153" s="1">
        <v>1967</v>
      </c>
      <c r="B5153" s="1">
        <v>43</v>
      </c>
      <c r="C5153" s="1">
        <v>75660.039999999994</v>
      </c>
      <c r="D5153" s="1">
        <v>78903.820000000007</v>
      </c>
      <c r="E5153" s="1">
        <v>154563.85999999999</v>
      </c>
    </row>
    <row r="5154" spans="1:5" hidden="1">
      <c r="A5154" s="1">
        <v>1967</v>
      </c>
      <c r="B5154" s="1">
        <v>44</v>
      </c>
      <c r="C5154" s="1">
        <v>75450.03</v>
      </c>
      <c r="D5154" s="1">
        <v>78382.47</v>
      </c>
      <c r="E5154" s="1">
        <v>153832.5</v>
      </c>
    </row>
    <row r="5155" spans="1:5" hidden="1">
      <c r="A5155" s="1">
        <v>1967</v>
      </c>
      <c r="B5155" s="1">
        <v>45</v>
      </c>
      <c r="C5155" s="1">
        <v>75510.48</v>
      </c>
      <c r="D5155" s="1">
        <v>78653.350000000006</v>
      </c>
      <c r="E5155" s="1">
        <v>154163.82999999999</v>
      </c>
    </row>
    <row r="5156" spans="1:5" hidden="1">
      <c r="A5156" s="1">
        <v>1967</v>
      </c>
      <c r="B5156" s="1">
        <v>46</v>
      </c>
      <c r="C5156" s="1">
        <v>73822.91</v>
      </c>
      <c r="D5156" s="1">
        <v>76894.16</v>
      </c>
      <c r="E5156" s="1">
        <v>150717.07</v>
      </c>
    </row>
    <row r="5157" spans="1:5" hidden="1">
      <c r="A5157" s="1">
        <v>1967</v>
      </c>
      <c r="B5157" s="1">
        <v>47</v>
      </c>
      <c r="C5157" s="1">
        <v>69152.42</v>
      </c>
      <c r="D5157" s="1">
        <v>71367.73</v>
      </c>
      <c r="E5157" s="1">
        <v>140520.15</v>
      </c>
    </row>
    <row r="5158" spans="1:5" hidden="1">
      <c r="A5158" s="1">
        <v>1967</v>
      </c>
      <c r="B5158" s="1">
        <v>48</v>
      </c>
      <c r="C5158" s="1">
        <v>64593.08</v>
      </c>
      <c r="D5158" s="1">
        <v>65413.98</v>
      </c>
      <c r="E5158" s="1">
        <v>130007.06</v>
      </c>
    </row>
    <row r="5159" spans="1:5" hidden="1">
      <c r="A5159" s="1">
        <v>1967</v>
      </c>
      <c r="B5159" s="1">
        <v>49</v>
      </c>
      <c r="C5159" s="1">
        <v>63345.67</v>
      </c>
      <c r="D5159" s="1">
        <v>63344.2</v>
      </c>
      <c r="E5159" s="1">
        <v>126689.87</v>
      </c>
    </row>
    <row r="5160" spans="1:5" hidden="1">
      <c r="A5160" s="1">
        <v>1967</v>
      </c>
      <c r="B5160" s="1">
        <v>50</v>
      </c>
      <c r="C5160" s="1">
        <v>63733.599999999999</v>
      </c>
      <c r="D5160" s="1">
        <v>64108.36</v>
      </c>
      <c r="E5160" s="1">
        <v>127841.96</v>
      </c>
    </row>
    <row r="5161" spans="1:5" hidden="1">
      <c r="A5161" s="1">
        <v>1967</v>
      </c>
      <c r="B5161" s="1">
        <v>51</v>
      </c>
      <c r="C5161" s="1">
        <v>64484.39</v>
      </c>
      <c r="D5161" s="1">
        <v>65032.19</v>
      </c>
      <c r="E5161" s="1">
        <v>129516.58</v>
      </c>
    </row>
    <row r="5162" spans="1:5" hidden="1">
      <c r="A5162" s="1">
        <v>1967</v>
      </c>
      <c r="B5162" s="1">
        <v>52</v>
      </c>
      <c r="C5162" s="1">
        <v>65432.36</v>
      </c>
      <c r="D5162" s="1">
        <v>65774.22</v>
      </c>
      <c r="E5162" s="1">
        <v>131206.57999999999</v>
      </c>
    </row>
    <row r="5163" spans="1:5" hidden="1">
      <c r="A5163" s="1">
        <v>1967</v>
      </c>
      <c r="B5163" s="1">
        <v>53</v>
      </c>
      <c r="C5163" s="1">
        <v>64638.12</v>
      </c>
      <c r="D5163" s="1">
        <v>65196.69</v>
      </c>
      <c r="E5163" s="1">
        <v>129834.81</v>
      </c>
    </row>
    <row r="5164" spans="1:5" hidden="1">
      <c r="A5164" s="1">
        <v>1967</v>
      </c>
      <c r="B5164" s="1">
        <v>54</v>
      </c>
      <c r="C5164" s="1">
        <v>62114.75</v>
      </c>
      <c r="D5164" s="1">
        <v>63315.519999999997</v>
      </c>
      <c r="E5164" s="1">
        <v>125430.26</v>
      </c>
    </row>
    <row r="5165" spans="1:5" hidden="1">
      <c r="A5165" s="1">
        <v>1967</v>
      </c>
      <c r="B5165" s="1">
        <v>55</v>
      </c>
      <c r="C5165" s="1">
        <v>59424.82</v>
      </c>
      <c r="D5165" s="1">
        <v>61041.35</v>
      </c>
      <c r="E5165" s="1">
        <v>120466.17</v>
      </c>
    </row>
    <row r="5166" spans="1:5" hidden="1">
      <c r="A5166" s="1">
        <v>1967</v>
      </c>
      <c r="B5166" s="1">
        <v>56</v>
      </c>
      <c r="C5166" s="1">
        <v>57091.26</v>
      </c>
      <c r="D5166" s="1">
        <v>58798.57</v>
      </c>
      <c r="E5166" s="1">
        <v>115889.83</v>
      </c>
    </row>
    <row r="5167" spans="1:5" hidden="1">
      <c r="A5167" s="1">
        <v>1967</v>
      </c>
      <c r="B5167" s="1">
        <v>57</v>
      </c>
      <c r="C5167" s="1">
        <v>55003.65</v>
      </c>
      <c r="D5167" s="1">
        <v>56637.71</v>
      </c>
      <c r="E5167" s="1">
        <v>111641.36</v>
      </c>
    </row>
    <row r="5168" spans="1:5" hidden="1">
      <c r="A5168" s="1">
        <v>1967</v>
      </c>
      <c r="B5168" s="1">
        <v>58</v>
      </c>
      <c r="C5168" s="1">
        <v>53212.75</v>
      </c>
      <c r="D5168" s="1">
        <v>54208.83</v>
      </c>
      <c r="E5168" s="1">
        <v>107421.58</v>
      </c>
    </row>
    <row r="5169" spans="1:5" hidden="1">
      <c r="A5169" s="1">
        <v>1967</v>
      </c>
      <c r="B5169" s="1">
        <v>59</v>
      </c>
      <c r="C5169" s="1">
        <v>51353.7</v>
      </c>
      <c r="D5169" s="1">
        <v>51774.37</v>
      </c>
      <c r="E5169" s="1">
        <v>103128.06</v>
      </c>
    </row>
    <row r="5170" spans="1:5" hidden="1">
      <c r="A5170" s="1">
        <v>1967</v>
      </c>
      <c r="B5170" s="1">
        <v>60</v>
      </c>
      <c r="C5170" s="1">
        <v>48915</v>
      </c>
      <c r="D5170" s="1">
        <v>49415.51</v>
      </c>
      <c r="E5170" s="1">
        <v>98330.51</v>
      </c>
    </row>
    <row r="5171" spans="1:5" hidden="1">
      <c r="A5171" s="1">
        <v>1967</v>
      </c>
      <c r="B5171" s="1">
        <v>61</v>
      </c>
      <c r="C5171" s="1">
        <v>46797.22</v>
      </c>
      <c r="D5171" s="1">
        <v>47249.34</v>
      </c>
      <c r="E5171" s="1">
        <v>94046.55</v>
      </c>
    </row>
    <row r="5172" spans="1:5" hidden="1">
      <c r="A5172" s="1">
        <v>1967</v>
      </c>
      <c r="B5172" s="1">
        <v>62</v>
      </c>
      <c r="C5172" s="1">
        <v>44927.27</v>
      </c>
      <c r="D5172" s="1">
        <v>44650.64</v>
      </c>
      <c r="E5172" s="1">
        <v>89577.91</v>
      </c>
    </row>
    <row r="5173" spans="1:5" hidden="1">
      <c r="A5173" s="1">
        <v>1967</v>
      </c>
      <c r="B5173" s="1">
        <v>63</v>
      </c>
      <c r="C5173" s="1">
        <v>42903.97</v>
      </c>
      <c r="D5173" s="1">
        <v>41646.800000000003</v>
      </c>
      <c r="E5173" s="1">
        <v>84550.76</v>
      </c>
    </row>
    <row r="5174" spans="1:5" hidden="1">
      <c r="A5174" s="1">
        <v>1967</v>
      </c>
      <c r="B5174" s="1">
        <v>64</v>
      </c>
      <c r="C5174" s="1">
        <v>41665.54</v>
      </c>
      <c r="D5174" s="1">
        <v>39107.85</v>
      </c>
      <c r="E5174" s="1">
        <v>80773.38</v>
      </c>
    </row>
    <row r="5175" spans="1:5" hidden="1">
      <c r="A5175" s="1">
        <v>1967</v>
      </c>
      <c r="B5175" s="1">
        <v>65</v>
      </c>
      <c r="C5175" s="1">
        <v>41178.379999999997</v>
      </c>
      <c r="D5175" s="1">
        <v>37150.57</v>
      </c>
      <c r="E5175" s="1">
        <v>78328.95</v>
      </c>
    </row>
    <row r="5176" spans="1:5" hidden="1">
      <c r="A5176" s="1">
        <v>1967</v>
      </c>
      <c r="B5176" s="1">
        <v>66</v>
      </c>
      <c r="C5176" s="1">
        <v>40737.89</v>
      </c>
      <c r="D5176" s="1">
        <v>35433.160000000003</v>
      </c>
      <c r="E5176" s="1">
        <v>76171.039999999994</v>
      </c>
    </row>
    <row r="5177" spans="1:5" hidden="1">
      <c r="A5177" s="1">
        <v>1967</v>
      </c>
      <c r="B5177" s="1">
        <v>67</v>
      </c>
      <c r="C5177" s="1">
        <v>39618.269999999997</v>
      </c>
      <c r="D5177" s="1">
        <v>33320.949999999997</v>
      </c>
      <c r="E5177" s="1">
        <v>72939.22</v>
      </c>
    </row>
    <row r="5178" spans="1:5" hidden="1">
      <c r="A5178" s="1">
        <v>1967</v>
      </c>
      <c r="B5178" s="1">
        <v>68</v>
      </c>
      <c r="C5178" s="1">
        <v>37820.519999999997</v>
      </c>
      <c r="D5178" s="1">
        <v>30848.38</v>
      </c>
      <c r="E5178" s="1">
        <v>68668.89</v>
      </c>
    </row>
    <row r="5179" spans="1:5" hidden="1">
      <c r="A5179" s="1">
        <v>1967</v>
      </c>
      <c r="B5179" s="1">
        <v>69</v>
      </c>
      <c r="C5179" s="1">
        <v>36310.32</v>
      </c>
      <c r="D5179" s="1">
        <v>28621.279999999999</v>
      </c>
      <c r="E5179" s="1">
        <v>64931.61</v>
      </c>
    </row>
    <row r="5180" spans="1:5" hidden="1">
      <c r="A5180" s="1">
        <v>1967</v>
      </c>
      <c r="B5180" s="1">
        <v>70</v>
      </c>
      <c r="C5180" s="1">
        <v>35090.04</v>
      </c>
      <c r="D5180" s="1">
        <v>26534.98</v>
      </c>
      <c r="E5180" s="1">
        <v>61625.02</v>
      </c>
    </row>
    <row r="5181" spans="1:5" hidden="1">
      <c r="A5181" s="1">
        <v>1967</v>
      </c>
      <c r="B5181" s="1">
        <v>71</v>
      </c>
      <c r="C5181" s="1">
        <v>33898.01</v>
      </c>
      <c r="D5181" s="1">
        <v>24576.79</v>
      </c>
      <c r="E5181" s="1">
        <v>58474.8</v>
      </c>
    </row>
    <row r="5182" spans="1:5" hidden="1">
      <c r="A5182" s="1">
        <v>1967</v>
      </c>
      <c r="B5182" s="1">
        <v>72</v>
      </c>
      <c r="C5182" s="1">
        <v>32602.16</v>
      </c>
      <c r="D5182" s="1">
        <v>22794.68</v>
      </c>
      <c r="E5182" s="1">
        <v>55396.85</v>
      </c>
    </row>
    <row r="5183" spans="1:5" hidden="1">
      <c r="A5183" s="1">
        <v>1967</v>
      </c>
      <c r="B5183" s="1">
        <v>73</v>
      </c>
      <c r="C5183" s="1">
        <v>30898.95</v>
      </c>
      <c r="D5183" s="1">
        <v>21215.79</v>
      </c>
      <c r="E5183" s="1">
        <v>52114.73</v>
      </c>
    </row>
    <row r="5184" spans="1:5" hidden="1">
      <c r="A5184" s="1">
        <v>1967</v>
      </c>
      <c r="B5184" s="1">
        <v>74</v>
      </c>
      <c r="C5184" s="1">
        <v>29505.34</v>
      </c>
      <c r="D5184" s="1">
        <v>20038.88</v>
      </c>
      <c r="E5184" s="1">
        <v>49544.22</v>
      </c>
    </row>
    <row r="5185" spans="1:5" hidden="1">
      <c r="A5185" s="1">
        <v>1967</v>
      </c>
      <c r="B5185" s="1">
        <v>75</v>
      </c>
      <c r="C5185" s="1">
        <v>28026.2</v>
      </c>
      <c r="D5185" s="1">
        <v>18907.150000000001</v>
      </c>
      <c r="E5185" s="1">
        <v>46933.35</v>
      </c>
    </row>
    <row r="5186" spans="1:5" hidden="1">
      <c r="A5186" s="1">
        <v>1967</v>
      </c>
      <c r="B5186" s="1">
        <v>76</v>
      </c>
      <c r="C5186" s="1">
        <v>25898.12</v>
      </c>
      <c r="D5186" s="1">
        <v>17494.43</v>
      </c>
      <c r="E5186" s="1">
        <v>43392.55</v>
      </c>
    </row>
    <row r="5187" spans="1:5" hidden="1">
      <c r="A5187" s="1">
        <v>1967</v>
      </c>
      <c r="B5187" s="1">
        <v>77</v>
      </c>
      <c r="C5187" s="1">
        <v>23799.26</v>
      </c>
      <c r="D5187" s="1">
        <v>16172.33</v>
      </c>
      <c r="E5187" s="1">
        <v>39971.589999999997</v>
      </c>
    </row>
    <row r="5188" spans="1:5" hidden="1">
      <c r="A5188" s="1">
        <v>1967</v>
      </c>
      <c r="B5188" s="1">
        <v>78</v>
      </c>
      <c r="C5188" s="1">
        <v>21929.02</v>
      </c>
      <c r="D5188" s="1">
        <v>14515.99</v>
      </c>
      <c r="E5188" s="1">
        <v>36445.01</v>
      </c>
    </row>
    <row r="5189" spans="1:5" hidden="1">
      <c r="A5189" s="1">
        <v>1967</v>
      </c>
      <c r="B5189" s="1">
        <v>79</v>
      </c>
      <c r="C5189" s="1">
        <v>19772.91</v>
      </c>
      <c r="D5189" s="1">
        <v>12475.42</v>
      </c>
      <c r="E5189" s="1">
        <v>32248.32</v>
      </c>
    </row>
    <row r="5190" spans="1:5" hidden="1">
      <c r="A5190" s="1">
        <v>1967</v>
      </c>
      <c r="B5190" s="1">
        <v>80</v>
      </c>
      <c r="C5190" s="1">
        <v>17956.080000000002</v>
      </c>
      <c r="D5190" s="1">
        <v>11179.08</v>
      </c>
      <c r="E5190" s="1">
        <v>29135.15</v>
      </c>
    </row>
    <row r="5191" spans="1:5" hidden="1">
      <c r="A5191" s="1">
        <v>1967</v>
      </c>
      <c r="B5191" s="1">
        <v>81</v>
      </c>
      <c r="C5191" s="1">
        <v>15888.51</v>
      </c>
      <c r="D5191" s="1">
        <v>9579.39</v>
      </c>
      <c r="E5191" s="1">
        <v>25467.9</v>
      </c>
    </row>
    <row r="5192" spans="1:5" hidden="1">
      <c r="A5192" s="1">
        <v>1967</v>
      </c>
      <c r="B5192" s="1">
        <v>82</v>
      </c>
      <c r="C5192" s="1">
        <v>14128.49</v>
      </c>
      <c r="D5192" s="1">
        <v>8223.5400000000009</v>
      </c>
      <c r="E5192" s="1">
        <v>22352.03</v>
      </c>
    </row>
    <row r="5193" spans="1:5" hidden="1">
      <c r="A5193" s="1">
        <v>1967</v>
      </c>
      <c r="B5193" s="1">
        <v>83</v>
      </c>
      <c r="C5193" s="1">
        <v>12131.07</v>
      </c>
      <c r="D5193" s="1">
        <v>6851.82</v>
      </c>
      <c r="E5193" s="1">
        <v>18982.89</v>
      </c>
    </row>
    <row r="5194" spans="1:5" hidden="1">
      <c r="A5194" s="1">
        <v>1967</v>
      </c>
      <c r="B5194" s="1">
        <v>84</v>
      </c>
      <c r="C5194" s="1">
        <v>10099.35</v>
      </c>
      <c r="D5194" s="1">
        <v>5523.45</v>
      </c>
      <c r="E5194" s="1">
        <v>15622.8</v>
      </c>
    </row>
    <row r="5195" spans="1:5" hidden="1">
      <c r="A5195" s="1">
        <v>1967</v>
      </c>
      <c r="B5195" s="1">
        <v>85</v>
      </c>
      <c r="C5195" s="1">
        <v>8473.2099999999991</v>
      </c>
      <c r="D5195" s="1">
        <v>4504.99</v>
      </c>
      <c r="E5195" s="1">
        <v>12978.2</v>
      </c>
    </row>
    <row r="5196" spans="1:5" hidden="1">
      <c r="A5196" s="1">
        <v>1967</v>
      </c>
      <c r="B5196" s="1">
        <v>86</v>
      </c>
      <c r="C5196" s="1">
        <v>7214.97</v>
      </c>
      <c r="D5196" s="1">
        <v>3667.21</v>
      </c>
      <c r="E5196" s="1">
        <v>10882.18</v>
      </c>
    </row>
    <row r="5197" spans="1:5" hidden="1">
      <c r="A5197" s="1">
        <v>1967</v>
      </c>
      <c r="B5197" s="1">
        <v>87</v>
      </c>
      <c r="C5197" s="1">
        <v>5934.67</v>
      </c>
      <c r="D5197" s="1">
        <v>2849.69</v>
      </c>
      <c r="E5197" s="1">
        <v>8784.36</v>
      </c>
    </row>
    <row r="5198" spans="1:5" hidden="1">
      <c r="A5198" s="1">
        <v>1967</v>
      </c>
      <c r="B5198" s="1">
        <v>88</v>
      </c>
      <c r="C5198" s="1">
        <v>4630.76</v>
      </c>
      <c r="D5198" s="1">
        <v>2164.89</v>
      </c>
      <c r="E5198" s="1">
        <v>6795.65</v>
      </c>
    </row>
    <row r="5199" spans="1:5" hidden="1">
      <c r="A5199" s="1">
        <v>1967</v>
      </c>
      <c r="B5199" s="1">
        <v>89</v>
      </c>
      <c r="C5199" s="1">
        <v>3565.58</v>
      </c>
      <c r="D5199" s="1">
        <v>1624.27</v>
      </c>
      <c r="E5199" s="1">
        <v>5189.8500000000004</v>
      </c>
    </row>
    <row r="5200" spans="1:5" hidden="1">
      <c r="A5200" s="1">
        <v>1967</v>
      </c>
      <c r="B5200" s="1">
        <v>90</v>
      </c>
      <c r="C5200" s="1">
        <v>2788.35</v>
      </c>
      <c r="D5200" s="1">
        <v>1188.8499999999999</v>
      </c>
      <c r="E5200" s="1">
        <v>3977.19</v>
      </c>
    </row>
    <row r="5201" spans="1:5" hidden="1">
      <c r="A5201" s="1">
        <v>1967</v>
      </c>
      <c r="B5201" s="1">
        <v>91</v>
      </c>
      <c r="C5201" s="1">
        <v>2157.12</v>
      </c>
      <c r="D5201" s="1">
        <v>879.37</v>
      </c>
      <c r="E5201" s="1">
        <v>3036.48</v>
      </c>
    </row>
    <row r="5202" spans="1:5" hidden="1">
      <c r="A5202" s="1">
        <v>1967</v>
      </c>
      <c r="B5202" s="1">
        <v>92</v>
      </c>
      <c r="C5202" s="1">
        <v>1598.48</v>
      </c>
      <c r="D5202" s="1">
        <v>647.57000000000005</v>
      </c>
      <c r="E5202" s="1">
        <v>2246.0500000000002</v>
      </c>
    </row>
    <row r="5203" spans="1:5" hidden="1">
      <c r="A5203" s="1">
        <v>1967</v>
      </c>
      <c r="B5203" s="1">
        <v>93</v>
      </c>
      <c r="C5203" s="1">
        <v>1156.55</v>
      </c>
      <c r="D5203" s="1">
        <v>458.08</v>
      </c>
      <c r="E5203" s="1">
        <v>1614.63</v>
      </c>
    </row>
    <row r="5204" spans="1:5" hidden="1">
      <c r="A5204" s="1">
        <v>1967</v>
      </c>
      <c r="B5204" s="1">
        <v>94</v>
      </c>
      <c r="C5204" s="1">
        <v>823.11</v>
      </c>
      <c r="D5204" s="1">
        <v>317.36</v>
      </c>
      <c r="E5204" s="1">
        <v>1140.47</v>
      </c>
    </row>
    <row r="5205" spans="1:5" hidden="1">
      <c r="A5205" s="1">
        <v>1967</v>
      </c>
      <c r="B5205" s="1">
        <v>95</v>
      </c>
      <c r="C5205" s="1">
        <v>560.26</v>
      </c>
      <c r="D5205" s="1">
        <v>216.77</v>
      </c>
      <c r="E5205" s="1">
        <v>777.03</v>
      </c>
    </row>
    <row r="5206" spans="1:5" hidden="1">
      <c r="A5206" s="1">
        <v>1967</v>
      </c>
      <c r="B5206" s="1">
        <v>96</v>
      </c>
      <c r="C5206" s="1">
        <v>380.95</v>
      </c>
      <c r="D5206" s="1">
        <v>145.68</v>
      </c>
      <c r="E5206" s="1">
        <v>526.62</v>
      </c>
    </row>
    <row r="5207" spans="1:5" hidden="1">
      <c r="A5207" s="1">
        <v>1967</v>
      </c>
      <c r="B5207" s="1">
        <v>97</v>
      </c>
      <c r="C5207" s="1">
        <v>258.62</v>
      </c>
      <c r="D5207" s="1">
        <v>87.34</v>
      </c>
      <c r="E5207" s="1">
        <v>345.96</v>
      </c>
    </row>
    <row r="5208" spans="1:5" hidden="1">
      <c r="A5208" s="1">
        <v>1967</v>
      </c>
      <c r="B5208" s="1">
        <v>98</v>
      </c>
      <c r="C5208" s="1">
        <v>172.94</v>
      </c>
      <c r="D5208" s="1">
        <v>50.01</v>
      </c>
      <c r="E5208" s="1">
        <v>222.95</v>
      </c>
    </row>
    <row r="5209" spans="1:5" hidden="1">
      <c r="A5209" s="1">
        <v>1967</v>
      </c>
      <c r="B5209" s="1">
        <v>99</v>
      </c>
      <c r="C5209" s="1">
        <v>108.57</v>
      </c>
      <c r="D5209" s="1">
        <v>27.95</v>
      </c>
      <c r="E5209" s="1">
        <v>136.52000000000001</v>
      </c>
    </row>
    <row r="5210" spans="1:5" hidden="1">
      <c r="A5210" s="1">
        <v>1967</v>
      </c>
      <c r="B5210" s="1">
        <v>100</v>
      </c>
      <c r="C5210" s="1">
        <v>58.22</v>
      </c>
      <c r="D5210" s="1">
        <v>13.16</v>
      </c>
      <c r="E5210" s="1">
        <v>71.37</v>
      </c>
    </row>
    <row r="5211" spans="1:5" hidden="1">
      <c r="A5211" s="1">
        <v>1967</v>
      </c>
      <c r="B5211" s="1">
        <v>101</v>
      </c>
      <c r="C5211" s="1">
        <v>31.43</v>
      </c>
      <c r="D5211" s="1">
        <v>7.43</v>
      </c>
      <c r="E5211" s="1">
        <v>38.86</v>
      </c>
    </row>
    <row r="5212" spans="1:5" hidden="1">
      <c r="A5212" s="1">
        <v>1967</v>
      </c>
      <c r="B5212" s="1">
        <v>102</v>
      </c>
      <c r="C5212" s="1">
        <v>18.72</v>
      </c>
      <c r="D5212" s="1">
        <v>4.67</v>
      </c>
      <c r="E5212" s="1">
        <v>23.38</v>
      </c>
    </row>
    <row r="5213" spans="1:5" hidden="1">
      <c r="A5213" s="1">
        <v>1967</v>
      </c>
      <c r="B5213" s="1">
        <v>103</v>
      </c>
      <c r="C5213" s="1">
        <v>9.39</v>
      </c>
      <c r="D5213" s="1">
        <v>2.6</v>
      </c>
      <c r="E5213" s="1">
        <v>11.99</v>
      </c>
    </row>
    <row r="5214" spans="1:5" hidden="1">
      <c r="A5214" s="1">
        <v>1967</v>
      </c>
      <c r="B5214" s="1">
        <v>104</v>
      </c>
      <c r="C5214" s="1">
        <v>3.23</v>
      </c>
      <c r="D5214" s="1">
        <v>1.47</v>
      </c>
      <c r="E5214" s="1">
        <v>4.7</v>
      </c>
    </row>
    <row r="5215" spans="1:5" hidden="1">
      <c r="A5215" s="1">
        <v>1967</v>
      </c>
      <c r="B5215" s="1">
        <v>105</v>
      </c>
      <c r="C5215" s="1">
        <v>1.18</v>
      </c>
      <c r="D5215" s="1">
        <v>1.17</v>
      </c>
      <c r="E5215" s="1">
        <v>2.34</v>
      </c>
    </row>
    <row r="5216" spans="1:5" hidden="1">
      <c r="A5216" s="1">
        <v>1967</v>
      </c>
      <c r="B5216" s="1">
        <v>106</v>
      </c>
      <c r="C5216" s="1">
        <v>1.52</v>
      </c>
      <c r="D5216" s="1">
        <v>0.69</v>
      </c>
      <c r="E5216" s="1">
        <v>2.21</v>
      </c>
    </row>
    <row r="5217" spans="1:5" hidden="1">
      <c r="A5217" s="1">
        <v>1967</v>
      </c>
      <c r="B5217" s="1">
        <v>107</v>
      </c>
      <c r="C5217" s="1">
        <v>0.71</v>
      </c>
      <c r="D5217" s="1">
        <v>0</v>
      </c>
      <c r="E5217" s="1">
        <v>0.71</v>
      </c>
    </row>
    <row r="5218" spans="1:5" hidden="1">
      <c r="A5218" s="1">
        <v>1967</v>
      </c>
      <c r="B5218" s="1">
        <v>108</v>
      </c>
      <c r="C5218" s="1">
        <v>0</v>
      </c>
      <c r="D5218" s="1">
        <v>0</v>
      </c>
      <c r="E5218" s="1">
        <v>0</v>
      </c>
    </row>
    <row r="5219" spans="1:5" hidden="1">
      <c r="A5219" s="1">
        <v>1967</v>
      </c>
      <c r="B5219" s="1">
        <v>109</v>
      </c>
      <c r="C5219" s="1">
        <v>0</v>
      </c>
      <c r="D5219" s="1">
        <v>0</v>
      </c>
      <c r="E5219" s="1">
        <v>0</v>
      </c>
    </row>
    <row r="5220" spans="1:5" hidden="1">
      <c r="A5220" s="1">
        <v>1967</v>
      </c>
      <c r="B5220" s="1" t="s">
        <v>121</v>
      </c>
      <c r="C5220" s="1">
        <v>0</v>
      </c>
      <c r="D5220" s="1">
        <v>0</v>
      </c>
      <c r="E5220" s="1">
        <v>0</v>
      </c>
    </row>
    <row r="5221" spans="1:5" hidden="1">
      <c r="A5221" s="1">
        <v>1968</v>
      </c>
      <c r="B5221" s="1">
        <v>0</v>
      </c>
      <c r="C5221" s="1">
        <v>112847.15</v>
      </c>
      <c r="D5221" s="1">
        <v>118484.31</v>
      </c>
      <c r="E5221" s="1">
        <v>231331.46</v>
      </c>
    </row>
    <row r="5222" spans="1:5" hidden="1">
      <c r="A5222" s="1">
        <v>1968</v>
      </c>
      <c r="B5222" s="1">
        <v>1</v>
      </c>
      <c r="C5222" s="1">
        <v>110758.48</v>
      </c>
      <c r="D5222" s="1">
        <v>116598.26</v>
      </c>
      <c r="E5222" s="1">
        <v>227356.74</v>
      </c>
    </row>
    <row r="5223" spans="1:5" hidden="1">
      <c r="A5223" s="1">
        <v>1968</v>
      </c>
      <c r="B5223" s="1">
        <v>2</v>
      </c>
      <c r="C5223" s="1">
        <v>109657.91</v>
      </c>
      <c r="D5223" s="1">
        <v>115374.96</v>
      </c>
      <c r="E5223" s="1">
        <v>225032.87</v>
      </c>
    </row>
    <row r="5224" spans="1:5" hidden="1">
      <c r="A5224" s="1">
        <v>1968</v>
      </c>
      <c r="B5224" s="1">
        <v>3</v>
      </c>
      <c r="C5224" s="1">
        <v>111369.62</v>
      </c>
      <c r="D5224" s="1">
        <v>117324.23</v>
      </c>
      <c r="E5224" s="1">
        <v>228693.86</v>
      </c>
    </row>
    <row r="5225" spans="1:5" hidden="1">
      <c r="A5225" s="1">
        <v>1968</v>
      </c>
      <c r="B5225" s="1">
        <v>4</v>
      </c>
      <c r="C5225" s="1">
        <v>115018.53</v>
      </c>
      <c r="D5225" s="1">
        <v>121337.7</v>
      </c>
      <c r="E5225" s="1">
        <v>236356.24</v>
      </c>
    </row>
    <row r="5226" spans="1:5" hidden="1">
      <c r="A5226" s="1">
        <v>1968</v>
      </c>
      <c r="B5226" s="1">
        <v>5</v>
      </c>
      <c r="C5226" s="1">
        <v>118392.74</v>
      </c>
      <c r="D5226" s="1">
        <v>124507.99</v>
      </c>
      <c r="E5226" s="1">
        <v>242900.74</v>
      </c>
    </row>
    <row r="5227" spans="1:5" hidden="1">
      <c r="A5227" s="1">
        <v>1968</v>
      </c>
      <c r="B5227" s="1">
        <v>6</v>
      </c>
      <c r="C5227" s="1">
        <v>120491.45</v>
      </c>
      <c r="D5227" s="1">
        <v>126408.94</v>
      </c>
      <c r="E5227" s="1">
        <v>246900.39</v>
      </c>
    </row>
    <row r="5228" spans="1:5" hidden="1">
      <c r="A5228" s="1">
        <v>1968</v>
      </c>
      <c r="B5228" s="1">
        <v>7</v>
      </c>
      <c r="C5228" s="1">
        <v>119656.43</v>
      </c>
      <c r="D5228" s="1">
        <v>125775.17</v>
      </c>
      <c r="E5228" s="1">
        <v>245431.59</v>
      </c>
    </row>
    <row r="5229" spans="1:5" hidden="1">
      <c r="A5229" s="1">
        <v>1968</v>
      </c>
      <c r="B5229" s="1">
        <v>8</v>
      </c>
      <c r="C5229" s="1">
        <v>117626.06</v>
      </c>
      <c r="D5229" s="1">
        <v>123666.08</v>
      </c>
      <c r="E5229" s="1">
        <v>241292.13</v>
      </c>
    </row>
    <row r="5230" spans="1:5" hidden="1">
      <c r="A5230" s="1">
        <v>1968</v>
      </c>
      <c r="B5230" s="1">
        <v>9</v>
      </c>
      <c r="C5230" s="1">
        <v>116165.46</v>
      </c>
      <c r="D5230" s="1">
        <v>121717.64</v>
      </c>
      <c r="E5230" s="1">
        <v>237883.1</v>
      </c>
    </row>
    <row r="5231" spans="1:5" hidden="1">
      <c r="A5231" s="1">
        <v>1968</v>
      </c>
      <c r="B5231" s="1">
        <v>10</v>
      </c>
      <c r="C5231" s="1">
        <v>114314.51</v>
      </c>
      <c r="D5231" s="1">
        <v>119834.32</v>
      </c>
      <c r="E5231" s="1">
        <v>234148.83</v>
      </c>
    </row>
    <row r="5232" spans="1:5" hidden="1">
      <c r="A5232" s="1">
        <v>1968</v>
      </c>
      <c r="B5232" s="1">
        <v>11</v>
      </c>
      <c r="C5232" s="1">
        <v>111739.68</v>
      </c>
      <c r="D5232" s="1">
        <v>117758.99</v>
      </c>
      <c r="E5232" s="1">
        <v>229498.67</v>
      </c>
    </row>
    <row r="5233" spans="1:5" hidden="1">
      <c r="A5233" s="1">
        <v>1968</v>
      </c>
      <c r="B5233" s="1">
        <v>12</v>
      </c>
      <c r="C5233" s="1">
        <v>109728.82</v>
      </c>
      <c r="D5233" s="1">
        <v>115653.33</v>
      </c>
      <c r="E5233" s="1">
        <v>225382.16</v>
      </c>
    </row>
    <row r="5234" spans="1:5" hidden="1">
      <c r="A5234" s="1">
        <v>1968</v>
      </c>
      <c r="B5234" s="1">
        <v>13</v>
      </c>
      <c r="C5234" s="1">
        <v>108282.09</v>
      </c>
      <c r="D5234" s="1">
        <v>113210.1</v>
      </c>
      <c r="E5234" s="1">
        <v>221492.19</v>
      </c>
    </row>
    <row r="5235" spans="1:5" hidden="1">
      <c r="A5235" s="1">
        <v>1968</v>
      </c>
      <c r="B5235" s="1">
        <v>14</v>
      </c>
      <c r="C5235" s="1">
        <v>107692.42</v>
      </c>
      <c r="D5235" s="1">
        <v>111963.15</v>
      </c>
      <c r="E5235" s="1">
        <v>219655.57</v>
      </c>
    </row>
    <row r="5236" spans="1:5" hidden="1">
      <c r="A5236" s="1">
        <v>1968</v>
      </c>
      <c r="B5236" s="1">
        <v>15</v>
      </c>
      <c r="C5236" s="1">
        <v>107172.11</v>
      </c>
      <c r="D5236" s="1">
        <v>111537.27</v>
      </c>
      <c r="E5236" s="1">
        <v>218709.38</v>
      </c>
    </row>
    <row r="5237" spans="1:5" hidden="1">
      <c r="A5237" s="1">
        <v>1968</v>
      </c>
      <c r="B5237" s="1">
        <v>16</v>
      </c>
      <c r="C5237" s="1">
        <v>105637.18</v>
      </c>
      <c r="D5237" s="1">
        <v>110105.35</v>
      </c>
      <c r="E5237" s="1">
        <v>215742.54</v>
      </c>
    </row>
    <row r="5238" spans="1:5" hidden="1">
      <c r="A5238" s="1">
        <v>1968</v>
      </c>
      <c r="B5238" s="1">
        <v>17</v>
      </c>
      <c r="C5238" s="1">
        <v>104237.8</v>
      </c>
      <c r="D5238" s="1">
        <v>108616.9</v>
      </c>
      <c r="E5238" s="1">
        <v>212854.7</v>
      </c>
    </row>
    <row r="5239" spans="1:5" hidden="1">
      <c r="A5239" s="1">
        <v>1968</v>
      </c>
      <c r="B5239" s="1">
        <v>18</v>
      </c>
      <c r="C5239" s="1">
        <v>103064.71</v>
      </c>
      <c r="D5239" s="1">
        <v>107588.23</v>
      </c>
      <c r="E5239" s="1">
        <v>210652.93</v>
      </c>
    </row>
    <row r="5240" spans="1:5" hidden="1">
      <c r="A5240" s="1">
        <v>1968</v>
      </c>
      <c r="B5240" s="1">
        <v>19</v>
      </c>
      <c r="C5240" s="1">
        <v>102242.14</v>
      </c>
      <c r="D5240" s="1">
        <v>106820.98</v>
      </c>
      <c r="E5240" s="1">
        <v>209063.12</v>
      </c>
    </row>
    <row r="5241" spans="1:5" hidden="1">
      <c r="A5241" s="1">
        <v>1968</v>
      </c>
      <c r="B5241" s="1">
        <v>20</v>
      </c>
      <c r="C5241" s="1">
        <v>104671.01</v>
      </c>
      <c r="D5241" s="1">
        <v>109556.1</v>
      </c>
      <c r="E5241" s="1">
        <v>214227.11</v>
      </c>
    </row>
    <row r="5242" spans="1:5" hidden="1">
      <c r="A5242" s="1">
        <v>1968</v>
      </c>
      <c r="B5242" s="1">
        <v>21</v>
      </c>
      <c r="C5242" s="1">
        <v>104202.97</v>
      </c>
      <c r="D5242" s="1">
        <v>108810.5</v>
      </c>
      <c r="E5242" s="1">
        <v>213013.46</v>
      </c>
    </row>
    <row r="5243" spans="1:5" hidden="1">
      <c r="A5243" s="1">
        <v>1968</v>
      </c>
      <c r="B5243" s="1">
        <v>22</v>
      </c>
      <c r="C5243" s="1">
        <v>96164.04</v>
      </c>
      <c r="D5243" s="1">
        <v>100617.76</v>
      </c>
      <c r="E5243" s="1">
        <v>196781.8</v>
      </c>
    </row>
    <row r="5244" spans="1:5" hidden="1">
      <c r="A5244" s="1">
        <v>1968</v>
      </c>
      <c r="B5244" s="1">
        <v>23</v>
      </c>
      <c r="C5244" s="1">
        <v>90359.02</v>
      </c>
      <c r="D5244" s="1">
        <v>95090.880000000005</v>
      </c>
      <c r="E5244" s="1">
        <v>185449.9</v>
      </c>
    </row>
    <row r="5245" spans="1:5" hidden="1">
      <c r="A5245" s="1">
        <v>1968</v>
      </c>
      <c r="B5245" s="1">
        <v>24</v>
      </c>
      <c r="C5245" s="1">
        <v>86488.91</v>
      </c>
      <c r="D5245" s="1">
        <v>91425.09</v>
      </c>
      <c r="E5245" s="1">
        <v>177914</v>
      </c>
    </row>
    <row r="5246" spans="1:5" hidden="1">
      <c r="A5246" s="1">
        <v>1968</v>
      </c>
      <c r="B5246" s="1">
        <v>25</v>
      </c>
      <c r="C5246" s="1">
        <v>81566.23</v>
      </c>
      <c r="D5246" s="1">
        <v>87067.93</v>
      </c>
      <c r="E5246" s="1">
        <v>168634.16</v>
      </c>
    </row>
    <row r="5247" spans="1:5" hidden="1">
      <c r="A5247" s="1">
        <v>1968</v>
      </c>
      <c r="B5247" s="1">
        <v>26</v>
      </c>
      <c r="C5247" s="1">
        <v>79092.17</v>
      </c>
      <c r="D5247" s="1">
        <v>85143.37</v>
      </c>
      <c r="E5247" s="1">
        <v>164235.54</v>
      </c>
    </row>
    <row r="5248" spans="1:5" hidden="1">
      <c r="A5248" s="1">
        <v>1968</v>
      </c>
      <c r="B5248" s="1">
        <v>27</v>
      </c>
      <c r="C5248" s="1">
        <v>76870.11</v>
      </c>
      <c r="D5248" s="1">
        <v>82901.990000000005</v>
      </c>
      <c r="E5248" s="1">
        <v>159772.1</v>
      </c>
    </row>
    <row r="5249" spans="1:5" hidden="1">
      <c r="A5249" s="1">
        <v>1968</v>
      </c>
      <c r="B5249" s="1">
        <v>28</v>
      </c>
      <c r="C5249" s="1">
        <v>75178.759999999995</v>
      </c>
      <c r="D5249" s="1">
        <v>80400.600000000006</v>
      </c>
      <c r="E5249" s="1">
        <v>155579.35999999999</v>
      </c>
    </row>
    <row r="5250" spans="1:5" hidden="1">
      <c r="A5250" s="1">
        <v>1968</v>
      </c>
      <c r="B5250" s="1">
        <v>29</v>
      </c>
      <c r="C5250" s="1">
        <v>74718.740000000005</v>
      </c>
      <c r="D5250" s="1">
        <v>79079.679999999993</v>
      </c>
      <c r="E5250" s="1">
        <v>153798.42000000001</v>
      </c>
    </row>
    <row r="5251" spans="1:5" hidden="1">
      <c r="A5251" s="1">
        <v>1968</v>
      </c>
      <c r="B5251" s="1">
        <v>30</v>
      </c>
      <c r="C5251" s="1">
        <v>73808.479999999996</v>
      </c>
      <c r="D5251" s="1">
        <v>77864.479999999996</v>
      </c>
      <c r="E5251" s="1">
        <v>151672.95999999999</v>
      </c>
    </row>
    <row r="5252" spans="1:5" hidden="1">
      <c r="A5252" s="1">
        <v>1968</v>
      </c>
      <c r="B5252" s="1">
        <v>31</v>
      </c>
      <c r="C5252" s="1">
        <v>72345.509999999995</v>
      </c>
      <c r="D5252" s="1">
        <v>76512.259999999995</v>
      </c>
      <c r="E5252" s="1">
        <v>148857.76999999999</v>
      </c>
    </row>
    <row r="5253" spans="1:5" hidden="1">
      <c r="A5253" s="1">
        <v>1968</v>
      </c>
      <c r="B5253" s="1">
        <v>32</v>
      </c>
      <c r="C5253" s="1">
        <v>70480.08</v>
      </c>
      <c r="D5253" s="1">
        <v>74650.7</v>
      </c>
      <c r="E5253" s="1">
        <v>145130.78</v>
      </c>
    </row>
    <row r="5254" spans="1:5" hidden="1">
      <c r="A5254" s="1">
        <v>1968</v>
      </c>
      <c r="B5254" s="1">
        <v>33</v>
      </c>
      <c r="C5254" s="1">
        <v>68576.14</v>
      </c>
      <c r="D5254" s="1">
        <v>72810.97</v>
      </c>
      <c r="E5254" s="1">
        <v>141387.10999999999</v>
      </c>
    </row>
    <row r="5255" spans="1:5" hidden="1">
      <c r="A5255" s="1">
        <v>1968</v>
      </c>
      <c r="B5255" s="1">
        <v>34</v>
      </c>
      <c r="C5255" s="1">
        <v>67621.100000000006</v>
      </c>
      <c r="D5255" s="1">
        <v>72240.02</v>
      </c>
      <c r="E5255" s="1">
        <v>139861.12</v>
      </c>
    </row>
    <row r="5256" spans="1:5" hidden="1">
      <c r="A5256" s="1">
        <v>1968</v>
      </c>
      <c r="B5256" s="1">
        <v>35</v>
      </c>
      <c r="C5256" s="1">
        <v>67855.66</v>
      </c>
      <c r="D5256" s="1">
        <v>72745.14</v>
      </c>
      <c r="E5256" s="1">
        <v>140600.79999999999</v>
      </c>
    </row>
    <row r="5257" spans="1:5" hidden="1">
      <c r="A5257" s="1">
        <v>1968</v>
      </c>
      <c r="B5257" s="1">
        <v>36</v>
      </c>
      <c r="C5257" s="1">
        <v>69663.8</v>
      </c>
      <c r="D5257" s="1">
        <v>74883.429999999993</v>
      </c>
      <c r="E5257" s="1">
        <v>144547.23000000001</v>
      </c>
    </row>
    <row r="5258" spans="1:5" hidden="1">
      <c r="A5258" s="1">
        <v>1968</v>
      </c>
      <c r="B5258" s="1">
        <v>37</v>
      </c>
      <c r="C5258" s="1">
        <v>72555.929999999993</v>
      </c>
      <c r="D5258" s="1">
        <v>78052.11</v>
      </c>
      <c r="E5258" s="1">
        <v>150608.04</v>
      </c>
    </row>
    <row r="5259" spans="1:5" hidden="1">
      <c r="A5259" s="1">
        <v>1968</v>
      </c>
      <c r="B5259" s="1">
        <v>38</v>
      </c>
      <c r="C5259" s="1">
        <v>73852.460000000006</v>
      </c>
      <c r="D5259" s="1">
        <v>79849.94</v>
      </c>
      <c r="E5259" s="1">
        <v>153702.39999999999</v>
      </c>
    </row>
    <row r="5260" spans="1:5" hidden="1">
      <c r="A5260" s="1">
        <v>1968</v>
      </c>
      <c r="B5260" s="1">
        <v>39</v>
      </c>
      <c r="C5260" s="1">
        <v>74559.05</v>
      </c>
      <c r="D5260" s="1">
        <v>80922.77</v>
      </c>
      <c r="E5260" s="1">
        <v>155481.82</v>
      </c>
    </row>
    <row r="5261" spans="1:5" hidden="1">
      <c r="A5261" s="1">
        <v>1968</v>
      </c>
      <c r="B5261" s="1">
        <v>40</v>
      </c>
      <c r="C5261" s="1">
        <v>75417.11</v>
      </c>
      <c r="D5261" s="1">
        <v>81593.63</v>
      </c>
      <c r="E5261" s="1">
        <v>157010.74</v>
      </c>
    </row>
    <row r="5262" spans="1:5" hidden="1">
      <c r="A5262" s="1">
        <v>1968</v>
      </c>
      <c r="B5262" s="1">
        <v>41</v>
      </c>
      <c r="C5262" s="1">
        <v>75567.67</v>
      </c>
      <c r="D5262" s="1">
        <v>81447.789999999994</v>
      </c>
      <c r="E5262" s="1">
        <v>157015.46</v>
      </c>
    </row>
    <row r="5263" spans="1:5" hidden="1">
      <c r="A5263" s="1">
        <v>1968</v>
      </c>
      <c r="B5263" s="1">
        <v>42</v>
      </c>
      <c r="C5263" s="1">
        <v>76311.520000000004</v>
      </c>
      <c r="D5263" s="1">
        <v>81501.350000000006</v>
      </c>
      <c r="E5263" s="1">
        <v>157812.88</v>
      </c>
    </row>
    <row r="5264" spans="1:5" hidden="1">
      <c r="A5264" s="1">
        <v>1968</v>
      </c>
      <c r="B5264" s="1">
        <v>43</v>
      </c>
      <c r="C5264" s="1">
        <v>76541.91</v>
      </c>
      <c r="D5264" s="1">
        <v>80574.100000000006</v>
      </c>
      <c r="E5264" s="1">
        <v>157116.01</v>
      </c>
    </row>
    <row r="5265" spans="1:5" hidden="1">
      <c r="A5265" s="1">
        <v>1968</v>
      </c>
      <c r="B5265" s="1">
        <v>44</v>
      </c>
      <c r="C5265" s="1">
        <v>75749.149999999994</v>
      </c>
      <c r="D5265" s="1">
        <v>78940.34</v>
      </c>
      <c r="E5265" s="1">
        <v>154689.49</v>
      </c>
    </row>
    <row r="5266" spans="1:5" hidden="1">
      <c r="A5266" s="1">
        <v>1968</v>
      </c>
      <c r="B5266" s="1">
        <v>45</v>
      </c>
      <c r="C5266" s="1">
        <v>75489.38</v>
      </c>
      <c r="D5266" s="1">
        <v>78383.81</v>
      </c>
      <c r="E5266" s="1">
        <v>153873.19</v>
      </c>
    </row>
    <row r="5267" spans="1:5" hidden="1">
      <c r="A5267" s="1">
        <v>1968</v>
      </c>
      <c r="B5267" s="1">
        <v>46</v>
      </c>
      <c r="C5267" s="1">
        <v>75487.8</v>
      </c>
      <c r="D5267" s="1">
        <v>78555.89</v>
      </c>
      <c r="E5267" s="1">
        <v>154043.68</v>
      </c>
    </row>
    <row r="5268" spans="1:5" hidden="1">
      <c r="A5268" s="1">
        <v>1968</v>
      </c>
      <c r="B5268" s="1">
        <v>47</v>
      </c>
      <c r="C5268" s="1">
        <v>73736.13</v>
      </c>
      <c r="D5268" s="1">
        <v>76666.17</v>
      </c>
      <c r="E5268" s="1">
        <v>150402.29999999999</v>
      </c>
    </row>
    <row r="5269" spans="1:5" hidden="1">
      <c r="A5269" s="1">
        <v>1968</v>
      </c>
      <c r="B5269" s="1">
        <v>48</v>
      </c>
      <c r="C5269" s="1">
        <v>69023.429999999993</v>
      </c>
      <c r="D5269" s="1">
        <v>71093.39</v>
      </c>
      <c r="E5269" s="1">
        <v>140116.82</v>
      </c>
    </row>
    <row r="5270" spans="1:5" hidden="1">
      <c r="A5270" s="1">
        <v>1968</v>
      </c>
      <c r="B5270" s="1">
        <v>49</v>
      </c>
      <c r="C5270" s="1">
        <v>64417.94</v>
      </c>
      <c r="D5270" s="1">
        <v>65073.41</v>
      </c>
      <c r="E5270" s="1">
        <v>129491.35</v>
      </c>
    </row>
    <row r="5271" spans="1:5" hidden="1">
      <c r="A5271" s="1">
        <v>1968</v>
      </c>
      <c r="B5271" s="1">
        <v>50</v>
      </c>
      <c r="C5271" s="1">
        <v>63045.39</v>
      </c>
      <c r="D5271" s="1">
        <v>62978.49</v>
      </c>
      <c r="E5271" s="1">
        <v>126023.88</v>
      </c>
    </row>
    <row r="5272" spans="1:5" hidden="1">
      <c r="A5272" s="1">
        <v>1968</v>
      </c>
      <c r="B5272" s="1">
        <v>51</v>
      </c>
      <c r="C5272" s="1">
        <v>63358.36</v>
      </c>
      <c r="D5272" s="1">
        <v>63559.27</v>
      </c>
      <c r="E5272" s="1">
        <v>126917.63</v>
      </c>
    </row>
    <row r="5273" spans="1:5" hidden="1">
      <c r="A5273" s="1">
        <v>1968</v>
      </c>
      <c r="B5273" s="1">
        <v>52</v>
      </c>
      <c r="C5273" s="1">
        <v>63943.73</v>
      </c>
      <c r="D5273" s="1">
        <v>64264.49</v>
      </c>
      <c r="E5273" s="1">
        <v>128208.22</v>
      </c>
    </row>
    <row r="5274" spans="1:5" hidden="1">
      <c r="A5274" s="1">
        <v>1968</v>
      </c>
      <c r="B5274" s="1">
        <v>53</v>
      </c>
      <c r="C5274" s="1">
        <v>64755.13</v>
      </c>
      <c r="D5274" s="1">
        <v>64917.52</v>
      </c>
      <c r="E5274" s="1">
        <v>129672.65</v>
      </c>
    </row>
    <row r="5275" spans="1:5" hidden="1">
      <c r="A5275" s="1">
        <v>1968</v>
      </c>
      <c r="B5275" s="1">
        <v>54</v>
      </c>
      <c r="C5275" s="1">
        <v>63952.94</v>
      </c>
      <c r="D5275" s="1">
        <v>64374.64</v>
      </c>
      <c r="E5275" s="1">
        <v>128327.58</v>
      </c>
    </row>
    <row r="5276" spans="1:5" hidden="1">
      <c r="A5276" s="1">
        <v>1968</v>
      </c>
      <c r="B5276" s="1">
        <v>55</v>
      </c>
      <c r="C5276" s="1">
        <v>61454.29</v>
      </c>
      <c r="D5276" s="1">
        <v>62463.97</v>
      </c>
      <c r="E5276" s="1">
        <v>123918.27</v>
      </c>
    </row>
    <row r="5277" spans="1:5" hidden="1">
      <c r="A5277" s="1">
        <v>1968</v>
      </c>
      <c r="B5277" s="1">
        <v>56</v>
      </c>
      <c r="C5277" s="1">
        <v>58829.72</v>
      </c>
      <c r="D5277" s="1">
        <v>60059.92</v>
      </c>
      <c r="E5277" s="1">
        <v>118889.64</v>
      </c>
    </row>
    <row r="5278" spans="1:5" hidden="1">
      <c r="A5278" s="1">
        <v>1968</v>
      </c>
      <c r="B5278" s="1">
        <v>57</v>
      </c>
      <c r="C5278" s="1">
        <v>56696.87</v>
      </c>
      <c r="D5278" s="1">
        <v>57686.48</v>
      </c>
      <c r="E5278" s="1">
        <v>114383.34</v>
      </c>
    </row>
    <row r="5279" spans="1:5" hidden="1">
      <c r="A5279" s="1">
        <v>1968</v>
      </c>
      <c r="B5279" s="1">
        <v>58</v>
      </c>
      <c r="C5279" s="1">
        <v>54802.48</v>
      </c>
      <c r="D5279" s="1">
        <v>55367.13</v>
      </c>
      <c r="E5279" s="1">
        <v>110169.60000000001</v>
      </c>
    </row>
    <row r="5280" spans="1:5" hidden="1">
      <c r="A5280" s="1">
        <v>1968</v>
      </c>
      <c r="B5280" s="1">
        <v>59</v>
      </c>
      <c r="C5280" s="1">
        <v>52907.85</v>
      </c>
      <c r="D5280" s="1">
        <v>52938.6</v>
      </c>
      <c r="E5280" s="1">
        <v>105846.46</v>
      </c>
    </row>
    <row r="5281" spans="1:5" hidden="1">
      <c r="A5281" s="1">
        <v>1968</v>
      </c>
      <c r="B5281" s="1">
        <v>60</v>
      </c>
      <c r="C5281" s="1">
        <v>50907.95</v>
      </c>
      <c r="D5281" s="1">
        <v>50461</v>
      </c>
      <c r="E5281" s="1">
        <v>101368.95</v>
      </c>
    </row>
    <row r="5282" spans="1:5" hidden="1">
      <c r="A5282" s="1">
        <v>1968</v>
      </c>
      <c r="B5282" s="1">
        <v>61</v>
      </c>
      <c r="C5282" s="1">
        <v>48525.599999999999</v>
      </c>
      <c r="D5282" s="1">
        <v>48184.95</v>
      </c>
      <c r="E5282" s="1">
        <v>96710.56</v>
      </c>
    </row>
    <row r="5283" spans="1:5" hidden="1">
      <c r="A5283" s="1">
        <v>1968</v>
      </c>
      <c r="B5283" s="1">
        <v>62</v>
      </c>
      <c r="C5283" s="1">
        <v>46415.69</v>
      </c>
      <c r="D5283" s="1">
        <v>46033.83</v>
      </c>
      <c r="E5283" s="1">
        <v>92449.52</v>
      </c>
    </row>
    <row r="5284" spans="1:5" hidden="1">
      <c r="A5284" s="1">
        <v>1968</v>
      </c>
      <c r="B5284" s="1">
        <v>63</v>
      </c>
      <c r="C5284" s="1">
        <v>44529.45</v>
      </c>
      <c r="D5284" s="1">
        <v>43338.44</v>
      </c>
      <c r="E5284" s="1">
        <v>87867.9</v>
      </c>
    </row>
    <row r="5285" spans="1:5" hidden="1">
      <c r="A5285" s="1">
        <v>1968</v>
      </c>
      <c r="B5285" s="1">
        <v>64</v>
      </c>
      <c r="C5285" s="1">
        <v>42427.22</v>
      </c>
      <c r="D5285" s="1">
        <v>40387.25</v>
      </c>
      <c r="E5285" s="1">
        <v>82814.47</v>
      </c>
    </row>
    <row r="5286" spans="1:5" hidden="1">
      <c r="A5286" s="1">
        <v>1968</v>
      </c>
      <c r="B5286" s="1">
        <v>65</v>
      </c>
      <c r="C5286" s="1">
        <v>41087.550000000003</v>
      </c>
      <c r="D5286" s="1">
        <v>37881.03</v>
      </c>
      <c r="E5286" s="1">
        <v>78968.58</v>
      </c>
    </row>
    <row r="5287" spans="1:5" hidden="1">
      <c r="A5287" s="1">
        <v>1968</v>
      </c>
      <c r="B5287" s="1">
        <v>66</v>
      </c>
      <c r="C5287" s="1">
        <v>40679.449999999997</v>
      </c>
      <c r="D5287" s="1">
        <v>36048.269999999997</v>
      </c>
      <c r="E5287" s="1">
        <v>76727.72</v>
      </c>
    </row>
    <row r="5288" spans="1:5" hidden="1">
      <c r="A5288" s="1">
        <v>1968</v>
      </c>
      <c r="B5288" s="1">
        <v>67</v>
      </c>
      <c r="C5288" s="1">
        <v>40171.699999999997</v>
      </c>
      <c r="D5288" s="1">
        <v>34248.160000000003</v>
      </c>
      <c r="E5288" s="1">
        <v>74419.850000000006</v>
      </c>
    </row>
    <row r="5289" spans="1:5" hidden="1">
      <c r="A5289" s="1">
        <v>1968</v>
      </c>
      <c r="B5289" s="1">
        <v>68</v>
      </c>
      <c r="C5289" s="1">
        <v>38832.82</v>
      </c>
      <c r="D5289" s="1">
        <v>31934.97</v>
      </c>
      <c r="E5289" s="1">
        <v>70767.789999999994</v>
      </c>
    </row>
    <row r="5290" spans="1:5" hidden="1">
      <c r="A5290" s="1">
        <v>1968</v>
      </c>
      <c r="B5290" s="1">
        <v>69</v>
      </c>
      <c r="C5290" s="1">
        <v>36689.699999999997</v>
      </c>
      <c r="D5290" s="1">
        <v>29292.73</v>
      </c>
      <c r="E5290" s="1">
        <v>65982.429999999993</v>
      </c>
    </row>
    <row r="5291" spans="1:5" hidden="1">
      <c r="A5291" s="1">
        <v>1968</v>
      </c>
      <c r="B5291" s="1">
        <v>70</v>
      </c>
      <c r="C5291" s="1">
        <v>34936.83</v>
      </c>
      <c r="D5291" s="1">
        <v>26869.42</v>
      </c>
      <c r="E5291" s="1">
        <v>61806.25</v>
      </c>
    </row>
    <row r="5292" spans="1:5" hidden="1">
      <c r="A5292" s="1">
        <v>1968</v>
      </c>
      <c r="B5292" s="1">
        <v>71</v>
      </c>
      <c r="C5292" s="1">
        <v>33802.050000000003</v>
      </c>
      <c r="D5292" s="1">
        <v>24896.67</v>
      </c>
      <c r="E5292" s="1">
        <v>58698.720000000001</v>
      </c>
    </row>
    <row r="5293" spans="1:5" hidden="1">
      <c r="A5293" s="1">
        <v>1968</v>
      </c>
      <c r="B5293" s="1">
        <v>72</v>
      </c>
      <c r="C5293" s="1">
        <v>32708.59</v>
      </c>
      <c r="D5293" s="1">
        <v>22990.45</v>
      </c>
      <c r="E5293" s="1">
        <v>55699.040000000001</v>
      </c>
    </row>
    <row r="5294" spans="1:5" hidden="1">
      <c r="A5294" s="1">
        <v>1968</v>
      </c>
      <c r="B5294" s="1">
        <v>73</v>
      </c>
      <c r="C5294" s="1">
        <v>31240.86</v>
      </c>
      <c r="D5294" s="1">
        <v>21229.52</v>
      </c>
      <c r="E5294" s="1">
        <v>52470.38</v>
      </c>
    </row>
    <row r="5295" spans="1:5" hidden="1">
      <c r="A5295" s="1">
        <v>1968</v>
      </c>
      <c r="B5295" s="1">
        <v>74</v>
      </c>
      <c r="C5295" s="1">
        <v>29420.86</v>
      </c>
      <c r="D5295" s="1">
        <v>19667.21</v>
      </c>
      <c r="E5295" s="1">
        <v>49088.07</v>
      </c>
    </row>
    <row r="5296" spans="1:5" hidden="1">
      <c r="A5296" s="1">
        <v>1968</v>
      </c>
      <c r="B5296" s="1">
        <v>75</v>
      </c>
      <c r="C5296" s="1">
        <v>27941.61</v>
      </c>
      <c r="D5296" s="1">
        <v>18431.86</v>
      </c>
      <c r="E5296" s="1">
        <v>46373.47</v>
      </c>
    </row>
    <row r="5297" spans="1:5" hidden="1">
      <c r="A5297" s="1">
        <v>1968</v>
      </c>
      <c r="B5297" s="1">
        <v>76</v>
      </c>
      <c r="C5297" s="1">
        <v>26365.48</v>
      </c>
      <c r="D5297" s="1">
        <v>17223.52</v>
      </c>
      <c r="E5297" s="1">
        <v>43589</v>
      </c>
    </row>
    <row r="5298" spans="1:5" hidden="1">
      <c r="A5298" s="1">
        <v>1968</v>
      </c>
      <c r="B5298" s="1">
        <v>77</v>
      </c>
      <c r="C5298" s="1">
        <v>24269.11</v>
      </c>
      <c r="D5298" s="1">
        <v>15898.48</v>
      </c>
      <c r="E5298" s="1">
        <v>40167.589999999997</v>
      </c>
    </row>
    <row r="5299" spans="1:5" hidden="1">
      <c r="A5299" s="1">
        <v>1968</v>
      </c>
      <c r="B5299" s="1">
        <v>78</v>
      </c>
      <c r="C5299" s="1">
        <v>22193.79</v>
      </c>
      <c r="D5299" s="1">
        <v>14547.22</v>
      </c>
      <c r="E5299" s="1">
        <v>36741.01</v>
      </c>
    </row>
    <row r="5300" spans="1:5" hidden="1">
      <c r="A5300" s="1">
        <v>1968</v>
      </c>
      <c r="B5300" s="1">
        <v>79</v>
      </c>
      <c r="C5300" s="1">
        <v>20307.78</v>
      </c>
      <c r="D5300" s="1">
        <v>12883.98</v>
      </c>
      <c r="E5300" s="1">
        <v>33191.760000000002</v>
      </c>
    </row>
    <row r="5301" spans="1:5" hidden="1">
      <c r="A5301" s="1">
        <v>1968</v>
      </c>
      <c r="B5301" s="1">
        <v>80</v>
      </c>
      <c r="C5301" s="1">
        <v>18992.87</v>
      </c>
      <c r="D5301" s="1">
        <v>11584.85</v>
      </c>
      <c r="E5301" s="1">
        <v>30577.72</v>
      </c>
    </row>
    <row r="5302" spans="1:5" hidden="1">
      <c r="A5302" s="1">
        <v>1968</v>
      </c>
      <c r="B5302" s="1">
        <v>81</v>
      </c>
      <c r="C5302" s="1">
        <v>16473.98</v>
      </c>
      <c r="D5302" s="1">
        <v>9831</v>
      </c>
      <c r="E5302" s="1">
        <v>26304.98</v>
      </c>
    </row>
    <row r="5303" spans="1:5" hidden="1">
      <c r="A5303" s="1">
        <v>1968</v>
      </c>
      <c r="B5303" s="1">
        <v>82</v>
      </c>
      <c r="C5303" s="1">
        <v>14447.66</v>
      </c>
      <c r="D5303" s="1">
        <v>8318.26</v>
      </c>
      <c r="E5303" s="1">
        <v>22765.919999999998</v>
      </c>
    </row>
    <row r="5304" spans="1:5" hidden="1">
      <c r="A5304" s="1">
        <v>1968</v>
      </c>
      <c r="B5304" s="1">
        <v>83</v>
      </c>
      <c r="C5304" s="1">
        <v>12654.39</v>
      </c>
      <c r="D5304" s="1">
        <v>7046.7</v>
      </c>
      <c r="E5304" s="1">
        <v>19701.09</v>
      </c>
    </row>
    <row r="5305" spans="1:5" hidden="1">
      <c r="A5305" s="1">
        <v>1968</v>
      </c>
      <c r="B5305" s="1">
        <v>84</v>
      </c>
      <c r="C5305" s="1">
        <v>10723.75</v>
      </c>
      <c r="D5305" s="1">
        <v>5782.88</v>
      </c>
      <c r="E5305" s="1">
        <v>16506.64</v>
      </c>
    </row>
    <row r="5306" spans="1:5" hidden="1">
      <c r="A5306" s="1">
        <v>1968</v>
      </c>
      <c r="B5306" s="1">
        <v>85</v>
      </c>
      <c r="C5306" s="1">
        <v>8811.84</v>
      </c>
      <c r="D5306" s="1">
        <v>4580</v>
      </c>
      <c r="E5306" s="1">
        <v>13391.84</v>
      </c>
    </row>
    <row r="5307" spans="1:5" hidden="1">
      <c r="A5307" s="1">
        <v>1968</v>
      </c>
      <c r="B5307" s="1">
        <v>86</v>
      </c>
      <c r="C5307" s="1">
        <v>7289.05</v>
      </c>
      <c r="D5307" s="1">
        <v>3685.77</v>
      </c>
      <c r="E5307" s="1">
        <v>10974.82</v>
      </c>
    </row>
    <row r="5308" spans="1:5" hidden="1">
      <c r="A5308" s="1">
        <v>1968</v>
      </c>
      <c r="B5308" s="1">
        <v>87</v>
      </c>
      <c r="C5308" s="1">
        <v>6115.69</v>
      </c>
      <c r="D5308" s="1">
        <v>2944.66</v>
      </c>
      <c r="E5308" s="1">
        <v>9060.34</v>
      </c>
    </row>
    <row r="5309" spans="1:5" hidden="1">
      <c r="A5309" s="1">
        <v>1968</v>
      </c>
      <c r="B5309" s="1">
        <v>88</v>
      </c>
      <c r="C5309" s="1">
        <v>4966.7700000000004</v>
      </c>
      <c r="D5309" s="1">
        <v>2248.16</v>
      </c>
      <c r="E5309" s="1">
        <v>7214.93</v>
      </c>
    </row>
    <row r="5310" spans="1:5" hidden="1">
      <c r="A5310" s="1">
        <v>1968</v>
      </c>
      <c r="B5310" s="1">
        <v>89</v>
      </c>
      <c r="C5310" s="1">
        <v>3803.18</v>
      </c>
      <c r="D5310" s="1">
        <v>1684.65</v>
      </c>
      <c r="E5310" s="1">
        <v>5487.83</v>
      </c>
    </row>
    <row r="5311" spans="1:5" hidden="1">
      <c r="A5311" s="1">
        <v>1968</v>
      </c>
      <c r="B5311" s="1">
        <v>90</v>
      </c>
      <c r="C5311" s="1">
        <v>2858.02</v>
      </c>
      <c r="D5311" s="1">
        <v>1245.03</v>
      </c>
      <c r="E5311" s="1">
        <v>4103.05</v>
      </c>
    </row>
    <row r="5312" spans="1:5" hidden="1">
      <c r="A5312" s="1">
        <v>1968</v>
      </c>
      <c r="B5312" s="1">
        <v>91</v>
      </c>
      <c r="C5312" s="1">
        <v>2212.66</v>
      </c>
      <c r="D5312" s="1">
        <v>900.14</v>
      </c>
      <c r="E5312" s="1">
        <v>3112.8</v>
      </c>
    </row>
    <row r="5313" spans="1:5" hidden="1">
      <c r="A5313" s="1">
        <v>1968</v>
      </c>
      <c r="B5313" s="1">
        <v>92</v>
      </c>
      <c r="C5313" s="1">
        <v>1686.78</v>
      </c>
      <c r="D5313" s="1">
        <v>659.54</v>
      </c>
      <c r="E5313" s="1">
        <v>2346.3200000000002</v>
      </c>
    </row>
    <row r="5314" spans="1:5" hidden="1">
      <c r="A5314" s="1">
        <v>1968</v>
      </c>
      <c r="B5314" s="1">
        <v>93</v>
      </c>
      <c r="C5314" s="1">
        <v>1210.1400000000001</v>
      </c>
      <c r="D5314" s="1">
        <v>474.82</v>
      </c>
      <c r="E5314" s="1">
        <v>1684.95</v>
      </c>
    </row>
    <row r="5315" spans="1:5" hidden="1">
      <c r="A5315" s="1">
        <v>1968</v>
      </c>
      <c r="B5315" s="1">
        <v>94</v>
      </c>
      <c r="C5315" s="1">
        <v>852.46</v>
      </c>
      <c r="D5315" s="1">
        <v>318.33</v>
      </c>
      <c r="E5315" s="1">
        <v>1170.8</v>
      </c>
    </row>
    <row r="5316" spans="1:5" hidden="1">
      <c r="A5316" s="1">
        <v>1968</v>
      </c>
      <c r="B5316" s="1">
        <v>95</v>
      </c>
      <c r="C5316" s="1">
        <v>587.29</v>
      </c>
      <c r="D5316" s="1">
        <v>206.93</v>
      </c>
      <c r="E5316" s="1">
        <v>794.22</v>
      </c>
    </row>
    <row r="5317" spans="1:5" hidden="1">
      <c r="A5317" s="1">
        <v>1968</v>
      </c>
      <c r="B5317" s="1">
        <v>96</v>
      </c>
      <c r="C5317" s="1">
        <v>388.15</v>
      </c>
      <c r="D5317" s="1">
        <v>142.49</v>
      </c>
      <c r="E5317" s="1">
        <v>530.64</v>
      </c>
    </row>
    <row r="5318" spans="1:5" hidden="1">
      <c r="A5318" s="1">
        <v>1968</v>
      </c>
      <c r="B5318" s="1">
        <v>97</v>
      </c>
      <c r="C5318" s="1">
        <v>264.11</v>
      </c>
      <c r="D5318" s="1">
        <v>96.28</v>
      </c>
      <c r="E5318" s="1">
        <v>360.38</v>
      </c>
    </row>
    <row r="5319" spans="1:5" hidden="1">
      <c r="A5319" s="1">
        <v>1968</v>
      </c>
      <c r="B5319" s="1">
        <v>98</v>
      </c>
      <c r="C5319" s="1">
        <v>174.42</v>
      </c>
      <c r="D5319" s="1">
        <v>52.95</v>
      </c>
      <c r="E5319" s="1">
        <v>227.37</v>
      </c>
    </row>
    <row r="5320" spans="1:5" hidden="1">
      <c r="A5320" s="1">
        <v>1968</v>
      </c>
      <c r="B5320" s="1">
        <v>99</v>
      </c>
      <c r="C5320" s="1">
        <v>109.53</v>
      </c>
      <c r="D5320" s="1">
        <v>28.21</v>
      </c>
      <c r="E5320" s="1">
        <v>137.75</v>
      </c>
    </row>
    <row r="5321" spans="1:5" hidden="1">
      <c r="A5321" s="1">
        <v>1968</v>
      </c>
      <c r="B5321" s="1">
        <v>100</v>
      </c>
      <c r="C5321" s="1">
        <v>65.959999999999994</v>
      </c>
      <c r="D5321" s="1">
        <v>16.420000000000002</v>
      </c>
      <c r="E5321" s="1">
        <v>82.37</v>
      </c>
    </row>
    <row r="5322" spans="1:5" hidden="1">
      <c r="A5322" s="1">
        <v>1968</v>
      </c>
      <c r="B5322" s="1">
        <v>101</v>
      </c>
      <c r="C5322" s="1">
        <v>33.520000000000003</v>
      </c>
      <c r="D5322" s="1">
        <v>7.8</v>
      </c>
      <c r="E5322" s="1">
        <v>41.31</v>
      </c>
    </row>
    <row r="5323" spans="1:5" hidden="1">
      <c r="A5323" s="1">
        <v>1968</v>
      </c>
      <c r="B5323" s="1">
        <v>102</v>
      </c>
      <c r="C5323" s="1">
        <v>16.7</v>
      </c>
      <c r="D5323" s="1">
        <v>4.1100000000000003</v>
      </c>
      <c r="E5323" s="1">
        <v>20.8</v>
      </c>
    </row>
    <row r="5324" spans="1:5" hidden="1">
      <c r="A5324" s="1">
        <v>1968</v>
      </c>
      <c r="B5324" s="1">
        <v>103</v>
      </c>
      <c r="C5324" s="1">
        <v>9.26</v>
      </c>
      <c r="D5324" s="1">
        <v>2.16</v>
      </c>
      <c r="E5324" s="1">
        <v>11.42</v>
      </c>
    </row>
    <row r="5325" spans="1:5" hidden="1">
      <c r="A5325" s="1">
        <v>1968</v>
      </c>
      <c r="B5325" s="1">
        <v>104</v>
      </c>
      <c r="C5325" s="1">
        <v>2.71</v>
      </c>
      <c r="D5325" s="1">
        <v>0.36</v>
      </c>
      <c r="E5325" s="1">
        <v>3.07</v>
      </c>
    </row>
    <row r="5326" spans="1:5" hidden="1">
      <c r="A5326" s="1">
        <v>1968</v>
      </c>
      <c r="B5326" s="1">
        <v>105</v>
      </c>
      <c r="C5326" s="1">
        <v>0</v>
      </c>
      <c r="D5326" s="1">
        <v>0.42</v>
      </c>
      <c r="E5326" s="1">
        <v>0.42</v>
      </c>
    </row>
    <row r="5327" spans="1:5" hidden="1">
      <c r="A5327" s="1">
        <v>1968</v>
      </c>
      <c r="B5327" s="1">
        <v>106</v>
      </c>
      <c r="C5327" s="1">
        <v>0.41</v>
      </c>
      <c r="D5327" s="1">
        <v>0.36</v>
      </c>
      <c r="E5327" s="1">
        <v>0.77</v>
      </c>
    </row>
    <row r="5328" spans="1:5" hidden="1">
      <c r="A5328" s="1">
        <v>1968</v>
      </c>
      <c r="B5328" s="1">
        <v>107</v>
      </c>
      <c r="C5328" s="1">
        <v>0.75</v>
      </c>
      <c r="D5328" s="1">
        <v>0</v>
      </c>
      <c r="E5328" s="1">
        <v>0.75</v>
      </c>
    </row>
    <row r="5329" spans="1:5" hidden="1">
      <c r="A5329" s="1">
        <v>1968</v>
      </c>
      <c r="B5329" s="1">
        <v>108</v>
      </c>
      <c r="C5329" s="1">
        <v>0.35</v>
      </c>
      <c r="D5329" s="1">
        <v>0</v>
      </c>
      <c r="E5329" s="1">
        <v>0.35</v>
      </c>
    </row>
    <row r="5330" spans="1:5" hidden="1">
      <c r="A5330" s="1">
        <v>1968</v>
      </c>
      <c r="B5330" s="1">
        <v>109</v>
      </c>
      <c r="C5330" s="1">
        <v>0</v>
      </c>
      <c r="D5330" s="1">
        <v>0</v>
      </c>
      <c r="E5330" s="1">
        <v>0</v>
      </c>
    </row>
    <row r="5331" spans="1:5" hidden="1">
      <c r="A5331" s="1">
        <v>1968</v>
      </c>
      <c r="B5331" s="1" t="s">
        <v>121</v>
      </c>
      <c r="C5331" s="1">
        <v>0</v>
      </c>
      <c r="D5331" s="1">
        <v>0</v>
      </c>
      <c r="E5331" s="1">
        <v>0</v>
      </c>
    </row>
    <row r="5332" spans="1:5" hidden="1">
      <c r="A5332" s="1">
        <v>1969</v>
      </c>
      <c r="B5332" s="1">
        <v>0</v>
      </c>
      <c r="C5332" s="1">
        <v>118690.87</v>
      </c>
      <c r="D5332" s="1">
        <v>124066.12</v>
      </c>
      <c r="E5332" s="1">
        <v>242757</v>
      </c>
    </row>
    <row r="5333" spans="1:5" hidden="1">
      <c r="A5333" s="1">
        <v>1969</v>
      </c>
      <c r="B5333" s="1">
        <v>1</v>
      </c>
      <c r="C5333" s="1">
        <v>113468.21</v>
      </c>
      <c r="D5333" s="1">
        <v>118928.26</v>
      </c>
      <c r="E5333" s="1">
        <v>232396.46</v>
      </c>
    </row>
    <row r="5334" spans="1:5" hidden="1">
      <c r="A5334" s="1">
        <v>1969</v>
      </c>
      <c r="B5334" s="1">
        <v>2</v>
      </c>
      <c r="C5334" s="1">
        <v>112136.51</v>
      </c>
      <c r="D5334" s="1">
        <v>118047.24</v>
      </c>
      <c r="E5334" s="1">
        <v>230183.76</v>
      </c>
    </row>
    <row r="5335" spans="1:5" hidden="1">
      <c r="A5335" s="1">
        <v>1969</v>
      </c>
      <c r="B5335" s="1">
        <v>3</v>
      </c>
      <c r="C5335" s="1">
        <v>111023.19</v>
      </c>
      <c r="D5335" s="1">
        <v>116820.27</v>
      </c>
      <c r="E5335" s="1">
        <v>227843.46</v>
      </c>
    </row>
    <row r="5336" spans="1:5" hidden="1">
      <c r="A5336" s="1">
        <v>1969</v>
      </c>
      <c r="B5336" s="1">
        <v>4</v>
      </c>
      <c r="C5336" s="1">
        <v>112677.55</v>
      </c>
      <c r="D5336" s="1">
        <v>118652.13</v>
      </c>
      <c r="E5336" s="1">
        <v>231329.68</v>
      </c>
    </row>
    <row r="5337" spans="1:5" hidden="1">
      <c r="A5337" s="1">
        <v>1969</v>
      </c>
      <c r="B5337" s="1">
        <v>5</v>
      </c>
      <c r="C5337" s="1">
        <v>116296.76</v>
      </c>
      <c r="D5337" s="1">
        <v>122662.9</v>
      </c>
      <c r="E5337" s="1">
        <v>238959.66</v>
      </c>
    </row>
    <row r="5338" spans="1:5" hidden="1">
      <c r="A5338" s="1">
        <v>1969</v>
      </c>
      <c r="B5338" s="1">
        <v>6</v>
      </c>
      <c r="C5338" s="1">
        <v>119601.23</v>
      </c>
      <c r="D5338" s="1">
        <v>125842.22</v>
      </c>
      <c r="E5338" s="1">
        <v>245443.45</v>
      </c>
    </row>
    <row r="5339" spans="1:5" hidden="1">
      <c r="A5339" s="1">
        <v>1969</v>
      </c>
      <c r="B5339" s="1">
        <v>7</v>
      </c>
      <c r="C5339" s="1">
        <v>121563.24</v>
      </c>
      <c r="D5339" s="1">
        <v>127705.21</v>
      </c>
      <c r="E5339" s="1">
        <v>249268.44</v>
      </c>
    </row>
    <row r="5340" spans="1:5" hidden="1">
      <c r="A5340" s="1">
        <v>1969</v>
      </c>
      <c r="B5340" s="1">
        <v>8</v>
      </c>
      <c r="C5340" s="1">
        <v>120696.94</v>
      </c>
      <c r="D5340" s="1">
        <v>127021.14</v>
      </c>
      <c r="E5340" s="1">
        <v>247718.08</v>
      </c>
    </row>
    <row r="5341" spans="1:5" hidden="1">
      <c r="A5341" s="1">
        <v>1969</v>
      </c>
      <c r="B5341" s="1">
        <v>9</v>
      </c>
      <c r="C5341" s="1">
        <v>118775.52</v>
      </c>
      <c r="D5341" s="1">
        <v>124867.29</v>
      </c>
      <c r="E5341" s="1">
        <v>243642.81</v>
      </c>
    </row>
    <row r="5342" spans="1:5" hidden="1">
      <c r="A5342" s="1">
        <v>1969</v>
      </c>
      <c r="B5342" s="1">
        <v>10</v>
      </c>
      <c r="C5342" s="1">
        <v>117307.5</v>
      </c>
      <c r="D5342" s="1">
        <v>122913.37</v>
      </c>
      <c r="E5342" s="1">
        <v>240220.87</v>
      </c>
    </row>
    <row r="5343" spans="1:5" hidden="1">
      <c r="A5343" s="1">
        <v>1969</v>
      </c>
      <c r="B5343" s="1">
        <v>11</v>
      </c>
      <c r="C5343" s="1">
        <v>115369.77</v>
      </c>
      <c r="D5343" s="1">
        <v>120960.99</v>
      </c>
      <c r="E5343" s="1">
        <v>236330.75</v>
      </c>
    </row>
    <row r="5344" spans="1:5" hidden="1">
      <c r="A5344" s="1">
        <v>1969</v>
      </c>
      <c r="B5344" s="1">
        <v>12</v>
      </c>
      <c r="C5344" s="1">
        <v>112785.69</v>
      </c>
      <c r="D5344" s="1">
        <v>118806.95</v>
      </c>
      <c r="E5344" s="1">
        <v>231592.65</v>
      </c>
    </row>
    <row r="5345" spans="1:5" hidden="1">
      <c r="A5345" s="1">
        <v>1969</v>
      </c>
      <c r="B5345" s="1">
        <v>13</v>
      </c>
      <c r="C5345" s="1">
        <v>110605.09</v>
      </c>
      <c r="D5345" s="1">
        <v>116562</v>
      </c>
      <c r="E5345" s="1">
        <v>227167.09</v>
      </c>
    </row>
    <row r="5346" spans="1:5" hidden="1">
      <c r="A5346" s="1">
        <v>1969</v>
      </c>
      <c r="B5346" s="1">
        <v>14</v>
      </c>
      <c r="C5346" s="1">
        <v>108968.4</v>
      </c>
      <c r="D5346" s="1">
        <v>113796.87</v>
      </c>
      <c r="E5346" s="1">
        <v>222765.26</v>
      </c>
    </row>
    <row r="5347" spans="1:5" hidden="1">
      <c r="A5347" s="1">
        <v>1969</v>
      </c>
      <c r="B5347" s="1">
        <v>15</v>
      </c>
      <c r="C5347" s="1">
        <v>108330.85</v>
      </c>
      <c r="D5347" s="1">
        <v>112390.55</v>
      </c>
      <c r="E5347" s="1">
        <v>220721.4</v>
      </c>
    </row>
    <row r="5348" spans="1:5" hidden="1">
      <c r="A5348" s="1">
        <v>1969</v>
      </c>
      <c r="B5348" s="1">
        <v>16</v>
      </c>
      <c r="C5348" s="1">
        <v>107729.55</v>
      </c>
      <c r="D5348" s="1">
        <v>111943.07</v>
      </c>
      <c r="E5348" s="1">
        <v>219672.61</v>
      </c>
    </row>
    <row r="5349" spans="1:5" hidden="1">
      <c r="A5349" s="1">
        <v>1969</v>
      </c>
      <c r="B5349" s="1">
        <v>17</v>
      </c>
      <c r="C5349" s="1">
        <v>106212.82</v>
      </c>
      <c r="D5349" s="1">
        <v>110623.43</v>
      </c>
      <c r="E5349" s="1">
        <v>216836.25</v>
      </c>
    </row>
    <row r="5350" spans="1:5" hidden="1">
      <c r="A5350" s="1">
        <v>1969</v>
      </c>
      <c r="B5350" s="1">
        <v>18</v>
      </c>
      <c r="C5350" s="1">
        <v>105241.69</v>
      </c>
      <c r="D5350" s="1">
        <v>109621.46</v>
      </c>
      <c r="E5350" s="1">
        <v>214863.15</v>
      </c>
    </row>
    <row r="5351" spans="1:5" hidden="1">
      <c r="A5351" s="1">
        <v>1969</v>
      </c>
      <c r="B5351" s="1">
        <v>19</v>
      </c>
      <c r="C5351" s="1">
        <v>104563.9</v>
      </c>
      <c r="D5351" s="1">
        <v>108747.28</v>
      </c>
      <c r="E5351" s="1">
        <v>213311.18</v>
      </c>
    </row>
    <row r="5352" spans="1:5" hidden="1">
      <c r="A5352" s="1">
        <v>1969</v>
      </c>
      <c r="B5352" s="1">
        <v>20</v>
      </c>
      <c r="C5352" s="1">
        <v>103783.72</v>
      </c>
      <c r="D5352" s="1">
        <v>107961.41</v>
      </c>
      <c r="E5352" s="1">
        <v>211745.13</v>
      </c>
    </row>
    <row r="5353" spans="1:5" hidden="1">
      <c r="A5353" s="1">
        <v>1969</v>
      </c>
      <c r="B5353" s="1">
        <v>21</v>
      </c>
      <c r="C5353" s="1">
        <v>105972.03</v>
      </c>
      <c r="D5353" s="1">
        <v>110289.86</v>
      </c>
      <c r="E5353" s="1">
        <v>216261.88</v>
      </c>
    </row>
    <row r="5354" spans="1:5" hidden="1">
      <c r="A5354" s="1">
        <v>1969</v>
      </c>
      <c r="B5354" s="1">
        <v>22</v>
      </c>
      <c r="C5354" s="1">
        <v>105434.81</v>
      </c>
      <c r="D5354" s="1">
        <v>110806.61</v>
      </c>
      <c r="E5354" s="1">
        <v>216241.42</v>
      </c>
    </row>
    <row r="5355" spans="1:5" hidden="1">
      <c r="A5355" s="1">
        <v>1969</v>
      </c>
      <c r="B5355" s="1">
        <v>23</v>
      </c>
      <c r="C5355" s="1">
        <v>97604.12</v>
      </c>
      <c r="D5355" s="1">
        <v>103632.96000000001</v>
      </c>
      <c r="E5355" s="1">
        <v>201237.08</v>
      </c>
    </row>
    <row r="5356" spans="1:5" hidden="1">
      <c r="A5356" s="1">
        <v>1969</v>
      </c>
      <c r="B5356" s="1">
        <v>24</v>
      </c>
      <c r="C5356" s="1">
        <v>91868.78</v>
      </c>
      <c r="D5356" s="1">
        <v>97274.62</v>
      </c>
      <c r="E5356" s="1">
        <v>189143.39</v>
      </c>
    </row>
    <row r="5357" spans="1:5" hidden="1">
      <c r="A5357" s="1">
        <v>1969</v>
      </c>
      <c r="B5357" s="1">
        <v>25</v>
      </c>
      <c r="C5357" s="1">
        <v>87876.58</v>
      </c>
      <c r="D5357" s="1">
        <v>93123.15</v>
      </c>
      <c r="E5357" s="1">
        <v>180999.73</v>
      </c>
    </row>
    <row r="5358" spans="1:5" hidden="1">
      <c r="A5358" s="1">
        <v>1969</v>
      </c>
      <c r="B5358" s="1">
        <v>26</v>
      </c>
      <c r="C5358" s="1">
        <v>83147.64</v>
      </c>
      <c r="D5358" s="1">
        <v>88883.83</v>
      </c>
      <c r="E5358" s="1">
        <v>172031.46</v>
      </c>
    </row>
    <row r="5359" spans="1:5" hidden="1">
      <c r="A5359" s="1">
        <v>1969</v>
      </c>
      <c r="B5359" s="1">
        <v>27</v>
      </c>
      <c r="C5359" s="1">
        <v>80678.34</v>
      </c>
      <c r="D5359" s="1">
        <v>86953.9</v>
      </c>
      <c r="E5359" s="1">
        <v>167632.23000000001</v>
      </c>
    </row>
    <row r="5360" spans="1:5" hidden="1">
      <c r="A5360" s="1">
        <v>1969</v>
      </c>
      <c r="B5360" s="1">
        <v>28</v>
      </c>
      <c r="C5360" s="1">
        <v>78244.570000000007</v>
      </c>
      <c r="D5360" s="1">
        <v>84451.76</v>
      </c>
      <c r="E5360" s="1">
        <v>162696.32999999999</v>
      </c>
    </row>
    <row r="5361" spans="1:5" hidden="1">
      <c r="A5361" s="1">
        <v>1969</v>
      </c>
      <c r="B5361" s="1">
        <v>29</v>
      </c>
      <c r="C5361" s="1">
        <v>76416.149999999994</v>
      </c>
      <c r="D5361" s="1">
        <v>81787.899999999994</v>
      </c>
      <c r="E5361" s="1">
        <v>158204.06</v>
      </c>
    </row>
    <row r="5362" spans="1:5" hidden="1">
      <c r="A5362" s="1">
        <v>1969</v>
      </c>
      <c r="B5362" s="1">
        <v>30</v>
      </c>
      <c r="C5362" s="1">
        <v>75867.47</v>
      </c>
      <c r="D5362" s="1">
        <v>80273.36</v>
      </c>
      <c r="E5362" s="1">
        <v>156140.82999999999</v>
      </c>
    </row>
    <row r="5363" spans="1:5" hidden="1">
      <c r="A5363" s="1">
        <v>1969</v>
      </c>
      <c r="B5363" s="1">
        <v>31</v>
      </c>
      <c r="C5363" s="1">
        <v>74845.440000000002</v>
      </c>
      <c r="D5363" s="1">
        <v>78972.91</v>
      </c>
      <c r="E5363" s="1">
        <v>153818.35</v>
      </c>
    </row>
    <row r="5364" spans="1:5" hidden="1">
      <c r="A5364" s="1">
        <v>1969</v>
      </c>
      <c r="B5364" s="1">
        <v>32</v>
      </c>
      <c r="C5364" s="1">
        <v>73326.42</v>
      </c>
      <c r="D5364" s="1">
        <v>77588.88</v>
      </c>
      <c r="E5364" s="1">
        <v>150915.29999999999</v>
      </c>
    </row>
    <row r="5365" spans="1:5" hidden="1">
      <c r="A5365" s="1">
        <v>1969</v>
      </c>
      <c r="B5365" s="1">
        <v>33</v>
      </c>
      <c r="C5365" s="1">
        <v>71522.3</v>
      </c>
      <c r="D5365" s="1">
        <v>75694.3</v>
      </c>
      <c r="E5365" s="1">
        <v>147216.59</v>
      </c>
    </row>
    <row r="5366" spans="1:5" hidden="1">
      <c r="A5366" s="1">
        <v>1969</v>
      </c>
      <c r="B5366" s="1">
        <v>34</v>
      </c>
      <c r="C5366" s="1">
        <v>69557.48</v>
      </c>
      <c r="D5366" s="1">
        <v>73715.820000000007</v>
      </c>
      <c r="E5366" s="1">
        <v>143273.29999999999</v>
      </c>
    </row>
    <row r="5367" spans="1:5" hidden="1">
      <c r="A5367" s="1">
        <v>1969</v>
      </c>
      <c r="B5367" s="1">
        <v>35</v>
      </c>
      <c r="C5367" s="1">
        <v>68590.38</v>
      </c>
      <c r="D5367" s="1">
        <v>73041.42</v>
      </c>
      <c r="E5367" s="1">
        <v>141631.81</v>
      </c>
    </row>
    <row r="5368" spans="1:5" hidden="1">
      <c r="A5368" s="1">
        <v>1969</v>
      </c>
      <c r="B5368" s="1">
        <v>36</v>
      </c>
      <c r="C5368" s="1">
        <v>68843.13</v>
      </c>
      <c r="D5368" s="1">
        <v>73630.52</v>
      </c>
      <c r="E5368" s="1">
        <v>142473.66</v>
      </c>
    </row>
    <row r="5369" spans="1:5" hidden="1">
      <c r="A5369" s="1">
        <v>1969</v>
      </c>
      <c r="B5369" s="1">
        <v>37</v>
      </c>
      <c r="C5369" s="1">
        <v>70619.66</v>
      </c>
      <c r="D5369" s="1">
        <v>75759.16</v>
      </c>
      <c r="E5369" s="1">
        <v>146378.82999999999</v>
      </c>
    </row>
    <row r="5370" spans="1:5" hidden="1">
      <c r="A5370" s="1">
        <v>1969</v>
      </c>
      <c r="B5370" s="1">
        <v>38</v>
      </c>
      <c r="C5370" s="1">
        <v>73336.08</v>
      </c>
      <c r="D5370" s="1">
        <v>78819.210000000006</v>
      </c>
      <c r="E5370" s="1">
        <v>152155.28</v>
      </c>
    </row>
    <row r="5371" spans="1:5" hidden="1">
      <c r="A5371" s="1">
        <v>1969</v>
      </c>
      <c r="B5371" s="1">
        <v>39</v>
      </c>
      <c r="C5371" s="1">
        <v>74409.259999999995</v>
      </c>
      <c r="D5371" s="1">
        <v>80470.320000000007</v>
      </c>
      <c r="E5371" s="1">
        <v>154879.57999999999</v>
      </c>
    </row>
    <row r="5372" spans="1:5" hidden="1">
      <c r="A5372" s="1">
        <v>1969</v>
      </c>
      <c r="B5372" s="1">
        <v>40</v>
      </c>
      <c r="C5372" s="1">
        <v>75162.86</v>
      </c>
      <c r="D5372" s="1">
        <v>81490.929999999993</v>
      </c>
      <c r="E5372" s="1">
        <v>156653.79</v>
      </c>
    </row>
    <row r="5373" spans="1:5" hidden="1">
      <c r="A5373" s="1">
        <v>1969</v>
      </c>
      <c r="B5373" s="1">
        <v>41</v>
      </c>
      <c r="C5373" s="1">
        <v>75913.19</v>
      </c>
      <c r="D5373" s="1">
        <v>82051.710000000006</v>
      </c>
      <c r="E5373" s="1">
        <v>157964.9</v>
      </c>
    </row>
    <row r="5374" spans="1:5" hidden="1">
      <c r="A5374" s="1">
        <v>1969</v>
      </c>
      <c r="B5374" s="1">
        <v>42</v>
      </c>
      <c r="C5374" s="1">
        <v>75892.509999999995</v>
      </c>
      <c r="D5374" s="1">
        <v>81719.86</v>
      </c>
      <c r="E5374" s="1">
        <v>157612.37</v>
      </c>
    </row>
    <row r="5375" spans="1:5" hidden="1">
      <c r="A5375" s="1">
        <v>1969</v>
      </c>
      <c r="B5375" s="1">
        <v>43</v>
      </c>
      <c r="C5375" s="1">
        <v>76556.160000000003</v>
      </c>
      <c r="D5375" s="1">
        <v>81569.2</v>
      </c>
      <c r="E5375" s="1">
        <v>158125.35999999999</v>
      </c>
    </row>
    <row r="5376" spans="1:5" hidden="1">
      <c r="A5376" s="1">
        <v>1969</v>
      </c>
      <c r="B5376" s="1">
        <v>44</v>
      </c>
      <c r="C5376" s="1">
        <v>76684.31</v>
      </c>
      <c r="D5376" s="1">
        <v>80636.97</v>
      </c>
      <c r="E5376" s="1">
        <v>157321.28</v>
      </c>
    </row>
    <row r="5377" spans="1:5" hidden="1">
      <c r="A5377" s="1">
        <v>1969</v>
      </c>
      <c r="B5377" s="1">
        <v>45</v>
      </c>
      <c r="C5377" s="1">
        <v>75829.72</v>
      </c>
      <c r="D5377" s="1">
        <v>78921.81</v>
      </c>
      <c r="E5377" s="1">
        <v>154751.53</v>
      </c>
    </row>
    <row r="5378" spans="1:5" hidden="1">
      <c r="A5378" s="1">
        <v>1969</v>
      </c>
      <c r="B5378" s="1">
        <v>46</v>
      </c>
      <c r="C5378" s="1">
        <v>75422.009999999995</v>
      </c>
      <c r="D5378" s="1">
        <v>78280.759999999995</v>
      </c>
      <c r="E5378" s="1">
        <v>153702.78</v>
      </c>
    </row>
    <row r="5379" spans="1:5" hidden="1">
      <c r="A5379" s="1">
        <v>1969</v>
      </c>
      <c r="B5379" s="1">
        <v>47</v>
      </c>
      <c r="C5379" s="1">
        <v>75383.789999999994</v>
      </c>
      <c r="D5379" s="1">
        <v>78359.61</v>
      </c>
      <c r="E5379" s="1">
        <v>153743.4</v>
      </c>
    </row>
    <row r="5380" spans="1:5" hidden="1">
      <c r="A5380" s="1">
        <v>1969</v>
      </c>
      <c r="B5380" s="1">
        <v>48</v>
      </c>
      <c r="C5380" s="1">
        <v>73643.789999999994</v>
      </c>
      <c r="D5380" s="1">
        <v>76413.42</v>
      </c>
      <c r="E5380" s="1">
        <v>150057.21</v>
      </c>
    </row>
    <row r="5381" spans="1:5" hidden="1">
      <c r="A5381" s="1">
        <v>1969</v>
      </c>
      <c r="B5381" s="1">
        <v>49</v>
      </c>
      <c r="C5381" s="1">
        <v>68854.66</v>
      </c>
      <c r="D5381" s="1">
        <v>70744.52</v>
      </c>
      <c r="E5381" s="1">
        <v>139599.18</v>
      </c>
    </row>
    <row r="5382" spans="1:5" hidden="1">
      <c r="A5382" s="1">
        <v>1969</v>
      </c>
      <c r="B5382" s="1">
        <v>50</v>
      </c>
      <c r="C5382" s="1">
        <v>64161.66</v>
      </c>
      <c r="D5382" s="1">
        <v>64661.11</v>
      </c>
      <c r="E5382" s="1">
        <v>128822.76</v>
      </c>
    </row>
    <row r="5383" spans="1:5" hidden="1">
      <c r="A5383" s="1">
        <v>1969</v>
      </c>
      <c r="B5383" s="1">
        <v>51</v>
      </c>
      <c r="C5383" s="1">
        <v>62754.21</v>
      </c>
      <c r="D5383" s="1">
        <v>62529.85</v>
      </c>
      <c r="E5383" s="1">
        <v>125284.06</v>
      </c>
    </row>
    <row r="5384" spans="1:5" hidden="1">
      <c r="A5384" s="1">
        <v>1969</v>
      </c>
      <c r="B5384" s="1">
        <v>52</v>
      </c>
      <c r="C5384" s="1">
        <v>62891.83</v>
      </c>
      <c r="D5384" s="1">
        <v>62947.72</v>
      </c>
      <c r="E5384" s="1">
        <v>125839.55</v>
      </c>
    </row>
    <row r="5385" spans="1:5" hidden="1">
      <c r="A5385" s="1">
        <v>1969</v>
      </c>
      <c r="B5385" s="1">
        <v>53</v>
      </c>
      <c r="C5385" s="1">
        <v>63368.11</v>
      </c>
      <c r="D5385" s="1">
        <v>63381.93</v>
      </c>
      <c r="E5385" s="1">
        <v>126750.04</v>
      </c>
    </row>
    <row r="5386" spans="1:5" hidden="1">
      <c r="A5386" s="1">
        <v>1969</v>
      </c>
      <c r="B5386" s="1">
        <v>54</v>
      </c>
      <c r="C5386" s="1">
        <v>64043.39</v>
      </c>
      <c r="D5386" s="1">
        <v>63939.17</v>
      </c>
      <c r="E5386" s="1">
        <v>127982.56</v>
      </c>
    </row>
    <row r="5387" spans="1:5" hidden="1">
      <c r="A5387" s="1">
        <v>1969</v>
      </c>
      <c r="B5387" s="1">
        <v>55</v>
      </c>
      <c r="C5387" s="1">
        <v>63236.89</v>
      </c>
      <c r="D5387" s="1">
        <v>63493.54</v>
      </c>
      <c r="E5387" s="1">
        <v>126730.43</v>
      </c>
    </row>
    <row r="5388" spans="1:5" hidden="1">
      <c r="A5388" s="1">
        <v>1969</v>
      </c>
      <c r="B5388" s="1">
        <v>56</v>
      </c>
      <c r="C5388" s="1">
        <v>60768.2</v>
      </c>
      <c r="D5388" s="1">
        <v>61534.19</v>
      </c>
      <c r="E5388" s="1">
        <v>122302.39</v>
      </c>
    </row>
    <row r="5389" spans="1:5" hidden="1">
      <c r="A5389" s="1">
        <v>1969</v>
      </c>
      <c r="B5389" s="1">
        <v>57</v>
      </c>
      <c r="C5389" s="1">
        <v>58201.97</v>
      </c>
      <c r="D5389" s="1">
        <v>58991.519999999997</v>
      </c>
      <c r="E5389" s="1">
        <v>117193.5</v>
      </c>
    </row>
    <row r="5390" spans="1:5" hidden="1">
      <c r="A5390" s="1">
        <v>1969</v>
      </c>
      <c r="B5390" s="1">
        <v>58</v>
      </c>
      <c r="C5390" s="1">
        <v>56288.160000000003</v>
      </c>
      <c r="D5390" s="1">
        <v>56417.01</v>
      </c>
      <c r="E5390" s="1">
        <v>112705.18</v>
      </c>
    </row>
    <row r="5391" spans="1:5" hidden="1">
      <c r="A5391" s="1">
        <v>1969</v>
      </c>
      <c r="B5391" s="1">
        <v>59</v>
      </c>
      <c r="C5391" s="1">
        <v>54474.99</v>
      </c>
      <c r="D5391" s="1">
        <v>54011.71</v>
      </c>
      <c r="E5391" s="1">
        <v>108486.7</v>
      </c>
    </row>
    <row r="5392" spans="1:5" hidden="1">
      <c r="A5392" s="1">
        <v>1969</v>
      </c>
      <c r="B5392" s="1">
        <v>60</v>
      </c>
      <c r="C5392" s="1">
        <v>52531.27</v>
      </c>
      <c r="D5392" s="1">
        <v>51528.25</v>
      </c>
      <c r="E5392" s="1">
        <v>104059.52</v>
      </c>
    </row>
    <row r="5393" spans="1:5" hidden="1">
      <c r="A5393" s="1">
        <v>1969</v>
      </c>
      <c r="B5393" s="1">
        <v>61</v>
      </c>
      <c r="C5393" s="1">
        <v>50449.43</v>
      </c>
      <c r="D5393" s="1">
        <v>49137.46</v>
      </c>
      <c r="E5393" s="1">
        <v>99586.89</v>
      </c>
    </row>
    <row r="5394" spans="1:5" hidden="1">
      <c r="A5394" s="1">
        <v>1969</v>
      </c>
      <c r="B5394" s="1">
        <v>62</v>
      </c>
      <c r="C5394" s="1">
        <v>47988.63</v>
      </c>
      <c r="D5394" s="1">
        <v>46902.97</v>
      </c>
      <c r="E5394" s="1">
        <v>94891.6</v>
      </c>
    </row>
    <row r="5395" spans="1:5" hidden="1">
      <c r="A5395" s="1">
        <v>1969</v>
      </c>
      <c r="B5395" s="1">
        <v>63</v>
      </c>
      <c r="C5395" s="1">
        <v>45952.91</v>
      </c>
      <c r="D5395" s="1">
        <v>44646.82</v>
      </c>
      <c r="E5395" s="1">
        <v>90599.72</v>
      </c>
    </row>
    <row r="5396" spans="1:5" hidden="1">
      <c r="A5396" s="1">
        <v>1969</v>
      </c>
      <c r="B5396" s="1">
        <v>64</v>
      </c>
      <c r="C5396" s="1">
        <v>44086.080000000002</v>
      </c>
      <c r="D5396" s="1">
        <v>41909.019999999997</v>
      </c>
      <c r="E5396" s="1">
        <v>85995.11</v>
      </c>
    </row>
    <row r="5397" spans="1:5" hidden="1">
      <c r="A5397" s="1">
        <v>1969</v>
      </c>
      <c r="B5397" s="1">
        <v>65</v>
      </c>
      <c r="C5397" s="1">
        <v>41776.93</v>
      </c>
      <c r="D5397" s="1">
        <v>38981.279999999999</v>
      </c>
      <c r="E5397" s="1">
        <v>80758.210000000006</v>
      </c>
    </row>
    <row r="5398" spans="1:5" hidden="1">
      <c r="A5398" s="1">
        <v>1969</v>
      </c>
      <c r="B5398" s="1">
        <v>66</v>
      </c>
      <c r="C5398" s="1">
        <v>40410.81</v>
      </c>
      <c r="D5398" s="1">
        <v>36739.21</v>
      </c>
      <c r="E5398" s="1">
        <v>77150.02</v>
      </c>
    </row>
    <row r="5399" spans="1:5" hidden="1">
      <c r="A5399" s="1">
        <v>1969</v>
      </c>
      <c r="B5399" s="1">
        <v>67</v>
      </c>
      <c r="C5399" s="1">
        <v>40060.769999999997</v>
      </c>
      <c r="D5399" s="1">
        <v>34835.07</v>
      </c>
      <c r="E5399" s="1">
        <v>74895.839999999997</v>
      </c>
    </row>
    <row r="5400" spans="1:5" hidden="1">
      <c r="A5400" s="1">
        <v>1969</v>
      </c>
      <c r="B5400" s="1">
        <v>68</v>
      </c>
      <c r="C5400" s="1">
        <v>39528.18</v>
      </c>
      <c r="D5400" s="1">
        <v>32884.81</v>
      </c>
      <c r="E5400" s="1">
        <v>72412.98</v>
      </c>
    </row>
    <row r="5401" spans="1:5" hidden="1">
      <c r="A5401" s="1">
        <v>1969</v>
      </c>
      <c r="B5401" s="1">
        <v>69</v>
      </c>
      <c r="C5401" s="1">
        <v>37913.089999999997</v>
      </c>
      <c r="D5401" s="1">
        <v>30560.61</v>
      </c>
      <c r="E5401" s="1">
        <v>68473.7</v>
      </c>
    </row>
    <row r="5402" spans="1:5" hidden="1">
      <c r="A5402" s="1">
        <v>1969</v>
      </c>
      <c r="B5402" s="1">
        <v>70</v>
      </c>
      <c r="C5402" s="1">
        <v>35422.85</v>
      </c>
      <c r="D5402" s="1">
        <v>27686.97</v>
      </c>
      <c r="E5402" s="1">
        <v>63109.82</v>
      </c>
    </row>
    <row r="5403" spans="1:5" hidden="1">
      <c r="A5403" s="1">
        <v>1969</v>
      </c>
      <c r="B5403" s="1">
        <v>71</v>
      </c>
      <c r="C5403" s="1">
        <v>33511.15</v>
      </c>
      <c r="D5403" s="1">
        <v>25128.28</v>
      </c>
      <c r="E5403" s="1">
        <v>58639.42</v>
      </c>
    </row>
    <row r="5404" spans="1:5" hidden="1">
      <c r="A5404" s="1">
        <v>1969</v>
      </c>
      <c r="B5404" s="1">
        <v>72</v>
      </c>
      <c r="C5404" s="1">
        <v>32476.45</v>
      </c>
      <c r="D5404" s="1">
        <v>23133</v>
      </c>
      <c r="E5404" s="1">
        <v>55609.440000000002</v>
      </c>
    </row>
    <row r="5405" spans="1:5" hidden="1">
      <c r="A5405" s="1">
        <v>1969</v>
      </c>
      <c r="B5405" s="1">
        <v>73</v>
      </c>
      <c r="C5405" s="1">
        <v>31356.09</v>
      </c>
      <c r="D5405" s="1">
        <v>21296.12</v>
      </c>
      <c r="E5405" s="1">
        <v>52652.2</v>
      </c>
    </row>
    <row r="5406" spans="1:5" hidden="1">
      <c r="A5406" s="1">
        <v>1969</v>
      </c>
      <c r="B5406" s="1">
        <v>74</v>
      </c>
      <c r="C5406" s="1">
        <v>29796.74</v>
      </c>
      <c r="D5406" s="1">
        <v>19644.98</v>
      </c>
      <c r="E5406" s="1">
        <v>49441.73</v>
      </c>
    </row>
    <row r="5407" spans="1:5" hidden="1">
      <c r="A5407" s="1">
        <v>1969</v>
      </c>
      <c r="B5407" s="1">
        <v>75</v>
      </c>
      <c r="C5407" s="1">
        <v>27830.54</v>
      </c>
      <c r="D5407" s="1">
        <v>18102.97</v>
      </c>
      <c r="E5407" s="1">
        <v>45933.51</v>
      </c>
    </row>
    <row r="5408" spans="1:5" hidden="1">
      <c r="A5408" s="1">
        <v>1969</v>
      </c>
      <c r="B5408" s="1">
        <v>76</v>
      </c>
      <c r="C5408" s="1">
        <v>26322.47</v>
      </c>
      <c r="D5408" s="1">
        <v>16839.55</v>
      </c>
      <c r="E5408" s="1">
        <v>43162.02</v>
      </c>
    </row>
    <row r="5409" spans="1:5" hidden="1">
      <c r="A5409" s="1">
        <v>1969</v>
      </c>
      <c r="B5409" s="1">
        <v>77</v>
      </c>
      <c r="C5409" s="1">
        <v>24716.62</v>
      </c>
      <c r="D5409" s="1">
        <v>15662.16</v>
      </c>
      <c r="E5409" s="1">
        <v>40378.78</v>
      </c>
    </row>
    <row r="5410" spans="1:5" hidden="1">
      <c r="A5410" s="1">
        <v>1969</v>
      </c>
      <c r="B5410" s="1">
        <v>78</v>
      </c>
      <c r="C5410" s="1">
        <v>22563.95</v>
      </c>
      <c r="D5410" s="1">
        <v>14263.43</v>
      </c>
      <c r="E5410" s="1">
        <v>36827.379999999997</v>
      </c>
    </row>
    <row r="5411" spans="1:5" hidden="1">
      <c r="A5411" s="1">
        <v>1969</v>
      </c>
      <c r="B5411" s="1">
        <v>79</v>
      </c>
      <c r="C5411" s="1">
        <v>20526.990000000002</v>
      </c>
      <c r="D5411" s="1">
        <v>12864.71</v>
      </c>
      <c r="E5411" s="1">
        <v>33391.699999999997</v>
      </c>
    </row>
    <row r="5412" spans="1:5" hidden="1">
      <c r="A5412" s="1">
        <v>1969</v>
      </c>
      <c r="B5412" s="1">
        <v>80</v>
      </c>
      <c r="C5412" s="1">
        <v>19721.11</v>
      </c>
      <c r="D5412" s="1">
        <v>11886.5</v>
      </c>
      <c r="E5412" s="1">
        <v>31607.61</v>
      </c>
    </row>
    <row r="5413" spans="1:5" hidden="1">
      <c r="A5413" s="1">
        <v>1969</v>
      </c>
      <c r="B5413" s="1">
        <v>81</v>
      </c>
      <c r="C5413" s="1">
        <v>17459.060000000001</v>
      </c>
      <c r="D5413" s="1">
        <v>10206.76</v>
      </c>
      <c r="E5413" s="1">
        <v>27665.82</v>
      </c>
    </row>
    <row r="5414" spans="1:5" hidden="1">
      <c r="A5414" s="1">
        <v>1969</v>
      </c>
      <c r="B5414" s="1">
        <v>82</v>
      </c>
      <c r="C5414" s="1">
        <v>15000.92</v>
      </c>
      <c r="D5414" s="1">
        <v>8588.89</v>
      </c>
      <c r="E5414" s="1">
        <v>23589.81</v>
      </c>
    </row>
    <row r="5415" spans="1:5" hidden="1">
      <c r="A5415" s="1">
        <v>1969</v>
      </c>
      <c r="B5415" s="1">
        <v>83</v>
      </c>
      <c r="C5415" s="1">
        <v>12970.53</v>
      </c>
      <c r="D5415" s="1">
        <v>7140.7</v>
      </c>
      <c r="E5415" s="1">
        <v>20111.23</v>
      </c>
    </row>
    <row r="5416" spans="1:5" hidden="1">
      <c r="A5416" s="1">
        <v>1969</v>
      </c>
      <c r="B5416" s="1">
        <v>84</v>
      </c>
      <c r="C5416" s="1">
        <v>11205.05</v>
      </c>
      <c r="D5416" s="1">
        <v>5946.76</v>
      </c>
      <c r="E5416" s="1">
        <v>17151.810000000001</v>
      </c>
    </row>
    <row r="5417" spans="1:5" hidden="1">
      <c r="A5417" s="1">
        <v>1969</v>
      </c>
      <c r="B5417" s="1">
        <v>85</v>
      </c>
      <c r="C5417" s="1">
        <v>9364.92</v>
      </c>
      <c r="D5417" s="1">
        <v>4791.45</v>
      </c>
      <c r="E5417" s="1">
        <v>14156.37</v>
      </c>
    </row>
    <row r="5418" spans="1:5" hidden="1">
      <c r="A5418" s="1">
        <v>1969</v>
      </c>
      <c r="B5418" s="1">
        <v>86</v>
      </c>
      <c r="C5418" s="1">
        <v>7587.38</v>
      </c>
      <c r="D5418" s="1">
        <v>3739.7</v>
      </c>
      <c r="E5418" s="1">
        <v>11327.08</v>
      </c>
    </row>
    <row r="5419" spans="1:5" hidden="1">
      <c r="A5419" s="1">
        <v>1969</v>
      </c>
      <c r="B5419" s="1">
        <v>87</v>
      </c>
      <c r="C5419" s="1">
        <v>6180.84</v>
      </c>
      <c r="D5419" s="1">
        <v>2966.63</v>
      </c>
      <c r="E5419" s="1">
        <v>9147.4699999999993</v>
      </c>
    </row>
    <row r="5420" spans="1:5" hidden="1">
      <c r="A5420" s="1">
        <v>1969</v>
      </c>
      <c r="B5420" s="1">
        <v>88</v>
      </c>
      <c r="C5420" s="1">
        <v>5133.5200000000004</v>
      </c>
      <c r="D5420" s="1">
        <v>2335.52</v>
      </c>
      <c r="E5420" s="1">
        <v>7469.03</v>
      </c>
    </row>
    <row r="5421" spans="1:5" hidden="1">
      <c r="A5421" s="1">
        <v>1969</v>
      </c>
      <c r="B5421" s="1">
        <v>89</v>
      </c>
      <c r="C5421" s="1">
        <v>4095.34</v>
      </c>
      <c r="D5421" s="1">
        <v>1744.55</v>
      </c>
      <c r="E5421" s="1">
        <v>5839.89</v>
      </c>
    </row>
    <row r="5422" spans="1:5" hidden="1">
      <c r="A5422" s="1">
        <v>1969</v>
      </c>
      <c r="B5422" s="1">
        <v>90</v>
      </c>
      <c r="C5422" s="1">
        <v>3065.21</v>
      </c>
      <c r="D5422" s="1">
        <v>1284.68</v>
      </c>
      <c r="E5422" s="1">
        <v>4349.8900000000003</v>
      </c>
    </row>
    <row r="5423" spans="1:5" hidden="1">
      <c r="A5423" s="1">
        <v>1969</v>
      </c>
      <c r="B5423" s="1">
        <v>91</v>
      </c>
      <c r="C5423" s="1">
        <v>2282.52</v>
      </c>
      <c r="D5423" s="1">
        <v>940.34</v>
      </c>
      <c r="E5423" s="1">
        <v>3222.86</v>
      </c>
    </row>
    <row r="5424" spans="1:5" hidden="1">
      <c r="A5424" s="1">
        <v>1969</v>
      </c>
      <c r="B5424" s="1">
        <v>92</v>
      </c>
      <c r="C5424" s="1">
        <v>1735.13</v>
      </c>
      <c r="D5424" s="1">
        <v>674.29</v>
      </c>
      <c r="E5424" s="1">
        <v>2409.42</v>
      </c>
    </row>
    <row r="5425" spans="1:5" hidden="1">
      <c r="A5425" s="1">
        <v>1969</v>
      </c>
      <c r="B5425" s="1">
        <v>93</v>
      </c>
      <c r="C5425" s="1">
        <v>1280.93</v>
      </c>
      <c r="D5425" s="1">
        <v>485.46</v>
      </c>
      <c r="E5425" s="1">
        <v>1766.39</v>
      </c>
    </row>
    <row r="5426" spans="1:5" hidden="1">
      <c r="A5426" s="1">
        <v>1969</v>
      </c>
      <c r="B5426" s="1">
        <v>94</v>
      </c>
      <c r="C5426" s="1">
        <v>897.83</v>
      </c>
      <c r="D5426" s="1">
        <v>331.03</v>
      </c>
      <c r="E5426" s="1">
        <v>1228.8499999999999</v>
      </c>
    </row>
    <row r="5427" spans="1:5" hidden="1">
      <c r="A5427" s="1">
        <v>1969</v>
      </c>
      <c r="B5427" s="1">
        <v>95</v>
      </c>
      <c r="C5427" s="1">
        <v>606.79999999999995</v>
      </c>
      <c r="D5427" s="1">
        <v>214.5</v>
      </c>
      <c r="E5427" s="1">
        <v>821.3</v>
      </c>
    </row>
    <row r="5428" spans="1:5" hidden="1">
      <c r="A5428" s="1">
        <v>1969</v>
      </c>
      <c r="B5428" s="1">
        <v>96</v>
      </c>
      <c r="C5428" s="1">
        <v>408.43</v>
      </c>
      <c r="D5428" s="1">
        <v>137.72999999999999</v>
      </c>
      <c r="E5428" s="1">
        <v>546.16999999999996</v>
      </c>
    </row>
    <row r="5429" spans="1:5" hidden="1">
      <c r="A5429" s="1">
        <v>1969</v>
      </c>
      <c r="B5429" s="1">
        <v>97</v>
      </c>
      <c r="C5429" s="1">
        <v>270</v>
      </c>
      <c r="D5429" s="1">
        <v>90.99</v>
      </c>
      <c r="E5429" s="1">
        <v>360.99</v>
      </c>
    </row>
    <row r="5430" spans="1:5" hidden="1">
      <c r="A5430" s="1">
        <v>1969</v>
      </c>
      <c r="B5430" s="1">
        <v>98</v>
      </c>
      <c r="C5430" s="1">
        <v>177.7</v>
      </c>
      <c r="D5430" s="1">
        <v>55.33</v>
      </c>
      <c r="E5430" s="1">
        <v>233.03</v>
      </c>
    </row>
    <row r="5431" spans="1:5" hidden="1">
      <c r="A5431" s="1">
        <v>1969</v>
      </c>
      <c r="B5431" s="1">
        <v>99</v>
      </c>
      <c r="C5431" s="1">
        <v>111.07</v>
      </c>
      <c r="D5431" s="1">
        <v>28.09</v>
      </c>
      <c r="E5431" s="1">
        <v>139.16</v>
      </c>
    </row>
    <row r="5432" spans="1:5" hidden="1">
      <c r="A5432" s="1">
        <v>1969</v>
      </c>
      <c r="B5432" s="1">
        <v>100</v>
      </c>
      <c r="C5432" s="1">
        <v>66.27</v>
      </c>
      <c r="D5432" s="1">
        <v>16</v>
      </c>
      <c r="E5432" s="1">
        <v>82.27</v>
      </c>
    </row>
    <row r="5433" spans="1:5" hidden="1">
      <c r="A5433" s="1">
        <v>1969</v>
      </c>
      <c r="B5433" s="1">
        <v>101</v>
      </c>
      <c r="C5433" s="1">
        <v>36.82</v>
      </c>
      <c r="D5433" s="1">
        <v>9</v>
      </c>
      <c r="E5433" s="1">
        <v>45.82</v>
      </c>
    </row>
    <row r="5434" spans="1:5" hidden="1">
      <c r="A5434" s="1">
        <v>1969</v>
      </c>
      <c r="B5434" s="1">
        <v>102</v>
      </c>
      <c r="C5434" s="1">
        <v>17.53</v>
      </c>
      <c r="D5434" s="1">
        <v>4.01</v>
      </c>
      <c r="E5434" s="1">
        <v>21.55</v>
      </c>
    </row>
    <row r="5435" spans="1:5" hidden="1">
      <c r="A5435" s="1">
        <v>1969</v>
      </c>
      <c r="B5435" s="1">
        <v>103</v>
      </c>
      <c r="C5435" s="1">
        <v>9.4499999999999993</v>
      </c>
      <c r="D5435" s="1">
        <v>2.19</v>
      </c>
      <c r="E5435" s="1">
        <v>11.64</v>
      </c>
    </row>
    <row r="5436" spans="1:5" hidden="1">
      <c r="A5436" s="1">
        <v>1969</v>
      </c>
      <c r="B5436" s="1">
        <v>104</v>
      </c>
      <c r="C5436" s="1">
        <v>3.71</v>
      </c>
      <c r="D5436" s="1">
        <v>0.68</v>
      </c>
      <c r="E5436" s="1">
        <v>4.3899999999999997</v>
      </c>
    </row>
    <row r="5437" spans="1:5" hidden="1">
      <c r="A5437" s="1">
        <v>1969</v>
      </c>
      <c r="B5437" s="1">
        <v>105</v>
      </c>
      <c r="C5437" s="1">
        <v>0.34</v>
      </c>
      <c r="D5437" s="1">
        <v>0</v>
      </c>
      <c r="E5437" s="1">
        <v>0.34</v>
      </c>
    </row>
    <row r="5438" spans="1:5" hidden="1">
      <c r="A5438" s="1">
        <v>1969</v>
      </c>
      <c r="B5438" s="1">
        <v>106</v>
      </c>
      <c r="C5438" s="1">
        <v>0</v>
      </c>
      <c r="D5438" s="1">
        <v>0</v>
      </c>
      <c r="E5438" s="1">
        <v>0</v>
      </c>
    </row>
    <row r="5439" spans="1:5" hidden="1">
      <c r="A5439" s="1">
        <v>1969</v>
      </c>
      <c r="B5439" s="1">
        <v>107</v>
      </c>
      <c r="C5439" s="1">
        <v>0.41</v>
      </c>
      <c r="D5439" s="1">
        <v>0</v>
      </c>
      <c r="E5439" s="1">
        <v>0.41</v>
      </c>
    </row>
    <row r="5440" spans="1:5" hidden="1">
      <c r="A5440" s="1">
        <v>1969</v>
      </c>
      <c r="B5440" s="1">
        <v>108</v>
      </c>
      <c r="C5440" s="1">
        <v>0.75</v>
      </c>
      <c r="D5440" s="1">
        <v>0</v>
      </c>
      <c r="E5440" s="1">
        <v>0.75</v>
      </c>
    </row>
    <row r="5441" spans="1:5" hidden="1">
      <c r="A5441" s="1">
        <v>1969</v>
      </c>
      <c r="B5441" s="1">
        <v>109</v>
      </c>
      <c r="C5441" s="1">
        <v>0.35</v>
      </c>
      <c r="D5441" s="1">
        <v>0</v>
      </c>
      <c r="E5441" s="1">
        <v>0.35</v>
      </c>
    </row>
    <row r="5442" spans="1:5" hidden="1">
      <c r="A5442" s="1">
        <v>1969</v>
      </c>
      <c r="B5442" s="1" t="s">
        <v>121</v>
      </c>
      <c r="C5442" s="1">
        <v>0</v>
      </c>
      <c r="D5442" s="1">
        <v>0</v>
      </c>
      <c r="E5442" s="1">
        <v>0</v>
      </c>
    </row>
    <row r="5443" spans="1:5" hidden="1">
      <c r="A5443" s="1">
        <v>1970</v>
      </c>
      <c r="B5443" s="1">
        <v>0</v>
      </c>
      <c r="C5443" s="1">
        <v>121289.72</v>
      </c>
      <c r="D5443" s="1">
        <v>126620.76</v>
      </c>
      <c r="E5443" s="1">
        <v>247910.48</v>
      </c>
    </row>
    <row r="5444" spans="1:5" hidden="1">
      <c r="A5444" s="1">
        <v>1970</v>
      </c>
      <c r="B5444" s="1">
        <v>1</v>
      </c>
      <c r="C5444" s="1">
        <v>119507.2</v>
      </c>
      <c r="D5444" s="1">
        <v>124744.27</v>
      </c>
      <c r="E5444" s="1">
        <v>244251.46</v>
      </c>
    </row>
    <row r="5445" spans="1:5" hidden="1">
      <c r="A5445" s="1">
        <v>1970</v>
      </c>
      <c r="B5445" s="1">
        <v>2</v>
      </c>
      <c r="C5445" s="1">
        <v>115665.16</v>
      </c>
      <c r="D5445" s="1">
        <v>121234.65</v>
      </c>
      <c r="E5445" s="1">
        <v>236899.81</v>
      </c>
    </row>
    <row r="5446" spans="1:5" hidden="1">
      <c r="A5446" s="1">
        <v>1970</v>
      </c>
      <c r="B5446" s="1">
        <v>3</v>
      </c>
      <c r="C5446" s="1">
        <v>114351.12</v>
      </c>
      <c r="D5446" s="1">
        <v>120418.12</v>
      </c>
      <c r="E5446" s="1">
        <v>234769.24</v>
      </c>
    </row>
    <row r="5447" spans="1:5" hidden="1">
      <c r="A5447" s="1">
        <v>1970</v>
      </c>
      <c r="B5447" s="1">
        <v>4</v>
      </c>
      <c r="C5447" s="1">
        <v>113149.83</v>
      </c>
      <c r="D5447" s="1">
        <v>118964.85</v>
      </c>
      <c r="E5447" s="1">
        <v>232114.68</v>
      </c>
    </row>
    <row r="5448" spans="1:5" hidden="1">
      <c r="A5448" s="1">
        <v>1970</v>
      </c>
      <c r="B5448" s="1">
        <v>5</v>
      </c>
      <c r="C5448" s="1">
        <v>114749.83</v>
      </c>
      <c r="D5448" s="1">
        <v>120713.86</v>
      </c>
      <c r="E5448" s="1">
        <v>235463.69</v>
      </c>
    </row>
    <row r="5449" spans="1:5" hidden="1">
      <c r="A5449" s="1">
        <v>1970</v>
      </c>
      <c r="B5449" s="1">
        <v>6</v>
      </c>
      <c r="C5449" s="1">
        <v>118291.98</v>
      </c>
      <c r="D5449" s="1">
        <v>124741.25</v>
      </c>
      <c r="E5449" s="1">
        <v>243033.22</v>
      </c>
    </row>
    <row r="5450" spans="1:5" hidden="1">
      <c r="A5450" s="1">
        <v>1970</v>
      </c>
      <c r="B5450" s="1">
        <v>7</v>
      </c>
      <c r="C5450" s="1">
        <v>121541.62</v>
      </c>
      <c r="D5450" s="1">
        <v>127925.78</v>
      </c>
      <c r="E5450" s="1">
        <v>249467.4</v>
      </c>
    </row>
    <row r="5451" spans="1:5" hidden="1">
      <c r="A5451" s="1">
        <v>1970</v>
      </c>
      <c r="B5451" s="1">
        <v>8</v>
      </c>
      <c r="C5451" s="1">
        <v>123403.31</v>
      </c>
      <c r="D5451" s="1">
        <v>129798.6</v>
      </c>
      <c r="E5451" s="1">
        <v>253201.9</v>
      </c>
    </row>
    <row r="5452" spans="1:5" hidden="1">
      <c r="A5452" s="1">
        <v>1970</v>
      </c>
      <c r="B5452" s="1">
        <v>9</v>
      </c>
      <c r="C5452" s="1">
        <v>122557.86</v>
      </c>
      <c r="D5452" s="1">
        <v>129010.4</v>
      </c>
      <c r="E5452" s="1">
        <v>251568.26</v>
      </c>
    </row>
    <row r="5453" spans="1:5" hidden="1">
      <c r="A5453" s="1">
        <v>1970</v>
      </c>
      <c r="B5453" s="1">
        <v>10</v>
      </c>
      <c r="C5453" s="1">
        <v>120682.53</v>
      </c>
      <c r="D5453" s="1">
        <v>126835.19</v>
      </c>
      <c r="E5453" s="1">
        <v>247517.72</v>
      </c>
    </row>
    <row r="5454" spans="1:5" hidden="1">
      <c r="A5454" s="1">
        <v>1970</v>
      </c>
      <c r="B5454" s="1">
        <v>11</v>
      </c>
      <c r="C5454" s="1">
        <v>119183.48</v>
      </c>
      <c r="D5454" s="1">
        <v>124868.71</v>
      </c>
      <c r="E5454" s="1">
        <v>244052.19</v>
      </c>
    </row>
    <row r="5455" spans="1:5" hidden="1">
      <c r="A5455" s="1">
        <v>1970</v>
      </c>
      <c r="B5455" s="1">
        <v>12</v>
      </c>
      <c r="C5455" s="1">
        <v>117261.2</v>
      </c>
      <c r="D5455" s="1">
        <v>122889.49</v>
      </c>
      <c r="E5455" s="1">
        <v>240150.68</v>
      </c>
    </row>
    <row r="5456" spans="1:5" hidden="1">
      <c r="A5456" s="1">
        <v>1970</v>
      </c>
      <c r="B5456" s="1">
        <v>13</v>
      </c>
      <c r="C5456" s="1">
        <v>114500.84</v>
      </c>
      <c r="D5456" s="1">
        <v>120637.52</v>
      </c>
      <c r="E5456" s="1">
        <v>235138.36</v>
      </c>
    </row>
    <row r="5457" spans="1:5" hidden="1">
      <c r="A5457" s="1">
        <v>1970</v>
      </c>
      <c r="B5457" s="1">
        <v>14</v>
      </c>
      <c r="C5457" s="1">
        <v>112047.76</v>
      </c>
      <c r="D5457" s="1">
        <v>118075.35</v>
      </c>
      <c r="E5457" s="1">
        <v>230123.11</v>
      </c>
    </row>
    <row r="5458" spans="1:5" hidden="1">
      <c r="A5458" s="1">
        <v>1970</v>
      </c>
      <c r="B5458" s="1">
        <v>15</v>
      </c>
      <c r="C5458" s="1">
        <v>110534.86</v>
      </c>
      <c r="D5458" s="1">
        <v>114977</v>
      </c>
      <c r="E5458" s="1">
        <v>225511.86</v>
      </c>
    </row>
    <row r="5459" spans="1:5" hidden="1">
      <c r="A5459" s="1">
        <v>1970</v>
      </c>
      <c r="B5459" s="1">
        <v>16</v>
      </c>
      <c r="C5459" s="1">
        <v>109618.87</v>
      </c>
      <c r="D5459" s="1">
        <v>113435.48</v>
      </c>
      <c r="E5459" s="1">
        <v>223054.35</v>
      </c>
    </row>
    <row r="5460" spans="1:5" hidden="1">
      <c r="A5460" s="1">
        <v>1970</v>
      </c>
      <c r="B5460" s="1">
        <v>17</v>
      </c>
      <c r="C5460" s="1">
        <v>108712.37</v>
      </c>
      <c r="D5460" s="1">
        <v>112806.5</v>
      </c>
      <c r="E5460" s="1">
        <v>221518.87</v>
      </c>
    </row>
    <row r="5461" spans="1:5" hidden="1">
      <c r="A5461" s="1">
        <v>1970</v>
      </c>
      <c r="B5461" s="1">
        <v>18</v>
      </c>
      <c r="C5461" s="1">
        <v>107594.76</v>
      </c>
      <c r="D5461" s="1">
        <v>111725.04</v>
      </c>
      <c r="E5461" s="1">
        <v>219319.8</v>
      </c>
    </row>
    <row r="5462" spans="1:5" hidden="1">
      <c r="A5462" s="1">
        <v>1970</v>
      </c>
      <c r="B5462" s="1">
        <v>19</v>
      </c>
      <c r="C5462" s="1">
        <v>106847.92</v>
      </c>
      <c r="D5462" s="1">
        <v>110716.66</v>
      </c>
      <c r="E5462" s="1">
        <v>217564.59</v>
      </c>
    </row>
    <row r="5463" spans="1:5" hidden="1">
      <c r="A5463" s="1">
        <v>1970</v>
      </c>
      <c r="B5463" s="1">
        <v>20</v>
      </c>
      <c r="C5463" s="1">
        <v>106386.81</v>
      </c>
      <c r="D5463" s="1">
        <v>110358.25</v>
      </c>
      <c r="E5463" s="1">
        <v>216745.06</v>
      </c>
    </row>
    <row r="5464" spans="1:5" hidden="1">
      <c r="A5464" s="1">
        <v>1970</v>
      </c>
      <c r="B5464" s="1">
        <v>21</v>
      </c>
      <c r="C5464" s="1">
        <v>105629.17</v>
      </c>
      <c r="D5464" s="1">
        <v>109389.8</v>
      </c>
      <c r="E5464" s="1">
        <v>215018.97</v>
      </c>
    </row>
    <row r="5465" spans="1:5" hidden="1">
      <c r="A5465" s="1">
        <v>1970</v>
      </c>
      <c r="B5465" s="1">
        <v>22</v>
      </c>
      <c r="C5465" s="1">
        <v>108096.81</v>
      </c>
      <c r="D5465" s="1">
        <v>112874.65</v>
      </c>
      <c r="E5465" s="1">
        <v>220971.46</v>
      </c>
    </row>
    <row r="5466" spans="1:5" hidden="1">
      <c r="A5466" s="1">
        <v>1970</v>
      </c>
      <c r="B5466" s="1">
        <v>23</v>
      </c>
      <c r="C5466" s="1">
        <v>107870.5</v>
      </c>
      <c r="D5466" s="1">
        <v>114550.12</v>
      </c>
      <c r="E5466" s="1">
        <v>222420.62</v>
      </c>
    </row>
    <row r="5467" spans="1:5" hidden="1">
      <c r="A5467" s="1">
        <v>1970</v>
      </c>
      <c r="B5467" s="1">
        <v>24</v>
      </c>
      <c r="C5467" s="1">
        <v>100253.91</v>
      </c>
      <c r="D5467" s="1">
        <v>106580.85</v>
      </c>
      <c r="E5467" s="1">
        <v>206834.75</v>
      </c>
    </row>
    <row r="5468" spans="1:5" hidden="1">
      <c r="A5468" s="1">
        <v>1970</v>
      </c>
      <c r="B5468" s="1">
        <v>25</v>
      </c>
      <c r="C5468" s="1">
        <v>94117.55</v>
      </c>
      <c r="D5468" s="1">
        <v>99940.86</v>
      </c>
      <c r="E5468" s="1">
        <v>194058.41</v>
      </c>
    </row>
    <row r="5469" spans="1:5" hidden="1">
      <c r="A5469" s="1">
        <v>1970</v>
      </c>
      <c r="B5469" s="1">
        <v>26</v>
      </c>
      <c r="C5469" s="1">
        <v>90014.81</v>
      </c>
      <c r="D5469" s="1">
        <v>95517.68</v>
      </c>
      <c r="E5469" s="1">
        <v>185532.49</v>
      </c>
    </row>
    <row r="5470" spans="1:5" hidden="1">
      <c r="A5470" s="1">
        <v>1970</v>
      </c>
      <c r="B5470" s="1">
        <v>27</v>
      </c>
      <c r="C5470" s="1">
        <v>85398.5</v>
      </c>
      <c r="D5470" s="1">
        <v>91394.54</v>
      </c>
      <c r="E5470" s="1">
        <v>176793.04</v>
      </c>
    </row>
    <row r="5471" spans="1:5" hidden="1">
      <c r="A5471" s="1">
        <v>1970</v>
      </c>
      <c r="B5471" s="1">
        <v>28</v>
      </c>
      <c r="C5471" s="1">
        <v>82768.09</v>
      </c>
      <c r="D5471" s="1">
        <v>89383.21</v>
      </c>
      <c r="E5471" s="1">
        <v>172151.3</v>
      </c>
    </row>
    <row r="5472" spans="1:5" hidden="1">
      <c r="A5472" s="1">
        <v>1970</v>
      </c>
      <c r="B5472" s="1">
        <v>29</v>
      </c>
      <c r="C5472" s="1">
        <v>80017.95</v>
      </c>
      <c r="D5472" s="1">
        <v>86252.29</v>
      </c>
      <c r="E5472" s="1">
        <v>166270.24</v>
      </c>
    </row>
    <row r="5473" spans="1:5" hidden="1">
      <c r="A5473" s="1">
        <v>1970</v>
      </c>
      <c r="B5473" s="1">
        <v>30</v>
      </c>
      <c r="C5473" s="1">
        <v>78601.03</v>
      </c>
      <c r="D5473" s="1">
        <v>84180.22</v>
      </c>
      <c r="E5473" s="1">
        <v>162781.24</v>
      </c>
    </row>
    <row r="5474" spans="1:5" hidden="1">
      <c r="A5474" s="1">
        <v>1970</v>
      </c>
      <c r="B5474" s="1">
        <v>31</v>
      </c>
      <c r="C5474" s="1">
        <v>77303.91</v>
      </c>
      <c r="D5474" s="1">
        <v>82110.850000000006</v>
      </c>
      <c r="E5474" s="1">
        <v>159414.76</v>
      </c>
    </row>
    <row r="5475" spans="1:5" hidden="1">
      <c r="A5475" s="1">
        <v>1970</v>
      </c>
      <c r="B5475" s="1">
        <v>32</v>
      </c>
      <c r="C5475" s="1">
        <v>76409.13</v>
      </c>
      <c r="D5475" s="1">
        <v>80734.37</v>
      </c>
      <c r="E5475" s="1">
        <v>157143.5</v>
      </c>
    </row>
    <row r="5476" spans="1:5" hidden="1">
      <c r="A5476" s="1">
        <v>1970</v>
      </c>
      <c r="B5476" s="1">
        <v>33</v>
      </c>
      <c r="C5476" s="1">
        <v>74650.75</v>
      </c>
      <c r="D5476" s="1">
        <v>78970.31</v>
      </c>
      <c r="E5476" s="1">
        <v>153621.06</v>
      </c>
    </row>
    <row r="5477" spans="1:5" hidden="1">
      <c r="A5477" s="1">
        <v>1970</v>
      </c>
      <c r="B5477" s="1">
        <v>34</v>
      </c>
      <c r="C5477" s="1">
        <v>72835.94</v>
      </c>
      <c r="D5477" s="1">
        <v>76939.850000000006</v>
      </c>
      <c r="E5477" s="1">
        <v>149775.79</v>
      </c>
    </row>
    <row r="5478" spans="1:5" hidden="1">
      <c r="A5478" s="1">
        <v>1970</v>
      </c>
      <c r="B5478" s="1">
        <v>35</v>
      </c>
      <c r="C5478" s="1">
        <v>71419.87</v>
      </c>
      <c r="D5478" s="1">
        <v>75629.55</v>
      </c>
      <c r="E5478" s="1">
        <v>147049.42000000001</v>
      </c>
    </row>
    <row r="5479" spans="1:5" hidden="1">
      <c r="A5479" s="1">
        <v>1970</v>
      </c>
      <c r="B5479" s="1">
        <v>36</v>
      </c>
      <c r="C5479" s="1">
        <v>70195.33</v>
      </c>
      <c r="D5479" s="1">
        <v>74519.960000000006</v>
      </c>
      <c r="E5479" s="1">
        <v>144715.29</v>
      </c>
    </row>
    <row r="5480" spans="1:5" hidden="1">
      <c r="A5480" s="1">
        <v>1970</v>
      </c>
      <c r="B5480" s="1">
        <v>37</v>
      </c>
      <c r="C5480" s="1">
        <v>69871.149999999994</v>
      </c>
      <c r="D5480" s="1">
        <v>74592.789999999994</v>
      </c>
      <c r="E5480" s="1">
        <v>144463.94</v>
      </c>
    </row>
    <row r="5481" spans="1:5" hidden="1">
      <c r="A5481" s="1">
        <v>1970</v>
      </c>
      <c r="B5481" s="1">
        <v>38</v>
      </c>
      <c r="C5481" s="1">
        <v>71942.720000000001</v>
      </c>
      <c r="D5481" s="1">
        <v>76945.45</v>
      </c>
      <c r="E5481" s="1">
        <v>148888.17000000001</v>
      </c>
    </row>
    <row r="5482" spans="1:5" hidden="1">
      <c r="A5482" s="1">
        <v>1970</v>
      </c>
      <c r="B5482" s="1">
        <v>39</v>
      </c>
      <c r="C5482" s="1">
        <v>74457.570000000007</v>
      </c>
      <c r="D5482" s="1">
        <v>79937.899999999994</v>
      </c>
      <c r="E5482" s="1">
        <v>154395.47</v>
      </c>
    </row>
    <row r="5483" spans="1:5" hidden="1">
      <c r="A5483" s="1">
        <v>1970</v>
      </c>
      <c r="B5483" s="1">
        <v>40</v>
      </c>
      <c r="C5483" s="1">
        <v>75949.399999999994</v>
      </c>
      <c r="D5483" s="1">
        <v>81990.37</v>
      </c>
      <c r="E5483" s="1">
        <v>157939.78</v>
      </c>
    </row>
    <row r="5484" spans="1:5" hidden="1">
      <c r="A5484" s="1">
        <v>1970</v>
      </c>
      <c r="B5484" s="1">
        <v>41</v>
      </c>
      <c r="C5484" s="1">
        <v>75542.070000000007</v>
      </c>
      <c r="D5484" s="1">
        <v>81883.039999999994</v>
      </c>
      <c r="E5484" s="1">
        <v>157425.10999999999</v>
      </c>
    </row>
    <row r="5485" spans="1:5" hidden="1">
      <c r="A5485" s="1">
        <v>1970</v>
      </c>
      <c r="B5485" s="1">
        <v>42</v>
      </c>
      <c r="C5485" s="1">
        <v>76757.119999999995</v>
      </c>
      <c r="D5485" s="1">
        <v>82861.02</v>
      </c>
      <c r="E5485" s="1">
        <v>159618.14000000001</v>
      </c>
    </row>
    <row r="5486" spans="1:5" hidden="1">
      <c r="A5486" s="1">
        <v>1970</v>
      </c>
      <c r="B5486" s="1">
        <v>43</v>
      </c>
      <c r="C5486" s="1">
        <v>76595.47</v>
      </c>
      <c r="D5486" s="1">
        <v>82271.490000000005</v>
      </c>
      <c r="E5486" s="1">
        <v>158866.95000000001</v>
      </c>
    </row>
    <row r="5487" spans="1:5" hidden="1">
      <c r="A5487" s="1">
        <v>1970</v>
      </c>
      <c r="B5487" s="1">
        <v>44</v>
      </c>
      <c r="C5487" s="1">
        <v>76852.28</v>
      </c>
      <c r="D5487" s="1">
        <v>81443.11</v>
      </c>
      <c r="E5487" s="1">
        <v>158295.39000000001</v>
      </c>
    </row>
    <row r="5488" spans="1:5" hidden="1">
      <c r="A5488" s="1">
        <v>1970</v>
      </c>
      <c r="B5488" s="1">
        <v>45</v>
      </c>
      <c r="C5488" s="1">
        <v>77563.039999999994</v>
      </c>
      <c r="D5488" s="1">
        <v>81640.31</v>
      </c>
      <c r="E5488" s="1">
        <v>159203.35</v>
      </c>
    </row>
    <row r="5489" spans="1:5" hidden="1">
      <c r="A5489" s="1">
        <v>1970</v>
      </c>
      <c r="B5489" s="1">
        <v>46</v>
      </c>
      <c r="C5489" s="1">
        <v>76244.39</v>
      </c>
      <c r="D5489" s="1">
        <v>78967.8</v>
      </c>
      <c r="E5489" s="1">
        <v>155212.19</v>
      </c>
    </row>
    <row r="5490" spans="1:5" hidden="1">
      <c r="A5490" s="1">
        <v>1970</v>
      </c>
      <c r="B5490" s="1">
        <v>47</v>
      </c>
      <c r="C5490" s="1">
        <v>75780.039999999994</v>
      </c>
      <c r="D5490" s="1">
        <v>78777.3</v>
      </c>
      <c r="E5490" s="1">
        <v>154557.32999999999</v>
      </c>
    </row>
    <row r="5491" spans="1:5" hidden="1">
      <c r="A5491" s="1">
        <v>1970</v>
      </c>
      <c r="B5491" s="1">
        <v>48</v>
      </c>
      <c r="C5491" s="1">
        <v>75732.25</v>
      </c>
      <c r="D5491" s="1">
        <v>78505.59</v>
      </c>
      <c r="E5491" s="1">
        <v>154237.82999999999</v>
      </c>
    </row>
    <row r="5492" spans="1:5" hidden="1">
      <c r="A5492" s="1">
        <v>1970</v>
      </c>
      <c r="B5492" s="1">
        <v>49</v>
      </c>
      <c r="C5492" s="1">
        <v>73908.509999999995</v>
      </c>
      <c r="D5492" s="1">
        <v>76451.100000000006</v>
      </c>
      <c r="E5492" s="1">
        <v>150359.60999999999</v>
      </c>
    </row>
    <row r="5493" spans="1:5" hidden="1">
      <c r="A5493" s="1">
        <v>1970</v>
      </c>
      <c r="B5493" s="1">
        <v>50</v>
      </c>
      <c r="C5493" s="1">
        <v>69807.58</v>
      </c>
      <c r="D5493" s="1">
        <v>71187.899999999994</v>
      </c>
      <c r="E5493" s="1">
        <v>140995.48000000001</v>
      </c>
    </row>
    <row r="5494" spans="1:5" hidden="1">
      <c r="A5494" s="1">
        <v>1970</v>
      </c>
      <c r="B5494" s="1">
        <v>51</v>
      </c>
      <c r="C5494" s="1">
        <v>63637.440000000002</v>
      </c>
      <c r="D5494" s="1">
        <v>64055.55</v>
      </c>
      <c r="E5494" s="1">
        <v>127692.99</v>
      </c>
    </row>
    <row r="5495" spans="1:5" hidden="1">
      <c r="A5495" s="1">
        <v>1970</v>
      </c>
      <c r="B5495" s="1">
        <v>52</v>
      </c>
      <c r="C5495" s="1">
        <v>62828.4</v>
      </c>
      <c r="D5495" s="1">
        <v>62355.34</v>
      </c>
      <c r="E5495" s="1">
        <v>125183.73</v>
      </c>
    </row>
    <row r="5496" spans="1:5" hidden="1">
      <c r="A5496" s="1">
        <v>1970</v>
      </c>
      <c r="B5496" s="1">
        <v>53</v>
      </c>
      <c r="C5496" s="1">
        <v>62883.45</v>
      </c>
      <c r="D5496" s="1">
        <v>62571.13</v>
      </c>
      <c r="E5496" s="1">
        <v>125454.58</v>
      </c>
    </row>
    <row r="5497" spans="1:5" hidden="1">
      <c r="A5497" s="1">
        <v>1970</v>
      </c>
      <c r="B5497" s="1">
        <v>54</v>
      </c>
      <c r="C5497" s="1">
        <v>63168.44</v>
      </c>
      <c r="D5497" s="1">
        <v>62733.07</v>
      </c>
      <c r="E5497" s="1">
        <v>125901.5</v>
      </c>
    </row>
    <row r="5498" spans="1:5" hidden="1">
      <c r="A5498" s="1">
        <v>1970</v>
      </c>
      <c r="B5498" s="1">
        <v>55</v>
      </c>
      <c r="C5498" s="1">
        <v>63662.94</v>
      </c>
      <c r="D5498" s="1">
        <v>63242.3</v>
      </c>
      <c r="E5498" s="1">
        <v>126905.23</v>
      </c>
    </row>
    <row r="5499" spans="1:5" hidden="1">
      <c r="A5499" s="1">
        <v>1970</v>
      </c>
      <c r="B5499" s="1">
        <v>56</v>
      </c>
      <c r="C5499" s="1">
        <v>62872.02</v>
      </c>
      <c r="D5499" s="1">
        <v>62855.68</v>
      </c>
      <c r="E5499" s="1">
        <v>125727.7</v>
      </c>
    </row>
    <row r="5500" spans="1:5" hidden="1">
      <c r="A5500" s="1">
        <v>1970</v>
      </c>
      <c r="B5500" s="1">
        <v>57</v>
      </c>
      <c r="C5500" s="1">
        <v>60200.86</v>
      </c>
      <c r="D5500" s="1">
        <v>60802.67</v>
      </c>
      <c r="E5500" s="1">
        <v>121003.53</v>
      </c>
    </row>
    <row r="5501" spans="1:5" hidden="1">
      <c r="A5501" s="1">
        <v>1970</v>
      </c>
      <c r="B5501" s="1">
        <v>58</v>
      </c>
      <c r="C5501" s="1">
        <v>58108.41</v>
      </c>
      <c r="D5501" s="1">
        <v>58079.59</v>
      </c>
      <c r="E5501" s="1">
        <v>116188</v>
      </c>
    </row>
    <row r="5502" spans="1:5" hidden="1">
      <c r="A5502" s="1">
        <v>1970</v>
      </c>
      <c r="B5502" s="1">
        <v>59</v>
      </c>
      <c r="C5502" s="1">
        <v>56096.07</v>
      </c>
      <c r="D5502" s="1">
        <v>55309.38</v>
      </c>
      <c r="E5502" s="1">
        <v>111405.45</v>
      </c>
    </row>
    <row r="5503" spans="1:5" hidden="1">
      <c r="A5503" s="1">
        <v>1970</v>
      </c>
      <c r="B5503" s="1">
        <v>60</v>
      </c>
      <c r="C5503" s="1">
        <v>55676.66</v>
      </c>
      <c r="D5503" s="1">
        <v>53190.31</v>
      </c>
      <c r="E5503" s="1">
        <v>108866.97</v>
      </c>
    </row>
    <row r="5504" spans="1:5" hidden="1">
      <c r="A5504" s="1">
        <v>1970</v>
      </c>
      <c r="B5504" s="1">
        <v>61</v>
      </c>
      <c r="C5504" s="1">
        <v>51675.26</v>
      </c>
      <c r="D5504" s="1">
        <v>50105.08</v>
      </c>
      <c r="E5504" s="1">
        <v>101780.33</v>
      </c>
    </row>
    <row r="5505" spans="1:5" hidden="1">
      <c r="A5505" s="1">
        <v>1970</v>
      </c>
      <c r="B5505" s="1">
        <v>62</v>
      </c>
      <c r="C5505" s="1">
        <v>50336.09</v>
      </c>
      <c r="D5505" s="1">
        <v>48041.02</v>
      </c>
      <c r="E5505" s="1">
        <v>98377.1</v>
      </c>
    </row>
    <row r="5506" spans="1:5" hidden="1">
      <c r="A5506" s="1">
        <v>1970</v>
      </c>
      <c r="B5506" s="1">
        <v>63</v>
      </c>
      <c r="C5506" s="1">
        <v>47872.57</v>
      </c>
      <c r="D5506" s="1">
        <v>45757.75</v>
      </c>
      <c r="E5506" s="1">
        <v>93630.32</v>
      </c>
    </row>
    <row r="5507" spans="1:5" hidden="1">
      <c r="A5507" s="1">
        <v>1970</v>
      </c>
      <c r="B5507" s="1">
        <v>64</v>
      </c>
      <c r="C5507" s="1">
        <v>45888.43</v>
      </c>
      <c r="D5507" s="1">
        <v>43314.43</v>
      </c>
      <c r="E5507" s="1">
        <v>89202.86</v>
      </c>
    </row>
    <row r="5508" spans="1:5" hidden="1">
      <c r="A5508" s="1">
        <v>1970</v>
      </c>
      <c r="B5508" s="1">
        <v>65</v>
      </c>
      <c r="C5508" s="1">
        <v>44273.63</v>
      </c>
      <c r="D5508" s="1">
        <v>40983.29</v>
      </c>
      <c r="E5508" s="1">
        <v>85256.92</v>
      </c>
    </row>
    <row r="5509" spans="1:5" hidden="1">
      <c r="A5509" s="1">
        <v>1970</v>
      </c>
      <c r="B5509" s="1">
        <v>66</v>
      </c>
      <c r="C5509" s="1">
        <v>41022.86</v>
      </c>
      <c r="D5509" s="1">
        <v>38007.21</v>
      </c>
      <c r="E5509" s="1">
        <v>79030.070000000007</v>
      </c>
    </row>
    <row r="5510" spans="1:5" hidden="1">
      <c r="A5510" s="1">
        <v>1970</v>
      </c>
      <c r="B5510" s="1">
        <v>67</v>
      </c>
      <c r="C5510" s="1">
        <v>40004.79</v>
      </c>
      <c r="D5510" s="1">
        <v>35840.29</v>
      </c>
      <c r="E5510" s="1">
        <v>75845.070000000007</v>
      </c>
    </row>
    <row r="5511" spans="1:5" hidden="1">
      <c r="A5511" s="1">
        <v>1970</v>
      </c>
      <c r="B5511" s="1">
        <v>68</v>
      </c>
      <c r="C5511" s="1">
        <v>39739.9</v>
      </c>
      <c r="D5511" s="1">
        <v>33765.370000000003</v>
      </c>
      <c r="E5511" s="1">
        <v>73505.27</v>
      </c>
    </row>
    <row r="5512" spans="1:5" hidden="1">
      <c r="A5512" s="1">
        <v>1970</v>
      </c>
      <c r="B5512" s="1">
        <v>69</v>
      </c>
      <c r="C5512" s="1">
        <v>38267.040000000001</v>
      </c>
      <c r="D5512" s="1">
        <v>31584.400000000001</v>
      </c>
      <c r="E5512" s="1">
        <v>69851.44</v>
      </c>
    </row>
    <row r="5513" spans="1:5" hidden="1">
      <c r="A5513" s="1">
        <v>1970</v>
      </c>
      <c r="B5513" s="1">
        <v>70</v>
      </c>
      <c r="C5513" s="1">
        <v>37796.910000000003</v>
      </c>
      <c r="D5513" s="1">
        <v>29543.01</v>
      </c>
      <c r="E5513" s="1">
        <v>67339.92</v>
      </c>
    </row>
    <row r="5514" spans="1:5" hidden="1">
      <c r="A5514" s="1">
        <v>1970</v>
      </c>
      <c r="B5514" s="1">
        <v>71</v>
      </c>
      <c r="C5514" s="1">
        <v>34276.07</v>
      </c>
      <c r="D5514" s="1">
        <v>26254.63</v>
      </c>
      <c r="E5514" s="1">
        <v>60530.7</v>
      </c>
    </row>
    <row r="5515" spans="1:5" hidden="1">
      <c r="A5515" s="1">
        <v>1970</v>
      </c>
      <c r="B5515" s="1">
        <v>72</v>
      </c>
      <c r="C5515" s="1">
        <v>32198.3</v>
      </c>
      <c r="D5515" s="1">
        <v>23453.439999999999</v>
      </c>
      <c r="E5515" s="1">
        <v>55651.74</v>
      </c>
    </row>
    <row r="5516" spans="1:5" hidden="1">
      <c r="A5516" s="1">
        <v>1970</v>
      </c>
      <c r="B5516" s="1">
        <v>73</v>
      </c>
      <c r="C5516" s="1">
        <v>31130.16</v>
      </c>
      <c r="D5516" s="1">
        <v>21440.5</v>
      </c>
      <c r="E5516" s="1">
        <v>52570.66</v>
      </c>
    </row>
    <row r="5517" spans="1:5" hidden="1">
      <c r="A5517" s="1">
        <v>1970</v>
      </c>
      <c r="B5517" s="1">
        <v>74</v>
      </c>
      <c r="C5517" s="1">
        <v>30099.74</v>
      </c>
      <c r="D5517" s="1">
        <v>19755.560000000001</v>
      </c>
      <c r="E5517" s="1">
        <v>49855.3</v>
      </c>
    </row>
    <row r="5518" spans="1:5" hidden="1">
      <c r="A5518" s="1">
        <v>1970</v>
      </c>
      <c r="B5518" s="1">
        <v>75</v>
      </c>
      <c r="C5518" s="1">
        <v>28388.62</v>
      </c>
      <c r="D5518" s="1">
        <v>18191.16</v>
      </c>
      <c r="E5518" s="1">
        <v>46579.77</v>
      </c>
    </row>
    <row r="5519" spans="1:5" hidden="1">
      <c r="A5519" s="1">
        <v>1970</v>
      </c>
      <c r="B5519" s="1">
        <v>76</v>
      </c>
      <c r="C5519" s="1">
        <v>26295.15</v>
      </c>
      <c r="D5519" s="1">
        <v>16668.89</v>
      </c>
      <c r="E5519" s="1">
        <v>42964.04</v>
      </c>
    </row>
    <row r="5520" spans="1:5" hidden="1">
      <c r="A5520" s="1">
        <v>1970</v>
      </c>
      <c r="B5520" s="1">
        <v>77</v>
      </c>
      <c r="C5520" s="1">
        <v>24771.11</v>
      </c>
      <c r="D5520" s="1">
        <v>15399.78</v>
      </c>
      <c r="E5520" s="1">
        <v>40170.89</v>
      </c>
    </row>
    <row r="5521" spans="1:5" hidden="1">
      <c r="A5521" s="1">
        <v>1970</v>
      </c>
      <c r="B5521" s="1">
        <v>78</v>
      </c>
      <c r="C5521" s="1">
        <v>23094.48</v>
      </c>
      <c r="D5521" s="1">
        <v>14175.18</v>
      </c>
      <c r="E5521" s="1">
        <v>37269.660000000003</v>
      </c>
    </row>
    <row r="5522" spans="1:5" hidden="1">
      <c r="A5522" s="1">
        <v>1970</v>
      </c>
      <c r="B5522" s="1">
        <v>79</v>
      </c>
      <c r="C5522" s="1">
        <v>20731.07</v>
      </c>
      <c r="D5522" s="1">
        <v>12710.32</v>
      </c>
      <c r="E5522" s="1">
        <v>33441.39</v>
      </c>
    </row>
    <row r="5523" spans="1:5" hidden="1">
      <c r="A5523" s="1">
        <v>1970</v>
      </c>
      <c r="B5523" s="1">
        <v>80</v>
      </c>
      <c r="C5523" s="1">
        <v>20287.32</v>
      </c>
      <c r="D5523" s="1">
        <v>11955.85</v>
      </c>
      <c r="E5523" s="1">
        <v>32243.17</v>
      </c>
    </row>
    <row r="5524" spans="1:5" hidden="1">
      <c r="A5524" s="1">
        <v>1970</v>
      </c>
      <c r="B5524" s="1">
        <v>81</v>
      </c>
      <c r="C5524" s="1">
        <v>18127.28</v>
      </c>
      <c r="D5524" s="1">
        <v>10499.73</v>
      </c>
      <c r="E5524" s="1">
        <v>28627.01</v>
      </c>
    </row>
    <row r="5525" spans="1:5" hidden="1">
      <c r="A5525" s="1">
        <v>1970</v>
      </c>
      <c r="B5525" s="1">
        <v>82</v>
      </c>
      <c r="C5525" s="1">
        <v>15914.67</v>
      </c>
      <c r="D5525" s="1">
        <v>8936.5</v>
      </c>
      <c r="E5525" s="1">
        <v>24851.17</v>
      </c>
    </row>
    <row r="5526" spans="1:5" hidden="1">
      <c r="A5526" s="1">
        <v>1970</v>
      </c>
      <c r="B5526" s="1">
        <v>83</v>
      </c>
      <c r="C5526" s="1">
        <v>13504.64</v>
      </c>
      <c r="D5526" s="1">
        <v>7368.79</v>
      </c>
      <c r="E5526" s="1">
        <v>20873.43</v>
      </c>
    </row>
    <row r="5527" spans="1:5" hidden="1">
      <c r="A5527" s="1">
        <v>1970</v>
      </c>
      <c r="B5527" s="1">
        <v>84</v>
      </c>
      <c r="C5527" s="1">
        <v>11497.7</v>
      </c>
      <c r="D5527" s="1">
        <v>6043.11</v>
      </c>
      <c r="E5527" s="1">
        <v>17540.8</v>
      </c>
    </row>
    <row r="5528" spans="1:5" hidden="1">
      <c r="A5528" s="1">
        <v>1970</v>
      </c>
      <c r="B5528" s="1">
        <v>85</v>
      </c>
      <c r="C5528" s="1">
        <v>9793.43</v>
      </c>
      <c r="D5528" s="1">
        <v>4980.6499999999996</v>
      </c>
      <c r="E5528" s="1">
        <v>14774.08</v>
      </c>
    </row>
    <row r="5529" spans="1:5" hidden="1">
      <c r="A5529" s="1">
        <v>1970</v>
      </c>
      <c r="B5529" s="1">
        <v>86</v>
      </c>
      <c r="C5529" s="1">
        <v>8088.57</v>
      </c>
      <c r="D5529" s="1">
        <v>3947.08</v>
      </c>
      <c r="E5529" s="1">
        <v>12035.65</v>
      </c>
    </row>
    <row r="5530" spans="1:5" hidden="1">
      <c r="A5530" s="1">
        <v>1970</v>
      </c>
      <c r="B5530" s="1">
        <v>87</v>
      </c>
      <c r="C5530" s="1">
        <v>6455.01</v>
      </c>
      <c r="D5530" s="1">
        <v>3029.05</v>
      </c>
      <c r="E5530" s="1">
        <v>9484.06</v>
      </c>
    </row>
    <row r="5531" spans="1:5" hidden="1">
      <c r="A5531" s="1">
        <v>1970</v>
      </c>
      <c r="B5531" s="1">
        <v>88</v>
      </c>
      <c r="C5531" s="1">
        <v>5219.49</v>
      </c>
      <c r="D5531" s="1">
        <v>2370.89</v>
      </c>
      <c r="E5531" s="1">
        <v>7590.38</v>
      </c>
    </row>
    <row r="5532" spans="1:5" hidden="1">
      <c r="A5532" s="1">
        <v>1970</v>
      </c>
      <c r="B5532" s="1">
        <v>89</v>
      </c>
      <c r="C5532" s="1">
        <v>4283.8999999999996</v>
      </c>
      <c r="D5532" s="1">
        <v>1824.27</v>
      </c>
      <c r="E5532" s="1">
        <v>6108.17</v>
      </c>
    </row>
    <row r="5533" spans="1:5" hidden="1">
      <c r="A5533" s="1">
        <v>1970</v>
      </c>
      <c r="B5533" s="1">
        <v>90</v>
      </c>
      <c r="C5533" s="1">
        <v>3354.17</v>
      </c>
      <c r="D5533" s="1">
        <v>1343.2</v>
      </c>
      <c r="E5533" s="1">
        <v>4697.3599999999997</v>
      </c>
    </row>
    <row r="5534" spans="1:5" hidden="1">
      <c r="A5534" s="1">
        <v>1970</v>
      </c>
      <c r="B5534" s="1">
        <v>91</v>
      </c>
      <c r="C5534" s="1">
        <v>2473.77</v>
      </c>
      <c r="D5534" s="1">
        <v>976.6</v>
      </c>
      <c r="E5534" s="1">
        <v>3450.37</v>
      </c>
    </row>
    <row r="5535" spans="1:5" hidden="1">
      <c r="A5535" s="1">
        <v>1970</v>
      </c>
      <c r="B5535" s="1">
        <v>92</v>
      </c>
      <c r="C5535" s="1">
        <v>1791.35</v>
      </c>
      <c r="D5535" s="1">
        <v>697.26</v>
      </c>
      <c r="E5535" s="1">
        <v>2488.6</v>
      </c>
    </row>
    <row r="5536" spans="1:5" hidden="1">
      <c r="A5536" s="1">
        <v>1970</v>
      </c>
      <c r="B5536" s="1">
        <v>93</v>
      </c>
      <c r="C5536" s="1">
        <v>1329.28</v>
      </c>
      <c r="D5536" s="1">
        <v>493.77</v>
      </c>
      <c r="E5536" s="1">
        <v>1823.05</v>
      </c>
    </row>
    <row r="5537" spans="1:5" hidden="1">
      <c r="A5537" s="1">
        <v>1970</v>
      </c>
      <c r="B5537" s="1">
        <v>94</v>
      </c>
      <c r="C5537" s="1">
        <v>970.78</v>
      </c>
      <c r="D5537" s="1">
        <v>348.92</v>
      </c>
      <c r="E5537" s="1">
        <v>1319.69</v>
      </c>
    </row>
    <row r="5538" spans="1:5" hidden="1">
      <c r="A5538" s="1">
        <v>1970</v>
      </c>
      <c r="B5538" s="1">
        <v>95</v>
      </c>
      <c r="C5538" s="1">
        <v>657.04</v>
      </c>
      <c r="D5538" s="1">
        <v>234.03</v>
      </c>
      <c r="E5538" s="1">
        <v>891.07</v>
      </c>
    </row>
    <row r="5539" spans="1:5" hidden="1">
      <c r="A5539" s="1">
        <v>1970</v>
      </c>
      <c r="B5539" s="1">
        <v>96</v>
      </c>
      <c r="C5539" s="1">
        <v>432.16</v>
      </c>
      <c r="D5539" s="1">
        <v>140.85</v>
      </c>
      <c r="E5539" s="1">
        <v>573</v>
      </c>
    </row>
    <row r="5540" spans="1:5" hidden="1">
      <c r="A5540" s="1">
        <v>1970</v>
      </c>
      <c r="B5540" s="1">
        <v>97</v>
      </c>
      <c r="C5540" s="1">
        <v>282.79000000000002</v>
      </c>
      <c r="D5540" s="1">
        <v>85.09</v>
      </c>
      <c r="E5540" s="1">
        <v>367.88</v>
      </c>
    </row>
    <row r="5541" spans="1:5" hidden="1">
      <c r="A5541" s="1">
        <v>1970</v>
      </c>
      <c r="B5541" s="1">
        <v>98</v>
      </c>
      <c r="C5541" s="1">
        <v>182.69</v>
      </c>
      <c r="D5541" s="1">
        <v>56.07</v>
      </c>
      <c r="E5541" s="1">
        <v>238.76</v>
      </c>
    </row>
    <row r="5542" spans="1:5" hidden="1">
      <c r="A5542" s="1">
        <v>1970</v>
      </c>
      <c r="B5542" s="1">
        <v>99</v>
      </c>
      <c r="C5542" s="1">
        <v>116.21</v>
      </c>
      <c r="D5542" s="1">
        <v>31.35</v>
      </c>
      <c r="E5542" s="1">
        <v>147.56</v>
      </c>
    </row>
    <row r="5543" spans="1:5" hidden="1">
      <c r="A5543" s="1">
        <v>1970</v>
      </c>
      <c r="B5543" s="1">
        <v>100</v>
      </c>
      <c r="C5543" s="1">
        <v>68.17</v>
      </c>
      <c r="D5543" s="1">
        <v>15.36</v>
      </c>
      <c r="E5543" s="1">
        <v>83.53</v>
      </c>
    </row>
    <row r="5544" spans="1:5" hidden="1">
      <c r="A5544" s="1">
        <v>1970</v>
      </c>
      <c r="B5544" s="1">
        <v>101</v>
      </c>
      <c r="C5544" s="1">
        <v>37.01</v>
      </c>
      <c r="D5544" s="1">
        <v>8.9600000000000009</v>
      </c>
      <c r="E5544" s="1">
        <v>45.97</v>
      </c>
    </row>
    <row r="5545" spans="1:5" hidden="1">
      <c r="A5545" s="1">
        <v>1970</v>
      </c>
      <c r="B5545" s="1">
        <v>102</v>
      </c>
      <c r="C5545" s="1">
        <v>20.41</v>
      </c>
      <c r="D5545" s="1">
        <v>4.75</v>
      </c>
      <c r="E5545" s="1">
        <v>25.16</v>
      </c>
    </row>
    <row r="5546" spans="1:5" hidden="1">
      <c r="A5546" s="1">
        <v>1970</v>
      </c>
      <c r="B5546" s="1">
        <v>103</v>
      </c>
      <c r="C5546" s="1">
        <v>10.98</v>
      </c>
      <c r="D5546" s="1">
        <v>2.58</v>
      </c>
      <c r="E5546" s="1">
        <v>13.56</v>
      </c>
    </row>
    <row r="5547" spans="1:5" hidden="1">
      <c r="A5547" s="1">
        <v>1970</v>
      </c>
      <c r="B5547" s="1">
        <v>104</v>
      </c>
      <c r="C5547" s="1">
        <v>5.22</v>
      </c>
      <c r="D5547" s="1">
        <v>1.45</v>
      </c>
      <c r="E5547" s="1">
        <v>6.67</v>
      </c>
    </row>
    <row r="5548" spans="1:5" hidden="1">
      <c r="A5548" s="1">
        <v>1970</v>
      </c>
      <c r="B5548" s="1">
        <v>105</v>
      </c>
      <c r="C5548" s="1">
        <v>1.41</v>
      </c>
      <c r="D5548" s="1">
        <v>0.34</v>
      </c>
      <c r="E5548" s="1">
        <v>1.75</v>
      </c>
    </row>
    <row r="5549" spans="1:5" hidden="1">
      <c r="A5549" s="1">
        <v>1970</v>
      </c>
      <c r="B5549" s="1">
        <v>106</v>
      </c>
      <c r="C5549" s="1">
        <v>0</v>
      </c>
      <c r="D5549" s="1">
        <v>0</v>
      </c>
      <c r="E5549" s="1">
        <v>0</v>
      </c>
    </row>
    <row r="5550" spans="1:5" hidden="1">
      <c r="A5550" s="1">
        <v>1970</v>
      </c>
      <c r="B5550" s="1">
        <v>107</v>
      </c>
      <c r="C5550" s="1">
        <v>0</v>
      </c>
      <c r="D5550" s="1">
        <v>0</v>
      </c>
      <c r="E5550" s="1">
        <v>0</v>
      </c>
    </row>
    <row r="5551" spans="1:5" hidden="1">
      <c r="A5551" s="1">
        <v>1970</v>
      </c>
      <c r="B5551" s="1">
        <v>108</v>
      </c>
      <c r="C5551" s="1">
        <v>0.41</v>
      </c>
      <c r="D5551" s="1">
        <v>0</v>
      </c>
      <c r="E5551" s="1">
        <v>0.41</v>
      </c>
    </row>
    <row r="5552" spans="1:5" hidden="1">
      <c r="A5552" s="1">
        <v>1970</v>
      </c>
      <c r="B5552" s="1">
        <v>109</v>
      </c>
      <c r="C5552" s="1">
        <v>0.37</v>
      </c>
      <c r="D5552" s="1">
        <v>0</v>
      </c>
      <c r="E5552" s="1">
        <v>0.37</v>
      </c>
    </row>
    <row r="5553" spans="1:5" hidden="1">
      <c r="A5553" s="1">
        <v>1970</v>
      </c>
      <c r="B5553" s="1" t="s">
        <v>121</v>
      </c>
      <c r="C5553" s="1">
        <v>0</v>
      </c>
      <c r="D5553" s="1">
        <v>0</v>
      </c>
      <c r="E5553" s="1">
        <v>0</v>
      </c>
    </row>
    <row r="5554" spans="1:5" hidden="1">
      <c r="A5554" s="1">
        <v>1971</v>
      </c>
      <c r="B5554" s="1">
        <v>0</v>
      </c>
      <c r="C5554" s="1">
        <v>129088.38</v>
      </c>
      <c r="D5554" s="1">
        <v>134543.01999999999</v>
      </c>
      <c r="E5554" s="1">
        <v>263631.40000000002</v>
      </c>
    </row>
    <row r="5555" spans="1:5" hidden="1">
      <c r="A5555" s="1">
        <v>1971</v>
      </c>
      <c r="B5555" s="1">
        <v>1</v>
      </c>
      <c r="C5555" s="1">
        <v>122337.64</v>
      </c>
      <c r="D5555" s="1">
        <v>127618.66</v>
      </c>
      <c r="E5555" s="1">
        <v>249956.3</v>
      </c>
    </row>
    <row r="5556" spans="1:5" hidden="1">
      <c r="A5556" s="1">
        <v>1971</v>
      </c>
      <c r="B5556" s="1">
        <v>2</v>
      </c>
      <c r="C5556" s="1">
        <v>122272.75</v>
      </c>
      <c r="D5556" s="1">
        <v>127585.36</v>
      </c>
      <c r="E5556" s="1">
        <v>249858.11</v>
      </c>
    </row>
    <row r="5557" spans="1:5" hidden="1">
      <c r="A5557" s="1">
        <v>1971</v>
      </c>
      <c r="B5557" s="1">
        <v>3</v>
      </c>
      <c r="C5557" s="1">
        <v>118308.01</v>
      </c>
      <c r="D5557" s="1">
        <v>124069.36</v>
      </c>
      <c r="E5557" s="1">
        <v>242377.38</v>
      </c>
    </row>
    <row r="5558" spans="1:5" hidden="1">
      <c r="A5558" s="1">
        <v>1971</v>
      </c>
      <c r="B5558" s="1">
        <v>4</v>
      </c>
      <c r="C5558" s="1">
        <v>116960.13</v>
      </c>
      <c r="D5558" s="1">
        <v>123121.96</v>
      </c>
      <c r="E5558" s="1">
        <v>240082.09</v>
      </c>
    </row>
    <row r="5559" spans="1:5" hidden="1">
      <c r="A5559" s="1">
        <v>1971</v>
      </c>
      <c r="B5559" s="1">
        <v>5</v>
      </c>
      <c r="C5559" s="1">
        <v>115683.54</v>
      </c>
      <c r="D5559" s="1">
        <v>121427.49</v>
      </c>
      <c r="E5559" s="1">
        <v>237111.03</v>
      </c>
    </row>
    <row r="5560" spans="1:5" hidden="1">
      <c r="A5560" s="1">
        <v>1971</v>
      </c>
      <c r="B5560" s="1">
        <v>6</v>
      </c>
      <c r="C5560" s="1">
        <v>117168.91</v>
      </c>
      <c r="D5560" s="1">
        <v>123287.12</v>
      </c>
      <c r="E5560" s="1">
        <v>240456.02</v>
      </c>
    </row>
    <row r="5561" spans="1:5" hidden="1">
      <c r="A5561" s="1">
        <v>1971</v>
      </c>
      <c r="B5561" s="1">
        <v>7</v>
      </c>
      <c r="C5561" s="1">
        <v>120705.5</v>
      </c>
      <c r="D5561" s="1">
        <v>127258.16</v>
      </c>
      <c r="E5561" s="1">
        <v>247963.66</v>
      </c>
    </row>
    <row r="5562" spans="1:5" hidden="1">
      <c r="A5562" s="1">
        <v>1971</v>
      </c>
      <c r="B5562" s="1">
        <v>8</v>
      </c>
      <c r="C5562" s="1">
        <v>124022.38</v>
      </c>
      <c r="D5562" s="1">
        <v>130620.71</v>
      </c>
      <c r="E5562" s="1">
        <v>254643.09</v>
      </c>
    </row>
    <row r="5563" spans="1:5" hidden="1">
      <c r="A5563" s="1">
        <v>1971</v>
      </c>
      <c r="B5563" s="1">
        <v>9</v>
      </c>
      <c r="C5563" s="1">
        <v>125719.72</v>
      </c>
      <c r="D5563" s="1">
        <v>132383.21</v>
      </c>
      <c r="E5563" s="1">
        <v>258102.93</v>
      </c>
    </row>
    <row r="5564" spans="1:5" hidden="1">
      <c r="A5564" s="1">
        <v>1971</v>
      </c>
      <c r="B5564" s="1">
        <v>10</v>
      </c>
      <c r="C5564" s="1">
        <v>124971.89</v>
      </c>
      <c r="D5564" s="1">
        <v>131543.25</v>
      </c>
      <c r="E5564" s="1">
        <v>256515.14</v>
      </c>
    </row>
    <row r="5565" spans="1:5" hidden="1">
      <c r="A5565" s="1">
        <v>1971</v>
      </c>
      <c r="B5565" s="1">
        <v>11</v>
      </c>
      <c r="C5565" s="1">
        <v>123049.4</v>
      </c>
      <c r="D5565" s="1">
        <v>129360.32000000001</v>
      </c>
      <c r="E5565" s="1">
        <v>252409.71</v>
      </c>
    </row>
    <row r="5566" spans="1:5" hidden="1">
      <c r="A5566" s="1">
        <v>1971</v>
      </c>
      <c r="B5566" s="1">
        <v>12</v>
      </c>
      <c r="C5566" s="1">
        <v>121654.35</v>
      </c>
      <c r="D5566" s="1">
        <v>127456.23</v>
      </c>
      <c r="E5566" s="1">
        <v>249110.58</v>
      </c>
    </row>
    <row r="5567" spans="1:5" hidden="1">
      <c r="A5567" s="1">
        <v>1971</v>
      </c>
      <c r="B5567" s="1">
        <v>13</v>
      </c>
      <c r="C5567" s="1">
        <v>119485.64</v>
      </c>
      <c r="D5567" s="1">
        <v>125228.4</v>
      </c>
      <c r="E5567" s="1">
        <v>244714.04</v>
      </c>
    </row>
    <row r="5568" spans="1:5" hidden="1">
      <c r="A5568" s="1">
        <v>1971</v>
      </c>
      <c r="B5568" s="1">
        <v>14</v>
      </c>
      <c r="C5568" s="1">
        <v>116533.8</v>
      </c>
      <c r="D5568" s="1">
        <v>122687.02</v>
      </c>
      <c r="E5568" s="1">
        <v>239220.82</v>
      </c>
    </row>
    <row r="5569" spans="1:5" hidden="1">
      <c r="A5569" s="1">
        <v>1971</v>
      </c>
      <c r="B5569" s="1">
        <v>15</v>
      </c>
      <c r="C5569" s="1">
        <v>114325.79</v>
      </c>
      <c r="D5569" s="1">
        <v>119710.25</v>
      </c>
      <c r="E5569" s="1">
        <v>234036.03</v>
      </c>
    </row>
    <row r="5570" spans="1:5" hidden="1">
      <c r="A5570" s="1">
        <v>1971</v>
      </c>
      <c r="B5570" s="1">
        <v>16</v>
      </c>
      <c r="C5570" s="1">
        <v>112393.91</v>
      </c>
      <c r="D5570" s="1">
        <v>116522.06</v>
      </c>
      <c r="E5570" s="1">
        <v>228915.97</v>
      </c>
    </row>
    <row r="5571" spans="1:5" hidden="1">
      <c r="A5571" s="1">
        <v>1971</v>
      </c>
      <c r="B5571" s="1">
        <v>17</v>
      </c>
      <c r="C5571" s="1">
        <v>111012.54</v>
      </c>
      <c r="D5571" s="1">
        <v>114537.34</v>
      </c>
      <c r="E5571" s="1">
        <v>225549.88</v>
      </c>
    </row>
    <row r="5572" spans="1:5" hidden="1">
      <c r="A5572" s="1">
        <v>1971</v>
      </c>
      <c r="B5572" s="1">
        <v>18</v>
      </c>
      <c r="C5572" s="1">
        <v>110419.68</v>
      </c>
      <c r="D5572" s="1">
        <v>113829.43</v>
      </c>
      <c r="E5572" s="1">
        <v>224249.11</v>
      </c>
    </row>
    <row r="5573" spans="1:5" hidden="1">
      <c r="A5573" s="1">
        <v>1971</v>
      </c>
      <c r="B5573" s="1">
        <v>19</v>
      </c>
      <c r="C5573" s="1">
        <v>109302.94</v>
      </c>
      <c r="D5573" s="1">
        <v>112759.49</v>
      </c>
      <c r="E5573" s="1">
        <v>222062.43</v>
      </c>
    </row>
    <row r="5574" spans="1:5" hidden="1">
      <c r="A5574" s="1">
        <v>1971</v>
      </c>
      <c r="B5574" s="1">
        <v>20</v>
      </c>
      <c r="C5574" s="1">
        <v>108971.96</v>
      </c>
      <c r="D5574" s="1">
        <v>112850.02</v>
      </c>
      <c r="E5574" s="1">
        <v>221821.98</v>
      </c>
    </row>
    <row r="5575" spans="1:5" hidden="1">
      <c r="A5575" s="1">
        <v>1971</v>
      </c>
      <c r="B5575" s="1">
        <v>21</v>
      </c>
      <c r="C5575" s="1">
        <v>108822.69</v>
      </c>
      <c r="D5575" s="1">
        <v>112608.68</v>
      </c>
      <c r="E5575" s="1">
        <v>221431.37</v>
      </c>
    </row>
    <row r="5576" spans="1:5" hidden="1">
      <c r="A5576" s="1">
        <v>1971</v>
      </c>
      <c r="B5576" s="1">
        <v>22</v>
      </c>
      <c r="C5576" s="1">
        <v>108646.47</v>
      </c>
      <c r="D5576" s="1">
        <v>112347.95</v>
      </c>
      <c r="E5576" s="1">
        <v>220994.42</v>
      </c>
    </row>
    <row r="5577" spans="1:5" hidden="1">
      <c r="A5577" s="1">
        <v>1971</v>
      </c>
      <c r="B5577" s="1">
        <v>23</v>
      </c>
      <c r="C5577" s="1">
        <v>111331.37</v>
      </c>
      <c r="D5577" s="1">
        <v>116818.53</v>
      </c>
      <c r="E5577" s="1">
        <v>228149.9</v>
      </c>
    </row>
    <row r="5578" spans="1:5" hidden="1">
      <c r="A5578" s="1">
        <v>1971</v>
      </c>
      <c r="B5578" s="1">
        <v>24</v>
      </c>
      <c r="C5578" s="1">
        <v>111304.34</v>
      </c>
      <c r="D5578" s="1">
        <v>117757.6</v>
      </c>
      <c r="E5578" s="1">
        <v>229061.94</v>
      </c>
    </row>
    <row r="5579" spans="1:5" hidden="1">
      <c r="A5579" s="1">
        <v>1971</v>
      </c>
      <c r="B5579" s="1">
        <v>25</v>
      </c>
      <c r="C5579" s="1">
        <v>103216.73</v>
      </c>
      <c r="D5579" s="1">
        <v>110038.78</v>
      </c>
      <c r="E5579" s="1">
        <v>213255.5</v>
      </c>
    </row>
    <row r="5580" spans="1:5" hidden="1">
      <c r="A5580" s="1">
        <v>1971</v>
      </c>
      <c r="B5580" s="1">
        <v>26</v>
      </c>
      <c r="C5580" s="1">
        <v>96745.66</v>
      </c>
      <c r="D5580" s="1">
        <v>102827.03</v>
      </c>
      <c r="E5580" s="1">
        <v>199572.69</v>
      </c>
    </row>
    <row r="5581" spans="1:5" hidden="1">
      <c r="A5581" s="1">
        <v>1971</v>
      </c>
      <c r="B5581" s="1">
        <v>27</v>
      </c>
      <c r="C5581" s="1">
        <v>92317.56</v>
      </c>
      <c r="D5581" s="1">
        <v>98294.14</v>
      </c>
      <c r="E5581" s="1">
        <v>190611.71</v>
      </c>
    </row>
    <row r="5582" spans="1:5" hidden="1">
      <c r="A5582" s="1">
        <v>1971</v>
      </c>
      <c r="B5582" s="1">
        <v>28</v>
      </c>
      <c r="C5582" s="1">
        <v>88020.11</v>
      </c>
      <c r="D5582" s="1">
        <v>94376.51</v>
      </c>
      <c r="E5582" s="1">
        <v>182396.63</v>
      </c>
    </row>
    <row r="5583" spans="1:5" hidden="1">
      <c r="A5583" s="1">
        <v>1971</v>
      </c>
      <c r="B5583" s="1">
        <v>29</v>
      </c>
      <c r="C5583" s="1">
        <v>84790.6</v>
      </c>
      <c r="D5583" s="1">
        <v>91348.479999999996</v>
      </c>
      <c r="E5583" s="1">
        <v>176139.08</v>
      </c>
    </row>
    <row r="5584" spans="1:5" hidden="1">
      <c r="A5584" s="1">
        <v>1971</v>
      </c>
      <c r="B5584" s="1">
        <v>30</v>
      </c>
      <c r="C5584" s="1">
        <v>82901.09</v>
      </c>
      <c r="D5584" s="1">
        <v>89532.02</v>
      </c>
      <c r="E5584" s="1">
        <v>172433.11</v>
      </c>
    </row>
    <row r="5585" spans="1:5" hidden="1">
      <c r="A5585" s="1">
        <v>1971</v>
      </c>
      <c r="B5585" s="1">
        <v>31</v>
      </c>
      <c r="C5585" s="1">
        <v>80128.639999999999</v>
      </c>
      <c r="D5585" s="1">
        <v>86519.74</v>
      </c>
      <c r="E5585" s="1">
        <v>166648.38</v>
      </c>
    </row>
    <row r="5586" spans="1:5" hidden="1">
      <c r="A5586" s="1">
        <v>1971</v>
      </c>
      <c r="B5586" s="1">
        <v>32</v>
      </c>
      <c r="C5586" s="1">
        <v>79384.33</v>
      </c>
      <c r="D5586" s="1">
        <v>84434.19</v>
      </c>
      <c r="E5586" s="1">
        <v>163818.51999999999</v>
      </c>
    </row>
    <row r="5587" spans="1:5" hidden="1">
      <c r="A5587" s="1">
        <v>1971</v>
      </c>
      <c r="B5587" s="1">
        <v>33</v>
      </c>
      <c r="C5587" s="1">
        <v>77635.06</v>
      </c>
      <c r="D5587" s="1">
        <v>82156.14</v>
      </c>
      <c r="E5587" s="1">
        <v>159791.21</v>
      </c>
    </row>
    <row r="5588" spans="1:5" hidden="1">
      <c r="A5588" s="1">
        <v>1971</v>
      </c>
      <c r="B5588" s="1">
        <v>34</v>
      </c>
      <c r="C5588" s="1">
        <v>76208.98</v>
      </c>
      <c r="D5588" s="1">
        <v>80437.039999999994</v>
      </c>
      <c r="E5588" s="1">
        <v>156646.01999999999</v>
      </c>
    </row>
    <row r="5589" spans="1:5" hidden="1">
      <c r="A5589" s="1">
        <v>1971</v>
      </c>
      <c r="B5589" s="1">
        <v>35</v>
      </c>
      <c r="C5589" s="1">
        <v>75514.92</v>
      </c>
      <c r="D5589" s="1">
        <v>79920.3</v>
      </c>
      <c r="E5589" s="1">
        <v>155435.22</v>
      </c>
    </row>
    <row r="5590" spans="1:5" hidden="1">
      <c r="A5590" s="1">
        <v>1971</v>
      </c>
      <c r="B5590" s="1">
        <v>36</v>
      </c>
      <c r="C5590" s="1">
        <v>73521.2</v>
      </c>
      <c r="D5590" s="1">
        <v>77595.38</v>
      </c>
      <c r="E5590" s="1">
        <v>151116.57999999999</v>
      </c>
    </row>
    <row r="5591" spans="1:5" hidden="1">
      <c r="A5591" s="1">
        <v>1971</v>
      </c>
      <c r="B5591" s="1">
        <v>37</v>
      </c>
      <c r="C5591" s="1">
        <v>70892.61</v>
      </c>
      <c r="D5591" s="1">
        <v>75218.38</v>
      </c>
      <c r="E5591" s="1">
        <v>146110.99</v>
      </c>
    </row>
    <row r="5592" spans="1:5" hidden="1">
      <c r="A5592" s="1">
        <v>1971</v>
      </c>
      <c r="B5592" s="1">
        <v>38</v>
      </c>
      <c r="C5592" s="1">
        <v>71471.39</v>
      </c>
      <c r="D5592" s="1">
        <v>76069.52</v>
      </c>
      <c r="E5592" s="1">
        <v>147540.91</v>
      </c>
    </row>
    <row r="5593" spans="1:5" hidden="1">
      <c r="A5593" s="1">
        <v>1971</v>
      </c>
      <c r="B5593" s="1">
        <v>39</v>
      </c>
      <c r="C5593" s="1">
        <v>73377.05</v>
      </c>
      <c r="D5593" s="1">
        <v>78416.960000000006</v>
      </c>
      <c r="E5593" s="1">
        <v>151794.01</v>
      </c>
    </row>
    <row r="5594" spans="1:5" hidden="1">
      <c r="A5594" s="1">
        <v>1971</v>
      </c>
      <c r="B5594" s="1">
        <v>40</v>
      </c>
      <c r="C5594" s="1">
        <v>76791.399999999994</v>
      </c>
      <c r="D5594" s="1">
        <v>82252.479999999996</v>
      </c>
      <c r="E5594" s="1">
        <v>159043.88</v>
      </c>
    </row>
    <row r="5595" spans="1:5" hidden="1">
      <c r="A5595" s="1">
        <v>1971</v>
      </c>
      <c r="B5595" s="1">
        <v>41</v>
      </c>
      <c r="C5595" s="1">
        <v>75839.22</v>
      </c>
      <c r="D5595" s="1">
        <v>82087.89</v>
      </c>
      <c r="E5595" s="1">
        <v>157927.10999999999</v>
      </c>
    </row>
    <row r="5596" spans="1:5" hidden="1">
      <c r="A5596" s="1">
        <v>1971</v>
      </c>
      <c r="B5596" s="1">
        <v>42</v>
      </c>
      <c r="C5596" s="1">
        <v>76969.929999999993</v>
      </c>
      <c r="D5596" s="1">
        <v>83276.740000000005</v>
      </c>
      <c r="E5596" s="1">
        <v>160246.67000000001</v>
      </c>
    </row>
    <row r="5597" spans="1:5" hidden="1">
      <c r="A5597" s="1">
        <v>1971</v>
      </c>
      <c r="B5597" s="1">
        <v>43</v>
      </c>
      <c r="C5597" s="1">
        <v>77725.240000000005</v>
      </c>
      <c r="D5597" s="1">
        <v>83778.179999999993</v>
      </c>
      <c r="E5597" s="1">
        <v>161503.41</v>
      </c>
    </row>
    <row r="5598" spans="1:5" hidden="1">
      <c r="A5598" s="1">
        <v>1971</v>
      </c>
      <c r="B5598" s="1">
        <v>44</v>
      </c>
      <c r="C5598" s="1">
        <v>76994.7</v>
      </c>
      <c r="D5598" s="1">
        <v>81975.759999999995</v>
      </c>
      <c r="E5598" s="1">
        <v>158970.46</v>
      </c>
    </row>
    <row r="5599" spans="1:5" hidden="1">
      <c r="A5599" s="1">
        <v>1971</v>
      </c>
      <c r="B5599" s="1">
        <v>45</v>
      </c>
      <c r="C5599" s="1">
        <v>78539.92</v>
      </c>
      <c r="D5599" s="1">
        <v>83653.64</v>
      </c>
      <c r="E5599" s="1">
        <v>162193.57</v>
      </c>
    </row>
    <row r="5600" spans="1:5" hidden="1">
      <c r="A5600" s="1">
        <v>1971</v>
      </c>
      <c r="B5600" s="1">
        <v>46</v>
      </c>
      <c r="C5600" s="1">
        <v>78614.179999999993</v>
      </c>
      <c r="D5600" s="1">
        <v>81932.06</v>
      </c>
      <c r="E5600" s="1">
        <v>160546.25</v>
      </c>
    </row>
    <row r="5601" spans="1:5" hidden="1">
      <c r="A5601" s="1">
        <v>1971</v>
      </c>
      <c r="B5601" s="1">
        <v>47</v>
      </c>
      <c r="C5601" s="1">
        <v>76845.16</v>
      </c>
      <c r="D5601" s="1">
        <v>79983.42</v>
      </c>
      <c r="E5601" s="1">
        <v>156828.57999999999</v>
      </c>
    </row>
    <row r="5602" spans="1:5" hidden="1">
      <c r="A5602" s="1">
        <v>1971</v>
      </c>
      <c r="B5602" s="1">
        <v>48</v>
      </c>
      <c r="C5602" s="1">
        <v>76652.34</v>
      </c>
      <c r="D5602" s="1">
        <v>79378.7</v>
      </c>
      <c r="E5602" s="1">
        <v>156031.04000000001</v>
      </c>
    </row>
    <row r="5603" spans="1:5" hidden="1">
      <c r="A5603" s="1">
        <v>1971</v>
      </c>
      <c r="B5603" s="1">
        <v>49</v>
      </c>
      <c r="C5603" s="1">
        <v>76424.62</v>
      </c>
      <c r="D5603" s="1">
        <v>79021.63</v>
      </c>
      <c r="E5603" s="1">
        <v>155446.26</v>
      </c>
    </row>
    <row r="5604" spans="1:5" hidden="1">
      <c r="A5604" s="1">
        <v>1971</v>
      </c>
      <c r="B5604" s="1">
        <v>50</v>
      </c>
      <c r="C5604" s="1">
        <v>76076.2</v>
      </c>
      <c r="D5604" s="1">
        <v>77793.22</v>
      </c>
      <c r="E5604" s="1">
        <v>153869.41</v>
      </c>
    </row>
    <row r="5605" spans="1:5" hidden="1">
      <c r="A5605" s="1">
        <v>1971</v>
      </c>
      <c r="B5605" s="1">
        <v>51</v>
      </c>
      <c r="C5605" s="1">
        <v>68829.429999999993</v>
      </c>
      <c r="D5605" s="1">
        <v>70326.11</v>
      </c>
      <c r="E5605" s="1">
        <v>139155.54</v>
      </c>
    </row>
    <row r="5606" spans="1:5" hidden="1">
      <c r="A5606" s="1">
        <v>1971</v>
      </c>
      <c r="B5606" s="1">
        <v>52</v>
      </c>
      <c r="C5606" s="1">
        <v>64431.1</v>
      </c>
      <c r="D5606" s="1">
        <v>64282.400000000001</v>
      </c>
      <c r="E5606" s="1">
        <v>128713.5</v>
      </c>
    </row>
    <row r="5607" spans="1:5" hidden="1">
      <c r="A5607" s="1">
        <v>1971</v>
      </c>
      <c r="B5607" s="1">
        <v>53</v>
      </c>
      <c r="C5607" s="1">
        <v>63298.080000000002</v>
      </c>
      <c r="D5607" s="1">
        <v>62455.31</v>
      </c>
      <c r="E5607" s="1">
        <v>125753.38</v>
      </c>
    </row>
    <row r="5608" spans="1:5" hidden="1">
      <c r="A5608" s="1">
        <v>1971</v>
      </c>
      <c r="B5608" s="1">
        <v>54</v>
      </c>
      <c r="C5608" s="1">
        <v>63289.13</v>
      </c>
      <c r="D5608" s="1">
        <v>62549.33</v>
      </c>
      <c r="E5608" s="1">
        <v>125838.46</v>
      </c>
    </row>
    <row r="5609" spans="1:5" hidden="1">
      <c r="A5609" s="1">
        <v>1971</v>
      </c>
      <c r="B5609" s="1">
        <v>55</v>
      </c>
      <c r="C5609" s="1">
        <v>63325.61</v>
      </c>
      <c r="D5609" s="1">
        <v>62433.79</v>
      </c>
      <c r="E5609" s="1">
        <v>125759.39</v>
      </c>
    </row>
    <row r="5610" spans="1:5" hidden="1">
      <c r="A5610" s="1">
        <v>1971</v>
      </c>
      <c r="B5610" s="1">
        <v>56</v>
      </c>
      <c r="C5610" s="1">
        <v>63911.79</v>
      </c>
      <c r="D5610" s="1">
        <v>63023.39</v>
      </c>
      <c r="E5610" s="1">
        <v>126935.18</v>
      </c>
    </row>
    <row r="5611" spans="1:5" hidden="1">
      <c r="A5611" s="1">
        <v>1971</v>
      </c>
      <c r="B5611" s="1">
        <v>57</v>
      </c>
      <c r="C5611" s="1">
        <v>62499.16</v>
      </c>
      <c r="D5611" s="1">
        <v>62397.33</v>
      </c>
      <c r="E5611" s="1">
        <v>124896.49</v>
      </c>
    </row>
    <row r="5612" spans="1:5" hidden="1">
      <c r="A5612" s="1">
        <v>1971</v>
      </c>
      <c r="B5612" s="1">
        <v>58</v>
      </c>
      <c r="C5612" s="1">
        <v>60762.17</v>
      </c>
      <c r="D5612" s="1">
        <v>60324.03</v>
      </c>
      <c r="E5612" s="1">
        <v>121086.2</v>
      </c>
    </row>
    <row r="5613" spans="1:5" hidden="1">
      <c r="A5613" s="1">
        <v>1971</v>
      </c>
      <c r="B5613" s="1">
        <v>59</v>
      </c>
      <c r="C5613" s="1">
        <v>58220.12</v>
      </c>
      <c r="D5613" s="1">
        <v>57309.23</v>
      </c>
      <c r="E5613" s="1">
        <v>115529.35</v>
      </c>
    </row>
    <row r="5614" spans="1:5" hidden="1">
      <c r="A5614" s="1">
        <v>1971</v>
      </c>
      <c r="B5614" s="1">
        <v>60</v>
      </c>
      <c r="C5614" s="1">
        <v>58909.21</v>
      </c>
      <c r="D5614" s="1">
        <v>55341.87</v>
      </c>
      <c r="E5614" s="1">
        <v>114251.08</v>
      </c>
    </row>
    <row r="5615" spans="1:5" hidden="1">
      <c r="A5615" s="1">
        <v>1971</v>
      </c>
      <c r="B5615" s="1">
        <v>61</v>
      </c>
      <c r="C5615" s="1">
        <v>54338.28</v>
      </c>
      <c r="D5615" s="1">
        <v>51794.1</v>
      </c>
      <c r="E5615" s="1">
        <v>106132.38</v>
      </c>
    </row>
    <row r="5616" spans="1:5" hidden="1">
      <c r="A5616" s="1">
        <v>1971</v>
      </c>
      <c r="B5616" s="1">
        <v>62</v>
      </c>
      <c r="C5616" s="1">
        <v>52286.03</v>
      </c>
      <c r="D5616" s="1">
        <v>49462.8</v>
      </c>
      <c r="E5616" s="1">
        <v>101748.83</v>
      </c>
    </row>
    <row r="5617" spans="1:5" hidden="1">
      <c r="A5617" s="1">
        <v>1971</v>
      </c>
      <c r="B5617" s="1">
        <v>63</v>
      </c>
      <c r="C5617" s="1">
        <v>50537.38</v>
      </c>
      <c r="D5617" s="1">
        <v>47182.2</v>
      </c>
      <c r="E5617" s="1">
        <v>97719.58</v>
      </c>
    </row>
    <row r="5618" spans="1:5" hidden="1">
      <c r="A5618" s="1">
        <v>1971</v>
      </c>
      <c r="B5618" s="1">
        <v>64</v>
      </c>
      <c r="C5618" s="1">
        <v>48198.6</v>
      </c>
      <c r="D5618" s="1">
        <v>44753.19</v>
      </c>
      <c r="E5618" s="1">
        <v>92951.78</v>
      </c>
    </row>
    <row r="5619" spans="1:5" hidden="1">
      <c r="A5619" s="1">
        <v>1971</v>
      </c>
      <c r="B5619" s="1">
        <v>65</v>
      </c>
      <c r="C5619" s="1">
        <v>46838.83</v>
      </c>
      <c r="D5619" s="1">
        <v>43136.97</v>
      </c>
      <c r="E5619" s="1">
        <v>89975.8</v>
      </c>
    </row>
    <row r="5620" spans="1:5" hidden="1">
      <c r="A5620" s="1">
        <v>1971</v>
      </c>
      <c r="B5620" s="1">
        <v>66</v>
      </c>
      <c r="C5620" s="1">
        <v>43592.56</v>
      </c>
      <c r="D5620" s="1">
        <v>40110.620000000003</v>
      </c>
      <c r="E5620" s="1">
        <v>83703.179999999993</v>
      </c>
    </row>
    <row r="5621" spans="1:5" hidden="1">
      <c r="A5621" s="1">
        <v>1971</v>
      </c>
      <c r="B5621" s="1">
        <v>67</v>
      </c>
      <c r="C5621" s="1">
        <v>40953.39</v>
      </c>
      <c r="D5621" s="1">
        <v>37371.870000000003</v>
      </c>
      <c r="E5621" s="1">
        <v>78325.259999999995</v>
      </c>
    </row>
    <row r="5622" spans="1:5" hidden="1">
      <c r="A5622" s="1">
        <v>1971</v>
      </c>
      <c r="B5622" s="1">
        <v>68</v>
      </c>
      <c r="C5622" s="1">
        <v>40003.269999999997</v>
      </c>
      <c r="D5622" s="1">
        <v>35070.01</v>
      </c>
      <c r="E5622" s="1">
        <v>75073.279999999999</v>
      </c>
    </row>
    <row r="5623" spans="1:5" hidden="1">
      <c r="A5623" s="1">
        <v>1971</v>
      </c>
      <c r="B5623" s="1">
        <v>69</v>
      </c>
      <c r="C5623" s="1">
        <v>38097.99</v>
      </c>
      <c r="D5623" s="1">
        <v>32478.2</v>
      </c>
      <c r="E5623" s="1">
        <v>70576.19</v>
      </c>
    </row>
    <row r="5624" spans="1:5" hidden="1">
      <c r="A5624" s="1">
        <v>1971</v>
      </c>
      <c r="B5624" s="1">
        <v>70</v>
      </c>
      <c r="C5624" s="1">
        <v>39223.01</v>
      </c>
      <c r="D5624" s="1">
        <v>30965.46</v>
      </c>
      <c r="E5624" s="1">
        <v>70188.47</v>
      </c>
    </row>
    <row r="5625" spans="1:5" hidden="1">
      <c r="A5625" s="1">
        <v>1971</v>
      </c>
      <c r="B5625" s="1">
        <v>71</v>
      </c>
      <c r="C5625" s="1">
        <v>37052.14</v>
      </c>
      <c r="D5625" s="1">
        <v>28477.69</v>
      </c>
      <c r="E5625" s="1">
        <v>65529.82</v>
      </c>
    </row>
    <row r="5626" spans="1:5" hidden="1">
      <c r="A5626" s="1">
        <v>1971</v>
      </c>
      <c r="B5626" s="1">
        <v>72</v>
      </c>
      <c r="C5626" s="1">
        <v>33338.339999999997</v>
      </c>
      <c r="D5626" s="1">
        <v>24883.98</v>
      </c>
      <c r="E5626" s="1">
        <v>58222.32</v>
      </c>
    </row>
    <row r="5627" spans="1:5" hidden="1">
      <c r="A5627" s="1">
        <v>1971</v>
      </c>
      <c r="B5627" s="1">
        <v>73</v>
      </c>
      <c r="C5627" s="1">
        <v>30995.42</v>
      </c>
      <c r="D5627" s="1">
        <v>21908.86</v>
      </c>
      <c r="E5627" s="1">
        <v>52904.27</v>
      </c>
    </row>
    <row r="5628" spans="1:5" hidden="1">
      <c r="A5628" s="1">
        <v>1971</v>
      </c>
      <c r="B5628" s="1">
        <v>74</v>
      </c>
      <c r="C5628" s="1">
        <v>30054.85</v>
      </c>
      <c r="D5628" s="1">
        <v>20078.3</v>
      </c>
      <c r="E5628" s="1">
        <v>50133.15</v>
      </c>
    </row>
    <row r="5629" spans="1:5" hidden="1">
      <c r="A5629" s="1">
        <v>1971</v>
      </c>
      <c r="B5629" s="1">
        <v>75</v>
      </c>
      <c r="C5629" s="1">
        <v>28910.77</v>
      </c>
      <c r="D5629" s="1">
        <v>18400.55</v>
      </c>
      <c r="E5629" s="1">
        <v>47311.33</v>
      </c>
    </row>
    <row r="5630" spans="1:5" hidden="1">
      <c r="A5630" s="1">
        <v>1971</v>
      </c>
      <c r="B5630" s="1">
        <v>76</v>
      </c>
      <c r="C5630" s="1">
        <v>27060.45</v>
      </c>
      <c r="D5630" s="1">
        <v>16897.169999999998</v>
      </c>
      <c r="E5630" s="1">
        <v>43957.62</v>
      </c>
    </row>
    <row r="5631" spans="1:5" hidden="1">
      <c r="A5631" s="1">
        <v>1971</v>
      </c>
      <c r="B5631" s="1">
        <v>77</v>
      </c>
      <c r="C5631" s="1">
        <v>24821.77</v>
      </c>
      <c r="D5631" s="1">
        <v>15280.36</v>
      </c>
      <c r="E5631" s="1">
        <v>40102.129999999997</v>
      </c>
    </row>
    <row r="5632" spans="1:5" hidden="1">
      <c r="A5632" s="1">
        <v>1971</v>
      </c>
      <c r="B5632" s="1">
        <v>78</v>
      </c>
      <c r="C5632" s="1">
        <v>23434.91</v>
      </c>
      <c r="D5632" s="1">
        <v>14140.49</v>
      </c>
      <c r="E5632" s="1">
        <v>37575.4</v>
      </c>
    </row>
    <row r="5633" spans="1:5" hidden="1">
      <c r="A5633" s="1">
        <v>1971</v>
      </c>
      <c r="B5633" s="1">
        <v>79</v>
      </c>
      <c r="C5633" s="1">
        <v>21210.23</v>
      </c>
      <c r="D5633" s="1">
        <v>12754.26</v>
      </c>
      <c r="E5633" s="1">
        <v>33964.49</v>
      </c>
    </row>
    <row r="5634" spans="1:5" hidden="1">
      <c r="A5634" s="1">
        <v>1971</v>
      </c>
      <c r="B5634" s="1">
        <v>80</v>
      </c>
      <c r="C5634" s="1">
        <v>20658.990000000002</v>
      </c>
      <c r="D5634" s="1">
        <v>11776.11</v>
      </c>
      <c r="E5634" s="1">
        <v>32435.1</v>
      </c>
    </row>
    <row r="5635" spans="1:5" hidden="1">
      <c r="A5635" s="1">
        <v>1971</v>
      </c>
      <c r="B5635" s="1">
        <v>81</v>
      </c>
      <c r="C5635" s="1">
        <v>18648.55</v>
      </c>
      <c r="D5635" s="1">
        <v>10557.66</v>
      </c>
      <c r="E5635" s="1">
        <v>29206.2</v>
      </c>
    </row>
    <row r="5636" spans="1:5" hidden="1">
      <c r="A5636" s="1">
        <v>1971</v>
      </c>
      <c r="B5636" s="1">
        <v>82</v>
      </c>
      <c r="C5636" s="1">
        <v>16520.16</v>
      </c>
      <c r="D5636" s="1">
        <v>9155.14</v>
      </c>
      <c r="E5636" s="1">
        <v>25675.3</v>
      </c>
    </row>
    <row r="5637" spans="1:5" hidden="1">
      <c r="A5637" s="1">
        <v>1971</v>
      </c>
      <c r="B5637" s="1">
        <v>83</v>
      </c>
      <c r="C5637" s="1">
        <v>14308.13</v>
      </c>
      <c r="D5637" s="1">
        <v>7651.01</v>
      </c>
      <c r="E5637" s="1">
        <v>21959.14</v>
      </c>
    </row>
    <row r="5638" spans="1:5" hidden="1">
      <c r="A5638" s="1">
        <v>1971</v>
      </c>
      <c r="B5638" s="1">
        <v>84</v>
      </c>
      <c r="C5638" s="1">
        <v>11970.77</v>
      </c>
      <c r="D5638" s="1">
        <v>6223.25</v>
      </c>
      <c r="E5638" s="1">
        <v>18194.02</v>
      </c>
    </row>
    <row r="5639" spans="1:5" hidden="1">
      <c r="A5639" s="1">
        <v>1971</v>
      </c>
      <c r="B5639" s="1">
        <v>85</v>
      </c>
      <c r="C5639" s="1">
        <v>10023.81</v>
      </c>
      <c r="D5639" s="1">
        <v>5040.59</v>
      </c>
      <c r="E5639" s="1">
        <v>15064.39</v>
      </c>
    </row>
    <row r="5640" spans="1:5" hidden="1">
      <c r="A5640" s="1">
        <v>1971</v>
      </c>
      <c r="B5640" s="1">
        <v>86</v>
      </c>
      <c r="C5640" s="1">
        <v>8421.14</v>
      </c>
      <c r="D5640" s="1">
        <v>4084.88</v>
      </c>
      <c r="E5640" s="1">
        <v>12506.02</v>
      </c>
    </row>
    <row r="5641" spans="1:5" hidden="1">
      <c r="A5641" s="1">
        <v>1971</v>
      </c>
      <c r="B5641" s="1">
        <v>87</v>
      </c>
      <c r="C5641" s="1">
        <v>6878.19</v>
      </c>
      <c r="D5641" s="1">
        <v>3183.93</v>
      </c>
      <c r="E5641" s="1">
        <v>10062.11</v>
      </c>
    </row>
    <row r="5642" spans="1:5" hidden="1">
      <c r="A5642" s="1">
        <v>1971</v>
      </c>
      <c r="B5642" s="1">
        <v>88</v>
      </c>
      <c r="C5642" s="1">
        <v>5446.97</v>
      </c>
      <c r="D5642" s="1">
        <v>2408.5100000000002</v>
      </c>
      <c r="E5642" s="1">
        <v>7855.48</v>
      </c>
    </row>
    <row r="5643" spans="1:5" hidden="1">
      <c r="A5643" s="1">
        <v>1971</v>
      </c>
      <c r="B5643" s="1">
        <v>89</v>
      </c>
      <c r="C5643" s="1">
        <v>4348.38</v>
      </c>
      <c r="D5643" s="1">
        <v>1841.57</v>
      </c>
      <c r="E5643" s="1">
        <v>6189.95</v>
      </c>
    </row>
    <row r="5644" spans="1:5" hidden="1">
      <c r="A5644" s="1">
        <v>1971</v>
      </c>
      <c r="B5644" s="1">
        <v>90</v>
      </c>
      <c r="C5644" s="1">
        <v>3504.94</v>
      </c>
      <c r="D5644" s="1">
        <v>1403.69</v>
      </c>
      <c r="E5644" s="1">
        <v>4908.63</v>
      </c>
    </row>
    <row r="5645" spans="1:5" hidden="1">
      <c r="A5645" s="1">
        <v>1971</v>
      </c>
      <c r="B5645" s="1">
        <v>91</v>
      </c>
      <c r="C5645" s="1">
        <v>2697.25</v>
      </c>
      <c r="D5645" s="1">
        <v>1017.41</v>
      </c>
      <c r="E5645" s="1">
        <v>3714.66</v>
      </c>
    </row>
    <row r="5646" spans="1:5" hidden="1">
      <c r="A5646" s="1">
        <v>1971</v>
      </c>
      <c r="B5646" s="1">
        <v>92</v>
      </c>
      <c r="C5646" s="1">
        <v>1944.03</v>
      </c>
      <c r="D5646" s="1">
        <v>712.8</v>
      </c>
      <c r="E5646" s="1">
        <v>2656.83</v>
      </c>
    </row>
    <row r="5647" spans="1:5" hidden="1">
      <c r="A5647" s="1">
        <v>1971</v>
      </c>
      <c r="B5647" s="1">
        <v>93</v>
      </c>
      <c r="C5647" s="1">
        <v>1378.33</v>
      </c>
      <c r="D5647" s="1">
        <v>495.13</v>
      </c>
      <c r="E5647" s="1">
        <v>1873.45</v>
      </c>
    </row>
    <row r="5648" spans="1:5" hidden="1">
      <c r="A5648" s="1">
        <v>1971</v>
      </c>
      <c r="B5648" s="1">
        <v>94</v>
      </c>
      <c r="C5648" s="1">
        <v>1000.22</v>
      </c>
      <c r="D5648" s="1">
        <v>346.33</v>
      </c>
      <c r="E5648" s="1">
        <v>1346.55</v>
      </c>
    </row>
    <row r="5649" spans="1:5" hidden="1">
      <c r="A5649" s="1">
        <v>1971</v>
      </c>
      <c r="B5649" s="1">
        <v>95</v>
      </c>
      <c r="C5649" s="1">
        <v>706.1</v>
      </c>
      <c r="D5649" s="1">
        <v>244.58</v>
      </c>
      <c r="E5649" s="1">
        <v>950.68</v>
      </c>
    </row>
    <row r="5650" spans="1:5" hidden="1">
      <c r="A5650" s="1">
        <v>1971</v>
      </c>
      <c r="B5650" s="1">
        <v>96</v>
      </c>
      <c r="C5650" s="1">
        <v>462.78</v>
      </c>
      <c r="D5650" s="1">
        <v>154.18</v>
      </c>
      <c r="E5650" s="1">
        <v>616.95000000000005</v>
      </c>
    </row>
    <row r="5651" spans="1:5" hidden="1">
      <c r="A5651" s="1">
        <v>1971</v>
      </c>
      <c r="B5651" s="1">
        <v>97</v>
      </c>
      <c r="C5651" s="1">
        <v>288.44</v>
      </c>
      <c r="D5651" s="1">
        <v>90.54</v>
      </c>
      <c r="E5651" s="1">
        <v>378.98</v>
      </c>
    </row>
    <row r="5652" spans="1:5" hidden="1">
      <c r="A5652" s="1">
        <v>1971</v>
      </c>
      <c r="B5652" s="1">
        <v>98</v>
      </c>
      <c r="C5652" s="1">
        <v>183.71</v>
      </c>
      <c r="D5652" s="1">
        <v>58.76</v>
      </c>
      <c r="E5652" s="1">
        <v>242.47</v>
      </c>
    </row>
    <row r="5653" spans="1:5" hidden="1">
      <c r="A5653" s="1">
        <v>1971</v>
      </c>
      <c r="B5653" s="1">
        <v>99</v>
      </c>
      <c r="C5653" s="1">
        <v>119.19</v>
      </c>
      <c r="D5653" s="1">
        <v>34.979999999999997</v>
      </c>
      <c r="E5653" s="1">
        <v>154.16999999999999</v>
      </c>
    </row>
    <row r="5654" spans="1:5" hidden="1">
      <c r="A5654" s="1">
        <v>1971</v>
      </c>
      <c r="B5654" s="1">
        <v>100</v>
      </c>
      <c r="C5654" s="1">
        <v>74.88</v>
      </c>
      <c r="D5654" s="1">
        <v>18.68</v>
      </c>
      <c r="E5654" s="1">
        <v>93.57</v>
      </c>
    </row>
    <row r="5655" spans="1:5" hidden="1">
      <c r="A5655" s="1">
        <v>1971</v>
      </c>
      <c r="B5655" s="1">
        <v>101</v>
      </c>
      <c r="C5655" s="1">
        <v>40.21</v>
      </c>
      <c r="D5655" s="1">
        <v>10.45</v>
      </c>
      <c r="E5655" s="1">
        <v>50.65</v>
      </c>
    </row>
    <row r="5656" spans="1:5" hidden="1">
      <c r="A5656" s="1">
        <v>1971</v>
      </c>
      <c r="B5656" s="1">
        <v>102</v>
      </c>
      <c r="C5656" s="1">
        <v>20.100000000000001</v>
      </c>
      <c r="D5656" s="1">
        <v>5.85</v>
      </c>
      <c r="E5656" s="1">
        <v>25.95</v>
      </c>
    </row>
    <row r="5657" spans="1:5" hidden="1">
      <c r="A5657" s="1">
        <v>1971</v>
      </c>
      <c r="B5657" s="1">
        <v>103</v>
      </c>
      <c r="C5657" s="1">
        <v>10.72</v>
      </c>
      <c r="D5657" s="1">
        <v>2.91</v>
      </c>
      <c r="E5657" s="1">
        <v>13.63</v>
      </c>
    </row>
    <row r="5658" spans="1:5" hidden="1">
      <c r="A5658" s="1">
        <v>1971</v>
      </c>
      <c r="B5658" s="1">
        <v>104</v>
      </c>
      <c r="C5658" s="1">
        <v>5.57</v>
      </c>
      <c r="D5658" s="1">
        <v>1.1100000000000001</v>
      </c>
      <c r="E5658" s="1">
        <v>6.68</v>
      </c>
    </row>
    <row r="5659" spans="1:5" hidden="1">
      <c r="A5659" s="1">
        <v>1971</v>
      </c>
      <c r="B5659" s="1">
        <v>105</v>
      </c>
      <c r="C5659" s="1">
        <v>3.5</v>
      </c>
      <c r="D5659" s="1">
        <v>0.75</v>
      </c>
      <c r="E5659" s="1">
        <v>4.25</v>
      </c>
    </row>
    <row r="5660" spans="1:5" hidden="1">
      <c r="A5660" s="1">
        <v>1971</v>
      </c>
      <c r="B5660" s="1">
        <v>106</v>
      </c>
      <c r="C5660" s="1">
        <v>1.05</v>
      </c>
      <c r="D5660" s="1">
        <v>0.34</v>
      </c>
      <c r="E5660" s="1">
        <v>1.39</v>
      </c>
    </row>
    <row r="5661" spans="1:5" hidden="1">
      <c r="A5661" s="1">
        <v>1971</v>
      </c>
      <c r="B5661" s="1">
        <v>107</v>
      </c>
      <c r="C5661" s="1">
        <v>0</v>
      </c>
      <c r="D5661" s="1">
        <v>0</v>
      </c>
      <c r="E5661" s="1">
        <v>0</v>
      </c>
    </row>
    <row r="5662" spans="1:5" hidden="1">
      <c r="A5662" s="1">
        <v>1971</v>
      </c>
      <c r="B5662" s="1">
        <v>108</v>
      </c>
      <c r="C5662" s="1">
        <v>0</v>
      </c>
      <c r="D5662" s="1">
        <v>0</v>
      </c>
      <c r="E5662" s="1">
        <v>0</v>
      </c>
    </row>
    <row r="5663" spans="1:5" hidden="1">
      <c r="A5663" s="1">
        <v>1971</v>
      </c>
      <c r="B5663" s="1">
        <v>109</v>
      </c>
      <c r="C5663" s="1">
        <v>0</v>
      </c>
      <c r="D5663" s="1">
        <v>0</v>
      </c>
      <c r="E5663" s="1">
        <v>0</v>
      </c>
    </row>
    <row r="5664" spans="1:5" hidden="1">
      <c r="A5664" s="1">
        <v>1971</v>
      </c>
      <c r="B5664" s="1" t="s">
        <v>121</v>
      </c>
      <c r="C5664" s="1">
        <v>0</v>
      </c>
      <c r="D5664" s="1">
        <v>0</v>
      </c>
      <c r="E5664" s="1">
        <v>0</v>
      </c>
    </row>
    <row r="5665" spans="1:5" hidden="1">
      <c r="A5665" s="1">
        <v>1972</v>
      </c>
      <c r="B5665" s="1">
        <v>0</v>
      </c>
      <c r="C5665" s="1">
        <v>128954.41</v>
      </c>
      <c r="D5665" s="1">
        <v>134485.24</v>
      </c>
      <c r="E5665" s="1">
        <v>263439.65000000002</v>
      </c>
    </row>
    <row r="5666" spans="1:5" hidden="1">
      <c r="A5666" s="1">
        <v>1972</v>
      </c>
      <c r="B5666" s="1">
        <v>1</v>
      </c>
      <c r="C5666" s="1">
        <v>129791.02</v>
      </c>
      <c r="D5666" s="1">
        <v>135162.71</v>
      </c>
      <c r="E5666" s="1">
        <v>264953.73</v>
      </c>
    </row>
    <row r="5667" spans="1:5" hidden="1">
      <c r="A5667" s="1">
        <v>1972</v>
      </c>
      <c r="B5667" s="1">
        <v>2</v>
      </c>
      <c r="C5667" s="1">
        <v>124177.41</v>
      </c>
      <c r="D5667" s="1">
        <v>129522.78</v>
      </c>
      <c r="E5667" s="1">
        <v>253700.18</v>
      </c>
    </row>
    <row r="5668" spans="1:5" hidden="1">
      <c r="A5668" s="1">
        <v>1972</v>
      </c>
      <c r="B5668" s="1">
        <v>3</v>
      </c>
      <c r="C5668" s="1">
        <v>123811.17</v>
      </c>
      <c r="D5668" s="1">
        <v>129276.58</v>
      </c>
      <c r="E5668" s="1">
        <v>253087.74</v>
      </c>
    </row>
    <row r="5669" spans="1:5" hidden="1">
      <c r="A5669" s="1">
        <v>1972</v>
      </c>
      <c r="B5669" s="1">
        <v>4</v>
      </c>
      <c r="C5669" s="1">
        <v>119665.87</v>
      </c>
      <c r="D5669" s="1">
        <v>125603.54</v>
      </c>
      <c r="E5669" s="1">
        <v>245269.41</v>
      </c>
    </row>
    <row r="5670" spans="1:5" hidden="1">
      <c r="A5670" s="1">
        <v>1972</v>
      </c>
      <c r="B5670" s="1">
        <v>5</v>
      </c>
      <c r="C5670" s="1">
        <v>118285.64</v>
      </c>
      <c r="D5670" s="1">
        <v>124433.99</v>
      </c>
      <c r="E5670" s="1">
        <v>242719.62</v>
      </c>
    </row>
    <row r="5671" spans="1:5" hidden="1">
      <c r="A5671" s="1">
        <v>1972</v>
      </c>
      <c r="B5671" s="1">
        <v>6</v>
      </c>
      <c r="C5671" s="1">
        <v>116955.29</v>
      </c>
      <c r="D5671" s="1">
        <v>122869.37</v>
      </c>
      <c r="E5671" s="1">
        <v>239824.66</v>
      </c>
    </row>
    <row r="5672" spans="1:5" hidden="1">
      <c r="A5672" s="1">
        <v>1972</v>
      </c>
      <c r="B5672" s="1">
        <v>7</v>
      </c>
      <c r="C5672" s="1">
        <v>118470.7</v>
      </c>
      <c r="D5672" s="1">
        <v>124701.57</v>
      </c>
      <c r="E5672" s="1">
        <v>243172.27</v>
      </c>
    </row>
    <row r="5673" spans="1:5" hidden="1">
      <c r="A5673" s="1">
        <v>1972</v>
      </c>
      <c r="B5673" s="1">
        <v>8</v>
      </c>
      <c r="C5673" s="1">
        <v>122171.53</v>
      </c>
      <c r="D5673" s="1">
        <v>128869.57</v>
      </c>
      <c r="E5673" s="1">
        <v>251041.11</v>
      </c>
    </row>
    <row r="5674" spans="1:5" hidden="1">
      <c r="A5674" s="1">
        <v>1972</v>
      </c>
      <c r="B5674" s="1">
        <v>9</v>
      </c>
      <c r="C5674" s="1">
        <v>125312.17</v>
      </c>
      <c r="D5674" s="1">
        <v>132215.79999999999</v>
      </c>
      <c r="E5674" s="1">
        <v>257527.97</v>
      </c>
    </row>
    <row r="5675" spans="1:5" hidden="1">
      <c r="A5675" s="1">
        <v>1972</v>
      </c>
      <c r="B5675" s="1">
        <v>10</v>
      </c>
      <c r="C5675" s="1">
        <v>127022.96</v>
      </c>
      <c r="D5675" s="1">
        <v>133883.15</v>
      </c>
      <c r="E5675" s="1">
        <v>260906.11</v>
      </c>
    </row>
    <row r="5676" spans="1:5" hidden="1">
      <c r="A5676" s="1">
        <v>1972</v>
      </c>
      <c r="B5676" s="1">
        <v>11</v>
      </c>
      <c r="C5676" s="1">
        <v>126308.59</v>
      </c>
      <c r="D5676" s="1">
        <v>133093.46</v>
      </c>
      <c r="E5676" s="1">
        <v>259402.04</v>
      </c>
    </row>
    <row r="5677" spans="1:5" hidden="1">
      <c r="A5677" s="1">
        <v>1972</v>
      </c>
      <c r="B5677" s="1">
        <v>12</v>
      </c>
      <c r="C5677" s="1">
        <v>124525.91</v>
      </c>
      <c r="D5677" s="1">
        <v>131001.67</v>
      </c>
      <c r="E5677" s="1">
        <v>255527.58</v>
      </c>
    </row>
    <row r="5678" spans="1:5" hidden="1">
      <c r="A5678" s="1">
        <v>1972</v>
      </c>
      <c r="B5678" s="1">
        <v>13</v>
      </c>
      <c r="C5678" s="1">
        <v>122901.72</v>
      </c>
      <c r="D5678" s="1">
        <v>128770.72</v>
      </c>
      <c r="E5678" s="1">
        <v>251672.43</v>
      </c>
    </row>
    <row r="5679" spans="1:5" hidden="1">
      <c r="A5679" s="1">
        <v>1972</v>
      </c>
      <c r="B5679" s="1">
        <v>14</v>
      </c>
      <c r="C5679" s="1">
        <v>120593.08</v>
      </c>
      <c r="D5679" s="1">
        <v>126141.03</v>
      </c>
      <c r="E5679" s="1">
        <v>246734.11</v>
      </c>
    </row>
    <row r="5680" spans="1:5" hidden="1">
      <c r="A5680" s="1">
        <v>1972</v>
      </c>
      <c r="B5680" s="1">
        <v>15</v>
      </c>
      <c r="C5680" s="1">
        <v>117707.59</v>
      </c>
      <c r="D5680" s="1">
        <v>123241.74</v>
      </c>
      <c r="E5680" s="1">
        <v>240949.33</v>
      </c>
    </row>
    <row r="5681" spans="1:5" hidden="1">
      <c r="A5681" s="1">
        <v>1972</v>
      </c>
      <c r="B5681" s="1">
        <v>16</v>
      </c>
      <c r="C5681" s="1">
        <v>115287.5</v>
      </c>
      <c r="D5681" s="1">
        <v>120391.57</v>
      </c>
      <c r="E5681" s="1">
        <v>235679.08</v>
      </c>
    </row>
    <row r="5682" spans="1:5" hidden="1">
      <c r="A5682" s="1">
        <v>1972</v>
      </c>
      <c r="B5682" s="1">
        <v>17</v>
      </c>
      <c r="C5682" s="1">
        <v>113367.67999999999</v>
      </c>
      <c r="D5682" s="1">
        <v>117218.54</v>
      </c>
      <c r="E5682" s="1">
        <v>230586.21</v>
      </c>
    </row>
    <row r="5683" spans="1:5" hidden="1">
      <c r="A5683" s="1">
        <v>1972</v>
      </c>
      <c r="B5683" s="1">
        <v>18</v>
      </c>
      <c r="C5683" s="1">
        <v>112431.41</v>
      </c>
      <c r="D5683" s="1">
        <v>115430.18</v>
      </c>
      <c r="E5683" s="1">
        <v>227861.59</v>
      </c>
    </row>
    <row r="5684" spans="1:5" hidden="1">
      <c r="A5684" s="1">
        <v>1972</v>
      </c>
      <c r="B5684" s="1">
        <v>19</v>
      </c>
      <c r="C5684" s="1">
        <v>112058.44</v>
      </c>
      <c r="D5684" s="1">
        <v>115058.26</v>
      </c>
      <c r="E5684" s="1">
        <v>227116.7</v>
      </c>
    </row>
    <row r="5685" spans="1:5" hidden="1">
      <c r="A5685" s="1">
        <v>1972</v>
      </c>
      <c r="B5685" s="1">
        <v>20</v>
      </c>
      <c r="C5685" s="1">
        <v>111095.27</v>
      </c>
      <c r="D5685" s="1">
        <v>114708.43</v>
      </c>
      <c r="E5685" s="1">
        <v>225803.7</v>
      </c>
    </row>
    <row r="5686" spans="1:5" hidden="1">
      <c r="A5686" s="1">
        <v>1972</v>
      </c>
      <c r="B5686" s="1">
        <v>21</v>
      </c>
      <c r="C5686" s="1">
        <v>110684.81</v>
      </c>
      <c r="D5686" s="1">
        <v>114807.85</v>
      </c>
      <c r="E5686" s="1">
        <v>225492.66</v>
      </c>
    </row>
    <row r="5687" spans="1:5" hidden="1">
      <c r="A5687" s="1">
        <v>1972</v>
      </c>
      <c r="B5687" s="1">
        <v>22</v>
      </c>
      <c r="C5687" s="1">
        <v>110722.29</v>
      </c>
      <c r="D5687" s="1">
        <v>114560.54</v>
      </c>
      <c r="E5687" s="1">
        <v>225282.83</v>
      </c>
    </row>
    <row r="5688" spans="1:5" hidden="1">
      <c r="A5688" s="1">
        <v>1972</v>
      </c>
      <c r="B5688" s="1">
        <v>23</v>
      </c>
      <c r="C5688" s="1">
        <v>110545.09</v>
      </c>
      <c r="D5688" s="1">
        <v>114694.71</v>
      </c>
      <c r="E5688" s="1">
        <v>225239.79</v>
      </c>
    </row>
    <row r="5689" spans="1:5" hidden="1">
      <c r="A5689" s="1">
        <v>1972</v>
      </c>
      <c r="B5689" s="1">
        <v>24</v>
      </c>
      <c r="C5689" s="1">
        <v>113408.61</v>
      </c>
      <c r="D5689" s="1">
        <v>118749.05</v>
      </c>
      <c r="E5689" s="1">
        <v>232157.66</v>
      </c>
    </row>
    <row r="5690" spans="1:5" hidden="1">
      <c r="A5690" s="1">
        <v>1972</v>
      </c>
      <c r="B5690" s="1">
        <v>25</v>
      </c>
      <c r="C5690" s="1">
        <v>113209.58</v>
      </c>
      <c r="D5690" s="1">
        <v>119725.24</v>
      </c>
      <c r="E5690" s="1">
        <v>232934.82</v>
      </c>
    </row>
    <row r="5691" spans="1:5" hidden="1">
      <c r="A5691" s="1">
        <v>1972</v>
      </c>
      <c r="B5691" s="1">
        <v>26</v>
      </c>
      <c r="C5691" s="1">
        <v>104835.86</v>
      </c>
      <c r="D5691" s="1">
        <v>111754.28</v>
      </c>
      <c r="E5691" s="1">
        <v>216590.14</v>
      </c>
    </row>
    <row r="5692" spans="1:5" hidden="1">
      <c r="A5692" s="1">
        <v>1972</v>
      </c>
      <c r="B5692" s="1">
        <v>27</v>
      </c>
      <c r="C5692" s="1">
        <v>97759.37</v>
      </c>
      <c r="D5692" s="1">
        <v>104232.43</v>
      </c>
      <c r="E5692" s="1">
        <v>201991.8</v>
      </c>
    </row>
    <row r="5693" spans="1:5" hidden="1">
      <c r="A5693" s="1">
        <v>1972</v>
      </c>
      <c r="B5693" s="1">
        <v>28</v>
      </c>
      <c r="C5693" s="1">
        <v>93756.68</v>
      </c>
      <c r="D5693" s="1">
        <v>99790.53</v>
      </c>
      <c r="E5693" s="1">
        <v>193547.21</v>
      </c>
    </row>
    <row r="5694" spans="1:5" hidden="1">
      <c r="A5694" s="1">
        <v>1972</v>
      </c>
      <c r="B5694" s="1">
        <v>29</v>
      </c>
      <c r="C5694" s="1">
        <v>89289.45</v>
      </c>
      <c r="D5694" s="1">
        <v>95504.7</v>
      </c>
      <c r="E5694" s="1">
        <v>184794.15</v>
      </c>
    </row>
    <row r="5695" spans="1:5" hidden="1">
      <c r="A5695" s="1">
        <v>1972</v>
      </c>
      <c r="B5695" s="1">
        <v>30</v>
      </c>
      <c r="C5695" s="1">
        <v>86341.16</v>
      </c>
      <c r="D5695" s="1">
        <v>93003.86</v>
      </c>
      <c r="E5695" s="1">
        <v>179345.02</v>
      </c>
    </row>
    <row r="5696" spans="1:5" hidden="1">
      <c r="A5696" s="1">
        <v>1972</v>
      </c>
      <c r="B5696" s="1">
        <v>31</v>
      </c>
      <c r="C5696" s="1">
        <v>83760.899999999994</v>
      </c>
      <c r="D5696" s="1">
        <v>90705.72</v>
      </c>
      <c r="E5696" s="1">
        <v>174466.62</v>
      </c>
    </row>
    <row r="5697" spans="1:5" hidden="1">
      <c r="A5697" s="1">
        <v>1972</v>
      </c>
      <c r="B5697" s="1">
        <v>32</v>
      </c>
      <c r="C5697" s="1">
        <v>81491.14</v>
      </c>
      <c r="D5697" s="1">
        <v>87812.29</v>
      </c>
      <c r="E5697" s="1">
        <v>169303.42</v>
      </c>
    </row>
    <row r="5698" spans="1:5" hidden="1">
      <c r="A5698" s="1">
        <v>1972</v>
      </c>
      <c r="B5698" s="1">
        <v>33</v>
      </c>
      <c r="C5698" s="1">
        <v>80059.98</v>
      </c>
      <c r="D5698" s="1">
        <v>85152.81</v>
      </c>
      <c r="E5698" s="1">
        <v>165212.79</v>
      </c>
    </row>
    <row r="5699" spans="1:5" hidden="1">
      <c r="A5699" s="1">
        <v>1972</v>
      </c>
      <c r="B5699" s="1">
        <v>34</v>
      </c>
      <c r="C5699" s="1">
        <v>78658.09</v>
      </c>
      <c r="D5699" s="1">
        <v>83071.89</v>
      </c>
      <c r="E5699" s="1">
        <v>161729.98000000001</v>
      </c>
    </row>
    <row r="5700" spans="1:5" hidden="1">
      <c r="A5700" s="1">
        <v>1972</v>
      </c>
      <c r="B5700" s="1">
        <v>35</v>
      </c>
      <c r="C5700" s="1">
        <v>77882.02</v>
      </c>
      <c r="D5700" s="1">
        <v>82282.42</v>
      </c>
      <c r="E5700" s="1">
        <v>160164.45000000001</v>
      </c>
    </row>
    <row r="5701" spans="1:5" hidden="1">
      <c r="A5701" s="1">
        <v>1972</v>
      </c>
      <c r="B5701" s="1">
        <v>36</v>
      </c>
      <c r="C5701" s="1">
        <v>76743.990000000005</v>
      </c>
      <c r="D5701" s="1">
        <v>81062.16</v>
      </c>
      <c r="E5701" s="1">
        <v>157806.15</v>
      </c>
    </row>
    <row r="5702" spans="1:5" hidden="1">
      <c r="A5702" s="1">
        <v>1972</v>
      </c>
      <c r="B5702" s="1">
        <v>37</v>
      </c>
      <c r="C5702" s="1">
        <v>73651.42</v>
      </c>
      <c r="D5702" s="1">
        <v>77706.7</v>
      </c>
      <c r="E5702" s="1">
        <v>151358.12</v>
      </c>
    </row>
    <row r="5703" spans="1:5" hidden="1">
      <c r="A5703" s="1">
        <v>1972</v>
      </c>
      <c r="B5703" s="1">
        <v>38</v>
      </c>
      <c r="C5703" s="1">
        <v>71615.5</v>
      </c>
      <c r="D5703" s="1">
        <v>75903.179999999993</v>
      </c>
      <c r="E5703" s="1">
        <v>147518.69</v>
      </c>
    </row>
    <row r="5704" spans="1:5" hidden="1">
      <c r="A5704" s="1">
        <v>1972</v>
      </c>
      <c r="B5704" s="1">
        <v>39</v>
      </c>
      <c r="C5704" s="1">
        <v>72180.789999999994</v>
      </c>
      <c r="D5704" s="1">
        <v>76881.72</v>
      </c>
      <c r="E5704" s="1">
        <v>149062.51</v>
      </c>
    </row>
    <row r="5705" spans="1:5" hidden="1">
      <c r="A5705" s="1">
        <v>1972</v>
      </c>
      <c r="B5705" s="1">
        <v>40</v>
      </c>
      <c r="C5705" s="1">
        <v>74340.86</v>
      </c>
      <c r="D5705" s="1">
        <v>79474.98</v>
      </c>
      <c r="E5705" s="1">
        <v>153815.82999999999</v>
      </c>
    </row>
    <row r="5706" spans="1:5" hidden="1">
      <c r="A5706" s="1">
        <v>1972</v>
      </c>
      <c r="B5706" s="1">
        <v>41</v>
      </c>
      <c r="C5706" s="1">
        <v>76410.38</v>
      </c>
      <c r="D5706" s="1">
        <v>82036.66</v>
      </c>
      <c r="E5706" s="1">
        <v>158447.04000000001</v>
      </c>
    </row>
    <row r="5707" spans="1:5" hidden="1">
      <c r="A5707" s="1">
        <v>1972</v>
      </c>
      <c r="B5707" s="1">
        <v>42</v>
      </c>
      <c r="C5707" s="1">
        <v>76656.320000000007</v>
      </c>
      <c r="D5707" s="1">
        <v>82820.990000000005</v>
      </c>
      <c r="E5707" s="1">
        <v>159477.31</v>
      </c>
    </row>
    <row r="5708" spans="1:5" hidden="1">
      <c r="A5708" s="1">
        <v>1972</v>
      </c>
      <c r="B5708" s="1">
        <v>43</v>
      </c>
      <c r="C5708" s="1">
        <v>77331.66</v>
      </c>
      <c r="D5708" s="1">
        <v>83600.479999999996</v>
      </c>
      <c r="E5708" s="1">
        <v>160932.13</v>
      </c>
    </row>
    <row r="5709" spans="1:5" hidden="1">
      <c r="A5709" s="1">
        <v>1972</v>
      </c>
      <c r="B5709" s="1">
        <v>44</v>
      </c>
      <c r="C5709" s="1">
        <v>77729.86</v>
      </c>
      <c r="D5709" s="1">
        <v>83420.5</v>
      </c>
      <c r="E5709" s="1">
        <v>161150.35999999999</v>
      </c>
    </row>
    <row r="5710" spans="1:5" hidden="1">
      <c r="A5710" s="1">
        <v>1972</v>
      </c>
      <c r="B5710" s="1">
        <v>45</v>
      </c>
      <c r="C5710" s="1">
        <v>77885.08</v>
      </c>
      <c r="D5710" s="1">
        <v>83275.05</v>
      </c>
      <c r="E5710" s="1">
        <v>161160.14000000001</v>
      </c>
    </row>
    <row r="5711" spans="1:5" hidden="1">
      <c r="A5711" s="1">
        <v>1972</v>
      </c>
      <c r="B5711" s="1">
        <v>46</v>
      </c>
      <c r="C5711" s="1">
        <v>79237.440000000002</v>
      </c>
      <c r="D5711" s="1">
        <v>83972.14</v>
      </c>
      <c r="E5711" s="1">
        <v>163209.57999999999</v>
      </c>
    </row>
    <row r="5712" spans="1:5" hidden="1">
      <c r="A5712" s="1">
        <v>1972</v>
      </c>
      <c r="B5712" s="1">
        <v>47</v>
      </c>
      <c r="C5712" s="1">
        <v>78594.86</v>
      </c>
      <c r="D5712" s="1">
        <v>82131.75</v>
      </c>
      <c r="E5712" s="1">
        <v>160726.60999999999</v>
      </c>
    </row>
    <row r="5713" spans="1:5" hidden="1">
      <c r="A5713" s="1">
        <v>1972</v>
      </c>
      <c r="B5713" s="1">
        <v>48</v>
      </c>
      <c r="C5713" s="1">
        <v>77105.88</v>
      </c>
      <c r="D5713" s="1">
        <v>79998.740000000005</v>
      </c>
      <c r="E5713" s="1">
        <v>157104.60999999999</v>
      </c>
    </row>
    <row r="5714" spans="1:5" hidden="1">
      <c r="A5714" s="1">
        <v>1972</v>
      </c>
      <c r="B5714" s="1">
        <v>49</v>
      </c>
      <c r="C5714" s="1">
        <v>76930.81</v>
      </c>
      <c r="D5714" s="1">
        <v>79526.45</v>
      </c>
      <c r="E5714" s="1">
        <v>156457.26999999999</v>
      </c>
    </row>
    <row r="5715" spans="1:5" hidden="1">
      <c r="A5715" s="1">
        <v>1972</v>
      </c>
      <c r="B5715" s="1">
        <v>50</v>
      </c>
      <c r="C5715" s="1">
        <v>77397.179999999993</v>
      </c>
      <c r="D5715" s="1">
        <v>79435.77</v>
      </c>
      <c r="E5715" s="1">
        <v>156832.95000000001</v>
      </c>
    </row>
    <row r="5716" spans="1:5" hidden="1">
      <c r="A5716" s="1">
        <v>1972</v>
      </c>
      <c r="B5716" s="1">
        <v>51</v>
      </c>
      <c r="C5716" s="1">
        <v>75140.23</v>
      </c>
      <c r="D5716" s="1">
        <v>76850.17</v>
      </c>
      <c r="E5716" s="1">
        <v>151990.39999999999</v>
      </c>
    </row>
    <row r="5717" spans="1:5" hidden="1">
      <c r="A5717" s="1">
        <v>1972</v>
      </c>
      <c r="B5717" s="1">
        <v>52</v>
      </c>
      <c r="C5717" s="1">
        <v>69174.8</v>
      </c>
      <c r="D5717" s="1">
        <v>70156.25</v>
      </c>
      <c r="E5717" s="1">
        <v>139331.04999999999</v>
      </c>
    </row>
    <row r="5718" spans="1:5" hidden="1">
      <c r="A5718" s="1">
        <v>1972</v>
      </c>
      <c r="B5718" s="1">
        <v>53</v>
      </c>
      <c r="C5718" s="1">
        <v>64665.09</v>
      </c>
      <c r="D5718" s="1">
        <v>64114.44</v>
      </c>
      <c r="E5718" s="1">
        <v>128779.53</v>
      </c>
    </row>
    <row r="5719" spans="1:5" hidden="1">
      <c r="A5719" s="1">
        <v>1972</v>
      </c>
      <c r="B5719" s="1">
        <v>54</v>
      </c>
      <c r="C5719" s="1">
        <v>63385.68</v>
      </c>
      <c r="D5719" s="1">
        <v>62269</v>
      </c>
      <c r="E5719" s="1">
        <v>125654.68</v>
      </c>
    </row>
    <row r="5720" spans="1:5" hidden="1">
      <c r="A5720" s="1">
        <v>1972</v>
      </c>
      <c r="B5720" s="1">
        <v>55</v>
      </c>
      <c r="C5720" s="1">
        <v>63321.52</v>
      </c>
      <c r="D5720" s="1">
        <v>62256.11</v>
      </c>
      <c r="E5720" s="1">
        <v>125577.63</v>
      </c>
    </row>
    <row r="5721" spans="1:5" hidden="1">
      <c r="A5721" s="1">
        <v>1972</v>
      </c>
      <c r="B5721" s="1">
        <v>56</v>
      </c>
      <c r="C5721" s="1">
        <v>63585.14</v>
      </c>
      <c r="D5721" s="1">
        <v>62153.26</v>
      </c>
      <c r="E5721" s="1">
        <v>125738.4</v>
      </c>
    </row>
    <row r="5722" spans="1:5" hidden="1">
      <c r="A5722" s="1">
        <v>1972</v>
      </c>
      <c r="B5722" s="1">
        <v>57</v>
      </c>
      <c r="C5722" s="1">
        <v>63634.81</v>
      </c>
      <c r="D5722" s="1">
        <v>62370.41</v>
      </c>
      <c r="E5722" s="1">
        <v>126005.22</v>
      </c>
    </row>
    <row r="5723" spans="1:5" hidden="1">
      <c r="A5723" s="1">
        <v>1972</v>
      </c>
      <c r="B5723" s="1">
        <v>58</v>
      </c>
      <c r="C5723" s="1">
        <v>62714.8</v>
      </c>
      <c r="D5723" s="1">
        <v>61708.13</v>
      </c>
      <c r="E5723" s="1">
        <v>124422.93</v>
      </c>
    </row>
    <row r="5724" spans="1:5" hidden="1">
      <c r="A5724" s="1">
        <v>1972</v>
      </c>
      <c r="B5724" s="1">
        <v>59</v>
      </c>
      <c r="C5724" s="1">
        <v>60793.78</v>
      </c>
      <c r="D5724" s="1">
        <v>59463.98</v>
      </c>
      <c r="E5724" s="1">
        <v>120257.76</v>
      </c>
    </row>
    <row r="5725" spans="1:5" hidden="1">
      <c r="A5725" s="1">
        <v>1972</v>
      </c>
      <c r="B5725" s="1">
        <v>60</v>
      </c>
      <c r="C5725" s="1">
        <v>59565.73</v>
      </c>
      <c r="D5725" s="1">
        <v>56911.43</v>
      </c>
      <c r="E5725" s="1">
        <v>116477.15</v>
      </c>
    </row>
    <row r="5726" spans="1:5" hidden="1">
      <c r="A5726" s="1">
        <v>1972</v>
      </c>
      <c r="B5726" s="1">
        <v>61</v>
      </c>
      <c r="C5726" s="1">
        <v>57958.37</v>
      </c>
      <c r="D5726" s="1">
        <v>54212.78</v>
      </c>
      <c r="E5726" s="1">
        <v>112171.16</v>
      </c>
    </row>
    <row r="5727" spans="1:5" hidden="1">
      <c r="A5727" s="1">
        <v>1972</v>
      </c>
      <c r="B5727" s="1">
        <v>62</v>
      </c>
      <c r="C5727" s="1">
        <v>54498.91</v>
      </c>
      <c r="D5727" s="1">
        <v>51048.29</v>
      </c>
      <c r="E5727" s="1">
        <v>105547.2</v>
      </c>
    </row>
    <row r="5728" spans="1:5" hidden="1">
      <c r="A5728" s="1">
        <v>1972</v>
      </c>
      <c r="B5728" s="1">
        <v>63</v>
      </c>
      <c r="C5728" s="1">
        <v>52058.81</v>
      </c>
      <c r="D5728" s="1">
        <v>48474.89</v>
      </c>
      <c r="E5728" s="1">
        <v>100533.7</v>
      </c>
    </row>
    <row r="5729" spans="1:5" hidden="1">
      <c r="A5729" s="1">
        <v>1972</v>
      </c>
      <c r="B5729" s="1">
        <v>64</v>
      </c>
      <c r="C5729" s="1">
        <v>50310.9</v>
      </c>
      <c r="D5729" s="1">
        <v>46137.96</v>
      </c>
      <c r="E5729" s="1">
        <v>96448.86</v>
      </c>
    </row>
    <row r="5730" spans="1:5" hidden="1">
      <c r="A5730" s="1">
        <v>1972</v>
      </c>
      <c r="B5730" s="1">
        <v>65</v>
      </c>
      <c r="C5730" s="1">
        <v>48308.66</v>
      </c>
      <c r="D5730" s="1">
        <v>44153.39</v>
      </c>
      <c r="E5730" s="1">
        <v>92462.05</v>
      </c>
    </row>
    <row r="5731" spans="1:5" hidden="1">
      <c r="A5731" s="1">
        <v>1972</v>
      </c>
      <c r="B5731" s="1">
        <v>66</v>
      </c>
      <c r="C5731" s="1">
        <v>46193.84</v>
      </c>
      <c r="D5731" s="1">
        <v>42006.78</v>
      </c>
      <c r="E5731" s="1">
        <v>88200.62</v>
      </c>
    </row>
    <row r="5732" spans="1:5" hidden="1">
      <c r="A5732" s="1">
        <v>1972</v>
      </c>
      <c r="B5732" s="1">
        <v>67</v>
      </c>
      <c r="C5732" s="1">
        <v>43266.67</v>
      </c>
      <c r="D5732" s="1">
        <v>39018.129999999997</v>
      </c>
      <c r="E5732" s="1">
        <v>82284.800000000003</v>
      </c>
    </row>
    <row r="5733" spans="1:5" hidden="1">
      <c r="A5733" s="1">
        <v>1972</v>
      </c>
      <c r="B5733" s="1">
        <v>68</v>
      </c>
      <c r="C5733" s="1">
        <v>40664.629999999997</v>
      </c>
      <c r="D5733" s="1">
        <v>36236.370000000003</v>
      </c>
      <c r="E5733" s="1">
        <v>76901</v>
      </c>
    </row>
    <row r="5734" spans="1:5" hidden="1">
      <c r="A5734" s="1">
        <v>1972</v>
      </c>
      <c r="B5734" s="1">
        <v>69</v>
      </c>
      <c r="C5734" s="1">
        <v>38842.39</v>
      </c>
      <c r="D5734" s="1">
        <v>33640.660000000003</v>
      </c>
      <c r="E5734" s="1">
        <v>72483.05</v>
      </c>
    </row>
    <row r="5735" spans="1:5" hidden="1">
      <c r="A5735" s="1">
        <v>1972</v>
      </c>
      <c r="B5735" s="1">
        <v>70</v>
      </c>
      <c r="C5735" s="1">
        <v>38142.18</v>
      </c>
      <c r="D5735" s="1">
        <v>31341.119999999999</v>
      </c>
      <c r="E5735" s="1">
        <v>69483.3</v>
      </c>
    </row>
    <row r="5736" spans="1:5" hidden="1">
      <c r="A5736" s="1">
        <v>1972</v>
      </c>
      <c r="B5736" s="1">
        <v>71</v>
      </c>
      <c r="C5736" s="1">
        <v>38400.080000000002</v>
      </c>
      <c r="D5736" s="1">
        <v>29704.73</v>
      </c>
      <c r="E5736" s="1">
        <v>68104.81</v>
      </c>
    </row>
    <row r="5737" spans="1:5" hidden="1">
      <c r="A5737" s="1">
        <v>1972</v>
      </c>
      <c r="B5737" s="1">
        <v>72</v>
      </c>
      <c r="C5737" s="1">
        <v>36237.919999999998</v>
      </c>
      <c r="D5737" s="1">
        <v>27072.720000000001</v>
      </c>
      <c r="E5737" s="1">
        <v>63310.64</v>
      </c>
    </row>
    <row r="5738" spans="1:5" hidden="1">
      <c r="A5738" s="1">
        <v>1972</v>
      </c>
      <c r="B5738" s="1">
        <v>73</v>
      </c>
      <c r="C5738" s="1">
        <v>32293.81</v>
      </c>
      <c r="D5738" s="1">
        <v>23341.52</v>
      </c>
      <c r="E5738" s="1">
        <v>55635.33</v>
      </c>
    </row>
    <row r="5739" spans="1:5" hidden="1">
      <c r="A5739" s="1">
        <v>1972</v>
      </c>
      <c r="B5739" s="1">
        <v>74</v>
      </c>
      <c r="C5739" s="1">
        <v>29893.15</v>
      </c>
      <c r="D5739" s="1">
        <v>20501.38</v>
      </c>
      <c r="E5739" s="1">
        <v>50394.53</v>
      </c>
    </row>
    <row r="5740" spans="1:5" hidden="1">
      <c r="A5740" s="1">
        <v>1972</v>
      </c>
      <c r="B5740" s="1">
        <v>75</v>
      </c>
      <c r="C5740" s="1">
        <v>28816.36</v>
      </c>
      <c r="D5740" s="1">
        <v>18632.54</v>
      </c>
      <c r="E5740" s="1">
        <v>47448.91</v>
      </c>
    </row>
    <row r="5741" spans="1:5" hidden="1">
      <c r="A5741" s="1">
        <v>1972</v>
      </c>
      <c r="B5741" s="1">
        <v>76</v>
      </c>
      <c r="C5741" s="1">
        <v>27624.49</v>
      </c>
      <c r="D5741" s="1">
        <v>16984.34</v>
      </c>
      <c r="E5741" s="1">
        <v>44608.83</v>
      </c>
    </row>
    <row r="5742" spans="1:5" hidden="1">
      <c r="A5742" s="1">
        <v>1972</v>
      </c>
      <c r="B5742" s="1">
        <v>77</v>
      </c>
      <c r="C5742" s="1">
        <v>25590.720000000001</v>
      </c>
      <c r="D5742" s="1">
        <v>15411.38</v>
      </c>
      <c r="E5742" s="1">
        <v>41002.1</v>
      </c>
    </row>
    <row r="5743" spans="1:5" hidden="1">
      <c r="A5743" s="1">
        <v>1972</v>
      </c>
      <c r="B5743" s="1">
        <v>78</v>
      </c>
      <c r="C5743" s="1">
        <v>23504.61</v>
      </c>
      <c r="D5743" s="1">
        <v>13944.91</v>
      </c>
      <c r="E5743" s="1">
        <v>37449.519999999997</v>
      </c>
    </row>
    <row r="5744" spans="1:5" hidden="1">
      <c r="A5744" s="1">
        <v>1972</v>
      </c>
      <c r="B5744" s="1">
        <v>79</v>
      </c>
      <c r="C5744" s="1">
        <v>21796.82</v>
      </c>
      <c r="D5744" s="1">
        <v>12723.12</v>
      </c>
      <c r="E5744" s="1">
        <v>34519.94</v>
      </c>
    </row>
    <row r="5745" spans="1:5" hidden="1">
      <c r="A5745" s="1">
        <v>1972</v>
      </c>
      <c r="B5745" s="1">
        <v>80</v>
      </c>
      <c r="C5745" s="1">
        <v>20809.37</v>
      </c>
      <c r="D5745" s="1">
        <v>11575.31</v>
      </c>
      <c r="E5745" s="1">
        <v>32384.68</v>
      </c>
    </row>
    <row r="5746" spans="1:5" hidden="1">
      <c r="A5746" s="1">
        <v>1972</v>
      </c>
      <c r="B5746" s="1">
        <v>81</v>
      </c>
      <c r="C5746" s="1">
        <v>19072.240000000002</v>
      </c>
      <c r="D5746" s="1">
        <v>10427.56</v>
      </c>
      <c r="E5746" s="1">
        <v>29499.8</v>
      </c>
    </row>
    <row r="5747" spans="1:5" hidden="1">
      <c r="A5747" s="1">
        <v>1972</v>
      </c>
      <c r="B5747" s="1">
        <v>82</v>
      </c>
      <c r="C5747" s="1">
        <v>17050.3</v>
      </c>
      <c r="D5747" s="1">
        <v>9240.77</v>
      </c>
      <c r="E5747" s="1">
        <v>26291.07</v>
      </c>
    </row>
    <row r="5748" spans="1:5" hidden="1">
      <c r="A5748" s="1">
        <v>1972</v>
      </c>
      <c r="B5748" s="1">
        <v>83</v>
      </c>
      <c r="C5748" s="1">
        <v>14892.24</v>
      </c>
      <c r="D5748" s="1">
        <v>7874.35</v>
      </c>
      <c r="E5748" s="1">
        <v>22766.59</v>
      </c>
    </row>
    <row r="5749" spans="1:5" hidden="1">
      <c r="A5749" s="1">
        <v>1972</v>
      </c>
      <c r="B5749" s="1">
        <v>84</v>
      </c>
      <c r="C5749" s="1">
        <v>12722.28</v>
      </c>
      <c r="D5749" s="1">
        <v>6496.46</v>
      </c>
      <c r="E5749" s="1">
        <v>19218.740000000002</v>
      </c>
    </row>
    <row r="5750" spans="1:5" hidden="1">
      <c r="A5750" s="1">
        <v>1972</v>
      </c>
      <c r="B5750" s="1">
        <v>85</v>
      </c>
      <c r="C5750" s="1">
        <v>10482.73</v>
      </c>
      <c r="D5750" s="1">
        <v>5216.2</v>
      </c>
      <c r="E5750" s="1">
        <v>15698.93</v>
      </c>
    </row>
    <row r="5751" spans="1:5" hidden="1">
      <c r="A5751" s="1">
        <v>1972</v>
      </c>
      <c r="B5751" s="1">
        <v>86</v>
      </c>
      <c r="C5751" s="1">
        <v>8663.15</v>
      </c>
      <c r="D5751" s="1">
        <v>4154.91</v>
      </c>
      <c r="E5751" s="1">
        <v>12818.06</v>
      </c>
    </row>
    <row r="5752" spans="1:5" hidden="1">
      <c r="A5752" s="1">
        <v>1972</v>
      </c>
      <c r="B5752" s="1">
        <v>87</v>
      </c>
      <c r="C5752" s="1">
        <v>7188.28</v>
      </c>
      <c r="D5752" s="1">
        <v>3310.76</v>
      </c>
      <c r="E5752" s="1">
        <v>10499.04</v>
      </c>
    </row>
    <row r="5753" spans="1:5" hidden="1">
      <c r="A5753" s="1">
        <v>1972</v>
      </c>
      <c r="B5753" s="1">
        <v>88</v>
      </c>
      <c r="C5753" s="1">
        <v>5820.58</v>
      </c>
      <c r="D5753" s="1">
        <v>2543.5500000000002</v>
      </c>
      <c r="E5753" s="1">
        <v>8364.1299999999992</v>
      </c>
    </row>
    <row r="5754" spans="1:5" hidden="1">
      <c r="A5754" s="1">
        <v>1972</v>
      </c>
      <c r="B5754" s="1">
        <v>89</v>
      </c>
      <c r="C5754" s="1">
        <v>4536.42</v>
      </c>
      <c r="D5754" s="1">
        <v>1879.15</v>
      </c>
      <c r="E5754" s="1">
        <v>6415.57</v>
      </c>
    </row>
    <row r="5755" spans="1:5" hidden="1">
      <c r="A5755" s="1">
        <v>1972</v>
      </c>
      <c r="B5755" s="1">
        <v>90</v>
      </c>
      <c r="C5755" s="1">
        <v>3541.54</v>
      </c>
      <c r="D5755" s="1">
        <v>1405.96</v>
      </c>
      <c r="E5755" s="1">
        <v>4947.5</v>
      </c>
    </row>
    <row r="5756" spans="1:5" hidden="1">
      <c r="A5756" s="1">
        <v>1972</v>
      </c>
      <c r="B5756" s="1">
        <v>91</v>
      </c>
      <c r="C5756" s="1">
        <v>2827.1</v>
      </c>
      <c r="D5756" s="1">
        <v>1056.01</v>
      </c>
      <c r="E5756" s="1">
        <v>3883.11</v>
      </c>
    </row>
    <row r="5757" spans="1:5" hidden="1">
      <c r="A5757" s="1">
        <v>1972</v>
      </c>
      <c r="B5757" s="1">
        <v>92</v>
      </c>
      <c r="C5757" s="1">
        <v>2152.34</v>
      </c>
      <c r="D5757" s="1">
        <v>749.71</v>
      </c>
      <c r="E5757" s="1">
        <v>2902.04</v>
      </c>
    </row>
    <row r="5758" spans="1:5" hidden="1">
      <c r="A5758" s="1">
        <v>1972</v>
      </c>
      <c r="B5758" s="1">
        <v>93</v>
      </c>
      <c r="C5758" s="1">
        <v>1513</v>
      </c>
      <c r="D5758" s="1">
        <v>511.24</v>
      </c>
      <c r="E5758" s="1">
        <v>2024.23</v>
      </c>
    </row>
    <row r="5759" spans="1:5" hidden="1">
      <c r="A5759" s="1">
        <v>1972</v>
      </c>
      <c r="B5759" s="1">
        <v>94</v>
      </c>
      <c r="C5759" s="1">
        <v>1033.9100000000001</v>
      </c>
      <c r="D5759" s="1">
        <v>345.8</v>
      </c>
      <c r="E5759" s="1">
        <v>1379.7</v>
      </c>
    </row>
    <row r="5760" spans="1:5" hidden="1">
      <c r="A5760" s="1">
        <v>1972</v>
      </c>
      <c r="B5760" s="1">
        <v>95</v>
      </c>
      <c r="C5760" s="1">
        <v>726.56</v>
      </c>
      <c r="D5760" s="1">
        <v>238.61</v>
      </c>
      <c r="E5760" s="1">
        <v>965.17</v>
      </c>
    </row>
    <row r="5761" spans="1:5" hidden="1">
      <c r="A5761" s="1">
        <v>1972</v>
      </c>
      <c r="B5761" s="1">
        <v>96</v>
      </c>
      <c r="C5761" s="1">
        <v>503.35</v>
      </c>
      <c r="D5761" s="1">
        <v>164.73</v>
      </c>
      <c r="E5761" s="1">
        <v>668.08</v>
      </c>
    </row>
    <row r="5762" spans="1:5" hidden="1">
      <c r="A5762" s="1">
        <v>1972</v>
      </c>
      <c r="B5762" s="1">
        <v>97</v>
      </c>
      <c r="C5762" s="1">
        <v>321.33</v>
      </c>
      <c r="D5762" s="1">
        <v>101.21</v>
      </c>
      <c r="E5762" s="1">
        <v>422.54</v>
      </c>
    </row>
    <row r="5763" spans="1:5" hidden="1">
      <c r="A5763" s="1">
        <v>1972</v>
      </c>
      <c r="B5763" s="1">
        <v>98</v>
      </c>
      <c r="C5763" s="1">
        <v>193.11</v>
      </c>
      <c r="D5763" s="1">
        <v>59.7</v>
      </c>
      <c r="E5763" s="1">
        <v>252.81</v>
      </c>
    </row>
    <row r="5764" spans="1:5" hidden="1">
      <c r="A5764" s="1">
        <v>1972</v>
      </c>
      <c r="B5764" s="1">
        <v>99</v>
      </c>
      <c r="C5764" s="1">
        <v>119.03</v>
      </c>
      <c r="D5764" s="1">
        <v>37.15</v>
      </c>
      <c r="E5764" s="1">
        <v>156.18</v>
      </c>
    </row>
    <row r="5765" spans="1:5" hidden="1">
      <c r="A5765" s="1">
        <v>1972</v>
      </c>
      <c r="B5765" s="1">
        <v>100</v>
      </c>
      <c r="C5765" s="1">
        <v>77.39</v>
      </c>
      <c r="D5765" s="1">
        <v>21.78</v>
      </c>
      <c r="E5765" s="1">
        <v>99.17</v>
      </c>
    </row>
    <row r="5766" spans="1:5" hidden="1">
      <c r="A5766" s="1">
        <v>1972</v>
      </c>
      <c r="B5766" s="1">
        <v>101</v>
      </c>
      <c r="C5766" s="1">
        <v>46.62</v>
      </c>
      <c r="D5766" s="1">
        <v>12.83</v>
      </c>
      <c r="E5766" s="1">
        <v>59.45</v>
      </c>
    </row>
    <row r="5767" spans="1:5" hidden="1">
      <c r="A5767" s="1">
        <v>1972</v>
      </c>
      <c r="B5767" s="1">
        <v>102</v>
      </c>
      <c r="C5767" s="1">
        <v>23.63</v>
      </c>
      <c r="D5767" s="1">
        <v>7.41</v>
      </c>
      <c r="E5767" s="1">
        <v>31.04</v>
      </c>
    </row>
    <row r="5768" spans="1:5" hidden="1">
      <c r="A5768" s="1">
        <v>1972</v>
      </c>
      <c r="B5768" s="1">
        <v>103</v>
      </c>
      <c r="C5768" s="1">
        <v>10.039999999999999</v>
      </c>
      <c r="D5768" s="1">
        <v>3.61</v>
      </c>
      <c r="E5768" s="1">
        <v>13.65</v>
      </c>
    </row>
    <row r="5769" spans="1:5" hidden="1">
      <c r="A5769" s="1">
        <v>1972</v>
      </c>
      <c r="B5769" s="1">
        <v>104</v>
      </c>
      <c r="C5769" s="1">
        <v>4.2699999999999996</v>
      </c>
      <c r="D5769" s="1">
        <v>1.43</v>
      </c>
      <c r="E5769" s="1">
        <v>5.7</v>
      </c>
    </row>
    <row r="5770" spans="1:5" hidden="1">
      <c r="A5770" s="1">
        <v>1972</v>
      </c>
      <c r="B5770" s="1">
        <v>105</v>
      </c>
      <c r="C5770" s="1">
        <v>3.26</v>
      </c>
      <c r="D5770" s="1">
        <v>0.75</v>
      </c>
      <c r="E5770" s="1">
        <v>4.01</v>
      </c>
    </row>
    <row r="5771" spans="1:5" hidden="1">
      <c r="A5771" s="1">
        <v>1972</v>
      </c>
      <c r="B5771" s="1">
        <v>106</v>
      </c>
      <c r="C5771" s="1">
        <v>2.21</v>
      </c>
      <c r="D5771" s="1">
        <v>0.75</v>
      </c>
      <c r="E5771" s="1">
        <v>2.96</v>
      </c>
    </row>
    <row r="5772" spans="1:5" hidden="1">
      <c r="A5772" s="1">
        <v>1972</v>
      </c>
      <c r="B5772" s="1">
        <v>107</v>
      </c>
      <c r="C5772" s="1">
        <v>0.7</v>
      </c>
      <c r="D5772" s="1">
        <v>0.34</v>
      </c>
      <c r="E5772" s="1">
        <v>1.04</v>
      </c>
    </row>
    <row r="5773" spans="1:5" hidden="1">
      <c r="A5773" s="1">
        <v>1972</v>
      </c>
      <c r="B5773" s="1">
        <v>108</v>
      </c>
      <c r="C5773" s="1">
        <v>0</v>
      </c>
      <c r="D5773" s="1">
        <v>0</v>
      </c>
      <c r="E5773" s="1">
        <v>0</v>
      </c>
    </row>
    <row r="5774" spans="1:5" hidden="1">
      <c r="A5774" s="1">
        <v>1972</v>
      </c>
      <c r="B5774" s="1">
        <v>109</v>
      </c>
      <c r="C5774" s="1">
        <v>0</v>
      </c>
      <c r="D5774" s="1">
        <v>0</v>
      </c>
      <c r="E5774" s="1">
        <v>0</v>
      </c>
    </row>
    <row r="5775" spans="1:5" hidden="1">
      <c r="A5775" s="1">
        <v>1972</v>
      </c>
      <c r="B5775" s="1" t="s">
        <v>121</v>
      </c>
      <c r="C5775" s="1">
        <v>0</v>
      </c>
      <c r="D5775" s="1">
        <v>0</v>
      </c>
      <c r="E5775" s="1">
        <v>0</v>
      </c>
    </row>
    <row r="5776" spans="1:5" hidden="1">
      <c r="A5776" s="1">
        <v>1973</v>
      </c>
      <c r="B5776" s="1">
        <v>0</v>
      </c>
      <c r="C5776" s="1">
        <v>124421.2</v>
      </c>
      <c r="D5776" s="1">
        <v>130490.01</v>
      </c>
      <c r="E5776" s="1">
        <v>254911.22</v>
      </c>
    </row>
    <row r="5777" spans="1:5" hidden="1">
      <c r="A5777" s="1">
        <v>1973</v>
      </c>
      <c r="B5777" s="1">
        <v>1</v>
      </c>
      <c r="C5777" s="1">
        <v>129335.17</v>
      </c>
      <c r="D5777" s="1">
        <v>134611.76999999999</v>
      </c>
      <c r="E5777" s="1">
        <v>263946.93</v>
      </c>
    </row>
    <row r="5778" spans="1:5" hidden="1">
      <c r="A5778" s="1">
        <v>1973</v>
      </c>
      <c r="B5778" s="1">
        <v>2</v>
      </c>
      <c r="C5778" s="1">
        <v>130926.43</v>
      </c>
      <c r="D5778" s="1">
        <v>136343.45000000001</v>
      </c>
      <c r="E5778" s="1">
        <v>267269.88</v>
      </c>
    </row>
    <row r="5779" spans="1:5" hidden="1">
      <c r="A5779" s="1">
        <v>1973</v>
      </c>
      <c r="B5779" s="1">
        <v>3</v>
      </c>
      <c r="C5779" s="1">
        <v>125157.59</v>
      </c>
      <c r="D5779" s="1">
        <v>130563.81</v>
      </c>
      <c r="E5779" s="1">
        <v>255721.39</v>
      </c>
    </row>
    <row r="5780" spans="1:5" hidden="1">
      <c r="A5780" s="1">
        <v>1973</v>
      </c>
      <c r="B5780" s="1">
        <v>4</v>
      </c>
      <c r="C5780" s="1">
        <v>124394.63</v>
      </c>
      <c r="D5780" s="1">
        <v>130023.91</v>
      </c>
      <c r="E5780" s="1">
        <v>254418.54</v>
      </c>
    </row>
    <row r="5781" spans="1:5" hidden="1">
      <c r="A5781" s="1">
        <v>1973</v>
      </c>
      <c r="B5781" s="1">
        <v>5</v>
      </c>
      <c r="C5781" s="1">
        <v>120031.14</v>
      </c>
      <c r="D5781" s="1">
        <v>126123.75</v>
      </c>
      <c r="E5781" s="1">
        <v>246154.89</v>
      </c>
    </row>
    <row r="5782" spans="1:5" hidden="1">
      <c r="A5782" s="1">
        <v>1973</v>
      </c>
      <c r="B5782" s="1">
        <v>6</v>
      </c>
      <c r="C5782" s="1">
        <v>118612.67</v>
      </c>
      <c r="D5782" s="1">
        <v>124878.5</v>
      </c>
      <c r="E5782" s="1">
        <v>243491.17</v>
      </c>
    </row>
    <row r="5783" spans="1:5" hidden="1">
      <c r="A5783" s="1">
        <v>1973</v>
      </c>
      <c r="B5783" s="1">
        <v>7</v>
      </c>
      <c r="C5783" s="1">
        <v>117356.64</v>
      </c>
      <c r="D5783" s="1">
        <v>123375.44</v>
      </c>
      <c r="E5783" s="1">
        <v>240732.08</v>
      </c>
    </row>
    <row r="5784" spans="1:5" hidden="1">
      <c r="A5784" s="1">
        <v>1973</v>
      </c>
      <c r="B5784" s="1">
        <v>8</v>
      </c>
      <c r="C5784" s="1">
        <v>118952.85</v>
      </c>
      <c r="D5784" s="1">
        <v>125325.26</v>
      </c>
      <c r="E5784" s="1">
        <v>244278.11</v>
      </c>
    </row>
    <row r="5785" spans="1:5" hidden="1">
      <c r="A5785" s="1">
        <v>1973</v>
      </c>
      <c r="B5785" s="1">
        <v>9</v>
      </c>
      <c r="C5785" s="1">
        <v>122677.75999999999</v>
      </c>
      <c r="D5785" s="1">
        <v>129573.56</v>
      </c>
      <c r="E5785" s="1">
        <v>252251.32</v>
      </c>
    </row>
    <row r="5786" spans="1:5" hidden="1">
      <c r="A5786" s="1">
        <v>1973</v>
      </c>
      <c r="B5786" s="1">
        <v>10</v>
      </c>
      <c r="C5786" s="1">
        <v>125743.69</v>
      </c>
      <c r="D5786" s="1">
        <v>132854.07999999999</v>
      </c>
      <c r="E5786" s="1">
        <v>258597.77</v>
      </c>
    </row>
    <row r="5787" spans="1:5" hidden="1">
      <c r="A5787" s="1">
        <v>1973</v>
      </c>
      <c r="B5787" s="1">
        <v>11</v>
      </c>
      <c r="C5787" s="1">
        <v>127443.2</v>
      </c>
      <c r="D5787" s="1">
        <v>134514.57</v>
      </c>
      <c r="E5787" s="1">
        <v>261957.77</v>
      </c>
    </row>
    <row r="5788" spans="1:5" hidden="1">
      <c r="A5788" s="1">
        <v>1973</v>
      </c>
      <c r="B5788" s="1">
        <v>12</v>
      </c>
      <c r="C5788" s="1">
        <v>126823.69</v>
      </c>
      <c r="D5788" s="1">
        <v>133841.70000000001</v>
      </c>
      <c r="E5788" s="1">
        <v>260665.39</v>
      </c>
    </row>
    <row r="5789" spans="1:5" hidden="1">
      <c r="A5789" s="1">
        <v>1973</v>
      </c>
      <c r="B5789" s="1">
        <v>13</v>
      </c>
      <c r="C5789" s="1">
        <v>125022.36</v>
      </c>
      <c r="D5789" s="1">
        <v>131619.34</v>
      </c>
      <c r="E5789" s="1">
        <v>256641.7</v>
      </c>
    </row>
    <row r="5790" spans="1:5" hidden="1">
      <c r="A5790" s="1">
        <v>1973</v>
      </c>
      <c r="B5790" s="1">
        <v>14</v>
      </c>
      <c r="C5790" s="1">
        <v>123239.43</v>
      </c>
      <c r="D5790" s="1">
        <v>128942.27</v>
      </c>
      <c r="E5790" s="1">
        <v>252181.7</v>
      </c>
    </row>
    <row r="5791" spans="1:5" hidden="1">
      <c r="A5791" s="1">
        <v>1973</v>
      </c>
      <c r="B5791" s="1">
        <v>15</v>
      </c>
      <c r="C5791" s="1">
        <v>120780.21</v>
      </c>
      <c r="D5791" s="1">
        <v>125949.75</v>
      </c>
      <c r="E5791" s="1">
        <v>246729.97</v>
      </c>
    </row>
    <row r="5792" spans="1:5" hidden="1">
      <c r="A5792" s="1">
        <v>1973</v>
      </c>
      <c r="B5792" s="1">
        <v>16</v>
      </c>
      <c r="C5792" s="1">
        <v>117852.72</v>
      </c>
      <c r="D5792" s="1">
        <v>123017.42</v>
      </c>
      <c r="E5792" s="1">
        <v>240870.13</v>
      </c>
    </row>
    <row r="5793" spans="1:5" hidden="1">
      <c r="A5793" s="1">
        <v>1973</v>
      </c>
      <c r="B5793" s="1">
        <v>17</v>
      </c>
      <c r="C5793" s="1">
        <v>115654.82</v>
      </c>
      <c r="D5793" s="1">
        <v>120462.88</v>
      </c>
      <c r="E5793" s="1">
        <v>236117.71</v>
      </c>
    </row>
    <row r="5794" spans="1:5" hidden="1">
      <c r="A5794" s="1">
        <v>1973</v>
      </c>
      <c r="B5794" s="1">
        <v>18</v>
      </c>
      <c r="C5794" s="1">
        <v>114301.33</v>
      </c>
      <c r="D5794" s="1">
        <v>117954.4</v>
      </c>
      <c r="E5794" s="1">
        <v>232255.73</v>
      </c>
    </row>
    <row r="5795" spans="1:5" hidden="1">
      <c r="A5795" s="1">
        <v>1973</v>
      </c>
      <c r="B5795" s="1">
        <v>19</v>
      </c>
      <c r="C5795" s="1">
        <v>113846.54</v>
      </c>
      <c r="D5795" s="1">
        <v>116641.81</v>
      </c>
      <c r="E5795" s="1">
        <v>230488.35</v>
      </c>
    </row>
    <row r="5796" spans="1:5" hidden="1">
      <c r="A5796" s="1">
        <v>1973</v>
      </c>
      <c r="B5796" s="1">
        <v>20</v>
      </c>
      <c r="C5796" s="1">
        <v>113448.56</v>
      </c>
      <c r="D5796" s="1">
        <v>116447.81</v>
      </c>
      <c r="E5796" s="1">
        <v>229896.37</v>
      </c>
    </row>
    <row r="5797" spans="1:5" hidden="1">
      <c r="A5797" s="1">
        <v>1973</v>
      </c>
      <c r="B5797" s="1">
        <v>21</v>
      </c>
      <c r="C5797" s="1">
        <v>112191.43</v>
      </c>
      <c r="D5797" s="1">
        <v>116153.74</v>
      </c>
      <c r="E5797" s="1">
        <v>228345.17</v>
      </c>
    </row>
    <row r="5798" spans="1:5" hidden="1">
      <c r="A5798" s="1">
        <v>1973</v>
      </c>
      <c r="B5798" s="1">
        <v>22</v>
      </c>
      <c r="C5798" s="1">
        <v>111709.5</v>
      </c>
      <c r="D5798" s="1">
        <v>116032.72</v>
      </c>
      <c r="E5798" s="1">
        <v>227742.22</v>
      </c>
    </row>
    <row r="5799" spans="1:5" hidden="1">
      <c r="A5799" s="1">
        <v>1973</v>
      </c>
      <c r="B5799" s="1">
        <v>23</v>
      </c>
      <c r="C5799" s="1">
        <v>111694.5</v>
      </c>
      <c r="D5799" s="1">
        <v>115624.44</v>
      </c>
      <c r="E5799" s="1">
        <v>227318.94</v>
      </c>
    </row>
    <row r="5800" spans="1:5" hidden="1">
      <c r="A5800" s="1">
        <v>1973</v>
      </c>
      <c r="B5800" s="1">
        <v>24</v>
      </c>
      <c r="C5800" s="1">
        <v>111532.09</v>
      </c>
      <c r="D5800" s="1">
        <v>115667.76</v>
      </c>
      <c r="E5800" s="1">
        <v>227199.85</v>
      </c>
    </row>
    <row r="5801" spans="1:5" hidden="1">
      <c r="A5801" s="1">
        <v>1973</v>
      </c>
      <c r="B5801" s="1">
        <v>25</v>
      </c>
      <c r="C5801" s="1">
        <v>114562.53</v>
      </c>
      <c r="D5801" s="1">
        <v>119503.36</v>
      </c>
      <c r="E5801" s="1">
        <v>234065.89</v>
      </c>
    </row>
    <row r="5802" spans="1:5" hidden="1">
      <c r="A5802" s="1">
        <v>1973</v>
      </c>
      <c r="B5802" s="1">
        <v>26</v>
      </c>
      <c r="C5802" s="1">
        <v>114184.11</v>
      </c>
      <c r="D5802" s="1">
        <v>120509.06</v>
      </c>
      <c r="E5802" s="1">
        <v>234693.17</v>
      </c>
    </row>
    <row r="5803" spans="1:5" hidden="1">
      <c r="A5803" s="1">
        <v>1973</v>
      </c>
      <c r="B5803" s="1">
        <v>27</v>
      </c>
      <c r="C5803" s="1">
        <v>105344.97</v>
      </c>
      <c r="D5803" s="1">
        <v>112421.4</v>
      </c>
      <c r="E5803" s="1">
        <v>217766.36</v>
      </c>
    </row>
    <row r="5804" spans="1:5" hidden="1">
      <c r="A5804" s="1">
        <v>1973</v>
      </c>
      <c r="B5804" s="1">
        <v>28</v>
      </c>
      <c r="C5804" s="1">
        <v>98076.84</v>
      </c>
      <c r="D5804" s="1">
        <v>104657.42</v>
      </c>
      <c r="E5804" s="1">
        <v>202734.26</v>
      </c>
    </row>
    <row r="5805" spans="1:5" hidden="1">
      <c r="A5805" s="1">
        <v>1973</v>
      </c>
      <c r="B5805" s="1">
        <v>29</v>
      </c>
      <c r="C5805" s="1">
        <v>94293.36</v>
      </c>
      <c r="D5805" s="1">
        <v>100244.1</v>
      </c>
      <c r="E5805" s="1">
        <v>194537.46</v>
      </c>
    </row>
    <row r="5806" spans="1:5" hidden="1">
      <c r="A5806" s="1">
        <v>1973</v>
      </c>
      <c r="B5806" s="1">
        <v>30</v>
      </c>
      <c r="C5806" s="1">
        <v>89849.66</v>
      </c>
      <c r="D5806" s="1">
        <v>95913.81</v>
      </c>
      <c r="E5806" s="1">
        <v>185763.47</v>
      </c>
    </row>
    <row r="5807" spans="1:5" hidden="1">
      <c r="A5807" s="1">
        <v>1973</v>
      </c>
      <c r="B5807" s="1">
        <v>31</v>
      </c>
      <c r="C5807" s="1">
        <v>86756.18</v>
      </c>
      <c r="D5807" s="1">
        <v>93236.85</v>
      </c>
      <c r="E5807" s="1">
        <v>179993.03</v>
      </c>
    </row>
    <row r="5808" spans="1:5" hidden="1">
      <c r="A5808" s="1">
        <v>1973</v>
      </c>
      <c r="B5808" s="1">
        <v>32</v>
      </c>
      <c r="C5808" s="1">
        <v>84263.53</v>
      </c>
      <c r="D5808" s="1">
        <v>90957.05</v>
      </c>
      <c r="E5808" s="1">
        <v>175220.57</v>
      </c>
    </row>
    <row r="5809" spans="1:5" hidden="1">
      <c r="A5809" s="1">
        <v>1973</v>
      </c>
      <c r="B5809" s="1">
        <v>33</v>
      </c>
      <c r="C5809" s="1">
        <v>82037.990000000005</v>
      </c>
      <c r="D5809" s="1">
        <v>88109.01</v>
      </c>
      <c r="E5809" s="1">
        <v>170147.01</v>
      </c>
    </row>
    <row r="5810" spans="1:5" hidden="1">
      <c r="A5810" s="1">
        <v>1973</v>
      </c>
      <c r="B5810" s="1">
        <v>34</v>
      </c>
      <c r="C5810" s="1">
        <v>80522.759999999995</v>
      </c>
      <c r="D5810" s="1">
        <v>85495.52</v>
      </c>
      <c r="E5810" s="1">
        <v>166018.26999999999</v>
      </c>
    </row>
    <row r="5811" spans="1:5" hidden="1">
      <c r="A5811" s="1">
        <v>1973</v>
      </c>
      <c r="B5811" s="1">
        <v>35</v>
      </c>
      <c r="C5811" s="1">
        <v>79250.73</v>
      </c>
      <c r="D5811" s="1">
        <v>83610</v>
      </c>
      <c r="E5811" s="1">
        <v>162860.73000000001</v>
      </c>
    </row>
    <row r="5812" spans="1:5" hidden="1">
      <c r="A5812" s="1">
        <v>1973</v>
      </c>
      <c r="B5812" s="1">
        <v>36</v>
      </c>
      <c r="C5812" s="1">
        <v>78471.91</v>
      </c>
      <c r="D5812" s="1">
        <v>82872.81</v>
      </c>
      <c r="E5812" s="1">
        <v>161344.72</v>
      </c>
    </row>
    <row r="5813" spans="1:5" hidden="1">
      <c r="A5813" s="1">
        <v>1973</v>
      </c>
      <c r="B5813" s="1">
        <v>37</v>
      </c>
      <c r="C5813" s="1">
        <v>76919.740000000005</v>
      </c>
      <c r="D5813" s="1">
        <v>81253.78</v>
      </c>
      <c r="E5813" s="1">
        <v>158173.51999999999</v>
      </c>
    </row>
    <row r="5814" spans="1:5" hidden="1">
      <c r="A5814" s="1">
        <v>1973</v>
      </c>
      <c r="B5814" s="1">
        <v>38</v>
      </c>
      <c r="C5814" s="1">
        <v>73598.740000000005</v>
      </c>
      <c r="D5814" s="1">
        <v>77611.92</v>
      </c>
      <c r="E5814" s="1">
        <v>151210.66</v>
      </c>
    </row>
    <row r="5815" spans="1:5" hidden="1">
      <c r="A5815" s="1">
        <v>1973</v>
      </c>
      <c r="B5815" s="1">
        <v>39</v>
      </c>
      <c r="C5815" s="1">
        <v>71680.45</v>
      </c>
      <c r="D5815" s="1">
        <v>75963.679999999993</v>
      </c>
      <c r="E5815" s="1">
        <v>147644.12</v>
      </c>
    </row>
    <row r="5816" spans="1:5" hidden="1">
      <c r="A5816" s="1">
        <v>1973</v>
      </c>
      <c r="B5816" s="1">
        <v>40</v>
      </c>
      <c r="C5816" s="1">
        <v>72133.84</v>
      </c>
      <c r="D5816" s="1">
        <v>76984.36</v>
      </c>
      <c r="E5816" s="1">
        <v>149118.20000000001</v>
      </c>
    </row>
    <row r="5817" spans="1:5" hidden="1">
      <c r="A5817" s="1">
        <v>1973</v>
      </c>
      <c r="B5817" s="1">
        <v>41</v>
      </c>
      <c r="C5817" s="1">
        <v>74009.600000000006</v>
      </c>
      <c r="D5817" s="1">
        <v>79268.539999999994</v>
      </c>
      <c r="E5817" s="1">
        <v>153278.14000000001</v>
      </c>
    </row>
    <row r="5818" spans="1:5" hidden="1">
      <c r="A5818" s="1">
        <v>1973</v>
      </c>
      <c r="B5818" s="1">
        <v>42</v>
      </c>
      <c r="C5818" s="1">
        <v>76253.59</v>
      </c>
      <c r="D5818" s="1">
        <v>81832.570000000007</v>
      </c>
      <c r="E5818" s="1">
        <v>158086.16</v>
      </c>
    </row>
    <row r="5819" spans="1:5" hidden="1">
      <c r="A5819" s="1">
        <v>1973</v>
      </c>
      <c r="B5819" s="1">
        <v>43</v>
      </c>
      <c r="C5819" s="1">
        <v>76665.03</v>
      </c>
      <c r="D5819" s="1">
        <v>82705.98</v>
      </c>
      <c r="E5819" s="1">
        <v>159371.01</v>
      </c>
    </row>
    <row r="5820" spans="1:5" hidden="1">
      <c r="A5820" s="1">
        <v>1973</v>
      </c>
      <c r="B5820" s="1">
        <v>44</v>
      </c>
      <c r="C5820" s="1">
        <v>77146.820000000007</v>
      </c>
      <c r="D5820" s="1">
        <v>83310.240000000005</v>
      </c>
      <c r="E5820" s="1">
        <v>160457.06</v>
      </c>
    </row>
    <row r="5821" spans="1:5" hidden="1">
      <c r="A5821" s="1">
        <v>1973</v>
      </c>
      <c r="B5821" s="1">
        <v>45</v>
      </c>
      <c r="C5821" s="1">
        <v>77586.16</v>
      </c>
      <c r="D5821" s="1">
        <v>83320.149999999994</v>
      </c>
      <c r="E5821" s="1">
        <v>160906.32</v>
      </c>
    </row>
    <row r="5822" spans="1:5" hidden="1">
      <c r="A5822" s="1">
        <v>1973</v>
      </c>
      <c r="B5822" s="1">
        <v>46</v>
      </c>
      <c r="C5822" s="1">
        <v>78024.11</v>
      </c>
      <c r="D5822" s="1">
        <v>83475.520000000004</v>
      </c>
      <c r="E5822" s="1">
        <v>161499.63</v>
      </c>
    </row>
    <row r="5823" spans="1:5" hidden="1">
      <c r="A5823" s="1">
        <v>1973</v>
      </c>
      <c r="B5823" s="1">
        <v>47</v>
      </c>
      <c r="C5823" s="1">
        <v>79135.28</v>
      </c>
      <c r="D5823" s="1">
        <v>83840.13</v>
      </c>
      <c r="E5823" s="1">
        <v>162975.41</v>
      </c>
    </row>
    <row r="5824" spans="1:5" hidden="1">
      <c r="A5824" s="1">
        <v>1973</v>
      </c>
      <c r="B5824" s="1">
        <v>48</v>
      </c>
      <c r="C5824" s="1">
        <v>78197.66</v>
      </c>
      <c r="D5824" s="1">
        <v>81567.34</v>
      </c>
      <c r="E5824" s="1">
        <v>159765</v>
      </c>
    </row>
    <row r="5825" spans="1:5" hidden="1">
      <c r="A5825" s="1">
        <v>1973</v>
      </c>
      <c r="B5825" s="1">
        <v>49</v>
      </c>
      <c r="C5825" s="1">
        <v>76794.509999999995</v>
      </c>
      <c r="D5825" s="1">
        <v>79532.86</v>
      </c>
      <c r="E5825" s="1">
        <v>156327.37</v>
      </c>
    </row>
    <row r="5826" spans="1:5" hidden="1">
      <c r="A5826" s="1">
        <v>1973</v>
      </c>
      <c r="B5826" s="1">
        <v>50</v>
      </c>
      <c r="C5826" s="1">
        <v>76748.460000000006</v>
      </c>
      <c r="D5826" s="1">
        <v>79096.350000000006</v>
      </c>
      <c r="E5826" s="1">
        <v>155844.82</v>
      </c>
    </row>
    <row r="5827" spans="1:5" hidden="1">
      <c r="A5827" s="1">
        <v>1973</v>
      </c>
      <c r="B5827" s="1">
        <v>51</v>
      </c>
      <c r="C5827" s="1">
        <v>76924.02</v>
      </c>
      <c r="D5827" s="1">
        <v>78718.34</v>
      </c>
      <c r="E5827" s="1">
        <v>155642.35999999999</v>
      </c>
    </row>
    <row r="5828" spans="1:5" hidden="1">
      <c r="A5828" s="1">
        <v>1973</v>
      </c>
      <c r="B5828" s="1">
        <v>52</v>
      </c>
      <c r="C5828" s="1">
        <v>74638.97</v>
      </c>
      <c r="D5828" s="1">
        <v>76039.17</v>
      </c>
      <c r="E5828" s="1">
        <v>150678.14000000001</v>
      </c>
    </row>
    <row r="5829" spans="1:5" hidden="1">
      <c r="A5829" s="1">
        <v>1973</v>
      </c>
      <c r="B5829" s="1">
        <v>53</v>
      </c>
      <c r="C5829" s="1">
        <v>68995.11</v>
      </c>
      <c r="D5829" s="1">
        <v>69551.179999999993</v>
      </c>
      <c r="E5829" s="1">
        <v>138546.29999999999</v>
      </c>
    </row>
    <row r="5830" spans="1:5" hidden="1">
      <c r="A5830" s="1">
        <v>1973</v>
      </c>
      <c r="B5830" s="1">
        <v>54</v>
      </c>
      <c r="C5830" s="1">
        <v>64509.47</v>
      </c>
      <c r="D5830" s="1">
        <v>63609.68</v>
      </c>
      <c r="E5830" s="1">
        <v>128119.15</v>
      </c>
    </row>
    <row r="5831" spans="1:5" hidden="1">
      <c r="A5831" s="1">
        <v>1973</v>
      </c>
      <c r="B5831" s="1">
        <v>55</v>
      </c>
      <c r="C5831" s="1">
        <v>63100.29</v>
      </c>
      <c r="D5831" s="1">
        <v>61770.38</v>
      </c>
      <c r="E5831" s="1">
        <v>124870.67</v>
      </c>
    </row>
    <row r="5832" spans="1:5" hidden="1">
      <c r="A5832" s="1">
        <v>1973</v>
      </c>
      <c r="B5832" s="1">
        <v>56</v>
      </c>
      <c r="C5832" s="1">
        <v>63185.08</v>
      </c>
      <c r="D5832" s="1">
        <v>61782.55</v>
      </c>
      <c r="E5832" s="1">
        <v>124967.63</v>
      </c>
    </row>
    <row r="5833" spans="1:5" hidden="1">
      <c r="A5833" s="1">
        <v>1973</v>
      </c>
      <c r="B5833" s="1">
        <v>57</v>
      </c>
      <c r="C5833" s="1">
        <v>63456.639999999999</v>
      </c>
      <c r="D5833" s="1">
        <v>61478.52</v>
      </c>
      <c r="E5833" s="1">
        <v>124935.16</v>
      </c>
    </row>
    <row r="5834" spans="1:5" hidden="1">
      <c r="A5834" s="1">
        <v>1973</v>
      </c>
      <c r="B5834" s="1">
        <v>58</v>
      </c>
      <c r="C5834" s="1">
        <v>63359.040000000001</v>
      </c>
      <c r="D5834" s="1">
        <v>61421.02</v>
      </c>
      <c r="E5834" s="1">
        <v>124780.06</v>
      </c>
    </row>
    <row r="5835" spans="1:5" hidden="1">
      <c r="A5835" s="1">
        <v>1973</v>
      </c>
      <c r="B5835" s="1">
        <v>59</v>
      </c>
      <c r="C5835" s="1">
        <v>62464.52</v>
      </c>
      <c r="D5835" s="1">
        <v>60672.88</v>
      </c>
      <c r="E5835" s="1">
        <v>123137.4</v>
      </c>
    </row>
    <row r="5836" spans="1:5" hidden="1">
      <c r="A5836" s="1">
        <v>1973</v>
      </c>
      <c r="B5836" s="1">
        <v>60</v>
      </c>
      <c r="C5836" s="1">
        <v>60637.66</v>
      </c>
      <c r="D5836" s="1">
        <v>58416.53</v>
      </c>
      <c r="E5836" s="1">
        <v>119054.19</v>
      </c>
    </row>
    <row r="5837" spans="1:5" hidden="1">
      <c r="A5837" s="1">
        <v>1973</v>
      </c>
      <c r="B5837" s="1">
        <v>61</v>
      </c>
      <c r="C5837" s="1">
        <v>59240.15</v>
      </c>
      <c r="D5837" s="1">
        <v>55908.27</v>
      </c>
      <c r="E5837" s="1">
        <v>115148.42</v>
      </c>
    </row>
    <row r="5838" spans="1:5" hidden="1">
      <c r="A5838" s="1">
        <v>1973</v>
      </c>
      <c r="B5838" s="1">
        <v>62</v>
      </c>
      <c r="C5838" s="1">
        <v>57455.47</v>
      </c>
      <c r="D5838" s="1">
        <v>53176.68</v>
      </c>
      <c r="E5838" s="1">
        <v>110632.15</v>
      </c>
    </row>
    <row r="5839" spans="1:5" hidden="1">
      <c r="A5839" s="1">
        <v>1973</v>
      </c>
      <c r="B5839" s="1">
        <v>63</v>
      </c>
      <c r="C5839" s="1">
        <v>53954.23</v>
      </c>
      <c r="D5839" s="1">
        <v>49906.17</v>
      </c>
      <c r="E5839" s="1">
        <v>103860.41</v>
      </c>
    </row>
    <row r="5840" spans="1:5" hidden="1">
      <c r="A5840" s="1">
        <v>1973</v>
      </c>
      <c r="B5840" s="1">
        <v>64</v>
      </c>
      <c r="C5840" s="1">
        <v>51398.03</v>
      </c>
      <c r="D5840" s="1">
        <v>47232.86</v>
      </c>
      <c r="E5840" s="1">
        <v>98630.89</v>
      </c>
    </row>
    <row r="5841" spans="1:5" hidden="1">
      <c r="A5841" s="1">
        <v>1973</v>
      </c>
      <c r="B5841" s="1">
        <v>65</v>
      </c>
      <c r="C5841" s="1">
        <v>49580.08</v>
      </c>
      <c r="D5841" s="1">
        <v>44899.17</v>
      </c>
      <c r="E5841" s="1">
        <v>94479.25</v>
      </c>
    </row>
    <row r="5842" spans="1:5" hidden="1">
      <c r="A5842" s="1">
        <v>1973</v>
      </c>
      <c r="B5842" s="1">
        <v>66</v>
      </c>
      <c r="C5842" s="1">
        <v>47609.68</v>
      </c>
      <c r="D5842" s="1">
        <v>42949.91</v>
      </c>
      <c r="E5842" s="1">
        <v>90559.59</v>
      </c>
    </row>
    <row r="5843" spans="1:5" hidden="1">
      <c r="A5843" s="1">
        <v>1973</v>
      </c>
      <c r="B5843" s="1">
        <v>67</v>
      </c>
      <c r="C5843" s="1">
        <v>45513.73</v>
      </c>
      <c r="D5843" s="1">
        <v>40560.449999999997</v>
      </c>
      <c r="E5843" s="1">
        <v>86074.18</v>
      </c>
    </row>
    <row r="5844" spans="1:5" hidden="1">
      <c r="A5844" s="1">
        <v>1973</v>
      </c>
      <c r="B5844" s="1">
        <v>68</v>
      </c>
      <c r="C5844" s="1">
        <v>42604.800000000003</v>
      </c>
      <c r="D5844" s="1">
        <v>37477.839999999997</v>
      </c>
      <c r="E5844" s="1">
        <v>80082.64</v>
      </c>
    </row>
    <row r="5845" spans="1:5" hidden="1">
      <c r="A5845" s="1">
        <v>1973</v>
      </c>
      <c r="B5845" s="1">
        <v>69</v>
      </c>
      <c r="C5845" s="1">
        <v>39966.15</v>
      </c>
      <c r="D5845" s="1">
        <v>34686.269999999997</v>
      </c>
      <c r="E5845" s="1">
        <v>74652.42</v>
      </c>
    </row>
    <row r="5846" spans="1:5" hidden="1">
      <c r="A5846" s="1">
        <v>1973</v>
      </c>
      <c r="B5846" s="1">
        <v>70</v>
      </c>
      <c r="C5846" s="1">
        <v>38014.42</v>
      </c>
      <c r="D5846" s="1">
        <v>32072.47</v>
      </c>
      <c r="E5846" s="1">
        <v>70086.89</v>
      </c>
    </row>
    <row r="5847" spans="1:5" hidden="1">
      <c r="A5847" s="1">
        <v>1973</v>
      </c>
      <c r="B5847" s="1">
        <v>71</v>
      </c>
      <c r="C5847" s="1">
        <v>37178.69</v>
      </c>
      <c r="D5847" s="1">
        <v>29828.13</v>
      </c>
      <c r="E5847" s="1">
        <v>67006.820000000007</v>
      </c>
    </row>
    <row r="5848" spans="1:5" hidden="1">
      <c r="A5848" s="1">
        <v>1973</v>
      </c>
      <c r="B5848" s="1">
        <v>72</v>
      </c>
      <c r="C5848" s="1">
        <v>37406.17</v>
      </c>
      <c r="D5848" s="1">
        <v>28092.98</v>
      </c>
      <c r="E5848" s="1">
        <v>65499.14</v>
      </c>
    </row>
    <row r="5849" spans="1:5" hidden="1">
      <c r="A5849" s="1">
        <v>1973</v>
      </c>
      <c r="B5849" s="1">
        <v>73</v>
      </c>
      <c r="C5849" s="1">
        <v>35237.89</v>
      </c>
      <c r="D5849" s="1">
        <v>25476.33</v>
      </c>
      <c r="E5849" s="1">
        <v>60714.22</v>
      </c>
    </row>
    <row r="5850" spans="1:5" hidden="1">
      <c r="A5850" s="1">
        <v>1973</v>
      </c>
      <c r="B5850" s="1">
        <v>74</v>
      </c>
      <c r="C5850" s="1">
        <v>31196.21</v>
      </c>
      <c r="D5850" s="1">
        <v>21784.28</v>
      </c>
      <c r="E5850" s="1">
        <v>52980.49</v>
      </c>
    </row>
    <row r="5851" spans="1:5" hidden="1">
      <c r="A5851" s="1">
        <v>1973</v>
      </c>
      <c r="B5851" s="1">
        <v>75</v>
      </c>
      <c r="C5851" s="1">
        <v>28626.82</v>
      </c>
      <c r="D5851" s="1">
        <v>18968.060000000001</v>
      </c>
      <c r="E5851" s="1">
        <v>47594.879999999997</v>
      </c>
    </row>
    <row r="5852" spans="1:5" hidden="1">
      <c r="A5852" s="1">
        <v>1973</v>
      </c>
      <c r="B5852" s="1">
        <v>76</v>
      </c>
      <c r="C5852" s="1">
        <v>27460.07</v>
      </c>
      <c r="D5852" s="1">
        <v>17121.53</v>
      </c>
      <c r="E5852" s="1">
        <v>44581.59</v>
      </c>
    </row>
    <row r="5853" spans="1:5" hidden="1">
      <c r="A5853" s="1">
        <v>1973</v>
      </c>
      <c r="B5853" s="1">
        <v>77</v>
      </c>
      <c r="C5853" s="1">
        <v>26225.31</v>
      </c>
      <c r="D5853" s="1">
        <v>15501.48</v>
      </c>
      <c r="E5853" s="1">
        <v>41726.79</v>
      </c>
    </row>
    <row r="5854" spans="1:5" hidden="1">
      <c r="A5854" s="1">
        <v>1973</v>
      </c>
      <c r="B5854" s="1">
        <v>78</v>
      </c>
      <c r="C5854" s="1">
        <v>24138.36</v>
      </c>
      <c r="D5854" s="1">
        <v>13909.31</v>
      </c>
      <c r="E5854" s="1">
        <v>38047.67</v>
      </c>
    </row>
    <row r="5855" spans="1:5" hidden="1">
      <c r="A5855" s="1">
        <v>1973</v>
      </c>
      <c r="B5855" s="1">
        <v>79</v>
      </c>
      <c r="C5855" s="1">
        <v>22000.19</v>
      </c>
      <c r="D5855" s="1">
        <v>12479.3</v>
      </c>
      <c r="E5855" s="1">
        <v>34479.480000000003</v>
      </c>
    </row>
    <row r="5856" spans="1:5" hidden="1">
      <c r="A5856" s="1">
        <v>1973</v>
      </c>
      <c r="B5856" s="1">
        <v>80</v>
      </c>
      <c r="C5856" s="1">
        <v>21031.75</v>
      </c>
      <c r="D5856" s="1">
        <v>11514.64</v>
      </c>
      <c r="E5856" s="1">
        <v>32546.39</v>
      </c>
    </row>
    <row r="5857" spans="1:5" hidden="1">
      <c r="A5857" s="1">
        <v>1973</v>
      </c>
      <c r="B5857" s="1">
        <v>81</v>
      </c>
      <c r="C5857" s="1">
        <v>19215.560000000001</v>
      </c>
      <c r="D5857" s="1">
        <v>10254.18</v>
      </c>
      <c r="E5857" s="1">
        <v>29469.74</v>
      </c>
    </row>
    <row r="5858" spans="1:5" hidden="1">
      <c r="A5858" s="1">
        <v>1973</v>
      </c>
      <c r="B5858" s="1">
        <v>82</v>
      </c>
      <c r="C5858" s="1">
        <v>17462.37</v>
      </c>
      <c r="D5858" s="1">
        <v>9141.16</v>
      </c>
      <c r="E5858" s="1">
        <v>26603.53</v>
      </c>
    </row>
    <row r="5859" spans="1:5" hidden="1">
      <c r="A5859" s="1">
        <v>1973</v>
      </c>
      <c r="B5859" s="1">
        <v>83</v>
      </c>
      <c r="C5859" s="1">
        <v>15406.25</v>
      </c>
      <c r="D5859" s="1">
        <v>7942.87</v>
      </c>
      <c r="E5859" s="1">
        <v>23349.119999999999</v>
      </c>
    </row>
    <row r="5860" spans="1:5" hidden="1">
      <c r="A5860" s="1">
        <v>1973</v>
      </c>
      <c r="B5860" s="1">
        <v>84</v>
      </c>
      <c r="C5860" s="1">
        <v>13271.85</v>
      </c>
      <c r="D5860" s="1">
        <v>6690.95</v>
      </c>
      <c r="E5860" s="1">
        <v>19962.8</v>
      </c>
    </row>
    <row r="5861" spans="1:5" hidden="1">
      <c r="A5861" s="1">
        <v>1973</v>
      </c>
      <c r="B5861" s="1">
        <v>85</v>
      </c>
      <c r="C5861" s="1">
        <v>11169.95</v>
      </c>
      <c r="D5861" s="1">
        <v>5469.88</v>
      </c>
      <c r="E5861" s="1">
        <v>16639.830000000002</v>
      </c>
    </row>
    <row r="5862" spans="1:5" hidden="1">
      <c r="A5862" s="1">
        <v>1973</v>
      </c>
      <c r="B5862" s="1">
        <v>86</v>
      </c>
      <c r="C5862" s="1">
        <v>9087.85</v>
      </c>
      <c r="D5862" s="1">
        <v>4327.1099999999997</v>
      </c>
      <c r="E5862" s="1">
        <v>13414.95</v>
      </c>
    </row>
    <row r="5863" spans="1:5" hidden="1">
      <c r="A5863" s="1">
        <v>1973</v>
      </c>
      <c r="B5863" s="1">
        <v>87</v>
      </c>
      <c r="C5863" s="1">
        <v>7430.79</v>
      </c>
      <c r="D5863" s="1">
        <v>3382.8</v>
      </c>
      <c r="E5863" s="1">
        <v>10813.59</v>
      </c>
    </row>
    <row r="5864" spans="1:5" hidden="1">
      <c r="A5864" s="1">
        <v>1973</v>
      </c>
      <c r="B5864" s="1">
        <v>88</v>
      </c>
      <c r="C5864" s="1">
        <v>6102.28</v>
      </c>
      <c r="D5864" s="1">
        <v>2654.34</v>
      </c>
      <c r="E5864" s="1">
        <v>8756.61</v>
      </c>
    </row>
    <row r="5865" spans="1:5" hidden="1">
      <c r="A5865" s="1">
        <v>1973</v>
      </c>
      <c r="B5865" s="1">
        <v>89</v>
      </c>
      <c r="C5865" s="1">
        <v>4836.76</v>
      </c>
      <c r="D5865" s="1">
        <v>2010.78</v>
      </c>
      <c r="E5865" s="1">
        <v>6847.55</v>
      </c>
    </row>
    <row r="5866" spans="1:5" hidden="1">
      <c r="A5866" s="1">
        <v>1973</v>
      </c>
      <c r="B5866" s="1">
        <v>90</v>
      </c>
      <c r="C5866" s="1">
        <v>3706.8</v>
      </c>
      <c r="D5866" s="1">
        <v>1448.39</v>
      </c>
      <c r="E5866" s="1">
        <v>5155.1899999999996</v>
      </c>
    </row>
    <row r="5867" spans="1:5" hidden="1">
      <c r="A5867" s="1">
        <v>1973</v>
      </c>
      <c r="B5867" s="1">
        <v>91</v>
      </c>
      <c r="C5867" s="1">
        <v>2884.49</v>
      </c>
      <c r="D5867" s="1">
        <v>1066.43</v>
      </c>
      <c r="E5867" s="1">
        <v>3950.92</v>
      </c>
    </row>
    <row r="5868" spans="1:5" hidden="1">
      <c r="A5868" s="1">
        <v>1973</v>
      </c>
      <c r="B5868" s="1">
        <v>92</v>
      </c>
      <c r="C5868" s="1">
        <v>2262.5</v>
      </c>
      <c r="D5868" s="1">
        <v>786.29</v>
      </c>
      <c r="E5868" s="1">
        <v>3048.79</v>
      </c>
    </row>
    <row r="5869" spans="1:5" hidden="1">
      <c r="A5869" s="1">
        <v>1973</v>
      </c>
      <c r="B5869" s="1">
        <v>93</v>
      </c>
      <c r="C5869" s="1">
        <v>1663.58</v>
      </c>
      <c r="D5869" s="1">
        <v>547.67999999999995</v>
      </c>
      <c r="E5869" s="1">
        <v>2211.2600000000002</v>
      </c>
    </row>
    <row r="5870" spans="1:5" hidden="1">
      <c r="A5870" s="1">
        <v>1973</v>
      </c>
      <c r="B5870" s="1">
        <v>94</v>
      </c>
      <c r="C5870" s="1">
        <v>1133.22</v>
      </c>
      <c r="D5870" s="1">
        <v>369.82</v>
      </c>
      <c r="E5870" s="1">
        <v>1503.04</v>
      </c>
    </row>
    <row r="5871" spans="1:5" hidden="1">
      <c r="A5871" s="1">
        <v>1973</v>
      </c>
      <c r="B5871" s="1">
        <v>95</v>
      </c>
      <c r="C5871" s="1">
        <v>762.89</v>
      </c>
      <c r="D5871" s="1">
        <v>242.64</v>
      </c>
      <c r="E5871" s="1">
        <v>1005.53</v>
      </c>
    </row>
    <row r="5872" spans="1:5" hidden="1">
      <c r="A5872" s="1">
        <v>1973</v>
      </c>
      <c r="B5872" s="1">
        <v>96</v>
      </c>
      <c r="C5872" s="1">
        <v>523.99</v>
      </c>
      <c r="D5872" s="1">
        <v>161.97</v>
      </c>
      <c r="E5872" s="1">
        <v>685.96</v>
      </c>
    </row>
    <row r="5873" spans="1:5" hidden="1">
      <c r="A5873" s="1">
        <v>1973</v>
      </c>
      <c r="B5873" s="1">
        <v>97</v>
      </c>
      <c r="C5873" s="1">
        <v>349.64</v>
      </c>
      <c r="D5873" s="1">
        <v>105.56</v>
      </c>
      <c r="E5873" s="1">
        <v>455.2</v>
      </c>
    </row>
    <row r="5874" spans="1:5" hidden="1">
      <c r="A5874" s="1">
        <v>1973</v>
      </c>
      <c r="B5874" s="1">
        <v>98</v>
      </c>
      <c r="C5874" s="1">
        <v>216.66</v>
      </c>
      <c r="D5874" s="1">
        <v>63.21</v>
      </c>
      <c r="E5874" s="1">
        <v>279.86</v>
      </c>
    </row>
    <row r="5875" spans="1:5" hidden="1">
      <c r="A5875" s="1">
        <v>1973</v>
      </c>
      <c r="B5875" s="1">
        <v>99</v>
      </c>
      <c r="C5875" s="1">
        <v>125.61</v>
      </c>
      <c r="D5875" s="1">
        <v>38.840000000000003</v>
      </c>
      <c r="E5875" s="1">
        <v>164.45</v>
      </c>
    </row>
    <row r="5876" spans="1:5" hidden="1">
      <c r="A5876" s="1">
        <v>1973</v>
      </c>
      <c r="B5876" s="1">
        <v>100</v>
      </c>
      <c r="C5876" s="1">
        <v>74.239999999999995</v>
      </c>
      <c r="D5876" s="1">
        <v>24.07</v>
      </c>
      <c r="E5876" s="1">
        <v>98.3</v>
      </c>
    </row>
    <row r="5877" spans="1:5" hidden="1">
      <c r="A5877" s="1">
        <v>1973</v>
      </c>
      <c r="B5877" s="1">
        <v>101</v>
      </c>
      <c r="C5877" s="1">
        <v>46.98</v>
      </c>
      <c r="D5877" s="1">
        <v>14.32</v>
      </c>
      <c r="E5877" s="1">
        <v>61.3</v>
      </c>
    </row>
    <row r="5878" spans="1:5" hidden="1">
      <c r="A5878" s="1">
        <v>1973</v>
      </c>
      <c r="B5878" s="1">
        <v>102</v>
      </c>
      <c r="C5878" s="1">
        <v>26.53</v>
      </c>
      <c r="D5878" s="1">
        <v>8.84</v>
      </c>
      <c r="E5878" s="1">
        <v>35.369999999999997</v>
      </c>
    </row>
    <row r="5879" spans="1:5" hidden="1">
      <c r="A5879" s="1">
        <v>1973</v>
      </c>
      <c r="B5879" s="1">
        <v>103</v>
      </c>
      <c r="C5879" s="1">
        <v>12.16</v>
      </c>
      <c r="D5879" s="1">
        <v>5</v>
      </c>
      <c r="E5879" s="1">
        <v>17.16</v>
      </c>
    </row>
    <row r="5880" spans="1:5" hidden="1">
      <c r="A5880" s="1">
        <v>1973</v>
      </c>
      <c r="B5880" s="1">
        <v>104</v>
      </c>
      <c r="C5880" s="1">
        <v>4.54</v>
      </c>
      <c r="D5880" s="1">
        <v>2.52</v>
      </c>
      <c r="E5880" s="1">
        <v>7.07</v>
      </c>
    </row>
    <row r="5881" spans="1:5" hidden="1">
      <c r="A5881" s="1">
        <v>1973</v>
      </c>
      <c r="B5881" s="1">
        <v>105</v>
      </c>
      <c r="C5881" s="1">
        <v>1.47</v>
      </c>
      <c r="D5881" s="1">
        <v>0.7</v>
      </c>
      <c r="E5881" s="1">
        <v>2.17</v>
      </c>
    </row>
    <row r="5882" spans="1:5" hidden="1">
      <c r="A5882" s="1">
        <v>1973</v>
      </c>
      <c r="B5882" s="1">
        <v>106</v>
      </c>
      <c r="C5882" s="1">
        <v>1.55</v>
      </c>
      <c r="D5882" s="1">
        <v>0.41</v>
      </c>
      <c r="E5882" s="1">
        <v>1.96</v>
      </c>
    </row>
    <row r="5883" spans="1:5" hidden="1">
      <c r="A5883" s="1">
        <v>1973</v>
      </c>
      <c r="B5883" s="1">
        <v>107</v>
      </c>
      <c r="C5883" s="1">
        <v>1.46</v>
      </c>
      <c r="D5883" s="1">
        <v>0.36</v>
      </c>
      <c r="E5883" s="1">
        <v>1.82</v>
      </c>
    </row>
    <row r="5884" spans="1:5" hidden="1">
      <c r="A5884" s="1">
        <v>1973</v>
      </c>
      <c r="B5884" s="1">
        <v>108</v>
      </c>
      <c r="C5884" s="1">
        <v>0.35</v>
      </c>
      <c r="D5884" s="1">
        <v>0</v>
      </c>
      <c r="E5884" s="1">
        <v>0.35</v>
      </c>
    </row>
    <row r="5885" spans="1:5" hidden="1">
      <c r="A5885" s="1">
        <v>1973</v>
      </c>
      <c r="B5885" s="1">
        <v>109</v>
      </c>
      <c r="C5885" s="1">
        <v>0</v>
      </c>
      <c r="D5885" s="1">
        <v>0</v>
      </c>
      <c r="E5885" s="1">
        <v>0</v>
      </c>
    </row>
    <row r="5886" spans="1:5" hidden="1">
      <c r="A5886" s="1">
        <v>1973</v>
      </c>
      <c r="B5886" s="1" t="s">
        <v>121</v>
      </c>
      <c r="C5886" s="1">
        <v>0</v>
      </c>
      <c r="D5886" s="1">
        <v>0</v>
      </c>
      <c r="E5886" s="1">
        <v>0</v>
      </c>
    </row>
    <row r="5887" spans="1:5" hidden="1">
      <c r="A5887" s="1">
        <v>1974</v>
      </c>
      <c r="B5887" s="1">
        <v>0</v>
      </c>
      <c r="C5887" s="1">
        <v>118485.38</v>
      </c>
      <c r="D5887" s="1">
        <v>124937.38</v>
      </c>
      <c r="E5887" s="1">
        <v>243422.75</v>
      </c>
    </row>
    <row r="5888" spans="1:5" hidden="1">
      <c r="A5888" s="1">
        <v>1974</v>
      </c>
      <c r="B5888" s="1">
        <v>1</v>
      </c>
      <c r="C5888" s="1">
        <v>125032.9</v>
      </c>
      <c r="D5888" s="1">
        <v>130829.81</v>
      </c>
      <c r="E5888" s="1">
        <v>255862.71</v>
      </c>
    </row>
    <row r="5889" spans="1:5" hidden="1">
      <c r="A5889" s="1">
        <v>1974</v>
      </c>
      <c r="B5889" s="1">
        <v>2</v>
      </c>
      <c r="C5889" s="1">
        <v>130407.62</v>
      </c>
      <c r="D5889" s="1">
        <v>135565.68</v>
      </c>
      <c r="E5889" s="1">
        <v>265973.28999999998</v>
      </c>
    </row>
    <row r="5890" spans="1:5" hidden="1">
      <c r="A5890" s="1">
        <v>1974</v>
      </c>
      <c r="B5890" s="1">
        <v>3</v>
      </c>
      <c r="C5890" s="1">
        <v>132184.82999999999</v>
      </c>
      <c r="D5890" s="1">
        <v>137610.51999999999</v>
      </c>
      <c r="E5890" s="1">
        <v>269795.34999999998</v>
      </c>
    </row>
    <row r="5891" spans="1:5" hidden="1">
      <c r="A5891" s="1">
        <v>1974</v>
      </c>
      <c r="B5891" s="1">
        <v>4</v>
      </c>
      <c r="C5891" s="1">
        <v>126182.26</v>
      </c>
      <c r="D5891" s="1">
        <v>131684.01</v>
      </c>
      <c r="E5891" s="1">
        <v>257866.27</v>
      </c>
    </row>
    <row r="5892" spans="1:5" hidden="1">
      <c r="A5892" s="1">
        <v>1974</v>
      </c>
      <c r="B5892" s="1">
        <v>5</v>
      </c>
      <c r="C5892" s="1">
        <v>124965.56</v>
      </c>
      <c r="D5892" s="1">
        <v>130784.47</v>
      </c>
      <c r="E5892" s="1">
        <v>255750.02</v>
      </c>
    </row>
    <row r="5893" spans="1:5" hidden="1">
      <c r="A5893" s="1">
        <v>1974</v>
      </c>
      <c r="B5893" s="1">
        <v>6</v>
      </c>
      <c r="C5893" s="1">
        <v>120347.47</v>
      </c>
      <c r="D5893" s="1">
        <v>126655.41</v>
      </c>
      <c r="E5893" s="1">
        <v>247002.88</v>
      </c>
    </row>
    <row r="5894" spans="1:5" hidden="1">
      <c r="A5894" s="1">
        <v>1974</v>
      </c>
      <c r="B5894" s="1">
        <v>7</v>
      </c>
      <c r="C5894" s="1">
        <v>118942.91</v>
      </c>
      <c r="D5894" s="1">
        <v>125343.49</v>
      </c>
      <c r="E5894" s="1">
        <v>244286.4</v>
      </c>
    </row>
    <row r="5895" spans="1:5" hidden="1">
      <c r="A5895" s="1">
        <v>1974</v>
      </c>
      <c r="B5895" s="1">
        <v>8</v>
      </c>
      <c r="C5895" s="1">
        <v>117740.34</v>
      </c>
      <c r="D5895" s="1">
        <v>123935.66</v>
      </c>
      <c r="E5895" s="1">
        <v>241676</v>
      </c>
    </row>
    <row r="5896" spans="1:5" hidden="1">
      <c r="A5896" s="1">
        <v>1974</v>
      </c>
      <c r="B5896" s="1">
        <v>9</v>
      </c>
      <c r="C5896" s="1">
        <v>119408.46</v>
      </c>
      <c r="D5896" s="1">
        <v>125929.23</v>
      </c>
      <c r="E5896" s="1">
        <v>245337.69</v>
      </c>
    </row>
    <row r="5897" spans="1:5" hidden="1">
      <c r="A5897" s="1">
        <v>1974</v>
      </c>
      <c r="B5897" s="1">
        <v>10</v>
      </c>
      <c r="C5897" s="1">
        <v>123164.66</v>
      </c>
      <c r="D5897" s="1">
        <v>130233.99</v>
      </c>
      <c r="E5897" s="1">
        <v>253398.65</v>
      </c>
    </row>
    <row r="5898" spans="1:5" hidden="1">
      <c r="A5898" s="1">
        <v>1974</v>
      </c>
      <c r="B5898" s="1">
        <v>11</v>
      </c>
      <c r="C5898" s="1">
        <v>126141.9</v>
      </c>
      <c r="D5898" s="1">
        <v>133496.14000000001</v>
      </c>
      <c r="E5898" s="1">
        <v>259638.04</v>
      </c>
    </row>
    <row r="5899" spans="1:5" hidden="1">
      <c r="A5899" s="1">
        <v>1974</v>
      </c>
      <c r="B5899" s="1">
        <v>12</v>
      </c>
      <c r="C5899" s="1">
        <v>127813.32</v>
      </c>
      <c r="D5899" s="1">
        <v>135128.13</v>
      </c>
      <c r="E5899" s="1">
        <v>262941.45</v>
      </c>
    </row>
    <row r="5900" spans="1:5" hidden="1">
      <c r="A5900" s="1">
        <v>1974</v>
      </c>
      <c r="B5900" s="1">
        <v>13</v>
      </c>
      <c r="C5900" s="1">
        <v>127241.87</v>
      </c>
      <c r="D5900" s="1">
        <v>134542.78</v>
      </c>
      <c r="E5900" s="1">
        <v>261784.65</v>
      </c>
    </row>
    <row r="5901" spans="1:5" hidden="1">
      <c r="A5901" s="1">
        <v>1974</v>
      </c>
      <c r="B5901" s="1">
        <v>14</v>
      </c>
      <c r="C5901" s="1">
        <v>125431.53</v>
      </c>
      <c r="D5901" s="1">
        <v>132099.71</v>
      </c>
      <c r="E5901" s="1">
        <v>257531.25</v>
      </c>
    </row>
    <row r="5902" spans="1:5" hidden="1">
      <c r="A5902" s="1">
        <v>1974</v>
      </c>
      <c r="B5902" s="1">
        <v>15</v>
      </c>
      <c r="C5902" s="1">
        <v>123475.28</v>
      </c>
      <c r="D5902" s="1">
        <v>129049.47</v>
      </c>
      <c r="E5902" s="1">
        <v>252524.75</v>
      </c>
    </row>
    <row r="5903" spans="1:5" hidden="1">
      <c r="A5903" s="1">
        <v>1974</v>
      </c>
      <c r="B5903" s="1">
        <v>16</v>
      </c>
      <c r="C5903" s="1">
        <v>120898.18</v>
      </c>
      <c r="D5903" s="1">
        <v>125726.74</v>
      </c>
      <c r="E5903" s="1">
        <v>246624.92</v>
      </c>
    </row>
    <row r="5904" spans="1:5" hidden="1">
      <c r="A5904" s="1">
        <v>1974</v>
      </c>
      <c r="B5904" s="1">
        <v>17</v>
      </c>
      <c r="C5904" s="1">
        <v>118031.69</v>
      </c>
      <c r="D5904" s="1">
        <v>122702.48</v>
      </c>
      <c r="E5904" s="1">
        <v>240734.17</v>
      </c>
    </row>
    <row r="5905" spans="1:5" hidden="1">
      <c r="A5905" s="1">
        <v>1974</v>
      </c>
      <c r="B5905" s="1">
        <v>18</v>
      </c>
      <c r="C5905" s="1">
        <v>116193.49</v>
      </c>
      <c r="D5905" s="1">
        <v>120743.95</v>
      </c>
      <c r="E5905" s="1">
        <v>236937.44</v>
      </c>
    </row>
    <row r="5906" spans="1:5" hidden="1">
      <c r="A5906" s="1">
        <v>1974</v>
      </c>
      <c r="B5906" s="1">
        <v>19</v>
      </c>
      <c r="C5906" s="1">
        <v>115337.79</v>
      </c>
      <c r="D5906" s="1">
        <v>118829.58</v>
      </c>
      <c r="E5906" s="1">
        <v>234167.38</v>
      </c>
    </row>
    <row r="5907" spans="1:5" hidden="1">
      <c r="A5907" s="1">
        <v>1974</v>
      </c>
      <c r="B5907" s="1">
        <v>20</v>
      </c>
      <c r="C5907" s="1">
        <v>115034.81</v>
      </c>
      <c r="D5907" s="1">
        <v>117561.3</v>
      </c>
      <c r="E5907" s="1">
        <v>232596.11</v>
      </c>
    </row>
    <row r="5908" spans="1:5" hidden="1">
      <c r="A5908" s="1">
        <v>1974</v>
      </c>
      <c r="B5908" s="1">
        <v>21</v>
      </c>
      <c r="C5908" s="1">
        <v>114499.19</v>
      </c>
      <c r="D5908" s="1">
        <v>117335.86</v>
      </c>
      <c r="E5908" s="1">
        <v>231835.05</v>
      </c>
    </row>
    <row r="5909" spans="1:5" hidden="1">
      <c r="A5909" s="1">
        <v>1974</v>
      </c>
      <c r="B5909" s="1">
        <v>22</v>
      </c>
      <c r="C5909" s="1">
        <v>113369.49</v>
      </c>
      <c r="D5909" s="1">
        <v>117175.6</v>
      </c>
      <c r="E5909" s="1">
        <v>230545.09</v>
      </c>
    </row>
    <row r="5910" spans="1:5" hidden="1">
      <c r="A5910" s="1">
        <v>1974</v>
      </c>
      <c r="B5910" s="1">
        <v>23</v>
      </c>
      <c r="C5910" s="1">
        <v>113050.09</v>
      </c>
      <c r="D5910" s="1">
        <v>116939.66</v>
      </c>
      <c r="E5910" s="1">
        <v>229989.75</v>
      </c>
    </row>
    <row r="5911" spans="1:5" hidden="1">
      <c r="A5911" s="1">
        <v>1974</v>
      </c>
      <c r="B5911" s="1">
        <v>24</v>
      </c>
      <c r="C5911" s="1">
        <v>112903.16</v>
      </c>
      <c r="D5911" s="1">
        <v>116321.15</v>
      </c>
      <c r="E5911" s="1">
        <v>229224.3</v>
      </c>
    </row>
    <row r="5912" spans="1:5" hidden="1">
      <c r="A5912" s="1">
        <v>1974</v>
      </c>
      <c r="B5912" s="1">
        <v>25</v>
      </c>
      <c r="C5912" s="1">
        <v>112811.25</v>
      </c>
      <c r="D5912" s="1">
        <v>116342.37</v>
      </c>
      <c r="E5912" s="1">
        <v>229153.62</v>
      </c>
    </row>
    <row r="5913" spans="1:5" hidden="1">
      <c r="A5913" s="1">
        <v>1974</v>
      </c>
      <c r="B5913" s="1">
        <v>26</v>
      </c>
      <c r="C5913" s="1">
        <v>115803.57</v>
      </c>
      <c r="D5913" s="1">
        <v>120339.88</v>
      </c>
      <c r="E5913" s="1">
        <v>236143.45</v>
      </c>
    </row>
    <row r="5914" spans="1:5" hidden="1">
      <c r="A5914" s="1">
        <v>1974</v>
      </c>
      <c r="B5914" s="1">
        <v>27</v>
      </c>
      <c r="C5914" s="1">
        <v>115196.99</v>
      </c>
      <c r="D5914" s="1">
        <v>121411.72</v>
      </c>
      <c r="E5914" s="1">
        <v>236608.71</v>
      </c>
    </row>
    <row r="5915" spans="1:5" hidden="1">
      <c r="A5915" s="1">
        <v>1974</v>
      </c>
      <c r="B5915" s="1">
        <v>28</v>
      </c>
      <c r="C5915" s="1">
        <v>105876.82</v>
      </c>
      <c r="D5915" s="1">
        <v>113175.48</v>
      </c>
      <c r="E5915" s="1">
        <v>219052.3</v>
      </c>
    </row>
    <row r="5916" spans="1:5" hidden="1">
      <c r="A5916" s="1">
        <v>1974</v>
      </c>
      <c r="B5916" s="1">
        <v>29</v>
      </c>
      <c r="C5916" s="1">
        <v>98336.31</v>
      </c>
      <c r="D5916" s="1">
        <v>105107.61</v>
      </c>
      <c r="E5916" s="1">
        <v>203443.92</v>
      </c>
    </row>
    <row r="5917" spans="1:5" hidden="1">
      <c r="A5917" s="1">
        <v>1974</v>
      </c>
      <c r="B5917" s="1">
        <v>30</v>
      </c>
      <c r="C5917" s="1">
        <v>94815.3</v>
      </c>
      <c r="D5917" s="1">
        <v>100645.97</v>
      </c>
      <c r="E5917" s="1">
        <v>195461.27</v>
      </c>
    </row>
    <row r="5918" spans="1:5" hidden="1">
      <c r="A5918" s="1">
        <v>1974</v>
      </c>
      <c r="B5918" s="1">
        <v>31</v>
      </c>
      <c r="C5918" s="1">
        <v>90411.57</v>
      </c>
      <c r="D5918" s="1">
        <v>96240.16</v>
      </c>
      <c r="E5918" s="1">
        <v>186651.73</v>
      </c>
    </row>
    <row r="5919" spans="1:5" hidden="1">
      <c r="A5919" s="1">
        <v>1974</v>
      </c>
      <c r="B5919" s="1">
        <v>32</v>
      </c>
      <c r="C5919" s="1">
        <v>87129.62</v>
      </c>
      <c r="D5919" s="1">
        <v>93398</v>
      </c>
      <c r="E5919" s="1">
        <v>180527.62</v>
      </c>
    </row>
    <row r="5920" spans="1:5" hidden="1">
      <c r="A5920" s="1">
        <v>1974</v>
      </c>
      <c r="B5920" s="1">
        <v>33</v>
      </c>
      <c r="C5920" s="1">
        <v>84783.09</v>
      </c>
      <c r="D5920" s="1">
        <v>91186.47</v>
      </c>
      <c r="E5920" s="1">
        <v>175969.57</v>
      </c>
    </row>
    <row r="5921" spans="1:5" hidden="1">
      <c r="A5921" s="1">
        <v>1974</v>
      </c>
      <c r="B5921" s="1">
        <v>34</v>
      </c>
      <c r="C5921" s="1">
        <v>82593.100000000006</v>
      </c>
      <c r="D5921" s="1">
        <v>88436.61</v>
      </c>
      <c r="E5921" s="1">
        <v>171029.71</v>
      </c>
    </row>
    <row r="5922" spans="1:5" hidden="1">
      <c r="A5922" s="1">
        <v>1974</v>
      </c>
      <c r="B5922" s="1">
        <v>35</v>
      </c>
      <c r="C5922" s="1">
        <v>80931.600000000006</v>
      </c>
      <c r="D5922" s="1">
        <v>85750.25</v>
      </c>
      <c r="E5922" s="1">
        <v>166681.85</v>
      </c>
    </row>
    <row r="5923" spans="1:5" hidden="1">
      <c r="A5923" s="1">
        <v>1974</v>
      </c>
      <c r="B5923" s="1">
        <v>36</v>
      </c>
      <c r="C5923" s="1">
        <v>79835.11</v>
      </c>
      <c r="D5923" s="1">
        <v>84119.65</v>
      </c>
      <c r="E5923" s="1">
        <v>163954.75</v>
      </c>
    </row>
    <row r="5924" spans="1:5" hidden="1">
      <c r="A5924" s="1">
        <v>1974</v>
      </c>
      <c r="B5924" s="1">
        <v>37</v>
      </c>
      <c r="C5924" s="1">
        <v>79046.7</v>
      </c>
      <c r="D5924" s="1">
        <v>83478.8</v>
      </c>
      <c r="E5924" s="1">
        <v>162525.51</v>
      </c>
    </row>
    <row r="5925" spans="1:5" hidden="1">
      <c r="A5925" s="1">
        <v>1974</v>
      </c>
      <c r="B5925" s="1">
        <v>38</v>
      </c>
      <c r="C5925" s="1">
        <v>77114.69</v>
      </c>
      <c r="D5925" s="1">
        <v>81387.259999999995</v>
      </c>
      <c r="E5925" s="1">
        <v>158501.95000000001</v>
      </c>
    </row>
    <row r="5926" spans="1:5" hidden="1">
      <c r="A5926" s="1">
        <v>1974</v>
      </c>
      <c r="B5926" s="1">
        <v>39</v>
      </c>
      <c r="C5926" s="1">
        <v>73518.720000000001</v>
      </c>
      <c r="D5926" s="1">
        <v>77420.78</v>
      </c>
      <c r="E5926" s="1">
        <v>150939.5</v>
      </c>
    </row>
    <row r="5927" spans="1:5" hidden="1">
      <c r="A5927" s="1">
        <v>1974</v>
      </c>
      <c r="B5927" s="1">
        <v>40</v>
      </c>
      <c r="C5927" s="1">
        <v>71699.73</v>
      </c>
      <c r="D5927" s="1">
        <v>76043.39</v>
      </c>
      <c r="E5927" s="1">
        <v>147743.12</v>
      </c>
    </row>
    <row r="5928" spans="1:5" hidden="1">
      <c r="A5928" s="1">
        <v>1974</v>
      </c>
      <c r="B5928" s="1">
        <v>41</v>
      </c>
      <c r="C5928" s="1">
        <v>72053.45</v>
      </c>
      <c r="D5928" s="1">
        <v>77058.11</v>
      </c>
      <c r="E5928" s="1">
        <v>149111.56</v>
      </c>
    </row>
    <row r="5929" spans="1:5" hidden="1">
      <c r="A5929" s="1">
        <v>1974</v>
      </c>
      <c r="B5929" s="1">
        <v>42</v>
      </c>
      <c r="C5929" s="1">
        <v>73648.929999999993</v>
      </c>
      <c r="D5929" s="1">
        <v>78973.22</v>
      </c>
      <c r="E5929" s="1">
        <v>152622.14000000001</v>
      </c>
    </row>
    <row r="5930" spans="1:5" hidden="1">
      <c r="A5930" s="1">
        <v>1974</v>
      </c>
      <c r="B5930" s="1">
        <v>43</v>
      </c>
      <c r="C5930" s="1">
        <v>76039.649999999994</v>
      </c>
      <c r="D5930" s="1">
        <v>81551.289999999994</v>
      </c>
      <c r="E5930" s="1">
        <v>157590.94</v>
      </c>
    </row>
    <row r="5931" spans="1:5" hidden="1">
      <c r="A5931" s="1">
        <v>1974</v>
      </c>
      <c r="B5931" s="1">
        <v>44</v>
      </c>
      <c r="C5931" s="1">
        <v>76680.14</v>
      </c>
      <c r="D5931" s="1">
        <v>82553.69</v>
      </c>
      <c r="E5931" s="1">
        <v>159233.82999999999</v>
      </c>
    </row>
    <row r="5932" spans="1:5" hidden="1">
      <c r="A5932" s="1">
        <v>1974</v>
      </c>
      <c r="B5932" s="1">
        <v>45</v>
      </c>
      <c r="C5932" s="1">
        <v>76946.66</v>
      </c>
      <c r="D5932" s="1">
        <v>82983.350000000006</v>
      </c>
      <c r="E5932" s="1">
        <v>159930.01</v>
      </c>
    </row>
    <row r="5933" spans="1:5" hidden="1">
      <c r="A5933" s="1">
        <v>1974</v>
      </c>
      <c r="B5933" s="1">
        <v>46</v>
      </c>
      <c r="C5933" s="1">
        <v>77414.06</v>
      </c>
      <c r="D5933" s="1">
        <v>83098.39</v>
      </c>
      <c r="E5933" s="1">
        <v>160512.45000000001</v>
      </c>
    </row>
    <row r="5934" spans="1:5" hidden="1">
      <c r="A5934" s="1">
        <v>1974</v>
      </c>
      <c r="B5934" s="1">
        <v>47</v>
      </c>
      <c r="C5934" s="1">
        <v>78145.45</v>
      </c>
      <c r="D5934" s="1">
        <v>83564.789999999994</v>
      </c>
      <c r="E5934" s="1">
        <v>161710.23000000001</v>
      </c>
    </row>
    <row r="5935" spans="1:5" hidden="1">
      <c r="A5935" s="1">
        <v>1974</v>
      </c>
      <c r="B5935" s="1">
        <v>48</v>
      </c>
      <c r="C5935" s="1">
        <v>79063.28</v>
      </c>
      <c r="D5935" s="1">
        <v>83640.11</v>
      </c>
      <c r="E5935" s="1">
        <v>162703.39000000001</v>
      </c>
    </row>
    <row r="5936" spans="1:5" hidden="1">
      <c r="A5936" s="1">
        <v>1974</v>
      </c>
      <c r="B5936" s="1">
        <v>49</v>
      </c>
      <c r="C5936" s="1">
        <v>77746.740000000005</v>
      </c>
      <c r="D5936" s="1">
        <v>80920.03</v>
      </c>
      <c r="E5936" s="1">
        <v>158666.76999999999</v>
      </c>
    </row>
    <row r="5937" spans="1:5" hidden="1">
      <c r="A5937" s="1">
        <v>1974</v>
      </c>
      <c r="B5937" s="1">
        <v>50</v>
      </c>
      <c r="C5937" s="1">
        <v>76448.820000000007</v>
      </c>
      <c r="D5937" s="1">
        <v>78973.899999999994</v>
      </c>
      <c r="E5937" s="1">
        <v>155422.72</v>
      </c>
    </row>
    <row r="5938" spans="1:5" hidden="1">
      <c r="A5938" s="1">
        <v>1974</v>
      </c>
      <c r="B5938" s="1">
        <v>51</v>
      </c>
      <c r="C5938" s="1">
        <v>76529.27</v>
      </c>
      <c r="D5938" s="1">
        <v>78627.710000000006</v>
      </c>
      <c r="E5938" s="1">
        <v>155156.98000000001</v>
      </c>
    </row>
    <row r="5939" spans="1:5" hidden="1">
      <c r="A5939" s="1">
        <v>1974</v>
      </c>
      <c r="B5939" s="1">
        <v>52</v>
      </c>
      <c r="C5939" s="1">
        <v>76426.31</v>
      </c>
      <c r="D5939" s="1">
        <v>77924.83</v>
      </c>
      <c r="E5939" s="1">
        <v>154351.14000000001</v>
      </c>
    </row>
    <row r="5940" spans="1:5" hidden="1">
      <c r="A5940" s="1">
        <v>1974</v>
      </c>
      <c r="B5940" s="1">
        <v>53</v>
      </c>
      <c r="C5940" s="1">
        <v>74063.960000000006</v>
      </c>
      <c r="D5940" s="1">
        <v>75090.179999999993</v>
      </c>
      <c r="E5940" s="1">
        <v>149154.14000000001</v>
      </c>
    </row>
    <row r="5941" spans="1:5" hidden="1">
      <c r="A5941" s="1">
        <v>1974</v>
      </c>
      <c r="B5941" s="1">
        <v>54</v>
      </c>
      <c r="C5941" s="1">
        <v>68832.3</v>
      </c>
      <c r="D5941" s="1">
        <v>68932.509999999995</v>
      </c>
      <c r="E5941" s="1">
        <v>137764.81</v>
      </c>
    </row>
    <row r="5942" spans="1:5" hidden="1">
      <c r="A5942" s="1">
        <v>1974</v>
      </c>
      <c r="B5942" s="1">
        <v>55</v>
      </c>
      <c r="C5942" s="1">
        <v>64335.51</v>
      </c>
      <c r="D5942" s="1">
        <v>63076.75</v>
      </c>
      <c r="E5942" s="1">
        <v>127412.25</v>
      </c>
    </row>
    <row r="5943" spans="1:5" hidden="1">
      <c r="A5943" s="1">
        <v>1974</v>
      </c>
      <c r="B5943" s="1">
        <v>56</v>
      </c>
      <c r="C5943" s="1">
        <v>62760.58</v>
      </c>
      <c r="D5943" s="1">
        <v>61217.33</v>
      </c>
      <c r="E5943" s="1">
        <v>123977.92</v>
      </c>
    </row>
    <row r="5944" spans="1:5" hidden="1">
      <c r="A5944" s="1">
        <v>1974</v>
      </c>
      <c r="B5944" s="1">
        <v>57</v>
      </c>
      <c r="C5944" s="1">
        <v>62991.64</v>
      </c>
      <c r="D5944" s="1">
        <v>61221.45</v>
      </c>
      <c r="E5944" s="1">
        <v>124213.09</v>
      </c>
    </row>
    <row r="5945" spans="1:5" hidden="1">
      <c r="A5945" s="1">
        <v>1974</v>
      </c>
      <c r="B5945" s="1">
        <v>58</v>
      </c>
      <c r="C5945" s="1">
        <v>63292.34</v>
      </c>
      <c r="D5945" s="1">
        <v>60713.55</v>
      </c>
      <c r="E5945" s="1">
        <v>124005.89</v>
      </c>
    </row>
    <row r="5946" spans="1:5" hidden="1">
      <c r="A5946" s="1">
        <v>1974</v>
      </c>
      <c r="B5946" s="1">
        <v>59</v>
      </c>
      <c r="C5946" s="1">
        <v>63019.96</v>
      </c>
      <c r="D5946" s="1">
        <v>60387.360000000001</v>
      </c>
      <c r="E5946" s="1">
        <v>123407.32</v>
      </c>
    </row>
    <row r="5947" spans="1:5" hidden="1">
      <c r="A5947" s="1">
        <v>1974</v>
      </c>
      <c r="B5947" s="1">
        <v>60</v>
      </c>
      <c r="C5947" s="1">
        <v>62178.89</v>
      </c>
      <c r="D5947" s="1">
        <v>59541.47</v>
      </c>
      <c r="E5947" s="1">
        <v>121720.36</v>
      </c>
    </row>
    <row r="5948" spans="1:5" hidden="1">
      <c r="A5948" s="1">
        <v>1974</v>
      </c>
      <c r="B5948" s="1">
        <v>61</v>
      </c>
      <c r="C5948" s="1">
        <v>60458.23</v>
      </c>
      <c r="D5948" s="1">
        <v>57321.440000000002</v>
      </c>
      <c r="E5948" s="1">
        <v>117779.67</v>
      </c>
    </row>
    <row r="5949" spans="1:5" hidden="1">
      <c r="A5949" s="1">
        <v>1974</v>
      </c>
      <c r="B5949" s="1">
        <v>62</v>
      </c>
      <c r="C5949" s="1">
        <v>58824.85</v>
      </c>
      <c r="D5949" s="1">
        <v>54802.879999999997</v>
      </c>
      <c r="E5949" s="1">
        <v>113627.73</v>
      </c>
    </row>
    <row r="5950" spans="1:5" hidden="1">
      <c r="A5950" s="1">
        <v>1974</v>
      </c>
      <c r="B5950" s="1">
        <v>63</v>
      </c>
      <c r="C5950" s="1">
        <v>56886.07</v>
      </c>
      <c r="D5950" s="1">
        <v>52020.69</v>
      </c>
      <c r="E5950" s="1">
        <v>108906.76</v>
      </c>
    </row>
    <row r="5951" spans="1:5" hidden="1">
      <c r="A5951" s="1">
        <v>1974</v>
      </c>
      <c r="B5951" s="1">
        <v>64</v>
      </c>
      <c r="C5951" s="1">
        <v>53365.09</v>
      </c>
      <c r="D5951" s="1">
        <v>48657.21</v>
      </c>
      <c r="E5951" s="1">
        <v>102022.3</v>
      </c>
    </row>
    <row r="5952" spans="1:5" hidden="1">
      <c r="A5952" s="1">
        <v>1974</v>
      </c>
      <c r="B5952" s="1">
        <v>65</v>
      </c>
      <c r="C5952" s="1">
        <v>50670.39</v>
      </c>
      <c r="D5952" s="1">
        <v>45913.919999999998</v>
      </c>
      <c r="E5952" s="1">
        <v>96584.31</v>
      </c>
    </row>
    <row r="5953" spans="1:5" hidden="1">
      <c r="A5953" s="1">
        <v>1974</v>
      </c>
      <c r="B5953" s="1">
        <v>66</v>
      </c>
      <c r="C5953" s="1">
        <v>48753.53</v>
      </c>
      <c r="D5953" s="1">
        <v>43699.53</v>
      </c>
      <c r="E5953" s="1">
        <v>92453.06</v>
      </c>
    </row>
    <row r="5954" spans="1:5" hidden="1">
      <c r="A5954" s="1">
        <v>1974</v>
      </c>
      <c r="B5954" s="1">
        <v>67</v>
      </c>
      <c r="C5954" s="1">
        <v>46830.77</v>
      </c>
      <c r="D5954" s="1">
        <v>41625.839999999997</v>
      </c>
      <c r="E5954" s="1">
        <v>88456.6</v>
      </c>
    </row>
    <row r="5955" spans="1:5" hidden="1">
      <c r="A5955" s="1">
        <v>1974</v>
      </c>
      <c r="B5955" s="1">
        <v>68</v>
      </c>
      <c r="C5955" s="1">
        <v>44722.57</v>
      </c>
      <c r="D5955" s="1">
        <v>38997.74</v>
      </c>
      <c r="E5955" s="1">
        <v>83720.3</v>
      </c>
    </row>
    <row r="5956" spans="1:5" hidden="1">
      <c r="A5956" s="1">
        <v>1974</v>
      </c>
      <c r="B5956" s="1">
        <v>69</v>
      </c>
      <c r="C5956" s="1">
        <v>41818.620000000003</v>
      </c>
      <c r="D5956" s="1">
        <v>35863.39</v>
      </c>
      <c r="E5956" s="1">
        <v>77682</v>
      </c>
    </row>
    <row r="5957" spans="1:5" hidden="1">
      <c r="A5957" s="1">
        <v>1974</v>
      </c>
      <c r="B5957" s="1">
        <v>70</v>
      </c>
      <c r="C5957" s="1">
        <v>39198.35</v>
      </c>
      <c r="D5957" s="1">
        <v>33121.93</v>
      </c>
      <c r="E5957" s="1">
        <v>72320.28</v>
      </c>
    </row>
    <row r="5958" spans="1:5" hidden="1">
      <c r="A5958" s="1">
        <v>1974</v>
      </c>
      <c r="B5958" s="1">
        <v>71</v>
      </c>
      <c r="C5958" s="1">
        <v>37139.040000000001</v>
      </c>
      <c r="D5958" s="1">
        <v>30544.1</v>
      </c>
      <c r="E5958" s="1">
        <v>67683.13</v>
      </c>
    </row>
    <row r="5959" spans="1:5" hidden="1">
      <c r="A5959" s="1">
        <v>1974</v>
      </c>
      <c r="B5959" s="1">
        <v>72</v>
      </c>
      <c r="C5959" s="1">
        <v>36139.440000000002</v>
      </c>
      <c r="D5959" s="1">
        <v>28155.21</v>
      </c>
      <c r="E5959" s="1">
        <v>64294.65</v>
      </c>
    </row>
    <row r="5960" spans="1:5" hidden="1">
      <c r="A5960" s="1">
        <v>1974</v>
      </c>
      <c r="B5960" s="1">
        <v>73</v>
      </c>
      <c r="C5960" s="1">
        <v>36306.550000000003</v>
      </c>
      <c r="D5960" s="1">
        <v>26446.55</v>
      </c>
      <c r="E5960" s="1">
        <v>62753.09</v>
      </c>
    </row>
    <row r="5961" spans="1:5" hidden="1">
      <c r="A5961" s="1">
        <v>1974</v>
      </c>
      <c r="B5961" s="1">
        <v>74</v>
      </c>
      <c r="C5961" s="1">
        <v>34168.269999999997</v>
      </c>
      <c r="D5961" s="1">
        <v>23897.79</v>
      </c>
      <c r="E5961" s="1">
        <v>58066.07</v>
      </c>
    </row>
    <row r="5962" spans="1:5" hidden="1">
      <c r="A5962" s="1">
        <v>1974</v>
      </c>
      <c r="B5962" s="1">
        <v>75</v>
      </c>
      <c r="C5962" s="1">
        <v>30034.45</v>
      </c>
      <c r="D5962" s="1">
        <v>20236.59</v>
      </c>
      <c r="E5962" s="1">
        <v>50271.03</v>
      </c>
    </row>
    <row r="5963" spans="1:5" hidden="1">
      <c r="A5963" s="1">
        <v>1974</v>
      </c>
      <c r="B5963" s="1">
        <v>76</v>
      </c>
      <c r="C5963" s="1">
        <v>27304.48</v>
      </c>
      <c r="D5963" s="1">
        <v>17461.7</v>
      </c>
      <c r="E5963" s="1">
        <v>44766.18</v>
      </c>
    </row>
    <row r="5964" spans="1:5" hidden="1">
      <c r="A5964" s="1">
        <v>1974</v>
      </c>
      <c r="B5964" s="1">
        <v>77</v>
      </c>
      <c r="C5964" s="1">
        <v>26096.89</v>
      </c>
      <c r="D5964" s="1">
        <v>15679.7</v>
      </c>
      <c r="E5964" s="1">
        <v>41776.589999999997</v>
      </c>
    </row>
    <row r="5965" spans="1:5" hidden="1">
      <c r="A5965" s="1">
        <v>1974</v>
      </c>
      <c r="B5965" s="1">
        <v>78</v>
      </c>
      <c r="C5965" s="1">
        <v>24789.18</v>
      </c>
      <c r="D5965" s="1">
        <v>14016.84</v>
      </c>
      <c r="E5965" s="1">
        <v>38806.019999999997</v>
      </c>
    </row>
    <row r="5966" spans="1:5" hidden="1">
      <c r="A5966" s="1">
        <v>1974</v>
      </c>
      <c r="B5966" s="1">
        <v>79</v>
      </c>
      <c r="C5966" s="1">
        <v>22571.68</v>
      </c>
      <c r="D5966" s="1">
        <v>12417.79</v>
      </c>
      <c r="E5966" s="1">
        <v>34989.46</v>
      </c>
    </row>
    <row r="5967" spans="1:5" hidden="1">
      <c r="A5967" s="1">
        <v>1974</v>
      </c>
      <c r="B5967" s="1">
        <v>80</v>
      </c>
      <c r="C5967" s="1">
        <v>21187.77</v>
      </c>
      <c r="D5967" s="1">
        <v>11271.78</v>
      </c>
      <c r="E5967" s="1">
        <v>32459.55</v>
      </c>
    </row>
    <row r="5968" spans="1:5" hidden="1">
      <c r="A5968" s="1">
        <v>1974</v>
      </c>
      <c r="B5968" s="1">
        <v>81</v>
      </c>
      <c r="C5968" s="1">
        <v>19392.87</v>
      </c>
      <c r="D5968" s="1">
        <v>10172.82</v>
      </c>
      <c r="E5968" s="1">
        <v>29565.68</v>
      </c>
    </row>
    <row r="5969" spans="1:5" hidden="1">
      <c r="A5969" s="1">
        <v>1974</v>
      </c>
      <c r="B5969" s="1">
        <v>82</v>
      </c>
      <c r="C5969" s="1">
        <v>17575.349999999999</v>
      </c>
      <c r="D5969" s="1">
        <v>8956.2800000000007</v>
      </c>
      <c r="E5969" s="1">
        <v>26531.63</v>
      </c>
    </row>
    <row r="5970" spans="1:5" hidden="1">
      <c r="A5970" s="1">
        <v>1974</v>
      </c>
      <c r="B5970" s="1">
        <v>83</v>
      </c>
      <c r="C5970" s="1">
        <v>15767.4</v>
      </c>
      <c r="D5970" s="1">
        <v>7850.95</v>
      </c>
      <c r="E5970" s="1">
        <v>23618.35</v>
      </c>
    </row>
    <row r="5971" spans="1:5" hidden="1">
      <c r="A5971" s="1">
        <v>1974</v>
      </c>
      <c r="B5971" s="1">
        <v>84</v>
      </c>
      <c r="C5971" s="1">
        <v>13734</v>
      </c>
      <c r="D5971" s="1">
        <v>6731.52</v>
      </c>
      <c r="E5971" s="1">
        <v>20465.52</v>
      </c>
    </row>
    <row r="5972" spans="1:5" hidden="1">
      <c r="A5972" s="1">
        <v>1974</v>
      </c>
      <c r="B5972" s="1">
        <v>85</v>
      </c>
      <c r="C5972" s="1">
        <v>11648.99</v>
      </c>
      <c r="D5972" s="1">
        <v>5604.27</v>
      </c>
      <c r="E5972" s="1">
        <v>17253.259999999998</v>
      </c>
    </row>
    <row r="5973" spans="1:5" hidden="1">
      <c r="A5973" s="1">
        <v>1974</v>
      </c>
      <c r="B5973" s="1">
        <v>86</v>
      </c>
      <c r="C5973" s="1">
        <v>9661.39</v>
      </c>
      <c r="D5973" s="1">
        <v>4505.82</v>
      </c>
      <c r="E5973" s="1">
        <v>14167.21</v>
      </c>
    </row>
    <row r="5974" spans="1:5" hidden="1">
      <c r="A5974" s="1">
        <v>1974</v>
      </c>
      <c r="B5974" s="1">
        <v>87</v>
      </c>
      <c r="C5974" s="1">
        <v>7774.47</v>
      </c>
      <c r="D5974" s="1">
        <v>3480.93</v>
      </c>
      <c r="E5974" s="1">
        <v>11255.4</v>
      </c>
    </row>
    <row r="5975" spans="1:5" hidden="1">
      <c r="A5975" s="1">
        <v>1974</v>
      </c>
      <c r="B5975" s="1">
        <v>88</v>
      </c>
      <c r="C5975" s="1">
        <v>6295.82</v>
      </c>
      <c r="D5975" s="1">
        <v>2688.47</v>
      </c>
      <c r="E5975" s="1">
        <v>8984.2900000000009</v>
      </c>
    </row>
    <row r="5976" spans="1:5" hidden="1">
      <c r="A5976" s="1">
        <v>1974</v>
      </c>
      <c r="B5976" s="1">
        <v>89</v>
      </c>
      <c r="C5976" s="1">
        <v>5059.28</v>
      </c>
      <c r="D5976" s="1">
        <v>2087.4</v>
      </c>
      <c r="E5976" s="1">
        <v>7146.68</v>
      </c>
    </row>
    <row r="5977" spans="1:5" hidden="1">
      <c r="A5977" s="1">
        <v>1974</v>
      </c>
      <c r="B5977" s="1">
        <v>90</v>
      </c>
      <c r="C5977" s="1">
        <v>3942.45</v>
      </c>
      <c r="D5977" s="1">
        <v>1549.31</v>
      </c>
      <c r="E5977" s="1">
        <v>5491.77</v>
      </c>
    </row>
    <row r="5978" spans="1:5" hidden="1">
      <c r="A5978" s="1">
        <v>1974</v>
      </c>
      <c r="B5978" s="1">
        <v>91</v>
      </c>
      <c r="C5978" s="1">
        <v>3003.42</v>
      </c>
      <c r="D5978" s="1">
        <v>1106.1300000000001</v>
      </c>
      <c r="E5978" s="1">
        <v>4109.55</v>
      </c>
    </row>
    <row r="5979" spans="1:5" hidden="1">
      <c r="A5979" s="1">
        <v>1974</v>
      </c>
      <c r="B5979" s="1">
        <v>92</v>
      </c>
      <c r="C5979" s="1">
        <v>2275.89</v>
      </c>
      <c r="D5979" s="1">
        <v>796.57</v>
      </c>
      <c r="E5979" s="1">
        <v>3072.46</v>
      </c>
    </row>
    <row r="5980" spans="1:5" hidden="1">
      <c r="A5980" s="1">
        <v>1974</v>
      </c>
      <c r="B5980" s="1">
        <v>93</v>
      </c>
      <c r="C5980" s="1">
        <v>1725.9</v>
      </c>
      <c r="D5980" s="1">
        <v>561.91</v>
      </c>
      <c r="E5980" s="1">
        <v>2287.8000000000002</v>
      </c>
    </row>
    <row r="5981" spans="1:5" hidden="1">
      <c r="A5981" s="1">
        <v>1974</v>
      </c>
      <c r="B5981" s="1">
        <v>94</v>
      </c>
      <c r="C5981" s="1">
        <v>1237.33</v>
      </c>
      <c r="D5981" s="1">
        <v>386.56</v>
      </c>
      <c r="E5981" s="1">
        <v>1623.89</v>
      </c>
    </row>
    <row r="5982" spans="1:5" hidden="1">
      <c r="A5982" s="1">
        <v>1974</v>
      </c>
      <c r="B5982" s="1">
        <v>95</v>
      </c>
      <c r="C5982" s="1">
        <v>827.25</v>
      </c>
      <c r="D5982" s="1">
        <v>259.61</v>
      </c>
      <c r="E5982" s="1">
        <v>1086.8599999999999</v>
      </c>
    </row>
    <row r="5983" spans="1:5" hidden="1">
      <c r="A5983" s="1">
        <v>1974</v>
      </c>
      <c r="B5983" s="1">
        <v>96</v>
      </c>
      <c r="C5983" s="1">
        <v>542</v>
      </c>
      <c r="D5983" s="1">
        <v>164.99</v>
      </c>
      <c r="E5983" s="1">
        <v>706.99</v>
      </c>
    </row>
    <row r="5984" spans="1:5" hidden="1">
      <c r="A5984" s="1">
        <v>1974</v>
      </c>
      <c r="B5984" s="1">
        <v>97</v>
      </c>
      <c r="C5984" s="1">
        <v>354.14</v>
      </c>
      <c r="D5984" s="1">
        <v>105.72</v>
      </c>
      <c r="E5984" s="1">
        <v>459.86</v>
      </c>
    </row>
    <row r="5985" spans="1:5" hidden="1">
      <c r="A5985" s="1">
        <v>1974</v>
      </c>
      <c r="B5985" s="1">
        <v>98</v>
      </c>
      <c r="C5985" s="1">
        <v>230.82</v>
      </c>
      <c r="D5985" s="1">
        <v>66</v>
      </c>
      <c r="E5985" s="1">
        <v>296.83</v>
      </c>
    </row>
    <row r="5986" spans="1:5" hidden="1">
      <c r="A5986" s="1">
        <v>1974</v>
      </c>
      <c r="B5986" s="1">
        <v>99</v>
      </c>
      <c r="C5986" s="1">
        <v>138.80000000000001</v>
      </c>
      <c r="D5986" s="1">
        <v>39.36</v>
      </c>
      <c r="E5986" s="1">
        <v>178.17</v>
      </c>
    </row>
    <row r="5987" spans="1:5" hidden="1">
      <c r="A5987" s="1">
        <v>1974</v>
      </c>
      <c r="B5987" s="1">
        <v>100</v>
      </c>
      <c r="C5987" s="1">
        <v>73.930000000000007</v>
      </c>
      <c r="D5987" s="1">
        <v>25.09</v>
      </c>
      <c r="E5987" s="1">
        <v>99.02</v>
      </c>
    </row>
    <row r="5988" spans="1:5" hidden="1">
      <c r="A5988" s="1">
        <v>1974</v>
      </c>
      <c r="B5988" s="1">
        <v>101</v>
      </c>
      <c r="C5988" s="1">
        <v>41.53</v>
      </c>
      <c r="D5988" s="1">
        <v>15.09</v>
      </c>
      <c r="E5988" s="1">
        <v>56.62</v>
      </c>
    </row>
    <row r="5989" spans="1:5" hidden="1">
      <c r="A5989" s="1">
        <v>1974</v>
      </c>
      <c r="B5989" s="1">
        <v>102</v>
      </c>
      <c r="C5989" s="1">
        <v>24.74</v>
      </c>
      <c r="D5989" s="1">
        <v>9.6999999999999993</v>
      </c>
      <c r="E5989" s="1">
        <v>34.43</v>
      </c>
    </row>
    <row r="5990" spans="1:5" hidden="1">
      <c r="A5990" s="1">
        <v>1974</v>
      </c>
      <c r="B5990" s="1">
        <v>103</v>
      </c>
      <c r="C5990" s="1">
        <v>13.47</v>
      </c>
      <c r="D5990" s="1">
        <v>6.01</v>
      </c>
      <c r="E5990" s="1">
        <v>19.48</v>
      </c>
    </row>
    <row r="5991" spans="1:5" hidden="1">
      <c r="A5991" s="1">
        <v>1974</v>
      </c>
      <c r="B5991" s="1">
        <v>104</v>
      </c>
      <c r="C5991" s="1">
        <v>6.74</v>
      </c>
      <c r="D5991" s="1">
        <v>3.17</v>
      </c>
      <c r="E5991" s="1">
        <v>9.91</v>
      </c>
    </row>
    <row r="5992" spans="1:5" hidden="1">
      <c r="A5992" s="1">
        <v>1974</v>
      </c>
      <c r="B5992" s="1">
        <v>105</v>
      </c>
      <c r="C5992" s="1">
        <v>2.3199999999999998</v>
      </c>
      <c r="D5992" s="1">
        <v>1.02</v>
      </c>
      <c r="E5992" s="1">
        <v>3.35</v>
      </c>
    </row>
    <row r="5993" spans="1:5" hidden="1">
      <c r="A5993" s="1">
        <v>1974</v>
      </c>
      <c r="B5993" s="1">
        <v>106</v>
      </c>
      <c r="C5993" s="1">
        <v>0.41</v>
      </c>
      <c r="D5993" s="1">
        <v>0</v>
      </c>
      <c r="E5993" s="1">
        <v>0.41</v>
      </c>
    </row>
    <row r="5994" spans="1:5" hidden="1">
      <c r="A5994" s="1">
        <v>1974</v>
      </c>
      <c r="B5994" s="1">
        <v>107</v>
      </c>
      <c r="C5994" s="1">
        <v>1.1499999999999999</v>
      </c>
      <c r="D5994" s="1">
        <v>0</v>
      </c>
      <c r="E5994" s="1">
        <v>1.1499999999999999</v>
      </c>
    </row>
    <row r="5995" spans="1:5" hidden="1">
      <c r="A5995" s="1">
        <v>1974</v>
      </c>
      <c r="B5995" s="1">
        <v>108</v>
      </c>
      <c r="C5995" s="1">
        <v>0.71</v>
      </c>
      <c r="D5995" s="1">
        <v>0</v>
      </c>
      <c r="E5995" s="1">
        <v>0.71</v>
      </c>
    </row>
    <row r="5996" spans="1:5" hidden="1">
      <c r="A5996" s="1">
        <v>1974</v>
      </c>
      <c r="B5996" s="1">
        <v>109</v>
      </c>
      <c r="C5996" s="1">
        <v>0</v>
      </c>
      <c r="D5996" s="1">
        <v>0</v>
      </c>
      <c r="E5996" s="1">
        <v>0</v>
      </c>
    </row>
    <row r="5997" spans="1:5" hidden="1">
      <c r="A5997" s="1">
        <v>1974</v>
      </c>
      <c r="B5997" s="1" t="s">
        <v>121</v>
      </c>
      <c r="C5997" s="1">
        <v>0</v>
      </c>
      <c r="D5997" s="1">
        <v>0</v>
      </c>
      <c r="E5997" s="1">
        <v>0</v>
      </c>
    </row>
    <row r="5998" spans="1:5" hidden="1">
      <c r="A5998" s="1">
        <v>1975</v>
      </c>
      <c r="B5998" s="1">
        <v>0</v>
      </c>
      <c r="C5998" s="1">
        <v>114723.72</v>
      </c>
      <c r="D5998" s="1">
        <v>120550.17</v>
      </c>
      <c r="E5998" s="1">
        <v>235273.89</v>
      </c>
    </row>
    <row r="5999" spans="1:5" hidden="1">
      <c r="A5999" s="1">
        <v>1975</v>
      </c>
      <c r="B5999" s="1">
        <v>1</v>
      </c>
      <c r="C5999" s="1">
        <v>118863.7</v>
      </c>
      <c r="D5999" s="1">
        <v>125079.73</v>
      </c>
      <c r="E5999" s="1">
        <v>243943.42</v>
      </c>
    </row>
    <row r="6000" spans="1:5" hidden="1">
      <c r="A6000" s="1">
        <v>1975</v>
      </c>
      <c r="B6000" s="1">
        <v>2</v>
      </c>
      <c r="C6000" s="1">
        <v>126031.31</v>
      </c>
      <c r="D6000" s="1">
        <v>131630.88</v>
      </c>
      <c r="E6000" s="1">
        <v>257662.19</v>
      </c>
    </row>
    <row r="6001" spans="1:5" hidden="1">
      <c r="A6001" s="1">
        <v>1975</v>
      </c>
      <c r="B6001" s="1">
        <v>3</v>
      </c>
      <c r="C6001" s="1">
        <v>131363.78</v>
      </c>
      <c r="D6001" s="1">
        <v>136417.92000000001</v>
      </c>
      <c r="E6001" s="1">
        <v>267781.7</v>
      </c>
    </row>
    <row r="6002" spans="1:5" hidden="1">
      <c r="A6002" s="1">
        <v>1975</v>
      </c>
      <c r="B6002" s="1">
        <v>4</v>
      </c>
      <c r="C6002" s="1">
        <v>133266.94</v>
      </c>
      <c r="D6002" s="1">
        <v>138743.71</v>
      </c>
      <c r="E6002" s="1">
        <v>272010.65000000002</v>
      </c>
    </row>
    <row r="6003" spans="1:5" hidden="1">
      <c r="A6003" s="1">
        <v>1975</v>
      </c>
      <c r="B6003" s="1">
        <v>5</v>
      </c>
      <c r="C6003" s="1">
        <v>127028.32</v>
      </c>
      <c r="D6003" s="1">
        <v>132589.19</v>
      </c>
      <c r="E6003" s="1">
        <v>259617.51</v>
      </c>
    </row>
    <row r="6004" spans="1:5" hidden="1">
      <c r="A6004" s="1">
        <v>1975</v>
      </c>
      <c r="B6004" s="1">
        <v>6</v>
      </c>
      <c r="C6004" s="1">
        <v>125317.64</v>
      </c>
      <c r="D6004" s="1">
        <v>131369.32</v>
      </c>
      <c r="E6004" s="1">
        <v>256686.95</v>
      </c>
    </row>
    <row r="6005" spans="1:5" hidden="1">
      <c r="A6005" s="1">
        <v>1975</v>
      </c>
      <c r="B6005" s="1">
        <v>7</v>
      </c>
      <c r="C6005" s="1">
        <v>120504.88</v>
      </c>
      <c r="D6005" s="1">
        <v>127047.17</v>
      </c>
      <c r="E6005" s="1">
        <v>247552.04</v>
      </c>
    </row>
    <row r="6006" spans="1:5" hidden="1">
      <c r="A6006" s="1">
        <v>1975</v>
      </c>
      <c r="B6006" s="1">
        <v>8</v>
      </c>
      <c r="C6006" s="1">
        <v>119099.49</v>
      </c>
      <c r="D6006" s="1">
        <v>125670.91</v>
      </c>
      <c r="E6006" s="1">
        <v>244770.4</v>
      </c>
    </row>
    <row r="6007" spans="1:5" hidden="1">
      <c r="A6007" s="1">
        <v>1975</v>
      </c>
      <c r="B6007" s="1">
        <v>9</v>
      </c>
      <c r="C6007" s="1">
        <v>117965.9</v>
      </c>
      <c r="D6007" s="1">
        <v>124327.8</v>
      </c>
      <c r="E6007" s="1">
        <v>242293.7</v>
      </c>
    </row>
    <row r="6008" spans="1:5" hidden="1">
      <c r="A6008" s="1">
        <v>1975</v>
      </c>
      <c r="B6008" s="1">
        <v>10</v>
      </c>
      <c r="C6008" s="1">
        <v>119661.27</v>
      </c>
      <c r="D6008" s="1">
        <v>126393.27</v>
      </c>
      <c r="E6008" s="1">
        <v>246054.55</v>
      </c>
    </row>
    <row r="6009" spans="1:5" hidden="1">
      <c r="A6009" s="1">
        <v>1975</v>
      </c>
      <c r="B6009" s="1">
        <v>11</v>
      </c>
      <c r="C6009" s="1">
        <v>123499.25</v>
      </c>
      <c r="D6009" s="1">
        <v>130739.92</v>
      </c>
      <c r="E6009" s="1">
        <v>254239.17</v>
      </c>
    </row>
    <row r="6010" spans="1:5" hidden="1">
      <c r="A6010" s="1">
        <v>1975</v>
      </c>
      <c r="B6010" s="1">
        <v>12</v>
      </c>
      <c r="C6010" s="1">
        <v>126393.51</v>
      </c>
      <c r="D6010" s="1">
        <v>133984.95000000001</v>
      </c>
      <c r="E6010" s="1">
        <v>260378.45</v>
      </c>
    </row>
    <row r="6011" spans="1:5" hidden="1">
      <c r="A6011" s="1">
        <v>1975</v>
      </c>
      <c r="B6011" s="1">
        <v>13</v>
      </c>
      <c r="C6011" s="1">
        <v>127961.64</v>
      </c>
      <c r="D6011" s="1">
        <v>135620.56</v>
      </c>
      <c r="E6011" s="1">
        <v>263582.2</v>
      </c>
    </row>
    <row r="6012" spans="1:5" hidden="1">
      <c r="A6012" s="1">
        <v>1975</v>
      </c>
      <c r="B6012" s="1">
        <v>14</v>
      </c>
      <c r="C6012" s="1">
        <v>127504.04</v>
      </c>
      <c r="D6012" s="1">
        <v>135063.67000000001</v>
      </c>
      <c r="E6012" s="1">
        <v>262567.71999999997</v>
      </c>
    </row>
    <row r="6013" spans="1:5" hidden="1">
      <c r="A6013" s="1">
        <v>1975</v>
      </c>
      <c r="B6013" s="1">
        <v>15</v>
      </c>
      <c r="C6013" s="1">
        <v>125711.89</v>
      </c>
      <c r="D6013" s="1">
        <v>132460.10999999999</v>
      </c>
      <c r="E6013" s="1">
        <v>258171.99</v>
      </c>
    </row>
    <row r="6014" spans="1:5" hidden="1">
      <c r="A6014" s="1">
        <v>1975</v>
      </c>
      <c r="B6014" s="1">
        <v>16</v>
      </c>
      <c r="C6014" s="1">
        <v>123610.71</v>
      </c>
      <c r="D6014" s="1">
        <v>129009.92</v>
      </c>
      <c r="E6014" s="1">
        <v>252620.63</v>
      </c>
    </row>
    <row r="6015" spans="1:5" hidden="1">
      <c r="A6015" s="1">
        <v>1975</v>
      </c>
      <c r="B6015" s="1">
        <v>17</v>
      </c>
      <c r="C6015" s="1">
        <v>120971.74</v>
      </c>
      <c r="D6015" s="1">
        <v>125317.52</v>
      </c>
      <c r="E6015" s="1">
        <v>246289.26</v>
      </c>
    </row>
    <row r="6016" spans="1:5" hidden="1">
      <c r="A6016" s="1">
        <v>1975</v>
      </c>
      <c r="B6016" s="1">
        <v>18</v>
      </c>
      <c r="C6016" s="1">
        <v>118226.33</v>
      </c>
      <c r="D6016" s="1">
        <v>122411.63</v>
      </c>
      <c r="E6016" s="1">
        <v>240637.96</v>
      </c>
    </row>
    <row r="6017" spans="1:5" hidden="1">
      <c r="A6017" s="1">
        <v>1975</v>
      </c>
      <c r="B6017" s="1">
        <v>19</v>
      </c>
      <c r="C6017" s="1">
        <v>116639.61</v>
      </c>
      <c r="D6017" s="1">
        <v>120959.81</v>
      </c>
      <c r="E6017" s="1">
        <v>237599.41</v>
      </c>
    </row>
    <row r="6018" spans="1:5" hidden="1">
      <c r="A6018" s="1">
        <v>1975</v>
      </c>
      <c r="B6018" s="1">
        <v>20</v>
      </c>
      <c r="C6018" s="1">
        <v>115964.59</v>
      </c>
      <c r="D6018" s="1">
        <v>119251.69</v>
      </c>
      <c r="E6018" s="1">
        <v>235216.28</v>
      </c>
    </row>
    <row r="6019" spans="1:5" hidden="1">
      <c r="A6019" s="1">
        <v>1975</v>
      </c>
      <c r="B6019" s="1">
        <v>21</v>
      </c>
      <c r="C6019" s="1">
        <v>115642.52</v>
      </c>
      <c r="D6019" s="1">
        <v>117547.01</v>
      </c>
      <c r="E6019" s="1">
        <v>233189.53</v>
      </c>
    </row>
    <row r="6020" spans="1:5" hidden="1">
      <c r="A6020" s="1">
        <v>1975</v>
      </c>
      <c r="B6020" s="1">
        <v>22</v>
      </c>
      <c r="C6020" s="1">
        <v>115370.95</v>
      </c>
      <c r="D6020" s="1">
        <v>117496.83</v>
      </c>
      <c r="E6020" s="1">
        <v>232867.78</v>
      </c>
    </row>
    <row r="6021" spans="1:5" hidden="1">
      <c r="A6021" s="1">
        <v>1975</v>
      </c>
      <c r="B6021" s="1">
        <v>23</v>
      </c>
      <c r="C6021" s="1">
        <v>114561.74</v>
      </c>
      <c r="D6021" s="1">
        <v>117654.55</v>
      </c>
      <c r="E6021" s="1">
        <v>232216.29</v>
      </c>
    </row>
    <row r="6022" spans="1:5" hidden="1">
      <c r="A6022" s="1">
        <v>1975</v>
      </c>
      <c r="B6022" s="1">
        <v>24</v>
      </c>
      <c r="C6022" s="1">
        <v>114278.18</v>
      </c>
      <c r="D6022" s="1">
        <v>117214.52</v>
      </c>
      <c r="E6022" s="1">
        <v>231492.71</v>
      </c>
    </row>
    <row r="6023" spans="1:5" hidden="1">
      <c r="A6023" s="1">
        <v>1975</v>
      </c>
      <c r="B6023" s="1">
        <v>25</v>
      </c>
      <c r="C6023" s="1">
        <v>114059.83</v>
      </c>
      <c r="D6023" s="1">
        <v>116527.18</v>
      </c>
      <c r="E6023" s="1">
        <v>230587.01</v>
      </c>
    </row>
    <row r="6024" spans="1:5" hidden="1">
      <c r="A6024" s="1">
        <v>1975</v>
      </c>
      <c r="B6024" s="1">
        <v>26</v>
      </c>
      <c r="C6024" s="1">
        <v>113845.86</v>
      </c>
      <c r="D6024" s="1">
        <v>116886.46</v>
      </c>
      <c r="E6024" s="1">
        <v>230732.32</v>
      </c>
    </row>
    <row r="6025" spans="1:5" hidden="1">
      <c r="A6025" s="1">
        <v>1975</v>
      </c>
      <c r="B6025" s="1">
        <v>27</v>
      </c>
      <c r="C6025" s="1">
        <v>116833.86</v>
      </c>
      <c r="D6025" s="1">
        <v>121017.71</v>
      </c>
      <c r="E6025" s="1">
        <v>237851.58</v>
      </c>
    </row>
    <row r="6026" spans="1:5" hidden="1">
      <c r="A6026" s="1">
        <v>1975</v>
      </c>
      <c r="B6026" s="1">
        <v>28</v>
      </c>
      <c r="C6026" s="1">
        <v>115960.68</v>
      </c>
      <c r="D6026" s="1">
        <v>122077.38</v>
      </c>
      <c r="E6026" s="1">
        <v>238038.06</v>
      </c>
    </row>
    <row r="6027" spans="1:5" hidden="1">
      <c r="A6027" s="1">
        <v>1975</v>
      </c>
      <c r="B6027" s="1">
        <v>29</v>
      </c>
      <c r="C6027" s="1">
        <v>106129.29</v>
      </c>
      <c r="D6027" s="1">
        <v>113595.87</v>
      </c>
      <c r="E6027" s="1">
        <v>219725.16</v>
      </c>
    </row>
    <row r="6028" spans="1:5" hidden="1">
      <c r="A6028" s="1">
        <v>1975</v>
      </c>
      <c r="B6028" s="1">
        <v>30</v>
      </c>
      <c r="C6028" s="1">
        <v>98414.37</v>
      </c>
      <c r="D6028" s="1">
        <v>105221.56</v>
      </c>
      <c r="E6028" s="1">
        <v>203635.93</v>
      </c>
    </row>
    <row r="6029" spans="1:5" hidden="1">
      <c r="A6029" s="1">
        <v>1975</v>
      </c>
      <c r="B6029" s="1">
        <v>31</v>
      </c>
      <c r="C6029" s="1">
        <v>95173.41</v>
      </c>
      <c r="D6029" s="1">
        <v>100709.17</v>
      </c>
      <c r="E6029" s="1">
        <v>195882.58</v>
      </c>
    </row>
    <row r="6030" spans="1:5" hidden="1">
      <c r="A6030" s="1">
        <v>1975</v>
      </c>
      <c r="B6030" s="1">
        <v>32</v>
      </c>
      <c r="C6030" s="1">
        <v>90765.85</v>
      </c>
      <c r="D6030" s="1">
        <v>96288.42</v>
      </c>
      <c r="E6030" s="1">
        <v>187054.27</v>
      </c>
    </row>
    <row r="6031" spans="1:5" hidden="1">
      <c r="A6031" s="1">
        <v>1975</v>
      </c>
      <c r="B6031" s="1">
        <v>33</v>
      </c>
      <c r="C6031" s="1">
        <v>87319.83</v>
      </c>
      <c r="D6031" s="1">
        <v>93319.51</v>
      </c>
      <c r="E6031" s="1">
        <v>180639.33</v>
      </c>
    </row>
    <row r="6032" spans="1:5" hidden="1">
      <c r="A6032" s="1">
        <v>1975</v>
      </c>
      <c r="B6032" s="1">
        <v>34</v>
      </c>
      <c r="C6032" s="1">
        <v>85127.59</v>
      </c>
      <c r="D6032" s="1">
        <v>91229.37</v>
      </c>
      <c r="E6032" s="1">
        <v>176356.96</v>
      </c>
    </row>
    <row r="6033" spans="1:5" hidden="1">
      <c r="A6033" s="1">
        <v>1975</v>
      </c>
      <c r="B6033" s="1">
        <v>35</v>
      </c>
      <c r="C6033" s="1">
        <v>82985.73</v>
      </c>
      <c r="D6033" s="1">
        <v>88450.65</v>
      </c>
      <c r="E6033" s="1">
        <v>171436.38</v>
      </c>
    </row>
    <row r="6034" spans="1:5" hidden="1">
      <c r="A6034" s="1">
        <v>1975</v>
      </c>
      <c r="B6034" s="1">
        <v>36</v>
      </c>
      <c r="C6034" s="1">
        <v>81229.759999999995</v>
      </c>
      <c r="D6034" s="1">
        <v>85824.960000000006</v>
      </c>
      <c r="E6034" s="1">
        <v>167054.72</v>
      </c>
    </row>
    <row r="6035" spans="1:5" hidden="1">
      <c r="A6035" s="1">
        <v>1975</v>
      </c>
      <c r="B6035" s="1">
        <v>37</v>
      </c>
      <c r="C6035" s="1">
        <v>80270</v>
      </c>
      <c r="D6035" s="1">
        <v>84412.88</v>
      </c>
      <c r="E6035" s="1">
        <v>164682.88</v>
      </c>
    </row>
    <row r="6036" spans="1:5" hidden="1">
      <c r="A6036" s="1">
        <v>1975</v>
      </c>
      <c r="B6036" s="1">
        <v>38</v>
      </c>
      <c r="C6036" s="1">
        <v>79514.899999999994</v>
      </c>
      <c r="D6036" s="1">
        <v>83852.72</v>
      </c>
      <c r="E6036" s="1">
        <v>163367.63</v>
      </c>
    </row>
    <row r="6037" spans="1:5" hidden="1">
      <c r="A6037" s="1">
        <v>1975</v>
      </c>
      <c r="B6037" s="1">
        <v>39</v>
      </c>
      <c r="C6037" s="1">
        <v>77203.44</v>
      </c>
      <c r="D6037" s="1">
        <v>81320.58</v>
      </c>
      <c r="E6037" s="1">
        <v>158524.01999999999</v>
      </c>
    </row>
    <row r="6038" spans="1:5" hidden="1">
      <c r="A6038" s="1">
        <v>1975</v>
      </c>
      <c r="B6038" s="1">
        <v>40</v>
      </c>
      <c r="C6038" s="1">
        <v>73311.67</v>
      </c>
      <c r="D6038" s="1">
        <v>77165.210000000006</v>
      </c>
      <c r="E6038" s="1">
        <v>150476.88</v>
      </c>
    </row>
    <row r="6039" spans="1:5" hidden="1">
      <c r="A6039" s="1">
        <v>1975</v>
      </c>
      <c r="B6039" s="1">
        <v>41</v>
      </c>
      <c r="C6039" s="1">
        <v>71621.240000000005</v>
      </c>
      <c r="D6039" s="1">
        <v>75969.36</v>
      </c>
      <c r="E6039" s="1">
        <v>147590.6</v>
      </c>
    </row>
    <row r="6040" spans="1:5" hidden="1">
      <c r="A6040" s="1">
        <v>1975</v>
      </c>
      <c r="B6040" s="1">
        <v>42</v>
      </c>
      <c r="C6040" s="1">
        <v>71909.81</v>
      </c>
      <c r="D6040" s="1">
        <v>76948.23</v>
      </c>
      <c r="E6040" s="1">
        <v>148858.04</v>
      </c>
    </row>
    <row r="6041" spans="1:5" hidden="1">
      <c r="A6041" s="1">
        <v>1975</v>
      </c>
      <c r="B6041" s="1">
        <v>43</v>
      </c>
      <c r="C6041" s="1">
        <v>73180.83</v>
      </c>
      <c r="D6041" s="1">
        <v>78549.86</v>
      </c>
      <c r="E6041" s="1">
        <v>151730.70000000001</v>
      </c>
    </row>
    <row r="6042" spans="1:5" hidden="1">
      <c r="A6042" s="1">
        <v>1975</v>
      </c>
      <c r="B6042" s="1">
        <v>44</v>
      </c>
      <c r="C6042" s="1">
        <v>75744.179999999993</v>
      </c>
      <c r="D6042" s="1">
        <v>81158.05</v>
      </c>
      <c r="E6042" s="1">
        <v>156902.23000000001</v>
      </c>
    </row>
    <row r="6043" spans="1:5" hidden="1">
      <c r="A6043" s="1">
        <v>1975</v>
      </c>
      <c r="B6043" s="1">
        <v>45</v>
      </c>
      <c r="C6043" s="1">
        <v>76595.149999999994</v>
      </c>
      <c r="D6043" s="1">
        <v>82276.17</v>
      </c>
      <c r="E6043" s="1">
        <v>158871.32</v>
      </c>
    </row>
    <row r="6044" spans="1:5" hidden="1">
      <c r="A6044" s="1">
        <v>1975</v>
      </c>
      <c r="B6044" s="1">
        <v>46</v>
      </c>
      <c r="C6044" s="1">
        <v>76662.33</v>
      </c>
      <c r="D6044" s="1">
        <v>82495.100000000006</v>
      </c>
      <c r="E6044" s="1">
        <v>159157.43</v>
      </c>
    </row>
    <row r="6045" spans="1:5" hidden="1">
      <c r="A6045" s="1">
        <v>1975</v>
      </c>
      <c r="B6045" s="1">
        <v>47</v>
      </c>
      <c r="C6045" s="1">
        <v>77186.55</v>
      </c>
      <c r="D6045" s="1">
        <v>82711.55</v>
      </c>
      <c r="E6045" s="1">
        <v>159898.1</v>
      </c>
    </row>
    <row r="6046" spans="1:5" hidden="1">
      <c r="A6046" s="1">
        <v>1975</v>
      </c>
      <c r="B6046" s="1">
        <v>48</v>
      </c>
      <c r="C6046" s="1">
        <v>78204.75</v>
      </c>
      <c r="D6046" s="1">
        <v>83554.5</v>
      </c>
      <c r="E6046" s="1">
        <v>161759.25</v>
      </c>
    </row>
    <row r="6047" spans="1:5" hidden="1">
      <c r="A6047" s="1">
        <v>1975</v>
      </c>
      <c r="B6047" s="1">
        <v>49</v>
      </c>
      <c r="C6047" s="1">
        <v>78901.850000000006</v>
      </c>
      <c r="D6047" s="1">
        <v>83257.58</v>
      </c>
      <c r="E6047" s="1">
        <v>162159.43</v>
      </c>
    </row>
    <row r="6048" spans="1:5" hidden="1">
      <c r="A6048" s="1">
        <v>1975</v>
      </c>
      <c r="B6048" s="1">
        <v>50</v>
      </c>
      <c r="C6048" s="1">
        <v>77191.23</v>
      </c>
      <c r="D6048" s="1">
        <v>80154.8</v>
      </c>
      <c r="E6048" s="1">
        <v>157346.03</v>
      </c>
    </row>
    <row r="6049" spans="1:5" hidden="1">
      <c r="A6049" s="1">
        <v>1975</v>
      </c>
      <c r="B6049" s="1">
        <v>51</v>
      </c>
      <c r="C6049" s="1">
        <v>76029.070000000007</v>
      </c>
      <c r="D6049" s="1">
        <v>78371.5</v>
      </c>
      <c r="E6049" s="1">
        <v>154400.57</v>
      </c>
    </row>
    <row r="6050" spans="1:5" hidden="1">
      <c r="A6050" s="1">
        <v>1975</v>
      </c>
      <c r="B6050" s="1">
        <v>52</v>
      </c>
      <c r="C6050" s="1">
        <v>76230.33</v>
      </c>
      <c r="D6050" s="1">
        <v>78035.59</v>
      </c>
      <c r="E6050" s="1">
        <v>154265.92000000001</v>
      </c>
    </row>
    <row r="6051" spans="1:5" hidden="1">
      <c r="A6051" s="1">
        <v>1975</v>
      </c>
      <c r="B6051" s="1">
        <v>53</v>
      </c>
      <c r="C6051" s="1">
        <v>75832.31</v>
      </c>
      <c r="D6051" s="1">
        <v>76944.73</v>
      </c>
      <c r="E6051" s="1">
        <v>152777.04</v>
      </c>
    </row>
    <row r="6052" spans="1:5" hidden="1">
      <c r="A6052" s="1">
        <v>1975</v>
      </c>
      <c r="B6052" s="1">
        <v>54</v>
      </c>
      <c r="C6052" s="1">
        <v>73458.539999999994</v>
      </c>
      <c r="D6052" s="1">
        <v>74098.149999999994</v>
      </c>
      <c r="E6052" s="1">
        <v>147556.68</v>
      </c>
    </row>
    <row r="6053" spans="1:5" hidden="1">
      <c r="A6053" s="1">
        <v>1975</v>
      </c>
      <c r="B6053" s="1">
        <v>55</v>
      </c>
      <c r="C6053" s="1">
        <v>68568.05</v>
      </c>
      <c r="D6053" s="1">
        <v>68214.31</v>
      </c>
      <c r="E6053" s="1">
        <v>136782.37</v>
      </c>
    </row>
    <row r="6054" spans="1:5" hidden="1">
      <c r="A6054" s="1">
        <v>1975</v>
      </c>
      <c r="B6054" s="1">
        <v>56</v>
      </c>
      <c r="C6054" s="1">
        <v>64060.46</v>
      </c>
      <c r="D6054" s="1">
        <v>62424.01</v>
      </c>
      <c r="E6054" s="1">
        <v>126484.47</v>
      </c>
    </row>
    <row r="6055" spans="1:5" hidden="1">
      <c r="A6055" s="1">
        <v>1975</v>
      </c>
      <c r="B6055" s="1">
        <v>57</v>
      </c>
      <c r="C6055" s="1">
        <v>62368.03</v>
      </c>
      <c r="D6055" s="1">
        <v>60521.599999999999</v>
      </c>
      <c r="E6055" s="1">
        <v>122889.64</v>
      </c>
    </row>
    <row r="6056" spans="1:5" hidden="1">
      <c r="A6056" s="1">
        <v>1975</v>
      </c>
      <c r="B6056" s="1">
        <v>58</v>
      </c>
      <c r="C6056" s="1">
        <v>62726.41</v>
      </c>
      <c r="D6056" s="1">
        <v>60533.54</v>
      </c>
      <c r="E6056" s="1">
        <v>123259.95</v>
      </c>
    </row>
    <row r="6057" spans="1:5" hidden="1">
      <c r="A6057" s="1">
        <v>1975</v>
      </c>
      <c r="B6057" s="1">
        <v>59</v>
      </c>
      <c r="C6057" s="1">
        <v>63026.21</v>
      </c>
      <c r="D6057" s="1">
        <v>59836.53</v>
      </c>
      <c r="E6057" s="1">
        <v>122862.74</v>
      </c>
    </row>
    <row r="6058" spans="1:5" hidden="1">
      <c r="A6058" s="1">
        <v>1975</v>
      </c>
      <c r="B6058" s="1">
        <v>60</v>
      </c>
      <c r="C6058" s="1">
        <v>62595.46</v>
      </c>
      <c r="D6058" s="1">
        <v>59225.08</v>
      </c>
      <c r="E6058" s="1">
        <v>121820.53</v>
      </c>
    </row>
    <row r="6059" spans="1:5" hidden="1">
      <c r="A6059" s="1">
        <v>1975</v>
      </c>
      <c r="B6059" s="1">
        <v>61</v>
      </c>
      <c r="C6059" s="1">
        <v>61860.97</v>
      </c>
      <c r="D6059" s="1">
        <v>58354.37</v>
      </c>
      <c r="E6059" s="1">
        <v>120215.33</v>
      </c>
    </row>
    <row r="6060" spans="1:5" hidden="1">
      <c r="A6060" s="1">
        <v>1975</v>
      </c>
      <c r="B6060" s="1">
        <v>62</v>
      </c>
      <c r="C6060" s="1">
        <v>60197.86</v>
      </c>
      <c r="D6060" s="1">
        <v>56125.38</v>
      </c>
      <c r="E6060" s="1">
        <v>116323.24</v>
      </c>
    </row>
    <row r="6061" spans="1:5" hidden="1">
      <c r="A6061" s="1">
        <v>1975</v>
      </c>
      <c r="B6061" s="1">
        <v>63</v>
      </c>
      <c r="C6061" s="1">
        <v>58349.23</v>
      </c>
      <c r="D6061" s="1">
        <v>53591.66</v>
      </c>
      <c r="E6061" s="1">
        <v>111940.89</v>
      </c>
    </row>
    <row r="6062" spans="1:5" hidden="1">
      <c r="A6062" s="1">
        <v>1975</v>
      </c>
      <c r="B6062" s="1">
        <v>64</v>
      </c>
      <c r="C6062" s="1">
        <v>56212.5</v>
      </c>
      <c r="D6062" s="1">
        <v>50759.72</v>
      </c>
      <c r="E6062" s="1">
        <v>106972.22</v>
      </c>
    </row>
    <row r="6063" spans="1:5" hidden="1">
      <c r="A6063" s="1">
        <v>1975</v>
      </c>
      <c r="B6063" s="1">
        <v>65</v>
      </c>
      <c r="C6063" s="1">
        <v>52662.69</v>
      </c>
      <c r="D6063" s="1">
        <v>47327.23</v>
      </c>
      <c r="E6063" s="1">
        <v>99989.92</v>
      </c>
    </row>
    <row r="6064" spans="1:5" hidden="1">
      <c r="A6064" s="1">
        <v>1975</v>
      </c>
      <c r="B6064" s="1">
        <v>66</v>
      </c>
      <c r="C6064" s="1">
        <v>49854.04</v>
      </c>
      <c r="D6064" s="1">
        <v>44603.55</v>
      </c>
      <c r="E6064" s="1">
        <v>94457.59</v>
      </c>
    </row>
    <row r="6065" spans="1:5" hidden="1">
      <c r="A6065" s="1">
        <v>1975</v>
      </c>
      <c r="B6065" s="1">
        <v>67</v>
      </c>
      <c r="C6065" s="1">
        <v>47859.040000000001</v>
      </c>
      <c r="D6065" s="1">
        <v>42408.05</v>
      </c>
      <c r="E6065" s="1">
        <v>90267.1</v>
      </c>
    </row>
    <row r="6066" spans="1:5" hidden="1">
      <c r="A6066" s="1">
        <v>1975</v>
      </c>
      <c r="B6066" s="1">
        <v>68</v>
      </c>
      <c r="C6066" s="1">
        <v>45943.19</v>
      </c>
      <c r="D6066" s="1">
        <v>40184.01</v>
      </c>
      <c r="E6066" s="1">
        <v>86127.2</v>
      </c>
    </row>
    <row r="6067" spans="1:5" hidden="1">
      <c r="A6067" s="1">
        <v>1975</v>
      </c>
      <c r="B6067" s="1">
        <v>69</v>
      </c>
      <c r="C6067" s="1">
        <v>43811.34</v>
      </c>
      <c r="D6067" s="1">
        <v>37372.07</v>
      </c>
      <c r="E6067" s="1">
        <v>81183.41</v>
      </c>
    </row>
    <row r="6068" spans="1:5" hidden="1">
      <c r="A6068" s="1">
        <v>1975</v>
      </c>
      <c r="B6068" s="1">
        <v>70</v>
      </c>
      <c r="C6068" s="1">
        <v>40974.76</v>
      </c>
      <c r="D6068" s="1">
        <v>34193.699999999997</v>
      </c>
      <c r="E6068" s="1">
        <v>75168.460000000006</v>
      </c>
    </row>
    <row r="6069" spans="1:5" hidden="1">
      <c r="A6069" s="1">
        <v>1975</v>
      </c>
      <c r="B6069" s="1">
        <v>71</v>
      </c>
      <c r="C6069" s="1">
        <v>38402.800000000003</v>
      </c>
      <c r="D6069" s="1">
        <v>31550.43</v>
      </c>
      <c r="E6069" s="1">
        <v>69953.23</v>
      </c>
    </row>
    <row r="6070" spans="1:5" hidden="1">
      <c r="A6070" s="1">
        <v>1975</v>
      </c>
      <c r="B6070" s="1">
        <v>72</v>
      </c>
      <c r="C6070" s="1">
        <v>36183.599999999999</v>
      </c>
      <c r="D6070" s="1">
        <v>28885.78</v>
      </c>
      <c r="E6070" s="1">
        <v>65069.38</v>
      </c>
    </row>
    <row r="6071" spans="1:5" hidden="1">
      <c r="A6071" s="1">
        <v>1975</v>
      </c>
      <c r="B6071" s="1">
        <v>73</v>
      </c>
      <c r="C6071" s="1">
        <v>34973.120000000003</v>
      </c>
      <c r="D6071" s="1">
        <v>26455.41</v>
      </c>
      <c r="E6071" s="1">
        <v>61428.53</v>
      </c>
    </row>
    <row r="6072" spans="1:5" hidden="1">
      <c r="A6072" s="1">
        <v>1975</v>
      </c>
      <c r="B6072" s="1">
        <v>74</v>
      </c>
      <c r="C6072" s="1">
        <v>35108.370000000003</v>
      </c>
      <c r="D6072" s="1">
        <v>24798.880000000001</v>
      </c>
      <c r="E6072" s="1">
        <v>59907.25</v>
      </c>
    </row>
    <row r="6073" spans="1:5" hidden="1">
      <c r="A6073" s="1">
        <v>1975</v>
      </c>
      <c r="B6073" s="1">
        <v>75</v>
      </c>
      <c r="C6073" s="1">
        <v>33010.85</v>
      </c>
      <c r="D6073" s="1">
        <v>22324.15</v>
      </c>
      <c r="E6073" s="1">
        <v>55335</v>
      </c>
    </row>
    <row r="6074" spans="1:5" hidden="1">
      <c r="A6074" s="1">
        <v>1975</v>
      </c>
      <c r="B6074" s="1">
        <v>76</v>
      </c>
      <c r="C6074" s="1">
        <v>28790.79</v>
      </c>
      <c r="D6074" s="1">
        <v>18674.88</v>
      </c>
      <c r="E6074" s="1">
        <v>47465.66</v>
      </c>
    </row>
    <row r="6075" spans="1:5" hidden="1">
      <c r="A6075" s="1">
        <v>1975</v>
      </c>
      <c r="B6075" s="1">
        <v>77</v>
      </c>
      <c r="C6075" s="1">
        <v>25956.560000000001</v>
      </c>
      <c r="D6075" s="1">
        <v>15993.1</v>
      </c>
      <c r="E6075" s="1">
        <v>41949.66</v>
      </c>
    </row>
    <row r="6076" spans="1:5" hidden="1">
      <c r="A6076" s="1">
        <v>1975</v>
      </c>
      <c r="B6076" s="1">
        <v>78</v>
      </c>
      <c r="C6076" s="1">
        <v>24683.06</v>
      </c>
      <c r="D6076" s="1">
        <v>14246.99</v>
      </c>
      <c r="E6076" s="1">
        <v>38930.06</v>
      </c>
    </row>
    <row r="6077" spans="1:5" hidden="1">
      <c r="A6077" s="1">
        <v>1975</v>
      </c>
      <c r="B6077" s="1">
        <v>79</v>
      </c>
      <c r="C6077" s="1">
        <v>23282.66</v>
      </c>
      <c r="D6077" s="1">
        <v>12569.65</v>
      </c>
      <c r="E6077" s="1">
        <v>35852.31</v>
      </c>
    </row>
    <row r="6078" spans="1:5" hidden="1">
      <c r="A6078" s="1">
        <v>1975</v>
      </c>
      <c r="B6078" s="1">
        <v>80</v>
      </c>
      <c r="C6078" s="1">
        <v>21590.74</v>
      </c>
      <c r="D6078" s="1">
        <v>11128.55</v>
      </c>
      <c r="E6078" s="1">
        <v>32719.29</v>
      </c>
    </row>
    <row r="6079" spans="1:5" hidden="1">
      <c r="A6079" s="1">
        <v>1975</v>
      </c>
      <c r="B6079" s="1">
        <v>81</v>
      </c>
      <c r="C6079" s="1">
        <v>19604.189999999999</v>
      </c>
      <c r="D6079" s="1">
        <v>9977.82</v>
      </c>
      <c r="E6079" s="1">
        <v>29582.01</v>
      </c>
    </row>
    <row r="6080" spans="1:5" hidden="1">
      <c r="A6080" s="1">
        <v>1975</v>
      </c>
      <c r="B6080" s="1">
        <v>82</v>
      </c>
      <c r="C6080" s="1">
        <v>17779.419999999998</v>
      </c>
      <c r="D6080" s="1">
        <v>8919.92</v>
      </c>
      <c r="E6080" s="1">
        <v>26699.34</v>
      </c>
    </row>
    <row r="6081" spans="1:5" hidden="1">
      <c r="A6081" s="1">
        <v>1975</v>
      </c>
      <c r="B6081" s="1">
        <v>83</v>
      </c>
      <c r="C6081" s="1">
        <v>15938.64</v>
      </c>
      <c r="D6081" s="1">
        <v>7736.59</v>
      </c>
      <c r="E6081" s="1">
        <v>23675.23</v>
      </c>
    </row>
    <row r="6082" spans="1:5" hidden="1">
      <c r="A6082" s="1">
        <v>1975</v>
      </c>
      <c r="B6082" s="1">
        <v>84</v>
      </c>
      <c r="C6082" s="1">
        <v>14133.92</v>
      </c>
      <c r="D6082" s="1">
        <v>6678.13</v>
      </c>
      <c r="E6082" s="1">
        <v>20812.04</v>
      </c>
    </row>
    <row r="6083" spans="1:5" hidden="1">
      <c r="A6083" s="1">
        <v>1975</v>
      </c>
      <c r="B6083" s="1">
        <v>85</v>
      </c>
      <c r="C6083" s="1">
        <v>12141.26</v>
      </c>
      <c r="D6083" s="1">
        <v>5642.16</v>
      </c>
      <c r="E6083" s="1">
        <v>17783.419999999998</v>
      </c>
    </row>
    <row r="6084" spans="1:5" hidden="1">
      <c r="A6084" s="1">
        <v>1975</v>
      </c>
      <c r="B6084" s="1">
        <v>86</v>
      </c>
      <c r="C6084" s="1">
        <v>10145.74</v>
      </c>
      <c r="D6084" s="1">
        <v>4622.37</v>
      </c>
      <c r="E6084" s="1">
        <v>14768.1</v>
      </c>
    </row>
    <row r="6085" spans="1:5" hidden="1">
      <c r="A6085" s="1">
        <v>1975</v>
      </c>
      <c r="B6085" s="1">
        <v>87</v>
      </c>
      <c r="C6085" s="1">
        <v>8291.5300000000007</v>
      </c>
      <c r="D6085" s="1">
        <v>3641.22</v>
      </c>
      <c r="E6085" s="1">
        <v>11932.75</v>
      </c>
    </row>
    <row r="6086" spans="1:5" hidden="1">
      <c r="A6086" s="1">
        <v>1975</v>
      </c>
      <c r="B6086" s="1">
        <v>88</v>
      </c>
      <c r="C6086" s="1">
        <v>6613.07</v>
      </c>
      <c r="D6086" s="1">
        <v>2783.98</v>
      </c>
      <c r="E6086" s="1">
        <v>9397.0400000000009</v>
      </c>
    </row>
    <row r="6087" spans="1:5" hidden="1">
      <c r="A6087" s="1">
        <v>1975</v>
      </c>
      <c r="B6087" s="1">
        <v>89</v>
      </c>
      <c r="C6087" s="1">
        <v>5250.1</v>
      </c>
      <c r="D6087" s="1">
        <v>2109.4699999999998</v>
      </c>
      <c r="E6087" s="1">
        <v>7359.57</v>
      </c>
    </row>
    <row r="6088" spans="1:5" hidden="1">
      <c r="A6088" s="1">
        <v>1975</v>
      </c>
      <c r="B6088" s="1">
        <v>90</v>
      </c>
      <c r="C6088" s="1">
        <v>4129.78</v>
      </c>
      <c r="D6088" s="1">
        <v>1598.3</v>
      </c>
      <c r="E6088" s="1">
        <v>5728.09</v>
      </c>
    </row>
    <row r="6089" spans="1:5" hidden="1">
      <c r="A6089" s="1">
        <v>1975</v>
      </c>
      <c r="B6089" s="1">
        <v>91</v>
      </c>
      <c r="C6089" s="1">
        <v>3190.84</v>
      </c>
      <c r="D6089" s="1">
        <v>1185.8800000000001</v>
      </c>
      <c r="E6089" s="1">
        <v>4376.72</v>
      </c>
    </row>
    <row r="6090" spans="1:5" hidden="1">
      <c r="A6090" s="1">
        <v>1975</v>
      </c>
      <c r="B6090" s="1">
        <v>92</v>
      </c>
      <c r="C6090" s="1">
        <v>2387.0500000000002</v>
      </c>
      <c r="D6090" s="1">
        <v>836.56</v>
      </c>
      <c r="E6090" s="1">
        <v>3223.61</v>
      </c>
    </row>
    <row r="6091" spans="1:5" hidden="1">
      <c r="A6091" s="1">
        <v>1975</v>
      </c>
      <c r="B6091" s="1">
        <v>93</v>
      </c>
      <c r="C6091" s="1">
        <v>1773.03</v>
      </c>
      <c r="D6091" s="1">
        <v>572.54999999999995</v>
      </c>
      <c r="E6091" s="1">
        <v>2345.58</v>
      </c>
    </row>
    <row r="6092" spans="1:5" hidden="1">
      <c r="A6092" s="1">
        <v>1975</v>
      </c>
      <c r="B6092" s="1">
        <v>94</v>
      </c>
      <c r="C6092" s="1">
        <v>1312.66</v>
      </c>
      <c r="D6092" s="1">
        <v>395.02</v>
      </c>
      <c r="E6092" s="1">
        <v>1707.68</v>
      </c>
    </row>
    <row r="6093" spans="1:5" hidden="1">
      <c r="A6093" s="1">
        <v>1975</v>
      </c>
      <c r="B6093" s="1">
        <v>95</v>
      </c>
      <c r="C6093" s="1">
        <v>910.67</v>
      </c>
      <c r="D6093" s="1">
        <v>270.7</v>
      </c>
      <c r="E6093" s="1">
        <v>1181.3699999999999</v>
      </c>
    </row>
    <row r="6094" spans="1:5" hidden="1">
      <c r="A6094" s="1">
        <v>1975</v>
      </c>
      <c r="B6094" s="1">
        <v>96</v>
      </c>
      <c r="C6094" s="1">
        <v>594.22</v>
      </c>
      <c r="D6094" s="1">
        <v>176.43</v>
      </c>
      <c r="E6094" s="1">
        <v>770.65</v>
      </c>
    </row>
    <row r="6095" spans="1:5" hidden="1">
      <c r="A6095" s="1">
        <v>1975</v>
      </c>
      <c r="B6095" s="1">
        <v>97</v>
      </c>
      <c r="C6095" s="1">
        <v>378.19</v>
      </c>
      <c r="D6095" s="1">
        <v>109.38</v>
      </c>
      <c r="E6095" s="1">
        <v>487.56</v>
      </c>
    </row>
    <row r="6096" spans="1:5" hidden="1">
      <c r="A6096" s="1">
        <v>1975</v>
      </c>
      <c r="B6096" s="1">
        <v>98</v>
      </c>
      <c r="C6096" s="1">
        <v>240.81</v>
      </c>
      <c r="D6096" s="1">
        <v>66.19</v>
      </c>
      <c r="E6096" s="1">
        <v>307</v>
      </c>
    </row>
    <row r="6097" spans="1:5" hidden="1">
      <c r="A6097" s="1">
        <v>1975</v>
      </c>
      <c r="B6097" s="1">
        <v>99</v>
      </c>
      <c r="C6097" s="1">
        <v>148.6</v>
      </c>
      <c r="D6097" s="1">
        <v>38.86</v>
      </c>
      <c r="E6097" s="1">
        <v>187.46</v>
      </c>
    </row>
    <row r="6098" spans="1:5" hidden="1">
      <c r="A6098" s="1">
        <v>1975</v>
      </c>
      <c r="B6098" s="1">
        <v>100</v>
      </c>
      <c r="C6098" s="1">
        <v>84.79</v>
      </c>
      <c r="D6098" s="1">
        <v>25.34</v>
      </c>
      <c r="E6098" s="1">
        <v>110.13</v>
      </c>
    </row>
    <row r="6099" spans="1:5" hidden="1">
      <c r="A6099" s="1">
        <v>1975</v>
      </c>
      <c r="B6099" s="1">
        <v>101</v>
      </c>
      <c r="C6099" s="1">
        <v>42.61</v>
      </c>
      <c r="D6099" s="1">
        <v>16.100000000000001</v>
      </c>
      <c r="E6099" s="1">
        <v>58.71</v>
      </c>
    </row>
    <row r="6100" spans="1:5" hidden="1">
      <c r="A6100" s="1">
        <v>1975</v>
      </c>
      <c r="B6100" s="1">
        <v>102</v>
      </c>
      <c r="C6100" s="1">
        <v>22.6</v>
      </c>
      <c r="D6100" s="1">
        <v>9.52</v>
      </c>
      <c r="E6100" s="1">
        <v>32.130000000000003</v>
      </c>
    </row>
    <row r="6101" spans="1:5" hidden="1">
      <c r="A6101" s="1">
        <v>1975</v>
      </c>
      <c r="B6101" s="1">
        <v>103</v>
      </c>
      <c r="C6101" s="1">
        <v>14.33</v>
      </c>
      <c r="D6101" s="1">
        <v>6.49</v>
      </c>
      <c r="E6101" s="1">
        <v>20.81</v>
      </c>
    </row>
    <row r="6102" spans="1:5" hidden="1">
      <c r="A6102" s="1">
        <v>1975</v>
      </c>
      <c r="B6102" s="1">
        <v>104</v>
      </c>
      <c r="C6102" s="1">
        <v>7.08</v>
      </c>
      <c r="D6102" s="1">
        <v>3.15</v>
      </c>
      <c r="E6102" s="1">
        <v>10.24</v>
      </c>
    </row>
    <row r="6103" spans="1:5" hidden="1">
      <c r="A6103" s="1">
        <v>1975</v>
      </c>
      <c r="B6103" s="1">
        <v>105</v>
      </c>
      <c r="C6103" s="1">
        <v>2.81</v>
      </c>
      <c r="D6103" s="1">
        <v>1.1100000000000001</v>
      </c>
      <c r="E6103" s="1">
        <v>3.92</v>
      </c>
    </row>
    <row r="6104" spans="1:5" hidden="1">
      <c r="A6104" s="1">
        <v>1975</v>
      </c>
      <c r="B6104" s="1">
        <v>106</v>
      </c>
      <c r="C6104" s="1">
        <v>0.68</v>
      </c>
      <c r="D6104" s="1">
        <v>0.33</v>
      </c>
      <c r="E6104" s="1">
        <v>1.01</v>
      </c>
    </row>
    <row r="6105" spans="1:5" hidden="1">
      <c r="A6105" s="1">
        <v>1975</v>
      </c>
      <c r="B6105" s="1">
        <v>107</v>
      </c>
      <c r="C6105" s="1">
        <v>0.41</v>
      </c>
      <c r="D6105" s="1">
        <v>0</v>
      </c>
      <c r="E6105" s="1">
        <v>0.41</v>
      </c>
    </row>
    <row r="6106" spans="1:5" hidden="1">
      <c r="A6106" s="1">
        <v>1975</v>
      </c>
      <c r="B6106" s="1">
        <v>108</v>
      </c>
      <c r="C6106" s="1">
        <v>0.75</v>
      </c>
      <c r="D6106" s="1">
        <v>0</v>
      </c>
      <c r="E6106" s="1">
        <v>0.75</v>
      </c>
    </row>
    <row r="6107" spans="1:5" hidden="1">
      <c r="A6107" s="1">
        <v>1975</v>
      </c>
      <c r="B6107" s="1">
        <v>109</v>
      </c>
      <c r="C6107" s="1">
        <v>0.34</v>
      </c>
      <c r="D6107" s="1">
        <v>0</v>
      </c>
      <c r="E6107" s="1">
        <v>0.34</v>
      </c>
    </row>
    <row r="6108" spans="1:5" hidden="1">
      <c r="A6108" s="1">
        <v>1975</v>
      </c>
      <c r="B6108" s="1" t="s">
        <v>121</v>
      </c>
      <c r="C6108" s="1">
        <v>0</v>
      </c>
      <c r="D6108" s="1">
        <v>0</v>
      </c>
      <c r="E6108" s="1">
        <v>0</v>
      </c>
    </row>
    <row r="6109" spans="1:5" hidden="1">
      <c r="A6109" s="1">
        <v>1976</v>
      </c>
      <c r="B6109" s="1">
        <v>0</v>
      </c>
      <c r="C6109" s="1">
        <v>111672.65</v>
      </c>
      <c r="D6109" s="1">
        <v>116880.27</v>
      </c>
      <c r="E6109" s="1">
        <v>228552.93</v>
      </c>
    </row>
    <row r="6110" spans="1:5" hidden="1">
      <c r="A6110" s="1">
        <v>1976</v>
      </c>
      <c r="B6110" s="1">
        <v>1</v>
      </c>
      <c r="C6110" s="1">
        <v>114656.98</v>
      </c>
      <c r="D6110" s="1">
        <v>120202.46</v>
      </c>
      <c r="E6110" s="1">
        <v>234859.44</v>
      </c>
    </row>
    <row r="6111" spans="1:5" hidden="1">
      <c r="A6111" s="1">
        <v>1976</v>
      </c>
      <c r="B6111" s="1">
        <v>2</v>
      </c>
      <c r="C6111" s="1">
        <v>119795.39</v>
      </c>
      <c r="D6111" s="1">
        <v>125953.96</v>
      </c>
      <c r="E6111" s="1">
        <v>245749.35</v>
      </c>
    </row>
    <row r="6112" spans="1:5" hidden="1">
      <c r="A6112" s="1">
        <v>1976</v>
      </c>
      <c r="B6112" s="1">
        <v>3</v>
      </c>
      <c r="C6112" s="1">
        <v>126754.48</v>
      </c>
      <c r="D6112" s="1">
        <v>132106.35999999999</v>
      </c>
      <c r="E6112" s="1">
        <v>258860.84</v>
      </c>
    </row>
    <row r="6113" spans="1:5" hidden="1">
      <c r="A6113" s="1">
        <v>1976</v>
      </c>
      <c r="B6113" s="1">
        <v>4</v>
      </c>
      <c r="C6113" s="1">
        <v>131994.79999999999</v>
      </c>
      <c r="D6113" s="1">
        <v>137018.66</v>
      </c>
      <c r="E6113" s="1">
        <v>269013.46000000002</v>
      </c>
    </row>
    <row r="6114" spans="1:5" hidden="1">
      <c r="A6114" s="1">
        <v>1976</v>
      </c>
      <c r="B6114" s="1">
        <v>5</v>
      </c>
      <c r="C6114" s="1">
        <v>134115.35999999999</v>
      </c>
      <c r="D6114" s="1">
        <v>139576.07</v>
      </c>
      <c r="E6114" s="1">
        <v>273691.43</v>
      </c>
    </row>
    <row r="6115" spans="1:5" hidden="1">
      <c r="A6115" s="1">
        <v>1976</v>
      </c>
      <c r="B6115" s="1">
        <v>6</v>
      </c>
      <c r="C6115" s="1">
        <v>127570.94</v>
      </c>
      <c r="D6115" s="1">
        <v>133177.54999999999</v>
      </c>
      <c r="E6115" s="1">
        <v>260748.48</v>
      </c>
    </row>
    <row r="6116" spans="1:5" hidden="1">
      <c r="A6116" s="1">
        <v>1976</v>
      </c>
      <c r="B6116" s="1">
        <v>7</v>
      </c>
      <c r="C6116" s="1">
        <v>125404.49</v>
      </c>
      <c r="D6116" s="1">
        <v>131694.76</v>
      </c>
      <c r="E6116" s="1">
        <v>257099.25</v>
      </c>
    </row>
    <row r="6117" spans="1:5" hidden="1">
      <c r="A6117" s="1">
        <v>1976</v>
      </c>
      <c r="B6117" s="1">
        <v>8</v>
      </c>
      <c r="C6117" s="1">
        <v>120644.23</v>
      </c>
      <c r="D6117" s="1">
        <v>127269.99</v>
      </c>
      <c r="E6117" s="1">
        <v>247914.22</v>
      </c>
    </row>
    <row r="6118" spans="1:5" hidden="1">
      <c r="A6118" s="1">
        <v>1976</v>
      </c>
      <c r="B6118" s="1">
        <v>9</v>
      </c>
      <c r="C6118" s="1">
        <v>119280.69</v>
      </c>
      <c r="D6118" s="1">
        <v>125844.87</v>
      </c>
      <c r="E6118" s="1">
        <v>245125.56</v>
      </c>
    </row>
    <row r="6119" spans="1:5" hidden="1">
      <c r="A6119" s="1">
        <v>1976</v>
      </c>
      <c r="B6119" s="1">
        <v>10</v>
      </c>
      <c r="C6119" s="1">
        <v>118163.61</v>
      </c>
      <c r="D6119" s="1">
        <v>124692.5</v>
      </c>
      <c r="E6119" s="1">
        <v>242856.11</v>
      </c>
    </row>
    <row r="6120" spans="1:5" hidden="1">
      <c r="A6120" s="1">
        <v>1976</v>
      </c>
      <c r="B6120" s="1">
        <v>11</v>
      </c>
      <c r="C6120" s="1">
        <v>119955.94</v>
      </c>
      <c r="D6120" s="1">
        <v>126639.97</v>
      </c>
      <c r="E6120" s="1">
        <v>246595.91</v>
      </c>
    </row>
    <row r="6121" spans="1:5" hidden="1">
      <c r="A6121" s="1">
        <v>1976</v>
      </c>
      <c r="B6121" s="1">
        <v>12</v>
      </c>
      <c r="C6121" s="1">
        <v>123908.58</v>
      </c>
      <c r="D6121" s="1">
        <v>131257.99</v>
      </c>
      <c r="E6121" s="1">
        <v>255166.57</v>
      </c>
    </row>
    <row r="6122" spans="1:5" hidden="1">
      <c r="A6122" s="1">
        <v>1976</v>
      </c>
      <c r="B6122" s="1">
        <v>13</v>
      </c>
      <c r="C6122" s="1">
        <v>126465.17</v>
      </c>
      <c r="D6122" s="1">
        <v>134180.42000000001</v>
      </c>
      <c r="E6122" s="1">
        <v>260645.58</v>
      </c>
    </row>
    <row r="6123" spans="1:5" hidden="1">
      <c r="A6123" s="1">
        <v>1976</v>
      </c>
      <c r="B6123" s="1">
        <v>14</v>
      </c>
      <c r="C6123" s="1">
        <v>128202.92</v>
      </c>
      <c r="D6123" s="1">
        <v>135898.26999999999</v>
      </c>
      <c r="E6123" s="1">
        <v>264101.19</v>
      </c>
    </row>
    <row r="6124" spans="1:5" hidden="1">
      <c r="A6124" s="1">
        <v>1976</v>
      </c>
      <c r="B6124" s="1">
        <v>15</v>
      </c>
      <c r="C6124" s="1">
        <v>127790.33</v>
      </c>
      <c r="D6124" s="1">
        <v>135333.48000000001</v>
      </c>
      <c r="E6124" s="1">
        <v>263123.8</v>
      </c>
    </row>
    <row r="6125" spans="1:5" hidden="1">
      <c r="A6125" s="1">
        <v>1976</v>
      </c>
      <c r="B6125" s="1">
        <v>16</v>
      </c>
      <c r="C6125" s="1">
        <v>125940.52</v>
      </c>
      <c r="D6125" s="1">
        <v>132353.64000000001</v>
      </c>
      <c r="E6125" s="1">
        <v>258294.15</v>
      </c>
    </row>
    <row r="6126" spans="1:5" hidden="1">
      <c r="A6126" s="1">
        <v>1976</v>
      </c>
      <c r="B6126" s="1">
        <v>17</v>
      </c>
      <c r="C6126" s="1">
        <v>123753.82</v>
      </c>
      <c r="D6126" s="1">
        <v>128773.62</v>
      </c>
      <c r="E6126" s="1">
        <v>252527.44</v>
      </c>
    </row>
    <row r="6127" spans="1:5" hidden="1">
      <c r="A6127" s="1">
        <v>1976</v>
      </c>
      <c r="B6127" s="1">
        <v>18</v>
      </c>
      <c r="C6127" s="1">
        <v>121230.49</v>
      </c>
      <c r="D6127" s="1">
        <v>124992.4</v>
      </c>
      <c r="E6127" s="1">
        <v>246222.89</v>
      </c>
    </row>
    <row r="6128" spans="1:5" hidden="1">
      <c r="A6128" s="1">
        <v>1976</v>
      </c>
      <c r="B6128" s="1">
        <v>19</v>
      </c>
      <c r="C6128" s="1">
        <v>118626.17</v>
      </c>
      <c r="D6128" s="1">
        <v>122519.79</v>
      </c>
      <c r="E6128" s="1">
        <v>241145.96</v>
      </c>
    </row>
    <row r="6129" spans="1:5" hidden="1">
      <c r="A6129" s="1">
        <v>1976</v>
      </c>
      <c r="B6129" s="1">
        <v>20</v>
      </c>
      <c r="C6129" s="1">
        <v>117021.87</v>
      </c>
      <c r="D6129" s="1">
        <v>121397.8</v>
      </c>
      <c r="E6129" s="1">
        <v>238419.67</v>
      </c>
    </row>
    <row r="6130" spans="1:5" hidden="1">
      <c r="A6130" s="1">
        <v>1976</v>
      </c>
      <c r="B6130" s="1">
        <v>21</v>
      </c>
      <c r="C6130" s="1">
        <v>116443.35</v>
      </c>
      <c r="D6130" s="1">
        <v>119271.29</v>
      </c>
      <c r="E6130" s="1">
        <v>235714.64</v>
      </c>
    </row>
    <row r="6131" spans="1:5" hidden="1">
      <c r="A6131" s="1">
        <v>1976</v>
      </c>
      <c r="B6131" s="1">
        <v>22</v>
      </c>
      <c r="C6131" s="1">
        <v>116176.48</v>
      </c>
      <c r="D6131" s="1">
        <v>117394.66</v>
      </c>
      <c r="E6131" s="1">
        <v>233571.14</v>
      </c>
    </row>
    <row r="6132" spans="1:5" hidden="1">
      <c r="A6132" s="1">
        <v>1976</v>
      </c>
      <c r="B6132" s="1">
        <v>23</v>
      </c>
      <c r="C6132" s="1">
        <v>116167.67999999999</v>
      </c>
      <c r="D6132" s="1">
        <v>117869.81</v>
      </c>
      <c r="E6132" s="1">
        <v>234037.49</v>
      </c>
    </row>
    <row r="6133" spans="1:5" hidden="1">
      <c r="A6133" s="1">
        <v>1976</v>
      </c>
      <c r="B6133" s="1">
        <v>24</v>
      </c>
      <c r="C6133" s="1">
        <v>115515.5</v>
      </c>
      <c r="D6133" s="1">
        <v>117997.68</v>
      </c>
      <c r="E6133" s="1">
        <v>233513.18</v>
      </c>
    </row>
    <row r="6134" spans="1:5" hidden="1">
      <c r="A6134" s="1">
        <v>1976</v>
      </c>
      <c r="B6134" s="1">
        <v>25</v>
      </c>
      <c r="C6134" s="1">
        <v>115258.63</v>
      </c>
      <c r="D6134" s="1">
        <v>117300.48</v>
      </c>
      <c r="E6134" s="1">
        <v>232559.1</v>
      </c>
    </row>
    <row r="6135" spans="1:5" hidden="1">
      <c r="A6135" s="1">
        <v>1976</v>
      </c>
      <c r="B6135" s="1">
        <v>26</v>
      </c>
      <c r="C6135" s="1">
        <v>115029.44</v>
      </c>
      <c r="D6135" s="1">
        <v>117011.06</v>
      </c>
      <c r="E6135" s="1">
        <v>232040.51</v>
      </c>
    </row>
    <row r="6136" spans="1:5" hidden="1">
      <c r="A6136" s="1">
        <v>1976</v>
      </c>
      <c r="B6136" s="1">
        <v>27</v>
      </c>
      <c r="C6136" s="1">
        <v>114533.9</v>
      </c>
      <c r="D6136" s="1">
        <v>117468.84</v>
      </c>
      <c r="E6136" s="1">
        <v>232002.74</v>
      </c>
    </row>
    <row r="6137" spans="1:5" hidden="1">
      <c r="A6137" s="1">
        <v>1976</v>
      </c>
      <c r="B6137" s="1">
        <v>28</v>
      </c>
      <c r="C6137" s="1">
        <v>117673.04</v>
      </c>
      <c r="D6137" s="1">
        <v>121439.28</v>
      </c>
      <c r="E6137" s="1">
        <v>239112.31</v>
      </c>
    </row>
    <row r="6138" spans="1:5" hidden="1">
      <c r="A6138" s="1">
        <v>1976</v>
      </c>
      <c r="B6138" s="1">
        <v>29</v>
      </c>
      <c r="C6138" s="1">
        <v>116311.97</v>
      </c>
      <c r="D6138" s="1">
        <v>122499.95</v>
      </c>
      <c r="E6138" s="1">
        <v>238811.92</v>
      </c>
    </row>
    <row r="6139" spans="1:5" hidden="1">
      <c r="A6139" s="1">
        <v>1976</v>
      </c>
      <c r="B6139" s="1">
        <v>30</v>
      </c>
      <c r="C6139" s="1">
        <v>106136.16</v>
      </c>
      <c r="D6139" s="1">
        <v>113539.67</v>
      </c>
      <c r="E6139" s="1">
        <v>219675.83</v>
      </c>
    </row>
    <row r="6140" spans="1:5" hidden="1">
      <c r="A6140" s="1">
        <v>1976</v>
      </c>
      <c r="B6140" s="1">
        <v>31</v>
      </c>
      <c r="C6140" s="1">
        <v>98438.7</v>
      </c>
      <c r="D6140" s="1">
        <v>104874.96</v>
      </c>
      <c r="E6140" s="1">
        <v>203313.66</v>
      </c>
    </row>
    <row r="6141" spans="1:5" hidden="1">
      <c r="A6141" s="1">
        <v>1976</v>
      </c>
      <c r="B6141" s="1">
        <v>32</v>
      </c>
      <c r="C6141" s="1">
        <v>95740.19</v>
      </c>
      <c r="D6141" s="1">
        <v>100692.88</v>
      </c>
      <c r="E6141" s="1">
        <v>196433.08</v>
      </c>
    </row>
    <row r="6142" spans="1:5" hidden="1">
      <c r="A6142" s="1">
        <v>1976</v>
      </c>
      <c r="B6142" s="1">
        <v>33</v>
      </c>
      <c r="C6142" s="1">
        <v>90775.23</v>
      </c>
      <c r="D6142" s="1">
        <v>96049.81</v>
      </c>
      <c r="E6142" s="1">
        <v>186825.04</v>
      </c>
    </row>
    <row r="6143" spans="1:5" hidden="1">
      <c r="A6143" s="1">
        <v>1976</v>
      </c>
      <c r="B6143" s="1">
        <v>34</v>
      </c>
      <c r="C6143" s="1">
        <v>87313.33</v>
      </c>
      <c r="D6143" s="1">
        <v>92919.8</v>
      </c>
      <c r="E6143" s="1">
        <v>180233.13</v>
      </c>
    </row>
    <row r="6144" spans="1:5" hidden="1">
      <c r="A6144" s="1">
        <v>1976</v>
      </c>
      <c r="B6144" s="1">
        <v>35</v>
      </c>
      <c r="C6144" s="1">
        <v>85377.97</v>
      </c>
      <c r="D6144" s="1">
        <v>91091.11</v>
      </c>
      <c r="E6144" s="1">
        <v>176469.08</v>
      </c>
    </row>
    <row r="6145" spans="1:5" hidden="1">
      <c r="A6145" s="1">
        <v>1976</v>
      </c>
      <c r="B6145" s="1">
        <v>36</v>
      </c>
      <c r="C6145" s="1">
        <v>83351.899999999994</v>
      </c>
      <c r="D6145" s="1">
        <v>88401.26</v>
      </c>
      <c r="E6145" s="1">
        <v>171753.16</v>
      </c>
    </row>
    <row r="6146" spans="1:5" hidden="1">
      <c r="A6146" s="1">
        <v>1976</v>
      </c>
      <c r="B6146" s="1">
        <v>37</v>
      </c>
      <c r="C6146" s="1">
        <v>81033.58</v>
      </c>
      <c r="D6146" s="1">
        <v>85500.78</v>
      </c>
      <c r="E6146" s="1">
        <v>166534.35999999999</v>
      </c>
    </row>
    <row r="6147" spans="1:5" hidden="1">
      <c r="A6147" s="1">
        <v>1976</v>
      </c>
      <c r="B6147" s="1">
        <v>38</v>
      </c>
      <c r="C6147" s="1">
        <v>80849.08</v>
      </c>
      <c r="D6147" s="1">
        <v>84705.74</v>
      </c>
      <c r="E6147" s="1">
        <v>165554.82</v>
      </c>
    </row>
    <row r="6148" spans="1:5" hidden="1">
      <c r="A6148" s="1">
        <v>1976</v>
      </c>
      <c r="B6148" s="1">
        <v>39</v>
      </c>
      <c r="C6148" s="1">
        <v>79510.83</v>
      </c>
      <c r="D6148" s="1">
        <v>83813.789999999994</v>
      </c>
      <c r="E6148" s="1">
        <v>163324.62</v>
      </c>
    </row>
    <row r="6149" spans="1:5" hidden="1">
      <c r="A6149" s="1">
        <v>1976</v>
      </c>
      <c r="B6149" s="1">
        <v>40</v>
      </c>
      <c r="C6149" s="1">
        <v>76909.53</v>
      </c>
      <c r="D6149" s="1">
        <v>80807.039999999994</v>
      </c>
      <c r="E6149" s="1">
        <v>157716.57</v>
      </c>
    </row>
    <row r="6150" spans="1:5" hidden="1">
      <c r="A6150" s="1">
        <v>1976</v>
      </c>
      <c r="B6150" s="1">
        <v>41</v>
      </c>
      <c r="C6150" s="1">
        <v>72796.399999999994</v>
      </c>
      <c r="D6150" s="1">
        <v>76568.39</v>
      </c>
      <c r="E6150" s="1">
        <v>149364.79</v>
      </c>
    </row>
    <row r="6151" spans="1:5" hidden="1">
      <c r="A6151" s="1">
        <v>1976</v>
      </c>
      <c r="B6151" s="1">
        <v>42</v>
      </c>
      <c r="C6151" s="1">
        <v>71732.179999999993</v>
      </c>
      <c r="D6151" s="1">
        <v>75946.58</v>
      </c>
      <c r="E6151" s="1">
        <v>147678.76</v>
      </c>
    </row>
    <row r="6152" spans="1:5" hidden="1">
      <c r="A6152" s="1">
        <v>1976</v>
      </c>
      <c r="B6152" s="1">
        <v>43</v>
      </c>
      <c r="C6152" s="1">
        <v>71449.149999999994</v>
      </c>
      <c r="D6152" s="1">
        <v>76565.350000000006</v>
      </c>
      <c r="E6152" s="1">
        <v>148014.5</v>
      </c>
    </row>
    <row r="6153" spans="1:5" hidden="1">
      <c r="A6153" s="1">
        <v>1976</v>
      </c>
      <c r="B6153" s="1">
        <v>44</v>
      </c>
      <c r="C6153" s="1">
        <v>72665.02</v>
      </c>
      <c r="D6153" s="1">
        <v>77925.070000000007</v>
      </c>
      <c r="E6153" s="1">
        <v>150590.09</v>
      </c>
    </row>
    <row r="6154" spans="1:5" hidden="1">
      <c r="A6154" s="1">
        <v>1976</v>
      </c>
      <c r="B6154" s="1">
        <v>45</v>
      </c>
      <c r="C6154" s="1">
        <v>75512.009999999995</v>
      </c>
      <c r="D6154" s="1">
        <v>80790.289999999994</v>
      </c>
      <c r="E6154" s="1">
        <v>156302.29999999999</v>
      </c>
    </row>
    <row r="6155" spans="1:5" hidden="1">
      <c r="A6155" s="1">
        <v>1976</v>
      </c>
      <c r="B6155" s="1">
        <v>46</v>
      </c>
      <c r="C6155" s="1">
        <v>76662.69</v>
      </c>
      <c r="D6155" s="1">
        <v>82005.960000000006</v>
      </c>
      <c r="E6155" s="1">
        <v>158668.65</v>
      </c>
    </row>
    <row r="6156" spans="1:5" hidden="1">
      <c r="A6156" s="1">
        <v>1976</v>
      </c>
      <c r="B6156" s="1">
        <v>47</v>
      </c>
      <c r="C6156" s="1">
        <v>76027.47</v>
      </c>
      <c r="D6156" s="1">
        <v>81636.05</v>
      </c>
      <c r="E6156" s="1">
        <v>157663.51999999999</v>
      </c>
    </row>
    <row r="6157" spans="1:5" hidden="1">
      <c r="A6157" s="1">
        <v>1976</v>
      </c>
      <c r="B6157" s="1">
        <v>48</v>
      </c>
      <c r="C6157" s="1">
        <v>77113.210000000006</v>
      </c>
      <c r="D6157" s="1">
        <v>82426.17</v>
      </c>
      <c r="E6157" s="1">
        <v>159539.38</v>
      </c>
    </row>
    <row r="6158" spans="1:5" hidden="1">
      <c r="A6158" s="1">
        <v>1976</v>
      </c>
      <c r="B6158" s="1">
        <v>49</v>
      </c>
      <c r="C6158" s="1">
        <v>78139.149999999994</v>
      </c>
      <c r="D6158" s="1">
        <v>83364.17</v>
      </c>
      <c r="E6158" s="1">
        <v>161503.32</v>
      </c>
    </row>
    <row r="6159" spans="1:5" hidden="1">
      <c r="A6159" s="1">
        <v>1976</v>
      </c>
      <c r="B6159" s="1">
        <v>50</v>
      </c>
      <c r="C6159" s="1">
        <v>78553.27</v>
      </c>
      <c r="D6159" s="1">
        <v>82514.27</v>
      </c>
      <c r="E6159" s="1">
        <v>161067.54</v>
      </c>
    </row>
    <row r="6160" spans="1:5" hidden="1">
      <c r="A6160" s="1">
        <v>1976</v>
      </c>
      <c r="B6160" s="1">
        <v>51</v>
      </c>
      <c r="C6160" s="1">
        <v>76274</v>
      </c>
      <c r="D6160" s="1">
        <v>79068.08</v>
      </c>
      <c r="E6160" s="1">
        <v>155342.07999999999</v>
      </c>
    </row>
    <row r="6161" spans="1:5" hidden="1">
      <c r="A6161" s="1">
        <v>1976</v>
      </c>
      <c r="B6161" s="1">
        <v>52</v>
      </c>
      <c r="C6161" s="1">
        <v>75947.990000000005</v>
      </c>
      <c r="D6161" s="1">
        <v>77921.39</v>
      </c>
      <c r="E6161" s="1">
        <v>153869.39000000001</v>
      </c>
    </row>
    <row r="6162" spans="1:5" hidden="1">
      <c r="A6162" s="1">
        <v>1976</v>
      </c>
      <c r="B6162" s="1">
        <v>53</v>
      </c>
      <c r="C6162" s="1">
        <v>75701.350000000006</v>
      </c>
      <c r="D6162" s="1">
        <v>77191.34</v>
      </c>
      <c r="E6162" s="1">
        <v>152892.69</v>
      </c>
    </row>
    <row r="6163" spans="1:5" hidden="1">
      <c r="A6163" s="1">
        <v>1976</v>
      </c>
      <c r="B6163" s="1">
        <v>54</v>
      </c>
      <c r="C6163" s="1">
        <v>75186.52</v>
      </c>
      <c r="D6163" s="1">
        <v>75851.990000000005</v>
      </c>
      <c r="E6163" s="1">
        <v>151038.5</v>
      </c>
    </row>
    <row r="6164" spans="1:5" hidden="1">
      <c r="A6164" s="1">
        <v>1976</v>
      </c>
      <c r="B6164" s="1">
        <v>55</v>
      </c>
      <c r="C6164" s="1">
        <v>72719.100000000006</v>
      </c>
      <c r="D6164" s="1">
        <v>73011.649999999994</v>
      </c>
      <c r="E6164" s="1">
        <v>145730.74</v>
      </c>
    </row>
    <row r="6165" spans="1:5" hidden="1">
      <c r="A6165" s="1">
        <v>1976</v>
      </c>
      <c r="B6165" s="1">
        <v>56</v>
      </c>
      <c r="C6165" s="1">
        <v>68672.56</v>
      </c>
      <c r="D6165" s="1">
        <v>67525.05</v>
      </c>
      <c r="E6165" s="1">
        <v>136197.60999999999</v>
      </c>
    </row>
    <row r="6166" spans="1:5" hidden="1">
      <c r="A6166" s="1">
        <v>1976</v>
      </c>
      <c r="B6166" s="1">
        <v>57</v>
      </c>
      <c r="C6166" s="1">
        <v>63463.55</v>
      </c>
      <c r="D6166" s="1">
        <v>61437.13</v>
      </c>
      <c r="E6166" s="1">
        <v>124900.68</v>
      </c>
    </row>
    <row r="6167" spans="1:5" hidden="1">
      <c r="A6167" s="1">
        <v>1976</v>
      </c>
      <c r="B6167" s="1">
        <v>58</v>
      </c>
      <c r="C6167" s="1">
        <v>62016.99</v>
      </c>
      <c r="D6167" s="1">
        <v>59752.9</v>
      </c>
      <c r="E6167" s="1">
        <v>121769.89</v>
      </c>
    </row>
    <row r="6168" spans="1:5" hidden="1">
      <c r="A6168" s="1">
        <v>1976</v>
      </c>
      <c r="B6168" s="1">
        <v>59</v>
      </c>
      <c r="C6168" s="1">
        <v>62342.47</v>
      </c>
      <c r="D6168" s="1">
        <v>59603.44</v>
      </c>
      <c r="E6168" s="1">
        <v>121945.91</v>
      </c>
    </row>
    <row r="6169" spans="1:5" hidden="1">
      <c r="A6169" s="1">
        <v>1976</v>
      </c>
      <c r="B6169" s="1">
        <v>60</v>
      </c>
      <c r="C6169" s="1">
        <v>62761.82</v>
      </c>
      <c r="D6169" s="1">
        <v>58740.15</v>
      </c>
      <c r="E6169" s="1">
        <v>121501.97</v>
      </c>
    </row>
    <row r="6170" spans="1:5" hidden="1">
      <c r="A6170" s="1">
        <v>1976</v>
      </c>
      <c r="B6170" s="1">
        <v>61</v>
      </c>
      <c r="C6170" s="1">
        <v>61968.52</v>
      </c>
      <c r="D6170" s="1">
        <v>58003.360000000001</v>
      </c>
      <c r="E6170" s="1">
        <v>119971.88</v>
      </c>
    </row>
    <row r="6171" spans="1:5" hidden="1">
      <c r="A6171" s="1">
        <v>1976</v>
      </c>
      <c r="B6171" s="1">
        <v>62</v>
      </c>
      <c r="C6171" s="1">
        <v>61700.94</v>
      </c>
      <c r="D6171" s="1">
        <v>57283.64</v>
      </c>
      <c r="E6171" s="1">
        <v>118984.58</v>
      </c>
    </row>
    <row r="6172" spans="1:5" hidden="1">
      <c r="A6172" s="1">
        <v>1976</v>
      </c>
      <c r="B6172" s="1">
        <v>63</v>
      </c>
      <c r="C6172" s="1">
        <v>59687.5</v>
      </c>
      <c r="D6172" s="1">
        <v>54805.57</v>
      </c>
      <c r="E6172" s="1">
        <v>114493.07</v>
      </c>
    </row>
    <row r="6173" spans="1:5" hidden="1">
      <c r="A6173" s="1">
        <v>1976</v>
      </c>
      <c r="B6173" s="1">
        <v>64</v>
      </c>
      <c r="C6173" s="1">
        <v>57695.42</v>
      </c>
      <c r="D6173" s="1">
        <v>52320</v>
      </c>
      <c r="E6173" s="1">
        <v>110015.42</v>
      </c>
    </row>
    <row r="6174" spans="1:5" hidden="1">
      <c r="A6174" s="1">
        <v>1976</v>
      </c>
      <c r="B6174" s="1">
        <v>65</v>
      </c>
      <c r="C6174" s="1">
        <v>55347.42</v>
      </c>
      <c r="D6174" s="1">
        <v>49333.74</v>
      </c>
      <c r="E6174" s="1">
        <v>104681.16</v>
      </c>
    </row>
    <row r="6175" spans="1:5" hidden="1">
      <c r="A6175" s="1">
        <v>1976</v>
      </c>
      <c r="B6175" s="1">
        <v>66</v>
      </c>
      <c r="C6175" s="1">
        <v>52089.91</v>
      </c>
      <c r="D6175" s="1">
        <v>45994.84</v>
      </c>
      <c r="E6175" s="1">
        <v>98084.75</v>
      </c>
    </row>
    <row r="6176" spans="1:5" hidden="1">
      <c r="A6176" s="1">
        <v>1976</v>
      </c>
      <c r="B6176" s="1">
        <v>67</v>
      </c>
      <c r="C6176" s="1">
        <v>48861.15</v>
      </c>
      <c r="D6176" s="1">
        <v>43191.53</v>
      </c>
      <c r="E6176" s="1">
        <v>92052.68</v>
      </c>
    </row>
    <row r="6177" spans="1:5" hidden="1">
      <c r="A6177" s="1">
        <v>1976</v>
      </c>
      <c r="B6177" s="1">
        <v>68</v>
      </c>
      <c r="C6177" s="1">
        <v>47080.25</v>
      </c>
      <c r="D6177" s="1">
        <v>41041.949999999997</v>
      </c>
      <c r="E6177" s="1">
        <v>88122.2</v>
      </c>
    </row>
    <row r="6178" spans="1:5" hidden="1">
      <c r="A6178" s="1">
        <v>1976</v>
      </c>
      <c r="B6178" s="1">
        <v>69</v>
      </c>
      <c r="C6178" s="1">
        <v>44910.36</v>
      </c>
      <c r="D6178" s="1">
        <v>38557.919999999998</v>
      </c>
      <c r="E6178" s="1">
        <v>83468.28</v>
      </c>
    </row>
    <row r="6179" spans="1:5" hidden="1">
      <c r="A6179" s="1">
        <v>1976</v>
      </c>
      <c r="B6179" s="1">
        <v>70</v>
      </c>
      <c r="C6179" s="1">
        <v>42879.63</v>
      </c>
      <c r="D6179" s="1">
        <v>35567.81</v>
      </c>
      <c r="E6179" s="1">
        <v>78447.44</v>
      </c>
    </row>
    <row r="6180" spans="1:5" hidden="1">
      <c r="A6180" s="1">
        <v>1976</v>
      </c>
      <c r="B6180" s="1">
        <v>71</v>
      </c>
      <c r="C6180" s="1">
        <v>39990.839999999997</v>
      </c>
      <c r="D6180" s="1">
        <v>32523.39</v>
      </c>
      <c r="E6180" s="1">
        <v>72514.23</v>
      </c>
    </row>
    <row r="6181" spans="1:5" hidden="1">
      <c r="A6181" s="1">
        <v>1976</v>
      </c>
      <c r="B6181" s="1">
        <v>72</v>
      </c>
      <c r="C6181" s="1">
        <v>37567.870000000003</v>
      </c>
      <c r="D6181" s="1">
        <v>29952.21</v>
      </c>
      <c r="E6181" s="1">
        <v>67520.08</v>
      </c>
    </row>
    <row r="6182" spans="1:5" hidden="1">
      <c r="A6182" s="1">
        <v>1976</v>
      </c>
      <c r="B6182" s="1">
        <v>73</v>
      </c>
      <c r="C6182" s="1">
        <v>34912.629999999997</v>
      </c>
      <c r="D6182" s="1">
        <v>27128</v>
      </c>
      <c r="E6182" s="1">
        <v>62040.63</v>
      </c>
    </row>
    <row r="6183" spans="1:5" hidden="1">
      <c r="A6183" s="1">
        <v>1976</v>
      </c>
      <c r="B6183" s="1">
        <v>74</v>
      </c>
      <c r="C6183" s="1">
        <v>33702.61</v>
      </c>
      <c r="D6183" s="1">
        <v>24699.99</v>
      </c>
      <c r="E6183" s="1">
        <v>58402.6</v>
      </c>
    </row>
    <row r="6184" spans="1:5" hidden="1">
      <c r="A6184" s="1">
        <v>1976</v>
      </c>
      <c r="B6184" s="1">
        <v>75</v>
      </c>
      <c r="C6184" s="1">
        <v>33808.49</v>
      </c>
      <c r="D6184" s="1">
        <v>23169.42</v>
      </c>
      <c r="E6184" s="1">
        <v>56977.91</v>
      </c>
    </row>
    <row r="6185" spans="1:5" hidden="1">
      <c r="A6185" s="1">
        <v>1976</v>
      </c>
      <c r="B6185" s="1">
        <v>76</v>
      </c>
      <c r="C6185" s="1">
        <v>31755.78</v>
      </c>
      <c r="D6185" s="1">
        <v>20690.2</v>
      </c>
      <c r="E6185" s="1">
        <v>52445.98</v>
      </c>
    </row>
    <row r="6186" spans="1:5" hidden="1">
      <c r="A6186" s="1">
        <v>1976</v>
      </c>
      <c r="B6186" s="1">
        <v>77</v>
      </c>
      <c r="C6186" s="1">
        <v>27336.17</v>
      </c>
      <c r="D6186" s="1">
        <v>17058.54</v>
      </c>
      <c r="E6186" s="1">
        <v>44394.71</v>
      </c>
    </row>
    <row r="6187" spans="1:5" hidden="1">
      <c r="A6187" s="1">
        <v>1976</v>
      </c>
      <c r="B6187" s="1">
        <v>78</v>
      </c>
      <c r="C6187" s="1">
        <v>24568.84</v>
      </c>
      <c r="D6187" s="1">
        <v>14571.31</v>
      </c>
      <c r="E6187" s="1">
        <v>39140.15</v>
      </c>
    </row>
    <row r="6188" spans="1:5" hidden="1">
      <c r="A6188" s="1">
        <v>1976</v>
      </c>
      <c r="B6188" s="1">
        <v>79</v>
      </c>
      <c r="C6188" s="1">
        <v>23208.69</v>
      </c>
      <c r="D6188" s="1">
        <v>12803.83</v>
      </c>
      <c r="E6188" s="1">
        <v>36012.519999999997</v>
      </c>
    </row>
    <row r="6189" spans="1:5" hidden="1">
      <c r="A6189" s="1">
        <v>1976</v>
      </c>
      <c r="B6189" s="1">
        <v>80</v>
      </c>
      <c r="C6189" s="1">
        <v>21794.81</v>
      </c>
      <c r="D6189" s="1">
        <v>11204.28</v>
      </c>
      <c r="E6189" s="1">
        <v>32999.08</v>
      </c>
    </row>
    <row r="6190" spans="1:5" hidden="1">
      <c r="A6190" s="1">
        <v>1976</v>
      </c>
      <c r="B6190" s="1">
        <v>81</v>
      </c>
      <c r="C6190" s="1">
        <v>20043.39</v>
      </c>
      <c r="D6190" s="1">
        <v>9879.9</v>
      </c>
      <c r="E6190" s="1">
        <v>29923.29</v>
      </c>
    </row>
    <row r="6191" spans="1:5" hidden="1">
      <c r="A6191" s="1">
        <v>1976</v>
      </c>
      <c r="B6191" s="1">
        <v>82</v>
      </c>
      <c r="C6191" s="1">
        <v>18045.75</v>
      </c>
      <c r="D6191" s="1">
        <v>8790.85</v>
      </c>
      <c r="E6191" s="1">
        <v>26836.6</v>
      </c>
    </row>
    <row r="6192" spans="1:5" hidden="1">
      <c r="A6192" s="1">
        <v>1976</v>
      </c>
      <c r="B6192" s="1">
        <v>83</v>
      </c>
      <c r="C6192" s="1">
        <v>16174.96</v>
      </c>
      <c r="D6192" s="1">
        <v>7720.69</v>
      </c>
      <c r="E6192" s="1">
        <v>23895.65</v>
      </c>
    </row>
    <row r="6193" spans="1:5" hidden="1">
      <c r="A6193" s="1">
        <v>1976</v>
      </c>
      <c r="B6193" s="1">
        <v>84</v>
      </c>
      <c r="C6193" s="1">
        <v>14328.22</v>
      </c>
      <c r="D6193" s="1">
        <v>6587.2</v>
      </c>
      <c r="E6193" s="1">
        <v>20915.419999999998</v>
      </c>
    </row>
    <row r="6194" spans="1:5" hidden="1">
      <c r="A6194" s="1">
        <v>1976</v>
      </c>
      <c r="B6194" s="1">
        <v>85</v>
      </c>
      <c r="C6194" s="1">
        <v>12538.59</v>
      </c>
      <c r="D6194" s="1">
        <v>5612.8</v>
      </c>
      <c r="E6194" s="1">
        <v>18151.39</v>
      </c>
    </row>
    <row r="6195" spans="1:5" hidden="1">
      <c r="A6195" s="1">
        <v>1976</v>
      </c>
      <c r="B6195" s="1">
        <v>86</v>
      </c>
      <c r="C6195" s="1">
        <v>10599.03</v>
      </c>
      <c r="D6195" s="1">
        <v>4670.12</v>
      </c>
      <c r="E6195" s="1">
        <v>15269.15</v>
      </c>
    </row>
    <row r="6196" spans="1:5" hidden="1">
      <c r="A6196" s="1">
        <v>1976</v>
      </c>
      <c r="B6196" s="1">
        <v>87</v>
      </c>
      <c r="C6196" s="1">
        <v>8736.5</v>
      </c>
      <c r="D6196" s="1">
        <v>3777.54</v>
      </c>
      <c r="E6196" s="1">
        <v>12514.03</v>
      </c>
    </row>
    <row r="6197" spans="1:5" hidden="1">
      <c r="A6197" s="1">
        <v>1976</v>
      </c>
      <c r="B6197" s="1">
        <v>88</v>
      </c>
      <c r="C6197" s="1">
        <v>7079.68</v>
      </c>
      <c r="D6197" s="1">
        <v>2940.14</v>
      </c>
      <c r="E6197" s="1">
        <v>10019.81</v>
      </c>
    </row>
    <row r="6198" spans="1:5" hidden="1">
      <c r="A6198" s="1">
        <v>1976</v>
      </c>
      <c r="B6198" s="1">
        <v>89</v>
      </c>
      <c r="C6198" s="1">
        <v>5554.9</v>
      </c>
      <c r="D6198" s="1">
        <v>2199.59</v>
      </c>
      <c r="E6198" s="1">
        <v>7754.49</v>
      </c>
    </row>
    <row r="6199" spans="1:5" hidden="1">
      <c r="A6199" s="1">
        <v>1976</v>
      </c>
      <c r="B6199" s="1">
        <v>90</v>
      </c>
      <c r="C6199" s="1">
        <v>4319.0600000000004</v>
      </c>
      <c r="D6199" s="1">
        <v>1625.11</v>
      </c>
      <c r="E6199" s="1">
        <v>5944.16</v>
      </c>
    </row>
    <row r="6200" spans="1:5" hidden="1">
      <c r="A6200" s="1">
        <v>1976</v>
      </c>
      <c r="B6200" s="1">
        <v>91</v>
      </c>
      <c r="C6200" s="1">
        <v>3355.29</v>
      </c>
      <c r="D6200" s="1">
        <v>1231.6400000000001</v>
      </c>
      <c r="E6200" s="1">
        <v>4586.93</v>
      </c>
    </row>
    <row r="6201" spans="1:5" hidden="1">
      <c r="A6201" s="1">
        <v>1976</v>
      </c>
      <c r="B6201" s="1">
        <v>92</v>
      </c>
      <c r="C6201" s="1">
        <v>2562.9</v>
      </c>
      <c r="D6201" s="1">
        <v>903.61</v>
      </c>
      <c r="E6201" s="1">
        <v>3466.52</v>
      </c>
    </row>
    <row r="6202" spans="1:5" hidden="1">
      <c r="A6202" s="1">
        <v>1976</v>
      </c>
      <c r="B6202" s="1">
        <v>93</v>
      </c>
      <c r="C6202" s="1">
        <v>1882.44</v>
      </c>
      <c r="D6202" s="1">
        <v>610.54</v>
      </c>
      <c r="E6202" s="1">
        <v>2492.98</v>
      </c>
    </row>
    <row r="6203" spans="1:5" hidden="1">
      <c r="A6203" s="1">
        <v>1976</v>
      </c>
      <c r="B6203" s="1">
        <v>94</v>
      </c>
      <c r="C6203" s="1">
        <v>1357.04</v>
      </c>
      <c r="D6203" s="1">
        <v>405.98</v>
      </c>
      <c r="E6203" s="1">
        <v>1763.02</v>
      </c>
    </row>
    <row r="6204" spans="1:5" hidden="1">
      <c r="A6204" s="1">
        <v>1976</v>
      </c>
      <c r="B6204" s="1">
        <v>95</v>
      </c>
      <c r="C6204" s="1">
        <v>969.41</v>
      </c>
      <c r="D6204" s="1">
        <v>275.49</v>
      </c>
      <c r="E6204" s="1">
        <v>1244.9000000000001</v>
      </c>
    </row>
    <row r="6205" spans="1:5" hidden="1">
      <c r="A6205" s="1">
        <v>1976</v>
      </c>
      <c r="B6205" s="1">
        <v>96</v>
      </c>
      <c r="C6205" s="1">
        <v>660.27</v>
      </c>
      <c r="D6205" s="1">
        <v>187.09</v>
      </c>
      <c r="E6205" s="1">
        <v>847.36</v>
      </c>
    </row>
    <row r="6206" spans="1:5" hidden="1">
      <c r="A6206" s="1">
        <v>1976</v>
      </c>
      <c r="B6206" s="1">
        <v>97</v>
      </c>
      <c r="C6206" s="1">
        <v>416.08</v>
      </c>
      <c r="D6206" s="1">
        <v>117.48</v>
      </c>
      <c r="E6206" s="1">
        <v>533.54999999999995</v>
      </c>
    </row>
    <row r="6207" spans="1:5" hidden="1">
      <c r="A6207" s="1">
        <v>1976</v>
      </c>
      <c r="B6207" s="1">
        <v>98</v>
      </c>
      <c r="C6207" s="1">
        <v>254.55</v>
      </c>
      <c r="D6207" s="1">
        <v>69.56</v>
      </c>
      <c r="E6207" s="1">
        <v>324.11</v>
      </c>
    </row>
    <row r="6208" spans="1:5" hidden="1">
      <c r="A6208" s="1">
        <v>1976</v>
      </c>
      <c r="B6208" s="1">
        <v>99</v>
      </c>
      <c r="C6208" s="1">
        <v>157.5</v>
      </c>
      <c r="D6208" s="1">
        <v>40.880000000000003</v>
      </c>
      <c r="E6208" s="1">
        <v>198.38</v>
      </c>
    </row>
    <row r="6209" spans="1:5" hidden="1">
      <c r="A6209" s="1">
        <v>1976</v>
      </c>
      <c r="B6209" s="1">
        <v>100</v>
      </c>
      <c r="C6209" s="1">
        <v>98.39</v>
      </c>
      <c r="D6209" s="1">
        <v>24.68</v>
      </c>
      <c r="E6209" s="1">
        <v>123.07</v>
      </c>
    </row>
    <row r="6210" spans="1:5" hidden="1">
      <c r="A6210" s="1">
        <v>1976</v>
      </c>
      <c r="B6210" s="1">
        <v>101</v>
      </c>
      <c r="C6210" s="1">
        <v>56.58</v>
      </c>
      <c r="D6210" s="1">
        <v>17.649999999999999</v>
      </c>
      <c r="E6210" s="1">
        <v>74.23</v>
      </c>
    </row>
    <row r="6211" spans="1:5" hidden="1">
      <c r="A6211" s="1">
        <v>1976</v>
      </c>
      <c r="B6211" s="1">
        <v>102</v>
      </c>
      <c r="C6211" s="1">
        <v>25.93</v>
      </c>
      <c r="D6211" s="1">
        <v>10.67</v>
      </c>
      <c r="E6211" s="1">
        <v>36.6</v>
      </c>
    </row>
    <row r="6212" spans="1:5" hidden="1">
      <c r="A6212" s="1">
        <v>1976</v>
      </c>
      <c r="B6212" s="1">
        <v>103</v>
      </c>
      <c r="C6212" s="1">
        <v>13.13</v>
      </c>
      <c r="D6212" s="1">
        <v>5.29</v>
      </c>
      <c r="E6212" s="1">
        <v>18.420000000000002</v>
      </c>
    </row>
    <row r="6213" spans="1:5" hidden="1">
      <c r="A6213" s="1">
        <v>1976</v>
      </c>
      <c r="B6213" s="1">
        <v>104</v>
      </c>
      <c r="C6213" s="1">
        <v>6.95</v>
      </c>
      <c r="D6213" s="1">
        <v>2.94</v>
      </c>
      <c r="E6213" s="1">
        <v>9.9</v>
      </c>
    </row>
    <row r="6214" spans="1:5" hidden="1">
      <c r="A6214" s="1">
        <v>1976</v>
      </c>
      <c r="B6214" s="1">
        <v>105</v>
      </c>
      <c r="C6214" s="1">
        <v>3.17</v>
      </c>
      <c r="D6214" s="1">
        <v>1.43</v>
      </c>
      <c r="E6214" s="1">
        <v>4.5999999999999996</v>
      </c>
    </row>
    <row r="6215" spans="1:5" hidden="1">
      <c r="A6215" s="1">
        <v>1976</v>
      </c>
      <c r="B6215" s="1">
        <v>106</v>
      </c>
      <c r="C6215" s="1">
        <v>1.84</v>
      </c>
      <c r="D6215" s="1">
        <v>0.75</v>
      </c>
      <c r="E6215" s="1">
        <v>2.59</v>
      </c>
    </row>
    <row r="6216" spans="1:5" hidden="1">
      <c r="A6216" s="1">
        <v>1976</v>
      </c>
      <c r="B6216" s="1">
        <v>107</v>
      </c>
      <c r="C6216" s="1">
        <v>0.68</v>
      </c>
      <c r="D6216" s="1">
        <v>0.33</v>
      </c>
      <c r="E6216" s="1">
        <v>1.01</v>
      </c>
    </row>
    <row r="6217" spans="1:5" hidden="1">
      <c r="A6217" s="1">
        <v>1976</v>
      </c>
      <c r="B6217" s="1">
        <v>108</v>
      </c>
      <c r="C6217" s="1">
        <v>0.41</v>
      </c>
      <c r="D6217" s="1">
        <v>0</v>
      </c>
      <c r="E6217" s="1">
        <v>0.41</v>
      </c>
    </row>
    <row r="6218" spans="1:5" hidden="1">
      <c r="A6218" s="1">
        <v>1976</v>
      </c>
      <c r="B6218" s="1">
        <v>109</v>
      </c>
      <c r="C6218" s="1">
        <v>0.36</v>
      </c>
      <c r="D6218" s="1">
        <v>0</v>
      </c>
      <c r="E6218" s="1">
        <v>0.36</v>
      </c>
    </row>
    <row r="6219" spans="1:5" hidden="1">
      <c r="A6219" s="1">
        <v>1976</v>
      </c>
      <c r="B6219" s="1" t="s">
        <v>121</v>
      </c>
      <c r="C6219" s="1">
        <v>0</v>
      </c>
      <c r="D6219" s="1">
        <v>0</v>
      </c>
      <c r="E6219" s="1">
        <v>0</v>
      </c>
    </row>
    <row r="6220" spans="1:5" hidden="1">
      <c r="A6220" s="1">
        <v>1977</v>
      </c>
      <c r="B6220" s="1">
        <v>0</v>
      </c>
      <c r="C6220" s="1">
        <v>109890.49</v>
      </c>
      <c r="D6220" s="1">
        <v>115437.01</v>
      </c>
      <c r="E6220" s="1">
        <v>225327.5</v>
      </c>
    </row>
    <row r="6221" spans="1:5" hidden="1">
      <c r="A6221" s="1">
        <v>1977</v>
      </c>
      <c r="B6221" s="1">
        <v>1</v>
      </c>
      <c r="C6221" s="1">
        <v>111749.49</v>
      </c>
      <c r="D6221" s="1">
        <v>116739.3</v>
      </c>
      <c r="E6221" s="1">
        <v>228488.79</v>
      </c>
    </row>
    <row r="6222" spans="1:5" hidden="1">
      <c r="A6222" s="1">
        <v>1977</v>
      </c>
      <c r="B6222" s="1">
        <v>2</v>
      </c>
      <c r="C6222" s="1">
        <v>115457.96</v>
      </c>
      <c r="D6222" s="1">
        <v>121037.07</v>
      </c>
      <c r="E6222" s="1">
        <v>236495.03</v>
      </c>
    </row>
    <row r="6223" spans="1:5" hidden="1">
      <c r="A6223" s="1">
        <v>1977</v>
      </c>
      <c r="B6223" s="1">
        <v>3</v>
      </c>
      <c r="C6223" s="1">
        <v>120462.67</v>
      </c>
      <c r="D6223" s="1">
        <v>126454</v>
      </c>
      <c r="E6223" s="1">
        <v>246916.67</v>
      </c>
    </row>
    <row r="6224" spans="1:5" hidden="1">
      <c r="A6224" s="1">
        <v>1977</v>
      </c>
      <c r="B6224" s="1">
        <v>4</v>
      </c>
      <c r="C6224" s="1">
        <v>127164.78</v>
      </c>
      <c r="D6224" s="1">
        <v>132429.92000000001</v>
      </c>
      <c r="E6224" s="1">
        <v>259594.71</v>
      </c>
    </row>
    <row r="6225" spans="1:5" hidden="1">
      <c r="A6225" s="1">
        <v>1977</v>
      </c>
      <c r="B6225" s="1">
        <v>5</v>
      </c>
      <c r="C6225" s="1">
        <v>132493.20000000001</v>
      </c>
      <c r="D6225" s="1">
        <v>137556.34</v>
      </c>
      <c r="E6225" s="1">
        <v>270049.53999999998</v>
      </c>
    </row>
    <row r="6226" spans="1:5" hidden="1">
      <c r="A6226" s="1">
        <v>1977</v>
      </c>
      <c r="B6226" s="1">
        <v>6</v>
      </c>
      <c r="C6226" s="1">
        <v>134755.10999999999</v>
      </c>
      <c r="D6226" s="1">
        <v>140226.01999999999</v>
      </c>
      <c r="E6226" s="1">
        <v>274981.13</v>
      </c>
    </row>
    <row r="6227" spans="1:5" hidden="1">
      <c r="A6227" s="1">
        <v>1977</v>
      </c>
      <c r="B6227" s="1">
        <v>7</v>
      </c>
      <c r="C6227" s="1">
        <v>127949.53</v>
      </c>
      <c r="D6227" s="1">
        <v>133657.98000000001</v>
      </c>
      <c r="E6227" s="1">
        <v>261607.51</v>
      </c>
    </row>
    <row r="6228" spans="1:5" hidden="1">
      <c r="A6228" s="1">
        <v>1977</v>
      </c>
      <c r="B6228" s="1">
        <v>8</v>
      </c>
      <c r="C6228" s="1">
        <v>125871.14</v>
      </c>
      <c r="D6228" s="1">
        <v>132090.53</v>
      </c>
      <c r="E6228" s="1">
        <v>257961.67</v>
      </c>
    </row>
    <row r="6229" spans="1:5" hidden="1">
      <c r="A6229" s="1">
        <v>1977</v>
      </c>
      <c r="B6229" s="1">
        <v>9</v>
      </c>
      <c r="C6229" s="1">
        <v>121179.11</v>
      </c>
      <c r="D6229" s="1">
        <v>127580.15</v>
      </c>
      <c r="E6229" s="1">
        <v>248759.25</v>
      </c>
    </row>
    <row r="6230" spans="1:5" hidden="1">
      <c r="A6230" s="1">
        <v>1977</v>
      </c>
      <c r="B6230" s="1">
        <v>10</v>
      </c>
      <c r="C6230" s="1">
        <v>119832.26</v>
      </c>
      <c r="D6230" s="1">
        <v>126301.78</v>
      </c>
      <c r="E6230" s="1">
        <v>246134.04</v>
      </c>
    </row>
    <row r="6231" spans="1:5" hidden="1">
      <c r="A6231" s="1">
        <v>1977</v>
      </c>
      <c r="B6231" s="1">
        <v>11</v>
      </c>
      <c r="C6231" s="1">
        <v>118723.3</v>
      </c>
      <c r="D6231" s="1">
        <v>125046.05</v>
      </c>
      <c r="E6231" s="1">
        <v>243769.36</v>
      </c>
    </row>
    <row r="6232" spans="1:5" hidden="1">
      <c r="A6232" s="1">
        <v>1977</v>
      </c>
      <c r="B6232" s="1">
        <v>12</v>
      </c>
      <c r="C6232" s="1">
        <v>120699.08</v>
      </c>
      <c r="D6232" s="1">
        <v>127225.66</v>
      </c>
      <c r="E6232" s="1">
        <v>247924.74</v>
      </c>
    </row>
    <row r="6233" spans="1:5" hidden="1">
      <c r="A6233" s="1">
        <v>1977</v>
      </c>
      <c r="B6233" s="1">
        <v>13</v>
      </c>
      <c r="C6233" s="1">
        <v>124332.89</v>
      </c>
      <c r="D6233" s="1">
        <v>131453.99</v>
      </c>
      <c r="E6233" s="1">
        <v>255786.89</v>
      </c>
    </row>
    <row r="6234" spans="1:5" hidden="1">
      <c r="A6234" s="1">
        <v>1977</v>
      </c>
      <c r="B6234" s="1">
        <v>14</v>
      </c>
      <c r="C6234" s="1">
        <v>126957.7</v>
      </c>
      <c r="D6234" s="1">
        <v>134290.57999999999</v>
      </c>
      <c r="E6234" s="1">
        <v>261248.28</v>
      </c>
    </row>
    <row r="6235" spans="1:5" hidden="1">
      <c r="A6235" s="1">
        <v>1977</v>
      </c>
      <c r="B6235" s="1">
        <v>15</v>
      </c>
      <c r="C6235" s="1">
        <v>128690.01</v>
      </c>
      <c r="D6235" s="1">
        <v>135938.93</v>
      </c>
      <c r="E6235" s="1">
        <v>264628.94</v>
      </c>
    </row>
    <row r="6236" spans="1:5" hidden="1">
      <c r="A6236" s="1">
        <v>1977</v>
      </c>
      <c r="B6236" s="1">
        <v>16</v>
      </c>
      <c r="C6236" s="1">
        <v>128196.26</v>
      </c>
      <c r="D6236" s="1">
        <v>135005.85999999999</v>
      </c>
      <c r="E6236" s="1">
        <v>263202.12</v>
      </c>
    </row>
    <row r="6237" spans="1:5" hidden="1">
      <c r="A6237" s="1">
        <v>1977</v>
      </c>
      <c r="B6237" s="1">
        <v>17</v>
      </c>
      <c r="C6237" s="1">
        <v>126313.14</v>
      </c>
      <c r="D6237" s="1">
        <v>132145.25</v>
      </c>
      <c r="E6237" s="1">
        <v>258458.39</v>
      </c>
    </row>
    <row r="6238" spans="1:5" hidden="1">
      <c r="A6238" s="1">
        <v>1977</v>
      </c>
      <c r="B6238" s="1">
        <v>18</v>
      </c>
      <c r="C6238" s="1">
        <v>124384.25</v>
      </c>
      <c r="D6238" s="1">
        <v>128823.62</v>
      </c>
      <c r="E6238" s="1">
        <v>253207.87</v>
      </c>
    </row>
    <row r="6239" spans="1:5" hidden="1">
      <c r="A6239" s="1">
        <v>1977</v>
      </c>
      <c r="B6239" s="1">
        <v>19</v>
      </c>
      <c r="C6239" s="1">
        <v>122136.21</v>
      </c>
      <c r="D6239" s="1">
        <v>125615.3</v>
      </c>
      <c r="E6239" s="1">
        <v>247751.51</v>
      </c>
    </row>
    <row r="6240" spans="1:5" hidden="1">
      <c r="A6240" s="1">
        <v>1977</v>
      </c>
      <c r="B6240" s="1">
        <v>20</v>
      </c>
      <c r="C6240" s="1">
        <v>119436.03</v>
      </c>
      <c r="D6240" s="1">
        <v>123525.62</v>
      </c>
      <c r="E6240" s="1">
        <v>242961.66</v>
      </c>
    </row>
    <row r="6241" spans="1:5" hidden="1">
      <c r="A6241" s="1">
        <v>1977</v>
      </c>
      <c r="B6241" s="1">
        <v>21</v>
      </c>
      <c r="C6241" s="1">
        <v>117916.65</v>
      </c>
      <c r="D6241" s="1">
        <v>122105.53</v>
      </c>
      <c r="E6241" s="1">
        <v>240022.18</v>
      </c>
    </row>
    <row r="6242" spans="1:5" hidden="1">
      <c r="A6242" s="1">
        <v>1977</v>
      </c>
      <c r="B6242" s="1">
        <v>22</v>
      </c>
      <c r="C6242" s="1">
        <v>117104.71</v>
      </c>
      <c r="D6242" s="1">
        <v>119761.55</v>
      </c>
      <c r="E6242" s="1">
        <v>236866.26</v>
      </c>
    </row>
    <row r="6243" spans="1:5" hidden="1">
      <c r="A6243" s="1">
        <v>1977</v>
      </c>
      <c r="B6243" s="1">
        <v>23</v>
      </c>
      <c r="C6243" s="1">
        <v>116941.04</v>
      </c>
      <c r="D6243" s="1">
        <v>118187.39</v>
      </c>
      <c r="E6243" s="1">
        <v>235128.42</v>
      </c>
    </row>
    <row r="6244" spans="1:5" hidden="1">
      <c r="A6244" s="1">
        <v>1977</v>
      </c>
      <c r="B6244" s="1">
        <v>24</v>
      </c>
      <c r="C6244" s="1">
        <v>116904.1</v>
      </c>
      <c r="D6244" s="1">
        <v>118679.9</v>
      </c>
      <c r="E6244" s="1">
        <v>235584</v>
      </c>
    </row>
    <row r="6245" spans="1:5" hidden="1">
      <c r="A6245" s="1">
        <v>1977</v>
      </c>
      <c r="B6245" s="1">
        <v>25</v>
      </c>
      <c r="C6245" s="1">
        <v>116372.72</v>
      </c>
      <c r="D6245" s="1">
        <v>118504.65</v>
      </c>
      <c r="E6245" s="1">
        <v>234877.38</v>
      </c>
    </row>
    <row r="6246" spans="1:5" hidden="1">
      <c r="A6246" s="1">
        <v>1977</v>
      </c>
      <c r="B6246" s="1">
        <v>26</v>
      </c>
      <c r="C6246" s="1">
        <v>116450.95</v>
      </c>
      <c r="D6246" s="1">
        <v>118247.53</v>
      </c>
      <c r="E6246" s="1">
        <v>234698.49</v>
      </c>
    </row>
    <row r="6247" spans="1:5" hidden="1">
      <c r="A6247" s="1">
        <v>1977</v>
      </c>
      <c r="B6247" s="1">
        <v>27</v>
      </c>
      <c r="C6247" s="1">
        <v>115814.12</v>
      </c>
      <c r="D6247" s="1">
        <v>118046.79</v>
      </c>
      <c r="E6247" s="1">
        <v>233860.9</v>
      </c>
    </row>
    <row r="6248" spans="1:5" hidden="1">
      <c r="A6248" s="1">
        <v>1977</v>
      </c>
      <c r="B6248" s="1">
        <v>28</v>
      </c>
      <c r="C6248" s="1">
        <v>115428.87</v>
      </c>
      <c r="D6248" s="1">
        <v>118140.9</v>
      </c>
      <c r="E6248" s="1">
        <v>233569.76</v>
      </c>
    </row>
    <row r="6249" spans="1:5" hidden="1">
      <c r="A6249" s="1">
        <v>1977</v>
      </c>
      <c r="B6249" s="1">
        <v>29</v>
      </c>
      <c r="C6249" s="1">
        <v>118167.23</v>
      </c>
      <c r="D6249" s="1">
        <v>122033.59</v>
      </c>
      <c r="E6249" s="1">
        <v>240200.81</v>
      </c>
    </row>
    <row r="6250" spans="1:5" hidden="1">
      <c r="A6250" s="1">
        <v>1977</v>
      </c>
      <c r="B6250" s="1">
        <v>30</v>
      </c>
      <c r="C6250" s="1">
        <v>116616.35</v>
      </c>
      <c r="D6250" s="1">
        <v>122571.5</v>
      </c>
      <c r="E6250" s="1">
        <v>239187.85</v>
      </c>
    </row>
    <row r="6251" spans="1:5" hidden="1">
      <c r="A6251" s="1">
        <v>1977</v>
      </c>
      <c r="B6251" s="1">
        <v>31</v>
      </c>
      <c r="C6251" s="1">
        <v>106409.01</v>
      </c>
      <c r="D6251" s="1">
        <v>113203.39</v>
      </c>
      <c r="E6251" s="1">
        <v>219612.4</v>
      </c>
    </row>
    <row r="6252" spans="1:5" hidden="1">
      <c r="A6252" s="1">
        <v>1977</v>
      </c>
      <c r="B6252" s="1">
        <v>32</v>
      </c>
      <c r="C6252" s="1">
        <v>99337.26</v>
      </c>
      <c r="D6252" s="1">
        <v>104951.24</v>
      </c>
      <c r="E6252" s="1">
        <v>204288.5</v>
      </c>
    </row>
    <row r="6253" spans="1:5" hidden="1">
      <c r="A6253" s="1">
        <v>1977</v>
      </c>
      <c r="B6253" s="1">
        <v>33</v>
      </c>
      <c r="C6253" s="1">
        <v>96091.09</v>
      </c>
      <c r="D6253" s="1">
        <v>100651.43</v>
      </c>
      <c r="E6253" s="1">
        <v>196742.52</v>
      </c>
    </row>
    <row r="6254" spans="1:5" hidden="1">
      <c r="A6254" s="1">
        <v>1977</v>
      </c>
      <c r="B6254" s="1">
        <v>34</v>
      </c>
      <c r="C6254" s="1">
        <v>90771.46</v>
      </c>
      <c r="D6254" s="1">
        <v>95666.91</v>
      </c>
      <c r="E6254" s="1">
        <v>186438.37</v>
      </c>
    </row>
    <row r="6255" spans="1:5" hidden="1">
      <c r="A6255" s="1">
        <v>1977</v>
      </c>
      <c r="B6255" s="1">
        <v>35</v>
      </c>
      <c r="C6255" s="1">
        <v>87467</v>
      </c>
      <c r="D6255" s="1">
        <v>92800.83</v>
      </c>
      <c r="E6255" s="1">
        <v>180267.83</v>
      </c>
    </row>
    <row r="6256" spans="1:5" hidden="1">
      <c r="A6256" s="1">
        <v>1977</v>
      </c>
      <c r="B6256" s="1">
        <v>36</v>
      </c>
      <c r="C6256" s="1">
        <v>85930.23</v>
      </c>
      <c r="D6256" s="1">
        <v>91152.21</v>
      </c>
      <c r="E6256" s="1">
        <v>177082.43</v>
      </c>
    </row>
    <row r="6257" spans="1:5" hidden="1">
      <c r="A6257" s="1">
        <v>1977</v>
      </c>
      <c r="B6257" s="1">
        <v>37</v>
      </c>
      <c r="C6257" s="1">
        <v>83118.36</v>
      </c>
      <c r="D6257" s="1">
        <v>88034.77</v>
      </c>
      <c r="E6257" s="1">
        <v>171153.14</v>
      </c>
    </row>
    <row r="6258" spans="1:5" hidden="1">
      <c r="A6258" s="1">
        <v>1977</v>
      </c>
      <c r="B6258" s="1">
        <v>38</v>
      </c>
      <c r="C6258" s="1">
        <v>81364.22</v>
      </c>
      <c r="D6258" s="1">
        <v>85549.11</v>
      </c>
      <c r="E6258" s="1">
        <v>166913.32999999999</v>
      </c>
    </row>
    <row r="6259" spans="1:5" hidden="1">
      <c r="A6259" s="1">
        <v>1977</v>
      </c>
      <c r="B6259" s="1">
        <v>39</v>
      </c>
      <c r="C6259" s="1">
        <v>80697.13</v>
      </c>
      <c r="D6259" s="1">
        <v>84533.05</v>
      </c>
      <c r="E6259" s="1">
        <v>165230.18</v>
      </c>
    </row>
    <row r="6260" spans="1:5" hidden="1">
      <c r="A6260" s="1">
        <v>1977</v>
      </c>
      <c r="B6260" s="1">
        <v>40</v>
      </c>
      <c r="C6260" s="1">
        <v>79045.509999999995</v>
      </c>
      <c r="D6260" s="1">
        <v>83119.8</v>
      </c>
      <c r="E6260" s="1">
        <v>162165.31</v>
      </c>
    </row>
    <row r="6261" spans="1:5" hidden="1">
      <c r="A6261" s="1">
        <v>1977</v>
      </c>
      <c r="B6261" s="1">
        <v>41</v>
      </c>
      <c r="C6261" s="1">
        <v>76204.72</v>
      </c>
      <c r="D6261" s="1">
        <v>79999.06</v>
      </c>
      <c r="E6261" s="1">
        <v>156203.78</v>
      </c>
    </row>
    <row r="6262" spans="1:5" hidden="1">
      <c r="A6262" s="1">
        <v>1977</v>
      </c>
      <c r="B6262" s="1">
        <v>42</v>
      </c>
      <c r="C6262" s="1">
        <v>72772.399999999994</v>
      </c>
      <c r="D6262" s="1">
        <v>76398.7</v>
      </c>
      <c r="E6262" s="1">
        <v>149171.1</v>
      </c>
    </row>
    <row r="6263" spans="1:5" hidden="1">
      <c r="A6263" s="1">
        <v>1977</v>
      </c>
      <c r="B6263" s="1">
        <v>43</v>
      </c>
      <c r="C6263" s="1">
        <v>71427.86</v>
      </c>
      <c r="D6263" s="1">
        <v>75671.3</v>
      </c>
      <c r="E6263" s="1">
        <v>147099.16</v>
      </c>
    </row>
    <row r="6264" spans="1:5" hidden="1">
      <c r="A6264" s="1">
        <v>1977</v>
      </c>
      <c r="B6264" s="1">
        <v>44</v>
      </c>
      <c r="C6264" s="1">
        <v>71057.84</v>
      </c>
      <c r="D6264" s="1">
        <v>76011.06</v>
      </c>
      <c r="E6264" s="1">
        <v>147068.89000000001</v>
      </c>
    </row>
    <row r="6265" spans="1:5" hidden="1">
      <c r="A6265" s="1">
        <v>1977</v>
      </c>
      <c r="B6265" s="1">
        <v>45</v>
      </c>
      <c r="C6265" s="1">
        <v>72464.479999999996</v>
      </c>
      <c r="D6265" s="1">
        <v>77522.179999999993</v>
      </c>
      <c r="E6265" s="1">
        <v>149986.66</v>
      </c>
    </row>
    <row r="6266" spans="1:5" hidden="1">
      <c r="A6266" s="1">
        <v>1977</v>
      </c>
      <c r="B6266" s="1">
        <v>46</v>
      </c>
      <c r="C6266" s="1">
        <v>75750.48</v>
      </c>
      <c r="D6266" s="1">
        <v>80619.350000000006</v>
      </c>
      <c r="E6266" s="1">
        <v>156369.82</v>
      </c>
    </row>
    <row r="6267" spans="1:5" hidden="1">
      <c r="A6267" s="1">
        <v>1977</v>
      </c>
      <c r="B6267" s="1">
        <v>47</v>
      </c>
      <c r="C6267" s="1">
        <v>76168.960000000006</v>
      </c>
      <c r="D6267" s="1">
        <v>81214.47</v>
      </c>
      <c r="E6267" s="1">
        <v>157383.43</v>
      </c>
    </row>
    <row r="6268" spans="1:5" hidden="1">
      <c r="A6268" s="1">
        <v>1977</v>
      </c>
      <c r="B6268" s="1">
        <v>48</v>
      </c>
      <c r="C6268" s="1">
        <v>75895.17</v>
      </c>
      <c r="D6268" s="1">
        <v>81134.02</v>
      </c>
      <c r="E6268" s="1">
        <v>157029.19</v>
      </c>
    </row>
    <row r="6269" spans="1:5" hidden="1">
      <c r="A6269" s="1">
        <v>1977</v>
      </c>
      <c r="B6269" s="1">
        <v>49</v>
      </c>
      <c r="C6269" s="1">
        <v>76974.789999999994</v>
      </c>
      <c r="D6269" s="1">
        <v>82084.61</v>
      </c>
      <c r="E6269" s="1">
        <v>159059.41</v>
      </c>
    </row>
    <row r="6270" spans="1:5" hidden="1">
      <c r="A6270" s="1">
        <v>1977</v>
      </c>
      <c r="B6270" s="1">
        <v>50</v>
      </c>
      <c r="C6270" s="1">
        <v>77856.05</v>
      </c>
      <c r="D6270" s="1">
        <v>82589.91</v>
      </c>
      <c r="E6270" s="1">
        <v>160445.97</v>
      </c>
    </row>
    <row r="6271" spans="1:5" hidden="1">
      <c r="A6271" s="1">
        <v>1977</v>
      </c>
      <c r="B6271" s="1">
        <v>51</v>
      </c>
      <c r="C6271" s="1">
        <v>77595.41</v>
      </c>
      <c r="D6271" s="1">
        <v>81206.12</v>
      </c>
      <c r="E6271" s="1">
        <v>158801.53</v>
      </c>
    </row>
    <row r="6272" spans="1:5" hidden="1">
      <c r="A6272" s="1">
        <v>1977</v>
      </c>
      <c r="B6272" s="1">
        <v>52</v>
      </c>
      <c r="C6272" s="1">
        <v>76148.52</v>
      </c>
      <c r="D6272" s="1">
        <v>78515.83</v>
      </c>
      <c r="E6272" s="1">
        <v>154664.35999999999</v>
      </c>
    </row>
    <row r="6273" spans="1:5" hidden="1">
      <c r="A6273" s="1">
        <v>1977</v>
      </c>
      <c r="B6273" s="1">
        <v>53</v>
      </c>
      <c r="C6273" s="1">
        <v>75515.740000000005</v>
      </c>
      <c r="D6273" s="1">
        <v>77228.539999999994</v>
      </c>
      <c r="E6273" s="1">
        <v>152744.28</v>
      </c>
    </row>
    <row r="6274" spans="1:5" hidden="1">
      <c r="A6274" s="1">
        <v>1977</v>
      </c>
      <c r="B6274" s="1">
        <v>54</v>
      </c>
      <c r="C6274" s="1">
        <v>75178.27</v>
      </c>
      <c r="D6274" s="1">
        <v>76190.649999999994</v>
      </c>
      <c r="E6274" s="1">
        <v>151368.92000000001</v>
      </c>
    </row>
    <row r="6275" spans="1:5" hidden="1">
      <c r="A6275" s="1">
        <v>1977</v>
      </c>
      <c r="B6275" s="1">
        <v>55</v>
      </c>
      <c r="C6275" s="1">
        <v>74457.210000000006</v>
      </c>
      <c r="D6275" s="1">
        <v>74746.100000000006</v>
      </c>
      <c r="E6275" s="1">
        <v>149203.31</v>
      </c>
    </row>
    <row r="6276" spans="1:5" hidden="1">
      <c r="A6276" s="1">
        <v>1977</v>
      </c>
      <c r="B6276" s="1">
        <v>56</v>
      </c>
      <c r="C6276" s="1">
        <v>72867.740000000005</v>
      </c>
      <c r="D6276" s="1">
        <v>72168.41</v>
      </c>
      <c r="E6276" s="1">
        <v>145036.15</v>
      </c>
    </row>
    <row r="6277" spans="1:5" hidden="1">
      <c r="A6277" s="1">
        <v>1977</v>
      </c>
      <c r="B6277" s="1">
        <v>57</v>
      </c>
      <c r="C6277" s="1">
        <v>68206.759999999995</v>
      </c>
      <c r="D6277" s="1">
        <v>66361.95</v>
      </c>
      <c r="E6277" s="1">
        <v>134568.71</v>
      </c>
    </row>
    <row r="6278" spans="1:5" hidden="1">
      <c r="A6278" s="1">
        <v>1977</v>
      </c>
      <c r="B6278" s="1">
        <v>58</v>
      </c>
      <c r="C6278" s="1">
        <v>63091.55</v>
      </c>
      <c r="D6278" s="1">
        <v>60492.69</v>
      </c>
      <c r="E6278" s="1">
        <v>123584.24</v>
      </c>
    </row>
    <row r="6279" spans="1:5" hidden="1">
      <c r="A6279" s="1">
        <v>1977</v>
      </c>
      <c r="B6279" s="1">
        <v>59</v>
      </c>
      <c r="C6279" s="1">
        <v>61565.760000000002</v>
      </c>
      <c r="D6279" s="1">
        <v>58624.63</v>
      </c>
      <c r="E6279" s="1">
        <v>120190.39</v>
      </c>
    </row>
    <row r="6280" spans="1:5" hidden="1">
      <c r="A6280" s="1">
        <v>1977</v>
      </c>
      <c r="B6280" s="1">
        <v>60</v>
      </c>
      <c r="C6280" s="1">
        <v>62078.49</v>
      </c>
      <c r="D6280" s="1">
        <v>58409.8</v>
      </c>
      <c r="E6280" s="1">
        <v>120488.29</v>
      </c>
    </row>
    <row r="6281" spans="1:5" hidden="1">
      <c r="A6281" s="1">
        <v>1977</v>
      </c>
      <c r="B6281" s="1">
        <v>61</v>
      </c>
      <c r="C6281" s="1">
        <v>62107.71</v>
      </c>
      <c r="D6281" s="1">
        <v>57609.23</v>
      </c>
      <c r="E6281" s="1">
        <v>119716.94</v>
      </c>
    </row>
    <row r="6282" spans="1:5" hidden="1">
      <c r="A6282" s="1">
        <v>1977</v>
      </c>
      <c r="B6282" s="1">
        <v>62</v>
      </c>
      <c r="C6282" s="1">
        <v>61692.959999999999</v>
      </c>
      <c r="D6282" s="1">
        <v>57110.44</v>
      </c>
      <c r="E6282" s="1">
        <v>118803.41</v>
      </c>
    </row>
    <row r="6283" spans="1:5" hidden="1">
      <c r="A6283" s="1">
        <v>1977</v>
      </c>
      <c r="B6283" s="1">
        <v>63</v>
      </c>
      <c r="C6283" s="1">
        <v>61089.67</v>
      </c>
      <c r="D6283" s="1">
        <v>56018.91</v>
      </c>
      <c r="E6283" s="1">
        <v>117108.58</v>
      </c>
    </row>
    <row r="6284" spans="1:5" hidden="1">
      <c r="A6284" s="1">
        <v>1977</v>
      </c>
      <c r="B6284" s="1">
        <v>64</v>
      </c>
      <c r="C6284" s="1">
        <v>58916.52</v>
      </c>
      <c r="D6284" s="1">
        <v>53504.89</v>
      </c>
      <c r="E6284" s="1">
        <v>112421.41</v>
      </c>
    </row>
    <row r="6285" spans="1:5" hidden="1">
      <c r="A6285" s="1">
        <v>1977</v>
      </c>
      <c r="B6285" s="1">
        <v>65</v>
      </c>
      <c r="C6285" s="1">
        <v>56776.61</v>
      </c>
      <c r="D6285" s="1">
        <v>50840.52</v>
      </c>
      <c r="E6285" s="1">
        <v>107617.14</v>
      </c>
    </row>
    <row r="6286" spans="1:5" hidden="1">
      <c r="A6286" s="1">
        <v>1977</v>
      </c>
      <c r="B6286" s="1">
        <v>66</v>
      </c>
      <c r="C6286" s="1">
        <v>54783.45</v>
      </c>
      <c r="D6286" s="1">
        <v>47917.84</v>
      </c>
      <c r="E6286" s="1">
        <v>102701.29</v>
      </c>
    </row>
    <row r="6287" spans="1:5" hidden="1">
      <c r="A6287" s="1">
        <v>1977</v>
      </c>
      <c r="B6287" s="1">
        <v>67</v>
      </c>
      <c r="C6287" s="1">
        <v>51210.66</v>
      </c>
      <c r="D6287" s="1">
        <v>44508.94</v>
      </c>
      <c r="E6287" s="1">
        <v>95719.61</v>
      </c>
    </row>
    <row r="6288" spans="1:5" hidden="1">
      <c r="A6288" s="1">
        <v>1977</v>
      </c>
      <c r="B6288" s="1">
        <v>68</v>
      </c>
      <c r="C6288" s="1">
        <v>48195.7</v>
      </c>
      <c r="D6288" s="1">
        <v>41760.879999999997</v>
      </c>
      <c r="E6288" s="1">
        <v>89956.58</v>
      </c>
    </row>
    <row r="6289" spans="1:5" hidden="1">
      <c r="A6289" s="1">
        <v>1977</v>
      </c>
      <c r="B6289" s="1">
        <v>69</v>
      </c>
      <c r="C6289" s="1">
        <v>46103.1</v>
      </c>
      <c r="D6289" s="1">
        <v>39353.620000000003</v>
      </c>
      <c r="E6289" s="1">
        <v>85456.72</v>
      </c>
    </row>
    <row r="6290" spans="1:5" hidden="1">
      <c r="A6290" s="1">
        <v>1977</v>
      </c>
      <c r="B6290" s="1">
        <v>70</v>
      </c>
      <c r="C6290" s="1">
        <v>43874.75</v>
      </c>
      <c r="D6290" s="1">
        <v>36696.99</v>
      </c>
      <c r="E6290" s="1">
        <v>80571.740000000005</v>
      </c>
    </row>
    <row r="6291" spans="1:5" hidden="1">
      <c r="A6291" s="1">
        <v>1977</v>
      </c>
      <c r="B6291" s="1">
        <v>71</v>
      </c>
      <c r="C6291" s="1">
        <v>41685.21</v>
      </c>
      <c r="D6291" s="1">
        <v>33809.160000000003</v>
      </c>
      <c r="E6291" s="1">
        <v>75494.37</v>
      </c>
    </row>
    <row r="6292" spans="1:5" hidden="1">
      <c r="A6292" s="1">
        <v>1977</v>
      </c>
      <c r="B6292" s="1">
        <v>72</v>
      </c>
      <c r="C6292" s="1">
        <v>39018.800000000003</v>
      </c>
      <c r="D6292" s="1">
        <v>30924.880000000001</v>
      </c>
      <c r="E6292" s="1">
        <v>69943.679999999993</v>
      </c>
    </row>
    <row r="6293" spans="1:5" hidden="1">
      <c r="A6293" s="1">
        <v>1977</v>
      </c>
      <c r="B6293" s="1">
        <v>73</v>
      </c>
      <c r="C6293" s="1">
        <v>36246.61</v>
      </c>
      <c r="D6293" s="1">
        <v>28171.78</v>
      </c>
      <c r="E6293" s="1">
        <v>64418.39</v>
      </c>
    </row>
    <row r="6294" spans="1:5" hidden="1">
      <c r="A6294" s="1">
        <v>1977</v>
      </c>
      <c r="B6294" s="1">
        <v>74</v>
      </c>
      <c r="C6294" s="1">
        <v>33543.599999999999</v>
      </c>
      <c r="D6294" s="1">
        <v>25279.42</v>
      </c>
      <c r="E6294" s="1">
        <v>58823.02</v>
      </c>
    </row>
    <row r="6295" spans="1:5" hidden="1">
      <c r="A6295" s="1">
        <v>1977</v>
      </c>
      <c r="B6295" s="1">
        <v>75</v>
      </c>
      <c r="C6295" s="1">
        <v>32318.25</v>
      </c>
      <c r="D6295" s="1">
        <v>23003.02</v>
      </c>
      <c r="E6295" s="1">
        <v>55321.27</v>
      </c>
    </row>
    <row r="6296" spans="1:5" hidden="1">
      <c r="A6296" s="1">
        <v>1977</v>
      </c>
      <c r="B6296" s="1">
        <v>76</v>
      </c>
      <c r="C6296" s="1">
        <v>32408.25</v>
      </c>
      <c r="D6296" s="1">
        <v>21458.42</v>
      </c>
      <c r="E6296" s="1">
        <v>53866.68</v>
      </c>
    </row>
    <row r="6297" spans="1:5" hidden="1">
      <c r="A6297" s="1">
        <v>1977</v>
      </c>
      <c r="B6297" s="1">
        <v>77</v>
      </c>
      <c r="C6297" s="1">
        <v>30088.080000000002</v>
      </c>
      <c r="D6297" s="1">
        <v>18894.27</v>
      </c>
      <c r="E6297" s="1">
        <v>48982.36</v>
      </c>
    </row>
    <row r="6298" spans="1:5" hidden="1">
      <c r="A6298" s="1">
        <v>1977</v>
      </c>
      <c r="B6298" s="1">
        <v>78</v>
      </c>
      <c r="C6298" s="1">
        <v>25836.16</v>
      </c>
      <c r="D6298" s="1">
        <v>15522.9</v>
      </c>
      <c r="E6298" s="1">
        <v>41359.06</v>
      </c>
    </row>
    <row r="6299" spans="1:5" hidden="1">
      <c r="A6299" s="1">
        <v>1977</v>
      </c>
      <c r="B6299" s="1">
        <v>79</v>
      </c>
      <c r="C6299" s="1">
        <v>23070.62</v>
      </c>
      <c r="D6299" s="1">
        <v>13104.78</v>
      </c>
      <c r="E6299" s="1">
        <v>36175.39</v>
      </c>
    </row>
    <row r="6300" spans="1:5" hidden="1">
      <c r="A6300" s="1">
        <v>1977</v>
      </c>
      <c r="B6300" s="1">
        <v>80</v>
      </c>
      <c r="C6300" s="1">
        <v>21725.29</v>
      </c>
      <c r="D6300" s="1">
        <v>11348.58</v>
      </c>
      <c r="E6300" s="1">
        <v>33073.870000000003</v>
      </c>
    </row>
    <row r="6301" spans="1:5" hidden="1">
      <c r="A6301" s="1">
        <v>1977</v>
      </c>
      <c r="B6301" s="1">
        <v>81</v>
      </c>
      <c r="C6301" s="1">
        <v>20261.27</v>
      </c>
      <c r="D6301" s="1">
        <v>9972.75</v>
      </c>
      <c r="E6301" s="1">
        <v>30234.01</v>
      </c>
    </row>
    <row r="6302" spans="1:5" hidden="1">
      <c r="A6302" s="1">
        <v>1977</v>
      </c>
      <c r="B6302" s="1">
        <v>82</v>
      </c>
      <c r="C6302" s="1">
        <v>18462.48</v>
      </c>
      <c r="D6302" s="1">
        <v>8707.7099999999991</v>
      </c>
      <c r="E6302" s="1">
        <v>27170.19</v>
      </c>
    </row>
    <row r="6303" spans="1:5" hidden="1">
      <c r="A6303" s="1">
        <v>1977</v>
      </c>
      <c r="B6303" s="1">
        <v>83</v>
      </c>
      <c r="C6303" s="1">
        <v>16428.03</v>
      </c>
      <c r="D6303" s="1">
        <v>7613.91</v>
      </c>
      <c r="E6303" s="1">
        <v>24041.94</v>
      </c>
    </row>
    <row r="6304" spans="1:5" hidden="1">
      <c r="A6304" s="1">
        <v>1977</v>
      </c>
      <c r="B6304" s="1">
        <v>84</v>
      </c>
      <c r="C6304" s="1">
        <v>14523.96</v>
      </c>
      <c r="D6304" s="1">
        <v>6583.13</v>
      </c>
      <c r="E6304" s="1">
        <v>21107.08</v>
      </c>
    </row>
    <row r="6305" spans="1:5" hidden="1">
      <c r="A6305" s="1">
        <v>1977</v>
      </c>
      <c r="B6305" s="1">
        <v>85</v>
      </c>
      <c r="C6305" s="1">
        <v>12727.94</v>
      </c>
      <c r="D6305" s="1">
        <v>5556.85</v>
      </c>
      <c r="E6305" s="1">
        <v>18284.79</v>
      </c>
    </row>
    <row r="6306" spans="1:5" hidden="1">
      <c r="A6306" s="1">
        <v>1977</v>
      </c>
      <c r="B6306" s="1">
        <v>86</v>
      </c>
      <c r="C6306" s="1">
        <v>10995.06</v>
      </c>
      <c r="D6306" s="1">
        <v>4677.09</v>
      </c>
      <c r="E6306" s="1">
        <v>15672.15</v>
      </c>
    </row>
    <row r="6307" spans="1:5" hidden="1">
      <c r="A6307" s="1">
        <v>1977</v>
      </c>
      <c r="B6307" s="1">
        <v>87</v>
      </c>
      <c r="C6307" s="1">
        <v>9168.08</v>
      </c>
      <c r="D6307" s="1">
        <v>3834.73</v>
      </c>
      <c r="E6307" s="1">
        <v>13002.81</v>
      </c>
    </row>
    <row r="6308" spans="1:5" hidden="1">
      <c r="A6308" s="1">
        <v>1977</v>
      </c>
      <c r="B6308" s="1">
        <v>88</v>
      </c>
      <c r="C6308" s="1">
        <v>7477.6</v>
      </c>
      <c r="D6308" s="1">
        <v>3067.75</v>
      </c>
      <c r="E6308" s="1">
        <v>10545.35</v>
      </c>
    </row>
    <row r="6309" spans="1:5" hidden="1">
      <c r="A6309" s="1">
        <v>1977</v>
      </c>
      <c r="B6309" s="1">
        <v>89</v>
      </c>
      <c r="C6309" s="1">
        <v>5972.54</v>
      </c>
      <c r="D6309" s="1">
        <v>2333.7800000000002</v>
      </c>
      <c r="E6309" s="1">
        <v>8306.32</v>
      </c>
    </row>
    <row r="6310" spans="1:5" hidden="1">
      <c r="A6310" s="1">
        <v>1977</v>
      </c>
      <c r="B6310" s="1">
        <v>90</v>
      </c>
      <c r="C6310" s="1">
        <v>4609.53</v>
      </c>
      <c r="D6310" s="1">
        <v>1708.31</v>
      </c>
      <c r="E6310" s="1">
        <v>6317.84</v>
      </c>
    </row>
    <row r="6311" spans="1:5" hidden="1">
      <c r="A6311" s="1">
        <v>1977</v>
      </c>
      <c r="B6311" s="1">
        <v>91</v>
      </c>
      <c r="C6311" s="1">
        <v>3526.35</v>
      </c>
      <c r="D6311" s="1">
        <v>1261.67</v>
      </c>
      <c r="E6311" s="1">
        <v>4788.0200000000004</v>
      </c>
    </row>
    <row r="6312" spans="1:5" hidden="1">
      <c r="A6312" s="1">
        <v>1977</v>
      </c>
      <c r="B6312" s="1">
        <v>92</v>
      </c>
      <c r="C6312" s="1">
        <v>2686.66</v>
      </c>
      <c r="D6312" s="1">
        <v>938.6</v>
      </c>
      <c r="E6312" s="1">
        <v>3625.26</v>
      </c>
    </row>
    <row r="6313" spans="1:5" hidden="1">
      <c r="A6313" s="1">
        <v>1977</v>
      </c>
      <c r="B6313" s="1">
        <v>93</v>
      </c>
      <c r="C6313" s="1">
        <v>2009.54</v>
      </c>
      <c r="D6313" s="1">
        <v>663.02</v>
      </c>
      <c r="E6313" s="1">
        <v>2672.55</v>
      </c>
    </row>
    <row r="6314" spans="1:5" hidden="1">
      <c r="A6314" s="1">
        <v>1977</v>
      </c>
      <c r="B6314" s="1">
        <v>94</v>
      </c>
      <c r="C6314" s="1">
        <v>1435.8</v>
      </c>
      <c r="D6314" s="1">
        <v>431.81</v>
      </c>
      <c r="E6314" s="1">
        <v>1867.61</v>
      </c>
    </row>
    <row r="6315" spans="1:5" hidden="1">
      <c r="A6315" s="1">
        <v>1977</v>
      </c>
      <c r="B6315" s="1">
        <v>95</v>
      </c>
      <c r="C6315" s="1">
        <v>1008.99</v>
      </c>
      <c r="D6315" s="1">
        <v>279.97000000000003</v>
      </c>
      <c r="E6315" s="1">
        <v>1288.97</v>
      </c>
    </row>
    <row r="6316" spans="1:5" hidden="1">
      <c r="A6316" s="1">
        <v>1977</v>
      </c>
      <c r="B6316" s="1">
        <v>96</v>
      </c>
      <c r="C6316" s="1">
        <v>707.46</v>
      </c>
      <c r="D6316" s="1">
        <v>187.47</v>
      </c>
      <c r="E6316" s="1">
        <v>894.92</v>
      </c>
    </row>
    <row r="6317" spans="1:5" hidden="1">
      <c r="A6317" s="1">
        <v>1977</v>
      </c>
      <c r="B6317" s="1">
        <v>97</v>
      </c>
      <c r="C6317" s="1">
        <v>462.48</v>
      </c>
      <c r="D6317" s="1">
        <v>125.87</v>
      </c>
      <c r="E6317" s="1">
        <v>588.35</v>
      </c>
    </row>
    <row r="6318" spans="1:5" hidden="1">
      <c r="A6318" s="1">
        <v>1977</v>
      </c>
      <c r="B6318" s="1">
        <v>98</v>
      </c>
      <c r="C6318" s="1">
        <v>284.95</v>
      </c>
      <c r="D6318" s="1">
        <v>78.27</v>
      </c>
      <c r="E6318" s="1">
        <v>363.22</v>
      </c>
    </row>
    <row r="6319" spans="1:5" hidden="1">
      <c r="A6319" s="1">
        <v>1977</v>
      </c>
      <c r="B6319" s="1">
        <v>99</v>
      </c>
      <c r="C6319" s="1">
        <v>171.21</v>
      </c>
      <c r="D6319" s="1">
        <v>44.08</v>
      </c>
      <c r="E6319" s="1">
        <v>215.29</v>
      </c>
    </row>
    <row r="6320" spans="1:5" hidden="1">
      <c r="A6320" s="1">
        <v>1977</v>
      </c>
      <c r="B6320" s="1">
        <v>100</v>
      </c>
      <c r="C6320" s="1">
        <v>102.19</v>
      </c>
      <c r="D6320" s="1">
        <v>23.71</v>
      </c>
      <c r="E6320" s="1">
        <v>125.9</v>
      </c>
    </row>
    <row r="6321" spans="1:5" hidden="1">
      <c r="A6321" s="1">
        <v>1977</v>
      </c>
      <c r="B6321" s="1">
        <v>101</v>
      </c>
      <c r="C6321" s="1">
        <v>67.41</v>
      </c>
      <c r="D6321" s="1">
        <v>14.99</v>
      </c>
      <c r="E6321" s="1">
        <v>82.4</v>
      </c>
    </row>
    <row r="6322" spans="1:5" hidden="1">
      <c r="A6322" s="1">
        <v>1977</v>
      </c>
      <c r="B6322" s="1">
        <v>102</v>
      </c>
      <c r="C6322" s="1">
        <v>38.76</v>
      </c>
      <c r="D6322" s="1">
        <v>11.51</v>
      </c>
      <c r="E6322" s="1">
        <v>50.27</v>
      </c>
    </row>
    <row r="6323" spans="1:5" hidden="1">
      <c r="A6323" s="1">
        <v>1977</v>
      </c>
      <c r="B6323" s="1">
        <v>103</v>
      </c>
      <c r="C6323" s="1">
        <v>15.02</v>
      </c>
      <c r="D6323" s="1">
        <v>5.16</v>
      </c>
      <c r="E6323" s="1">
        <v>20.18</v>
      </c>
    </row>
    <row r="6324" spans="1:5" hidden="1">
      <c r="A6324" s="1">
        <v>1977</v>
      </c>
      <c r="B6324" s="1">
        <v>104</v>
      </c>
      <c r="C6324" s="1">
        <v>5.97</v>
      </c>
      <c r="D6324" s="1">
        <v>1.94</v>
      </c>
      <c r="E6324" s="1">
        <v>7.91</v>
      </c>
    </row>
    <row r="6325" spans="1:5" hidden="1">
      <c r="A6325" s="1">
        <v>1977</v>
      </c>
      <c r="B6325" s="1">
        <v>105</v>
      </c>
      <c r="C6325" s="1">
        <v>3.82</v>
      </c>
      <c r="D6325" s="1">
        <v>1.48</v>
      </c>
      <c r="E6325" s="1">
        <v>5.29</v>
      </c>
    </row>
    <row r="6326" spans="1:5" hidden="1">
      <c r="A6326" s="1">
        <v>1977</v>
      </c>
      <c r="B6326" s="1">
        <v>106</v>
      </c>
      <c r="C6326" s="1">
        <v>2.48</v>
      </c>
      <c r="D6326" s="1">
        <v>0.76</v>
      </c>
      <c r="E6326" s="1">
        <v>3.24</v>
      </c>
    </row>
    <row r="6327" spans="1:5" hidden="1">
      <c r="A6327" s="1">
        <v>1977</v>
      </c>
      <c r="B6327" s="1">
        <v>107</v>
      </c>
      <c r="C6327" s="1">
        <v>1.45</v>
      </c>
      <c r="D6327" s="1">
        <v>0.75</v>
      </c>
      <c r="E6327" s="1">
        <v>2.2000000000000002</v>
      </c>
    </row>
    <row r="6328" spans="1:5" hidden="1">
      <c r="A6328" s="1">
        <v>1977</v>
      </c>
      <c r="B6328" s="1">
        <v>108</v>
      </c>
      <c r="C6328" s="1">
        <v>0.34</v>
      </c>
      <c r="D6328" s="1">
        <v>0.33</v>
      </c>
      <c r="E6328" s="1">
        <v>0.67</v>
      </c>
    </row>
    <row r="6329" spans="1:5" hidden="1">
      <c r="A6329" s="1">
        <v>1977</v>
      </c>
      <c r="B6329" s="1">
        <v>109</v>
      </c>
      <c r="C6329" s="1">
        <v>0</v>
      </c>
      <c r="D6329" s="1">
        <v>0</v>
      </c>
      <c r="E6329" s="1">
        <v>0</v>
      </c>
    </row>
    <row r="6330" spans="1:5" hidden="1">
      <c r="A6330" s="1">
        <v>1977</v>
      </c>
      <c r="B6330" s="1" t="s">
        <v>121</v>
      </c>
      <c r="C6330" s="1">
        <v>0</v>
      </c>
      <c r="D6330" s="1">
        <v>0</v>
      </c>
      <c r="E6330" s="1">
        <v>0</v>
      </c>
    </row>
    <row r="6331" spans="1:5" hidden="1">
      <c r="A6331" s="1">
        <v>1978</v>
      </c>
      <c r="B6331" s="1">
        <v>0</v>
      </c>
      <c r="C6331" s="1">
        <v>109381.75999999999</v>
      </c>
      <c r="D6331" s="1">
        <v>115098.73</v>
      </c>
      <c r="E6331" s="1">
        <v>224480.49</v>
      </c>
    </row>
    <row r="6332" spans="1:5" hidden="1">
      <c r="A6332" s="1">
        <v>1978</v>
      </c>
      <c r="B6332" s="1">
        <v>1</v>
      </c>
      <c r="C6332" s="1">
        <v>110147.58</v>
      </c>
      <c r="D6332" s="1">
        <v>115535.29</v>
      </c>
      <c r="E6332" s="1">
        <v>225682.86</v>
      </c>
    </row>
    <row r="6333" spans="1:5" hidden="1">
      <c r="A6333" s="1">
        <v>1978</v>
      </c>
      <c r="B6333" s="1">
        <v>2</v>
      </c>
      <c r="C6333" s="1">
        <v>112415.36</v>
      </c>
      <c r="D6333" s="1">
        <v>117432.9</v>
      </c>
      <c r="E6333" s="1">
        <v>229848.27</v>
      </c>
    </row>
    <row r="6334" spans="1:5" hidden="1">
      <c r="A6334" s="1">
        <v>1978</v>
      </c>
      <c r="B6334" s="1">
        <v>3</v>
      </c>
      <c r="C6334" s="1">
        <v>116108.45</v>
      </c>
      <c r="D6334" s="1">
        <v>121759.67</v>
      </c>
      <c r="E6334" s="1">
        <v>237868.13</v>
      </c>
    </row>
    <row r="6335" spans="1:5" hidden="1">
      <c r="A6335" s="1">
        <v>1978</v>
      </c>
      <c r="B6335" s="1">
        <v>4</v>
      </c>
      <c r="C6335" s="1">
        <v>120953.95</v>
      </c>
      <c r="D6335" s="1">
        <v>126896.23</v>
      </c>
      <c r="E6335" s="1">
        <v>247850.18</v>
      </c>
    </row>
    <row r="6336" spans="1:5" hidden="1">
      <c r="A6336" s="1">
        <v>1978</v>
      </c>
      <c r="B6336" s="1">
        <v>5</v>
      </c>
      <c r="C6336" s="1">
        <v>127477.78</v>
      </c>
      <c r="D6336" s="1">
        <v>132822.76</v>
      </c>
      <c r="E6336" s="1">
        <v>260300.54</v>
      </c>
    </row>
    <row r="6337" spans="1:5" hidden="1">
      <c r="A6337" s="1">
        <v>1978</v>
      </c>
      <c r="B6337" s="1">
        <v>6</v>
      </c>
      <c r="C6337" s="1">
        <v>132859.87</v>
      </c>
      <c r="D6337" s="1">
        <v>138034.62</v>
      </c>
      <c r="E6337" s="1">
        <v>270894.49</v>
      </c>
    </row>
    <row r="6338" spans="1:5" hidden="1">
      <c r="A6338" s="1">
        <v>1978</v>
      </c>
      <c r="B6338" s="1">
        <v>7</v>
      </c>
      <c r="C6338" s="1">
        <v>135327.81</v>
      </c>
      <c r="D6338" s="1">
        <v>140814.22</v>
      </c>
      <c r="E6338" s="1">
        <v>276142.03000000003</v>
      </c>
    </row>
    <row r="6339" spans="1:5" hidden="1">
      <c r="A6339" s="1">
        <v>1978</v>
      </c>
      <c r="B6339" s="1">
        <v>8</v>
      </c>
      <c r="C6339" s="1">
        <v>128519</v>
      </c>
      <c r="D6339" s="1">
        <v>134140.09</v>
      </c>
      <c r="E6339" s="1">
        <v>262659.08</v>
      </c>
    </row>
    <row r="6340" spans="1:5" hidden="1">
      <c r="A6340" s="1">
        <v>1978</v>
      </c>
      <c r="B6340" s="1">
        <v>9</v>
      </c>
      <c r="C6340" s="1">
        <v>126534.64</v>
      </c>
      <c r="D6340" s="1">
        <v>132581.06</v>
      </c>
      <c r="E6340" s="1">
        <v>259115.7</v>
      </c>
    </row>
    <row r="6341" spans="1:5" hidden="1">
      <c r="A6341" s="1">
        <v>1978</v>
      </c>
      <c r="B6341" s="1">
        <v>10</v>
      </c>
      <c r="C6341" s="1">
        <v>121893.16</v>
      </c>
      <c r="D6341" s="1">
        <v>128024.35</v>
      </c>
      <c r="E6341" s="1">
        <v>249917.51</v>
      </c>
    </row>
    <row r="6342" spans="1:5" hidden="1">
      <c r="A6342" s="1">
        <v>1978</v>
      </c>
      <c r="B6342" s="1">
        <v>11</v>
      </c>
      <c r="C6342" s="1">
        <v>120554.39</v>
      </c>
      <c r="D6342" s="1">
        <v>126779.57</v>
      </c>
      <c r="E6342" s="1">
        <v>247333.97</v>
      </c>
    </row>
    <row r="6343" spans="1:5" hidden="1">
      <c r="A6343" s="1">
        <v>1978</v>
      </c>
      <c r="B6343" s="1">
        <v>12</v>
      </c>
      <c r="C6343" s="1">
        <v>119488.3</v>
      </c>
      <c r="D6343" s="1">
        <v>125572.56</v>
      </c>
      <c r="E6343" s="1">
        <v>245060.86</v>
      </c>
    </row>
    <row r="6344" spans="1:5" hidden="1">
      <c r="A6344" s="1">
        <v>1978</v>
      </c>
      <c r="B6344" s="1">
        <v>13</v>
      </c>
      <c r="C6344" s="1">
        <v>121398.31</v>
      </c>
      <c r="D6344" s="1">
        <v>127625.27</v>
      </c>
      <c r="E6344" s="1">
        <v>249023.58</v>
      </c>
    </row>
    <row r="6345" spans="1:5" hidden="1">
      <c r="A6345" s="1">
        <v>1978</v>
      </c>
      <c r="B6345" s="1">
        <v>14</v>
      </c>
      <c r="C6345" s="1">
        <v>124914.76</v>
      </c>
      <c r="D6345" s="1">
        <v>131629.81</v>
      </c>
      <c r="E6345" s="1">
        <v>256544.57</v>
      </c>
    </row>
    <row r="6346" spans="1:5" hidden="1">
      <c r="A6346" s="1">
        <v>1978</v>
      </c>
      <c r="B6346" s="1">
        <v>15</v>
      </c>
      <c r="C6346" s="1">
        <v>127529.73</v>
      </c>
      <c r="D6346" s="1">
        <v>134285.29</v>
      </c>
      <c r="E6346" s="1">
        <v>261815.02</v>
      </c>
    </row>
    <row r="6347" spans="1:5" hidden="1">
      <c r="A6347" s="1">
        <v>1978</v>
      </c>
      <c r="B6347" s="1">
        <v>16</v>
      </c>
      <c r="C6347" s="1">
        <v>129299.59</v>
      </c>
      <c r="D6347" s="1">
        <v>135698.26999999999</v>
      </c>
      <c r="E6347" s="1">
        <v>264997.84999999998</v>
      </c>
    </row>
    <row r="6348" spans="1:5" hidden="1">
      <c r="A6348" s="1">
        <v>1978</v>
      </c>
      <c r="B6348" s="1">
        <v>17</v>
      </c>
      <c r="C6348" s="1">
        <v>128681.97</v>
      </c>
      <c r="D6348" s="1">
        <v>134654.12</v>
      </c>
      <c r="E6348" s="1">
        <v>263336.08</v>
      </c>
    </row>
    <row r="6349" spans="1:5" hidden="1">
      <c r="A6349" s="1">
        <v>1978</v>
      </c>
      <c r="B6349" s="1">
        <v>18</v>
      </c>
      <c r="C6349" s="1">
        <v>127185.85</v>
      </c>
      <c r="D6349" s="1">
        <v>132292.44</v>
      </c>
      <c r="E6349" s="1">
        <v>259478.29</v>
      </c>
    </row>
    <row r="6350" spans="1:5" hidden="1">
      <c r="A6350" s="1">
        <v>1978</v>
      </c>
      <c r="B6350" s="1">
        <v>19</v>
      </c>
      <c r="C6350" s="1">
        <v>125575.7</v>
      </c>
      <c r="D6350" s="1">
        <v>129455.64</v>
      </c>
      <c r="E6350" s="1">
        <v>255031.34</v>
      </c>
    </row>
    <row r="6351" spans="1:5" hidden="1">
      <c r="A6351" s="1">
        <v>1978</v>
      </c>
      <c r="B6351" s="1">
        <v>20</v>
      </c>
      <c r="C6351" s="1">
        <v>123197.41</v>
      </c>
      <c r="D6351" s="1">
        <v>126703.58</v>
      </c>
      <c r="E6351" s="1">
        <v>249900.99</v>
      </c>
    </row>
    <row r="6352" spans="1:5" hidden="1">
      <c r="A6352" s="1">
        <v>1978</v>
      </c>
      <c r="B6352" s="1">
        <v>21</v>
      </c>
      <c r="C6352" s="1">
        <v>120488.34</v>
      </c>
      <c r="D6352" s="1">
        <v>124535.27</v>
      </c>
      <c r="E6352" s="1">
        <v>245023.61</v>
      </c>
    </row>
    <row r="6353" spans="1:5" hidden="1">
      <c r="A6353" s="1">
        <v>1978</v>
      </c>
      <c r="B6353" s="1">
        <v>22</v>
      </c>
      <c r="C6353" s="1">
        <v>118860.55</v>
      </c>
      <c r="D6353" s="1">
        <v>123012.45</v>
      </c>
      <c r="E6353" s="1">
        <v>241873</v>
      </c>
    </row>
    <row r="6354" spans="1:5" hidden="1">
      <c r="A6354" s="1">
        <v>1978</v>
      </c>
      <c r="B6354" s="1">
        <v>23</v>
      </c>
      <c r="C6354" s="1">
        <v>118045.44</v>
      </c>
      <c r="D6354" s="1">
        <v>120696.94</v>
      </c>
      <c r="E6354" s="1">
        <v>238742.38</v>
      </c>
    </row>
    <row r="6355" spans="1:5" hidden="1">
      <c r="A6355" s="1">
        <v>1978</v>
      </c>
      <c r="B6355" s="1">
        <v>24</v>
      </c>
      <c r="C6355" s="1">
        <v>117662.88</v>
      </c>
      <c r="D6355" s="1">
        <v>119275.81</v>
      </c>
      <c r="E6355" s="1">
        <v>236938.69</v>
      </c>
    </row>
    <row r="6356" spans="1:5" hidden="1">
      <c r="A6356" s="1">
        <v>1978</v>
      </c>
      <c r="B6356" s="1">
        <v>25</v>
      </c>
      <c r="C6356" s="1">
        <v>117755.38</v>
      </c>
      <c r="D6356" s="1">
        <v>119592.65</v>
      </c>
      <c r="E6356" s="1">
        <v>237348.03</v>
      </c>
    </row>
    <row r="6357" spans="1:5" hidden="1">
      <c r="A6357" s="1">
        <v>1978</v>
      </c>
      <c r="B6357" s="1">
        <v>26</v>
      </c>
      <c r="C6357" s="1">
        <v>117468.06</v>
      </c>
      <c r="D6357" s="1">
        <v>119543.92</v>
      </c>
      <c r="E6357" s="1">
        <v>237011.98</v>
      </c>
    </row>
    <row r="6358" spans="1:5" hidden="1">
      <c r="A6358" s="1">
        <v>1978</v>
      </c>
      <c r="B6358" s="1">
        <v>27</v>
      </c>
      <c r="C6358" s="1">
        <v>117557.18</v>
      </c>
      <c r="D6358" s="1">
        <v>119528.56</v>
      </c>
      <c r="E6358" s="1">
        <v>237085.74</v>
      </c>
    </row>
    <row r="6359" spans="1:5" hidden="1">
      <c r="A6359" s="1">
        <v>1978</v>
      </c>
      <c r="B6359" s="1">
        <v>28</v>
      </c>
      <c r="C6359" s="1">
        <v>116706.98</v>
      </c>
      <c r="D6359" s="1">
        <v>119144.05</v>
      </c>
      <c r="E6359" s="1">
        <v>235851.02</v>
      </c>
    </row>
    <row r="6360" spans="1:5" hidden="1">
      <c r="A6360" s="1">
        <v>1978</v>
      </c>
      <c r="B6360" s="1">
        <v>29</v>
      </c>
      <c r="C6360" s="1">
        <v>116063.01</v>
      </c>
      <c r="D6360" s="1">
        <v>118873.75</v>
      </c>
      <c r="E6360" s="1">
        <v>234936.76</v>
      </c>
    </row>
    <row r="6361" spans="1:5" hidden="1">
      <c r="A6361" s="1">
        <v>1978</v>
      </c>
      <c r="B6361" s="1">
        <v>30</v>
      </c>
      <c r="C6361" s="1">
        <v>118648.7</v>
      </c>
      <c r="D6361" s="1">
        <v>122398.61</v>
      </c>
      <c r="E6361" s="1">
        <v>241047.31</v>
      </c>
    </row>
    <row r="6362" spans="1:5" hidden="1">
      <c r="A6362" s="1">
        <v>1978</v>
      </c>
      <c r="B6362" s="1">
        <v>31</v>
      </c>
      <c r="C6362" s="1">
        <v>117013.51</v>
      </c>
      <c r="D6362" s="1">
        <v>122534.81</v>
      </c>
      <c r="E6362" s="1">
        <v>239548.32</v>
      </c>
    </row>
    <row r="6363" spans="1:5" hidden="1">
      <c r="A6363" s="1">
        <v>1978</v>
      </c>
      <c r="B6363" s="1">
        <v>32</v>
      </c>
      <c r="C6363" s="1">
        <v>107076.03</v>
      </c>
      <c r="D6363" s="1">
        <v>113123.36</v>
      </c>
      <c r="E6363" s="1">
        <v>220199.4</v>
      </c>
    </row>
    <row r="6364" spans="1:5" hidden="1">
      <c r="A6364" s="1">
        <v>1978</v>
      </c>
      <c r="B6364" s="1">
        <v>33</v>
      </c>
      <c r="C6364" s="1">
        <v>100114.53</v>
      </c>
      <c r="D6364" s="1">
        <v>105000.35</v>
      </c>
      <c r="E6364" s="1">
        <v>205114.88</v>
      </c>
    </row>
    <row r="6365" spans="1:5" hidden="1">
      <c r="A6365" s="1">
        <v>1978</v>
      </c>
      <c r="B6365" s="1">
        <v>34</v>
      </c>
      <c r="C6365" s="1">
        <v>96359</v>
      </c>
      <c r="D6365" s="1">
        <v>100599.01</v>
      </c>
      <c r="E6365" s="1">
        <v>196958.01</v>
      </c>
    </row>
    <row r="6366" spans="1:5" hidden="1">
      <c r="A6366" s="1">
        <v>1978</v>
      </c>
      <c r="B6366" s="1">
        <v>35</v>
      </c>
      <c r="C6366" s="1">
        <v>90853.08</v>
      </c>
      <c r="D6366" s="1">
        <v>95523.78</v>
      </c>
      <c r="E6366" s="1">
        <v>186376.85</v>
      </c>
    </row>
    <row r="6367" spans="1:5" hidden="1">
      <c r="A6367" s="1">
        <v>1978</v>
      </c>
      <c r="B6367" s="1">
        <v>36</v>
      </c>
      <c r="C6367" s="1">
        <v>87823.039999999994</v>
      </c>
      <c r="D6367" s="1">
        <v>92724.38</v>
      </c>
      <c r="E6367" s="1">
        <v>180547.42</v>
      </c>
    </row>
    <row r="6368" spans="1:5" hidden="1">
      <c r="A6368" s="1">
        <v>1978</v>
      </c>
      <c r="B6368" s="1">
        <v>37</v>
      </c>
      <c r="C6368" s="1">
        <v>86173.26</v>
      </c>
      <c r="D6368" s="1">
        <v>91111.64</v>
      </c>
      <c r="E6368" s="1">
        <v>177284.89</v>
      </c>
    </row>
    <row r="6369" spans="1:5" hidden="1">
      <c r="A6369" s="1">
        <v>1978</v>
      </c>
      <c r="B6369" s="1">
        <v>38</v>
      </c>
      <c r="C6369" s="1">
        <v>83097.440000000002</v>
      </c>
      <c r="D6369" s="1">
        <v>87865.919999999998</v>
      </c>
      <c r="E6369" s="1">
        <v>170963.36</v>
      </c>
    </row>
    <row r="6370" spans="1:5" hidden="1">
      <c r="A6370" s="1">
        <v>1978</v>
      </c>
      <c r="B6370" s="1">
        <v>39</v>
      </c>
      <c r="C6370" s="1">
        <v>81345.919999999998</v>
      </c>
      <c r="D6370" s="1">
        <v>85414.17</v>
      </c>
      <c r="E6370" s="1">
        <v>166760.1</v>
      </c>
    </row>
    <row r="6371" spans="1:5" hidden="1">
      <c r="A6371" s="1">
        <v>1978</v>
      </c>
      <c r="B6371" s="1">
        <v>40</v>
      </c>
      <c r="C6371" s="1">
        <v>80339.91</v>
      </c>
      <c r="D6371" s="1">
        <v>84047.95</v>
      </c>
      <c r="E6371" s="1">
        <v>164387.85</v>
      </c>
    </row>
    <row r="6372" spans="1:5" hidden="1">
      <c r="A6372" s="1">
        <v>1978</v>
      </c>
      <c r="B6372" s="1">
        <v>41</v>
      </c>
      <c r="C6372" s="1">
        <v>78369.210000000006</v>
      </c>
      <c r="D6372" s="1">
        <v>82339.509999999995</v>
      </c>
      <c r="E6372" s="1">
        <v>160708.71</v>
      </c>
    </row>
    <row r="6373" spans="1:5" hidden="1">
      <c r="A6373" s="1">
        <v>1978</v>
      </c>
      <c r="B6373" s="1">
        <v>42</v>
      </c>
      <c r="C6373" s="1">
        <v>75710.17</v>
      </c>
      <c r="D6373" s="1">
        <v>79416.039999999994</v>
      </c>
      <c r="E6373" s="1">
        <v>155126.21</v>
      </c>
    </row>
    <row r="6374" spans="1:5" hidden="1">
      <c r="A6374" s="1">
        <v>1978</v>
      </c>
      <c r="B6374" s="1">
        <v>43</v>
      </c>
      <c r="C6374" s="1">
        <v>72585</v>
      </c>
      <c r="D6374" s="1">
        <v>76162.539999999994</v>
      </c>
      <c r="E6374" s="1">
        <v>148747.53</v>
      </c>
    </row>
    <row r="6375" spans="1:5" hidden="1">
      <c r="A6375" s="1">
        <v>1978</v>
      </c>
      <c r="B6375" s="1">
        <v>44</v>
      </c>
      <c r="C6375" s="1">
        <v>71146.87</v>
      </c>
      <c r="D6375" s="1">
        <v>75318.37</v>
      </c>
      <c r="E6375" s="1">
        <v>146465.24</v>
      </c>
    </row>
    <row r="6376" spans="1:5" hidden="1">
      <c r="A6376" s="1">
        <v>1978</v>
      </c>
      <c r="B6376" s="1">
        <v>45</v>
      </c>
      <c r="C6376" s="1">
        <v>70836.039999999994</v>
      </c>
      <c r="D6376" s="1">
        <v>75524.17</v>
      </c>
      <c r="E6376" s="1">
        <v>146360.21</v>
      </c>
    </row>
    <row r="6377" spans="1:5" hidden="1">
      <c r="A6377" s="1">
        <v>1978</v>
      </c>
      <c r="B6377" s="1">
        <v>46</v>
      </c>
      <c r="C6377" s="1">
        <v>72499.95</v>
      </c>
      <c r="D6377" s="1">
        <v>77220.960000000006</v>
      </c>
      <c r="E6377" s="1">
        <v>149720.91</v>
      </c>
    </row>
    <row r="6378" spans="1:5" hidden="1">
      <c r="A6378" s="1">
        <v>1978</v>
      </c>
      <c r="B6378" s="1">
        <v>47</v>
      </c>
      <c r="C6378" s="1">
        <v>75713.460000000006</v>
      </c>
      <c r="D6378" s="1">
        <v>80172.13</v>
      </c>
      <c r="E6378" s="1">
        <v>155885.57999999999</v>
      </c>
    </row>
    <row r="6379" spans="1:5" hidden="1">
      <c r="A6379" s="1">
        <v>1978</v>
      </c>
      <c r="B6379" s="1">
        <v>48</v>
      </c>
      <c r="C6379" s="1">
        <v>75957.75</v>
      </c>
      <c r="D6379" s="1">
        <v>80598.460000000006</v>
      </c>
      <c r="E6379" s="1">
        <v>156556.21</v>
      </c>
    </row>
    <row r="6380" spans="1:5" hidden="1">
      <c r="A6380" s="1">
        <v>1978</v>
      </c>
      <c r="B6380" s="1">
        <v>49</v>
      </c>
      <c r="C6380" s="1">
        <v>75748.09</v>
      </c>
      <c r="D6380" s="1">
        <v>80638.19</v>
      </c>
      <c r="E6380" s="1">
        <v>156386.28</v>
      </c>
    </row>
    <row r="6381" spans="1:5" hidden="1">
      <c r="A6381" s="1">
        <v>1978</v>
      </c>
      <c r="B6381" s="1">
        <v>50</v>
      </c>
      <c r="C6381" s="1">
        <v>76700.09</v>
      </c>
      <c r="D6381" s="1">
        <v>81436.81</v>
      </c>
      <c r="E6381" s="1">
        <v>158136.9</v>
      </c>
    </row>
    <row r="6382" spans="1:5" hidden="1">
      <c r="A6382" s="1">
        <v>1978</v>
      </c>
      <c r="B6382" s="1">
        <v>51</v>
      </c>
      <c r="C6382" s="1">
        <v>77254.94</v>
      </c>
      <c r="D6382" s="1">
        <v>81547.25</v>
      </c>
      <c r="E6382" s="1">
        <v>158802.19</v>
      </c>
    </row>
    <row r="6383" spans="1:5" hidden="1">
      <c r="A6383" s="1">
        <v>1978</v>
      </c>
      <c r="B6383" s="1">
        <v>52</v>
      </c>
      <c r="C6383" s="1">
        <v>77046.210000000006</v>
      </c>
      <c r="D6383" s="1">
        <v>80192.990000000005</v>
      </c>
      <c r="E6383" s="1">
        <v>157239.20000000001</v>
      </c>
    </row>
    <row r="6384" spans="1:5" hidden="1">
      <c r="A6384" s="1">
        <v>1978</v>
      </c>
      <c r="B6384" s="1">
        <v>53</v>
      </c>
      <c r="C6384" s="1">
        <v>75843.259999999995</v>
      </c>
      <c r="D6384" s="1">
        <v>77842.98</v>
      </c>
      <c r="E6384" s="1">
        <v>153686.24</v>
      </c>
    </row>
    <row r="6385" spans="1:5" hidden="1">
      <c r="A6385" s="1">
        <v>1978</v>
      </c>
      <c r="B6385" s="1">
        <v>54</v>
      </c>
      <c r="C6385" s="1">
        <v>75098.37</v>
      </c>
      <c r="D6385" s="1">
        <v>76434.350000000006</v>
      </c>
      <c r="E6385" s="1">
        <v>151532.73000000001</v>
      </c>
    </row>
    <row r="6386" spans="1:5" hidden="1">
      <c r="A6386" s="1">
        <v>1978</v>
      </c>
      <c r="B6386" s="1">
        <v>55</v>
      </c>
      <c r="C6386" s="1">
        <v>74601.45</v>
      </c>
      <c r="D6386" s="1">
        <v>75189.11</v>
      </c>
      <c r="E6386" s="1">
        <v>149790.56</v>
      </c>
    </row>
    <row r="6387" spans="1:5" hidden="1">
      <c r="A6387" s="1">
        <v>1978</v>
      </c>
      <c r="B6387" s="1">
        <v>56</v>
      </c>
      <c r="C6387" s="1">
        <v>74197.27</v>
      </c>
      <c r="D6387" s="1">
        <v>73762.06</v>
      </c>
      <c r="E6387" s="1">
        <v>147959.32999999999</v>
      </c>
    </row>
    <row r="6388" spans="1:5" hidden="1">
      <c r="A6388" s="1">
        <v>1978</v>
      </c>
      <c r="B6388" s="1">
        <v>57</v>
      </c>
      <c r="C6388" s="1">
        <v>72758.45</v>
      </c>
      <c r="D6388" s="1">
        <v>71085.119999999995</v>
      </c>
      <c r="E6388" s="1">
        <v>143843.57</v>
      </c>
    </row>
    <row r="6389" spans="1:5" hidden="1">
      <c r="A6389" s="1">
        <v>1978</v>
      </c>
      <c r="B6389" s="1">
        <v>58</v>
      </c>
      <c r="C6389" s="1">
        <v>67871.56</v>
      </c>
      <c r="D6389" s="1">
        <v>65232.88</v>
      </c>
      <c r="E6389" s="1">
        <v>133104.45000000001</v>
      </c>
    </row>
    <row r="6390" spans="1:5" hidden="1">
      <c r="A6390" s="1">
        <v>1978</v>
      </c>
      <c r="B6390" s="1">
        <v>59</v>
      </c>
      <c r="C6390" s="1">
        <v>62653.75</v>
      </c>
      <c r="D6390" s="1">
        <v>59315.48</v>
      </c>
      <c r="E6390" s="1">
        <v>121969.23</v>
      </c>
    </row>
    <row r="6391" spans="1:5" hidden="1">
      <c r="A6391" s="1">
        <v>1978</v>
      </c>
      <c r="B6391" s="1">
        <v>60</v>
      </c>
      <c r="C6391" s="1">
        <v>61186.080000000002</v>
      </c>
      <c r="D6391" s="1">
        <v>57377.05</v>
      </c>
      <c r="E6391" s="1">
        <v>118563.13</v>
      </c>
    </row>
    <row r="6392" spans="1:5" hidden="1">
      <c r="A6392" s="1">
        <v>1978</v>
      </c>
      <c r="B6392" s="1">
        <v>61</v>
      </c>
      <c r="C6392" s="1">
        <v>61606.17</v>
      </c>
      <c r="D6392" s="1">
        <v>57232.17</v>
      </c>
      <c r="E6392" s="1">
        <v>118838.34</v>
      </c>
    </row>
    <row r="6393" spans="1:5" hidden="1">
      <c r="A6393" s="1">
        <v>1978</v>
      </c>
      <c r="B6393" s="1">
        <v>62</v>
      </c>
      <c r="C6393" s="1">
        <v>61600.639999999999</v>
      </c>
      <c r="D6393" s="1">
        <v>56625.440000000002</v>
      </c>
      <c r="E6393" s="1">
        <v>118226.09</v>
      </c>
    </row>
    <row r="6394" spans="1:5" hidden="1">
      <c r="A6394" s="1">
        <v>1978</v>
      </c>
      <c r="B6394" s="1">
        <v>63</v>
      </c>
      <c r="C6394" s="1">
        <v>61159.95</v>
      </c>
      <c r="D6394" s="1">
        <v>56044.43</v>
      </c>
      <c r="E6394" s="1">
        <v>117204.38</v>
      </c>
    </row>
    <row r="6395" spans="1:5" hidden="1">
      <c r="A6395" s="1">
        <v>1978</v>
      </c>
      <c r="B6395" s="1">
        <v>64</v>
      </c>
      <c r="C6395" s="1">
        <v>60293.23</v>
      </c>
      <c r="D6395" s="1">
        <v>54777.87</v>
      </c>
      <c r="E6395" s="1">
        <v>115071.1</v>
      </c>
    </row>
    <row r="6396" spans="1:5" hidden="1">
      <c r="A6396" s="1">
        <v>1978</v>
      </c>
      <c r="B6396" s="1">
        <v>65</v>
      </c>
      <c r="C6396" s="1">
        <v>58016.95</v>
      </c>
      <c r="D6396" s="1">
        <v>52100.08</v>
      </c>
      <c r="E6396" s="1">
        <v>110117.03</v>
      </c>
    </row>
    <row r="6397" spans="1:5" hidden="1">
      <c r="A6397" s="1">
        <v>1978</v>
      </c>
      <c r="B6397" s="1">
        <v>66</v>
      </c>
      <c r="C6397" s="1">
        <v>56011.4</v>
      </c>
      <c r="D6397" s="1">
        <v>49383.21</v>
      </c>
      <c r="E6397" s="1">
        <v>105394.61</v>
      </c>
    </row>
    <row r="6398" spans="1:5" hidden="1">
      <c r="A6398" s="1">
        <v>1978</v>
      </c>
      <c r="B6398" s="1">
        <v>67</v>
      </c>
      <c r="C6398" s="1">
        <v>54043.28</v>
      </c>
      <c r="D6398" s="1">
        <v>46442.6</v>
      </c>
      <c r="E6398" s="1">
        <v>100485.88</v>
      </c>
    </row>
    <row r="6399" spans="1:5" hidden="1">
      <c r="A6399" s="1">
        <v>1978</v>
      </c>
      <c r="B6399" s="1">
        <v>68</v>
      </c>
      <c r="C6399" s="1">
        <v>50469.1</v>
      </c>
      <c r="D6399" s="1">
        <v>43013.16</v>
      </c>
      <c r="E6399" s="1">
        <v>93482.26</v>
      </c>
    </row>
    <row r="6400" spans="1:5" hidden="1">
      <c r="A6400" s="1">
        <v>1978</v>
      </c>
      <c r="B6400" s="1">
        <v>69</v>
      </c>
      <c r="C6400" s="1">
        <v>47397.75</v>
      </c>
      <c r="D6400" s="1">
        <v>40118.54</v>
      </c>
      <c r="E6400" s="1">
        <v>87516.29</v>
      </c>
    </row>
    <row r="6401" spans="1:5" hidden="1">
      <c r="A6401" s="1">
        <v>1978</v>
      </c>
      <c r="B6401" s="1">
        <v>70</v>
      </c>
      <c r="C6401" s="1">
        <v>45110.559999999998</v>
      </c>
      <c r="D6401" s="1">
        <v>37551.449999999997</v>
      </c>
      <c r="E6401" s="1">
        <v>82662</v>
      </c>
    </row>
    <row r="6402" spans="1:5" hidden="1">
      <c r="A6402" s="1">
        <v>1978</v>
      </c>
      <c r="B6402" s="1">
        <v>71</v>
      </c>
      <c r="C6402" s="1">
        <v>42732.39</v>
      </c>
      <c r="D6402" s="1">
        <v>34885.360000000001</v>
      </c>
      <c r="E6402" s="1">
        <v>77617.75</v>
      </c>
    </row>
    <row r="6403" spans="1:5" hidden="1">
      <c r="A6403" s="1">
        <v>1978</v>
      </c>
      <c r="B6403" s="1">
        <v>72</v>
      </c>
      <c r="C6403" s="1">
        <v>40470.129999999997</v>
      </c>
      <c r="D6403" s="1">
        <v>32103.53</v>
      </c>
      <c r="E6403" s="1">
        <v>72573.66</v>
      </c>
    </row>
    <row r="6404" spans="1:5" hidden="1">
      <c r="A6404" s="1">
        <v>1978</v>
      </c>
      <c r="B6404" s="1">
        <v>73</v>
      </c>
      <c r="C6404" s="1">
        <v>37783.17</v>
      </c>
      <c r="D6404" s="1">
        <v>29205.98</v>
      </c>
      <c r="E6404" s="1">
        <v>66989.149999999994</v>
      </c>
    </row>
    <row r="6405" spans="1:5" hidden="1">
      <c r="A6405" s="1">
        <v>1978</v>
      </c>
      <c r="B6405" s="1">
        <v>74</v>
      </c>
      <c r="C6405" s="1">
        <v>34864.97</v>
      </c>
      <c r="D6405" s="1">
        <v>26330.35</v>
      </c>
      <c r="E6405" s="1">
        <v>61195.31</v>
      </c>
    </row>
    <row r="6406" spans="1:5" hidden="1">
      <c r="A6406" s="1">
        <v>1978</v>
      </c>
      <c r="B6406" s="1">
        <v>75</v>
      </c>
      <c r="C6406" s="1">
        <v>32083.64</v>
      </c>
      <c r="D6406" s="1">
        <v>23482.66</v>
      </c>
      <c r="E6406" s="1">
        <v>55566.3</v>
      </c>
    </row>
    <row r="6407" spans="1:5" hidden="1">
      <c r="A6407" s="1">
        <v>1978</v>
      </c>
      <c r="B6407" s="1">
        <v>76</v>
      </c>
      <c r="C6407" s="1">
        <v>30885.38</v>
      </c>
      <c r="D6407" s="1">
        <v>21287.78</v>
      </c>
      <c r="E6407" s="1">
        <v>52173.17</v>
      </c>
    </row>
    <row r="6408" spans="1:5" hidden="1">
      <c r="A6408" s="1">
        <v>1978</v>
      </c>
      <c r="B6408" s="1">
        <v>77</v>
      </c>
      <c r="C6408" s="1">
        <v>30799.93</v>
      </c>
      <c r="D6408" s="1">
        <v>19685.419999999998</v>
      </c>
      <c r="E6408" s="1">
        <v>50485.35</v>
      </c>
    </row>
    <row r="6409" spans="1:5" hidden="1">
      <c r="A6409" s="1">
        <v>1978</v>
      </c>
      <c r="B6409" s="1">
        <v>78</v>
      </c>
      <c r="C6409" s="1">
        <v>28401.32</v>
      </c>
      <c r="D6409" s="1">
        <v>17188.490000000002</v>
      </c>
      <c r="E6409" s="1">
        <v>45589.81</v>
      </c>
    </row>
    <row r="6410" spans="1:5" hidden="1">
      <c r="A6410" s="1">
        <v>1978</v>
      </c>
      <c r="B6410" s="1">
        <v>79</v>
      </c>
      <c r="C6410" s="1">
        <v>24255.17</v>
      </c>
      <c r="D6410" s="1">
        <v>13999.43</v>
      </c>
      <c r="E6410" s="1">
        <v>38254.589999999997</v>
      </c>
    </row>
    <row r="6411" spans="1:5" hidden="1">
      <c r="A6411" s="1">
        <v>1978</v>
      </c>
      <c r="B6411" s="1">
        <v>80</v>
      </c>
      <c r="C6411" s="1">
        <v>21759.89</v>
      </c>
      <c r="D6411" s="1">
        <v>11706.25</v>
      </c>
      <c r="E6411" s="1">
        <v>33466.14</v>
      </c>
    </row>
    <row r="6412" spans="1:5" hidden="1">
      <c r="A6412" s="1">
        <v>1978</v>
      </c>
      <c r="B6412" s="1">
        <v>81</v>
      </c>
      <c r="C6412" s="1">
        <v>20255.79</v>
      </c>
      <c r="D6412" s="1">
        <v>10134.98</v>
      </c>
      <c r="E6412" s="1">
        <v>30390.77</v>
      </c>
    </row>
    <row r="6413" spans="1:5" hidden="1">
      <c r="A6413" s="1">
        <v>1978</v>
      </c>
      <c r="B6413" s="1">
        <v>82</v>
      </c>
      <c r="C6413" s="1">
        <v>18733.07</v>
      </c>
      <c r="D6413" s="1">
        <v>8820.7800000000007</v>
      </c>
      <c r="E6413" s="1">
        <v>27553.84</v>
      </c>
    </row>
    <row r="6414" spans="1:5" hidden="1">
      <c r="A6414" s="1">
        <v>1978</v>
      </c>
      <c r="B6414" s="1">
        <v>83</v>
      </c>
      <c r="C6414" s="1">
        <v>16883.79</v>
      </c>
      <c r="D6414" s="1">
        <v>7596.05</v>
      </c>
      <c r="E6414" s="1">
        <v>24479.84</v>
      </c>
    </row>
    <row r="6415" spans="1:5" hidden="1">
      <c r="A6415" s="1">
        <v>1978</v>
      </c>
      <c r="B6415" s="1">
        <v>84</v>
      </c>
      <c r="C6415" s="1">
        <v>14827.42</v>
      </c>
      <c r="D6415" s="1">
        <v>6546.14</v>
      </c>
      <c r="E6415" s="1">
        <v>21373.56</v>
      </c>
    </row>
    <row r="6416" spans="1:5" hidden="1">
      <c r="A6416" s="1">
        <v>1978</v>
      </c>
      <c r="B6416" s="1">
        <v>85</v>
      </c>
      <c r="C6416" s="1">
        <v>12982.72</v>
      </c>
      <c r="D6416" s="1">
        <v>5599.48</v>
      </c>
      <c r="E6416" s="1">
        <v>18582.2</v>
      </c>
    </row>
    <row r="6417" spans="1:5" hidden="1">
      <c r="A6417" s="1">
        <v>1978</v>
      </c>
      <c r="B6417" s="1">
        <v>86</v>
      </c>
      <c r="C6417" s="1">
        <v>11266.84</v>
      </c>
      <c r="D6417" s="1">
        <v>4684.3500000000004</v>
      </c>
      <c r="E6417" s="1">
        <v>15951.19</v>
      </c>
    </row>
    <row r="6418" spans="1:5" hidden="1">
      <c r="A6418" s="1">
        <v>1978</v>
      </c>
      <c r="B6418" s="1">
        <v>87</v>
      </c>
      <c r="C6418" s="1">
        <v>9594.0499999999993</v>
      </c>
      <c r="D6418" s="1">
        <v>3881.83</v>
      </c>
      <c r="E6418" s="1">
        <v>13475.88</v>
      </c>
    </row>
    <row r="6419" spans="1:5" hidden="1">
      <c r="A6419" s="1">
        <v>1978</v>
      </c>
      <c r="B6419" s="1">
        <v>88</v>
      </c>
      <c r="C6419" s="1">
        <v>7909.62</v>
      </c>
      <c r="D6419" s="1">
        <v>3145.33</v>
      </c>
      <c r="E6419" s="1">
        <v>11054.96</v>
      </c>
    </row>
    <row r="6420" spans="1:5" hidden="1">
      <c r="A6420" s="1">
        <v>1978</v>
      </c>
      <c r="B6420" s="1">
        <v>89</v>
      </c>
      <c r="C6420" s="1">
        <v>6337.63</v>
      </c>
      <c r="D6420" s="1">
        <v>2471.94</v>
      </c>
      <c r="E6420" s="1">
        <v>8809.57</v>
      </c>
    </row>
    <row r="6421" spans="1:5" hidden="1">
      <c r="A6421" s="1">
        <v>1978</v>
      </c>
      <c r="B6421" s="1">
        <v>90</v>
      </c>
      <c r="C6421" s="1">
        <v>4983.17</v>
      </c>
      <c r="D6421" s="1">
        <v>1845.29</v>
      </c>
      <c r="E6421" s="1">
        <v>6828.46</v>
      </c>
    </row>
    <row r="6422" spans="1:5" hidden="1">
      <c r="A6422" s="1">
        <v>1978</v>
      </c>
      <c r="B6422" s="1">
        <v>91</v>
      </c>
      <c r="C6422" s="1">
        <v>3808.2</v>
      </c>
      <c r="D6422" s="1">
        <v>1341.63</v>
      </c>
      <c r="E6422" s="1">
        <v>5149.83</v>
      </c>
    </row>
    <row r="6423" spans="1:5" hidden="1">
      <c r="A6423" s="1">
        <v>1978</v>
      </c>
      <c r="B6423" s="1">
        <v>92</v>
      </c>
      <c r="C6423" s="1">
        <v>2855.97</v>
      </c>
      <c r="D6423" s="1">
        <v>978.47</v>
      </c>
      <c r="E6423" s="1">
        <v>3834.44</v>
      </c>
    </row>
    <row r="6424" spans="1:5" hidden="1">
      <c r="A6424" s="1">
        <v>1978</v>
      </c>
      <c r="B6424" s="1">
        <v>93</v>
      </c>
      <c r="C6424" s="1">
        <v>2141.42</v>
      </c>
      <c r="D6424" s="1">
        <v>706.92</v>
      </c>
      <c r="E6424" s="1">
        <v>2848.33</v>
      </c>
    </row>
    <row r="6425" spans="1:5" hidden="1">
      <c r="A6425" s="1">
        <v>1978</v>
      </c>
      <c r="B6425" s="1">
        <v>94</v>
      </c>
      <c r="C6425" s="1">
        <v>1574.24</v>
      </c>
      <c r="D6425" s="1">
        <v>480.76</v>
      </c>
      <c r="E6425" s="1">
        <v>2055</v>
      </c>
    </row>
    <row r="6426" spans="1:5" hidden="1">
      <c r="A6426" s="1">
        <v>1978</v>
      </c>
      <c r="B6426" s="1">
        <v>95</v>
      </c>
      <c r="C6426" s="1">
        <v>1096.53</v>
      </c>
      <c r="D6426" s="1">
        <v>304.14999999999998</v>
      </c>
      <c r="E6426" s="1">
        <v>1400.67</v>
      </c>
    </row>
    <row r="6427" spans="1:5" hidden="1">
      <c r="A6427" s="1">
        <v>1978</v>
      </c>
      <c r="B6427" s="1">
        <v>96</v>
      </c>
      <c r="C6427" s="1">
        <v>753.35</v>
      </c>
      <c r="D6427" s="1">
        <v>188.03</v>
      </c>
      <c r="E6427" s="1">
        <v>941.37</v>
      </c>
    </row>
    <row r="6428" spans="1:5" hidden="1">
      <c r="A6428" s="1">
        <v>1978</v>
      </c>
      <c r="B6428" s="1">
        <v>97</v>
      </c>
      <c r="C6428" s="1">
        <v>516.34</v>
      </c>
      <c r="D6428" s="1">
        <v>125.21</v>
      </c>
      <c r="E6428" s="1">
        <v>641.54999999999995</v>
      </c>
    </row>
    <row r="6429" spans="1:5" hidden="1">
      <c r="A6429" s="1">
        <v>1978</v>
      </c>
      <c r="B6429" s="1">
        <v>98</v>
      </c>
      <c r="C6429" s="1">
        <v>328.7</v>
      </c>
      <c r="D6429" s="1">
        <v>85.7</v>
      </c>
      <c r="E6429" s="1">
        <v>414.4</v>
      </c>
    </row>
    <row r="6430" spans="1:5" hidden="1">
      <c r="A6430" s="1">
        <v>1978</v>
      </c>
      <c r="B6430" s="1">
        <v>99</v>
      </c>
      <c r="C6430" s="1">
        <v>194.23</v>
      </c>
      <c r="D6430" s="1">
        <v>50.89</v>
      </c>
      <c r="E6430" s="1">
        <v>245.11</v>
      </c>
    </row>
    <row r="6431" spans="1:5" hidden="1">
      <c r="A6431" s="1">
        <v>1978</v>
      </c>
      <c r="B6431" s="1">
        <v>100</v>
      </c>
      <c r="C6431" s="1">
        <v>109.89</v>
      </c>
      <c r="D6431" s="1">
        <v>24.65</v>
      </c>
      <c r="E6431" s="1">
        <v>134.53</v>
      </c>
    </row>
    <row r="6432" spans="1:5" hidden="1">
      <c r="A6432" s="1">
        <v>1978</v>
      </c>
      <c r="B6432" s="1">
        <v>101</v>
      </c>
      <c r="C6432" s="1">
        <v>66.91</v>
      </c>
      <c r="D6432" s="1">
        <v>11.8</v>
      </c>
      <c r="E6432" s="1">
        <v>78.709999999999994</v>
      </c>
    </row>
    <row r="6433" spans="1:5" hidden="1">
      <c r="A6433" s="1">
        <v>1978</v>
      </c>
      <c r="B6433" s="1">
        <v>102</v>
      </c>
      <c r="C6433" s="1">
        <v>45.36</v>
      </c>
      <c r="D6433" s="1">
        <v>8.0500000000000007</v>
      </c>
      <c r="E6433" s="1">
        <v>53.41</v>
      </c>
    </row>
    <row r="6434" spans="1:5" hidden="1">
      <c r="A6434" s="1">
        <v>1978</v>
      </c>
      <c r="B6434" s="1">
        <v>103</v>
      </c>
      <c r="C6434" s="1">
        <v>24.39</v>
      </c>
      <c r="D6434" s="1">
        <v>6.94</v>
      </c>
      <c r="E6434" s="1">
        <v>31.33</v>
      </c>
    </row>
    <row r="6435" spans="1:5" hidden="1">
      <c r="A6435" s="1">
        <v>1978</v>
      </c>
      <c r="B6435" s="1">
        <v>104</v>
      </c>
      <c r="C6435" s="1">
        <v>8.84</v>
      </c>
      <c r="D6435" s="1">
        <v>2.82</v>
      </c>
      <c r="E6435" s="1">
        <v>11.66</v>
      </c>
    </row>
    <row r="6436" spans="1:5" hidden="1">
      <c r="A6436" s="1">
        <v>1978</v>
      </c>
      <c r="B6436" s="1">
        <v>105</v>
      </c>
      <c r="C6436" s="1">
        <v>3.85</v>
      </c>
      <c r="D6436" s="1">
        <v>0.42</v>
      </c>
      <c r="E6436" s="1">
        <v>4.26</v>
      </c>
    </row>
    <row r="6437" spans="1:5" hidden="1">
      <c r="A6437" s="1">
        <v>1978</v>
      </c>
      <c r="B6437" s="1">
        <v>106</v>
      </c>
      <c r="C6437" s="1">
        <v>2.06</v>
      </c>
      <c r="D6437" s="1">
        <v>0.36</v>
      </c>
      <c r="E6437" s="1">
        <v>2.42</v>
      </c>
    </row>
    <row r="6438" spans="1:5" hidden="1">
      <c r="A6438" s="1">
        <v>1978</v>
      </c>
      <c r="B6438" s="1">
        <v>107</v>
      </c>
      <c r="C6438" s="1">
        <v>1.1599999999999999</v>
      </c>
      <c r="D6438" s="1">
        <v>0.42</v>
      </c>
      <c r="E6438" s="1">
        <v>1.58</v>
      </c>
    </row>
    <row r="6439" spans="1:5" hidden="1">
      <c r="A6439" s="1">
        <v>1978</v>
      </c>
      <c r="B6439" s="1">
        <v>108</v>
      </c>
      <c r="C6439" s="1">
        <v>1.0900000000000001</v>
      </c>
      <c r="D6439" s="1">
        <v>0.75</v>
      </c>
      <c r="E6439" s="1">
        <v>1.84</v>
      </c>
    </row>
    <row r="6440" spans="1:5" hidden="1">
      <c r="A6440" s="1">
        <v>1978</v>
      </c>
      <c r="B6440" s="1">
        <v>109</v>
      </c>
      <c r="C6440" s="1">
        <v>0.34</v>
      </c>
      <c r="D6440" s="1">
        <v>0.33</v>
      </c>
      <c r="E6440" s="1">
        <v>0.67</v>
      </c>
    </row>
    <row r="6441" spans="1:5" hidden="1">
      <c r="A6441" s="1">
        <v>1978</v>
      </c>
      <c r="B6441" s="1" t="s">
        <v>121</v>
      </c>
      <c r="C6441" s="1">
        <v>0</v>
      </c>
      <c r="D6441" s="1">
        <v>0</v>
      </c>
      <c r="E6441" s="1">
        <v>0</v>
      </c>
    </row>
    <row r="6442" spans="1:5" hidden="1">
      <c r="A6442" s="1">
        <v>1979</v>
      </c>
      <c r="B6442" s="1">
        <v>0</v>
      </c>
      <c r="C6442" s="1">
        <v>108820.92</v>
      </c>
      <c r="D6442" s="1">
        <v>114516.96</v>
      </c>
      <c r="E6442" s="1">
        <v>223337.88</v>
      </c>
    </row>
    <row r="6443" spans="1:5" hidden="1">
      <c r="A6443" s="1">
        <v>1979</v>
      </c>
      <c r="B6443" s="1">
        <v>1</v>
      </c>
      <c r="C6443" s="1">
        <v>109635.12</v>
      </c>
      <c r="D6443" s="1">
        <v>115177.67</v>
      </c>
      <c r="E6443" s="1">
        <v>224812.79</v>
      </c>
    </row>
    <row r="6444" spans="1:5" hidden="1">
      <c r="A6444" s="1">
        <v>1979</v>
      </c>
      <c r="B6444" s="1">
        <v>2</v>
      </c>
      <c r="C6444" s="1">
        <v>110774.15</v>
      </c>
      <c r="D6444" s="1">
        <v>116113.68</v>
      </c>
      <c r="E6444" s="1">
        <v>226887.84</v>
      </c>
    </row>
    <row r="6445" spans="1:5" hidden="1">
      <c r="A6445" s="1">
        <v>1979</v>
      </c>
      <c r="B6445" s="1">
        <v>3</v>
      </c>
      <c r="C6445" s="1">
        <v>113099.46</v>
      </c>
      <c r="D6445" s="1">
        <v>118245.71</v>
      </c>
      <c r="E6445" s="1">
        <v>231345.17</v>
      </c>
    </row>
    <row r="6446" spans="1:5" hidden="1">
      <c r="A6446" s="1">
        <v>1979</v>
      </c>
      <c r="B6446" s="1">
        <v>4</v>
      </c>
      <c r="C6446" s="1">
        <v>116752.78</v>
      </c>
      <c r="D6446" s="1">
        <v>122498.82</v>
      </c>
      <c r="E6446" s="1">
        <v>239251.61</v>
      </c>
    </row>
    <row r="6447" spans="1:5" hidden="1">
      <c r="A6447" s="1">
        <v>1979</v>
      </c>
      <c r="B6447" s="1">
        <v>5</v>
      </c>
      <c r="C6447" s="1">
        <v>121439.22</v>
      </c>
      <c r="D6447" s="1">
        <v>127432.59</v>
      </c>
      <c r="E6447" s="1">
        <v>248871.82</v>
      </c>
    </row>
    <row r="6448" spans="1:5" hidden="1">
      <c r="A6448" s="1">
        <v>1979</v>
      </c>
      <c r="B6448" s="1">
        <v>6</v>
      </c>
      <c r="C6448" s="1">
        <v>127732.15</v>
      </c>
      <c r="D6448" s="1">
        <v>133172.6</v>
      </c>
      <c r="E6448" s="1">
        <v>260904.74</v>
      </c>
    </row>
    <row r="6449" spans="1:5" hidden="1">
      <c r="A6449" s="1">
        <v>1979</v>
      </c>
      <c r="B6449" s="1">
        <v>7</v>
      </c>
      <c r="C6449" s="1">
        <v>133215.32</v>
      </c>
      <c r="D6449" s="1">
        <v>138429.01</v>
      </c>
      <c r="E6449" s="1">
        <v>271644.33</v>
      </c>
    </row>
    <row r="6450" spans="1:5" hidden="1">
      <c r="A6450" s="1">
        <v>1979</v>
      </c>
      <c r="B6450" s="1">
        <v>8</v>
      </c>
      <c r="C6450" s="1">
        <v>135870.46</v>
      </c>
      <c r="D6450" s="1">
        <v>141338.51</v>
      </c>
      <c r="E6450" s="1">
        <v>277208.96999999997</v>
      </c>
    </row>
    <row r="6451" spans="1:5" hidden="1">
      <c r="A6451" s="1">
        <v>1979</v>
      </c>
      <c r="B6451" s="1">
        <v>9</v>
      </c>
      <c r="C6451" s="1">
        <v>129065.03</v>
      </c>
      <c r="D6451" s="1">
        <v>134668.14000000001</v>
      </c>
      <c r="E6451" s="1">
        <v>263733.17</v>
      </c>
    </row>
    <row r="6452" spans="1:5" hidden="1">
      <c r="A6452" s="1">
        <v>1979</v>
      </c>
      <c r="B6452" s="1">
        <v>10</v>
      </c>
      <c r="C6452" s="1">
        <v>127178.54</v>
      </c>
      <c r="D6452" s="1">
        <v>133058.85999999999</v>
      </c>
      <c r="E6452" s="1">
        <v>260237.4</v>
      </c>
    </row>
    <row r="6453" spans="1:5" hidden="1">
      <c r="A6453" s="1">
        <v>1979</v>
      </c>
      <c r="B6453" s="1">
        <v>11</v>
      </c>
      <c r="C6453" s="1">
        <v>122586.9</v>
      </c>
      <c r="D6453" s="1">
        <v>128504.98</v>
      </c>
      <c r="E6453" s="1">
        <v>251091.89</v>
      </c>
    </row>
    <row r="6454" spans="1:5" hidden="1">
      <c r="A6454" s="1">
        <v>1979</v>
      </c>
      <c r="B6454" s="1">
        <v>12</v>
      </c>
      <c r="C6454" s="1">
        <v>121228.8</v>
      </c>
      <c r="D6454" s="1">
        <v>127269.37</v>
      </c>
      <c r="E6454" s="1">
        <v>248498.17</v>
      </c>
    </row>
    <row r="6455" spans="1:5" hidden="1">
      <c r="A6455" s="1">
        <v>1979</v>
      </c>
      <c r="B6455" s="1">
        <v>13</v>
      </c>
      <c r="C6455" s="1">
        <v>120172.76</v>
      </c>
      <c r="D6455" s="1">
        <v>126069.15</v>
      </c>
      <c r="E6455" s="1">
        <v>246241.92000000001</v>
      </c>
    </row>
    <row r="6456" spans="1:5" hidden="1">
      <c r="A6456" s="1">
        <v>1979</v>
      </c>
      <c r="B6456" s="1">
        <v>14</v>
      </c>
      <c r="C6456" s="1">
        <v>122036.02</v>
      </c>
      <c r="D6456" s="1">
        <v>128044.6</v>
      </c>
      <c r="E6456" s="1">
        <v>250080.63</v>
      </c>
    </row>
    <row r="6457" spans="1:5" hidden="1">
      <c r="A6457" s="1">
        <v>1979</v>
      </c>
      <c r="B6457" s="1">
        <v>15</v>
      </c>
      <c r="C6457" s="1">
        <v>125460.76</v>
      </c>
      <c r="D6457" s="1">
        <v>131796.64000000001</v>
      </c>
      <c r="E6457" s="1">
        <v>257257.4</v>
      </c>
    </row>
    <row r="6458" spans="1:5" hidden="1">
      <c r="A6458" s="1">
        <v>1979</v>
      </c>
      <c r="B6458" s="1">
        <v>16</v>
      </c>
      <c r="C6458" s="1">
        <v>128210.44</v>
      </c>
      <c r="D6458" s="1">
        <v>134284.37</v>
      </c>
      <c r="E6458" s="1">
        <v>262494.81</v>
      </c>
    </row>
    <row r="6459" spans="1:5" hidden="1">
      <c r="A6459" s="1">
        <v>1979</v>
      </c>
      <c r="B6459" s="1">
        <v>17</v>
      </c>
      <c r="C6459" s="1">
        <v>129963.03</v>
      </c>
      <c r="D6459" s="1">
        <v>135530.74</v>
      </c>
      <c r="E6459" s="1">
        <v>265493.76000000001</v>
      </c>
    </row>
    <row r="6460" spans="1:5" hidden="1">
      <c r="A6460" s="1">
        <v>1979</v>
      </c>
      <c r="B6460" s="1">
        <v>18</v>
      </c>
      <c r="C6460" s="1">
        <v>129655.18</v>
      </c>
      <c r="D6460" s="1">
        <v>134655.85999999999</v>
      </c>
      <c r="E6460" s="1">
        <v>264311.05</v>
      </c>
    </row>
    <row r="6461" spans="1:5" hidden="1">
      <c r="A6461" s="1">
        <v>1979</v>
      </c>
      <c r="B6461" s="1">
        <v>19</v>
      </c>
      <c r="C6461" s="1">
        <v>128441.21</v>
      </c>
      <c r="D6461" s="1">
        <v>132676.69</v>
      </c>
      <c r="E6461" s="1">
        <v>261117.9</v>
      </c>
    </row>
    <row r="6462" spans="1:5" hidden="1">
      <c r="A6462" s="1">
        <v>1979</v>
      </c>
      <c r="B6462" s="1">
        <v>20</v>
      </c>
      <c r="C6462" s="1">
        <v>126613.62</v>
      </c>
      <c r="D6462" s="1">
        <v>130193.87</v>
      </c>
      <c r="E6462" s="1">
        <v>256807.49</v>
      </c>
    </row>
    <row r="6463" spans="1:5" hidden="1">
      <c r="A6463" s="1">
        <v>1979</v>
      </c>
      <c r="B6463" s="1">
        <v>21</v>
      </c>
      <c r="C6463" s="1">
        <v>124054.26</v>
      </c>
      <c r="D6463" s="1">
        <v>127547.55</v>
      </c>
      <c r="E6463" s="1">
        <v>251601.81</v>
      </c>
    </row>
    <row r="6464" spans="1:5" hidden="1">
      <c r="A6464" s="1">
        <v>1979</v>
      </c>
      <c r="B6464" s="1">
        <v>22</v>
      </c>
      <c r="C6464" s="1">
        <v>121453.94</v>
      </c>
      <c r="D6464" s="1">
        <v>125445.48</v>
      </c>
      <c r="E6464" s="1">
        <v>246899.42</v>
      </c>
    </row>
    <row r="6465" spans="1:5" hidden="1">
      <c r="A6465" s="1">
        <v>1979</v>
      </c>
      <c r="B6465" s="1">
        <v>23</v>
      </c>
      <c r="C6465" s="1">
        <v>119931.2</v>
      </c>
      <c r="D6465" s="1">
        <v>123983.75</v>
      </c>
      <c r="E6465" s="1">
        <v>243914.95</v>
      </c>
    </row>
    <row r="6466" spans="1:5" hidden="1">
      <c r="A6466" s="1">
        <v>1979</v>
      </c>
      <c r="B6466" s="1">
        <v>24</v>
      </c>
      <c r="C6466" s="1">
        <v>118948.46</v>
      </c>
      <c r="D6466" s="1">
        <v>121779.12</v>
      </c>
      <c r="E6466" s="1">
        <v>240727.58</v>
      </c>
    </row>
    <row r="6467" spans="1:5" hidden="1">
      <c r="A6467" s="1">
        <v>1979</v>
      </c>
      <c r="B6467" s="1">
        <v>25</v>
      </c>
      <c r="C6467" s="1">
        <v>118638.08</v>
      </c>
      <c r="D6467" s="1">
        <v>120383.64</v>
      </c>
      <c r="E6467" s="1">
        <v>239021.72</v>
      </c>
    </row>
    <row r="6468" spans="1:5" hidden="1">
      <c r="A6468" s="1">
        <v>1979</v>
      </c>
      <c r="B6468" s="1">
        <v>26</v>
      </c>
      <c r="C6468" s="1">
        <v>118712.65</v>
      </c>
      <c r="D6468" s="1">
        <v>120645.85</v>
      </c>
      <c r="E6468" s="1">
        <v>239358.5</v>
      </c>
    </row>
    <row r="6469" spans="1:5" hidden="1">
      <c r="A6469" s="1">
        <v>1979</v>
      </c>
      <c r="B6469" s="1">
        <v>27</v>
      </c>
      <c r="C6469" s="1">
        <v>118489.7</v>
      </c>
      <c r="D6469" s="1">
        <v>120614.66</v>
      </c>
      <c r="E6469" s="1">
        <v>239104.35</v>
      </c>
    </row>
    <row r="6470" spans="1:5" hidden="1">
      <c r="A6470" s="1">
        <v>1979</v>
      </c>
      <c r="B6470" s="1">
        <v>28</v>
      </c>
      <c r="C6470" s="1">
        <v>118606.09</v>
      </c>
      <c r="D6470" s="1">
        <v>120893.41</v>
      </c>
      <c r="E6470" s="1">
        <v>239499.5</v>
      </c>
    </row>
    <row r="6471" spans="1:5" hidden="1">
      <c r="A6471" s="1">
        <v>1979</v>
      </c>
      <c r="B6471" s="1">
        <v>29</v>
      </c>
      <c r="C6471" s="1">
        <v>117496.03</v>
      </c>
      <c r="D6471" s="1">
        <v>120158.96</v>
      </c>
      <c r="E6471" s="1">
        <v>237654.99</v>
      </c>
    </row>
    <row r="6472" spans="1:5" hidden="1">
      <c r="A6472" s="1">
        <v>1979</v>
      </c>
      <c r="B6472" s="1">
        <v>30</v>
      </c>
      <c r="C6472" s="1">
        <v>116665.22</v>
      </c>
      <c r="D6472" s="1">
        <v>119531.17</v>
      </c>
      <c r="E6472" s="1">
        <v>236196.39</v>
      </c>
    </row>
    <row r="6473" spans="1:5" hidden="1">
      <c r="A6473" s="1">
        <v>1979</v>
      </c>
      <c r="B6473" s="1">
        <v>31</v>
      </c>
      <c r="C6473" s="1">
        <v>119072.73</v>
      </c>
      <c r="D6473" s="1">
        <v>122811.87</v>
      </c>
      <c r="E6473" s="1">
        <v>241884.6</v>
      </c>
    </row>
    <row r="6474" spans="1:5" hidden="1">
      <c r="A6474" s="1">
        <v>1979</v>
      </c>
      <c r="B6474" s="1">
        <v>32</v>
      </c>
      <c r="C6474" s="1">
        <v>117323.63</v>
      </c>
      <c r="D6474" s="1">
        <v>122501.55</v>
      </c>
      <c r="E6474" s="1">
        <v>239825.18</v>
      </c>
    </row>
    <row r="6475" spans="1:5" hidden="1">
      <c r="A6475" s="1">
        <v>1979</v>
      </c>
      <c r="B6475" s="1">
        <v>33</v>
      </c>
      <c r="C6475" s="1">
        <v>107708.48</v>
      </c>
      <c r="D6475" s="1">
        <v>112970.88</v>
      </c>
      <c r="E6475" s="1">
        <v>220679.35</v>
      </c>
    </row>
    <row r="6476" spans="1:5" hidden="1">
      <c r="A6476" s="1">
        <v>1979</v>
      </c>
      <c r="B6476" s="1">
        <v>34</v>
      </c>
      <c r="C6476" s="1">
        <v>100765.45</v>
      </c>
      <c r="D6476" s="1">
        <v>105131.52</v>
      </c>
      <c r="E6476" s="1">
        <v>205896.98</v>
      </c>
    </row>
    <row r="6477" spans="1:5" hidden="1">
      <c r="A6477" s="1">
        <v>1979</v>
      </c>
      <c r="B6477" s="1">
        <v>35</v>
      </c>
      <c r="C6477" s="1">
        <v>96612.24</v>
      </c>
      <c r="D6477" s="1">
        <v>100589.4</v>
      </c>
      <c r="E6477" s="1">
        <v>197201.64</v>
      </c>
    </row>
    <row r="6478" spans="1:5" hidden="1">
      <c r="A6478" s="1">
        <v>1979</v>
      </c>
      <c r="B6478" s="1">
        <v>36</v>
      </c>
      <c r="C6478" s="1">
        <v>90936.35</v>
      </c>
      <c r="D6478" s="1">
        <v>95261.57</v>
      </c>
      <c r="E6478" s="1">
        <v>186197.92</v>
      </c>
    </row>
    <row r="6479" spans="1:5" hidden="1">
      <c r="A6479" s="1">
        <v>1979</v>
      </c>
      <c r="B6479" s="1">
        <v>37</v>
      </c>
      <c r="C6479" s="1">
        <v>88096.62</v>
      </c>
      <c r="D6479" s="1">
        <v>92686.46</v>
      </c>
      <c r="E6479" s="1">
        <v>180783.08</v>
      </c>
    </row>
    <row r="6480" spans="1:5" hidden="1">
      <c r="A6480" s="1">
        <v>1979</v>
      </c>
      <c r="B6480" s="1">
        <v>38</v>
      </c>
      <c r="C6480" s="1">
        <v>86375.67</v>
      </c>
      <c r="D6480" s="1">
        <v>91102.29</v>
      </c>
      <c r="E6480" s="1">
        <v>177477.96</v>
      </c>
    </row>
    <row r="6481" spans="1:5" hidden="1">
      <c r="A6481" s="1">
        <v>1979</v>
      </c>
      <c r="B6481" s="1">
        <v>39</v>
      </c>
      <c r="C6481" s="1">
        <v>83086.3</v>
      </c>
      <c r="D6481" s="1">
        <v>87732.36</v>
      </c>
      <c r="E6481" s="1">
        <v>170818.67</v>
      </c>
    </row>
    <row r="6482" spans="1:5" hidden="1">
      <c r="A6482" s="1">
        <v>1979</v>
      </c>
      <c r="B6482" s="1">
        <v>40</v>
      </c>
      <c r="C6482" s="1">
        <v>81293.03</v>
      </c>
      <c r="D6482" s="1">
        <v>85249.46</v>
      </c>
      <c r="E6482" s="1">
        <v>166542.49</v>
      </c>
    </row>
    <row r="6483" spans="1:5" hidden="1">
      <c r="A6483" s="1">
        <v>1979</v>
      </c>
      <c r="B6483" s="1">
        <v>41</v>
      </c>
      <c r="C6483" s="1">
        <v>79946.86</v>
      </c>
      <c r="D6483" s="1">
        <v>83588.679999999993</v>
      </c>
      <c r="E6483" s="1">
        <v>163535.54</v>
      </c>
    </row>
    <row r="6484" spans="1:5" hidden="1">
      <c r="A6484" s="1">
        <v>1979</v>
      </c>
      <c r="B6484" s="1">
        <v>42</v>
      </c>
      <c r="C6484" s="1">
        <v>77651.259999999995</v>
      </c>
      <c r="D6484" s="1">
        <v>81536</v>
      </c>
      <c r="E6484" s="1">
        <v>159187.26</v>
      </c>
    </row>
    <row r="6485" spans="1:5" hidden="1">
      <c r="A6485" s="1">
        <v>1979</v>
      </c>
      <c r="B6485" s="1">
        <v>43</v>
      </c>
      <c r="C6485" s="1">
        <v>75261.3</v>
      </c>
      <c r="D6485" s="1">
        <v>78840.800000000003</v>
      </c>
      <c r="E6485" s="1">
        <v>154102.1</v>
      </c>
    </row>
    <row r="6486" spans="1:5" hidden="1">
      <c r="A6486" s="1">
        <v>1979</v>
      </c>
      <c r="B6486" s="1">
        <v>44</v>
      </c>
      <c r="C6486" s="1">
        <v>72395.929999999993</v>
      </c>
      <c r="D6486" s="1">
        <v>75909.47</v>
      </c>
      <c r="E6486" s="1">
        <v>148305.39000000001</v>
      </c>
    </row>
    <row r="6487" spans="1:5" hidden="1">
      <c r="A6487" s="1">
        <v>1979</v>
      </c>
      <c r="B6487" s="1">
        <v>45</v>
      </c>
      <c r="C6487" s="1">
        <v>70891.17</v>
      </c>
      <c r="D6487" s="1">
        <v>74931.820000000007</v>
      </c>
      <c r="E6487" s="1">
        <v>145823</v>
      </c>
    </row>
    <row r="6488" spans="1:5" hidden="1">
      <c r="A6488" s="1">
        <v>1979</v>
      </c>
      <c r="B6488" s="1">
        <v>46</v>
      </c>
      <c r="C6488" s="1">
        <v>70585.77</v>
      </c>
      <c r="D6488" s="1">
        <v>75041.58</v>
      </c>
      <c r="E6488" s="1">
        <v>145627.35</v>
      </c>
    </row>
    <row r="6489" spans="1:5" hidden="1">
      <c r="A6489" s="1">
        <v>1979</v>
      </c>
      <c r="B6489" s="1">
        <v>47</v>
      </c>
      <c r="C6489" s="1">
        <v>72531.92</v>
      </c>
      <c r="D6489" s="1">
        <v>76896.31</v>
      </c>
      <c r="E6489" s="1">
        <v>149428.23000000001</v>
      </c>
    </row>
    <row r="6490" spans="1:5" hidden="1">
      <c r="A6490" s="1">
        <v>1979</v>
      </c>
      <c r="B6490" s="1">
        <v>48</v>
      </c>
      <c r="C6490" s="1">
        <v>75672.160000000003</v>
      </c>
      <c r="D6490" s="1">
        <v>79737.919999999998</v>
      </c>
      <c r="E6490" s="1">
        <v>155410.07999999999</v>
      </c>
    </row>
    <row r="6491" spans="1:5" hidden="1">
      <c r="A6491" s="1">
        <v>1979</v>
      </c>
      <c r="B6491" s="1">
        <v>49</v>
      </c>
      <c r="C6491" s="1">
        <v>75733.320000000007</v>
      </c>
      <c r="D6491" s="1">
        <v>80004.47</v>
      </c>
      <c r="E6491" s="1">
        <v>155737.79</v>
      </c>
    </row>
    <row r="6492" spans="1:5" hidden="1">
      <c r="A6492" s="1">
        <v>1979</v>
      </c>
      <c r="B6492" s="1">
        <v>50</v>
      </c>
      <c r="C6492" s="1">
        <v>75564.95</v>
      </c>
      <c r="D6492" s="1">
        <v>80130.95</v>
      </c>
      <c r="E6492" s="1">
        <v>155695.9</v>
      </c>
    </row>
    <row r="6493" spans="1:5" hidden="1">
      <c r="A6493" s="1">
        <v>1979</v>
      </c>
      <c r="B6493" s="1">
        <v>51</v>
      </c>
      <c r="C6493" s="1">
        <v>76404.52</v>
      </c>
      <c r="D6493" s="1">
        <v>80807.5</v>
      </c>
      <c r="E6493" s="1">
        <v>157212.01</v>
      </c>
    </row>
    <row r="6494" spans="1:5" hidden="1">
      <c r="A6494" s="1">
        <v>1979</v>
      </c>
      <c r="B6494" s="1">
        <v>52</v>
      </c>
      <c r="C6494" s="1">
        <v>76662.880000000005</v>
      </c>
      <c r="D6494" s="1">
        <v>80486.259999999995</v>
      </c>
      <c r="E6494" s="1">
        <v>157149.14000000001</v>
      </c>
    </row>
    <row r="6495" spans="1:5" hidden="1">
      <c r="A6495" s="1">
        <v>1979</v>
      </c>
      <c r="B6495" s="1">
        <v>53</v>
      </c>
      <c r="C6495" s="1">
        <v>76455.960000000006</v>
      </c>
      <c r="D6495" s="1">
        <v>79123.09</v>
      </c>
      <c r="E6495" s="1">
        <v>155579.04</v>
      </c>
    </row>
    <row r="6496" spans="1:5" hidden="1">
      <c r="A6496" s="1">
        <v>1979</v>
      </c>
      <c r="B6496" s="1">
        <v>54</v>
      </c>
      <c r="C6496" s="1">
        <v>75529.34</v>
      </c>
      <c r="D6496" s="1">
        <v>77135.990000000005</v>
      </c>
      <c r="E6496" s="1">
        <v>152665.32999999999</v>
      </c>
    </row>
    <row r="6497" spans="1:5" hidden="1">
      <c r="A6497" s="1">
        <v>1979</v>
      </c>
      <c r="B6497" s="1">
        <v>55</v>
      </c>
      <c r="C6497" s="1">
        <v>74650.11</v>
      </c>
      <c r="D6497" s="1">
        <v>75638.31</v>
      </c>
      <c r="E6497" s="1">
        <v>150288.43</v>
      </c>
    </row>
    <row r="6498" spans="1:5" hidden="1">
      <c r="A6498" s="1">
        <v>1979</v>
      </c>
      <c r="B6498" s="1">
        <v>56</v>
      </c>
      <c r="C6498" s="1">
        <v>74047.12</v>
      </c>
      <c r="D6498" s="1">
        <v>74191.66</v>
      </c>
      <c r="E6498" s="1">
        <v>148238.78</v>
      </c>
    </row>
    <row r="6499" spans="1:5" hidden="1">
      <c r="A6499" s="1">
        <v>1979</v>
      </c>
      <c r="B6499" s="1">
        <v>57</v>
      </c>
      <c r="C6499" s="1">
        <v>73945.42</v>
      </c>
      <c r="D6499" s="1">
        <v>72737.56</v>
      </c>
      <c r="E6499" s="1">
        <v>146682.98000000001</v>
      </c>
    </row>
    <row r="6500" spans="1:5" hidden="1">
      <c r="A6500" s="1">
        <v>1979</v>
      </c>
      <c r="B6500" s="1">
        <v>58</v>
      </c>
      <c r="C6500" s="1">
        <v>72621.36</v>
      </c>
      <c r="D6500" s="1">
        <v>69966.16</v>
      </c>
      <c r="E6500" s="1">
        <v>142587.51999999999</v>
      </c>
    </row>
    <row r="6501" spans="1:5" hidden="1">
      <c r="A6501" s="1">
        <v>1979</v>
      </c>
      <c r="B6501" s="1">
        <v>59</v>
      </c>
      <c r="C6501" s="1">
        <v>67497.100000000006</v>
      </c>
      <c r="D6501" s="1">
        <v>64025.99</v>
      </c>
      <c r="E6501" s="1">
        <v>131523.09</v>
      </c>
    </row>
    <row r="6502" spans="1:5" hidden="1">
      <c r="A6502" s="1">
        <v>1979</v>
      </c>
      <c r="B6502" s="1">
        <v>60</v>
      </c>
      <c r="C6502" s="1">
        <v>62230.64</v>
      </c>
      <c r="D6502" s="1">
        <v>58121.03</v>
      </c>
      <c r="E6502" s="1">
        <v>120351.67</v>
      </c>
    </row>
    <row r="6503" spans="1:5" hidden="1">
      <c r="A6503" s="1">
        <v>1979</v>
      </c>
      <c r="B6503" s="1">
        <v>61</v>
      </c>
      <c r="C6503" s="1">
        <v>60791.48</v>
      </c>
      <c r="D6503" s="1">
        <v>56143.77</v>
      </c>
      <c r="E6503" s="1">
        <v>116935.26</v>
      </c>
    </row>
    <row r="6504" spans="1:5" hidden="1">
      <c r="A6504" s="1">
        <v>1979</v>
      </c>
      <c r="B6504" s="1">
        <v>62</v>
      </c>
      <c r="C6504" s="1">
        <v>61105.47</v>
      </c>
      <c r="D6504" s="1">
        <v>56022.94</v>
      </c>
      <c r="E6504" s="1">
        <v>117128.41</v>
      </c>
    </row>
    <row r="6505" spans="1:5" hidden="1">
      <c r="A6505" s="1">
        <v>1979</v>
      </c>
      <c r="B6505" s="1">
        <v>63</v>
      </c>
      <c r="C6505" s="1">
        <v>61056.93</v>
      </c>
      <c r="D6505" s="1">
        <v>55541.760000000002</v>
      </c>
      <c r="E6505" s="1">
        <v>116598.69</v>
      </c>
    </row>
    <row r="6506" spans="1:5" hidden="1">
      <c r="A6506" s="1">
        <v>1979</v>
      </c>
      <c r="B6506" s="1">
        <v>64</v>
      </c>
      <c r="C6506" s="1">
        <v>60594.38</v>
      </c>
      <c r="D6506" s="1">
        <v>54995.24</v>
      </c>
      <c r="E6506" s="1">
        <v>115589.62</v>
      </c>
    </row>
    <row r="6507" spans="1:5" hidden="1">
      <c r="A6507" s="1">
        <v>1979</v>
      </c>
      <c r="B6507" s="1">
        <v>65</v>
      </c>
      <c r="C6507" s="1">
        <v>59502.239999999998</v>
      </c>
      <c r="D6507" s="1">
        <v>53531.3</v>
      </c>
      <c r="E6507" s="1">
        <v>113033.54</v>
      </c>
    </row>
    <row r="6508" spans="1:5" hidden="1">
      <c r="A6508" s="1">
        <v>1979</v>
      </c>
      <c r="B6508" s="1">
        <v>66</v>
      </c>
      <c r="C6508" s="1">
        <v>57127.93</v>
      </c>
      <c r="D6508" s="1">
        <v>50697.55</v>
      </c>
      <c r="E6508" s="1">
        <v>107825.48</v>
      </c>
    </row>
    <row r="6509" spans="1:5" hidden="1">
      <c r="A6509" s="1">
        <v>1979</v>
      </c>
      <c r="B6509" s="1">
        <v>67</v>
      </c>
      <c r="C6509" s="1">
        <v>55198.67</v>
      </c>
      <c r="D6509" s="1">
        <v>47920.19</v>
      </c>
      <c r="E6509" s="1">
        <v>103118.87</v>
      </c>
    </row>
    <row r="6510" spans="1:5" hidden="1">
      <c r="A6510" s="1">
        <v>1979</v>
      </c>
      <c r="B6510" s="1">
        <v>68</v>
      </c>
      <c r="C6510" s="1">
        <v>53249.26</v>
      </c>
      <c r="D6510" s="1">
        <v>44914.97</v>
      </c>
      <c r="E6510" s="1">
        <v>98164.23</v>
      </c>
    </row>
    <row r="6511" spans="1:5" hidden="1">
      <c r="A6511" s="1">
        <v>1979</v>
      </c>
      <c r="B6511" s="1">
        <v>69</v>
      </c>
      <c r="C6511" s="1">
        <v>49671.21</v>
      </c>
      <c r="D6511" s="1">
        <v>41421.019999999997</v>
      </c>
      <c r="E6511" s="1">
        <v>91092.23</v>
      </c>
    </row>
    <row r="6512" spans="1:5" hidden="1">
      <c r="A6512" s="1">
        <v>1979</v>
      </c>
      <c r="B6512" s="1">
        <v>70</v>
      </c>
      <c r="C6512" s="1">
        <v>46559.9</v>
      </c>
      <c r="D6512" s="1">
        <v>38451.730000000003</v>
      </c>
      <c r="E6512" s="1">
        <v>85011.63</v>
      </c>
    </row>
    <row r="6513" spans="1:5" hidden="1">
      <c r="A6513" s="1">
        <v>1979</v>
      </c>
      <c r="B6513" s="1">
        <v>71</v>
      </c>
      <c r="C6513" s="1">
        <v>44128.72</v>
      </c>
      <c r="D6513" s="1">
        <v>35806.120000000003</v>
      </c>
      <c r="E6513" s="1">
        <v>79934.83</v>
      </c>
    </row>
    <row r="6514" spans="1:5" hidden="1">
      <c r="A6514" s="1">
        <v>1979</v>
      </c>
      <c r="B6514" s="1">
        <v>72</v>
      </c>
      <c r="C6514" s="1">
        <v>41526.949999999997</v>
      </c>
      <c r="D6514" s="1">
        <v>33056.879999999997</v>
      </c>
      <c r="E6514" s="1">
        <v>74583.839999999997</v>
      </c>
    </row>
    <row r="6515" spans="1:5" hidden="1">
      <c r="A6515" s="1">
        <v>1979</v>
      </c>
      <c r="B6515" s="1">
        <v>73</v>
      </c>
      <c r="C6515" s="1">
        <v>39211.06</v>
      </c>
      <c r="D6515" s="1">
        <v>30339.64</v>
      </c>
      <c r="E6515" s="1">
        <v>69550.7</v>
      </c>
    </row>
    <row r="6516" spans="1:5" hidden="1">
      <c r="A6516" s="1">
        <v>1979</v>
      </c>
      <c r="B6516" s="1">
        <v>74</v>
      </c>
      <c r="C6516" s="1">
        <v>36508.83</v>
      </c>
      <c r="D6516" s="1">
        <v>27453.96</v>
      </c>
      <c r="E6516" s="1">
        <v>63962.78</v>
      </c>
    </row>
    <row r="6517" spans="1:5" hidden="1">
      <c r="A6517" s="1">
        <v>1979</v>
      </c>
      <c r="B6517" s="1">
        <v>75</v>
      </c>
      <c r="C6517" s="1">
        <v>33437.69</v>
      </c>
      <c r="D6517" s="1">
        <v>24511.45</v>
      </c>
      <c r="E6517" s="1">
        <v>57949.14</v>
      </c>
    </row>
    <row r="6518" spans="1:5" hidden="1">
      <c r="A6518" s="1">
        <v>1979</v>
      </c>
      <c r="B6518" s="1">
        <v>76</v>
      </c>
      <c r="C6518" s="1">
        <v>30641.39</v>
      </c>
      <c r="D6518" s="1">
        <v>21723.69</v>
      </c>
      <c r="E6518" s="1">
        <v>52365.08</v>
      </c>
    </row>
    <row r="6519" spans="1:5" hidden="1">
      <c r="A6519" s="1">
        <v>1979</v>
      </c>
      <c r="B6519" s="1">
        <v>77</v>
      </c>
      <c r="C6519" s="1">
        <v>29472.62</v>
      </c>
      <c r="D6519" s="1">
        <v>19613.849999999999</v>
      </c>
      <c r="E6519" s="1">
        <v>49086.47</v>
      </c>
    </row>
    <row r="6520" spans="1:5" hidden="1">
      <c r="A6520" s="1">
        <v>1979</v>
      </c>
      <c r="B6520" s="1">
        <v>78</v>
      </c>
      <c r="C6520" s="1">
        <v>29204.07</v>
      </c>
      <c r="D6520" s="1">
        <v>17984.07</v>
      </c>
      <c r="E6520" s="1">
        <v>47188.15</v>
      </c>
    </row>
    <row r="6521" spans="1:5" hidden="1">
      <c r="A6521" s="1">
        <v>1979</v>
      </c>
      <c r="B6521" s="1">
        <v>79</v>
      </c>
      <c r="C6521" s="1">
        <v>26671.69</v>
      </c>
      <c r="D6521" s="1">
        <v>15516.98</v>
      </c>
      <c r="E6521" s="1">
        <v>42188.67</v>
      </c>
    </row>
    <row r="6522" spans="1:5" hidden="1">
      <c r="A6522" s="1">
        <v>1979</v>
      </c>
      <c r="B6522" s="1">
        <v>80</v>
      </c>
      <c r="C6522" s="1">
        <v>22758.83</v>
      </c>
      <c r="D6522" s="1">
        <v>12520.31</v>
      </c>
      <c r="E6522" s="1">
        <v>35279.15</v>
      </c>
    </row>
    <row r="6523" spans="1:5" hidden="1">
      <c r="A6523" s="1">
        <v>1979</v>
      </c>
      <c r="B6523" s="1">
        <v>81</v>
      </c>
      <c r="C6523" s="1">
        <v>20319.23</v>
      </c>
      <c r="D6523" s="1">
        <v>10485.49</v>
      </c>
      <c r="E6523" s="1">
        <v>30804.720000000001</v>
      </c>
    </row>
    <row r="6524" spans="1:5" hidden="1">
      <c r="A6524" s="1">
        <v>1979</v>
      </c>
      <c r="B6524" s="1">
        <v>82</v>
      </c>
      <c r="C6524" s="1">
        <v>18774.18</v>
      </c>
      <c r="D6524" s="1">
        <v>8976.48</v>
      </c>
      <c r="E6524" s="1">
        <v>27750.66</v>
      </c>
    </row>
    <row r="6525" spans="1:5" hidden="1">
      <c r="A6525" s="1">
        <v>1979</v>
      </c>
      <c r="B6525" s="1">
        <v>83</v>
      </c>
      <c r="C6525" s="1">
        <v>17186.79</v>
      </c>
      <c r="D6525" s="1">
        <v>7730.16</v>
      </c>
      <c r="E6525" s="1">
        <v>24916.95</v>
      </c>
    </row>
    <row r="6526" spans="1:5" hidden="1">
      <c r="A6526" s="1">
        <v>1979</v>
      </c>
      <c r="B6526" s="1">
        <v>84</v>
      </c>
      <c r="C6526" s="1">
        <v>15317.44</v>
      </c>
      <c r="D6526" s="1">
        <v>6572.48</v>
      </c>
      <c r="E6526" s="1">
        <v>21889.93</v>
      </c>
    </row>
    <row r="6527" spans="1:5" hidden="1">
      <c r="A6527" s="1">
        <v>1979</v>
      </c>
      <c r="B6527" s="1">
        <v>85</v>
      </c>
      <c r="C6527" s="1">
        <v>13305.98</v>
      </c>
      <c r="D6527" s="1">
        <v>5589.51</v>
      </c>
      <c r="E6527" s="1">
        <v>18895.490000000002</v>
      </c>
    </row>
    <row r="6528" spans="1:5" hidden="1">
      <c r="A6528" s="1">
        <v>1979</v>
      </c>
      <c r="B6528" s="1">
        <v>86</v>
      </c>
      <c r="C6528" s="1">
        <v>11493.86</v>
      </c>
      <c r="D6528" s="1">
        <v>4724.9799999999996</v>
      </c>
      <c r="E6528" s="1">
        <v>16218.84</v>
      </c>
    </row>
    <row r="6529" spans="1:5" hidden="1">
      <c r="A6529" s="1">
        <v>1979</v>
      </c>
      <c r="B6529" s="1">
        <v>87</v>
      </c>
      <c r="C6529" s="1">
        <v>9857.36</v>
      </c>
      <c r="D6529" s="1">
        <v>3895.41</v>
      </c>
      <c r="E6529" s="1">
        <v>13752.76</v>
      </c>
    </row>
    <row r="6530" spans="1:5" hidden="1">
      <c r="A6530" s="1">
        <v>1979</v>
      </c>
      <c r="B6530" s="1">
        <v>88</v>
      </c>
      <c r="C6530" s="1">
        <v>8332.41</v>
      </c>
      <c r="D6530" s="1">
        <v>3198.61</v>
      </c>
      <c r="E6530" s="1">
        <v>11531.02</v>
      </c>
    </row>
    <row r="6531" spans="1:5" hidden="1">
      <c r="A6531" s="1">
        <v>1979</v>
      </c>
      <c r="B6531" s="1">
        <v>89</v>
      </c>
      <c r="C6531" s="1">
        <v>6745.46</v>
      </c>
      <c r="D6531" s="1">
        <v>2548.98</v>
      </c>
      <c r="E6531" s="1">
        <v>9294.44</v>
      </c>
    </row>
    <row r="6532" spans="1:5" hidden="1">
      <c r="A6532" s="1">
        <v>1979</v>
      </c>
      <c r="B6532" s="1">
        <v>90</v>
      </c>
      <c r="C6532" s="1">
        <v>5298.97</v>
      </c>
      <c r="D6532" s="1">
        <v>1960.32</v>
      </c>
      <c r="E6532" s="1">
        <v>7259.28</v>
      </c>
    </row>
    <row r="6533" spans="1:5" hidden="1">
      <c r="A6533" s="1">
        <v>1979</v>
      </c>
      <c r="B6533" s="1">
        <v>91</v>
      </c>
      <c r="C6533" s="1">
        <v>4121.51</v>
      </c>
      <c r="D6533" s="1">
        <v>1445.29</v>
      </c>
      <c r="E6533" s="1">
        <v>5566.8</v>
      </c>
    </row>
    <row r="6534" spans="1:5" hidden="1">
      <c r="A6534" s="1">
        <v>1979</v>
      </c>
      <c r="B6534" s="1">
        <v>92</v>
      </c>
      <c r="C6534" s="1">
        <v>3100.16</v>
      </c>
      <c r="D6534" s="1">
        <v>1040.02</v>
      </c>
      <c r="E6534" s="1">
        <v>4140.17</v>
      </c>
    </row>
    <row r="6535" spans="1:5" hidden="1">
      <c r="A6535" s="1">
        <v>1979</v>
      </c>
      <c r="B6535" s="1">
        <v>93</v>
      </c>
      <c r="C6535" s="1">
        <v>2280.42</v>
      </c>
      <c r="D6535" s="1">
        <v>741.14</v>
      </c>
      <c r="E6535" s="1">
        <v>3021.56</v>
      </c>
    </row>
    <row r="6536" spans="1:5" hidden="1">
      <c r="A6536" s="1">
        <v>1979</v>
      </c>
      <c r="B6536" s="1">
        <v>94</v>
      </c>
      <c r="C6536" s="1">
        <v>1679.06</v>
      </c>
      <c r="D6536" s="1">
        <v>518.21</v>
      </c>
      <c r="E6536" s="1">
        <v>2197.27</v>
      </c>
    </row>
    <row r="6537" spans="1:5" hidden="1">
      <c r="A6537" s="1">
        <v>1979</v>
      </c>
      <c r="B6537" s="1">
        <v>95</v>
      </c>
      <c r="C6537" s="1">
        <v>1202.19</v>
      </c>
      <c r="D6537" s="1">
        <v>349.07</v>
      </c>
      <c r="E6537" s="1">
        <v>1551.27</v>
      </c>
    </row>
    <row r="6538" spans="1:5" hidden="1">
      <c r="A6538" s="1">
        <v>1979</v>
      </c>
      <c r="B6538" s="1">
        <v>96</v>
      </c>
      <c r="C6538" s="1">
        <v>818.41</v>
      </c>
      <c r="D6538" s="1">
        <v>216.89</v>
      </c>
      <c r="E6538" s="1">
        <v>1035.3</v>
      </c>
    </row>
    <row r="6539" spans="1:5" hidden="1">
      <c r="A6539" s="1">
        <v>1979</v>
      </c>
      <c r="B6539" s="1">
        <v>97</v>
      </c>
      <c r="C6539" s="1">
        <v>552.65</v>
      </c>
      <c r="D6539" s="1">
        <v>127.59</v>
      </c>
      <c r="E6539" s="1">
        <v>680.24</v>
      </c>
    </row>
    <row r="6540" spans="1:5" hidden="1">
      <c r="A6540" s="1">
        <v>1979</v>
      </c>
      <c r="B6540" s="1">
        <v>98</v>
      </c>
      <c r="C6540" s="1">
        <v>362.19</v>
      </c>
      <c r="D6540" s="1">
        <v>83.67</v>
      </c>
      <c r="E6540" s="1">
        <v>445.86</v>
      </c>
    </row>
    <row r="6541" spans="1:5" hidden="1">
      <c r="A6541" s="1">
        <v>1979</v>
      </c>
      <c r="B6541" s="1">
        <v>99</v>
      </c>
      <c r="C6541" s="1">
        <v>224.16</v>
      </c>
      <c r="D6541" s="1">
        <v>56.26</v>
      </c>
      <c r="E6541" s="1">
        <v>280.42</v>
      </c>
    </row>
    <row r="6542" spans="1:5" hidden="1">
      <c r="A6542" s="1">
        <v>1979</v>
      </c>
      <c r="B6542" s="1">
        <v>100</v>
      </c>
      <c r="C6542" s="1">
        <v>130.84</v>
      </c>
      <c r="D6542" s="1">
        <v>31.81</v>
      </c>
      <c r="E6542" s="1">
        <v>162.65</v>
      </c>
    </row>
    <row r="6543" spans="1:5" hidden="1">
      <c r="A6543" s="1">
        <v>1979</v>
      </c>
      <c r="B6543" s="1">
        <v>101</v>
      </c>
      <c r="C6543" s="1">
        <v>73.47</v>
      </c>
      <c r="D6543" s="1">
        <v>14.86</v>
      </c>
      <c r="E6543" s="1">
        <v>88.33</v>
      </c>
    </row>
    <row r="6544" spans="1:5" hidden="1">
      <c r="A6544" s="1">
        <v>1979</v>
      </c>
      <c r="B6544" s="1">
        <v>102</v>
      </c>
      <c r="C6544" s="1">
        <v>45.22</v>
      </c>
      <c r="D6544" s="1">
        <v>6.34</v>
      </c>
      <c r="E6544" s="1">
        <v>51.56</v>
      </c>
    </row>
    <row r="6545" spans="1:5" hidden="1">
      <c r="A6545" s="1">
        <v>1979</v>
      </c>
      <c r="B6545" s="1">
        <v>103</v>
      </c>
      <c r="C6545" s="1">
        <v>28.52</v>
      </c>
      <c r="D6545" s="1">
        <v>5.55</v>
      </c>
      <c r="E6545" s="1">
        <v>34.07</v>
      </c>
    </row>
    <row r="6546" spans="1:5" hidden="1">
      <c r="A6546" s="1">
        <v>1979</v>
      </c>
      <c r="B6546" s="1">
        <v>104</v>
      </c>
      <c r="C6546" s="1">
        <v>15.39</v>
      </c>
      <c r="D6546" s="1">
        <v>4.87</v>
      </c>
      <c r="E6546" s="1">
        <v>20.260000000000002</v>
      </c>
    </row>
    <row r="6547" spans="1:5" hidden="1">
      <c r="A6547" s="1">
        <v>1979</v>
      </c>
      <c r="B6547" s="1">
        <v>105</v>
      </c>
      <c r="C6547" s="1">
        <v>6.27</v>
      </c>
      <c r="D6547" s="1">
        <v>1.34</v>
      </c>
      <c r="E6547" s="1">
        <v>7.61</v>
      </c>
    </row>
    <row r="6548" spans="1:5" hidden="1">
      <c r="A6548" s="1">
        <v>1979</v>
      </c>
      <c r="B6548" s="1">
        <v>106</v>
      </c>
      <c r="C6548" s="1">
        <v>2.0299999999999998</v>
      </c>
      <c r="D6548" s="1">
        <v>0</v>
      </c>
      <c r="E6548" s="1">
        <v>2.0299999999999998</v>
      </c>
    </row>
    <row r="6549" spans="1:5" hidden="1">
      <c r="A6549" s="1">
        <v>1979</v>
      </c>
      <c r="B6549" s="1">
        <v>107</v>
      </c>
      <c r="C6549" s="1">
        <v>0.75</v>
      </c>
      <c r="D6549" s="1">
        <v>0</v>
      </c>
      <c r="E6549" s="1">
        <v>0.75</v>
      </c>
    </row>
    <row r="6550" spans="1:5" hidden="1">
      <c r="A6550" s="1">
        <v>1979</v>
      </c>
      <c r="B6550" s="1">
        <v>108</v>
      </c>
      <c r="C6550" s="1">
        <v>1.1599999999999999</v>
      </c>
      <c r="D6550" s="1">
        <v>0.42</v>
      </c>
      <c r="E6550" s="1">
        <v>1.58</v>
      </c>
    </row>
    <row r="6551" spans="1:5" hidden="1">
      <c r="A6551" s="1">
        <v>1979</v>
      </c>
      <c r="B6551" s="1">
        <v>109</v>
      </c>
      <c r="C6551" s="1">
        <v>1.0900000000000001</v>
      </c>
      <c r="D6551" s="1">
        <v>0.36</v>
      </c>
      <c r="E6551" s="1">
        <v>1.45</v>
      </c>
    </row>
    <row r="6552" spans="1:5" hidden="1">
      <c r="A6552" s="1">
        <v>1979</v>
      </c>
      <c r="B6552" s="1" t="s">
        <v>121</v>
      </c>
      <c r="C6552" s="1">
        <v>0.34</v>
      </c>
      <c r="D6552" s="1">
        <v>0</v>
      </c>
      <c r="E6552" s="1">
        <v>0.34</v>
      </c>
    </row>
    <row r="6553" spans="1:5" hidden="1">
      <c r="A6553" s="1">
        <v>1980</v>
      </c>
      <c r="B6553" s="1">
        <v>0</v>
      </c>
      <c r="C6553" s="1">
        <v>109074.11</v>
      </c>
      <c r="D6553" s="1">
        <v>114815.09</v>
      </c>
      <c r="E6553" s="1">
        <v>223889.21</v>
      </c>
    </row>
    <row r="6554" spans="1:5" hidden="1">
      <c r="A6554" s="1">
        <v>1980</v>
      </c>
      <c r="B6554" s="1">
        <v>1</v>
      </c>
      <c r="C6554" s="1">
        <v>109358.42</v>
      </c>
      <c r="D6554" s="1">
        <v>114852.29</v>
      </c>
      <c r="E6554" s="1">
        <v>224210.72</v>
      </c>
    </row>
    <row r="6555" spans="1:5" hidden="1">
      <c r="A6555" s="1">
        <v>1980</v>
      </c>
      <c r="B6555" s="1">
        <v>2</v>
      </c>
      <c r="C6555" s="1">
        <v>110457.46</v>
      </c>
      <c r="D6555" s="1">
        <v>115883.92</v>
      </c>
      <c r="E6555" s="1">
        <v>226341.38</v>
      </c>
    </row>
    <row r="6556" spans="1:5" hidden="1">
      <c r="A6556" s="1">
        <v>1980</v>
      </c>
      <c r="B6556" s="1">
        <v>3</v>
      </c>
      <c r="C6556" s="1">
        <v>111633.3</v>
      </c>
      <c r="D6556" s="1">
        <v>116934.23</v>
      </c>
      <c r="E6556" s="1">
        <v>228567.52</v>
      </c>
    </row>
    <row r="6557" spans="1:5" hidden="1">
      <c r="A6557" s="1">
        <v>1980</v>
      </c>
      <c r="B6557" s="1">
        <v>4</v>
      </c>
      <c r="C6557" s="1">
        <v>113983.45</v>
      </c>
      <c r="D6557" s="1">
        <v>119263.05</v>
      </c>
      <c r="E6557" s="1">
        <v>233246.51</v>
      </c>
    </row>
    <row r="6558" spans="1:5" hidden="1">
      <c r="A6558" s="1">
        <v>1980</v>
      </c>
      <c r="B6558" s="1">
        <v>5</v>
      </c>
      <c r="C6558" s="1">
        <v>117605.67</v>
      </c>
      <c r="D6558" s="1">
        <v>123484.06</v>
      </c>
      <c r="E6558" s="1">
        <v>241089.73</v>
      </c>
    </row>
    <row r="6559" spans="1:5" hidden="1">
      <c r="A6559" s="1">
        <v>1980</v>
      </c>
      <c r="B6559" s="1">
        <v>6</v>
      </c>
      <c r="C6559" s="1">
        <v>122075.26</v>
      </c>
      <c r="D6559" s="1">
        <v>128104.93</v>
      </c>
      <c r="E6559" s="1">
        <v>250180.19</v>
      </c>
    </row>
    <row r="6560" spans="1:5" hidden="1">
      <c r="A6560" s="1">
        <v>1980</v>
      </c>
      <c r="B6560" s="1">
        <v>7</v>
      </c>
      <c r="C6560" s="1">
        <v>128171.52</v>
      </c>
      <c r="D6560" s="1">
        <v>133682.84</v>
      </c>
      <c r="E6560" s="1">
        <v>261854.35</v>
      </c>
    </row>
    <row r="6561" spans="1:5" hidden="1">
      <c r="A6561" s="1">
        <v>1980</v>
      </c>
      <c r="B6561" s="1">
        <v>8</v>
      </c>
      <c r="C6561" s="1">
        <v>133764.74</v>
      </c>
      <c r="D6561" s="1">
        <v>139037.14000000001</v>
      </c>
      <c r="E6561" s="1">
        <v>272801.88</v>
      </c>
    </row>
    <row r="6562" spans="1:5" hidden="1">
      <c r="A6562" s="1">
        <v>1980</v>
      </c>
      <c r="B6562" s="1">
        <v>9</v>
      </c>
      <c r="C6562" s="1">
        <v>136584.95000000001</v>
      </c>
      <c r="D6562" s="1">
        <v>142088.29999999999</v>
      </c>
      <c r="E6562" s="1">
        <v>278673.25</v>
      </c>
    </row>
    <row r="6563" spans="1:5" hidden="1">
      <c r="A6563" s="1">
        <v>1980</v>
      </c>
      <c r="B6563" s="1">
        <v>10</v>
      </c>
      <c r="C6563" s="1">
        <v>129796.06</v>
      </c>
      <c r="D6563" s="1">
        <v>135392.82999999999</v>
      </c>
      <c r="E6563" s="1">
        <v>265188.89</v>
      </c>
    </row>
    <row r="6564" spans="1:5" hidden="1">
      <c r="A6564" s="1">
        <v>1980</v>
      </c>
      <c r="B6564" s="1">
        <v>11</v>
      </c>
      <c r="C6564" s="1">
        <v>127975.57</v>
      </c>
      <c r="D6564" s="1">
        <v>133764.64000000001</v>
      </c>
      <c r="E6564" s="1">
        <v>261740.2</v>
      </c>
    </row>
    <row r="6565" spans="1:5" hidden="1">
      <c r="A6565" s="1">
        <v>1980</v>
      </c>
      <c r="B6565" s="1">
        <v>12</v>
      </c>
      <c r="C6565" s="1">
        <v>123427.54</v>
      </c>
      <c r="D6565" s="1">
        <v>129156.41</v>
      </c>
      <c r="E6565" s="1">
        <v>252583.95</v>
      </c>
    </row>
    <row r="6566" spans="1:5" hidden="1">
      <c r="A6566" s="1">
        <v>1980</v>
      </c>
      <c r="B6566" s="1">
        <v>13</v>
      </c>
      <c r="C6566" s="1">
        <v>122004.22</v>
      </c>
      <c r="D6566" s="1">
        <v>127884.43</v>
      </c>
      <c r="E6566" s="1">
        <v>249888.66</v>
      </c>
    </row>
    <row r="6567" spans="1:5" hidden="1">
      <c r="A6567" s="1">
        <v>1980</v>
      </c>
      <c r="B6567" s="1">
        <v>14</v>
      </c>
      <c r="C6567" s="1">
        <v>120980.93</v>
      </c>
      <c r="D6567" s="1">
        <v>126717.67</v>
      </c>
      <c r="E6567" s="1">
        <v>247698.6</v>
      </c>
    </row>
    <row r="6568" spans="1:5" hidden="1">
      <c r="A6568" s="1">
        <v>1980</v>
      </c>
      <c r="B6568" s="1">
        <v>15</v>
      </c>
      <c r="C6568" s="1">
        <v>122811.81</v>
      </c>
      <c r="D6568" s="1">
        <v>128577.38</v>
      </c>
      <c r="E6568" s="1">
        <v>251389.19</v>
      </c>
    </row>
    <row r="6569" spans="1:5" hidden="1">
      <c r="A6569" s="1">
        <v>1980</v>
      </c>
      <c r="B6569" s="1">
        <v>16</v>
      </c>
      <c r="C6569" s="1">
        <v>126225.96</v>
      </c>
      <c r="D6569" s="1">
        <v>132087.69</v>
      </c>
      <c r="E6569" s="1">
        <v>258313.65</v>
      </c>
    </row>
    <row r="6570" spans="1:5" hidden="1">
      <c r="A6570" s="1">
        <v>1980</v>
      </c>
      <c r="B6570" s="1">
        <v>17</v>
      </c>
      <c r="C6570" s="1">
        <v>129078.58</v>
      </c>
      <c r="D6570" s="1">
        <v>134484.1</v>
      </c>
      <c r="E6570" s="1">
        <v>263562.68</v>
      </c>
    </row>
    <row r="6571" spans="1:5" hidden="1">
      <c r="A6571" s="1">
        <v>1980</v>
      </c>
      <c r="B6571" s="1">
        <v>18</v>
      </c>
      <c r="C6571" s="1">
        <v>131150.46</v>
      </c>
      <c r="D6571" s="1">
        <v>135768.24</v>
      </c>
      <c r="E6571" s="1">
        <v>266918.7</v>
      </c>
    </row>
    <row r="6572" spans="1:5" hidden="1">
      <c r="A6572" s="1">
        <v>1980</v>
      </c>
      <c r="B6572" s="1">
        <v>19</v>
      </c>
      <c r="C6572" s="1">
        <v>130957.59</v>
      </c>
      <c r="D6572" s="1">
        <v>135030.96</v>
      </c>
      <c r="E6572" s="1">
        <v>265988.55</v>
      </c>
    </row>
    <row r="6573" spans="1:5" hidden="1">
      <c r="A6573" s="1">
        <v>1980</v>
      </c>
      <c r="B6573" s="1">
        <v>20</v>
      </c>
      <c r="C6573" s="1">
        <v>129567.81</v>
      </c>
      <c r="D6573" s="1">
        <v>133252.64000000001</v>
      </c>
      <c r="E6573" s="1">
        <v>262820.45</v>
      </c>
    </row>
    <row r="6574" spans="1:5" hidden="1">
      <c r="A6574" s="1">
        <v>1980</v>
      </c>
      <c r="B6574" s="1">
        <v>21</v>
      </c>
      <c r="C6574" s="1">
        <v>127491.18</v>
      </c>
      <c r="D6574" s="1">
        <v>130801.64</v>
      </c>
      <c r="E6574" s="1">
        <v>258292.82</v>
      </c>
    </row>
    <row r="6575" spans="1:5" hidden="1">
      <c r="A6575" s="1">
        <v>1980</v>
      </c>
      <c r="B6575" s="1">
        <v>22</v>
      </c>
      <c r="C6575" s="1">
        <v>124940.22</v>
      </c>
      <c r="D6575" s="1">
        <v>128391.02</v>
      </c>
      <c r="E6575" s="1">
        <v>253331.24</v>
      </c>
    </row>
    <row r="6576" spans="1:5" hidden="1">
      <c r="A6576" s="1">
        <v>1980</v>
      </c>
      <c r="B6576" s="1">
        <v>23</v>
      </c>
      <c r="C6576" s="1">
        <v>122572.29</v>
      </c>
      <c r="D6576" s="1">
        <v>126697.32</v>
      </c>
      <c r="E6576" s="1">
        <v>249269.61</v>
      </c>
    </row>
    <row r="6577" spans="1:5" hidden="1">
      <c r="A6577" s="1">
        <v>1980</v>
      </c>
      <c r="B6577" s="1">
        <v>24</v>
      </c>
      <c r="C6577" s="1">
        <v>121231.27</v>
      </c>
      <c r="D6577" s="1">
        <v>125234.92</v>
      </c>
      <c r="E6577" s="1">
        <v>246466.19</v>
      </c>
    </row>
    <row r="6578" spans="1:5" hidden="1">
      <c r="A6578" s="1">
        <v>1980</v>
      </c>
      <c r="B6578" s="1">
        <v>25</v>
      </c>
      <c r="C6578" s="1">
        <v>120287.37</v>
      </c>
      <c r="D6578" s="1">
        <v>123031.39</v>
      </c>
      <c r="E6578" s="1">
        <v>243318.76</v>
      </c>
    </row>
    <row r="6579" spans="1:5" hidden="1">
      <c r="A6579" s="1">
        <v>1980</v>
      </c>
      <c r="B6579" s="1">
        <v>26</v>
      </c>
      <c r="C6579" s="1">
        <v>119836.06</v>
      </c>
      <c r="D6579" s="1">
        <v>121801.60000000001</v>
      </c>
      <c r="E6579" s="1">
        <v>241637.66</v>
      </c>
    </row>
    <row r="6580" spans="1:5" hidden="1">
      <c r="A6580" s="1">
        <v>1980</v>
      </c>
      <c r="B6580" s="1">
        <v>27</v>
      </c>
      <c r="C6580" s="1">
        <v>119811.89</v>
      </c>
      <c r="D6580" s="1">
        <v>121999.63</v>
      </c>
      <c r="E6580" s="1">
        <v>241811.52</v>
      </c>
    </row>
    <row r="6581" spans="1:5" hidden="1">
      <c r="A6581" s="1">
        <v>1980</v>
      </c>
      <c r="B6581" s="1">
        <v>28</v>
      </c>
      <c r="C6581" s="1">
        <v>119715.89</v>
      </c>
      <c r="D6581" s="1">
        <v>122103.6</v>
      </c>
      <c r="E6581" s="1">
        <v>241819.49</v>
      </c>
    </row>
    <row r="6582" spans="1:5" hidden="1">
      <c r="A6582" s="1">
        <v>1980</v>
      </c>
      <c r="B6582" s="1">
        <v>29</v>
      </c>
      <c r="C6582" s="1">
        <v>119820.3</v>
      </c>
      <c r="D6582" s="1">
        <v>122453.04</v>
      </c>
      <c r="E6582" s="1">
        <v>242273.34</v>
      </c>
    </row>
    <row r="6583" spans="1:5" hidden="1">
      <c r="A6583" s="1">
        <v>1980</v>
      </c>
      <c r="B6583" s="1">
        <v>30</v>
      </c>
      <c r="C6583" s="1">
        <v>118426.47</v>
      </c>
      <c r="D6583" s="1">
        <v>121474.72</v>
      </c>
      <c r="E6583" s="1">
        <v>239901.18</v>
      </c>
    </row>
    <row r="6584" spans="1:5" hidden="1">
      <c r="A6584" s="1">
        <v>1980</v>
      </c>
      <c r="B6584" s="1">
        <v>31</v>
      </c>
      <c r="C6584" s="1">
        <v>117504.28</v>
      </c>
      <c r="D6584" s="1">
        <v>120538.71</v>
      </c>
      <c r="E6584" s="1">
        <v>238042.99</v>
      </c>
    </row>
    <row r="6585" spans="1:5" hidden="1">
      <c r="A6585" s="1">
        <v>1980</v>
      </c>
      <c r="B6585" s="1">
        <v>32</v>
      </c>
      <c r="C6585" s="1">
        <v>119712.43</v>
      </c>
      <c r="D6585" s="1">
        <v>123436.02</v>
      </c>
      <c r="E6585" s="1">
        <v>243148.44</v>
      </c>
    </row>
    <row r="6586" spans="1:5" hidden="1">
      <c r="A6586" s="1">
        <v>1980</v>
      </c>
      <c r="B6586" s="1">
        <v>33</v>
      </c>
      <c r="C6586" s="1">
        <v>117870.53</v>
      </c>
      <c r="D6586" s="1">
        <v>122650.07</v>
      </c>
      <c r="E6586" s="1">
        <v>240520.61</v>
      </c>
    </row>
    <row r="6587" spans="1:5" hidden="1">
      <c r="A6587" s="1">
        <v>1980</v>
      </c>
      <c r="B6587" s="1">
        <v>34</v>
      </c>
      <c r="C6587" s="1">
        <v>108473.5</v>
      </c>
      <c r="D6587" s="1">
        <v>113175.79</v>
      </c>
      <c r="E6587" s="1">
        <v>221649.29</v>
      </c>
    </row>
    <row r="6588" spans="1:5" hidden="1">
      <c r="A6588" s="1">
        <v>1980</v>
      </c>
      <c r="B6588" s="1">
        <v>35</v>
      </c>
      <c r="C6588" s="1">
        <v>101606.66</v>
      </c>
      <c r="D6588" s="1">
        <v>105445.46</v>
      </c>
      <c r="E6588" s="1">
        <v>207052.12</v>
      </c>
    </row>
    <row r="6589" spans="1:5" hidden="1">
      <c r="A6589" s="1">
        <v>1980</v>
      </c>
      <c r="B6589" s="1">
        <v>36</v>
      </c>
      <c r="C6589" s="1">
        <v>97009.35</v>
      </c>
      <c r="D6589" s="1">
        <v>100685.55</v>
      </c>
      <c r="E6589" s="1">
        <v>197694.9</v>
      </c>
    </row>
    <row r="6590" spans="1:5" hidden="1">
      <c r="A6590" s="1">
        <v>1980</v>
      </c>
      <c r="B6590" s="1">
        <v>37</v>
      </c>
      <c r="C6590" s="1">
        <v>91077.19</v>
      </c>
      <c r="D6590" s="1">
        <v>95189.23</v>
      </c>
      <c r="E6590" s="1">
        <v>186266.42</v>
      </c>
    </row>
    <row r="6591" spans="1:5" hidden="1">
      <c r="A6591" s="1">
        <v>1980</v>
      </c>
      <c r="B6591" s="1">
        <v>38</v>
      </c>
      <c r="C6591" s="1">
        <v>88503.07</v>
      </c>
      <c r="D6591" s="1">
        <v>92823.2</v>
      </c>
      <c r="E6591" s="1">
        <v>181326.27</v>
      </c>
    </row>
    <row r="6592" spans="1:5" hidden="1">
      <c r="A6592" s="1">
        <v>1980</v>
      </c>
      <c r="B6592" s="1">
        <v>39</v>
      </c>
      <c r="C6592" s="1">
        <v>86677.04</v>
      </c>
      <c r="D6592" s="1">
        <v>91236.15</v>
      </c>
      <c r="E6592" s="1">
        <v>177913.18</v>
      </c>
    </row>
    <row r="6593" spans="1:5" hidden="1">
      <c r="A6593" s="1">
        <v>1980</v>
      </c>
      <c r="B6593" s="1">
        <v>40</v>
      </c>
      <c r="C6593" s="1">
        <v>83144.100000000006</v>
      </c>
      <c r="D6593" s="1">
        <v>87699.49</v>
      </c>
      <c r="E6593" s="1">
        <v>170843.59</v>
      </c>
    </row>
    <row r="6594" spans="1:5" hidden="1">
      <c r="A6594" s="1">
        <v>1980</v>
      </c>
      <c r="B6594" s="1">
        <v>41</v>
      </c>
      <c r="C6594" s="1">
        <v>81314.09</v>
      </c>
      <c r="D6594" s="1">
        <v>85256.52</v>
      </c>
      <c r="E6594" s="1">
        <v>166570.60999999999</v>
      </c>
    </row>
    <row r="6595" spans="1:5" hidden="1">
      <c r="A6595" s="1">
        <v>1980</v>
      </c>
      <c r="B6595" s="1">
        <v>42</v>
      </c>
      <c r="C6595" s="1">
        <v>79600.73</v>
      </c>
      <c r="D6595" s="1">
        <v>83224.83</v>
      </c>
      <c r="E6595" s="1">
        <v>162825.56</v>
      </c>
    </row>
    <row r="6596" spans="1:5" hidden="1">
      <c r="A6596" s="1">
        <v>1980</v>
      </c>
      <c r="B6596" s="1">
        <v>43</v>
      </c>
      <c r="C6596" s="1">
        <v>76998.429999999993</v>
      </c>
      <c r="D6596" s="1">
        <v>80791.45</v>
      </c>
      <c r="E6596" s="1">
        <v>157789.88</v>
      </c>
    </row>
    <row r="6597" spans="1:5" hidden="1">
      <c r="A6597" s="1">
        <v>1980</v>
      </c>
      <c r="B6597" s="1">
        <v>44</v>
      </c>
      <c r="C6597" s="1">
        <v>74855.210000000006</v>
      </c>
      <c r="D6597" s="1">
        <v>78327.23</v>
      </c>
      <c r="E6597" s="1">
        <v>153182.44</v>
      </c>
    </row>
    <row r="6598" spans="1:5" hidden="1">
      <c r="A6598" s="1">
        <v>1980</v>
      </c>
      <c r="B6598" s="1">
        <v>45</v>
      </c>
      <c r="C6598" s="1">
        <v>72256.009999999995</v>
      </c>
      <c r="D6598" s="1">
        <v>75730.16</v>
      </c>
      <c r="E6598" s="1">
        <v>147986.17000000001</v>
      </c>
    </row>
    <row r="6599" spans="1:5" hidden="1">
      <c r="A6599" s="1">
        <v>1980</v>
      </c>
      <c r="B6599" s="1">
        <v>46</v>
      </c>
      <c r="C6599" s="1">
        <v>70651.199999999997</v>
      </c>
      <c r="D6599" s="1">
        <v>74584.28</v>
      </c>
      <c r="E6599" s="1">
        <v>145235.48000000001</v>
      </c>
    </row>
    <row r="6600" spans="1:5" hidden="1">
      <c r="A6600" s="1">
        <v>1980</v>
      </c>
      <c r="B6600" s="1">
        <v>47</v>
      </c>
      <c r="C6600" s="1">
        <v>70377.81</v>
      </c>
      <c r="D6600" s="1">
        <v>74618.399999999994</v>
      </c>
      <c r="E6600" s="1">
        <v>144996.22</v>
      </c>
    </row>
    <row r="6601" spans="1:5" hidden="1">
      <c r="A6601" s="1">
        <v>1980</v>
      </c>
      <c r="B6601" s="1">
        <v>48</v>
      </c>
      <c r="C6601" s="1">
        <v>72569.7</v>
      </c>
      <c r="D6601" s="1">
        <v>76656.990000000005</v>
      </c>
      <c r="E6601" s="1">
        <v>149226.70000000001</v>
      </c>
    </row>
    <row r="6602" spans="1:5" hidden="1">
      <c r="A6602" s="1">
        <v>1980</v>
      </c>
      <c r="B6602" s="1">
        <v>49</v>
      </c>
      <c r="C6602" s="1">
        <v>75653.350000000006</v>
      </c>
      <c r="D6602" s="1">
        <v>79340.990000000005</v>
      </c>
      <c r="E6602" s="1">
        <v>154994.32999999999</v>
      </c>
    </row>
    <row r="6603" spans="1:5" hidden="1">
      <c r="A6603" s="1">
        <v>1980</v>
      </c>
      <c r="B6603" s="1">
        <v>50</v>
      </c>
      <c r="C6603" s="1">
        <v>75526</v>
      </c>
      <c r="D6603" s="1">
        <v>79402.679999999993</v>
      </c>
      <c r="E6603" s="1">
        <v>154928.69</v>
      </c>
    </row>
    <row r="6604" spans="1:5" hidden="1">
      <c r="A6604" s="1">
        <v>1980</v>
      </c>
      <c r="B6604" s="1">
        <v>51</v>
      </c>
      <c r="C6604" s="1">
        <v>75407.520000000004</v>
      </c>
      <c r="D6604" s="1">
        <v>79654.97</v>
      </c>
      <c r="E6604" s="1">
        <v>155062.49</v>
      </c>
    </row>
    <row r="6605" spans="1:5" hidden="1">
      <c r="A6605" s="1">
        <v>1980</v>
      </c>
      <c r="B6605" s="1">
        <v>52</v>
      </c>
      <c r="C6605" s="1">
        <v>76125.36</v>
      </c>
      <c r="D6605" s="1">
        <v>80168.84</v>
      </c>
      <c r="E6605" s="1">
        <v>156294.20000000001</v>
      </c>
    </row>
    <row r="6606" spans="1:5" hidden="1">
      <c r="A6606" s="1">
        <v>1980</v>
      </c>
      <c r="B6606" s="1">
        <v>53</v>
      </c>
      <c r="C6606" s="1">
        <v>76071.789999999994</v>
      </c>
      <c r="D6606" s="1">
        <v>79395.570000000007</v>
      </c>
      <c r="E6606" s="1">
        <v>155467.35999999999</v>
      </c>
    </row>
    <row r="6607" spans="1:5" hidden="1">
      <c r="A6607" s="1">
        <v>1980</v>
      </c>
      <c r="B6607" s="1">
        <v>54</v>
      </c>
      <c r="C6607" s="1">
        <v>75905.23</v>
      </c>
      <c r="D6607" s="1">
        <v>78048.67</v>
      </c>
      <c r="E6607" s="1">
        <v>153953.89000000001</v>
      </c>
    </row>
    <row r="6608" spans="1:5" hidden="1">
      <c r="A6608" s="1">
        <v>1980</v>
      </c>
      <c r="B6608" s="1">
        <v>55</v>
      </c>
      <c r="C6608" s="1">
        <v>75235.77</v>
      </c>
      <c r="D6608" s="1">
        <v>76442.58</v>
      </c>
      <c r="E6608" s="1">
        <v>151678.35</v>
      </c>
    </row>
    <row r="6609" spans="1:5" hidden="1">
      <c r="A6609" s="1">
        <v>1980</v>
      </c>
      <c r="B6609" s="1">
        <v>56</v>
      </c>
      <c r="C6609" s="1">
        <v>74216.490000000005</v>
      </c>
      <c r="D6609" s="1">
        <v>74880.070000000007</v>
      </c>
      <c r="E6609" s="1">
        <v>149096.56</v>
      </c>
    </row>
    <row r="6610" spans="1:5" hidden="1">
      <c r="A6610" s="1">
        <v>1980</v>
      </c>
      <c r="B6610" s="1">
        <v>57</v>
      </c>
      <c r="C6610" s="1">
        <v>73499.22</v>
      </c>
      <c r="D6610" s="1">
        <v>73153.69</v>
      </c>
      <c r="E6610" s="1">
        <v>146652.91</v>
      </c>
    </row>
    <row r="6611" spans="1:5" hidden="1">
      <c r="A6611" s="1">
        <v>1980</v>
      </c>
      <c r="B6611" s="1">
        <v>58</v>
      </c>
      <c r="C6611" s="1">
        <v>73671.12</v>
      </c>
      <c r="D6611" s="1">
        <v>71673.45</v>
      </c>
      <c r="E6611" s="1">
        <v>145344.57</v>
      </c>
    </row>
    <row r="6612" spans="1:5" hidden="1">
      <c r="A6612" s="1">
        <v>1980</v>
      </c>
      <c r="B6612" s="1">
        <v>59</v>
      </c>
      <c r="C6612" s="1">
        <v>72480.95</v>
      </c>
      <c r="D6612" s="1">
        <v>68837.62</v>
      </c>
      <c r="E6612" s="1">
        <v>141318.57</v>
      </c>
    </row>
    <row r="6613" spans="1:5" hidden="1">
      <c r="A6613" s="1">
        <v>1980</v>
      </c>
      <c r="B6613" s="1">
        <v>60</v>
      </c>
      <c r="C6613" s="1">
        <v>67171.61</v>
      </c>
      <c r="D6613" s="1">
        <v>62799.25</v>
      </c>
      <c r="E6613" s="1">
        <v>129970.86</v>
      </c>
    </row>
    <row r="6614" spans="1:5" hidden="1">
      <c r="A6614" s="1">
        <v>1980</v>
      </c>
      <c r="B6614" s="1">
        <v>61</v>
      </c>
      <c r="C6614" s="1">
        <v>61833.85</v>
      </c>
      <c r="D6614" s="1">
        <v>56929.64</v>
      </c>
      <c r="E6614" s="1">
        <v>118763.5</v>
      </c>
    </row>
    <row r="6615" spans="1:5" hidden="1">
      <c r="A6615" s="1">
        <v>1980</v>
      </c>
      <c r="B6615" s="1">
        <v>62</v>
      </c>
      <c r="C6615" s="1">
        <v>60419.18</v>
      </c>
      <c r="D6615" s="1">
        <v>54904.43</v>
      </c>
      <c r="E6615" s="1">
        <v>115323.61</v>
      </c>
    </row>
    <row r="6616" spans="1:5" hidden="1">
      <c r="A6616" s="1">
        <v>1980</v>
      </c>
      <c r="B6616" s="1">
        <v>63</v>
      </c>
      <c r="C6616" s="1">
        <v>60629.440000000002</v>
      </c>
      <c r="D6616" s="1">
        <v>54757.57</v>
      </c>
      <c r="E6616" s="1">
        <v>115387.02</v>
      </c>
    </row>
    <row r="6617" spans="1:5" hidden="1">
      <c r="A6617" s="1">
        <v>1980</v>
      </c>
      <c r="B6617" s="1">
        <v>64</v>
      </c>
      <c r="C6617" s="1">
        <v>60536.93</v>
      </c>
      <c r="D6617" s="1">
        <v>54502.01</v>
      </c>
      <c r="E6617" s="1">
        <v>115038.94</v>
      </c>
    </row>
    <row r="6618" spans="1:5" hidden="1">
      <c r="A6618" s="1">
        <v>1980</v>
      </c>
      <c r="B6618" s="1">
        <v>65</v>
      </c>
      <c r="C6618" s="1">
        <v>60035.26</v>
      </c>
      <c r="D6618" s="1">
        <v>53936.41</v>
      </c>
      <c r="E6618" s="1">
        <v>113971.67</v>
      </c>
    </row>
    <row r="6619" spans="1:5" hidden="1">
      <c r="A6619" s="1">
        <v>1980</v>
      </c>
      <c r="B6619" s="1">
        <v>66</v>
      </c>
      <c r="C6619" s="1">
        <v>58745.39</v>
      </c>
      <c r="D6619" s="1">
        <v>52259.22</v>
      </c>
      <c r="E6619" s="1">
        <v>111004.61</v>
      </c>
    </row>
    <row r="6620" spans="1:5" hidden="1">
      <c r="A6620" s="1">
        <v>1980</v>
      </c>
      <c r="B6620" s="1">
        <v>67</v>
      </c>
      <c r="C6620" s="1">
        <v>56208.79</v>
      </c>
      <c r="D6620" s="1">
        <v>49255.1</v>
      </c>
      <c r="E6620" s="1">
        <v>105463.89</v>
      </c>
    </row>
    <row r="6621" spans="1:5" hidden="1">
      <c r="A6621" s="1">
        <v>1980</v>
      </c>
      <c r="B6621" s="1">
        <v>68</v>
      </c>
      <c r="C6621" s="1">
        <v>54360.68</v>
      </c>
      <c r="D6621" s="1">
        <v>46392.13</v>
      </c>
      <c r="E6621" s="1">
        <v>100752.81</v>
      </c>
    </row>
    <row r="6622" spans="1:5" hidden="1">
      <c r="A6622" s="1">
        <v>1980</v>
      </c>
      <c r="B6622" s="1">
        <v>69</v>
      </c>
      <c r="C6622" s="1">
        <v>52430.35</v>
      </c>
      <c r="D6622" s="1">
        <v>43312.800000000003</v>
      </c>
      <c r="E6622" s="1">
        <v>95743.15</v>
      </c>
    </row>
    <row r="6623" spans="1:5" hidden="1">
      <c r="A6623" s="1">
        <v>1980</v>
      </c>
      <c r="B6623" s="1">
        <v>70</v>
      </c>
      <c r="C6623" s="1">
        <v>48829.78</v>
      </c>
      <c r="D6623" s="1">
        <v>39825.78</v>
      </c>
      <c r="E6623" s="1">
        <v>88655.56</v>
      </c>
    </row>
    <row r="6624" spans="1:5" hidden="1">
      <c r="A6624" s="1">
        <v>1980</v>
      </c>
      <c r="B6624" s="1">
        <v>71</v>
      </c>
      <c r="C6624" s="1">
        <v>45704.160000000003</v>
      </c>
      <c r="D6624" s="1">
        <v>36839.589999999997</v>
      </c>
      <c r="E6624" s="1">
        <v>82543.75</v>
      </c>
    </row>
    <row r="6625" spans="1:5" hidden="1">
      <c r="A6625" s="1">
        <v>1980</v>
      </c>
      <c r="B6625" s="1">
        <v>72</v>
      </c>
      <c r="C6625" s="1">
        <v>43095.95</v>
      </c>
      <c r="D6625" s="1">
        <v>33984.19</v>
      </c>
      <c r="E6625" s="1">
        <v>77080.14</v>
      </c>
    </row>
    <row r="6626" spans="1:5" hidden="1">
      <c r="A6626" s="1">
        <v>1980</v>
      </c>
      <c r="B6626" s="1">
        <v>73</v>
      </c>
      <c r="C6626" s="1">
        <v>40265.120000000003</v>
      </c>
      <c r="D6626" s="1">
        <v>31163.360000000001</v>
      </c>
      <c r="E6626" s="1">
        <v>71428.479999999996</v>
      </c>
    </row>
    <row r="6627" spans="1:5" hidden="1">
      <c r="A6627" s="1">
        <v>1980</v>
      </c>
      <c r="B6627" s="1">
        <v>74</v>
      </c>
      <c r="C6627" s="1">
        <v>37930.17</v>
      </c>
      <c r="D6627" s="1">
        <v>28545.03</v>
      </c>
      <c r="E6627" s="1">
        <v>66475.199999999997</v>
      </c>
    </row>
    <row r="6628" spans="1:5" hidden="1">
      <c r="A6628" s="1">
        <v>1980</v>
      </c>
      <c r="B6628" s="1">
        <v>75</v>
      </c>
      <c r="C6628" s="1">
        <v>35198.550000000003</v>
      </c>
      <c r="D6628" s="1">
        <v>25715.41</v>
      </c>
      <c r="E6628" s="1">
        <v>60913.96</v>
      </c>
    </row>
    <row r="6629" spans="1:5" hidden="1">
      <c r="A6629" s="1">
        <v>1980</v>
      </c>
      <c r="B6629" s="1">
        <v>76</v>
      </c>
      <c r="C6629" s="1">
        <v>32016.01</v>
      </c>
      <c r="D6629" s="1">
        <v>22724.34</v>
      </c>
      <c r="E6629" s="1">
        <v>54740.35</v>
      </c>
    </row>
    <row r="6630" spans="1:5" hidden="1">
      <c r="A6630" s="1">
        <v>1980</v>
      </c>
      <c r="B6630" s="1">
        <v>77</v>
      </c>
      <c r="C6630" s="1">
        <v>29197.21</v>
      </c>
      <c r="D6630" s="1">
        <v>20001.439999999999</v>
      </c>
      <c r="E6630" s="1">
        <v>49198.65</v>
      </c>
    </row>
    <row r="6631" spans="1:5" hidden="1">
      <c r="A6631" s="1">
        <v>1980</v>
      </c>
      <c r="B6631" s="1">
        <v>78</v>
      </c>
      <c r="C6631" s="1">
        <v>28015.5</v>
      </c>
      <c r="D6631" s="1">
        <v>17958.599999999999</v>
      </c>
      <c r="E6631" s="1">
        <v>45974.1</v>
      </c>
    </row>
    <row r="6632" spans="1:5" hidden="1">
      <c r="A6632" s="1">
        <v>1980</v>
      </c>
      <c r="B6632" s="1">
        <v>79</v>
      </c>
      <c r="C6632" s="1">
        <v>27520.880000000001</v>
      </c>
      <c r="D6632" s="1">
        <v>16285.12</v>
      </c>
      <c r="E6632" s="1">
        <v>43806.01</v>
      </c>
    </row>
    <row r="6633" spans="1:5" hidden="1">
      <c r="A6633" s="1">
        <v>1980</v>
      </c>
      <c r="B6633" s="1">
        <v>80</v>
      </c>
      <c r="C6633" s="1">
        <v>24988.41</v>
      </c>
      <c r="D6633" s="1">
        <v>13905.84</v>
      </c>
      <c r="E6633" s="1">
        <v>38894.25</v>
      </c>
    </row>
    <row r="6634" spans="1:5" hidden="1">
      <c r="A6634" s="1">
        <v>1980</v>
      </c>
      <c r="B6634" s="1">
        <v>81</v>
      </c>
      <c r="C6634" s="1">
        <v>21291.31</v>
      </c>
      <c r="D6634" s="1">
        <v>11217.12</v>
      </c>
      <c r="E6634" s="1">
        <v>32508.43</v>
      </c>
    </row>
    <row r="6635" spans="1:5" hidden="1">
      <c r="A6635" s="1">
        <v>1980</v>
      </c>
      <c r="B6635" s="1">
        <v>82</v>
      </c>
      <c r="C6635" s="1">
        <v>18828.95</v>
      </c>
      <c r="D6635" s="1">
        <v>9310.02</v>
      </c>
      <c r="E6635" s="1">
        <v>28138.959999999999</v>
      </c>
    </row>
    <row r="6636" spans="1:5" hidden="1">
      <c r="A6636" s="1">
        <v>1980</v>
      </c>
      <c r="B6636" s="1">
        <v>83</v>
      </c>
      <c r="C6636" s="1">
        <v>17221.8</v>
      </c>
      <c r="D6636" s="1">
        <v>7879.57</v>
      </c>
      <c r="E6636" s="1">
        <v>25101.37</v>
      </c>
    </row>
    <row r="6637" spans="1:5" hidden="1">
      <c r="A6637" s="1">
        <v>1980</v>
      </c>
      <c r="B6637" s="1">
        <v>84</v>
      </c>
      <c r="C6637" s="1">
        <v>15613.86</v>
      </c>
      <c r="D6637" s="1">
        <v>6699.17</v>
      </c>
      <c r="E6637" s="1">
        <v>22313.03</v>
      </c>
    </row>
    <row r="6638" spans="1:5" hidden="1">
      <c r="A6638" s="1">
        <v>1980</v>
      </c>
      <c r="B6638" s="1">
        <v>85</v>
      </c>
      <c r="C6638" s="1">
        <v>13751.12</v>
      </c>
      <c r="D6638" s="1">
        <v>5611.95</v>
      </c>
      <c r="E6638" s="1">
        <v>19363.07</v>
      </c>
    </row>
    <row r="6639" spans="1:5" hidden="1">
      <c r="A6639" s="1">
        <v>1980</v>
      </c>
      <c r="B6639" s="1">
        <v>86</v>
      </c>
      <c r="C6639" s="1">
        <v>11792.35</v>
      </c>
      <c r="D6639" s="1">
        <v>4727.1099999999997</v>
      </c>
      <c r="E6639" s="1">
        <v>16519.46</v>
      </c>
    </row>
    <row r="6640" spans="1:5" hidden="1">
      <c r="A6640" s="1">
        <v>1980</v>
      </c>
      <c r="B6640" s="1">
        <v>87</v>
      </c>
      <c r="C6640" s="1">
        <v>10081.24</v>
      </c>
      <c r="D6640" s="1">
        <v>3953.52</v>
      </c>
      <c r="E6640" s="1">
        <v>14034.76</v>
      </c>
    </row>
    <row r="6641" spans="1:5" hidden="1">
      <c r="A6641" s="1">
        <v>1980</v>
      </c>
      <c r="B6641" s="1">
        <v>88</v>
      </c>
      <c r="C6641" s="1">
        <v>8580.84</v>
      </c>
      <c r="D6641" s="1">
        <v>3234.69</v>
      </c>
      <c r="E6641" s="1">
        <v>11815.53</v>
      </c>
    </row>
    <row r="6642" spans="1:5" hidden="1">
      <c r="A6642" s="1">
        <v>1980</v>
      </c>
      <c r="B6642" s="1">
        <v>89</v>
      </c>
      <c r="C6642" s="1">
        <v>7145.14</v>
      </c>
      <c r="D6642" s="1">
        <v>2606.87</v>
      </c>
      <c r="E6642" s="1">
        <v>9752.01</v>
      </c>
    </row>
    <row r="6643" spans="1:5" hidden="1">
      <c r="A6643" s="1">
        <v>1980</v>
      </c>
      <c r="B6643" s="1">
        <v>90</v>
      </c>
      <c r="C6643" s="1">
        <v>5685.22</v>
      </c>
      <c r="D6643" s="1">
        <v>2027.58</v>
      </c>
      <c r="E6643" s="1">
        <v>7712.81</v>
      </c>
    </row>
    <row r="6644" spans="1:5" hidden="1">
      <c r="A6644" s="1">
        <v>1980</v>
      </c>
      <c r="B6644" s="1">
        <v>91</v>
      </c>
      <c r="C6644" s="1">
        <v>4406.7700000000004</v>
      </c>
      <c r="D6644" s="1">
        <v>1539.42</v>
      </c>
      <c r="E6644" s="1">
        <v>5946.19</v>
      </c>
    </row>
    <row r="6645" spans="1:5" hidden="1">
      <c r="A6645" s="1">
        <v>1980</v>
      </c>
      <c r="B6645" s="1">
        <v>92</v>
      </c>
      <c r="C6645" s="1">
        <v>3360.88</v>
      </c>
      <c r="D6645" s="1">
        <v>1110.3800000000001</v>
      </c>
      <c r="E6645" s="1">
        <v>4471.25</v>
      </c>
    </row>
    <row r="6646" spans="1:5" hidden="1">
      <c r="A6646" s="1">
        <v>1980</v>
      </c>
      <c r="B6646" s="1">
        <v>93</v>
      </c>
      <c r="C6646" s="1">
        <v>2461.79</v>
      </c>
      <c r="D6646" s="1">
        <v>773.49</v>
      </c>
      <c r="E6646" s="1">
        <v>3235.28</v>
      </c>
    </row>
    <row r="6647" spans="1:5" hidden="1">
      <c r="A6647" s="1">
        <v>1980</v>
      </c>
      <c r="B6647" s="1">
        <v>94</v>
      </c>
      <c r="C6647" s="1">
        <v>1776.37</v>
      </c>
      <c r="D6647" s="1">
        <v>542.80999999999995</v>
      </c>
      <c r="E6647" s="1">
        <v>2319.19</v>
      </c>
    </row>
    <row r="6648" spans="1:5" hidden="1">
      <c r="A6648" s="1">
        <v>1980</v>
      </c>
      <c r="B6648" s="1">
        <v>95</v>
      </c>
      <c r="C6648" s="1">
        <v>1286.56</v>
      </c>
      <c r="D6648" s="1">
        <v>380.89</v>
      </c>
      <c r="E6648" s="1">
        <v>1667.45</v>
      </c>
    </row>
    <row r="6649" spans="1:5" hidden="1">
      <c r="A6649" s="1">
        <v>1980</v>
      </c>
      <c r="B6649" s="1">
        <v>96</v>
      </c>
      <c r="C6649" s="1">
        <v>894.24</v>
      </c>
      <c r="D6649" s="1">
        <v>252.15</v>
      </c>
      <c r="E6649" s="1">
        <v>1146.3900000000001</v>
      </c>
    </row>
    <row r="6650" spans="1:5" hidden="1">
      <c r="A6650" s="1">
        <v>1980</v>
      </c>
      <c r="B6650" s="1">
        <v>97</v>
      </c>
      <c r="C6650" s="1">
        <v>590.76</v>
      </c>
      <c r="D6650" s="1">
        <v>148.87</v>
      </c>
      <c r="E6650" s="1">
        <v>739.63</v>
      </c>
    </row>
    <row r="6651" spans="1:5" hidden="1">
      <c r="A6651" s="1">
        <v>1980</v>
      </c>
      <c r="B6651" s="1">
        <v>98</v>
      </c>
      <c r="C6651" s="1">
        <v>387.11</v>
      </c>
      <c r="D6651" s="1">
        <v>83.48</v>
      </c>
      <c r="E6651" s="1">
        <v>470.6</v>
      </c>
    </row>
    <row r="6652" spans="1:5" hidden="1">
      <c r="A6652" s="1">
        <v>1980</v>
      </c>
      <c r="B6652" s="1">
        <v>99</v>
      </c>
      <c r="C6652" s="1">
        <v>250.08</v>
      </c>
      <c r="D6652" s="1">
        <v>50.07</v>
      </c>
      <c r="E6652" s="1">
        <v>300.14</v>
      </c>
    </row>
    <row r="6653" spans="1:5" hidden="1">
      <c r="A6653" s="1">
        <v>1980</v>
      </c>
      <c r="B6653" s="1">
        <v>100</v>
      </c>
      <c r="C6653" s="1">
        <v>151.85</v>
      </c>
      <c r="D6653" s="1">
        <v>34.630000000000003</v>
      </c>
      <c r="E6653" s="1">
        <v>186.48</v>
      </c>
    </row>
    <row r="6654" spans="1:5" hidden="1">
      <c r="A6654" s="1">
        <v>1980</v>
      </c>
      <c r="B6654" s="1">
        <v>101</v>
      </c>
      <c r="C6654" s="1">
        <v>88.5</v>
      </c>
      <c r="D6654" s="1">
        <v>21.45</v>
      </c>
      <c r="E6654" s="1">
        <v>109.94</v>
      </c>
    </row>
    <row r="6655" spans="1:5" hidden="1">
      <c r="A6655" s="1">
        <v>1980</v>
      </c>
      <c r="B6655" s="1">
        <v>102</v>
      </c>
      <c r="C6655" s="1">
        <v>51.42</v>
      </c>
      <c r="D6655" s="1">
        <v>9.7899999999999991</v>
      </c>
      <c r="E6655" s="1">
        <v>61.21</v>
      </c>
    </row>
    <row r="6656" spans="1:5" hidden="1">
      <c r="A6656" s="1">
        <v>1980</v>
      </c>
      <c r="B6656" s="1">
        <v>103</v>
      </c>
      <c r="C6656" s="1">
        <v>29.37</v>
      </c>
      <c r="D6656" s="1">
        <v>4.34</v>
      </c>
      <c r="E6656" s="1">
        <v>33.71</v>
      </c>
    </row>
    <row r="6657" spans="1:5" hidden="1">
      <c r="A6657" s="1">
        <v>1980</v>
      </c>
      <c r="B6657" s="1">
        <v>104</v>
      </c>
      <c r="C6657" s="1">
        <v>17.38</v>
      </c>
      <c r="D6657" s="1">
        <v>3.44</v>
      </c>
      <c r="E6657" s="1">
        <v>20.82</v>
      </c>
    </row>
    <row r="6658" spans="1:5" hidden="1">
      <c r="A6658" s="1">
        <v>1980</v>
      </c>
      <c r="B6658" s="1">
        <v>105</v>
      </c>
      <c r="C6658" s="1">
        <v>9.24</v>
      </c>
      <c r="D6658" s="1">
        <v>2.5499999999999998</v>
      </c>
      <c r="E6658" s="1">
        <v>11.79</v>
      </c>
    </row>
    <row r="6659" spans="1:5" hidden="1">
      <c r="A6659" s="1">
        <v>1980</v>
      </c>
      <c r="B6659" s="1">
        <v>106</v>
      </c>
      <c r="C6659" s="1">
        <v>3.09</v>
      </c>
      <c r="D6659" s="1">
        <v>0.67</v>
      </c>
      <c r="E6659" s="1">
        <v>3.76</v>
      </c>
    </row>
    <row r="6660" spans="1:5" hidden="1">
      <c r="A6660" s="1">
        <v>1980</v>
      </c>
      <c r="B6660" s="1">
        <v>107</v>
      </c>
      <c r="C6660" s="1">
        <v>0.75</v>
      </c>
      <c r="D6660" s="1">
        <v>0</v>
      </c>
      <c r="E6660" s="1">
        <v>0.75</v>
      </c>
    </row>
    <row r="6661" spans="1:5" hidden="1">
      <c r="A6661" s="1">
        <v>1980</v>
      </c>
      <c r="B6661" s="1">
        <v>108</v>
      </c>
      <c r="C6661" s="1">
        <v>0.75</v>
      </c>
      <c r="D6661" s="1">
        <v>0</v>
      </c>
      <c r="E6661" s="1">
        <v>0.75</v>
      </c>
    </row>
    <row r="6662" spans="1:5" hidden="1">
      <c r="A6662" s="1">
        <v>1980</v>
      </c>
      <c r="B6662" s="1">
        <v>109</v>
      </c>
      <c r="C6662" s="1">
        <v>1.1599999999999999</v>
      </c>
      <c r="D6662" s="1">
        <v>0</v>
      </c>
      <c r="E6662" s="1">
        <v>1.1599999999999999</v>
      </c>
    </row>
    <row r="6663" spans="1:5" hidden="1">
      <c r="A6663" s="1">
        <v>1980</v>
      </c>
      <c r="B6663" s="1" t="s">
        <v>121</v>
      </c>
      <c r="C6663" s="1">
        <v>1.43</v>
      </c>
      <c r="D6663" s="1">
        <v>0</v>
      </c>
      <c r="E6663" s="1">
        <v>1.43</v>
      </c>
    </row>
    <row r="6664" spans="1:5" hidden="1">
      <c r="A6664" s="1">
        <v>1981</v>
      </c>
      <c r="B6664" s="1">
        <v>0</v>
      </c>
      <c r="C6664" s="1">
        <v>112477.53</v>
      </c>
      <c r="D6664" s="1">
        <v>118156.03</v>
      </c>
      <c r="E6664" s="1">
        <v>230633.56</v>
      </c>
    </row>
    <row r="6665" spans="1:5" hidden="1">
      <c r="A6665" s="1">
        <v>1981</v>
      </c>
      <c r="B6665" s="1">
        <v>1</v>
      </c>
      <c r="C6665" s="1">
        <v>109898.37</v>
      </c>
      <c r="D6665" s="1">
        <v>115460.39</v>
      </c>
      <c r="E6665" s="1">
        <v>225358.76</v>
      </c>
    </row>
    <row r="6666" spans="1:5" hidden="1">
      <c r="A6666" s="1">
        <v>1981</v>
      </c>
      <c r="B6666" s="1">
        <v>2</v>
      </c>
      <c r="C6666" s="1">
        <v>110467.04</v>
      </c>
      <c r="D6666" s="1">
        <v>115931.29</v>
      </c>
      <c r="E6666" s="1">
        <v>226398.33</v>
      </c>
    </row>
    <row r="6667" spans="1:5" hidden="1">
      <c r="A6667" s="1">
        <v>1981</v>
      </c>
      <c r="B6667" s="1">
        <v>3</v>
      </c>
      <c r="C6667" s="1">
        <v>111569.22</v>
      </c>
      <c r="D6667" s="1">
        <v>116942.77</v>
      </c>
      <c r="E6667" s="1">
        <v>228511.99</v>
      </c>
    </row>
    <row r="6668" spans="1:5" hidden="1">
      <c r="A6668" s="1">
        <v>1981</v>
      </c>
      <c r="B6668" s="1">
        <v>4</v>
      </c>
      <c r="C6668" s="1">
        <v>112801.29</v>
      </c>
      <c r="D6668" s="1">
        <v>118119.63</v>
      </c>
      <c r="E6668" s="1">
        <v>230920.92</v>
      </c>
    </row>
    <row r="6669" spans="1:5" hidden="1">
      <c r="A6669" s="1">
        <v>1981</v>
      </c>
      <c r="B6669" s="1">
        <v>5</v>
      </c>
      <c r="C6669" s="1">
        <v>115104.13</v>
      </c>
      <c r="D6669" s="1">
        <v>120624.95</v>
      </c>
      <c r="E6669" s="1">
        <v>235729.08</v>
      </c>
    </row>
    <row r="6670" spans="1:5" hidden="1">
      <c r="A6670" s="1">
        <v>1981</v>
      </c>
      <c r="B6670" s="1">
        <v>6</v>
      </c>
      <c r="C6670" s="1">
        <v>118666.8</v>
      </c>
      <c r="D6670" s="1">
        <v>124672.85</v>
      </c>
      <c r="E6670" s="1">
        <v>243339.65</v>
      </c>
    </row>
    <row r="6671" spans="1:5" hidden="1">
      <c r="A6671" s="1">
        <v>1981</v>
      </c>
      <c r="B6671" s="1">
        <v>7</v>
      </c>
      <c r="C6671" s="1">
        <v>122963.19</v>
      </c>
      <c r="D6671" s="1">
        <v>129069.08</v>
      </c>
      <c r="E6671" s="1">
        <v>252032.27</v>
      </c>
    </row>
    <row r="6672" spans="1:5" hidden="1">
      <c r="A6672" s="1">
        <v>1981</v>
      </c>
      <c r="B6672" s="1">
        <v>8</v>
      </c>
      <c r="C6672" s="1">
        <v>128935.73</v>
      </c>
      <c r="D6672" s="1">
        <v>134571.34</v>
      </c>
      <c r="E6672" s="1">
        <v>263507.08</v>
      </c>
    </row>
    <row r="6673" spans="1:5" hidden="1">
      <c r="A6673" s="1">
        <v>1981</v>
      </c>
      <c r="B6673" s="1">
        <v>9</v>
      </c>
      <c r="C6673" s="1">
        <v>134732.51</v>
      </c>
      <c r="D6673" s="1">
        <v>140125.91</v>
      </c>
      <c r="E6673" s="1">
        <v>274858.42</v>
      </c>
    </row>
    <row r="6674" spans="1:5" hidden="1">
      <c r="A6674" s="1">
        <v>1981</v>
      </c>
      <c r="B6674" s="1">
        <v>10</v>
      </c>
      <c r="C6674" s="1">
        <v>137668.89000000001</v>
      </c>
      <c r="D6674" s="1">
        <v>143255.25</v>
      </c>
      <c r="E6674" s="1">
        <v>280924.14</v>
      </c>
    </row>
    <row r="6675" spans="1:5" hidden="1">
      <c r="A6675" s="1">
        <v>1981</v>
      </c>
      <c r="B6675" s="1">
        <v>11</v>
      </c>
      <c r="C6675" s="1">
        <v>130729.78</v>
      </c>
      <c r="D6675" s="1">
        <v>136439.28</v>
      </c>
      <c r="E6675" s="1">
        <v>267169.06</v>
      </c>
    </row>
    <row r="6676" spans="1:5" hidden="1">
      <c r="A6676" s="1">
        <v>1981</v>
      </c>
      <c r="B6676" s="1">
        <v>12</v>
      </c>
      <c r="C6676" s="1">
        <v>129072.89</v>
      </c>
      <c r="D6676" s="1">
        <v>134763.53</v>
      </c>
      <c r="E6676" s="1">
        <v>263836.43</v>
      </c>
    </row>
    <row r="6677" spans="1:5" hidden="1">
      <c r="A6677" s="1">
        <v>1981</v>
      </c>
      <c r="B6677" s="1">
        <v>13</v>
      </c>
      <c r="C6677" s="1">
        <v>124308.16</v>
      </c>
      <c r="D6677" s="1">
        <v>129952.68</v>
      </c>
      <c r="E6677" s="1">
        <v>254260.83</v>
      </c>
    </row>
    <row r="6678" spans="1:5" hidden="1">
      <c r="A6678" s="1">
        <v>1981</v>
      </c>
      <c r="B6678" s="1">
        <v>14</v>
      </c>
      <c r="C6678" s="1">
        <v>122947.31</v>
      </c>
      <c r="D6678" s="1">
        <v>128778.7</v>
      </c>
      <c r="E6678" s="1">
        <v>251726.01</v>
      </c>
    </row>
    <row r="6679" spans="1:5" hidden="1">
      <c r="A6679" s="1">
        <v>1981</v>
      </c>
      <c r="B6679" s="1">
        <v>15</v>
      </c>
      <c r="C6679" s="1">
        <v>121833.75</v>
      </c>
      <c r="D6679" s="1">
        <v>127440.66</v>
      </c>
      <c r="E6679" s="1">
        <v>249274.41</v>
      </c>
    </row>
    <row r="6680" spans="1:5" hidden="1">
      <c r="A6680" s="1">
        <v>1981</v>
      </c>
      <c r="B6680" s="1">
        <v>16</v>
      </c>
      <c r="C6680" s="1">
        <v>123743.77</v>
      </c>
      <c r="D6680" s="1">
        <v>129279.5</v>
      </c>
      <c r="E6680" s="1">
        <v>253023.27</v>
      </c>
    </row>
    <row r="6681" spans="1:5" hidden="1">
      <c r="A6681" s="1">
        <v>1981</v>
      </c>
      <c r="B6681" s="1">
        <v>17</v>
      </c>
      <c r="C6681" s="1">
        <v>127135.14</v>
      </c>
      <c r="D6681" s="1">
        <v>132581.06</v>
      </c>
      <c r="E6681" s="1">
        <v>259716.2</v>
      </c>
    </row>
    <row r="6682" spans="1:5" hidden="1">
      <c r="A6682" s="1">
        <v>1981</v>
      </c>
      <c r="B6682" s="1">
        <v>18</v>
      </c>
      <c r="C6682" s="1">
        <v>130402.6</v>
      </c>
      <c r="D6682" s="1">
        <v>135231.1</v>
      </c>
      <c r="E6682" s="1">
        <v>265633.69</v>
      </c>
    </row>
    <row r="6683" spans="1:5" hidden="1">
      <c r="A6683" s="1">
        <v>1981</v>
      </c>
      <c r="B6683" s="1">
        <v>19</v>
      </c>
      <c r="C6683" s="1">
        <v>132574.23000000001</v>
      </c>
      <c r="D6683" s="1">
        <v>136573.91</v>
      </c>
      <c r="E6683" s="1">
        <v>269148.14</v>
      </c>
    </row>
    <row r="6684" spans="1:5" hidden="1">
      <c r="A6684" s="1">
        <v>1981</v>
      </c>
      <c r="B6684" s="1">
        <v>20</v>
      </c>
      <c r="C6684" s="1">
        <v>132241.96</v>
      </c>
      <c r="D6684" s="1">
        <v>135893.22</v>
      </c>
      <c r="E6684" s="1">
        <v>268135.18</v>
      </c>
    </row>
    <row r="6685" spans="1:5" hidden="1">
      <c r="A6685" s="1">
        <v>1981</v>
      </c>
      <c r="B6685" s="1">
        <v>21</v>
      </c>
      <c r="C6685" s="1">
        <v>130752.94</v>
      </c>
      <c r="D6685" s="1">
        <v>134199.94</v>
      </c>
      <c r="E6685" s="1">
        <v>264952.87</v>
      </c>
    </row>
    <row r="6686" spans="1:5" hidden="1">
      <c r="A6686" s="1">
        <v>1981</v>
      </c>
      <c r="B6686" s="1">
        <v>22</v>
      </c>
      <c r="C6686" s="1">
        <v>128434.92</v>
      </c>
      <c r="D6686" s="1">
        <v>131721.71</v>
      </c>
      <c r="E6686" s="1">
        <v>260156.63</v>
      </c>
    </row>
    <row r="6687" spans="1:5" hidden="1">
      <c r="A6687" s="1">
        <v>1981</v>
      </c>
      <c r="B6687" s="1">
        <v>23</v>
      </c>
      <c r="C6687" s="1">
        <v>126127.66</v>
      </c>
      <c r="D6687" s="1">
        <v>129964.77</v>
      </c>
      <c r="E6687" s="1">
        <v>256092.43</v>
      </c>
    </row>
    <row r="6688" spans="1:5" hidden="1">
      <c r="A6688" s="1">
        <v>1981</v>
      </c>
      <c r="B6688" s="1">
        <v>24</v>
      </c>
      <c r="C6688" s="1">
        <v>124160.71</v>
      </c>
      <c r="D6688" s="1">
        <v>128217.25</v>
      </c>
      <c r="E6688" s="1">
        <v>252377.96</v>
      </c>
    </row>
    <row r="6689" spans="1:5" hidden="1">
      <c r="A6689" s="1">
        <v>1981</v>
      </c>
      <c r="B6689" s="1">
        <v>25</v>
      </c>
      <c r="C6689" s="1">
        <v>123023.65</v>
      </c>
      <c r="D6689" s="1">
        <v>126714.07</v>
      </c>
      <c r="E6689" s="1">
        <v>249737.72</v>
      </c>
    </row>
    <row r="6690" spans="1:5" hidden="1">
      <c r="A6690" s="1">
        <v>1981</v>
      </c>
      <c r="B6690" s="1">
        <v>26</v>
      </c>
      <c r="C6690" s="1">
        <v>121992.72</v>
      </c>
      <c r="D6690" s="1">
        <v>124713.96</v>
      </c>
      <c r="E6690" s="1">
        <v>246706.67</v>
      </c>
    </row>
    <row r="6691" spans="1:5" hidden="1">
      <c r="A6691" s="1">
        <v>1981</v>
      </c>
      <c r="B6691" s="1">
        <v>27</v>
      </c>
      <c r="C6691" s="1">
        <v>121232.09</v>
      </c>
      <c r="D6691" s="1">
        <v>123477.38</v>
      </c>
      <c r="E6691" s="1">
        <v>244709.46</v>
      </c>
    </row>
    <row r="6692" spans="1:5" hidden="1">
      <c r="A6692" s="1">
        <v>1981</v>
      </c>
      <c r="B6692" s="1">
        <v>28</v>
      </c>
      <c r="C6692" s="1">
        <v>121306.71</v>
      </c>
      <c r="D6692" s="1">
        <v>123506.83</v>
      </c>
      <c r="E6692" s="1">
        <v>244813.55</v>
      </c>
    </row>
    <row r="6693" spans="1:5" hidden="1">
      <c r="A6693" s="1">
        <v>1981</v>
      </c>
      <c r="B6693" s="1">
        <v>29</v>
      </c>
      <c r="C6693" s="1">
        <v>121227.81</v>
      </c>
      <c r="D6693" s="1">
        <v>123783.77</v>
      </c>
      <c r="E6693" s="1">
        <v>245011.58</v>
      </c>
    </row>
    <row r="6694" spans="1:5" hidden="1">
      <c r="A6694" s="1">
        <v>1981</v>
      </c>
      <c r="B6694" s="1">
        <v>30</v>
      </c>
      <c r="C6694" s="1">
        <v>121290.39</v>
      </c>
      <c r="D6694" s="1">
        <v>124261.45</v>
      </c>
      <c r="E6694" s="1">
        <v>245551.83</v>
      </c>
    </row>
    <row r="6695" spans="1:5" hidden="1">
      <c r="A6695" s="1">
        <v>1981</v>
      </c>
      <c r="B6695" s="1">
        <v>31</v>
      </c>
      <c r="C6695" s="1">
        <v>119603</v>
      </c>
      <c r="D6695" s="1">
        <v>122872.06</v>
      </c>
      <c r="E6695" s="1">
        <v>242475.07</v>
      </c>
    </row>
    <row r="6696" spans="1:5" hidden="1">
      <c r="A6696" s="1">
        <v>1981</v>
      </c>
      <c r="B6696" s="1">
        <v>32</v>
      </c>
      <c r="C6696" s="1">
        <v>118860.92</v>
      </c>
      <c r="D6696" s="1">
        <v>121835.56</v>
      </c>
      <c r="E6696" s="1">
        <v>240696.47</v>
      </c>
    </row>
    <row r="6697" spans="1:5" hidden="1">
      <c r="A6697" s="1">
        <v>1981</v>
      </c>
      <c r="B6697" s="1">
        <v>33</v>
      </c>
      <c r="C6697" s="1">
        <v>120562.83</v>
      </c>
      <c r="D6697" s="1">
        <v>124341.52</v>
      </c>
      <c r="E6697" s="1">
        <v>244904.35</v>
      </c>
    </row>
    <row r="6698" spans="1:5" hidden="1">
      <c r="A6698" s="1">
        <v>1981</v>
      </c>
      <c r="B6698" s="1">
        <v>34</v>
      </c>
      <c r="C6698" s="1">
        <v>118841.66</v>
      </c>
      <c r="D6698" s="1">
        <v>123375.26</v>
      </c>
      <c r="E6698" s="1">
        <v>242216.91</v>
      </c>
    </row>
    <row r="6699" spans="1:5" hidden="1">
      <c r="A6699" s="1">
        <v>1981</v>
      </c>
      <c r="B6699" s="1">
        <v>35</v>
      </c>
      <c r="C6699" s="1">
        <v>109639.05</v>
      </c>
      <c r="D6699" s="1">
        <v>113979.74</v>
      </c>
      <c r="E6699" s="1">
        <v>223618.79</v>
      </c>
    </row>
    <row r="6700" spans="1:5" hidden="1">
      <c r="A6700" s="1">
        <v>1981</v>
      </c>
      <c r="B6700" s="1">
        <v>36</v>
      </c>
      <c r="C6700" s="1">
        <v>102748.48</v>
      </c>
      <c r="D6700" s="1">
        <v>106376.37</v>
      </c>
      <c r="E6700" s="1">
        <v>209124.85</v>
      </c>
    </row>
    <row r="6701" spans="1:5" hidden="1">
      <c r="A6701" s="1">
        <v>1981</v>
      </c>
      <c r="B6701" s="1">
        <v>37</v>
      </c>
      <c r="C6701" s="1">
        <v>97108.98</v>
      </c>
      <c r="D6701" s="1">
        <v>100914.48</v>
      </c>
      <c r="E6701" s="1">
        <v>198023.46</v>
      </c>
    </row>
    <row r="6702" spans="1:5" hidden="1">
      <c r="A6702" s="1">
        <v>1981</v>
      </c>
      <c r="B6702" s="1">
        <v>38</v>
      </c>
      <c r="C6702" s="1">
        <v>91676.85</v>
      </c>
      <c r="D6702" s="1">
        <v>95576.35</v>
      </c>
      <c r="E6702" s="1">
        <v>187253.19</v>
      </c>
    </row>
    <row r="6703" spans="1:5" hidden="1">
      <c r="A6703" s="1">
        <v>1981</v>
      </c>
      <c r="B6703" s="1">
        <v>39</v>
      </c>
      <c r="C6703" s="1">
        <v>89203.32</v>
      </c>
      <c r="D6703" s="1">
        <v>93519.13</v>
      </c>
      <c r="E6703" s="1">
        <v>182722.45</v>
      </c>
    </row>
    <row r="6704" spans="1:5" hidden="1">
      <c r="A6704" s="1">
        <v>1981</v>
      </c>
      <c r="B6704" s="1">
        <v>40</v>
      </c>
      <c r="C6704" s="1">
        <v>87063.09</v>
      </c>
      <c r="D6704" s="1">
        <v>91556.47</v>
      </c>
      <c r="E6704" s="1">
        <v>178619.55</v>
      </c>
    </row>
    <row r="6705" spans="1:5" hidden="1">
      <c r="A6705" s="1">
        <v>1981</v>
      </c>
      <c r="B6705" s="1">
        <v>41</v>
      </c>
      <c r="C6705" s="1">
        <v>83157.62</v>
      </c>
      <c r="D6705" s="1">
        <v>87900.68</v>
      </c>
      <c r="E6705" s="1">
        <v>171058.3</v>
      </c>
    </row>
    <row r="6706" spans="1:5" hidden="1">
      <c r="A6706" s="1">
        <v>1981</v>
      </c>
      <c r="B6706" s="1">
        <v>42</v>
      </c>
      <c r="C6706" s="1">
        <v>81688.100000000006</v>
      </c>
      <c r="D6706" s="1">
        <v>85668.29</v>
      </c>
      <c r="E6706" s="1">
        <v>167356.39000000001</v>
      </c>
    </row>
    <row r="6707" spans="1:5" hidden="1">
      <c r="A6707" s="1">
        <v>1981</v>
      </c>
      <c r="B6707" s="1">
        <v>43</v>
      </c>
      <c r="C6707" s="1">
        <v>79068.820000000007</v>
      </c>
      <c r="D6707" s="1">
        <v>82824.070000000007</v>
      </c>
      <c r="E6707" s="1">
        <v>161892.89000000001</v>
      </c>
    </row>
    <row r="6708" spans="1:5" hidden="1">
      <c r="A6708" s="1">
        <v>1981</v>
      </c>
      <c r="B6708" s="1">
        <v>44</v>
      </c>
      <c r="C6708" s="1">
        <v>76625.679999999993</v>
      </c>
      <c r="D6708" s="1">
        <v>80384.62</v>
      </c>
      <c r="E6708" s="1">
        <v>157010.29999999999</v>
      </c>
    </row>
    <row r="6709" spans="1:5" hidden="1">
      <c r="A6709" s="1">
        <v>1981</v>
      </c>
      <c r="B6709" s="1">
        <v>45</v>
      </c>
      <c r="C6709" s="1">
        <v>74831.16</v>
      </c>
      <c r="D6709" s="1">
        <v>78363.570000000007</v>
      </c>
      <c r="E6709" s="1">
        <v>153194.73000000001</v>
      </c>
    </row>
    <row r="6710" spans="1:5" hidden="1">
      <c r="A6710" s="1">
        <v>1981</v>
      </c>
      <c r="B6710" s="1">
        <v>46</v>
      </c>
      <c r="C6710" s="1">
        <v>72462.05</v>
      </c>
      <c r="D6710" s="1">
        <v>75911.97</v>
      </c>
      <c r="E6710" s="1">
        <v>148374.03</v>
      </c>
    </row>
    <row r="6711" spans="1:5" hidden="1">
      <c r="A6711" s="1">
        <v>1981</v>
      </c>
      <c r="B6711" s="1">
        <v>47</v>
      </c>
      <c r="C6711" s="1">
        <v>70281.539999999994</v>
      </c>
      <c r="D6711" s="1">
        <v>74234.179999999993</v>
      </c>
      <c r="E6711" s="1">
        <v>144515.72</v>
      </c>
    </row>
    <row r="6712" spans="1:5" hidden="1">
      <c r="A6712" s="1">
        <v>1981</v>
      </c>
      <c r="B6712" s="1">
        <v>48</v>
      </c>
      <c r="C6712" s="1">
        <v>70423.460000000006</v>
      </c>
      <c r="D6712" s="1">
        <v>74470.03</v>
      </c>
      <c r="E6712" s="1">
        <v>144893.48000000001</v>
      </c>
    </row>
    <row r="6713" spans="1:5" hidden="1">
      <c r="A6713" s="1">
        <v>1981</v>
      </c>
      <c r="B6713" s="1">
        <v>49</v>
      </c>
      <c r="C6713" s="1">
        <v>72739.48</v>
      </c>
      <c r="D6713" s="1">
        <v>76599.67</v>
      </c>
      <c r="E6713" s="1">
        <v>149339.15</v>
      </c>
    </row>
    <row r="6714" spans="1:5" hidden="1">
      <c r="A6714" s="1">
        <v>1981</v>
      </c>
      <c r="B6714" s="1">
        <v>50</v>
      </c>
      <c r="C6714" s="1">
        <v>75613.740000000005</v>
      </c>
      <c r="D6714" s="1">
        <v>78875.41</v>
      </c>
      <c r="E6714" s="1">
        <v>154489.15</v>
      </c>
    </row>
    <row r="6715" spans="1:5" hidden="1">
      <c r="A6715" s="1">
        <v>1981</v>
      </c>
      <c r="B6715" s="1">
        <v>51</v>
      </c>
      <c r="C6715" s="1">
        <v>75114.44</v>
      </c>
      <c r="D6715" s="1">
        <v>78815.09</v>
      </c>
      <c r="E6715" s="1">
        <v>153929.53</v>
      </c>
    </row>
    <row r="6716" spans="1:5" hidden="1">
      <c r="A6716" s="1">
        <v>1981</v>
      </c>
      <c r="B6716" s="1">
        <v>52</v>
      </c>
      <c r="C6716" s="1">
        <v>75480.63</v>
      </c>
      <c r="D6716" s="1">
        <v>79450.42</v>
      </c>
      <c r="E6716" s="1">
        <v>154931.04</v>
      </c>
    </row>
    <row r="6717" spans="1:5" hidden="1">
      <c r="A6717" s="1">
        <v>1981</v>
      </c>
      <c r="B6717" s="1">
        <v>53</v>
      </c>
      <c r="C6717" s="1">
        <v>75703.7</v>
      </c>
      <c r="D6717" s="1">
        <v>79457.75</v>
      </c>
      <c r="E6717" s="1">
        <v>155161.45000000001</v>
      </c>
    </row>
    <row r="6718" spans="1:5" hidden="1">
      <c r="A6718" s="1">
        <v>1981</v>
      </c>
      <c r="B6718" s="1">
        <v>54</v>
      </c>
      <c r="C6718" s="1">
        <v>75580.23</v>
      </c>
      <c r="D6718" s="1">
        <v>78367.259999999995</v>
      </c>
      <c r="E6718" s="1">
        <v>153947.49</v>
      </c>
    </row>
    <row r="6719" spans="1:5" hidden="1">
      <c r="A6719" s="1">
        <v>1981</v>
      </c>
      <c r="B6719" s="1">
        <v>55</v>
      </c>
      <c r="C6719" s="1">
        <v>75454.42</v>
      </c>
      <c r="D6719" s="1">
        <v>77212.649999999994</v>
      </c>
      <c r="E6719" s="1">
        <v>152667.06</v>
      </c>
    </row>
    <row r="6720" spans="1:5" hidden="1">
      <c r="A6720" s="1">
        <v>1981</v>
      </c>
      <c r="B6720" s="1">
        <v>56</v>
      </c>
      <c r="C6720" s="1">
        <v>75322.66</v>
      </c>
      <c r="D6720" s="1">
        <v>76118.3</v>
      </c>
      <c r="E6720" s="1">
        <v>151440.95999999999</v>
      </c>
    </row>
    <row r="6721" spans="1:5" hidden="1">
      <c r="A6721" s="1">
        <v>1981</v>
      </c>
      <c r="B6721" s="1">
        <v>57</v>
      </c>
      <c r="C6721" s="1">
        <v>73537.81</v>
      </c>
      <c r="D6721" s="1">
        <v>73852.960000000006</v>
      </c>
      <c r="E6721" s="1">
        <v>147390.78</v>
      </c>
    </row>
    <row r="6722" spans="1:5" hidden="1">
      <c r="A6722" s="1">
        <v>1981</v>
      </c>
      <c r="B6722" s="1">
        <v>58</v>
      </c>
      <c r="C6722" s="1">
        <v>73201.69</v>
      </c>
      <c r="D6722" s="1">
        <v>72201.11</v>
      </c>
      <c r="E6722" s="1">
        <v>145402.79999999999</v>
      </c>
    </row>
    <row r="6723" spans="1:5" hidden="1">
      <c r="A6723" s="1">
        <v>1981</v>
      </c>
      <c r="B6723" s="1">
        <v>59</v>
      </c>
      <c r="C6723" s="1">
        <v>73504.009999999995</v>
      </c>
      <c r="D6723" s="1">
        <v>70710.33</v>
      </c>
      <c r="E6723" s="1">
        <v>144214.34</v>
      </c>
    </row>
    <row r="6724" spans="1:5" hidden="1">
      <c r="A6724" s="1">
        <v>1981</v>
      </c>
      <c r="B6724" s="1">
        <v>60</v>
      </c>
      <c r="C6724" s="1">
        <v>72461.94</v>
      </c>
      <c r="D6724" s="1">
        <v>67825.87</v>
      </c>
      <c r="E6724" s="1">
        <v>140287.79999999999</v>
      </c>
    </row>
    <row r="6725" spans="1:5" hidden="1">
      <c r="A6725" s="1">
        <v>1981</v>
      </c>
      <c r="B6725" s="1">
        <v>61</v>
      </c>
      <c r="C6725" s="1">
        <v>66645.83</v>
      </c>
      <c r="D6725" s="1">
        <v>61642.96</v>
      </c>
      <c r="E6725" s="1">
        <v>128288.79</v>
      </c>
    </row>
    <row r="6726" spans="1:5" hidden="1">
      <c r="A6726" s="1">
        <v>1981</v>
      </c>
      <c r="B6726" s="1">
        <v>62</v>
      </c>
      <c r="C6726" s="1">
        <v>61595.94</v>
      </c>
      <c r="D6726" s="1">
        <v>55934.85</v>
      </c>
      <c r="E6726" s="1">
        <v>117530.79</v>
      </c>
    </row>
    <row r="6727" spans="1:5" hidden="1">
      <c r="A6727" s="1">
        <v>1981</v>
      </c>
      <c r="B6727" s="1">
        <v>63</v>
      </c>
      <c r="C6727" s="1">
        <v>59923.519999999997</v>
      </c>
      <c r="D6727" s="1">
        <v>53627.85</v>
      </c>
      <c r="E6727" s="1">
        <v>113551.37</v>
      </c>
    </row>
    <row r="6728" spans="1:5" hidden="1">
      <c r="A6728" s="1">
        <v>1981</v>
      </c>
      <c r="B6728" s="1">
        <v>64</v>
      </c>
      <c r="C6728" s="1">
        <v>60110.25</v>
      </c>
      <c r="D6728" s="1">
        <v>53639.64</v>
      </c>
      <c r="E6728" s="1">
        <v>113749.9</v>
      </c>
    </row>
    <row r="6729" spans="1:5" hidden="1">
      <c r="A6729" s="1">
        <v>1981</v>
      </c>
      <c r="B6729" s="1">
        <v>65</v>
      </c>
      <c r="C6729" s="1">
        <v>59953.9</v>
      </c>
      <c r="D6729" s="1">
        <v>53453.03</v>
      </c>
      <c r="E6729" s="1">
        <v>113406.93</v>
      </c>
    </row>
    <row r="6730" spans="1:5" hidden="1">
      <c r="A6730" s="1">
        <v>1981</v>
      </c>
      <c r="B6730" s="1">
        <v>66</v>
      </c>
      <c r="C6730" s="1">
        <v>59570.14</v>
      </c>
      <c r="D6730" s="1">
        <v>52801.39</v>
      </c>
      <c r="E6730" s="1">
        <v>112371.53</v>
      </c>
    </row>
    <row r="6731" spans="1:5" hidden="1">
      <c r="A6731" s="1">
        <v>1981</v>
      </c>
      <c r="B6731" s="1">
        <v>67</v>
      </c>
      <c r="C6731" s="1">
        <v>57813.41</v>
      </c>
      <c r="D6731" s="1">
        <v>50833.53</v>
      </c>
      <c r="E6731" s="1">
        <v>108646.95</v>
      </c>
    </row>
    <row r="6732" spans="1:5" hidden="1">
      <c r="A6732" s="1">
        <v>1981</v>
      </c>
      <c r="B6732" s="1">
        <v>68</v>
      </c>
      <c r="C6732" s="1">
        <v>55434.39</v>
      </c>
      <c r="D6732" s="1">
        <v>47751.87</v>
      </c>
      <c r="E6732" s="1">
        <v>103186.25</v>
      </c>
    </row>
    <row r="6733" spans="1:5" hidden="1">
      <c r="A6733" s="1">
        <v>1981</v>
      </c>
      <c r="B6733" s="1">
        <v>69</v>
      </c>
      <c r="C6733" s="1">
        <v>53581.440000000002</v>
      </c>
      <c r="D6733" s="1">
        <v>44843.64</v>
      </c>
      <c r="E6733" s="1">
        <v>98425.08</v>
      </c>
    </row>
    <row r="6734" spans="1:5" hidden="1">
      <c r="A6734" s="1">
        <v>1981</v>
      </c>
      <c r="B6734" s="1">
        <v>70</v>
      </c>
      <c r="C6734" s="1">
        <v>51561.52</v>
      </c>
      <c r="D6734" s="1">
        <v>41686.1</v>
      </c>
      <c r="E6734" s="1">
        <v>93247.63</v>
      </c>
    </row>
    <row r="6735" spans="1:5" hidden="1">
      <c r="A6735" s="1">
        <v>1981</v>
      </c>
      <c r="B6735" s="1">
        <v>71</v>
      </c>
      <c r="C6735" s="1">
        <v>47846.26</v>
      </c>
      <c r="D6735" s="1">
        <v>38251.94</v>
      </c>
      <c r="E6735" s="1">
        <v>86098.19</v>
      </c>
    </row>
    <row r="6736" spans="1:5" hidden="1">
      <c r="A6736" s="1">
        <v>1981</v>
      </c>
      <c r="B6736" s="1">
        <v>72</v>
      </c>
      <c r="C6736" s="1">
        <v>44900.98</v>
      </c>
      <c r="D6736" s="1">
        <v>35174.660000000003</v>
      </c>
      <c r="E6736" s="1">
        <v>80075.64</v>
      </c>
    </row>
    <row r="6737" spans="1:5" hidden="1">
      <c r="A6737" s="1">
        <v>1981</v>
      </c>
      <c r="B6737" s="1">
        <v>73</v>
      </c>
      <c r="C6737" s="1">
        <v>41805.760000000002</v>
      </c>
      <c r="D6737" s="1">
        <v>32033.26</v>
      </c>
      <c r="E6737" s="1">
        <v>73839.02</v>
      </c>
    </row>
    <row r="6738" spans="1:5" hidden="1">
      <c r="A6738" s="1">
        <v>1981</v>
      </c>
      <c r="B6738" s="1">
        <v>74</v>
      </c>
      <c r="C6738" s="1">
        <v>39029.269999999997</v>
      </c>
      <c r="D6738" s="1">
        <v>29327.48</v>
      </c>
      <c r="E6738" s="1">
        <v>68356.75</v>
      </c>
    </row>
    <row r="6739" spans="1:5" hidden="1">
      <c r="A6739" s="1">
        <v>1981</v>
      </c>
      <c r="B6739" s="1">
        <v>75</v>
      </c>
      <c r="C6739" s="1">
        <v>36613.089999999997</v>
      </c>
      <c r="D6739" s="1">
        <v>26826.05</v>
      </c>
      <c r="E6739" s="1">
        <v>63439.14</v>
      </c>
    </row>
    <row r="6740" spans="1:5" hidden="1">
      <c r="A6740" s="1">
        <v>1981</v>
      </c>
      <c r="B6740" s="1">
        <v>76</v>
      </c>
      <c r="C6740" s="1">
        <v>33956.74</v>
      </c>
      <c r="D6740" s="1">
        <v>23982.81</v>
      </c>
      <c r="E6740" s="1">
        <v>57939.56</v>
      </c>
    </row>
    <row r="6741" spans="1:5" hidden="1">
      <c r="A6741" s="1">
        <v>1981</v>
      </c>
      <c r="B6741" s="1">
        <v>77</v>
      </c>
      <c r="C6741" s="1">
        <v>30462.29</v>
      </c>
      <c r="D6741" s="1">
        <v>20921.54</v>
      </c>
      <c r="E6741" s="1">
        <v>51383.83</v>
      </c>
    </row>
    <row r="6742" spans="1:5" hidden="1">
      <c r="A6742" s="1">
        <v>1981</v>
      </c>
      <c r="B6742" s="1">
        <v>78</v>
      </c>
      <c r="C6742" s="1">
        <v>27826.89</v>
      </c>
      <c r="D6742" s="1">
        <v>18340.93</v>
      </c>
      <c r="E6742" s="1">
        <v>46167.82</v>
      </c>
    </row>
    <row r="6743" spans="1:5" hidden="1">
      <c r="A6743" s="1">
        <v>1981</v>
      </c>
      <c r="B6743" s="1">
        <v>79</v>
      </c>
      <c r="C6743" s="1">
        <v>26551.03</v>
      </c>
      <c r="D6743" s="1">
        <v>16342.83</v>
      </c>
      <c r="E6743" s="1">
        <v>42893.86</v>
      </c>
    </row>
    <row r="6744" spans="1:5" hidden="1">
      <c r="A6744" s="1">
        <v>1981</v>
      </c>
      <c r="B6744" s="1">
        <v>80</v>
      </c>
      <c r="C6744" s="1">
        <v>25758.85</v>
      </c>
      <c r="D6744" s="1">
        <v>14561.8</v>
      </c>
      <c r="E6744" s="1">
        <v>40320.65</v>
      </c>
    </row>
    <row r="6745" spans="1:5" hidden="1">
      <c r="A6745" s="1">
        <v>1981</v>
      </c>
      <c r="B6745" s="1">
        <v>81</v>
      </c>
      <c r="C6745" s="1">
        <v>23402.25</v>
      </c>
      <c r="D6745" s="1">
        <v>12456.26</v>
      </c>
      <c r="E6745" s="1">
        <v>35858.51</v>
      </c>
    </row>
    <row r="6746" spans="1:5" hidden="1">
      <c r="A6746" s="1">
        <v>1981</v>
      </c>
      <c r="B6746" s="1">
        <v>82</v>
      </c>
      <c r="C6746" s="1">
        <v>19761.29</v>
      </c>
      <c r="D6746" s="1">
        <v>9986.1</v>
      </c>
      <c r="E6746" s="1">
        <v>29747.39</v>
      </c>
    </row>
    <row r="6747" spans="1:5" hidden="1">
      <c r="A6747" s="1">
        <v>1981</v>
      </c>
      <c r="B6747" s="1">
        <v>83</v>
      </c>
      <c r="C6747" s="1">
        <v>17299.96</v>
      </c>
      <c r="D6747" s="1">
        <v>8179.33</v>
      </c>
      <c r="E6747" s="1">
        <v>25479.29</v>
      </c>
    </row>
    <row r="6748" spans="1:5" hidden="1">
      <c r="A6748" s="1">
        <v>1981</v>
      </c>
      <c r="B6748" s="1">
        <v>84</v>
      </c>
      <c r="C6748" s="1">
        <v>15656.76</v>
      </c>
      <c r="D6748" s="1">
        <v>6819.55</v>
      </c>
      <c r="E6748" s="1">
        <v>22476.31</v>
      </c>
    </row>
    <row r="6749" spans="1:5" hidden="1">
      <c r="A6749" s="1">
        <v>1981</v>
      </c>
      <c r="B6749" s="1">
        <v>85</v>
      </c>
      <c r="C6749" s="1">
        <v>14034.73</v>
      </c>
      <c r="D6749" s="1">
        <v>5725.09</v>
      </c>
      <c r="E6749" s="1">
        <v>19759.82</v>
      </c>
    </row>
    <row r="6750" spans="1:5" hidden="1">
      <c r="A6750" s="1">
        <v>1981</v>
      </c>
      <c r="B6750" s="1">
        <v>86</v>
      </c>
      <c r="C6750" s="1">
        <v>12213.23</v>
      </c>
      <c r="D6750" s="1">
        <v>4749.04</v>
      </c>
      <c r="E6750" s="1">
        <v>16962.27</v>
      </c>
    </row>
    <row r="6751" spans="1:5" hidden="1">
      <c r="A6751" s="1">
        <v>1981</v>
      </c>
      <c r="B6751" s="1">
        <v>87</v>
      </c>
      <c r="C6751" s="1">
        <v>10363.57</v>
      </c>
      <c r="D6751" s="1">
        <v>3960.34</v>
      </c>
      <c r="E6751" s="1">
        <v>14323.91</v>
      </c>
    </row>
    <row r="6752" spans="1:5" hidden="1">
      <c r="A6752" s="1">
        <v>1981</v>
      </c>
      <c r="B6752" s="1">
        <v>88</v>
      </c>
      <c r="C6752" s="1">
        <v>8771.1299999999992</v>
      </c>
      <c r="D6752" s="1">
        <v>3273.87</v>
      </c>
      <c r="E6752" s="1">
        <v>12045</v>
      </c>
    </row>
    <row r="6753" spans="1:5" hidden="1">
      <c r="A6753" s="1">
        <v>1981</v>
      </c>
      <c r="B6753" s="1">
        <v>89</v>
      </c>
      <c r="C6753" s="1">
        <v>7371.05</v>
      </c>
      <c r="D6753" s="1">
        <v>2637.46</v>
      </c>
      <c r="E6753" s="1">
        <v>10008.5</v>
      </c>
    </row>
    <row r="6754" spans="1:5" hidden="1">
      <c r="A6754" s="1">
        <v>1981</v>
      </c>
      <c r="B6754" s="1">
        <v>90</v>
      </c>
      <c r="C6754" s="1">
        <v>6043.72</v>
      </c>
      <c r="D6754" s="1">
        <v>2092.15</v>
      </c>
      <c r="E6754" s="1">
        <v>8135.87</v>
      </c>
    </row>
    <row r="6755" spans="1:5" hidden="1">
      <c r="A6755" s="1">
        <v>1981</v>
      </c>
      <c r="B6755" s="1">
        <v>91</v>
      </c>
      <c r="C6755" s="1">
        <v>4744.55</v>
      </c>
      <c r="D6755" s="1">
        <v>1586.98</v>
      </c>
      <c r="E6755" s="1">
        <v>6331.52</v>
      </c>
    </row>
    <row r="6756" spans="1:5" hidden="1">
      <c r="A6756" s="1">
        <v>1981</v>
      </c>
      <c r="B6756" s="1">
        <v>92</v>
      </c>
      <c r="C6756" s="1">
        <v>3604.31</v>
      </c>
      <c r="D6756" s="1">
        <v>1167.6600000000001</v>
      </c>
      <c r="E6756" s="1">
        <v>4771.97</v>
      </c>
    </row>
    <row r="6757" spans="1:5" hidden="1">
      <c r="A6757" s="1">
        <v>1981</v>
      </c>
      <c r="B6757" s="1">
        <v>93</v>
      </c>
      <c r="C6757" s="1">
        <v>2676.19</v>
      </c>
      <c r="D6757" s="1">
        <v>818.13</v>
      </c>
      <c r="E6757" s="1">
        <v>3494.32</v>
      </c>
    </row>
    <row r="6758" spans="1:5" hidden="1">
      <c r="A6758" s="1">
        <v>1981</v>
      </c>
      <c r="B6758" s="1">
        <v>94</v>
      </c>
      <c r="C6758" s="1">
        <v>1919.88</v>
      </c>
      <c r="D6758" s="1">
        <v>564.27</v>
      </c>
      <c r="E6758" s="1">
        <v>2484.15</v>
      </c>
    </row>
    <row r="6759" spans="1:5" hidden="1">
      <c r="A6759" s="1">
        <v>1981</v>
      </c>
      <c r="B6759" s="1">
        <v>95</v>
      </c>
      <c r="C6759" s="1">
        <v>1362.17</v>
      </c>
      <c r="D6759" s="1">
        <v>391.71</v>
      </c>
      <c r="E6759" s="1">
        <v>1753.88</v>
      </c>
    </row>
    <row r="6760" spans="1:5" hidden="1">
      <c r="A6760" s="1">
        <v>1981</v>
      </c>
      <c r="B6760" s="1">
        <v>96</v>
      </c>
      <c r="C6760" s="1">
        <v>959.47</v>
      </c>
      <c r="D6760" s="1">
        <v>264.66000000000003</v>
      </c>
      <c r="E6760" s="1">
        <v>1224.1300000000001</v>
      </c>
    </row>
    <row r="6761" spans="1:5" hidden="1">
      <c r="A6761" s="1">
        <v>1981</v>
      </c>
      <c r="B6761" s="1">
        <v>97</v>
      </c>
      <c r="C6761" s="1">
        <v>642.29</v>
      </c>
      <c r="D6761" s="1">
        <v>171.79</v>
      </c>
      <c r="E6761" s="1">
        <v>814.08</v>
      </c>
    </row>
    <row r="6762" spans="1:5" hidden="1">
      <c r="A6762" s="1">
        <v>1981</v>
      </c>
      <c r="B6762" s="1">
        <v>98</v>
      </c>
      <c r="C6762" s="1">
        <v>413.4</v>
      </c>
      <c r="D6762" s="1">
        <v>100.11</v>
      </c>
      <c r="E6762" s="1">
        <v>513.51</v>
      </c>
    </row>
    <row r="6763" spans="1:5" hidden="1">
      <c r="A6763" s="1">
        <v>1981</v>
      </c>
      <c r="B6763" s="1">
        <v>99</v>
      </c>
      <c r="C6763" s="1">
        <v>264.83</v>
      </c>
      <c r="D6763" s="1">
        <v>50.53</v>
      </c>
      <c r="E6763" s="1">
        <v>315.36</v>
      </c>
    </row>
    <row r="6764" spans="1:5" hidden="1">
      <c r="A6764" s="1">
        <v>1981</v>
      </c>
      <c r="B6764" s="1">
        <v>100</v>
      </c>
      <c r="C6764" s="1">
        <v>164.45</v>
      </c>
      <c r="D6764" s="1">
        <v>28.14</v>
      </c>
      <c r="E6764" s="1">
        <v>192.59</v>
      </c>
    </row>
    <row r="6765" spans="1:5" hidden="1">
      <c r="A6765" s="1">
        <v>1981</v>
      </c>
      <c r="B6765" s="1">
        <v>101</v>
      </c>
      <c r="C6765" s="1">
        <v>101.03</v>
      </c>
      <c r="D6765" s="1">
        <v>22.14</v>
      </c>
      <c r="E6765" s="1">
        <v>123.17</v>
      </c>
    </row>
    <row r="6766" spans="1:5" hidden="1">
      <c r="A6766" s="1">
        <v>1981</v>
      </c>
      <c r="B6766" s="1">
        <v>102</v>
      </c>
      <c r="C6766" s="1">
        <v>57.76</v>
      </c>
      <c r="D6766" s="1">
        <v>13.85</v>
      </c>
      <c r="E6766" s="1">
        <v>71.61</v>
      </c>
    </row>
    <row r="6767" spans="1:5" hidden="1">
      <c r="A6767" s="1">
        <v>1981</v>
      </c>
      <c r="B6767" s="1">
        <v>103</v>
      </c>
      <c r="C6767" s="1">
        <v>33.270000000000003</v>
      </c>
      <c r="D6767" s="1">
        <v>6.06</v>
      </c>
      <c r="E6767" s="1">
        <v>39.33</v>
      </c>
    </row>
    <row r="6768" spans="1:5" hidden="1">
      <c r="A6768" s="1">
        <v>1981</v>
      </c>
      <c r="B6768" s="1">
        <v>104</v>
      </c>
      <c r="C6768" s="1">
        <v>19.27</v>
      </c>
      <c r="D6768" s="1">
        <v>2.84</v>
      </c>
      <c r="E6768" s="1">
        <v>22.1</v>
      </c>
    </row>
    <row r="6769" spans="1:5" hidden="1">
      <c r="A6769" s="1">
        <v>1981</v>
      </c>
      <c r="B6769" s="1">
        <v>105</v>
      </c>
      <c r="C6769" s="1">
        <v>11.19</v>
      </c>
      <c r="D6769" s="1">
        <v>1.52</v>
      </c>
      <c r="E6769" s="1">
        <v>12.71</v>
      </c>
    </row>
    <row r="6770" spans="1:5" hidden="1">
      <c r="A6770" s="1">
        <v>1981</v>
      </c>
      <c r="B6770" s="1">
        <v>106</v>
      </c>
      <c r="C6770" s="1">
        <v>5.62</v>
      </c>
      <c r="D6770" s="1">
        <v>1.1100000000000001</v>
      </c>
      <c r="E6770" s="1">
        <v>6.74</v>
      </c>
    </row>
    <row r="6771" spans="1:5" hidden="1">
      <c r="A6771" s="1">
        <v>1981</v>
      </c>
      <c r="B6771" s="1">
        <v>107</v>
      </c>
      <c r="C6771" s="1">
        <v>1.78</v>
      </c>
      <c r="D6771" s="1">
        <v>0.34</v>
      </c>
      <c r="E6771" s="1">
        <v>2.12</v>
      </c>
    </row>
    <row r="6772" spans="1:5" hidden="1">
      <c r="A6772" s="1">
        <v>1981</v>
      </c>
      <c r="B6772" s="1">
        <v>108</v>
      </c>
      <c r="C6772" s="1">
        <v>0.36</v>
      </c>
      <c r="D6772" s="1">
        <v>0</v>
      </c>
      <c r="E6772" s="1">
        <v>0.36</v>
      </c>
    </row>
    <row r="6773" spans="1:5" hidden="1">
      <c r="A6773" s="1">
        <v>1981</v>
      </c>
      <c r="B6773" s="1">
        <v>109</v>
      </c>
      <c r="C6773" s="1">
        <v>0.41</v>
      </c>
      <c r="D6773" s="1">
        <v>0</v>
      </c>
      <c r="E6773" s="1">
        <v>0.41</v>
      </c>
    </row>
    <row r="6774" spans="1:5" hidden="1">
      <c r="A6774" s="1">
        <v>1981</v>
      </c>
      <c r="B6774" s="1" t="s">
        <v>121</v>
      </c>
      <c r="C6774" s="1">
        <v>1.86</v>
      </c>
      <c r="D6774" s="1">
        <v>0</v>
      </c>
      <c r="E6774" s="1">
        <v>1.86</v>
      </c>
    </row>
    <row r="6775" spans="1:5" hidden="1">
      <c r="A6775" s="1">
        <v>1982</v>
      </c>
      <c r="B6775" s="1">
        <v>0</v>
      </c>
      <c r="C6775" s="1">
        <v>114930.79</v>
      </c>
      <c r="D6775" s="1">
        <v>120996.85</v>
      </c>
      <c r="E6775" s="1">
        <v>235927.63</v>
      </c>
    </row>
    <row r="6776" spans="1:5" hidden="1">
      <c r="A6776" s="1">
        <v>1982</v>
      </c>
      <c r="B6776" s="1">
        <v>1</v>
      </c>
      <c r="C6776" s="1">
        <v>113217.48</v>
      </c>
      <c r="D6776" s="1">
        <v>118794.49</v>
      </c>
      <c r="E6776" s="1">
        <v>232011.97</v>
      </c>
    </row>
    <row r="6777" spans="1:5" hidden="1">
      <c r="A6777" s="1">
        <v>1982</v>
      </c>
      <c r="B6777" s="1">
        <v>2</v>
      </c>
      <c r="C6777" s="1">
        <v>110979.44</v>
      </c>
      <c r="D6777" s="1">
        <v>116671.74</v>
      </c>
      <c r="E6777" s="1">
        <v>227651.18</v>
      </c>
    </row>
    <row r="6778" spans="1:5" hidden="1">
      <c r="A6778" s="1">
        <v>1982</v>
      </c>
      <c r="B6778" s="1">
        <v>3</v>
      </c>
      <c r="C6778" s="1">
        <v>111560.3</v>
      </c>
      <c r="D6778" s="1">
        <v>117129.92</v>
      </c>
      <c r="E6778" s="1">
        <v>228690.21</v>
      </c>
    </row>
    <row r="6779" spans="1:5" hidden="1">
      <c r="A6779" s="1">
        <v>1982</v>
      </c>
      <c r="B6779" s="1">
        <v>4</v>
      </c>
      <c r="C6779" s="1">
        <v>112691.08</v>
      </c>
      <c r="D6779" s="1">
        <v>118143.45</v>
      </c>
      <c r="E6779" s="1">
        <v>230834.52</v>
      </c>
    </row>
    <row r="6780" spans="1:5" hidden="1">
      <c r="A6780" s="1">
        <v>1982</v>
      </c>
      <c r="B6780" s="1">
        <v>5</v>
      </c>
      <c r="C6780" s="1">
        <v>113866.62</v>
      </c>
      <c r="D6780" s="1">
        <v>119328.02</v>
      </c>
      <c r="E6780" s="1">
        <v>233194.64</v>
      </c>
    </row>
    <row r="6781" spans="1:5" hidden="1">
      <c r="A6781" s="1">
        <v>1982</v>
      </c>
      <c r="B6781" s="1">
        <v>6</v>
      </c>
      <c r="C6781" s="1">
        <v>116101.62</v>
      </c>
      <c r="D6781" s="1">
        <v>121850.11</v>
      </c>
      <c r="E6781" s="1">
        <v>237951.72</v>
      </c>
    </row>
    <row r="6782" spans="1:5" hidden="1">
      <c r="A6782" s="1">
        <v>1982</v>
      </c>
      <c r="B6782" s="1">
        <v>7</v>
      </c>
      <c r="C6782" s="1">
        <v>119690.51</v>
      </c>
      <c r="D6782" s="1">
        <v>125827.7</v>
      </c>
      <c r="E6782" s="1">
        <v>245518.21</v>
      </c>
    </row>
    <row r="6783" spans="1:5" hidden="1">
      <c r="A6783" s="1">
        <v>1982</v>
      </c>
      <c r="B6783" s="1">
        <v>8</v>
      </c>
      <c r="C6783" s="1">
        <v>123903.39</v>
      </c>
      <c r="D6783" s="1">
        <v>130114.92</v>
      </c>
      <c r="E6783" s="1">
        <v>254018.3</v>
      </c>
    </row>
    <row r="6784" spans="1:5" hidden="1">
      <c r="A6784" s="1">
        <v>1982</v>
      </c>
      <c r="B6784" s="1">
        <v>9</v>
      </c>
      <c r="C6784" s="1">
        <v>129971.11</v>
      </c>
      <c r="D6784" s="1">
        <v>135812.01999999999</v>
      </c>
      <c r="E6784" s="1">
        <v>265783.13</v>
      </c>
    </row>
    <row r="6785" spans="1:5" hidden="1">
      <c r="A6785" s="1">
        <v>1982</v>
      </c>
      <c r="B6785" s="1">
        <v>10</v>
      </c>
      <c r="C6785" s="1">
        <v>135878.07</v>
      </c>
      <c r="D6785" s="1">
        <v>141457.48000000001</v>
      </c>
      <c r="E6785" s="1">
        <v>277335.55</v>
      </c>
    </row>
    <row r="6786" spans="1:5" hidden="1">
      <c r="A6786" s="1">
        <v>1982</v>
      </c>
      <c r="B6786" s="1">
        <v>11</v>
      </c>
      <c r="C6786" s="1">
        <v>138675.32</v>
      </c>
      <c r="D6786" s="1">
        <v>144489.88</v>
      </c>
      <c r="E6786" s="1">
        <v>283165.2</v>
      </c>
    </row>
    <row r="6787" spans="1:5" hidden="1">
      <c r="A6787" s="1">
        <v>1982</v>
      </c>
      <c r="B6787" s="1">
        <v>12</v>
      </c>
      <c r="C6787" s="1">
        <v>131772.29</v>
      </c>
      <c r="D6787" s="1">
        <v>137549.23000000001</v>
      </c>
      <c r="E6787" s="1">
        <v>269321.53000000003</v>
      </c>
    </row>
    <row r="6788" spans="1:5" hidden="1">
      <c r="A6788" s="1">
        <v>1982</v>
      </c>
      <c r="B6788" s="1">
        <v>13</v>
      </c>
      <c r="C6788" s="1">
        <v>129870.2</v>
      </c>
      <c r="D6788" s="1">
        <v>135635.35999999999</v>
      </c>
      <c r="E6788" s="1">
        <v>265505.56</v>
      </c>
    </row>
    <row r="6789" spans="1:5" hidden="1">
      <c r="A6789" s="1">
        <v>1982</v>
      </c>
      <c r="B6789" s="1">
        <v>14</v>
      </c>
      <c r="C6789" s="1">
        <v>125070.39</v>
      </c>
      <c r="D6789" s="1">
        <v>130849.37</v>
      </c>
      <c r="E6789" s="1">
        <v>255919.76</v>
      </c>
    </row>
    <row r="6790" spans="1:5" hidden="1">
      <c r="A6790" s="1">
        <v>1982</v>
      </c>
      <c r="B6790" s="1">
        <v>15</v>
      </c>
      <c r="C6790" s="1">
        <v>123581.95</v>
      </c>
      <c r="D6790" s="1">
        <v>129443.28</v>
      </c>
      <c r="E6790" s="1">
        <v>253025.23</v>
      </c>
    </row>
    <row r="6791" spans="1:5" hidden="1">
      <c r="A6791" s="1">
        <v>1982</v>
      </c>
      <c r="B6791" s="1">
        <v>16</v>
      </c>
      <c r="C6791" s="1">
        <v>122591.78</v>
      </c>
      <c r="D6791" s="1">
        <v>128144.75</v>
      </c>
      <c r="E6791" s="1">
        <v>250736.53</v>
      </c>
    </row>
    <row r="6792" spans="1:5" hidden="1">
      <c r="A6792" s="1">
        <v>1982</v>
      </c>
      <c r="B6792" s="1">
        <v>17</v>
      </c>
      <c r="C6792" s="1">
        <v>124563.15</v>
      </c>
      <c r="D6792" s="1">
        <v>129962.75</v>
      </c>
      <c r="E6792" s="1">
        <v>254525.9</v>
      </c>
    </row>
    <row r="6793" spans="1:5" hidden="1">
      <c r="A6793" s="1">
        <v>1982</v>
      </c>
      <c r="B6793" s="1">
        <v>18</v>
      </c>
      <c r="C6793" s="1">
        <v>128256.51</v>
      </c>
      <c r="D6793" s="1">
        <v>133496.43</v>
      </c>
      <c r="E6793" s="1">
        <v>261752.93</v>
      </c>
    </row>
    <row r="6794" spans="1:5" hidden="1">
      <c r="A6794" s="1">
        <v>1982</v>
      </c>
      <c r="B6794" s="1">
        <v>19</v>
      </c>
      <c r="C6794" s="1">
        <v>131738.67000000001</v>
      </c>
      <c r="D6794" s="1">
        <v>136456.09</v>
      </c>
      <c r="E6794" s="1">
        <v>268194.76</v>
      </c>
    </row>
    <row r="6795" spans="1:5" hidden="1">
      <c r="A6795" s="1">
        <v>1982</v>
      </c>
      <c r="B6795" s="1">
        <v>20</v>
      </c>
      <c r="C6795" s="1">
        <v>133788.47</v>
      </c>
      <c r="D6795" s="1">
        <v>137767.15</v>
      </c>
      <c r="E6795" s="1">
        <v>271555.63</v>
      </c>
    </row>
    <row r="6796" spans="1:5" hidden="1">
      <c r="A6796" s="1">
        <v>1982</v>
      </c>
      <c r="B6796" s="1">
        <v>21</v>
      </c>
      <c r="C6796" s="1">
        <v>133378.57</v>
      </c>
      <c r="D6796" s="1">
        <v>137143.64000000001</v>
      </c>
      <c r="E6796" s="1">
        <v>270522.21000000002</v>
      </c>
    </row>
    <row r="6797" spans="1:5" hidden="1">
      <c r="A6797" s="1">
        <v>1982</v>
      </c>
      <c r="B6797" s="1">
        <v>22</v>
      </c>
      <c r="C6797" s="1">
        <v>131656.31</v>
      </c>
      <c r="D6797" s="1">
        <v>135238.29</v>
      </c>
      <c r="E6797" s="1">
        <v>266894.59999999998</v>
      </c>
    </row>
    <row r="6798" spans="1:5" hidden="1">
      <c r="A6798" s="1">
        <v>1982</v>
      </c>
      <c r="B6798" s="1">
        <v>23</v>
      </c>
      <c r="C6798" s="1">
        <v>129467.46</v>
      </c>
      <c r="D6798" s="1">
        <v>133036.82999999999</v>
      </c>
      <c r="E6798" s="1">
        <v>262504.28999999998</v>
      </c>
    </row>
    <row r="6799" spans="1:5" hidden="1">
      <c r="A6799" s="1">
        <v>1982</v>
      </c>
      <c r="B6799" s="1">
        <v>24</v>
      </c>
      <c r="C6799" s="1">
        <v>127455.57</v>
      </c>
      <c r="D6799" s="1">
        <v>131229.97</v>
      </c>
      <c r="E6799" s="1">
        <v>258685.54</v>
      </c>
    </row>
    <row r="6800" spans="1:5" hidden="1">
      <c r="A6800" s="1">
        <v>1982</v>
      </c>
      <c r="B6800" s="1">
        <v>25</v>
      </c>
      <c r="C6800" s="1">
        <v>125793.18</v>
      </c>
      <c r="D6800" s="1">
        <v>129396.08</v>
      </c>
      <c r="E6800" s="1">
        <v>255189.25</v>
      </c>
    </row>
    <row r="6801" spans="1:5" hidden="1">
      <c r="A6801" s="1">
        <v>1982</v>
      </c>
      <c r="B6801" s="1">
        <v>26</v>
      </c>
      <c r="C6801" s="1">
        <v>124815.12</v>
      </c>
      <c r="D6801" s="1">
        <v>128173.42</v>
      </c>
      <c r="E6801" s="1">
        <v>252988.54</v>
      </c>
    </row>
    <row r="6802" spans="1:5" hidden="1">
      <c r="A6802" s="1">
        <v>1982</v>
      </c>
      <c r="B6802" s="1">
        <v>27</v>
      </c>
      <c r="C6802" s="1">
        <v>123384.91</v>
      </c>
      <c r="D6802" s="1">
        <v>125926.94</v>
      </c>
      <c r="E6802" s="1">
        <v>249311.85</v>
      </c>
    </row>
    <row r="6803" spans="1:5" hidden="1">
      <c r="A6803" s="1">
        <v>1982</v>
      </c>
      <c r="B6803" s="1">
        <v>28</v>
      </c>
      <c r="C6803" s="1">
        <v>122688.91</v>
      </c>
      <c r="D6803" s="1">
        <v>124461.46</v>
      </c>
      <c r="E6803" s="1">
        <v>247150.38</v>
      </c>
    </row>
    <row r="6804" spans="1:5" hidden="1">
      <c r="A6804" s="1">
        <v>1982</v>
      </c>
      <c r="B6804" s="1">
        <v>29</v>
      </c>
      <c r="C6804" s="1">
        <v>122726.32</v>
      </c>
      <c r="D6804" s="1">
        <v>124644.54</v>
      </c>
      <c r="E6804" s="1">
        <v>247370.85</v>
      </c>
    </row>
    <row r="6805" spans="1:5" hidden="1">
      <c r="A6805" s="1">
        <v>1982</v>
      </c>
      <c r="B6805" s="1">
        <v>30</v>
      </c>
      <c r="C6805" s="1">
        <v>122685.7</v>
      </c>
      <c r="D6805" s="1">
        <v>125050.14</v>
      </c>
      <c r="E6805" s="1">
        <v>247735.85</v>
      </c>
    </row>
    <row r="6806" spans="1:5" hidden="1">
      <c r="A6806" s="1">
        <v>1982</v>
      </c>
      <c r="B6806" s="1">
        <v>31</v>
      </c>
      <c r="C6806" s="1">
        <v>122513.67</v>
      </c>
      <c r="D6806" s="1">
        <v>125302.41</v>
      </c>
      <c r="E6806" s="1">
        <v>247816.07</v>
      </c>
    </row>
    <row r="6807" spans="1:5" hidden="1">
      <c r="A6807" s="1">
        <v>1982</v>
      </c>
      <c r="B6807" s="1">
        <v>32</v>
      </c>
      <c r="C6807" s="1">
        <v>121045.65</v>
      </c>
      <c r="D6807" s="1">
        <v>124113.51</v>
      </c>
      <c r="E6807" s="1">
        <v>245159.16</v>
      </c>
    </row>
    <row r="6808" spans="1:5" hidden="1">
      <c r="A6808" s="1">
        <v>1982</v>
      </c>
      <c r="B6808" s="1">
        <v>33</v>
      </c>
      <c r="C6808" s="1">
        <v>119983.51</v>
      </c>
      <c r="D6808" s="1">
        <v>122948.79</v>
      </c>
      <c r="E6808" s="1">
        <v>242932.3</v>
      </c>
    </row>
    <row r="6809" spans="1:5" hidden="1">
      <c r="A6809" s="1">
        <v>1982</v>
      </c>
      <c r="B6809" s="1">
        <v>34</v>
      </c>
      <c r="C6809" s="1">
        <v>121651.15</v>
      </c>
      <c r="D6809" s="1">
        <v>125506.94</v>
      </c>
      <c r="E6809" s="1">
        <v>247158.09</v>
      </c>
    </row>
    <row r="6810" spans="1:5" hidden="1">
      <c r="A6810" s="1">
        <v>1982</v>
      </c>
      <c r="B6810" s="1">
        <v>35</v>
      </c>
      <c r="C6810" s="1">
        <v>119999.59</v>
      </c>
      <c r="D6810" s="1">
        <v>124669.33</v>
      </c>
      <c r="E6810" s="1">
        <v>244668.91</v>
      </c>
    </row>
    <row r="6811" spans="1:5" hidden="1">
      <c r="A6811" s="1">
        <v>1982</v>
      </c>
      <c r="B6811" s="1">
        <v>36</v>
      </c>
      <c r="C6811" s="1">
        <v>110911.42</v>
      </c>
      <c r="D6811" s="1">
        <v>115440.21</v>
      </c>
      <c r="E6811" s="1">
        <v>226351.63</v>
      </c>
    </row>
    <row r="6812" spans="1:5" hidden="1">
      <c r="A6812" s="1">
        <v>1982</v>
      </c>
      <c r="B6812" s="1">
        <v>37</v>
      </c>
      <c r="C6812" s="1">
        <v>102945.21</v>
      </c>
      <c r="D6812" s="1">
        <v>107047.06</v>
      </c>
      <c r="E6812" s="1">
        <v>209992.27</v>
      </c>
    </row>
    <row r="6813" spans="1:5" hidden="1">
      <c r="A6813" s="1">
        <v>1982</v>
      </c>
      <c r="B6813" s="1">
        <v>38</v>
      </c>
      <c r="C6813" s="1">
        <v>97757.78</v>
      </c>
      <c r="D6813" s="1">
        <v>101572.81</v>
      </c>
      <c r="E6813" s="1">
        <v>199330.59</v>
      </c>
    </row>
    <row r="6814" spans="1:5" hidden="1">
      <c r="A6814" s="1">
        <v>1982</v>
      </c>
      <c r="B6814" s="1">
        <v>39</v>
      </c>
      <c r="C6814" s="1">
        <v>92538.240000000005</v>
      </c>
      <c r="D6814" s="1">
        <v>96608.639999999999</v>
      </c>
      <c r="E6814" s="1">
        <v>189146.88</v>
      </c>
    </row>
    <row r="6815" spans="1:5" hidden="1">
      <c r="A6815" s="1">
        <v>1982</v>
      </c>
      <c r="B6815" s="1">
        <v>40</v>
      </c>
      <c r="C6815" s="1">
        <v>89772.32</v>
      </c>
      <c r="D6815" s="1">
        <v>94170.23</v>
      </c>
      <c r="E6815" s="1">
        <v>183942.55</v>
      </c>
    </row>
    <row r="6816" spans="1:5" hidden="1">
      <c r="A6816" s="1">
        <v>1982</v>
      </c>
      <c r="B6816" s="1">
        <v>41</v>
      </c>
      <c r="C6816" s="1">
        <v>87041.59</v>
      </c>
      <c r="D6816" s="1">
        <v>91872.62</v>
      </c>
      <c r="E6816" s="1">
        <v>178914.21</v>
      </c>
    </row>
    <row r="6817" spans="1:5" hidden="1">
      <c r="A6817" s="1">
        <v>1982</v>
      </c>
      <c r="B6817" s="1">
        <v>42</v>
      </c>
      <c r="C6817" s="1">
        <v>83639.58</v>
      </c>
      <c r="D6817" s="1">
        <v>88542.81</v>
      </c>
      <c r="E6817" s="1">
        <v>172182.38</v>
      </c>
    </row>
    <row r="6818" spans="1:5" hidden="1">
      <c r="A6818" s="1">
        <v>1982</v>
      </c>
      <c r="B6818" s="1">
        <v>43</v>
      </c>
      <c r="C6818" s="1">
        <v>81529.39</v>
      </c>
      <c r="D6818" s="1">
        <v>85742.8</v>
      </c>
      <c r="E6818" s="1">
        <v>167272.18</v>
      </c>
    </row>
    <row r="6819" spans="1:5" hidden="1">
      <c r="A6819" s="1">
        <v>1982</v>
      </c>
      <c r="B6819" s="1">
        <v>44</v>
      </c>
      <c r="C6819" s="1">
        <v>78963.929999999993</v>
      </c>
      <c r="D6819" s="1">
        <v>82834.22</v>
      </c>
      <c r="E6819" s="1">
        <v>161798.15</v>
      </c>
    </row>
    <row r="6820" spans="1:5" hidden="1">
      <c r="A6820" s="1">
        <v>1982</v>
      </c>
      <c r="B6820" s="1">
        <v>45</v>
      </c>
      <c r="C6820" s="1">
        <v>76901.25</v>
      </c>
      <c r="D6820" s="1">
        <v>80798.41</v>
      </c>
      <c r="E6820" s="1">
        <v>157699.66</v>
      </c>
    </row>
    <row r="6821" spans="1:5" hidden="1">
      <c r="A6821" s="1">
        <v>1982</v>
      </c>
      <c r="B6821" s="1">
        <v>46</v>
      </c>
      <c r="C6821" s="1">
        <v>75340.33</v>
      </c>
      <c r="D6821" s="1">
        <v>78935.350000000006</v>
      </c>
      <c r="E6821" s="1">
        <v>154275.67000000001</v>
      </c>
    </row>
    <row r="6822" spans="1:5" hidden="1">
      <c r="A6822" s="1">
        <v>1982</v>
      </c>
      <c r="B6822" s="1">
        <v>47</v>
      </c>
      <c r="C6822" s="1">
        <v>72304.59</v>
      </c>
      <c r="D6822" s="1">
        <v>75876.649999999994</v>
      </c>
      <c r="E6822" s="1">
        <v>148181.23000000001</v>
      </c>
    </row>
    <row r="6823" spans="1:5" hidden="1">
      <c r="A6823" s="1">
        <v>1982</v>
      </c>
      <c r="B6823" s="1">
        <v>48</v>
      </c>
      <c r="C6823" s="1">
        <v>70348.759999999995</v>
      </c>
      <c r="D6823" s="1">
        <v>74229.36</v>
      </c>
      <c r="E6823" s="1">
        <v>144578.12</v>
      </c>
    </row>
    <row r="6824" spans="1:5" hidden="1">
      <c r="A6824" s="1">
        <v>1982</v>
      </c>
      <c r="B6824" s="1">
        <v>49</v>
      </c>
      <c r="C6824" s="1">
        <v>70624.899999999994</v>
      </c>
      <c r="D6824" s="1">
        <v>74561.94</v>
      </c>
      <c r="E6824" s="1">
        <v>145186.84</v>
      </c>
    </row>
    <row r="6825" spans="1:5" hidden="1">
      <c r="A6825" s="1">
        <v>1982</v>
      </c>
      <c r="B6825" s="1">
        <v>50</v>
      </c>
      <c r="C6825" s="1">
        <v>72808.100000000006</v>
      </c>
      <c r="D6825" s="1">
        <v>76412.81</v>
      </c>
      <c r="E6825" s="1">
        <v>149220.91</v>
      </c>
    </row>
    <row r="6826" spans="1:5" hidden="1">
      <c r="A6826" s="1">
        <v>1982</v>
      </c>
      <c r="B6826" s="1">
        <v>51</v>
      </c>
      <c r="C6826" s="1">
        <v>75051.88</v>
      </c>
      <c r="D6826" s="1">
        <v>78363.89</v>
      </c>
      <c r="E6826" s="1">
        <v>153415.76999999999</v>
      </c>
    </row>
    <row r="6827" spans="1:5" hidden="1">
      <c r="A6827" s="1">
        <v>1982</v>
      </c>
      <c r="B6827" s="1">
        <v>52</v>
      </c>
      <c r="C6827" s="1">
        <v>75107.81</v>
      </c>
      <c r="D6827" s="1">
        <v>78708.88</v>
      </c>
      <c r="E6827" s="1">
        <v>153816.69</v>
      </c>
    </row>
    <row r="6828" spans="1:5" hidden="1">
      <c r="A6828" s="1">
        <v>1982</v>
      </c>
      <c r="B6828" s="1">
        <v>53</v>
      </c>
      <c r="C6828" s="1">
        <v>75160.08</v>
      </c>
      <c r="D6828" s="1">
        <v>79044.83</v>
      </c>
      <c r="E6828" s="1">
        <v>154204.92000000001</v>
      </c>
    </row>
    <row r="6829" spans="1:5" hidden="1">
      <c r="A6829" s="1">
        <v>1982</v>
      </c>
      <c r="B6829" s="1">
        <v>54</v>
      </c>
      <c r="C6829" s="1">
        <v>75349.66</v>
      </c>
      <c r="D6829" s="1">
        <v>78813.259999999995</v>
      </c>
      <c r="E6829" s="1">
        <v>154162.92000000001</v>
      </c>
    </row>
    <row r="6830" spans="1:5" hidden="1">
      <c r="A6830" s="1">
        <v>1982</v>
      </c>
      <c r="B6830" s="1">
        <v>55</v>
      </c>
      <c r="C6830" s="1">
        <v>75211.87</v>
      </c>
      <c r="D6830" s="1">
        <v>77752.800000000003</v>
      </c>
      <c r="E6830" s="1">
        <v>152964.68</v>
      </c>
    </row>
    <row r="6831" spans="1:5" hidden="1">
      <c r="A6831" s="1">
        <v>1982</v>
      </c>
      <c r="B6831" s="1">
        <v>56</v>
      </c>
      <c r="C6831" s="1">
        <v>75724.22</v>
      </c>
      <c r="D6831" s="1">
        <v>77013.55</v>
      </c>
      <c r="E6831" s="1">
        <v>152737.76</v>
      </c>
    </row>
    <row r="6832" spans="1:5" hidden="1">
      <c r="A6832" s="1">
        <v>1982</v>
      </c>
      <c r="B6832" s="1">
        <v>57</v>
      </c>
      <c r="C6832" s="1">
        <v>74889.05</v>
      </c>
      <c r="D6832" s="1">
        <v>75299.69</v>
      </c>
      <c r="E6832" s="1">
        <v>150188.73000000001</v>
      </c>
    </row>
    <row r="6833" spans="1:5" hidden="1">
      <c r="A6833" s="1">
        <v>1982</v>
      </c>
      <c r="B6833" s="1">
        <v>58</v>
      </c>
      <c r="C6833" s="1">
        <v>73341.679999999993</v>
      </c>
      <c r="D6833" s="1">
        <v>73019.56</v>
      </c>
      <c r="E6833" s="1">
        <v>146361.23000000001</v>
      </c>
    </row>
    <row r="6834" spans="1:5" hidden="1">
      <c r="A6834" s="1">
        <v>1982</v>
      </c>
      <c r="B6834" s="1">
        <v>59</v>
      </c>
      <c r="C6834" s="1">
        <v>73078.37</v>
      </c>
      <c r="D6834" s="1">
        <v>71413.570000000007</v>
      </c>
      <c r="E6834" s="1">
        <v>144491.94</v>
      </c>
    </row>
    <row r="6835" spans="1:5" hidden="1">
      <c r="A6835" s="1">
        <v>1982</v>
      </c>
      <c r="B6835" s="1">
        <v>60</v>
      </c>
      <c r="C6835" s="1">
        <v>73482.7</v>
      </c>
      <c r="D6835" s="1">
        <v>69976.17</v>
      </c>
      <c r="E6835" s="1">
        <v>143458.87</v>
      </c>
    </row>
    <row r="6836" spans="1:5" hidden="1">
      <c r="A6836" s="1">
        <v>1982</v>
      </c>
      <c r="B6836" s="1">
        <v>61</v>
      </c>
      <c r="C6836" s="1">
        <v>71977.06</v>
      </c>
      <c r="D6836" s="1">
        <v>66916.600000000006</v>
      </c>
      <c r="E6836" s="1">
        <v>138893.67000000001</v>
      </c>
    </row>
    <row r="6837" spans="1:5" hidden="1">
      <c r="A6837" s="1">
        <v>1982</v>
      </c>
      <c r="B6837" s="1">
        <v>62</v>
      </c>
      <c r="C6837" s="1">
        <v>66337.06</v>
      </c>
      <c r="D6837" s="1">
        <v>60821.66</v>
      </c>
      <c r="E6837" s="1">
        <v>127158.72</v>
      </c>
    </row>
    <row r="6838" spans="1:5" hidden="1">
      <c r="A6838" s="1">
        <v>1982</v>
      </c>
      <c r="B6838" s="1">
        <v>63</v>
      </c>
      <c r="C6838" s="1">
        <v>61019.3</v>
      </c>
      <c r="D6838" s="1">
        <v>54866.36</v>
      </c>
      <c r="E6838" s="1">
        <v>115885.67</v>
      </c>
    </row>
    <row r="6839" spans="1:5" hidden="1">
      <c r="A6839" s="1">
        <v>1982</v>
      </c>
      <c r="B6839" s="1">
        <v>64</v>
      </c>
      <c r="C6839" s="1">
        <v>59305.77</v>
      </c>
      <c r="D6839" s="1">
        <v>52550.81</v>
      </c>
      <c r="E6839" s="1">
        <v>111856.57</v>
      </c>
    </row>
    <row r="6840" spans="1:5" hidden="1">
      <c r="A6840" s="1">
        <v>1982</v>
      </c>
      <c r="B6840" s="1">
        <v>65</v>
      </c>
      <c r="C6840" s="1">
        <v>59426.04</v>
      </c>
      <c r="D6840" s="1">
        <v>52545.66</v>
      </c>
      <c r="E6840" s="1">
        <v>111971.7</v>
      </c>
    </row>
    <row r="6841" spans="1:5" hidden="1">
      <c r="A6841" s="1">
        <v>1982</v>
      </c>
      <c r="B6841" s="1">
        <v>66</v>
      </c>
      <c r="C6841" s="1">
        <v>59464.639999999999</v>
      </c>
      <c r="D6841" s="1">
        <v>52295</v>
      </c>
      <c r="E6841" s="1">
        <v>111759.64</v>
      </c>
    </row>
    <row r="6842" spans="1:5" hidden="1">
      <c r="A6842" s="1">
        <v>1982</v>
      </c>
      <c r="B6842" s="1">
        <v>67</v>
      </c>
      <c r="C6842" s="1">
        <v>58730.85</v>
      </c>
      <c r="D6842" s="1">
        <v>51386.239999999998</v>
      </c>
      <c r="E6842" s="1">
        <v>110117.09</v>
      </c>
    </row>
    <row r="6843" spans="1:5" hidden="1">
      <c r="A6843" s="1">
        <v>1982</v>
      </c>
      <c r="B6843" s="1">
        <v>68</v>
      </c>
      <c r="C6843" s="1">
        <v>57128.42</v>
      </c>
      <c r="D6843" s="1">
        <v>49311.839999999997</v>
      </c>
      <c r="E6843" s="1">
        <v>106440.25</v>
      </c>
    </row>
    <row r="6844" spans="1:5" hidden="1">
      <c r="A6844" s="1">
        <v>1982</v>
      </c>
      <c r="B6844" s="1">
        <v>69</v>
      </c>
      <c r="C6844" s="1">
        <v>54762.720000000001</v>
      </c>
      <c r="D6844" s="1">
        <v>46237.34</v>
      </c>
      <c r="E6844" s="1">
        <v>101000.05</v>
      </c>
    </row>
    <row r="6845" spans="1:5" hidden="1">
      <c r="A6845" s="1">
        <v>1982</v>
      </c>
      <c r="B6845" s="1">
        <v>70</v>
      </c>
      <c r="C6845" s="1">
        <v>52720.61</v>
      </c>
      <c r="D6845" s="1">
        <v>43200.71</v>
      </c>
      <c r="E6845" s="1">
        <v>95921.32</v>
      </c>
    </row>
    <row r="6846" spans="1:5" hidden="1">
      <c r="A6846" s="1">
        <v>1982</v>
      </c>
      <c r="B6846" s="1">
        <v>71</v>
      </c>
      <c r="C6846" s="1">
        <v>50422.66</v>
      </c>
      <c r="D6846" s="1">
        <v>40049.949999999997</v>
      </c>
      <c r="E6846" s="1">
        <v>90472.61</v>
      </c>
    </row>
    <row r="6847" spans="1:5" hidden="1">
      <c r="A6847" s="1">
        <v>1982</v>
      </c>
      <c r="B6847" s="1">
        <v>72</v>
      </c>
      <c r="C6847" s="1">
        <v>46955.77</v>
      </c>
      <c r="D6847" s="1">
        <v>36653.230000000003</v>
      </c>
      <c r="E6847" s="1">
        <v>83609.009999999995</v>
      </c>
    </row>
    <row r="6848" spans="1:5" hidden="1">
      <c r="A6848" s="1">
        <v>1982</v>
      </c>
      <c r="B6848" s="1">
        <v>73</v>
      </c>
      <c r="C6848" s="1">
        <v>43623.13</v>
      </c>
      <c r="D6848" s="1">
        <v>33317.800000000003</v>
      </c>
      <c r="E6848" s="1">
        <v>76940.94</v>
      </c>
    </row>
    <row r="6849" spans="1:5" hidden="1">
      <c r="A6849" s="1">
        <v>1982</v>
      </c>
      <c r="B6849" s="1">
        <v>74</v>
      </c>
      <c r="C6849" s="1">
        <v>40547.94</v>
      </c>
      <c r="D6849" s="1">
        <v>30235.66</v>
      </c>
      <c r="E6849" s="1">
        <v>70783.600000000006</v>
      </c>
    </row>
    <row r="6850" spans="1:5" hidden="1">
      <c r="A6850" s="1">
        <v>1982</v>
      </c>
      <c r="B6850" s="1">
        <v>75</v>
      </c>
      <c r="C6850" s="1">
        <v>37779.160000000003</v>
      </c>
      <c r="D6850" s="1">
        <v>27587.38</v>
      </c>
      <c r="E6850" s="1">
        <v>65366.55</v>
      </c>
    </row>
    <row r="6851" spans="1:5" hidden="1">
      <c r="A6851" s="1">
        <v>1982</v>
      </c>
      <c r="B6851" s="1">
        <v>76</v>
      </c>
      <c r="C6851" s="1">
        <v>35467.339999999997</v>
      </c>
      <c r="D6851" s="1">
        <v>25104.58</v>
      </c>
      <c r="E6851" s="1">
        <v>60571.92</v>
      </c>
    </row>
    <row r="6852" spans="1:5" hidden="1">
      <c r="A6852" s="1">
        <v>1982</v>
      </c>
      <c r="B6852" s="1">
        <v>77</v>
      </c>
      <c r="C6852" s="1">
        <v>32473.59</v>
      </c>
      <c r="D6852" s="1">
        <v>22168.01</v>
      </c>
      <c r="E6852" s="1">
        <v>54641.599999999999</v>
      </c>
    </row>
    <row r="6853" spans="1:5" hidden="1">
      <c r="A6853" s="1">
        <v>1982</v>
      </c>
      <c r="B6853" s="1">
        <v>78</v>
      </c>
      <c r="C6853" s="1">
        <v>29154.31</v>
      </c>
      <c r="D6853" s="1">
        <v>19233.169999999998</v>
      </c>
      <c r="E6853" s="1">
        <v>48387.48</v>
      </c>
    </row>
    <row r="6854" spans="1:5" hidden="1">
      <c r="A6854" s="1">
        <v>1982</v>
      </c>
      <c r="B6854" s="1">
        <v>79</v>
      </c>
      <c r="C6854" s="1">
        <v>26524.17</v>
      </c>
      <c r="D6854" s="1">
        <v>16750.400000000001</v>
      </c>
      <c r="E6854" s="1">
        <v>43274.57</v>
      </c>
    </row>
    <row r="6855" spans="1:5" hidden="1">
      <c r="A6855" s="1">
        <v>1982</v>
      </c>
      <c r="B6855" s="1">
        <v>80</v>
      </c>
      <c r="C6855" s="1">
        <v>25355.83</v>
      </c>
      <c r="D6855" s="1">
        <v>14639.96</v>
      </c>
      <c r="E6855" s="1">
        <v>39995.79</v>
      </c>
    </row>
    <row r="6856" spans="1:5" hidden="1">
      <c r="A6856" s="1">
        <v>1982</v>
      </c>
      <c r="B6856" s="1">
        <v>81</v>
      </c>
      <c r="C6856" s="1">
        <v>24111.8</v>
      </c>
      <c r="D6856" s="1">
        <v>13053.08</v>
      </c>
      <c r="E6856" s="1">
        <v>37164.879999999997</v>
      </c>
    </row>
    <row r="6857" spans="1:5" hidden="1">
      <c r="A6857" s="1">
        <v>1982</v>
      </c>
      <c r="B6857" s="1">
        <v>82</v>
      </c>
      <c r="C6857" s="1">
        <v>21722.12</v>
      </c>
      <c r="D6857" s="1">
        <v>11079.83</v>
      </c>
      <c r="E6857" s="1">
        <v>32801.949999999997</v>
      </c>
    </row>
    <row r="6858" spans="1:5" hidden="1">
      <c r="A6858" s="1">
        <v>1982</v>
      </c>
      <c r="B6858" s="1">
        <v>83</v>
      </c>
      <c r="C6858" s="1">
        <v>18180.37</v>
      </c>
      <c r="D6858" s="1">
        <v>8743.0400000000009</v>
      </c>
      <c r="E6858" s="1">
        <v>26923.41</v>
      </c>
    </row>
    <row r="6859" spans="1:5" hidden="1">
      <c r="A6859" s="1">
        <v>1982</v>
      </c>
      <c r="B6859" s="1">
        <v>84</v>
      </c>
      <c r="C6859" s="1">
        <v>15745.89</v>
      </c>
      <c r="D6859" s="1">
        <v>7069.66</v>
      </c>
      <c r="E6859" s="1">
        <v>22815.55</v>
      </c>
    </row>
    <row r="6860" spans="1:5" hidden="1">
      <c r="A6860" s="1">
        <v>1982</v>
      </c>
      <c r="B6860" s="1">
        <v>85</v>
      </c>
      <c r="C6860" s="1">
        <v>14087.98</v>
      </c>
      <c r="D6860" s="1">
        <v>5830.06</v>
      </c>
      <c r="E6860" s="1">
        <v>19918.05</v>
      </c>
    </row>
    <row r="6861" spans="1:5" hidden="1">
      <c r="A6861" s="1">
        <v>1982</v>
      </c>
      <c r="B6861" s="1">
        <v>86</v>
      </c>
      <c r="C6861" s="1">
        <v>12468.17</v>
      </c>
      <c r="D6861" s="1">
        <v>4834.04</v>
      </c>
      <c r="E6861" s="1">
        <v>17302.2</v>
      </c>
    </row>
    <row r="6862" spans="1:5" hidden="1">
      <c r="A6862" s="1">
        <v>1982</v>
      </c>
      <c r="B6862" s="1">
        <v>87</v>
      </c>
      <c r="C6862" s="1">
        <v>10718.59</v>
      </c>
      <c r="D6862" s="1">
        <v>3943.65</v>
      </c>
      <c r="E6862" s="1">
        <v>14662.24</v>
      </c>
    </row>
    <row r="6863" spans="1:5" hidden="1">
      <c r="A6863" s="1">
        <v>1982</v>
      </c>
      <c r="B6863" s="1">
        <v>88</v>
      </c>
      <c r="C6863" s="1">
        <v>9015.42</v>
      </c>
      <c r="D6863" s="1">
        <v>3258.05</v>
      </c>
      <c r="E6863" s="1">
        <v>12273.46</v>
      </c>
    </row>
    <row r="6864" spans="1:5" hidden="1">
      <c r="A6864" s="1">
        <v>1982</v>
      </c>
      <c r="B6864" s="1">
        <v>89</v>
      </c>
      <c r="C6864" s="1">
        <v>7498.22</v>
      </c>
      <c r="D6864" s="1">
        <v>2646.99</v>
      </c>
      <c r="E6864" s="1">
        <v>10145.200000000001</v>
      </c>
    </row>
    <row r="6865" spans="1:5" hidden="1">
      <c r="A6865" s="1">
        <v>1982</v>
      </c>
      <c r="B6865" s="1">
        <v>90</v>
      </c>
      <c r="C6865" s="1">
        <v>6190.8</v>
      </c>
      <c r="D6865" s="1">
        <v>2073.3000000000002</v>
      </c>
      <c r="E6865" s="1">
        <v>8264.1</v>
      </c>
    </row>
    <row r="6866" spans="1:5" hidden="1">
      <c r="A6866" s="1">
        <v>1982</v>
      </c>
      <c r="B6866" s="1">
        <v>91</v>
      </c>
      <c r="C6866" s="1">
        <v>4995.3900000000003</v>
      </c>
      <c r="D6866" s="1">
        <v>1624.41</v>
      </c>
      <c r="E6866" s="1">
        <v>6619.8</v>
      </c>
    </row>
    <row r="6867" spans="1:5" hidden="1">
      <c r="A6867" s="1">
        <v>1982</v>
      </c>
      <c r="B6867" s="1">
        <v>92</v>
      </c>
      <c r="C6867" s="1">
        <v>3834.6</v>
      </c>
      <c r="D6867" s="1">
        <v>1204.48</v>
      </c>
      <c r="E6867" s="1">
        <v>5039.08</v>
      </c>
    </row>
    <row r="6868" spans="1:5" hidden="1">
      <c r="A6868" s="1">
        <v>1982</v>
      </c>
      <c r="B6868" s="1">
        <v>93</v>
      </c>
      <c r="C6868" s="1">
        <v>2854.16</v>
      </c>
      <c r="D6868" s="1">
        <v>861.63</v>
      </c>
      <c r="E6868" s="1">
        <v>3715.79</v>
      </c>
    </row>
    <row r="6869" spans="1:5" hidden="1">
      <c r="A6869" s="1">
        <v>1982</v>
      </c>
      <c r="B6869" s="1">
        <v>94</v>
      </c>
      <c r="C6869" s="1">
        <v>2078.73</v>
      </c>
      <c r="D6869" s="1">
        <v>588.99</v>
      </c>
      <c r="E6869" s="1">
        <v>2667.72</v>
      </c>
    </row>
    <row r="6870" spans="1:5" hidden="1">
      <c r="A6870" s="1">
        <v>1982</v>
      </c>
      <c r="B6870" s="1">
        <v>95</v>
      </c>
      <c r="C6870" s="1">
        <v>1452.24</v>
      </c>
      <c r="D6870" s="1">
        <v>391.62</v>
      </c>
      <c r="E6870" s="1">
        <v>1843.86</v>
      </c>
    </row>
    <row r="6871" spans="1:5" hidden="1">
      <c r="A6871" s="1">
        <v>1982</v>
      </c>
      <c r="B6871" s="1">
        <v>96</v>
      </c>
      <c r="C6871" s="1">
        <v>1005.05</v>
      </c>
      <c r="D6871" s="1">
        <v>267.56</v>
      </c>
      <c r="E6871" s="1">
        <v>1272.6099999999999</v>
      </c>
    </row>
    <row r="6872" spans="1:5" hidden="1">
      <c r="A6872" s="1">
        <v>1982</v>
      </c>
      <c r="B6872" s="1">
        <v>97</v>
      </c>
      <c r="C6872" s="1">
        <v>689.19</v>
      </c>
      <c r="D6872" s="1">
        <v>181.26</v>
      </c>
      <c r="E6872" s="1">
        <v>870.45</v>
      </c>
    </row>
    <row r="6873" spans="1:5" hidden="1">
      <c r="A6873" s="1">
        <v>1982</v>
      </c>
      <c r="B6873" s="1">
        <v>98</v>
      </c>
      <c r="C6873" s="1">
        <v>451.42</v>
      </c>
      <c r="D6873" s="1">
        <v>114.97</v>
      </c>
      <c r="E6873" s="1">
        <v>566.39</v>
      </c>
    </row>
    <row r="6874" spans="1:5" hidden="1">
      <c r="A6874" s="1">
        <v>1982</v>
      </c>
      <c r="B6874" s="1">
        <v>99</v>
      </c>
      <c r="C6874" s="1">
        <v>281.91000000000003</v>
      </c>
      <c r="D6874" s="1">
        <v>62.91</v>
      </c>
      <c r="E6874" s="1">
        <v>344.82</v>
      </c>
    </row>
    <row r="6875" spans="1:5" hidden="1">
      <c r="A6875" s="1">
        <v>1982</v>
      </c>
      <c r="B6875" s="1">
        <v>100</v>
      </c>
      <c r="C6875" s="1">
        <v>170.38</v>
      </c>
      <c r="D6875" s="1">
        <v>29.61</v>
      </c>
      <c r="E6875" s="1">
        <v>199.99</v>
      </c>
    </row>
    <row r="6876" spans="1:5" hidden="1">
      <c r="A6876" s="1">
        <v>1982</v>
      </c>
      <c r="B6876" s="1">
        <v>101</v>
      </c>
      <c r="C6876" s="1">
        <v>107.32</v>
      </c>
      <c r="D6876" s="1">
        <v>17.88</v>
      </c>
      <c r="E6876" s="1">
        <v>125.19</v>
      </c>
    </row>
    <row r="6877" spans="1:5" hidden="1">
      <c r="A6877" s="1">
        <v>1982</v>
      </c>
      <c r="B6877" s="1">
        <v>102</v>
      </c>
      <c r="C6877" s="1">
        <v>63.51</v>
      </c>
      <c r="D6877" s="1">
        <v>13.7</v>
      </c>
      <c r="E6877" s="1">
        <v>77.209999999999994</v>
      </c>
    </row>
    <row r="6878" spans="1:5" hidden="1">
      <c r="A6878" s="1">
        <v>1982</v>
      </c>
      <c r="B6878" s="1">
        <v>103</v>
      </c>
      <c r="C6878" s="1">
        <v>35.21</v>
      </c>
      <c r="D6878" s="1">
        <v>7.77</v>
      </c>
      <c r="E6878" s="1">
        <v>42.98</v>
      </c>
    </row>
    <row r="6879" spans="1:5" hidden="1">
      <c r="A6879" s="1">
        <v>1982</v>
      </c>
      <c r="B6879" s="1">
        <v>104</v>
      </c>
      <c r="C6879" s="1">
        <v>20.86</v>
      </c>
      <c r="D6879" s="1">
        <v>4.0199999999999996</v>
      </c>
      <c r="E6879" s="1">
        <v>24.88</v>
      </c>
    </row>
    <row r="6880" spans="1:5" hidden="1">
      <c r="A6880" s="1">
        <v>1982</v>
      </c>
      <c r="B6880" s="1">
        <v>105</v>
      </c>
      <c r="C6880" s="1">
        <v>12.52</v>
      </c>
      <c r="D6880" s="1">
        <v>1.73</v>
      </c>
      <c r="E6880" s="1">
        <v>14.25</v>
      </c>
    </row>
    <row r="6881" spans="1:5" hidden="1">
      <c r="A6881" s="1">
        <v>1982</v>
      </c>
      <c r="B6881" s="1">
        <v>106</v>
      </c>
      <c r="C6881" s="1">
        <v>6.88</v>
      </c>
      <c r="D6881" s="1">
        <v>0.75</v>
      </c>
      <c r="E6881" s="1">
        <v>7.62</v>
      </c>
    </row>
    <row r="6882" spans="1:5" hidden="1">
      <c r="A6882" s="1">
        <v>1982</v>
      </c>
      <c r="B6882" s="1">
        <v>107</v>
      </c>
      <c r="C6882" s="1">
        <v>3.29</v>
      </c>
      <c r="D6882" s="1">
        <v>0.36</v>
      </c>
      <c r="E6882" s="1">
        <v>3.66</v>
      </c>
    </row>
    <row r="6883" spans="1:5" hidden="1">
      <c r="A6883" s="1">
        <v>1982</v>
      </c>
      <c r="B6883" s="1">
        <v>108</v>
      </c>
      <c r="C6883" s="1">
        <v>1.02</v>
      </c>
      <c r="D6883" s="1">
        <v>0</v>
      </c>
      <c r="E6883" s="1">
        <v>1.02</v>
      </c>
    </row>
    <row r="6884" spans="1:5" hidden="1">
      <c r="A6884" s="1">
        <v>1982</v>
      </c>
      <c r="B6884" s="1">
        <v>109</v>
      </c>
      <c r="C6884" s="1">
        <v>0</v>
      </c>
      <c r="D6884" s="1">
        <v>0</v>
      </c>
      <c r="E6884" s="1">
        <v>0</v>
      </c>
    </row>
    <row r="6885" spans="1:5" hidden="1">
      <c r="A6885" s="1">
        <v>1982</v>
      </c>
      <c r="B6885" s="1" t="s">
        <v>121</v>
      </c>
      <c r="C6885" s="1">
        <v>0.77</v>
      </c>
      <c r="D6885" s="1">
        <v>0</v>
      </c>
      <c r="E6885" s="1">
        <v>0.77</v>
      </c>
    </row>
    <row r="6886" spans="1:5" hidden="1">
      <c r="A6886" s="1">
        <v>1983</v>
      </c>
      <c r="B6886" s="1">
        <v>0</v>
      </c>
      <c r="C6886" s="1">
        <v>117014.54</v>
      </c>
      <c r="D6886" s="1">
        <v>123366.5</v>
      </c>
      <c r="E6886" s="1">
        <v>240381.05</v>
      </c>
    </row>
    <row r="6887" spans="1:5" hidden="1">
      <c r="A6887" s="1">
        <v>1983</v>
      </c>
      <c r="B6887" s="1">
        <v>1</v>
      </c>
      <c r="C6887" s="1">
        <v>115380.05</v>
      </c>
      <c r="D6887" s="1">
        <v>121327.22</v>
      </c>
      <c r="E6887" s="1">
        <v>236707.26</v>
      </c>
    </row>
    <row r="6888" spans="1:5" hidden="1">
      <c r="A6888" s="1">
        <v>1983</v>
      </c>
      <c r="B6888" s="1">
        <v>2</v>
      </c>
      <c r="C6888" s="1">
        <v>113992.1</v>
      </c>
      <c r="D6888" s="1">
        <v>119710.18</v>
      </c>
      <c r="E6888" s="1">
        <v>233702.28</v>
      </c>
    </row>
    <row r="6889" spans="1:5" hidden="1">
      <c r="A6889" s="1">
        <v>1983</v>
      </c>
      <c r="B6889" s="1">
        <v>3</v>
      </c>
      <c r="C6889" s="1">
        <v>111751.5</v>
      </c>
      <c r="D6889" s="1">
        <v>117613.79</v>
      </c>
      <c r="E6889" s="1">
        <v>229365.28</v>
      </c>
    </row>
    <row r="6890" spans="1:5" hidden="1">
      <c r="A6890" s="1">
        <v>1983</v>
      </c>
      <c r="B6890" s="1">
        <v>4</v>
      </c>
      <c r="C6890" s="1">
        <v>112320.45</v>
      </c>
      <c r="D6890" s="1">
        <v>118084.56</v>
      </c>
      <c r="E6890" s="1">
        <v>230405.01</v>
      </c>
    </row>
    <row r="6891" spans="1:5" hidden="1">
      <c r="A6891" s="1">
        <v>1983</v>
      </c>
      <c r="B6891" s="1">
        <v>5</v>
      </c>
      <c r="C6891" s="1">
        <v>113445.06</v>
      </c>
      <c r="D6891" s="1">
        <v>118934.94</v>
      </c>
      <c r="E6891" s="1">
        <v>232380</v>
      </c>
    </row>
    <row r="6892" spans="1:5" hidden="1">
      <c r="A6892" s="1">
        <v>1983</v>
      </c>
      <c r="B6892" s="1">
        <v>6</v>
      </c>
      <c r="C6892" s="1">
        <v>114495.51</v>
      </c>
      <c r="D6892" s="1">
        <v>120176.59</v>
      </c>
      <c r="E6892" s="1">
        <v>234672.1</v>
      </c>
    </row>
    <row r="6893" spans="1:5" hidden="1">
      <c r="A6893" s="1">
        <v>1983</v>
      </c>
      <c r="B6893" s="1">
        <v>7</v>
      </c>
      <c r="C6893" s="1">
        <v>116807.23</v>
      </c>
      <c r="D6893" s="1">
        <v>122701.12</v>
      </c>
      <c r="E6893" s="1">
        <v>239508.35</v>
      </c>
    </row>
    <row r="6894" spans="1:5" hidden="1">
      <c r="A6894" s="1">
        <v>1983</v>
      </c>
      <c r="B6894" s="1">
        <v>8</v>
      </c>
      <c r="C6894" s="1">
        <v>120407.73</v>
      </c>
      <c r="D6894" s="1">
        <v>126658.24000000001</v>
      </c>
      <c r="E6894" s="1">
        <v>247065.98</v>
      </c>
    </row>
    <row r="6895" spans="1:5" hidden="1">
      <c r="A6895" s="1">
        <v>1983</v>
      </c>
      <c r="B6895" s="1">
        <v>9</v>
      </c>
      <c r="C6895" s="1">
        <v>124653.96</v>
      </c>
      <c r="D6895" s="1">
        <v>130996.45</v>
      </c>
      <c r="E6895" s="1">
        <v>255650.41</v>
      </c>
    </row>
    <row r="6896" spans="1:5" hidden="1">
      <c r="A6896" s="1">
        <v>1983</v>
      </c>
      <c r="B6896" s="1">
        <v>10</v>
      </c>
      <c r="C6896" s="1">
        <v>130799.03999999999</v>
      </c>
      <c r="D6896" s="1">
        <v>136850.37</v>
      </c>
      <c r="E6896" s="1">
        <v>267649.40999999997</v>
      </c>
    </row>
    <row r="6897" spans="1:5" hidden="1">
      <c r="A6897" s="1">
        <v>1983</v>
      </c>
      <c r="B6897" s="1">
        <v>11</v>
      </c>
      <c r="C6897" s="1">
        <v>136704.66</v>
      </c>
      <c r="D6897" s="1">
        <v>142501.18</v>
      </c>
      <c r="E6897" s="1">
        <v>279205.84000000003</v>
      </c>
    </row>
    <row r="6898" spans="1:5" hidden="1">
      <c r="A6898" s="1">
        <v>1983</v>
      </c>
      <c r="B6898" s="1">
        <v>12</v>
      </c>
      <c r="C6898" s="1">
        <v>139472.76</v>
      </c>
      <c r="D6898" s="1">
        <v>145399.04000000001</v>
      </c>
      <c r="E6898" s="1">
        <v>284871.8</v>
      </c>
    </row>
    <row r="6899" spans="1:5" hidden="1">
      <c r="A6899" s="1">
        <v>1983</v>
      </c>
      <c r="B6899" s="1">
        <v>13</v>
      </c>
      <c r="C6899" s="1">
        <v>132404.21</v>
      </c>
      <c r="D6899" s="1">
        <v>138287.60999999999</v>
      </c>
      <c r="E6899" s="1">
        <v>270691.82</v>
      </c>
    </row>
    <row r="6900" spans="1:5" hidden="1">
      <c r="A6900" s="1">
        <v>1983</v>
      </c>
      <c r="B6900" s="1">
        <v>14</v>
      </c>
      <c r="C6900" s="1">
        <v>130315.62</v>
      </c>
      <c r="D6900" s="1">
        <v>136248.59</v>
      </c>
      <c r="E6900" s="1">
        <v>266564.21000000002</v>
      </c>
    </row>
    <row r="6901" spans="1:5" hidden="1">
      <c r="A6901" s="1">
        <v>1983</v>
      </c>
      <c r="B6901" s="1">
        <v>15</v>
      </c>
      <c r="C6901" s="1">
        <v>125450.03</v>
      </c>
      <c r="D6901" s="1">
        <v>131367.89000000001</v>
      </c>
      <c r="E6901" s="1">
        <v>256817.92000000001</v>
      </c>
    </row>
    <row r="6902" spans="1:5" hidden="1">
      <c r="A6902" s="1">
        <v>1983</v>
      </c>
      <c r="B6902" s="1">
        <v>16</v>
      </c>
      <c r="C6902" s="1">
        <v>123985.77</v>
      </c>
      <c r="D6902" s="1">
        <v>129871.4</v>
      </c>
      <c r="E6902" s="1">
        <v>253857.17</v>
      </c>
    </row>
    <row r="6903" spans="1:5" hidden="1">
      <c r="A6903" s="1">
        <v>1983</v>
      </c>
      <c r="B6903" s="1">
        <v>17</v>
      </c>
      <c r="C6903" s="1">
        <v>123157.47</v>
      </c>
      <c r="D6903" s="1">
        <v>128648.49</v>
      </c>
      <c r="E6903" s="1">
        <v>251805.97</v>
      </c>
    </row>
    <row r="6904" spans="1:5" hidden="1">
      <c r="A6904" s="1">
        <v>1983</v>
      </c>
      <c r="B6904" s="1">
        <v>18</v>
      </c>
      <c r="C6904" s="1">
        <v>125381.68</v>
      </c>
      <c r="D6904" s="1">
        <v>130702.83</v>
      </c>
      <c r="E6904" s="1">
        <v>256084.51</v>
      </c>
    </row>
    <row r="6905" spans="1:5" hidden="1">
      <c r="A6905" s="1">
        <v>1983</v>
      </c>
      <c r="B6905" s="1">
        <v>19</v>
      </c>
      <c r="C6905" s="1">
        <v>129300.91</v>
      </c>
      <c r="D6905" s="1">
        <v>134597.12</v>
      </c>
      <c r="E6905" s="1">
        <v>263898.03000000003</v>
      </c>
    </row>
    <row r="6906" spans="1:5" hidden="1">
      <c r="A6906" s="1">
        <v>1983</v>
      </c>
      <c r="B6906" s="1">
        <v>20</v>
      </c>
      <c r="C6906" s="1">
        <v>132566.73000000001</v>
      </c>
      <c r="D6906" s="1">
        <v>137318.22</v>
      </c>
      <c r="E6906" s="1">
        <v>269884.95</v>
      </c>
    </row>
    <row r="6907" spans="1:5" hidden="1">
      <c r="A6907" s="1">
        <v>1983</v>
      </c>
      <c r="B6907" s="1">
        <v>21</v>
      </c>
      <c r="C6907" s="1">
        <v>134421.54999999999</v>
      </c>
      <c r="D6907" s="1">
        <v>138519.84</v>
      </c>
      <c r="E6907" s="1">
        <v>272941.39</v>
      </c>
    </row>
    <row r="6908" spans="1:5" hidden="1">
      <c r="A6908" s="1">
        <v>1983</v>
      </c>
      <c r="B6908" s="1">
        <v>22</v>
      </c>
      <c r="C6908" s="1">
        <v>133936.94</v>
      </c>
      <c r="D6908" s="1">
        <v>137964.47</v>
      </c>
      <c r="E6908" s="1">
        <v>271901.40000000002</v>
      </c>
    </row>
    <row r="6909" spans="1:5" hidden="1">
      <c r="A6909" s="1">
        <v>1983</v>
      </c>
      <c r="B6909" s="1">
        <v>23</v>
      </c>
      <c r="C6909" s="1">
        <v>132216.07</v>
      </c>
      <c r="D6909" s="1">
        <v>135825.04</v>
      </c>
      <c r="E6909" s="1">
        <v>268041.12</v>
      </c>
    </row>
    <row r="6910" spans="1:5" hidden="1">
      <c r="A6910" s="1">
        <v>1983</v>
      </c>
      <c r="B6910" s="1">
        <v>24</v>
      </c>
      <c r="C6910" s="1">
        <v>130167.73</v>
      </c>
      <c r="D6910" s="1">
        <v>133640.31</v>
      </c>
      <c r="E6910" s="1">
        <v>263808.05</v>
      </c>
    </row>
    <row r="6911" spans="1:5" hidden="1">
      <c r="A6911" s="1">
        <v>1983</v>
      </c>
      <c r="B6911" s="1">
        <v>25</v>
      </c>
      <c r="C6911" s="1">
        <v>128428.26</v>
      </c>
      <c r="D6911" s="1">
        <v>131774.76</v>
      </c>
      <c r="E6911" s="1">
        <v>260203.02</v>
      </c>
    </row>
    <row r="6912" spans="1:5" hidden="1">
      <c r="A6912" s="1">
        <v>1983</v>
      </c>
      <c r="B6912" s="1">
        <v>26</v>
      </c>
      <c r="C6912" s="1">
        <v>126995.76</v>
      </c>
      <c r="D6912" s="1">
        <v>130158.07</v>
      </c>
      <c r="E6912" s="1">
        <v>257153.82</v>
      </c>
    </row>
    <row r="6913" spans="1:5" hidden="1">
      <c r="A6913" s="1">
        <v>1983</v>
      </c>
      <c r="B6913" s="1">
        <v>27</v>
      </c>
      <c r="C6913" s="1">
        <v>125920.16</v>
      </c>
      <c r="D6913" s="1">
        <v>128881.19</v>
      </c>
      <c r="E6913" s="1">
        <v>254801.35</v>
      </c>
    </row>
    <row r="6914" spans="1:5" hidden="1">
      <c r="A6914" s="1">
        <v>1983</v>
      </c>
      <c r="B6914" s="1">
        <v>28</v>
      </c>
      <c r="C6914" s="1">
        <v>124406.01</v>
      </c>
      <c r="D6914" s="1">
        <v>126335.36</v>
      </c>
      <c r="E6914" s="1">
        <v>250741.37</v>
      </c>
    </row>
    <row r="6915" spans="1:5" hidden="1">
      <c r="A6915" s="1">
        <v>1983</v>
      </c>
      <c r="B6915" s="1">
        <v>29</v>
      </c>
      <c r="C6915" s="1">
        <v>123669.8</v>
      </c>
      <c r="D6915" s="1">
        <v>124833.28</v>
      </c>
      <c r="E6915" s="1">
        <v>248503.08</v>
      </c>
    </row>
    <row r="6916" spans="1:5" hidden="1">
      <c r="A6916" s="1">
        <v>1983</v>
      </c>
      <c r="B6916" s="1">
        <v>30</v>
      </c>
      <c r="C6916" s="1">
        <v>123725.43</v>
      </c>
      <c r="D6916" s="1">
        <v>125072.86</v>
      </c>
      <c r="E6916" s="1">
        <v>248798.29</v>
      </c>
    </row>
    <row r="6917" spans="1:5" hidden="1">
      <c r="A6917" s="1">
        <v>1983</v>
      </c>
      <c r="B6917" s="1">
        <v>31</v>
      </c>
      <c r="C6917" s="1">
        <v>123616.14</v>
      </c>
      <c r="D6917" s="1">
        <v>125420.73</v>
      </c>
      <c r="E6917" s="1">
        <v>249036.87</v>
      </c>
    </row>
    <row r="6918" spans="1:5" hidden="1">
      <c r="A6918" s="1">
        <v>1983</v>
      </c>
      <c r="B6918" s="1">
        <v>32</v>
      </c>
      <c r="C6918" s="1">
        <v>123395.71</v>
      </c>
      <c r="D6918" s="1">
        <v>125804.85</v>
      </c>
      <c r="E6918" s="1">
        <v>249200.56</v>
      </c>
    </row>
    <row r="6919" spans="1:5" hidden="1">
      <c r="A6919" s="1">
        <v>1983</v>
      </c>
      <c r="B6919" s="1">
        <v>33</v>
      </c>
      <c r="C6919" s="1">
        <v>122045.91</v>
      </c>
      <c r="D6919" s="1">
        <v>124737.72</v>
      </c>
      <c r="E6919" s="1">
        <v>246783.63</v>
      </c>
    </row>
    <row r="6920" spans="1:5" hidden="1">
      <c r="A6920" s="1">
        <v>1983</v>
      </c>
      <c r="B6920" s="1">
        <v>34</v>
      </c>
      <c r="C6920" s="1">
        <v>120807.98</v>
      </c>
      <c r="D6920" s="1">
        <v>123741.65</v>
      </c>
      <c r="E6920" s="1">
        <v>244549.63</v>
      </c>
    </row>
    <row r="6921" spans="1:5" hidden="1">
      <c r="A6921" s="1">
        <v>1983</v>
      </c>
      <c r="B6921" s="1">
        <v>35</v>
      </c>
      <c r="C6921" s="1">
        <v>122459.82</v>
      </c>
      <c r="D6921" s="1">
        <v>126444.85</v>
      </c>
      <c r="E6921" s="1">
        <v>248904.68</v>
      </c>
    </row>
    <row r="6922" spans="1:5" hidden="1">
      <c r="A6922" s="1">
        <v>1983</v>
      </c>
      <c r="B6922" s="1">
        <v>36</v>
      </c>
      <c r="C6922" s="1">
        <v>120847.5</v>
      </c>
      <c r="D6922" s="1">
        <v>125889.9</v>
      </c>
      <c r="E6922" s="1">
        <v>246737.4</v>
      </c>
    </row>
    <row r="6923" spans="1:5" hidden="1">
      <c r="A6923" s="1">
        <v>1983</v>
      </c>
      <c r="B6923" s="1">
        <v>37</v>
      </c>
      <c r="C6923" s="1">
        <v>111387.91</v>
      </c>
      <c r="D6923" s="1">
        <v>116418.17</v>
      </c>
      <c r="E6923" s="1">
        <v>227806.07999999999</v>
      </c>
    </row>
    <row r="6924" spans="1:5" hidden="1">
      <c r="A6924" s="1">
        <v>1983</v>
      </c>
      <c r="B6924" s="1">
        <v>38</v>
      </c>
      <c r="C6924" s="1">
        <v>103215.23</v>
      </c>
      <c r="D6924" s="1">
        <v>107622.97</v>
      </c>
      <c r="E6924" s="1">
        <v>210838.2</v>
      </c>
    </row>
    <row r="6925" spans="1:5" hidden="1">
      <c r="A6925" s="1">
        <v>1983</v>
      </c>
      <c r="B6925" s="1">
        <v>39</v>
      </c>
      <c r="C6925" s="1">
        <v>98242.51</v>
      </c>
      <c r="D6925" s="1">
        <v>102255.88</v>
      </c>
      <c r="E6925" s="1">
        <v>200498.39</v>
      </c>
    </row>
    <row r="6926" spans="1:5" hidden="1">
      <c r="A6926" s="1">
        <v>1983</v>
      </c>
      <c r="B6926" s="1">
        <v>40</v>
      </c>
      <c r="C6926" s="1">
        <v>93118.02</v>
      </c>
      <c r="D6926" s="1">
        <v>97360.13</v>
      </c>
      <c r="E6926" s="1">
        <v>190478.15</v>
      </c>
    </row>
    <row r="6927" spans="1:5" hidden="1">
      <c r="A6927" s="1">
        <v>1983</v>
      </c>
      <c r="B6927" s="1">
        <v>41</v>
      </c>
      <c r="C6927" s="1">
        <v>89900.68</v>
      </c>
      <c r="D6927" s="1">
        <v>94551.19</v>
      </c>
      <c r="E6927" s="1">
        <v>184451.86</v>
      </c>
    </row>
    <row r="6928" spans="1:5" hidden="1">
      <c r="A6928" s="1">
        <v>1983</v>
      </c>
      <c r="B6928" s="1">
        <v>42</v>
      </c>
      <c r="C6928" s="1">
        <v>87063.28</v>
      </c>
      <c r="D6928" s="1">
        <v>92146.16</v>
      </c>
      <c r="E6928" s="1">
        <v>179209.43</v>
      </c>
    </row>
    <row r="6929" spans="1:5" hidden="1">
      <c r="A6929" s="1">
        <v>1983</v>
      </c>
      <c r="B6929" s="1">
        <v>43</v>
      </c>
      <c r="C6929" s="1">
        <v>83710.460000000006</v>
      </c>
      <c r="D6929" s="1">
        <v>88793.67</v>
      </c>
      <c r="E6929" s="1">
        <v>172504.13</v>
      </c>
    </row>
    <row r="6930" spans="1:5" hidden="1">
      <c r="A6930" s="1">
        <v>1983</v>
      </c>
      <c r="B6930" s="1">
        <v>44</v>
      </c>
      <c r="C6930" s="1">
        <v>81464.31</v>
      </c>
      <c r="D6930" s="1">
        <v>85794.11</v>
      </c>
      <c r="E6930" s="1">
        <v>167258.43</v>
      </c>
    </row>
    <row r="6931" spans="1:5" hidden="1">
      <c r="A6931" s="1">
        <v>1983</v>
      </c>
      <c r="B6931" s="1">
        <v>45</v>
      </c>
      <c r="C6931" s="1">
        <v>79098.720000000001</v>
      </c>
      <c r="D6931" s="1">
        <v>83066.399999999994</v>
      </c>
      <c r="E6931" s="1">
        <v>162165.12</v>
      </c>
    </row>
    <row r="6932" spans="1:5" hidden="1">
      <c r="A6932" s="1">
        <v>1983</v>
      </c>
      <c r="B6932" s="1">
        <v>46</v>
      </c>
      <c r="C6932" s="1">
        <v>77282.789999999994</v>
      </c>
      <c r="D6932" s="1">
        <v>81304.75</v>
      </c>
      <c r="E6932" s="1">
        <v>158587.54</v>
      </c>
    </row>
    <row r="6933" spans="1:5" hidden="1">
      <c r="A6933" s="1">
        <v>1983</v>
      </c>
      <c r="B6933" s="1">
        <v>47</v>
      </c>
      <c r="C6933" s="1">
        <v>75600.289999999994</v>
      </c>
      <c r="D6933" s="1">
        <v>79256.38</v>
      </c>
      <c r="E6933" s="1">
        <v>154856.67000000001</v>
      </c>
    </row>
    <row r="6934" spans="1:5" hidden="1">
      <c r="A6934" s="1">
        <v>1983</v>
      </c>
      <c r="B6934" s="1">
        <v>48</v>
      </c>
      <c r="C6934" s="1">
        <v>72293.679999999993</v>
      </c>
      <c r="D6934" s="1">
        <v>75928.58</v>
      </c>
      <c r="E6934" s="1">
        <v>148222.26</v>
      </c>
    </row>
    <row r="6935" spans="1:5" hidden="1">
      <c r="A6935" s="1">
        <v>1983</v>
      </c>
      <c r="B6935" s="1">
        <v>49</v>
      </c>
      <c r="C6935" s="1">
        <v>70435.98</v>
      </c>
      <c r="D6935" s="1">
        <v>74215.59</v>
      </c>
      <c r="E6935" s="1">
        <v>144651.57</v>
      </c>
    </row>
    <row r="6936" spans="1:5" hidden="1">
      <c r="A6936" s="1">
        <v>1983</v>
      </c>
      <c r="B6936" s="1">
        <v>50</v>
      </c>
      <c r="C6936" s="1">
        <v>70740.800000000003</v>
      </c>
      <c r="D6936" s="1">
        <v>74526.02</v>
      </c>
      <c r="E6936" s="1">
        <v>145266.81</v>
      </c>
    </row>
    <row r="6937" spans="1:5" hidden="1">
      <c r="A6937" s="1">
        <v>1983</v>
      </c>
      <c r="B6937" s="1">
        <v>51</v>
      </c>
      <c r="C6937" s="1">
        <v>72513.19</v>
      </c>
      <c r="D6937" s="1">
        <v>76125.08</v>
      </c>
      <c r="E6937" s="1">
        <v>148638.26999999999</v>
      </c>
    </row>
    <row r="6938" spans="1:5" hidden="1">
      <c r="A6938" s="1">
        <v>1983</v>
      </c>
      <c r="B6938" s="1">
        <v>52</v>
      </c>
      <c r="C6938" s="1">
        <v>74671.92</v>
      </c>
      <c r="D6938" s="1">
        <v>78010.75</v>
      </c>
      <c r="E6938" s="1">
        <v>152682.67000000001</v>
      </c>
    </row>
    <row r="6939" spans="1:5" hidden="1">
      <c r="A6939" s="1">
        <v>1983</v>
      </c>
      <c r="B6939" s="1">
        <v>53</v>
      </c>
      <c r="C6939" s="1">
        <v>74835.8</v>
      </c>
      <c r="D6939" s="1">
        <v>78425.600000000006</v>
      </c>
      <c r="E6939" s="1">
        <v>153261.4</v>
      </c>
    </row>
    <row r="6940" spans="1:5" hidden="1">
      <c r="A6940" s="1">
        <v>1983</v>
      </c>
      <c r="B6940" s="1">
        <v>54</v>
      </c>
      <c r="C6940" s="1">
        <v>74815.759999999995</v>
      </c>
      <c r="D6940" s="1">
        <v>78613.87</v>
      </c>
      <c r="E6940" s="1">
        <v>153429.63</v>
      </c>
    </row>
    <row r="6941" spans="1:5" hidden="1">
      <c r="A6941" s="1">
        <v>1983</v>
      </c>
      <c r="B6941" s="1">
        <v>55</v>
      </c>
      <c r="C6941" s="1">
        <v>75023.41</v>
      </c>
      <c r="D6941" s="1">
        <v>78318.98</v>
      </c>
      <c r="E6941" s="1">
        <v>153342.39000000001</v>
      </c>
    </row>
    <row r="6942" spans="1:5" hidden="1">
      <c r="A6942" s="1">
        <v>1983</v>
      </c>
      <c r="B6942" s="1">
        <v>56</v>
      </c>
      <c r="C6942" s="1">
        <v>75164.59</v>
      </c>
      <c r="D6942" s="1">
        <v>77380.759999999995</v>
      </c>
      <c r="E6942" s="1">
        <v>152545.35</v>
      </c>
    </row>
    <row r="6943" spans="1:5" hidden="1">
      <c r="A6943" s="1">
        <v>1983</v>
      </c>
      <c r="B6943" s="1">
        <v>57</v>
      </c>
      <c r="C6943" s="1">
        <v>75698.83</v>
      </c>
      <c r="D6943" s="1">
        <v>76527.100000000006</v>
      </c>
      <c r="E6943" s="1">
        <v>152225.93</v>
      </c>
    </row>
    <row r="6944" spans="1:5" hidden="1">
      <c r="A6944" s="1">
        <v>1983</v>
      </c>
      <c r="B6944" s="1">
        <v>58</v>
      </c>
      <c r="C6944" s="1">
        <v>74652.38</v>
      </c>
      <c r="D6944" s="1">
        <v>74515.789999999994</v>
      </c>
      <c r="E6944" s="1">
        <v>149168.17000000001</v>
      </c>
    </row>
    <row r="6945" spans="1:5" hidden="1">
      <c r="A6945" s="1">
        <v>1983</v>
      </c>
      <c r="B6945" s="1">
        <v>59</v>
      </c>
      <c r="C6945" s="1">
        <v>73206.460000000006</v>
      </c>
      <c r="D6945" s="1">
        <v>72190.23</v>
      </c>
      <c r="E6945" s="1">
        <v>145396.69</v>
      </c>
    </row>
    <row r="6946" spans="1:5" hidden="1">
      <c r="A6946" s="1">
        <v>1983</v>
      </c>
      <c r="B6946" s="1">
        <v>60</v>
      </c>
      <c r="C6946" s="1">
        <v>73011</v>
      </c>
      <c r="D6946" s="1">
        <v>70691.69</v>
      </c>
      <c r="E6946" s="1">
        <v>143702.69</v>
      </c>
    </row>
    <row r="6947" spans="1:5" hidden="1">
      <c r="A6947" s="1">
        <v>1983</v>
      </c>
      <c r="B6947" s="1">
        <v>61</v>
      </c>
      <c r="C6947" s="1">
        <v>73253.33</v>
      </c>
      <c r="D6947" s="1">
        <v>69249.77</v>
      </c>
      <c r="E6947" s="1">
        <v>142503.10999999999</v>
      </c>
    </row>
    <row r="6948" spans="1:5" hidden="1">
      <c r="A6948" s="1">
        <v>1983</v>
      </c>
      <c r="B6948" s="1">
        <v>62</v>
      </c>
      <c r="C6948" s="1">
        <v>71518.17</v>
      </c>
      <c r="D6948" s="1">
        <v>66107.759999999995</v>
      </c>
      <c r="E6948" s="1">
        <v>137625.94</v>
      </c>
    </row>
    <row r="6949" spans="1:5" hidden="1">
      <c r="A6949" s="1">
        <v>1983</v>
      </c>
      <c r="B6949" s="1">
        <v>63</v>
      </c>
      <c r="C6949" s="1">
        <v>65779.59</v>
      </c>
      <c r="D6949" s="1">
        <v>59893.26</v>
      </c>
      <c r="E6949" s="1">
        <v>125672.85</v>
      </c>
    </row>
    <row r="6950" spans="1:5" hidden="1">
      <c r="A6950" s="1">
        <v>1983</v>
      </c>
      <c r="B6950" s="1">
        <v>64</v>
      </c>
      <c r="C6950" s="1">
        <v>60333.43</v>
      </c>
      <c r="D6950" s="1">
        <v>53856.89</v>
      </c>
      <c r="E6950" s="1">
        <v>114190.32</v>
      </c>
    </row>
    <row r="6951" spans="1:5" hidden="1">
      <c r="A6951" s="1">
        <v>1983</v>
      </c>
      <c r="B6951" s="1">
        <v>65</v>
      </c>
      <c r="C6951" s="1">
        <v>58552.35</v>
      </c>
      <c r="D6951" s="1">
        <v>51482.2</v>
      </c>
      <c r="E6951" s="1">
        <v>110034.55</v>
      </c>
    </row>
    <row r="6952" spans="1:5" hidden="1">
      <c r="A6952" s="1">
        <v>1983</v>
      </c>
      <c r="B6952" s="1">
        <v>66</v>
      </c>
      <c r="C6952" s="1">
        <v>58761.72</v>
      </c>
      <c r="D6952" s="1">
        <v>51383.69</v>
      </c>
      <c r="E6952" s="1">
        <v>110145.41</v>
      </c>
    </row>
    <row r="6953" spans="1:5" hidden="1">
      <c r="A6953" s="1">
        <v>1983</v>
      </c>
      <c r="B6953" s="1">
        <v>67</v>
      </c>
      <c r="C6953" s="1">
        <v>58712.32</v>
      </c>
      <c r="D6953" s="1">
        <v>50946.8</v>
      </c>
      <c r="E6953" s="1">
        <v>109659.12</v>
      </c>
    </row>
    <row r="6954" spans="1:5" hidden="1">
      <c r="A6954" s="1">
        <v>1983</v>
      </c>
      <c r="B6954" s="1">
        <v>68</v>
      </c>
      <c r="C6954" s="1">
        <v>57953.75</v>
      </c>
      <c r="D6954" s="1">
        <v>49872.77</v>
      </c>
      <c r="E6954" s="1">
        <v>107826.52</v>
      </c>
    </row>
    <row r="6955" spans="1:5" hidden="1">
      <c r="A6955" s="1">
        <v>1983</v>
      </c>
      <c r="B6955" s="1">
        <v>69</v>
      </c>
      <c r="C6955" s="1">
        <v>56441.86</v>
      </c>
      <c r="D6955" s="1">
        <v>47717.64</v>
      </c>
      <c r="E6955" s="1">
        <v>104159.5</v>
      </c>
    </row>
    <row r="6956" spans="1:5" hidden="1">
      <c r="A6956" s="1">
        <v>1983</v>
      </c>
      <c r="B6956" s="1">
        <v>70</v>
      </c>
      <c r="C6956" s="1">
        <v>53990.51</v>
      </c>
      <c r="D6956" s="1">
        <v>44631.81</v>
      </c>
      <c r="E6956" s="1">
        <v>98622.32</v>
      </c>
    </row>
    <row r="6957" spans="1:5" hidden="1">
      <c r="A6957" s="1">
        <v>1983</v>
      </c>
      <c r="B6957" s="1">
        <v>71</v>
      </c>
      <c r="C6957" s="1">
        <v>51691.74</v>
      </c>
      <c r="D6957" s="1">
        <v>41515.42</v>
      </c>
      <c r="E6957" s="1">
        <v>93207.16</v>
      </c>
    </row>
    <row r="6958" spans="1:5" hidden="1">
      <c r="A6958" s="1">
        <v>1983</v>
      </c>
      <c r="B6958" s="1">
        <v>72</v>
      </c>
      <c r="C6958" s="1">
        <v>49233.24</v>
      </c>
      <c r="D6958" s="1">
        <v>38314.46</v>
      </c>
      <c r="E6958" s="1">
        <v>87547.7</v>
      </c>
    </row>
    <row r="6959" spans="1:5" hidden="1">
      <c r="A6959" s="1">
        <v>1983</v>
      </c>
      <c r="B6959" s="1">
        <v>73</v>
      </c>
      <c r="C6959" s="1">
        <v>45734.16</v>
      </c>
      <c r="D6959" s="1">
        <v>34928.36</v>
      </c>
      <c r="E6959" s="1">
        <v>80662.52</v>
      </c>
    </row>
    <row r="6960" spans="1:5" hidden="1">
      <c r="A6960" s="1">
        <v>1983</v>
      </c>
      <c r="B6960" s="1">
        <v>74</v>
      </c>
      <c r="C6960" s="1">
        <v>42331.68</v>
      </c>
      <c r="D6960" s="1">
        <v>31548.52</v>
      </c>
      <c r="E6960" s="1">
        <v>73880.19</v>
      </c>
    </row>
    <row r="6961" spans="1:5" hidden="1">
      <c r="A6961" s="1">
        <v>1983</v>
      </c>
      <c r="B6961" s="1">
        <v>75</v>
      </c>
      <c r="C6961" s="1">
        <v>39243.69</v>
      </c>
      <c r="D6961" s="1">
        <v>28396.2</v>
      </c>
      <c r="E6961" s="1">
        <v>67639.89</v>
      </c>
    </row>
    <row r="6962" spans="1:5" hidden="1">
      <c r="A6962" s="1">
        <v>1983</v>
      </c>
      <c r="B6962" s="1">
        <v>76</v>
      </c>
      <c r="C6962" s="1">
        <v>36584.76</v>
      </c>
      <c r="D6962" s="1">
        <v>25893.64</v>
      </c>
      <c r="E6962" s="1">
        <v>62478.41</v>
      </c>
    </row>
    <row r="6963" spans="1:5" hidden="1">
      <c r="A6963" s="1">
        <v>1983</v>
      </c>
      <c r="B6963" s="1">
        <v>77</v>
      </c>
      <c r="C6963" s="1">
        <v>34123.1</v>
      </c>
      <c r="D6963" s="1">
        <v>23331.200000000001</v>
      </c>
      <c r="E6963" s="1">
        <v>57454.3</v>
      </c>
    </row>
    <row r="6964" spans="1:5" hidden="1">
      <c r="A6964" s="1">
        <v>1983</v>
      </c>
      <c r="B6964" s="1">
        <v>78</v>
      </c>
      <c r="C6964" s="1">
        <v>31086.14</v>
      </c>
      <c r="D6964" s="1">
        <v>20399.689999999999</v>
      </c>
      <c r="E6964" s="1">
        <v>51485.83</v>
      </c>
    </row>
    <row r="6965" spans="1:5" hidden="1">
      <c r="A6965" s="1">
        <v>1983</v>
      </c>
      <c r="B6965" s="1">
        <v>79</v>
      </c>
      <c r="C6965" s="1">
        <v>27794.35</v>
      </c>
      <c r="D6965" s="1">
        <v>17579.96</v>
      </c>
      <c r="E6965" s="1">
        <v>45374.31</v>
      </c>
    </row>
    <row r="6966" spans="1:5" hidden="1">
      <c r="A6966" s="1">
        <v>1983</v>
      </c>
      <c r="B6966" s="1">
        <v>80</v>
      </c>
      <c r="C6966" s="1">
        <v>25336.62</v>
      </c>
      <c r="D6966" s="1">
        <v>15150.03</v>
      </c>
      <c r="E6966" s="1">
        <v>40486.65</v>
      </c>
    </row>
    <row r="6967" spans="1:5" hidden="1">
      <c r="A6967" s="1">
        <v>1983</v>
      </c>
      <c r="B6967" s="1">
        <v>81</v>
      </c>
      <c r="C6967" s="1">
        <v>23774.85</v>
      </c>
      <c r="D6967" s="1">
        <v>13158.59</v>
      </c>
      <c r="E6967" s="1">
        <v>36933.440000000002</v>
      </c>
    </row>
    <row r="6968" spans="1:5" hidden="1">
      <c r="A6968" s="1">
        <v>1983</v>
      </c>
      <c r="B6968" s="1">
        <v>82</v>
      </c>
      <c r="C6968" s="1">
        <v>22400.85</v>
      </c>
      <c r="D6968" s="1">
        <v>11602.26</v>
      </c>
      <c r="E6968" s="1">
        <v>34003.1</v>
      </c>
    </row>
    <row r="6969" spans="1:5" hidden="1">
      <c r="A6969" s="1">
        <v>1983</v>
      </c>
      <c r="B6969" s="1">
        <v>83</v>
      </c>
      <c r="C6969" s="1">
        <v>19995.03</v>
      </c>
      <c r="D6969" s="1">
        <v>9720.76</v>
      </c>
      <c r="E6969" s="1">
        <v>29715.79</v>
      </c>
    </row>
    <row r="6970" spans="1:5" hidden="1">
      <c r="A6970" s="1">
        <v>1983</v>
      </c>
      <c r="B6970" s="1">
        <v>84</v>
      </c>
      <c r="C6970" s="1">
        <v>16596.5</v>
      </c>
      <c r="D6970" s="1">
        <v>7572.69</v>
      </c>
      <c r="E6970" s="1">
        <v>24169.19</v>
      </c>
    </row>
    <row r="6971" spans="1:5" hidden="1">
      <c r="A6971" s="1">
        <v>1983</v>
      </c>
      <c r="B6971" s="1">
        <v>85</v>
      </c>
      <c r="C6971" s="1">
        <v>14226.93</v>
      </c>
      <c r="D6971" s="1">
        <v>6048.97</v>
      </c>
      <c r="E6971" s="1">
        <v>20275.900000000001</v>
      </c>
    </row>
    <row r="6972" spans="1:5" hidden="1">
      <c r="A6972" s="1">
        <v>1983</v>
      </c>
      <c r="B6972" s="1">
        <v>86</v>
      </c>
      <c r="C6972" s="1">
        <v>12553.12</v>
      </c>
      <c r="D6972" s="1">
        <v>4935.54</v>
      </c>
      <c r="E6972" s="1">
        <v>17488.66</v>
      </c>
    </row>
    <row r="6973" spans="1:5" hidden="1">
      <c r="A6973" s="1">
        <v>1983</v>
      </c>
      <c r="B6973" s="1">
        <v>87</v>
      </c>
      <c r="C6973" s="1">
        <v>10979.26</v>
      </c>
      <c r="D6973" s="1">
        <v>4033.75</v>
      </c>
      <c r="E6973" s="1">
        <v>15013.01</v>
      </c>
    </row>
    <row r="6974" spans="1:5" hidden="1">
      <c r="A6974" s="1">
        <v>1983</v>
      </c>
      <c r="B6974" s="1">
        <v>88</v>
      </c>
      <c r="C6974" s="1">
        <v>9350.08</v>
      </c>
      <c r="D6974" s="1">
        <v>3253.86</v>
      </c>
      <c r="E6974" s="1">
        <v>12603.94</v>
      </c>
    </row>
    <row r="6975" spans="1:5" hidden="1">
      <c r="A6975" s="1">
        <v>1983</v>
      </c>
      <c r="B6975" s="1">
        <v>89</v>
      </c>
      <c r="C6975" s="1">
        <v>7729.92</v>
      </c>
      <c r="D6975" s="1">
        <v>2643.68</v>
      </c>
      <c r="E6975" s="1">
        <v>10373.61</v>
      </c>
    </row>
    <row r="6976" spans="1:5" hidden="1">
      <c r="A6976" s="1">
        <v>1983</v>
      </c>
      <c r="B6976" s="1">
        <v>90</v>
      </c>
      <c r="C6976" s="1">
        <v>6316.08</v>
      </c>
      <c r="D6976" s="1">
        <v>2079.84</v>
      </c>
      <c r="E6976" s="1">
        <v>8395.92</v>
      </c>
    </row>
    <row r="6977" spans="1:5" hidden="1">
      <c r="A6977" s="1">
        <v>1983</v>
      </c>
      <c r="B6977" s="1">
        <v>91</v>
      </c>
      <c r="C6977" s="1">
        <v>5151.9399999999996</v>
      </c>
      <c r="D6977" s="1">
        <v>1615.97</v>
      </c>
      <c r="E6977" s="1">
        <v>6767.91</v>
      </c>
    </row>
    <row r="6978" spans="1:5" hidden="1">
      <c r="A6978" s="1">
        <v>1983</v>
      </c>
      <c r="B6978" s="1">
        <v>92</v>
      </c>
      <c r="C6978" s="1">
        <v>4065.55</v>
      </c>
      <c r="D6978" s="1">
        <v>1253.6600000000001</v>
      </c>
      <c r="E6978" s="1">
        <v>5319.21</v>
      </c>
    </row>
    <row r="6979" spans="1:5" hidden="1">
      <c r="A6979" s="1">
        <v>1983</v>
      </c>
      <c r="B6979" s="1">
        <v>93</v>
      </c>
      <c r="C6979" s="1">
        <v>3059.96</v>
      </c>
      <c r="D6979" s="1">
        <v>903.82</v>
      </c>
      <c r="E6979" s="1">
        <v>3963.78</v>
      </c>
    </row>
    <row r="6980" spans="1:5" hidden="1">
      <c r="A6980" s="1">
        <v>1983</v>
      </c>
      <c r="B6980" s="1">
        <v>94</v>
      </c>
      <c r="C6980" s="1">
        <v>2227.66</v>
      </c>
      <c r="D6980" s="1">
        <v>629.66</v>
      </c>
      <c r="E6980" s="1">
        <v>2857.32</v>
      </c>
    </row>
    <row r="6981" spans="1:5" hidden="1">
      <c r="A6981" s="1">
        <v>1983</v>
      </c>
      <c r="B6981" s="1">
        <v>95</v>
      </c>
      <c r="C6981" s="1">
        <v>1570.21</v>
      </c>
      <c r="D6981" s="1">
        <v>413.51</v>
      </c>
      <c r="E6981" s="1">
        <v>1983.72</v>
      </c>
    </row>
    <row r="6982" spans="1:5" hidden="1">
      <c r="A6982" s="1">
        <v>1983</v>
      </c>
      <c r="B6982" s="1">
        <v>96</v>
      </c>
      <c r="C6982" s="1">
        <v>1078.46</v>
      </c>
      <c r="D6982" s="1">
        <v>274.64999999999998</v>
      </c>
      <c r="E6982" s="1">
        <v>1353.1</v>
      </c>
    </row>
    <row r="6983" spans="1:5" hidden="1">
      <c r="A6983" s="1">
        <v>1983</v>
      </c>
      <c r="B6983" s="1">
        <v>97</v>
      </c>
      <c r="C6983" s="1">
        <v>734.28</v>
      </c>
      <c r="D6983" s="1">
        <v>184.76</v>
      </c>
      <c r="E6983" s="1">
        <v>919.04</v>
      </c>
    </row>
    <row r="6984" spans="1:5" hidden="1">
      <c r="A6984" s="1">
        <v>1983</v>
      </c>
      <c r="B6984" s="1">
        <v>98</v>
      </c>
      <c r="C6984" s="1">
        <v>488.11</v>
      </c>
      <c r="D6984" s="1">
        <v>118.71</v>
      </c>
      <c r="E6984" s="1">
        <v>606.82000000000005</v>
      </c>
    </row>
    <row r="6985" spans="1:5" hidden="1">
      <c r="A6985" s="1">
        <v>1983</v>
      </c>
      <c r="B6985" s="1">
        <v>99</v>
      </c>
      <c r="C6985" s="1">
        <v>305.39999999999998</v>
      </c>
      <c r="D6985" s="1">
        <v>71.150000000000006</v>
      </c>
      <c r="E6985" s="1">
        <v>376.54</v>
      </c>
    </row>
    <row r="6986" spans="1:5" hidden="1">
      <c r="A6986" s="1">
        <v>1983</v>
      </c>
      <c r="B6986" s="1">
        <v>100</v>
      </c>
      <c r="C6986" s="1">
        <v>185.45</v>
      </c>
      <c r="D6986" s="1">
        <v>37.5</v>
      </c>
      <c r="E6986" s="1">
        <v>222.95</v>
      </c>
    </row>
    <row r="6987" spans="1:5" hidden="1">
      <c r="A6987" s="1">
        <v>1983</v>
      </c>
      <c r="B6987" s="1">
        <v>101</v>
      </c>
      <c r="C6987" s="1">
        <v>114.62</v>
      </c>
      <c r="D6987" s="1">
        <v>18.690000000000001</v>
      </c>
      <c r="E6987" s="1">
        <v>133.30000000000001</v>
      </c>
    </row>
    <row r="6988" spans="1:5" hidden="1">
      <c r="A6988" s="1">
        <v>1983</v>
      </c>
      <c r="B6988" s="1">
        <v>102</v>
      </c>
      <c r="C6988" s="1">
        <v>72.25</v>
      </c>
      <c r="D6988" s="1">
        <v>10.27</v>
      </c>
      <c r="E6988" s="1">
        <v>82.52</v>
      </c>
    </row>
    <row r="6989" spans="1:5" hidden="1">
      <c r="A6989" s="1">
        <v>1983</v>
      </c>
      <c r="B6989" s="1">
        <v>103</v>
      </c>
      <c r="C6989" s="1">
        <v>42.24</v>
      </c>
      <c r="D6989" s="1">
        <v>6.86</v>
      </c>
      <c r="E6989" s="1">
        <v>49.1</v>
      </c>
    </row>
    <row r="6990" spans="1:5" hidden="1">
      <c r="A6990" s="1">
        <v>1983</v>
      </c>
      <c r="B6990" s="1">
        <v>104</v>
      </c>
      <c r="C6990" s="1">
        <v>22.56</v>
      </c>
      <c r="D6990" s="1">
        <v>4.68</v>
      </c>
      <c r="E6990" s="1">
        <v>27.23</v>
      </c>
    </row>
    <row r="6991" spans="1:5" hidden="1">
      <c r="A6991" s="1">
        <v>1983</v>
      </c>
      <c r="B6991" s="1">
        <v>105</v>
      </c>
      <c r="C6991" s="1">
        <v>13.2</v>
      </c>
      <c r="D6991" s="1">
        <v>2.54</v>
      </c>
      <c r="E6991" s="1">
        <v>15.74</v>
      </c>
    </row>
    <row r="6992" spans="1:5" hidden="1">
      <c r="A6992" s="1">
        <v>1983</v>
      </c>
      <c r="B6992" s="1">
        <v>106</v>
      </c>
      <c r="C6992" s="1">
        <v>7.8</v>
      </c>
      <c r="D6992" s="1">
        <v>1.08</v>
      </c>
      <c r="E6992" s="1">
        <v>8.8699999999999992</v>
      </c>
    </row>
    <row r="6993" spans="1:5" hidden="1">
      <c r="A6993" s="1">
        <v>1983</v>
      </c>
      <c r="B6993" s="1">
        <v>107</v>
      </c>
      <c r="C6993" s="1">
        <v>4</v>
      </c>
      <c r="D6993" s="1">
        <v>0.33</v>
      </c>
      <c r="E6993" s="1">
        <v>4.33</v>
      </c>
    </row>
    <row r="6994" spans="1:5" hidden="1">
      <c r="A6994" s="1">
        <v>1983</v>
      </c>
      <c r="B6994" s="1">
        <v>108</v>
      </c>
      <c r="C6994" s="1">
        <v>1.48</v>
      </c>
      <c r="D6994" s="1">
        <v>0</v>
      </c>
      <c r="E6994" s="1">
        <v>1.48</v>
      </c>
    </row>
    <row r="6995" spans="1:5" hidden="1">
      <c r="A6995" s="1">
        <v>1983</v>
      </c>
      <c r="B6995" s="1">
        <v>109</v>
      </c>
      <c r="C6995" s="1">
        <v>0.34</v>
      </c>
      <c r="D6995" s="1">
        <v>0</v>
      </c>
      <c r="E6995" s="1">
        <v>0.34</v>
      </c>
    </row>
    <row r="6996" spans="1:5" hidden="1">
      <c r="A6996" s="1">
        <v>1983</v>
      </c>
      <c r="B6996" s="1" t="s">
        <v>121</v>
      </c>
      <c r="C6996" s="1">
        <v>0</v>
      </c>
      <c r="D6996" s="1">
        <v>0</v>
      </c>
      <c r="E6996" s="1">
        <v>0</v>
      </c>
    </row>
    <row r="6997" spans="1:5" hidden="1">
      <c r="A6997" s="1">
        <v>1984</v>
      </c>
      <c r="B6997" s="1">
        <v>0</v>
      </c>
      <c r="C6997" s="1">
        <v>116830.06</v>
      </c>
      <c r="D6997" s="1">
        <v>122593.51</v>
      </c>
      <c r="E6997" s="1">
        <v>239423.57</v>
      </c>
    </row>
    <row r="6998" spans="1:5" hidden="1">
      <c r="A6998" s="1">
        <v>1984</v>
      </c>
      <c r="B6998" s="1">
        <v>1</v>
      </c>
      <c r="C6998" s="1">
        <v>117291.22</v>
      </c>
      <c r="D6998" s="1">
        <v>123455.25</v>
      </c>
      <c r="E6998" s="1">
        <v>240746.47</v>
      </c>
    </row>
    <row r="6999" spans="1:5" hidden="1">
      <c r="A6999" s="1">
        <v>1984</v>
      </c>
      <c r="B6999" s="1">
        <v>2</v>
      </c>
      <c r="C6999" s="1">
        <v>115975.08</v>
      </c>
      <c r="D6999" s="1">
        <v>121920.76</v>
      </c>
      <c r="E6999" s="1">
        <v>237895.83</v>
      </c>
    </row>
    <row r="7000" spans="1:5" hidden="1">
      <c r="A7000" s="1">
        <v>1984</v>
      </c>
      <c r="B7000" s="1">
        <v>3</v>
      </c>
      <c r="C7000" s="1">
        <v>114549.41</v>
      </c>
      <c r="D7000" s="1">
        <v>120405.36</v>
      </c>
      <c r="E7000" s="1">
        <v>234954.77</v>
      </c>
    </row>
    <row r="7001" spans="1:5" hidden="1">
      <c r="A7001" s="1">
        <v>1984</v>
      </c>
      <c r="B7001" s="1">
        <v>4</v>
      </c>
      <c r="C7001" s="1">
        <v>112352.99</v>
      </c>
      <c r="D7001" s="1">
        <v>118365.26</v>
      </c>
      <c r="E7001" s="1">
        <v>230718.25</v>
      </c>
    </row>
    <row r="7002" spans="1:5" hidden="1">
      <c r="A7002" s="1">
        <v>1984</v>
      </c>
      <c r="B7002" s="1">
        <v>5</v>
      </c>
      <c r="C7002" s="1">
        <v>112872.22</v>
      </c>
      <c r="D7002" s="1">
        <v>118694.04</v>
      </c>
      <c r="E7002" s="1">
        <v>231566.26</v>
      </c>
    </row>
    <row r="7003" spans="1:5" hidden="1">
      <c r="A7003" s="1">
        <v>1984</v>
      </c>
      <c r="B7003" s="1">
        <v>6</v>
      </c>
      <c r="C7003" s="1">
        <v>113909.55</v>
      </c>
      <c r="D7003" s="1">
        <v>119593.74</v>
      </c>
      <c r="E7003" s="1">
        <v>233503.28</v>
      </c>
    </row>
    <row r="7004" spans="1:5" hidden="1">
      <c r="A7004" s="1">
        <v>1984</v>
      </c>
      <c r="B7004" s="1">
        <v>7</v>
      </c>
      <c r="C7004" s="1">
        <v>114983.18</v>
      </c>
      <c r="D7004" s="1">
        <v>120700.2</v>
      </c>
      <c r="E7004" s="1">
        <v>235683.38</v>
      </c>
    </row>
    <row r="7005" spans="1:5" hidden="1">
      <c r="A7005" s="1">
        <v>1984</v>
      </c>
      <c r="B7005" s="1">
        <v>8</v>
      </c>
      <c r="C7005" s="1">
        <v>117259.32</v>
      </c>
      <c r="D7005" s="1">
        <v>123306.43</v>
      </c>
      <c r="E7005" s="1">
        <v>240565.75</v>
      </c>
    </row>
    <row r="7006" spans="1:5" hidden="1">
      <c r="A7006" s="1">
        <v>1984</v>
      </c>
      <c r="B7006" s="1">
        <v>9</v>
      </c>
      <c r="C7006" s="1">
        <v>120893.41</v>
      </c>
      <c r="D7006" s="1">
        <v>127196.11</v>
      </c>
      <c r="E7006" s="1">
        <v>248089.52</v>
      </c>
    </row>
    <row r="7007" spans="1:5" hidden="1">
      <c r="A7007" s="1">
        <v>1984</v>
      </c>
      <c r="B7007" s="1">
        <v>10</v>
      </c>
      <c r="C7007" s="1">
        <v>125172.24</v>
      </c>
      <c r="D7007" s="1">
        <v>131690.17000000001</v>
      </c>
      <c r="E7007" s="1">
        <v>256862.41</v>
      </c>
    </row>
    <row r="7008" spans="1:5" hidden="1">
      <c r="A7008" s="1">
        <v>1984</v>
      </c>
      <c r="B7008" s="1">
        <v>11</v>
      </c>
      <c r="C7008" s="1">
        <v>131428.09</v>
      </c>
      <c r="D7008" s="1">
        <v>137657.20000000001</v>
      </c>
      <c r="E7008" s="1">
        <v>269085.28999999998</v>
      </c>
    </row>
    <row r="7009" spans="1:5" hidden="1">
      <c r="A7009" s="1">
        <v>1984</v>
      </c>
      <c r="B7009" s="1">
        <v>12</v>
      </c>
      <c r="C7009" s="1">
        <v>137365.31</v>
      </c>
      <c r="D7009" s="1">
        <v>143287.89000000001</v>
      </c>
      <c r="E7009" s="1">
        <v>280653.2</v>
      </c>
    </row>
    <row r="7010" spans="1:5" hidden="1">
      <c r="A7010" s="1">
        <v>1984</v>
      </c>
      <c r="B7010" s="1">
        <v>13</v>
      </c>
      <c r="C7010" s="1">
        <v>140039.54</v>
      </c>
      <c r="D7010" s="1">
        <v>146053.54999999999</v>
      </c>
      <c r="E7010" s="1">
        <v>286093.09000000003</v>
      </c>
    </row>
    <row r="7011" spans="1:5" hidden="1">
      <c r="A7011" s="1">
        <v>1984</v>
      </c>
      <c r="B7011" s="1">
        <v>14</v>
      </c>
      <c r="C7011" s="1">
        <v>132826.81</v>
      </c>
      <c r="D7011" s="1">
        <v>138819.76999999999</v>
      </c>
      <c r="E7011" s="1">
        <v>271646.58</v>
      </c>
    </row>
    <row r="7012" spans="1:5" hidden="1">
      <c r="A7012" s="1">
        <v>1984</v>
      </c>
      <c r="B7012" s="1">
        <v>15</v>
      </c>
      <c r="C7012" s="1">
        <v>130605.51</v>
      </c>
      <c r="D7012" s="1">
        <v>136662.07</v>
      </c>
      <c r="E7012" s="1">
        <v>267267.59000000003</v>
      </c>
    </row>
    <row r="7013" spans="1:5" hidden="1">
      <c r="A7013" s="1">
        <v>1984</v>
      </c>
      <c r="B7013" s="1">
        <v>16</v>
      </c>
      <c r="C7013" s="1">
        <v>125735.11</v>
      </c>
      <c r="D7013" s="1">
        <v>131699.79999999999</v>
      </c>
      <c r="E7013" s="1">
        <v>257434.91</v>
      </c>
    </row>
    <row r="7014" spans="1:5" hidden="1">
      <c r="A7014" s="1">
        <v>1984</v>
      </c>
      <c r="B7014" s="1">
        <v>17</v>
      </c>
      <c r="C7014" s="1">
        <v>124385.99</v>
      </c>
      <c r="D7014" s="1">
        <v>130195.12</v>
      </c>
      <c r="E7014" s="1">
        <v>254581.1</v>
      </c>
    </row>
    <row r="7015" spans="1:5" hidden="1">
      <c r="A7015" s="1">
        <v>1984</v>
      </c>
      <c r="B7015" s="1">
        <v>18</v>
      </c>
      <c r="C7015" s="1">
        <v>123759.46</v>
      </c>
      <c r="D7015" s="1">
        <v>129177.87</v>
      </c>
      <c r="E7015" s="1">
        <v>252937.33</v>
      </c>
    </row>
    <row r="7016" spans="1:5" hidden="1">
      <c r="A7016" s="1">
        <v>1984</v>
      </c>
      <c r="B7016" s="1">
        <v>19</v>
      </c>
      <c r="C7016" s="1">
        <v>126349.21</v>
      </c>
      <c r="D7016" s="1">
        <v>131604.76</v>
      </c>
      <c r="E7016" s="1">
        <v>257953.97</v>
      </c>
    </row>
    <row r="7017" spans="1:5" hidden="1">
      <c r="A7017" s="1">
        <v>1984</v>
      </c>
      <c r="B7017" s="1">
        <v>20</v>
      </c>
      <c r="C7017" s="1">
        <v>129964.91</v>
      </c>
      <c r="D7017" s="1">
        <v>135101.99</v>
      </c>
      <c r="E7017" s="1">
        <v>265066.90000000002</v>
      </c>
    </row>
    <row r="7018" spans="1:5" hidden="1">
      <c r="A7018" s="1">
        <v>1984</v>
      </c>
      <c r="B7018" s="1">
        <v>21</v>
      </c>
      <c r="C7018" s="1">
        <v>132983.67000000001</v>
      </c>
      <c r="D7018" s="1">
        <v>137609.94</v>
      </c>
      <c r="E7018" s="1">
        <v>270593.61</v>
      </c>
    </row>
    <row r="7019" spans="1:5" hidden="1">
      <c r="A7019" s="1">
        <v>1984</v>
      </c>
      <c r="B7019" s="1">
        <v>22</v>
      </c>
      <c r="C7019" s="1">
        <v>134735.48000000001</v>
      </c>
      <c r="D7019" s="1">
        <v>139093.54</v>
      </c>
      <c r="E7019" s="1">
        <v>273829.02</v>
      </c>
    </row>
    <row r="7020" spans="1:5" hidden="1">
      <c r="A7020" s="1">
        <v>1984</v>
      </c>
      <c r="B7020" s="1">
        <v>23</v>
      </c>
      <c r="C7020" s="1">
        <v>134294.79999999999</v>
      </c>
      <c r="D7020" s="1">
        <v>138394.34</v>
      </c>
      <c r="E7020" s="1">
        <v>272689.14</v>
      </c>
    </row>
    <row r="7021" spans="1:5" hidden="1">
      <c r="A7021" s="1">
        <v>1984</v>
      </c>
      <c r="B7021" s="1">
        <v>24</v>
      </c>
      <c r="C7021" s="1">
        <v>132665.21</v>
      </c>
      <c r="D7021" s="1">
        <v>136179.63</v>
      </c>
      <c r="E7021" s="1">
        <v>268844.84000000003</v>
      </c>
    </row>
    <row r="7022" spans="1:5" hidden="1">
      <c r="A7022" s="1">
        <v>1984</v>
      </c>
      <c r="B7022" s="1">
        <v>25</v>
      </c>
      <c r="C7022" s="1">
        <v>130818.5</v>
      </c>
      <c r="D7022" s="1">
        <v>134027.82</v>
      </c>
      <c r="E7022" s="1">
        <v>264846.32</v>
      </c>
    </row>
    <row r="7023" spans="1:5" hidden="1">
      <c r="A7023" s="1">
        <v>1984</v>
      </c>
      <c r="B7023" s="1">
        <v>26</v>
      </c>
      <c r="C7023" s="1">
        <v>129255.19</v>
      </c>
      <c r="D7023" s="1">
        <v>132283.37</v>
      </c>
      <c r="E7023" s="1">
        <v>261538.55</v>
      </c>
    </row>
    <row r="7024" spans="1:5" hidden="1">
      <c r="A7024" s="1">
        <v>1984</v>
      </c>
      <c r="B7024" s="1">
        <v>27</v>
      </c>
      <c r="C7024" s="1">
        <v>127851.29</v>
      </c>
      <c r="D7024" s="1">
        <v>130718.32</v>
      </c>
      <c r="E7024" s="1">
        <v>258569.61</v>
      </c>
    </row>
    <row r="7025" spans="1:5" hidden="1">
      <c r="A7025" s="1">
        <v>1984</v>
      </c>
      <c r="B7025" s="1">
        <v>28</v>
      </c>
      <c r="C7025" s="1">
        <v>126874.3</v>
      </c>
      <c r="D7025" s="1">
        <v>129464.96000000001</v>
      </c>
      <c r="E7025" s="1">
        <v>256339.25</v>
      </c>
    </row>
    <row r="7026" spans="1:5" hidden="1">
      <c r="A7026" s="1">
        <v>1984</v>
      </c>
      <c r="B7026" s="1">
        <v>29</v>
      </c>
      <c r="C7026" s="1">
        <v>125164.08</v>
      </c>
      <c r="D7026" s="1">
        <v>126535.98</v>
      </c>
      <c r="E7026" s="1">
        <v>251700.06</v>
      </c>
    </row>
    <row r="7027" spans="1:5" hidden="1">
      <c r="A7027" s="1">
        <v>1984</v>
      </c>
      <c r="B7027" s="1">
        <v>30</v>
      </c>
      <c r="C7027" s="1">
        <v>124408.59</v>
      </c>
      <c r="D7027" s="1">
        <v>124865.3</v>
      </c>
      <c r="E7027" s="1">
        <v>249273.89</v>
      </c>
    </row>
    <row r="7028" spans="1:5" hidden="1">
      <c r="A7028" s="1">
        <v>1984</v>
      </c>
      <c r="B7028" s="1">
        <v>31</v>
      </c>
      <c r="C7028" s="1">
        <v>124426.75</v>
      </c>
      <c r="D7028" s="1">
        <v>125202.08</v>
      </c>
      <c r="E7028" s="1">
        <v>249628.83</v>
      </c>
    </row>
    <row r="7029" spans="1:5" hidden="1">
      <c r="A7029" s="1">
        <v>1984</v>
      </c>
      <c r="B7029" s="1">
        <v>32</v>
      </c>
      <c r="C7029" s="1">
        <v>124231.21</v>
      </c>
      <c r="D7029" s="1">
        <v>125495.7</v>
      </c>
      <c r="E7029" s="1">
        <v>249726.91</v>
      </c>
    </row>
    <row r="7030" spans="1:5" hidden="1">
      <c r="A7030" s="1">
        <v>1984</v>
      </c>
      <c r="B7030" s="1">
        <v>33</v>
      </c>
      <c r="C7030" s="1">
        <v>123986.55</v>
      </c>
      <c r="D7030" s="1">
        <v>125928.37</v>
      </c>
      <c r="E7030" s="1">
        <v>249914.92</v>
      </c>
    </row>
    <row r="7031" spans="1:5" hidden="1">
      <c r="A7031" s="1">
        <v>1984</v>
      </c>
      <c r="B7031" s="1">
        <v>34</v>
      </c>
      <c r="C7031" s="1">
        <v>122723.16</v>
      </c>
      <c r="D7031" s="1">
        <v>125058.7</v>
      </c>
      <c r="E7031" s="1">
        <v>247781.86</v>
      </c>
    </row>
    <row r="7032" spans="1:5" hidden="1">
      <c r="A7032" s="1">
        <v>1984</v>
      </c>
      <c r="B7032" s="1">
        <v>35</v>
      </c>
      <c r="C7032" s="1">
        <v>121340.91</v>
      </c>
      <c r="D7032" s="1">
        <v>124137.73</v>
      </c>
      <c r="E7032" s="1">
        <v>245478.64</v>
      </c>
    </row>
    <row r="7033" spans="1:5" hidden="1">
      <c r="A7033" s="1">
        <v>1984</v>
      </c>
      <c r="B7033" s="1">
        <v>36</v>
      </c>
      <c r="C7033" s="1">
        <v>122953.28</v>
      </c>
      <c r="D7033" s="1">
        <v>127121.69</v>
      </c>
      <c r="E7033" s="1">
        <v>250074.97</v>
      </c>
    </row>
    <row r="7034" spans="1:5" hidden="1">
      <c r="A7034" s="1">
        <v>1984</v>
      </c>
      <c r="B7034" s="1">
        <v>37</v>
      </c>
      <c r="C7034" s="1">
        <v>121439.73</v>
      </c>
      <c r="D7034" s="1">
        <v>126734.39</v>
      </c>
      <c r="E7034" s="1">
        <v>248174.11</v>
      </c>
    </row>
    <row r="7035" spans="1:5" hidden="1">
      <c r="A7035" s="1">
        <v>1984</v>
      </c>
      <c r="B7035" s="1">
        <v>38</v>
      </c>
      <c r="C7035" s="1">
        <v>111679.98</v>
      </c>
      <c r="D7035" s="1">
        <v>117195.52</v>
      </c>
      <c r="E7035" s="1">
        <v>228875.5</v>
      </c>
    </row>
    <row r="7036" spans="1:5" hidden="1">
      <c r="A7036" s="1">
        <v>1984</v>
      </c>
      <c r="B7036" s="1">
        <v>39</v>
      </c>
      <c r="C7036" s="1">
        <v>103193.75</v>
      </c>
      <c r="D7036" s="1">
        <v>107948.37</v>
      </c>
      <c r="E7036" s="1">
        <v>211142.12</v>
      </c>
    </row>
    <row r="7037" spans="1:5" hidden="1">
      <c r="A7037" s="1">
        <v>1984</v>
      </c>
      <c r="B7037" s="1">
        <v>40</v>
      </c>
      <c r="C7037" s="1">
        <v>98571.43</v>
      </c>
      <c r="D7037" s="1">
        <v>102751.67</v>
      </c>
      <c r="E7037" s="1">
        <v>201323.1</v>
      </c>
    </row>
    <row r="7038" spans="1:5" hidden="1">
      <c r="A7038" s="1">
        <v>1984</v>
      </c>
      <c r="B7038" s="1">
        <v>41</v>
      </c>
      <c r="C7038" s="1">
        <v>93499.23</v>
      </c>
      <c r="D7038" s="1">
        <v>97839.77</v>
      </c>
      <c r="E7038" s="1">
        <v>191339</v>
      </c>
    </row>
    <row r="7039" spans="1:5" hidden="1">
      <c r="A7039" s="1">
        <v>1984</v>
      </c>
      <c r="B7039" s="1">
        <v>42</v>
      </c>
      <c r="C7039" s="1">
        <v>89926.720000000001</v>
      </c>
      <c r="D7039" s="1">
        <v>94714.07</v>
      </c>
      <c r="E7039" s="1">
        <v>184640.78</v>
      </c>
    </row>
    <row r="7040" spans="1:5" hidden="1">
      <c r="A7040" s="1">
        <v>1984</v>
      </c>
      <c r="B7040" s="1">
        <v>43</v>
      </c>
      <c r="C7040" s="1">
        <v>86978.09</v>
      </c>
      <c r="D7040" s="1">
        <v>92251.39</v>
      </c>
      <c r="E7040" s="1">
        <v>179229.48</v>
      </c>
    </row>
    <row r="7041" spans="1:5" hidden="1">
      <c r="A7041" s="1">
        <v>1984</v>
      </c>
      <c r="B7041" s="1">
        <v>44</v>
      </c>
      <c r="C7041" s="1">
        <v>83672.72</v>
      </c>
      <c r="D7041" s="1">
        <v>88831.28</v>
      </c>
      <c r="E7041" s="1">
        <v>172503.99</v>
      </c>
    </row>
    <row r="7042" spans="1:5" hidden="1">
      <c r="A7042" s="1">
        <v>1984</v>
      </c>
      <c r="B7042" s="1">
        <v>45</v>
      </c>
      <c r="C7042" s="1">
        <v>81338.28</v>
      </c>
      <c r="D7042" s="1">
        <v>85712.95</v>
      </c>
      <c r="E7042" s="1">
        <v>167051.23000000001</v>
      </c>
    </row>
    <row r="7043" spans="1:5" hidden="1">
      <c r="A7043" s="1">
        <v>1984</v>
      </c>
      <c r="B7043" s="1">
        <v>46</v>
      </c>
      <c r="C7043" s="1">
        <v>79111.09</v>
      </c>
      <c r="D7043" s="1">
        <v>83144.259999999995</v>
      </c>
      <c r="E7043" s="1">
        <v>162255.35</v>
      </c>
    </row>
    <row r="7044" spans="1:5" hidden="1">
      <c r="A7044" s="1">
        <v>1984</v>
      </c>
      <c r="B7044" s="1">
        <v>47</v>
      </c>
      <c r="C7044" s="1">
        <v>77607.929999999993</v>
      </c>
      <c r="D7044" s="1">
        <v>81694.12</v>
      </c>
      <c r="E7044" s="1">
        <v>159302.04999999999</v>
      </c>
    </row>
    <row r="7045" spans="1:5" hidden="1">
      <c r="A7045" s="1">
        <v>1984</v>
      </c>
      <c r="B7045" s="1">
        <v>48</v>
      </c>
      <c r="C7045" s="1">
        <v>75807.83</v>
      </c>
      <c r="D7045" s="1">
        <v>79554.45</v>
      </c>
      <c r="E7045" s="1">
        <v>155362.29</v>
      </c>
    </row>
    <row r="7046" spans="1:5" hidden="1">
      <c r="A7046" s="1">
        <v>1984</v>
      </c>
      <c r="B7046" s="1">
        <v>49</v>
      </c>
      <c r="C7046" s="1">
        <v>72258.61</v>
      </c>
      <c r="D7046" s="1">
        <v>75856.039999999994</v>
      </c>
      <c r="E7046" s="1">
        <v>148114.65</v>
      </c>
    </row>
    <row r="7047" spans="1:5" hidden="1">
      <c r="A7047" s="1">
        <v>1984</v>
      </c>
      <c r="B7047" s="1">
        <v>50</v>
      </c>
      <c r="C7047" s="1">
        <v>70509.84</v>
      </c>
      <c r="D7047" s="1">
        <v>74148.02</v>
      </c>
      <c r="E7047" s="1">
        <v>144657.85999999999</v>
      </c>
    </row>
    <row r="7048" spans="1:5" hidden="1">
      <c r="A7048" s="1">
        <v>1984</v>
      </c>
      <c r="B7048" s="1">
        <v>51</v>
      </c>
      <c r="C7048" s="1">
        <v>70786.320000000007</v>
      </c>
      <c r="D7048" s="1">
        <v>74431.31</v>
      </c>
      <c r="E7048" s="1">
        <v>145217.63</v>
      </c>
    </row>
    <row r="7049" spans="1:5" hidden="1">
      <c r="A7049" s="1">
        <v>1984</v>
      </c>
      <c r="B7049" s="1">
        <v>52</v>
      </c>
      <c r="C7049" s="1">
        <v>72243.39</v>
      </c>
      <c r="D7049" s="1">
        <v>75774.17</v>
      </c>
      <c r="E7049" s="1">
        <v>148017.56</v>
      </c>
    </row>
    <row r="7050" spans="1:5" hidden="1">
      <c r="A7050" s="1">
        <v>1984</v>
      </c>
      <c r="B7050" s="1">
        <v>53</v>
      </c>
      <c r="C7050" s="1">
        <v>74240.31</v>
      </c>
      <c r="D7050" s="1">
        <v>77586.350000000006</v>
      </c>
      <c r="E7050" s="1">
        <v>151826.66</v>
      </c>
    </row>
    <row r="7051" spans="1:5" hidden="1">
      <c r="A7051" s="1">
        <v>1984</v>
      </c>
      <c r="B7051" s="1">
        <v>54</v>
      </c>
      <c r="C7051" s="1">
        <v>74548.600000000006</v>
      </c>
      <c r="D7051" s="1">
        <v>78090.559999999998</v>
      </c>
      <c r="E7051" s="1">
        <v>152639.16</v>
      </c>
    </row>
    <row r="7052" spans="1:5" hidden="1">
      <c r="A7052" s="1">
        <v>1984</v>
      </c>
      <c r="B7052" s="1">
        <v>55</v>
      </c>
      <c r="C7052" s="1">
        <v>74456.740000000005</v>
      </c>
      <c r="D7052" s="1">
        <v>78145.55</v>
      </c>
      <c r="E7052" s="1">
        <v>152602.29</v>
      </c>
    </row>
    <row r="7053" spans="1:5" hidden="1">
      <c r="A7053" s="1">
        <v>1984</v>
      </c>
      <c r="B7053" s="1">
        <v>56</v>
      </c>
      <c r="C7053" s="1">
        <v>74700.06</v>
      </c>
      <c r="D7053" s="1">
        <v>77781.210000000006</v>
      </c>
      <c r="E7053" s="1">
        <v>152481.28</v>
      </c>
    </row>
    <row r="7054" spans="1:5" hidden="1">
      <c r="A7054" s="1">
        <v>1984</v>
      </c>
      <c r="B7054" s="1">
        <v>57</v>
      </c>
      <c r="C7054" s="1">
        <v>75062.720000000001</v>
      </c>
      <c r="D7054" s="1">
        <v>76925.960000000006</v>
      </c>
      <c r="E7054" s="1">
        <v>151988.68</v>
      </c>
    </row>
    <row r="7055" spans="1:5" hidden="1">
      <c r="A7055" s="1">
        <v>1984</v>
      </c>
      <c r="B7055" s="1">
        <v>58</v>
      </c>
      <c r="C7055" s="1">
        <v>75629.429999999993</v>
      </c>
      <c r="D7055" s="1">
        <v>75928.34</v>
      </c>
      <c r="E7055" s="1">
        <v>151557.76999999999</v>
      </c>
    </row>
    <row r="7056" spans="1:5" hidden="1">
      <c r="A7056" s="1">
        <v>1984</v>
      </c>
      <c r="B7056" s="1">
        <v>59</v>
      </c>
      <c r="C7056" s="1">
        <v>74401.91</v>
      </c>
      <c r="D7056" s="1">
        <v>73644.62</v>
      </c>
      <c r="E7056" s="1">
        <v>148046.51999999999</v>
      </c>
    </row>
    <row r="7057" spans="1:5" hidden="1">
      <c r="A7057" s="1">
        <v>1984</v>
      </c>
      <c r="B7057" s="1">
        <v>60</v>
      </c>
      <c r="C7057" s="1">
        <v>73088.2</v>
      </c>
      <c r="D7057" s="1">
        <v>71327.679999999993</v>
      </c>
      <c r="E7057" s="1">
        <v>144415.88</v>
      </c>
    </row>
    <row r="7058" spans="1:5" hidden="1">
      <c r="A7058" s="1">
        <v>1984</v>
      </c>
      <c r="B7058" s="1">
        <v>61</v>
      </c>
      <c r="C7058" s="1">
        <v>72968.52</v>
      </c>
      <c r="D7058" s="1">
        <v>69960.5</v>
      </c>
      <c r="E7058" s="1">
        <v>142929.03</v>
      </c>
    </row>
    <row r="7059" spans="1:5" hidden="1">
      <c r="A7059" s="1">
        <v>1984</v>
      </c>
      <c r="B7059" s="1">
        <v>62</v>
      </c>
      <c r="C7059" s="1">
        <v>72953.2</v>
      </c>
      <c r="D7059" s="1">
        <v>68438.350000000006</v>
      </c>
      <c r="E7059" s="1">
        <v>141391.54999999999</v>
      </c>
    </row>
    <row r="7060" spans="1:5" hidden="1">
      <c r="A7060" s="1">
        <v>1984</v>
      </c>
      <c r="B7060" s="1">
        <v>63</v>
      </c>
      <c r="C7060" s="1">
        <v>70964.91</v>
      </c>
      <c r="D7060" s="1">
        <v>65200.69</v>
      </c>
      <c r="E7060" s="1">
        <v>136165.6</v>
      </c>
    </row>
    <row r="7061" spans="1:5" hidden="1">
      <c r="A7061" s="1">
        <v>1984</v>
      </c>
      <c r="B7061" s="1">
        <v>64</v>
      </c>
      <c r="C7061" s="1">
        <v>65193.63</v>
      </c>
      <c r="D7061" s="1">
        <v>58922.42</v>
      </c>
      <c r="E7061" s="1">
        <v>124116.06</v>
      </c>
    </row>
    <row r="7062" spans="1:5" hidden="1">
      <c r="A7062" s="1">
        <v>1984</v>
      </c>
      <c r="B7062" s="1">
        <v>65</v>
      </c>
      <c r="C7062" s="1">
        <v>59589.47</v>
      </c>
      <c r="D7062" s="1">
        <v>52820.88</v>
      </c>
      <c r="E7062" s="1">
        <v>112410.35</v>
      </c>
    </row>
    <row r="7063" spans="1:5" hidden="1">
      <c r="A7063" s="1">
        <v>1984</v>
      </c>
      <c r="B7063" s="1">
        <v>66</v>
      </c>
      <c r="C7063" s="1">
        <v>57775.08</v>
      </c>
      <c r="D7063" s="1">
        <v>50395.42</v>
      </c>
      <c r="E7063" s="1">
        <v>108170.5</v>
      </c>
    </row>
    <row r="7064" spans="1:5" hidden="1">
      <c r="A7064" s="1">
        <v>1984</v>
      </c>
      <c r="B7064" s="1">
        <v>67</v>
      </c>
      <c r="C7064" s="1">
        <v>57993.83</v>
      </c>
      <c r="D7064" s="1">
        <v>50142.32</v>
      </c>
      <c r="E7064" s="1">
        <v>108136.15</v>
      </c>
    </row>
    <row r="7065" spans="1:5" hidden="1">
      <c r="A7065" s="1">
        <v>1984</v>
      </c>
      <c r="B7065" s="1">
        <v>68</v>
      </c>
      <c r="C7065" s="1">
        <v>57909.53</v>
      </c>
      <c r="D7065" s="1">
        <v>49524.45</v>
      </c>
      <c r="E7065" s="1">
        <v>107433.98</v>
      </c>
    </row>
    <row r="7066" spans="1:5" hidden="1">
      <c r="A7066" s="1">
        <v>1984</v>
      </c>
      <c r="B7066" s="1">
        <v>69</v>
      </c>
      <c r="C7066" s="1">
        <v>57075.4</v>
      </c>
      <c r="D7066" s="1">
        <v>48255.97</v>
      </c>
      <c r="E7066" s="1">
        <v>105331.37</v>
      </c>
    </row>
    <row r="7067" spans="1:5" hidden="1">
      <c r="A7067" s="1">
        <v>1984</v>
      </c>
      <c r="B7067" s="1">
        <v>70</v>
      </c>
      <c r="C7067" s="1">
        <v>55671.99</v>
      </c>
      <c r="D7067" s="1">
        <v>46082.3</v>
      </c>
      <c r="E7067" s="1">
        <v>101754.29</v>
      </c>
    </row>
    <row r="7068" spans="1:5" hidden="1">
      <c r="A7068" s="1">
        <v>1984</v>
      </c>
      <c r="B7068" s="1">
        <v>71</v>
      </c>
      <c r="C7068" s="1">
        <v>53117.98</v>
      </c>
      <c r="D7068" s="1">
        <v>42959.56</v>
      </c>
      <c r="E7068" s="1">
        <v>96077.54</v>
      </c>
    </row>
    <row r="7069" spans="1:5" hidden="1">
      <c r="A7069" s="1">
        <v>1984</v>
      </c>
      <c r="B7069" s="1">
        <v>72</v>
      </c>
      <c r="C7069" s="1">
        <v>50510.99</v>
      </c>
      <c r="D7069" s="1">
        <v>39698.49</v>
      </c>
      <c r="E7069" s="1">
        <v>90209.48</v>
      </c>
    </row>
    <row r="7070" spans="1:5" hidden="1">
      <c r="A7070" s="1">
        <v>1984</v>
      </c>
      <c r="B7070" s="1">
        <v>73</v>
      </c>
      <c r="C7070" s="1">
        <v>47896.86</v>
      </c>
      <c r="D7070" s="1">
        <v>36526.230000000003</v>
      </c>
      <c r="E7070" s="1">
        <v>84423.09</v>
      </c>
    </row>
    <row r="7071" spans="1:5" hidden="1">
      <c r="A7071" s="1">
        <v>1984</v>
      </c>
      <c r="B7071" s="1">
        <v>74</v>
      </c>
      <c r="C7071" s="1">
        <v>44457.79</v>
      </c>
      <c r="D7071" s="1">
        <v>33188.86</v>
      </c>
      <c r="E7071" s="1">
        <v>77646.66</v>
      </c>
    </row>
    <row r="7072" spans="1:5" hidden="1">
      <c r="A7072" s="1">
        <v>1984</v>
      </c>
      <c r="B7072" s="1">
        <v>75</v>
      </c>
      <c r="C7072" s="1">
        <v>40952.769999999997</v>
      </c>
      <c r="D7072" s="1">
        <v>29685.34</v>
      </c>
      <c r="E7072" s="1">
        <v>70638.11</v>
      </c>
    </row>
    <row r="7073" spans="1:5" hidden="1">
      <c r="A7073" s="1">
        <v>1984</v>
      </c>
      <c r="B7073" s="1">
        <v>76</v>
      </c>
      <c r="C7073" s="1">
        <v>37869.82</v>
      </c>
      <c r="D7073" s="1">
        <v>26654.3</v>
      </c>
      <c r="E7073" s="1">
        <v>64524.12</v>
      </c>
    </row>
    <row r="7074" spans="1:5" hidden="1">
      <c r="A7074" s="1">
        <v>1984</v>
      </c>
      <c r="B7074" s="1">
        <v>77</v>
      </c>
      <c r="C7074" s="1">
        <v>35265.699999999997</v>
      </c>
      <c r="D7074" s="1">
        <v>24186.62</v>
      </c>
      <c r="E7074" s="1">
        <v>59452.32</v>
      </c>
    </row>
    <row r="7075" spans="1:5" hidden="1">
      <c r="A7075" s="1">
        <v>1984</v>
      </c>
      <c r="B7075" s="1">
        <v>78</v>
      </c>
      <c r="C7075" s="1">
        <v>32729.279999999999</v>
      </c>
      <c r="D7075" s="1">
        <v>21573.84</v>
      </c>
      <c r="E7075" s="1">
        <v>54303.12</v>
      </c>
    </row>
    <row r="7076" spans="1:5" hidden="1">
      <c r="A7076" s="1">
        <v>1984</v>
      </c>
      <c r="B7076" s="1">
        <v>79</v>
      </c>
      <c r="C7076" s="1">
        <v>29567.77</v>
      </c>
      <c r="D7076" s="1">
        <v>18652.849999999999</v>
      </c>
      <c r="E7076" s="1">
        <v>48220.62</v>
      </c>
    </row>
    <row r="7077" spans="1:5" hidden="1">
      <c r="A7077" s="1">
        <v>1984</v>
      </c>
      <c r="B7077" s="1">
        <v>80</v>
      </c>
      <c r="C7077" s="1">
        <v>26607.119999999999</v>
      </c>
      <c r="D7077" s="1">
        <v>16112.92</v>
      </c>
      <c r="E7077" s="1">
        <v>42720.04</v>
      </c>
    </row>
    <row r="7078" spans="1:5" hidden="1">
      <c r="A7078" s="1">
        <v>1984</v>
      </c>
      <c r="B7078" s="1">
        <v>81</v>
      </c>
      <c r="C7078" s="1">
        <v>23809.75</v>
      </c>
      <c r="D7078" s="1">
        <v>13679.11</v>
      </c>
      <c r="E7078" s="1">
        <v>37488.86</v>
      </c>
    </row>
    <row r="7079" spans="1:5" hidden="1">
      <c r="A7079" s="1">
        <v>1984</v>
      </c>
      <c r="B7079" s="1">
        <v>82</v>
      </c>
      <c r="C7079" s="1">
        <v>22138.32</v>
      </c>
      <c r="D7079" s="1">
        <v>11736.86</v>
      </c>
      <c r="E7079" s="1">
        <v>33875.17</v>
      </c>
    </row>
    <row r="7080" spans="1:5" hidden="1">
      <c r="A7080" s="1">
        <v>1984</v>
      </c>
      <c r="B7080" s="1">
        <v>83</v>
      </c>
      <c r="C7080" s="1">
        <v>20628.77</v>
      </c>
      <c r="D7080" s="1">
        <v>10222.24</v>
      </c>
      <c r="E7080" s="1">
        <v>30851.01</v>
      </c>
    </row>
    <row r="7081" spans="1:5" hidden="1">
      <c r="A7081" s="1">
        <v>1984</v>
      </c>
      <c r="B7081" s="1">
        <v>84</v>
      </c>
      <c r="C7081" s="1">
        <v>18260.53</v>
      </c>
      <c r="D7081" s="1">
        <v>8455.48</v>
      </c>
      <c r="E7081" s="1">
        <v>26716.01</v>
      </c>
    </row>
    <row r="7082" spans="1:5" hidden="1">
      <c r="A7082" s="1">
        <v>1984</v>
      </c>
      <c r="B7082" s="1">
        <v>85</v>
      </c>
      <c r="C7082" s="1">
        <v>15023.99</v>
      </c>
      <c r="D7082" s="1">
        <v>6505.94</v>
      </c>
      <c r="E7082" s="1">
        <v>21529.93</v>
      </c>
    </row>
    <row r="7083" spans="1:5" hidden="1">
      <c r="A7083" s="1">
        <v>1984</v>
      </c>
      <c r="B7083" s="1">
        <v>86</v>
      </c>
      <c r="C7083" s="1">
        <v>12739.22</v>
      </c>
      <c r="D7083" s="1">
        <v>5150.8999999999996</v>
      </c>
      <c r="E7083" s="1">
        <v>17890.12</v>
      </c>
    </row>
    <row r="7084" spans="1:5" hidden="1">
      <c r="A7084" s="1">
        <v>1984</v>
      </c>
      <c r="B7084" s="1">
        <v>87</v>
      </c>
      <c r="C7084" s="1">
        <v>11102.19</v>
      </c>
      <c r="D7084" s="1">
        <v>4129.91</v>
      </c>
      <c r="E7084" s="1">
        <v>15232.1</v>
      </c>
    </row>
    <row r="7085" spans="1:5" hidden="1">
      <c r="A7085" s="1">
        <v>1984</v>
      </c>
      <c r="B7085" s="1">
        <v>88</v>
      </c>
      <c r="C7085" s="1">
        <v>9611.42</v>
      </c>
      <c r="D7085" s="1">
        <v>3335.74</v>
      </c>
      <c r="E7085" s="1">
        <v>12947.15</v>
      </c>
    </row>
    <row r="7086" spans="1:5" hidden="1">
      <c r="A7086" s="1">
        <v>1984</v>
      </c>
      <c r="B7086" s="1">
        <v>89</v>
      </c>
      <c r="C7086" s="1">
        <v>8058.18</v>
      </c>
      <c r="D7086" s="1">
        <v>2645.07</v>
      </c>
      <c r="E7086" s="1">
        <v>10703.25</v>
      </c>
    </row>
    <row r="7087" spans="1:5" hidden="1">
      <c r="A7087" s="1">
        <v>1984</v>
      </c>
      <c r="B7087" s="1">
        <v>90</v>
      </c>
      <c r="C7087" s="1">
        <v>6559.38</v>
      </c>
      <c r="D7087" s="1">
        <v>2104.7399999999998</v>
      </c>
      <c r="E7087" s="1">
        <v>8664.1200000000008</v>
      </c>
    </row>
    <row r="7088" spans="1:5" hidden="1">
      <c r="A7088" s="1">
        <v>1984</v>
      </c>
      <c r="B7088" s="1">
        <v>91</v>
      </c>
      <c r="C7088" s="1">
        <v>5299.83</v>
      </c>
      <c r="D7088" s="1">
        <v>1640.25</v>
      </c>
      <c r="E7088" s="1">
        <v>6940.08</v>
      </c>
    </row>
    <row r="7089" spans="1:5" hidden="1">
      <c r="A7089" s="1">
        <v>1984</v>
      </c>
      <c r="B7089" s="1">
        <v>92</v>
      </c>
      <c r="C7089" s="1">
        <v>4254.93</v>
      </c>
      <c r="D7089" s="1">
        <v>1246.5999999999999</v>
      </c>
      <c r="E7089" s="1">
        <v>5501.53</v>
      </c>
    </row>
    <row r="7090" spans="1:5" hidden="1">
      <c r="A7090" s="1">
        <v>1984</v>
      </c>
      <c r="B7090" s="1">
        <v>93</v>
      </c>
      <c r="C7090" s="1">
        <v>3277.08</v>
      </c>
      <c r="D7090" s="1">
        <v>948.7</v>
      </c>
      <c r="E7090" s="1">
        <v>4225.78</v>
      </c>
    </row>
    <row r="7091" spans="1:5" hidden="1">
      <c r="A7091" s="1">
        <v>1984</v>
      </c>
      <c r="B7091" s="1">
        <v>94</v>
      </c>
      <c r="C7091" s="1">
        <v>2400.4899999999998</v>
      </c>
      <c r="D7091" s="1">
        <v>672.05</v>
      </c>
      <c r="E7091" s="1">
        <v>3072.54</v>
      </c>
    </row>
    <row r="7092" spans="1:5" hidden="1">
      <c r="A7092" s="1">
        <v>1984</v>
      </c>
      <c r="B7092" s="1">
        <v>95</v>
      </c>
      <c r="C7092" s="1">
        <v>1704.55</v>
      </c>
      <c r="D7092" s="1">
        <v>457.02</v>
      </c>
      <c r="E7092" s="1">
        <v>2161.56</v>
      </c>
    </row>
    <row r="7093" spans="1:5" hidden="1">
      <c r="A7093" s="1">
        <v>1984</v>
      </c>
      <c r="B7093" s="1">
        <v>96</v>
      </c>
      <c r="C7093" s="1">
        <v>1175.47</v>
      </c>
      <c r="D7093" s="1">
        <v>289.95999999999998</v>
      </c>
      <c r="E7093" s="1">
        <v>1465.42</v>
      </c>
    </row>
    <row r="7094" spans="1:5" hidden="1">
      <c r="A7094" s="1">
        <v>1984</v>
      </c>
      <c r="B7094" s="1">
        <v>97</v>
      </c>
      <c r="C7094" s="1">
        <v>789.37</v>
      </c>
      <c r="D7094" s="1">
        <v>185.82</v>
      </c>
      <c r="E7094" s="1">
        <v>975.19</v>
      </c>
    </row>
    <row r="7095" spans="1:5" hidden="1">
      <c r="A7095" s="1">
        <v>1984</v>
      </c>
      <c r="B7095" s="1">
        <v>98</v>
      </c>
      <c r="C7095" s="1">
        <v>520.83000000000004</v>
      </c>
      <c r="D7095" s="1">
        <v>124</v>
      </c>
      <c r="E7095" s="1">
        <v>644.82000000000005</v>
      </c>
    </row>
    <row r="7096" spans="1:5" hidden="1">
      <c r="A7096" s="1">
        <v>1984</v>
      </c>
      <c r="B7096" s="1">
        <v>99</v>
      </c>
      <c r="C7096" s="1">
        <v>334.16</v>
      </c>
      <c r="D7096" s="1">
        <v>75.290000000000006</v>
      </c>
      <c r="E7096" s="1">
        <v>409.45</v>
      </c>
    </row>
    <row r="7097" spans="1:5" hidden="1">
      <c r="A7097" s="1">
        <v>1984</v>
      </c>
      <c r="B7097" s="1">
        <v>100</v>
      </c>
      <c r="C7097" s="1">
        <v>208.01</v>
      </c>
      <c r="D7097" s="1">
        <v>42.68</v>
      </c>
      <c r="E7097" s="1">
        <v>250.68</v>
      </c>
    </row>
    <row r="7098" spans="1:5" hidden="1">
      <c r="A7098" s="1">
        <v>1984</v>
      </c>
      <c r="B7098" s="1">
        <v>101</v>
      </c>
      <c r="C7098" s="1">
        <v>128.96</v>
      </c>
      <c r="D7098" s="1">
        <v>23.72</v>
      </c>
      <c r="E7098" s="1">
        <v>152.66999999999999</v>
      </c>
    </row>
    <row r="7099" spans="1:5" hidden="1">
      <c r="A7099" s="1">
        <v>1984</v>
      </c>
      <c r="B7099" s="1">
        <v>102</v>
      </c>
      <c r="C7099" s="1">
        <v>78.75</v>
      </c>
      <c r="D7099" s="1">
        <v>10.31</v>
      </c>
      <c r="E7099" s="1">
        <v>89.06</v>
      </c>
    </row>
    <row r="7100" spans="1:5" hidden="1">
      <c r="A7100" s="1">
        <v>1984</v>
      </c>
      <c r="B7100" s="1">
        <v>103</v>
      </c>
      <c r="C7100" s="1">
        <v>49.12</v>
      </c>
      <c r="D7100" s="1">
        <v>5.12</v>
      </c>
      <c r="E7100" s="1">
        <v>54.24</v>
      </c>
    </row>
    <row r="7101" spans="1:5" hidden="1">
      <c r="A7101" s="1">
        <v>1984</v>
      </c>
      <c r="B7101" s="1">
        <v>104</v>
      </c>
      <c r="C7101" s="1">
        <v>28.23</v>
      </c>
      <c r="D7101" s="1">
        <v>4.6100000000000003</v>
      </c>
      <c r="E7101" s="1">
        <v>32.840000000000003</v>
      </c>
    </row>
    <row r="7102" spans="1:5" hidden="1">
      <c r="A7102" s="1">
        <v>1984</v>
      </c>
      <c r="B7102" s="1">
        <v>105</v>
      </c>
      <c r="C7102" s="1">
        <v>14.41</v>
      </c>
      <c r="D7102" s="1">
        <v>3.14</v>
      </c>
      <c r="E7102" s="1">
        <v>17.55</v>
      </c>
    </row>
    <row r="7103" spans="1:5" hidden="1">
      <c r="A7103" s="1">
        <v>1984</v>
      </c>
      <c r="B7103" s="1">
        <v>106</v>
      </c>
      <c r="C7103" s="1">
        <v>8.9600000000000009</v>
      </c>
      <c r="D7103" s="1">
        <v>1.44</v>
      </c>
      <c r="E7103" s="1">
        <v>10.4</v>
      </c>
    </row>
    <row r="7104" spans="1:5" hidden="1">
      <c r="A7104" s="1">
        <v>1984</v>
      </c>
      <c r="B7104" s="1">
        <v>107</v>
      </c>
      <c r="C7104" s="1">
        <v>4.76</v>
      </c>
      <c r="D7104" s="1">
        <v>0.75</v>
      </c>
      <c r="E7104" s="1">
        <v>5.51</v>
      </c>
    </row>
    <row r="7105" spans="1:5" hidden="1">
      <c r="A7105" s="1">
        <v>1984</v>
      </c>
      <c r="B7105" s="1">
        <v>108</v>
      </c>
      <c r="C7105" s="1">
        <v>1.1000000000000001</v>
      </c>
      <c r="D7105" s="1">
        <v>0.33</v>
      </c>
      <c r="E7105" s="1">
        <v>1.43</v>
      </c>
    </row>
    <row r="7106" spans="1:5" hidden="1">
      <c r="A7106" s="1">
        <v>1984</v>
      </c>
      <c r="B7106" s="1">
        <v>109</v>
      </c>
      <c r="C7106" s="1">
        <v>0.36</v>
      </c>
      <c r="D7106" s="1">
        <v>0</v>
      </c>
      <c r="E7106" s="1">
        <v>0.36</v>
      </c>
    </row>
    <row r="7107" spans="1:5" hidden="1">
      <c r="A7107" s="1">
        <v>1984</v>
      </c>
      <c r="B7107" s="1" t="s">
        <v>121</v>
      </c>
      <c r="C7107" s="1">
        <v>0</v>
      </c>
      <c r="D7107" s="1">
        <v>0</v>
      </c>
      <c r="E7107" s="1">
        <v>0</v>
      </c>
    </row>
    <row r="7108" spans="1:5" hidden="1">
      <c r="A7108" s="1">
        <v>1985</v>
      </c>
      <c r="B7108" s="1">
        <v>0</v>
      </c>
      <c r="C7108" s="1">
        <v>117459.47</v>
      </c>
      <c r="D7108" s="1">
        <v>123086.08</v>
      </c>
      <c r="E7108" s="1">
        <v>240545.55</v>
      </c>
    </row>
    <row r="7109" spans="1:5" hidden="1">
      <c r="A7109" s="1">
        <v>1985</v>
      </c>
      <c r="B7109" s="1">
        <v>1</v>
      </c>
      <c r="C7109" s="1">
        <v>117197.6</v>
      </c>
      <c r="D7109" s="1">
        <v>122786.28</v>
      </c>
      <c r="E7109" s="1">
        <v>239983.87</v>
      </c>
    </row>
    <row r="7110" spans="1:5" hidden="1">
      <c r="A7110" s="1">
        <v>1985</v>
      </c>
      <c r="B7110" s="1">
        <v>2</v>
      </c>
      <c r="C7110" s="1">
        <v>117971.97</v>
      </c>
      <c r="D7110" s="1">
        <v>124064.39</v>
      </c>
      <c r="E7110" s="1">
        <v>242036.36</v>
      </c>
    </row>
    <row r="7111" spans="1:5" hidden="1">
      <c r="A7111" s="1">
        <v>1985</v>
      </c>
      <c r="B7111" s="1">
        <v>3</v>
      </c>
      <c r="C7111" s="1">
        <v>116627.62</v>
      </c>
      <c r="D7111" s="1">
        <v>122667.93</v>
      </c>
      <c r="E7111" s="1">
        <v>239295.56</v>
      </c>
    </row>
    <row r="7112" spans="1:5" hidden="1">
      <c r="A7112" s="1">
        <v>1985</v>
      </c>
      <c r="B7112" s="1">
        <v>4</v>
      </c>
      <c r="C7112" s="1">
        <v>115277.53</v>
      </c>
      <c r="D7112" s="1">
        <v>121263.17</v>
      </c>
      <c r="E7112" s="1">
        <v>236540.71</v>
      </c>
    </row>
    <row r="7113" spans="1:5" hidden="1">
      <c r="A7113" s="1">
        <v>1985</v>
      </c>
      <c r="B7113" s="1">
        <v>5</v>
      </c>
      <c r="C7113" s="1">
        <v>113029.3</v>
      </c>
      <c r="D7113" s="1">
        <v>119144.25</v>
      </c>
      <c r="E7113" s="1">
        <v>232173.55</v>
      </c>
    </row>
    <row r="7114" spans="1:5" hidden="1">
      <c r="A7114" s="1">
        <v>1985</v>
      </c>
      <c r="B7114" s="1">
        <v>6</v>
      </c>
      <c r="C7114" s="1">
        <v>113501.69</v>
      </c>
      <c r="D7114" s="1">
        <v>119520.5</v>
      </c>
      <c r="E7114" s="1">
        <v>233022.19</v>
      </c>
    </row>
    <row r="7115" spans="1:5" hidden="1">
      <c r="A7115" s="1">
        <v>1985</v>
      </c>
      <c r="B7115" s="1">
        <v>7</v>
      </c>
      <c r="C7115" s="1">
        <v>114512.1</v>
      </c>
      <c r="D7115" s="1">
        <v>120216.02</v>
      </c>
      <c r="E7115" s="1">
        <v>234728.12</v>
      </c>
    </row>
    <row r="7116" spans="1:5" hidden="1">
      <c r="A7116" s="1">
        <v>1985</v>
      </c>
      <c r="B7116" s="1">
        <v>8</v>
      </c>
      <c r="C7116" s="1">
        <v>115479.54</v>
      </c>
      <c r="D7116" s="1">
        <v>121334.76</v>
      </c>
      <c r="E7116" s="1">
        <v>236814.31</v>
      </c>
    </row>
    <row r="7117" spans="1:5" hidden="1">
      <c r="A7117" s="1">
        <v>1985</v>
      </c>
      <c r="B7117" s="1">
        <v>9</v>
      </c>
      <c r="C7117" s="1">
        <v>117771.38</v>
      </c>
      <c r="D7117" s="1">
        <v>123909.05</v>
      </c>
      <c r="E7117" s="1">
        <v>241680.44</v>
      </c>
    </row>
    <row r="7118" spans="1:5" hidden="1">
      <c r="A7118" s="1">
        <v>1985</v>
      </c>
      <c r="B7118" s="1">
        <v>10</v>
      </c>
      <c r="C7118" s="1">
        <v>121399.25</v>
      </c>
      <c r="D7118" s="1">
        <v>127915.57</v>
      </c>
      <c r="E7118" s="1">
        <v>249314.82</v>
      </c>
    </row>
    <row r="7119" spans="1:5" hidden="1">
      <c r="A7119" s="1">
        <v>1985</v>
      </c>
      <c r="B7119" s="1">
        <v>11</v>
      </c>
      <c r="C7119" s="1">
        <v>125768.55</v>
      </c>
      <c r="D7119" s="1">
        <v>132405.76000000001</v>
      </c>
      <c r="E7119" s="1">
        <v>258174.31</v>
      </c>
    </row>
    <row r="7120" spans="1:5" hidden="1">
      <c r="A7120" s="1">
        <v>1985</v>
      </c>
      <c r="B7120" s="1">
        <v>12</v>
      </c>
      <c r="C7120" s="1">
        <v>132158.87</v>
      </c>
      <c r="D7120" s="1">
        <v>138548.44</v>
      </c>
      <c r="E7120" s="1">
        <v>270707.31</v>
      </c>
    </row>
    <row r="7121" spans="1:5" hidden="1">
      <c r="A7121" s="1">
        <v>1985</v>
      </c>
      <c r="B7121" s="1">
        <v>13</v>
      </c>
      <c r="C7121" s="1">
        <v>138039.60999999999</v>
      </c>
      <c r="D7121" s="1">
        <v>144130.47</v>
      </c>
      <c r="E7121" s="1">
        <v>282170.08</v>
      </c>
    </row>
    <row r="7122" spans="1:5" hidden="1">
      <c r="A7122" s="1">
        <v>1985</v>
      </c>
      <c r="B7122" s="1">
        <v>14</v>
      </c>
      <c r="C7122" s="1">
        <v>140669.35</v>
      </c>
      <c r="D7122" s="1">
        <v>146807.14000000001</v>
      </c>
      <c r="E7122" s="1">
        <v>287476.49</v>
      </c>
    </row>
    <row r="7123" spans="1:5" hidden="1">
      <c r="A7123" s="1">
        <v>1985</v>
      </c>
      <c r="B7123" s="1">
        <v>15</v>
      </c>
      <c r="C7123" s="1">
        <v>133316.48000000001</v>
      </c>
      <c r="D7123" s="1">
        <v>139402.73000000001</v>
      </c>
      <c r="E7123" s="1">
        <v>272719.21999999997</v>
      </c>
    </row>
    <row r="7124" spans="1:5" hidden="1">
      <c r="A7124" s="1">
        <v>1985</v>
      </c>
      <c r="B7124" s="1">
        <v>16</v>
      </c>
      <c r="C7124" s="1">
        <v>131041.86</v>
      </c>
      <c r="D7124" s="1">
        <v>137098.84</v>
      </c>
      <c r="E7124" s="1">
        <v>268140.7</v>
      </c>
    </row>
    <row r="7125" spans="1:5" hidden="1">
      <c r="A7125" s="1">
        <v>1985</v>
      </c>
      <c r="B7125" s="1">
        <v>17</v>
      </c>
      <c r="C7125" s="1">
        <v>126152.91</v>
      </c>
      <c r="D7125" s="1">
        <v>132169.93</v>
      </c>
      <c r="E7125" s="1">
        <v>258322.85</v>
      </c>
    </row>
    <row r="7126" spans="1:5" hidden="1">
      <c r="A7126" s="1">
        <v>1985</v>
      </c>
      <c r="B7126" s="1">
        <v>18</v>
      </c>
      <c r="C7126" s="1">
        <v>124961.72</v>
      </c>
      <c r="D7126" s="1">
        <v>130715.23</v>
      </c>
      <c r="E7126" s="1">
        <v>255676.95</v>
      </c>
    </row>
    <row r="7127" spans="1:5" hidden="1">
      <c r="A7127" s="1">
        <v>1985</v>
      </c>
      <c r="B7127" s="1">
        <v>19</v>
      </c>
      <c r="C7127" s="1">
        <v>124784.23</v>
      </c>
      <c r="D7127" s="1">
        <v>130011.44</v>
      </c>
      <c r="E7127" s="1">
        <v>254795.67</v>
      </c>
    </row>
    <row r="7128" spans="1:5" hidden="1">
      <c r="A7128" s="1">
        <v>1985</v>
      </c>
      <c r="B7128" s="1">
        <v>20</v>
      </c>
      <c r="C7128" s="1">
        <v>127244.85</v>
      </c>
      <c r="D7128" s="1">
        <v>132192.44</v>
      </c>
      <c r="E7128" s="1">
        <v>259437.29</v>
      </c>
    </row>
    <row r="7129" spans="1:5" hidden="1">
      <c r="A7129" s="1">
        <v>1985</v>
      </c>
      <c r="B7129" s="1">
        <v>21</v>
      </c>
      <c r="C7129" s="1">
        <v>130626.12</v>
      </c>
      <c r="D7129" s="1">
        <v>135442.99</v>
      </c>
      <c r="E7129" s="1">
        <v>266069.11</v>
      </c>
    </row>
    <row r="7130" spans="1:5" hidden="1">
      <c r="A7130" s="1">
        <v>1985</v>
      </c>
      <c r="B7130" s="1">
        <v>22</v>
      </c>
      <c r="C7130" s="1">
        <v>133468.67000000001</v>
      </c>
      <c r="D7130" s="1">
        <v>138288.20000000001</v>
      </c>
      <c r="E7130" s="1">
        <v>271756.88</v>
      </c>
    </row>
    <row r="7131" spans="1:5" hidden="1">
      <c r="A7131" s="1">
        <v>1985</v>
      </c>
      <c r="B7131" s="1">
        <v>23</v>
      </c>
      <c r="C7131" s="1">
        <v>135261.82</v>
      </c>
      <c r="D7131" s="1">
        <v>139852.64000000001</v>
      </c>
      <c r="E7131" s="1">
        <v>275114.45</v>
      </c>
    </row>
    <row r="7132" spans="1:5" hidden="1">
      <c r="A7132" s="1">
        <v>1985</v>
      </c>
      <c r="B7132" s="1">
        <v>24</v>
      </c>
      <c r="C7132" s="1">
        <v>135065.21</v>
      </c>
      <c r="D7132" s="1">
        <v>139189.6</v>
      </c>
      <c r="E7132" s="1">
        <v>274254.81</v>
      </c>
    </row>
    <row r="7133" spans="1:5" hidden="1">
      <c r="A7133" s="1">
        <v>1985</v>
      </c>
      <c r="B7133" s="1">
        <v>25</v>
      </c>
      <c r="C7133" s="1">
        <v>133620.13</v>
      </c>
      <c r="D7133" s="1">
        <v>136891.4</v>
      </c>
      <c r="E7133" s="1">
        <v>270511.53000000003</v>
      </c>
    </row>
    <row r="7134" spans="1:5" hidden="1">
      <c r="A7134" s="1">
        <v>1985</v>
      </c>
      <c r="B7134" s="1">
        <v>26</v>
      </c>
      <c r="C7134" s="1">
        <v>131810.15</v>
      </c>
      <c r="D7134" s="1">
        <v>134948.35999999999</v>
      </c>
      <c r="E7134" s="1">
        <v>266758.52</v>
      </c>
    </row>
    <row r="7135" spans="1:5" hidden="1">
      <c r="A7135" s="1">
        <v>1985</v>
      </c>
      <c r="B7135" s="1">
        <v>27</v>
      </c>
      <c r="C7135" s="1">
        <v>130274.51</v>
      </c>
      <c r="D7135" s="1">
        <v>133127.98000000001</v>
      </c>
      <c r="E7135" s="1">
        <v>263402.49</v>
      </c>
    </row>
    <row r="7136" spans="1:5" hidden="1">
      <c r="A7136" s="1">
        <v>1985</v>
      </c>
      <c r="B7136" s="1">
        <v>28</v>
      </c>
      <c r="C7136" s="1">
        <v>129048.52</v>
      </c>
      <c r="D7136" s="1">
        <v>131699.44</v>
      </c>
      <c r="E7136" s="1">
        <v>260747.96</v>
      </c>
    </row>
    <row r="7137" spans="1:5" hidden="1">
      <c r="A7137" s="1">
        <v>1985</v>
      </c>
      <c r="B7137" s="1">
        <v>29</v>
      </c>
      <c r="C7137" s="1">
        <v>127985.73</v>
      </c>
      <c r="D7137" s="1">
        <v>130297</v>
      </c>
      <c r="E7137" s="1">
        <v>258282.73</v>
      </c>
    </row>
    <row r="7138" spans="1:5" hidden="1">
      <c r="A7138" s="1">
        <v>1985</v>
      </c>
      <c r="B7138" s="1">
        <v>30</v>
      </c>
      <c r="C7138" s="1">
        <v>126072.93</v>
      </c>
      <c r="D7138" s="1">
        <v>126933.75999999999</v>
      </c>
      <c r="E7138" s="1">
        <v>253006.68</v>
      </c>
    </row>
    <row r="7139" spans="1:5" hidden="1">
      <c r="A7139" s="1">
        <v>1985</v>
      </c>
      <c r="B7139" s="1">
        <v>31</v>
      </c>
      <c r="C7139" s="1">
        <v>125214.6</v>
      </c>
      <c r="D7139" s="1">
        <v>125114.26</v>
      </c>
      <c r="E7139" s="1">
        <v>250328.86</v>
      </c>
    </row>
    <row r="7140" spans="1:5" hidden="1">
      <c r="A7140" s="1">
        <v>1985</v>
      </c>
      <c r="B7140" s="1">
        <v>32</v>
      </c>
      <c r="C7140" s="1">
        <v>125226.89</v>
      </c>
      <c r="D7140" s="1">
        <v>125452.1</v>
      </c>
      <c r="E7140" s="1">
        <v>250678.99</v>
      </c>
    </row>
    <row r="7141" spans="1:5" hidden="1">
      <c r="A7141" s="1">
        <v>1985</v>
      </c>
      <c r="B7141" s="1">
        <v>33</v>
      </c>
      <c r="C7141" s="1">
        <v>124833.13</v>
      </c>
      <c r="D7141" s="1">
        <v>125661.77</v>
      </c>
      <c r="E7141" s="1">
        <v>250494.89</v>
      </c>
    </row>
    <row r="7142" spans="1:5" hidden="1">
      <c r="A7142" s="1">
        <v>1985</v>
      </c>
      <c r="B7142" s="1">
        <v>34</v>
      </c>
      <c r="C7142" s="1">
        <v>124642.03</v>
      </c>
      <c r="D7142" s="1">
        <v>126224.92</v>
      </c>
      <c r="E7142" s="1">
        <v>250866.94</v>
      </c>
    </row>
    <row r="7143" spans="1:5" hidden="1">
      <c r="A7143" s="1">
        <v>1985</v>
      </c>
      <c r="B7143" s="1">
        <v>35</v>
      </c>
      <c r="C7143" s="1">
        <v>123430.78</v>
      </c>
      <c r="D7143" s="1">
        <v>125488.77</v>
      </c>
      <c r="E7143" s="1">
        <v>248919.55</v>
      </c>
    </row>
    <row r="7144" spans="1:5" hidden="1">
      <c r="A7144" s="1">
        <v>1985</v>
      </c>
      <c r="B7144" s="1">
        <v>36</v>
      </c>
      <c r="C7144" s="1">
        <v>121883.54</v>
      </c>
      <c r="D7144" s="1">
        <v>124676.56</v>
      </c>
      <c r="E7144" s="1">
        <v>246560.1</v>
      </c>
    </row>
    <row r="7145" spans="1:5" hidden="1">
      <c r="A7145" s="1">
        <v>1985</v>
      </c>
      <c r="B7145" s="1">
        <v>37</v>
      </c>
      <c r="C7145" s="1">
        <v>123490.62</v>
      </c>
      <c r="D7145" s="1">
        <v>127700.88</v>
      </c>
      <c r="E7145" s="1">
        <v>251191.5</v>
      </c>
    </row>
    <row r="7146" spans="1:5" hidden="1">
      <c r="A7146" s="1">
        <v>1985</v>
      </c>
      <c r="B7146" s="1">
        <v>38</v>
      </c>
      <c r="C7146" s="1">
        <v>122013.51</v>
      </c>
      <c r="D7146" s="1">
        <v>127718.38</v>
      </c>
      <c r="E7146" s="1">
        <v>249731.88</v>
      </c>
    </row>
    <row r="7147" spans="1:5" hidden="1">
      <c r="A7147" s="1">
        <v>1985</v>
      </c>
      <c r="B7147" s="1">
        <v>39</v>
      </c>
      <c r="C7147" s="1">
        <v>112015.55</v>
      </c>
      <c r="D7147" s="1">
        <v>117940.99</v>
      </c>
      <c r="E7147" s="1">
        <v>229956.54</v>
      </c>
    </row>
    <row r="7148" spans="1:5" hidden="1">
      <c r="A7148" s="1">
        <v>1985</v>
      </c>
      <c r="B7148" s="1">
        <v>40</v>
      </c>
      <c r="C7148" s="1">
        <v>103255.9</v>
      </c>
      <c r="D7148" s="1">
        <v>108339.65</v>
      </c>
      <c r="E7148" s="1">
        <v>211595.55</v>
      </c>
    </row>
    <row r="7149" spans="1:5" hidden="1">
      <c r="A7149" s="1">
        <v>1985</v>
      </c>
      <c r="B7149" s="1">
        <v>41</v>
      </c>
      <c r="C7149" s="1">
        <v>98900.78</v>
      </c>
      <c r="D7149" s="1">
        <v>103174.17</v>
      </c>
      <c r="E7149" s="1">
        <v>202074.95</v>
      </c>
    </row>
    <row r="7150" spans="1:5" hidden="1">
      <c r="A7150" s="1">
        <v>1985</v>
      </c>
      <c r="B7150" s="1">
        <v>42</v>
      </c>
      <c r="C7150" s="1">
        <v>93970.9</v>
      </c>
      <c r="D7150" s="1">
        <v>98360.73</v>
      </c>
      <c r="E7150" s="1">
        <v>192331.62</v>
      </c>
    </row>
    <row r="7151" spans="1:5" hidden="1">
      <c r="A7151" s="1">
        <v>1985</v>
      </c>
      <c r="B7151" s="1">
        <v>43</v>
      </c>
      <c r="C7151" s="1">
        <v>89950.6</v>
      </c>
      <c r="D7151" s="1">
        <v>94944.33</v>
      </c>
      <c r="E7151" s="1">
        <v>184894.93</v>
      </c>
    </row>
    <row r="7152" spans="1:5" hidden="1">
      <c r="A7152" s="1">
        <v>1985</v>
      </c>
      <c r="B7152" s="1">
        <v>44</v>
      </c>
      <c r="C7152" s="1">
        <v>86852.85</v>
      </c>
      <c r="D7152" s="1">
        <v>92333.29</v>
      </c>
      <c r="E7152" s="1">
        <v>179186.14</v>
      </c>
    </row>
    <row r="7153" spans="1:5" hidden="1">
      <c r="A7153" s="1">
        <v>1985</v>
      </c>
      <c r="B7153" s="1">
        <v>45</v>
      </c>
      <c r="C7153" s="1">
        <v>83664.28</v>
      </c>
      <c r="D7153" s="1">
        <v>88937.81</v>
      </c>
      <c r="E7153" s="1">
        <v>172602.08</v>
      </c>
    </row>
    <row r="7154" spans="1:5" hidden="1">
      <c r="A7154" s="1">
        <v>1985</v>
      </c>
      <c r="B7154" s="1">
        <v>46</v>
      </c>
      <c r="C7154" s="1">
        <v>81259.02</v>
      </c>
      <c r="D7154" s="1">
        <v>85617.03</v>
      </c>
      <c r="E7154" s="1">
        <v>166876.04999999999</v>
      </c>
    </row>
    <row r="7155" spans="1:5" hidden="1">
      <c r="A7155" s="1">
        <v>1985</v>
      </c>
      <c r="B7155" s="1">
        <v>47</v>
      </c>
      <c r="C7155" s="1">
        <v>79114.710000000006</v>
      </c>
      <c r="D7155" s="1">
        <v>83244.77</v>
      </c>
      <c r="E7155" s="1">
        <v>162359.48000000001</v>
      </c>
    </row>
    <row r="7156" spans="1:5" hidden="1">
      <c r="A7156" s="1">
        <v>1985</v>
      </c>
      <c r="B7156" s="1">
        <v>48</v>
      </c>
      <c r="C7156" s="1">
        <v>77976.58</v>
      </c>
      <c r="D7156" s="1">
        <v>82154.7</v>
      </c>
      <c r="E7156" s="1">
        <v>160131.28</v>
      </c>
    </row>
    <row r="7157" spans="1:5" hidden="1">
      <c r="A7157" s="1">
        <v>1985</v>
      </c>
      <c r="B7157" s="1">
        <v>49</v>
      </c>
      <c r="C7157" s="1">
        <v>76035.14</v>
      </c>
      <c r="D7157" s="1">
        <v>79778.64</v>
      </c>
      <c r="E7157" s="1">
        <v>155813.78</v>
      </c>
    </row>
    <row r="7158" spans="1:5" hidden="1">
      <c r="A7158" s="1">
        <v>1985</v>
      </c>
      <c r="B7158" s="1">
        <v>50</v>
      </c>
      <c r="C7158" s="1">
        <v>72242.02</v>
      </c>
      <c r="D7158" s="1">
        <v>75799.25</v>
      </c>
      <c r="E7158" s="1">
        <v>148041.26999999999</v>
      </c>
    </row>
    <row r="7159" spans="1:5" hidden="1">
      <c r="A7159" s="1">
        <v>1985</v>
      </c>
      <c r="B7159" s="1">
        <v>51</v>
      </c>
      <c r="C7159" s="1">
        <v>70581.600000000006</v>
      </c>
      <c r="D7159" s="1">
        <v>74062.2</v>
      </c>
      <c r="E7159" s="1">
        <v>144643.79999999999</v>
      </c>
    </row>
    <row r="7160" spans="1:5" hidden="1">
      <c r="A7160" s="1">
        <v>1985</v>
      </c>
      <c r="B7160" s="1">
        <v>52</v>
      </c>
      <c r="C7160" s="1">
        <v>70870.87</v>
      </c>
      <c r="D7160" s="1">
        <v>74337.7</v>
      </c>
      <c r="E7160" s="1">
        <v>145208.57</v>
      </c>
    </row>
    <row r="7161" spans="1:5" hidden="1">
      <c r="A7161" s="1">
        <v>1985</v>
      </c>
      <c r="B7161" s="1">
        <v>53</v>
      </c>
      <c r="C7161" s="1">
        <v>71947.19</v>
      </c>
      <c r="D7161" s="1">
        <v>75395.83</v>
      </c>
      <c r="E7161" s="1">
        <v>147343.01999999999</v>
      </c>
    </row>
    <row r="7162" spans="1:5" hidden="1">
      <c r="A7162" s="1">
        <v>1985</v>
      </c>
      <c r="B7162" s="1">
        <v>54</v>
      </c>
      <c r="C7162" s="1">
        <v>73850.59</v>
      </c>
      <c r="D7162" s="1">
        <v>77132.36</v>
      </c>
      <c r="E7162" s="1">
        <v>150982.95000000001</v>
      </c>
    </row>
    <row r="7163" spans="1:5" hidden="1">
      <c r="A7163" s="1">
        <v>1985</v>
      </c>
      <c r="B7163" s="1">
        <v>55</v>
      </c>
      <c r="C7163" s="1">
        <v>74273.94</v>
      </c>
      <c r="D7163" s="1">
        <v>77742.240000000005</v>
      </c>
      <c r="E7163" s="1">
        <v>152016.18</v>
      </c>
    </row>
    <row r="7164" spans="1:5" hidden="1">
      <c r="A7164" s="1">
        <v>1985</v>
      </c>
      <c r="B7164" s="1">
        <v>56</v>
      </c>
      <c r="C7164" s="1">
        <v>74128.38</v>
      </c>
      <c r="D7164" s="1">
        <v>77718.7</v>
      </c>
      <c r="E7164" s="1">
        <v>151847.07999999999</v>
      </c>
    </row>
    <row r="7165" spans="1:5" hidden="1">
      <c r="A7165" s="1">
        <v>1985</v>
      </c>
      <c r="B7165" s="1">
        <v>57</v>
      </c>
      <c r="C7165" s="1">
        <v>74314.83</v>
      </c>
      <c r="D7165" s="1">
        <v>77146.880000000005</v>
      </c>
      <c r="E7165" s="1">
        <v>151461.70000000001</v>
      </c>
    </row>
    <row r="7166" spans="1:5" hidden="1">
      <c r="A7166" s="1">
        <v>1985</v>
      </c>
      <c r="B7166" s="1">
        <v>58</v>
      </c>
      <c r="C7166" s="1">
        <v>74958.7</v>
      </c>
      <c r="D7166" s="1">
        <v>76412.429999999993</v>
      </c>
      <c r="E7166" s="1">
        <v>151371.13</v>
      </c>
    </row>
    <row r="7167" spans="1:5" hidden="1">
      <c r="A7167" s="1">
        <v>1985</v>
      </c>
      <c r="B7167" s="1">
        <v>59</v>
      </c>
      <c r="C7167" s="1">
        <v>75576.31</v>
      </c>
      <c r="D7167" s="1">
        <v>75377.100000000006</v>
      </c>
      <c r="E7167" s="1">
        <v>150953.41</v>
      </c>
    </row>
    <row r="7168" spans="1:5" hidden="1">
      <c r="A7168" s="1">
        <v>1985</v>
      </c>
      <c r="B7168" s="1">
        <v>60</v>
      </c>
      <c r="C7168" s="1">
        <v>74205.850000000006</v>
      </c>
      <c r="D7168" s="1">
        <v>72757.039999999994</v>
      </c>
      <c r="E7168" s="1">
        <v>146962.89000000001</v>
      </c>
    </row>
    <row r="7169" spans="1:5" hidden="1">
      <c r="A7169" s="1">
        <v>1985</v>
      </c>
      <c r="B7169" s="1">
        <v>61</v>
      </c>
      <c r="C7169" s="1">
        <v>72915.23</v>
      </c>
      <c r="D7169" s="1">
        <v>70487.67</v>
      </c>
      <c r="E7169" s="1">
        <v>143402.9</v>
      </c>
    </row>
    <row r="7170" spans="1:5" hidden="1">
      <c r="A7170" s="1">
        <v>1985</v>
      </c>
      <c r="B7170" s="1">
        <v>62</v>
      </c>
      <c r="C7170" s="1">
        <v>72931.27</v>
      </c>
      <c r="D7170" s="1">
        <v>69138.42</v>
      </c>
      <c r="E7170" s="1">
        <v>142069.69</v>
      </c>
    </row>
    <row r="7171" spans="1:5" hidden="1">
      <c r="A7171" s="1">
        <v>1985</v>
      </c>
      <c r="B7171" s="1">
        <v>63</v>
      </c>
      <c r="C7171" s="1">
        <v>72564.070000000007</v>
      </c>
      <c r="D7171" s="1">
        <v>67527.77</v>
      </c>
      <c r="E7171" s="1">
        <v>140091.84</v>
      </c>
    </row>
    <row r="7172" spans="1:5" hidden="1">
      <c r="A7172" s="1">
        <v>1985</v>
      </c>
      <c r="B7172" s="1">
        <v>64</v>
      </c>
      <c r="C7172" s="1">
        <v>70434.210000000006</v>
      </c>
      <c r="D7172" s="1">
        <v>64249.09</v>
      </c>
      <c r="E7172" s="1">
        <v>134683.29999999999</v>
      </c>
    </row>
    <row r="7173" spans="1:5" hidden="1">
      <c r="A7173" s="1">
        <v>1985</v>
      </c>
      <c r="B7173" s="1">
        <v>65</v>
      </c>
      <c r="C7173" s="1">
        <v>64553.43</v>
      </c>
      <c r="D7173" s="1">
        <v>57948.42</v>
      </c>
      <c r="E7173" s="1">
        <v>122501.85</v>
      </c>
    </row>
    <row r="7174" spans="1:5" hidden="1">
      <c r="A7174" s="1">
        <v>1985</v>
      </c>
      <c r="B7174" s="1">
        <v>66</v>
      </c>
      <c r="C7174" s="1">
        <v>58826.21</v>
      </c>
      <c r="D7174" s="1">
        <v>51823.78</v>
      </c>
      <c r="E7174" s="1">
        <v>110649.98</v>
      </c>
    </row>
    <row r="7175" spans="1:5" hidden="1">
      <c r="A7175" s="1">
        <v>1985</v>
      </c>
      <c r="B7175" s="1">
        <v>67</v>
      </c>
      <c r="C7175" s="1">
        <v>56923.98</v>
      </c>
      <c r="D7175" s="1">
        <v>49224.94</v>
      </c>
      <c r="E7175" s="1">
        <v>106148.92</v>
      </c>
    </row>
    <row r="7176" spans="1:5" hidden="1">
      <c r="A7176" s="1">
        <v>1985</v>
      </c>
      <c r="B7176" s="1">
        <v>68</v>
      </c>
      <c r="C7176" s="1">
        <v>57203.39</v>
      </c>
      <c r="D7176" s="1">
        <v>48840.31</v>
      </c>
      <c r="E7176" s="1">
        <v>106043.7</v>
      </c>
    </row>
    <row r="7177" spans="1:5" hidden="1">
      <c r="A7177" s="1">
        <v>1985</v>
      </c>
      <c r="B7177" s="1">
        <v>69</v>
      </c>
      <c r="C7177" s="1">
        <v>56980.160000000003</v>
      </c>
      <c r="D7177" s="1">
        <v>48025.07</v>
      </c>
      <c r="E7177" s="1">
        <v>105005.23</v>
      </c>
    </row>
    <row r="7178" spans="1:5" hidden="1">
      <c r="A7178" s="1">
        <v>1985</v>
      </c>
      <c r="B7178" s="1">
        <v>70</v>
      </c>
      <c r="C7178" s="1">
        <v>56137.8</v>
      </c>
      <c r="D7178" s="1">
        <v>46587.58</v>
      </c>
      <c r="E7178" s="1">
        <v>102725.38</v>
      </c>
    </row>
    <row r="7179" spans="1:5" hidden="1">
      <c r="A7179" s="1">
        <v>1985</v>
      </c>
      <c r="B7179" s="1">
        <v>71</v>
      </c>
      <c r="C7179" s="1">
        <v>54760.39</v>
      </c>
      <c r="D7179" s="1">
        <v>44374.92</v>
      </c>
      <c r="E7179" s="1">
        <v>99135.31</v>
      </c>
    </row>
    <row r="7180" spans="1:5" hidden="1">
      <c r="A7180" s="1">
        <v>1985</v>
      </c>
      <c r="B7180" s="1">
        <v>72</v>
      </c>
      <c r="C7180" s="1">
        <v>52114.15</v>
      </c>
      <c r="D7180" s="1">
        <v>41196.58</v>
      </c>
      <c r="E7180" s="1">
        <v>93310.73</v>
      </c>
    </row>
    <row r="7181" spans="1:5" hidden="1">
      <c r="A7181" s="1">
        <v>1985</v>
      </c>
      <c r="B7181" s="1">
        <v>73</v>
      </c>
      <c r="C7181" s="1">
        <v>49208</v>
      </c>
      <c r="D7181" s="1">
        <v>37843.74</v>
      </c>
      <c r="E7181" s="1">
        <v>87051.74</v>
      </c>
    </row>
    <row r="7182" spans="1:5" hidden="1">
      <c r="A7182" s="1">
        <v>1985</v>
      </c>
      <c r="B7182" s="1">
        <v>74</v>
      </c>
      <c r="C7182" s="1">
        <v>46488.23</v>
      </c>
      <c r="D7182" s="1">
        <v>34692.82</v>
      </c>
      <c r="E7182" s="1">
        <v>81181.05</v>
      </c>
    </row>
    <row r="7183" spans="1:5" hidden="1">
      <c r="A7183" s="1">
        <v>1985</v>
      </c>
      <c r="B7183" s="1">
        <v>75</v>
      </c>
      <c r="C7183" s="1">
        <v>43119.88</v>
      </c>
      <c r="D7183" s="1">
        <v>31430.67</v>
      </c>
      <c r="E7183" s="1">
        <v>74550.55</v>
      </c>
    </row>
    <row r="7184" spans="1:5" hidden="1">
      <c r="A7184" s="1">
        <v>1985</v>
      </c>
      <c r="B7184" s="1">
        <v>76</v>
      </c>
      <c r="C7184" s="1">
        <v>39481.269999999997</v>
      </c>
      <c r="D7184" s="1">
        <v>27876.57</v>
      </c>
      <c r="E7184" s="1">
        <v>67357.850000000006</v>
      </c>
    </row>
    <row r="7185" spans="1:5" hidden="1">
      <c r="A7185" s="1">
        <v>1985</v>
      </c>
      <c r="B7185" s="1">
        <v>77</v>
      </c>
      <c r="C7185" s="1">
        <v>36369.35</v>
      </c>
      <c r="D7185" s="1">
        <v>24896.97</v>
      </c>
      <c r="E7185" s="1">
        <v>61266.32</v>
      </c>
    </row>
    <row r="7186" spans="1:5" hidden="1">
      <c r="A7186" s="1">
        <v>1985</v>
      </c>
      <c r="B7186" s="1">
        <v>78</v>
      </c>
      <c r="C7186" s="1">
        <v>33855.019999999997</v>
      </c>
      <c r="D7186" s="1">
        <v>22496.25</v>
      </c>
      <c r="E7186" s="1">
        <v>56351.26</v>
      </c>
    </row>
    <row r="7187" spans="1:5" hidden="1">
      <c r="A7187" s="1">
        <v>1985</v>
      </c>
      <c r="B7187" s="1">
        <v>79</v>
      </c>
      <c r="C7187" s="1">
        <v>31189.75</v>
      </c>
      <c r="D7187" s="1">
        <v>19826.45</v>
      </c>
      <c r="E7187" s="1">
        <v>51016.2</v>
      </c>
    </row>
    <row r="7188" spans="1:5" hidden="1">
      <c r="A7188" s="1">
        <v>1985</v>
      </c>
      <c r="B7188" s="1">
        <v>80</v>
      </c>
      <c r="C7188" s="1">
        <v>28211.78</v>
      </c>
      <c r="D7188" s="1">
        <v>17018.84</v>
      </c>
      <c r="E7188" s="1">
        <v>45230.62</v>
      </c>
    </row>
    <row r="7189" spans="1:5" hidden="1">
      <c r="A7189" s="1">
        <v>1985</v>
      </c>
      <c r="B7189" s="1">
        <v>81</v>
      </c>
      <c r="C7189" s="1">
        <v>24987.64</v>
      </c>
      <c r="D7189" s="1">
        <v>14523.79</v>
      </c>
      <c r="E7189" s="1">
        <v>39511.43</v>
      </c>
    </row>
    <row r="7190" spans="1:5" hidden="1">
      <c r="A7190" s="1">
        <v>1985</v>
      </c>
      <c r="B7190" s="1">
        <v>82</v>
      </c>
      <c r="C7190" s="1">
        <v>22183.82</v>
      </c>
      <c r="D7190" s="1">
        <v>12208.57</v>
      </c>
      <c r="E7190" s="1">
        <v>34392.39</v>
      </c>
    </row>
    <row r="7191" spans="1:5" hidden="1">
      <c r="A7191" s="1">
        <v>1985</v>
      </c>
      <c r="B7191" s="1">
        <v>83</v>
      </c>
      <c r="C7191" s="1">
        <v>20371.11</v>
      </c>
      <c r="D7191" s="1">
        <v>10293.92</v>
      </c>
      <c r="E7191" s="1">
        <v>30665.02</v>
      </c>
    </row>
    <row r="7192" spans="1:5" hidden="1">
      <c r="A7192" s="1">
        <v>1985</v>
      </c>
      <c r="B7192" s="1">
        <v>84</v>
      </c>
      <c r="C7192" s="1">
        <v>18757.48</v>
      </c>
      <c r="D7192" s="1">
        <v>8870.9500000000007</v>
      </c>
      <c r="E7192" s="1">
        <v>27628.43</v>
      </c>
    </row>
    <row r="7193" spans="1:5" hidden="1">
      <c r="A7193" s="1">
        <v>1985</v>
      </c>
      <c r="B7193" s="1">
        <v>85</v>
      </c>
      <c r="C7193" s="1">
        <v>16424.11</v>
      </c>
      <c r="D7193" s="1">
        <v>7262.18</v>
      </c>
      <c r="E7193" s="1">
        <v>23686.29</v>
      </c>
    </row>
    <row r="7194" spans="1:5" hidden="1">
      <c r="A7194" s="1">
        <v>1985</v>
      </c>
      <c r="B7194" s="1">
        <v>86</v>
      </c>
      <c r="C7194" s="1">
        <v>13373.05</v>
      </c>
      <c r="D7194" s="1">
        <v>5501.91</v>
      </c>
      <c r="E7194" s="1">
        <v>18874.96</v>
      </c>
    </row>
    <row r="7195" spans="1:5" hidden="1">
      <c r="A7195" s="1">
        <v>1985</v>
      </c>
      <c r="B7195" s="1">
        <v>87</v>
      </c>
      <c r="C7195" s="1">
        <v>11185.05</v>
      </c>
      <c r="D7195" s="1">
        <v>4272.59</v>
      </c>
      <c r="E7195" s="1">
        <v>15457.64</v>
      </c>
    </row>
    <row r="7196" spans="1:5" hidden="1">
      <c r="A7196" s="1">
        <v>1985</v>
      </c>
      <c r="B7196" s="1">
        <v>88</v>
      </c>
      <c r="C7196" s="1">
        <v>9647.67</v>
      </c>
      <c r="D7196" s="1">
        <v>3378.8</v>
      </c>
      <c r="E7196" s="1">
        <v>13026.47</v>
      </c>
    </row>
    <row r="7197" spans="1:5" hidden="1">
      <c r="A7197" s="1">
        <v>1985</v>
      </c>
      <c r="B7197" s="1">
        <v>89</v>
      </c>
      <c r="C7197" s="1">
        <v>8233.2900000000009</v>
      </c>
      <c r="D7197" s="1">
        <v>2695.15</v>
      </c>
      <c r="E7197" s="1">
        <v>10928.44</v>
      </c>
    </row>
    <row r="7198" spans="1:5" hidden="1">
      <c r="A7198" s="1">
        <v>1985</v>
      </c>
      <c r="B7198" s="1">
        <v>90</v>
      </c>
      <c r="C7198" s="1">
        <v>6775.48</v>
      </c>
      <c r="D7198" s="1">
        <v>2080.0100000000002</v>
      </c>
      <c r="E7198" s="1">
        <v>8855.49</v>
      </c>
    </row>
    <row r="7199" spans="1:5" hidden="1">
      <c r="A7199" s="1">
        <v>1985</v>
      </c>
      <c r="B7199" s="1">
        <v>91</v>
      </c>
      <c r="C7199" s="1">
        <v>5465.28</v>
      </c>
      <c r="D7199" s="1">
        <v>1644.52</v>
      </c>
      <c r="E7199" s="1">
        <v>7109.8</v>
      </c>
    </row>
    <row r="7200" spans="1:5" hidden="1">
      <c r="A7200" s="1">
        <v>1985</v>
      </c>
      <c r="B7200" s="1">
        <v>92</v>
      </c>
      <c r="C7200" s="1">
        <v>4330.82</v>
      </c>
      <c r="D7200" s="1">
        <v>1247.33</v>
      </c>
      <c r="E7200" s="1">
        <v>5578.15</v>
      </c>
    </row>
    <row r="7201" spans="1:5" hidden="1">
      <c r="A7201" s="1">
        <v>1985</v>
      </c>
      <c r="B7201" s="1">
        <v>93</v>
      </c>
      <c r="C7201" s="1">
        <v>3390.5</v>
      </c>
      <c r="D7201" s="1">
        <v>921.01</v>
      </c>
      <c r="E7201" s="1">
        <v>4311.51</v>
      </c>
    </row>
    <row r="7202" spans="1:5" hidden="1">
      <c r="A7202" s="1">
        <v>1985</v>
      </c>
      <c r="B7202" s="1">
        <v>94</v>
      </c>
      <c r="C7202" s="1">
        <v>2554.7800000000002</v>
      </c>
      <c r="D7202" s="1">
        <v>697.6</v>
      </c>
      <c r="E7202" s="1">
        <v>3252.38</v>
      </c>
    </row>
    <row r="7203" spans="1:5" hidden="1">
      <c r="A7203" s="1">
        <v>1985</v>
      </c>
      <c r="B7203" s="1">
        <v>95</v>
      </c>
      <c r="C7203" s="1">
        <v>1837.84</v>
      </c>
      <c r="D7203" s="1">
        <v>485.49</v>
      </c>
      <c r="E7203" s="1">
        <v>2323.3200000000002</v>
      </c>
    </row>
    <row r="7204" spans="1:5" hidden="1">
      <c r="A7204" s="1">
        <v>1985</v>
      </c>
      <c r="B7204" s="1">
        <v>96</v>
      </c>
      <c r="C7204" s="1">
        <v>1269.1400000000001</v>
      </c>
      <c r="D7204" s="1">
        <v>316.08999999999997</v>
      </c>
      <c r="E7204" s="1">
        <v>1585.23</v>
      </c>
    </row>
    <row r="7205" spans="1:5" hidden="1">
      <c r="A7205" s="1">
        <v>1985</v>
      </c>
      <c r="B7205" s="1">
        <v>97</v>
      </c>
      <c r="C7205" s="1">
        <v>841.35</v>
      </c>
      <c r="D7205" s="1">
        <v>188.2</v>
      </c>
      <c r="E7205" s="1">
        <v>1029.55</v>
      </c>
    </row>
    <row r="7206" spans="1:5" hidden="1">
      <c r="A7206" s="1">
        <v>1985</v>
      </c>
      <c r="B7206" s="1">
        <v>98</v>
      </c>
      <c r="C7206" s="1">
        <v>556.63</v>
      </c>
      <c r="D7206" s="1">
        <v>120.36</v>
      </c>
      <c r="E7206" s="1">
        <v>676.99</v>
      </c>
    </row>
    <row r="7207" spans="1:5" hidden="1">
      <c r="A7207" s="1">
        <v>1985</v>
      </c>
      <c r="B7207" s="1">
        <v>99</v>
      </c>
      <c r="C7207" s="1">
        <v>358.17</v>
      </c>
      <c r="D7207" s="1">
        <v>79.06</v>
      </c>
      <c r="E7207" s="1">
        <v>437.23</v>
      </c>
    </row>
    <row r="7208" spans="1:5" hidden="1">
      <c r="A7208" s="1">
        <v>1985</v>
      </c>
      <c r="B7208" s="1">
        <v>100</v>
      </c>
      <c r="C7208" s="1">
        <v>221.24</v>
      </c>
      <c r="D7208" s="1">
        <v>47.15</v>
      </c>
      <c r="E7208" s="1">
        <v>268.39999999999998</v>
      </c>
    </row>
    <row r="7209" spans="1:5" hidden="1">
      <c r="A7209" s="1">
        <v>1985</v>
      </c>
      <c r="B7209" s="1">
        <v>101</v>
      </c>
      <c r="C7209" s="1">
        <v>138.33000000000001</v>
      </c>
      <c r="D7209" s="1">
        <v>28.63</v>
      </c>
      <c r="E7209" s="1">
        <v>166.96</v>
      </c>
    </row>
    <row r="7210" spans="1:5" hidden="1">
      <c r="A7210" s="1">
        <v>1985</v>
      </c>
      <c r="B7210" s="1">
        <v>102</v>
      </c>
      <c r="C7210" s="1">
        <v>86.42</v>
      </c>
      <c r="D7210" s="1">
        <v>14.19</v>
      </c>
      <c r="E7210" s="1">
        <v>100.61</v>
      </c>
    </row>
    <row r="7211" spans="1:5" hidden="1">
      <c r="A7211" s="1">
        <v>1985</v>
      </c>
      <c r="B7211" s="1">
        <v>103</v>
      </c>
      <c r="C7211" s="1">
        <v>50.67</v>
      </c>
      <c r="D7211" s="1">
        <v>6.27</v>
      </c>
      <c r="E7211" s="1">
        <v>56.93</v>
      </c>
    </row>
    <row r="7212" spans="1:5" hidden="1">
      <c r="A7212" s="1">
        <v>1985</v>
      </c>
      <c r="B7212" s="1">
        <v>104</v>
      </c>
      <c r="C7212" s="1">
        <v>29.56</v>
      </c>
      <c r="D7212" s="1">
        <v>3.98</v>
      </c>
      <c r="E7212" s="1">
        <v>33.53</v>
      </c>
    </row>
    <row r="7213" spans="1:5" hidden="1">
      <c r="A7213" s="1">
        <v>1985</v>
      </c>
      <c r="B7213" s="1">
        <v>105</v>
      </c>
      <c r="C7213" s="1">
        <v>17.13</v>
      </c>
      <c r="D7213" s="1">
        <v>2.88</v>
      </c>
      <c r="E7213" s="1">
        <v>20.010000000000002</v>
      </c>
    </row>
    <row r="7214" spans="1:5" hidden="1">
      <c r="A7214" s="1">
        <v>1985</v>
      </c>
      <c r="B7214" s="1">
        <v>106</v>
      </c>
      <c r="C7214" s="1">
        <v>8.08</v>
      </c>
      <c r="D7214" s="1">
        <v>1.44</v>
      </c>
      <c r="E7214" s="1">
        <v>9.52</v>
      </c>
    </row>
    <row r="7215" spans="1:5" hidden="1">
      <c r="A7215" s="1">
        <v>1985</v>
      </c>
      <c r="B7215" s="1">
        <v>107</v>
      </c>
      <c r="C7215" s="1">
        <v>4.1900000000000004</v>
      </c>
      <c r="D7215" s="1">
        <v>0.75</v>
      </c>
      <c r="E7215" s="1">
        <v>4.9400000000000004</v>
      </c>
    </row>
    <row r="7216" spans="1:5" hidden="1">
      <c r="A7216" s="1">
        <v>1985</v>
      </c>
      <c r="B7216" s="1">
        <v>108</v>
      </c>
      <c r="C7216" s="1">
        <v>1.4</v>
      </c>
      <c r="D7216" s="1">
        <v>0.75</v>
      </c>
      <c r="E7216" s="1">
        <v>2.15</v>
      </c>
    </row>
    <row r="7217" spans="1:5" hidden="1">
      <c r="A7217" s="1">
        <v>1985</v>
      </c>
      <c r="B7217" s="1">
        <v>109</v>
      </c>
      <c r="C7217" s="1">
        <v>0</v>
      </c>
      <c r="D7217" s="1">
        <v>0.33</v>
      </c>
      <c r="E7217" s="1">
        <v>0.33</v>
      </c>
    </row>
    <row r="7218" spans="1:5" hidden="1">
      <c r="A7218" s="1">
        <v>1985</v>
      </c>
      <c r="B7218" s="1" t="s">
        <v>121</v>
      </c>
      <c r="C7218" s="1">
        <v>0</v>
      </c>
      <c r="D7218" s="1">
        <v>0</v>
      </c>
      <c r="E7218" s="1">
        <v>0</v>
      </c>
    </row>
    <row r="7219" spans="1:5" hidden="1">
      <c r="A7219" s="1">
        <v>1986</v>
      </c>
      <c r="B7219" s="1">
        <v>0</v>
      </c>
      <c r="C7219" s="1">
        <v>116826.18</v>
      </c>
      <c r="D7219" s="1">
        <v>122829.1</v>
      </c>
      <c r="E7219" s="1">
        <v>239655.28</v>
      </c>
    </row>
    <row r="7220" spans="1:5" hidden="1">
      <c r="A7220" s="1">
        <v>1986</v>
      </c>
      <c r="B7220" s="1">
        <v>1</v>
      </c>
      <c r="C7220" s="1">
        <v>118153.29</v>
      </c>
      <c r="D7220" s="1">
        <v>123678.29</v>
      </c>
      <c r="E7220" s="1">
        <v>241831.57</v>
      </c>
    </row>
    <row r="7221" spans="1:5" hidden="1">
      <c r="A7221" s="1">
        <v>1986</v>
      </c>
      <c r="B7221" s="1">
        <v>2</v>
      </c>
      <c r="C7221" s="1">
        <v>118105</v>
      </c>
      <c r="D7221" s="1">
        <v>123606.68</v>
      </c>
      <c r="E7221" s="1">
        <v>241711.68</v>
      </c>
    </row>
    <row r="7222" spans="1:5" hidden="1">
      <c r="A7222" s="1">
        <v>1986</v>
      </c>
      <c r="B7222" s="1">
        <v>3</v>
      </c>
      <c r="C7222" s="1">
        <v>118868.28</v>
      </c>
      <c r="D7222" s="1">
        <v>125079.84</v>
      </c>
      <c r="E7222" s="1">
        <v>243948.12</v>
      </c>
    </row>
    <row r="7223" spans="1:5" hidden="1">
      <c r="A7223" s="1">
        <v>1986</v>
      </c>
      <c r="B7223" s="1">
        <v>4</v>
      </c>
      <c r="C7223" s="1">
        <v>117528.05</v>
      </c>
      <c r="D7223" s="1">
        <v>123711.15</v>
      </c>
      <c r="E7223" s="1">
        <v>241239.2</v>
      </c>
    </row>
    <row r="7224" spans="1:5" hidden="1">
      <c r="A7224" s="1">
        <v>1986</v>
      </c>
      <c r="B7224" s="1">
        <v>5</v>
      </c>
      <c r="C7224" s="1">
        <v>116182.57</v>
      </c>
      <c r="D7224" s="1">
        <v>122273.04</v>
      </c>
      <c r="E7224" s="1">
        <v>238455.62</v>
      </c>
    </row>
    <row r="7225" spans="1:5" hidden="1">
      <c r="A7225" s="1">
        <v>1986</v>
      </c>
      <c r="B7225" s="1">
        <v>6</v>
      </c>
      <c r="C7225" s="1">
        <v>113975.56</v>
      </c>
      <c r="D7225" s="1">
        <v>120304.11</v>
      </c>
      <c r="E7225" s="1">
        <v>234279.67999999999</v>
      </c>
    </row>
    <row r="7226" spans="1:5" hidden="1">
      <c r="A7226" s="1">
        <v>1986</v>
      </c>
      <c r="B7226" s="1">
        <v>7</v>
      </c>
      <c r="C7226" s="1">
        <v>114312.51</v>
      </c>
      <c r="D7226" s="1">
        <v>120471.24</v>
      </c>
      <c r="E7226" s="1">
        <v>234783.75</v>
      </c>
    </row>
    <row r="7227" spans="1:5" hidden="1">
      <c r="A7227" s="1">
        <v>1986</v>
      </c>
      <c r="B7227" s="1">
        <v>8</v>
      </c>
      <c r="C7227" s="1">
        <v>115352.79</v>
      </c>
      <c r="D7227" s="1">
        <v>121142.82</v>
      </c>
      <c r="E7227" s="1">
        <v>236495.61</v>
      </c>
    </row>
    <row r="7228" spans="1:5" hidden="1">
      <c r="A7228" s="1">
        <v>1986</v>
      </c>
      <c r="B7228" s="1">
        <v>9</v>
      </c>
      <c r="C7228" s="1">
        <v>116170.45</v>
      </c>
      <c r="D7228" s="1">
        <v>122180.49</v>
      </c>
      <c r="E7228" s="1">
        <v>238350.94</v>
      </c>
    </row>
    <row r="7229" spans="1:5" hidden="1">
      <c r="A7229" s="1">
        <v>1986</v>
      </c>
      <c r="B7229" s="1">
        <v>10</v>
      </c>
      <c r="C7229" s="1">
        <v>118521.66</v>
      </c>
      <c r="D7229" s="1">
        <v>124879.4</v>
      </c>
      <c r="E7229" s="1">
        <v>243401.06</v>
      </c>
    </row>
    <row r="7230" spans="1:5" hidden="1">
      <c r="A7230" s="1">
        <v>1986</v>
      </c>
      <c r="B7230" s="1">
        <v>11</v>
      </c>
      <c r="C7230" s="1">
        <v>122166.67</v>
      </c>
      <c r="D7230" s="1">
        <v>128786.34</v>
      </c>
      <c r="E7230" s="1">
        <v>250953.01</v>
      </c>
    </row>
    <row r="7231" spans="1:5" hidden="1">
      <c r="A7231" s="1">
        <v>1986</v>
      </c>
      <c r="B7231" s="1">
        <v>12</v>
      </c>
      <c r="C7231" s="1">
        <v>126650.93</v>
      </c>
      <c r="D7231" s="1">
        <v>133367.92000000001</v>
      </c>
      <c r="E7231" s="1">
        <v>260018.85</v>
      </c>
    </row>
    <row r="7232" spans="1:5" hidden="1">
      <c r="A7232" s="1">
        <v>1986</v>
      </c>
      <c r="B7232" s="1">
        <v>13</v>
      </c>
      <c r="C7232" s="1">
        <v>133049.06</v>
      </c>
      <c r="D7232" s="1">
        <v>139618.37</v>
      </c>
      <c r="E7232" s="1">
        <v>272667.43</v>
      </c>
    </row>
    <row r="7233" spans="1:5" hidden="1">
      <c r="A7233" s="1">
        <v>1986</v>
      </c>
      <c r="B7233" s="1">
        <v>14</v>
      </c>
      <c r="C7233" s="1">
        <v>138728.01</v>
      </c>
      <c r="D7233" s="1">
        <v>145018.13</v>
      </c>
      <c r="E7233" s="1">
        <v>283746.14</v>
      </c>
    </row>
    <row r="7234" spans="1:5" hidden="1">
      <c r="A7234" s="1">
        <v>1986</v>
      </c>
      <c r="B7234" s="1">
        <v>15</v>
      </c>
      <c r="C7234" s="1">
        <v>141332.25</v>
      </c>
      <c r="D7234" s="1">
        <v>147579.76999999999</v>
      </c>
      <c r="E7234" s="1">
        <v>288912.02</v>
      </c>
    </row>
    <row r="7235" spans="1:5" hidden="1">
      <c r="A7235" s="1">
        <v>1986</v>
      </c>
      <c r="B7235" s="1">
        <v>16</v>
      </c>
      <c r="C7235" s="1">
        <v>133992.38</v>
      </c>
      <c r="D7235" s="1">
        <v>140007.07</v>
      </c>
      <c r="E7235" s="1">
        <v>273999.45</v>
      </c>
    </row>
    <row r="7236" spans="1:5" hidden="1">
      <c r="A7236" s="1">
        <v>1986</v>
      </c>
      <c r="B7236" s="1">
        <v>17</v>
      </c>
      <c r="C7236" s="1">
        <v>131630.22</v>
      </c>
      <c r="D7236" s="1">
        <v>137743.76999999999</v>
      </c>
      <c r="E7236" s="1">
        <v>269373.99</v>
      </c>
    </row>
    <row r="7237" spans="1:5" hidden="1">
      <c r="A7237" s="1">
        <v>1986</v>
      </c>
      <c r="B7237" s="1">
        <v>18</v>
      </c>
      <c r="C7237" s="1">
        <v>126886.79</v>
      </c>
      <c r="D7237" s="1">
        <v>132732.07999999999</v>
      </c>
      <c r="E7237" s="1">
        <v>259618.87</v>
      </c>
    </row>
    <row r="7238" spans="1:5" hidden="1">
      <c r="A7238" s="1">
        <v>1986</v>
      </c>
      <c r="B7238" s="1">
        <v>19</v>
      </c>
      <c r="C7238" s="1">
        <v>126096.23</v>
      </c>
      <c r="D7238" s="1">
        <v>131506.79999999999</v>
      </c>
      <c r="E7238" s="1">
        <v>257603.03</v>
      </c>
    </row>
    <row r="7239" spans="1:5" hidden="1">
      <c r="A7239" s="1">
        <v>1986</v>
      </c>
      <c r="B7239" s="1">
        <v>20</v>
      </c>
      <c r="C7239" s="1">
        <v>126006.89</v>
      </c>
      <c r="D7239" s="1">
        <v>130787.01</v>
      </c>
      <c r="E7239" s="1">
        <v>256793.89</v>
      </c>
    </row>
    <row r="7240" spans="1:5" hidden="1">
      <c r="A7240" s="1">
        <v>1986</v>
      </c>
      <c r="B7240" s="1">
        <v>21</v>
      </c>
      <c r="C7240" s="1">
        <v>128332.13</v>
      </c>
      <c r="D7240" s="1">
        <v>132778.06</v>
      </c>
      <c r="E7240" s="1">
        <v>261110.19</v>
      </c>
    </row>
    <row r="7241" spans="1:5" hidden="1">
      <c r="A7241" s="1">
        <v>1986</v>
      </c>
      <c r="B7241" s="1">
        <v>22</v>
      </c>
      <c r="C7241" s="1">
        <v>131460.44</v>
      </c>
      <c r="D7241" s="1">
        <v>136263.91</v>
      </c>
      <c r="E7241" s="1">
        <v>267724.34999999998</v>
      </c>
    </row>
    <row r="7242" spans="1:5" hidden="1">
      <c r="A7242" s="1">
        <v>1986</v>
      </c>
      <c r="B7242" s="1">
        <v>23</v>
      </c>
      <c r="C7242" s="1">
        <v>134376.12</v>
      </c>
      <c r="D7242" s="1">
        <v>139242.69</v>
      </c>
      <c r="E7242" s="1">
        <v>273618.81</v>
      </c>
    </row>
    <row r="7243" spans="1:5" hidden="1">
      <c r="A7243" s="1">
        <v>1986</v>
      </c>
      <c r="B7243" s="1">
        <v>24</v>
      </c>
      <c r="C7243" s="1">
        <v>136444.73000000001</v>
      </c>
      <c r="D7243" s="1">
        <v>140938.79999999999</v>
      </c>
      <c r="E7243" s="1">
        <v>277383.53000000003</v>
      </c>
    </row>
    <row r="7244" spans="1:5" hidden="1">
      <c r="A7244" s="1">
        <v>1986</v>
      </c>
      <c r="B7244" s="1">
        <v>25</v>
      </c>
      <c r="C7244" s="1">
        <v>136515.03</v>
      </c>
      <c r="D7244" s="1">
        <v>140197.10999999999</v>
      </c>
      <c r="E7244" s="1">
        <v>276712.15000000002</v>
      </c>
    </row>
    <row r="7245" spans="1:5" hidden="1">
      <c r="A7245" s="1">
        <v>1986</v>
      </c>
      <c r="B7245" s="1">
        <v>26</v>
      </c>
      <c r="C7245" s="1">
        <v>135151.01999999999</v>
      </c>
      <c r="D7245" s="1">
        <v>138161.04</v>
      </c>
      <c r="E7245" s="1">
        <v>273312.06</v>
      </c>
    </row>
    <row r="7246" spans="1:5" hidden="1">
      <c r="A7246" s="1">
        <v>1986</v>
      </c>
      <c r="B7246" s="1">
        <v>27</v>
      </c>
      <c r="C7246" s="1">
        <v>133290.15</v>
      </c>
      <c r="D7246" s="1">
        <v>136284.84</v>
      </c>
      <c r="E7246" s="1">
        <v>269575</v>
      </c>
    </row>
    <row r="7247" spans="1:5" hidden="1">
      <c r="A7247" s="1">
        <v>1986</v>
      </c>
      <c r="B7247" s="1">
        <v>28</v>
      </c>
      <c r="C7247" s="1">
        <v>131663.13</v>
      </c>
      <c r="D7247" s="1">
        <v>134165.22</v>
      </c>
      <c r="E7247" s="1">
        <v>265828.34999999998</v>
      </c>
    </row>
    <row r="7248" spans="1:5" hidden="1">
      <c r="A7248" s="1">
        <v>1986</v>
      </c>
      <c r="B7248" s="1">
        <v>29</v>
      </c>
      <c r="C7248" s="1">
        <v>130514.52</v>
      </c>
      <c r="D7248" s="1">
        <v>132903.51</v>
      </c>
      <c r="E7248" s="1">
        <v>263418.03000000003</v>
      </c>
    </row>
    <row r="7249" spans="1:5" hidden="1">
      <c r="A7249" s="1">
        <v>1986</v>
      </c>
      <c r="B7249" s="1">
        <v>30</v>
      </c>
      <c r="C7249" s="1">
        <v>129337.11</v>
      </c>
      <c r="D7249" s="1">
        <v>131346.57999999999</v>
      </c>
      <c r="E7249" s="1">
        <v>260683.69</v>
      </c>
    </row>
    <row r="7250" spans="1:5" hidden="1">
      <c r="A7250" s="1">
        <v>1986</v>
      </c>
      <c r="B7250" s="1">
        <v>31</v>
      </c>
      <c r="C7250" s="1">
        <v>127136.4</v>
      </c>
      <c r="D7250" s="1">
        <v>127455.9</v>
      </c>
      <c r="E7250" s="1">
        <v>254592.31</v>
      </c>
    </row>
    <row r="7251" spans="1:5" hidden="1">
      <c r="A7251" s="1">
        <v>1986</v>
      </c>
      <c r="B7251" s="1">
        <v>32</v>
      </c>
      <c r="C7251" s="1">
        <v>126383.64</v>
      </c>
      <c r="D7251" s="1">
        <v>125817.63</v>
      </c>
      <c r="E7251" s="1">
        <v>252201.27</v>
      </c>
    </row>
    <row r="7252" spans="1:5" hidden="1">
      <c r="A7252" s="1">
        <v>1986</v>
      </c>
      <c r="B7252" s="1">
        <v>33</v>
      </c>
      <c r="C7252" s="1">
        <v>126255.57</v>
      </c>
      <c r="D7252" s="1">
        <v>126148.7</v>
      </c>
      <c r="E7252" s="1">
        <v>252404.27</v>
      </c>
    </row>
    <row r="7253" spans="1:5" hidden="1">
      <c r="A7253" s="1">
        <v>1986</v>
      </c>
      <c r="B7253" s="1">
        <v>34</v>
      </c>
      <c r="C7253" s="1">
        <v>125605.39</v>
      </c>
      <c r="D7253" s="1">
        <v>126184.33</v>
      </c>
      <c r="E7253" s="1">
        <v>251789.73</v>
      </c>
    </row>
    <row r="7254" spans="1:5" hidden="1">
      <c r="A7254" s="1">
        <v>1986</v>
      </c>
      <c r="B7254" s="1">
        <v>35</v>
      </c>
      <c r="C7254" s="1">
        <v>125483.78</v>
      </c>
      <c r="D7254" s="1">
        <v>126849.04</v>
      </c>
      <c r="E7254" s="1">
        <v>252332.82</v>
      </c>
    </row>
    <row r="7255" spans="1:5" hidden="1">
      <c r="A7255" s="1">
        <v>1986</v>
      </c>
      <c r="B7255" s="1">
        <v>36</v>
      </c>
      <c r="C7255" s="1">
        <v>124441.07</v>
      </c>
      <c r="D7255" s="1">
        <v>126300.94</v>
      </c>
      <c r="E7255" s="1">
        <v>250742.01</v>
      </c>
    </row>
    <row r="7256" spans="1:5" hidden="1">
      <c r="A7256" s="1">
        <v>1986</v>
      </c>
      <c r="B7256" s="1">
        <v>37</v>
      </c>
      <c r="C7256" s="1">
        <v>122354.85</v>
      </c>
      <c r="D7256" s="1">
        <v>125249.5</v>
      </c>
      <c r="E7256" s="1">
        <v>247604.34</v>
      </c>
    </row>
    <row r="7257" spans="1:5" hidden="1">
      <c r="A7257" s="1">
        <v>1986</v>
      </c>
      <c r="B7257" s="1">
        <v>38</v>
      </c>
      <c r="C7257" s="1">
        <v>124299.2</v>
      </c>
      <c r="D7257" s="1">
        <v>128717.39</v>
      </c>
      <c r="E7257" s="1">
        <v>253016.59</v>
      </c>
    </row>
    <row r="7258" spans="1:5" hidden="1">
      <c r="A7258" s="1">
        <v>1986</v>
      </c>
      <c r="B7258" s="1">
        <v>39</v>
      </c>
      <c r="C7258" s="1">
        <v>122762.86</v>
      </c>
      <c r="D7258" s="1">
        <v>128762.93</v>
      </c>
      <c r="E7258" s="1">
        <v>251525.79</v>
      </c>
    </row>
    <row r="7259" spans="1:5" hidden="1">
      <c r="A7259" s="1">
        <v>1986</v>
      </c>
      <c r="B7259" s="1">
        <v>40</v>
      </c>
      <c r="C7259" s="1">
        <v>112143.38</v>
      </c>
      <c r="D7259" s="1">
        <v>118326.14</v>
      </c>
      <c r="E7259" s="1">
        <v>230469.52</v>
      </c>
    </row>
    <row r="7260" spans="1:5" hidden="1">
      <c r="A7260" s="1">
        <v>1986</v>
      </c>
      <c r="B7260" s="1">
        <v>41</v>
      </c>
      <c r="C7260" s="1">
        <v>103465.14</v>
      </c>
      <c r="D7260" s="1">
        <v>108592.63</v>
      </c>
      <c r="E7260" s="1">
        <v>212057.77</v>
      </c>
    </row>
    <row r="7261" spans="1:5" hidden="1">
      <c r="A7261" s="1">
        <v>1986</v>
      </c>
      <c r="B7261" s="1">
        <v>42</v>
      </c>
      <c r="C7261" s="1">
        <v>99770.85</v>
      </c>
      <c r="D7261" s="1">
        <v>104063.41</v>
      </c>
      <c r="E7261" s="1">
        <v>203834.27</v>
      </c>
    </row>
    <row r="7262" spans="1:5" hidden="1">
      <c r="A7262" s="1">
        <v>1986</v>
      </c>
      <c r="B7262" s="1">
        <v>43</v>
      </c>
      <c r="C7262" s="1">
        <v>94224.43</v>
      </c>
      <c r="D7262" s="1">
        <v>98833.14</v>
      </c>
      <c r="E7262" s="1">
        <v>193057.57</v>
      </c>
    </row>
    <row r="7263" spans="1:5" hidden="1">
      <c r="A7263" s="1">
        <v>1986</v>
      </c>
      <c r="B7263" s="1">
        <v>44</v>
      </c>
      <c r="C7263" s="1">
        <v>89729.01</v>
      </c>
      <c r="D7263" s="1">
        <v>94978.61</v>
      </c>
      <c r="E7263" s="1">
        <v>184707.62</v>
      </c>
    </row>
    <row r="7264" spans="1:5" hidden="1">
      <c r="A7264" s="1">
        <v>1986</v>
      </c>
      <c r="B7264" s="1">
        <v>45</v>
      </c>
      <c r="C7264" s="1">
        <v>86886.6</v>
      </c>
      <c r="D7264" s="1">
        <v>92594.240000000005</v>
      </c>
      <c r="E7264" s="1">
        <v>179480.84</v>
      </c>
    </row>
    <row r="7265" spans="1:5" hidden="1">
      <c r="A7265" s="1">
        <v>1986</v>
      </c>
      <c r="B7265" s="1">
        <v>46</v>
      </c>
      <c r="C7265" s="1">
        <v>83924.26</v>
      </c>
      <c r="D7265" s="1">
        <v>89084.45</v>
      </c>
      <c r="E7265" s="1">
        <v>173008.71</v>
      </c>
    </row>
    <row r="7266" spans="1:5" hidden="1">
      <c r="A7266" s="1">
        <v>1986</v>
      </c>
      <c r="B7266" s="1">
        <v>47</v>
      </c>
      <c r="C7266" s="1">
        <v>81045.440000000002</v>
      </c>
      <c r="D7266" s="1">
        <v>85502.39</v>
      </c>
      <c r="E7266" s="1">
        <v>166547.82999999999</v>
      </c>
    </row>
    <row r="7267" spans="1:5" hidden="1">
      <c r="A7267" s="1">
        <v>1986</v>
      </c>
      <c r="B7267" s="1">
        <v>48</v>
      </c>
      <c r="C7267" s="1">
        <v>79401.710000000006</v>
      </c>
      <c r="D7267" s="1">
        <v>83629.52</v>
      </c>
      <c r="E7267" s="1">
        <v>163031.23000000001</v>
      </c>
    </row>
    <row r="7268" spans="1:5" hidden="1">
      <c r="A7268" s="1">
        <v>1986</v>
      </c>
      <c r="B7268" s="1">
        <v>49</v>
      </c>
      <c r="C7268" s="1">
        <v>78396.320000000007</v>
      </c>
      <c r="D7268" s="1">
        <v>82549.5</v>
      </c>
      <c r="E7268" s="1">
        <v>160945.81</v>
      </c>
    </row>
    <row r="7269" spans="1:5" hidden="1">
      <c r="A7269" s="1">
        <v>1986</v>
      </c>
      <c r="B7269" s="1">
        <v>50</v>
      </c>
      <c r="C7269" s="1">
        <v>76153.2</v>
      </c>
      <c r="D7269" s="1">
        <v>79814.460000000006</v>
      </c>
      <c r="E7269" s="1">
        <v>155967.66</v>
      </c>
    </row>
    <row r="7270" spans="1:5" hidden="1">
      <c r="A7270" s="1">
        <v>1986</v>
      </c>
      <c r="B7270" s="1">
        <v>51</v>
      </c>
      <c r="C7270" s="1">
        <v>72026.62</v>
      </c>
      <c r="D7270" s="1">
        <v>75460.789999999994</v>
      </c>
      <c r="E7270" s="1">
        <v>147487.4</v>
      </c>
    </row>
    <row r="7271" spans="1:5" hidden="1">
      <c r="A7271" s="1">
        <v>1986</v>
      </c>
      <c r="B7271" s="1">
        <v>52</v>
      </c>
      <c r="C7271" s="1">
        <v>70883.070000000007</v>
      </c>
      <c r="D7271" s="1">
        <v>74116.17</v>
      </c>
      <c r="E7271" s="1">
        <v>144999.24</v>
      </c>
    </row>
    <row r="7272" spans="1:5" hidden="1">
      <c r="A7272" s="1">
        <v>1986</v>
      </c>
      <c r="B7272" s="1">
        <v>53</v>
      </c>
      <c r="C7272" s="1">
        <v>70834.16</v>
      </c>
      <c r="D7272" s="1">
        <v>74161.64</v>
      </c>
      <c r="E7272" s="1">
        <v>144995.79999999999</v>
      </c>
    </row>
    <row r="7273" spans="1:5" hidden="1">
      <c r="A7273" s="1">
        <v>1986</v>
      </c>
      <c r="B7273" s="1">
        <v>54</v>
      </c>
      <c r="C7273" s="1">
        <v>71582.66</v>
      </c>
      <c r="D7273" s="1">
        <v>74883.100000000006</v>
      </c>
      <c r="E7273" s="1">
        <v>146465.75</v>
      </c>
    </row>
    <row r="7274" spans="1:5" hidden="1">
      <c r="A7274" s="1">
        <v>1986</v>
      </c>
      <c r="B7274" s="1">
        <v>55</v>
      </c>
      <c r="C7274" s="1">
        <v>73555.7</v>
      </c>
      <c r="D7274" s="1">
        <v>76694.759999999995</v>
      </c>
      <c r="E7274" s="1">
        <v>150250.45000000001</v>
      </c>
    </row>
    <row r="7275" spans="1:5" hidden="1">
      <c r="A7275" s="1">
        <v>1986</v>
      </c>
      <c r="B7275" s="1">
        <v>56</v>
      </c>
      <c r="C7275" s="1">
        <v>74247.66</v>
      </c>
      <c r="D7275" s="1">
        <v>77500.399999999994</v>
      </c>
      <c r="E7275" s="1">
        <v>151748.06</v>
      </c>
    </row>
    <row r="7276" spans="1:5" hidden="1">
      <c r="A7276" s="1">
        <v>1986</v>
      </c>
      <c r="B7276" s="1">
        <v>57</v>
      </c>
      <c r="C7276" s="1">
        <v>73681.95</v>
      </c>
      <c r="D7276" s="1">
        <v>77029.97</v>
      </c>
      <c r="E7276" s="1">
        <v>150711.91</v>
      </c>
    </row>
    <row r="7277" spans="1:5" hidden="1">
      <c r="A7277" s="1">
        <v>1986</v>
      </c>
      <c r="B7277" s="1">
        <v>58</v>
      </c>
      <c r="C7277" s="1">
        <v>74171.39</v>
      </c>
      <c r="D7277" s="1">
        <v>76580.73</v>
      </c>
      <c r="E7277" s="1">
        <v>150752.12</v>
      </c>
    </row>
    <row r="7278" spans="1:5" hidden="1">
      <c r="A7278" s="1">
        <v>1986</v>
      </c>
      <c r="B7278" s="1">
        <v>59</v>
      </c>
      <c r="C7278" s="1">
        <v>74976.100000000006</v>
      </c>
      <c r="D7278" s="1">
        <v>75975.37</v>
      </c>
      <c r="E7278" s="1">
        <v>150951.48000000001</v>
      </c>
    </row>
    <row r="7279" spans="1:5" hidden="1">
      <c r="A7279" s="1">
        <v>1986</v>
      </c>
      <c r="B7279" s="1">
        <v>60</v>
      </c>
      <c r="C7279" s="1">
        <v>75599.520000000004</v>
      </c>
      <c r="D7279" s="1">
        <v>74687.81</v>
      </c>
      <c r="E7279" s="1">
        <v>150287.32</v>
      </c>
    </row>
    <row r="7280" spans="1:5" hidden="1">
      <c r="A7280" s="1">
        <v>1986</v>
      </c>
      <c r="B7280" s="1">
        <v>61</v>
      </c>
      <c r="C7280" s="1">
        <v>73736.960000000006</v>
      </c>
      <c r="D7280" s="1">
        <v>71738.350000000006</v>
      </c>
      <c r="E7280" s="1">
        <v>145475.31</v>
      </c>
    </row>
    <row r="7281" spans="1:5" hidden="1">
      <c r="A7281" s="1">
        <v>1986</v>
      </c>
      <c r="B7281" s="1">
        <v>62</v>
      </c>
      <c r="C7281" s="1">
        <v>72966.66</v>
      </c>
      <c r="D7281" s="1">
        <v>69717.440000000002</v>
      </c>
      <c r="E7281" s="1">
        <v>142684.09</v>
      </c>
    </row>
    <row r="7282" spans="1:5" hidden="1">
      <c r="A7282" s="1">
        <v>1986</v>
      </c>
      <c r="B7282" s="1">
        <v>63</v>
      </c>
      <c r="C7282" s="1">
        <v>72653.36</v>
      </c>
      <c r="D7282" s="1">
        <v>68210.05</v>
      </c>
      <c r="E7282" s="1">
        <v>140863.42000000001</v>
      </c>
    </row>
    <row r="7283" spans="1:5" hidden="1">
      <c r="A7283" s="1">
        <v>1986</v>
      </c>
      <c r="B7283" s="1">
        <v>64</v>
      </c>
      <c r="C7283" s="1">
        <v>72026</v>
      </c>
      <c r="D7283" s="1">
        <v>66504.820000000007</v>
      </c>
      <c r="E7283" s="1">
        <v>138530.82</v>
      </c>
    </row>
    <row r="7284" spans="1:5" hidden="1">
      <c r="A7284" s="1">
        <v>1986</v>
      </c>
      <c r="B7284" s="1">
        <v>65</v>
      </c>
      <c r="C7284" s="1">
        <v>69762.42</v>
      </c>
      <c r="D7284" s="1">
        <v>63178.55</v>
      </c>
      <c r="E7284" s="1">
        <v>132940.97</v>
      </c>
    </row>
    <row r="7285" spans="1:5" hidden="1">
      <c r="A7285" s="1">
        <v>1986</v>
      </c>
      <c r="B7285" s="1">
        <v>66</v>
      </c>
      <c r="C7285" s="1">
        <v>63948.37</v>
      </c>
      <c r="D7285" s="1">
        <v>56927.85</v>
      </c>
      <c r="E7285" s="1">
        <v>120876.22</v>
      </c>
    </row>
    <row r="7286" spans="1:5" hidden="1">
      <c r="A7286" s="1">
        <v>1986</v>
      </c>
      <c r="B7286" s="1">
        <v>67</v>
      </c>
      <c r="C7286" s="1">
        <v>57999.360000000001</v>
      </c>
      <c r="D7286" s="1">
        <v>50699.74</v>
      </c>
      <c r="E7286" s="1">
        <v>108699.09</v>
      </c>
    </row>
    <row r="7287" spans="1:5" hidden="1">
      <c r="A7287" s="1">
        <v>1986</v>
      </c>
      <c r="B7287" s="1">
        <v>68</v>
      </c>
      <c r="C7287" s="1">
        <v>56197.52</v>
      </c>
      <c r="D7287" s="1">
        <v>48042.29</v>
      </c>
      <c r="E7287" s="1">
        <v>104239.81</v>
      </c>
    </row>
    <row r="7288" spans="1:5" hidden="1">
      <c r="A7288" s="1">
        <v>1986</v>
      </c>
      <c r="B7288" s="1">
        <v>69</v>
      </c>
      <c r="C7288" s="1">
        <v>56347.48</v>
      </c>
      <c r="D7288" s="1">
        <v>47451.63</v>
      </c>
      <c r="E7288" s="1">
        <v>103799.12</v>
      </c>
    </row>
    <row r="7289" spans="1:5" hidden="1">
      <c r="A7289" s="1">
        <v>1986</v>
      </c>
      <c r="B7289" s="1">
        <v>70</v>
      </c>
      <c r="C7289" s="1">
        <v>55984.76</v>
      </c>
      <c r="D7289" s="1">
        <v>46410.97</v>
      </c>
      <c r="E7289" s="1">
        <v>102395.73</v>
      </c>
    </row>
    <row r="7290" spans="1:5" hidden="1">
      <c r="A7290" s="1">
        <v>1986</v>
      </c>
      <c r="B7290" s="1">
        <v>71</v>
      </c>
      <c r="C7290" s="1">
        <v>55105.919999999998</v>
      </c>
      <c r="D7290" s="1">
        <v>44890.03</v>
      </c>
      <c r="E7290" s="1">
        <v>99995.95</v>
      </c>
    </row>
    <row r="7291" spans="1:5" hidden="1">
      <c r="A7291" s="1">
        <v>1986</v>
      </c>
      <c r="B7291" s="1">
        <v>72</v>
      </c>
      <c r="C7291" s="1">
        <v>53848.23</v>
      </c>
      <c r="D7291" s="1">
        <v>42651.06</v>
      </c>
      <c r="E7291" s="1">
        <v>96499.29</v>
      </c>
    </row>
    <row r="7292" spans="1:5" hidden="1">
      <c r="A7292" s="1">
        <v>1986</v>
      </c>
      <c r="B7292" s="1">
        <v>73</v>
      </c>
      <c r="C7292" s="1">
        <v>50883.53</v>
      </c>
      <c r="D7292" s="1">
        <v>39370.35</v>
      </c>
      <c r="E7292" s="1">
        <v>90253.88</v>
      </c>
    </row>
    <row r="7293" spans="1:5" hidden="1">
      <c r="A7293" s="1">
        <v>1986</v>
      </c>
      <c r="B7293" s="1">
        <v>74</v>
      </c>
      <c r="C7293" s="1">
        <v>47739.83</v>
      </c>
      <c r="D7293" s="1">
        <v>35899.440000000002</v>
      </c>
      <c r="E7293" s="1">
        <v>83639.27</v>
      </c>
    </row>
    <row r="7294" spans="1:5" hidden="1">
      <c r="A7294" s="1">
        <v>1986</v>
      </c>
      <c r="B7294" s="1">
        <v>75</v>
      </c>
      <c r="C7294" s="1">
        <v>45004.43</v>
      </c>
      <c r="D7294" s="1">
        <v>32885.18</v>
      </c>
      <c r="E7294" s="1">
        <v>77889.600000000006</v>
      </c>
    </row>
    <row r="7295" spans="1:5" hidden="1">
      <c r="A7295" s="1">
        <v>1986</v>
      </c>
      <c r="B7295" s="1">
        <v>76</v>
      </c>
      <c r="C7295" s="1">
        <v>41679.49</v>
      </c>
      <c r="D7295" s="1">
        <v>29588.92</v>
      </c>
      <c r="E7295" s="1">
        <v>71268.42</v>
      </c>
    </row>
    <row r="7296" spans="1:5" hidden="1">
      <c r="A7296" s="1">
        <v>1986</v>
      </c>
      <c r="B7296" s="1">
        <v>77</v>
      </c>
      <c r="C7296" s="1">
        <v>37755.4</v>
      </c>
      <c r="D7296" s="1">
        <v>25971.360000000001</v>
      </c>
      <c r="E7296" s="1">
        <v>63726.76</v>
      </c>
    </row>
    <row r="7297" spans="1:5" hidden="1">
      <c r="A7297" s="1">
        <v>1986</v>
      </c>
      <c r="B7297" s="1">
        <v>78</v>
      </c>
      <c r="C7297" s="1">
        <v>34865.440000000002</v>
      </c>
      <c r="D7297" s="1">
        <v>23196.78</v>
      </c>
      <c r="E7297" s="1">
        <v>58062.21</v>
      </c>
    </row>
    <row r="7298" spans="1:5" hidden="1">
      <c r="A7298" s="1">
        <v>1986</v>
      </c>
      <c r="B7298" s="1">
        <v>79</v>
      </c>
      <c r="C7298" s="1">
        <v>32308.84</v>
      </c>
      <c r="D7298" s="1">
        <v>20771.95</v>
      </c>
      <c r="E7298" s="1">
        <v>53080.79</v>
      </c>
    </row>
    <row r="7299" spans="1:5" hidden="1">
      <c r="A7299" s="1">
        <v>1986</v>
      </c>
      <c r="B7299" s="1">
        <v>80</v>
      </c>
      <c r="C7299" s="1">
        <v>29221.47</v>
      </c>
      <c r="D7299" s="1">
        <v>17584.48</v>
      </c>
      <c r="E7299" s="1">
        <v>46805.96</v>
      </c>
    </row>
    <row r="7300" spans="1:5" hidden="1">
      <c r="A7300" s="1">
        <v>1986</v>
      </c>
      <c r="B7300" s="1">
        <v>81</v>
      </c>
      <c r="C7300" s="1">
        <v>26530.86</v>
      </c>
      <c r="D7300" s="1">
        <v>15377.56</v>
      </c>
      <c r="E7300" s="1">
        <v>41908.42</v>
      </c>
    </row>
    <row r="7301" spans="1:5" hidden="1">
      <c r="A7301" s="1">
        <v>1986</v>
      </c>
      <c r="B7301" s="1">
        <v>82</v>
      </c>
      <c r="C7301" s="1">
        <v>23332.560000000001</v>
      </c>
      <c r="D7301" s="1">
        <v>12990.81</v>
      </c>
      <c r="E7301" s="1">
        <v>36323.360000000001</v>
      </c>
    </row>
    <row r="7302" spans="1:5" hidden="1">
      <c r="A7302" s="1">
        <v>1986</v>
      </c>
      <c r="B7302" s="1">
        <v>83</v>
      </c>
      <c r="C7302" s="1">
        <v>20468.03</v>
      </c>
      <c r="D7302" s="1">
        <v>10755.47</v>
      </c>
      <c r="E7302" s="1">
        <v>31223.5</v>
      </c>
    </row>
    <row r="7303" spans="1:5" hidden="1">
      <c r="A7303" s="1">
        <v>1986</v>
      </c>
      <c r="B7303" s="1">
        <v>84</v>
      </c>
      <c r="C7303" s="1">
        <v>18587.8</v>
      </c>
      <c r="D7303" s="1">
        <v>8954.8799999999992</v>
      </c>
      <c r="E7303" s="1">
        <v>27542.69</v>
      </c>
    </row>
    <row r="7304" spans="1:5" hidden="1">
      <c r="A7304" s="1">
        <v>1986</v>
      </c>
      <c r="B7304" s="1">
        <v>85</v>
      </c>
      <c r="C7304" s="1">
        <v>16909.66</v>
      </c>
      <c r="D7304" s="1">
        <v>7631.28</v>
      </c>
      <c r="E7304" s="1">
        <v>24540.94</v>
      </c>
    </row>
    <row r="7305" spans="1:5" hidden="1">
      <c r="A7305" s="1">
        <v>1986</v>
      </c>
      <c r="B7305" s="1">
        <v>86</v>
      </c>
      <c r="C7305" s="1">
        <v>14635.58</v>
      </c>
      <c r="D7305" s="1">
        <v>6170.05</v>
      </c>
      <c r="E7305" s="1">
        <v>20805.63</v>
      </c>
    </row>
    <row r="7306" spans="1:5" hidden="1">
      <c r="A7306" s="1">
        <v>1986</v>
      </c>
      <c r="B7306" s="1">
        <v>87</v>
      </c>
      <c r="C7306" s="1">
        <v>11764.87</v>
      </c>
      <c r="D7306" s="1">
        <v>4588.51</v>
      </c>
      <c r="E7306" s="1">
        <v>16353.37</v>
      </c>
    </row>
    <row r="7307" spans="1:5" hidden="1">
      <c r="A7307" s="1">
        <v>1986</v>
      </c>
      <c r="B7307" s="1">
        <v>88</v>
      </c>
      <c r="C7307" s="1">
        <v>9747.14</v>
      </c>
      <c r="D7307" s="1">
        <v>3510.77</v>
      </c>
      <c r="E7307" s="1">
        <v>13257.9</v>
      </c>
    </row>
    <row r="7308" spans="1:5" hidden="1">
      <c r="A7308" s="1">
        <v>1986</v>
      </c>
      <c r="B7308" s="1">
        <v>89</v>
      </c>
      <c r="C7308" s="1">
        <v>8297.07</v>
      </c>
      <c r="D7308" s="1">
        <v>2743.97</v>
      </c>
      <c r="E7308" s="1">
        <v>11041.04</v>
      </c>
    </row>
    <row r="7309" spans="1:5" hidden="1">
      <c r="A7309" s="1">
        <v>1986</v>
      </c>
      <c r="B7309" s="1">
        <v>90</v>
      </c>
      <c r="C7309" s="1">
        <v>6937.57</v>
      </c>
      <c r="D7309" s="1">
        <v>2142.1799999999998</v>
      </c>
      <c r="E7309" s="1">
        <v>9079.74</v>
      </c>
    </row>
    <row r="7310" spans="1:5" hidden="1">
      <c r="A7310" s="1">
        <v>1986</v>
      </c>
      <c r="B7310" s="1">
        <v>91</v>
      </c>
      <c r="C7310" s="1">
        <v>5639.73</v>
      </c>
      <c r="D7310" s="1">
        <v>1611.33</v>
      </c>
      <c r="E7310" s="1">
        <v>7251.06</v>
      </c>
    </row>
    <row r="7311" spans="1:5" hidden="1">
      <c r="A7311" s="1">
        <v>1986</v>
      </c>
      <c r="B7311" s="1">
        <v>92</v>
      </c>
      <c r="C7311" s="1">
        <v>4469.1400000000003</v>
      </c>
      <c r="D7311" s="1">
        <v>1260.7</v>
      </c>
      <c r="E7311" s="1">
        <v>5729.84</v>
      </c>
    </row>
    <row r="7312" spans="1:5" hidden="1">
      <c r="A7312" s="1">
        <v>1986</v>
      </c>
      <c r="B7312" s="1">
        <v>93</v>
      </c>
      <c r="C7312" s="1">
        <v>3442.16</v>
      </c>
      <c r="D7312" s="1">
        <v>941.17</v>
      </c>
      <c r="E7312" s="1">
        <v>4383.33</v>
      </c>
    </row>
    <row r="7313" spans="1:5" hidden="1">
      <c r="A7313" s="1">
        <v>1986</v>
      </c>
      <c r="B7313" s="1">
        <v>94</v>
      </c>
      <c r="C7313" s="1">
        <v>2658.6</v>
      </c>
      <c r="D7313" s="1">
        <v>670.8</v>
      </c>
      <c r="E7313" s="1">
        <v>3329.39</v>
      </c>
    </row>
    <row r="7314" spans="1:5" hidden="1">
      <c r="A7314" s="1">
        <v>1986</v>
      </c>
      <c r="B7314" s="1">
        <v>95</v>
      </c>
      <c r="C7314" s="1">
        <v>1969.46</v>
      </c>
      <c r="D7314" s="1">
        <v>505.35</v>
      </c>
      <c r="E7314" s="1">
        <v>2474.81</v>
      </c>
    </row>
    <row r="7315" spans="1:5" hidden="1">
      <c r="A7315" s="1">
        <v>1986</v>
      </c>
      <c r="B7315" s="1">
        <v>96</v>
      </c>
      <c r="C7315" s="1">
        <v>1380.41</v>
      </c>
      <c r="D7315" s="1">
        <v>344.93</v>
      </c>
      <c r="E7315" s="1">
        <v>1725.33</v>
      </c>
    </row>
    <row r="7316" spans="1:5" hidden="1">
      <c r="A7316" s="1">
        <v>1986</v>
      </c>
      <c r="B7316" s="1">
        <v>97</v>
      </c>
      <c r="C7316" s="1">
        <v>919.88</v>
      </c>
      <c r="D7316" s="1">
        <v>212.46</v>
      </c>
      <c r="E7316" s="1">
        <v>1132.3399999999999</v>
      </c>
    </row>
    <row r="7317" spans="1:5" hidden="1">
      <c r="A7317" s="1">
        <v>1986</v>
      </c>
      <c r="B7317" s="1">
        <v>98</v>
      </c>
      <c r="C7317" s="1">
        <v>599.34</v>
      </c>
      <c r="D7317" s="1">
        <v>120.56</v>
      </c>
      <c r="E7317" s="1">
        <v>719.9</v>
      </c>
    </row>
    <row r="7318" spans="1:5" hidden="1">
      <c r="A7318" s="1">
        <v>1986</v>
      </c>
      <c r="B7318" s="1">
        <v>99</v>
      </c>
      <c r="C7318" s="1">
        <v>391.14</v>
      </c>
      <c r="D7318" s="1">
        <v>77.52</v>
      </c>
      <c r="E7318" s="1">
        <v>468.66</v>
      </c>
    </row>
    <row r="7319" spans="1:5" hidden="1">
      <c r="A7319" s="1">
        <v>1986</v>
      </c>
      <c r="B7319" s="1">
        <v>100</v>
      </c>
      <c r="C7319" s="1">
        <v>243.49</v>
      </c>
      <c r="D7319" s="1">
        <v>51.9</v>
      </c>
      <c r="E7319" s="1">
        <v>295.39999999999998</v>
      </c>
    </row>
    <row r="7320" spans="1:5" hidden="1">
      <c r="A7320" s="1">
        <v>1986</v>
      </c>
      <c r="B7320" s="1">
        <v>101</v>
      </c>
      <c r="C7320" s="1">
        <v>145.93</v>
      </c>
      <c r="D7320" s="1">
        <v>31.31</v>
      </c>
      <c r="E7320" s="1">
        <v>177.24</v>
      </c>
    </row>
    <row r="7321" spans="1:5" hidden="1">
      <c r="A7321" s="1">
        <v>1986</v>
      </c>
      <c r="B7321" s="1">
        <v>102</v>
      </c>
      <c r="C7321" s="1">
        <v>92.13</v>
      </c>
      <c r="D7321" s="1">
        <v>17.670000000000002</v>
      </c>
      <c r="E7321" s="1">
        <v>109.8</v>
      </c>
    </row>
    <row r="7322" spans="1:5" hidden="1">
      <c r="A7322" s="1">
        <v>1986</v>
      </c>
      <c r="B7322" s="1">
        <v>103</v>
      </c>
      <c r="C7322" s="1">
        <v>55.02</v>
      </c>
      <c r="D7322" s="1">
        <v>9.32</v>
      </c>
      <c r="E7322" s="1">
        <v>64.34</v>
      </c>
    </row>
    <row r="7323" spans="1:5" hidden="1">
      <c r="A7323" s="1">
        <v>1986</v>
      </c>
      <c r="B7323" s="1">
        <v>104</v>
      </c>
      <c r="C7323" s="1">
        <v>29.07</v>
      </c>
      <c r="D7323" s="1">
        <v>4.4400000000000004</v>
      </c>
      <c r="E7323" s="1">
        <v>33.51</v>
      </c>
    </row>
    <row r="7324" spans="1:5" hidden="1">
      <c r="A7324" s="1">
        <v>1986</v>
      </c>
      <c r="B7324" s="1">
        <v>105</v>
      </c>
      <c r="C7324" s="1">
        <v>17.170000000000002</v>
      </c>
      <c r="D7324" s="1">
        <v>1.78</v>
      </c>
      <c r="E7324" s="1">
        <v>18.95</v>
      </c>
    </row>
    <row r="7325" spans="1:5" hidden="1">
      <c r="A7325" s="1">
        <v>1986</v>
      </c>
      <c r="B7325" s="1">
        <v>106</v>
      </c>
      <c r="C7325" s="1">
        <v>8.84</v>
      </c>
      <c r="D7325" s="1">
        <v>1.17</v>
      </c>
      <c r="E7325" s="1">
        <v>10.01</v>
      </c>
    </row>
    <row r="7326" spans="1:5" hidden="1">
      <c r="A7326" s="1">
        <v>1986</v>
      </c>
      <c r="B7326" s="1">
        <v>107</v>
      </c>
      <c r="C7326" s="1">
        <v>3.52</v>
      </c>
      <c r="D7326" s="1">
        <v>0.69</v>
      </c>
      <c r="E7326" s="1">
        <v>4.21</v>
      </c>
    </row>
    <row r="7327" spans="1:5" hidden="1">
      <c r="A7327" s="1">
        <v>1986</v>
      </c>
      <c r="B7327" s="1">
        <v>108</v>
      </c>
      <c r="C7327" s="1">
        <v>1.06</v>
      </c>
      <c r="D7327" s="1">
        <v>0.42</v>
      </c>
      <c r="E7327" s="1">
        <v>1.48</v>
      </c>
    </row>
    <row r="7328" spans="1:5" hidden="1">
      <c r="A7328" s="1">
        <v>1986</v>
      </c>
      <c r="B7328" s="1">
        <v>109</v>
      </c>
      <c r="C7328" s="1">
        <v>0</v>
      </c>
      <c r="D7328" s="1">
        <v>0.75</v>
      </c>
      <c r="E7328" s="1">
        <v>0.75</v>
      </c>
    </row>
    <row r="7329" spans="1:5" hidden="1">
      <c r="A7329" s="1">
        <v>1986</v>
      </c>
      <c r="B7329" s="1" t="s">
        <v>121</v>
      </c>
      <c r="C7329" s="1">
        <v>0</v>
      </c>
      <c r="D7329" s="1">
        <v>0.33</v>
      </c>
      <c r="E7329" s="1">
        <v>0.33</v>
      </c>
    </row>
    <row r="7330" spans="1:5" hidden="1">
      <c r="A7330" s="1">
        <v>1987</v>
      </c>
      <c r="B7330" s="1">
        <v>0</v>
      </c>
      <c r="C7330" s="1">
        <v>118382.11</v>
      </c>
      <c r="D7330" s="1">
        <v>124536.58</v>
      </c>
      <c r="E7330" s="1">
        <v>242918.69</v>
      </c>
    </row>
    <row r="7331" spans="1:5" hidden="1">
      <c r="A7331" s="1">
        <v>1987</v>
      </c>
      <c r="B7331" s="1">
        <v>1</v>
      </c>
      <c r="C7331" s="1">
        <v>117844.2</v>
      </c>
      <c r="D7331" s="1">
        <v>123776.52</v>
      </c>
      <c r="E7331" s="1">
        <v>241620.73</v>
      </c>
    </row>
    <row r="7332" spans="1:5" hidden="1">
      <c r="A7332" s="1">
        <v>1987</v>
      </c>
      <c r="B7332" s="1">
        <v>2</v>
      </c>
      <c r="C7332" s="1">
        <v>119428.87</v>
      </c>
      <c r="D7332" s="1">
        <v>124865.43</v>
      </c>
      <c r="E7332" s="1">
        <v>244294.3</v>
      </c>
    </row>
    <row r="7333" spans="1:5" hidden="1">
      <c r="A7333" s="1">
        <v>1987</v>
      </c>
      <c r="B7333" s="1">
        <v>3</v>
      </c>
      <c r="C7333" s="1">
        <v>119267.7</v>
      </c>
      <c r="D7333" s="1">
        <v>124926.75</v>
      </c>
      <c r="E7333" s="1">
        <v>244194.45</v>
      </c>
    </row>
    <row r="7334" spans="1:5" hidden="1">
      <c r="A7334" s="1">
        <v>1987</v>
      </c>
      <c r="B7334" s="1">
        <v>4</v>
      </c>
      <c r="C7334" s="1">
        <v>119980.33</v>
      </c>
      <c r="D7334" s="1">
        <v>126373.05</v>
      </c>
      <c r="E7334" s="1">
        <v>246353.38</v>
      </c>
    </row>
    <row r="7335" spans="1:5" hidden="1">
      <c r="A7335" s="1">
        <v>1987</v>
      </c>
      <c r="B7335" s="1">
        <v>5</v>
      </c>
      <c r="C7335" s="1">
        <v>118617.29</v>
      </c>
      <c r="D7335" s="1">
        <v>124881.94</v>
      </c>
      <c r="E7335" s="1">
        <v>243499.23</v>
      </c>
    </row>
    <row r="7336" spans="1:5" hidden="1">
      <c r="A7336" s="1">
        <v>1987</v>
      </c>
      <c r="B7336" s="1">
        <v>6</v>
      </c>
      <c r="C7336" s="1">
        <v>117380.97</v>
      </c>
      <c r="D7336" s="1">
        <v>123709.2</v>
      </c>
      <c r="E7336" s="1">
        <v>241090.16</v>
      </c>
    </row>
    <row r="7337" spans="1:5" hidden="1">
      <c r="A7337" s="1">
        <v>1987</v>
      </c>
      <c r="B7337" s="1">
        <v>7</v>
      </c>
      <c r="C7337" s="1">
        <v>115062.29</v>
      </c>
      <c r="D7337" s="1">
        <v>121614.71</v>
      </c>
      <c r="E7337" s="1">
        <v>236677</v>
      </c>
    </row>
    <row r="7338" spans="1:5" hidden="1">
      <c r="A7338" s="1">
        <v>1987</v>
      </c>
      <c r="B7338" s="1">
        <v>8</v>
      </c>
      <c r="C7338" s="1">
        <v>115522.12</v>
      </c>
      <c r="D7338" s="1">
        <v>121739.33</v>
      </c>
      <c r="E7338" s="1">
        <v>237261.45</v>
      </c>
    </row>
    <row r="7339" spans="1:5" hidden="1">
      <c r="A7339" s="1">
        <v>1987</v>
      </c>
      <c r="B7339" s="1">
        <v>9</v>
      </c>
      <c r="C7339" s="1">
        <v>116375.6</v>
      </c>
      <c r="D7339" s="1">
        <v>122349.12</v>
      </c>
      <c r="E7339" s="1">
        <v>238724.72</v>
      </c>
    </row>
    <row r="7340" spans="1:5" hidden="1">
      <c r="A7340" s="1">
        <v>1987</v>
      </c>
      <c r="B7340" s="1">
        <v>10</v>
      </c>
      <c r="C7340" s="1">
        <v>117188.5</v>
      </c>
      <c r="D7340" s="1">
        <v>123397.7</v>
      </c>
      <c r="E7340" s="1">
        <v>240586.2</v>
      </c>
    </row>
    <row r="7341" spans="1:5" hidden="1">
      <c r="A7341" s="1">
        <v>1987</v>
      </c>
      <c r="B7341" s="1">
        <v>11</v>
      </c>
      <c r="C7341" s="1">
        <v>119584.71</v>
      </c>
      <c r="D7341" s="1">
        <v>126104.09</v>
      </c>
      <c r="E7341" s="1">
        <v>245688.8</v>
      </c>
    </row>
    <row r="7342" spans="1:5" hidden="1">
      <c r="A7342" s="1">
        <v>1987</v>
      </c>
      <c r="B7342" s="1">
        <v>12</v>
      </c>
      <c r="C7342" s="1">
        <v>123268.11</v>
      </c>
      <c r="D7342" s="1">
        <v>129895.83</v>
      </c>
      <c r="E7342" s="1">
        <v>253163.94</v>
      </c>
    </row>
    <row r="7343" spans="1:5" hidden="1">
      <c r="A7343" s="1">
        <v>1987</v>
      </c>
      <c r="B7343" s="1">
        <v>13</v>
      </c>
      <c r="C7343" s="1">
        <v>127727.62</v>
      </c>
      <c r="D7343" s="1">
        <v>134498.43</v>
      </c>
      <c r="E7343" s="1">
        <v>262226.05</v>
      </c>
    </row>
    <row r="7344" spans="1:5" hidden="1">
      <c r="A7344" s="1">
        <v>1987</v>
      </c>
      <c r="B7344" s="1">
        <v>14</v>
      </c>
      <c r="C7344" s="1">
        <v>133800.47</v>
      </c>
      <c r="D7344" s="1">
        <v>140529.28</v>
      </c>
      <c r="E7344" s="1">
        <v>274329.75</v>
      </c>
    </row>
    <row r="7345" spans="1:5" hidden="1">
      <c r="A7345" s="1">
        <v>1987</v>
      </c>
      <c r="B7345" s="1">
        <v>15</v>
      </c>
      <c r="C7345" s="1">
        <v>139373.12</v>
      </c>
      <c r="D7345" s="1">
        <v>145793.94</v>
      </c>
      <c r="E7345" s="1">
        <v>285167.05</v>
      </c>
    </row>
    <row r="7346" spans="1:5" hidden="1">
      <c r="A7346" s="1">
        <v>1987</v>
      </c>
      <c r="B7346" s="1">
        <v>16</v>
      </c>
      <c r="C7346" s="1">
        <v>142120.67000000001</v>
      </c>
      <c r="D7346" s="1">
        <v>148310.43</v>
      </c>
      <c r="E7346" s="1">
        <v>290431.09999999998</v>
      </c>
    </row>
    <row r="7347" spans="1:5" hidden="1">
      <c r="A7347" s="1">
        <v>1987</v>
      </c>
      <c r="B7347" s="1">
        <v>17</v>
      </c>
      <c r="C7347" s="1">
        <v>134898.04</v>
      </c>
      <c r="D7347" s="1">
        <v>140759.88</v>
      </c>
      <c r="E7347" s="1">
        <v>275657.92</v>
      </c>
    </row>
    <row r="7348" spans="1:5" hidden="1">
      <c r="A7348" s="1">
        <v>1987</v>
      </c>
      <c r="B7348" s="1">
        <v>18</v>
      </c>
      <c r="C7348" s="1">
        <v>132661.24</v>
      </c>
      <c r="D7348" s="1">
        <v>138345.69</v>
      </c>
      <c r="E7348" s="1">
        <v>271006.94</v>
      </c>
    </row>
    <row r="7349" spans="1:5" hidden="1">
      <c r="A7349" s="1">
        <v>1987</v>
      </c>
      <c r="B7349" s="1">
        <v>19</v>
      </c>
      <c r="C7349" s="1">
        <v>128239.99</v>
      </c>
      <c r="D7349" s="1">
        <v>133509.35999999999</v>
      </c>
      <c r="E7349" s="1">
        <v>261749.34</v>
      </c>
    </row>
    <row r="7350" spans="1:5" hidden="1">
      <c r="A7350" s="1">
        <v>1987</v>
      </c>
      <c r="B7350" s="1">
        <v>20</v>
      </c>
      <c r="C7350" s="1">
        <v>127563.97</v>
      </c>
      <c r="D7350" s="1">
        <v>132413.34</v>
      </c>
      <c r="E7350" s="1">
        <v>259977.31</v>
      </c>
    </row>
    <row r="7351" spans="1:5" hidden="1">
      <c r="A7351" s="1">
        <v>1987</v>
      </c>
      <c r="B7351" s="1">
        <v>21</v>
      </c>
      <c r="C7351" s="1">
        <v>127472</v>
      </c>
      <c r="D7351" s="1">
        <v>131694.35999999999</v>
      </c>
      <c r="E7351" s="1">
        <v>259166.36</v>
      </c>
    </row>
    <row r="7352" spans="1:5" hidden="1">
      <c r="A7352" s="1">
        <v>1987</v>
      </c>
      <c r="B7352" s="1">
        <v>22</v>
      </c>
      <c r="C7352" s="1">
        <v>129504</v>
      </c>
      <c r="D7352" s="1">
        <v>133647.42000000001</v>
      </c>
      <c r="E7352" s="1">
        <v>263151.42</v>
      </c>
    </row>
    <row r="7353" spans="1:5" hidden="1">
      <c r="A7353" s="1">
        <v>1987</v>
      </c>
      <c r="B7353" s="1">
        <v>23</v>
      </c>
      <c r="C7353" s="1">
        <v>132786.38</v>
      </c>
      <c r="D7353" s="1">
        <v>137244.29999999999</v>
      </c>
      <c r="E7353" s="1">
        <v>270030.68</v>
      </c>
    </row>
    <row r="7354" spans="1:5" hidden="1">
      <c r="A7354" s="1">
        <v>1987</v>
      </c>
      <c r="B7354" s="1">
        <v>24</v>
      </c>
      <c r="C7354" s="1">
        <v>135925.21</v>
      </c>
      <c r="D7354" s="1">
        <v>140234.03</v>
      </c>
      <c r="E7354" s="1">
        <v>276159.24</v>
      </c>
    </row>
    <row r="7355" spans="1:5" hidden="1">
      <c r="A7355" s="1">
        <v>1987</v>
      </c>
      <c r="B7355" s="1">
        <v>25</v>
      </c>
      <c r="C7355" s="1">
        <v>138163.89000000001</v>
      </c>
      <c r="D7355" s="1">
        <v>141896.67000000001</v>
      </c>
      <c r="E7355" s="1">
        <v>280060.55</v>
      </c>
    </row>
    <row r="7356" spans="1:5" hidden="1">
      <c r="A7356" s="1">
        <v>1987</v>
      </c>
      <c r="B7356" s="1">
        <v>26</v>
      </c>
      <c r="C7356" s="1">
        <v>138640.17000000001</v>
      </c>
      <c r="D7356" s="1">
        <v>141559.09</v>
      </c>
      <c r="E7356" s="1">
        <v>280199.27</v>
      </c>
    </row>
    <row r="7357" spans="1:5" hidden="1">
      <c r="A7357" s="1">
        <v>1987</v>
      </c>
      <c r="B7357" s="1">
        <v>27</v>
      </c>
      <c r="C7357" s="1">
        <v>137232.35999999999</v>
      </c>
      <c r="D7357" s="1">
        <v>139815.66</v>
      </c>
      <c r="E7357" s="1">
        <v>277048.02</v>
      </c>
    </row>
    <row r="7358" spans="1:5" hidden="1">
      <c r="A7358" s="1">
        <v>1987</v>
      </c>
      <c r="B7358" s="1">
        <v>28</v>
      </c>
      <c r="C7358" s="1">
        <v>135007.82</v>
      </c>
      <c r="D7358" s="1">
        <v>137503.95000000001</v>
      </c>
      <c r="E7358" s="1">
        <v>272511.77</v>
      </c>
    </row>
    <row r="7359" spans="1:5" hidden="1">
      <c r="A7359" s="1">
        <v>1987</v>
      </c>
      <c r="B7359" s="1">
        <v>29</v>
      </c>
      <c r="C7359" s="1">
        <v>133325.51999999999</v>
      </c>
      <c r="D7359" s="1">
        <v>135253.74</v>
      </c>
      <c r="E7359" s="1">
        <v>268579.25</v>
      </c>
    </row>
    <row r="7360" spans="1:5" hidden="1">
      <c r="A7360" s="1">
        <v>1987</v>
      </c>
      <c r="B7360" s="1">
        <v>30</v>
      </c>
      <c r="C7360" s="1">
        <v>132151.94</v>
      </c>
      <c r="D7360" s="1">
        <v>134131.68</v>
      </c>
      <c r="E7360" s="1">
        <v>266283.62</v>
      </c>
    </row>
    <row r="7361" spans="1:5" hidden="1">
      <c r="A7361" s="1">
        <v>1987</v>
      </c>
      <c r="B7361" s="1">
        <v>31</v>
      </c>
      <c r="C7361" s="1">
        <v>130786.44</v>
      </c>
      <c r="D7361" s="1">
        <v>132254.51</v>
      </c>
      <c r="E7361" s="1">
        <v>263040.95</v>
      </c>
    </row>
    <row r="7362" spans="1:5" hidden="1">
      <c r="A7362" s="1">
        <v>1987</v>
      </c>
      <c r="B7362" s="1">
        <v>32</v>
      </c>
      <c r="C7362" s="1">
        <v>128717.75</v>
      </c>
      <c r="D7362" s="1">
        <v>128641.17</v>
      </c>
      <c r="E7362" s="1">
        <v>257358.92</v>
      </c>
    </row>
    <row r="7363" spans="1:5" hidden="1">
      <c r="A7363" s="1">
        <v>1987</v>
      </c>
      <c r="B7363" s="1">
        <v>33</v>
      </c>
      <c r="C7363" s="1">
        <v>127865.14</v>
      </c>
      <c r="D7363" s="1">
        <v>127154.64</v>
      </c>
      <c r="E7363" s="1">
        <v>255019.78</v>
      </c>
    </row>
    <row r="7364" spans="1:5" hidden="1">
      <c r="A7364" s="1">
        <v>1987</v>
      </c>
      <c r="B7364" s="1">
        <v>34</v>
      </c>
      <c r="C7364" s="1">
        <v>127343</v>
      </c>
      <c r="D7364" s="1">
        <v>127118.39999999999</v>
      </c>
      <c r="E7364" s="1">
        <v>254461.4</v>
      </c>
    </row>
    <row r="7365" spans="1:5" hidden="1">
      <c r="A7365" s="1">
        <v>1987</v>
      </c>
      <c r="B7365" s="1">
        <v>35</v>
      </c>
      <c r="C7365" s="1">
        <v>126555.75</v>
      </c>
      <c r="D7365" s="1">
        <v>127080.99</v>
      </c>
      <c r="E7365" s="1">
        <v>253636.74</v>
      </c>
    </row>
    <row r="7366" spans="1:5" hidden="1">
      <c r="A7366" s="1">
        <v>1987</v>
      </c>
      <c r="B7366" s="1">
        <v>36</v>
      </c>
      <c r="C7366" s="1">
        <v>126797.88</v>
      </c>
      <c r="D7366" s="1">
        <v>127969</v>
      </c>
      <c r="E7366" s="1">
        <v>254766.88</v>
      </c>
    </row>
    <row r="7367" spans="1:5" hidden="1">
      <c r="A7367" s="1">
        <v>1987</v>
      </c>
      <c r="B7367" s="1">
        <v>37</v>
      </c>
      <c r="C7367" s="1">
        <v>125202.53</v>
      </c>
      <c r="D7367" s="1">
        <v>127164.9</v>
      </c>
      <c r="E7367" s="1">
        <v>252367.43</v>
      </c>
    </row>
    <row r="7368" spans="1:5" hidden="1">
      <c r="A7368" s="1">
        <v>1987</v>
      </c>
      <c r="B7368" s="1">
        <v>38</v>
      </c>
      <c r="C7368" s="1">
        <v>123275.97</v>
      </c>
      <c r="D7368" s="1">
        <v>126347.51</v>
      </c>
      <c r="E7368" s="1">
        <v>249623.49</v>
      </c>
    </row>
    <row r="7369" spans="1:5" hidden="1">
      <c r="A7369" s="1">
        <v>1987</v>
      </c>
      <c r="B7369" s="1">
        <v>39</v>
      </c>
      <c r="C7369" s="1">
        <v>125181.61</v>
      </c>
      <c r="D7369" s="1">
        <v>129769.32</v>
      </c>
      <c r="E7369" s="1">
        <v>254950.93</v>
      </c>
    </row>
    <row r="7370" spans="1:5" hidden="1">
      <c r="A7370" s="1">
        <v>1987</v>
      </c>
      <c r="B7370" s="1">
        <v>40</v>
      </c>
      <c r="C7370" s="1">
        <v>122926.97</v>
      </c>
      <c r="D7370" s="1">
        <v>128891.35</v>
      </c>
      <c r="E7370" s="1">
        <v>251818.33</v>
      </c>
    </row>
    <row r="7371" spans="1:5" hidden="1">
      <c r="A7371" s="1">
        <v>1987</v>
      </c>
      <c r="B7371" s="1">
        <v>41</v>
      </c>
      <c r="C7371" s="1">
        <v>112432.37</v>
      </c>
      <c r="D7371" s="1">
        <v>118471.74</v>
      </c>
      <c r="E7371" s="1">
        <v>230904.11</v>
      </c>
    </row>
    <row r="7372" spans="1:5" hidden="1">
      <c r="A7372" s="1">
        <v>1987</v>
      </c>
      <c r="B7372" s="1">
        <v>42</v>
      </c>
      <c r="C7372" s="1">
        <v>104574.27</v>
      </c>
      <c r="D7372" s="1">
        <v>109561.57</v>
      </c>
      <c r="E7372" s="1">
        <v>214135.84</v>
      </c>
    </row>
    <row r="7373" spans="1:5" hidden="1">
      <c r="A7373" s="1">
        <v>1987</v>
      </c>
      <c r="B7373" s="1">
        <v>43</v>
      </c>
      <c r="C7373" s="1">
        <v>100190.83</v>
      </c>
      <c r="D7373" s="1">
        <v>104623.16</v>
      </c>
      <c r="E7373" s="1">
        <v>204813.99</v>
      </c>
    </row>
    <row r="7374" spans="1:5" hidden="1">
      <c r="A7374" s="1">
        <v>1987</v>
      </c>
      <c r="B7374" s="1">
        <v>44</v>
      </c>
      <c r="C7374" s="1">
        <v>94030.720000000001</v>
      </c>
      <c r="D7374" s="1">
        <v>98846.97</v>
      </c>
      <c r="E7374" s="1">
        <v>192877.68</v>
      </c>
    </row>
    <row r="7375" spans="1:5" hidden="1">
      <c r="A7375" s="1">
        <v>1987</v>
      </c>
      <c r="B7375" s="1">
        <v>45</v>
      </c>
      <c r="C7375" s="1">
        <v>89735.25</v>
      </c>
      <c r="D7375" s="1">
        <v>95164.84</v>
      </c>
      <c r="E7375" s="1">
        <v>184900.09</v>
      </c>
    </row>
    <row r="7376" spans="1:5" hidden="1">
      <c r="A7376" s="1">
        <v>1987</v>
      </c>
      <c r="B7376" s="1">
        <v>46</v>
      </c>
      <c r="C7376" s="1">
        <v>87329.76</v>
      </c>
      <c r="D7376" s="1">
        <v>92867.4</v>
      </c>
      <c r="E7376" s="1">
        <v>180197.16</v>
      </c>
    </row>
    <row r="7377" spans="1:5" hidden="1">
      <c r="A7377" s="1">
        <v>1987</v>
      </c>
      <c r="B7377" s="1">
        <v>47</v>
      </c>
      <c r="C7377" s="1">
        <v>83897.98</v>
      </c>
      <c r="D7377" s="1">
        <v>89080.03</v>
      </c>
      <c r="E7377" s="1">
        <v>172978.02</v>
      </c>
    </row>
    <row r="7378" spans="1:5" hidden="1">
      <c r="A7378" s="1">
        <v>1987</v>
      </c>
      <c r="B7378" s="1">
        <v>48</v>
      </c>
      <c r="C7378" s="1">
        <v>81283.55</v>
      </c>
      <c r="D7378" s="1">
        <v>85835.74</v>
      </c>
      <c r="E7378" s="1">
        <v>167119.28</v>
      </c>
    </row>
    <row r="7379" spans="1:5" hidden="1">
      <c r="A7379" s="1">
        <v>1987</v>
      </c>
      <c r="B7379" s="1">
        <v>49</v>
      </c>
      <c r="C7379" s="1">
        <v>79762.100000000006</v>
      </c>
      <c r="D7379" s="1">
        <v>83989.01</v>
      </c>
      <c r="E7379" s="1">
        <v>163751.10999999999</v>
      </c>
    </row>
    <row r="7380" spans="1:5" hidden="1">
      <c r="A7380" s="1">
        <v>1987</v>
      </c>
      <c r="B7380" s="1">
        <v>50</v>
      </c>
      <c r="C7380" s="1">
        <v>78579.86</v>
      </c>
      <c r="D7380" s="1">
        <v>82550.080000000002</v>
      </c>
      <c r="E7380" s="1">
        <v>161129.94</v>
      </c>
    </row>
    <row r="7381" spans="1:5" hidden="1">
      <c r="A7381" s="1">
        <v>1987</v>
      </c>
      <c r="B7381" s="1">
        <v>51</v>
      </c>
      <c r="C7381" s="1">
        <v>75906.399999999994</v>
      </c>
      <c r="D7381" s="1">
        <v>79372.990000000005</v>
      </c>
      <c r="E7381" s="1">
        <v>155279.39000000001</v>
      </c>
    </row>
    <row r="7382" spans="1:5" hidden="1">
      <c r="A7382" s="1">
        <v>1987</v>
      </c>
      <c r="B7382" s="1">
        <v>52</v>
      </c>
      <c r="C7382" s="1">
        <v>72278.34</v>
      </c>
      <c r="D7382" s="1">
        <v>75388.37</v>
      </c>
      <c r="E7382" s="1">
        <v>147666.71</v>
      </c>
    </row>
    <row r="7383" spans="1:5" hidden="1">
      <c r="A7383" s="1">
        <v>1987</v>
      </c>
      <c r="B7383" s="1">
        <v>53</v>
      </c>
      <c r="C7383" s="1">
        <v>71007.520000000004</v>
      </c>
      <c r="D7383" s="1">
        <v>74046.399999999994</v>
      </c>
      <c r="E7383" s="1">
        <v>145053.92000000001</v>
      </c>
    </row>
    <row r="7384" spans="1:5" hidden="1">
      <c r="A7384" s="1">
        <v>1987</v>
      </c>
      <c r="B7384" s="1">
        <v>54</v>
      </c>
      <c r="C7384" s="1">
        <v>70612.399999999994</v>
      </c>
      <c r="D7384" s="1">
        <v>73729.990000000005</v>
      </c>
      <c r="E7384" s="1">
        <v>144342.39000000001</v>
      </c>
    </row>
    <row r="7385" spans="1:5" hidden="1">
      <c r="A7385" s="1">
        <v>1987</v>
      </c>
      <c r="B7385" s="1">
        <v>55</v>
      </c>
      <c r="C7385" s="1">
        <v>71394.429999999993</v>
      </c>
      <c r="D7385" s="1">
        <v>74431.33</v>
      </c>
      <c r="E7385" s="1">
        <v>145825.76</v>
      </c>
    </row>
    <row r="7386" spans="1:5" hidden="1">
      <c r="A7386" s="1">
        <v>1987</v>
      </c>
      <c r="B7386" s="1">
        <v>56</v>
      </c>
      <c r="C7386" s="1">
        <v>73740.84</v>
      </c>
      <c r="D7386" s="1">
        <v>76384.7</v>
      </c>
      <c r="E7386" s="1">
        <v>150125.54</v>
      </c>
    </row>
    <row r="7387" spans="1:5" hidden="1">
      <c r="A7387" s="1">
        <v>1987</v>
      </c>
      <c r="B7387" s="1">
        <v>57</v>
      </c>
      <c r="C7387" s="1">
        <v>74090.41</v>
      </c>
      <c r="D7387" s="1">
        <v>76888.89</v>
      </c>
      <c r="E7387" s="1">
        <v>150979.31</v>
      </c>
    </row>
    <row r="7388" spans="1:5" hidden="1">
      <c r="A7388" s="1">
        <v>1987</v>
      </c>
      <c r="B7388" s="1">
        <v>58</v>
      </c>
      <c r="C7388" s="1">
        <v>73701.320000000007</v>
      </c>
      <c r="D7388" s="1">
        <v>76480.88</v>
      </c>
      <c r="E7388" s="1">
        <v>150182.19</v>
      </c>
    </row>
    <row r="7389" spans="1:5" hidden="1">
      <c r="A7389" s="1">
        <v>1987</v>
      </c>
      <c r="B7389" s="1">
        <v>59</v>
      </c>
      <c r="C7389" s="1">
        <v>74227.710000000006</v>
      </c>
      <c r="D7389" s="1">
        <v>76019.67</v>
      </c>
      <c r="E7389" s="1">
        <v>150247.38</v>
      </c>
    </row>
    <row r="7390" spans="1:5" hidden="1">
      <c r="A7390" s="1">
        <v>1987</v>
      </c>
      <c r="B7390" s="1">
        <v>60</v>
      </c>
      <c r="C7390" s="1">
        <v>75060.03</v>
      </c>
      <c r="D7390" s="1">
        <v>75309.899999999994</v>
      </c>
      <c r="E7390" s="1">
        <v>150369.93</v>
      </c>
    </row>
    <row r="7391" spans="1:5" hidden="1">
      <c r="A7391" s="1">
        <v>1987</v>
      </c>
      <c r="B7391" s="1">
        <v>61</v>
      </c>
      <c r="C7391" s="1">
        <v>75210.91</v>
      </c>
      <c r="D7391" s="1">
        <v>73749.02</v>
      </c>
      <c r="E7391" s="1">
        <v>148959.94</v>
      </c>
    </row>
    <row r="7392" spans="1:5" hidden="1">
      <c r="A7392" s="1">
        <v>1987</v>
      </c>
      <c r="B7392" s="1">
        <v>62</v>
      </c>
      <c r="C7392" s="1">
        <v>73641.289999999994</v>
      </c>
      <c r="D7392" s="1">
        <v>70963.89</v>
      </c>
      <c r="E7392" s="1">
        <v>144605.17000000001</v>
      </c>
    </row>
    <row r="7393" spans="1:5" hidden="1">
      <c r="A7393" s="1">
        <v>1987</v>
      </c>
      <c r="B7393" s="1">
        <v>63</v>
      </c>
      <c r="C7393" s="1">
        <v>72673.679999999993</v>
      </c>
      <c r="D7393" s="1">
        <v>68827.429999999993</v>
      </c>
      <c r="E7393" s="1">
        <v>141501.10999999999</v>
      </c>
    </row>
    <row r="7394" spans="1:5" hidden="1">
      <c r="A7394" s="1">
        <v>1987</v>
      </c>
      <c r="B7394" s="1">
        <v>64</v>
      </c>
      <c r="C7394" s="1">
        <v>72062.820000000007</v>
      </c>
      <c r="D7394" s="1">
        <v>67065.3</v>
      </c>
      <c r="E7394" s="1">
        <v>139128.10999999999</v>
      </c>
    </row>
    <row r="7395" spans="1:5" hidden="1">
      <c r="A7395" s="1">
        <v>1987</v>
      </c>
      <c r="B7395" s="1">
        <v>65</v>
      </c>
      <c r="C7395" s="1">
        <v>71224.19</v>
      </c>
      <c r="D7395" s="1">
        <v>65187.87</v>
      </c>
      <c r="E7395" s="1">
        <v>136412.06</v>
      </c>
    </row>
    <row r="7396" spans="1:5" hidden="1">
      <c r="A7396" s="1">
        <v>1987</v>
      </c>
      <c r="B7396" s="1">
        <v>66</v>
      </c>
      <c r="C7396" s="1">
        <v>69127.509999999995</v>
      </c>
      <c r="D7396" s="1">
        <v>61902.62</v>
      </c>
      <c r="E7396" s="1">
        <v>131030.13</v>
      </c>
    </row>
    <row r="7397" spans="1:5" hidden="1">
      <c r="A7397" s="1">
        <v>1987</v>
      </c>
      <c r="B7397" s="1">
        <v>67</v>
      </c>
      <c r="C7397" s="1">
        <v>63243.44</v>
      </c>
      <c r="D7397" s="1">
        <v>55737.31</v>
      </c>
      <c r="E7397" s="1">
        <v>118980.76</v>
      </c>
    </row>
    <row r="7398" spans="1:5" hidden="1">
      <c r="A7398" s="1">
        <v>1987</v>
      </c>
      <c r="B7398" s="1">
        <v>68</v>
      </c>
      <c r="C7398" s="1">
        <v>57418.53</v>
      </c>
      <c r="D7398" s="1">
        <v>49556.12</v>
      </c>
      <c r="E7398" s="1">
        <v>106974.64</v>
      </c>
    </row>
    <row r="7399" spans="1:5" hidden="1">
      <c r="A7399" s="1">
        <v>1987</v>
      </c>
      <c r="B7399" s="1">
        <v>69</v>
      </c>
      <c r="C7399" s="1">
        <v>55477.53</v>
      </c>
      <c r="D7399" s="1">
        <v>46729.85</v>
      </c>
      <c r="E7399" s="1">
        <v>102207.38</v>
      </c>
    </row>
    <row r="7400" spans="1:5" hidden="1">
      <c r="A7400" s="1">
        <v>1987</v>
      </c>
      <c r="B7400" s="1">
        <v>70</v>
      </c>
      <c r="C7400" s="1">
        <v>55406.6</v>
      </c>
      <c r="D7400" s="1">
        <v>45894.31</v>
      </c>
      <c r="E7400" s="1">
        <v>101300.91</v>
      </c>
    </row>
    <row r="7401" spans="1:5" hidden="1">
      <c r="A7401" s="1">
        <v>1987</v>
      </c>
      <c r="B7401" s="1">
        <v>71</v>
      </c>
      <c r="C7401" s="1">
        <v>54934.66</v>
      </c>
      <c r="D7401" s="1">
        <v>44769.98</v>
      </c>
      <c r="E7401" s="1">
        <v>99704.639999999999</v>
      </c>
    </row>
    <row r="7402" spans="1:5" hidden="1">
      <c r="A7402" s="1">
        <v>1987</v>
      </c>
      <c r="B7402" s="1">
        <v>72</v>
      </c>
      <c r="C7402" s="1">
        <v>54148.18</v>
      </c>
      <c r="D7402" s="1">
        <v>43147.35</v>
      </c>
      <c r="E7402" s="1">
        <v>97295.53</v>
      </c>
    </row>
    <row r="7403" spans="1:5" hidden="1">
      <c r="A7403" s="1">
        <v>1987</v>
      </c>
      <c r="B7403" s="1">
        <v>73</v>
      </c>
      <c r="C7403" s="1">
        <v>52588.83</v>
      </c>
      <c r="D7403" s="1">
        <v>40779.72</v>
      </c>
      <c r="E7403" s="1">
        <v>93368.54</v>
      </c>
    </row>
    <row r="7404" spans="1:5" hidden="1">
      <c r="A7404" s="1">
        <v>1987</v>
      </c>
      <c r="B7404" s="1">
        <v>74</v>
      </c>
      <c r="C7404" s="1">
        <v>49382.83</v>
      </c>
      <c r="D7404" s="1">
        <v>37383.03</v>
      </c>
      <c r="E7404" s="1">
        <v>86765.85</v>
      </c>
    </row>
    <row r="7405" spans="1:5" hidden="1">
      <c r="A7405" s="1">
        <v>1987</v>
      </c>
      <c r="B7405" s="1">
        <v>75</v>
      </c>
      <c r="C7405" s="1">
        <v>46131.45</v>
      </c>
      <c r="D7405" s="1">
        <v>33913.25</v>
      </c>
      <c r="E7405" s="1">
        <v>80044.69</v>
      </c>
    </row>
    <row r="7406" spans="1:5" hidden="1">
      <c r="A7406" s="1">
        <v>1987</v>
      </c>
      <c r="B7406" s="1">
        <v>76</v>
      </c>
      <c r="C7406" s="1">
        <v>43438.96</v>
      </c>
      <c r="D7406" s="1">
        <v>30874.82</v>
      </c>
      <c r="E7406" s="1">
        <v>74313.77</v>
      </c>
    </row>
    <row r="7407" spans="1:5" hidden="1">
      <c r="A7407" s="1">
        <v>1987</v>
      </c>
      <c r="B7407" s="1">
        <v>77</v>
      </c>
      <c r="C7407" s="1">
        <v>39908.46</v>
      </c>
      <c r="D7407" s="1">
        <v>27534.959999999999</v>
      </c>
      <c r="E7407" s="1">
        <v>67443.41</v>
      </c>
    </row>
    <row r="7408" spans="1:5" hidden="1">
      <c r="A7408" s="1">
        <v>1987</v>
      </c>
      <c r="B7408" s="1">
        <v>78</v>
      </c>
      <c r="C7408" s="1">
        <v>36149.230000000003</v>
      </c>
      <c r="D7408" s="1">
        <v>24145.86</v>
      </c>
      <c r="E7408" s="1">
        <v>60295.09</v>
      </c>
    </row>
    <row r="7409" spans="1:5" hidden="1">
      <c r="A7409" s="1">
        <v>1987</v>
      </c>
      <c r="B7409" s="1">
        <v>79</v>
      </c>
      <c r="C7409" s="1">
        <v>33251.94</v>
      </c>
      <c r="D7409" s="1">
        <v>21395.88</v>
      </c>
      <c r="E7409" s="1">
        <v>54647.81</v>
      </c>
    </row>
    <row r="7410" spans="1:5" hidden="1">
      <c r="A7410" s="1">
        <v>1987</v>
      </c>
      <c r="B7410" s="1">
        <v>80</v>
      </c>
      <c r="C7410" s="1">
        <v>30221.279999999999</v>
      </c>
      <c r="D7410" s="1">
        <v>18475.47</v>
      </c>
      <c r="E7410" s="1">
        <v>48696.74</v>
      </c>
    </row>
    <row r="7411" spans="1:5" hidden="1">
      <c r="A7411" s="1">
        <v>1987</v>
      </c>
      <c r="B7411" s="1">
        <v>81</v>
      </c>
      <c r="C7411" s="1">
        <v>27508.49</v>
      </c>
      <c r="D7411" s="1">
        <v>15930.55</v>
      </c>
      <c r="E7411" s="1">
        <v>43439.040000000001</v>
      </c>
    </row>
    <row r="7412" spans="1:5" hidden="1">
      <c r="A7412" s="1">
        <v>1987</v>
      </c>
      <c r="B7412" s="1">
        <v>82</v>
      </c>
      <c r="C7412" s="1">
        <v>24782.83</v>
      </c>
      <c r="D7412" s="1">
        <v>13804.7</v>
      </c>
      <c r="E7412" s="1">
        <v>38587.53</v>
      </c>
    </row>
    <row r="7413" spans="1:5" hidden="1">
      <c r="A7413" s="1">
        <v>1987</v>
      </c>
      <c r="B7413" s="1">
        <v>83</v>
      </c>
      <c r="C7413" s="1">
        <v>21554.28</v>
      </c>
      <c r="D7413" s="1">
        <v>11506.53</v>
      </c>
      <c r="E7413" s="1">
        <v>33060.81</v>
      </c>
    </row>
    <row r="7414" spans="1:5" hidden="1">
      <c r="A7414" s="1">
        <v>1987</v>
      </c>
      <c r="B7414" s="1">
        <v>84</v>
      </c>
      <c r="C7414" s="1">
        <v>18743.5</v>
      </c>
      <c r="D7414" s="1">
        <v>9396.68</v>
      </c>
      <c r="E7414" s="1">
        <v>28140.18</v>
      </c>
    </row>
    <row r="7415" spans="1:5" hidden="1">
      <c r="A7415" s="1">
        <v>1987</v>
      </c>
      <c r="B7415" s="1">
        <v>85</v>
      </c>
      <c r="C7415" s="1">
        <v>16861.98</v>
      </c>
      <c r="D7415" s="1">
        <v>7707.15</v>
      </c>
      <c r="E7415" s="1">
        <v>24569.13</v>
      </c>
    </row>
    <row r="7416" spans="1:5" hidden="1">
      <c r="A7416" s="1">
        <v>1987</v>
      </c>
      <c r="B7416" s="1">
        <v>86</v>
      </c>
      <c r="C7416" s="1">
        <v>15144.22</v>
      </c>
      <c r="D7416" s="1">
        <v>6504.08</v>
      </c>
      <c r="E7416" s="1">
        <v>21648.3</v>
      </c>
    </row>
    <row r="7417" spans="1:5" hidden="1">
      <c r="A7417" s="1">
        <v>1987</v>
      </c>
      <c r="B7417" s="1">
        <v>87</v>
      </c>
      <c r="C7417" s="1">
        <v>12963.49</v>
      </c>
      <c r="D7417" s="1">
        <v>5166.55</v>
      </c>
      <c r="E7417" s="1">
        <v>18130.04</v>
      </c>
    </row>
    <row r="7418" spans="1:5" hidden="1">
      <c r="A7418" s="1">
        <v>1987</v>
      </c>
      <c r="B7418" s="1">
        <v>88</v>
      </c>
      <c r="C7418" s="1">
        <v>10325.76</v>
      </c>
      <c r="D7418" s="1">
        <v>3772.32</v>
      </c>
      <c r="E7418" s="1">
        <v>14098.08</v>
      </c>
    </row>
    <row r="7419" spans="1:5" hidden="1">
      <c r="A7419" s="1">
        <v>1987</v>
      </c>
      <c r="B7419" s="1">
        <v>89</v>
      </c>
      <c r="C7419" s="1">
        <v>8427.81</v>
      </c>
      <c r="D7419" s="1">
        <v>2862.42</v>
      </c>
      <c r="E7419" s="1">
        <v>11290.23</v>
      </c>
    </row>
    <row r="7420" spans="1:5" hidden="1">
      <c r="A7420" s="1">
        <v>1987</v>
      </c>
      <c r="B7420" s="1">
        <v>90</v>
      </c>
      <c r="C7420" s="1">
        <v>7041.5</v>
      </c>
      <c r="D7420" s="1">
        <v>2190.9699999999998</v>
      </c>
      <c r="E7420" s="1">
        <v>9232.4699999999993</v>
      </c>
    </row>
    <row r="7421" spans="1:5" hidden="1">
      <c r="A7421" s="1">
        <v>1987</v>
      </c>
      <c r="B7421" s="1">
        <v>91</v>
      </c>
      <c r="C7421" s="1">
        <v>5783.51</v>
      </c>
      <c r="D7421" s="1">
        <v>1679.58</v>
      </c>
      <c r="E7421" s="1">
        <v>7463.09</v>
      </c>
    </row>
    <row r="7422" spans="1:5" hidden="1">
      <c r="A7422" s="1">
        <v>1987</v>
      </c>
      <c r="B7422" s="1">
        <v>92</v>
      </c>
      <c r="C7422" s="1">
        <v>4613.3599999999997</v>
      </c>
      <c r="D7422" s="1">
        <v>1241.47</v>
      </c>
      <c r="E7422" s="1">
        <v>5854.83</v>
      </c>
    </row>
    <row r="7423" spans="1:5" hidden="1">
      <c r="A7423" s="1">
        <v>1987</v>
      </c>
      <c r="B7423" s="1">
        <v>93</v>
      </c>
      <c r="C7423" s="1">
        <v>3587.92</v>
      </c>
      <c r="D7423" s="1">
        <v>968.01</v>
      </c>
      <c r="E7423" s="1">
        <v>4555.93</v>
      </c>
    </row>
    <row r="7424" spans="1:5" hidden="1">
      <c r="A7424" s="1">
        <v>1987</v>
      </c>
      <c r="B7424" s="1">
        <v>94</v>
      </c>
      <c r="C7424" s="1">
        <v>2687.29</v>
      </c>
      <c r="D7424" s="1">
        <v>694.54</v>
      </c>
      <c r="E7424" s="1">
        <v>3381.83</v>
      </c>
    </row>
    <row r="7425" spans="1:5" hidden="1">
      <c r="A7425" s="1">
        <v>1987</v>
      </c>
      <c r="B7425" s="1">
        <v>95</v>
      </c>
      <c r="C7425" s="1">
        <v>2038.23</v>
      </c>
      <c r="D7425" s="1">
        <v>480.12</v>
      </c>
      <c r="E7425" s="1">
        <v>2518.34</v>
      </c>
    </row>
    <row r="7426" spans="1:5" hidden="1">
      <c r="A7426" s="1">
        <v>1987</v>
      </c>
      <c r="B7426" s="1">
        <v>96</v>
      </c>
      <c r="C7426" s="1">
        <v>1478.63</v>
      </c>
      <c r="D7426" s="1">
        <v>370.16</v>
      </c>
      <c r="E7426" s="1">
        <v>1848.79</v>
      </c>
    </row>
    <row r="7427" spans="1:5" hidden="1">
      <c r="A7427" s="1">
        <v>1987</v>
      </c>
      <c r="B7427" s="1">
        <v>97</v>
      </c>
      <c r="C7427" s="1">
        <v>1003.65</v>
      </c>
      <c r="D7427" s="1">
        <v>240.77</v>
      </c>
      <c r="E7427" s="1">
        <v>1244.42</v>
      </c>
    </row>
    <row r="7428" spans="1:5" hidden="1">
      <c r="A7428" s="1">
        <v>1987</v>
      </c>
      <c r="B7428" s="1">
        <v>98</v>
      </c>
      <c r="C7428" s="1">
        <v>652.41</v>
      </c>
      <c r="D7428" s="1">
        <v>143.76</v>
      </c>
      <c r="E7428" s="1">
        <v>796.17</v>
      </c>
    </row>
    <row r="7429" spans="1:5" hidden="1">
      <c r="A7429" s="1">
        <v>1987</v>
      </c>
      <c r="B7429" s="1">
        <v>99</v>
      </c>
      <c r="C7429" s="1">
        <v>425.72</v>
      </c>
      <c r="D7429" s="1">
        <v>83.16</v>
      </c>
      <c r="E7429" s="1">
        <v>508.89</v>
      </c>
    </row>
    <row r="7430" spans="1:5" hidden="1">
      <c r="A7430" s="1">
        <v>1987</v>
      </c>
      <c r="B7430" s="1">
        <v>100</v>
      </c>
      <c r="C7430" s="1">
        <v>272.85000000000002</v>
      </c>
      <c r="D7430" s="1">
        <v>51.49</v>
      </c>
      <c r="E7430" s="1">
        <v>324.33999999999997</v>
      </c>
    </row>
    <row r="7431" spans="1:5" hidden="1">
      <c r="A7431" s="1">
        <v>1987</v>
      </c>
      <c r="B7431" s="1">
        <v>101</v>
      </c>
      <c r="C7431" s="1">
        <v>158.51</v>
      </c>
      <c r="D7431" s="1">
        <v>34.090000000000003</v>
      </c>
      <c r="E7431" s="1">
        <v>192.6</v>
      </c>
    </row>
    <row r="7432" spans="1:5" hidden="1">
      <c r="A7432" s="1">
        <v>1987</v>
      </c>
      <c r="B7432" s="1">
        <v>102</v>
      </c>
      <c r="C7432" s="1">
        <v>92.05</v>
      </c>
      <c r="D7432" s="1">
        <v>20.149999999999999</v>
      </c>
      <c r="E7432" s="1">
        <v>112.2</v>
      </c>
    </row>
    <row r="7433" spans="1:5" hidden="1">
      <c r="A7433" s="1">
        <v>1987</v>
      </c>
      <c r="B7433" s="1">
        <v>103</v>
      </c>
      <c r="C7433" s="1">
        <v>55.25</v>
      </c>
      <c r="D7433" s="1">
        <v>10.43</v>
      </c>
      <c r="E7433" s="1">
        <v>65.680000000000007</v>
      </c>
    </row>
    <row r="7434" spans="1:5" hidden="1">
      <c r="A7434" s="1">
        <v>1987</v>
      </c>
      <c r="B7434" s="1">
        <v>104</v>
      </c>
      <c r="C7434" s="1">
        <v>32.24</v>
      </c>
      <c r="D7434" s="1">
        <v>5.15</v>
      </c>
      <c r="E7434" s="1">
        <v>37.39</v>
      </c>
    </row>
    <row r="7435" spans="1:5" hidden="1">
      <c r="A7435" s="1">
        <v>1987</v>
      </c>
      <c r="B7435" s="1">
        <v>105</v>
      </c>
      <c r="C7435" s="1">
        <v>16.440000000000001</v>
      </c>
      <c r="D7435" s="1">
        <v>2.58</v>
      </c>
      <c r="E7435" s="1">
        <v>19.02</v>
      </c>
    </row>
    <row r="7436" spans="1:5" hidden="1">
      <c r="A7436" s="1">
        <v>1987</v>
      </c>
      <c r="B7436" s="1">
        <v>106</v>
      </c>
      <c r="C7436" s="1">
        <v>8.02</v>
      </c>
      <c r="D7436" s="1">
        <v>1.42</v>
      </c>
      <c r="E7436" s="1">
        <v>9.43</v>
      </c>
    </row>
    <row r="7437" spans="1:5" hidden="1">
      <c r="A7437" s="1">
        <v>1987</v>
      </c>
      <c r="B7437" s="1">
        <v>107</v>
      </c>
      <c r="C7437" s="1">
        <v>3.89</v>
      </c>
      <c r="D7437" s="1">
        <v>0.75</v>
      </c>
      <c r="E7437" s="1">
        <v>4.6399999999999997</v>
      </c>
    </row>
    <row r="7438" spans="1:5" hidden="1">
      <c r="A7438" s="1">
        <v>1987</v>
      </c>
      <c r="B7438" s="1">
        <v>108</v>
      </c>
      <c r="C7438" s="1">
        <v>1.04</v>
      </c>
      <c r="D7438" s="1">
        <v>0.33</v>
      </c>
      <c r="E7438" s="1">
        <v>1.37</v>
      </c>
    </row>
    <row r="7439" spans="1:5" hidden="1">
      <c r="A7439" s="1">
        <v>1987</v>
      </c>
      <c r="B7439" s="1">
        <v>109</v>
      </c>
      <c r="C7439" s="1">
        <v>0</v>
      </c>
      <c r="D7439" s="1">
        <v>0.42</v>
      </c>
      <c r="E7439" s="1">
        <v>0.42</v>
      </c>
    </row>
    <row r="7440" spans="1:5" hidden="1">
      <c r="A7440" s="1">
        <v>1987</v>
      </c>
      <c r="B7440" s="1" t="s">
        <v>121</v>
      </c>
      <c r="C7440" s="1">
        <v>0</v>
      </c>
      <c r="D7440" s="1">
        <v>0.36</v>
      </c>
      <c r="E7440" s="1">
        <v>0.36</v>
      </c>
    </row>
    <row r="7441" spans="1:5" hidden="1">
      <c r="A7441" s="1">
        <v>1988</v>
      </c>
      <c r="B7441" s="1">
        <v>0</v>
      </c>
      <c r="C7441" s="1">
        <v>119248.71</v>
      </c>
      <c r="D7441" s="1">
        <v>125282.44</v>
      </c>
      <c r="E7441" s="1">
        <v>244531.16</v>
      </c>
    </row>
    <row r="7442" spans="1:5" hidden="1">
      <c r="A7442" s="1">
        <v>1988</v>
      </c>
      <c r="B7442" s="1">
        <v>1</v>
      </c>
      <c r="C7442" s="1">
        <v>119453.3</v>
      </c>
      <c r="D7442" s="1">
        <v>125550.65</v>
      </c>
      <c r="E7442" s="1">
        <v>245003.96</v>
      </c>
    </row>
    <row r="7443" spans="1:5" hidden="1">
      <c r="A7443" s="1">
        <v>1988</v>
      </c>
      <c r="B7443" s="1">
        <v>2</v>
      </c>
      <c r="C7443" s="1">
        <v>119323.82</v>
      </c>
      <c r="D7443" s="1">
        <v>125266.38</v>
      </c>
      <c r="E7443" s="1">
        <v>244590.2</v>
      </c>
    </row>
    <row r="7444" spans="1:5" hidden="1">
      <c r="A7444" s="1">
        <v>1988</v>
      </c>
      <c r="B7444" s="1">
        <v>3</v>
      </c>
      <c r="C7444" s="1">
        <v>120873.3</v>
      </c>
      <c r="D7444" s="1">
        <v>126502.49</v>
      </c>
      <c r="E7444" s="1">
        <v>247375.79</v>
      </c>
    </row>
    <row r="7445" spans="1:5" hidden="1">
      <c r="A7445" s="1">
        <v>1988</v>
      </c>
      <c r="B7445" s="1">
        <v>4</v>
      </c>
      <c r="C7445" s="1">
        <v>120618.04</v>
      </c>
      <c r="D7445" s="1">
        <v>126509</v>
      </c>
      <c r="E7445" s="1">
        <v>247127.04000000001</v>
      </c>
    </row>
    <row r="7446" spans="1:5" hidden="1">
      <c r="A7446" s="1">
        <v>1988</v>
      </c>
      <c r="B7446" s="1">
        <v>5</v>
      </c>
      <c r="C7446" s="1">
        <v>121253.2</v>
      </c>
      <c r="D7446" s="1">
        <v>127781.65</v>
      </c>
      <c r="E7446" s="1">
        <v>249034.86</v>
      </c>
    </row>
    <row r="7447" spans="1:5" hidden="1">
      <c r="A7447" s="1">
        <v>1988</v>
      </c>
      <c r="B7447" s="1">
        <v>6</v>
      </c>
      <c r="C7447" s="1">
        <v>119912.23</v>
      </c>
      <c r="D7447" s="1">
        <v>126386.44</v>
      </c>
      <c r="E7447" s="1">
        <v>246298.67</v>
      </c>
    </row>
    <row r="7448" spans="1:5" hidden="1">
      <c r="A7448" s="1">
        <v>1988</v>
      </c>
      <c r="B7448" s="1">
        <v>7</v>
      </c>
      <c r="C7448" s="1">
        <v>118693.06</v>
      </c>
      <c r="D7448" s="1">
        <v>125254.1</v>
      </c>
      <c r="E7448" s="1">
        <v>243947.16</v>
      </c>
    </row>
    <row r="7449" spans="1:5" hidden="1">
      <c r="A7449" s="1">
        <v>1988</v>
      </c>
      <c r="B7449" s="1">
        <v>8</v>
      </c>
      <c r="C7449" s="1">
        <v>116444.84</v>
      </c>
      <c r="D7449" s="1">
        <v>123098.12</v>
      </c>
      <c r="E7449" s="1">
        <v>239542.95</v>
      </c>
    </row>
    <row r="7450" spans="1:5" hidden="1">
      <c r="A7450" s="1">
        <v>1988</v>
      </c>
      <c r="B7450" s="1">
        <v>9</v>
      </c>
      <c r="C7450" s="1">
        <v>116827.94</v>
      </c>
      <c r="D7450" s="1">
        <v>123215.92</v>
      </c>
      <c r="E7450" s="1">
        <v>240043.86</v>
      </c>
    </row>
    <row r="7451" spans="1:5" hidden="1">
      <c r="A7451" s="1">
        <v>1988</v>
      </c>
      <c r="B7451" s="1">
        <v>10</v>
      </c>
      <c r="C7451" s="1">
        <v>117604.99</v>
      </c>
      <c r="D7451" s="1">
        <v>123784.3</v>
      </c>
      <c r="E7451" s="1">
        <v>241389.29</v>
      </c>
    </row>
    <row r="7452" spans="1:5" hidden="1">
      <c r="A7452" s="1">
        <v>1988</v>
      </c>
      <c r="B7452" s="1">
        <v>11</v>
      </c>
      <c r="C7452" s="1">
        <v>118426.49</v>
      </c>
      <c r="D7452" s="1">
        <v>124847.03</v>
      </c>
      <c r="E7452" s="1">
        <v>243273.51</v>
      </c>
    </row>
    <row r="7453" spans="1:5" hidden="1">
      <c r="A7453" s="1">
        <v>1988</v>
      </c>
      <c r="B7453" s="1">
        <v>12</v>
      </c>
      <c r="C7453" s="1">
        <v>120837.58</v>
      </c>
      <c r="D7453" s="1">
        <v>127454.57</v>
      </c>
      <c r="E7453" s="1">
        <v>248292.16</v>
      </c>
    </row>
    <row r="7454" spans="1:5" hidden="1">
      <c r="A7454" s="1">
        <v>1988</v>
      </c>
      <c r="B7454" s="1">
        <v>13</v>
      </c>
      <c r="C7454" s="1">
        <v>124521.95</v>
      </c>
      <c r="D7454" s="1">
        <v>131115.47</v>
      </c>
      <c r="E7454" s="1">
        <v>255637.42</v>
      </c>
    </row>
    <row r="7455" spans="1:5" hidden="1">
      <c r="A7455" s="1">
        <v>1988</v>
      </c>
      <c r="B7455" s="1">
        <v>14</v>
      </c>
      <c r="C7455" s="1">
        <v>128776.42</v>
      </c>
      <c r="D7455" s="1">
        <v>135593.57999999999</v>
      </c>
      <c r="E7455" s="1">
        <v>264370</v>
      </c>
    </row>
    <row r="7456" spans="1:5" hidden="1">
      <c r="A7456" s="1">
        <v>1988</v>
      </c>
      <c r="B7456" s="1">
        <v>15</v>
      </c>
      <c r="C7456" s="1">
        <v>134605.57</v>
      </c>
      <c r="D7456" s="1">
        <v>141484.98000000001</v>
      </c>
      <c r="E7456" s="1">
        <v>276090.55</v>
      </c>
    </row>
    <row r="7457" spans="1:5" hidden="1">
      <c r="A7457" s="1">
        <v>1988</v>
      </c>
      <c r="B7457" s="1">
        <v>16</v>
      </c>
      <c r="C7457" s="1">
        <v>140204.49</v>
      </c>
      <c r="D7457" s="1">
        <v>146675.99</v>
      </c>
      <c r="E7457" s="1">
        <v>286880.48</v>
      </c>
    </row>
    <row r="7458" spans="1:5" hidden="1">
      <c r="A7458" s="1">
        <v>1988</v>
      </c>
      <c r="B7458" s="1">
        <v>17</v>
      </c>
      <c r="C7458" s="1">
        <v>143281.28</v>
      </c>
      <c r="D7458" s="1">
        <v>149287.79999999999</v>
      </c>
      <c r="E7458" s="1">
        <v>292569.08</v>
      </c>
    </row>
    <row r="7459" spans="1:5" hidden="1">
      <c r="A7459" s="1">
        <v>1988</v>
      </c>
      <c r="B7459" s="1">
        <v>18</v>
      </c>
      <c r="C7459" s="1">
        <v>136260.89000000001</v>
      </c>
      <c r="D7459" s="1">
        <v>141637.35</v>
      </c>
      <c r="E7459" s="1">
        <v>277898.23999999999</v>
      </c>
    </row>
    <row r="7460" spans="1:5" hidden="1">
      <c r="A7460" s="1">
        <v>1988</v>
      </c>
      <c r="B7460" s="1">
        <v>19</v>
      </c>
      <c r="C7460" s="1">
        <v>134337.95000000001</v>
      </c>
      <c r="D7460" s="1">
        <v>139341.48000000001</v>
      </c>
      <c r="E7460" s="1">
        <v>273679.43</v>
      </c>
    </row>
    <row r="7461" spans="1:5" hidden="1">
      <c r="A7461" s="1">
        <v>1988</v>
      </c>
      <c r="B7461" s="1">
        <v>20</v>
      </c>
      <c r="C7461" s="1">
        <v>129758.57</v>
      </c>
      <c r="D7461" s="1">
        <v>134405.75</v>
      </c>
      <c r="E7461" s="1">
        <v>264164.31</v>
      </c>
    </row>
    <row r="7462" spans="1:5" hidden="1">
      <c r="A7462" s="1">
        <v>1988</v>
      </c>
      <c r="B7462" s="1">
        <v>21</v>
      </c>
      <c r="C7462" s="1">
        <v>129088.08</v>
      </c>
      <c r="D7462" s="1">
        <v>133478.13</v>
      </c>
      <c r="E7462" s="1">
        <v>262566.21000000002</v>
      </c>
    </row>
    <row r="7463" spans="1:5" hidden="1">
      <c r="A7463" s="1">
        <v>1988</v>
      </c>
      <c r="B7463" s="1">
        <v>22</v>
      </c>
      <c r="C7463" s="1">
        <v>128800.81</v>
      </c>
      <c r="D7463" s="1">
        <v>132660.07</v>
      </c>
      <c r="E7463" s="1">
        <v>261460.88</v>
      </c>
    </row>
    <row r="7464" spans="1:5" hidden="1">
      <c r="A7464" s="1">
        <v>1988</v>
      </c>
      <c r="B7464" s="1">
        <v>23</v>
      </c>
      <c r="C7464" s="1">
        <v>130990.62</v>
      </c>
      <c r="D7464" s="1">
        <v>134628.44</v>
      </c>
      <c r="E7464" s="1">
        <v>265619.06</v>
      </c>
    </row>
    <row r="7465" spans="1:5" hidden="1">
      <c r="A7465" s="1">
        <v>1988</v>
      </c>
      <c r="B7465" s="1">
        <v>24</v>
      </c>
      <c r="C7465" s="1">
        <v>134524.34</v>
      </c>
      <c r="D7465" s="1">
        <v>138236.42000000001</v>
      </c>
      <c r="E7465" s="1">
        <v>272760.76</v>
      </c>
    </row>
    <row r="7466" spans="1:5" hidden="1">
      <c r="A7466" s="1">
        <v>1988</v>
      </c>
      <c r="B7466" s="1">
        <v>25</v>
      </c>
      <c r="C7466" s="1">
        <v>137822.85</v>
      </c>
      <c r="D7466" s="1">
        <v>141278.93</v>
      </c>
      <c r="E7466" s="1">
        <v>279101.78000000003</v>
      </c>
    </row>
    <row r="7467" spans="1:5" hidden="1">
      <c r="A7467" s="1">
        <v>1988</v>
      </c>
      <c r="B7467" s="1">
        <v>26</v>
      </c>
      <c r="C7467" s="1">
        <v>140418.47</v>
      </c>
      <c r="D7467" s="1">
        <v>143179.29999999999</v>
      </c>
      <c r="E7467" s="1">
        <v>283597.77</v>
      </c>
    </row>
    <row r="7468" spans="1:5" hidden="1">
      <c r="A7468" s="1">
        <v>1988</v>
      </c>
      <c r="B7468" s="1">
        <v>27</v>
      </c>
      <c r="C7468" s="1">
        <v>141077.31</v>
      </c>
      <c r="D7468" s="1">
        <v>143285.79</v>
      </c>
      <c r="E7468" s="1">
        <v>284363.09999999998</v>
      </c>
    </row>
    <row r="7469" spans="1:5" hidden="1">
      <c r="A7469" s="1">
        <v>1988</v>
      </c>
      <c r="B7469" s="1">
        <v>28</v>
      </c>
      <c r="C7469" s="1">
        <v>139532.15</v>
      </c>
      <c r="D7469" s="1">
        <v>141671.78</v>
      </c>
      <c r="E7469" s="1">
        <v>281203.93</v>
      </c>
    </row>
    <row r="7470" spans="1:5" hidden="1">
      <c r="A7470" s="1">
        <v>1988</v>
      </c>
      <c r="B7470" s="1">
        <v>29</v>
      </c>
      <c r="C7470" s="1">
        <v>136960.45000000001</v>
      </c>
      <c r="D7470" s="1">
        <v>138833.57</v>
      </c>
      <c r="E7470" s="1">
        <v>275794.02</v>
      </c>
    </row>
    <row r="7471" spans="1:5" hidden="1">
      <c r="A7471" s="1">
        <v>1988</v>
      </c>
      <c r="B7471" s="1">
        <v>30</v>
      </c>
      <c r="C7471" s="1">
        <v>135102.49</v>
      </c>
      <c r="D7471" s="1">
        <v>136485.57</v>
      </c>
      <c r="E7471" s="1">
        <v>271588.06</v>
      </c>
    </row>
    <row r="7472" spans="1:5" hidden="1">
      <c r="A7472" s="1">
        <v>1988</v>
      </c>
      <c r="B7472" s="1">
        <v>31</v>
      </c>
      <c r="C7472" s="1">
        <v>133879.37</v>
      </c>
      <c r="D7472" s="1">
        <v>135367.26</v>
      </c>
      <c r="E7472" s="1">
        <v>269246.62</v>
      </c>
    </row>
    <row r="7473" spans="1:5" hidden="1">
      <c r="A7473" s="1">
        <v>1988</v>
      </c>
      <c r="B7473" s="1">
        <v>32</v>
      </c>
      <c r="C7473" s="1">
        <v>132532.81</v>
      </c>
      <c r="D7473" s="1">
        <v>133573.62</v>
      </c>
      <c r="E7473" s="1">
        <v>266106.43</v>
      </c>
    </row>
    <row r="7474" spans="1:5" hidden="1">
      <c r="A7474" s="1">
        <v>1988</v>
      </c>
      <c r="B7474" s="1">
        <v>33</v>
      </c>
      <c r="C7474" s="1">
        <v>130523.03</v>
      </c>
      <c r="D7474" s="1">
        <v>130272.7</v>
      </c>
      <c r="E7474" s="1">
        <v>260795.72</v>
      </c>
    </row>
    <row r="7475" spans="1:5" hidden="1">
      <c r="A7475" s="1">
        <v>1988</v>
      </c>
      <c r="B7475" s="1">
        <v>34</v>
      </c>
      <c r="C7475" s="1">
        <v>129386.09</v>
      </c>
      <c r="D7475" s="1">
        <v>128743.18</v>
      </c>
      <c r="E7475" s="1">
        <v>258129.28</v>
      </c>
    </row>
    <row r="7476" spans="1:5" hidden="1">
      <c r="A7476" s="1">
        <v>1988</v>
      </c>
      <c r="B7476" s="1">
        <v>35</v>
      </c>
      <c r="C7476" s="1">
        <v>128551.49</v>
      </c>
      <c r="D7476" s="1">
        <v>128329.23</v>
      </c>
      <c r="E7476" s="1">
        <v>256880.71</v>
      </c>
    </row>
    <row r="7477" spans="1:5" hidden="1">
      <c r="A7477" s="1">
        <v>1988</v>
      </c>
      <c r="B7477" s="1">
        <v>36</v>
      </c>
      <c r="C7477" s="1">
        <v>127771.35</v>
      </c>
      <c r="D7477" s="1">
        <v>128329.84</v>
      </c>
      <c r="E7477" s="1">
        <v>256101.19</v>
      </c>
    </row>
    <row r="7478" spans="1:5" hidden="1">
      <c r="A7478" s="1">
        <v>1988</v>
      </c>
      <c r="B7478" s="1">
        <v>37</v>
      </c>
      <c r="C7478" s="1">
        <v>128011.51</v>
      </c>
      <c r="D7478" s="1">
        <v>129243.85</v>
      </c>
      <c r="E7478" s="1">
        <v>257255.36</v>
      </c>
    </row>
    <row r="7479" spans="1:5" hidden="1">
      <c r="A7479" s="1">
        <v>1988</v>
      </c>
      <c r="B7479" s="1">
        <v>38</v>
      </c>
      <c r="C7479" s="1">
        <v>126148.74</v>
      </c>
      <c r="D7479" s="1">
        <v>128219.96</v>
      </c>
      <c r="E7479" s="1">
        <v>254368.7</v>
      </c>
    </row>
    <row r="7480" spans="1:5" hidden="1">
      <c r="A7480" s="1">
        <v>1988</v>
      </c>
      <c r="B7480" s="1">
        <v>39</v>
      </c>
      <c r="C7480" s="1">
        <v>124299.08</v>
      </c>
      <c r="D7480" s="1">
        <v>127482.42</v>
      </c>
      <c r="E7480" s="1">
        <v>251781.5</v>
      </c>
    </row>
    <row r="7481" spans="1:5" hidden="1">
      <c r="A7481" s="1">
        <v>1988</v>
      </c>
      <c r="B7481" s="1">
        <v>40</v>
      </c>
      <c r="C7481" s="1">
        <v>125855.26</v>
      </c>
      <c r="D7481" s="1">
        <v>130447.87</v>
      </c>
      <c r="E7481" s="1">
        <v>256303.13</v>
      </c>
    </row>
    <row r="7482" spans="1:5" hidden="1">
      <c r="A7482" s="1">
        <v>1988</v>
      </c>
      <c r="B7482" s="1">
        <v>41</v>
      </c>
      <c r="C7482" s="1">
        <v>123120.2</v>
      </c>
      <c r="D7482" s="1">
        <v>129030.39</v>
      </c>
      <c r="E7482" s="1">
        <v>252150.6</v>
      </c>
    </row>
    <row r="7483" spans="1:5" hidden="1">
      <c r="A7483" s="1">
        <v>1988</v>
      </c>
      <c r="B7483" s="1">
        <v>42</v>
      </c>
      <c r="C7483" s="1">
        <v>113220.84</v>
      </c>
      <c r="D7483" s="1">
        <v>118925.06</v>
      </c>
      <c r="E7483" s="1">
        <v>232145.9</v>
      </c>
    </row>
    <row r="7484" spans="1:5" hidden="1">
      <c r="A7484" s="1">
        <v>1988</v>
      </c>
      <c r="B7484" s="1">
        <v>43</v>
      </c>
      <c r="C7484" s="1">
        <v>105458.92</v>
      </c>
      <c r="D7484" s="1">
        <v>110294.34</v>
      </c>
      <c r="E7484" s="1">
        <v>215753.26</v>
      </c>
    </row>
    <row r="7485" spans="1:5" hidden="1">
      <c r="A7485" s="1">
        <v>1988</v>
      </c>
      <c r="B7485" s="1">
        <v>44</v>
      </c>
      <c r="C7485" s="1">
        <v>100428.86</v>
      </c>
      <c r="D7485" s="1">
        <v>105009.89</v>
      </c>
      <c r="E7485" s="1">
        <v>205438.76</v>
      </c>
    </row>
    <row r="7486" spans="1:5" hidden="1">
      <c r="A7486" s="1">
        <v>1988</v>
      </c>
      <c r="B7486" s="1">
        <v>45</v>
      </c>
      <c r="C7486" s="1">
        <v>93937.45</v>
      </c>
      <c r="D7486" s="1">
        <v>98945.75</v>
      </c>
      <c r="E7486" s="1">
        <v>192883.20000000001</v>
      </c>
    </row>
    <row r="7487" spans="1:5" hidden="1">
      <c r="A7487" s="1">
        <v>1988</v>
      </c>
      <c r="B7487" s="1">
        <v>46</v>
      </c>
      <c r="C7487" s="1">
        <v>89953.2</v>
      </c>
      <c r="D7487" s="1">
        <v>95326.63</v>
      </c>
      <c r="E7487" s="1">
        <v>185279.83</v>
      </c>
    </row>
    <row r="7488" spans="1:5" hidden="1">
      <c r="A7488" s="1">
        <v>1988</v>
      </c>
      <c r="B7488" s="1">
        <v>47</v>
      </c>
      <c r="C7488" s="1">
        <v>87566.43</v>
      </c>
      <c r="D7488" s="1">
        <v>93064.72</v>
      </c>
      <c r="E7488" s="1">
        <v>180631.15</v>
      </c>
    </row>
    <row r="7489" spans="1:5" hidden="1">
      <c r="A7489" s="1">
        <v>1988</v>
      </c>
      <c r="B7489" s="1">
        <v>48</v>
      </c>
      <c r="C7489" s="1">
        <v>84108.7</v>
      </c>
      <c r="D7489" s="1">
        <v>89308.52</v>
      </c>
      <c r="E7489" s="1">
        <v>173417.21</v>
      </c>
    </row>
    <row r="7490" spans="1:5" hidden="1">
      <c r="A7490" s="1">
        <v>1988</v>
      </c>
      <c r="B7490" s="1">
        <v>49</v>
      </c>
      <c r="C7490" s="1">
        <v>81549.75</v>
      </c>
      <c r="D7490" s="1">
        <v>86164.09</v>
      </c>
      <c r="E7490" s="1">
        <v>167713.82999999999</v>
      </c>
    </row>
    <row r="7491" spans="1:5" hidden="1">
      <c r="A7491" s="1">
        <v>1988</v>
      </c>
      <c r="B7491" s="1">
        <v>50</v>
      </c>
      <c r="C7491" s="1">
        <v>80009.53</v>
      </c>
      <c r="D7491" s="1">
        <v>84155.95</v>
      </c>
      <c r="E7491" s="1">
        <v>164165.48000000001</v>
      </c>
    </row>
    <row r="7492" spans="1:5" hidden="1">
      <c r="A7492" s="1">
        <v>1988</v>
      </c>
      <c r="B7492" s="1">
        <v>51</v>
      </c>
      <c r="C7492" s="1">
        <v>78615.8</v>
      </c>
      <c r="D7492" s="1">
        <v>82335.740000000005</v>
      </c>
      <c r="E7492" s="1">
        <v>160951.54</v>
      </c>
    </row>
    <row r="7493" spans="1:5" hidden="1">
      <c r="A7493" s="1">
        <v>1988</v>
      </c>
      <c r="B7493" s="1">
        <v>52</v>
      </c>
      <c r="C7493" s="1">
        <v>75911.199999999997</v>
      </c>
      <c r="D7493" s="1">
        <v>79049.75</v>
      </c>
      <c r="E7493" s="1">
        <v>154960.95999999999</v>
      </c>
    </row>
    <row r="7494" spans="1:5" hidden="1">
      <c r="A7494" s="1">
        <v>1988</v>
      </c>
      <c r="B7494" s="1">
        <v>53</v>
      </c>
      <c r="C7494" s="1">
        <v>72467.520000000004</v>
      </c>
      <c r="D7494" s="1">
        <v>75276.63</v>
      </c>
      <c r="E7494" s="1">
        <v>147744.15</v>
      </c>
    </row>
    <row r="7495" spans="1:5" hidden="1">
      <c r="A7495" s="1">
        <v>1988</v>
      </c>
      <c r="B7495" s="1">
        <v>54</v>
      </c>
      <c r="C7495" s="1">
        <v>71049.119999999995</v>
      </c>
      <c r="D7495" s="1">
        <v>73825.600000000006</v>
      </c>
      <c r="E7495" s="1">
        <v>144874.72</v>
      </c>
    </row>
    <row r="7496" spans="1:5" hidden="1">
      <c r="A7496" s="1">
        <v>1988</v>
      </c>
      <c r="B7496" s="1">
        <v>55</v>
      </c>
      <c r="C7496" s="1">
        <v>70498.92</v>
      </c>
      <c r="D7496" s="1">
        <v>73338.2</v>
      </c>
      <c r="E7496" s="1">
        <v>143837.12</v>
      </c>
    </row>
    <row r="7497" spans="1:5" hidden="1">
      <c r="A7497" s="1">
        <v>1988</v>
      </c>
      <c r="B7497" s="1">
        <v>56</v>
      </c>
      <c r="C7497" s="1">
        <v>71429.23</v>
      </c>
      <c r="D7497" s="1">
        <v>74026.899999999994</v>
      </c>
      <c r="E7497" s="1">
        <v>145456.13</v>
      </c>
    </row>
    <row r="7498" spans="1:5" hidden="1">
      <c r="A7498" s="1">
        <v>1988</v>
      </c>
      <c r="B7498" s="1">
        <v>57</v>
      </c>
      <c r="C7498" s="1">
        <v>73922.27</v>
      </c>
      <c r="D7498" s="1">
        <v>75895.67</v>
      </c>
      <c r="E7498" s="1">
        <v>149817.94</v>
      </c>
    </row>
    <row r="7499" spans="1:5" hidden="1">
      <c r="A7499" s="1">
        <v>1988</v>
      </c>
      <c r="B7499" s="1">
        <v>58</v>
      </c>
      <c r="C7499" s="1">
        <v>74164.070000000007</v>
      </c>
      <c r="D7499" s="1">
        <v>76345.740000000005</v>
      </c>
      <c r="E7499" s="1">
        <v>150509.81</v>
      </c>
    </row>
    <row r="7500" spans="1:5" hidden="1">
      <c r="A7500" s="1">
        <v>1988</v>
      </c>
      <c r="B7500" s="1">
        <v>59</v>
      </c>
      <c r="C7500" s="1">
        <v>73794.97</v>
      </c>
      <c r="D7500" s="1">
        <v>75913.36</v>
      </c>
      <c r="E7500" s="1">
        <v>149708.32999999999</v>
      </c>
    </row>
    <row r="7501" spans="1:5" hidden="1">
      <c r="A7501" s="1">
        <v>1988</v>
      </c>
      <c r="B7501" s="1">
        <v>60</v>
      </c>
      <c r="C7501" s="1">
        <v>74297.77</v>
      </c>
      <c r="D7501" s="1">
        <v>75300.100000000006</v>
      </c>
      <c r="E7501" s="1">
        <v>149597.88</v>
      </c>
    </row>
    <row r="7502" spans="1:5" hidden="1">
      <c r="A7502" s="1">
        <v>1988</v>
      </c>
      <c r="B7502" s="1">
        <v>61</v>
      </c>
      <c r="C7502" s="1">
        <v>74946.720000000001</v>
      </c>
      <c r="D7502" s="1">
        <v>74543.19</v>
      </c>
      <c r="E7502" s="1">
        <v>149489.92000000001</v>
      </c>
    </row>
    <row r="7503" spans="1:5" hidden="1">
      <c r="A7503" s="1">
        <v>1988</v>
      </c>
      <c r="B7503" s="1">
        <v>62</v>
      </c>
      <c r="C7503" s="1">
        <v>74929.27</v>
      </c>
      <c r="D7503" s="1">
        <v>72904.039999999994</v>
      </c>
      <c r="E7503" s="1">
        <v>147833.31</v>
      </c>
    </row>
    <row r="7504" spans="1:5" hidden="1">
      <c r="A7504" s="1">
        <v>1988</v>
      </c>
      <c r="B7504" s="1">
        <v>63</v>
      </c>
      <c r="C7504" s="1">
        <v>73381.06</v>
      </c>
      <c r="D7504" s="1">
        <v>70099.570000000007</v>
      </c>
      <c r="E7504" s="1">
        <v>143480.63</v>
      </c>
    </row>
    <row r="7505" spans="1:5" hidden="1">
      <c r="A7505" s="1">
        <v>1988</v>
      </c>
      <c r="B7505" s="1">
        <v>64</v>
      </c>
      <c r="C7505" s="1">
        <v>72225.05</v>
      </c>
      <c r="D7505" s="1">
        <v>67786.16</v>
      </c>
      <c r="E7505" s="1">
        <v>140011.21</v>
      </c>
    </row>
    <row r="7506" spans="1:5" hidden="1">
      <c r="A7506" s="1">
        <v>1988</v>
      </c>
      <c r="B7506" s="1">
        <v>65</v>
      </c>
      <c r="C7506" s="1">
        <v>71235.81</v>
      </c>
      <c r="D7506" s="1">
        <v>65736.34</v>
      </c>
      <c r="E7506" s="1">
        <v>136972.15</v>
      </c>
    </row>
    <row r="7507" spans="1:5" hidden="1">
      <c r="A7507" s="1">
        <v>1988</v>
      </c>
      <c r="B7507" s="1">
        <v>66</v>
      </c>
      <c r="C7507" s="1">
        <v>70397.31</v>
      </c>
      <c r="D7507" s="1">
        <v>63709.13</v>
      </c>
      <c r="E7507" s="1">
        <v>134106.44</v>
      </c>
    </row>
    <row r="7508" spans="1:5" hidden="1">
      <c r="A7508" s="1">
        <v>1988</v>
      </c>
      <c r="B7508" s="1">
        <v>67</v>
      </c>
      <c r="C7508" s="1">
        <v>68409</v>
      </c>
      <c r="D7508" s="1">
        <v>60475.28</v>
      </c>
      <c r="E7508" s="1">
        <v>128884.27</v>
      </c>
    </row>
    <row r="7509" spans="1:5" hidden="1">
      <c r="A7509" s="1">
        <v>1988</v>
      </c>
      <c r="B7509" s="1">
        <v>68</v>
      </c>
      <c r="C7509" s="1">
        <v>62628.69</v>
      </c>
      <c r="D7509" s="1">
        <v>54468.9</v>
      </c>
      <c r="E7509" s="1">
        <v>117097.59</v>
      </c>
    </row>
    <row r="7510" spans="1:5" hidden="1">
      <c r="A7510" s="1">
        <v>1988</v>
      </c>
      <c r="B7510" s="1">
        <v>69</v>
      </c>
      <c r="C7510" s="1">
        <v>56815.21</v>
      </c>
      <c r="D7510" s="1">
        <v>48307.48</v>
      </c>
      <c r="E7510" s="1">
        <v>105122.69</v>
      </c>
    </row>
    <row r="7511" spans="1:5" hidden="1">
      <c r="A7511" s="1">
        <v>1988</v>
      </c>
      <c r="B7511" s="1">
        <v>70</v>
      </c>
      <c r="C7511" s="1">
        <v>54663.64</v>
      </c>
      <c r="D7511" s="1">
        <v>45284.45</v>
      </c>
      <c r="E7511" s="1">
        <v>99948.1</v>
      </c>
    </row>
    <row r="7512" spans="1:5" hidden="1">
      <c r="A7512" s="1">
        <v>1988</v>
      </c>
      <c r="B7512" s="1">
        <v>71</v>
      </c>
      <c r="C7512" s="1">
        <v>54399.68</v>
      </c>
      <c r="D7512" s="1">
        <v>44288.3</v>
      </c>
      <c r="E7512" s="1">
        <v>98687.98</v>
      </c>
    </row>
    <row r="7513" spans="1:5" hidden="1">
      <c r="A7513" s="1">
        <v>1988</v>
      </c>
      <c r="B7513" s="1">
        <v>72</v>
      </c>
      <c r="C7513" s="1">
        <v>53861.54</v>
      </c>
      <c r="D7513" s="1">
        <v>42988.34</v>
      </c>
      <c r="E7513" s="1">
        <v>96849.88</v>
      </c>
    </row>
    <row r="7514" spans="1:5" hidden="1">
      <c r="A7514" s="1">
        <v>1988</v>
      </c>
      <c r="B7514" s="1">
        <v>73</v>
      </c>
      <c r="C7514" s="1">
        <v>52984.480000000003</v>
      </c>
      <c r="D7514" s="1">
        <v>41272.94</v>
      </c>
      <c r="E7514" s="1">
        <v>94257.41</v>
      </c>
    </row>
    <row r="7515" spans="1:5" hidden="1">
      <c r="A7515" s="1">
        <v>1988</v>
      </c>
      <c r="B7515" s="1">
        <v>74</v>
      </c>
      <c r="C7515" s="1">
        <v>51109.1</v>
      </c>
      <c r="D7515" s="1">
        <v>38784.49</v>
      </c>
      <c r="E7515" s="1">
        <v>89893.59</v>
      </c>
    </row>
    <row r="7516" spans="1:5" hidden="1">
      <c r="A7516" s="1">
        <v>1988</v>
      </c>
      <c r="B7516" s="1">
        <v>75</v>
      </c>
      <c r="C7516" s="1">
        <v>47737.54</v>
      </c>
      <c r="D7516" s="1">
        <v>35270.78</v>
      </c>
      <c r="E7516" s="1">
        <v>83008.320000000007</v>
      </c>
    </row>
    <row r="7517" spans="1:5" hidden="1">
      <c r="A7517" s="1">
        <v>1988</v>
      </c>
      <c r="B7517" s="1">
        <v>76</v>
      </c>
      <c r="C7517" s="1">
        <v>44431.01</v>
      </c>
      <c r="D7517" s="1">
        <v>31767.32</v>
      </c>
      <c r="E7517" s="1">
        <v>76198.33</v>
      </c>
    </row>
    <row r="7518" spans="1:5" hidden="1">
      <c r="A7518" s="1">
        <v>1988</v>
      </c>
      <c r="B7518" s="1">
        <v>77</v>
      </c>
      <c r="C7518" s="1">
        <v>41680.699999999997</v>
      </c>
      <c r="D7518" s="1">
        <v>28741.22</v>
      </c>
      <c r="E7518" s="1">
        <v>70421.919999999998</v>
      </c>
    </row>
    <row r="7519" spans="1:5" hidden="1">
      <c r="A7519" s="1">
        <v>1988</v>
      </c>
      <c r="B7519" s="1">
        <v>78</v>
      </c>
      <c r="C7519" s="1">
        <v>38121.93</v>
      </c>
      <c r="D7519" s="1">
        <v>25521.26</v>
      </c>
      <c r="E7519" s="1">
        <v>63643.19</v>
      </c>
    </row>
    <row r="7520" spans="1:5" hidden="1">
      <c r="A7520" s="1">
        <v>1988</v>
      </c>
      <c r="B7520" s="1">
        <v>79</v>
      </c>
      <c r="C7520" s="1">
        <v>34436.269999999997</v>
      </c>
      <c r="D7520" s="1">
        <v>22213.58</v>
      </c>
      <c r="E7520" s="1">
        <v>56649.85</v>
      </c>
    </row>
    <row r="7521" spans="1:5" hidden="1">
      <c r="A7521" s="1">
        <v>1988</v>
      </c>
      <c r="B7521" s="1">
        <v>80</v>
      </c>
      <c r="C7521" s="1">
        <v>31554.95</v>
      </c>
      <c r="D7521" s="1">
        <v>19338.72</v>
      </c>
      <c r="E7521" s="1">
        <v>50893.67</v>
      </c>
    </row>
    <row r="7522" spans="1:5" hidden="1">
      <c r="A7522" s="1">
        <v>1988</v>
      </c>
      <c r="B7522" s="1">
        <v>81</v>
      </c>
      <c r="C7522" s="1">
        <v>28429.73</v>
      </c>
      <c r="D7522" s="1">
        <v>16721.3</v>
      </c>
      <c r="E7522" s="1">
        <v>45151.03</v>
      </c>
    </row>
    <row r="7523" spans="1:5" hidden="1">
      <c r="A7523" s="1">
        <v>1988</v>
      </c>
      <c r="B7523" s="1">
        <v>82</v>
      </c>
      <c r="C7523" s="1">
        <v>25712.17</v>
      </c>
      <c r="D7523" s="1">
        <v>14276.6</v>
      </c>
      <c r="E7523" s="1">
        <v>39988.769999999997</v>
      </c>
    </row>
    <row r="7524" spans="1:5" hidden="1">
      <c r="A7524" s="1">
        <v>1988</v>
      </c>
      <c r="B7524" s="1">
        <v>83</v>
      </c>
      <c r="C7524" s="1">
        <v>22908.73</v>
      </c>
      <c r="D7524" s="1">
        <v>12226.35</v>
      </c>
      <c r="E7524" s="1">
        <v>35135.07</v>
      </c>
    </row>
    <row r="7525" spans="1:5" hidden="1">
      <c r="A7525" s="1">
        <v>1988</v>
      </c>
      <c r="B7525" s="1">
        <v>84</v>
      </c>
      <c r="C7525" s="1">
        <v>19731.14</v>
      </c>
      <c r="D7525" s="1">
        <v>10062.5</v>
      </c>
      <c r="E7525" s="1">
        <v>29793.64</v>
      </c>
    </row>
    <row r="7526" spans="1:5" hidden="1">
      <c r="A7526" s="1">
        <v>1988</v>
      </c>
      <c r="B7526" s="1">
        <v>85</v>
      </c>
      <c r="C7526" s="1">
        <v>17006.939999999999</v>
      </c>
      <c r="D7526" s="1">
        <v>8112.61</v>
      </c>
      <c r="E7526" s="1">
        <v>25119.55</v>
      </c>
    </row>
    <row r="7527" spans="1:5" hidden="1">
      <c r="A7527" s="1">
        <v>1988</v>
      </c>
      <c r="B7527" s="1">
        <v>86</v>
      </c>
      <c r="C7527" s="1">
        <v>15144.88</v>
      </c>
      <c r="D7527" s="1">
        <v>6573.01</v>
      </c>
      <c r="E7527" s="1">
        <v>21717.89</v>
      </c>
    </row>
    <row r="7528" spans="1:5" hidden="1">
      <c r="A7528" s="1">
        <v>1988</v>
      </c>
      <c r="B7528" s="1">
        <v>87</v>
      </c>
      <c r="C7528" s="1">
        <v>13432.3</v>
      </c>
      <c r="D7528" s="1">
        <v>5455.31</v>
      </c>
      <c r="E7528" s="1">
        <v>18887.61</v>
      </c>
    </row>
    <row r="7529" spans="1:5" hidden="1">
      <c r="A7529" s="1">
        <v>1988</v>
      </c>
      <c r="B7529" s="1">
        <v>88</v>
      </c>
      <c r="C7529" s="1">
        <v>11365.14</v>
      </c>
      <c r="D7529" s="1">
        <v>4258.1099999999997</v>
      </c>
      <c r="E7529" s="1">
        <v>15623.25</v>
      </c>
    </row>
    <row r="7530" spans="1:5" hidden="1">
      <c r="A7530" s="1">
        <v>1988</v>
      </c>
      <c r="B7530" s="1">
        <v>89</v>
      </c>
      <c r="C7530" s="1">
        <v>8922.4699999999993</v>
      </c>
      <c r="D7530" s="1">
        <v>3058.88</v>
      </c>
      <c r="E7530" s="1">
        <v>11981.35</v>
      </c>
    </row>
    <row r="7531" spans="1:5" hidden="1">
      <c r="A7531" s="1">
        <v>1988</v>
      </c>
      <c r="B7531" s="1">
        <v>90</v>
      </c>
      <c r="C7531" s="1">
        <v>7179.57</v>
      </c>
      <c r="D7531" s="1">
        <v>2269.1999999999998</v>
      </c>
      <c r="E7531" s="1">
        <v>9448.77</v>
      </c>
    </row>
    <row r="7532" spans="1:5" hidden="1">
      <c r="A7532" s="1">
        <v>1988</v>
      </c>
      <c r="B7532" s="1">
        <v>91</v>
      </c>
      <c r="C7532" s="1">
        <v>5897.34</v>
      </c>
      <c r="D7532" s="1">
        <v>1714.97</v>
      </c>
      <c r="E7532" s="1">
        <v>7612.31</v>
      </c>
    </row>
    <row r="7533" spans="1:5" hidden="1">
      <c r="A7533" s="1">
        <v>1988</v>
      </c>
      <c r="B7533" s="1">
        <v>92</v>
      </c>
      <c r="C7533" s="1">
        <v>4736.6899999999996</v>
      </c>
      <c r="D7533" s="1">
        <v>1290.55</v>
      </c>
      <c r="E7533" s="1">
        <v>6027.24</v>
      </c>
    </row>
    <row r="7534" spans="1:5" hidden="1">
      <c r="A7534" s="1">
        <v>1988</v>
      </c>
      <c r="B7534" s="1">
        <v>93</v>
      </c>
      <c r="C7534" s="1">
        <v>3697.43</v>
      </c>
      <c r="D7534" s="1">
        <v>923.9</v>
      </c>
      <c r="E7534" s="1">
        <v>4621.33</v>
      </c>
    </row>
    <row r="7535" spans="1:5" hidden="1">
      <c r="A7535" s="1">
        <v>1988</v>
      </c>
      <c r="B7535" s="1">
        <v>94</v>
      </c>
      <c r="C7535" s="1">
        <v>2798.54</v>
      </c>
      <c r="D7535" s="1">
        <v>720.25</v>
      </c>
      <c r="E7535" s="1">
        <v>3518.8</v>
      </c>
    </row>
    <row r="7536" spans="1:5" hidden="1">
      <c r="A7536" s="1">
        <v>1988</v>
      </c>
      <c r="B7536" s="1">
        <v>95</v>
      </c>
      <c r="C7536" s="1">
        <v>2036.13</v>
      </c>
      <c r="D7536" s="1">
        <v>499.09</v>
      </c>
      <c r="E7536" s="1">
        <v>2535.2199999999998</v>
      </c>
    </row>
    <row r="7537" spans="1:5" hidden="1">
      <c r="A7537" s="1">
        <v>1988</v>
      </c>
      <c r="B7537" s="1">
        <v>96</v>
      </c>
      <c r="C7537" s="1">
        <v>1534.09</v>
      </c>
      <c r="D7537" s="1">
        <v>341.63</v>
      </c>
      <c r="E7537" s="1">
        <v>1875.72</v>
      </c>
    </row>
    <row r="7538" spans="1:5" hidden="1">
      <c r="A7538" s="1">
        <v>1988</v>
      </c>
      <c r="B7538" s="1">
        <v>97</v>
      </c>
      <c r="C7538" s="1">
        <v>1082.67</v>
      </c>
      <c r="D7538" s="1">
        <v>263.17</v>
      </c>
      <c r="E7538" s="1">
        <v>1345.84</v>
      </c>
    </row>
    <row r="7539" spans="1:5" hidden="1">
      <c r="A7539" s="1">
        <v>1988</v>
      </c>
      <c r="B7539" s="1">
        <v>98</v>
      </c>
      <c r="C7539" s="1">
        <v>711.79</v>
      </c>
      <c r="D7539" s="1">
        <v>163.1</v>
      </c>
      <c r="E7539" s="1">
        <v>874.89</v>
      </c>
    </row>
    <row r="7540" spans="1:5" hidden="1">
      <c r="A7540" s="1">
        <v>1988</v>
      </c>
      <c r="B7540" s="1">
        <v>99</v>
      </c>
      <c r="C7540" s="1">
        <v>462.13</v>
      </c>
      <c r="D7540" s="1">
        <v>102.92</v>
      </c>
      <c r="E7540" s="1">
        <v>565.04999999999995</v>
      </c>
    </row>
    <row r="7541" spans="1:5" hidden="1">
      <c r="A7541" s="1">
        <v>1988</v>
      </c>
      <c r="B7541" s="1">
        <v>100</v>
      </c>
      <c r="C7541" s="1">
        <v>289.64</v>
      </c>
      <c r="D7541" s="1">
        <v>55.92</v>
      </c>
      <c r="E7541" s="1">
        <v>345.56</v>
      </c>
    </row>
    <row r="7542" spans="1:5" hidden="1">
      <c r="A7542" s="1">
        <v>1988</v>
      </c>
      <c r="B7542" s="1">
        <v>101</v>
      </c>
      <c r="C7542" s="1">
        <v>175.09</v>
      </c>
      <c r="D7542" s="1">
        <v>31.78</v>
      </c>
      <c r="E7542" s="1">
        <v>206.87</v>
      </c>
    </row>
    <row r="7543" spans="1:5" hidden="1">
      <c r="A7543" s="1">
        <v>1988</v>
      </c>
      <c r="B7543" s="1">
        <v>102</v>
      </c>
      <c r="C7543" s="1">
        <v>96.98</v>
      </c>
      <c r="D7543" s="1">
        <v>20.54</v>
      </c>
      <c r="E7543" s="1">
        <v>117.52</v>
      </c>
    </row>
    <row r="7544" spans="1:5" hidden="1">
      <c r="A7544" s="1">
        <v>1988</v>
      </c>
      <c r="B7544" s="1">
        <v>103</v>
      </c>
      <c r="C7544" s="1">
        <v>53.42</v>
      </c>
      <c r="D7544" s="1">
        <v>11.94</v>
      </c>
      <c r="E7544" s="1">
        <v>65.36</v>
      </c>
    </row>
    <row r="7545" spans="1:5" hidden="1">
      <c r="A7545" s="1">
        <v>1988</v>
      </c>
      <c r="B7545" s="1">
        <v>104</v>
      </c>
      <c r="C7545" s="1">
        <v>31.8</v>
      </c>
      <c r="D7545" s="1">
        <v>6.32</v>
      </c>
      <c r="E7545" s="1">
        <v>38.119999999999997</v>
      </c>
    </row>
    <row r="7546" spans="1:5" hidden="1">
      <c r="A7546" s="1">
        <v>1988</v>
      </c>
      <c r="B7546" s="1">
        <v>105</v>
      </c>
      <c r="C7546" s="1">
        <v>20.09</v>
      </c>
      <c r="D7546" s="1">
        <v>3.3</v>
      </c>
      <c r="E7546" s="1">
        <v>23.39</v>
      </c>
    </row>
    <row r="7547" spans="1:5" hidden="1">
      <c r="A7547" s="1">
        <v>1988</v>
      </c>
      <c r="B7547" s="1">
        <v>106</v>
      </c>
      <c r="C7547" s="1">
        <v>9.25</v>
      </c>
      <c r="D7547" s="1">
        <v>2.1800000000000002</v>
      </c>
      <c r="E7547" s="1">
        <v>11.44</v>
      </c>
    </row>
    <row r="7548" spans="1:5" hidden="1">
      <c r="A7548" s="1">
        <v>1988</v>
      </c>
      <c r="B7548" s="1">
        <v>107</v>
      </c>
      <c r="C7548" s="1">
        <v>4.09</v>
      </c>
      <c r="D7548" s="1">
        <v>1.0900000000000001</v>
      </c>
      <c r="E7548" s="1">
        <v>5.17</v>
      </c>
    </row>
    <row r="7549" spans="1:5" hidden="1">
      <c r="A7549" s="1">
        <v>1988</v>
      </c>
      <c r="B7549" s="1">
        <v>108</v>
      </c>
      <c r="C7549" s="1">
        <v>2.5099999999999998</v>
      </c>
      <c r="D7549" s="1">
        <v>0.36</v>
      </c>
      <c r="E7549" s="1">
        <v>2.87</v>
      </c>
    </row>
    <row r="7550" spans="1:5" hidden="1">
      <c r="A7550" s="1">
        <v>1988</v>
      </c>
      <c r="B7550" s="1">
        <v>109</v>
      </c>
      <c r="C7550" s="1">
        <v>0.68</v>
      </c>
      <c r="D7550" s="1">
        <v>0</v>
      </c>
      <c r="E7550" s="1">
        <v>0.68</v>
      </c>
    </row>
    <row r="7551" spans="1:5" hidden="1">
      <c r="A7551" s="1">
        <v>1988</v>
      </c>
      <c r="B7551" s="1" t="s">
        <v>121</v>
      </c>
      <c r="C7551" s="1">
        <v>0</v>
      </c>
      <c r="D7551" s="1">
        <v>0</v>
      </c>
      <c r="E7551" s="1">
        <v>0</v>
      </c>
    </row>
    <row r="7552" spans="1:5" hidden="1">
      <c r="A7552" s="1">
        <v>1989</v>
      </c>
      <c r="B7552" s="1">
        <v>0</v>
      </c>
      <c r="C7552" s="1">
        <v>121985.1</v>
      </c>
      <c r="D7552" s="1">
        <v>128305.99</v>
      </c>
      <c r="E7552" s="1">
        <v>250291.08</v>
      </c>
    </row>
    <row r="7553" spans="1:5" hidden="1">
      <c r="A7553" s="1">
        <v>1989</v>
      </c>
      <c r="B7553" s="1">
        <v>1</v>
      </c>
      <c r="C7553" s="1">
        <v>120207.24</v>
      </c>
      <c r="D7553" s="1">
        <v>126223.2</v>
      </c>
      <c r="E7553" s="1">
        <v>246430.44</v>
      </c>
    </row>
    <row r="7554" spans="1:5" hidden="1">
      <c r="A7554" s="1">
        <v>1989</v>
      </c>
      <c r="B7554" s="1">
        <v>2</v>
      </c>
      <c r="C7554" s="1">
        <v>120761</v>
      </c>
      <c r="D7554" s="1">
        <v>126938.78</v>
      </c>
      <c r="E7554" s="1">
        <v>247699.78</v>
      </c>
    </row>
    <row r="7555" spans="1:5" hidden="1">
      <c r="A7555" s="1">
        <v>1989</v>
      </c>
      <c r="B7555" s="1">
        <v>3</v>
      </c>
      <c r="C7555" s="1">
        <v>120776.25</v>
      </c>
      <c r="D7555" s="1">
        <v>126927.94</v>
      </c>
      <c r="E7555" s="1">
        <v>247704.19</v>
      </c>
    </row>
    <row r="7556" spans="1:5" hidden="1">
      <c r="A7556" s="1">
        <v>1989</v>
      </c>
      <c r="B7556" s="1">
        <v>4</v>
      </c>
      <c r="C7556" s="1">
        <v>122369.44</v>
      </c>
      <c r="D7556" s="1">
        <v>128222.14</v>
      </c>
      <c r="E7556" s="1">
        <v>250591.58</v>
      </c>
    </row>
    <row r="7557" spans="1:5" hidden="1">
      <c r="A7557" s="1">
        <v>1989</v>
      </c>
      <c r="B7557" s="1">
        <v>5</v>
      </c>
      <c r="C7557" s="1">
        <v>121966.07</v>
      </c>
      <c r="D7557" s="1">
        <v>127991.71</v>
      </c>
      <c r="E7557" s="1">
        <v>249957.77</v>
      </c>
    </row>
    <row r="7558" spans="1:5" hidden="1">
      <c r="A7558" s="1">
        <v>1989</v>
      </c>
      <c r="B7558" s="1">
        <v>6</v>
      </c>
      <c r="C7558" s="1">
        <v>122523.27</v>
      </c>
      <c r="D7558" s="1">
        <v>129239.74</v>
      </c>
      <c r="E7558" s="1">
        <v>251763.01</v>
      </c>
    </row>
    <row r="7559" spans="1:5" hidden="1">
      <c r="A7559" s="1">
        <v>1989</v>
      </c>
      <c r="B7559" s="1">
        <v>7</v>
      </c>
      <c r="C7559" s="1">
        <v>121162.65</v>
      </c>
      <c r="D7559" s="1">
        <v>127759</v>
      </c>
      <c r="E7559" s="1">
        <v>248921.64</v>
      </c>
    </row>
    <row r="7560" spans="1:5" hidden="1">
      <c r="A7560" s="1">
        <v>1989</v>
      </c>
      <c r="B7560" s="1">
        <v>8</v>
      </c>
      <c r="C7560" s="1">
        <v>120019.99</v>
      </c>
      <c r="D7560" s="1">
        <v>126735.03</v>
      </c>
      <c r="E7560" s="1">
        <v>246755.02</v>
      </c>
    </row>
    <row r="7561" spans="1:5" hidden="1">
      <c r="A7561" s="1">
        <v>1989</v>
      </c>
      <c r="B7561" s="1">
        <v>9</v>
      </c>
      <c r="C7561" s="1">
        <v>117724.32</v>
      </c>
      <c r="D7561" s="1">
        <v>124586.21</v>
      </c>
      <c r="E7561" s="1">
        <v>242310.53</v>
      </c>
    </row>
    <row r="7562" spans="1:5" hidden="1">
      <c r="A7562" s="1">
        <v>1989</v>
      </c>
      <c r="B7562" s="1">
        <v>10</v>
      </c>
      <c r="C7562" s="1">
        <v>118123.58</v>
      </c>
      <c r="D7562" s="1">
        <v>124665.34</v>
      </c>
      <c r="E7562" s="1">
        <v>242788.92</v>
      </c>
    </row>
    <row r="7563" spans="1:5" hidden="1">
      <c r="A7563" s="1">
        <v>1989</v>
      </c>
      <c r="B7563" s="1">
        <v>11</v>
      </c>
      <c r="C7563" s="1">
        <v>118849.28</v>
      </c>
      <c r="D7563" s="1">
        <v>125195.12</v>
      </c>
      <c r="E7563" s="1">
        <v>244044.39</v>
      </c>
    </row>
    <row r="7564" spans="1:5" hidden="1">
      <c r="A7564" s="1">
        <v>1989</v>
      </c>
      <c r="B7564" s="1">
        <v>12</v>
      </c>
      <c r="C7564" s="1">
        <v>119633.97</v>
      </c>
      <c r="D7564" s="1">
        <v>126233.64</v>
      </c>
      <c r="E7564" s="1">
        <v>245867.6</v>
      </c>
    </row>
    <row r="7565" spans="1:5" hidden="1">
      <c r="A7565" s="1">
        <v>1989</v>
      </c>
      <c r="B7565" s="1">
        <v>13</v>
      </c>
      <c r="C7565" s="1">
        <v>122117.52</v>
      </c>
      <c r="D7565" s="1">
        <v>128739.03</v>
      </c>
      <c r="E7565" s="1">
        <v>250856.55</v>
      </c>
    </row>
    <row r="7566" spans="1:5" hidden="1">
      <c r="A7566" s="1">
        <v>1989</v>
      </c>
      <c r="B7566" s="1">
        <v>14</v>
      </c>
      <c r="C7566" s="1">
        <v>125755.19</v>
      </c>
      <c r="D7566" s="1">
        <v>132368.62</v>
      </c>
      <c r="E7566" s="1">
        <v>258123.81</v>
      </c>
    </row>
    <row r="7567" spans="1:5" hidden="1">
      <c r="A7567" s="1">
        <v>1989</v>
      </c>
      <c r="B7567" s="1">
        <v>15</v>
      </c>
      <c r="C7567" s="1">
        <v>129822.45</v>
      </c>
      <c r="D7567" s="1">
        <v>136752.72</v>
      </c>
      <c r="E7567" s="1">
        <v>266575.18</v>
      </c>
    </row>
    <row r="7568" spans="1:5" hidden="1">
      <c r="A7568" s="1">
        <v>1989</v>
      </c>
      <c r="B7568" s="1">
        <v>16</v>
      </c>
      <c r="C7568" s="1">
        <v>135569.48000000001</v>
      </c>
      <c r="D7568" s="1">
        <v>142526.34</v>
      </c>
      <c r="E7568" s="1">
        <v>278095.82</v>
      </c>
    </row>
    <row r="7569" spans="1:5" hidden="1">
      <c r="A7569" s="1">
        <v>1989</v>
      </c>
      <c r="B7569" s="1">
        <v>17</v>
      </c>
      <c r="C7569" s="1">
        <v>141363.71</v>
      </c>
      <c r="D7569" s="1">
        <v>147826.91</v>
      </c>
      <c r="E7569" s="1">
        <v>289190.62</v>
      </c>
    </row>
    <row r="7570" spans="1:5" hidden="1">
      <c r="A7570" s="1">
        <v>1989</v>
      </c>
      <c r="B7570" s="1">
        <v>18</v>
      </c>
      <c r="C7570" s="1">
        <v>144727.81</v>
      </c>
      <c r="D7570" s="1">
        <v>150447.9</v>
      </c>
      <c r="E7570" s="1">
        <v>295175.71999999997</v>
      </c>
    </row>
    <row r="7571" spans="1:5" hidden="1">
      <c r="A7571" s="1">
        <v>1989</v>
      </c>
      <c r="B7571" s="1">
        <v>19</v>
      </c>
      <c r="C7571" s="1">
        <v>138111.69</v>
      </c>
      <c r="D7571" s="1">
        <v>143036.57</v>
      </c>
      <c r="E7571" s="1">
        <v>281148.26</v>
      </c>
    </row>
    <row r="7572" spans="1:5" hidden="1">
      <c r="A7572" s="1">
        <v>1989</v>
      </c>
      <c r="B7572" s="1">
        <v>20</v>
      </c>
      <c r="C7572" s="1">
        <v>135913.07999999999</v>
      </c>
      <c r="D7572" s="1">
        <v>140296.89000000001</v>
      </c>
      <c r="E7572" s="1">
        <v>276209.98</v>
      </c>
    </row>
    <row r="7573" spans="1:5" hidden="1">
      <c r="A7573" s="1">
        <v>1989</v>
      </c>
      <c r="B7573" s="1">
        <v>21</v>
      </c>
      <c r="C7573" s="1">
        <v>131032.58</v>
      </c>
      <c r="D7573" s="1">
        <v>135231.78</v>
      </c>
      <c r="E7573" s="1">
        <v>266264.36</v>
      </c>
    </row>
    <row r="7574" spans="1:5" hidden="1">
      <c r="A7574" s="1">
        <v>1989</v>
      </c>
      <c r="B7574" s="1">
        <v>22</v>
      </c>
      <c r="C7574" s="1">
        <v>130279.93</v>
      </c>
      <c r="D7574" s="1">
        <v>134367.25</v>
      </c>
      <c r="E7574" s="1">
        <v>264647.18</v>
      </c>
    </row>
    <row r="7575" spans="1:5" hidden="1">
      <c r="A7575" s="1">
        <v>1989</v>
      </c>
      <c r="B7575" s="1">
        <v>23</v>
      </c>
      <c r="C7575" s="1">
        <v>130230.6</v>
      </c>
      <c r="D7575" s="1">
        <v>133613.87</v>
      </c>
      <c r="E7575" s="1">
        <v>263844.46999999997</v>
      </c>
    </row>
    <row r="7576" spans="1:5" hidden="1">
      <c r="A7576" s="1">
        <v>1989</v>
      </c>
      <c r="B7576" s="1">
        <v>24</v>
      </c>
      <c r="C7576" s="1">
        <v>132559.67000000001</v>
      </c>
      <c r="D7576" s="1">
        <v>135560.16</v>
      </c>
      <c r="E7576" s="1">
        <v>268119.82</v>
      </c>
    </row>
    <row r="7577" spans="1:5" hidden="1">
      <c r="A7577" s="1">
        <v>1989</v>
      </c>
      <c r="B7577" s="1">
        <v>25</v>
      </c>
      <c r="C7577" s="1">
        <v>136439.45000000001</v>
      </c>
      <c r="D7577" s="1">
        <v>139383.06</v>
      </c>
      <c r="E7577" s="1">
        <v>275822.51</v>
      </c>
    </row>
    <row r="7578" spans="1:5" hidden="1">
      <c r="A7578" s="1">
        <v>1989</v>
      </c>
      <c r="B7578" s="1">
        <v>26</v>
      </c>
      <c r="C7578" s="1">
        <v>139911.84</v>
      </c>
      <c r="D7578" s="1">
        <v>142486.1</v>
      </c>
      <c r="E7578" s="1">
        <v>282397.94</v>
      </c>
    </row>
    <row r="7579" spans="1:5" hidden="1">
      <c r="A7579" s="1">
        <v>1989</v>
      </c>
      <c r="B7579" s="1">
        <v>27</v>
      </c>
      <c r="C7579" s="1">
        <v>142588.62</v>
      </c>
      <c r="D7579" s="1">
        <v>144617.19</v>
      </c>
      <c r="E7579" s="1">
        <v>287205.8</v>
      </c>
    </row>
    <row r="7580" spans="1:5" hidden="1">
      <c r="A7580" s="1">
        <v>1989</v>
      </c>
      <c r="B7580" s="1">
        <v>28</v>
      </c>
      <c r="C7580" s="1">
        <v>143481.76</v>
      </c>
      <c r="D7580" s="1">
        <v>145226.20000000001</v>
      </c>
      <c r="E7580" s="1">
        <v>288707.96000000002</v>
      </c>
    </row>
    <row r="7581" spans="1:5" hidden="1">
      <c r="A7581" s="1">
        <v>1989</v>
      </c>
      <c r="B7581" s="1">
        <v>29</v>
      </c>
      <c r="C7581" s="1">
        <v>141817.95000000001</v>
      </c>
      <c r="D7581" s="1">
        <v>143571.01999999999</v>
      </c>
      <c r="E7581" s="1">
        <v>285388.96999999997</v>
      </c>
    </row>
    <row r="7582" spans="1:5" hidden="1">
      <c r="A7582" s="1">
        <v>1989</v>
      </c>
      <c r="B7582" s="1">
        <v>30</v>
      </c>
      <c r="C7582" s="1">
        <v>138805.63</v>
      </c>
      <c r="D7582" s="1">
        <v>140228.79</v>
      </c>
      <c r="E7582" s="1">
        <v>279034.42</v>
      </c>
    </row>
    <row r="7583" spans="1:5" hidden="1">
      <c r="A7583" s="1">
        <v>1989</v>
      </c>
      <c r="B7583" s="1">
        <v>31</v>
      </c>
      <c r="C7583" s="1">
        <v>136786.73000000001</v>
      </c>
      <c r="D7583" s="1">
        <v>137640.35999999999</v>
      </c>
      <c r="E7583" s="1">
        <v>274427.09000000003</v>
      </c>
    </row>
    <row r="7584" spans="1:5" hidden="1">
      <c r="A7584" s="1">
        <v>1989</v>
      </c>
      <c r="B7584" s="1">
        <v>32</v>
      </c>
      <c r="C7584" s="1">
        <v>135503.93</v>
      </c>
      <c r="D7584" s="1">
        <v>136611.31</v>
      </c>
      <c r="E7584" s="1">
        <v>272115.24</v>
      </c>
    </row>
    <row r="7585" spans="1:5" hidden="1">
      <c r="A7585" s="1">
        <v>1989</v>
      </c>
      <c r="B7585" s="1">
        <v>33</v>
      </c>
      <c r="C7585" s="1">
        <v>134231.94</v>
      </c>
      <c r="D7585" s="1">
        <v>134987.39000000001</v>
      </c>
      <c r="E7585" s="1">
        <v>269219.32</v>
      </c>
    </row>
    <row r="7586" spans="1:5" hidden="1">
      <c r="A7586" s="1">
        <v>1989</v>
      </c>
      <c r="B7586" s="1">
        <v>34</v>
      </c>
      <c r="C7586" s="1">
        <v>132244.72</v>
      </c>
      <c r="D7586" s="1">
        <v>131968.94</v>
      </c>
      <c r="E7586" s="1">
        <v>264213.65999999997</v>
      </c>
    </row>
    <row r="7587" spans="1:5" hidden="1">
      <c r="A7587" s="1">
        <v>1989</v>
      </c>
      <c r="B7587" s="1">
        <v>35</v>
      </c>
      <c r="C7587" s="1">
        <v>130853.14</v>
      </c>
      <c r="D7587" s="1">
        <v>130218.49</v>
      </c>
      <c r="E7587" s="1">
        <v>261071.64</v>
      </c>
    </row>
    <row r="7588" spans="1:5" hidden="1">
      <c r="A7588" s="1">
        <v>1989</v>
      </c>
      <c r="B7588" s="1">
        <v>36</v>
      </c>
      <c r="C7588" s="1">
        <v>129666.27</v>
      </c>
      <c r="D7588" s="1">
        <v>129579.05</v>
      </c>
      <c r="E7588" s="1">
        <v>259245.32</v>
      </c>
    </row>
    <row r="7589" spans="1:5" hidden="1">
      <c r="A7589" s="1">
        <v>1989</v>
      </c>
      <c r="B7589" s="1">
        <v>37</v>
      </c>
      <c r="C7589" s="1">
        <v>128846.27</v>
      </c>
      <c r="D7589" s="1">
        <v>129517.45</v>
      </c>
      <c r="E7589" s="1">
        <v>258363.71</v>
      </c>
    </row>
    <row r="7590" spans="1:5" hidden="1">
      <c r="A7590" s="1">
        <v>1989</v>
      </c>
      <c r="B7590" s="1">
        <v>38</v>
      </c>
      <c r="C7590" s="1">
        <v>129126.99</v>
      </c>
      <c r="D7590" s="1">
        <v>130292.5</v>
      </c>
      <c r="E7590" s="1">
        <v>259419.49</v>
      </c>
    </row>
    <row r="7591" spans="1:5" hidden="1">
      <c r="A7591" s="1">
        <v>1989</v>
      </c>
      <c r="B7591" s="1">
        <v>39</v>
      </c>
      <c r="C7591" s="1">
        <v>127151.79</v>
      </c>
      <c r="D7591" s="1">
        <v>129266.68</v>
      </c>
      <c r="E7591" s="1">
        <v>256418.47</v>
      </c>
    </row>
    <row r="7592" spans="1:5" hidden="1">
      <c r="A7592" s="1">
        <v>1989</v>
      </c>
      <c r="B7592" s="1">
        <v>40</v>
      </c>
      <c r="C7592" s="1">
        <v>125304.6</v>
      </c>
      <c r="D7592" s="1">
        <v>128675.95</v>
      </c>
      <c r="E7592" s="1">
        <v>253980.55</v>
      </c>
    </row>
    <row r="7593" spans="1:5" hidden="1">
      <c r="A7593" s="1">
        <v>1989</v>
      </c>
      <c r="B7593" s="1">
        <v>41</v>
      </c>
      <c r="C7593" s="1">
        <v>126376.14</v>
      </c>
      <c r="D7593" s="1">
        <v>131123.21</v>
      </c>
      <c r="E7593" s="1">
        <v>257499.36</v>
      </c>
    </row>
    <row r="7594" spans="1:5" hidden="1">
      <c r="A7594" s="1">
        <v>1989</v>
      </c>
      <c r="B7594" s="1">
        <v>42</v>
      </c>
      <c r="C7594" s="1">
        <v>123349.44</v>
      </c>
      <c r="D7594" s="1">
        <v>128987.78</v>
      </c>
      <c r="E7594" s="1">
        <v>252337.21</v>
      </c>
    </row>
    <row r="7595" spans="1:5" hidden="1">
      <c r="A7595" s="1">
        <v>1989</v>
      </c>
      <c r="B7595" s="1">
        <v>43</v>
      </c>
      <c r="C7595" s="1">
        <v>113890.11</v>
      </c>
      <c r="D7595" s="1">
        <v>119264.97</v>
      </c>
      <c r="E7595" s="1">
        <v>233155.07</v>
      </c>
    </row>
    <row r="7596" spans="1:5" hidden="1">
      <c r="A7596" s="1">
        <v>1989</v>
      </c>
      <c r="B7596" s="1">
        <v>44</v>
      </c>
      <c r="C7596" s="1">
        <v>106337.68</v>
      </c>
      <c r="D7596" s="1">
        <v>111050.76</v>
      </c>
      <c r="E7596" s="1">
        <v>217388.44</v>
      </c>
    </row>
    <row r="7597" spans="1:5" hidden="1">
      <c r="A7597" s="1">
        <v>1989</v>
      </c>
      <c r="B7597" s="1">
        <v>45</v>
      </c>
      <c r="C7597" s="1">
        <v>100584.2</v>
      </c>
      <c r="D7597" s="1">
        <v>105360.6</v>
      </c>
      <c r="E7597" s="1">
        <v>205944.79</v>
      </c>
    </row>
    <row r="7598" spans="1:5" hidden="1">
      <c r="A7598" s="1">
        <v>1989</v>
      </c>
      <c r="B7598" s="1">
        <v>46</v>
      </c>
      <c r="C7598" s="1">
        <v>93816.67</v>
      </c>
      <c r="D7598" s="1">
        <v>98910.83</v>
      </c>
      <c r="E7598" s="1">
        <v>192727.5</v>
      </c>
    </row>
    <row r="7599" spans="1:5" hidden="1">
      <c r="A7599" s="1">
        <v>1989</v>
      </c>
      <c r="B7599" s="1">
        <v>47</v>
      </c>
      <c r="C7599" s="1">
        <v>90032.74</v>
      </c>
      <c r="D7599" s="1">
        <v>95424.88</v>
      </c>
      <c r="E7599" s="1">
        <v>185457.63</v>
      </c>
    </row>
    <row r="7600" spans="1:5" hidden="1">
      <c r="A7600" s="1">
        <v>1989</v>
      </c>
      <c r="B7600" s="1">
        <v>48</v>
      </c>
      <c r="C7600" s="1">
        <v>87815.48</v>
      </c>
      <c r="D7600" s="1">
        <v>93217.81</v>
      </c>
      <c r="E7600" s="1">
        <v>181033.3</v>
      </c>
    </row>
    <row r="7601" spans="1:5" hidden="1">
      <c r="A7601" s="1">
        <v>1989</v>
      </c>
      <c r="B7601" s="1">
        <v>49</v>
      </c>
      <c r="C7601" s="1">
        <v>84281.62</v>
      </c>
      <c r="D7601" s="1">
        <v>89441.56</v>
      </c>
      <c r="E7601" s="1">
        <v>173723.17</v>
      </c>
    </row>
    <row r="7602" spans="1:5" hidden="1">
      <c r="A7602" s="1">
        <v>1989</v>
      </c>
      <c r="B7602" s="1">
        <v>50</v>
      </c>
      <c r="C7602" s="1">
        <v>81803.19</v>
      </c>
      <c r="D7602" s="1">
        <v>86453.72</v>
      </c>
      <c r="E7602" s="1">
        <v>168256.91</v>
      </c>
    </row>
    <row r="7603" spans="1:5" hidden="1">
      <c r="A7603" s="1">
        <v>1989</v>
      </c>
      <c r="B7603" s="1">
        <v>51</v>
      </c>
      <c r="C7603" s="1">
        <v>80256.5</v>
      </c>
      <c r="D7603" s="1">
        <v>84276.12</v>
      </c>
      <c r="E7603" s="1">
        <v>164532.62</v>
      </c>
    </row>
    <row r="7604" spans="1:5" hidden="1">
      <c r="A7604" s="1">
        <v>1989</v>
      </c>
      <c r="B7604" s="1">
        <v>52</v>
      </c>
      <c r="C7604" s="1">
        <v>78609.55</v>
      </c>
      <c r="D7604" s="1">
        <v>82050.64</v>
      </c>
      <c r="E7604" s="1">
        <v>160660.19</v>
      </c>
    </row>
    <row r="7605" spans="1:5" hidden="1">
      <c r="A7605" s="1">
        <v>1989</v>
      </c>
      <c r="B7605" s="1">
        <v>53</v>
      </c>
      <c r="C7605" s="1">
        <v>75906.94</v>
      </c>
      <c r="D7605" s="1">
        <v>78674.86</v>
      </c>
      <c r="E7605" s="1">
        <v>154581.79</v>
      </c>
    </row>
    <row r="7606" spans="1:5" hidden="1">
      <c r="A7606" s="1">
        <v>1989</v>
      </c>
      <c r="B7606" s="1">
        <v>54</v>
      </c>
      <c r="C7606" s="1">
        <v>72635.31</v>
      </c>
      <c r="D7606" s="1">
        <v>75114.289999999994</v>
      </c>
      <c r="E7606" s="1">
        <v>147749.6</v>
      </c>
    </row>
    <row r="7607" spans="1:5" hidden="1">
      <c r="A7607" s="1">
        <v>1989</v>
      </c>
      <c r="B7607" s="1">
        <v>55</v>
      </c>
      <c r="C7607" s="1">
        <v>71085.95</v>
      </c>
      <c r="D7607" s="1">
        <v>73566.95</v>
      </c>
      <c r="E7607" s="1">
        <v>144652.89000000001</v>
      </c>
    </row>
    <row r="7608" spans="1:5" hidden="1">
      <c r="A7608" s="1">
        <v>1989</v>
      </c>
      <c r="B7608" s="1">
        <v>56</v>
      </c>
      <c r="C7608" s="1">
        <v>70351.990000000005</v>
      </c>
      <c r="D7608" s="1">
        <v>72912.19</v>
      </c>
      <c r="E7608" s="1">
        <v>143264.18</v>
      </c>
    </row>
    <row r="7609" spans="1:5" hidden="1">
      <c r="A7609" s="1">
        <v>1989</v>
      </c>
      <c r="B7609" s="1">
        <v>57</v>
      </c>
      <c r="C7609" s="1">
        <v>71501.48</v>
      </c>
      <c r="D7609" s="1">
        <v>73563.47</v>
      </c>
      <c r="E7609" s="1">
        <v>145064.95000000001</v>
      </c>
    </row>
    <row r="7610" spans="1:5" hidden="1">
      <c r="A7610" s="1">
        <v>1989</v>
      </c>
      <c r="B7610" s="1">
        <v>58</v>
      </c>
      <c r="C7610" s="1">
        <v>74062.62</v>
      </c>
      <c r="D7610" s="1">
        <v>75367.28</v>
      </c>
      <c r="E7610" s="1">
        <v>149429.9</v>
      </c>
    </row>
    <row r="7611" spans="1:5" hidden="1">
      <c r="A7611" s="1">
        <v>1989</v>
      </c>
      <c r="B7611" s="1">
        <v>59</v>
      </c>
      <c r="C7611" s="1">
        <v>74158.25</v>
      </c>
      <c r="D7611" s="1">
        <v>75716.25</v>
      </c>
      <c r="E7611" s="1">
        <v>149874.49</v>
      </c>
    </row>
    <row r="7612" spans="1:5" hidden="1">
      <c r="A7612" s="1">
        <v>1989</v>
      </c>
      <c r="B7612" s="1">
        <v>60</v>
      </c>
      <c r="C7612" s="1">
        <v>73827.009999999995</v>
      </c>
      <c r="D7612" s="1">
        <v>75244.08</v>
      </c>
      <c r="E7612" s="1">
        <v>149071.07999999999</v>
      </c>
    </row>
    <row r="7613" spans="1:5" hidden="1">
      <c r="A7613" s="1">
        <v>1989</v>
      </c>
      <c r="B7613" s="1">
        <v>61</v>
      </c>
      <c r="C7613" s="1">
        <v>74311.520000000004</v>
      </c>
      <c r="D7613" s="1">
        <v>74569.570000000007</v>
      </c>
      <c r="E7613" s="1">
        <v>148881.1</v>
      </c>
    </row>
    <row r="7614" spans="1:5" hidden="1">
      <c r="A7614" s="1">
        <v>1989</v>
      </c>
      <c r="B7614" s="1">
        <v>62</v>
      </c>
      <c r="C7614" s="1">
        <v>74699.759999999995</v>
      </c>
      <c r="D7614" s="1">
        <v>73679.72</v>
      </c>
      <c r="E7614" s="1">
        <v>148379.47</v>
      </c>
    </row>
    <row r="7615" spans="1:5" hidden="1">
      <c r="A7615" s="1">
        <v>1989</v>
      </c>
      <c r="B7615" s="1">
        <v>63</v>
      </c>
      <c r="C7615" s="1">
        <v>74613.440000000002</v>
      </c>
      <c r="D7615" s="1">
        <v>71990.100000000006</v>
      </c>
      <c r="E7615" s="1">
        <v>146603.54</v>
      </c>
    </row>
    <row r="7616" spans="1:5" hidden="1">
      <c r="A7616" s="1">
        <v>1989</v>
      </c>
      <c r="B7616" s="1">
        <v>64</v>
      </c>
      <c r="C7616" s="1">
        <v>73041.279999999999</v>
      </c>
      <c r="D7616" s="1">
        <v>69145.61</v>
      </c>
      <c r="E7616" s="1">
        <v>142186.89000000001</v>
      </c>
    </row>
    <row r="7617" spans="1:5" hidden="1">
      <c r="A7617" s="1">
        <v>1989</v>
      </c>
      <c r="B7617" s="1">
        <v>65</v>
      </c>
      <c r="C7617" s="1">
        <v>71605.649999999994</v>
      </c>
      <c r="D7617" s="1">
        <v>66640.600000000006</v>
      </c>
      <c r="E7617" s="1">
        <v>138246.24</v>
      </c>
    </row>
    <row r="7618" spans="1:5" hidden="1">
      <c r="A7618" s="1">
        <v>1989</v>
      </c>
      <c r="B7618" s="1">
        <v>66</v>
      </c>
      <c r="C7618" s="1">
        <v>70328.789999999994</v>
      </c>
      <c r="D7618" s="1">
        <v>64293.15</v>
      </c>
      <c r="E7618" s="1">
        <v>134621.94</v>
      </c>
    </row>
    <row r="7619" spans="1:5" hidden="1">
      <c r="A7619" s="1">
        <v>1989</v>
      </c>
      <c r="B7619" s="1">
        <v>67</v>
      </c>
      <c r="C7619" s="1">
        <v>69504.289999999994</v>
      </c>
      <c r="D7619" s="1">
        <v>62113.7</v>
      </c>
      <c r="E7619" s="1">
        <v>131617.99</v>
      </c>
    </row>
    <row r="7620" spans="1:5" hidden="1">
      <c r="A7620" s="1">
        <v>1989</v>
      </c>
      <c r="B7620" s="1">
        <v>68</v>
      </c>
      <c r="C7620" s="1">
        <v>67615.22</v>
      </c>
      <c r="D7620" s="1">
        <v>58952.43</v>
      </c>
      <c r="E7620" s="1">
        <v>126567.66</v>
      </c>
    </row>
    <row r="7621" spans="1:5" hidden="1">
      <c r="A7621" s="1">
        <v>1989</v>
      </c>
      <c r="B7621" s="1">
        <v>69</v>
      </c>
      <c r="C7621" s="1">
        <v>61913.41</v>
      </c>
      <c r="D7621" s="1">
        <v>53077.46</v>
      </c>
      <c r="E7621" s="1">
        <v>114990.88</v>
      </c>
    </row>
    <row r="7622" spans="1:5" hidden="1">
      <c r="A7622" s="1">
        <v>1989</v>
      </c>
      <c r="B7622" s="1">
        <v>70</v>
      </c>
      <c r="C7622" s="1">
        <v>56065.87</v>
      </c>
      <c r="D7622" s="1">
        <v>46959.28</v>
      </c>
      <c r="E7622" s="1">
        <v>103025.15</v>
      </c>
    </row>
    <row r="7623" spans="1:5" hidden="1">
      <c r="A7623" s="1">
        <v>1989</v>
      </c>
      <c r="B7623" s="1">
        <v>71</v>
      </c>
      <c r="C7623" s="1">
        <v>53763.82</v>
      </c>
      <c r="D7623" s="1">
        <v>43791.77</v>
      </c>
      <c r="E7623" s="1">
        <v>97555.59</v>
      </c>
    </row>
    <row r="7624" spans="1:5" hidden="1">
      <c r="A7624" s="1">
        <v>1989</v>
      </c>
      <c r="B7624" s="1">
        <v>72</v>
      </c>
      <c r="C7624" s="1">
        <v>53283.86</v>
      </c>
      <c r="D7624" s="1">
        <v>42533.22</v>
      </c>
      <c r="E7624" s="1">
        <v>95817.09</v>
      </c>
    </row>
    <row r="7625" spans="1:5" hidden="1">
      <c r="A7625" s="1">
        <v>1989</v>
      </c>
      <c r="B7625" s="1">
        <v>73</v>
      </c>
      <c r="C7625" s="1">
        <v>52702.91</v>
      </c>
      <c r="D7625" s="1">
        <v>41144.99</v>
      </c>
      <c r="E7625" s="1">
        <v>93847.9</v>
      </c>
    </row>
    <row r="7626" spans="1:5" hidden="1">
      <c r="A7626" s="1">
        <v>1989</v>
      </c>
      <c r="B7626" s="1">
        <v>74</v>
      </c>
      <c r="C7626" s="1">
        <v>51637.14</v>
      </c>
      <c r="D7626" s="1">
        <v>39325.4</v>
      </c>
      <c r="E7626" s="1">
        <v>90962.54</v>
      </c>
    </row>
    <row r="7627" spans="1:5" hidden="1">
      <c r="A7627" s="1">
        <v>1989</v>
      </c>
      <c r="B7627" s="1">
        <v>75</v>
      </c>
      <c r="C7627" s="1">
        <v>49514.720000000001</v>
      </c>
      <c r="D7627" s="1">
        <v>36673.07</v>
      </c>
      <c r="E7627" s="1">
        <v>86187.78</v>
      </c>
    </row>
    <row r="7628" spans="1:5" hidden="1">
      <c r="A7628" s="1">
        <v>1989</v>
      </c>
      <c r="B7628" s="1">
        <v>76</v>
      </c>
      <c r="C7628" s="1">
        <v>45962.97</v>
      </c>
      <c r="D7628" s="1">
        <v>33072.85</v>
      </c>
      <c r="E7628" s="1">
        <v>79035.81</v>
      </c>
    </row>
    <row r="7629" spans="1:5" hidden="1">
      <c r="A7629" s="1">
        <v>1989</v>
      </c>
      <c r="B7629" s="1">
        <v>77</v>
      </c>
      <c r="C7629" s="1">
        <v>42621.97</v>
      </c>
      <c r="D7629" s="1">
        <v>29619.69</v>
      </c>
      <c r="E7629" s="1">
        <v>72241.66</v>
      </c>
    </row>
    <row r="7630" spans="1:5" hidden="1">
      <c r="A7630" s="1">
        <v>1989</v>
      </c>
      <c r="B7630" s="1">
        <v>78</v>
      </c>
      <c r="C7630" s="1">
        <v>39785.870000000003</v>
      </c>
      <c r="D7630" s="1">
        <v>26610.47</v>
      </c>
      <c r="E7630" s="1">
        <v>66396.34</v>
      </c>
    </row>
    <row r="7631" spans="1:5" hidden="1">
      <c r="A7631" s="1">
        <v>1989</v>
      </c>
      <c r="B7631" s="1">
        <v>79</v>
      </c>
      <c r="C7631" s="1">
        <v>36203</v>
      </c>
      <c r="D7631" s="1">
        <v>23408</v>
      </c>
      <c r="E7631" s="1">
        <v>59610.99</v>
      </c>
    </row>
    <row r="7632" spans="1:5" hidden="1">
      <c r="A7632" s="1">
        <v>1989</v>
      </c>
      <c r="B7632" s="1">
        <v>80</v>
      </c>
      <c r="C7632" s="1">
        <v>32603.08</v>
      </c>
      <c r="D7632" s="1">
        <v>20049.349999999999</v>
      </c>
      <c r="E7632" s="1">
        <v>52652.43</v>
      </c>
    </row>
    <row r="7633" spans="1:5" hidden="1">
      <c r="A7633" s="1">
        <v>1989</v>
      </c>
      <c r="B7633" s="1">
        <v>81</v>
      </c>
      <c r="C7633" s="1">
        <v>29668.66</v>
      </c>
      <c r="D7633" s="1">
        <v>17483.3</v>
      </c>
      <c r="E7633" s="1">
        <v>47151.96</v>
      </c>
    </row>
    <row r="7634" spans="1:5" hidden="1">
      <c r="A7634" s="1">
        <v>1989</v>
      </c>
      <c r="B7634" s="1">
        <v>82</v>
      </c>
      <c r="C7634" s="1">
        <v>26550.93</v>
      </c>
      <c r="D7634" s="1">
        <v>14949.59</v>
      </c>
      <c r="E7634" s="1">
        <v>41500.519999999997</v>
      </c>
    </row>
    <row r="7635" spans="1:5" hidden="1">
      <c r="A7635" s="1">
        <v>1989</v>
      </c>
      <c r="B7635" s="1">
        <v>83</v>
      </c>
      <c r="C7635" s="1">
        <v>23798.720000000001</v>
      </c>
      <c r="D7635" s="1">
        <v>12614.86</v>
      </c>
      <c r="E7635" s="1">
        <v>36413.58</v>
      </c>
    </row>
    <row r="7636" spans="1:5" hidden="1">
      <c r="A7636" s="1">
        <v>1989</v>
      </c>
      <c r="B7636" s="1">
        <v>84</v>
      </c>
      <c r="C7636" s="1">
        <v>20971.150000000001</v>
      </c>
      <c r="D7636" s="1">
        <v>10678.32</v>
      </c>
      <c r="E7636" s="1">
        <v>31649.47</v>
      </c>
    </row>
    <row r="7637" spans="1:5" hidden="1">
      <c r="A7637" s="1">
        <v>1989</v>
      </c>
      <c r="B7637" s="1">
        <v>85</v>
      </c>
      <c r="C7637" s="1">
        <v>17865.919999999998</v>
      </c>
      <c r="D7637" s="1">
        <v>8684.83</v>
      </c>
      <c r="E7637" s="1">
        <v>26550.74</v>
      </c>
    </row>
    <row r="7638" spans="1:5" hidden="1">
      <c r="A7638" s="1">
        <v>1989</v>
      </c>
      <c r="B7638" s="1">
        <v>86</v>
      </c>
      <c r="C7638" s="1">
        <v>15259.71</v>
      </c>
      <c r="D7638" s="1">
        <v>6929.18</v>
      </c>
      <c r="E7638" s="1">
        <v>22188.89</v>
      </c>
    </row>
    <row r="7639" spans="1:5" hidden="1">
      <c r="A7639" s="1">
        <v>1989</v>
      </c>
      <c r="B7639" s="1">
        <v>87</v>
      </c>
      <c r="C7639" s="1">
        <v>13414.46</v>
      </c>
      <c r="D7639" s="1">
        <v>5490.09</v>
      </c>
      <c r="E7639" s="1">
        <v>18904.55</v>
      </c>
    </row>
    <row r="7640" spans="1:5" hidden="1">
      <c r="A7640" s="1">
        <v>1989</v>
      </c>
      <c r="B7640" s="1">
        <v>88</v>
      </c>
      <c r="C7640" s="1">
        <v>11718.46</v>
      </c>
      <c r="D7640" s="1">
        <v>4483.83</v>
      </c>
      <c r="E7640" s="1">
        <v>16202.28</v>
      </c>
    </row>
    <row r="7641" spans="1:5" hidden="1">
      <c r="A7641" s="1">
        <v>1989</v>
      </c>
      <c r="B7641" s="1">
        <v>89</v>
      </c>
      <c r="C7641" s="1">
        <v>9792.31</v>
      </c>
      <c r="D7641" s="1">
        <v>3446.45</v>
      </c>
      <c r="E7641" s="1">
        <v>13238.76</v>
      </c>
    </row>
    <row r="7642" spans="1:5" hidden="1">
      <c r="A7642" s="1">
        <v>1989</v>
      </c>
      <c r="B7642" s="1">
        <v>90</v>
      </c>
      <c r="C7642" s="1">
        <v>7553.84</v>
      </c>
      <c r="D7642" s="1">
        <v>2409.11</v>
      </c>
      <c r="E7642" s="1">
        <v>9962.9599999999991</v>
      </c>
    </row>
    <row r="7643" spans="1:5" hidden="1">
      <c r="A7643" s="1">
        <v>1989</v>
      </c>
      <c r="B7643" s="1">
        <v>91</v>
      </c>
      <c r="C7643" s="1">
        <v>5967.05</v>
      </c>
      <c r="D7643" s="1">
        <v>1763.98</v>
      </c>
      <c r="E7643" s="1">
        <v>7731.03</v>
      </c>
    </row>
    <row r="7644" spans="1:5" hidden="1">
      <c r="A7644" s="1">
        <v>1989</v>
      </c>
      <c r="B7644" s="1">
        <v>92</v>
      </c>
      <c r="C7644" s="1">
        <v>4781.37</v>
      </c>
      <c r="D7644" s="1">
        <v>1307.77</v>
      </c>
      <c r="E7644" s="1">
        <v>6089.14</v>
      </c>
    </row>
    <row r="7645" spans="1:5" hidden="1">
      <c r="A7645" s="1">
        <v>1989</v>
      </c>
      <c r="B7645" s="1">
        <v>93</v>
      </c>
      <c r="C7645" s="1">
        <v>3734.72</v>
      </c>
      <c r="D7645" s="1">
        <v>952.57</v>
      </c>
      <c r="E7645" s="1">
        <v>4687.29</v>
      </c>
    </row>
    <row r="7646" spans="1:5" hidden="1">
      <c r="A7646" s="1">
        <v>1989</v>
      </c>
      <c r="B7646" s="1">
        <v>94</v>
      </c>
      <c r="C7646" s="1">
        <v>2842.82</v>
      </c>
      <c r="D7646" s="1">
        <v>658.24</v>
      </c>
      <c r="E7646" s="1">
        <v>3501.05</v>
      </c>
    </row>
    <row r="7647" spans="1:5" hidden="1">
      <c r="A7647" s="1">
        <v>1989</v>
      </c>
      <c r="B7647" s="1">
        <v>95</v>
      </c>
      <c r="C7647" s="1">
        <v>2111.46</v>
      </c>
      <c r="D7647" s="1">
        <v>508.65</v>
      </c>
      <c r="E7647" s="1">
        <v>2620.11</v>
      </c>
    </row>
    <row r="7648" spans="1:5" hidden="1">
      <c r="A7648" s="1">
        <v>1989</v>
      </c>
      <c r="B7648" s="1">
        <v>96</v>
      </c>
      <c r="C7648" s="1">
        <v>1500.98</v>
      </c>
      <c r="D7648" s="1">
        <v>341.45</v>
      </c>
      <c r="E7648" s="1">
        <v>1842.42</v>
      </c>
    </row>
    <row r="7649" spans="1:5" hidden="1">
      <c r="A7649" s="1">
        <v>1989</v>
      </c>
      <c r="B7649" s="1">
        <v>97</v>
      </c>
      <c r="C7649" s="1">
        <v>1118.29</v>
      </c>
      <c r="D7649" s="1">
        <v>228.19</v>
      </c>
      <c r="E7649" s="1">
        <v>1346.48</v>
      </c>
    </row>
    <row r="7650" spans="1:5" hidden="1">
      <c r="A7650" s="1">
        <v>1989</v>
      </c>
      <c r="B7650" s="1">
        <v>98</v>
      </c>
      <c r="C7650" s="1">
        <v>784.4</v>
      </c>
      <c r="D7650" s="1">
        <v>179.29</v>
      </c>
      <c r="E7650" s="1">
        <v>963.7</v>
      </c>
    </row>
    <row r="7651" spans="1:5" hidden="1">
      <c r="A7651" s="1">
        <v>1989</v>
      </c>
      <c r="B7651" s="1">
        <v>99</v>
      </c>
      <c r="C7651" s="1">
        <v>502.23</v>
      </c>
      <c r="D7651" s="1">
        <v>110.88</v>
      </c>
      <c r="E7651" s="1">
        <v>613.11</v>
      </c>
    </row>
    <row r="7652" spans="1:5" hidden="1">
      <c r="A7652" s="1">
        <v>1989</v>
      </c>
      <c r="B7652" s="1">
        <v>100</v>
      </c>
      <c r="C7652" s="1">
        <v>311.58999999999997</v>
      </c>
      <c r="D7652" s="1">
        <v>66.959999999999994</v>
      </c>
      <c r="E7652" s="1">
        <v>378.55</v>
      </c>
    </row>
    <row r="7653" spans="1:5" hidden="1">
      <c r="A7653" s="1">
        <v>1989</v>
      </c>
      <c r="B7653" s="1">
        <v>101</v>
      </c>
      <c r="C7653" s="1">
        <v>188.94</v>
      </c>
      <c r="D7653" s="1">
        <v>31.85</v>
      </c>
      <c r="E7653" s="1">
        <v>220.79</v>
      </c>
    </row>
    <row r="7654" spans="1:5" hidden="1">
      <c r="A7654" s="1">
        <v>1989</v>
      </c>
      <c r="B7654" s="1">
        <v>102</v>
      </c>
      <c r="C7654" s="1">
        <v>111.11</v>
      </c>
      <c r="D7654" s="1">
        <v>17.13</v>
      </c>
      <c r="E7654" s="1">
        <v>128.22999999999999</v>
      </c>
    </row>
    <row r="7655" spans="1:5" hidden="1">
      <c r="A7655" s="1">
        <v>1989</v>
      </c>
      <c r="B7655" s="1">
        <v>103</v>
      </c>
      <c r="C7655" s="1">
        <v>59.11</v>
      </c>
      <c r="D7655" s="1">
        <v>12.7</v>
      </c>
      <c r="E7655" s="1">
        <v>71.8</v>
      </c>
    </row>
    <row r="7656" spans="1:5" hidden="1">
      <c r="A7656" s="1">
        <v>1989</v>
      </c>
      <c r="B7656" s="1">
        <v>104</v>
      </c>
      <c r="C7656" s="1">
        <v>29.69</v>
      </c>
      <c r="D7656" s="1">
        <v>8.93</v>
      </c>
      <c r="E7656" s="1">
        <v>38.619999999999997</v>
      </c>
    </row>
    <row r="7657" spans="1:5" hidden="1">
      <c r="A7657" s="1">
        <v>1989</v>
      </c>
      <c r="B7657" s="1">
        <v>105</v>
      </c>
      <c r="C7657" s="1">
        <v>18.68</v>
      </c>
      <c r="D7657" s="1">
        <v>4.49</v>
      </c>
      <c r="E7657" s="1">
        <v>23.17</v>
      </c>
    </row>
    <row r="7658" spans="1:5" hidden="1">
      <c r="A7658" s="1">
        <v>1989</v>
      </c>
      <c r="B7658" s="1">
        <v>106</v>
      </c>
      <c r="C7658" s="1">
        <v>11.45</v>
      </c>
      <c r="D7658" s="1">
        <v>1.84</v>
      </c>
      <c r="E7658" s="1">
        <v>13.29</v>
      </c>
    </row>
    <row r="7659" spans="1:5" hidden="1">
      <c r="A7659" s="1">
        <v>1989</v>
      </c>
      <c r="B7659" s="1">
        <v>107</v>
      </c>
      <c r="C7659" s="1">
        <v>4.7699999999999996</v>
      </c>
      <c r="D7659" s="1">
        <v>0.72</v>
      </c>
      <c r="E7659" s="1">
        <v>5.5</v>
      </c>
    </row>
    <row r="7660" spans="1:5" hidden="1">
      <c r="A7660" s="1">
        <v>1989</v>
      </c>
      <c r="B7660" s="1">
        <v>108</v>
      </c>
      <c r="C7660" s="1">
        <v>2.97</v>
      </c>
      <c r="D7660" s="1">
        <v>0</v>
      </c>
      <c r="E7660" s="1">
        <v>2.97</v>
      </c>
    </row>
    <row r="7661" spans="1:5" hidden="1">
      <c r="A7661" s="1">
        <v>1989</v>
      </c>
      <c r="B7661" s="1">
        <v>109</v>
      </c>
      <c r="C7661" s="1">
        <v>1.45</v>
      </c>
      <c r="D7661" s="1">
        <v>0</v>
      </c>
      <c r="E7661" s="1">
        <v>1.45</v>
      </c>
    </row>
    <row r="7662" spans="1:5" hidden="1">
      <c r="A7662" s="1">
        <v>1989</v>
      </c>
      <c r="B7662" s="1" t="s">
        <v>121</v>
      </c>
      <c r="C7662" s="1">
        <v>0.34</v>
      </c>
      <c r="D7662" s="1">
        <v>0</v>
      </c>
      <c r="E7662" s="1">
        <v>0.34</v>
      </c>
    </row>
    <row r="7663" spans="1:5" hidden="1">
      <c r="A7663" s="1">
        <v>1990</v>
      </c>
      <c r="B7663" s="1">
        <v>0</v>
      </c>
      <c r="C7663" s="1">
        <v>124915.93</v>
      </c>
      <c r="D7663" s="1">
        <v>131686.94</v>
      </c>
      <c r="E7663" s="1">
        <v>256602.87</v>
      </c>
    </row>
    <row r="7664" spans="1:5" hidden="1">
      <c r="A7664" s="1">
        <v>1990</v>
      </c>
      <c r="B7664" s="1">
        <v>1</v>
      </c>
      <c r="C7664" s="1">
        <v>122678.65</v>
      </c>
      <c r="D7664" s="1">
        <v>129036.88</v>
      </c>
      <c r="E7664" s="1">
        <v>251715.52</v>
      </c>
    </row>
    <row r="7665" spans="1:5" hidden="1">
      <c r="A7665" s="1">
        <v>1990</v>
      </c>
      <c r="B7665" s="1">
        <v>2</v>
      </c>
      <c r="C7665" s="1">
        <v>121170.94</v>
      </c>
      <c r="D7665" s="1">
        <v>127302.11</v>
      </c>
      <c r="E7665" s="1">
        <v>248473.05</v>
      </c>
    </row>
    <row r="7666" spans="1:5" hidden="1">
      <c r="A7666" s="1">
        <v>1990</v>
      </c>
      <c r="B7666" s="1">
        <v>3</v>
      </c>
      <c r="C7666" s="1">
        <v>121884.16</v>
      </c>
      <c r="D7666" s="1">
        <v>128199.59</v>
      </c>
      <c r="E7666" s="1">
        <v>250083.75</v>
      </c>
    </row>
    <row r="7667" spans="1:5" hidden="1">
      <c r="A7667" s="1">
        <v>1990</v>
      </c>
      <c r="B7667" s="1">
        <v>4</v>
      </c>
      <c r="C7667" s="1">
        <v>122060.1</v>
      </c>
      <c r="D7667" s="1">
        <v>128449.5</v>
      </c>
      <c r="E7667" s="1">
        <v>250509.6</v>
      </c>
    </row>
    <row r="7668" spans="1:5" hidden="1">
      <c r="A7668" s="1">
        <v>1990</v>
      </c>
      <c r="B7668" s="1">
        <v>5</v>
      </c>
      <c r="C7668" s="1">
        <v>123678.8</v>
      </c>
      <c r="D7668" s="1">
        <v>129616.3</v>
      </c>
      <c r="E7668" s="1">
        <v>253295.1</v>
      </c>
    </row>
    <row r="7669" spans="1:5" hidden="1">
      <c r="A7669" s="1">
        <v>1990</v>
      </c>
      <c r="B7669" s="1">
        <v>6</v>
      </c>
      <c r="C7669" s="1">
        <v>123061.08</v>
      </c>
      <c r="D7669" s="1">
        <v>129279.77</v>
      </c>
      <c r="E7669" s="1">
        <v>252340.84</v>
      </c>
    </row>
    <row r="7670" spans="1:5" hidden="1">
      <c r="A7670" s="1">
        <v>1990</v>
      </c>
      <c r="B7670" s="1">
        <v>7</v>
      </c>
      <c r="C7670" s="1">
        <v>123566.46</v>
      </c>
      <c r="D7670" s="1">
        <v>130358.83</v>
      </c>
      <c r="E7670" s="1">
        <v>253925.29</v>
      </c>
    </row>
    <row r="7671" spans="1:5" hidden="1">
      <c r="A7671" s="1">
        <v>1990</v>
      </c>
      <c r="B7671" s="1">
        <v>8</v>
      </c>
      <c r="C7671" s="1">
        <v>122157.28</v>
      </c>
      <c r="D7671" s="1">
        <v>128891.76</v>
      </c>
      <c r="E7671" s="1">
        <v>251049.04</v>
      </c>
    </row>
    <row r="7672" spans="1:5" hidden="1">
      <c r="A7672" s="1">
        <v>1990</v>
      </c>
      <c r="B7672" s="1">
        <v>9</v>
      </c>
      <c r="C7672" s="1">
        <v>121069.67</v>
      </c>
      <c r="D7672" s="1">
        <v>128002.96</v>
      </c>
      <c r="E7672" s="1">
        <v>249072.62</v>
      </c>
    </row>
    <row r="7673" spans="1:5" hidden="1">
      <c r="A7673" s="1">
        <v>1990</v>
      </c>
      <c r="B7673" s="1">
        <v>10</v>
      </c>
      <c r="C7673" s="1">
        <v>118821.49</v>
      </c>
      <c r="D7673" s="1">
        <v>125812.73</v>
      </c>
      <c r="E7673" s="1">
        <v>244634.22</v>
      </c>
    </row>
    <row r="7674" spans="1:5" hidden="1">
      <c r="A7674" s="1">
        <v>1990</v>
      </c>
      <c r="B7674" s="1">
        <v>11</v>
      </c>
      <c r="C7674" s="1">
        <v>119229.46</v>
      </c>
      <c r="D7674" s="1">
        <v>125860.86</v>
      </c>
      <c r="E7674" s="1">
        <v>245090.31</v>
      </c>
    </row>
    <row r="7675" spans="1:5" hidden="1">
      <c r="A7675" s="1">
        <v>1990</v>
      </c>
      <c r="B7675" s="1">
        <v>12</v>
      </c>
      <c r="C7675" s="1">
        <v>119893.66</v>
      </c>
      <c r="D7675" s="1">
        <v>126391.83</v>
      </c>
      <c r="E7675" s="1">
        <v>246285.49</v>
      </c>
    </row>
    <row r="7676" spans="1:5" hidden="1">
      <c r="A7676" s="1">
        <v>1990</v>
      </c>
      <c r="B7676" s="1">
        <v>13</v>
      </c>
      <c r="C7676" s="1">
        <v>120656.11</v>
      </c>
      <c r="D7676" s="1">
        <v>127406.99</v>
      </c>
      <c r="E7676" s="1">
        <v>248063.1</v>
      </c>
    </row>
    <row r="7677" spans="1:5" hidden="1">
      <c r="A7677" s="1">
        <v>1990</v>
      </c>
      <c r="B7677" s="1">
        <v>14</v>
      </c>
      <c r="C7677" s="1">
        <v>123165.17</v>
      </c>
      <c r="D7677" s="1">
        <v>129860.76</v>
      </c>
      <c r="E7677" s="1">
        <v>253025.93</v>
      </c>
    </row>
    <row r="7678" spans="1:5" hidden="1">
      <c r="A7678" s="1">
        <v>1990</v>
      </c>
      <c r="B7678" s="1">
        <v>15</v>
      </c>
      <c r="C7678" s="1">
        <v>126797.04</v>
      </c>
      <c r="D7678" s="1">
        <v>133442.85999999999</v>
      </c>
      <c r="E7678" s="1">
        <v>260239.9</v>
      </c>
    </row>
    <row r="7679" spans="1:5" hidden="1">
      <c r="A7679" s="1">
        <v>1990</v>
      </c>
      <c r="B7679" s="1">
        <v>16</v>
      </c>
      <c r="C7679" s="1">
        <v>130864.96000000001</v>
      </c>
      <c r="D7679" s="1">
        <v>137814.37</v>
      </c>
      <c r="E7679" s="1">
        <v>268679.34000000003</v>
      </c>
    </row>
    <row r="7680" spans="1:5" hidden="1">
      <c r="A7680" s="1">
        <v>1990</v>
      </c>
      <c r="B7680" s="1">
        <v>17</v>
      </c>
      <c r="C7680" s="1">
        <v>136628.20000000001</v>
      </c>
      <c r="D7680" s="1">
        <v>143580.03</v>
      </c>
      <c r="E7680" s="1">
        <v>280208.23</v>
      </c>
    </row>
    <row r="7681" spans="1:5" hidden="1">
      <c r="A7681" s="1">
        <v>1990</v>
      </c>
      <c r="B7681" s="1">
        <v>18</v>
      </c>
      <c r="C7681" s="1">
        <v>142493.82</v>
      </c>
      <c r="D7681" s="1">
        <v>148856.54</v>
      </c>
      <c r="E7681" s="1">
        <v>291350.36</v>
      </c>
    </row>
    <row r="7682" spans="1:5" hidden="1">
      <c r="A7682" s="1">
        <v>1990</v>
      </c>
      <c r="B7682" s="1">
        <v>19</v>
      </c>
      <c r="C7682" s="1">
        <v>146408.57</v>
      </c>
      <c r="D7682" s="1">
        <v>151925.07999999999</v>
      </c>
      <c r="E7682" s="1">
        <v>298333.65999999997</v>
      </c>
    </row>
    <row r="7683" spans="1:5" hidden="1">
      <c r="A7683" s="1">
        <v>1990</v>
      </c>
      <c r="B7683" s="1">
        <v>20</v>
      </c>
      <c r="C7683" s="1">
        <v>139614.42000000001</v>
      </c>
      <c r="D7683" s="1">
        <v>144055.16</v>
      </c>
      <c r="E7683" s="1">
        <v>283669.58</v>
      </c>
    </row>
    <row r="7684" spans="1:5" hidden="1">
      <c r="A7684" s="1">
        <v>1990</v>
      </c>
      <c r="B7684" s="1">
        <v>21</v>
      </c>
      <c r="C7684" s="1">
        <v>136996.06</v>
      </c>
      <c r="D7684" s="1">
        <v>140801.87</v>
      </c>
      <c r="E7684" s="1">
        <v>277797.93</v>
      </c>
    </row>
    <row r="7685" spans="1:5" hidden="1">
      <c r="A7685" s="1">
        <v>1990</v>
      </c>
      <c r="B7685" s="1">
        <v>22</v>
      </c>
      <c r="C7685" s="1">
        <v>131844.87</v>
      </c>
      <c r="D7685" s="1">
        <v>135668.91</v>
      </c>
      <c r="E7685" s="1">
        <v>267513.77</v>
      </c>
    </row>
    <row r="7686" spans="1:5" hidden="1">
      <c r="A7686" s="1">
        <v>1990</v>
      </c>
      <c r="B7686" s="1">
        <v>23</v>
      </c>
      <c r="C7686" s="1">
        <v>131375.01999999999</v>
      </c>
      <c r="D7686" s="1">
        <v>134908.54999999999</v>
      </c>
      <c r="E7686" s="1">
        <v>266283.56</v>
      </c>
    </row>
    <row r="7687" spans="1:5" hidden="1">
      <c r="A7687" s="1">
        <v>1990</v>
      </c>
      <c r="B7687" s="1">
        <v>24</v>
      </c>
      <c r="C7687" s="1">
        <v>131482.26999999999</v>
      </c>
      <c r="D7687" s="1">
        <v>134196.81</v>
      </c>
      <c r="E7687" s="1">
        <v>265679.09000000003</v>
      </c>
    </row>
    <row r="7688" spans="1:5" hidden="1">
      <c r="A7688" s="1">
        <v>1990</v>
      </c>
      <c r="B7688" s="1">
        <v>25</v>
      </c>
      <c r="C7688" s="1">
        <v>134187.88</v>
      </c>
      <c r="D7688" s="1">
        <v>136303.14000000001</v>
      </c>
      <c r="E7688" s="1">
        <v>270491.02</v>
      </c>
    </row>
    <row r="7689" spans="1:5" hidden="1">
      <c r="A7689" s="1">
        <v>1990</v>
      </c>
      <c r="B7689" s="1">
        <v>26</v>
      </c>
      <c r="C7689" s="1">
        <v>138197.23000000001</v>
      </c>
      <c r="D7689" s="1">
        <v>140324.54</v>
      </c>
      <c r="E7689" s="1">
        <v>278521.77</v>
      </c>
    </row>
    <row r="7690" spans="1:5" hidden="1">
      <c r="A7690" s="1">
        <v>1990</v>
      </c>
      <c r="B7690" s="1">
        <v>27</v>
      </c>
      <c r="C7690" s="1">
        <v>141695.34</v>
      </c>
      <c r="D7690" s="1">
        <v>143481.14000000001</v>
      </c>
      <c r="E7690" s="1">
        <v>285176.49</v>
      </c>
    </row>
    <row r="7691" spans="1:5" hidden="1">
      <c r="A7691" s="1">
        <v>1990</v>
      </c>
      <c r="B7691" s="1">
        <v>28</v>
      </c>
      <c r="C7691" s="1">
        <v>144378.15</v>
      </c>
      <c r="D7691" s="1">
        <v>145824.59</v>
      </c>
      <c r="E7691" s="1">
        <v>290202.74</v>
      </c>
    </row>
    <row r="7692" spans="1:5" hidden="1">
      <c r="A7692" s="1">
        <v>1990</v>
      </c>
      <c r="B7692" s="1">
        <v>29</v>
      </c>
      <c r="C7692" s="1">
        <v>145625.06</v>
      </c>
      <c r="D7692" s="1">
        <v>146962.87</v>
      </c>
      <c r="E7692" s="1">
        <v>292587.93</v>
      </c>
    </row>
    <row r="7693" spans="1:5" hidden="1">
      <c r="A7693" s="1">
        <v>1990</v>
      </c>
      <c r="B7693" s="1">
        <v>30</v>
      </c>
      <c r="C7693" s="1">
        <v>143782.64000000001</v>
      </c>
      <c r="D7693" s="1">
        <v>145146</v>
      </c>
      <c r="E7693" s="1">
        <v>288928.64000000001</v>
      </c>
    </row>
    <row r="7694" spans="1:5" hidden="1">
      <c r="A7694" s="1">
        <v>1990</v>
      </c>
      <c r="B7694" s="1">
        <v>31</v>
      </c>
      <c r="C7694" s="1">
        <v>140290.54</v>
      </c>
      <c r="D7694" s="1">
        <v>141138.9</v>
      </c>
      <c r="E7694" s="1">
        <v>281429.44</v>
      </c>
    </row>
    <row r="7695" spans="1:5" hidden="1">
      <c r="A7695" s="1">
        <v>1990</v>
      </c>
      <c r="B7695" s="1">
        <v>32</v>
      </c>
      <c r="C7695" s="1">
        <v>138111.37</v>
      </c>
      <c r="D7695" s="1">
        <v>138505</v>
      </c>
      <c r="E7695" s="1">
        <v>276616.37</v>
      </c>
    </row>
    <row r="7696" spans="1:5" hidden="1">
      <c r="A7696" s="1">
        <v>1990</v>
      </c>
      <c r="B7696" s="1">
        <v>33</v>
      </c>
      <c r="C7696" s="1">
        <v>136804.34</v>
      </c>
      <c r="D7696" s="1">
        <v>137542.39000000001</v>
      </c>
      <c r="E7696" s="1">
        <v>274346.71999999997</v>
      </c>
    </row>
    <row r="7697" spans="1:5" hidden="1">
      <c r="A7697" s="1">
        <v>1990</v>
      </c>
      <c r="B7697" s="1">
        <v>34</v>
      </c>
      <c r="C7697" s="1">
        <v>135646.01999999999</v>
      </c>
      <c r="D7697" s="1">
        <v>136085.39000000001</v>
      </c>
      <c r="E7697" s="1">
        <v>271731.40999999997</v>
      </c>
    </row>
    <row r="7698" spans="1:5" hidden="1">
      <c r="A7698" s="1">
        <v>1990</v>
      </c>
      <c r="B7698" s="1">
        <v>35</v>
      </c>
      <c r="C7698" s="1">
        <v>133661.97</v>
      </c>
      <c r="D7698" s="1">
        <v>133263.79</v>
      </c>
      <c r="E7698" s="1">
        <v>266925.76</v>
      </c>
    </row>
    <row r="7699" spans="1:5" hidden="1">
      <c r="A7699" s="1">
        <v>1990</v>
      </c>
      <c r="B7699" s="1">
        <v>36</v>
      </c>
      <c r="C7699" s="1">
        <v>131969.81</v>
      </c>
      <c r="D7699" s="1">
        <v>131422.88</v>
      </c>
      <c r="E7699" s="1">
        <v>263392.69</v>
      </c>
    </row>
    <row r="7700" spans="1:5" hidden="1">
      <c r="A7700" s="1">
        <v>1990</v>
      </c>
      <c r="B7700" s="1">
        <v>37</v>
      </c>
      <c r="C7700" s="1">
        <v>130394.07</v>
      </c>
      <c r="D7700" s="1">
        <v>130332.74</v>
      </c>
      <c r="E7700" s="1">
        <v>260726.8</v>
      </c>
    </row>
    <row r="7701" spans="1:5" hidden="1">
      <c r="A7701" s="1">
        <v>1990</v>
      </c>
      <c r="B7701" s="1">
        <v>38</v>
      </c>
      <c r="C7701" s="1">
        <v>129705.96</v>
      </c>
      <c r="D7701" s="1">
        <v>130316.6</v>
      </c>
      <c r="E7701" s="1">
        <v>260022.56</v>
      </c>
    </row>
    <row r="7702" spans="1:5" hidden="1">
      <c r="A7702" s="1">
        <v>1990</v>
      </c>
      <c r="B7702" s="1">
        <v>39</v>
      </c>
      <c r="C7702" s="1">
        <v>130023.37</v>
      </c>
      <c r="D7702" s="1">
        <v>131156.91</v>
      </c>
      <c r="E7702" s="1">
        <v>261180.27</v>
      </c>
    </row>
    <row r="7703" spans="1:5" hidden="1">
      <c r="A7703" s="1">
        <v>1990</v>
      </c>
      <c r="B7703" s="1">
        <v>40</v>
      </c>
      <c r="C7703" s="1">
        <v>127833.23</v>
      </c>
      <c r="D7703" s="1">
        <v>130085.99</v>
      </c>
      <c r="E7703" s="1">
        <v>257919.22</v>
      </c>
    </row>
    <row r="7704" spans="1:5" hidden="1">
      <c r="A7704" s="1">
        <v>1990</v>
      </c>
      <c r="B7704" s="1">
        <v>41</v>
      </c>
      <c r="C7704" s="1">
        <v>126028.06</v>
      </c>
      <c r="D7704" s="1">
        <v>129527.66</v>
      </c>
      <c r="E7704" s="1">
        <v>255555.72</v>
      </c>
    </row>
    <row r="7705" spans="1:5" hidden="1">
      <c r="A7705" s="1">
        <v>1990</v>
      </c>
      <c r="B7705" s="1">
        <v>42</v>
      </c>
      <c r="C7705" s="1">
        <v>126683.59</v>
      </c>
      <c r="D7705" s="1">
        <v>131382.94</v>
      </c>
      <c r="E7705" s="1">
        <v>258066.54</v>
      </c>
    </row>
    <row r="7706" spans="1:5" hidden="1">
      <c r="A7706" s="1">
        <v>1990</v>
      </c>
      <c r="B7706" s="1">
        <v>43</v>
      </c>
      <c r="C7706" s="1">
        <v>123276.46</v>
      </c>
      <c r="D7706" s="1">
        <v>128639.23</v>
      </c>
      <c r="E7706" s="1">
        <v>251915.69</v>
      </c>
    </row>
    <row r="7707" spans="1:5" hidden="1">
      <c r="A7707" s="1">
        <v>1990</v>
      </c>
      <c r="B7707" s="1">
        <v>44</v>
      </c>
      <c r="C7707" s="1">
        <v>114412.39</v>
      </c>
      <c r="D7707" s="1">
        <v>119368.19</v>
      </c>
      <c r="E7707" s="1">
        <v>233780.57</v>
      </c>
    </row>
    <row r="7708" spans="1:5" hidden="1">
      <c r="A7708" s="1">
        <v>1990</v>
      </c>
      <c r="B7708" s="1">
        <v>45</v>
      </c>
      <c r="C7708" s="1">
        <v>106999</v>
      </c>
      <c r="D7708" s="1">
        <v>111565.9</v>
      </c>
      <c r="E7708" s="1">
        <v>218564.9</v>
      </c>
    </row>
    <row r="7709" spans="1:5" hidden="1">
      <c r="A7709" s="1">
        <v>1990</v>
      </c>
      <c r="B7709" s="1">
        <v>46</v>
      </c>
      <c r="C7709" s="1">
        <v>100592.4</v>
      </c>
      <c r="D7709" s="1">
        <v>105376.96000000001</v>
      </c>
      <c r="E7709" s="1">
        <v>205969.36</v>
      </c>
    </row>
    <row r="7710" spans="1:5" hidden="1">
      <c r="A7710" s="1">
        <v>1990</v>
      </c>
      <c r="B7710" s="1">
        <v>47</v>
      </c>
      <c r="C7710" s="1">
        <v>93502.16</v>
      </c>
      <c r="D7710" s="1">
        <v>98623.85</v>
      </c>
      <c r="E7710" s="1">
        <v>192126.01</v>
      </c>
    </row>
    <row r="7711" spans="1:5" hidden="1">
      <c r="A7711" s="1">
        <v>1990</v>
      </c>
      <c r="B7711" s="1">
        <v>48</v>
      </c>
      <c r="C7711" s="1">
        <v>90023.95</v>
      </c>
      <c r="D7711" s="1">
        <v>95323.64</v>
      </c>
      <c r="E7711" s="1">
        <v>185347.59</v>
      </c>
    </row>
    <row r="7712" spans="1:5" hidden="1">
      <c r="A7712" s="1">
        <v>1990</v>
      </c>
      <c r="B7712" s="1">
        <v>49</v>
      </c>
      <c r="C7712" s="1">
        <v>87952.46</v>
      </c>
      <c r="D7712" s="1">
        <v>93131.83</v>
      </c>
      <c r="E7712" s="1">
        <v>181084.29</v>
      </c>
    </row>
    <row r="7713" spans="1:5" hidden="1">
      <c r="A7713" s="1">
        <v>1990</v>
      </c>
      <c r="B7713" s="1">
        <v>50</v>
      </c>
      <c r="C7713" s="1">
        <v>84380.66</v>
      </c>
      <c r="D7713" s="1">
        <v>89444.59</v>
      </c>
      <c r="E7713" s="1">
        <v>173825.25</v>
      </c>
    </row>
    <row r="7714" spans="1:5" hidden="1">
      <c r="A7714" s="1">
        <v>1990</v>
      </c>
      <c r="B7714" s="1">
        <v>51</v>
      </c>
      <c r="C7714" s="1">
        <v>81948.22</v>
      </c>
      <c r="D7714" s="1">
        <v>86594.86</v>
      </c>
      <c r="E7714" s="1">
        <v>168543.08</v>
      </c>
    </row>
    <row r="7715" spans="1:5" hidden="1">
      <c r="A7715" s="1">
        <v>1990</v>
      </c>
      <c r="B7715" s="1">
        <v>52</v>
      </c>
      <c r="C7715" s="1">
        <v>80410.179999999993</v>
      </c>
      <c r="D7715" s="1">
        <v>84244.06</v>
      </c>
      <c r="E7715" s="1">
        <v>164654.23000000001</v>
      </c>
    </row>
    <row r="7716" spans="1:5" hidden="1">
      <c r="A7716" s="1">
        <v>1990</v>
      </c>
      <c r="B7716" s="1">
        <v>53</v>
      </c>
      <c r="C7716" s="1">
        <v>78547.83</v>
      </c>
      <c r="D7716" s="1">
        <v>81645.600000000006</v>
      </c>
      <c r="E7716" s="1">
        <v>160193.42000000001</v>
      </c>
    </row>
    <row r="7717" spans="1:5" hidden="1">
      <c r="A7717" s="1">
        <v>1990</v>
      </c>
      <c r="B7717" s="1">
        <v>54</v>
      </c>
      <c r="C7717" s="1">
        <v>75815.61</v>
      </c>
      <c r="D7717" s="1">
        <v>78204.05</v>
      </c>
      <c r="E7717" s="1">
        <v>154019.66</v>
      </c>
    </row>
    <row r="7718" spans="1:5" hidden="1">
      <c r="A7718" s="1">
        <v>1990</v>
      </c>
      <c r="B7718" s="1">
        <v>55</v>
      </c>
      <c r="C7718" s="1">
        <v>72730.02</v>
      </c>
      <c r="D7718" s="1">
        <v>74830.289999999994</v>
      </c>
      <c r="E7718" s="1">
        <v>147560.31</v>
      </c>
    </row>
    <row r="7719" spans="1:5" hidden="1">
      <c r="A7719" s="1">
        <v>1990</v>
      </c>
      <c r="B7719" s="1">
        <v>56</v>
      </c>
      <c r="C7719" s="1">
        <v>71062.67</v>
      </c>
      <c r="D7719" s="1">
        <v>73216.69</v>
      </c>
      <c r="E7719" s="1">
        <v>144279.35</v>
      </c>
    </row>
    <row r="7720" spans="1:5" hidden="1">
      <c r="A7720" s="1">
        <v>1990</v>
      </c>
      <c r="B7720" s="1">
        <v>57</v>
      </c>
      <c r="C7720" s="1">
        <v>70120.240000000005</v>
      </c>
      <c r="D7720" s="1">
        <v>72348.08</v>
      </c>
      <c r="E7720" s="1">
        <v>142468.32</v>
      </c>
    </row>
    <row r="7721" spans="1:5" hidden="1">
      <c r="A7721" s="1">
        <v>1990</v>
      </c>
      <c r="B7721" s="1">
        <v>58</v>
      </c>
      <c r="C7721" s="1">
        <v>71475.94</v>
      </c>
      <c r="D7721" s="1">
        <v>72994.16</v>
      </c>
      <c r="E7721" s="1">
        <v>144470.1</v>
      </c>
    </row>
    <row r="7722" spans="1:5" hidden="1">
      <c r="A7722" s="1">
        <v>1990</v>
      </c>
      <c r="B7722" s="1">
        <v>59</v>
      </c>
      <c r="C7722" s="1">
        <v>74066.13</v>
      </c>
      <c r="D7722" s="1">
        <v>74697.009999999995</v>
      </c>
      <c r="E7722" s="1">
        <v>148763.14000000001</v>
      </c>
    </row>
    <row r="7723" spans="1:5" hidden="1">
      <c r="A7723" s="1">
        <v>1990</v>
      </c>
      <c r="B7723" s="1">
        <v>60</v>
      </c>
      <c r="C7723" s="1">
        <v>74058.070000000007</v>
      </c>
      <c r="D7723" s="1">
        <v>74975.8</v>
      </c>
      <c r="E7723" s="1">
        <v>149033.85999999999</v>
      </c>
    </row>
    <row r="7724" spans="1:5" hidden="1">
      <c r="A7724" s="1">
        <v>1990</v>
      </c>
      <c r="B7724" s="1">
        <v>61</v>
      </c>
      <c r="C7724" s="1">
        <v>73762.55</v>
      </c>
      <c r="D7724" s="1">
        <v>74478.789999999994</v>
      </c>
      <c r="E7724" s="1">
        <v>148241.34</v>
      </c>
    </row>
    <row r="7725" spans="1:5" hidden="1">
      <c r="A7725" s="1">
        <v>1990</v>
      </c>
      <c r="B7725" s="1">
        <v>62</v>
      </c>
      <c r="C7725" s="1">
        <v>74183.61</v>
      </c>
      <c r="D7725" s="1">
        <v>73703.87</v>
      </c>
      <c r="E7725" s="1">
        <v>147887.48000000001</v>
      </c>
    </row>
    <row r="7726" spans="1:5" hidden="1">
      <c r="A7726" s="1">
        <v>1990</v>
      </c>
      <c r="B7726" s="1">
        <v>63</v>
      </c>
      <c r="C7726" s="1">
        <v>74352.070000000007</v>
      </c>
      <c r="D7726" s="1">
        <v>72744.100000000006</v>
      </c>
      <c r="E7726" s="1">
        <v>147096.17000000001</v>
      </c>
    </row>
    <row r="7727" spans="1:5" hidden="1">
      <c r="A7727" s="1">
        <v>1990</v>
      </c>
      <c r="B7727" s="1">
        <v>64</v>
      </c>
      <c r="C7727" s="1">
        <v>74135.009999999995</v>
      </c>
      <c r="D7727" s="1">
        <v>70932.820000000007</v>
      </c>
      <c r="E7727" s="1">
        <v>145067.82</v>
      </c>
    </row>
    <row r="7728" spans="1:5" hidden="1">
      <c r="A7728" s="1">
        <v>1990</v>
      </c>
      <c r="B7728" s="1">
        <v>65</v>
      </c>
      <c r="C7728" s="1">
        <v>72568.53</v>
      </c>
      <c r="D7728" s="1">
        <v>68052.899999999994</v>
      </c>
      <c r="E7728" s="1">
        <v>140621.43</v>
      </c>
    </row>
    <row r="7729" spans="1:5" hidden="1">
      <c r="A7729" s="1">
        <v>1990</v>
      </c>
      <c r="B7729" s="1">
        <v>66</v>
      </c>
      <c r="C7729" s="1">
        <v>70857.61</v>
      </c>
      <c r="D7729" s="1">
        <v>65343.71</v>
      </c>
      <c r="E7729" s="1">
        <v>136201.32</v>
      </c>
    </row>
    <row r="7730" spans="1:5" hidden="1">
      <c r="A7730" s="1">
        <v>1990</v>
      </c>
      <c r="B7730" s="1">
        <v>67</v>
      </c>
      <c r="C7730" s="1">
        <v>69334.55</v>
      </c>
      <c r="D7730" s="1">
        <v>62762.71</v>
      </c>
      <c r="E7730" s="1">
        <v>132097.26</v>
      </c>
    </row>
    <row r="7731" spans="1:5" hidden="1">
      <c r="A7731" s="1">
        <v>1990</v>
      </c>
      <c r="B7731" s="1">
        <v>68</v>
      </c>
      <c r="C7731" s="1">
        <v>68497.2</v>
      </c>
      <c r="D7731" s="1">
        <v>60374.84</v>
      </c>
      <c r="E7731" s="1">
        <v>128872.04</v>
      </c>
    </row>
    <row r="7732" spans="1:5" hidden="1">
      <c r="A7732" s="1">
        <v>1990</v>
      </c>
      <c r="B7732" s="1">
        <v>69</v>
      </c>
      <c r="C7732" s="1">
        <v>66653.94</v>
      </c>
      <c r="D7732" s="1">
        <v>57240.59</v>
      </c>
      <c r="E7732" s="1">
        <v>123894.53</v>
      </c>
    </row>
    <row r="7733" spans="1:5" hidden="1">
      <c r="A7733" s="1">
        <v>1990</v>
      </c>
      <c r="B7733" s="1">
        <v>70</v>
      </c>
      <c r="C7733" s="1">
        <v>61015.34</v>
      </c>
      <c r="D7733" s="1">
        <v>51601.43</v>
      </c>
      <c r="E7733" s="1">
        <v>112616.77</v>
      </c>
    </row>
    <row r="7734" spans="1:5" hidden="1">
      <c r="A7734" s="1">
        <v>1990</v>
      </c>
      <c r="B7734" s="1">
        <v>71</v>
      </c>
      <c r="C7734" s="1">
        <v>55196</v>
      </c>
      <c r="D7734" s="1">
        <v>45572.11</v>
      </c>
      <c r="E7734" s="1">
        <v>100768.11</v>
      </c>
    </row>
    <row r="7735" spans="1:5" hidden="1">
      <c r="A7735" s="1">
        <v>1990</v>
      </c>
      <c r="B7735" s="1">
        <v>72</v>
      </c>
      <c r="C7735" s="1">
        <v>52740.46</v>
      </c>
      <c r="D7735" s="1">
        <v>42193.86</v>
      </c>
      <c r="E7735" s="1">
        <v>94934.31</v>
      </c>
    </row>
    <row r="7736" spans="1:5" hidden="1">
      <c r="A7736" s="1">
        <v>1990</v>
      </c>
      <c r="B7736" s="1">
        <v>73</v>
      </c>
      <c r="C7736" s="1">
        <v>52048.31</v>
      </c>
      <c r="D7736" s="1">
        <v>40678.04</v>
      </c>
      <c r="E7736" s="1">
        <v>92726.36</v>
      </c>
    </row>
    <row r="7737" spans="1:5" hidden="1">
      <c r="A7737" s="1">
        <v>1990</v>
      </c>
      <c r="B7737" s="1">
        <v>74</v>
      </c>
      <c r="C7737" s="1">
        <v>51343.99</v>
      </c>
      <c r="D7737" s="1">
        <v>39224.83</v>
      </c>
      <c r="E7737" s="1">
        <v>90568.82</v>
      </c>
    </row>
    <row r="7738" spans="1:5" hidden="1">
      <c r="A7738" s="1">
        <v>1990</v>
      </c>
      <c r="B7738" s="1">
        <v>75</v>
      </c>
      <c r="C7738" s="1">
        <v>50206.76</v>
      </c>
      <c r="D7738" s="1">
        <v>37343.230000000003</v>
      </c>
      <c r="E7738" s="1">
        <v>87549.98</v>
      </c>
    </row>
    <row r="7739" spans="1:5" hidden="1">
      <c r="A7739" s="1">
        <v>1990</v>
      </c>
      <c r="B7739" s="1">
        <v>76</v>
      </c>
      <c r="C7739" s="1">
        <v>47789.61</v>
      </c>
      <c r="D7739" s="1">
        <v>34505.69</v>
      </c>
      <c r="E7739" s="1">
        <v>82295.3</v>
      </c>
    </row>
    <row r="7740" spans="1:5" hidden="1">
      <c r="A7740" s="1">
        <v>1990</v>
      </c>
      <c r="B7740" s="1">
        <v>77</v>
      </c>
      <c r="C7740" s="1">
        <v>44075.21</v>
      </c>
      <c r="D7740" s="1">
        <v>30905.41</v>
      </c>
      <c r="E7740" s="1">
        <v>74980.62</v>
      </c>
    </row>
    <row r="7741" spans="1:5" hidden="1">
      <c r="A7741" s="1">
        <v>1990</v>
      </c>
      <c r="B7741" s="1">
        <v>78</v>
      </c>
      <c r="C7741" s="1">
        <v>40723.57</v>
      </c>
      <c r="D7741" s="1">
        <v>27488.16</v>
      </c>
      <c r="E7741" s="1">
        <v>68211.73</v>
      </c>
    </row>
    <row r="7742" spans="1:5" hidden="1">
      <c r="A7742" s="1">
        <v>1990</v>
      </c>
      <c r="B7742" s="1">
        <v>79</v>
      </c>
      <c r="C7742" s="1">
        <v>37741.43</v>
      </c>
      <c r="D7742" s="1">
        <v>24462.89</v>
      </c>
      <c r="E7742" s="1">
        <v>62204.32</v>
      </c>
    </row>
    <row r="7743" spans="1:5" hidden="1">
      <c r="A7743" s="1">
        <v>1990</v>
      </c>
      <c r="B7743" s="1">
        <v>80</v>
      </c>
      <c r="C7743" s="1">
        <v>34102.81</v>
      </c>
      <c r="D7743" s="1">
        <v>21210.42</v>
      </c>
      <c r="E7743" s="1">
        <v>55313.23</v>
      </c>
    </row>
    <row r="7744" spans="1:5" hidden="1">
      <c r="A7744" s="1">
        <v>1990</v>
      </c>
      <c r="B7744" s="1">
        <v>81</v>
      </c>
      <c r="C7744" s="1">
        <v>30774</v>
      </c>
      <c r="D7744" s="1">
        <v>18255.599999999999</v>
      </c>
      <c r="E7744" s="1">
        <v>49029.599999999999</v>
      </c>
    </row>
    <row r="7745" spans="1:5" hidden="1">
      <c r="A7745" s="1">
        <v>1990</v>
      </c>
      <c r="B7745" s="1">
        <v>82</v>
      </c>
      <c r="C7745" s="1">
        <v>27765.97</v>
      </c>
      <c r="D7745" s="1">
        <v>15726.59</v>
      </c>
      <c r="E7745" s="1">
        <v>43492.56</v>
      </c>
    </row>
    <row r="7746" spans="1:5" hidden="1">
      <c r="A7746" s="1">
        <v>1990</v>
      </c>
      <c r="B7746" s="1">
        <v>83</v>
      </c>
      <c r="C7746" s="1">
        <v>24689.18</v>
      </c>
      <c r="D7746" s="1">
        <v>13292.38</v>
      </c>
      <c r="E7746" s="1">
        <v>37981.550000000003</v>
      </c>
    </row>
    <row r="7747" spans="1:5" hidden="1">
      <c r="A7747" s="1">
        <v>1990</v>
      </c>
      <c r="B7747" s="1">
        <v>84</v>
      </c>
      <c r="C7747" s="1">
        <v>21890.32</v>
      </c>
      <c r="D7747" s="1">
        <v>11088.74</v>
      </c>
      <c r="E7747" s="1">
        <v>32979.06</v>
      </c>
    </row>
    <row r="7748" spans="1:5" hidden="1">
      <c r="A7748" s="1">
        <v>1990</v>
      </c>
      <c r="B7748" s="1">
        <v>85</v>
      </c>
      <c r="C7748" s="1">
        <v>19042.45</v>
      </c>
      <c r="D7748" s="1">
        <v>9244.58</v>
      </c>
      <c r="E7748" s="1">
        <v>28287.040000000001</v>
      </c>
    </row>
    <row r="7749" spans="1:5" hidden="1">
      <c r="A7749" s="1">
        <v>1990</v>
      </c>
      <c r="B7749" s="1">
        <v>86</v>
      </c>
      <c r="C7749" s="1">
        <v>16078.68</v>
      </c>
      <c r="D7749" s="1">
        <v>7458.35</v>
      </c>
      <c r="E7749" s="1">
        <v>23537.03</v>
      </c>
    </row>
    <row r="7750" spans="1:5" hidden="1">
      <c r="A7750" s="1">
        <v>1990</v>
      </c>
      <c r="B7750" s="1">
        <v>87</v>
      </c>
      <c r="C7750" s="1">
        <v>13549.99</v>
      </c>
      <c r="D7750" s="1">
        <v>5800.59</v>
      </c>
      <c r="E7750" s="1">
        <v>19350.580000000002</v>
      </c>
    </row>
    <row r="7751" spans="1:5" hidden="1">
      <c r="A7751" s="1">
        <v>1990</v>
      </c>
      <c r="B7751" s="1">
        <v>88</v>
      </c>
      <c r="C7751" s="1">
        <v>11741.09</v>
      </c>
      <c r="D7751" s="1">
        <v>4547.63</v>
      </c>
      <c r="E7751" s="1">
        <v>16288.71</v>
      </c>
    </row>
    <row r="7752" spans="1:5" hidden="1">
      <c r="A7752" s="1">
        <v>1990</v>
      </c>
      <c r="B7752" s="1">
        <v>89</v>
      </c>
      <c r="C7752" s="1">
        <v>10085.040000000001</v>
      </c>
      <c r="D7752" s="1">
        <v>3676.59</v>
      </c>
      <c r="E7752" s="1">
        <v>13761.62</v>
      </c>
    </row>
    <row r="7753" spans="1:5" hidden="1">
      <c r="A7753" s="1">
        <v>1990</v>
      </c>
      <c r="B7753" s="1">
        <v>90</v>
      </c>
      <c r="C7753" s="1">
        <v>8312.67</v>
      </c>
      <c r="D7753" s="1">
        <v>2748.79</v>
      </c>
      <c r="E7753" s="1">
        <v>11061.46</v>
      </c>
    </row>
    <row r="7754" spans="1:5" hidden="1">
      <c r="A7754" s="1">
        <v>1990</v>
      </c>
      <c r="B7754" s="1">
        <v>91</v>
      </c>
      <c r="C7754" s="1">
        <v>6272.93</v>
      </c>
      <c r="D7754" s="1">
        <v>1885.34</v>
      </c>
      <c r="E7754" s="1">
        <v>8158.27</v>
      </c>
    </row>
    <row r="7755" spans="1:5" hidden="1">
      <c r="A7755" s="1">
        <v>1990</v>
      </c>
      <c r="B7755" s="1">
        <v>92</v>
      </c>
      <c r="C7755" s="1">
        <v>4871.1099999999997</v>
      </c>
      <c r="D7755" s="1">
        <v>1356.96</v>
      </c>
      <c r="E7755" s="1">
        <v>6228.07</v>
      </c>
    </row>
    <row r="7756" spans="1:5" hidden="1">
      <c r="A7756" s="1">
        <v>1990</v>
      </c>
      <c r="B7756" s="1">
        <v>93</v>
      </c>
      <c r="C7756" s="1">
        <v>3824.63</v>
      </c>
      <c r="D7756" s="1">
        <v>984.97</v>
      </c>
      <c r="E7756" s="1">
        <v>4809.59</v>
      </c>
    </row>
    <row r="7757" spans="1:5" hidden="1">
      <c r="A7757" s="1">
        <v>1990</v>
      </c>
      <c r="B7757" s="1">
        <v>94</v>
      </c>
      <c r="C7757" s="1">
        <v>2903.24</v>
      </c>
      <c r="D7757" s="1">
        <v>689.79</v>
      </c>
      <c r="E7757" s="1">
        <v>3593.03</v>
      </c>
    </row>
    <row r="7758" spans="1:5" hidden="1">
      <c r="A7758" s="1">
        <v>1990</v>
      </c>
      <c r="B7758" s="1">
        <v>95</v>
      </c>
      <c r="C7758" s="1">
        <v>2149.9299999999998</v>
      </c>
      <c r="D7758" s="1">
        <v>472.67</v>
      </c>
      <c r="E7758" s="1">
        <v>2622.59</v>
      </c>
    </row>
    <row r="7759" spans="1:5" hidden="1">
      <c r="A7759" s="1">
        <v>1990</v>
      </c>
      <c r="B7759" s="1">
        <v>96</v>
      </c>
      <c r="C7759" s="1">
        <v>1538.44</v>
      </c>
      <c r="D7759" s="1">
        <v>366.85</v>
      </c>
      <c r="E7759" s="1">
        <v>1905.29</v>
      </c>
    </row>
    <row r="7760" spans="1:5" hidden="1">
      <c r="A7760" s="1">
        <v>1990</v>
      </c>
      <c r="B7760" s="1">
        <v>97</v>
      </c>
      <c r="C7760" s="1">
        <v>1098.8900000000001</v>
      </c>
      <c r="D7760" s="1">
        <v>226.84</v>
      </c>
      <c r="E7760" s="1">
        <v>1325.73</v>
      </c>
    </row>
    <row r="7761" spans="1:5" hidden="1">
      <c r="A7761" s="1">
        <v>1990</v>
      </c>
      <c r="B7761" s="1">
        <v>98</v>
      </c>
      <c r="C7761" s="1">
        <v>811.01</v>
      </c>
      <c r="D7761" s="1">
        <v>155.16999999999999</v>
      </c>
      <c r="E7761" s="1">
        <v>966.18</v>
      </c>
    </row>
    <row r="7762" spans="1:5" hidden="1">
      <c r="A7762" s="1">
        <v>1990</v>
      </c>
      <c r="B7762" s="1">
        <v>99</v>
      </c>
      <c r="C7762" s="1">
        <v>535.61</v>
      </c>
      <c r="D7762" s="1">
        <v>106.02</v>
      </c>
      <c r="E7762" s="1">
        <v>641.62</v>
      </c>
    </row>
    <row r="7763" spans="1:5" hidden="1">
      <c r="A7763" s="1">
        <v>1990</v>
      </c>
      <c r="B7763" s="1">
        <v>100</v>
      </c>
      <c r="C7763" s="1">
        <v>341.09</v>
      </c>
      <c r="D7763" s="1">
        <v>67.819999999999993</v>
      </c>
      <c r="E7763" s="1">
        <v>408.9</v>
      </c>
    </row>
    <row r="7764" spans="1:5" hidden="1">
      <c r="A7764" s="1">
        <v>1990</v>
      </c>
      <c r="B7764" s="1">
        <v>101</v>
      </c>
      <c r="C7764" s="1">
        <v>205.24</v>
      </c>
      <c r="D7764" s="1">
        <v>41.18</v>
      </c>
      <c r="E7764" s="1">
        <v>246.42</v>
      </c>
    </row>
    <row r="7765" spans="1:5" hidden="1">
      <c r="A7765" s="1">
        <v>1990</v>
      </c>
      <c r="B7765" s="1">
        <v>102</v>
      </c>
      <c r="C7765" s="1">
        <v>120.67</v>
      </c>
      <c r="D7765" s="1">
        <v>19.43</v>
      </c>
      <c r="E7765" s="1">
        <v>140.1</v>
      </c>
    </row>
    <row r="7766" spans="1:5" hidden="1">
      <c r="A7766" s="1">
        <v>1990</v>
      </c>
      <c r="B7766" s="1">
        <v>103</v>
      </c>
      <c r="C7766" s="1">
        <v>68.599999999999994</v>
      </c>
      <c r="D7766" s="1">
        <v>10.15</v>
      </c>
      <c r="E7766" s="1">
        <v>78.739999999999995</v>
      </c>
    </row>
    <row r="7767" spans="1:5" hidden="1">
      <c r="A7767" s="1">
        <v>1990</v>
      </c>
      <c r="B7767" s="1">
        <v>104</v>
      </c>
      <c r="C7767" s="1">
        <v>33.880000000000003</v>
      </c>
      <c r="D7767" s="1">
        <v>8.92</v>
      </c>
      <c r="E7767" s="1">
        <v>42.81</v>
      </c>
    </row>
    <row r="7768" spans="1:5" hidden="1">
      <c r="A7768" s="1">
        <v>1990</v>
      </c>
      <c r="B7768" s="1">
        <v>105</v>
      </c>
      <c r="C7768" s="1">
        <v>16.78</v>
      </c>
      <c r="D7768" s="1">
        <v>6.02</v>
      </c>
      <c r="E7768" s="1">
        <v>22.81</v>
      </c>
    </row>
    <row r="7769" spans="1:5" hidden="1">
      <c r="A7769" s="1">
        <v>1990</v>
      </c>
      <c r="B7769" s="1">
        <v>106</v>
      </c>
      <c r="C7769" s="1">
        <v>10.23</v>
      </c>
      <c r="D7769" s="1">
        <v>2.08</v>
      </c>
      <c r="E7769" s="1">
        <v>12.31</v>
      </c>
    </row>
    <row r="7770" spans="1:5" hidden="1">
      <c r="A7770" s="1">
        <v>1990</v>
      </c>
      <c r="B7770" s="1">
        <v>107</v>
      </c>
      <c r="C7770" s="1">
        <v>5.01</v>
      </c>
      <c r="D7770" s="1">
        <v>0.33</v>
      </c>
      <c r="E7770" s="1">
        <v>5.33</v>
      </c>
    </row>
    <row r="7771" spans="1:5" hidden="1">
      <c r="A7771" s="1">
        <v>1990</v>
      </c>
      <c r="B7771" s="1">
        <v>108</v>
      </c>
      <c r="C7771" s="1">
        <v>2.25</v>
      </c>
      <c r="D7771" s="1">
        <v>0</v>
      </c>
      <c r="E7771" s="1">
        <v>2.25</v>
      </c>
    </row>
    <row r="7772" spans="1:5" hidden="1">
      <c r="A7772" s="1">
        <v>1990</v>
      </c>
      <c r="B7772" s="1">
        <v>109</v>
      </c>
      <c r="C7772" s="1">
        <v>1.84</v>
      </c>
      <c r="D7772" s="1">
        <v>0</v>
      </c>
      <c r="E7772" s="1">
        <v>1.84</v>
      </c>
    </row>
    <row r="7773" spans="1:5" hidden="1">
      <c r="A7773" s="1">
        <v>1990</v>
      </c>
      <c r="B7773" s="1" t="s">
        <v>121</v>
      </c>
      <c r="C7773" s="1">
        <v>0.7</v>
      </c>
      <c r="D7773" s="1">
        <v>0</v>
      </c>
      <c r="E7773" s="1">
        <v>0.7</v>
      </c>
    </row>
    <row r="7774" spans="1:5" hidden="1">
      <c r="A7774" s="1">
        <v>1991</v>
      </c>
      <c r="B7774" s="1">
        <v>0</v>
      </c>
      <c r="C7774" s="1">
        <v>126208.51</v>
      </c>
      <c r="D7774" s="1">
        <v>133089.68</v>
      </c>
      <c r="E7774" s="1">
        <v>259298.19</v>
      </c>
    </row>
    <row r="7775" spans="1:5" hidden="1">
      <c r="A7775" s="1">
        <v>1991</v>
      </c>
      <c r="B7775" s="1">
        <v>1</v>
      </c>
      <c r="C7775" s="1">
        <v>125344.62</v>
      </c>
      <c r="D7775" s="1">
        <v>132129.07999999999</v>
      </c>
      <c r="E7775" s="1">
        <v>257473.7</v>
      </c>
    </row>
    <row r="7776" spans="1:5" hidden="1">
      <c r="A7776" s="1">
        <v>1991</v>
      </c>
      <c r="B7776" s="1">
        <v>2</v>
      </c>
      <c r="C7776" s="1">
        <v>123446.82</v>
      </c>
      <c r="D7776" s="1">
        <v>129916.51</v>
      </c>
      <c r="E7776" s="1">
        <v>253363.33</v>
      </c>
    </row>
    <row r="7777" spans="1:5" hidden="1">
      <c r="A7777" s="1">
        <v>1991</v>
      </c>
      <c r="B7777" s="1">
        <v>3</v>
      </c>
      <c r="C7777" s="1">
        <v>121981.53</v>
      </c>
      <c r="D7777" s="1">
        <v>128153.67</v>
      </c>
      <c r="E7777" s="1">
        <v>250135.21</v>
      </c>
    </row>
    <row r="7778" spans="1:5" hidden="1">
      <c r="A7778" s="1">
        <v>1991</v>
      </c>
      <c r="B7778" s="1">
        <v>4</v>
      </c>
      <c r="C7778" s="1">
        <v>122789.15</v>
      </c>
      <c r="D7778" s="1">
        <v>129289.33</v>
      </c>
      <c r="E7778" s="1">
        <v>252078.48</v>
      </c>
    </row>
    <row r="7779" spans="1:5" hidden="1">
      <c r="A7779" s="1">
        <v>1991</v>
      </c>
      <c r="B7779" s="1">
        <v>5</v>
      </c>
      <c r="C7779" s="1">
        <v>123203.39</v>
      </c>
      <c r="D7779" s="1">
        <v>129670.1</v>
      </c>
      <c r="E7779" s="1">
        <v>252873.49</v>
      </c>
    </row>
    <row r="7780" spans="1:5" hidden="1">
      <c r="A7780" s="1">
        <v>1991</v>
      </c>
      <c r="B7780" s="1">
        <v>6</v>
      </c>
      <c r="C7780" s="1">
        <v>124626.45</v>
      </c>
      <c r="D7780" s="1">
        <v>130669.3</v>
      </c>
      <c r="E7780" s="1">
        <v>255295.74</v>
      </c>
    </row>
    <row r="7781" spans="1:5" hidden="1">
      <c r="A7781" s="1">
        <v>1991</v>
      </c>
      <c r="B7781" s="1">
        <v>7</v>
      </c>
      <c r="C7781" s="1">
        <v>123862.97</v>
      </c>
      <c r="D7781" s="1">
        <v>130218.21</v>
      </c>
      <c r="E7781" s="1">
        <v>254081.19</v>
      </c>
    </row>
    <row r="7782" spans="1:5" hidden="1">
      <c r="A7782" s="1">
        <v>1991</v>
      </c>
      <c r="B7782" s="1">
        <v>8</v>
      </c>
      <c r="C7782" s="1">
        <v>124351.5</v>
      </c>
      <c r="D7782" s="1">
        <v>131231.63</v>
      </c>
      <c r="E7782" s="1">
        <v>255583.12</v>
      </c>
    </row>
    <row r="7783" spans="1:5" hidden="1">
      <c r="A7783" s="1">
        <v>1991</v>
      </c>
      <c r="B7783" s="1">
        <v>9</v>
      </c>
      <c r="C7783" s="1">
        <v>122996.49</v>
      </c>
      <c r="D7783" s="1">
        <v>129796.41</v>
      </c>
      <c r="E7783" s="1">
        <v>252792.9</v>
      </c>
    </row>
    <row r="7784" spans="1:5" hidden="1">
      <c r="A7784" s="1">
        <v>1991</v>
      </c>
      <c r="B7784" s="1">
        <v>10</v>
      </c>
      <c r="C7784" s="1">
        <v>121972.57</v>
      </c>
      <c r="D7784" s="1">
        <v>129111.71</v>
      </c>
      <c r="E7784" s="1">
        <v>251084.28</v>
      </c>
    </row>
    <row r="7785" spans="1:5" hidden="1">
      <c r="A7785" s="1">
        <v>1991</v>
      </c>
      <c r="B7785" s="1">
        <v>11</v>
      </c>
      <c r="C7785" s="1">
        <v>119621.38</v>
      </c>
      <c r="D7785" s="1">
        <v>126597.6</v>
      </c>
      <c r="E7785" s="1">
        <v>246218.98</v>
      </c>
    </row>
    <row r="7786" spans="1:5" hidden="1">
      <c r="A7786" s="1">
        <v>1991</v>
      </c>
      <c r="B7786" s="1">
        <v>12</v>
      </c>
      <c r="C7786" s="1">
        <v>120180.48</v>
      </c>
      <c r="D7786" s="1">
        <v>126858.56</v>
      </c>
      <c r="E7786" s="1">
        <v>247039.05</v>
      </c>
    </row>
    <row r="7787" spans="1:5" hidden="1">
      <c r="A7787" s="1">
        <v>1991</v>
      </c>
      <c r="B7787" s="1">
        <v>13</v>
      </c>
      <c r="C7787" s="1">
        <v>120547.2</v>
      </c>
      <c r="D7787" s="1">
        <v>127241.39</v>
      </c>
      <c r="E7787" s="1">
        <v>247788.59</v>
      </c>
    </row>
    <row r="7788" spans="1:5" hidden="1">
      <c r="A7788" s="1">
        <v>1991</v>
      </c>
      <c r="B7788" s="1">
        <v>14</v>
      </c>
      <c r="C7788" s="1">
        <v>121389.86</v>
      </c>
      <c r="D7788" s="1">
        <v>128281.48</v>
      </c>
      <c r="E7788" s="1">
        <v>249671.34</v>
      </c>
    </row>
    <row r="7789" spans="1:5" hidden="1">
      <c r="A7789" s="1">
        <v>1991</v>
      </c>
      <c r="B7789" s="1">
        <v>15</v>
      </c>
      <c r="C7789" s="1">
        <v>123962.82</v>
      </c>
      <c r="D7789" s="1">
        <v>130620.27</v>
      </c>
      <c r="E7789" s="1">
        <v>254583.1</v>
      </c>
    </row>
    <row r="7790" spans="1:5" hidden="1">
      <c r="A7790" s="1">
        <v>1991</v>
      </c>
      <c r="B7790" s="1">
        <v>16</v>
      </c>
      <c r="C7790" s="1">
        <v>127664.62</v>
      </c>
      <c r="D7790" s="1">
        <v>134313.45000000001</v>
      </c>
      <c r="E7790" s="1">
        <v>261978.07</v>
      </c>
    </row>
    <row r="7791" spans="1:5" hidden="1">
      <c r="A7791" s="1">
        <v>1991</v>
      </c>
      <c r="B7791" s="1">
        <v>17</v>
      </c>
      <c r="C7791" s="1">
        <v>131748.87</v>
      </c>
      <c r="D7791" s="1">
        <v>138620.4</v>
      </c>
      <c r="E7791" s="1">
        <v>270369.27</v>
      </c>
    </row>
    <row r="7792" spans="1:5" hidden="1">
      <c r="A7792" s="1">
        <v>1991</v>
      </c>
      <c r="B7792" s="1">
        <v>18</v>
      </c>
      <c r="C7792" s="1">
        <v>137350.12</v>
      </c>
      <c r="D7792" s="1">
        <v>144181.10999999999</v>
      </c>
      <c r="E7792" s="1">
        <v>281531.23</v>
      </c>
    </row>
    <row r="7793" spans="1:5" hidden="1">
      <c r="A7793" s="1">
        <v>1991</v>
      </c>
      <c r="B7793" s="1">
        <v>19</v>
      </c>
      <c r="C7793" s="1">
        <v>143775.85999999999</v>
      </c>
      <c r="D7793" s="1">
        <v>149866.51999999999</v>
      </c>
      <c r="E7793" s="1">
        <v>293642.38</v>
      </c>
    </row>
    <row r="7794" spans="1:5" hidden="1">
      <c r="A7794" s="1">
        <v>1991</v>
      </c>
      <c r="B7794" s="1">
        <v>20</v>
      </c>
      <c r="C7794" s="1">
        <v>147598.38</v>
      </c>
      <c r="D7794" s="1">
        <v>152605.67000000001</v>
      </c>
      <c r="E7794" s="1">
        <v>300204.05</v>
      </c>
    </row>
    <row r="7795" spans="1:5" hidden="1">
      <c r="A7795" s="1">
        <v>1991</v>
      </c>
      <c r="B7795" s="1">
        <v>21</v>
      </c>
      <c r="C7795" s="1">
        <v>140518.39000000001</v>
      </c>
      <c r="D7795" s="1">
        <v>144309.35</v>
      </c>
      <c r="E7795" s="1">
        <v>284827.74</v>
      </c>
    </row>
    <row r="7796" spans="1:5" hidden="1">
      <c r="A7796" s="1">
        <v>1991</v>
      </c>
      <c r="B7796" s="1">
        <v>22</v>
      </c>
      <c r="C7796" s="1">
        <v>137292.26999999999</v>
      </c>
      <c r="D7796" s="1">
        <v>140676.48000000001</v>
      </c>
      <c r="E7796" s="1">
        <v>277968.75</v>
      </c>
    </row>
    <row r="7797" spans="1:5" hidden="1">
      <c r="A7797" s="1">
        <v>1991</v>
      </c>
      <c r="B7797" s="1">
        <v>23</v>
      </c>
      <c r="C7797" s="1">
        <v>132432.66</v>
      </c>
      <c r="D7797" s="1">
        <v>135663.67000000001</v>
      </c>
      <c r="E7797" s="1">
        <v>268096.33</v>
      </c>
    </row>
    <row r="7798" spans="1:5" hidden="1">
      <c r="A7798" s="1">
        <v>1991</v>
      </c>
      <c r="B7798" s="1">
        <v>24</v>
      </c>
      <c r="C7798" s="1">
        <v>132249.16</v>
      </c>
      <c r="D7798" s="1">
        <v>135049.26</v>
      </c>
      <c r="E7798" s="1">
        <v>267298.42</v>
      </c>
    </row>
    <row r="7799" spans="1:5" hidden="1">
      <c r="A7799" s="1">
        <v>1991</v>
      </c>
      <c r="B7799" s="1">
        <v>25</v>
      </c>
      <c r="C7799" s="1">
        <v>132667.32999999999</v>
      </c>
      <c r="D7799" s="1">
        <v>134443.75</v>
      </c>
      <c r="E7799" s="1">
        <v>267111.08</v>
      </c>
    </row>
    <row r="7800" spans="1:5" hidden="1">
      <c r="A7800" s="1">
        <v>1991</v>
      </c>
      <c r="B7800" s="1">
        <v>26</v>
      </c>
      <c r="C7800" s="1">
        <v>135474.14000000001</v>
      </c>
      <c r="D7800" s="1">
        <v>136642.71</v>
      </c>
      <c r="E7800" s="1">
        <v>272116.84999999998</v>
      </c>
    </row>
    <row r="7801" spans="1:5" hidden="1">
      <c r="A7801" s="1">
        <v>1991</v>
      </c>
      <c r="B7801" s="1">
        <v>27</v>
      </c>
      <c r="C7801" s="1">
        <v>139709.85</v>
      </c>
      <c r="D7801" s="1">
        <v>140939.4</v>
      </c>
      <c r="E7801" s="1">
        <v>280649.25</v>
      </c>
    </row>
    <row r="7802" spans="1:5" hidden="1">
      <c r="A7802" s="1">
        <v>1991</v>
      </c>
      <c r="B7802" s="1">
        <v>28</v>
      </c>
      <c r="C7802" s="1">
        <v>143025.69</v>
      </c>
      <c r="D7802" s="1">
        <v>144135.47</v>
      </c>
      <c r="E7802" s="1">
        <v>287161.15999999997</v>
      </c>
    </row>
    <row r="7803" spans="1:5" hidden="1">
      <c r="A7803" s="1">
        <v>1991</v>
      </c>
      <c r="B7803" s="1">
        <v>29</v>
      </c>
      <c r="C7803" s="1">
        <v>146005.94</v>
      </c>
      <c r="D7803" s="1">
        <v>146870.09</v>
      </c>
      <c r="E7803" s="1">
        <v>292876.03999999998</v>
      </c>
    </row>
    <row r="7804" spans="1:5" hidden="1">
      <c r="A7804" s="1">
        <v>1991</v>
      </c>
      <c r="B7804" s="1">
        <v>30</v>
      </c>
      <c r="C7804" s="1">
        <v>147527.34</v>
      </c>
      <c r="D7804" s="1">
        <v>148351.14000000001</v>
      </c>
      <c r="E7804" s="1">
        <v>295878.46999999997</v>
      </c>
    </row>
    <row r="7805" spans="1:5" hidden="1">
      <c r="A7805" s="1">
        <v>1991</v>
      </c>
      <c r="B7805" s="1">
        <v>31</v>
      </c>
      <c r="C7805" s="1">
        <v>144930.15</v>
      </c>
      <c r="D7805" s="1">
        <v>145932.93</v>
      </c>
      <c r="E7805" s="1">
        <v>290863.08</v>
      </c>
    </row>
    <row r="7806" spans="1:5" hidden="1">
      <c r="A7806" s="1">
        <v>1991</v>
      </c>
      <c r="B7806" s="1">
        <v>32</v>
      </c>
      <c r="C7806" s="1">
        <v>141301.74</v>
      </c>
      <c r="D7806" s="1">
        <v>141462.78</v>
      </c>
      <c r="E7806" s="1">
        <v>282764.52</v>
      </c>
    </row>
    <row r="7807" spans="1:5" hidden="1">
      <c r="A7807" s="1">
        <v>1991</v>
      </c>
      <c r="B7807" s="1">
        <v>33</v>
      </c>
      <c r="C7807" s="1">
        <v>139143.32999999999</v>
      </c>
      <c r="D7807" s="1">
        <v>139147.89000000001</v>
      </c>
      <c r="E7807" s="1">
        <v>278291.21000000002</v>
      </c>
    </row>
    <row r="7808" spans="1:5" hidden="1">
      <c r="A7808" s="1">
        <v>1991</v>
      </c>
      <c r="B7808" s="1">
        <v>34</v>
      </c>
      <c r="C7808" s="1">
        <v>137868.48000000001</v>
      </c>
      <c r="D7808" s="1">
        <v>138220.38</v>
      </c>
      <c r="E7808" s="1">
        <v>276088.86</v>
      </c>
    </row>
    <row r="7809" spans="1:5" hidden="1">
      <c r="A7809" s="1">
        <v>1991</v>
      </c>
      <c r="B7809" s="1">
        <v>35</v>
      </c>
      <c r="C7809" s="1">
        <v>136764.69</v>
      </c>
      <c r="D7809" s="1">
        <v>136894.17000000001</v>
      </c>
      <c r="E7809" s="1">
        <v>273658.86</v>
      </c>
    </row>
    <row r="7810" spans="1:5" hidden="1">
      <c r="A7810" s="1">
        <v>1991</v>
      </c>
      <c r="B7810" s="1">
        <v>36</v>
      </c>
      <c r="C7810" s="1">
        <v>134545.73000000001</v>
      </c>
      <c r="D7810" s="1">
        <v>134184.13</v>
      </c>
      <c r="E7810" s="1">
        <v>268729.87</v>
      </c>
    </row>
    <row r="7811" spans="1:5" hidden="1">
      <c r="A7811" s="1">
        <v>1991</v>
      </c>
      <c r="B7811" s="1">
        <v>37</v>
      </c>
      <c r="C7811" s="1">
        <v>132709.60999999999</v>
      </c>
      <c r="D7811" s="1">
        <v>132001.26</v>
      </c>
      <c r="E7811" s="1">
        <v>264710.87</v>
      </c>
    </row>
    <row r="7812" spans="1:5" hidden="1">
      <c r="A7812" s="1">
        <v>1991</v>
      </c>
      <c r="B7812" s="1">
        <v>38</v>
      </c>
      <c r="C7812" s="1">
        <v>130981.45</v>
      </c>
      <c r="D7812" s="1">
        <v>130845.17</v>
      </c>
      <c r="E7812" s="1">
        <v>261826.62</v>
      </c>
    </row>
    <row r="7813" spans="1:5" hidden="1">
      <c r="A7813" s="1">
        <v>1991</v>
      </c>
      <c r="B7813" s="1">
        <v>39</v>
      </c>
      <c r="C7813" s="1">
        <v>130464.89</v>
      </c>
      <c r="D7813" s="1">
        <v>131058.76</v>
      </c>
      <c r="E7813" s="1">
        <v>261523.65</v>
      </c>
    </row>
    <row r="7814" spans="1:5" hidden="1">
      <c r="A7814" s="1">
        <v>1991</v>
      </c>
      <c r="B7814" s="1">
        <v>40</v>
      </c>
      <c r="C7814" s="1">
        <v>130528.78</v>
      </c>
      <c r="D7814" s="1">
        <v>131634.99</v>
      </c>
      <c r="E7814" s="1">
        <v>262163.77</v>
      </c>
    </row>
    <row r="7815" spans="1:5" hidden="1">
      <c r="A7815" s="1">
        <v>1991</v>
      </c>
      <c r="B7815" s="1">
        <v>41</v>
      </c>
      <c r="C7815" s="1">
        <v>127987.68</v>
      </c>
      <c r="D7815" s="1">
        <v>130330.19</v>
      </c>
      <c r="E7815" s="1">
        <v>258317.88</v>
      </c>
    </row>
    <row r="7816" spans="1:5" hidden="1">
      <c r="A7816" s="1">
        <v>1991</v>
      </c>
      <c r="B7816" s="1">
        <v>42</v>
      </c>
      <c r="C7816" s="1">
        <v>126613.36</v>
      </c>
      <c r="D7816" s="1">
        <v>130056.13</v>
      </c>
      <c r="E7816" s="1">
        <v>256669.49</v>
      </c>
    </row>
    <row r="7817" spans="1:5" hidden="1">
      <c r="A7817" s="1">
        <v>1991</v>
      </c>
      <c r="B7817" s="1">
        <v>43</v>
      </c>
      <c r="C7817" s="1">
        <v>126443.71</v>
      </c>
      <c r="D7817" s="1">
        <v>130958.09</v>
      </c>
      <c r="E7817" s="1">
        <v>257401.8</v>
      </c>
    </row>
    <row r="7818" spans="1:5" hidden="1">
      <c r="A7818" s="1">
        <v>1991</v>
      </c>
      <c r="B7818" s="1">
        <v>44</v>
      </c>
      <c r="C7818" s="1">
        <v>123017.29</v>
      </c>
      <c r="D7818" s="1">
        <v>127974.25</v>
      </c>
      <c r="E7818" s="1">
        <v>250991.54</v>
      </c>
    </row>
    <row r="7819" spans="1:5" hidden="1">
      <c r="A7819" s="1">
        <v>1991</v>
      </c>
      <c r="B7819" s="1">
        <v>45</v>
      </c>
      <c r="C7819" s="1">
        <v>115112.62</v>
      </c>
      <c r="D7819" s="1">
        <v>119752.24</v>
      </c>
      <c r="E7819" s="1">
        <v>234864.86</v>
      </c>
    </row>
    <row r="7820" spans="1:5" hidden="1">
      <c r="A7820" s="1">
        <v>1991</v>
      </c>
      <c r="B7820" s="1">
        <v>46</v>
      </c>
      <c r="C7820" s="1">
        <v>107042.23</v>
      </c>
      <c r="D7820" s="1">
        <v>111458.48</v>
      </c>
      <c r="E7820" s="1">
        <v>218500.71</v>
      </c>
    </row>
    <row r="7821" spans="1:5" hidden="1">
      <c r="A7821" s="1">
        <v>1991</v>
      </c>
      <c r="B7821" s="1">
        <v>47</v>
      </c>
      <c r="C7821" s="1">
        <v>100159.81</v>
      </c>
      <c r="D7821" s="1">
        <v>104963.2</v>
      </c>
      <c r="E7821" s="1">
        <v>205123</v>
      </c>
    </row>
    <row r="7822" spans="1:5" hidden="1">
      <c r="A7822" s="1">
        <v>1991</v>
      </c>
      <c r="B7822" s="1">
        <v>48</v>
      </c>
      <c r="C7822" s="1">
        <v>93148.56</v>
      </c>
      <c r="D7822" s="1">
        <v>98182.74</v>
      </c>
      <c r="E7822" s="1">
        <v>191331.3</v>
      </c>
    </row>
    <row r="7823" spans="1:5" hidden="1">
      <c r="A7823" s="1">
        <v>1991</v>
      </c>
      <c r="B7823" s="1">
        <v>49</v>
      </c>
      <c r="C7823" s="1">
        <v>90156.09</v>
      </c>
      <c r="D7823" s="1">
        <v>95225</v>
      </c>
      <c r="E7823" s="1">
        <v>185381.09</v>
      </c>
    </row>
    <row r="7824" spans="1:5" hidden="1">
      <c r="A7824" s="1">
        <v>1991</v>
      </c>
      <c r="B7824" s="1">
        <v>50</v>
      </c>
      <c r="C7824" s="1">
        <v>87965.61</v>
      </c>
      <c r="D7824" s="1">
        <v>92860.06</v>
      </c>
      <c r="E7824" s="1">
        <v>180825.67</v>
      </c>
    </row>
    <row r="7825" spans="1:5" hidden="1">
      <c r="A7825" s="1">
        <v>1991</v>
      </c>
      <c r="B7825" s="1">
        <v>51</v>
      </c>
      <c r="C7825" s="1">
        <v>84128.03</v>
      </c>
      <c r="D7825" s="1">
        <v>89145.66</v>
      </c>
      <c r="E7825" s="1">
        <v>173273.69</v>
      </c>
    </row>
    <row r="7826" spans="1:5" hidden="1">
      <c r="A7826" s="1">
        <v>1991</v>
      </c>
      <c r="B7826" s="1">
        <v>52</v>
      </c>
      <c r="C7826" s="1">
        <v>82118.02</v>
      </c>
      <c r="D7826" s="1">
        <v>86609.04</v>
      </c>
      <c r="E7826" s="1">
        <v>168727.06</v>
      </c>
    </row>
    <row r="7827" spans="1:5" hidden="1">
      <c r="A7827" s="1">
        <v>1991</v>
      </c>
      <c r="B7827" s="1">
        <v>53</v>
      </c>
      <c r="C7827" s="1">
        <v>80285.03</v>
      </c>
      <c r="D7827" s="1">
        <v>83901.19</v>
      </c>
      <c r="E7827" s="1">
        <v>164186.22</v>
      </c>
    </row>
    <row r="7828" spans="1:5" hidden="1">
      <c r="A7828" s="1">
        <v>1991</v>
      </c>
      <c r="B7828" s="1">
        <v>54</v>
      </c>
      <c r="C7828" s="1">
        <v>78312.23</v>
      </c>
      <c r="D7828" s="1">
        <v>80934.47</v>
      </c>
      <c r="E7828" s="1">
        <v>159246.71</v>
      </c>
    </row>
    <row r="7829" spans="1:5" hidden="1">
      <c r="A7829" s="1">
        <v>1991</v>
      </c>
      <c r="B7829" s="1">
        <v>55</v>
      </c>
      <c r="C7829" s="1">
        <v>75613.929999999993</v>
      </c>
      <c r="D7829" s="1">
        <v>77607.16</v>
      </c>
      <c r="E7829" s="1">
        <v>153221.09</v>
      </c>
    </row>
    <row r="7830" spans="1:5" hidden="1">
      <c r="A7830" s="1">
        <v>1991</v>
      </c>
      <c r="B7830" s="1">
        <v>56</v>
      </c>
      <c r="C7830" s="1">
        <v>72760.69</v>
      </c>
      <c r="D7830" s="1">
        <v>74443.8</v>
      </c>
      <c r="E7830" s="1">
        <v>147204.49</v>
      </c>
    </row>
    <row r="7831" spans="1:5" hidden="1">
      <c r="A7831" s="1">
        <v>1991</v>
      </c>
      <c r="B7831" s="1">
        <v>57</v>
      </c>
      <c r="C7831" s="1">
        <v>70845.33</v>
      </c>
      <c r="D7831" s="1">
        <v>72653.100000000006</v>
      </c>
      <c r="E7831" s="1">
        <v>143498.42000000001</v>
      </c>
    </row>
    <row r="7832" spans="1:5" hidden="1">
      <c r="A7832" s="1">
        <v>1991</v>
      </c>
      <c r="B7832" s="1">
        <v>58</v>
      </c>
      <c r="C7832" s="1">
        <v>69869.97</v>
      </c>
      <c r="D7832" s="1">
        <v>71691.22</v>
      </c>
      <c r="E7832" s="1">
        <v>141561.19</v>
      </c>
    </row>
    <row r="7833" spans="1:5" hidden="1">
      <c r="A7833" s="1">
        <v>1991</v>
      </c>
      <c r="B7833" s="1">
        <v>59</v>
      </c>
      <c r="C7833" s="1">
        <v>71531.91</v>
      </c>
      <c r="D7833" s="1">
        <v>72428.399999999994</v>
      </c>
      <c r="E7833" s="1">
        <v>143960.29999999999</v>
      </c>
    </row>
    <row r="7834" spans="1:5" hidden="1">
      <c r="A7834" s="1">
        <v>1991</v>
      </c>
      <c r="B7834" s="1">
        <v>60</v>
      </c>
      <c r="C7834" s="1">
        <v>73949.61</v>
      </c>
      <c r="D7834" s="1">
        <v>73921.759999999995</v>
      </c>
      <c r="E7834" s="1">
        <v>147871.37</v>
      </c>
    </row>
    <row r="7835" spans="1:5" hidden="1">
      <c r="A7835" s="1">
        <v>1991</v>
      </c>
      <c r="B7835" s="1">
        <v>61</v>
      </c>
      <c r="C7835" s="1">
        <v>73722.98</v>
      </c>
      <c r="D7835" s="1">
        <v>74176.84</v>
      </c>
      <c r="E7835" s="1">
        <v>147899.81</v>
      </c>
    </row>
    <row r="7836" spans="1:5" hidden="1">
      <c r="A7836" s="1">
        <v>1991</v>
      </c>
      <c r="B7836" s="1">
        <v>62</v>
      </c>
      <c r="C7836" s="1">
        <v>73654.31</v>
      </c>
      <c r="D7836" s="1">
        <v>73590</v>
      </c>
      <c r="E7836" s="1">
        <v>147244.32</v>
      </c>
    </row>
    <row r="7837" spans="1:5" hidden="1">
      <c r="A7837" s="1">
        <v>1991</v>
      </c>
      <c r="B7837" s="1">
        <v>63</v>
      </c>
      <c r="C7837" s="1">
        <v>73821.17</v>
      </c>
      <c r="D7837" s="1">
        <v>72652.479999999996</v>
      </c>
      <c r="E7837" s="1">
        <v>146473.64000000001</v>
      </c>
    </row>
    <row r="7838" spans="1:5" hidden="1">
      <c r="A7838" s="1">
        <v>1991</v>
      </c>
      <c r="B7838" s="1">
        <v>64</v>
      </c>
      <c r="C7838" s="1">
        <v>73796.649999999994</v>
      </c>
      <c r="D7838" s="1">
        <v>71591</v>
      </c>
      <c r="E7838" s="1">
        <v>145387.66</v>
      </c>
    </row>
    <row r="7839" spans="1:5" hidden="1">
      <c r="A7839" s="1">
        <v>1991</v>
      </c>
      <c r="B7839" s="1">
        <v>65</v>
      </c>
      <c r="C7839" s="1">
        <v>73516.429999999993</v>
      </c>
      <c r="D7839" s="1">
        <v>69686.38</v>
      </c>
      <c r="E7839" s="1">
        <v>143202.81</v>
      </c>
    </row>
    <row r="7840" spans="1:5" hidden="1">
      <c r="A7840" s="1">
        <v>1991</v>
      </c>
      <c r="B7840" s="1">
        <v>66</v>
      </c>
      <c r="C7840" s="1">
        <v>71868.600000000006</v>
      </c>
      <c r="D7840" s="1">
        <v>66735.570000000007</v>
      </c>
      <c r="E7840" s="1">
        <v>138604.17000000001</v>
      </c>
    </row>
    <row r="7841" spans="1:5" hidden="1">
      <c r="A7841" s="1">
        <v>1991</v>
      </c>
      <c r="B7841" s="1">
        <v>67</v>
      </c>
      <c r="C7841" s="1">
        <v>69884.160000000003</v>
      </c>
      <c r="D7841" s="1">
        <v>63826.97</v>
      </c>
      <c r="E7841" s="1">
        <v>133711.13</v>
      </c>
    </row>
    <row r="7842" spans="1:5" hidden="1">
      <c r="A7842" s="1">
        <v>1991</v>
      </c>
      <c r="B7842" s="1">
        <v>68</v>
      </c>
      <c r="C7842" s="1">
        <v>68209.42</v>
      </c>
      <c r="D7842" s="1">
        <v>60940.22</v>
      </c>
      <c r="E7842" s="1">
        <v>129149.64</v>
      </c>
    </row>
    <row r="7843" spans="1:5" hidden="1">
      <c r="A7843" s="1">
        <v>1991</v>
      </c>
      <c r="B7843" s="1">
        <v>69</v>
      </c>
      <c r="C7843" s="1">
        <v>67489.38</v>
      </c>
      <c r="D7843" s="1">
        <v>58566.76</v>
      </c>
      <c r="E7843" s="1">
        <v>126056.13</v>
      </c>
    </row>
    <row r="7844" spans="1:5" hidden="1">
      <c r="A7844" s="1">
        <v>1991</v>
      </c>
      <c r="B7844" s="1">
        <v>70</v>
      </c>
      <c r="C7844" s="1">
        <v>65601.27</v>
      </c>
      <c r="D7844" s="1">
        <v>55458.31</v>
      </c>
      <c r="E7844" s="1">
        <v>121059.59</v>
      </c>
    </row>
    <row r="7845" spans="1:5" hidden="1">
      <c r="A7845" s="1">
        <v>1991</v>
      </c>
      <c r="B7845" s="1">
        <v>71</v>
      </c>
      <c r="C7845" s="1">
        <v>59930.36</v>
      </c>
      <c r="D7845" s="1">
        <v>50000.17</v>
      </c>
      <c r="E7845" s="1">
        <v>109930.53</v>
      </c>
    </row>
    <row r="7846" spans="1:5" hidden="1">
      <c r="A7846" s="1">
        <v>1991</v>
      </c>
      <c r="B7846" s="1">
        <v>72</v>
      </c>
      <c r="C7846" s="1">
        <v>54284.17</v>
      </c>
      <c r="D7846" s="1">
        <v>43951.839999999997</v>
      </c>
      <c r="E7846" s="1">
        <v>98236.02</v>
      </c>
    </row>
    <row r="7847" spans="1:5" hidden="1">
      <c r="A7847" s="1">
        <v>1991</v>
      </c>
      <c r="B7847" s="1">
        <v>73</v>
      </c>
      <c r="C7847" s="1">
        <v>51421.55</v>
      </c>
      <c r="D7847" s="1">
        <v>40348</v>
      </c>
      <c r="E7847" s="1">
        <v>91769.56</v>
      </c>
    </row>
    <row r="7848" spans="1:5" hidden="1">
      <c r="A7848" s="1">
        <v>1991</v>
      </c>
      <c r="B7848" s="1">
        <v>74</v>
      </c>
      <c r="C7848" s="1">
        <v>50664.19</v>
      </c>
      <c r="D7848" s="1">
        <v>38786.6</v>
      </c>
      <c r="E7848" s="1">
        <v>89450.79</v>
      </c>
    </row>
    <row r="7849" spans="1:5" hidden="1">
      <c r="A7849" s="1">
        <v>1991</v>
      </c>
      <c r="B7849" s="1">
        <v>75</v>
      </c>
      <c r="C7849" s="1">
        <v>49943.6</v>
      </c>
      <c r="D7849" s="1">
        <v>37270.32</v>
      </c>
      <c r="E7849" s="1">
        <v>87213.91</v>
      </c>
    </row>
    <row r="7850" spans="1:5" hidden="1">
      <c r="A7850" s="1">
        <v>1991</v>
      </c>
      <c r="B7850" s="1">
        <v>76</v>
      </c>
      <c r="C7850" s="1">
        <v>48552.7</v>
      </c>
      <c r="D7850" s="1">
        <v>35215.17</v>
      </c>
      <c r="E7850" s="1">
        <v>83767.87</v>
      </c>
    </row>
    <row r="7851" spans="1:5" hidden="1">
      <c r="A7851" s="1">
        <v>1991</v>
      </c>
      <c r="B7851" s="1">
        <v>77</v>
      </c>
      <c r="C7851" s="1">
        <v>45806.53</v>
      </c>
      <c r="D7851" s="1">
        <v>32240.09</v>
      </c>
      <c r="E7851" s="1">
        <v>78046.62</v>
      </c>
    </row>
    <row r="7852" spans="1:5" hidden="1">
      <c r="A7852" s="1">
        <v>1991</v>
      </c>
      <c r="B7852" s="1">
        <v>78</v>
      </c>
      <c r="C7852" s="1">
        <v>42165.34</v>
      </c>
      <c r="D7852" s="1">
        <v>28715.3</v>
      </c>
      <c r="E7852" s="1">
        <v>70880.639999999999</v>
      </c>
    </row>
    <row r="7853" spans="1:5" hidden="1">
      <c r="A7853" s="1">
        <v>1991</v>
      </c>
      <c r="B7853" s="1">
        <v>79</v>
      </c>
      <c r="C7853" s="1">
        <v>38721.699999999997</v>
      </c>
      <c r="D7853" s="1">
        <v>25283.58</v>
      </c>
      <c r="E7853" s="1">
        <v>64005.279999999999</v>
      </c>
    </row>
    <row r="7854" spans="1:5" hidden="1">
      <c r="A7854" s="1">
        <v>1991</v>
      </c>
      <c r="B7854" s="1">
        <v>80</v>
      </c>
      <c r="C7854" s="1">
        <v>35867.269999999997</v>
      </c>
      <c r="D7854" s="1">
        <v>22107.8</v>
      </c>
      <c r="E7854" s="1">
        <v>57975.07</v>
      </c>
    </row>
    <row r="7855" spans="1:5" hidden="1">
      <c r="A7855" s="1">
        <v>1991</v>
      </c>
      <c r="B7855" s="1">
        <v>81</v>
      </c>
      <c r="C7855" s="1">
        <v>32286.12</v>
      </c>
      <c r="D7855" s="1">
        <v>19381.240000000002</v>
      </c>
      <c r="E7855" s="1">
        <v>51667.35</v>
      </c>
    </row>
    <row r="7856" spans="1:5" hidden="1">
      <c r="A7856" s="1">
        <v>1991</v>
      </c>
      <c r="B7856" s="1">
        <v>82</v>
      </c>
      <c r="C7856" s="1">
        <v>28918.79</v>
      </c>
      <c r="D7856" s="1">
        <v>16425.61</v>
      </c>
      <c r="E7856" s="1">
        <v>45344.4</v>
      </c>
    </row>
    <row r="7857" spans="1:5" hidden="1">
      <c r="A7857" s="1">
        <v>1991</v>
      </c>
      <c r="B7857" s="1">
        <v>83</v>
      </c>
      <c r="C7857" s="1">
        <v>25870.42</v>
      </c>
      <c r="D7857" s="1">
        <v>14036.68</v>
      </c>
      <c r="E7857" s="1">
        <v>39907.1</v>
      </c>
    </row>
    <row r="7858" spans="1:5" hidden="1">
      <c r="A7858" s="1">
        <v>1991</v>
      </c>
      <c r="B7858" s="1">
        <v>84</v>
      </c>
      <c r="C7858" s="1">
        <v>22853.49</v>
      </c>
      <c r="D7858" s="1">
        <v>11739.27</v>
      </c>
      <c r="E7858" s="1">
        <v>34592.76</v>
      </c>
    </row>
    <row r="7859" spans="1:5" hidden="1">
      <c r="A7859" s="1">
        <v>1991</v>
      </c>
      <c r="B7859" s="1">
        <v>85</v>
      </c>
      <c r="C7859" s="1">
        <v>19988.36</v>
      </c>
      <c r="D7859" s="1">
        <v>9648.4</v>
      </c>
      <c r="E7859" s="1">
        <v>29636.76</v>
      </c>
    </row>
    <row r="7860" spans="1:5" hidden="1">
      <c r="A7860" s="1">
        <v>1991</v>
      </c>
      <c r="B7860" s="1">
        <v>86</v>
      </c>
      <c r="C7860" s="1">
        <v>17260.87</v>
      </c>
      <c r="D7860" s="1">
        <v>7980.72</v>
      </c>
      <c r="E7860" s="1">
        <v>25241.59</v>
      </c>
    </row>
    <row r="7861" spans="1:5" hidden="1">
      <c r="A7861" s="1">
        <v>1991</v>
      </c>
      <c r="B7861" s="1">
        <v>87</v>
      </c>
      <c r="C7861" s="1">
        <v>14366.1</v>
      </c>
      <c r="D7861" s="1">
        <v>6292.98</v>
      </c>
      <c r="E7861" s="1">
        <v>20659.080000000002</v>
      </c>
    </row>
    <row r="7862" spans="1:5" hidden="1">
      <c r="A7862" s="1">
        <v>1991</v>
      </c>
      <c r="B7862" s="1">
        <v>88</v>
      </c>
      <c r="C7862" s="1">
        <v>11986.67</v>
      </c>
      <c r="D7862" s="1">
        <v>4889.7299999999996</v>
      </c>
      <c r="E7862" s="1">
        <v>16876.400000000001</v>
      </c>
    </row>
    <row r="7863" spans="1:5" hidden="1">
      <c r="A7863" s="1">
        <v>1991</v>
      </c>
      <c r="B7863" s="1">
        <v>89</v>
      </c>
      <c r="C7863" s="1">
        <v>10223.07</v>
      </c>
      <c r="D7863" s="1">
        <v>3768.47</v>
      </c>
      <c r="E7863" s="1">
        <v>13991.54</v>
      </c>
    </row>
    <row r="7864" spans="1:5" hidden="1">
      <c r="A7864" s="1">
        <v>1991</v>
      </c>
      <c r="B7864" s="1">
        <v>90</v>
      </c>
      <c r="C7864" s="1">
        <v>8678.3799999999992</v>
      </c>
      <c r="D7864" s="1">
        <v>2975.01</v>
      </c>
      <c r="E7864" s="1">
        <v>11653.39</v>
      </c>
    </row>
    <row r="7865" spans="1:5" hidden="1">
      <c r="A7865" s="1">
        <v>1991</v>
      </c>
      <c r="B7865" s="1">
        <v>91</v>
      </c>
      <c r="C7865" s="1">
        <v>6976.05</v>
      </c>
      <c r="D7865" s="1">
        <v>2186.83</v>
      </c>
      <c r="E7865" s="1">
        <v>9162.8700000000008</v>
      </c>
    </row>
    <row r="7866" spans="1:5" hidden="1">
      <c r="A7866" s="1">
        <v>1991</v>
      </c>
      <c r="B7866" s="1">
        <v>92</v>
      </c>
      <c r="C7866" s="1">
        <v>5149.0200000000004</v>
      </c>
      <c r="D7866" s="1">
        <v>1461.48</v>
      </c>
      <c r="E7866" s="1">
        <v>6610.5</v>
      </c>
    </row>
    <row r="7867" spans="1:5" hidden="1">
      <c r="A7867" s="1">
        <v>1991</v>
      </c>
      <c r="B7867" s="1">
        <v>93</v>
      </c>
      <c r="C7867" s="1">
        <v>3988.5</v>
      </c>
      <c r="D7867" s="1">
        <v>1041.0999999999999</v>
      </c>
      <c r="E7867" s="1">
        <v>5029.6000000000004</v>
      </c>
    </row>
    <row r="7868" spans="1:5" hidden="1">
      <c r="A7868" s="1">
        <v>1991</v>
      </c>
      <c r="B7868" s="1">
        <v>94</v>
      </c>
      <c r="C7868" s="1">
        <v>3088.51</v>
      </c>
      <c r="D7868" s="1">
        <v>749.95</v>
      </c>
      <c r="E7868" s="1">
        <v>3838.46</v>
      </c>
    </row>
    <row r="7869" spans="1:5" hidden="1">
      <c r="A7869" s="1">
        <v>1991</v>
      </c>
      <c r="B7869" s="1">
        <v>95</v>
      </c>
      <c r="C7869" s="1">
        <v>2245.27</v>
      </c>
      <c r="D7869" s="1">
        <v>498.99</v>
      </c>
      <c r="E7869" s="1">
        <v>2744.27</v>
      </c>
    </row>
    <row r="7870" spans="1:5" hidden="1">
      <c r="A7870" s="1">
        <v>1991</v>
      </c>
      <c r="B7870" s="1">
        <v>96</v>
      </c>
      <c r="C7870" s="1">
        <v>1623.98</v>
      </c>
      <c r="D7870" s="1">
        <v>333.61</v>
      </c>
      <c r="E7870" s="1">
        <v>1957.59</v>
      </c>
    </row>
    <row r="7871" spans="1:5" hidden="1">
      <c r="A7871" s="1">
        <v>1991</v>
      </c>
      <c r="B7871" s="1">
        <v>97</v>
      </c>
      <c r="C7871" s="1">
        <v>1146.93</v>
      </c>
      <c r="D7871" s="1">
        <v>248.49</v>
      </c>
      <c r="E7871" s="1">
        <v>1395.42</v>
      </c>
    </row>
    <row r="7872" spans="1:5" hidden="1">
      <c r="A7872" s="1">
        <v>1991</v>
      </c>
      <c r="B7872" s="1">
        <v>98</v>
      </c>
      <c r="C7872" s="1">
        <v>797.55</v>
      </c>
      <c r="D7872" s="1">
        <v>149.55000000000001</v>
      </c>
      <c r="E7872" s="1">
        <v>947.1</v>
      </c>
    </row>
    <row r="7873" spans="1:5" hidden="1">
      <c r="A7873" s="1">
        <v>1991</v>
      </c>
      <c r="B7873" s="1">
        <v>99</v>
      </c>
      <c r="C7873" s="1">
        <v>560.72</v>
      </c>
      <c r="D7873" s="1">
        <v>91.56</v>
      </c>
      <c r="E7873" s="1">
        <v>652.28</v>
      </c>
    </row>
    <row r="7874" spans="1:5" hidden="1">
      <c r="A7874" s="1">
        <v>1991</v>
      </c>
      <c r="B7874" s="1">
        <v>100</v>
      </c>
      <c r="C7874" s="1">
        <v>371.89</v>
      </c>
      <c r="D7874" s="1">
        <v>65.14</v>
      </c>
      <c r="E7874" s="1">
        <v>437.03</v>
      </c>
    </row>
    <row r="7875" spans="1:5" hidden="1">
      <c r="A7875" s="1">
        <v>1991</v>
      </c>
      <c r="B7875" s="1">
        <v>101</v>
      </c>
      <c r="C7875" s="1">
        <v>231.46</v>
      </c>
      <c r="D7875" s="1">
        <v>41.57</v>
      </c>
      <c r="E7875" s="1">
        <v>273.02999999999997</v>
      </c>
    </row>
    <row r="7876" spans="1:5" hidden="1">
      <c r="A7876" s="1">
        <v>1991</v>
      </c>
      <c r="B7876" s="1">
        <v>102</v>
      </c>
      <c r="C7876" s="1">
        <v>130.36000000000001</v>
      </c>
      <c r="D7876" s="1">
        <v>24.13</v>
      </c>
      <c r="E7876" s="1">
        <v>154.49</v>
      </c>
    </row>
    <row r="7877" spans="1:5" hidden="1">
      <c r="A7877" s="1">
        <v>1991</v>
      </c>
      <c r="B7877" s="1">
        <v>103</v>
      </c>
      <c r="C7877" s="1">
        <v>73.510000000000005</v>
      </c>
      <c r="D7877" s="1">
        <v>11.33</v>
      </c>
      <c r="E7877" s="1">
        <v>84.84</v>
      </c>
    </row>
    <row r="7878" spans="1:5" hidden="1">
      <c r="A7878" s="1">
        <v>1991</v>
      </c>
      <c r="B7878" s="1">
        <v>104</v>
      </c>
      <c r="C7878" s="1">
        <v>39.369999999999997</v>
      </c>
      <c r="D7878" s="1">
        <v>6.45</v>
      </c>
      <c r="E7878" s="1">
        <v>45.82</v>
      </c>
    </row>
    <row r="7879" spans="1:5" hidden="1">
      <c r="A7879" s="1">
        <v>1991</v>
      </c>
      <c r="B7879" s="1">
        <v>105</v>
      </c>
      <c r="C7879" s="1">
        <v>19.399999999999999</v>
      </c>
      <c r="D7879" s="1">
        <v>5.19</v>
      </c>
      <c r="E7879" s="1">
        <v>24.59</v>
      </c>
    </row>
    <row r="7880" spans="1:5" hidden="1">
      <c r="A7880" s="1">
        <v>1991</v>
      </c>
      <c r="B7880" s="1">
        <v>106</v>
      </c>
      <c r="C7880" s="1">
        <v>10.26</v>
      </c>
      <c r="D7880" s="1">
        <v>2.94</v>
      </c>
      <c r="E7880" s="1">
        <v>13.2</v>
      </c>
    </row>
    <row r="7881" spans="1:5" hidden="1">
      <c r="A7881" s="1">
        <v>1991</v>
      </c>
      <c r="B7881" s="1">
        <v>107</v>
      </c>
      <c r="C7881" s="1">
        <v>5.14</v>
      </c>
      <c r="D7881" s="1">
        <v>1.41</v>
      </c>
      <c r="E7881" s="1">
        <v>6.55</v>
      </c>
    </row>
    <row r="7882" spans="1:5" hidden="1">
      <c r="A7882" s="1">
        <v>1991</v>
      </c>
      <c r="B7882" s="1">
        <v>108</v>
      </c>
      <c r="C7882" s="1">
        <v>2.2400000000000002</v>
      </c>
      <c r="D7882" s="1">
        <v>0.33</v>
      </c>
      <c r="E7882" s="1">
        <v>2.56</v>
      </c>
    </row>
    <row r="7883" spans="1:5" hidden="1">
      <c r="A7883" s="1">
        <v>1991</v>
      </c>
      <c r="B7883" s="1">
        <v>109</v>
      </c>
      <c r="C7883" s="1">
        <v>1.47</v>
      </c>
      <c r="D7883" s="1">
        <v>0</v>
      </c>
      <c r="E7883" s="1">
        <v>1.47</v>
      </c>
    </row>
    <row r="7884" spans="1:5" hidden="1">
      <c r="A7884" s="1">
        <v>1991</v>
      </c>
      <c r="B7884" s="1" t="s">
        <v>121</v>
      </c>
      <c r="C7884" s="1">
        <v>0.36</v>
      </c>
      <c r="D7884" s="1">
        <v>0</v>
      </c>
      <c r="E7884" s="1">
        <v>0.36</v>
      </c>
    </row>
    <row r="7885" spans="1:5" hidden="1">
      <c r="A7885" s="1">
        <v>1992</v>
      </c>
      <c r="B7885" s="1">
        <v>0</v>
      </c>
      <c r="C7885" s="1">
        <v>125848.25</v>
      </c>
      <c r="D7885" s="1">
        <v>132629.24</v>
      </c>
      <c r="E7885" s="1">
        <v>258477.49</v>
      </c>
    </row>
    <row r="7886" spans="1:5" hidden="1">
      <c r="A7886" s="1">
        <v>1992</v>
      </c>
      <c r="B7886" s="1">
        <v>1</v>
      </c>
      <c r="C7886" s="1">
        <v>126409.01</v>
      </c>
      <c r="D7886" s="1">
        <v>133229.71</v>
      </c>
      <c r="E7886" s="1">
        <v>259638.72</v>
      </c>
    </row>
    <row r="7887" spans="1:5" hidden="1">
      <c r="A7887" s="1">
        <v>1992</v>
      </c>
      <c r="B7887" s="1">
        <v>2</v>
      </c>
      <c r="C7887" s="1">
        <v>125966.27</v>
      </c>
      <c r="D7887" s="1">
        <v>132744.14000000001</v>
      </c>
      <c r="E7887" s="1">
        <v>258710.41</v>
      </c>
    </row>
    <row r="7888" spans="1:5" hidden="1">
      <c r="A7888" s="1">
        <v>1992</v>
      </c>
      <c r="B7888" s="1">
        <v>3</v>
      </c>
      <c r="C7888" s="1">
        <v>124078.65</v>
      </c>
      <c r="D7888" s="1">
        <v>130553.64</v>
      </c>
      <c r="E7888" s="1">
        <v>254632.29</v>
      </c>
    </row>
    <row r="7889" spans="1:5" hidden="1">
      <c r="A7889" s="1">
        <v>1992</v>
      </c>
      <c r="B7889" s="1">
        <v>4</v>
      </c>
      <c r="C7889" s="1">
        <v>122619.33</v>
      </c>
      <c r="D7889" s="1">
        <v>128810.11</v>
      </c>
      <c r="E7889" s="1">
        <v>251429.44</v>
      </c>
    </row>
    <row r="7890" spans="1:5" hidden="1">
      <c r="A7890" s="1">
        <v>1992</v>
      </c>
      <c r="B7890" s="1">
        <v>5</v>
      </c>
      <c r="C7890" s="1">
        <v>123564.2</v>
      </c>
      <c r="D7890" s="1">
        <v>130112.6</v>
      </c>
      <c r="E7890" s="1">
        <v>253676.81</v>
      </c>
    </row>
    <row r="7891" spans="1:5" hidden="1">
      <c r="A7891" s="1">
        <v>1992</v>
      </c>
      <c r="B7891" s="1">
        <v>6</v>
      </c>
      <c r="C7891" s="1">
        <v>123931.09</v>
      </c>
      <c r="D7891" s="1">
        <v>130391.1</v>
      </c>
      <c r="E7891" s="1">
        <v>254322.19</v>
      </c>
    </row>
    <row r="7892" spans="1:5" hidden="1">
      <c r="A7892" s="1">
        <v>1992</v>
      </c>
      <c r="B7892" s="1">
        <v>7</v>
      </c>
      <c r="C7892" s="1">
        <v>125223.48</v>
      </c>
      <c r="D7892" s="1">
        <v>131325.73000000001</v>
      </c>
      <c r="E7892" s="1">
        <v>256549.21</v>
      </c>
    </row>
    <row r="7893" spans="1:5" hidden="1">
      <c r="A7893" s="1">
        <v>1992</v>
      </c>
      <c r="B7893" s="1">
        <v>8</v>
      </c>
      <c r="C7893" s="1">
        <v>124495.78</v>
      </c>
      <c r="D7893" s="1">
        <v>130885.05</v>
      </c>
      <c r="E7893" s="1">
        <v>255380.84</v>
      </c>
    </row>
    <row r="7894" spans="1:5" hidden="1">
      <c r="A7894" s="1">
        <v>1992</v>
      </c>
      <c r="B7894" s="1">
        <v>9</v>
      </c>
      <c r="C7894" s="1">
        <v>125082.43</v>
      </c>
      <c r="D7894" s="1">
        <v>131891.20000000001</v>
      </c>
      <c r="E7894" s="1">
        <v>256973.63</v>
      </c>
    </row>
    <row r="7895" spans="1:5" hidden="1">
      <c r="A7895" s="1">
        <v>1992</v>
      </c>
      <c r="B7895" s="1">
        <v>10</v>
      </c>
      <c r="C7895" s="1">
        <v>123728.74</v>
      </c>
      <c r="D7895" s="1">
        <v>130696.6</v>
      </c>
      <c r="E7895" s="1">
        <v>254425.34</v>
      </c>
    </row>
    <row r="7896" spans="1:5" hidden="1">
      <c r="A7896" s="1">
        <v>1992</v>
      </c>
      <c r="B7896" s="1">
        <v>11</v>
      </c>
      <c r="C7896" s="1">
        <v>122528.21</v>
      </c>
      <c r="D7896" s="1">
        <v>129565.51</v>
      </c>
      <c r="E7896" s="1">
        <v>252093.73</v>
      </c>
    </row>
    <row r="7897" spans="1:5" hidden="1">
      <c r="A7897" s="1">
        <v>1992</v>
      </c>
      <c r="B7897" s="1">
        <v>12</v>
      </c>
      <c r="C7897" s="1">
        <v>120389.42</v>
      </c>
      <c r="D7897" s="1">
        <v>127234.66</v>
      </c>
      <c r="E7897" s="1">
        <v>247624.08</v>
      </c>
    </row>
    <row r="7898" spans="1:5" hidden="1">
      <c r="A7898" s="1">
        <v>1992</v>
      </c>
      <c r="B7898" s="1">
        <v>13</v>
      </c>
      <c r="C7898" s="1">
        <v>120663.69</v>
      </c>
      <c r="D7898" s="1">
        <v>127411.48</v>
      </c>
      <c r="E7898" s="1">
        <v>248075.17</v>
      </c>
    </row>
    <row r="7899" spans="1:5" hidden="1">
      <c r="A7899" s="1">
        <v>1992</v>
      </c>
      <c r="B7899" s="1">
        <v>14</v>
      </c>
      <c r="C7899" s="1">
        <v>120966.96</v>
      </c>
      <c r="D7899" s="1">
        <v>127775.08</v>
      </c>
      <c r="E7899" s="1">
        <v>248742.04</v>
      </c>
    </row>
    <row r="7900" spans="1:5" hidden="1">
      <c r="A7900" s="1">
        <v>1992</v>
      </c>
      <c r="B7900" s="1">
        <v>15</v>
      </c>
      <c r="C7900" s="1">
        <v>121886.15</v>
      </c>
      <c r="D7900" s="1">
        <v>128694.6</v>
      </c>
      <c r="E7900" s="1">
        <v>250580.75</v>
      </c>
    </row>
    <row r="7901" spans="1:5" hidden="1">
      <c r="A7901" s="1">
        <v>1992</v>
      </c>
      <c r="B7901" s="1">
        <v>16</v>
      </c>
      <c r="C7901" s="1">
        <v>124502.64</v>
      </c>
      <c r="D7901" s="1">
        <v>131078.38</v>
      </c>
      <c r="E7901" s="1">
        <v>255581.02</v>
      </c>
    </row>
    <row r="7902" spans="1:5" hidden="1">
      <c r="A7902" s="1">
        <v>1992</v>
      </c>
      <c r="B7902" s="1">
        <v>17</v>
      </c>
      <c r="C7902" s="1">
        <v>128237</v>
      </c>
      <c r="D7902" s="1">
        <v>134835.48000000001</v>
      </c>
      <c r="E7902" s="1">
        <v>263072.48</v>
      </c>
    </row>
    <row r="7903" spans="1:5" hidden="1">
      <c r="A7903" s="1">
        <v>1992</v>
      </c>
      <c r="B7903" s="1">
        <v>18</v>
      </c>
      <c r="C7903" s="1">
        <v>132162.84</v>
      </c>
      <c r="D7903" s="1">
        <v>138855.01999999999</v>
      </c>
      <c r="E7903" s="1">
        <v>271017.86</v>
      </c>
    </row>
    <row r="7904" spans="1:5" hidden="1">
      <c r="A7904" s="1">
        <v>1992</v>
      </c>
      <c r="B7904" s="1">
        <v>19</v>
      </c>
      <c r="C7904" s="1">
        <v>138350.66</v>
      </c>
      <c r="D7904" s="1">
        <v>144658.53</v>
      </c>
      <c r="E7904" s="1">
        <v>283009.19</v>
      </c>
    </row>
    <row r="7905" spans="1:5" hidden="1">
      <c r="A7905" s="1">
        <v>1992</v>
      </c>
      <c r="B7905" s="1">
        <v>20</v>
      </c>
      <c r="C7905" s="1">
        <v>144613.57999999999</v>
      </c>
      <c r="D7905" s="1">
        <v>150000.01999999999</v>
      </c>
      <c r="E7905" s="1">
        <v>294613.59999999998</v>
      </c>
    </row>
    <row r="7906" spans="1:5" hidden="1">
      <c r="A7906" s="1">
        <v>1992</v>
      </c>
      <c r="B7906" s="1">
        <v>21</v>
      </c>
      <c r="C7906" s="1">
        <v>148154.26</v>
      </c>
      <c r="D7906" s="1">
        <v>152496.65</v>
      </c>
      <c r="E7906" s="1">
        <v>300650.92</v>
      </c>
    </row>
    <row r="7907" spans="1:5" hidden="1">
      <c r="A7907" s="1">
        <v>1992</v>
      </c>
      <c r="B7907" s="1">
        <v>22</v>
      </c>
      <c r="C7907" s="1">
        <v>140421.20000000001</v>
      </c>
      <c r="D7907" s="1">
        <v>143859.38</v>
      </c>
      <c r="E7907" s="1">
        <v>284280.58</v>
      </c>
    </row>
    <row r="7908" spans="1:5" hidden="1">
      <c r="A7908" s="1">
        <v>1992</v>
      </c>
      <c r="B7908" s="1">
        <v>23</v>
      </c>
      <c r="C7908" s="1">
        <v>137392.04999999999</v>
      </c>
      <c r="D7908" s="1">
        <v>140312.66</v>
      </c>
      <c r="E7908" s="1">
        <v>277704.71000000002</v>
      </c>
    </row>
    <row r="7909" spans="1:5" hidden="1">
      <c r="A7909" s="1">
        <v>1992</v>
      </c>
      <c r="B7909" s="1">
        <v>24</v>
      </c>
      <c r="C7909" s="1">
        <v>132856.14000000001</v>
      </c>
      <c r="D7909" s="1">
        <v>135566.54999999999</v>
      </c>
      <c r="E7909" s="1">
        <v>268422.69</v>
      </c>
    </row>
    <row r="7910" spans="1:5" hidden="1">
      <c r="A7910" s="1">
        <v>1992</v>
      </c>
      <c r="B7910" s="1">
        <v>25</v>
      </c>
      <c r="C7910" s="1">
        <v>132957.56</v>
      </c>
      <c r="D7910" s="1">
        <v>134993.76999999999</v>
      </c>
      <c r="E7910" s="1">
        <v>267951.33</v>
      </c>
    </row>
    <row r="7911" spans="1:5" hidden="1">
      <c r="A7911" s="1">
        <v>1992</v>
      </c>
      <c r="B7911" s="1">
        <v>26</v>
      </c>
      <c r="C7911" s="1">
        <v>133490.60999999999</v>
      </c>
      <c r="D7911" s="1">
        <v>134361.78</v>
      </c>
      <c r="E7911" s="1">
        <v>267852.39</v>
      </c>
    </row>
    <row r="7912" spans="1:5" hidden="1">
      <c r="A7912" s="1">
        <v>1992</v>
      </c>
      <c r="B7912" s="1">
        <v>27</v>
      </c>
      <c r="C7912" s="1">
        <v>136523.93</v>
      </c>
      <c r="D7912" s="1">
        <v>136954.51</v>
      </c>
      <c r="E7912" s="1">
        <v>273478.44</v>
      </c>
    </row>
    <row r="7913" spans="1:5" hidden="1">
      <c r="A7913" s="1">
        <v>1992</v>
      </c>
      <c r="B7913" s="1">
        <v>28</v>
      </c>
      <c r="C7913" s="1">
        <v>140800.5</v>
      </c>
      <c r="D7913" s="1">
        <v>141468.01999999999</v>
      </c>
      <c r="E7913" s="1">
        <v>282268.51</v>
      </c>
    </row>
    <row r="7914" spans="1:5" hidden="1">
      <c r="A7914" s="1">
        <v>1992</v>
      </c>
      <c r="B7914" s="1">
        <v>29</v>
      </c>
      <c r="C7914" s="1">
        <v>144237.82999999999</v>
      </c>
      <c r="D7914" s="1">
        <v>144786.74</v>
      </c>
      <c r="E7914" s="1">
        <v>289024.57</v>
      </c>
    </row>
    <row r="7915" spans="1:5" hidden="1">
      <c r="A7915" s="1">
        <v>1992</v>
      </c>
      <c r="B7915" s="1">
        <v>30</v>
      </c>
      <c r="C7915" s="1">
        <v>147340.68</v>
      </c>
      <c r="D7915" s="1">
        <v>147744.32999999999</v>
      </c>
      <c r="E7915" s="1">
        <v>295085.01</v>
      </c>
    </row>
    <row r="7916" spans="1:5" hidden="1">
      <c r="A7916" s="1">
        <v>1992</v>
      </c>
      <c r="B7916" s="1">
        <v>31</v>
      </c>
      <c r="C7916" s="1">
        <v>148171.5</v>
      </c>
      <c r="D7916" s="1">
        <v>148818.5</v>
      </c>
      <c r="E7916" s="1">
        <v>296990</v>
      </c>
    </row>
    <row r="7917" spans="1:5" hidden="1">
      <c r="A7917" s="1">
        <v>1992</v>
      </c>
      <c r="B7917" s="1">
        <v>32</v>
      </c>
      <c r="C7917" s="1">
        <v>145521.12</v>
      </c>
      <c r="D7917" s="1">
        <v>145962.53</v>
      </c>
      <c r="E7917" s="1">
        <v>291483.65000000002</v>
      </c>
    </row>
    <row r="7918" spans="1:5" hidden="1">
      <c r="A7918" s="1">
        <v>1992</v>
      </c>
      <c r="B7918" s="1">
        <v>33</v>
      </c>
      <c r="C7918" s="1">
        <v>142076.75</v>
      </c>
      <c r="D7918" s="1">
        <v>141901.76999999999</v>
      </c>
      <c r="E7918" s="1">
        <v>283978.52</v>
      </c>
    </row>
    <row r="7919" spans="1:5" hidden="1">
      <c r="A7919" s="1">
        <v>1992</v>
      </c>
      <c r="B7919" s="1">
        <v>34</v>
      </c>
      <c r="C7919" s="1">
        <v>139976.91</v>
      </c>
      <c r="D7919" s="1">
        <v>139766.95000000001</v>
      </c>
      <c r="E7919" s="1">
        <v>279743.84999999998</v>
      </c>
    </row>
    <row r="7920" spans="1:5" hidden="1">
      <c r="A7920" s="1">
        <v>1992</v>
      </c>
      <c r="B7920" s="1">
        <v>35</v>
      </c>
      <c r="C7920" s="1">
        <v>138731.1</v>
      </c>
      <c r="D7920" s="1">
        <v>138824.42000000001</v>
      </c>
      <c r="E7920" s="1">
        <v>277555.52</v>
      </c>
    </row>
    <row r="7921" spans="1:5" hidden="1">
      <c r="A7921" s="1">
        <v>1992</v>
      </c>
      <c r="B7921" s="1">
        <v>36</v>
      </c>
      <c r="C7921" s="1">
        <v>137260.03</v>
      </c>
      <c r="D7921" s="1">
        <v>137365.48000000001</v>
      </c>
      <c r="E7921" s="1">
        <v>274625.5</v>
      </c>
    </row>
    <row r="7922" spans="1:5" hidden="1">
      <c r="A7922" s="1">
        <v>1992</v>
      </c>
      <c r="B7922" s="1">
        <v>37</v>
      </c>
      <c r="C7922" s="1">
        <v>135149.12</v>
      </c>
      <c r="D7922" s="1">
        <v>134556.62</v>
      </c>
      <c r="E7922" s="1">
        <v>269705.74</v>
      </c>
    </row>
    <row r="7923" spans="1:5" hidden="1">
      <c r="A7923" s="1">
        <v>1992</v>
      </c>
      <c r="B7923" s="1">
        <v>38</v>
      </c>
      <c r="C7923" s="1">
        <v>133382.06</v>
      </c>
      <c r="D7923" s="1">
        <v>132462.92000000001</v>
      </c>
      <c r="E7923" s="1">
        <v>265844.98</v>
      </c>
    </row>
    <row r="7924" spans="1:5" hidden="1">
      <c r="A7924" s="1">
        <v>1992</v>
      </c>
      <c r="B7924" s="1">
        <v>39</v>
      </c>
      <c r="C7924" s="1">
        <v>131742.12</v>
      </c>
      <c r="D7924" s="1">
        <v>131580.4</v>
      </c>
      <c r="E7924" s="1">
        <v>263322.52</v>
      </c>
    </row>
    <row r="7925" spans="1:5" hidden="1">
      <c r="A7925" s="1">
        <v>1992</v>
      </c>
      <c r="B7925" s="1">
        <v>40</v>
      </c>
      <c r="C7925" s="1">
        <v>130886.76</v>
      </c>
      <c r="D7925" s="1">
        <v>131424.89000000001</v>
      </c>
      <c r="E7925" s="1">
        <v>262311.65000000002</v>
      </c>
    </row>
    <row r="7926" spans="1:5" hidden="1">
      <c r="A7926" s="1">
        <v>1992</v>
      </c>
      <c r="B7926" s="1">
        <v>41</v>
      </c>
      <c r="C7926" s="1">
        <v>130276.8</v>
      </c>
      <c r="D7926" s="1">
        <v>131420.26</v>
      </c>
      <c r="E7926" s="1">
        <v>261697.06</v>
      </c>
    </row>
    <row r="7927" spans="1:5" hidden="1">
      <c r="A7927" s="1">
        <v>1992</v>
      </c>
      <c r="B7927" s="1">
        <v>42</v>
      </c>
      <c r="C7927" s="1">
        <v>128228.82</v>
      </c>
      <c r="D7927" s="1">
        <v>130433.23</v>
      </c>
      <c r="E7927" s="1">
        <v>258662.05</v>
      </c>
    </row>
    <row r="7928" spans="1:5" hidden="1">
      <c r="A7928" s="1">
        <v>1992</v>
      </c>
      <c r="B7928" s="1">
        <v>43</v>
      </c>
      <c r="C7928" s="1">
        <v>126442.53</v>
      </c>
      <c r="D7928" s="1">
        <v>129718.2</v>
      </c>
      <c r="E7928" s="1">
        <v>256160.73</v>
      </c>
    </row>
    <row r="7929" spans="1:5" hidden="1">
      <c r="A7929" s="1">
        <v>1992</v>
      </c>
      <c r="B7929" s="1">
        <v>44</v>
      </c>
      <c r="C7929" s="1">
        <v>126097.49</v>
      </c>
      <c r="D7929" s="1">
        <v>130364.37</v>
      </c>
      <c r="E7929" s="1">
        <v>256461.86</v>
      </c>
    </row>
    <row r="7930" spans="1:5" hidden="1">
      <c r="A7930" s="1">
        <v>1992</v>
      </c>
      <c r="B7930" s="1">
        <v>45</v>
      </c>
      <c r="C7930" s="1">
        <v>123444.62</v>
      </c>
      <c r="D7930" s="1">
        <v>128250.02</v>
      </c>
      <c r="E7930" s="1">
        <v>251694.63</v>
      </c>
    </row>
    <row r="7931" spans="1:5" hidden="1">
      <c r="A7931" s="1">
        <v>1992</v>
      </c>
      <c r="B7931" s="1">
        <v>46</v>
      </c>
      <c r="C7931" s="1">
        <v>114796.52</v>
      </c>
      <c r="D7931" s="1">
        <v>119377.52</v>
      </c>
      <c r="E7931" s="1">
        <v>234174.04</v>
      </c>
    </row>
    <row r="7932" spans="1:5" hidden="1">
      <c r="A7932" s="1">
        <v>1992</v>
      </c>
      <c r="B7932" s="1">
        <v>47</v>
      </c>
      <c r="C7932" s="1">
        <v>106470.28</v>
      </c>
      <c r="D7932" s="1">
        <v>110884.09</v>
      </c>
      <c r="E7932" s="1">
        <v>217354.37</v>
      </c>
    </row>
    <row r="7933" spans="1:5" hidden="1">
      <c r="A7933" s="1">
        <v>1992</v>
      </c>
      <c r="B7933" s="1">
        <v>48</v>
      </c>
      <c r="C7933" s="1">
        <v>99878.98</v>
      </c>
      <c r="D7933" s="1">
        <v>104525.14</v>
      </c>
      <c r="E7933" s="1">
        <v>204404.12</v>
      </c>
    </row>
    <row r="7934" spans="1:5" hidden="1">
      <c r="A7934" s="1">
        <v>1992</v>
      </c>
      <c r="B7934" s="1">
        <v>49</v>
      </c>
      <c r="C7934" s="1">
        <v>93263.74</v>
      </c>
      <c r="D7934" s="1">
        <v>98132.79</v>
      </c>
      <c r="E7934" s="1">
        <v>191396.52</v>
      </c>
    </row>
    <row r="7935" spans="1:5" hidden="1">
      <c r="A7935" s="1">
        <v>1992</v>
      </c>
      <c r="B7935" s="1">
        <v>50</v>
      </c>
      <c r="C7935" s="1">
        <v>90135.12</v>
      </c>
      <c r="D7935" s="1">
        <v>94956.08</v>
      </c>
      <c r="E7935" s="1">
        <v>185091.20000000001</v>
      </c>
    </row>
    <row r="7936" spans="1:5" hidden="1">
      <c r="A7936" s="1">
        <v>1992</v>
      </c>
      <c r="B7936" s="1">
        <v>51</v>
      </c>
      <c r="C7936" s="1">
        <v>87496.320000000007</v>
      </c>
      <c r="D7936" s="1">
        <v>92211.61</v>
      </c>
      <c r="E7936" s="1">
        <v>179707.93</v>
      </c>
    </row>
    <row r="7937" spans="1:5" hidden="1">
      <c r="A7937" s="1">
        <v>1992</v>
      </c>
      <c r="B7937" s="1">
        <v>52</v>
      </c>
      <c r="C7937" s="1">
        <v>84036.12</v>
      </c>
      <c r="D7937" s="1">
        <v>88789.41</v>
      </c>
      <c r="E7937" s="1">
        <v>172825.53</v>
      </c>
    </row>
    <row r="7938" spans="1:5" hidden="1">
      <c r="A7938" s="1">
        <v>1992</v>
      </c>
      <c r="B7938" s="1">
        <v>53</v>
      </c>
      <c r="C7938" s="1">
        <v>81874.78</v>
      </c>
      <c r="D7938" s="1">
        <v>86074.11</v>
      </c>
      <c r="E7938" s="1">
        <v>167948.88</v>
      </c>
    </row>
    <row r="7939" spans="1:5" hidden="1">
      <c r="A7939" s="1">
        <v>1992</v>
      </c>
      <c r="B7939" s="1">
        <v>54</v>
      </c>
      <c r="C7939" s="1">
        <v>80019.320000000007</v>
      </c>
      <c r="D7939" s="1">
        <v>83154.720000000001</v>
      </c>
      <c r="E7939" s="1">
        <v>163174.04</v>
      </c>
    </row>
    <row r="7940" spans="1:5" hidden="1">
      <c r="A7940" s="1">
        <v>1992</v>
      </c>
      <c r="B7940" s="1">
        <v>55</v>
      </c>
      <c r="C7940" s="1">
        <v>78002.19</v>
      </c>
      <c r="D7940" s="1">
        <v>80338.11</v>
      </c>
      <c r="E7940" s="1">
        <v>158340.29999999999</v>
      </c>
    </row>
    <row r="7941" spans="1:5" hidden="1">
      <c r="A7941" s="1">
        <v>1992</v>
      </c>
      <c r="B7941" s="1">
        <v>56</v>
      </c>
      <c r="C7941" s="1">
        <v>75356.25</v>
      </c>
      <c r="D7941" s="1">
        <v>77052.7</v>
      </c>
      <c r="E7941" s="1">
        <v>152408.95000000001</v>
      </c>
    </row>
    <row r="7942" spans="1:5" hidden="1">
      <c r="A7942" s="1">
        <v>1992</v>
      </c>
      <c r="B7942" s="1">
        <v>57</v>
      </c>
      <c r="C7942" s="1">
        <v>72551.14</v>
      </c>
      <c r="D7942" s="1">
        <v>73848.63</v>
      </c>
      <c r="E7942" s="1">
        <v>146399.76999999999</v>
      </c>
    </row>
    <row r="7943" spans="1:5" hidden="1">
      <c r="A7943" s="1">
        <v>1992</v>
      </c>
      <c r="B7943" s="1">
        <v>58</v>
      </c>
      <c r="C7943" s="1">
        <v>70653.91</v>
      </c>
      <c r="D7943" s="1">
        <v>72073.899999999994</v>
      </c>
      <c r="E7943" s="1">
        <v>142727.81</v>
      </c>
    </row>
    <row r="7944" spans="1:5" hidden="1">
      <c r="A7944" s="1">
        <v>1992</v>
      </c>
      <c r="B7944" s="1">
        <v>59</v>
      </c>
      <c r="C7944" s="1">
        <v>69957.13</v>
      </c>
      <c r="D7944" s="1">
        <v>71268.399999999994</v>
      </c>
      <c r="E7944" s="1">
        <v>141225.53</v>
      </c>
    </row>
    <row r="7945" spans="1:5" hidden="1">
      <c r="A7945" s="1">
        <v>1992</v>
      </c>
      <c r="B7945" s="1">
        <v>60</v>
      </c>
      <c r="C7945" s="1">
        <v>71505.73</v>
      </c>
      <c r="D7945" s="1">
        <v>71862.84</v>
      </c>
      <c r="E7945" s="1">
        <v>143368.57</v>
      </c>
    </row>
    <row r="7946" spans="1:5" hidden="1">
      <c r="A7946" s="1">
        <v>1992</v>
      </c>
      <c r="B7946" s="1">
        <v>61</v>
      </c>
      <c r="C7946" s="1">
        <v>73563.03</v>
      </c>
      <c r="D7946" s="1">
        <v>73253.42</v>
      </c>
      <c r="E7946" s="1">
        <v>146816.46</v>
      </c>
    </row>
    <row r="7947" spans="1:5" hidden="1">
      <c r="A7947" s="1">
        <v>1992</v>
      </c>
      <c r="B7947" s="1">
        <v>62</v>
      </c>
      <c r="C7947" s="1">
        <v>73433.179999999993</v>
      </c>
      <c r="D7947" s="1">
        <v>73310.259999999995</v>
      </c>
      <c r="E7947" s="1">
        <v>146743.44</v>
      </c>
    </row>
    <row r="7948" spans="1:5" hidden="1">
      <c r="A7948" s="1">
        <v>1992</v>
      </c>
      <c r="B7948" s="1">
        <v>63</v>
      </c>
      <c r="C7948" s="1">
        <v>73145.7</v>
      </c>
      <c r="D7948" s="1">
        <v>72471.38</v>
      </c>
      <c r="E7948" s="1">
        <v>145617.09</v>
      </c>
    </row>
    <row r="7949" spans="1:5" hidden="1">
      <c r="A7949" s="1">
        <v>1992</v>
      </c>
      <c r="B7949" s="1">
        <v>64</v>
      </c>
      <c r="C7949" s="1">
        <v>73155.820000000007</v>
      </c>
      <c r="D7949" s="1">
        <v>71475.460000000006</v>
      </c>
      <c r="E7949" s="1">
        <v>144631.26999999999</v>
      </c>
    </row>
    <row r="7950" spans="1:5" hidden="1">
      <c r="A7950" s="1">
        <v>1992</v>
      </c>
      <c r="B7950" s="1">
        <v>65</v>
      </c>
      <c r="C7950" s="1">
        <v>73056.84</v>
      </c>
      <c r="D7950" s="1">
        <v>70235.63</v>
      </c>
      <c r="E7950" s="1">
        <v>143292.47</v>
      </c>
    </row>
    <row r="7951" spans="1:5" hidden="1">
      <c r="A7951" s="1">
        <v>1992</v>
      </c>
      <c r="B7951" s="1">
        <v>66</v>
      </c>
      <c r="C7951" s="1">
        <v>72668.23</v>
      </c>
      <c r="D7951" s="1">
        <v>68150.759999999995</v>
      </c>
      <c r="E7951" s="1">
        <v>140818.99</v>
      </c>
    </row>
    <row r="7952" spans="1:5" hidden="1">
      <c r="A7952" s="1">
        <v>1992</v>
      </c>
      <c r="B7952" s="1">
        <v>67</v>
      </c>
      <c r="C7952" s="1">
        <v>70887.66</v>
      </c>
      <c r="D7952" s="1">
        <v>65138.12</v>
      </c>
      <c r="E7952" s="1">
        <v>136025.78</v>
      </c>
    </row>
    <row r="7953" spans="1:5" hidden="1">
      <c r="A7953" s="1">
        <v>1992</v>
      </c>
      <c r="B7953" s="1">
        <v>68</v>
      </c>
      <c r="C7953" s="1">
        <v>68892.09</v>
      </c>
      <c r="D7953" s="1">
        <v>62145.37</v>
      </c>
      <c r="E7953" s="1">
        <v>131037.46</v>
      </c>
    </row>
    <row r="7954" spans="1:5" hidden="1">
      <c r="A7954" s="1">
        <v>1992</v>
      </c>
      <c r="B7954" s="1">
        <v>69</v>
      </c>
      <c r="C7954" s="1">
        <v>67396.240000000005</v>
      </c>
      <c r="D7954" s="1">
        <v>59308</v>
      </c>
      <c r="E7954" s="1">
        <v>126704.24</v>
      </c>
    </row>
    <row r="7955" spans="1:5" hidden="1">
      <c r="A7955" s="1">
        <v>1992</v>
      </c>
      <c r="B7955" s="1">
        <v>70</v>
      </c>
      <c r="C7955" s="1">
        <v>66545.84</v>
      </c>
      <c r="D7955" s="1">
        <v>56853.47</v>
      </c>
      <c r="E7955" s="1">
        <v>123399.31</v>
      </c>
    </row>
    <row r="7956" spans="1:5" hidden="1">
      <c r="A7956" s="1">
        <v>1992</v>
      </c>
      <c r="B7956" s="1">
        <v>71</v>
      </c>
      <c r="C7956" s="1">
        <v>64389.22</v>
      </c>
      <c r="D7956" s="1">
        <v>53722.28</v>
      </c>
      <c r="E7956" s="1">
        <v>118111.49</v>
      </c>
    </row>
    <row r="7957" spans="1:5" hidden="1">
      <c r="A7957" s="1">
        <v>1992</v>
      </c>
      <c r="B7957" s="1">
        <v>72</v>
      </c>
      <c r="C7957" s="1">
        <v>58824.94</v>
      </c>
      <c r="D7957" s="1">
        <v>48316.85</v>
      </c>
      <c r="E7957" s="1">
        <v>107141.79</v>
      </c>
    </row>
    <row r="7958" spans="1:5" hidden="1">
      <c r="A7958" s="1">
        <v>1992</v>
      </c>
      <c r="B7958" s="1">
        <v>73</v>
      </c>
      <c r="C7958" s="1">
        <v>52957.83</v>
      </c>
      <c r="D7958" s="1">
        <v>42146.35</v>
      </c>
      <c r="E7958" s="1">
        <v>95104.17</v>
      </c>
    </row>
    <row r="7959" spans="1:5" hidden="1">
      <c r="A7959" s="1">
        <v>1992</v>
      </c>
      <c r="B7959" s="1">
        <v>74</v>
      </c>
      <c r="C7959" s="1">
        <v>50018.47</v>
      </c>
      <c r="D7959" s="1">
        <v>38501.19</v>
      </c>
      <c r="E7959" s="1">
        <v>88519.66</v>
      </c>
    </row>
    <row r="7960" spans="1:5" hidden="1">
      <c r="A7960" s="1">
        <v>1992</v>
      </c>
      <c r="B7960" s="1">
        <v>75</v>
      </c>
      <c r="C7960" s="1">
        <v>49227.15</v>
      </c>
      <c r="D7960" s="1">
        <v>36909.74</v>
      </c>
      <c r="E7960" s="1">
        <v>86136.89</v>
      </c>
    </row>
    <row r="7961" spans="1:5" hidden="1">
      <c r="A7961" s="1">
        <v>1992</v>
      </c>
      <c r="B7961" s="1">
        <v>76</v>
      </c>
      <c r="C7961" s="1">
        <v>48339.65</v>
      </c>
      <c r="D7961" s="1">
        <v>35267.39</v>
      </c>
      <c r="E7961" s="1">
        <v>83607.039999999994</v>
      </c>
    </row>
    <row r="7962" spans="1:5" hidden="1">
      <c r="A7962" s="1">
        <v>1992</v>
      </c>
      <c r="B7962" s="1">
        <v>77</v>
      </c>
      <c r="C7962" s="1">
        <v>46616.85</v>
      </c>
      <c r="D7962" s="1">
        <v>32995.279999999999</v>
      </c>
      <c r="E7962" s="1">
        <v>79612.14</v>
      </c>
    </row>
    <row r="7963" spans="1:5" hidden="1">
      <c r="A7963" s="1">
        <v>1992</v>
      </c>
      <c r="B7963" s="1">
        <v>78</v>
      </c>
      <c r="C7963" s="1">
        <v>43993.919999999998</v>
      </c>
      <c r="D7963" s="1">
        <v>30041.43</v>
      </c>
      <c r="E7963" s="1">
        <v>74035.350000000006</v>
      </c>
    </row>
    <row r="7964" spans="1:5" hidden="1">
      <c r="A7964" s="1">
        <v>1992</v>
      </c>
      <c r="B7964" s="1">
        <v>79</v>
      </c>
      <c r="C7964" s="1">
        <v>40398.720000000001</v>
      </c>
      <c r="D7964" s="1">
        <v>26594.46</v>
      </c>
      <c r="E7964" s="1">
        <v>66993.179999999993</v>
      </c>
    </row>
    <row r="7965" spans="1:5" hidden="1">
      <c r="A7965" s="1">
        <v>1992</v>
      </c>
      <c r="B7965" s="1">
        <v>80</v>
      </c>
      <c r="C7965" s="1">
        <v>37255.72</v>
      </c>
      <c r="D7965" s="1">
        <v>23051.57</v>
      </c>
      <c r="E7965" s="1">
        <v>60307.29</v>
      </c>
    </row>
    <row r="7966" spans="1:5" hidden="1">
      <c r="A7966" s="1">
        <v>1992</v>
      </c>
      <c r="B7966" s="1">
        <v>81</v>
      </c>
      <c r="C7966" s="1">
        <v>33922.230000000003</v>
      </c>
      <c r="D7966" s="1">
        <v>20180.54</v>
      </c>
      <c r="E7966" s="1">
        <v>54102.77</v>
      </c>
    </row>
    <row r="7967" spans="1:5" hidden="1">
      <c r="A7967" s="1">
        <v>1992</v>
      </c>
      <c r="B7967" s="1">
        <v>82</v>
      </c>
      <c r="C7967" s="1">
        <v>30413.63</v>
      </c>
      <c r="D7967" s="1">
        <v>17515.27</v>
      </c>
      <c r="E7967" s="1">
        <v>47928.9</v>
      </c>
    </row>
    <row r="7968" spans="1:5" hidden="1">
      <c r="A7968" s="1">
        <v>1992</v>
      </c>
      <c r="B7968" s="1">
        <v>83</v>
      </c>
      <c r="C7968" s="1">
        <v>26995</v>
      </c>
      <c r="D7968" s="1">
        <v>14729.15</v>
      </c>
      <c r="E7968" s="1">
        <v>41724.15</v>
      </c>
    </row>
    <row r="7969" spans="1:5" hidden="1">
      <c r="A7969" s="1">
        <v>1992</v>
      </c>
      <c r="B7969" s="1">
        <v>84</v>
      </c>
      <c r="C7969" s="1">
        <v>23957.599999999999</v>
      </c>
      <c r="D7969" s="1">
        <v>12441.5</v>
      </c>
      <c r="E7969" s="1">
        <v>36399.1</v>
      </c>
    </row>
    <row r="7970" spans="1:5" hidden="1">
      <c r="A7970" s="1">
        <v>1992</v>
      </c>
      <c r="B7970" s="1">
        <v>85</v>
      </c>
      <c r="C7970" s="1">
        <v>20974.52</v>
      </c>
      <c r="D7970" s="1">
        <v>10294.1</v>
      </c>
      <c r="E7970" s="1">
        <v>31268.62</v>
      </c>
    </row>
    <row r="7971" spans="1:5" hidden="1">
      <c r="A7971" s="1">
        <v>1992</v>
      </c>
      <c r="B7971" s="1">
        <v>86</v>
      </c>
      <c r="C7971" s="1">
        <v>18175.57</v>
      </c>
      <c r="D7971" s="1">
        <v>8442.66</v>
      </c>
      <c r="E7971" s="1">
        <v>26618.23</v>
      </c>
    </row>
    <row r="7972" spans="1:5" hidden="1">
      <c r="A7972" s="1">
        <v>1992</v>
      </c>
      <c r="B7972" s="1">
        <v>87</v>
      </c>
      <c r="C7972" s="1">
        <v>15445.93</v>
      </c>
      <c r="D7972" s="1">
        <v>6792.61</v>
      </c>
      <c r="E7972" s="1">
        <v>22238.53</v>
      </c>
    </row>
    <row r="7973" spans="1:5" hidden="1">
      <c r="A7973" s="1">
        <v>1992</v>
      </c>
      <c r="B7973" s="1">
        <v>88</v>
      </c>
      <c r="C7973" s="1">
        <v>12696.29</v>
      </c>
      <c r="D7973" s="1">
        <v>5323.98</v>
      </c>
      <c r="E7973" s="1">
        <v>18020.27</v>
      </c>
    </row>
    <row r="7974" spans="1:5" hidden="1">
      <c r="A7974" s="1">
        <v>1992</v>
      </c>
      <c r="B7974" s="1">
        <v>89</v>
      </c>
      <c r="C7974" s="1">
        <v>10514.37</v>
      </c>
      <c r="D7974" s="1">
        <v>4099.16</v>
      </c>
      <c r="E7974" s="1">
        <v>14613.53</v>
      </c>
    </row>
    <row r="7975" spans="1:5" hidden="1">
      <c r="A7975" s="1">
        <v>1992</v>
      </c>
      <c r="B7975" s="1">
        <v>90</v>
      </c>
      <c r="C7975" s="1">
        <v>8803.3700000000008</v>
      </c>
      <c r="D7975" s="1">
        <v>3052.16</v>
      </c>
      <c r="E7975" s="1">
        <v>11855.53</v>
      </c>
    </row>
    <row r="7976" spans="1:5" hidden="1">
      <c r="A7976" s="1">
        <v>1992</v>
      </c>
      <c r="B7976" s="1">
        <v>91</v>
      </c>
      <c r="C7976" s="1">
        <v>7331.83</v>
      </c>
      <c r="D7976" s="1">
        <v>2406.62</v>
      </c>
      <c r="E7976" s="1">
        <v>9738.4500000000007</v>
      </c>
    </row>
    <row r="7977" spans="1:5" hidden="1">
      <c r="A7977" s="1">
        <v>1992</v>
      </c>
      <c r="B7977" s="1">
        <v>92</v>
      </c>
      <c r="C7977" s="1">
        <v>5751.57</v>
      </c>
      <c r="D7977" s="1">
        <v>1716.4</v>
      </c>
      <c r="E7977" s="1">
        <v>7467.97</v>
      </c>
    </row>
    <row r="7978" spans="1:5" hidden="1">
      <c r="A7978" s="1">
        <v>1992</v>
      </c>
      <c r="B7978" s="1">
        <v>93</v>
      </c>
      <c r="C7978" s="1">
        <v>4229.51</v>
      </c>
      <c r="D7978" s="1">
        <v>1109.3</v>
      </c>
      <c r="E7978" s="1">
        <v>5338.81</v>
      </c>
    </row>
    <row r="7979" spans="1:5" hidden="1">
      <c r="A7979" s="1">
        <v>1992</v>
      </c>
      <c r="B7979" s="1">
        <v>94</v>
      </c>
      <c r="C7979" s="1">
        <v>3243.35</v>
      </c>
      <c r="D7979" s="1">
        <v>791.23</v>
      </c>
      <c r="E7979" s="1">
        <v>4034.58</v>
      </c>
    </row>
    <row r="7980" spans="1:5" hidden="1">
      <c r="A7980" s="1">
        <v>1992</v>
      </c>
      <c r="B7980" s="1">
        <v>95</v>
      </c>
      <c r="C7980" s="1">
        <v>2406.44</v>
      </c>
      <c r="D7980" s="1">
        <v>553.5</v>
      </c>
      <c r="E7980" s="1">
        <v>2959.93</v>
      </c>
    </row>
    <row r="7981" spans="1:5" hidden="1">
      <c r="A7981" s="1">
        <v>1992</v>
      </c>
      <c r="B7981" s="1">
        <v>96</v>
      </c>
      <c r="C7981" s="1">
        <v>1736.85</v>
      </c>
      <c r="D7981" s="1">
        <v>361.79</v>
      </c>
      <c r="E7981" s="1">
        <v>2098.64</v>
      </c>
    </row>
    <row r="7982" spans="1:5" hidden="1">
      <c r="A7982" s="1">
        <v>1992</v>
      </c>
      <c r="B7982" s="1">
        <v>97</v>
      </c>
      <c r="C7982" s="1">
        <v>1237.93</v>
      </c>
      <c r="D7982" s="1">
        <v>250.85</v>
      </c>
      <c r="E7982" s="1">
        <v>1488.77</v>
      </c>
    </row>
    <row r="7983" spans="1:5" hidden="1">
      <c r="A7983" s="1">
        <v>1992</v>
      </c>
      <c r="B7983" s="1">
        <v>98</v>
      </c>
      <c r="C7983" s="1">
        <v>831.42</v>
      </c>
      <c r="D7983" s="1">
        <v>163.09</v>
      </c>
      <c r="E7983" s="1">
        <v>994.5</v>
      </c>
    </row>
    <row r="7984" spans="1:5" hidden="1">
      <c r="A7984" s="1">
        <v>1992</v>
      </c>
      <c r="B7984" s="1">
        <v>99</v>
      </c>
      <c r="C7984" s="1">
        <v>569.12</v>
      </c>
      <c r="D7984" s="1">
        <v>94.86</v>
      </c>
      <c r="E7984" s="1">
        <v>663.98</v>
      </c>
    </row>
    <row r="7985" spans="1:5" hidden="1">
      <c r="A7985" s="1">
        <v>1992</v>
      </c>
      <c r="B7985" s="1">
        <v>100</v>
      </c>
      <c r="C7985" s="1">
        <v>398.92</v>
      </c>
      <c r="D7985" s="1">
        <v>63.86</v>
      </c>
      <c r="E7985" s="1">
        <v>462.78</v>
      </c>
    </row>
    <row r="7986" spans="1:5" hidden="1">
      <c r="A7986" s="1">
        <v>1992</v>
      </c>
      <c r="B7986" s="1">
        <v>101</v>
      </c>
      <c r="C7986" s="1">
        <v>254.5</v>
      </c>
      <c r="D7986" s="1">
        <v>41.27</v>
      </c>
      <c r="E7986" s="1">
        <v>295.77</v>
      </c>
    </row>
    <row r="7987" spans="1:5" hidden="1">
      <c r="A7987" s="1">
        <v>1992</v>
      </c>
      <c r="B7987" s="1">
        <v>102</v>
      </c>
      <c r="C7987" s="1">
        <v>150.31</v>
      </c>
      <c r="D7987" s="1">
        <v>24.86</v>
      </c>
      <c r="E7987" s="1">
        <v>175.17</v>
      </c>
    </row>
    <row r="7988" spans="1:5" hidden="1">
      <c r="A7988" s="1">
        <v>1992</v>
      </c>
      <c r="B7988" s="1">
        <v>103</v>
      </c>
      <c r="C7988" s="1">
        <v>82.39</v>
      </c>
      <c r="D7988" s="1">
        <v>12.49</v>
      </c>
      <c r="E7988" s="1">
        <v>94.88</v>
      </c>
    </row>
    <row r="7989" spans="1:5" hidden="1">
      <c r="A7989" s="1">
        <v>1992</v>
      </c>
      <c r="B7989" s="1">
        <v>104</v>
      </c>
      <c r="C7989" s="1">
        <v>43.85</v>
      </c>
      <c r="D7989" s="1">
        <v>5.96</v>
      </c>
      <c r="E7989" s="1">
        <v>49.81</v>
      </c>
    </row>
    <row r="7990" spans="1:5" hidden="1">
      <c r="A7990" s="1">
        <v>1992</v>
      </c>
      <c r="B7990" s="1">
        <v>105</v>
      </c>
      <c r="C7990" s="1">
        <v>22.49</v>
      </c>
      <c r="D7990" s="1">
        <v>3.69</v>
      </c>
      <c r="E7990" s="1">
        <v>26.17</v>
      </c>
    </row>
    <row r="7991" spans="1:5" hidden="1">
      <c r="A7991" s="1">
        <v>1992</v>
      </c>
      <c r="B7991" s="1">
        <v>106</v>
      </c>
      <c r="C7991" s="1">
        <v>11.41</v>
      </c>
      <c r="D7991" s="1">
        <v>2.6</v>
      </c>
      <c r="E7991" s="1">
        <v>14.01</v>
      </c>
    </row>
    <row r="7992" spans="1:5" hidden="1">
      <c r="A7992" s="1">
        <v>1992</v>
      </c>
      <c r="B7992" s="1">
        <v>107</v>
      </c>
      <c r="C7992" s="1">
        <v>5.22</v>
      </c>
      <c r="D7992" s="1">
        <v>1.47</v>
      </c>
      <c r="E7992" s="1">
        <v>6.69</v>
      </c>
    </row>
    <row r="7993" spans="1:5" hidden="1">
      <c r="A7993" s="1">
        <v>1992</v>
      </c>
      <c r="B7993" s="1">
        <v>108</v>
      </c>
      <c r="C7993" s="1">
        <v>2.19</v>
      </c>
      <c r="D7993" s="1">
        <v>0.36</v>
      </c>
      <c r="E7993" s="1">
        <v>2.5499999999999998</v>
      </c>
    </row>
    <row r="7994" spans="1:5" hidden="1">
      <c r="A7994" s="1">
        <v>1992</v>
      </c>
      <c r="B7994" s="1">
        <v>109</v>
      </c>
      <c r="C7994" s="1">
        <v>1.08</v>
      </c>
      <c r="D7994" s="1">
        <v>0</v>
      </c>
      <c r="E7994" s="1">
        <v>1.08</v>
      </c>
    </row>
    <row r="7995" spans="1:5" hidden="1">
      <c r="A7995" s="1">
        <v>1992</v>
      </c>
      <c r="B7995" s="1" t="s">
        <v>121</v>
      </c>
      <c r="C7995" s="1">
        <v>0.33</v>
      </c>
      <c r="D7995" s="1">
        <v>0</v>
      </c>
      <c r="E7995" s="1">
        <v>0.33</v>
      </c>
    </row>
    <row r="7996" spans="1:5" hidden="1">
      <c r="A7996" s="1">
        <v>1993</v>
      </c>
      <c r="B7996" s="1">
        <v>0</v>
      </c>
      <c r="C7996" s="1">
        <v>125608.04</v>
      </c>
      <c r="D7996" s="1">
        <v>132351.91</v>
      </c>
      <c r="E7996" s="1">
        <v>257959.95</v>
      </c>
    </row>
    <row r="7997" spans="1:5" hidden="1">
      <c r="A7997" s="1">
        <v>1993</v>
      </c>
      <c r="B7997" s="1">
        <v>1</v>
      </c>
      <c r="C7997" s="1">
        <v>125781.56</v>
      </c>
      <c r="D7997" s="1">
        <v>132455.46</v>
      </c>
      <c r="E7997" s="1">
        <v>258237.02</v>
      </c>
    </row>
    <row r="7998" spans="1:5" hidden="1">
      <c r="A7998" s="1">
        <v>1993</v>
      </c>
      <c r="B7998" s="1">
        <v>2</v>
      </c>
      <c r="C7998" s="1">
        <v>126761.48</v>
      </c>
      <c r="D7998" s="1">
        <v>133517.70000000001</v>
      </c>
      <c r="E7998" s="1">
        <v>260279.19</v>
      </c>
    </row>
    <row r="7999" spans="1:5" hidden="1">
      <c r="A7999" s="1">
        <v>1993</v>
      </c>
      <c r="B7999" s="1">
        <v>3</v>
      </c>
      <c r="C7999" s="1">
        <v>126466.18</v>
      </c>
      <c r="D7999" s="1">
        <v>133228.29</v>
      </c>
      <c r="E7999" s="1">
        <v>259694.47</v>
      </c>
    </row>
    <row r="8000" spans="1:5" hidden="1">
      <c r="A8000" s="1">
        <v>1993</v>
      </c>
      <c r="B8000" s="1">
        <v>4</v>
      </c>
      <c r="C8000" s="1">
        <v>124581.08</v>
      </c>
      <c r="D8000" s="1">
        <v>130996.68</v>
      </c>
      <c r="E8000" s="1">
        <v>255577.77</v>
      </c>
    </row>
    <row r="8001" spans="1:5" hidden="1">
      <c r="A8001" s="1">
        <v>1993</v>
      </c>
      <c r="B8001" s="1">
        <v>5</v>
      </c>
      <c r="C8001" s="1">
        <v>123024.5</v>
      </c>
      <c r="D8001" s="1">
        <v>129273.38</v>
      </c>
      <c r="E8001" s="1">
        <v>252297.89</v>
      </c>
    </row>
    <row r="8002" spans="1:5" hidden="1">
      <c r="A8002" s="1">
        <v>1993</v>
      </c>
      <c r="B8002" s="1">
        <v>6</v>
      </c>
      <c r="C8002" s="1">
        <v>124018.77</v>
      </c>
      <c r="D8002" s="1">
        <v>130537.46</v>
      </c>
      <c r="E8002" s="1">
        <v>254556.23</v>
      </c>
    </row>
    <row r="8003" spans="1:5" hidden="1">
      <c r="A8003" s="1">
        <v>1993</v>
      </c>
      <c r="B8003" s="1">
        <v>7</v>
      </c>
      <c r="C8003" s="1">
        <v>124395.97</v>
      </c>
      <c r="D8003" s="1">
        <v>130798.1</v>
      </c>
      <c r="E8003" s="1">
        <v>255194.08</v>
      </c>
    </row>
    <row r="8004" spans="1:5" hidden="1">
      <c r="A8004" s="1">
        <v>1993</v>
      </c>
      <c r="B8004" s="1">
        <v>8</v>
      </c>
      <c r="C8004" s="1">
        <v>125620.27</v>
      </c>
      <c r="D8004" s="1">
        <v>131702.81</v>
      </c>
      <c r="E8004" s="1">
        <v>257323.08</v>
      </c>
    </row>
    <row r="8005" spans="1:5" hidden="1">
      <c r="A8005" s="1">
        <v>1993</v>
      </c>
      <c r="B8005" s="1">
        <v>9</v>
      </c>
      <c r="C8005" s="1">
        <v>125015.88</v>
      </c>
      <c r="D8005" s="1">
        <v>131307.20000000001</v>
      </c>
      <c r="E8005" s="1">
        <v>256323.08</v>
      </c>
    </row>
    <row r="8006" spans="1:5" hidden="1">
      <c r="A8006" s="1">
        <v>1993</v>
      </c>
      <c r="B8006" s="1">
        <v>10</v>
      </c>
      <c r="C8006" s="1">
        <v>125627.72</v>
      </c>
      <c r="D8006" s="1">
        <v>132476.81</v>
      </c>
      <c r="E8006" s="1">
        <v>258104.53</v>
      </c>
    </row>
    <row r="8007" spans="1:5" hidden="1">
      <c r="A8007" s="1">
        <v>1993</v>
      </c>
      <c r="B8007" s="1">
        <v>11</v>
      </c>
      <c r="C8007" s="1">
        <v>124188.99</v>
      </c>
      <c r="D8007" s="1">
        <v>131125.49</v>
      </c>
      <c r="E8007" s="1">
        <v>255314.47</v>
      </c>
    </row>
    <row r="8008" spans="1:5" hidden="1">
      <c r="A8008" s="1">
        <v>1993</v>
      </c>
      <c r="B8008" s="1">
        <v>12</v>
      </c>
      <c r="C8008" s="1">
        <v>123039.24</v>
      </c>
      <c r="D8008" s="1">
        <v>129905.13</v>
      </c>
      <c r="E8008" s="1">
        <v>252944.37</v>
      </c>
    </row>
    <row r="8009" spans="1:5" hidden="1">
      <c r="A8009" s="1">
        <v>1993</v>
      </c>
      <c r="B8009" s="1">
        <v>13</v>
      </c>
      <c r="C8009" s="1">
        <v>120841.86</v>
      </c>
      <c r="D8009" s="1">
        <v>127601.54</v>
      </c>
      <c r="E8009" s="1">
        <v>248443.4</v>
      </c>
    </row>
    <row r="8010" spans="1:5" hidden="1">
      <c r="A8010" s="1">
        <v>1993</v>
      </c>
      <c r="B8010" s="1">
        <v>14</v>
      </c>
      <c r="C8010" s="1">
        <v>120961.85</v>
      </c>
      <c r="D8010" s="1">
        <v>127765.04</v>
      </c>
      <c r="E8010" s="1">
        <v>248726.88</v>
      </c>
    </row>
    <row r="8011" spans="1:5" hidden="1">
      <c r="A8011" s="1">
        <v>1993</v>
      </c>
      <c r="B8011" s="1">
        <v>15</v>
      </c>
      <c r="C8011" s="1">
        <v>121278.14</v>
      </c>
      <c r="D8011" s="1">
        <v>128055.03999999999</v>
      </c>
      <c r="E8011" s="1">
        <v>249333.18</v>
      </c>
    </row>
    <row r="8012" spans="1:5" hidden="1">
      <c r="A8012" s="1">
        <v>1993</v>
      </c>
      <c r="B8012" s="1">
        <v>16</v>
      </c>
      <c r="C8012" s="1">
        <v>122290.77</v>
      </c>
      <c r="D8012" s="1">
        <v>128976.47</v>
      </c>
      <c r="E8012" s="1">
        <v>251267.23</v>
      </c>
    </row>
    <row r="8013" spans="1:5" hidden="1">
      <c r="A8013" s="1">
        <v>1993</v>
      </c>
      <c r="B8013" s="1">
        <v>17</v>
      </c>
      <c r="C8013" s="1">
        <v>124888.76</v>
      </c>
      <c r="D8013" s="1">
        <v>131410.28</v>
      </c>
      <c r="E8013" s="1">
        <v>256299.04</v>
      </c>
    </row>
    <row r="8014" spans="1:5" hidden="1">
      <c r="A8014" s="1">
        <v>1993</v>
      </c>
      <c r="B8014" s="1">
        <v>18</v>
      </c>
      <c r="C8014" s="1">
        <v>128607.87</v>
      </c>
      <c r="D8014" s="1">
        <v>135072.26</v>
      </c>
      <c r="E8014" s="1">
        <v>263680.12</v>
      </c>
    </row>
    <row r="8015" spans="1:5" hidden="1">
      <c r="A8015" s="1">
        <v>1993</v>
      </c>
      <c r="B8015" s="1">
        <v>19</v>
      </c>
      <c r="C8015" s="1">
        <v>133050.13</v>
      </c>
      <c r="D8015" s="1">
        <v>139148.66</v>
      </c>
      <c r="E8015" s="1">
        <v>272198.78999999998</v>
      </c>
    </row>
    <row r="8016" spans="1:5" hidden="1">
      <c r="A8016" s="1">
        <v>1993</v>
      </c>
      <c r="B8016" s="1">
        <v>20</v>
      </c>
      <c r="C8016" s="1">
        <v>139086.28</v>
      </c>
      <c r="D8016" s="1">
        <v>144663.6</v>
      </c>
      <c r="E8016" s="1">
        <v>283749.88</v>
      </c>
    </row>
    <row r="8017" spans="1:5" hidden="1">
      <c r="A8017" s="1">
        <v>1993</v>
      </c>
      <c r="B8017" s="1">
        <v>21</v>
      </c>
      <c r="C8017" s="1">
        <v>144939.45000000001</v>
      </c>
      <c r="D8017" s="1">
        <v>149606.98000000001</v>
      </c>
      <c r="E8017" s="1">
        <v>294546.42</v>
      </c>
    </row>
    <row r="8018" spans="1:5" hidden="1">
      <c r="A8018" s="1">
        <v>1993</v>
      </c>
      <c r="B8018" s="1">
        <v>22</v>
      </c>
      <c r="C8018" s="1">
        <v>147959.29999999999</v>
      </c>
      <c r="D8018" s="1">
        <v>151925.62</v>
      </c>
      <c r="E8018" s="1">
        <v>299884.93</v>
      </c>
    </row>
    <row r="8019" spans="1:5" hidden="1">
      <c r="A8019" s="1">
        <v>1993</v>
      </c>
      <c r="B8019" s="1">
        <v>23</v>
      </c>
      <c r="C8019" s="1">
        <v>140157.46</v>
      </c>
      <c r="D8019" s="1">
        <v>143250.65</v>
      </c>
      <c r="E8019" s="1">
        <v>283408.11</v>
      </c>
    </row>
    <row r="8020" spans="1:5" hidden="1">
      <c r="A8020" s="1">
        <v>1993</v>
      </c>
      <c r="B8020" s="1">
        <v>24</v>
      </c>
      <c r="C8020" s="1">
        <v>137474.79</v>
      </c>
      <c r="D8020" s="1">
        <v>140029.97</v>
      </c>
      <c r="E8020" s="1">
        <v>277504.75</v>
      </c>
    </row>
    <row r="8021" spans="1:5" hidden="1">
      <c r="A8021" s="1">
        <v>1993</v>
      </c>
      <c r="B8021" s="1">
        <v>25</v>
      </c>
      <c r="C8021" s="1">
        <v>133359.67000000001</v>
      </c>
      <c r="D8021" s="1">
        <v>135457.59</v>
      </c>
      <c r="E8021" s="1">
        <v>268817.26</v>
      </c>
    </row>
    <row r="8022" spans="1:5" hidden="1">
      <c r="A8022" s="1">
        <v>1993</v>
      </c>
      <c r="B8022" s="1">
        <v>26</v>
      </c>
      <c r="C8022" s="1">
        <v>133488.42000000001</v>
      </c>
      <c r="D8022" s="1">
        <v>134812.82999999999</v>
      </c>
      <c r="E8022" s="1">
        <v>268301.25</v>
      </c>
    </row>
    <row r="8023" spans="1:5" hidden="1">
      <c r="A8023" s="1">
        <v>1993</v>
      </c>
      <c r="B8023" s="1">
        <v>27</v>
      </c>
      <c r="C8023" s="1">
        <v>134159.92000000001</v>
      </c>
      <c r="D8023" s="1">
        <v>134399.35999999999</v>
      </c>
      <c r="E8023" s="1">
        <v>268559.28000000003</v>
      </c>
    </row>
    <row r="8024" spans="1:5" hidden="1">
      <c r="A8024" s="1">
        <v>1993</v>
      </c>
      <c r="B8024" s="1">
        <v>28</v>
      </c>
      <c r="C8024" s="1">
        <v>137300.79999999999</v>
      </c>
      <c r="D8024" s="1">
        <v>137377.70000000001</v>
      </c>
      <c r="E8024" s="1">
        <v>274678.5</v>
      </c>
    </row>
    <row r="8025" spans="1:5" hidden="1">
      <c r="A8025" s="1">
        <v>1993</v>
      </c>
      <c r="B8025" s="1">
        <v>29</v>
      </c>
      <c r="C8025" s="1">
        <v>141679.67000000001</v>
      </c>
      <c r="D8025" s="1">
        <v>141888.35999999999</v>
      </c>
      <c r="E8025" s="1">
        <v>283568.03000000003</v>
      </c>
    </row>
    <row r="8026" spans="1:5" hidden="1">
      <c r="A8026" s="1">
        <v>1993</v>
      </c>
      <c r="B8026" s="1">
        <v>30</v>
      </c>
      <c r="C8026" s="1">
        <v>145039.78</v>
      </c>
      <c r="D8026" s="1">
        <v>145312.14000000001</v>
      </c>
      <c r="E8026" s="1">
        <v>290351.92</v>
      </c>
    </row>
    <row r="8027" spans="1:5" hidden="1">
      <c r="A8027" s="1">
        <v>1993</v>
      </c>
      <c r="B8027" s="1">
        <v>31</v>
      </c>
      <c r="C8027" s="1">
        <v>147830.91</v>
      </c>
      <c r="D8027" s="1">
        <v>148042.60999999999</v>
      </c>
      <c r="E8027" s="1">
        <v>295873.52</v>
      </c>
    </row>
    <row r="8028" spans="1:5" hidden="1">
      <c r="A8028" s="1">
        <v>1993</v>
      </c>
      <c r="B8028" s="1">
        <v>32</v>
      </c>
      <c r="C8028" s="1">
        <v>148317.31</v>
      </c>
      <c r="D8028" s="1">
        <v>148663.70000000001</v>
      </c>
      <c r="E8028" s="1">
        <v>296981.01</v>
      </c>
    </row>
    <row r="8029" spans="1:5" hidden="1">
      <c r="A8029" s="1">
        <v>1993</v>
      </c>
      <c r="B8029" s="1">
        <v>33</v>
      </c>
      <c r="C8029" s="1">
        <v>145838.56</v>
      </c>
      <c r="D8029" s="1">
        <v>145923.35999999999</v>
      </c>
      <c r="E8029" s="1">
        <v>291761.91999999998</v>
      </c>
    </row>
    <row r="8030" spans="1:5" hidden="1">
      <c r="A8030" s="1">
        <v>1993</v>
      </c>
      <c r="B8030" s="1">
        <v>34</v>
      </c>
      <c r="C8030" s="1">
        <v>142621.94</v>
      </c>
      <c r="D8030" s="1">
        <v>142215.78</v>
      </c>
      <c r="E8030" s="1">
        <v>284837.71999999997</v>
      </c>
    </row>
    <row r="8031" spans="1:5" hidden="1">
      <c r="A8031" s="1">
        <v>1993</v>
      </c>
      <c r="B8031" s="1">
        <v>35</v>
      </c>
      <c r="C8031" s="1">
        <v>140591.82</v>
      </c>
      <c r="D8031" s="1">
        <v>140255.98000000001</v>
      </c>
      <c r="E8031" s="1">
        <v>280847.8</v>
      </c>
    </row>
    <row r="8032" spans="1:5" hidden="1">
      <c r="A8032" s="1">
        <v>1993</v>
      </c>
      <c r="B8032" s="1">
        <v>36</v>
      </c>
      <c r="C8032" s="1">
        <v>139094.38</v>
      </c>
      <c r="D8032" s="1">
        <v>139069.93</v>
      </c>
      <c r="E8032" s="1">
        <v>278164.31</v>
      </c>
    </row>
    <row r="8033" spans="1:5" hidden="1">
      <c r="A8033" s="1">
        <v>1993</v>
      </c>
      <c r="B8033" s="1">
        <v>37</v>
      </c>
      <c r="C8033" s="1">
        <v>137501.57999999999</v>
      </c>
      <c r="D8033" s="1">
        <v>137410.60999999999</v>
      </c>
      <c r="E8033" s="1">
        <v>274912.18</v>
      </c>
    </row>
    <row r="8034" spans="1:5" hidden="1">
      <c r="A8034" s="1">
        <v>1993</v>
      </c>
      <c r="B8034" s="1">
        <v>38</v>
      </c>
      <c r="C8034" s="1">
        <v>135537.70000000001</v>
      </c>
      <c r="D8034" s="1">
        <v>134732.78</v>
      </c>
      <c r="E8034" s="1">
        <v>270270.48</v>
      </c>
    </row>
    <row r="8035" spans="1:5" hidden="1">
      <c r="A8035" s="1">
        <v>1993</v>
      </c>
      <c r="B8035" s="1">
        <v>39</v>
      </c>
      <c r="C8035" s="1">
        <v>134055.53</v>
      </c>
      <c r="D8035" s="1">
        <v>132995.51</v>
      </c>
      <c r="E8035" s="1">
        <v>267051.03999999998</v>
      </c>
    </row>
    <row r="8036" spans="1:5" hidden="1">
      <c r="A8036" s="1">
        <v>1993</v>
      </c>
      <c r="B8036" s="1">
        <v>40</v>
      </c>
      <c r="C8036" s="1">
        <v>132235.01999999999</v>
      </c>
      <c r="D8036" s="1">
        <v>132011.64000000001</v>
      </c>
      <c r="E8036" s="1">
        <v>264246.65000000002</v>
      </c>
    </row>
    <row r="8037" spans="1:5" hidden="1">
      <c r="A8037" s="1">
        <v>1993</v>
      </c>
      <c r="B8037" s="1">
        <v>41</v>
      </c>
      <c r="C8037" s="1">
        <v>130881.60000000001</v>
      </c>
      <c r="D8037" s="1">
        <v>131315.15</v>
      </c>
      <c r="E8037" s="1">
        <v>262196.75</v>
      </c>
    </row>
    <row r="8038" spans="1:5" hidden="1">
      <c r="A8038" s="1">
        <v>1993</v>
      </c>
      <c r="B8038" s="1">
        <v>42</v>
      </c>
      <c r="C8038" s="1">
        <v>129957.31</v>
      </c>
      <c r="D8038" s="1">
        <v>131033.92</v>
      </c>
      <c r="E8038" s="1">
        <v>260991.22</v>
      </c>
    </row>
    <row r="8039" spans="1:5" hidden="1">
      <c r="A8039" s="1">
        <v>1993</v>
      </c>
      <c r="B8039" s="1">
        <v>43</v>
      </c>
      <c r="C8039" s="1">
        <v>128015.98</v>
      </c>
      <c r="D8039" s="1">
        <v>130080.53</v>
      </c>
      <c r="E8039" s="1">
        <v>258096.5</v>
      </c>
    </row>
    <row r="8040" spans="1:5" hidden="1">
      <c r="A8040" s="1">
        <v>1993</v>
      </c>
      <c r="B8040" s="1">
        <v>44</v>
      </c>
      <c r="C8040" s="1">
        <v>126190.85</v>
      </c>
      <c r="D8040" s="1">
        <v>129321.11</v>
      </c>
      <c r="E8040" s="1">
        <v>255511.96</v>
      </c>
    </row>
    <row r="8041" spans="1:5" hidden="1">
      <c r="A8041" s="1">
        <v>1993</v>
      </c>
      <c r="B8041" s="1">
        <v>45</v>
      </c>
      <c r="C8041" s="1">
        <v>126061.91</v>
      </c>
      <c r="D8041" s="1">
        <v>130163.78</v>
      </c>
      <c r="E8041" s="1">
        <v>256225.68</v>
      </c>
    </row>
    <row r="8042" spans="1:5" hidden="1">
      <c r="A8042" s="1">
        <v>1993</v>
      </c>
      <c r="B8042" s="1">
        <v>46</v>
      </c>
      <c r="C8042" s="1">
        <v>123275.63</v>
      </c>
      <c r="D8042" s="1">
        <v>128105.32</v>
      </c>
      <c r="E8042" s="1">
        <v>251380.95</v>
      </c>
    </row>
    <row r="8043" spans="1:5" hidden="1">
      <c r="A8043" s="1">
        <v>1993</v>
      </c>
      <c r="B8043" s="1">
        <v>47</v>
      </c>
      <c r="C8043" s="1">
        <v>114146.62</v>
      </c>
      <c r="D8043" s="1">
        <v>118743.53</v>
      </c>
      <c r="E8043" s="1">
        <v>232890.15</v>
      </c>
    </row>
    <row r="8044" spans="1:5" hidden="1">
      <c r="A8044" s="1">
        <v>1993</v>
      </c>
      <c r="B8044" s="1">
        <v>48</v>
      </c>
      <c r="C8044" s="1">
        <v>105955.73</v>
      </c>
      <c r="D8044" s="1">
        <v>110246.78</v>
      </c>
      <c r="E8044" s="1">
        <v>216202.51</v>
      </c>
    </row>
    <row r="8045" spans="1:5" hidden="1">
      <c r="A8045" s="1">
        <v>1993</v>
      </c>
      <c r="B8045" s="1">
        <v>49</v>
      </c>
      <c r="C8045" s="1">
        <v>99775.27</v>
      </c>
      <c r="D8045" s="1">
        <v>104306.28</v>
      </c>
      <c r="E8045" s="1">
        <v>204081.55</v>
      </c>
    </row>
    <row r="8046" spans="1:5" hidden="1">
      <c r="A8046" s="1">
        <v>1993</v>
      </c>
      <c r="B8046" s="1">
        <v>50</v>
      </c>
      <c r="C8046" s="1">
        <v>93269.34</v>
      </c>
      <c r="D8046" s="1">
        <v>97937.88</v>
      </c>
      <c r="E8046" s="1">
        <v>191207.22</v>
      </c>
    </row>
    <row r="8047" spans="1:5" hidden="1">
      <c r="A8047" s="1">
        <v>1993</v>
      </c>
      <c r="B8047" s="1">
        <v>51</v>
      </c>
      <c r="C8047" s="1">
        <v>89884.68</v>
      </c>
      <c r="D8047" s="1">
        <v>94465.35</v>
      </c>
      <c r="E8047" s="1">
        <v>184350.03</v>
      </c>
    </row>
    <row r="8048" spans="1:5" hidden="1">
      <c r="A8048" s="1">
        <v>1993</v>
      </c>
      <c r="B8048" s="1">
        <v>52</v>
      </c>
      <c r="C8048" s="1">
        <v>87082.27</v>
      </c>
      <c r="D8048" s="1">
        <v>91492.38</v>
      </c>
      <c r="E8048" s="1">
        <v>178574.66</v>
      </c>
    </row>
    <row r="8049" spans="1:5" hidden="1">
      <c r="A8049" s="1">
        <v>1993</v>
      </c>
      <c r="B8049" s="1">
        <v>53</v>
      </c>
      <c r="C8049" s="1">
        <v>83711.31</v>
      </c>
      <c r="D8049" s="1">
        <v>88175.76</v>
      </c>
      <c r="E8049" s="1">
        <v>171887.07</v>
      </c>
    </row>
    <row r="8050" spans="1:5" hidden="1">
      <c r="A8050" s="1">
        <v>1993</v>
      </c>
      <c r="B8050" s="1">
        <v>54</v>
      </c>
      <c r="C8050" s="1">
        <v>81579.53</v>
      </c>
      <c r="D8050" s="1">
        <v>85339.63</v>
      </c>
      <c r="E8050" s="1">
        <v>166919.16</v>
      </c>
    </row>
    <row r="8051" spans="1:5" hidden="1">
      <c r="A8051" s="1">
        <v>1993</v>
      </c>
      <c r="B8051" s="1">
        <v>55</v>
      </c>
      <c r="C8051" s="1">
        <v>79705.97</v>
      </c>
      <c r="D8051" s="1">
        <v>82409.48</v>
      </c>
      <c r="E8051" s="1">
        <v>162115.44</v>
      </c>
    </row>
    <row r="8052" spans="1:5" hidden="1">
      <c r="A8052" s="1">
        <v>1993</v>
      </c>
      <c r="B8052" s="1">
        <v>56</v>
      </c>
      <c r="C8052" s="1">
        <v>77620.62</v>
      </c>
      <c r="D8052" s="1">
        <v>79678.94</v>
      </c>
      <c r="E8052" s="1">
        <v>157299.56</v>
      </c>
    </row>
    <row r="8053" spans="1:5" hidden="1">
      <c r="A8053" s="1">
        <v>1993</v>
      </c>
      <c r="B8053" s="1">
        <v>57</v>
      </c>
      <c r="C8053" s="1">
        <v>74955.11</v>
      </c>
      <c r="D8053" s="1">
        <v>76364.13</v>
      </c>
      <c r="E8053" s="1">
        <v>151319.24</v>
      </c>
    </row>
    <row r="8054" spans="1:5" hidden="1">
      <c r="A8054" s="1">
        <v>1993</v>
      </c>
      <c r="B8054" s="1">
        <v>58</v>
      </c>
      <c r="C8054" s="1">
        <v>72302.94</v>
      </c>
      <c r="D8054" s="1">
        <v>73160.399999999994</v>
      </c>
      <c r="E8054" s="1">
        <v>145463.34</v>
      </c>
    </row>
    <row r="8055" spans="1:5" hidden="1">
      <c r="A8055" s="1">
        <v>1993</v>
      </c>
      <c r="B8055" s="1">
        <v>59</v>
      </c>
      <c r="C8055" s="1">
        <v>70621.06</v>
      </c>
      <c r="D8055" s="1">
        <v>71519.05</v>
      </c>
      <c r="E8055" s="1">
        <v>142140.10999999999</v>
      </c>
    </row>
    <row r="8056" spans="1:5" hidden="1">
      <c r="A8056" s="1">
        <v>1993</v>
      </c>
      <c r="B8056" s="1">
        <v>60</v>
      </c>
      <c r="C8056" s="1">
        <v>69944.179999999993</v>
      </c>
      <c r="D8056" s="1">
        <v>70718.539999999994</v>
      </c>
      <c r="E8056" s="1">
        <v>140662.72</v>
      </c>
    </row>
    <row r="8057" spans="1:5" hidden="1">
      <c r="A8057" s="1">
        <v>1993</v>
      </c>
      <c r="B8057" s="1">
        <v>61</v>
      </c>
      <c r="C8057" s="1">
        <v>71284.399999999994</v>
      </c>
      <c r="D8057" s="1">
        <v>71244.3</v>
      </c>
      <c r="E8057" s="1">
        <v>142528.69</v>
      </c>
    </row>
    <row r="8058" spans="1:5" hidden="1">
      <c r="A8058" s="1">
        <v>1993</v>
      </c>
      <c r="B8058" s="1">
        <v>62</v>
      </c>
      <c r="C8058" s="1">
        <v>73098.75</v>
      </c>
      <c r="D8058" s="1">
        <v>72476.789999999994</v>
      </c>
      <c r="E8058" s="1">
        <v>145575.54</v>
      </c>
    </row>
    <row r="8059" spans="1:5" hidden="1">
      <c r="A8059" s="1">
        <v>1993</v>
      </c>
      <c r="B8059" s="1">
        <v>63</v>
      </c>
      <c r="C8059" s="1">
        <v>72907.070000000007</v>
      </c>
      <c r="D8059" s="1">
        <v>72232.23</v>
      </c>
      <c r="E8059" s="1">
        <v>145139.29999999999</v>
      </c>
    </row>
    <row r="8060" spans="1:5" hidden="1">
      <c r="A8060" s="1">
        <v>1993</v>
      </c>
      <c r="B8060" s="1">
        <v>64</v>
      </c>
      <c r="C8060" s="1">
        <v>72473.100000000006</v>
      </c>
      <c r="D8060" s="1">
        <v>71212.94</v>
      </c>
      <c r="E8060" s="1">
        <v>143686.04</v>
      </c>
    </row>
    <row r="8061" spans="1:5" hidden="1">
      <c r="A8061" s="1">
        <v>1993</v>
      </c>
      <c r="B8061" s="1">
        <v>65</v>
      </c>
      <c r="C8061" s="1">
        <v>72308.52</v>
      </c>
      <c r="D8061" s="1">
        <v>70073.98</v>
      </c>
      <c r="E8061" s="1">
        <v>142382.51</v>
      </c>
    </row>
    <row r="8062" spans="1:5" hidden="1">
      <c r="A8062" s="1">
        <v>1993</v>
      </c>
      <c r="B8062" s="1">
        <v>66</v>
      </c>
      <c r="C8062" s="1">
        <v>72161.78</v>
      </c>
      <c r="D8062" s="1">
        <v>68618.63</v>
      </c>
      <c r="E8062" s="1">
        <v>140780.41</v>
      </c>
    </row>
    <row r="8063" spans="1:5" hidden="1">
      <c r="A8063" s="1">
        <v>1993</v>
      </c>
      <c r="B8063" s="1">
        <v>67</v>
      </c>
      <c r="C8063" s="1">
        <v>71633.2</v>
      </c>
      <c r="D8063" s="1">
        <v>66459.820000000007</v>
      </c>
      <c r="E8063" s="1">
        <v>138093.01999999999</v>
      </c>
    </row>
    <row r="8064" spans="1:5" hidden="1">
      <c r="A8064" s="1">
        <v>1993</v>
      </c>
      <c r="B8064" s="1">
        <v>68</v>
      </c>
      <c r="C8064" s="1">
        <v>69837.37</v>
      </c>
      <c r="D8064" s="1">
        <v>63339</v>
      </c>
      <c r="E8064" s="1">
        <v>133176.35999999999</v>
      </c>
    </row>
    <row r="8065" spans="1:5" hidden="1">
      <c r="A8065" s="1">
        <v>1993</v>
      </c>
      <c r="B8065" s="1">
        <v>69</v>
      </c>
      <c r="C8065" s="1">
        <v>67968.990000000005</v>
      </c>
      <c r="D8065" s="1">
        <v>60381.75</v>
      </c>
      <c r="E8065" s="1">
        <v>128350.74</v>
      </c>
    </row>
    <row r="8066" spans="1:5" hidden="1">
      <c r="A8066" s="1">
        <v>1993</v>
      </c>
      <c r="B8066" s="1">
        <v>70</v>
      </c>
      <c r="C8066" s="1">
        <v>66513.33</v>
      </c>
      <c r="D8066" s="1">
        <v>57567.22</v>
      </c>
      <c r="E8066" s="1">
        <v>124080.55</v>
      </c>
    </row>
    <row r="8067" spans="1:5" hidden="1">
      <c r="A8067" s="1">
        <v>1993</v>
      </c>
      <c r="B8067" s="1">
        <v>71</v>
      </c>
      <c r="C8067" s="1">
        <v>65417.73</v>
      </c>
      <c r="D8067" s="1">
        <v>55018.43</v>
      </c>
      <c r="E8067" s="1">
        <v>120436.17</v>
      </c>
    </row>
    <row r="8068" spans="1:5" hidden="1">
      <c r="A8068" s="1">
        <v>1993</v>
      </c>
      <c r="B8068" s="1">
        <v>72</v>
      </c>
      <c r="C8068" s="1">
        <v>63001.38</v>
      </c>
      <c r="D8068" s="1">
        <v>51781.09</v>
      </c>
      <c r="E8068" s="1">
        <v>114782.47</v>
      </c>
    </row>
    <row r="8069" spans="1:5" hidden="1">
      <c r="A8069" s="1">
        <v>1993</v>
      </c>
      <c r="B8069" s="1">
        <v>73</v>
      </c>
      <c r="C8069" s="1">
        <v>57455.7</v>
      </c>
      <c r="D8069" s="1">
        <v>46322.8</v>
      </c>
      <c r="E8069" s="1">
        <v>103778.5</v>
      </c>
    </row>
    <row r="8070" spans="1:5" hidden="1">
      <c r="A8070" s="1">
        <v>1993</v>
      </c>
      <c r="B8070" s="1">
        <v>74</v>
      </c>
      <c r="C8070" s="1">
        <v>51434.57</v>
      </c>
      <c r="D8070" s="1">
        <v>40161.47</v>
      </c>
      <c r="E8070" s="1">
        <v>91596.04</v>
      </c>
    </row>
    <row r="8071" spans="1:5" hidden="1">
      <c r="A8071" s="1">
        <v>1993</v>
      </c>
      <c r="B8071" s="1">
        <v>75</v>
      </c>
      <c r="C8071" s="1">
        <v>48420.47</v>
      </c>
      <c r="D8071" s="1">
        <v>36547.410000000003</v>
      </c>
      <c r="E8071" s="1">
        <v>84967.87</v>
      </c>
    </row>
    <row r="8072" spans="1:5" hidden="1">
      <c r="A8072" s="1">
        <v>1993</v>
      </c>
      <c r="B8072" s="1">
        <v>76</v>
      </c>
      <c r="C8072" s="1">
        <v>47518.33</v>
      </c>
      <c r="D8072" s="1">
        <v>34904.79</v>
      </c>
      <c r="E8072" s="1">
        <v>82423.12</v>
      </c>
    </row>
    <row r="8073" spans="1:5" hidden="1">
      <c r="A8073" s="1">
        <v>1993</v>
      </c>
      <c r="B8073" s="1">
        <v>77</v>
      </c>
      <c r="C8073" s="1">
        <v>46381.62</v>
      </c>
      <c r="D8073" s="1">
        <v>33040.93</v>
      </c>
      <c r="E8073" s="1">
        <v>79422.55</v>
      </c>
    </row>
    <row r="8074" spans="1:5" hidden="1">
      <c r="A8074" s="1">
        <v>1993</v>
      </c>
      <c r="B8074" s="1">
        <v>78</v>
      </c>
      <c r="C8074" s="1">
        <v>44626.98</v>
      </c>
      <c r="D8074" s="1">
        <v>30676.18</v>
      </c>
      <c r="E8074" s="1">
        <v>75303.149999999994</v>
      </c>
    </row>
    <row r="8075" spans="1:5" hidden="1">
      <c r="A8075" s="1">
        <v>1993</v>
      </c>
      <c r="B8075" s="1">
        <v>79</v>
      </c>
      <c r="C8075" s="1">
        <v>42057.39</v>
      </c>
      <c r="D8075" s="1">
        <v>27819.61</v>
      </c>
      <c r="E8075" s="1">
        <v>69877.009999999995</v>
      </c>
    </row>
    <row r="8076" spans="1:5" hidden="1">
      <c r="A8076" s="1">
        <v>1993</v>
      </c>
      <c r="B8076" s="1">
        <v>80</v>
      </c>
      <c r="C8076" s="1">
        <v>38949.279999999999</v>
      </c>
      <c r="D8076" s="1">
        <v>24270.43</v>
      </c>
      <c r="E8076" s="1">
        <v>63219.71</v>
      </c>
    </row>
    <row r="8077" spans="1:5" hidden="1">
      <c r="A8077" s="1">
        <v>1993</v>
      </c>
      <c r="B8077" s="1">
        <v>81</v>
      </c>
      <c r="C8077" s="1">
        <v>35185.89</v>
      </c>
      <c r="D8077" s="1">
        <v>21018.98</v>
      </c>
      <c r="E8077" s="1">
        <v>56204.87</v>
      </c>
    </row>
    <row r="8078" spans="1:5" hidden="1">
      <c r="A8078" s="1">
        <v>1993</v>
      </c>
      <c r="B8078" s="1">
        <v>82</v>
      </c>
      <c r="C8078" s="1">
        <v>31879.09</v>
      </c>
      <c r="D8078" s="1">
        <v>18240.740000000002</v>
      </c>
      <c r="E8078" s="1">
        <v>50119.83</v>
      </c>
    </row>
    <row r="8079" spans="1:5" hidden="1">
      <c r="A8079" s="1">
        <v>1993</v>
      </c>
      <c r="B8079" s="1">
        <v>83</v>
      </c>
      <c r="C8079" s="1">
        <v>28362.45</v>
      </c>
      <c r="D8079" s="1">
        <v>15633.73</v>
      </c>
      <c r="E8079" s="1">
        <v>43996.18</v>
      </c>
    </row>
    <row r="8080" spans="1:5" hidden="1">
      <c r="A8080" s="1">
        <v>1993</v>
      </c>
      <c r="B8080" s="1">
        <v>84</v>
      </c>
      <c r="C8080" s="1">
        <v>24907.69</v>
      </c>
      <c r="D8080" s="1">
        <v>13037.46</v>
      </c>
      <c r="E8080" s="1">
        <v>37945.14</v>
      </c>
    </row>
    <row r="8081" spans="1:5" hidden="1">
      <c r="A8081" s="1">
        <v>1993</v>
      </c>
      <c r="B8081" s="1">
        <v>85</v>
      </c>
      <c r="C8081" s="1">
        <v>21888.61</v>
      </c>
      <c r="D8081" s="1">
        <v>10854.14</v>
      </c>
      <c r="E8081" s="1">
        <v>32742.75</v>
      </c>
    </row>
    <row r="8082" spans="1:5" hidden="1">
      <c r="A8082" s="1">
        <v>1993</v>
      </c>
      <c r="B8082" s="1">
        <v>86</v>
      </c>
      <c r="C8082" s="1">
        <v>18966.07</v>
      </c>
      <c r="D8082" s="1">
        <v>8943.5400000000009</v>
      </c>
      <c r="E8082" s="1">
        <v>27909.61</v>
      </c>
    </row>
    <row r="8083" spans="1:5" hidden="1">
      <c r="A8083" s="1">
        <v>1993</v>
      </c>
      <c r="B8083" s="1">
        <v>87</v>
      </c>
      <c r="C8083" s="1">
        <v>16268.24</v>
      </c>
      <c r="D8083" s="1">
        <v>7176.7</v>
      </c>
      <c r="E8083" s="1">
        <v>23444.95</v>
      </c>
    </row>
    <row r="8084" spans="1:5" hidden="1">
      <c r="A8084" s="1">
        <v>1993</v>
      </c>
      <c r="B8084" s="1">
        <v>88</v>
      </c>
      <c r="C8084" s="1">
        <v>13620.05</v>
      </c>
      <c r="D8084" s="1">
        <v>5668.7</v>
      </c>
      <c r="E8084" s="1">
        <v>19288.75</v>
      </c>
    </row>
    <row r="8085" spans="1:5" hidden="1">
      <c r="A8085" s="1">
        <v>1993</v>
      </c>
      <c r="B8085" s="1">
        <v>89</v>
      </c>
      <c r="C8085" s="1">
        <v>11110.55</v>
      </c>
      <c r="D8085" s="1">
        <v>4411.07</v>
      </c>
      <c r="E8085" s="1">
        <v>15521.62</v>
      </c>
    </row>
    <row r="8086" spans="1:5" hidden="1">
      <c r="A8086" s="1">
        <v>1993</v>
      </c>
      <c r="B8086" s="1">
        <v>90</v>
      </c>
      <c r="C8086" s="1">
        <v>9011.08</v>
      </c>
      <c r="D8086" s="1">
        <v>3292.37</v>
      </c>
      <c r="E8086" s="1">
        <v>12303.45</v>
      </c>
    </row>
    <row r="8087" spans="1:5" hidden="1">
      <c r="A8087" s="1">
        <v>1993</v>
      </c>
      <c r="B8087" s="1">
        <v>91</v>
      </c>
      <c r="C8087" s="1">
        <v>7398.12</v>
      </c>
      <c r="D8087" s="1">
        <v>2451.46</v>
      </c>
      <c r="E8087" s="1">
        <v>9849.57</v>
      </c>
    </row>
    <row r="8088" spans="1:5" hidden="1">
      <c r="A8088" s="1">
        <v>1993</v>
      </c>
      <c r="B8088" s="1">
        <v>92</v>
      </c>
      <c r="C8088" s="1">
        <v>6037.84</v>
      </c>
      <c r="D8088" s="1">
        <v>1872.61</v>
      </c>
      <c r="E8088" s="1">
        <v>7910.45</v>
      </c>
    </row>
    <row r="8089" spans="1:5" hidden="1">
      <c r="A8089" s="1">
        <v>1993</v>
      </c>
      <c r="B8089" s="1">
        <v>93</v>
      </c>
      <c r="C8089" s="1">
        <v>4680.12</v>
      </c>
      <c r="D8089" s="1">
        <v>1303.3800000000001</v>
      </c>
      <c r="E8089" s="1">
        <v>5983.5</v>
      </c>
    </row>
    <row r="8090" spans="1:5" hidden="1">
      <c r="A8090" s="1">
        <v>1993</v>
      </c>
      <c r="B8090" s="1">
        <v>94</v>
      </c>
      <c r="C8090" s="1">
        <v>3406.13</v>
      </c>
      <c r="D8090" s="1">
        <v>823.8</v>
      </c>
      <c r="E8090" s="1">
        <v>4229.9399999999996</v>
      </c>
    </row>
    <row r="8091" spans="1:5" hidden="1">
      <c r="A8091" s="1">
        <v>1993</v>
      </c>
      <c r="B8091" s="1">
        <v>95</v>
      </c>
      <c r="C8091" s="1">
        <v>2527.3000000000002</v>
      </c>
      <c r="D8091" s="1">
        <v>577.08000000000004</v>
      </c>
      <c r="E8091" s="1">
        <v>3104.38</v>
      </c>
    </row>
    <row r="8092" spans="1:5" hidden="1">
      <c r="A8092" s="1">
        <v>1993</v>
      </c>
      <c r="B8092" s="1">
        <v>96</v>
      </c>
      <c r="C8092" s="1">
        <v>1820.59</v>
      </c>
      <c r="D8092" s="1">
        <v>379.28</v>
      </c>
      <c r="E8092" s="1">
        <v>2199.86</v>
      </c>
    </row>
    <row r="8093" spans="1:5" hidden="1">
      <c r="A8093" s="1">
        <v>1993</v>
      </c>
      <c r="B8093" s="1">
        <v>97</v>
      </c>
      <c r="C8093" s="1">
        <v>1263.42</v>
      </c>
      <c r="D8093" s="1">
        <v>260.26</v>
      </c>
      <c r="E8093" s="1">
        <v>1523.69</v>
      </c>
    </row>
    <row r="8094" spans="1:5" hidden="1">
      <c r="A8094" s="1">
        <v>1993</v>
      </c>
      <c r="B8094" s="1">
        <v>98</v>
      </c>
      <c r="C8094" s="1">
        <v>873.4</v>
      </c>
      <c r="D8094" s="1">
        <v>164.93</v>
      </c>
      <c r="E8094" s="1">
        <v>1038.33</v>
      </c>
    </row>
    <row r="8095" spans="1:5" hidden="1">
      <c r="A8095" s="1">
        <v>1993</v>
      </c>
      <c r="B8095" s="1">
        <v>99</v>
      </c>
      <c r="C8095" s="1">
        <v>579.46</v>
      </c>
      <c r="D8095" s="1">
        <v>104.72</v>
      </c>
      <c r="E8095" s="1">
        <v>684.18</v>
      </c>
    </row>
    <row r="8096" spans="1:5" hidden="1">
      <c r="A8096" s="1">
        <v>1993</v>
      </c>
      <c r="B8096" s="1">
        <v>100</v>
      </c>
      <c r="C8096" s="1">
        <v>408.83</v>
      </c>
      <c r="D8096" s="1">
        <v>63.65</v>
      </c>
      <c r="E8096" s="1">
        <v>472.48</v>
      </c>
    </row>
    <row r="8097" spans="1:5" hidden="1">
      <c r="A8097" s="1">
        <v>1993</v>
      </c>
      <c r="B8097" s="1">
        <v>101</v>
      </c>
      <c r="C8097" s="1">
        <v>272.12</v>
      </c>
      <c r="D8097" s="1">
        <v>43.36</v>
      </c>
      <c r="E8097" s="1">
        <v>315.48</v>
      </c>
    </row>
    <row r="8098" spans="1:5" hidden="1">
      <c r="A8098" s="1">
        <v>1993</v>
      </c>
      <c r="B8098" s="1">
        <v>102</v>
      </c>
      <c r="C8098" s="1">
        <v>167.01</v>
      </c>
      <c r="D8098" s="1">
        <v>28.18</v>
      </c>
      <c r="E8098" s="1">
        <v>195.19</v>
      </c>
    </row>
    <row r="8099" spans="1:5" hidden="1">
      <c r="A8099" s="1">
        <v>1993</v>
      </c>
      <c r="B8099" s="1">
        <v>103</v>
      </c>
      <c r="C8099" s="1">
        <v>93.68</v>
      </c>
      <c r="D8099" s="1">
        <v>14.47</v>
      </c>
      <c r="E8099" s="1">
        <v>108.15</v>
      </c>
    </row>
    <row r="8100" spans="1:5" hidden="1">
      <c r="A8100" s="1">
        <v>1993</v>
      </c>
      <c r="B8100" s="1">
        <v>104</v>
      </c>
      <c r="C8100" s="1">
        <v>50.28</v>
      </c>
      <c r="D8100" s="1">
        <v>6.57</v>
      </c>
      <c r="E8100" s="1">
        <v>56.85</v>
      </c>
    </row>
    <row r="8101" spans="1:5" hidden="1">
      <c r="A8101" s="1">
        <v>1993</v>
      </c>
      <c r="B8101" s="1">
        <v>105</v>
      </c>
      <c r="C8101" s="1">
        <v>26.08</v>
      </c>
      <c r="D8101" s="1">
        <v>3.69</v>
      </c>
      <c r="E8101" s="1">
        <v>29.78</v>
      </c>
    </row>
    <row r="8102" spans="1:5" hidden="1">
      <c r="A8102" s="1">
        <v>1993</v>
      </c>
      <c r="B8102" s="1">
        <v>106</v>
      </c>
      <c r="C8102" s="1">
        <v>12.11</v>
      </c>
      <c r="D8102" s="1">
        <v>2.1800000000000002</v>
      </c>
      <c r="E8102" s="1">
        <v>14.29</v>
      </c>
    </row>
    <row r="8103" spans="1:5" hidden="1">
      <c r="A8103" s="1">
        <v>1993</v>
      </c>
      <c r="B8103" s="1">
        <v>107</v>
      </c>
      <c r="C8103" s="1">
        <v>5.25</v>
      </c>
      <c r="D8103" s="1">
        <v>1.08</v>
      </c>
      <c r="E8103" s="1">
        <v>6.32</v>
      </c>
    </row>
    <row r="8104" spans="1:5" hidden="1">
      <c r="A8104" s="1">
        <v>1993</v>
      </c>
      <c r="B8104" s="1">
        <v>108</v>
      </c>
      <c r="C8104" s="1">
        <v>1.87</v>
      </c>
      <c r="D8104" s="1">
        <v>0.33</v>
      </c>
      <c r="E8104" s="1">
        <v>2.19</v>
      </c>
    </row>
    <row r="8105" spans="1:5" hidden="1">
      <c r="A8105" s="1">
        <v>1993</v>
      </c>
      <c r="B8105" s="1">
        <v>109</v>
      </c>
      <c r="C8105" s="1">
        <v>1.1100000000000001</v>
      </c>
      <c r="D8105" s="1">
        <v>0</v>
      </c>
      <c r="E8105" s="1">
        <v>1.1100000000000001</v>
      </c>
    </row>
    <row r="8106" spans="1:5" hidden="1">
      <c r="A8106" s="1">
        <v>1993</v>
      </c>
      <c r="B8106" s="1" t="s">
        <v>121</v>
      </c>
      <c r="C8106" s="1">
        <v>0.36</v>
      </c>
      <c r="D8106" s="1">
        <v>0</v>
      </c>
      <c r="E8106" s="1">
        <v>0.36</v>
      </c>
    </row>
    <row r="8107" spans="1:5" hidden="1">
      <c r="A8107" s="1">
        <v>1994</v>
      </c>
      <c r="B8107" s="1">
        <v>0</v>
      </c>
      <c r="C8107" s="1">
        <v>125599.36</v>
      </c>
      <c r="D8107" s="1">
        <v>132463.1</v>
      </c>
      <c r="E8107" s="1">
        <v>258062.46</v>
      </c>
    </row>
    <row r="8108" spans="1:5" hidden="1">
      <c r="A8108" s="1">
        <v>1994</v>
      </c>
      <c r="B8108" s="1">
        <v>1</v>
      </c>
      <c r="C8108" s="1">
        <v>125563.73</v>
      </c>
      <c r="D8108" s="1">
        <v>132254.04</v>
      </c>
      <c r="E8108" s="1">
        <v>257817.76</v>
      </c>
    </row>
    <row r="8109" spans="1:5" hidden="1">
      <c r="A8109" s="1">
        <v>1994</v>
      </c>
      <c r="B8109" s="1">
        <v>2</v>
      </c>
      <c r="C8109" s="1">
        <v>125984.35</v>
      </c>
      <c r="D8109" s="1">
        <v>132645.04</v>
      </c>
      <c r="E8109" s="1">
        <v>258629.39</v>
      </c>
    </row>
    <row r="8110" spans="1:5" hidden="1">
      <c r="A8110" s="1">
        <v>1994</v>
      </c>
      <c r="B8110" s="1">
        <v>3</v>
      </c>
      <c r="C8110" s="1">
        <v>127219.92</v>
      </c>
      <c r="D8110" s="1">
        <v>133950.35999999999</v>
      </c>
      <c r="E8110" s="1">
        <v>261170.28</v>
      </c>
    </row>
    <row r="8111" spans="1:5" hidden="1">
      <c r="A8111" s="1">
        <v>1994</v>
      </c>
      <c r="B8111" s="1">
        <v>4</v>
      </c>
      <c r="C8111" s="1">
        <v>127009.19</v>
      </c>
      <c r="D8111" s="1">
        <v>133733.57999999999</v>
      </c>
      <c r="E8111" s="1">
        <v>260742.77</v>
      </c>
    </row>
    <row r="8112" spans="1:5" hidden="1">
      <c r="A8112" s="1">
        <v>1994</v>
      </c>
      <c r="B8112" s="1">
        <v>5</v>
      </c>
      <c r="C8112" s="1">
        <v>125045.83</v>
      </c>
      <c r="D8112" s="1">
        <v>131477.45000000001</v>
      </c>
      <c r="E8112" s="1">
        <v>256523.28</v>
      </c>
    </row>
    <row r="8113" spans="1:5" hidden="1">
      <c r="A8113" s="1">
        <v>1994</v>
      </c>
      <c r="B8113" s="1">
        <v>6</v>
      </c>
      <c r="C8113" s="1">
        <v>123434.87</v>
      </c>
      <c r="D8113" s="1">
        <v>129678.78</v>
      </c>
      <c r="E8113" s="1">
        <v>253113.65</v>
      </c>
    </row>
    <row r="8114" spans="1:5" hidden="1">
      <c r="A8114" s="1">
        <v>1994</v>
      </c>
      <c r="B8114" s="1">
        <v>7</v>
      </c>
      <c r="C8114" s="1">
        <v>124478.27</v>
      </c>
      <c r="D8114" s="1">
        <v>130955.86</v>
      </c>
      <c r="E8114" s="1">
        <v>255434.13</v>
      </c>
    </row>
    <row r="8115" spans="1:5" hidden="1">
      <c r="A8115" s="1">
        <v>1994</v>
      </c>
      <c r="B8115" s="1">
        <v>8</v>
      </c>
      <c r="C8115" s="1">
        <v>124829.83</v>
      </c>
      <c r="D8115" s="1">
        <v>131172.20000000001</v>
      </c>
      <c r="E8115" s="1">
        <v>256002.03</v>
      </c>
    </row>
    <row r="8116" spans="1:5" hidden="1">
      <c r="A8116" s="1">
        <v>1994</v>
      </c>
      <c r="B8116" s="1">
        <v>9</v>
      </c>
      <c r="C8116" s="1">
        <v>126029.66</v>
      </c>
      <c r="D8116" s="1">
        <v>132036.79999999999</v>
      </c>
      <c r="E8116" s="1">
        <v>258066.46</v>
      </c>
    </row>
    <row r="8117" spans="1:5" hidden="1">
      <c r="A8117" s="1">
        <v>1994</v>
      </c>
      <c r="B8117" s="1">
        <v>10</v>
      </c>
      <c r="C8117" s="1">
        <v>125465.4</v>
      </c>
      <c r="D8117" s="1">
        <v>131752.07999999999</v>
      </c>
      <c r="E8117" s="1">
        <v>257217.48</v>
      </c>
    </row>
    <row r="8118" spans="1:5" hidden="1">
      <c r="A8118" s="1">
        <v>1994</v>
      </c>
      <c r="B8118" s="1">
        <v>11</v>
      </c>
      <c r="C8118" s="1">
        <v>126147.95</v>
      </c>
      <c r="D8118" s="1">
        <v>132989.95000000001</v>
      </c>
      <c r="E8118" s="1">
        <v>259137.89</v>
      </c>
    </row>
    <row r="8119" spans="1:5" hidden="1">
      <c r="A8119" s="1">
        <v>1994</v>
      </c>
      <c r="B8119" s="1">
        <v>12</v>
      </c>
      <c r="C8119" s="1">
        <v>124683.47</v>
      </c>
      <c r="D8119" s="1">
        <v>131611.65</v>
      </c>
      <c r="E8119" s="1">
        <v>256295.12</v>
      </c>
    </row>
    <row r="8120" spans="1:5" hidden="1">
      <c r="A8120" s="1">
        <v>1994</v>
      </c>
      <c r="B8120" s="1">
        <v>13</v>
      </c>
      <c r="C8120" s="1">
        <v>123491.68</v>
      </c>
      <c r="D8120" s="1">
        <v>130254.04</v>
      </c>
      <c r="E8120" s="1">
        <v>253745.72</v>
      </c>
    </row>
    <row r="8121" spans="1:5" hidden="1">
      <c r="A8121" s="1">
        <v>1994</v>
      </c>
      <c r="B8121" s="1">
        <v>14</v>
      </c>
      <c r="C8121" s="1">
        <v>121287.19</v>
      </c>
      <c r="D8121" s="1">
        <v>127989.02</v>
      </c>
      <c r="E8121" s="1">
        <v>249276.21</v>
      </c>
    </row>
    <row r="8122" spans="1:5" hidden="1">
      <c r="A8122" s="1">
        <v>1994</v>
      </c>
      <c r="B8122" s="1">
        <v>15</v>
      </c>
      <c r="C8122" s="1">
        <v>121393.79</v>
      </c>
      <c r="D8122" s="1">
        <v>128172.5</v>
      </c>
      <c r="E8122" s="1">
        <v>249566.29</v>
      </c>
    </row>
    <row r="8123" spans="1:5" hidden="1">
      <c r="A8123" s="1">
        <v>1994</v>
      </c>
      <c r="B8123" s="1">
        <v>16</v>
      </c>
      <c r="C8123" s="1">
        <v>121727.53</v>
      </c>
      <c r="D8123" s="1">
        <v>128445.46</v>
      </c>
      <c r="E8123" s="1">
        <v>250172.99</v>
      </c>
    </row>
    <row r="8124" spans="1:5" hidden="1">
      <c r="A8124" s="1">
        <v>1994</v>
      </c>
      <c r="B8124" s="1">
        <v>17</v>
      </c>
      <c r="C8124" s="1">
        <v>122820.34</v>
      </c>
      <c r="D8124" s="1">
        <v>129387.14</v>
      </c>
      <c r="E8124" s="1">
        <v>252207.48</v>
      </c>
    </row>
    <row r="8125" spans="1:5" hidden="1">
      <c r="A8125" s="1">
        <v>1994</v>
      </c>
      <c r="B8125" s="1">
        <v>18</v>
      </c>
      <c r="C8125" s="1">
        <v>125473.26</v>
      </c>
      <c r="D8125" s="1">
        <v>131809.78</v>
      </c>
      <c r="E8125" s="1">
        <v>257283.04</v>
      </c>
    </row>
    <row r="8126" spans="1:5" hidden="1">
      <c r="A8126" s="1">
        <v>1994</v>
      </c>
      <c r="B8126" s="1">
        <v>19</v>
      </c>
      <c r="C8126" s="1">
        <v>129746.93</v>
      </c>
      <c r="D8126" s="1">
        <v>135703.4</v>
      </c>
      <c r="E8126" s="1">
        <v>265450.33</v>
      </c>
    </row>
    <row r="8127" spans="1:5" hidden="1">
      <c r="A8127" s="1">
        <v>1994</v>
      </c>
      <c r="B8127" s="1">
        <v>20</v>
      </c>
      <c r="C8127" s="1">
        <v>134007.35999999999</v>
      </c>
      <c r="D8127" s="1">
        <v>139465.35</v>
      </c>
      <c r="E8127" s="1">
        <v>273472.71000000002</v>
      </c>
    </row>
    <row r="8128" spans="1:5" hidden="1">
      <c r="A8128" s="1">
        <v>1994</v>
      </c>
      <c r="B8128" s="1">
        <v>21</v>
      </c>
      <c r="C8128" s="1">
        <v>139657.89000000001</v>
      </c>
      <c r="D8128" s="1">
        <v>144461.76999999999</v>
      </c>
      <c r="E8128" s="1">
        <v>284119.65999999997</v>
      </c>
    </row>
    <row r="8129" spans="1:5" hidden="1">
      <c r="A8129" s="1">
        <v>1994</v>
      </c>
      <c r="B8129" s="1">
        <v>22</v>
      </c>
      <c r="C8129" s="1">
        <v>144997.53</v>
      </c>
      <c r="D8129" s="1">
        <v>149175.14000000001</v>
      </c>
      <c r="E8129" s="1">
        <v>294172.68</v>
      </c>
    </row>
    <row r="8130" spans="1:5" hidden="1">
      <c r="A8130" s="1">
        <v>1994</v>
      </c>
      <c r="B8130" s="1">
        <v>23</v>
      </c>
      <c r="C8130" s="1">
        <v>147821.79</v>
      </c>
      <c r="D8130" s="1">
        <v>151340.29</v>
      </c>
      <c r="E8130" s="1">
        <v>299162.09000000003</v>
      </c>
    </row>
    <row r="8131" spans="1:5" hidden="1">
      <c r="A8131" s="1">
        <v>1994</v>
      </c>
      <c r="B8131" s="1">
        <v>24</v>
      </c>
      <c r="C8131" s="1">
        <v>140258.59</v>
      </c>
      <c r="D8131" s="1">
        <v>142852.95000000001</v>
      </c>
      <c r="E8131" s="1">
        <v>283111.53999999998</v>
      </c>
    </row>
    <row r="8132" spans="1:5" hidden="1">
      <c r="A8132" s="1">
        <v>1994</v>
      </c>
      <c r="B8132" s="1">
        <v>25</v>
      </c>
      <c r="C8132" s="1">
        <v>138048.42000000001</v>
      </c>
      <c r="D8132" s="1">
        <v>140019.49</v>
      </c>
      <c r="E8132" s="1">
        <v>278067.90999999997</v>
      </c>
    </row>
    <row r="8133" spans="1:5" hidden="1">
      <c r="A8133" s="1">
        <v>1994</v>
      </c>
      <c r="B8133" s="1">
        <v>26</v>
      </c>
      <c r="C8133" s="1">
        <v>134067.89000000001</v>
      </c>
      <c r="D8133" s="1">
        <v>135577.15</v>
      </c>
      <c r="E8133" s="1">
        <v>269645.03999999998</v>
      </c>
    </row>
    <row r="8134" spans="1:5" hidden="1">
      <c r="A8134" s="1">
        <v>1994</v>
      </c>
      <c r="B8134" s="1">
        <v>27</v>
      </c>
      <c r="C8134" s="1">
        <v>134256.78</v>
      </c>
      <c r="D8134" s="1">
        <v>134913.51999999999</v>
      </c>
      <c r="E8134" s="1">
        <v>269170.3</v>
      </c>
    </row>
    <row r="8135" spans="1:5" hidden="1">
      <c r="A8135" s="1">
        <v>1994</v>
      </c>
      <c r="B8135" s="1">
        <v>28</v>
      </c>
      <c r="C8135" s="1">
        <v>134923.75</v>
      </c>
      <c r="D8135" s="1">
        <v>134843.89000000001</v>
      </c>
      <c r="E8135" s="1">
        <v>269767.64</v>
      </c>
    </row>
    <row r="8136" spans="1:5" hidden="1">
      <c r="A8136" s="1">
        <v>1994</v>
      </c>
      <c r="B8136" s="1">
        <v>29</v>
      </c>
      <c r="C8136" s="1">
        <v>138176.9</v>
      </c>
      <c r="D8136" s="1">
        <v>137867.84</v>
      </c>
      <c r="E8136" s="1">
        <v>276044.75</v>
      </c>
    </row>
    <row r="8137" spans="1:5" hidden="1">
      <c r="A8137" s="1">
        <v>1994</v>
      </c>
      <c r="B8137" s="1">
        <v>30</v>
      </c>
      <c r="C8137" s="1">
        <v>142470.94</v>
      </c>
      <c r="D8137" s="1">
        <v>142534.28</v>
      </c>
      <c r="E8137" s="1">
        <v>285005.23</v>
      </c>
    </row>
    <row r="8138" spans="1:5" hidden="1">
      <c r="A8138" s="1">
        <v>1994</v>
      </c>
      <c r="B8138" s="1">
        <v>31</v>
      </c>
      <c r="C8138" s="1">
        <v>145847.47</v>
      </c>
      <c r="D8138" s="1">
        <v>145941</v>
      </c>
      <c r="E8138" s="1">
        <v>291788.46999999997</v>
      </c>
    </row>
    <row r="8139" spans="1:5" hidden="1">
      <c r="A8139" s="1">
        <v>1994</v>
      </c>
      <c r="B8139" s="1">
        <v>32</v>
      </c>
      <c r="C8139" s="1">
        <v>148216.87</v>
      </c>
      <c r="D8139" s="1">
        <v>148220.16</v>
      </c>
      <c r="E8139" s="1">
        <v>296437.03999999998</v>
      </c>
    </row>
    <row r="8140" spans="1:5" hidden="1">
      <c r="A8140" s="1">
        <v>1994</v>
      </c>
      <c r="B8140" s="1">
        <v>33</v>
      </c>
      <c r="C8140" s="1">
        <v>148520.32999999999</v>
      </c>
      <c r="D8140" s="1">
        <v>148638.43</v>
      </c>
      <c r="E8140" s="1">
        <v>297158.76</v>
      </c>
    </row>
    <row r="8141" spans="1:5" hidden="1">
      <c r="A8141" s="1">
        <v>1994</v>
      </c>
      <c r="B8141" s="1">
        <v>34</v>
      </c>
      <c r="C8141" s="1">
        <v>146216.45000000001</v>
      </c>
      <c r="D8141" s="1">
        <v>146026.39000000001</v>
      </c>
      <c r="E8141" s="1">
        <v>292242.83</v>
      </c>
    </row>
    <row r="8142" spans="1:5" hidden="1">
      <c r="A8142" s="1">
        <v>1994</v>
      </c>
      <c r="B8142" s="1">
        <v>35</v>
      </c>
      <c r="C8142" s="1">
        <v>143224.35</v>
      </c>
      <c r="D8142" s="1">
        <v>142644.14000000001</v>
      </c>
      <c r="E8142" s="1">
        <v>285868.49</v>
      </c>
    </row>
    <row r="8143" spans="1:5" hidden="1">
      <c r="A8143" s="1">
        <v>1994</v>
      </c>
      <c r="B8143" s="1">
        <v>36</v>
      </c>
      <c r="C8143" s="1">
        <v>141127.65</v>
      </c>
      <c r="D8143" s="1">
        <v>140700.12</v>
      </c>
      <c r="E8143" s="1">
        <v>281827.77</v>
      </c>
    </row>
    <row r="8144" spans="1:5" hidden="1">
      <c r="A8144" s="1">
        <v>1994</v>
      </c>
      <c r="B8144" s="1">
        <v>37</v>
      </c>
      <c r="C8144" s="1">
        <v>139431.57999999999</v>
      </c>
      <c r="D8144" s="1">
        <v>139311.25</v>
      </c>
      <c r="E8144" s="1">
        <v>278742.82</v>
      </c>
    </row>
    <row r="8145" spans="1:5" hidden="1">
      <c r="A8145" s="1">
        <v>1994</v>
      </c>
      <c r="B8145" s="1">
        <v>38</v>
      </c>
      <c r="C8145" s="1">
        <v>137674.48000000001</v>
      </c>
      <c r="D8145" s="1">
        <v>137520.87</v>
      </c>
      <c r="E8145" s="1">
        <v>275195.34999999998</v>
      </c>
    </row>
    <row r="8146" spans="1:5" hidden="1">
      <c r="A8146" s="1">
        <v>1994</v>
      </c>
      <c r="B8146" s="1">
        <v>39</v>
      </c>
      <c r="C8146" s="1">
        <v>135939.70000000001</v>
      </c>
      <c r="D8146" s="1">
        <v>134963.53</v>
      </c>
      <c r="E8146" s="1">
        <v>270903.21999999997</v>
      </c>
    </row>
    <row r="8147" spans="1:5" hidden="1">
      <c r="A8147" s="1">
        <v>1994</v>
      </c>
      <c r="B8147" s="1">
        <v>40</v>
      </c>
      <c r="C8147" s="1">
        <v>134713.53</v>
      </c>
      <c r="D8147" s="1">
        <v>133578.47</v>
      </c>
      <c r="E8147" s="1">
        <v>268292</v>
      </c>
    </row>
    <row r="8148" spans="1:5" hidden="1">
      <c r="A8148" s="1">
        <v>1994</v>
      </c>
      <c r="B8148" s="1">
        <v>41</v>
      </c>
      <c r="C8148" s="1">
        <v>132782.64000000001</v>
      </c>
      <c r="D8148" s="1">
        <v>132446.16</v>
      </c>
      <c r="E8148" s="1">
        <v>265228.81</v>
      </c>
    </row>
    <row r="8149" spans="1:5" hidden="1">
      <c r="A8149" s="1">
        <v>1994</v>
      </c>
      <c r="B8149" s="1">
        <v>42</v>
      </c>
      <c r="C8149" s="1">
        <v>130774.62</v>
      </c>
      <c r="D8149" s="1">
        <v>131182.16</v>
      </c>
      <c r="E8149" s="1">
        <v>261956.79</v>
      </c>
    </row>
    <row r="8150" spans="1:5" hidden="1">
      <c r="A8150" s="1">
        <v>1994</v>
      </c>
      <c r="B8150" s="1">
        <v>43</v>
      </c>
      <c r="C8150" s="1">
        <v>129638.58</v>
      </c>
      <c r="D8150" s="1">
        <v>130684.55</v>
      </c>
      <c r="E8150" s="1">
        <v>260323.13</v>
      </c>
    </row>
    <row r="8151" spans="1:5" hidden="1">
      <c r="A8151" s="1">
        <v>1994</v>
      </c>
      <c r="B8151" s="1">
        <v>44</v>
      </c>
      <c r="C8151" s="1">
        <v>127775.35</v>
      </c>
      <c r="D8151" s="1">
        <v>129771.74</v>
      </c>
      <c r="E8151" s="1">
        <v>257547.09</v>
      </c>
    </row>
    <row r="8152" spans="1:5" hidden="1">
      <c r="A8152" s="1">
        <v>1994</v>
      </c>
      <c r="B8152" s="1">
        <v>45</v>
      </c>
      <c r="C8152" s="1">
        <v>125919.47</v>
      </c>
      <c r="D8152" s="1">
        <v>128857.23</v>
      </c>
      <c r="E8152" s="1">
        <v>254776.7</v>
      </c>
    </row>
    <row r="8153" spans="1:5" hidden="1">
      <c r="A8153" s="1">
        <v>1994</v>
      </c>
      <c r="B8153" s="1">
        <v>46</v>
      </c>
      <c r="C8153" s="1">
        <v>125960.03</v>
      </c>
      <c r="D8153" s="1">
        <v>129944.17</v>
      </c>
      <c r="E8153" s="1">
        <v>255904.2</v>
      </c>
    </row>
    <row r="8154" spans="1:5" hidden="1">
      <c r="A8154" s="1">
        <v>1994</v>
      </c>
      <c r="B8154" s="1">
        <v>47</v>
      </c>
      <c r="C8154" s="1">
        <v>123116.75</v>
      </c>
      <c r="D8154" s="1">
        <v>127937.43</v>
      </c>
      <c r="E8154" s="1">
        <v>251054.19</v>
      </c>
    </row>
    <row r="8155" spans="1:5" hidden="1">
      <c r="A8155" s="1">
        <v>1994</v>
      </c>
      <c r="B8155" s="1">
        <v>48</v>
      </c>
      <c r="C8155" s="1">
        <v>113502.12</v>
      </c>
      <c r="D8155" s="1">
        <v>118111.22</v>
      </c>
      <c r="E8155" s="1">
        <v>231613.34</v>
      </c>
    </row>
    <row r="8156" spans="1:5" hidden="1">
      <c r="A8156" s="1">
        <v>1994</v>
      </c>
      <c r="B8156" s="1">
        <v>49</v>
      </c>
      <c r="C8156" s="1">
        <v>105401.78</v>
      </c>
      <c r="D8156" s="1">
        <v>109700.89</v>
      </c>
      <c r="E8156" s="1">
        <v>215102.67</v>
      </c>
    </row>
    <row r="8157" spans="1:5" hidden="1">
      <c r="A8157" s="1">
        <v>1994</v>
      </c>
      <c r="B8157" s="1">
        <v>50</v>
      </c>
      <c r="C8157" s="1">
        <v>99721.69</v>
      </c>
      <c r="D8157" s="1">
        <v>104042.06</v>
      </c>
      <c r="E8157" s="1">
        <v>203763.75</v>
      </c>
    </row>
    <row r="8158" spans="1:5" hidden="1">
      <c r="A8158" s="1">
        <v>1994</v>
      </c>
      <c r="B8158" s="1">
        <v>51</v>
      </c>
      <c r="C8158" s="1">
        <v>93271.09</v>
      </c>
      <c r="D8158" s="1">
        <v>97726.9</v>
      </c>
      <c r="E8158" s="1">
        <v>190997.99</v>
      </c>
    </row>
    <row r="8159" spans="1:5" hidden="1">
      <c r="A8159" s="1">
        <v>1994</v>
      </c>
      <c r="B8159" s="1">
        <v>52</v>
      </c>
      <c r="C8159" s="1">
        <v>89649.43</v>
      </c>
      <c r="D8159" s="1">
        <v>93944.63</v>
      </c>
      <c r="E8159" s="1">
        <v>183594.06</v>
      </c>
    </row>
    <row r="8160" spans="1:5" hidden="1">
      <c r="A8160" s="1">
        <v>1994</v>
      </c>
      <c r="B8160" s="1">
        <v>53</v>
      </c>
      <c r="C8160" s="1">
        <v>86656.08</v>
      </c>
      <c r="D8160" s="1">
        <v>90844.7</v>
      </c>
      <c r="E8160" s="1">
        <v>177500.77</v>
      </c>
    </row>
    <row r="8161" spans="1:5" hidden="1">
      <c r="A8161" s="1">
        <v>1994</v>
      </c>
      <c r="B8161" s="1">
        <v>54</v>
      </c>
      <c r="C8161" s="1">
        <v>83464.34</v>
      </c>
      <c r="D8161" s="1">
        <v>87557.24</v>
      </c>
      <c r="E8161" s="1">
        <v>171021.57</v>
      </c>
    </row>
    <row r="8162" spans="1:5" hidden="1">
      <c r="A8162" s="1">
        <v>1994</v>
      </c>
      <c r="B8162" s="1">
        <v>55</v>
      </c>
      <c r="C8162" s="1">
        <v>81303.429999999993</v>
      </c>
      <c r="D8162" s="1">
        <v>84587.55</v>
      </c>
      <c r="E8162" s="1">
        <v>165890.98000000001</v>
      </c>
    </row>
    <row r="8163" spans="1:5" hidden="1">
      <c r="A8163" s="1">
        <v>1994</v>
      </c>
      <c r="B8163" s="1">
        <v>56</v>
      </c>
      <c r="C8163" s="1">
        <v>79392.539999999994</v>
      </c>
      <c r="D8163" s="1">
        <v>81696.11</v>
      </c>
      <c r="E8163" s="1">
        <v>161088.65</v>
      </c>
    </row>
    <row r="8164" spans="1:5" hidden="1">
      <c r="A8164" s="1">
        <v>1994</v>
      </c>
      <c r="B8164" s="1">
        <v>57</v>
      </c>
      <c r="C8164" s="1">
        <v>77247.41</v>
      </c>
      <c r="D8164" s="1">
        <v>79052.28</v>
      </c>
      <c r="E8164" s="1">
        <v>156299.69</v>
      </c>
    </row>
    <row r="8165" spans="1:5" hidden="1">
      <c r="A8165" s="1">
        <v>1994</v>
      </c>
      <c r="B8165" s="1">
        <v>58</v>
      </c>
      <c r="C8165" s="1">
        <v>74532.37</v>
      </c>
      <c r="D8165" s="1">
        <v>75603.91</v>
      </c>
      <c r="E8165" s="1">
        <v>150136.28</v>
      </c>
    </row>
    <row r="8166" spans="1:5" hidden="1">
      <c r="A8166" s="1">
        <v>1994</v>
      </c>
      <c r="B8166" s="1">
        <v>59</v>
      </c>
      <c r="C8166" s="1">
        <v>72081.66</v>
      </c>
      <c r="D8166" s="1">
        <v>72461.78</v>
      </c>
      <c r="E8166" s="1">
        <v>144543.44</v>
      </c>
    </row>
    <row r="8167" spans="1:5" hidden="1">
      <c r="A8167" s="1">
        <v>1994</v>
      </c>
      <c r="B8167" s="1">
        <v>60</v>
      </c>
      <c r="C8167" s="1">
        <v>70582.22</v>
      </c>
      <c r="D8167" s="1">
        <v>70926.78</v>
      </c>
      <c r="E8167" s="1">
        <v>141509</v>
      </c>
    </row>
    <row r="8168" spans="1:5" hidden="1">
      <c r="A8168" s="1">
        <v>1994</v>
      </c>
      <c r="B8168" s="1">
        <v>61</v>
      </c>
      <c r="C8168" s="1">
        <v>69916.91</v>
      </c>
      <c r="D8168" s="1">
        <v>70172.75</v>
      </c>
      <c r="E8168" s="1">
        <v>140089.66</v>
      </c>
    </row>
    <row r="8169" spans="1:5" hidden="1">
      <c r="A8169" s="1">
        <v>1994</v>
      </c>
      <c r="B8169" s="1">
        <v>62</v>
      </c>
      <c r="C8169" s="1">
        <v>71020.45</v>
      </c>
      <c r="D8169" s="1">
        <v>70603.399999999994</v>
      </c>
      <c r="E8169" s="1">
        <v>141623.85</v>
      </c>
    </row>
    <row r="8170" spans="1:5" hidden="1">
      <c r="A8170" s="1">
        <v>1994</v>
      </c>
      <c r="B8170" s="1">
        <v>63</v>
      </c>
      <c r="C8170" s="1">
        <v>72625.440000000002</v>
      </c>
      <c r="D8170" s="1">
        <v>71633.52</v>
      </c>
      <c r="E8170" s="1">
        <v>144258.97</v>
      </c>
    </row>
    <row r="8171" spans="1:5" hidden="1">
      <c r="A8171" s="1">
        <v>1994</v>
      </c>
      <c r="B8171" s="1">
        <v>64</v>
      </c>
      <c r="C8171" s="1">
        <v>72365.14</v>
      </c>
      <c r="D8171" s="1">
        <v>71141.87</v>
      </c>
      <c r="E8171" s="1">
        <v>143507.01999999999</v>
      </c>
    </row>
    <row r="8172" spans="1:5" hidden="1">
      <c r="A8172" s="1">
        <v>1994</v>
      </c>
      <c r="B8172" s="1">
        <v>65</v>
      </c>
      <c r="C8172" s="1">
        <v>71742.44</v>
      </c>
      <c r="D8172" s="1">
        <v>69930.38</v>
      </c>
      <c r="E8172" s="1">
        <v>141672.82</v>
      </c>
    </row>
    <row r="8173" spans="1:5" hidden="1">
      <c r="A8173" s="1">
        <v>1994</v>
      </c>
      <c r="B8173" s="1">
        <v>66</v>
      </c>
      <c r="C8173" s="1">
        <v>71482.539999999994</v>
      </c>
      <c r="D8173" s="1">
        <v>68557.710000000006</v>
      </c>
      <c r="E8173" s="1">
        <v>140040.25</v>
      </c>
    </row>
    <row r="8174" spans="1:5" hidden="1">
      <c r="A8174" s="1">
        <v>1994</v>
      </c>
      <c r="B8174" s="1">
        <v>67</v>
      </c>
      <c r="C8174" s="1">
        <v>71214.19</v>
      </c>
      <c r="D8174" s="1">
        <v>66998.740000000005</v>
      </c>
      <c r="E8174" s="1">
        <v>138212.93</v>
      </c>
    </row>
    <row r="8175" spans="1:5" hidden="1">
      <c r="A8175" s="1">
        <v>1994</v>
      </c>
      <c r="B8175" s="1">
        <v>68</v>
      </c>
      <c r="C8175" s="1">
        <v>70525.58</v>
      </c>
      <c r="D8175" s="1">
        <v>64626.66</v>
      </c>
      <c r="E8175" s="1">
        <v>135152.24</v>
      </c>
    </row>
    <row r="8176" spans="1:5" hidden="1">
      <c r="A8176" s="1">
        <v>1994</v>
      </c>
      <c r="B8176" s="1">
        <v>69</v>
      </c>
      <c r="C8176" s="1">
        <v>68678.58</v>
      </c>
      <c r="D8176" s="1">
        <v>61491.46</v>
      </c>
      <c r="E8176" s="1">
        <v>130170.04</v>
      </c>
    </row>
    <row r="8177" spans="1:5" hidden="1">
      <c r="A8177" s="1">
        <v>1994</v>
      </c>
      <c r="B8177" s="1">
        <v>70</v>
      </c>
      <c r="C8177" s="1">
        <v>67040.12</v>
      </c>
      <c r="D8177" s="1">
        <v>58544.3</v>
      </c>
      <c r="E8177" s="1">
        <v>125584.42</v>
      </c>
    </row>
    <row r="8178" spans="1:5" hidden="1">
      <c r="A8178" s="1">
        <v>1994</v>
      </c>
      <c r="B8178" s="1">
        <v>71</v>
      </c>
      <c r="C8178" s="1">
        <v>65592.13</v>
      </c>
      <c r="D8178" s="1">
        <v>55748.97</v>
      </c>
      <c r="E8178" s="1">
        <v>121341.11</v>
      </c>
    </row>
    <row r="8179" spans="1:5" hidden="1">
      <c r="A8179" s="1">
        <v>1994</v>
      </c>
      <c r="B8179" s="1">
        <v>72</v>
      </c>
      <c r="C8179" s="1">
        <v>64259.65</v>
      </c>
      <c r="D8179" s="1">
        <v>53120.41</v>
      </c>
      <c r="E8179" s="1">
        <v>117380.06</v>
      </c>
    </row>
    <row r="8180" spans="1:5" hidden="1">
      <c r="A8180" s="1">
        <v>1994</v>
      </c>
      <c r="B8180" s="1">
        <v>73</v>
      </c>
      <c r="C8180" s="1">
        <v>61609.59</v>
      </c>
      <c r="D8180" s="1">
        <v>49785.02</v>
      </c>
      <c r="E8180" s="1">
        <v>111394.61</v>
      </c>
    </row>
    <row r="8181" spans="1:5" hidden="1">
      <c r="A8181" s="1">
        <v>1994</v>
      </c>
      <c r="B8181" s="1">
        <v>74</v>
      </c>
      <c r="C8181" s="1">
        <v>55969.41</v>
      </c>
      <c r="D8181" s="1">
        <v>44266.23</v>
      </c>
      <c r="E8181" s="1">
        <v>100235.64</v>
      </c>
    </row>
    <row r="8182" spans="1:5" hidden="1">
      <c r="A8182" s="1">
        <v>1994</v>
      </c>
      <c r="B8182" s="1">
        <v>75</v>
      </c>
      <c r="C8182" s="1">
        <v>49812.27</v>
      </c>
      <c r="D8182" s="1">
        <v>38122.49</v>
      </c>
      <c r="E8182" s="1">
        <v>87934.77</v>
      </c>
    </row>
    <row r="8183" spans="1:5" hidden="1">
      <c r="A8183" s="1">
        <v>1994</v>
      </c>
      <c r="B8183" s="1">
        <v>76</v>
      </c>
      <c r="C8183" s="1">
        <v>46748.42</v>
      </c>
      <c r="D8183" s="1">
        <v>34545.39</v>
      </c>
      <c r="E8183" s="1">
        <v>81293.8</v>
      </c>
    </row>
    <row r="8184" spans="1:5" hidden="1">
      <c r="A8184" s="1">
        <v>1994</v>
      </c>
      <c r="B8184" s="1">
        <v>77</v>
      </c>
      <c r="C8184" s="1">
        <v>45756.61</v>
      </c>
      <c r="D8184" s="1">
        <v>32779.519999999997</v>
      </c>
      <c r="E8184" s="1">
        <v>78536.14</v>
      </c>
    </row>
    <row r="8185" spans="1:5" hidden="1">
      <c r="A8185" s="1">
        <v>1994</v>
      </c>
      <c r="B8185" s="1">
        <v>78</v>
      </c>
      <c r="C8185" s="1">
        <v>44376.09</v>
      </c>
      <c r="D8185" s="1">
        <v>30763.87</v>
      </c>
      <c r="E8185" s="1">
        <v>75139.960000000006</v>
      </c>
    </row>
    <row r="8186" spans="1:5" hidden="1">
      <c r="A8186" s="1">
        <v>1994</v>
      </c>
      <c r="B8186" s="1">
        <v>79</v>
      </c>
      <c r="C8186" s="1">
        <v>42509.93</v>
      </c>
      <c r="D8186" s="1">
        <v>28340.38</v>
      </c>
      <c r="E8186" s="1">
        <v>70850.3</v>
      </c>
    </row>
    <row r="8187" spans="1:5" hidden="1">
      <c r="A8187" s="1">
        <v>1994</v>
      </c>
      <c r="B8187" s="1">
        <v>80</v>
      </c>
      <c r="C8187" s="1">
        <v>40744.43</v>
      </c>
      <c r="D8187" s="1">
        <v>25550.19</v>
      </c>
      <c r="E8187" s="1">
        <v>66294.61</v>
      </c>
    </row>
    <row r="8188" spans="1:5" hidden="1">
      <c r="A8188" s="1">
        <v>1994</v>
      </c>
      <c r="B8188" s="1">
        <v>81</v>
      </c>
      <c r="C8188" s="1">
        <v>36827.839999999997</v>
      </c>
      <c r="D8188" s="1">
        <v>22177.09</v>
      </c>
      <c r="E8188" s="1">
        <v>59004.93</v>
      </c>
    </row>
    <row r="8189" spans="1:5" hidden="1">
      <c r="A8189" s="1">
        <v>1994</v>
      </c>
      <c r="B8189" s="1">
        <v>82</v>
      </c>
      <c r="C8189" s="1">
        <v>33099.4</v>
      </c>
      <c r="D8189" s="1">
        <v>19040.97</v>
      </c>
      <c r="E8189" s="1">
        <v>52140.37</v>
      </c>
    </row>
    <row r="8190" spans="1:5" hidden="1">
      <c r="A8190" s="1">
        <v>1994</v>
      </c>
      <c r="B8190" s="1">
        <v>83</v>
      </c>
      <c r="C8190" s="1">
        <v>29704.639999999999</v>
      </c>
      <c r="D8190" s="1">
        <v>16269.12</v>
      </c>
      <c r="E8190" s="1">
        <v>45973.760000000002</v>
      </c>
    </row>
    <row r="8191" spans="1:5" hidden="1">
      <c r="A8191" s="1">
        <v>1994</v>
      </c>
      <c r="B8191" s="1">
        <v>84</v>
      </c>
      <c r="C8191" s="1">
        <v>26226.799999999999</v>
      </c>
      <c r="D8191" s="1">
        <v>13820.98</v>
      </c>
      <c r="E8191" s="1">
        <v>40047.78</v>
      </c>
    </row>
    <row r="8192" spans="1:5" hidden="1">
      <c r="A8192" s="1">
        <v>1994</v>
      </c>
      <c r="B8192" s="1">
        <v>85</v>
      </c>
      <c r="C8192" s="1">
        <v>22828.98</v>
      </c>
      <c r="D8192" s="1">
        <v>11417.18</v>
      </c>
      <c r="E8192" s="1">
        <v>34246.160000000003</v>
      </c>
    </row>
    <row r="8193" spans="1:5" hidden="1">
      <c r="A8193" s="1">
        <v>1994</v>
      </c>
      <c r="B8193" s="1">
        <v>86</v>
      </c>
      <c r="C8193" s="1">
        <v>19792.14</v>
      </c>
      <c r="D8193" s="1">
        <v>9361.5400000000009</v>
      </c>
      <c r="E8193" s="1">
        <v>29153.68</v>
      </c>
    </row>
    <row r="8194" spans="1:5" hidden="1">
      <c r="A8194" s="1">
        <v>1994</v>
      </c>
      <c r="B8194" s="1">
        <v>87</v>
      </c>
      <c r="C8194" s="1">
        <v>17008.12</v>
      </c>
      <c r="D8194" s="1">
        <v>7580.88</v>
      </c>
      <c r="E8194" s="1">
        <v>24589</v>
      </c>
    </row>
    <row r="8195" spans="1:5" hidden="1">
      <c r="A8195" s="1">
        <v>1994</v>
      </c>
      <c r="B8195" s="1">
        <v>88</v>
      </c>
      <c r="C8195" s="1">
        <v>14381.72</v>
      </c>
      <c r="D8195" s="1">
        <v>6004.7</v>
      </c>
      <c r="E8195" s="1">
        <v>20386.419999999998</v>
      </c>
    </row>
    <row r="8196" spans="1:5" hidden="1">
      <c r="A8196" s="1">
        <v>1994</v>
      </c>
      <c r="B8196" s="1">
        <v>89</v>
      </c>
      <c r="C8196" s="1">
        <v>11904.66</v>
      </c>
      <c r="D8196" s="1">
        <v>4686.72</v>
      </c>
      <c r="E8196" s="1">
        <v>16591.38</v>
      </c>
    </row>
    <row r="8197" spans="1:5" hidden="1">
      <c r="A8197" s="1">
        <v>1994</v>
      </c>
      <c r="B8197" s="1">
        <v>90</v>
      </c>
      <c r="C8197" s="1">
        <v>9497.33</v>
      </c>
      <c r="D8197" s="1">
        <v>3539.26</v>
      </c>
      <c r="E8197" s="1">
        <v>13036.59</v>
      </c>
    </row>
    <row r="8198" spans="1:5" hidden="1">
      <c r="A8198" s="1">
        <v>1994</v>
      </c>
      <c r="B8198" s="1">
        <v>91</v>
      </c>
      <c r="C8198" s="1">
        <v>7622.34</v>
      </c>
      <c r="D8198" s="1">
        <v>2624.02</v>
      </c>
      <c r="E8198" s="1">
        <v>10246.36</v>
      </c>
    </row>
    <row r="8199" spans="1:5" hidden="1">
      <c r="A8199" s="1">
        <v>1994</v>
      </c>
      <c r="B8199" s="1">
        <v>92</v>
      </c>
      <c r="C8199" s="1">
        <v>6090.15</v>
      </c>
      <c r="D8199" s="1">
        <v>1888.1</v>
      </c>
      <c r="E8199" s="1">
        <v>7978.25</v>
      </c>
    </row>
    <row r="8200" spans="1:5" hidden="1">
      <c r="A8200" s="1">
        <v>1994</v>
      </c>
      <c r="B8200" s="1">
        <v>93</v>
      </c>
      <c r="C8200" s="1">
        <v>4860.28</v>
      </c>
      <c r="D8200" s="1">
        <v>1417.69</v>
      </c>
      <c r="E8200" s="1">
        <v>6277.97</v>
      </c>
    </row>
    <row r="8201" spans="1:5" hidden="1">
      <c r="A8201" s="1">
        <v>1994</v>
      </c>
      <c r="B8201" s="1">
        <v>94</v>
      </c>
      <c r="C8201" s="1">
        <v>3712.24</v>
      </c>
      <c r="D8201" s="1">
        <v>967.83</v>
      </c>
      <c r="E8201" s="1">
        <v>4680.0600000000004</v>
      </c>
    </row>
    <row r="8202" spans="1:5" hidden="1">
      <c r="A8202" s="1">
        <v>1994</v>
      </c>
      <c r="B8202" s="1">
        <v>95</v>
      </c>
      <c r="C8202" s="1">
        <v>2654.36</v>
      </c>
      <c r="D8202" s="1">
        <v>611.62</v>
      </c>
      <c r="E8202" s="1">
        <v>3265.98</v>
      </c>
    </row>
    <row r="8203" spans="1:5" hidden="1">
      <c r="A8203" s="1">
        <v>1994</v>
      </c>
      <c r="B8203" s="1">
        <v>96</v>
      </c>
      <c r="C8203" s="1">
        <v>1933.39</v>
      </c>
      <c r="D8203" s="1">
        <v>394.88</v>
      </c>
      <c r="E8203" s="1">
        <v>2328.2600000000002</v>
      </c>
    </row>
    <row r="8204" spans="1:5" hidden="1">
      <c r="A8204" s="1">
        <v>1994</v>
      </c>
      <c r="B8204" s="1">
        <v>97</v>
      </c>
      <c r="C8204" s="1">
        <v>1323.96</v>
      </c>
      <c r="D8204" s="1">
        <v>260.49</v>
      </c>
      <c r="E8204" s="1">
        <v>1584.45</v>
      </c>
    </row>
    <row r="8205" spans="1:5" hidden="1">
      <c r="A8205" s="1">
        <v>1994</v>
      </c>
      <c r="B8205" s="1">
        <v>98</v>
      </c>
      <c r="C8205" s="1">
        <v>884.64</v>
      </c>
      <c r="D8205" s="1">
        <v>162.04</v>
      </c>
      <c r="E8205" s="1">
        <v>1046.68</v>
      </c>
    </row>
    <row r="8206" spans="1:5" hidden="1">
      <c r="A8206" s="1">
        <v>1994</v>
      </c>
      <c r="B8206" s="1">
        <v>99</v>
      </c>
      <c r="C8206" s="1">
        <v>602.91</v>
      </c>
      <c r="D8206" s="1">
        <v>108.67</v>
      </c>
      <c r="E8206" s="1">
        <v>711.58</v>
      </c>
    </row>
    <row r="8207" spans="1:5" hidden="1">
      <c r="A8207" s="1">
        <v>1994</v>
      </c>
      <c r="B8207" s="1">
        <v>100</v>
      </c>
      <c r="C8207" s="1">
        <v>414.11</v>
      </c>
      <c r="D8207" s="1">
        <v>63.16</v>
      </c>
      <c r="E8207" s="1">
        <v>477.27</v>
      </c>
    </row>
    <row r="8208" spans="1:5" hidden="1">
      <c r="A8208" s="1">
        <v>1994</v>
      </c>
      <c r="B8208" s="1">
        <v>101</v>
      </c>
      <c r="C8208" s="1">
        <v>277.18</v>
      </c>
      <c r="D8208" s="1">
        <v>38.700000000000003</v>
      </c>
      <c r="E8208" s="1">
        <v>315.88</v>
      </c>
    </row>
    <row r="8209" spans="1:5" hidden="1">
      <c r="A8209" s="1">
        <v>1994</v>
      </c>
      <c r="B8209" s="1">
        <v>102</v>
      </c>
      <c r="C8209" s="1">
        <v>175.3</v>
      </c>
      <c r="D8209" s="1">
        <v>28.84</v>
      </c>
      <c r="E8209" s="1">
        <v>204.14</v>
      </c>
    </row>
    <row r="8210" spans="1:5" hidden="1">
      <c r="A8210" s="1">
        <v>1994</v>
      </c>
      <c r="B8210" s="1">
        <v>103</v>
      </c>
      <c r="C8210" s="1">
        <v>99.89</v>
      </c>
      <c r="D8210" s="1">
        <v>16.95</v>
      </c>
      <c r="E8210" s="1">
        <v>116.84</v>
      </c>
    </row>
    <row r="8211" spans="1:5" hidden="1">
      <c r="A8211" s="1">
        <v>1994</v>
      </c>
      <c r="B8211" s="1">
        <v>104</v>
      </c>
      <c r="C8211" s="1">
        <v>55.6</v>
      </c>
      <c r="D8211" s="1">
        <v>7.53</v>
      </c>
      <c r="E8211" s="1">
        <v>63.13</v>
      </c>
    </row>
    <row r="8212" spans="1:5" hidden="1">
      <c r="A8212" s="1">
        <v>1994</v>
      </c>
      <c r="B8212" s="1">
        <v>105</v>
      </c>
      <c r="C8212" s="1">
        <v>26.95</v>
      </c>
      <c r="D8212" s="1">
        <v>4.2300000000000004</v>
      </c>
      <c r="E8212" s="1">
        <v>31.18</v>
      </c>
    </row>
    <row r="8213" spans="1:5" hidden="1">
      <c r="A8213" s="1">
        <v>1994</v>
      </c>
      <c r="B8213" s="1">
        <v>106</v>
      </c>
      <c r="C8213" s="1">
        <v>10.65</v>
      </c>
      <c r="D8213" s="1">
        <v>2.19</v>
      </c>
      <c r="E8213" s="1">
        <v>12.84</v>
      </c>
    </row>
    <row r="8214" spans="1:5" hidden="1">
      <c r="A8214" s="1">
        <v>1994</v>
      </c>
      <c r="B8214" s="1">
        <v>107</v>
      </c>
      <c r="C8214" s="1">
        <v>5.71</v>
      </c>
      <c r="D8214" s="1">
        <v>1.1100000000000001</v>
      </c>
      <c r="E8214" s="1">
        <v>6.82</v>
      </c>
    </row>
    <row r="8215" spans="1:5" hidden="1">
      <c r="A8215" s="1">
        <v>1994</v>
      </c>
      <c r="B8215" s="1">
        <v>108</v>
      </c>
      <c r="C8215" s="1">
        <v>2.11</v>
      </c>
      <c r="D8215" s="1">
        <v>0.36</v>
      </c>
      <c r="E8215" s="1">
        <v>2.4700000000000002</v>
      </c>
    </row>
    <row r="8216" spans="1:5" hidden="1">
      <c r="A8216" s="1">
        <v>1994</v>
      </c>
      <c r="B8216" s="1">
        <v>109</v>
      </c>
      <c r="C8216" s="1">
        <v>0.75</v>
      </c>
      <c r="D8216" s="1">
        <v>0</v>
      </c>
      <c r="E8216" s="1">
        <v>0.75</v>
      </c>
    </row>
    <row r="8217" spans="1:5" hidden="1">
      <c r="A8217" s="1">
        <v>1994</v>
      </c>
      <c r="B8217" s="1" t="s">
        <v>121</v>
      </c>
      <c r="C8217" s="1">
        <v>0.33</v>
      </c>
      <c r="D8217" s="1">
        <v>0</v>
      </c>
      <c r="E8217" s="1">
        <v>0.33</v>
      </c>
    </row>
    <row r="8218" spans="1:5" hidden="1">
      <c r="A8218" s="1">
        <v>1995</v>
      </c>
      <c r="B8218" s="1">
        <v>0</v>
      </c>
      <c r="C8218" s="1">
        <v>125427.19</v>
      </c>
      <c r="D8218" s="1">
        <v>132308.98000000001</v>
      </c>
      <c r="E8218" s="1">
        <v>257736.16</v>
      </c>
    </row>
    <row r="8219" spans="1:5" hidden="1">
      <c r="A8219" s="1">
        <v>1995</v>
      </c>
      <c r="B8219" s="1">
        <v>1</v>
      </c>
      <c r="C8219" s="1">
        <v>125780.39</v>
      </c>
      <c r="D8219" s="1">
        <v>132605.25</v>
      </c>
      <c r="E8219" s="1">
        <v>258385.64</v>
      </c>
    </row>
    <row r="8220" spans="1:5" hidden="1">
      <c r="A8220" s="1">
        <v>1995</v>
      </c>
      <c r="B8220" s="1">
        <v>2</v>
      </c>
      <c r="C8220" s="1">
        <v>125901.24</v>
      </c>
      <c r="D8220" s="1">
        <v>132615.87</v>
      </c>
      <c r="E8220" s="1">
        <v>258517.12</v>
      </c>
    </row>
    <row r="8221" spans="1:5" hidden="1">
      <c r="A8221" s="1">
        <v>1995</v>
      </c>
      <c r="B8221" s="1">
        <v>3</v>
      </c>
      <c r="C8221" s="1">
        <v>126415.03999999999</v>
      </c>
      <c r="D8221" s="1">
        <v>133097.41</v>
      </c>
      <c r="E8221" s="1">
        <v>259512.44</v>
      </c>
    </row>
    <row r="8222" spans="1:5" hidden="1">
      <c r="A8222" s="1">
        <v>1995</v>
      </c>
      <c r="B8222" s="1">
        <v>4</v>
      </c>
      <c r="C8222" s="1">
        <v>127811.92</v>
      </c>
      <c r="D8222" s="1">
        <v>134557.28</v>
      </c>
      <c r="E8222" s="1">
        <v>262369.2</v>
      </c>
    </row>
    <row r="8223" spans="1:5" hidden="1">
      <c r="A8223" s="1">
        <v>1995</v>
      </c>
      <c r="B8223" s="1">
        <v>5</v>
      </c>
      <c r="C8223" s="1">
        <v>127734.78</v>
      </c>
      <c r="D8223" s="1">
        <v>134412.76999999999</v>
      </c>
      <c r="E8223" s="1">
        <v>262147.53999999998</v>
      </c>
    </row>
    <row r="8224" spans="1:5" hidden="1">
      <c r="A8224" s="1">
        <v>1995</v>
      </c>
      <c r="B8224" s="1">
        <v>6</v>
      </c>
      <c r="C8224" s="1">
        <v>125676.57</v>
      </c>
      <c r="D8224" s="1">
        <v>132127.79999999999</v>
      </c>
      <c r="E8224" s="1">
        <v>257804.37</v>
      </c>
    </row>
    <row r="8225" spans="1:5" hidden="1">
      <c r="A8225" s="1">
        <v>1995</v>
      </c>
      <c r="B8225" s="1">
        <v>7</v>
      </c>
      <c r="C8225" s="1">
        <v>124035.61</v>
      </c>
      <c r="D8225" s="1">
        <v>130280.36</v>
      </c>
      <c r="E8225" s="1">
        <v>254315.98</v>
      </c>
    </row>
    <row r="8226" spans="1:5" hidden="1">
      <c r="A8226" s="1">
        <v>1995</v>
      </c>
      <c r="B8226" s="1">
        <v>8</v>
      </c>
      <c r="C8226" s="1">
        <v>125100.17</v>
      </c>
      <c r="D8226" s="1">
        <v>131535.95000000001</v>
      </c>
      <c r="E8226" s="1">
        <v>256636.12</v>
      </c>
    </row>
    <row r="8227" spans="1:5" hidden="1">
      <c r="A8227" s="1">
        <v>1995</v>
      </c>
      <c r="B8227" s="1">
        <v>9</v>
      </c>
      <c r="C8227" s="1">
        <v>125425.64</v>
      </c>
      <c r="D8227" s="1">
        <v>131682.70000000001</v>
      </c>
      <c r="E8227" s="1">
        <v>257108.34</v>
      </c>
    </row>
    <row r="8228" spans="1:5" hidden="1">
      <c r="A8228" s="1">
        <v>1995</v>
      </c>
      <c r="B8228" s="1">
        <v>10</v>
      </c>
      <c r="C8228" s="1">
        <v>126563.58</v>
      </c>
      <c r="D8228" s="1">
        <v>132541.48000000001</v>
      </c>
      <c r="E8228" s="1">
        <v>259105.06</v>
      </c>
    </row>
    <row r="8229" spans="1:5" hidden="1">
      <c r="A8229" s="1">
        <v>1995</v>
      </c>
      <c r="B8229" s="1">
        <v>11</v>
      </c>
      <c r="C8229" s="1">
        <v>126111.18</v>
      </c>
      <c r="D8229" s="1">
        <v>132306.49</v>
      </c>
      <c r="E8229" s="1">
        <v>258417.67</v>
      </c>
    </row>
    <row r="8230" spans="1:5" hidden="1">
      <c r="A8230" s="1">
        <v>1995</v>
      </c>
      <c r="B8230" s="1">
        <v>12</v>
      </c>
      <c r="C8230" s="1">
        <v>126865.23</v>
      </c>
      <c r="D8230" s="1">
        <v>133686.17000000001</v>
      </c>
      <c r="E8230" s="1">
        <v>260551.41</v>
      </c>
    </row>
    <row r="8231" spans="1:5" hidden="1">
      <c r="A8231" s="1">
        <v>1995</v>
      </c>
      <c r="B8231" s="1">
        <v>13</v>
      </c>
      <c r="C8231" s="1">
        <v>125342.2</v>
      </c>
      <c r="D8231" s="1">
        <v>132232.67000000001</v>
      </c>
      <c r="E8231" s="1">
        <v>257574.86</v>
      </c>
    </row>
    <row r="8232" spans="1:5" hidden="1">
      <c r="A8232" s="1">
        <v>1995</v>
      </c>
      <c r="B8232" s="1">
        <v>14</v>
      </c>
      <c r="C8232" s="1">
        <v>124116.46</v>
      </c>
      <c r="D8232" s="1">
        <v>130779.03</v>
      </c>
      <c r="E8232" s="1">
        <v>254895.5</v>
      </c>
    </row>
    <row r="8233" spans="1:5" hidden="1">
      <c r="A8233" s="1">
        <v>1995</v>
      </c>
      <c r="B8233" s="1">
        <v>15</v>
      </c>
      <c r="C8233" s="1">
        <v>121971.52</v>
      </c>
      <c r="D8233" s="1">
        <v>128580.08</v>
      </c>
      <c r="E8233" s="1">
        <v>250551.59</v>
      </c>
    </row>
    <row r="8234" spans="1:5" hidden="1">
      <c r="A8234" s="1">
        <v>1995</v>
      </c>
      <c r="B8234" s="1">
        <v>16</v>
      </c>
      <c r="C8234" s="1">
        <v>122085.46</v>
      </c>
      <c r="D8234" s="1">
        <v>128838.03</v>
      </c>
      <c r="E8234" s="1">
        <v>250923.49</v>
      </c>
    </row>
    <row r="8235" spans="1:5" hidden="1">
      <c r="A8235" s="1">
        <v>1995</v>
      </c>
      <c r="B8235" s="1">
        <v>17</v>
      </c>
      <c r="C8235" s="1">
        <v>122481.72</v>
      </c>
      <c r="D8235" s="1">
        <v>129119.59</v>
      </c>
      <c r="E8235" s="1">
        <v>251601.31</v>
      </c>
    </row>
    <row r="8236" spans="1:5" hidden="1">
      <c r="A8236" s="1">
        <v>1995</v>
      </c>
      <c r="B8236" s="1">
        <v>18</v>
      </c>
      <c r="C8236" s="1">
        <v>123773.89</v>
      </c>
      <c r="D8236" s="1">
        <v>130052.86</v>
      </c>
      <c r="E8236" s="1">
        <v>253826.75</v>
      </c>
    </row>
    <row r="8237" spans="1:5" hidden="1">
      <c r="A8237" s="1">
        <v>1995</v>
      </c>
      <c r="B8237" s="1">
        <v>19</v>
      </c>
      <c r="C8237" s="1">
        <v>127128.91</v>
      </c>
      <c r="D8237" s="1">
        <v>132935.51999999999</v>
      </c>
      <c r="E8237" s="1">
        <v>260064.43</v>
      </c>
    </row>
    <row r="8238" spans="1:5" hidden="1">
      <c r="A8238" s="1">
        <v>1995</v>
      </c>
      <c r="B8238" s="1">
        <v>20</v>
      </c>
      <c r="C8238" s="1">
        <v>131191.66</v>
      </c>
      <c r="D8238" s="1">
        <v>136518.9</v>
      </c>
      <c r="E8238" s="1">
        <v>267710.56</v>
      </c>
    </row>
    <row r="8239" spans="1:5" hidden="1">
      <c r="A8239" s="1">
        <v>1995</v>
      </c>
      <c r="B8239" s="1">
        <v>21</v>
      </c>
      <c r="C8239" s="1">
        <v>135027.6</v>
      </c>
      <c r="D8239" s="1">
        <v>139759.70000000001</v>
      </c>
      <c r="E8239" s="1">
        <v>274787.3</v>
      </c>
    </row>
    <row r="8240" spans="1:5" hidden="1">
      <c r="A8240" s="1">
        <v>1995</v>
      </c>
      <c r="B8240" s="1">
        <v>22</v>
      </c>
      <c r="C8240" s="1">
        <v>140129.13</v>
      </c>
      <c r="D8240" s="1">
        <v>144455.51999999999</v>
      </c>
      <c r="E8240" s="1">
        <v>284584.65000000002</v>
      </c>
    </row>
    <row r="8241" spans="1:5" hidden="1">
      <c r="A8241" s="1">
        <v>1995</v>
      </c>
      <c r="B8241" s="1">
        <v>23</v>
      </c>
      <c r="C8241" s="1">
        <v>145314.07999999999</v>
      </c>
      <c r="D8241" s="1">
        <v>148957.26999999999</v>
      </c>
      <c r="E8241" s="1">
        <v>294271.34000000003</v>
      </c>
    </row>
    <row r="8242" spans="1:5" hidden="1">
      <c r="A8242" s="1">
        <v>1995</v>
      </c>
      <c r="B8242" s="1">
        <v>24</v>
      </c>
      <c r="C8242" s="1">
        <v>148262.15</v>
      </c>
      <c r="D8242" s="1">
        <v>151018.43</v>
      </c>
      <c r="E8242" s="1">
        <v>299280.58</v>
      </c>
    </row>
    <row r="8243" spans="1:5" hidden="1">
      <c r="A8243" s="1">
        <v>1995</v>
      </c>
      <c r="B8243" s="1">
        <v>25</v>
      </c>
      <c r="C8243" s="1">
        <v>140944.48000000001</v>
      </c>
      <c r="D8243" s="1">
        <v>142760.51999999999</v>
      </c>
      <c r="E8243" s="1">
        <v>283705.01</v>
      </c>
    </row>
    <row r="8244" spans="1:5" hidden="1">
      <c r="A8244" s="1">
        <v>1995</v>
      </c>
      <c r="B8244" s="1">
        <v>26</v>
      </c>
      <c r="C8244" s="1">
        <v>139032.09</v>
      </c>
      <c r="D8244" s="1">
        <v>140347.85999999999</v>
      </c>
      <c r="E8244" s="1">
        <v>279379.95</v>
      </c>
    </row>
    <row r="8245" spans="1:5" hidden="1">
      <c r="A8245" s="1">
        <v>1995</v>
      </c>
      <c r="B8245" s="1">
        <v>27</v>
      </c>
      <c r="C8245" s="1">
        <v>135179.89000000001</v>
      </c>
      <c r="D8245" s="1">
        <v>136001.29999999999</v>
      </c>
      <c r="E8245" s="1">
        <v>271181.19</v>
      </c>
    </row>
    <row r="8246" spans="1:5" hidden="1">
      <c r="A8246" s="1">
        <v>1995</v>
      </c>
      <c r="B8246" s="1">
        <v>28</v>
      </c>
      <c r="C8246" s="1">
        <v>135387.84</v>
      </c>
      <c r="D8246" s="1">
        <v>135509.29</v>
      </c>
      <c r="E8246" s="1">
        <v>270897.13</v>
      </c>
    </row>
    <row r="8247" spans="1:5" hidden="1">
      <c r="A8247" s="1">
        <v>1995</v>
      </c>
      <c r="B8247" s="1">
        <v>29</v>
      </c>
      <c r="C8247" s="1">
        <v>136052.64000000001</v>
      </c>
      <c r="D8247" s="1">
        <v>135553.68</v>
      </c>
      <c r="E8247" s="1">
        <v>271606.32</v>
      </c>
    </row>
    <row r="8248" spans="1:5" hidden="1">
      <c r="A8248" s="1">
        <v>1995</v>
      </c>
      <c r="B8248" s="1">
        <v>30</v>
      </c>
      <c r="C8248" s="1">
        <v>139260.54</v>
      </c>
      <c r="D8248" s="1">
        <v>138789.51999999999</v>
      </c>
      <c r="E8248" s="1">
        <v>278050.06</v>
      </c>
    </row>
    <row r="8249" spans="1:5" hidden="1">
      <c r="A8249" s="1">
        <v>1995</v>
      </c>
      <c r="B8249" s="1">
        <v>31</v>
      </c>
      <c r="C8249" s="1">
        <v>143556.01999999999</v>
      </c>
      <c r="D8249" s="1">
        <v>143481.92000000001</v>
      </c>
      <c r="E8249" s="1">
        <v>287037.93</v>
      </c>
    </row>
    <row r="8250" spans="1:5" hidden="1">
      <c r="A8250" s="1">
        <v>1995</v>
      </c>
      <c r="B8250" s="1">
        <v>32</v>
      </c>
      <c r="C8250" s="1">
        <v>146848.93</v>
      </c>
      <c r="D8250" s="1">
        <v>146613.63</v>
      </c>
      <c r="E8250" s="1">
        <v>293462.56</v>
      </c>
    </row>
    <row r="8251" spans="1:5" hidden="1">
      <c r="A8251" s="1">
        <v>1995</v>
      </c>
      <c r="B8251" s="1">
        <v>33</v>
      </c>
      <c r="C8251" s="1">
        <v>148950.39999999999</v>
      </c>
      <c r="D8251" s="1">
        <v>148799.79</v>
      </c>
      <c r="E8251" s="1">
        <v>297750.19</v>
      </c>
    </row>
    <row r="8252" spans="1:5" hidden="1">
      <c r="A8252" s="1">
        <v>1995</v>
      </c>
      <c r="B8252" s="1">
        <v>34</v>
      </c>
      <c r="C8252" s="1">
        <v>149020.19</v>
      </c>
      <c r="D8252" s="1">
        <v>148980.67000000001</v>
      </c>
      <c r="E8252" s="1">
        <v>298000.87</v>
      </c>
    </row>
    <row r="8253" spans="1:5" hidden="1">
      <c r="A8253" s="1">
        <v>1995</v>
      </c>
      <c r="B8253" s="1">
        <v>35</v>
      </c>
      <c r="C8253" s="1">
        <v>146878.66</v>
      </c>
      <c r="D8253" s="1">
        <v>146371.75</v>
      </c>
      <c r="E8253" s="1">
        <v>293250.40999999997</v>
      </c>
    </row>
    <row r="8254" spans="1:5" hidden="1">
      <c r="A8254" s="1">
        <v>1995</v>
      </c>
      <c r="B8254" s="1">
        <v>36</v>
      </c>
      <c r="C8254" s="1">
        <v>144003.04999999999</v>
      </c>
      <c r="D8254" s="1">
        <v>143322.92000000001</v>
      </c>
      <c r="E8254" s="1">
        <v>287325.96999999997</v>
      </c>
    </row>
    <row r="8255" spans="1:5" hidden="1">
      <c r="A8255" s="1">
        <v>1995</v>
      </c>
      <c r="B8255" s="1">
        <v>37</v>
      </c>
      <c r="C8255" s="1">
        <v>141833.12</v>
      </c>
      <c r="D8255" s="1">
        <v>141360.72</v>
      </c>
      <c r="E8255" s="1">
        <v>283193.84000000003</v>
      </c>
    </row>
    <row r="8256" spans="1:5" hidden="1">
      <c r="A8256" s="1">
        <v>1995</v>
      </c>
      <c r="B8256" s="1">
        <v>38</v>
      </c>
      <c r="C8256" s="1">
        <v>139939.70000000001</v>
      </c>
      <c r="D8256" s="1">
        <v>139821.82999999999</v>
      </c>
      <c r="E8256" s="1">
        <v>279761.53000000003</v>
      </c>
    </row>
    <row r="8257" spans="1:5" hidden="1">
      <c r="A8257" s="1">
        <v>1995</v>
      </c>
      <c r="B8257" s="1">
        <v>39</v>
      </c>
      <c r="C8257" s="1">
        <v>138094.42000000001</v>
      </c>
      <c r="D8257" s="1">
        <v>137824.53</v>
      </c>
      <c r="E8257" s="1">
        <v>275918.96000000002</v>
      </c>
    </row>
    <row r="8258" spans="1:5" hidden="1">
      <c r="A8258" s="1">
        <v>1995</v>
      </c>
      <c r="B8258" s="1">
        <v>40</v>
      </c>
      <c r="C8258" s="1">
        <v>136536.34</v>
      </c>
      <c r="D8258" s="1">
        <v>135457.64000000001</v>
      </c>
      <c r="E8258" s="1">
        <v>271993.98</v>
      </c>
    </row>
    <row r="8259" spans="1:5" hidden="1">
      <c r="A8259" s="1">
        <v>1995</v>
      </c>
      <c r="B8259" s="1">
        <v>41</v>
      </c>
      <c r="C8259" s="1">
        <v>135542.89000000001</v>
      </c>
      <c r="D8259" s="1">
        <v>134343.82</v>
      </c>
      <c r="E8259" s="1">
        <v>269886.71000000002</v>
      </c>
    </row>
    <row r="8260" spans="1:5" hidden="1">
      <c r="A8260" s="1">
        <v>1995</v>
      </c>
      <c r="B8260" s="1">
        <v>42</v>
      </c>
      <c r="C8260" s="1">
        <v>133415.67999999999</v>
      </c>
      <c r="D8260" s="1">
        <v>133043.65</v>
      </c>
      <c r="E8260" s="1">
        <v>266459.33</v>
      </c>
    </row>
    <row r="8261" spans="1:5" hidden="1">
      <c r="A8261" s="1">
        <v>1995</v>
      </c>
      <c r="B8261" s="1">
        <v>43</v>
      </c>
      <c r="C8261" s="1">
        <v>130816.83</v>
      </c>
      <c r="D8261" s="1">
        <v>131198.67000000001</v>
      </c>
      <c r="E8261" s="1">
        <v>262015.5</v>
      </c>
    </row>
    <row r="8262" spans="1:5" hidden="1">
      <c r="A8262" s="1">
        <v>1995</v>
      </c>
      <c r="B8262" s="1">
        <v>44</v>
      </c>
      <c r="C8262" s="1">
        <v>129412.53</v>
      </c>
      <c r="D8262" s="1">
        <v>130424.16</v>
      </c>
      <c r="E8262" s="1">
        <v>259836.69</v>
      </c>
    </row>
    <row r="8263" spans="1:5" hidden="1">
      <c r="A8263" s="1">
        <v>1995</v>
      </c>
      <c r="B8263" s="1">
        <v>45</v>
      </c>
      <c r="C8263" s="1">
        <v>127648.51</v>
      </c>
      <c r="D8263" s="1">
        <v>129540.55</v>
      </c>
      <c r="E8263" s="1">
        <v>257189.07</v>
      </c>
    </row>
    <row r="8264" spans="1:5" hidden="1">
      <c r="A8264" s="1">
        <v>1995</v>
      </c>
      <c r="B8264" s="1">
        <v>46</v>
      </c>
      <c r="C8264" s="1">
        <v>125735.58</v>
      </c>
      <c r="D8264" s="1">
        <v>128476.42</v>
      </c>
      <c r="E8264" s="1">
        <v>254212</v>
      </c>
    </row>
    <row r="8265" spans="1:5" hidden="1">
      <c r="A8265" s="1">
        <v>1995</v>
      </c>
      <c r="B8265" s="1">
        <v>47</v>
      </c>
      <c r="C8265" s="1">
        <v>125920.1</v>
      </c>
      <c r="D8265" s="1">
        <v>129846.34</v>
      </c>
      <c r="E8265" s="1">
        <v>255766.44</v>
      </c>
    </row>
    <row r="8266" spans="1:5" hidden="1">
      <c r="A8266" s="1">
        <v>1995</v>
      </c>
      <c r="B8266" s="1">
        <v>48</v>
      </c>
      <c r="C8266" s="1">
        <v>123017.74</v>
      </c>
      <c r="D8266" s="1">
        <v>127880.98</v>
      </c>
      <c r="E8266" s="1">
        <v>250898.73</v>
      </c>
    </row>
    <row r="8267" spans="1:5" hidden="1">
      <c r="A8267" s="1">
        <v>1995</v>
      </c>
      <c r="B8267" s="1">
        <v>49</v>
      </c>
      <c r="C8267" s="1">
        <v>112913.59</v>
      </c>
      <c r="D8267" s="1">
        <v>117568.56</v>
      </c>
      <c r="E8267" s="1">
        <v>230482.15</v>
      </c>
    </row>
    <row r="8268" spans="1:5" hidden="1">
      <c r="A8268" s="1">
        <v>1995</v>
      </c>
      <c r="B8268" s="1">
        <v>50</v>
      </c>
      <c r="C8268" s="1">
        <v>104967.29</v>
      </c>
      <c r="D8268" s="1">
        <v>109154.34</v>
      </c>
      <c r="E8268" s="1">
        <v>214121.63</v>
      </c>
    </row>
    <row r="8269" spans="1:5" hidden="1">
      <c r="A8269" s="1">
        <v>1995</v>
      </c>
      <c r="B8269" s="1">
        <v>51</v>
      </c>
      <c r="C8269" s="1">
        <v>99687.07</v>
      </c>
      <c r="D8269" s="1">
        <v>103849</v>
      </c>
      <c r="E8269" s="1">
        <v>203536.08</v>
      </c>
    </row>
    <row r="8270" spans="1:5" hidden="1">
      <c r="A8270" s="1">
        <v>1995</v>
      </c>
      <c r="B8270" s="1">
        <v>52</v>
      </c>
      <c r="C8270" s="1">
        <v>93361.03</v>
      </c>
      <c r="D8270" s="1">
        <v>97591.95</v>
      </c>
      <c r="E8270" s="1">
        <v>190952.97</v>
      </c>
    </row>
    <row r="8271" spans="1:5" hidden="1">
      <c r="A8271" s="1">
        <v>1995</v>
      </c>
      <c r="B8271" s="1">
        <v>53</v>
      </c>
      <c r="C8271" s="1">
        <v>89458.94</v>
      </c>
      <c r="D8271" s="1">
        <v>93502.19</v>
      </c>
      <c r="E8271" s="1">
        <v>182961.13</v>
      </c>
    </row>
    <row r="8272" spans="1:5" hidden="1">
      <c r="A8272" s="1">
        <v>1995</v>
      </c>
      <c r="B8272" s="1">
        <v>54</v>
      </c>
      <c r="C8272" s="1">
        <v>86344.09</v>
      </c>
      <c r="D8272" s="1">
        <v>90261.78</v>
      </c>
      <c r="E8272" s="1">
        <v>176605.87</v>
      </c>
    </row>
    <row r="8273" spans="1:5" hidden="1">
      <c r="A8273" s="1">
        <v>1995</v>
      </c>
      <c r="B8273" s="1">
        <v>55</v>
      </c>
      <c r="C8273" s="1">
        <v>83223.75</v>
      </c>
      <c r="D8273" s="1">
        <v>86968.7</v>
      </c>
      <c r="E8273" s="1">
        <v>170192.44</v>
      </c>
    </row>
    <row r="8274" spans="1:5" hidden="1">
      <c r="A8274" s="1">
        <v>1995</v>
      </c>
      <c r="B8274" s="1">
        <v>56</v>
      </c>
      <c r="C8274" s="1">
        <v>81093.7</v>
      </c>
      <c r="D8274" s="1">
        <v>83902.84</v>
      </c>
      <c r="E8274" s="1">
        <v>164996.54</v>
      </c>
    </row>
    <row r="8275" spans="1:5" hidden="1">
      <c r="A8275" s="1">
        <v>1995</v>
      </c>
      <c r="B8275" s="1">
        <v>57</v>
      </c>
      <c r="C8275" s="1">
        <v>79124.649999999994</v>
      </c>
      <c r="D8275" s="1">
        <v>81049.16</v>
      </c>
      <c r="E8275" s="1">
        <v>160173.82</v>
      </c>
    </row>
    <row r="8276" spans="1:5" hidden="1">
      <c r="A8276" s="1">
        <v>1995</v>
      </c>
      <c r="B8276" s="1">
        <v>58</v>
      </c>
      <c r="C8276" s="1">
        <v>76917.429999999993</v>
      </c>
      <c r="D8276" s="1">
        <v>78418.759999999995</v>
      </c>
      <c r="E8276" s="1">
        <v>155336.19</v>
      </c>
    </row>
    <row r="8277" spans="1:5" hidden="1">
      <c r="A8277" s="1">
        <v>1995</v>
      </c>
      <c r="B8277" s="1">
        <v>59</v>
      </c>
      <c r="C8277" s="1">
        <v>74199.86</v>
      </c>
      <c r="D8277" s="1">
        <v>74922.05</v>
      </c>
      <c r="E8277" s="1">
        <v>149121.9</v>
      </c>
    </row>
    <row r="8278" spans="1:5" hidden="1">
      <c r="A8278" s="1">
        <v>1995</v>
      </c>
      <c r="B8278" s="1">
        <v>60</v>
      </c>
      <c r="C8278" s="1">
        <v>71900.899999999994</v>
      </c>
      <c r="D8278" s="1">
        <v>71804.399999999994</v>
      </c>
      <c r="E8278" s="1">
        <v>143705.29</v>
      </c>
    </row>
    <row r="8279" spans="1:5" hidden="1">
      <c r="A8279" s="1">
        <v>1995</v>
      </c>
      <c r="B8279" s="1">
        <v>61</v>
      </c>
      <c r="C8279" s="1">
        <v>70555.429999999993</v>
      </c>
      <c r="D8279" s="1">
        <v>70389.460000000006</v>
      </c>
      <c r="E8279" s="1">
        <v>140944.88</v>
      </c>
    </row>
    <row r="8280" spans="1:5" hidden="1">
      <c r="A8280" s="1">
        <v>1995</v>
      </c>
      <c r="B8280" s="1">
        <v>62</v>
      </c>
      <c r="C8280" s="1">
        <v>69927.710000000006</v>
      </c>
      <c r="D8280" s="1">
        <v>69618.820000000007</v>
      </c>
      <c r="E8280" s="1">
        <v>139546.53</v>
      </c>
    </row>
    <row r="8281" spans="1:5" hidden="1">
      <c r="A8281" s="1">
        <v>1995</v>
      </c>
      <c r="B8281" s="1">
        <v>63</v>
      </c>
      <c r="C8281" s="1">
        <v>70806.320000000007</v>
      </c>
      <c r="D8281" s="1">
        <v>70023.520000000004</v>
      </c>
      <c r="E8281" s="1">
        <v>140829.84</v>
      </c>
    </row>
    <row r="8282" spans="1:5" hidden="1">
      <c r="A8282" s="1">
        <v>1995</v>
      </c>
      <c r="B8282" s="1">
        <v>64</v>
      </c>
      <c r="C8282" s="1">
        <v>72186.289999999994</v>
      </c>
      <c r="D8282" s="1">
        <v>70813.89</v>
      </c>
      <c r="E8282" s="1">
        <v>143000.18</v>
      </c>
    </row>
    <row r="8283" spans="1:5" hidden="1">
      <c r="A8283" s="1">
        <v>1995</v>
      </c>
      <c r="B8283" s="1">
        <v>65</v>
      </c>
      <c r="C8283" s="1">
        <v>71805.91</v>
      </c>
      <c r="D8283" s="1">
        <v>70056.399999999994</v>
      </c>
      <c r="E8283" s="1">
        <v>141862.31</v>
      </c>
    </row>
    <row r="8284" spans="1:5" hidden="1">
      <c r="A8284" s="1">
        <v>1995</v>
      </c>
      <c r="B8284" s="1">
        <v>66</v>
      </c>
      <c r="C8284" s="1">
        <v>71021.88</v>
      </c>
      <c r="D8284" s="1">
        <v>68558.2</v>
      </c>
      <c r="E8284" s="1">
        <v>139580.07999999999</v>
      </c>
    </row>
    <row r="8285" spans="1:5" hidden="1">
      <c r="A8285" s="1">
        <v>1995</v>
      </c>
      <c r="B8285" s="1">
        <v>67</v>
      </c>
      <c r="C8285" s="1">
        <v>70608.84</v>
      </c>
      <c r="D8285" s="1">
        <v>67060.97</v>
      </c>
      <c r="E8285" s="1">
        <v>137669.79999999999</v>
      </c>
    </row>
    <row r="8286" spans="1:5" hidden="1">
      <c r="A8286" s="1">
        <v>1995</v>
      </c>
      <c r="B8286" s="1">
        <v>68</v>
      </c>
      <c r="C8286" s="1">
        <v>70215.7</v>
      </c>
      <c r="D8286" s="1">
        <v>65312.21</v>
      </c>
      <c r="E8286" s="1">
        <v>135527.91</v>
      </c>
    </row>
    <row r="8287" spans="1:5" hidden="1">
      <c r="A8287" s="1">
        <v>1995</v>
      </c>
      <c r="B8287" s="1">
        <v>69</v>
      </c>
      <c r="C8287" s="1">
        <v>69366.02</v>
      </c>
      <c r="D8287" s="1">
        <v>62839.83</v>
      </c>
      <c r="E8287" s="1">
        <v>132205.85</v>
      </c>
    </row>
    <row r="8288" spans="1:5" hidden="1">
      <c r="A8288" s="1">
        <v>1995</v>
      </c>
      <c r="B8288" s="1">
        <v>70</v>
      </c>
      <c r="C8288" s="1">
        <v>67519.39</v>
      </c>
      <c r="D8288" s="1">
        <v>59567.58</v>
      </c>
      <c r="E8288" s="1">
        <v>127086.98</v>
      </c>
    </row>
    <row r="8289" spans="1:5" hidden="1">
      <c r="A8289" s="1">
        <v>1995</v>
      </c>
      <c r="B8289" s="1">
        <v>71</v>
      </c>
      <c r="C8289" s="1">
        <v>66053.39</v>
      </c>
      <c r="D8289" s="1">
        <v>56636.09</v>
      </c>
      <c r="E8289" s="1">
        <v>122689.48</v>
      </c>
    </row>
    <row r="8290" spans="1:5" hidden="1">
      <c r="A8290" s="1">
        <v>1995</v>
      </c>
      <c r="B8290" s="1">
        <v>72</v>
      </c>
      <c r="C8290" s="1">
        <v>64634.09</v>
      </c>
      <c r="D8290" s="1">
        <v>53891.08</v>
      </c>
      <c r="E8290" s="1">
        <v>118525.17</v>
      </c>
    </row>
    <row r="8291" spans="1:5" hidden="1">
      <c r="A8291" s="1">
        <v>1995</v>
      </c>
      <c r="B8291" s="1">
        <v>73</v>
      </c>
      <c r="C8291" s="1">
        <v>63014.1</v>
      </c>
      <c r="D8291" s="1">
        <v>51164.79</v>
      </c>
      <c r="E8291" s="1">
        <v>114178.89</v>
      </c>
    </row>
    <row r="8292" spans="1:5" hidden="1">
      <c r="A8292" s="1">
        <v>1995</v>
      </c>
      <c r="B8292" s="1">
        <v>74</v>
      </c>
      <c r="C8292" s="1">
        <v>60127.57</v>
      </c>
      <c r="D8292" s="1">
        <v>47773.84</v>
      </c>
      <c r="E8292" s="1">
        <v>107901.4</v>
      </c>
    </row>
    <row r="8293" spans="1:5" hidden="1">
      <c r="A8293" s="1">
        <v>1995</v>
      </c>
      <c r="B8293" s="1">
        <v>75</v>
      </c>
      <c r="C8293" s="1">
        <v>54425.19</v>
      </c>
      <c r="D8293" s="1">
        <v>42241.19</v>
      </c>
      <c r="E8293" s="1">
        <v>96666.38</v>
      </c>
    </row>
    <row r="8294" spans="1:5" hidden="1">
      <c r="A8294" s="1">
        <v>1995</v>
      </c>
      <c r="B8294" s="1">
        <v>76</v>
      </c>
      <c r="C8294" s="1">
        <v>48166.16</v>
      </c>
      <c r="D8294" s="1">
        <v>36068.79</v>
      </c>
      <c r="E8294" s="1">
        <v>84234.96</v>
      </c>
    </row>
    <row r="8295" spans="1:5" hidden="1">
      <c r="A8295" s="1">
        <v>1995</v>
      </c>
      <c r="B8295" s="1">
        <v>77</v>
      </c>
      <c r="C8295" s="1">
        <v>45027.65</v>
      </c>
      <c r="D8295" s="1">
        <v>32497.62</v>
      </c>
      <c r="E8295" s="1">
        <v>77525.27</v>
      </c>
    </row>
    <row r="8296" spans="1:5" hidden="1">
      <c r="A8296" s="1">
        <v>1995</v>
      </c>
      <c r="B8296" s="1">
        <v>78</v>
      </c>
      <c r="C8296" s="1">
        <v>43894.63</v>
      </c>
      <c r="D8296" s="1">
        <v>30655.37</v>
      </c>
      <c r="E8296" s="1">
        <v>74549.990000000005</v>
      </c>
    </row>
    <row r="8297" spans="1:5" hidden="1">
      <c r="A8297" s="1">
        <v>1995</v>
      </c>
      <c r="B8297" s="1">
        <v>79</v>
      </c>
      <c r="C8297" s="1">
        <v>42289.55</v>
      </c>
      <c r="D8297" s="1">
        <v>28512.9</v>
      </c>
      <c r="E8297" s="1">
        <v>70802.45</v>
      </c>
    </row>
    <row r="8298" spans="1:5" hidden="1">
      <c r="A8298" s="1">
        <v>1995</v>
      </c>
      <c r="B8298" s="1">
        <v>80</v>
      </c>
      <c r="C8298" s="1">
        <v>41263.07</v>
      </c>
      <c r="D8298" s="1">
        <v>26165.8</v>
      </c>
      <c r="E8298" s="1">
        <v>67428.86</v>
      </c>
    </row>
    <row r="8299" spans="1:5" hidden="1">
      <c r="A8299" s="1">
        <v>1995</v>
      </c>
      <c r="B8299" s="1">
        <v>81</v>
      </c>
      <c r="C8299" s="1">
        <v>38514.379999999997</v>
      </c>
      <c r="D8299" s="1">
        <v>23391.97</v>
      </c>
      <c r="E8299" s="1">
        <v>61906.36</v>
      </c>
    </row>
    <row r="8300" spans="1:5" hidden="1">
      <c r="A8300" s="1">
        <v>1995</v>
      </c>
      <c r="B8300" s="1">
        <v>82</v>
      </c>
      <c r="C8300" s="1">
        <v>34695.599999999999</v>
      </c>
      <c r="D8300" s="1">
        <v>20096.900000000001</v>
      </c>
      <c r="E8300" s="1">
        <v>54792.49</v>
      </c>
    </row>
    <row r="8301" spans="1:5" hidden="1">
      <c r="A8301" s="1">
        <v>1995</v>
      </c>
      <c r="B8301" s="1">
        <v>83</v>
      </c>
      <c r="C8301" s="1">
        <v>30921.31</v>
      </c>
      <c r="D8301" s="1">
        <v>17060.990000000002</v>
      </c>
      <c r="E8301" s="1">
        <v>47982.29</v>
      </c>
    </row>
    <row r="8302" spans="1:5" hidden="1">
      <c r="A8302" s="1">
        <v>1995</v>
      </c>
      <c r="B8302" s="1">
        <v>84</v>
      </c>
      <c r="C8302" s="1">
        <v>27477.53</v>
      </c>
      <c r="D8302" s="1">
        <v>14367.7</v>
      </c>
      <c r="E8302" s="1">
        <v>41845.230000000003</v>
      </c>
    </row>
    <row r="8303" spans="1:5" hidden="1">
      <c r="A8303" s="1">
        <v>1995</v>
      </c>
      <c r="B8303" s="1">
        <v>85</v>
      </c>
      <c r="C8303" s="1">
        <v>24105.72</v>
      </c>
      <c r="D8303" s="1">
        <v>12100.53</v>
      </c>
      <c r="E8303" s="1">
        <v>36206.25</v>
      </c>
    </row>
    <row r="8304" spans="1:5" hidden="1">
      <c r="A8304" s="1">
        <v>1995</v>
      </c>
      <c r="B8304" s="1">
        <v>86</v>
      </c>
      <c r="C8304" s="1">
        <v>20643.48</v>
      </c>
      <c r="D8304" s="1">
        <v>9865.5</v>
      </c>
      <c r="E8304" s="1">
        <v>30508.98</v>
      </c>
    </row>
    <row r="8305" spans="1:5" hidden="1">
      <c r="A8305" s="1">
        <v>1995</v>
      </c>
      <c r="B8305" s="1">
        <v>87</v>
      </c>
      <c r="C8305" s="1">
        <v>17708.830000000002</v>
      </c>
      <c r="D8305" s="1">
        <v>7942.3</v>
      </c>
      <c r="E8305" s="1">
        <v>25651.14</v>
      </c>
    </row>
    <row r="8306" spans="1:5" hidden="1">
      <c r="A8306" s="1">
        <v>1995</v>
      </c>
      <c r="B8306" s="1">
        <v>88</v>
      </c>
      <c r="C8306" s="1">
        <v>14987.94</v>
      </c>
      <c r="D8306" s="1">
        <v>6341.19</v>
      </c>
      <c r="E8306" s="1">
        <v>21329.13</v>
      </c>
    </row>
    <row r="8307" spans="1:5" hidden="1">
      <c r="A8307" s="1">
        <v>1995</v>
      </c>
      <c r="B8307" s="1">
        <v>89</v>
      </c>
      <c r="C8307" s="1">
        <v>12524.94</v>
      </c>
      <c r="D8307" s="1">
        <v>4952.92</v>
      </c>
      <c r="E8307" s="1">
        <v>17477.86</v>
      </c>
    </row>
    <row r="8308" spans="1:5" hidden="1">
      <c r="A8308" s="1">
        <v>1995</v>
      </c>
      <c r="B8308" s="1">
        <v>90</v>
      </c>
      <c r="C8308" s="1">
        <v>10188.66</v>
      </c>
      <c r="D8308" s="1">
        <v>3751.57</v>
      </c>
      <c r="E8308" s="1">
        <v>13940.23</v>
      </c>
    </row>
    <row r="8309" spans="1:5" hidden="1">
      <c r="A8309" s="1">
        <v>1995</v>
      </c>
      <c r="B8309" s="1">
        <v>91</v>
      </c>
      <c r="C8309" s="1">
        <v>8022.87</v>
      </c>
      <c r="D8309" s="1">
        <v>2807.79</v>
      </c>
      <c r="E8309" s="1">
        <v>10830.67</v>
      </c>
    </row>
    <row r="8310" spans="1:5" hidden="1">
      <c r="A8310" s="1">
        <v>1995</v>
      </c>
      <c r="B8310" s="1">
        <v>92</v>
      </c>
      <c r="C8310" s="1">
        <v>6276.73</v>
      </c>
      <c r="D8310" s="1">
        <v>2038.91</v>
      </c>
      <c r="E8310" s="1">
        <v>8315.65</v>
      </c>
    </row>
    <row r="8311" spans="1:5" hidden="1">
      <c r="A8311" s="1">
        <v>1995</v>
      </c>
      <c r="B8311" s="1">
        <v>93</v>
      </c>
      <c r="C8311" s="1">
        <v>4910.18</v>
      </c>
      <c r="D8311" s="1">
        <v>1430.86</v>
      </c>
      <c r="E8311" s="1">
        <v>6341.04</v>
      </c>
    </row>
    <row r="8312" spans="1:5" hidden="1">
      <c r="A8312" s="1">
        <v>1995</v>
      </c>
      <c r="B8312" s="1">
        <v>94</v>
      </c>
      <c r="C8312" s="1">
        <v>3832.22</v>
      </c>
      <c r="D8312" s="1">
        <v>1046.27</v>
      </c>
      <c r="E8312" s="1">
        <v>4878.49</v>
      </c>
    </row>
    <row r="8313" spans="1:5" hidden="1">
      <c r="A8313" s="1">
        <v>1995</v>
      </c>
      <c r="B8313" s="1">
        <v>95</v>
      </c>
      <c r="C8313" s="1">
        <v>2851.09</v>
      </c>
      <c r="D8313" s="1">
        <v>711.9</v>
      </c>
      <c r="E8313" s="1">
        <v>3562.99</v>
      </c>
    </row>
    <row r="8314" spans="1:5" hidden="1">
      <c r="A8314" s="1">
        <v>1995</v>
      </c>
      <c r="B8314" s="1">
        <v>96</v>
      </c>
      <c r="C8314" s="1">
        <v>1987.56</v>
      </c>
      <c r="D8314" s="1">
        <v>425.16</v>
      </c>
      <c r="E8314" s="1">
        <v>2412.71</v>
      </c>
    </row>
    <row r="8315" spans="1:5" hidden="1">
      <c r="A8315" s="1">
        <v>1995</v>
      </c>
      <c r="B8315" s="1">
        <v>97</v>
      </c>
      <c r="C8315" s="1">
        <v>1411.68</v>
      </c>
      <c r="D8315" s="1">
        <v>271.68</v>
      </c>
      <c r="E8315" s="1">
        <v>1683.37</v>
      </c>
    </row>
    <row r="8316" spans="1:5" hidden="1">
      <c r="A8316" s="1">
        <v>1995</v>
      </c>
      <c r="B8316" s="1">
        <v>98</v>
      </c>
      <c r="C8316" s="1">
        <v>920.34</v>
      </c>
      <c r="D8316" s="1">
        <v>173.14</v>
      </c>
      <c r="E8316" s="1">
        <v>1093.48</v>
      </c>
    </row>
    <row r="8317" spans="1:5" hidden="1">
      <c r="A8317" s="1">
        <v>1995</v>
      </c>
      <c r="B8317" s="1">
        <v>99</v>
      </c>
      <c r="C8317" s="1">
        <v>607.48</v>
      </c>
      <c r="D8317" s="1">
        <v>108.89</v>
      </c>
      <c r="E8317" s="1">
        <v>716.37</v>
      </c>
    </row>
    <row r="8318" spans="1:5" hidden="1">
      <c r="A8318" s="1">
        <v>1995</v>
      </c>
      <c r="B8318" s="1">
        <v>100</v>
      </c>
      <c r="C8318" s="1">
        <v>422.26</v>
      </c>
      <c r="D8318" s="1">
        <v>68.650000000000006</v>
      </c>
      <c r="E8318" s="1">
        <v>490.91</v>
      </c>
    </row>
    <row r="8319" spans="1:5" hidden="1">
      <c r="A8319" s="1">
        <v>1995</v>
      </c>
      <c r="B8319" s="1">
        <v>101</v>
      </c>
      <c r="C8319" s="1">
        <v>271.52999999999997</v>
      </c>
      <c r="D8319" s="1">
        <v>36.979999999999997</v>
      </c>
      <c r="E8319" s="1">
        <v>308.51</v>
      </c>
    </row>
    <row r="8320" spans="1:5" hidden="1">
      <c r="A8320" s="1">
        <v>1995</v>
      </c>
      <c r="B8320" s="1">
        <v>102</v>
      </c>
      <c r="C8320" s="1">
        <v>172.86</v>
      </c>
      <c r="D8320" s="1">
        <v>24.95</v>
      </c>
      <c r="E8320" s="1">
        <v>197.81</v>
      </c>
    </row>
    <row r="8321" spans="1:5" hidden="1">
      <c r="A8321" s="1">
        <v>1995</v>
      </c>
      <c r="B8321" s="1">
        <v>103</v>
      </c>
      <c r="C8321" s="1">
        <v>104.01</v>
      </c>
      <c r="D8321" s="1">
        <v>16.63</v>
      </c>
      <c r="E8321" s="1">
        <v>120.64</v>
      </c>
    </row>
    <row r="8322" spans="1:5" hidden="1">
      <c r="A8322" s="1">
        <v>1995</v>
      </c>
      <c r="B8322" s="1">
        <v>104</v>
      </c>
      <c r="C8322" s="1">
        <v>59.01</v>
      </c>
      <c r="D8322" s="1">
        <v>8.99</v>
      </c>
      <c r="E8322" s="1">
        <v>68</v>
      </c>
    </row>
    <row r="8323" spans="1:5" hidden="1">
      <c r="A8323" s="1">
        <v>1995</v>
      </c>
      <c r="B8323" s="1">
        <v>105</v>
      </c>
      <c r="C8323" s="1">
        <v>29.95</v>
      </c>
      <c r="D8323" s="1">
        <v>4.83</v>
      </c>
      <c r="E8323" s="1">
        <v>34.78</v>
      </c>
    </row>
    <row r="8324" spans="1:5" hidden="1">
      <c r="A8324" s="1">
        <v>1995</v>
      </c>
      <c r="B8324" s="1">
        <v>106</v>
      </c>
      <c r="C8324" s="1">
        <v>12.23</v>
      </c>
      <c r="D8324" s="1">
        <v>2.19</v>
      </c>
      <c r="E8324" s="1">
        <v>14.42</v>
      </c>
    </row>
    <row r="8325" spans="1:5" hidden="1">
      <c r="A8325" s="1">
        <v>1995</v>
      </c>
      <c r="B8325" s="1">
        <v>107</v>
      </c>
      <c r="C8325" s="1">
        <v>6.09</v>
      </c>
      <c r="D8325" s="1">
        <v>0.69</v>
      </c>
      <c r="E8325" s="1">
        <v>6.78</v>
      </c>
    </row>
    <row r="8326" spans="1:5" hidden="1">
      <c r="A8326" s="1">
        <v>1995</v>
      </c>
      <c r="B8326" s="1">
        <v>108</v>
      </c>
      <c r="C8326" s="1">
        <v>2.44</v>
      </c>
      <c r="D8326" s="1">
        <v>0</v>
      </c>
      <c r="E8326" s="1">
        <v>2.44</v>
      </c>
    </row>
    <row r="8327" spans="1:5" hidden="1">
      <c r="A8327" s="1">
        <v>1995</v>
      </c>
      <c r="B8327" s="1">
        <v>109</v>
      </c>
      <c r="C8327" s="1">
        <v>0.42</v>
      </c>
      <c r="D8327" s="1">
        <v>0</v>
      </c>
      <c r="E8327" s="1">
        <v>0.42</v>
      </c>
    </row>
    <row r="8328" spans="1:5" hidden="1">
      <c r="A8328" s="1">
        <v>1995</v>
      </c>
      <c r="B8328" s="1" t="s">
        <v>121</v>
      </c>
      <c r="C8328" s="1">
        <v>1.08</v>
      </c>
      <c r="D8328" s="1">
        <v>0</v>
      </c>
      <c r="E8328" s="1">
        <v>1.08</v>
      </c>
    </row>
    <row r="8329" spans="1:5" hidden="1">
      <c r="A8329" s="1">
        <v>1996</v>
      </c>
      <c r="B8329" s="1">
        <v>0</v>
      </c>
      <c r="C8329" s="1">
        <v>123230.99</v>
      </c>
      <c r="D8329" s="1">
        <v>129954.79</v>
      </c>
      <c r="E8329" s="1">
        <v>253185.78</v>
      </c>
    </row>
    <row r="8330" spans="1:5" hidden="1">
      <c r="A8330" s="1">
        <v>1996</v>
      </c>
      <c r="B8330" s="1">
        <v>1</v>
      </c>
      <c r="C8330" s="1">
        <v>125751.74</v>
      </c>
      <c r="D8330" s="1">
        <v>132629.95000000001</v>
      </c>
      <c r="E8330" s="1">
        <v>258381.69</v>
      </c>
    </row>
    <row r="8331" spans="1:5" hidden="1">
      <c r="A8331" s="1">
        <v>1996</v>
      </c>
      <c r="B8331" s="1">
        <v>2</v>
      </c>
      <c r="C8331" s="1">
        <v>126337.36</v>
      </c>
      <c r="D8331" s="1">
        <v>133222.64000000001</v>
      </c>
      <c r="E8331" s="1">
        <v>259559.99</v>
      </c>
    </row>
    <row r="8332" spans="1:5" hidden="1">
      <c r="A8332" s="1">
        <v>1996</v>
      </c>
      <c r="B8332" s="1">
        <v>3</v>
      </c>
      <c r="C8332" s="1">
        <v>126384.76</v>
      </c>
      <c r="D8332" s="1">
        <v>133214.07</v>
      </c>
      <c r="E8332" s="1">
        <v>259598.83</v>
      </c>
    </row>
    <row r="8333" spans="1:5" hidden="1">
      <c r="A8333" s="1">
        <v>1996</v>
      </c>
      <c r="B8333" s="1">
        <v>4</v>
      </c>
      <c r="C8333" s="1">
        <v>127017.26</v>
      </c>
      <c r="D8333" s="1">
        <v>133752.6</v>
      </c>
      <c r="E8333" s="1">
        <v>260769.85</v>
      </c>
    </row>
    <row r="8334" spans="1:5" hidden="1">
      <c r="A8334" s="1">
        <v>1996</v>
      </c>
      <c r="B8334" s="1">
        <v>5</v>
      </c>
      <c r="C8334" s="1">
        <v>128717.84</v>
      </c>
      <c r="D8334" s="1">
        <v>135407.12</v>
      </c>
      <c r="E8334" s="1">
        <v>264124.96000000002</v>
      </c>
    </row>
    <row r="8335" spans="1:5" hidden="1">
      <c r="A8335" s="1">
        <v>1996</v>
      </c>
      <c r="B8335" s="1">
        <v>6</v>
      </c>
      <c r="C8335" s="1">
        <v>128579.02</v>
      </c>
      <c r="D8335" s="1">
        <v>135284.14000000001</v>
      </c>
      <c r="E8335" s="1">
        <v>263863.15999999997</v>
      </c>
    </row>
    <row r="8336" spans="1:5" hidden="1">
      <c r="A8336" s="1">
        <v>1996</v>
      </c>
      <c r="B8336" s="1">
        <v>7</v>
      </c>
      <c r="C8336" s="1">
        <v>126371.74</v>
      </c>
      <c r="D8336" s="1">
        <v>132855.03</v>
      </c>
      <c r="E8336" s="1">
        <v>259226.77</v>
      </c>
    </row>
    <row r="8337" spans="1:5" hidden="1">
      <c r="A8337" s="1">
        <v>1996</v>
      </c>
      <c r="B8337" s="1">
        <v>8</v>
      </c>
      <c r="C8337" s="1">
        <v>124727.33</v>
      </c>
      <c r="D8337" s="1">
        <v>131016.03</v>
      </c>
      <c r="E8337" s="1">
        <v>255743.37</v>
      </c>
    </row>
    <row r="8338" spans="1:5" hidden="1">
      <c r="A8338" s="1">
        <v>1996</v>
      </c>
      <c r="B8338" s="1">
        <v>9</v>
      </c>
      <c r="C8338" s="1">
        <v>125875.47</v>
      </c>
      <c r="D8338" s="1">
        <v>132230.01</v>
      </c>
      <c r="E8338" s="1">
        <v>258105.48</v>
      </c>
    </row>
    <row r="8339" spans="1:5" hidden="1">
      <c r="A8339" s="1">
        <v>1996</v>
      </c>
      <c r="B8339" s="1">
        <v>10</v>
      </c>
      <c r="C8339" s="1">
        <v>126189.52</v>
      </c>
      <c r="D8339" s="1">
        <v>132398.79999999999</v>
      </c>
      <c r="E8339" s="1">
        <v>258588.31</v>
      </c>
    </row>
    <row r="8340" spans="1:5" hidden="1">
      <c r="A8340" s="1">
        <v>1996</v>
      </c>
      <c r="B8340" s="1">
        <v>11</v>
      </c>
      <c r="C8340" s="1">
        <v>127252.47</v>
      </c>
      <c r="D8340" s="1">
        <v>133117.57</v>
      </c>
      <c r="E8340" s="1">
        <v>260370.04</v>
      </c>
    </row>
    <row r="8341" spans="1:5" hidden="1">
      <c r="A8341" s="1">
        <v>1996</v>
      </c>
      <c r="B8341" s="1">
        <v>12</v>
      </c>
      <c r="C8341" s="1">
        <v>126979.47</v>
      </c>
      <c r="D8341" s="1">
        <v>133064.67000000001</v>
      </c>
      <c r="E8341" s="1">
        <v>260044.14</v>
      </c>
    </row>
    <row r="8342" spans="1:5" hidden="1">
      <c r="A8342" s="1">
        <v>1996</v>
      </c>
      <c r="B8342" s="1">
        <v>13</v>
      </c>
      <c r="C8342" s="1">
        <v>127562.47</v>
      </c>
      <c r="D8342" s="1">
        <v>134345.31</v>
      </c>
      <c r="E8342" s="1">
        <v>261907.78</v>
      </c>
    </row>
    <row r="8343" spans="1:5" hidden="1">
      <c r="A8343" s="1">
        <v>1996</v>
      </c>
      <c r="B8343" s="1">
        <v>14</v>
      </c>
      <c r="C8343" s="1">
        <v>125909.46</v>
      </c>
      <c r="D8343" s="1">
        <v>132745.64000000001</v>
      </c>
      <c r="E8343" s="1">
        <v>258655.1</v>
      </c>
    </row>
    <row r="8344" spans="1:5" hidden="1">
      <c r="A8344" s="1">
        <v>1996</v>
      </c>
      <c r="B8344" s="1">
        <v>15</v>
      </c>
      <c r="C8344" s="1">
        <v>124652.83</v>
      </c>
      <c r="D8344" s="1">
        <v>131133.67000000001</v>
      </c>
      <c r="E8344" s="1">
        <v>255786.5</v>
      </c>
    </row>
    <row r="8345" spans="1:5" hidden="1">
      <c r="A8345" s="1">
        <v>1996</v>
      </c>
      <c r="B8345" s="1">
        <v>16</v>
      </c>
      <c r="C8345" s="1">
        <v>122641.14</v>
      </c>
      <c r="D8345" s="1">
        <v>129170.01</v>
      </c>
      <c r="E8345" s="1">
        <v>251811.14</v>
      </c>
    </row>
    <row r="8346" spans="1:5" hidden="1">
      <c r="A8346" s="1">
        <v>1996</v>
      </c>
      <c r="B8346" s="1">
        <v>17</v>
      </c>
      <c r="C8346" s="1">
        <v>122645.17</v>
      </c>
      <c r="D8346" s="1">
        <v>129282.38</v>
      </c>
      <c r="E8346" s="1">
        <v>251927.55</v>
      </c>
    </row>
    <row r="8347" spans="1:5" hidden="1">
      <c r="A8347" s="1">
        <v>1996</v>
      </c>
      <c r="B8347" s="1">
        <v>18</v>
      </c>
      <c r="C8347" s="1">
        <v>123269.46</v>
      </c>
      <c r="D8347" s="1">
        <v>129578.04</v>
      </c>
      <c r="E8347" s="1">
        <v>252847.5</v>
      </c>
    </row>
    <row r="8348" spans="1:5" hidden="1">
      <c r="A8348" s="1">
        <v>1996</v>
      </c>
      <c r="B8348" s="1">
        <v>19</v>
      </c>
      <c r="C8348" s="1">
        <v>125451.94</v>
      </c>
      <c r="D8348" s="1">
        <v>131063.59</v>
      </c>
      <c r="E8348" s="1">
        <v>256515.52</v>
      </c>
    </row>
    <row r="8349" spans="1:5" hidden="1">
      <c r="A8349" s="1">
        <v>1996</v>
      </c>
      <c r="B8349" s="1">
        <v>20</v>
      </c>
      <c r="C8349" s="1">
        <v>128604.84</v>
      </c>
      <c r="D8349" s="1">
        <v>133707.42000000001</v>
      </c>
      <c r="E8349" s="1">
        <v>262312.26</v>
      </c>
    </row>
    <row r="8350" spans="1:5" hidden="1">
      <c r="A8350" s="1">
        <v>1996</v>
      </c>
      <c r="B8350" s="1">
        <v>21</v>
      </c>
      <c r="C8350" s="1">
        <v>132389.28</v>
      </c>
      <c r="D8350" s="1">
        <v>136880.70000000001</v>
      </c>
      <c r="E8350" s="1">
        <v>269269.98</v>
      </c>
    </row>
    <row r="8351" spans="1:5" hidden="1">
      <c r="A8351" s="1">
        <v>1996</v>
      </c>
      <c r="B8351" s="1">
        <v>22</v>
      </c>
      <c r="C8351" s="1">
        <v>135516.34</v>
      </c>
      <c r="D8351" s="1">
        <v>139720.95999999999</v>
      </c>
      <c r="E8351" s="1">
        <v>275237.31</v>
      </c>
    </row>
    <row r="8352" spans="1:5" hidden="1">
      <c r="A8352" s="1">
        <v>1996</v>
      </c>
      <c r="B8352" s="1">
        <v>23</v>
      </c>
      <c r="C8352" s="1">
        <v>140737.67000000001</v>
      </c>
      <c r="D8352" s="1">
        <v>144478.95000000001</v>
      </c>
      <c r="E8352" s="1">
        <v>285216.62</v>
      </c>
    </row>
    <row r="8353" spans="1:5" hidden="1">
      <c r="A8353" s="1">
        <v>1996</v>
      </c>
      <c r="B8353" s="1">
        <v>24</v>
      </c>
      <c r="C8353" s="1">
        <v>145951.76999999999</v>
      </c>
      <c r="D8353" s="1">
        <v>148648.78</v>
      </c>
      <c r="E8353" s="1">
        <v>294600.56</v>
      </c>
    </row>
    <row r="8354" spans="1:5" hidden="1">
      <c r="A8354" s="1">
        <v>1996</v>
      </c>
      <c r="B8354" s="1">
        <v>25</v>
      </c>
      <c r="C8354" s="1">
        <v>149236.87</v>
      </c>
      <c r="D8354" s="1">
        <v>150787.47</v>
      </c>
      <c r="E8354" s="1">
        <v>300024.34000000003</v>
      </c>
    </row>
    <row r="8355" spans="1:5" hidden="1">
      <c r="A8355" s="1">
        <v>1996</v>
      </c>
      <c r="B8355" s="1">
        <v>26</v>
      </c>
      <c r="C8355" s="1">
        <v>142019.51999999999</v>
      </c>
      <c r="D8355" s="1">
        <v>142951.32</v>
      </c>
      <c r="E8355" s="1">
        <v>284970.84000000003</v>
      </c>
    </row>
    <row r="8356" spans="1:5" hidden="1">
      <c r="A8356" s="1">
        <v>1996</v>
      </c>
      <c r="B8356" s="1">
        <v>27</v>
      </c>
      <c r="C8356" s="1">
        <v>140330.23000000001</v>
      </c>
      <c r="D8356" s="1">
        <v>140816.03</v>
      </c>
      <c r="E8356" s="1">
        <v>281146.26</v>
      </c>
    </row>
    <row r="8357" spans="1:5" hidden="1">
      <c r="A8357" s="1">
        <v>1996</v>
      </c>
      <c r="B8357" s="1">
        <v>28</v>
      </c>
      <c r="C8357" s="1">
        <v>136616.03</v>
      </c>
      <c r="D8357" s="1">
        <v>136593.34</v>
      </c>
      <c r="E8357" s="1">
        <v>273209.37</v>
      </c>
    </row>
    <row r="8358" spans="1:5" hidden="1">
      <c r="A8358" s="1">
        <v>1996</v>
      </c>
      <c r="B8358" s="1">
        <v>29</v>
      </c>
      <c r="C8358" s="1">
        <v>136582.87</v>
      </c>
      <c r="D8358" s="1">
        <v>136183.29999999999</v>
      </c>
      <c r="E8358" s="1">
        <v>272766.15999999997</v>
      </c>
    </row>
    <row r="8359" spans="1:5" hidden="1">
      <c r="A8359" s="1">
        <v>1996</v>
      </c>
      <c r="B8359" s="1">
        <v>30</v>
      </c>
      <c r="C8359" s="1">
        <v>137319.21</v>
      </c>
      <c r="D8359" s="1">
        <v>136433.35999999999</v>
      </c>
      <c r="E8359" s="1">
        <v>273752.57</v>
      </c>
    </row>
    <row r="8360" spans="1:5" hidden="1">
      <c r="A8360" s="1">
        <v>1996</v>
      </c>
      <c r="B8360" s="1">
        <v>31</v>
      </c>
      <c r="C8360" s="1">
        <v>140381.9</v>
      </c>
      <c r="D8360" s="1">
        <v>139744.48000000001</v>
      </c>
      <c r="E8360" s="1">
        <v>280126.39</v>
      </c>
    </row>
    <row r="8361" spans="1:5" hidden="1">
      <c r="A8361" s="1">
        <v>1996</v>
      </c>
      <c r="B8361" s="1">
        <v>32</v>
      </c>
      <c r="C8361" s="1">
        <v>144830.24</v>
      </c>
      <c r="D8361" s="1">
        <v>144268.48000000001</v>
      </c>
      <c r="E8361" s="1">
        <v>289098.73</v>
      </c>
    </row>
    <row r="8362" spans="1:5" hidden="1">
      <c r="A8362" s="1">
        <v>1996</v>
      </c>
      <c r="B8362" s="1">
        <v>33</v>
      </c>
      <c r="C8362" s="1">
        <v>147980.21</v>
      </c>
      <c r="D8362" s="1">
        <v>147470.04999999999</v>
      </c>
      <c r="E8362" s="1">
        <v>295450.26</v>
      </c>
    </row>
    <row r="8363" spans="1:5" hidden="1">
      <c r="A8363" s="1">
        <v>1996</v>
      </c>
      <c r="B8363" s="1">
        <v>34</v>
      </c>
      <c r="C8363" s="1">
        <v>149789.29</v>
      </c>
      <c r="D8363" s="1">
        <v>149415.06</v>
      </c>
      <c r="E8363" s="1">
        <v>299204.34999999998</v>
      </c>
    </row>
    <row r="8364" spans="1:5" hidden="1">
      <c r="A8364" s="1">
        <v>1996</v>
      </c>
      <c r="B8364" s="1">
        <v>35</v>
      </c>
      <c r="C8364" s="1">
        <v>149680.59</v>
      </c>
      <c r="D8364" s="1">
        <v>149294.21</v>
      </c>
      <c r="E8364" s="1">
        <v>298974.8</v>
      </c>
    </row>
    <row r="8365" spans="1:5" hidden="1">
      <c r="A8365" s="1">
        <v>1996</v>
      </c>
      <c r="B8365" s="1">
        <v>36</v>
      </c>
      <c r="C8365" s="1">
        <v>147774.32999999999</v>
      </c>
      <c r="D8365" s="1">
        <v>146934.72</v>
      </c>
      <c r="E8365" s="1">
        <v>294709.05</v>
      </c>
    </row>
    <row r="8366" spans="1:5" hidden="1">
      <c r="A8366" s="1">
        <v>1996</v>
      </c>
      <c r="B8366" s="1">
        <v>37</v>
      </c>
      <c r="C8366" s="1">
        <v>144815.37</v>
      </c>
      <c r="D8366" s="1">
        <v>144046.07</v>
      </c>
      <c r="E8366" s="1">
        <v>288861.44</v>
      </c>
    </row>
    <row r="8367" spans="1:5" hidden="1">
      <c r="A8367" s="1">
        <v>1996</v>
      </c>
      <c r="B8367" s="1">
        <v>38</v>
      </c>
      <c r="C8367" s="1">
        <v>142742.97</v>
      </c>
      <c r="D8367" s="1">
        <v>142130.49</v>
      </c>
      <c r="E8367" s="1">
        <v>284873.46000000002</v>
      </c>
    </row>
    <row r="8368" spans="1:5" hidden="1">
      <c r="A8368" s="1">
        <v>1996</v>
      </c>
      <c r="B8368" s="1">
        <v>39</v>
      </c>
      <c r="C8368" s="1">
        <v>140645.82</v>
      </c>
      <c r="D8368" s="1">
        <v>140255.70000000001</v>
      </c>
      <c r="E8368" s="1">
        <v>280901.52</v>
      </c>
    </row>
    <row r="8369" spans="1:5" hidden="1">
      <c r="A8369" s="1">
        <v>1996</v>
      </c>
      <c r="B8369" s="1">
        <v>40</v>
      </c>
      <c r="C8369" s="1">
        <v>138501.09</v>
      </c>
      <c r="D8369" s="1">
        <v>138019.32</v>
      </c>
      <c r="E8369" s="1">
        <v>276520.40000000002</v>
      </c>
    </row>
    <row r="8370" spans="1:5" hidden="1">
      <c r="A8370" s="1">
        <v>1996</v>
      </c>
      <c r="B8370" s="1">
        <v>41</v>
      </c>
      <c r="C8370" s="1">
        <v>137282.85</v>
      </c>
      <c r="D8370" s="1">
        <v>136038.20000000001</v>
      </c>
      <c r="E8370" s="1">
        <v>273321.05</v>
      </c>
    </row>
    <row r="8371" spans="1:5" hidden="1">
      <c r="A8371" s="1">
        <v>1996</v>
      </c>
      <c r="B8371" s="1">
        <v>42</v>
      </c>
      <c r="C8371" s="1">
        <v>136446.82999999999</v>
      </c>
      <c r="D8371" s="1">
        <v>135109.71</v>
      </c>
      <c r="E8371" s="1">
        <v>271556.53000000003</v>
      </c>
    </row>
    <row r="8372" spans="1:5" hidden="1">
      <c r="A8372" s="1">
        <v>1996</v>
      </c>
      <c r="B8372" s="1">
        <v>43</v>
      </c>
      <c r="C8372" s="1">
        <v>133791.85999999999</v>
      </c>
      <c r="D8372" s="1">
        <v>133349.91</v>
      </c>
      <c r="E8372" s="1">
        <v>267141.77</v>
      </c>
    </row>
    <row r="8373" spans="1:5" hidden="1">
      <c r="A8373" s="1">
        <v>1996</v>
      </c>
      <c r="B8373" s="1">
        <v>44</v>
      </c>
      <c r="C8373" s="1">
        <v>130699.97</v>
      </c>
      <c r="D8373" s="1">
        <v>130977</v>
      </c>
      <c r="E8373" s="1">
        <v>261676.97</v>
      </c>
    </row>
    <row r="8374" spans="1:5" hidden="1">
      <c r="A8374" s="1">
        <v>1996</v>
      </c>
      <c r="B8374" s="1">
        <v>45</v>
      </c>
      <c r="C8374" s="1">
        <v>129444.14</v>
      </c>
      <c r="D8374" s="1">
        <v>130398.2</v>
      </c>
      <c r="E8374" s="1">
        <v>259842.33</v>
      </c>
    </row>
    <row r="8375" spans="1:5" hidden="1">
      <c r="A8375" s="1">
        <v>1996</v>
      </c>
      <c r="B8375" s="1">
        <v>46</v>
      </c>
      <c r="C8375" s="1">
        <v>127858.39</v>
      </c>
      <c r="D8375" s="1">
        <v>129539.9</v>
      </c>
      <c r="E8375" s="1">
        <v>257398.28</v>
      </c>
    </row>
    <row r="8376" spans="1:5" hidden="1">
      <c r="A8376" s="1">
        <v>1996</v>
      </c>
      <c r="B8376" s="1">
        <v>47</v>
      </c>
      <c r="C8376" s="1">
        <v>125609.18</v>
      </c>
      <c r="D8376" s="1">
        <v>128144.52</v>
      </c>
      <c r="E8376" s="1">
        <v>253753.7</v>
      </c>
    </row>
    <row r="8377" spans="1:5" hidden="1">
      <c r="A8377" s="1">
        <v>1996</v>
      </c>
      <c r="B8377" s="1">
        <v>48</v>
      </c>
      <c r="C8377" s="1">
        <v>126269.86</v>
      </c>
      <c r="D8377" s="1">
        <v>130068.97</v>
      </c>
      <c r="E8377" s="1">
        <v>256338.83</v>
      </c>
    </row>
    <row r="8378" spans="1:5" hidden="1">
      <c r="A8378" s="1">
        <v>1996</v>
      </c>
      <c r="B8378" s="1">
        <v>49</v>
      </c>
      <c r="C8378" s="1">
        <v>123018.34</v>
      </c>
      <c r="D8378" s="1">
        <v>127860.27</v>
      </c>
      <c r="E8378" s="1">
        <v>250878.61</v>
      </c>
    </row>
    <row r="8379" spans="1:5" hidden="1">
      <c r="A8379" s="1">
        <v>1996</v>
      </c>
      <c r="B8379" s="1">
        <v>50</v>
      </c>
      <c r="C8379" s="1">
        <v>112320.45</v>
      </c>
      <c r="D8379" s="1">
        <v>116816.6</v>
      </c>
      <c r="E8379" s="1">
        <v>229137.05</v>
      </c>
    </row>
    <row r="8380" spans="1:5" hidden="1">
      <c r="A8380" s="1">
        <v>1996</v>
      </c>
      <c r="B8380" s="1">
        <v>51</v>
      </c>
      <c r="C8380" s="1">
        <v>104957.11</v>
      </c>
      <c r="D8380" s="1">
        <v>109010.19</v>
      </c>
      <c r="E8380" s="1">
        <v>213967.3</v>
      </c>
    </row>
    <row r="8381" spans="1:5" hidden="1">
      <c r="A8381" s="1">
        <v>1996</v>
      </c>
      <c r="B8381" s="1">
        <v>52</v>
      </c>
      <c r="C8381" s="1">
        <v>99783.09</v>
      </c>
      <c r="D8381" s="1">
        <v>103755.64</v>
      </c>
      <c r="E8381" s="1">
        <v>203538.73</v>
      </c>
    </row>
    <row r="8382" spans="1:5" hidden="1">
      <c r="A8382" s="1">
        <v>1996</v>
      </c>
      <c r="B8382" s="1">
        <v>53</v>
      </c>
      <c r="C8382" s="1">
        <v>93474</v>
      </c>
      <c r="D8382" s="1">
        <v>97405.98</v>
      </c>
      <c r="E8382" s="1">
        <v>190879.98</v>
      </c>
    </row>
    <row r="8383" spans="1:5" hidden="1">
      <c r="A8383" s="1">
        <v>1996</v>
      </c>
      <c r="B8383" s="1">
        <v>54</v>
      </c>
      <c r="C8383" s="1">
        <v>89252.31</v>
      </c>
      <c r="D8383" s="1">
        <v>93024.2</v>
      </c>
      <c r="E8383" s="1">
        <v>182276.51</v>
      </c>
    </row>
    <row r="8384" spans="1:5" hidden="1">
      <c r="A8384" s="1">
        <v>1996</v>
      </c>
      <c r="B8384" s="1">
        <v>55</v>
      </c>
      <c r="C8384" s="1">
        <v>86089.15</v>
      </c>
      <c r="D8384" s="1">
        <v>89839.47</v>
      </c>
      <c r="E8384" s="1">
        <v>175928.63</v>
      </c>
    </row>
    <row r="8385" spans="1:5" hidden="1">
      <c r="A8385" s="1">
        <v>1996</v>
      </c>
      <c r="B8385" s="1">
        <v>56</v>
      </c>
      <c r="C8385" s="1">
        <v>83286.899999999994</v>
      </c>
      <c r="D8385" s="1">
        <v>86588.22</v>
      </c>
      <c r="E8385" s="1">
        <v>169875.12</v>
      </c>
    </row>
    <row r="8386" spans="1:5" hidden="1">
      <c r="A8386" s="1">
        <v>1996</v>
      </c>
      <c r="B8386" s="1">
        <v>57</v>
      </c>
      <c r="C8386" s="1">
        <v>80908.789999999994</v>
      </c>
      <c r="D8386" s="1">
        <v>83294.64</v>
      </c>
      <c r="E8386" s="1">
        <v>164203.42000000001</v>
      </c>
    </row>
    <row r="8387" spans="1:5" hidden="1">
      <c r="A8387" s="1">
        <v>1996</v>
      </c>
      <c r="B8387" s="1">
        <v>58</v>
      </c>
      <c r="C8387" s="1">
        <v>79080.08</v>
      </c>
      <c r="D8387" s="1">
        <v>80665.16</v>
      </c>
      <c r="E8387" s="1">
        <v>159745.24</v>
      </c>
    </row>
    <row r="8388" spans="1:5" hidden="1">
      <c r="A8388" s="1">
        <v>1996</v>
      </c>
      <c r="B8388" s="1">
        <v>59</v>
      </c>
      <c r="C8388" s="1">
        <v>76707</v>
      </c>
      <c r="D8388" s="1">
        <v>77975.17</v>
      </c>
      <c r="E8388" s="1">
        <v>154682.17000000001</v>
      </c>
    </row>
    <row r="8389" spans="1:5" hidden="1">
      <c r="A8389" s="1">
        <v>1996</v>
      </c>
      <c r="B8389" s="1">
        <v>60</v>
      </c>
      <c r="C8389" s="1">
        <v>73991.27</v>
      </c>
      <c r="D8389" s="1">
        <v>74345.14</v>
      </c>
      <c r="E8389" s="1">
        <v>148336.42000000001</v>
      </c>
    </row>
    <row r="8390" spans="1:5" hidden="1">
      <c r="A8390" s="1">
        <v>1996</v>
      </c>
      <c r="B8390" s="1">
        <v>61</v>
      </c>
      <c r="C8390" s="1">
        <v>71955.17</v>
      </c>
      <c r="D8390" s="1">
        <v>71401.539999999994</v>
      </c>
      <c r="E8390" s="1">
        <v>143356.71</v>
      </c>
    </row>
    <row r="8391" spans="1:5" hidden="1">
      <c r="A8391" s="1">
        <v>1996</v>
      </c>
      <c r="B8391" s="1">
        <v>62</v>
      </c>
      <c r="C8391" s="1">
        <v>70544.820000000007</v>
      </c>
      <c r="D8391" s="1">
        <v>69892.179999999993</v>
      </c>
      <c r="E8391" s="1">
        <v>140437</v>
      </c>
    </row>
    <row r="8392" spans="1:5" hidden="1">
      <c r="A8392" s="1">
        <v>1996</v>
      </c>
      <c r="B8392" s="1">
        <v>63</v>
      </c>
      <c r="C8392" s="1">
        <v>69885.570000000007</v>
      </c>
      <c r="D8392" s="1">
        <v>69072.820000000007</v>
      </c>
      <c r="E8392" s="1">
        <v>138958.38</v>
      </c>
    </row>
    <row r="8393" spans="1:5" hidden="1">
      <c r="A8393" s="1">
        <v>1996</v>
      </c>
      <c r="B8393" s="1">
        <v>64</v>
      </c>
      <c r="C8393" s="1">
        <v>70410.84</v>
      </c>
      <c r="D8393" s="1">
        <v>69324.27</v>
      </c>
      <c r="E8393" s="1">
        <v>139735.10999999999</v>
      </c>
    </row>
    <row r="8394" spans="1:5" hidden="1">
      <c r="A8394" s="1">
        <v>1996</v>
      </c>
      <c r="B8394" s="1">
        <v>65</v>
      </c>
      <c r="C8394" s="1">
        <v>71688.58</v>
      </c>
      <c r="D8394" s="1">
        <v>69975.67</v>
      </c>
      <c r="E8394" s="1">
        <v>141664.25</v>
      </c>
    </row>
    <row r="8395" spans="1:5" hidden="1">
      <c r="A8395" s="1">
        <v>1996</v>
      </c>
      <c r="B8395" s="1">
        <v>66</v>
      </c>
      <c r="C8395" s="1">
        <v>71290.92</v>
      </c>
      <c r="D8395" s="1">
        <v>68860.03</v>
      </c>
      <c r="E8395" s="1">
        <v>140150.96</v>
      </c>
    </row>
    <row r="8396" spans="1:5" hidden="1">
      <c r="A8396" s="1">
        <v>1996</v>
      </c>
      <c r="B8396" s="1">
        <v>67</v>
      </c>
      <c r="C8396" s="1">
        <v>70227.14</v>
      </c>
      <c r="D8396" s="1">
        <v>67265.39</v>
      </c>
      <c r="E8396" s="1">
        <v>137492.53</v>
      </c>
    </row>
    <row r="8397" spans="1:5" hidden="1">
      <c r="A8397" s="1">
        <v>1996</v>
      </c>
      <c r="B8397" s="1">
        <v>68</v>
      </c>
      <c r="C8397" s="1">
        <v>69831.28</v>
      </c>
      <c r="D8397" s="1">
        <v>65606.84</v>
      </c>
      <c r="E8397" s="1">
        <v>135438.12</v>
      </c>
    </row>
    <row r="8398" spans="1:5" hidden="1">
      <c r="A8398" s="1">
        <v>1996</v>
      </c>
      <c r="B8398" s="1">
        <v>69</v>
      </c>
      <c r="C8398" s="1">
        <v>69322.509999999995</v>
      </c>
      <c r="D8398" s="1">
        <v>63718.2</v>
      </c>
      <c r="E8398" s="1">
        <v>133040.71</v>
      </c>
    </row>
    <row r="8399" spans="1:5" hidden="1">
      <c r="A8399" s="1">
        <v>1996</v>
      </c>
      <c r="B8399" s="1">
        <v>70</v>
      </c>
      <c r="C8399" s="1">
        <v>68242.179999999993</v>
      </c>
      <c r="D8399" s="1">
        <v>61052.09</v>
      </c>
      <c r="E8399" s="1">
        <v>129294.27</v>
      </c>
    </row>
    <row r="8400" spans="1:5" hidden="1">
      <c r="A8400" s="1">
        <v>1996</v>
      </c>
      <c r="B8400" s="1">
        <v>71</v>
      </c>
      <c r="C8400" s="1">
        <v>66484.490000000005</v>
      </c>
      <c r="D8400" s="1">
        <v>57761.87</v>
      </c>
      <c r="E8400" s="1">
        <v>124246.36</v>
      </c>
    </row>
    <row r="8401" spans="1:5" hidden="1">
      <c r="A8401" s="1">
        <v>1996</v>
      </c>
      <c r="B8401" s="1">
        <v>72</v>
      </c>
      <c r="C8401" s="1">
        <v>65175.92</v>
      </c>
      <c r="D8401" s="1">
        <v>54865.9</v>
      </c>
      <c r="E8401" s="1">
        <v>120041.82</v>
      </c>
    </row>
    <row r="8402" spans="1:5" hidden="1">
      <c r="A8402" s="1">
        <v>1996</v>
      </c>
      <c r="B8402" s="1">
        <v>73</v>
      </c>
      <c r="C8402" s="1">
        <v>63498.03</v>
      </c>
      <c r="D8402" s="1">
        <v>52035.85</v>
      </c>
      <c r="E8402" s="1">
        <v>115533.88</v>
      </c>
    </row>
    <row r="8403" spans="1:5" hidden="1">
      <c r="A8403" s="1">
        <v>1996</v>
      </c>
      <c r="B8403" s="1">
        <v>74</v>
      </c>
      <c r="C8403" s="1">
        <v>61589.59</v>
      </c>
      <c r="D8403" s="1">
        <v>49247.89</v>
      </c>
      <c r="E8403" s="1">
        <v>110837.48</v>
      </c>
    </row>
    <row r="8404" spans="1:5" hidden="1">
      <c r="A8404" s="1">
        <v>1996</v>
      </c>
      <c r="B8404" s="1">
        <v>75</v>
      </c>
      <c r="C8404" s="1">
        <v>58564.06</v>
      </c>
      <c r="D8404" s="1">
        <v>45748.79</v>
      </c>
      <c r="E8404" s="1">
        <v>104312.85</v>
      </c>
    </row>
    <row r="8405" spans="1:5" hidden="1">
      <c r="A8405" s="1">
        <v>1996</v>
      </c>
      <c r="B8405" s="1">
        <v>76</v>
      </c>
      <c r="C8405" s="1">
        <v>52992.04</v>
      </c>
      <c r="D8405" s="1">
        <v>40185.599999999999</v>
      </c>
      <c r="E8405" s="1">
        <v>93177.63</v>
      </c>
    </row>
    <row r="8406" spans="1:5" hidden="1">
      <c r="A8406" s="1">
        <v>1996</v>
      </c>
      <c r="B8406" s="1">
        <v>77</v>
      </c>
      <c r="C8406" s="1">
        <v>46393.14</v>
      </c>
      <c r="D8406" s="1">
        <v>33961.31</v>
      </c>
      <c r="E8406" s="1">
        <v>80354.44</v>
      </c>
    </row>
    <row r="8407" spans="1:5" hidden="1">
      <c r="A8407" s="1">
        <v>1996</v>
      </c>
      <c r="B8407" s="1">
        <v>78</v>
      </c>
      <c r="C8407" s="1">
        <v>43397.1</v>
      </c>
      <c r="D8407" s="1">
        <v>30559.17</v>
      </c>
      <c r="E8407" s="1">
        <v>73956.27</v>
      </c>
    </row>
    <row r="8408" spans="1:5" hidden="1">
      <c r="A8408" s="1">
        <v>1996</v>
      </c>
      <c r="B8408" s="1">
        <v>79</v>
      </c>
      <c r="C8408" s="1">
        <v>42030.879999999997</v>
      </c>
      <c r="D8408" s="1">
        <v>28615.27</v>
      </c>
      <c r="E8408" s="1">
        <v>70646.149999999994</v>
      </c>
    </row>
    <row r="8409" spans="1:5" hidden="1">
      <c r="A8409" s="1">
        <v>1996</v>
      </c>
      <c r="B8409" s="1">
        <v>80</v>
      </c>
      <c r="C8409" s="1">
        <v>40745.660000000003</v>
      </c>
      <c r="D8409" s="1">
        <v>26078.22</v>
      </c>
      <c r="E8409" s="1">
        <v>66823.87</v>
      </c>
    </row>
    <row r="8410" spans="1:5" hidden="1">
      <c r="A8410" s="1">
        <v>1996</v>
      </c>
      <c r="B8410" s="1">
        <v>81</v>
      </c>
      <c r="C8410" s="1">
        <v>39121.15</v>
      </c>
      <c r="D8410" s="1">
        <v>23991.3</v>
      </c>
      <c r="E8410" s="1">
        <v>63112.45</v>
      </c>
    </row>
    <row r="8411" spans="1:5" hidden="1">
      <c r="A8411" s="1">
        <v>1996</v>
      </c>
      <c r="B8411" s="1">
        <v>82</v>
      </c>
      <c r="C8411" s="1">
        <v>36313.75</v>
      </c>
      <c r="D8411" s="1">
        <v>21231.11</v>
      </c>
      <c r="E8411" s="1">
        <v>57544.86</v>
      </c>
    </row>
    <row r="8412" spans="1:5" hidden="1">
      <c r="A8412" s="1">
        <v>1996</v>
      </c>
      <c r="B8412" s="1">
        <v>83</v>
      </c>
      <c r="C8412" s="1">
        <v>32506.29</v>
      </c>
      <c r="D8412" s="1">
        <v>18062.89</v>
      </c>
      <c r="E8412" s="1">
        <v>50569.18</v>
      </c>
    </row>
    <row r="8413" spans="1:5" hidden="1">
      <c r="A8413" s="1">
        <v>1996</v>
      </c>
      <c r="B8413" s="1">
        <v>84</v>
      </c>
      <c r="C8413" s="1">
        <v>28677.56</v>
      </c>
      <c r="D8413" s="1">
        <v>15150.47</v>
      </c>
      <c r="E8413" s="1">
        <v>43828.03</v>
      </c>
    </row>
    <row r="8414" spans="1:5" hidden="1">
      <c r="A8414" s="1">
        <v>1996</v>
      </c>
      <c r="B8414" s="1">
        <v>85</v>
      </c>
      <c r="C8414" s="1">
        <v>25297.73</v>
      </c>
      <c r="D8414" s="1">
        <v>12600.91</v>
      </c>
      <c r="E8414" s="1">
        <v>37898.65</v>
      </c>
    </row>
    <row r="8415" spans="1:5" hidden="1">
      <c r="A8415" s="1">
        <v>1996</v>
      </c>
      <c r="B8415" s="1">
        <v>86</v>
      </c>
      <c r="C8415" s="1">
        <v>21884.61</v>
      </c>
      <c r="D8415" s="1">
        <v>10461.39</v>
      </c>
      <c r="E8415" s="1">
        <v>32345.99</v>
      </c>
    </row>
    <row r="8416" spans="1:5" hidden="1">
      <c r="A8416" s="1">
        <v>1996</v>
      </c>
      <c r="B8416" s="1">
        <v>87</v>
      </c>
      <c r="C8416" s="1">
        <v>18550.88</v>
      </c>
      <c r="D8416" s="1">
        <v>8444.3700000000008</v>
      </c>
      <c r="E8416" s="1">
        <v>26995.25</v>
      </c>
    </row>
    <row r="8417" spans="1:5" hidden="1">
      <c r="A8417" s="1">
        <v>1996</v>
      </c>
      <c r="B8417" s="1">
        <v>88</v>
      </c>
      <c r="C8417" s="1">
        <v>15719.01</v>
      </c>
      <c r="D8417" s="1">
        <v>6642.98</v>
      </c>
      <c r="E8417" s="1">
        <v>22361.99</v>
      </c>
    </row>
    <row r="8418" spans="1:5" hidden="1">
      <c r="A8418" s="1">
        <v>1996</v>
      </c>
      <c r="B8418" s="1">
        <v>89</v>
      </c>
      <c r="C8418" s="1">
        <v>13095.84</v>
      </c>
      <c r="D8418" s="1">
        <v>5241.87</v>
      </c>
      <c r="E8418" s="1">
        <v>18337.71</v>
      </c>
    </row>
    <row r="8419" spans="1:5" hidden="1">
      <c r="A8419" s="1">
        <v>1996</v>
      </c>
      <c r="B8419" s="1">
        <v>90</v>
      </c>
      <c r="C8419" s="1">
        <v>10792.07</v>
      </c>
      <c r="D8419" s="1">
        <v>4013.15</v>
      </c>
      <c r="E8419" s="1">
        <v>14805.22</v>
      </c>
    </row>
    <row r="8420" spans="1:5" hidden="1">
      <c r="A8420" s="1">
        <v>1996</v>
      </c>
      <c r="B8420" s="1">
        <v>91</v>
      </c>
      <c r="C8420" s="1">
        <v>8616.31</v>
      </c>
      <c r="D8420" s="1">
        <v>2994.15</v>
      </c>
      <c r="E8420" s="1">
        <v>11610.46</v>
      </c>
    </row>
    <row r="8421" spans="1:5" hidden="1">
      <c r="A8421" s="1">
        <v>1996</v>
      </c>
      <c r="B8421" s="1">
        <v>92</v>
      </c>
      <c r="C8421" s="1">
        <v>6615.76</v>
      </c>
      <c r="D8421" s="1">
        <v>2191.37</v>
      </c>
      <c r="E8421" s="1">
        <v>8807.1299999999992</v>
      </c>
    </row>
    <row r="8422" spans="1:5" hidden="1">
      <c r="A8422" s="1">
        <v>1996</v>
      </c>
      <c r="B8422" s="1">
        <v>93</v>
      </c>
      <c r="C8422" s="1">
        <v>5077.1000000000004</v>
      </c>
      <c r="D8422" s="1">
        <v>1540.36</v>
      </c>
      <c r="E8422" s="1">
        <v>6617.46</v>
      </c>
    </row>
    <row r="8423" spans="1:5" hidden="1">
      <c r="A8423" s="1">
        <v>1996</v>
      </c>
      <c r="B8423" s="1">
        <v>94</v>
      </c>
      <c r="C8423" s="1">
        <v>3902.16</v>
      </c>
      <c r="D8423" s="1">
        <v>1069.6500000000001</v>
      </c>
      <c r="E8423" s="1">
        <v>4971.8100000000004</v>
      </c>
    </row>
    <row r="8424" spans="1:5" hidden="1">
      <c r="A8424" s="1">
        <v>1996</v>
      </c>
      <c r="B8424" s="1">
        <v>95</v>
      </c>
      <c r="C8424" s="1">
        <v>2969.69</v>
      </c>
      <c r="D8424" s="1">
        <v>777.76</v>
      </c>
      <c r="E8424" s="1">
        <v>3747.45</v>
      </c>
    </row>
    <row r="8425" spans="1:5" hidden="1">
      <c r="A8425" s="1">
        <v>1996</v>
      </c>
      <c r="B8425" s="1">
        <v>96</v>
      </c>
      <c r="C8425" s="1">
        <v>2130.65</v>
      </c>
      <c r="D8425" s="1">
        <v>497.15</v>
      </c>
      <c r="E8425" s="1">
        <v>2627.8</v>
      </c>
    </row>
    <row r="8426" spans="1:5" hidden="1">
      <c r="A8426" s="1">
        <v>1996</v>
      </c>
      <c r="B8426" s="1">
        <v>97</v>
      </c>
      <c r="C8426" s="1">
        <v>1467.62</v>
      </c>
      <c r="D8426" s="1">
        <v>288.37</v>
      </c>
      <c r="E8426" s="1">
        <v>1755.99</v>
      </c>
    </row>
    <row r="8427" spans="1:5" hidden="1">
      <c r="A8427" s="1">
        <v>1996</v>
      </c>
      <c r="B8427" s="1">
        <v>98</v>
      </c>
      <c r="C8427" s="1">
        <v>994.07</v>
      </c>
      <c r="D8427" s="1">
        <v>187.83</v>
      </c>
      <c r="E8427" s="1">
        <v>1181.8900000000001</v>
      </c>
    </row>
    <row r="8428" spans="1:5" hidden="1">
      <c r="A8428" s="1">
        <v>1996</v>
      </c>
      <c r="B8428" s="1">
        <v>99</v>
      </c>
      <c r="C8428" s="1">
        <v>634.9</v>
      </c>
      <c r="D8428" s="1">
        <v>115.95</v>
      </c>
      <c r="E8428" s="1">
        <v>750.85</v>
      </c>
    </row>
    <row r="8429" spans="1:5" hidden="1">
      <c r="A8429" s="1">
        <v>1996</v>
      </c>
      <c r="B8429" s="1">
        <v>100</v>
      </c>
      <c r="C8429" s="1">
        <v>435.95</v>
      </c>
      <c r="D8429" s="1">
        <v>77.19</v>
      </c>
      <c r="E8429" s="1">
        <v>513.14</v>
      </c>
    </row>
    <row r="8430" spans="1:5" hidden="1">
      <c r="A8430" s="1">
        <v>1996</v>
      </c>
      <c r="B8430" s="1">
        <v>101</v>
      </c>
      <c r="C8430" s="1">
        <v>280.99</v>
      </c>
      <c r="D8430" s="1">
        <v>41.82</v>
      </c>
      <c r="E8430" s="1">
        <v>322.81</v>
      </c>
    </row>
    <row r="8431" spans="1:5" hidden="1">
      <c r="A8431" s="1">
        <v>1996</v>
      </c>
      <c r="B8431" s="1">
        <v>102</v>
      </c>
      <c r="C8431" s="1">
        <v>173.78</v>
      </c>
      <c r="D8431" s="1">
        <v>21.83</v>
      </c>
      <c r="E8431" s="1">
        <v>195.61</v>
      </c>
    </row>
    <row r="8432" spans="1:5" hidden="1">
      <c r="A8432" s="1">
        <v>1996</v>
      </c>
      <c r="B8432" s="1">
        <v>103</v>
      </c>
      <c r="C8432" s="1">
        <v>104.46</v>
      </c>
      <c r="D8432" s="1">
        <v>15.31</v>
      </c>
      <c r="E8432" s="1">
        <v>119.76</v>
      </c>
    </row>
    <row r="8433" spans="1:5" hidden="1">
      <c r="A8433" s="1">
        <v>1996</v>
      </c>
      <c r="B8433" s="1">
        <v>104</v>
      </c>
      <c r="C8433" s="1">
        <v>60.04</v>
      </c>
      <c r="D8433" s="1">
        <v>8.8000000000000007</v>
      </c>
      <c r="E8433" s="1">
        <v>68.83</v>
      </c>
    </row>
    <row r="8434" spans="1:5" hidden="1">
      <c r="A8434" s="1">
        <v>1996</v>
      </c>
      <c r="B8434" s="1">
        <v>105</v>
      </c>
      <c r="C8434" s="1">
        <v>32.380000000000003</v>
      </c>
      <c r="D8434" s="1">
        <v>4.76</v>
      </c>
      <c r="E8434" s="1">
        <v>37.14</v>
      </c>
    </row>
    <row r="8435" spans="1:5" hidden="1">
      <c r="A8435" s="1">
        <v>1996</v>
      </c>
      <c r="B8435" s="1">
        <v>106</v>
      </c>
      <c r="C8435" s="1">
        <v>16.28</v>
      </c>
      <c r="D8435" s="1">
        <v>2.34</v>
      </c>
      <c r="E8435" s="1">
        <v>18.62</v>
      </c>
    </row>
    <row r="8436" spans="1:5" hidden="1">
      <c r="A8436" s="1">
        <v>1996</v>
      </c>
      <c r="B8436" s="1">
        <v>107</v>
      </c>
      <c r="C8436" s="1">
        <v>7.33</v>
      </c>
      <c r="D8436" s="1">
        <v>0.36</v>
      </c>
      <c r="E8436" s="1">
        <v>7.69</v>
      </c>
    </row>
    <row r="8437" spans="1:5" hidden="1">
      <c r="A8437" s="1">
        <v>1996</v>
      </c>
      <c r="B8437" s="1">
        <v>108</v>
      </c>
      <c r="C8437" s="1">
        <v>2.54</v>
      </c>
      <c r="D8437" s="1">
        <v>0</v>
      </c>
      <c r="E8437" s="1">
        <v>2.54</v>
      </c>
    </row>
    <row r="8438" spans="1:5" hidden="1">
      <c r="A8438" s="1">
        <v>1996</v>
      </c>
      <c r="B8438" s="1">
        <v>109</v>
      </c>
      <c r="C8438" s="1">
        <v>0.67</v>
      </c>
      <c r="D8438" s="1">
        <v>0</v>
      </c>
      <c r="E8438" s="1">
        <v>0.67</v>
      </c>
    </row>
    <row r="8439" spans="1:5" hidden="1">
      <c r="A8439" s="1">
        <v>1996</v>
      </c>
      <c r="B8439" s="1" t="s">
        <v>121</v>
      </c>
      <c r="C8439" s="1">
        <v>0.78</v>
      </c>
      <c r="D8439" s="1">
        <v>0</v>
      </c>
      <c r="E8439" s="1">
        <v>0.78</v>
      </c>
    </row>
    <row r="8440" spans="1:5" hidden="1">
      <c r="A8440" s="1">
        <v>1997</v>
      </c>
      <c r="B8440" s="1">
        <v>0</v>
      </c>
      <c r="C8440" s="1">
        <v>123356.82</v>
      </c>
      <c r="D8440" s="1">
        <v>130084.32</v>
      </c>
      <c r="E8440" s="1">
        <v>253441.14</v>
      </c>
    </row>
    <row r="8441" spans="1:5" hidden="1">
      <c r="A8441" s="1">
        <v>1997</v>
      </c>
      <c r="B8441" s="1">
        <v>1</v>
      </c>
      <c r="C8441" s="1">
        <v>123597.25</v>
      </c>
      <c r="D8441" s="1">
        <v>130363.45</v>
      </c>
      <c r="E8441" s="1">
        <v>253960.7</v>
      </c>
    </row>
    <row r="8442" spans="1:5" hidden="1">
      <c r="A8442" s="1">
        <v>1997</v>
      </c>
      <c r="B8442" s="1">
        <v>2</v>
      </c>
      <c r="C8442" s="1">
        <v>126474.82</v>
      </c>
      <c r="D8442" s="1">
        <v>133455.38</v>
      </c>
      <c r="E8442" s="1">
        <v>259930.2</v>
      </c>
    </row>
    <row r="8443" spans="1:5" hidden="1">
      <c r="A8443" s="1">
        <v>1997</v>
      </c>
      <c r="B8443" s="1">
        <v>3</v>
      </c>
      <c r="C8443" s="1">
        <v>127037.65</v>
      </c>
      <c r="D8443" s="1">
        <v>134045.69</v>
      </c>
      <c r="E8443" s="1">
        <v>261083.34</v>
      </c>
    </row>
    <row r="8444" spans="1:5" hidden="1">
      <c r="A8444" s="1">
        <v>1997</v>
      </c>
      <c r="B8444" s="1">
        <v>4</v>
      </c>
      <c r="C8444" s="1">
        <v>127127</v>
      </c>
      <c r="D8444" s="1">
        <v>134020.47</v>
      </c>
      <c r="E8444" s="1">
        <v>261147.47</v>
      </c>
    </row>
    <row r="8445" spans="1:5" hidden="1">
      <c r="A8445" s="1">
        <v>1997</v>
      </c>
      <c r="B8445" s="1">
        <v>5</v>
      </c>
      <c r="C8445" s="1">
        <v>128016.36</v>
      </c>
      <c r="D8445" s="1">
        <v>134718.45000000001</v>
      </c>
      <c r="E8445" s="1">
        <v>262734.81</v>
      </c>
    </row>
    <row r="8446" spans="1:5" hidden="1">
      <c r="A8446" s="1">
        <v>1997</v>
      </c>
      <c r="B8446" s="1">
        <v>6</v>
      </c>
      <c r="C8446" s="1">
        <v>129641.03</v>
      </c>
      <c r="D8446" s="1">
        <v>136374.18</v>
      </c>
      <c r="E8446" s="1">
        <v>266015.21000000002</v>
      </c>
    </row>
    <row r="8447" spans="1:5" hidden="1">
      <c r="A8447" s="1">
        <v>1997</v>
      </c>
      <c r="B8447" s="1">
        <v>7</v>
      </c>
      <c r="C8447" s="1">
        <v>129275.9</v>
      </c>
      <c r="D8447" s="1">
        <v>136042.26999999999</v>
      </c>
      <c r="E8447" s="1">
        <v>265318.17</v>
      </c>
    </row>
    <row r="8448" spans="1:5" hidden="1">
      <c r="A8448" s="1">
        <v>1997</v>
      </c>
      <c r="B8448" s="1">
        <v>8</v>
      </c>
      <c r="C8448" s="1">
        <v>127065.64</v>
      </c>
      <c r="D8448" s="1">
        <v>133597.41</v>
      </c>
      <c r="E8448" s="1">
        <v>260663.05</v>
      </c>
    </row>
    <row r="8449" spans="1:5" hidden="1">
      <c r="A8449" s="1">
        <v>1997</v>
      </c>
      <c r="B8449" s="1">
        <v>9</v>
      </c>
      <c r="C8449" s="1">
        <v>125551.07</v>
      </c>
      <c r="D8449" s="1">
        <v>131754.23000000001</v>
      </c>
      <c r="E8449" s="1">
        <v>257305.3</v>
      </c>
    </row>
    <row r="8450" spans="1:5" hidden="1">
      <c r="A8450" s="1">
        <v>1997</v>
      </c>
      <c r="B8450" s="1">
        <v>10</v>
      </c>
      <c r="C8450" s="1">
        <v>126743.45</v>
      </c>
      <c r="D8450" s="1">
        <v>133087.79999999999</v>
      </c>
      <c r="E8450" s="1">
        <v>259831.25</v>
      </c>
    </row>
    <row r="8451" spans="1:5" hidden="1">
      <c r="A8451" s="1">
        <v>1997</v>
      </c>
      <c r="B8451" s="1">
        <v>11</v>
      </c>
      <c r="C8451" s="1">
        <v>126903.56</v>
      </c>
      <c r="D8451" s="1">
        <v>133091.95000000001</v>
      </c>
      <c r="E8451" s="1">
        <v>259995.51</v>
      </c>
    </row>
    <row r="8452" spans="1:5" hidden="1">
      <c r="A8452" s="1">
        <v>1997</v>
      </c>
      <c r="B8452" s="1">
        <v>12</v>
      </c>
      <c r="C8452" s="1">
        <v>128086.77</v>
      </c>
      <c r="D8452" s="1">
        <v>133895.51999999999</v>
      </c>
      <c r="E8452" s="1">
        <v>261982.29</v>
      </c>
    </row>
    <row r="8453" spans="1:5" hidden="1">
      <c r="A8453" s="1">
        <v>1997</v>
      </c>
      <c r="B8453" s="1">
        <v>13</v>
      </c>
      <c r="C8453" s="1">
        <v>127500.37</v>
      </c>
      <c r="D8453" s="1">
        <v>133545.94</v>
      </c>
      <c r="E8453" s="1">
        <v>261046.31</v>
      </c>
    </row>
    <row r="8454" spans="1:5" hidden="1">
      <c r="A8454" s="1">
        <v>1997</v>
      </c>
      <c r="B8454" s="1">
        <v>14</v>
      </c>
      <c r="C8454" s="1">
        <v>127843.24</v>
      </c>
      <c r="D8454" s="1">
        <v>134533.23000000001</v>
      </c>
      <c r="E8454" s="1">
        <v>262376.46999999997</v>
      </c>
    </row>
    <row r="8455" spans="1:5" hidden="1">
      <c r="A8455" s="1">
        <v>1997</v>
      </c>
      <c r="B8455" s="1">
        <v>15</v>
      </c>
      <c r="C8455" s="1">
        <v>126052.58</v>
      </c>
      <c r="D8455" s="1">
        <v>132611.32999999999</v>
      </c>
      <c r="E8455" s="1">
        <v>258663.9</v>
      </c>
    </row>
    <row r="8456" spans="1:5" hidden="1">
      <c r="A8456" s="1">
        <v>1997</v>
      </c>
      <c r="B8456" s="1">
        <v>16</v>
      </c>
      <c r="C8456" s="1">
        <v>124845.75999999999</v>
      </c>
      <c r="D8456" s="1">
        <v>131113.41</v>
      </c>
      <c r="E8456" s="1">
        <v>255959.17</v>
      </c>
    </row>
    <row r="8457" spans="1:5" hidden="1">
      <c r="A8457" s="1">
        <v>1997</v>
      </c>
      <c r="B8457" s="1">
        <v>17</v>
      </c>
      <c r="C8457" s="1">
        <v>122613.52</v>
      </c>
      <c r="D8457" s="1">
        <v>128962.78</v>
      </c>
      <c r="E8457" s="1">
        <v>251576.29</v>
      </c>
    </row>
    <row r="8458" spans="1:5" hidden="1">
      <c r="A8458" s="1">
        <v>1997</v>
      </c>
      <c r="B8458" s="1">
        <v>18</v>
      </c>
      <c r="C8458" s="1">
        <v>122672.13</v>
      </c>
      <c r="D8458" s="1">
        <v>129001.69</v>
      </c>
      <c r="E8458" s="1">
        <v>251673.82</v>
      </c>
    </row>
    <row r="8459" spans="1:5" hidden="1">
      <c r="A8459" s="1">
        <v>1997</v>
      </c>
      <c r="B8459" s="1">
        <v>19</v>
      </c>
      <c r="C8459" s="1">
        <v>124181.04</v>
      </c>
      <c r="D8459" s="1">
        <v>129835.83</v>
      </c>
      <c r="E8459" s="1">
        <v>254016.87</v>
      </c>
    </row>
    <row r="8460" spans="1:5" hidden="1">
      <c r="A8460" s="1">
        <v>1997</v>
      </c>
      <c r="B8460" s="1">
        <v>20</v>
      </c>
      <c r="C8460" s="1">
        <v>126273.96</v>
      </c>
      <c r="D8460" s="1">
        <v>131116.68</v>
      </c>
      <c r="E8460" s="1">
        <v>257390.64</v>
      </c>
    </row>
    <row r="8461" spans="1:5" hidden="1">
      <c r="A8461" s="1">
        <v>1997</v>
      </c>
      <c r="B8461" s="1">
        <v>21</v>
      </c>
      <c r="C8461" s="1">
        <v>129315.17</v>
      </c>
      <c r="D8461" s="1">
        <v>133436.69</v>
      </c>
      <c r="E8461" s="1">
        <v>262751.84999999998</v>
      </c>
    </row>
    <row r="8462" spans="1:5" hidden="1">
      <c r="A8462" s="1">
        <v>1997</v>
      </c>
      <c r="B8462" s="1">
        <v>22</v>
      </c>
      <c r="C8462" s="1">
        <v>132458.46</v>
      </c>
      <c r="D8462" s="1">
        <v>136326.18</v>
      </c>
      <c r="E8462" s="1">
        <v>268784.64000000001</v>
      </c>
    </row>
    <row r="8463" spans="1:5" hidden="1">
      <c r="A8463" s="1">
        <v>1997</v>
      </c>
      <c r="B8463" s="1">
        <v>23</v>
      </c>
      <c r="C8463" s="1">
        <v>135814.69</v>
      </c>
      <c r="D8463" s="1">
        <v>139450.74</v>
      </c>
      <c r="E8463" s="1">
        <v>275265.44</v>
      </c>
    </row>
    <row r="8464" spans="1:5" hidden="1">
      <c r="A8464" s="1">
        <v>1997</v>
      </c>
      <c r="B8464" s="1">
        <v>24</v>
      </c>
      <c r="C8464" s="1">
        <v>141267.20000000001</v>
      </c>
      <c r="D8464" s="1">
        <v>144056.67000000001</v>
      </c>
      <c r="E8464" s="1">
        <v>285323.87</v>
      </c>
    </row>
    <row r="8465" spans="1:5" hidden="1">
      <c r="A8465" s="1">
        <v>1997</v>
      </c>
      <c r="B8465" s="1">
        <v>25</v>
      </c>
      <c r="C8465" s="1">
        <v>146886.25</v>
      </c>
      <c r="D8465" s="1">
        <v>148200.34</v>
      </c>
      <c r="E8465" s="1">
        <v>295086.59000000003</v>
      </c>
    </row>
    <row r="8466" spans="1:5" hidden="1">
      <c r="A8466" s="1">
        <v>1997</v>
      </c>
      <c r="B8466" s="1">
        <v>26</v>
      </c>
      <c r="C8466" s="1">
        <v>150310.07999999999</v>
      </c>
      <c r="D8466" s="1">
        <v>150702.99</v>
      </c>
      <c r="E8466" s="1">
        <v>301013.06</v>
      </c>
    </row>
    <row r="8467" spans="1:5" hidden="1">
      <c r="A8467" s="1">
        <v>1997</v>
      </c>
      <c r="B8467" s="1">
        <v>27</v>
      </c>
      <c r="C8467" s="1">
        <v>143158.01999999999</v>
      </c>
      <c r="D8467" s="1">
        <v>143036.19</v>
      </c>
      <c r="E8467" s="1">
        <v>286194.21000000002</v>
      </c>
    </row>
    <row r="8468" spans="1:5" hidden="1">
      <c r="A8468" s="1">
        <v>1997</v>
      </c>
      <c r="B8468" s="1">
        <v>28</v>
      </c>
      <c r="C8468" s="1">
        <v>141723.75</v>
      </c>
      <c r="D8468" s="1">
        <v>141211</v>
      </c>
      <c r="E8468" s="1">
        <v>282934.75</v>
      </c>
    </row>
    <row r="8469" spans="1:5" hidden="1">
      <c r="A8469" s="1">
        <v>1997</v>
      </c>
      <c r="B8469" s="1">
        <v>29</v>
      </c>
      <c r="C8469" s="1">
        <v>137800.70000000001</v>
      </c>
      <c r="D8469" s="1">
        <v>137064.69</v>
      </c>
      <c r="E8469" s="1">
        <v>274865.38</v>
      </c>
    </row>
    <row r="8470" spans="1:5" hidden="1">
      <c r="A8470" s="1">
        <v>1997</v>
      </c>
      <c r="B8470" s="1">
        <v>30</v>
      </c>
      <c r="C8470" s="1">
        <v>137756.44</v>
      </c>
      <c r="D8470" s="1">
        <v>136836.76</v>
      </c>
      <c r="E8470" s="1">
        <v>274593.2</v>
      </c>
    </row>
    <row r="8471" spans="1:5" hidden="1">
      <c r="A8471" s="1">
        <v>1997</v>
      </c>
      <c r="B8471" s="1">
        <v>31</v>
      </c>
      <c r="C8471" s="1">
        <v>138384.4</v>
      </c>
      <c r="D8471" s="1">
        <v>137211.04</v>
      </c>
      <c r="E8471" s="1">
        <v>275595.43</v>
      </c>
    </row>
    <row r="8472" spans="1:5" hidden="1">
      <c r="A8472" s="1">
        <v>1997</v>
      </c>
      <c r="B8472" s="1">
        <v>32</v>
      </c>
      <c r="C8472" s="1">
        <v>141562.20000000001</v>
      </c>
      <c r="D8472" s="1">
        <v>140436.67000000001</v>
      </c>
      <c r="E8472" s="1">
        <v>281998.87</v>
      </c>
    </row>
    <row r="8473" spans="1:5" hidden="1">
      <c r="A8473" s="1">
        <v>1997</v>
      </c>
      <c r="B8473" s="1">
        <v>33</v>
      </c>
      <c r="C8473" s="1">
        <v>145925.54999999999</v>
      </c>
      <c r="D8473" s="1">
        <v>144894.94</v>
      </c>
      <c r="E8473" s="1">
        <v>290820.49</v>
      </c>
    </row>
    <row r="8474" spans="1:5" hidden="1">
      <c r="A8474" s="1">
        <v>1997</v>
      </c>
      <c r="B8474" s="1">
        <v>34</v>
      </c>
      <c r="C8474" s="1">
        <v>148911.99</v>
      </c>
      <c r="D8474" s="1">
        <v>148047.51999999999</v>
      </c>
      <c r="E8474" s="1">
        <v>296959.51</v>
      </c>
    </row>
    <row r="8475" spans="1:5" hidden="1">
      <c r="A8475" s="1">
        <v>1997</v>
      </c>
      <c r="B8475" s="1">
        <v>35</v>
      </c>
      <c r="C8475" s="1">
        <v>150621.57999999999</v>
      </c>
      <c r="D8475" s="1">
        <v>149879.34</v>
      </c>
      <c r="E8475" s="1">
        <v>300500.92</v>
      </c>
    </row>
    <row r="8476" spans="1:5" hidden="1">
      <c r="A8476" s="1">
        <v>1997</v>
      </c>
      <c r="B8476" s="1">
        <v>36</v>
      </c>
      <c r="C8476" s="1">
        <v>150521.20000000001</v>
      </c>
      <c r="D8476" s="1">
        <v>149690.74</v>
      </c>
      <c r="E8476" s="1">
        <v>300211.94</v>
      </c>
    </row>
    <row r="8477" spans="1:5" hidden="1">
      <c r="A8477" s="1">
        <v>1997</v>
      </c>
      <c r="B8477" s="1">
        <v>37</v>
      </c>
      <c r="C8477" s="1">
        <v>148471.96</v>
      </c>
      <c r="D8477" s="1">
        <v>147399.73000000001</v>
      </c>
      <c r="E8477" s="1">
        <v>295871.7</v>
      </c>
    </row>
    <row r="8478" spans="1:5" hidden="1">
      <c r="A8478" s="1">
        <v>1997</v>
      </c>
      <c r="B8478" s="1">
        <v>38</v>
      </c>
      <c r="C8478" s="1">
        <v>145778.5</v>
      </c>
      <c r="D8478" s="1">
        <v>144670.32</v>
      </c>
      <c r="E8478" s="1">
        <v>290448.82</v>
      </c>
    </row>
    <row r="8479" spans="1:5" hidden="1">
      <c r="A8479" s="1">
        <v>1997</v>
      </c>
      <c r="B8479" s="1">
        <v>39</v>
      </c>
      <c r="C8479" s="1">
        <v>143615.13</v>
      </c>
      <c r="D8479" s="1">
        <v>142571.38</v>
      </c>
      <c r="E8479" s="1">
        <v>286186.51</v>
      </c>
    </row>
    <row r="8480" spans="1:5" hidden="1">
      <c r="A8480" s="1">
        <v>1997</v>
      </c>
      <c r="B8480" s="1">
        <v>40</v>
      </c>
      <c r="C8480" s="1">
        <v>140992.6</v>
      </c>
      <c r="D8480" s="1">
        <v>140197.41</v>
      </c>
      <c r="E8480" s="1">
        <v>281190.01</v>
      </c>
    </row>
    <row r="8481" spans="1:5" hidden="1">
      <c r="A8481" s="1">
        <v>1997</v>
      </c>
      <c r="B8481" s="1">
        <v>41</v>
      </c>
      <c r="C8481" s="1">
        <v>138967.25</v>
      </c>
      <c r="D8481" s="1">
        <v>138153.28</v>
      </c>
      <c r="E8481" s="1">
        <v>277120.53000000003</v>
      </c>
    </row>
    <row r="8482" spans="1:5" hidden="1">
      <c r="A8482" s="1">
        <v>1997</v>
      </c>
      <c r="B8482" s="1">
        <v>42</v>
      </c>
      <c r="C8482" s="1">
        <v>137927.01999999999</v>
      </c>
      <c r="D8482" s="1">
        <v>136379.66</v>
      </c>
      <c r="E8482" s="1">
        <v>274306.67</v>
      </c>
    </row>
    <row r="8483" spans="1:5" hidden="1">
      <c r="A8483" s="1">
        <v>1997</v>
      </c>
      <c r="B8483" s="1">
        <v>43</v>
      </c>
      <c r="C8483" s="1">
        <v>136577.93</v>
      </c>
      <c r="D8483" s="1">
        <v>135116.21</v>
      </c>
      <c r="E8483" s="1">
        <v>271694.14</v>
      </c>
    </row>
    <row r="8484" spans="1:5" hidden="1">
      <c r="A8484" s="1">
        <v>1997</v>
      </c>
      <c r="B8484" s="1">
        <v>44</v>
      </c>
      <c r="C8484" s="1">
        <v>133687.87</v>
      </c>
      <c r="D8484" s="1">
        <v>133078.23000000001</v>
      </c>
      <c r="E8484" s="1">
        <v>266766.09999999998</v>
      </c>
    </row>
    <row r="8485" spans="1:5" hidden="1">
      <c r="A8485" s="1">
        <v>1997</v>
      </c>
      <c r="B8485" s="1">
        <v>45</v>
      </c>
      <c r="C8485" s="1">
        <v>130917.99</v>
      </c>
      <c r="D8485" s="1">
        <v>131058.91</v>
      </c>
      <c r="E8485" s="1">
        <v>261976.9</v>
      </c>
    </row>
    <row r="8486" spans="1:5" hidden="1">
      <c r="A8486" s="1">
        <v>1997</v>
      </c>
      <c r="B8486" s="1">
        <v>46</v>
      </c>
      <c r="C8486" s="1">
        <v>129986.41</v>
      </c>
      <c r="D8486" s="1">
        <v>130591.98</v>
      </c>
      <c r="E8486" s="1">
        <v>260578.39</v>
      </c>
    </row>
    <row r="8487" spans="1:5" hidden="1">
      <c r="A8487" s="1">
        <v>1997</v>
      </c>
      <c r="B8487" s="1">
        <v>47</v>
      </c>
      <c r="C8487" s="1">
        <v>128109.5</v>
      </c>
      <c r="D8487" s="1">
        <v>129350.91</v>
      </c>
      <c r="E8487" s="1">
        <v>257460.41</v>
      </c>
    </row>
    <row r="8488" spans="1:5" hidden="1">
      <c r="A8488" s="1">
        <v>1997</v>
      </c>
      <c r="B8488" s="1">
        <v>48</v>
      </c>
      <c r="C8488" s="1">
        <v>126132.04</v>
      </c>
      <c r="D8488" s="1">
        <v>128289.63</v>
      </c>
      <c r="E8488" s="1">
        <v>254421.67</v>
      </c>
    </row>
    <row r="8489" spans="1:5" hidden="1">
      <c r="A8489" s="1">
        <v>1997</v>
      </c>
      <c r="B8489" s="1">
        <v>49</v>
      </c>
      <c r="C8489" s="1">
        <v>126621.99</v>
      </c>
      <c r="D8489" s="1">
        <v>130259.83</v>
      </c>
      <c r="E8489" s="1">
        <v>256881.82</v>
      </c>
    </row>
    <row r="8490" spans="1:5" hidden="1">
      <c r="A8490" s="1">
        <v>1997</v>
      </c>
      <c r="B8490" s="1">
        <v>50</v>
      </c>
      <c r="C8490" s="1">
        <v>122853.64</v>
      </c>
      <c r="D8490" s="1">
        <v>127376.65</v>
      </c>
      <c r="E8490" s="1">
        <v>250230.28</v>
      </c>
    </row>
    <row r="8491" spans="1:5" hidden="1">
      <c r="A8491" s="1">
        <v>1997</v>
      </c>
      <c r="B8491" s="1">
        <v>51</v>
      </c>
      <c r="C8491" s="1">
        <v>112520.61</v>
      </c>
      <c r="D8491" s="1">
        <v>116764.08</v>
      </c>
      <c r="E8491" s="1">
        <v>229284.7</v>
      </c>
    </row>
    <row r="8492" spans="1:5" hidden="1">
      <c r="A8492" s="1">
        <v>1997</v>
      </c>
      <c r="B8492" s="1">
        <v>52</v>
      </c>
      <c r="C8492" s="1">
        <v>105036.86</v>
      </c>
      <c r="D8492" s="1">
        <v>108951.54</v>
      </c>
      <c r="E8492" s="1">
        <v>213988.4</v>
      </c>
    </row>
    <row r="8493" spans="1:5" hidden="1">
      <c r="A8493" s="1">
        <v>1997</v>
      </c>
      <c r="B8493" s="1">
        <v>53</v>
      </c>
      <c r="C8493" s="1">
        <v>99773.96</v>
      </c>
      <c r="D8493" s="1">
        <v>103530.48</v>
      </c>
      <c r="E8493" s="1">
        <v>203304.44</v>
      </c>
    </row>
    <row r="8494" spans="1:5" hidden="1">
      <c r="A8494" s="1">
        <v>1997</v>
      </c>
      <c r="B8494" s="1">
        <v>54</v>
      </c>
      <c r="C8494" s="1">
        <v>93341.34</v>
      </c>
      <c r="D8494" s="1">
        <v>97065.99</v>
      </c>
      <c r="E8494" s="1">
        <v>190407.34</v>
      </c>
    </row>
    <row r="8495" spans="1:5" hidden="1">
      <c r="A8495" s="1">
        <v>1997</v>
      </c>
      <c r="B8495" s="1">
        <v>55</v>
      </c>
      <c r="C8495" s="1">
        <v>89095.5</v>
      </c>
      <c r="D8495" s="1">
        <v>92773.18</v>
      </c>
      <c r="E8495" s="1">
        <v>181868.68</v>
      </c>
    </row>
    <row r="8496" spans="1:5" hidden="1">
      <c r="A8496" s="1">
        <v>1997</v>
      </c>
      <c r="B8496" s="1">
        <v>56</v>
      </c>
      <c r="C8496" s="1">
        <v>86210.18</v>
      </c>
      <c r="D8496" s="1">
        <v>89709.32</v>
      </c>
      <c r="E8496" s="1">
        <v>175919.5</v>
      </c>
    </row>
    <row r="8497" spans="1:5" hidden="1">
      <c r="A8497" s="1">
        <v>1997</v>
      </c>
      <c r="B8497" s="1">
        <v>57</v>
      </c>
      <c r="C8497" s="1">
        <v>83238.710000000006</v>
      </c>
      <c r="D8497" s="1">
        <v>86229.7</v>
      </c>
      <c r="E8497" s="1">
        <v>169468.42</v>
      </c>
    </row>
    <row r="8498" spans="1:5" hidden="1">
      <c r="A8498" s="1">
        <v>1997</v>
      </c>
      <c r="B8498" s="1">
        <v>58</v>
      </c>
      <c r="C8498" s="1">
        <v>81078.179999999993</v>
      </c>
      <c r="D8498" s="1">
        <v>83155.27</v>
      </c>
      <c r="E8498" s="1">
        <v>164233.46</v>
      </c>
    </row>
    <row r="8499" spans="1:5" hidden="1">
      <c r="A8499" s="1">
        <v>1997</v>
      </c>
      <c r="B8499" s="1">
        <v>59</v>
      </c>
      <c r="C8499" s="1">
        <v>79085.990000000005</v>
      </c>
      <c r="D8499" s="1">
        <v>80475.92</v>
      </c>
      <c r="E8499" s="1">
        <v>159561.91</v>
      </c>
    </row>
    <row r="8500" spans="1:5" hidden="1">
      <c r="A8500" s="1">
        <v>1997</v>
      </c>
      <c r="B8500" s="1">
        <v>60</v>
      </c>
      <c r="C8500" s="1">
        <v>76600.600000000006</v>
      </c>
      <c r="D8500" s="1">
        <v>77660.44</v>
      </c>
      <c r="E8500" s="1">
        <v>154261.04</v>
      </c>
    </row>
    <row r="8501" spans="1:5" hidden="1">
      <c r="A8501" s="1">
        <v>1997</v>
      </c>
      <c r="B8501" s="1">
        <v>61</v>
      </c>
      <c r="C8501" s="1">
        <v>74143.679999999993</v>
      </c>
      <c r="D8501" s="1">
        <v>74156.350000000006</v>
      </c>
      <c r="E8501" s="1">
        <v>148300.01999999999</v>
      </c>
    </row>
    <row r="8502" spans="1:5" hidden="1">
      <c r="A8502" s="1">
        <v>1997</v>
      </c>
      <c r="B8502" s="1">
        <v>62</v>
      </c>
      <c r="C8502" s="1">
        <v>71868.77</v>
      </c>
      <c r="D8502" s="1">
        <v>71011.460000000006</v>
      </c>
      <c r="E8502" s="1">
        <v>142880.23000000001</v>
      </c>
    </row>
    <row r="8503" spans="1:5" hidden="1">
      <c r="A8503" s="1">
        <v>1997</v>
      </c>
      <c r="B8503" s="1">
        <v>63</v>
      </c>
      <c r="C8503" s="1">
        <v>70243.5</v>
      </c>
      <c r="D8503" s="1">
        <v>69240.66</v>
      </c>
      <c r="E8503" s="1">
        <v>139484.16</v>
      </c>
    </row>
    <row r="8504" spans="1:5" hidden="1">
      <c r="A8504" s="1">
        <v>1997</v>
      </c>
      <c r="B8504" s="1">
        <v>64</v>
      </c>
      <c r="C8504" s="1">
        <v>69373.83</v>
      </c>
      <c r="D8504" s="1">
        <v>68311.08</v>
      </c>
      <c r="E8504" s="1">
        <v>137684.91</v>
      </c>
    </row>
    <row r="8505" spans="1:5" hidden="1">
      <c r="A8505" s="1">
        <v>1997</v>
      </c>
      <c r="B8505" s="1">
        <v>65</v>
      </c>
      <c r="C8505" s="1">
        <v>69857.2</v>
      </c>
      <c r="D8505" s="1">
        <v>68502.350000000006</v>
      </c>
      <c r="E8505" s="1">
        <v>138359.54999999999</v>
      </c>
    </row>
    <row r="8506" spans="1:5" hidden="1">
      <c r="A8506" s="1">
        <v>1997</v>
      </c>
      <c r="B8506" s="1">
        <v>66</v>
      </c>
      <c r="C8506" s="1">
        <v>71146.23</v>
      </c>
      <c r="D8506" s="1">
        <v>68870.25</v>
      </c>
      <c r="E8506" s="1">
        <v>140016.48000000001</v>
      </c>
    </row>
    <row r="8507" spans="1:5" hidden="1">
      <c r="A8507" s="1">
        <v>1997</v>
      </c>
      <c r="B8507" s="1">
        <v>67</v>
      </c>
      <c r="C8507" s="1">
        <v>70544.05</v>
      </c>
      <c r="D8507" s="1">
        <v>67670.38</v>
      </c>
      <c r="E8507" s="1">
        <v>138214.43</v>
      </c>
    </row>
    <row r="8508" spans="1:5" hidden="1">
      <c r="A8508" s="1">
        <v>1997</v>
      </c>
      <c r="B8508" s="1">
        <v>68</v>
      </c>
      <c r="C8508" s="1">
        <v>69552.320000000007</v>
      </c>
      <c r="D8508" s="1">
        <v>65975.600000000006</v>
      </c>
      <c r="E8508" s="1">
        <v>135527.92000000001</v>
      </c>
    </row>
    <row r="8509" spans="1:5" hidden="1">
      <c r="A8509" s="1">
        <v>1997</v>
      </c>
      <c r="B8509" s="1">
        <v>69</v>
      </c>
      <c r="C8509" s="1">
        <v>69143.72</v>
      </c>
      <c r="D8509" s="1">
        <v>64199.32</v>
      </c>
      <c r="E8509" s="1">
        <v>133343.04000000001</v>
      </c>
    </row>
    <row r="8510" spans="1:5" hidden="1">
      <c r="A8510" s="1">
        <v>1997</v>
      </c>
      <c r="B8510" s="1">
        <v>70</v>
      </c>
      <c r="C8510" s="1">
        <v>68383.899999999994</v>
      </c>
      <c r="D8510" s="1">
        <v>62139.3</v>
      </c>
      <c r="E8510" s="1">
        <v>130523.2</v>
      </c>
    </row>
    <row r="8511" spans="1:5" hidden="1">
      <c r="A8511" s="1">
        <v>1997</v>
      </c>
      <c r="B8511" s="1">
        <v>71</v>
      </c>
      <c r="C8511" s="1">
        <v>67231.83</v>
      </c>
      <c r="D8511" s="1">
        <v>59406.61</v>
      </c>
      <c r="E8511" s="1">
        <v>126638.44</v>
      </c>
    </row>
    <row r="8512" spans="1:5" hidden="1">
      <c r="A8512" s="1">
        <v>1997</v>
      </c>
      <c r="B8512" s="1">
        <v>72</v>
      </c>
      <c r="C8512" s="1">
        <v>65632.45</v>
      </c>
      <c r="D8512" s="1">
        <v>56145.96</v>
      </c>
      <c r="E8512" s="1">
        <v>121778.42</v>
      </c>
    </row>
    <row r="8513" spans="1:5" hidden="1">
      <c r="A8513" s="1">
        <v>1997</v>
      </c>
      <c r="B8513" s="1">
        <v>73</v>
      </c>
      <c r="C8513" s="1">
        <v>63922.1</v>
      </c>
      <c r="D8513" s="1">
        <v>53010.09</v>
      </c>
      <c r="E8513" s="1">
        <v>116932.19</v>
      </c>
    </row>
    <row r="8514" spans="1:5" hidden="1">
      <c r="A8514" s="1">
        <v>1997</v>
      </c>
      <c r="B8514" s="1">
        <v>74</v>
      </c>
      <c r="C8514" s="1">
        <v>61944.29</v>
      </c>
      <c r="D8514" s="1">
        <v>50019.24</v>
      </c>
      <c r="E8514" s="1">
        <v>111963.53</v>
      </c>
    </row>
    <row r="8515" spans="1:5" hidden="1">
      <c r="A8515" s="1">
        <v>1997</v>
      </c>
      <c r="B8515" s="1">
        <v>75</v>
      </c>
      <c r="C8515" s="1">
        <v>60032.13</v>
      </c>
      <c r="D8515" s="1">
        <v>47142.15</v>
      </c>
      <c r="E8515" s="1">
        <v>107174.28</v>
      </c>
    </row>
    <row r="8516" spans="1:5" hidden="1">
      <c r="A8516" s="1">
        <v>1997</v>
      </c>
      <c r="B8516" s="1">
        <v>76</v>
      </c>
      <c r="C8516" s="1">
        <v>57147.27</v>
      </c>
      <c r="D8516" s="1">
        <v>43600.71</v>
      </c>
      <c r="E8516" s="1">
        <v>100747.99</v>
      </c>
    </row>
    <row r="8517" spans="1:5" hidden="1">
      <c r="A8517" s="1">
        <v>1997</v>
      </c>
      <c r="B8517" s="1">
        <v>77</v>
      </c>
      <c r="C8517" s="1">
        <v>51263.24</v>
      </c>
      <c r="D8517" s="1">
        <v>37921.040000000001</v>
      </c>
      <c r="E8517" s="1">
        <v>89184.28</v>
      </c>
    </row>
    <row r="8518" spans="1:5" hidden="1">
      <c r="A8518" s="1">
        <v>1997</v>
      </c>
      <c r="B8518" s="1">
        <v>78</v>
      </c>
      <c r="C8518" s="1">
        <v>44864.38</v>
      </c>
      <c r="D8518" s="1">
        <v>31966.39</v>
      </c>
      <c r="E8518" s="1">
        <v>76830.77</v>
      </c>
    </row>
    <row r="8519" spans="1:5" hidden="1">
      <c r="A8519" s="1">
        <v>1997</v>
      </c>
      <c r="B8519" s="1">
        <v>79</v>
      </c>
      <c r="C8519" s="1">
        <v>41831.81</v>
      </c>
      <c r="D8519" s="1">
        <v>28596.37</v>
      </c>
      <c r="E8519" s="1">
        <v>70428.179999999993</v>
      </c>
    </row>
    <row r="8520" spans="1:5" hidden="1">
      <c r="A8520" s="1">
        <v>1997</v>
      </c>
      <c r="B8520" s="1">
        <v>80</v>
      </c>
      <c r="C8520" s="1">
        <v>40535.39</v>
      </c>
      <c r="D8520" s="1">
        <v>26157.24</v>
      </c>
      <c r="E8520" s="1">
        <v>66692.63</v>
      </c>
    </row>
    <row r="8521" spans="1:5" hidden="1">
      <c r="A8521" s="1">
        <v>1997</v>
      </c>
      <c r="B8521" s="1">
        <v>81</v>
      </c>
      <c r="C8521" s="1">
        <v>38672.57</v>
      </c>
      <c r="D8521" s="1">
        <v>23902.41</v>
      </c>
      <c r="E8521" s="1">
        <v>62574.97</v>
      </c>
    </row>
    <row r="8522" spans="1:5" hidden="1">
      <c r="A8522" s="1">
        <v>1997</v>
      </c>
      <c r="B8522" s="1">
        <v>82</v>
      </c>
      <c r="C8522" s="1">
        <v>36907.99</v>
      </c>
      <c r="D8522" s="1">
        <v>21733.32</v>
      </c>
      <c r="E8522" s="1">
        <v>58641.3</v>
      </c>
    </row>
    <row r="8523" spans="1:5" hidden="1">
      <c r="A8523" s="1">
        <v>1997</v>
      </c>
      <c r="B8523" s="1">
        <v>83</v>
      </c>
      <c r="C8523" s="1">
        <v>33985.9</v>
      </c>
      <c r="D8523" s="1">
        <v>19071.07</v>
      </c>
      <c r="E8523" s="1">
        <v>53056.97</v>
      </c>
    </row>
    <row r="8524" spans="1:5" hidden="1">
      <c r="A8524" s="1">
        <v>1997</v>
      </c>
      <c r="B8524" s="1">
        <v>84</v>
      </c>
      <c r="C8524" s="1">
        <v>30136.22</v>
      </c>
      <c r="D8524" s="1">
        <v>16054.59</v>
      </c>
      <c r="E8524" s="1">
        <v>46190.82</v>
      </c>
    </row>
    <row r="8525" spans="1:5" hidden="1">
      <c r="A8525" s="1">
        <v>1997</v>
      </c>
      <c r="B8525" s="1">
        <v>85</v>
      </c>
      <c r="C8525" s="1">
        <v>26311.48</v>
      </c>
      <c r="D8525" s="1">
        <v>13295.32</v>
      </c>
      <c r="E8525" s="1">
        <v>39606.79</v>
      </c>
    </row>
    <row r="8526" spans="1:5" hidden="1">
      <c r="A8526" s="1">
        <v>1997</v>
      </c>
      <c r="B8526" s="1">
        <v>86</v>
      </c>
      <c r="C8526" s="1">
        <v>22946.68</v>
      </c>
      <c r="D8526" s="1">
        <v>10869.16</v>
      </c>
      <c r="E8526" s="1">
        <v>33815.839999999997</v>
      </c>
    </row>
    <row r="8527" spans="1:5" hidden="1">
      <c r="A8527" s="1">
        <v>1997</v>
      </c>
      <c r="B8527" s="1">
        <v>87</v>
      </c>
      <c r="C8527" s="1">
        <v>19588.63</v>
      </c>
      <c r="D8527" s="1">
        <v>8959.43</v>
      </c>
      <c r="E8527" s="1">
        <v>28548.07</v>
      </c>
    </row>
    <row r="8528" spans="1:5" hidden="1">
      <c r="A8528" s="1">
        <v>1997</v>
      </c>
      <c r="B8528" s="1">
        <v>88</v>
      </c>
      <c r="C8528" s="1">
        <v>16458.7</v>
      </c>
      <c r="D8528" s="1">
        <v>7087.63</v>
      </c>
      <c r="E8528" s="1">
        <v>23546.34</v>
      </c>
    </row>
    <row r="8529" spans="1:5" hidden="1">
      <c r="A8529" s="1">
        <v>1997</v>
      </c>
      <c r="B8529" s="1">
        <v>89</v>
      </c>
      <c r="C8529" s="1">
        <v>13724.48</v>
      </c>
      <c r="D8529" s="1">
        <v>5486.82</v>
      </c>
      <c r="E8529" s="1">
        <v>19211.3</v>
      </c>
    </row>
    <row r="8530" spans="1:5" hidden="1">
      <c r="A8530" s="1">
        <v>1997</v>
      </c>
      <c r="B8530" s="1">
        <v>90</v>
      </c>
      <c r="C8530" s="1">
        <v>11222.86</v>
      </c>
      <c r="D8530" s="1">
        <v>4225.3599999999997</v>
      </c>
      <c r="E8530" s="1">
        <v>15448.22</v>
      </c>
    </row>
    <row r="8531" spans="1:5" hidden="1">
      <c r="A8531" s="1">
        <v>1997</v>
      </c>
      <c r="B8531" s="1">
        <v>91</v>
      </c>
      <c r="C8531" s="1">
        <v>9072.4500000000007</v>
      </c>
      <c r="D8531" s="1">
        <v>3178.21</v>
      </c>
      <c r="E8531" s="1">
        <v>12250.66</v>
      </c>
    </row>
    <row r="8532" spans="1:5" hidden="1">
      <c r="A8532" s="1">
        <v>1997</v>
      </c>
      <c r="B8532" s="1">
        <v>92</v>
      </c>
      <c r="C8532" s="1">
        <v>7065.11</v>
      </c>
      <c r="D8532" s="1">
        <v>2342.56</v>
      </c>
      <c r="E8532" s="1">
        <v>9407.67</v>
      </c>
    </row>
    <row r="8533" spans="1:5" hidden="1">
      <c r="A8533" s="1">
        <v>1997</v>
      </c>
      <c r="B8533" s="1">
        <v>93</v>
      </c>
      <c r="C8533" s="1">
        <v>5307.83</v>
      </c>
      <c r="D8533" s="1">
        <v>1657.77</v>
      </c>
      <c r="E8533" s="1">
        <v>6965.59</v>
      </c>
    </row>
    <row r="8534" spans="1:5" hidden="1">
      <c r="A8534" s="1">
        <v>1997</v>
      </c>
      <c r="B8534" s="1">
        <v>94</v>
      </c>
      <c r="C8534" s="1">
        <v>4006.22</v>
      </c>
      <c r="D8534" s="1">
        <v>1130.8699999999999</v>
      </c>
      <c r="E8534" s="1">
        <v>5137.1000000000004</v>
      </c>
    </row>
    <row r="8535" spans="1:5" hidden="1">
      <c r="A8535" s="1">
        <v>1997</v>
      </c>
      <c r="B8535" s="1">
        <v>95</v>
      </c>
      <c r="C8535" s="1">
        <v>2999.79</v>
      </c>
      <c r="D8535" s="1">
        <v>787.6</v>
      </c>
      <c r="E8535" s="1">
        <v>3787.39</v>
      </c>
    </row>
    <row r="8536" spans="1:5" hidden="1">
      <c r="A8536" s="1">
        <v>1997</v>
      </c>
      <c r="B8536" s="1">
        <v>96</v>
      </c>
      <c r="C8536" s="1">
        <v>2182.9899999999998</v>
      </c>
      <c r="D8536" s="1">
        <v>530.24</v>
      </c>
      <c r="E8536" s="1">
        <v>2713.22</v>
      </c>
    </row>
    <row r="8537" spans="1:5" hidden="1">
      <c r="A8537" s="1">
        <v>1997</v>
      </c>
      <c r="B8537" s="1">
        <v>97</v>
      </c>
      <c r="C8537" s="1">
        <v>1545.71</v>
      </c>
      <c r="D8537" s="1">
        <v>331.3</v>
      </c>
      <c r="E8537" s="1">
        <v>1877.01</v>
      </c>
    </row>
    <row r="8538" spans="1:5" hidden="1">
      <c r="A8538" s="1">
        <v>1997</v>
      </c>
      <c r="B8538" s="1">
        <v>98</v>
      </c>
      <c r="C8538" s="1">
        <v>1041.23</v>
      </c>
      <c r="D8538" s="1">
        <v>191.28</v>
      </c>
      <c r="E8538" s="1">
        <v>1232.51</v>
      </c>
    </row>
    <row r="8539" spans="1:5" hidden="1">
      <c r="A8539" s="1">
        <v>1997</v>
      </c>
      <c r="B8539" s="1">
        <v>99</v>
      </c>
      <c r="C8539" s="1">
        <v>680.12</v>
      </c>
      <c r="D8539" s="1">
        <v>119.14</v>
      </c>
      <c r="E8539" s="1">
        <v>799.25</v>
      </c>
    </row>
    <row r="8540" spans="1:5" hidden="1">
      <c r="A8540" s="1">
        <v>1997</v>
      </c>
      <c r="B8540" s="1">
        <v>100</v>
      </c>
      <c r="C8540" s="1">
        <v>446.33</v>
      </c>
      <c r="D8540" s="1">
        <v>77.319999999999993</v>
      </c>
      <c r="E8540" s="1">
        <v>523.65</v>
      </c>
    </row>
    <row r="8541" spans="1:5" hidden="1">
      <c r="A8541" s="1">
        <v>1997</v>
      </c>
      <c r="B8541" s="1">
        <v>101</v>
      </c>
      <c r="C8541" s="1">
        <v>289.87</v>
      </c>
      <c r="D8541" s="1">
        <v>45.89</v>
      </c>
      <c r="E8541" s="1">
        <v>335.76</v>
      </c>
    </row>
    <row r="8542" spans="1:5" hidden="1">
      <c r="A8542" s="1">
        <v>1997</v>
      </c>
      <c r="B8542" s="1">
        <v>102</v>
      </c>
      <c r="C8542" s="1">
        <v>180.77</v>
      </c>
      <c r="D8542" s="1">
        <v>24.73</v>
      </c>
      <c r="E8542" s="1">
        <v>205.5</v>
      </c>
    </row>
    <row r="8543" spans="1:5" hidden="1">
      <c r="A8543" s="1">
        <v>1997</v>
      </c>
      <c r="B8543" s="1">
        <v>103</v>
      </c>
      <c r="C8543" s="1">
        <v>107.48</v>
      </c>
      <c r="D8543" s="1">
        <v>13.9</v>
      </c>
      <c r="E8543" s="1">
        <v>121.38</v>
      </c>
    </row>
    <row r="8544" spans="1:5" hidden="1">
      <c r="A8544" s="1">
        <v>1997</v>
      </c>
      <c r="B8544" s="1">
        <v>104</v>
      </c>
      <c r="C8544" s="1">
        <v>61.41</v>
      </c>
      <c r="D8544" s="1">
        <v>6.18</v>
      </c>
      <c r="E8544" s="1">
        <v>67.599999999999994</v>
      </c>
    </row>
    <row r="8545" spans="1:5" hidden="1">
      <c r="A8545" s="1">
        <v>1997</v>
      </c>
      <c r="B8545" s="1">
        <v>105</v>
      </c>
      <c r="C8545" s="1">
        <v>32.97</v>
      </c>
      <c r="D8545" s="1">
        <v>3.21</v>
      </c>
      <c r="E8545" s="1">
        <v>36.17</v>
      </c>
    </row>
    <row r="8546" spans="1:5" hidden="1">
      <c r="A8546" s="1">
        <v>1997</v>
      </c>
      <c r="B8546" s="1">
        <v>106</v>
      </c>
      <c r="C8546" s="1">
        <v>16.48</v>
      </c>
      <c r="D8546" s="1">
        <v>2.1800000000000002</v>
      </c>
      <c r="E8546" s="1">
        <v>18.670000000000002</v>
      </c>
    </row>
    <row r="8547" spans="1:5" hidden="1">
      <c r="A8547" s="1">
        <v>1997</v>
      </c>
      <c r="B8547" s="1">
        <v>107</v>
      </c>
      <c r="C8547" s="1">
        <v>7.94</v>
      </c>
      <c r="D8547" s="1">
        <v>0.33</v>
      </c>
      <c r="E8547" s="1">
        <v>8.27</v>
      </c>
    </row>
    <row r="8548" spans="1:5" hidden="1">
      <c r="A8548" s="1">
        <v>1997</v>
      </c>
      <c r="B8548" s="1">
        <v>108</v>
      </c>
      <c r="C8548" s="1">
        <v>2.95</v>
      </c>
      <c r="D8548" s="1">
        <v>0</v>
      </c>
      <c r="E8548" s="1">
        <v>2.95</v>
      </c>
    </row>
    <row r="8549" spans="1:5" hidden="1">
      <c r="A8549" s="1">
        <v>1997</v>
      </c>
      <c r="B8549" s="1">
        <v>109</v>
      </c>
      <c r="C8549" s="1">
        <v>0.72</v>
      </c>
      <c r="D8549" s="1">
        <v>0</v>
      </c>
      <c r="E8549" s="1">
        <v>0.72</v>
      </c>
    </row>
    <row r="8550" spans="1:5" hidden="1">
      <c r="A8550" s="1">
        <v>1997</v>
      </c>
      <c r="B8550" s="1" t="s">
        <v>121</v>
      </c>
      <c r="C8550" s="1">
        <v>0</v>
      </c>
      <c r="D8550" s="1">
        <v>0</v>
      </c>
      <c r="E8550" s="1">
        <v>0</v>
      </c>
    </row>
    <row r="8551" spans="1:5" hidden="1">
      <c r="A8551" s="1">
        <v>1998</v>
      </c>
      <c r="B8551" s="1">
        <v>0</v>
      </c>
      <c r="C8551" s="1">
        <v>122174.3</v>
      </c>
      <c r="D8551" s="1">
        <v>128716.88</v>
      </c>
      <c r="E8551" s="1">
        <v>250891.18</v>
      </c>
    </row>
    <row r="8552" spans="1:5" hidden="1">
      <c r="A8552" s="1">
        <v>1998</v>
      </c>
      <c r="B8552" s="1">
        <v>1</v>
      </c>
      <c r="C8552" s="1">
        <v>123800.61</v>
      </c>
      <c r="D8552" s="1">
        <v>130581.72</v>
      </c>
      <c r="E8552" s="1">
        <v>254382.33</v>
      </c>
    </row>
    <row r="8553" spans="1:5" hidden="1">
      <c r="A8553" s="1">
        <v>1998</v>
      </c>
      <c r="B8553" s="1">
        <v>2</v>
      </c>
      <c r="C8553" s="1">
        <v>124325.45</v>
      </c>
      <c r="D8553" s="1">
        <v>131191.1</v>
      </c>
      <c r="E8553" s="1">
        <v>255516.55</v>
      </c>
    </row>
    <row r="8554" spans="1:5" hidden="1">
      <c r="A8554" s="1">
        <v>1998</v>
      </c>
      <c r="B8554" s="1">
        <v>3</v>
      </c>
      <c r="C8554" s="1">
        <v>127326.53</v>
      </c>
      <c r="D8554" s="1">
        <v>134366.06</v>
      </c>
      <c r="E8554" s="1">
        <v>261692.59</v>
      </c>
    </row>
    <row r="8555" spans="1:5" hidden="1">
      <c r="A8555" s="1">
        <v>1998</v>
      </c>
      <c r="B8555" s="1">
        <v>4</v>
      </c>
      <c r="C8555" s="1">
        <v>127952.31</v>
      </c>
      <c r="D8555" s="1">
        <v>135013.45000000001</v>
      </c>
      <c r="E8555" s="1">
        <v>262965.77</v>
      </c>
    </row>
    <row r="8556" spans="1:5" hidden="1">
      <c r="A8556" s="1">
        <v>1998</v>
      </c>
      <c r="B8556" s="1">
        <v>5</v>
      </c>
      <c r="C8556" s="1">
        <v>128087.43</v>
      </c>
      <c r="D8556" s="1">
        <v>135038.39000000001</v>
      </c>
      <c r="E8556" s="1">
        <v>263125.81</v>
      </c>
    </row>
    <row r="8557" spans="1:5" hidden="1">
      <c r="A8557" s="1">
        <v>1998</v>
      </c>
      <c r="B8557" s="1">
        <v>6</v>
      </c>
      <c r="C8557" s="1">
        <v>129008.54</v>
      </c>
      <c r="D8557" s="1">
        <v>135773.22</v>
      </c>
      <c r="E8557" s="1">
        <v>264781.76</v>
      </c>
    </row>
    <row r="8558" spans="1:5" hidden="1">
      <c r="A8558" s="1">
        <v>1998</v>
      </c>
      <c r="B8558" s="1">
        <v>7</v>
      </c>
      <c r="C8558" s="1">
        <v>130527.71</v>
      </c>
      <c r="D8558" s="1">
        <v>137265.99</v>
      </c>
      <c r="E8558" s="1">
        <v>267793.7</v>
      </c>
    </row>
    <row r="8559" spans="1:5" hidden="1">
      <c r="A8559" s="1">
        <v>1998</v>
      </c>
      <c r="B8559" s="1">
        <v>8</v>
      </c>
      <c r="C8559" s="1">
        <v>129949.74</v>
      </c>
      <c r="D8559" s="1">
        <v>136755.76</v>
      </c>
      <c r="E8559" s="1">
        <v>266705.5</v>
      </c>
    </row>
    <row r="8560" spans="1:5" hidden="1">
      <c r="A8560" s="1">
        <v>1998</v>
      </c>
      <c r="B8560" s="1">
        <v>9</v>
      </c>
      <c r="C8560" s="1">
        <v>127876.56</v>
      </c>
      <c r="D8560" s="1">
        <v>134310.20000000001</v>
      </c>
      <c r="E8560" s="1">
        <v>262186.76</v>
      </c>
    </row>
    <row r="8561" spans="1:5" hidden="1">
      <c r="A8561" s="1">
        <v>1998</v>
      </c>
      <c r="B8561" s="1">
        <v>10</v>
      </c>
      <c r="C8561" s="1">
        <v>126424.25</v>
      </c>
      <c r="D8561" s="1">
        <v>132567.70000000001</v>
      </c>
      <c r="E8561" s="1">
        <v>258991.94</v>
      </c>
    </row>
    <row r="8562" spans="1:5" hidden="1">
      <c r="A8562" s="1">
        <v>1998</v>
      </c>
      <c r="B8562" s="1">
        <v>11</v>
      </c>
      <c r="C8562" s="1">
        <v>127568.5</v>
      </c>
      <c r="D8562" s="1">
        <v>133920.89000000001</v>
      </c>
      <c r="E8562" s="1">
        <v>261489.39</v>
      </c>
    </row>
    <row r="8563" spans="1:5" hidden="1">
      <c r="A8563" s="1">
        <v>1998</v>
      </c>
      <c r="B8563" s="1">
        <v>12</v>
      </c>
      <c r="C8563" s="1">
        <v>127694.37</v>
      </c>
      <c r="D8563" s="1">
        <v>133898.10999999999</v>
      </c>
      <c r="E8563" s="1">
        <v>261592.48</v>
      </c>
    </row>
    <row r="8564" spans="1:5" hidden="1">
      <c r="A8564" s="1">
        <v>1998</v>
      </c>
      <c r="B8564" s="1">
        <v>13</v>
      </c>
      <c r="C8564" s="1">
        <v>128707.01</v>
      </c>
      <c r="D8564" s="1">
        <v>134497.99</v>
      </c>
      <c r="E8564" s="1">
        <v>263205</v>
      </c>
    </row>
    <row r="8565" spans="1:5" hidden="1">
      <c r="A8565" s="1">
        <v>1998</v>
      </c>
      <c r="B8565" s="1">
        <v>14</v>
      </c>
      <c r="C8565" s="1">
        <v>127766.26</v>
      </c>
      <c r="D8565" s="1">
        <v>133778.82999999999</v>
      </c>
      <c r="E8565" s="1">
        <v>261545.08</v>
      </c>
    </row>
    <row r="8566" spans="1:5" hidden="1">
      <c r="A8566" s="1">
        <v>1998</v>
      </c>
      <c r="B8566" s="1">
        <v>15</v>
      </c>
      <c r="C8566" s="1">
        <v>127936.01</v>
      </c>
      <c r="D8566" s="1">
        <v>134382.71</v>
      </c>
      <c r="E8566" s="1">
        <v>262318.73</v>
      </c>
    </row>
    <row r="8567" spans="1:5" hidden="1">
      <c r="A8567" s="1">
        <v>1998</v>
      </c>
      <c r="B8567" s="1">
        <v>16</v>
      </c>
      <c r="C8567" s="1">
        <v>126152.78</v>
      </c>
      <c r="D8567" s="1">
        <v>132344.35</v>
      </c>
      <c r="E8567" s="1">
        <v>258497.13</v>
      </c>
    </row>
    <row r="8568" spans="1:5" hidden="1">
      <c r="A8568" s="1">
        <v>1998</v>
      </c>
      <c r="B8568" s="1">
        <v>17</v>
      </c>
      <c r="C8568" s="1">
        <v>124796.8</v>
      </c>
      <c r="D8568" s="1">
        <v>130845.75</v>
      </c>
      <c r="E8568" s="1">
        <v>255642.56</v>
      </c>
    </row>
    <row r="8569" spans="1:5" hidden="1">
      <c r="A8569" s="1">
        <v>1998</v>
      </c>
      <c r="B8569" s="1">
        <v>18</v>
      </c>
      <c r="C8569" s="1">
        <v>122497.62</v>
      </c>
      <c r="D8569" s="1">
        <v>128713.5</v>
      </c>
      <c r="E8569" s="1">
        <v>251211.13</v>
      </c>
    </row>
    <row r="8570" spans="1:5" hidden="1">
      <c r="A8570" s="1">
        <v>1998</v>
      </c>
      <c r="B8570" s="1">
        <v>19</v>
      </c>
      <c r="C8570" s="1">
        <v>123190.15</v>
      </c>
      <c r="D8570" s="1">
        <v>129070.54</v>
      </c>
      <c r="E8570" s="1">
        <v>252260.69</v>
      </c>
    </row>
    <row r="8571" spans="1:5" hidden="1">
      <c r="A8571" s="1">
        <v>1998</v>
      </c>
      <c r="B8571" s="1">
        <v>20</v>
      </c>
      <c r="C8571" s="1">
        <v>124687.4</v>
      </c>
      <c r="D8571" s="1">
        <v>129612.96</v>
      </c>
      <c r="E8571" s="1">
        <v>254300.36</v>
      </c>
    </row>
    <row r="8572" spans="1:5" hidden="1">
      <c r="A8572" s="1">
        <v>1998</v>
      </c>
      <c r="B8572" s="1">
        <v>21</v>
      </c>
      <c r="C8572" s="1">
        <v>126565.01</v>
      </c>
      <c r="D8572" s="1">
        <v>130579.15</v>
      </c>
      <c r="E8572" s="1">
        <v>257144.16</v>
      </c>
    </row>
    <row r="8573" spans="1:5" hidden="1">
      <c r="A8573" s="1">
        <v>1998</v>
      </c>
      <c r="B8573" s="1">
        <v>22</v>
      </c>
      <c r="C8573" s="1">
        <v>129113.84</v>
      </c>
      <c r="D8573" s="1">
        <v>132805.78</v>
      </c>
      <c r="E8573" s="1">
        <v>261919.62</v>
      </c>
    </row>
    <row r="8574" spans="1:5" hidden="1">
      <c r="A8574" s="1">
        <v>1998</v>
      </c>
      <c r="B8574" s="1">
        <v>23</v>
      </c>
      <c r="C8574" s="1">
        <v>132320.20000000001</v>
      </c>
      <c r="D8574" s="1">
        <v>135698.59</v>
      </c>
      <c r="E8574" s="1">
        <v>268018.8</v>
      </c>
    </row>
    <row r="8575" spans="1:5" hidden="1">
      <c r="A8575" s="1">
        <v>1998</v>
      </c>
      <c r="B8575" s="1">
        <v>24</v>
      </c>
      <c r="C8575" s="1">
        <v>136120.6</v>
      </c>
      <c r="D8575" s="1">
        <v>138896.79</v>
      </c>
      <c r="E8575" s="1">
        <v>275017.39</v>
      </c>
    </row>
    <row r="8576" spans="1:5" hidden="1">
      <c r="A8576" s="1">
        <v>1998</v>
      </c>
      <c r="B8576" s="1">
        <v>25</v>
      </c>
      <c r="C8576" s="1">
        <v>141948.25</v>
      </c>
      <c r="D8576" s="1">
        <v>143511.81</v>
      </c>
      <c r="E8576" s="1">
        <v>285460.07</v>
      </c>
    </row>
    <row r="8577" spans="1:5" hidden="1">
      <c r="A8577" s="1">
        <v>1998</v>
      </c>
      <c r="B8577" s="1">
        <v>26</v>
      </c>
      <c r="C8577" s="1">
        <v>147794.23000000001</v>
      </c>
      <c r="D8577" s="1">
        <v>147780.73000000001</v>
      </c>
      <c r="E8577" s="1">
        <v>295574.96000000002</v>
      </c>
    </row>
    <row r="8578" spans="1:5" hidden="1">
      <c r="A8578" s="1">
        <v>1998</v>
      </c>
      <c r="B8578" s="1">
        <v>27</v>
      </c>
      <c r="C8578" s="1">
        <v>151278.89000000001</v>
      </c>
      <c r="D8578" s="1">
        <v>150457.45000000001</v>
      </c>
      <c r="E8578" s="1">
        <v>301736.34000000003</v>
      </c>
    </row>
    <row r="8579" spans="1:5" hidden="1">
      <c r="A8579" s="1">
        <v>1998</v>
      </c>
      <c r="B8579" s="1">
        <v>28</v>
      </c>
      <c r="C8579" s="1">
        <v>144347.38</v>
      </c>
      <c r="D8579" s="1">
        <v>143312.82</v>
      </c>
      <c r="E8579" s="1">
        <v>287660.21000000002</v>
      </c>
    </row>
    <row r="8580" spans="1:5" hidden="1">
      <c r="A8580" s="1">
        <v>1998</v>
      </c>
      <c r="B8580" s="1">
        <v>29</v>
      </c>
      <c r="C8580" s="1">
        <v>143040.57999999999</v>
      </c>
      <c r="D8580" s="1">
        <v>141693.01</v>
      </c>
      <c r="E8580" s="1">
        <v>284733.59000000003</v>
      </c>
    </row>
    <row r="8581" spans="1:5" hidden="1">
      <c r="A8581" s="1">
        <v>1998</v>
      </c>
      <c r="B8581" s="1">
        <v>30</v>
      </c>
      <c r="C8581" s="1">
        <v>138893.67000000001</v>
      </c>
      <c r="D8581" s="1">
        <v>137670.03</v>
      </c>
      <c r="E8581" s="1">
        <v>276563.7</v>
      </c>
    </row>
    <row r="8582" spans="1:5" hidden="1">
      <c r="A8582" s="1">
        <v>1998</v>
      </c>
      <c r="B8582" s="1">
        <v>31</v>
      </c>
      <c r="C8582" s="1">
        <v>138839.17000000001</v>
      </c>
      <c r="D8582" s="1">
        <v>137533.41</v>
      </c>
      <c r="E8582" s="1">
        <v>276372.58</v>
      </c>
    </row>
    <row r="8583" spans="1:5" hidden="1">
      <c r="A8583" s="1">
        <v>1998</v>
      </c>
      <c r="B8583" s="1">
        <v>32</v>
      </c>
      <c r="C8583" s="1">
        <v>139398.71</v>
      </c>
      <c r="D8583" s="1">
        <v>137862.49</v>
      </c>
      <c r="E8583" s="1">
        <v>277261.2</v>
      </c>
    </row>
    <row r="8584" spans="1:5" hidden="1">
      <c r="A8584" s="1">
        <v>1998</v>
      </c>
      <c r="B8584" s="1">
        <v>33</v>
      </c>
      <c r="C8584" s="1">
        <v>142644.03</v>
      </c>
      <c r="D8584" s="1">
        <v>141021.88</v>
      </c>
      <c r="E8584" s="1">
        <v>283665.90999999997</v>
      </c>
    </row>
    <row r="8585" spans="1:5" hidden="1">
      <c r="A8585" s="1">
        <v>1998</v>
      </c>
      <c r="B8585" s="1">
        <v>34</v>
      </c>
      <c r="C8585" s="1">
        <v>146887.51</v>
      </c>
      <c r="D8585" s="1">
        <v>145447.23000000001</v>
      </c>
      <c r="E8585" s="1">
        <v>292334.74</v>
      </c>
    </row>
    <row r="8586" spans="1:5" hidden="1">
      <c r="A8586" s="1">
        <v>1998</v>
      </c>
      <c r="B8586" s="1">
        <v>35</v>
      </c>
      <c r="C8586" s="1">
        <v>149862.91</v>
      </c>
      <c r="D8586" s="1">
        <v>148687.16</v>
      </c>
      <c r="E8586" s="1">
        <v>298550.07</v>
      </c>
    </row>
    <row r="8587" spans="1:5" hidden="1">
      <c r="A8587" s="1">
        <v>1998</v>
      </c>
      <c r="B8587" s="1">
        <v>36</v>
      </c>
      <c r="C8587" s="1">
        <v>151456.62</v>
      </c>
      <c r="D8587" s="1">
        <v>150430.16</v>
      </c>
      <c r="E8587" s="1">
        <v>301886.78999999998</v>
      </c>
    </row>
    <row r="8588" spans="1:5" hidden="1">
      <c r="A8588" s="1">
        <v>1998</v>
      </c>
      <c r="B8588" s="1">
        <v>37</v>
      </c>
      <c r="C8588" s="1">
        <v>151185.01</v>
      </c>
      <c r="D8588" s="1">
        <v>150094.54</v>
      </c>
      <c r="E8588" s="1">
        <v>301279.55</v>
      </c>
    </row>
    <row r="8589" spans="1:5" hidden="1">
      <c r="A8589" s="1">
        <v>1998</v>
      </c>
      <c r="B8589" s="1">
        <v>38</v>
      </c>
      <c r="C8589" s="1">
        <v>149198.73000000001</v>
      </c>
      <c r="D8589" s="1">
        <v>147743.79</v>
      </c>
      <c r="E8589" s="1">
        <v>296942.52</v>
      </c>
    </row>
    <row r="8590" spans="1:5" hidden="1">
      <c r="A8590" s="1">
        <v>1998</v>
      </c>
      <c r="B8590" s="1">
        <v>39</v>
      </c>
      <c r="C8590" s="1">
        <v>146607.44</v>
      </c>
      <c r="D8590" s="1">
        <v>145225.17000000001</v>
      </c>
      <c r="E8590" s="1">
        <v>291832.61</v>
      </c>
    </row>
    <row r="8591" spans="1:5" hidden="1">
      <c r="A8591" s="1">
        <v>1998</v>
      </c>
      <c r="B8591" s="1">
        <v>40</v>
      </c>
      <c r="C8591" s="1">
        <v>144189.19</v>
      </c>
      <c r="D8591" s="1">
        <v>142715.92000000001</v>
      </c>
      <c r="E8591" s="1">
        <v>286905.11</v>
      </c>
    </row>
    <row r="8592" spans="1:5" hidden="1">
      <c r="A8592" s="1">
        <v>1998</v>
      </c>
      <c r="B8592" s="1">
        <v>41</v>
      </c>
      <c r="C8592" s="1">
        <v>141260.47</v>
      </c>
      <c r="D8592" s="1">
        <v>140064.35</v>
      </c>
      <c r="E8592" s="1">
        <v>281324.82</v>
      </c>
    </row>
    <row r="8593" spans="1:5" hidden="1">
      <c r="A8593" s="1">
        <v>1998</v>
      </c>
      <c r="B8593" s="1">
        <v>42</v>
      </c>
      <c r="C8593" s="1">
        <v>139338.54</v>
      </c>
      <c r="D8593" s="1">
        <v>138121.32999999999</v>
      </c>
      <c r="E8593" s="1">
        <v>277459.86</v>
      </c>
    </row>
    <row r="8594" spans="1:5" hidden="1">
      <c r="A8594" s="1">
        <v>1998</v>
      </c>
      <c r="B8594" s="1">
        <v>43</v>
      </c>
      <c r="C8594" s="1">
        <v>138087.95000000001</v>
      </c>
      <c r="D8594" s="1">
        <v>136313.34</v>
      </c>
      <c r="E8594" s="1">
        <v>274401.28000000003</v>
      </c>
    </row>
    <row r="8595" spans="1:5" hidden="1">
      <c r="A8595" s="1">
        <v>1998</v>
      </c>
      <c r="B8595" s="1">
        <v>44</v>
      </c>
      <c r="C8595" s="1">
        <v>136428.57999999999</v>
      </c>
      <c r="D8595" s="1">
        <v>134828.54999999999</v>
      </c>
      <c r="E8595" s="1">
        <v>271257.14</v>
      </c>
    </row>
    <row r="8596" spans="1:5" hidden="1">
      <c r="A8596" s="1">
        <v>1998</v>
      </c>
      <c r="B8596" s="1">
        <v>45</v>
      </c>
      <c r="C8596" s="1">
        <v>133664.39000000001</v>
      </c>
      <c r="D8596" s="1">
        <v>132898.47</v>
      </c>
      <c r="E8596" s="1">
        <v>266562.86</v>
      </c>
    </row>
    <row r="8597" spans="1:5" hidden="1">
      <c r="A8597" s="1">
        <v>1998</v>
      </c>
      <c r="B8597" s="1">
        <v>46</v>
      </c>
      <c r="C8597" s="1">
        <v>131313.44</v>
      </c>
      <c r="D8597" s="1">
        <v>131137.28</v>
      </c>
      <c r="E8597" s="1">
        <v>262450.71999999997</v>
      </c>
    </row>
    <row r="8598" spans="1:5" hidden="1">
      <c r="A8598" s="1">
        <v>1998</v>
      </c>
      <c r="B8598" s="1">
        <v>47</v>
      </c>
      <c r="C8598" s="1">
        <v>130463.86</v>
      </c>
      <c r="D8598" s="1">
        <v>130623.92</v>
      </c>
      <c r="E8598" s="1">
        <v>261087.78</v>
      </c>
    </row>
    <row r="8599" spans="1:5" hidden="1">
      <c r="A8599" s="1">
        <v>1998</v>
      </c>
      <c r="B8599" s="1">
        <v>48</v>
      </c>
      <c r="C8599" s="1">
        <v>128587.35</v>
      </c>
      <c r="D8599" s="1">
        <v>129334.81</v>
      </c>
      <c r="E8599" s="1">
        <v>257922.16</v>
      </c>
    </row>
    <row r="8600" spans="1:5" hidden="1">
      <c r="A8600" s="1">
        <v>1998</v>
      </c>
      <c r="B8600" s="1">
        <v>49</v>
      </c>
      <c r="C8600" s="1">
        <v>126569.54</v>
      </c>
      <c r="D8600" s="1">
        <v>128396.84</v>
      </c>
      <c r="E8600" s="1">
        <v>254966.38</v>
      </c>
    </row>
    <row r="8601" spans="1:5" hidden="1">
      <c r="A8601" s="1">
        <v>1998</v>
      </c>
      <c r="B8601" s="1">
        <v>50</v>
      </c>
      <c r="C8601" s="1">
        <v>126826.63</v>
      </c>
      <c r="D8601" s="1">
        <v>130199.57</v>
      </c>
      <c r="E8601" s="1">
        <v>257026.2</v>
      </c>
    </row>
    <row r="8602" spans="1:5" hidden="1">
      <c r="A8602" s="1">
        <v>1998</v>
      </c>
      <c r="B8602" s="1">
        <v>51</v>
      </c>
      <c r="C8602" s="1">
        <v>123034.74</v>
      </c>
      <c r="D8602" s="1">
        <v>127156.05</v>
      </c>
      <c r="E8602" s="1">
        <v>250190.8</v>
      </c>
    </row>
    <row r="8603" spans="1:5" hidden="1">
      <c r="A8603" s="1">
        <v>1998</v>
      </c>
      <c r="B8603" s="1">
        <v>52</v>
      </c>
      <c r="C8603" s="1">
        <v>112714.25</v>
      </c>
      <c r="D8603" s="1">
        <v>116681.02</v>
      </c>
      <c r="E8603" s="1">
        <v>229395.27</v>
      </c>
    </row>
    <row r="8604" spans="1:5" hidden="1">
      <c r="A8604" s="1">
        <v>1998</v>
      </c>
      <c r="B8604" s="1">
        <v>53</v>
      </c>
      <c r="C8604" s="1">
        <v>104988.79</v>
      </c>
      <c r="D8604" s="1">
        <v>108750.64</v>
      </c>
      <c r="E8604" s="1">
        <v>213739.43</v>
      </c>
    </row>
    <row r="8605" spans="1:5" hidden="1">
      <c r="A8605" s="1">
        <v>1998</v>
      </c>
      <c r="B8605" s="1">
        <v>54</v>
      </c>
      <c r="C8605" s="1">
        <v>99580.15</v>
      </c>
      <c r="D8605" s="1">
        <v>103230.82</v>
      </c>
      <c r="E8605" s="1">
        <v>202810.97</v>
      </c>
    </row>
    <row r="8606" spans="1:5" hidden="1">
      <c r="A8606" s="1">
        <v>1998</v>
      </c>
      <c r="B8606" s="1">
        <v>55</v>
      </c>
      <c r="C8606" s="1">
        <v>93198.32</v>
      </c>
      <c r="D8606" s="1">
        <v>96802.61</v>
      </c>
      <c r="E8606" s="1">
        <v>190000.92</v>
      </c>
    </row>
    <row r="8607" spans="1:5" hidden="1">
      <c r="A8607" s="1">
        <v>1998</v>
      </c>
      <c r="B8607" s="1">
        <v>56</v>
      </c>
      <c r="C8607" s="1">
        <v>89022.42</v>
      </c>
      <c r="D8607" s="1">
        <v>92663.21</v>
      </c>
      <c r="E8607" s="1">
        <v>181685.63</v>
      </c>
    </row>
    <row r="8608" spans="1:5" hidden="1">
      <c r="A8608" s="1">
        <v>1998</v>
      </c>
      <c r="B8608" s="1">
        <v>57</v>
      </c>
      <c r="C8608" s="1">
        <v>86163.59</v>
      </c>
      <c r="D8608" s="1">
        <v>89485.54</v>
      </c>
      <c r="E8608" s="1">
        <v>175649.13</v>
      </c>
    </row>
    <row r="8609" spans="1:5" hidden="1">
      <c r="A8609" s="1">
        <v>1998</v>
      </c>
      <c r="B8609" s="1">
        <v>58</v>
      </c>
      <c r="C8609" s="1">
        <v>83303.11</v>
      </c>
      <c r="D8609" s="1">
        <v>86019.839999999997</v>
      </c>
      <c r="E8609" s="1">
        <v>169322.94</v>
      </c>
    </row>
    <row r="8610" spans="1:5" hidden="1">
      <c r="A8610" s="1">
        <v>1998</v>
      </c>
      <c r="B8610" s="1">
        <v>59</v>
      </c>
      <c r="C8610" s="1">
        <v>81118.05</v>
      </c>
      <c r="D8610" s="1">
        <v>83004.98</v>
      </c>
      <c r="E8610" s="1">
        <v>164123.03</v>
      </c>
    </row>
    <row r="8611" spans="1:5" hidden="1">
      <c r="A8611" s="1">
        <v>1998</v>
      </c>
      <c r="B8611" s="1">
        <v>60</v>
      </c>
      <c r="C8611" s="1">
        <v>79088.179999999993</v>
      </c>
      <c r="D8611" s="1">
        <v>80312.070000000007</v>
      </c>
      <c r="E8611" s="1">
        <v>159400.25</v>
      </c>
    </row>
    <row r="8612" spans="1:5" hidden="1">
      <c r="A8612" s="1">
        <v>1998</v>
      </c>
      <c r="B8612" s="1">
        <v>61</v>
      </c>
      <c r="C8612" s="1">
        <v>76620.649999999994</v>
      </c>
      <c r="D8612" s="1">
        <v>77467.009999999995</v>
      </c>
      <c r="E8612" s="1">
        <v>154087.66</v>
      </c>
    </row>
    <row r="8613" spans="1:5" hidden="1">
      <c r="A8613" s="1">
        <v>1998</v>
      </c>
      <c r="B8613" s="1">
        <v>62</v>
      </c>
      <c r="C8613" s="1">
        <v>74172.33</v>
      </c>
      <c r="D8613" s="1">
        <v>73911.72</v>
      </c>
      <c r="E8613" s="1">
        <v>148084.04999999999</v>
      </c>
    </row>
    <row r="8614" spans="1:5" hidden="1">
      <c r="A8614" s="1">
        <v>1998</v>
      </c>
      <c r="B8614" s="1">
        <v>63</v>
      </c>
      <c r="C8614" s="1">
        <v>71571.490000000005</v>
      </c>
      <c r="D8614" s="1">
        <v>70452.59</v>
      </c>
      <c r="E8614" s="1">
        <v>142024.07999999999</v>
      </c>
    </row>
    <row r="8615" spans="1:5" hidden="1">
      <c r="A8615" s="1">
        <v>1998</v>
      </c>
      <c r="B8615" s="1">
        <v>64</v>
      </c>
      <c r="C8615" s="1">
        <v>69690.179999999993</v>
      </c>
      <c r="D8615" s="1">
        <v>68460.92</v>
      </c>
      <c r="E8615" s="1">
        <v>138151.1</v>
      </c>
    </row>
    <row r="8616" spans="1:5" hidden="1">
      <c r="A8616" s="1">
        <v>1998</v>
      </c>
      <c r="B8616" s="1">
        <v>65</v>
      </c>
      <c r="C8616" s="1">
        <v>68746.78</v>
      </c>
      <c r="D8616" s="1">
        <v>67387.399999999994</v>
      </c>
      <c r="E8616" s="1">
        <v>136134.18</v>
      </c>
    </row>
    <row r="8617" spans="1:5" hidden="1">
      <c r="A8617" s="1">
        <v>1998</v>
      </c>
      <c r="B8617" s="1">
        <v>66</v>
      </c>
      <c r="C8617" s="1">
        <v>69255.44</v>
      </c>
      <c r="D8617" s="1">
        <v>67413.3</v>
      </c>
      <c r="E8617" s="1">
        <v>136668.74</v>
      </c>
    </row>
    <row r="8618" spans="1:5" hidden="1">
      <c r="A8618" s="1">
        <v>1998</v>
      </c>
      <c r="B8618" s="1">
        <v>67</v>
      </c>
      <c r="C8618" s="1">
        <v>70471.11</v>
      </c>
      <c r="D8618" s="1">
        <v>67690.16</v>
      </c>
      <c r="E8618" s="1">
        <v>138161.26999999999</v>
      </c>
    </row>
    <row r="8619" spans="1:5" hidden="1">
      <c r="A8619" s="1">
        <v>1998</v>
      </c>
      <c r="B8619" s="1">
        <v>68</v>
      </c>
      <c r="C8619" s="1">
        <v>69804.89</v>
      </c>
      <c r="D8619" s="1">
        <v>66440.23</v>
      </c>
      <c r="E8619" s="1">
        <v>136245.12</v>
      </c>
    </row>
    <row r="8620" spans="1:5" hidden="1">
      <c r="A8620" s="1">
        <v>1998</v>
      </c>
      <c r="B8620" s="1">
        <v>69</v>
      </c>
      <c r="C8620" s="1">
        <v>68860.22</v>
      </c>
      <c r="D8620" s="1">
        <v>64741.94</v>
      </c>
      <c r="E8620" s="1">
        <v>133602.16</v>
      </c>
    </row>
    <row r="8621" spans="1:5" hidden="1">
      <c r="A8621" s="1">
        <v>1998</v>
      </c>
      <c r="B8621" s="1">
        <v>70</v>
      </c>
      <c r="C8621" s="1">
        <v>68381.72</v>
      </c>
      <c r="D8621" s="1">
        <v>62853.919999999998</v>
      </c>
      <c r="E8621" s="1">
        <v>131235.63</v>
      </c>
    </row>
    <row r="8622" spans="1:5" hidden="1">
      <c r="A8622" s="1">
        <v>1998</v>
      </c>
      <c r="B8622" s="1">
        <v>71</v>
      </c>
      <c r="C8622" s="1">
        <v>67481.22</v>
      </c>
      <c r="D8622" s="1">
        <v>60617.94</v>
      </c>
      <c r="E8622" s="1">
        <v>128099.16</v>
      </c>
    </row>
    <row r="8623" spans="1:5" hidden="1">
      <c r="A8623" s="1">
        <v>1998</v>
      </c>
      <c r="B8623" s="1">
        <v>72</v>
      </c>
      <c r="C8623" s="1">
        <v>66334.960000000006</v>
      </c>
      <c r="D8623" s="1">
        <v>57808.62</v>
      </c>
      <c r="E8623" s="1">
        <v>124143.58</v>
      </c>
    </row>
    <row r="8624" spans="1:5" hidden="1">
      <c r="A8624" s="1">
        <v>1998</v>
      </c>
      <c r="B8624" s="1">
        <v>73</v>
      </c>
      <c r="C8624" s="1">
        <v>64562.46</v>
      </c>
      <c r="D8624" s="1">
        <v>54445.41</v>
      </c>
      <c r="E8624" s="1">
        <v>119007.87</v>
      </c>
    </row>
    <row r="8625" spans="1:5" hidden="1">
      <c r="A8625" s="1">
        <v>1998</v>
      </c>
      <c r="B8625" s="1">
        <v>74</v>
      </c>
      <c r="C8625" s="1">
        <v>62454.89</v>
      </c>
      <c r="D8625" s="1">
        <v>51020.800000000003</v>
      </c>
      <c r="E8625" s="1">
        <v>113475.69</v>
      </c>
    </row>
    <row r="8626" spans="1:5" hidden="1">
      <c r="A8626" s="1">
        <v>1998</v>
      </c>
      <c r="B8626" s="1">
        <v>75</v>
      </c>
      <c r="C8626" s="1">
        <v>60338.22</v>
      </c>
      <c r="D8626" s="1">
        <v>47883.57</v>
      </c>
      <c r="E8626" s="1">
        <v>108221.79</v>
      </c>
    </row>
    <row r="8627" spans="1:5" hidden="1">
      <c r="A8627" s="1">
        <v>1998</v>
      </c>
      <c r="B8627" s="1">
        <v>76</v>
      </c>
      <c r="C8627" s="1">
        <v>58480.52</v>
      </c>
      <c r="D8627" s="1">
        <v>44978.43</v>
      </c>
      <c r="E8627" s="1">
        <v>103458.95</v>
      </c>
    </row>
    <row r="8628" spans="1:5" hidden="1">
      <c r="A8628" s="1">
        <v>1998</v>
      </c>
      <c r="B8628" s="1">
        <v>77</v>
      </c>
      <c r="C8628" s="1">
        <v>55519.95</v>
      </c>
      <c r="D8628" s="1">
        <v>41349.800000000003</v>
      </c>
      <c r="E8628" s="1">
        <v>96869.74</v>
      </c>
    </row>
    <row r="8629" spans="1:5" hidden="1">
      <c r="A8629" s="1">
        <v>1998</v>
      </c>
      <c r="B8629" s="1">
        <v>78</v>
      </c>
      <c r="C8629" s="1">
        <v>49629.25</v>
      </c>
      <c r="D8629" s="1">
        <v>35743.449999999997</v>
      </c>
      <c r="E8629" s="1">
        <v>85372.7</v>
      </c>
    </row>
    <row r="8630" spans="1:5" hidden="1">
      <c r="A8630" s="1">
        <v>1998</v>
      </c>
      <c r="B8630" s="1">
        <v>79</v>
      </c>
      <c r="C8630" s="1">
        <v>43394.69</v>
      </c>
      <c r="D8630" s="1">
        <v>29968.6</v>
      </c>
      <c r="E8630" s="1">
        <v>73363.28</v>
      </c>
    </row>
    <row r="8631" spans="1:5" hidden="1">
      <c r="A8631" s="1">
        <v>1998</v>
      </c>
      <c r="B8631" s="1">
        <v>80</v>
      </c>
      <c r="C8631" s="1">
        <v>40363.949999999997</v>
      </c>
      <c r="D8631" s="1">
        <v>26193.360000000001</v>
      </c>
      <c r="E8631" s="1">
        <v>66557.320000000007</v>
      </c>
    </row>
    <row r="8632" spans="1:5" hidden="1">
      <c r="A8632" s="1">
        <v>1998</v>
      </c>
      <c r="B8632" s="1">
        <v>81</v>
      </c>
      <c r="C8632" s="1">
        <v>38514.120000000003</v>
      </c>
      <c r="D8632" s="1">
        <v>24069.94</v>
      </c>
      <c r="E8632" s="1">
        <v>62584.06</v>
      </c>
    </row>
    <row r="8633" spans="1:5" hidden="1">
      <c r="A8633" s="1">
        <v>1998</v>
      </c>
      <c r="B8633" s="1">
        <v>82</v>
      </c>
      <c r="C8633" s="1">
        <v>36598.519999999997</v>
      </c>
      <c r="D8633" s="1">
        <v>21774.31</v>
      </c>
      <c r="E8633" s="1">
        <v>58372.83</v>
      </c>
    </row>
    <row r="8634" spans="1:5" hidden="1">
      <c r="A8634" s="1">
        <v>1998</v>
      </c>
      <c r="B8634" s="1">
        <v>83</v>
      </c>
      <c r="C8634" s="1">
        <v>34610.230000000003</v>
      </c>
      <c r="D8634" s="1">
        <v>19603.3</v>
      </c>
      <c r="E8634" s="1">
        <v>54213.53</v>
      </c>
    </row>
    <row r="8635" spans="1:5" hidden="1">
      <c r="A8635" s="1">
        <v>1998</v>
      </c>
      <c r="B8635" s="1">
        <v>84</v>
      </c>
      <c r="C8635" s="1">
        <v>31556.27</v>
      </c>
      <c r="D8635" s="1">
        <v>17065.84</v>
      </c>
      <c r="E8635" s="1">
        <v>48622.11</v>
      </c>
    </row>
    <row r="8636" spans="1:5" hidden="1">
      <c r="A8636" s="1">
        <v>1998</v>
      </c>
      <c r="B8636" s="1">
        <v>85</v>
      </c>
      <c r="C8636" s="1">
        <v>27718.22</v>
      </c>
      <c r="D8636" s="1">
        <v>14176.11</v>
      </c>
      <c r="E8636" s="1">
        <v>41894.33</v>
      </c>
    </row>
    <row r="8637" spans="1:5" hidden="1">
      <c r="A8637" s="1">
        <v>1998</v>
      </c>
      <c r="B8637" s="1">
        <v>86</v>
      </c>
      <c r="C8637" s="1">
        <v>23943.11</v>
      </c>
      <c r="D8637" s="1">
        <v>11594.07</v>
      </c>
      <c r="E8637" s="1">
        <v>35537.17</v>
      </c>
    </row>
    <row r="8638" spans="1:5" hidden="1">
      <c r="A8638" s="1">
        <v>1998</v>
      </c>
      <c r="B8638" s="1">
        <v>87</v>
      </c>
      <c r="C8638" s="1">
        <v>20570.72</v>
      </c>
      <c r="D8638" s="1">
        <v>9309.2199999999993</v>
      </c>
      <c r="E8638" s="1">
        <v>29879.93</v>
      </c>
    </row>
    <row r="8639" spans="1:5" hidden="1">
      <c r="A8639" s="1">
        <v>1998</v>
      </c>
      <c r="B8639" s="1">
        <v>88</v>
      </c>
      <c r="C8639" s="1">
        <v>17384.96</v>
      </c>
      <c r="D8639" s="1">
        <v>7549.8</v>
      </c>
      <c r="E8639" s="1">
        <v>24934.76</v>
      </c>
    </row>
    <row r="8640" spans="1:5" hidden="1">
      <c r="A8640" s="1">
        <v>1998</v>
      </c>
      <c r="B8640" s="1">
        <v>89</v>
      </c>
      <c r="C8640" s="1">
        <v>14415.9</v>
      </c>
      <c r="D8640" s="1">
        <v>5941.18</v>
      </c>
      <c r="E8640" s="1">
        <v>20357.09</v>
      </c>
    </row>
    <row r="8641" spans="1:5" hidden="1">
      <c r="A8641" s="1">
        <v>1998</v>
      </c>
      <c r="B8641" s="1">
        <v>90</v>
      </c>
      <c r="C8641" s="1">
        <v>11823.83</v>
      </c>
      <c r="D8641" s="1">
        <v>4499.75</v>
      </c>
      <c r="E8641" s="1">
        <v>16323.58</v>
      </c>
    </row>
    <row r="8642" spans="1:5" hidden="1">
      <c r="A8642" s="1">
        <v>1998</v>
      </c>
      <c r="B8642" s="1">
        <v>91</v>
      </c>
      <c r="C8642" s="1">
        <v>9478.7000000000007</v>
      </c>
      <c r="D8642" s="1">
        <v>3364.21</v>
      </c>
      <c r="E8642" s="1">
        <v>12842.92</v>
      </c>
    </row>
    <row r="8643" spans="1:5" hidden="1">
      <c r="A8643" s="1">
        <v>1998</v>
      </c>
      <c r="B8643" s="1">
        <v>92</v>
      </c>
      <c r="C8643" s="1">
        <v>7514.7</v>
      </c>
      <c r="D8643" s="1">
        <v>2509.7800000000002</v>
      </c>
      <c r="E8643" s="1">
        <v>10024.48</v>
      </c>
    </row>
    <row r="8644" spans="1:5" hidden="1">
      <c r="A8644" s="1">
        <v>1998</v>
      </c>
      <c r="B8644" s="1">
        <v>93</v>
      </c>
      <c r="C8644" s="1">
        <v>5738.27</v>
      </c>
      <c r="D8644" s="1">
        <v>1785.07</v>
      </c>
      <c r="E8644" s="1">
        <v>7523.33</v>
      </c>
    </row>
    <row r="8645" spans="1:5" hidden="1">
      <c r="A8645" s="1">
        <v>1998</v>
      </c>
      <c r="B8645" s="1">
        <v>94</v>
      </c>
      <c r="C8645" s="1">
        <v>4195.3599999999997</v>
      </c>
      <c r="D8645" s="1">
        <v>1218.56</v>
      </c>
      <c r="E8645" s="1">
        <v>5413.92</v>
      </c>
    </row>
    <row r="8646" spans="1:5" hidden="1">
      <c r="A8646" s="1">
        <v>1998</v>
      </c>
      <c r="B8646" s="1">
        <v>95</v>
      </c>
      <c r="C8646" s="1">
        <v>3081.54</v>
      </c>
      <c r="D8646" s="1">
        <v>823.41</v>
      </c>
      <c r="E8646" s="1">
        <v>3904.95</v>
      </c>
    </row>
    <row r="8647" spans="1:5" hidden="1">
      <c r="A8647" s="1">
        <v>1998</v>
      </c>
      <c r="B8647" s="1">
        <v>96</v>
      </c>
      <c r="C8647" s="1">
        <v>2240.9</v>
      </c>
      <c r="D8647" s="1">
        <v>557.87</v>
      </c>
      <c r="E8647" s="1">
        <v>2798.77</v>
      </c>
    </row>
    <row r="8648" spans="1:5" hidden="1">
      <c r="A8648" s="1">
        <v>1998</v>
      </c>
      <c r="B8648" s="1">
        <v>97</v>
      </c>
      <c r="C8648" s="1">
        <v>1583.08</v>
      </c>
      <c r="D8648" s="1">
        <v>354.87</v>
      </c>
      <c r="E8648" s="1">
        <v>1937.96</v>
      </c>
    </row>
    <row r="8649" spans="1:5" hidden="1">
      <c r="A8649" s="1">
        <v>1998</v>
      </c>
      <c r="B8649" s="1">
        <v>98</v>
      </c>
      <c r="C8649" s="1">
        <v>1109.3399999999999</v>
      </c>
      <c r="D8649" s="1">
        <v>216.4</v>
      </c>
      <c r="E8649" s="1">
        <v>1325.73</v>
      </c>
    </row>
    <row r="8650" spans="1:5" hidden="1">
      <c r="A8650" s="1">
        <v>1998</v>
      </c>
      <c r="B8650" s="1">
        <v>99</v>
      </c>
      <c r="C8650" s="1">
        <v>729.08</v>
      </c>
      <c r="D8650" s="1">
        <v>127.32</v>
      </c>
      <c r="E8650" s="1">
        <v>856.4</v>
      </c>
    </row>
    <row r="8651" spans="1:5" hidden="1">
      <c r="A8651" s="1">
        <v>1998</v>
      </c>
      <c r="B8651" s="1">
        <v>100</v>
      </c>
      <c r="C8651" s="1">
        <v>462.67</v>
      </c>
      <c r="D8651" s="1">
        <v>78.89</v>
      </c>
      <c r="E8651" s="1">
        <v>541.54999999999995</v>
      </c>
    </row>
    <row r="8652" spans="1:5" hidden="1">
      <c r="A8652" s="1">
        <v>1998</v>
      </c>
      <c r="B8652" s="1">
        <v>101</v>
      </c>
      <c r="C8652" s="1">
        <v>288.62</v>
      </c>
      <c r="D8652" s="1">
        <v>49.94</v>
      </c>
      <c r="E8652" s="1">
        <v>338.56</v>
      </c>
    </row>
    <row r="8653" spans="1:5" hidden="1">
      <c r="A8653" s="1">
        <v>1998</v>
      </c>
      <c r="B8653" s="1">
        <v>102</v>
      </c>
      <c r="C8653" s="1">
        <v>179.6</v>
      </c>
      <c r="D8653" s="1">
        <v>27.12</v>
      </c>
      <c r="E8653" s="1">
        <v>206.71</v>
      </c>
    </row>
    <row r="8654" spans="1:5" hidden="1">
      <c r="A8654" s="1">
        <v>1998</v>
      </c>
      <c r="B8654" s="1">
        <v>103</v>
      </c>
      <c r="C8654" s="1">
        <v>107.85</v>
      </c>
      <c r="D8654" s="1">
        <v>14.28</v>
      </c>
      <c r="E8654" s="1">
        <v>122.13</v>
      </c>
    </row>
    <row r="8655" spans="1:5" hidden="1">
      <c r="A8655" s="1">
        <v>1998</v>
      </c>
      <c r="B8655" s="1">
        <v>104</v>
      </c>
      <c r="C8655" s="1">
        <v>63.54</v>
      </c>
      <c r="D8655" s="1">
        <v>6.46</v>
      </c>
      <c r="E8655" s="1">
        <v>69.989999999999995</v>
      </c>
    </row>
    <row r="8656" spans="1:5" hidden="1">
      <c r="A8656" s="1">
        <v>1998</v>
      </c>
      <c r="B8656" s="1">
        <v>105</v>
      </c>
      <c r="C8656" s="1">
        <v>33.93</v>
      </c>
      <c r="D8656" s="1">
        <v>2.31</v>
      </c>
      <c r="E8656" s="1">
        <v>36.24</v>
      </c>
    </row>
    <row r="8657" spans="1:5" hidden="1">
      <c r="A8657" s="1">
        <v>1998</v>
      </c>
      <c r="B8657" s="1">
        <v>106</v>
      </c>
      <c r="C8657" s="1">
        <v>15.89</v>
      </c>
      <c r="D8657" s="1">
        <v>1.32</v>
      </c>
      <c r="E8657" s="1">
        <v>17.21</v>
      </c>
    </row>
    <row r="8658" spans="1:5" hidden="1">
      <c r="A8658" s="1">
        <v>1998</v>
      </c>
      <c r="B8658" s="1">
        <v>107</v>
      </c>
      <c r="C8658" s="1">
        <v>7.84</v>
      </c>
      <c r="D8658" s="1">
        <v>0.5</v>
      </c>
      <c r="E8658" s="1">
        <v>8.34</v>
      </c>
    </row>
    <row r="8659" spans="1:5" hidden="1">
      <c r="A8659" s="1">
        <v>1998</v>
      </c>
      <c r="B8659" s="1">
        <v>108</v>
      </c>
      <c r="C8659" s="1">
        <v>3.5</v>
      </c>
      <c r="D8659" s="1">
        <v>0</v>
      </c>
      <c r="E8659" s="1">
        <v>3.5</v>
      </c>
    </row>
    <row r="8660" spans="1:5" hidden="1">
      <c r="A8660" s="1">
        <v>1998</v>
      </c>
      <c r="B8660" s="1">
        <v>109</v>
      </c>
      <c r="C8660" s="1">
        <v>0.73</v>
      </c>
      <c r="D8660" s="1">
        <v>0</v>
      </c>
      <c r="E8660" s="1">
        <v>0.73</v>
      </c>
    </row>
    <row r="8661" spans="1:5" hidden="1">
      <c r="A8661" s="1">
        <v>1998</v>
      </c>
      <c r="B8661" s="1" t="s">
        <v>121</v>
      </c>
      <c r="C8661" s="1">
        <v>0</v>
      </c>
      <c r="D8661" s="1">
        <v>0</v>
      </c>
      <c r="E8661" s="1">
        <v>0</v>
      </c>
    </row>
    <row r="8662" spans="1:5" hidden="1">
      <c r="A8662" s="1">
        <v>1999</v>
      </c>
      <c r="B8662" s="1">
        <v>0</v>
      </c>
      <c r="C8662" s="1">
        <v>122404.02</v>
      </c>
      <c r="D8662" s="1">
        <v>128669.12</v>
      </c>
      <c r="E8662" s="1">
        <v>251073.14</v>
      </c>
    </row>
    <row r="8663" spans="1:5" hidden="1">
      <c r="A8663" s="1">
        <v>1999</v>
      </c>
      <c r="B8663" s="1">
        <v>1</v>
      </c>
      <c r="C8663" s="1">
        <v>122754.3</v>
      </c>
      <c r="D8663" s="1">
        <v>129334.84</v>
      </c>
      <c r="E8663" s="1">
        <v>252089.14</v>
      </c>
    </row>
    <row r="8664" spans="1:5" hidden="1">
      <c r="A8664" s="1">
        <v>1999</v>
      </c>
      <c r="B8664" s="1">
        <v>2</v>
      </c>
      <c r="C8664" s="1">
        <v>124522.6</v>
      </c>
      <c r="D8664" s="1">
        <v>131347.94</v>
      </c>
      <c r="E8664" s="1">
        <v>255870.54</v>
      </c>
    </row>
    <row r="8665" spans="1:5" hidden="1">
      <c r="A8665" s="1">
        <v>1999</v>
      </c>
      <c r="B8665" s="1">
        <v>3</v>
      </c>
      <c r="C8665" s="1">
        <v>125199.81</v>
      </c>
      <c r="D8665" s="1">
        <v>132072.01</v>
      </c>
      <c r="E8665" s="1">
        <v>257271.81</v>
      </c>
    </row>
    <row r="8666" spans="1:5" hidden="1">
      <c r="A8666" s="1">
        <v>1999</v>
      </c>
      <c r="B8666" s="1">
        <v>4</v>
      </c>
      <c r="C8666" s="1">
        <v>128338.79</v>
      </c>
      <c r="D8666" s="1">
        <v>135390.42000000001</v>
      </c>
      <c r="E8666" s="1">
        <v>263729.2</v>
      </c>
    </row>
    <row r="8667" spans="1:5" hidden="1">
      <c r="A8667" s="1">
        <v>1999</v>
      </c>
      <c r="B8667" s="1">
        <v>5</v>
      </c>
      <c r="C8667" s="1">
        <v>128888.71</v>
      </c>
      <c r="D8667" s="1">
        <v>136085.34</v>
      </c>
      <c r="E8667" s="1">
        <v>264974.03999999998</v>
      </c>
    </row>
    <row r="8668" spans="1:5" hidden="1">
      <c r="A8668" s="1">
        <v>1999</v>
      </c>
      <c r="B8668" s="1">
        <v>6</v>
      </c>
      <c r="C8668" s="1">
        <v>129091.14</v>
      </c>
      <c r="D8668" s="1">
        <v>136148.97</v>
      </c>
      <c r="E8668" s="1">
        <v>265240.11</v>
      </c>
    </row>
    <row r="8669" spans="1:5" hidden="1">
      <c r="A8669" s="1">
        <v>1999</v>
      </c>
      <c r="B8669" s="1">
        <v>7</v>
      </c>
      <c r="C8669" s="1">
        <v>130116.27</v>
      </c>
      <c r="D8669" s="1">
        <v>136822.85999999999</v>
      </c>
      <c r="E8669" s="1">
        <v>266939.13</v>
      </c>
    </row>
    <row r="8670" spans="1:5" hidden="1">
      <c r="A8670" s="1">
        <v>1999</v>
      </c>
      <c r="B8670" s="1">
        <v>8</v>
      </c>
      <c r="C8670" s="1">
        <v>131387.13</v>
      </c>
      <c r="D8670" s="1">
        <v>138184.26999999999</v>
      </c>
      <c r="E8670" s="1">
        <v>269571.40000000002</v>
      </c>
    </row>
    <row r="8671" spans="1:5" hidden="1">
      <c r="A8671" s="1">
        <v>1999</v>
      </c>
      <c r="B8671" s="1">
        <v>9</v>
      </c>
      <c r="C8671" s="1">
        <v>130755.52</v>
      </c>
      <c r="D8671" s="1">
        <v>137539</v>
      </c>
      <c r="E8671" s="1">
        <v>268294.52</v>
      </c>
    </row>
    <row r="8672" spans="1:5" hidden="1">
      <c r="A8672" s="1">
        <v>1999</v>
      </c>
      <c r="B8672" s="1">
        <v>10</v>
      </c>
      <c r="C8672" s="1">
        <v>128722.04</v>
      </c>
      <c r="D8672" s="1">
        <v>135097.19</v>
      </c>
      <c r="E8672" s="1">
        <v>263819.23</v>
      </c>
    </row>
    <row r="8673" spans="1:5" hidden="1">
      <c r="A8673" s="1">
        <v>1999</v>
      </c>
      <c r="B8673" s="1">
        <v>11</v>
      </c>
      <c r="C8673" s="1">
        <v>127359.06</v>
      </c>
      <c r="D8673" s="1">
        <v>133419.49</v>
      </c>
      <c r="E8673" s="1">
        <v>260778.55</v>
      </c>
    </row>
    <row r="8674" spans="1:5" hidden="1">
      <c r="A8674" s="1">
        <v>1999</v>
      </c>
      <c r="B8674" s="1">
        <v>12</v>
      </c>
      <c r="C8674" s="1">
        <v>128448.27</v>
      </c>
      <c r="D8674" s="1">
        <v>134810.43</v>
      </c>
      <c r="E8674" s="1">
        <v>263258.7</v>
      </c>
    </row>
    <row r="8675" spans="1:5" hidden="1">
      <c r="A8675" s="1">
        <v>1999</v>
      </c>
      <c r="B8675" s="1">
        <v>13</v>
      </c>
      <c r="C8675" s="1">
        <v>128478.87</v>
      </c>
      <c r="D8675" s="1">
        <v>134689.65</v>
      </c>
      <c r="E8675" s="1">
        <v>263168.51</v>
      </c>
    </row>
    <row r="8676" spans="1:5" hidden="1">
      <c r="A8676" s="1">
        <v>1999</v>
      </c>
      <c r="B8676" s="1">
        <v>14</v>
      </c>
      <c r="C8676" s="1">
        <v>129306.53</v>
      </c>
      <c r="D8676" s="1">
        <v>135099.64000000001</v>
      </c>
      <c r="E8676" s="1">
        <v>264406.17</v>
      </c>
    </row>
    <row r="8677" spans="1:5" hidden="1">
      <c r="A8677" s="1">
        <v>1999</v>
      </c>
      <c r="B8677" s="1">
        <v>15</v>
      </c>
      <c r="C8677" s="1">
        <v>128182.6</v>
      </c>
      <c r="D8677" s="1">
        <v>134083.26999999999</v>
      </c>
      <c r="E8677" s="1">
        <v>262265.87</v>
      </c>
    </row>
    <row r="8678" spans="1:5" hidden="1">
      <c r="A8678" s="1">
        <v>1999</v>
      </c>
      <c r="B8678" s="1">
        <v>16</v>
      </c>
      <c r="C8678" s="1">
        <v>128326.07</v>
      </c>
      <c r="D8678" s="1">
        <v>134447.49</v>
      </c>
      <c r="E8678" s="1">
        <v>262773.56</v>
      </c>
    </row>
    <row r="8679" spans="1:5" hidden="1">
      <c r="A8679" s="1">
        <v>1999</v>
      </c>
      <c r="B8679" s="1">
        <v>17</v>
      </c>
      <c r="C8679" s="1">
        <v>126689.82</v>
      </c>
      <c r="D8679" s="1">
        <v>132524.1</v>
      </c>
      <c r="E8679" s="1">
        <v>259213.92</v>
      </c>
    </row>
    <row r="8680" spans="1:5" hidden="1">
      <c r="A8680" s="1">
        <v>1999</v>
      </c>
      <c r="B8680" s="1">
        <v>18</v>
      </c>
      <c r="C8680" s="1">
        <v>125362.61</v>
      </c>
      <c r="D8680" s="1">
        <v>131320.29999999999</v>
      </c>
      <c r="E8680" s="1">
        <v>256682.92</v>
      </c>
    </row>
    <row r="8681" spans="1:5" hidden="1">
      <c r="A8681" s="1">
        <v>1999</v>
      </c>
      <c r="B8681" s="1">
        <v>19</v>
      </c>
      <c r="C8681" s="1">
        <v>123488.91</v>
      </c>
      <c r="D8681" s="1">
        <v>129411.31</v>
      </c>
      <c r="E8681" s="1">
        <v>252900.22</v>
      </c>
    </row>
    <row r="8682" spans="1:5" hidden="1">
      <c r="A8682" s="1">
        <v>1999</v>
      </c>
      <c r="B8682" s="1">
        <v>20</v>
      </c>
      <c r="C8682" s="1">
        <v>124103.53</v>
      </c>
      <c r="D8682" s="1">
        <v>129340.25</v>
      </c>
      <c r="E8682" s="1">
        <v>253443.79</v>
      </c>
    </row>
    <row r="8683" spans="1:5" hidden="1">
      <c r="A8683" s="1">
        <v>1999</v>
      </c>
      <c r="B8683" s="1">
        <v>21</v>
      </c>
      <c r="C8683" s="1">
        <v>125260.49</v>
      </c>
      <c r="D8683" s="1">
        <v>129374.95</v>
      </c>
      <c r="E8683" s="1">
        <v>254635.43</v>
      </c>
    </row>
    <row r="8684" spans="1:5" hidden="1">
      <c r="A8684" s="1">
        <v>1999</v>
      </c>
      <c r="B8684" s="1">
        <v>22</v>
      </c>
      <c r="C8684" s="1">
        <v>126578.07</v>
      </c>
      <c r="D8684" s="1">
        <v>130218.47</v>
      </c>
      <c r="E8684" s="1">
        <v>256796.54</v>
      </c>
    </row>
    <row r="8685" spans="1:5" hidden="1">
      <c r="A8685" s="1">
        <v>1999</v>
      </c>
      <c r="B8685" s="1">
        <v>23</v>
      </c>
      <c r="C8685" s="1">
        <v>129061.13</v>
      </c>
      <c r="D8685" s="1">
        <v>132387.92000000001</v>
      </c>
      <c r="E8685" s="1">
        <v>261449.05</v>
      </c>
    </row>
    <row r="8686" spans="1:5" hidden="1">
      <c r="A8686" s="1">
        <v>1999</v>
      </c>
      <c r="B8686" s="1">
        <v>24</v>
      </c>
      <c r="C8686" s="1">
        <v>132593.32</v>
      </c>
      <c r="D8686" s="1">
        <v>135129.43</v>
      </c>
      <c r="E8686" s="1">
        <v>267722.75</v>
      </c>
    </row>
    <row r="8687" spans="1:5" hidden="1">
      <c r="A8687" s="1">
        <v>1999</v>
      </c>
      <c r="B8687" s="1">
        <v>25</v>
      </c>
      <c r="C8687" s="1">
        <v>136811.12</v>
      </c>
      <c r="D8687" s="1">
        <v>138435.88</v>
      </c>
      <c r="E8687" s="1">
        <v>275247</v>
      </c>
    </row>
    <row r="8688" spans="1:5" hidden="1">
      <c r="A8688" s="1">
        <v>1999</v>
      </c>
      <c r="B8688" s="1">
        <v>26</v>
      </c>
      <c r="C8688" s="1">
        <v>142950.31</v>
      </c>
      <c r="D8688" s="1">
        <v>143066</v>
      </c>
      <c r="E8688" s="1">
        <v>286016.31</v>
      </c>
    </row>
    <row r="8689" spans="1:5" hidden="1">
      <c r="A8689" s="1">
        <v>1999</v>
      </c>
      <c r="B8689" s="1">
        <v>27</v>
      </c>
      <c r="C8689" s="1">
        <v>148720.56</v>
      </c>
      <c r="D8689" s="1">
        <v>147440.95000000001</v>
      </c>
      <c r="E8689" s="1">
        <v>296161.5</v>
      </c>
    </row>
    <row r="8690" spans="1:5" hidden="1">
      <c r="A8690" s="1">
        <v>1999</v>
      </c>
      <c r="B8690" s="1">
        <v>28</v>
      </c>
      <c r="C8690" s="1">
        <v>152478.22</v>
      </c>
      <c r="D8690" s="1">
        <v>150740.28</v>
      </c>
      <c r="E8690" s="1">
        <v>303218.5</v>
      </c>
    </row>
    <row r="8691" spans="1:5" hidden="1">
      <c r="A8691" s="1">
        <v>1999</v>
      </c>
      <c r="B8691" s="1">
        <v>29</v>
      </c>
      <c r="C8691" s="1">
        <v>145817.45000000001</v>
      </c>
      <c r="D8691" s="1">
        <v>144037.51</v>
      </c>
      <c r="E8691" s="1">
        <v>289854.96000000002</v>
      </c>
    </row>
    <row r="8692" spans="1:5" hidden="1">
      <c r="A8692" s="1">
        <v>1999</v>
      </c>
      <c r="B8692" s="1">
        <v>30</v>
      </c>
      <c r="C8692" s="1">
        <v>144304.12</v>
      </c>
      <c r="D8692" s="1">
        <v>142490.23000000001</v>
      </c>
      <c r="E8692" s="1">
        <v>286794.36</v>
      </c>
    </row>
    <row r="8693" spans="1:5" hidden="1">
      <c r="A8693" s="1">
        <v>1999</v>
      </c>
      <c r="B8693" s="1">
        <v>31</v>
      </c>
      <c r="C8693" s="1">
        <v>140074.81</v>
      </c>
      <c r="D8693" s="1">
        <v>138413.20000000001</v>
      </c>
      <c r="E8693" s="1">
        <v>278488</v>
      </c>
    </row>
    <row r="8694" spans="1:5" hidden="1">
      <c r="A8694" s="1">
        <v>1999</v>
      </c>
      <c r="B8694" s="1">
        <v>32</v>
      </c>
      <c r="C8694" s="1">
        <v>139857.71</v>
      </c>
      <c r="D8694" s="1">
        <v>138292.72</v>
      </c>
      <c r="E8694" s="1">
        <v>278150.43</v>
      </c>
    </row>
    <row r="8695" spans="1:5" hidden="1">
      <c r="A8695" s="1">
        <v>1999</v>
      </c>
      <c r="B8695" s="1">
        <v>33</v>
      </c>
      <c r="C8695" s="1">
        <v>140505.14000000001</v>
      </c>
      <c r="D8695" s="1">
        <v>138660.53</v>
      </c>
      <c r="E8695" s="1">
        <v>279165.67</v>
      </c>
    </row>
    <row r="8696" spans="1:5" hidden="1">
      <c r="A8696" s="1">
        <v>1999</v>
      </c>
      <c r="B8696" s="1">
        <v>34</v>
      </c>
      <c r="C8696" s="1">
        <v>143754.03</v>
      </c>
      <c r="D8696" s="1">
        <v>141739.54999999999</v>
      </c>
      <c r="E8696" s="1">
        <v>285493.58</v>
      </c>
    </row>
    <row r="8697" spans="1:5" hidden="1">
      <c r="A8697" s="1">
        <v>1999</v>
      </c>
      <c r="B8697" s="1">
        <v>35</v>
      </c>
      <c r="C8697" s="1">
        <v>147877.5</v>
      </c>
      <c r="D8697" s="1">
        <v>146225.74</v>
      </c>
      <c r="E8697" s="1">
        <v>294103.24</v>
      </c>
    </row>
    <row r="8698" spans="1:5" hidden="1">
      <c r="A8698" s="1">
        <v>1999</v>
      </c>
      <c r="B8698" s="1">
        <v>36</v>
      </c>
      <c r="C8698" s="1">
        <v>150772.85</v>
      </c>
      <c r="D8698" s="1">
        <v>149465.23000000001</v>
      </c>
      <c r="E8698" s="1">
        <v>300238.08000000002</v>
      </c>
    </row>
    <row r="8699" spans="1:5" hidden="1">
      <c r="A8699" s="1">
        <v>1999</v>
      </c>
      <c r="B8699" s="1">
        <v>37</v>
      </c>
      <c r="C8699" s="1">
        <v>152242.95000000001</v>
      </c>
      <c r="D8699" s="1">
        <v>151070.85</v>
      </c>
      <c r="E8699" s="1">
        <v>303313.8</v>
      </c>
    </row>
    <row r="8700" spans="1:5" hidden="1">
      <c r="A8700" s="1">
        <v>1999</v>
      </c>
      <c r="B8700" s="1">
        <v>38</v>
      </c>
      <c r="C8700" s="1">
        <v>151813.07</v>
      </c>
      <c r="D8700" s="1">
        <v>150440.53</v>
      </c>
      <c r="E8700" s="1">
        <v>302253.59999999998</v>
      </c>
    </row>
    <row r="8701" spans="1:5" hidden="1">
      <c r="A8701" s="1">
        <v>1999</v>
      </c>
      <c r="B8701" s="1">
        <v>39</v>
      </c>
      <c r="C8701" s="1">
        <v>149832.60999999999</v>
      </c>
      <c r="D8701" s="1">
        <v>148257.43</v>
      </c>
      <c r="E8701" s="1">
        <v>298090.03999999998</v>
      </c>
    </row>
    <row r="8702" spans="1:5" hidden="1">
      <c r="A8702" s="1">
        <v>1999</v>
      </c>
      <c r="B8702" s="1">
        <v>40</v>
      </c>
      <c r="C8702" s="1">
        <v>147373.21</v>
      </c>
      <c r="D8702" s="1">
        <v>145745.45000000001</v>
      </c>
      <c r="E8702" s="1">
        <v>293118.65000000002</v>
      </c>
    </row>
    <row r="8703" spans="1:5" hidden="1">
      <c r="A8703" s="1">
        <v>1999</v>
      </c>
      <c r="B8703" s="1">
        <v>41</v>
      </c>
      <c r="C8703" s="1">
        <v>144656.95000000001</v>
      </c>
      <c r="D8703" s="1">
        <v>142914.04</v>
      </c>
      <c r="E8703" s="1">
        <v>287570.99</v>
      </c>
    </row>
    <row r="8704" spans="1:5" hidden="1">
      <c r="A8704" s="1">
        <v>1999</v>
      </c>
      <c r="B8704" s="1">
        <v>42</v>
      </c>
      <c r="C8704" s="1">
        <v>141509.98000000001</v>
      </c>
      <c r="D8704" s="1">
        <v>139935.26999999999</v>
      </c>
      <c r="E8704" s="1">
        <v>281445.24</v>
      </c>
    </row>
    <row r="8705" spans="1:5" hidden="1">
      <c r="A8705" s="1">
        <v>1999</v>
      </c>
      <c r="B8705" s="1">
        <v>43</v>
      </c>
      <c r="C8705" s="1">
        <v>139545.65</v>
      </c>
      <c r="D8705" s="1">
        <v>138038.92000000001</v>
      </c>
      <c r="E8705" s="1">
        <v>277584.58</v>
      </c>
    </row>
    <row r="8706" spans="1:5" hidden="1">
      <c r="A8706" s="1">
        <v>1999</v>
      </c>
      <c r="B8706" s="1">
        <v>44</v>
      </c>
      <c r="C8706" s="1">
        <v>138186.21</v>
      </c>
      <c r="D8706" s="1">
        <v>136243.6</v>
      </c>
      <c r="E8706" s="1">
        <v>274429.81</v>
      </c>
    </row>
    <row r="8707" spans="1:5" hidden="1">
      <c r="A8707" s="1">
        <v>1999</v>
      </c>
      <c r="B8707" s="1">
        <v>45</v>
      </c>
      <c r="C8707" s="1">
        <v>136181.45000000001</v>
      </c>
      <c r="D8707" s="1">
        <v>134477.29999999999</v>
      </c>
      <c r="E8707" s="1">
        <v>270658.75</v>
      </c>
    </row>
    <row r="8708" spans="1:5" hidden="1">
      <c r="A8708" s="1">
        <v>1999</v>
      </c>
      <c r="B8708" s="1">
        <v>46</v>
      </c>
      <c r="C8708" s="1">
        <v>133516.44</v>
      </c>
      <c r="D8708" s="1">
        <v>132611.24</v>
      </c>
      <c r="E8708" s="1">
        <v>266127.68</v>
      </c>
    </row>
    <row r="8709" spans="1:5" hidden="1">
      <c r="A8709" s="1">
        <v>1999</v>
      </c>
      <c r="B8709" s="1">
        <v>47</v>
      </c>
      <c r="C8709" s="1">
        <v>131593.98000000001</v>
      </c>
      <c r="D8709" s="1">
        <v>131160.23000000001</v>
      </c>
      <c r="E8709" s="1">
        <v>262754.21000000002</v>
      </c>
    </row>
    <row r="8710" spans="1:5" hidden="1">
      <c r="A8710" s="1">
        <v>1999</v>
      </c>
      <c r="B8710" s="1">
        <v>48</v>
      </c>
      <c r="C8710" s="1">
        <v>130799.81</v>
      </c>
      <c r="D8710" s="1">
        <v>130552.84</v>
      </c>
      <c r="E8710" s="1">
        <v>261352.65</v>
      </c>
    </row>
    <row r="8711" spans="1:5" hidden="1">
      <c r="A8711" s="1">
        <v>1999</v>
      </c>
      <c r="B8711" s="1">
        <v>49</v>
      </c>
      <c r="C8711" s="1">
        <v>128948.97</v>
      </c>
      <c r="D8711" s="1">
        <v>129289.95</v>
      </c>
      <c r="E8711" s="1">
        <v>258238.92</v>
      </c>
    </row>
    <row r="8712" spans="1:5" hidden="1">
      <c r="A8712" s="1">
        <v>1999</v>
      </c>
      <c r="B8712" s="1">
        <v>50</v>
      </c>
      <c r="C8712" s="1">
        <v>126855.01</v>
      </c>
      <c r="D8712" s="1">
        <v>128437.34</v>
      </c>
      <c r="E8712" s="1">
        <v>255292.35</v>
      </c>
    </row>
    <row r="8713" spans="1:5" hidden="1">
      <c r="A8713" s="1">
        <v>1999</v>
      </c>
      <c r="B8713" s="1">
        <v>51</v>
      </c>
      <c r="C8713" s="1">
        <v>126931.63</v>
      </c>
      <c r="D8713" s="1">
        <v>129980.22</v>
      </c>
      <c r="E8713" s="1">
        <v>256911.85</v>
      </c>
    </row>
    <row r="8714" spans="1:5" hidden="1">
      <c r="A8714" s="1">
        <v>1999</v>
      </c>
      <c r="B8714" s="1">
        <v>52</v>
      </c>
      <c r="C8714" s="1">
        <v>123148.36</v>
      </c>
      <c r="D8714" s="1">
        <v>126861.63</v>
      </c>
      <c r="E8714" s="1">
        <v>250009.99</v>
      </c>
    </row>
    <row r="8715" spans="1:5" hidden="1">
      <c r="A8715" s="1">
        <v>1999</v>
      </c>
      <c r="B8715" s="1">
        <v>53</v>
      </c>
      <c r="C8715" s="1">
        <v>112748.5</v>
      </c>
      <c r="D8715" s="1">
        <v>116475.51</v>
      </c>
      <c r="E8715" s="1">
        <v>229224</v>
      </c>
    </row>
    <row r="8716" spans="1:5" hidden="1">
      <c r="A8716" s="1">
        <v>1999</v>
      </c>
      <c r="B8716" s="1">
        <v>54</v>
      </c>
      <c r="C8716" s="1">
        <v>104838.6</v>
      </c>
      <c r="D8716" s="1">
        <v>108545.02</v>
      </c>
      <c r="E8716" s="1">
        <v>213383.62</v>
      </c>
    </row>
    <row r="8717" spans="1:5" hidden="1">
      <c r="A8717" s="1">
        <v>1999</v>
      </c>
      <c r="B8717" s="1">
        <v>55</v>
      </c>
      <c r="C8717" s="1">
        <v>99279.62</v>
      </c>
      <c r="D8717" s="1">
        <v>102825.03</v>
      </c>
      <c r="E8717" s="1">
        <v>202104.65</v>
      </c>
    </row>
    <row r="8718" spans="1:5" hidden="1">
      <c r="A8718" s="1">
        <v>1999</v>
      </c>
      <c r="B8718" s="1">
        <v>56</v>
      </c>
      <c r="C8718" s="1">
        <v>92944.1</v>
      </c>
      <c r="D8718" s="1">
        <v>96472.14</v>
      </c>
      <c r="E8718" s="1">
        <v>189416.24</v>
      </c>
    </row>
    <row r="8719" spans="1:5" hidden="1">
      <c r="A8719" s="1">
        <v>1999</v>
      </c>
      <c r="B8719" s="1">
        <v>57</v>
      </c>
      <c r="C8719" s="1">
        <v>88879.14</v>
      </c>
      <c r="D8719" s="1">
        <v>92410.89</v>
      </c>
      <c r="E8719" s="1">
        <v>181290.03</v>
      </c>
    </row>
    <row r="8720" spans="1:5" hidden="1">
      <c r="A8720" s="1">
        <v>1999</v>
      </c>
      <c r="B8720" s="1">
        <v>58</v>
      </c>
      <c r="C8720" s="1">
        <v>86072.92</v>
      </c>
      <c r="D8720" s="1">
        <v>89202.86</v>
      </c>
      <c r="E8720" s="1">
        <v>175275.78</v>
      </c>
    </row>
    <row r="8721" spans="1:5" hidden="1">
      <c r="A8721" s="1">
        <v>1999</v>
      </c>
      <c r="B8721" s="1">
        <v>59</v>
      </c>
      <c r="C8721" s="1">
        <v>83257.69</v>
      </c>
      <c r="D8721" s="1">
        <v>85731.74</v>
      </c>
      <c r="E8721" s="1">
        <v>168989.43</v>
      </c>
    </row>
    <row r="8722" spans="1:5" hidden="1">
      <c r="A8722" s="1">
        <v>1999</v>
      </c>
      <c r="B8722" s="1">
        <v>60</v>
      </c>
      <c r="C8722" s="1">
        <v>81154.039999999994</v>
      </c>
      <c r="D8722" s="1">
        <v>82797.37</v>
      </c>
      <c r="E8722" s="1">
        <v>163951.41</v>
      </c>
    </row>
    <row r="8723" spans="1:5" hidden="1">
      <c r="A8723" s="1">
        <v>1999</v>
      </c>
      <c r="B8723" s="1">
        <v>61</v>
      </c>
      <c r="C8723" s="1">
        <v>79034.09</v>
      </c>
      <c r="D8723" s="1">
        <v>80018.48</v>
      </c>
      <c r="E8723" s="1">
        <v>159052.57</v>
      </c>
    </row>
    <row r="8724" spans="1:5" hidden="1">
      <c r="A8724" s="1">
        <v>1999</v>
      </c>
      <c r="B8724" s="1">
        <v>62</v>
      </c>
      <c r="C8724" s="1">
        <v>76615.289999999994</v>
      </c>
      <c r="D8724" s="1">
        <v>77149.740000000005</v>
      </c>
      <c r="E8724" s="1">
        <v>153765.03</v>
      </c>
    </row>
    <row r="8725" spans="1:5" hidden="1">
      <c r="A8725" s="1">
        <v>1999</v>
      </c>
      <c r="B8725" s="1">
        <v>63</v>
      </c>
      <c r="C8725" s="1">
        <v>74154.8</v>
      </c>
      <c r="D8725" s="1">
        <v>73582.89</v>
      </c>
      <c r="E8725" s="1">
        <v>147737.70000000001</v>
      </c>
    </row>
    <row r="8726" spans="1:5" hidden="1">
      <c r="A8726" s="1">
        <v>1999</v>
      </c>
      <c r="B8726" s="1">
        <v>64</v>
      </c>
      <c r="C8726" s="1">
        <v>71255.520000000004</v>
      </c>
      <c r="D8726" s="1">
        <v>69862.05</v>
      </c>
      <c r="E8726" s="1">
        <v>141117.57</v>
      </c>
    </row>
    <row r="8727" spans="1:5" hidden="1">
      <c r="A8727" s="1">
        <v>1999</v>
      </c>
      <c r="B8727" s="1">
        <v>65</v>
      </c>
      <c r="C8727" s="1">
        <v>69089.48</v>
      </c>
      <c r="D8727" s="1">
        <v>67572.7</v>
      </c>
      <c r="E8727" s="1">
        <v>136662.19</v>
      </c>
    </row>
    <row r="8728" spans="1:5" hidden="1">
      <c r="A8728" s="1">
        <v>1999</v>
      </c>
      <c r="B8728" s="1">
        <v>66</v>
      </c>
      <c r="C8728" s="1">
        <v>68085.83</v>
      </c>
      <c r="D8728" s="1">
        <v>66303.14</v>
      </c>
      <c r="E8728" s="1">
        <v>134388.97</v>
      </c>
    </row>
    <row r="8729" spans="1:5" hidden="1">
      <c r="A8729" s="1">
        <v>1999</v>
      </c>
      <c r="B8729" s="1">
        <v>67</v>
      </c>
      <c r="C8729" s="1">
        <v>68578.5</v>
      </c>
      <c r="D8729" s="1">
        <v>66253.399999999994</v>
      </c>
      <c r="E8729" s="1">
        <v>134831.9</v>
      </c>
    </row>
    <row r="8730" spans="1:5" hidden="1">
      <c r="A8730" s="1">
        <v>1999</v>
      </c>
      <c r="B8730" s="1">
        <v>68</v>
      </c>
      <c r="C8730" s="1">
        <v>69752.7</v>
      </c>
      <c r="D8730" s="1">
        <v>66427.16</v>
      </c>
      <c r="E8730" s="1">
        <v>136179.85999999999</v>
      </c>
    </row>
    <row r="8731" spans="1:5" hidden="1">
      <c r="A8731" s="1">
        <v>1999</v>
      </c>
      <c r="B8731" s="1">
        <v>69</v>
      </c>
      <c r="C8731" s="1">
        <v>69018.19</v>
      </c>
      <c r="D8731" s="1">
        <v>65225.99</v>
      </c>
      <c r="E8731" s="1">
        <v>134244.18</v>
      </c>
    </row>
    <row r="8732" spans="1:5" hidden="1">
      <c r="A8732" s="1">
        <v>1999</v>
      </c>
      <c r="B8732" s="1">
        <v>70</v>
      </c>
      <c r="C8732" s="1">
        <v>68117.19</v>
      </c>
      <c r="D8732" s="1">
        <v>63405.09</v>
      </c>
      <c r="E8732" s="1">
        <v>131522.28</v>
      </c>
    </row>
    <row r="8733" spans="1:5" hidden="1">
      <c r="A8733" s="1">
        <v>1999</v>
      </c>
      <c r="B8733" s="1">
        <v>71</v>
      </c>
      <c r="C8733" s="1">
        <v>67544.86</v>
      </c>
      <c r="D8733" s="1">
        <v>61446.57</v>
      </c>
      <c r="E8733" s="1">
        <v>128991.42</v>
      </c>
    </row>
    <row r="8734" spans="1:5" hidden="1">
      <c r="A8734" s="1">
        <v>1999</v>
      </c>
      <c r="B8734" s="1">
        <v>72</v>
      </c>
      <c r="C8734" s="1">
        <v>66515.37</v>
      </c>
      <c r="D8734" s="1">
        <v>58988.31</v>
      </c>
      <c r="E8734" s="1">
        <v>125503.67999999999</v>
      </c>
    </row>
    <row r="8735" spans="1:5" hidden="1">
      <c r="A8735" s="1">
        <v>1999</v>
      </c>
      <c r="B8735" s="1">
        <v>73</v>
      </c>
      <c r="C8735" s="1">
        <v>65306.92</v>
      </c>
      <c r="D8735" s="1">
        <v>56133.94</v>
      </c>
      <c r="E8735" s="1">
        <v>121440.86</v>
      </c>
    </row>
    <row r="8736" spans="1:5" hidden="1">
      <c r="A8736" s="1">
        <v>1999</v>
      </c>
      <c r="B8736" s="1">
        <v>74</v>
      </c>
      <c r="C8736" s="1">
        <v>63416.49</v>
      </c>
      <c r="D8736" s="1">
        <v>52599.83</v>
      </c>
      <c r="E8736" s="1">
        <v>116016.32000000001</v>
      </c>
    </row>
    <row r="8737" spans="1:5" hidden="1">
      <c r="A8737" s="1">
        <v>1999</v>
      </c>
      <c r="B8737" s="1">
        <v>75</v>
      </c>
      <c r="C8737" s="1">
        <v>60915.15</v>
      </c>
      <c r="D8737" s="1">
        <v>48981.81</v>
      </c>
      <c r="E8737" s="1">
        <v>109896.96000000001</v>
      </c>
    </row>
    <row r="8738" spans="1:5" hidden="1">
      <c r="A8738" s="1">
        <v>1999</v>
      </c>
      <c r="B8738" s="1">
        <v>76</v>
      </c>
      <c r="C8738" s="1">
        <v>58638.29</v>
      </c>
      <c r="D8738" s="1">
        <v>45684.03</v>
      </c>
      <c r="E8738" s="1">
        <v>104322.31</v>
      </c>
    </row>
    <row r="8739" spans="1:5" hidden="1">
      <c r="A8739" s="1">
        <v>1999</v>
      </c>
      <c r="B8739" s="1">
        <v>77</v>
      </c>
      <c r="C8739" s="1">
        <v>56779.89</v>
      </c>
      <c r="D8739" s="1">
        <v>42754.89</v>
      </c>
      <c r="E8739" s="1">
        <v>99534.78</v>
      </c>
    </row>
    <row r="8740" spans="1:5" hidden="1">
      <c r="A8740" s="1">
        <v>1999</v>
      </c>
      <c r="B8740" s="1">
        <v>78</v>
      </c>
      <c r="C8740" s="1">
        <v>53757.79</v>
      </c>
      <c r="D8740" s="1">
        <v>39038.33</v>
      </c>
      <c r="E8740" s="1">
        <v>92796.12</v>
      </c>
    </row>
    <row r="8741" spans="1:5" hidden="1">
      <c r="A8741" s="1">
        <v>1999</v>
      </c>
      <c r="B8741" s="1">
        <v>79</v>
      </c>
      <c r="C8741" s="1">
        <v>47886</v>
      </c>
      <c r="D8741" s="1">
        <v>33541.01</v>
      </c>
      <c r="E8741" s="1">
        <v>81427.009999999995</v>
      </c>
    </row>
    <row r="8742" spans="1:5" hidden="1">
      <c r="A8742" s="1">
        <v>1999</v>
      </c>
      <c r="B8742" s="1">
        <v>80</v>
      </c>
      <c r="C8742" s="1">
        <v>40926.28</v>
      </c>
      <c r="D8742" s="1">
        <v>26756.86</v>
      </c>
      <c r="E8742" s="1">
        <v>67683.14</v>
      </c>
    </row>
    <row r="8743" spans="1:5" hidden="1">
      <c r="A8743" s="1">
        <v>1999</v>
      </c>
      <c r="B8743" s="1">
        <v>81</v>
      </c>
      <c r="C8743" s="1">
        <v>38421.9</v>
      </c>
      <c r="D8743" s="1">
        <v>24197.74</v>
      </c>
      <c r="E8743" s="1">
        <v>62619.64</v>
      </c>
    </row>
    <row r="8744" spans="1:5" hidden="1">
      <c r="A8744" s="1">
        <v>1999</v>
      </c>
      <c r="B8744" s="1">
        <v>82</v>
      </c>
      <c r="C8744" s="1">
        <v>36509.78</v>
      </c>
      <c r="D8744" s="1">
        <v>22066.63</v>
      </c>
      <c r="E8744" s="1">
        <v>58576.41</v>
      </c>
    </row>
    <row r="8745" spans="1:5" hidden="1">
      <c r="A8745" s="1">
        <v>1999</v>
      </c>
      <c r="B8745" s="1">
        <v>83</v>
      </c>
      <c r="C8745" s="1">
        <v>34421.29</v>
      </c>
      <c r="D8745" s="1">
        <v>19724.759999999998</v>
      </c>
      <c r="E8745" s="1">
        <v>54146.04</v>
      </c>
    </row>
    <row r="8746" spans="1:5" hidden="1">
      <c r="A8746" s="1">
        <v>1999</v>
      </c>
      <c r="B8746" s="1">
        <v>84</v>
      </c>
      <c r="C8746" s="1">
        <v>32202.18</v>
      </c>
      <c r="D8746" s="1">
        <v>17603.04</v>
      </c>
      <c r="E8746" s="1">
        <v>49805.22</v>
      </c>
    </row>
    <row r="8747" spans="1:5" hidden="1">
      <c r="A8747" s="1">
        <v>1999</v>
      </c>
      <c r="B8747" s="1">
        <v>85</v>
      </c>
      <c r="C8747" s="1">
        <v>29144.57</v>
      </c>
      <c r="D8747" s="1">
        <v>15138.49</v>
      </c>
      <c r="E8747" s="1">
        <v>44283.06</v>
      </c>
    </row>
    <row r="8748" spans="1:5" hidden="1">
      <c r="A8748" s="1">
        <v>1999</v>
      </c>
      <c r="B8748" s="1">
        <v>86</v>
      </c>
      <c r="C8748" s="1">
        <v>25302.73</v>
      </c>
      <c r="D8748" s="1">
        <v>12396.43</v>
      </c>
      <c r="E8748" s="1">
        <v>37699.160000000003</v>
      </c>
    </row>
    <row r="8749" spans="1:5" hidden="1">
      <c r="A8749" s="1">
        <v>1999</v>
      </c>
      <c r="B8749" s="1">
        <v>87</v>
      </c>
      <c r="C8749" s="1">
        <v>21606.41</v>
      </c>
      <c r="D8749" s="1">
        <v>9960.08</v>
      </c>
      <c r="E8749" s="1">
        <v>31566.49</v>
      </c>
    </row>
    <row r="8750" spans="1:5" hidden="1">
      <c r="A8750" s="1">
        <v>1999</v>
      </c>
      <c r="B8750" s="1">
        <v>88</v>
      </c>
      <c r="C8750" s="1">
        <v>18311.03</v>
      </c>
      <c r="D8750" s="1">
        <v>7847.15</v>
      </c>
      <c r="E8750" s="1">
        <v>26158.18</v>
      </c>
    </row>
    <row r="8751" spans="1:5" hidden="1">
      <c r="A8751" s="1">
        <v>1999</v>
      </c>
      <c r="B8751" s="1">
        <v>89</v>
      </c>
      <c r="C8751" s="1">
        <v>15275.65</v>
      </c>
      <c r="D8751" s="1">
        <v>6291.41</v>
      </c>
      <c r="E8751" s="1">
        <v>21567.06</v>
      </c>
    </row>
    <row r="8752" spans="1:5" hidden="1">
      <c r="A8752" s="1">
        <v>1999</v>
      </c>
      <c r="B8752" s="1">
        <v>90</v>
      </c>
      <c r="C8752" s="1">
        <v>12484.38</v>
      </c>
      <c r="D8752" s="1">
        <v>4909.26</v>
      </c>
      <c r="E8752" s="1">
        <v>17393.64</v>
      </c>
    </row>
    <row r="8753" spans="1:5" hidden="1">
      <c r="A8753" s="1">
        <v>1999</v>
      </c>
      <c r="B8753" s="1">
        <v>91</v>
      </c>
      <c r="C8753" s="1">
        <v>10042.93</v>
      </c>
      <c r="D8753" s="1">
        <v>3607.4</v>
      </c>
      <c r="E8753" s="1">
        <v>13650.34</v>
      </c>
    </row>
    <row r="8754" spans="1:5" hidden="1">
      <c r="A8754" s="1">
        <v>1999</v>
      </c>
      <c r="B8754" s="1">
        <v>92</v>
      </c>
      <c r="C8754" s="1">
        <v>7896.92</v>
      </c>
      <c r="D8754" s="1">
        <v>2639.83</v>
      </c>
      <c r="E8754" s="1">
        <v>10536.75</v>
      </c>
    </row>
    <row r="8755" spans="1:5" hidden="1">
      <c r="A8755" s="1">
        <v>1999</v>
      </c>
      <c r="B8755" s="1">
        <v>93</v>
      </c>
      <c r="C8755" s="1">
        <v>6138.19</v>
      </c>
      <c r="D8755" s="1">
        <v>1920.63</v>
      </c>
      <c r="E8755" s="1">
        <v>8058.82</v>
      </c>
    </row>
    <row r="8756" spans="1:5" hidden="1">
      <c r="A8756" s="1">
        <v>1999</v>
      </c>
      <c r="B8756" s="1">
        <v>94</v>
      </c>
      <c r="C8756" s="1">
        <v>4553.3599999999997</v>
      </c>
      <c r="D8756" s="1">
        <v>1338.23</v>
      </c>
      <c r="E8756" s="1">
        <v>5891.59</v>
      </c>
    </row>
    <row r="8757" spans="1:5" hidden="1">
      <c r="A8757" s="1">
        <v>1999</v>
      </c>
      <c r="B8757" s="1">
        <v>95</v>
      </c>
      <c r="C8757" s="1">
        <v>3255.48</v>
      </c>
      <c r="D8757" s="1">
        <v>878.67</v>
      </c>
      <c r="E8757" s="1">
        <v>4134.1400000000003</v>
      </c>
    </row>
    <row r="8758" spans="1:5" hidden="1">
      <c r="A8758" s="1">
        <v>1999</v>
      </c>
      <c r="B8758" s="1">
        <v>96</v>
      </c>
      <c r="C8758" s="1">
        <v>2341.0100000000002</v>
      </c>
      <c r="D8758" s="1">
        <v>592.66</v>
      </c>
      <c r="E8758" s="1">
        <v>2933.67</v>
      </c>
    </row>
    <row r="8759" spans="1:5" hidden="1">
      <c r="A8759" s="1">
        <v>1999</v>
      </c>
      <c r="B8759" s="1">
        <v>97</v>
      </c>
      <c r="C8759" s="1">
        <v>1667.42</v>
      </c>
      <c r="D8759" s="1">
        <v>379.43</v>
      </c>
      <c r="E8759" s="1">
        <v>2046.85</v>
      </c>
    </row>
    <row r="8760" spans="1:5" hidden="1">
      <c r="A8760" s="1">
        <v>1999</v>
      </c>
      <c r="B8760" s="1">
        <v>98</v>
      </c>
      <c r="C8760" s="1">
        <v>1128.44</v>
      </c>
      <c r="D8760" s="1">
        <v>235.5</v>
      </c>
      <c r="E8760" s="1">
        <v>1363.94</v>
      </c>
    </row>
    <row r="8761" spans="1:5" hidden="1">
      <c r="A8761" s="1">
        <v>1999</v>
      </c>
      <c r="B8761" s="1">
        <v>99</v>
      </c>
      <c r="C8761" s="1">
        <v>789.47</v>
      </c>
      <c r="D8761" s="1">
        <v>147.93</v>
      </c>
      <c r="E8761" s="1">
        <v>937.4</v>
      </c>
    </row>
    <row r="8762" spans="1:5" hidden="1">
      <c r="A8762" s="1">
        <v>1999</v>
      </c>
      <c r="B8762" s="1">
        <v>100</v>
      </c>
      <c r="C8762" s="1">
        <v>498.73</v>
      </c>
      <c r="D8762" s="1">
        <v>89.28</v>
      </c>
      <c r="E8762" s="1">
        <v>588</v>
      </c>
    </row>
    <row r="8763" spans="1:5" hidden="1">
      <c r="A8763" s="1">
        <v>1999</v>
      </c>
      <c r="B8763" s="1">
        <v>101</v>
      </c>
      <c r="C8763" s="1">
        <v>308.06</v>
      </c>
      <c r="D8763" s="1">
        <v>54.61</v>
      </c>
      <c r="E8763" s="1">
        <v>362.67</v>
      </c>
    </row>
    <row r="8764" spans="1:5" hidden="1">
      <c r="A8764" s="1">
        <v>1999</v>
      </c>
      <c r="B8764" s="1">
        <v>102</v>
      </c>
      <c r="C8764" s="1">
        <v>188.97</v>
      </c>
      <c r="D8764" s="1">
        <v>30.71</v>
      </c>
      <c r="E8764" s="1">
        <v>219.68</v>
      </c>
    </row>
    <row r="8765" spans="1:5" hidden="1">
      <c r="A8765" s="1">
        <v>1999</v>
      </c>
      <c r="B8765" s="1">
        <v>103</v>
      </c>
      <c r="C8765" s="1">
        <v>111.24</v>
      </c>
      <c r="D8765" s="1">
        <v>16.43</v>
      </c>
      <c r="E8765" s="1">
        <v>127.67</v>
      </c>
    </row>
    <row r="8766" spans="1:5" hidden="1">
      <c r="A8766" s="1">
        <v>1999</v>
      </c>
      <c r="B8766" s="1">
        <v>104</v>
      </c>
      <c r="C8766" s="1">
        <v>62.94</v>
      </c>
      <c r="D8766" s="1">
        <v>8.69</v>
      </c>
      <c r="E8766" s="1">
        <v>71.63</v>
      </c>
    </row>
    <row r="8767" spans="1:5" hidden="1">
      <c r="A8767" s="1">
        <v>1999</v>
      </c>
      <c r="B8767" s="1">
        <v>105</v>
      </c>
      <c r="C8767" s="1">
        <v>35.29</v>
      </c>
      <c r="D8767" s="1">
        <v>3.73</v>
      </c>
      <c r="E8767" s="1">
        <v>39.020000000000003</v>
      </c>
    </row>
    <row r="8768" spans="1:5" hidden="1">
      <c r="A8768" s="1">
        <v>1999</v>
      </c>
      <c r="B8768" s="1">
        <v>106</v>
      </c>
      <c r="C8768" s="1">
        <v>17.21</v>
      </c>
      <c r="D8768" s="1">
        <v>1.55</v>
      </c>
      <c r="E8768" s="1">
        <v>18.760000000000002</v>
      </c>
    </row>
    <row r="8769" spans="1:5" hidden="1">
      <c r="A8769" s="1">
        <v>1999</v>
      </c>
      <c r="B8769" s="1">
        <v>107</v>
      </c>
      <c r="C8769" s="1">
        <v>9.1</v>
      </c>
      <c r="D8769" s="1">
        <v>0.54</v>
      </c>
      <c r="E8769" s="1">
        <v>9.6300000000000008</v>
      </c>
    </row>
    <row r="8770" spans="1:5" hidden="1">
      <c r="A8770" s="1">
        <v>1999</v>
      </c>
      <c r="B8770" s="1">
        <v>108</v>
      </c>
      <c r="C8770" s="1">
        <v>4.5999999999999996</v>
      </c>
      <c r="D8770" s="1">
        <v>0.14000000000000001</v>
      </c>
      <c r="E8770" s="1">
        <v>4.74</v>
      </c>
    </row>
    <row r="8771" spans="1:5" hidden="1">
      <c r="A8771" s="1">
        <v>1999</v>
      </c>
      <c r="B8771" s="1">
        <v>109</v>
      </c>
      <c r="C8771" s="1">
        <v>1.72</v>
      </c>
      <c r="D8771" s="1">
        <v>0</v>
      </c>
      <c r="E8771" s="1">
        <v>1.72</v>
      </c>
    </row>
    <row r="8772" spans="1:5" hidden="1">
      <c r="A8772" s="1">
        <v>1999</v>
      </c>
      <c r="B8772" s="1" t="s">
        <v>121</v>
      </c>
      <c r="C8772" s="1">
        <v>0.4</v>
      </c>
      <c r="D8772" s="1">
        <v>0</v>
      </c>
      <c r="E8772" s="1">
        <v>0.4</v>
      </c>
    </row>
    <row r="8773" spans="1:5" hidden="1">
      <c r="A8773" s="1">
        <v>2000</v>
      </c>
      <c r="B8773" s="1">
        <v>0</v>
      </c>
      <c r="C8773" s="1">
        <v>122422.62</v>
      </c>
      <c r="D8773" s="1">
        <v>128655.27</v>
      </c>
      <c r="E8773" s="1">
        <v>251077.89</v>
      </c>
    </row>
    <row r="8774" spans="1:5" hidden="1">
      <c r="A8774" s="1">
        <v>2000</v>
      </c>
      <c r="B8774" s="1">
        <v>1</v>
      </c>
      <c r="C8774" s="1">
        <v>123218.7</v>
      </c>
      <c r="D8774" s="1">
        <v>129528.99</v>
      </c>
      <c r="E8774" s="1">
        <v>252747.69</v>
      </c>
    </row>
    <row r="8775" spans="1:5" hidden="1">
      <c r="A8775" s="1">
        <v>2000</v>
      </c>
      <c r="B8775" s="1">
        <v>2</v>
      </c>
      <c r="C8775" s="1">
        <v>123612.4</v>
      </c>
      <c r="D8775" s="1">
        <v>130202.44</v>
      </c>
      <c r="E8775" s="1">
        <v>253814.84</v>
      </c>
    </row>
    <row r="8776" spans="1:5" hidden="1">
      <c r="A8776" s="1">
        <v>2000</v>
      </c>
      <c r="B8776" s="1">
        <v>3</v>
      </c>
      <c r="C8776" s="1">
        <v>125464.13</v>
      </c>
      <c r="D8776" s="1">
        <v>132271.31</v>
      </c>
      <c r="E8776" s="1">
        <v>257735.45</v>
      </c>
    </row>
    <row r="8777" spans="1:5" hidden="1">
      <c r="A8777" s="1">
        <v>2000</v>
      </c>
      <c r="B8777" s="1">
        <v>4</v>
      </c>
      <c r="C8777" s="1">
        <v>126199.54</v>
      </c>
      <c r="D8777" s="1">
        <v>133076.20000000001</v>
      </c>
      <c r="E8777" s="1">
        <v>259275.75</v>
      </c>
    </row>
    <row r="8778" spans="1:5" hidden="1">
      <c r="A8778" s="1">
        <v>2000</v>
      </c>
      <c r="B8778" s="1">
        <v>5</v>
      </c>
      <c r="C8778" s="1">
        <v>129352.69</v>
      </c>
      <c r="D8778" s="1">
        <v>136530.29</v>
      </c>
      <c r="E8778" s="1">
        <v>265882.98</v>
      </c>
    </row>
    <row r="8779" spans="1:5" hidden="1">
      <c r="A8779" s="1">
        <v>2000</v>
      </c>
      <c r="B8779" s="1">
        <v>6</v>
      </c>
      <c r="C8779" s="1">
        <v>129918.74</v>
      </c>
      <c r="D8779" s="1">
        <v>137230.85</v>
      </c>
      <c r="E8779" s="1">
        <v>267149.59000000003</v>
      </c>
    </row>
    <row r="8780" spans="1:5" hidden="1">
      <c r="A8780" s="1">
        <v>2000</v>
      </c>
      <c r="B8780" s="1">
        <v>7</v>
      </c>
      <c r="C8780" s="1">
        <v>130195.66</v>
      </c>
      <c r="D8780" s="1">
        <v>137282.41</v>
      </c>
      <c r="E8780" s="1">
        <v>267478.07</v>
      </c>
    </row>
    <row r="8781" spans="1:5" hidden="1">
      <c r="A8781" s="1">
        <v>2000</v>
      </c>
      <c r="B8781" s="1">
        <v>8</v>
      </c>
      <c r="C8781" s="1">
        <v>131229.38</v>
      </c>
      <c r="D8781" s="1">
        <v>137985.66</v>
      </c>
      <c r="E8781" s="1">
        <v>269215.03999999998</v>
      </c>
    </row>
    <row r="8782" spans="1:5" hidden="1">
      <c r="A8782" s="1">
        <v>2000</v>
      </c>
      <c r="B8782" s="1">
        <v>9</v>
      </c>
      <c r="C8782" s="1">
        <v>132420.04</v>
      </c>
      <c r="D8782" s="1">
        <v>139247.41</v>
      </c>
      <c r="E8782" s="1">
        <v>271667.45</v>
      </c>
    </row>
    <row r="8783" spans="1:5" hidden="1">
      <c r="A8783" s="1">
        <v>2000</v>
      </c>
      <c r="B8783" s="1">
        <v>10</v>
      </c>
      <c r="C8783" s="1">
        <v>131547.81</v>
      </c>
      <c r="D8783" s="1">
        <v>138421.32999999999</v>
      </c>
      <c r="E8783" s="1">
        <v>269969.14</v>
      </c>
    </row>
    <row r="8784" spans="1:5" hidden="1">
      <c r="A8784" s="1">
        <v>2000</v>
      </c>
      <c r="B8784" s="1">
        <v>11</v>
      </c>
      <c r="C8784" s="1">
        <v>129664.6</v>
      </c>
      <c r="D8784" s="1">
        <v>135956.59</v>
      </c>
      <c r="E8784" s="1">
        <v>265621.2</v>
      </c>
    </row>
    <row r="8785" spans="1:5" hidden="1">
      <c r="A8785" s="1">
        <v>2000</v>
      </c>
      <c r="B8785" s="1">
        <v>12</v>
      </c>
      <c r="C8785" s="1">
        <v>128346.52</v>
      </c>
      <c r="D8785" s="1">
        <v>134356.13</v>
      </c>
      <c r="E8785" s="1">
        <v>262702.65000000002</v>
      </c>
    </row>
    <row r="8786" spans="1:5" hidden="1">
      <c r="A8786" s="1">
        <v>2000</v>
      </c>
      <c r="B8786" s="1">
        <v>13</v>
      </c>
      <c r="C8786" s="1">
        <v>129324.94</v>
      </c>
      <c r="D8786" s="1">
        <v>135762.04</v>
      </c>
      <c r="E8786" s="1">
        <v>265086.98</v>
      </c>
    </row>
    <row r="8787" spans="1:5" hidden="1">
      <c r="A8787" s="1">
        <v>2000</v>
      </c>
      <c r="B8787" s="1">
        <v>14</v>
      </c>
      <c r="C8787" s="1">
        <v>129333.28</v>
      </c>
      <c r="D8787" s="1">
        <v>135519.76</v>
      </c>
      <c r="E8787" s="1">
        <v>264853.03999999998</v>
      </c>
    </row>
    <row r="8788" spans="1:5" hidden="1">
      <c r="A8788" s="1">
        <v>2000</v>
      </c>
      <c r="B8788" s="1">
        <v>15</v>
      </c>
      <c r="C8788" s="1">
        <v>130109.64</v>
      </c>
      <c r="D8788" s="1">
        <v>135896.51999999999</v>
      </c>
      <c r="E8788" s="1">
        <v>266006.15999999997</v>
      </c>
    </row>
    <row r="8789" spans="1:5" hidden="1">
      <c r="A8789" s="1">
        <v>2000</v>
      </c>
      <c r="B8789" s="1">
        <v>16</v>
      </c>
      <c r="C8789" s="1">
        <v>128922.29</v>
      </c>
      <c r="D8789" s="1">
        <v>134703.79999999999</v>
      </c>
      <c r="E8789" s="1">
        <v>263626.09000000003</v>
      </c>
    </row>
    <row r="8790" spans="1:5" hidden="1">
      <c r="A8790" s="1">
        <v>2000</v>
      </c>
      <c r="B8790" s="1">
        <v>17</v>
      </c>
      <c r="C8790" s="1">
        <v>129394.65</v>
      </c>
      <c r="D8790" s="1">
        <v>135211.46</v>
      </c>
      <c r="E8790" s="1">
        <v>264606.11</v>
      </c>
    </row>
    <row r="8791" spans="1:5" hidden="1">
      <c r="A8791" s="1">
        <v>2000</v>
      </c>
      <c r="B8791" s="1">
        <v>18</v>
      </c>
      <c r="C8791" s="1">
        <v>128183.53</v>
      </c>
      <c r="D8791" s="1">
        <v>133840.4</v>
      </c>
      <c r="E8791" s="1">
        <v>262023.93</v>
      </c>
    </row>
    <row r="8792" spans="1:5" hidden="1">
      <c r="A8792" s="1">
        <v>2000</v>
      </c>
      <c r="B8792" s="1">
        <v>19</v>
      </c>
      <c r="C8792" s="1">
        <v>127299.6</v>
      </c>
      <c r="D8792" s="1">
        <v>132897.06</v>
      </c>
      <c r="E8792" s="1">
        <v>260196.66</v>
      </c>
    </row>
    <row r="8793" spans="1:5" hidden="1">
      <c r="A8793" s="1">
        <v>2000</v>
      </c>
      <c r="B8793" s="1">
        <v>20</v>
      </c>
      <c r="C8793" s="1">
        <v>125257.52</v>
      </c>
      <c r="D8793" s="1">
        <v>130545.94</v>
      </c>
      <c r="E8793" s="1">
        <v>255803.46</v>
      </c>
    </row>
    <row r="8794" spans="1:5" hidden="1">
      <c r="A8794" s="1">
        <v>2000</v>
      </c>
      <c r="B8794" s="1">
        <v>21</v>
      </c>
      <c r="C8794" s="1">
        <v>125377.60000000001</v>
      </c>
      <c r="D8794" s="1">
        <v>129678.01</v>
      </c>
      <c r="E8794" s="1">
        <v>255055.61</v>
      </c>
    </row>
    <row r="8795" spans="1:5" hidden="1">
      <c r="A8795" s="1">
        <v>2000</v>
      </c>
      <c r="B8795" s="1">
        <v>22</v>
      </c>
      <c r="C8795" s="1">
        <v>125791.64</v>
      </c>
      <c r="D8795" s="1">
        <v>129357.91</v>
      </c>
      <c r="E8795" s="1">
        <v>255149.54</v>
      </c>
    </row>
    <row r="8796" spans="1:5" hidden="1">
      <c r="A8796" s="1">
        <v>2000</v>
      </c>
      <c r="B8796" s="1">
        <v>23</v>
      </c>
      <c r="C8796" s="1">
        <v>126834.05</v>
      </c>
      <c r="D8796" s="1">
        <v>130210.12</v>
      </c>
      <c r="E8796" s="1">
        <v>257044.17</v>
      </c>
    </row>
    <row r="8797" spans="1:5" hidden="1">
      <c r="A8797" s="1">
        <v>2000</v>
      </c>
      <c r="B8797" s="1">
        <v>24</v>
      </c>
      <c r="C8797" s="1">
        <v>129481.03</v>
      </c>
      <c r="D8797" s="1">
        <v>131948.20000000001</v>
      </c>
      <c r="E8797" s="1">
        <v>261429.23</v>
      </c>
    </row>
    <row r="8798" spans="1:5" hidden="1">
      <c r="A8798" s="1">
        <v>2000</v>
      </c>
      <c r="B8798" s="1">
        <v>25</v>
      </c>
      <c r="C8798" s="1">
        <v>133292.29999999999</v>
      </c>
      <c r="D8798" s="1">
        <v>134639.41</v>
      </c>
      <c r="E8798" s="1">
        <v>267931.7</v>
      </c>
    </row>
    <row r="8799" spans="1:5" hidden="1">
      <c r="A8799" s="1">
        <v>2000</v>
      </c>
      <c r="B8799" s="1">
        <v>26</v>
      </c>
      <c r="C8799" s="1">
        <v>137813.95000000001</v>
      </c>
      <c r="D8799" s="1">
        <v>138001.10999999999</v>
      </c>
      <c r="E8799" s="1">
        <v>275815.06</v>
      </c>
    </row>
    <row r="8800" spans="1:5" hidden="1">
      <c r="A8800" s="1">
        <v>2000</v>
      </c>
      <c r="B8800" s="1">
        <v>27</v>
      </c>
      <c r="C8800" s="1">
        <v>143923.67000000001</v>
      </c>
      <c r="D8800" s="1">
        <v>142796.64000000001</v>
      </c>
      <c r="E8800" s="1">
        <v>286720.31</v>
      </c>
    </row>
    <row r="8801" spans="1:5" hidden="1">
      <c r="A8801" s="1">
        <v>2000</v>
      </c>
      <c r="B8801" s="1">
        <v>28</v>
      </c>
      <c r="C8801" s="1">
        <v>149878.56</v>
      </c>
      <c r="D8801" s="1">
        <v>147601.41</v>
      </c>
      <c r="E8801" s="1">
        <v>297479.96999999997</v>
      </c>
    </row>
    <row r="8802" spans="1:5" hidden="1">
      <c r="A8802" s="1">
        <v>2000</v>
      </c>
      <c r="B8802" s="1">
        <v>29</v>
      </c>
      <c r="C8802" s="1">
        <v>154080.67000000001</v>
      </c>
      <c r="D8802" s="1">
        <v>151566.03</v>
      </c>
      <c r="E8802" s="1">
        <v>305646.7</v>
      </c>
    </row>
    <row r="8803" spans="1:5" hidden="1">
      <c r="A8803" s="1">
        <v>2000</v>
      </c>
      <c r="B8803" s="1">
        <v>30</v>
      </c>
      <c r="C8803" s="1">
        <v>147241.93</v>
      </c>
      <c r="D8803" s="1">
        <v>144977.26999999999</v>
      </c>
      <c r="E8803" s="1">
        <v>292219.21000000002</v>
      </c>
    </row>
    <row r="8804" spans="1:5" hidden="1">
      <c r="A8804" s="1">
        <v>2000</v>
      </c>
      <c r="B8804" s="1">
        <v>31</v>
      </c>
      <c r="C8804" s="1">
        <v>145648.29999999999</v>
      </c>
      <c r="D8804" s="1">
        <v>143365.24</v>
      </c>
      <c r="E8804" s="1">
        <v>289013.53999999998</v>
      </c>
    </row>
    <row r="8805" spans="1:5" hidden="1">
      <c r="A8805" s="1">
        <v>2000</v>
      </c>
      <c r="B8805" s="1">
        <v>32</v>
      </c>
      <c r="C8805" s="1">
        <v>141235.64000000001</v>
      </c>
      <c r="D8805" s="1">
        <v>139273.28</v>
      </c>
      <c r="E8805" s="1">
        <v>280508.93</v>
      </c>
    </row>
    <row r="8806" spans="1:5" hidden="1">
      <c r="A8806" s="1">
        <v>2000</v>
      </c>
      <c r="B8806" s="1">
        <v>33</v>
      </c>
      <c r="C8806" s="1">
        <v>141030.07999999999</v>
      </c>
      <c r="D8806" s="1">
        <v>139210.23000000001</v>
      </c>
      <c r="E8806" s="1">
        <v>280240.31</v>
      </c>
    </row>
    <row r="8807" spans="1:5" hidden="1">
      <c r="A8807" s="1">
        <v>2000</v>
      </c>
      <c r="B8807" s="1">
        <v>34</v>
      </c>
      <c r="C8807" s="1">
        <v>141655.49</v>
      </c>
      <c r="D8807" s="1">
        <v>139569.92000000001</v>
      </c>
      <c r="E8807" s="1">
        <v>281225.42</v>
      </c>
    </row>
    <row r="8808" spans="1:5" hidden="1">
      <c r="A8808" s="1">
        <v>2000</v>
      </c>
      <c r="B8808" s="1">
        <v>35</v>
      </c>
      <c r="C8808" s="1">
        <v>144895.88</v>
      </c>
      <c r="D8808" s="1">
        <v>142698.35</v>
      </c>
      <c r="E8808" s="1">
        <v>287594.21999999997</v>
      </c>
    </row>
    <row r="8809" spans="1:5" hidden="1">
      <c r="A8809" s="1">
        <v>2000</v>
      </c>
      <c r="B8809" s="1">
        <v>36</v>
      </c>
      <c r="C8809" s="1">
        <v>148920.73000000001</v>
      </c>
      <c r="D8809" s="1">
        <v>147145.31</v>
      </c>
      <c r="E8809" s="1">
        <v>296066.05</v>
      </c>
    </row>
    <row r="8810" spans="1:5" hidden="1">
      <c r="A8810" s="1">
        <v>2000</v>
      </c>
      <c r="B8810" s="1">
        <v>37</v>
      </c>
      <c r="C8810" s="1">
        <v>151682.82</v>
      </c>
      <c r="D8810" s="1">
        <v>150299.73000000001</v>
      </c>
      <c r="E8810" s="1">
        <v>301982.55</v>
      </c>
    </row>
    <row r="8811" spans="1:5" hidden="1">
      <c r="A8811" s="1">
        <v>2000</v>
      </c>
      <c r="B8811" s="1">
        <v>38</v>
      </c>
      <c r="C8811" s="1">
        <v>153047.10999999999</v>
      </c>
      <c r="D8811" s="1">
        <v>151764.47</v>
      </c>
      <c r="E8811" s="1">
        <v>304811.58</v>
      </c>
    </row>
    <row r="8812" spans="1:5" hidden="1">
      <c r="A8812" s="1">
        <v>2000</v>
      </c>
      <c r="B8812" s="1">
        <v>39</v>
      </c>
      <c r="C8812" s="1">
        <v>152388.15</v>
      </c>
      <c r="D8812" s="1">
        <v>150936.16</v>
      </c>
      <c r="E8812" s="1">
        <v>303324.3</v>
      </c>
    </row>
    <row r="8813" spans="1:5" hidden="1">
      <c r="A8813" s="1">
        <v>2000</v>
      </c>
      <c r="B8813" s="1">
        <v>40</v>
      </c>
      <c r="C8813" s="1">
        <v>150532.39000000001</v>
      </c>
      <c r="D8813" s="1">
        <v>148793.72</v>
      </c>
      <c r="E8813" s="1">
        <v>299326.09999999998</v>
      </c>
    </row>
    <row r="8814" spans="1:5" hidden="1">
      <c r="A8814" s="1">
        <v>2000</v>
      </c>
      <c r="B8814" s="1">
        <v>41</v>
      </c>
      <c r="C8814" s="1">
        <v>148089.06</v>
      </c>
      <c r="D8814" s="1">
        <v>146327.84</v>
      </c>
      <c r="E8814" s="1">
        <v>294416.89</v>
      </c>
    </row>
    <row r="8815" spans="1:5" hidden="1">
      <c r="A8815" s="1">
        <v>2000</v>
      </c>
      <c r="B8815" s="1">
        <v>42</v>
      </c>
      <c r="C8815" s="1">
        <v>145139.76</v>
      </c>
      <c r="D8815" s="1">
        <v>143106.28</v>
      </c>
      <c r="E8815" s="1">
        <v>288246.03999999998</v>
      </c>
    </row>
    <row r="8816" spans="1:5" hidden="1">
      <c r="A8816" s="1">
        <v>2000</v>
      </c>
      <c r="B8816" s="1">
        <v>43</v>
      </c>
      <c r="C8816" s="1">
        <v>141636.78</v>
      </c>
      <c r="D8816" s="1">
        <v>139735.41</v>
      </c>
      <c r="E8816" s="1">
        <v>281372.19</v>
      </c>
    </row>
    <row r="8817" spans="1:5" hidden="1">
      <c r="A8817" s="1">
        <v>2000</v>
      </c>
      <c r="B8817" s="1">
        <v>44</v>
      </c>
      <c r="C8817" s="1">
        <v>139753.39000000001</v>
      </c>
      <c r="D8817" s="1">
        <v>138003.51999999999</v>
      </c>
      <c r="E8817" s="1">
        <v>277756.90999999997</v>
      </c>
    </row>
    <row r="8818" spans="1:5" hidden="1">
      <c r="A8818" s="1">
        <v>2000</v>
      </c>
      <c r="B8818" s="1">
        <v>45</v>
      </c>
      <c r="C8818" s="1">
        <v>138286.20000000001</v>
      </c>
      <c r="D8818" s="1">
        <v>136153.31</v>
      </c>
      <c r="E8818" s="1">
        <v>274439.51</v>
      </c>
    </row>
    <row r="8819" spans="1:5" hidden="1">
      <c r="A8819" s="1">
        <v>2000</v>
      </c>
      <c r="B8819" s="1">
        <v>46</v>
      </c>
      <c r="C8819" s="1">
        <v>135853.32999999999</v>
      </c>
      <c r="D8819" s="1">
        <v>134050.81</v>
      </c>
      <c r="E8819" s="1">
        <v>269904.14</v>
      </c>
    </row>
    <row r="8820" spans="1:5" hidden="1">
      <c r="A8820" s="1">
        <v>2000</v>
      </c>
      <c r="B8820" s="1">
        <v>47</v>
      </c>
      <c r="C8820" s="1">
        <v>133349.75</v>
      </c>
      <c r="D8820" s="1">
        <v>132275.79999999999</v>
      </c>
      <c r="E8820" s="1">
        <v>265625.55</v>
      </c>
    </row>
    <row r="8821" spans="1:5" hidden="1">
      <c r="A8821" s="1">
        <v>2000</v>
      </c>
      <c r="B8821" s="1">
        <v>48</v>
      </c>
      <c r="C8821" s="1">
        <v>131808.10999999999</v>
      </c>
      <c r="D8821" s="1">
        <v>131093.91</v>
      </c>
      <c r="E8821" s="1">
        <v>262902.02</v>
      </c>
    </row>
    <row r="8822" spans="1:5" hidden="1">
      <c r="A8822" s="1">
        <v>2000</v>
      </c>
      <c r="B8822" s="1">
        <v>49</v>
      </c>
      <c r="C8822" s="1">
        <v>131111.53</v>
      </c>
      <c r="D8822" s="1">
        <v>130449.68</v>
      </c>
      <c r="E8822" s="1">
        <v>261561.21</v>
      </c>
    </row>
    <row r="8823" spans="1:5" hidden="1">
      <c r="A8823" s="1">
        <v>2000</v>
      </c>
      <c r="B8823" s="1">
        <v>50</v>
      </c>
      <c r="C8823" s="1">
        <v>129249.82</v>
      </c>
      <c r="D8823" s="1">
        <v>129189.29</v>
      </c>
      <c r="E8823" s="1">
        <v>258439.11</v>
      </c>
    </row>
    <row r="8824" spans="1:5" hidden="1">
      <c r="A8824" s="1">
        <v>2000</v>
      </c>
      <c r="B8824" s="1">
        <v>51</v>
      </c>
      <c r="C8824" s="1">
        <v>127081.34</v>
      </c>
      <c r="D8824" s="1">
        <v>128366.93</v>
      </c>
      <c r="E8824" s="1">
        <v>255448.27</v>
      </c>
    </row>
    <row r="8825" spans="1:5" hidden="1">
      <c r="A8825" s="1">
        <v>2000</v>
      </c>
      <c r="B8825" s="1">
        <v>52</v>
      </c>
      <c r="C8825" s="1">
        <v>127045.54</v>
      </c>
      <c r="D8825" s="1">
        <v>129733.56</v>
      </c>
      <c r="E8825" s="1">
        <v>256779.1</v>
      </c>
    </row>
    <row r="8826" spans="1:5" hidden="1">
      <c r="A8826" s="1">
        <v>2000</v>
      </c>
      <c r="B8826" s="1">
        <v>53</v>
      </c>
      <c r="C8826" s="1">
        <v>123140.91</v>
      </c>
      <c r="D8826" s="1">
        <v>126480.91</v>
      </c>
      <c r="E8826" s="1">
        <v>249621.83</v>
      </c>
    </row>
    <row r="8827" spans="1:5" hidden="1">
      <c r="A8827" s="1">
        <v>2000</v>
      </c>
      <c r="B8827" s="1">
        <v>54</v>
      </c>
      <c r="C8827" s="1">
        <v>112786.96</v>
      </c>
      <c r="D8827" s="1">
        <v>116263.38</v>
      </c>
      <c r="E8827" s="1">
        <v>229050.33</v>
      </c>
    </row>
    <row r="8828" spans="1:5" hidden="1">
      <c r="A8828" s="1">
        <v>2000</v>
      </c>
      <c r="B8828" s="1">
        <v>55</v>
      </c>
      <c r="C8828" s="1">
        <v>104651.99</v>
      </c>
      <c r="D8828" s="1">
        <v>108232.24</v>
      </c>
      <c r="E8828" s="1">
        <v>212884.22</v>
      </c>
    </row>
    <row r="8829" spans="1:5" hidden="1">
      <c r="A8829" s="1">
        <v>2000</v>
      </c>
      <c r="B8829" s="1">
        <v>56</v>
      </c>
      <c r="C8829" s="1">
        <v>98993.61</v>
      </c>
      <c r="D8829" s="1">
        <v>102327.89</v>
      </c>
      <c r="E8829" s="1">
        <v>201321.5</v>
      </c>
    </row>
    <row r="8830" spans="1:5" hidden="1">
      <c r="A8830" s="1">
        <v>2000</v>
      </c>
      <c r="B8830" s="1">
        <v>57</v>
      </c>
      <c r="C8830" s="1">
        <v>92707.6</v>
      </c>
      <c r="D8830" s="1">
        <v>96088.48</v>
      </c>
      <c r="E8830" s="1">
        <v>188796.08</v>
      </c>
    </row>
    <row r="8831" spans="1:5" hidden="1">
      <c r="A8831" s="1">
        <v>2000</v>
      </c>
      <c r="B8831" s="1">
        <v>58</v>
      </c>
      <c r="C8831" s="1">
        <v>88688.3</v>
      </c>
      <c r="D8831" s="1">
        <v>92107.85</v>
      </c>
      <c r="E8831" s="1">
        <v>180796.15</v>
      </c>
    </row>
    <row r="8832" spans="1:5" hidden="1">
      <c r="A8832" s="1">
        <v>2000</v>
      </c>
      <c r="B8832" s="1">
        <v>59</v>
      </c>
      <c r="C8832" s="1">
        <v>85927.19</v>
      </c>
      <c r="D8832" s="1">
        <v>88818.28</v>
      </c>
      <c r="E8832" s="1">
        <v>174745.47</v>
      </c>
    </row>
    <row r="8833" spans="1:5" hidden="1">
      <c r="A8833" s="1">
        <v>2000</v>
      </c>
      <c r="B8833" s="1">
        <v>60</v>
      </c>
      <c r="C8833" s="1">
        <v>83217.47</v>
      </c>
      <c r="D8833" s="1">
        <v>85371.61</v>
      </c>
      <c r="E8833" s="1">
        <v>168589.07</v>
      </c>
    </row>
    <row r="8834" spans="1:5" hidden="1">
      <c r="A8834" s="1">
        <v>2000</v>
      </c>
      <c r="B8834" s="1">
        <v>61</v>
      </c>
      <c r="C8834" s="1">
        <v>81182.289999999994</v>
      </c>
      <c r="D8834" s="1">
        <v>82528.12</v>
      </c>
      <c r="E8834" s="1">
        <v>163710.41</v>
      </c>
    </row>
    <row r="8835" spans="1:5" hidden="1">
      <c r="A8835" s="1">
        <v>2000</v>
      </c>
      <c r="B8835" s="1">
        <v>62</v>
      </c>
      <c r="C8835" s="1">
        <v>78961.320000000007</v>
      </c>
      <c r="D8835" s="1">
        <v>79703.22</v>
      </c>
      <c r="E8835" s="1">
        <v>158664.53</v>
      </c>
    </row>
    <row r="8836" spans="1:5" hidden="1">
      <c r="A8836" s="1">
        <v>2000</v>
      </c>
      <c r="B8836" s="1">
        <v>63</v>
      </c>
      <c r="C8836" s="1">
        <v>76569.7</v>
      </c>
      <c r="D8836" s="1">
        <v>76823.89</v>
      </c>
      <c r="E8836" s="1">
        <v>153393.59</v>
      </c>
    </row>
    <row r="8837" spans="1:5" hidden="1">
      <c r="A8837" s="1">
        <v>2000</v>
      </c>
      <c r="B8837" s="1">
        <v>64</v>
      </c>
      <c r="C8837" s="1">
        <v>74096.289999999994</v>
      </c>
      <c r="D8837" s="1">
        <v>73208.960000000006</v>
      </c>
      <c r="E8837" s="1">
        <v>147305.25</v>
      </c>
    </row>
    <row r="8838" spans="1:5" hidden="1">
      <c r="A8838" s="1">
        <v>2000</v>
      </c>
      <c r="B8838" s="1">
        <v>65</v>
      </c>
      <c r="C8838" s="1">
        <v>70905.649999999994</v>
      </c>
      <c r="D8838" s="1">
        <v>69215.34</v>
      </c>
      <c r="E8838" s="1">
        <v>140120.99</v>
      </c>
    </row>
    <row r="8839" spans="1:5" hidden="1">
      <c r="A8839" s="1">
        <v>2000</v>
      </c>
      <c r="B8839" s="1">
        <v>66</v>
      </c>
      <c r="C8839" s="1">
        <v>68477.649999999994</v>
      </c>
      <c r="D8839" s="1">
        <v>66584.740000000005</v>
      </c>
      <c r="E8839" s="1">
        <v>135062.39000000001</v>
      </c>
    </row>
    <row r="8840" spans="1:5" hidden="1">
      <c r="A8840" s="1">
        <v>2000</v>
      </c>
      <c r="B8840" s="1">
        <v>67</v>
      </c>
      <c r="C8840" s="1">
        <v>67370.63</v>
      </c>
      <c r="D8840" s="1">
        <v>65239.62</v>
      </c>
      <c r="E8840" s="1">
        <v>132610.23999999999</v>
      </c>
    </row>
    <row r="8841" spans="1:5" hidden="1">
      <c r="A8841" s="1">
        <v>2000</v>
      </c>
      <c r="B8841" s="1">
        <v>68</v>
      </c>
      <c r="C8841" s="1">
        <v>67902.64</v>
      </c>
      <c r="D8841" s="1">
        <v>65071.53</v>
      </c>
      <c r="E8841" s="1">
        <v>132974.17000000001</v>
      </c>
    </row>
    <row r="8842" spans="1:5" hidden="1">
      <c r="A8842" s="1">
        <v>2000</v>
      </c>
      <c r="B8842" s="1">
        <v>69</v>
      </c>
      <c r="C8842" s="1">
        <v>68961.87</v>
      </c>
      <c r="D8842" s="1">
        <v>65140.38</v>
      </c>
      <c r="E8842" s="1">
        <v>134102.25</v>
      </c>
    </row>
    <row r="8843" spans="1:5" hidden="1">
      <c r="A8843" s="1">
        <v>2000</v>
      </c>
      <c r="B8843" s="1">
        <v>70</v>
      </c>
      <c r="C8843" s="1">
        <v>68186.679999999993</v>
      </c>
      <c r="D8843" s="1">
        <v>63860.13</v>
      </c>
      <c r="E8843" s="1">
        <v>132046.82</v>
      </c>
    </row>
    <row r="8844" spans="1:5" hidden="1">
      <c r="A8844" s="1">
        <v>2000</v>
      </c>
      <c r="B8844" s="1">
        <v>71</v>
      </c>
      <c r="C8844" s="1">
        <v>67292.639999999999</v>
      </c>
      <c r="D8844" s="1">
        <v>62043.85</v>
      </c>
      <c r="E8844" s="1">
        <v>129336.49</v>
      </c>
    </row>
    <row r="8845" spans="1:5" hidden="1">
      <c r="A8845" s="1">
        <v>2000</v>
      </c>
      <c r="B8845" s="1">
        <v>72</v>
      </c>
      <c r="C8845" s="1">
        <v>66667.47</v>
      </c>
      <c r="D8845" s="1">
        <v>59903.93</v>
      </c>
      <c r="E8845" s="1">
        <v>126571.39</v>
      </c>
    </row>
    <row r="8846" spans="1:5" hidden="1">
      <c r="A8846" s="1">
        <v>2000</v>
      </c>
      <c r="B8846" s="1">
        <v>73</v>
      </c>
      <c r="C8846" s="1">
        <v>65423.77</v>
      </c>
      <c r="D8846" s="1">
        <v>57293.32</v>
      </c>
      <c r="E8846" s="1">
        <v>122717.09</v>
      </c>
    </row>
    <row r="8847" spans="1:5" hidden="1">
      <c r="A8847" s="1">
        <v>2000</v>
      </c>
      <c r="B8847" s="1">
        <v>74</v>
      </c>
      <c r="C8847" s="1">
        <v>64209.48</v>
      </c>
      <c r="D8847" s="1">
        <v>54355.32</v>
      </c>
      <c r="E8847" s="1">
        <v>118564.79</v>
      </c>
    </row>
    <row r="8848" spans="1:5" hidden="1">
      <c r="A8848" s="1">
        <v>2000</v>
      </c>
      <c r="B8848" s="1">
        <v>75</v>
      </c>
      <c r="C8848" s="1">
        <v>62137.96</v>
      </c>
      <c r="D8848" s="1">
        <v>50783.59</v>
      </c>
      <c r="E8848" s="1">
        <v>112921.55</v>
      </c>
    </row>
    <row r="8849" spans="1:5" hidden="1">
      <c r="A8849" s="1">
        <v>2000</v>
      </c>
      <c r="B8849" s="1">
        <v>76</v>
      </c>
      <c r="C8849" s="1">
        <v>59299.86</v>
      </c>
      <c r="D8849" s="1">
        <v>46879.42</v>
      </c>
      <c r="E8849" s="1">
        <v>106179.28</v>
      </c>
    </row>
    <row r="8850" spans="1:5" hidden="1">
      <c r="A8850" s="1">
        <v>2000</v>
      </c>
      <c r="B8850" s="1">
        <v>77</v>
      </c>
      <c r="C8850" s="1">
        <v>56839.22</v>
      </c>
      <c r="D8850" s="1">
        <v>43464.32</v>
      </c>
      <c r="E8850" s="1">
        <v>100303.55</v>
      </c>
    </row>
    <row r="8851" spans="1:5" hidden="1">
      <c r="A8851" s="1">
        <v>2000</v>
      </c>
      <c r="B8851" s="1">
        <v>78</v>
      </c>
      <c r="C8851" s="1">
        <v>55040.37</v>
      </c>
      <c r="D8851" s="1">
        <v>40519.129999999997</v>
      </c>
      <c r="E8851" s="1">
        <v>95559.49</v>
      </c>
    </row>
    <row r="8852" spans="1:5" hidden="1">
      <c r="A8852" s="1">
        <v>2000</v>
      </c>
      <c r="B8852" s="1">
        <v>79</v>
      </c>
      <c r="C8852" s="1">
        <v>51980.78</v>
      </c>
      <c r="D8852" s="1">
        <v>36743.72</v>
      </c>
      <c r="E8852" s="1">
        <v>88724.5</v>
      </c>
    </row>
    <row r="8853" spans="1:5" hidden="1">
      <c r="A8853" s="1">
        <v>2000</v>
      </c>
      <c r="B8853" s="1">
        <v>80</v>
      </c>
      <c r="C8853" s="1">
        <v>45322.7</v>
      </c>
      <c r="D8853" s="1">
        <v>30407</v>
      </c>
      <c r="E8853" s="1">
        <v>75729.69</v>
      </c>
    </row>
    <row r="8854" spans="1:5" hidden="1">
      <c r="A8854" s="1">
        <v>2000</v>
      </c>
      <c r="B8854" s="1">
        <v>81</v>
      </c>
      <c r="C8854" s="1">
        <v>39021.46</v>
      </c>
      <c r="D8854" s="1">
        <v>24767.49</v>
      </c>
      <c r="E8854" s="1">
        <v>63788.95</v>
      </c>
    </row>
    <row r="8855" spans="1:5" hidden="1">
      <c r="A8855" s="1">
        <v>2000</v>
      </c>
      <c r="B8855" s="1">
        <v>82</v>
      </c>
      <c r="C8855" s="1">
        <v>36412.81</v>
      </c>
      <c r="D8855" s="1">
        <v>22228.94</v>
      </c>
      <c r="E8855" s="1">
        <v>58641.75</v>
      </c>
    </row>
    <row r="8856" spans="1:5" hidden="1">
      <c r="A8856" s="1">
        <v>2000</v>
      </c>
      <c r="B8856" s="1">
        <v>83</v>
      </c>
      <c r="C8856" s="1">
        <v>34374.720000000001</v>
      </c>
      <c r="D8856" s="1">
        <v>20062.8</v>
      </c>
      <c r="E8856" s="1">
        <v>54437.52</v>
      </c>
    </row>
    <row r="8857" spans="1:5" hidden="1">
      <c r="A8857" s="1">
        <v>2000</v>
      </c>
      <c r="B8857" s="1">
        <v>84</v>
      </c>
      <c r="C8857" s="1">
        <v>32118.880000000001</v>
      </c>
      <c r="D8857" s="1">
        <v>17757.11</v>
      </c>
      <c r="E8857" s="1">
        <v>49875.99</v>
      </c>
    </row>
    <row r="8858" spans="1:5" hidden="1">
      <c r="A8858" s="1">
        <v>2000</v>
      </c>
      <c r="B8858" s="1">
        <v>85</v>
      </c>
      <c r="C8858" s="1">
        <v>29783.88</v>
      </c>
      <c r="D8858" s="1">
        <v>15631.65</v>
      </c>
      <c r="E8858" s="1">
        <v>45415.53</v>
      </c>
    </row>
    <row r="8859" spans="1:5" hidden="1">
      <c r="A8859" s="1">
        <v>2000</v>
      </c>
      <c r="B8859" s="1">
        <v>86</v>
      </c>
      <c r="C8859" s="1">
        <v>26576.639999999999</v>
      </c>
      <c r="D8859" s="1">
        <v>13254.02</v>
      </c>
      <c r="E8859" s="1">
        <v>39830.660000000003</v>
      </c>
    </row>
    <row r="8860" spans="1:5" hidden="1">
      <c r="A8860" s="1">
        <v>2000</v>
      </c>
      <c r="B8860" s="1">
        <v>87</v>
      </c>
      <c r="C8860" s="1">
        <v>22835.47</v>
      </c>
      <c r="D8860" s="1">
        <v>10732.71</v>
      </c>
      <c r="E8860" s="1">
        <v>33568.19</v>
      </c>
    </row>
    <row r="8861" spans="1:5" hidden="1">
      <c r="A8861" s="1">
        <v>2000</v>
      </c>
      <c r="B8861" s="1">
        <v>88</v>
      </c>
      <c r="C8861" s="1">
        <v>19275.39</v>
      </c>
      <c r="D8861" s="1">
        <v>8458.6</v>
      </c>
      <c r="E8861" s="1">
        <v>27733.99</v>
      </c>
    </row>
    <row r="8862" spans="1:5" hidden="1">
      <c r="A8862" s="1">
        <v>2000</v>
      </c>
      <c r="B8862" s="1">
        <v>89</v>
      </c>
      <c r="C8862" s="1">
        <v>16111.22</v>
      </c>
      <c r="D8862" s="1">
        <v>6528.98</v>
      </c>
      <c r="E8862" s="1">
        <v>22640.2</v>
      </c>
    </row>
    <row r="8863" spans="1:5" hidden="1">
      <c r="A8863" s="1">
        <v>2000</v>
      </c>
      <c r="B8863" s="1">
        <v>90</v>
      </c>
      <c r="C8863" s="1">
        <v>13210.7</v>
      </c>
      <c r="D8863" s="1">
        <v>5180.24</v>
      </c>
      <c r="E8863" s="1">
        <v>18390.939999999999</v>
      </c>
    </row>
    <row r="8864" spans="1:5" hidden="1">
      <c r="A8864" s="1">
        <v>2000</v>
      </c>
      <c r="B8864" s="1">
        <v>91</v>
      </c>
      <c r="C8864" s="1">
        <v>10610.65</v>
      </c>
      <c r="D8864" s="1">
        <v>3957.01</v>
      </c>
      <c r="E8864" s="1">
        <v>14567.66</v>
      </c>
    </row>
    <row r="8865" spans="1:5" hidden="1">
      <c r="A8865" s="1">
        <v>2000</v>
      </c>
      <c r="B8865" s="1">
        <v>92</v>
      </c>
      <c r="C8865" s="1">
        <v>8393.33</v>
      </c>
      <c r="D8865" s="1">
        <v>2838.53</v>
      </c>
      <c r="E8865" s="1">
        <v>11231.86</v>
      </c>
    </row>
    <row r="8866" spans="1:5" hidden="1">
      <c r="A8866" s="1">
        <v>2000</v>
      </c>
      <c r="B8866" s="1">
        <v>93</v>
      </c>
      <c r="C8866" s="1">
        <v>6449.69</v>
      </c>
      <c r="D8866" s="1">
        <v>2028.88</v>
      </c>
      <c r="E8866" s="1">
        <v>8478.56</v>
      </c>
    </row>
    <row r="8867" spans="1:5" hidden="1">
      <c r="A8867" s="1">
        <v>2000</v>
      </c>
      <c r="B8867" s="1">
        <v>94</v>
      </c>
      <c r="C8867" s="1">
        <v>4888.08</v>
      </c>
      <c r="D8867" s="1">
        <v>1447.72</v>
      </c>
      <c r="E8867" s="1">
        <v>6335.8</v>
      </c>
    </row>
    <row r="8868" spans="1:5" hidden="1">
      <c r="A8868" s="1">
        <v>2000</v>
      </c>
      <c r="B8868" s="1">
        <v>95</v>
      </c>
      <c r="C8868" s="1">
        <v>3537.63</v>
      </c>
      <c r="D8868" s="1">
        <v>959.69</v>
      </c>
      <c r="E8868" s="1">
        <v>4497.33</v>
      </c>
    </row>
    <row r="8869" spans="1:5" hidden="1">
      <c r="A8869" s="1">
        <v>2000</v>
      </c>
      <c r="B8869" s="1">
        <v>96</v>
      </c>
      <c r="C8869" s="1">
        <v>2470.56</v>
      </c>
      <c r="D8869" s="1">
        <v>626.52</v>
      </c>
      <c r="E8869" s="1">
        <v>3097.07</v>
      </c>
    </row>
    <row r="8870" spans="1:5" hidden="1">
      <c r="A8870" s="1">
        <v>2000</v>
      </c>
      <c r="B8870" s="1">
        <v>97</v>
      </c>
      <c r="C8870" s="1">
        <v>1743.53</v>
      </c>
      <c r="D8870" s="1">
        <v>416.44</v>
      </c>
      <c r="E8870" s="1">
        <v>2159.9699999999998</v>
      </c>
    </row>
    <row r="8871" spans="1:5" hidden="1">
      <c r="A8871" s="1">
        <v>2000</v>
      </c>
      <c r="B8871" s="1">
        <v>98</v>
      </c>
      <c r="C8871" s="1">
        <v>1179.74</v>
      </c>
      <c r="D8871" s="1">
        <v>250.31</v>
      </c>
      <c r="E8871" s="1">
        <v>1430.05</v>
      </c>
    </row>
    <row r="8872" spans="1:5" hidden="1">
      <c r="A8872" s="1">
        <v>2000</v>
      </c>
      <c r="B8872" s="1">
        <v>99</v>
      </c>
      <c r="C8872" s="1">
        <v>797.21</v>
      </c>
      <c r="D8872" s="1">
        <v>158.36000000000001</v>
      </c>
      <c r="E8872" s="1">
        <v>955.57</v>
      </c>
    </row>
    <row r="8873" spans="1:5" hidden="1">
      <c r="A8873" s="1">
        <v>2000</v>
      </c>
      <c r="B8873" s="1">
        <v>100</v>
      </c>
      <c r="C8873" s="1">
        <v>543.14</v>
      </c>
      <c r="D8873" s="1">
        <v>101.24</v>
      </c>
      <c r="E8873" s="1">
        <v>644.38</v>
      </c>
    </row>
    <row r="8874" spans="1:5" hidden="1">
      <c r="A8874" s="1">
        <v>2000</v>
      </c>
      <c r="B8874" s="1">
        <v>101</v>
      </c>
      <c r="C8874" s="1">
        <v>321.14999999999998</v>
      </c>
      <c r="D8874" s="1">
        <v>54.26</v>
      </c>
      <c r="E8874" s="1">
        <v>375.42</v>
      </c>
    </row>
    <row r="8875" spans="1:5" hidden="1">
      <c r="A8875" s="1">
        <v>2000</v>
      </c>
      <c r="B8875" s="1">
        <v>102</v>
      </c>
      <c r="C8875" s="1">
        <v>195.96</v>
      </c>
      <c r="D8875" s="1">
        <v>31.64</v>
      </c>
      <c r="E8875" s="1">
        <v>227.6</v>
      </c>
    </row>
    <row r="8876" spans="1:5" hidden="1">
      <c r="A8876" s="1">
        <v>2000</v>
      </c>
      <c r="B8876" s="1">
        <v>103</v>
      </c>
      <c r="C8876" s="1">
        <v>115.42</v>
      </c>
      <c r="D8876" s="1">
        <v>17.68</v>
      </c>
      <c r="E8876" s="1">
        <v>133.1</v>
      </c>
    </row>
    <row r="8877" spans="1:5" hidden="1">
      <c r="A8877" s="1">
        <v>2000</v>
      </c>
      <c r="B8877" s="1">
        <v>104</v>
      </c>
      <c r="C8877" s="1">
        <v>63.06</v>
      </c>
      <c r="D8877" s="1">
        <v>8.23</v>
      </c>
      <c r="E8877" s="1">
        <v>71.290000000000006</v>
      </c>
    </row>
    <row r="8878" spans="1:5" hidden="1">
      <c r="A8878" s="1">
        <v>2000</v>
      </c>
      <c r="B8878" s="1">
        <v>105</v>
      </c>
      <c r="C8878" s="1">
        <v>34.42</v>
      </c>
      <c r="D8878" s="1">
        <v>3.69</v>
      </c>
      <c r="E8878" s="1">
        <v>38.11</v>
      </c>
    </row>
    <row r="8879" spans="1:5" hidden="1">
      <c r="A8879" s="1">
        <v>2000</v>
      </c>
      <c r="B8879" s="1">
        <v>106</v>
      </c>
      <c r="C8879" s="1">
        <v>18.149999999999999</v>
      </c>
      <c r="D8879" s="1">
        <v>1.87</v>
      </c>
      <c r="E8879" s="1">
        <v>20.02</v>
      </c>
    </row>
    <row r="8880" spans="1:5" hidden="1">
      <c r="A8880" s="1">
        <v>2000</v>
      </c>
      <c r="B8880" s="1">
        <v>107</v>
      </c>
      <c r="C8880" s="1">
        <v>8.8800000000000008</v>
      </c>
      <c r="D8880" s="1">
        <v>0.64</v>
      </c>
      <c r="E8880" s="1">
        <v>9.52</v>
      </c>
    </row>
    <row r="8881" spans="1:5" hidden="1">
      <c r="A8881" s="1">
        <v>2000</v>
      </c>
      <c r="B8881" s="1">
        <v>108</v>
      </c>
      <c r="C8881" s="1">
        <v>4.4400000000000004</v>
      </c>
      <c r="D8881" s="1">
        <v>0.15</v>
      </c>
      <c r="E8881" s="1">
        <v>4.59</v>
      </c>
    </row>
    <row r="8882" spans="1:5" hidden="1">
      <c r="A8882" s="1">
        <v>2000</v>
      </c>
      <c r="B8882" s="1">
        <v>109</v>
      </c>
      <c r="C8882" s="1">
        <v>1.9</v>
      </c>
      <c r="D8882" s="1">
        <v>0</v>
      </c>
      <c r="E8882" s="1">
        <v>1.9</v>
      </c>
    </row>
    <row r="8883" spans="1:5" hidden="1">
      <c r="A8883" s="1">
        <v>2000</v>
      </c>
      <c r="B8883" s="1" t="s">
        <v>121</v>
      </c>
      <c r="C8883" s="1">
        <v>0.63</v>
      </c>
      <c r="D8883" s="1">
        <v>0</v>
      </c>
      <c r="E8883" s="1">
        <v>0.63</v>
      </c>
    </row>
    <row r="8884" spans="1:5" hidden="1">
      <c r="A8884" s="1">
        <v>2001</v>
      </c>
      <c r="B8884" s="1">
        <v>0</v>
      </c>
      <c r="C8884" s="1">
        <v>122048.45</v>
      </c>
      <c r="D8884" s="1">
        <v>128528.18</v>
      </c>
      <c r="E8884" s="1">
        <v>250576.63</v>
      </c>
    </row>
    <row r="8885" spans="1:5" hidden="1">
      <c r="A8885" s="1">
        <v>2001</v>
      </c>
      <c r="B8885" s="1">
        <v>1</v>
      </c>
      <c r="C8885" s="1">
        <v>123362.39</v>
      </c>
      <c r="D8885" s="1">
        <v>129616.75</v>
      </c>
      <c r="E8885" s="1">
        <v>252979.14</v>
      </c>
    </row>
    <row r="8886" spans="1:5" hidden="1">
      <c r="A8886" s="1">
        <v>2001</v>
      </c>
      <c r="B8886" s="1">
        <v>2</v>
      </c>
      <c r="C8886" s="1">
        <v>124176.88</v>
      </c>
      <c r="D8886" s="1">
        <v>130492.25</v>
      </c>
      <c r="E8886" s="1">
        <v>254669.13</v>
      </c>
    </row>
    <row r="8887" spans="1:5" hidden="1">
      <c r="A8887" s="1">
        <v>2001</v>
      </c>
      <c r="B8887" s="1">
        <v>3</v>
      </c>
      <c r="C8887" s="1">
        <v>124562.05</v>
      </c>
      <c r="D8887" s="1">
        <v>131168.45000000001</v>
      </c>
      <c r="E8887" s="1">
        <v>255730.5</v>
      </c>
    </row>
    <row r="8888" spans="1:5" hidden="1">
      <c r="A8888" s="1">
        <v>2001</v>
      </c>
      <c r="B8888" s="1">
        <v>4</v>
      </c>
      <c r="C8888" s="1">
        <v>126443.74</v>
      </c>
      <c r="D8888" s="1">
        <v>133243.72</v>
      </c>
      <c r="E8888" s="1">
        <v>259687.46</v>
      </c>
    </row>
    <row r="8889" spans="1:5" hidden="1">
      <c r="A8889" s="1">
        <v>2001</v>
      </c>
      <c r="B8889" s="1">
        <v>5</v>
      </c>
      <c r="C8889" s="1">
        <v>127125.23</v>
      </c>
      <c r="D8889" s="1">
        <v>134115.14000000001</v>
      </c>
      <c r="E8889" s="1">
        <v>261240.37</v>
      </c>
    </row>
    <row r="8890" spans="1:5" hidden="1">
      <c r="A8890" s="1">
        <v>2001</v>
      </c>
      <c r="B8890" s="1">
        <v>6</v>
      </c>
      <c r="C8890" s="1">
        <v>130376.78</v>
      </c>
      <c r="D8890" s="1">
        <v>137616.59</v>
      </c>
      <c r="E8890" s="1">
        <v>267993.37</v>
      </c>
    </row>
    <row r="8891" spans="1:5" hidden="1">
      <c r="A8891" s="1">
        <v>2001</v>
      </c>
      <c r="B8891" s="1">
        <v>7</v>
      </c>
      <c r="C8891" s="1">
        <v>130883.63</v>
      </c>
      <c r="D8891" s="1">
        <v>138320.03</v>
      </c>
      <c r="E8891" s="1">
        <v>269203.65999999997</v>
      </c>
    </row>
    <row r="8892" spans="1:5" hidden="1">
      <c r="A8892" s="1">
        <v>2001</v>
      </c>
      <c r="B8892" s="1">
        <v>8</v>
      </c>
      <c r="C8892" s="1">
        <v>131242.42000000001</v>
      </c>
      <c r="D8892" s="1">
        <v>138368.85999999999</v>
      </c>
      <c r="E8892" s="1">
        <v>269611.28999999998</v>
      </c>
    </row>
    <row r="8893" spans="1:5" hidden="1">
      <c r="A8893" s="1">
        <v>2001</v>
      </c>
      <c r="B8893" s="1">
        <v>9</v>
      </c>
      <c r="C8893" s="1">
        <v>132367.44</v>
      </c>
      <c r="D8893" s="1">
        <v>139164.64000000001</v>
      </c>
      <c r="E8893" s="1">
        <v>271532.08</v>
      </c>
    </row>
    <row r="8894" spans="1:5" hidden="1">
      <c r="A8894" s="1">
        <v>2001</v>
      </c>
      <c r="B8894" s="1">
        <v>10</v>
      </c>
      <c r="C8894" s="1">
        <v>133251.57</v>
      </c>
      <c r="D8894" s="1">
        <v>140260.67000000001</v>
      </c>
      <c r="E8894" s="1">
        <v>273512.24</v>
      </c>
    </row>
    <row r="8895" spans="1:5" hidden="1">
      <c r="A8895" s="1">
        <v>2001</v>
      </c>
      <c r="B8895" s="1">
        <v>11</v>
      </c>
      <c r="C8895" s="1">
        <v>132364.1</v>
      </c>
      <c r="D8895" s="1">
        <v>139244.16</v>
      </c>
      <c r="E8895" s="1">
        <v>271608.25</v>
      </c>
    </row>
    <row r="8896" spans="1:5" hidden="1">
      <c r="A8896" s="1">
        <v>2001</v>
      </c>
      <c r="B8896" s="1">
        <v>12</v>
      </c>
      <c r="C8896" s="1">
        <v>130698.46</v>
      </c>
      <c r="D8896" s="1">
        <v>136979.28</v>
      </c>
      <c r="E8896" s="1">
        <v>267677.75</v>
      </c>
    </row>
    <row r="8897" spans="1:5" hidden="1">
      <c r="A8897" s="1">
        <v>2001</v>
      </c>
      <c r="B8897" s="1">
        <v>13</v>
      </c>
      <c r="C8897" s="1">
        <v>129230.21</v>
      </c>
      <c r="D8897" s="1">
        <v>135396.85</v>
      </c>
      <c r="E8897" s="1">
        <v>264627.06</v>
      </c>
    </row>
    <row r="8898" spans="1:5" hidden="1">
      <c r="A8898" s="1">
        <v>2001</v>
      </c>
      <c r="B8898" s="1">
        <v>14</v>
      </c>
      <c r="C8898" s="1">
        <v>130265.99</v>
      </c>
      <c r="D8898" s="1">
        <v>136710.98000000001</v>
      </c>
      <c r="E8898" s="1">
        <v>266976.96999999997</v>
      </c>
    </row>
    <row r="8899" spans="1:5" hidden="1">
      <c r="A8899" s="1">
        <v>2001</v>
      </c>
      <c r="B8899" s="1">
        <v>15</v>
      </c>
      <c r="C8899" s="1">
        <v>130335.34</v>
      </c>
      <c r="D8899" s="1">
        <v>136451.57999999999</v>
      </c>
      <c r="E8899" s="1">
        <v>266786.92</v>
      </c>
    </row>
    <row r="8900" spans="1:5" hidden="1">
      <c r="A8900" s="1">
        <v>2001</v>
      </c>
      <c r="B8900" s="1">
        <v>16</v>
      </c>
      <c r="C8900" s="1">
        <v>131319.6</v>
      </c>
      <c r="D8900" s="1">
        <v>136930.51</v>
      </c>
      <c r="E8900" s="1">
        <v>268250.11</v>
      </c>
    </row>
    <row r="8901" spans="1:5" hidden="1">
      <c r="A8901" s="1">
        <v>2001</v>
      </c>
      <c r="B8901" s="1">
        <v>17</v>
      </c>
      <c r="C8901" s="1">
        <v>130344.78</v>
      </c>
      <c r="D8901" s="1">
        <v>135841.29999999999</v>
      </c>
      <c r="E8901" s="1">
        <v>266186.08</v>
      </c>
    </row>
    <row r="8902" spans="1:5" hidden="1">
      <c r="A8902" s="1">
        <v>2001</v>
      </c>
      <c r="B8902" s="1">
        <v>18</v>
      </c>
      <c r="C8902" s="1">
        <v>131438.24</v>
      </c>
      <c r="D8902" s="1">
        <v>137053.69</v>
      </c>
      <c r="E8902" s="1">
        <v>268491.93</v>
      </c>
    </row>
    <row r="8903" spans="1:5" hidden="1">
      <c r="A8903" s="1">
        <v>2001</v>
      </c>
      <c r="B8903" s="1">
        <v>19</v>
      </c>
      <c r="C8903" s="1">
        <v>130571.79</v>
      </c>
      <c r="D8903" s="1">
        <v>135932.59</v>
      </c>
      <c r="E8903" s="1">
        <v>266504.38</v>
      </c>
    </row>
    <row r="8904" spans="1:5" hidden="1">
      <c r="A8904" s="1">
        <v>2001</v>
      </c>
      <c r="B8904" s="1">
        <v>20</v>
      </c>
      <c r="C8904" s="1">
        <v>129559.4</v>
      </c>
      <c r="D8904" s="1">
        <v>134628.73000000001</v>
      </c>
      <c r="E8904" s="1">
        <v>264188.12</v>
      </c>
    </row>
    <row r="8905" spans="1:5" hidden="1">
      <c r="A8905" s="1">
        <v>2001</v>
      </c>
      <c r="B8905" s="1">
        <v>21</v>
      </c>
      <c r="C8905" s="1">
        <v>126991.14</v>
      </c>
      <c r="D8905" s="1">
        <v>131637.18</v>
      </c>
      <c r="E8905" s="1">
        <v>258628.32</v>
      </c>
    </row>
    <row r="8906" spans="1:5" hidden="1">
      <c r="A8906" s="1">
        <v>2001</v>
      </c>
      <c r="B8906" s="1">
        <v>22</v>
      </c>
      <c r="C8906" s="1">
        <v>126407</v>
      </c>
      <c r="D8906" s="1">
        <v>130220.84</v>
      </c>
      <c r="E8906" s="1">
        <v>256627.84</v>
      </c>
    </row>
    <row r="8907" spans="1:5" hidden="1">
      <c r="A8907" s="1">
        <v>2001</v>
      </c>
      <c r="B8907" s="1">
        <v>23</v>
      </c>
      <c r="C8907" s="1">
        <v>126524.32</v>
      </c>
      <c r="D8907" s="1">
        <v>129915.06</v>
      </c>
      <c r="E8907" s="1">
        <v>256439.38</v>
      </c>
    </row>
    <row r="8908" spans="1:5" hidden="1">
      <c r="A8908" s="1">
        <v>2001</v>
      </c>
      <c r="B8908" s="1">
        <v>24</v>
      </c>
      <c r="C8908" s="1">
        <v>127528.35</v>
      </c>
      <c r="D8908" s="1">
        <v>130391.59</v>
      </c>
      <c r="E8908" s="1">
        <v>257919.94</v>
      </c>
    </row>
    <row r="8909" spans="1:5" hidden="1">
      <c r="A8909" s="1">
        <v>2001</v>
      </c>
      <c r="B8909" s="1">
        <v>25</v>
      </c>
      <c r="C8909" s="1">
        <v>130404.22</v>
      </c>
      <c r="D8909" s="1">
        <v>131921.18</v>
      </c>
      <c r="E8909" s="1">
        <v>262325.40000000002</v>
      </c>
    </row>
    <row r="8910" spans="1:5" hidden="1">
      <c r="A8910" s="1">
        <v>2001</v>
      </c>
      <c r="B8910" s="1">
        <v>26</v>
      </c>
      <c r="C8910" s="1">
        <v>134190.75</v>
      </c>
      <c r="D8910" s="1">
        <v>134538.19</v>
      </c>
      <c r="E8910" s="1">
        <v>268728.94</v>
      </c>
    </row>
    <row r="8911" spans="1:5" hidden="1">
      <c r="A8911" s="1">
        <v>2001</v>
      </c>
      <c r="B8911" s="1">
        <v>27</v>
      </c>
      <c r="C8911" s="1">
        <v>138938.20000000001</v>
      </c>
      <c r="D8911" s="1">
        <v>138269.41</v>
      </c>
      <c r="E8911" s="1">
        <v>277207.61</v>
      </c>
    </row>
    <row r="8912" spans="1:5" hidden="1">
      <c r="A8912" s="1">
        <v>2001</v>
      </c>
      <c r="B8912" s="1">
        <v>28</v>
      </c>
      <c r="C8912" s="1">
        <v>145072.79</v>
      </c>
      <c r="D8912" s="1">
        <v>143105.24</v>
      </c>
      <c r="E8912" s="1">
        <v>288178.03999999998</v>
      </c>
    </row>
    <row r="8913" spans="1:5" hidden="1">
      <c r="A8913" s="1">
        <v>2001</v>
      </c>
      <c r="B8913" s="1">
        <v>29</v>
      </c>
      <c r="C8913" s="1">
        <v>151415.85</v>
      </c>
      <c r="D8913" s="1">
        <v>148531.24</v>
      </c>
      <c r="E8913" s="1">
        <v>299947.09999999998</v>
      </c>
    </row>
    <row r="8914" spans="1:5" hidden="1">
      <c r="A8914" s="1">
        <v>2001</v>
      </c>
      <c r="B8914" s="1">
        <v>30</v>
      </c>
      <c r="C8914" s="1">
        <v>155654.59</v>
      </c>
      <c r="D8914" s="1">
        <v>152774.04999999999</v>
      </c>
      <c r="E8914" s="1">
        <v>308428.64</v>
      </c>
    </row>
    <row r="8915" spans="1:5" hidden="1">
      <c r="A8915" s="1">
        <v>2001</v>
      </c>
      <c r="B8915" s="1">
        <v>31</v>
      </c>
      <c r="C8915" s="1">
        <v>148540.73000000001</v>
      </c>
      <c r="D8915" s="1">
        <v>145997.24</v>
      </c>
      <c r="E8915" s="1">
        <v>294537.96999999997</v>
      </c>
    </row>
    <row r="8916" spans="1:5" hidden="1">
      <c r="A8916" s="1">
        <v>2001</v>
      </c>
      <c r="B8916" s="1">
        <v>32</v>
      </c>
      <c r="C8916" s="1">
        <v>146953.82</v>
      </c>
      <c r="D8916" s="1">
        <v>144424.76</v>
      </c>
      <c r="E8916" s="1">
        <v>291378.58</v>
      </c>
    </row>
    <row r="8917" spans="1:5" hidden="1">
      <c r="A8917" s="1">
        <v>2001</v>
      </c>
      <c r="B8917" s="1">
        <v>33</v>
      </c>
      <c r="C8917" s="1">
        <v>142414.24</v>
      </c>
      <c r="D8917" s="1">
        <v>140243.20000000001</v>
      </c>
      <c r="E8917" s="1">
        <v>282657.44</v>
      </c>
    </row>
    <row r="8918" spans="1:5" hidden="1">
      <c r="A8918" s="1">
        <v>2001</v>
      </c>
      <c r="B8918" s="1">
        <v>34</v>
      </c>
      <c r="C8918" s="1">
        <v>142151.73000000001</v>
      </c>
      <c r="D8918" s="1">
        <v>140237.37</v>
      </c>
      <c r="E8918" s="1">
        <v>282389.09000000003</v>
      </c>
    </row>
    <row r="8919" spans="1:5" hidden="1">
      <c r="A8919" s="1">
        <v>2001</v>
      </c>
      <c r="B8919" s="1">
        <v>35</v>
      </c>
      <c r="C8919" s="1">
        <v>142824.99</v>
      </c>
      <c r="D8919" s="1">
        <v>140683.76</v>
      </c>
      <c r="E8919" s="1">
        <v>283508.75</v>
      </c>
    </row>
    <row r="8920" spans="1:5" hidden="1">
      <c r="A8920" s="1">
        <v>2001</v>
      </c>
      <c r="B8920" s="1">
        <v>36</v>
      </c>
      <c r="C8920" s="1">
        <v>146028.72</v>
      </c>
      <c r="D8920" s="1">
        <v>143680.34</v>
      </c>
      <c r="E8920" s="1">
        <v>289709.07</v>
      </c>
    </row>
    <row r="8921" spans="1:5" hidden="1">
      <c r="A8921" s="1">
        <v>2001</v>
      </c>
      <c r="B8921" s="1">
        <v>37</v>
      </c>
      <c r="C8921" s="1">
        <v>149780.5</v>
      </c>
      <c r="D8921" s="1">
        <v>147956.99</v>
      </c>
      <c r="E8921" s="1">
        <v>297737.5</v>
      </c>
    </row>
    <row r="8922" spans="1:5" hidden="1">
      <c r="A8922" s="1">
        <v>2001</v>
      </c>
      <c r="B8922" s="1">
        <v>38</v>
      </c>
      <c r="C8922" s="1">
        <v>152599.46</v>
      </c>
      <c r="D8922" s="1">
        <v>151244.63</v>
      </c>
      <c r="E8922" s="1">
        <v>303844.08</v>
      </c>
    </row>
    <row r="8923" spans="1:5" hidden="1">
      <c r="A8923" s="1">
        <v>2001</v>
      </c>
      <c r="B8923" s="1">
        <v>39</v>
      </c>
      <c r="C8923" s="1">
        <v>153810.09</v>
      </c>
      <c r="D8923" s="1">
        <v>152487.60999999999</v>
      </c>
      <c r="E8923" s="1">
        <v>306297.69</v>
      </c>
    </row>
    <row r="8924" spans="1:5" hidden="1">
      <c r="A8924" s="1">
        <v>2001</v>
      </c>
      <c r="B8924" s="1">
        <v>40</v>
      </c>
      <c r="C8924" s="1">
        <v>153102.22</v>
      </c>
      <c r="D8924" s="1">
        <v>151493.29</v>
      </c>
      <c r="E8924" s="1">
        <v>304595.51</v>
      </c>
    </row>
    <row r="8925" spans="1:5" hidden="1">
      <c r="A8925" s="1">
        <v>2001</v>
      </c>
      <c r="B8925" s="1">
        <v>41</v>
      </c>
      <c r="C8925" s="1">
        <v>151223.69</v>
      </c>
      <c r="D8925" s="1">
        <v>149270.91</v>
      </c>
      <c r="E8925" s="1">
        <v>300494.59999999998</v>
      </c>
    </row>
    <row r="8926" spans="1:5" hidden="1">
      <c r="A8926" s="1">
        <v>2001</v>
      </c>
      <c r="B8926" s="1">
        <v>42</v>
      </c>
      <c r="C8926" s="1">
        <v>148788.79</v>
      </c>
      <c r="D8926" s="1">
        <v>146802.39000000001</v>
      </c>
      <c r="E8926" s="1">
        <v>295591.19</v>
      </c>
    </row>
    <row r="8927" spans="1:5" hidden="1">
      <c r="A8927" s="1">
        <v>2001</v>
      </c>
      <c r="B8927" s="1">
        <v>43</v>
      </c>
      <c r="C8927" s="1">
        <v>145405.76000000001</v>
      </c>
      <c r="D8927" s="1">
        <v>143024.85</v>
      </c>
      <c r="E8927" s="1">
        <v>288430.61</v>
      </c>
    </row>
    <row r="8928" spans="1:5" hidden="1">
      <c r="A8928" s="1">
        <v>2001</v>
      </c>
      <c r="B8928" s="1">
        <v>44</v>
      </c>
      <c r="C8928" s="1">
        <v>141727.5</v>
      </c>
      <c r="D8928" s="1">
        <v>139649.76999999999</v>
      </c>
      <c r="E8928" s="1">
        <v>281377.26</v>
      </c>
    </row>
    <row r="8929" spans="1:5" hidden="1">
      <c r="A8929" s="1">
        <v>2001</v>
      </c>
      <c r="B8929" s="1">
        <v>45</v>
      </c>
      <c r="C8929" s="1">
        <v>140265.45000000001</v>
      </c>
      <c r="D8929" s="1">
        <v>138310.85999999999</v>
      </c>
      <c r="E8929" s="1">
        <v>278576.31</v>
      </c>
    </row>
    <row r="8930" spans="1:5" hidden="1">
      <c r="A8930" s="1">
        <v>2001</v>
      </c>
      <c r="B8930" s="1">
        <v>46</v>
      </c>
      <c r="C8930" s="1">
        <v>138347.24</v>
      </c>
      <c r="D8930" s="1">
        <v>136195.20000000001</v>
      </c>
      <c r="E8930" s="1">
        <v>274542.44</v>
      </c>
    </row>
    <row r="8931" spans="1:5" hidden="1">
      <c r="A8931" s="1">
        <v>2001</v>
      </c>
      <c r="B8931" s="1">
        <v>47</v>
      </c>
      <c r="C8931" s="1">
        <v>135513.06</v>
      </c>
      <c r="D8931" s="1">
        <v>133664.19</v>
      </c>
      <c r="E8931" s="1">
        <v>269177.25</v>
      </c>
    </row>
    <row r="8932" spans="1:5" hidden="1">
      <c r="A8932" s="1">
        <v>2001</v>
      </c>
      <c r="B8932" s="1">
        <v>48</v>
      </c>
      <c r="C8932" s="1">
        <v>133385.49</v>
      </c>
      <c r="D8932" s="1">
        <v>132197</v>
      </c>
      <c r="E8932" s="1">
        <v>265582.49</v>
      </c>
    </row>
    <row r="8933" spans="1:5" hidden="1">
      <c r="A8933" s="1">
        <v>2001</v>
      </c>
      <c r="B8933" s="1">
        <v>49</v>
      </c>
      <c r="C8933" s="1">
        <v>132164.28</v>
      </c>
      <c r="D8933" s="1">
        <v>131209.28</v>
      </c>
      <c r="E8933" s="1">
        <v>263373.56</v>
      </c>
    </row>
    <row r="8934" spans="1:5" hidden="1">
      <c r="A8934" s="1">
        <v>2001</v>
      </c>
      <c r="B8934" s="1">
        <v>50</v>
      </c>
      <c r="C8934" s="1">
        <v>131257.99</v>
      </c>
      <c r="D8934" s="1">
        <v>130327.93</v>
      </c>
      <c r="E8934" s="1">
        <v>261585.92000000001</v>
      </c>
    </row>
    <row r="8935" spans="1:5" hidden="1">
      <c r="A8935" s="1">
        <v>2001</v>
      </c>
      <c r="B8935" s="1">
        <v>51</v>
      </c>
      <c r="C8935" s="1">
        <v>129310.64</v>
      </c>
      <c r="D8935" s="1">
        <v>129025.65</v>
      </c>
      <c r="E8935" s="1">
        <v>258336.29</v>
      </c>
    </row>
    <row r="8936" spans="1:5" hidden="1">
      <c r="A8936" s="1">
        <v>2001</v>
      </c>
      <c r="B8936" s="1">
        <v>52</v>
      </c>
      <c r="C8936" s="1">
        <v>127224.92</v>
      </c>
      <c r="D8936" s="1">
        <v>128268.64</v>
      </c>
      <c r="E8936" s="1">
        <v>255493.56</v>
      </c>
    </row>
    <row r="8937" spans="1:5" hidden="1">
      <c r="A8937" s="1">
        <v>2001</v>
      </c>
      <c r="B8937" s="1">
        <v>53</v>
      </c>
      <c r="C8937" s="1">
        <v>126854.41</v>
      </c>
      <c r="D8937" s="1">
        <v>129265.17</v>
      </c>
      <c r="E8937" s="1">
        <v>256119.58</v>
      </c>
    </row>
    <row r="8938" spans="1:5" hidden="1">
      <c r="A8938" s="1">
        <v>2001</v>
      </c>
      <c r="B8938" s="1">
        <v>54</v>
      </c>
      <c r="C8938" s="1">
        <v>123080.67</v>
      </c>
      <c r="D8938" s="1">
        <v>125995.13</v>
      </c>
      <c r="E8938" s="1">
        <v>249075.79</v>
      </c>
    </row>
    <row r="8939" spans="1:5" hidden="1">
      <c r="A8939" s="1">
        <v>2001</v>
      </c>
      <c r="B8939" s="1">
        <v>55</v>
      </c>
      <c r="C8939" s="1">
        <v>112789.87</v>
      </c>
      <c r="D8939" s="1">
        <v>116085.64</v>
      </c>
      <c r="E8939" s="1">
        <v>228875.51999999999</v>
      </c>
    </row>
    <row r="8940" spans="1:5" hidden="1">
      <c r="A8940" s="1">
        <v>2001</v>
      </c>
      <c r="B8940" s="1">
        <v>56</v>
      </c>
      <c r="C8940" s="1">
        <v>104402.58</v>
      </c>
      <c r="D8940" s="1">
        <v>107789.75999999999</v>
      </c>
      <c r="E8940" s="1">
        <v>212192.34</v>
      </c>
    </row>
    <row r="8941" spans="1:5" hidden="1">
      <c r="A8941" s="1">
        <v>2001</v>
      </c>
      <c r="B8941" s="1">
        <v>57</v>
      </c>
      <c r="C8941" s="1">
        <v>98776.88</v>
      </c>
      <c r="D8941" s="1">
        <v>101841.98</v>
      </c>
      <c r="E8941" s="1">
        <v>200618.85</v>
      </c>
    </row>
    <row r="8942" spans="1:5" hidden="1">
      <c r="A8942" s="1">
        <v>2001</v>
      </c>
      <c r="B8942" s="1">
        <v>58</v>
      </c>
      <c r="C8942" s="1">
        <v>92499.3</v>
      </c>
      <c r="D8942" s="1">
        <v>95647.15</v>
      </c>
      <c r="E8942" s="1">
        <v>188146.45</v>
      </c>
    </row>
    <row r="8943" spans="1:5" hidden="1">
      <c r="A8943" s="1">
        <v>2001</v>
      </c>
      <c r="B8943" s="1">
        <v>59</v>
      </c>
      <c r="C8943" s="1">
        <v>88581.83</v>
      </c>
      <c r="D8943" s="1">
        <v>91753.06</v>
      </c>
      <c r="E8943" s="1">
        <v>180334.89</v>
      </c>
    </row>
    <row r="8944" spans="1:5" hidden="1">
      <c r="A8944" s="1">
        <v>2001</v>
      </c>
      <c r="B8944" s="1">
        <v>60</v>
      </c>
      <c r="C8944" s="1">
        <v>85851.07</v>
      </c>
      <c r="D8944" s="1">
        <v>88335.01</v>
      </c>
      <c r="E8944" s="1">
        <v>174186.09</v>
      </c>
    </row>
    <row r="8945" spans="1:5" hidden="1">
      <c r="A8945" s="1">
        <v>2001</v>
      </c>
      <c r="B8945" s="1">
        <v>61</v>
      </c>
      <c r="C8945" s="1">
        <v>83166.36</v>
      </c>
      <c r="D8945" s="1">
        <v>84958.22</v>
      </c>
      <c r="E8945" s="1">
        <v>168124.58</v>
      </c>
    </row>
    <row r="8946" spans="1:5" hidden="1">
      <c r="A8946" s="1">
        <v>2001</v>
      </c>
      <c r="B8946" s="1">
        <v>62</v>
      </c>
      <c r="C8946" s="1">
        <v>81141.22</v>
      </c>
      <c r="D8946" s="1">
        <v>82238.880000000005</v>
      </c>
      <c r="E8946" s="1">
        <v>163380.09</v>
      </c>
    </row>
    <row r="8947" spans="1:5" hidden="1">
      <c r="A8947" s="1">
        <v>2001</v>
      </c>
      <c r="B8947" s="1">
        <v>63</v>
      </c>
      <c r="C8947" s="1">
        <v>78745.070000000007</v>
      </c>
      <c r="D8947" s="1">
        <v>79177.14</v>
      </c>
      <c r="E8947" s="1">
        <v>157922.21</v>
      </c>
    </row>
    <row r="8948" spans="1:5" hidden="1">
      <c r="A8948" s="1">
        <v>2001</v>
      </c>
      <c r="B8948" s="1">
        <v>64</v>
      </c>
      <c r="C8948" s="1">
        <v>76424.08</v>
      </c>
      <c r="D8948" s="1">
        <v>76305.070000000007</v>
      </c>
      <c r="E8948" s="1">
        <v>152729.15</v>
      </c>
    </row>
    <row r="8949" spans="1:5" hidden="1">
      <c r="A8949" s="1">
        <v>2001</v>
      </c>
      <c r="B8949" s="1">
        <v>65</v>
      </c>
      <c r="C8949" s="1">
        <v>73994.59</v>
      </c>
      <c r="D8949" s="1">
        <v>72652.679999999993</v>
      </c>
      <c r="E8949" s="1">
        <v>146647.26</v>
      </c>
    </row>
    <row r="8950" spans="1:5" hidden="1">
      <c r="A8950" s="1">
        <v>2001</v>
      </c>
      <c r="B8950" s="1">
        <v>66</v>
      </c>
      <c r="C8950" s="1">
        <v>70351.25</v>
      </c>
      <c r="D8950" s="1">
        <v>68288.100000000006</v>
      </c>
      <c r="E8950" s="1">
        <v>138639.35</v>
      </c>
    </row>
    <row r="8951" spans="1:5" hidden="1">
      <c r="A8951" s="1">
        <v>2001</v>
      </c>
      <c r="B8951" s="1">
        <v>67</v>
      </c>
      <c r="C8951" s="1">
        <v>67852.86</v>
      </c>
      <c r="D8951" s="1">
        <v>65608.789999999994</v>
      </c>
      <c r="E8951" s="1">
        <v>133461.65</v>
      </c>
    </row>
    <row r="8952" spans="1:5" hidden="1">
      <c r="A8952" s="1">
        <v>2001</v>
      </c>
      <c r="B8952" s="1">
        <v>68</v>
      </c>
      <c r="C8952" s="1">
        <v>66663.95</v>
      </c>
      <c r="D8952" s="1">
        <v>64111.86</v>
      </c>
      <c r="E8952" s="1">
        <v>130775.8</v>
      </c>
    </row>
    <row r="8953" spans="1:5" hidden="1">
      <c r="A8953" s="1">
        <v>2001</v>
      </c>
      <c r="B8953" s="1">
        <v>69</v>
      </c>
      <c r="C8953" s="1">
        <v>67234.63</v>
      </c>
      <c r="D8953" s="1">
        <v>63900.28</v>
      </c>
      <c r="E8953" s="1">
        <v>131134.91</v>
      </c>
    </row>
    <row r="8954" spans="1:5" hidden="1">
      <c r="A8954" s="1">
        <v>2001</v>
      </c>
      <c r="B8954" s="1">
        <v>70</v>
      </c>
      <c r="C8954" s="1">
        <v>68146.39</v>
      </c>
      <c r="D8954" s="1">
        <v>63801.68</v>
      </c>
      <c r="E8954" s="1">
        <v>131948.07</v>
      </c>
    </row>
    <row r="8955" spans="1:5" hidden="1">
      <c r="A8955" s="1">
        <v>2001</v>
      </c>
      <c r="B8955" s="1">
        <v>71</v>
      </c>
      <c r="C8955" s="1">
        <v>67179.22</v>
      </c>
      <c r="D8955" s="1">
        <v>62462.79</v>
      </c>
      <c r="E8955" s="1">
        <v>129642.01</v>
      </c>
    </row>
    <row r="8956" spans="1:5" hidden="1">
      <c r="A8956" s="1">
        <v>2001</v>
      </c>
      <c r="B8956" s="1">
        <v>72</v>
      </c>
      <c r="C8956" s="1">
        <v>66579.05</v>
      </c>
      <c r="D8956" s="1">
        <v>60651.37</v>
      </c>
      <c r="E8956" s="1">
        <v>127230.42</v>
      </c>
    </row>
    <row r="8957" spans="1:5" hidden="1">
      <c r="A8957" s="1">
        <v>2001</v>
      </c>
      <c r="B8957" s="1">
        <v>73</v>
      </c>
      <c r="C8957" s="1">
        <v>65574.149999999994</v>
      </c>
      <c r="D8957" s="1">
        <v>58278.54</v>
      </c>
      <c r="E8957" s="1">
        <v>123852.69</v>
      </c>
    </row>
    <row r="8958" spans="1:5" hidden="1">
      <c r="A8958" s="1">
        <v>2001</v>
      </c>
      <c r="B8958" s="1">
        <v>74</v>
      </c>
      <c r="C8958" s="1">
        <v>64200.76</v>
      </c>
      <c r="D8958" s="1">
        <v>55472.42</v>
      </c>
      <c r="E8958" s="1">
        <v>119673.18</v>
      </c>
    </row>
    <row r="8959" spans="1:5" hidden="1">
      <c r="A8959" s="1">
        <v>2001</v>
      </c>
      <c r="B8959" s="1">
        <v>75</v>
      </c>
      <c r="C8959" s="1">
        <v>62996.47</v>
      </c>
      <c r="D8959" s="1">
        <v>52531.69</v>
      </c>
      <c r="E8959" s="1">
        <v>115528.16</v>
      </c>
    </row>
    <row r="8960" spans="1:5" hidden="1">
      <c r="A8960" s="1">
        <v>2001</v>
      </c>
      <c r="B8960" s="1">
        <v>76</v>
      </c>
      <c r="C8960" s="1">
        <v>60773.83</v>
      </c>
      <c r="D8960" s="1">
        <v>48815.18</v>
      </c>
      <c r="E8960" s="1">
        <v>109589.01</v>
      </c>
    </row>
    <row r="8961" spans="1:5" hidden="1">
      <c r="A8961" s="1">
        <v>2001</v>
      </c>
      <c r="B8961" s="1">
        <v>77</v>
      </c>
      <c r="C8961" s="1">
        <v>57487.9</v>
      </c>
      <c r="D8961" s="1">
        <v>44655.46</v>
      </c>
      <c r="E8961" s="1">
        <v>102143.37</v>
      </c>
    </row>
    <row r="8962" spans="1:5" hidden="1">
      <c r="A8962" s="1">
        <v>2001</v>
      </c>
      <c r="B8962" s="1">
        <v>78</v>
      </c>
      <c r="C8962" s="1">
        <v>55127.23</v>
      </c>
      <c r="D8962" s="1">
        <v>41287.5</v>
      </c>
      <c r="E8962" s="1">
        <v>96414.73</v>
      </c>
    </row>
    <row r="8963" spans="1:5" hidden="1">
      <c r="A8963" s="1">
        <v>2001</v>
      </c>
      <c r="B8963" s="1">
        <v>79</v>
      </c>
      <c r="C8963" s="1">
        <v>53257.7</v>
      </c>
      <c r="D8963" s="1">
        <v>38199.15</v>
      </c>
      <c r="E8963" s="1">
        <v>91456.85</v>
      </c>
    </row>
    <row r="8964" spans="1:5" hidden="1">
      <c r="A8964" s="1">
        <v>2001</v>
      </c>
      <c r="B8964" s="1">
        <v>80</v>
      </c>
      <c r="C8964" s="1">
        <v>49435.37</v>
      </c>
      <c r="D8964" s="1">
        <v>33672.160000000003</v>
      </c>
      <c r="E8964" s="1">
        <v>83107.520000000004</v>
      </c>
    </row>
    <row r="8965" spans="1:5" hidden="1">
      <c r="A8965" s="1">
        <v>2001</v>
      </c>
      <c r="B8965" s="1">
        <v>81</v>
      </c>
      <c r="C8965" s="1">
        <v>43300.1</v>
      </c>
      <c r="D8965" s="1">
        <v>28229.27</v>
      </c>
      <c r="E8965" s="1">
        <v>71529.37</v>
      </c>
    </row>
    <row r="8966" spans="1:5" hidden="1">
      <c r="A8966" s="1">
        <v>2001</v>
      </c>
      <c r="B8966" s="1">
        <v>82</v>
      </c>
      <c r="C8966" s="1">
        <v>37057.35</v>
      </c>
      <c r="D8966" s="1">
        <v>22842.84</v>
      </c>
      <c r="E8966" s="1">
        <v>59900.19</v>
      </c>
    </row>
    <row r="8967" spans="1:5" hidden="1">
      <c r="A8967" s="1">
        <v>2001</v>
      </c>
      <c r="B8967" s="1">
        <v>83</v>
      </c>
      <c r="C8967" s="1">
        <v>34314.339999999997</v>
      </c>
      <c r="D8967" s="1">
        <v>20276.560000000001</v>
      </c>
      <c r="E8967" s="1">
        <v>54590.89</v>
      </c>
    </row>
    <row r="8968" spans="1:5" hidden="1">
      <c r="A8968" s="1">
        <v>2001</v>
      </c>
      <c r="B8968" s="1">
        <v>84</v>
      </c>
      <c r="C8968" s="1">
        <v>32140.43</v>
      </c>
      <c r="D8968" s="1">
        <v>18105.330000000002</v>
      </c>
      <c r="E8968" s="1">
        <v>50245.760000000002</v>
      </c>
    </row>
    <row r="8969" spans="1:5" hidden="1">
      <c r="A8969" s="1">
        <v>2001</v>
      </c>
      <c r="B8969" s="1">
        <v>85</v>
      </c>
      <c r="C8969" s="1">
        <v>29791.5</v>
      </c>
      <c r="D8969" s="1">
        <v>15840.68</v>
      </c>
      <c r="E8969" s="1">
        <v>45632.18</v>
      </c>
    </row>
    <row r="8970" spans="1:5" hidden="1">
      <c r="A8970" s="1">
        <v>2001</v>
      </c>
      <c r="B8970" s="1">
        <v>86</v>
      </c>
      <c r="C8970" s="1">
        <v>27303.66</v>
      </c>
      <c r="D8970" s="1">
        <v>13730.71</v>
      </c>
      <c r="E8970" s="1">
        <v>41034.370000000003</v>
      </c>
    </row>
    <row r="8971" spans="1:5" hidden="1">
      <c r="A8971" s="1">
        <v>2001</v>
      </c>
      <c r="B8971" s="1">
        <v>87</v>
      </c>
      <c r="C8971" s="1">
        <v>24044.1</v>
      </c>
      <c r="D8971" s="1">
        <v>11513.34</v>
      </c>
      <c r="E8971" s="1">
        <v>35557.440000000002</v>
      </c>
    </row>
    <row r="8972" spans="1:5" hidden="1">
      <c r="A8972" s="1">
        <v>2001</v>
      </c>
      <c r="B8972" s="1">
        <v>88</v>
      </c>
      <c r="C8972" s="1">
        <v>20418.900000000001</v>
      </c>
      <c r="D8972" s="1">
        <v>9161.83</v>
      </c>
      <c r="E8972" s="1">
        <v>29580.73</v>
      </c>
    </row>
    <row r="8973" spans="1:5" hidden="1">
      <c r="A8973" s="1">
        <v>2001</v>
      </c>
      <c r="B8973" s="1">
        <v>89</v>
      </c>
      <c r="C8973" s="1">
        <v>17049.400000000001</v>
      </c>
      <c r="D8973" s="1">
        <v>7090.03</v>
      </c>
      <c r="E8973" s="1">
        <v>24139.43</v>
      </c>
    </row>
    <row r="8974" spans="1:5" hidden="1">
      <c r="A8974" s="1">
        <v>2001</v>
      </c>
      <c r="B8974" s="1">
        <v>90</v>
      </c>
      <c r="C8974" s="1">
        <v>13981.5</v>
      </c>
      <c r="D8974" s="1">
        <v>5371.58</v>
      </c>
      <c r="E8974" s="1">
        <v>19353.080000000002</v>
      </c>
    </row>
    <row r="8975" spans="1:5" hidden="1">
      <c r="A8975" s="1">
        <v>2001</v>
      </c>
      <c r="B8975" s="1">
        <v>91</v>
      </c>
      <c r="C8975" s="1">
        <v>11267.39</v>
      </c>
      <c r="D8975" s="1">
        <v>4191.7299999999996</v>
      </c>
      <c r="E8975" s="1">
        <v>15459.12</v>
      </c>
    </row>
    <row r="8976" spans="1:5" hidden="1">
      <c r="A8976" s="1">
        <v>2001</v>
      </c>
      <c r="B8976" s="1">
        <v>92</v>
      </c>
      <c r="C8976" s="1">
        <v>8884.9599999999991</v>
      </c>
      <c r="D8976" s="1">
        <v>3162.63</v>
      </c>
      <c r="E8976" s="1">
        <v>12047.59</v>
      </c>
    </row>
    <row r="8977" spans="1:5" hidden="1">
      <c r="A8977" s="1">
        <v>2001</v>
      </c>
      <c r="B8977" s="1">
        <v>93</v>
      </c>
      <c r="C8977" s="1">
        <v>6863.87</v>
      </c>
      <c r="D8977" s="1">
        <v>2213.36</v>
      </c>
      <c r="E8977" s="1">
        <v>9077.2199999999993</v>
      </c>
    </row>
    <row r="8978" spans="1:5" hidden="1">
      <c r="A8978" s="1">
        <v>2001</v>
      </c>
      <c r="B8978" s="1">
        <v>94</v>
      </c>
      <c r="C8978" s="1">
        <v>5154.74</v>
      </c>
      <c r="D8978" s="1">
        <v>1542.73</v>
      </c>
      <c r="E8978" s="1">
        <v>6697.47</v>
      </c>
    </row>
    <row r="8979" spans="1:5" hidden="1">
      <c r="A8979" s="1">
        <v>2001</v>
      </c>
      <c r="B8979" s="1">
        <v>95</v>
      </c>
      <c r="C8979" s="1">
        <v>3817.37</v>
      </c>
      <c r="D8979" s="1">
        <v>1050.02</v>
      </c>
      <c r="E8979" s="1">
        <v>4867.3900000000003</v>
      </c>
    </row>
    <row r="8980" spans="1:5" hidden="1">
      <c r="A8980" s="1">
        <v>2001</v>
      </c>
      <c r="B8980" s="1">
        <v>96</v>
      </c>
      <c r="C8980" s="1">
        <v>2704.02</v>
      </c>
      <c r="D8980" s="1">
        <v>697.85</v>
      </c>
      <c r="E8980" s="1">
        <v>3401.87</v>
      </c>
    </row>
    <row r="8981" spans="1:5" hidden="1">
      <c r="A8981" s="1">
        <v>2001</v>
      </c>
      <c r="B8981" s="1">
        <v>97</v>
      </c>
      <c r="C8981" s="1">
        <v>1833.28</v>
      </c>
      <c r="D8981" s="1">
        <v>453.13</v>
      </c>
      <c r="E8981" s="1">
        <v>2286.42</v>
      </c>
    </row>
    <row r="8982" spans="1:5" hidden="1">
      <c r="A8982" s="1">
        <v>2001</v>
      </c>
      <c r="B8982" s="1">
        <v>98</v>
      </c>
      <c r="C8982" s="1">
        <v>1252.71</v>
      </c>
      <c r="D8982" s="1">
        <v>282.24</v>
      </c>
      <c r="E8982" s="1">
        <v>1534.95</v>
      </c>
    </row>
    <row r="8983" spans="1:5" hidden="1">
      <c r="A8983" s="1">
        <v>2001</v>
      </c>
      <c r="B8983" s="1">
        <v>99</v>
      </c>
      <c r="C8983" s="1">
        <v>852.04</v>
      </c>
      <c r="D8983" s="1">
        <v>166</v>
      </c>
      <c r="E8983" s="1">
        <v>1018.03</v>
      </c>
    </row>
    <row r="8984" spans="1:5" hidden="1">
      <c r="A8984" s="1">
        <v>2001</v>
      </c>
      <c r="B8984" s="1">
        <v>100</v>
      </c>
      <c r="C8984" s="1">
        <v>560.97</v>
      </c>
      <c r="D8984" s="1">
        <v>104.07</v>
      </c>
      <c r="E8984" s="1">
        <v>665.04</v>
      </c>
    </row>
    <row r="8985" spans="1:5" hidden="1">
      <c r="A8985" s="1">
        <v>2001</v>
      </c>
      <c r="B8985" s="1">
        <v>101</v>
      </c>
      <c r="C8985" s="1">
        <v>345.53</v>
      </c>
      <c r="D8985" s="1">
        <v>58.59</v>
      </c>
      <c r="E8985" s="1">
        <v>404.13</v>
      </c>
    </row>
    <row r="8986" spans="1:5" hidden="1">
      <c r="A8986" s="1">
        <v>2001</v>
      </c>
      <c r="B8986" s="1">
        <v>102</v>
      </c>
      <c r="C8986" s="1">
        <v>196.04</v>
      </c>
      <c r="D8986" s="1">
        <v>29.85</v>
      </c>
      <c r="E8986" s="1">
        <v>225.89</v>
      </c>
    </row>
    <row r="8987" spans="1:5" hidden="1">
      <c r="A8987" s="1">
        <v>2001</v>
      </c>
      <c r="B8987" s="1">
        <v>103</v>
      </c>
      <c r="C8987" s="1">
        <v>114.77</v>
      </c>
      <c r="D8987" s="1">
        <v>16.47</v>
      </c>
      <c r="E8987" s="1">
        <v>131.24</v>
      </c>
    </row>
    <row r="8988" spans="1:5" hidden="1">
      <c r="A8988" s="1">
        <v>2001</v>
      </c>
      <c r="B8988" s="1">
        <v>104</v>
      </c>
      <c r="C8988" s="1">
        <v>64.790000000000006</v>
      </c>
      <c r="D8988" s="1">
        <v>8.6199999999999992</v>
      </c>
      <c r="E8988" s="1">
        <v>73.41</v>
      </c>
    </row>
    <row r="8989" spans="1:5" hidden="1">
      <c r="A8989" s="1">
        <v>2001</v>
      </c>
      <c r="B8989" s="1">
        <v>105</v>
      </c>
      <c r="C8989" s="1">
        <v>33.89</v>
      </c>
      <c r="D8989" s="1">
        <v>3.57</v>
      </c>
      <c r="E8989" s="1">
        <v>37.46</v>
      </c>
    </row>
    <row r="8990" spans="1:5" hidden="1">
      <c r="A8990" s="1">
        <v>2001</v>
      </c>
      <c r="B8990" s="1">
        <v>106</v>
      </c>
      <c r="C8990" s="1">
        <v>17.45</v>
      </c>
      <c r="D8990" s="1">
        <v>1.24</v>
      </c>
      <c r="E8990" s="1">
        <v>18.68</v>
      </c>
    </row>
    <row r="8991" spans="1:5" hidden="1">
      <c r="A8991" s="1">
        <v>2001</v>
      </c>
      <c r="B8991" s="1">
        <v>107</v>
      </c>
      <c r="C8991" s="1">
        <v>8.66</v>
      </c>
      <c r="D8991" s="1">
        <v>0.36</v>
      </c>
      <c r="E8991" s="1">
        <v>9.02</v>
      </c>
    </row>
    <row r="8992" spans="1:5" hidden="1">
      <c r="A8992" s="1">
        <v>2001</v>
      </c>
      <c r="B8992" s="1">
        <v>108</v>
      </c>
      <c r="C8992" s="1">
        <v>3.87</v>
      </c>
      <c r="D8992" s="1">
        <v>0</v>
      </c>
      <c r="E8992" s="1">
        <v>3.87</v>
      </c>
    </row>
    <row r="8993" spans="1:5" hidden="1">
      <c r="A8993" s="1">
        <v>2001</v>
      </c>
      <c r="B8993" s="1">
        <v>109</v>
      </c>
      <c r="C8993" s="1">
        <v>1.72</v>
      </c>
      <c r="D8993" s="1">
        <v>0</v>
      </c>
      <c r="E8993" s="1">
        <v>1.72</v>
      </c>
    </row>
    <row r="8994" spans="1:5" hidden="1">
      <c r="A8994" s="1">
        <v>2001</v>
      </c>
      <c r="B8994" s="1" t="s">
        <v>121</v>
      </c>
      <c r="C8994" s="1">
        <v>0.51</v>
      </c>
      <c r="D8994" s="1">
        <v>0</v>
      </c>
      <c r="E8994" s="1">
        <v>0.51</v>
      </c>
    </row>
    <row r="8995" spans="1:5" hidden="1">
      <c r="A8995" s="1">
        <v>2002</v>
      </c>
      <c r="B8995" s="1">
        <v>0</v>
      </c>
      <c r="C8995" s="1">
        <v>121618.77</v>
      </c>
      <c r="D8995" s="1">
        <v>128125.7</v>
      </c>
      <c r="E8995" s="1">
        <v>249744.47</v>
      </c>
    </row>
    <row r="8996" spans="1:5" hidden="1">
      <c r="A8996" s="1">
        <v>2002</v>
      </c>
      <c r="B8996" s="1">
        <v>1</v>
      </c>
      <c r="C8996" s="1">
        <v>122810.14</v>
      </c>
      <c r="D8996" s="1">
        <v>129275.92</v>
      </c>
      <c r="E8996" s="1">
        <v>252086.06</v>
      </c>
    </row>
    <row r="8997" spans="1:5" hidden="1">
      <c r="A8997" s="1">
        <v>2002</v>
      </c>
      <c r="B8997" s="1">
        <v>2</v>
      </c>
      <c r="C8997" s="1">
        <v>124265.44</v>
      </c>
      <c r="D8997" s="1">
        <v>130516.03</v>
      </c>
      <c r="E8997" s="1">
        <v>254781.47</v>
      </c>
    </row>
    <row r="8998" spans="1:5" hidden="1">
      <c r="A8998" s="1">
        <v>2002</v>
      </c>
      <c r="B8998" s="1">
        <v>3</v>
      </c>
      <c r="C8998" s="1">
        <v>125057.55</v>
      </c>
      <c r="D8998" s="1">
        <v>131410</v>
      </c>
      <c r="E8998" s="1">
        <v>256467.56</v>
      </c>
    </row>
    <row r="8999" spans="1:5" hidden="1">
      <c r="A8999" s="1">
        <v>2002</v>
      </c>
      <c r="B8999" s="1">
        <v>4</v>
      </c>
      <c r="C8999" s="1">
        <v>125498.59</v>
      </c>
      <c r="D8999" s="1">
        <v>132109.64000000001</v>
      </c>
      <c r="E8999" s="1">
        <v>257608.23</v>
      </c>
    </row>
    <row r="9000" spans="1:5" hidden="1">
      <c r="A9000" s="1">
        <v>2002</v>
      </c>
      <c r="B9000" s="1">
        <v>5</v>
      </c>
      <c r="C9000" s="1">
        <v>127281.94</v>
      </c>
      <c r="D9000" s="1">
        <v>134168.31</v>
      </c>
      <c r="E9000" s="1">
        <v>261450.25</v>
      </c>
    </row>
    <row r="9001" spans="1:5" hidden="1">
      <c r="A9001" s="1">
        <v>2002</v>
      </c>
      <c r="B9001" s="1">
        <v>6</v>
      </c>
      <c r="C9001" s="1">
        <v>127954.65</v>
      </c>
      <c r="D9001" s="1">
        <v>134997.38</v>
      </c>
      <c r="E9001" s="1">
        <v>262952.03000000003</v>
      </c>
    </row>
    <row r="9002" spans="1:5" hidden="1">
      <c r="A9002" s="1">
        <v>2002</v>
      </c>
      <c r="B9002" s="1">
        <v>7</v>
      </c>
      <c r="C9002" s="1">
        <v>131143.32999999999</v>
      </c>
      <c r="D9002" s="1">
        <v>138464.73000000001</v>
      </c>
      <c r="E9002" s="1">
        <v>269608.05</v>
      </c>
    </row>
    <row r="9003" spans="1:5" hidden="1">
      <c r="A9003" s="1">
        <v>2002</v>
      </c>
      <c r="B9003" s="1">
        <v>8</v>
      </c>
      <c r="C9003" s="1">
        <v>131693.07</v>
      </c>
      <c r="D9003" s="1">
        <v>139148.63</v>
      </c>
      <c r="E9003" s="1">
        <v>270841.7</v>
      </c>
    </row>
    <row r="9004" spans="1:5" hidden="1">
      <c r="A9004" s="1">
        <v>2002</v>
      </c>
      <c r="B9004" s="1">
        <v>9</v>
      </c>
      <c r="C9004" s="1">
        <v>132138.79</v>
      </c>
      <c r="D9004" s="1">
        <v>139291.14000000001</v>
      </c>
      <c r="E9004" s="1">
        <v>271429.93</v>
      </c>
    </row>
    <row r="9005" spans="1:5" hidden="1">
      <c r="A9005" s="1">
        <v>2002</v>
      </c>
      <c r="B9005" s="1">
        <v>10</v>
      </c>
      <c r="C9005" s="1">
        <v>133169.93</v>
      </c>
      <c r="D9005" s="1">
        <v>140150.91</v>
      </c>
      <c r="E9005" s="1">
        <v>273320.84000000003</v>
      </c>
    </row>
    <row r="9006" spans="1:5" hidden="1">
      <c r="A9006" s="1">
        <v>2002</v>
      </c>
      <c r="B9006" s="1">
        <v>11</v>
      </c>
      <c r="C9006" s="1">
        <v>133966.53</v>
      </c>
      <c r="D9006" s="1">
        <v>141044.62</v>
      </c>
      <c r="E9006" s="1">
        <v>275011.15000000002</v>
      </c>
    </row>
    <row r="9007" spans="1:5" hidden="1">
      <c r="A9007" s="1">
        <v>2002</v>
      </c>
      <c r="B9007" s="1">
        <v>12</v>
      </c>
      <c r="C9007" s="1">
        <v>133260.48000000001</v>
      </c>
      <c r="D9007" s="1">
        <v>140286.12</v>
      </c>
      <c r="E9007" s="1">
        <v>273546.59999999998</v>
      </c>
    </row>
    <row r="9008" spans="1:5" hidden="1">
      <c r="A9008" s="1">
        <v>2002</v>
      </c>
      <c r="B9008" s="1">
        <v>13</v>
      </c>
      <c r="C9008" s="1">
        <v>131522.04999999999</v>
      </c>
      <c r="D9008" s="1">
        <v>138025.21</v>
      </c>
      <c r="E9008" s="1">
        <v>269547.26</v>
      </c>
    </row>
    <row r="9009" spans="1:5" hidden="1">
      <c r="A9009" s="1">
        <v>2002</v>
      </c>
      <c r="B9009" s="1">
        <v>14</v>
      </c>
      <c r="C9009" s="1">
        <v>130014.22</v>
      </c>
      <c r="D9009" s="1">
        <v>136285.69</v>
      </c>
      <c r="E9009" s="1">
        <v>266299.90000000002</v>
      </c>
    </row>
    <row r="9010" spans="1:5" hidden="1">
      <c r="A9010" s="1">
        <v>2002</v>
      </c>
      <c r="B9010" s="1">
        <v>15</v>
      </c>
      <c r="C9010" s="1">
        <v>131242.53</v>
      </c>
      <c r="D9010" s="1">
        <v>137488.21</v>
      </c>
      <c r="E9010" s="1">
        <v>268730.74</v>
      </c>
    </row>
    <row r="9011" spans="1:5" hidden="1">
      <c r="A9011" s="1">
        <v>2002</v>
      </c>
      <c r="B9011" s="1">
        <v>16</v>
      </c>
      <c r="C9011" s="1">
        <v>131637.06</v>
      </c>
      <c r="D9011" s="1">
        <v>137355.6</v>
      </c>
      <c r="E9011" s="1">
        <v>268992.65000000002</v>
      </c>
    </row>
    <row r="9012" spans="1:5" hidden="1">
      <c r="A9012" s="1">
        <v>2002</v>
      </c>
      <c r="B9012" s="1">
        <v>17</v>
      </c>
      <c r="C9012" s="1">
        <v>132933.85</v>
      </c>
      <c r="D9012" s="1">
        <v>138000.42000000001</v>
      </c>
      <c r="E9012" s="1">
        <v>270934.27</v>
      </c>
    </row>
    <row r="9013" spans="1:5" hidden="1">
      <c r="A9013" s="1">
        <v>2002</v>
      </c>
      <c r="B9013" s="1">
        <v>18</v>
      </c>
      <c r="C9013" s="1">
        <v>132372.19</v>
      </c>
      <c r="D9013" s="1">
        <v>137598.35</v>
      </c>
      <c r="E9013" s="1">
        <v>269970.53999999998</v>
      </c>
    </row>
    <row r="9014" spans="1:5" hidden="1">
      <c r="A9014" s="1">
        <v>2002</v>
      </c>
      <c r="B9014" s="1">
        <v>19</v>
      </c>
      <c r="C9014" s="1">
        <v>133545.75</v>
      </c>
      <c r="D9014" s="1">
        <v>139132.15</v>
      </c>
      <c r="E9014" s="1">
        <v>272677.90000000002</v>
      </c>
    </row>
    <row r="9015" spans="1:5" hidden="1">
      <c r="A9015" s="1">
        <v>2002</v>
      </c>
      <c r="B9015" s="1">
        <v>20</v>
      </c>
      <c r="C9015" s="1">
        <v>132620.03</v>
      </c>
      <c r="D9015" s="1">
        <v>137708.59</v>
      </c>
      <c r="E9015" s="1">
        <v>270328.62</v>
      </c>
    </row>
    <row r="9016" spans="1:5" hidden="1">
      <c r="A9016" s="1">
        <v>2002</v>
      </c>
      <c r="B9016" s="1">
        <v>21</v>
      </c>
      <c r="C9016" s="1">
        <v>131379.12</v>
      </c>
      <c r="D9016" s="1">
        <v>136248.59</v>
      </c>
      <c r="E9016" s="1">
        <v>267627.71000000002</v>
      </c>
    </row>
    <row r="9017" spans="1:5" hidden="1">
      <c r="A9017" s="1">
        <v>2002</v>
      </c>
      <c r="B9017" s="1">
        <v>22</v>
      </c>
      <c r="C9017" s="1">
        <v>128400.85</v>
      </c>
      <c r="D9017" s="1">
        <v>132841.21</v>
      </c>
      <c r="E9017" s="1">
        <v>261242.07</v>
      </c>
    </row>
    <row r="9018" spans="1:5" hidden="1">
      <c r="A9018" s="1">
        <v>2002</v>
      </c>
      <c r="B9018" s="1">
        <v>23</v>
      </c>
      <c r="C9018" s="1">
        <v>127738.11</v>
      </c>
      <c r="D9018" s="1">
        <v>131570.95000000001</v>
      </c>
      <c r="E9018" s="1">
        <v>259309.06</v>
      </c>
    </row>
    <row r="9019" spans="1:5" hidden="1">
      <c r="A9019" s="1">
        <v>2002</v>
      </c>
      <c r="B9019" s="1">
        <v>24</v>
      </c>
      <c r="C9019" s="1">
        <v>127899.86</v>
      </c>
      <c r="D9019" s="1">
        <v>131237.37</v>
      </c>
      <c r="E9019" s="1">
        <v>259137.24</v>
      </c>
    </row>
    <row r="9020" spans="1:5" hidden="1">
      <c r="A9020" s="1">
        <v>2002</v>
      </c>
      <c r="B9020" s="1">
        <v>25</v>
      </c>
      <c r="C9020" s="1">
        <v>129067.49</v>
      </c>
      <c r="D9020" s="1">
        <v>131323.32999999999</v>
      </c>
      <c r="E9020" s="1">
        <v>260390.82</v>
      </c>
    </row>
    <row r="9021" spans="1:5" hidden="1">
      <c r="A9021" s="1">
        <v>2002</v>
      </c>
      <c r="B9021" s="1">
        <v>26</v>
      </c>
      <c r="C9021" s="1">
        <v>131798.43</v>
      </c>
      <c r="D9021" s="1">
        <v>132755.92000000001</v>
      </c>
      <c r="E9021" s="1">
        <v>264554.34000000003</v>
      </c>
    </row>
    <row r="9022" spans="1:5" hidden="1">
      <c r="A9022" s="1">
        <v>2002</v>
      </c>
      <c r="B9022" s="1">
        <v>27</v>
      </c>
      <c r="C9022" s="1">
        <v>135669.09</v>
      </c>
      <c r="D9022" s="1">
        <v>135594.57999999999</v>
      </c>
      <c r="E9022" s="1">
        <v>271263.65999999997</v>
      </c>
    </row>
    <row r="9023" spans="1:5" hidden="1">
      <c r="A9023" s="1">
        <v>2002</v>
      </c>
      <c r="B9023" s="1">
        <v>28</v>
      </c>
      <c r="C9023" s="1">
        <v>140324.18</v>
      </c>
      <c r="D9023" s="1">
        <v>139179.04999999999</v>
      </c>
      <c r="E9023" s="1">
        <v>279503.23</v>
      </c>
    </row>
    <row r="9024" spans="1:5" hidden="1">
      <c r="A9024" s="1">
        <v>2002</v>
      </c>
      <c r="B9024" s="1">
        <v>29</v>
      </c>
      <c r="C9024" s="1">
        <v>146659.22</v>
      </c>
      <c r="D9024" s="1">
        <v>144419.81</v>
      </c>
      <c r="E9024" s="1">
        <v>291079.03000000003</v>
      </c>
    </row>
    <row r="9025" spans="1:5" hidden="1">
      <c r="A9025" s="1">
        <v>2002</v>
      </c>
      <c r="B9025" s="1">
        <v>30</v>
      </c>
      <c r="C9025" s="1">
        <v>153112.04999999999</v>
      </c>
      <c r="D9025" s="1">
        <v>150144.22</v>
      </c>
      <c r="E9025" s="1">
        <v>303256.27</v>
      </c>
    </row>
    <row r="9026" spans="1:5" hidden="1">
      <c r="A9026" s="1">
        <v>2002</v>
      </c>
      <c r="B9026" s="1">
        <v>31</v>
      </c>
      <c r="C9026" s="1">
        <v>156887.85</v>
      </c>
      <c r="D9026" s="1">
        <v>153983.45000000001</v>
      </c>
      <c r="E9026" s="1">
        <v>310871.3</v>
      </c>
    </row>
    <row r="9027" spans="1:5" hidden="1">
      <c r="A9027" s="1">
        <v>2002</v>
      </c>
      <c r="B9027" s="1">
        <v>32</v>
      </c>
      <c r="C9027" s="1">
        <v>149683.81</v>
      </c>
      <c r="D9027" s="1">
        <v>147174.59</v>
      </c>
      <c r="E9027" s="1">
        <v>296858.40000000002</v>
      </c>
    </row>
    <row r="9028" spans="1:5" hidden="1">
      <c r="A9028" s="1">
        <v>2002</v>
      </c>
      <c r="B9028" s="1">
        <v>33</v>
      </c>
      <c r="C9028" s="1">
        <v>148022.29999999999</v>
      </c>
      <c r="D9028" s="1">
        <v>145537.29999999999</v>
      </c>
      <c r="E9028" s="1">
        <v>293559.59999999998</v>
      </c>
    </row>
    <row r="9029" spans="1:5" hidden="1">
      <c r="A9029" s="1">
        <v>2002</v>
      </c>
      <c r="B9029" s="1">
        <v>34</v>
      </c>
      <c r="C9029" s="1">
        <v>143420.76</v>
      </c>
      <c r="D9029" s="1">
        <v>141288.21</v>
      </c>
      <c r="E9029" s="1">
        <v>284708.98</v>
      </c>
    </row>
    <row r="9030" spans="1:5" hidden="1">
      <c r="A9030" s="1">
        <v>2002</v>
      </c>
      <c r="B9030" s="1">
        <v>35</v>
      </c>
      <c r="C9030" s="1">
        <v>143183.96</v>
      </c>
      <c r="D9030" s="1">
        <v>141316</v>
      </c>
      <c r="E9030" s="1">
        <v>284499.96000000002</v>
      </c>
    </row>
    <row r="9031" spans="1:5" hidden="1">
      <c r="A9031" s="1">
        <v>2002</v>
      </c>
      <c r="B9031" s="1">
        <v>36</v>
      </c>
      <c r="C9031" s="1">
        <v>143811.48000000001</v>
      </c>
      <c r="D9031" s="1">
        <v>141582.09</v>
      </c>
      <c r="E9031" s="1">
        <v>285393.57</v>
      </c>
    </row>
    <row r="9032" spans="1:5" hidden="1">
      <c r="A9032" s="1">
        <v>2002</v>
      </c>
      <c r="B9032" s="1">
        <v>37</v>
      </c>
      <c r="C9032" s="1">
        <v>146709.18</v>
      </c>
      <c r="D9032" s="1">
        <v>144426.87</v>
      </c>
      <c r="E9032" s="1">
        <v>291136.05</v>
      </c>
    </row>
    <row r="9033" spans="1:5" hidden="1">
      <c r="A9033" s="1">
        <v>2002</v>
      </c>
      <c r="B9033" s="1">
        <v>38</v>
      </c>
      <c r="C9033" s="1">
        <v>150546.66</v>
      </c>
      <c r="D9033" s="1">
        <v>148846.94</v>
      </c>
      <c r="E9033" s="1">
        <v>299393.59999999998</v>
      </c>
    </row>
    <row r="9034" spans="1:5" hidden="1">
      <c r="A9034" s="1">
        <v>2002</v>
      </c>
      <c r="B9034" s="1">
        <v>39</v>
      </c>
      <c r="C9034" s="1">
        <v>153448.79999999999</v>
      </c>
      <c r="D9034" s="1">
        <v>151997.76000000001</v>
      </c>
      <c r="E9034" s="1">
        <v>305446.56</v>
      </c>
    </row>
    <row r="9035" spans="1:5" hidden="1">
      <c r="A9035" s="1">
        <v>2002</v>
      </c>
      <c r="B9035" s="1">
        <v>40</v>
      </c>
      <c r="C9035" s="1">
        <v>154642.88</v>
      </c>
      <c r="D9035" s="1">
        <v>153120.34</v>
      </c>
      <c r="E9035" s="1">
        <v>307763.21000000002</v>
      </c>
    </row>
    <row r="9036" spans="1:5" hidden="1">
      <c r="A9036" s="1">
        <v>2002</v>
      </c>
      <c r="B9036" s="1">
        <v>41</v>
      </c>
      <c r="C9036" s="1">
        <v>153744.07</v>
      </c>
      <c r="D9036" s="1">
        <v>151860.17000000001</v>
      </c>
      <c r="E9036" s="1">
        <v>305604.24</v>
      </c>
    </row>
    <row r="9037" spans="1:5" hidden="1">
      <c r="A9037" s="1">
        <v>2002</v>
      </c>
      <c r="B9037" s="1">
        <v>42</v>
      </c>
      <c r="C9037" s="1">
        <v>151768.28</v>
      </c>
      <c r="D9037" s="1">
        <v>149540.89000000001</v>
      </c>
      <c r="E9037" s="1">
        <v>301309.18</v>
      </c>
    </row>
    <row r="9038" spans="1:5" hidden="1">
      <c r="A9038" s="1">
        <v>2002</v>
      </c>
      <c r="B9038" s="1">
        <v>43</v>
      </c>
      <c r="C9038" s="1">
        <v>149106.31</v>
      </c>
      <c r="D9038" s="1">
        <v>146797.47</v>
      </c>
      <c r="E9038" s="1">
        <v>295903.78000000003</v>
      </c>
    </row>
    <row r="9039" spans="1:5" hidden="1">
      <c r="A9039" s="1">
        <v>2002</v>
      </c>
      <c r="B9039" s="1">
        <v>44</v>
      </c>
      <c r="C9039" s="1">
        <v>145461</v>
      </c>
      <c r="D9039" s="1">
        <v>143020.13</v>
      </c>
      <c r="E9039" s="1">
        <v>288481.13</v>
      </c>
    </row>
    <row r="9040" spans="1:5" hidden="1">
      <c r="A9040" s="1">
        <v>2002</v>
      </c>
      <c r="B9040" s="1">
        <v>45</v>
      </c>
      <c r="C9040" s="1">
        <v>142279.76</v>
      </c>
      <c r="D9040" s="1">
        <v>140185.95000000001</v>
      </c>
      <c r="E9040" s="1">
        <v>282465.7</v>
      </c>
    </row>
    <row r="9041" spans="1:5" hidden="1">
      <c r="A9041" s="1">
        <v>2002</v>
      </c>
      <c r="B9041" s="1">
        <v>46</v>
      </c>
      <c r="C9041" s="1">
        <v>140684.96</v>
      </c>
      <c r="D9041" s="1">
        <v>138817.94</v>
      </c>
      <c r="E9041" s="1">
        <v>279502.90000000002</v>
      </c>
    </row>
    <row r="9042" spans="1:5" hidden="1">
      <c r="A9042" s="1">
        <v>2002</v>
      </c>
      <c r="B9042" s="1">
        <v>47</v>
      </c>
      <c r="C9042" s="1">
        <v>138311.29</v>
      </c>
      <c r="D9042" s="1">
        <v>136308.06</v>
      </c>
      <c r="E9042" s="1">
        <v>274619.36</v>
      </c>
    </row>
    <row r="9043" spans="1:5" hidden="1">
      <c r="A9043" s="1">
        <v>2002</v>
      </c>
      <c r="B9043" s="1">
        <v>48</v>
      </c>
      <c r="C9043" s="1">
        <v>135539.46</v>
      </c>
      <c r="D9043" s="1">
        <v>133781.99</v>
      </c>
      <c r="E9043" s="1">
        <v>269321.45</v>
      </c>
    </row>
    <row r="9044" spans="1:5" hidden="1">
      <c r="A9044" s="1">
        <v>2002</v>
      </c>
      <c r="B9044" s="1">
        <v>49</v>
      </c>
      <c r="C9044" s="1">
        <v>133613.34</v>
      </c>
      <c r="D9044" s="1">
        <v>132411.09</v>
      </c>
      <c r="E9044" s="1">
        <v>266024.43</v>
      </c>
    </row>
    <row r="9045" spans="1:5" hidden="1">
      <c r="A9045" s="1">
        <v>2002</v>
      </c>
      <c r="B9045" s="1">
        <v>50</v>
      </c>
      <c r="C9045" s="1">
        <v>132145.57999999999</v>
      </c>
      <c r="D9045" s="1">
        <v>131178.92000000001</v>
      </c>
      <c r="E9045" s="1">
        <v>263324.5</v>
      </c>
    </row>
    <row r="9046" spans="1:5" hidden="1">
      <c r="A9046" s="1">
        <v>2002</v>
      </c>
      <c r="B9046" s="1">
        <v>51</v>
      </c>
      <c r="C9046" s="1">
        <v>130948.73</v>
      </c>
      <c r="D9046" s="1">
        <v>130020.09</v>
      </c>
      <c r="E9046" s="1">
        <v>260968.83</v>
      </c>
    </row>
    <row r="9047" spans="1:5" hidden="1">
      <c r="A9047" s="1">
        <v>2002</v>
      </c>
      <c r="B9047" s="1">
        <v>52</v>
      </c>
      <c r="C9047" s="1">
        <v>129065.85</v>
      </c>
      <c r="D9047" s="1">
        <v>128726.97</v>
      </c>
      <c r="E9047" s="1">
        <v>257792.82</v>
      </c>
    </row>
    <row r="9048" spans="1:5" hidden="1">
      <c r="A9048" s="1">
        <v>2002</v>
      </c>
      <c r="B9048" s="1">
        <v>53</v>
      </c>
      <c r="C9048" s="1">
        <v>126786.95</v>
      </c>
      <c r="D9048" s="1">
        <v>127720.05</v>
      </c>
      <c r="E9048" s="1">
        <v>254507</v>
      </c>
    </row>
    <row r="9049" spans="1:5" hidden="1">
      <c r="A9049" s="1">
        <v>2002</v>
      </c>
      <c r="B9049" s="1">
        <v>54</v>
      </c>
      <c r="C9049" s="1">
        <v>126421.18</v>
      </c>
      <c r="D9049" s="1">
        <v>128487.21</v>
      </c>
      <c r="E9049" s="1">
        <v>254908.39</v>
      </c>
    </row>
    <row r="9050" spans="1:5" hidden="1">
      <c r="A9050" s="1">
        <v>2002</v>
      </c>
      <c r="B9050" s="1">
        <v>55</v>
      </c>
      <c r="C9050" s="1">
        <v>122941.22</v>
      </c>
      <c r="D9050" s="1">
        <v>125637.36</v>
      </c>
      <c r="E9050" s="1">
        <v>248578.58</v>
      </c>
    </row>
    <row r="9051" spans="1:5" hidden="1">
      <c r="A9051" s="1">
        <v>2002</v>
      </c>
      <c r="B9051" s="1">
        <v>56</v>
      </c>
      <c r="C9051" s="1">
        <v>112584.43</v>
      </c>
      <c r="D9051" s="1">
        <v>115714.39</v>
      </c>
      <c r="E9051" s="1">
        <v>228298.82</v>
      </c>
    </row>
    <row r="9052" spans="1:5" hidden="1">
      <c r="A9052" s="1">
        <v>2002</v>
      </c>
      <c r="B9052" s="1">
        <v>57</v>
      </c>
      <c r="C9052" s="1">
        <v>104221.95</v>
      </c>
      <c r="D9052" s="1">
        <v>107231.37</v>
      </c>
      <c r="E9052" s="1">
        <v>211453.31</v>
      </c>
    </row>
    <row r="9053" spans="1:5" hidden="1">
      <c r="A9053" s="1">
        <v>2002</v>
      </c>
      <c r="B9053" s="1">
        <v>58</v>
      </c>
      <c r="C9053" s="1">
        <v>98628.37</v>
      </c>
      <c r="D9053" s="1">
        <v>101228.95</v>
      </c>
      <c r="E9053" s="1">
        <v>199857.33</v>
      </c>
    </row>
    <row r="9054" spans="1:5" hidden="1">
      <c r="A9054" s="1">
        <v>2002</v>
      </c>
      <c r="B9054" s="1">
        <v>59</v>
      </c>
      <c r="C9054" s="1">
        <v>92446.89</v>
      </c>
      <c r="D9054" s="1">
        <v>95158.82</v>
      </c>
      <c r="E9054" s="1">
        <v>187605.72</v>
      </c>
    </row>
    <row r="9055" spans="1:5" hidden="1">
      <c r="A9055" s="1">
        <v>2002</v>
      </c>
      <c r="B9055" s="1">
        <v>60</v>
      </c>
      <c r="C9055" s="1">
        <v>88520.57</v>
      </c>
      <c r="D9055" s="1">
        <v>91144.54</v>
      </c>
      <c r="E9055" s="1">
        <v>179665.11</v>
      </c>
    </row>
    <row r="9056" spans="1:5" hidden="1">
      <c r="A9056" s="1">
        <v>2002</v>
      </c>
      <c r="B9056" s="1">
        <v>61</v>
      </c>
      <c r="C9056" s="1">
        <v>85678.19</v>
      </c>
      <c r="D9056" s="1">
        <v>87663.13</v>
      </c>
      <c r="E9056" s="1">
        <v>173341.32</v>
      </c>
    </row>
    <row r="9057" spans="1:5" hidden="1">
      <c r="A9057" s="1">
        <v>2002</v>
      </c>
      <c r="B9057" s="1">
        <v>62</v>
      </c>
      <c r="C9057" s="1">
        <v>82945.66</v>
      </c>
      <c r="D9057" s="1">
        <v>84355.17</v>
      </c>
      <c r="E9057" s="1">
        <v>167300.82</v>
      </c>
    </row>
    <row r="9058" spans="1:5" hidden="1">
      <c r="A9058" s="1">
        <v>2002</v>
      </c>
      <c r="B9058" s="1">
        <v>63</v>
      </c>
      <c r="C9058" s="1">
        <v>80828.66</v>
      </c>
      <c r="D9058" s="1">
        <v>81428.25</v>
      </c>
      <c r="E9058" s="1">
        <v>162256.9</v>
      </c>
    </row>
    <row r="9059" spans="1:5" hidden="1">
      <c r="A9059" s="1">
        <v>2002</v>
      </c>
      <c r="B9059" s="1">
        <v>64</v>
      </c>
      <c r="C9059" s="1">
        <v>78323.81</v>
      </c>
      <c r="D9059" s="1">
        <v>78260.06</v>
      </c>
      <c r="E9059" s="1">
        <v>156583.88</v>
      </c>
    </row>
    <row r="9060" spans="1:5" hidden="1">
      <c r="A9060" s="1">
        <v>2002</v>
      </c>
      <c r="B9060" s="1">
        <v>65</v>
      </c>
      <c r="C9060" s="1">
        <v>76130.89</v>
      </c>
      <c r="D9060" s="1">
        <v>75377.64</v>
      </c>
      <c r="E9060" s="1">
        <v>151508.53</v>
      </c>
    </row>
    <row r="9061" spans="1:5" hidden="1">
      <c r="A9061" s="1">
        <v>2002</v>
      </c>
      <c r="B9061" s="1">
        <v>66</v>
      </c>
      <c r="C9061" s="1">
        <v>73329.08</v>
      </c>
      <c r="D9061" s="1">
        <v>71538.75</v>
      </c>
      <c r="E9061" s="1">
        <v>144867.82999999999</v>
      </c>
    </row>
    <row r="9062" spans="1:5" hidden="1">
      <c r="A9062" s="1">
        <v>2002</v>
      </c>
      <c r="B9062" s="1">
        <v>67</v>
      </c>
      <c r="C9062" s="1">
        <v>69742.820000000007</v>
      </c>
      <c r="D9062" s="1">
        <v>67265.679999999993</v>
      </c>
      <c r="E9062" s="1">
        <v>137008.5</v>
      </c>
    </row>
    <row r="9063" spans="1:5" hidden="1">
      <c r="A9063" s="1">
        <v>2002</v>
      </c>
      <c r="B9063" s="1">
        <v>68</v>
      </c>
      <c r="C9063" s="1">
        <v>67200.13</v>
      </c>
      <c r="D9063" s="1">
        <v>64503.88</v>
      </c>
      <c r="E9063" s="1">
        <v>131704.01</v>
      </c>
    </row>
    <row r="9064" spans="1:5" hidden="1">
      <c r="A9064" s="1">
        <v>2002</v>
      </c>
      <c r="B9064" s="1">
        <v>69</v>
      </c>
      <c r="C9064" s="1">
        <v>66025.94</v>
      </c>
      <c r="D9064" s="1">
        <v>63034.74</v>
      </c>
      <c r="E9064" s="1">
        <v>129060.68</v>
      </c>
    </row>
    <row r="9065" spans="1:5" hidden="1">
      <c r="A9065" s="1">
        <v>2002</v>
      </c>
      <c r="B9065" s="1">
        <v>70</v>
      </c>
      <c r="C9065" s="1">
        <v>66474.36</v>
      </c>
      <c r="D9065" s="1">
        <v>62599.79</v>
      </c>
      <c r="E9065" s="1">
        <v>129074.15</v>
      </c>
    </row>
    <row r="9066" spans="1:5" hidden="1">
      <c r="A9066" s="1">
        <v>2002</v>
      </c>
      <c r="B9066" s="1">
        <v>71</v>
      </c>
      <c r="C9066" s="1">
        <v>67024.429999999993</v>
      </c>
      <c r="D9066" s="1">
        <v>62278.080000000002</v>
      </c>
      <c r="E9066" s="1">
        <v>129302.5</v>
      </c>
    </row>
    <row r="9067" spans="1:5" hidden="1">
      <c r="A9067" s="1">
        <v>2002</v>
      </c>
      <c r="B9067" s="1">
        <v>72</v>
      </c>
      <c r="C9067" s="1">
        <v>66349.070000000007</v>
      </c>
      <c r="D9067" s="1">
        <v>60904.84</v>
      </c>
      <c r="E9067" s="1">
        <v>127253.91</v>
      </c>
    </row>
    <row r="9068" spans="1:5" hidden="1">
      <c r="A9068" s="1">
        <v>2002</v>
      </c>
      <c r="B9068" s="1">
        <v>73</v>
      </c>
      <c r="C9068" s="1">
        <v>65454.11</v>
      </c>
      <c r="D9068" s="1">
        <v>58882.63</v>
      </c>
      <c r="E9068" s="1">
        <v>124336.74</v>
      </c>
    </row>
    <row r="9069" spans="1:5" hidden="1">
      <c r="A9069" s="1">
        <v>2002</v>
      </c>
      <c r="B9069" s="1">
        <v>74</v>
      </c>
      <c r="C9069" s="1">
        <v>64198.16</v>
      </c>
      <c r="D9069" s="1">
        <v>56263.55</v>
      </c>
      <c r="E9069" s="1">
        <v>120461.71</v>
      </c>
    </row>
    <row r="9070" spans="1:5" hidden="1">
      <c r="A9070" s="1">
        <v>2002</v>
      </c>
      <c r="B9070" s="1">
        <v>75</v>
      </c>
      <c r="C9070" s="1">
        <v>62826.19</v>
      </c>
      <c r="D9070" s="1">
        <v>53418.879999999997</v>
      </c>
      <c r="E9070" s="1">
        <v>116245.06</v>
      </c>
    </row>
    <row r="9071" spans="1:5" hidden="1">
      <c r="A9071" s="1">
        <v>2002</v>
      </c>
      <c r="B9071" s="1">
        <v>76</v>
      </c>
      <c r="C9071" s="1">
        <v>61485.39</v>
      </c>
      <c r="D9071" s="1">
        <v>50392.41</v>
      </c>
      <c r="E9071" s="1">
        <v>111877.8</v>
      </c>
    </row>
    <row r="9072" spans="1:5" hidden="1">
      <c r="A9072" s="1">
        <v>2002</v>
      </c>
      <c r="B9072" s="1">
        <v>77</v>
      </c>
      <c r="C9072" s="1">
        <v>58967.89</v>
      </c>
      <c r="D9072" s="1">
        <v>46501.68</v>
      </c>
      <c r="E9072" s="1">
        <v>105469.57</v>
      </c>
    </row>
    <row r="9073" spans="1:5" hidden="1">
      <c r="A9073" s="1">
        <v>2002</v>
      </c>
      <c r="B9073" s="1">
        <v>78</v>
      </c>
      <c r="C9073" s="1">
        <v>55731.040000000001</v>
      </c>
      <c r="D9073" s="1">
        <v>42356.94</v>
      </c>
      <c r="E9073" s="1">
        <v>98087.99</v>
      </c>
    </row>
    <row r="9074" spans="1:5" hidden="1">
      <c r="A9074" s="1">
        <v>2002</v>
      </c>
      <c r="B9074" s="1">
        <v>79</v>
      </c>
      <c r="C9074" s="1">
        <v>53252.25</v>
      </c>
      <c r="D9074" s="1">
        <v>38877.730000000003</v>
      </c>
      <c r="E9074" s="1">
        <v>92129.98</v>
      </c>
    </row>
    <row r="9075" spans="1:5" hidden="1">
      <c r="A9075" s="1">
        <v>2002</v>
      </c>
      <c r="B9075" s="1">
        <v>80</v>
      </c>
      <c r="C9075" s="1">
        <v>50430.12</v>
      </c>
      <c r="D9075" s="1">
        <v>34512.57</v>
      </c>
      <c r="E9075" s="1">
        <v>84942.69</v>
      </c>
    </row>
    <row r="9076" spans="1:5" hidden="1">
      <c r="A9076" s="1">
        <v>2002</v>
      </c>
      <c r="B9076" s="1">
        <v>81</v>
      </c>
      <c r="C9076" s="1">
        <v>47221.39</v>
      </c>
      <c r="D9076" s="1">
        <v>31235.93</v>
      </c>
      <c r="E9076" s="1">
        <v>78457.320000000007</v>
      </c>
    </row>
    <row r="9077" spans="1:5" hidden="1">
      <c r="A9077" s="1">
        <v>2002</v>
      </c>
      <c r="B9077" s="1">
        <v>82</v>
      </c>
      <c r="C9077" s="1">
        <v>41085.769999999997</v>
      </c>
      <c r="D9077" s="1">
        <v>26063.86</v>
      </c>
      <c r="E9077" s="1">
        <v>67149.64</v>
      </c>
    </row>
    <row r="9078" spans="1:5" hidden="1">
      <c r="A9078" s="1">
        <v>2002</v>
      </c>
      <c r="B9078" s="1">
        <v>83</v>
      </c>
      <c r="C9078" s="1">
        <v>34841.910000000003</v>
      </c>
      <c r="D9078" s="1">
        <v>20839.14</v>
      </c>
      <c r="E9078" s="1">
        <v>55681.06</v>
      </c>
    </row>
    <row r="9079" spans="1:5" hidden="1">
      <c r="A9079" s="1">
        <v>2002</v>
      </c>
      <c r="B9079" s="1">
        <v>84</v>
      </c>
      <c r="C9079" s="1">
        <v>31992.78</v>
      </c>
      <c r="D9079" s="1">
        <v>18255.29</v>
      </c>
      <c r="E9079" s="1">
        <v>50248.08</v>
      </c>
    </row>
    <row r="9080" spans="1:5" hidden="1">
      <c r="A9080" s="1">
        <v>2002</v>
      </c>
      <c r="B9080" s="1">
        <v>85</v>
      </c>
      <c r="C9080" s="1">
        <v>29761.87</v>
      </c>
      <c r="D9080" s="1">
        <v>16103.69</v>
      </c>
      <c r="E9080" s="1">
        <v>45865.56</v>
      </c>
    </row>
    <row r="9081" spans="1:5" hidden="1">
      <c r="A9081" s="1">
        <v>2002</v>
      </c>
      <c r="B9081" s="1">
        <v>86</v>
      </c>
      <c r="C9081" s="1">
        <v>27307.32</v>
      </c>
      <c r="D9081" s="1">
        <v>13888.42</v>
      </c>
      <c r="E9081" s="1">
        <v>41195.730000000003</v>
      </c>
    </row>
    <row r="9082" spans="1:5" hidden="1">
      <c r="A9082" s="1">
        <v>2002</v>
      </c>
      <c r="B9082" s="1">
        <v>87</v>
      </c>
      <c r="C9082" s="1">
        <v>24689.66</v>
      </c>
      <c r="D9082" s="1">
        <v>11857.6</v>
      </c>
      <c r="E9082" s="1">
        <v>36547.26</v>
      </c>
    </row>
    <row r="9083" spans="1:5" hidden="1">
      <c r="A9083" s="1">
        <v>2002</v>
      </c>
      <c r="B9083" s="1">
        <v>88</v>
      </c>
      <c r="C9083" s="1">
        <v>21443.65</v>
      </c>
      <c r="D9083" s="1">
        <v>9790.7999999999993</v>
      </c>
      <c r="E9083" s="1">
        <v>31234.44</v>
      </c>
    </row>
    <row r="9084" spans="1:5" hidden="1">
      <c r="A9084" s="1">
        <v>2002</v>
      </c>
      <c r="B9084" s="1">
        <v>89</v>
      </c>
      <c r="C9084" s="1">
        <v>17982.060000000001</v>
      </c>
      <c r="D9084" s="1">
        <v>7655.59</v>
      </c>
      <c r="E9084" s="1">
        <v>25637.65</v>
      </c>
    </row>
    <row r="9085" spans="1:5" hidden="1">
      <c r="A9085" s="1">
        <v>2002</v>
      </c>
      <c r="B9085" s="1">
        <v>90</v>
      </c>
      <c r="C9085" s="1">
        <v>14758.13</v>
      </c>
      <c r="D9085" s="1">
        <v>5779.27</v>
      </c>
      <c r="E9085" s="1">
        <v>20537.400000000001</v>
      </c>
    </row>
    <row r="9086" spans="1:5" hidden="1">
      <c r="A9086" s="1">
        <v>2002</v>
      </c>
      <c r="B9086" s="1">
        <v>91</v>
      </c>
      <c r="C9086" s="1">
        <v>11887.98</v>
      </c>
      <c r="D9086" s="1">
        <v>4335.8599999999997</v>
      </c>
      <c r="E9086" s="1">
        <v>16223.84</v>
      </c>
    </row>
    <row r="9087" spans="1:5" hidden="1">
      <c r="A9087" s="1">
        <v>2002</v>
      </c>
      <c r="B9087" s="1">
        <v>92</v>
      </c>
      <c r="C9087" s="1">
        <v>9382</v>
      </c>
      <c r="D9087" s="1">
        <v>3297.21</v>
      </c>
      <c r="E9087" s="1">
        <v>12679.2</v>
      </c>
    </row>
    <row r="9088" spans="1:5" hidden="1">
      <c r="A9088" s="1">
        <v>2002</v>
      </c>
      <c r="B9088" s="1">
        <v>93</v>
      </c>
      <c r="C9088" s="1">
        <v>7235.31</v>
      </c>
      <c r="D9088" s="1">
        <v>2430.96</v>
      </c>
      <c r="E9088" s="1">
        <v>9666.27</v>
      </c>
    </row>
    <row r="9089" spans="1:5" hidden="1">
      <c r="A9089" s="1">
        <v>2002</v>
      </c>
      <c r="B9089" s="1">
        <v>94</v>
      </c>
      <c r="C9089" s="1">
        <v>5454.36</v>
      </c>
      <c r="D9089" s="1">
        <v>1675.73</v>
      </c>
      <c r="E9089" s="1">
        <v>7130.09</v>
      </c>
    </row>
    <row r="9090" spans="1:5" hidden="1">
      <c r="A9090" s="1">
        <v>2002</v>
      </c>
      <c r="B9090" s="1">
        <v>95</v>
      </c>
      <c r="C9090" s="1">
        <v>3985.35</v>
      </c>
      <c r="D9090" s="1">
        <v>1119.03</v>
      </c>
      <c r="E9090" s="1">
        <v>5104.38</v>
      </c>
    </row>
    <row r="9091" spans="1:5" hidden="1">
      <c r="A9091" s="1">
        <v>2002</v>
      </c>
      <c r="B9091" s="1">
        <v>96</v>
      </c>
      <c r="C9091" s="1">
        <v>2898.99</v>
      </c>
      <c r="D9091" s="1">
        <v>752.36</v>
      </c>
      <c r="E9091" s="1">
        <v>3651.35</v>
      </c>
    </row>
    <row r="9092" spans="1:5" hidden="1">
      <c r="A9092" s="1">
        <v>2002</v>
      </c>
      <c r="B9092" s="1">
        <v>97</v>
      </c>
      <c r="C9092" s="1">
        <v>2014.27</v>
      </c>
      <c r="D9092" s="1">
        <v>488.9</v>
      </c>
      <c r="E9092" s="1">
        <v>2503.17</v>
      </c>
    </row>
    <row r="9093" spans="1:5" hidden="1">
      <c r="A9093" s="1">
        <v>2002</v>
      </c>
      <c r="B9093" s="1">
        <v>98</v>
      </c>
      <c r="C9093" s="1">
        <v>1324.66</v>
      </c>
      <c r="D9093" s="1">
        <v>306.33999999999997</v>
      </c>
      <c r="E9093" s="1">
        <v>1631</v>
      </c>
    </row>
    <row r="9094" spans="1:5" hidden="1">
      <c r="A9094" s="1">
        <v>2002</v>
      </c>
      <c r="B9094" s="1">
        <v>99</v>
      </c>
      <c r="C9094" s="1">
        <v>886.48</v>
      </c>
      <c r="D9094" s="1">
        <v>179.72</v>
      </c>
      <c r="E9094" s="1">
        <v>1066.19</v>
      </c>
    </row>
    <row r="9095" spans="1:5" hidden="1">
      <c r="A9095" s="1">
        <v>2002</v>
      </c>
      <c r="B9095" s="1">
        <v>100</v>
      </c>
      <c r="C9095" s="1">
        <v>574.70000000000005</v>
      </c>
      <c r="D9095" s="1">
        <v>107.16</v>
      </c>
      <c r="E9095" s="1">
        <v>681.86</v>
      </c>
    </row>
    <row r="9096" spans="1:5" hidden="1">
      <c r="A9096" s="1">
        <v>2002</v>
      </c>
      <c r="B9096" s="1">
        <v>101</v>
      </c>
      <c r="C9096" s="1">
        <v>363.95</v>
      </c>
      <c r="D9096" s="1">
        <v>63.36</v>
      </c>
      <c r="E9096" s="1">
        <v>427.31</v>
      </c>
    </row>
    <row r="9097" spans="1:5" hidden="1">
      <c r="A9097" s="1">
        <v>2002</v>
      </c>
      <c r="B9097" s="1">
        <v>102</v>
      </c>
      <c r="C9097" s="1">
        <v>216.22</v>
      </c>
      <c r="D9097" s="1">
        <v>34.33</v>
      </c>
      <c r="E9097" s="1">
        <v>250.55</v>
      </c>
    </row>
    <row r="9098" spans="1:5" hidden="1">
      <c r="A9098" s="1">
        <v>2002</v>
      </c>
      <c r="B9098" s="1">
        <v>103</v>
      </c>
      <c r="C9098" s="1">
        <v>118.29</v>
      </c>
      <c r="D9098" s="1">
        <v>16.809999999999999</v>
      </c>
      <c r="E9098" s="1">
        <v>135.1</v>
      </c>
    </row>
    <row r="9099" spans="1:5" hidden="1">
      <c r="A9099" s="1">
        <v>2002</v>
      </c>
      <c r="B9099" s="1">
        <v>104</v>
      </c>
      <c r="C9099" s="1">
        <v>66.67</v>
      </c>
      <c r="D9099" s="1">
        <v>8.82</v>
      </c>
      <c r="E9099" s="1">
        <v>75.489999999999995</v>
      </c>
    </row>
    <row r="9100" spans="1:5" hidden="1">
      <c r="A9100" s="1">
        <v>2002</v>
      </c>
      <c r="B9100" s="1">
        <v>105</v>
      </c>
      <c r="C9100" s="1">
        <v>36.17</v>
      </c>
      <c r="D9100" s="1">
        <v>4.2699999999999996</v>
      </c>
      <c r="E9100" s="1">
        <v>40.44</v>
      </c>
    </row>
    <row r="9101" spans="1:5" hidden="1">
      <c r="A9101" s="1">
        <v>2002</v>
      </c>
      <c r="B9101" s="1">
        <v>106</v>
      </c>
      <c r="C9101" s="1">
        <v>18.100000000000001</v>
      </c>
      <c r="D9101" s="1">
        <v>1.42</v>
      </c>
      <c r="E9101" s="1">
        <v>19.52</v>
      </c>
    </row>
    <row r="9102" spans="1:5" hidden="1">
      <c r="A9102" s="1">
        <v>2002</v>
      </c>
      <c r="B9102" s="1">
        <v>107</v>
      </c>
      <c r="C9102" s="1">
        <v>8.82</v>
      </c>
      <c r="D9102" s="1">
        <v>0.19</v>
      </c>
      <c r="E9102" s="1">
        <v>9.01</v>
      </c>
    </row>
    <row r="9103" spans="1:5" hidden="1">
      <c r="A9103" s="1">
        <v>2002</v>
      </c>
      <c r="B9103" s="1">
        <v>108</v>
      </c>
      <c r="C9103" s="1">
        <v>4</v>
      </c>
      <c r="D9103" s="1">
        <v>0</v>
      </c>
      <c r="E9103" s="1">
        <v>4</v>
      </c>
    </row>
    <row r="9104" spans="1:5" hidden="1">
      <c r="A9104" s="1">
        <v>2002</v>
      </c>
      <c r="B9104" s="1">
        <v>109</v>
      </c>
      <c r="C9104" s="1">
        <v>1.54</v>
      </c>
      <c r="D9104" s="1">
        <v>0</v>
      </c>
      <c r="E9104" s="1">
        <v>1.54</v>
      </c>
    </row>
    <row r="9105" spans="1:5" hidden="1">
      <c r="A9105" s="1">
        <v>2002</v>
      </c>
      <c r="B9105" s="1" t="s">
        <v>121</v>
      </c>
      <c r="C9105" s="1">
        <v>0.56000000000000005</v>
      </c>
      <c r="D9105" s="1">
        <v>0</v>
      </c>
      <c r="E9105" s="1">
        <v>0.56000000000000005</v>
      </c>
    </row>
    <row r="9106" spans="1:5" hidden="1">
      <c r="A9106" s="1">
        <v>2003</v>
      </c>
      <c r="B9106" s="1">
        <v>0</v>
      </c>
      <c r="C9106" s="1">
        <v>121130.95</v>
      </c>
      <c r="D9106" s="1">
        <v>127746.15</v>
      </c>
      <c r="E9106" s="1">
        <v>248877.1</v>
      </c>
    </row>
    <row r="9107" spans="1:5" hidden="1">
      <c r="A9107" s="1">
        <v>2003</v>
      </c>
      <c r="B9107" s="1">
        <v>1</v>
      </c>
      <c r="C9107" s="1">
        <v>122284.38</v>
      </c>
      <c r="D9107" s="1">
        <v>128815.43</v>
      </c>
      <c r="E9107" s="1">
        <v>251099.81</v>
      </c>
    </row>
    <row r="9108" spans="1:5" hidden="1">
      <c r="A9108" s="1">
        <v>2003</v>
      </c>
      <c r="B9108" s="1">
        <v>2</v>
      </c>
      <c r="C9108" s="1">
        <v>123696.35</v>
      </c>
      <c r="D9108" s="1">
        <v>130157</v>
      </c>
      <c r="E9108" s="1">
        <v>253853.35</v>
      </c>
    </row>
    <row r="9109" spans="1:5" hidden="1">
      <c r="A9109" s="1">
        <v>2003</v>
      </c>
      <c r="B9109" s="1">
        <v>3</v>
      </c>
      <c r="C9109" s="1">
        <v>125185.5</v>
      </c>
      <c r="D9109" s="1">
        <v>131424.54</v>
      </c>
      <c r="E9109" s="1">
        <v>256610.04</v>
      </c>
    </row>
    <row r="9110" spans="1:5" hidden="1">
      <c r="A9110" s="1">
        <v>2003</v>
      </c>
      <c r="B9110" s="1">
        <v>4</v>
      </c>
      <c r="C9110" s="1">
        <v>125980.09</v>
      </c>
      <c r="D9110" s="1">
        <v>132404.82999999999</v>
      </c>
      <c r="E9110" s="1">
        <v>258384.92</v>
      </c>
    </row>
    <row r="9111" spans="1:5" hidden="1">
      <c r="A9111" s="1">
        <v>2003</v>
      </c>
      <c r="B9111" s="1">
        <v>5</v>
      </c>
      <c r="C9111" s="1">
        <v>126391.75</v>
      </c>
      <c r="D9111" s="1">
        <v>133088.71</v>
      </c>
      <c r="E9111" s="1">
        <v>259480.46</v>
      </c>
    </row>
    <row r="9112" spans="1:5" hidden="1">
      <c r="A9112" s="1">
        <v>2003</v>
      </c>
      <c r="B9112" s="1">
        <v>6</v>
      </c>
      <c r="C9112" s="1">
        <v>128066.41</v>
      </c>
      <c r="D9112" s="1">
        <v>135012.82</v>
      </c>
      <c r="E9112" s="1">
        <v>263079.23</v>
      </c>
    </row>
    <row r="9113" spans="1:5" hidden="1">
      <c r="A9113" s="1">
        <v>2003</v>
      </c>
      <c r="B9113" s="1">
        <v>7</v>
      </c>
      <c r="C9113" s="1">
        <v>128647.53</v>
      </c>
      <c r="D9113" s="1">
        <v>135694.76999999999</v>
      </c>
      <c r="E9113" s="1">
        <v>264342.3</v>
      </c>
    </row>
    <row r="9114" spans="1:5" hidden="1">
      <c r="A9114" s="1">
        <v>2003</v>
      </c>
      <c r="B9114" s="1">
        <v>8</v>
      </c>
      <c r="C9114" s="1">
        <v>131877.94</v>
      </c>
      <c r="D9114" s="1">
        <v>139165.68</v>
      </c>
      <c r="E9114" s="1">
        <v>271043.62</v>
      </c>
    </row>
    <row r="9115" spans="1:5" hidden="1">
      <c r="A9115" s="1">
        <v>2003</v>
      </c>
      <c r="B9115" s="1">
        <v>9</v>
      </c>
      <c r="C9115" s="1">
        <v>132463.66</v>
      </c>
      <c r="D9115" s="1">
        <v>139888.43</v>
      </c>
      <c r="E9115" s="1">
        <v>272352.09000000003</v>
      </c>
    </row>
    <row r="9116" spans="1:5" hidden="1">
      <c r="A9116" s="1">
        <v>2003</v>
      </c>
      <c r="B9116" s="1">
        <v>10</v>
      </c>
      <c r="C9116" s="1">
        <v>132912.76</v>
      </c>
      <c r="D9116" s="1">
        <v>140143.45000000001</v>
      </c>
      <c r="E9116" s="1">
        <v>273056.21000000002</v>
      </c>
    </row>
    <row r="9117" spans="1:5" hidden="1">
      <c r="A9117" s="1">
        <v>2003</v>
      </c>
      <c r="B9117" s="1">
        <v>11</v>
      </c>
      <c r="C9117" s="1">
        <v>133869.53</v>
      </c>
      <c r="D9117" s="1">
        <v>140958.6</v>
      </c>
      <c r="E9117" s="1">
        <v>274828.13</v>
      </c>
    </row>
    <row r="9118" spans="1:5" hidden="1">
      <c r="A9118" s="1">
        <v>2003</v>
      </c>
      <c r="B9118" s="1">
        <v>12</v>
      </c>
      <c r="C9118" s="1">
        <v>134696.34</v>
      </c>
      <c r="D9118" s="1">
        <v>141971.87</v>
      </c>
      <c r="E9118" s="1">
        <v>276668.21000000002</v>
      </c>
    </row>
    <row r="9119" spans="1:5" hidden="1">
      <c r="A9119" s="1">
        <v>2003</v>
      </c>
      <c r="B9119" s="1">
        <v>13</v>
      </c>
      <c r="C9119" s="1">
        <v>134057.53</v>
      </c>
      <c r="D9119" s="1">
        <v>141283.29</v>
      </c>
      <c r="E9119" s="1">
        <v>275340.81</v>
      </c>
    </row>
    <row r="9120" spans="1:5" hidden="1">
      <c r="A9120" s="1">
        <v>2003</v>
      </c>
      <c r="B9120" s="1">
        <v>14</v>
      </c>
      <c r="C9120" s="1">
        <v>132154.46</v>
      </c>
      <c r="D9120" s="1">
        <v>138884.28</v>
      </c>
      <c r="E9120" s="1">
        <v>271038.74</v>
      </c>
    </row>
    <row r="9121" spans="1:5" hidden="1">
      <c r="A9121" s="1">
        <v>2003</v>
      </c>
      <c r="B9121" s="1">
        <v>15</v>
      </c>
      <c r="C9121" s="1">
        <v>130748.36</v>
      </c>
      <c r="D9121" s="1">
        <v>136965.35999999999</v>
      </c>
      <c r="E9121" s="1">
        <v>267713.71999999997</v>
      </c>
    </row>
    <row r="9122" spans="1:5" hidden="1">
      <c r="A9122" s="1">
        <v>2003</v>
      </c>
      <c r="B9122" s="1">
        <v>16</v>
      </c>
      <c r="C9122" s="1">
        <v>132186.5</v>
      </c>
      <c r="D9122" s="1">
        <v>138158.28</v>
      </c>
      <c r="E9122" s="1">
        <v>270344.78000000003</v>
      </c>
    </row>
    <row r="9123" spans="1:5" hidden="1">
      <c r="A9123" s="1">
        <v>2003</v>
      </c>
      <c r="B9123" s="1">
        <v>17</v>
      </c>
      <c r="C9123" s="1">
        <v>133119.35999999999</v>
      </c>
      <c r="D9123" s="1">
        <v>138293.03</v>
      </c>
      <c r="E9123" s="1">
        <v>271412.40000000002</v>
      </c>
    </row>
    <row r="9124" spans="1:5" hidden="1">
      <c r="A9124" s="1">
        <v>2003</v>
      </c>
      <c r="B9124" s="1">
        <v>18</v>
      </c>
      <c r="C9124" s="1">
        <v>134879.15</v>
      </c>
      <c r="D9124" s="1">
        <v>139642.82999999999</v>
      </c>
      <c r="E9124" s="1">
        <v>274521.98</v>
      </c>
    </row>
    <row r="9125" spans="1:5" hidden="1">
      <c r="A9125" s="1">
        <v>2003</v>
      </c>
      <c r="B9125" s="1">
        <v>19</v>
      </c>
      <c r="C9125" s="1">
        <v>134302.24</v>
      </c>
      <c r="D9125" s="1">
        <v>139555.10999999999</v>
      </c>
      <c r="E9125" s="1">
        <v>273857.34000000003</v>
      </c>
    </row>
    <row r="9126" spans="1:5" hidden="1">
      <c r="A9126" s="1">
        <v>2003</v>
      </c>
      <c r="B9126" s="1">
        <v>20</v>
      </c>
      <c r="C9126" s="1">
        <v>135618.54999999999</v>
      </c>
      <c r="D9126" s="1">
        <v>140964.07</v>
      </c>
      <c r="E9126" s="1">
        <v>276582.62</v>
      </c>
    </row>
    <row r="9127" spans="1:5" hidden="1">
      <c r="A9127" s="1">
        <v>2003</v>
      </c>
      <c r="B9127" s="1">
        <v>21</v>
      </c>
      <c r="C9127" s="1">
        <v>134581.51999999999</v>
      </c>
      <c r="D9127" s="1">
        <v>139531.23000000001</v>
      </c>
      <c r="E9127" s="1">
        <v>274112.75</v>
      </c>
    </row>
    <row r="9128" spans="1:5" hidden="1">
      <c r="A9128" s="1">
        <v>2003</v>
      </c>
      <c r="B9128" s="1">
        <v>22</v>
      </c>
      <c r="C9128" s="1">
        <v>133050.17000000001</v>
      </c>
      <c r="D9128" s="1">
        <v>137976.43</v>
      </c>
      <c r="E9128" s="1">
        <v>271026.59999999998</v>
      </c>
    </row>
    <row r="9129" spans="1:5" hidden="1">
      <c r="A9129" s="1">
        <v>2003</v>
      </c>
      <c r="B9129" s="1">
        <v>23</v>
      </c>
      <c r="C9129" s="1">
        <v>130027.94</v>
      </c>
      <c r="D9129" s="1">
        <v>134739.62</v>
      </c>
      <c r="E9129" s="1">
        <v>264767.57</v>
      </c>
    </row>
    <row r="9130" spans="1:5" hidden="1">
      <c r="A9130" s="1">
        <v>2003</v>
      </c>
      <c r="B9130" s="1">
        <v>24</v>
      </c>
      <c r="C9130" s="1">
        <v>129649.13</v>
      </c>
      <c r="D9130" s="1">
        <v>133524.51</v>
      </c>
      <c r="E9130" s="1">
        <v>263173.64</v>
      </c>
    </row>
    <row r="9131" spans="1:5" hidden="1">
      <c r="A9131" s="1">
        <v>2003</v>
      </c>
      <c r="B9131" s="1">
        <v>25</v>
      </c>
      <c r="C9131" s="1">
        <v>129788.91</v>
      </c>
      <c r="D9131" s="1">
        <v>132707.39000000001</v>
      </c>
      <c r="E9131" s="1">
        <v>262496.3</v>
      </c>
    </row>
    <row r="9132" spans="1:5" hidden="1">
      <c r="A9132" s="1">
        <v>2003</v>
      </c>
      <c r="B9132" s="1">
        <v>26</v>
      </c>
      <c r="C9132" s="1">
        <v>131032.91</v>
      </c>
      <c r="D9132" s="1">
        <v>132577.4</v>
      </c>
      <c r="E9132" s="1">
        <v>263610.31</v>
      </c>
    </row>
    <row r="9133" spans="1:5" hidden="1">
      <c r="A9133" s="1">
        <v>2003</v>
      </c>
      <c r="B9133" s="1">
        <v>27</v>
      </c>
      <c r="C9133" s="1">
        <v>133533.6</v>
      </c>
      <c r="D9133" s="1">
        <v>134110.81</v>
      </c>
      <c r="E9133" s="1">
        <v>267644.40999999997</v>
      </c>
    </row>
    <row r="9134" spans="1:5" hidden="1">
      <c r="A9134" s="1">
        <v>2003</v>
      </c>
      <c r="B9134" s="1">
        <v>28</v>
      </c>
      <c r="C9134" s="1">
        <v>137321.89000000001</v>
      </c>
      <c r="D9134" s="1">
        <v>136966.97</v>
      </c>
      <c r="E9134" s="1">
        <v>274288.84999999998</v>
      </c>
    </row>
    <row r="9135" spans="1:5" hidden="1">
      <c r="A9135" s="1">
        <v>2003</v>
      </c>
      <c r="B9135" s="1">
        <v>29</v>
      </c>
      <c r="C9135" s="1">
        <v>142023.98000000001</v>
      </c>
      <c r="D9135" s="1">
        <v>140719.6</v>
      </c>
      <c r="E9135" s="1">
        <v>282743.58</v>
      </c>
    </row>
    <row r="9136" spans="1:5" hidden="1">
      <c r="A9136" s="1">
        <v>2003</v>
      </c>
      <c r="B9136" s="1">
        <v>30</v>
      </c>
      <c r="C9136" s="1">
        <v>148476.10999999999</v>
      </c>
      <c r="D9136" s="1">
        <v>146164.39000000001</v>
      </c>
      <c r="E9136" s="1">
        <v>294640.51</v>
      </c>
    </row>
    <row r="9137" spans="1:5" hidden="1">
      <c r="A9137" s="1">
        <v>2003</v>
      </c>
      <c r="B9137" s="1">
        <v>31</v>
      </c>
      <c r="C9137" s="1">
        <v>154485.71</v>
      </c>
      <c r="D9137" s="1">
        <v>151485.43</v>
      </c>
      <c r="E9137" s="1">
        <v>305971.14</v>
      </c>
    </row>
    <row r="9138" spans="1:5" hidden="1">
      <c r="A9138" s="1">
        <v>2003</v>
      </c>
      <c r="B9138" s="1">
        <v>32</v>
      </c>
      <c r="C9138" s="1">
        <v>157962.23000000001</v>
      </c>
      <c r="D9138" s="1">
        <v>155164.51</v>
      </c>
      <c r="E9138" s="1">
        <v>313126.74</v>
      </c>
    </row>
    <row r="9139" spans="1:5" hidden="1">
      <c r="A9139" s="1">
        <v>2003</v>
      </c>
      <c r="B9139" s="1">
        <v>33</v>
      </c>
      <c r="C9139" s="1">
        <v>150619.35</v>
      </c>
      <c r="D9139" s="1">
        <v>148185.82</v>
      </c>
      <c r="E9139" s="1">
        <v>298805.17</v>
      </c>
    </row>
    <row r="9140" spans="1:5" hidden="1">
      <c r="A9140" s="1">
        <v>2003</v>
      </c>
      <c r="B9140" s="1">
        <v>34</v>
      </c>
      <c r="C9140" s="1">
        <v>148932.29</v>
      </c>
      <c r="D9140" s="1">
        <v>146611.01999999999</v>
      </c>
      <c r="E9140" s="1">
        <v>295543.31</v>
      </c>
    </row>
    <row r="9141" spans="1:5" hidden="1">
      <c r="A9141" s="1">
        <v>2003</v>
      </c>
      <c r="B9141" s="1">
        <v>35</v>
      </c>
      <c r="C9141" s="1">
        <v>144259.49</v>
      </c>
      <c r="D9141" s="1">
        <v>142278.62</v>
      </c>
      <c r="E9141" s="1">
        <v>286538.11</v>
      </c>
    </row>
    <row r="9142" spans="1:5" hidden="1">
      <c r="A9142" s="1">
        <v>2003</v>
      </c>
      <c r="B9142" s="1">
        <v>36</v>
      </c>
      <c r="C9142" s="1">
        <v>144042.35</v>
      </c>
      <c r="D9142" s="1">
        <v>142176.64000000001</v>
      </c>
      <c r="E9142" s="1">
        <v>286218.99</v>
      </c>
    </row>
    <row r="9143" spans="1:5" hidden="1">
      <c r="A9143" s="1">
        <v>2003</v>
      </c>
      <c r="B9143" s="1">
        <v>37</v>
      </c>
      <c r="C9143" s="1">
        <v>144531.70000000001</v>
      </c>
      <c r="D9143" s="1">
        <v>142399.01999999999</v>
      </c>
      <c r="E9143" s="1">
        <v>286930.71999999997</v>
      </c>
    </row>
    <row r="9144" spans="1:5" hidden="1">
      <c r="A9144" s="1">
        <v>2003</v>
      </c>
      <c r="B9144" s="1">
        <v>38</v>
      </c>
      <c r="C9144" s="1">
        <v>147303.26</v>
      </c>
      <c r="D9144" s="1">
        <v>145127.03</v>
      </c>
      <c r="E9144" s="1">
        <v>292430.28999999998</v>
      </c>
    </row>
    <row r="9145" spans="1:5" hidden="1">
      <c r="A9145" s="1">
        <v>2003</v>
      </c>
      <c r="B9145" s="1">
        <v>39</v>
      </c>
      <c r="C9145" s="1">
        <v>151290.81</v>
      </c>
      <c r="D9145" s="1">
        <v>149495.81</v>
      </c>
      <c r="E9145" s="1">
        <v>300786.62</v>
      </c>
    </row>
    <row r="9146" spans="1:5" hidden="1">
      <c r="A9146" s="1">
        <v>2003</v>
      </c>
      <c r="B9146" s="1">
        <v>40</v>
      </c>
      <c r="C9146" s="1">
        <v>154232.48000000001</v>
      </c>
      <c r="D9146" s="1">
        <v>152525.42000000001</v>
      </c>
      <c r="E9146" s="1">
        <v>306757.90000000002</v>
      </c>
    </row>
    <row r="9147" spans="1:5" hidden="1">
      <c r="A9147" s="1">
        <v>2003</v>
      </c>
      <c r="B9147" s="1">
        <v>41</v>
      </c>
      <c r="C9147" s="1">
        <v>155280.88</v>
      </c>
      <c r="D9147" s="1">
        <v>153564.26</v>
      </c>
      <c r="E9147" s="1">
        <v>308845.14</v>
      </c>
    </row>
    <row r="9148" spans="1:5" hidden="1">
      <c r="A9148" s="1">
        <v>2003</v>
      </c>
      <c r="B9148" s="1">
        <v>42</v>
      </c>
      <c r="C9148" s="1">
        <v>154243.62</v>
      </c>
      <c r="D9148" s="1">
        <v>152022.46</v>
      </c>
      <c r="E9148" s="1">
        <v>306266.07</v>
      </c>
    </row>
    <row r="9149" spans="1:5" hidden="1">
      <c r="A9149" s="1">
        <v>2003</v>
      </c>
      <c r="B9149" s="1">
        <v>43</v>
      </c>
      <c r="C9149" s="1">
        <v>152045.82</v>
      </c>
      <c r="D9149" s="1">
        <v>149536.04999999999</v>
      </c>
      <c r="E9149" s="1">
        <v>301581.87</v>
      </c>
    </row>
    <row r="9150" spans="1:5" hidden="1">
      <c r="A9150" s="1">
        <v>2003</v>
      </c>
      <c r="B9150" s="1">
        <v>44</v>
      </c>
      <c r="C9150" s="1">
        <v>149193.84</v>
      </c>
      <c r="D9150" s="1">
        <v>146708.81</v>
      </c>
      <c r="E9150" s="1">
        <v>295902.65000000002</v>
      </c>
    </row>
    <row r="9151" spans="1:5" hidden="1">
      <c r="A9151" s="1">
        <v>2003</v>
      </c>
      <c r="B9151" s="1">
        <v>45</v>
      </c>
      <c r="C9151" s="1">
        <v>145703.46</v>
      </c>
      <c r="D9151" s="1">
        <v>143203.1</v>
      </c>
      <c r="E9151" s="1">
        <v>288906.55</v>
      </c>
    </row>
    <row r="9152" spans="1:5" hidden="1">
      <c r="A9152" s="1">
        <v>2003</v>
      </c>
      <c r="B9152" s="1">
        <v>46</v>
      </c>
      <c r="C9152" s="1">
        <v>142729.09</v>
      </c>
      <c r="D9152" s="1">
        <v>140662.10999999999</v>
      </c>
      <c r="E9152" s="1">
        <v>283391.2</v>
      </c>
    </row>
    <row r="9153" spans="1:5" hidden="1">
      <c r="A9153" s="1">
        <v>2003</v>
      </c>
      <c r="B9153" s="1">
        <v>47</v>
      </c>
      <c r="C9153" s="1">
        <v>140929.26</v>
      </c>
      <c r="D9153" s="1">
        <v>139262.96</v>
      </c>
      <c r="E9153" s="1">
        <v>280192.21999999997</v>
      </c>
    </row>
    <row r="9154" spans="1:5" hidden="1">
      <c r="A9154" s="1">
        <v>2003</v>
      </c>
      <c r="B9154" s="1">
        <v>48</v>
      </c>
      <c r="C9154" s="1">
        <v>138324.6</v>
      </c>
      <c r="D9154" s="1">
        <v>136492.74</v>
      </c>
      <c r="E9154" s="1">
        <v>274817.34000000003</v>
      </c>
    </row>
    <row r="9155" spans="1:5" hidden="1">
      <c r="A9155" s="1">
        <v>2003</v>
      </c>
      <c r="B9155" s="1">
        <v>49</v>
      </c>
      <c r="C9155" s="1">
        <v>135572.98000000001</v>
      </c>
      <c r="D9155" s="1">
        <v>133826.82999999999</v>
      </c>
      <c r="E9155" s="1">
        <v>269399.81</v>
      </c>
    </row>
    <row r="9156" spans="1:5" hidden="1">
      <c r="A9156" s="1">
        <v>2003</v>
      </c>
      <c r="B9156" s="1">
        <v>50</v>
      </c>
      <c r="C9156" s="1">
        <v>133601.47</v>
      </c>
      <c r="D9156" s="1">
        <v>132392.42000000001</v>
      </c>
      <c r="E9156" s="1">
        <v>265993.89</v>
      </c>
    </row>
    <row r="9157" spans="1:5" hidden="1">
      <c r="A9157" s="1">
        <v>2003</v>
      </c>
      <c r="B9157" s="1">
        <v>51</v>
      </c>
      <c r="C9157" s="1">
        <v>131853.28</v>
      </c>
      <c r="D9157" s="1">
        <v>130937.4</v>
      </c>
      <c r="E9157" s="1">
        <v>262790.68</v>
      </c>
    </row>
    <row r="9158" spans="1:5" hidden="1">
      <c r="A9158" s="1">
        <v>2003</v>
      </c>
      <c r="B9158" s="1">
        <v>52</v>
      </c>
      <c r="C9158" s="1">
        <v>130414.76</v>
      </c>
      <c r="D9158" s="1">
        <v>129529.85</v>
      </c>
      <c r="E9158" s="1">
        <v>259944.61</v>
      </c>
    </row>
    <row r="9159" spans="1:5" hidden="1">
      <c r="A9159" s="1">
        <v>2003</v>
      </c>
      <c r="B9159" s="1">
        <v>53</v>
      </c>
      <c r="C9159" s="1">
        <v>128458.5</v>
      </c>
      <c r="D9159" s="1">
        <v>128120.86</v>
      </c>
      <c r="E9159" s="1">
        <v>256579.36</v>
      </c>
    </row>
    <row r="9160" spans="1:5" hidden="1">
      <c r="A9160" s="1">
        <v>2003</v>
      </c>
      <c r="B9160" s="1">
        <v>54</v>
      </c>
      <c r="C9160" s="1">
        <v>126143.27</v>
      </c>
      <c r="D9160" s="1">
        <v>126865.7</v>
      </c>
      <c r="E9160" s="1">
        <v>253008.97</v>
      </c>
    </row>
    <row r="9161" spans="1:5" hidden="1">
      <c r="A9161" s="1">
        <v>2003</v>
      </c>
      <c r="B9161" s="1">
        <v>55</v>
      </c>
      <c r="C9161" s="1">
        <v>125919.51</v>
      </c>
      <c r="D9161" s="1">
        <v>127748.33</v>
      </c>
      <c r="E9161" s="1">
        <v>253667.84</v>
      </c>
    </row>
    <row r="9162" spans="1:5" hidden="1">
      <c r="A9162" s="1">
        <v>2003</v>
      </c>
      <c r="B9162" s="1">
        <v>56</v>
      </c>
      <c r="C9162" s="1">
        <v>122681.21</v>
      </c>
      <c r="D9162" s="1">
        <v>125098.46</v>
      </c>
      <c r="E9162" s="1">
        <v>247779.67</v>
      </c>
    </row>
    <row r="9163" spans="1:5" hidden="1">
      <c r="A9163" s="1">
        <v>2003</v>
      </c>
      <c r="B9163" s="1">
        <v>57</v>
      </c>
      <c r="C9163" s="1">
        <v>112329.82</v>
      </c>
      <c r="D9163" s="1">
        <v>115137.17</v>
      </c>
      <c r="E9163" s="1">
        <v>227466.98</v>
      </c>
    </row>
    <row r="9164" spans="1:5" hidden="1">
      <c r="A9164" s="1">
        <v>2003</v>
      </c>
      <c r="B9164" s="1">
        <v>58</v>
      </c>
      <c r="C9164" s="1">
        <v>104018.43</v>
      </c>
      <c r="D9164" s="1">
        <v>106523.45</v>
      </c>
      <c r="E9164" s="1">
        <v>210541.88</v>
      </c>
    </row>
    <row r="9165" spans="1:5" hidden="1">
      <c r="A9165" s="1">
        <v>2003</v>
      </c>
      <c r="B9165" s="1">
        <v>59</v>
      </c>
      <c r="C9165" s="1">
        <v>98490.78</v>
      </c>
      <c r="D9165" s="1">
        <v>100579.22</v>
      </c>
      <c r="E9165" s="1">
        <v>199070</v>
      </c>
    </row>
    <row r="9166" spans="1:5" hidden="1">
      <c r="A9166" s="1">
        <v>2003</v>
      </c>
      <c r="B9166" s="1">
        <v>60</v>
      </c>
      <c r="C9166" s="1">
        <v>92327.65</v>
      </c>
      <c r="D9166" s="1">
        <v>94434.92</v>
      </c>
      <c r="E9166" s="1">
        <v>186762.56</v>
      </c>
    </row>
    <row r="9167" spans="1:5" hidden="1">
      <c r="A9167" s="1">
        <v>2003</v>
      </c>
      <c r="B9167" s="1">
        <v>61</v>
      </c>
      <c r="C9167" s="1">
        <v>88384.11</v>
      </c>
      <c r="D9167" s="1">
        <v>90362.11</v>
      </c>
      <c r="E9167" s="1">
        <v>178746.22</v>
      </c>
    </row>
    <row r="9168" spans="1:5" hidden="1">
      <c r="A9168" s="1">
        <v>2003</v>
      </c>
      <c r="B9168" s="1">
        <v>62</v>
      </c>
      <c r="C9168" s="1">
        <v>85334.35</v>
      </c>
      <c r="D9168" s="1">
        <v>86793.86</v>
      </c>
      <c r="E9168" s="1">
        <v>172128.21</v>
      </c>
    </row>
    <row r="9169" spans="1:5" hidden="1">
      <c r="A9169" s="1">
        <v>2003</v>
      </c>
      <c r="B9169" s="1">
        <v>63</v>
      </c>
      <c r="C9169" s="1">
        <v>82570.42</v>
      </c>
      <c r="D9169" s="1">
        <v>83441</v>
      </c>
      <c r="E9169" s="1">
        <v>166011.42000000001</v>
      </c>
    </row>
    <row r="9170" spans="1:5" hidden="1">
      <c r="A9170" s="1">
        <v>2003</v>
      </c>
      <c r="B9170" s="1">
        <v>64</v>
      </c>
      <c r="C9170" s="1">
        <v>80313.06</v>
      </c>
      <c r="D9170" s="1">
        <v>80355.350000000006</v>
      </c>
      <c r="E9170" s="1">
        <v>160668.41</v>
      </c>
    </row>
    <row r="9171" spans="1:5" hidden="1">
      <c r="A9171" s="1">
        <v>2003</v>
      </c>
      <c r="B9171" s="1">
        <v>65</v>
      </c>
      <c r="C9171" s="1">
        <v>77746.27</v>
      </c>
      <c r="D9171" s="1">
        <v>77048.58</v>
      </c>
      <c r="E9171" s="1">
        <v>154794.85</v>
      </c>
    </row>
    <row r="9172" spans="1:5" hidden="1">
      <c r="A9172" s="1">
        <v>2003</v>
      </c>
      <c r="B9172" s="1">
        <v>66</v>
      </c>
      <c r="C9172" s="1">
        <v>75444.27</v>
      </c>
      <c r="D9172" s="1">
        <v>74144.31</v>
      </c>
      <c r="E9172" s="1">
        <v>149588.57</v>
      </c>
    </row>
    <row r="9173" spans="1:5" hidden="1">
      <c r="A9173" s="1">
        <v>2003</v>
      </c>
      <c r="B9173" s="1">
        <v>67</v>
      </c>
      <c r="C9173" s="1">
        <v>72611.53</v>
      </c>
      <c r="D9173" s="1">
        <v>70308.509999999995</v>
      </c>
      <c r="E9173" s="1">
        <v>142920.04</v>
      </c>
    </row>
    <row r="9174" spans="1:5" hidden="1">
      <c r="A9174" s="1">
        <v>2003</v>
      </c>
      <c r="B9174" s="1">
        <v>68</v>
      </c>
      <c r="C9174" s="1">
        <v>69066.7</v>
      </c>
      <c r="D9174" s="1">
        <v>66127.02</v>
      </c>
      <c r="E9174" s="1">
        <v>135193.72</v>
      </c>
    </row>
    <row r="9175" spans="1:5" hidden="1">
      <c r="A9175" s="1">
        <v>2003</v>
      </c>
      <c r="B9175" s="1">
        <v>69</v>
      </c>
      <c r="C9175" s="1">
        <v>66545.100000000006</v>
      </c>
      <c r="D9175" s="1">
        <v>63407.18</v>
      </c>
      <c r="E9175" s="1">
        <v>129952.29</v>
      </c>
    </row>
    <row r="9176" spans="1:5" hidden="1">
      <c r="A9176" s="1">
        <v>2003</v>
      </c>
      <c r="B9176" s="1">
        <v>70</v>
      </c>
      <c r="C9176" s="1">
        <v>65293.07</v>
      </c>
      <c r="D9176" s="1">
        <v>61774.12</v>
      </c>
      <c r="E9176" s="1">
        <v>127067.2</v>
      </c>
    </row>
    <row r="9177" spans="1:5" hidden="1">
      <c r="A9177" s="1">
        <v>2003</v>
      </c>
      <c r="B9177" s="1">
        <v>71</v>
      </c>
      <c r="C9177" s="1">
        <v>65503.29</v>
      </c>
      <c r="D9177" s="1">
        <v>61115.58</v>
      </c>
      <c r="E9177" s="1">
        <v>126618.87</v>
      </c>
    </row>
    <row r="9178" spans="1:5" hidden="1">
      <c r="A9178" s="1">
        <v>2003</v>
      </c>
      <c r="B9178" s="1">
        <v>72</v>
      </c>
      <c r="C9178" s="1">
        <v>65925.919999999998</v>
      </c>
      <c r="D9178" s="1">
        <v>60558.61</v>
      </c>
      <c r="E9178" s="1">
        <v>126484.53</v>
      </c>
    </row>
    <row r="9179" spans="1:5" hidden="1">
      <c r="A9179" s="1">
        <v>2003</v>
      </c>
      <c r="B9179" s="1">
        <v>73</v>
      </c>
      <c r="C9179" s="1">
        <v>65246.78</v>
      </c>
      <c r="D9179" s="1">
        <v>59105.5</v>
      </c>
      <c r="E9179" s="1">
        <v>124352.29</v>
      </c>
    </row>
    <row r="9180" spans="1:5" hidden="1">
      <c r="A9180" s="1">
        <v>2003</v>
      </c>
      <c r="B9180" s="1">
        <v>74</v>
      </c>
      <c r="C9180" s="1">
        <v>64193.36</v>
      </c>
      <c r="D9180" s="1">
        <v>56862.559999999998</v>
      </c>
      <c r="E9180" s="1">
        <v>121055.92</v>
      </c>
    </row>
    <row r="9181" spans="1:5" hidden="1">
      <c r="A9181" s="1">
        <v>2003</v>
      </c>
      <c r="B9181" s="1">
        <v>75</v>
      </c>
      <c r="C9181" s="1">
        <v>62731.55</v>
      </c>
      <c r="D9181" s="1">
        <v>54121.96</v>
      </c>
      <c r="E9181" s="1">
        <v>116853.51</v>
      </c>
    </row>
    <row r="9182" spans="1:5" hidden="1">
      <c r="A9182" s="1">
        <v>2003</v>
      </c>
      <c r="B9182" s="1">
        <v>76</v>
      </c>
      <c r="C9182" s="1">
        <v>61202.79</v>
      </c>
      <c r="D9182" s="1">
        <v>51213.54</v>
      </c>
      <c r="E9182" s="1">
        <v>112416.33</v>
      </c>
    </row>
    <row r="9183" spans="1:5" hidden="1">
      <c r="A9183" s="1">
        <v>2003</v>
      </c>
      <c r="B9183" s="1">
        <v>77</v>
      </c>
      <c r="C9183" s="1">
        <v>59710.03</v>
      </c>
      <c r="D9183" s="1">
        <v>48064.86</v>
      </c>
      <c r="E9183" s="1">
        <v>107774.89</v>
      </c>
    </row>
    <row r="9184" spans="1:5" hidden="1">
      <c r="A9184" s="1">
        <v>2003</v>
      </c>
      <c r="B9184" s="1">
        <v>78</v>
      </c>
      <c r="C9184" s="1">
        <v>57058.41</v>
      </c>
      <c r="D9184" s="1">
        <v>44135.42</v>
      </c>
      <c r="E9184" s="1">
        <v>101193.83</v>
      </c>
    </row>
    <row r="9185" spans="1:5" hidden="1">
      <c r="A9185" s="1">
        <v>2003</v>
      </c>
      <c r="B9185" s="1">
        <v>79</v>
      </c>
      <c r="C9185" s="1">
        <v>53847.88</v>
      </c>
      <c r="D9185" s="1">
        <v>39949.82</v>
      </c>
      <c r="E9185" s="1">
        <v>93797.69</v>
      </c>
    </row>
    <row r="9186" spans="1:5" hidden="1">
      <c r="A9186" s="1">
        <v>2003</v>
      </c>
      <c r="B9186" s="1">
        <v>80</v>
      </c>
      <c r="C9186" s="1">
        <v>51293.15</v>
      </c>
      <c r="D9186" s="1">
        <v>35699.21</v>
      </c>
      <c r="E9186" s="1">
        <v>86992.35</v>
      </c>
    </row>
    <row r="9187" spans="1:5" hidden="1">
      <c r="A9187" s="1">
        <v>2003</v>
      </c>
      <c r="B9187" s="1">
        <v>81</v>
      </c>
      <c r="C9187" s="1">
        <v>48250.02</v>
      </c>
      <c r="D9187" s="1">
        <v>32104.27</v>
      </c>
      <c r="E9187" s="1">
        <v>80354.28</v>
      </c>
    </row>
    <row r="9188" spans="1:5" hidden="1">
      <c r="A9188" s="1">
        <v>2003</v>
      </c>
      <c r="B9188" s="1">
        <v>82</v>
      </c>
      <c r="C9188" s="1">
        <v>44872.85</v>
      </c>
      <c r="D9188" s="1">
        <v>28870.17</v>
      </c>
      <c r="E9188" s="1">
        <v>73743.02</v>
      </c>
    </row>
    <row r="9189" spans="1:5" hidden="1">
      <c r="A9189" s="1">
        <v>2003</v>
      </c>
      <c r="B9189" s="1">
        <v>83</v>
      </c>
      <c r="C9189" s="1">
        <v>38769.22</v>
      </c>
      <c r="D9189" s="1">
        <v>23847.93</v>
      </c>
      <c r="E9189" s="1">
        <v>62617.15</v>
      </c>
    </row>
    <row r="9190" spans="1:5" hidden="1">
      <c r="A9190" s="1">
        <v>2003</v>
      </c>
      <c r="B9190" s="1">
        <v>84</v>
      </c>
      <c r="C9190" s="1">
        <v>32573.58</v>
      </c>
      <c r="D9190" s="1">
        <v>18836.78</v>
      </c>
      <c r="E9190" s="1">
        <v>51410.36</v>
      </c>
    </row>
    <row r="9191" spans="1:5" hidden="1">
      <c r="A9191" s="1">
        <v>2003</v>
      </c>
      <c r="B9191" s="1">
        <v>85</v>
      </c>
      <c r="C9191" s="1">
        <v>29706.63</v>
      </c>
      <c r="D9191" s="1">
        <v>16229.48</v>
      </c>
      <c r="E9191" s="1">
        <v>45936.11</v>
      </c>
    </row>
    <row r="9192" spans="1:5" hidden="1">
      <c r="A9192" s="1">
        <v>2003</v>
      </c>
      <c r="B9192" s="1">
        <v>86</v>
      </c>
      <c r="C9192" s="1">
        <v>27359.86</v>
      </c>
      <c r="D9192" s="1">
        <v>14148.34</v>
      </c>
      <c r="E9192" s="1">
        <v>41508.199999999997</v>
      </c>
    </row>
    <row r="9193" spans="1:5" hidden="1">
      <c r="A9193" s="1">
        <v>2003</v>
      </c>
      <c r="B9193" s="1">
        <v>87</v>
      </c>
      <c r="C9193" s="1">
        <v>24784.83</v>
      </c>
      <c r="D9193" s="1">
        <v>12057.63</v>
      </c>
      <c r="E9193" s="1">
        <v>36842.46</v>
      </c>
    </row>
    <row r="9194" spans="1:5" hidden="1">
      <c r="A9194" s="1">
        <v>2003</v>
      </c>
      <c r="B9194" s="1">
        <v>88</v>
      </c>
      <c r="C9194" s="1">
        <v>22100.15</v>
      </c>
      <c r="D9194" s="1">
        <v>10113.35</v>
      </c>
      <c r="E9194" s="1">
        <v>32213.5</v>
      </c>
    </row>
    <row r="9195" spans="1:5" hidden="1">
      <c r="A9195" s="1">
        <v>2003</v>
      </c>
      <c r="B9195" s="1">
        <v>89</v>
      </c>
      <c r="C9195" s="1">
        <v>18856.55</v>
      </c>
      <c r="D9195" s="1">
        <v>8244.64</v>
      </c>
      <c r="E9195" s="1">
        <v>27101.19</v>
      </c>
    </row>
    <row r="9196" spans="1:5" hidden="1">
      <c r="A9196" s="1">
        <v>2003</v>
      </c>
      <c r="B9196" s="1">
        <v>90</v>
      </c>
      <c r="C9196" s="1">
        <v>15567.43</v>
      </c>
      <c r="D9196" s="1">
        <v>6271.62</v>
      </c>
      <c r="E9196" s="1">
        <v>21839.040000000001</v>
      </c>
    </row>
    <row r="9197" spans="1:5" hidden="1">
      <c r="A9197" s="1">
        <v>2003</v>
      </c>
      <c r="B9197" s="1">
        <v>91</v>
      </c>
      <c r="C9197" s="1">
        <v>12582.87</v>
      </c>
      <c r="D9197" s="1">
        <v>4663.8599999999997</v>
      </c>
      <c r="E9197" s="1">
        <v>17246.73</v>
      </c>
    </row>
    <row r="9198" spans="1:5" hidden="1">
      <c r="A9198" s="1">
        <v>2003</v>
      </c>
      <c r="B9198" s="1">
        <v>92</v>
      </c>
      <c r="C9198" s="1">
        <v>9917.19</v>
      </c>
      <c r="D9198" s="1">
        <v>3412.99</v>
      </c>
      <c r="E9198" s="1">
        <v>13330.17</v>
      </c>
    </row>
    <row r="9199" spans="1:5" hidden="1">
      <c r="A9199" s="1">
        <v>2003</v>
      </c>
      <c r="B9199" s="1">
        <v>93</v>
      </c>
      <c r="C9199" s="1">
        <v>7625.92</v>
      </c>
      <c r="D9199" s="1">
        <v>2522.1</v>
      </c>
      <c r="E9199" s="1">
        <v>10148.02</v>
      </c>
    </row>
    <row r="9200" spans="1:5" hidden="1">
      <c r="A9200" s="1">
        <v>2003</v>
      </c>
      <c r="B9200" s="1">
        <v>94</v>
      </c>
      <c r="C9200" s="1">
        <v>5786.07</v>
      </c>
      <c r="D9200" s="1">
        <v>1823.98</v>
      </c>
      <c r="E9200" s="1">
        <v>7610.05</v>
      </c>
    </row>
    <row r="9201" spans="1:5" hidden="1">
      <c r="A9201" s="1">
        <v>2003</v>
      </c>
      <c r="B9201" s="1">
        <v>95</v>
      </c>
      <c r="C9201" s="1">
        <v>4243.37</v>
      </c>
      <c r="D9201" s="1">
        <v>1216</v>
      </c>
      <c r="E9201" s="1">
        <v>5459.37</v>
      </c>
    </row>
    <row r="9202" spans="1:5" hidden="1">
      <c r="A9202" s="1">
        <v>2003</v>
      </c>
      <c r="B9202" s="1">
        <v>96</v>
      </c>
      <c r="C9202" s="1">
        <v>3017.17</v>
      </c>
      <c r="D9202" s="1">
        <v>778.68</v>
      </c>
      <c r="E9202" s="1">
        <v>3795.85</v>
      </c>
    </row>
    <row r="9203" spans="1:5" hidden="1">
      <c r="A9203" s="1">
        <v>2003</v>
      </c>
      <c r="B9203" s="1">
        <v>97</v>
      </c>
      <c r="C9203" s="1">
        <v>2142.77</v>
      </c>
      <c r="D9203" s="1">
        <v>502.95</v>
      </c>
      <c r="E9203" s="1">
        <v>2645.72</v>
      </c>
    </row>
    <row r="9204" spans="1:5" hidden="1">
      <c r="A9204" s="1">
        <v>2003</v>
      </c>
      <c r="B9204" s="1">
        <v>98</v>
      </c>
      <c r="C9204" s="1">
        <v>1431.75</v>
      </c>
      <c r="D9204" s="1">
        <v>323.82</v>
      </c>
      <c r="E9204" s="1">
        <v>1755.56</v>
      </c>
    </row>
    <row r="9205" spans="1:5" hidden="1">
      <c r="A9205" s="1">
        <v>2003</v>
      </c>
      <c r="B9205" s="1">
        <v>99</v>
      </c>
      <c r="C9205" s="1">
        <v>930.3</v>
      </c>
      <c r="D9205" s="1">
        <v>197.97</v>
      </c>
      <c r="E9205" s="1">
        <v>1128.27</v>
      </c>
    </row>
    <row r="9206" spans="1:5" hidden="1">
      <c r="A9206" s="1">
        <v>2003</v>
      </c>
      <c r="B9206" s="1">
        <v>100</v>
      </c>
      <c r="C9206" s="1">
        <v>593.99</v>
      </c>
      <c r="D9206" s="1">
        <v>119.21</v>
      </c>
      <c r="E9206" s="1">
        <v>713.2</v>
      </c>
    </row>
    <row r="9207" spans="1:5" hidden="1">
      <c r="A9207" s="1">
        <v>2003</v>
      </c>
      <c r="B9207" s="1">
        <v>101</v>
      </c>
      <c r="C9207" s="1">
        <v>367.87</v>
      </c>
      <c r="D9207" s="1">
        <v>67.59</v>
      </c>
      <c r="E9207" s="1">
        <v>435.47</v>
      </c>
    </row>
    <row r="9208" spans="1:5" hidden="1">
      <c r="A9208" s="1">
        <v>2003</v>
      </c>
      <c r="B9208" s="1">
        <v>102</v>
      </c>
      <c r="C9208" s="1">
        <v>224.37</v>
      </c>
      <c r="D9208" s="1">
        <v>38.81</v>
      </c>
      <c r="E9208" s="1">
        <v>263.18</v>
      </c>
    </row>
    <row r="9209" spans="1:5" hidden="1">
      <c r="A9209" s="1">
        <v>2003</v>
      </c>
      <c r="B9209" s="1">
        <v>103</v>
      </c>
      <c r="C9209" s="1">
        <v>128.4</v>
      </c>
      <c r="D9209" s="1">
        <v>20.56</v>
      </c>
      <c r="E9209" s="1">
        <v>148.96</v>
      </c>
    </row>
    <row r="9210" spans="1:5" hidden="1">
      <c r="A9210" s="1">
        <v>2003</v>
      </c>
      <c r="B9210" s="1">
        <v>104</v>
      </c>
      <c r="C9210" s="1">
        <v>67.38</v>
      </c>
      <c r="D9210" s="1">
        <v>9.7100000000000009</v>
      </c>
      <c r="E9210" s="1">
        <v>77.09</v>
      </c>
    </row>
    <row r="9211" spans="1:5" hidden="1">
      <c r="A9211" s="1">
        <v>2003</v>
      </c>
      <c r="B9211" s="1">
        <v>105</v>
      </c>
      <c r="C9211" s="1">
        <v>36.39</v>
      </c>
      <c r="D9211" s="1">
        <v>4.83</v>
      </c>
      <c r="E9211" s="1">
        <v>41.23</v>
      </c>
    </row>
    <row r="9212" spans="1:5" hidden="1">
      <c r="A9212" s="1">
        <v>2003</v>
      </c>
      <c r="B9212" s="1">
        <v>106</v>
      </c>
      <c r="C9212" s="1">
        <v>18.850000000000001</v>
      </c>
      <c r="D9212" s="1">
        <v>2.12</v>
      </c>
      <c r="E9212" s="1">
        <v>20.98</v>
      </c>
    </row>
    <row r="9213" spans="1:5" hidden="1">
      <c r="A9213" s="1">
        <v>2003</v>
      </c>
      <c r="B9213" s="1">
        <v>107</v>
      </c>
      <c r="C9213" s="1">
        <v>8.93</v>
      </c>
      <c r="D9213" s="1">
        <v>0.46</v>
      </c>
      <c r="E9213" s="1">
        <v>9.39</v>
      </c>
    </row>
    <row r="9214" spans="1:5" hidden="1">
      <c r="A9214" s="1">
        <v>2003</v>
      </c>
      <c r="B9214" s="1">
        <v>108</v>
      </c>
      <c r="C9214" s="1">
        <v>3.96</v>
      </c>
      <c r="D9214" s="1">
        <v>0</v>
      </c>
      <c r="E9214" s="1">
        <v>3.96</v>
      </c>
    </row>
    <row r="9215" spans="1:5" hidden="1">
      <c r="A9215" s="1">
        <v>2003</v>
      </c>
      <c r="B9215" s="1">
        <v>109</v>
      </c>
      <c r="C9215" s="1">
        <v>1.48</v>
      </c>
      <c r="D9215" s="1">
        <v>0</v>
      </c>
      <c r="E9215" s="1">
        <v>1.48</v>
      </c>
    </row>
    <row r="9216" spans="1:5" hidden="1">
      <c r="A9216" s="1">
        <v>2003</v>
      </c>
      <c r="B9216" s="1" t="s">
        <v>121</v>
      </c>
      <c r="C9216" s="1">
        <v>0.32</v>
      </c>
      <c r="D9216" s="1">
        <v>0</v>
      </c>
      <c r="E9216" s="1">
        <v>0.32</v>
      </c>
    </row>
    <row r="9217" spans="1:5" hidden="1">
      <c r="A9217" s="1">
        <v>2004</v>
      </c>
      <c r="B9217" s="1">
        <v>0</v>
      </c>
      <c r="C9217" s="1">
        <v>123226</v>
      </c>
      <c r="D9217" s="1">
        <v>130438.65</v>
      </c>
      <c r="E9217" s="1">
        <v>253664.65</v>
      </c>
    </row>
    <row r="9218" spans="1:5" hidden="1">
      <c r="A9218" s="1">
        <v>2004</v>
      </c>
      <c r="B9218" s="1">
        <v>1</v>
      </c>
      <c r="C9218" s="1">
        <v>121925.61</v>
      </c>
      <c r="D9218" s="1">
        <v>128522.18</v>
      </c>
      <c r="E9218" s="1">
        <v>250447.79</v>
      </c>
    </row>
    <row r="9219" spans="1:5" hidden="1">
      <c r="A9219" s="1">
        <v>2004</v>
      </c>
      <c r="B9219" s="1">
        <v>2</v>
      </c>
      <c r="C9219" s="1">
        <v>123215.83</v>
      </c>
      <c r="D9219" s="1">
        <v>129766.76</v>
      </c>
      <c r="E9219" s="1">
        <v>252982.59</v>
      </c>
    </row>
    <row r="9220" spans="1:5" hidden="1">
      <c r="A9220" s="1">
        <v>2004</v>
      </c>
      <c r="B9220" s="1">
        <v>3</v>
      </c>
      <c r="C9220" s="1">
        <v>124742.75</v>
      </c>
      <c r="D9220" s="1">
        <v>131187.32</v>
      </c>
      <c r="E9220" s="1">
        <v>255930.07</v>
      </c>
    </row>
    <row r="9221" spans="1:5" hidden="1">
      <c r="A9221" s="1">
        <v>2004</v>
      </c>
      <c r="B9221" s="1">
        <v>4</v>
      </c>
      <c r="C9221" s="1">
        <v>126218.12</v>
      </c>
      <c r="D9221" s="1">
        <v>132515.42000000001</v>
      </c>
      <c r="E9221" s="1">
        <v>258733.53</v>
      </c>
    </row>
    <row r="9222" spans="1:5" hidden="1">
      <c r="A9222" s="1">
        <v>2004</v>
      </c>
      <c r="B9222" s="1">
        <v>5</v>
      </c>
      <c r="C9222" s="1">
        <v>126978.31</v>
      </c>
      <c r="D9222" s="1">
        <v>133508.64000000001</v>
      </c>
      <c r="E9222" s="1">
        <v>260486.95</v>
      </c>
    </row>
    <row r="9223" spans="1:5" hidden="1">
      <c r="A9223" s="1">
        <v>2004</v>
      </c>
      <c r="B9223" s="1">
        <v>6</v>
      </c>
      <c r="C9223" s="1">
        <v>127329.77</v>
      </c>
      <c r="D9223" s="1">
        <v>134087.81</v>
      </c>
      <c r="E9223" s="1">
        <v>261417.58</v>
      </c>
    </row>
    <row r="9224" spans="1:5" hidden="1">
      <c r="A9224" s="1">
        <v>2004</v>
      </c>
      <c r="B9224" s="1">
        <v>7</v>
      </c>
      <c r="C9224" s="1">
        <v>128892.45</v>
      </c>
      <c r="D9224" s="1">
        <v>135857.92000000001</v>
      </c>
      <c r="E9224" s="1">
        <v>264750.37</v>
      </c>
    </row>
    <row r="9225" spans="1:5" hidden="1">
      <c r="A9225" s="1">
        <v>2004</v>
      </c>
      <c r="B9225" s="1">
        <v>8</v>
      </c>
      <c r="C9225" s="1">
        <v>129440.87</v>
      </c>
      <c r="D9225" s="1">
        <v>136462.66</v>
      </c>
      <c r="E9225" s="1">
        <v>265903.53000000003</v>
      </c>
    </row>
    <row r="9226" spans="1:5" hidden="1">
      <c r="A9226" s="1">
        <v>2004</v>
      </c>
      <c r="B9226" s="1">
        <v>9</v>
      </c>
      <c r="C9226" s="1">
        <v>132704.49</v>
      </c>
      <c r="D9226" s="1">
        <v>139996.38</v>
      </c>
      <c r="E9226" s="1">
        <v>272700.88</v>
      </c>
    </row>
    <row r="9227" spans="1:5" hidden="1">
      <c r="A9227" s="1">
        <v>2004</v>
      </c>
      <c r="B9227" s="1">
        <v>10</v>
      </c>
      <c r="C9227" s="1">
        <v>133288.48000000001</v>
      </c>
      <c r="D9227" s="1">
        <v>140696.42000000001</v>
      </c>
      <c r="E9227" s="1">
        <v>273984.90000000002</v>
      </c>
    </row>
    <row r="9228" spans="1:5" hidden="1">
      <c r="A9228" s="1">
        <v>2004</v>
      </c>
      <c r="B9228" s="1">
        <v>11</v>
      </c>
      <c r="C9228" s="1">
        <v>133638.16</v>
      </c>
      <c r="D9228" s="1">
        <v>140986.14000000001</v>
      </c>
      <c r="E9228" s="1">
        <v>274624.31</v>
      </c>
    </row>
    <row r="9229" spans="1:5" hidden="1">
      <c r="A9229" s="1">
        <v>2004</v>
      </c>
      <c r="B9229" s="1">
        <v>12</v>
      </c>
      <c r="C9229" s="1">
        <v>134602.26999999999</v>
      </c>
      <c r="D9229" s="1">
        <v>141816.97</v>
      </c>
      <c r="E9229" s="1">
        <v>276419.24</v>
      </c>
    </row>
    <row r="9230" spans="1:5" hidden="1">
      <c r="A9230" s="1">
        <v>2004</v>
      </c>
      <c r="B9230" s="1">
        <v>13</v>
      </c>
      <c r="C9230" s="1">
        <v>135436.51</v>
      </c>
      <c r="D9230" s="1">
        <v>142882.64000000001</v>
      </c>
      <c r="E9230" s="1">
        <v>278319.15000000002</v>
      </c>
    </row>
    <row r="9231" spans="1:5" hidden="1">
      <c r="A9231" s="1">
        <v>2004</v>
      </c>
      <c r="B9231" s="1">
        <v>14</v>
      </c>
      <c r="C9231" s="1">
        <v>134720.22</v>
      </c>
      <c r="D9231" s="1">
        <v>142171.53</v>
      </c>
      <c r="E9231" s="1">
        <v>276891.75</v>
      </c>
    </row>
    <row r="9232" spans="1:5" hidden="1">
      <c r="A9232" s="1">
        <v>2004</v>
      </c>
      <c r="B9232" s="1">
        <v>15</v>
      </c>
      <c r="C9232" s="1">
        <v>132764.17000000001</v>
      </c>
      <c r="D9232" s="1">
        <v>139673.74</v>
      </c>
      <c r="E9232" s="1">
        <v>272437.90000000002</v>
      </c>
    </row>
    <row r="9233" spans="1:5" hidden="1">
      <c r="A9233" s="1">
        <v>2004</v>
      </c>
      <c r="B9233" s="1">
        <v>16</v>
      </c>
      <c r="C9233" s="1">
        <v>131437.99</v>
      </c>
      <c r="D9233" s="1">
        <v>137673.78</v>
      </c>
      <c r="E9233" s="1">
        <v>269111.77</v>
      </c>
    </row>
    <row r="9234" spans="1:5" hidden="1">
      <c r="A9234" s="1">
        <v>2004</v>
      </c>
      <c r="B9234" s="1">
        <v>17</v>
      </c>
      <c r="C9234" s="1">
        <v>133418.79</v>
      </c>
      <c r="D9234" s="1">
        <v>139183.71</v>
      </c>
      <c r="E9234" s="1">
        <v>272602.5</v>
      </c>
    </row>
    <row r="9235" spans="1:5" hidden="1">
      <c r="A9235" s="1">
        <v>2004</v>
      </c>
      <c r="B9235" s="1">
        <v>18</v>
      </c>
      <c r="C9235" s="1">
        <v>134858.35</v>
      </c>
      <c r="D9235" s="1">
        <v>139881.85999999999</v>
      </c>
      <c r="E9235" s="1">
        <v>274740.2</v>
      </c>
    </row>
    <row r="9236" spans="1:5" hidden="1">
      <c r="A9236" s="1">
        <v>2004</v>
      </c>
      <c r="B9236" s="1">
        <v>19</v>
      </c>
      <c r="C9236" s="1">
        <v>136845.48000000001</v>
      </c>
      <c r="D9236" s="1">
        <v>141622.66</v>
      </c>
      <c r="E9236" s="1">
        <v>278468.14</v>
      </c>
    </row>
    <row r="9237" spans="1:5" hidden="1">
      <c r="A9237" s="1">
        <v>2004</v>
      </c>
      <c r="B9237" s="1">
        <v>20</v>
      </c>
      <c r="C9237" s="1">
        <v>136610.04999999999</v>
      </c>
      <c r="D9237" s="1">
        <v>141573.21</v>
      </c>
      <c r="E9237" s="1">
        <v>278183.26</v>
      </c>
    </row>
    <row r="9238" spans="1:5" hidden="1">
      <c r="A9238" s="1">
        <v>2004</v>
      </c>
      <c r="B9238" s="1">
        <v>21</v>
      </c>
      <c r="C9238" s="1">
        <v>137896.15</v>
      </c>
      <c r="D9238" s="1">
        <v>142985.18</v>
      </c>
      <c r="E9238" s="1">
        <v>280881.33</v>
      </c>
    </row>
    <row r="9239" spans="1:5" hidden="1">
      <c r="A9239" s="1">
        <v>2004</v>
      </c>
      <c r="B9239" s="1">
        <v>22</v>
      </c>
      <c r="C9239" s="1">
        <v>136411.89000000001</v>
      </c>
      <c r="D9239" s="1">
        <v>141567.21</v>
      </c>
      <c r="E9239" s="1">
        <v>277979.09999999998</v>
      </c>
    </row>
    <row r="9240" spans="1:5" hidden="1">
      <c r="A9240" s="1">
        <v>2004</v>
      </c>
      <c r="B9240" s="1">
        <v>23</v>
      </c>
      <c r="C9240" s="1">
        <v>134861.38</v>
      </c>
      <c r="D9240" s="1">
        <v>140224.48000000001</v>
      </c>
      <c r="E9240" s="1">
        <v>275085.86</v>
      </c>
    </row>
    <row r="9241" spans="1:5" hidden="1">
      <c r="A9241" s="1">
        <v>2004</v>
      </c>
      <c r="B9241" s="1">
        <v>24</v>
      </c>
      <c r="C9241" s="1">
        <v>131898.01999999999</v>
      </c>
      <c r="D9241" s="1">
        <v>136579.38</v>
      </c>
      <c r="E9241" s="1">
        <v>268477.40000000002</v>
      </c>
    </row>
    <row r="9242" spans="1:5" hidden="1">
      <c r="A9242" s="1">
        <v>2004</v>
      </c>
      <c r="B9242" s="1">
        <v>25</v>
      </c>
      <c r="C9242" s="1">
        <v>131590.69</v>
      </c>
      <c r="D9242" s="1">
        <v>135032</v>
      </c>
      <c r="E9242" s="1">
        <v>266622.7</v>
      </c>
    </row>
    <row r="9243" spans="1:5" hidden="1">
      <c r="A9243" s="1">
        <v>2004</v>
      </c>
      <c r="B9243" s="1">
        <v>26</v>
      </c>
      <c r="C9243" s="1">
        <v>131855.54</v>
      </c>
      <c r="D9243" s="1">
        <v>133945.65</v>
      </c>
      <c r="E9243" s="1">
        <v>265801.19</v>
      </c>
    </row>
    <row r="9244" spans="1:5" hidden="1">
      <c r="A9244" s="1">
        <v>2004</v>
      </c>
      <c r="B9244" s="1">
        <v>27</v>
      </c>
      <c r="C9244" s="1">
        <v>132817.24</v>
      </c>
      <c r="D9244" s="1">
        <v>133847.26999999999</v>
      </c>
      <c r="E9244" s="1">
        <v>266664.52</v>
      </c>
    </row>
    <row r="9245" spans="1:5" hidden="1">
      <c r="A9245" s="1">
        <v>2004</v>
      </c>
      <c r="B9245" s="1">
        <v>28</v>
      </c>
      <c r="C9245" s="1">
        <v>135322.70000000001</v>
      </c>
      <c r="D9245" s="1">
        <v>135579.97</v>
      </c>
      <c r="E9245" s="1">
        <v>270902.67</v>
      </c>
    </row>
    <row r="9246" spans="1:5" hidden="1">
      <c r="A9246" s="1">
        <v>2004</v>
      </c>
      <c r="B9246" s="1">
        <v>29</v>
      </c>
      <c r="C9246" s="1">
        <v>139088.70000000001</v>
      </c>
      <c r="D9246" s="1">
        <v>138562.85999999999</v>
      </c>
      <c r="E9246" s="1">
        <v>277651.56</v>
      </c>
    </row>
    <row r="9247" spans="1:5" hidden="1">
      <c r="A9247" s="1">
        <v>2004</v>
      </c>
      <c r="B9247" s="1">
        <v>30</v>
      </c>
      <c r="C9247" s="1">
        <v>143795.07999999999</v>
      </c>
      <c r="D9247" s="1">
        <v>142377.5</v>
      </c>
      <c r="E9247" s="1">
        <v>286172.58</v>
      </c>
    </row>
    <row r="9248" spans="1:5" hidden="1">
      <c r="A9248" s="1">
        <v>2004</v>
      </c>
      <c r="B9248" s="1">
        <v>31</v>
      </c>
      <c r="C9248" s="1">
        <v>149997.34</v>
      </c>
      <c r="D9248" s="1">
        <v>147572.82999999999</v>
      </c>
      <c r="E9248" s="1">
        <v>297570.17</v>
      </c>
    </row>
    <row r="9249" spans="1:5" hidden="1">
      <c r="A9249" s="1">
        <v>2004</v>
      </c>
      <c r="B9249" s="1">
        <v>32</v>
      </c>
      <c r="C9249" s="1">
        <v>155667.23000000001</v>
      </c>
      <c r="D9249" s="1">
        <v>152804.91</v>
      </c>
      <c r="E9249" s="1">
        <v>308472.14</v>
      </c>
    </row>
    <row r="9250" spans="1:5" hidden="1">
      <c r="A9250" s="1">
        <v>2004</v>
      </c>
      <c r="B9250" s="1">
        <v>33</v>
      </c>
      <c r="C9250" s="1">
        <v>158924.13</v>
      </c>
      <c r="D9250" s="1">
        <v>156147.89000000001</v>
      </c>
      <c r="E9250" s="1">
        <v>315072.02</v>
      </c>
    </row>
    <row r="9251" spans="1:5" hidden="1">
      <c r="A9251" s="1">
        <v>2004</v>
      </c>
      <c r="B9251" s="1">
        <v>34</v>
      </c>
      <c r="C9251" s="1">
        <v>151533.10999999999</v>
      </c>
      <c r="D9251" s="1">
        <v>149269.51999999999</v>
      </c>
      <c r="E9251" s="1">
        <v>300802.63</v>
      </c>
    </row>
    <row r="9252" spans="1:5" hidden="1">
      <c r="A9252" s="1">
        <v>2004</v>
      </c>
      <c r="B9252" s="1">
        <v>35</v>
      </c>
      <c r="C9252" s="1">
        <v>149719.87</v>
      </c>
      <c r="D9252" s="1">
        <v>147734.74</v>
      </c>
      <c r="E9252" s="1">
        <v>297454.61</v>
      </c>
    </row>
    <row r="9253" spans="1:5" hidden="1">
      <c r="A9253" s="1">
        <v>2004</v>
      </c>
      <c r="B9253" s="1">
        <v>36</v>
      </c>
      <c r="C9253" s="1">
        <v>145135.88</v>
      </c>
      <c r="D9253" s="1">
        <v>143267.10999999999</v>
      </c>
      <c r="E9253" s="1">
        <v>288402.99</v>
      </c>
    </row>
    <row r="9254" spans="1:5" hidden="1">
      <c r="A9254" s="1">
        <v>2004</v>
      </c>
      <c r="B9254" s="1">
        <v>37</v>
      </c>
      <c r="C9254" s="1">
        <v>144878.92000000001</v>
      </c>
      <c r="D9254" s="1">
        <v>143108.45000000001</v>
      </c>
      <c r="E9254" s="1">
        <v>287987.38</v>
      </c>
    </row>
    <row r="9255" spans="1:5" hidden="1">
      <c r="A9255" s="1">
        <v>2004</v>
      </c>
      <c r="B9255" s="1">
        <v>38</v>
      </c>
      <c r="C9255" s="1">
        <v>145154.15</v>
      </c>
      <c r="D9255" s="1">
        <v>143091.94</v>
      </c>
      <c r="E9255" s="1">
        <v>288246.09000000003</v>
      </c>
    </row>
    <row r="9256" spans="1:5" hidden="1">
      <c r="A9256" s="1">
        <v>2004</v>
      </c>
      <c r="B9256" s="1">
        <v>39</v>
      </c>
      <c r="C9256" s="1">
        <v>147922.60999999999</v>
      </c>
      <c r="D9256" s="1">
        <v>145773.35</v>
      </c>
      <c r="E9256" s="1">
        <v>293695.96000000002</v>
      </c>
    </row>
    <row r="9257" spans="1:5" hidden="1">
      <c r="A9257" s="1">
        <v>2004</v>
      </c>
      <c r="B9257" s="1">
        <v>40</v>
      </c>
      <c r="C9257" s="1">
        <v>151919.04000000001</v>
      </c>
      <c r="D9257" s="1">
        <v>150033.15</v>
      </c>
      <c r="E9257" s="1">
        <v>301952.19</v>
      </c>
    </row>
    <row r="9258" spans="1:5" hidden="1">
      <c r="A9258" s="1">
        <v>2004</v>
      </c>
      <c r="B9258" s="1">
        <v>41</v>
      </c>
      <c r="C9258" s="1">
        <v>154886.34</v>
      </c>
      <c r="D9258" s="1">
        <v>153047.17000000001</v>
      </c>
      <c r="E9258" s="1">
        <v>307933.51</v>
      </c>
    </row>
    <row r="9259" spans="1:5" hidden="1">
      <c r="A9259" s="1">
        <v>2004</v>
      </c>
      <c r="B9259" s="1">
        <v>42</v>
      </c>
      <c r="C9259" s="1">
        <v>155858.84</v>
      </c>
      <c r="D9259" s="1">
        <v>153858.93</v>
      </c>
      <c r="E9259" s="1">
        <v>309717.77</v>
      </c>
    </row>
    <row r="9260" spans="1:5" hidden="1">
      <c r="A9260" s="1">
        <v>2004</v>
      </c>
      <c r="B9260" s="1">
        <v>43</v>
      </c>
      <c r="C9260" s="1">
        <v>154616.53</v>
      </c>
      <c r="D9260" s="1">
        <v>152119.9</v>
      </c>
      <c r="E9260" s="1">
        <v>306736.44</v>
      </c>
    </row>
    <row r="9261" spans="1:5" hidden="1">
      <c r="A9261" s="1">
        <v>2004</v>
      </c>
      <c r="B9261" s="1">
        <v>44</v>
      </c>
      <c r="C9261" s="1">
        <v>152207.07</v>
      </c>
      <c r="D9261" s="1">
        <v>149387.12</v>
      </c>
      <c r="E9261" s="1">
        <v>301594.19</v>
      </c>
    </row>
    <row r="9262" spans="1:5" hidden="1">
      <c r="A9262" s="1">
        <v>2004</v>
      </c>
      <c r="B9262" s="1">
        <v>45</v>
      </c>
      <c r="C9262" s="1">
        <v>149233.93</v>
      </c>
      <c r="D9262" s="1">
        <v>146489.82999999999</v>
      </c>
      <c r="E9262" s="1">
        <v>295723.76</v>
      </c>
    </row>
    <row r="9263" spans="1:5" hidden="1">
      <c r="A9263" s="1">
        <v>2004</v>
      </c>
      <c r="B9263" s="1">
        <v>46</v>
      </c>
      <c r="C9263" s="1">
        <v>145831.62</v>
      </c>
      <c r="D9263" s="1">
        <v>143220.32999999999</v>
      </c>
      <c r="E9263" s="1">
        <v>289051.95</v>
      </c>
    </row>
    <row r="9264" spans="1:5" hidden="1">
      <c r="A9264" s="1">
        <v>2004</v>
      </c>
      <c r="B9264" s="1">
        <v>47</v>
      </c>
      <c r="C9264" s="1">
        <v>143028.54</v>
      </c>
      <c r="D9264" s="1">
        <v>141010.6</v>
      </c>
      <c r="E9264" s="1">
        <v>284039.14</v>
      </c>
    </row>
    <row r="9265" spans="1:5" hidden="1">
      <c r="A9265" s="1">
        <v>2004</v>
      </c>
      <c r="B9265" s="1">
        <v>48</v>
      </c>
      <c r="C9265" s="1">
        <v>141034.79</v>
      </c>
      <c r="D9265" s="1">
        <v>139460.31</v>
      </c>
      <c r="E9265" s="1">
        <v>280495.09000000003</v>
      </c>
    </row>
    <row r="9266" spans="1:5" hidden="1">
      <c r="A9266" s="1">
        <v>2004</v>
      </c>
      <c r="B9266" s="1">
        <v>49</v>
      </c>
      <c r="C9266" s="1">
        <v>138227.82</v>
      </c>
      <c r="D9266" s="1">
        <v>136445.35999999999</v>
      </c>
      <c r="E9266" s="1">
        <v>274673.18</v>
      </c>
    </row>
    <row r="9267" spans="1:5" hidden="1">
      <c r="A9267" s="1">
        <v>2004</v>
      </c>
      <c r="B9267" s="1">
        <v>50</v>
      </c>
      <c r="C9267" s="1">
        <v>135499.5</v>
      </c>
      <c r="D9267" s="1">
        <v>133707.07</v>
      </c>
      <c r="E9267" s="1">
        <v>269206.57</v>
      </c>
    </row>
    <row r="9268" spans="1:5" hidden="1">
      <c r="A9268" s="1">
        <v>2004</v>
      </c>
      <c r="B9268" s="1">
        <v>51</v>
      </c>
      <c r="C9268" s="1">
        <v>133509.29</v>
      </c>
      <c r="D9268" s="1">
        <v>132237.31</v>
      </c>
      <c r="E9268" s="1">
        <v>265746.59999999998</v>
      </c>
    </row>
    <row r="9269" spans="1:5" hidden="1">
      <c r="A9269" s="1">
        <v>2004</v>
      </c>
      <c r="B9269" s="1">
        <v>52</v>
      </c>
      <c r="C9269" s="1">
        <v>131517.12</v>
      </c>
      <c r="D9269" s="1">
        <v>130538.38</v>
      </c>
      <c r="E9269" s="1">
        <v>262055.5</v>
      </c>
    </row>
    <row r="9270" spans="1:5" hidden="1">
      <c r="A9270" s="1">
        <v>2004</v>
      </c>
      <c r="B9270" s="1">
        <v>53</v>
      </c>
      <c r="C9270" s="1">
        <v>129775.36</v>
      </c>
      <c r="D9270" s="1">
        <v>128916.13</v>
      </c>
      <c r="E9270" s="1">
        <v>258691.49</v>
      </c>
    </row>
    <row r="9271" spans="1:5" hidden="1">
      <c r="A9271" s="1">
        <v>2004</v>
      </c>
      <c r="B9271" s="1">
        <v>54</v>
      </c>
      <c r="C9271" s="1">
        <v>127791.56</v>
      </c>
      <c r="D9271" s="1">
        <v>127279.91</v>
      </c>
      <c r="E9271" s="1">
        <v>255071.47</v>
      </c>
    </row>
    <row r="9272" spans="1:5" hidden="1">
      <c r="A9272" s="1">
        <v>2004</v>
      </c>
      <c r="B9272" s="1">
        <v>55</v>
      </c>
      <c r="C9272" s="1">
        <v>125421.28</v>
      </c>
      <c r="D9272" s="1">
        <v>125944.24</v>
      </c>
      <c r="E9272" s="1">
        <v>251365.52</v>
      </c>
    </row>
    <row r="9273" spans="1:5" hidden="1">
      <c r="A9273" s="1">
        <v>2004</v>
      </c>
      <c r="B9273" s="1">
        <v>56</v>
      </c>
      <c r="C9273" s="1">
        <v>125363.84</v>
      </c>
      <c r="D9273" s="1">
        <v>126829.24</v>
      </c>
      <c r="E9273" s="1">
        <v>252193.08</v>
      </c>
    </row>
    <row r="9274" spans="1:5" hidden="1">
      <c r="A9274" s="1">
        <v>2004</v>
      </c>
      <c r="B9274" s="1">
        <v>57</v>
      </c>
      <c r="C9274" s="1">
        <v>122296.06</v>
      </c>
      <c r="D9274" s="1">
        <v>124416.38</v>
      </c>
      <c r="E9274" s="1">
        <v>246712.44</v>
      </c>
    </row>
    <row r="9275" spans="1:5" hidden="1">
      <c r="A9275" s="1">
        <v>2004</v>
      </c>
      <c r="B9275" s="1">
        <v>58</v>
      </c>
      <c r="C9275" s="1">
        <v>112033.79</v>
      </c>
      <c r="D9275" s="1">
        <v>114408.97</v>
      </c>
      <c r="E9275" s="1">
        <v>226442.76</v>
      </c>
    </row>
    <row r="9276" spans="1:5" hidden="1">
      <c r="A9276" s="1">
        <v>2004</v>
      </c>
      <c r="B9276" s="1">
        <v>59</v>
      </c>
      <c r="C9276" s="1">
        <v>103782.92</v>
      </c>
      <c r="D9276" s="1">
        <v>105808.17</v>
      </c>
      <c r="E9276" s="1">
        <v>209591.08</v>
      </c>
    </row>
    <row r="9277" spans="1:5" hidden="1">
      <c r="A9277" s="1">
        <v>2004</v>
      </c>
      <c r="B9277" s="1">
        <v>60</v>
      </c>
      <c r="C9277" s="1">
        <v>98328.18</v>
      </c>
      <c r="D9277" s="1">
        <v>99813.75</v>
      </c>
      <c r="E9277" s="1">
        <v>198141.93</v>
      </c>
    </row>
    <row r="9278" spans="1:5" hidden="1">
      <c r="A9278" s="1">
        <v>2004</v>
      </c>
      <c r="B9278" s="1">
        <v>61</v>
      </c>
      <c r="C9278" s="1">
        <v>92249.72</v>
      </c>
      <c r="D9278" s="1">
        <v>93625.51</v>
      </c>
      <c r="E9278" s="1">
        <v>185875.23</v>
      </c>
    </row>
    <row r="9279" spans="1:5" hidden="1">
      <c r="A9279" s="1">
        <v>2004</v>
      </c>
      <c r="B9279" s="1">
        <v>62</v>
      </c>
      <c r="C9279" s="1">
        <v>88159.53</v>
      </c>
      <c r="D9279" s="1">
        <v>89483.72</v>
      </c>
      <c r="E9279" s="1">
        <v>177643.25</v>
      </c>
    </row>
    <row r="9280" spans="1:5" hidden="1">
      <c r="A9280" s="1">
        <v>2004</v>
      </c>
      <c r="B9280" s="1">
        <v>63</v>
      </c>
      <c r="C9280" s="1">
        <v>84944.14</v>
      </c>
      <c r="D9280" s="1">
        <v>85867.42</v>
      </c>
      <c r="E9280" s="1">
        <v>170811.56</v>
      </c>
    </row>
    <row r="9281" spans="1:5" hidden="1">
      <c r="A9281" s="1">
        <v>2004</v>
      </c>
      <c r="B9281" s="1">
        <v>64</v>
      </c>
      <c r="C9281" s="1">
        <v>82066.98</v>
      </c>
      <c r="D9281" s="1">
        <v>82392.53</v>
      </c>
      <c r="E9281" s="1">
        <v>164459.51</v>
      </c>
    </row>
    <row r="9282" spans="1:5" hidden="1">
      <c r="A9282" s="1">
        <v>2004</v>
      </c>
      <c r="B9282" s="1">
        <v>65</v>
      </c>
      <c r="C9282" s="1">
        <v>79735.11</v>
      </c>
      <c r="D9282" s="1">
        <v>79121.5</v>
      </c>
      <c r="E9282" s="1">
        <v>158856.6</v>
      </c>
    </row>
    <row r="9283" spans="1:5" hidden="1">
      <c r="A9283" s="1">
        <v>2004</v>
      </c>
      <c r="B9283" s="1">
        <v>66</v>
      </c>
      <c r="C9283" s="1">
        <v>77066.52</v>
      </c>
      <c r="D9283" s="1">
        <v>75752.95</v>
      </c>
      <c r="E9283" s="1">
        <v>152819.47</v>
      </c>
    </row>
    <row r="9284" spans="1:5" hidden="1">
      <c r="A9284" s="1">
        <v>2004</v>
      </c>
      <c r="B9284" s="1">
        <v>67</v>
      </c>
      <c r="C9284" s="1">
        <v>74713.08</v>
      </c>
      <c r="D9284" s="1">
        <v>72783.44</v>
      </c>
      <c r="E9284" s="1">
        <v>147496.51999999999</v>
      </c>
    </row>
    <row r="9285" spans="1:5" hidden="1">
      <c r="A9285" s="1">
        <v>2004</v>
      </c>
      <c r="B9285" s="1">
        <v>68</v>
      </c>
      <c r="C9285" s="1">
        <v>71779.05</v>
      </c>
      <c r="D9285" s="1">
        <v>68988.11</v>
      </c>
      <c r="E9285" s="1">
        <v>140767.17000000001</v>
      </c>
    </row>
    <row r="9286" spans="1:5" hidden="1">
      <c r="A9286" s="1">
        <v>2004</v>
      </c>
      <c r="B9286" s="1">
        <v>69</v>
      </c>
      <c r="C9286" s="1">
        <v>68268.58</v>
      </c>
      <c r="D9286" s="1">
        <v>64891.14</v>
      </c>
      <c r="E9286" s="1">
        <v>133159.72</v>
      </c>
    </row>
    <row r="9287" spans="1:5" hidden="1">
      <c r="A9287" s="1">
        <v>2004</v>
      </c>
      <c r="B9287" s="1">
        <v>70</v>
      </c>
      <c r="C9287" s="1">
        <v>65799.97</v>
      </c>
      <c r="D9287" s="1">
        <v>62142.74</v>
      </c>
      <c r="E9287" s="1">
        <v>127942.71</v>
      </c>
    </row>
    <row r="9288" spans="1:5" hidden="1">
      <c r="A9288" s="1">
        <v>2004</v>
      </c>
      <c r="B9288" s="1">
        <v>71</v>
      </c>
      <c r="C9288" s="1">
        <v>64458.68</v>
      </c>
      <c r="D9288" s="1">
        <v>60404.35</v>
      </c>
      <c r="E9288" s="1">
        <v>124863.03</v>
      </c>
    </row>
    <row r="9289" spans="1:5" hidden="1">
      <c r="A9289" s="1">
        <v>2004</v>
      </c>
      <c r="B9289" s="1">
        <v>72</v>
      </c>
      <c r="C9289" s="1">
        <v>64468.58</v>
      </c>
      <c r="D9289" s="1">
        <v>59484.39</v>
      </c>
      <c r="E9289" s="1">
        <v>123952.97</v>
      </c>
    </row>
    <row r="9290" spans="1:5" hidden="1">
      <c r="A9290" s="1">
        <v>2004</v>
      </c>
      <c r="B9290" s="1">
        <v>73</v>
      </c>
      <c r="C9290" s="1">
        <v>64730.97</v>
      </c>
      <c r="D9290" s="1">
        <v>58731.29</v>
      </c>
      <c r="E9290" s="1">
        <v>123462.25</v>
      </c>
    </row>
    <row r="9291" spans="1:5" hidden="1">
      <c r="A9291" s="1">
        <v>2004</v>
      </c>
      <c r="B9291" s="1">
        <v>74</v>
      </c>
      <c r="C9291" s="1">
        <v>64046.15</v>
      </c>
      <c r="D9291" s="1">
        <v>57186.48</v>
      </c>
      <c r="E9291" s="1">
        <v>121232.63</v>
      </c>
    </row>
    <row r="9292" spans="1:5" hidden="1">
      <c r="A9292" s="1">
        <v>2004</v>
      </c>
      <c r="B9292" s="1">
        <v>75</v>
      </c>
      <c r="C9292" s="1">
        <v>62773.23</v>
      </c>
      <c r="D9292" s="1">
        <v>54731.87</v>
      </c>
      <c r="E9292" s="1">
        <v>117505.1</v>
      </c>
    </row>
    <row r="9293" spans="1:5" hidden="1">
      <c r="A9293" s="1">
        <v>2004</v>
      </c>
      <c r="B9293" s="1">
        <v>76</v>
      </c>
      <c r="C9293" s="1">
        <v>61085.65</v>
      </c>
      <c r="D9293" s="1">
        <v>51855.32</v>
      </c>
      <c r="E9293" s="1">
        <v>112940.97</v>
      </c>
    </row>
    <row r="9294" spans="1:5" hidden="1">
      <c r="A9294" s="1">
        <v>2004</v>
      </c>
      <c r="B9294" s="1">
        <v>77</v>
      </c>
      <c r="C9294" s="1">
        <v>59425.84</v>
      </c>
      <c r="D9294" s="1">
        <v>48914.9</v>
      </c>
      <c r="E9294" s="1">
        <v>108340.74</v>
      </c>
    </row>
    <row r="9295" spans="1:5" hidden="1">
      <c r="A9295" s="1">
        <v>2004</v>
      </c>
      <c r="B9295" s="1">
        <v>78</v>
      </c>
      <c r="C9295" s="1">
        <v>57723.86</v>
      </c>
      <c r="D9295" s="1">
        <v>45632.85</v>
      </c>
      <c r="E9295" s="1">
        <v>103356.71</v>
      </c>
    </row>
    <row r="9296" spans="1:5" hidden="1">
      <c r="A9296" s="1">
        <v>2004</v>
      </c>
      <c r="B9296" s="1">
        <v>79</v>
      </c>
      <c r="C9296" s="1">
        <v>55100.959999999999</v>
      </c>
      <c r="D9296" s="1">
        <v>41635.040000000001</v>
      </c>
      <c r="E9296" s="1">
        <v>96735.99</v>
      </c>
    </row>
    <row r="9297" spans="1:5" hidden="1">
      <c r="A9297" s="1">
        <v>2004</v>
      </c>
      <c r="B9297" s="1">
        <v>80</v>
      </c>
      <c r="C9297" s="1">
        <v>51739.76</v>
      </c>
      <c r="D9297" s="1">
        <v>36764.76</v>
      </c>
      <c r="E9297" s="1">
        <v>88504.52</v>
      </c>
    </row>
    <row r="9298" spans="1:5" hidden="1">
      <c r="A9298" s="1">
        <v>2004</v>
      </c>
      <c r="B9298" s="1">
        <v>81</v>
      </c>
      <c r="C9298" s="1">
        <v>49126.3</v>
      </c>
      <c r="D9298" s="1">
        <v>33357.49</v>
      </c>
      <c r="E9298" s="1">
        <v>82483.789999999994</v>
      </c>
    </row>
    <row r="9299" spans="1:5" hidden="1">
      <c r="A9299" s="1">
        <v>2004</v>
      </c>
      <c r="B9299" s="1">
        <v>82</v>
      </c>
      <c r="C9299" s="1">
        <v>45873.54</v>
      </c>
      <c r="D9299" s="1">
        <v>29717.37</v>
      </c>
      <c r="E9299" s="1">
        <v>75590.91</v>
      </c>
    </row>
    <row r="9300" spans="1:5" hidden="1">
      <c r="A9300" s="1">
        <v>2004</v>
      </c>
      <c r="B9300" s="1">
        <v>83</v>
      </c>
      <c r="C9300" s="1">
        <v>42429.38</v>
      </c>
      <c r="D9300" s="1">
        <v>26447.21</v>
      </c>
      <c r="E9300" s="1">
        <v>68876.59</v>
      </c>
    </row>
    <row r="9301" spans="1:5" hidden="1">
      <c r="A9301" s="1">
        <v>2004</v>
      </c>
      <c r="B9301" s="1">
        <v>84</v>
      </c>
      <c r="C9301" s="1">
        <v>36360.629999999997</v>
      </c>
      <c r="D9301" s="1">
        <v>21662.799999999999</v>
      </c>
      <c r="E9301" s="1">
        <v>58023.43</v>
      </c>
    </row>
    <row r="9302" spans="1:5" hidden="1">
      <c r="A9302" s="1">
        <v>2004</v>
      </c>
      <c r="B9302" s="1">
        <v>85</v>
      </c>
      <c r="C9302" s="1">
        <v>30264.7</v>
      </c>
      <c r="D9302" s="1">
        <v>16856.11</v>
      </c>
      <c r="E9302" s="1">
        <v>47120.81</v>
      </c>
    </row>
    <row r="9303" spans="1:5" hidden="1">
      <c r="A9303" s="1">
        <v>2004</v>
      </c>
      <c r="B9303" s="1">
        <v>86</v>
      </c>
      <c r="C9303" s="1">
        <v>27348.98</v>
      </c>
      <c r="D9303" s="1">
        <v>14338.07</v>
      </c>
      <c r="E9303" s="1">
        <v>41687.050000000003</v>
      </c>
    </row>
    <row r="9304" spans="1:5" hidden="1">
      <c r="A9304" s="1">
        <v>2004</v>
      </c>
      <c r="B9304" s="1">
        <v>87</v>
      </c>
      <c r="C9304" s="1">
        <v>24893.599999999999</v>
      </c>
      <c r="D9304" s="1">
        <v>12351.98</v>
      </c>
      <c r="E9304" s="1">
        <v>37245.58</v>
      </c>
    </row>
    <row r="9305" spans="1:5" hidden="1">
      <c r="A9305" s="1">
        <v>2004</v>
      </c>
      <c r="B9305" s="1">
        <v>88</v>
      </c>
      <c r="C9305" s="1">
        <v>22291.439999999999</v>
      </c>
      <c r="D9305" s="1">
        <v>10322.709999999999</v>
      </c>
      <c r="E9305" s="1">
        <v>32614.15</v>
      </c>
    </row>
    <row r="9306" spans="1:5" hidden="1">
      <c r="A9306" s="1">
        <v>2004</v>
      </c>
      <c r="B9306" s="1">
        <v>89</v>
      </c>
      <c r="C9306" s="1">
        <v>19558.150000000001</v>
      </c>
      <c r="D9306" s="1">
        <v>8526.6299999999992</v>
      </c>
      <c r="E9306" s="1">
        <v>28084.79</v>
      </c>
    </row>
    <row r="9307" spans="1:5" hidden="1">
      <c r="A9307" s="1">
        <v>2004</v>
      </c>
      <c r="B9307" s="1">
        <v>90</v>
      </c>
      <c r="C9307" s="1">
        <v>16392.919999999998</v>
      </c>
      <c r="D9307" s="1">
        <v>6808.75</v>
      </c>
      <c r="E9307" s="1">
        <v>23201.67</v>
      </c>
    </row>
    <row r="9308" spans="1:5" hidden="1">
      <c r="A9308" s="1">
        <v>2004</v>
      </c>
      <c r="B9308" s="1">
        <v>91</v>
      </c>
      <c r="C9308" s="1">
        <v>13292.92</v>
      </c>
      <c r="D9308" s="1">
        <v>5066.6000000000004</v>
      </c>
      <c r="E9308" s="1">
        <v>18359.53</v>
      </c>
    </row>
    <row r="9309" spans="1:5" hidden="1">
      <c r="A9309" s="1">
        <v>2004</v>
      </c>
      <c r="B9309" s="1">
        <v>92</v>
      </c>
      <c r="C9309" s="1">
        <v>10514.68</v>
      </c>
      <c r="D9309" s="1">
        <v>3702.22</v>
      </c>
      <c r="E9309" s="1">
        <v>14216.9</v>
      </c>
    </row>
    <row r="9310" spans="1:5" hidden="1">
      <c r="A9310" s="1">
        <v>2004</v>
      </c>
      <c r="B9310" s="1">
        <v>93</v>
      </c>
      <c r="C9310" s="1">
        <v>8136.34</v>
      </c>
      <c r="D9310" s="1">
        <v>2636.09</v>
      </c>
      <c r="E9310" s="1">
        <v>10772.43</v>
      </c>
    </row>
    <row r="9311" spans="1:5" hidden="1">
      <c r="A9311" s="1">
        <v>2004</v>
      </c>
      <c r="B9311" s="1">
        <v>94</v>
      </c>
      <c r="C9311" s="1">
        <v>6141.93</v>
      </c>
      <c r="D9311" s="1">
        <v>1896.18</v>
      </c>
      <c r="E9311" s="1">
        <v>8038.11</v>
      </c>
    </row>
    <row r="9312" spans="1:5" hidden="1">
      <c r="A9312" s="1">
        <v>2004</v>
      </c>
      <c r="B9312" s="1">
        <v>95</v>
      </c>
      <c r="C9312" s="1">
        <v>4521.6000000000004</v>
      </c>
      <c r="D9312" s="1">
        <v>1323.29</v>
      </c>
      <c r="E9312" s="1">
        <v>5844.89</v>
      </c>
    </row>
    <row r="9313" spans="1:5" hidden="1">
      <c r="A9313" s="1">
        <v>2004</v>
      </c>
      <c r="B9313" s="1">
        <v>96</v>
      </c>
      <c r="C9313" s="1">
        <v>3197.44</v>
      </c>
      <c r="D9313" s="1">
        <v>865.78</v>
      </c>
      <c r="E9313" s="1">
        <v>4063.22</v>
      </c>
    </row>
    <row r="9314" spans="1:5" hidden="1">
      <c r="A9314" s="1">
        <v>2004</v>
      </c>
      <c r="B9314" s="1">
        <v>97</v>
      </c>
      <c r="C9314" s="1">
        <v>2236.5700000000002</v>
      </c>
      <c r="D9314" s="1">
        <v>533.02</v>
      </c>
      <c r="E9314" s="1">
        <v>2769.58</v>
      </c>
    </row>
    <row r="9315" spans="1:5" hidden="1">
      <c r="A9315" s="1">
        <v>2004</v>
      </c>
      <c r="B9315" s="1">
        <v>98</v>
      </c>
      <c r="C9315" s="1">
        <v>1527.03</v>
      </c>
      <c r="D9315" s="1">
        <v>343.93</v>
      </c>
      <c r="E9315" s="1">
        <v>1870.96</v>
      </c>
    </row>
    <row r="9316" spans="1:5" hidden="1">
      <c r="A9316" s="1">
        <v>2004</v>
      </c>
      <c r="B9316" s="1">
        <v>99</v>
      </c>
      <c r="C9316" s="1">
        <v>1015.5</v>
      </c>
      <c r="D9316" s="1">
        <v>224.62</v>
      </c>
      <c r="E9316" s="1">
        <v>1240.1099999999999</v>
      </c>
    </row>
    <row r="9317" spans="1:5" hidden="1">
      <c r="A9317" s="1">
        <v>2004</v>
      </c>
      <c r="B9317" s="1">
        <v>100</v>
      </c>
      <c r="C9317" s="1">
        <v>636.19000000000005</v>
      </c>
      <c r="D9317" s="1">
        <v>131.52000000000001</v>
      </c>
      <c r="E9317" s="1">
        <v>767.71</v>
      </c>
    </row>
    <row r="9318" spans="1:5" hidden="1">
      <c r="A9318" s="1">
        <v>2004</v>
      </c>
      <c r="B9318" s="1">
        <v>101</v>
      </c>
      <c r="C9318" s="1">
        <v>387.62</v>
      </c>
      <c r="D9318" s="1">
        <v>75.78</v>
      </c>
      <c r="E9318" s="1">
        <v>463.4</v>
      </c>
    </row>
    <row r="9319" spans="1:5" hidden="1">
      <c r="A9319" s="1">
        <v>2004</v>
      </c>
      <c r="B9319" s="1">
        <v>102</v>
      </c>
      <c r="C9319" s="1">
        <v>232.57</v>
      </c>
      <c r="D9319" s="1">
        <v>41.99</v>
      </c>
      <c r="E9319" s="1">
        <v>274.56</v>
      </c>
    </row>
    <row r="9320" spans="1:5" hidden="1">
      <c r="A9320" s="1">
        <v>2004</v>
      </c>
      <c r="B9320" s="1">
        <v>103</v>
      </c>
      <c r="C9320" s="1">
        <v>137.32</v>
      </c>
      <c r="D9320" s="1">
        <v>23.53</v>
      </c>
      <c r="E9320" s="1">
        <v>160.84</v>
      </c>
    </row>
    <row r="9321" spans="1:5" hidden="1">
      <c r="A9321" s="1">
        <v>2004</v>
      </c>
      <c r="B9321" s="1">
        <v>104</v>
      </c>
      <c r="C9321" s="1">
        <v>76.239999999999995</v>
      </c>
      <c r="D9321" s="1">
        <v>12.03</v>
      </c>
      <c r="E9321" s="1">
        <v>88.27</v>
      </c>
    </row>
    <row r="9322" spans="1:5" hidden="1">
      <c r="A9322" s="1">
        <v>2004</v>
      </c>
      <c r="B9322" s="1">
        <v>105</v>
      </c>
      <c r="C9322" s="1">
        <v>38.630000000000003</v>
      </c>
      <c r="D9322" s="1">
        <v>5.49</v>
      </c>
      <c r="E9322" s="1">
        <v>44.13</v>
      </c>
    </row>
    <row r="9323" spans="1:5" hidden="1">
      <c r="A9323" s="1">
        <v>2004</v>
      </c>
      <c r="B9323" s="1">
        <v>106</v>
      </c>
      <c r="C9323" s="1">
        <v>20.12</v>
      </c>
      <c r="D9323" s="1">
        <v>2.5499999999999998</v>
      </c>
      <c r="E9323" s="1">
        <v>22.67</v>
      </c>
    </row>
    <row r="9324" spans="1:5" hidden="1">
      <c r="A9324" s="1">
        <v>2004</v>
      </c>
      <c r="B9324" s="1">
        <v>107</v>
      </c>
      <c r="C9324" s="1">
        <v>10</v>
      </c>
      <c r="D9324" s="1">
        <v>0.91</v>
      </c>
      <c r="E9324" s="1">
        <v>10.91</v>
      </c>
    </row>
    <row r="9325" spans="1:5" hidden="1">
      <c r="A9325" s="1">
        <v>2004</v>
      </c>
      <c r="B9325" s="1">
        <v>108</v>
      </c>
      <c r="C9325" s="1">
        <v>4.47</v>
      </c>
      <c r="D9325" s="1">
        <v>0.05</v>
      </c>
      <c r="E9325" s="1">
        <v>4.5199999999999996</v>
      </c>
    </row>
    <row r="9326" spans="1:5" hidden="1">
      <c r="A9326" s="1">
        <v>2004</v>
      </c>
      <c r="B9326" s="1">
        <v>109</v>
      </c>
      <c r="C9326" s="1">
        <v>1.7</v>
      </c>
      <c r="D9326" s="1">
        <v>0</v>
      </c>
      <c r="E9326" s="1">
        <v>1.7</v>
      </c>
    </row>
    <row r="9327" spans="1:5" hidden="1">
      <c r="A9327" s="1">
        <v>2004</v>
      </c>
      <c r="B9327" s="1" t="s">
        <v>121</v>
      </c>
      <c r="C9327" s="1">
        <v>0.36</v>
      </c>
      <c r="D9327" s="1">
        <v>0</v>
      </c>
      <c r="E9327" s="1">
        <v>0.36</v>
      </c>
    </row>
    <row r="9328" spans="1:5" hidden="1">
      <c r="A9328" s="1">
        <v>2005</v>
      </c>
      <c r="B9328" s="1">
        <v>0</v>
      </c>
      <c r="C9328" s="1">
        <v>125053.35</v>
      </c>
      <c r="D9328" s="1">
        <v>132333.94</v>
      </c>
      <c r="E9328" s="1">
        <v>257387.29</v>
      </c>
    </row>
    <row r="9329" spans="1:5" hidden="1">
      <c r="A9329" s="1">
        <v>2005</v>
      </c>
      <c r="B9329" s="1">
        <v>1</v>
      </c>
      <c r="C9329" s="1">
        <v>124097.55</v>
      </c>
      <c r="D9329" s="1">
        <v>131226.98000000001</v>
      </c>
      <c r="E9329" s="1">
        <v>255324.54</v>
      </c>
    </row>
    <row r="9330" spans="1:5" hidden="1">
      <c r="A9330" s="1">
        <v>2005</v>
      </c>
      <c r="B9330" s="1">
        <v>2</v>
      </c>
      <c r="C9330" s="1">
        <v>122995.13</v>
      </c>
      <c r="D9330" s="1">
        <v>129630.23</v>
      </c>
      <c r="E9330" s="1">
        <v>252625.36</v>
      </c>
    </row>
    <row r="9331" spans="1:5" hidden="1">
      <c r="A9331" s="1">
        <v>2005</v>
      </c>
      <c r="B9331" s="1">
        <v>3</v>
      </c>
      <c r="C9331" s="1">
        <v>124369.64</v>
      </c>
      <c r="D9331" s="1">
        <v>130967.75</v>
      </c>
      <c r="E9331" s="1">
        <v>255337.39</v>
      </c>
    </row>
    <row r="9332" spans="1:5" hidden="1">
      <c r="A9332" s="1">
        <v>2005</v>
      </c>
      <c r="B9332" s="1">
        <v>4</v>
      </c>
      <c r="C9332" s="1">
        <v>125969.43</v>
      </c>
      <c r="D9332" s="1">
        <v>132394.51</v>
      </c>
      <c r="E9332" s="1">
        <v>258363.94</v>
      </c>
    </row>
    <row r="9333" spans="1:5" hidden="1">
      <c r="A9333" s="1">
        <v>2005</v>
      </c>
      <c r="B9333" s="1">
        <v>5</v>
      </c>
      <c r="C9333" s="1">
        <v>127379.29</v>
      </c>
      <c r="D9333" s="1">
        <v>133761.51</v>
      </c>
      <c r="E9333" s="1">
        <v>261140.8</v>
      </c>
    </row>
    <row r="9334" spans="1:5" hidden="1">
      <c r="A9334" s="1">
        <v>2005</v>
      </c>
      <c r="B9334" s="1">
        <v>6</v>
      </c>
      <c r="C9334" s="1">
        <v>128103.73</v>
      </c>
      <c r="D9334" s="1">
        <v>134689.97</v>
      </c>
      <c r="E9334" s="1">
        <v>262793.7</v>
      </c>
    </row>
    <row r="9335" spans="1:5" hidden="1">
      <c r="A9335" s="1">
        <v>2005</v>
      </c>
      <c r="B9335" s="1">
        <v>7</v>
      </c>
      <c r="C9335" s="1">
        <v>128352.36</v>
      </c>
      <c r="D9335" s="1">
        <v>135159.64000000001</v>
      </c>
      <c r="E9335" s="1">
        <v>263512</v>
      </c>
    </row>
    <row r="9336" spans="1:5" hidden="1">
      <c r="A9336" s="1">
        <v>2005</v>
      </c>
      <c r="B9336" s="1">
        <v>8</v>
      </c>
      <c r="C9336" s="1">
        <v>129865.17</v>
      </c>
      <c r="D9336" s="1">
        <v>136900.26999999999</v>
      </c>
      <c r="E9336" s="1">
        <v>266765.44</v>
      </c>
    </row>
    <row r="9337" spans="1:5" hidden="1">
      <c r="A9337" s="1">
        <v>2005</v>
      </c>
      <c r="B9337" s="1">
        <v>9</v>
      </c>
      <c r="C9337" s="1">
        <v>130360.51</v>
      </c>
      <c r="D9337" s="1">
        <v>137429.96</v>
      </c>
      <c r="E9337" s="1">
        <v>267790.46999999997</v>
      </c>
    </row>
    <row r="9338" spans="1:5" hidden="1">
      <c r="A9338" s="1">
        <v>2005</v>
      </c>
      <c r="B9338" s="1">
        <v>10</v>
      </c>
      <c r="C9338" s="1">
        <v>133609.19</v>
      </c>
      <c r="D9338" s="1">
        <v>140910.46</v>
      </c>
      <c r="E9338" s="1">
        <v>274519.64</v>
      </c>
    </row>
    <row r="9339" spans="1:5" hidden="1">
      <c r="A9339" s="1">
        <v>2005</v>
      </c>
      <c r="B9339" s="1">
        <v>11</v>
      </c>
      <c r="C9339" s="1">
        <v>134116.03</v>
      </c>
      <c r="D9339" s="1">
        <v>141621.62</v>
      </c>
      <c r="E9339" s="1">
        <v>275737.65999999997</v>
      </c>
    </row>
    <row r="9340" spans="1:5" hidden="1">
      <c r="A9340" s="1">
        <v>2005</v>
      </c>
      <c r="B9340" s="1">
        <v>12</v>
      </c>
      <c r="C9340" s="1">
        <v>134494.57999999999</v>
      </c>
      <c r="D9340" s="1">
        <v>141873.37</v>
      </c>
      <c r="E9340" s="1">
        <v>276367.96000000002</v>
      </c>
    </row>
    <row r="9341" spans="1:5" hidden="1">
      <c r="A9341" s="1">
        <v>2005</v>
      </c>
      <c r="B9341" s="1">
        <v>13</v>
      </c>
      <c r="C9341" s="1">
        <v>135371.9</v>
      </c>
      <c r="D9341" s="1">
        <v>142750.04</v>
      </c>
      <c r="E9341" s="1">
        <v>278121.94</v>
      </c>
    </row>
    <row r="9342" spans="1:5" hidden="1">
      <c r="A9342" s="1">
        <v>2005</v>
      </c>
      <c r="B9342" s="1">
        <v>14</v>
      </c>
      <c r="C9342" s="1">
        <v>136131.87</v>
      </c>
      <c r="D9342" s="1">
        <v>143796.96</v>
      </c>
      <c r="E9342" s="1">
        <v>279928.83</v>
      </c>
    </row>
    <row r="9343" spans="1:5" hidden="1">
      <c r="A9343" s="1">
        <v>2005</v>
      </c>
      <c r="B9343" s="1">
        <v>15</v>
      </c>
      <c r="C9343" s="1">
        <v>135437.38</v>
      </c>
      <c r="D9343" s="1">
        <v>143124.76</v>
      </c>
      <c r="E9343" s="1">
        <v>278562.14</v>
      </c>
    </row>
    <row r="9344" spans="1:5" hidden="1">
      <c r="A9344" s="1">
        <v>2005</v>
      </c>
      <c r="B9344" s="1">
        <v>16</v>
      </c>
      <c r="C9344" s="1">
        <v>133575.82999999999</v>
      </c>
      <c r="D9344" s="1">
        <v>140668.01999999999</v>
      </c>
      <c r="E9344" s="1">
        <v>274243.84999999998</v>
      </c>
    </row>
    <row r="9345" spans="1:5" hidden="1">
      <c r="A9345" s="1">
        <v>2005</v>
      </c>
      <c r="B9345" s="1">
        <v>17</v>
      </c>
      <c r="C9345" s="1">
        <v>132543.07</v>
      </c>
      <c r="D9345" s="1">
        <v>138927.1</v>
      </c>
      <c r="E9345" s="1">
        <v>271470.18</v>
      </c>
    </row>
    <row r="9346" spans="1:5" hidden="1">
      <c r="A9346" s="1">
        <v>2005</v>
      </c>
      <c r="B9346" s="1">
        <v>18</v>
      </c>
      <c r="C9346" s="1">
        <v>134905.5</v>
      </c>
      <c r="D9346" s="1">
        <v>140812.71</v>
      </c>
      <c r="E9346" s="1">
        <v>275718.21000000002</v>
      </c>
    </row>
    <row r="9347" spans="1:5" hidden="1">
      <c r="A9347" s="1">
        <v>2005</v>
      </c>
      <c r="B9347" s="1">
        <v>19</v>
      </c>
      <c r="C9347" s="1">
        <v>136894.57</v>
      </c>
      <c r="D9347" s="1">
        <v>142084.47</v>
      </c>
      <c r="E9347" s="1">
        <v>278979.05</v>
      </c>
    </row>
    <row r="9348" spans="1:5">
      <c r="A9348" s="1">
        <v>2005</v>
      </c>
      <c r="B9348" s="1">
        <v>20</v>
      </c>
      <c r="C9348" s="1">
        <v>139443.32</v>
      </c>
      <c r="D9348" s="1">
        <v>144059.01999999999</v>
      </c>
      <c r="E9348" s="1">
        <v>283502.34999999998</v>
      </c>
    </row>
    <row r="9349" spans="1:5">
      <c r="A9349" s="1">
        <v>2005</v>
      </c>
      <c r="B9349" s="1">
        <v>21</v>
      </c>
      <c r="C9349" s="1">
        <v>139350.10999999999</v>
      </c>
      <c r="D9349" s="1">
        <v>144025.01999999999</v>
      </c>
      <c r="E9349" s="1">
        <v>283375.14</v>
      </c>
    </row>
    <row r="9350" spans="1:5">
      <c r="A9350" s="1">
        <v>2005</v>
      </c>
      <c r="B9350" s="1">
        <v>22</v>
      </c>
      <c r="C9350" s="1">
        <v>140347.18</v>
      </c>
      <c r="D9350" s="1">
        <v>145491.47</v>
      </c>
      <c r="E9350" s="1">
        <v>285838.65000000002</v>
      </c>
    </row>
    <row r="9351" spans="1:5">
      <c r="A9351" s="1">
        <v>2005</v>
      </c>
      <c r="B9351" s="1">
        <v>23</v>
      </c>
      <c r="C9351" s="1">
        <v>138826.89000000001</v>
      </c>
      <c r="D9351" s="1">
        <v>144305.92000000001</v>
      </c>
      <c r="E9351" s="1">
        <v>283132.79999999999</v>
      </c>
    </row>
    <row r="9352" spans="1:5">
      <c r="A9352" s="1">
        <v>2005</v>
      </c>
      <c r="B9352" s="1">
        <v>24</v>
      </c>
      <c r="C9352" s="1">
        <v>136965.78</v>
      </c>
      <c r="D9352" s="1">
        <v>142230.71</v>
      </c>
      <c r="E9352" s="1">
        <v>279196.5</v>
      </c>
    </row>
    <row r="9353" spans="1:5">
      <c r="A9353" s="1">
        <v>2005</v>
      </c>
      <c r="B9353" s="1">
        <v>25</v>
      </c>
      <c r="C9353" s="1">
        <v>134094.01</v>
      </c>
      <c r="D9353" s="1">
        <v>138277.82</v>
      </c>
      <c r="E9353" s="1">
        <v>272371.83</v>
      </c>
    </row>
    <row r="9354" spans="1:5">
      <c r="A9354" s="1">
        <v>2005</v>
      </c>
      <c r="B9354" s="1">
        <v>26</v>
      </c>
      <c r="C9354" s="1">
        <v>133925.5</v>
      </c>
      <c r="D9354" s="1">
        <v>136570.32999999999</v>
      </c>
      <c r="E9354" s="1">
        <v>270495.83</v>
      </c>
    </row>
    <row r="9355" spans="1:5">
      <c r="A9355" s="1">
        <v>2005</v>
      </c>
      <c r="B9355" s="1">
        <v>27</v>
      </c>
      <c r="C9355" s="1">
        <v>133969.22</v>
      </c>
      <c r="D9355" s="1">
        <v>135351.64000000001</v>
      </c>
      <c r="E9355" s="1">
        <v>269320.84999999998</v>
      </c>
    </row>
    <row r="9356" spans="1:5">
      <c r="A9356" s="1">
        <v>2005</v>
      </c>
      <c r="B9356" s="1">
        <v>28</v>
      </c>
      <c r="C9356" s="1">
        <v>134878.92000000001</v>
      </c>
      <c r="D9356" s="1">
        <v>135401.04999999999</v>
      </c>
      <c r="E9356" s="1">
        <v>270279.96999999997</v>
      </c>
    </row>
    <row r="9357" spans="1:5">
      <c r="A9357" s="1">
        <v>2005</v>
      </c>
      <c r="B9357" s="1">
        <v>29</v>
      </c>
      <c r="C9357" s="1">
        <v>137313.67000000001</v>
      </c>
      <c r="D9357" s="1">
        <v>137329.26</v>
      </c>
      <c r="E9357" s="1">
        <v>274642.93</v>
      </c>
    </row>
    <row r="9358" spans="1:5">
      <c r="A9358" s="1">
        <v>2005</v>
      </c>
      <c r="B9358" s="1">
        <v>30</v>
      </c>
      <c r="C9358" s="1">
        <v>141004.28</v>
      </c>
      <c r="D9358" s="1">
        <v>140384.84</v>
      </c>
      <c r="E9358" s="1">
        <v>281389.11</v>
      </c>
    </row>
    <row r="9359" spans="1:5">
      <c r="A9359" s="1">
        <v>2005</v>
      </c>
      <c r="B9359" s="1">
        <v>31</v>
      </c>
      <c r="C9359" s="1">
        <v>145436.82999999999</v>
      </c>
      <c r="D9359" s="1">
        <v>143995.41</v>
      </c>
      <c r="E9359" s="1">
        <v>289432.24</v>
      </c>
    </row>
    <row r="9360" spans="1:5">
      <c r="A9360" s="1">
        <v>2005</v>
      </c>
      <c r="B9360" s="1">
        <v>32</v>
      </c>
      <c r="C9360" s="1">
        <v>151366.39999999999</v>
      </c>
      <c r="D9360" s="1">
        <v>149104.71</v>
      </c>
      <c r="E9360" s="1">
        <v>300471.11</v>
      </c>
    </row>
    <row r="9361" spans="1:5">
      <c r="A9361" s="1">
        <v>2005</v>
      </c>
      <c r="B9361" s="1">
        <v>33</v>
      </c>
      <c r="C9361" s="1">
        <v>156868.91</v>
      </c>
      <c r="D9361" s="1">
        <v>154131.5</v>
      </c>
      <c r="E9361" s="1">
        <v>311000.42</v>
      </c>
    </row>
    <row r="9362" spans="1:5">
      <c r="A9362" s="1">
        <v>2005</v>
      </c>
      <c r="B9362" s="1">
        <v>34</v>
      </c>
      <c r="C9362" s="1">
        <v>160001.43</v>
      </c>
      <c r="D9362" s="1">
        <v>157378.01999999999</v>
      </c>
      <c r="E9362" s="1">
        <v>317379.44</v>
      </c>
    </row>
    <row r="9363" spans="1:5">
      <c r="A9363" s="1">
        <v>2005</v>
      </c>
      <c r="B9363" s="1">
        <v>35</v>
      </c>
      <c r="C9363" s="1">
        <v>152503.18</v>
      </c>
      <c r="D9363" s="1">
        <v>150495.93</v>
      </c>
      <c r="E9363" s="1">
        <v>302999.11</v>
      </c>
    </row>
    <row r="9364" spans="1:5">
      <c r="A9364" s="1">
        <v>2005</v>
      </c>
      <c r="B9364" s="1">
        <v>36</v>
      </c>
      <c r="C9364" s="1">
        <v>150796.60999999999</v>
      </c>
      <c r="D9364" s="1">
        <v>149052.70000000001</v>
      </c>
      <c r="E9364" s="1">
        <v>299849.31</v>
      </c>
    </row>
    <row r="9365" spans="1:5">
      <c r="A9365" s="1">
        <v>2005</v>
      </c>
      <c r="B9365" s="1">
        <v>37</v>
      </c>
      <c r="C9365" s="1">
        <v>146032.45000000001</v>
      </c>
      <c r="D9365" s="1">
        <v>144294.10999999999</v>
      </c>
      <c r="E9365" s="1">
        <v>290326.56</v>
      </c>
    </row>
    <row r="9366" spans="1:5">
      <c r="A9366" s="1">
        <v>2005</v>
      </c>
      <c r="B9366" s="1">
        <v>38</v>
      </c>
      <c r="C9366" s="1">
        <v>145699.97</v>
      </c>
      <c r="D9366" s="1">
        <v>144064.51999999999</v>
      </c>
      <c r="E9366" s="1">
        <v>289764.49</v>
      </c>
    </row>
    <row r="9367" spans="1:5">
      <c r="A9367" s="1">
        <v>2005</v>
      </c>
      <c r="B9367" s="1">
        <v>39</v>
      </c>
      <c r="C9367" s="1">
        <v>145887.57999999999</v>
      </c>
      <c r="D9367" s="1">
        <v>143913.19</v>
      </c>
      <c r="E9367" s="1">
        <v>289800.78000000003</v>
      </c>
    </row>
    <row r="9368" spans="1:5">
      <c r="A9368" s="1">
        <v>2005</v>
      </c>
      <c r="B9368" s="1">
        <v>40</v>
      </c>
      <c r="C9368" s="1">
        <v>148533.48000000001</v>
      </c>
      <c r="D9368" s="1">
        <v>146556.04999999999</v>
      </c>
      <c r="E9368" s="1">
        <v>295089.53999999998</v>
      </c>
    </row>
    <row r="9369" spans="1:5">
      <c r="A9369" s="1">
        <v>2005</v>
      </c>
      <c r="B9369" s="1">
        <v>41</v>
      </c>
      <c r="C9369" s="1">
        <v>152640.51999999999</v>
      </c>
      <c r="D9369" s="1">
        <v>150710.14000000001</v>
      </c>
      <c r="E9369" s="1">
        <v>303350.65999999997</v>
      </c>
    </row>
    <row r="9370" spans="1:5">
      <c r="A9370" s="1">
        <v>2005</v>
      </c>
      <c r="B9370" s="1">
        <v>42</v>
      </c>
      <c r="C9370" s="1">
        <v>155511.70000000001</v>
      </c>
      <c r="D9370" s="1">
        <v>153487.54999999999</v>
      </c>
      <c r="E9370" s="1">
        <v>308999.26</v>
      </c>
    </row>
    <row r="9371" spans="1:5">
      <c r="A9371" s="1">
        <v>2005</v>
      </c>
      <c r="B9371" s="1">
        <v>43</v>
      </c>
      <c r="C9371" s="1">
        <v>156466.79</v>
      </c>
      <c r="D9371" s="1">
        <v>154199.15</v>
      </c>
      <c r="E9371" s="1">
        <v>310665.93</v>
      </c>
    </row>
    <row r="9372" spans="1:5">
      <c r="A9372" s="1">
        <v>2005</v>
      </c>
      <c r="B9372" s="1">
        <v>44</v>
      </c>
      <c r="C9372" s="1">
        <v>154959.67999999999</v>
      </c>
      <c r="D9372" s="1">
        <v>152140.6</v>
      </c>
      <c r="E9372" s="1">
        <v>307100.28000000003</v>
      </c>
    </row>
    <row r="9373" spans="1:5">
      <c r="A9373" s="1">
        <v>2005</v>
      </c>
      <c r="B9373" s="1">
        <v>45</v>
      </c>
      <c r="C9373" s="1">
        <v>152335.43</v>
      </c>
      <c r="D9373" s="1">
        <v>149255.6</v>
      </c>
      <c r="E9373" s="1">
        <v>301591.03000000003</v>
      </c>
    </row>
    <row r="9374" spans="1:5">
      <c r="A9374" s="1">
        <v>2005</v>
      </c>
      <c r="B9374" s="1">
        <v>46</v>
      </c>
      <c r="C9374" s="1">
        <v>149198</v>
      </c>
      <c r="D9374" s="1">
        <v>146238.48000000001</v>
      </c>
      <c r="E9374" s="1">
        <v>295436.46999999997</v>
      </c>
    </row>
    <row r="9375" spans="1:5">
      <c r="A9375" s="1">
        <v>2005</v>
      </c>
      <c r="B9375" s="1">
        <v>47</v>
      </c>
      <c r="C9375" s="1">
        <v>145879.25</v>
      </c>
      <c r="D9375" s="1">
        <v>143157.54</v>
      </c>
      <c r="E9375" s="1">
        <v>289036.78999999998</v>
      </c>
    </row>
    <row r="9376" spans="1:5">
      <c r="A9376" s="1">
        <v>2005</v>
      </c>
      <c r="B9376" s="1">
        <v>48</v>
      </c>
      <c r="C9376" s="1">
        <v>143266.69</v>
      </c>
      <c r="D9376" s="1">
        <v>141221.21</v>
      </c>
      <c r="E9376" s="1">
        <v>284487.89</v>
      </c>
    </row>
    <row r="9377" spans="1:5">
      <c r="A9377" s="1">
        <v>2005</v>
      </c>
      <c r="B9377" s="1">
        <v>49</v>
      </c>
      <c r="C9377" s="1">
        <v>141051.18</v>
      </c>
      <c r="D9377" s="1">
        <v>139573.66</v>
      </c>
      <c r="E9377" s="1">
        <v>280624.84000000003</v>
      </c>
    </row>
    <row r="9378" spans="1:5">
      <c r="A9378" s="1">
        <v>2005</v>
      </c>
      <c r="B9378" s="1">
        <v>50</v>
      </c>
      <c r="C9378" s="1">
        <v>138071.35999999999</v>
      </c>
      <c r="D9378" s="1">
        <v>136267.68</v>
      </c>
      <c r="E9378" s="1">
        <v>274339.03999999998</v>
      </c>
    </row>
    <row r="9379" spans="1:5">
      <c r="A9379" s="1">
        <v>2005</v>
      </c>
      <c r="B9379" s="1">
        <v>51</v>
      </c>
      <c r="C9379" s="1">
        <v>135426.5</v>
      </c>
      <c r="D9379" s="1">
        <v>133567.35</v>
      </c>
      <c r="E9379" s="1">
        <v>268993.84999999998</v>
      </c>
    </row>
    <row r="9380" spans="1:5">
      <c r="A9380" s="1">
        <v>2005</v>
      </c>
      <c r="B9380" s="1">
        <v>52</v>
      </c>
      <c r="C9380" s="1">
        <v>133430.66</v>
      </c>
      <c r="D9380" s="1">
        <v>132027.48000000001</v>
      </c>
      <c r="E9380" s="1">
        <v>265458.14</v>
      </c>
    </row>
    <row r="9381" spans="1:5">
      <c r="A9381" s="1">
        <v>2005</v>
      </c>
      <c r="B9381" s="1">
        <v>53</v>
      </c>
      <c r="C9381" s="1">
        <v>131101.41</v>
      </c>
      <c r="D9381" s="1">
        <v>130091.66</v>
      </c>
      <c r="E9381" s="1">
        <v>261193.07</v>
      </c>
    </row>
    <row r="9382" spans="1:5">
      <c r="A9382" s="1">
        <v>2005</v>
      </c>
      <c r="B9382" s="1">
        <v>54</v>
      </c>
      <c r="C9382" s="1">
        <v>129141.52</v>
      </c>
      <c r="D9382" s="1">
        <v>128159.33</v>
      </c>
      <c r="E9382" s="1">
        <v>257300.84</v>
      </c>
    </row>
    <row r="9383" spans="1:5">
      <c r="A9383" s="1">
        <v>2005</v>
      </c>
      <c r="B9383" s="1">
        <v>55</v>
      </c>
      <c r="C9383" s="1">
        <v>127043.98</v>
      </c>
      <c r="D9383" s="1">
        <v>126416.07</v>
      </c>
      <c r="E9383" s="1">
        <v>253460.04</v>
      </c>
    </row>
    <row r="9384" spans="1:5">
      <c r="A9384" s="1">
        <v>2005</v>
      </c>
      <c r="B9384" s="1">
        <v>56</v>
      </c>
      <c r="C9384" s="1">
        <v>124664.82</v>
      </c>
      <c r="D9384" s="1">
        <v>124924.95</v>
      </c>
      <c r="E9384" s="1">
        <v>249589.77</v>
      </c>
    </row>
    <row r="9385" spans="1:5">
      <c r="A9385" s="1">
        <v>2005</v>
      </c>
      <c r="B9385" s="1">
        <v>57</v>
      </c>
      <c r="C9385" s="1">
        <v>124749.73</v>
      </c>
      <c r="D9385" s="1">
        <v>125891.37</v>
      </c>
      <c r="E9385" s="1">
        <v>250641.09</v>
      </c>
    </row>
    <row r="9386" spans="1:5">
      <c r="A9386" s="1">
        <v>2005</v>
      </c>
      <c r="B9386" s="1">
        <v>58</v>
      </c>
      <c r="C9386" s="1">
        <v>121885.19</v>
      </c>
      <c r="D9386" s="1">
        <v>123614.5</v>
      </c>
      <c r="E9386" s="1">
        <v>245499.69</v>
      </c>
    </row>
    <row r="9387" spans="1:5">
      <c r="A9387" s="1">
        <v>2005</v>
      </c>
      <c r="B9387" s="1">
        <v>59</v>
      </c>
      <c r="C9387" s="1">
        <v>111725.53</v>
      </c>
      <c r="D9387" s="1">
        <v>113678.07</v>
      </c>
      <c r="E9387" s="1">
        <v>225403.6</v>
      </c>
    </row>
    <row r="9388" spans="1:5" hidden="1">
      <c r="A9388" s="1">
        <v>2005</v>
      </c>
      <c r="B9388" s="1">
        <v>60</v>
      </c>
      <c r="C9388" s="1">
        <v>103555.86</v>
      </c>
      <c r="D9388" s="1">
        <v>105050.19</v>
      </c>
      <c r="E9388" s="1">
        <v>208606.05</v>
      </c>
    </row>
    <row r="9389" spans="1:5" hidden="1">
      <c r="A9389" s="1">
        <v>2005</v>
      </c>
      <c r="B9389" s="1">
        <v>61</v>
      </c>
      <c r="C9389" s="1">
        <v>98164.84</v>
      </c>
      <c r="D9389" s="1">
        <v>98954.91</v>
      </c>
      <c r="E9389" s="1">
        <v>197119.75</v>
      </c>
    </row>
    <row r="9390" spans="1:5" hidden="1">
      <c r="A9390" s="1">
        <v>2005</v>
      </c>
      <c r="B9390" s="1">
        <v>62</v>
      </c>
      <c r="C9390" s="1">
        <v>92094.75</v>
      </c>
      <c r="D9390" s="1">
        <v>92784.22</v>
      </c>
      <c r="E9390" s="1">
        <v>184878.96</v>
      </c>
    </row>
    <row r="9391" spans="1:5" hidden="1">
      <c r="A9391" s="1">
        <v>2005</v>
      </c>
      <c r="B9391" s="1">
        <v>63</v>
      </c>
      <c r="C9391" s="1">
        <v>87904.08</v>
      </c>
      <c r="D9391" s="1">
        <v>88558.47</v>
      </c>
      <c r="E9391" s="1">
        <v>176462.55</v>
      </c>
    </row>
    <row r="9392" spans="1:5" hidden="1">
      <c r="A9392" s="1">
        <v>2005</v>
      </c>
      <c r="B9392" s="1">
        <v>64</v>
      </c>
      <c r="C9392" s="1">
        <v>84465.54</v>
      </c>
      <c r="D9392" s="1">
        <v>84844.84</v>
      </c>
      <c r="E9392" s="1">
        <v>169310.37</v>
      </c>
    </row>
    <row r="9393" spans="1:5" hidden="1">
      <c r="A9393" s="1">
        <v>2005</v>
      </c>
      <c r="B9393" s="1">
        <v>65</v>
      </c>
      <c r="C9393" s="1">
        <v>81553.8</v>
      </c>
      <c r="D9393" s="1">
        <v>81218.77</v>
      </c>
      <c r="E9393" s="1">
        <v>162772.57</v>
      </c>
    </row>
    <row r="9394" spans="1:5" hidden="1">
      <c r="A9394" s="1">
        <v>2005</v>
      </c>
      <c r="B9394" s="1">
        <v>66</v>
      </c>
      <c r="C9394" s="1">
        <v>79074.600000000006</v>
      </c>
      <c r="D9394" s="1">
        <v>77823.570000000007</v>
      </c>
      <c r="E9394" s="1">
        <v>156898.17000000001</v>
      </c>
    </row>
    <row r="9395" spans="1:5" hidden="1">
      <c r="A9395" s="1">
        <v>2005</v>
      </c>
      <c r="B9395" s="1">
        <v>67</v>
      </c>
      <c r="C9395" s="1">
        <v>76328</v>
      </c>
      <c r="D9395" s="1">
        <v>74374.36</v>
      </c>
      <c r="E9395" s="1">
        <v>150702.37</v>
      </c>
    </row>
    <row r="9396" spans="1:5" hidden="1">
      <c r="A9396" s="1">
        <v>2005</v>
      </c>
      <c r="B9396" s="1">
        <v>68</v>
      </c>
      <c r="C9396" s="1">
        <v>73880.52</v>
      </c>
      <c r="D9396" s="1">
        <v>71319.39</v>
      </c>
      <c r="E9396" s="1">
        <v>145199.91</v>
      </c>
    </row>
    <row r="9397" spans="1:5" hidden="1">
      <c r="A9397" s="1">
        <v>2005</v>
      </c>
      <c r="B9397" s="1">
        <v>69</v>
      </c>
      <c r="C9397" s="1">
        <v>70837.22</v>
      </c>
      <c r="D9397" s="1">
        <v>67584.800000000003</v>
      </c>
      <c r="E9397" s="1">
        <v>138422.01</v>
      </c>
    </row>
    <row r="9398" spans="1:5" hidden="1">
      <c r="A9398" s="1">
        <v>2005</v>
      </c>
      <c r="B9398" s="1">
        <v>70</v>
      </c>
      <c r="C9398" s="1">
        <v>67426.17</v>
      </c>
      <c r="D9398" s="1">
        <v>63589.19</v>
      </c>
      <c r="E9398" s="1">
        <v>131015.36</v>
      </c>
    </row>
    <row r="9399" spans="1:5" hidden="1">
      <c r="A9399" s="1">
        <v>2005</v>
      </c>
      <c r="B9399" s="1">
        <v>71</v>
      </c>
      <c r="C9399" s="1">
        <v>64977.21</v>
      </c>
      <c r="D9399" s="1">
        <v>60811.83</v>
      </c>
      <c r="E9399" s="1">
        <v>125789.04</v>
      </c>
    </row>
    <row r="9400" spans="1:5" hidden="1">
      <c r="A9400" s="1">
        <v>2005</v>
      </c>
      <c r="B9400" s="1">
        <v>72</v>
      </c>
      <c r="C9400" s="1">
        <v>63547.59</v>
      </c>
      <c r="D9400" s="1">
        <v>58979.82</v>
      </c>
      <c r="E9400" s="1">
        <v>122527.41</v>
      </c>
    </row>
    <row r="9401" spans="1:5" hidden="1">
      <c r="A9401" s="1">
        <v>2005</v>
      </c>
      <c r="B9401" s="1">
        <v>73</v>
      </c>
      <c r="C9401" s="1">
        <v>63343.199999999997</v>
      </c>
      <c r="D9401" s="1">
        <v>57801.07</v>
      </c>
      <c r="E9401" s="1">
        <v>121144.28</v>
      </c>
    </row>
    <row r="9402" spans="1:5" hidden="1">
      <c r="A9402" s="1">
        <v>2005</v>
      </c>
      <c r="B9402" s="1">
        <v>74</v>
      </c>
      <c r="C9402" s="1">
        <v>63434.37</v>
      </c>
      <c r="D9402" s="1">
        <v>56876.69</v>
      </c>
      <c r="E9402" s="1">
        <v>120311.06</v>
      </c>
    </row>
    <row r="9403" spans="1:5" hidden="1">
      <c r="A9403" s="1">
        <v>2005</v>
      </c>
      <c r="B9403" s="1">
        <v>75</v>
      </c>
      <c r="C9403" s="1">
        <v>62727.82</v>
      </c>
      <c r="D9403" s="1">
        <v>55134.37</v>
      </c>
      <c r="E9403" s="1">
        <v>117862.19</v>
      </c>
    </row>
    <row r="9404" spans="1:5" hidden="1">
      <c r="A9404" s="1">
        <v>2005</v>
      </c>
      <c r="B9404" s="1">
        <v>76</v>
      </c>
      <c r="C9404" s="1">
        <v>61268.56</v>
      </c>
      <c r="D9404" s="1">
        <v>52528.99</v>
      </c>
      <c r="E9404" s="1">
        <v>113797.55</v>
      </c>
    </row>
    <row r="9405" spans="1:5" hidden="1">
      <c r="A9405" s="1">
        <v>2005</v>
      </c>
      <c r="B9405" s="1">
        <v>77</v>
      </c>
      <c r="C9405" s="1">
        <v>59353.36</v>
      </c>
      <c r="D9405" s="1">
        <v>49582.46</v>
      </c>
      <c r="E9405" s="1">
        <v>108935.82</v>
      </c>
    </row>
    <row r="9406" spans="1:5" hidden="1">
      <c r="A9406" s="1">
        <v>2005</v>
      </c>
      <c r="B9406" s="1">
        <v>78</v>
      </c>
      <c r="C9406" s="1">
        <v>57580.6</v>
      </c>
      <c r="D9406" s="1">
        <v>46535.54</v>
      </c>
      <c r="E9406" s="1">
        <v>104116.14</v>
      </c>
    </row>
    <row r="9407" spans="1:5" hidden="1">
      <c r="A9407" s="1">
        <v>2005</v>
      </c>
      <c r="B9407" s="1">
        <v>79</v>
      </c>
      <c r="C9407" s="1">
        <v>55695.63</v>
      </c>
      <c r="D9407" s="1">
        <v>43139.15</v>
      </c>
      <c r="E9407" s="1">
        <v>98834.78</v>
      </c>
    </row>
    <row r="9408" spans="1:5" hidden="1">
      <c r="A9408" s="1">
        <v>2005</v>
      </c>
      <c r="B9408" s="1">
        <v>80</v>
      </c>
      <c r="C9408" s="1">
        <v>52881.38</v>
      </c>
      <c r="D9408" s="1">
        <v>38391.519999999997</v>
      </c>
      <c r="E9408" s="1">
        <v>91272.9</v>
      </c>
    </row>
    <row r="9409" spans="1:5" hidden="1">
      <c r="A9409" s="1">
        <v>2005</v>
      </c>
      <c r="B9409" s="1">
        <v>81</v>
      </c>
      <c r="C9409" s="1">
        <v>49603.63</v>
      </c>
      <c r="D9409" s="1">
        <v>34406.74</v>
      </c>
      <c r="E9409" s="1">
        <v>84010.37</v>
      </c>
    </row>
    <row r="9410" spans="1:5" hidden="1">
      <c r="A9410" s="1">
        <v>2005</v>
      </c>
      <c r="B9410" s="1">
        <v>82</v>
      </c>
      <c r="C9410" s="1">
        <v>46809.4</v>
      </c>
      <c r="D9410" s="1">
        <v>30939.95</v>
      </c>
      <c r="E9410" s="1">
        <v>77749.350000000006</v>
      </c>
    </row>
    <row r="9411" spans="1:5" hidden="1">
      <c r="A9411" s="1">
        <v>2005</v>
      </c>
      <c r="B9411" s="1">
        <v>83</v>
      </c>
      <c r="C9411" s="1">
        <v>43426.43</v>
      </c>
      <c r="D9411" s="1">
        <v>27309.94</v>
      </c>
      <c r="E9411" s="1">
        <v>70736.37</v>
      </c>
    </row>
    <row r="9412" spans="1:5" hidden="1">
      <c r="A9412" s="1">
        <v>2005</v>
      </c>
      <c r="B9412" s="1">
        <v>84</v>
      </c>
      <c r="C9412" s="1">
        <v>39874.51</v>
      </c>
      <c r="D9412" s="1">
        <v>24050.5</v>
      </c>
      <c r="E9412" s="1">
        <v>63925.01</v>
      </c>
    </row>
    <row r="9413" spans="1:5" hidden="1">
      <c r="A9413" s="1">
        <v>2005</v>
      </c>
      <c r="B9413" s="1">
        <v>85</v>
      </c>
      <c r="C9413" s="1">
        <v>33873.64</v>
      </c>
      <c r="D9413" s="1">
        <v>19476.87</v>
      </c>
      <c r="E9413" s="1">
        <v>53350.5</v>
      </c>
    </row>
    <row r="9414" spans="1:5" hidden="1">
      <c r="A9414" s="1">
        <v>2005</v>
      </c>
      <c r="B9414" s="1">
        <v>86</v>
      </c>
      <c r="C9414" s="1">
        <v>27887.05</v>
      </c>
      <c r="D9414" s="1">
        <v>15026.8</v>
      </c>
      <c r="E9414" s="1">
        <v>42913.85</v>
      </c>
    </row>
    <row r="9415" spans="1:5" hidden="1">
      <c r="A9415" s="1">
        <v>2005</v>
      </c>
      <c r="B9415" s="1">
        <v>87</v>
      </c>
      <c r="C9415" s="1">
        <v>24939.66</v>
      </c>
      <c r="D9415" s="1">
        <v>12602.69</v>
      </c>
      <c r="E9415" s="1">
        <v>37542.35</v>
      </c>
    </row>
    <row r="9416" spans="1:5" hidden="1">
      <c r="A9416" s="1">
        <v>2005</v>
      </c>
      <c r="B9416" s="1">
        <v>88</v>
      </c>
      <c r="C9416" s="1">
        <v>22422.65</v>
      </c>
      <c r="D9416" s="1">
        <v>10660.09</v>
      </c>
      <c r="E9416" s="1">
        <v>33082.74</v>
      </c>
    </row>
    <row r="9417" spans="1:5" hidden="1">
      <c r="A9417" s="1">
        <v>2005</v>
      </c>
      <c r="B9417" s="1">
        <v>89</v>
      </c>
      <c r="C9417" s="1">
        <v>19812.12</v>
      </c>
      <c r="D9417" s="1">
        <v>8766.56</v>
      </c>
      <c r="E9417" s="1">
        <v>28578.67</v>
      </c>
    </row>
    <row r="9418" spans="1:5" hidden="1">
      <c r="A9418" s="1">
        <v>2005</v>
      </c>
      <c r="B9418" s="1">
        <v>90</v>
      </c>
      <c r="C9418" s="1">
        <v>17087.53</v>
      </c>
      <c r="D9418" s="1">
        <v>7093.19</v>
      </c>
      <c r="E9418" s="1">
        <v>24180.71</v>
      </c>
    </row>
    <row r="9419" spans="1:5" hidden="1">
      <c r="A9419" s="1">
        <v>2005</v>
      </c>
      <c r="B9419" s="1">
        <v>91</v>
      </c>
      <c r="C9419" s="1">
        <v>14082.79</v>
      </c>
      <c r="D9419" s="1">
        <v>5545.42</v>
      </c>
      <c r="E9419" s="1">
        <v>19628.22</v>
      </c>
    </row>
    <row r="9420" spans="1:5" hidden="1">
      <c r="A9420" s="1">
        <v>2005</v>
      </c>
      <c r="B9420" s="1">
        <v>92</v>
      </c>
      <c r="C9420" s="1">
        <v>11180.03</v>
      </c>
      <c r="D9420" s="1">
        <v>4036.84</v>
      </c>
      <c r="E9420" s="1">
        <v>15216.86</v>
      </c>
    </row>
    <row r="9421" spans="1:5" hidden="1">
      <c r="A9421" s="1">
        <v>2005</v>
      </c>
      <c r="B9421" s="1">
        <v>93</v>
      </c>
      <c r="C9421" s="1">
        <v>8675.76</v>
      </c>
      <c r="D9421" s="1">
        <v>2896.61</v>
      </c>
      <c r="E9421" s="1">
        <v>11572.37</v>
      </c>
    </row>
    <row r="9422" spans="1:5" hidden="1">
      <c r="A9422" s="1">
        <v>2005</v>
      </c>
      <c r="B9422" s="1">
        <v>94</v>
      </c>
      <c r="C9422" s="1">
        <v>6586.04</v>
      </c>
      <c r="D9422" s="1">
        <v>2016.21</v>
      </c>
      <c r="E9422" s="1">
        <v>8602.24</v>
      </c>
    </row>
    <row r="9423" spans="1:5" hidden="1">
      <c r="A9423" s="1">
        <v>2005</v>
      </c>
      <c r="B9423" s="1">
        <v>95</v>
      </c>
      <c r="C9423" s="1">
        <v>4860.3900000000003</v>
      </c>
      <c r="D9423" s="1">
        <v>1402.51</v>
      </c>
      <c r="E9423" s="1">
        <v>6262.89</v>
      </c>
    </row>
    <row r="9424" spans="1:5" hidden="1">
      <c r="A9424" s="1">
        <v>2005</v>
      </c>
      <c r="B9424" s="1">
        <v>96</v>
      </c>
      <c r="C9424" s="1">
        <v>3460.43</v>
      </c>
      <c r="D9424" s="1">
        <v>949.93</v>
      </c>
      <c r="E9424" s="1">
        <v>4410.3599999999997</v>
      </c>
    </row>
    <row r="9425" spans="1:5" hidden="1">
      <c r="A9425" s="1">
        <v>2005</v>
      </c>
      <c r="B9425" s="1">
        <v>97</v>
      </c>
      <c r="C9425" s="1">
        <v>2411</v>
      </c>
      <c r="D9425" s="1">
        <v>600.07000000000005</v>
      </c>
      <c r="E9425" s="1">
        <v>3011.07</v>
      </c>
    </row>
    <row r="9426" spans="1:5" hidden="1">
      <c r="A9426" s="1">
        <v>2005</v>
      </c>
      <c r="B9426" s="1">
        <v>98</v>
      </c>
      <c r="C9426" s="1">
        <v>1610.37</v>
      </c>
      <c r="D9426" s="1">
        <v>368.39</v>
      </c>
      <c r="E9426" s="1">
        <v>1978.76</v>
      </c>
    </row>
    <row r="9427" spans="1:5" hidden="1">
      <c r="A9427" s="1">
        <v>2005</v>
      </c>
      <c r="B9427" s="1">
        <v>99</v>
      </c>
      <c r="C9427" s="1">
        <v>1094.8</v>
      </c>
      <c r="D9427" s="1">
        <v>240.38</v>
      </c>
      <c r="E9427" s="1">
        <v>1335.17</v>
      </c>
    </row>
    <row r="9428" spans="1:5" hidden="1">
      <c r="A9428" s="1">
        <v>2005</v>
      </c>
      <c r="B9428" s="1">
        <v>100</v>
      </c>
      <c r="C9428" s="1">
        <v>703.95</v>
      </c>
      <c r="D9428" s="1">
        <v>143.28</v>
      </c>
      <c r="E9428" s="1">
        <v>847.23</v>
      </c>
    </row>
    <row r="9429" spans="1:5" hidden="1">
      <c r="A9429" s="1">
        <v>2005</v>
      </c>
      <c r="B9429" s="1">
        <v>101</v>
      </c>
      <c r="C9429" s="1">
        <v>421.78</v>
      </c>
      <c r="D9429" s="1">
        <v>83.04</v>
      </c>
      <c r="E9429" s="1">
        <v>504.82</v>
      </c>
    </row>
    <row r="9430" spans="1:5" hidden="1">
      <c r="A9430" s="1">
        <v>2005</v>
      </c>
      <c r="B9430" s="1">
        <v>102</v>
      </c>
      <c r="C9430" s="1">
        <v>249.11</v>
      </c>
      <c r="D9430" s="1">
        <v>46.62</v>
      </c>
      <c r="E9430" s="1">
        <v>295.73</v>
      </c>
    </row>
    <row r="9431" spans="1:5" hidden="1">
      <c r="A9431" s="1">
        <v>2005</v>
      </c>
      <c r="B9431" s="1">
        <v>103</v>
      </c>
      <c r="C9431" s="1">
        <v>144.84</v>
      </c>
      <c r="D9431" s="1">
        <v>25.11</v>
      </c>
      <c r="E9431" s="1">
        <v>169.95</v>
      </c>
    </row>
    <row r="9432" spans="1:5" hidden="1">
      <c r="A9432" s="1">
        <v>2005</v>
      </c>
      <c r="B9432" s="1">
        <v>104</v>
      </c>
      <c r="C9432" s="1">
        <v>82.92</v>
      </c>
      <c r="D9432" s="1">
        <v>13.55</v>
      </c>
      <c r="E9432" s="1">
        <v>96.47</v>
      </c>
    </row>
    <row r="9433" spans="1:5" hidden="1">
      <c r="A9433" s="1">
        <v>2005</v>
      </c>
      <c r="B9433" s="1">
        <v>105</v>
      </c>
      <c r="C9433" s="1">
        <v>44.61</v>
      </c>
      <c r="D9433" s="1">
        <v>6.66</v>
      </c>
      <c r="E9433" s="1">
        <v>51.27</v>
      </c>
    </row>
    <row r="9434" spans="1:5" hidden="1">
      <c r="A9434" s="1">
        <v>2005</v>
      </c>
      <c r="B9434" s="1">
        <v>106</v>
      </c>
      <c r="C9434" s="1">
        <v>21.81</v>
      </c>
      <c r="D9434" s="1">
        <v>2.85</v>
      </c>
      <c r="E9434" s="1">
        <v>24.66</v>
      </c>
    </row>
    <row r="9435" spans="1:5" hidden="1">
      <c r="A9435" s="1">
        <v>2005</v>
      </c>
      <c r="B9435" s="1">
        <v>107</v>
      </c>
      <c r="C9435" s="1">
        <v>10.91</v>
      </c>
      <c r="D9435" s="1">
        <v>1.1299999999999999</v>
      </c>
      <c r="E9435" s="1">
        <v>12.03</v>
      </c>
    </row>
    <row r="9436" spans="1:5" hidden="1">
      <c r="A9436" s="1">
        <v>2005</v>
      </c>
      <c r="B9436" s="1">
        <v>108</v>
      </c>
      <c r="C9436" s="1">
        <v>5.13</v>
      </c>
      <c r="D9436" s="1">
        <v>0.2</v>
      </c>
      <c r="E9436" s="1">
        <v>5.32</v>
      </c>
    </row>
    <row r="9437" spans="1:5" hidden="1">
      <c r="A9437" s="1">
        <v>2005</v>
      </c>
      <c r="B9437" s="1">
        <v>109</v>
      </c>
      <c r="C9437" s="1">
        <v>2.0699999999999998</v>
      </c>
      <c r="D9437" s="1">
        <v>0</v>
      </c>
      <c r="E9437" s="1">
        <v>2.0699999999999998</v>
      </c>
    </row>
    <row r="9438" spans="1:5" hidden="1">
      <c r="A9438" s="1">
        <v>2005</v>
      </c>
      <c r="B9438" s="1" t="s">
        <v>121</v>
      </c>
      <c r="C9438" s="1">
        <v>0.53</v>
      </c>
      <c r="D9438" s="1">
        <v>0</v>
      </c>
      <c r="E9438" s="1">
        <v>0.53</v>
      </c>
    </row>
    <row r="9439" spans="1:5" hidden="1">
      <c r="A9439" s="1">
        <v>2006</v>
      </c>
      <c r="B9439" s="1">
        <v>0</v>
      </c>
      <c r="C9439" s="1">
        <v>130476.67</v>
      </c>
      <c r="D9439" s="1">
        <v>137655.35</v>
      </c>
      <c r="E9439" s="1">
        <v>268132.02</v>
      </c>
    </row>
    <row r="9440" spans="1:5" hidden="1">
      <c r="A9440" s="1">
        <v>2006</v>
      </c>
      <c r="B9440" s="1">
        <v>1</v>
      </c>
      <c r="C9440" s="1">
        <v>126060.42</v>
      </c>
      <c r="D9440" s="1">
        <v>133284.01999999999</v>
      </c>
      <c r="E9440" s="1">
        <v>259344.43</v>
      </c>
    </row>
    <row r="9441" spans="1:5" hidden="1">
      <c r="A9441" s="1">
        <v>2006</v>
      </c>
      <c r="B9441" s="1">
        <v>2</v>
      </c>
      <c r="C9441" s="1">
        <v>125538.88</v>
      </c>
      <c r="D9441" s="1">
        <v>132708.38</v>
      </c>
      <c r="E9441" s="1">
        <v>258247.26</v>
      </c>
    </row>
    <row r="9442" spans="1:5" hidden="1">
      <c r="A9442" s="1">
        <v>2006</v>
      </c>
      <c r="B9442" s="1">
        <v>3</v>
      </c>
      <c r="C9442" s="1">
        <v>124365.75</v>
      </c>
      <c r="D9442" s="1">
        <v>131099.22</v>
      </c>
      <c r="E9442" s="1">
        <v>255464.97</v>
      </c>
    </row>
    <row r="9443" spans="1:5" hidden="1">
      <c r="A9443" s="1">
        <v>2006</v>
      </c>
      <c r="B9443" s="1">
        <v>4</v>
      </c>
      <c r="C9443" s="1">
        <v>125841.59</v>
      </c>
      <c r="D9443" s="1">
        <v>132347.9</v>
      </c>
      <c r="E9443" s="1">
        <v>258189.48</v>
      </c>
    </row>
    <row r="9444" spans="1:5" hidden="1">
      <c r="A9444" s="1">
        <v>2006</v>
      </c>
      <c r="B9444" s="1">
        <v>5</v>
      </c>
      <c r="C9444" s="1">
        <v>127350.39999999999</v>
      </c>
      <c r="D9444" s="1">
        <v>133825.54</v>
      </c>
      <c r="E9444" s="1">
        <v>261175.95</v>
      </c>
    </row>
    <row r="9445" spans="1:5" hidden="1">
      <c r="A9445" s="1">
        <v>2006</v>
      </c>
      <c r="B9445" s="1">
        <v>6</v>
      </c>
      <c r="C9445" s="1">
        <v>128669.66</v>
      </c>
      <c r="D9445" s="1">
        <v>135128.51999999999</v>
      </c>
      <c r="E9445" s="1">
        <v>263798.17</v>
      </c>
    </row>
    <row r="9446" spans="1:5" hidden="1">
      <c r="A9446" s="1">
        <v>2006</v>
      </c>
      <c r="B9446" s="1">
        <v>7</v>
      </c>
      <c r="C9446" s="1">
        <v>129341.52</v>
      </c>
      <c r="D9446" s="1">
        <v>135907.57</v>
      </c>
      <c r="E9446" s="1">
        <v>265249.09000000003</v>
      </c>
    </row>
    <row r="9447" spans="1:5" hidden="1">
      <c r="A9447" s="1">
        <v>2006</v>
      </c>
      <c r="B9447" s="1">
        <v>8</v>
      </c>
      <c r="C9447" s="1">
        <v>129577.03</v>
      </c>
      <c r="D9447" s="1">
        <v>136436.54999999999</v>
      </c>
      <c r="E9447" s="1">
        <v>266013.59000000003</v>
      </c>
    </row>
    <row r="9448" spans="1:5" hidden="1">
      <c r="A9448" s="1">
        <v>2006</v>
      </c>
      <c r="B9448" s="1">
        <v>9</v>
      </c>
      <c r="C9448" s="1">
        <v>130971.21</v>
      </c>
      <c r="D9448" s="1">
        <v>138086.15</v>
      </c>
      <c r="E9448" s="1">
        <v>269057.34999999998</v>
      </c>
    </row>
    <row r="9449" spans="1:5" hidden="1">
      <c r="A9449" s="1">
        <v>2006</v>
      </c>
      <c r="B9449" s="1">
        <v>10</v>
      </c>
      <c r="C9449" s="1">
        <v>131432.35999999999</v>
      </c>
      <c r="D9449" s="1">
        <v>138527.04999999999</v>
      </c>
      <c r="E9449" s="1">
        <v>269959.40999999997</v>
      </c>
    </row>
    <row r="9450" spans="1:5" hidden="1">
      <c r="A9450" s="1">
        <v>2006</v>
      </c>
      <c r="B9450" s="1">
        <v>11</v>
      </c>
      <c r="C9450" s="1">
        <v>134587.43</v>
      </c>
      <c r="D9450" s="1">
        <v>142021.35999999999</v>
      </c>
      <c r="E9450" s="1">
        <v>276608.78999999998</v>
      </c>
    </row>
    <row r="9451" spans="1:5" hidden="1">
      <c r="A9451" s="1">
        <v>2006</v>
      </c>
      <c r="B9451" s="1">
        <v>12</v>
      </c>
      <c r="C9451" s="1">
        <v>135105.76999999999</v>
      </c>
      <c r="D9451" s="1">
        <v>142627.42000000001</v>
      </c>
      <c r="E9451" s="1">
        <v>277733.19</v>
      </c>
    </row>
    <row r="9452" spans="1:5" hidden="1">
      <c r="A9452" s="1">
        <v>2006</v>
      </c>
      <c r="B9452" s="1">
        <v>13</v>
      </c>
      <c r="C9452" s="1">
        <v>135378.26</v>
      </c>
      <c r="D9452" s="1">
        <v>142835.65</v>
      </c>
      <c r="E9452" s="1">
        <v>278213.90999999997</v>
      </c>
    </row>
    <row r="9453" spans="1:5" hidden="1">
      <c r="A9453" s="1">
        <v>2006</v>
      </c>
      <c r="B9453" s="1">
        <v>14</v>
      </c>
      <c r="C9453" s="1">
        <v>136064.01999999999</v>
      </c>
      <c r="D9453" s="1">
        <v>143669.70000000001</v>
      </c>
      <c r="E9453" s="1">
        <v>279733.73</v>
      </c>
    </row>
    <row r="9454" spans="1:5" hidden="1">
      <c r="A9454" s="1">
        <v>2006</v>
      </c>
      <c r="B9454" s="1">
        <v>15</v>
      </c>
      <c r="C9454" s="1">
        <v>136911.01999999999</v>
      </c>
      <c r="D9454" s="1">
        <v>144696.82999999999</v>
      </c>
      <c r="E9454" s="1">
        <v>281607.84999999998</v>
      </c>
    </row>
    <row r="9455" spans="1:5" hidden="1">
      <c r="A9455" s="1">
        <v>2006</v>
      </c>
      <c r="B9455" s="1">
        <v>16</v>
      </c>
      <c r="C9455" s="1">
        <v>136584.75</v>
      </c>
      <c r="D9455" s="1">
        <v>144382.44</v>
      </c>
      <c r="E9455" s="1">
        <v>280967.2</v>
      </c>
    </row>
    <row r="9456" spans="1:5" hidden="1">
      <c r="A9456" s="1">
        <v>2006</v>
      </c>
      <c r="B9456" s="1">
        <v>17</v>
      </c>
      <c r="C9456" s="1">
        <v>135064.12</v>
      </c>
      <c r="D9456" s="1">
        <v>142317.29</v>
      </c>
      <c r="E9456" s="1">
        <v>277381.40999999997</v>
      </c>
    </row>
    <row r="9457" spans="1:5" hidden="1">
      <c r="A9457" s="1">
        <v>2006</v>
      </c>
      <c r="B9457" s="1">
        <v>18</v>
      </c>
      <c r="C9457" s="1">
        <v>134479.51999999999</v>
      </c>
      <c r="D9457" s="1">
        <v>141241.51</v>
      </c>
      <c r="E9457" s="1">
        <v>275721.03000000003</v>
      </c>
    </row>
    <row r="9458" spans="1:5" hidden="1">
      <c r="A9458" s="1">
        <v>2006</v>
      </c>
      <c r="B9458" s="1">
        <v>19</v>
      </c>
      <c r="C9458" s="1">
        <v>137581.82</v>
      </c>
      <c r="D9458" s="1">
        <v>143991.72</v>
      </c>
      <c r="E9458" s="1">
        <v>281573.53999999998</v>
      </c>
    </row>
    <row r="9459" spans="1:5" hidden="1">
      <c r="A9459" s="1">
        <v>2006</v>
      </c>
      <c r="B9459" s="1">
        <v>20</v>
      </c>
      <c r="C9459" s="1">
        <v>140063.9</v>
      </c>
      <c r="D9459" s="1">
        <v>145435.5</v>
      </c>
      <c r="E9459" s="1">
        <v>285499.40000000002</v>
      </c>
    </row>
    <row r="9460" spans="1:5" hidden="1">
      <c r="A9460" s="1">
        <v>2006</v>
      </c>
      <c r="B9460" s="1">
        <v>21</v>
      </c>
      <c r="C9460" s="1">
        <v>142638.35</v>
      </c>
      <c r="D9460" s="1">
        <v>147479.35999999999</v>
      </c>
      <c r="E9460" s="1">
        <v>290117.71000000002</v>
      </c>
    </row>
    <row r="9461" spans="1:5" hidden="1">
      <c r="A9461" s="1">
        <v>2006</v>
      </c>
      <c r="B9461" s="1">
        <v>22</v>
      </c>
      <c r="C9461" s="1">
        <v>142497.97</v>
      </c>
      <c r="D9461" s="1">
        <v>147579.99</v>
      </c>
      <c r="E9461" s="1">
        <v>290077.96000000002</v>
      </c>
    </row>
    <row r="9462" spans="1:5" hidden="1">
      <c r="A9462" s="1">
        <v>2006</v>
      </c>
      <c r="B9462" s="1">
        <v>23</v>
      </c>
      <c r="C9462" s="1">
        <v>143733.04999999999</v>
      </c>
      <c r="D9462" s="1">
        <v>149332.82999999999</v>
      </c>
      <c r="E9462" s="1">
        <v>293065.88</v>
      </c>
    </row>
    <row r="9463" spans="1:5" hidden="1">
      <c r="A9463" s="1">
        <v>2006</v>
      </c>
      <c r="B9463" s="1">
        <v>24</v>
      </c>
      <c r="C9463" s="1">
        <v>141829.34</v>
      </c>
      <c r="D9463" s="1">
        <v>147443.04999999999</v>
      </c>
      <c r="E9463" s="1">
        <v>289272.39</v>
      </c>
    </row>
    <row r="9464" spans="1:5" hidden="1">
      <c r="A9464" s="1">
        <v>2006</v>
      </c>
      <c r="B9464" s="1">
        <v>25</v>
      </c>
      <c r="C9464" s="1">
        <v>139777.03</v>
      </c>
      <c r="D9464" s="1">
        <v>144750.57</v>
      </c>
      <c r="E9464" s="1">
        <v>284527.59999999998</v>
      </c>
    </row>
    <row r="9465" spans="1:5" hidden="1">
      <c r="A9465" s="1">
        <v>2006</v>
      </c>
      <c r="B9465" s="1">
        <v>26</v>
      </c>
      <c r="C9465" s="1">
        <v>137135.38</v>
      </c>
      <c r="D9465" s="1">
        <v>140541.99</v>
      </c>
      <c r="E9465" s="1">
        <v>277677.37</v>
      </c>
    </row>
    <row r="9466" spans="1:5" hidden="1">
      <c r="A9466" s="1">
        <v>2006</v>
      </c>
      <c r="B9466" s="1">
        <v>27</v>
      </c>
      <c r="C9466" s="1">
        <v>136854.51</v>
      </c>
      <c r="D9466" s="1">
        <v>138657.06</v>
      </c>
      <c r="E9466" s="1">
        <v>275511.57</v>
      </c>
    </row>
    <row r="9467" spans="1:5" hidden="1">
      <c r="A9467" s="1">
        <v>2006</v>
      </c>
      <c r="B9467" s="1">
        <v>28</v>
      </c>
      <c r="C9467" s="1">
        <v>136634.62</v>
      </c>
      <c r="D9467" s="1">
        <v>137417.26999999999</v>
      </c>
      <c r="E9467" s="1">
        <v>274051.90000000002</v>
      </c>
    </row>
    <row r="9468" spans="1:5" hidden="1">
      <c r="A9468" s="1">
        <v>2006</v>
      </c>
      <c r="B9468" s="1">
        <v>29</v>
      </c>
      <c r="C9468" s="1">
        <v>137377.79</v>
      </c>
      <c r="D9468" s="1">
        <v>137570.39000000001</v>
      </c>
      <c r="E9468" s="1">
        <v>274948.18</v>
      </c>
    </row>
    <row r="9469" spans="1:5" hidden="1">
      <c r="A9469" s="1">
        <v>2006</v>
      </c>
      <c r="B9469" s="1">
        <v>30</v>
      </c>
      <c r="C9469" s="1">
        <v>139732.81</v>
      </c>
      <c r="D9469" s="1">
        <v>139636.35999999999</v>
      </c>
      <c r="E9469" s="1">
        <v>279369.17</v>
      </c>
    </row>
    <row r="9470" spans="1:5" hidden="1">
      <c r="A9470" s="1">
        <v>2006</v>
      </c>
      <c r="B9470" s="1">
        <v>31</v>
      </c>
      <c r="C9470" s="1">
        <v>143064.22</v>
      </c>
      <c r="D9470" s="1">
        <v>142456.44</v>
      </c>
      <c r="E9470" s="1">
        <v>285520.65999999997</v>
      </c>
    </row>
    <row r="9471" spans="1:5" hidden="1">
      <c r="A9471" s="1">
        <v>2006</v>
      </c>
      <c r="B9471" s="1">
        <v>32</v>
      </c>
      <c r="C9471" s="1">
        <v>147234.60999999999</v>
      </c>
      <c r="D9471" s="1">
        <v>145788.4</v>
      </c>
      <c r="E9471" s="1">
        <v>293023.01</v>
      </c>
    </row>
    <row r="9472" spans="1:5" hidden="1">
      <c r="A9472" s="1">
        <v>2006</v>
      </c>
      <c r="B9472" s="1">
        <v>33</v>
      </c>
      <c r="C9472" s="1">
        <v>152958.88</v>
      </c>
      <c r="D9472" s="1">
        <v>150821.31</v>
      </c>
      <c r="E9472" s="1">
        <v>303780.19</v>
      </c>
    </row>
    <row r="9473" spans="1:5" hidden="1">
      <c r="A9473" s="1">
        <v>2006</v>
      </c>
      <c r="B9473" s="1">
        <v>34</v>
      </c>
      <c r="C9473" s="1">
        <v>158328.54999999999</v>
      </c>
      <c r="D9473" s="1">
        <v>155752.91</v>
      </c>
      <c r="E9473" s="1">
        <v>314081.46000000002</v>
      </c>
    </row>
    <row r="9474" spans="1:5" hidden="1">
      <c r="A9474" s="1">
        <v>2006</v>
      </c>
      <c r="B9474" s="1">
        <v>35</v>
      </c>
      <c r="C9474" s="1">
        <v>161447.91</v>
      </c>
      <c r="D9474" s="1">
        <v>158821.71</v>
      </c>
      <c r="E9474" s="1">
        <v>320269.62</v>
      </c>
    </row>
    <row r="9475" spans="1:5" hidden="1">
      <c r="A9475" s="1">
        <v>2006</v>
      </c>
      <c r="B9475" s="1">
        <v>36</v>
      </c>
      <c r="C9475" s="1">
        <v>154037.47</v>
      </c>
      <c r="D9475" s="1">
        <v>152255.37</v>
      </c>
      <c r="E9475" s="1">
        <v>306292.83</v>
      </c>
    </row>
    <row r="9476" spans="1:5" hidden="1">
      <c r="A9476" s="1">
        <v>2006</v>
      </c>
      <c r="B9476" s="1">
        <v>37</v>
      </c>
      <c r="C9476" s="1">
        <v>152061.13</v>
      </c>
      <c r="D9476" s="1">
        <v>150368.25</v>
      </c>
      <c r="E9476" s="1">
        <v>302429.38</v>
      </c>
    </row>
    <row r="9477" spans="1:5" hidden="1">
      <c r="A9477" s="1">
        <v>2006</v>
      </c>
      <c r="B9477" s="1">
        <v>38</v>
      </c>
      <c r="C9477" s="1">
        <v>147249.49</v>
      </c>
      <c r="D9477" s="1">
        <v>145648.44</v>
      </c>
      <c r="E9477" s="1">
        <v>292897.93</v>
      </c>
    </row>
    <row r="9478" spans="1:5" hidden="1">
      <c r="A9478" s="1">
        <v>2006</v>
      </c>
      <c r="B9478" s="1">
        <v>39</v>
      </c>
      <c r="C9478" s="1">
        <v>146834.15</v>
      </c>
      <c r="D9478" s="1">
        <v>145198.04</v>
      </c>
      <c r="E9478" s="1">
        <v>292032.18</v>
      </c>
    </row>
    <row r="9479" spans="1:5" hidden="1">
      <c r="A9479" s="1">
        <v>2006</v>
      </c>
      <c r="B9479" s="1">
        <v>40</v>
      </c>
      <c r="C9479" s="1">
        <v>146794.81</v>
      </c>
      <c r="D9479" s="1">
        <v>144943.73000000001</v>
      </c>
      <c r="E9479" s="1">
        <v>291738.55</v>
      </c>
    </row>
    <row r="9480" spans="1:5" hidden="1">
      <c r="A9480" s="1">
        <v>2006</v>
      </c>
      <c r="B9480" s="1">
        <v>41</v>
      </c>
      <c r="C9480" s="1">
        <v>149395.91</v>
      </c>
      <c r="D9480" s="1">
        <v>147419.10999999999</v>
      </c>
      <c r="E9480" s="1">
        <v>296815.02</v>
      </c>
    </row>
    <row r="9481" spans="1:5" hidden="1">
      <c r="A9481" s="1">
        <v>2006</v>
      </c>
      <c r="B9481" s="1">
        <v>42</v>
      </c>
      <c r="C9481" s="1">
        <v>153416.15</v>
      </c>
      <c r="D9481" s="1">
        <v>151332.85</v>
      </c>
      <c r="E9481" s="1">
        <v>304749</v>
      </c>
    </row>
    <row r="9482" spans="1:5" hidden="1">
      <c r="A9482" s="1">
        <v>2006</v>
      </c>
      <c r="B9482" s="1">
        <v>43</v>
      </c>
      <c r="C9482" s="1">
        <v>156280.29</v>
      </c>
      <c r="D9482" s="1">
        <v>154018.67000000001</v>
      </c>
      <c r="E9482" s="1">
        <v>310298.96000000002</v>
      </c>
    </row>
    <row r="9483" spans="1:5" hidden="1">
      <c r="A9483" s="1">
        <v>2006</v>
      </c>
      <c r="B9483" s="1">
        <v>44</v>
      </c>
      <c r="C9483" s="1">
        <v>157047.65</v>
      </c>
      <c r="D9483" s="1">
        <v>154529.4</v>
      </c>
      <c r="E9483" s="1">
        <v>311577.05</v>
      </c>
    </row>
    <row r="9484" spans="1:5" hidden="1">
      <c r="A9484" s="1">
        <v>2006</v>
      </c>
      <c r="B9484" s="1">
        <v>45</v>
      </c>
      <c r="C9484" s="1">
        <v>155245.03</v>
      </c>
      <c r="D9484" s="1">
        <v>152334.19</v>
      </c>
      <c r="E9484" s="1">
        <v>307579.21999999997</v>
      </c>
    </row>
    <row r="9485" spans="1:5" hidden="1">
      <c r="A9485" s="1">
        <v>2006</v>
      </c>
      <c r="B9485" s="1">
        <v>46</v>
      </c>
      <c r="C9485" s="1">
        <v>152589.09</v>
      </c>
      <c r="D9485" s="1">
        <v>149348.82999999999</v>
      </c>
      <c r="E9485" s="1">
        <v>301937.91999999998</v>
      </c>
    </row>
    <row r="9486" spans="1:5" hidden="1">
      <c r="A9486" s="1">
        <v>2006</v>
      </c>
      <c r="B9486" s="1">
        <v>47</v>
      </c>
      <c r="C9486" s="1">
        <v>149101.34</v>
      </c>
      <c r="D9486" s="1">
        <v>146100.57</v>
      </c>
      <c r="E9486" s="1">
        <v>295201.90999999997</v>
      </c>
    </row>
    <row r="9487" spans="1:5" hidden="1">
      <c r="A9487" s="1">
        <v>2006</v>
      </c>
      <c r="B9487" s="1">
        <v>48</v>
      </c>
      <c r="C9487" s="1">
        <v>146078.42000000001</v>
      </c>
      <c r="D9487" s="1">
        <v>143320.82999999999</v>
      </c>
      <c r="E9487" s="1">
        <v>289399.24</v>
      </c>
    </row>
    <row r="9488" spans="1:5" hidden="1">
      <c r="A9488" s="1">
        <v>2006</v>
      </c>
      <c r="B9488" s="1">
        <v>49</v>
      </c>
      <c r="C9488" s="1">
        <v>143550.74</v>
      </c>
      <c r="D9488" s="1">
        <v>141540.70000000001</v>
      </c>
      <c r="E9488" s="1">
        <v>285091.44</v>
      </c>
    </row>
    <row r="9489" spans="1:5" hidden="1">
      <c r="A9489" s="1">
        <v>2006</v>
      </c>
      <c r="B9489" s="1">
        <v>50</v>
      </c>
      <c r="C9489" s="1">
        <v>141023.91</v>
      </c>
      <c r="D9489" s="1">
        <v>139515.44</v>
      </c>
      <c r="E9489" s="1">
        <v>280539.34999999998</v>
      </c>
    </row>
    <row r="9490" spans="1:5" hidden="1">
      <c r="A9490" s="1">
        <v>2006</v>
      </c>
      <c r="B9490" s="1">
        <v>51</v>
      </c>
      <c r="C9490" s="1">
        <v>137987.51</v>
      </c>
      <c r="D9490" s="1">
        <v>136148.76</v>
      </c>
      <c r="E9490" s="1">
        <v>274136.27</v>
      </c>
    </row>
    <row r="9491" spans="1:5" hidden="1">
      <c r="A9491" s="1">
        <v>2006</v>
      </c>
      <c r="B9491" s="1">
        <v>52</v>
      </c>
      <c r="C9491" s="1">
        <v>135403.76999999999</v>
      </c>
      <c r="D9491" s="1">
        <v>133439.54999999999</v>
      </c>
      <c r="E9491" s="1">
        <v>268843.32</v>
      </c>
    </row>
    <row r="9492" spans="1:5" hidden="1">
      <c r="A9492" s="1">
        <v>2006</v>
      </c>
      <c r="B9492" s="1">
        <v>53</v>
      </c>
      <c r="C9492" s="1">
        <v>133279.48000000001</v>
      </c>
      <c r="D9492" s="1">
        <v>131733.87</v>
      </c>
      <c r="E9492" s="1">
        <v>265013.34999999998</v>
      </c>
    </row>
    <row r="9493" spans="1:5" hidden="1">
      <c r="A9493" s="1">
        <v>2006</v>
      </c>
      <c r="B9493" s="1">
        <v>54</v>
      </c>
      <c r="C9493" s="1">
        <v>130609.26</v>
      </c>
      <c r="D9493" s="1">
        <v>129497.74</v>
      </c>
      <c r="E9493" s="1">
        <v>260107</v>
      </c>
    </row>
    <row r="9494" spans="1:5" hidden="1">
      <c r="A9494" s="1">
        <v>2006</v>
      </c>
      <c r="B9494" s="1">
        <v>55</v>
      </c>
      <c r="C9494" s="1">
        <v>128442.17</v>
      </c>
      <c r="D9494" s="1">
        <v>127375.2</v>
      </c>
      <c r="E9494" s="1">
        <v>255817.36</v>
      </c>
    </row>
    <row r="9495" spans="1:5" hidden="1">
      <c r="A9495" s="1">
        <v>2006</v>
      </c>
      <c r="B9495" s="1">
        <v>56</v>
      </c>
      <c r="C9495" s="1">
        <v>126373.71</v>
      </c>
      <c r="D9495" s="1">
        <v>125629.5</v>
      </c>
      <c r="E9495" s="1">
        <v>252003.20000000001</v>
      </c>
    </row>
    <row r="9496" spans="1:5" hidden="1">
      <c r="A9496" s="1">
        <v>2006</v>
      </c>
      <c r="B9496" s="1">
        <v>57</v>
      </c>
      <c r="C9496" s="1">
        <v>123882.9</v>
      </c>
      <c r="D9496" s="1">
        <v>123893.37</v>
      </c>
      <c r="E9496" s="1">
        <v>247776.27</v>
      </c>
    </row>
    <row r="9497" spans="1:5" hidden="1">
      <c r="A9497" s="1">
        <v>2006</v>
      </c>
      <c r="B9497" s="1">
        <v>58</v>
      </c>
      <c r="C9497" s="1">
        <v>124212.58</v>
      </c>
      <c r="D9497" s="1">
        <v>125019.93</v>
      </c>
      <c r="E9497" s="1">
        <v>249232.51</v>
      </c>
    </row>
    <row r="9498" spans="1:5" hidden="1">
      <c r="A9498" s="1">
        <v>2006</v>
      </c>
      <c r="B9498" s="1">
        <v>59</v>
      </c>
      <c r="C9498" s="1">
        <v>121517.83</v>
      </c>
      <c r="D9498" s="1">
        <v>122881.2</v>
      </c>
      <c r="E9498" s="1">
        <v>244399.03</v>
      </c>
    </row>
    <row r="9499" spans="1:5" hidden="1">
      <c r="A9499" s="1">
        <v>2006</v>
      </c>
      <c r="B9499" s="1">
        <v>60</v>
      </c>
      <c r="C9499" s="1">
        <v>111377.56</v>
      </c>
      <c r="D9499" s="1">
        <v>112984.82</v>
      </c>
      <c r="E9499" s="1">
        <v>224362.38</v>
      </c>
    </row>
    <row r="9500" spans="1:5" hidden="1">
      <c r="A9500" s="1">
        <v>2006</v>
      </c>
      <c r="B9500" s="1">
        <v>61</v>
      </c>
      <c r="C9500" s="1">
        <v>103319.87</v>
      </c>
      <c r="D9500" s="1">
        <v>104243.14</v>
      </c>
      <c r="E9500" s="1">
        <v>207563.01</v>
      </c>
    </row>
    <row r="9501" spans="1:5" hidden="1">
      <c r="A9501" s="1">
        <v>2006</v>
      </c>
      <c r="B9501" s="1">
        <v>62</v>
      </c>
      <c r="C9501" s="1">
        <v>98019.76</v>
      </c>
      <c r="D9501" s="1">
        <v>98197.11</v>
      </c>
      <c r="E9501" s="1">
        <v>196216.87</v>
      </c>
    </row>
    <row r="9502" spans="1:5" hidden="1">
      <c r="A9502" s="1">
        <v>2006</v>
      </c>
      <c r="B9502" s="1">
        <v>63</v>
      </c>
      <c r="C9502" s="1">
        <v>91884.9</v>
      </c>
      <c r="D9502" s="1">
        <v>92013.99</v>
      </c>
      <c r="E9502" s="1">
        <v>183898.89</v>
      </c>
    </row>
    <row r="9503" spans="1:5" hidden="1">
      <c r="A9503" s="1">
        <v>2006</v>
      </c>
      <c r="B9503" s="1">
        <v>64</v>
      </c>
      <c r="C9503" s="1">
        <v>87544.8</v>
      </c>
      <c r="D9503" s="1">
        <v>87729.32</v>
      </c>
      <c r="E9503" s="1">
        <v>175274.12</v>
      </c>
    </row>
    <row r="9504" spans="1:5" hidden="1">
      <c r="A9504" s="1">
        <v>2006</v>
      </c>
      <c r="B9504" s="1">
        <v>65</v>
      </c>
      <c r="C9504" s="1">
        <v>84036.98</v>
      </c>
      <c r="D9504" s="1">
        <v>83811.8</v>
      </c>
      <c r="E9504" s="1">
        <v>167848.78</v>
      </c>
    </row>
    <row r="9505" spans="1:5" hidden="1">
      <c r="A9505" s="1">
        <v>2006</v>
      </c>
      <c r="B9505" s="1">
        <v>66</v>
      </c>
      <c r="C9505" s="1">
        <v>81000.37</v>
      </c>
      <c r="D9505" s="1">
        <v>80105.039999999994</v>
      </c>
      <c r="E9505" s="1">
        <v>161105.41</v>
      </c>
    </row>
    <row r="9506" spans="1:5" hidden="1">
      <c r="A9506" s="1">
        <v>2006</v>
      </c>
      <c r="B9506" s="1">
        <v>67</v>
      </c>
      <c r="C9506" s="1">
        <v>78362.149999999994</v>
      </c>
      <c r="D9506" s="1">
        <v>76641.48</v>
      </c>
      <c r="E9506" s="1">
        <v>155003.63</v>
      </c>
    </row>
    <row r="9507" spans="1:5" hidden="1">
      <c r="A9507" s="1">
        <v>2006</v>
      </c>
      <c r="B9507" s="1">
        <v>68</v>
      </c>
      <c r="C9507" s="1">
        <v>75554.86</v>
      </c>
      <c r="D9507" s="1">
        <v>73077.509999999995</v>
      </c>
      <c r="E9507" s="1">
        <v>148632.37</v>
      </c>
    </row>
    <row r="9508" spans="1:5" hidden="1">
      <c r="A9508" s="1">
        <v>2006</v>
      </c>
      <c r="B9508" s="1">
        <v>69</v>
      </c>
      <c r="C9508" s="1">
        <v>73012.350000000006</v>
      </c>
      <c r="D9508" s="1">
        <v>69963.44</v>
      </c>
      <c r="E9508" s="1">
        <v>142975.79</v>
      </c>
    </row>
    <row r="9509" spans="1:5" hidden="1">
      <c r="A9509" s="1">
        <v>2006</v>
      </c>
      <c r="B9509" s="1">
        <v>70</v>
      </c>
      <c r="C9509" s="1">
        <v>69871.839999999997</v>
      </c>
      <c r="D9509" s="1">
        <v>66258.52</v>
      </c>
      <c r="E9509" s="1">
        <v>136130.35</v>
      </c>
    </row>
    <row r="9510" spans="1:5" hidden="1">
      <c r="A9510" s="1">
        <v>2006</v>
      </c>
      <c r="B9510" s="1">
        <v>71</v>
      </c>
      <c r="C9510" s="1">
        <v>66665.45</v>
      </c>
      <c r="D9510" s="1">
        <v>62279.12</v>
      </c>
      <c r="E9510" s="1">
        <v>128944.57</v>
      </c>
    </row>
    <row r="9511" spans="1:5" hidden="1">
      <c r="A9511" s="1">
        <v>2006</v>
      </c>
      <c r="B9511" s="1">
        <v>72</v>
      </c>
      <c r="C9511" s="1">
        <v>64131.58</v>
      </c>
      <c r="D9511" s="1">
        <v>59472.93</v>
      </c>
      <c r="E9511" s="1">
        <v>123604.51</v>
      </c>
    </row>
    <row r="9512" spans="1:5" hidden="1">
      <c r="A9512" s="1">
        <v>2006</v>
      </c>
      <c r="B9512" s="1">
        <v>73</v>
      </c>
      <c r="C9512" s="1">
        <v>62621.91</v>
      </c>
      <c r="D9512" s="1">
        <v>57487.66</v>
      </c>
      <c r="E9512" s="1">
        <v>120109.57</v>
      </c>
    </row>
    <row r="9513" spans="1:5" hidden="1">
      <c r="A9513" s="1">
        <v>2006</v>
      </c>
      <c r="B9513" s="1">
        <v>74</v>
      </c>
      <c r="C9513" s="1">
        <v>62146.58</v>
      </c>
      <c r="D9513" s="1">
        <v>56053.94</v>
      </c>
      <c r="E9513" s="1">
        <v>118200.52</v>
      </c>
    </row>
    <row r="9514" spans="1:5" hidden="1">
      <c r="A9514" s="1">
        <v>2006</v>
      </c>
      <c r="B9514" s="1">
        <v>75</v>
      </c>
      <c r="C9514" s="1">
        <v>62052.639999999999</v>
      </c>
      <c r="D9514" s="1">
        <v>54914.11</v>
      </c>
      <c r="E9514" s="1">
        <v>116966.75</v>
      </c>
    </row>
    <row r="9515" spans="1:5" hidden="1">
      <c r="A9515" s="1">
        <v>2006</v>
      </c>
      <c r="B9515" s="1">
        <v>76</v>
      </c>
      <c r="C9515" s="1">
        <v>61484.37</v>
      </c>
      <c r="D9515" s="1">
        <v>53132.94</v>
      </c>
      <c r="E9515" s="1">
        <v>114617.31</v>
      </c>
    </row>
    <row r="9516" spans="1:5" hidden="1">
      <c r="A9516" s="1">
        <v>2006</v>
      </c>
      <c r="B9516" s="1">
        <v>77</v>
      </c>
      <c r="C9516" s="1">
        <v>59670.87</v>
      </c>
      <c r="D9516" s="1">
        <v>50234.46</v>
      </c>
      <c r="E9516" s="1">
        <v>109905.33</v>
      </c>
    </row>
    <row r="9517" spans="1:5" hidden="1">
      <c r="A9517" s="1">
        <v>2006</v>
      </c>
      <c r="B9517" s="1">
        <v>78</v>
      </c>
      <c r="C9517" s="1">
        <v>57668.84</v>
      </c>
      <c r="D9517" s="1">
        <v>47264.66</v>
      </c>
      <c r="E9517" s="1">
        <v>104933.5</v>
      </c>
    </row>
    <row r="9518" spans="1:5" hidden="1">
      <c r="A9518" s="1">
        <v>2006</v>
      </c>
      <c r="B9518" s="1">
        <v>79</v>
      </c>
      <c r="C9518" s="1">
        <v>55715.6</v>
      </c>
      <c r="D9518" s="1">
        <v>44134.22</v>
      </c>
      <c r="E9518" s="1">
        <v>99849.82</v>
      </c>
    </row>
    <row r="9519" spans="1:5" hidden="1">
      <c r="A9519" s="1">
        <v>2006</v>
      </c>
      <c r="B9519" s="1">
        <v>80</v>
      </c>
      <c r="C9519" s="1">
        <v>53600.36</v>
      </c>
      <c r="D9519" s="1">
        <v>39938.400000000001</v>
      </c>
      <c r="E9519" s="1">
        <v>93538.77</v>
      </c>
    </row>
    <row r="9520" spans="1:5" hidden="1">
      <c r="A9520" s="1">
        <v>2006</v>
      </c>
      <c r="B9520" s="1">
        <v>81</v>
      </c>
      <c r="C9520" s="1">
        <v>50767.45</v>
      </c>
      <c r="D9520" s="1">
        <v>35984.35</v>
      </c>
      <c r="E9520" s="1">
        <v>86751.8</v>
      </c>
    </row>
    <row r="9521" spans="1:5" hidden="1">
      <c r="A9521" s="1">
        <v>2006</v>
      </c>
      <c r="B9521" s="1">
        <v>82</v>
      </c>
      <c r="C9521" s="1">
        <v>47323.54</v>
      </c>
      <c r="D9521" s="1">
        <v>31998.57</v>
      </c>
      <c r="E9521" s="1">
        <v>79322.100000000006</v>
      </c>
    </row>
    <row r="9522" spans="1:5" hidden="1">
      <c r="A9522" s="1">
        <v>2006</v>
      </c>
      <c r="B9522" s="1">
        <v>83</v>
      </c>
      <c r="C9522" s="1">
        <v>44356.71</v>
      </c>
      <c r="D9522" s="1">
        <v>28511.27</v>
      </c>
      <c r="E9522" s="1">
        <v>72867.98</v>
      </c>
    </row>
    <row r="9523" spans="1:5" hidden="1">
      <c r="A9523" s="1">
        <v>2006</v>
      </c>
      <c r="B9523" s="1">
        <v>84</v>
      </c>
      <c r="C9523" s="1">
        <v>40864.230000000003</v>
      </c>
      <c r="D9523" s="1">
        <v>24891.599999999999</v>
      </c>
      <c r="E9523" s="1">
        <v>65755.83</v>
      </c>
    </row>
    <row r="9524" spans="1:5" hidden="1">
      <c r="A9524" s="1">
        <v>2006</v>
      </c>
      <c r="B9524" s="1">
        <v>85</v>
      </c>
      <c r="C9524" s="1">
        <v>37221.47</v>
      </c>
      <c r="D9524" s="1">
        <v>21688.15</v>
      </c>
      <c r="E9524" s="1">
        <v>58909.62</v>
      </c>
    </row>
    <row r="9525" spans="1:5" hidden="1">
      <c r="A9525" s="1">
        <v>2006</v>
      </c>
      <c r="B9525" s="1">
        <v>86</v>
      </c>
      <c r="C9525" s="1">
        <v>31256.94</v>
      </c>
      <c r="D9525" s="1">
        <v>17396.39</v>
      </c>
      <c r="E9525" s="1">
        <v>48653.32</v>
      </c>
    </row>
    <row r="9526" spans="1:5" hidden="1">
      <c r="A9526" s="1">
        <v>2006</v>
      </c>
      <c r="B9526" s="1">
        <v>87</v>
      </c>
      <c r="C9526" s="1">
        <v>25426.52</v>
      </c>
      <c r="D9526" s="1">
        <v>13187.51</v>
      </c>
      <c r="E9526" s="1">
        <v>38614.03</v>
      </c>
    </row>
    <row r="9527" spans="1:5" hidden="1">
      <c r="A9527" s="1">
        <v>2006</v>
      </c>
      <c r="B9527" s="1">
        <v>88</v>
      </c>
      <c r="C9527" s="1">
        <v>22442.04</v>
      </c>
      <c r="D9527" s="1">
        <v>10908.3</v>
      </c>
      <c r="E9527" s="1">
        <v>33350.35</v>
      </c>
    </row>
    <row r="9528" spans="1:5" hidden="1">
      <c r="A9528" s="1">
        <v>2006</v>
      </c>
      <c r="B9528" s="1">
        <v>89</v>
      </c>
      <c r="C9528" s="1">
        <v>19961.88</v>
      </c>
      <c r="D9528" s="1">
        <v>9115.23</v>
      </c>
      <c r="E9528" s="1">
        <v>29077.11</v>
      </c>
    </row>
    <row r="9529" spans="1:5" hidden="1">
      <c r="A9529" s="1">
        <v>2006</v>
      </c>
      <c r="B9529" s="1">
        <v>90</v>
      </c>
      <c r="C9529" s="1">
        <v>17356.43</v>
      </c>
      <c r="D9529" s="1">
        <v>7310.94</v>
      </c>
      <c r="E9529" s="1">
        <v>24667.37</v>
      </c>
    </row>
    <row r="9530" spans="1:5" hidden="1">
      <c r="A9530" s="1">
        <v>2006</v>
      </c>
      <c r="B9530" s="1">
        <v>91</v>
      </c>
      <c r="C9530" s="1">
        <v>14660.5</v>
      </c>
      <c r="D9530" s="1">
        <v>5804.59</v>
      </c>
      <c r="E9530" s="1">
        <v>20465.099999999999</v>
      </c>
    </row>
    <row r="9531" spans="1:5" hidden="1">
      <c r="A9531" s="1">
        <v>2006</v>
      </c>
      <c r="B9531" s="1">
        <v>92</v>
      </c>
      <c r="C9531" s="1">
        <v>11860.79</v>
      </c>
      <c r="D9531" s="1">
        <v>4422.68</v>
      </c>
      <c r="E9531" s="1">
        <v>16283.47</v>
      </c>
    </row>
    <row r="9532" spans="1:5" hidden="1">
      <c r="A9532" s="1">
        <v>2006</v>
      </c>
      <c r="B9532" s="1">
        <v>93</v>
      </c>
      <c r="C9532" s="1">
        <v>9189.5400000000009</v>
      </c>
      <c r="D9532" s="1">
        <v>3142.1</v>
      </c>
      <c r="E9532" s="1">
        <v>12331.65</v>
      </c>
    </row>
    <row r="9533" spans="1:5" hidden="1">
      <c r="A9533" s="1">
        <v>2006</v>
      </c>
      <c r="B9533" s="1">
        <v>94</v>
      </c>
      <c r="C9533" s="1">
        <v>6993.63</v>
      </c>
      <c r="D9533" s="1">
        <v>2208.5500000000002</v>
      </c>
      <c r="E9533" s="1">
        <v>9202.18</v>
      </c>
    </row>
    <row r="9534" spans="1:5" hidden="1">
      <c r="A9534" s="1">
        <v>2006</v>
      </c>
      <c r="B9534" s="1">
        <v>95</v>
      </c>
      <c r="C9534" s="1">
        <v>5193.09</v>
      </c>
      <c r="D9534" s="1">
        <v>1493.33</v>
      </c>
      <c r="E9534" s="1">
        <v>6686.42</v>
      </c>
    </row>
    <row r="9535" spans="1:5" hidden="1">
      <c r="A9535" s="1">
        <v>2006</v>
      </c>
      <c r="B9535" s="1">
        <v>96</v>
      </c>
      <c r="C9535" s="1">
        <v>3730.47</v>
      </c>
      <c r="D9535" s="1">
        <v>1010.48</v>
      </c>
      <c r="E9535" s="1">
        <v>4740.95</v>
      </c>
    </row>
    <row r="9536" spans="1:5" hidden="1">
      <c r="A9536" s="1">
        <v>2006</v>
      </c>
      <c r="B9536" s="1">
        <v>97</v>
      </c>
      <c r="C9536" s="1">
        <v>2609.69</v>
      </c>
      <c r="D9536" s="1">
        <v>657.75</v>
      </c>
      <c r="E9536" s="1">
        <v>3267.44</v>
      </c>
    </row>
    <row r="9537" spans="1:5" hidden="1">
      <c r="A9537" s="1">
        <v>2006</v>
      </c>
      <c r="B9537" s="1">
        <v>98</v>
      </c>
      <c r="C9537" s="1">
        <v>1745.95</v>
      </c>
      <c r="D9537" s="1">
        <v>410.39</v>
      </c>
      <c r="E9537" s="1">
        <v>2156.34</v>
      </c>
    </row>
    <row r="9538" spans="1:5" hidden="1">
      <c r="A9538" s="1">
        <v>2006</v>
      </c>
      <c r="B9538" s="1">
        <v>99</v>
      </c>
      <c r="C9538" s="1">
        <v>1151.6600000000001</v>
      </c>
      <c r="D9538" s="1">
        <v>250.05</v>
      </c>
      <c r="E9538" s="1">
        <v>1401.71</v>
      </c>
    </row>
    <row r="9539" spans="1:5" hidden="1">
      <c r="A9539" s="1">
        <v>2006</v>
      </c>
      <c r="B9539" s="1">
        <v>100</v>
      </c>
      <c r="C9539" s="1">
        <v>755.51</v>
      </c>
      <c r="D9539" s="1">
        <v>152.58000000000001</v>
      </c>
      <c r="E9539" s="1">
        <v>908.09</v>
      </c>
    </row>
    <row r="9540" spans="1:5" hidden="1">
      <c r="A9540" s="1">
        <v>2006</v>
      </c>
      <c r="B9540" s="1">
        <v>101</v>
      </c>
      <c r="C9540" s="1">
        <v>461.41</v>
      </c>
      <c r="D9540" s="1">
        <v>89.56</v>
      </c>
      <c r="E9540" s="1">
        <v>550.97</v>
      </c>
    </row>
    <row r="9541" spans="1:5" hidden="1">
      <c r="A9541" s="1">
        <v>2006</v>
      </c>
      <c r="B9541" s="1">
        <v>102</v>
      </c>
      <c r="C9541" s="1">
        <v>267.38</v>
      </c>
      <c r="D9541" s="1">
        <v>50.42</v>
      </c>
      <c r="E9541" s="1">
        <v>317.8</v>
      </c>
    </row>
    <row r="9542" spans="1:5" hidden="1">
      <c r="A9542" s="1">
        <v>2006</v>
      </c>
      <c r="B9542" s="1">
        <v>103</v>
      </c>
      <c r="C9542" s="1">
        <v>152.66</v>
      </c>
      <c r="D9542" s="1">
        <v>27.5</v>
      </c>
      <c r="E9542" s="1">
        <v>180.15</v>
      </c>
    </row>
    <row r="9543" spans="1:5" hidden="1">
      <c r="A9543" s="1">
        <v>2006</v>
      </c>
      <c r="B9543" s="1">
        <v>104</v>
      </c>
      <c r="C9543" s="1">
        <v>85.7</v>
      </c>
      <c r="D9543" s="1">
        <v>14.33</v>
      </c>
      <c r="E9543" s="1">
        <v>100.02</v>
      </c>
    </row>
    <row r="9544" spans="1:5" hidden="1">
      <c r="A9544" s="1">
        <v>2006</v>
      </c>
      <c r="B9544" s="1">
        <v>105</v>
      </c>
      <c r="C9544" s="1">
        <v>47.42</v>
      </c>
      <c r="D9544" s="1">
        <v>7.39</v>
      </c>
      <c r="E9544" s="1">
        <v>54.81</v>
      </c>
    </row>
    <row r="9545" spans="1:5" hidden="1">
      <c r="A9545" s="1">
        <v>2006</v>
      </c>
      <c r="B9545" s="1">
        <v>106</v>
      </c>
      <c r="C9545" s="1">
        <v>24.6</v>
      </c>
      <c r="D9545" s="1">
        <v>3.36</v>
      </c>
      <c r="E9545" s="1">
        <v>27.96</v>
      </c>
    </row>
    <row r="9546" spans="1:5" hidden="1">
      <c r="A9546" s="1">
        <v>2006</v>
      </c>
      <c r="B9546" s="1">
        <v>107</v>
      </c>
      <c r="C9546" s="1">
        <v>11.48</v>
      </c>
      <c r="D9546" s="1">
        <v>1.29</v>
      </c>
      <c r="E9546" s="1">
        <v>12.77</v>
      </c>
    </row>
    <row r="9547" spans="1:5" hidden="1">
      <c r="A9547" s="1">
        <v>2006</v>
      </c>
      <c r="B9547" s="1">
        <v>108</v>
      </c>
      <c r="C9547" s="1">
        <v>5.41</v>
      </c>
      <c r="D9547" s="1">
        <v>0.31</v>
      </c>
      <c r="E9547" s="1">
        <v>5.72</v>
      </c>
    </row>
    <row r="9548" spans="1:5" hidden="1">
      <c r="A9548" s="1">
        <v>2006</v>
      </c>
      <c r="B9548" s="1">
        <v>109</v>
      </c>
      <c r="C9548" s="1">
        <v>2.31</v>
      </c>
      <c r="D9548" s="1">
        <v>0</v>
      </c>
      <c r="E9548" s="1">
        <v>2.31</v>
      </c>
    </row>
    <row r="9549" spans="1:5" hidden="1">
      <c r="A9549" s="1">
        <v>2006</v>
      </c>
      <c r="B9549" s="1" t="s">
        <v>121</v>
      </c>
      <c r="C9549" s="1">
        <v>0.76</v>
      </c>
      <c r="D9549" s="1">
        <v>0</v>
      </c>
      <c r="E9549" s="1">
        <v>0.76</v>
      </c>
    </row>
    <row r="9550" spans="1:5" hidden="1">
      <c r="A9550" s="1">
        <v>2007</v>
      </c>
      <c r="B9550" s="1">
        <v>0</v>
      </c>
      <c r="C9550" s="1">
        <v>137957</v>
      </c>
      <c r="D9550" s="1">
        <v>145493.63</v>
      </c>
      <c r="E9550" s="1">
        <v>283450.63</v>
      </c>
    </row>
    <row r="9551" spans="1:5" hidden="1">
      <c r="A9551" s="1">
        <v>2007</v>
      </c>
      <c r="B9551" s="1">
        <v>1</v>
      </c>
      <c r="C9551" s="1">
        <v>131581.44</v>
      </c>
      <c r="D9551" s="1">
        <v>138743.29</v>
      </c>
      <c r="E9551" s="1">
        <v>270324.74</v>
      </c>
    </row>
    <row r="9552" spans="1:5" hidden="1">
      <c r="A9552" s="1">
        <v>2007</v>
      </c>
      <c r="B9552" s="1">
        <v>2</v>
      </c>
      <c r="C9552" s="1">
        <v>127957.57</v>
      </c>
      <c r="D9552" s="1">
        <v>135343.01999999999</v>
      </c>
      <c r="E9552" s="1">
        <v>263300.59000000003</v>
      </c>
    </row>
    <row r="9553" spans="1:5" hidden="1">
      <c r="A9553" s="1">
        <v>2007</v>
      </c>
      <c r="B9553" s="1">
        <v>3</v>
      </c>
      <c r="C9553" s="1">
        <v>127362.02</v>
      </c>
      <c r="D9553" s="1">
        <v>134614.79</v>
      </c>
      <c r="E9553" s="1">
        <v>261976.81</v>
      </c>
    </row>
    <row r="9554" spans="1:5" hidden="1">
      <c r="A9554" s="1">
        <v>2007</v>
      </c>
      <c r="B9554" s="1">
        <v>4</v>
      </c>
      <c r="C9554" s="1">
        <v>126129.42</v>
      </c>
      <c r="D9554" s="1">
        <v>132780.10999999999</v>
      </c>
      <c r="E9554" s="1">
        <v>258909.54</v>
      </c>
    </row>
    <row r="9555" spans="1:5" hidden="1">
      <c r="A9555" s="1">
        <v>2007</v>
      </c>
      <c r="B9555" s="1">
        <v>5</v>
      </c>
      <c r="C9555" s="1">
        <v>127505.7</v>
      </c>
      <c r="D9555" s="1">
        <v>133998.1</v>
      </c>
      <c r="E9555" s="1">
        <v>261503.8</v>
      </c>
    </row>
    <row r="9556" spans="1:5" hidden="1">
      <c r="A9556" s="1">
        <v>2007</v>
      </c>
      <c r="B9556" s="1">
        <v>6</v>
      </c>
      <c r="C9556" s="1">
        <v>128809.83</v>
      </c>
      <c r="D9556" s="1">
        <v>135376.72</v>
      </c>
      <c r="E9556" s="1">
        <v>264186.55</v>
      </c>
    </row>
    <row r="9557" spans="1:5" hidden="1">
      <c r="A9557" s="1">
        <v>2007</v>
      </c>
      <c r="B9557" s="1">
        <v>7</v>
      </c>
      <c r="C9557" s="1">
        <v>130071.66</v>
      </c>
      <c r="D9557" s="1">
        <v>136459.35999999999</v>
      </c>
      <c r="E9557" s="1">
        <v>266531.02</v>
      </c>
    </row>
    <row r="9558" spans="1:5" hidden="1">
      <c r="A9558" s="1">
        <v>2007</v>
      </c>
      <c r="B9558" s="1">
        <v>8</v>
      </c>
      <c r="C9558" s="1">
        <v>130694.05</v>
      </c>
      <c r="D9558" s="1">
        <v>137277.16</v>
      </c>
      <c r="E9558" s="1">
        <v>267971.21000000002</v>
      </c>
    </row>
    <row r="9559" spans="1:5" hidden="1">
      <c r="A9559" s="1">
        <v>2007</v>
      </c>
      <c r="B9559" s="1">
        <v>9</v>
      </c>
      <c r="C9559" s="1">
        <v>130846.77</v>
      </c>
      <c r="D9559" s="1">
        <v>137850.53</v>
      </c>
      <c r="E9559" s="1">
        <v>268697.3</v>
      </c>
    </row>
    <row r="9560" spans="1:5" hidden="1">
      <c r="A9560" s="1">
        <v>2007</v>
      </c>
      <c r="B9560" s="1">
        <v>10</v>
      </c>
      <c r="C9560" s="1">
        <v>132272.54</v>
      </c>
      <c r="D9560" s="1">
        <v>139421.81</v>
      </c>
      <c r="E9560" s="1">
        <v>271694.34999999998</v>
      </c>
    </row>
    <row r="9561" spans="1:5" hidden="1">
      <c r="A9561" s="1">
        <v>2007</v>
      </c>
      <c r="B9561" s="1">
        <v>11</v>
      </c>
      <c r="C9561" s="1">
        <v>132574.16</v>
      </c>
      <c r="D9561" s="1">
        <v>139820.73000000001</v>
      </c>
      <c r="E9561" s="1">
        <v>272394.89</v>
      </c>
    </row>
    <row r="9562" spans="1:5" hidden="1">
      <c r="A9562" s="1">
        <v>2007</v>
      </c>
      <c r="B9562" s="1">
        <v>12</v>
      </c>
      <c r="C9562" s="1">
        <v>135698.68</v>
      </c>
      <c r="D9562" s="1">
        <v>143262.47</v>
      </c>
      <c r="E9562" s="1">
        <v>278961.15000000002</v>
      </c>
    </row>
    <row r="9563" spans="1:5" hidden="1">
      <c r="A9563" s="1">
        <v>2007</v>
      </c>
      <c r="B9563" s="1">
        <v>13</v>
      </c>
      <c r="C9563" s="1">
        <v>136042.01999999999</v>
      </c>
      <c r="D9563" s="1">
        <v>143658.19</v>
      </c>
      <c r="E9563" s="1">
        <v>279700.2</v>
      </c>
    </row>
    <row r="9564" spans="1:5" hidden="1">
      <c r="A9564" s="1">
        <v>2007</v>
      </c>
      <c r="B9564" s="1">
        <v>14</v>
      </c>
      <c r="C9564" s="1">
        <v>136129.79</v>
      </c>
      <c r="D9564" s="1">
        <v>143725.65</v>
      </c>
      <c r="E9564" s="1">
        <v>279855.44</v>
      </c>
    </row>
    <row r="9565" spans="1:5" hidden="1">
      <c r="A9565" s="1">
        <v>2007</v>
      </c>
      <c r="B9565" s="1">
        <v>15</v>
      </c>
      <c r="C9565" s="1">
        <v>136880.91</v>
      </c>
      <c r="D9565" s="1">
        <v>144500.29</v>
      </c>
      <c r="E9565" s="1">
        <v>281381.21000000002</v>
      </c>
    </row>
    <row r="9566" spans="1:5" hidden="1">
      <c r="A9566" s="1">
        <v>2007</v>
      </c>
      <c r="B9566" s="1">
        <v>16</v>
      </c>
      <c r="C9566" s="1">
        <v>138323.92000000001</v>
      </c>
      <c r="D9566" s="1">
        <v>146022.35</v>
      </c>
      <c r="E9566" s="1">
        <v>284346.27</v>
      </c>
    </row>
    <row r="9567" spans="1:5" hidden="1">
      <c r="A9567" s="1">
        <v>2007</v>
      </c>
      <c r="B9567" s="1">
        <v>17</v>
      </c>
      <c r="C9567" s="1">
        <v>138898.28</v>
      </c>
      <c r="D9567" s="1">
        <v>146617.42000000001</v>
      </c>
      <c r="E9567" s="1">
        <v>285515.7</v>
      </c>
    </row>
    <row r="9568" spans="1:5" hidden="1">
      <c r="A9568" s="1">
        <v>2007</v>
      </c>
      <c r="B9568" s="1">
        <v>18</v>
      </c>
      <c r="C9568" s="1">
        <v>138330.34</v>
      </c>
      <c r="D9568" s="1">
        <v>146127.82999999999</v>
      </c>
      <c r="E9568" s="1">
        <v>284458.17</v>
      </c>
    </row>
    <row r="9569" spans="1:5" hidden="1">
      <c r="A9569" s="1">
        <v>2007</v>
      </c>
      <c r="B9569" s="1">
        <v>19</v>
      </c>
      <c r="C9569" s="1">
        <v>138582.23000000001</v>
      </c>
      <c r="D9569" s="1">
        <v>146089</v>
      </c>
      <c r="E9569" s="1">
        <v>284671.23</v>
      </c>
    </row>
    <row r="9570" spans="1:5" hidden="1">
      <c r="A9570" s="1">
        <v>2007</v>
      </c>
      <c r="B9570" s="1">
        <v>20</v>
      </c>
      <c r="C9570" s="1">
        <v>141826.67000000001</v>
      </c>
      <c r="D9570" s="1">
        <v>148795.21</v>
      </c>
      <c r="E9570" s="1">
        <v>290621.88</v>
      </c>
    </row>
    <row r="9571" spans="1:5" hidden="1">
      <c r="A9571" s="1">
        <v>2007</v>
      </c>
      <c r="B9571" s="1">
        <v>21</v>
      </c>
      <c r="C9571" s="1">
        <v>143825.34</v>
      </c>
      <c r="D9571" s="1">
        <v>150247.92000000001</v>
      </c>
      <c r="E9571" s="1">
        <v>294073.27</v>
      </c>
    </row>
    <row r="9572" spans="1:5" hidden="1">
      <c r="A9572" s="1">
        <v>2007</v>
      </c>
      <c r="B9572" s="1">
        <v>22</v>
      </c>
      <c r="C9572" s="1">
        <v>146348.45000000001</v>
      </c>
      <c r="D9572" s="1">
        <v>152528.9</v>
      </c>
      <c r="E9572" s="1">
        <v>298877.34999999998</v>
      </c>
    </row>
    <row r="9573" spans="1:5" hidden="1">
      <c r="A9573" s="1">
        <v>2007</v>
      </c>
      <c r="B9573" s="1">
        <v>23</v>
      </c>
      <c r="C9573" s="1">
        <v>146896.07999999999</v>
      </c>
      <c r="D9573" s="1">
        <v>153067.04999999999</v>
      </c>
      <c r="E9573" s="1">
        <v>299963.13</v>
      </c>
    </row>
    <row r="9574" spans="1:5" hidden="1">
      <c r="A9574" s="1">
        <v>2007</v>
      </c>
      <c r="B9574" s="1">
        <v>24</v>
      </c>
      <c r="C9574" s="1">
        <v>147934.20000000001</v>
      </c>
      <c r="D9574" s="1">
        <v>154301.68</v>
      </c>
      <c r="E9574" s="1">
        <v>302235.88</v>
      </c>
    </row>
    <row r="9575" spans="1:5" hidden="1">
      <c r="A9575" s="1">
        <v>2007</v>
      </c>
      <c r="B9575" s="1">
        <v>25</v>
      </c>
      <c r="C9575" s="1">
        <v>145620.23000000001</v>
      </c>
      <c r="D9575" s="1">
        <v>151348.88</v>
      </c>
      <c r="E9575" s="1">
        <v>296969.11</v>
      </c>
    </row>
    <row r="9576" spans="1:5" hidden="1">
      <c r="A9576" s="1">
        <v>2007</v>
      </c>
      <c r="B9576" s="1">
        <v>26</v>
      </c>
      <c r="C9576" s="1">
        <v>143705.31</v>
      </c>
      <c r="D9576" s="1">
        <v>148151.35999999999</v>
      </c>
      <c r="E9576" s="1">
        <v>291856.65999999997</v>
      </c>
    </row>
    <row r="9577" spans="1:5" hidden="1">
      <c r="A9577" s="1">
        <v>2007</v>
      </c>
      <c r="B9577" s="1">
        <v>27</v>
      </c>
      <c r="C9577" s="1">
        <v>141024.74</v>
      </c>
      <c r="D9577" s="1">
        <v>143681.37</v>
      </c>
      <c r="E9577" s="1">
        <v>284706.12</v>
      </c>
    </row>
    <row r="9578" spans="1:5" hidden="1">
      <c r="A9578" s="1">
        <v>2007</v>
      </c>
      <c r="B9578" s="1">
        <v>28</v>
      </c>
      <c r="C9578" s="1">
        <v>140407.56</v>
      </c>
      <c r="D9578" s="1">
        <v>141703.57999999999</v>
      </c>
      <c r="E9578" s="1">
        <v>282111.15000000002</v>
      </c>
    </row>
    <row r="9579" spans="1:5" hidden="1">
      <c r="A9579" s="1">
        <v>2007</v>
      </c>
      <c r="B9579" s="1">
        <v>29</v>
      </c>
      <c r="C9579" s="1">
        <v>139900</v>
      </c>
      <c r="D9579" s="1">
        <v>140355.57999999999</v>
      </c>
      <c r="E9579" s="1">
        <v>280255.57</v>
      </c>
    </row>
    <row r="9580" spans="1:5" hidden="1">
      <c r="A9580" s="1">
        <v>2007</v>
      </c>
      <c r="B9580" s="1">
        <v>30</v>
      </c>
      <c r="C9580" s="1">
        <v>140462.34</v>
      </c>
      <c r="D9580" s="1">
        <v>140509.01</v>
      </c>
      <c r="E9580" s="1">
        <v>280971.34000000003</v>
      </c>
    </row>
    <row r="9581" spans="1:5" hidden="1">
      <c r="A9581" s="1">
        <v>2007</v>
      </c>
      <c r="B9581" s="1">
        <v>31</v>
      </c>
      <c r="C9581" s="1">
        <v>142419.29999999999</v>
      </c>
      <c r="D9581" s="1">
        <v>142223.51999999999</v>
      </c>
      <c r="E9581" s="1">
        <v>284642.82</v>
      </c>
    </row>
    <row r="9582" spans="1:5" hidden="1">
      <c r="A9582" s="1">
        <v>2007</v>
      </c>
      <c r="B9582" s="1">
        <v>32</v>
      </c>
      <c r="C9582" s="1">
        <v>145446.79</v>
      </c>
      <c r="D9582" s="1">
        <v>144702.75</v>
      </c>
      <c r="E9582" s="1">
        <v>290149.53999999998</v>
      </c>
    </row>
    <row r="9583" spans="1:5" hidden="1">
      <c r="A9583" s="1">
        <v>2007</v>
      </c>
      <c r="B9583" s="1">
        <v>33</v>
      </c>
      <c r="C9583" s="1">
        <v>149318.04999999999</v>
      </c>
      <c r="D9583" s="1">
        <v>147875.04</v>
      </c>
      <c r="E9583" s="1">
        <v>297193.09000000003</v>
      </c>
    </row>
    <row r="9584" spans="1:5" hidden="1">
      <c r="A9584" s="1">
        <v>2007</v>
      </c>
      <c r="B9584" s="1">
        <v>34</v>
      </c>
      <c r="C9584" s="1">
        <v>154994.74</v>
      </c>
      <c r="D9584" s="1">
        <v>152920.79</v>
      </c>
      <c r="E9584" s="1">
        <v>307915.53000000003</v>
      </c>
    </row>
    <row r="9585" spans="1:5" hidden="1">
      <c r="A9585" s="1">
        <v>2007</v>
      </c>
      <c r="B9585" s="1">
        <v>35</v>
      </c>
      <c r="C9585" s="1">
        <v>160385.41</v>
      </c>
      <c r="D9585" s="1">
        <v>157695.82999999999</v>
      </c>
      <c r="E9585" s="1">
        <v>318081.24</v>
      </c>
    </row>
    <row r="9586" spans="1:5" hidden="1">
      <c r="A9586" s="1">
        <v>2007</v>
      </c>
      <c r="B9586" s="1">
        <v>36</v>
      </c>
      <c r="C9586" s="1">
        <v>163610.46</v>
      </c>
      <c r="D9586" s="1">
        <v>161014.06</v>
      </c>
      <c r="E9586" s="1">
        <v>324624.52</v>
      </c>
    </row>
    <row r="9587" spans="1:5" hidden="1">
      <c r="A9587" s="1">
        <v>2007</v>
      </c>
      <c r="B9587" s="1">
        <v>37</v>
      </c>
      <c r="C9587" s="1">
        <v>155944.60999999999</v>
      </c>
      <c r="D9587" s="1">
        <v>154053.03</v>
      </c>
      <c r="E9587" s="1">
        <v>309997.63</v>
      </c>
    </row>
    <row r="9588" spans="1:5" hidden="1">
      <c r="A9588" s="1">
        <v>2007</v>
      </c>
      <c r="B9588" s="1">
        <v>38</v>
      </c>
      <c r="C9588" s="1">
        <v>153905.03</v>
      </c>
      <c r="D9588" s="1">
        <v>152145.71</v>
      </c>
      <c r="E9588" s="1">
        <v>306050.74</v>
      </c>
    </row>
    <row r="9589" spans="1:5" hidden="1">
      <c r="A9589" s="1">
        <v>2007</v>
      </c>
      <c r="B9589" s="1">
        <v>39</v>
      </c>
      <c r="C9589" s="1">
        <v>148927.26999999999</v>
      </c>
      <c r="D9589" s="1">
        <v>147208.4</v>
      </c>
      <c r="E9589" s="1">
        <v>296135.67999999999</v>
      </c>
    </row>
    <row r="9590" spans="1:5" hidden="1">
      <c r="A9590" s="1">
        <v>2007</v>
      </c>
      <c r="B9590" s="1">
        <v>40</v>
      </c>
      <c r="C9590" s="1">
        <v>148246.98000000001</v>
      </c>
      <c r="D9590" s="1">
        <v>146543.69</v>
      </c>
      <c r="E9590" s="1">
        <v>294790.67</v>
      </c>
    </row>
    <row r="9591" spans="1:5" hidden="1">
      <c r="A9591" s="1">
        <v>2007</v>
      </c>
      <c r="B9591" s="1">
        <v>41</v>
      </c>
      <c r="C9591" s="1">
        <v>147935.65</v>
      </c>
      <c r="D9591" s="1">
        <v>146031.97</v>
      </c>
      <c r="E9591" s="1">
        <v>293967.62</v>
      </c>
    </row>
    <row r="9592" spans="1:5" hidden="1">
      <c r="A9592" s="1">
        <v>2007</v>
      </c>
      <c r="B9592" s="1">
        <v>42</v>
      </c>
      <c r="C9592" s="1">
        <v>150389.91</v>
      </c>
      <c r="D9592" s="1">
        <v>148251.35999999999</v>
      </c>
      <c r="E9592" s="1">
        <v>298641.26</v>
      </c>
    </row>
    <row r="9593" spans="1:5" hidden="1">
      <c r="A9593" s="1">
        <v>2007</v>
      </c>
      <c r="B9593" s="1">
        <v>43</v>
      </c>
      <c r="C9593" s="1">
        <v>154269.17000000001</v>
      </c>
      <c r="D9593" s="1">
        <v>151995.76999999999</v>
      </c>
      <c r="E9593" s="1">
        <v>306264.94</v>
      </c>
    </row>
    <row r="9594" spans="1:5" hidden="1">
      <c r="A9594" s="1">
        <v>2007</v>
      </c>
      <c r="B9594" s="1">
        <v>44</v>
      </c>
      <c r="C9594" s="1">
        <v>156982.70000000001</v>
      </c>
      <c r="D9594" s="1">
        <v>154560.25</v>
      </c>
      <c r="E9594" s="1">
        <v>311542.95</v>
      </c>
    </row>
    <row r="9595" spans="1:5" hidden="1">
      <c r="A9595" s="1">
        <v>2007</v>
      </c>
      <c r="B9595" s="1">
        <v>45</v>
      </c>
      <c r="C9595" s="1">
        <v>157559.82</v>
      </c>
      <c r="D9595" s="1">
        <v>154996.91</v>
      </c>
      <c r="E9595" s="1">
        <v>312556.74</v>
      </c>
    </row>
    <row r="9596" spans="1:5" hidden="1">
      <c r="A9596" s="1">
        <v>2007</v>
      </c>
      <c r="B9596" s="1">
        <v>46</v>
      </c>
      <c r="C9596" s="1">
        <v>155819.1</v>
      </c>
      <c r="D9596" s="1">
        <v>152892.29</v>
      </c>
      <c r="E9596" s="1">
        <v>308711.38</v>
      </c>
    </row>
    <row r="9597" spans="1:5" hidden="1">
      <c r="A9597" s="1">
        <v>2007</v>
      </c>
      <c r="B9597" s="1">
        <v>47</v>
      </c>
      <c r="C9597" s="1">
        <v>152792.9</v>
      </c>
      <c r="D9597" s="1">
        <v>149655.67000000001</v>
      </c>
      <c r="E9597" s="1">
        <v>302448.57</v>
      </c>
    </row>
    <row r="9598" spans="1:5" hidden="1">
      <c r="A9598" s="1">
        <v>2007</v>
      </c>
      <c r="B9598" s="1">
        <v>48</v>
      </c>
      <c r="C9598" s="1">
        <v>149405.51</v>
      </c>
      <c r="D9598" s="1">
        <v>146461.35</v>
      </c>
      <c r="E9598" s="1">
        <v>295866.86</v>
      </c>
    </row>
    <row r="9599" spans="1:5" hidden="1">
      <c r="A9599" s="1">
        <v>2007</v>
      </c>
      <c r="B9599" s="1">
        <v>49</v>
      </c>
      <c r="C9599" s="1">
        <v>146498.43</v>
      </c>
      <c r="D9599" s="1">
        <v>143737.04</v>
      </c>
      <c r="E9599" s="1">
        <v>290235.46000000002</v>
      </c>
    </row>
    <row r="9600" spans="1:5" hidden="1">
      <c r="A9600" s="1">
        <v>2007</v>
      </c>
      <c r="B9600" s="1">
        <v>50</v>
      </c>
      <c r="C9600" s="1">
        <v>143747.18</v>
      </c>
      <c r="D9600" s="1">
        <v>141703.65</v>
      </c>
      <c r="E9600" s="1">
        <v>285450.83</v>
      </c>
    </row>
    <row r="9601" spans="1:5" hidden="1">
      <c r="A9601" s="1">
        <v>2007</v>
      </c>
      <c r="B9601" s="1">
        <v>51</v>
      </c>
      <c r="C9601" s="1">
        <v>141086.21</v>
      </c>
      <c r="D9601" s="1">
        <v>139522.49</v>
      </c>
      <c r="E9601" s="1">
        <v>280608.7</v>
      </c>
    </row>
    <row r="9602" spans="1:5" hidden="1">
      <c r="A9602" s="1">
        <v>2007</v>
      </c>
      <c r="B9602" s="1">
        <v>52</v>
      </c>
      <c r="C9602" s="1">
        <v>137989.19</v>
      </c>
      <c r="D9602" s="1">
        <v>136143.54999999999</v>
      </c>
      <c r="E9602" s="1">
        <v>274132.74</v>
      </c>
    </row>
    <row r="9603" spans="1:5" hidden="1">
      <c r="A9603" s="1">
        <v>2007</v>
      </c>
      <c r="B9603" s="1">
        <v>53</v>
      </c>
      <c r="C9603" s="1">
        <v>135379.4</v>
      </c>
      <c r="D9603" s="1">
        <v>133212.84</v>
      </c>
      <c r="E9603" s="1">
        <v>268592.23</v>
      </c>
    </row>
    <row r="9604" spans="1:5" hidden="1">
      <c r="A9604" s="1">
        <v>2007</v>
      </c>
      <c r="B9604" s="1">
        <v>54</v>
      </c>
      <c r="C9604" s="1">
        <v>132965.29999999999</v>
      </c>
      <c r="D9604" s="1">
        <v>131284.06</v>
      </c>
      <c r="E9604" s="1">
        <v>264249.36</v>
      </c>
    </row>
    <row r="9605" spans="1:5" hidden="1">
      <c r="A9605" s="1">
        <v>2007</v>
      </c>
      <c r="B9605" s="1">
        <v>55</v>
      </c>
      <c r="C9605" s="1">
        <v>130098.9</v>
      </c>
      <c r="D9605" s="1">
        <v>128858.63</v>
      </c>
      <c r="E9605" s="1">
        <v>258957.54</v>
      </c>
    </row>
    <row r="9606" spans="1:5" hidden="1">
      <c r="A9606" s="1">
        <v>2007</v>
      </c>
      <c r="B9606" s="1">
        <v>56</v>
      </c>
      <c r="C9606" s="1">
        <v>127965.5</v>
      </c>
      <c r="D9606" s="1">
        <v>126775.72</v>
      </c>
      <c r="E9606" s="1">
        <v>254741.22</v>
      </c>
    </row>
    <row r="9607" spans="1:5" hidden="1">
      <c r="A9607" s="1">
        <v>2007</v>
      </c>
      <c r="B9607" s="1">
        <v>57</v>
      </c>
      <c r="C9607" s="1">
        <v>125727.56</v>
      </c>
      <c r="D9607" s="1">
        <v>124797.15</v>
      </c>
      <c r="E9607" s="1">
        <v>250524.71</v>
      </c>
    </row>
    <row r="9608" spans="1:5" hidden="1">
      <c r="A9608" s="1">
        <v>2007</v>
      </c>
      <c r="B9608" s="1">
        <v>58</v>
      </c>
      <c r="C9608" s="1">
        <v>123329.89</v>
      </c>
      <c r="D9608" s="1">
        <v>123125.67</v>
      </c>
      <c r="E9608" s="1">
        <v>246455.56</v>
      </c>
    </row>
    <row r="9609" spans="1:5" hidden="1">
      <c r="A9609" s="1">
        <v>2007</v>
      </c>
      <c r="B9609" s="1">
        <v>59</v>
      </c>
      <c r="C9609" s="1">
        <v>123756.58</v>
      </c>
      <c r="D9609" s="1">
        <v>124329.77</v>
      </c>
      <c r="E9609" s="1">
        <v>248086.35</v>
      </c>
    </row>
    <row r="9610" spans="1:5" hidden="1">
      <c r="A9610" s="1">
        <v>2007</v>
      </c>
      <c r="B9610" s="1">
        <v>60</v>
      </c>
      <c r="C9610" s="1">
        <v>121049.81</v>
      </c>
      <c r="D9610" s="1">
        <v>122230.37</v>
      </c>
      <c r="E9610" s="1">
        <v>243280.19</v>
      </c>
    </row>
    <row r="9611" spans="1:5" hidden="1">
      <c r="A9611" s="1">
        <v>2007</v>
      </c>
      <c r="B9611" s="1">
        <v>61</v>
      </c>
      <c r="C9611" s="1">
        <v>111103.34</v>
      </c>
      <c r="D9611" s="1">
        <v>112333.18</v>
      </c>
      <c r="E9611" s="1">
        <v>223436.52</v>
      </c>
    </row>
    <row r="9612" spans="1:5" hidden="1">
      <c r="A9612" s="1">
        <v>2007</v>
      </c>
      <c r="B9612" s="1">
        <v>62</v>
      </c>
      <c r="C9612" s="1">
        <v>103165.97</v>
      </c>
      <c r="D9612" s="1">
        <v>103626.49</v>
      </c>
      <c r="E9612" s="1">
        <v>206792.46</v>
      </c>
    </row>
    <row r="9613" spans="1:5" hidden="1">
      <c r="A9613" s="1">
        <v>2007</v>
      </c>
      <c r="B9613" s="1">
        <v>63</v>
      </c>
      <c r="C9613" s="1">
        <v>97801.84</v>
      </c>
      <c r="D9613" s="1">
        <v>97628.85</v>
      </c>
      <c r="E9613" s="1">
        <v>195430.69</v>
      </c>
    </row>
    <row r="9614" spans="1:5" hidden="1">
      <c r="A9614" s="1">
        <v>2007</v>
      </c>
      <c r="B9614" s="1">
        <v>64</v>
      </c>
      <c r="C9614" s="1">
        <v>91654.04</v>
      </c>
      <c r="D9614" s="1">
        <v>91418.61</v>
      </c>
      <c r="E9614" s="1">
        <v>183072.64000000001</v>
      </c>
    </row>
    <row r="9615" spans="1:5" hidden="1">
      <c r="A9615" s="1">
        <v>2007</v>
      </c>
      <c r="B9615" s="1">
        <v>65</v>
      </c>
      <c r="C9615" s="1">
        <v>87206.87</v>
      </c>
      <c r="D9615" s="1">
        <v>86959.19</v>
      </c>
      <c r="E9615" s="1">
        <v>174166.06</v>
      </c>
    </row>
    <row r="9616" spans="1:5" hidden="1">
      <c r="A9616" s="1">
        <v>2007</v>
      </c>
      <c r="B9616" s="1">
        <v>66</v>
      </c>
      <c r="C9616" s="1">
        <v>83571.78</v>
      </c>
      <c r="D9616" s="1">
        <v>82987.539999999994</v>
      </c>
      <c r="E9616" s="1">
        <v>166559.31</v>
      </c>
    </row>
    <row r="9617" spans="1:5" hidden="1">
      <c r="A9617" s="1">
        <v>2007</v>
      </c>
      <c r="B9617" s="1">
        <v>67</v>
      </c>
      <c r="C9617" s="1">
        <v>80405.3</v>
      </c>
      <c r="D9617" s="1">
        <v>79247.600000000006</v>
      </c>
      <c r="E9617" s="1">
        <v>159652.9</v>
      </c>
    </row>
    <row r="9618" spans="1:5" hidden="1">
      <c r="A9618" s="1">
        <v>2007</v>
      </c>
      <c r="B9618" s="1">
        <v>68</v>
      </c>
      <c r="C9618" s="1">
        <v>77656.08</v>
      </c>
      <c r="D9618" s="1">
        <v>75640.23</v>
      </c>
      <c r="E9618" s="1">
        <v>153296.31</v>
      </c>
    </row>
    <row r="9619" spans="1:5" hidden="1">
      <c r="A9619" s="1">
        <v>2007</v>
      </c>
      <c r="B9619" s="1">
        <v>69</v>
      </c>
      <c r="C9619" s="1">
        <v>74794.42</v>
      </c>
      <c r="D9619" s="1">
        <v>72022.27</v>
      </c>
      <c r="E9619" s="1">
        <v>146816.70000000001</v>
      </c>
    </row>
    <row r="9620" spans="1:5" hidden="1">
      <c r="A9620" s="1">
        <v>2007</v>
      </c>
      <c r="B9620" s="1">
        <v>70</v>
      </c>
      <c r="C9620" s="1">
        <v>72030.28</v>
      </c>
      <c r="D9620" s="1">
        <v>68819.62</v>
      </c>
      <c r="E9620" s="1">
        <v>140849.9</v>
      </c>
    </row>
    <row r="9621" spans="1:5" hidden="1">
      <c r="A9621" s="1">
        <v>2007</v>
      </c>
      <c r="B9621" s="1">
        <v>71</v>
      </c>
      <c r="C9621" s="1">
        <v>69066.960000000006</v>
      </c>
      <c r="D9621" s="1">
        <v>65002.07</v>
      </c>
      <c r="E9621" s="1">
        <v>134069.03</v>
      </c>
    </row>
    <row r="9622" spans="1:5" hidden="1">
      <c r="A9622" s="1">
        <v>2007</v>
      </c>
      <c r="B9622" s="1">
        <v>72</v>
      </c>
      <c r="C9622" s="1">
        <v>65923.240000000005</v>
      </c>
      <c r="D9622" s="1">
        <v>60993.11</v>
      </c>
      <c r="E9622" s="1">
        <v>126916.35</v>
      </c>
    </row>
    <row r="9623" spans="1:5" hidden="1">
      <c r="A9623" s="1">
        <v>2007</v>
      </c>
      <c r="B9623" s="1">
        <v>73</v>
      </c>
      <c r="C9623" s="1">
        <v>63323.55</v>
      </c>
      <c r="D9623" s="1">
        <v>58023.63</v>
      </c>
      <c r="E9623" s="1">
        <v>121347.18</v>
      </c>
    </row>
    <row r="9624" spans="1:5" hidden="1">
      <c r="A9624" s="1">
        <v>2007</v>
      </c>
      <c r="B9624" s="1">
        <v>74</v>
      </c>
      <c r="C9624" s="1">
        <v>61662.16</v>
      </c>
      <c r="D9624" s="1">
        <v>55873.01</v>
      </c>
      <c r="E9624" s="1">
        <v>117535.16</v>
      </c>
    </row>
    <row r="9625" spans="1:5" hidden="1">
      <c r="A9625" s="1">
        <v>2007</v>
      </c>
      <c r="B9625" s="1">
        <v>75</v>
      </c>
      <c r="C9625" s="1">
        <v>60976.62</v>
      </c>
      <c r="D9625" s="1">
        <v>54186.67</v>
      </c>
      <c r="E9625" s="1">
        <v>115163.29</v>
      </c>
    </row>
    <row r="9626" spans="1:5" hidden="1">
      <c r="A9626" s="1">
        <v>2007</v>
      </c>
      <c r="B9626" s="1">
        <v>76</v>
      </c>
      <c r="C9626" s="1">
        <v>60943.06</v>
      </c>
      <c r="D9626" s="1">
        <v>53003.23</v>
      </c>
      <c r="E9626" s="1">
        <v>113946.29</v>
      </c>
    </row>
    <row r="9627" spans="1:5" hidden="1">
      <c r="A9627" s="1">
        <v>2007</v>
      </c>
      <c r="B9627" s="1">
        <v>77</v>
      </c>
      <c r="C9627" s="1">
        <v>60126.29</v>
      </c>
      <c r="D9627" s="1">
        <v>50921.79</v>
      </c>
      <c r="E9627" s="1">
        <v>111048.08</v>
      </c>
    </row>
    <row r="9628" spans="1:5" hidden="1">
      <c r="A9628" s="1">
        <v>2007</v>
      </c>
      <c r="B9628" s="1">
        <v>78</v>
      </c>
      <c r="C9628" s="1">
        <v>58131.34</v>
      </c>
      <c r="D9628" s="1">
        <v>48000.09</v>
      </c>
      <c r="E9628" s="1">
        <v>106131.44</v>
      </c>
    </row>
    <row r="9629" spans="1:5" hidden="1">
      <c r="A9629" s="1">
        <v>2007</v>
      </c>
      <c r="B9629" s="1">
        <v>79</v>
      </c>
      <c r="C9629" s="1">
        <v>56045.95</v>
      </c>
      <c r="D9629" s="1">
        <v>44951.22</v>
      </c>
      <c r="E9629" s="1">
        <v>100997.17</v>
      </c>
    </row>
    <row r="9630" spans="1:5" hidden="1">
      <c r="A9630" s="1">
        <v>2007</v>
      </c>
      <c r="B9630" s="1">
        <v>80</v>
      </c>
      <c r="C9630" s="1">
        <v>53441.84</v>
      </c>
      <c r="D9630" s="1">
        <v>41104.959999999999</v>
      </c>
      <c r="E9630" s="1">
        <v>94546.8</v>
      </c>
    </row>
    <row r="9631" spans="1:5" hidden="1">
      <c r="A9631" s="1">
        <v>2007</v>
      </c>
      <c r="B9631" s="1">
        <v>81</v>
      </c>
      <c r="C9631" s="1">
        <v>51508.22</v>
      </c>
      <c r="D9631" s="1">
        <v>37438.86</v>
      </c>
      <c r="E9631" s="1">
        <v>88947.09</v>
      </c>
    </row>
    <row r="9632" spans="1:5" hidden="1">
      <c r="A9632" s="1">
        <v>2007</v>
      </c>
      <c r="B9632" s="1">
        <v>82</v>
      </c>
      <c r="C9632" s="1">
        <v>48481.16</v>
      </c>
      <c r="D9632" s="1">
        <v>33511.17</v>
      </c>
      <c r="E9632" s="1">
        <v>81992.320000000007</v>
      </c>
    </row>
    <row r="9633" spans="1:5" hidden="1">
      <c r="A9633" s="1">
        <v>2007</v>
      </c>
      <c r="B9633" s="1">
        <v>83</v>
      </c>
      <c r="C9633" s="1">
        <v>44915.78</v>
      </c>
      <c r="D9633" s="1">
        <v>29502.17</v>
      </c>
      <c r="E9633" s="1">
        <v>74417.95</v>
      </c>
    </row>
    <row r="9634" spans="1:5" hidden="1">
      <c r="A9634" s="1">
        <v>2007</v>
      </c>
      <c r="B9634" s="1">
        <v>84</v>
      </c>
      <c r="C9634" s="1">
        <v>41748.94</v>
      </c>
      <c r="D9634" s="1">
        <v>25981.03</v>
      </c>
      <c r="E9634" s="1">
        <v>67729.97</v>
      </c>
    </row>
    <row r="9635" spans="1:5" hidden="1">
      <c r="A9635" s="1">
        <v>2007</v>
      </c>
      <c r="B9635" s="1">
        <v>85</v>
      </c>
      <c r="C9635" s="1">
        <v>38150.32</v>
      </c>
      <c r="D9635" s="1">
        <v>22488.41</v>
      </c>
      <c r="E9635" s="1">
        <v>60638.74</v>
      </c>
    </row>
    <row r="9636" spans="1:5" hidden="1">
      <c r="A9636" s="1">
        <v>2007</v>
      </c>
      <c r="B9636" s="1">
        <v>86</v>
      </c>
      <c r="C9636" s="1">
        <v>34391.31</v>
      </c>
      <c r="D9636" s="1">
        <v>19352.23</v>
      </c>
      <c r="E9636" s="1">
        <v>53743.53</v>
      </c>
    </row>
    <row r="9637" spans="1:5" hidden="1">
      <c r="A9637" s="1">
        <v>2007</v>
      </c>
      <c r="B9637" s="1">
        <v>87</v>
      </c>
      <c r="C9637" s="1">
        <v>28479.18</v>
      </c>
      <c r="D9637" s="1">
        <v>15270.46</v>
      </c>
      <c r="E9637" s="1">
        <v>43749.64</v>
      </c>
    </row>
    <row r="9638" spans="1:5" hidden="1">
      <c r="A9638" s="1">
        <v>2007</v>
      </c>
      <c r="B9638" s="1">
        <v>88</v>
      </c>
      <c r="C9638" s="1">
        <v>22872.87</v>
      </c>
      <c r="D9638" s="1">
        <v>11408.94</v>
      </c>
      <c r="E9638" s="1">
        <v>34281.81</v>
      </c>
    </row>
    <row r="9639" spans="1:5" hidden="1">
      <c r="A9639" s="1">
        <v>2007</v>
      </c>
      <c r="B9639" s="1">
        <v>89</v>
      </c>
      <c r="C9639" s="1">
        <v>19944.96</v>
      </c>
      <c r="D9639" s="1">
        <v>9305.43</v>
      </c>
      <c r="E9639" s="1">
        <v>29250.39</v>
      </c>
    </row>
    <row r="9640" spans="1:5" hidden="1">
      <c r="A9640" s="1">
        <v>2007</v>
      </c>
      <c r="B9640" s="1">
        <v>90</v>
      </c>
      <c r="C9640" s="1">
        <v>17527.599999999999</v>
      </c>
      <c r="D9640" s="1">
        <v>7627.72</v>
      </c>
      <c r="E9640" s="1">
        <v>25155.32</v>
      </c>
    </row>
    <row r="9641" spans="1:5" hidden="1">
      <c r="A9641" s="1">
        <v>2007</v>
      </c>
      <c r="B9641" s="1">
        <v>91</v>
      </c>
      <c r="C9641" s="1">
        <v>14899.27</v>
      </c>
      <c r="D9641" s="1">
        <v>6012.43</v>
      </c>
      <c r="E9641" s="1">
        <v>20911.7</v>
      </c>
    </row>
    <row r="9642" spans="1:5" hidden="1">
      <c r="A9642" s="1">
        <v>2007</v>
      </c>
      <c r="B9642" s="1">
        <v>92</v>
      </c>
      <c r="C9642" s="1">
        <v>12303.38</v>
      </c>
      <c r="D9642" s="1">
        <v>4644.59</v>
      </c>
      <c r="E9642" s="1">
        <v>16947.97</v>
      </c>
    </row>
    <row r="9643" spans="1:5" hidden="1">
      <c r="A9643" s="1">
        <v>2007</v>
      </c>
      <c r="B9643" s="1">
        <v>93</v>
      </c>
      <c r="C9643" s="1">
        <v>9704.08</v>
      </c>
      <c r="D9643" s="1">
        <v>3443.29</v>
      </c>
      <c r="E9643" s="1">
        <v>13147.36</v>
      </c>
    </row>
    <row r="9644" spans="1:5" hidden="1">
      <c r="A9644" s="1">
        <v>2007</v>
      </c>
      <c r="B9644" s="1">
        <v>94</v>
      </c>
      <c r="C9644" s="1">
        <v>7387.47</v>
      </c>
      <c r="D9644" s="1">
        <v>2404.7199999999998</v>
      </c>
      <c r="E9644" s="1">
        <v>9792.19</v>
      </c>
    </row>
    <row r="9645" spans="1:5" hidden="1">
      <c r="A9645" s="1">
        <v>2007</v>
      </c>
      <c r="B9645" s="1">
        <v>95</v>
      </c>
      <c r="C9645" s="1">
        <v>5499.27</v>
      </c>
      <c r="D9645" s="1">
        <v>1632.51</v>
      </c>
      <c r="E9645" s="1">
        <v>7131.78</v>
      </c>
    </row>
    <row r="9646" spans="1:5" hidden="1">
      <c r="A9646" s="1">
        <v>2007</v>
      </c>
      <c r="B9646" s="1">
        <v>96</v>
      </c>
      <c r="C9646" s="1">
        <v>3946.57</v>
      </c>
      <c r="D9646" s="1">
        <v>1063.6400000000001</v>
      </c>
      <c r="E9646" s="1">
        <v>5010.2</v>
      </c>
    </row>
    <row r="9647" spans="1:5" hidden="1">
      <c r="A9647" s="1">
        <v>2007</v>
      </c>
      <c r="B9647" s="1">
        <v>97</v>
      </c>
      <c r="C9647" s="1">
        <v>2782.95</v>
      </c>
      <c r="D9647" s="1">
        <v>700.62</v>
      </c>
      <c r="E9647" s="1">
        <v>3483.57</v>
      </c>
    </row>
    <row r="9648" spans="1:5" hidden="1">
      <c r="A9648" s="1">
        <v>2007</v>
      </c>
      <c r="B9648" s="1">
        <v>98</v>
      </c>
      <c r="C9648" s="1">
        <v>1890.84</v>
      </c>
      <c r="D9648" s="1">
        <v>441.86</v>
      </c>
      <c r="E9648" s="1">
        <v>2332.6999999999998</v>
      </c>
    </row>
    <row r="9649" spans="1:5" hidden="1">
      <c r="A9649" s="1">
        <v>2007</v>
      </c>
      <c r="B9649" s="1">
        <v>99</v>
      </c>
      <c r="C9649" s="1">
        <v>1222.43</v>
      </c>
      <c r="D9649" s="1">
        <v>268.87</v>
      </c>
      <c r="E9649" s="1">
        <v>1491.3</v>
      </c>
    </row>
    <row r="9650" spans="1:5" hidden="1">
      <c r="A9650" s="1">
        <v>2007</v>
      </c>
      <c r="B9650" s="1">
        <v>100</v>
      </c>
      <c r="C9650" s="1">
        <v>776.17</v>
      </c>
      <c r="D9650" s="1">
        <v>158.1</v>
      </c>
      <c r="E9650" s="1">
        <v>934.26</v>
      </c>
    </row>
    <row r="9651" spans="1:5" hidden="1">
      <c r="A9651" s="1">
        <v>2007</v>
      </c>
      <c r="B9651" s="1">
        <v>101</v>
      </c>
      <c r="C9651" s="1">
        <v>487.94</v>
      </c>
      <c r="D9651" s="1">
        <v>91.78</v>
      </c>
      <c r="E9651" s="1">
        <v>579.71</v>
      </c>
    </row>
    <row r="9652" spans="1:5" hidden="1">
      <c r="A9652" s="1">
        <v>2007</v>
      </c>
      <c r="B9652" s="1">
        <v>102</v>
      </c>
      <c r="C9652" s="1">
        <v>287.68</v>
      </c>
      <c r="D9652" s="1">
        <v>51.86</v>
      </c>
      <c r="E9652" s="1">
        <v>339.54</v>
      </c>
    </row>
    <row r="9653" spans="1:5" hidden="1">
      <c r="A9653" s="1">
        <v>2007</v>
      </c>
      <c r="B9653" s="1">
        <v>103</v>
      </c>
      <c r="C9653" s="1">
        <v>160.9</v>
      </c>
      <c r="D9653" s="1">
        <v>28.04</v>
      </c>
      <c r="E9653" s="1">
        <v>188.94</v>
      </c>
    </row>
    <row r="9654" spans="1:5" hidden="1">
      <c r="A9654" s="1">
        <v>2007</v>
      </c>
      <c r="B9654" s="1">
        <v>104</v>
      </c>
      <c r="C9654" s="1">
        <v>88.59</v>
      </c>
      <c r="D9654" s="1">
        <v>14.68</v>
      </c>
      <c r="E9654" s="1">
        <v>103.27</v>
      </c>
    </row>
    <row r="9655" spans="1:5" hidden="1">
      <c r="A9655" s="1">
        <v>2007</v>
      </c>
      <c r="B9655" s="1">
        <v>105</v>
      </c>
      <c r="C9655" s="1">
        <v>47.89</v>
      </c>
      <c r="D9655" s="1">
        <v>7.25</v>
      </c>
      <c r="E9655" s="1">
        <v>55.14</v>
      </c>
    </row>
    <row r="9656" spans="1:5" hidden="1">
      <c r="A9656" s="1">
        <v>2007</v>
      </c>
      <c r="B9656" s="1">
        <v>106</v>
      </c>
      <c r="C9656" s="1">
        <v>25.57</v>
      </c>
      <c r="D9656" s="1">
        <v>3.4</v>
      </c>
      <c r="E9656" s="1">
        <v>28.97</v>
      </c>
    </row>
    <row r="9657" spans="1:5" hidden="1">
      <c r="A9657" s="1">
        <v>2007</v>
      </c>
      <c r="B9657" s="1">
        <v>107</v>
      </c>
      <c r="C9657" s="1">
        <v>12.74</v>
      </c>
      <c r="D9657" s="1">
        <v>1.3</v>
      </c>
      <c r="E9657" s="1">
        <v>14.04</v>
      </c>
    </row>
    <row r="9658" spans="1:5" hidden="1">
      <c r="A9658" s="1">
        <v>2007</v>
      </c>
      <c r="B9658" s="1">
        <v>108</v>
      </c>
      <c r="C9658" s="1">
        <v>5.58</v>
      </c>
      <c r="D9658" s="1">
        <v>0.31</v>
      </c>
      <c r="E9658" s="1">
        <v>5.89</v>
      </c>
    </row>
    <row r="9659" spans="1:5" hidden="1">
      <c r="A9659" s="1">
        <v>2007</v>
      </c>
      <c r="B9659" s="1">
        <v>109</v>
      </c>
      <c r="C9659" s="1">
        <v>2.38</v>
      </c>
      <c r="D9659" s="1">
        <v>0</v>
      </c>
      <c r="E9659" s="1">
        <v>2.38</v>
      </c>
    </row>
    <row r="9660" spans="1:5" hidden="1">
      <c r="A9660" s="1">
        <v>2007</v>
      </c>
      <c r="B9660" s="1" t="s">
        <v>121</v>
      </c>
      <c r="C9660" s="1">
        <v>0.84</v>
      </c>
      <c r="D9660" s="1">
        <v>0</v>
      </c>
      <c r="E9660" s="1">
        <v>0.84</v>
      </c>
    </row>
    <row r="9661" spans="1:5" hidden="1">
      <c r="A9661" s="1">
        <v>2008</v>
      </c>
      <c r="B9661" s="1">
        <v>0</v>
      </c>
      <c r="C9661" s="1">
        <v>141018.46</v>
      </c>
      <c r="D9661" s="1">
        <v>148708.6</v>
      </c>
      <c r="E9661" s="1">
        <v>289727.06</v>
      </c>
    </row>
    <row r="9662" spans="1:5" hidden="1">
      <c r="A9662" s="1">
        <v>2008</v>
      </c>
      <c r="B9662" s="1">
        <v>1</v>
      </c>
      <c r="C9662" s="1">
        <v>138572.1</v>
      </c>
      <c r="D9662" s="1">
        <v>146050.56</v>
      </c>
      <c r="E9662" s="1">
        <v>284622.65999999997</v>
      </c>
    </row>
    <row r="9663" spans="1:5" hidden="1">
      <c r="A9663" s="1">
        <v>2008</v>
      </c>
      <c r="B9663" s="1">
        <v>2</v>
      </c>
      <c r="C9663" s="1">
        <v>133407.82999999999</v>
      </c>
      <c r="D9663" s="1">
        <v>140815.51</v>
      </c>
      <c r="E9663" s="1">
        <v>274223.34000000003</v>
      </c>
    </row>
    <row r="9664" spans="1:5" hidden="1">
      <c r="A9664" s="1">
        <v>2008</v>
      </c>
      <c r="B9664" s="1">
        <v>3</v>
      </c>
      <c r="C9664" s="1">
        <v>130167.53</v>
      </c>
      <c r="D9664" s="1">
        <v>137654.48000000001</v>
      </c>
      <c r="E9664" s="1">
        <v>267822.01</v>
      </c>
    </row>
    <row r="9665" spans="1:5" hidden="1">
      <c r="A9665" s="1">
        <v>2008</v>
      </c>
      <c r="B9665" s="1">
        <v>4</v>
      </c>
      <c r="C9665" s="1">
        <v>129447.76</v>
      </c>
      <c r="D9665" s="1">
        <v>136685.17000000001</v>
      </c>
      <c r="E9665" s="1">
        <v>266132.93</v>
      </c>
    </row>
    <row r="9666" spans="1:5" hidden="1">
      <c r="A9666" s="1">
        <v>2008</v>
      </c>
      <c r="B9666" s="1">
        <v>5</v>
      </c>
      <c r="C9666" s="1">
        <v>128051.44</v>
      </c>
      <c r="D9666" s="1">
        <v>134745.88</v>
      </c>
      <c r="E9666" s="1">
        <v>262797.31</v>
      </c>
    </row>
    <row r="9667" spans="1:5" hidden="1">
      <c r="A9667" s="1">
        <v>2008</v>
      </c>
      <c r="B9667" s="1">
        <v>6</v>
      </c>
      <c r="C9667" s="1">
        <v>129146.41</v>
      </c>
      <c r="D9667" s="1">
        <v>135696.84</v>
      </c>
      <c r="E9667" s="1">
        <v>264843.24</v>
      </c>
    </row>
    <row r="9668" spans="1:5" hidden="1">
      <c r="A9668" s="1">
        <v>2008</v>
      </c>
      <c r="B9668" s="1">
        <v>7</v>
      </c>
      <c r="C9668" s="1">
        <v>130291.27</v>
      </c>
      <c r="D9668" s="1">
        <v>136869.94</v>
      </c>
      <c r="E9668" s="1">
        <v>267161.21000000002</v>
      </c>
    </row>
    <row r="9669" spans="1:5" hidden="1">
      <c r="A9669" s="1">
        <v>2008</v>
      </c>
      <c r="B9669" s="1">
        <v>8</v>
      </c>
      <c r="C9669" s="1">
        <v>131443.74</v>
      </c>
      <c r="D9669" s="1">
        <v>137956.99</v>
      </c>
      <c r="E9669" s="1">
        <v>269400.73</v>
      </c>
    </row>
    <row r="9670" spans="1:5" hidden="1">
      <c r="A9670" s="1">
        <v>2008</v>
      </c>
      <c r="B9670" s="1">
        <v>9</v>
      </c>
      <c r="C9670" s="1">
        <v>132081.22</v>
      </c>
      <c r="D9670" s="1">
        <v>138769.37</v>
      </c>
      <c r="E9670" s="1">
        <v>270850.59000000003</v>
      </c>
    </row>
    <row r="9671" spans="1:5" hidden="1">
      <c r="A9671" s="1">
        <v>2008</v>
      </c>
      <c r="B9671" s="1">
        <v>10</v>
      </c>
      <c r="C9671" s="1">
        <v>132238.79</v>
      </c>
      <c r="D9671" s="1">
        <v>139341.60999999999</v>
      </c>
      <c r="E9671" s="1">
        <v>271580.40000000002</v>
      </c>
    </row>
    <row r="9672" spans="1:5" hidden="1">
      <c r="A9672" s="1">
        <v>2008</v>
      </c>
      <c r="B9672" s="1">
        <v>11</v>
      </c>
      <c r="C9672" s="1">
        <v>133581.46</v>
      </c>
      <c r="D9672" s="1">
        <v>140837.56</v>
      </c>
      <c r="E9672" s="1">
        <v>274419.02</v>
      </c>
    </row>
    <row r="9673" spans="1:5" hidden="1">
      <c r="A9673" s="1">
        <v>2008</v>
      </c>
      <c r="B9673" s="1">
        <v>12</v>
      </c>
      <c r="C9673" s="1">
        <v>133798.37</v>
      </c>
      <c r="D9673" s="1">
        <v>141199.35999999999</v>
      </c>
      <c r="E9673" s="1">
        <v>274997.71999999997</v>
      </c>
    </row>
    <row r="9674" spans="1:5" hidden="1">
      <c r="A9674" s="1">
        <v>2008</v>
      </c>
      <c r="B9674" s="1">
        <v>13</v>
      </c>
      <c r="C9674" s="1">
        <v>136729.34</v>
      </c>
      <c r="D9674" s="1">
        <v>144481.82999999999</v>
      </c>
      <c r="E9674" s="1">
        <v>281211.17</v>
      </c>
    </row>
    <row r="9675" spans="1:5" hidden="1">
      <c r="A9675" s="1">
        <v>2008</v>
      </c>
      <c r="B9675" s="1">
        <v>14</v>
      </c>
      <c r="C9675" s="1">
        <v>136956.84</v>
      </c>
      <c r="D9675" s="1">
        <v>144681.70000000001</v>
      </c>
      <c r="E9675" s="1">
        <v>281638.53999999998</v>
      </c>
    </row>
    <row r="9676" spans="1:5" hidden="1">
      <c r="A9676" s="1">
        <v>2008</v>
      </c>
      <c r="B9676" s="1">
        <v>15</v>
      </c>
      <c r="C9676" s="1">
        <v>137085.91</v>
      </c>
      <c r="D9676" s="1">
        <v>144737.07</v>
      </c>
      <c r="E9676" s="1">
        <v>281822.98</v>
      </c>
    </row>
    <row r="9677" spans="1:5" hidden="1">
      <c r="A9677" s="1">
        <v>2008</v>
      </c>
      <c r="B9677" s="1">
        <v>16</v>
      </c>
      <c r="C9677" s="1">
        <v>138300.63</v>
      </c>
      <c r="D9677" s="1">
        <v>145879.18</v>
      </c>
      <c r="E9677" s="1">
        <v>284179.81</v>
      </c>
    </row>
    <row r="9678" spans="1:5" hidden="1">
      <c r="A9678" s="1">
        <v>2008</v>
      </c>
      <c r="B9678" s="1">
        <v>17</v>
      </c>
      <c r="C9678" s="1">
        <v>140855.67999999999</v>
      </c>
      <c r="D9678" s="1">
        <v>148480.89000000001</v>
      </c>
      <c r="E9678" s="1">
        <v>289336.57</v>
      </c>
    </row>
    <row r="9679" spans="1:5" hidden="1">
      <c r="A9679" s="1">
        <v>2008</v>
      </c>
      <c r="B9679" s="1">
        <v>18</v>
      </c>
      <c r="C9679" s="1">
        <v>142972.91</v>
      </c>
      <c r="D9679" s="1">
        <v>151304.26999999999</v>
      </c>
      <c r="E9679" s="1">
        <v>294277.18</v>
      </c>
    </row>
    <row r="9680" spans="1:5" hidden="1">
      <c r="A9680" s="1">
        <v>2008</v>
      </c>
      <c r="B9680" s="1">
        <v>19</v>
      </c>
      <c r="C9680" s="1">
        <v>143818</v>
      </c>
      <c r="D9680" s="1">
        <v>152341.14000000001</v>
      </c>
      <c r="E9680" s="1">
        <v>296159.14</v>
      </c>
    </row>
    <row r="9681" spans="1:5" hidden="1">
      <c r="A9681" s="1">
        <v>2008</v>
      </c>
      <c r="B9681" s="1">
        <v>20</v>
      </c>
      <c r="C9681" s="1">
        <v>144076.01999999999</v>
      </c>
      <c r="D9681" s="1">
        <v>152198.92000000001</v>
      </c>
      <c r="E9681" s="1">
        <v>296274.94</v>
      </c>
    </row>
    <row r="9682" spans="1:5" hidden="1">
      <c r="A9682" s="1">
        <v>2008</v>
      </c>
      <c r="B9682" s="1">
        <v>21</v>
      </c>
      <c r="C9682" s="1">
        <v>146817.49</v>
      </c>
      <c r="D9682" s="1">
        <v>154968.42000000001</v>
      </c>
      <c r="E9682" s="1">
        <v>301785.90999999997</v>
      </c>
    </row>
    <row r="9683" spans="1:5" hidden="1">
      <c r="A9683" s="1">
        <v>2008</v>
      </c>
      <c r="B9683" s="1">
        <v>22</v>
      </c>
      <c r="C9683" s="1">
        <v>148657.28</v>
      </c>
      <c r="D9683" s="1">
        <v>156692.89000000001</v>
      </c>
      <c r="E9683" s="1">
        <v>305350.17</v>
      </c>
    </row>
    <row r="9684" spans="1:5" hidden="1">
      <c r="A9684" s="1">
        <v>2008</v>
      </c>
      <c r="B9684" s="1">
        <v>23</v>
      </c>
      <c r="C9684" s="1">
        <v>152081.51999999999</v>
      </c>
      <c r="D9684" s="1">
        <v>159741.47</v>
      </c>
      <c r="E9684" s="1">
        <v>311823</v>
      </c>
    </row>
    <row r="9685" spans="1:5" hidden="1">
      <c r="A9685" s="1">
        <v>2008</v>
      </c>
      <c r="B9685" s="1">
        <v>24</v>
      </c>
      <c r="C9685" s="1">
        <v>152269.54</v>
      </c>
      <c r="D9685" s="1">
        <v>159532.35</v>
      </c>
      <c r="E9685" s="1">
        <v>311801.89</v>
      </c>
    </row>
    <row r="9686" spans="1:5" hidden="1">
      <c r="A9686" s="1">
        <v>2008</v>
      </c>
      <c r="B9686" s="1">
        <v>25</v>
      </c>
      <c r="C9686" s="1">
        <v>152970.76999999999</v>
      </c>
      <c r="D9686" s="1">
        <v>159676</v>
      </c>
      <c r="E9686" s="1">
        <v>312646.77</v>
      </c>
    </row>
    <row r="9687" spans="1:5" hidden="1">
      <c r="A9687" s="1">
        <v>2008</v>
      </c>
      <c r="B9687" s="1">
        <v>26</v>
      </c>
      <c r="C9687" s="1">
        <v>150445.03</v>
      </c>
      <c r="D9687" s="1">
        <v>155972.69</v>
      </c>
      <c r="E9687" s="1">
        <v>306417.71999999997</v>
      </c>
    </row>
    <row r="9688" spans="1:5" hidden="1">
      <c r="A9688" s="1">
        <v>2008</v>
      </c>
      <c r="B9688" s="1">
        <v>27</v>
      </c>
      <c r="C9688" s="1">
        <v>148471.34</v>
      </c>
      <c r="D9688" s="1">
        <v>152408.24</v>
      </c>
      <c r="E9688" s="1">
        <v>300879.57</v>
      </c>
    </row>
    <row r="9689" spans="1:5" hidden="1">
      <c r="A9689" s="1">
        <v>2008</v>
      </c>
      <c r="B9689" s="1">
        <v>28</v>
      </c>
      <c r="C9689" s="1">
        <v>145421.38</v>
      </c>
      <c r="D9689" s="1">
        <v>147696.39000000001</v>
      </c>
      <c r="E9689" s="1">
        <v>293117.77</v>
      </c>
    </row>
    <row r="9690" spans="1:5" hidden="1">
      <c r="A9690" s="1">
        <v>2008</v>
      </c>
      <c r="B9690" s="1">
        <v>29</v>
      </c>
      <c r="C9690" s="1">
        <v>144446.6</v>
      </c>
      <c r="D9690" s="1">
        <v>145550.09</v>
      </c>
      <c r="E9690" s="1">
        <v>289996.7</v>
      </c>
    </row>
    <row r="9691" spans="1:5" hidden="1">
      <c r="A9691" s="1">
        <v>2008</v>
      </c>
      <c r="B9691" s="1">
        <v>30</v>
      </c>
      <c r="C9691" s="1">
        <v>143590.54999999999</v>
      </c>
      <c r="D9691" s="1">
        <v>143953.43</v>
      </c>
      <c r="E9691" s="1">
        <v>287543.98</v>
      </c>
    </row>
    <row r="9692" spans="1:5" hidden="1">
      <c r="A9692" s="1">
        <v>2008</v>
      </c>
      <c r="B9692" s="1">
        <v>31</v>
      </c>
      <c r="C9692" s="1">
        <v>143588.84</v>
      </c>
      <c r="D9692" s="1">
        <v>143552.39000000001</v>
      </c>
      <c r="E9692" s="1">
        <v>287141.24</v>
      </c>
    </row>
    <row r="9693" spans="1:5" hidden="1">
      <c r="A9693" s="1">
        <v>2008</v>
      </c>
      <c r="B9693" s="1">
        <v>32</v>
      </c>
      <c r="C9693" s="1">
        <v>145249.70000000001</v>
      </c>
      <c r="D9693" s="1">
        <v>144960.88</v>
      </c>
      <c r="E9693" s="1">
        <v>290210.58</v>
      </c>
    </row>
    <row r="9694" spans="1:5" hidden="1">
      <c r="A9694" s="1">
        <v>2008</v>
      </c>
      <c r="B9694" s="1">
        <v>33</v>
      </c>
      <c r="C9694" s="1">
        <v>147939.35</v>
      </c>
      <c r="D9694" s="1">
        <v>147111.75</v>
      </c>
      <c r="E9694" s="1">
        <v>295051.11</v>
      </c>
    </row>
    <row r="9695" spans="1:5" hidden="1">
      <c r="A9695" s="1">
        <v>2008</v>
      </c>
      <c r="B9695" s="1">
        <v>34</v>
      </c>
      <c r="C9695" s="1">
        <v>151709.15</v>
      </c>
      <c r="D9695" s="1">
        <v>150279.45000000001</v>
      </c>
      <c r="E9695" s="1">
        <v>301988.59999999998</v>
      </c>
    </row>
    <row r="9696" spans="1:5" hidden="1">
      <c r="A9696" s="1">
        <v>2008</v>
      </c>
      <c r="B9696" s="1">
        <v>35</v>
      </c>
      <c r="C9696" s="1">
        <v>157372.56</v>
      </c>
      <c r="D9696" s="1">
        <v>155245.54999999999</v>
      </c>
      <c r="E9696" s="1">
        <v>312618.11</v>
      </c>
    </row>
    <row r="9697" spans="1:5" hidden="1">
      <c r="A9697" s="1">
        <v>2008</v>
      </c>
      <c r="B9697" s="1">
        <v>36</v>
      </c>
      <c r="C9697" s="1">
        <v>162766.66</v>
      </c>
      <c r="D9697" s="1">
        <v>159975.01999999999</v>
      </c>
      <c r="E9697" s="1">
        <v>322741.68</v>
      </c>
    </row>
    <row r="9698" spans="1:5" hidden="1">
      <c r="A9698" s="1">
        <v>2008</v>
      </c>
      <c r="B9698" s="1">
        <v>37</v>
      </c>
      <c r="C9698" s="1">
        <v>165988.21</v>
      </c>
      <c r="D9698" s="1">
        <v>163214.71</v>
      </c>
      <c r="E9698" s="1">
        <v>329202.92</v>
      </c>
    </row>
    <row r="9699" spans="1:5" hidden="1">
      <c r="A9699" s="1">
        <v>2008</v>
      </c>
      <c r="B9699" s="1">
        <v>38</v>
      </c>
      <c r="C9699" s="1">
        <v>158096.46</v>
      </c>
      <c r="D9699" s="1">
        <v>156049.98000000001</v>
      </c>
      <c r="E9699" s="1">
        <v>314146.44</v>
      </c>
    </row>
    <row r="9700" spans="1:5" hidden="1">
      <c r="A9700" s="1">
        <v>2008</v>
      </c>
      <c r="B9700" s="1">
        <v>39</v>
      </c>
      <c r="C9700" s="1">
        <v>155979.51999999999</v>
      </c>
      <c r="D9700" s="1">
        <v>154033.56</v>
      </c>
      <c r="E9700" s="1">
        <v>310013.08</v>
      </c>
    </row>
    <row r="9701" spans="1:5" hidden="1">
      <c r="A9701" s="1">
        <v>2008</v>
      </c>
      <c r="B9701" s="1">
        <v>40</v>
      </c>
      <c r="C9701" s="1">
        <v>150748.1</v>
      </c>
      <c r="D9701" s="1">
        <v>148847.78</v>
      </c>
      <c r="E9701" s="1">
        <v>299595.88</v>
      </c>
    </row>
    <row r="9702" spans="1:5" hidden="1">
      <c r="A9702" s="1">
        <v>2008</v>
      </c>
      <c r="B9702" s="1">
        <v>41</v>
      </c>
      <c r="C9702" s="1">
        <v>149716.73000000001</v>
      </c>
      <c r="D9702" s="1">
        <v>147903.42000000001</v>
      </c>
      <c r="E9702" s="1">
        <v>297620.15000000002</v>
      </c>
    </row>
    <row r="9703" spans="1:5" hidden="1">
      <c r="A9703" s="1">
        <v>2008</v>
      </c>
      <c r="B9703" s="1">
        <v>42</v>
      </c>
      <c r="C9703" s="1">
        <v>149082.64000000001</v>
      </c>
      <c r="D9703" s="1">
        <v>147031.96</v>
      </c>
      <c r="E9703" s="1">
        <v>296114.59999999998</v>
      </c>
    </row>
    <row r="9704" spans="1:5" hidden="1">
      <c r="A9704" s="1">
        <v>2008</v>
      </c>
      <c r="B9704" s="1">
        <v>43</v>
      </c>
      <c r="C9704" s="1">
        <v>151348.62</v>
      </c>
      <c r="D9704" s="1">
        <v>149011.47</v>
      </c>
      <c r="E9704" s="1">
        <v>300360.09000000003</v>
      </c>
    </row>
    <row r="9705" spans="1:5" hidden="1">
      <c r="A9705" s="1">
        <v>2008</v>
      </c>
      <c r="B9705" s="1">
        <v>44</v>
      </c>
      <c r="C9705" s="1">
        <v>155026.51</v>
      </c>
      <c r="D9705" s="1">
        <v>152650.44</v>
      </c>
      <c r="E9705" s="1">
        <v>307676.95</v>
      </c>
    </row>
    <row r="9706" spans="1:5" hidden="1">
      <c r="A9706" s="1">
        <v>2008</v>
      </c>
      <c r="B9706" s="1">
        <v>45</v>
      </c>
      <c r="C9706" s="1">
        <v>157599.76</v>
      </c>
      <c r="D9706" s="1">
        <v>155068.32</v>
      </c>
      <c r="E9706" s="1">
        <v>312668.09000000003</v>
      </c>
    </row>
    <row r="9707" spans="1:5" hidden="1">
      <c r="A9707" s="1">
        <v>2008</v>
      </c>
      <c r="B9707" s="1">
        <v>46</v>
      </c>
      <c r="C9707" s="1">
        <v>158132.01</v>
      </c>
      <c r="D9707" s="1">
        <v>155602.43</v>
      </c>
      <c r="E9707" s="1">
        <v>313734.44</v>
      </c>
    </row>
    <row r="9708" spans="1:5" hidden="1">
      <c r="A9708" s="1">
        <v>2008</v>
      </c>
      <c r="B9708" s="1">
        <v>47</v>
      </c>
      <c r="C9708" s="1">
        <v>156280.88</v>
      </c>
      <c r="D9708" s="1">
        <v>153459.57999999999</v>
      </c>
      <c r="E9708" s="1">
        <v>309740.46000000002</v>
      </c>
    </row>
    <row r="9709" spans="1:5" hidden="1">
      <c r="A9709" s="1">
        <v>2008</v>
      </c>
      <c r="B9709" s="1">
        <v>48</v>
      </c>
      <c r="C9709" s="1">
        <v>153227.03</v>
      </c>
      <c r="D9709" s="1">
        <v>150145.21</v>
      </c>
      <c r="E9709" s="1">
        <v>303372.23</v>
      </c>
    </row>
    <row r="9710" spans="1:5" hidden="1">
      <c r="A9710" s="1">
        <v>2008</v>
      </c>
      <c r="B9710" s="1">
        <v>49</v>
      </c>
      <c r="C9710" s="1">
        <v>149820.04</v>
      </c>
      <c r="D9710" s="1">
        <v>146874.70000000001</v>
      </c>
      <c r="E9710" s="1">
        <v>296694.74</v>
      </c>
    </row>
    <row r="9711" spans="1:5" hidden="1">
      <c r="A9711" s="1">
        <v>2008</v>
      </c>
      <c r="B9711" s="1">
        <v>50</v>
      </c>
      <c r="C9711" s="1">
        <v>146857.57999999999</v>
      </c>
      <c r="D9711" s="1">
        <v>144066.54999999999</v>
      </c>
      <c r="E9711" s="1">
        <v>290924.13</v>
      </c>
    </row>
    <row r="9712" spans="1:5" hidden="1">
      <c r="A9712" s="1">
        <v>2008</v>
      </c>
      <c r="B9712" s="1">
        <v>51</v>
      </c>
      <c r="C9712" s="1">
        <v>143971.93</v>
      </c>
      <c r="D9712" s="1">
        <v>141892.69</v>
      </c>
      <c r="E9712" s="1">
        <v>285864.62</v>
      </c>
    </row>
    <row r="9713" spans="1:5" hidden="1">
      <c r="A9713" s="1">
        <v>2008</v>
      </c>
      <c r="B9713" s="1">
        <v>52</v>
      </c>
      <c r="C9713" s="1">
        <v>141179.24</v>
      </c>
      <c r="D9713" s="1">
        <v>139585.46</v>
      </c>
      <c r="E9713" s="1">
        <v>280764.7</v>
      </c>
    </row>
    <row r="9714" spans="1:5" hidden="1">
      <c r="A9714" s="1">
        <v>2008</v>
      </c>
      <c r="B9714" s="1">
        <v>53</v>
      </c>
      <c r="C9714" s="1">
        <v>138070.35999999999</v>
      </c>
      <c r="D9714" s="1">
        <v>136014.97</v>
      </c>
      <c r="E9714" s="1">
        <v>274085.33</v>
      </c>
    </row>
    <row r="9715" spans="1:5" hidden="1">
      <c r="A9715" s="1">
        <v>2008</v>
      </c>
      <c r="B9715" s="1">
        <v>54</v>
      </c>
      <c r="C9715" s="1">
        <v>135249.22</v>
      </c>
      <c r="D9715" s="1">
        <v>132936.87</v>
      </c>
      <c r="E9715" s="1">
        <v>268186.08</v>
      </c>
    </row>
    <row r="9716" spans="1:5" hidden="1">
      <c r="A9716" s="1">
        <v>2008</v>
      </c>
      <c r="B9716" s="1">
        <v>55</v>
      </c>
      <c r="C9716" s="1">
        <v>132655.95000000001</v>
      </c>
      <c r="D9716" s="1">
        <v>130813.68</v>
      </c>
      <c r="E9716" s="1">
        <v>263469.63</v>
      </c>
    </row>
    <row r="9717" spans="1:5" hidden="1">
      <c r="A9717" s="1">
        <v>2008</v>
      </c>
      <c r="B9717" s="1">
        <v>56</v>
      </c>
      <c r="C9717" s="1">
        <v>129724</v>
      </c>
      <c r="D9717" s="1">
        <v>128313.08</v>
      </c>
      <c r="E9717" s="1">
        <v>258037.08</v>
      </c>
    </row>
    <row r="9718" spans="1:5" hidden="1">
      <c r="A9718" s="1">
        <v>2008</v>
      </c>
      <c r="B9718" s="1">
        <v>57</v>
      </c>
      <c r="C9718" s="1">
        <v>127456.5</v>
      </c>
      <c r="D9718" s="1">
        <v>126173.21</v>
      </c>
      <c r="E9718" s="1">
        <v>253629.71</v>
      </c>
    </row>
    <row r="9719" spans="1:5" hidden="1">
      <c r="A9719" s="1">
        <v>2008</v>
      </c>
      <c r="B9719" s="1">
        <v>58</v>
      </c>
      <c r="C9719" s="1">
        <v>125194.83</v>
      </c>
      <c r="D9719" s="1">
        <v>124153.13</v>
      </c>
      <c r="E9719" s="1">
        <v>249347.96</v>
      </c>
    </row>
    <row r="9720" spans="1:5" hidden="1">
      <c r="A9720" s="1">
        <v>2008</v>
      </c>
      <c r="B9720" s="1">
        <v>59</v>
      </c>
      <c r="C9720" s="1">
        <v>122786.67</v>
      </c>
      <c r="D9720" s="1">
        <v>122459.66</v>
      </c>
      <c r="E9720" s="1">
        <v>245246.33</v>
      </c>
    </row>
    <row r="9721" spans="1:5" hidden="1">
      <c r="A9721" s="1">
        <v>2008</v>
      </c>
      <c r="B9721" s="1">
        <v>60</v>
      </c>
      <c r="C9721" s="1">
        <v>123235.3</v>
      </c>
      <c r="D9721" s="1">
        <v>123689.63</v>
      </c>
      <c r="E9721" s="1">
        <v>246924.93</v>
      </c>
    </row>
    <row r="9722" spans="1:5" hidden="1">
      <c r="A9722" s="1">
        <v>2008</v>
      </c>
      <c r="B9722" s="1">
        <v>61</v>
      </c>
      <c r="C9722" s="1">
        <v>120605.95</v>
      </c>
      <c r="D9722" s="1">
        <v>121579.91</v>
      </c>
      <c r="E9722" s="1">
        <v>242185.86</v>
      </c>
    </row>
    <row r="9723" spans="1:5" hidden="1">
      <c r="A9723" s="1">
        <v>2008</v>
      </c>
      <c r="B9723" s="1">
        <v>62</v>
      </c>
      <c r="C9723" s="1">
        <v>110746.84</v>
      </c>
      <c r="D9723" s="1">
        <v>111682.51</v>
      </c>
      <c r="E9723" s="1">
        <v>222429.34</v>
      </c>
    </row>
    <row r="9724" spans="1:5" hidden="1">
      <c r="A9724" s="1">
        <v>2008</v>
      </c>
      <c r="B9724" s="1">
        <v>63</v>
      </c>
      <c r="C9724" s="1">
        <v>102932.71</v>
      </c>
      <c r="D9724" s="1">
        <v>103086.52</v>
      </c>
      <c r="E9724" s="1">
        <v>206019.23</v>
      </c>
    </row>
    <row r="9725" spans="1:5" hidden="1">
      <c r="A9725" s="1">
        <v>2008</v>
      </c>
      <c r="B9725" s="1">
        <v>64</v>
      </c>
      <c r="C9725" s="1">
        <v>97543.45</v>
      </c>
      <c r="D9725" s="1">
        <v>97098.45</v>
      </c>
      <c r="E9725" s="1">
        <v>194641.89</v>
      </c>
    </row>
    <row r="9726" spans="1:5" hidden="1">
      <c r="A9726" s="1">
        <v>2008</v>
      </c>
      <c r="B9726" s="1">
        <v>65</v>
      </c>
      <c r="C9726" s="1">
        <v>91347.36</v>
      </c>
      <c r="D9726" s="1">
        <v>90764.67</v>
      </c>
      <c r="E9726" s="1">
        <v>182112.04</v>
      </c>
    </row>
    <row r="9727" spans="1:5" hidden="1">
      <c r="A9727" s="1">
        <v>2008</v>
      </c>
      <c r="B9727" s="1">
        <v>66</v>
      </c>
      <c r="C9727" s="1">
        <v>86820.95</v>
      </c>
      <c r="D9727" s="1">
        <v>86219.199999999997</v>
      </c>
      <c r="E9727" s="1">
        <v>173040.15</v>
      </c>
    </row>
    <row r="9728" spans="1:5" hidden="1">
      <c r="A9728" s="1">
        <v>2008</v>
      </c>
      <c r="B9728" s="1">
        <v>67</v>
      </c>
      <c r="C9728" s="1">
        <v>83090.81</v>
      </c>
      <c r="D9728" s="1">
        <v>82282.820000000007</v>
      </c>
      <c r="E9728" s="1">
        <v>165373.63</v>
      </c>
    </row>
    <row r="9729" spans="1:5" hidden="1">
      <c r="A9729" s="1">
        <v>2008</v>
      </c>
      <c r="B9729" s="1">
        <v>68</v>
      </c>
      <c r="C9729" s="1">
        <v>79798.25</v>
      </c>
      <c r="D9729" s="1">
        <v>78395.360000000001</v>
      </c>
      <c r="E9729" s="1">
        <v>158193.60999999999</v>
      </c>
    </row>
    <row r="9730" spans="1:5" hidden="1">
      <c r="A9730" s="1">
        <v>2008</v>
      </c>
      <c r="B9730" s="1">
        <v>69</v>
      </c>
      <c r="C9730" s="1">
        <v>76901.490000000005</v>
      </c>
      <c r="D9730" s="1">
        <v>74752.899999999994</v>
      </c>
      <c r="E9730" s="1">
        <v>151654.38</v>
      </c>
    </row>
    <row r="9731" spans="1:5" hidden="1">
      <c r="A9731" s="1">
        <v>2008</v>
      </c>
      <c r="B9731" s="1">
        <v>70</v>
      </c>
      <c r="C9731" s="1">
        <v>73885.64</v>
      </c>
      <c r="D9731" s="1">
        <v>71017.570000000007</v>
      </c>
      <c r="E9731" s="1">
        <v>144903.21</v>
      </c>
    </row>
    <row r="9732" spans="1:5" hidden="1">
      <c r="A9732" s="1">
        <v>2008</v>
      </c>
      <c r="B9732" s="1">
        <v>71</v>
      </c>
      <c r="C9732" s="1">
        <v>71063.97</v>
      </c>
      <c r="D9732" s="1">
        <v>67654.34</v>
      </c>
      <c r="E9732" s="1">
        <v>138718.31</v>
      </c>
    </row>
    <row r="9733" spans="1:5" hidden="1">
      <c r="A9733" s="1">
        <v>2008</v>
      </c>
      <c r="B9733" s="1">
        <v>72</v>
      </c>
      <c r="C9733" s="1">
        <v>68222.149999999994</v>
      </c>
      <c r="D9733" s="1">
        <v>63712.58</v>
      </c>
      <c r="E9733" s="1">
        <v>131934.73000000001</v>
      </c>
    </row>
    <row r="9734" spans="1:5" hidden="1">
      <c r="A9734" s="1">
        <v>2008</v>
      </c>
      <c r="B9734" s="1">
        <v>73</v>
      </c>
      <c r="C9734" s="1">
        <v>65150.78</v>
      </c>
      <c r="D9734" s="1">
        <v>59507.08</v>
      </c>
      <c r="E9734" s="1">
        <v>124657.86</v>
      </c>
    </row>
    <row r="9735" spans="1:5" hidden="1">
      <c r="A9735" s="1">
        <v>2008</v>
      </c>
      <c r="B9735" s="1">
        <v>74</v>
      </c>
      <c r="C9735" s="1">
        <v>62477.760000000002</v>
      </c>
      <c r="D9735" s="1">
        <v>56480.19</v>
      </c>
      <c r="E9735" s="1">
        <v>118957.95</v>
      </c>
    </row>
    <row r="9736" spans="1:5" hidden="1">
      <c r="A9736" s="1">
        <v>2008</v>
      </c>
      <c r="B9736" s="1">
        <v>75</v>
      </c>
      <c r="C9736" s="1">
        <v>60715.88</v>
      </c>
      <c r="D9736" s="1">
        <v>54087.14</v>
      </c>
      <c r="E9736" s="1">
        <v>114803.02</v>
      </c>
    </row>
    <row r="9737" spans="1:5" hidden="1">
      <c r="A9737" s="1">
        <v>2008</v>
      </c>
      <c r="B9737" s="1">
        <v>76</v>
      </c>
      <c r="C9737" s="1">
        <v>59874.86</v>
      </c>
      <c r="D9737" s="1">
        <v>52300.639999999999</v>
      </c>
      <c r="E9737" s="1">
        <v>112175.5</v>
      </c>
    </row>
    <row r="9738" spans="1:5" hidden="1">
      <c r="A9738" s="1">
        <v>2008</v>
      </c>
      <c r="B9738" s="1">
        <v>77</v>
      </c>
      <c r="C9738" s="1">
        <v>59724.88</v>
      </c>
      <c r="D9738" s="1">
        <v>50910.33</v>
      </c>
      <c r="E9738" s="1">
        <v>110635.2</v>
      </c>
    </row>
    <row r="9739" spans="1:5" hidden="1">
      <c r="A9739" s="1">
        <v>2008</v>
      </c>
      <c r="B9739" s="1">
        <v>78</v>
      </c>
      <c r="C9739" s="1">
        <v>58676.72</v>
      </c>
      <c r="D9739" s="1">
        <v>48751.73</v>
      </c>
      <c r="E9739" s="1">
        <v>107428.45</v>
      </c>
    </row>
    <row r="9740" spans="1:5" hidden="1">
      <c r="A9740" s="1">
        <v>2008</v>
      </c>
      <c r="B9740" s="1">
        <v>79</v>
      </c>
      <c r="C9740" s="1">
        <v>56561.49</v>
      </c>
      <c r="D9740" s="1">
        <v>45696.81</v>
      </c>
      <c r="E9740" s="1">
        <v>102258.3</v>
      </c>
    </row>
    <row r="9741" spans="1:5" hidden="1">
      <c r="A9741" s="1">
        <v>2008</v>
      </c>
      <c r="B9741" s="1">
        <v>80</v>
      </c>
      <c r="C9741" s="1">
        <v>53937.21</v>
      </c>
      <c r="D9741" s="1">
        <v>42581.1</v>
      </c>
      <c r="E9741" s="1">
        <v>96518.3</v>
      </c>
    </row>
    <row r="9742" spans="1:5" hidden="1">
      <c r="A9742" s="1">
        <v>2008</v>
      </c>
      <c r="B9742" s="1">
        <v>81</v>
      </c>
      <c r="C9742" s="1">
        <v>51355.14</v>
      </c>
      <c r="D9742" s="1">
        <v>38554.58</v>
      </c>
      <c r="E9742" s="1">
        <v>89909.72</v>
      </c>
    </row>
    <row r="9743" spans="1:5" hidden="1">
      <c r="A9743" s="1">
        <v>2008</v>
      </c>
      <c r="B9743" s="1">
        <v>82</v>
      </c>
      <c r="C9743" s="1">
        <v>49204.21</v>
      </c>
      <c r="D9743" s="1">
        <v>34869.79</v>
      </c>
      <c r="E9743" s="1">
        <v>84074.01</v>
      </c>
    </row>
    <row r="9744" spans="1:5" hidden="1">
      <c r="A9744" s="1">
        <v>2008</v>
      </c>
      <c r="B9744" s="1">
        <v>83</v>
      </c>
      <c r="C9744" s="1">
        <v>46035.26</v>
      </c>
      <c r="D9744" s="1">
        <v>30949.07</v>
      </c>
      <c r="E9744" s="1">
        <v>76984.33</v>
      </c>
    </row>
    <row r="9745" spans="1:5" hidden="1">
      <c r="A9745" s="1">
        <v>2008</v>
      </c>
      <c r="B9745" s="1">
        <v>84</v>
      </c>
      <c r="C9745" s="1">
        <v>42250.68</v>
      </c>
      <c r="D9745" s="1">
        <v>26933.18</v>
      </c>
      <c r="E9745" s="1">
        <v>69183.86</v>
      </c>
    </row>
    <row r="9746" spans="1:5" hidden="1">
      <c r="A9746" s="1">
        <v>2008</v>
      </c>
      <c r="B9746" s="1">
        <v>85</v>
      </c>
      <c r="C9746" s="1">
        <v>38975.85</v>
      </c>
      <c r="D9746" s="1">
        <v>23417.08</v>
      </c>
      <c r="E9746" s="1">
        <v>62392.92</v>
      </c>
    </row>
    <row r="9747" spans="1:5" hidden="1">
      <c r="A9747" s="1">
        <v>2008</v>
      </c>
      <c r="B9747" s="1">
        <v>86</v>
      </c>
      <c r="C9747" s="1">
        <v>35307.040000000001</v>
      </c>
      <c r="D9747" s="1">
        <v>19994.439999999999</v>
      </c>
      <c r="E9747" s="1">
        <v>55301.49</v>
      </c>
    </row>
    <row r="9748" spans="1:5" hidden="1">
      <c r="A9748" s="1">
        <v>2008</v>
      </c>
      <c r="B9748" s="1">
        <v>87</v>
      </c>
      <c r="C9748" s="1">
        <v>31344.98</v>
      </c>
      <c r="D9748" s="1">
        <v>16958.84</v>
      </c>
      <c r="E9748" s="1">
        <v>48303.82</v>
      </c>
    </row>
    <row r="9749" spans="1:5" hidden="1">
      <c r="A9749" s="1">
        <v>2008</v>
      </c>
      <c r="B9749" s="1">
        <v>88</v>
      </c>
      <c r="C9749" s="1">
        <v>25649.51</v>
      </c>
      <c r="D9749" s="1">
        <v>13243.72</v>
      </c>
      <c r="E9749" s="1">
        <v>38893.24</v>
      </c>
    </row>
    <row r="9750" spans="1:5" hidden="1">
      <c r="A9750" s="1">
        <v>2008</v>
      </c>
      <c r="B9750" s="1">
        <v>89</v>
      </c>
      <c r="C9750" s="1">
        <v>20250.23</v>
      </c>
      <c r="D9750" s="1">
        <v>9689.8700000000008</v>
      </c>
      <c r="E9750" s="1">
        <v>29940.1</v>
      </c>
    </row>
    <row r="9751" spans="1:5" hidden="1">
      <c r="A9751" s="1">
        <v>2008</v>
      </c>
      <c r="B9751" s="1">
        <v>90</v>
      </c>
      <c r="C9751" s="1">
        <v>17436.580000000002</v>
      </c>
      <c r="D9751" s="1">
        <v>7763.76</v>
      </c>
      <c r="E9751" s="1">
        <v>25200.34</v>
      </c>
    </row>
    <row r="9752" spans="1:5" hidden="1">
      <c r="A9752" s="1">
        <v>2008</v>
      </c>
      <c r="B9752" s="1">
        <v>91</v>
      </c>
      <c r="C9752" s="1">
        <v>15021.09</v>
      </c>
      <c r="D9752" s="1">
        <v>6259.12</v>
      </c>
      <c r="E9752" s="1">
        <v>21280.21</v>
      </c>
    </row>
    <row r="9753" spans="1:5" hidden="1">
      <c r="A9753" s="1">
        <v>2008</v>
      </c>
      <c r="B9753" s="1">
        <v>92</v>
      </c>
      <c r="C9753" s="1">
        <v>12466.6</v>
      </c>
      <c r="D9753" s="1">
        <v>4807.51</v>
      </c>
      <c r="E9753" s="1">
        <v>17274.11</v>
      </c>
    </row>
    <row r="9754" spans="1:5" hidden="1">
      <c r="A9754" s="1">
        <v>2008</v>
      </c>
      <c r="B9754" s="1">
        <v>93</v>
      </c>
      <c r="C9754" s="1">
        <v>10083.969999999999</v>
      </c>
      <c r="D9754" s="1">
        <v>3614.12</v>
      </c>
      <c r="E9754" s="1">
        <v>13698.09</v>
      </c>
    </row>
    <row r="9755" spans="1:5" hidden="1">
      <c r="A9755" s="1">
        <v>2008</v>
      </c>
      <c r="B9755" s="1">
        <v>94</v>
      </c>
      <c r="C9755" s="1">
        <v>7723.79</v>
      </c>
      <c r="D9755" s="1">
        <v>2615.6799999999998</v>
      </c>
      <c r="E9755" s="1">
        <v>10339.469999999999</v>
      </c>
    </row>
    <row r="9756" spans="1:5" hidden="1">
      <c r="A9756" s="1">
        <v>2008</v>
      </c>
      <c r="B9756" s="1">
        <v>95</v>
      </c>
      <c r="C9756" s="1">
        <v>5772.79</v>
      </c>
      <c r="D9756" s="1">
        <v>1767.3</v>
      </c>
      <c r="E9756" s="1">
        <v>7540.09</v>
      </c>
    </row>
    <row r="9757" spans="1:5" hidden="1">
      <c r="A9757" s="1">
        <v>2008</v>
      </c>
      <c r="B9757" s="1">
        <v>96</v>
      </c>
      <c r="C9757" s="1">
        <v>4167.75</v>
      </c>
      <c r="D9757" s="1">
        <v>1161.6199999999999</v>
      </c>
      <c r="E9757" s="1">
        <v>5329.37</v>
      </c>
    </row>
    <row r="9758" spans="1:5" hidden="1">
      <c r="A9758" s="1">
        <v>2008</v>
      </c>
      <c r="B9758" s="1">
        <v>97</v>
      </c>
      <c r="C9758" s="1">
        <v>2896.89</v>
      </c>
      <c r="D9758" s="1">
        <v>735.93</v>
      </c>
      <c r="E9758" s="1">
        <v>3632.82</v>
      </c>
    </row>
    <row r="9759" spans="1:5" hidden="1">
      <c r="A9759" s="1">
        <v>2008</v>
      </c>
      <c r="B9759" s="1">
        <v>98</v>
      </c>
      <c r="C9759" s="1">
        <v>1982.46</v>
      </c>
      <c r="D9759" s="1">
        <v>459.86</v>
      </c>
      <c r="E9759" s="1">
        <v>2442.3200000000002</v>
      </c>
    </row>
    <row r="9760" spans="1:5" hidden="1">
      <c r="A9760" s="1">
        <v>2008</v>
      </c>
      <c r="B9760" s="1">
        <v>99</v>
      </c>
      <c r="C9760" s="1">
        <v>1293.1600000000001</v>
      </c>
      <c r="D9760" s="1">
        <v>283.75</v>
      </c>
      <c r="E9760" s="1">
        <v>1576.91</v>
      </c>
    </row>
    <row r="9761" spans="1:5" hidden="1">
      <c r="A9761" s="1">
        <v>2008</v>
      </c>
      <c r="B9761" s="1">
        <v>100</v>
      </c>
      <c r="C9761" s="1">
        <v>808.99</v>
      </c>
      <c r="D9761" s="1">
        <v>167.24</v>
      </c>
      <c r="E9761" s="1">
        <v>976.24</v>
      </c>
    </row>
    <row r="9762" spans="1:5" hidden="1">
      <c r="A9762" s="1">
        <v>2008</v>
      </c>
      <c r="B9762" s="1">
        <v>101</v>
      </c>
      <c r="C9762" s="1">
        <v>492.66</v>
      </c>
      <c r="D9762" s="1">
        <v>92.85</v>
      </c>
      <c r="E9762" s="1">
        <v>585.5</v>
      </c>
    </row>
    <row r="9763" spans="1:5" hidden="1">
      <c r="A9763" s="1">
        <v>2008</v>
      </c>
      <c r="B9763" s="1">
        <v>102</v>
      </c>
      <c r="C9763" s="1">
        <v>298.01</v>
      </c>
      <c r="D9763" s="1">
        <v>51.69</v>
      </c>
      <c r="E9763" s="1">
        <v>349.7</v>
      </c>
    </row>
    <row r="9764" spans="1:5" hidden="1">
      <c r="A9764" s="1">
        <v>2008</v>
      </c>
      <c r="B9764" s="1">
        <v>103</v>
      </c>
      <c r="C9764" s="1">
        <v>169.01</v>
      </c>
      <c r="D9764" s="1">
        <v>27.87</v>
      </c>
      <c r="E9764" s="1">
        <v>196.88</v>
      </c>
    </row>
    <row r="9765" spans="1:5" hidden="1">
      <c r="A9765" s="1">
        <v>2008</v>
      </c>
      <c r="B9765" s="1">
        <v>104</v>
      </c>
      <c r="C9765" s="1">
        <v>90.91</v>
      </c>
      <c r="D9765" s="1">
        <v>14.3</v>
      </c>
      <c r="E9765" s="1">
        <v>105.21</v>
      </c>
    </row>
    <row r="9766" spans="1:5" hidden="1">
      <c r="A9766" s="1">
        <v>2008</v>
      </c>
      <c r="B9766" s="1">
        <v>105</v>
      </c>
      <c r="C9766" s="1">
        <v>48.11</v>
      </c>
      <c r="D9766" s="1">
        <v>7.08</v>
      </c>
      <c r="E9766" s="1">
        <v>55.19</v>
      </c>
    </row>
    <row r="9767" spans="1:5" hidden="1">
      <c r="A9767" s="1">
        <v>2008</v>
      </c>
      <c r="B9767" s="1">
        <v>106</v>
      </c>
      <c r="C9767" s="1">
        <v>24.89</v>
      </c>
      <c r="D9767" s="1">
        <v>3.21</v>
      </c>
      <c r="E9767" s="1">
        <v>28.09</v>
      </c>
    </row>
    <row r="9768" spans="1:5" hidden="1">
      <c r="A9768" s="1">
        <v>2008</v>
      </c>
      <c r="B9768" s="1">
        <v>107</v>
      </c>
      <c r="C9768" s="1">
        <v>12.76</v>
      </c>
      <c r="D9768" s="1">
        <v>1.2</v>
      </c>
      <c r="E9768" s="1">
        <v>13.97</v>
      </c>
    </row>
    <row r="9769" spans="1:5" hidden="1">
      <c r="A9769" s="1">
        <v>2008</v>
      </c>
      <c r="B9769" s="1">
        <v>108</v>
      </c>
      <c r="C9769" s="1">
        <v>6.02</v>
      </c>
      <c r="D9769" s="1">
        <v>0.19</v>
      </c>
      <c r="E9769" s="1">
        <v>6.21</v>
      </c>
    </row>
    <row r="9770" spans="1:5" hidden="1">
      <c r="A9770" s="1">
        <v>2008</v>
      </c>
      <c r="B9770" s="1">
        <v>109</v>
      </c>
      <c r="C9770" s="1">
        <v>2.35</v>
      </c>
      <c r="D9770" s="1">
        <v>0</v>
      </c>
      <c r="E9770" s="1">
        <v>2.35</v>
      </c>
    </row>
    <row r="9771" spans="1:5" hidden="1">
      <c r="A9771" s="1">
        <v>2008</v>
      </c>
      <c r="B9771" s="1" t="s">
        <v>121</v>
      </c>
      <c r="C9771" s="1">
        <v>0.82</v>
      </c>
      <c r="D9771" s="1">
        <v>0</v>
      </c>
      <c r="E9771" s="1">
        <v>0.82</v>
      </c>
    </row>
    <row r="9772" spans="1:5" hidden="1">
      <c r="A9772" s="1">
        <v>2009</v>
      </c>
      <c r="B9772" s="1">
        <v>0</v>
      </c>
      <c r="C9772" s="1">
        <v>143560.41</v>
      </c>
      <c r="D9772" s="1">
        <v>151461.79999999999</v>
      </c>
      <c r="E9772" s="1">
        <v>295022.21000000002</v>
      </c>
    </row>
    <row r="9773" spans="1:5" hidden="1">
      <c r="A9773" s="1">
        <v>2009</v>
      </c>
      <c r="B9773" s="1">
        <v>1</v>
      </c>
      <c r="C9773" s="1">
        <v>140923.79999999999</v>
      </c>
      <c r="D9773" s="1">
        <v>148431.47</v>
      </c>
      <c r="E9773" s="1">
        <v>289355.27</v>
      </c>
    </row>
    <row r="9774" spans="1:5" hidden="1">
      <c r="A9774" s="1">
        <v>2009</v>
      </c>
      <c r="B9774" s="1">
        <v>2</v>
      </c>
      <c r="C9774" s="1">
        <v>139553.44</v>
      </c>
      <c r="D9774" s="1">
        <v>147192.22</v>
      </c>
      <c r="E9774" s="1">
        <v>286745.65999999997</v>
      </c>
    </row>
    <row r="9775" spans="1:5" hidden="1">
      <c r="A9775" s="1">
        <v>2009</v>
      </c>
      <c r="B9775" s="1">
        <v>3</v>
      </c>
      <c r="C9775" s="1">
        <v>135283.62</v>
      </c>
      <c r="D9775" s="1">
        <v>142822.79</v>
      </c>
      <c r="E9775" s="1">
        <v>278106.40999999997</v>
      </c>
    </row>
    <row r="9776" spans="1:5" hidden="1">
      <c r="A9776" s="1">
        <v>2009</v>
      </c>
      <c r="B9776" s="1">
        <v>4</v>
      </c>
      <c r="C9776" s="1">
        <v>132341.65</v>
      </c>
      <c r="D9776" s="1">
        <v>139900.07</v>
      </c>
      <c r="E9776" s="1">
        <v>272241.71999999997</v>
      </c>
    </row>
    <row r="9777" spans="1:5" hidden="1">
      <c r="A9777" s="1">
        <v>2009</v>
      </c>
      <c r="B9777" s="1">
        <v>5</v>
      </c>
      <c r="C9777" s="1">
        <v>131451.19</v>
      </c>
      <c r="D9777" s="1">
        <v>138877.24</v>
      </c>
      <c r="E9777" s="1">
        <v>270328.43</v>
      </c>
    </row>
    <row r="9778" spans="1:5" hidden="1">
      <c r="A9778" s="1">
        <v>2009</v>
      </c>
      <c r="B9778" s="1">
        <v>6</v>
      </c>
      <c r="C9778" s="1">
        <v>129763.08</v>
      </c>
      <c r="D9778" s="1">
        <v>136496.93</v>
      </c>
      <c r="E9778" s="1">
        <v>266260.01</v>
      </c>
    </row>
    <row r="9779" spans="1:5" hidden="1">
      <c r="A9779" s="1">
        <v>2009</v>
      </c>
      <c r="B9779" s="1">
        <v>7</v>
      </c>
      <c r="C9779" s="1">
        <v>130613.04</v>
      </c>
      <c r="D9779" s="1">
        <v>137245.91</v>
      </c>
      <c r="E9779" s="1">
        <v>267858.95</v>
      </c>
    </row>
    <row r="9780" spans="1:5" hidden="1">
      <c r="A9780" s="1">
        <v>2009</v>
      </c>
      <c r="B9780" s="1">
        <v>8</v>
      </c>
      <c r="C9780" s="1">
        <v>131690.70000000001</v>
      </c>
      <c r="D9780" s="1">
        <v>138367.63</v>
      </c>
      <c r="E9780" s="1">
        <v>270058.34000000003</v>
      </c>
    </row>
    <row r="9781" spans="1:5" hidden="1">
      <c r="A9781" s="1">
        <v>2009</v>
      </c>
      <c r="B9781" s="1">
        <v>9</v>
      </c>
      <c r="C9781" s="1">
        <v>132797.28</v>
      </c>
      <c r="D9781" s="1">
        <v>139347.4</v>
      </c>
      <c r="E9781" s="1">
        <v>272144.68</v>
      </c>
    </row>
    <row r="9782" spans="1:5" hidden="1">
      <c r="A9782" s="1">
        <v>2009</v>
      </c>
      <c r="B9782" s="1">
        <v>10</v>
      </c>
      <c r="C9782" s="1">
        <v>133361.16</v>
      </c>
      <c r="D9782" s="1">
        <v>140160.32999999999</v>
      </c>
      <c r="E9782" s="1">
        <v>273521.49</v>
      </c>
    </row>
    <row r="9783" spans="1:5" hidden="1">
      <c r="A9783" s="1">
        <v>2009</v>
      </c>
      <c r="B9783" s="1">
        <v>11</v>
      </c>
      <c r="C9783" s="1">
        <v>133520.79</v>
      </c>
      <c r="D9783" s="1">
        <v>140689.71</v>
      </c>
      <c r="E9783" s="1">
        <v>274210.51</v>
      </c>
    </row>
    <row r="9784" spans="1:5" hidden="1">
      <c r="A9784" s="1">
        <v>2009</v>
      </c>
      <c r="B9784" s="1">
        <v>12</v>
      </c>
      <c r="C9784" s="1">
        <v>134827.84</v>
      </c>
      <c r="D9784" s="1">
        <v>142154.13</v>
      </c>
      <c r="E9784" s="1">
        <v>276981.96000000002</v>
      </c>
    </row>
    <row r="9785" spans="1:5" hidden="1">
      <c r="A9785" s="1">
        <v>2009</v>
      </c>
      <c r="B9785" s="1">
        <v>13</v>
      </c>
      <c r="C9785" s="1">
        <v>134895.94</v>
      </c>
      <c r="D9785" s="1">
        <v>142434.25</v>
      </c>
      <c r="E9785" s="1">
        <v>277330.19</v>
      </c>
    </row>
    <row r="9786" spans="1:5" hidden="1">
      <c r="A9786" s="1">
        <v>2009</v>
      </c>
      <c r="B9786" s="1">
        <v>14</v>
      </c>
      <c r="C9786" s="1">
        <v>137727.15</v>
      </c>
      <c r="D9786" s="1">
        <v>145632.89000000001</v>
      </c>
      <c r="E9786" s="1">
        <v>283360.03999999998</v>
      </c>
    </row>
    <row r="9787" spans="1:5" hidden="1">
      <c r="A9787" s="1">
        <v>2009</v>
      </c>
      <c r="B9787" s="1">
        <v>15</v>
      </c>
      <c r="C9787" s="1">
        <v>138023.20000000001</v>
      </c>
      <c r="D9787" s="1">
        <v>145901.75</v>
      </c>
      <c r="E9787" s="1">
        <v>283924.95</v>
      </c>
    </row>
    <row r="9788" spans="1:5" hidden="1">
      <c r="A9788" s="1">
        <v>2009</v>
      </c>
      <c r="B9788" s="1">
        <v>16</v>
      </c>
      <c r="C9788" s="1">
        <v>138424.04999999999</v>
      </c>
      <c r="D9788" s="1">
        <v>146163.79</v>
      </c>
      <c r="E9788" s="1">
        <v>284587.84999999998</v>
      </c>
    </row>
    <row r="9789" spans="1:5" hidden="1">
      <c r="A9789" s="1">
        <v>2009</v>
      </c>
      <c r="B9789" s="1">
        <v>17</v>
      </c>
      <c r="C9789" s="1">
        <v>140355.26</v>
      </c>
      <c r="D9789" s="1">
        <v>147989.46</v>
      </c>
      <c r="E9789" s="1">
        <v>288344.71999999997</v>
      </c>
    </row>
    <row r="9790" spans="1:5" hidden="1">
      <c r="A9790" s="1">
        <v>2009</v>
      </c>
      <c r="B9790" s="1">
        <v>18</v>
      </c>
      <c r="C9790" s="1">
        <v>144515.26999999999</v>
      </c>
      <c r="D9790" s="1">
        <v>152473.60999999999</v>
      </c>
      <c r="E9790" s="1">
        <v>296988.88</v>
      </c>
    </row>
    <row r="9791" spans="1:5" hidden="1">
      <c r="A9791" s="1">
        <v>2009</v>
      </c>
      <c r="B9791" s="1">
        <v>19</v>
      </c>
      <c r="C9791" s="1">
        <v>148651.47</v>
      </c>
      <c r="D9791" s="1">
        <v>157325.32</v>
      </c>
      <c r="E9791" s="1">
        <v>305976.78999999998</v>
      </c>
    </row>
    <row r="9792" spans="1:5" hidden="1">
      <c r="A9792" s="1">
        <v>2009</v>
      </c>
      <c r="B9792" s="1">
        <v>20</v>
      </c>
      <c r="C9792" s="1">
        <v>149705.78</v>
      </c>
      <c r="D9792" s="1">
        <v>158469.53</v>
      </c>
      <c r="E9792" s="1">
        <v>308175.31</v>
      </c>
    </row>
    <row r="9793" spans="1:5" hidden="1">
      <c r="A9793" s="1">
        <v>2009</v>
      </c>
      <c r="B9793" s="1">
        <v>21</v>
      </c>
      <c r="C9793" s="1">
        <v>149597.54999999999</v>
      </c>
      <c r="D9793" s="1">
        <v>158225.84</v>
      </c>
      <c r="E9793" s="1">
        <v>307823.39</v>
      </c>
    </row>
    <row r="9794" spans="1:5" hidden="1">
      <c r="A9794" s="1">
        <v>2009</v>
      </c>
      <c r="B9794" s="1">
        <v>22</v>
      </c>
      <c r="C9794" s="1">
        <v>152301.76000000001</v>
      </c>
      <c r="D9794" s="1">
        <v>161358.49</v>
      </c>
      <c r="E9794" s="1">
        <v>313660.26</v>
      </c>
    </row>
    <row r="9795" spans="1:5" hidden="1">
      <c r="A9795" s="1">
        <v>2009</v>
      </c>
      <c r="B9795" s="1">
        <v>23</v>
      </c>
      <c r="C9795" s="1">
        <v>154946.51999999999</v>
      </c>
      <c r="D9795" s="1">
        <v>163830.99</v>
      </c>
      <c r="E9795" s="1">
        <v>318777.51</v>
      </c>
    </row>
    <row r="9796" spans="1:5" hidden="1">
      <c r="A9796" s="1">
        <v>2009</v>
      </c>
      <c r="B9796" s="1">
        <v>24</v>
      </c>
      <c r="C9796" s="1">
        <v>157634.49</v>
      </c>
      <c r="D9796" s="1">
        <v>165837.95000000001</v>
      </c>
      <c r="E9796" s="1">
        <v>323472.43</v>
      </c>
    </row>
    <row r="9797" spans="1:5" hidden="1">
      <c r="A9797" s="1">
        <v>2009</v>
      </c>
      <c r="B9797" s="1">
        <v>25</v>
      </c>
      <c r="C9797" s="1">
        <v>157352.39000000001</v>
      </c>
      <c r="D9797" s="1">
        <v>164545.20000000001</v>
      </c>
      <c r="E9797" s="1">
        <v>321897.59000000003</v>
      </c>
    </row>
    <row r="9798" spans="1:5" hidden="1">
      <c r="A9798" s="1">
        <v>2009</v>
      </c>
      <c r="B9798" s="1">
        <v>26</v>
      </c>
      <c r="C9798" s="1">
        <v>157843.16</v>
      </c>
      <c r="D9798" s="1">
        <v>164078.12</v>
      </c>
      <c r="E9798" s="1">
        <v>321921.28000000003</v>
      </c>
    </row>
    <row r="9799" spans="1:5" hidden="1">
      <c r="A9799" s="1">
        <v>2009</v>
      </c>
      <c r="B9799" s="1">
        <v>27</v>
      </c>
      <c r="C9799" s="1">
        <v>155151.71</v>
      </c>
      <c r="D9799" s="1">
        <v>160145.42000000001</v>
      </c>
      <c r="E9799" s="1">
        <v>315297.12</v>
      </c>
    </row>
    <row r="9800" spans="1:5" hidden="1">
      <c r="A9800" s="1">
        <v>2009</v>
      </c>
      <c r="B9800" s="1">
        <v>28</v>
      </c>
      <c r="C9800" s="1">
        <v>152972.16</v>
      </c>
      <c r="D9800" s="1">
        <v>156395.76999999999</v>
      </c>
      <c r="E9800" s="1">
        <v>309367.92</v>
      </c>
    </row>
    <row r="9801" spans="1:5" hidden="1">
      <c r="A9801" s="1">
        <v>2009</v>
      </c>
      <c r="B9801" s="1">
        <v>29</v>
      </c>
      <c r="C9801" s="1">
        <v>149570.70000000001</v>
      </c>
      <c r="D9801" s="1">
        <v>151584</v>
      </c>
      <c r="E9801" s="1">
        <v>301154.7</v>
      </c>
    </row>
    <row r="9802" spans="1:5" hidden="1">
      <c r="A9802" s="1">
        <v>2009</v>
      </c>
      <c r="B9802" s="1">
        <v>30</v>
      </c>
      <c r="C9802" s="1">
        <v>148170.87</v>
      </c>
      <c r="D9802" s="1">
        <v>149142.81</v>
      </c>
      <c r="E9802" s="1">
        <v>297313.68</v>
      </c>
    </row>
    <row r="9803" spans="1:5" hidden="1">
      <c r="A9803" s="1">
        <v>2009</v>
      </c>
      <c r="B9803" s="1">
        <v>31</v>
      </c>
      <c r="C9803" s="1">
        <v>146634.76</v>
      </c>
      <c r="D9803" s="1">
        <v>146930.5</v>
      </c>
      <c r="E9803" s="1">
        <v>293565.26</v>
      </c>
    </row>
    <row r="9804" spans="1:5" hidden="1">
      <c r="A9804" s="1">
        <v>2009</v>
      </c>
      <c r="B9804" s="1">
        <v>32</v>
      </c>
      <c r="C9804" s="1">
        <v>146409.49</v>
      </c>
      <c r="D9804" s="1">
        <v>146239.29</v>
      </c>
      <c r="E9804" s="1">
        <v>292648.78999999998</v>
      </c>
    </row>
    <row r="9805" spans="1:5" hidden="1">
      <c r="A9805" s="1">
        <v>2009</v>
      </c>
      <c r="B9805" s="1">
        <v>33</v>
      </c>
      <c r="C9805" s="1">
        <v>147635.79999999999</v>
      </c>
      <c r="D9805" s="1">
        <v>147185.53</v>
      </c>
      <c r="E9805" s="1">
        <v>294821.32</v>
      </c>
    </row>
    <row r="9806" spans="1:5" hidden="1">
      <c r="A9806" s="1">
        <v>2009</v>
      </c>
      <c r="B9806" s="1">
        <v>34</v>
      </c>
      <c r="C9806" s="1">
        <v>150181.6</v>
      </c>
      <c r="D9806" s="1">
        <v>149333.70000000001</v>
      </c>
      <c r="E9806" s="1">
        <v>299515.3</v>
      </c>
    </row>
    <row r="9807" spans="1:5" hidden="1">
      <c r="A9807" s="1">
        <v>2009</v>
      </c>
      <c r="B9807" s="1">
        <v>35</v>
      </c>
      <c r="C9807" s="1">
        <v>153869.69</v>
      </c>
      <c r="D9807" s="1">
        <v>152417.01</v>
      </c>
      <c r="E9807" s="1">
        <v>306286.7</v>
      </c>
    </row>
    <row r="9808" spans="1:5" hidden="1">
      <c r="A9808" s="1">
        <v>2009</v>
      </c>
      <c r="B9808" s="1">
        <v>36</v>
      </c>
      <c r="C9808" s="1">
        <v>159517.19</v>
      </c>
      <c r="D9808" s="1">
        <v>157240.34</v>
      </c>
      <c r="E9808" s="1">
        <v>316757.53000000003</v>
      </c>
    </row>
    <row r="9809" spans="1:5" hidden="1">
      <c r="A9809" s="1">
        <v>2009</v>
      </c>
      <c r="B9809" s="1">
        <v>37</v>
      </c>
      <c r="C9809" s="1">
        <v>164906.68</v>
      </c>
      <c r="D9809" s="1">
        <v>161928.66</v>
      </c>
      <c r="E9809" s="1">
        <v>326835.34000000003</v>
      </c>
    </row>
    <row r="9810" spans="1:5" hidden="1">
      <c r="A9810" s="1">
        <v>2009</v>
      </c>
      <c r="B9810" s="1">
        <v>38</v>
      </c>
      <c r="C9810" s="1">
        <v>168058.75</v>
      </c>
      <c r="D9810" s="1">
        <v>165163.01</v>
      </c>
      <c r="E9810" s="1">
        <v>333221.76000000001</v>
      </c>
    </row>
    <row r="9811" spans="1:5" hidden="1">
      <c r="A9811" s="1">
        <v>2009</v>
      </c>
      <c r="B9811" s="1">
        <v>39</v>
      </c>
      <c r="C9811" s="1">
        <v>160071.62</v>
      </c>
      <c r="D9811" s="1">
        <v>157812.07999999999</v>
      </c>
      <c r="E9811" s="1">
        <v>317883.7</v>
      </c>
    </row>
    <row r="9812" spans="1:5" hidden="1">
      <c r="A9812" s="1">
        <v>2009</v>
      </c>
      <c r="B9812" s="1">
        <v>40</v>
      </c>
      <c r="C9812" s="1">
        <v>157818.94</v>
      </c>
      <c r="D9812" s="1">
        <v>155644</v>
      </c>
      <c r="E9812" s="1">
        <v>313462.95</v>
      </c>
    </row>
    <row r="9813" spans="1:5" hidden="1">
      <c r="A9813" s="1">
        <v>2009</v>
      </c>
      <c r="B9813" s="1">
        <v>41</v>
      </c>
      <c r="C9813" s="1">
        <v>152317.97</v>
      </c>
      <c r="D9813" s="1">
        <v>150234.84</v>
      </c>
      <c r="E9813" s="1">
        <v>302552.81</v>
      </c>
    </row>
    <row r="9814" spans="1:5" hidden="1">
      <c r="A9814" s="1">
        <v>2009</v>
      </c>
      <c r="B9814" s="1">
        <v>42</v>
      </c>
      <c r="C9814" s="1">
        <v>150905.38</v>
      </c>
      <c r="D9814" s="1">
        <v>148922.09</v>
      </c>
      <c r="E9814" s="1">
        <v>299827.46999999997</v>
      </c>
    </row>
    <row r="9815" spans="1:5" hidden="1">
      <c r="A9815" s="1">
        <v>2009</v>
      </c>
      <c r="B9815" s="1">
        <v>43</v>
      </c>
      <c r="C9815" s="1">
        <v>150001.57</v>
      </c>
      <c r="D9815" s="1">
        <v>147762.9</v>
      </c>
      <c r="E9815" s="1">
        <v>297764.46999999997</v>
      </c>
    </row>
    <row r="9816" spans="1:5" hidden="1">
      <c r="A9816" s="1">
        <v>2009</v>
      </c>
      <c r="B9816" s="1">
        <v>44</v>
      </c>
      <c r="C9816" s="1">
        <v>152060.13</v>
      </c>
      <c r="D9816" s="1">
        <v>149581.57999999999</v>
      </c>
      <c r="E9816" s="1">
        <v>301641.71000000002</v>
      </c>
    </row>
    <row r="9817" spans="1:5" hidden="1">
      <c r="A9817" s="1">
        <v>2009</v>
      </c>
      <c r="B9817" s="1">
        <v>45</v>
      </c>
      <c r="C9817" s="1">
        <v>155581.68</v>
      </c>
      <c r="D9817" s="1">
        <v>153038.53</v>
      </c>
      <c r="E9817" s="1">
        <v>308620.21999999997</v>
      </c>
    </row>
    <row r="9818" spans="1:5" hidden="1">
      <c r="A9818" s="1">
        <v>2009</v>
      </c>
      <c r="B9818" s="1">
        <v>46</v>
      </c>
      <c r="C9818" s="1">
        <v>158007.13</v>
      </c>
      <c r="D9818" s="1">
        <v>155385.95000000001</v>
      </c>
      <c r="E9818" s="1">
        <v>313393.08</v>
      </c>
    </row>
    <row r="9819" spans="1:5" hidden="1">
      <c r="A9819" s="1">
        <v>2009</v>
      </c>
      <c r="B9819" s="1">
        <v>47</v>
      </c>
      <c r="C9819" s="1">
        <v>158507.18</v>
      </c>
      <c r="D9819" s="1">
        <v>155958.85</v>
      </c>
      <c r="E9819" s="1">
        <v>314466.03000000003</v>
      </c>
    </row>
    <row r="9820" spans="1:5" hidden="1">
      <c r="A9820" s="1">
        <v>2009</v>
      </c>
      <c r="B9820" s="1">
        <v>48</v>
      </c>
      <c r="C9820" s="1">
        <v>156687.28</v>
      </c>
      <c r="D9820" s="1">
        <v>153843.07</v>
      </c>
      <c r="E9820" s="1">
        <v>310530.34999999998</v>
      </c>
    </row>
    <row r="9821" spans="1:5" hidden="1">
      <c r="A9821" s="1">
        <v>2009</v>
      </c>
      <c r="B9821" s="1">
        <v>49</v>
      </c>
      <c r="C9821" s="1">
        <v>153571.28</v>
      </c>
      <c r="D9821" s="1">
        <v>150478.20000000001</v>
      </c>
      <c r="E9821" s="1">
        <v>304049.48</v>
      </c>
    </row>
    <row r="9822" spans="1:5" hidden="1">
      <c r="A9822" s="1">
        <v>2009</v>
      </c>
      <c r="B9822" s="1">
        <v>50</v>
      </c>
      <c r="C9822" s="1">
        <v>150181.59</v>
      </c>
      <c r="D9822" s="1">
        <v>147188.88</v>
      </c>
      <c r="E9822" s="1">
        <v>297370.46999999997</v>
      </c>
    </row>
    <row r="9823" spans="1:5" hidden="1">
      <c r="A9823" s="1">
        <v>2009</v>
      </c>
      <c r="B9823" s="1">
        <v>51</v>
      </c>
      <c r="C9823" s="1">
        <v>147166.54</v>
      </c>
      <c r="D9823" s="1">
        <v>144342.04999999999</v>
      </c>
      <c r="E9823" s="1">
        <v>291508.59000000003</v>
      </c>
    </row>
    <row r="9824" spans="1:5" hidden="1">
      <c r="A9824" s="1">
        <v>2009</v>
      </c>
      <c r="B9824" s="1">
        <v>52</v>
      </c>
      <c r="C9824" s="1">
        <v>144164.07999999999</v>
      </c>
      <c r="D9824" s="1">
        <v>141965.88</v>
      </c>
      <c r="E9824" s="1">
        <v>286129.96000000002</v>
      </c>
    </row>
    <row r="9825" spans="1:5" hidden="1">
      <c r="A9825" s="1">
        <v>2009</v>
      </c>
      <c r="B9825" s="1">
        <v>53</v>
      </c>
      <c r="C9825" s="1">
        <v>141270.41</v>
      </c>
      <c r="D9825" s="1">
        <v>139508.23000000001</v>
      </c>
      <c r="E9825" s="1">
        <v>280778.64</v>
      </c>
    </row>
    <row r="9826" spans="1:5" hidden="1">
      <c r="A9826" s="1">
        <v>2009</v>
      </c>
      <c r="B9826" s="1">
        <v>54</v>
      </c>
      <c r="C9826" s="1">
        <v>138084.32</v>
      </c>
      <c r="D9826" s="1">
        <v>135890.17000000001</v>
      </c>
      <c r="E9826" s="1">
        <v>273974.49</v>
      </c>
    </row>
    <row r="9827" spans="1:5" hidden="1">
      <c r="A9827" s="1">
        <v>2009</v>
      </c>
      <c r="B9827" s="1">
        <v>55</v>
      </c>
      <c r="C9827" s="1">
        <v>135092.6</v>
      </c>
      <c r="D9827" s="1">
        <v>132600.97</v>
      </c>
      <c r="E9827" s="1">
        <v>267693.56</v>
      </c>
    </row>
    <row r="9828" spans="1:5" hidden="1">
      <c r="A9828" s="1">
        <v>2009</v>
      </c>
      <c r="B9828" s="1">
        <v>56</v>
      </c>
      <c r="C9828" s="1">
        <v>132313.76</v>
      </c>
      <c r="D9828" s="1">
        <v>130312.91</v>
      </c>
      <c r="E9828" s="1">
        <v>262626.65999999997</v>
      </c>
    </row>
    <row r="9829" spans="1:5" hidden="1">
      <c r="A9829" s="1">
        <v>2009</v>
      </c>
      <c r="B9829" s="1">
        <v>57</v>
      </c>
      <c r="C9829" s="1">
        <v>129262.87</v>
      </c>
      <c r="D9829" s="1">
        <v>127749.18</v>
      </c>
      <c r="E9829" s="1">
        <v>257012.06</v>
      </c>
    </row>
    <row r="9830" spans="1:5" hidden="1">
      <c r="A9830" s="1">
        <v>2009</v>
      </c>
      <c r="B9830" s="1">
        <v>58</v>
      </c>
      <c r="C9830" s="1">
        <v>126971.87</v>
      </c>
      <c r="D9830" s="1">
        <v>125568.89</v>
      </c>
      <c r="E9830" s="1">
        <v>252540.76</v>
      </c>
    </row>
    <row r="9831" spans="1:5" hidden="1">
      <c r="A9831" s="1">
        <v>2009</v>
      </c>
      <c r="B9831" s="1">
        <v>59</v>
      </c>
      <c r="C9831" s="1">
        <v>124600.39</v>
      </c>
      <c r="D9831" s="1">
        <v>123440.4</v>
      </c>
      <c r="E9831" s="1">
        <v>248040.79</v>
      </c>
    </row>
    <row r="9832" spans="1:5" hidden="1">
      <c r="A9832" s="1">
        <v>2009</v>
      </c>
      <c r="B9832" s="1">
        <v>60</v>
      </c>
      <c r="C9832" s="1">
        <v>122168.74</v>
      </c>
      <c r="D9832" s="1">
        <v>121773.23</v>
      </c>
      <c r="E9832" s="1">
        <v>243941.97</v>
      </c>
    </row>
    <row r="9833" spans="1:5" hidden="1">
      <c r="A9833" s="1">
        <v>2009</v>
      </c>
      <c r="B9833" s="1">
        <v>61</v>
      </c>
      <c r="C9833" s="1">
        <v>122642.2</v>
      </c>
      <c r="D9833" s="1">
        <v>122948.51</v>
      </c>
      <c r="E9833" s="1">
        <v>245590.72</v>
      </c>
    </row>
    <row r="9834" spans="1:5" hidden="1">
      <c r="A9834" s="1">
        <v>2009</v>
      </c>
      <c r="B9834" s="1">
        <v>62</v>
      </c>
      <c r="C9834" s="1">
        <v>120022.39999999999</v>
      </c>
      <c r="D9834" s="1">
        <v>120808.37</v>
      </c>
      <c r="E9834" s="1">
        <v>240830.77</v>
      </c>
    </row>
    <row r="9835" spans="1:5" hidden="1">
      <c r="A9835" s="1">
        <v>2009</v>
      </c>
      <c r="B9835" s="1">
        <v>63</v>
      </c>
      <c r="C9835" s="1">
        <v>110401.29</v>
      </c>
      <c r="D9835" s="1">
        <v>111017.26</v>
      </c>
      <c r="E9835" s="1">
        <v>221418.56</v>
      </c>
    </row>
    <row r="9836" spans="1:5" hidden="1">
      <c r="A9836" s="1">
        <v>2009</v>
      </c>
      <c r="B9836" s="1">
        <v>64</v>
      </c>
      <c r="C9836" s="1">
        <v>102626.04</v>
      </c>
      <c r="D9836" s="1">
        <v>102499.44</v>
      </c>
      <c r="E9836" s="1">
        <v>205125.48</v>
      </c>
    </row>
    <row r="9837" spans="1:5" hidden="1">
      <c r="A9837" s="1">
        <v>2009</v>
      </c>
      <c r="B9837" s="1">
        <v>65</v>
      </c>
      <c r="C9837" s="1">
        <v>97211.22</v>
      </c>
      <c r="D9837" s="1">
        <v>96372.26</v>
      </c>
      <c r="E9837" s="1">
        <v>193583.47</v>
      </c>
    </row>
    <row r="9838" spans="1:5" hidden="1">
      <c r="A9838" s="1">
        <v>2009</v>
      </c>
      <c r="B9838" s="1">
        <v>66</v>
      </c>
      <c r="C9838" s="1">
        <v>90976.4</v>
      </c>
      <c r="D9838" s="1">
        <v>90008.61</v>
      </c>
      <c r="E9838" s="1">
        <v>180985.01</v>
      </c>
    </row>
    <row r="9839" spans="1:5" hidden="1">
      <c r="A9839" s="1">
        <v>2009</v>
      </c>
      <c r="B9839" s="1">
        <v>67</v>
      </c>
      <c r="C9839" s="1">
        <v>86399.98</v>
      </c>
      <c r="D9839" s="1">
        <v>85484.31</v>
      </c>
      <c r="E9839" s="1">
        <v>171884.28</v>
      </c>
    </row>
    <row r="9840" spans="1:5" hidden="1">
      <c r="A9840" s="1">
        <v>2009</v>
      </c>
      <c r="B9840" s="1">
        <v>68</v>
      </c>
      <c r="C9840" s="1">
        <v>82529.81</v>
      </c>
      <c r="D9840" s="1">
        <v>81440.800000000003</v>
      </c>
      <c r="E9840" s="1">
        <v>163970.60999999999</v>
      </c>
    </row>
    <row r="9841" spans="1:5" hidden="1">
      <c r="A9841" s="1">
        <v>2009</v>
      </c>
      <c r="B9841" s="1">
        <v>69</v>
      </c>
      <c r="C9841" s="1">
        <v>79083.81</v>
      </c>
      <c r="D9841" s="1">
        <v>77519.259999999995</v>
      </c>
      <c r="E9841" s="1">
        <v>156603.06</v>
      </c>
    </row>
    <row r="9842" spans="1:5" hidden="1">
      <c r="A9842" s="1">
        <v>2009</v>
      </c>
      <c r="B9842" s="1">
        <v>70</v>
      </c>
      <c r="C9842" s="1">
        <v>76061.14</v>
      </c>
      <c r="D9842" s="1">
        <v>73747.61</v>
      </c>
      <c r="E9842" s="1">
        <v>149808.75</v>
      </c>
    </row>
    <row r="9843" spans="1:5" hidden="1">
      <c r="A9843" s="1">
        <v>2009</v>
      </c>
      <c r="B9843" s="1">
        <v>71</v>
      </c>
      <c r="C9843" s="1">
        <v>72908.84</v>
      </c>
      <c r="D9843" s="1">
        <v>69929.8</v>
      </c>
      <c r="E9843" s="1">
        <v>142838.64000000001</v>
      </c>
    </row>
    <row r="9844" spans="1:5" hidden="1">
      <c r="A9844" s="1">
        <v>2009</v>
      </c>
      <c r="B9844" s="1">
        <v>72</v>
      </c>
      <c r="C9844" s="1">
        <v>70051.77</v>
      </c>
      <c r="D9844" s="1">
        <v>66374.11</v>
      </c>
      <c r="E9844" s="1">
        <v>136425.88</v>
      </c>
    </row>
    <row r="9845" spans="1:5" hidden="1">
      <c r="A9845" s="1">
        <v>2009</v>
      </c>
      <c r="B9845" s="1">
        <v>73</v>
      </c>
      <c r="C9845" s="1">
        <v>67330.539999999994</v>
      </c>
      <c r="D9845" s="1">
        <v>62247.95</v>
      </c>
      <c r="E9845" s="1">
        <v>129578.49</v>
      </c>
    </row>
    <row r="9846" spans="1:5" hidden="1">
      <c r="A9846" s="1">
        <v>2009</v>
      </c>
      <c r="B9846" s="1">
        <v>74</v>
      </c>
      <c r="C9846" s="1">
        <v>64288.81</v>
      </c>
      <c r="D9846" s="1">
        <v>57993.46</v>
      </c>
      <c r="E9846" s="1">
        <v>122282.27</v>
      </c>
    </row>
    <row r="9847" spans="1:5" hidden="1">
      <c r="A9847" s="1">
        <v>2009</v>
      </c>
      <c r="B9847" s="1">
        <v>75</v>
      </c>
      <c r="C9847" s="1">
        <v>61542.85</v>
      </c>
      <c r="D9847" s="1">
        <v>54776.51</v>
      </c>
      <c r="E9847" s="1">
        <v>116319.36</v>
      </c>
    </row>
    <row r="9848" spans="1:5" hidden="1">
      <c r="A9848" s="1">
        <v>2009</v>
      </c>
      <c r="B9848" s="1">
        <v>76</v>
      </c>
      <c r="C9848" s="1">
        <v>59676.81</v>
      </c>
      <c r="D9848" s="1">
        <v>52270.75</v>
      </c>
      <c r="E9848" s="1">
        <v>111947.57</v>
      </c>
    </row>
    <row r="9849" spans="1:5" hidden="1">
      <c r="A9849" s="1">
        <v>2009</v>
      </c>
      <c r="B9849" s="1">
        <v>77</v>
      </c>
      <c r="C9849" s="1">
        <v>58711.05</v>
      </c>
      <c r="D9849" s="1">
        <v>50318.27</v>
      </c>
      <c r="E9849" s="1">
        <v>109029.32</v>
      </c>
    </row>
    <row r="9850" spans="1:5" hidden="1">
      <c r="A9850" s="1">
        <v>2009</v>
      </c>
      <c r="B9850" s="1">
        <v>78</v>
      </c>
      <c r="C9850" s="1">
        <v>58328.46</v>
      </c>
      <c r="D9850" s="1">
        <v>48785.66</v>
      </c>
      <c r="E9850" s="1">
        <v>107114.12</v>
      </c>
    </row>
    <row r="9851" spans="1:5" hidden="1">
      <c r="A9851" s="1">
        <v>2009</v>
      </c>
      <c r="B9851" s="1">
        <v>79</v>
      </c>
      <c r="C9851" s="1">
        <v>57122.33</v>
      </c>
      <c r="D9851" s="1">
        <v>46481.08</v>
      </c>
      <c r="E9851" s="1">
        <v>103603.41</v>
      </c>
    </row>
    <row r="9852" spans="1:5" hidden="1">
      <c r="A9852" s="1">
        <v>2009</v>
      </c>
      <c r="B9852" s="1">
        <v>80</v>
      </c>
      <c r="C9852" s="1">
        <v>53989.9</v>
      </c>
      <c r="D9852" s="1">
        <v>42991.35</v>
      </c>
      <c r="E9852" s="1">
        <v>96981.25</v>
      </c>
    </row>
    <row r="9853" spans="1:5" hidden="1">
      <c r="A9853" s="1">
        <v>2009</v>
      </c>
      <c r="B9853" s="1">
        <v>81</v>
      </c>
      <c r="C9853" s="1">
        <v>51869.31</v>
      </c>
      <c r="D9853" s="1">
        <v>40023.53</v>
      </c>
      <c r="E9853" s="1">
        <v>91892.84</v>
      </c>
    </row>
    <row r="9854" spans="1:5" hidden="1">
      <c r="A9854" s="1">
        <v>2009</v>
      </c>
      <c r="B9854" s="1">
        <v>82</v>
      </c>
      <c r="C9854" s="1">
        <v>49099.46</v>
      </c>
      <c r="D9854" s="1">
        <v>35958.129999999997</v>
      </c>
      <c r="E9854" s="1">
        <v>85057.59</v>
      </c>
    </row>
    <row r="9855" spans="1:5" hidden="1">
      <c r="A9855" s="1">
        <v>2009</v>
      </c>
      <c r="B9855" s="1">
        <v>83</v>
      </c>
      <c r="C9855" s="1">
        <v>46756.36</v>
      </c>
      <c r="D9855" s="1">
        <v>32254.85</v>
      </c>
      <c r="E9855" s="1">
        <v>79011.210000000006</v>
      </c>
    </row>
    <row r="9856" spans="1:5" hidden="1">
      <c r="A9856" s="1">
        <v>2009</v>
      </c>
      <c r="B9856" s="1">
        <v>84</v>
      </c>
      <c r="C9856" s="1">
        <v>43347.02</v>
      </c>
      <c r="D9856" s="1">
        <v>28392.33</v>
      </c>
      <c r="E9856" s="1">
        <v>71739.350000000006</v>
      </c>
    </row>
    <row r="9857" spans="1:5" hidden="1">
      <c r="A9857" s="1">
        <v>2009</v>
      </c>
      <c r="B9857" s="1">
        <v>85</v>
      </c>
      <c r="C9857" s="1">
        <v>39488.18</v>
      </c>
      <c r="D9857" s="1">
        <v>24341.11</v>
      </c>
      <c r="E9857" s="1">
        <v>63829.29</v>
      </c>
    </row>
    <row r="9858" spans="1:5" hidden="1">
      <c r="A9858" s="1">
        <v>2009</v>
      </c>
      <c r="B9858" s="1">
        <v>86</v>
      </c>
      <c r="C9858" s="1">
        <v>36096.39</v>
      </c>
      <c r="D9858" s="1">
        <v>20907.599999999999</v>
      </c>
      <c r="E9858" s="1">
        <v>57003.99</v>
      </c>
    </row>
    <row r="9859" spans="1:5" hidden="1">
      <c r="A9859" s="1">
        <v>2009</v>
      </c>
      <c r="B9859" s="1">
        <v>87</v>
      </c>
      <c r="C9859" s="1">
        <v>32300.04</v>
      </c>
      <c r="D9859" s="1">
        <v>17620.669999999998</v>
      </c>
      <c r="E9859" s="1">
        <v>49920.71</v>
      </c>
    </row>
    <row r="9860" spans="1:5" hidden="1">
      <c r="A9860" s="1">
        <v>2009</v>
      </c>
      <c r="B9860" s="1">
        <v>88</v>
      </c>
      <c r="C9860" s="1">
        <v>28346.720000000001</v>
      </c>
      <c r="D9860" s="1">
        <v>14727.59</v>
      </c>
      <c r="E9860" s="1">
        <v>43074.31</v>
      </c>
    </row>
    <row r="9861" spans="1:5" hidden="1">
      <c r="A9861" s="1">
        <v>2009</v>
      </c>
      <c r="B9861" s="1">
        <v>89</v>
      </c>
      <c r="C9861" s="1">
        <v>22790.65</v>
      </c>
      <c r="D9861" s="1">
        <v>11262.55</v>
      </c>
      <c r="E9861" s="1">
        <v>34053.199999999997</v>
      </c>
    </row>
    <row r="9862" spans="1:5" hidden="1">
      <c r="A9862" s="1">
        <v>2009</v>
      </c>
      <c r="B9862" s="1">
        <v>90</v>
      </c>
      <c r="C9862" s="1">
        <v>17662.509999999998</v>
      </c>
      <c r="D9862" s="1">
        <v>8067.29</v>
      </c>
      <c r="E9862" s="1">
        <v>25729.8</v>
      </c>
    </row>
    <row r="9863" spans="1:5" hidden="1">
      <c r="A9863" s="1">
        <v>2009</v>
      </c>
      <c r="B9863" s="1">
        <v>91</v>
      </c>
      <c r="C9863" s="1">
        <v>14972.25</v>
      </c>
      <c r="D9863" s="1">
        <v>6371.79</v>
      </c>
      <c r="E9863" s="1">
        <v>21344.04</v>
      </c>
    </row>
    <row r="9864" spans="1:5" hidden="1">
      <c r="A9864" s="1">
        <v>2009</v>
      </c>
      <c r="B9864" s="1">
        <v>92</v>
      </c>
      <c r="C9864" s="1">
        <v>12627.61</v>
      </c>
      <c r="D9864" s="1">
        <v>5039.51</v>
      </c>
      <c r="E9864" s="1">
        <v>17667.12</v>
      </c>
    </row>
    <row r="9865" spans="1:5" hidden="1">
      <c r="A9865" s="1">
        <v>2009</v>
      </c>
      <c r="B9865" s="1">
        <v>93</v>
      </c>
      <c r="C9865" s="1">
        <v>10258.879999999999</v>
      </c>
      <c r="D9865" s="1">
        <v>3762.89</v>
      </c>
      <c r="E9865" s="1">
        <v>14021.76</v>
      </c>
    </row>
    <row r="9866" spans="1:5" hidden="1">
      <c r="A9866" s="1">
        <v>2009</v>
      </c>
      <c r="B9866" s="1">
        <v>94</v>
      </c>
      <c r="C9866" s="1">
        <v>8046.71</v>
      </c>
      <c r="D9866" s="1">
        <v>2740.47</v>
      </c>
      <c r="E9866" s="1">
        <v>10787.18</v>
      </c>
    </row>
    <row r="9867" spans="1:5" hidden="1">
      <c r="A9867" s="1">
        <v>2009</v>
      </c>
      <c r="B9867" s="1">
        <v>95</v>
      </c>
      <c r="C9867" s="1">
        <v>6036.44</v>
      </c>
      <c r="D9867" s="1">
        <v>1928.42</v>
      </c>
      <c r="E9867" s="1">
        <v>7964.85</v>
      </c>
    </row>
    <row r="9868" spans="1:5" hidden="1">
      <c r="A9868" s="1">
        <v>2009</v>
      </c>
      <c r="B9868" s="1">
        <v>96</v>
      </c>
      <c r="C9868" s="1">
        <v>4410</v>
      </c>
      <c r="D9868" s="1">
        <v>1262.23</v>
      </c>
      <c r="E9868" s="1">
        <v>5672.23</v>
      </c>
    </row>
    <row r="9869" spans="1:5" hidden="1">
      <c r="A9869" s="1">
        <v>2009</v>
      </c>
      <c r="B9869" s="1">
        <v>97</v>
      </c>
      <c r="C9869" s="1">
        <v>3075.38</v>
      </c>
      <c r="D9869" s="1">
        <v>797.23</v>
      </c>
      <c r="E9869" s="1">
        <v>3872.61</v>
      </c>
    </row>
    <row r="9870" spans="1:5" hidden="1">
      <c r="A9870" s="1">
        <v>2009</v>
      </c>
      <c r="B9870" s="1">
        <v>98</v>
      </c>
      <c r="C9870" s="1">
        <v>2075.21</v>
      </c>
      <c r="D9870" s="1">
        <v>487.73</v>
      </c>
      <c r="E9870" s="1">
        <v>2562.94</v>
      </c>
    </row>
    <row r="9871" spans="1:5" hidden="1">
      <c r="A9871" s="1">
        <v>2009</v>
      </c>
      <c r="B9871" s="1">
        <v>99</v>
      </c>
      <c r="C9871" s="1">
        <v>1367.94</v>
      </c>
      <c r="D9871" s="1">
        <v>299.67</v>
      </c>
      <c r="E9871" s="1">
        <v>1667.61</v>
      </c>
    </row>
    <row r="9872" spans="1:5" hidden="1">
      <c r="A9872" s="1">
        <v>2009</v>
      </c>
      <c r="B9872" s="1">
        <v>100</v>
      </c>
      <c r="C9872" s="1">
        <v>858.69</v>
      </c>
      <c r="D9872" s="1">
        <v>178.47</v>
      </c>
      <c r="E9872" s="1">
        <v>1037.17</v>
      </c>
    </row>
    <row r="9873" spans="1:5" hidden="1">
      <c r="A9873" s="1">
        <v>2009</v>
      </c>
      <c r="B9873" s="1">
        <v>101</v>
      </c>
      <c r="C9873" s="1">
        <v>519.16999999999996</v>
      </c>
      <c r="D9873" s="1">
        <v>99.72</v>
      </c>
      <c r="E9873" s="1">
        <v>618.89</v>
      </c>
    </row>
    <row r="9874" spans="1:5" hidden="1">
      <c r="A9874" s="1">
        <v>2009</v>
      </c>
      <c r="B9874" s="1">
        <v>102</v>
      </c>
      <c r="C9874" s="1">
        <v>303.81</v>
      </c>
      <c r="D9874" s="1">
        <v>53.06</v>
      </c>
      <c r="E9874" s="1">
        <v>356.87</v>
      </c>
    </row>
    <row r="9875" spans="1:5" hidden="1">
      <c r="A9875" s="1">
        <v>2009</v>
      </c>
      <c r="B9875" s="1">
        <v>103</v>
      </c>
      <c r="C9875" s="1">
        <v>176.87</v>
      </c>
      <c r="D9875" s="1">
        <v>28.25</v>
      </c>
      <c r="E9875" s="1">
        <v>205.12</v>
      </c>
    </row>
    <row r="9876" spans="1:5" hidden="1">
      <c r="A9876" s="1">
        <v>2009</v>
      </c>
      <c r="B9876" s="1">
        <v>104</v>
      </c>
      <c r="C9876" s="1">
        <v>96.51</v>
      </c>
      <c r="D9876" s="1">
        <v>14.45</v>
      </c>
      <c r="E9876" s="1">
        <v>110.96</v>
      </c>
    </row>
    <row r="9877" spans="1:5" hidden="1">
      <c r="A9877" s="1">
        <v>2009</v>
      </c>
      <c r="B9877" s="1">
        <v>105</v>
      </c>
      <c r="C9877" s="1">
        <v>49.94</v>
      </c>
      <c r="D9877" s="1">
        <v>6.94</v>
      </c>
      <c r="E9877" s="1">
        <v>56.89</v>
      </c>
    </row>
    <row r="9878" spans="1:5" hidden="1">
      <c r="A9878" s="1">
        <v>2009</v>
      </c>
      <c r="B9878" s="1">
        <v>106</v>
      </c>
      <c r="C9878" s="1">
        <v>25.33</v>
      </c>
      <c r="D9878" s="1">
        <v>3.18</v>
      </c>
      <c r="E9878" s="1">
        <v>28.51</v>
      </c>
    </row>
    <row r="9879" spans="1:5" hidden="1">
      <c r="A9879" s="1">
        <v>2009</v>
      </c>
      <c r="B9879" s="1">
        <v>107</v>
      </c>
      <c r="C9879" s="1">
        <v>12.47</v>
      </c>
      <c r="D9879" s="1">
        <v>1.22</v>
      </c>
      <c r="E9879" s="1">
        <v>13.68</v>
      </c>
    </row>
    <row r="9880" spans="1:5" hidden="1">
      <c r="A9880" s="1">
        <v>2009</v>
      </c>
      <c r="B9880" s="1">
        <v>108</v>
      </c>
      <c r="C9880" s="1">
        <v>6.09</v>
      </c>
      <c r="D9880" s="1">
        <v>0.2</v>
      </c>
      <c r="E9880" s="1">
        <v>6.28</v>
      </c>
    </row>
    <row r="9881" spans="1:5" hidden="1">
      <c r="A9881" s="1">
        <v>2009</v>
      </c>
      <c r="B9881" s="1">
        <v>109</v>
      </c>
      <c r="C9881" s="1">
        <v>2.67</v>
      </c>
      <c r="D9881" s="1">
        <v>0</v>
      </c>
      <c r="E9881" s="1">
        <v>2.67</v>
      </c>
    </row>
    <row r="9882" spans="1:5" hidden="1">
      <c r="A9882" s="1">
        <v>2009</v>
      </c>
      <c r="B9882" s="1" t="s">
        <v>121</v>
      </c>
      <c r="C9882" s="1">
        <v>0.83</v>
      </c>
      <c r="D9882" s="1">
        <v>0</v>
      </c>
      <c r="E9882" s="1">
        <v>0.83</v>
      </c>
    </row>
    <row r="9883" spans="1:5" hidden="1">
      <c r="A9883" s="1">
        <v>2010</v>
      </c>
      <c r="B9883" s="1">
        <v>0</v>
      </c>
      <c r="C9883" s="1">
        <v>144546.31</v>
      </c>
      <c r="D9883" s="1">
        <v>152595.29</v>
      </c>
      <c r="E9883" s="1">
        <v>297141.59999999998</v>
      </c>
    </row>
    <row r="9884" spans="1:5" hidden="1">
      <c r="A9884" s="1">
        <v>2010</v>
      </c>
      <c r="B9884" s="1">
        <v>1</v>
      </c>
      <c r="C9884" s="1">
        <v>142784.24</v>
      </c>
      <c r="D9884" s="1">
        <v>150477.04</v>
      </c>
      <c r="E9884" s="1">
        <v>293261.28999999998</v>
      </c>
    </row>
    <row r="9885" spans="1:5" hidden="1">
      <c r="A9885" s="1">
        <v>2010</v>
      </c>
      <c r="B9885" s="1">
        <v>2</v>
      </c>
      <c r="C9885" s="1">
        <v>141107.84</v>
      </c>
      <c r="D9885" s="1">
        <v>148656.15</v>
      </c>
      <c r="E9885" s="1">
        <v>289763.99</v>
      </c>
    </row>
    <row r="9886" spans="1:5" hidden="1">
      <c r="A9886" s="1">
        <v>2010</v>
      </c>
      <c r="B9886" s="1">
        <v>3</v>
      </c>
      <c r="C9886" s="1">
        <v>140388.59</v>
      </c>
      <c r="D9886" s="1">
        <v>148129.31</v>
      </c>
      <c r="E9886" s="1">
        <v>288517.90000000002</v>
      </c>
    </row>
    <row r="9887" spans="1:5" hidden="1">
      <c r="A9887" s="1">
        <v>2010</v>
      </c>
      <c r="B9887" s="1">
        <v>4</v>
      </c>
      <c r="C9887" s="1">
        <v>136949.5</v>
      </c>
      <c r="D9887" s="1">
        <v>144628.59</v>
      </c>
      <c r="E9887" s="1">
        <v>281578.09000000003</v>
      </c>
    </row>
    <row r="9888" spans="1:5" hidden="1">
      <c r="A9888" s="1">
        <v>2010</v>
      </c>
      <c r="B9888" s="1">
        <v>5</v>
      </c>
      <c r="C9888" s="1">
        <v>134241.38</v>
      </c>
      <c r="D9888" s="1">
        <v>142047.23000000001</v>
      </c>
      <c r="E9888" s="1">
        <v>276288.61</v>
      </c>
    </row>
    <row r="9889" spans="1:5" hidden="1">
      <c r="A9889" s="1">
        <v>2010</v>
      </c>
      <c r="B9889" s="1">
        <v>6</v>
      </c>
      <c r="C9889" s="1">
        <v>133138.67000000001</v>
      </c>
      <c r="D9889" s="1">
        <v>140669.95000000001</v>
      </c>
      <c r="E9889" s="1">
        <v>273808.62</v>
      </c>
    </row>
    <row r="9890" spans="1:5" hidden="1">
      <c r="A9890" s="1">
        <v>2010</v>
      </c>
      <c r="B9890" s="1">
        <v>7</v>
      </c>
      <c r="C9890" s="1">
        <v>131194.14000000001</v>
      </c>
      <c r="D9890" s="1">
        <v>137979.70000000001</v>
      </c>
      <c r="E9890" s="1">
        <v>269173.84000000003</v>
      </c>
    </row>
    <row r="9891" spans="1:5" hidden="1">
      <c r="A9891" s="1">
        <v>2010</v>
      </c>
      <c r="B9891" s="1">
        <v>8</v>
      </c>
      <c r="C9891" s="1">
        <v>131996.51999999999</v>
      </c>
      <c r="D9891" s="1">
        <v>138614.74</v>
      </c>
      <c r="E9891" s="1">
        <v>270611.25</v>
      </c>
    </row>
    <row r="9892" spans="1:5" hidden="1">
      <c r="A9892" s="1">
        <v>2010</v>
      </c>
      <c r="B9892" s="1">
        <v>9</v>
      </c>
      <c r="C9892" s="1">
        <v>132904.51999999999</v>
      </c>
      <c r="D9892" s="1">
        <v>139620.25</v>
      </c>
      <c r="E9892" s="1">
        <v>272524.76</v>
      </c>
    </row>
    <row r="9893" spans="1:5" hidden="1">
      <c r="A9893" s="1">
        <v>2010</v>
      </c>
      <c r="B9893" s="1">
        <v>10</v>
      </c>
      <c r="C9893" s="1">
        <v>133886.99</v>
      </c>
      <c r="D9893" s="1">
        <v>140519.76999999999</v>
      </c>
      <c r="E9893" s="1">
        <v>274406.76</v>
      </c>
    </row>
    <row r="9894" spans="1:5" hidden="1">
      <c r="A9894" s="1">
        <v>2010</v>
      </c>
      <c r="B9894" s="1">
        <v>11</v>
      </c>
      <c r="C9894" s="1">
        <v>134443.32999999999</v>
      </c>
      <c r="D9894" s="1">
        <v>141286.38</v>
      </c>
      <c r="E9894" s="1">
        <v>275729.7</v>
      </c>
    </row>
    <row r="9895" spans="1:5" hidden="1">
      <c r="A9895" s="1">
        <v>2010</v>
      </c>
      <c r="B9895" s="1">
        <v>12</v>
      </c>
      <c r="C9895" s="1">
        <v>134610.99</v>
      </c>
      <c r="D9895" s="1">
        <v>141815.19</v>
      </c>
      <c r="E9895" s="1">
        <v>276426.18</v>
      </c>
    </row>
    <row r="9896" spans="1:5" hidden="1">
      <c r="A9896" s="1">
        <v>2010</v>
      </c>
      <c r="B9896" s="1">
        <v>13</v>
      </c>
      <c r="C9896" s="1">
        <v>135852.07999999999</v>
      </c>
      <c r="D9896" s="1">
        <v>143266.18</v>
      </c>
      <c r="E9896" s="1">
        <v>279118.26</v>
      </c>
    </row>
    <row r="9897" spans="1:5" hidden="1">
      <c r="A9897" s="1">
        <v>2010</v>
      </c>
      <c r="B9897" s="1">
        <v>14</v>
      </c>
      <c r="C9897" s="1">
        <v>135833.76999999999</v>
      </c>
      <c r="D9897" s="1">
        <v>143522.87</v>
      </c>
      <c r="E9897" s="1">
        <v>279356.64</v>
      </c>
    </row>
    <row r="9898" spans="1:5" hidden="1">
      <c r="A9898" s="1">
        <v>2010</v>
      </c>
      <c r="B9898" s="1">
        <v>15</v>
      </c>
      <c r="C9898" s="1">
        <v>138774.57999999999</v>
      </c>
      <c r="D9898" s="1">
        <v>146884.88</v>
      </c>
      <c r="E9898" s="1">
        <v>285659.46000000002</v>
      </c>
    </row>
    <row r="9899" spans="1:5" hidden="1">
      <c r="A9899" s="1">
        <v>2010</v>
      </c>
      <c r="B9899" s="1">
        <v>16</v>
      </c>
      <c r="C9899" s="1">
        <v>139315.37</v>
      </c>
      <c r="D9899" s="1">
        <v>147351.76</v>
      </c>
      <c r="E9899" s="1">
        <v>286667.13</v>
      </c>
    </row>
    <row r="9900" spans="1:5" hidden="1">
      <c r="A9900" s="1">
        <v>2010</v>
      </c>
      <c r="B9900" s="1">
        <v>17</v>
      </c>
      <c r="C9900" s="1">
        <v>140117.29999999999</v>
      </c>
      <c r="D9900" s="1">
        <v>147991.18</v>
      </c>
      <c r="E9900" s="1">
        <v>288108.48</v>
      </c>
    </row>
    <row r="9901" spans="1:5" hidden="1">
      <c r="A9901" s="1">
        <v>2010</v>
      </c>
      <c r="B9901" s="1">
        <v>18</v>
      </c>
      <c r="C9901" s="1">
        <v>143213.22</v>
      </c>
      <c r="D9901" s="1">
        <v>150890.82999999999</v>
      </c>
      <c r="E9901" s="1">
        <v>294104.05</v>
      </c>
    </row>
    <row r="9902" spans="1:5" hidden="1">
      <c r="A9902" s="1">
        <v>2010</v>
      </c>
      <c r="B9902" s="1">
        <v>19</v>
      </c>
      <c r="C9902" s="1">
        <v>149169.29</v>
      </c>
      <c r="D9902" s="1">
        <v>156854.88</v>
      </c>
      <c r="E9902" s="1">
        <v>306024.15999999997</v>
      </c>
    </row>
    <row r="9903" spans="1:5" hidden="1">
      <c r="A9903" s="1">
        <v>2010</v>
      </c>
      <c r="B9903" s="1">
        <v>20</v>
      </c>
      <c r="C9903" s="1">
        <v>153625.04</v>
      </c>
      <c r="D9903" s="1">
        <v>161799.57</v>
      </c>
      <c r="E9903" s="1">
        <v>315424.62</v>
      </c>
    </row>
    <row r="9904" spans="1:5" hidden="1">
      <c r="A9904" s="1">
        <v>2010</v>
      </c>
      <c r="B9904" s="1">
        <v>21</v>
      </c>
      <c r="C9904" s="1">
        <v>154364.91</v>
      </c>
      <c r="D9904" s="1">
        <v>162704.67000000001</v>
      </c>
      <c r="E9904" s="1">
        <v>317069.58</v>
      </c>
    </row>
    <row r="9905" spans="1:5" hidden="1">
      <c r="A9905" s="1">
        <v>2010</v>
      </c>
      <c r="B9905" s="1">
        <v>22</v>
      </c>
      <c r="C9905" s="1">
        <v>154081.76999999999</v>
      </c>
      <c r="D9905" s="1">
        <v>162439.82</v>
      </c>
      <c r="E9905" s="1">
        <v>316521.58</v>
      </c>
    </row>
    <row r="9906" spans="1:5" hidden="1">
      <c r="A9906" s="1">
        <v>2010</v>
      </c>
      <c r="B9906" s="1">
        <v>23</v>
      </c>
      <c r="C9906" s="1">
        <v>157715.04999999999</v>
      </c>
      <c r="D9906" s="1">
        <v>166260.68</v>
      </c>
      <c r="E9906" s="1">
        <v>323975.73</v>
      </c>
    </row>
    <row r="9907" spans="1:5" hidden="1">
      <c r="A9907" s="1">
        <v>2010</v>
      </c>
      <c r="B9907" s="1">
        <v>24</v>
      </c>
      <c r="C9907" s="1">
        <v>159170.47</v>
      </c>
      <c r="D9907" s="1">
        <v>167521.71</v>
      </c>
      <c r="E9907" s="1">
        <v>326692.18</v>
      </c>
    </row>
    <row r="9908" spans="1:5" hidden="1">
      <c r="A9908" s="1">
        <v>2010</v>
      </c>
      <c r="B9908" s="1">
        <v>25</v>
      </c>
      <c r="C9908" s="1">
        <v>161329.88</v>
      </c>
      <c r="D9908" s="1">
        <v>168562.03</v>
      </c>
      <c r="E9908" s="1">
        <v>329891.90000000002</v>
      </c>
    </row>
    <row r="9909" spans="1:5" hidden="1">
      <c r="A9909" s="1">
        <v>2010</v>
      </c>
      <c r="B9909" s="1">
        <v>26</v>
      </c>
      <c r="C9909" s="1">
        <v>160925.89000000001</v>
      </c>
      <c r="D9909" s="1">
        <v>166833.35</v>
      </c>
      <c r="E9909" s="1">
        <v>327759.23</v>
      </c>
    </row>
    <row r="9910" spans="1:5" hidden="1">
      <c r="A9910" s="1">
        <v>2010</v>
      </c>
      <c r="B9910" s="1">
        <v>27</v>
      </c>
      <c r="C9910" s="1">
        <v>161508.67000000001</v>
      </c>
      <c r="D9910" s="1">
        <v>166627.68</v>
      </c>
      <c r="E9910" s="1">
        <v>328136.34999999998</v>
      </c>
    </row>
    <row r="9911" spans="1:5" hidden="1">
      <c r="A9911" s="1">
        <v>2010</v>
      </c>
      <c r="B9911" s="1">
        <v>28</v>
      </c>
      <c r="C9911" s="1">
        <v>158796.26</v>
      </c>
      <c r="D9911" s="1">
        <v>162776.26999999999</v>
      </c>
      <c r="E9911" s="1">
        <v>321572.53000000003</v>
      </c>
    </row>
    <row r="9912" spans="1:5" hidden="1">
      <c r="A9912" s="1">
        <v>2010</v>
      </c>
      <c r="B9912" s="1">
        <v>29</v>
      </c>
      <c r="C9912" s="1">
        <v>156411.91</v>
      </c>
      <c r="D9912" s="1">
        <v>159238.14000000001</v>
      </c>
      <c r="E9912" s="1">
        <v>315650.05</v>
      </c>
    </row>
    <row r="9913" spans="1:5" hidden="1">
      <c r="A9913" s="1">
        <v>2010</v>
      </c>
      <c r="B9913" s="1">
        <v>30</v>
      </c>
      <c r="C9913" s="1">
        <v>152790.32</v>
      </c>
      <c r="D9913" s="1">
        <v>154326.85</v>
      </c>
      <c r="E9913" s="1">
        <v>307117.17</v>
      </c>
    </row>
    <row r="9914" spans="1:5" hidden="1">
      <c r="A9914" s="1">
        <v>2010</v>
      </c>
      <c r="B9914" s="1">
        <v>31</v>
      </c>
      <c r="C9914" s="1">
        <v>150723.21</v>
      </c>
      <c r="D9914" s="1">
        <v>151432.46</v>
      </c>
      <c r="E9914" s="1">
        <v>302155.67</v>
      </c>
    </row>
    <row r="9915" spans="1:5" hidden="1">
      <c r="A9915" s="1">
        <v>2010</v>
      </c>
      <c r="B9915" s="1">
        <v>32</v>
      </c>
      <c r="C9915" s="1">
        <v>148966.99</v>
      </c>
      <c r="D9915" s="1">
        <v>148954.14000000001</v>
      </c>
      <c r="E9915" s="1">
        <v>297921.14</v>
      </c>
    </row>
    <row r="9916" spans="1:5" hidden="1">
      <c r="A9916" s="1">
        <v>2010</v>
      </c>
      <c r="B9916" s="1">
        <v>33</v>
      </c>
      <c r="C9916" s="1">
        <v>148377</v>
      </c>
      <c r="D9916" s="1">
        <v>147928.1</v>
      </c>
      <c r="E9916" s="1">
        <v>296305.09999999998</v>
      </c>
    </row>
    <row r="9917" spans="1:5" hidden="1">
      <c r="A9917" s="1">
        <v>2010</v>
      </c>
      <c r="B9917" s="1">
        <v>34</v>
      </c>
      <c r="C9917" s="1">
        <v>149462.43</v>
      </c>
      <c r="D9917" s="1">
        <v>148793.04</v>
      </c>
      <c r="E9917" s="1">
        <v>298255.46999999997</v>
      </c>
    </row>
    <row r="9918" spans="1:5" hidden="1">
      <c r="A9918" s="1">
        <v>2010</v>
      </c>
      <c r="B9918" s="1">
        <v>35</v>
      </c>
      <c r="C9918" s="1">
        <v>151903.03</v>
      </c>
      <c r="D9918" s="1">
        <v>150953.42000000001</v>
      </c>
      <c r="E9918" s="1">
        <v>302856.45</v>
      </c>
    </row>
    <row r="9919" spans="1:5" hidden="1">
      <c r="A9919" s="1">
        <v>2010</v>
      </c>
      <c r="B9919" s="1">
        <v>36</v>
      </c>
      <c r="C9919" s="1">
        <v>155597.37</v>
      </c>
      <c r="D9919" s="1">
        <v>153920.29999999999</v>
      </c>
      <c r="E9919" s="1">
        <v>309517.67</v>
      </c>
    </row>
    <row r="9920" spans="1:5" hidden="1">
      <c r="A9920" s="1">
        <v>2010</v>
      </c>
      <c r="B9920" s="1">
        <v>37</v>
      </c>
      <c r="C9920" s="1">
        <v>161193.18</v>
      </c>
      <c r="D9920" s="1">
        <v>158698.64000000001</v>
      </c>
      <c r="E9920" s="1">
        <v>319891.83</v>
      </c>
    </row>
    <row r="9921" spans="1:5" hidden="1">
      <c r="A9921" s="1">
        <v>2010</v>
      </c>
      <c r="B9921" s="1">
        <v>38</v>
      </c>
      <c r="C9921" s="1">
        <v>166516.68</v>
      </c>
      <c r="D9921" s="1">
        <v>163431.82999999999</v>
      </c>
      <c r="E9921" s="1">
        <v>329948.51</v>
      </c>
    </row>
    <row r="9922" spans="1:5" hidden="1">
      <c r="A9922" s="1">
        <v>2010</v>
      </c>
      <c r="B9922" s="1">
        <v>39</v>
      </c>
      <c r="C9922" s="1">
        <v>169775.93</v>
      </c>
      <c r="D9922" s="1">
        <v>166686.93</v>
      </c>
      <c r="E9922" s="1">
        <v>336462.86</v>
      </c>
    </row>
    <row r="9923" spans="1:5" hidden="1">
      <c r="A9923" s="1">
        <v>2010</v>
      </c>
      <c r="B9923" s="1">
        <v>40</v>
      </c>
      <c r="C9923" s="1">
        <v>161658.23999999999</v>
      </c>
      <c r="D9923" s="1">
        <v>159103.56</v>
      </c>
      <c r="E9923" s="1">
        <v>320761.8</v>
      </c>
    </row>
    <row r="9924" spans="1:5" hidden="1">
      <c r="A9924" s="1">
        <v>2010</v>
      </c>
      <c r="B9924" s="1">
        <v>41</v>
      </c>
      <c r="C9924" s="1">
        <v>159298.31</v>
      </c>
      <c r="D9924" s="1">
        <v>156815.9</v>
      </c>
      <c r="E9924" s="1">
        <v>316114.21000000002</v>
      </c>
    </row>
    <row r="9925" spans="1:5" hidden="1">
      <c r="A9925" s="1">
        <v>2010</v>
      </c>
      <c r="B9925" s="1">
        <v>42</v>
      </c>
      <c r="C9925" s="1">
        <v>153524.16</v>
      </c>
      <c r="D9925" s="1">
        <v>151189.51999999999</v>
      </c>
      <c r="E9925" s="1">
        <v>304713.67</v>
      </c>
    </row>
    <row r="9926" spans="1:5" hidden="1">
      <c r="A9926" s="1">
        <v>2010</v>
      </c>
      <c r="B9926" s="1">
        <v>43</v>
      </c>
      <c r="C9926" s="1">
        <v>151769.82</v>
      </c>
      <c r="D9926" s="1">
        <v>149657.70000000001</v>
      </c>
      <c r="E9926" s="1">
        <v>301427.52</v>
      </c>
    </row>
    <row r="9927" spans="1:5" hidden="1">
      <c r="A9927" s="1">
        <v>2010</v>
      </c>
      <c r="B9927" s="1">
        <v>44</v>
      </c>
      <c r="C9927" s="1">
        <v>150601.51999999999</v>
      </c>
      <c r="D9927" s="1">
        <v>148176.53</v>
      </c>
      <c r="E9927" s="1">
        <v>298778.05</v>
      </c>
    </row>
    <row r="9928" spans="1:5" hidden="1">
      <c r="A9928" s="1">
        <v>2010</v>
      </c>
      <c r="B9928" s="1">
        <v>45</v>
      </c>
      <c r="C9928" s="1">
        <v>152544.15</v>
      </c>
      <c r="D9928" s="1">
        <v>149890.04999999999</v>
      </c>
      <c r="E9928" s="1">
        <v>302434.2</v>
      </c>
    </row>
    <row r="9929" spans="1:5" hidden="1">
      <c r="A9929" s="1">
        <v>2010</v>
      </c>
      <c r="B9929" s="1">
        <v>46</v>
      </c>
      <c r="C9929" s="1">
        <v>155889.42000000001</v>
      </c>
      <c r="D9929" s="1">
        <v>153184.74</v>
      </c>
      <c r="E9929" s="1">
        <v>309074.15999999997</v>
      </c>
    </row>
    <row r="9930" spans="1:5" hidden="1">
      <c r="A9930" s="1">
        <v>2010</v>
      </c>
      <c r="B9930" s="1">
        <v>47</v>
      </c>
      <c r="C9930" s="1">
        <v>158225.03</v>
      </c>
      <c r="D9930" s="1">
        <v>155481.85</v>
      </c>
      <c r="E9930" s="1">
        <v>313706.88</v>
      </c>
    </row>
    <row r="9931" spans="1:5" hidden="1">
      <c r="A9931" s="1">
        <v>2010</v>
      </c>
      <c r="B9931" s="1">
        <v>48</v>
      </c>
      <c r="C9931" s="1">
        <v>158768.98000000001</v>
      </c>
      <c r="D9931" s="1">
        <v>156154.44</v>
      </c>
      <c r="E9931" s="1">
        <v>314923.42</v>
      </c>
    </row>
    <row r="9932" spans="1:5" hidden="1">
      <c r="A9932" s="1">
        <v>2010</v>
      </c>
      <c r="B9932" s="1">
        <v>49</v>
      </c>
      <c r="C9932" s="1">
        <v>156958.03</v>
      </c>
      <c r="D9932" s="1">
        <v>154060.59</v>
      </c>
      <c r="E9932" s="1">
        <v>311018.62</v>
      </c>
    </row>
    <row r="9933" spans="1:5" hidden="1">
      <c r="A9933" s="1">
        <v>2010</v>
      </c>
      <c r="B9933" s="1">
        <v>50</v>
      </c>
      <c r="C9933" s="1">
        <v>153828.95000000001</v>
      </c>
      <c r="D9933" s="1">
        <v>150739.51</v>
      </c>
      <c r="E9933" s="1">
        <v>304568.46000000002</v>
      </c>
    </row>
    <row r="9934" spans="1:5" hidden="1">
      <c r="A9934" s="1">
        <v>2010</v>
      </c>
      <c r="B9934" s="1">
        <v>51</v>
      </c>
      <c r="C9934" s="1">
        <v>150446.67000000001</v>
      </c>
      <c r="D9934" s="1">
        <v>147433.44</v>
      </c>
      <c r="E9934" s="1">
        <v>297880.11</v>
      </c>
    </row>
    <row r="9935" spans="1:5" hidden="1">
      <c r="A9935" s="1">
        <v>2010</v>
      </c>
      <c r="B9935" s="1">
        <v>52</v>
      </c>
      <c r="C9935" s="1">
        <v>147425.26999999999</v>
      </c>
      <c r="D9935" s="1">
        <v>144530.91</v>
      </c>
      <c r="E9935" s="1">
        <v>291956.18</v>
      </c>
    </row>
    <row r="9936" spans="1:5" hidden="1">
      <c r="A9936" s="1">
        <v>2010</v>
      </c>
      <c r="B9936" s="1">
        <v>53</v>
      </c>
      <c r="C9936" s="1">
        <v>144287.45000000001</v>
      </c>
      <c r="D9936" s="1">
        <v>141982.6</v>
      </c>
      <c r="E9936" s="1">
        <v>286270.05</v>
      </c>
    </row>
    <row r="9937" spans="1:5" hidden="1">
      <c r="A9937" s="1">
        <v>2010</v>
      </c>
      <c r="B9937" s="1">
        <v>54</v>
      </c>
      <c r="C9937" s="1">
        <v>141342.51</v>
      </c>
      <c r="D9937" s="1">
        <v>139432.73000000001</v>
      </c>
      <c r="E9937" s="1">
        <v>280775.24</v>
      </c>
    </row>
    <row r="9938" spans="1:5" hidden="1">
      <c r="A9938" s="1">
        <v>2010</v>
      </c>
      <c r="B9938" s="1">
        <v>55</v>
      </c>
      <c r="C9938" s="1">
        <v>138105.67000000001</v>
      </c>
      <c r="D9938" s="1">
        <v>135662.19</v>
      </c>
      <c r="E9938" s="1">
        <v>273767.86</v>
      </c>
    </row>
    <row r="9939" spans="1:5" hidden="1">
      <c r="A9939" s="1">
        <v>2010</v>
      </c>
      <c r="B9939" s="1">
        <v>56</v>
      </c>
      <c r="C9939" s="1">
        <v>134926.60999999999</v>
      </c>
      <c r="D9939" s="1">
        <v>132232.4</v>
      </c>
      <c r="E9939" s="1">
        <v>267159.01</v>
      </c>
    </row>
    <row r="9940" spans="1:5" hidden="1">
      <c r="A9940" s="1">
        <v>2010</v>
      </c>
      <c r="B9940" s="1">
        <v>57</v>
      </c>
      <c r="C9940" s="1">
        <v>131993.32999999999</v>
      </c>
      <c r="D9940" s="1">
        <v>129798.43</v>
      </c>
      <c r="E9940" s="1">
        <v>261791.76</v>
      </c>
    </row>
    <row r="9941" spans="1:5" hidden="1">
      <c r="A9941" s="1">
        <v>2010</v>
      </c>
      <c r="B9941" s="1">
        <v>58</v>
      </c>
      <c r="C9941" s="1">
        <v>128853.62</v>
      </c>
      <c r="D9941" s="1">
        <v>127152.94</v>
      </c>
      <c r="E9941" s="1">
        <v>256006.56</v>
      </c>
    </row>
    <row r="9942" spans="1:5" hidden="1">
      <c r="A9942" s="1">
        <v>2010</v>
      </c>
      <c r="B9942" s="1">
        <v>59</v>
      </c>
      <c r="C9942" s="1">
        <v>126441.87</v>
      </c>
      <c r="D9942" s="1">
        <v>124907.86</v>
      </c>
      <c r="E9942" s="1">
        <v>251349.72</v>
      </c>
    </row>
    <row r="9943" spans="1:5" hidden="1">
      <c r="A9943" s="1">
        <v>2010</v>
      </c>
      <c r="B9943" s="1">
        <v>60</v>
      </c>
      <c r="C9943" s="1">
        <v>123924.64</v>
      </c>
      <c r="D9943" s="1">
        <v>122736.33</v>
      </c>
      <c r="E9943" s="1">
        <v>246660.98</v>
      </c>
    </row>
    <row r="9944" spans="1:5" hidden="1">
      <c r="A9944" s="1">
        <v>2010</v>
      </c>
      <c r="B9944" s="1">
        <v>61</v>
      </c>
      <c r="C9944" s="1">
        <v>121578.66</v>
      </c>
      <c r="D9944" s="1">
        <v>120993.15</v>
      </c>
      <c r="E9944" s="1">
        <v>242571.81</v>
      </c>
    </row>
    <row r="9945" spans="1:5" hidden="1">
      <c r="A9945" s="1">
        <v>2010</v>
      </c>
      <c r="B9945" s="1">
        <v>62</v>
      </c>
      <c r="C9945" s="1">
        <v>122001.60000000001</v>
      </c>
      <c r="D9945" s="1">
        <v>122187.21</v>
      </c>
      <c r="E9945" s="1">
        <v>244188.79999999999</v>
      </c>
    </row>
    <row r="9946" spans="1:5" hidden="1">
      <c r="A9946" s="1">
        <v>2010</v>
      </c>
      <c r="B9946" s="1">
        <v>63</v>
      </c>
      <c r="C9946" s="1">
        <v>119491.65</v>
      </c>
      <c r="D9946" s="1">
        <v>120010.65</v>
      </c>
      <c r="E9946" s="1">
        <v>239502.3</v>
      </c>
    </row>
    <row r="9947" spans="1:5" hidden="1">
      <c r="A9947" s="1">
        <v>2010</v>
      </c>
      <c r="B9947" s="1">
        <v>64</v>
      </c>
      <c r="C9947" s="1">
        <v>109966.03</v>
      </c>
      <c r="D9947" s="1">
        <v>110336.97</v>
      </c>
      <c r="E9947" s="1">
        <v>220303</v>
      </c>
    </row>
    <row r="9948" spans="1:5" hidden="1">
      <c r="A9948" s="1">
        <v>2010</v>
      </c>
      <c r="B9948" s="1">
        <v>65</v>
      </c>
      <c r="C9948" s="1">
        <v>102275.24</v>
      </c>
      <c r="D9948" s="1">
        <v>101714.77</v>
      </c>
      <c r="E9948" s="1">
        <v>203990.01</v>
      </c>
    </row>
    <row r="9949" spans="1:5" hidden="1">
      <c r="A9949" s="1">
        <v>2010</v>
      </c>
      <c r="B9949" s="1">
        <v>66</v>
      </c>
      <c r="C9949" s="1">
        <v>96843.4</v>
      </c>
      <c r="D9949" s="1">
        <v>95625.279999999999</v>
      </c>
      <c r="E9949" s="1">
        <v>192468.68</v>
      </c>
    </row>
    <row r="9950" spans="1:5" hidden="1">
      <c r="A9950" s="1">
        <v>2010</v>
      </c>
      <c r="B9950" s="1">
        <v>67</v>
      </c>
      <c r="C9950" s="1">
        <v>90619.39</v>
      </c>
      <c r="D9950" s="1">
        <v>89257.19</v>
      </c>
      <c r="E9950" s="1">
        <v>179876.59</v>
      </c>
    </row>
    <row r="9951" spans="1:5" hidden="1">
      <c r="A9951" s="1">
        <v>2010</v>
      </c>
      <c r="B9951" s="1">
        <v>68</v>
      </c>
      <c r="C9951" s="1">
        <v>85906.96</v>
      </c>
      <c r="D9951" s="1">
        <v>84692.94</v>
      </c>
      <c r="E9951" s="1">
        <v>170599.91</v>
      </c>
    </row>
    <row r="9952" spans="1:5" hidden="1">
      <c r="A9952" s="1">
        <v>2010</v>
      </c>
      <c r="B9952" s="1">
        <v>69</v>
      </c>
      <c r="C9952" s="1">
        <v>81930.649999999994</v>
      </c>
      <c r="D9952" s="1">
        <v>80601.67</v>
      </c>
      <c r="E9952" s="1">
        <v>162532.32999999999</v>
      </c>
    </row>
    <row r="9953" spans="1:5" hidden="1">
      <c r="A9953" s="1">
        <v>2010</v>
      </c>
      <c r="B9953" s="1">
        <v>70</v>
      </c>
      <c r="C9953" s="1">
        <v>78345.69</v>
      </c>
      <c r="D9953" s="1">
        <v>76564.41</v>
      </c>
      <c r="E9953" s="1">
        <v>154910.1</v>
      </c>
    </row>
    <row r="9954" spans="1:5" hidden="1">
      <c r="A9954" s="1">
        <v>2010</v>
      </c>
      <c r="B9954" s="1">
        <v>71</v>
      </c>
      <c r="C9954" s="1">
        <v>75201.710000000006</v>
      </c>
      <c r="D9954" s="1">
        <v>72674.880000000005</v>
      </c>
      <c r="E9954" s="1">
        <v>147876.59</v>
      </c>
    </row>
    <row r="9955" spans="1:5" hidden="1">
      <c r="A9955" s="1">
        <v>2010</v>
      </c>
      <c r="B9955" s="1">
        <v>72</v>
      </c>
      <c r="C9955" s="1">
        <v>71868.5</v>
      </c>
      <c r="D9955" s="1">
        <v>68757.919999999998</v>
      </c>
      <c r="E9955" s="1">
        <v>140626.42000000001</v>
      </c>
    </row>
    <row r="9956" spans="1:5" hidden="1">
      <c r="A9956" s="1">
        <v>2010</v>
      </c>
      <c r="B9956" s="1">
        <v>73</v>
      </c>
      <c r="C9956" s="1">
        <v>68985.460000000006</v>
      </c>
      <c r="D9956" s="1">
        <v>65068.72</v>
      </c>
      <c r="E9956" s="1">
        <v>134054.17000000001</v>
      </c>
    </row>
    <row r="9957" spans="1:5" hidden="1">
      <c r="A9957" s="1">
        <v>2010</v>
      </c>
      <c r="B9957" s="1">
        <v>74</v>
      </c>
      <c r="C9957" s="1">
        <v>66346.44</v>
      </c>
      <c r="D9957" s="1">
        <v>60756.9</v>
      </c>
      <c r="E9957" s="1">
        <v>127103.34</v>
      </c>
    </row>
    <row r="9958" spans="1:5" hidden="1">
      <c r="A9958" s="1">
        <v>2010</v>
      </c>
      <c r="B9958" s="1">
        <v>75</v>
      </c>
      <c r="C9958" s="1">
        <v>63378.41</v>
      </c>
      <c r="D9958" s="1">
        <v>56385</v>
      </c>
      <c r="E9958" s="1">
        <v>119763.41</v>
      </c>
    </row>
    <row r="9959" spans="1:5" hidden="1">
      <c r="A9959" s="1">
        <v>2010</v>
      </c>
      <c r="B9959" s="1">
        <v>76</v>
      </c>
      <c r="C9959" s="1">
        <v>60537.38</v>
      </c>
      <c r="D9959" s="1">
        <v>53049.34</v>
      </c>
      <c r="E9959" s="1">
        <v>113586.73</v>
      </c>
    </row>
    <row r="9960" spans="1:5" hidden="1">
      <c r="A9960" s="1">
        <v>2010</v>
      </c>
      <c r="B9960" s="1">
        <v>77</v>
      </c>
      <c r="C9960" s="1">
        <v>58547.75</v>
      </c>
      <c r="D9960" s="1">
        <v>50371.77</v>
      </c>
      <c r="E9960" s="1">
        <v>108919.51</v>
      </c>
    </row>
    <row r="9961" spans="1:5" hidden="1">
      <c r="A9961" s="1">
        <v>2010</v>
      </c>
      <c r="B9961" s="1">
        <v>78</v>
      </c>
      <c r="C9961" s="1">
        <v>57427.4</v>
      </c>
      <c r="D9961" s="1">
        <v>48257.17</v>
      </c>
      <c r="E9961" s="1">
        <v>105684.56</v>
      </c>
    </row>
    <row r="9962" spans="1:5" hidden="1">
      <c r="A9962" s="1">
        <v>2010</v>
      </c>
      <c r="B9962" s="1">
        <v>79</v>
      </c>
      <c r="C9962" s="1">
        <v>56867.29</v>
      </c>
      <c r="D9962" s="1">
        <v>46591.96</v>
      </c>
      <c r="E9962" s="1">
        <v>103459.25</v>
      </c>
    </row>
    <row r="9963" spans="1:5" hidden="1">
      <c r="A9963" s="1">
        <v>2010</v>
      </c>
      <c r="B9963" s="1">
        <v>80</v>
      </c>
      <c r="C9963" s="1">
        <v>54592.54</v>
      </c>
      <c r="D9963" s="1">
        <v>43776.94</v>
      </c>
      <c r="E9963" s="1">
        <v>98369.48</v>
      </c>
    </row>
    <row r="9964" spans="1:5" hidden="1">
      <c r="A9964" s="1">
        <v>2010</v>
      </c>
      <c r="B9964" s="1">
        <v>81</v>
      </c>
      <c r="C9964" s="1">
        <v>51960.37</v>
      </c>
      <c r="D9964" s="1">
        <v>40584.230000000003</v>
      </c>
      <c r="E9964" s="1">
        <v>92544.6</v>
      </c>
    </row>
    <row r="9965" spans="1:5" hidden="1">
      <c r="A9965" s="1">
        <v>2010</v>
      </c>
      <c r="B9965" s="1">
        <v>82</v>
      </c>
      <c r="C9965" s="1">
        <v>49650.720000000001</v>
      </c>
      <c r="D9965" s="1">
        <v>37489.82</v>
      </c>
      <c r="E9965" s="1">
        <v>87140.54</v>
      </c>
    </row>
    <row r="9966" spans="1:5" hidden="1">
      <c r="A9966" s="1">
        <v>2010</v>
      </c>
      <c r="B9966" s="1">
        <v>83</v>
      </c>
      <c r="C9966" s="1">
        <v>46723.39</v>
      </c>
      <c r="D9966" s="1">
        <v>33338.870000000003</v>
      </c>
      <c r="E9966" s="1">
        <v>80062.259999999995</v>
      </c>
    </row>
    <row r="9967" spans="1:5" hidden="1">
      <c r="A9967" s="1">
        <v>2010</v>
      </c>
      <c r="B9967" s="1">
        <v>84</v>
      </c>
      <c r="C9967" s="1">
        <v>44170.5</v>
      </c>
      <c r="D9967" s="1">
        <v>29650.39</v>
      </c>
      <c r="E9967" s="1">
        <v>73820.88</v>
      </c>
    </row>
    <row r="9968" spans="1:5" hidden="1">
      <c r="A9968" s="1">
        <v>2010</v>
      </c>
      <c r="B9968" s="1">
        <v>85</v>
      </c>
      <c r="C9968" s="1">
        <v>40642.94</v>
      </c>
      <c r="D9968" s="1">
        <v>25777.62</v>
      </c>
      <c r="E9968" s="1">
        <v>66420.56</v>
      </c>
    </row>
    <row r="9969" spans="1:5" hidden="1">
      <c r="A9969" s="1">
        <v>2010</v>
      </c>
      <c r="B9969" s="1">
        <v>86</v>
      </c>
      <c r="C9969" s="1">
        <v>36632.910000000003</v>
      </c>
      <c r="D9969" s="1">
        <v>21832.89</v>
      </c>
      <c r="E9969" s="1">
        <v>58465.8</v>
      </c>
    </row>
    <row r="9970" spans="1:5" hidden="1">
      <c r="A9970" s="1">
        <v>2010</v>
      </c>
      <c r="B9970" s="1">
        <v>87</v>
      </c>
      <c r="C9970" s="1">
        <v>33139.96</v>
      </c>
      <c r="D9970" s="1">
        <v>18510.88</v>
      </c>
      <c r="E9970" s="1">
        <v>51650.84</v>
      </c>
    </row>
    <row r="9971" spans="1:5" hidden="1">
      <c r="A9971" s="1">
        <v>2010</v>
      </c>
      <c r="B9971" s="1">
        <v>88</v>
      </c>
      <c r="C9971" s="1">
        <v>29281.19</v>
      </c>
      <c r="D9971" s="1">
        <v>15378.66</v>
      </c>
      <c r="E9971" s="1">
        <v>44659.85</v>
      </c>
    </row>
    <row r="9972" spans="1:5" hidden="1">
      <c r="A9972" s="1">
        <v>2010</v>
      </c>
      <c r="B9972" s="1">
        <v>89</v>
      </c>
      <c r="C9972" s="1">
        <v>25325.31</v>
      </c>
      <c r="D9972" s="1">
        <v>12654.99</v>
      </c>
      <c r="E9972" s="1">
        <v>37980.300000000003</v>
      </c>
    </row>
    <row r="9973" spans="1:5" hidden="1">
      <c r="A9973" s="1">
        <v>2010</v>
      </c>
      <c r="B9973" s="1">
        <v>90</v>
      </c>
      <c r="C9973" s="1">
        <v>19966.87</v>
      </c>
      <c r="D9973" s="1">
        <v>9454.33</v>
      </c>
      <c r="E9973" s="1">
        <v>29421.200000000001</v>
      </c>
    </row>
    <row r="9974" spans="1:5" hidden="1">
      <c r="A9974" s="1">
        <v>2010</v>
      </c>
      <c r="B9974" s="1">
        <v>91</v>
      </c>
      <c r="C9974" s="1">
        <v>15206.7</v>
      </c>
      <c r="D9974" s="1">
        <v>6638.37</v>
      </c>
      <c r="E9974" s="1">
        <v>21845.07</v>
      </c>
    </row>
    <row r="9975" spans="1:5" hidden="1">
      <c r="A9975" s="1">
        <v>2010</v>
      </c>
      <c r="B9975" s="1">
        <v>92</v>
      </c>
      <c r="C9975" s="1">
        <v>12650.93</v>
      </c>
      <c r="D9975" s="1">
        <v>5105.8500000000004</v>
      </c>
      <c r="E9975" s="1">
        <v>17756.79</v>
      </c>
    </row>
    <row r="9976" spans="1:5" hidden="1">
      <c r="A9976" s="1">
        <v>2010</v>
      </c>
      <c r="B9976" s="1">
        <v>93</v>
      </c>
      <c r="C9976" s="1">
        <v>10447.049999999999</v>
      </c>
      <c r="D9976" s="1">
        <v>3950.41</v>
      </c>
      <c r="E9976" s="1">
        <v>14397.46</v>
      </c>
    </row>
    <row r="9977" spans="1:5" hidden="1">
      <c r="A9977" s="1">
        <v>2010</v>
      </c>
      <c r="B9977" s="1">
        <v>94</v>
      </c>
      <c r="C9977" s="1">
        <v>8264.1200000000008</v>
      </c>
      <c r="D9977" s="1">
        <v>2871.94</v>
      </c>
      <c r="E9977" s="1">
        <v>11136.05</v>
      </c>
    </row>
    <row r="9978" spans="1:5" hidden="1">
      <c r="A9978" s="1">
        <v>2010</v>
      </c>
      <c r="B9978" s="1">
        <v>95</v>
      </c>
      <c r="C9978" s="1">
        <v>6326.51</v>
      </c>
      <c r="D9978" s="1">
        <v>2016.4</v>
      </c>
      <c r="E9978" s="1">
        <v>8342.91</v>
      </c>
    </row>
    <row r="9979" spans="1:5" hidden="1">
      <c r="A9979" s="1">
        <v>2010</v>
      </c>
      <c r="B9979" s="1">
        <v>96</v>
      </c>
      <c r="C9979" s="1">
        <v>4620.3</v>
      </c>
      <c r="D9979" s="1">
        <v>1394.54</v>
      </c>
      <c r="E9979" s="1">
        <v>6014.83</v>
      </c>
    </row>
    <row r="9980" spans="1:5" hidden="1">
      <c r="A9980" s="1">
        <v>2010</v>
      </c>
      <c r="B9980" s="1">
        <v>97</v>
      </c>
      <c r="C9980" s="1">
        <v>3297.13</v>
      </c>
      <c r="D9980" s="1">
        <v>889.02</v>
      </c>
      <c r="E9980" s="1">
        <v>4186.1499999999996</v>
      </c>
    </row>
    <row r="9981" spans="1:5" hidden="1">
      <c r="A9981" s="1">
        <v>2010</v>
      </c>
      <c r="B9981" s="1">
        <v>98</v>
      </c>
      <c r="C9981" s="1">
        <v>2214.52</v>
      </c>
      <c r="D9981" s="1">
        <v>550.94000000000005</v>
      </c>
      <c r="E9981" s="1">
        <v>2765.46</v>
      </c>
    </row>
    <row r="9982" spans="1:5" hidden="1">
      <c r="A9982" s="1">
        <v>2010</v>
      </c>
      <c r="B9982" s="1">
        <v>99</v>
      </c>
      <c r="C9982" s="1">
        <v>1453.1</v>
      </c>
      <c r="D9982" s="1">
        <v>321.12</v>
      </c>
      <c r="E9982" s="1">
        <v>1774.22</v>
      </c>
    </row>
    <row r="9983" spans="1:5" hidden="1">
      <c r="A9983" s="1">
        <v>2010</v>
      </c>
      <c r="B9983" s="1">
        <v>100</v>
      </c>
      <c r="C9983" s="1">
        <v>920.9</v>
      </c>
      <c r="D9983" s="1">
        <v>189.59</v>
      </c>
      <c r="E9983" s="1">
        <v>1110.49</v>
      </c>
    </row>
    <row r="9984" spans="1:5" hidden="1">
      <c r="A9984" s="1">
        <v>2010</v>
      </c>
      <c r="B9984" s="1">
        <v>101</v>
      </c>
      <c r="C9984" s="1">
        <v>557.48</v>
      </c>
      <c r="D9984" s="1">
        <v>109.59</v>
      </c>
      <c r="E9984" s="1">
        <v>667.06</v>
      </c>
    </row>
    <row r="9985" spans="1:5" hidden="1">
      <c r="A9985" s="1">
        <v>2010</v>
      </c>
      <c r="B9985" s="1">
        <v>102</v>
      </c>
      <c r="C9985" s="1">
        <v>323.16000000000003</v>
      </c>
      <c r="D9985" s="1">
        <v>58.96</v>
      </c>
      <c r="E9985" s="1">
        <v>382.12</v>
      </c>
    </row>
    <row r="9986" spans="1:5" hidden="1">
      <c r="A9986" s="1">
        <v>2010</v>
      </c>
      <c r="B9986" s="1">
        <v>103</v>
      </c>
      <c r="C9986" s="1">
        <v>181.29</v>
      </c>
      <c r="D9986" s="1">
        <v>30.16</v>
      </c>
      <c r="E9986" s="1">
        <v>211.45</v>
      </c>
    </row>
    <row r="9987" spans="1:5" hidden="1">
      <c r="A9987" s="1">
        <v>2010</v>
      </c>
      <c r="B9987" s="1">
        <v>104</v>
      </c>
      <c r="C9987" s="1">
        <v>101.13</v>
      </c>
      <c r="D9987" s="1">
        <v>15.39</v>
      </c>
      <c r="E9987" s="1">
        <v>116.51</v>
      </c>
    </row>
    <row r="9988" spans="1:5" hidden="1">
      <c r="A9988" s="1">
        <v>2010</v>
      </c>
      <c r="B9988" s="1">
        <v>105</v>
      </c>
      <c r="C9988" s="1">
        <v>52.82</v>
      </c>
      <c r="D9988" s="1">
        <v>7.41</v>
      </c>
      <c r="E9988" s="1">
        <v>60.23</v>
      </c>
    </row>
    <row r="9989" spans="1:5" hidden="1">
      <c r="A9989" s="1">
        <v>2010</v>
      </c>
      <c r="B9989" s="1">
        <v>106</v>
      </c>
      <c r="C9989" s="1">
        <v>26.13</v>
      </c>
      <c r="D9989" s="1">
        <v>3.26</v>
      </c>
      <c r="E9989" s="1">
        <v>29.39</v>
      </c>
    </row>
    <row r="9990" spans="1:5" hidden="1">
      <c r="A9990" s="1">
        <v>2010</v>
      </c>
      <c r="B9990" s="1">
        <v>107</v>
      </c>
      <c r="C9990" s="1">
        <v>12.6</v>
      </c>
      <c r="D9990" s="1">
        <v>1.31</v>
      </c>
      <c r="E9990" s="1">
        <v>13.91</v>
      </c>
    </row>
    <row r="9991" spans="1:5" hidden="1">
      <c r="A9991" s="1">
        <v>2010</v>
      </c>
      <c r="B9991" s="1">
        <v>108</v>
      </c>
      <c r="C9991" s="1">
        <v>5.75</v>
      </c>
      <c r="D9991" s="1">
        <v>0.3</v>
      </c>
      <c r="E9991" s="1">
        <v>6.05</v>
      </c>
    </row>
    <row r="9992" spans="1:5" hidden="1">
      <c r="A9992" s="1">
        <v>2010</v>
      </c>
      <c r="B9992" s="1">
        <v>109</v>
      </c>
      <c r="C9992" s="1">
        <v>2.61</v>
      </c>
      <c r="D9992" s="1">
        <v>0</v>
      </c>
      <c r="E9992" s="1">
        <v>2.61</v>
      </c>
    </row>
    <row r="9993" spans="1:5" hidden="1">
      <c r="A9993" s="1">
        <v>2010</v>
      </c>
      <c r="B9993" s="1" t="s">
        <v>121</v>
      </c>
      <c r="C9993" s="1">
        <v>1.02</v>
      </c>
      <c r="D9993" s="1">
        <v>0</v>
      </c>
      <c r="E9993" s="1">
        <v>1.02</v>
      </c>
    </row>
    <row r="9994" spans="1:5" hidden="1">
      <c r="A9994" s="1">
        <v>2011</v>
      </c>
      <c r="B9994" s="1">
        <v>0</v>
      </c>
      <c r="C9994" s="1">
        <v>143616.44</v>
      </c>
      <c r="D9994" s="1">
        <v>151645.04999999999</v>
      </c>
      <c r="E9994" s="1">
        <v>295261.5</v>
      </c>
    </row>
    <row r="9995" spans="1:5" hidden="1">
      <c r="A9995" s="1">
        <v>2011</v>
      </c>
      <c r="B9995" s="1">
        <v>1</v>
      </c>
      <c r="C9995" s="1">
        <v>144152.6</v>
      </c>
      <c r="D9995" s="1">
        <v>152119.07</v>
      </c>
      <c r="E9995" s="1">
        <v>296271.68</v>
      </c>
    </row>
    <row r="9996" spans="1:5" hidden="1">
      <c r="A9996" s="1">
        <v>2011</v>
      </c>
      <c r="B9996" s="1">
        <v>2</v>
      </c>
      <c r="C9996" s="1">
        <v>143400.35</v>
      </c>
      <c r="D9996" s="1">
        <v>151031.01</v>
      </c>
      <c r="E9996" s="1">
        <v>294431.35999999999</v>
      </c>
    </row>
    <row r="9997" spans="1:5" hidden="1">
      <c r="A9997" s="1">
        <v>2011</v>
      </c>
      <c r="B9997" s="1">
        <v>3</v>
      </c>
      <c r="C9997" s="1">
        <v>141843.29999999999</v>
      </c>
      <c r="D9997" s="1">
        <v>149528.35999999999</v>
      </c>
      <c r="E9997" s="1">
        <v>291371.67</v>
      </c>
    </row>
    <row r="9998" spans="1:5" hidden="1">
      <c r="A9998" s="1">
        <v>2011</v>
      </c>
      <c r="B9998" s="1">
        <v>4</v>
      </c>
      <c r="C9998" s="1">
        <v>141781.76999999999</v>
      </c>
      <c r="D9998" s="1">
        <v>149623.12</v>
      </c>
      <c r="E9998" s="1">
        <v>291404.89</v>
      </c>
    </row>
    <row r="9999" spans="1:5" hidden="1">
      <c r="A9999" s="1">
        <v>2011</v>
      </c>
      <c r="B9999" s="1">
        <v>5</v>
      </c>
      <c r="C9999" s="1">
        <v>138999.01999999999</v>
      </c>
      <c r="D9999" s="1">
        <v>146950.45000000001</v>
      </c>
      <c r="E9999" s="1">
        <v>285949.48</v>
      </c>
    </row>
    <row r="10000" spans="1:5" hidden="1">
      <c r="A10000" s="1">
        <v>2011</v>
      </c>
      <c r="B10000" s="1">
        <v>6</v>
      </c>
      <c r="C10000" s="1">
        <v>135859.74</v>
      </c>
      <c r="D10000" s="1">
        <v>143838.17000000001</v>
      </c>
      <c r="E10000" s="1">
        <v>279697.90000000002</v>
      </c>
    </row>
    <row r="10001" spans="1:5" hidden="1">
      <c r="A10001" s="1">
        <v>2011</v>
      </c>
      <c r="B10001" s="1">
        <v>7</v>
      </c>
      <c r="C10001" s="1">
        <v>134534.91</v>
      </c>
      <c r="D10001" s="1">
        <v>142065.23000000001</v>
      </c>
      <c r="E10001" s="1">
        <v>276600.14</v>
      </c>
    </row>
    <row r="10002" spans="1:5" hidden="1">
      <c r="A10002" s="1">
        <v>2011</v>
      </c>
      <c r="B10002" s="1">
        <v>8</v>
      </c>
      <c r="C10002" s="1">
        <v>132478.13</v>
      </c>
      <c r="D10002" s="1">
        <v>139349.22</v>
      </c>
      <c r="E10002" s="1">
        <v>271827.34999999998</v>
      </c>
    </row>
    <row r="10003" spans="1:5" hidden="1">
      <c r="A10003" s="1">
        <v>2011</v>
      </c>
      <c r="B10003" s="1">
        <v>9</v>
      </c>
      <c r="C10003" s="1">
        <v>133142.59</v>
      </c>
      <c r="D10003" s="1">
        <v>139828.16</v>
      </c>
      <c r="E10003" s="1">
        <v>272970.74</v>
      </c>
    </row>
    <row r="10004" spans="1:5" hidden="1">
      <c r="A10004" s="1">
        <v>2011</v>
      </c>
      <c r="B10004" s="1">
        <v>10</v>
      </c>
      <c r="C10004" s="1">
        <v>133947.89000000001</v>
      </c>
      <c r="D10004" s="1">
        <v>140771.06</v>
      </c>
      <c r="E10004" s="1">
        <v>274718.95</v>
      </c>
    </row>
    <row r="10005" spans="1:5" hidden="1">
      <c r="A10005" s="1">
        <v>2011</v>
      </c>
      <c r="B10005" s="1">
        <v>11</v>
      </c>
      <c r="C10005" s="1">
        <v>134846.96</v>
      </c>
      <c r="D10005" s="1">
        <v>141569.73000000001</v>
      </c>
      <c r="E10005" s="1">
        <v>276416.69</v>
      </c>
    </row>
    <row r="10006" spans="1:5" hidden="1">
      <c r="A10006" s="1">
        <v>2011</v>
      </c>
      <c r="B10006" s="1">
        <v>12</v>
      </c>
      <c r="C10006" s="1">
        <v>135490.20000000001</v>
      </c>
      <c r="D10006" s="1">
        <v>142365.31</v>
      </c>
      <c r="E10006" s="1">
        <v>277855.5</v>
      </c>
    </row>
    <row r="10007" spans="1:5" hidden="1">
      <c r="A10007" s="1">
        <v>2011</v>
      </c>
      <c r="B10007" s="1">
        <v>13</v>
      </c>
      <c r="C10007" s="1">
        <v>135545.26</v>
      </c>
      <c r="D10007" s="1">
        <v>142877.51</v>
      </c>
      <c r="E10007" s="1">
        <v>278422.77</v>
      </c>
    </row>
    <row r="10008" spans="1:5" hidden="1">
      <c r="A10008" s="1">
        <v>2011</v>
      </c>
      <c r="B10008" s="1">
        <v>14</v>
      </c>
      <c r="C10008" s="1">
        <v>136816.21</v>
      </c>
      <c r="D10008" s="1">
        <v>144330.73000000001</v>
      </c>
      <c r="E10008" s="1">
        <v>281146.94</v>
      </c>
    </row>
    <row r="10009" spans="1:5" hidden="1">
      <c r="A10009" s="1">
        <v>2011</v>
      </c>
      <c r="B10009" s="1">
        <v>15</v>
      </c>
      <c r="C10009" s="1">
        <v>136896.38</v>
      </c>
      <c r="D10009" s="1">
        <v>144678.39999999999</v>
      </c>
      <c r="E10009" s="1">
        <v>281574.78000000003</v>
      </c>
    </row>
    <row r="10010" spans="1:5" hidden="1">
      <c r="A10010" s="1">
        <v>2011</v>
      </c>
      <c r="B10010" s="1">
        <v>16</v>
      </c>
      <c r="C10010" s="1">
        <v>140210.81</v>
      </c>
      <c r="D10010" s="1">
        <v>148421.35999999999</v>
      </c>
      <c r="E10010" s="1">
        <v>288632.17</v>
      </c>
    </row>
    <row r="10011" spans="1:5" hidden="1">
      <c r="A10011" s="1">
        <v>2011</v>
      </c>
      <c r="B10011" s="1">
        <v>17</v>
      </c>
      <c r="C10011" s="1">
        <v>141088.51</v>
      </c>
      <c r="D10011" s="1">
        <v>149283.79999999999</v>
      </c>
      <c r="E10011" s="1">
        <v>290372.32</v>
      </c>
    </row>
    <row r="10012" spans="1:5" hidden="1">
      <c r="A10012" s="1">
        <v>2011</v>
      </c>
      <c r="B10012" s="1">
        <v>18</v>
      </c>
      <c r="C10012" s="1">
        <v>142779.34</v>
      </c>
      <c r="D10012" s="1">
        <v>150668.5</v>
      </c>
      <c r="E10012" s="1">
        <v>293447.84000000003</v>
      </c>
    </row>
    <row r="10013" spans="1:5" hidden="1">
      <c r="A10013" s="1">
        <v>2011</v>
      </c>
      <c r="B10013" s="1">
        <v>19</v>
      </c>
      <c r="C10013" s="1">
        <v>147074.95000000001</v>
      </c>
      <c r="D10013" s="1">
        <v>154215.54</v>
      </c>
      <c r="E10013" s="1">
        <v>301290.49</v>
      </c>
    </row>
    <row r="10014" spans="1:5" hidden="1">
      <c r="A10014" s="1">
        <v>2011</v>
      </c>
      <c r="B10014" s="1">
        <v>20</v>
      </c>
      <c r="C10014" s="1">
        <v>153388.14000000001</v>
      </c>
      <c r="D10014" s="1">
        <v>160256.03</v>
      </c>
      <c r="E10014" s="1">
        <v>313644.17</v>
      </c>
    </row>
    <row r="10015" spans="1:5" hidden="1">
      <c r="A10015" s="1">
        <v>2011</v>
      </c>
      <c r="B10015" s="1">
        <v>21</v>
      </c>
      <c r="C10015" s="1">
        <v>157568.45000000001</v>
      </c>
      <c r="D10015" s="1">
        <v>164987.54999999999</v>
      </c>
      <c r="E10015" s="1">
        <v>322556</v>
      </c>
    </row>
    <row r="10016" spans="1:5" hidden="1">
      <c r="A10016" s="1">
        <v>2011</v>
      </c>
      <c r="B10016" s="1">
        <v>22</v>
      </c>
      <c r="C10016" s="1">
        <v>158163.76</v>
      </c>
      <c r="D10016" s="1">
        <v>165767.35</v>
      </c>
      <c r="E10016" s="1">
        <v>323931.11</v>
      </c>
    </row>
    <row r="10017" spans="1:5" hidden="1">
      <c r="A10017" s="1">
        <v>2011</v>
      </c>
      <c r="B10017" s="1">
        <v>23</v>
      </c>
      <c r="C10017" s="1">
        <v>158697</v>
      </c>
      <c r="D10017" s="1">
        <v>166011.99</v>
      </c>
      <c r="E10017" s="1">
        <v>324708.99</v>
      </c>
    </row>
    <row r="10018" spans="1:5" hidden="1">
      <c r="A10018" s="1">
        <v>2011</v>
      </c>
      <c r="B10018" s="1">
        <v>24</v>
      </c>
      <c r="C10018" s="1">
        <v>161360.10999999999</v>
      </c>
      <c r="D10018" s="1">
        <v>168939.94</v>
      </c>
      <c r="E10018" s="1">
        <v>330300.05</v>
      </c>
    </row>
    <row r="10019" spans="1:5" hidden="1">
      <c r="A10019" s="1">
        <v>2011</v>
      </c>
      <c r="B10019" s="1">
        <v>25</v>
      </c>
      <c r="C10019" s="1">
        <v>162217.18</v>
      </c>
      <c r="D10019" s="1">
        <v>169237.52</v>
      </c>
      <c r="E10019" s="1">
        <v>331454.7</v>
      </c>
    </row>
    <row r="10020" spans="1:5" hidden="1">
      <c r="A10020" s="1">
        <v>2011</v>
      </c>
      <c r="B10020" s="1">
        <v>26</v>
      </c>
      <c r="C10020" s="1">
        <v>164589.60999999999</v>
      </c>
      <c r="D10020" s="1">
        <v>170091.33</v>
      </c>
      <c r="E10020" s="1">
        <v>334680.93</v>
      </c>
    </row>
    <row r="10021" spans="1:5" hidden="1">
      <c r="A10021" s="1">
        <v>2011</v>
      </c>
      <c r="B10021" s="1">
        <v>27</v>
      </c>
      <c r="C10021" s="1">
        <v>164240.71</v>
      </c>
      <c r="D10021" s="1">
        <v>168567.84</v>
      </c>
      <c r="E10021" s="1">
        <v>332808.55</v>
      </c>
    </row>
    <row r="10022" spans="1:5" hidden="1">
      <c r="A10022" s="1">
        <v>2011</v>
      </c>
      <c r="B10022" s="1">
        <v>28</v>
      </c>
      <c r="C10022" s="1">
        <v>164971.17000000001</v>
      </c>
      <c r="D10022" s="1">
        <v>168685.7</v>
      </c>
      <c r="E10022" s="1">
        <v>333656.87</v>
      </c>
    </row>
    <row r="10023" spans="1:5" hidden="1">
      <c r="A10023" s="1">
        <v>2011</v>
      </c>
      <c r="B10023" s="1">
        <v>29</v>
      </c>
      <c r="C10023" s="1">
        <v>162064.85</v>
      </c>
      <c r="D10023" s="1">
        <v>165151.95000000001</v>
      </c>
      <c r="E10023" s="1">
        <v>327216.8</v>
      </c>
    </row>
    <row r="10024" spans="1:5" hidden="1">
      <c r="A10024" s="1">
        <v>2011</v>
      </c>
      <c r="B10024" s="1">
        <v>30</v>
      </c>
      <c r="C10024" s="1">
        <v>159654.07999999999</v>
      </c>
      <c r="D10024" s="1">
        <v>161772.63</v>
      </c>
      <c r="E10024" s="1">
        <v>321426.71000000002</v>
      </c>
    </row>
    <row r="10025" spans="1:5" hidden="1">
      <c r="A10025" s="1">
        <v>2011</v>
      </c>
      <c r="B10025" s="1">
        <v>31</v>
      </c>
      <c r="C10025" s="1">
        <v>155197.65</v>
      </c>
      <c r="D10025" s="1">
        <v>156397.26</v>
      </c>
      <c r="E10025" s="1">
        <v>311594.90000000002</v>
      </c>
    </row>
    <row r="10026" spans="1:5" hidden="1">
      <c r="A10026" s="1">
        <v>2011</v>
      </c>
      <c r="B10026" s="1">
        <v>32</v>
      </c>
      <c r="C10026" s="1">
        <v>152815.29999999999</v>
      </c>
      <c r="D10026" s="1">
        <v>153316.71</v>
      </c>
      <c r="E10026" s="1">
        <v>306132.01</v>
      </c>
    </row>
    <row r="10027" spans="1:5" hidden="1">
      <c r="A10027" s="1">
        <v>2011</v>
      </c>
      <c r="B10027" s="1">
        <v>33</v>
      </c>
      <c r="C10027" s="1">
        <v>150859.1</v>
      </c>
      <c r="D10027" s="1">
        <v>150536.38</v>
      </c>
      <c r="E10027" s="1">
        <v>301395.48</v>
      </c>
    </row>
    <row r="10028" spans="1:5" hidden="1">
      <c r="A10028" s="1">
        <v>2011</v>
      </c>
      <c r="B10028" s="1">
        <v>34</v>
      </c>
      <c r="C10028" s="1">
        <v>150096.51999999999</v>
      </c>
      <c r="D10028" s="1">
        <v>149511.10999999999</v>
      </c>
      <c r="E10028" s="1">
        <v>299607.64</v>
      </c>
    </row>
    <row r="10029" spans="1:5" hidden="1">
      <c r="A10029" s="1">
        <v>2011</v>
      </c>
      <c r="B10029" s="1">
        <v>35</v>
      </c>
      <c r="C10029" s="1">
        <v>151011.29</v>
      </c>
      <c r="D10029" s="1">
        <v>150353.65</v>
      </c>
      <c r="E10029" s="1">
        <v>301364.94</v>
      </c>
    </row>
    <row r="10030" spans="1:5" hidden="1">
      <c r="A10030" s="1">
        <v>2011</v>
      </c>
      <c r="B10030" s="1">
        <v>36</v>
      </c>
      <c r="C10030" s="1">
        <v>153530.35</v>
      </c>
      <c r="D10030" s="1">
        <v>152526.22</v>
      </c>
      <c r="E10030" s="1">
        <v>306056.57</v>
      </c>
    </row>
    <row r="10031" spans="1:5" hidden="1">
      <c r="A10031" s="1">
        <v>2011</v>
      </c>
      <c r="B10031" s="1">
        <v>37</v>
      </c>
      <c r="C10031" s="1">
        <v>157062.17000000001</v>
      </c>
      <c r="D10031" s="1">
        <v>155374.5</v>
      </c>
      <c r="E10031" s="1">
        <v>312436.68</v>
      </c>
    </row>
    <row r="10032" spans="1:5" hidden="1">
      <c r="A10032" s="1">
        <v>2011</v>
      </c>
      <c r="B10032" s="1">
        <v>38</v>
      </c>
      <c r="C10032" s="1">
        <v>162580.62</v>
      </c>
      <c r="D10032" s="1">
        <v>160144.38</v>
      </c>
      <c r="E10032" s="1">
        <v>322725</v>
      </c>
    </row>
    <row r="10033" spans="1:5" hidden="1">
      <c r="A10033" s="1">
        <v>2011</v>
      </c>
      <c r="B10033" s="1">
        <v>39</v>
      </c>
      <c r="C10033" s="1">
        <v>168095.67</v>
      </c>
      <c r="D10033" s="1">
        <v>164954.35999999999</v>
      </c>
      <c r="E10033" s="1">
        <v>333050.03000000003</v>
      </c>
    </row>
    <row r="10034" spans="1:5" hidden="1">
      <c r="A10034" s="1">
        <v>2011</v>
      </c>
      <c r="B10034" s="1">
        <v>40</v>
      </c>
      <c r="C10034" s="1">
        <v>171349.36</v>
      </c>
      <c r="D10034" s="1">
        <v>167969.78</v>
      </c>
      <c r="E10034" s="1">
        <v>339319.14</v>
      </c>
    </row>
    <row r="10035" spans="1:5" hidden="1">
      <c r="A10035" s="1">
        <v>2011</v>
      </c>
      <c r="B10035" s="1">
        <v>41</v>
      </c>
      <c r="C10035" s="1">
        <v>163067.35</v>
      </c>
      <c r="D10035" s="1">
        <v>160155.21</v>
      </c>
      <c r="E10035" s="1">
        <v>323222.56</v>
      </c>
    </row>
    <row r="10036" spans="1:5" hidden="1">
      <c r="A10036" s="1">
        <v>2011</v>
      </c>
      <c r="B10036" s="1">
        <v>42</v>
      </c>
      <c r="C10036" s="1">
        <v>160589.81</v>
      </c>
      <c r="D10036" s="1">
        <v>157776.43</v>
      </c>
      <c r="E10036" s="1">
        <v>318366.24</v>
      </c>
    </row>
    <row r="10037" spans="1:5" hidden="1">
      <c r="A10037" s="1">
        <v>2011</v>
      </c>
      <c r="B10037" s="1">
        <v>43</v>
      </c>
      <c r="C10037" s="1">
        <v>154499.97</v>
      </c>
      <c r="D10037" s="1">
        <v>151982.75</v>
      </c>
      <c r="E10037" s="1">
        <v>306482.71000000002</v>
      </c>
    </row>
    <row r="10038" spans="1:5" hidden="1">
      <c r="A10038" s="1">
        <v>2011</v>
      </c>
      <c r="B10038" s="1">
        <v>44</v>
      </c>
      <c r="C10038" s="1">
        <v>152590.79</v>
      </c>
      <c r="D10038" s="1">
        <v>150159.41</v>
      </c>
      <c r="E10038" s="1">
        <v>302750.2</v>
      </c>
    </row>
    <row r="10039" spans="1:5" hidden="1">
      <c r="A10039" s="1">
        <v>2011</v>
      </c>
      <c r="B10039" s="1">
        <v>45</v>
      </c>
      <c r="C10039" s="1">
        <v>151184.17000000001</v>
      </c>
      <c r="D10039" s="1">
        <v>148513.25</v>
      </c>
      <c r="E10039" s="1">
        <v>299697.43</v>
      </c>
    </row>
    <row r="10040" spans="1:5" hidden="1">
      <c r="A10040" s="1">
        <v>2011</v>
      </c>
      <c r="B10040" s="1">
        <v>46</v>
      </c>
      <c r="C10040" s="1">
        <v>153028.35999999999</v>
      </c>
      <c r="D10040" s="1">
        <v>150205.98000000001</v>
      </c>
      <c r="E10040" s="1">
        <v>303234.34000000003</v>
      </c>
    </row>
    <row r="10041" spans="1:5" hidden="1">
      <c r="A10041" s="1">
        <v>2011</v>
      </c>
      <c r="B10041" s="1">
        <v>47</v>
      </c>
      <c r="C10041" s="1">
        <v>156136.59</v>
      </c>
      <c r="D10041" s="1">
        <v>153274.32</v>
      </c>
      <c r="E10041" s="1">
        <v>309410.90999999997</v>
      </c>
    </row>
    <row r="10042" spans="1:5" hidden="1">
      <c r="A10042" s="1">
        <v>2011</v>
      </c>
      <c r="B10042" s="1">
        <v>48</v>
      </c>
      <c r="C10042" s="1">
        <v>158524.41</v>
      </c>
      <c r="D10042" s="1">
        <v>155683.01</v>
      </c>
      <c r="E10042" s="1">
        <v>314207.40999999997</v>
      </c>
    </row>
    <row r="10043" spans="1:5" hidden="1">
      <c r="A10043" s="1">
        <v>2011</v>
      </c>
      <c r="B10043" s="1">
        <v>49</v>
      </c>
      <c r="C10043" s="1">
        <v>159058</v>
      </c>
      <c r="D10043" s="1">
        <v>156394.56</v>
      </c>
      <c r="E10043" s="1">
        <v>315452.56</v>
      </c>
    </row>
    <row r="10044" spans="1:5" hidden="1">
      <c r="A10044" s="1">
        <v>2011</v>
      </c>
      <c r="B10044" s="1">
        <v>50</v>
      </c>
      <c r="C10044" s="1">
        <v>157257.91</v>
      </c>
      <c r="D10044" s="1">
        <v>154317.42000000001</v>
      </c>
      <c r="E10044" s="1">
        <v>311575.33</v>
      </c>
    </row>
    <row r="10045" spans="1:5" hidden="1">
      <c r="A10045" s="1">
        <v>2011</v>
      </c>
      <c r="B10045" s="1">
        <v>51</v>
      </c>
      <c r="C10045" s="1">
        <v>154019.07</v>
      </c>
      <c r="D10045" s="1">
        <v>150873.51999999999</v>
      </c>
      <c r="E10045" s="1">
        <v>304892.59999999998</v>
      </c>
    </row>
    <row r="10046" spans="1:5" hidden="1">
      <c r="A10046" s="1">
        <v>2011</v>
      </c>
      <c r="B10046" s="1">
        <v>52</v>
      </c>
      <c r="C10046" s="1">
        <v>150720.47</v>
      </c>
      <c r="D10046" s="1">
        <v>147676.79</v>
      </c>
      <c r="E10046" s="1">
        <v>298397.26</v>
      </c>
    </row>
    <row r="10047" spans="1:5" hidden="1">
      <c r="A10047" s="1">
        <v>2011</v>
      </c>
      <c r="B10047" s="1">
        <v>53</v>
      </c>
      <c r="C10047" s="1">
        <v>147510.9</v>
      </c>
      <c r="D10047" s="1">
        <v>144549.19</v>
      </c>
      <c r="E10047" s="1">
        <v>292060.09000000003</v>
      </c>
    </row>
    <row r="10048" spans="1:5" hidden="1">
      <c r="A10048" s="1">
        <v>2011</v>
      </c>
      <c r="B10048" s="1">
        <v>54</v>
      </c>
      <c r="C10048" s="1">
        <v>144372.26</v>
      </c>
      <c r="D10048" s="1">
        <v>141862.20000000001</v>
      </c>
      <c r="E10048" s="1">
        <v>286234.45</v>
      </c>
    </row>
    <row r="10049" spans="1:5" hidden="1">
      <c r="A10049" s="1">
        <v>2011</v>
      </c>
      <c r="B10049" s="1">
        <v>55</v>
      </c>
      <c r="C10049" s="1">
        <v>141383.53</v>
      </c>
      <c r="D10049" s="1">
        <v>139144.59</v>
      </c>
      <c r="E10049" s="1">
        <v>280528.12</v>
      </c>
    </row>
    <row r="10050" spans="1:5" hidden="1">
      <c r="A10050" s="1">
        <v>2011</v>
      </c>
      <c r="B10050" s="1">
        <v>56</v>
      </c>
      <c r="C10050" s="1">
        <v>138069.6</v>
      </c>
      <c r="D10050" s="1">
        <v>135312</v>
      </c>
      <c r="E10050" s="1">
        <v>273381.59000000003</v>
      </c>
    </row>
    <row r="10051" spans="1:5" hidden="1">
      <c r="A10051" s="1">
        <v>2011</v>
      </c>
      <c r="B10051" s="1">
        <v>57</v>
      </c>
      <c r="C10051" s="1">
        <v>134706.97</v>
      </c>
      <c r="D10051" s="1">
        <v>131662.18</v>
      </c>
      <c r="E10051" s="1">
        <v>266369.15999999997</v>
      </c>
    </row>
    <row r="10052" spans="1:5" hidden="1">
      <c r="A10052" s="1">
        <v>2011</v>
      </c>
      <c r="B10052" s="1">
        <v>58</v>
      </c>
      <c r="C10052" s="1">
        <v>131694.48000000001</v>
      </c>
      <c r="D10052" s="1">
        <v>129130.47</v>
      </c>
      <c r="E10052" s="1">
        <v>260824.95999999999</v>
      </c>
    </row>
    <row r="10053" spans="1:5" hidden="1">
      <c r="A10053" s="1">
        <v>2011</v>
      </c>
      <c r="B10053" s="1">
        <v>59</v>
      </c>
      <c r="C10053" s="1">
        <v>128501.94</v>
      </c>
      <c r="D10053" s="1">
        <v>126513.53</v>
      </c>
      <c r="E10053" s="1">
        <v>255015.46</v>
      </c>
    </row>
    <row r="10054" spans="1:5" hidden="1">
      <c r="A10054" s="1">
        <v>2011</v>
      </c>
      <c r="B10054" s="1">
        <v>60</v>
      </c>
      <c r="C10054" s="1">
        <v>125950.24</v>
      </c>
      <c r="D10054" s="1">
        <v>124260.08</v>
      </c>
      <c r="E10054" s="1">
        <v>250210.32</v>
      </c>
    </row>
    <row r="10055" spans="1:5" hidden="1">
      <c r="A10055" s="1">
        <v>2011</v>
      </c>
      <c r="B10055" s="1">
        <v>61</v>
      </c>
      <c r="C10055" s="1">
        <v>123469.33</v>
      </c>
      <c r="D10055" s="1">
        <v>121982.27</v>
      </c>
      <c r="E10055" s="1">
        <v>245451.59</v>
      </c>
    </row>
    <row r="10056" spans="1:5" hidden="1">
      <c r="A10056" s="1">
        <v>2011</v>
      </c>
      <c r="B10056" s="1">
        <v>62</v>
      </c>
      <c r="C10056" s="1">
        <v>121050.95</v>
      </c>
      <c r="D10056" s="1">
        <v>120293.98</v>
      </c>
      <c r="E10056" s="1">
        <v>241344.93</v>
      </c>
    </row>
    <row r="10057" spans="1:5" hidden="1">
      <c r="A10057" s="1">
        <v>2011</v>
      </c>
      <c r="B10057" s="1">
        <v>63</v>
      </c>
      <c r="C10057" s="1">
        <v>121459.22</v>
      </c>
      <c r="D10057" s="1">
        <v>121404.37</v>
      </c>
      <c r="E10057" s="1">
        <v>242863.59</v>
      </c>
    </row>
    <row r="10058" spans="1:5" hidden="1">
      <c r="A10058" s="1">
        <v>2011</v>
      </c>
      <c r="B10058" s="1">
        <v>64</v>
      </c>
      <c r="C10058" s="1">
        <v>118977.25</v>
      </c>
      <c r="D10058" s="1">
        <v>119232.17</v>
      </c>
      <c r="E10058" s="1">
        <v>238209.42</v>
      </c>
    </row>
    <row r="10059" spans="1:5" hidden="1">
      <c r="A10059" s="1">
        <v>2011</v>
      </c>
      <c r="B10059" s="1">
        <v>65</v>
      </c>
      <c r="C10059" s="1">
        <v>109526.44</v>
      </c>
      <c r="D10059" s="1">
        <v>109438.58</v>
      </c>
      <c r="E10059" s="1">
        <v>218965.01</v>
      </c>
    </row>
    <row r="10060" spans="1:5" hidden="1">
      <c r="A10060" s="1">
        <v>2011</v>
      </c>
      <c r="B10060" s="1">
        <v>66</v>
      </c>
      <c r="C10060" s="1">
        <v>101819.18</v>
      </c>
      <c r="D10060" s="1">
        <v>100839.61</v>
      </c>
      <c r="E10060" s="1">
        <v>202658.78</v>
      </c>
    </row>
    <row r="10061" spans="1:5" hidden="1">
      <c r="A10061" s="1">
        <v>2011</v>
      </c>
      <c r="B10061" s="1">
        <v>67</v>
      </c>
      <c r="C10061" s="1">
        <v>96326.58</v>
      </c>
      <c r="D10061" s="1">
        <v>94708.78</v>
      </c>
      <c r="E10061" s="1">
        <v>191035.37</v>
      </c>
    </row>
    <row r="10062" spans="1:5" hidden="1">
      <c r="A10062" s="1">
        <v>2011</v>
      </c>
      <c r="B10062" s="1">
        <v>68</v>
      </c>
      <c r="C10062" s="1">
        <v>90030.24</v>
      </c>
      <c r="D10062" s="1">
        <v>88330.68</v>
      </c>
      <c r="E10062" s="1">
        <v>178360.92</v>
      </c>
    </row>
    <row r="10063" spans="1:5" hidden="1">
      <c r="A10063" s="1">
        <v>2011</v>
      </c>
      <c r="B10063" s="1">
        <v>69</v>
      </c>
      <c r="C10063" s="1">
        <v>85268.01</v>
      </c>
      <c r="D10063" s="1">
        <v>83734.42</v>
      </c>
      <c r="E10063" s="1">
        <v>169002.43</v>
      </c>
    </row>
    <row r="10064" spans="1:5" hidden="1">
      <c r="A10064" s="1">
        <v>2011</v>
      </c>
      <c r="B10064" s="1">
        <v>70</v>
      </c>
      <c r="C10064" s="1">
        <v>81187.429999999993</v>
      </c>
      <c r="D10064" s="1">
        <v>79519.509999999995</v>
      </c>
      <c r="E10064" s="1">
        <v>160706.94</v>
      </c>
    </row>
    <row r="10065" spans="1:5" hidden="1">
      <c r="A10065" s="1">
        <v>2011</v>
      </c>
      <c r="B10065" s="1">
        <v>71</v>
      </c>
      <c r="C10065" s="1">
        <v>77525.23</v>
      </c>
      <c r="D10065" s="1">
        <v>75361.460000000006</v>
      </c>
      <c r="E10065" s="1">
        <v>152886.69</v>
      </c>
    </row>
    <row r="10066" spans="1:5" hidden="1">
      <c r="A10066" s="1">
        <v>2011</v>
      </c>
      <c r="B10066" s="1">
        <v>72</v>
      </c>
      <c r="C10066" s="1">
        <v>74216.800000000003</v>
      </c>
      <c r="D10066" s="1">
        <v>71455.320000000007</v>
      </c>
      <c r="E10066" s="1">
        <v>145672.12</v>
      </c>
    </row>
    <row r="10067" spans="1:5" hidden="1">
      <c r="A10067" s="1">
        <v>2011</v>
      </c>
      <c r="B10067" s="1">
        <v>73</v>
      </c>
      <c r="C10067" s="1">
        <v>70768.02</v>
      </c>
      <c r="D10067" s="1">
        <v>67371.61</v>
      </c>
      <c r="E10067" s="1">
        <v>138139.64000000001</v>
      </c>
    </row>
    <row r="10068" spans="1:5" hidden="1">
      <c r="A10068" s="1">
        <v>2011</v>
      </c>
      <c r="B10068" s="1">
        <v>74</v>
      </c>
      <c r="C10068" s="1">
        <v>67870.399999999994</v>
      </c>
      <c r="D10068" s="1">
        <v>63518.76</v>
      </c>
      <c r="E10068" s="1">
        <v>131389.16</v>
      </c>
    </row>
    <row r="10069" spans="1:5" hidden="1">
      <c r="A10069" s="1">
        <v>2011</v>
      </c>
      <c r="B10069" s="1">
        <v>75</v>
      </c>
      <c r="C10069" s="1">
        <v>65416.67</v>
      </c>
      <c r="D10069" s="1">
        <v>59071.48</v>
      </c>
      <c r="E10069" s="1">
        <v>124488.15</v>
      </c>
    </row>
    <row r="10070" spans="1:5" hidden="1">
      <c r="A10070" s="1">
        <v>2011</v>
      </c>
      <c r="B10070" s="1">
        <v>76</v>
      </c>
      <c r="C10070" s="1">
        <v>62277.94</v>
      </c>
      <c r="D10070" s="1">
        <v>54664.68</v>
      </c>
      <c r="E10070" s="1">
        <v>116942.62</v>
      </c>
    </row>
    <row r="10071" spans="1:5" hidden="1">
      <c r="A10071" s="1">
        <v>2011</v>
      </c>
      <c r="B10071" s="1">
        <v>77</v>
      </c>
      <c r="C10071" s="1">
        <v>59348.55</v>
      </c>
      <c r="D10071" s="1">
        <v>51174.78</v>
      </c>
      <c r="E10071" s="1">
        <v>110523.33</v>
      </c>
    </row>
    <row r="10072" spans="1:5" hidden="1">
      <c r="A10072" s="1">
        <v>2011</v>
      </c>
      <c r="B10072" s="1">
        <v>78</v>
      </c>
      <c r="C10072" s="1">
        <v>57252.73</v>
      </c>
      <c r="D10072" s="1">
        <v>48353.45</v>
      </c>
      <c r="E10072" s="1">
        <v>105606.18</v>
      </c>
    </row>
    <row r="10073" spans="1:5" hidden="1">
      <c r="A10073" s="1">
        <v>2011</v>
      </c>
      <c r="B10073" s="1">
        <v>79</v>
      </c>
      <c r="C10073" s="1">
        <v>55948.25</v>
      </c>
      <c r="D10073" s="1">
        <v>46111.34</v>
      </c>
      <c r="E10073" s="1">
        <v>102059.59</v>
      </c>
    </row>
    <row r="10074" spans="1:5" hidden="1">
      <c r="A10074" s="1">
        <v>2011</v>
      </c>
      <c r="B10074" s="1">
        <v>80</v>
      </c>
      <c r="C10074" s="1">
        <v>54417.26</v>
      </c>
      <c r="D10074" s="1">
        <v>44249.919999999998</v>
      </c>
      <c r="E10074" s="1">
        <v>98667.17</v>
      </c>
    </row>
    <row r="10075" spans="1:5" hidden="1">
      <c r="A10075" s="1">
        <v>2011</v>
      </c>
      <c r="B10075" s="1">
        <v>81</v>
      </c>
      <c r="C10075" s="1">
        <v>52607.25</v>
      </c>
      <c r="D10075" s="1">
        <v>41337.61</v>
      </c>
      <c r="E10075" s="1">
        <v>93944.86</v>
      </c>
    </row>
    <row r="10076" spans="1:5" hidden="1">
      <c r="A10076" s="1">
        <v>2011</v>
      </c>
      <c r="B10076" s="1">
        <v>82</v>
      </c>
      <c r="C10076" s="1">
        <v>49785.16</v>
      </c>
      <c r="D10076" s="1">
        <v>38017.32</v>
      </c>
      <c r="E10076" s="1">
        <v>87802.47</v>
      </c>
    </row>
    <row r="10077" spans="1:5" hidden="1">
      <c r="A10077" s="1">
        <v>2011</v>
      </c>
      <c r="B10077" s="1">
        <v>83</v>
      </c>
      <c r="C10077" s="1">
        <v>47230.85</v>
      </c>
      <c r="D10077" s="1">
        <v>34835.730000000003</v>
      </c>
      <c r="E10077" s="1">
        <v>82066.570000000007</v>
      </c>
    </row>
    <row r="10078" spans="1:5" hidden="1">
      <c r="A10078" s="1">
        <v>2011</v>
      </c>
      <c r="B10078" s="1">
        <v>84</v>
      </c>
      <c r="C10078" s="1">
        <v>44153.91</v>
      </c>
      <c r="D10078" s="1">
        <v>30646.48</v>
      </c>
      <c r="E10078" s="1">
        <v>74800.39</v>
      </c>
    </row>
    <row r="10079" spans="1:5" hidden="1">
      <c r="A10079" s="1">
        <v>2011</v>
      </c>
      <c r="B10079" s="1">
        <v>85</v>
      </c>
      <c r="C10079" s="1">
        <v>41435.019999999997</v>
      </c>
      <c r="D10079" s="1">
        <v>26971.4</v>
      </c>
      <c r="E10079" s="1">
        <v>68406.42</v>
      </c>
    </row>
    <row r="10080" spans="1:5" hidden="1">
      <c r="A10080" s="1">
        <v>2011</v>
      </c>
      <c r="B10080" s="1">
        <v>86</v>
      </c>
      <c r="C10080" s="1">
        <v>37692.28</v>
      </c>
      <c r="D10080" s="1">
        <v>23148.11</v>
      </c>
      <c r="E10080" s="1">
        <v>60840.39</v>
      </c>
    </row>
    <row r="10081" spans="1:5" hidden="1">
      <c r="A10081" s="1">
        <v>2011</v>
      </c>
      <c r="B10081" s="1">
        <v>87</v>
      </c>
      <c r="C10081" s="1">
        <v>33624.94</v>
      </c>
      <c r="D10081" s="1">
        <v>19322.759999999998</v>
      </c>
      <c r="E10081" s="1">
        <v>52947.7</v>
      </c>
    </row>
    <row r="10082" spans="1:5" hidden="1">
      <c r="A10082" s="1">
        <v>2011</v>
      </c>
      <c r="B10082" s="1">
        <v>88</v>
      </c>
      <c r="C10082" s="1">
        <v>30007.1</v>
      </c>
      <c r="D10082" s="1">
        <v>16198.07</v>
      </c>
      <c r="E10082" s="1">
        <v>46205.17</v>
      </c>
    </row>
    <row r="10083" spans="1:5" hidden="1">
      <c r="A10083" s="1">
        <v>2011</v>
      </c>
      <c r="B10083" s="1">
        <v>89</v>
      </c>
      <c r="C10083" s="1">
        <v>26133.47</v>
      </c>
      <c r="D10083" s="1">
        <v>13222.84</v>
      </c>
      <c r="E10083" s="1">
        <v>39356.31</v>
      </c>
    </row>
    <row r="10084" spans="1:5" hidden="1">
      <c r="A10084" s="1">
        <v>2011</v>
      </c>
      <c r="B10084" s="1">
        <v>90</v>
      </c>
      <c r="C10084" s="1">
        <v>22156.799999999999</v>
      </c>
      <c r="D10084" s="1">
        <v>10626.17</v>
      </c>
      <c r="E10084" s="1">
        <v>32782.97</v>
      </c>
    </row>
    <row r="10085" spans="1:5" hidden="1">
      <c r="A10085" s="1">
        <v>2011</v>
      </c>
      <c r="B10085" s="1">
        <v>91</v>
      </c>
      <c r="C10085" s="1">
        <v>17190.34</v>
      </c>
      <c r="D10085" s="1">
        <v>7786.78</v>
      </c>
      <c r="E10085" s="1">
        <v>24977.119999999999</v>
      </c>
    </row>
    <row r="10086" spans="1:5" hidden="1">
      <c r="A10086" s="1">
        <v>2011</v>
      </c>
      <c r="B10086" s="1">
        <v>92</v>
      </c>
      <c r="C10086" s="1">
        <v>12842.15</v>
      </c>
      <c r="D10086" s="1">
        <v>5309.32</v>
      </c>
      <c r="E10086" s="1">
        <v>18151.47</v>
      </c>
    </row>
    <row r="10087" spans="1:5" hidden="1">
      <c r="A10087" s="1">
        <v>2011</v>
      </c>
      <c r="B10087" s="1">
        <v>93</v>
      </c>
      <c r="C10087" s="1">
        <v>10475.56</v>
      </c>
      <c r="D10087" s="1">
        <v>4012.31</v>
      </c>
      <c r="E10087" s="1">
        <v>14487.87</v>
      </c>
    </row>
    <row r="10088" spans="1:5" hidden="1">
      <c r="A10088" s="1">
        <v>2011</v>
      </c>
      <c r="B10088" s="1">
        <v>94</v>
      </c>
      <c r="C10088" s="1">
        <v>8439.82</v>
      </c>
      <c r="D10088" s="1">
        <v>3017.04</v>
      </c>
      <c r="E10088" s="1">
        <v>11456.86</v>
      </c>
    </row>
    <row r="10089" spans="1:5" hidden="1">
      <c r="A10089" s="1">
        <v>2011</v>
      </c>
      <c r="B10089" s="1">
        <v>95</v>
      </c>
      <c r="C10089" s="1">
        <v>6466.6</v>
      </c>
      <c r="D10089" s="1">
        <v>2107.08</v>
      </c>
      <c r="E10089" s="1">
        <v>8573.68</v>
      </c>
    </row>
    <row r="10090" spans="1:5" hidden="1">
      <c r="A10090" s="1">
        <v>2011</v>
      </c>
      <c r="B10090" s="1">
        <v>96</v>
      </c>
      <c r="C10090" s="1">
        <v>4809.6499999999996</v>
      </c>
      <c r="D10090" s="1">
        <v>1448.21</v>
      </c>
      <c r="E10090" s="1">
        <v>6257.86</v>
      </c>
    </row>
    <row r="10091" spans="1:5" hidden="1">
      <c r="A10091" s="1">
        <v>2011</v>
      </c>
      <c r="B10091" s="1">
        <v>97</v>
      </c>
      <c r="C10091" s="1">
        <v>3419.94</v>
      </c>
      <c r="D10091" s="1">
        <v>967.64</v>
      </c>
      <c r="E10091" s="1">
        <v>4387.58</v>
      </c>
    </row>
    <row r="10092" spans="1:5" hidden="1">
      <c r="A10092" s="1">
        <v>2011</v>
      </c>
      <c r="B10092" s="1">
        <v>98</v>
      </c>
      <c r="C10092" s="1">
        <v>2343.11</v>
      </c>
      <c r="D10092" s="1">
        <v>609.04</v>
      </c>
      <c r="E10092" s="1">
        <v>2952.15</v>
      </c>
    </row>
    <row r="10093" spans="1:5" hidden="1">
      <c r="A10093" s="1">
        <v>2011</v>
      </c>
      <c r="B10093" s="1">
        <v>99</v>
      </c>
      <c r="C10093" s="1">
        <v>1553.73</v>
      </c>
      <c r="D10093" s="1">
        <v>353.15</v>
      </c>
      <c r="E10093" s="1">
        <v>1906.88</v>
      </c>
    </row>
    <row r="10094" spans="1:5" hidden="1">
      <c r="A10094" s="1">
        <v>2011</v>
      </c>
      <c r="B10094" s="1">
        <v>100</v>
      </c>
      <c r="C10094" s="1">
        <v>983.54</v>
      </c>
      <c r="D10094" s="1">
        <v>201.46</v>
      </c>
      <c r="E10094" s="1">
        <v>1185</v>
      </c>
    </row>
    <row r="10095" spans="1:5" hidden="1">
      <c r="A10095" s="1">
        <v>2011</v>
      </c>
      <c r="B10095" s="1">
        <v>101</v>
      </c>
      <c r="C10095" s="1">
        <v>589.30999999999995</v>
      </c>
      <c r="D10095" s="1">
        <v>115.73</v>
      </c>
      <c r="E10095" s="1">
        <v>705.05</v>
      </c>
    </row>
    <row r="10096" spans="1:5" hidden="1">
      <c r="A10096" s="1">
        <v>2011</v>
      </c>
      <c r="B10096" s="1">
        <v>102</v>
      </c>
      <c r="C10096" s="1">
        <v>338.96</v>
      </c>
      <c r="D10096" s="1">
        <v>64.22</v>
      </c>
      <c r="E10096" s="1">
        <v>403.18</v>
      </c>
    </row>
    <row r="10097" spans="1:5" hidden="1">
      <c r="A10097" s="1">
        <v>2011</v>
      </c>
      <c r="B10097" s="1">
        <v>103</v>
      </c>
      <c r="C10097" s="1">
        <v>185.94</v>
      </c>
      <c r="D10097" s="1">
        <v>33.090000000000003</v>
      </c>
      <c r="E10097" s="1">
        <v>219.03</v>
      </c>
    </row>
    <row r="10098" spans="1:5" hidden="1">
      <c r="A10098" s="1">
        <v>2011</v>
      </c>
      <c r="B10098" s="1">
        <v>104</v>
      </c>
      <c r="C10098" s="1">
        <v>98.41</v>
      </c>
      <c r="D10098" s="1">
        <v>16.13</v>
      </c>
      <c r="E10098" s="1">
        <v>114.54</v>
      </c>
    </row>
    <row r="10099" spans="1:5" hidden="1">
      <c r="A10099" s="1">
        <v>2011</v>
      </c>
      <c r="B10099" s="1">
        <v>105</v>
      </c>
      <c r="C10099" s="1">
        <v>51.63</v>
      </c>
      <c r="D10099" s="1">
        <v>7.78</v>
      </c>
      <c r="E10099" s="1">
        <v>59.41</v>
      </c>
    </row>
    <row r="10100" spans="1:5" hidden="1">
      <c r="A10100" s="1">
        <v>2011</v>
      </c>
      <c r="B10100" s="1">
        <v>106</v>
      </c>
      <c r="C10100" s="1">
        <v>25.22</v>
      </c>
      <c r="D10100" s="1">
        <v>3.39</v>
      </c>
      <c r="E10100" s="1">
        <v>28.61</v>
      </c>
    </row>
    <row r="10101" spans="1:5" hidden="1">
      <c r="A10101" s="1">
        <v>2011</v>
      </c>
      <c r="B10101" s="1">
        <v>107</v>
      </c>
      <c r="C10101" s="1">
        <v>11.57</v>
      </c>
      <c r="D10101" s="1">
        <v>1.21</v>
      </c>
      <c r="E10101" s="1">
        <v>12.79</v>
      </c>
    </row>
    <row r="10102" spans="1:5" hidden="1">
      <c r="A10102" s="1">
        <v>2011</v>
      </c>
      <c r="B10102" s="1">
        <v>108</v>
      </c>
      <c r="C10102" s="1">
        <v>5.04</v>
      </c>
      <c r="D10102" s="1">
        <v>0.31</v>
      </c>
      <c r="E10102" s="1">
        <v>5.35</v>
      </c>
    </row>
    <row r="10103" spans="1:5" hidden="1">
      <c r="A10103" s="1">
        <v>2011</v>
      </c>
      <c r="B10103" s="1">
        <v>109</v>
      </c>
      <c r="C10103" s="1">
        <v>1.87</v>
      </c>
      <c r="D10103" s="1">
        <v>0</v>
      </c>
      <c r="E10103" s="1">
        <v>1.87</v>
      </c>
    </row>
    <row r="10104" spans="1:5" hidden="1">
      <c r="A10104" s="1">
        <v>2011</v>
      </c>
      <c r="B10104" s="1" t="s">
        <v>121</v>
      </c>
      <c r="C10104" s="1">
        <v>0.72</v>
      </c>
      <c r="D10104" s="1">
        <v>0</v>
      </c>
      <c r="E10104" s="1">
        <v>0.72</v>
      </c>
    </row>
    <row r="10105" spans="1:5" hidden="1">
      <c r="A10105" s="1">
        <v>2012</v>
      </c>
      <c r="B10105" s="1">
        <v>0</v>
      </c>
      <c r="C10105" s="1">
        <v>146622.5</v>
      </c>
      <c r="D10105" s="1">
        <v>155047.6</v>
      </c>
      <c r="E10105" s="1">
        <v>301670.09999999998</v>
      </c>
    </row>
    <row r="10106" spans="1:5" hidden="1">
      <c r="A10106" s="1">
        <v>2012</v>
      </c>
      <c r="B10106" s="1">
        <v>1</v>
      </c>
      <c r="C10106" s="1">
        <v>144632.71</v>
      </c>
      <c r="D10106" s="1">
        <v>152647.57999999999</v>
      </c>
      <c r="E10106" s="1">
        <v>297280.28000000003</v>
      </c>
    </row>
    <row r="10107" spans="1:5" hidden="1">
      <c r="A10107" s="1">
        <v>2012</v>
      </c>
      <c r="B10107" s="1">
        <v>2</v>
      </c>
      <c r="C10107" s="1">
        <v>146161.23000000001</v>
      </c>
      <c r="D10107" s="1">
        <v>154062.57999999999</v>
      </c>
      <c r="E10107" s="1">
        <v>300223.81</v>
      </c>
    </row>
    <row r="10108" spans="1:5" hidden="1">
      <c r="A10108" s="1">
        <v>2012</v>
      </c>
      <c r="B10108" s="1">
        <v>3</v>
      </c>
      <c r="C10108" s="1">
        <v>145179.79999999999</v>
      </c>
      <c r="D10108" s="1">
        <v>152971.76</v>
      </c>
      <c r="E10108" s="1">
        <v>298151.57</v>
      </c>
    </row>
    <row r="10109" spans="1:5" hidden="1">
      <c r="A10109" s="1">
        <v>2012</v>
      </c>
      <c r="B10109" s="1">
        <v>4</v>
      </c>
      <c r="C10109" s="1">
        <v>143812.18</v>
      </c>
      <c r="D10109" s="1">
        <v>151613.98000000001</v>
      </c>
      <c r="E10109" s="1">
        <v>295426.15000000002</v>
      </c>
    </row>
    <row r="10110" spans="1:5" hidden="1">
      <c r="A10110" s="1">
        <v>2012</v>
      </c>
      <c r="B10110" s="1">
        <v>5</v>
      </c>
      <c r="C10110" s="1">
        <v>144167.76999999999</v>
      </c>
      <c r="D10110" s="1">
        <v>152247.62</v>
      </c>
      <c r="E10110" s="1">
        <v>296415.39</v>
      </c>
    </row>
    <row r="10111" spans="1:5" hidden="1">
      <c r="A10111" s="1">
        <v>2012</v>
      </c>
      <c r="B10111" s="1">
        <v>6</v>
      </c>
      <c r="C10111" s="1">
        <v>140749.45000000001</v>
      </c>
      <c r="D10111" s="1">
        <v>148859.35999999999</v>
      </c>
      <c r="E10111" s="1">
        <v>289608.81</v>
      </c>
    </row>
    <row r="10112" spans="1:5" hidden="1">
      <c r="A10112" s="1">
        <v>2012</v>
      </c>
      <c r="B10112" s="1">
        <v>7</v>
      </c>
      <c r="C10112" s="1">
        <v>137117.35999999999</v>
      </c>
      <c r="D10112" s="1">
        <v>145086.38</v>
      </c>
      <c r="E10112" s="1">
        <v>282203.74</v>
      </c>
    </row>
    <row r="10113" spans="1:5" hidden="1">
      <c r="A10113" s="1">
        <v>2012</v>
      </c>
      <c r="B10113" s="1">
        <v>8</v>
      </c>
      <c r="C10113" s="1">
        <v>135640.99</v>
      </c>
      <c r="D10113" s="1">
        <v>143372.18</v>
      </c>
      <c r="E10113" s="1">
        <v>279013.17</v>
      </c>
    </row>
    <row r="10114" spans="1:5" hidden="1">
      <c r="A10114" s="1">
        <v>2012</v>
      </c>
      <c r="B10114" s="1">
        <v>9</v>
      </c>
      <c r="C10114" s="1">
        <v>133569.06</v>
      </c>
      <c r="D10114" s="1">
        <v>140550.03</v>
      </c>
      <c r="E10114" s="1">
        <v>274119.09000000003</v>
      </c>
    </row>
    <row r="10115" spans="1:5" hidden="1">
      <c r="A10115" s="1">
        <v>2012</v>
      </c>
      <c r="B10115" s="1">
        <v>10</v>
      </c>
      <c r="C10115" s="1">
        <v>134193.66</v>
      </c>
      <c r="D10115" s="1">
        <v>140989.97</v>
      </c>
      <c r="E10115" s="1">
        <v>275183.64</v>
      </c>
    </row>
    <row r="10116" spans="1:5" hidden="1">
      <c r="A10116" s="1">
        <v>2012</v>
      </c>
      <c r="B10116" s="1">
        <v>11</v>
      </c>
      <c r="C10116" s="1">
        <v>134901.44</v>
      </c>
      <c r="D10116" s="1">
        <v>141875.29</v>
      </c>
      <c r="E10116" s="1">
        <v>276776.73</v>
      </c>
    </row>
    <row r="10117" spans="1:5" hidden="1">
      <c r="A10117" s="1">
        <v>2012</v>
      </c>
      <c r="B10117" s="1">
        <v>12</v>
      </c>
      <c r="C10117" s="1">
        <v>135926.20000000001</v>
      </c>
      <c r="D10117" s="1">
        <v>142708.57999999999</v>
      </c>
      <c r="E10117" s="1">
        <v>278634.78000000003</v>
      </c>
    </row>
    <row r="10118" spans="1:5" hidden="1">
      <c r="A10118" s="1">
        <v>2012</v>
      </c>
      <c r="B10118" s="1">
        <v>13</v>
      </c>
      <c r="C10118" s="1">
        <v>136464.76999999999</v>
      </c>
      <c r="D10118" s="1">
        <v>143467.42000000001</v>
      </c>
      <c r="E10118" s="1">
        <v>279932.18</v>
      </c>
    </row>
    <row r="10119" spans="1:5" hidden="1">
      <c r="A10119" s="1">
        <v>2012</v>
      </c>
      <c r="B10119" s="1">
        <v>14</v>
      </c>
      <c r="C10119" s="1">
        <v>136522.74</v>
      </c>
      <c r="D10119" s="1">
        <v>143960.25</v>
      </c>
      <c r="E10119" s="1">
        <v>280482.99</v>
      </c>
    </row>
    <row r="10120" spans="1:5" hidden="1">
      <c r="A10120" s="1">
        <v>2012</v>
      </c>
      <c r="B10120" s="1">
        <v>15</v>
      </c>
      <c r="C10120" s="1">
        <v>137989.37</v>
      </c>
      <c r="D10120" s="1">
        <v>145458.12</v>
      </c>
      <c r="E10120" s="1">
        <v>283447.5</v>
      </c>
    </row>
    <row r="10121" spans="1:5" hidden="1">
      <c r="A10121" s="1">
        <v>2012</v>
      </c>
      <c r="B10121" s="1">
        <v>16</v>
      </c>
      <c r="C10121" s="1">
        <v>138572.98000000001</v>
      </c>
      <c r="D10121" s="1">
        <v>146251.14000000001</v>
      </c>
      <c r="E10121" s="1">
        <v>284824.11</v>
      </c>
    </row>
    <row r="10122" spans="1:5" hidden="1">
      <c r="A10122" s="1">
        <v>2012</v>
      </c>
      <c r="B10122" s="1">
        <v>17</v>
      </c>
      <c r="C10122" s="1">
        <v>142359.21</v>
      </c>
      <c r="D10122" s="1">
        <v>150591.45000000001</v>
      </c>
      <c r="E10122" s="1">
        <v>292950.65999999997</v>
      </c>
    </row>
    <row r="10123" spans="1:5" hidden="1">
      <c r="A10123" s="1">
        <v>2012</v>
      </c>
      <c r="B10123" s="1">
        <v>18</v>
      </c>
      <c r="C10123" s="1">
        <v>144330.78</v>
      </c>
      <c r="D10123" s="1">
        <v>152450.32</v>
      </c>
      <c r="E10123" s="1">
        <v>296781.09999999998</v>
      </c>
    </row>
    <row r="10124" spans="1:5" hidden="1">
      <c r="A10124" s="1">
        <v>2012</v>
      </c>
      <c r="B10124" s="1">
        <v>19</v>
      </c>
      <c r="C10124" s="1">
        <v>147073.26999999999</v>
      </c>
      <c r="D10124" s="1">
        <v>154575.9</v>
      </c>
      <c r="E10124" s="1">
        <v>301649.17</v>
      </c>
    </row>
    <row r="10125" spans="1:5" hidden="1">
      <c r="A10125" s="1">
        <v>2012</v>
      </c>
      <c r="B10125" s="1">
        <v>20</v>
      </c>
      <c r="C10125" s="1">
        <v>151466.67000000001</v>
      </c>
      <c r="D10125" s="1">
        <v>158123.07999999999</v>
      </c>
      <c r="E10125" s="1">
        <v>309589.76000000001</v>
      </c>
    </row>
    <row r="10126" spans="1:5" hidden="1">
      <c r="A10126" s="1">
        <v>2012</v>
      </c>
      <c r="B10126" s="1">
        <v>21</v>
      </c>
      <c r="C10126" s="1">
        <v>157596.67000000001</v>
      </c>
      <c r="D10126" s="1">
        <v>164130.66</v>
      </c>
      <c r="E10126" s="1">
        <v>321727.33</v>
      </c>
    </row>
    <row r="10127" spans="1:5" hidden="1">
      <c r="A10127" s="1">
        <v>2012</v>
      </c>
      <c r="B10127" s="1">
        <v>22</v>
      </c>
      <c r="C10127" s="1">
        <v>161819.22</v>
      </c>
      <c r="D10127" s="1">
        <v>169078.01</v>
      </c>
      <c r="E10127" s="1">
        <v>330897.23</v>
      </c>
    </row>
    <row r="10128" spans="1:5" hidden="1">
      <c r="A10128" s="1">
        <v>2012</v>
      </c>
      <c r="B10128" s="1">
        <v>23</v>
      </c>
      <c r="C10128" s="1">
        <v>163380.26</v>
      </c>
      <c r="D10128" s="1">
        <v>170204.94</v>
      </c>
      <c r="E10128" s="1">
        <v>333585.2</v>
      </c>
    </row>
    <row r="10129" spans="1:5" hidden="1">
      <c r="A10129" s="1">
        <v>2012</v>
      </c>
      <c r="B10129" s="1">
        <v>24</v>
      </c>
      <c r="C10129" s="1">
        <v>163052.57</v>
      </c>
      <c r="D10129" s="1">
        <v>169683.55</v>
      </c>
      <c r="E10129" s="1">
        <v>332736.12</v>
      </c>
    </row>
    <row r="10130" spans="1:5" hidden="1">
      <c r="A10130" s="1">
        <v>2012</v>
      </c>
      <c r="B10130" s="1">
        <v>25</v>
      </c>
      <c r="C10130" s="1">
        <v>165347.42000000001</v>
      </c>
      <c r="D10130" s="1">
        <v>171762.04</v>
      </c>
      <c r="E10130" s="1">
        <v>337109.46</v>
      </c>
    </row>
    <row r="10131" spans="1:5" hidden="1">
      <c r="A10131" s="1">
        <v>2012</v>
      </c>
      <c r="B10131" s="1">
        <v>26</v>
      </c>
      <c r="C10131" s="1">
        <v>166585.26</v>
      </c>
      <c r="D10131" s="1">
        <v>171811.52</v>
      </c>
      <c r="E10131" s="1">
        <v>338396.78</v>
      </c>
    </row>
    <row r="10132" spans="1:5" hidden="1">
      <c r="A10132" s="1">
        <v>2012</v>
      </c>
      <c r="B10132" s="1">
        <v>27</v>
      </c>
      <c r="C10132" s="1">
        <v>168814.63</v>
      </c>
      <c r="D10132" s="1">
        <v>172643.34</v>
      </c>
      <c r="E10132" s="1">
        <v>341457.96</v>
      </c>
    </row>
    <row r="10133" spans="1:5" hidden="1">
      <c r="A10133" s="1">
        <v>2012</v>
      </c>
      <c r="B10133" s="1">
        <v>28</v>
      </c>
      <c r="C10133" s="1">
        <v>168474.29</v>
      </c>
      <c r="D10133" s="1">
        <v>171281.15</v>
      </c>
      <c r="E10133" s="1">
        <v>339755.45</v>
      </c>
    </row>
    <row r="10134" spans="1:5" hidden="1">
      <c r="A10134" s="1">
        <v>2012</v>
      </c>
      <c r="B10134" s="1">
        <v>29</v>
      </c>
      <c r="C10134" s="1">
        <v>169031.53</v>
      </c>
      <c r="D10134" s="1">
        <v>171692.48</v>
      </c>
      <c r="E10134" s="1">
        <v>340724.01</v>
      </c>
    </row>
    <row r="10135" spans="1:5" hidden="1">
      <c r="A10135" s="1">
        <v>2012</v>
      </c>
      <c r="B10135" s="1">
        <v>30</v>
      </c>
      <c r="C10135" s="1">
        <v>165803.56</v>
      </c>
      <c r="D10135" s="1">
        <v>168206.83</v>
      </c>
      <c r="E10135" s="1">
        <v>334010.39</v>
      </c>
    </row>
    <row r="10136" spans="1:5" hidden="1">
      <c r="A10136" s="1">
        <v>2012</v>
      </c>
      <c r="B10136" s="1">
        <v>31</v>
      </c>
      <c r="C10136" s="1">
        <v>162374.89000000001</v>
      </c>
      <c r="D10136" s="1">
        <v>164244.6</v>
      </c>
      <c r="E10136" s="1">
        <v>326619.48</v>
      </c>
    </row>
    <row r="10137" spans="1:5" hidden="1">
      <c r="A10137" s="1">
        <v>2012</v>
      </c>
      <c r="B10137" s="1">
        <v>32</v>
      </c>
      <c r="C10137" s="1">
        <v>157456.82</v>
      </c>
      <c r="D10137" s="1">
        <v>158632.70000000001</v>
      </c>
      <c r="E10137" s="1">
        <v>316089.52</v>
      </c>
    </row>
    <row r="10138" spans="1:5" hidden="1">
      <c r="A10138" s="1">
        <v>2012</v>
      </c>
      <c r="B10138" s="1">
        <v>33</v>
      </c>
      <c r="C10138" s="1">
        <v>154911.49</v>
      </c>
      <c r="D10138" s="1">
        <v>155242.04</v>
      </c>
      <c r="E10138" s="1">
        <v>310153.53000000003</v>
      </c>
    </row>
    <row r="10139" spans="1:5" hidden="1">
      <c r="A10139" s="1">
        <v>2012</v>
      </c>
      <c r="B10139" s="1">
        <v>34</v>
      </c>
      <c r="C10139" s="1">
        <v>152687.75</v>
      </c>
      <c r="D10139" s="1">
        <v>152469.54</v>
      </c>
      <c r="E10139" s="1">
        <v>305157.3</v>
      </c>
    </row>
    <row r="10140" spans="1:5" hidden="1">
      <c r="A10140" s="1">
        <v>2012</v>
      </c>
      <c r="B10140" s="1">
        <v>35</v>
      </c>
      <c r="C10140" s="1">
        <v>151782.03</v>
      </c>
      <c r="D10140" s="1">
        <v>151399.56</v>
      </c>
      <c r="E10140" s="1">
        <v>303181.59000000003</v>
      </c>
    </row>
    <row r="10141" spans="1:5" hidden="1">
      <c r="A10141" s="1">
        <v>2012</v>
      </c>
      <c r="B10141" s="1">
        <v>36</v>
      </c>
      <c r="C10141" s="1">
        <v>152728.71</v>
      </c>
      <c r="D10141" s="1">
        <v>152302.56</v>
      </c>
      <c r="E10141" s="1">
        <v>305031.27</v>
      </c>
    </row>
    <row r="10142" spans="1:5" hidden="1">
      <c r="A10142" s="1">
        <v>2012</v>
      </c>
      <c r="B10142" s="1">
        <v>37</v>
      </c>
      <c r="C10142" s="1">
        <v>155068.57</v>
      </c>
      <c r="D10142" s="1">
        <v>154335.07999999999</v>
      </c>
      <c r="E10142" s="1">
        <v>309403.65000000002</v>
      </c>
    </row>
    <row r="10143" spans="1:5" hidden="1">
      <c r="A10143" s="1">
        <v>2012</v>
      </c>
      <c r="B10143" s="1">
        <v>38</v>
      </c>
      <c r="C10143" s="1">
        <v>158520.48000000001</v>
      </c>
      <c r="D10143" s="1">
        <v>157109.14000000001</v>
      </c>
      <c r="E10143" s="1">
        <v>315629.62</v>
      </c>
    </row>
    <row r="10144" spans="1:5" hidden="1">
      <c r="A10144" s="1">
        <v>2012</v>
      </c>
      <c r="B10144" s="1">
        <v>39</v>
      </c>
      <c r="C10144" s="1">
        <v>164197.63</v>
      </c>
      <c r="D10144" s="1">
        <v>161904.62</v>
      </c>
      <c r="E10144" s="1">
        <v>326102.26</v>
      </c>
    </row>
    <row r="10145" spans="1:5" hidden="1">
      <c r="A10145" s="1">
        <v>2012</v>
      </c>
      <c r="B10145" s="1">
        <v>40</v>
      </c>
      <c r="C10145" s="1">
        <v>169604.79</v>
      </c>
      <c r="D10145" s="1">
        <v>166267.47</v>
      </c>
      <c r="E10145" s="1">
        <v>335872.26</v>
      </c>
    </row>
    <row r="10146" spans="1:5" hidden="1">
      <c r="A10146" s="1">
        <v>2012</v>
      </c>
      <c r="B10146" s="1">
        <v>41</v>
      </c>
      <c r="C10146" s="1">
        <v>172822.95</v>
      </c>
      <c r="D10146" s="1">
        <v>169126.62</v>
      </c>
      <c r="E10146" s="1">
        <v>341949.56</v>
      </c>
    </row>
    <row r="10147" spans="1:5" hidden="1">
      <c r="A10147" s="1">
        <v>2012</v>
      </c>
      <c r="B10147" s="1">
        <v>42</v>
      </c>
      <c r="C10147" s="1">
        <v>164339.07</v>
      </c>
      <c r="D10147" s="1">
        <v>160990.6</v>
      </c>
      <c r="E10147" s="1">
        <v>325329.68</v>
      </c>
    </row>
    <row r="10148" spans="1:5" hidden="1">
      <c r="A10148" s="1">
        <v>2012</v>
      </c>
      <c r="B10148" s="1">
        <v>43</v>
      </c>
      <c r="C10148" s="1">
        <v>161662.66</v>
      </c>
      <c r="D10148" s="1">
        <v>158401.62</v>
      </c>
      <c r="E10148" s="1">
        <v>320064.28999999998</v>
      </c>
    </row>
    <row r="10149" spans="1:5" hidden="1">
      <c r="A10149" s="1">
        <v>2012</v>
      </c>
      <c r="B10149" s="1">
        <v>44</v>
      </c>
      <c r="C10149" s="1">
        <v>155607.92000000001</v>
      </c>
      <c r="D10149" s="1">
        <v>152485.35999999999</v>
      </c>
      <c r="E10149" s="1">
        <v>308093.28000000003</v>
      </c>
    </row>
    <row r="10150" spans="1:5" hidden="1">
      <c r="A10150" s="1">
        <v>2012</v>
      </c>
      <c r="B10150" s="1">
        <v>45</v>
      </c>
      <c r="C10150" s="1">
        <v>153444.73000000001</v>
      </c>
      <c r="D10150" s="1">
        <v>150576.54</v>
      </c>
      <c r="E10150" s="1">
        <v>304021.27</v>
      </c>
    </row>
    <row r="10151" spans="1:5" hidden="1">
      <c r="A10151" s="1">
        <v>2012</v>
      </c>
      <c r="B10151" s="1">
        <v>46</v>
      </c>
      <c r="C10151" s="1">
        <v>152016.07999999999</v>
      </c>
      <c r="D10151" s="1">
        <v>148999.34</v>
      </c>
      <c r="E10151" s="1">
        <v>301015.42</v>
      </c>
    </row>
    <row r="10152" spans="1:5" hidden="1">
      <c r="A10152" s="1">
        <v>2012</v>
      </c>
      <c r="B10152" s="1">
        <v>47</v>
      </c>
      <c r="C10152" s="1">
        <v>153528.68</v>
      </c>
      <c r="D10152" s="1">
        <v>150498.93</v>
      </c>
      <c r="E10152" s="1">
        <v>304027.61</v>
      </c>
    </row>
    <row r="10153" spans="1:5" hidden="1">
      <c r="A10153" s="1">
        <v>2012</v>
      </c>
      <c r="B10153" s="1">
        <v>48</v>
      </c>
      <c r="C10153" s="1">
        <v>156651.42000000001</v>
      </c>
      <c r="D10153" s="1">
        <v>153600.64000000001</v>
      </c>
      <c r="E10153" s="1">
        <v>310252.06</v>
      </c>
    </row>
    <row r="10154" spans="1:5" hidden="1">
      <c r="A10154" s="1">
        <v>2012</v>
      </c>
      <c r="B10154" s="1">
        <v>49</v>
      </c>
      <c r="C10154" s="1">
        <v>158975.23000000001</v>
      </c>
      <c r="D10154" s="1">
        <v>156047.03</v>
      </c>
      <c r="E10154" s="1">
        <v>315022.25</v>
      </c>
    </row>
    <row r="10155" spans="1:5" hidden="1">
      <c r="A10155" s="1">
        <v>2012</v>
      </c>
      <c r="B10155" s="1">
        <v>50</v>
      </c>
      <c r="C10155" s="1">
        <v>159458.76999999999</v>
      </c>
      <c r="D10155" s="1">
        <v>156641.13</v>
      </c>
      <c r="E10155" s="1">
        <v>316099.90999999997</v>
      </c>
    </row>
    <row r="10156" spans="1:5" hidden="1">
      <c r="A10156" s="1">
        <v>2012</v>
      </c>
      <c r="B10156" s="1">
        <v>51</v>
      </c>
      <c r="C10156" s="1">
        <v>157499.19</v>
      </c>
      <c r="D10156" s="1">
        <v>154368.74</v>
      </c>
      <c r="E10156" s="1">
        <v>311867.93</v>
      </c>
    </row>
    <row r="10157" spans="1:5" hidden="1">
      <c r="A10157" s="1">
        <v>2012</v>
      </c>
      <c r="B10157" s="1">
        <v>52</v>
      </c>
      <c r="C10157" s="1">
        <v>154238.01999999999</v>
      </c>
      <c r="D10157" s="1">
        <v>150935.28</v>
      </c>
      <c r="E10157" s="1">
        <v>305173.3</v>
      </c>
    </row>
    <row r="10158" spans="1:5" hidden="1">
      <c r="A10158" s="1">
        <v>2012</v>
      </c>
      <c r="B10158" s="1">
        <v>53</v>
      </c>
      <c r="C10158" s="1">
        <v>150724.22</v>
      </c>
      <c r="D10158" s="1">
        <v>147466.54999999999</v>
      </c>
      <c r="E10158" s="1">
        <v>298190.77</v>
      </c>
    </row>
    <row r="10159" spans="1:5" hidden="1">
      <c r="A10159" s="1">
        <v>2012</v>
      </c>
      <c r="B10159" s="1">
        <v>54</v>
      </c>
      <c r="C10159" s="1">
        <v>147536.82</v>
      </c>
      <c r="D10159" s="1">
        <v>144212.38</v>
      </c>
      <c r="E10159" s="1">
        <v>291749.2</v>
      </c>
    </row>
    <row r="10160" spans="1:5" hidden="1">
      <c r="A10160" s="1">
        <v>2012</v>
      </c>
      <c r="B10160" s="1">
        <v>55</v>
      </c>
      <c r="C10160" s="1">
        <v>144370.41</v>
      </c>
      <c r="D10160" s="1">
        <v>141362.57</v>
      </c>
      <c r="E10160" s="1">
        <v>285732.98</v>
      </c>
    </row>
    <row r="10161" spans="1:5" hidden="1">
      <c r="A10161" s="1">
        <v>2012</v>
      </c>
      <c r="B10161" s="1">
        <v>56</v>
      </c>
      <c r="C10161" s="1">
        <v>141318.01</v>
      </c>
      <c r="D10161" s="1">
        <v>138609.70000000001</v>
      </c>
      <c r="E10161" s="1">
        <v>279927.7</v>
      </c>
    </row>
    <row r="10162" spans="1:5" hidden="1">
      <c r="A10162" s="1">
        <v>2012</v>
      </c>
      <c r="B10162" s="1">
        <v>57</v>
      </c>
      <c r="C10162" s="1">
        <v>137823.78</v>
      </c>
      <c r="D10162" s="1">
        <v>134554.54</v>
      </c>
      <c r="E10162" s="1">
        <v>272378.32</v>
      </c>
    </row>
    <row r="10163" spans="1:5" hidden="1">
      <c r="A10163" s="1">
        <v>2012</v>
      </c>
      <c r="B10163" s="1">
        <v>58</v>
      </c>
      <c r="C10163" s="1">
        <v>134510.92000000001</v>
      </c>
      <c r="D10163" s="1">
        <v>130833.44</v>
      </c>
      <c r="E10163" s="1">
        <v>265344.36</v>
      </c>
    </row>
    <row r="10164" spans="1:5" hidden="1">
      <c r="A10164" s="1">
        <v>2012</v>
      </c>
      <c r="B10164" s="1">
        <v>59</v>
      </c>
      <c r="C10164" s="1">
        <v>131503.01</v>
      </c>
      <c r="D10164" s="1">
        <v>128362.81</v>
      </c>
      <c r="E10164" s="1">
        <v>259865.82</v>
      </c>
    </row>
    <row r="10165" spans="1:5" hidden="1">
      <c r="A10165" s="1">
        <v>2012</v>
      </c>
      <c r="B10165" s="1">
        <v>60</v>
      </c>
      <c r="C10165" s="1">
        <v>128255.56</v>
      </c>
      <c r="D10165" s="1">
        <v>125831.15</v>
      </c>
      <c r="E10165" s="1">
        <v>254086.71</v>
      </c>
    </row>
    <row r="10166" spans="1:5" hidden="1">
      <c r="A10166" s="1">
        <v>2012</v>
      </c>
      <c r="B10166" s="1">
        <v>61</v>
      </c>
      <c r="C10166" s="1">
        <v>125773.75999999999</v>
      </c>
      <c r="D10166" s="1">
        <v>123635.99</v>
      </c>
      <c r="E10166" s="1">
        <v>249409.75</v>
      </c>
    </row>
    <row r="10167" spans="1:5" hidden="1">
      <c r="A10167" s="1">
        <v>2012</v>
      </c>
      <c r="B10167" s="1">
        <v>62</v>
      </c>
      <c r="C10167" s="1">
        <v>123219.78</v>
      </c>
      <c r="D10167" s="1">
        <v>121374.96</v>
      </c>
      <c r="E10167" s="1">
        <v>244594.74</v>
      </c>
    </row>
    <row r="10168" spans="1:5" hidden="1">
      <c r="A10168" s="1">
        <v>2012</v>
      </c>
      <c r="B10168" s="1">
        <v>63</v>
      </c>
      <c r="C10168" s="1">
        <v>120699.56</v>
      </c>
      <c r="D10168" s="1">
        <v>119641.26</v>
      </c>
      <c r="E10168" s="1">
        <v>240340.82</v>
      </c>
    </row>
    <row r="10169" spans="1:5" hidden="1">
      <c r="A10169" s="1">
        <v>2012</v>
      </c>
      <c r="B10169" s="1">
        <v>64</v>
      </c>
      <c r="C10169" s="1">
        <v>121034.34</v>
      </c>
      <c r="D10169" s="1">
        <v>120671.72</v>
      </c>
      <c r="E10169" s="1">
        <v>241706.05</v>
      </c>
    </row>
    <row r="10170" spans="1:5" hidden="1">
      <c r="A10170" s="1">
        <v>2012</v>
      </c>
      <c r="B10170" s="1">
        <v>65</v>
      </c>
      <c r="C10170" s="1">
        <v>118420.56</v>
      </c>
      <c r="D10170" s="1">
        <v>118276.72</v>
      </c>
      <c r="E10170" s="1">
        <v>236697.28</v>
      </c>
    </row>
    <row r="10171" spans="1:5" hidden="1">
      <c r="A10171" s="1">
        <v>2012</v>
      </c>
      <c r="B10171" s="1">
        <v>66</v>
      </c>
      <c r="C10171" s="1">
        <v>108888.76</v>
      </c>
      <c r="D10171" s="1">
        <v>108327.85</v>
      </c>
      <c r="E10171" s="1">
        <v>217216.61</v>
      </c>
    </row>
    <row r="10172" spans="1:5" hidden="1">
      <c r="A10172" s="1">
        <v>2012</v>
      </c>
      <c r="B10172" s="1">
        <v>67</v>
      </c>
      <c r="C10172" s="1">
        <v>101048.85</v>
      </c>
      <c r="D10172" s="1">
        <v>99688.47</v>
      </c>
      <c r="E10172" s="1">
        <v>200737.32</v>
      </c>
    </row>
    <row r="10173" spans="1:5" hidden="1">
      <c r="A10173" s="1">
        <v>2012</v>
      </c>
      <c r="B10173" s="1">
        <v>68</v>
      </c>
      <c r="C10173" s="1">
        <v>95466.64</v>
      </c>
      <c r="D10173" s="1">
        <v>93464.53</v>
      </c>
      <c r="E10173" s="1">
        <v>188931.18</v>
      </c>
    </row>
    <row r="10174" spans="1:5" hidden="1">
      <c r="A10174" s="1">
        <v>2012</v>
      </c>
      <c r="B10174" s="1">
        <v>69</v>
      </c>
      <c r="C10174" s="1">
        <v>89163.7</v>
      </c>
      <c r="D10174" s="1">
        <v>87055.63</v>
      </c>
      <c r="E10174" s="1">
        <v>176219.33</v>
      </c>
    </row>
    <row r="10175" spans="1:5" hidden="1">
      <c r="A10175" s="1">
        <v>2012</v>
      </c>
      <c r="B10175" s="1">
        <v>70</v>
      </c>
      <c r="C10175" s="1">
        <v>84390.720000000001</v>
      </c>
      <c r="D10175" s="1">
        <v>82384.36</v>
      </c>
      <c r="E10175" s="1">
        <v>166775.07999999999</v>
      </c>
    </row>
    <row r="10176" spans="1:5" hidden="1">
      <c r="A10176" s="1">
        <v>2012</v>
      </c>
      <c r="B10176" s="1">
        <v>71</v>
      </c>
      <c r="C10176" s="1">
        <v>80334.38</v>
      </c>
      <c r="D10176" s="1">
        <v>78098.14</v>
      </c>
      <c r="E10176" s="1">
        <v>158432.53</v>
      </c>
    </row>
    <row r="10177" spans="1:5" hidden="1">
      <c r="A10177" s="1">
        <v>2012</v>
      </c>
      <c r="B10177" s="1">
        <v>72</v>
      </c>
      <c r="C10177" s="1">
        <v>76636.960000000006</v>
      </c>
      <c r="D10177" s="1">
        <v>73854.850000000006</v>
      </c>
      <c r="E10177" s="1">
        <v>150491.81</v>
      </c>
    </row>
    <row r="10178" spans="1:5" hidden="1">
      <c r="A10178" s="1">
        <v>2012</v>
      </c>
      <c r="B10178" s="1">
        <v>73</v>
      </c>
      <c r="C10178" s="1">
        <v>73219.41</v>
      </c>
      <c r="D10178" s="1">
        <v>69753.03</v>
      </c>
      <c r="E10178" s="1">
        <v>142972.44</v>
      </c>
    </row>
    <row r="10179" spans="1:5" hidden="1">
      <c r="A10179" s="1">
        <v>2012</v>
      </c>
      <c r="B10179" s="1">
        <v>74</v>
      </c>
      <c r="C10179" s="1">
        <v>69780.53</v>
      </c>
      <c r="D10179" s="1">
        <v>65658.7</v>
      </c>
      <c r="E10179" s="1">
        <v>135439.23000000001</v>
      </c>
    </row>
    <row r="10180" spans="1:5" hidden="1">
      <c r="A10180" s="1">
        <v>2012</v>
      </c>
      <c r="B10180" s="1">
        <v>75</v>
      </c>
      <c r="C10180" s="1">
        <v>66916.19</v>
      </c>
      <c r="D10180" s="1">
        <v>61680.05</v>
      </c>
      <c r="E10180" s="1">
        <v>128596.24</v>
      </c>
    </row>
    <row r="10181" spans="1:5" hidden="1">
      <c r="A10181" s="1">
        <v>2012</v>
      </c>
      <c r="B10181" s="1">
        <v>76</v>
      </c>
      <c r="C10181" s="1">
        <v>64196.66</v>
      </c>
      <c r="D10181" s="1">
        <v>57261.9</v>
      </c>
      <c r="E10181" s="1">
        <v>121458.56</v>
      </c>
    </row>
    <row r="10182" spans="1:5" hidden="1">
      <c r="A10182" s="1">
        <v>2012</v>
      </c>
      <c r="B10182" s="1">
        <v>77</v>
      </c>
      <c r="C10182" s="1">
        <v>60896.99</v>
      </c>
      <c r="D10182" s="1">
        <v>52769.05</v>
      </c>
      <c r="E10182" s="1">
        <v>113666.04</v>
      </c>
    </row>
    <row r="10183" spans="1:5" hidden="1">
      <c r="A10183" s="1">
        <v>2012</v>
      </c>
      <c r="B10183" s="1">
        <v>78</v>
      </c>
      <c r="C10183" s="1">
        <v>57837.43</v>
      </c>
      <c r="D10183" s="1">
        <v>49152.14</v>
      </c>
      <c r="E10183" s="1">
        <v>106989.56</v>
      </c>
    </row>
    <row r="10184" spans="1:5" hidden="1">
      <c r="A10184" s="1">
        <v>2012</v>
      </c>
      <c r="B10184" s="1">
        <v>79</v>
      </c>
      <c r="C10184" s="1">
        <v>55649.52</v>
      </c>
      <c r="D10184" s="1">
        <v>46234.36</v>
      </c>
      <c r="E10184" s="1">
        <v>101883.88</v>
      </c>
    </row>
    <row r="10185" spans="1:5" hidden="1">
      <c r="A10185" s="1">
        <v>2012</v>
      </c>
      <c r="B10185" s="1">
        <v>80</v>
      </c>
      <c r="C10185" s="1">
        <v>53424.78</v>
      </c>
      <c r="D10185" s="1">
        <v>43604.5</v>
      </c>
      <c r="E10185" s="1">
        <v>97029.27</v>
      </c>
    </row>
    <row r="10186" spans="1:5" hidden="1">
      <c r="A10186" s="1">
        <v>2012</v>
      </c>
      <c r="B10186" s="1">
        <v>81</v>
      </c>
      <c r="C10186" s="1">
        <v>52446.42</v>
      </c>
      <c r="D10186" s="1">
        <v>41800.51</v>
      </c>
      <c r="E10186" s="1">
        <v>94246.94</v>
      </c>
    </row>
    <row r="10187" spans="1:5" hidden="1">
      <c r="A10187" s="1">
        <v>2012</v>
      </c>
      <c r="B10187" s="1">
        <v>82</v>
      </c>
      <c r="C10187" s="1">
        <v>50450.41</v>
      </c>
      <c r="D10187" s="1">
        <v>38772.71</v>
      </c>
      <c r="E10187" s="1">
        <v>89223.12</v>
      </c>
    </row>
    <row r="10188" spans="1:5" hidden="1">
      <c r="A10188" s="1">
        <v>2012</v>
      </c>
      <c r="B10188" s="1">
        <v>83</v>
      </c>
      <c r="C10188" s="1">
        <v>47371.66</v>
      </c>
      <c r="D10188" s="1">
        <v>35406.92</v>
      </c>
      <c r="E10188" s="1">
        <v>82778.570000000007</v>
      </c>
    </row>
    <row r="10189" spans="1:5" hidden="1">
      <c r="A10189" s="1">
        <v>2012</v>
      </c>
      <c r="B10189" s="1">
        <v>84</v>
      </c>
      <c r="C10189" s="1">
        <v>44650.18</v>
      </c>
      <c r="D10189" s="1">
        <v>32093.65</v>
      </c>
      <c r="E10189" s="1">
        <v>76743.83</v>
      </c>
    </row>
    <row r="10190" spans="1:5" hidden="1">
      <c r="A10190" s="1">
        <v>2012</v>
      </c>
      <c r="B10190" s="1">
        <v>85</v>
      </c>
      <c r="C10190" s="1">
        <v>41408.080000000002</v>
      </c>
      <c r="D10190" s="1">
        <v>27892.080000000002</v>
      </c>
      <c r="E10190" s="1">
        <v>69300.149999999994</v>
      </c>
    </row>
    <row r="10191" spans="1:5" hidden="1">
      <c r="A10191" s="1">
        <v>2012</v>
      </c>
      <c r="B10191" s="1">
        <v>86</v>
      </c>
      <c r="C10191" s="1">
        <v>38426.35</v>
      </c>
      <c r="D10191" s="1">
        <v>24279.17</v>
      </c>
      <c r="E10191" s="1">
        <v>62705.52</v>
      </c>
    </row>
    <row r="10192" spans="1:5" hidden="1">
      <c r="A10192" s="1">
        <v>2012</v>
      </c>
      <c r="B10192" s="1">
        <v>87</v>
      </c>
      <c r="C10192" s="1">
        <v>34550.449999999997</v>
      </c>
      <c r="D10192" s="1">
        <v>20537.88</v>
      </c>
      <c r="E10192" s="1">
        <v>55088.33</v>
      </c>
    </row>
    <row r="10193" spans="1:5" hidden="1">
      <c r="A10193" s="1">
        <v>2012</v>
      </c>
      <c r="B10193" s="1">
        <v>88</v>
      </c>
      <c r="C10193" s="1">
        <v>30459.61</v>
      </c>
      <c r="D10193" s="1">
        <v>16929.689999999999</v>
      </c>
      <c r="E10193" s="1">
        <v>47389.3</v>
      </c>
    </row>
    <row r="10194" spans="1:5" hidden="1">
      <c r="A10194" s="1">
        <v>2012</v>
      </c>
      <c r="B10194" s="1">
        <v>89</v>
      </c>
      <c r="C10194" s="1">
        <v>26795.27</v>
      </c>
      <c r="D10194" s="1">
        <v>13884.84</v>
      </c>
      <c r="E10194" s="1">
        <v>40680.1</v>
      </c>
    </row>
    <row r="10195" spans="1:5" hidden="1">
      <c r="A10195" s="1">
        <v>2012</v>
      </c>
      <c r="B10195" s="1">
        <v>90</v>
      </c>
      <c r="C10195" s="1">
        <v>22878.639999999999</v>
      </c>
      <c r="D10195" s="1">
        <v>11083.61</v>
      </c>
      <c r="E10195" s="1">
        <v>33962.25</v>
      </c>
    </row>
    <row r="10196" spans="1:5" hidden="1">
      <c r="A10196" s="1">
        <v>2012</v>
      </c>
      <c r="B10196" s="1">
        <v>91</v>
      </c>
      <c r="C10196" s="1">
        <v>19076.3</v>
      </c>
      <c r="D10196" s="1">
        <v>8748.1299999999992</v>
      </c>
      <c r="E10196" s="1">
        <v>27824.43</v>
      </c>
    </row>
    <row r="10197" spans="1:5" hidden="1">
      <c r="A10197" s="1">
        <v>2012</v>
      </c>
      <c r="B10197" s="1">
        <v>92</v>
      </c>
      <c r="C10197" s="1">
        <v>14485.34</v>
      </c>
      <c r="D10197" s="1">
        <v>6270.07</v>
      </c>
      <c r="E10197" s="1">
        <v>20755.41</v>
      </c>
    </row>
    <row r="10198" spans="1:5" hidden="1">
      <c r="A10198" s="1">
        <v>2012</v>
      </c>
      <c r="B10198" s="1">
        <v>93</v>
      </c>
      <c r="C10198" s="1">
        <v>10599.15</v>
      </c>
      <c r="D10198" s="1">
        <v>4159.62</v>
      </c>
      <c r="E10198" s="1">
        <v>14758.76</v>
      </c>
    </row>
    <row r="10199" spans="1:5" hidden="1">
      <c r="A10199" s="1">
        <v>2012</v>
      </c>
      <c r="B10199" s="1">
        <v>94</v>
      </c>
      <c r="C10199" s="1">
        <v>8460.73</v>
      </c>
      <c r="D10199" s="1">
        <v>3041.78</v>
      </c>
      <c r="E10199" s="1">
        <v>11502.51</v>
      </c>
    </row>
    <row r="10200" spans="1:5" hidden="1">
      <c r="A10200" s="1">
        <v>2012</v>
      </c>
      <c r="B10200" s="1">
        <v>95</v>
      </c>
      <c r="C10200" s="1">
        <v>6614.82</v>
      </c>
      <c r="D10200" s="1">
        <v>2208.52</v>
      </c>
      <c r="E10200" s="1">
        <v>8823.35</v>
      </c>
    </row>
    <row r="10201" spans="1:5" hidden="1">
      <c r="A10201" s="1">
        <v>2012</v>
      </c>
      <c r="B10201" s="1">
        <v>96</v>
      </c>
      <c r="C10201" s="1">
        <v>4937.1000000000004</v>
      </c>
      <c r="D10201" s="1">
        <v>1506.73</v>
      </c>
      <c r="E10201" s="1">
        <v>6443.82</v>
      </c>
    </row>
    <row r="10202" spans="1:5" hidden="1">
      <c r="A10202" s="1">
        <v>2012</v>
      </c>
      <c r="B10202" s="1">
        <v>97</v>
      </c>
      <c r="C10202" s="1">
        <v>3545.65</v>
      </c>
      <c r="D10202" s="1">
        <v>997.21</v>
      </c>
      <c r="E10202" s="1">
        <v>4542.8500000000004</v>
      </c>
    </row>
    <row r="10203" spans="1:5" hidden="1">
      <c r="A10203" s="1">
        <v>2012</v>
      </c>
      <c r="B10203" s="1">
        <v>98</v>
      </c>
      <c r="C10203" s="1">
        <v>2427.27</v>
      </c>
      <c r="D10203" s="1">
        <v>645.63</v>
      </c>
      <c r="E10203" s="1">
        <v>3072.9</v>
      </c>
    </row>
    <row r="10204" spans="1:5" hidden="1">
      <c r="A10204" s="1">
        <v>2012</v>
      </c>
      <c r="B10204" s="1">
        <v>99</v>
      </c>
      <c r="C10204" s="1">
        <v>1627.78</v>
      </c>
      <c r="D10204" s="1">
        <v>393.7</v>
      </c>
      <c r="E10204" s="1">
        <v>2021.48</v>
      </c>
    </row>
    <row r="10205" spans="1:5" hidden="1">
      <c r="A10205" s="1">
        <v>2012</v>
      </c>
      <c r="B10205" s="1">
        <v>100</v>
      </c>
      <c r="C10205" s="1">
        <v>1045.24</v>
      </c>
      <c r="D10205" s="1">
        <v>226.74</v>
      </c>
      <c r="E10205" s="1">
        <v>1271.98</v>
      </c>
    </row>
    <row r="10206" spans="1:5" hidden="1">
      <c r="A10206" s="1">
        <v>2012</v>
      </c>
      <c r="B10206" s="1">
        <v>101</v>
      </c>
      <c r="C10206" s="1">
        <v>625.33000000000004</v>
      </c>
      <c r="D10206" s="1">
        <v>123.61</v>
      </c>
      <c r="E10206" s="1">
        <v>748.94</v>
      </c>
    </row>
    <row r="10207" spans="1:5" hidden="1">
      <c r="A10207" s="1">
        <v>2012</v>
      </c>
      <c r="B10207" s="1">
        <v>102</v>
      </c>
      <c r="C10207" s="1">
        <v>359.07</v>
      </c>
      <c r="D10207" s="1">
        <v>67.97</v>
      </c>
      <c r="E10207" s="1">
        <v>427.04</v>
      </c>
    </row>
    <row r="10208" spans="1:5" hidden="1">
      <c r="A10208" s="1">
        <v>2012</v>
      </c>
      <c r="B10208" s="1">
        <v>103</v>
      </c>
      <c r="C10208" s="1">
        <v>197.38</v>
      </c>
      <c r="D10208" s="1">
        <v>36.04</v>
      </c>
      <c r="E10208" s="1">
        <v>233.42</v>
      </c>
    </row>
    <row r="10209" spans="1:5" hidden="1">
      <c r="A10209" s="1">
        <v>2012</v>
      </c>
      <c r="B10209" s="1">
        <v>104</v>
      </c>
      <c r="C10209" s="1">
        <v>103.31</v>
      </c>
      <c r="D10209" s="1">
        <v>17.64</v>
      </c>
      <c r="E10209" s="1">
        <v>120.95</v>
      </c>
    </row>
    <row r="10210" spans="1:5" hidden="1">
      <c r="A10210" s="1">
        <v>2012</v>
      </c>
      <c r="B10210" s="1">
        <v>105</v>
      </c>
      <c r="C10210" s="1">
        <v>51.91</v>
      </c>
      <c r="D10210" s="1">
        <v>8.08</v>
      </c>
      <c r="E10210" s="1">
        <v>59.99</v>
      </c>
    </row>
    <row r="10211" spans="1:5" hidden="1">
      <c r="A10211" s="1">
        <v>2012</v>
      </c>
      <c r="B10211" s="1">
        <v>106</v>
      </c>
      <c r="C10211" s="1">
        <v>25.84</v>
      </c>
      <c r="D10211" s="1">
        <v>3.58</v>
      </c>
      <c r="E10211" s="1">
        <v>29.42</v>
      </c>
    </row>
    <row r="10212" spans="1:5" hidden="1">
      <c r="A10212" s="1">
        <v>2012</v>
      </c>
      <c r="B10212" s="1">
        <v>107</v>
      </c>
      <c r="C10212" s="1">
        <v>11.84</v>
      </c>
      <c r="D10212" s="1">
        <v>1.25</v>
      </c>
      <c r="E10212" s="1">
        <v>13.09</v>
      </c>
    </row>
    <row r="10213" spans="1:5" hidden="1">
      <c r="A10213" s="1">
        <v>2012</v>
      </c>
      <c r="B10213" s="1">
        <v>108</v>
      </c>
      <c r="C10213" s="1">
        <v>4.99</v>
      </c>
      <c r="D10213" s="1">
        <v>0.17</v>
      </c>
      <c r="E10213" s="1">
        <v>5.16</v>
      </c>
    </row>
    <row r="10214" spans="1:5" hidden="1">
      <c r="A10214" s="1">
        <v>2012</v>
      </c>
      <c r="B10214" s="1">
        <v>109</v>
      </c>
      <c r="C10214" s="1">
        <v>1.82</v>
      </c>
      <c r="D10214" s="1">
        <v>0</v>
      </c>
      <c r="E10214" s="1">
        <v>1.82</v>
      </c>
    </row>
    <row r="10215" spans="1:5" hidden="1">
      <c r="A10215" s="1">
        <v>2012</v>
      </c>
      <c r="B10215" s="1" t="s">
        <v>121</v>
      </c>
      <c r="C10215" s="1">
        <v>0.33</v>
      </c>
      <c r="D10215" s="1">
        <v>0</v>
      </c>
      <c r="E10215" s="1">
        <v>0.33</v>
      </c>
    </row>
    <row r="10216" spans="1:5" hidden="1">
      <c r="A10216" s="1">
        <v>2013</v>
      </c>
      <c r="B10216" s="1">
        <v>0</v>
      </c>
      <c r="C10216" s="1">
        <v>150183.48000000001</v>
      </c>
      <c r="D10216" s="1">
        <v>158775.31</v>
      </c>
      <c r="E10216" s="1">
        <v>308958.78999999998</v>
      </c>
    </row>
    <row r="10217" spans="1:5" hidden="1">
      <c r="A10217" s="1">
        <v>2013</v>
      </c>
      <c r="B10217" s="1">
        <v>1</v>
      </c>
      <c r="C10217" s="1">
        <v>147891.5</v>
      </c>
      <c r="D10217" s="1">
        <v>156250.74</v>
      </c>
      <c r="E10217" s="1">
        <v>304142.24</v>
      </c>
    </row>
    <row r="10218" spans="1:5" hidden="1">
      <c r="A10218" s="1">
        <v>2013</v>
      </c>
      <c r="B10218" s="1">
        <v>2</v>
      </c>
      <c r="C10218" s="1">
        <v>146974.97</v>
      </c>
      <c r="D10218" s="1">
        <v>154979.51</v>
      </c>
      <c r="E10218" s="1">
        <v>301954.48</v>
      </c>
    </row>
    <row r="10219" spans="1:5" hidden="1">
      <c r="A10219" s="1">
        <v>2013</v>
      </c>
      <c r="B10219" s="1">
        <v>3</v>
      </c>
      <c r="C10219" s="1">
        <v>148512.22</v>
      </c>
      <c r="D10219" s="1">
        <v>156521.94</v>
      </c>
      <c r="E10219" s="1">
        <v>305034.15000000002</v>
      </c>
    </row>
    <row r="10220" spans="1:5" hidden="1">
      <c r="A10220" s="1">
        <v>2013</v>
      </c>
      <c r="B10220" s="1">
        <v>4</v>
      </c>
      <c r="C10220" s="1">
        <v>147452.23000000001</v>
      </c>
      <c r="D10220" s="1">
        <v>155365.04999999999</v>
      </c>
      <c r="E10220" s="1">
        <v>302817.28000000003</v>
      </c>
    </row>
    <row r="10221" spans="1:5" hidden="1">
      <c r="A10221" s="1">
        <v>2013</v>
      </c>
      <c r="B10221" s="1">
        <v>5</v>
      </c>
      <c r="C10221" s="1">
        <v>146097.49</v>
      </c>
      <c r="D10221" s="1">
        <v>154106.51</v>
      </c>
      <c r="E10221" s="1">
        <v>300204.01</v>
      </c>
    </row>
    <row r="10222" spans="1:5" hidden="1">
      <c r="A10222" s="1">
        <v>2013</v>
      </c>
      <c r="B10222" s="1">
        <v>6</v>
      </c>
      <c r="C10222" s="1">
        <v>146203.69</v>
      </c>
      <c r="D10222" s="1">
        <v>154446.17000000001</v>
      </c>
      <c r="E10222" s="1">
        <v>300649.86</v>
      </c>
    </row>
    <row r="10223" spans="1:5" hidden="1">
      <c r="A10223" s="1">
        <v>2013</v>
      </c>
      <c r="B10223" s="1">
        <v>7</v>
      </c>
      <c r="C10223" s="1">
        <v>142158.85999999999</v>
      </c>
      <c r="D10223" s="1">
        <v>150314.1</v>
      </c>
      <c r="E10223" s="1">
        <v>292472.95</v>
      </c>
    </row>
    <row r="10224" spans="1:5" hidden="1">
      <c r="A10224" s="1">
        <v>2013</v>
      </c>
      <c r="B10224" s="1">
        <v>8</v>
      </c>
      <c r="C10224" s="1">
        <v>138086.1</v>
      </c>
      <c r="D10224" s="1">
        <v>146181.1</v>
      </c>
      <c r="E10224" s="1">
        <v>284267.21000000002</v>
      </c>
    </row>
    <row r="10225" spans="1:5" hidden="1">
      <c r="A10225" s="1">
        <v>2013</v>
      </c>
      <c r="B10225" s="1">
        <v>9</v>
      </c>
      <c r="C10225" s="1">
        <v>136589.72</v>
      </c>
      <c r="D10225" s="1">
        <v>144456.87</v>
      </c>
      <c r="E10225" s="1">
        <v>281046.59000000003</v>
      </c>
    </row>
    <row r="10226" spans="1:5" hidden="1">
      <c r="A10226" s="1">
        <v>2013</v>
      </c>
      <c r="B10226" s="1">
        <v>10</v>
      </c>
      <c r="C10226" s="1">
        <v>134498.63</v>
      </c>
      <c r="D10226" s="1">
        <v>141600.16</v>
      </c>
      <c r="E10226" s="1">
        <v>276098.78999999998</v>
      </c>
    </row>
    <row r="10227" spans="1:5" hidden="1">
      <c r="A10227" s="1">
        <v>2013</v>
      </c>
      <c r="B10227" s="1">
        <v>11</v>
      </c>
      <c r="C10227" s="1">
        <v>135053.20000000001</v>
      </c>
      <c r="D10227" s="1">
        <v>142004.23000000001</v>
      </c>
      <c r="E10227" s="1">
        <v>277057.43</v>
      </c>
    </row>
    <row r="10228" spans="1:5" hidden="1">
      <c r="A10228" s="1">
        <v>2013</v>
      </c>
      <c r="B10228" s="1">
        <v>12</v>
      </c>
      <c r="C10228" s="1">
        <v>135843.49</v>
      </c>
      <c r="D10228" s="1">
        <v>142949.06</v>
      </c>
      <c r="E10228" s="1">
        <v>278792.55</v>
      </c>
    </row>
    <row r="10229" spans="1:5" hidden="1">
      <c r="A10229" s="1">
        <v>2013</v>
      </c>
      <c r="B10229" s="1">
        <v>13</v>
      </c>
      <c r="C10229" s="1">
        <v>136898.92000000001</v>
      </c>
      <c r="D10229" s="1">
        <v>143776.09</v>
      </c>
      <c r="E10229" s="1">
        <v>280675.01</v>
      </c>
    </row>
    <row r="10230" spans="1:5" hidden="1">
      <c r="A10230" s="1">
        <v>2013</v>
      </c>
      <c r="B10230" s="1">
        <v>14</v>
      </c>
      <c r="C10230" s="1">
        <v>137374.79</v>
      </c>
      <c r="D10230" s="1">
        <v>144535.6</v>
      </c>
      <c r="E10230" s="1">
        <v>281910.39</v>
      </c>
    </row>
    <row r="10231" spans="1:5" hidden="1">
      <c r="A10231" s="1">
        <v>2013</v>
      </c>
      <c r="B10231" s="1">
        <v>15</v>
      </c>
      <c r="C10231" s="1">
        <v>137672.64000000001</v>
      </c>
      <c r="D10231" s="1">
        <v>145097.75</v>
      </c>
      <c r="E10231" s="1">
        <v>282770.39</v>
      </c>
    </row>
    <row r="10232" spans="1:5" hidden="1">
      <c r="A10232" s="1">
        <v>2013</v>
      </c>
      <c r="B10232" s="1">
        <v>16</v>
      </c>
      <c r="C10232" s="1">
        <v>139725.20000000001</v>
      </c>
      <c r="D10232" s="1">
        <v>146988.14000000001</v>
      </c>
      <c r="E10232" s="1">
        <v>286713.34000000003</v>
      </c>
    </row>
    <row r="10233" spans="1:5" hidden="1">
      <c r="A10233" s="1">
        <v>2013</v>
      </c>
      <c r="B10233" s="1">
        <v>17</v>
      </c>
      <c r="C10233" s="1">
        <v>140762.26</v>
      </c>
      <c r="D10233" s="1">
        <v>148243.03</v>
      </c>
      <c r="E10233" s="1">
        <v>289005.28999999998</v>
      </c>
    </row>
    <row r="10234" spans="1:5" hidden="1">
      <c r="A10234" s="1">
        <v>2013</v>
      </c>
      <c r="B10234" s="1">
        <v>18</v>
      </c>
      <c r="C10234" s="1">
        <v>146151.51</v>
      </c>
      <c r="D10234" s="1">
        <v>154256.53</v>
      </c>
      <c r="E10234" s="1">
        <v>300408.03999999998</v>
      </c>
    </row>
    <row r="10235" spans="1:5" hidden="1">
      <c r="A10235" s="1">
        <v>2013</v>
      </c>
      <c r="B10235" s="1">
        <v>19</v>
      </c>
      <c r="C10235" s="1">
        <v>149443.97</v>
      </c>
      <c r="D10235" s="1">
        <v>157625.89000000001</v>
      </c>
      <c r="E10235" s="1">
        <v>307069.86</v>
      </c>
    </row>
    <row r="10236" spans="1:5" hidden="1">
      <c r="A10236" s="1">
        <v>2013</v>
      </c>
      <c r="B10236" s="1">
        <v>20</v>
      </c>
      <c r="C10236" s="1">
        <v>151872.69</v>
      </c>
      <c r="D10236" s="1">
        <v>159372.12</v>
      </c>
      <c r="E10236" s="1">
        <v>311244.81</v>
      </c>
    </row>
    <row r="10237" spans="1:5" hidden="1">
      <c r="A10237" s="1">
        <v>2013</v>
      </c>
      <c r="B10237" s="1">
        <v>21</v>
      </c>
      <c r="C10237" s="1">
        <v>156030.89000000001</v>
      </c>
      <c r="D10237" s="1">
        <v>162736.57</v>
      </c>
      <c r="E10237" s="1">
        <v>318767.46000000002</v>
      </c>
    </row>
    <row r="10238" spans="1:5" hidden="1">
      <c r="A10238" s="1">
        <v>2013</v>
      </c>
      <c r="B10238" s="1">
        <v>22</v>
      </c>
      <c r="C10238" s="1">
        <v>162333.03</v>
      </c>
      <c r="D10238" s="1">
        <v>169215.8</v>
      </c>
      <c r="E10238" s="1">
        <v>331548.83</v>
      </c>
    </row>
    <row r="10239" spans="1:5" hidden="1">
      <c r="A10239" s="1">
        <v>2013</v>
      </c>
      <c r="B10239" s="1">
        <v>23</v>
      </c>
      <c r="C10239" s="1">
        <v>168028.53</v>
      </c>
      <c r="D10239" s="1">
        <v>174523.32</v>
      </c>
      <c r="E10239" s="1">
        <v>342551.84</v>
      </c>
    </row>
    <row r="10240" spans="1:5" hidden="1">
      <c r="A10240" s="1">
        <v>2013</v>
      </c>
      <c r="B10240" s="1">
        <v>24</v>
      </c>
      <c r="C10240" s="1">
        <v>168240.62</v>
      </c>
      <c r="D10240" s="1">
        <v>174436.71</v>
      </c>
      <c r="E10240" s="1">
        <v>342677.33</v>
      </c>
    </row>
    <row r="10241" spans="1:5" hidden="1">
      <c r="A10241" s="1">
        <v>2013</v>
      </c>
      <c r="B10241" s="1">
        <v>25</v>
      </c>
      <c r="C10241" s="1">
        <v>167654.35999999999</v>
      </c>
      <c r="D10241" s="1">
        <v>172924.92</v>
      </c>
      <c r="E10241" s="1">
        <v>340579.28</v>
      </c>
    </row>
    <row r="10242" spans="1:5" hidden="1">
      <c r="A10242" s="1">
        <v>2013</v>
      </c>
      <c r="B10242" s="1">
        <v>26</v>
      </c>
      <c r="C10242" s="1">
        <v>170258.34</v>
      </c>
      <c r="D10242" s="1">
        <v>174600.21</v>
      </c>
      <c r="E10242" s="1">
        <v>344858.55</v>
      </c>
    </row>
    <row r="10243" spans="1:5" hidden="1">
      <c r="A10243" s="1">
        <v>2013</v>
      </c>
      <c r="B10243" s="1">
        <v>27</v>
      </c>
      <c r="C10243" s="1">
        <v>171385.94</v>
      </c>
      <c r="D10243" s="1">
        <v>174551.63</v>
      </c>
      <c r="E10243" s="1">
        <v>345937.57</v>
      </c>
    </row>
    <row r="10244" spans="1:5" hidden="1">
      <c r="A10244" s="1">
        <v>2013</v>
      </c>
      <c r="B10244" s="1">
        <v>28</v>
      </c>
      <c r="C10244" s="1">
        <v>173476.58</v>
      </c>
      <c r="D10244" s="1">
        <v>175375.65</v>
      </c>
      <c r="E10244" s="1">
        <v>348852.23</v>
      </c>
    </row>
    <row r="10245" spans="1:5" hidden="1">
      <c r="A10245" s="1">
        <v>2013</v>
      </c>
      <c r="B10245" s="1">
        <v>29</v>
      </c>
      <c r="C10245" s="1">
        <v>172631.34</v>
      </c>
      <c r="D10245" s="1">
        <v>174131.18</v>
      </c>
      <c r="E10245" s="1">
        <v>346762.51</v>
      </c>
    </row>
    <row r="10246" spans="1:5" hidden="1">
      <c r="A10246" s="1">
        <v>2013</v>
      </c>
      <c r="B10246" s="1">
        <v>30</v>
      </c>
      <c r="C10246" s="1">
        <v>172841.17</v>
      </c>
      <c r="D10246" s="1">
        <v>174547.05</v>
      </c>
      <c r="E10246" s="1">
        <v>347388.23</v>
      </c>
    </row>
    <row r="10247" spans="1:5" hidden="1">
      <c r="A10247" s="1">
        <v>2013</v>
      </c>
      <c r="B10247" s="1">
        <v>31</v>
      </c>
      <c r="C10247" s="1">
        <v>168486.59</v>
      </c>
      <c r="D10247" s="1">
        <v>170373.49</v>
      </c>
      <c r="E10247" s="1">
        <v>338860.08</v>
      </c>
    </row>
    <row r="10248" spans="1:5" hidden="1">
      <c r="A10248" s="1">
        <v>2013</v>
      </c>
      <c r="B10248" s="1">
        <v>32</v>
      </c>
      <c r="C10248" s="1">
        <v>164658.21</v>
      </c>
      <c r="D10248" s="1">
        <v>166187.22</v>
      </c>
      <c r="E10248" s="1">
        <v>330845.43</v>
      </c>
    </row>
    <row r="10249" spans="1:5" hidden="1">
      <c r="A10249" s="1">
        <v>2013</v>
      </c>
      <c r="B10249" s="1">
        <v>33</v>
      </c>
      <c r="C10249" s="1">
        <v>159575.24</v>
      </c>
      <c r="D10249" s="1">
        <v>160451.82999999999</v>
      </c>
      <c r="E10249" s="1">
        <v>320027.07</v>
      </c>
    </row>
    <row r="10250" spans="1:5" hidden="1">
      <c r="A10250" s="1">
        <v>2013</v>
      </c>
      <c r="B10250" s="1">
        <v>34</v>
      </c>
      <c r="C10250" s="1">
        <v>156679.28</v>
      </c>
      <c r="D10250" s="1">
        <v>156946.15</v>
      </c>
      <c r="E10250" s="1">
        <v>313625.43</v>
      </c>
    </row>
    <row r="10251" spans="1:5" hidden="1">
      <c r="A10251" s="1">
        <v>2013</v>
      </c>
      <c r="B10251" s="1">
        <v>35</v>
      </c>
      <c r="C10251" s="1">
        <v>154301.48000000001</v>
      </c>
      <c r="D10251" s="1">
        <v>154060.01</v>
      </c>
      <c r="E10251" s="1">
        <v>308361.49</v>
      </c>
    </row>
    <row r="10252" spans="1:5" hidden="1">
      <c r="A10252" s="1">
        <v>2013</v>
      </c>
      <c r="B10252" s="1">
        <v>36</v>
      </c>
      <c r="C10252" s="1">
        <v>153326.04</v>
      </c>
      <c r="D10252" s="1">
        <v>153060.97</v>
      </c>
      <c r="E10252" s="1">
        <v>306387.01</v>
      </c>
    </row>
    <row r="10253" spans="1:5" hidden="1">
      <c r="A10253" s="1">
        <v>2013</v>
      </c>
      <c r="B10253" s="1">
        <v>37</v>
      </c>
      <c r="C10253" s="1">
        <v>154178.98000000001</v>
      </c>
      <c r="D10253" s="1">
        <v>153910.41</v>
      </c>
      <c r="E10253" s="1">
        <v>308089.39</v>
      </c>
    </row>
    <row r="10254" spans="1:5" hidden="1">
      <c r="A10254" s="1">
        <v>2013</v>
      </c>
      <c r="B10254" s="1">
        <v>38</v>
      </c>
      <c r="C10254" s="1">
        <v>156443.13</v>
      </c>
      <c r="D10254" s="1">
        <v>155870.42000000001</v>
      </c>
      <c r="E10254" s="1">
        <v>312313.53999999998</v>
      </c>
    </row>
    <row r="10255" spans="1:5" hidden="1">
      <c r="A10255" s="1">
        <v>2013</v>
      </c>
      <c r="B10255" s="1">
        <v>39</v>
      </c>
      <c r="C10255" s="1">
        <v>159891.32</v>
      </c>
      <c r="D10255" s="1">
        <v>158649</v>
      </c>
      <c r="E10255" s="1">
        <v>318540.31</v>
      </c>
    </row>
    <row r="10256" spans="1:5" hidden="1">
      <c r="A10256" s="1">
        <v>2013</v>
      </c>
      <c r="B10256" s="1">
        <v>40</v>
      </c>
      <c r="C10256" s="1">
        <v>165514.96</v>
      </c>
      <c r="D10256" s="1">
        <v>163106.78</v>
      </c>
      <c r="E10256" s="1">
        <v>328621.73</v>
      </c>
    </row>
    <row r="10257" spans="1:5" hidden="1">
      <c r="A10257" s="1">
        <v>2013</v>
      </c>
      <c r="B10257" s="1">
        <v>41</v>
      </c>
      <c r="C10257" s="1">
        <v>170859.26</v>
      </c>
      <c r="D10257" s="1">
        <v>167259.59</v>
      </c>
      <c r="E10257" s="1">
        <v>338118.85</v>
      </c>
    </row>
    <row r="10258" spans="1:5" hidden="1">
      <c r="A10258" s="1">
        <v>2013</v>
      </c>
      <c r="B10258" s="1">
        <v>42</v>
      </c>
      <c r="C10258" s="1">
        <v>173972.02</v>
      </c>
      <c r="D10258" s="1">
        <v>169688.28</v>
      </c>
      <c r="E10258" s="1">
        <v>343660.3</v>
      </c>
    </row>
    <row r="10259" spans="1:5" hidden="1">
      <c r="A10259" s="1">
        <v>2013</v>
      </c>
      <c r="B10259" s="1">
        <v>43</v>
      </c>
      <c r="C10259" s="1">
        <v>165317.17000000001</v>
      </c>
      <c r="D10259" s="1">
        <v>161259.09</v>
      </c>
      <c r="E10259" s="1">
        <v>326576.26</v>
      </c>
    </row>
    <row r="10260" spans="1:5" hidden="1">
      <c r="A10260" s="1">
        <v>2013</v>
      </c>
      <c r="B10260" s="1">
        <v>44</v>
      </c>
      <c r="C10260" s="1">
        <v>162651.21</v>
      </c>
      <c r="D10260" s="1">
        <v>158545.70000000001</v>
      </c>
      <c r="E10260" s="1">
        <v>321196.90999999997</v>
      </c>
    </row>
    <row r="10261" spans="1:5" hidden="1">
      <c r="A10261" s="1">
        <v>2013</v>
      </c>
      <c r="B10261" s="1">
        <v>45</v>
      </c>
      <c r="C10261" s="1">
        <v>156482.46</v>
      </c>
      <c r="D10261" s="1">
        <v>152668.22</v>
      </c>
      <c r="E10261" s="1">
        <v>309150.67</v>
      </c>
    </row>
    <row r="10262" spans="1:5" hidden="1">
      <c r="A10262" s="1">
        <v>2013</v>
      </c>
      <c r="B10262" s="1">
        <v>46</v>
      </c>
      <c r="C10262" s="1">
        <v>154349.18</v>
      </c>
      <c r="D10262" s="1">
        <v>150773.18</v>
      </c>
      <c r="E10262" s="1">
        <v>305122.36</v>
      </c>
    </row>
    <row r="10263" spans="1:5" hidden="1">
      <c r="A10263" s="1">
        <v>2013</v>
      </c>
      <c r="B10263" s="1">
        <v>47</v>
      </c>
      <c r="C10263" s="1">
        <v>152650.85</v>
      </c>
      <c r="D10263" s="1">
        <v>149222.38</v>
      </c>
      <c r="E10263" s="1">
        <v>301873.24</v>
      </c>
    </row>
    <row r="10264" spans="1:5" hidden="1">
      <c r="A10264" s="1">
        <v>2013</v>
      </c>
      <c r="B10264" s="1">
        <v>48</v>
      </c>
      <c r="C10264" s="1">
        <v>154009.4</v>
      </c>
      <c r="D10264" s="1">
        <v>150664.35</v>
      </c>
      <c r="E10264" s="1">
        <v>304673.76</v>
      </c>
    </row>
    <row r="10265" spans="1:5" hidden="1">
      <c r="A10265" s="1">
        <v>2013</v>
      </c>
      <c r="B10265" s="1">
        <v>49</v>
      </c>
      <c r="C10265" s="1">
        <v>157098.73000000001</v>
      </c>
      <c r="D10265" s="1">
        <v>153768.51</v>
      </c>
      <c r="E10265" s="1">
        <v>310867.24</v>
      </c>
    </row>
    <row r="10266" spans="1:5" hidden="1">
      <c r="A10266" s="1">
        <v>2013</v>
      </c>
      <c r="B10266" s="1">
        <v>50</v>
      </c>
      <c r="C10266" s="1">
        <v>159397.13</v>
      </c>
      <c r="D10266" s="1">
        <v>156181.75</v>
      </c>
      <c r="E10266" s="1">
        <v>315578.88</v>
      </c>
    </row>
    <row r="10267" spans="1:5" hidden="1">
      <c r="A10267" s="1">
        <v>2013</v>
      </c>
      <c r="B10267" s="1">
        <v>51</v>
      </c>
      <c r="C10267" s="1">
        <v>159724.85999999999</v>
      </c>
      <c r="D10267" s="1">
        <v>156573.22</v>
      </c>
      <c r="E10267" s="1">
        <v>316298.08</v>
      </c>
    </row>
    <row r="10268" spans="1:5" hidden="1">
      <c r="A10268" s="1">
        <v>2013</v>
      </c>
      <c r="B10268" s="1">
        <v>52</v>
      </c>
      <c r="C10268" s="1">
        <v>157631.67000000001</v>
      </c>
      <c r="D10268" s="1">
        <v>154177.73000000001</v>
      </c>
      <c r="E10268" s="1">
        <v>311809.40000000002</v>
      </c>
    </row>
    <row r="10269" spans="1:5" hidden="1">
      <c r="A10269" s="1">
        <v>2013</v>
      </c>
      <c r="B10269" s="1">
        <v>53</v>
      </c>
      <c r="C10269" s="1">
        <v>154293.45000000001</v>
      </c>
      <c r="D10269" s="1">
        <v>150554.56</v>
      </c>
      <c r="E10269" s="1">
        <v>304848.01</v>
      </c>
    </row>
    <row r="10270" spans="1:5" hidden="1">
      <c r="A10270" s="1">
        <v>2013</v>
      </c>
      <c r="B10270" s="1">
        <v>54</v>
      </c>
      <c r="C10270" s="1">
        <v>150661.29</v>
      </c>
      <c r="D10270" s="1">
        <v>146939.28</v>
      </c>
      <c r="E10270" s="1">
        <v>297600.57</v>
      </c>
    </row>
    <row r="10271" spans="1:5" hidden="1">
      <c r="A10271" s="1">
        <v>2013</v>
      </c>
      <c r="B10271" s="1">
        <v>55</v>
      </c>
      <c r="C10271" s="1">
        <v>147454.64000000001</v>
      </c>
      <c r="D10271" s="1">
        <v>143555.64000000001</v>
      </c>
      <c r="E10271" s="1">
        <v>291010.28000000003</v>
      </c>
    </row>
    <row r="10272" spans="1:5" hidden="1">
      <c r="A10272" s="1">
        <v>2013</v>
      </c>
      <c r="B10272" s="1">
        <v>56</v>
      </c>
      <c r="C10272" s="1">
        <v>144234.43</v>
      </c>
      <c r="D10272" s="1">
        <v>140657.22</v>
      </c>
      <c r="E10272" s="1">
        <v>284891.65999999997</v>
      </c>
    </row>
    <row r="10273" spans="1:5" hidden="1">
      <c r="A10273" s="1">
        <v>2013</v>
      </c>
      <c r="B10273" s="1">
        <v>57</v>
      </c>
      <c r="C10273" s="1">
        <v>141092.79</v>
      </c>
      <c r="D10273" s="1">
        <v>137766.39000000001</v>
      </c>
      <c r="E10273" s="1">
        <v>278859.18</v>
      </c>
    </row>
    <row r="10274" spans="1:5" hidden="1">
      <c r="A10274" s="1">
        <v>2013</v>
      </c>
      <c r="B10274" s="1">
        <v>58</v>
      </c>
      <c r="C10274" s="1">
        <v>137574.42000000001</v>
      </c>
      <c r="D10274" s="1">
        <v>133541.32</v>
      </c>
      <c r="E10274" s="1">
        <v>271115.74</v>
      </c>
    </row>
    <row r="10275" spans="1:5" hidden="1">
      <c r="A10275" s="1">
        <v>2013</v>
      </c>
      <c r="B10275" s="1">
        <v>59</v>
      </c>
      <c r="C10275" s="1">
        <v>134296.9</v>
      </c>
      <c r="D10275" s="1">
        <v>129831.56</v>
      </c>
      <c r="E10275" s="1">
        <v>264128.45</v>
      </c>
    </row>
    <row r="10276" spans="1:5" hidden="1">
      <c r="A10276" s="1">
        <v>2013</v>
      </c>
      <c r="B10276" s="1">
        <v>60</v>
      </c>
      <c r="C10276" s="1">
        <v>131314.07</v>
      </c>
      <c r="D10276" s="1">
        <v>127481.56</v>
      </c>
      <c r="E10276" s="1">
        <v>258795.63</v>
      </c>
    </row>
    <row r="10277" spans="1:5" hidden="1">
      <c r="A10277" s="1">
        <v>2013</v>
      </c>
      <c r="B10277" s="1">
        <v>61</v>
      </c>
      <c r="C10277" s="1">
        <v>128164.97</v>
      </c>
      <c r="D10277" s="1">
        <v>125127.56</v>
      </c>
      <c r="E10277" s="1">
        <v>253292.53</v>
      </c>
    </row>
    <row r="10278" spans="1:5" hidden="1">
      <c r="A10278" s="1">
        <v>2013</v>
      </c>
      <c r="B10278" s="1">
        <v>62</v>
      </c>
      <c r="C10278" s="1">
        <v>125684.69</v>
      </c>
      <c r="D10278" s="1">
        <v>123006.9</v>
      </c>
      <c r="E10278" s="1">
        <v>248691.59</v>
      </c>
    </row>
    <row r="10279" spans="1:5" hidden="1">
      <c r="A10279" s="1">
        <v>2013</v>
      </c>
      <c r="B10279" s="1">
        <v>63</v>
      </c>
      <c r="C10279" s="1">
        <v>122973.22</v>
      </c>
      <c r="D10279" s="1">
        <v>120761.06</v>
      </c>
      <c r="E10279" s="1">
        <v>243734.28</v>
      </c>
    </row>
    <row r="10280" spans="1:5" hidden="1">
      <c r="A10280" s="1">
        <v>2013</v>
      </c>
      <c r="B10280" s="1">
        <v>64</v>
      </c>
      <c r="C10280" s="1">
        <v>120359.55</v>
      </c>
      <c r="D10280" s="1">
        <v>118951.79</v>
      </c>
      <c r="E10280" s="1">
        <v>239311.34</v>
      </c>
    </row>
    <row r="10281" spans="1:5" hidden="1">
      <c r="A10281" s="1">
        <v>2013</v>
      </c>
      <c r="B10281" s="1">
        <v>65</v>
      </c>
      <c r="C10281" s="1">
        <v>120505.7</v>
      </c>
      <c r="D10281" s="1">
        <v>119793.23</v>
      </c>
      <c r="E10281" s="1">
        <v>240298.94</v>
      </c>
    </row>
    <row r="10282" spans="1:5" hidden="1">
      <c r="A10282" s="1">
        <v>2013</v>
      </c>
      <c r="B10282" s="1">
        <v>66</v>
      </c>
      <c r="C10282" s="1">
        <v>117726.72</v>
      </c>
      <c r="D10282" s="1">
        <v>117120.13</v>
      </c>
      <c r="E10282" s="1">
        <v>234846.85</v>
      </c>
    </row>
    <row r="10283" spans="1:5" hidden="1">
      <c r="A10283" s="1">
        <v>2013</v>
      </c>
      <c r="B10283" s="1">
        <v>67</v>
      </c>
      <c r="C10283" s="1">
        <v>108054.31</v>
      </c>
      <c r="D10283" s="1">
        <v>107101.11</v>
      </c>
      <c r="E10283" s="1">
        <v>215155.42</v>
      </c>
    </row>
    <row r="10284" spans="1:5" hidden="1">
      <c r="A10284" s="1">
        <v>2013</v>
      </c>
      <c r="B10284" s="1">
        <v>68</v>
      </c>
      <c r="C10284" s="1">
        <v>100074.15</v>
      </c>
      <c r="D10284" s="1">
        <v>98311.69</v>
      </c>
      <c r="E10284" s="1">
        <v>198385.84</v>
      </c>
    </row>
    <row r="10285" spans="1:5" hidden="1">
      <c r="A10285" s="1">
        <v>2013</v>
      </c>
      <c r="B10285" s="1">
        <v>69</v>
      </c>
      <c r="C10285" s="1">
        <v>94422.53</v>
      </c>
      <c r="D10285" s="1">
        <v>91997.27</v>
      </c>
      <c r="E10285" s="1">
        <v>186419.8</v>
      </c>
    </row>
    <row r="10286" spans="1:5" hidden="1">
      <c r="A10286" s="1">
        <v>2013</v>
      </c>
      <c r="B10286" s="1">
        <v>70</v>
      </c>
      <c r="C10286" s="1">
        <v>88142.14</v>
      </c>
      <c r="D10286" s="1">
        <v>85582.3</v>
      </c>
      <c r="E10286" s="1">
        <v>173724.44</v>
      </c>
    </row>
    <row r="10287" spans="1:5" hidden="1">
      <c r="A10287" s="1">
        <v>2013</v>
      </c>
      <c r="B10287" s="1">
        <v>71</v>
      </c>
      <c r="C10287" s="1">
        <v>83447.88</v>
      </c>
      <c r="D10287" s="1">
        <v>80877.3</v>
      </c>
      <c r="E10287" s="1">
        <v>164325.18</v>
      </c>
    </row>
    <row r="10288" spans="1:5" hidden="1">
      <c r="A10288" s="1">
        <v>2013</v>
      </c>
      <c r="B10288" s="1">
        <v>72</v>
      </c>
      <c r="C10288" s="1">
        <v>79491.02</v>
      </c>
      <c r="D10288" s="1">
        <v>76513.87</v>
      </c>
      <c r="E10288" s="1">
        <v>156004.89000000001</v>
      </c>
    </row>
    <row r="10289" spans="1:5" hidden="1">
      <c r="A10289" s="1">
        <v>2013</v>
      </c>
      <c r="B10289" s="1">
        <v>73</v>
      </c>
      <c r="C10289" s="1">
        <v>75707.81</v>
      </c>
      <c r="D10289" s="1">
        <v>72068.13</v>
      </c>
      <c r="E10289" s="1">
        <v>147775.94</v>
      </c>
    </row>
    <row r="10290" spans="1:5" hidden="1">
      <c r="A10290" s="1">
        <v>2013</v>
      </c>
      <c r="B10290" s="1">
        <v>74</v>
      </c>
      <c r="C10290" s="1">
        <v>72294.55</v>
      </c>
      <c r="D10290" s="1">
        <v>67878.559999999998</v>
      </c>
      <c r="E10290" s="1">
        <v>140173.10999999999</v>
      </c>
    </row>
    <row r="10291" spans="1:5" hidden="1">
      <c r="A10291" s="1">
        <v>2013</v>
      </c>
      <c r="B10291" s="1">
        <v>75</v>
      </c>
      <c r="C10291" s="1">
        <v>68775.66</v>
      </c>
      <c r="D10291" s="1">
        <v>63718.26</v>
      </c>
      <c r="E10291" s="1">
        <v>132493.92000000001</v>
      </c>
    </row>
    <row r="10292" spans="1:5" hidden="1">
      <c r="A10292" s="1">
        <v>2013</v>
      </c>
      <c r="B10292" s="1">
        <v>76</v>
      </c>
      <c r="C10292" s="1">
        <v>65750.25</v>
      </c>
      <c r="D10292" s="1">
        <v>59702.44</v>
      </c>
      <c r="E10292" s="1">
        <v>125452.69</v>
      </c>
    </row>
    <row r="10293" spans="1:5" hidden="1">
      <c r="A10293" s="1">
        <v>2013</v>
      </c>
      <c r="B10293" s="1">
        <v>77</v>
      </c>
      <c r="C10293" s="1">
        <v>62836.54</v>
      </c>
      <c r="D10293" s="1">
        <v>55283.3</v>
      </c>
      <c r="E10293" s="1">
        <v>118119.84</v>
      </c>
    </row>
    <row r="10294" spans="1:5" hidden="1">
      <c r="A10294" s="1">
        <v>2013</v>
      </c>
      <c r="B10294" s="1">
        <v>78</v>
      </c>
      <c r="C10294" s="1">
        <v>59225.52</v>
      </c>
      <c r="D10294" s="1">
        <v>50733.440000000002</v>
      </c>
      <c r="E10294" s="1">
        <v>109958.96</v>
      </c>
    </row>
    <row r="10295" spans="1:5" hidden="1">
      <c r="A10295" s="1">
        <v>2013</v>
      </c>
      <c r="B10295" s="1">
        <v>79</v>
      </c>
      <c r="C10295" s="1">
        <v>56152.72</v>
      </c>
      <c r="D10295" s="1">
        <v>47069.94</v>
      </c>
      <c r="E10295" s="1">
        <v>103222.66</v>
      </c>
    </row>
    <row r="10296" spans="1:5" hidden="1">
      <c r="A10296" s="1">
        <v>2013</v>
      </c>
      <c r="B10296" s="1">
        <v>80</v>
      </c>
      <c r="C10296" s="1">
        <v>53811.56</v>
      </c>
      <c r="D10296" s="1">
        <v>44019.33</v>
      </c>
      <c r="E10296" s="1">
        <v>97830.89</v>
      </c>
    </row>
    <row r="10297" spans="1:5" hidden="1">
      <c r="A10297" s="1">
        <v>2013</v>
      </c>
      <c r="B10297" s="1">
        <v>81</v>
      </c>
      <c r="C10297" s="1">
        <v>51450.48</v>
      </c>
      <c r="D10297" s="1">
        <v>41254.58</v>
      </c>
      <c r="E10297" s="1">
        <v>92705.06</v>
      </c>
    </row>
    <row r="10298" spans="1:5" hidden="1">
      <c r="A10298" s="1">
        <v>2013</v>
      </c>
      <c r="B10298" s="1">
        <v>82</v>
      </c>
      <c r="C10298" s="1">
        <v>50308.19</v>
      </c>
      <c r="D10298" s="1">
        <v>39305.660000000003</v>
      </c>
      <c r="E10298" s="1">
        <v>89613.84</v>
      </c>
    </row>
    <row r="10299" spans="1:5" hidden="1">
      <c r="A10299" s="1">
        <v>2013</v>
      </c>
      <c r="B10299" s="1">
        <v>83</v>
      </c>
      <c r="C10299" s="1">
        <v>48096.5</v>
      </c>
      <c r="D10299" s="1">
        <v>36211.839999999997</v>
      </c>
      <c r="E10299" s="1">
        <v>84308.34</v>
      </c>
    </row>
    <row r="10300" spans="1:5" hidden="1">
      <c r="A10300" s="1">
        <v>2013</v>
      </c>
      <c r="B10300" s="1">
        <v>84</v>
      </c>
      <c r="C10300" s="1">
        <v>44785.56</v>
      </c>
      <c r="D10300" s="1">
        <v>32726.880000000001</v>
      </c>
      <c r="E10300" s="1">
        <v>77512.44</v>
      </c>
    </row>
    <row r="10301" spans="1:5" hidden="1">
      <c r="A10301" s="1">
        <v>2013</v>
      </c>
      <c r="B10301" s="1">
        <v>85</v>
      </c>
      <c r="C10301" s="1">
        <v>41894.42</v>
      </c>
      <c r="D10301" s="1">
        <v>29309.93</v>
      </c>
      <c r="E10301" s="1">
        <v>71204.350000000006</v>
      </c>
    </row>
    <row r="10302" spans="1:5" hidden="1">
      <c r="A10302" s="1">
        <v>2013</v>
      </c>
      <c r="B10302" s="1">
        <v>86</v>
      </c>
      <c r="C10302" s="1">
        <v>38485.65</v>
      </c>
      <c r="D10302" s="1">
        <v>25202.37</v>
      </c>
      <c r="E10302" s="1">
        <v>63688.01</v>
      </c>
    </row>
    <row r="10303" spans="1:5" hidden="1">
      <c r="A10303" s="1">
        <v>2013</v>
      </c>
      <c r="B10303" s="1">
        <v>87</v>
      </c>
      <c r="C10303" s="1">
        <v>35323.42</v>
      </c>
      <c r="D10303" s="1">
        <v>21602.79</v>
      </c>
      <c r="E10303" s="1">
        <v>56926.21</v>
      </c>
    </row>
    <row r="10304" spans="1:5" hidden="1">
      <c r="A10304" s="1">
        <v>2013</v>
      </c>
      <c r="B10304" s="1">
        <v>88</v>
      </c>
      <c r="C10304" s="1">
        <v>31346.18</v>
      </c>
      <c r="D10304" s="1">
        <v>18044.009999999998</v>
      </c>
      <c r="E10304" s="1">
        <v>49390.18</v>
      </c>
    </row>
    <row r="10305" spans="1:5" hidden="1">
      <c r="A10305" s="1">
        <v>2013</v>
      </c>
      <c r="B10305" s="1">
        <v>89</v>
      </c>
      <c r="C10305" s="1">
        <v>27254.33</v>
      </c>
      <c r="D10305" s="1">
        <v>14608.35</v>
      </c>
      <c r="E10305" s="1">
        <v>41862.68</v>
      </c>
    </row>
    <row r="10306" spans="1:5" hidden="1">
      <c r="A10306" s="1">
        <v>2013</v>
      </c>
      <c r="B10306" s="1">
        <v>90</v>
      </c>
      <c r="C10306" s="1">
        <v>23548.99</v>
      </c>
      <c r="D10306" s="1">
        <v>11750.51</v>
      </c>
      <c r="E10306" s="1">
        <v>35299.49</v>
      </c>
    </row>
    <row r="10307" spans="1:5" hidden="1">
      <c r="A10307" s="1">
        <v>2013</v>
      </c>
      <c r="B10307" s="1">
        <v>91</v>
      </c>
      <c r="C10307" s="1">
        <v>19805.87</v>
      </c>
      <c r="D10307" s="1">
        <v>9179.4699999999993</v>
      </c>
      <c r="E10307" s="1">
        <v>28985.33</v>
      </c>
    </row>
    <row r="10308" spans="1:5" hidden="1">
      <c r="A10308" s="1">
        <v>2013</v>
      </c>
      <c r="B10308" s="1">
        <v>92</v>
      </c>
      <c r="C10308" s="1">
        <v>16145.04</v>
      </c>
      <c r="D10308" s="1">
        <v>7088.32</v>
      </c>
      <c r="E10308" s="1">
        <v>23233.360000000001</v>
      </c>
    </row>
    <row r="10309" spans="1:5" hidden="1">
      <c r="A10309" s="1">
        <v>2013</v>
      </c>
      <c r="B10309" s="1">
        <v>93</v>
      </c>
      <c r="C10309" s="1">
        <v>11990.42</v>
      </c>
      <c r="D10309" s="1">
        <v>4939.79</v>
      </c>
      <c r="E10309" s="1">
        <v>16930.21</v>
      </c>
    </row>
    <row r="10310" spans="1:5" hidden="1">
      <c r="A10310" s="1">
        <v>2013</v>
      </c>
      <c r="B10310" s="1">
        <v>94</v>
      </c>
      <c r="C10310" s="1">
        <v>8553.74</v>
      </c>
      <c r="D10310" s="1">
        <v>3207.22</v>
      </c>
      <c r="E10310" s="1">
        <v>11760.96</v>
      </c>
    </row>
    <row r="10311" spans="1:5" hidden="1">
      <c r="A10311" s="1">
        <v>2013</v>
      </c>
      <c r="B10311" s="1">
        <v>95</v>
      </c>
      <c r="C10311" s="1">
        <v>6694.17</v>
      </c>
      <c r="D10311" s="1">
        <v>2244.56</v>
      </c>
      <c r="E10311" s="1">
        <v>8938.73</v>
      </c>
    </row>
    <row r="10312" spans="1:5" hidden="1">
      <c r="A10312" s="1">
        <v>2013</v>
      </c>
      <c r="B10312" s="1">
        <v>96</v>
      </c>
      <c r="C10312" s="1">
        <v>5078.4399999999996</v>
      </c>
      <c r="D10312" s="1">
        <v>1587.64</v>
      </c>
      <c r="E10312" s="1">
        <v>6666.08</v>
      </c>
    </row>
    <row r="10313" spans="1:5" hidden="1">
      <c r="A10313" s="1">
        <v>2013</v>
      </c>
      <c r="B10313" s="1">
        <v>97</v>
      </c>
      <c r="C10313" s="1">
        <v>3691.72</v>
      </c>
      <c r="D10313" s="1">
        <v>1061.3599999999999</v>
      </c>
      <c r="E10313" s="1">
        <v>4753.08</v>
      </c>
    </row>
    <row r="10314" spans="1:5" hidden="1">
      <c r="A10314" s="1">
        <v>2013</v>
      </c>
      <c r="B10314" s="1">
        <v>98</v>
      </c>
      <c r="C10314" s="1">
        <v>2567.61</v>
      </c>
      <c r="D10314" s="1">
        <v>662.18</v>
      </c>
      <c r="E10314" s="1">
        <v>3229.79</v>
      </c>
    </row>
    <row r="10315" spans="1:5" hidden="1">
      <c r="A10315" s="1">
        <v>2013</v>
      </c>
      <c r="B10315" s="1">
        <v>99</v>
      </c>
      <c r="C10315" s="1">
        <v>1704.25</v>
      </c>
      <c r="D10315" s="1">
        <v>424.45</v>
      </c>
      <c r="E10315" s="1">
        <v>2128.69</v>
      </c>
    </row>
    <row r="10316" spans="1:5" hidden="1">
      <c r="A10316" s="1">
        <v>2013</v>
      </c>
      <c r="B10316" s="1">
        <v>100</v>
      </c>
      <c r="C10316" s="1">
        <v>1111.25</v>
      </c>
      <c r="D10316" s="1">
        <v>250.48</v>
      </c>
      <c r="E10316" s="1">
        <v>1361.73</v>
      </c>
    </row>
    <row r="10317" spans="1:5" hidden="1">
      <c r="A10317" s="1">
        <v>2013</v>
      </c>
      <c r="B10317" s="1">
        <v>101</v>
      </c>
      <c r="C10317" s="1">
        <v>672.36</v>
      </c>
      <c r="D10317" s="1">
        <v>139.22</v>
      </c>
      <c r="E10317" s="1">
        <v>811.58</v>
      </c>
    </row>
    <row r="10318" spans="1:5" hidden="1">
      <c r="A10318" s="1">
        <v>2013</v>
      </c>
      <c r="B10318" s="1">
        <v>102</v>
      </c>
      <c r="C10318" s="1">
        <v>388.99</v>
      </c>
      <c r="D10318" s="1">
        <v>73.569999999999993</v>
      </c>
      <c r="E10318" s="1">
        <v>462.57</v>
      </c>
    </row>
    <row r="10319" spans="1:5" hidden="1">
      <c r="A10319" s="1">
        <v>2013</v>
      </c>
      <c r="B10319" s="1">
        <v>103</v>
      </c>
      <c r="C10319" s="1">
        <v>217.39</v>
      </c>
      <c r="D10319" s="1">
        <v>39.28</v>
      </c>
      <c r="E10319" s="1">
        <v>256.66000000000003</v>
      </c>
    </row>
    <row r="10320" spans="1:5" hidden="1">
      <c r="A10320" s="1">
        <v>2013</v>
      </c>
      <c r="B10320" s="1">
        <v>104</v>
      </c>
      <c r="C10320" s="1">
        <v>116.44</v>
      </c>
      <c r="D10320" s="1">
        <v>20.25</v>
      </c>
      <c r="E10320" s="1">
        <v>136.69</v>
      </c>
    </row>
    <row r="10321" spans="1:5" hidden="1">
      <c r="A10321" s="1">
        <v>2013</v>
      </c>
      <c r="B10321" s="1">
        <v>105</v>
      </c>
      <c r="C10321" s="1">
        <v>59.46</v>
      </c>
      <c r="D10321" s="1">
        <v>9.57</v>
      </c>
      <c r="E10321" s="1">
        <v>69.02</v>
      </c>
    </row>
    <row r="10322" spans="1:5" hidden="1">
      <c r="A10322" s="1">
        <v>2013</v>
      </c>
      <c r="B10322" s="1">
        <v>106</v>
      </c>
      <c r="C10322" s="1">
        <v>29.16</v>
      </c>
      <c r="D10322" s="1">
        <v>4.1399999999999997</v>
      </c>
      <c r="E10322" s="1">
        <v>33.31</v>
      </c>
    </row>
    <row r="10323" spans="1:5" hidden="1">
      <c r="A10323" s="1">
        <v>2013</v>
      </c>
      <c r="B10323" s="1">
        <v>107</v>
      </c>
      <c r="C10323" s="1">
        <v>14.18</v>
      </c>
      <c r="D10323" s="1">
        <v>1.65</v>
      </c>
      <c r="E10323" s="1">
        <v>15.83</v>
      </c>
    </row>
    <row r="10324" spans="1:5" hidden="1">
      <c r="A10324" s="1">
        <v>2013</v>
      </c>
      <c r="B10324" s="1">
        <v>108</v>
      </c>
      <c r="C10324" s="1">
        <v>6.25</v>
      </c>
      <c r="D10324" s="1">
        <v>0.36</v>
      </c>
      <c r="E10324" s="1">
        <v>6.62</v>
      </c>
    </row>
    <row r="10325" spans="1:5" hidden="1">
      <c r="A10325" s="1">
        <v>2013</v>
      </c>
      <c r="B10325" s="1">
        <v>109</v>
      </c>
      <c r="C10325" s="1">
        <v>2.44</v>
      </c>
      <c r="D10325" s="1">
        <v>0</v>
      </c>
      <c r="E10325" s="1">
        <v>2.44</v>
      </c>
    </row>
    <row r="10326" spans="1:5" hidden="1">
      <c r="A10326" s="1">
        <v>2013</v>
      </c>
      <c r="B10326" s="1" t="s">
        <v>121</v>
      </c>
      <c r="C10326" s="1">
        <v>0.67</v>
      </c>
      <c r="D10326" s="1">
        <v>0</v>
      </c>
      <c r="E10326" s="1">
        <v>0.67</v>
      </c>
    </row>
    <row r="10327" spans="1:5" hidden="1">
      <c r="A10327" s="1">
        <v>2014</v>
      </c>
      <c r="B10327" s="1">
        <v>0</v>
      </c>
      <c r="C10327" s="1">
        <v>149544.24</v>
      </c>
      <c r="D10327" s="1">
        <v>157762.85999999999</v>
      </c>
      <c r="E10327" s="1">
        <v>307307.09999999998</v>
      </c>
    </row>
    <row r="10328" spans="1:5" hidden="1">
      <c r="A10328" s="1">
        <v>2014</v>
      </c>
      <c r="B10328" s="1">
        <v>1</v>
      </c>
      <c r="C10328" s="1">
        <v>151053.39000000001</v>
      </c>
      <c r="D10328" s="1">
        <v>159540.31</v>
      </c>
      <c r="E10328" s="1">
        <v>310593.7</v>
      </c>
    </row>
    <row r="10329" spans="1:5" hidden="1">
      <c r="A10329" s="1">
        <v>2014</v>
      </c>
      <c r="B10329" s="1">
        <v>2</v>
      </c>
      <c r="C10329" s="1">
        <v>149537.28</v>
      </c>
      <c r="D10329" s="1">
        <v>157873.87</v>
      </c>
      <c r="E10329" s="1">
        <v>307411.15000000002</v>
      </c>
    </row>
    <row r="10330" spans="1:5" hidden="1">
      <c r="A10330" s="1">
        <v>2014</v>
      </c>
      <c r="B10330" s="1">
        <v>3</v>
      </c>
      <c r="C10330" s="1">
        <v>148987.99</v>
      </c>
      <c r="D10330" s="1">
        <v>157111.99</v>
      </c>
      <c r="E10330" s="1">
        <v>306099.96999999997</v>
      </c>
    </row>
    <row r="10331" spans="1:5" hidden="1">
      <c r="A10331" s="1">
        <v>2014</v>
      </c>
      <c r="B10331" s="1">
        <v>4</v>
      </c>
      <c r="C10331" s="1">
        <v>150738.28</v>
      </c>
      <c r="D10331" s="1">
        <v>158792.28</v>
      </c>
      <c r="E10331" s="1">
        <v>309530.56</v>
      </c>
    </row>
    <row r="10332" spans="1:5" hidden="1">
      <c r="A10332" s="1">
        <v>2014</v>
      </c>
      <c r="B10332" s="1">
        <v>5</v>
      </c>
      <c r="C10332" s="1">
        <v>149480.73000000001</v>
      </c>
      <c r="D10332" s="1">
        <v>157576.04999999999</v>
      </c>
      <c r="E10332" s="1">
        <v>307056.78000000003</v>
      </c>
    </row>
    <row r="10333" spans="1:5" hidden="1">
      <c r="A10333" s="1">
        <v>2014</v>
      </c>
      <c r="B10333" s="1">
        <v>6</v>
      </c>
      <c r="C10333" s="1">
        <v>148012.87</v>
      </c>
      <c r="D10333" s="1">
        <v>156189.26</v>
      </c>
      <c r="E10333" s="1">
        <v>304202.13</v>
      </c>
    </row>
    <row r="10334" spans="1:5" hidden="1">
      <c r="A10334" s="1">
        <v>2014</v>
      </c>
      <c r="B10334" s="1">
        <v>7</v>
      </c>
      <c r="C10334" s="1">
        <v>147967.01</v>
      </c>
      <c r="D10334" s="1">
        <v>156300.31</v>
      </c>
      <c r="E10334" s="1">
        <v>304267.32</v>
      </c>
    </row>
    <row r="10335" spans="1:5" hidden="1">
      <c r="A10335" s="1">
        <v>2014</v>
      </c>
      <c r="B10335" s="1">
        <v>8</v>
      </c>
      <c r="C10335" s="1">
        <v>143336</v>
      </c>
      <c r="D10335" s="1">
        <v>151513.82999999999</v>
      </c>
      <c r="E10335" s="1">
        <v>294849.83</v>
      </c>
    </row>
    <row r="10336" spans="1:5" hidden="1">
      <c r="A10336" s="1">
        <v>2014</v>
      </c>
      <c r="B10336" s="1">
        <v>9</v>
      </c>
      <c r="C10336" s="1">
        <v>138860.51999999999</v>
      </c>
      <c r="D10336" s="1">
        <v>147057.84</v>
      </c>
      <c r="E10336" s="1">
        <v>285918.36</v>
      </c>
    </row>
    <row r="10337" spans="1:5" hidden="1">
      <c r="A10337" s="1">
        <v>2014</v>
      </c>
      <c r="B10337" s="1">
        <v>10</v>
      </c>
      <c r="C10337" s="1">
        <v>137329.01999999999</v>
      </c>
      <c r="D10337" s="1">
        <v>145319.5</v>
      </c>
      <c r="E10337" s="1">
        <v>282648.52</v>
      </c>
    </row>
    <row r="10338" spans="1:5" hidden="1">
      <c r="A10338" s="1">
        <v>2014</v>
      </c>
      <c r="B10338" s="1">
        <v>11</v>
      </c>
      <c r="C10338" s="1">
        <v>135195.89000000001</v>
      </c>
      <c r="D10338" s="1">
        <v>142441.20000000001</v>
      </c>
      <c r="E10338" s="1">
        <v>277637.09000000003</v>
      </c>
    </row>
    <row r="10339" spans="1:5" hidden="1">
      <c r="A10339" s="1">
        <v>2014</v>
      </c>
      <c r="B10339" s="1">
        <v>12</v>
      </c>
      <c r="C10339" s="1">
        <v>135768.17000000001</v>
      </c>
      <c r="D10339" s="1">
        <v>142872.43</v>
      </c>
      <c r="E10339" s="1">
        <v>278640.59999999998</v>
      </c>
    </row>
    <row r="10340" spans="1:5" hidden="1">
      <c r="A10340" s="1">
        <v>2014</v>
      </c>
      <c r="B10340" s="1">
        <v>13</v>
      </c>
      <c r="C10340" s="1">
        <v>136675.89000000001</v>
      </c>
      <c r="D10340" s="1">
        <v>143859.17000000001</v>
      </c>
      <c r="E10340" s="1">
        <v>280535.06</v>
      </c>
    </row>
    <row r="10341" spans="1:5" hidden="1">
      <c r="A10341" s="1">
        <v>2014</v>
      </c>
      <c r="B10341" s="1">
        <v>14</v>
      </c>
      <c r="C10341" s="1">
        <v>137764.42000000001</v>
      </c>
      <c r="D10341" s="1">
        <v>144766.84</v>
      </c>
      <c r="E10341" s="1">
        <v>282531.27</v>
      </c>
    </row>
    <row r="10342" spans="1:5" hidden="1">
      <c r="A10342" s="1">
        <v>2014</v>
      </c>
      <c r="B10342" s="1">
        <v>15</v>
      </c>
      <c r="C10342" s="1">
        <v>138497.26</v>
      </c>
      <c r="D10342" s="1">
        <v>145718.69</v>
      </c>
      <c r="E10342" s="1">
        <v>284215.95</v>
      </c>
    </row>
    <row r="10343" spans="1:5" hidden="1">
      <c r="A10343" s="1">
        <v>2014</v>
      </c>
      <c r="B10343" s="1">
        <v>16</v>
      </c>
      <c r="C10343" s="1">
        <v>139304.47</v>
      </c>
      <c r="D10343" s="1">
        <v>146625.01999999999</v>
      </c>
      <c r="E10343" s="1">
        <v>285929.5</v>
      </c>
    </row>
    <row r="10344" spans="1:5" hidden="1">
      <c r="A10344" s="1">
        <v>2014</v>
      </c>
      <c r="B10344" s="1">
        <v>17</v>
      </c>
      <c r="C10344" s="1">
        <v>141826.32999999999</v>
      </c>
      <c r="D10344" s="1">
        <v>148709.16</v>
      </c>
      <c r="E10344" s="1">
        <v>290535.49</v>
      </c>
    </row>
    <row r="10345" spans="1:5" hidden="1">
      <c r="A10345" s="1">
        <v>2014</v>
      </c>
      <c r="B10345" s="1">
        <v>18</v>
      </c>
      <c r="C10345" s="1">
        <v>144709.54</v>
      </c>
      <c r="D10345" s="1">
        <v>152100.19</v>
      </c>
      <c r="E10345" s="1">
        <v>296809.73</v>
      </c>
    </row>
    <row r="10346" spans="1:5" hidden="1">
      <c r="A10346" s="1">
        <v>2014</v>
      </c>
      <c r="B10346" s="1">
        <v>19</v>
      </c>
      <c r="C10346" s="1">
        <v>151856.70000000001</v>
      </c>
      <c r="D10346" s="1">
        <v>160457.14000000001</v>
      </c>
      <c r="E10346" s="1">
        <v>312313.84000000003</v>
      </c>
    </row>
    <row r="10347" spans="1:5" hidden="1">
      <c r="A10347" s="1">
        <v>2014</v>
      </c>
      <c r="B10347" s="1">
        <v>20</v>
      </c>
      <c r="C10347" s="1">
        <v>154559.29</v>
      </c>
      <c r="D10347" s="1">
        <v>163118.56</v>
      </c>
      <c r="E10347" s="1">
        <v>317677.84999999998</v>
      </c>
    </row>
    <row r="10348" spans="1:5" hidden="1">
      <c r="A10348" s="1">
        <v>2014</v>
      </c>
      <c r="B10348" s="1">
        <v>21</v>
      </c>
      <c r="C10348" s="1">
        <v>156559.82999999999</v>
      </c>
      <c r="D10348" s="1">
        <v>164204.62</v>
      </c>
      <c r="E10348" s="1">
        <v>320764.45</v>
      </c>
    </row>
    <row r="10349" spans="1:5" hidden="1">
      <c r="A10349" s="1">
        <v>2014</v>
      </c>
      <c r="B10349" s="1">
        <v>22</v>
      </c>
      <c r="C10349" s="1">
        <v>160940.32</v>
      </c>
      <c r="D10349" s="1">
        <v>167961.08</v>
      </c>
      <c r="E10349" s="1">
        <v>328901.40000000002</v>
      </c>
    </row>
    <row r="10350" spans="1:5" hidden="1">
      <c r="A10350" s="1">
        <v>2014</v>
      </c>
      <c r="B10350" s="1">
        <v>23</v>
      </c>
      <c r="C10350" s="1">
        <v>169149.87</v>
      </c>
      <c r="D10350" s="1">
        <v>175096.57</v>
      </c>
      <c r="E10350" s="1">
        <v>344246.45</v>
      </c>
    </row>
    <row r="10351" spans="1:5" hidden="1">
      <c r="A10351" s="1">
        <v>2014</v>
      </c>
      <c r="B10351" s="1">
        <v>24</v>
      </c>
      <c r="C10351" s="1">
        <v>173016.35</v>
      </c>
      <c r="D10351" s="1">
        <v>178716.59</v>
      </c>
      <c r="E10351" s="1">
        <v>351732.93</v>
      </c>
    </row>
    <row r="10352" spans="1:5" hidden="1">
      <c r="A10352" s="1">
        <v>2014</v>
      </c>
      <c r="B10352" s="1">
        <v>25</v>
      </c>
      <c r="C10352" s="1">
        <v>172726.99</v>
      </c>
      <c r="D10352" s="1">
        <v>177082.43</v>
      </c>
      <c r="E10352" s="1">
        <v>349809.42</v>
      </c>
    </row>
    <row r="10353" spans="1:5" hidden="1">
      <c r="A10353" s="1">
        <v>2014</v>
      </c>
      <c r="B10353" s="1">
        <v>26</v>
      </c>
      <c r="C10353" s="1">
        <v>172229.26</v>
      </c>
      <c r="D10353" s="1">
        <v>175211.58</v>
      </c>
      <c r="E10353" s="1">
        <v>347440.83</v>
      </c>
    </row>
    <row r="10354" spans="1:5" hidden="1">
      <c r="A10354" s="1">
        <v>2014</v>
      </c>
      <c r="B10354" s="1">
        <v>27</v>
      </c>
      <c r="C10354" s="1">
        <v>174868.3</v>
      </c>
      <c r="D10354" s="1">
        <v>176686.31</v>
      </c>
      <c r="E10354" s="1">
        <v>351554.61</v>
      </c>
    </row>
    <row r="10355" spans="1:5" hidden="1">
      <c r="A10355" s="1">
        <v>2014</v>
      </c>
      <c r="B10355" s="1">
        <v>28</v>
      </c>
      <c r="C10355" s="1">
        <v>175736.14</v>
      </c>
      <c r="D10355" s="1">
        <v>176603.27</v>
      </c>
      <c r="E10355" s="1">
        <v>352339.4</v>
      </c>
    </row>
    <row r="10356" spans="1:5" hidden="1">
      <c r="A10356" s="1">
        <v>2014</v>
      </c>
      <c r="B10356" s="1">
        <v>29</v>
      </c>
      <c r="C10356" s="1">
        <v>177210.7</v>
      </c>
      <c r="D10356" s="1">
        <v>177331.79</v>
      </c>
      <c r="E10356" s="1">
        <v>354542.48</v>
      </c>
    </row>
    <row r="10357" spans="1:5" hidden="1">
      <c r="A10357" s="1">
        <v>2014</v>
      </c>
      <c r="B10357" s="1">
        <v>30</v>
      </c>
      <c r="C10357" s="1">
        <v>175998.56</v>
      </c>
      <c r="D10357" s="1">
        <v>176075.34</v>
      </c>
      <c r="E10357" s="1">
        <v>352073.9</v>
      </c>
    </row>
    <row r="10358" spans="1:5" hidden="1">
      <c r="A10358" s="1">
        <v>2014</v>
      </c>
      <c r="B10358" s="1">
        <v>31</v>
      </c>
      <c r="C10358" s="1">
        <v>175318.22</v>
      </c>
      <c r="D10358" s="1">
        <v>175915.67</v>
      </c>
      <c r="E10358" s="1">
        <v>351233.89</v>
      </c>
    </row>
    <row r="10359" spans="1:5" hidden="1">
      <c r="A10359" s="1">
        <v>2014</v>
      </c>
      <c r="B10359" s="1">
        <v>32</v>
      </c>
      <c r="C10359" s="1">
        <v>170581.83</v>
      </c>
      <c r="D10359" s="1">
        <v>171527.33</v>
      </c>
      <c r="E10359" s="1">
        <v>342109.16</v>
      </c>
    </row>
    <row r="10360" spans="1:5" hidden="1">
      <c r="A10360" s="1">
        <v>2014</v>
      </c>
      <c r="B10360" s="1">
        <v>33</v>
      </c>
      <c r="C10360" s="1">
        <v>166620.5</v>
      </c>
      <c r="D10360" s="1">
        <v>167552.6</v>
      </c>
      <c r="E10360" s="1">
        <v>334173.09999999998</v>
      </c>
    </row>
    <row r="10361" spans="1:5" hidden="1">
      <c r="A10361" s="1">
        <v>2014</v>
      </c>
      <c r="B10361" s="1">
        <v>34</v>
      </c>
      <c r="C10361" s="1">
        <v>161181.84</v>
      </c>
      <c r="D10361" s="1">
        <v>161668.96</v>
      </c>
      <c r="E10361" s="1">
        <v>322850.78999999998</v>
      </c>
    </row>
    <row r="10362" spans="1:5" hidden="1">
      <c r="A10362" s="1">
        <v>2014</v>
      </c>
      <c r="B10362" s="1">
        <v>35</v>
      </c>
      <c r="C10362" s="1">
        <v>158055.14000000001</v>
      </c>
      <c r="D10362" s="1">
        <v>157865.72</v>
      </c>
      <c r="E10362" s="1">
        <v>315920.86</v>
      </c>
    </row>
    <row r="10363" spans="1:5" hidden="1">
      <c r="A10363" s="1">
        <v>2014</v>
      </c>
      <c r="B10363" s="1">
        <v>36</v>
      </c>
      <c r="C10363" s="1">
        <v>155524.47</v>
      </c>
      <c r="D10363" s="1">
        <v>155056.76</v>
      </c>
      <c r="E10363" s="1">
        <v>310581.23</v>
      </c>
    </row>
    <row r="10364" spans="1:5" hidden="1">
      <c r="A10364" s="1">
        <v>2014</v>
      </c>
      <c r="B10364" s="1">
        <v>37</v>
      </c>
      <c r="C10364" s="1">
        <v>154417.96</v>
      </c>
      <c r="D10364" s="1">
        <v>154008.07999999999</v>
      </c>
      <c r="E10364" s="1">
        <v>308426.03999999998</v>
      </c>
    </row>
    <row r="10365" spans="1:5" hidden="1">
      <c r="A10365" s="1">
        <v>2014</v>
      </c>
      <c r="B10365" s="1">
        <v>38</v>
      </c>
      <c r="C10365" s="1">
        <v>155264.06</v>
      </c>
      <c r="D10365" s="1">
        <v>154891.97</v>
      </c>
      <c r="E10365" s="1">
        <v>310156.03000000003</v>
      </c>
    </row>
    <row r="10366" spans="1:5" hidden="1">
      <c r="A10366" s="1">
        <v>2014</v>
      </c>
      <c r="B10366" s="1">
        <v>39</v>
      </c>
      <c r="C10366" s="1">
        <v>157469.26999999999</v>
      </c>
      <c r="D10366" s="1">
        <v>156881.09</v>
      </c>
      <c r="E10366" s="1">
        <v>314350.34999999998</v>
      </c>
    </row>
    <row r="10367" spans="1:5" hidden="1">
      <c r="A10367" s="1">
        <v>2014</v>
      </c>
      <c r="B10367" s="1">
        <v>40</v>
      </c>
      <c r="C10367" s="1">
        <v>160920.81</v>
      </c>
      <c r="D10367" s="1">
        <v>159577.32999999999</v>
      </c>
      <c r="E10367" s="1">
        <v>320498.14</v>
      </c>
    </row>
    <row r="10368" spans="1:5" hidden="1">
      <c r="A10368" s="1">
        <v>2014</v>
      </c>
      <c r="B10368" s="1">
        <v>41</v>
      </c>
      <c r="C10368" s="1">
        <v>166464.95000000001</v>
      </c>
      <c r="D10368" s="1">
        <v>163849.51</v>
      </c>
      <c r="E10368" s="1">
        <v>330314.46000000002</v>
      </c>
    </row>
    <row r="10369" spans="1:5" hidden="1">
      <c r="A10369" s="1">
        <v>2014</v>
      </c>
      <c r="B10369" s="1">
        <v>42</v>
      </c>
      <c r="C10369" s="1">
        <v>171742.91</v>
      </c>
      <c r="D10369" s="1">
        <v>167597.38</v>
      </c>
      <c r="E10369" s="1">
        <v>339340.29</v>
      </c>
    </row>
    <row r="10370" spans="1:5" hidden="1">
      <c r="A10370" s="1">
        <v>2014</v>
      </c>
      <c r="B10370" s="1">
        <v>43</v>
      </c>
      <c r="C10370" s="1">
        <v>174804.32</v>
      </c>
      <c r="D10370" s="1">
        <v>169715.02</v>
      </c>
      <c r="E10370" s="1">
        <v>344519.34</v>
      </c>
    </row>
    <row r="10371" spans="1:5" hidden="1">
      <c r="A10371" s="1">
        <v>2014</v>
      </c>
      <c r="B10371" s="1">
        <v>44</v>
      </c>
      <c r="C10371" s="1">
        <v>166009.64000000001</v>
      </c>
      <c r="D10371" s="1">
        <v>161049.63</v>
      </c>
      <c r="E10371" s="1">
        <v>327059.27</v>
      </c>
    </row>
    <row r="10372" spans="1:5" hidden="1">
      <c r="A10372" s="1">
        <v>2014</v>
      </c>
      <c r="B10372" s="1">
        <v>45</v>
      </c>
      <c r="C10372" s="1">
        <v>163227.04</v>
      </c>
      <c r="D10372" s="1">
        <v>158281.68</v>
      </c>
      <c r="E10372" s="1">
        <v>321508.71999999997</v>
      </c>
    </row>
    <row r="10373" spans="1:5" hidden="1">
      <c r="A10373" s="1">
        <v>2014</v>
      </c>
      <c r="B10373" s="1">
        <v>46</v>
      </c>
      <c r="C10373" s="1">
        <v>157139.12</v>
      </c>
      <c r="D10373" s="1">
        <v>152418.09</v>
      </c>
      <c r="E10373" s="1">
        <v>309557.21000000002</v>
      </c>
    </row>
    <row r="10374" spans="1:5" hidden="1">
      <c r="A10374" s="1">
        <v>2014</v>
      </c>
      <c r="B10374" s="1">
        <v>47</v>
      </c>
      <c r="C10374" s="1">
        <v>154895.76999999999</v>
      </c>
      <c r="D10374" s="1">
        <v>150599.01</v>
      </c>
      <c r="E10374" s="1">
        <v>305494.78000000003</v>
      </c>
    </row>
    <row r="10375" spans="1:5" hidden="1">
      <c r="A10375" s="1">
        <v>2014</v>
      </c>
      <c r="B10375" s="1">
        <v>48</v>
      </c>
      <c r="C10375" s="1">
        <v>153025.97</v>
      </c>
      <c r="D10375" s="1">
        <v>149054.12</v>
      </c>
      <c r="E10375" s="1">
        <v>302080.09000000003</v>
      </c>
    </row>
    <row r="10376" spans="1:5" hidden="1">
      <c r="A10376" s="1">
        <v>2014</v>
      </c>
      <c r="B10376" s="1">
        <v>49</v>
      </c>
      <c r="C10376" s="1">
        <v>154319.87</v>
      </c>
      <c r="D10376" s="1">
        <v>150429.79</v>
      </c>
      <c r="E10376" s="1">
        <v>304749.65999999997</v>
      </c>
    </row>
    <row r="10377" spans="1:5" hidden="1">
      <c r="A10377" s="1">
        <v>2014</v>
      </c>
      <c r="B10377" s="1">
        <v>50</v>
      </c>
      <c r="C10377" s="1">
        <v>157410.85</v>
      </c>
      <c r="D10377" s="1">
        <v>153630.92000000001</v>
      </c>
      <c r="E10377" s="1">
        <v>311041.77</v>
      </c>
    </row>
    <row r="10378" spans="1:5" hidden="1">
      <c r="A10378" s="1">
        <v>2014</v>
      </c>
      <c r="B10378" s="1">
        <v>51</v>
      </c>
      <c r="C10378" s="1">
        <v>159637.69</v>
      </c>
      <c r="D10378" s="1">
        <v>156002.46</v>
      </c>
      <c r="E10378" s="1">
        <v>315640.15000000002</v>
      </c>
    </row>
    <row r="10379" spans="1:5" hidden="1">
      <c r="A10379" s="1">
        <v>2014</v>
      </c>
      <c r="B10379" s="1">
        <v>52</v>
      </c>
      <c r="C10379" s="1">
        <v>159798.71</v>
      </c>
      <c r="D10379" s="1">
        <v>156283.92000000001</v>
      </c>
      <c r="E10379" s="1">
        <v>316082.62</v>
      </c>
    </row>
    <row r="10380" spans="1:5" hidden="1">
      <c r="A10380" s="1">
        <v>2014</v>
      </c>
      <c r="B10380" s="1">
        <v>53</v>
      </c>
      <c r="C10380" s="1">
        <v>157634.39000000001</v>
      </c>
      <c r="D10380" s="1">
        <v>153740.20000000001</v>
      </c>
      <c r="E10380" s="1">
        <v>311374.58</v>
      </c>
    </row>
    <row r="10381" spans="1:5" hidden="1">
      <c r="A10381" s="1">
        <v>2014</v>
      </c>
      <c r="B10381" s="1">
        <v>54</v>
      </c>
      <c r="C10381" s="1">
        <v>154195.97</v>
      </c>
      <c r="D10381" s="1">
        <v>149994.9</v>
      </c>
      <c r="E10381" s="1">
        <v>304190.87</v>
      </c>
    </row>
    <row r="10382" spans="1:5" hidden="1">
      <c r="A10382" s="1">
        <v>2014</v>
      </c>
      <c r="B10382" s="1">
        <v>55</v>
      </c>
      <c r="C10382" s="1">
        <v>150487.64000000001</v>
      </c>
      <c r="D10382" s="1">
        <v>146149.91</v>
      </c>
      <c r="E10382" s="1">
        <v>296637.56</v>
      </c>
    </row>
    <row r="10383" spans="1:5" hidden="1">
      <c r="A10383" s="1">
        <v>2014</v>
      </c>
      <c r="B10383" s="1">
        <v>56</v>
      </c>
      <c r="C10383" s="1">
        <v>147250.01</v>
      </c>
      <c r="D10383" s="1">
        <v>142705.07999999999</v>
      </c>
      <c r="E10383" s="1">
        <v>289955.09000000003</v>
      </c>
    </row>
    <row r="10384" spans="1:5" hidden="1">
      <c r="A10384" s="1">
        <v>2014</v>
      </c>
      <c r="B10384" s="1">
        <v>57</v>
      </c>
      <c r="C10384" s="1">
        <v>144072.17000000001</v>
      </c>
      <c r="D10384" s="1">
        <v>139753.16</v>
      </c>
      <c r="E10384" s="1">
        <v>283825.33</v>
      </c>
    </row>
    <row r="10385" spans="1:5" hidden="1">
      <c r="A10385" s="1">
        <v>2014</v>
      </c>
      <c r="B10385" s="1">
        <v>58</v>
      </c>
      <c r="C10385" s="1">
        <v>140803.03</v>
      </c>
      <c r="D10385" s="1">
        <v>136723.51</v>
      </c>
      <c r="E10385" s="1">
        <v>277526.53999999998</v>
      </c>
    </row>
    <row r="10386" spans="1:5" hidden="1">
      <c r="A10386" s="1">
        <v>2014</v>
      </c>
      <c r="B10386" s="1">
        <v>59</v>
      </c>
      <c r="C10386" s="1">
        <v>137228.01999999999</v>
      </c>
      <c r="D10386" s="1">
        <v>132365.14000000001</v>
      </c>
      <c r="E10386" s="1">
        <v>269593.15999999997</v>
      </c>
    </row>
    <row r="10387" spans="1:5" hidden="1">
      <c r="A10387" s="1">
        <v>2014</v>
      </c>
      <c r="B10387" s="1">
        <v>60</v>
      </c>
      <c r="C10387" s="1">
        <v>133994.09</v>
      </c>
      <c r="D10387" s="1">
        <v>128714.15</v>
      </c>
      <c r="E10387" s="1">
        <v>262708.24</v>
      </c>
    </row>
    <row r="10388" spans="1:5" hidden="1">
      <c r="A10388" s="1">
        <v>2014</v>
      </c>
      <c r="B10388" s="1">
        <v>61</v>
      </c>
      <c r="C10388" s="1">
        <v>131097.59</v>
      </c>
      <c r="D10388" s="1">
        <v>126481.31</v>
      </c>
      <c r="E10388" s="1">
        <v>257578.9</v>
      </c>
    </row>
    <row r="10389" spans="1:5" hidden="1">
      <c r="A10389" s="1">
        <v>2014</v>
      </c>
      <c r="B10389" s="1">
        <v>62</v>
      </c>
      <c r="C10389" s="1">
        <v>127940.24</v>
      </c>
      <c r="D10389" s="1">
        <v>124261.62</v>
      </c>
      <c r="E10389" s="1">
        <v>252201.85</v>
      </c>
    </row>
    <row r="10390" spans="1:5" hidden="1">
      <c r="A10390" s="1">
        <v>2014</v>
      </c>
      <c r="B10390" s="1">
        <v>63</v>
      </c>
      <c r="C10390" s="1">
        <v>125437.05</v>
      </c>
      <c r="D10390" s="1">
        <v>122312.63</v>
      </c>
      <c r="E10390" s="1">
        <v>247749.69</v>
      </c>
    </row>
    <row r="10391" spans="1:5" hidden="1">
      <c r="A10391" s="1">
        <v>2014</v>
      </c>
      <c r="B10391" s="1">
        <v>64</v>
      </c>
      <c r="C10391" s="1">
        <v>122676.58</v>
      </c>
      <c r="D10391" s="1">
        <v>120041.82</v>
      </c>
      <c r="E10391" s="1">
        <v>242718.4</v>
      </c>
    </row>
    <row r="10392" spans="1:5" hidden="1">
      <c r="A10392" s="1">
        <v>2014</v>
      </c>
      <c r="B10392" s="1">
        <v>65</v>
      </c>
      <c r="C10392" s="1">
        <v>119908.92</v>
      </c>
      <c r="D10392" s="1">
        <v>118076</v>
      </c>
      <c r="E10392" s="1">
        <v>237984.91</v>
      </c>
    </row>
    <row r="10393" spans="1:5" hidden="1">
      <c r="A10393" s="1">
        <v>2014</v>
      </c>
      <c r="B10393" s="1">
        <v>66</v>
      </c>
      <c r="C10393" s="1">
        <v>119966.66</v>
      </c>
      <c r="D10393" s="1">
        <v>118722.43</v>
      </c>
      <c r="E10393" s="1">
        <v>238689.09</v>
      </c>
    </row>
    <row r="10394" spans="1:5" hidden="1">
      <c r="A10394" s="1">
        <v>2014</v>
      </c>
      <c r="B10394" s="1">
        <v>67</v>
      </c>
      <c r="C10394" s="1">
        <v>116951.84</v>
      </c>
      <c r="D10394" s="1">
        <v>115926.75</v>
      </c>
      <c r="E10394" s="1">
        <v>232878.59</v>
      </c>
    </row>
    <row r="10395" spans="1:5" hidden="1">
      <c r="A10395" s="1">
        <v>2014</v>
      </c>
      <c r="B10395" s="1">
        <v>68</v>
      </c>
      <c r="C10395" s="1">
        <v>107132.61</v>
      </c>
      <c r="D10395" s="1">
        <v>105756.68</v>
      </c>
      <c r="E10395" s="1">
        <v>212889.29</v>
      </c>
    </row>
    <row r="10396" spans="1:5" hidden="1">
      <c r="A10396" s="1">
        <v>2014</v>
      </c>
      <c r="B10396" s="1">
        <v>69</v>
      </c>
      <c r="C10396" s="1">
        <v>98972.33</v>
      </c>
      <c r="D10396" s="1">
        <v>96831.65</v>
      </c>
      <c r="E10396" s="1">
        <v>195803.98</v>
      </c>
    </row>
    <row r="10397" spans="1:5" hidden="1">
      <c r="A10397" s="1">
        <v>2014</v>
      </c>
      <c r="B10397" s="1">
        <v>70</v>
      </c>
      <c r="C10397" s="1">
        <v>93282.39</v>
      </c>
      <c r="D10397" s="1">
        <v>90505.35</v>
      </c>
      <c r="E10397" s="1">
        <v>183787.74</v>
      </c>
    </row>
    <row r="10398" spans="1:5" hidden="1">
      <c r="A10398" s="1">
        <v>2014</v>
      </c>
      <c r="B10398" s="1">
        <v>71</v>
      </c>
      <c r="C10398" s="1">
        <v>87027.86</v>
      </c>
      <c r="D10398" s="1">
        <v>84038.18</v>
      </c>
      <c r="E10398" s="1">
        <v>171066.04</v>
      </c>
    </row>
    <row r="10399" spans="1:5" hidden="1">
      <c r="A10399" s="1">
        <v>2014</v>
      </c>
      <c r="B10399" s="1">
        <v>72</v>
      </c>
      <c r="C10399" s="1">
        <v>82455.73</v>
      </c>
      <c r="D10399" s="1">
        <v>79270.83</v>
      </c>
      <c r="E10399" s="1">
        <v>161726.56</v>
      </c>
    </row>
    <row r="10400" spans="1:5" hidden="1">
      <c r="A10400" s="1">
        <v>2014</v>
      </c>
      <c r="B10400" s="1">
        <v>73</v>
      </c>
      <c r="C10400" s="1">
        <v>78492.479999999996</v>
      </c>
      <c r="D10400" s="1">
        <v>74786.11</v>
      </c>
      <c r="E10400" s="1">
        <v>153278.57999999999</v>
      </c>
    </row>
    <row r="10401" spans="1:5" hidden="1">
      <c r="A10401" s="1">
        <v>2014</v>
      </c>
      <c r="B10401" s="1">
        <v>74</v>
      </c>
      <c r="C10401" s="1">
        <v>74680.86</v>
      </c>
      <c r="D10401" s="1">
        <v>70192.31</v>
      </c>
      <c r="E10401" s="1">
        <v>144873.17000000001</v>
      </c>
    </row>
    <row r="10402" spans="1:5" hidden="1">
      <c r="A10402" s="1">
        <v>2014</v>
      </c>
      <c r="B10402" s="1">
        <v>75</v>
      </c>
      <c r="C10402" s="1">
        <v>71213.3</v>
      </c>
      <c r="D10402" s="1">
        <v>65908.89</v>
      </c>
      <c r="E10402" s="1">
        <v>137122.19</v>
      </c>
    </row>
    <row r="10403" spans="1:5" hidden="1">
      <c r="A10403" s="1">
        <v>2014</v>
      </c>
      <c r="B10403" s="1">
        <v>76</v>
      </c>
      <c r="C10403" s="1">
        <v>67637.98</v>
      </c>
      <c r="D10403" s="1">
        <v>61630.74</v>
      </c>
      <c r="E10403" s="1">
        <v>129268.72</v>
      </c>
    </row>
    <row r="10404" spans="1:5" hidden="1">
      <c r="A10404" s="1">
        <v>2014</v>
      </c>
      <c r="B10404" s="1">
        <v>77</v>
      </c>
      <c r="C10404" s="1">
        <v>64520.05</v>
      </c>
      <c r="D10404" s="1">
        <v>57651.6</v>
      </c>
      <c r="E10404" s="1">
        <v>122171.66</v>
      </c>
    </row>
    <row r="10405" spans="1:5" hidden="1">
      <c r="A10405" s="1">
        <v>2014</v>
      </c>
      <c r="B10405" s="1">
        <v>78</v>
      </c>
      <c r="C10405" s="1">
        <v>61245.11</v>
      </c>
      <c r="D10405" s="1">
        <v>53162.93</v>
      </c>
      <c r="E10405" s="1">
        <v>114408.05</v>
      </c>
    </row>
    <row r="10406" spans="1:5" hidden="1">
      <c r="A10406" s="1">
        <v>2014</v>
      </c>
      <c r="B10406" s="1">
        <v>79</v>
      </c>
      <c r="C10406" s="1">
        <v>57524.08</v>
      </c>
      <c r="D10406" s="1">
        <v>48634.79</v>
      </c>
      <c r="E10406" s="1">
        <v>106158.86</v>
      </c>
    </row>
    <row r="10407" spans="1:5" hidden="1">
      <c r="A10407" s="1">
        <v>2014</v>
      </c>
      <c r="B10407" s="1">
        <v>80</v>
      </c>
      <c r="C10407" s="1">
        <v>54238.75</v>
      </c>
      <c r="D10407" s="1">
        <v>44891.63</v>
      </c>
      <c r="E10407" s="1">
        <v>99130.37</v>
      </c>
    </row>
    <row r="10408" spans="1:5" hidden="1">
      <c r="A10408" s="1">
        <v>2014</v>
      </c>
      <c r="B10408" s="1">
        <v>81</v>
      </c>
      <c r="C10408" s="1">
        <v>51818.68</v>
      </c>
      <c r="D10408" s="1">
        <v>41705.599999999999</v>
      </c>
      <c r="E10408" s="1">
        <v>93524.28</v>
      </c>
    </row>
    <row r="10409" spans="1:5" hidden="1">
      <c r="A10409" s="1">
        <v>2014</v>
      </c>
      <c r="B10409" s="1">
        <v>82</v>
      </c>
      <c r="C10409" s="1">
        <v>49347.69</v>
      </c>
      <c r="D10409" s="1">
        <v>38800.639999999999</v>
      </c>
      <c r="E10409" s="1">
        <v>88148.33</v>
      </c>
    </row>
    <row r="10410" spans="1:5" hidden="1">
      <c r="A10410" s="1">
        <v>2014</v>
      </c>
      <c r="B10410" s="1">
        <v>83</v>
      </c>
      <c r="C10410" s="1">
        <v>48037.53</v>
      </c>
      <c r="D10410" s="1">
        <v>36722.07</v>
      </c>
      <c r="E10410" s="1">
        <v>84759.6</v>
      </c>
    </row>
    <row r="10411" spans="1:5" hidden="1">
      <c r="A10411" s="1">
        <v>2014</v>
      </c>
      <c r="B10411" s="1">
        <v>84</v>
      </c>
      <c r="C10411" s="1">
        <v>45510.49</v>
      </c>
      <c r="D10411" s="1">
        <v>33518.080000000002</v>
      </c>
      <c r="E10411" s="1">
        <v>79028.570000000007</v>
      </c>
    </row>
    <row r="10412" spans="1:5" hidden="1">
      <c r="A10412" s="1">
        <v>2014</v>
      </c>
      <c r="B10412" s="1">
        <v>85</v>
      </c>
      <c r="C10412" s="1">
        <v>42063.88</v>
      </c>
      <c r="D10412" s="1">
        <v>29990.11</v>
      </c>
      <c r="E10412" s="1">
        <v>72053.990000000005</v>
      </c>
    </row>
    <row r="10413" spans="1:5" hidden="1">
      <c r="A10413" s="1">
        <v>2014</v>
      </c>
      <c r="B10413" s="1">
        <v>86</v>
      </c>
      <c r="C10413" s="1">
        <v>38969.89</v>
      </c>
      <c r="D10413" s="1">
        <v>26599.33</v>
      </c>
      <c r="E10413" s="1">
        <v>65569.23</v>
      </c>
    </row>
    <row r="10414" spans="1:5" hidden="1">
      <c r="A10414" s="1">
        <v>2014</v>
      </c>
      <c r="B10414" s="1">
        <v>87</v>
      </c>
      <c r="C10414" s="1">
        <v>35416.94</v>
      </c>
      <c r="D10414" s="1">
        <v>22498.44</v>
      </c>
      <c r="E10414" s="1">
        <v>57915.37</v>
      </c>
    </row>
    <row r="10415" spans="1:5" hidden="1">
      <c r="A10415" s="1">
        <v>2014</v>
      </c>
      <c r="B10415" s="1">
        <v>88</v>
      </c>
      <c r="C10415" s="1">
        <v>32115.03</v>
      </c>
      <c r="D10415" s="1">
        <v>18972.86</v>
      </c>
      <c r="E10415" s="1">
        <v>51087.89</v>
      </c>
    </row>
    <row r="10416" spans="1:5" hidden="1">
      <c r="A10416" s="1">
        <v>2014</v>
      </c>
      <c r="B10416" s="1">
        <v>89</v>
      </c>
      <c r="C10416" s="1">
        <v>28100.12</v>
      </c>
      <c r="D10416" s="1">
        <v>15588.77</v>
      </c>
      <c r="E10416" s="1">
        <v>43688.89</v>
      </c>
    </row>
    <row r="10417" spans="1:5" hidden="1">
      <c r="A10417" s="1">
        <v>2014</v>
      </c>
      <c r="B10417" s="1">
        <v>90</v>
      </c>
      <c r="C10417" s="1">
        <v>24054.28</v>
      </c>
      <c r="D10417" s="1">
        <v>12397.3</v>
      </c>
      <c r="E10417" s="1">
        <v>36451.58</v>
      </c>
    </row>
    <row r="10418" spans="1:5" hidden="1">
      <c r="A10418" s="1">
        <v>2014</v>
      </c>
      <c r="B10418" s="1">
        <v>91</v>
      </c>
      <c r="C10418" s="1">
        <v>20371.939999999999</v>
      </c>
      <c r="D10418" s="1">
        <v>9759.9699999999993</v>
      </c>
      <c r="E10418" s="1">
        <v>30131.919999999998</v>
      </c>
    </row>
    <row r="10419" spans="1:5" hidden="1">
      <c r="A10419" s="1">
        <v>2014</v>
      </c>
      <c r="B10419" s="1">
        <v>92</v>
      </c>
      <c r="C10419" s="1">
        <v>16818.830000000002</v>
      </c>
      <c r="D10419" s="1">
        <v>7462.47</v>
      </c>
      <c r="E10419" s="1">
        <v>24281.3</v>
      </c>
    </row>
    <row r="10420" spans="1:5" hidden="1">
      <c r="A10420" s="1">
        <v>2014</v>
      </c>
      <c r="B10420" s="1">
        <v>93</v>
      </c>
      <c r="C10420" s="1">
        <v>13499.19</v>
      </c>
      <c r="D10420" s="1">
        <v>5595.84</v>
      </c>
      <c r="E10420" s="1">
        <v>19095.03</v>
      </c>
    </row>
    <row r="10421" spans="1:5" hidden="1">
      <c r="A10421" s="1">
        <v>2014</v>
      </c>
      <c r="B10421" s="1">
        <v>94</v>
      </c>
      <c r="C10421" s="1">
        <v>9739.26</v>
      </c>
      <c r="D10421" s="1">
        <v>3848.36</v>
      </c>
      <c r="E10421" s="1">
        <v>13587.62</v>
      </c>
    </row>
    <row r="10422" spans="1:5" hidden="1">
      <c r="A10422" s="1">
        <v>2014</v>
      </c>
      <c r="B10422" s="1">
        <v>95</v>
      </c>
      <c r="C10422" s="1">
        <v>6786.62</v>
      </c>
      <c r="D10422" s="1">
        <v>2420.3000000000002</v>
      </c>
      <c r="E10422" s="1">
        <v>9206.92</v>
      </c>
    </row>
    <row r="10423" spans="1:5" hidden="1">
      <c r="A10423" s="1">
        <v>2014</v>
      </c>
      <c r="B10423" s="1">
        <v>96</v>
      </c>
      <c r="C10423" s="1">
        <v>5102.3900000000003</v>
      </c>
      <c r="D10423" s="1">
        <v>1636.34</v>
      </c>
      <c r="E10423" s="1">
        <v>6738.73</v>
      </c>
    </row>
    <row r="10424" spans="1:5" hidden="1">
      <c r="A10424" s="1">
        <v>2014</v>
      </c>
      <c r="B10424" s="1">
        <v>97</v>
      </c>
      <c r="C10424" s="1">
        <v>3795.84</v>
      </c>
      <c r="D10424" s="1">
        <v>1124.26</v>
      </c>
      <c r="E10424" s="1">
        <v>4920.1000000000004</v>
      </c>
    </row>
    <row r="10425" spans="1:5" hidden="1">
      <c r="A10425" s="1">
        <v>2014</v>
      </c>
      <c r="B10425" s="1">
        <v>98</v>
      </c>
      <c r="C10425" s="1">
        <v>2684.16</v>
      </c>
      <c r="D10425" s="1">
        <v>727.83</v>
      </c>
      <c r="E10425" s="1">
        <v>3411.98</v>
      </c>
    </row>
    <row r="10426" spans="1:5" hidden="1">
      <c r="A10426" s="1">
        <v>2014</v>
      </c>
      <c r="B10426" s="1">
        <v>99</v>
      </c>
      <c r="C10426" s="1">
        <v>1809.73</v>
      </c>
      <c r="D10426" s="1">
        <v>442.66</v>
      </c>
      <c r="E10426" s="1">
        <v>2252.39</v>
      </c>
    </row>
    <row r="10427" spans="1:5" hidden="1">
      <c r="A10427" s="1">
        <v>2014</v>
      </c>
      <c r="B10427" s="1">
        <v>100</v>
      </c>
      <c r="C10427" s="1">
        <v>1169.44</v>
      </c>
      <c r="D10427" s="1">
        <v>271.45999999999998</v>
      </c>
      <c r="E10427" s="1">
        <v>1440.9</v>
      </c>
    </row>
    <row r="10428" spans="1:5" hidden="1">
      <c r="A10428" s="1">
        <v>2014</v>
      </c>
      <c r="B10428" s="1">
        <v>101</v>
      </c>
      <c r="C10428" s="1">
        <v>715.11</v>
      </c>
      <c r="D10428" s="1">
        <v>152.61000000000001</v>
      </c>
      <c r="E10428" s="1">
        <v>867.72</v>
      </c>
    </row>
    <row r="10429" spans="1:5" hidden="1">
      <c r="A10429" s="1">
        <v>2014</v>
      </c>
      <c r="B10429" s="1">
        <v>102</v>
      </c>
      <c r="C10429" s="1">
        <v>415.47</v>
      </c>
      <c r="D10429" s="1">
        <v>82.1</v>
      </c>
      <c r="E10429" s="1">
        <v>497.58</v>
      </c>
    </row>
    <row r="10430" spans="1:5" hidden="1">
      <c r="A10430" s="1">
        <v>2014</v>
      </c>
      <c r="B10430" s="1">
        <v>103</v>
      </c>
      <c r="C10430" s="1">
        <v>233.08</v>
      </c>
      <c r="D10430" s="1">
        <v>42.26</v>
      </c>
      <c r="E10430" s="1">
        <v>275.33999999999997</v>
      </c>
    </row>
    <row r="10431" spans="1:5" hidden="1">
      <c r="A10431" s="1">
        <v>2014</v>
      </c>
      <c r="B10431" s="1">
        <v>104</v>
      </c>
      <c r="C10431" s="1">
        <v>126.63</v>
      </c>
      <c r="D10431" s="1">
        <v>22</v>
      </c>
      <c r="E10431" s="1">
        <v>148.63</v>
      </c>
    </row>
    <row r="10432" spans="1:5" hidden="1">
      <c r="A10432" s="1">
        <v>2014</v>
      </c>
      <c r="B10432" s="1">
        <v>105</v>
      </c>
      <c r="C10432" s="1">
        <v>66.06</v>
      </c>
      <c r="D10432" s="1">
        <v>11.05</v>
      </c>
      <c r="E10432" s="1">
        <v>77.11</v>
      </c>
    </row>
    <row r="10433" spans="1:5" hidden="1">
      <c r="A10433" s="1">
        <v>2014</v>
      </c>
      <c r="B10433" s="1">
        <v>106</v>
      </c>
      <c r="C10433" s="1">
        <v>32.770000000000003</v>
      </c>
      <c r="D10433" s="1">
        <v>5.01</v>
      </c>
      <c r="E10433" s="1">
        <v>37.78</v>
      </c>
    </row>
    <row r="10434" spans="1:5" hidden="1">
      <c r="A10434" s="1">
        <v>2014</v>
      </c>
      <c r="B10434" s="1">
        <v>107</v>
      </c>
      <c r="C10434" s="1">
        <v>15.66</v>
      </c>
      <c r="D10434" s="1">
        <v>2</v>
      </c>
      <c r="E10434" s="1">
        <v>17.66</v>
      </c>
    </row>
    <row r="10435" spans="1:5" hidden="1">
      <c r="A10435" s="1">
        <v>2014</v>
      </c>
      <c r="B10435" s="1">
        <v>108</v>
      </c>
      <c r="C10435" s="1">
        <v>7.37</v>
      </c>
      <c r="D10435" s="1">
        <v>0.64</v>
      </c>
      <c r="E10435" s="1">
        <v>8.01</v>
      </c>
    </row>
    <row r="10436" spans="1:5" hidden="1">
      <c r="A10436" s="1">
        <v>2014</v>
      </c>
      <c r="B10436" s="1">
        <v>109</v>
      </c>
      <c r="C10436" s="1">
        <v>3.03</v>
      </c>
      <c r="D10436" s="1">
        <v>0.04</v>
      </c>
      <c r="E10436" s="1">
        <v>3.08</v>
      </c>
    </row>
    <row r="10437" spans="1:5" hidden="1">
      <c r="A10437" s="1">
        <v>2014</v>
      </c>
      <c r="B10437" s="1" t="s">
        <v>121</v>
      </c>
      <c r="C10437" s="1">
        <v>1.17</v>
      </c>
      <c r="D10437" s="1">
        <v>0</v>
      </c>
      <c r="E10437" s="1">
        <v>1.17</v>
      </c>
    </row>
    <row r="10438" spans="1:5" hidden="1">
      <c r="A10438" s="1">
        <v>2015</v>
      </c>
      <c r="B10438" s="1">
        <v>0</v>
      </c>
      <c r="C10438" s="1">
        <v>151013.34</v>
      </c>
      <c r="D10438" s="1">
        <v>159389.79</v>
      </c>
      <c r="E10438" s="1">
        <v>310403.13</v>
      </c>
    </row>
    <row r="10439" spans="1:5" hidden="1">
      <c r="A10439" s="1">
        <v>2015</v>
      </c>
      <c r="B10439" s="1">
        <v>1</v>
      </c>
      <c r="C10439" s="1">
        <v>150650.9</v>
      </c>
      <c r="D10439" s="1">
        <v>158766.24</v>
      </c>
      <c r="E10439" s="1">
        <v>309417.13</v>
      </c>
    </row>
    <row r="10440" spans="1:5" hidden="1">
      <c r="A10440" s="1">
        <v>2015</v>
      </c>
      <c r="B10440" s="1">
        <v>2</v>
      </c>
      <c r="C10440" s="1">
        <v>152400.38</v>
      </c>
      <c r="D10440" s="1">
        <v>160886.68</v>
      </c>
      <c r="E10440" s="1">
        <v>313287.06</v>
      </c>
    </row>
    <row r="10441" spans="1:5" hidden="1">
      <c r="A10441" s="1">
        <v>2015</v>
      </c>
      <c r="B10441" s="1">
        <v>3</v>
      </c>
      <c r="C10441" s="1">
        <v>151060.93</v>
      </c>
      <c r="D10441" s="1">
        <v>159477.51</v>
      </c>
      <c r="E10441" s="1">
        <v>310538.44</v>
      </c>
    </row>
    <row r="10442" spans="1:5" hidden="1">
      <c r="A10442" s="1">
        <v>2015</v>
      </c>
      <c r="B10442" s="1">
        <v>4</v>
      </c>
      <c r="C10442" s="1">
        <v>151009.54999999999</v>
      </c>
      <c r="D10442" s="1">
        <v>159139.35</v>
      </c>
      <c r="E10442" s="1">
        <v>310148.90000000002</v>
      </c>
    </row>
    <row r="10443" spans="1:5" hidden="1">
      <c r="A10443" s="1">
        <v>2015</v>
      </c>
      <c r="B10443" s="1">
        <v>5</v>
      </c>
      <c r="C10443" s="1">
        <v>152818.60999999999</v>
      </c>
      <c r="D10443" s="1">
        <v>160994.42000000001</v>
      </c>
      <c r="E10443" s="1">
        <v>313813.03000000003</v>
      </c>
    </row>
    <row r="10444" spans="1:5" hidden="1">
      <c r="A10444" s="1">
        <v>2015</v>
      </c>
      <c r="B10444" s="1">
        <v>6</v>
      </c>
      <c r="C10444" s="1">
        <v>151222.32999999999</v>
      </c>
      <c r="D10444" s="1">
        <v>159374.54</v>
      </c>
      <c r="E10444" s="1">
        <v>310596.87</v>
      </c>
    </row>
    <row r="10445" spans="1:5" hidden="1">
      <c r="A10445" s="1">
        <v>2015</v>
      </c>
      <c r="B10445" s="1">
        <v>7</v>
      </c>
      <c r="C10445" s="1">
        <v>149740.38</v>
      </c>
      <c r="D10445" s="1">
        <v>157997.16</v>
      </c>
      <c r="E10445" s="1">
        <v>307737.53999999998</v>
      </c>
    </row>
    <row r="10446" spans="1:5" hidden="1">
      <c r="A10446" s="1">
        <v>2015</v>
      </c>
      <c r="B10446" s="1">
        <v>8</v>
      </c>
      <c r="C10446" s="1">
        <v>149573.63</v>
      </c>
      <c r="D10446" s="1">
        <v>157883.60999999999</v>
      </c>
      <c r="E10446" s="1">
        <v>307457.23</v>
      </c>
    </row>
    <row r="10447" spans="1:5" hidden="1">
      <c r="A10447" s="1">
        <v>2015</v>
      </c>
      <c r="B10447" s="1">
        <v>9</v>
      </c>
      <c r="C10447" s="1">
        <v>144318.62</v>
      </c>
      <c r="D10447" s="1">
        <v>152584.07999999999</v>
      </c>
      <c r="E10447" s="1">
        <v>296902.69</v>
      </c>
    </row>
    <row r="10448" spans="1:5" hidden="1">
      <c r="A10448" s="1">
        <v>2015</v>
      </c>
      <c r="B10448" s="1">
        <v>10</v>
      </c>
      <c r="C10448" s="1">
        <v>139535.25</v>
      </c>
      <c r="D10448" s="1">
        <v>147745.93</v>
      </c>
      <c r="E10448" s="1">
        <v>287281.18</v>
      </c>
    </row>
    <row r="10449" spans="1:5" hidden="1">
      <c r="A10449" s="1">
        <v>2015</v>
      </c>
      <c r="B10449" s="1">
        <v>11</v>
      </c>
      <c r="C10449" s="1">
        <v>137902.69</v>
      </c>
      <c r="D10449" s="1">
        <v>146029.9</v>
      </c>
      <c r="E10449" s="1">
        <v>283932.59000000003</v>
      </c>
    </row>
    <row r="10450" spans="1:5" hidden="1">
      <c r="A10450" s="1">
        <v>2015</v>
      </c>
      <c r="B10450" s="1">
        <v>12</v>
      </c>
      <c r="C10450" s="1">
        <v>135780.49</v>
      </c>
      <c r="D10450" s="1">
        <v>143184.38</v>
      </c>
      <c r="E10450" s="1">
        <v>278964.86</v>
      </c>
    </row>
    <row r="10451" spans="1:5" hidden="1">
      <c r="A10451" s="1">
        <v>2015</v>
      </c>
      <c r="B10451" s="1">
        <v>13</v>
      </c>
      <c r="C10451" s="1">
        <v>136448.76999999999</v>
      </c>
      <c r="D10451" s="1">
        <v>143596.72</v>
      </c>
      <c r="E10451" s="1">
        <v>280045.49</v>
      </c>
    </row>
    <row r="10452" spans="1:5" hidden="1">
      <c r="A10452" s="1">
        <v>2015</v>
      </c>
      <c r="B10452" s="1">
        <v>14</v>
      </c>
      <c r="C10452" s="1">
        <v>137478.47</v>
      </c>
      <c r="D10452" s="1">
        <v>144738.01</v>
      </c>
      <c r="E10452" s="1">
        <v>282216.48</v>
      </c>
    </row>
    <row r="10453" spans="1:5" hidden="1">
      <c r="A10453" s="1">
        <v>2015</v>
      </c>
      <c r="B10453" s="1">
        <v>15</v>
      </c>
      <c r="C10453" s="1">
        <v>139001.51999999999</v>
      </c>
      <c r="D10453" s="1">
        <v>146048.76</v>
      </c>
      <c r="E10453" s="1">
        <v>285050.28000000003</v>
      </c>
    </row>
    <row r="10454" spans="1:5" hidden="1">
      <c r="A10454" s="1">
        <v>2015</v>
      </c>
      <c r="B10454" s="1">
        <v>16</v>
      </c>
      <c r="C10454" s="1">
        <v>140134.9</v>
      </c>
      <c r="D10454" s="1">
        <v>147395.76999999999</v>
      </c>
      <c r="E10454" s="1">
        <v>287530.67</v>
      </c>
    </row>
    <row r="10455" spans="1:5" hidden="1">
      <c r="A10455" s="1">
        <v>2015</v>
      </c>
      <c r="B10455" s="1">
        <v>17</v>
      </c>
      <c r="C10455" s="1">
        <v>141411.06</v>
      </c>
      <c r="D10455" s="1">
        <v>148406.95000000001</v>
      </c>
      <c r="E10455" s="1">
        <v>289818.01</v>
      </c>
    </row>
    <row r="10456" spans="1:5" hidden="1">
      <c r="A10456" s="1">
        <v>2015</v>
      </c>
      <c r="B10456" s="1">
        <v>18</v>
      </c>
      <c r="C10456" s="1">
        <v>145980.1</v>
      </c>
      <c r="D10456" s="1">
        <v>152804.66</v>
      </c>
      <c r="E10456" s="1">
        <v>298784.77</v>
      </c>
    </row>
    <row r="10457" spans="1:5" hidden="1">
      <c r="A10457" s="1">
        <v>2015</v>
      </c>
      <c r="B10457" s="1">
        <v>19</v>
      </c>
      <c r="C10457" s="1">
        <v>150700.56</v>
      </c>
      <c r="D10457" s="1">
        <v>158631</v>
      </c>
      <c r="E10457" s="1">
        <v>309331.56</v>
      </c>
    </row>
    <row r="10458" spans="1:5" hidden="1">
      <c r="A10458" s="1">
        <v>2015</v>
      </c>
      <c r="B10458" s="1">
        <v>20</v>
      </c>
      <c r="C10458" s="1">
        <v>157191.01</v>
      </c>
      <c r="D10458" s="1">
        <v>166128.88</v>
      </c>
      <c r="E10458" s="1">
        <v>323319.89</v>
      </c>
    </row>
    <row r="10459" spans="1:5" hidden="1">
      <c r="A10459" s="1">
        <v>2015</v>
      </c>
      <c r="B10459" s="1">
        <v>21</v>
      </c>
      <c r="C10459" s="1">
        <v>159378.42000000001</v>
      </c>
      <c r="D10459" s="1">
        <v>167847.95</v>
      </c>
      <c r="E10459" s="1">
        <v>327226.37</v>
      </c>
    </row>
    <row r="10460" spans="1:5" hidden="1">
      <c r="A10460" s="1">
        <v>2015</v>
      </c>
      <c r="B10460" s="1">
        <v>22</v>
      </c>
      <c r="C10460" s="1">
        <v>161857.48000000001</v>
      </c>
      <c r="D10460" s="1">
        <v>169372.7</v>
      </c>
      <c r="E10460" s="1">
        <v>331230.18</v>
      </c>
    </row>
    <row r="10461" spans="1:5" hidden="1">
      <c r="A10461" s="1">
        <v>2015</v>
      </c>
      <c r="B10461" s="1">
        <v>23</v>
      </c>
      <c r="C10461" s="1">
        <v>168529.67</v>
      </c>
      <c r="D10461" s="1">
        <v>174379.62</v>
      </c>
      <c r="E10461" s="1">
        <v>342909.29</v>
      </c>
    </row>
    <row r="10462" spans="1:5" hidden="1">
      <c r="A10462" s="1">
        <v>2015</v>
      </c>
      <c r="B10462" s="1">
        <v>24</v>
      </c>
      <c r="C10462" s="1">
        <v>174581.91</v>
      </c>
      <c r="D10462" s="1">
        <v>179739.86</v>
      </c>
      <c r="E10462" s="1">
        <v>354321.78</v>
      </c>
    </row>
    <row r="10463" spans="1:5" hidden="1">
      <c r="A10463" s="1">
        <v>2015</v>
      </c>
      <c r="B10463" s="1">
        <v>25</v>
      </c>
      <c r="C10463" s="1">
        <v>177531.32</v>
      </c>
      <c r="D10463" s="1">
        <v>181357.66</v>
      </c>
      <c r="E10463" s="1">
        <v>358888.99</v>
      </c>
    </row>
    <row r="10464" spans="1:5" hidden="1">
      <c r="A10464" s="1">
        <v>2015</v>
      </c>
      <c r="B10464" s="1">
        <v>26</v>
      </c>
      <c r="C10464" s="1">
        <v>177206.01</v>
      </c>
      <c r="D10464" s="1">
        <v>179307.04</v>
      </c>
      <c r="E10464" s="1">
        <v>356513.05</v>
      </c>
    </row>
    <row r="10465" spans="1:5" hidden="1">
      <c r="A10465" s="1">
        <v>2015</v>
      </c>
      <c r="B10465" s="1">
        <v>27</v>
      </c>
      <c r="C10465" s="1">
        <v>176603.64</v>
      </c>
      <c r="D10465" s="1">
        <v>177204.62</v>
      </c>
      <c r="E10465" s="1">
        <v>353808.27</v>
      </c>
    </row>
    <row r="10466" spans="1:5" hidden="1">
      <c r="A10466" s="1">
        <v>2015</v>
      </c>
      <c r="B10466" s="1">
        <v>28</v>
      </c>
      <c r="C10466" s="1">
        <v>178961.55</v>
      </c>
      <c r="D10466" s="1">
        <v>178655.72</v>
      </c>
      <c r="E10466" s="1">
        <v>357617.28</v>
      </c>
    </row>
    <row r="10467" spans="1:5" hidden="1">
      <c r="A10467" s="1">
        <v>2015</v>
      </c>
      <c r="B10467" s="1">
        <v>29</v>
      </c>
      <c r="C10467" s="1">
        <v>179339.45</v>
      </c>
      <c r="D10467" s="1">
        <v>178317.9</v>
      </c>
      <c r="E10467" s="1">
        <v>357657.34</v>
      </c>
    </row>
    <row r="10468" spans="1:5" hidden="1">
      <c r="A10468" s="1">
        <v>2015</v>
      </c>
      <c r="B10468" s="1">
        <v>30</v>
      </c>
      <c r="C10468" s="1">
        <v>180415.4</v>
      </c>
      <c r="D10468" s="1">
        <v>178900.16</v>
      </c>
      <c r="E10468" s="1">
        <v>359315.57</v>
      </c>
    </row>
    <row r="10469" spans="1:5" hidden="1">
      <c r="A10469" s="1">
        <v>2015</v>
      </c>
      <c r="B10469" s="1">
        <v>31</v>
      </c>
      <c r="C10469" s="1">
        <v>178461.11</v>
      </c>
      <c r="D10469" s="1">
        <v>177127.09</v>
      </c>
      <c r="E10469" s="1">
        <v>355588.2</v>
      </c>
    </row>
    <row r="10470" spans="1:5" hidden="1">
      <c r="A10470" s="1">
        <v>2015</v>
      </c>
      <c r="B10470" s="1">
        <v>32</v>
      </c>
      <c r="C10470" s="1">
        <v>177458.23</v>
      </c>
      <c r="D10470" s="1">
        <v>176811.71</v>
      </c>
      <c r="E10470" s="1">
        <v>354269.94</v>
      </c>
    </row>
    <row r="10471" spans="1:5" hidden="1">
      <c r="A10471" s="1">
        <v>2015</v>
      </c>
      <c r="B10471" s="1">
        <v>33</v>
      </c>
      <c r="C10471" s="1">
        <v>172514.13</v>
      </c>
      <c r="D10471" s="1">
        <v>172739.73</v>
      </c>
      <c r="E10471" s="1">
        <v>345253.86</v>
      </c>
    </row>
    <row r="10472" spans="1:5" hidden="1">
      <c r="A10472" s="1">
        <v>2015</v>
      </c>
      <c r="B10472" s="1">
        <v>34</v>
      </c>
      <c r="C10472" s="1">
        <v>168294.95</v>
      </c>
      <c r="D10472" s="1">
        <v>168626.26</v>
      </c>
      <c r="E10472" s="1">
        <v>336921.22</v>
      </c>
    </row>
    <row r="10473" spans="1:5" hidden="1">
      <c r="A10473" s="1">
        <v>2015</v>
      </c>
      <c r="B10473" s="1">
        <v>35</v>
      </c>
      <c r="C10473" s="1">
        <v>162557.69</v>
      </c>
      <c r="D10473" s="1">
        <v>162412.59</v>
      </c>
      <c r="E10473" s="1">
        <v>324970.28000000003</v>
      </c>
    </row>
    <row r="10474" spans="1:5" hidden="1">
      <c r="A10474" s="1">
        <v>2015</v>
      </c>
      <c r="B10474" s="1">
        <v>36</v>
      </c>
      <c r="C10474" s="1">
        <v>159141.57</v>
      </c>
      <c r="D10474" s="1">
        <v>158551.47</v>
      </c>
      <c r="E10474" s="1">
        <v>317693.05</v>
      </c>
    </row>
    <row r="10475" spans="1:5" hidden="1">
      <c r="A10475" s="1">
        <v>2015</v>
      </c>
      <c r="B10475" s="1">
        <v>37</v>
      </c>
      <c r="C10475" s="1">
        <v>156444.88</v>
      </c>
      <c r="D10475" s="1">
        <v>155658.10999999999</v>
      </c>
      <c r="E10475" s="1">
        <v>312102.99</v>
      </c>
    </row>
    <row r="10476" spans="1:5" hidden="1">
      <c r="A10476" s="1">
        <v>2015</v>
      </c>
      <c r="B10476" s="1">
        <v>38</v>
      </c>
      <c r="C10476" s="1">
        <v>155274.59</v>
      </c>
      <c r="D10476" s="1">
        <v>154661.22</v>
      </c>
      <c r="E10476" s="1">
        <v>309935.81</v>
      </c>
    </row>
    <row r="10477" spans="1:5" hidden="1">
      <c r="A10477" s="1">
        <v>2015</v>
      </c>
      <c r="B10477" s="1">
        <v>39</v>
      </c>
      <c r="C10477" s="1">
        <v>156161.9</v>
      </c>
      <c r="D10477" s="1">
        <v>155682.87</v>
      </c>
      <c r="E10477" s="1">
        <v>311844.76</v>
      </c>
    </row>
    <row r="10478" spans="1:5" hidden="1">
      <c r="A10478" s="1">
        <v>2015</v>
      </c>
      <c r="B10478" s="1">
        <v>40</v>
      </c>
      <c r="C10478" s="1">
        <v>158277.92000000001</v>
      </c>
      <c r="D10478" s="1">
        <v>157560.25</v>
      </c>
      <c r="E10478" s="1">
        <v>315838.17</v>
      </c>
    </row>
    <row r="10479" spans="1:5" hidden="1">
      <c r="A10479" s="1">
        <v>2015</v>
      </c>
      <c r="B10479" s="1">
        <v>41</v>
      </c>
      <c r="C10479" s="1">
        <v>161680.65</v>
      </c>
      <c r="D10479" s="1">
        <v>160201.24</v>
      </c>
      <c r="E10479" s="1">
        <v>321881.89</v>
      </c>
    </row>
    <row r="10480" spans="1:5" hidden="1">
      <c r="A10480" s="1">
        <v>2015</v>
      </c>
      <c r="B10480" s="1">
        <v>42</v>
      </c>
      <c r="C10480" s="1">
        <v>167221.21</v>
      </c>
      <c r="D10480" s="1">
        <v>164195.73000000001</v>
      </c>
      <c r="E10480" s="1">
        <v>331416.94</v>
      </c>
    </row>
    <row r="10481" spans="1:5" hidden="1">
      <c r="A10481" s="1">
        <v>2015</v>
      </c>
      <c r="B10481" s="1">
        <v>43</v>
      </c>
      <c r="C10481" s="1">
        <v>172434.48</v>
      </c>
      <c r="D10481" s="1">
        <v>167664.74</v>
      </c>
      <c r="E10481" s="1">
        <v>340099.23</v>
      </c>
    </row>
    <row r="10482" spans="1:5" hidden="1">
      <c r="A10482" s="1">
        <v>2015</v>
      </c>
      <c r="B10482" s="1">
        <v>44</v>
      </c>
      <c r="C10482" s="1">
        <v>175367.17</v>
      </c>
      <c r="D10482" s="1">
        <v>169494.87</v>
      </c>
      <c r="E10482" s="1">
        <v>344862.04</v>
      </c>
    </row>
    <row r="10483" spans="1:5" hidden="1">
      <c r="A10483" s="1">
        <v>2015</v>
      </c>
      <c r="B10483" s="1">
        <v>45</v>
      </c>
      <c r="C10483" s="1">
        <v>166403.67000000001</v>
      </c>
      <c r="D10483" s="1">
        <v>160637.82</v>
      </c>
      <c r="E10483" s="1">
        <v>327041.5</v>
      </c>
    </row>
    <row r="10484" spans="1:5" hidden="1">
      <c r="A10484" s="1">
        <v>2015</v>
      </c>
      <c r="B10484" s="1">
        <v>46</v>
      </c>
      <c r="C10484" s="1">
        <v>163672.31</v>
      </c>
      <c r="D10484" s="1">
        <v>157750.34</v>
      </c>
      <c r="E10484" s="1">
        <v>321422.65000000002</v>
      </c>
    </row>
    <row r="10485" spans="1:5" hidden="1">
      <c r="A10485" s="1">
        <v>2015</v>
      </c>
      <c r="B10485" s="1">
        <v>47</v>
      </c>
      <c r="C10485" s="1">
        <v>157597.72</v>
      </c>
      <c r="D10485" s="1">
        <v>151954.59</v>
      </c>
      <c r="E10485" s="1">
        <v>309552.31</v>
      </c>
    </row>
    <row r="10486" spans="1:5" hidden="1">
      <c r="A10486" s="1">
        <v>2015</v>
      </c>
      <c r="B10486" s="1">
        <v>48</v>
      </c>
      <c r="C10486" s="1">
        <v>155264.59</v>
      </c>
      <c r="D10486" s="1">
        <v>150165.18</v>
      </c>
      <c r="E10486" s="1">
        <v>305429.77</v>
      </c>
    </row>
    <row r="10487" spans="1:5" hidden="1">
      <c r="A10487" s="1">
        <v>2015</v>
      </c>
      <c r="B10487" s="1">
        <v>49</v>
      </c>
      <c r="C10487" s="1">
        <v>153375.62</v>
      </c>
      <c r="D10487" s="1">
        <v>148659.59</v>
      </c>
      <c r="E10487" s="1">
        <v>302035.20000000001</v>
      </c>
    </row>
    <row r="10488" spans="1:5" hidden="1">
      <c r="A10488" s="1">
        <v>2015</v>
      </c>
      <c r="B10488" s="1">
        <v>50</v>
      </c>
      <c r="C10488" s="1">
        <v>154471.15</v>
      </c>
      <c r="D10488" s="1">
        <v>150051.07999999999</v>
      </c>
      <c r="E10488" s="1">
        <v>304522.23999999999</v>
      </c>
    </row>
    <row r="10489" spans="1:5" hidden="1">
      <c r="A10489" s="1">
        <v>2015</v>
      </c>
      <c r="B10489" s="1">
        <v>51</v>
      </c>
      <c r="C10489" s="1">
        <v>157555.09</v>
      </c>
      <c r="D10489" s="1">
        <v>153337.22</v>
      </c>
      <c r="E10489" s="1">
        <v>310892.32</v>
      </c>
    </row>
    <row r="10490" spans="1:5" hidden="1">
      <c r="A10490" s="1">
        <v>2015</v>
      </c>
      <c r="B10490" s="1">
        <v>52</v>
      </c>
      <c r="C10490" s="1">
        <v>159756.72</v>
      </c>
      <c r="D10490" s="1">
        <v>155732.34</v>
      </c>
      <c r="E10490" s="1">
        <v>315489.06</v>
      </c>
    </row>
    <row r="10491" spans="1:5" hidden="1">
      <c r="A10491" s="1">
        <v>2015</v>
      </c>
      <c r="B10491" s="1">
        <v>53</v>
      </c>
      <c r="C10491" s="1">
        <v>159738.96</v>
      </c>
      <c r="D10491" s="1">
        <v>155846.43</v>
      </c>
      <c r="E10491" s="1">
        <v>315585.39</v>
      </c>
    </row>
    <row r="10492" spans="1:5" hidden="1">
      <c r="A10492" s="1">
        <v>2015</v>
      </c>
      <c r="B10492" s="1">
        <v>54</v>
      </c>
      <c r="C10492" s="1">
        <v>157517.95000000001</v>
      </c>
      <c r="D10492" s="1">
        <v>153186.69</v>
      </c>
      <c r="E10492" s="1">
        <v>310704.64000000001</v>
      </c>
    </row>
    <row r="10493" spans="1:5" hidden="1">
      <c r="A10493" s="1">
        <v>2015</v>
      </c>
      <c r="B10493" s="1">
        <v>55</v>
      </c>
      <c r="C10493" s="1">
        <v>154062.37</v>
      </c>
      <c r="D10493" s="1">
        <v>149205.82999999999</v>
      </c>
      <c r="E10493" s="1">
        <v>303268.2</v>
      </c>
    </row>
    <row r="10494" spans="1:5" hidden="1">
      <c r="A10494" s="1">
        <v>2015</v>
      </c>
      <c r="B10494" s="1">
        <v>56</v>
      </c>
      <c r="C10494" s="1">
        <v>150244.15</v>
      </c>
      <c r="D10494" s="1">
        <v>145259.29</v>
      </c>
      <c r="E10494" s="1">
        <v>295503.43</v>
      </c>
    </row>
    <row r="10495" spans="1:5" hidden="1">
      <c r="A10495" s="1">
        <v>2015</v>
      </c>
      <c r="B10495" s="1">
        <v>57</v>
      </c>
      <c r="C10495" s="1">
        <v>147063.69</v>
      </c>
      <c r="D10495" s="1">
        <v>141765.57</v>
      </c>
      <c r="E10495" s="1">
        <v>288829.26</v>
      </c>
    </row>
    <row r="10496" spans="1:5" hidden="1">
      <c r="A10496" s="1">
        <v>2015</v>
      </c>
      <c r="B10496" s="1">
        <v>58</v>
      </c>
      <c r="C10496" s="1">
        <v>143841.39000000001</v>
      </c>
      <c r="D10496" s="1">
        <v>138776.51</v>
      </c>
      <c r="E10496" s="1">
        <v>282617.90000000002</v>
      </c>
    </row>
    <row r="10497" spans="1:5" hidden="1">
      <c r="A10497" s="1">
        <v>2015</v>
      </c>
      <c r="B10497" s="1">
        <v>59</v>
      </c>
      <c r="C10497" s="1">
        <v>140466.97</v>
      </c>
      <c r="D10497" s="1">
        <v>135589.01999999999</v>
      </c>
      <c r="E10497" s="1">
        <v>276055.98</v>
      </c>
    </row>
    <row r="10498" spans="1:5" hidden="1">
      <c r="A10498" s="1">
        <v>2015</v>
      </c>
      <c r="B10498" s="1">
        <v>60</v>
      </c>
      <c r="C10498" s="1">
        <v>136868.32999999999</v>
      </c>
      <c r="D10498" s="1">
        <v>131161.62</v>
      </c>
      <c r="E10498" s="1">
        <v>268029.94</v>
      </c>
    </row>
    <row r="10499" spans="1:5" hidden="1">
      <c r="A10499" s="1">
        <v>2015</v>
      </c>
      <c r="B10499" s="1">
        <v>61</v>
      </c>
      <c r="C10499" s="1">
        <v>133629.24</v>
      </c>
      <c r="D10499" s="1">
        <v>127550.14</v>
      </c>
      <c r="E10499" s="1">
        <v>261179.38</v>
      </c>
    </row>
    <row r="10500" spans="1:5" hidden="1">
      <c r="A10500" s="1">
        <v>2015</v>
      </c>
      <c r="B10500" s="1">
        <v>62</v>
      </c>
      <c r="C10500" s="1">
        <v>130750</v>
      </c>
      <c r="D10500" s="1">
        <v>125399.21</v>
      </c>
      <c r="E10500" s="1">
        <v>256149.21</v>
      </c>
    </row>
    <row r="10501" spans="1:5" hidden="1">
      <c r="A10501" s="1">
        <v>2015</v>
      </c>
      <c r="B10501" s="1">
        <v>63</v>
      </c>
      <c r="C10501" s="1">
        <v>127631.4</v>
      </c>
      <c r="D10501" s="1">
        <v>123419.86</v>
      </c>
      <c r="E10501" s="1">
        <v>251051.26</v>
      </c>
    </row>
    <row r="10502" spans="1:5" hidden="1">
      <c r="A10502" s="1">
        <v>2015</v>
      </c>
      <c r="B10502" s="1">
        <v>64</v>
      </c>
      <c r="C10502" s="1">
        <v>125209.2</v>
      </c>
      <c r="D10502" s="1">
        <v>121574.29</v>
      </c>
      <c r="E10502" s="1">
        <v>246783.49</v>
      </c>
    </row>
    <row r="10503" spans="1:5" hidden="1">
      <c r="A10503" s="1">
        <v>2015</v>
      </c>
      <c r="B10503" s="1">
        <v>65</v>
      </c>
      <c r="C10503" s="1">
        <v>122335.36</v>
      </c>
      <c r="D10503" s="1">
        <v>119110.88</v>
      </c>
      <c r="E10503" s="1">
        <v>241446.24</v>
      </c>
    </row>
    <row r="10504" spans="1:5" hidden="1">
      <c r="A10504" s="1">
        <v>2015</v>
      </c>
      <c r="B10504" s="1">
        <v>66</v>
      </c>
      <c r="C10504" s="1">
        <v>119511.09</v>
      </c>
      <c r="D10504" s="1">
        <v>117078.04</v>
      </c>
      <c r="E10504" s="1">
        <v>236589.12</v>
      </c>
    </row>
    <row r="10505" spans="1:5" hidden="1">
      <c r="A10505" s="1">
        <v>2015</v>
      </c>
      <c r="B10505" s="1">
        <v>67</v>
      </c>
      <c r="C10505" s="1">
        <v>119309.09</v>
      </c>
      <c r="D10505" s="1">
        <v>117639.16</v>
      </c>
      <c r="E10505" s="1">
        <v>236948.25</v>
      </c>
    </row>
    <row r="10506" spans="1:5" hidden="1">
      <c r="A10506" s="1">
        <v>2015</v>
      </c>
      <c r="B10506" s="1">
        <v>68</v>
      </c>
      <c r="C10506" s="1">
        <v>116097.15</v>
      </c>
      <c r="D10506" s="1">
        <v>114668.55</v>
      </c>
      <c r="E10506" s="1">
        <v>230765.7</v>
      </c>
    </row>
    <row r="10507" spans="1:5" hidden="1">
      <c r="A10507" s="1">
        <v>2015</v>
      </c>
      <c r="B10507" s="1">
        <v>69</v>
      </c>
      <c r="C10507" s="1">
        <v>106072.53</v>
      </c>
      <c r="D10507" s="1">
        <v>104329.76</v>
      </c>
      <c r="E10507" s="1">
        <v>210402.29</v>
      </c>
    </row>
    <row r="10508" spans="1:5" hidden="1">
      <c r="A10508" s="1">
        <v>2015</v>
      </c>
      <c r="B10508" s="1">
        <v>70</v>
      </c>
      <c r="C10508" s="1">
        <v>97809.35</v>
      </c>
      <c r="D10508" s="1">
        <v>95347.33</v>
      </c>
      <c r="E10508" s="1">
        <v>193156.68</v>
      </c>
    </row>
    <row r="10509" spans="1:5" hidden="1">
      <c r="A10509" s="1">
        <v>2015</v>
      </c>
      <c r="B10509" s="1">
        <v>71</v>
      </c>
      <c r="C10509" s="1">
        <v>92025.74</v>
      </c>
      <c r="D10509" s="1">
        <v>88887.73</v>
      </c>
      <c r="E10509" s="1">
        <v>180913.46</v>
      </c>
    </row>
    <row r="10510" spans="1:5" hidden="1">
      <c r="A10510" s="1">
        <v>2015</v>
      </c>
      <c r="B10510" s="1">
        <v>72</v>
      </c>
      <c r="C10510" s="1">
        <v>85828.57</v>
      </c>
      <c r="D10510" s="1">
        <v>82370.539999999994</v>
      </c>
      <c r="E10510" s="1">
        <v>168199.11</v>
      </c>
    </row>
    <row r="10511" spans="1:5" hidden="1">
      <c r="A10511" s="1">
        <v>2015</v>
      </c>
      <c r="B10511" s="1">
        <v>73</v>
      </c>
      <c r="C10511" s="1">
        <v>81316.490000000005</v>
      </c>
      <c r="D10511" s="1">
        <v>77551.48</v>
      </c>
      <c r="E10511" s="1">
        <v>158867.97</v>
      </c>
    </row>
    <row r="10512" spans="1:5" hidden="1">
      <c r="A10512" s="1">
        <v>2015</v>
      </c>
      <c r="B10512" s="1">
        <v>74</v>
      </c>
      <c r="C10512" s="1">
        <v>77397.710000000006</v>
      </c>
      <c r="D10512" s="1">
        <v>72918.39</v>
      </c>
      <c r="E10512" s="1">
        <v>150316.1</v>
      </c>
    </row>
    <row r="10513" spans="1:5" hidden="1">
      <c r="A10513" s="1">
        <v>2015</v>
      </c>
      <c r="B10513" s="1">
        <v>75</v>
      </c>
      <c r="C10513" s="1">
        <v>73546.14</v>
      </c>
      <c r="D10513" s="1">
        <v>68226.59</v>
      </c>
      <c r="E10513" s="1">
        <v>141772.73000000001</v>
      </c>
    </row>
    <row r="10514" spans="1:5" hidden="1">
      <c r="A10514" s="1">
        <v>2015</v>
      </c>
      <c r="B10514" s="1">
        <v>76</v>
      </c>
      <c r="C10514" s="1">
        <v>69956.3</v>
      </c>
      <c r="D10514" s="1">
        <v>63804.04</v>
      </c>
      <c r="E10514" s="1">
        <v>133760.32999999999</v>
      </c>
    </row>
    <row r="10515" spans="1:5" hidden="1">
      <c r="A10515" s="1">
        <v>2015</v>
      </c>
      <c r="B10515" s="1">
        <v>77</v>
      </c>
      <c r="C10515" s="1">
        <v>66353.63</v>
      </c>
      <c r="D10515" s="1">
        <v>59494.09</v>
      </c>
      <c r="E10515" s="1">
        <v>125847.72</v>
      </c>
    </row>
    <row r="10516" spans="1:5" hidden="1">
      <c r="A10516" s="1">
        <v>2015</v>
      </c>
      <c r="B10516" s="1">
        <v>78</v>
      </c>
      <c r="C10516" s="1">
        <v>63078.2</v>
      </c>
      <c r="D10516" s="1">
        <v>55380.63</v>
      </c>
      <c r="E10516" s="1">
        <v>118458.83</v>
      </c>
    </row>
    <row r="10517" spans="1:5" hidden="1">
      <c r="A10517" s="1">
        <v>2015</v>
      </c>
      <c r="B10517" s="1">
        <v>79</v>
      </c>
      <c r="C10517" s="1">
        <v>59588.49</v>
      </c>
      <c r="D10517" s="1">
        <v>50955.99</v>
      </c>
      <c r="E10517" s="1">
        <v>110544.48</v>
      </c>
    </row>
    <row r="10518" spans="1:5" hidden="1">
      <c r="A10518" s="1">
        <v>2015</v>
      </c>
      <c r="B10518" s="1">
        <v>80</v>
      </c>
      <c r="C10518" s="1">
        <v>55574.59</v>
      </c>
      <c r="D10518" s="1">
        <v>46396.71</v>
      </c>
      <c r="E10518" s="1">
        <v>101971.3</v>
      </c>
    </row>
    <row r="10519" spans="1:5" hidden="1">
      <c r="A10519" s="1">
        <v>2015</v>
      </c>
      <c r="B10519" s="1">
        <v>81</v>
      </c>
      <c r="C10519" s="1">
        <v>52220.17</v>
      </c>
      <c r="D10519" s="1">
        <v>42548.61</v>
      </c>
      <c r="E10519" s="1">
        <v>94768.77</v>
      </c>
    </row>
    <row r="10520" spans="1:5" hidden="1">
      <c r="A10520" s="1">
        <v>2015</v>
      </c>
      <c r="B10520" s="1">
        <v>82</v>
      </c>
      <c r="C10520" s="1">
        <v>49643.26</v>
      </c>
      <c r="D10520" s="1">
        <v>39211.11</v>
      </c>
      <c r="E10520" s="1">
        <v>88854.37</v>
      </c>
    </row>
    <row r="10521" spans="1:5" hidden="1">
      <c r="A10521" s="1">
        <v>2015</v>
      </c>
      <c r="B10521" s="1">
        <v>83</v>
      </c>
      <c r="C10521" s="1">
        <v>47036.78</v>
      </c>
      <c r="D10521" s="1">
        <v>36253.519999999997</v>
      </c>
      <c r="E10521" s="1">
        <v>83290.3</v>
      </c>
    </row>
    <row r="10522" spans="1:5" hidden="1">
      <c r="A10522" s="1">
        <v>2015</v>
      </c>
      <c r="B10522" s="1">
        <v>84</v>
      </c>
      <c r="C10522" s="1">
        <v>45484.45</v>
      </c>
      <c r="D10522" s="1">
        <v>34056.080000000002</v>
      </c>
      <c r="E10522" s="1">
        <v>79540.53</v>
      </c>
    </row>
    <row r="10523" spans="1:5" hidden="1">
      <c r="A10523" s="1">
        <v>2015</v>
      </c>
      <c r="B10523" s="1">
        <v>85</v>
      </c>
      <c r="C10523" s="1">
        <v>42744.41</v>
      </c>
      <c r="D10523" s="1">
        <v>30725.919999999998</v>
      </c>
      <c r="E10523" s="1">
        <v>73470.33</v>
      </c>
    </row>
    <row r="10524" spans="1:5" hidden="1">
      <c r="A10524" s="1">
        <v>2015</v>
      </c>
      <c r="B10524" s="1">
        <v>86</v>
      </c>
      <c r="C10524" s="1">
        <v>39107.96</v>
      </c>
      <c r="D10524" s="1">
        <v>27184.78</v>
      </c>
      <c r="E10524" s="1">
        <v>66292.740000000005</v>
      </c>
    </row>
    <row r="10525" spans="1:5" hidden="1">
      <c r="A10525" s="1">
        <v>2015</v>
      </c>
      <c r="B10525" s="1">
        <v>87</v>
      </c>
      <c r="C10525" s="1">
        <v>35814.29</v>
      </c>
      <c r="D10525" s="1">
        <v>23831.52</v>
      </c>
      <c r="E10525" s="1">
        <v>59645.8</v>
      </c>
    </row>
    <row r="10526" spans="1:5" hidden="1">
      <c r="A10526" s="1">
        <v>2015</v>
      </c>
      <c r="B10526" s="1">
        <v>88</v>
      </c>
      <c r="C10526" s="1">
        <v>32235.83</v>
      </c>
      <c r="D10526" s="1">
        <v>19784.939999999999</v>
      </c>
      <c r="E10526" s="1">
        <v>52020.77</v>
      </c>
    </row>
    <row r="10527" spans="1:5" hidden="1">
      <c r="A10527" s="1">
        <v>2015</v>
      </c>
      <c r="B10527" s="1">
        <v>89</v>
      </c>
      <c r="C10527" s="1">
        <v>28808.92</v>
      </c>
      <c r="D10527" s="1">
        <v>16447.72</v>
      </c>
      <c r="E10527" s="1">
        <v>45256.639999999999</v>
      </c>
    </row>
    <row r="10528" spans="1:5" hidden="1">
      <c r="A10528" s="1">
        <v>2015</v>
      </c>
      <c r="B10528" s="1">
        <v>90</v>
      </c>
      <c r="C10528" s="1">
        <v>24801.35</v>
      </c>
      <c r="D10528" s="1">
        <v>13244.64</v>
      </c>
      <c r="E10528" s="1">
        <v>38045.99</v>
      </c>
    </row>
    <row r="10529" spans="1:5" hidden="1">
      <c r="A10529" s="1">
        <v>2015</v>
      </c>
      <c r="B10529" s="1">
        <v>91</v>
      </c>
      <c r="C10529" s="1">
        <v>20772</v>
      </c>
      <c r="D10529" s="1">
        <v>10342.85</v>
      </c>
      <c r="E10529" s="1">
        <v>31114.85</v>
      </c>
    </row>
    <row r="10530" spans="1:5" hidden="1">
      <c r="A10530" s="1">
        <v>2015</v>
      </c>
      <c r="B10530" s="1">
        <v>92</v>
      </c>
      <c r="C10530" s="1">
        <v>17228.669999999998</v>
      </c>
      <c r="D10530" s="1">
        <v>7951.05</v>
      </c>
      <c r="E10530" s="1">
        <v>25179.71</v>
      </c>
    </row>
    <row r="10531" spans="1:5" hidden="1">
      <c r="A10531" s="1">
        <v>2015</v>
      </c>
      <c r="B10531" s="1">
        <v>93</v>
      </c>
      <c r="C10531" s="1">
        <v>13935.9</v>
      </c>
      <c r="D10531" s="1">
        <v>5891.04</v>
      </c>
      <c r="E10531" s="1">
        <v>19826.95</v>
      </c>
    </row>
    <row r="10532" spans="1:5" hidden="1">
      <c r="A10532" s="1">
        <v>2015</v>
      </c>
      <c r="B10532" s="1">
        <v>94</v>
      </c>
      <c r="C10532" s="1">
        <v>10936.77</v>
      </c>
      <c r="D10532" s="1">
        <v>4331.6099999999997</v>
      </c>
      <c r="E10532" s="1">
        <v>15268.38</v>
      </c>
    </row>
    <row r="10533" spans="1:5" hidden="1">
      <c r="A10533" s="1">
        <v>2015</v>
      </c>
      <c r="B10533" s="1">
        <v>95</v>
      </c>
      <c r="C10533" s="1">
        <v>7684.03</v>
      </c>
      <c r="D10533" s="1">
        <v>2918.3</v>
      </c>
      <c r="E10533" s="1">
        <v>10602.34</v>
      </c>
    </row>
    <row r="10534" spans="1:5" hidden="1">
      <c r="A10534" s="1">
        <v>2015</v>
      </c>
      <c r="B10534" s="1">
        <v>96</v>
      </c>
      <c r="C10534" s="1">
        <v>5141.2299999999996</v>
      </c>
      <c r="D10534" s="1">
        <v>1752.44</v>
      </c>
      <c r="E10534" s="1">
        <v>6893.67</v>
      </c>
    </row>
    <row r="10535" spans="1:5" hidden="1">
      <c r="A10535" s="1">
        <v>2015</v>
      </c>
      <c r="B10535" s="1">
        <v>97</v>
      </c>
      <c r="C10535" s="1">
        <v>3781.85</v>
      </c>
      <c r="D10535" s="1">
        <v>1136.97</v>
      </c>
      <c r="E10535" s="1">
        <v>4918.82</v>
      </c>
    </row>
    <row r="10536" spans="1:5" hidden="1">
      <c r="A10536" s="1">
        <v>2015</v>
      </c>
      <c r="B10536" s="1">
        <v>98</v>
      </c>
      <c r="C10536" s="1">
        <v>2762.15</v>
      </c>
      <c r="D10536" s="1">
        <v>757.07</v>
      </c>
      <c r="E10536" s="1">
        <v>3519.22</v>
      </c>
    </row>
    <row r="10537" spans="1:5" hidden="1">
      <c r="A10537" s="1">
        <v>2015</v>
      </c>
      <c r="B10537" s="1">
        <v>99</v>
      </c>
      <c r="C10537" s="1">
        <v>1881.8</v>
      </c>
      <c r="D10537" s="1">
        <v>482.48</v>
      </c>
      <c r="E10537" s="1">
        <v>2364.2800000000002</v>
      </c>
    </row>
    <row r="10538" spans="1:5" hidden="1">
      <c r="A10538" s="1">
        <v>2015</v>
      </c>
      <c r="B10538" s="1">
        <v>100</v>
      </c>
      <c r="C10538" s="1">
        <v>1213.1099999999999</v>
      </c>
      <c r="D10538" s="1">
        <v>287.36</v>
      </c>
      <c r="E10538" s="1">
        <v>1500.47</v>
      </c>
    </row>
    <row r="10539" spans="1:5" hidden="1">
      <c r="A10539" s="1">
        <v>2015</v>
      </c>
      <c r="B10539" s="1">
        <v>101</v>
      </c>
      <c r="C10539" s="1">
        <v>738.24</v>
      </c>
      <c r="D10539" s="1">
        <v>164.85</v>
      </c>
      <c r="E10539" s="1">
        <v>903.09</v>
      </c>
    </row>
    <row r="10540" spans="1:5" hidden="1">
      <c r="A10540" s="1">
        <v>2015</v>
      </c>
      <c r="B10540" s="1">
        <v>102</v>
      </c>
      <c r="C10540" s="1">
        <v>433.73</v>
      </c>
      <c r="D10540" s="1">
        <v>88.59</v>
      </c>
      <c r="E10540" s="1">
        <v>522.30999999999995</v>
      </c>
    </row>
    <row r="10541" spans="1:5" hidden="1">
      <c r="A10541" s="1">
        <v>2015</v>
      </c>
      <c r="B10541" s="1">
        <v>103</v>
      </c>
      <c r="C10541" s="1">
        <v>242.27</v>
      </c>
      <c r="D10541" s="1">
        <v>45.81</v>
      </c>
      <c r="E10541" s="1">
        <v>288.08</v>
      </c>
    </row>
    <row r="10542" spans="1:5" hidden="1">
      <c r="A10542" s="1">
        <v>2015</v>
      </c>
      <c r="B10542" s="1">
        <v>104</v>
      </c>
      <c r="C10542" s="1">
        <v>130.72999999999999</v>
      </c>
      <c r="D10542" s="1">
        <v>22.55</v>
      </c>
      <c r="E10542" s="1">
        <v>153.28</v>
      </c>
    </row>
    <row r="10543" spans="1:5" hidden="1">
      <c r="A10543" s="1">
        <v>2015</v>
      </c>
      <c r="B10543" s="1">
        <v>105</v>
      </c>
      <c r="C10543" s="1">
        <v>68.5</v>
      </c>
      <c r="D10543" s="1">
        <v>11.2</v>
      </c>
      <c r="E10543" s="1">
        <v>79.7</v>
      </c>
    </row>
    <row r="10544" spans="1:5" hidden="1">
      <c r="A10544" s="1">
        <v>2015</v>
      </c>
      <c r="B10544" s="1">
        <v>106</v>
      </c>
      <c r="C10544" s="1">
        <v>34.43</v>
      </c>
      <c r="D10544" s="1">
        <v>5.34</v>
      </c>
      <c r="E10544" s="1">
        <v>39.770000000000003</v>
      </c>
    </row>
    <row r="10545" spans="1:5" hidden="1">
      <c r="A10545" s="1">
        <v>2015</v>
      </c>
      <c r="B10545" s="1">
        <v>107</v>
      </c>
      <c r="C10545" s="1">
        <v>16.34</v>
      </c>
      <c r="D10545" s="1">
        <v>2.2000000000000002</v>
      </c>
      <c r="E10545" s="1">
        <v>18.53</v>
      </c>
    </row>
    <row r="10546" spans="1:5" hidden="1">
      <c r="A10546" s="1">
        <v>2015</v>
      </c>
      <c r="B10546" s="1">
        <v>108</v>
      </c>
      <c r="C10546" s="1">
        <v>7.44</v>
      </c>
      <c r="D10546" s="1">
        <v>0.67</v>
      </c>
      <c r="E10546" s="1">
        <v>8.1199999999999992</v>
      </c>
    </row>
    <row r="10547" spans="1:5" hidden="1">
      <c r="A10547" s="1">
        <v>2015</v>
      </c>
      <c r="B10547" s="1">
        <v>109</v>
      </c>
      <c r="C10547" s="1">
        <v>3.28</v>
      </c>
      <c r="D10547" s="1">
        <v>0.04</v>
      </c>
      <c r="E10547" s="1">
        <v>3.32</v>
      </c>
    </row>
    <row r="10548" spans="1:5" hidden="1">
      <c r="A10548" s="1">
        <v>2015</v>
      </c>
      <c r="B10548" s="1" t="s">
        <v>121</v>
      </c>
      <c r="C10548" s="1">
        <v>1.26</v>
      </c>
      <c r="D10548" s="1">
        <v>0</v>
      </c>
      <c r="E10548" s="1">
        <v>1.26</v>
      </c>
    </row>
    <row r="10549" spans="1:5" hidden="1">
      <c r="A10549" s="1">
        <v>2016</v>
      </c>
      <c r="B10549" s="1">
        <v>0</v>
      </c>
      <c r="C10549" s="1">
        <v>152773.76999999999</v>
      </c>
      <c r="D10549" s="1">
        <v>161698.59</v>
      </c>
      <c r="E10549" s="1">
        <v>314472.36</v>
      </c>
    </row>
    <row r="10550" spans="1:5" hidden="1">
      <c r="A10550" s="1">
        <v>2016</v>
      </c>
      <c r="B10550" s="1">
        <v>1</v>
      </c>
      <c r="C10550" s="1">
        <v>152185.14000000001</v>
      </c>
      <c r="D10550" s="1">
        <v>160470.48000000001</v>
      </c>
      <c r="E10550" s="1">
        <v>312655.62</v>
      </c>
    </row>
    <row r="10551" spans="1:5" hidden="1">
      <c r="A10551" s="1">
        <v>2016</v>
      </c>
      <c r="B10551" s="1">
        <v>2</v>
      </c>
      <c r="C10551" s="1">
        <v>151967.01</v>
      </c>
      <c r="D10551" s="1">
        <v>160193.57999999999</v>
      </c>
      <c r="E10551" s="1">
        <v>312160.59000000003</v>
      </c>
    </row>
    <row r="10552" spans="1:5" hidden="1">
      <c r="A10552" s="1">
        <v>2016</v>
      </c>
      <c r="B10552" s="1">
        <v>3</v>
      </c>
      <c r="C10552" s="1">
        <v>153865.91</v>
      </c>
      <c r="D10552" s="1">
        <v>162328.10999999999</v>
      </c>
      <c r="E10552" s="1">
        <v>316194.02</v>
      </c>
    </row>
    <row r="10553" spans="1:5" hidden="1">
      <c r="A10553" s="1">
        <v>2016</v>
      </c>
      <c r="B10553" s="1">
        <v>4</v>
      </c>
      <c r="C10553" s="1">
        <v>152624.95000000001</v>
      </c>
      <c r="D10553" s="1">
        <v>161111.81</v>
      </c>
      <c r="E10553" s="1">
        <v>313736.76</v>
      </c>
    </row>
    <row r="10554" spans="1:5" hidden="1">
      <c r="A10554" s="1">
        <v>2016</v>
      </c>
      <c r="B10554" s="1">
        <v>5</v>
      </c>
      <c r="C10554" s="1">
        <v>153128.84</v>
      </c>
      <c r="D10554" s="1">
        <v>161382.16</v>
      </c>
      <c r="E10554" s="1">
        <v>314511</v>
      </c>
    </row>
    <row r="10555" spans="1:5" hidden="1">
      <c r="A10555" s="1">
        <v>2016</v>
      </c>
      <c r="B10555" s="1">
        <v>6</v>
      </c>
      <c r="C10555" s="1">
        <v>154585.98000000001</v>
      </c>
      <c r="D10555" s="1">
        <v>162716.72</v>
      </c>
      <c r="E10555" s="1">
        <v>317302.7</v>
      </c>
    </row>
    <row r="10556" spans="1:5" hidden="1">
      <c r="A10556" s="1">
        <v>2016</v>
      </c>
      <c r="B10556" s="1">
        <v>7</v>
      </c>
      <c r="C10556" s="1">
        <v>152758.41</v>
      </c>
      <c r="D10556" s="1">
        <v>160997.43</v>
      </c>
      <c r="E10556" s="1">
        <v>313755.84999999998</v>
      </c>
    </row>
    <row r="10557" spans="1:5" hidden="1">
      <c r="A10557" s="1">
        <v>2016</v>
      </c>
      <c r="B10557" s="1">
        <v>8</v>
      </c>
      <c r="C10557" s="1">
        <v>151454.85999999999</v>
      </c>
      <c r="D10557" s="1">
        <v>159724.01999999999</v>
      </c>
      <c r="E10557" s="1">
        <v>311178.88</v>
      </c>
    </row>
    <row r="10558" spans="1:5" hidden="1">
      <c r="A10558" s="1">
        <v>2016</v>
      </c>
      <c r="B10558" s="1">
        <v>9</v>
      </c>
      <c r="C10558" s="1">
        <v>151017.17000000001</v>
      </c>
      <c r="D10558" s="1">
        <v>159472.92000000001</v>
      </c>
      <c r="E10558" s="1">
        <v>310490.08</v>
      </c>
    </row>
    <row r="10559" spans="1:5" hidden="1">
      <c r="A10559" s="1">
        <v>2016</v>
      </c>
      <c r="B10559" s="1">
        <v>10</v>
      </c>
      <c r="C10559" s="1">
        <v>145194.72</v>
      </c>
      <c r="D10559" s="1">
        <v>153528.03</v>
      </c>
      <c r="E10559" s="1">
        <v>298722.74</v>
      </c>
    </row>
    <row r="10560" spans="1:5" hidden="1">
      <c r="A10560" s="1">
        <v>2016</v>
      </c>
      <c r="B10560" s="1">
        <v>11</v>
      </c>
      <c r="C10560" s="1">
        <v>140168.04</v>
      </c>
      <c r="D10560" s="1">
        <v>148534.43</v>
      </c>
      <c r="E10560" s="1">
        <v>288702.46000000002</v>
      </c>
    </row>
    <row r="10561" spans="1:5" hidden="1">
      <c r="A10561" s="1">
        <v>2016</v>
      </c>
      <c r="B10561" s="1">
        <v>12</v>
      </c>
      <c r="C10561" s="1">
        <v>138591.76999999999</v>
      </c>
      <c r="D10561" s="1">
        <v>146973.07</v>
      </c>
      <c r="E10561" s="1">
        <v>285564.84000000003</v>
      </c>
    </row>
    <row r="10562" spans="1:5" hidden="1">
      <c r="A10562" s="1">
        <v>2016</v>
      </c>
      <c r="B10562" s="1">
        <v>13</v>
      </c>
      <c r="C10562" s="1">
        <v>136460.16</v>
      </c>
      <c r="D10562" s="1">
        <v>143924.76999999999</v>
      </c>
      <c r="E10562" s="1">
        <v>280384.93</v>
      </c>
    </row>
    <row r="10563" spans="1:5" hidden="1">
      <c r="A10563" s="1">
        <v>2016</v>
      </c>
      <c r="B10563" s="1">
        <v>14</v>
      </c>
      <c r="C10563" s="1">
        <v>137268.32999999999</v>
      </c>
      <c r="D10563" s="1">
        <v>144489.09</v>
      </c>
      <c r="E10563" s="1">
        <v>281757.42</v>
      </c>
    </row>
    <row r="10564" spans="1:5" hidden="1">
      <c r="A10564" s="1">
        <v>2016</v>
      </c>
      <c r="B10564" s="1">
        <v>15</v>
      </c>
      <c r="C10564" s="1">
        <v>138799.4</v>
      </c>
      <c r="D10564" s="1">
        <v>146152.29999999999</v>
      </c>
      <c r="E10564" s="1">
        <v>284951.71000000002</v>
      </c>
    </row>
    <row r="10565" spans="1:5" hidden="1">
      <c r="A10565" s="1">
        <v>2016</v>
      </c>
      <c r="B10565" s="1">
        <v>16</v>
      </c>
      <c r="C10565" s="1">
        <v>140733.26</v>
      </c>
      <c r="D10565" s="1">
        <v>147917.01999999999</v>
      </c>
      <c r="E10565" s="1">
        <v>288650.28000000003</v>
      </c>
    </row>
    <row r="10566" spans="1:5" hidden="1">
      <c r="A10566" s="1">
        <v>2016</v>
      </c>
      <c r="B10566" s="1">
        <v>17</v>
      </c>
      <c r="C10566" s="1">
        <v>142319.42000000001</v>
      </c>
      <c r="D10566" s="1">
        <v>149500.6</v>
      </c>
      <c r="E10566" s="1">
        <v>291820.01</v>
      </c>
    </row>
    <row r="10567" spans="1:5" hidden="1">
      <c r="A10567" s="1">
        <v>2016</v>
      </c>
      <c r="B10567" s="1">
        <v>18</v>
      </c>
      <c r="C10567" s="1">
        <v>145925.47</v>
      </c>
      <c r="D10567" s="1">
        <v>153081.41</v>
      </c>
      <c r="E10567" s="1">
        <v>299006.88</v>
      </c>
    </row>
    <row r="10568" spans="1:5" hidden="1">
      <c r="A10568" s="1">
        <v>2016</v>
      </c>
      <c r="B10568" s="1">
        <v>19</v>
      </c>
      <c r="C10568" s="1">
        <v>152302.35999999999</v>
      </c>
      <c r="D10568" s="1">
        <v>159839.67999999999</v>
      </c>
      <c r="E10568" s="1">
        <v>312142.03000000003</v>
      </c>
    </row>
    <row r="10569" spans="1:5" hidden="1">
      <c r="A10569" s="1">
        <v>2016</v>
      </c>
      <c r="B10569" s="1">
        <v>20</v>
      </c>
      <c r="C10569" s="1">
        <v>156105.84</v>
      </c>
      <c r="D10569" s="1">
        <v>164289.35</v>
      </c>
      <c r="E10569" s="1">
        <v>320395.19</v>
      </c>
    </row>
    <row r="10570" spans="1:5" hidden="1">
      <c r="A10570" s="1">
        <v>2016</v>
      </c>
      <c r="B10570" s="1">
        <v>21</v>
      </c>
      <c r="C10570" s="1">
        <v>162015.32999999999</v>
      </c>
      <c r="D10570" s="1">
        <v>170666.76</v>
      </c>
      <c r="E10570" s="1">
        <v>332682.09999999998</v>
      </c>
    </row>
    <row r="10571" spans="1:5" hidden="1">
      <c r="A10571" s="1">
        <v>2016</v>
      </c>
      <c r="B10571" s="1">
        <v>22</v>
      </c>
      <c r="C10571" s="1">
        <v>165144.79999999999</v>
      </c>
      <c r="D10571" s="1">
        <v>173181.14</v>
      </c>
      <c r="E10571" s="1">
        <v>338325.94</v>
      </c>
    </row>
    <row r="10572" spans="1:5" hidden="1">
      <c r="A10572" s="1">
        <v>2016</v>
      </c>
      <c r="B10572" s="1">
        <v>23</v>
      </c>
      <c r="C10572" s="1">
        <v>170427.68</v>
      </c>
      <c r="D10572" s="1">
        <v>176689.3</v>
      </c>
      <c r="E10572" s="1">
        <v>347116.98</v>
      </c>
    </row>
    <row r="10573" spans="1:5" hidden="1">
      <c r="A10573" s="1">
        <v>2016</v>
      </c>
      <c r="B10573" s="1">
        <v>24</v>
      </c>
      <c r="C10573" s="1">
        <v>174631.34</v>
      </c>
      <c r="D10573" s="1">
        <v>179806.02</v>
      </c>
      <c r="E10573" s="1">
        <v>354437.36</v>
      </c>
    </row>
    <row r="10574" spans="1:5" hidden="1">
      <c r="A10574" s="1">
        <v>2016</v>
      </c>
      <c r="B10574" s="1">
        <v>25</v>
      </c>
      <c r="C10574" s="1">
        <v>179441.1</v>
      </c>
      <c r="D10574" s="1">
        <v>183044.36</v>
      </c>
      <c r="E10574" s="1">
        <v>362485.46</v>
      </c>
    </row>
    <row r="10575" spans="1:5" hidden="1">
      <c r="A10575" s="1">
        <v>2016</v>
      </c>
      <c r="B10575" s="1">
        <v>26</v>
      </c>
      <c r="C10575" s="1">
        <v>182271.28</v>
      </c>
      <c r="D10575" s="1">
        <v>184035.93</v>
      </c>
      <c r="E10575" s="1">
        <v>366307.21</v>
      </c>
    </row>
    <row r="10576" spans="1:5" hidden="1">
      <c r="A10576" s="1">
        <v>2016</v>
      </c>
      <c r="B10576" s="1">
        <v>27</v>
      </c>
      <c r="C10576" s="1">
        <v>181687.26</v>
      </c>
      <c r="D10576" s="1">
        <v>181747.66</v>
      </c>
      <c r="E10576" s="1">
        <v>363434.93</v>
      </c>
    </row>
    <row r="10577" spans="1:5" hidden="1">
      <c r="A10577" s="1">
        <v>2016</v>
      </c>
      <c r="B10577" s="1">
        <v>28</v>
      </c>
      <c r="C10577" s="1">
        <v>180778.71</v>
      </c>
      <c r="D10577" s="1">
        <v>179618.62</v>
      </c>
      <c r="E10577" s="1">
        <v>360397.33</v>
      </c>
    </row>
    <row r="10578" spans="1:5" hidden="1">
      <c r="A10578" s="1">
        <v>2016</v>
      </c>
      <c r="B10578" s="1">
        <v>29</v>
      </c>
      <c r="C10578" s="1">
        <v>182632.81</v>
      </c>
      <c r="D10578" s="1">
        <v>180727.31</v>
      </c>
      <c r="E10578" s="1">
        <v>363360.12</v>
      </c>
    </row>
    <row r="10579" spans="1:5" hidden="1">
      <c r="A10579" s="1">
        <v>2016</v>
      </c>
      <c r="B10579" s="1">
        <v>30</v>
      </c>
      <c r="C10579" s="1">
        <v>182799.04</v>
      </c>
      <c r="D10579" s="1">
        <v>180322.57</v>
      </c>
      <c r="E10579" s="1">
        <v>363121.61</v>
      </c>
    </row>
    <row r="10580" spans="1:5" hidden="1">
      <c r="A10580" s="1">
        <v>2016</v>
      </c>
      <c r="B10580" s="1">
        <v>31</v>
      </c>
      <c r="C10580" s="1">
        <v>182929.67</v>
      </c>
      <c r="D10580" s="1">
        <v>180308.9</v>
      </c>
      <c r="E10580" s="1">
        <v>363238.57</v>
      </c>
    </row>
    <row r="10581" spans="1:5" hidden="1">
      <c r="A10581" s="1">
        <v>2016</v>
      </c>
      <c r="B10581" s="1">
        <v>32</v>
      </c>
      <c r="C10581" s="1">
        <v>180825.4</v>
      </c>
      <c r="D10581" s="1">
        <v>178543.42</v>
      </c>
      <c r="E10581" s="1">
        <v>359368.82</v>
      </c>
    </row>
    <row r="10582" spans="1:5" hidden="1">
      <c r="A10582" s="1">
        <v>2016</v>
      </c>
      <c r="B10582" s="1">
        <v>33</v>
      </c>
      <c r="C10582" s="1">
        <v>179604.13</v>
      </c>
      <c r="D10582" s="1">
        <v>178405.77</v>
      </c>
      <c r="E10582" s="1">
        <v>358009.9</v>
      </c>
    </row>
    <row r="10583" spans="1:5" hidden="1">
      <c r="A10583" s="1">
        <v>2016</v>
      </c>
      <c r="B10583" s="1">
        <v>34</v>
      </c>
      <c r="C10583" s="1">
        <v>174574.97</v>
      </c>
      <c r="D10583" s="1">
        <v>174220.84</v>
      </c>
      <c r="E10583" s="1">
        <v>348795.81</v>
      </c>
    </row>
    <row r="10584" spans="1:5" hidden="1">
      <c r="A10584" s="1">
        <v>2016</v>
      </c>
      <c r="B10584" s="1">
        <v>35</v>
      </c>
      <c r="C10584" s="1">
        <v>170061.99</v>
      </c>
      <c r="D10584" s="1">
        <v>169763.85</v>
      </c>
      <c r="E10584" s="1">
        <v>339825.84</v>
      </c>
    </row>
    <row r="10585" spans="1:5" hidden="1">
      <c r="A10585" s="1">
        <v>2016</v>
      </c>
      <c r="B10585" s="1">
        <v>36</v>
      </c>
      <c r="C10585" s="1">
        <v>163958.39000000001</v>
      </c>
      <c r="D10585" s="1">
        <v>163340.76</v>
      </c>
      <c r="E10585" s="1">
        <v>327299.15999999997</v>
      </c>
    </row>
    <row r="10586" spans="1:5" hidden="1">
      <c r="A10586" s="1">
        <v>2016</v>
      </c>
      <c r="B10586" s="1">
        <v>37</v>
      </c>
      <c r="C10586" s="1">
        <v>160393.44</v>
      </c>
      <c r="D10586" s="1">
        <v>159244.5</v>
      </c>
      <c r="E10586" s="1">
        <v>319637.94</v>
      </c>
    </row>
    <row r="10587" spans="1:5" hidden="1">
      <c r="A10587" s="1">
        <v>2016</v>
      </c>
      <c r="B10587" s="1">
        <v>38</v>
      </c>
      <c r="C10587" s="1">
        <v>157577.68</v>
      </c>
      <c r="D10587" s="1">
        <v>156420.34</v>
      </c>
      <c r="E10587" s="1">
        <v>313998.02</v>
      </c>
    </row>
    <row r="10588" spans="1:5" hidden="1">
      <c r="A10588" s="1">
        <v>2016</v>
      </c>
      <c r="B10588" s="1">
        <v>39</v>
      </c>
      <c r="C10588" s="1">
        <v>156332.48000000001</v>
      </c>
      <c r="D10588" s="1">
        <v>155445.65</v>
      </c>
      <c r="E10588" s="1">
        <v>311778.13</v>
      </c>
    </row>
    <row r="10589" spans="1:5" hidden="1">
      <c r="A10589" s="1">
        <v>2016</v>
      </c>
      <c r="B10589" s="1">
        <v>40</v>
      </c>
      <c r="C10589" s="1">
        <v>157220.94</v>
      </c>
      <c r="D10589" s="1">
        <v>156471.32</v>
      </c>
      <c r="E10589" s="1">
        <v>313692.26</v>
      </c>
    </row>
    <row r="10590" spans="1:5" hidden="1">
      <c r="A10590" s="1">
        <v>2016</v>
      </c>
      <c r="B10590" s="1">
        <v>41</v>
      </c>
      <c r="C10590" s="1">
        <v>159052.53</v>
      </c>
      <c r="D10590" s="1">
        <v>158182.21</v>
      </c>
      <c r="E10590" s="1">
        <v>317234.73</v>
      </c>
    </row>
    <row r="10591" spans="1:5" hidden="1">
      <c r="A10591" s="1">
        <v>2016</v>
      </c>
      <c r="B10591" s="1">
        <v>42</v>
      </c>
      <c r="C10591" s="1">
        <v>162585.76999999999</v>
      </c>
      <c r="D10591" s="1">
        <v>160777.04</v>
      </c>
      <c r="E10591" s="1">
        <v>323362.81</v>
      </c>
    </row>
    <row r="10592" spans="1:5" hidden="1">
      <c r="A10592" s="1">
        <v>2016</v>
      </c>
      <c r="B10592" s="1">
        <v>43</v>
      </c>
      <c r="C10592" s="1">
        <v>167951.24</v>
      </c>
      <c r="D10592" s="1">
        <v>164529.24</v>
      </c>
      <c r="E10592" s="1">
        <v>332480.48</v>
      </c>
    </row>
    <row r="10593" spans="1:5" hidden="1">
      <c r="A10593" s="1">
        <v>2016</v>
      </c>
      <c r="B10593" s="1">
        <v>44</v>
      </c>
      <c r="C10593" s="1">
        <v>173012.25</v>
      </c>
      <c r="D10593" s="1">
        <v>167811.38</v>
      </c>
      <c r="E10593" s="1">
        <v>340823.62</v>
      </c>
    </row>
    <row r="10594" spans="1:5" hidden="1">
      <c r="A10594" s="1">
        <v>2016</v>
      </c>
      <c r="B10594" s="1">
        <v>45</v>
      </c>
      <c r="C10594" s="1">
        <v>175920.45</v>
      </c>
      <c r="D10594" s="1">
        <v>169442.47</v>
      </c>
      <c r="E10594" s="1">
        <v>345362.92</v>
      </c>
    </row>
    <row r="10595" spans="1:5" hidden="1">
      <c r="A10595" s="1">
        <v>2016</v>
      </c>
      <c r="B10595" s="1">
        <v>46</v>
      </c>
      <c r="C10595" s="1">
        <v>166820.79</v>
      </c>
      <c r="D10595" s="1">
        <v>160415.26999999999</v>
      </c>
      <c r="E10595" s="1">
        <v>327236.06</v>
      </c>
    </row>
    <row r="10596" spans="1:5" hidden="1">
      <c r="A10596" s="1">
        <v>2016</v>
      </c>
      <c r="B10596" s="1">
        <v>47</v>
      </c>
      <c r="C10596" s="1">
        <v>164016.28</v>
      </c>
      <c r="D10596" s="1">
        <v>157478.59</v>
      </c>
      <c r="E10596" s="1">
        <v>321494.87</v>
      </c>
    </row>
    <row r="10597" spans="1:5" hidden="1">
      <c r="A10597" s="1">
        <v>2016</v>
      </c>
      <c r="B10597" s="1">
        <v>48</v>
      </c>
      <c r="C10597" s="1">
        <v>157936.64000000001</v>
      </c>
      <c r="D10597" s="1">
        <v>151705.59</v>
      </c>
      <c r="E10597" s="1">
        <v>309642.23</v>
      </c>
    </row>
    <row r="10598" spans="1:5" hidden="1">
      <c r="A10598" s="1">
        <v>2016</v>
      </c>
      <c r="B10598" s="1">
        <v>49</v>
      </c>
      <c r="C10598" s="1">
        <v>155516.13</v>
      </c>
      <c r="D10598" s="1">
        <v>149917.92000000001</v>
      </c>
      <c r="E10598" s="1">
        <v>305434.05</v>
      </c>
    </row>
    <row r="10599" spans="1:5" hidden="1">
      <c r="A10599" s="1">
        <v>2016</v>
      </c>
      <c r="B10599" s="1">
        <v>50</v>
      </c>
      <c r="C10599" s="1">
        <v>153502.56</v>
      </c>
      <c r="D10599" s="1">
        <v>148499.18</v>
      </c>
      <c r="E10599" s="1">
        <v>302001.74</v>
      </c>
    </row>
    <row r="10600" spans="1:5" hidden="1">
      <c r="A10600" s="1">
        <v>2016</v>
      </c>
      <c r="B10600" s="1">
        <v>51</v>
      </c>
      <c r="C10600" s="1">
        <v>154420.57999999999</v>
      </c>
      <c r="D10600" s="1">
        <v>149776.9</v>
      </c>
      <c r="E10600" s="1">
        <v>304197.48</v>
      </c>
    </row>
    <row r="10601" spans="1:5" hidden="1">
      <c r="A10601" s="1">
        <v>2016</v>
      </c>
      <c r="B10601" s="1">
        <v>52</v>
      </c>
      <c r="C10601" s="1">
        <v>157796.22</v>
      </c>
      <c r="D10601" s="1">
        <v>153241.10999999999</v>
      </c>
      <c r="E10601" s="1">
        <v>311037.32</v>
      </c>
    </row>
    <row r="10602" spans="1:5" hidden="1">
      <c r="A10602" s="1">
        <v>2016</v>
      </c>
      <c r="B10602" s="1">
        <v>53</v>
      </c>
      <c r="C10602" s="1">
        <v>159747.38</v>
      </c>
      <c r="D10602" s="1">
        <v>155485.12</v>
      </c>
      <c r="E10602" s="1">
        <v>315232.5</v>
      </c>
    </row>
    <row r="10603" spans="1:5" hidden="1">
      <c r="A10603" s="1">
        <v>2016</v>
      </c>
      <c r="B10603" s="1">
        <v>54</v>
      </c>
      <c r="C10603" s="1">
        <v>159684.56</v>
      </c>
      <c r="D10603" s="1">
        <v>155469.04</v>
      </c>
      <c r="E10603" s="1">
        <v>315153.59000000003</v>
      </c>
    </row>
    <row r="10604" spans="1:5" hidden="1">
      <c r="A10604" s="1">
        <v>2016</v>
      </c>
      <c r="B10604" s="1">
        <v>55</v>
      </c>
      <c r="C10604" s="1">
        <v>157495.37</v>
      </c>
      <c r="D10604" s="1">
        <v>152620.46</v>
      </c>
      <c r="E10604" s="1">
        <v>310115.83</v>
      </c>
    </row>
    <row r="10605" spans="1:5" hidden="1">
      <c r="A10605" s="1">
        <v>2016</v>
      </c>
      <c r="B10605" s="1">
        <v>56</v>
      </c>
      <c r="C10605" s="1">
        <v>153936.04999999999</v>
      </c>
      <c r="D10605" s="1">
        <v>148512.94</v>
      </c>
      <c r="E10605" s="1">
        <v>302448.99</v>
      </c>
    </row>
    <row r="10606" spans="1:5" hidden="1">
      <c r="A10606" s="1">
        <v>2016</v>
      </c>
      <c r="B10606" s="1">
        <v>57</v>
      </c>
      <c r="C10606" s="1">
        <v>150062.26</v>
      </c>
      <c r="D10606" s="1">
        <v>144391.09</v>
      </c>
      <c r="E10606" s="1">
        <v>294453.36</v>
      </c>
    </row>
    <row r="10607" spans="1:5" hidden="1">
      <c r="A10607" s="1">
        <v>2016</v>
      </c>
      <c r="B10607" s="1">
        <v>58</v>
      </c>
      <c r="C10607" s="1">
        <v>146970.29999999999</v>
      </c>
      <c r="D10607" s="1">
        <v>140973.51</v>
      </c>
      <c r="E10607" s="1">
        <v>287943.81</v>
      </c>
    </row>
    <row r="10608" spans="1:5" hidden="1">
      <c r="A10608" s="1">
        <v>2016</v>
      </c>
      <c r="B10608" s="1">
        <v>59</v>
      </c>
      <c r="C10608" s="1">
        <v>143637.54999999999</v>
      </c>
      <c r="D10608" s="1">
        <v>137887.91</v>
      </c>
      <c r="E10608" s="1">
        <v>281525.46000000002</v>
      </c>
    </row>
    <row r="10609" spans="1:5" hidden="1">
      <c r="A10609" s="1">
        <v>2016</v>
      </c>
      <c r="B10609" s="1">
        <v>60</v>
      </c>
      <c r="C10609" s="1">
        <v>140252.82999999999</v>
      </c>
      <c r="D10609" s="1">
        <v>134603.76999999999</v>
      </c>
      <c r="E10609" s="1">
        <v>274856.59999999998</v>
      </c>
    </row>
    <row r="10610" spans="1:5" hidden="1">
      <c r="A10610" s="1">
        <v>2016</v>
      </c>
      <c r="B10610" s="1">
        <v>61</v>
      </c>
      <c r="C10610" s="1">
        <v>136453.78</v>
      </c>
      <c r="D10610" s="1">
        <v>130062.39999999999</v>
      </c>
      <c r="E10610" s="1">
        <v>266516.18</v>
      </c>
    </row>
    <row r="10611" spans="1:5" hidden="1">
      <c r="A10611" s="1">
        <v>2016</v>
      </c>
      <c r="B10611" s="1">
        <v>62</v>
      </c>
      <c r="C10611" s="1">
        <v>133376.22</v>
      </c>
      <c r="D10611" s="1">
        <v>126490.19</v>
      </c>
      <c r="E10611" s="1">
        <v>259866.41</v>
      </c>
    </row>
    <row r="10612" spans="1:5" hidden="1">
      <c r="A10612" s="1">
        <v>2016</v>
      </c>
      <c r="B10612" s="1">
        <v>63</v>
      </c>
      <c r="C10612" s="1">
        <v>130420.92</v>
      </c>
      <c r="D10612" s="1">
        <v>124465.18</v>
      </c>
      <c r="E10612" s="1">
        <v>254886.1</v>
      </c>
    </row>
    <row r="10613" spans="1:5" hidden="1">
      <c r="A10613" s="1">
        <v>2016</v>
      </c>
      <c r="B10613" s="1">
        <v>64</v>
      </c>
      <c r="C10613" s="1">
        <v>127409.84</v>
      </c>
      <c r="D10613" s="1">
        <v>122668.12</v>
      </c>
      <c r="E10613" s="1">
        <v>250077.95</v>
      </c>
    </row>
    <row r="10614" spans="1:5" hidden="1">
      <c r="A10614" s="1">
        <v>2016</v>
      </c>
      <c r="B10614" s="1">
        <v>65</v>
      </c>
      <c r="C10614" s="1">
        <v>124952.31</v>
      </c>
      <c r="D10614" s="1">
        <v>120624.44</v>
      </c>
      <c r="E10614" s="1">
        <v>245576.74</v>
      </c>
    </row>
    <row r="10615" spans="1:5" hidden="1">
      <c r="A10615" s="1">
        <v>2016</v>
      </c>
      <c r="B10615" s="1">
        <v>66</v>
      </c>
      <c r="C10615" s="1">
        <v>121995.34</v>
      </c>
      <c r="D10615" s="1">
        <v>118114.94</v>
      </c>
      <c r="E10615" s="1">
        <v>240110.28</v>
      </c>
    </row>
    <row r="10616" spans="1:5" hidden="1">
      <c r="A10616" s="1">
        <v>2016</v>
      </c>
      <c r="B10616" s="1">
        <v>67</v>
      </c>
      <c r="C10616" s="1">
        <v>119037.54</v>
      </c>
      <c r="D10616" s="1">
        <v>116061.47</v>
      </c>
      <c r="E10616" s="1">
        <v>235099.01</v>
      </c>
    </row>
    <row r="10617" spans="1:5" hidden="1">
      <c r="A10617" s="1">
        <v>2016</v>
      </c>
      <c r="B10617" s="1">
        <v>68</v>
      </c>
      <c r="C10617" s="1">
        <v>118707.62</v>
      </c>
      <c r="D10617" s="1">
        <v>116498.77</v>
      </c>
      <c r="E10617" s="1">
        <v>235206.39</v>
      </c>
    </row>
    <row r="10618" spans="1:5" hidden="1">
      <c r="A10618" s="1">
        <v>2016</v>
      </c>
      <c r="B10618" s="1">
        <v>69</v>
      </c>
      <c r="C10618" s="1">
        <v>115233.85</v>
      </c>
      <c r="D10618" s="1">
        <v>113265.43</v>
      </c>
      <c r="E10618" s="1">
        <v>228499.27</v>
      </c>
    </row>
    <row r="10619" spans="1:5" hidden="1">
      <c r="A10619" s="1">
        <v>2016</v>
      </c>
      <c r="B10619" s="1">
        <v>70</v>
      </c>
      <c r="C10619" s="1">
        <v>105101.47</v>
      </c>
      <c r="D10619" s="1">
        <v>102884.55</v>
      </c>
      <c r="E10619" s="1">
        <v>207986.02</v>
      </c>
    </row>
    <row r="10620" spans="1:5" hidden="1">
      <c r="A10620" s="1">
        <v>2016</v>
      </c>
      <c r="B10620" s="1">
        <v>71</v>
      </c>
      <c r="C10620" s="1">
        <v>96596.78</v>
      </c>
      <c r="D10620" s="1">
        <v>93729.77</v>
      </c>
      <c r="E10620" s="1">
        <v>190326.55</v>
      </c>
    </row>
    <row r="10621" spans="1:5" hidden="1">
      <c r="A10621" s="1">
        <v>2016</v>
      </c>
      <c r="B10621" s="1">
        <v>72</v>
      </c>
      <c r="C10621" s="1">
        <v>90814.16</v>
      </c>
      <c r="D10621" s="1">
        <v>87208.960000000006</v>
      </c>
      <c r="E10621" s="1">
        <v>178023.12</v>
      </c>
    </row>
    <row r="10622" spans="1:5" hidden="1">
      <c r="A10622" s="1">
        <v>2016</v>
      </c>
      <c r="B10622" s="1">
        <v>73</v>
      </c>
      <c r="C10622" s="1">
        <v>84573.46</v>
      </c>
      <c r="D10622" s="1">
        <v>80613.22</v>
      </c>
      <c r="E10622" s="1">
        <v>165186.67000000001</v>
      </c>
    </row>
    <row r="10623" spans="1:5" hidden="1">
      <c r="A10623" s="1">
        <v>2016</v>
      </c>
      <c r="B10623" s="1">
        <v>74</v>
      </c>
      <c r="C10623" s="1">
        <v>80129.58</v>
      </c>
      <c r="D10623" s="1">
        <v>75713.91</v>
      </c>
      <c r="E10623" s="1">
        <v>155843.49</v>
      </c>
    </row>
    <row r="10624" spans="1:5" hidden="1">
      <c r="A10624" s="1">
        <v>2016</v>
      </c>
      <c r="B10624" s="1">
        <v>75</v>
      </c>
      <c r="C10624" s="1">
        <v>76159.81</v>
      </c>
      <c r="D10624" s="1">
        <v>70946.02</v>
      </c>
      <c r="E10624" s="1">
        <v>147105.82999999999</v>
      </c>
    </row>
    <row r="10625" spans="1:5" hidden="1">
      <c r="A10625" s="1">
        <v>2016</v>
      </c>
      <c r="B10625" s="1">
        <v>76</v>
      </c>
      <c r="C10625" s="1">
        <v>72181.440000000002</v>
      </c>
      <c r="D10625" s="1">
        <v>66135.34</v>
      </c>
      <c r="E10625" s="1">
        <v>138316.78</v>
      </c>
    </row>
    <row r="10626" spans="1:5" hidden="1">
      <c r="A10626" s="1">
        <v>2016</v>
      </c>
      <c r="B10626" s="1">
        <v>77</v>
      </c>
      <c r="C10626" s="1">
        <v>68583.210000000006</v>
      </c>
      <c r="D10626" s="1">
        <v>61634.9</v>
      </c>
      <c r="E10626" s="1">
        <v>130218.11</v>
      </c>
    </row>
    <row r="10627" spans="1:5" hidden="1">
      <c r="A10627" s="1">
        <v>2016</v>
      </c>
      <c r="B10627" s="1">
        <v>78</v>
      </c>
      <c r="C10627" s="1">
        <v>64941.81</v>
      </c>
      <c r="D10627" s="1">
        <v>57195.46</v>
      </c>
      <c r="E10627" s="1">
        <v>122137.27</v>
      </c>
    </row>
    <row r="10628" spans="1:5" hidden="1">
      <c r="A10628" s="1">
        <v>2016</v>
      </c>
      <c r="B10628" s="1">
        <v>79</v>
      </c>
      <c r="C10628" s="1">
        <v>61484.6</v>
      </c>
      <c r="D10628" s="1">
        <v>53120.38</v>
      </c>
      <c r="E10628" s="1">
        <v>114604.98</v>
      </c>
    </row>
    <row r="10629" spans="1:5" hidden="1">
      <c r="A10629" s="1">
        <v>2016</v>
      </c>
      <c r="B10629" s="1">
        <v>80</v>
      </c>
      <c r="C10629" s="1">
        <v>57639.06</v>
      </c>
      <c r="D10629" s="1">
        <v>48682.75</v>
      </c>
      <c r="E10629" s="1">
        <v>106321.81</v>
      </c>
    </row>
    <row r="10630" spans="1:5" hidden="1">
      <c r="A10630" s="1">
        <v>2016</v>
      </c>
      <c r="B10630" s="1">
        <v>81</v>
      </c>
      <c r="C10630" s="1">
        <v>53486.38</v>
      </c>
      <c r="D10630" s="1">
        <v>43977.77</v>
      </c>
      <c r="E10630" s="1">
        <v>97464.15</v>
      </c>
    </row>
    <row r="10631" spans="1:5" hidden="1">
      <c r="A10631" s="1">
        <v>2016</v>
      </c>
      <c r="B10631" s="1">
        <v>82</v>
      </c>
      <c r="C10631" s="1">
        <v>50055.02</v>
      </c>
      <c r="D10631" s="1">
        <v>40057.79</v>
      </c>
      <c r="E10631" s="1">
        <v>90112.81</v>
      </c>
    </row>
    <row r="10632" spans="1:5" hidden="1">
      <c r="A10632" s="1">
        <v>2016</v>
      </c>
      <c r="B10632" s="1">
        <v>83</v>
      </c>
      <c r="C10632" s="1">
        <v>47286.74</v>
      </c>
      <c r="D10632" s="1">
        <v>36646.01</v>
      </c>
      <c r="E10632" s="1">
        <v>83932.75</v>
      </c>
    </row>
    <row r="10633" spans="1:5" hidden="1">
      <c r="A10633" s="1">
        <v>2016</v>
      </c>
      <c r="B10633" s="1">
        <v>84</v>
      </c>
      <c r="C10633" s="1">
        <v>44572.71</v>
      </c>
      <c r="D10633" s="1">
        <v>33714.89</v>
      </c>
      <c r="E10633" s="1">
        <v>78287.600000000006</v>
      </c>
    </row>
    <row r="10634" spans="1:5" hidden="1">
      <c r="A10634" s="1">
        <v>2016</v>
      </c>
      <c r="B10634" s="1">
        <v>85</v>
      </c>
      <c r="C10634" s="1">
        <v>42741.56</v>
      </c>
      <c r="D10634" s="1">
        <v>31293.81</v>
      </c>
      <c r="E10634" s="1">
        <v>74035.38</v>
      </c>
    </row>
    <row r="10635" spans="1:5" hidden="1">
      <c r="A10635" s="1">
        <v>2016</v>
      </c>
      <c r="B10635" s="1">
        <v>86</v>
      </c>
      <c r="C10635" s="1">
        <v>39836.019999999997</v>
      </c>
      <c r="D10635" s="1">
        <v>27854.82</v>
      </c>
      <c r="E10635" s="1">
        <v>67690.83</v>
      </c>
    </row>
    <row r="10636" spans="1:5" hidden="1">
      <c r="A10636" s="1">
        <v>2016</v>
      </c>
      <c r="B10636" s="1">
        <v>87</v>
      </c>
      <c r="C10636" s="1">
        <v>36053.4</v>
      </c>
      <c r="D10636" s="1">
        <v>24329.51</v>
      </c>
      <c r="E10636" s="1">
        <v>60382.91</v>
      </c>
    </row>
    <row r="10637" spans="1:5" hidden="1">
      <c r="A10637" s="1">
        <v>2016</v>
      </c>
      <c r="B10637" s="1">
        <v>88</v>
      </c>
      <c r="C10637" s="1">
        <v>32654.39</v>
      </c>
      <c r="D10637" s="1">
        <v>21029.74</v>
      </c>
      <c r="E10637" s="1">
        <v>53684.13</v>
      </c>
    </row>
    <row r="10638" spans="1:5" hidden="1">
      <c r="A10638" s="1">
        <v>2016</v>
      </c>
      <c r="B10638" s="1">
        <v>89</v>
      </c>
      <c r="C10638" s="1">
        <v>28972.93</v>
      </c>
      <c r="D10638" s="1">
        <v>17166.02</v>
      </c>
      <c r="E10638" s="1">
        <v>46138.95</v>
      </c>
    </row>
    <row r="10639" spans="1:5" hidden="1">
      <c r="A10639" s="1">
        <v>2016</v>
      </c>
      <c r="B10639" s="1">
        <v>90</v>
      </c>
      <c r="C10639" s="1">
        <v>25457.19</v>
      </c>
      <c r="D10639" s="1">
        <v>13985.47</v>
      </c>
      <c r="E10639" s="1">
        <v>39442.660000000003</v>
      </c>
    </row>
    <row r="10640" spans="1:5" hidden="1">
      <c r="A10640" s="1">
        <v>2016</v>
      </c>
      <c r="B10640" s="1">
        <v>91</v>
      </c>
      <c r="C10640" s="1">
        <v>21516.28</v>
      </c>
      <c r="D10640" s="1">
        <v>11076.39</v>
      </c>
      <c r="E10640" s="1">
        <v>32592.67</v>
      </c>
    </row>
    <row r="10641" spans="1:5" hidden="1">
      <c r="A10641" s="1">
        <v>2016</v>
      </c>
      <c r="B10641" s="1">
        <v>92</v>
      </c>
      <c r="C10641" s="1">
        <v>17662.939999999999</v>
      </c>
      <c r="D10641" s="1">
        <v>8448.9500000000007</v>
      </c>
      <c r="E10641" s="1">
        <v>26111.89</v>
      </c>
    </row>
    <row r="10642" spans="1:5" hidden="1">
      <c r="A10642" s="1">
        <v>2016</v>
      </c>
      <c r="B10642" s="1">
        <v>93</v>
      </c>
      <c r="C10642" s="1">
        <v>14254.11</v>
      </c>
      <c r="D10642" s="1">
        <v>6326.82</v>
      </c>
      <c r="E10642" s="1">
        <v>20580.93</v>
      </c>
    </row>
    <row r="10643" spans="1:5" hidden="1">
      <c r="A10643" s="1">
        <v>2016</v>
      </c>
      <c r="B10643" s="1">
        <v>94</v>
      </c>
      <c r="C10643" s="1">
        <v>11283.69</v>
      </c>
      <c r="D10643" s="1">
        <v>4559.66</v>
      </c>
      <c r="E10643" s="1">
        <v>15843.35</v>
      </c>
    </row>
    <row r="10644" spans="1:5" hidden="1">
      <c r="A10644" s="1">
        <v>2016</v>
      </c>
      <c r="B10644" s="1">
        <v>95</v>
      </c>
      <c r="C10644" s="1">
        <v>8638.39</v>
      </c>
      <c r="D10644" s="1">
        <v>3262.9</v>
      </c>
      <c r="E10644" s="1">
        <v>11901.29</v>
      </c>
    </row>
    <row r="10645" spans="1:5" hidden="1">
      <c r="A10645" s="1">
        <v>2016</v>
      </c>
      <c r="B10645" s="1">
        <v>96</v>
      </c>
      <c r="C10645" s="1">
        <v>5873.17</v>
      </c>
      <c r="D10645" s="1">
        <v>2121.7800000000002</v>
      </c>
      <c r="E10645" s="1">
        <v>7994.95</v>
      </c>
    </row>
    <row r="10646" spans="1:5" hidden="1">
      <c r="A10646" s="1">
        <v>2016</v>
      </c>
      <c r="B10646" s="1">
        <v>97</v>
      </c>
      <c r="C10646" s="1">
        <v>3782.21</v>
      </c>
      <c r="D10646" s="1">
        <v>1226.42</v>
      </c>
      <c r="E10646" s="1">
        <v>5008.63</v>
      </c>
    </row>
    <row r="10647" spans="1:5" hidden="1">
      <c r="A10647" s="1">
        <v>2016</v>
      </c>
      <c r="B10647" s="1">
        <v>98</v>
      </c>
      <c r="C10647" s="1">
        <v>2743.33</v>
      </c>
      <c r="D10647" s="1">
        <v>754.96</v>
      </c>
      <c r="E10647" s="1">
        <v>3498.29</v>
      </c>
    </row>
    <row r="10648" spans="1:5" hidden="1">
      <c r="A10648" s="1">
        <v>2016</v>
      </c>
      <c r="B10648" s="1">
        <v>99</v>
      </c>
      <c r="C10648" s="1">
        <v>1966.97</v>
      </c>
      <c r="D10648" s="1">
        <v>495.23</v>
      </c>
      <c r="E10648" s="1">
        <v>2462.19</v>
      </c>
    </row>
    <row r="10649" spans="1:5" hidden="1">
      <c r="A10649" s="1">
        <v>2016</v>
      </c>
      <c r="B10649" s="1">
        <v>100</v>
      </c>
      <c r="C10649" s="1">
        <v>1274.5899999999999</v>
      </c>
      <c r="D10649" s="1">
        <v>310.14</v>
      </c>
      <c r="E10649" s="1">
        <v>1584.73</v>
      </c>
    </row>
    <row r="10650" spans="1:5" hidden="1">
      <c r="A10650" s="1">
        <v>2016</v>
      </c>
      <c r="B10650" s="1">
        <v>101</v>
      </c>
      <c r="C10650" s="1">
        <v>775.24</v>
      </c>
      <c r="D10650" s="1">
        <v>172.17</v>
      </c>
      <c r="E10650" s="1">
        <v>947.4</v>
      </c>
    </row>
    <row r="10651" spans="1:5" hidden="1">
      <c r="A10651" s="1">
        <v>2016</v>
      </c>
      <c r="B10651" s="1">
        <v>102</v>
      </c>
      <c r="C10651" s="1">
        <v>451.8</v>
      </c>
      <c r="D10651" s="1">
        <v>94.75</v>
      </c>
      <c r="E10651" s="1">
        <v>546.54999999999995</v>
      </c>
    </row>
    <row r="10652" spans="1:5" hidden="1">
      <c r="A10652" s="1">
        <v>2016</v>
      </c>
      <c r="B10652" s="1">
        <v>103</v>
      </c>
      <c r="C10652" s="1">
        <v>254.57</v>
      </c>
      <c r="D10652" s="1">
        <v>48.77</v>
      </c>
      <c r="E10652" s="1">
        <v>303.33999999999997</v>
      </c>
    </row>
    <row r="10653" spans="1:5" hidden="1">
      <c r="A10653" s="1">
        <v>2016</v>
      </c>
      <c r="B10653" s="1">
        <v>104</v>
      </c>
      <c r="C10653" s="1">
        <v>136.28</v>
      </c>
      <c r="D10653" s="1">
        <v>24.12</v>
      </c>
      <c r="E10653" s="1">
        <v>160.4</v>
      </c>
    </row>
    <row r="10654" spans="1:5" hidden="1">
      <c r="A10654" s="1">
        <v>2016</v>
      </c>
      <c r="B10654" s="1">
        <v>105</v>
      </c>
      <c r="C10654" s="1">
        <v>70.400000000000006</v>
      </c>
      <c r="D10654" s="1">
        <v>11.23</v>
      </c>
      <c r="E10654" s="1">
        <v>81.63</v>
      </c>
    </row>
    <row r="10655" spans="1:5" hidden="1">
      <c r="A10655" s="1">
        <v>2016</v>
      </c>
      <c r="B10655" s="1">
        <v>106</v>
      </c>
      <c r="C10655" s="1">
        <v>35.409999999999997</v>
      </c>
      <c r="D10655" s="1">
        <v>5.23</v>
      </c>
      <c r="E10655" s="1">
        <v>40.630000000000003</v>
      </c>
    </row>
    <row r="10656" spans="1:5" hidden="1">
      <c r="A10656" s="1">
        <v>2016</v>
      </c>
      <c r="B10656" s="1">
        <v>107</v>
      </c>
      <c r="C10656" s="1">
        <v>16.989999999999998</v>
      </c>
      <c r="D10656" s="1">
        <v>2.2999999999999998</v>
      </c>
      <c r="E10656" s="1">
        <v>19.3</v>
      </c>
    </row>
    <row r="10657" spans="1:5" hidden="1">
      <c r="A10657" s="1">
        <v>2016</v>
      </c>
      <c r="B10657" s="1">
        <v>108</v>
      </c>
      <c r="C10657" s="1">
        <v>7.54</v>
      </c>
      <c r="D10657" s="1">
        <v>0.75</v>
      </c>
      <c r="E10657" s="1">
        <v>8.2899999999999991</v>
      </c>
    </row>
    <row r="10658" spans="1:5" hidden="1">
      <c r="A10658" s="1">
        <v>2016</v>
      </c>
      <c r="B10658" s="1">
        <v>109</v>
      </c>
      <c r="C10658" s="1">
        <v>3.15</v>
      </c>
      <c r="D10658" s="1">
        <v>0.05</v>
      </c>
      <c r="E10658" s="1">
        <v>3.2</v>
      </c>
    </row>
    <row r="10659" spans="1:5" hidden="1">
      <c r="A10659" s="1">
        <v>2016</v>
      </c>
      <c r="B10659" s="1" t="s">
        <v>121</v>
      </c>
      <c r="C10659" s="1">
        <v>1.4</v>
      </c>
      <c r="D10659" s="1">
        <v>0</v>
      </c>
      <c r="E10659" s="1">
        <v>1.4</v>
      </c>
    </row>
    <row r="10660" spans="1:5" hidden="1">
      <c r="A10660" s="1">
        <v>2017</v>
      </c>
      <c r="B10660" s="1">
        <v>0</v>
      </c>
      <c r="C10660" s="1">
        <v>149685.67000000001</v>
      </c>
      <c r="D10660" s="1">
        <v>158681.26</v>
      </c>
      <c r="E10660" s="1">
        <v>308366.93</v>
      </c>
    </row>
    <row r="10661" spans="1:5" hidden="1">
      <c r="A10661" s="1">
        <v>2017</v>
      </c>
      <c r="B10661" s="1">
        <v>1</v>
      </c>
      <c r="C10661" s="1">
        <v>153408.01999999999</v>
      </c>
      <c r="D10661" s="1">
        <v>162289.15</v>
      </c>
      <c r="E10661" s="1">
        <v>315697.17</v>
      </c>
    </row>
    <row r="10662" spans="1:5" hidden="1">
      <c r="A10662" s="1">
        <v>2017</v>
      </c>
      <c r="B10662" s="1">
        <v>2</v>
      </c>
      <c r="C10662" s="1">
        <v>153136.29999999999</v>
      </c>
      <c r="D10662" s="1">
        <v>161586.04</v>
      </c>
      <c r="E10662" s="1">
        <v>314722.34000000003</v>
      </c>
    </row>
    <row r="10663" spans="1:5" hidden="1">
      <c r="A10663" s="1">
        <v>2017</v>
      </c>
      <c r="B10663" s="1">
        <v>3</v>
      </c>
      <c r="C10663" s="1">
        <v>153316.85</v>
      </c>
      <c r="D10663" s="1">
        <v>161654.29999999999</v>
      </c>
      <c r="E10663" s="1">
        <v>314971.15000000002</v>
      </c>
    </row>
    <row r="10664" spans="1:5" hidden="1">
      <c r="A10664" s="1">
        <v>2017</v>
      </c>
      <c r="B10664" s="1">
        <v>4</v>
      </c>
      <c r="C10664" s="1">
        <v>155189.76000000001</v>
      </c>
      <c r="D10664" s="1">
        <v>163953.99</v>
      </c>
      <c r="E10664" s="1">
        <v>319143.75</v>
      </c>
    </row>
    <row r="10665" spans="1:5" hidden="1">
      <c r="A10665" s="1">
        <v>2017</v>
      </c>
      <c r="B10665" s="1">
        <v>5</v>
      </c>
      <c r="C10665" s="1">
        <v>154457.75</v>
      </c>
      <c r="D10665" s="1">
        <v>163084.39000000001</v>
      </c>
      <c r="E10665" s="1">
        <v>317542.13</v>
      </c>
    </row>
    <row r="10666" spans="1:5" hidden="1">
      <c r="A10666" s="1">
        <v>2017</v>
      </c>
      <c r="B10666" s="1">
        <v>6</v>
      </c>
      <c r="C10666" s="1">
        <v>154727.99</v>
      </c>
      <c r="D10666" s="1">
        <v>162956.69</v>
      </c>
      <c r="E10666" s="1">
        <v>317684.68</v>
      </c>
    </row>
    <row r="10667" spans="1:5" hidden="1">
      <c r="A10667" s="1">
        <v>2017</v>
      </c>
      <c r="B10667" s="1">
        <v>7</v>
      </c>
      <c r="C10667" s="1">
        <v>155934.01</v>
      </c>
      <c r="D10667" s="1">
        <v>164207.17000000001</v>
      </c>
      <c r="E10667" s="1">
        <v>320141.18</v>
      </c>
    </row>
    <row r="10668" spans="1:5" hidden="1">
      <c r="A10668" s="1">
        <v>2017</v>
      </c>
      <c r="B10668" s="1">
        <v>8</v>
      </c>
      <c r="C10668" s="1">
        <v>154229.75</v>
      </c>
      <c r="D10668" s="1">
        <v>162607.28</v>
      </c>
      <c r="E10668" s="1">
        <v>316837.03000000003</v>
      </c>
    </row>
    <row r="10669" spans="1:5" hidden="1">
      <c r="A10669" s="1">
        <v>2017</v>
      </c>
      <c r="B10669" s="1">
        <v>9</v>
      </c>
      <c r="C10669" s="1">
        <v>152902.41</v>
      </c>
      <c r="D10669" s="1">
        <v>161409.79</v>
      </c>
      <c r="E10669" s="1">
        <v>314312.2</v>
      </c>
    </row>
    <row r="10670" spans="1:5" hidden="1">
      <c r="A10670" s="1">
        <v>2017</v>
      </c>
      <c r="B10670" s="1">
        <v>10</v>
      </c>
      <c r="C10670" s="1">
        <v>152154.23000000001</v>
      </c>
      <c r="D10670" s="1">
        <v>160862.15</v>
      </c>
      <c r="E10670" s="1">
        <v>313016.38</v>
      </c>
    </row>
    <row r="10671" spans="1:5" hidden="1">
      <c r="A10671" s="1">
        <v>2017</v>
      </c>
      <c r="B10671" s="1">
        <v>11</v>
      </c>
      <c r="C10671" s="1">
        <v>146074.35999999999</v>
      </c>
      <c r="D10671" s="1">
        <v>154657.26</v>
      </c>
      <c r="E10671" s="1">
        <v>300731.62</v>
      </c>
    </row>
    <row r="10672" spans="1:5" hidden="1">
      <c r="A10672" s="1">
        <v>2017</v>
      </c>
      <c r="B10672" s="1">
        <v>12</v>
      </c>
      <c r="C10672" s="1">
        <v>141040.99</v>
      </c>
      <c r="D10672" s="1">
        <v>149767</v>
      </c>
      <c r="E10672" s="1">
        <v>290807.99</v>
      </c>
    </row>
    <row r="10673" spans="1:5" hidden="1">
      <c r="A10673" s="1">
        <v>2017</v>
      </c>
      <c r="B10673" s="1">
        <v>13</v>
      </c>
      <c r="C10673" s="1">
        <v>139384.31</v>
      </c>
      <c r="D10673" s="1">
        <v>147989.71</v>
      </c>
      <c r="E10673" s="1">
        <v>287374.02</v>
      </c>
    </row>
    <row r="10674" spans="1:5" hidden="1">
      <c r="A10674" s="1">
        <v>2017</v>
      </c>
      <c r="B10674" s="1">
        <v>14</v>
      </c>
      <c r="C10674" s="1">
        <v>137352.9</v>
      </c>
      <c r="D10674" s="1">
        <v>144906.9</v>
      </c>
      <c r="E10674" s="1">
        <v>282259.8</v>
      </c>
    </row>
    <row r="10675" spans="1:5" hidden="1">
      <c r="A10675" s="1">
        <v>2017</v>
      </c>
      <c r="B10675" s="1">
        <v>15</v>
      </c>
      <c r="C10675" s="1">
        <v>138523.01999999999</v>
      </c>
      <c r="D10675" s="1">
        <v>145935</v>
      </c>
      <c r="E10675" s="1">
        <v>284458.02</v>
      </c>
    </row>
    <row r="10676" spans="1:5" hidden="1">
      <c r="A10676" s="1">
        <v>2017</v>
      </c>
      <c r="B10676" s="1">
        <v>16</v>
      </c>
      <c r="C10676" s="1">
        <v>140459.39000000001</v>
      </c>
      <c r="D10676" s="1">
        <v>148037.17000000001</v>
      </c>
      <c r="E10676" s="1">
        <v>288496.57</v>
      </c>
    </row>
    <row r="10677" spans="1:5" hidden="1">
      <c r="A10677" s="1">
        <v>2017</v>
      </c>
      <c r="B10677" s="1">
        <v>17</v>
      </c>
      <c r="C10677" s="1">
        <v>142916.93</v>
      </c>
      <c r="D10677" s="1">
        <v>150175.66</v>
      </c>
      <c r="E10677" s="1">
        <v>293092.59000000003</v>
      </c>
    </row>
    <row r="10678" spans="1:5" hidden="1">
      <c r="A10678" s="1">
        <v>2017</v>
      </c>
      <c r="B10678" s="1">
        <v>18</v>
      </c>
      <c r="C10678" s="1">
        <v>147300.63</v>
      </c>
      <c r="D10678" s="1">
        <v>155066.73000000001</v>
      </c>
      <c r="E10678" s="1">
        <v>302367.35999999999</v>
      </c>
    </row>
    <row r="10679" spans="1:5" hidden="1">
      <c r="A10679" s="1">
        <v>2017</v>
      </c>
      <c r="B10679" s="1">
        <v>19</v>
      </c>
      <c r="C10679" s="1">
        <v>152607.79999999999</v>
      </c>
      <c r="D10679" s="1">
        <v>161031.53</v>
      </c>
      <c r="E10679" s="1">
        <v>313639.33</v>
      </c>
    </row>
    <row r="10680" spans="1:5" hidden="1">
      <c r="A10680" s="1">
        <v>2017</v>
      </c>
      <c r="B10680" s="1">
        <v>20</v>
      </c>
      <c r="C10680" s="1">
        <v>157853.73000000001</v>
      </c>
      <c r="D10680" s="1">
        <v>165857.71</v>
      </c>
      <c r="E10680" s="1">
        <v>323711.43</v>
      </c>
    </row>
    <row r="10681" spans="1:5" hidden="1">
      <c r="A10681" s="1">
        <v>2017</v>
      </c>
      <c r="B10681" s="1">
        <v>21</v>
      </c>
      <c r="C10681" s="1">
        <v>160672.68</v>
      </c>
      <c r="D10681" s="1">
        <v>168740.43</v>
      </c>
      <c r="E10681" s="1">
        <v>329413.11</v>
      </c>
    </row>
    <row r="10682" spans="1:5" hidden="1">
      <c r="A10682" s="1">
        <v>2017</v>
      </c>
      <c r="B10682" s="1">
        <v>22</v>
      </c>
      <c r="C10682" s="1">
        <v>167946.75</v>
      </c>
      <c r="D10682" s="1">
        <v>176445.97</v>
      </c>
      <c r="E10682" s="1">
        <v>344392.72</v>
      </c>
    </row>
    <row r="10683" spans="1:5" hidden="1">
      <c r="A10683" s="1">
        <v>2017</v>
      </c>
      <c r="B10683" s="1">
        <v>23</v>
      </c>
      <c r="C10683" s="1">
        <v>174200.11</v>
      </c>
      <c r="D10683" s="1">
        <v>181354.27</v>
      </c>
      <c r="E10683" s="1">
        <v>355554.38</v>
      </c>
    </row>
    <row r="10684" spans="1:5" hidden="1">
      <c r="A10684" s="1">
        <v>2017</v>
      </c>
      <c r="B10684" s="1">
        <v>24</v>
      </c>
      <c r="C10684" s="1">
        <v>176757.99</v>
      </c>
      <c r="D10684" s="1">
        <v>182715.39</v>
      </c>
      <c r="E10684" s="1">
        <v>359473.38</v>
      </c>
    </row>
    <row r="10685" spans="1:5" hidden="1">
      <c r="A10685" s="1">
        <v>2017</v>
      </c>
      <c r="B10685" s="1">
        <v>25</v>
      </c>
      <c r="C10685" s="1">
        <v>179487.9</v>
      </c>
      <c r="D10685" s="1">
        <v>183536.37</v>
      </c>
      <c r="E10685" s="1">
        <v>363024.28</v>
      </c>
    </row>
    <row r="10686" spans="1:5" hidden="1">
      <c r="A10686" s="1">
        <v>2017</v>
      </c>
      <c r="B10686" s="1">
        <v>26</v>
      </c>
      <c r="C10686" s="1">
        <v>184267.22</v>
      </c>
      <c r="D10686" s="1">
        <v>186107.96</v>
      </c>
      <c r="E10686" s="1">
        <v>370375.18</v>
      </c>
    </row>
    <row r="10687" spans="1:5" hidden="1">
      <c r="A10687" s="1">
        <v>2017</v>
      </c>
      <c r="B10687" s="1">
        <v>27</v>
      </c>
      <c r="C10687" s="1">
        <v>186742.97</v>
      </c>
      <c r="D10687" s="1">
        <v>186788.03</v>
      </c>
      <c r="E10687" s="1">
        <v>373531.01</v>
      </c>
    </row>
    <row r="10688" spans="1:5" hidden="1">
      <c r="A10688" s="1">
        <v>2017</v>
      </c>
      <c r="B10688" s="1">
        <v>28</v>
      </c>
      <c r="C10688" s="1">
        <v>185717.31</v>
      </c>
      <c r="D10688" s="1">
        <v>184358.36</v>
      </c>
      <c r="E10688" s="1">
        <v>370075.66</v>
      </c>
    </row>
    <row r="10689" spans="1:5" hidden="1">
      <c r="A10689" s="1">
        <v>2017</v>
      </c>
      <c r="B10689" s="1">
        <v>29</v>
      </c>
      <c r="C10689" s="1">
        <v>184325.39</v>
      </c>
      <c r="D10689" s="1">
        <v>181966.65</v>
      </c>
      <c r="E10689" s="1">
        <v>366292.04</v>
      </c>
    </row>
    <row r="10690" spans="1:5" hidden="1">
      <c r="A10690" s="1">
        <v>2017</v>
      </c>
      <c r="B10690" s="1">
        <v>30</v>
      </c>
      <c r="C10690" s="1">
        <v>186135.33</v>
      </c>
      <c r="D10690" s="1">
        <v>183152.15</v>
      </c>
      <c r="E10690" s="1">
        <v>369287.48</v>
      </c>
    </row>
    <row r="10691" spans="1:5" hidden="1">
      <c r="A10691" s="1">
        <v>2017</v>
      </c>
      <c r="B10691" s="1">
        <v>31</v>
      </c>
      <c r="C10691" s="1">
        <v>185307.66</v>
      </c>
      <c r="D10691" s="1">
        <v>182285.46</v>
      </c>
      <c r="E10691" s="1">
        <v>367593.12</v>
      </c>
    </row>
    <row r="10692" spans="1:5" hidden="1">
      <c r="A10692" s="1">
        <v>2017</v>
      </c>
      <c r="B10692" s="1">
        <v>32</v>
      </c>
      <c r="C10692" s="1">
        <v>185285.48</v>
      </c>
      <c r="D10692" s="1">
        <v>182235.12</v>
      </c>
      <c r="E10692" s="1">
        <v>367520.6</v>
      </c>
    </row>
    <row r="10693" spans="1:5" hidden="1">
      <c r="A10693" s="1">
        <v>2017</v>
      </c>
      <c r="B10693" s="1">
        <v>33</v>
      </c>
      <c r="C10693" s="1">
        <v>183101.98</v>
      </c>
      <c r="D10693" s="1">
        <v>180660.44</v>
      </c>
      <c r="E10693" s="1">
        <v>363762.43</v>
      </c>
    </row>
    <row r="10694" spans="1:5" hidden="1">
      <c r="A10694" s="1">
        <v>2017</v>
      </c>
      <c r="B10694" s="1">
        <v>34</v>
      </c>
      <c r="C10694" s="1">
        <v>181855.34</v>
      </c>
      <c r="D10694" s="1">
        <v>180428.63</v>
      </c>
      <c r="E10694" s="1">
        <v>362283.97</v>
      </c>
    </row>
    <row r="10695" spans="1:5" hidden="1">
      <c r="A10695" s="1">
        <v>2017</v>
      </c>
      <c r="B10695" s="1">
        <v>35</v>
      </c>
      <c r="C10695" s="1">
        <v>176693.43</v>
      </c>
      <c r="D10695" s="1">
        <v>175945.66</v>
      </c>
      <c r="E10695" s="1">
        <v>352639.09</v>
      </c>
    </row>
    <row r="10696" spans="1:5" hidden="1">
      <c r="A10696" s="1">
        <v>2017</v>
      </c>
      <c r="B10696" s="1">
        <v>36</v>
      </c>
      <c r="C10696" s="1">
        <v>171931.65</v>
      </c>
      <c r="D10696" s="1">
        <v>171173.38</v>
      </c>
      <c r="E10696" s="1">
        <v>343105.03</v>
      </c>
    </row>
    <row r="10697" spans="1:5" hidden="1">
      <c r="A10697" s="1">
        <v>2017</v>
      </c>
      <c r="B10697" s="1">
        <v>37</v>
      </c>
      <c r="C10697" s="1">
        <v>165706.51999999999</v>
      </c>
      <c r="D10697" s="1">
        <v>164345.57</v>
      </c>
      <c r="E10697" s="1">
        <v>330052.08</v>
      </c>
    </row>
    <row r="10698" spans="1:5" hidden="1">
      <c r="A10698" s="1">
        <v>2017</v>
      </c>
      <c r="B10698" s="1">
        <v>38</v>
      </c>
      <c r="C10698" s="1">
        <v>162002.81</v>
      </c>
      <c r="D10698" s="1">
        <v>160186.44</v>
      </c>
      <c r="E10698" s="1">
        <v>322189.25</v>
      </c>
    </row>
    <row r="10699" spans="1:5" hidden="1">
      <c r="A10699" s="1">
        <v>2017</v>
      </c>
      <c r="B10699" s="1">
        <v>39</v>
      </c>
      <c r="C10699" s="1">
        <v>159055.49</v>
      </c>
      <c r="D10699" s="1">
        <v>157262.84</v>
      </c>
      <c r="E10699" s="1">
        <v>316318.32</v>
      </c>
    </row>
    <row r="10700" spans="1:5" hidden="1">
      <c r="A10700" s="1">
        <v>2017</v>
      </c>
      <c r="B10700" s="1">
        <v>40</v>
      </c>
      <c r="C10700" s="1">
        <v>157785.74</v>
      </c>
      <c r="D10700" s="1">
        <v>156333.39000000001</v>
      </c>
      <c r="E10700" s="1">
        <v>314119.13</v>
      </c>
    </row>
    <row r="10701" spans="1:5" hidden="1">
      <c r="A10701" s="1">
        <v>2017</v>
      </c>
      <c r="B10701" s="1">
        <v>41</v>
      </c>
      <c r="C10701" s="1">
        <v>158262.68</v>
      </c>
      <c r="D10701" s="1">
        <v>157126.73000000001</v>
      </c>
      <c r="E10701" s="1">
        <v>315389.40999999997</v>
      </c>
    </row>
    <row r="10702" spans="1:5" hidden="1">
      <c r="A10702" s="1">
        <v>2017</v>
      </c>
      <c r="B10702" s="1">
        <v>42</v>
      </c>
      <c r="C10702" s="1">
        <v>160121.54</v>
      </c>
      <c r="D10702" s="1">
        <v>158877.12</v>
      </c>
      <c r="E10702" s="1">
        <v>318998.65000000002</v>
      </c>
    </row>
    <row r="10703" spans="1:5" hidden="1">
      <c r="A10703" s="1">
        <v>2017</v>
      </c>
      <c r="B10703" s="1">
        <v>43</v>
      </c>
      <c r="C10703" s="1">
        <v>163468.10999999999</v>
      </c>
      <c r="D10703" s="1">
        <v>161280.73000000001</v>
      </c>
      <c r="E10703" s="1">
        <v>324748.84000000003</v>
      </c>
    </row>
    <row r="10704" spans="1:5" hidden="1">
      <c r="A10704" s="1">
        <v>2017</v>
      </c>
      <c r="B10704" s="1">
        <v>44</v>
      </c>
      <c r="C10704" s="1">
        <v>168591.55</v>
      </c>
      <c r="D10704" s="1">
        <v>164973.46</v>
      </c>
      <c r="E10704" s="1">
        <v>333565.01</v>
      </c>
    </row>
    <row r="10705" spans="1:5" hidden="1">
      <c r="A10705" s="1">
        <v>2017</v>
      </c>
      <c r="B10705" s="1">
        <v>45</v>
      </c>
      <c r="C10705" s="1">
        <v>173678.15</v>
      </c>
      <c r="D10705" s="1">
        <v>168304.44</v>
      </c>
      <c r="E10705" s="1">
        <v>341982.6</v>
      </c>
    </row>
    <row r="10706" spans="1:5" hidden="1">
      <c r="A10706" s="1">
        <v>2017</v>
      </c>
      <c r="B10706" s="1">
        <v>46</v>
      </c>
      <c r="C10706" s="1">
        <v>176407</v>
      </c>
      <c r="D10706" s="1">
        <v>169889.11</v>
      </c>
      <c r="E10706" s="1">
        <v>346296.11</v>
      </c>
    </row>
    <row r="10707" spans="1:5" hidden="1">
      <c r="A10707" s="1">
        <v>2017</v>
      </c>
      <c r="B10707" s="1">
        <v>47</v>
      </c>
      <c r="C10707" s="1">
        <v>167066.37</v>
      </c>
      <c r="D10707" s="1">
        <v>160727.24</v>
      </c>
      <c r="E10707" s="1">
        <v>327793.61</v>
      </c>
    </row>
    <row r="10708" spans="1:5" hidden="1">
      <c r="A10708" s="1">
        <v>2017</v>
      </c>
      <c r="B10708" s="1">
        <v>48</v>
      </c>
      <c r="C10708" s="1">
        <v>164219.70000000001</v>
      </c>
      <c r="D10708" s="1">
        <v>157749.10999999999</v>
      </c>
      <c r="E10708" s="1">
        <v>321968.8</v>
      </c>
    </row>
    <row r="10709" spans="1:5" hidden="1">
      <c r="A10709" s="1">
        <v>2017</v>
      </c>
      <c r="B10709" s="1">
        <v>49</v>
      </c>
      <c r="C10709" s="1">
        <v>157934.09</v>
      </c>
      <c r="D10709" s="1">
        <v>151866.88</v>
      </c>
      <c r="E10709" s="1">
        <v>309800.96999999997</v>
      </c>
    </row>
    <row r="10710" spans="1:5" hidden="1">
      <c r="A10710" s="1">
        <v>2017</v>
      </c>
      <c r="B10710" s="1">
        <v>50</v>
      </c>
      <c r="C10710" s="1">
        <v>155511.24</v>
      </c>
      <c r="D10710" s="1">
        <v>150111.23000000001</v>
      </c>
      <c r="E10710" s="1">
        <v>305622.46999999997</v>
      </c>
    </row>
    <row r="10711" spans="1:5" hidden="1">
      <c r="A10711" s="1">
        <v>2017</v>
      </c>
      <c r="B10711" s="1">
        <v>51</v>
      </c>
      <c r="C10711" s="1">
        <v>153349.35999999999</v>
      </c>
      <c r="D10711" s="1">
        <v>148527.79</v>
      </c>
      <c r="E10711" s="1">
        <v>301877.14</v>
      </c>
    </row>
    <row r="10712" spans="1:5" hidden="1">
      <c r="A10712" s="1">
        <v>2017</v>
      </c>
      <c r="B10712" s="1">
        <v>52</v>
      </c>
      <c r="C10712" s="1">
        <v>154580</v>
      </c>
      <c r="D10712" s="1">
        <v>149905.31</v>
      </c>
      <c r="E10712" s="1">
        <v>304485.31</v>
      </c>
    </row>
    <row r="10713" spans="1:5" hidden="1">
      <c r="A10713" s="1">
        <v>2017</v>
      </c>
      <c r="B10713" s="1">
        <v>53</v>
      </c>
      <c r="C10713" s="1">
        <v>157830.23000000001</v>
      </c>
      <c r="D10713" s="1">
        <v>153288.26999999999</v>
      </c>
      <c r="E10713" s="1">
        <v>311118.51</v>
      </c>
    </row>
    <row r="10714" spans="1:5" hidden="1">
      <c r="A10714" s="1">
        <v>2017</v>
      </c>
      <c r="B10714" s="1">
        <v>54</v>
      </c>
      <c r="C10714" s="1">
        <v>159762.32999999999</v>
      </c>
      <c r="D10714" s="1">
        <v>155329.28</v>
      </c>
      <c r="E10714" s="1">
        <v>315091.61</v>
      </c>
    </row>
    <row r="10715" spans="1:5" hidden="1">
      <c r="A10715" s="1">
        <v>2017</v>
      </c>
      <c r="B10715" s="1">
        <v>55</v>
      </c>
      <c r="C10715" s="1">
        <v>159763.07</v>
      </c>
      <c r="D10715" s="1">
        <v>155186.39000000001</v>
      </c>
      <c r="E10715" s="1">
        <v>314949.46000000002</v>
      </c>
    </row>
    <row r="10716" spans="1:5" hidden="1">
      <c r="A10716" s="1">
        <v>2017</v>
      </c>
      <c r="B10716" s="1">
        <v>56</v>
      </c>
      <c r="C10716" s="1">
        <v>157495.07</v>
      </c>
      <c r="D10716" s="1">
        <v>152174.35</v>
      </c>
      <c r="E10716" s="1">
        <v>309669.40999999997</v>
      </c>
    </row>
    <row r="10717" spans="1:5" hidden="1">
      <c r="A10717" s="1">
        <v>2017</v>
      </c>
      <c r="B10717" s="1">
        <v>57</v>
      </c>
      <c r="C10717" s="1">
        <v>153842.95000000001</v>
      </c>
      <c r="D10717" s="1">
        <v>147854.23000000001</v>
      </c>
      <c r="E10717" s="1">
        <v>301697.18</v>
      </c>
    </row>
    <row r="10718" spans="1:5" hidden="1">
      <c r="A10718" s="1">
        <v>2017</v>
      </c>
      <c r="B10718" s="1">
        <v>58</v>
      </c>
      <c r="C10718" s="1">
        <v>150044.29999999999</v>
      </c>
      <c r="D10718" s="1">
        <v>143792.81</v>
      </c>
      <c r="E10718" s="1">
        <v>293837.11</v>
      </c>
    </row>
    <row r="10719" spans="1:5" hidden="1">
      <c r="A10719" s="1">
        <v>2017</v>
      </c>
      <c r="B10719" s="1">
        <v>59</v>
      </c>
      <c r="C10719" s="1">
        <v>146907.76999999999</v>
      </c>
      <c r="D10719" s="1">
        <v>140296.57</v>
      </c>
      <c r="E10719" s="1">
        <v>287204.34000000003</v>
      </c>
    </row>
    <row r="10720" spans="1:5" hidden="1">
      <c r="A10720" s="1">
        <v>2017</v>
      </c>
      <c r="B10720" s="1">
        <v>60</v>
      </c>
      <c r="C10720" s="1">
        <v>143543.5</v>
      </c>
      <c r="D10720" s="1">
        <v>137112.87</v>
      </c>
      <c r="E10720" s="1">
        <v>280656.36</v>
      </c>
    </row>
    <row r="10721" spans="1:5" hidden="1">
      <c r="A10721" s="1">
        <v>2017</v>
      </c>
      <c r="B10721" s="1">
        <v>61</v>
      </c>
      <c r="C10721" s="1">
        <v>139954.1</v>
      </c>
      <c r="D10721" s="1">
        <v>133706.35</v>
      </c>
      <c r="E10721" s="1">
        <v>273660.45</v>
      </c>
    </row>
    <row r="10722" spans="1:5" hidden="1">
      <c r="A10722" s="1">
        <v>2017</v>
      </c>
      <c r="B10722" s="1">
        <v>62</v>
      </c>
      <c r="C10722" s="1">
        <v>136278.57</v>
      </c>
      <c r="D10722" s="1">
        <v>129207.09</v>
      </c>
      <c r="E10722" s="1">
        <v>265485.65999999997</v>
      </c>
    </row>
    <row r="10723" spans="1:5" hidden="1">
      <c r="A10723" s="1">
        <v>2017</v>
      </c>
      <c r="B10723" s="1">
        <v>63</v>
      </c>
      <c r="C10723" s="1">
        <v>133142.87</v>
      </c>
      <c r="D10723" s="1">
        <v>125686.96</v>
      </c>
      <c r="E10723" s="1">
        <v>258829.82</v>
      </c>
    </row>
    <row r="10724" spans="1:5" hidden="1">
      <c r="A10724" s="1">
        <v>2017</v>
      </c>
      <c r="B10724" s="1">
        <v>64</v>
      </c>
      <c r="C10724" s="1">
        <v>130134.55</v>
      </c>
      <c r="D10724" s="1">
        <v>123727.6</v>
      </c>
      <c r="E10724" s="1">
        <v>253862.15</v>
      </c>
    </row>
    <row r="10725" spans="1:5" hidden="1">
      <c r="A10725" s="1">
        <v>2017</v>
      </c>
      <c r="B10725" s="1">
        <v>65</v>
      </c>
      <c r="C10725" s="1">
        <v>127142.88</v>
      </c>
      <c r="D10725" s="1">
        <v>121718.57</v>
      </c>
      <c r="E10725" s="1">
        <v>248861.45</v>
      </c>
    </row>
    <row r="10726" spans="1:5" hidden="1">
      <c r="A10726" s="1">
        <v>2017</v>
      </c>
      <c r="B10726" s="1">
        <v>66</v>
      </c>
      <c r="C10726" s="1">
        <v>124601.52</v>
      </c>
      <c r="D10726" s="1">
        <v>119525.73</v>
      </c>
      <c r="E10726" s="1">
        <v>244127.24</v>
      </c>
    </row>
    <row r="10727" spans="1:5" hidden="1">
      <c r="A10727" s="1">
        <v>2017</v>
      </c>
      <c r="B10727" s="1">
        <v>67</v>
      </c>
      <c r="C10727" s="1">
        <v>121643.26</v>
      </c>
      <c r="D10727" s="1">
        <v>116955.67</v>
      </c>
      <c r="E10727" s="1">
        <v>238598.92</v>
      </c>
    </row>
    <row r="10728" spans="1:5" hidden="1">
      <c r="A10728" s="1">
        <v>2017</v>
      </c>
      <c r="B10728" s="1">
        <v>68</v>
      </c>
      <c r="C10728" s="1">
        <v>118661.96</v>
      </c>
      <c r="D10728" s="1">
        <v>114894.83</v>
      </c>
      <c r="E10728" s="1">
        <v>233556.79</v>
      </c>
    </row>
    <row r="10729" spans="1:5" hidden="1">
      <c r="A10729" s="1">
        <v>2017</v>
      </c>
      <c r="B10729" s="1">
        <v>69</v>
      </c>
      <c r="C10729" s="1">
        <v>118123.56</v>
      </c>
      <c r="D10729" s="1">
        <v>115090.68</v>
      </c>
      <c r="E10729" s="1">
        <v>233214.25</v>
      </c>
    </row>
    <row r="10730" spans="1:5" hidden="1">
      <c r="A10730" s="1">
        <v>2017</v>
      </c>
      <c r="B10730" s="1">
        <v>70</v>
      </c>
      <c r="C10730" s="1">
        <v>114499.95</v>
      </c>
      <c r="D10730" s="1">
        <v>111774.55</v>
      </c>
      <c r="E10730" s="1">
        <v>226274.5</v>
      </c>
    </row>
    <row r="10731" spans="1:5" hidden="1">
      <c r="A10731" s="1">
        <v>2017</v>
      </c>
      <c r="B10731" s="1">
        <v>71</v>
      </c>
      <c r="C10731" s="1">
        <v>104112.04</v>
      </c>
      <c r="D10731" s="1">
        <v>101234.53</v>
      </c>
      <c r="E10731" s="1">
        <v>205346.57</v>
      </c>
    </row>
    <row r="10732" spans="1:5" hidden="1">
      <c r="A10732" s="1">
        <v>2017</v>
      </c>
      <c r="B10732" s="1">
        <v>72</v>
      </c>
      <c r="C10732" s="1">
        <v>95525.03</v>
      </c>
      <c r="D10732" s="1">
        <v>92014.01</v>
      </c>
      <c r="E10732" s="1">
        <v>187539.04</v>
      </c>
    </row>
    <row r="10733" spans="1:5" hidden="1">
      <c r="A10733" s="1">
        <v>2017</v>
      </c>
      <c r="B10733" s="1">
        <v>73</v>
      </c>
      <c r="C10733" s="1">
        <v>89560.43</v>
      </c>
      <c r="D10733" s="1">
        <v>85406.12</v>
      </c>
      <c r="E10733" s="1">
        <v>174966.56</v>
      </c>
    </row>
    <row r="10734" spans="1:5" hidden="1">
      <c r="A10734" s="1">
        <v>2017</v>
      </c>
      <c r="B10734" s="1">
        <v>74</v>
      </c>
      <c r="C10734" s="1">
        <v>83250.710000000006</v>
      </c>
      <c r="D10734" s="1">
        <v>78729.97</v>
      </c>
      <c r="E10734" s="1">
        <v>161980.69</v>
      </c>
    </row>
    <row r="10735" spans="1:5" hidden="1">
      <c r="A10735" s="1">
        <v>2017</v>
      </c>
      <c r="B10735" s="1">
        <v>75</v>
      </c>
      <c r="C10735" s="1">
        <v>78716.009999999995</v>
      </c>
      <c r="D10735" s="1">
        <v>73712.759999999995</v>
      </c>
      <c r="E10735" s="1">
        <v>152428.76999999999</v>
      </c>
    </row>
    <row r="10736" spans="1:5" hidden="1">
      <c r="A10736" s="1">
        <v>2017</v>
      </c>
      <c r="B10736" s="1">
        <v>76</v>
      </c>
      <c r="C10736" s="1">
        <v>74610.87</v>
      </c>
      <c r="D10736" s="1">
        <v>68877.02</v>
      </c>
      <c r="E10736" s="1">
        <v>143487.89000000001</v>
      </c>
    </row>
    <row r="10737" spans="1:5" hidden="1">
      <c r="A10737" s="1">
        <v>2017</v>
      </c>
      <c r="B10737" s="1">
        <v>77</v>
      </c>
      <c r="C10737" s="1">
        <v>70624.7</v>
      </c>
      <c r="D10737" s="1">
        <v>64018.82</v>
      </c>
      <c r="E10737" s="1">
        <v>134643.51</v>
      </c>
    </row>
    <row r="10738" spans="1:5" hidden="1">
      <c r="A10738" s="1">
        <v>2017</v>
      </c>
      <c r="B10738" s="1">
        <v>78</v>
      </c>
      <c r="C10738" s="1">
        <v>67025.2</v>
      </c>
      <c r="D10738" s="1">
        <v>59460.75</v>
      </c>
      <c r="E10738" s="1">
        <v>126485.94</v>
      </c>
    </row>
    <row r="10739" spans="1:5" hidden="1">
      <c r="A10739" s="1">
        <v>2017</v>
      </c>
      <c r="B10739" s="1">
        <v>79</v>
      </c>
      <c r="C10739" s="1">
        <v>63294.28</v>
      </c>
      <c r="D10739" s="1">
        <v>54983.02</v>
      </c>
      <c r="E10739" s="1">
        <v>118277.3</v>
      </c>
    </row>
    <row r="10740" spans="1:5" hidden="1">
      <c r="A10740" s="1">
        <v>2017</v>
      </c>
      <c r="B10740" s="1">
        <v>80</v>
      </c>
      <c r="C10740" s="1">
        <v>59589.15</v>
      </c>
      <c r="D10740" s="1">
        <v>50836.84</v>
      </c>
      <c r="E10740" s="1">
        <v>110425.99</v>
      </c>
    </row>
    <row r="10741" spans="1:5" hidden="1">
      <c r="A10741" s="1">
        <v>2017</v>
      </c>
      <c r="B10741" s="1">
        <v>81</v>
      </c>
      <c r="C10741" s="1">
        <v>55596.07</v>
      </c>
      <c r="D10741" s="1">
        <v>46239.93</v>
      </c>
      <c r="E10741" s="1">
        <v>101836</v>
      </c>
    </row>
    <row r="10742" spans="1:5" hidden="1">
      <c r="A10742" s="1">
        <v>2017</v>
      </c>
      <c r="B10742" s="1">
        <v>82</v>
      </c>
      <c r="C10742" s="1">
        <v>51346.7</v>
      </c>
      <c r="D10742" s="1">
        <v>41509.040000000001</v>
      </c>
      <c r="E10742" s="1">
        <v>92855.74</v>
      </c>
    </row>
    <row r="10743" spans="1:5" hidden="1">
      <c r="A10743" s="1">
        <v>2017</v>
      </c>
      <c r="B10743" s="1">
        <v>83</v>
      </c>
      <c r="C10743" s="1">
        <v>47783.77</v>
      </c>
      <c r="D10743" s="1">
        <v>37469.5</v>
      </c>
      <c r="E10743" s="1">
        <v>85253.28</v>
      </c>
    </row>
    <row r="10744" spans="1:5" hidden="1">
      <c r="A10744" s="1">
        <v>2017</v>
      </c>
      <c r="B10744" s="1">
        <v>84</v>
      </c>
      <c r="C10744" s="1">
        <v>44822.39</v>
      </c>
      <c r="D10744" s="1">
        <v>34096.870000000003</v>
      </c>
      <c r="E10744" s="1">
        <v>78919.259999999995</v>
      </c>
    </row>
    <row r="10745" spans="1:5" hidden="1">
      <c r="A10745" s="1">
        <v>2017</v>
      </c>
      <c r="B10745" s="1">
        <v>85</v>
      </c>
      <c r="C10745" s="1">
        <v>41942.83</v>
      </c>
      <c r="D10745" s="1">
        <v>31014.18</v>
      </c>
      <c r="E10745" s="1">
        <v>72957</v>
      </c>
    </row>
    <row r="10746" spans="1:5" hidden="1">
      <c r="A10746" s="1">
        <v>2017</v>
      </c>
      <c r="B10746" s="1">
        <v>86</v>
      </c>
      <c r="C10746" s="1">
        <v>39910.620000000003</v>
      </c>
      <c r="D10746" s="1">
        <v>28461.38</v>
      </c>
      <c r="E10746" s="1">
        <v>68372</v>
      </c>
    </row>
    <row r="10747" spans="1:5" hidden="1">
      <c r="A10747" s="1">
        <v>2017</v>
      </c>
      <c r="B10747" s="1">
        <v>87</v>
      </c>
      <c r="C10747" s="1">
        <v>36760.89</v>
      </c>
      <c r="D10747" s="1">
        <v>24987.71</v>
      </c>
      <c r="E10747" s="1">
        <v>61748.6</v>
      </c>
    </row>
    <row r="10748" spans="1:5" hidden="1">
      <c r="A10748" s="1">
        <v>2017</v>
      </c>
      <c r="B10748" s="1">
        <v>88</v>
      </c>
      <c r="C10748" s="1">
        <v>32842.1</v>
      </c>
      <c r="D10748" s="1">
        <v>21542.25</v>
      </c>
      <c r="E10748" s="1">
        <v>54384.35</v>
      </c>
    </row>
    <row r="10749" spans="1:5" hidden="1">
      <c r="A10749" s="1">
        <v>2017</v>
      </c>
      <c r="B10749" s="1">
        <v>89</v>
      </c>
      <c r="C10749" s="1">
        <v>29333.26</v>
      </c>
      <c r="D10749" s="1">
        <v>18259.97</v>
      </c>
      <c r="E10749" s="1">
        <v>47593.23</v>
      </c>
    </row>
    <row r="10750" spans="1:5" hidden="1">
      <c r="A10750" s="1">
        <v>2017</v>
      </c>
      <c r="B10750" s="1">
        <v>90</v>
      </c>
      <c r="C10750" s="1">
        <v>25604.47</v>
      </c>
      <c r="D10750" s="1">
        <v>14640.59</v>
      </c>
      <c r="E10750" s="1">
        <v>40245.06</v>
      </c>
    </row>
    <row r="10751" spans="1:5" hidden="1">
      <c r="A10751" s="1">
        <v>2017</v>
      </c>
      <c r="B10751" s="1">
        <v>91</v>
      </c>
      <c r="C10751" s="1">
        <v>22105.4</v>
      </c>
      <c r="D10751" s="1">
        <v>11683.38</v>
      </c>
      <c r="E10751" s="1">
        <v>33788.769999999997</v>
      </c>
    </row>
    <row r="10752" spans="1:5" hidden="1">
      <c r="A10752" s="1">
        <v>2017</v>
      </c>
      <c r="B10752" s="1">
        <v>92</v>
      </c>
      <c r="C10752" s="1">
        <v>18303.830000000002</v>
      </c>
      <c r="D10752" s="1">
        <v>8996.48</v>
      </c>
      <c r="E10752" s="1">
        <v>27300.31</v>
      </c>
    </row>
    <row r="10753" spans="1:5" hidden="1">
      <c r="A10753" s="1">
        <v>2017</v>
      </c>
      <c r="B10753" s="1">
        <v>93</v>
      </c>
      <c r="C10753" s="1">
        <v>14666.16</v>
      </c>
      <c r="D10753" s="1">
        <v>6724.72</v>
      </c>
      <c r="E10753" s="1">
        <v>21390.880000000001</v>
      </c>
    </row>
    <row r="10754" spans="1:5" hidden="1">
      <c r="A10754" s="1">
        <v>2017</v>
      </c>
      <c r="B10754" s="1">
        <v>94</v>
      </c>
      <c r="C10754" s="1">
        <v>11540.01</v>
      </c>
      <c r="D10754" s="1">
        <v>4910.26</v>
      </c>
      <c r="E10754" s="1">
        <v>16450.27</v>
      </c>
    </row>
    <row r="10755" spans="1:5" hidden="1">
      <c r="A10755" s="1">
        <v>2017</v>
      </c>
      <c r="B10755" s="1">
        <v>95</v>
      </c>
      <c r="C10755" s="1">
        <v>8930.26</v>
      </c>
      <c r="D10755" s="1">
        <v>3400.78</v>
      </c>
      <c r="E10755" s="1">
        <v>12331.05</v>
      </c>
    </row>
    <row r="10756" spans="1:5" hidden="1">
      <c r="A10756" s="1">
        <v>2017</v>
      </c>
      <c r="B10756" s="1">
        <v>96</v>
      </c>
      <c r="C10756" s="1">
        <v>6639.15</v>
      </c>
      <c r="D10756" s="1">
        <v>2365.87</v>
      </c>
      <c r="E10756" s="1">
        <v>9005.02</v>
      </c>
    </row>
    <row r="10757" spans="1:5" hidden="1">
      <c r="A10757" s="1">
        <v>2017</v>
      </c>
      <c r="B10757" s="1">
        <v>97</v>
      </c>
      <c r="C10757" s="1">
        <v>4350.7700000000004</v>
      </c>
      <c r="D10757" s="1">
        <v>1493.25</v>
      </c>
      <c r="E10757" s="1">
        <v>5844.03</v>
      </c>
    </row>
    <row r="10758" spans="1:5" hidden="1">
      <c r="A10758" s="1">
        <v>2017</v>
      </c>
      <c r="B10758" s="1">
        <v>98</v>
      </c>
      <c r="C10758" s="1">
        <v>2721.84</v>
      </c>
      <c r="D10758" s="1">
        <v>822.4</v>
      </c>
      <c r="E10758" s="1">
        <v>3544.24</v>
      </c>
    </row>
    <row r="10759" spans="1:5" hidden="1">
      <c r="A10759" s="1">
        <v>2017</v>
      </c>
      <c r="B10759" s="1">
        <v>99</v>
      </c>
      <c r="C10759" s="1">
        <v>1953.3</v>
      </c>
      <c r="D10759" s="1">
        <v>486.95</v>
      </c>
      <c r="E10759" s="1">
        <v>2440.25</v>
      </c>
    </row>
    <row r="10760" spans="1:5" hidden="1">
      <c r="A10760" s="1">
        <v>2017</v>
      </c>
      <c r="B10760" s="1">
        <v>100</v>
      </c>
      <c r="C10760" s="1">
        <v>1324.24</v>
      </c>
      <c r="D10760" s="1">
        <v>315.39999999999998</v>
      </c>
      <c r="E10760" s="1">
        <v>1639.63</v>
      </c>
    </row>
    <row r="10761" spans="1:5" hidden="1">
      <c r="A10761" s="1">
        <v>2017</v>
      </c>
      <c r="B10761" s="1">
        <v>101</v>
      </c>
      <c r="C10761" s="1">
        <v>806.01</v>
      </c>
      <c r="D10761" s="1">
        <v>177.48</v>
      </c>
      <c r="E10761" s="1">
        <v>983.49</v>
      </c>
    </row>
    <row r="10762" spans="1:5" hidden="1">
      <c r="A10762" s="1">
        <v>2017</v>
      </c>
      <c r="B10762" s="1">
        <v>102</v>
      </c>
      <c r="C10762" s="1">
        <v>468</v>
      </c>
      <c r="D10762" s="1">
        <v>95.04</v>
      </c>
      <c r="E10762" s="1">
        <v>563.04</v>
      </c>
    </row>
    <row r="10763" spans="1:5" hidden="1">
      <c r="A10763" s="1">
        <v>2017</v>
      </c>
      <c r="B10763" s="1">
        <v>103</v>
      </c>
      <c r="C10763" s="1">
        <v>260.45</v>
      </c>
      <c r="D10763" s="1">
        <v>49.81</v>
      </c>
      <c r="E10763" s="1">
        <v>310.25</v>
      </c>
    </row>
    <row r="10764" spans="1:5" hidden="1">
      <c r="A10764" s="1">
        <v>2017</v>
      </c>
      <c r="B10764" s="1">
        <v>104</v>
      </c>
      <c r="C10764" s="1">
        <v>139.96</v>
      </c>
      <c r="D10764" s="1">
        <v>24.36</v>
      </c>
      <c r="E10764" s="1">
        <v>164.32</v>
      </c>
    </row>
    <row r="10765" spans="1:5" hidden="1">
      <c r="A10765" s="1">
        <v>2017</v>
      </c>
      <c r="B10765" s="1">
        <v>105</v>
      </c>
      <c r="C10765" s="1">
        <v>71.31</v>
      </c>
      <c r="D10765" s="1">
        <v>11.38</v>
      </c>
      <c r="E10765" s="1">
        <v>82.69</v>
      </c>
    </row>
    <row r="10766" spans="1:5" hidden="1">
      <c r="A10766" s="1">
        <v>2017</v>
      </c>
      <c r="B10766" s="1">
        <v>106</v>
      </c>
      <c r="C10766" s="1">
        <v>34.950000000000003</v>
      </c>
      <c r="D10766" s="1">
        <v>4.8499999999999996</v>
      </c>
      <c r="E10766" s="1">
        <v>39.81</v>
      </c>
    </row>
    <row r="10767" spans="1:5" hidden="1">
      <c r="A10767" s="1">
        <v>2017</v>
      </c>
      <c r="B10767" s="1">
        <v>107</v>
      </c>
      <c r="C10767" s="1">
        <v>16.73</v>
      </c>
      <c r="D10767" s="1">
        <v>2</v>
      </c>
      <c r="E10767" s="1">
        <v>18.72</v>
      </c>
    </row>
    <row r="10768" spans="1:5" hidden="1">
      <c r="A10768" s="1">
        <v>2017</v>
      </c>
      <c r="B10768" s="1">
        <v>108</v>
      </c>
      <c r="C10768" s="1">
        <v>7.53</v>
      </c>
      <c r="D10768" s="1">
        <v>0.72</v>
      </c>
      <c r="E10768" s="1">
        <v>8.24</v>
      </c>
    </row>
    <row r="10769" spans="1:5" hidden="1">
      <c r="A10769" s="1">
        <v>2017</v>
      </c>
      <c r="B10769" s="1">
        <v>109</v>
      </c>
      <c r="C10769" s="1">
        <v>2.93</v>
      </c>
      <c r="D10769" s="1">
        <v>0.05</v>
      </c>
      <c r="E10769" s="1">
        <v>2.98</v>
      </c>
    </row>
    <row r="10770" spans="1:5" hidden="1">
      <c r="A10770" s="1">
        <v>2017</v>
      </c>
      <c r="B10770" s="1" t="s">
        <v>121</v>
      </c>
      <c r="C10770" s="1">
        <v>1.1499999999999999</v>
      </c>
      <c r="D10770" s="1">
        <v>0</v>
      </c>
      <c r="E10770" s="1">
        <v>1.1499999999999999</v>
      </c>
    </row>
    <row r="10771" spans="1:5" hidden="1">
      <c r="A10771" s="1">
        <v>2018</v>
      </c>
      <c r="B10771" s="1">
        <v>0</v>
      </c>
      <c r="C10771" s="1">
        <v>147158.85</v>
      </c>
      <c r="D10771" s="1">
        <v>156170.49</v>
      </c>
      <c r="E10771" s="1">
        <v>303329.34000000003</v>
      </c>
    </row>
    <row r="10772" spans="1:5" hidden="1">
      <c r="A10772" s="1">
        <v>2018</v>
      </c>
      <c r="B10772" s="1">
        <v>1</v>
      </c>
      <c r="C10772" s="1">
        <v>150035.6</v>
      </c>
      <c r="D10772" s="1">
        <v>158981.99</v>
      </c>
      <c r="E10772" s="1">
        <v>309017.59000000003</v>
      </c>
    </row>
    <row r="10773" spans="1:5" hidden="1">
      <c r="A10773" s="1">
        <v>2018</v>
      </c>
      <c r="B10773" s="1">
        <v>2</v>
      </c>
      <c r="C10773" s="1">
        <v>154114.57</v>
      </c>
      <c r="D10773" s="1">
        <v>163047.26999999999</v>
      </c>
      <c r="E10773" s="1">
        <v>317161.84000000003</v>
      </c>
    </row>
    <row r="10774" spans="1:5" hidden="1">
      <c r="A10774" s="1">
        <v>2018</v>
      </c>
      <c r="B10774" s="1">
        <v>3</v>
      </c>
      <c r="C10774" s="1">
        <v>154007.54999999999</v>
      </c>
      <c r="D10774" s="1">
        <v>162692.18</v>
      </c>
      <c r="E10774" s="1">
        <v>316699.73</v>
      </c>
    </row>
    <row r="10775" spans="1:5" hidden="1">
      <c r="A10775" s="1">
        <v>2018</v>
      </c>
      <c r="B10775" s="1">
        <v>4</v>
      </c>
      <c r="C10775" s="1">
        <v>154488.81</v>
      </c>
      <c r="D10775" s="1">
        <v>163225.03</v>
      </c>
      <c r="E10775" s="1">
        <v>317713.84000000003</v>
      </c>
    </row>
    <row r="10776" spans="1:5" hidden="1">
      <c r="A10776" s="1">
        <v>2018</v>
      </c>
      <c r="B10776" s="1">
        <v>5</v>
      </c>
      <c r="C10776" s="1">
        <v>156701.64000000001</v>
      </c>
      <c r="D10776" s="1">
        <v>165608.82999999999</v>
      </c>
      <c r="E10776" s="1">
        <v>322310.46999999997</v>
      </c>
    </row>
    <row r="10777" spans="1:5" hidden="1">
      <c r="A10777" s="1">
        <v>2018</v>
      </c>
      <c r="B10777" s="1">
        <v>6</v>
      </c>
      <c r="C10777" s="1">
        <v>155778.04</v>
      </c>
      <c r="D10777" s="1">
        <v>164433.73000000001</v>
      </c>
      <c r="E10777" s="1">
        <v>320211.77</v>
      </c>
    </row>
    <row r="10778" spans="1:5" hidden="1">
      <c r="A10778" s="1">
        <v>2018</v>
      </c>
      <c r="B10778" s="1">
        <v>7</v>
      </c>
      <c r="C10778" s="1">
        <v>155905.13</v>
      </c>
      <c r="D10778" s="1">
        <v>164254.49</v>
      </c>
      <c r="E10778" s="1">
        <v>320159.62</v>
      </c>
    </row>
    <row r="10779" spans="1:5" hidden="1">
      <c r="A10779" s="1">
        <v>2018</v>
      </c>
      <c r="B10779" s="1">
        <v>8</v>
      </c>
      <c r="C10779" s="1">
        <v>157113.19</v>
      </c>
      <c r="D10779" s="1">
        <v>165598.71</v>
      </c>
      <c r="E10779" s="1">
        <v>322711.90000000002</v>
      </c>
    </row>
    <row r="10780" spans="1:5" hidden="1">
      <c r="A10780" s="1">
        <v>2018</v>
      </c>
      <c r="B10780" s="1">
        <v>9</v>
      </c>
      <c r="C10780" s="1">
        <v>155477.68</v>
      </c>
      <c r="D10780" s="1">
        <v>164115.48000000001</v>
      </c>
      <c r="E10780" s="1">
        <v>319593.15999999997</v>
      </c>
    </row>
    <row r="10781" spans="1:5" hidden="1">
      <c r="A10781" s="1">
        <v>2018</v>
      </c>
      <c r="B10781" s="1">
        <v>10</v>
      </c>
      <c r="C10781" s="1">
        <v>154108.9</v>
      </c>
      <c r="D10781" s="1">
        <v>162895.76999999999</v>
      </c>
      <c r="E10781" s="1">
        <v>317004.68</v>
      </c>
    </row>
    <row r="10782" spans="1:5" hidden="1">
      <c r="A10782" s="1">
        <v>2018</v>
      </c>
      <c r="B10782" s="1">
        <v>11</v>
      </c>
      <c r="C10782" s="1">
        <v>153212.10999999999</v>
      </c>
      <c r="D10782" s="1">
        <v>162246.51999999999</v>
      </c>
      <c r="E10782" s="1">
        <v>315458.63</v>
      </c>
    </row>
    <row r="10783" spans="1:5" hidden="1">
      <c r="A10783" s="1">
        <v>2018</v>
      </c>
      <c r="B10783" s="1">
        <v>12</v>
      </c>
      <c r="C10783" s="1">
        <v>147042.4</v>
      </c>
      <c r="D10783" s="1">
        <v>155972.76999999999</v>
      </c>
      <c r="E10783" s="1">
        <v>303015.17</v>
      </c>
    </row>
    <row r="10784" spans="1:5" hidden="1">
      <c r="A10784" s="1">
        <v>2018</v>
      </c>
      <c r="B10784" s="1">
        <v>13</v>
      </c>
      <c r="C10784" s="1">
        <v>141886.41</v>
      </c>
      <c r="D10784" s="1">
        <v>150964.84</v>
      </c>
      <c r="E10784" s="1">
        <v>292851.25</v>
      </c>
    </row>
    <row r="10785" spans="1:5" hidden="1">
      <c r="A10785" s="1">
        <v>2018</v>
      </c>
      <c r="B10785" s="1">
        <v>14</v>
      </c>
      <c r="C10785" s="1">
        <v>140299.81</v>
      </c>
      <c r="D10785" s="1">
        <v>149052.04</v>
      </c>
      <c r="E10785" s="1">
        <v>289351.84999999998</v>
      </c>
    </row>
    <row r="10786" spans="1:5" hidden="1">
      <c r="A10786" s="1">
        <v>2018</v>
      </c>
      <c r="B10786" s="1">
        <v>15</v>
      </c>
      <c r="C10786" s="1">
        <v>138497.92000000001</v>
      </c>
      <c r="D10786" s="1">
        <v>146215.81</v>
      </c>
      <c r="E10786" s="1">
        <v>284713.73</v>
      </c>
    </row>
    <row r="10787" spans="1:5" hidden="1">
      <c r="A10787" s="1">
        <v>2018</v>
      </c>
      <c r="B10787" s="1">
        <v>16</v>
      </c>
      <c r="C10787" s="1">
        <v>139981.13</v>
      </c>
      <c r="D10787" s="1">
        <v>147605.99</v>
      </c>
      <c r="E10787" s="1">
        <v>287587.12</v>
      </c>
    </row>
    <row r="10788" spans="1:5" hidden="1">
      <c r="A10788" s="1">
        <v>2018</v>
      </c>
      <c r="B10788" s="1">
        <v>17</v>
      </c>
      <c r="C10788" s="1">
        <v>142388.98000000001</v>
      </c>
      <c r="D10788" s="1">
        <v>150061.76000000001</v>
      </c>
      <c r="E10788" s="1">
        <v>292450.74</v>
      </c>
    </row>
    <row r="10789" spans="1:5" hidden="1">
      <c r="A10789" s="1">
        <v>2018</v>
      </c>
      <c r="B10789" s="1">
        <v>18</v>
      </c>
      <c r="C10789" s="1">
        <v>148053.79</v>
      </c>
      <c r="D10789" s="1">
        <v>156388.21</v>
      </c>
      <c r="E10789" s="1">
        <v>304442.01</v>
      </c>
    </row>
    <row r="10790" spans="1:5" hidden="1">
      <c r="A10790" s="1">
        <v>2018</v>
      </c>
      <c r="B10790" s="1">
        <v>19</v>
      </c>
      <c r="C10790" s="1">
        <v>154227.29</v>
      </c>
      <c r="D10790" s="1">
        <v>164072.65</v>
      </c>
      <c r="E10790" s="1">
        <v>318299.93</v>
      </c>
    </row>
    <row r="10791" spans="1:5" hidden="1">
      <c r="A10791" s="1">
        <v>2018</v>
      </c>
      <c r="B10791" s="1">
        <v>20</v>
      </c>
      <c r="C10791" s="1">
        <v>158007.91</v>
      </c>
      <c r="D10791" s="1">
        <v>167198.63</v>
      </c>
      <c r="E10791" s="1">
        <v>325206.53000000003</v>
      </c>
    </row>
    <row r="10792" spans="1:5" hidden="1">
      <c r="A10792" s="1">
        <v>2018</v>
      </c>
      <c r="B10792" s="1">
        <v>21</v>
      </c>
      <c r="C10792" s="1">
        <v>162267.64000000001</v>
      </c>
      <c r="D10792" s="1">
        <v>170443.61</v>
      </c>
      <c r="E10792" s="1">
        <v>332711.25</v>
      </c>
    </row>
    <row r="10793" spans="1:5" hidden="1">
      <c r="A10793" s="1">
        <v>2018</v>
      </c>
      <c r="B10793" s="1">
        <v>22</v>
      </c>
      <c r="C10793" s="1">
        <v>166529.78</v>
      </c>
      <c r="D10793" s="1">
        <v>175019.57</v>
      </c>
      <c r="E10793" s="1">
        <v>341549.35</v>
      </c>
    </row>
    <row r="10794" spans="1:5" hidden="1">
      <c r="A10794" s="1">
        <v>2018</v>
      </c>
      <c r="B10794" s="1">
        <v>23</v>
      </c>
      <c r="C10794" s="1">
        <v>176764.26</v>
      </c>
      <c r="D10794" s="1">
        <v>185143.75</v>
      </c>
      <c r="E10794" s="1">
        <v>361908.01</v>
      </c>
    </row>
    <row r="10795" spans="1:5" hidden="1">
      <c r="A10795" s="1">
        <v>2018</v>
      </c>
      <c r="B10795" s="1">
        <v>24</v>
      </c>
      <c r="C10795" s="1">
        <v>180004.9</v>
      </c>
      <c r="D10795" s="1">
        <v>187437.91</v>
      </c>
      <c r="E10795" s="1">
        <v>367442.81</v>
      </c>
    </row>
    <row r="10796" spans="1:5" hidden="1">
      <c r="A10796" s="1">
        <v>2018</v>
      </c>
      <c r="B10796" s="1">
        <v>25</v>
      </c>
      <c r="C10796" s="1">
        <v>180967.05</v>
      </c>
      <c r="D10796" s="1">
        <v>186254.87</v>
      </c>
      <c r="E10796" s="1">
        <v>367221.92</v>
      </c>
    </row>
    <row r="10797" spans="1:5" hidden="1">
      <c r="A10797" s="1">
        <v>2018</v>
      </c>
      <c r="B10797" s="1">
        <v>26</v>
      </c>
      <c r="C10797" s="1">
        <v>183967.95</v>
      </c>
      <c r="D10797" s="1">
        <v>186399.84</v>
      </c>
      <c r="E10797" s="1">
        <v>370367.79</v>
      </c>
    </row>
    <row r="10798" spans="1:5" hidden="1">
      <c r="A10798" s="1">
        <v>2018</v>
      </c>
      <c r="B10798" s="1">
        <v>27</v>
      </c>
      <c r="C10798" s="1">
        <v>188558.49</v>
      </c>
      <c r="D10798" s="1">
        <v>188769.1</v>
      </c>
      <c r="E10798" s="1">
        <v>377327.59</v>
      </c>
    </row>
    <row r="10799" spans="1:5" hidden="1">
      <c r="A10799" s="1">
        <v>2018</v>
      </c>
      <c r="B10799" s="1">
        <v>28</v>
      </c>
      <c r="C10799" s="1">
        <v>190435.66</v>
      </c>
      <c r="D10799" s="1">
        <v>189257.97</v>
      </c>
      <c r="E10799" s="1">
        <v>379693.63</v>
      </c>
    </row>
    <row r="10800" spans="1:5" hidden="1">
      <c r="A10800" s="1">
        <v>2018</v>
      </c>
      <c r="B10800" s="1">
        <v>29</v>
      </c>
      <c r="C10800" s="1">
        <v>189070.97</v>
      </c>
      <c r="D10800" s="1">
        <v>186750.44</v>
      </c>
      <c r="E10800" s="1">
        <v>375821.4</v>
      </c>
    </row>
    <row r="10801" spans="1:5" hidden="1">
      <c r="A10801" s="1">
        <v>2018</v>
      </c>
      <c r="B10801" s="1">
        <v>30</v>
      </c>
      <c r="C10801" s="1">
        <v>187419.48</v>
      </c>
      <c r="D10801" s="1">
        <v>184238.38</v>
      </c>
      <c r="E10801" s="1">
        <v>371657.86</v>
      </c>
    </row>
    <row r="10802" spans="1:5" hidden="1">
      <c r="A10802" s="1">
        <v>2018</v>
      </c>
      <c r="B10802" s="1">
        <v>31</v>
      </c>
      <c r="C10802" s="1">
        <v>188637.2</v>
      </c>
      <c r="D10802" s="1">
        <v>185177.63</v>
      </c>
      <c r="E10802" s="1">
        <v>373814.83</v>
      </c>
    </row>
    <row r="10803" spans="1:5" hidden="1">
      <c r="A10803" s="1">
        <v>2018</v>
      </c>
      <c r="B10803" s="1">
        <v>32</v>
      </c>
      <c r="C10803" s="1">
        <v>187366.05</v>
      </c>
      <c r="D10803" s="1">
        <v>184208.22</v>
      </c>
      <c r="E10803" s="1">
        <v>371574.26</v>
      </c>
    </row>
    <row r="10804" spans="1:5" hidden="1">
      <c r="A10804" s="1">
        <v>2018</v>
      </c>
      <c r="B10804" s="1">
        <v>33</v>
      </c>
      <c r="C10804" s="1">
        <v>187437.45</v>
      </c>
      <c r="D10804" s="1">
        <v>184415.2</v>
      </c>
      <c r="E10804" s="1">
        <v>371852.65</v>
      </c>
    </row>
    <row r="10805" spans="1:5" hidden="1">
      <c r="A10805" s="1">
        <v>2018</v>
      </c>
      <c r="B10805" s="1">
        <v>34</v>
      </c>
      <c r="C10805" s="1">
        <v>185155.25</v>
      </c>
      <c r="D10805" s="1">
        <v>182660.14</v>
      </c>
      <c r="E10805" s="1">
        <v>367815.39</v>
      </c>
    </row>
    <row r="10806" spans="1:5" hidden="1">
      <c r="A10806" s="1">
        <v>2018</v>
      </c>
      <c r="B10806" s="1">
        <v>35</v>
      </c>
      <c r="C10806" s="1">
        <v>183845.66</v>
      </c>
      <c r="D10806" s="1">
        <v>182302.82</v>
      </c>
      <c r="E10806" s="1">
        <v>366148.48</v>
      </c>
    </row>
    <row r="10807" spans="1:5" hidden="1">
      <c r="A10807" s="1">
        <v>2018</v>
      </c>
      <c r="B10807" s="1">
        <v>36</v>
      </c>
      <c r="C10807" s="1">
        <v>178605.4</v>
      </c>
      <c r="D10807" s="1">
        <v>177584.68</v>
      </c>
      <c r="E10807" s="1">
        <v>356190.08</v>
      </c>
    </row>
    <row r="10808" spans="1:5" hidden="1">
      <c r="A10808" s="1">
        <v>2018</v>
      </c>
      <c r="B10808" s="1">
        <v>37</v>
      </c>
      <c r="C10808" s="1">
        <v>173810.62</v>
      </c>
      <c r="D10808" s="1">
        <v>172418.97</v>
      </c>
      <c r="E10808" s="1">
        <v>346229.59</v>
      </c>
    </row>
    <row r="10809" spans="1:5" hidden="1">
      <c r="A10809" s="1">
        <v>2018</v>
      </c>
      <c r="B10809" s="1">
        <v>38</v>
      </c>
      <c r="C10809" s="1">
        <v>167380.10999999999</v>
      </c>
      <c r="D10809" s="1">
        <v>165214.76999999999</v>
      </c>
      <c r="E10809" s="1">
        <v>332594.88</v>
      </c>
    </row>
    <row r="10810" spans="1:5" hidden="1">
      <c r="A10810" s="1">
        <v>2018</v>
      </c>
      <c r="B10810" s="1">
        <v>39</v>
      </c>
      <c r="C10810" s="1">
        <v>163625.82</v>
      </c>
      <c r="D10810" s="1">
        <v>161013.54</v>
      </c>
      <c r="E10810" s="1">
        <v>324639.35999999999</v>
      </c>
    </row>
    <row r="10811" spans="1:5" hidden="1">
      <c r="A10811" s="1">
        <v>2018</v>
      </c>
      <c r="B10811" s="1">
        <v>40</v>
      </c>
      <c r="C10811" s="1">
        <v>160584.54999999999</v>
      </c>
      <c r="D10811" s="1">
        <v>158006.94</v>
      </c>
      <c r="E10811" s="1">
        <v>318591.5</v>
      </c>
    </row>
    <row r="10812" spans="1:5" hidden="1">
      <c r="A10812" s="1">
        <v>2018</v>
      </c>
      <c r="B10812" s="1">
        <v>41</v>
      </c>
      <c r="C10812" s="1">
        <v>159055.18</v>
      </c>
      <c r="D10812" s="1">
        <v>156854.41</v>
      </c>
      <c r="E10812" s="1">
        <v>315909.58</v>
      </c>
    </row>
    <row r="10813" spans="1:5" hidden="1">
      <c r="A10813" s="1">
        <v>2018</v>
      </c>
      <c r="B10813" s="1">
        <v>42</v>
      </c>
      <c r="C10813" s="1">
        <v>159276.75</v>
      </c>
      <c r="D10813" s="1">
        <v>157629.07</v>
      </c>
      <c r="E10813" s="1">
        <v>316905.82</v>
      </c>
    </row>
    <row r="10814" spans="1:5" hidden="1">
      <c r="A10814" s="1">
        <v>2018</v>
      </c>
      <c r="B10814" s="1">
        <v>43</v>
      </c>
      <c r="C10814" s="1">
        <v>161014.87</v>
      </c>
      <c r="D10814" s="1">
        <v>159366.47</v>
      </c>
      <c r="E10814" s="1">
        <v>320381.34000000003</v>
      </c>
    </row>
    <row r="10815" spans="1:5" hidden="1">
      <c r="A10815" s="1">
        <v>2018</v>
      </c>
      <c r="B10815" s="1">
        <v>44</v>
      </c>
      <c r="C10815" s="1">
        <v>164129.10999999999</v>
      </c>
      <c r="D10815" s="1">
        <v>161714.56</v>
      </c>
      <c r="E10815" s="1">
        <v>325843.67</v>
      </c>
    </row>
    <row r="10816" spans="1:5" hidden="1">
      <c r="A10816" s="1">
        <v>2018</v>
      </c>
      <c r="B10816" s="1">
        <v>45</v>
      </c>
      <c r="C10816" s="1">
        <v>169162.31</v>
      </c>
      <c r="D10816" s="1">
        <v>165514.81</v>
      </c>
      <c r="E10816" s="1">
        <v>334677.12</v>
      </c>
    </row>
    <row r="10817" spans="1:5" hidden="1">
      <c r="A10817" s="1">
        <v>2018</v>
      </c>
      <c r="B10817" s="1">
        <v>46</v>
      </c>
      <c r="C10817" s="1">
        <v>174142.73</v>
      </c>
      <c r="D10817" s="1">
        <v>168886.8</v>
      </c>
      <c r="E10817" s="1">
        <v>343029.53</v>
      </c>
    </row>
    <row r="10818" spans="1:5" hidden="1">
      <c r="A10818" s="1">
        <v>2018</v>
      </c>
      <c r="B10818" s="1">
        <v>47</v>
      </c>
      <c r="C10818" s="1">
        <v>176690.54</v>
      </c>
      <c r="D10818" s="1">
        <v>170453.24</v>
      </c>
      <c r="E10818" s="1">
        <v>347143.78</v>
      </c>
    </row>
    <row r="10819" spans="1:5" hidden="1">
      <c r="A10819" s="1">
        <v>2018</v>
      </c>
      <c r="B10819" s="1">
        <v>48</v>
      </c>
      <c r="C10819" s="1">
        <v>167164.47</v>
      </c>
      <c r="D10819" s="1">
        <v>161187.01</v>
      </c>
      <c r="E10819" s="1">
        <v>328351.48</v>
      </c>
    </row>
    <row r="10820" spans="1:5" hidden="1">
      <c r="A10820" s="1">
        <v>2018</v>
      </c>
      <c r="B10820" s="1">
        <v>49</v>
      </c>
      <c r="C10820" s="1">
        <v>164158.85999999999</v>
      </c>
      <c r="D10820" s="1">
        <v>158113.28</v>
      </c>
      <c r="E10820" s="1">
        <v>322272.15000000002</v>
      </c>
    </row>
    <row r="10821" spans="1:5" hidden="1">
      <c r="A10821" s="1">
        <v>2018</v>
      </c>
      <c r="B10821" s="1">
        <v>50</v>
      </c>
      <c r="C10821" s="1">
        <v>157769.67000000001</v>
      </c>
      <c r="D10821" s="1">
        <v>152132.09</v>
      </c>
      <c r="E10821" s="1">
        <v>309901.76</v>
      </c>
    </row>
    <row r="10822" spans="1:5" hidden="1">
      <c r="A10822" s="1">
        <v>2018</v>
      </c>
      <c r="B10822" s="1">
        <v>51</v>
      </c>
      <c r="C10822" s="1">
        <v>155295.53</v>
      </c>
      <c r="D10822" s="1">
        <v>150304.22</v>
      </c>
      <c r="E10822" s="1">
        <v>305599.75</v>
      </c>
    </row>
    <row r="10823" spans="1:5" hidden="1">
      <c r="A10823" s="1">
        <v>2018</v>
      </c>
      <c r="B10823" s="1">
        <v>52</v>
      </c>
      <c r="C10823" s="1">
        <v>153256.93</v>
      </c>
      <c r="D10823" s="1">
        <v>148636.57</v>
      </c>
      <c r="E10823" s="1">
        <v>301893.51</v>
      </c>
    </row>
    <row r="10824" spans="1:5" hidden="1">
      <c r="A10824" s="1">
        <v>2018</v>
      </c>
      <c r="B10824" s="1">
        <v>53</v>
      </c>
      <c r="C10824" s="1">
        <v>154592.5</v>
      </c>
      <c r="D10824" s="1">
        <v>150056.79999999999</v>
      </c>
      <c r="E10824" s="1">
        <v>304649.31</v>
      </c>
    </row>
    <row r="10825" spans="1:5" hidden="1">
      <c r="A10825" s="1">
        <v>2018</v>
      </c>
      <c r="B10825" s="1">
        <v>54</v>
      </c>
      <c r="C10825" s="1">
        <v>157891.99</v>
      </c>
      <c r="D10825" s="1">
        <v>153246.06</v>
      </c>
      <c r="E10825" s="1">
        <v>311138.05</v>
      </c>
    </row>
    <row r="10826" spans="1:5" hidden="1">
      <c r="A10826" s="1">
        <v>2018</v>
      </c>
      <c r="B10826" s="1">
        <v>55</v>
      </c>
      <c r="C10826" s="1">
        <v>159874.01999999999</v>
      </c>
      <c r="D10826" s="1">
        <v>155179.95000000001</v>
      </c>
      <c r="E10826" s="1">
        <v>315053.96999999997</v>
      </c>
    </row>
    <row r="10827" spans="1:5" hidden="1">
      <c r="A10827" s="1">
        <v>2018</v>
      </c>
      <c r="B10827" s="1">
        <v>56</v>
      </c>
      <c r="C10827" s="1">
        <v>159848.88</v>
      </c>
      <c r="D10827" s="1">
        <v>154913.88</v>
      </c>
      <c r="E10827" s="1">
        <v>314762.77</v>
      </c>
    </row>
    <row r="10828" spans="1:5" hidden="1">
      <c r="A10828" s="1">
        <v>2018</v>
      </c>
      <c r="B10828" s="1">
        <v>57</v>
      </c>
      <c r="C10828" s="1">
        <v>157506.07</v>
      </c>
      <c r="D10828" s="1">
        <v>151657.25</v>
      </c>
      <c r="E10828" s="1">
        <v>309163.31</v>
      </c>
    </row>
    <row r="10829" spans="1:5" hidden="1">
      <c r="A10829" s="1">
        <v>2018</v>
      </c>
      <c r="B10829" s="1">
        <v>58</v>
      </c>
      <c r="C10829" s="1">
        <v>153806.57999999999</v>
      </c>
      <c r="D10829" s="1">
        <v>147318</v>
      </c>
      <c r="E10829" s="1">
        <v>301124.57</v>
      </c>
    </row>
    <row r="10830" spans="1:5" hidden="1">
      <c r="A10830" s="1">
        <v>2018</v>
      </c>
      <c r="B10830" s="1">
        <v>59</v>
      </c>
      <c r="C10830" s="1">
        <v>150084</v>
      </c>
      <c r="D10830" s="1">
        <v>143216.89000000001</v>
      </c>
      <c r="E10830" s="1">
        <v>293300.88</v>
      </c>
    </row>
    <row r="10831" spans="1:5" hidden="1">
      <c r="A10831" s="1">
        <v>2018</v>
      </c>
      <c r="B10831" s="1">
        <v>60</v>
      </c>
      <c r="C10831" s="1">
        <v>146885.35</v>
      </c>
      <c r="D10831" s="1">
        <v>139651.15</v>
      </c>
      <c r="E10831" s="1">
        <v>286536.5</v>
      </c>
    </row>
    <row r="10832" spans="1:5" hidden="1">
      <c r="A10832" s="1">
        <v>2018</v>
      </c>
      <c r="B10832" s="1">
        <v>61</v>
      </c>
      <c r="C10832" s="1">
        <v>143443.73000000001</v>
      </c>
      <c r="D10832" s="1">
        <v>136404.4</v>
      </c>
      <c r="E10832" s="1">
        <v>279848.13</v>
      </c>
    </row>
    <row r="10833" spans="1:5" hidden="1">
      <c r="A10833" s="1">
        <v>2018</v>
      </c>
      <c r="B10833" s="1">
        <v>62</v>
      </c>
      <c r="C10833" s="1">
        <v>139789.99</v>
      </c>
      <c r="D10833" s="1">
        <v>132930.06</v>
      </c>
      <c r="E10833" s="1">
        <v>272720.06</v>
      </c>
    </row>
    <row r="10834" spans="1:5" hidden="1">
      <c r="A10834" s="1">
        <v>2018</v>
      </c>
      <c r="B10834" s="1">
        <v>63</v>
      </c>
      <c r="C10834" s="1">
        <v>136111.98000000001</v>
      </c>
      <c r="D10834" s="1">
        <v>128443.27</v>
      </c>
      <c r="E10834" s="1">
        <v>264555.25</v>
      </c>
    </row>
    <row r="10835" spans="1:5" hidden="1">
      <c r="A10835" s="1">
        <v>2018</v>
      </c>
      <c r="B10835" s="1">
        <v>64</v>
      </c>
      <c r="C10835" s="1">
        <v>132888.76</v>
      </c>
      <c r="D10835" s="1">
        <v>124973.93</v>
      </c>
      <c r="E10835" s="1">
        <v>257862.69</v>
      </c>
    </row>
    <row r="10836" spans="1:5" hidden="1">
      <c r="A10836" s="1">
        <v>2018</v>
      </c>
      <c r="B10836" s="1">
        <v>65</v>
      </c>
      <c r="C10836" s="1">
        <v>129847.17</v>
      </c>
      <c r="D10836" s="1">
        <v>122834.33</v>
      </c>
      <c r="E10836" s="1">
        <v>252681.5</v>
      </c>
    </row>
    <row r="10837" spans="1:5" hidden="1">
      <c r="A10837" s="1">
        <v>2018</v>
      </c>
      <c r="B10837" s="1">
        <v>66</v>
      </c>
      <c r="C10837" s="1">
        <v>126796.02</v>
      </c>
      <c r="D10837" s="1">
        <v>120583.11</v>
      </c>
      <c r="E10837" s="1">
        <v>247379.13</v>
      </c>
    </row>
    <row r="10838" spans="1:5" hidden="1">
      <c r="A10838" s="1">
        <v>2018</v>
      </c>
      <c r="B10838" s="1">
        <v>67</v>
      </c>
      <c r="C10838" s="1">
        <v>124283.17</v>
      </c>
      <c r="D10838" s="1">
        <v>118291.3</v>
      </c>
      <c r="E10838" s="1">
        <v>242574.47</v>
      </c>
    </row>
    <row r="10839" spans="1:5" hidden="1">
      <c r="A10839" s="1">
        <v>2018</v>
      </c>
      <c r="B10839" s="1">
        <v>68</v>
      </c>
      <c r="C10839" s="1">
        <v>121244.61</v>
      </c>
      <c r="D10839" s="1">
        <v>115750.23</v>
      </c>
      <c r="E10839" s="1">
        <v>236994.84</v>
      </c>
    </row>
    <row r="10840" spans="1:5" hidden="1">
      <c r="A10840" s="1">
        <v>2018</v>
      </c>
      <c r="B10840" s="1">
        <v>69</v>
      </c>
      <c r="C10840" s="1">
        <v>118273.78</v>
      </c>
      <c r="D10840" s="1">
        <v>113562.97</v>
      </c>
      <c r="E10840" s="1">
        <v>231836.75</v>
      </c>
    </row>
    <row r="10841" spans="1:5" hidden="1">
      <c r="A10841" s="1">
        <v>2018</v>
      </c>
      <c r="B10841" s="1">
        <v>70</v>
      </c>
      <c r="C10841" s="1">
        <v>117570.73</v>
      </c>
      <c r="D10841" s="1">
        <v>113609</v>
      </c>
      <c r="E10841" s="1">
        <v>231179.73</v>
      </c>
    </row>
    <row r="10842" spans="1:5" hidden="1">
      <c r="A10842" s="1">
        <v>2018</v>
      </c>
      <c r="B10842" s="1">
        <v>71</v>
      </c>
      <c r="C10842" s="1">
        <v>113689.98</v>
      </c>
      <c r="D10842" s="1">
        <v>110133.52</v>
      </c>
      <c r="E10842" s="1">
        <v>223823.5</v>
      </c>
    </row>
    <row r="10843" spans="1:5" hidden="1">
      <c r="A10843" s="1">
        <v>2018</v>
      </c>
      <c r="B10843" s="1">
        <v>72</v>
      </c>
      <c r="C10843" s="1">
        <v>103123.29</v>
      </c>
      <c r="D10843" s="1">
        <v>99435.64</v>
      </c>
      <c r="E10843" s="1">
        <v>202558.93</v>
      </c>
    </row>
    <row r="10844" spans="1:5" hidden="1">
      <c r="A10844" s="1">
        <v>2018</v>
      </c>
      <c r="B10844" s="1">
        <v>73</v>
      </c>
      <c r="C10844" s="1">
        <v>94391.73</v>
      </c>
      <c r="D10844" s="1">
        <v>90205.65</v>
      </c>
      <c r="E10844" s="1">
        <v>184597.38</v>
      </c>
    </row>
    <row r="10845" spans="1:5" hidden="1">
      <c r="A10845" s="1">
        <v>2018</v>
      </c>
      <c r="B10845" s="1">
        <v>74</v>
      </c>
      <c r="C10845" s="1">
        <v>88256.57</v>
      </c>
      <c r="D10845" s="1">
        <v>83475.91</v>
      </c>
      <c r="E10845" s="1">
        <v>171732.48000000001</v>
      </c>
    </row>
    <row r="10846" spans="1:5" hidden="1">
      <c r="A10846" s="1">
        <v>2018</v>
      </c>
      <c r="B10846" s="1">
        <v>75</v>
      </c>
      <c r="C10846" s="1">
        <v>81791.64</v>
      </c>
      <c r="D10846" s="1">
        <v>76745.41</v>
      </c>
      <c r="E10846" s="1">
        <v>158537.04999999999</v>
      </c>
    </row>
    <row r="10847" spans="1:5" hidden="1">
      <c r="A10847" s="1">
        <v>2018</v>
      </c>
      <c r="B10847" s="1">
        <v>76</v>
      </c>
      <c r="C10847" s="1">
        <v>77075.89</v>
      </c>
      <c r="D10847" s="1">
        <v>71631.95</v>
      </c>
      <c r="E10847" s="1">
        <v>148707.84</v>
      </c>
    </row>
    <row r="10848" spans="1:5" hidden="1">
      <c r="A10848" s="1">
        <v>2018</v>
      </c>
      <c r="B10848" s="1">
        <v>77</v>
      </c>
      <c r="C10848" s="1">
        <v>72866.710000000006</v>
      </c>
      <c r="D10848" s="1">
        <v>66770.3</v>
      </c>
      <c r="E10848" s="1">
        <v>139637.01</v>
      </c>
    </row>
    <row r="10849" spans="1:5" hidden="1">
      <c r="A10849" s="1">
        <v>2018</v>
      </c>
      <c r="B10849" s="1">
        <v>78</v>
      </c>
      <c r="C10849" s="1">
        <v>68873.47</v>
      </c>
      <c r="D10849" s="1">
        <v>61864.77</v>
      </c>
      <c r="E10849" s="1">
        <v>130738.24000000001</v>
      </c>
    </row>
    <row r="10850" spans="1:5" hidden="1">
      <c r="A10850" s="1">
        <v>2018</v>
      </c>
      <c r="B10850" s="1">
        <v>79</v>
      </c>
      <c r="C10850" s="1">
        <v>65306.66</v>
      </c>
      <c r="D10850" s="1">
        <v>57238.19</v>
      </c>
      <c r="E10850" s="1">
        <v>122544.85</v>
      </c>
    </row>
    <row r="10851" spans="1:5" hidden="1">
      <c r="A10851" s="1">
        <v>2018</v>
      </c>
      <c r="B10851" s="1">
        <v>80</v>
      </c>
      <c r="C10851" s="1">
        <v>61500.23</v>
      </c>
      <c r="D10851" s="1">
        <v>52710.63</v>
      </c>
      <c r="E10851" s="1">
        <v>114210.87</v>
      </c>
    </row>
    <row r="10852" spans="1:5" hidden="1">
      <c r="A10852" s="1">
        <v>2018</v>
      </c>
      <c r="B10852" s="1">
        <v>81</v>
      </c>
      <c r="C10852" s="1">
        <v>57615.21</v>
      </c>
      <c r="D10852" s="1">
        <v>48465.5</v>
      </c>
      <c r="E10852" s="1">
        <v>106080.7</v>
      </c>
    </row>
    <row r="10853" spans="1:5" hidden="1">
      <c r="A10853" s="1">
        <v>2018</v>
      </c>
      <c r="B10853" s="1">
        <v>82</v>
      </c>
      <c r="C10853" s="1">
        <v>53388.959999999999</v>
      </c>
      <c r="D10853" s="1">
        <v>43680.69</v>
      </c>
      <c r="E10853" s="1">
        <v>97069.65</v>
      </c>
    </row>
    <row r="10854" spans="1:5" hidden="1">
      <c r="A10854" s="1">
        <v>2018</v>
      </c>
      <c r="B10854" s="1">
        <v>83</v>
      </c>
      <c r="C10854" s="1">
        <v>49102.43</v>
      </c>
      <c r="D10854" s="1">
        <v>38844.68</v>
      </c>
      <c r="E10854" s="1">
        <v>87947.11</v>
      </c>
    </row>
    <row r="10855" spans="1:5" hidden="1">
      <c r="A10855" s="1">
        <v>2018</v>
      </c>
      <c r="B10855" s="1">
        <v>84</v>
      </c>
      <c r="C10855" s="1">
        <v>45316.36</v>
      </c>
      <c r="D10855" s="1">
        <v>34909.06</v>
      </c>
      <c r="E10855" s="1">
        <v>80225.42</v>
      </c>
    </row>
    <row r="10856" spans="1:5" hidden="1">
      <c r="A10856" s="1">
        <v>2018</v>
      </c>
      <c r="B10856" s="1">
        <v>85</v>
      </c>
      <c r="C10856" s="1">
        <v>42188.06</v>
      </c>
      <c r="D10856" s="1">
        <v>31403.599999999999</v>
      </c>
      <c r="E10856" s="1">
        <v>73591.66</v>
      </c>
    </row>
    <row r="10857" spans="1:5" hidden="1">
      <c r="A10857" s="1">
        <v>2018</v>
      </c>
      <c r="B10857" s="1">
        <v>86</v>
      </c>
      <c r="C10857" s="1">
        <v>39127.5</v>
      </c>
      <c r="D10857" s="1">
        <v>28185.48</v>
      </c>
      <c r="E10857" s="1">
        <v>67312.98</v>
      </c>
    </row>
    <row r="10858" spans="1:5" hidden="1">
      <c r="A10858" s="1">
        <v>2018</v>
      </c>
      <c r="B10858" s="1">
        <v>87</v>
      </c>
      <c r="C10858" s="1">
        <v>36906.06</v>
      </c>
      <c r="D10858" s="1">
        <v>25623.5</v>
      </c>
      <c r="E10858" s="1">
        <v>62529.55</v>
      </c>
    </row>
    <row r="10859" spans="1:5" hidden="1">
      <c r="A10859" s="1">
        <v>2018</v>
      </c>
      <c r="B10859" s="1">
        <v>88</v>
      </c>
      <c r="C10859" s="1">
        <v>33594.67</v>
      </c>
      <c r="D10859" s="1">
        <v>22209.99</v>
      </c>
      <c r="E10859" s="1">
        <v>55804.66</v>
      </c>
    </row>
    <row r="10860" spans="1:5" hidden="1">
      <c r="A10860" s="1">
        <v>2018</v>
      </c>
      <c r="B10860" s="1">
        <v>89</v>
      </c>
      <c r="C10860" s="1">
        <v>29693.37</v>
      </c>
      <c r="D10860" s="1">
        <v>18792.189999999999</v>
      </c>
      <c r="E10860" s="1">
        <v>48485.56</v>
      </c>
    </row>
    <row r="10861" spans="1:5" hidden="1">
      <c r="A10861" s="1">
        <v>2018</v>
      </c>
      <c r="B10861" s="1">
        <v>90</v>
      </c>
      <c r="C10861" s="1">
        <v>26046.53</v>
      </c>
      <c r="D10861" s="1">
        <v>15636.59</v>
      </c>
      <c r="E10861" s="1">
        <v>41683.120000000003</v>
      </c>
    </row>
    <row r="10862" spans="1:5" hidden="1">
      <c r="A10862" s="1">
        <v>2018</v>
      </c>
      <c r="B10862" s="1">
        <v>91</v>
      </c>
      <c r="C10862" s="1">
        <v>22287.07</v>
      </c>
      <c r="D10862" s="1">
        <v>12323.55</v>
      </c>
      <c r="E10862" s="1">
        <v>34610.620000000003</v>
      </c>
    </row>
    <row r="10863" spans="1:5" hidden="1">
      <c r="A10863" s="1">
        <v>2018</v>
      </c>
      <c r="B10863" s="1">
        <v>92</v>
      </c>
      <c r="C10863" s="1">
        <v>18907.669999999998</v>
      </c>
      <c r="D10863" s="1">
        <v>9576.67</v>
      </c>
      <c r="E10863" s="1">
        <v>28484.34</v>
      </c>
    </row>
    <row r="10864" spans="1:5" hidden="1">
      <c r="A10864" s="1">
        <v>2018</v>
      </c>
      <c r="B10864" s="1">
        <v>93</v>
      </c>
      <c r="C10864" s="1">
        <v>15329.1</v>
      </c>
      <c r="D10864" s="1">
        <v>7193.62</v>
      </c>
      <c r="E10864" s="1">
        <v>22522.720000000001</v>
      </c>
    </row>
    <row r="10865" spans="1:5" hidden="1">
      <c r="A10865" s="1">
        <v>2018</v>
      </c>
      <c r="B10865" s="1">
        <v>94</v>
      </c>
      <c r="C10865" s="1">
        <v>11964.27</v>
      </c>
      <c r="D10865" s="1">
        <v>5250.02</v>
      </c>
      <c r="E10865" s="1">
        <v>17214.3</v>
      </c>
    </row>
    <row r="10866" spans="1:5" hidden="1">
      <c r="A10866" s="1">
        <v>2018</v>
      </c>
      <c r="B10866" s="1">
        <v>95</v>
      </c>
      <c r="C10866" s="1">
        <v>9209.1299999999992</v>
      </c>
      <c r="D10866" s="1">
        <v>3715.57</v>
      </c>
      <c r="E10866" s="1">
        <v>12924.7</v>
      </c>
    </row>
    <row r="10867" spans="1:5" hidden="1">
      <c r="A10867" s="1">
        <v>2018</v>
      </c>
      <c r="B10867" s="1">
        <v>96</v>
      </c>
      <c r="C10867" s="1">
        <v>6918.89</v>
      </c>
      <c r="D10867" s="1">
        <v>2504.4299999999998</v>
      </c>
      <c r="E10867" s="1">
        <v>9423.32</v>
      </c>
    </row>
    <row r="10868" spans="1:5" hidden="1">
      <c r="A10868" s="1">
        <v>2018</v>
      </c>
      <c r="B10868" s="1">
        <v>97</v>
      </c>
      <c r="C10868" s="1">
        <v>4976.78</v>
      </c>
      <c r="D10868" s="1">
        <v>1687.02</v>
      </c>
      <c r="E10868" s="1">
        <v>6663.8</v>
      </c>
    </row>
    <row r="10869" spans="1:5" hidden="1">
      <c r="A10869" s="1">
        <v>2018</v>
      </c>
      <c r="B10869" s="1">
        <v>98</v>
      </c>
      <c r="C10869" s="1">
        <v>3158.25</v>
      </c>
      <c r="D10869" s="1">
        <v>1026.07</v>
      </c>
      <c r="E10869" s="1">
        <v>4184.33</v>
      </c>
    </row>
    <row r="10870" spans="1:5" hidden="1">
      <c r="A10870" s="1">
        <v>2018</v>
      </c>
      <c r="B10870" s="1">
        <v>99</v>
      </c>
      <c r="C10870" s="1">
        <v>1937.66</v>
      </c>
      <c r="D10870" s="1">
        <v>536.89</v>
      </c>
      <c r="E10870" s="1">
        <v>2474.5500000000002</v>
      </c>
    </row>
    <row r="10871" spans="1:5" hidden="1">
      <c r="A10871" s="1">
        <v>2018</v>
      </c>
      <c r="B10871" s="1">
        <v>100</v>
      </c>
      <c r="C10871" s="1">
        <v>1339.56</v>
      </c>
      <c r="D10871" s="1">
        <v>316.52</v>
      </c>
      <c r="E10871" s="1">
        <v>1656.08</v>
      </c>
    </row>
    <row r="10872" spans="1:5" hidden="1">
      <c r="A10872" s="1">
        <v>2018</v>
      </c>
      <c r="B10872" s="1">
        <v>101</v>
      </c>
      <c r="C10872" s="1">
        <v>847.49</v>
      </c>
      <c r="D10872" s="1">
        <v>184.6</v>
      </c>
      <c r="E10872" s="1">
        <v>1032.0899999999999</v>
      </c>
    </row>
    <row r="10873" spans="1:5" hidden="1">
      <c r="A10873" s="1">
        <v>2018</v>
      </c>
      <c r="B10873" s="1">
        <v>102</v>
      </c>
      <c r="C10873" s="1">
        <v>492.52</v>
      </c>
      <c r="D10873" s="1">
        <v>98.52</v>
      </c>
      <c r="E10873" s="1">
        <v>591.04</v>
      </c>
    </row>
    <row r="10874" spans="1:5" hidden="1">
      <c r="A10874" s="1">
        <v>2018</v>
      </c>
      <c r="B10874" s="1">
        <v>103</v>
      </c>
      <c r="C10874" s="1">
        <v>273.39999999999998</v>
      </c>
      <c r="D10874" s="1">
        <v>50.23</v>
      </c>
      <c r="E10874" s="1">
        <v>323.63</v>
      </c>
    </row>
    <row r="10875" spans="1:5" hidden="1">
      <c r="A10875" s="1">
        <v>2018</v>
      </c>
      <c r="B10875" s="1">
        <v>104</v>
      </c>
      <c r="C10875" s="1">
        <v>145.13</v>
      </c>
      <c r="D10875" s="1">
        <v>25.01</v>
      </c>
      <c r="E10875" s="1">
        <v>170.13</v>
      </c>
    </row>
    <row r="10876" spans="1:5" hidden="1">
      <c r="A10876" s="1">
        <v>2018</v>
      </c>
      <c r="B10876" s="1">
        <v>105</v>
      </c>
      <c r="C10876" s="1">
        <v>74.239999999999995</v>
      </c>
      <c r="D10876" s="1">
        <v>11.5</v>
      </c>
      <c r="E10876" s="1">
        <v>85.74</v>
      </c>
    </row>
    <row r="10877" spans="1:5" hidden="1">
      <c r="A10877" s="1">
        <v>2018</v>
      </c>
      <c r="B10877" s="1">
        <v>106</v>
      </c>
      <c r="C10877" s="1">
        <v>35.83</v>
      </c>
      <c r="D10877" s="1">
        <v>4.9800000000000004</v>
      </c>
      <c r="E10877" s="1">
        <v>40.82</v>
      </c>
    </row>
    <row r="10878" spans="1:5" hidden="1">
      <c r="A10878" s="1">
        <v>2018</v>
      </c>
      <c r="B10878" s="1">
        <v>107</v>
      </c>
      <c r="C10878" s="1">
        <v>16.45</v>
      </c>
      <c r="D10878" s="1">
        <v>1.79</v>
      </c>
      <c r="E10878" s="1">
        <v>18.25</v>
      </c>
    </row>
    <row r="10879" spans="1:5" hidden="1">
      <c r="A10879" s="1">
        <v>2018</v>
      </c>
      <c r="B10879" s="1">
        <v>108</v>
      </c>
      <c r="C10879" s="1">
        <v>7.41</v>
      </c>
      <c r="D10879" s="1">
        <v>0.51</v>
      </c>
      <c r="E10879" s="1">
        <v>7.92</v>
      </c>
    </row>
    <row r="10880" spans="1:5" hidden="1">
      <c r="A10880" s="1">
        <v>2018</v>
      </c>
      <c r="B10880" s="1">
        <v>109</v>
      </c>
      <c r="C10880" s="1">
        <v>3</v>
      </c>
      <c r="D10880" s="1">
        <v>0.04</v>
      </c>
      <c r="E10880" s="1">
        <v>3.04</v>
      </c>
    </row>
    <row r="10881" spans="1:5" hidden="1">
      <c r="A10881" s="1">
        <v>2018</v>
      </c>
      <c r="B10881" s="1" t="s">
        <v>121</v>
      </c>
      <c r="C10881" s="1">
        <v>0.86</v>
      </c>
      <c r="D10881" s="1">
        <v>0</v>
      </c>
      <c r="E10881" s="1">
        <v>0.86</v>
      </c>
    </row>
    <row r="10882" spans="1:5" hidden="1">
      <c r="A10882" s="1">
        <v>2019</v>
      </c>
      <c r="B10882" s="1">
        <v>0</v>
      </c>
      <c r="C10882" s="1">
        <v>146191.04000000001</v>
      </c>
      <c r="D10882" s="1">
        <v>155122.29</v>
      </c>
      <c r="E10882" s="1">
        <v>301313.33</v>
      </c>
    </row>
    <row r="10883" spans="1:5" hidden="1">
      <c r="A10883" s="1">
        <v>2019</v>
      </c>
      <c r="B10883" s="1">
        <v>1</v>
      </c>
      <c r="C10883" s="1">
        <v>147361.91</v>
      </c>
      <c r="D10883" s="1">
        <v>156287.66</v>
      </c>
      <c r="E10883" s="1">
        <v>303649.57</v>
      </c>
    </row>
    <row r="10884" spans="1:5" hidden="1">
      <c r="A10884" s="1">
        <v>2019</v>
      </c>
      <c r="B10884" s="1">
        <v>2</v>
      </c>
      <c r="C10884" s="1">
        <v>150761.35</v>
      </c>
      <c r="D10884" s="1">
        <v>159692.82</v>
      </c>
      <c r="E10884" s="1">
        <v>310454.17</v>
      </c>
    </row>
    <row r="10885" spans="1:5" hidden="1">
      <c r="A10885" s="1">
        <v>2019</v>
      </c>
      <c r="B10885" s="1">
        <v>3</v>
      </c>
      <c r="C10885" s="1">
        <v>154746.14000000001</v>
      </c>
      <c r="D10885" s="1">
        <v>163768.82</v>
      </c>
      <c r="E10885" s="1">
        <v>318514.96000000002</v>
      </c>
    </row>
    <row r="10886" spans="1:5" hidden="1">
      <c r="A10886" s="1">
        <v>2019</v>
      </c>
      <c r="B10886" s="1">
        <v>4</v>
      </c>
      <c r="C10886" s="1">
        <v>154845.46</v>
      </c>
      <c r="D10886" s="1">
        <v>163786.4</v>
      </c>
      <c r="E10886" s="1">
        <v>318631.87</v>
      </c>
    </row>
    <row r="10887" spans="1:5" hidden="1">
      <c r="A10887" s="1">
        <v>2019</v>
      </c>
      <c r="B10887" s="1">
        <v>5</v>
      </c>
      <c r="C10887" s="1">
        <v>155715.75</v>
      </c>
      <c r="D10887" s="1">
        <v>164662.29</v>
      </c>
      <c r="E10887" s="1">
        <v>320378.03999999998</v>
      </c>
    </row>
    <row r="10888" spans="1:5" hidden="1">
      <c r="A10888" s="1">
        <v>2019</v>
      </c>
      <c r="B10888" s="1">
        <v>6</v>
      </c>
      <c r="C10888" s="1">
        <v>157810</v>
      </c>
      <c r="D10888" s="1">
        <v>166854.97</v>
      </c>
      <c r="E10888" s="1">
        <v>324664.96999999997</v>
      </c>
    </row>
    <row r="10889" spans="1:5" hidden="1">
      <c r="A10889" s="1">
        <v>2019</v>
      </c>
      <c r="B10889" s="1">
        <v>7</v>
      </c>
      <c r="C10889" s="1">
        <v>156844.79</v>
      </c>
      <c r="D10889" s="1">
        <v>165586.22</v>
      </c>
      <c r="E10889" s="1">
        <v>322431.01</v>
      </c>
    </row>
    <row r="10890" spans="1:5" hidden="1">
      <c r="A10890" s="1">
        <v>2019</v>
      </c>
      <c r="B10890" s="1">
        <v>8</v>
      </c>
      <c r="C10890" s="1">
        <v>156967.46</v>
      </c>
      <c r="D10890" s="1">
        <v>165451.64000000001</v>
      </c>
      <c r="E10890" s="1">
        <v>322419.09999999998</v>
      </c>
    </row>
    <row r="10891" spans="1:5" hidden="1">
      <c r="A10891" s="1">
        <v>2019</v>
      </c>
      <c r="B10891" s="1">
        <v>9</v>
      </c>
      <c r="C10891" s="1">
        <v>158248.42000000001</v>
      </c>
      <c r="D10891" s="1">
        <v>166924.07</v>
      </c>
      <c r="E10891" s="1">
        <v>325172.5</v>
      </c>
    </row>
    <row r="10892" spans="1:5" hidden="1">
      <c r="A10892" s="1">
        <v>2019</v>
      </c>
      <c r="B10892" s="1">
        <v>10</v>
      </c>
      <c r="C10892" s="1">
        <v>156676.46</v>
      </c>
      <c r="D10892" s="1">
        <v>165539.53</v>
      </c>
      <c r="E10892" s="1">
        <v>322215.99</v>
      </c>
    </row>
    <row r="10893" spans="1:5" hidden="1">
      <c r="A10893" s="1">
        <v>2019</v>
      </c>
      <c r="B10893" s="1">
        <v>11</v>
      </c>
      <c r="C10893" s="1">
        <v>155247.28</v>
      </c>
      <c r="D10893" s="1">
        <v>164334.29999999999</v>
      </c>
      <c r="E10893" s="1">
        <v>319581.57</v>
      </c>
    </row>
    <row r="10894" spans="1:5" hidden="1">
      <c r="A10894" s="1">
        <v>2019</v>
      </c>
      <c r="B10894" s="1">
        <v>12</v>
      </c>
      <c r="C10894" s="1">
        <v>154257.62</v>
      </c>
      <c r="D10894" s="1">
        <v>163605.79</v>
      </c>
      <c r="E10894" s="1">
        <v>317863.40000000002</v>
      </c>
    </row>
    <row r="10895" spans="1:5" hidden="1">
      <c r="A10895" s="1">
        <v>2019</v>
      </c>
      <c r="B10895" s="1">
        <v>13</v>
      </c>
      <c r="C10895" s="1">
        <v>147909.04999999999</v>
      </c>
      <c r="D10895" s="1">
        <v>157190.31</v>
      </c>
      <c r="E10895" s="1">
        <v>305099.34999999998</v>
      </c>
    </row>
    <row r="10896" spans="1:5" hidden="1">
      <c r="A10896" s="1">
        <v>2019</v>
      </c>
      <c r="B10896" s="1">
        <v>14</v>
      </c>
      <c r="C10896" s="1">
        <v>142824.63</v>
      </c>
      <c r="D10896" s="1">
        <v>152107.82</v>
      </c>
      <c r="E10896" s="1">
        <v>294932.44</v>
      </c>
    </row>
    <row r="10897" spans="1:5" hidden="1">
      <c r="A10897" s="1">
        <v>2019</v>
      </c>
      <c r="B10897" s="1">
        <v>15</v>
      </c>
      <c r="C10897" s="1">
        <v>141373.84</v>
      </c>
      <c r="D10897" s="1">
        <v>150250.9</v>
      </c>
      <c r="E10897" s="1">
        <v>291624.74</v>
      </c>
    </row>
    <row r="10898" spans="1:5" hidden="1">
      <c r="A10898" s="1">
        <v>2019</v>
      </c>
      <c r="B10898" s="1">
        <v>16</v>
      </c>
      <c r="C10898" s="1">
        <v>139764.01999999999</v>
      </c>
      <c r="D10898" s="1">
        <v>147585.13</v>
      </c>
      <c r="E10898" s="1">
        <v>287349.15000000002</v>
      </c>
    </row>
    <row r="10899" spans="1:5" hidden="1">
      <c r="A10899" s="1">
        <v>2019</v>
      </c>
      <c r="B10899" s="1">
        <v>17</v>
      </c>
      <c r="C10899" s="1">
        <v>141454.60999999999</v>
      </c>
      <c r="D10899" s="1">
        <v>149154.72</v>
      </c>
      <c r="E10899" s="1">
        <v>290609.34000000003</v>
      </c>
    </row>
    <row r="10900" spans="1:5" hidden="1">
      <c r="A10900" s="1">
        <v>2019</v>
      </c>
      <c r="B10900" s="1">
        <v>18</v>
      </c>
      <c r="C10900" s="1">
        <v>146720.67000000001</v>
      </c>
      <c r="D10900" s="1">
        <v>155596.73000000001</v>
      </c>
      <c r="E10900" s="1">
        <v>302317.40000000002</v>
      </c>
    </row>
    <row r="10901" spans="1:5" hidden="1">
      <c r="A10901" s="1">
        <v>2019</v>
      </c>
      <c r="B10901" s="1">
        <v>19</v>
      </c>
      <c r="C10901" s="1">
        <v>154090.57</v>
      </c>
      <c r="D10901" s="1">
        <v>164856.73000000001</v>
      </c>
      <c r="E10901" s="1">
        <v>318947.3</v>
      </c>
    </row>
    <row r="10902" spans="1:5" hidden="1">
      <c r="A10902" s="1">
        <v>2019</v>
      </c>
      <c r="B10902" s="1">
        <v>20</v>
      </c>
      <c r="C10902" s="1">
        <v>158404.12</v>
      </c>
      <c r="D10902" s="1">
        <v>169154.26</v>
      </c>
      <c r="E10902" s="1">
        <v>327558.38</v>
      </c>
    </row>
    <row r="10903" spans="1:5" hidden="1">
      <c r="A10903" s="1">
        <v>2019</v>
      </c>
      <c r="B10903" s="1">
        <v>21</v>
      </c>
      <c r="C10903" s="1">
        <v>161300.54</v>
      </c>
      <c r="D10903" s="1">
        <v>170661.52</v>
      </c>
      <c r="E10903" s="1">
        <v>331962.06</v>
      </c>
    </row>
    <row r="10904" spans="1:5" hidden="1">
      <c r="A10904" s="1">
        <v>2019</v>
      </c>
      <c r="B10904" s="1">
        <v>22</v>
      </c>
      <c r="C10904" s="1">
        <v>166996.18</v>
      </c>
      <c r="D10904" s="1">
        <v>175950.86</v>
      </c>
      <c r="E10904" s="1">
        <v>342947.05</v>
      </c>
    </row>
    <row r="10905" spans="1:5" hidden="1">
      <c r="A10905" s="1">
        <v>2019</v>
      </c>
      <c r="B10905" s="1">
        <v>23</v>
      </c>
      <c r="C10905" s="1">
        <v>173476.54</v>
      </c>
      <c r="D10905" s="1">
        <v>182433.67</v>
      </c>
      <c r="E10905" s="1">
        <v>355910.22</v>
      </c>
    </row>
    <row r="10906" spans="1:5" hidden="1">
      <c r="A10906" s="1">
        <v>2019</v>
      </c>
      <c r="B10906" s="1">
        <v>24</v>
      </c>
      <c r="C10906" s="1">
        <v>180907.16</v>
      </c>
      <c r="D10906" s="1">
        <v>189796.73</v>
      </c>
      <c r="E10906" s="1">
        <v>370703.89</v>
      </c>
    </row>
    <row r="10907" spans="1:5" hidden="1">
      <c r="A10907" s="1">
        <v>2019</v>
      </c>
      <c r="B10907" s="1">
        <v>25</v>
      </c>
      <c r="C10907" s="1">
        <v>182612.24</v>
      </c>
      <c r="D10907" s="1">
        <v>189478.71</v>
      </c>
      <c r="E10907" s="1">
        <v>372090.95</v>
      </c>
    </row>
    <row r="10908" spans="1:5" hidden="1">
      <c r="A10908" s="1">
        <v>2019</v>
      </c>
      <c r="B10908" s="1">
        <v>26</v>
      </c>
      <c r="C10908" s="1">
        <v>184301.9</v>
      </c>
      <c r="D10908" s="1">
        <v>187816.65</v>
      </c>
      <c r="E10908" s="1">
        <v>372118.54</v>
      </c>
    </row>
    <row r="10909" spans="1:5" hidden="1">
      <c r="A10909" s="1">
        <v>2019</v>
      </c>
      <c r="B10909" s="1">
        <v>27</v>
      </c>
      <c r="C10909" s="1">
        <v>187483.34</v>
      </c>
      <c r="D10909" s="1">
        <v>188074.18</v>
      </c>
      <c r="E10909" s="1">
        <v>375557.52</v>
      </c>
    </row>
    <row r="10910" spans="1:5" hidden="1">
      <c r="A10910" s="1">
        <v>2019</v>
      </c>
      <c r="B10910" s="1">
        <v>28</v>
      </c>
      <c r="C10910" s="1">
        <v>191840.36</v>
      </c>
      <c r="D10910" s="1">
        <v>190617.55</v>
      </c>
      <c r="E10910" s="1">
        <v>382457.91</v>
      </c>
    </row>
    <row r="10911" spans="1:5" hidden="1">
      <c r="A10911" s="1">
        <v>2019</v>
      </c>
      <c r="B10911" s="1">
        <v>29</v>
      </c>
      <c r="C10911" s="1">
        <v>193386.38</v>
      </c>
      <c r="D10911" s="1">
        <v>191202.11</v>
      </c>
      <c r="E10911" s="1">
        <v>384588.49</v>
      </c>
    </row>
    <row r="10912" spans="1:5" hidden="1">
      <c r="A10912" s="1">
        <v>2019</v>
      </c>
      <c r="B10912" s="1">
        <v>30</v>
      </c>
      <c r="C10912" s="1">
        <v>191612.76</v>
      </c>
      <c r="D10912" s="1">
        <v>188542.99</v>
      </c>
      <c r="E10912" s="1">
        <v>380155.75</v>
      </c>
    </row>
    <row r="10913" spans="1:5" hidden="1">
      <c r="A10913" s="1">
        <v>2019</v>
      </c>
      <c r="B10913" s="1">
        <v>31</v>
      </c>
      <c r="C10913" s="1">
        <v>189591.82</v>
      </c>
      <c r="D10913" s="1">
        <v>185783.02</v>
      </c>
      <c r="E10913" s="1">
        <v>375374.84</v>
      </c>
    </row>
    <row r="10914" spans="1:5" hidden="1">
      <c r="A10914" s="1">
        <v>2019</v>
      </c>
      <c r="B10914" s="1">
        <v>32</v>
      </c>
      <c r="C10914" s="1">
        <v>190324.3</v>
      </c>
      <c r="D10914" s="1">
        <v>186788.34</v>
      </c>
      <c r="E10914" s="1">
        <v>377112.64</v>
      </c>
    </row>
    <row r="10915" spans="1:5" hidden="1">
      <c r="A10915" s="1">
        <v>2019</v>
      </c>
      <c r="B10915" s="1">
        <v>33</v>
      </c>
      <c r="C10915" s="1">
        <v>189135.31</v>
      </c>
      <c r="D10915" s="1">
        <v>186000.39</v>
      </c>
      <c r="E10915" s="1">
        <v>375135.7</v>
      </c>
    </row>
    <row r="10916" spans="1:5" hidden="1">
      <c r="A10916" s="1">
        <v>2019</v>
      </c>
      <c r="B10916" s="1">
        <v>34</v>
      </c>
      <c r="C10916" s="1">
        <v>189245.66</v>
      </c>
      <c r="D10916" s="1">
        <v>186212</v>
      </c>
      <c r="E10916" s="1">
        <v>375457.66</v>
      </c>
    </row>
    <row r="10917" spans="1:5" hidden="1">
      <c r="A10917" s="1">
        <v>2019</v>
      </c>
      <c r="B10917" s="1">
        <v>35</v>
      </c>
      <c r="C10917" s="1">
        <v>186802.09</v>
      </c>
      <c r="D10917" s="1">
        <v>184296.99</v>
      </c>
      <c r="E10917" s="1">
        <v>371099.08</v>
      </c>
    </row>
    <row r="10918" spans="1:5" hidden="1">
      <c r="A10918" s="1">
        <v>2019</v>
      </c>
      <c r="B10918" s="1">
        <v>36</v>
      </c>
      <c r="C10918" s="1">
        <v>185505.92000000001</v>
      </c>
      <c r="D10918" s="1">
        <v>183919.63</v>
      </c>
      <c r="E10918" s="1">
        <v>369425.55</v>
      </c>
    </row>
    <row r="10919" spans="1:5" hidden="1">
      <c r="A10919" s="1">
        <v>2019</v>
      </c>
      <c r="B10919" s="1">
        <v>37</v>
      </c>
      <c r="C10919" s="1">
        <v>180307.25</v>
      </c>
      <c r="D10919" s="1">
        <v>178945.31</v>
      </c>
      <c r="E10919" s="1">
        <v>359252.56</v>
      </c>
    </row>
    <row r="10920" spans="1:5" hidden="1">
      <c r="A10920" s="1">
        <v>2019</v>
      </c>
      <c r="B10920" s="1">
        <v>38</v>
      </c>
      <c r="C10920" s="1">
        <v>175415.65</v>
      </c>
      <c r="D10920" s="1">
        <v>173392.27</v>
      </c>
      <c r="E10920" s="1">
        <v>348807.92</v>
      </c>
    </row>
    <row r="10921" spans="1:5" hidden="1">
      <c r="A10921" s="1">
        <v>2019</v>
      </c>
      <c r="B10921" s="1">
        <v>39</v>
      </c>
      <c r="C10921" s="1">
        <v>168828.26</v>
      </c>
      <c r="D10921" s="1">
        <v>165957.84</v>
      </c>
      <c r="E10921" s="1">
        <v>334786.11</v>
      </c>
    </row>
    <row r="10922" spans="1:5" hidden="1">
      <c r="A10922" s="1">
        <v>2019</v>
      </c>
      <c r="B10922" s="1">
        <v>40</v>
      </c>
      <c r="C10922" s="1">
        <v>165083.04999999999</v>
      </c>
      <c r="D10922" s="1">
        <v>161616.12</v>
      </c>
      <c r="E10922" s="1">
        <v>326699.18</v>
      </c>
    </row>
    <row r="10923" spans="1:5" hidden="1">
      <c r="A10923" s="1">
        <v>2019</v>
      </c>
      <c r="B10923" s="1">
        <v>41</v>
      </c>
      <c r="C10923" s="1">
        <v>161963.1</v>
      </c>
      <c r="D10923" s="1">
        <v>158478.13</v>
      </c>
      <c r="E10923" s="1">
        <v>320441.23</v>
      </c>
    </row>
    <row r="10924" spans="1:5" hidden="1">
      <c r="A10924" s="1">
        <v>2019</v>
      </c>
      <c r="B10924" s="1">
        <v>42</v>
      </c>
      <c r="C10924" s="1">
        <v>160114.64000000001</v>
      </c>
      <c r="D10924" s="1">
        <v>157165.75</v>
      </c>
      <c r="E10924" s="1">
        <v>317280.39</v>
      </c>
    </row>
    <row r="10925" spans="1:5" hidden="1">
      <c r="A10925" s="1">
        <v>2019</v>
      </c>
      <c r="B10925" s="1">
        <v>43</v>
      </c>
      <c r="C10925" s="1">
        <v>160128.34</v>
      </c>
      <c r="D10925" s="1">
        <v>158053.43</v>
      </c>
      <c r="E10925" s="1">
        <v>318181.77</v>
      </c>
    </row>
    <row r="10926" spans="1:5" hidden="1">
      <c r="A10926" s="1">
        <v>2019</v>
      </c>
      <c r="B10926" s="1">
        <v>44</v>
      </c>
      <c r="C10926" s="1">
        <v>161714.57999999999</v>
      </c>
      <c r="D10926" s="1">
        <v>159760.22</v>
      </c>
      <c r="E10926" s="1">
        <v>321474.8</v>
      </c>
    </row>
    <row r="10927" spans="1:5" hidden="1">
      <c r="A10927" s="1">
        <v>2019</v>
      </c>
      <c r="B10927" s="1">
        <v>45</v>
      </c>
      <c r="C10927" s="1">
        <v>164706.47</v>
      </c>
      <c r="D10927" s="1">
        <v>162091.04</v>
      </c>
      <c r="E10927" s="1">
        <v>326797.51</v>
      </c>
    </row>
    <row r="10928" spans="1:5" hidden="1">
      <c r="A10928" s="1">
        <v>2019</v>
      </c>
      <c r="B10928" s="1">
        <v>46</v>
      </c>
      <c r="C10928" s="1">
        <v>169602.86</v>
      </c>
      <c r="D10928" s="1">
        <v>165884.04999999999</v>
      </c>
      <c r="E10928" s="1">
        <v>335486.90999999997</v>
      </c>
    </row>
    <row r="10929" spans="1:5" hidden="1">
      <c r="A10929" s="1">
        <v>2019</v>
      </c>
      <c r="B10929" s="1">
        <v>47</v>
      </c>
      <c r="C10929" s="1">
        <v>174548.2</v>
      </c>
      <c r="D10929" s="1">
        <v>169364.76</v>
      </c>
      <c r="E10929" s="1">
        <v>343912.96000000002</v>
      </c>
    </row>
    <row r="10930" spans="1:5" hidden="1">
      <c r="A10930" s="1">
        <v>2019</v>
      </c>
      <c r="B10930" s="1">
        <v>48</v>
      </c>
      <c r="C10930" s="1">
        <v>176919.17</v>
      </c>
      <c r="D10930" s="1">
        <v>170956.86</v>
      </c>
      <c r="E10930" s="1">
        <v>347876.03</v>
      </c>
    </row>
    <row r="10931" spans="1:5" hidden="1">
      <c r="A10931" s="1">
        <v>2019</v>
      </c>
      <c r="B10931" s="1">
        <v>49</v>
      </c>
      <c r="C10931" s="1">
        <v>167243.49</v>
      </c>
      <c r="D10931" s="1">
        <v>161562.28</v>
      </c>
      <c r="E10931" s="1">
        <v>328805.78000000003</v>
      </c>
    </row>
    <row r="10932" spans="1:5" hidden="1">
      <c r="A10932" s="1">
        <v>2019</v>
      </c>
      <c r="B10932" s="1">
        <v>50</v>
      </c>
      <c r="C10932" s="1">
        <v>164136.46</v>
      </c>
      <c r="D10932" s="1">
        <v>158462.04</v>
      </c>
      <c r="E10932" s="1">
        <v>322598.49</v>
      </c>
    </row>
    <row r="10933" spans="1:5" hidden="1">
      <c r="A10933" s="1">
        <v>2019</v>
      </c>
      <c r="B10933" s="1">
        <v>51</v>
      </c>
      <c r="C10933" s="1">
        <v>157668.10999999999</v>
      </c>
      <c r="D10933" s="1">
        <v>152375.99</v>
      </c>
      <c r="E10933" s="1">
        <v>310044.09999999998</v>
      </c>
    </row>
    <row r="10934" spans="1:5" hidden="1">
      <c r="A10934" s="1">
        <v>2019</v>
      </c>
      <c r="B10934" s="1">
        <v>52</v>
      </c>
      <c r="C10934" s="1">
        <v>155233.98000000001</v>
      </c>
      <c r="D10934" s="1">
        <v>150460.85</v>
      </c>
      <c r="E10934" s="1">
        <v>305694.83</v>
      </c>
    </row>
    <row r="10935" spans="1:5" hidden="1">
      <c r="A10935" s="1">
        <v>2019</v>
      </c>
      <c r="B10935" s="1">
        <v>53</v>
      </c>
      <c r="C10935" s="1">
        <v>153340.60999999999</v>
      </c>
      <c r="D10935" s="1">
        <v>148827.04</v>
      </c>
      <c r="E10935" s="1">
        <v>302167.65000000002</v>
      </c>
    </row>
    <row r="10936" spans="1:5" hidden="1">
      <c r="A10936" s="1">
        <v>2019</v>
      </c>
      <c r="B10936" s="1">
        <v>54</v>
      </c>
      <c r="C10936" s="1">
        <v>154896.49</v>
      </c>
      <c r="D10936" s="1">
        <v>150202.85</v>
      </c>
      <c r="E10936" s="1">
        <v>305099.34000000003</v>
      </c>
    </row>
    <row r="10937" spans="1:5" hidden="1">
      <c r="A10937" s="1">
        <v>2019</v>
      </c>
      <c r="B10937" s="1">
        <v>55</v>
      </c>
      <c r="C10937" s="1">
        <v>158306.49</v>
      </c>
      <c r="D10937" s="1">
        <v>153293.29</v>
      </c>
      <c r="E10937" s="1">
        <v>311599.78000000003</v>
      </c>
    </row>
    <row r="10938" spans="1:5" hidden="1">
      <c r="A10938" s="1">
        <v>2019</v>
      </c>
      <c r="B10938" s="1">
        <v>56</v>
      </c>
      <c r="C10938" s="1">
        <v>160362.01999999999</v>
      </c>
      <c r="D10938" s="1">
        <v>155211.42000000001</v>
      </c>
      <c r="E10938" s="1">
        <v>315573.44</v>
      </c>
    </row>
    <row r="10939" spans="1:5" hidden="1">
      <c r="A10939" s="1">
        <v>2019</v>
      </c>
      <c r="B10939" s="1">
        <v>57</v>
      </c>
      <c r="C10939" s="1">
        <v>160346.76999999999</v>
      </c>
      <c r="D10939" s="1">
        <v>154713.35999999999</v>
      </c>
      <c r="E10939" s="1">
        <v>315060.14</v>
      </c>
    </row>
    <row r="10940" spans="1:5" hidden="1">
      <c r="A10940" s="1">
        <v>2019</v>
      </c>
      <c r="B10940" s="1">
        <v>58</v>
      </c>
      <c r="C10940" s="1">
        <v>157886.26</v>
      </c>
      <c r="D10940" s="1">
        <v>151403.29</v>
      </c>
      <c r="E10940" s="1">
        <v>309289.55</v>
      </c>
    </row>
    <row r="10941" spans="1:5" hidden="1">
      <c r="A10941" s="1">
        <v>2019</v>
      </c>
      <c r="B10941" s="1">
        <v>59</v>
      </c>
      <c r="C10941" s="1">
        <v>154264.76</v>
      </c>
      <c r="D10941" s="1">
        <v>146977.45000000001</v>
      </c>
      <c r="E10941" s="1">
        <v>301242.21000000002</v>
      </c>
    </row>
    <row r="10942" spans="1:5" hidden="1">
      <c r="A10942" s="1">
        <v>2019</v>
      </c>
      <c r="B10942" s="1">
        <v>60</v>
      </c>
      <c r="C10942" s="1">
        <v>150564.48000000001</v>
      </c>
      <c r="D10942" s="1">
        <v>142898.97</v>
      </c>
      <c r="E10942" s="1">
        <v>293463.46000000002</v>
      </c>
    </row>
    <row r="10943" spans="1:5" hidden="1">
      <c r="A10943" s="1">
        <v>2019</v>
      </c>
      <c r="B10943" s="1">
        <v>61</v>
      </c>
      <c r="C10943" s="1">
        <v>147365.65</v>
      </c>
      <c r="D10943" s="1">
        <v>139334.66</v>
      </c>
      <c r="E10943" s="1">
        <v>286700.31</v>
      </c>
    </row>
    <row r="10944" spans="1:5" hidden="1">
      <c r="A10944" s="1">
        <v>2019</v>
      </c>
      <c r="B10944" s="1">
        <v>62</v>
      </c>
      <c r="C10944" s="1">
        <v>143770.72</v>
      </c>
      <c r="D10944" s="1">
        <v>135970.07999999999</v>
      </c>
      <c r="E10944" s="1">
        <v>279740.79999999999</v>
      </c>
    </row>
    <row r="10945" spans="1:5" hidden="1">
      <c r="A10945" s="1">
        <v>2019</v>
      </c>
      <c r="B10945" s="1">
        <v>63</v>
      </c>
      <c r="C10945" s="1">
        <v>140125.16</v>
      </c>
      <c r="D10945" s="1">
        <v>132447.54</v>
      </c>
      <c r="E10945" s="1">
        <v>272572.69</v>
      </c>
    </row>
    <row r="10946" spans="1:5" hidden="1">
      <c r="A10946" s="1">
        <v>2019</v>
      </c>
      <c r="B10946" s="1">
        <v>64</v>
      </c>
      <c r="C10946" s="1">
        <v>136435.82999999999</v>
      </c>
      <c r="D10946" s="1">
        <v>128031.46</v>
      </c>
      <c r="E10946" s="1">
        <v>264467.28999999998</v>
      </c>
    </row>
    <row r="10947" spans="1:5" hidden="1">
      <c r="A10947" s="1">
        <v>2019</v>
      </c>
      <c r="B10947" s="1">
        <v>65</v>
      </c>
      <c r="C10947" s="1">
        <v>133093.44</v>
      </c>
      <c r="D10947" s="1">
        <v>124519.17</v>
      </c>
      <c r="E10947" s="1">
        <v>257612.61</v>
      </c>
    </row>
    <row r="10948" spans="1:5" hidden="1">
      <c r="A10948" s="1">
        <v>2019</v>
      </c>
      <c r="B10948" s="1">
        <v>66</v>
      </c>
      <c r="C10948" s="1">
        <v>129883.2</v>
      </c>
      <c r="D10948" s="1">
        <v>122114.13</v>
      </c>
      <c r="E10948" s="1">
        <v>251997.33</v>
      </c>
    </row>
    <row r="10949" spans="1:5" hidden="1">
      <c r="A10949" s="1">
        <v>2019</v>
      </c>
      <c r="B10949" s="1">
        <v>67</v>
      </c>
      <c r="C10949" s="1">
        <v>126791.29</v>
      </c>
      <c r="D10949" s="1">
        <v>119762.24000000001</v>
      </c>
      <c r="E10949" s="1">
        <v>246553.53</v>
      </c>
    </row>
    <row r="10950" spans="1:5" hidden="1">
      <c r="A10950" s="1">
        <v>2019</v>
      </c>
      <c r="B10950" s="1">
        <v>68</v>
      </c>
      <c r="C10950" s="1">
        <v>124118.29</v>
      </c>
      <c r="D10950" s="1">
        <v>117395.84</v>
      </c>
      <c r="E10950" s="1">
        <v>241514.12</v>
      </c>
    </row>
    <row r="10951" spans="1:5" hidden="1">
      <c r="A10951" s="1">
        <v>2019</v>
      </c>
      <c r="B10951" s="1">
        <v>69</v>
      </c>
      <c r="C10951" s="1">
        <v>121158.41</v>
      </c>
      <c r="D10951" s="1">
        <v>114734.84</v>
      </c>
      <c r="E10951" s="1">
        <v>235893.25</v>
      </c>
    </row>
    <row r="10952" spans="1:5" hidden="1">
      <c r="A10952" s="1">
        <v>2019</v>
      </c>
      <c r="B10952" s="1">
        <v>70</v>
      </c>
      <c r="C10952" s="1">
        <v>118070.2</v>
      </c>
      <c r="D10952" s="1">
        <v>112402.97</v>
      </c>
      <c r="E10952" s="1">
        <v>230473.16</v>
      </c>
    </row>
    <row r="10953" spans="1:5" hidden="1">
      <c r="A10953" s="1">
        <v>2019</v>
      </c>
      <c r="B10953" s="1">
        <v>71</v>
      </c>
      <c r="C10953" s="1">
        <v>117125.05</v>
      </c>
      <c r="D10953" s="1">
        <v>112289.44</v>
      </c>
      <c r="E10953" s="1">
        <v>229414.49</v>
      </c>
    </row>
    <row r="10954" spans="1:5" hidden="1">
      <c r="A10954" s="1">
        <v>2019</v>
      </c>
      <c r="B10954" s="1">
        <v>72</v>
      </c>
      <c r="C10954" s="1">
        <v>113026.89</v>
      </c>
      <c r="D10954" s="1">
        <v>108543.26</v>
      </c>
      <c r="E10954" s="1">
        <v>221570.15</v>
      </c>
    </row>
    <row r="10955" spans="1:5" hidden="1">
      <c r="A10955" s="1">
        <v>2019</v>
      </c>
      <c r="B10955" s="1">
        <v>73</v>
      </c>
      <c r="C10955" s="1">
        <v>102228.78</v>
      </c>
      <c r="D10955" s="1">
        <v>97736.57</v>
      </c>
      <c r="E10955" s="1">
        <v>199965.34</v>
      </c>
    </row>
    <row r="10956" spans="1:5" hidden="1">
      <c r="A10956" s="1">
        <v>2019</v>
      </c>
      <c r="B10956" s="1">
        <v>74</v>
      </c>
      <c r="C10956" s="1">
        <v>93231.34</v>
      </c>
      <c r="D10956" s="1">
        <v>88429.56</v>
      </c>
      <c r="E10956" s="1">
        <v>181660.9</v>
      </c>
    </row>
    <row r="10957" spans="1:5" hidden="1">
      <c r="A10957" s="1">
        <v>2019</v>
      </c>
      <c r="B10957" s="1">
        <v>75</v>
      </c>
      <c r="C10957" s="1">
        <v>86920.66</v>
      </c>
      <c r="D10957" s="1">
        <v>81588.679999999993</v>
      </c>
      <c r="E10957" s="1">
        <v>168509.34</v>
      </c>
    </row>
    <row r="10958" spans="1:5" hidden="1">
      <c r="A10958" s="1">
        <v>2019</v>
      </c>
      <c r="B10958" s="1">
        <v>76</v>
      </c>
      <c r="C10958" s="1">
        <v>80315.62</v>
      </c>
      <c r="D10958" s="1">
        <v>74747.820000000007</v>
      </c>
      <c r="E10958" s="1">
        <v>155063.43</v>
      </c>
    </row>
    <row r="10959" spans="1:5" hidden="1">
      <c r="A10959" s="1">
        <v>2019</v>
      </c>
      <c r="B10959" s="1">
        <v>77</v>
      </c>
      <c r="C10959" s="1">
        <v>75475.210000000006</v>
      </c>
      <c r="D10959" s="1">
        <v>69558.42</v>
      </c>
      <c r="E10959" s="1">
        <v>145033.62</v>
      </c>
    </row>
    <row r="10960" spans="1:5" hidden="1">
      <c r="A10960" s="1">
        <v>2019</v>
      </c>
      <c r="B10960" s="1">
        <v>78</v>
      </c>
      <c r="C10960" s="1">
        <v>71140.740000000005</v>
      </c>
      <c r="D10960" s="1">
        <v>64619.33</v>
      </c>
      <c r="E10960" s="1">
        <v>135760.06</v>
      </c>
    </row>
    <row r="10961" spans="1:5" hidden="1">
      <c r="A10961" s="1">
        <v>2019</v>
      </c>
      <c r="B10961" s="1">
        <v>79</v>
      </c>
      <c r="C10961" s="1">
        <v>67191.429999999993</v>
      </c>
      <c r="D10961" s="1">
        <v>59634.05</v>
      </c>
      <c r="E10961" s="1">
        <v>126825.48</v>
      </c>
    </row>
    <row r="10962" spans="1:5" hidden="1">
      <c r="A10962" s="1">
        <v>2019</v>
      </c>
      <c r="B10962" s="1">
        <v>80</v>
      </c>
      <c r="C10962" s="1">
        <v>63567.86</v>
      </c>
      <c r="D10962" s="1">
        <v>54952.34</v>
      </c>
      <c r="E10962" s="1">
        <v>118520.19</v>
      </c>
    </row>
    <row r="10963" spans="1:5" hidden="1">
      <c r="A10963" s="1">
        <v>2019</v>
      </c>
      <c r="B10963" s="1">
        <v>81</v>
      </c>
      <c r="C10963" s="1">
        <v>59581.61</v>
      </c>
      <c r="D10963" s="1">
        <v>50367.11</v>
      </c>
      <c r="E10963" s="1">
        <v>109948.72</v>
      </c>
    </row>
    <row r="10964" spans="1:5" hidden="1">
      <c r="A10964" s="1">
        <v>2019</v>
      </c>
      <c r="B10964" s="1">
        <v>82</v>
      </c>
      <c r="C10964" s="1">
        <v>55460.24</v>
      </c>
      <c r="D10964" s="1">
        <v>45916.68</v>
      </c>
      <c r="E10964" s="1">
        <v>101376.92</v>
      </c>
    </row>
    <row r="10965" spans="1:5" hidden="1">
      <c r="A10965" s="1">
        <v>2019</v>
      </c>
      <c r="B10965" s="1">
        <v>83</v>
      </c>
      <c r="C10965" s="1">
        <v>51114.6</v>
      </c>
      <c r="D10965" s="1">
        <v>41033.949999999997</v>
      </c>
      <c r="E10965" s="1">
        <v>92148.55</v>
      </c>
    </row>
    <row r="10966" spans="1:5" hidden="1">
      <c r="A10966" s="1">
        <v>2019</v>
      </c>
      <c r="B10966" s="1">
        <v>84</v>
      </c>
      <c r="C10966" s="1">
        <v>46635.55</v>
      </c>
      <c r="D10966" s="1">
        <v>36300.5</v>
      </c>
      <c r="E10966" s="1">
        <v>82936.05</v>
      </c>
    </row>
    <row r="10967" spans="1:5" hidden="1">
      <c r="A10967" s="1">
        <v>2019</v>
      </c>
      <c r="B10967" s="1">
        <v>85</v>
      </c>
      <c r="C10967" s="1">
        <v>42746.97</v>
      </c>
      <c r="D10967" s="1">
        <v>32205.93</v>
      </c>
      <c r="E10967" s="1">
        <v>74952.899999999994</v>
      </c>
    </row>
    <row r="10968" spans="1:5" hidden="1">
      <c r="A10968" s="1">
        <v>2019</v>
      </c>
      <c r="B10968" s="1">
        <v>86</v>
      </c>
      <c r="C10968" s="1">
        <v>39394.47</v>
      </c>
      <c r="D10968" s="1">
        <v>28571.73</v>
      </c>
      <c r="E10968" s="1">
        <v>67966.2</v>
      </c>
    </row>
    <row r="10969" spans="1:5" hidden="1">
      <c r="A10969" s="1">
        <v>2019</v>
      </c>
      <c r="B10969" s="1">
        <v>87</v>
      </c>
      <c r="C10969" s="1">
        <v>36242.58</v>
      </c>
      <c r="D10969" s="1">
        <v>25420.78</v>
      </c>
      <c r="E10969" s="1">
        <v>61663.360000000001</v>
      </c>
    </row>
    <row r="10970" spans="1:5" hidden="1">
      <c r="A10970" s="1">
        <v>2019</v>
      </c>
      <c r="B10970" s="1">
        <v>88</v>
      </c>
      <c r="C10970" s="1">
        <v>33807.56</v>
      </c>
      <c r="D10970" s="1">
        <v>22872.78</v>
      </c>
      <c r="E10970" s="1">
        <v>56680.34</v>
      </c>
    </row>
    <row r="10971" spans="1:5" hidden="1">
      <c r="A10971" s="1">
        <v>2019</v>
      </c>
      <c r="B10971" s="1">
        <v>89</v>
      </c>
      <c r="C10971" s="1">
        <v>30473.5</v>
      </c>
      <c r="D10971" s="1">
        <v>19498.78</v>
      </c>
      <c r="E10971" s="1">
        <v>49972.28</v>
      </c>
    </row>
    <row r="10972" spans="1:5" hidden="1">
      <c r="A10972" s="1">
        <v>2019</v>
      </c>
      <c r="B10972" s="1">
        <v>90</v>
      </c>
      <c r="C10972" s="1">
        <v>26489.040000000001</v>
      </c>
      <c r="D10972" s="1">
        <v>16189.15</v>
      </c>
      <c r="E10972" s="1">
        <v>42678.19</v>
      </c>
    </row>
    <row r="10973" spans="1:5" hidden="1">
      <c r="A10973" s="1">
        <v>2019</v>
      </c>
      <c r="B10973" s="1">
        <v>91</v>
      </c>
      <c r="C10973" s="1">
        <v>22811.53</v>
      </c>
      <c r="D10973" s="1">
        <v>13231.89</v>
      </c>
      <c r="E10973" s="1">
        <v>36043.410000000003</v>
      </c>
    </row>
    <row r="10974" spans="1:5" hidden="1">
      <c r="A10974" s="1">
        <v>2019</v>
      </c>
      <c r="B10974" s="1">
        <v>92</v>
      </c>
      <c r="C10974" s="1">
        <v>19105.740000000002</v>
      </c>
      <c r="D10974" s="1">
        <v>10179.85</v>
      </c>
      <c r="E10974" s="1">
        <v>29285.58</v>
      </c>
    </row>
    <row r="10975" spans="1:5" hidden="1">
      <c r="A10975" s="1">
        <v>2019</v>
      </c>
      <c r="B10975" s="1">
        <v>93</v>
      </c>
      <c r="C10975" s="1">
        <v>15921.67</v>
      </c>
      <c r="D10975" s="1">
        <v>7728.48</v>
      </c>
      <c r="E10975" s="1">
        <v>23650.14</v>
      </c>
    </row>
    <row r="10976" spans="1:5" hidden="1">
      <c r="A10976" s="1">
        <v>2019</v>
      </c>
      <c r="B10976" s="1">
        <v>94</v>
      </c>
      <c r="C10976" s="1">
        <v>12584.1</v>
      </c>
      <c r="D10976" s="1">
        <v>5657.43</v>
      </c>
      <c r="E10976" s="1">
        <v>18241.53</v>
      </c>
    </row>
    <row r="10977" spans="1:5" hidden="1">
      <c r="A10977" s="1">
        <v>2019</v>
      </c>
      <c r="B10977" s="1">
        <v>95</v>
      </c>
      <c r="C10977" s="1">
        <v>9572.61</v>
      </c>
      <c r="D10977" s="1">
        <v>4008.83</v>
      </c>
      <c r="E10977" s="1">
        <v>13581.44</v>
      </c>
    </row>
    <row r="10978" spans="1:5" hidden="1">
      <c r="A10978" s="1">
        <v>2019</v>
      </c>
      <c r="B10978" s="1">
        <v>96</v>
      </c>
      <c r="C10978" s="1">
        <v>7166.46</v>
      </c>
      <c r="D10978" s="1">
        <v>2759.56</v>
      </c>
      <c r="E10978" s="1">
        <v>9926.02</v>
      </c>
    </row>
    <row r="10979" spans="1:5" hidden="1">
      <c r="A10979" s="1">
        <v>2019</v>
      </c>
      <c r="B10979" s="1">
        <v>97</v>
      </c>
      <c r="C10979" s="1">
        <v>5237.8900000000003</v>
      </c>
      <c r="D10979" s="1">
        <v>1788.09</v>
      </c>
      <c r="E10979" s="1">
        <v>7025.98</v>
      </c>
    </row>
    <row r="10980" spans="1:5" hidden="1">
      <c r="A10980" s="1">
        <v>2019</v>
      </c>
      <c r="B10980" s="1">
        <v>98</v>
      </c>
      <c r="C10980" s="1">
        <v>3625.95</v>
      </c>
      <c r="D10980" s="1">
        <v>1171.18</v>
      </c>
      <c r="E10980" s="1">
        <v>4797.13</v>
      </c>
    </row>
    <row r="10981" spans="1:5" hidden="1">
      <c r="A10981" s="1">
        <v>2019</v>
      </c>
      <c r="B10981" s="1">
        <v>99</v>
      </c>
      <c r="C10981" s="1">
        <v>2247.59</v>
      </c>
      <c r="D10981" s="1">
        <v>681.41</v>
      </c>
      <c r="E10981" s="1">
        <v>2928.99</v>
      </c>
    </row>
    <row r="10982" spans="1:5" hidden="1">
      <c r="A10982" s="1">
        <v>2019</v>
      </c>
      <c r="B10982" s="1">
        <v>100</v>
      </c>
      <c r="C10982" s="1">
        <v>1356.23</v>
      </c>
      <c r="D10982" s="1">
        <v>348.38</v>
      </c>
      <c r="E10982" s="1">
        <v>1704.61</v>
      </c>
    </row>
    <row r="10983" spans="1:5" hidden="1">
      <c r="A10983" s="1">
        <v>2019</v>
      </c>
      <c r="B10983" s="1">
        <v>101</v>
      </c>
      <c r="C10983" s="1">
        <v>868.8</v>
      </c>
      <c r="D10983" s="1">
        <v>195.76</v>
      </c>
      <c r="E10983" s="1">
        <v>1064.55</v>
      </c>
    </row>
    <row r="10984" spans="1:5" hidden="1">
      <c r="A10984" s="1">
        <v>2019</v>
      </c>
      <c r="B10984" s="1">
        <v>102</v>
      </c>
      <c r="C10984" s="1">
        <v>530.47</v>
      </c>
      <c r="D10984" s="1">
        <v>109.62</v>
      </c>
      <c r="E10984" s="1">
        <v>640.09</v>
      </c>
    </row>
    <row r="10985" spans="1:5" hidden="1">
      <c r="A10985" s="1">
        <v>2019</v>
      </c>
      <c r="B10985" s="1">
        <v>103</v>
      </c>
      <c r="C10985" s="1">
        <v>298.37</v>
      </c>
      <c r="D10985" s="1">
        <v>56.74</v>
      </c>
      <c r="E10985" s="1">
        <v>355.11</v>
      </c>
    </row>
    <row r="10986" spans="1:5" hidden="1">
      <c r="A10986" s="1">
        <v>2019</v>
      </c>
      <c r="B10986" s="1">
        <v>104</v>
      </c>
      <c r="C10986" s="1">
        <v>160.5</v>
      </c>
      <c r="D10986" s="1">
        <v>27.68</v>
      </c>
      <c r="E10986" s="1">
        <v>188.19</v>
      </c>
    </row>
    <row r="10987" spans="1:5" hidden="1">
      <c r="A10987" s="1">
        <v>2019</v>
      </c>
      <c r="B10987" s="1">
        <v>105</v>
      </c>
      <c r="C10987" s="1">
        <v>82.6</v>
      </c>
      <c r="D10987" s="1">
        <v>13.1</v>
      </c>
      <c r="E10987" s="1">
        <v>95.7</v>
      </c>
    </row>
    <row r="10988" spans="1:5" hidden="1">
      <c r="A10988" s="1">
        <v>2019</v>
      </c>
      <c r="B10988" s="1">
        <v>106</v>
      </c>
      <c r="C10988" s="1">
        <v>40.92</v>
      </c>
      <c r="D10988" s="1">
        <v>5.61</v>
      </c>
      <c r="E10988" s="1">
        <v>46.53</v>
      </c>
    </row>
    <row r="10989" spans="1:5" hidden="1">
      <c r="A10989" s="1">
        <v>2019</v>
      </c>
      <c r="B10989" s="1">
        <v>107</v>
      </c>
      <c r="C10989" s="1">
        <v>18.989999999999998</v>
      </c>
      <c r="D10989" s="1">
        <v>2.1800000000000002</v>
      </c>
      <c r="E10989" s="1">
        <v>21.18</v>
      </c>
    </row>
    <row r="10990" spans="1:5" hidden="1">
      <c r="A10990" s="1">
        <v>2019</v>
      </c>
      <c r="B10990" s="1">
        <v>108</v>
      </c>
      <c r="C10990" s="1">
        <v>8.23</v>
      </c>
      <c r="D10990" s="1">
        <v>0.5</v>
      </c>
      <c r="E10990" s="1">
        <v>8.73</v>
      </c>
    </row>
    <row r="10991" spans="1:5" hidden="1">
      <c r="A10991" s="1">
        <v>2019</v>
      </c>
      <c r="B10991" s="1">
        <v>109</v>
      </c>
      <c r="C10991" s="1">
        <v>3.52</v>
      </c>
      <c r="D10991" s="1">
        <v>0</v>
      </c>
      <c r="E10991" s="1">
        <v>3.52</v>
      </c>
    </row>
    <row r="10992" spans="1:5" hidden="1">
      <c r="A10992" s="1">
        <v>2019</v>
      </c>
      <c r="B10992" s="1" t="s">
        <v>121</v>
      </c>
      <c r="C10992" s="1">
        <v>1.25</v>
      </c>
      <c r="D10992" s="1">
        <v>0</v>
      </c>
      <c r="E10992" s="1">
        <v>1.25</v>
      </c>
    </row>
    <row r="10993" spans="1:5" hidden="1">
      <c r="A10993" s="1">
        <v>2020</v>
      </c>
      <c r="B10993" s="1">
        <v>0</v>
      </c>
      <c r="C10993" s="1">
        <v>145294.12</v>
      </c>
      <c r="D10993" s="1">
        <v>153659.94</v>
      </c>
      <c r="E10993" s="1">
        <v>298954.06</v>
      </c>
    </row>
    <row r="10994" spans="1:5" hidden="1">
      <c r="A10994" s="1">
        <v>2020</v>
      </c>
      <c r="B10994" s="1">
        <v>1</v>
      </c>
      <c r="C10994" s="1">
        <v>145914.57</v>
      </c>
      <c r="D10994" s="1">
        <v>154735.71</v>
      </c>
      <c r="E10994" s="1">
        <v>300650.28000000003</v>
      </c>
    </row>
    <row r="10995" spans="1:5" hidden="1">
      <c r="A10995" s="1">
        <v>2020</v>
      </c>
      <c r="B10995" s="1">
        <v>2</v>
      </c>
      <c r="C10995" s="1">
        <v>147724.84</v>
      </c>
      <c r="D10995" s="1">
        <v>156650.31</v>
      </c>
      <c r="E10995" s="1">
        <v>304375.15000000002</v>
      </c>
    </row>
    <row r="10996" spans="1:5" hidden="1">
      <c r="A10996" s="1">
        <v>2020</v>
      </c>
      <c r="B10996" s="1">
        <v>3</v>
      </c>
      <c r="C10996" s="1">
        <v>151196.9</v>
      </c>
      <c r="D10996" s="1">
        <v>160114.5</v>
      </c>
      <c r="E10996" s="1">
        <v>311311.39</v>
      </c>
    </row>
    <row r="10997" spans="1:5" hidden="1">
      <c r="A10997" s="1">
        <v>2020</v>
      </c>
      <c r="B10997" s="1">
        <v>4</v>
      </c>
      <c r="C10997" s="1">
        <v>155162.9</v>
      </c>
      <c r="D10997" s="1">
        <v>164274.56</v>
      </c>
      <c r="E10997" s="1">
        <v>319437.46000000002</v>
      </c>
    </row>
    <row r="10998" spans="1:5" hidden="1">
      <c r="A10998" s="1">
        <v>2020</v>
      </c>
      <c r="B10998" s="1">
        <v>5</v>
      </c>
      <c r="C10998" s="1">
        <v>155406.23000000001</v>
      </c>
      <c r="D10998" s="1">
        <v>164574.34</v>
      </c>
      <c r="E10998" s="1">
        <v>319980.57</v>
      </c>
    </row>
    <row r="10999" spans="1:5" hidden="1">
      <c r="A10999" s="1">
        <v>2020</v>
      </c>
      <c r="B10999" s="1">
        <v>6</v>
      </c>
      <c r="C10999" s="1">
        <v>156378.43</v>
      </c>
      <c r="D10999" s="1">
        <v>165573.59</v>
      </c>
      <c r="E10999" s="1">
        <v>321952.02</v>
      </c>
    </row>
    <row r="11000" spans="1:5" hidden="1">
      <c r="A11000" s="1">
        <v>2020</v>
      </c>
      <c r="B11000" s="1">
        <v>7</v>
      </c>
      <c r="C11000" s="1">
        <v>158460.46</v>
      </c>
      <c r="D11000" s="1">
        <v>167692.65</v>
      </c>
      <c r="E11000" s="1">
        <v>326153.12</v>
      </c>
    </row>
    <row r="11001" spans="1:5" hidden="1">
      <c r="A11001" s="1">
        <v>2020</v>
      </c>
      <c r="B11001" s="1">
        <v>8</v>
      </c>
      <c r="C11001" s="1">
        <v>157634.99</v>
      </c>
      <c r="D11001" s="1">
        <v>166462.32</v>
      </c>
      <c r="E11001" s="1">
        <v>324097.31</v>
      </c>
    </row>
    <row r="11002" spans="1:5" hidden="1">
      <c r="A11002" s="1">
        <v>2020</v>
      </c>
      <c r="B11002" s="1">
        <v>9</v>
      </c>
      <c r="C11002" s="1">
        <v>157771.34</v>
      </c>
      <c r="D11002" s="1">
        <v>166396.78</v>
      </c>
      <c r="E11002" s="1">
        <v>324168.12</v>
      </c>
    </row>
    <row r="11003" spans="1:5" hidden="1">
      <c r="A11003" s="1">
        <v>2020</v>
      </c>
      <c r="B11003" s="1">
        <v>10</v>
      </c>
      <c r="C11003" s="1">
        <v>159180.01999999999</v>
      </c>
      <c r="D11003" s="1">
        <v>168013.79</v>
      </c>
      <c r="E11003" s="1">
        <v>327193.81</v>
      </c>
    </row>
    <row r="11004" spans="1:5" hidden="1">
      <c r="A11004" s="1">
        <v>2020</v>
      </c>
      <c r="B11004" s="1">
        <v>11</v>
      </c>
      <c r="C11004" s="1">
        <v>157643.12</v>
      </c>
      <c r="D11004" s="1">
        <v>166751.13</v>
      </c>
      <c r="E11004" s="1">
        <v>324394.25</v>
      </c>
    </row>
    <row r="11005" spans="1:5" hidden="1">
      <c r="A11005" s="1">
        <v>2020</v>
      </c>
      <c r="B11005" s="1">
        <v>12</v>
      </c>
      <c r="C11005" s="1">
        <v>156174.59</v>
      </c>
      <c r="D11005" s="1">
        <v>165529.47</v>
      </c>
      <c r="E11005" s="1">
        <v>321704.05</v>
      </c>
    </row>
    <row r="11006" spans="1:5" hidden="1">
      <c r="A11006" s="1">
        <v>2020</v>
      </c>
      <c r="B11006" s="1">
        <v>13</v>
      </c>
      <c r="C11006" s="1">
        <v>155011.43</v>
      </c>
      <c r="D11006" s="1">
        <v>164699.76999999999</v>
      </c>
      <c r="E11006" s="1">
        <v>319711.2</v>
      </c>
    </row>
    <row r="11007" spans="1:5" hidden="1">
      <c r="A11007" s="1">
        <v>2020</v>
      </c>
      <c r="B11007" s="1">
        <v>14</v>
      </c>
      <c r="C11007" s="1">
        <v>148691.5</v>
      </c>
      <c r="D11007" s="1">
        <v>158245.66</v>
      </c>
      <c r="E11007" s="1">
        <v>306937.15999999997</v>
      </c>
    </row>
    <row r="11008" spans="1:5" hidden="1">
      <c r="A11008" s="1">
        <v>2020</v>
      </c>
      <c r="B11008" s="1">
        <v>15</v>
      </c>
      <c r="C11008" s="1">
        <v>143617.29999999999</v>
      </c>
      <c r="D11008" s="1">
        <v>153092.23000000001</v>
      </c>
      <c r="E11008" s="1">
        <v>296709.52</v>
      </c>
    </row>
    <row r="11009" spans="1:5" hidden="1">
      <c r="A11009" s="1">
        <v>2020</v>
      </c>
      <c r="B11009" s="1">
        <v>16</v>
      </c>
      <c r="C11009" s="1">
        <v>142246.74</v>
      </c>
      <c r="D11009" s="1">
        <v>151207.17000000001</v>
      </c>
      <c r="E11009" s="1">
        <v>293453.90999999997</v>
      </c>
    </row>
    <row r="11010" spans="1:5" hidden="1">
      <c r="A11010" s="1">
        <v>2020</v>
      </c>
      <c r="B11010" s="1">
        <v>17</v>
      </c>
      <c r="C11010" s="1">
        <v>140567.07999999999</v>
      </c>
      <c r="D11010" s="1">
        <v>148462.07</v>
      </c>
      <c r="E11010" s="1">
        <v>289029.15000000002</v>
      </c>
    </row>
    <row r="11011" spans="1:5" hidden="1">
      <c r="A11011" s="1">
        <v>2020</v>
      </c>
      <c r="B11011" s="1">
        <v>18</v>
      </c>
      <c r="C11011" s="1">
        <v>143678.71</v>
      </c>
      <c r="D11011" s="1">
        <v>152150.29999999999</v>
      </c>
      <c r="E11011" s="1">
        <v>295829</v>
      </c>
    </row>
    <row r="11012" spans="1:5" hidden="1">
      <c r="A11012" s="1">
        <v>2020</v>
      </c>
      <c r="B11012" s="1">
        <v>19</v>
      </c>
      <c r="C11012" s="1">
        <v>149907.34</v>
      </c>
      <c r="D11012" s="1">
        <v>160383.56</v>
      </c>
      <c r="E11012" s="1">
        <v>310290.90000000002</v>
      </c>
    </row>
    <row r="11013" spans="1:5" hidden="1">
      <c r="A11013" s="1">
        <v>2020</v>
      </c>
      <c r="B11013" s="1">
        <v>20</v>
      </c>
      <c r="C11013" s="1">
        <v>155392.38</v>
      </c>
      <c r="D11013" s="1">
        <v>166703.45000000001</v>
      </c>
      <c r="E11013" s="1">
        <v>322095.82</v>
      </c>
    </row>
    <row r="11014" spans="1:5" hidden="1">
      <c r="A11014" s="1">
        <v>2020</v>
      </c>
      <c r="B11014" s="1">
        <v>21</v>
      </c>
      <c r="C11014" s="1">
        <v>158974.14000000001</v>
      </c>
      <c r="D11014" s="1">
        <v>169539.52</v>
      </c>
      <c r="E11014" s="1">
        <v>328513.65999999997</v>
      </c>
    </row>
    <row r="11015" spans="1:5" hidden="1">
      <c r="A11015" s="1">
        <v>2020</v>
      </c>
      <c r="B11015" s="1">
        <v>22</v>
      </c>
      <c r="C11015" s="1">
        <v>162709.20000000001</v>
      </c>
      <c r="D11015" s="1">
        <v>172474.46</v>
      </c>
      <c r="E11015" s="1">
        <v>335183.65999999997</v>
      </c>
    </row>
    <row r="11016" spans="1:5" hidden="1">
      <c r="A11016" s="1">
        <v>2020</v>
      </c>
      <c r="B11016" s="1">
        <v>23</v>
      </c>
      <c r="C11016" s="1">
        <v>169667.63</v>
      </c>
      <c r="D11016" s="1">
        <v>178859.41</v>
      </c>
      <c r="E11016" s="1">
        <v>348527.04</v>
      </c>
    </row>
    <row r="11017" spans="1:5" hidden="1">
      <c r="A11017" s="1">
        <v>2020</v>
      </c>
      <c r="B11017" s="1">
        <v>24</v>
      </c>
      <c r="C11017" s="1">
        <v>174017.84</v>
      </c>
      <c r="D11017" s="1">
        <v>183176.54</v>
      </c>
      <c r="E11017" s="1">
        <v>357194.37</v>
      </c>
    </row>
    <row r="11018" spans="1:5" hidden="1">
      <c r="A11018" s="1">
        <v>2020</v>
      </c>
      <c r="B11018" s="1">
        <v>25</v>
      </c>
      <c r="C11018" s="1">
        <v>180307.16</v>
      </c>
      <c r="D11018" s="1">
        <v>188396.97</v>
      </c>
      <c r="E11018" s="1">
        <v>368704.13</v>
      </c>
    </row>
    <row r="11019" spans="1:5" hidden="1">
      <c r="A11019" s="1">
        <v>2020</v>
      </c>
      <c r="B11019" s="1">
        <v>26</v>
      </c>
      <c r="C11019" s="1">
        <v>183043.11</v>
      </c>
      <c r="D11019" s="1">
        <v>188013.8</v>
      </c>
      <c r="E11019" s="1">
        <v>371056.91</v>
      </c>
    </row>
    <row r="11020" spans="1:5" hidden="1">
      <c r="A11020" s="1">
        <v>2020</v>
      </c>
      <c r="B11020" s="1">
        <v>27</v>
      </c>
      <c r="C11020" s="1">
        <v>185284.86</v>
      </c>
      <c r="D11020" s="1">
        <v>186978.32</v>
      </c>
      <c r="E11020" s="1">
        <v>372263.18</v>
      </c>
    </row>
    <row r="11021" spans="1:5" hidden="1">
      <c r="A11021" s="1">
        <v>2020</v>
      </c>
      <c r="B11021" s="1">
        <v>28</v>
      </c>
      <c r="C11021" s="1">
        <v>188871.65</v>
      </c>
      <c r="D11021" s="1">
        <v>187803.5</v>
      </c>
      <c r="E11021" s="1">
        <v>376675.15</v>
      </c>
    </row>
    <row r="11022" spans="1:5" hidden="1">
      <c r="A11022" s="1">
        <v>2020</v>
      </c>
      <c r="B11022" s="1">
        <v>29</v>
      </c>
      <c r="C11022" s="1">
        <v>193247.26</v>
      </c>
      <c r="D11022" s="1">
        <v>190769.44</v>
      </c>
      <c r="E11022" s="1">
        <v>384016.69</v>
      </c>
    </row>
    <row r="11023" spans="1:5" hidden="1">
      <c r="A11023" s="1">
        <v>2020</v>
      </c>
      <c r="B11023" s="1">
        <v>30</v>
      </c>
      <c r="C11023" s="1">
        <v>194443.84</v>
      </c>
      <c r="D11023" s="1">
        <v>191495.17</v>
      </c>
      <c r="E11023" s="1">
        <v>385939.02</v>
      </c>
    </row>
    <row r="11024" spans="1:5" hidden="1">
      <c r="A11024" s="1">
        <v>2020</v>
      </c>
      <c r="B11024" s="1">
        <v>31</v>
      </c>
      <c r="C11024" s="1">
        <v>192441.96</v>
      </c>
      <c r="D11024" s="1">
        <v>188856.8</v>
      </c>
      <c r="E11024" s="1">
        <v>381298.75</v>
      </c>
    </row>
    <row r="11025" spans="1:5" hidden="1">
      <c r="A11025" s="1">
        <v>2020</v>
      </c>
      <c r="B11025" s="1">
        <v>32</v>
      </c>
      <c r="C11025" s="1">
        <v>190160.97</v>
      </c>
      <c r="D11025" s="1">
        <v>186283.67</v>
      </c>
      <c r="E11025" s="1">
        <v>376444.64</v>
      </c>
    </row>
    <row r="11026" spans="1:5" hidden="1">
      <c r="A11026" s="1">
        <v>2020</v>
      </c>
      <c r="B11026" s="1">
        <v>33</v>
      </c>
      <c r="C11026" s="1">
        <v>191149.58</v>
      </c>
      <c r="D11026" s="1">
        <v>187536.15</v>
      </c>
      <c r="E11026" s="1">
        <v>378685.73</v>
      </c>
    </row>
    <row r="11027" spans="1:5" hidden="1">
      <c r="A11027" s="1">
        <v>2020</v>
      </c>
      <c r="B11027" s="1">
        <v>34</v>
      </c>
      <c r="C11027" s="1">
        <v>190087.39</v>
      </c>
      <c r="D11027" s="1">
        <v>187093.87</v>
      </c>
      <c r="E11027" s="1">
        <v>377181.26</v>
      </c>
    </row>
    <row r="11028" spans="1:5" hidden="1">
      <c r="A11028" s="1">
        <v>2020</v>
      </c>
      <c r="B11028" s="1">
        <v>35</v>
      </c>
      <c r="C11028" s="1">
        <v>190199.94</v>
      </c>
      <c r="D11028" s="1">
        <v>187273.1</v>
      </c>
      <c r="E11028" s="1">
        <v>377473.04</v>
      </c>
    </row>
    <row r="11029" spans="1:5" hidden="1">
      <c r="A11029" s="1">
        <v>2020</v>
      </c>
      <c r="B11029" s="1">
        <v>36</v>
      </c>
      <c r="C11029" s="1">
        <v>187774.65</v>
      </c>
      <c r="D11029" s="1">
        <v>185390.34</v>
      </c>
      <c r="E11029" s="1">
        <v>373164.99</v>
      </c>
    </row>
    <row r="11030" spans="1:5" hidden="1">
      <c r="A11030" s="1">
        <v>2020</v>
      </c>
      <c r="B11030" s="1">
        <v>37</v>
      </c>
      <c r="C11030" s="1">
        <v>186572.67</v>
      </c>
      <c r="D11030" s="1">
        <v>184955.55</v>
      </c>
      <c r="E11030" s="1">
        <v>371528.22</v>
      </c>
    </row>
    <row r="11031" spans="1:5" hidden="1">
      <c r="A11031" s="1">
        <v>2020</v>
      </c>
      <c r="B11031" s="1">
        <v>38</v>
      </c>
      <c r="C11031" s="1">
        <v>181474.03</v>
      </c>
      <c r="D11031" s="1">
        <v>179844.46</v>
      </c>
      <c r="E11031" s="1">
        <v>361318.49</v>
      </c>
    </row>
    <row r="11032" spans="1:5" hidden="1">
      <c r="A11032" s="1">
        <v>2020</v>
      </c>
      <c r="B11032" s="1">
        <v>39</v>
      </c>
      <c r="C11032" s="1">
        <v>176526.61</v>
      </c>
      <c r="D11032" s="1">
        <v>173963.99</v>
      </c>
      <c r="E11032" s="1">
        <v>350490.6</v>
      </c>
    </row>
    <row r="11033" spans="1:5" hidden="1">
      <c r="A11033" s="1">
        <v>2020</v>
      </c>
      <c r="B11033" s="1">
        <v>40</v>
      </c>
      <c r="C11033" s="1">
        <v>169946.8</v>
      </c>
      <c r="D11033" s="1">
        <v>166329.04</v>
      </c>
      <c r="E11033" s="1">
        <v>336275.85</v>
      </c>
    </row>
    <row r="11034" spans="1:5" hidden="1">
      <c r="A11034" s="1">
        <v>2020</v>
      </c>
      <c r="B11034" s="1">
        <v>41</v>
      </c>
      <c r="C11034" s="1">
        <v>166243.93</v>
      </c>
      <c r="D11034" s="1">
        <v>161980.04</v>
      </c>
      <c r="E11034" s="1">
        <v>328223.96000000002</v>
      </c>
    </row>
    <row r="11035" spans="1:5" hidden="1">
      <c r="A11035" s="1">
        <v>2020</v>
      </c>
      <c r="B11035" s="1">
        <v>42</v>
      </c>
      <c r="C11035" s="1">
        <v>163012.57999999999</v>
      </c>
      <c r="D11035" s="1">
        <v>158637.21</v>
      </c>
      <c r="E11035" s="1">
        <v>321649.78999999998</v>
      </c>
    </row>
    <row r="11036" spans="1:5" hidden="1">
      <c r="A11036" s="1">
        <v>2020</v>
      </c>
      <c r="B11036" s="1">
        <v>43</v>
      </c>
      <c r="C11036" s="1">
        <v>160898.31</v>
      </c>
      <c r="D11036" s="1">
        <v>157368.54</v>
      </c>
      <c r="E11036" s="1">
        <v>318266.84000000003</v>
      </c>
    </row>
    <row r="11037" spans="1:5" hidden="1">
      <c r="A11037" s="1">
        <v>2020</v>
      </c>
      <c r="B11037" s="1">
        <v>44</v>
      </c>
      <c r="C11037" s="1">
        <v>160722.44</v>
      </c>
      <c r="D11037" s="1">
        <v>158246.99</v>
      </c>
      <c r="E11037" s="1">
        <v>318969.43</v>
      </c>
    </row>
    <row r="11038" spans="1:5" hidden="1">
      <c r="A11038" s="1">
        <v>2020</v>
      </c>
      <c r="B11038" s="1">
        <v>45</v>
      </c>
      <c r="C11038" s="1">
        <v>162288.70000000001</v>
      </c>
      <c r="D11038" s="1">
        <v>160064.85999999999</v>
      </c>
      <c r="E11038" s="1">
        <v>322353.56</v>
      </c>
    </row>
    <row r="11039" spans="1:5" hidden="1">
      <c r="A11039" s="1">
        <v>2020</v>
      </c>
      <c r="B11039" s="1">
        <v>46</v>
      </c>
      <c r="C11039" s="1">
        <v>165107.48000000001</v>
      </c>
      <c r="D11039" s="1">
        <v>162227.23000000001</v>
      </c>
      <c r="E11039" s="1">
        <v>327334.71000000002</v>
      </c>
    </row>
    <row r="11040" spans="1:5" hidden="1">
      <c r="A11040" s="1">
        <v>2020</v>
      </c>
      <c r="B11040" s="1">
        <v>47</v>
      </c>
      <c r="C11040" s="1">
        <v>169939.25</v>
      </c>
      <c r="D11040" s="1">
        <v>166141.89000000001</v>
      </c>
      <c r="E11040" s="1">
        <v>336081.13</v>
      </c>
    </row>
    <row r="11041" spans="1:5" hidden="1">
      <c r="A11041" s="1">
        <v>2020</v>
      </c>
      <c r="B11041" s="1">
        <v>48</v>
      </c>
      <c r="C11041" s="1">
        <v>174789.45</v>
      </c>
      <c r="D11041" s="1">
        <v>169793.99</v>
      </c>
      <c r="E11041" s="1">
        <v>344583.44</v>
      </c>
    </row>
    <row r="11042" spans="1:5" hidden="1">
      <c r="A11042" s="1">
        <v>2020</v>
      </c>
      <c r="B11042" s="1">
        <v>49</v>
      </c>
      <c r="C11042" s="1">
        <v>177047.16</v>
      </c>
      <c r="D11042" s="1">
        <v>171381.89</v>
      </c>
      <c r="E11042" s="1">
        <v>348429.05</v>
      </c>
    </row>
    <row r="11043" spans="1:5" hidden="1">
      <c r="A11043" s="1">
        <v>2020</v>
      </c>
      <c r="B11043" s="1">
        <v>50</v>
      </c>
      <c r="C11043" s="1">
        <v>167263.82</v>
      </c>
      <c r="D11043" s="1">
        <v>161928.09</v>
      </c>
      <c r="E11043" s="1">
        <v>329191.90999999997</v>
      </c>
    </row>
    <row r="11044" spans="1:5" hidden="1">
      <c r="A11044" s="1">
        <v>2020</v>
      </c>
      <c r="B11044" s="1">
        <v>51</v>
      </c>
      <c r="C11044" s="1">
        <v>164097.53</v>
      </c>
      <c r="D11044" s="1">
        <v>158780.91</v>
      </c>
      <c r="E11044" s="1">
        <v>322878.44</v>
      </c>
    </row>
    <row r="11045" spans="1:5" hidden="1">
      <c r="A11045" s="1">
        <v>2020</v>
      </c>
      <c r="B11045" s="1">
        <v>52</v>
      </c>
      <c r="C11045" s="1">
        <v>157573.35999999999</v>
      </c>
      <c r="D11045" s="1">
        <v>152611.94</v>
      </c>
      <c r="E11045" s="1">
        <v>310185.3</v>
      </c>
    </row>
    <row r="11046" spans="1:5" hidden="1">
      <c r="A11046" s="1">
        <v>2020</v>
      </c>
      <c r="B11046" s="1">
        <v>53</v>
      </c>
      <c r="C11046" s="1">
        <v>155196.46</v>
      </c>
      <c r="D11046" s="1">
        <v>150674.10999999999</v>
      </c>
      <c r="E11046" s="1">
        <v>305870.57</v>
      </c>
    </row>
    <row r="11047" spans="1:5" hidden="1">
      <c r="A11047" s="1">
        <v>2020</v>
      </c>
      <c r="B11047" s="1">
        <v>54</v>
      </c>
      <c r="C11047" s="1">
        <v>153534.26999999999</v>
      </c>
      <c r="D11047" s="1">
        <v>149000.22</v>
      </c>
      <c r="E11047" s="1">
        <v>302534.5</v>
      </c>
    </row>
    <row r="11048" spans="1:5" hidden="1">
      <c r="A11048" s="1">
        <v>2020</v>
      </c>
      <c r="B11048" s="1">
        <v>55</v>
      </c>
      <c r="C11048" s="1">
        <v>155321.94</v>
      </c>
      <c r="D11048" s="1">
        <v>150393.93</v>
      </c>
      <c r="E11048" s="1">
        <v>305715.87</v>
      </c>
    </row>
    <row r="11049" spans="1:5" hidden="1">
      <c r="A11049" s="1">
        <v>2020</v>
      </c>
      <c r="B11049" s="1">
        <v>56</v>
      </c>
      <c r="C11049" s="1">
        <v>158859.32999999999</v>
      </c>
      <c r="D11049" s="1">
        <v>153548.81</v>
      </c>
      <c r="E11049" s="1">
        <v>312408.14</v>
      </c>
    </row>
    <row r="11050" spans="1:5" hidden="1">
      <c r="A11050" s="1">
        <v>2020</v>
      </c>
      <c r="B11050" s="1">
        <v>57</v>
      </c>
      <c r="C11050" s="1">
        <v>160922.68</v>
      </c>
      <c r="D11050" s="1">
        <v>155234.56</v>
      </c>
      <c r="E11050" s="1">
        <v>316157.24</v>
      </c>
    </row>
    <row r="11051" spans="1:5" hidden="1">
      <c r="A11051" s="1">
        <v>2020</v>
      </c>
      <c r="B11051" s="1">
        <v>58</v>
      </c>
      <c r="C11051" s="1">
        <v>160784.49</v>
      </c>
      <c r="D11051" s="1">
        <v>154659.31</v>
      </c>
      <c r="E11051" s="1">
        <v>315443.8</v>
      </c>
    </row>
    <row r="11052" spans="1:5" hidden="1">
      <c r="A11052" s="1">
        <v>2020</v>
      </c>
      <c r="B11052" s="1">
        <v>59</v>
      </c>
      <c r="C11052" s="1">
        <v>158422.66</v>
      </c>
      <c r="D11052" s="1">
        <v>151243.04999999999</v>
      </c>
      <c r="E11052" s="1">
        <v>309665.71000000002</v>
      </c>
    </row>
    <row r="11053" spans="1:5" hidden="1">
      <c r="A11053" s="1">
        <v>2020</v>
      </c>
      <c r="B11053" s="1">
        <v>60</v>
      </c>
      <c r="C11053" s="1">
        <v>154815.41</v>
      </c>
      <c r="D11053" s="1">
        <v>146793.79</v>
      </c>
      <c r="E11053" s="1">
        <v>301609.2</v>
      </c>
    </row>
    <row r="11054" spans="1:5" hidden="1">
      <c r="A11054" s="1">
        <v>2020</v>
      </c>
      <c r="B11054" s="1">
        <v>61</v>
      </c>
      <c r="C11054" s="1">
        <v>151168.74</v>
      </c>
      <c r="D11054" s="1">
        <v>142740.95000000001</v>
      </c>
      <c r="E11054" s="1">
        <v>293909.69</v>
      </c>
    </row>
    <row r="11055" spans="1:5" hidden="1">
      <c r="A11055" s="1">
        <v>2020</v>
      </c>
      <c r="B11055" s="1">
        <v>62</v>
      </c>
      <c r="C11055" s="1">
        <v>147829.82</v>
      </c>
      <c r="D11055" s="1">
        <v>139096.37</v>
      </c>
      <c r="E11055" s="1">
        <v>286926.19</v>
      </c>
    </row>
    <row r="11056" spans="1:5" hidden="1">
      <c r="A11056" s="1">
        <v>2020</v>
      </c>
      <c r="B11056" s="1">
        <v>63</v>
      </c>
      <c r="C11056" s="1">
        <v>144248.25</v>
      </c>
      <c r="D11056" s="1">
        <v>135597.67000000001</v>
      </c>
      <c r="E11056" s="1">
        <v>279845.92</v>
      </c>
    </row>
    <row r="11057" spans="1:5" hidden="1">
      <c r="A11057" s="1">
        <v>2020</v>
      </c>
      <c r="B11057" s="1">
        <v>64</v>
      </c>
      <c r="C11057" s="1">
        <v>140496.70000000001</v>
      </c>
      <c r="D11057" s="1">
        <v>131984.15</v>
      </c>
      <c r="E11057" s="1">
        <v>272480.84000000003</v>
      </c>
    </row>
    <row r="11058" spans="1:5" hidden="1">
      <c r="A11058" s="1">
        <v>2020</v>
      </c>
      <c r="B11058" s="1">
        <v>65</v>
      </c>
      <c r="C11058" s="1">
        <v>136668.85999999999</v>
      </c>
      <c r="D11058" s="1">
        <v>127650.41</v>
      </c>
      <c r="E11058" s="1">
        <v>264319.27</v>
      </c>
    </row>
    <row r="11059" spans="1:5" hidden="1">
      <c r="A11059" s="1">
        <v>2020</v>
      </c>
      <c r="B11059" s="1">
        <v>66</v>
      </c>
      <c r="C11059" s="1">
        <v>133247.45000000001</v>
      </c>
      <c r="D11059" s="1">
        <v>123989.22</v>
      </c>
      <c r="E11059" s="1">
        <v>257236.67</v>
      </c>
    </row>
    <row r="11060" spans="1:5" hidden="1">
      <c r="A11060" s="1">
        <v>2020</v>
      </c>
      <c r="B11060" s="1">
        <v>67</v>
      </c>
      <c r="C11060" s="1">
        <v>129901.38</v>
      </c>
      <c r="D11060" s="1">
        <v>121533.79</v>
      </c>
      <c r="E11060" s="1">
        <v>251435.16</v>
      </c>
    </row>
    <row r="11061" spans="1:5" hidden="1">
      <c r="A11061" s="1">
        <v>2020</v>
      </c>
      <c r="B11061" s="1">
        <v>68</v>
      </c>
      <c r="C11061" s="1">
        <v>126750.84</v>
      </c>
      <c r="D11061" s="1">
        <v>119020.81</v>
      </c>
      <c r="E11061" s="1">
        <v>245771.66</v>
      </c>
    </row>
    <row r="11062" spans="1:5" hidden="1">
      <c r="A11062" s="1">
        <v>2020</v>
      </c>
      <c r="B11062" s="1">
        <v>69</v>
      </c>
      <c r="C11062" s="1">
        <v>124040.4</v>
      </c>
      <c r="D11062" s="1">
        <v>116489.78</v>
      </c>
      <c r="E11062" s="1">
        <v>240530.18</v>
      </c>
    </row>
    <row r="11063" spans="1:5" hidden="1">
      <c r="A11063" s="1">
        <v>2020</v>
      </c>
      <c r="B11063" s="1">
        <v>70</v>
      </c>
      <c r="C11063" s="1">
        <v>121016.78</v>
      </c>
      <c r="D11063" s="1">
        <v>113728.79</v>
      </c>
      <c r="E11063" s="1">
        <v>234745.57</v>
      </c>
    </row>
    <row r="11064" spans="1:5" hidden="1">
      <c r="A11064" s="1">
        <v>2020</v>
      </c>
      <c r="B11064" s="1">
        <v>71</v>
      </c>
      <c r="C11064" s="1">
        <v>117818.61</v>
      </c>
      <c r="D11064" s="1">
        <v>111261.88</v>
      </c>
      <c r="E11064" s="1">
        <v>229080.49</v>
      </c>
    </row>
    <row r="11065" spans="1:5" hidden="1">
      <c r="A11065" s="1">
        <v>2020</v>
      </c>
      <c r="B11065" s="1">
        <v>72</v>
      </c>
      <c r="C11065" s="1">
        <v>116669.61</v>
      </c>
      <c r="D11065" s="1">
        <v>110885.72</v>
      </c>
      <c r="E11065" s="1">
        <v>227555.33</v>
      </c>
    </row>
    <row r="11066" spans="1:5" hidden="1">
      <c r="A11066" s="1">
        <v>2020</v>
      </c>
      <c r="B11066" s="1">
        <v>73</v>
      </c>
      <c r="C11066" s="1">
        <v>112291.13</v>
      </c>
      <c r="D11066" s="1">
        <v>106880.45</v>
      </c>
      <c r="E11066" s="1">
        <v>219171.59</v>
      </c>
    </row>
    <row r="11067" spans="1:5" hidden="1">
      <c r="A11067" s="1">
        <v>2020</v>
      </c>
      <c r="B11067" s="1">
        <v>74</v>
      </c>
      <c r="C11067" s="1">
        <v>101180.57</v>
      </c>
      <c r="D11067" s="1">
        <v>96024.53</v>
      </c>
      <c r="E11067" s="1">
        <v>197205.1</v>
      </c>
    </row>
    <row r="11068" spans="1:5" hidden="1">
      <c r="A11068" s="1">
        <v>2020</v>
      </c>
      <c r="B11068" s="1">
        <v>75</v>
      </c>
      <c r="C11068" s="1">
        <v>92068.1</v>
      </c>
      <c r="D11068" s="1">
        <v>86580.57</v>
      </c>
      <c r="E11068" s="1">
        <v>178648.67</v>
      </c>
    </row>
    <row r="11069" spans="1:5" hidden="1">
      <c r="A11069" s="1">
        <v>2020</v>
      </c>
      <c r="B11069" s="1">
        <v>76</v>
      </c>
      <c r="C11069" s="1">
        <v>85552.11</v>
      </c>
      <c r="D11069" s="1">
        <v>79674.92</v>
      </c>
      <c r="E11069" s="1">
        <v>165227.03</v>
      </c>
    </row>
    <row r="11070" spans="1:5" hidden="1">
      <c r="A11070" s="1">
        <v>2020</v>
      </c>
      <c r="B11070" s="1">
        <v>77</v>
      </c>
      <c r="C11070" s="1">
        <v>78848.87</v>
      </c>
      <c r="D11070" s="1">
        <v>72669.490000000005</v>
      </c>
      <c r="E11070" s="1">
        <v>151518.35999999999</v>
      </c>
    </row>
    <row r="11071" spans="1:5" hidden="1">
      <c r="A11071" s="1">
        <v>2020</v>
      </c>
      <c r="B11071" s="1">
        <v>78</v>
      </c>
      <c r="C11071" s="1">
        <v>73814.350000000006</v>
      </c>
      <c r="D11071" s="1">
        <v>67426.02</v>
      </c>
      <c r="E11071" s="1">
        <v>141240.35999999999</v>
      </c>
    </row>
    <row r="11072" spans="1:5" hidden="1">
      <c r="A11072" s="1">
        <v>2020</v>
      </c>
      <c r="B11072" s="1">
        <v>79</v>
      </c>
      <c r="C11072" s="1">
        <v>69380.160000000003</v>
      </c>
      <c r="D11072" s="1">
        <v>62314.04</v>
      </c>
      <c r="E11072" s="1">
        <v>131694.20000000001</v>
      </c>
    </row>
    <row r="11073" spans="1:5" hidden="1">
      <c r="A11073" s="1">
        <v>2020</v>
      </c>
      <c r="B11073" s="1">
        <v>80</v>
      </c>
      <c r="C11073" s="1">
        <v>65341.22</v>
      </c>
      <c r="D11073" s="1">
        <v>57275.5</v>
      </c>
      <c r="E11073" s="1">
        <v>122616.72</v>
      </c>
    </row>
    <row r="11074" spans="1:5" hidden="1">
      <c r="A11074" s="1">
        <v>2020</v>
      </c>
      <c r="B11074" s="1">
        <v>81</v>
      </c>
      <c r="C11074" s="1">
        <v>61647.97</v>
      </c>
      <c r="D11074" s="1">
        <v>52550.01</v>
      </c>
      <c r="E11074" s="1">
        <v>114197.98</v>
      </c>
    </row>
    <row r="11075" spans="1:5" hidden="1">
      <c r="A11075" s="1">
        <v>2020</v>
      </c>
      <c r="B11075" s="1">
        <v>82</v>
      </c>
      <c r="C11075" s="1">
        <v>57507.22</v>
      </c>
      <c r="D11075" s="1">
        <v>47881.89</v>
      </c>
      <c r="E11075" s="1">
        <v>105389.11</v>
      </c>
    </row>
    <row r="11076" spans="1:5" hidden="1">
      <c r="A11076" s="1">
        <v>2020</v>
      </c>
      <c r="B11076" s="1">
        <v>83</v>
      </c>
      <c r="C11076" s="1">
        <v>53176.99</v>
      </c>
      <c r="D11076" s="1">
        <v>43380.97</v>
      </c>
      <c r="E11076" s="1">
        <v>96557.96</v>
      </c>
    </row>
    <row r="11077" spans="1:5" hidden="1">
      <c r="A11077" s="1">
        <v>2020</v>
      </c>
      <c r="B11077" s="1">
        <v>84</v>
      </c>
      <c r="C11077" s="1">
        <v>48655.08</v>
      </c>
      <c r="D11077" s="1">
        <v>38399.51</v>
      </c>
      <c r="E11077" s="1">
        <v>87054.59</v>
      </c>
    </row>
    <row r="11078" spans="1:5" hidden="1">
      <c r="A11078" s="1">
        <v>2020</v>
      </c>
      <c r="B11078" s="1">
        <v>85</v>
      </c>
      <c r="C11078" s="1">
        <v>44051.65</v>
      </c>
      <c r="D11078" s="1">
        <v>33600.76</v>
      </c>
      <c r="E11078" s="1">
        <v>77652.399999999994</v>
      </c>
    </row>
    <row r="11079" spans="1:5" hidden="1">
      <c r="A11079" s="1">
        <v>2020</v>
      </c>
      <c r="B11079" s="1">
        <v>86</v>
      </c>
      <c r="C11079" s="1">
        <v>40042.51</v>
      </c>
      <c r="D11079" s="1">
        <v>29452.02</v>
      </c>
      <c r="E11079" s="1">
        <v>69494.52</v>
      </c>
    </row>
    <row r="11080" spans="1:5" hidden="1">
      <c r="A11080" s="1">
        <v>2020</v>
      </c>
      <c r="B11080" s="1">
        <v>87</v>
      </c>
      <c r="C11080" s="1">
        <v>36486.639999999999</v>
      </c>
      <c r="D11080" s="1">
        <v>25825.77</v>
      </c>
      <c r="E11080" s="1">
        <v>62312.41</v>
      </c>
    </row>
    <row r="11081" spans="1:5" hidden="1">
      <c r="A11081" s="1">
        <v>2020</v>
      </c>
      <c r="B11081" s="1">
        <v>88</v>
      </c>
      <c r="C11081" s="1">
        <v>33254.42</v>
      </c>
      <c r="D11081" s="1">
        <v>22758.31</v>
      </c>
      <c r="E11081" s="1">
        <v>56012.73</v>
      </c>
    </row>
    <row r="11082" spans="1:5" hidden="1">
      <c r="A11082" s="1">
        <v>2020</v>
      </c>
      <c r="B11082" s="1">
        <v>89</v>
      </c>
      <c r="C11082" s="1">
        <v>30765.5</v>
      </c>
      <c r="D11082" s="1">
        <v>20162.349999999999</v>
      </c>
      <c r="E11082" s="1">
        <v>50927.86</v>
      </c>
    </row>
    <row r="11083" spans="1:5" hidden="1">
      <c r="A11083" s="1">
        <v>2020</v>
      </c>
      <c r="B11083" s="1">
        <v>90</v>
      </c>
      <c r="C11083" s="1">
        <v>27269.439999999999</v>
      </c>
      <c r="D11083" s="1">
        <v>16883.02</v>
      </c>
      <c r="E11083" s="1">
        <v>44152.46</v>
      </c>
    </row>
    <row r="11084" spans="1:5" hidden="1">
      <c r="A11084" s="1">
        <v>2020</v>
      </c>
      <c r="B11084" s="1">
        <v>91</v>
      </c>
      <c r="C11084" s="1">
        <v>23302.48</v>
      </c>
      <c r="D11084" s="1">
        <v>13770.4</v>
      </c>
      <c r="E11084" s="1">
        <v>37072.879999999997</v>
      </c>
    </row>
    <row r="11085" spans="1:5" hidden="1">
      <c r="A11085" s="1">
        <v>2020</v>
      </c>
      <c r="B11085" s="1">
        <v>92</v>
      </c>
      <c r="C11085" s="1">
        <v>19599.8</v>
      </c>
      <c r="D11085" s="1">
        <v>11002.65</v>
      </c>
      <c r="E11085" s="1">
        <v>30602.45</v>
      </c>
    </row>
    <row r="11086" spans="1:5" hidden="1">
      <c r="A11086" s="1">
        <v>2020</v>
      </c>
      <c r="B11086" s="1">
        <v>93</v>
      </c>
      <c r="C11086" s="1">
        <v>16153.35</v>
      </c>
      <c r="D11086" s="1">
        <v>8278.4500000000007</v>
      </c>
      <c r="E11086" s="1">
        <v>24431.8</v>
      </c>
    </row>
    <row r="11087" spans="1:5" hidden="1">
      <c r="A11087" s="1">
        <v>2020</v>
      </c>
      <c r="B11087" s="1">
        <v>94</v>
      </c>
      <c r="C11087" s="1">
        <v>13132.12</v>
      </c>
      <c r="D11087" s="1">
        <v>6126.59</v>
      </c>
      <c r="E11087" s="1">
        <v>19258.71</v>
      </c>
    </row>
    <row r="11088" spans="1:5" hidden="1">
      <c r="A11088" s="1">
        <v>2020</v>
      </c>
      <c r="B11088" s="1">
        <v>95</v>
      </c>
      <c r="C11088" s="1">
        <v>10119.89</v>
      </c>
      <c r="D11088" s="1">
        <v>4371.54</v>
      </c>
      <c r="E11088" s="1">
        <v>14491.43</v>
      </c>
    </row>
    <row r="11089" spans="1:5" hidden="1">
      <c r="A11089" s="1">
        <v>2020</v>
      </c>
      <c r="B11089" s="1">
        <v>96</v>
      </c>
      <c r="C11089" s="1">
        <v>7491.91</v>
      </c>
      <c r="D11089" s="1">
        <v>3001.47</v>
      </c>
      <c r="E11089" s="1">
        <v>10493.38</v>
      </c>
    </row>
    <row r="11090" spans="1:5" hidden="1">
      <c r="A11090" s="1">
        <v>2020</v>
      </c>
      <c r="B11090" s="1">
        <v>97</v>
      </c>
      <c r="C11090" s="1">
        <v>5486.26</v>
      </c>
      <c r="D11090" s="1">
        <v>1970.87</v>
      </c>
      <c r="E11090" s="1">
        <v>7457.13</v>
      </c>
    </row>
    <row r="11091" spans="1:5" hidden="1">
      <c r="A11091" s="1">
        <v>2020</v>
      </c>
      <c r="B11091" s="1">
        <v>98</v>
      </c>
      <c r="C11091" s="1">
        <v>3879.37</v>
      </c>
      <c r="D11091" s="1">
        <v>1243.74</v>
      </c>
      <c r="E11091" s="1">
        <v>5123.1000000000004</v>
      </c>
    </row>
    <row r="11092" spans="1:5" hidden="1">
      <c r="A11092" s="1">
        <v>2020</v>
      </c>
      <c r="B11092" s="1">
        <v>99</v>
      </c>
      <c r="C11092" s="1">
        <v>2628.59</v>
      </c>
      <c r="D11092" s="1">
        <v>784.83</v>
      </c>
      <c r="E11092" s="1">
        <v>3413.43</v>
      </c>
    </row>
    <row r="11093" spans="1:5" hidden="1">
      <c r="A11093" s="1">
        <v>2020</v>
      </c>
      <c r="B11093" s="1">
        <v>100</v>
      </c>
      <c r="C11093" s="1">
        <v>1576.81</v>
      </c>
      <c r="D11093" s="1">
        <v>440.82</v>
      </c>
      <c r="E11093" s="1">
        <v>2017.62</v>
      </c>
    </row>
    <row r="11094" spans="1:5" hidden="1">
      <c r="A11094" s="1">
        <v>2020</v>
      </c>
      <c r="B11094" s="1">
        <v>101</v>
      </c>
      <c r="C11094" s="1">
        <v>888.44</v>
      </c>
      <c r="D11094" s="1">
        <v>221.07</v>
      </c>
      <c r="E11094" s="1">
        <v>1109.52</v>
      </c>
    </row>
    <row r="11095" spans="1:5" hidden="1">
      <c r="A11095" s="1">
        <v>2020</v>
      </c>
      <c r="B11095" s="1">
        <v>102</v>
      </c>
      <c r="C11095" s="1">
        <v>546.83000000000004</v>
      </c>
      <c r="D11095" s="1">
        <v>120.09</v>
      </c>
      <c r="E11095" s="1">
        <v>666.92</v>
      </c>
    </row>
    <row r="11096" spans="1:5" hidden="1">
      <c r="A11096" s="1">
        <v>2020</v>
      </c>
      <c r="B11096" s="1">
        <v>103</v>
      </c>
      <c r="C11096" s="1">
        <v>325.47000000000003</v>
      </c>
      <c r="D11096" s="1">
        <v>65.290000000000006</v>
      </c>
      <c r="E11096" s="1">
        <v>390.76</v>
      </c>
    </row>
    <row r="11097" spans="1:5" hidden="1">
      <c r="A11097" s="1">
        <v>2020</v>
      </c>
      <c r="B11097" s="1">
        <v>104</v>
      </c>
      <c r="C11097" s="1">
        <v>178.04</v>
      </c>
      <c r="D11097" s="1">
        <v>33.22</v>
      </c>
      <c r="E11097" s="1">
        <v>211.25</v>
      </c>
    </row>
    <row r="11098" spans="1:5" hidden="1">
      <c r="A11098" s="1">
        <v>2020</v>
      </c>
      <c r="B11098" s="1">
        <v>105</v>
      </c>
      <c r="C11098" s="1">
        <v>93.38</v>
      </c>
      <c r="D11098" s="1">
        <v>15.68</v>
      </c>
      <c r="E11098" s="1">
        <v>109.06</v>
      </c>
    </row>
    <row r="11099" spans="1:5" hidden="1">
      <c r="A11099" s="1">
        <v>2020</v>
      </c>
      <c r="B11099" s="1">
        <v>106</v>
      </c>
      <c r="C11099" s="1">
        <v>46.89</v>
      </c>
      <c r="D11099" s="1">
        <v>7.06</v>
      </c>
      <c r="E11099" s="1">
        <v>53.95</v>
      </c>
    </row>
    <row r="11100" spans="1:5" hidden="1">
      <c r="A11100" s="1">
        <v>2020</v>
      </c>
      <c r="B11100" s="1">
        <v>107</v>
      </c>
      <c r="C11100" s="1">
        <v>22.61</v>
      </c>
      <c r="D11100" s="1">
        <v>2.77</v>
      </c>
      <c r="E11100" s="1">
        <v>25.38</v>
      </c>
    </row>
    <row r="11101" spans="1:5" hidden="1">
      <c r="A11101" s="1">
        <v>2020</v>
      </c>
      <c r="B11101" s="1">
        <v>108</v>
      </c>
      <c r="C11101" s="1">
        <v>10.07</v>
      </c>
      <c r="D11101" s="1">
        <v>0.89</v>
      </c>
      <c r="E11101" s="1">
        <v>10.96</v>
      </c>
    </row>
    <row r="11102" spans="1:5" hidden="1">
      <c r="A11102" s="1">
        <v>2020</v>
      </c>
      <c r="B11102" s="1">
        <v>109</v>
      </c>
      <c r="C11102" s="1">
        <v>4.03</v>
      </c>
      <c r="D11102" s="1">
        <v>0.14000000000000001</v>
      </c>
      <c r="E11102" s="1">
        <v>4.17</v>
      </c>
    </row>
    <row r="11103" spans="1:5" hidden="1">
      <c r="A11103" s="1">
        <v>2020</v>
      </c>
      <c r="B11103" s="1" t="s">
        <v>121</v>
      </c>
      <c r="C11103" s="1">
        <v>1.98</v>
      </c>
      <c r="D11103" s="1">
        <v>0</v>
      </c>
      <c r="E11103" s="1">
        <v>1.98</v>
      </c>
    </row>
    <row r="11104" spans="1:5" hidden="1">
      <c r="A11104" s="1">
        <v>2021</v>
      </c>
      <c r="B11104" s="1">
        <v>0</v>
      </c>
      <c r="C11104" s="1">
        <v>146752.85999999999</v>
      </c>
      <c r="D11104" s="1">
        <v>154645</v>
      </c>
      <c r="E11104" s="1">
        <v>301397.86</v>
      </c>
    </row>
    <row r="11105" spans="1:5" hidden="1">
      <c r="A11105" s="1">
        <v>2021</v>
      </c>
      <c r="B11105" s="1">
        <v>1</v>
      </c>
      <c r="C11105" s="1">
        <v>144870.29999999999</v>
      </c>
      <c r="D11105" s="1">
        <v>153156.82</v>
      </c>
      <c r="E11105" s="1">
        <v>298027.13</v>
      </c>
    </row>
    <row r="11106" spans="1:5" hidden="1">
      <c r="A11106" s="1">
        <v>2021</v>
      </c>
      <c r="B11106" s="1">
        <v>2</v>
      </c>
      <c r="C11106" s="1">
        <v>146037.46</v>
      </c>
      <c r="D11106" s="1">
        <v>154834</v>
      </c>
      <c r="E11106" s="1">
        <v>300871.46000000002</v>
      </c>
    </row>
    <row r="11107" spans="1:5" hidden="1">
      <c r="A11107" s="1">
        <v>2021</v>
      </c>
      <c r="B11107" s="1">
        <v>3</v>
      </c>
      <c r="C11107" s="1">
        <v>148057.64000000001</v>
      </c>
      <c r="D11107" s="1">
        <v>156995.32999999999</v>
      </c>
      <c r="E11107" s="1">
        <v>305052.96999999997</v>
      </c>
    </row>
    <row r="11108" spans="1:5" hidden="1">
      <c r="A11108" s="1">
        <v>2021</v>
      </c>
      <c r="B11108" s="1">
        <v>4</v>
      </c>
      <c r="C11108" s="1">
        <v>151643.78</v>
      </c>
      <c r="D11108" s="1">
        <v>160543.35999999999</v>
      </c>
      <c r="E11108" s="1">
        <v>312187.14</v>
      </c>
    </row>
    <row r="11109" spans="1:5" hidden="1">
      <c r="A11109" s="1">
        <v>2021</v>
      </c>
      <c r="B11109" s="1">
        <v>5</v>
      </c>
      <c r="C11109" s="1">
        <v>155402.69</v>
      </c>
      <c r="D11109" s="1">
        <v>164621.91</v>
      </c>
      <c r="E11109" s="1">
        <v>320024.59000000003</v>
      </c>
    </row>
    <row r="11110" spans="1:5" hidden="1">
      <c r="A11110" s="1">
        <v>2021</v>
      </c>
      <c r="B11110" s="1">
        <v>6</v>
      </c>
      <c r="C11110" s="1">
        <v>155774.51</v>
      </c>
      <c r="D11110" s="1">
        <v>165132.31</v>
      </c>
      <c r="E11110" s="1">
        <v>320906.82</v>
      </c>
    </row>
    <row r="11111" spans="1:5" hidden="1">
      <c r="A11111" s="1">
        <v>2021</v>
      </c>
      <c r="B11111" s="1">
        <v>7</v>
      </c>
      <c r="C11111" s="1">
        <v>156781.19</v>
      </c>
      <c r="D11111" s="1">
        <v>166177.06</v>
      </c>
      <c r="E11111" s="1">
        <v>322958.25</v>
      </c>
    </row>
    <row r="11112" spans="1:5" hidden="1">
      <c r="A11112" s="1">
        <v>2021</v>
      </c>
      <c r="B11112" s="1">
        <v>8</v>
      </c>
      <c r="C11112" s="1">
        <v>158934.1</v>
      </c>
      <c r="D11112" s="1">
        <v>168292.62</v>
      </c>
      <c r="E11112" s="1">
        <v>327226.71000000002</v>
      </c>
    </row>
    <row r="11113" spans="1:5" hidden="1">
      <c r="A11113" s="1">
        <v>2021</v>
      </c>
      <c r="B11113" s="1">
        <v>9</v>
      </c>
      <c r="C11113" s="1">
        <v>158218.39000000001</v>
      </c>
      <c r="D11113" s="1">
        <v>167146.23999999999</v>
      </c>
      <c r="E11113" s="1">
        <v>325364.63</v>
      </c>
    </row>
    <row r="11114" spans="1:5" hidden="1">
      <c r="A11114" s="1">
        <v>2021</v>
      </c>
      <c r="B11114" s="1">
        <v>10</v>
      </c>
      <c r="C11114" s="1">
        <v>158416.57</v>
      </c>
      <c r="D11114" s="1">
        <v>167127.31</v>
      </c>
      <c r="E11114" s="1">
        <v>325543.89</v>
      </c>
    </row>
    <row r="11115" spans="1:5" hidden="1">
      <c r="A11115" s="1">
        <v>2021</v>
      </c>
      <c r="B11115" s="1">
        <v>11</v>
      </c>
      <c r="C11115" s="1">
        <v>159882.76999999999</v>
      </c>
      <c r="D11115" s="1">
        <v>168842.95</v>
      </c>
      <c r="E11115" s="1">
        <v>328725.71999999997</v>
      </c>
    </row>
    <row r="11116" spans="1:5" hidden="1">
      <c r="A11116" s="1">
        <v>2021</v>
      </c>
      <c r="B11116" s="1">
        <v>12</v>
      </c>
      <c r="C11116" s="1">
        <v>158399.89000000001</v>
      </c>
      <c r="D11116" s="1">
        <v>167678.37</v>
      </c>
      <c r="E11116" s="1">
        <v>326078.25</v>
      </c>
    </row>
    <row r="11117" spans="1:5" hidden="1">
      <c r="A11117" s="1">
        <v>2021</v>
      </c>
      <c r="B11117" s="1">
        <v>13</v>
      </c>
      <c r="C11117" s="1">
        <v>156794.91</v>
      </c>
      <c r="D11117" s="1">
        <v>166391.66</v>
      </c>
      <c r="E11117" s="1">
        <v>323186.56</v>
      </c>
    </row>
    <row r="11118" spans="1:5" hidden="1">
      <c r="A11118" s="1">
        <v>2021</v>
      </c>
      <c r="B11118" s="1">
        <v>14</v>
      </c>
      <c r="C11118" s="1">
        <v>155613.82</v>
      </c>
      <c r="D11118" s="1">
        <v>165603.31</v>
      </c>
      <c r="E11118" s="1">
        <v>321217.13</v>
      </c>
    </row>
    <row r="11119" spans="1:5" hidden="1">
      <c r="A11119" s="1">
        <v>2021</v>
      </c>
      <c r="B11119" s="1">
        <v>15</v>
      </c>
      <c r="C11119" s="1">
        <v>149266.54999999999</v>
      </c>
      <c r="D11119" s="1">
        <v>158981.42000000001</v>
      </c>
      <c r="E11119" s="1">
        <v>308247.96999999997</v>
      </c>
    </row>
    <row r="11120" spans="1:5" hidden="1">
      <c r="A11120" s="1">
        <v>2021</v>
      </c>
      <c r="B11120" s="1">
        <v>16</v>
      </c>
      <c r="C11120" s="1">
        <v>144202.54999999999</v>
      </c>
      <c r="D11120" s="1">
        <v>153781.29999999999</v>
      </c>
      <c r="E11120" s="1">
        <v>297983.84000000003</v>
      </c>
    </row>
    <row r="11121" spans="1:5" hidden="1">
      <c r="A11121" s="1">
        <v>2021</v>
      </c>
      <c r="B11121" s="1">
        <v>17</v>
      </c>
      <c r="C11121" s="1">
        <v>142740.5</v>
      </c>
      <c r="D11121" s="1">
        <v>151709.99</v>
      </c>
      <c r="E11121" s="1">
        <v>294450.49</v>
      </c>
    </row>
    <row r="11122" spans="1:5" hidden="1">
      <c r="A11122" s="1">
        <v>2021</v>
      </c>
      <c r="B11122" s="1">
        <v>18</v>
      </c>
      <c r="C11122" s="1">
        <v>141684.82999999999</v>
      </c>
      <c r="D11122" s="1">
        <v>149884.23000000001</v>
      </c>
      <c r="E11122" s="1">
        <v>291569.06</v>
      </c>
    </row>
    <row r="11123" spans="1:5" hidden="1">
      <c r="A11123" s="1">
        <v>2021</v>
      </c>
      <c r="B11123" s="1">
        <v>19</v>
      </c>
      <c r="C11123" s="1">
        <v>145692.20000000001</v>
      </c>
      <c r="D11123" s="1">
        <v>154902.17000000001</v>
      </c>
      <c r="E11123" s="1">
        <v>300594.36</v>
      </c>
    </row>
    <row r="11124" spans="1:5" hidden="1">
      <c r="A11124" s="1">
        <v>2021</v>
      </c>
      <c r="B11124" s="1">
        <v>20</v>
      </c>
      <c r="C11124" s="1">
        <v>150976.45000000001</v>
      </c>
      <c r="D11124" s="1">
        <v>161997.92000000001</v>
      </c>
      <c r="E11124" s="1">
        <v>312974.36</v>
      </c>
    </row>
    <row r="11125" spans="1:5" hidden="1">
      <c r="A11125" s="1">
        <v>2021</v>
      </c>
      <c r="B11125" s="1">
        <v>21</v>
      </c>
      <c r="C11125" s="1">
        <v>155710.46</v>
      </c>
      <c r="D11125" s="1">
        <v>167145.29</v>
      </c>
      <c r="E11125" s="1">
        <v>322855.74</v>
      </c>
    </row>
    <row r="11126" spans="1:5" hidden="1">
      <c r="A11126" s="1">
        <v>2021</v>
      </c>
      <c r="B11126" s="1">
        <v>22</v>
      </c>
      <c r="C11126" s="1">
        <v>159200.38</v>
      </c>
      <c r="D11126" s="1">
        <v>169920.2</v>
      </c>
      <c r="E11126" s="1">
        <v>329120.58</v>
      </c>
    </row>
    <row r="11127" spans="1:5" hidden="1">
      <c r="A11127" s="1">
        <v>2021</v>
      </c>
      <c r="B11127" s="1">
        <v>23</v>
      </c>
      <c r="C11127" s="1">
        <v>163140.32</v>
      </c>
      <c r="D11127" s="1">
        <v>172735.18</v>
      </c>
      <c r="E11127" s="1">
        <v>335875.51</v>
      </c>
    </row>
    <row r="11128" spans="1:5" hidden="1">
      <c r="A11128" s="1">
        <v>2021</v>
      </c>
      <c r="B11128" s="1">
        <v>24</v>
      </c>
      <c r="C11128" s="1">
        <v>169096.85</v>
      </c>
      <c r="D11128" s="1">
        <v>178087.87</v>
      </c>
      <c r="E11128" s="1">
        <v>347184.72</v>
      </c>
    </row>
    <row r="11129" spans="1:5" hidden="1">
      <c r="A11129" s="1">
        <v>2021</v>
      </c>
      <c r="B11129" s="1">
        <v>25</v>
      </c>
      <c r="C11129" s="1">
        <v>172695.6</v>
      </c>
      <c r="D11129" s="1">
        <v>180991.04</v>
      </c>
      <c r="E11129" s="1">
        <v>353686.65</v>
      </c>
    </row>
    <row r="11130" spans="1:5" hidden="1">
      <c r="A11130" s="1">
        <v>2021</v>
      </c>
      <c r="B11130" s="1">
        <v>26</v>
      </c>
      <c r="C11130" s="1">
        <v>179731.99</v>
      </c>
      <c r="D11130" s="1">
        <v>186110.19</v>
      </c>
      <c r="E11130" s="1">
        <v>365842.18</v>
      </c>
    </row>
    <row r="11131" spans="1:5" hidden="1">
      <c r="A11131" s="1">
        <v>2021</v>
      </c>
      <c r="B11131" s="1">
        <v>27</v>
      </c>
      <c r="C11131" s="1">
        <v>182868.34</v>
      </c>
      <c r="D11131" s="1">
        <v>186391.13</v>
      </c>
      <c r="E11131" s="1">
        <v>369259.48</v>
      </c>
    </row>
    <row r="11132" spans="1:5" hidden="1">
      <c r="A11132" s="1">
        <v>2021</v>
      </c>
      <c r="B11132" s="1">
        <v>28</v>
      </c>
      <c r="C11132" s="1">
        <v>185652.76</v>
      </c>
      <c r="D11132" s="1">
        <v>185846.34</v>
      </c>
      <c r="E11132" s="1">
        <v>371499.1</v>
      </c>
    </row>
    <row r="11133" spans="1:5" hidden="1">
      <c r="A11133" s="1">
        <v>2021</v>
      </c>
      <c r="B11133" s="1">
        <v>29</v>
      </c>
      <c r="C11133" s="1">
        <v>189436.26</v>
      </c>
      <c r="D11133" s="1">
        <v>187009.76</v>
      </c>
      <c r="E11133" s="1">
        <v>376446.02</v>
      </c>
    </row>
    <row r="11134" spans="1:5" hidden="1">
      <c r="A11134" s="1">
        <v>2021</v>
      </c>
      <c r="B11134" s="1">
        <v>30</v>
      </c>
      <c r="C11134" s="1">
        <v>193570.75</v>
      </c>
      <c r="D11134" s="1">
        <v>190324.94</v>
      </c>
      <c r="E11134" s="1">
        <v>383895.69</v>
      </c>
    </row>
    <row r="11135" spans="1:5" hidden="1">
      <c r="A11135" s="1">
        <v>2021</v>
      </c>
      <c r="B11135" s="1">
        <v>31</v>
      </c>
      <c r="C11135" s="1">
        <v>194493.4</v>
      </c>
      <c r="D11135" s="1">
        <v>191077.78</v>
      </c>
      <c r="E11135" s="1">
        <v>385571.17</v>
      </c>
    </row>
    <row r="11136" spans="1:5" hidden="1">
      <c r="A11136" s="1">
        <v>2021</v>
      </c>
      <c r="B11136" s="1">
        <v>32</v>
      </c>
      <c r="C11136" s="1">
        <v>192472.49</v>
      </c>
      <c r="D11136" s="1">
        <v>188641.7</v>
      </c>
      <c r="E11136" s="1">
        <v>381114.18</v>
      </c>
    </row>
    <row r="11137" spans="1:5" hidden="1">
      <c r="A11137" s="1">
        <v>2021</v>
      </c>
      <c r="B11137" s="1">
        <v>33</v>
      </c>
      <c r="C11137" s="1">
        <v>190398.92</v>
      </c>
      <c r="D11137" s="1">
        <v>186271.13</v>
      </c>
      <c r="E11137" s="1">
        <v>376670.05</v>
      </c>
    </row>
    <row r="11138" spans="1:5" hidden="1">
      <c r="A11138" s="1">
        <v>2021</v>
      </c>
      <c r="B11138" s="1">
        <v>34</v>
      </c>
      <c r="C11138" s="1">
        <v>191590.88</v>
      </c>
      <c r="D11138" s="1">
        <v>187953.3</v>
      </c>
      <c r="E11138" s="1">
        <v>379544.17</v>
      </c>
    </row>
    <row r="11139" spans="1:5" hidden="1">
      <c r="A11139" s="1">
        <v>2021</v>
      </c>
      <c r="B11139" s="1">
        <v>35</v>
      </c>
      <c r="C11139" s="1">
        <v>190531.67</v>
      </c>
      <c r="D11139" s="1">
        <v>187629.77</v>
      </c>
      <c r="E11139" s="1">
        <v>378161.45</v>
      </c>
    </row>
    <row r="11140" spans="1:5" hidden="1">
      <c r="A11140" s="1">
        <v>2021</v>
      </c>
      <c r="B11140" s="1">
        <v>36</v>
      </c>
      <c r="C11140" s="1">
        <v>190716.24</v>
      </c>
      <c r="D11140" s="1">
        <v>187886.35</v>
      </c>
      <c r="E11140" s="1">
        <v>378602.6</v>
      </c>
    </row>
    <row r="11141" spans="1:5" hidden="1">
      <c r="A11141" s="1">
        <v>2021</v>
      </c>
      <c r="B11141" s="1">
        <v>37</v>
      </c>
      <c r="C11141" s="1">
        <v>188272</v>
      </c>
      <c r="D11141" s="1">
        <v>185952.42</v>
      </c>
      <c r="E11141" s="1">
        <v>374224.42</v>
      </c>
    </row>
    <row r="11142" spans="1:5" hidden="1">
      <c r="A11142" s="1">
        <v>2021</v>
      </c>
      <c r="B11142" s="1">
        <v>38</v>
      </c>
      <c r="C11142" s="1">
        <v>187315.7</v>
      </c>
      <c r="D11142" s="1">
        <v>185598.71</v>
      </c>
      <c r="E11142" s="1">
        <v>372914.41</v>
      </c>
    </row>
    <row r="11143" spans="1:5" hidden="1">
      <c r="A11143" s="1">
        <v>2021</v>
      </c>
      <c r="B11143" s="1">
        <v>39</v>
      </c>
      <c r="C11143" s="1">
        <v>182207.33</v>
      </c>
      <c r="D11143" s="1">
        <v>180216.53</v>
      </c>
      <c r="E11143" s="1">
        <v>362423.86</v>
      </c>
    </row>
    <row r="11144" spans="1:5" hidden="1">
      <c r="A11144" s="1">
        <v>2021</v>
      </c>
      <c r="B11144" s="1">
        <v>40</v>
      </c>
      <c r="C11144" s="1">
        <v>177304.15</v>
      </c>
      <c r="D11144" s="1">
        <v>174240.93</v>
      </c>
      <c r="E11144" s="1">
        <v>351545.08</v>
      </c>
    </row>
    <row r="11145" spans="1:5" hidden="1">
      <c r="A11145" s="1">
        <v>2021</v>
      </c>
      <c r="B11145" s="1">
        <v>41</v>
      </c>
      <c r="C11145" s="1">
        <v>170658.3</v>
      </c>
      <c r="D11145" s="1">
        <v>166471.04000000001</v>
      </c>
      <c r="E11145" s="1">
        <v>337129.34</v>
      </c>
    </row>
    <row r="11146" spans="1:5" hidden="1">
      <c r="A11146" s="1">
        <v>2021</v>
      </c>
      <c r="B11146" s="1">
        <v>42</v>
      </c>
      <c r="C11146" s="1">
        <v>167074.17000000001</v>
      </c>
      <c r="D11146" s="1">
        <v>162052.53</v>
      </c>
      <c r="E11146" s="1">
        <v>329126.7</v>
      </c>
    </row>
    <row r="11147" spans="1:5" hidden="1">
      <c r="A11147" s="1">
        <v>2021</v>
      </c>
      <c r="B11147" s="1">
        <v>43</v>
      </c>
      <c r="C11147" s="1">
        <v>163571.59</v>
      </c>
      <c r="D11147" s="1">
        <v>158628.46</v>
      </c>
      <c r="E11147" s="1">
        <v>322200.05</v>
      </c>
    </row>
    <row r="11148" spans="1:5" hidden="1">
      <c r="A11148" s="1">
        <v>2021</v>
      </c>
      <c r="B11148" s="1">
        <v>44</v>
      </c>
      <c r="C11148" s="1">
        <v>161323.48000000001</v>
      </c>
      <c r="D11148" s="1">
        <v>157355.4</v>
      </c>
      <c r="E11148" s="1">
        <v>318678.87</v>
      </c>
    </row>
    <row r="11149" spans="1:5" hidden="1">
      <c r="A11149" s="1">
        <v>2021</v>
      </c>
      <c r="B11149" s="1">
        <v>45</v>
      </c>
      <c r="C11149" s="1">
        <v>161057.78</v>
      </c>
      <c r="D11149" s="1">
        <v>158359.20000000001</v>
      </c>
      <c r="E11149" s="1">
        <v>319416.99</v>
      </c>
    </row>
    <row r="11150" spans="1:5" hidden="1">
      <c r="A11150" s="1">
        <v>2021</v>
      </c>
      <c r="B11150" s="1">
        <v>46</v>
      </c>
      <c r="C11150" s="1">
        <v>162577.53</v>
      </c>
      <c r="D11150" s="1">
        <v>160093.26999999999</v>
      </c>
      <c r="E11150" s="1">
        <v>322670.8</v>
      </c>
    </row>
    <row r="11151" spans="1:5" hidden="1">
      <c r="A11151" s="1">
        <v>2021</v>
      </c>
      <c r="B11151" s="1">
        <v>47</v>
      </c>
      <c r="C11151" s="1">
        <v>165217.49</v>
      </c>
      <c r="D11151" s="1">
        <v>162179.92000000001</v>
      </c>
      <c r="E11151" s="1">
        <v>327397.42</v>
      </c>
    </row>
    <row r="11152" spans="1:5" hidden="1">
      <c r="A11152" s="1">
        <v>2021</v>
      </c>
      <c r="B11152" s="1">
        <v>48</v>
      </c>
      <c r="C11152" s="1">
        <v>169968.32</v>
      </c>
      <c r="D11152" s="1">
        <v>166281.07</v>
      </c>
      <c r="E11152" s="1">
        <v>336249.39</v>
      </c>
    </row>
    <row r="11153" spans="1:5" hidden="1">
      <c r="A11153" s="1">
        <v>2021</v>
      </c>
      <c r="B11153" s="1">
        <v>49</v>
      </c>
      <c r="C11153" s="1">
        <v>174780.95</v>
      </c>
      <c r="D11153" s="1">
        <v>169982.86</v>
      </c>
      <c r="E11153" s="1">
        <v>344763.81</v>
      </c>
    </row>
    <row r="11154" spans="1:5" hidden="1">
      <c r="A11154" s="1">
        <v>2021</v>
      </c>
      <c r="B11154" s="1">
        <v>50</v>
      </c>
      <c r="C11154" s="1">
        <v>176899.21</v>
      </c>
      <c r="D11154" s="1">
        <v>171484.97</v>
      </c>
      <c r="E11154" s="1">
        <v>348384.18</v>
      </c>
    </row>
    <row r="11155" spans="1:5" hidden="1">
      <c r="A11155" s="1">
        <v>2021</v>
      </c>
      <c r="B11155" s="1">
        <v>51</v>
      </c>
      <c r="C11155" s="1">
        <v>167021.56</v>
      </c>
      <c r="D11155" s="1">
        <v>161970.09</v>
      </c>
      <c r="E11155" s="1">
        <v>328991.64</v>
      </c>
    </row>
    <row r="11156" spans="1:5" hidden="1">
      <c r="A11156" s="1">
        <v>2021</v>
      </c>
      <c r="B11156" s="1">
        <v>52</v>
      </c>
      <c r="C11156" s="1">
        <v>163780.18</v>
      </c>
      <c r="D11156" s="1">
        <v>158833.5</v>
      </c>
      <c r="E11156" s="1">
        <v>322613.69</v>
      </c>
    </row>
    <row r="11157" spans="1:5" hidden="1">
      <c r="A11157" s="1">
        <v>2021</v>
      </c>
      <c r="B11157" s="1">
        <v>53</v>
      </c>
      <c r="C11157" s="1">
        <v>157186.94</v>
      </c>
      <c r="D11157" s="1">
        <v>152527.38</v>
      </c>
      <c r="E11157" s="1">
        <v>309714.32</v>
      </c>
    </row>
    <row r="11158" spans="1:5" hidden="1">
      <c r="A11158" s="1">
        <v>2021</v>
      </c>
      <c r="B11158" s="1">
        <v>54</v>
      </c>
      <c r="C11158" s="1">
        <v>154926</v>
      </c>
      <c r="D11158" s="1">
        <v>150557.01999999999</v>
      </c>
      <c r="E11158" s="1">
        <v>305483.02</v>
      </c>
    </row>
    <row r="11159" spans="1:5" hidden="1">
      <c r="A11159" s="1">
        <v>2021</v>
      </c>
      <c r="B11159" s="1">
        <v>55</v>
      </c>
      <c r="C11159" s="1">
        <v>153301.32999999999</v>
      </c>
      <c r="D11159" s="1">
        <v>148835.03</v>
      </c>
      <c r="E11159" s="1">
        <v>302136.36</v>
      </c>
    </row>
    <row r="11160" spans="1:5" hidden="1">
      <c r="A11160" s="1">
        <v>2021</v>
      </c>
      <c r="B11160" s="1">
        <v>56</v>
      </c>
      <c r="C11160" s="1">
        <v>155233.39000000001</v>
      </c>
      <c r="D11160" s="1">
        <v>150353.22</v>
      </c>
      <c r="E11160" s="1">
        <v>305586.61</v>
      </c>
    </row>
    <row r="11161" spans="1:5" hidden="1">
      <c r="A11161" s="1">
        <v>2021</v>
      </c>
      <c r="B11161" s="1">
        <v>57</v>
      </c>
      <c r="C11161" s="1">
        <v>158619.34</v>
      </c>
      <c r="D11161" s="1">
        <v>153230.66</v>
      </c>
      <c r="E11161" s="1">
        <v>311850</v>
      </c>
    </row>
    <row r="11162" spans="1:5" hidden="1">
      <c r="A11162" s="1">
        <v>2021</v>
      </c>
      <c r="B11162" s="1">
        <v>58</v>
      </c>
      <c r="C11162" s="1">
        <v>160620.12</v>
      </c>
      <c r="D11162" s="1">
        <v>154858.20000000001</v>
      </c>
      <c r="E11162" s="1">
        <v>315478.32</v>
      </c>
    </row>
    <row r="11163" spans="1:5" hidden="1">
      <c r="A11163" s="1">
        <v>2021</v>
      </c>
      <c r="B11163" s="1">
        <v>59</v>
      </c>
      <c r="C11163" s="1">
        <v>160593.07999999999</v>
      </c>
      <c r="D11163" s="1">
        <v>154180.56</v>
      </c>
      <c r="E11163" s="1">
        <v>314773.64</v>
      </c>
    </row>
    <row r="11164" spans="1:5" hidden="1">
      <c r="A11164" s="1">
        <v>2021</v>
      </c>
      <c r="B11164" s="1">
        <v>60</v>
      </c>
      <c r="C11164" s="1">
        <v>158101.98000000001</v>
      </c>
      <c r="D11164" s="1">
        <v>150669.39000000001</v>
      </c>
      <c r="E11164" s="1">
        <v>308771.37</v>
      </c>
    </row>
    <row r="11165" spans="1:5" hidden="1">
      <c r="A11165" s="1">
        <v>2021</v>
      </c>
      <c r="B11165" s="1">
        <v>61</v>
      </c>
      <c r="C11165" s="1">
        <v>154431.60999999999</v>
      </c>
      <c r="D11165" s="1">
        <v>146113.10999999999</v>
      </c>
      <c r="E11165" s="1">
        <v>300544.71999999997</v>
      </c>
    </row>
    <row r="11166" spans="1:5" hidden="1">
      <c r="A11166" s="1">
        <v>2021</v>
      </c>
      <c r="B11166" s="1">
        <v>62</v>
      </c>
      <c r="C11166" s="1">
        <v>150734.15</v>
      </c>
      <c r="D11166" s="1">
        <v>142055.71</v>
      </c>
      <c r="E11166" s="1">
        <v>292789.86</v>
      </c>
    </row>
    <row r="11167" spans="1:5" hidden="1">
      <c r="A11167" s="1">
        <v>2021</v>
      </c>
      <c r="B11167" s="1">
        <v>63</v>
      </c>
      <c r="C11167" s="1">
        <v>147342.29999999999</v>
      </c>
      <c r="D11167" s="1">
        <v>138213.99</v>
      </c>
      <c r="E11167" s="1">
        <v>285556.28999999998</v>
      </c>
    </row>
    <row r="11168" spans="1:5" hidden="1">
      <c r="A11168" s="1">
        <v>2021</v>
      </c>
      <c r="B11168" s="1">
        <v>64</v>
      </c>
      <c r="C11168" s="1">
        <v>143679.67000000001</v>
      </c>
      <c r="D11168" s="1">
        <v>134552.01999999999</v>
      </c>
      <c r="E11168" s="1">
        <v>278231.69</v>
      </c>
    </row>
    <row r="11169" spans="1:5" hidden="1">
      <c r="A11169" s="1">
        <v>2021</v>
      </c>
      <c r="B11169" s="1">
        <v>65</v>
      </c>
      <c r="C11169" s="1">
        <v>139750.19</v>
      </c>
      <c r="D11169" s="1">
        <v>130901.66</v>
      </c>
      <c r="E11169" s="1">
        <v>270651.86</v>
      </c>
    </row>
    <row r="11170" spans="1:5" hidden="1">
      <c r="A11170" s="1">
        <v>2021</v>
      </c>
      <c r="B11170" s="1">
        <v>66</v>
      </c>
      <c r="C11170" s="1">
        <v>136086.66</v>
      </c>
      <c r="D11170" s="1">
        <v>126587.24</v>
      </c>
      <c r="E11170" s="1">
        <v>262673.89</v>
      </c>
    </row>
    <row r="11171" spans="1:5" hidden="1">
      <c r="A11171" s="1">
        <v>2021</v>
      </c>
      <c r="B11171" s="1">
        <v>67</v>
      </c>
      <c r="C11171" s="1">
        <v>132525.13</v>
      </c>
      <c r="D11171" s="1">
        <v>122871.33</v>
      </c>
      <c r="E11171" s="1">
        <v>255396.46</v>
      </c>
    </row>
    <row r="11172" spans="1:5" hidden="1">
      <c r="A11172" s="1">
        <v>2021</v>
      </c>
      <c r="B11172" s="1">
        <v>68</v>
      </c>
      <c r="C11172" s="1">
        <v>129200.63</v>
      </c>
      <c r="D11172" s="1">
        <v>120298.43</v>
      </c>
      <c r="E11172" s="1">
        <v>249499.05</v>
      </c>
    </row>
    <row r="11173" spans="1:5" hidden="1">
      <c r="A11173" s="1">
        <v>2021</v>
      </c>
      <c r="B11173" s="1">
        <v>69</v>
      </c>
      <c r="C11173" s="1">
        <v>126007.26</v>
      </c>
      <c r="D11173" s="1">
        <v>117597.46</v>
      </c>
      <c r="E11173" s="1">
        <v>243604.72</v>
      </c>
    </row>
    <row r="11174" spans="1:5" hidden="1">
      <c r="A11174" s="1">
        <v>2021</v>
      </c>
      <c r="B11174" s="1">
        <v>70</v>
      </c>
      <c r="C11174" s="1">
        <v>123253.08</v>
      </c>
      <c r="D11174" s="1">
        <v>114955.9</v>
      </c>
      <c r="E11174" s="1">
        <v>238208.99</v>
      </c>
    </row>
    <row r="11175" spans="1:5" hidden="1">
      <c r="A11175" s="1">
        <v>2021</v>
      </c>
      <c r="B11175" s="1">
        <v>71</v>
      </c>
      <c r="C11175" s="1">
        <v>120231.64</v>
      </c>
      <c r="D11175" s="1">
        <v>112160.66</v>
      </c>
      <c r="E11175" s="1">
        <v>232392.3</v>
      </c>
    </row>
    <row r="11176" spans="1:5" hidden="1">
      <c r="A11176" s="1">
        <v>2021</v>
      </c>
      <c r="B11176" s="1">
        <v>72</v>
      </c>
      <c r="C11176" s="1">
        <v>116973.22</v>
      </c>
      <c r="D11176" s="1">
        <v>109529.49</v>
      </c>
      <c r="E11176" s="1">
        <v>226502.71</v>
      </c>
    </row>
    <row r="11177" spans="1:5" hidden="1">
      <c r="A11177" s="1">
        <v>2021</v>
      </c>
      <c r="B11177" s="1">
        <v>73</v>
      </c>
      <c r="C11177" s="1">
        <v>115660.09</v>
      </c>
      <c r="D11177" s="1">
        <v>108930.71</v>
      </c>
      <c r="E11177" s="1">
        <v>224590.81</v>
      </c>
    </row>
    <row r="11178" spans="1:5" hidden="1">
      <c r="A11178" s="1">
        <v>2021</v>
      </c>
      <c r="B11178" s="1">
        <v>74</v>
      </c>
      <c r="C11178" s="1">
        <v>111045.36</v>
      </c>
      <c r="D11178" s="1">
        <v>104829.07</v>
      </c>
      <c r="E11178" s="1">
        <v>215874.43</v>
      </c>
    </row>
    <row r="11179" spans="1:5" hidden="1">
      <c r="A11179" s="1">
        <v>2021</v>
      </c>
      <c r="B11179" s="1">
        <v>75</v>
      </c>
      <c r="C11179" s="1">
        <v>99772.07</v>
      </c>
      <c r="D11179" s="1">
        <v>93831.039999999994</v>
      </c>
      <c r="E11179" s="1">
        <v>193603.11</v>
      </c>
    </row>
    <row r="11180" spans="1:5" hidden="1">
      <c r="A11180" s="1">
        <v>2021</v>
      </c>
      <c r="B11180" s="1">
        <v>76</v>
      </c>
      <c r="C11180" s="1">
        <v>90564.71</v>
      </c>
      <c r="D11180" s="1">
        <v>84454.57</v>
      </c>
      <c r="E11180" s="1">
        <v>175019.28</v>
      </c>
    </row>
    <row r="11181" spans="1:5" hidden="1">
      <c r="A11181" s="1">
        <v>2021</v>
      </c>
      <c r="B11181" s="1">
        <v>77</v>
      </c>
      <c r="C11181" s="1">
        <v>83917.43</v>
      </c>
      <c r="D11181" s="1">
        <v>77341.59</v>
      </c>
      <c r="E11181" s="1">
        <v>161259.01999999999</v>
      </c>
    </row>
    <row r="11182" spans="1:5" hidden="1">
      <c r="A11182" s="1">
        <v>2021</v>
      </c>
      <c r="B11182" s="1">
        <v>78</v>
      </c>
      <c r="C11182" s="1">
        <v>77123.44</v>
      </c>
      <c r="D11182" s="1">
        <v>70323.14</v>
      </c>
      <c r="E11182" s="1">
        <v>147446.59</v>
      </c>
    </row>
    <row r="11183" spans="1:5" hidden="1">
      <c r="A11183" s="1">
        <v>2021</v>
      </c>
      <c r="B11183" s="1">
        <v>79</v>
      </c>
      <c r="C11183" s="1">
        <v>71911.02</v>
      </c>
      <c r="D11183" s="1">
        <v>64969.22</v>
      </c>
      <c r="E11183" s="1">
        <v>136880.24</v>
      </c>
    </row>
    <row r="11184" spans="1:5" hidden="1">
      <c r="A11184" s="1">
        <v>2021</v>
      </c>
      <c r="B11184" s="1">
        <v>80</v>
      </c>
      <c r="C11184" s="1">
        <v>67311.649999999994</v>
      </c>
      <c r="D11184" s="1">
        <v>59784.95</v>
      </c>
      <c r="E11184" s="1">
        <v>127096.6</v>
      </c>
    </row>
    <row r="11185" spans="1:5" hidden="1">
      <c r="A11185" s="1">
        <v>2021</v>
      </c>
      <c r="B11185" s="1">
        <v>81</v>
      </c>
      <c r="C11185" s="1">
        <v>63261.37</v>
      </c>
      <c r="D11185" s="1">
        <v>54717.65</v>
      </c>
      <c r="E11185" s="1">
        <v>117979.02</v>
      </c>
    </row>
    <row r="11186" spans="1:5" hidden="1">
      <c r="A11186" s="1">
        <v>2021</v>
      </c>
      <c r="B11186" s="1">
        <v>82</v>
      </c>
      <c r="C11186" s="1">
        <v>59462.69</v>
      </c>
      <c r="D11186" s="1">
        <v>49935.24</v>
      </c>
      <c r="E11186" s="1">
        <v>109397.93</v>
      </c>
    </row>
    <row r="11187" spans="1:5" hidden="1">
      <c r="A11187" s="1">
        <v>2021</v>
      </c>
      <c r="B11187" s="1">
        <v>83</v>
      </c>
      <c r="C11187" s="1">
        <v>55123.8</v>
      </c>
      <c r="D11187" s="1">
        <v>45193.25</v>
      </c>
      <c r="E11187" s="1">
        <v>100317.05</v>
      </c>
    </row>
    <row r="11188" spans="1:5" hidden="1">
      <c r="A11188" s="1">
        <v>2021</v>
      </c>
      <c r="B11188" s="1">
        <v>84</v>
      </c>
      <c r="C11188" s="1">
        <v>50669.49</v>
      </c>
      <c r="D11188" s="1">
        <v>40527.99</v>
      </c>
      <c r="E11188" s="1">
        <v>91197.48</v>
      </c>
    </row>
    <row r="11189" spans="1:5" hidden="1">
      <c r="A11189" s="1">
        <v>2021</v>
      </c>
      <c r="B11189" s="1">
        <v>85</v>
      </c>
      <c r="C11189" s="1">
        <v>45953.24</v>
      </c>
      <c r="D11189" s="1">
        <v>35605.160000000003</v>
      </c>
      <c r="E11189" s="1">
        <v>81558.39</v>
      </c>
    </row>
    <row r="11190" spans="1:5" hidden="1">
      <c r="A11190" s="1">
        <v>2021</v>
      </c>
      <c r="B11190" s="1">
        <v>86</v>
      </c>
      <c r="C11190" s="1">
        <v>41354.949999999997</v>
      </c>
      <c r="D11190" s="1">
        <v>30784.93</v>
      </c>
      <c r="E11190" s="1">
        <v>72139.88</v>
      </c>
    </row>
    <row r="11191" spans="1:5" hidden="1">
      <c r="A11191" s="1">
        <v>2021</v>
      </c>
      <c r="B11191" s="1">
        <v>87</v>
      </c>
      <c r="C11191" s="1">
        <v>37103.72</v>
      </c>
      <c r="D11191" s="1">
        <v>26560.15</v>
      </c>
      <c r="E11191" s="1">
        <v>63663.87</v>
      </c>
    </row>
    <row r="11192" spans="1:5" hidden="1">
      <c r="A11192" s="1">
        <v>2021</v>
      </c>
      <c r="B11192" s="1">
        <v>88</v>
      </c>
      <c r="C11192" s="1">
        <v>33435.18</v>
      </c>
      <c r="D11192" s="1">
        <v>23090.12</v>
      </c>
      <c r="E11192" s="1">
        <v>56525.29</v>
      </c>
    </row>
    <row r="11193" spans="1:5" hidden="1">
      <c r="A11193" s="1">
        <v>2021</v>
      </c>
      <c r="B11193" s="1">
        <v>89</v>
      </c>
      <c r="C11193" s="1">
        <v>30212.880000000001</v>
      </c>
      <c r="D11193" s="1">
        <v>20063.73</v>
      </c>
      <c r="E11193" s="1">
        <v>50276.6</v>
      </c>
    </row>
    <row r="11194" spans="1:5" hidden="1">
      <c r="A11194" s="1">
        <v>2021</v>
      </c>
      <c r="B11194" s="1">
        <v>90</v>
      </c>
      <c r="C11194" s="1">
        <v>27556.12</v>
      </c>
      <c r="D11194" s="1">
        <v>17471.04</v>
      </c>
      <c r="E11194" s="1">
        <v>45027.16</v>
      </c>
    </row>
    <row r="11195" spans="1:5" hidden="1">
      <c r="A11195" s="1">
        <v>2021</v>
      </c>
      <c r="B11195" s="1">
        <v>91</v>
      </c>
      <c r="C11195" s="1">
        <v>24027.48</v>
      </c>
      <c r="D11195" s="1">
        <v>14373.81</v>
      </c>
      <c r="E11195" s="1">
        <v>38401.300000000003</v>
      </c>
    </row>
    <row r="11196" spans="1:5" hidden="1">
      <c r="A11196" s="1">
        <v>2021</v>
      </c>
      <c r="B11196" s="1">
        <v>92</v>
      </c>
      <c r="C11196" s="1">
        <v>20093.72</v>
      </c>
      <c r="D11196" s="1">
        <v>11454.35</v>
      </c>
      <c r="E11196" s="1">
        <v>31548.07</v>
      </c>
    </row>
    <row r="11197" spans="1:5" hidden="1">
      <c r="A11197" s="1">
        <v>2021</v>
      </c>
      <c r="B11197" s="1">
        <v>93</v>
      </c>
      <c r="C11197" s="1">
        <v>16633.41</v>
      </c>
      <c r="D11197" s="1">
        <v>8983.83</v>
      </c>
      <c r="E11197" s="1">
        <v>25617.25</v>
      </c>
    </row>
    <row r="11198" spans="1:5" hidden="1">
      <c r="A11198" s="1">
        <v>2021</v>
      </c>
      <c r="B11198" s="1">
        <v>94</v>
      </c>
      <c r="C11198" s="1">
        <v>13388.05</v>
      </c>
      <c r="D11198" s="1">
        <v>6574.19</v>
      </c>
      <c r="E11198" s="1">
        <v>19962.240000000002</v>
      </c>
    </row>
    <row r="11199" spans="1:5" hidden="1">
      <c r="A11199" s="1">
        <v>2021</v>
      </c>
      <c r="B11199" s="1">
        <v>95</v>
      </c>
      <c r="C11199" s="1">
        <v>10599.5</v>
      </c>
      <c r="D11199" s="1">
        <v>4740.9399999999996</v>
      </c>
      <c r="E11199" s="1">
        <v>15340.44</v>
      </c>
    </row>
    <row r="11200" spans="1:5" hidden="1">
      <c r="A11200" s="1">
        <v>2021</v>
      </c>
      <c r="B11200" s="1">
        <v>96</v>
      </c>
      <c r="C11200" s="1">
        <v>7960.49</v>
      </c>
      <c r="D11200" s="1">
        <v>3290.27</v>
      </c>
      <c r="E11200" s="1">
        <v>11250.77</v>
      </c>
    </row>
    <row r="11201" spans="1:5" hidden="1">
      <c r="A11201" s="1">
        <v>2021</v>
      </c>
      <c r="B11201" s="1">
        <v>97</v>
      </c>
      <c r="C11201" s="1">
        <v>5735.69</v>
      </c>
      <c r="D11201" s="1">
        <v>2169.23</v>
      </c>
      <c r="E11201" s="1">
        <v>7904.92</v>
      </c>
    </row>
    <row r="11202" spans="1:5" hidden="1">
      <c r="A11202" s="1">
        <v>2021</v>
      </c>
      <c r="B11202" s="1">
        <v>98</v>
      </c>
      <c r="C11202" s="1">
        <v>4070.48</v>
      </c>
      <c r="D11202" s="1">
        <v>1381.88</v>
      </c>
      <c r="E11202" s="1">
        <v>5452.35</v>
      </c>
    </row>
    <row r="11203" spans="1:5" hidden="1">
      <c r="A11203" s="1">
        <v>2021</v>
      </c>
      <c r="B11203" s="1">
        <v>99</v>
      </c>
      <c r="C11203" s="1">
        <v>2813.66</v>
      </c>
      <c r="D11203" s="1">
        <v>843.22</v>
      </c>
      <c r="E11203" s="1">
        <v>3656.88</v>
      </c>
    </row>
    <row r="11204" spans="1:5" hidden="1">
      <c r="A11204" s="1">
        <v>2021</v>
      </c>
      <c r="B11204" s="1">
        <v>100</v>
      </c>
      <c r="C11204" s="1">
        <v>1843.58</v>
      </c>
      <c r="D11204" s="1">
        <v>507.54</v>
      </c>
      <c r="E11204" s="1">
        <v>2351.12</v>
      </c>
    </row>
    <row r="11205" spans="1:5" hidden="1">
      <c r="A11205" s="1">
        <v>2021</v>
      </c>
      <c r="B11205" s="1">
        <v>101</v>
      </c>
      <c r="C11205" s="1">
        <v>1051.93</v>
      </c>
      <c r="D11205" s="1">
        <v>278.05</v>
      </c>
      <c r="E11205" s="1">
        <v>1329.97</v>
      </c>
    </row>
    <row r="11206" spans="1:5" hidden="1">
      <c r="A11206" s="1">
        <v>2021</v>
      </c>
      <c r="B11206" s="1">
        <v>102</v>
      </c>
      <c r="C11206" s="1">
        <v>560.9</v>
      </c>
      <c r="D11206" s="1">
        <v>132.55000000000001</v>
      </c>
      <c r="E11206" s="1">
        <v>693.44</v>
      </c>
    </row>
    <row r="11207" spans="1:5" hidden="1">
      <c r="A11207" s="1">
        <v>2021</v>
      </c>
      <c r="B11207" s="1">
        <v>103</v>
      </c>
      <c r="C11207" s="1">
        <v>331.93</v>
      </c>
      <c r="D11207" s="1">
        <v>68.150000000000006</v>
      </c>
      <c r="E11207" s="1">
        <v>400.08</v>
      </c>
    </row>
    <row r="11208" spans="1:5" hidden="1">
      <c r="A11208" s="1">
        <v>2021</v>
      </c>
      <c r="B11208" s="1">
        <v>104</v>
      </c>
      <c r="C11208" s="1">
        <v>190.97</v>
      </c>
      <c r="D11208" s="1">
        <v>35.4</v>
      </c>
      <c r="E11208" s="1">
        <v>226.37</v>
      </c>
    </row>
    <row r="11209" spans="1:5" hidden="1">
      <c r="A11209" s="1">
        <v>2021</v>
      </c>
      <c r="B11209" s="1">
        <v>105</v>
      </c>
      <c r="C11209" s="1">
        <v>100.28</v>
      </c>
      <c r="D11209" s="1">
        <v>17.559999999999999</v>
      </c>
      <c r="E11209" s="1">
        <v>117.84</v>
      </c>
    </row>
    <row r="11210" spans="1:5" hidden="1">
      <c r="A11210" s="1">
        <v>2021</v>
      </c>
      <c r="B11210" s="1">
        <v>106</v>
      </c>
      <c r="C11210" s="1">
        <v>50.46</v>
      </c>
      <c r="D11210" s="1">
        <v>7.82</v>
      </c>
      <c r="E11210" s="1">
        <v>58.28</v>
      </c>
    </row>
    <row r="11211" spans="1:5" hidden="1">
      <c r="A11211" s="1">
        <v>2021</v>
      </c>
      <c r="B11211" s="1">
        <v>107</v>
      </c>
      <c r="C11211" s="1">
        <v>24.24</v>
      </c>
      <c r="D11211" s="1">
        <v>3.12</v>
      </c>
      <c r="E11211" s="1">
        <v>27.36</v>
      </c>
    </row>
    <row r="11212" spans="1:5" hidden="1">
      <c r="A11212" s="1">
        <v>2021</v>
      </c>
      <c r="B11212" s="1">
        <v>108</v>
      </c>
      <c r="C11212" s="1">
        <v>11.05</v>
      </c>
      <c r="D11212" s="1">
        <v>0.93</v>
      </c>
      <c r="E11212" s="1">
        <v>11.98</v>
      </c>
    </row>
    <row r="11213" spans="1:5" hidden="1">
      <c r="A11213" s="1">
        <v>2021</v>
      </c>
      <c r="B11213" s="1">
        <v>109</v>
      </c>
      <c r="C11213" s="1">
        <v>4.4400000000000004</v>
      </c>
      <c r="D11213" s="1">
        <v>0.17</v>
      </c>
      <c r="E11213" s="1">
        <v>4.5999999999999996</v>
      </c>
    </row>
    <row r="11214" spans="1:5" hidden="1">
      <c r="A11214" s="1">
        <v>2021</v>
      </c>
      <c r="B11214" s="1" t="s">
        <v>121</v>
      </c>
      <c r="C11214" s="1">
        <v>1.78</v>
      </c>
      <c r="D11214" s="1">
        <v>0</v>
      </c>
      <c r="E11214" s="1">
        <v>1.78</v>
      </c>
    </row>
  </sheetData>
  <autoFilter ref="A3:E11214" xr:uid="{00000000-0009-0000-0000-000009000000}">
    <filterColumn colId="0">
      <filters>
        <filter val="2005"/>
      </filters>
    </filterColumn>
    <filterColumn colId="1">
      <filters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</filters>
    </filterColumn>
  </autoFilter>
  <phoneticPr fontId="1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214"/>
  <sheetViews>
    <sheetView workbookViewId="0">
      <selection activeCell="I3" sqref="I3"/>
    </sheetView>
  </sheetViews>
  <sheetFormatPr baseColWidth="10" defaultColWidth="9.1640625" defaultRowHeight="14"/>
  <cols>
    <col min="1" max="1" width="10.33203125" style="1" customWidth="1"/>
    <col min="2" max="2" width="8" style="1" customWidth="1"/>
    <col min="3" max="5" width="9.6640625" style="1" customWidth="1"/>
    <col min="6" max="6" width="10" style="1" customWidth="1"/>
    <col min="7" max="7" width="3.6640625" style="1" customWidth="1"/>
    <col min="8" max="8" width="5" style="1" customWidth="1"/>
    <col min="9" max="9" width="6.1640625" style="1" customWidth="1"/>
    <col min="10" max="10" width="9.1640625" style="1" customWidth="1"/>
    <col min="11" max="11" width="9.6640625" style="1" customWidth="1"/>
    <col min="12" max="12" width="3.6640625" style="1" customWidth="1"/>
    <col min="13" max="13" width="6.6640625" style="1" customWidth="1"/>
    <col min="14" max="16384" width="9.1640625" style="1"/>
  </cols>
  <sheetData>
    <row r="1" spans="1:5">
      <c r="A1" s="1" t="s">
        <v>123</v>
      </c>
    </row>
    <row r="3" spans="1:5">
      <c r="A3" s="1" t="s">
        <v>118</v>
      </c>
      <c r="B3" s="1" t="s">
        <v>11</v>
      </c>
      <c r="C3" s="1" t="s">
        <v>119</v>
      </c>
      <c r="D3" s="1" t="s">
        <v>120</v>
      </c>
      <c r="E3" s="1" t="s">
        <v>56</v>
      </c>
    </row>
    <row r="4" spans="1:5">
      <c r="A4" s="1">
        <v>1922</v>
      </c>
      <c r="B4" s="1">
        <v>0</v>
      </c>
      <c r="C4" s="1">
        <v>31303</v>
      </c>
      <c r="D4" s="1">
        <v>42762.19</v>
      </c>
      <c r="E4" s="1">
        <v>74065.19</v>
      </c>
    </row>
    <row r="5" spans="1:5">
      <c r="A5" s="1">
        <v>1922</v>
      </c>
      <c r="B5" s="1">
        <v>1</v>
      </c>
      <c r="C5" s="1">
        <v>11301</v>
      </c>
      <c r="D5" s="1">
        <v>12646.07</v>
      </c>
      <c r="E5" s="1">
        <v>23947.07</v>
      </c>
    </row>
    <row r="6" spans="1:5">
      <c r="A6" s="1">
        <v>1922</v>
      </c>
      <c r="B6" s="1">
        <v>2</v>
      </c>
      <c r="C6" s="1">
        <v>5192</v>
      </c>
      <c r="D6" s="1">
        <v>5699.03</v>
      </c>
      <c r="E6" s="1">
        <v>10891.03</v>
      </c>
    </row>
    <row r="7" spans="1:5">
      <c r="A7" s="1">
        <v>1922</v>
      </c>
      <c r="B7" s="1">
        <v>3</v>
      </c>
      <c r="C7" s="1">
        <v>2182</v>
      </c>
      <c r="D7" s="1">
        <v>2325.0100000000002</v>
      </c>
      <c r="E7" s="1">
        <v>4507.01</v>
      </c>
    </row>
    <row r="8" spans="1:5">
      <c r="A8" s="1">
        <v>1922</v>
      </c>
      <c r="B8" s="1">
        <v>4</v>
      </c>
      <c r="C8" s="1">
        <v>1443</v>
      </c>
      <c r="D8" s="1">
        <v>1427.01</v>
      </c>
      <c r="E8" s="1">
        <v>2870.01</v>
      </c>
    </row>
    <row r="9" spans="1:5">
      <c r="A9" s="1">
        <v>1922</v>
      </c>
      <c r="B9" s="1">
        <v>5</v>
      </c>
      <c r="C9" s="1">
        <v>1349.59</v>
      </c>
      <c r="D9" s="1">
        <v>1342.82</v>
      </c>
      <c r="E9" s="1">
        <v>2692.41</v>
      </c>
    </row>
    <row r="10" spans="1:5">
      <c r="A10" s="1">
        <v>1922</v>
      </c>
      <c r="B10" s="1">
        <v>6</v>
      </c>
      <c r="C10" s="1">
        <v>1123.56</v>
      </c>
      <c r="D10" s="1">
        <v>1215.78</v>
      </c>
      <c r="E10" s="1">
        <v>2339.34</v>
      </c>
    </row>
    <row r="11" spans="1:5">
      <c r="A11" s="1">
        <v>1922</v>
      </c>
      <c r="B11" s="1">
        <v>7</v>
      </c>
      <c r="C11" s="1">
        <v>980.75</v>
      </c>
      <c r="D11" s="1">
        <v>1028.3699999999999</v>
      </c>
      <c r="E11" s="1">
        <v>2009.12</v>
      </c>
    </row>
    <row r="12" spans="1:5">
      <c r="A12" s="1">
        <v>1922</v>
      </c>
      <c r="B12" s="1">
        <v>8</v>
      </c>
      <c r="C12" s="1">
        <v>816.2</v>
      </c>
      <c r="D12" s="1">
        <v>908.59</v>
      </c>
      <c r="E12" s="1">
        <v>1724.79</v>
      </c>
    </row>
    <row r="13" spans="1:5">
      <c r="A13" s="1">
        <v>1922</v>
      </c>
      <c r="B13" s="1">
        <v>9</v>
      </c>
      <c r="C13" s="1">
        <v>763.9</v>
      </c>
      <c r="D13" s="1">
        <v>790.46</v>
      </c>
      <c r="E13" s="1">
        <v>1554.36</v>
      </c>
    </row>
    <row r="14" spans="1:5">
      <c r="A14" s="1">
        <v>1922</v>
      </c>
      <c r="B14" s="1">
        <v>10</v>
      </c>
      <c r="C14" s="1">
        <v>748.21</v>
      </c>
      <c r="D14" s="1">
        <v>734.19</v>
      </c>
      <c r="E14" s="1">
        <v>1482.4</v>
      </c>
    </row>
    <row r="15" spans="1:5">
      <c r="A15" s="1">
        <v>1922</v>
      </c>
      <c r="B15" s="1">
        <v>11</v>
      </c>
      <c r="C15" s="1">
        <v>686.67</v>
      </c>
      <c r="D15" s="1">
        <v>727.76</v>
      </c>
      <c r="E15" s="1">
        <v>1414.43</v>
      </c>
    </row>
    <row r="16" spans="1:5">
      <c r="A16" s="1">
        <v>1922</v>
      </c>
      <c r="B16" s="1">
        <v>12</v>
      </c>
      <c r="C16" s="1">
        <v>769.67</v>
      </c>
      <c r="D16" s="1">
        <v>697.35</v>
      </c>
      <c r="E16" s="1">
        <v>1467.02</v>
      </c>
    </row>
    <row r="17" spans="1:5">
      <c r="A17" s="1">
        <v>1922</v>
      </c>
      <c r="B17" s="1">
        <v>13</v>
      </c>
      <c r="C17" s="1">
        <v>829.19</v>
      </c>
      <c r="D17" s="1">
        <v>740.01</v>
      </c>
      <c r="E17" s="1">
        <v>1569.2</v>
      </c>
    </row>
    <row r="18" spans="1:5">
      <c r="A18" s="1">
        <v>1922</v>
      </c>
      <c r="B18" s="1">
        <v>14</v>
      </c>
      <c r="C18" s="1">
        <v>910.26</v>
      </c>
      <c r="D18" s="1">
        <v>854.71</v>
      </c>
      <c r="E18" s="1">
        <v>1764.97</v>
      </c>
    </row>
    <row r="19" spans="1:5">
      <c r="A19" s="1">
        <v>1922</v>
      </c>
      <c r="B19" s="1">
        <v>15</v>
      </c>
      <c r="C19" s="1">
        <v>979.69</v>
      </c>
      <c r="D19" s="1">
        <v>875.51</v>
      </c>
      <c r="E19" s="1">
        <v>1855.2</v>
      </c>
    </row>
    <row r="20" spans="1:5">
      <c r="A20" s="1">
        <v>1922</v>
      </c>
      <c r="B20" s="1">
        <v>16</v>
      </c>
      <c r="C20" s="1">
        <v>1073.96</v>
      </c>
      <c r="D20" s="1">
        <v>1042.72</v>
      </c>
      <c r="E20" s="1">
        <v>2116.6799999999998</v>
      </c>
    </row>
    <row r="21" spans="1:5">
      <c r="A21" s="1">
        <v>1922</v>
      </c>
      <c r="B21" s="1">
        <v>17</v>
      </c>
      <c r="C21" s="1">
        <v>1092.9100000000001</v>
      </c>
      <c r="D21" s="1">
        <v>1168.3599999999999</v>
      </c>
      <c r="E21" s="1">
        <v>2261.27</v>
      </c>
    </row>
    <row r="22" spans="1:5">
      <c r="A22" s="1">
        <v>1922</v>
      </c>
      <c r="B22" s="1">
        <v>18</v>
      </c>
      <c r="C22" s="1">
        <v>1160.55</v>
      </c>
      <c r="D22" s="1">
        <v>1240.44</v>
      </c>
      <c r="E22" s="1">
        <v>2400.9899999999998</v>
      </c>
    </row>
    <row r="23" spans="1:5">
      <c r="A23" s="1">
        <v>1922</v>
      </c>
      <c r="B23" s="1">
        <v>19</v>
      </c>
      <c r="C23" s="1">
        <v>1235.8900000000001</v>
      </c>
      <c r="D23" s="1">
        <v>1346.99</v>
      </c>
      <c r="E23" s="1">
        <v>2582.88</v>
      </c>
    </row>
    <row r="24" spans="1:5">
      <c r="A24" s="1">
        <v>1922</v>
      </c>
      <c r="B24" s="1">
        <v>20</v>
      </c>
      <c r="C24" s="1">
        <v>1321.07</v>
      </c>
      <c r="D24" s="1">
        <v>1387.05</v>
      </c>
      <c r="E24" s="1">
        <v>2708.12</v>
      </c>
    </row>
    <row r="25" spans="1:5">
      <c r="A25" s="1">
        <v>1922</v>
      </c>
      <c r="B25" s="1">
        <v>21</v>
      </c>
      <c r="C25" s="1">
        <v>1327.81</v>
      </c>
      <c r="D25" s="1">
        <v>1308.97</v>
      </c>
      <c r="E25" s="1">
        <v>2636.78</v>
      </c>
    </row>
    <row r="26" spans="1:5">
      <c r="A26" s="1">
        <v>1922</v>
      </c>
      <c r="B26" s="1">
        <v>22</v>
      </c>
      <c r="C26" s="1">
        <v>1333.27</v>
      </c>
      <c r="D26" s="1">
        <v>1376.86</v>
      </c>
      <c r="E26" s="1">
        <v>2710.13</v>
      </c>
    </row>
    <row r="27" spans="1:5">
      <c r="A27" s="1">
        <v>1922</v>
      </c>
      <c r="B27" s="1">
        <v>23</v>
      </c>
      <c r="C27" s="1">
        <v>1317.47</v>
      </c>
      <c r="D27" s="1">
        <v>1281.69</v>
      </c>
      <c r="E27" s="1">
        <v>2599.16</v>
      </c>
    </row>
    <row r="28" spans="1:5">
      <c r="A28" s="1">
        <v>1922</v>
      </c>
      <c r="B28" s="1">
        <v>24</v>
      </c>
      <c r="C28" s="1">
        <v>1392.39</v>
      </c>
      <c r="D28" s="1">
        <v>1350.45</v>
      </c>
      <c r="E28" s="1">
        <v>2742.84</v>
      </c>
    </row>
    <row r="29" spans="1:5">
      <c r="A29" s="1">
        <v>1922</v>
      </c>
      <c r="B29" s="1">
        <v>25</v>
      </c>
      <c r="C29" s="1">
        <v>1390.25</v>
      </c>
      <c r="D29" s="1">
        <v>1224.1400000000001</v>
      </c>
      <c r="E29" s="1">
        <v>2614.39</v>
      </c>
    </row>
    <row r="30" spans="1:5">
      <c r="A30" s="1">
        <v>1922</v>
      </c>
      <c r="B30" s="1">
        <v>26</v>
      </c>
      <c r="C30" s="1">
        <v>1379.01</v>
      </c>
      <c r="D30" s="1">
        <v>1261.68</v>
      </c>
      <c r="E30" s="1">
        <v>2640.69</v>
      </c>
    </row>
    <row r="31" spans="1:5">
      <c r="A31" s="1">
        <v>1922</v>
      </c>
      <c r="B31" s="1">
        <v>27</v>
      </c>
      <c r="C31" s="1">
        <v>1451.88</v>
      </c>
      <c r="D31" s="1">
        <v>1279.99</v>
      </c>
      <c r="E31" s="1">
        <v>2731.87</v>
      </c>
    </row>
    <row r="32" spans="1:5">
      <c r="A32" s="1">
        <v>1922</v>
      </c>
      <c r="B32" s="1">
        <v>28</v>
      </c>
      <c r="C32" s="1">
        <v>1478.88</v>
      </c>
      <c r="D32" s="1">
        <v>1331.13</v>
      </c>
      <c r="E32" s="1">
        <v>2810.01</v>
      </c>
    </row>
    <row r="33" spans="1:5">
      <c r="A33" s="1">
        <v>1922</v>
      </c>
      <c r="B33" s="1">
        <v>29</v>
      </c>
      <c r="C33" s="1">
        <v>1454.97</v>
      </c>
      <c r="D33" s="1">
        <v>1371.07</v>
      </c>
      <c r="E33" s="1">
        <v>2826.04</v>
      </c>
    </row>
    <row r="34" spans="1:5">
      <c r="A34" s="1">
        <v>1922</v>
      </c>
      <c r="B34" s="1">
        <v>30</v>
      </c>
      <c r="C34" s="1">
        <v>1501.29</v>
      </c>
      <c r="D34" s="1">
        <v>1289.21</v>
      </c>
      <c r="E34" s="1">
        <v>2790.5</v>
      </c>
    </row>
    <row r="35" spans="1:5">
      <c r="A35" s="1">
        <v>1922</v>
      </c>
      <c r="B35" s="1">
        <v>31</v>
      </c>
      <c r="C35" s="1">
        <v>1471.17</v>
      </c>
      <c r="D35" s="1">
        <v>1353.24</v>
      </c>
      <c r="E35" s="1">
        <v>2824.41</v>
      </c>
    </row>
    <row r="36" spans="1:5">
      <c r="A36" s="1">
        <v>1922</v>
      </c>
      <c r="B36" s="1">
        <v>32</v>
      </c>
      <c r="C36" s="1">
        <v>1498.73</v>
      </c>
      <c r="D36" s="1">
        <v>1470.52</v>
      </c>
      <c r="E36" s="1">
        <v>2969.25</v>
      </c>
    </row>
    <row r="37" spans="1:5">
      <c r="A37" s="1">
        <v>1922</v>
      </c>
      <c r="B37" s="1">
        <v>33</v>
      </c>
      <c r="C37" s="1">
        <v>1545.96</v>
      </c>
      <c r="D37" s="1">
        <v>1450.11</v>
      </c>
      <c r="E37" s="1">
        <v>2996.07</v>
      </c>
    </row>
    <row r="38" spans="1:5">
      <c r="A38" s="1">
        <v>1922</v>
      </c>
      <c r="B38" s="1">
        <v>34</v>
      </c>
      <c r="C38" s="1">
        <v>1587.86</v>
      </c>
      <c r="D38" s="1">
        <v>1593.95</v>
      </c>
      <c r="E38" s="1">
        <v>3181.81</v>
      </c>
    </row>
    <row r="39" spans="1:5">
      <c r="A39" s="1">
        <v>1922</v>
      </c>
      <c r="B39" s="1">
        <v>35</v>
      </c>
      <c r="C39" s="1">
        <v>1619.34</v>
      </c>
      <c r="D39" s="1">
        <v>1612.36</v>
      </c>
      <c r="E39" s="1">
        <v>3231.7</v>
      </c>
    </row>
    <row r="40" spans="1:5">
      <c r="A40" s="1">
        <v>1922</v>
      </c>
      <c r="B40" s="1">
        <v>36</v>
      </c>
      <c r="C40" s="1">
        <v>1667.03</v>
      </c>
      <c r="D40" s="1">
        <v>1689.54</v>
      </c>
      <c r="E40" s="1">
        <v>3356.57</v>
      </c>
    </row>
    <row r="41" spans="1:5">
      <c r="A41" s="1">
        <v>1922</v>
      </c>
      <c r="B41" s="1">
        <v>37</v>
      </c>
      <c r="C41" s="1">
        <v>1674.87</v>
      </c>
      <c r="D41" s="1">
        <v>1752.75</v>
      </c>
      <c r="E41" s="1">
        <v>3427.62</v>
      </c>
    </row>
    <row r="42" spans="1:5">
      <c r="A42" s="1">
        <v>1922</v>
      </c>
      <c r="B42" s="1">
        <v>38</v>
      </c>
      <c r="C42" s="1">
        <v>1845.83</v>
      </c>
      <c r="D42" s="1">
        <v>1924.04</v>
      </c>
      <c r="E42" s="1">
        <v>3769.87</v>
      </c>
    </row>
    <row r="43" spans="1:5">
      <c r="A43" s="1">
        <v>1922</v>
      </c>
      <c r="B43" s="1">
        <v>39</v>
      </c>
      <c r="C43" s="1">
        <v>1811.93</v>
      </c>
      <c r="D43" s="1">
        <v>2018.35</v>
      </c>
      <c r="E43" s="1">
        <v>3830.28</v>
      </c>
    </row>
    <row r="44" spans="1:5">
      <c r="A44" s="1">
        <v>1922</v>
      </c>
      <c r="B44" s="1">
        <v>40</v>
      </c>
      <c r="C44" s="1">
        <v>1824.99</v>
      </c>
      <c r="D44" s="1">
        <v>2023.87</v>
      </c>
      <c r="E44" s="1">
        <v>3848.86</v>
      </c>
    </row>
    <row r="45" spans="1:5">
      <c r="A45" s="1">
        <v>1922</v>
      </c>
      <c r="B45" s="1">
        <v>41</v>
      </c>
      <c r="C45" s="1">
        <v>1858.4</v>
      </c>
      <c r="D45" s="1">
        <v>1981.2</v>
      </c>
      <c r="E45" s="1">
        <v>3839.6</v>
      </c>
    </row>
    <row r="46" spans="1:5">
      <c r="A46" s="1">
        <v>1922</v>
      </c>
      <c r="B46" s="1">
        <v>42</v>
      </c>
      <c r="C46" s="1">
        <v>2082.02</v>
      </c>
      <c r="D46" s="1">
        <v>2362.4499999999998</v>
      </c>
      <c r="E46" s="1">
        <v>4444.47</v>
      </c>
    </row>
    <row r="47" spans="1:5">
      <c r="A47" s="1">
        <v>1922</v>
      </c>
      <c r="B47" s="1">
        <v>43</v>
      </c>
      <c r="C47" s="1">
        <v>1978.81</v>
      </c>
      <c r="D47" s="1">
        <v>2212.66</v>
      </c>
      <c r="E47" s="1">
        <v>4191.47</v>
      </c>
    </row>
    <row r="48" spans="1:5">
      <c r="A48" s="1">
        <v>1922</v>
      </c>
      <c r="B48" s="1">
        <v>44</v>
      </c>
      <c r="C48" s="1">
        <v>1970.79</v>
      </c>
      <c r="D48" s="1">
        <v>2287.84</v>
      </c>
      <c r="E48" s="1">
        <v>4258.63</v>
      </c>
    </row>
    <row r="49" spans="1:5">
      <c r="A49" s="1">
        <v>1922</v>
      </c>
      <c r="B49" s="1">
        <v>45</v>
      </c>
      <c r="C49" s="1">
        <v>2075.77</v>
      </c>
      <c r="D49" s="1">
        <v>2551.86</v>
      </c>
      <c r="E49" s="1">
        <v>4627.63</v>
      </c>
    </row>
    <row r="50" spans="1:5">
      <c r="A50" s="1">
        <v>1922</v>
      </c>
      <c r="B50" s="1">
        <v>46</v>
      </c>
      <c r="C50" s="1">
        <v>2177.9699999999998</v>
      </c>
      <c r="D50" s="1">
        <v>2546.41</v>
      </c>
      <c r="E50" s="1">
        <v>4724.38</v>
      </c>
    </row>
    <row r="51" spans="1:5">
      <c r="A51" s="1">
        <v>1922</v>
      </c>
      <c r="B51" s="1">
        <v>47</v>
      </c>
      <c r="C51" s="1">
        <v>2229.1799999999998</v>
      </c>
      <c r="D51" s="1">
        <v>2674.39</v>
      </c>
      <c r="E51" s="1">
        <v>4903.57</v>
      </c>
    </row>
    <row r="52" spans="1:5">
      <c r="A52" s="1">
        <v>1922</v>
      </c>
      <c r="B52" s="1">
        <v>48</v>
      </c>
      <c r="C52" s="1">
        <v>2421.4</v>
      </c>
      <c r="D52" s="1">
        <v>2872.78</v>
      </c>
      <c r="E52" s="1">
        <v>5294.18</v>
      </c>
    </row>
    <row r="53" spans="1:5">
      <c r="A53" s="1">
        <v>1922</v>
      </c>
      <c r="B53" s="1">
        <v>49</v>
      </c>
      <c r="C53" s="1">
        <v>2565.67</v>
      </c>
      <c r="D53" s="1">
        <v>3046.62</v>
      </c>
      <c r="E53" s="1">
        <v>5612.29</v>
      </c>
    </row>
    <row r="54" spans="1:5">
      <c r="A54" s="1">
        <v>1922</v>
      </c>
      <c r="B54" s="1">
        <v>50</v>
      </c>
      <c r="C54" s="1">
        <v>2683.75</v>
      </c>
      <c r="D54" s="1">
        <v>3062.26</v>
      </c>
      <c r="E54" s="1">
        <v>5746.01</v>
      </c>
    </row>
    <row r="55" spans="1:5">
      <c r="A55" s="1">
        <v>1922</v>
      </c>
      <c r="B55" s="1">
        <v>51</v>
      </c>
      <c r="C55" s="1">
        <v>2589.9499999999998</v>
      </c>
      <c r="D55" s="1">
        <v>2986.17</v>
      </c>
      <c r="E55" s="1">
        <v>5576.12</v>
      </c>
    </row>
    <row r="56" spans="1:5">
      <c r="A56" s="1">
        <v>1922</v>
      </c>
      <c r="B56" s="1">
        <v>52</v>
      </c>
      <c r="C56" s="1">
        <v>2932.08</v>
      </c>
      <c r="D56" s="1">
        <v>3446.75</v>
      </c>
      <c r="E56" s="1">
        <v>6378.83</v>
      </c>
    </row>
    <row r="57" spans="1:5">
      <c r="A57" s="1">
        <v>1922</v>
      </c>
      <c r="B57" s="1">
        <v>53</v>
      </c>
      <c r="C57" s="1">
        <v>2895.12</v>
      </c>
      <c r="D57" s="1">
        <v>3453.99</v>
      </c>
      <c r="E57" s="1">
        <v>6349.11</v>
      </c>
    </row>
    <row r="58" spans="1:5">
      <c r="A58" s="1">
        <v>1922</v>
      </c>
      <c r="B58" s="1">
        <v>54</v>
      </c>
      <c r="C58" s="1">
        <v>3070.1</v>
      </c>
      <c r="D58" s="1">
        <v>3495.89</v>
      </c>
      <c r="E58" s="1">
        <v>6565.99</v>
      </c>
    </row>
    <row r="59" spans="1:5">
      <c r="A59" s="1">
        <v>1922</v>
      </c>
      <c r="B59" s="1">
        <v>55</v>
      </c>
      <c r="C59" s="1">
        <v>2809.38</v>
      </c>
      <c r="D59" s="1">
        <v>3384.14</v>
      </c>
      <c r="E59" s="1">
        <v>6193.52</v>
      </c>
    </row>
    <row r="60" spans="1:5">
      <c r="A60" s="1">
        <v>1922</v>
      </c>
      <c r="B60" s="1">
        <v>56</v>
      </c>
      <c r="C60" s="1">
        <v>3155.5</v>
      </c>
      <c r="D60" s="1">
        <v>3831.54</v>
      </c>
      <c r="E60" s="1">
        <v>6987.04</v>
      </c>
    </row>
    <row r="61" spans="1:5">
      <c r="A61" s="1">
        <v>1922</v>
      </c>
      <c r="B61" s="1">
        <v>57</v>
      </c>
      <c r="C61" s="1">
        <v>3211.8</v>
      </c>
      <c r="D61" s="1">
        <v>3933.78</v>
      </c>
      <c r="E61" s="1">
        <v>7145.58</v>
      </c>
    </row>
    <row r="62" spans="1:5">
      <c r="A62" s="1">
        <v>1922</v>
      </c>
      <c r="B62" s="1">
        <v>58</v>
      </c>
      <c r="C62" s="1">
        <v>3524.3</v>
      </c>
      <c r="D62" s="1">
        <v>4227.84</v>
      </c>
      <c r="E62" s="1">
        <v>7752.14</v>
      </c>
    </row>
    <row r="63" spans="1:5">
      <c r="A63" s="1">
        <v>1922</v>
      </c>
      <c r="B63" s="1">
        <v>59</v>
      </c>
      <c r="C63" s="1">
        <v>3558.02</v>
      </c>
      <c r="D63" s="1">
        <v>4338.7700000000004</v>
      </c>
      <c r="E63" s="1">
        <v>7896.79</v>
      </c>
    </row>
    <row r="64" spans="1:5">
      <c r="A64" s="1">
        <v>1922</v>
      </c>
      <c r="B64" s="1">
        <v>60</v>
      </c>
      <c r="C64" s="1">
        <v>3706.09</v>
      </c>
      <c r="D64" s="1">
        <v>4151.2700000000004</v>
      </c>
      <c r="E64" s="1">
        <v>7857.36</v>
      </c>
    </row>
    <row r="65" spans="1:5">
      <c r="A65" s="1">
        <v>1922</v>
      </c>
      <c r="B65" s="1">
        <v>61</v>
      </c>
      <c r="C65" s="1">
        <v>3611.22</v>
      </c>
      <c r="D65" s="1">
        <v>4256.3900000000003</v>
      </c>
      <c r="E65" s="1">
        <v>7867.61</v>
      </c>
    </row>
    <row r="66" spans="1:5">
      <c r="A66" s="1">
        <v>1922</v>
      </c>
      <c r="B66" s="1">
        <v>62</v>
      </c>
      <c r="C66" s="1">
        <v>4223.58</v>
      </c>
      <c r="D66" s="1">
        <v>4969.8599999999997</v>
      </c>
      <c r="E66" s="1">
        <v>9193.44</v>
      </c>
    </row>
    <row r="67" spans="1:5">
      <c r="A67" s="1">
        <v>1922</v>
      </c>
      <c r="B67" s="1">
        <v>63</v>
      </c>
      <c r="C67" s="1">
        <v>4181.16</v>
      </c>
      <c r="D67" s="1">
        <v>4798.68</v>
      </c>
      <c r="E67" s="1">
        <v>8979.84</v>
      </c>
    </row>
    <row r="68" spans="1:5">
      <c r="A68" s="1">
        <v>1922</v>
      </c>
      <c r="B68" s="1">
        <v>64</v>
      </c>
      <c r="C68" s="1">
        <v>4503.95</v>
      </c>
      <c r="D68" s="1">
        <v>4986.8500000000004</v>
      </c>
      <c r="E68" s="1">
        <v>9490.7999999999993</v>
      </c>
    </row>
    <row r="69" spans="1:5">
      <c r="A69" s="1">
        <v>1922</v>
      </c>
      <c r="B69" s="1">
        <v>65</v>
      </c>
      <c r="C69" s="1">
        <v>4755.07</v>
      </c>
      <c r="D69" s="1">
        <v>5266.07</v>
      </c>
      <c r="E69" s="1">
        <v>10021.14</v>
      </c>
    </row>
    <row r="70" spans="1:5">
      <c r="A70" s="1">
        <v>1922</v>
      </c>
      <c r="B70" s="1">
        <v>66</v>
      </c>
      <c r="C70" s="1">
        <v>4405.76</v>
      </c>
      <c r="D70" s="1">
        <v>4913.07</v>
      </c>
      <c r="E70" s="1">
        <v>9318.83</v>
      </c>
    </row>
    <row r="71" spans="1:5">
      <c r="A71" s="1">
        <v>1922</v>
      </c>
      <c r="B71" s="1">
        <v>67</v>
      </c>
      <c r="C71" s="1">
        <v>4766.13</v>
      </c>
      <c r="D71" s="1">
        <v>5151.55</v>
      </c>
      <c r="E71" s="1">
        <v>9917.68</v>
      </c>
    </row>
    <row r="72" spans="1:5">
      <c r="A72" s="1">
        <v>1922</v>
      </c>
      <c r="B72" s="1">
        <v>68</v>
      </c>
      <c r="C72" s="1">
        <v>5104.16</v>
      </c>
      <c r="D72" s="1">
        <v>5534.49</v>
      </c>
      <c r="E72" s="1">
        <v>10638.65</v>
      </c>
    </row>
    <row r="73" spans="1:5">
      <c r="A73" s="1">
        <v>1922</v>
      </c>
      <c r="B73" s="1">
        <v>69</v>
      </c>
      <c r="C73" s="1">
        <v>5337.89</v>
      </c>
      <c r="D73" s="1">
        <v>5666.91</v>
      </c>
      <c r="E73" s="1">
        <v>11004.8</v>
      </c>
    </row>
    <row r="74" spans="1:5">
      <c r="A74" s="1">
        <v>1922</v>
      </c>
      <c r="B74" s="1">
        <v>70</v>
      </c>
      <c r="C74" s="1">
        <v>5624.57</v>
      </c>
      <c r="D74" s="1">
        <v>5462.16</v>
      </c>
      <c r="E74" s="1">
        <v>11086.73</v>
      </c>
    </row>
    <row r="75" spans="1:5">
      <c r="A75" s="1">
        <v>1922</v>
      </c>
      <c r="B75" s="1">
        <v>71</v>
      </c>
      <c r="C75" s="1">
        <v>5428.47</v>
      </c>
      <c r="D75" s="1">
        <v>5223.7299999999996</v>
      </c>
      <c r="E75" s="1">
        <v>10652.2</v>
      </c>
    </row>
    <row r="76" spans="1:5">
      <c r="A76" s="1">
        <v>1922</v>
      </c>
      <c r="B76" s="1">
        <v>72</v>
      </c>
      <c r="C76" s="1">
        <v>6078.88</v>
      </c>
      <c r="D76" s="1">
        <v>5702.95</v>
      </c>
      <c r="E76" s="1">
        <v>11781.83</v>
      </c>
    </row>
    <row r="77" spans="1:5">
      <c r="A77" s="1">
        <v>1922</v>
      </c>
      <c r="B77" s="1">
        <v>73</v>
      </c>
      <c r="C77" s="1">
        <v>5973.81</v>
      </c>
      <c r="D77" s="1">
        <v>5331.84</v>
      </c>
      <c r="E77" s="1">
        <v>11305.65</v>
      </c>
    </row>
    <row r="78" spans="1:5">
      <c r="A78" s="1">
        <v>1922</v>
      </c>
      <c r="B78" s="1">
        <v>74</v>
      </c>
      <c r="C78" s="1">
        <v>5779.27</v>
      </c>
      <c r="D78" s="1">
        <v>5312.39</v>
      </c>
      <c r="E78" s="1">
        <v>11091.66</v>
      </c>
    </row>
    <row r="79" spans="1:5">
      <c r="A79" s="1">
        <v>1922</v>
      </c>
      <c r="B79" s="1">
        <v>75</v>
      </c>
      <c r="C79" s="1">
        <v>5951.67</v>
      </c>
      <c r="D79" s="1">
        <v>5113.72</v>
      </c>
      <c r="E79" s="1">
        <v>11065.39</v>
      </c>
    </row>
    <row r="80" spans="1:5">
      <c r="A80" s="1">
        <v>1922</v>
      </c>
      <c r="B80" s="1">
        <v>76</v>
      </c>
      <c r="C80" s="1">
        <v>5841.84</v>
      </c>
      <c r="D80" s="1">
        <v>4817.3</v>
      </c>
      <c r="E80" s="1">
        <v>10659.14</v>
      </c>
    </row>
    <row r="81" spans="1:5">
      <c r="A81" s="1">
        <v>1922</v>
      </c>
      <c r="B81" s="1">
        <v>77</v>
      </c>
      <c r="C81" s="1">
        <v>5728.2</v>
      </c>
      <c r="D81" s="1">
        <v>4692.24</v>
      </c>
      <c r="E81" s="1">
        <v>10420.44</v>
      </c>
    </row>
    <row r="82" spans="1:5">
      <c r="A82" s="1">
        <v>1922</v>
      </c>
      <c r="B82" s="1">
        <v>78</v>
      </c>
      <c r="C82" s="1">
        <v>5529.76</v>
      </c>
      <c r="D82" s="1">
        <v>4525.57</v>
      </c>
      <c r="E82" s="1">
        <v>10055.33</v>
      </c>
    </row>
    <row r="83" spans="1:5">
      <c r="A83" s="1">
        <v>1922</v>
      </c>
      <c r="B83" s="1">
        <v>79</v>
      </c>
      <c r="C83" s="1">
        <v>5106.51</v>
      </c>
      <c r="D83" s="1">
        <v>4062.25</v>
      </c>
      <c r="E83" s="1">
        <v>9168.76</v>
      </c>
    </row>
    <row r="84" spans="1:5">
      <c r="A84" s="1">
        <v>1922</v>
      </c>
      <c r="B84" s="1">
        <v>80</v>
      </c>
      <c r="C84" s="1">
        <v>4776.37</v>
      </c>
      <c r="D84" s="1">
        <v>3687.07</v>
      </c>
      <c r="E84" s="1">
        <v>8463.44</v>
      </c>
    </row>
    <row r="85" spans="1:5">
      <c r="A85" s="1">
        <v>1922</v>
      </c>
      <c r="B85" s="1">
        <v>81</v>
      </c>
      <c r="C85" s="1">
        <v>4644.97</v>
      </c>
      <c r="D85" s="1">
        <v>3289.14</v>
      </c>
      <c r="E85" s="1">
        <v>7934.11</v>
      </c>
    </row>
    <row r="86" spans="1:5">
      <c r="A86" s="1">
        <v>1922</v>
      </c>
      <c r="B86" s="1">
        <v>82</v>
      </c>
      <c r="C86" s="1">
        <v>4615.18</v>
      </c>
      <c r="D86" s="1">
        <v>3205.2</v>
      </c>
      <c r="E86" s="1">
        <v>7820.38</v>
      </c>
    </row>
    <row r="87" spans="1:5">
      <c r="A87" s="1">
        <v>1922</v>
      </c>
      <c r="B87" s="1">
        <v>83</v>
      </c>
      <c r="C87" s="1">
        <v>3859</v>
      </c>
      <c r="D87" s="1">
        <v>2570.27</v>
      </c>
      <c r="E87" s="1">
        <v>6429.27</v>
      </c>
    </row>
    <row r="88" spans="1:5">
      <c r="A88" s="1">
        <v>1922</v>
      </c>
      <c r="B88" s="1">
        <v>84</v>
      </c>
      <c r="C88" s="1">
        <v>3726.47</v>
      </c>
      <c r="D88" s="1">
        <v>2307.34</v>
      </c>
      <c r="E88" s="1">
        <v>6033.81</v>
      </c>
    </row>
    <row r="89" spans="1:5">
      <c r="A89" s="1">
        <v>1922</v>
      </c>
      <c r="B89" s="1">
        <v>85</v>
      </c>
      <c r="C89" s="1">
        <v>3036.91</v>
      </c>
      <c r="D89" s="1">
        <v>1817.89</v>
      </c>
      <c r="E89" s="1">
        <v>4854.8</v>
      </c>
    </row>
    <row r="90" spans="1:5">
      <c r="A90" s="1">
        <v>1922</v>
      </c>
      <c r="B90" s="1">
        <v>86</v>
      </c>
      <c r="C90" s="1">
        <v>2655.77</v>
      </c>
      <c r="D90" s="1">
        <v>1533.65</v>
      </c>
      <c r="E90" s="1">
        <v>4189.42</v>
      </c>
    </row>
    <row r="91" spans="1:5">
      <c r="A91" s="1">
        <v>1922</v>
      </c>
      <c r="B91" s="1">
        <v>87</v>
      </c>
      <c r="C91" s="1">
        <v>2206.4299999999998</v>
      </c>
      <c r="D91" s="1">
        <v>1232.1199999999999</v>
      </c>
      <c r="E91" s="1">
        <v>3438.55</v>
      </c>
    </row>
    <row r="92" spans="1:5">
      <c r="A92" s="1">
        <v>1922</v>
      </c>
      <c r="B92" s="1">
        <v>88</v>
      </c>
      <c r="C92" s="1">
        <v>1796.85</v>
      </c>
      <c r="D92" s="1">
        <v>932.27</v>
      </c>
      <c r="E92" s="1">
        <v>2729.12</v>
      </c>
    </row>
    <row r="93" spans="1:5">
      <c r="A93" s="1">
        <v>1922</v>
      </c>
      <c r="B93" s="1">
        <v>89</v>
      </c>
      <c r="C93" s="1">
        <v>1472.04</v>
      </c>
      <c r="D93" s="1">
        <v>754.11</v>
      </c>
      <c r="E93" s="1">
        <v>2226.15</v>
      </c>
    </row>
    <row r="94" spans="1:5">
      <c r="A94" s="1">
        <v>1922</v>
      </c>
      <c r="B94" s="1">
        <v>90</v>
      </c>
      <c r="C94" s="1">
        <v>1145.05</v>
      </c>
      <c r="D94" s="1">
        <v>554.57000000000005</v>
      </c>
      <c r="E94" s="1">
        <v>1699.62</v>
      </c>
    </row>
    <row r="95" spans="1:5">
      <c r="A95" s="1">
        <v>1922</v>
      </c>
      <c r="B95" s="1">
        <v>91</v>
      </c>
      <c r="C95" s="1">
        <v>866.87</v>
      </c>
      <c r="D95" s="1">
        <v>433.41</v>
      </c>
      <c r="E95" s="1">
        <v>1300.28</v>
      </c>
    </row>
    <row r="96" spans="1:5">
      <c r="A96" s="1">
        <v>1922</v>
      </c>
      <c r="B96" s="1">
        <v>92</v>
      </c>
      <c r="C96" s="1">
        <v>674.56</v>
      </c>
      <c r="D96" s="1">
        <v>343.52</v>
      </c>
      <c r="E96" s="1">
        <v>1018.08</v>
      </c>
    </row>
    <row r="97" spans="1:5">
      <c r="A97" s="1">
        <v>1922</v>
      </c>
      <c r="B97" s="1">
        <v>93</v>
      </c>
      <c r="C97" s="1">
        <v>504.09</v>
      </c>
      <c r="D97" s="1">
        <v>234.92</v>
      </c>
      <c r="E97" s="1">
        <v>739.01</v>
      </c>
    </row>
    <row r="98" spans="1:5">
      <c r="A98" s="1">
        <v>1922</v>
      </c>
      <c r="B98" s="1">
        <v>94</v>
      </c>
      <c r="C98" s="1">
        <v>400.44</v>
      </c>
      <c r="D98" s="1">
        <v>167.6</v>
      </c>
      <c r="E98" s="1">
        <v>568.04</v>
      </c>
    </row>
    <row r="99" spans="1:5">
      <c r="A99" s="1">
        <v>1922</v>
      </c>
      <c r="B99" s="1">
        <v>95</v>
      </c>
      <c r="C99" s="1">
        <v>272.56</v>
      </c>
      <c r="D99" s="1">
        <v>110.42</v>
      </c>
      <c r="E99" s="1">
        <v>382.98</v>
      </c>
    </row>
    <row r="100" spans="1:5">
      <c r="A100" s="1">
        <v>1922</v>
      </c>
      <c r="B100" s="1">
        <v>96</v>
      </c>
      <c r="C100" s="1">
        <v>212.03</v>
      </c>
      <c r="D100" s="1">
        <v>82.02</v>
      </c>
      <c r="E100" s="1">
        <v>294.05</v>
      </c>
    </row>
    <row r="101" spans="1:5">
      <c r="A101" s="1">
        <v>1922</v>
      </c>
      <c r="B101" s="1">
        <v>97</v>
      </c>
      <c r="C101" s="1">
        <v>152.25</v>
      </c>
      <c r="D101" s="1">
        <v>51.13</v>
      </c>
      <c r="E101" s="1">
        <v>203.38</v>
      </c>
    </row>
    <row r="102" spans="1:5">
      <c r="A102" s="1">
        <v>1922</v>
      </c>
      <c r="B102" s="1">
        <v>98</v>
      </c>
      <c r="C102" s="1">
        <v>108.11</v>
      </c>
      <c r="D102" s="1">
        <v>35.67</v>
      </c>
      <c r="E102" s="1">
        <v>143.78</v>
      </c>
    </row>
    <row r="103" spans="1:5">
      <c r="A103" s="1">
        <v>1922</v>
      </c>
      <c r="B103" s="1">
        <v>99</v>
      </c>
      <c r="C103" s="1">
        <v>59.47</v>
      </c>
      <c r="D103" s="1">
        <v>20.54</v>
      </c>
      <c r="E103" s="1">
        <v>80.010000000000005</v>
      </c>
    </row>
    <row r="104" spans="1:5">
      <c r="A104" s="1">
        <v>1922</v>
      </c>
      <c r="B104" s="1">
        <v>100</v>
      </c>
      <c r="C104" s="1">
        <v>28.96</v>
      </c>
      <c r="D104" s="1">
        <v>11.4</v>
      </c>
      <c r="E104" s="1">
        <v>40.36</v>
      </c>
    </row>
    <row r="105" spans="1:5">
      <c r="A105" s="1">
        <v>1922</v>
      </c>
      <c r="B105" s="1">
        <v>101</v>
      </c>
      <c r="C105" s="1">
        <v>23.38</v>
      </c>
      <c r="D105" s="1">
        <v>4.66</v>
      </c>
      <c r="E105" s="1">
        <v>28.04</v>
      </c>
    </row>
    <row r="106" spans="1:5">
      <c r="A106" s="1">
        <v>1922</v>
      </c>
      <c r="B106" s="1">
        <v>102</v>
      </c>
      <c r="C106" s="1">
        <v>13.54</v>
      </c>
      <c r="D106" s="1">
        <v>3.13</v>
      </c>
      <c r="E106" s="1">
        <v>16.670000000000002</v>
      </c>
    </row>
    <row r="107" spans="1:5">
      <c r="A107" s="1">
        <v>1922</v>
      </c>
      <c r="B107" s="1">
        <v>103</v>
      </c>
      <c r="C107" s="1">
        <v>7.18</v>
      </c>
      <c r="D107" s="1">
        <v>4.76</v>
      </c>
      <c r="E107" s="1">
        <v>11.94</v>
      </c>
    </row>
    <row r="108" spans="1:5">
      <c r="A108" s="1">
        <v>1922</v>
      </c>
      <c r="B108" s="1">
        <v>104</v>
      </c>
      <c r="C108" s="1">
        <v>4.16</v>
      </c>
      <c r="D108" s="1">
        <v>0.27</v>
      </c>
      <c r="E108" s="1">
        <v>4.43</v>
      </c>
    </row>
    <row r="109" spans="1:5">
      <c r="A109" s="1">
        <v>1922</v>
      </c>
      <c r="B109" s="1">
        <v>105</v>
      </c>
      <c r="C109" s="1">
        <v>1.32</v>
      </c>
      <c r="D109" s="1">
        <v>0</v>
      </c>
      <c r="E109" s="1">
        <v>1.32</v>
      </c>
    </row>
    <row r="110" spans="1:5">
      <c r="A110" s="1">
        <v>1922</v>
      </c>
      <c r="B110" s="1">
        <v>106</v>
      </c>
      <c r="C110" s="1">
        <v>1</v>
      </c>
      <c r="D110" s="1">
        <v>1</v>
      </c>
      <c r="E110" s="1">
        <v>2</v>
      </c>
    </row>
    <row r="111" spans="1:5">
      <c r="A111" s="1">
        <v>1922</v>
      </c>
      <c r="B111" s="1">
        <v>107</v>
      </c>
      <c r="C111" s="1">
        <v>0</v>
      </c>
      <c r="D111" s="1">
        <v>0</v>
      </c>
      <c r="E111" s="1">
        <v>0</v>
      </c>
    </row>
    <row r="112" spans="1:5">
      <c r="A112" s="1">
        <v>1922</v>
      </c>
      <c r="B112" s="1">
        <v>108</v>
      </c>
      <c r="C112" s="1">
        <v>0</v>
      </c>
      <c r="D112" s="1">
        <v>0</v>
      </c>
      <c r="E112" s="1">
        <v>0</v>
      </c>
    </row>
    <row r="113" spans="1:5">
      <c r="A113" s="1">
        <v>1922</v>
      </c>
      <c r="B113" s="1">
        <v>109</v>
      </c>
      <c r="C113" s="1">
        <v>0</v>
      </c>
      <c r="D113" s="1">
        <v>0</v>
      </c>
      <c r="E113" s="1">
        <v>0</v>
      </c>
    </row>
    <row r="114" spans="1:5">
      <c r="A114" s="1">
        <v>1922</v>
      </c>
      <c r="B114" s="1" t="s">
        <v>121</v>
      </c>
      <c r="C114" s="1">
        <v>0</v>
      </c>
      <c r="D114" s="1">
        <v>0</v>
      </c>
      <c r="E114" s="1">
        <v>0</v>
      </c>
    </row>
    <row r="115" spans="1:5">
      <c r="A115" s="1">
        <v>1923</v>
      </c>
      <c r="B115" s="1">
        <v>0</v>
      </c>
      <c r="C115" s="1">
        <v>27038</v>
      </c>
      <c r="D115" s="1">
        <v>36671.160000000003</v>
      </c>
      <c r="E115" s="1">
        <v>63709.16</v>
      </c>
    </row>
    <row r="116" spans="1:5">
      <c r="A116" s="1">
        <v>1923</v>
      </c>
      <c r="B116" s="1">
        <v>1</v>
      </c>
      <c r="C116" s="1">
        <v>8270</v>
      </c>
      <c r="D116" s="1">
        <v>9296.0499999999993</v>
      </c>
      <c r="E116" s="1">
        <v>17566.05</v>
      </c>
    </row>
    <row r="117" spans="1:5">
      <c r="A117" s="1">
        <v>1923</v>
      </c>
      <c r="B117" s="1">
        <v>2</v>
      </c>
      <c r="C117" s="1">
        <v>3489</v>
      </c>
      <c r="D117" s="1">
        <v>3830.01</v>
      </c>
      <c r="E117" s="1">
        <v>7319.01</v>
      </c>
    </row>
    <row r="118" spans="1:5">
      <c r="A118" s="1">
        <v>1923</v>
      </c>
      <c r="B118" s="1">
        <v>3</v>
      </c>
      <c r="C118" s="1">
        <v>2214</v>
      </c>
      <c r="D118" s="1">
        <v>2483.0100000000002</v>
      </c>
      <c r="E118" s="1">
        <v>4697.01</v>
      </c>
    </row>
    <row r="119" spans="1:5">
      <c r="A119" s="1">
        <v>1923</v>
      </c>
      <c r="B119" s="1">
        <v>4</v>
      </c>
      <c r="C119" s="1">
        <v>1213</v>
      </c>
      <c r="D119" s="1">
        <v>1280.01</v>
      </c>
      <c r="E119" s="1">
        <v>2493.0100000000002</v>
      </c>
    </row>
    <row r="120" spans="1:5">
      <c r="A120" s="1">
        <v>1923</v>
      </c>
      <c r="B120" s="1">
        <v>5</v>
      </c>
      <c r="C120" s="1">
        <v>984.64</v>
      </c>
      <c r="D120" s="1">
        <v>1065.74</v>
      </c>
      <c r="E120" s="1">
        <v>2050.38</v>
      </c>
    </row>
    <row r="121" spans="1:5">
      <c r="A121" s="1">
        <v>1923</v>
      </c>
      <c r="B121" s="1">
        <v>6</v>
      </c>
      <c r="C121" s="1">
        <v>911.7</v>
      </c>
      <c r="D121" s="1">
        <v>947.55</v>
      </c>
      <c r="E121" s="1">
        <v>1859.25</v>
      </c>
    </row>
    <row r="122" spans="1:5">
      <c r="A122" s="1">
        <v>1923</v>
      </c>
      <c r="B122" s="1">
        <v>7</v>
      </c>
      <c r="C122" s="1">
        <v>797.29</v>
      </c>
      <c r="D122" s="1">
        <v>920.48</v>
      </c>
      <c r="E122" s="1">
        <v>1717.77</v>
      </c>
    </row>
    <row r="123" spans="1:5">
      <c r="A123" s="1">
        <v>1923</v>
      </c>
      <c r="B123" s="1">
        <v>8</v>
      </c>
      <c r="C123" s="1">
        <v>730.38</v>
      </c>
      <c r="D123" s="1">
        <v>793.53</v>
      </c>
      <c r="E123" s="1">
        <v>1523.91</v>
      </c>
    </row>
    <row r="124" spans="1:5">
      <c r="A124" s="1">
        <v>1923</v>
      </c>
      <c r="B124" s="1">
        <v>9</v>
      </c>
      <c r="C124" s="1">
        <v>732.99</v>
      </c>
      <c r="D124" s="1">
        <v>790.71</v>
      </c>
      <c r="E124" s="1">
        <v>1523.7</v>
      </c>
    </row>
    <row r="125" spans="1:5">
      <c r="A125" s="1">
        <v>1923</v>
      </c>
      <c r="B125" s="1">
        <v>10</v>
      </c>
      <c r="C125" s="1">
        <v>655.87</v>
      </c>
      <c r="D125" s="1">
        <v>699.79</v>
      </c>
      <c r="E125" s="1">
        <v>1355.66</v>
      </c>
    </row>
    <row r="126" spans="1:5">
      <c r="A126" s="1">
        <v>1923</v>
      </c>
      <c r="B126" s="1">
        <v>11</v>
      </c>
      <c r="C126" s="1">
        <v>605.04999999999995</v>
      </c>
      <c r="D126" s="1">
        <v>639.99</v>
      </c>
      <c r="E126" s="1">
        <v>1245.04</v>
      </c>
    </row>
    <row r="127" spans="1:5">
      <c r="A127" s="1">
        <v>1923</v>
      </c>
      <c r="B127" s="1">
        <v>12</v>
      </c>
      <c r="C127" s="1">
        <v>631.33000000000004</v>
      </c>
      <c r="D127" s="1">
        <v>670.09</v>
      </c>
      <c r="E127" s="1">
        <v>1301.42</v>
      </c>
    </row>
    <row r="128" spans="1:5">
      <c r="A128" s="1">
        <v>1923</v>
      </c>
      <c r="B128" s="1">
        <v>13</v>
      </c>
      <c r="C128" s="1">
        <v>762.67</v>
      </c>
      <c r="D128" s="1">
        <v>701.1</v>
      </c>
      <c r="E128" s="1">
        <v>1463.77</v>
      </c>
    </row>
    <row r="129" spans="1:5">
      <c r="A129" s="1">
        <v>1923</v>
      </c>
      <c r="B129" s="1">
        <v>14</v>
      </c>
      <c r="C129" s="1">
        <v>849.08</v>
      </c>
      <c r="D129" s="1">
        <v>779.02</v>
      </c>
      <c r="E129" s="1">
        <v>1628.1</v>
      </c>
    </row>
    <row r="130" spans="1:5">
      <c r="A130" s="1">
        <v>1923</v>
      </c>
      <c r="B130" s="1">
        <v>15</v>
      </c>
      <c r="C130" s="1">
        <v>915.46</v>
      </c>
      <c r="D130" s="1">
        <v>938.88</v>
      </c>
      <c r="E130" s="1">
        <v>1854.34</v>
      </c>
    </row>
    <row r="131" spans="1:5">
      <c r="A131" s="1">
        <v>1923</v>
      </c>
      <c r="B131" s="1">
        <v>16</v>
      </c>
      <c r="C131" s="1">
        <v>1029.3800000000001</v>
      </c>
      <c r="D131" s="1">
        <v>930.83</v>
      </c>
      <c r="E131" s="1">
        <v>1960.21</v>
      </c>
    </row>
    <row r="132" spans="1:5">
      <c r="A132" s="1">
        <v>1923</v>
      </c>
      <c r="B132" s="1">
        <v>17</v>
      </c>
      <c r="C132" s="1">
        <v>1057.76</v>
      </c>
      <c r="D132" s="1">
        <v>1089.8800000000001</v>
      </c>
      <c r="E132" s="1">
        <v>2147.64</v>
      </c>
    </row>
    <row r="133" spans="1:5">
      <c r="A133" s="1">
        <v>1923</v>
      </c>
      <c r="B133" s="1">
        <v>18</v>
      </c>
      <c r="C133" s="1">
        <v>1132.57</v>
      </c>
      <c r="D133" s="1">
        <v>1192.06</v>
      </c>
      <c r="E133" s="1">
        <v>2324.63</v>
      </c>
    </row>
    <row r="134" spans="1:5">
      <c r="A134" s="1">
        <v>1923</v>
      </c>
      <c r="B134" s="1">
        <v>19</v>
      </c>
      <c r="C134" s="1">
        <v>1188.83</v>
      </c>
      <c r="D134" s="1">
        <v>1224.3599999999999</v>
      </c>
      <c r="E134" s="1">
        <v>2413.19</v>
      </c>
    </row>
    <row r="135" spans="1:5">
      <c r="A135" s="1">
        <v>1923</v>
      </c>
      <c r="B135" s="1">
        <v>20</v>
      </c>
      <c r="C135" s="1">
        <v>1190.5899999999999</v>
      </c>
      <c r="D135" s="1">
        <v>1272.78</v>
      </c>
      <c r="E135" s="1">
        <v>2463.37</v>
      </c>
    </row>
    <row r="136" spans="1:5">
      <c r="A136" s="1">
        <v>1923</v>
      </c>
      <c r="B136" s="1">
        <v>21</v>
      </c>
      <c r="C136" s="1">
        <v>1226.99</v>
      </c>
      <c r="D136" s="1">
        <v>1267.3</v>
      </c>
      <c r="E136" s="1">
        <v>2494.29</v>
      </c>
    </row>
    <row r="137" spans="1:5">
      <c r="A137" s="1">
        <v>1923</v>
      </c>
      <c r="B137" s="1">
        <v>22</v>
      </c>
      <c r="C137" s="1">
        <v>1267.0999999999999</v>
      </c>
      <c r="D137" s="1">
        <v>1237.9000000000001</v>
      </c>
      <c r="E137" s="1">
        <v>2505</v>
      </c>
    </row>
    <row r="138" spans="1:5">
      <c r="A138" s="1">
        <v>1923</v>
      </c>
      <c r="B138" s="1">
        <v>23</v>
      </c>
      <c r="C138" s="1">
        <v>1192.9100000000001</v>
      </c>
      <c r="D138" s="1">
        <v>1267.6199999999999</v>
      </c>
      <c r="E138" s="1">
        <v>2460.5300000000002</v>
      </c>
    </row>
    <row r="139" spans="1:5">
      <c r="A139" s="1">
        <v>1923</v>
      </c>
      <c r="B139" s="1">
        <v>24</v>
      </c>
      <c r="C139" s="1">
        <v>1251.4100000000001</v>
      </c>
      <c r="D139" s="1">
        <v>1268.43</v>
      </c>
      <c r="E139" s="1">
        <v>2519.84</v>
      </c>
    </row>
    <row r="140" spans="1:5">
      <c r="A140" s="1">
        <v>1923</v>
      </c>
      <c r="B140" s="1">
        <v>25</v>
      </c>
      <c r="C140" s="1">
        <v>1264.6600000000001</v>
      </c>
      <c r="D140" s="1">
        <v>1195.01</v>
      </c>
      <c r="E140" s="1">
        <v>2459.67</v>
      </c>
    </row>
    <row r="141" spans="1:5">
      <c r="A141" s="1">
        <v>1923</v>
      </c>
      <c r="B141" s="1">
        <v>26</v>
      </c>
      <c r="C141" s="1">
        <v>1269.75</v>
      </c>
      <c r="D141" s="1">
        <v>1179.01</v>
      </c>
      <c r="E141" s="1">
        <v>2448.7600000000002</v>
      </c>
    </row>
    <row r="142" spans="1:5">
      <c r="A142" s="1">
        <v>1923</v>
      </c>
      <c r="B142" s="1">
        <v>27</v>
      </c>
      <c r="C142" s="1">
        <v>1309.72</v>
      </c>
      <c r="D142" s="1">
        <v>1180.1099999999999</v>
      </c>
      <c r="E142" s="1">
        <v>2489.83</v>
      </c>
    </row>
    <row r="143" spans="1:5">
      <c r="A143" s="1">
        <v>1923</v>
      </c>
      <c r="B143" s="1">
        <v>28</v>
      </c>
      <c r="C143" s="1">
        <v>1340.57</v>
      </c>
      <c r="D143" s="1">
        <v>1172.31</v>
      </c>
      <c r="E143" s="1">
        <v>2512.88</v>
      </c>
    </row>
    <row r="144" spans="1:5">
      <c r="A144" s="1">
        <v>1923</v>
      </c>
      <c r="B144" s="1">
        <v>29</v>
      </c>
      <c r="C144" s="1">
        <v>1285.29</v>
      </c>
      <c r="D144" s="1">
        <v>1205.5999999999999</v>
      </c>
      <c r="E144" s="1">
        <v>2490.89</v>
      </c>
    </row>
    <row r="145" spans="1:5">
      <c r="A145" s="1">
        <v>1923</v>
      </c>
      <c r="B145" s="1">
        <v>30</v>
      </c>
      <c r="C145" s="1">
        <v>1308.47</v>
      </c>
      <c r="D145" s="1">
        <v>1179.21</v>
      </c>
      <c r="E145" s="1">
        <v>2487.6799999999998</v>
      </c>
    </row>
    <row r="146" spans="1:5">
      <c r="A146" s="1">
        <v>1923</v>
      </c>
      <c r="B146" s="1">
        <v>31</v>
      </c>
      <c r="C146" s="1">
        <v>1302.3499999999999</v>
      </c>
      <c r="D146" s="1">
        <v>1194.05</v>
      </c>
      <c r="E146" s="1">
        <v>2496.4</v>
      </c>
    </row>
    <row r="147" spans="1:5">
      <c r="A147" s="1">
        <v>1923</v>
      </c>
      <c r="B147" s="1">
        <v>32</v>
      </c>
      <c r="C147" s="1">
        <v>1378.52</v>
      </c>
      <c r="D147" s="1">
        <v>1340.35</v>
      </c>
      <c r="E147" s="1">
        <v>2718.87</v>
      </c>
    </row>
    <row r="148" spans="1:5">
      <c r="A148" s="1">
        <v>1923</v>
      </c>
      <c r="B148" s="1">
        <v>33</v>
      </c>
      <c r="C148" s="1">
        <v>1326.96</v>
      </c>
      <c r="D148" s="1">
        <v>1337.1</v>
      </c>
      <c r="E148" s="1">
        <v>2664.06</v>
      </c>
    </row>
    <row r="149" spans="1:5">
      <c r="A149" s="1">
        <v>1923</v>
      </c>
      <c r="B149" s="1">
        <v>34</v>
      </c>
      <c r="C149" s="1">
        <v>1334.7</v>
      </c>
      <c r="D149" s="1">
        <v>1293.29</v>
      </c>
      <c r="E149" s="1">
        <v>2627.99</v>
      </c>
    </row>
    <row r="150" spans="1:5">
      <c r="A150" s="1">
        <v>1923</v>
      </c>
      <c r="B150" s="1">
        <v>35</v>
      </c>
      <c r="C150" s="1">
        <v>1399.13</v>
      </c>
      <c r="D150" s="1">
        <v>1453.24</v>
      </c>
      <c r="E150" s="1">
        <v>2852.37</v>
      </c>
    </row>
    <row r="151" spans="1:5">
      <c r="A151" s="1">
        <v>1923</v>
      </c>
      <c r="B151" s="1">
        <v>36</v>
      </c>
      <c r="C151" s="1">
        <v>1429.01</v>
      </c>
      <c r="D151" s="1">
        <v>1415.12</v>
      </c>
      <c r="E151" s="1">
        <v>2844.13</v>
      </c>
    </row>
    <row r="152" spans="1:5">
      <c r="A152" s="1">
        <v>1923</v>
      </c>
      <c r="B152" s="1">
        <v>37</v>
      </c>
      <c r="C152" s="1">
        <v>1481.73</v>
      </c>
      <c r="D152" s="1">
        <v>1543.2</v>
      </c>
      <c r="E152" s="1">
        <v>3024.93</v>
      </c>
    </row>
    <row r="153" spans="1:5">
      <c r="A153" s="1">
        <v>1923</v>
      </c>
      <c r="B153" s="1">
        <v>38</v>
      </c>
      <c r="C153" s="1">
        <v>1605.34</v>
      </c>
      <c r="D153" s="1">
        <v>1799.49</v>
      </c>
      <c r="E153" s="1">
        <v>3404.83</v>
      </c>
    </row>
    <row r="154" spans="1:5">
      <c r="A154" s="1">
        <v>1923</v>
      </c>
      <c r="B154" s="1">
        <v>39</v>
      </c>
      <c r="C154" s="1">
        <v>1632.8</v>
      </c>
      <c r="D154" s="1">
        <v>1760.99</v>
      </c>
      <c r="E154" s="1">
        <v>3393.79</v>
      </c>
    </row>
    <row r="155" spans="1:5">
      <c r="A155" s="1">
        <v>1923</v>
      </c>
      <c r="B155" s="1">
        <v>40</v>
      </c>
      <c r="C155" s="1">
        <v>1699.54</v>
      </c>
      <c r="D155" s="1">
        <v>1819.69</v>
      </c>
      <c r="E155" s="1">
        <v>3519.23</v>
      </c>
    </row>
    <row r="156" spans="1:5">
      <c r="A156" s="1">
        <v>1923</v>
      </c>
      <c r="B156" s="1">
        <v>41</v>
      </c>
      <c r="C156" s="1">
        <v>1680.27</v>
      </c>
      <c r="D156" s="1">
        <v>1872.43</v>
      </c>
      <c r="E156" s="1">
        <v>3552.7</v>
      </c>
    </row>
    <row r="157" spans="1:5">
      <c r="A157" s="1">
        <v>1923</v>
      </c>
      <c r="B157" s="1">
        <v>42</v>
      </c>
      <c r="C157" s="1">
        <v>1838.4</v>
      </c>
      <c r="D157" s="1">
        <v>2171.19</v>
      </c>
      <c r="E157" s="1">
        <v>4009.59</v>
      </c>
    </row>
    <row r="158" spans="1:5">
      <c r="A158" s="1">
        <v>1923</v>
      </c>
      <c r="B158" s="1">
        <v>43</v>
      </c>
      <c r="C158" s="1">
        <v>1776.93</v>
      </c>
      <c r="D158" s="1">
        <v>2159.9699999999998</v>
      </c>
      <c r="E158" s="1">
        <v>3936.9</v>
      </c>
    </row>
    <row r="159" spans="1:5">
      <c r="A159" s="1">
        <v>1923</v>
      </c>
      <c r="B159" s="1">
        <v>44</v>
      </c>
      <c r="C159" s="1">
        <v>1876.87</v>
      </c>
      <c r="D159" s="1">
        <v>2073.75</v>
      </c>
      <c r="E159" s="1">
        <v>3950.62</v>
      </c>
    </row>
    <row r="160" spans="1:5">
      <c r="A160" s="1">
        <v>1923</v>
      </c>
      <c r="B160" s="1">
        <v>45</v>
      </c>
      <c r="C160" s="1">
        <v>1973.25</v>
      </c>
      <c r="D160" s="1">
        <v>2423.84</v>
      </c>
      <c r="E160" s="1">
        <v>4397.09</v>
      </c>
    </row>
    <row r="161" spans="1:5">
      <c r="A161" s="1">
        <v>1923</v>
      </c>
      <c r="B161" s="1">
        <v>46</v>
      </c>
      <c r="C161" s="1">
        <v>2023.1</v>
      </c>
      <c r="D161" s="1">
        <v>2484.33</v>
      </c>
      <c r="E161" s="1">
        <v>4507.43</v>
      </c>
    </row>
    <row r="162" spans="1:5">
      <c r="A162" s="1">
        <v>1923</v>
      </c>
      <c r="B162" s="1">
        <v>47</v>
      </c>
      <c r="C162" s="1">
        <v>2147.4899999999998</v>
      </c>
      <c r="D162" s="1">
        <v>2498.52</v>
      </c>
      <c r="E162" s="1">
        <v>4646.01</v>
      </c>
    </row>
    <row r="163" spans="1:5">
      <c r="A163" s="1">
        <v>1923</v>
      </c>
      <c r="B163" s="1">
        <v>48</v>
      </c>
      <c r="C163" s="1">
        <v>2312.39</v>
      </c>
      <c r="D163" s="1">
        <v>2691.39</v>
      </c>
      <c r="E163" s="1">
        <v>5003.78</v>
      </c>
    </row>
    <row r="164" spans="1:5">
      <c r="A164" s="1">
        <v>1923</v>
      </c>
      <c r="B164" s="1">
        <v>49</v>
      </c>
      <c r="C164" s="1">
        <v>2290.79</v>
      </c>
      <c r="D164" s="1">
        <v>2808.95</v>
      </c>
      <c r="E164" s="1">
        <v>5099.74</v>
      </c>
    </row>
    <row r="165" spans="1:5">
      <c r="A165" s="1">
        <v>1923</v>
      </c>
      <c r="B165" s="1">
        <v>50</v>
      </c>
      <c r="C165" s="1">
        <v>2361.19</v>
      </c>
      <c r="D165" s="1">
        <v>2993.14</v>
      </c>
      <c r="E165" s="1">
        <v>5354.33</v>
      </c>
    </row>
    <row r="166" spans="1:5">
      <c r="A166" s="1">
        <v>1923</v>
      </c>
      <c r="B166" s="1">
        <v>51</v>
      </c>
      <c r="C166" s="1">
        <v>2319.5100000000002</v>
      </c>
      <c r="D166" s="1">
        <v>2699.74</v>
      </c>
      <c r="E166" s="1">
        <v>5019.25</v>
      </c>
    </row>
    <row r="167" spans="1:5">
      <c r="A167" s="1">
        <v>1923</v>
      </c>
      <c r="B167" s="1">
        <v>52</v>
      </c>
      <c r="C167" s="1">
        <v>2645.21</v>
      </c>
      <c r="D167" s="1">
        <v>3181.68</v>
      </c>
      <c r="E167" s="1">
        <v>5826.89</v>
      </c>
    </row>
    <row r="168" spans="1:5">
      <c r="A168" s="1">
        <v>1923</v>
      </c>
      <c r="B168" s="1">
        <v>53</v>
      </c>
      <c r="C168" s="1">
        <v>2789.3</v>
      </c>
      <c r="D168" s="1">
        <v>3318.94</v>
      </c>
      <c r="E168" s="1">
        <v>6108.24</v>
      </c>
    </row>
    <row r="169" spans="1:5">
      <c r="A169" s="1">
        <v>1923</v>
      </c>
      <c r="B169" s="1">
        <v>54</v>
      </c>
      <c r="C169" s="1">
        <v>2902.78</v>
      </c>
      <c r="D169" s="1">
        <v>3403.56</v>
      </c>
      <c r="E169" s="1">
        <v>6306.34</v>
      </c>
    </row>
    <row r="170" spans="1:5">
      <c r="A170" s="1">
        <v>1923</v>
      </c>
      <c r="B170" s="1">
        <v>55</v>
      </c>
      <c r="C170" s="1">
        <v>2603.87</v>
      </c>
      <c r="D170" s="1">
        <v>3280.81</v>
      </c>
      <c r="E170" s="1">
        <v>5884.68</v>
      </c>
    </row>
    <row r="171" spans="1:5">
      <c r="A171" s="1">
        <v>1923</v>
      </c>
      <c r="B171" s="1">
        <v>56</v>
      </c>
      <c r="C171" s="1">
        <v>3013.49</v>
      </c>
      <c r="D171" s="1">
        <v>3591.9</v>
      </c>
      <c r="E171" s="1">
        <v>6605.39</v>
      </c>
    </row>
    <row r="172" spans="1:5">
      <c r="A172" s="1">
        <v>1923</v>
      </c>
      <c r="B172" s="1">
        <v>57</v>
      </c>
      <c r="C172" s="1">
        <v>3020.84</v>
      </c>
      <c r="D172" s="1">
        <v>3723.09</v>
      </c>
      <c r="E172" s="1">
        <v>6743.93</v>
      </c>
    </row>
    <row r="173" spans="1:5">
      <c r="A173" s="1">
        <v>1923</v>
      </c>
      <c r="B173" s="1">
        <v>58</v>
      </c>
      <c r="C173" s="1">
        <v>3282.96</v>
      </c>
      <c r="D173" s="1">
        <v>4032.4</v>
      </c>
      <c r="E173" s="1">
        <v>7315.36</v>
      </c>
    </row>
    <row r="174" spans="1:5">
      <c r="A174" s="1">
        <v>1923</v>
      </c>
      <c r="B174" s="1">
        <v>59</v>
      </c>
      <c r="C174" s="1">
        <v>3468.84</v>
      </c>
      <c r="D174" s="1">
        <v>4135.8500000000004</v>
      </c>
      <c r="E174" s="1">
        <v>7604.69</v>
      </c>
    </row>
    <row r="175" spans="1:5">
      <c r="A175" s="1">
        <v>1923</v>
      </c>
      <c r="B175" s="1">
        <v>60</v>
      </c>
      <c r="C175" s="1">
        <v>3430.03</v>
      </c>
      <c r="D175" s="1">
        <v>4144.04</v>
      </c>
      <c r="E175" s="1">
        <v>7574.07</v>
      </c>
    </row>
    <row r="176" spans="1:5">
      <c r="A176" s="1">
        <v>1923</v>
      </c>
      <c r="B176" s="1">
        <v>61</v>
      </c>
      <c r="C176" s="1">
        <v>3399.84</v>
      </c>
      <c r="D176" s="1">
        <v>3957.55</v>
      </c>
      <c r="E176" s="1">
        <v>7357.39</v>
      </c>
    </row>
    <row r="177" spans="1:5">
      <c r="A177" s="1">
        <v>1923</v>
      </c>
      <c r="B177" s="1">
        <v>62</v>
      </c>
      <c r="C177" s="1">
        <v>3950.82</v>
      </c>
      <c r="D177" s="1">
        <v>4626.04</v>
      </c>
      <c r="E177" s="1">
        <v>8576.86</v>
      </c>
    </row>
    <row r="178" spans="1:5">
      <c r="A178" s="1">
        <v>1923</v>
      </c>
      <c r="B178" s="1">
        <v>63</v>
      </c>
      <c r="C178" s="1">
        <v>4240.9799999999996</v>
      </c>
      <c r="D178" s="1">
        <v>4823.5</v>
      </c>
      <c r="E178" s="1">
        <v>9064.48</v>
      </c>
    </row>
    <row r="179" spans="1:5">
      <c r="A179" s="1">
        <v>1923</v>
      </c>
      <c r="B179" s="1">
        <v>64</v>
      </c>
      <c r="C179" s="1">
        <v>4110.32</v>
      </c>
      <c r="D179" s="1">
        <v>4702.9399999999996</v>
      </c>
      <c r="E179" s="1">
        <v>8813.26</v>
      </c>
    </row>
    <row r="180" spans="1:5">
      <c r="A180" s="1">
        <v>1923</v>
      </c>
      <c r="B180" s="1">
        <v>65</v>
      </c>
      <c r="C180" s="1">
        <v>4355.1099999999997</v>
      </c>
      <c r="D180" s="1">
        <v>5022.76</v>
      </c>
      <c r="E180" s="1">
        <v>9377.8700000000008</v>
      </c>
    </row>
    <row r="181" spans="1:5">
      <c r="A181" s="1">
        <v>1923</v>
      </c>
      <c r="B181" s="1">
        <v>66</v>
      </c>
      <c r="C181" s="1">
        <v>4119.34</v>
      </c>
      <c r="D181" s="1">
        <v>4727.6099999999997</v>
      </c>
      <c r="E181" s="1">
        <v>8846.9500000000007</v>
      </c>
    </row>
    <row r="182" spans="1:5">
      <c r="A182" s="1">
        <v>1923</v>
      </c>
      <c r="B182" s="1">
        <v>67</v>
      </c>
      <c r="C182" s="1">
        <v>4442.29</v>
      </c>
      <c r="D182" s="1">
        <v>4830.95</v>
      </c>
      <c r="E182" s="1">
        <v>9273.24</v>
      </c>
    </row>
    <row r="183" spans="1:5">
      <c r="A183" s="1">
        <v>1923</v>
      </c>
      <c r="B183" s="1">
        <v>68</v>
      </c>
      <c r="C183" s="1">
        <v>4826.95</v>
      </c>
      <c r="D183" s="1">
        <v>5253.74</v>
      </c>
      <c r="E183" s="1">
        <v>10080.69</v>
      </c>
    </row>
    <row r="184" spans="1:5">
      <c r="A184" s="1">
        <v>1923</v>
      </c>
      <c r="B184" s="1">
        <v>69</v>
      </c>
      <c r="C184" s="1">
        <v>4922.33</v>
      </c>
      <c r="D184" s="1">
        <v>5240.01</v>
      </c>
      <c r="E184" s="1">
        <v>10162.34</v>
      </c>
    </row>
    <row r="185" spans="1:5">
      <c r="A185" s="1">
        <v>1923</v>
      </c>
      <c r="B185" s="1">
        <v>70</v>
      </c>
      <c r="C185" s="1">
        <v>5098.18</v>
      </c>
      <c r="D185" s="1">
        <v>5088.03</v>
      </c>
      <c r="E185" s="1">
        <v>10186.209999999999</v>
      </c>
    </row>
    <row r="186" spans="1:5">
      <c r="A186" s="1">
        <v>1923</v>
      </c>
      <c r="B186" s="1">
        <v>71</v>
      </c>
      <c r="C186" s="1">
        <v>5133.57</v>
      </c>
      <c r="D186" s="1">
        <v>4873.9799999999996</v>
      </c>
      <c r="E186" s="1">
        <v>10007.549999999999</v>
      </c>
    </row>
    <row r="187" spans="1:5">
      <c r="A187" s="1">
        <v>1923</v>
      </c>
      <c r="B187" s="1">
        <v>72</v>
      </c>
      <c r="C187" s="1">
        <v>5760.29</v>
      </c>
      <c r="D187" s="1">
        <v>5426.18</v>
      </c>
      <c r="E187" s="1">
        <v>11186.47</v>
      </c>
    </row>
    <row r="188" spans="1:5">
      <c r="A188" s="1">
        <v>1923</v>
      </c>
      <c r="B188" s="1">
        <v>73</v>
      </c>
      <c r="C188" s="1">
        <v>5605.31</v>
      </c>
      <c r="D188" s="1">
        <v>5185.62</v>
      </c>
      <c r="E188" s="1">
        <v>10790.93</v>
      </c>
    </row>
    <row r="189" spans="1:5">
      <c r="A189" s="1">
        <v>1923</v>
      </c>
      <c r="B189" s="1">
        <v>74</v>
      </c>
      <c r="C189" s="1">
        <v>5341.65</v>
      </c>
      <c r="D189" s="1">
        <v>4892.28</v>
      </c>
      <c r="E189" s="1">
        <v>10233.93</v>
      </c>
    </row>
    <row r="190" spans="1:5">
      <c r="A190" s="1">
        <v>1923</v>
      </c>
      <c r="B190" s="1">
        <v>75</v>
      </c>
      <c r="C190" s="1">
        <v>5284.53</v>
      </c>
      <c r="D190" s="1">
        <v>4666.13</v>
      </c>
      <c r="E190" s="1">
        <v>9950.66</v>
      </c>
    </row>
    <row r="191" spans="1:5">
      <c r="A191" s="1">
        <v>1923</v>
      </c>
      <c r="B191" s="1">
        <v>76</v>
      </c>
      <c r="C191" s="1">
        <v>5280.83</v>
      </c>
      <c r="D191" s="1">
        <v>4650.91</v>
      </c>
      <c r="E191" s="1">
        <v>9931.74</v>
      </c>
    </row>
    <row r="192" spans="1:5">
      <c r="A192" s="1">
        <v>1923</v>
      </c>
      <c r="B192" s="1">
        <v>77</v>
      </c>
      <c r="C192" s="1">
        <v>5060.76</v>
      </c>
      <c r="D192" s="1">
        <v>4251.55</v>
      </c>
      <c r="E192" s="1">
        <v>9312.31</v>
      </c>
    </row>
    <row r="193" spans="1:5">
      <c r="A193" s="1">
        <v>1923</v>
      </c>
      <c r="B193" s="1">
        <v>78</v>
      </c>
      <c r="C193" s="1">
        <v>5199.33</v>
      </c>
      <c r="D193" s="1">
        <v>4176.0600000000004</v>
      </c>
      <c r="E193" s="1">
        <v>9375.39</v>
      </c>
    </row>
    <row r="194" spans="1:5">
      <c r="A194" s="1">
        <v>1923</v>
      </c>
      <c r="B194" s="1">
        <v>79</v>
      </c>
      <c r="C194" s="1">
        <v>4801.53</v>
      </c>
      <c r="D194" s="1">
        <v>3775.43</v>
      </c>
      <c r="E194" s="1">
        <v>8576.9599999999991</v>
      </c>
    </row>
    <row r="195" spans="1:5">
      <c r="A195" s="1">
        <v>1923</v>
      </c>
      <c r="B195" s="1">
        <v>80</v>
      </c>
      <c r="C195" s="1">
        <v>4507.97</v>
      </c>
      <c r="D195" s="1">
        <v>3400.67</v>
      </c>
      <c r="E195" s="1">
        <v>7908.64</v>
      </c>
    </row>
    <row r="196" spans="1:5">
      <c r="A196" s="1">
        <v>1923</v>
      </c>
      <c r="B196" s="1">
        <v>81</v>
      </c>
      <c r="C196" s="1">
        <v>4073.06</v>
      </c>
      <c r="D196" s="1">
        <v>3001.77</v>
      </c>
      <c r="E196" s="1">
        <v>7074.83</v>
      </c>
    </row>
    <row r="197" spans="1:5">
      <c r="A197" s="1">
        <v>1923</v>
      </c>
      <c r="B197" s="1">
        <v>82</v>
      </c>
      <c r="C197" s="1">
        <v>4311.37</v>
      </c>
      <c r="D197" s="1">
        <v>3025.76</v>
      </c>
      <c r="E197" s="1">
        <v>7337.13</v>
      </c>
    </row>
    <row r="198" spans="1:5">
      <c r="A198" s="1">
        <v>1923</v>
      </c>
      <c r="B198" s="1">
        <v>83</v>
      </c>
      <c r="C198" s="1">
        <v>3916.9</v>
      </c>
      <c r="D198" s="1">
        <v>2600.5700000000002</v>
      </c>
      <c r="E198" s="1">
        <v>6517.47</v>
      </c>
    </row>
    <row r="199" spans="1:5">
      <c r="A199" s="1">
        <v>1923</v>
      </c>
      <c r="B199" s="1">
        <v>84</v>
      </c>
      <c r="C199" s="1">
        <v>3409.68</v>
      </c>
      <c r="D199" s="1">
        <v>2075.2600000000002</v>
      </c>
      <c r="E199" s="1">
        <v>5484.94</v>
      </c>
    </row>
    <row r="200" spans="1:5">
      <c r="A200" s="1">
        <v>1923</v>
      </c>
      <c r="B200" s="1">
        <v>85</v>
      </c>
      <c r="C200" s="1">
        <v>2844.85</v>
      </c>
      <c r="D200" s="1">
        <v>1840.1</v>
      </c>
      <c r="E200" s="1">
        <v>4684.95</v>
      </c>
    </row>
    <row r="201" spans="1:5">
      <c r="A201" s="1">
        <v>1923</v>
      </c>
      <c r="B201" s="1">
        <v>86</v>
      </c>
      <c r="C201" s="1">
        <v>2480.9899999999998</v>
      </c>
      <c r="D201" s="1">
        <v>1577.26</v>
      </c>
      <c r="E201" s="1">
        <v>4058.25</v>
      </c>
    </row>
    <row r="202" spans="1:5">
      <c r="A202" s="1">
        <v>1923</v>
      </c>
      <c r="B202" s="1">
        <v>87</v>
      </c>
      <c r="C202" s="1">
        <v>2033.27</v>
      </c>
      <c r="D202" s="1">
        <v>1230.01</v>
      </c>
      <c r="E202" s="1">
        <v>3263.28</v>
      </c>
    </row>
    <row r="203" spans="1:5">
      <c r="A203" s="1">
        <v>1923</v>
      </c>
      <c r="B203" s="1">
        <v>88</v>
      </c>
      <c r="C203" s="1">
        <v>1724.67</v>
      </c>
      <c r="D203" s="1">
        <v>951.35</v>
      </c>
      <c r="E203" s="1">
        <v>2676.02</v>
      </c>
    </row>
    <row r="204" spans="1:5">
      <c r="A204" s="1">
        <v>1923</v>
      </c>
      <c r="B204" s="1">
        <v>89</v>
      </c>
      <c r="C204" s="1">
        <v>1456.23</v>
      </c>
      <c r="D204" s="1">
        <v>750.32</v>
      </c>
      <c r="E204" s="1">
        <v>2206.5500000000002</v>
      </c>
    </row>
    <row r="205" spans="1:5">
      <c r="A205" s="1">
        <v>1923</v>
      </c>
      <c r="B205" s="1">
        <v>90</v>
      </c>
      <c r="C205" s="1">
        <v>1107.06</v>
      </c>
      <c r="D205" s="1">
        <v>575.83000000000004</v>
      </c>
      <c r="E205" s="1">
        <v>1682.89</v>
      </c>
    </row>
    <row r="206" spans="1:5">
      <c r="A206" s="1">
        <v>1923</v>
      </c>
      <c r="B206" s="1">
        <v>91</v>
      </c>
      <c r="C206" s="1">
        <v>705.74</v>
      </c>
      <c r="D206" s="1">
        <v>383.8</v>
      </c>
      <c r="E206" s="1">
        <v>1089.54</v>
      </c>
    </row>
    <row r="207" spans="1:5">
      <c r="A207" s="1">
        <v>1923</v>
      </c>
      <c r="B207" s="1">
        <v>92</v>
      </c>
      <c r="C207" s="1">
        <v>666.4</v>
      </c>
      <c r="D207" s="1">
        <v>300.18</v>
      </c>
      <c r="E207" s="1">
        <v>966.58</v>
      </c>
    </row>
    <row r="208" spans="1:5">
      <c r="A208" s="1">
        <v>1923</v>
      </c>
      <c r="B208" s="1">
        <v>93</v>
      </c>
      <c r="C208" s="1">
        <v>516.07000000000005</v>
      </c>
      <c r="D208" s="1">
        <v>213.98</v>
      </c>
      <c r="E208" s="1">
        <v>730.05</v>
      </c>
    </row>
    <row r="209" spans="1:5">
      <c r="A209" s="1">
        <v>1923</v>
      </c>
      <c r="B209" s="1">
        <v>94</v>
      </c>
      <c r="C209" s="1">
        <v>349.72</v>
      </c>
      <c r="D209" s="1">
        <v>159.19</v>
      </c>
      <c r="E209" s="1">
        <v>508.91</v>
      </c>
    </row>
    <row r="210" spans="1:5">
      <c r="A210" s="1">
        <v>1923</v>
      </c>
      <c r="B210" s="1">
        <v>95</v>
      </c>
      <c r="C210" s="1">
        <v>237.68</v>
      </c>
      <c r="D210" s="1">
        <v>108.74</v>
      </c>
      <c r="E210" s="1">
        <v>346.42</v>
      </c>
    </row>
    <row r="211" spans="1:5">
      <c r="A211" s="1">
        <v>1923</v>
      </c>
      <c r="B211" s="1">
        <v>96</v>
      </c>
      <c r="C211" s="1">
        <v>169.89</v>
      </c>
      <c r="D211" s="1">
        <v>73.239999999999995</v>
      </c>
      <c r="E211" s="1">
        <v>243.13</v>
      </c>
    </row>
    <row r="212" spans="1:5">
      <c r="A212" s="1">
        <v>1923</v>
      </c>
      <c r="B212" s="1">
        <v>97</v>
      </c>
      <c r="C212" s="1">
        <v>130.96</v>
      </c>
      <c r="D212" s="1">
        <v>47.65</v>
      </c>
      <c r="E212" s="1">
        <v>178.61</v>
      </c>
    </row>
    <row r="213" spans="1:5">
      <c r="A213" s="1">
        <v>1923</v>
      </c>
      <c r="B213" s="1">
        <v>98</v>
      </c>
      <c r="C213" s="1">
        <v>85.29</v>
      </c>
      <c r="D213" s="1">
        <v>29.63</v>
      </c>
      <c r="E213" s="1">
        <v>114.92</v>
      </c>
    </row>
    <row r="214" spans="1:5">
      <c r="A214" s="1">
        <v>1923</v>
      </c>
      <c r="B214" s="1">
        <v>99</v>
      </c>
      <c r="C214" s="1">
        <v>47.81</v>
      </c>
      <c r="D214" s="1">
        <v>24.11</v>
      </c>
      <c r="E214" s="1">
        <v>71.92</v>
      </c>
    </row>
    <row r="215" spans="1:5">
      <c r="A215" s="1">
        <v>1923</v>
      </c>
      <c r="B215" s="1">
        <v>100</v>
      </c>
      <c r="C215" s="1">
        <v>38.25</v>
      </c>
      <c r="D215" s="1">
        <v>12.78</v>
      </c>
      <c r="E215" s="1">
        <v>51.03</v>
      </c>
    </row>
    <row r="216" spans="1:5">
      <c r="A216" s="1">
        <v>1923</v>
      </c>
      <c r="B216" s="1">
        <v>101</v>
      </c>
      <c r="C216" s="1">
        <v>23.82</v>
      </c>
      <c r="D216" s="1">
        <v>7.96</v>
      </c>
      <c r="E216" s="1">
        <v>31.78</v>
      </c>
    </row>
    <row r="217" spans="1:5">
      <c r="A217" s="1">
        <v>1923</v>
      </c>
      <c r="B217" s="1">
        <v>102</v>
      </c>
      <c r="C217" s="1">
        <v>14.88</v>
      </c>
      <c r="D217" s="1">
        <v>4.3499999999999996</v>
      </c>
      <c r="E217" s="1">
        <v>19.23</v>
      </c>
    </row>
    <row r="218" spans="1:5">
      <c r="A218" s="1">
        <v>1923</v>
      </c>
      <c r="B218" s="1">
        <v>103</v>
      </c>
      <c r="C218" s="1">
        <v>7.55</v>
      </c>
      <c r="D218" s="1">
        <v>3.92</v>
      </c>
      <c r="E218" s="1">
        <v>11.47</v>
      </c>
    </row>
    <row r="219" spans="1:5">
      <c r="A219" s="1">
        <v>1923</v>
      </c>
      <c r="B219" s="1">
        <v>104</v>
      </c>
      <c r="C219" s="1">
        <v>4.55</v>
      </c>
      <c r="D219" s="1">
        <v>0.62</v>
      </c>
      <c r="E219" s="1">
        <v>5.17</v>
      </c>
    </row>
    <row r="220" spans="1:5">
      <c r="A220" s="1">
        <v>1923</v>
      </c>
      <c r="B220" s="1">
        <v>105</v>
      </c>
      <c r="C220" s="1">
        <v>4.32</v>
      </c>
      <c r="D220" s="1">
        <v>1</v>
      </c>
      <c r="E220" s="1">
        <v>5.32</v>
      </c>
    </row>
    <row r="221" spans="1:5">
      <c r="A221" s="1">
        <v>1923</v>
      </c>
      <c r="B221" s="1">
        <v>106</v>
      </c>
      <c r="C221" s="1">
        <v>2</v>
      </c>
      <c r="D221" s="1">
        <v>0</v>
      </c>
      <c r="E221" s="1">
        <v>2</v>
      </c>
    </row>
    <row r="222" spans="1:5">
      <c r="A222" s="1">
        <v>1923</v>
      </c>
      <c r="B222" s="1">
        <v>107</v>
      </c>
      <c r="C222" s="1">
        <v>2</v>
      </c>
      <c r="D222" s="1">
        <v>0</v>
      </c>
      <c r="E222" s="1">
        <v>2</v>
      </c>
    </row>
    <row r="223" spans="1:5">
      <c r="A223" s="1">
        <v>1923</v>
      </c>
      <c r="B223" s="1">
        <v>108</v>
      </c>
      <c r="C223" s="1">
        <v>0</v>
      </c>
      <c r="D223" s="1">
        <v>0</v>
      </c>
      <c r="E223" s="1">
        <v>0</v>
      </c>
    </row>
    <row r="224" spans="1:5">
      <c r="A224" s="1">
        <v>1923</v>
      </c>
      <c r="B224" s="1">
        <v>109</v>
      </c>
      <c r="C224" s="1">
        <v>0</v>
      </c>
      <c r="D224" s="1">
        <v>0</v>
      </c>
      <c r="E224" s="1">
        <v>0</v>
      </c>
    </row>
    <row r="225" spans="1:5">
      <c r="A225" s="1">
        <v>1923</v>
      </c>
      <c r="B225" s="1" t="s">
        <v>121</v>
      </c>
      <c r="C225" s="1">
        <v>0</v>
      </c>
      <c r="D225" s="1">
        <v>0</v>
      </c>
      <c r="E225" s="1">
        <v>0</v>
      </c>
    </row>
    <row r="226" spans="1:5">
      <c r="A226" s="1">
        <v>1924</v>
      </c>
      <c r="B226" s="1">
        <v>0</v>
      </c>
      <c r="C226" s="1">
        <v>28651</v>
      </c>
      <c r="D226" s="1">
        <v>39019</v>
      </c>
      <c r="E226" s="1">
        <v>67670</v>
      </c>
    </row>
    <row r="227" spans="1:5">
      <c r="A227" s="1">
        <v>1924</v>
      </c>
      <c r="B227" s="1">
        <v>1</v>
      </c>
      <c r="C227" s="1">
        <v>9128</v>
      </c>
      <c r="D227" s="1">
        <v>10768</v>
      </c>
      <c r="E227" s="1">
        <v>19896</v>
      </c>
    </row>
    <row r="228" spans="1:5">
      <c r="A228" s="1">
        <v>1924</v>
      </c>
      <c r="B228" s="1">
        <v>2</v>
      </c>
      <c r="C228" s="1">
        <v>3900</v>
      </c>
      <c r="D228" s="1">
        <v>4226</v>
      </c>
      <c r="E228" s="1">
        <v>8126</v>
      </c>
    </row>
    <row r="229" spans="1:5">
      <c r="A229" s="1">
        <v>1924</v>
      </c>
      <c r="B229" s="1">
        <v>3</v>
      </c>
      <c r="C229" s="1">
        <v>2451</v>
      </c>
      <c r="D229" s="1">
        <v>2652</v>
      </c>
      <c r="E229" s="1">
        <v>5103</v>
      </c>
    </row>
    <row r="230" spans="1:5">
      <c r="A230" s="1">
        <v>1924</v>
      </c>
      <c r="B230" s="1">
        <v>4</v>
      </c>
      <c r="C230" s="1">
        <v>1755</v>
      </c>
      <c r="D230" s="1">
        <v>1957</v>
      </c>
      <c r="E230" s="1">
        <v>3712</v>
      </c>
    </row>
    <row r="231" spans="1:5">
      <c r="A231" s="1">
        <v>1924</v>
      </c>
      <c r="B231" s="1">
        <v>5</v>
      </c>
      <c r="C231" s="1">
        <v>1136.78</v>
      </c>
      <c r="D231" s="1">
        <v>1235.8599999999999</v>
      </c>
      <c r="E231" s="1">
        <v>2372.64</v>
      </c>
    </row>
    <row r="232" spans="1:5">
      <c r="A232" s="1">
        <v>1924</v>
      </c>
      <c r="B232" s="1">
        <v>6</v>
      </c>
      <c r="C232" s="1">
        <v>831.62</v>
      </c>
      <c r="D232" s="1">
        <v>901.26</v>
      </c>
      <c r="E232" s="1">
        <v>1732.88</v>
      </c>
    </row>
    <row r="233" spans="1:5">
      <c r="A233" s="1">
        <v>1924</v>
      </c>
      <c r="B233" s="1">
        <v>7</v>
      </c>
      <c r="C233" s="1">
        <v>749.52</v>
      </c>
      <c r="D233" s="1">
        <v>803.63</v>
      </c>
      <c r="E233" s="1">
        <v>1553.15</v>
      </c>
    </row>
    <row r="234" spans="1:5">
      <c r="A234" s="1">
        <v>1924</v>
      </c>
      <c r="B234" s="1">
        <v>8</v>
      </c>
      <c r="C234" s="1">
        <v>676.51</v>
      </c>
      <c r="D234" s="1">
        <v>738.97</v>
      </c>
      <c r="E234" s="1">
        <v>1415.48</v>
      </c>
    </row>
    <row r="235" spans="1:5">
      <c r="A235" s="1">
        <v>1924</v>
      </c>
      <c r="B235" s="1">
        <v>9</v>
      </c>
      <c r="C235" s="1">
        <v>644.57000000000005</v>
      </c>
      <c r="D235" s="1">
        <v>723.27</v>
      </c>
      <c r="E235" s="1">
        <v>1367.84</v>
      </c>
    </row>
    <row r="236" spans="1:5">
      <c r="A236" s="1">
        <v>1924</v>
      </c>
      <c r="B236" s="1">
        <v>10</v>
      </c>
      <c r="C236" s="1">
        <v>637.34</v>
      </c>
      <c r="D236" s="1">
        <v>708.89</v>
      </c>
      <c r="E236" s="1">
        <v>1346.23</v>
      </c>
    </row>
    <row r="237" spans="1:5">
      <c r="A237" s="1">
        <v>1924</v>
      </c>
      <c r="B237" s="1">
        <v>11</v>
      </c>
      <c r="C237" s="1">
        <v>647.36</v>
      </c>
      <c r="D237" s="1">
        <v>672.05</v>
      </c>
      <c r="E237" s="1">
        <v>1319.41</v>
      </c>
    </row>
    <row r="238" spans="1:5">
      <c r="A238" s="1">
        <v>1924</v>
      </c>
      <c r="B238" s="1">
        <v>12</v>
      </c>
      <c r="C238" s="1">
        <v>674.29</v>
      </c>
      <c r="D238" s="1">
        <v>664.11</v>
      </c>
      <c r="E238" s="1">
        <v>1338.4</v>
      </c>
    </row>
    <row r="239" spans="1:5">
      <c r="A239" s="1">
        <v>1924</v>
      </c>
      <c r="B239" s="1">
        <v>13</v>
      </c>
      <c r="C239" s="1">
        <v>711.14</v>
      </c>
      <c r="D239" s="1">
        <v>738.06</v>
      </c>
      <c r="E239" s="1">
        <v>1449.2</v>
      </c>
    </row>
    <row r="240" spans="1:5">
      <c r="A240" s="1">
        <v>1924</v>
      </c>
      <c r="B240" s="1">
        <v>14</v>
      </c>
      <c r="C240" s="1">
        <v>863.86</v>
      </c>
      <c r="D240" s="1">
        <v>811.89</v>
      </c>
      <c r="E240" s="1">
        <v>1675.75</v>
      </c>
    </row>
    <row r="241" spans="1:5">
      <c r="A241" s="1">
        <v>1924</v>
      </c>
      <c r="B241" s="1">
        <v>15</v>
      </c>
      <c r="C241" s="1">
        <v>920.44</v>
      </c>
      <c r="D241" s="1">
        <v>907.07</v>
      </c>
      <c r="E241" s="1">
        <v>1827.51</v>
      </c>
    </row>
    <row r="242" spans="1:5">
      <c r="A242" s="1">
        <v>1924</v>
      </c>
      <c r="B242" s="1">
        <v>16</v>
      </c>
      <c r="C242" s="1">
        <v>1035.5999999999999</v>
      </c>
      <c r="D242" s="1">
        <v>995.57</v>
      </c>
      <c r="E242" s="1">
        <v>2031.17</v>
      </c>
    </row>
    <row r="243" spans="1:5">
      <c r="A243" s="1">
        <v>1924</v>
      </c>
      <c r="B243" s="1">
        <v>17</v>
      </c>
      <c r="C243" s="1">
        <v>1147.28</v>
      </c>
      <c r="D243" s="1">
        <v>1077.83</v>
      </c>
      <c r="E243" s="1">
        <v>2225.11</v>
      </c>
    </row>
    <row r="244" spans="1:5">
      <c r="A244" s="1">
        <v>1924</v>
      </c>
      <c r="B244" s="1">
        <v>18</v>
      </c>
      <c r="C244" s="1">
        <v>1136.49</v>
      </c>
      <c r="D244" s="1">
        <v>1207.8699999999999</v>
      </c>
      <c r="E244" s="1">
        <v>2344.36</v>
      </c>
    </row>
    <row r="245" spans="1:5">
      <c r="A245" s="1">
        <v>1924</v>
      </c>
      <c r="B245" s="1">
        <v>19</v>
      </c>
      <c r="C245" s="1">
        <v>1168.2</v>
      </c>
      <c r="D245" s="1">
        <v>1330.66</v>
      </c>
      <c r="E245" s="1">
        <v>2498.86</v>
      </c>
    </row>
    <row r="246" spans="1:5">
      <c r="A246" s="1">
        <v>1924</v>
      </c>
      <c r="B246" s="1">
        <v>20</v>
      </c>
      <c r="C246" s="1">
        <v>1181.24</v>
      </c>
      <c r="D246" s="1">
        <v>1312.86</v>
      </c>
      <c r="E246" s="1">
        <v>2494.1</v>
      </c>
    </row>
    <row r="247" spans="1:5">
      <c r="A247" s="1">
        <v>1924</v>
      </c>
      <c r="B247" s="1">
        <v>21</v>
      </c>
      <c r="C247" s="1">
        <v>1255.81</v>
      </c>
      <c r="D247" s="1">
        <v>1334.93</v>
      </c>
      <c r="E247" s="1">
        <v>2590.7399999999998</v>
      </c>
    </row>
    <row r="248" spans="1:5">
      <c r="A248" s="1">
        <v>1924</v>
      </c>
      <c r="B248" s="1">
        <v>22</v>
      </c>
      <c r="C248" s="1">
        <v>1311.69</v>
      </c>
      <c r="D248" s="1">
        <v>1294.51</v>
      </c>
      <c r="E248" s="1">
        <v>2606.1999999999998</v>
      </c>
    </row>
    <row r="249" spans="1:5">
      <c r="A249" s="1">
        <v>1924</v>
      </c>
      <c r="B249" s="1">
        <v>23</v>
      </c>
      <c r="C249" s="1">
        <v>1320.88</v>
      </c>
      <c r="D249" s="1">
        <v>1351.58</v>
      </c>
      <c r="E249" s="1">
        <v>2672.46</v>
      </c>
    </row>
    <row r="250" spans="1:5">
      <c r="A250" s="1">
        <v>1924</v>
      </c>
      <c r="B250" s="1">
        <v>24</v>
      </c>
      <c r="C250" s="1">
        <v>1314.38</v>
      </c>
      <c r="D250" s="1">
        <v>1268.1400000000001</v>
      </c>
      <c r="E250" s="1">
        <v>2582.52</v>
      </c>
    </row>
    <row r="251" spans="1:5">
      <c r="A251" s="1">
        <v>1924</v>
      </c>
      <c r="B251" s="1">
        <v>25</v>
      </c>
      <c r="C251" s="1">
        <v>1301.42</v>
      </c>
      <c r="D251" s="1">
        <v>1149.4000000000001</v>
      </c>
      <c r="E251" s="1">
        <v>2450.8200000000002</v>
      </c>
    </row>
    <row r="252" spans="1:5">
      <c r="A252" s="1">
        <v>1924</v>
      </c>
      <c r="B252" s="1">
        <v>26</v>
      </c>
      <c r="C252" s="1">
        <v>1304.78</v>
      </c>
      <c r="D252" s="1">
        <v>1129.23</v>
      </c>
      <c r="E252" s="1">
        <v>2434.0100000000002</v>
      </c>
    </row>
    <row r="253" spans="1:5">
      <c r="A253" s="1">
        <v>1924</v>
      </c>
      <c r="B253" s="1">
        <v>27</v>
      </c>
      <c r="C253" s="1">
        <v>1388.66</v>
      </c>
      <c r="D253" s="1">
        <v>1224.83</v>
      </c>
      <c r="E253" s="1">
        <v>2613.4899999999998</v>
      </c>
    </row>
    <row r="254" spans="1:5">
      <c r="A254" s="1">
        <v>1924</v>
      </c>
      <c r="B254" s="1">
        <v>28</v>
      </c>
      <c r="C254" s="1">
        <v>1343.08</v>
      </c>
      <c r="D254" s="1">
        <v>1145.2</v>
      </c>
      <c r="E254" s="1">
        <v>2488.2800000000002</v>
      </c>
    </row>
    <row r="255" spans="1:5">
      <c r="A255" s="1">
        <v>1924</v>
      </c>
      <c r="B255" s="1">
        <v>29</v>
      </c>
      <c r="C255" s="1">
        <v>1318.04</v>
      </c>
      <c r="D255" s="1">
        <v>1171.33</v>
      </c>
      <c r="E255" s="1">
        <v>2489.37</v>
      </c>
    </row>
    <row r="256" spans="1:5">
      <c r="A256" s="1">
        <v>1924</v>
      </c>
      <c r="B256" s="1">
        <v>30</v>
      </c>
      <c r="C256" s="1">
        <v>1443.78</v>
      </c>
      <c r="D256" s="1">
        <v>1263.51</v>
      </c>
      <c r="E256" s="1">
        <v>2707.29</v>
      </c>
    </row>
    <row r="257" spans="1:5">
      <c r="A257" s="1">
        <v>1924</v>
      </c>
      <c r="B257" s="1">
        <v>31</v>
      </c>
      <c r="C257" s="1">
        <v>1373.38</v>
      </c>
      <c r="D257" s="1">
        <v>1175.78</v>
      </c>
      <c r="E257" s="1">
        <v>2549.16</v>
      </c>
    </row>
    <row r="258" spans="1:5">
      <c r="A258" s="1">
        <v>1924</v>
      </c>
      <c r="B258" s="1">
        <v>32</v>
      </c>
      <c r="C258" s="1">
        <v>1331.08</v>
      </c>
      <c r="D258" s="1">
        <v>1325.42</v>
      </c>
      <c r="E258" s="1">
        <v>2656.5</v>
      </c>
    </row>
    <row r="259" spans="1:5">
      <c r="A259" s="1">
        <v>1924</v>
      </c>
      <c r="B259" s="1">
        <v>33</v>
      </c>
      <c r="C259" s="1">
        <v>1349.91</v>
      </c>
      <c r="D259" s="1">
        <v>1300.44</v>
      </c>
      <c r="E259" s="1">
        <v>2650.35</v>
      </c>
    </row>
    <row r="260" spans="1:5">
      <c r="A260" s="1">
        <v>1924</v>
      </c>
      <c r="B260" s="1">
        <v>34</v>
      </c>
      <c r="C260" s="1">
        <v>1418.84</v>
      </c>
      <c r="D260" s="1">
        <v>1385.83</v>
      </c>
      <c r="E260" s="1">
        <v>2804.67</v>
      </c>
    </row>
    <row r="261" spans="1:5">
      <c r="A261" s="1">
        <v>1924</v>
      </c>
      <c r="B261" s="1">
        <v>35</v>
      </c>
      <c r="C261" s="1">
        <v>1434.83</v>
      </c>
      <c r="D261" s="1">
        <v>1503.89</v>
      </c>
      <c r="E261" s="1">
        <v>2938.72</v>
      </c>
    </row>
    <row r="262" spans="1:5">
      <c r="A262" s="1">
        <v>1924</v>
      </c>
      <c r="B262" s="1">
        <v>36</v>
      </c>
      <c r="C262" s="1">
        <v>1558.7</v>
      </c>
      <c r="D262" s="1">
        <v>1558.94</v>
      </c>
      <c r="E262" s="1">
        <v>3117.64</v>
      </c>
    </row>
    <row r="263" spans="1:5">
      <c r="A263" s="1">
        <v>1924</v>
      </c>
      <c r="B263" s="1">
        <v>37</v>
      </c>
      <c r="C263" s="1">
        <v>1552.39</v>
      </c>
      <c r="D263" s="1">
        <v>1580.3</v>
      </c>
      <c r="E263" s="1">
        <v>3132.69</v>
      </c>
    </row>
    <row r="264" spans="1:5">
      <c r="A264" s="1">
        <v>1924</v>
      </c>
      <c r="B264" s="1">
        <v>38</v>
      </c>
      <c r="C264" s="1">
        <v>1572.89</v>
      </c>
      <c r="D264" s="1">
        <v>1720.96</v>
      </c>
      <c r="E264" s="1">
        <v>3293.85</v>
      </c>
    </row>
    <row r="265" spans="1:5">
      <c r="A265" s="1">
        <v>1924</v>
      </c>
      <c r="B265" s="1">
        <v>39</v>
      </c>
      <c r="C265" s="1">
        <v>1708.2</v>
      </c>
      <c r="D265" s="1">
        <v>1897.91</v>
      </c>
      <c r="E265" s="1">
        <v>3606.11</v>
      </c>
    </row>
    <row r="266" spans="1:5">
      <c r="A266" s="1">
        <v>1924</v>
      </c>
      <c r="B266" s="1">
        <v>40</v>
      </c>
      <c r="C266" s="1">
        <v>1757</v>
      </c>
      <c r="D266" s="1">
        <v>1943.83</v>
      </c>
      <c r="E266" s="1">
        <v>3700.83</v>
      </c>
    </row>
    <row r="267" spans="1:5">
      <c r="A267" s="1">
        <v>1924</v>
      </c>
      <c r="B267" s="1">
        <v>41</v>
      </c>
      <c r="C267" s="1">
        <v>1719.9</v>
      </c>
      <c r="D267" s="1">
        <v>1832.36</v>
      </c>
      <c r="E267" s="1">
        <v>3552.26</v>
      </c>
    </row>
    <row r="268" spans="1:5">
      <c r="A268" s="1">
        <v>1924</v>
      </c>
      <c r="B268" s="1">
        <v>42</v>
      </c>
      <c r="C268" s="1">
        <v>1900.62</v>
      </c>
      <c r="D268" s="1">
        <v>2202.14</v>
      </c>
      <c r="E268" s="1">
        <v>4102.76</v>
      </c>
    </row>
    <row r="269" spans="1:5">
      <c r="A269" s="1">
        <v>1924</v>
      </c>
      <c r="B269" s="1">
        <v>43</v>
      </c>
      <c r="C269" s="1">
        <v>1897.09</v>
      </c>
      <c r="D269" s="1">
        <v>2181.19</v>
      </c>
      <c r="E269" s="1">
        <v>4078.28</v>
      </c>
    </row>
    <row r="270" spans="1:5">
      <c r="A270" s="1">
        <v>1924</v>
      </c>
      <c r="B270" s="1">
        <v>44</v>
      </c>
      <c r="C270" s="1">
        <v>2009.39</v>
      </c>
      <c r="D270" s="1">
        <v>2274.4899999999998</v>
      </c>
      <c r="E270" s="1">
        <v>4283.88</v>
      </c>
    </row>
    <row r="271" spans="1:5">
      <c r="A271" s="1">
        <v>1924</v>
      </c>
      <c r="B271" s="1">
        <v>45</v>
      </c>
      <c r="C271" s="1">
        <v>1971.7</v>
      </c>
      <c r="D271" s="1">
        <v>2429.2399999999998</v>
      </c>
      <c r="E271" s="1">
        <v>4400.9399999999996</v>
      </c>
    </row>
    <row r="272" spans="1:5">
      <c r="A272" s="1">
        <v>1924</v>
      </c>
      <c r="B272" s="1">
        <v>46</v>
      </c>
      <c r="C272" s="1">
        <v>2087.09</v>
      </c>
      <c r="D272" s="1">
        <v>2423.0500000000002</v>
      </c>
      <c r="E272" s="1">
        <v>4510.1400000000003</v>
      </c>
    </row>
    <row r="273" spans="1:5">
      <c r="A273" s="1">
        <v>1924</v>
      </c>
      <c r="B273" s="1">
        <v>47</v>
      </c>
      <c r="C273" s="1">
        <v>2268.85</v>
      </c>
      <c r="D273" s="1">
        <v>2708.15</v>
      </c>
      <c r="E273" s="1">
        <v>4977</v>
      </c>
    </row>
    <row r="274" spans="1:5">
      <c r="A274" s="1">
        <v>1924</v>
      </c>
      <c r="B274" s="1">
        <v>48</v>
      </c>
      <c r="C274" s="1">
        <v>2356.96</v>
      </c>
      <c r="D274" s="1">
        <v>2772.48</v>
      </c>
      <c r="E274" s="1">
        <v>5129.4399999999996</v>
      </c>
    </row>
    <row r="275" spans="1:5">
      <c r="A275" s="1">
        <v>1924</v>
      </c>
      <c r="B275" s="1">
        <v>49</v>
      </c>
      <c r="C275" s="1">
        <v>2479.4</v>
      </c>
      <c r="D275" s="1">
        <v>2941.08</v>
      </c>
      <c r="E275" s="1">
        <v>5420.48</v>
      </c>
    </row>
    <row r="276" spans="1:5">
      <c r="A276" s="1">
        <v>1924</v>
      </c>
      <c r="B276" s="1">
        <v>50</v>
      </c>
      <c r="C276" s="1">
        <v>2662.93</v>
      </c>
      <c r="D276" s="1">
        <v>3087.53</v>
      </c>
      <c r="E276" s="1">
        <v>5750.46</v>
      </c>
    </row>
    <row r="277" spans="1:5">
      <c r="A277" s="1">
        <v>1924</v>
      </c>
      <c r="B277" s="1">
        <v>51</v>
      </c>
      <c r="C277" s="1">
        <v>2534.5300000000002</v>
      </c>
      <c r="D277" s="1">
        <v>2953.23</v>
      </c>
      <c r="E277" s="1">
        <v>5487.76</v>
      </c>
    </row>
    <row r="278" spans="1:5">
      <c r="A278" s="1">
        <v>1924</v>
      </c>
      <c r="B278" s="1">
        <v>52</v>
      </c>
      <c r="C278" s="1">
        <v>2780.97</v>
      </c>
      <c r="D278" s="1">
        <v>3392.76</v>
      </c>
      <c r="E278" s="1">
        <v>6173.73</v>
      </c>
    </row>
    <row r="279" spans="1:5">
      <c r="A279" s="1">
        <v>1924</v>
      </c>
      <c r="B279" s="1">
        <v>53</v>
      </c>
      <c r="C279" s="1">
        <v>2787.23</v>
      </c>
      <c r="D279" s="1">
        <v>3373.13</v>
      </c>
      <c r="E279" s="1">
        <v>6160.36</v>
      </c>
    </row>
    <row r="280" spans="1:5">
      <c r="A280" s="1">
        <v>1924</v>
      </c>
      <c r="B280" s="1">
        <v>54</v>
      </c>
      <c r="C280" s="1">
        <v>3036.31</v>
      </c>
      <c r="D280" s="1">
        <v>3754.35</v>
      </c>
      <c r="E280" s="1">
        <v>6790.66</v>
      </c>
    </row>
    <row r="281" spans="1:5">
      <c r="A281" s="1">
        <v>1924</v>
      </c>
      <c r="B281" s="1">
        <v>55</v>
      </c>
      <c r="C281" s="1">
        <v>2838.65</v>
      </c>
      <c r="D281" s="1">
        <v>3380.3</v>
      </c>
      <c r="E281" s="1">
        <v>6218.95</v>
      </c>
    </row>
    <row r="282" spans="1:5">
      <c r="A282" s="1">
        <v>1924</v>
      </c>
      <c r="B282" s="1">
        <v>56</v>
      </c>
      <c r="C282" s="1">
        <v>3328.93</v>
      </c>
      <c r="D282" s="1">
        <v>3895.56</v>
      </c>
      <c r="E282" s="1">
        <v>7224.49</v>
      </c>
    </row>
    <row r="283" spans="1:5">
      <c r="A283" s="1">
        <v>1924</v>
      </c>
      <c r="B283" s="1">
        <v>57</v>
      </c>
      <c r="C283" s="1">
        <v>3159.61</v>
      </c>
      <c r="D283" s="1">
        <v>3864.01</v>
      </c>
      <c r="E283" s="1">
        <v>7023.62</v>
      </c>
    </row>
    <row r="284" spans="1:5">
      <c r="A284" s="1">
        <v>1924</v>
      </c>
      <c r="B284" s="1">
        <v>58</v>
      </c>
      <c r="C284" s="1">
        <v>3479.67</v>
      </c>
      <c r="D284" s="1">
        <v>4162.6400000000003</v>
      </c>
      <c r="E284" s="1">
        <v>7642.31</v>
      </c>
    </row>
    <row r="285" spans="1:5">
      <c r="A285" s="1">
        <v>1924</v>
      </c>
      <c r="B285" s="1">
        <v>59</v>
      </c>
      <c r="C285" s="1">
        <v>3540.14</v>
      </c>
      <c r="D285" s="1">
        <v>4311.4799999999996</v>
      </c>
      <c r="E285" s="1">
        <v>7851.62</v>
      </c>
    </row>
    <row r="286" spans="1:5">
      <c r="A286" s="1">
        <v>1924</v>
      </c>
      <c r="B286" s="1">
        <v>60</v>
      </c>
      <c r="C286" s="1">
        <v>3877.65</v>
      </c>
      <c r="D286" s="1">
        <v>4581.7299999999996</v>
      </c>
      <c r="E286" s="1">
        <v>8459.3799999999992</v>
      </c>
    </row>
    <row r="287" spans="1:5">
      <c r="A287" s="1">
        <v>1924</v>
      </c>
      <c r="B287" s="1">
        <v>61</v>
      </c>
      <c r="C287" s="1">
        <v>3630.96</v>
      </c>
      <c r="D287" s="1">
        <v>4302.42</v>
      </c>
      <c r="E287" s="1">
        <v>7933.38</v>
      </c>
    </row>
    <row r="288" spans="1:5">
      <c r="A288" s="1">
        <v>1924</v>
      </c>
      <c r="B288" s="1">
        <v>62</v>
      </c>
      <c r="C288" s="1">
        <v>4143.74</v>
      </c>
      <c r="D288" s="1">
        <v>4736.75</v>
      </c>
      <c r="E288" s="1">
        <v>8880.49</v>
      </c>
    </row>
    <row r="289" spans="1:5">
      <c r="A289" s="1">
        <v>1924</v>
      </c>
      <c r="B289" s="1">
        <v>63</v>
      </c>
      <c r="C289" s="1">
        <v>4360.97</v>
      </c>
      <c r="D289" s="1">
        <v>5028.72</v>
      </c>
      <c r="E289" s="1">
        <v>9389.69</v>
      </c>
    </row>
    <row r="290" spans="1:5">
      <c r="A290" s="1">
        <v>1924</v>
      </c>
      <c r="B290" s="1">
        <v>64</v>
      </c>
      <c r="C290" s="1">
        <v>4578.68</v>
      </c>
      <c r="D290" s="1">
        <v>5272.38</v>
      </c>
      <c r="E290" s="1">
        <v>9851.06</v>
      </c>
    </row>
    <row r="291" spans="1:5">
      <c r="A291" s="1">
        <v>1924</v>
      </c>
      <c r="B291" s="1">
        <v>65</v>
      </c>
      <c r="C291" s="1">
        <v>4684.63</v>
      </c>
      <c r="D291" s="1">
        <v>5268.71</v>
      </c>
      <c r="E291" s="1">
        <v>9953.34</v>
      </c>
    </row>
    <row r="292" spans="1:5">
      <c r="A292" s="1">
        <v>1924</v>
      </c>
      <c r="B292" s="1">
        <v>66</v>
      </c>
      <c r="C292" s="1">
        <v>4536.01</v>
      </c>
      <c r="D292" s="1">
        <v>4855.8900000000003</v>
      </c>
      <c r="E292" s="1">
        <v>9391.9</v>
      </c>
    </row>
    <row r="293" spans="1:5">
      <c r="A293" s="1">
        <v>1924</v>
      </c>
      <c r="B293" s="1">
        <v>67</v>
      </c>
      <c r="C293" s="1">
        <v>4667.59</v>
      </c>
      <c r="D293" s="1">
        <v>5370.93</v>
      </c>
      <c r="E293" s="1">
        <v>10038.52</v>
      </c>
    </row>
    <row r="294" spans="1:5">
      <c r="A294" s="1">
        <v>1924</v>
      </c>
      <c r="B294" s="1">
        <v>68</v>
      </c>
      <c r="C294" s="1">
        <v>5242.3900000000003</v>
      </c>
      <c r="D294" s="1">
        <v>5747.84</v>
      </c>
      <c r="E294" s="1">
        <v>10990.23</v>
      </c>
    </row>
    <row r="295" spans="1:5">
      <c r="A295" s="1">
        <v>1924</v>
      </c>
      <c r="B295" s="1">
        <v>69</v>
      </c>
      <c r="C295" s="1">
        <v>5378.39</v>
      </c>
      <c r="D295" s="1">
        <v>5735.64</v>
      </c>
      <c r="E295" s="1">
        <v>11114.03</v>
      </c>
    </row>
    <row r="296" spans="1:5">
      <c r="A296" s="1">
        <v>1924</v>
      </c>
      <c r="B296" s="1">
        <v>70</v>
      </c>
      <c r="C296" s="1">
        <v>5642.24</v>
      </c>
      <c r="D296" s="1">
        <v>5652.91</v>
      </c>
      <c r="E296" s="1">
        <v>11295.15</v>
      </c>
    </row>
    <row r="297" spans="1:5">
      <c r="A297" s="1">
        <v>1924</v>
      </c>
      <c r="B297" s="1">
        <v>71</v>
      </c>
      <c r="C297" s="1">
        <v>5411.47</v>
      </c>
      <c r="D297" s="1">
        <v>5305.1</v>
      </c>
      <c r="E297" s="1">
        <v>10716.57</v>
      </c>
    </row>
    <row r="298" spans="1:5">
      <c r="A298" s="1">
        <v>1924</v>
      </c>
      <c r="B298" s="1">
        <v>72</v>
      </c>
      <c r="C298" s="1">
        <v>6151.77</v>
      </c>
      <c r="D298" s="1">
        <v>5821.86</v>
      </c>
      <c r="E298" s="1">
        <v>11973.63</v>
      </c>
    </row>
    <row r="299" spans="1:5">
      <c r="A299" s="1">
        <v>1924</v>
      </c>
      <c r="B299" s="1">
        <v>73</v>
      </c>
      <c r="C299" s="1">
        <v>6275.09</v>
      </c>
      <c r="D299" s="1">
        <v>5753.14</v>
      </c>
      <c r="E299" s="1">
        <v>12028.23</v>
      </c>
    </row>
    <row r="300" spans="1:5">
      <c r="A300" s="1">
        <v>1924</v>
      </c>
      <c r="B300" s="1">
        <v>74</v>
      </c>
      <c r="C300" s="1">
        <v>6139.44</v>
      </c>
      <c r="D300" s="1">
        <v>5580.99</v>
      </c>
      <c r="E300" s="1">
        <v>11720.43</v>
      </c>
    </row>
    <row r="301" spans="1:5">
      <c r="A301" s="1">
        <v>1924</v>
      </c>
      <c r="B301" s="1">
        <v>75</v>
      </c>
      <c r="C301" s="1">
        <v>6055.13</v>
      </c>
      <c r="D301" s="1">
        <v>5161.17</v>
      </c>
      <c r="E301" s="1">
        <v>11216.3</v>
      </c>
    </row>
    <row r="302" spans="1:5">
      <c r="A302" s="1">
        <v>1924</v>
      </c>
      <c r="B302" s="1">
        <v>76</v>
      </c>
      <c r="C302" s="1">
        <v>5773.45</v>
      </c>
      <c r="D302" s="1">
        <v>4807.93</v>
      </c>
      <c r="E302" s="1">
        <v>10581.38</v>
      </c>
    </row>
    <row r="303" spans="1:5">
      <c r="A303" s="1">
        <v>1924</v>
      </c>
      <c r="B303" s="1">
        <v>77</v>
      </c>
      <c r="C303" s="1">
        <v>5497.68</v>
      </c>
      <c r="D303" s="1">
        <v>4499.03</v>
      </c>
      <c r="E303" s="1">
        <v>9996.7099999999991</v>
      </c>
    </row>
    <row r="304" spans="1:5">
      <c r="A304" s="1">
        <v>1924</v>
      </c>
      <c r="B304" s="1">
        <v>78</v>
      </c>
      <c r="C304" s="1">
        <v>5642.84</v>
      </c>
      <c r="D304" s="1">
        <v>4491.51</v>
      </c>
      <c r="E304" s="1">
        <v>10134.35</v>
      </c>
    </row>
    <row r="305" spans="1:5">
      <c r="A305" s="1">
        <v>1924</v>
      </c>
      <c r="B305" s="1">
        <v>79</v>
      </c>
      <c r="C305" s="1">
        <v>5343.92</v>
      </c>
      <c r="D305" s="1">
        <v>4126.34</v>
      </c>
      <c r="E305" s="1">
        <v>9470.26</v>
      </c>
    </row>
    <row r="306" spans="1:5">
      <c r="A306" s="1">
        <v>1924</v>
      </c>
      <c r="B306" s="1">
        <v>80</v>
      </c>
      <c r="C306" s="1">
        <v>5130.45</v>
      </c>
      <c r="D306" s="1">
        <v>3797.72</v>
      </c>
      <c r="E306" s="1">
        <v>8928.17</v>
      </c>
    </row>
    <row r="307" spans="1:5">
      <c r="A307" s="1">
        <v>1924</v>
      </c>
      <c r="B307" s="1">
        <v>81</v>
      </c>
      <c r="C307" s="1">
        <v>4387.4799999999996</v>
      </c>
      <c r="D307" s="1">
        <v>3282.33</v>
      </c>
      <c r="E307" s="1">
        <v>7669.81</v>
      </c>
    </row>
    <row r="308" spans="1:5">
      <c r="A308" s="1">
        <v>1924</v>
      </c>
      <c r="B308" s="1">
        <v>82</v>
      </c>
      <c r="C308" s="1">
        <v>4341.5600000000004</v>
      </c>
      <c r="D308" s="1">
        <v>3165.37</v>
      </c>
      <c r="E308" s="1">
        <v>7506.93</v>
      </c>
    </row>
    <row r="309" spans="1:5">
      <c r="A309" s="1">
        <v>1924</v>
      </c>
      <c r="B309" s="1">
        <v>83</v>
      </c>
      <c r="C309" s="1">
        <v>4157.68</v>
      </c>
      <c r="D309" s="1">
        <v>2871.85</v>
      </c>
      <c r="E309" s="1">
        <v>7029.53</v>
      </c>
    </row>
    <row r="310" spans="1:5">
      <c r="A310" s="1">
        <v>1924</v>
      </c>
      <c r="B310" s="1">
        <v>84</v>
      </c>
      <c r="C310" s="1">
        <v>3927.83</v>
      </c>
      <c r="D310" s="1">
        <v>2500.7399999999998</v>
      </c>
      <c r="E310" s="1">
        <v>6428.57</v>
      </c>
    </row>
    <row r="311" spans="1:5">
      <c r="A311" s="1">
        <v>1924</v>
      </c>
      <c r="B311" s="1">
        <v>85</v>
      </c>
      <c r="C311" s="1">
        <v>3161.65</v>
      </c>
      <c r="D311" s="1">
        <v>1972.38</v>
      </c>
      <c r="E311" s="1">
        <v>5134.03</v>
      </c>
    </row>
    <row r="312" spans="1:5">
      <c r="A312" s="1">
        <v>1924</v>
      </c>
      <c r="B312" s="1">
        <v>86</v>
      </c>
      <c r="C312" s="1">
        <v>2680.59</v>
      </c>
      <c r="D312" s="1">
        <v>1620.05</v>
      </c>
      <c r="E312" s="1">
        <v>4300.6400000000003</v>
      </c>
    </row>
    <row r="313" spans="1:5">
      <c r="A313" s="1">
        <v>1924</v>
      </c>
      <c r="B313" s="1">
        <v>87</v>
      </c>
      <c r="C313" s="1">
        <v>2263.25</v>
      </c>
      <c r="D313" s="1">
        <v>1301.05</v>
      </c>
      <c r="E313" s="1">
        <v>3564.3</v>
      </c>
    </row>
    <row r="314" spans="1:5">
      <c r="A314" s="1">
        <v>1924</v>
      </c>
      <c r="B314" s="1">
        <v>88</v>
      </c>
      <c r="C314" s="1">
        <v>1749.68</v>
      </c>
      <c r="D314" s="1">
        <v>1056.4100000000001</v>
      </c>
      <c r="E314" s="1">
        <v>2806.09</v>
      </c>
    </row>
    <row r="315" spans="1:5">
      <c r="A315" s="1">
        <v>1924</v>
      </c>
      <c r="B315" s="1">
        <v>89</v>
      </c>
      <c r="C315" s="1">
        <v>1529.83</v>
      </c>
      <c r="D315" s="1">
        <v>778.1</v>
      </c>
      <c r="E315" s="1">
        <v>2307.9299999999998</v>
      </c>
    </row>
    <row r="316" spans="1:5">
      <c r="A316" s="1">
        <v>1924</v>
      </c>
      <c r="B316" s="1">
        <v>90</v>
      </c>
      <c r="C316" s="1">
        <v>1254.3699999999999</v>
      </c>
      <c r="D316" s="1">
        <v>571.41</v>
      </c>
      <c r="E316" s="1">
        <v>1825.78</v>
      </c>
    </row>
    <row r="317" spans="1:5">
      <c r="A317" s="1">
        <v>1924</v>
      </c>
      <c r="B317" s="1">
        <v>91</v>
      </c>
      <c r="C317" s="1">
        <v>930.88</v>
      </c>
      <c r="D317" s="1">
        <v>445.48</v>
      </c>
      <c r="E317" s="1">
        <v>1376.36</v>
      </c>
    </row>
    <row r="318" spans="1:5">
      <c r="A318" s="1">
        <v>1924</v>
      </c>
      <c r="B318" s="1">
        <v>92</v>
      </c>
      <c r="C318" s="1">
        <v>690.99</v>
      </c>
      <c r="D318" s="1">
        <v>304.56</v>
      </c>
      <c r="E318" s="1">
        <v>995.55</v>
      </c>
    </row>
    <row r="319" spans="1:5">
      <c r="A319" s="1">
        <v>1924</v>
      </c>
      <c r="B319" s="1">
        <v>93</v>
      </c>
      <c r="C319" s="1">
        <v>537.71</v>
      </c>
      <c r="D319" s="1">
        <v>222.7</v>
      </c>
      <c r="E319" s="1">
        <v>760.41</v>
      </c>
    </row>
    <row r="320" spans="1:5">
      <c r="A320" s="1">
        <v>1924</v>
      </c>
      <c r="B320" s="1">
        <v>94</v>
      </c>
      <c r="C320" s="1">
        <v>437.04</v>
      </c>
      <c r="D320" s="1">
        <v>148.85</v>
      </c>
      <c r="E320" s="1">
        <v>585.89</v>
      </c>
    </row>
    <row r="321" spans="1:5">
      <c r="A321" s="1">
        <v>1924</v>
      </c>
      <c r="B321" s="1">
        <v>95</v>
      </c>
      <c r="C321" s="1">
        <v>276.85000000000002</v>
      </c>
      <c r="D321" s="1">
        <v>113.36</v>
      </c>
      <c r="E321" s="1">
        <v>390.21</v>
      </c>
    </row>
    <row r="322" spans="1:5">
      <c r="A322" s="1">
        <v>1924</v>
      </c>
      <c r="B322" s="1">
        <v>96</v>
      </c>
      <c r="C322" s="1">
        <v>205.06</v>
      </c>
      <c r="D322" s="1">
        <v>74.010000000000005</v>
      </c>
      <c r="E322" s="1">
        <v>279.07</v>
      </c>
    </row>
    <row r="323" spans="1:5">
      <c r="A323" s="1">
        <v>1924</v>
      </c>
      <c r="B323" s="1">
        <v>97</v>
      </c>
      <c r="C323" s="1">
        <v>139.44</v>
      </c>
      <c r="D323" s="1">
        <v>50.2</v>
      </c>
      <c r="E323" s="1">
        <v>189.64</v>
      </c>
    </row>
    <row r="324" spans="1:5">
      <c r="A324" s="1">
        <v>1924</v>
      </c>
      <c r="B324" s="1">
        <v>98</v>
      </c>
      <c r="C324" s="1">
        <v>87.2</v>
      </c>
      <c r="D324" s="1">
        <v>36.29</v>
      </c>
      <c r="E324" s="1">
        <v>123.49</v>
      </c>
    </row>
    <row r="325" spans="1:5">
      <c r="A325" s="1">
        <v>1924</v>
      </c>
      <c r="B325" s="1">
        <v>99</v>
      </c>
      <c r="C325" s="1">
        <v>55.81</v>
      </c>
      <c r="D325" s="1">
        <v>17.36</v>
      </c>
      <c r="E325" s="1">
        <v>73.17</v>
      </c>
    </row>
    <row r="326" spans="1:5">
      <c r="A326" s="1">
        <v>1924</v>
      </c>
      <c r="B326" s="1">
        <v>100</v>
      </c>
      <c r="C326" s="1">
        <v>33.11</v>
      </c>
      <c r="D326" s="1">
        <v>13.72</v>
      </c>
      <c r="E326" s="1">
        <v>46.83</v>
      </c>
    </row>
    <row r="327" spans="1:5">
      <c r="A327" s="1">
        <v>1924</v>
      </c>
      <c r="B327" s="1">
        <v>101</v>
      </c>
      <c r="C327" s="1">
        <v>18.63</v>
      </c>
      <c r="D327" s="1">
        <v>2.12</v>
      </c>
      <c r="E327" s="1">
        <v>20.75</v>
      </c>
    </row>
    <row r="328" spans="1:5">
      <c r="A328" s="1">
        <v>1924</v>
      </c>
      <c r="B328" s="1">
        <v>102</v>
      </c>
      <c r="C328" s="1">
        <v>16.13</v>
      </c>
      <c r="D328" s="1">
        <v>4.71</v>
      </c>
      <c r="E328" s="1">
        <v>20.84</v>
      </c>
    </row>
    <row r="329" spans="1:5">
      <c r="A329" s="1">
        <v>1924</v>
      </c>
      <c r="B329" s="1">
        <v>103</v>
      </c>
      <c r="C329" s="1">
        <v>7.7</v>
      </c>
      <c r="D329" s="1">
        <v>2.25</v>
      </c>
      <c r="E329" s="1">
        <v>9.9499999999999993</v>
      </c>
    </row>
    <row r="330" spans="1:5">
      <c r="A330" s="1">
        <v>1924</v>
      </c>
      <c r="B330" s="1">
        <v>104</v>
      </c>
      <c r="C330" s="1">
        <v>5.74</v>
      </c>
      <c r="D330" s="1">
        <v>2</v>
      </c>
      <c r="E330" s="1">
        <v>7.74</v>
      </c>
    </row>
    <row r="331" spans="1:5">
      <c r="A331" s="1">
        <v>1924</v>
      </c>
      <c r="B331" s="1">
        <v>105</v>
      </c>
      <c r="C331" s="1">
        <v>3.34</v>
      </c>
      <c r="D331" s="1">
        <v>0</v>
      </c>
      <c r="E331" s="1">
        <v>3.34</v>
      </c>
    </row>
    <row r="332" spans="1:5">
      <c r="A332" s="1">
        <v>1924</v>
      </c>
      <c r="B332" s="1">
        <v>106</v>
      </c>
      <c r="C332" s="1">
        <v>3</v>
      </c>
      <c r="D332" s="1">
        <v>1</v>
      </c>
      <c r="E332" s="1">
        <v>4</v>
      </c>
    </row>
    <row r="333" spans="1:5">
      <c r="A333" s="1">
        <v>1924</v>
      </c>
      <c r="B333" s="1">
        <v>107</v>
      </c>
      <c r="C333" s="1">
        <v>2</v>
      </c>
      <c r="D333" s="1">
        <v>0</v>
      </c>
      <c r="E333" s="1">
        <v>2</v>
      </c>
    </row>
    <row r="334" spans="1:5">
      <c r="A334" s="1">
        <v>1924</v>
      </c>
      <c r="B334" s="1">
        <v>108</v>
      </c>
      <c r="C334" s="1">
        <v>0</v>
      </c>
      <c r="D334" s="1">
        <v>0</v>
      </c>
      <c r="E334" s="1">
        <v>0</v>
      </c>
    </row>
    <row r="335" spans="1:5">
      <c r="A335" s="1">
        <v>1924</v>
      </c>
      <c r="B335" s="1">
        <v>109</v>
      </c>
      <c r="C335" s="1">
        <v>0</v>
      </c>
      <c r="D335" s="1">
        <v>0</v>
      </c>
      <c r="E335" s="1">
        <v>0</v>
      </c>
    </row>
    <row r="336" spans="1:5">
      <c r="A336" s="1">
        <v>1924</v>
      </c>
      <c r="B336" s="1" t="s">
        <v>121</v>
      </c>
      <c r="C336" s="1">
        <v>0</v>
      </c>
      <c r="D336" s="1">
        <v>0</v>
      </c>
      <c r="E336" s="1">
        <v>0</v>
      </c>
    </row>
    <row r="337" spans="1:5">
      <c r="A337" s="1">
        <v>1925</v>
      </c>
      <c r="B337" s="1">
        <v>0</v>
      </c>
      <c r="C337" s="1">
        <v>27726</v>
      </c>
      <c r="D337" s="1">
        <v>37411.33</v>
      </c>
      <c r="E337" s="1">
        <v>65137.33</v>
      </c>
    </row>
    <row r="338" spans="1:5">
      <c r="A338" s="1">
        <v>1925</v>
      </c>
      <c r="B338" s="1">
        <v>1</v>
      </c>
      <c r="C338" s="1">
        <v>8439</v>
      </c>
      <c r="D338" s="1">
        <v>9540.08</v>
      </c>
      <c r="E338" s="1">
        <v>17979.080000000002</v>
      </c>
    </row>
    <row r="339" spans="1:5">
      <c r="A339" s="1">
        <v>1925</v>
      </c>
      <c r="B339" s="1">
        <v>2</v>
      </c>
      <c r="C339" s="1">
        <v>3572</v>
      </c>
      <c r="D339" s="1">
        <v>3826.03</v>
      </c>
      <c r="E339" s="1">
        <v>7398.03</v>
      </c>
    </row>
    <row r="340" spans="1:5">
      <c r="A340" s="1">
        <v>1925</v>
      </c>
      <c r="B340" s="1">
        <v>3</v>
      </c>
      <c r="C340" s="1">
        <v>2359</v>
      </c>
      <c r="D340" s="1">
        <v>2501.02</v>
      </c>
      <c r="E340" s="1">
        <v>4860.0200000000004</v>
      </c>
    </row>
    <row r="341" spans="1:5">
      <c r="A341" s="1">
        <v>1925</v>
      </c>
      <c r="B341" s="1">
        <v>4</v>
      </c>
      <c r="C341" s="1">
        <v>1749</v>
      </c>
      <c r="D341" s="1">
        <v>1941.01</v>
      </c>
      <c r="E341" s="1">
        <v>3690.01</v>
      </c>
    </row>
    <row r="342" spans="1:5">
      <c r="A342" s="1">
        <v>1925</v>
      </c>
      <c r="B342" s="1">
        <v>5</v>
      </c>
      <c r="C342" s="1">
        <v>1593.53</v>
      </c>
      <c r="D342" s="1">
        <v>1671.18</v>
      </c>
      <c r="E342" s="1">
        <v>3264.71</v>
      </c>
    </row>
    <row r="343" spans="1:5">
      <c r="A343" s="1">
        <v>1925</v>
      </c>
      <c r="B343" s="1">
        <v>6</v>
      </c>
      <c r="C343" s="1">
        <v>843.12</v>
      </c>
      <c r="D343" s="1">
        <v>975.45</v>
      </c>
      <c r="E343" s="1">
        <v>1818.57</v>
      </c>
    </row>
    <row r="344" spans="1:5">
      <c r="A344" s="1">
        <v>1925</v>
      </c>
      <c r="B344" s="1">
        <v>7</v>
      </c>
      <c r="C344" s="1">
        <v>687.45</v>
      </c>
      <c r="D344" s="1">
        <v>736.18</v>
      </c>
      <c r="E344" s="1">
        <v>1423.63</v>
      </c>
    </row>
    <row r="345" spans="1:5">
      <c r="A345" s="1">
        <v>1925</v>
      </c>
      <c r="B345" s="1">
        <v>8</v>
      </c>
      <c r="C345" s="1">
        <v>642.53</v>
      </c>
      <c r="D345" s="1">
        <v>729.33</v>
      </c>
      <c r="E345" s="1">
        <v>1371.86</v>
      </c>
    </row>
    <row r="346" spans="1:5">
      <c r="A346" s="1">
        <v>1925</v>
      </c>
      <c r="B346" s="1">
        <v>9</v>
      </c>
      <c r="C346" s="1">
        <v>642.36</v>
      </c>
      <c r="D346" s="1">
        <v>669.91</v>
      </c>
      <c r="E346" s="1">
        <v>1312.27</v>
      </c>
    </row>
    <row r="347" spans="1:5">
      <c r="A347" s="1">
        <v>1925</v>
      </c>
      <c r="B347" s="1">
        <v>10</v>
      </c>
      <c r="C347" s="1">
        <v>655.43</v>
      </c>
      <c r="D347" s="1">
        <v>664.2</v>
      </c>
      <c r="E347" s="1">
        <v>1319.63</v>
      </c>
    </row>
    <row r="348" spans="1:5">
      <c r="A348" s="1">
        <v>1925</v>
      </c>
      <c r="B348" s="1">
        <v>11</v>
      </c>
      <c r="C348" s="1">
        <v>615.66</v>
      </c>
      <c r="D348" s="1">
        <v>672.21</v>
      </c>
      <c r="E348" s="1">
        <v>1287.8699999999999</v>
      </c>
    </row>
    <row r="349" spans="1:5">
      <c r="A349" s="1">
        <v>1925</v>
      </c>
      <c r="B349" s="1">
        <v>12</v>
      </c>
      <c r="C349" s="1">
        <v>694.55</v>
      </c>
      <c r="D349" s="1">
        <v>675.21</v>
      </c>
      <c r="E349" s="1">
        <v>1369.76</v>
      </c>
    </row>
    <row r="350" spans="1:5">
      <c r="A350" s="1">
        <v>1925</v>
      </c>
      <c r="B350" s="1">
        <v>13</v>
      </c>
      <c r="C350" s="1">
        <v>699.09</v>
      </c>
      <c r="D350" s="1">
        <v>718.2</v>
      </c>
      <c r="E350" s="1">
        <v>1417.29</v>
      </c>
    </row>
    <row r="351" spans="1:5">
      <c r="A351" s="1">
        <v>1925</v>
      </c>
      <c r="B351" s="1">
        <v>14</v>
      </c>
      <c r="C351" s="1">
        <v>860.29</v>
      </c>
      <c r="D351" s="1">
        <v>809.2</v>
      </c>
      <c r="E351" s="1">
        <v>1669.49</v>
      </c>
    </row>
    <row r="352" spans="1:5">
      <c r="A352" s="1">
        <v>1925</v>
      </c>
      <c r="B352" s="1">
        <v>15</v>
      </c>
      <c r="C352" s="1">
        <v>959.93</v>
      </c>
      <c r="D352" s="1">
        <v>928.92</v>
      </c>
      <c r="E352" s="1">
        <v>1888.85</v>
      </c>
    </row>
    <row r="353" spans="1:5">
      <c r="A353" s="1">
        <v>1925</v>
      </c>
      <c r="B353" s="1">
        <v>16</v>
      </c>
      <c r="C353" s="1">
        <v>1017.17</v>
      </c>
      <c r="D353" s="1">
        <v>1031.3399999999999</v>
      </c>
      <c r="E353" s="1">
        <v>2048.5100000000002</v>
      </c>
    </row>
    <row r="354" spans="1:5">
      <c r="A354" s="1">
        <v>1925</v>
      </c>
      <c r="B354" s="1">
        <v>17</v>
      </c>
      <c r="C354" s="1">
        <v>1143.8</v>
      </c>
      <c r="D354" s="1">
        <v>1119.18</v>
      </c>
      <c r="E354" s="1">
        <v>2262.98</v>
      </c>
    </row>
    <row r="355" spans="1:5">
      <c r="A355" s="1">
        <v>1925</v>
      </c>
      <c r="B355" s="1">
        <v>18</v>
      </c>
      <c r="C355" s="1">
        <v>1146.8399999999999</v>
      </c>
      <c r="D355" s="1">
        <v>1212.45</v>
      </c>
      <c r="E355" s="1">
        <v>2359.29</v>
      </c>
    </row>
    <row r="356" spans="1:5">
      <c r="A356" s="1">
        <v>1925</v>
      </c>
      <c r="B356" s="1">
        <v>19</v>
      </c>
      <c r="C356" s="1">
        <v>1196.26</v>
      </c>
      <c r="D356" s="1">
        <v>1313.15</v>
      </c>
      <c r="E356" s="1">
        <v>2509.41</v>
      </c>
    </row>
    <row r="357" spans="1:5">
      <c r="A357" s="1">
        <v>1925</v>
      </c>
      <c r="B357" s="1">
        <v>20</v>
      </c>
      <c r="C357" s="1">
        <v>1228.9100000000001</v>
      </c>
      <c r="D357" s="1">
        <v>1343.22</v>
      </c>
      <c r="E357" s="1">
        <v>2572.13</v>
      </c>
    </row>
    <row r="358" spans="1:5">
      <c r="A358" s="1">
        <v>1925</v>
      </c>
      <c r="B358" s="1">
        <v>21</v>
      </c>
      <c r="C358" s="1">
        <v>1242.0899999999999</v>
      </c>
      <c r="D358" s="1">
        <v>1301.3800000000001</v>
      </c>
      <c r="E358" s="1">
        <v>2543.4699999999998</v>
      </c>
    </row>
    <row r="359" spans="1:5">
      <c r="A359" s="1">
        <v>1925</v>
      </c>
      <c r="B359" s="1">
        <v>22</v>
      </c>
      <c r="C359" s="1">
        <v>1270.6400000000001</v>
      </c>
      <c r="D359" s="1">
        <v>1271.58</v>
      </c>
      <c r="E359" s="1">
        <v>2542.2199999999998</v>
      </c>
    </row>
    <row r="360" spans="1:5">
      <c r="A360" s="1">
        <v>1925</v>
      </c>
      <c r="B360" s="1">
        <v>23</v>
      </c>
      <c r="C360" s="1">
        <v>1302.55</v>
      </c>
      <c r="D360" s="1">
        <v>1238.8</v>
      </c>
      <c r="E360" s="1">
        <v>2541.35</v>
      </c>
    </row>
    <row r="361" spans="1:5">
      <c r="A361" s="1">
        <v>1925</v>
      </c>
      <c r="B361" s="1">
        <v>24</v>
      </c>
      <c r="C361" s="1">
        <v>1326.83</v>
      </c>
      <c r="D361" s="1">
        <v>1258.07</v>
      </c>
      <c r="E361" s="1">
        <v>2584.9</v>
      </c>
    </row>
    <row r="362" spans="1:5">
      <c r="A362" s="1">
        <v>1925</v>
      </c>
      <c r="B362" s="1">
        <v>25</v>
      </c>
      <c r="C362" s="1">
        <v>1344.6</v>
      </c>
      <c r="D362" s="1">
        <v>1197.0999999999999</v>
      </c>
      <c r="E362" s="1">
        <v>2541.6999999999998</v>
      </c>
    </row>
    <row r="363" spans="1:5">
      <c r="A363" s="1">
        <v>1925</v>
      </c>
      <c r="B363" s="1">
        <v>26</v>
      </c>
      <c r="C363" s="1">
        <v>1342.27</v>
      </c>
      <c r="D363" s="1">
        <v>1177.92</v>
      </c>
      <c r="E363" s="1">
        <v>2520.19</v>
      </c>
    </row>
    <row r="364" spans="1:5">
      <c r="A364" s="1">
        <v>1925</v>
      </c>
      <c r="B364" s="1">
        <v>27</v>
      </c>
      <c r="C364" s="1">
        <v>1322.98</v>
      </c>
      <c r="D364" s="1">
        <v>1176.28</v>
      </c>
      <c r="E364" s="1">
        <v>2499.2600000000002</v>
      </c>
    </row>
    <row r="365" spans="1:5">
      <c r="A365" s="1">
        <v>1925</v>
      </c>
      <c r="B365" s="1">
        <v>28</v>
      </c>
      <c r="C365" s="1">
        <v>1355.71</v>
      </c>
      <c r="D365" s="1">
        <v>1164.1500000000001</v>
      </c>
      <c r="E365" s="1">
        <v>2519.86</v>
      </c>
    </row>
    <row r="366" spans="1:5">
      <c r="A366" s="1">
        <v>1925</v>
      </c>
      <c r="B366" s="1">
        <v>29</v>
      </c>
      <c r="C366" s="1">
        <v>1260.46</v>
      </c>
      <c r="D366" s="1">
        <v>1205.57</v>
      </c>
      <c r="E366" s="1">
        <v>2466.0300000000002</v>
      </c>
    </row>
    <row r="367" spans="1:5">
      <c r="A367" s="1">
        <v>1925</v>
      </c>
      <c r="B367" s="1">
        <v>30</v>
      </c>
      <c r="C367" s="1">
        <v>1334.84</v>
      </c>
      <c r="D367" s="1">
        <v>1154.6199999999999</v>
      </c>
      <c r="E367" s="1">
        <v>2489.46</v>
      </c>
    </row>
    <row r="368" spans="1:5">
      <c r="A368" s="1">
        <v>1925</v>
      </c>
      <c r="B368" s="1">
        <v>31</v>
      </c>
      <c r="C368" s="1">
        <v>1223.22</v>
      </c>
      <c r="D368" s="1">
        <v>1199.68</v>
      </c>
      <c r="E368" s="1">
        <v>2422.9</v>
      </c>
    </row>
    <row r="369" spans="1:5">
      <c r="A369" s="1">
        <v>1925</v>
      </c>
      <c r="B369" s="1">
        <v>32</v>
      </c>
      <c r="C369" s="1">
        <v>1443.2</v>
      </c>
      <c r="D369" s="1">
        <v>1277.8800000000001</v>
      </c>
      <c r="E369" s="1">
        <v>2721.08</v>
      </c>
    </row>
    <row r="370" spans="1:5">
      <c r="A370" s="1">
        <v>1925</v>
      </c>
      <c r="B370" s="1">
        <v>33</v>
      </c>
      <c r="C370" s="1">
        <v>1282.78</v>
      </c>
      <c r="D370" s="1">
        <v>1233.2</v>
      </c>
      <c r="E370" s="1">
        <v>2515.98</v>
      </c>
    </row>
    <row r="371" spans="1:5">
      <c r="A371" s="1">
        <v>1925</v>
      </c>
      <c r="B371" s="1">
        <v>34</v>
      </c>
      <c r="C371" s="1">
        <v>1358.96</v>
      </c>
      <c r="D371" s="1">
        <v>1354.65</v>
      </c>
      <c r="E371" s="1">
        <v>2713.61</v>
      </c>
    </row>
    <row r="372" spans="1:5">
      <c r="A372" s="1">
        <v>1925</v>
      </c>
      <c r="B372" s="1">
        <v>35</v>
      </c>
      <c r="C372" s="1">
        <v>1381.96</v>
      </c>
      <c r="D372" s="1">
        <v>1304.9100000000001</v>
      </c>
      <c r="E372" s="1">
        <v>2686.87</v>
      </c>
    </row>
    <row r="373" spans="1:5">
      <c r="A373" s="1">
        <v>1925</v>
      </c>
      <c r="B373" s="1">
        <v>36</v>
      </c>
      <c r="C373" s="1">
        <v>1404.67</v>
      </c>
      <c r="D373" s="1">
        <v>1390.62</v>
      </c>
      <c r="E373" s="1">
        <v>2795.29</v>
      </c>
    </row>
    <row r="374" spans="1:5">
      <c r="A374" s="1">
        <v>1925</v>
      </c>
      <c r="B374" s="1">
        <v>37</v>
      </c>
      <c r="C374" s="1">
        <v>1490.28</v>
      </c>
      <c r="D374" s="1">
        <v>1551.47</v>
      </c>
      <c r="E374" s="1">
        <v>3041.75</v>
      </c>
    </row>
    <row r="375" spans="1:5">
      <c r="A375" s="1">
        <v>1925</v>
      </c>
      <c r="B375" s="1">
        <v>38</v>
      </c>
      <c r="C375" s="1">
        <v>1589.81</v>
      </c>
      <c r="D375" s="1">
        <v>1702.46</v>
      </c>
      <c r="E375" s="1">
        <v>3292.27</v>
      </c>
    </row>
    <row r="376" spans="1:5">
      <c r="A376" s="1">
        <v>1925</v>
      </c>
      <c r="B376" s="1">
        <v>39</v>
      </c>
      <c r="C376" s="1">
        <v>1670.27</v>
      </c>
      <c r="D376" s="1">
        <v>1743.59</v>
      </c>
      <c r="E376" s="1">
        <v>3413.86</v>
      </c>
    </row>
    <row r="377" spans="1:5">
      <c r="A377" s="1">
        <v>1925</v>
      </c>
      <c r="B377" s="1">
        <v>40</v>
      </c>
      <c r="C377" s="1">
        <v>1626.59</v>
      </c>
      <c r="D377" s="1">
        <v>1928.85</v>
      </c>
      <c r="E377" s="1">
        <v>3555.44</v>
      </c>
    </row>
    <row r="378" spans="1:5">
      <c r="A378" s="1">
        <v>1925</v>
      </c>
      <c r="B378" s="1">
        <v>41</v>
      </c>
      <c r="C378" s="1">
        <v>1581.52</v>
      </c>
      <c r="D378" s="1">
        <v>1922.22</v>
      </c>
      <c r="E378" s="1">
        <v>3503.74</v>
      </c>
    </row>
    <row r="379" spans="1:5">
      <c r="A379" s="1">
        <v>1925</v>
      </c>
      <c r="B379" s="1">
        <v>42</v>
      </c>
      <c r="C379" s="1">
        <v>1838.04</v>
      </c>
      <c r="D379" s="1">
        <v>2167.71</v>
      </c>
      <c r="E379" s="1">
        <v>4005.75</v>
      </c>
    </row>
    <row r="380" spans="1:5">
      <c r="A380" s="1">
        <v>1925</v>
      </c>
      <c r="B380" s="1">
        <v>43</v>
      </c>
      <c r="C380" s="1">
        <v>1834.11</v>
      </c>
      <c r="D380" s="1">
        <v>2146.3000000000002</v>
      </c>
      <c r="E380" s="1">
        <v>3980.41</v>
      </c>
    </row>
    <row r="381" spans="1:5">
      <c r="A381" s="1">
        <v>1925</v>
      </c>
      <c r="B381" s="1">
        <v>44</v>
      </c>
      <c r="C381" s="1">
        <v>1867.75</v>
      </c>
      <c r="D381" s="1">
        <v>2290.0100000000002</v>
      </c>
      <c r="E381" s="1">
        <v>4157.76</v>
      </c>
    </row>
    <row r="382" spans="1:5">
      <c r="A382" s="1">
        <v>1925</v>
      </c>
      <c r="B382" s="1">
        <v>45</v>
      </c>
      <c r="C382" s="1">
        <v>2061.4699999999998</v>
      </c>
      <c r="D382" s="1">
        <v>2460.25</v>
      </c>
      <c r="E382" s="1">
        <v>4521.72</v>
      </c>
    </row>
    <row r="383" spans="1:5">
      <c r="A383" s="1">
        <v>1925</v>
      </c>
      <c r="B383" s="1">
        <v>46</v>
      </c>
      <c r="C383" s="1">
        <v>2026.2</v>
      </c>
      <c r="D383" s="1">
        <v>2407.6999999999998</v>
      </c>
      <c r="E383" s="1">
        <v>4433.8999999999996</v>
      </c>
    </row>
    <row r="384" spans="1:5">
      <c r="A384" s="1">
        <v>1925</v>
      </c>
      <c r="B384" s="1">
        <v>47</v>
      </c>
      <c r="C384" s="1">
        <v>2121.4699999999998</v>
      </c>
      <c r="D384" s="1">
        <v>2661.79</v>
      </c>
      <c r="E384" s="1">
        <v>4783.26</v>
      </c>
    </row>
    <row r="385" spans="1:5">
      <c r="A385" s="1">
        <v>1925</v>
      </c>
      <c r="B385" s="1">
        <v>48</v>
      </c>
      <c r="C385" s="1">
        <v>2411.27</v>
      </c>
      <c r="D385" s="1">
        <v>2712.49</v>
      </c>
      <c r="E385" s="1">
        <v>5123.76</v>
      </c>
    </row>
    <row r="386" spans="1:5">
      <c r="A386" s="1">
        <v>1925</v>
      </c>
      <c r="B386" s="1">
        <v>49</v>
      </c>
      <c r="C386" s="1">
        <v>2531.59</v>
      </c>
      <c r="D386" s="1">
        <v>2990.84</v>
      </c>
      <c r="E386" s="1">
        <v>5522.43</v>
      </c>
    </row>
    <row r="387" spans="1:5">
      <c r="A387" s="1">
        <v>1925</v>
      </c>
      <c r="B387" s="1">
        <v>50</v>
      </c>
      <c r="C387" s="1">
        <v>2581.04</v>
      </c>
      <c r="D387" s="1">
        <v>3106.32</v>
      </c>
      <c r="E387" s="1">
        <v>5687.36</v>
      </c>
    </row>
    <row r="388" spans="1:5">
      <c r="A388" s="1">
        <v>1925</v>
      </c>
      <c r="B388" s="1">
        <v>51</v>
      </c>
      <c r="C388" s="1">
        <v>2518.1</v>
      </c>
      <c r="D388" s="1">
        <v>2965.99</v>
      </c>
      <c r="E388" s="1">
        <v>5484.09</v>
      </c>
    </row>
    <row r="389" spans="1:5">
      <c r="A389" s="1">
        <v>1925</v>
      </c>
      <c r="B389" s="1">
        <v>52</v>
      </c>
      <c r="C389" s="1">
        <v>2796.38</v>
      </c>
      <c r="D389" s="1">
        <v>3476.34</v>
      </c>
      <c r="E389" s="1">
        <v>6272.72</v>
      </c>
    </row>
    <row r="390" spans="1:5">
      <c r="A390" s="1">
        <v>1925</v>
      </c>
      <c r="B390" s="1">
        <v>53</v>
      </c>
      <c r="C390" s="1">
        <v>2835.88</v>
      </c>
      <c r="D390" s="1">
        <v>3440.37</v>
      </c>
      <c r="E390" s="1">
        <v>6276.25</v>
      </c>
    </row>
    <row r="391" spans="1:5">
      <c r="A391" s="1">
        <v>1925</v>
      </c>
      <c r="B391" s="1">
        <v>54</v>
      </c>
      <c r="C391" s="1">
        <v>3083.59</v>
      </c>
      <c r="D391" s="1">
        <v>3685.08</v>
      </c>
      <c r="E391" s="1">
        <v>6768.67</v>
      </c>
    </row>
    <row r="392" spans="1:5">
      <c r="A392" s="1">
        <v>1925</v>
      </c>
      <c r="B392" s="1">
        <v>55</v>
      </c>
      <c r="C392" s="1">
        <v>2925.66</v>
      </c>
      <c r="D392" s="1">
        <v>3548.75</v>
      </c>
      <c r="E392" s="1">
        <v>6474.41</v>
      </c>
    </row>
    <row r="393" spans="1:5">
      <c r="A393" s="1">
        <v>1925</v>
      </c>
      <c r="B393" s="1">
        <v>56</v>
      </c>
      <c r="C393" s="1">
        <v>3175.55</v>
      </c>
      <c r="D393" s="1">
        <v>3750.38</v>
      </c>
      <c r="E393" s="1">
        <v>6925.93</v>
      </c>
    </row>
    <row r="394" spans="1:5">
      <c r="A394" s="1">
        <v>1925</v>
      </c>
      <c r="B394" s="1">
        <v>57</v>
      </c>
      <c r="C394" s="1">
        <v>3294.44</v>
      </c>
      <c r="D394" s="1">
        <v>3854.21</v>
      </c>
      <c r="E394" s="1">
        <v>7148.65</v>
      </c>
    </row>
    <row r="395" spans="1:5">
      <c r="A395" s="1">
        <v>1925</v>
      </c>
      <c r="B395" s="1">
        <v>58</v>
      </c>
      <c r="C395" s="1">
        <v>3344.27</v>
      </c>
      <c r="D395" s="1">
        <v>4235.2700000000004</v>
      </c>
      <c r="E395" s="1">
        <v>7579.54</v>
      </c>
    </row>
    <row r="396" spans="1:5">
      <c r="A396" s="1">
        <v>1925</v>
      </c>
      <c r="B396" s="1">
        <v>59</v>
      </c>
      <c r="C396" s="1">
        <v>3501.07</v>
      </c>
      <c r="D396" s="1">
        <v>4290.54</v>
      </c>
      <c r="E396" s="1">
        <v>7791.61</v>
      </c>
    </row>
    <row r="397" spans="1:5">
      <c r="A397" s="1">
        <v>1925</v>
      </c>
      <c r="B397" s="1">
        <v>60</v>
      </c>
      <c r="C397" s="1">
        <v>3730.87</v>
      </c>
      <c r="D397" s="1">
        <v>4513.07</v>
      </c>
      <c r="E397" s="1">
        <v>8243.94</v>
      </c>
    </row>
    <row r="398" spans="1:5">
      <c r="A398" s="1">
        <v>1925</v>
      </c>
      <c r="B398" s="1">
        <v>61</v>
      </c>
      <c r="C398" s="1">
        <v>3500.84</v>
      </c>
      <c r="D398" s="1">
        <v>4382.1099999999997</v>
      </c>
      <c r="E398" s="1">
        <v>7882.95</v>
      </c>
    </row>
    <row r="399" spans="1:5">
      <c r="A399" s="1">
        <v>1925</v>
      </c>
      <c r="B399" s="1">
        <v>62</v>
      </c>
      <c r="C399" s="1">
        <v>4123</v>
      </c>
      <c r="D399" s="1">
        <v>5023.6899999999996</v>
      </c>
      <c r="E399" s="1">
        <v>9146.69</v>
      </c>
    </row>
    <row r="400" spans="1:5">
      <c r="A400" s="1">
        <v>1925</v>
      </c>
      <c r="B400" s="1">
        <v>63</v>
      </c>
      <c r="C400" s="1">
        <v>4118.37</v>
      </c>
      <c r="D400" s="1">
        <v>4957.8</v>
      </c>
      <c r="E400" s="1">
        <v>9076.17</v>
      </c>
    </row>
    <row r="401" spans="1:5">
      <c r="A401" s="1">
        <v>1925</v>
      </c>
      <c r="B401" s="1">
        <v>64</v>
      </c>
      <c r="C401" s="1">
        <v>4479.92</v>
      </c>
      <c r="D401" s="1">
        <v>5167.47</v>
      </c>
      <c r="E401" s="1">
        <v>9647.39</v>
      </c>
    </row>
    <row r="402" spans="1:5">
      <c r="A402" s="1">
        <v>1925</v>
      </c>
      <c r="B402" s="1">
        <v>65</v>
      </c>
      <c r="C402" s="1">
        <v>4880.2</v>
      </c>
      <c r="D402" s="1">
        <v>5551.66</v>
      </c>
      <c r="E402" s="1">
        <v>10431.86</v>
      </c>
    </row>
    <row r="403" spans="1:5">
      <c r="A403" s="1">
        <v>1925</v>
      </c>
      <c r="B403" s="1">
        <v>66</v>
      </c>
      <c r="C403" s="1">
        <v>4308.2700000000004</v>
      </c>
      <c r="D403" s="1">
        <v>4911.3500000000004</v>
      </c>
      <c r="E403" s="1">
        <v>9219.6200000000008</v>
      </c>
    </row>
    <row r="404" spans="1:5">
      <c r="A404" s="1">
        <v>1925</v>
      </c>
      <c r="B404" s="1">
        <v>67</v>
      </c>
      <c r="C404" s="1">
        <v>4610.67</v>
      </c>
      <c r="D404" s="1">
        <v>5158.53</v>
      </c>
      <c r="E404" s="1">
        <v>9769.2000000000007</v>
      </c>
    </row>
    <row r="405" spans="1:5">
      <c r="A405" s="1">
        <v>1925</v>
      </c>
      <c r="B405" s="1">
        <v>68</v>
      </c>
      <c r="C405" s="1">
        <v>5210.41</v>
      </c>
      <c r="D405" s="1">
        <v>5630.23</v>
      </c>
      <c r="E405" s="1">
        <v>10840.64</v>
      </c>
    </row>
    <row r="406" spans="1:5">
      <c r="A406" s="1">
        <v>1925</v>
      </c>
      <c r="B406" s="1">
        <v>69</v>
      </c>
      <c r="C406" s="1">
        <v>5259.47</v>
      </c>
      <c r="D406" s="1">
        <v>5857.38</v>
      </c>
      <c r="E406" s="1">
        <v>11116.85</v>
      </c>
    </row>
    <row r="407" spans="1:5">
      <c r="A407" s="1">
        <v>1925</v>
      </c>
      <c r="B407" s="1">
        <v>70</v>
      </c>
      <c r="C407" s="1">
        <v>5537.19</v>
      </c>
      <c r="D407" s="1">
        <v>5854.49</v>
      </c>
      <c r="E407" s="1">
        <v>11391.68</v>
      </c>
    </row>
    <row r="408" spans="1:5">
      <c r="A408" s="1">
        <v>1925</v>
      </c>
      <c r="B408" s="1">
        <v>71</v>
      </c>
      <c r="C408" s="1">
        <v>5328.97</v>
      </c>
      <c r="D408" s="1">
        <v>5353.27</v>
      </c>
      <c r="E408" s="1">
        <v>10682.24</v>
      </c>
    </row>
    <row r="409" spans="1:5">
      <c r="A409" s="1">
        <v>1925</v>
      </c>
      <c r="B409" s="1">
        <v>72</v>
      </c>
      <c r="C409" s="1">
        <v>5919.19</v>
      </c>
      <c r="D409" s="1">
        <v>5763.13</v>
      </c>
      <c r="E409" s="1">
        <v>11682.32</v>
      </c>
    </row>
    <row r="410" spans="1:5">
      <c r="A410" s="1">
        <v>1925</v>
      </c>
      <c r="B410" s="1">
        <v>73</v>
      </c>
      <c r="C410" s="1">
        <v>5992.81</v>
      </c>
      <c r="D410" s="1">
        <v>5876.11</v>
      </c>
      <c r="E410" s="1">
        <v>11868.92</v>
      </c>
    </row>
    <row r="411" spans="1:5">
      <c r="A411" s="1">
        <v>1925</v>
      </c>
      <c r="B411" s="1">
        <v>74</v>
      </c>
      <c r="C411" s="1">
        <v>6199.85</v>
      </c>
      <c r="D411" s="1">
        <v>5656.21</v>
      </c>
      <c r="E411" s="1">
        <v>11856.06</v>
      </c>
    </row>
    <row r="412" spans="1:5">
      <c r="A412" s="1">
        <v>1925</v>
      </c>
      <c r="B412" s="1">
        <v>75</v>
      </c>
      <c r="C412" s="1">
        <v>6112.32</v>
      </c>
      <c r="D412" s="1">
        <v>5484.94</v>
      </c>
      <c r="E412" s="1">
        <v>11597.26</v>
      </c>
    </row>
    <row r="413" spans="1:5">
      <c r="A413" s="1">
        <v>1925</v>
      </c>
      <c r="B413" s="1">
        <v>76</v>
      </c>
      <c r="C413" s="1">
        <v>5872.42</v>
      </c>
      <c r="D413" s="1">
        <v>5024.5200000000004</v>
      </c>
      <c r="E413" s="1">
        <v>10896.94</v>
      </c>
    </row>
    <row r="414" spans="1:5">
      <c r="A414" s="1">
        <v>1925</v>
      </c>
      <c r="B414" s="1">
        <v>77</v>
      </c>
      <c r="C414" s="1">
        <v>5492.16</v>
      </c>
      <c r="D414" s="1">
        <v>4568.45</v>
      </c>
      <c r="E414" s="1">
        <v>10060.61</v>
      </c>
    </row>
    <row r="415" spans="1:5">
      <c r="A415" s="1">
        <v>1925</v>
      </c>
      <c r="B415" s="1">
        <v>78</v>
      </c>
      <c r="C415" s="1">
        <v>5399.53</v>
      </c>
      <c r="D415" s="1">
        <v>4420.7700000000004</v>
      </c>
      <c r="E415" s="1">
        <v>9820.2999999999993</v>
      </c>
    </row>
    <row r="416" spans="1:5">
      <c r="A416" s="1">
        <v>1925</v>
      </c>
      <c r="B416" s="1">
        <v>79</v>
      </c>
      <c r="C416" s="1">
        <v>5115.5600000000004</v>
      </c>
      <c r="D416" s="1">
        <v>4126.47</v>
      </c>
      <c r="E416" s="1">
        <v>9242.0300000000007</v>
      </c>
    </row>
    <row r="417" spans="1:5">
      <c r="A417" s="1">
        <v>1925</v>
      </c>
      <c r="B417" s="1">
        <v>80</v>
      </c>
      <c r="C417" s="1">
        <v>5180.01</v>
      </c>
      <c r="D417" s="1">
        <v>3822.68</v>
      </c>
      <c r="E417" s="1">
        <v>9002.69</v>
      </c>
    </row>
    <row r="418" spans="1:5">
      <c r="A418" s="1">
        <v>1925</v>
      </c>
      <c r="B418" s="1">
        <v>81</v>
      </c>
      <c r="C418" s="1">
        <v>4542.9799999999996</v>
      </c>
      <c r="D418" s="1">
        <v>3262.94</v>
      </c>
      <c r="E418" s="1">
        <v>7805.92</v>
      </c>
    </row>
    <row r="419" spans="1:5">
      <c r="A419" s="1">
        <v>1925</v>
      </c>
      <c r="B419" s="1">
        <v>82</v>
      </c>
      <c r="C419" s="1">
        <v>4379.28</v>
      </c>
      <c r="D419" s="1">
        <v>3011.42</v>
      </c>
      <c r="E419" s="1">
        <v>7390.7</v>
      </c>
    </row>
    <row r="420" spans="1:5">
      <c r="A420" s="1">
        <v>1925</v>
      </c>
      <c r="B420" s="1">
        <v>83</v>
      </c>
      <c r="C420" s="1">
        <v>4082.9</v>
      </c>
      <c r="D420" s="1">
        <v>2860.09</v>
      </c>
      <c r="E420" s="1">
        <v>6942.99</v>
      </c>
    </row>
    <row r="421" spans="1:5">
      <c r="A421" s="1">
        <v>1925</v>
      </c>
      <c r="B421" s="1">
        <v>84</v>
      </c>
      <c r="C421" s="1">
        <v>3921.84</v>
      </c>
      <c r="D421" s="1">
        <v>2621.97</v>
      </c>
      <c r="E421" s="1">
        <v>6543.81</v>
      </c>
    </row>
    <row r="422" spans="1:5">
      <c r="A422" s="1">
        <v>1925</v>
      </c>
      <c r="B422" s="1">
        <v>85</v>
      </c>
      <c r="C422" s="1">
        <v>3382.43</v>
      </c>
      <c r="D422" s="1">
        <v>2155.6</v>
      </c>
      <c r="E422" s="1">
        <v>5538.03</v>
      </c>
    </row>
    <row r="423" spans="1:5">
      <c r="A423" s="1">
        <v>1925</v>
      </c>
      <c r="B423" s="1">
        <v>86</v>
      </c>
      <c r="C423" s="1">
        <v>2879.04</v>
      </c>
      <c r="D423" s="1">
        <v>1667.19</v>
      </c>
      <c r="E423" s="1">
        <v>4546.2299999999996</v>
      </c>
    </row>
    <row r="424" spans="1:5">
      <c r="A424" s="1">
        <v>1925</v>
      </c>
      <c r="B424" s="1">
        <v>87</v>
      </c>
      <c r="C424" s="1">
        <v>2393.04</v>
      </c>
      <c r="D424" s="1">
        <v>1379.31</v>
      </c>
      <c r="E424" s="1">
        <v>3772.35</v>
      </c>
    </row>
    <row r="425" spans="1:5">
      <c r="A425" s="1">
        <v>1925</v>
      </c>
      <c r="B425" s="1">
        <v>88</v>
      </c>
      <c r="C425" s="1">
        <v>1952.38</v>
      </c>
      <c r="D425" s="1">
        <v>1068.92</v>
      </c>
      <c r="E425" s="1">
        <v>3021.3</v>
      </c>
    </row>
    <row r="426" spans="1:5">
      <c r="A426" s="1">
        <v>1925</v>
      </c>
      <c r="B426" s="1">
        <v>89</v>
      </c>
      <c r="C426" s="1">
        <v>1561.12</v>
      </c>
      <c r="D426" s="1">
        <v>817.05</v>
      </c>
      <c r="E426" s="1">
        <v>2378.17</v>
      </c>
    </row>
    <row r="427" spans="1:5">
      <c r="A427" s="1">
        <v>1925</v>
      </c>
      <c r="B427" s="1">
        <v>90</v>
      </c>
      <c r="C427" s="1">
        <v>1247.52</v>
      </c>
      <c r="D427" s="1">
        <v>592.01</v>
      </c>
      <c r="E427" s="1">
        <v>1839.53</v>
      </c>
    </row>
    <row r="428" spans="1:5">
      <c r="A428" s="1">
        <v>1925</v>
      </c>
      <c r="B428" s="1">
        <v>91</v>
      </c>
      <c r="C428" s="1">
        <v>888.83</v>
      </c>
      <c r="D428" s="1">
        <v>433.03</v>
      </c>
      <c r="E428" s="1">
        <v>1321.86</v>
      </c>
    </row>
    <row r="429" spans="1:5">
      <c r="A429" s="1">
        <v>1925</v>
      </c>
      <c r="B429" s="1">
        <v>92</v>
      </c>
      <c r="C429" s="1">
        <v>762.38</v>
      </c>
      <c r="D429" s="1">
        <v>365.44</v>
      </c>
      <c r="E429" s="1">
        <v>1127.82</v>
      </c>
    </row>
    <row r="430" spans="1:5">
      <c r="A430" s="1">
        <v>1925</v>
      </c>
      <c r="B430" s="1">
        <v>93</v>
      </c>
      <c r="C430" s="1">
        <v>561.15</v>
      </c>
      <c r="D430" s="1">
        <v>247.2</v>
      </c>
      <c r="E430" s="1">
        <v>808.35</v>
      </c>
    </row>
    <row r="431" spans="1:5">
      <c r="A431" s="1">
        <v>1925</v>
      </c>
      <c r="B431" s="1">
        <v>94</v>
      </c>
      <c r="C431" s="1">
        <v>410.14</v>
      </c>
      <c r="D431" s="1">
        <v>153.34</v>
      </c>
      <c r="E431" s="1">
        <v>563.48</v>
      </c>
    </row>
    <row r="432" spans="1:5">
      <c r="A432" s="1">
        <v>1925</v>
      </c>
      <c r="B432" s="1">
        <v>95</v>
      </c>
      <c r="C432" s="1">
        <v>324.37</v>
      </c>
      <c r="D432" s="1">
        <v>114.2</v>
      </c>
      <c r="E432" s="1">
        <v>438.57</v>
      </c>
    </row>
    <row r="433" spans="1:5">
      <c r="A433" s="1">
        <v>1925</v>
      </c>
      <c r="B433" s="1">
        <v>96</v>
      </c>
      <c r="C433" s="1">
        <v>200.93</v>
      </c>
      <c r="D433" s="1">
        <v>68</v>
      </c>
      <c r="E433" s="1">
        <v>268.93</v>
      </c>
    </row>
    <row r="434" spans="1:5">
      <c r="A434" s="1">
        <v>1925</v>
      </c>
      <c r="B434" s="1">
        <v>97</v>
      </c>
      <c r="C434" s="1">
        <v>156.13</v>
      </c>
      <c r="D434" s="1">
        <v>51.09</v>
      </c>
      <c r="E434" s="1">
        <v>207.22</v>
      </c>
    </row>
    <row r="435" spans="1:5">
      <c r="A435" s="1">
        <v>1925</v>
      </c>
      <c r="B435" s="1">
        <v>98</v>
      </c>
      <c r="C435" s="1">
        <v>96.22</v>
      </c>
      <c r="D435" s="1">
        <v>33.17</v>
      </c>
      <c r="E435" s="1">
        <v>129.38999999999999</v>
      </c>
    </row>
    <row r="436" spans="1:5">
      <c r="A436" s="1">
        <v>1925</v>
      </c>
      <c r="B436" s="1">
        <v>99</v>
      </c>
      <c r="C436" s="1">
        <v>70.13</v>
      </c>
      <c r="D436" s="1">
        <v>13.55</v>
      </c>
      <c r="E436" s="1">
        <v>83.68</v>
      </c>
    </row>
    <row r="437" spans="1:5">
      <c r="A437" s="1">
        <v>1925</v>
      </c>
      <c r="B437" s="1">
        <v>100</v>
      </c>
      <c r="C437" s="1">
        <v>38.78</v>
      </c>
      <c r="D437" s="1">
        <v>14.08</v>
      </c>
      <c r="E437" s="1">
        <v>52.86</v>
      </c>
    </row>
    <row r="438" spans="1:5">
      <c r="A438" s="1">
        <v>1925</v>
      </c>
      <c r="B438" s="1">
        <v>101</v>
      </c>
      <c r="C438" s="1">
        <v>23.21</v>
      </c>
      <c r="D438" s="1">
        <v>8.4</v>
      </c>
      <c r="E438" s="1">
        <v>31.61</v>
      </c>
    </row>
    <row r="439" spans="1:5">
      <c r="A439" s="1">
        <v>1925</v>
      </c>
      <c r="B439" s="1">
        <v>102</v>
      </c>
      <c r="C439" s="1">
        <v>9.3000000000000007</v>
      </c>
      <c r="D439" s="1">
        <v>2.92</v>
      </c>
      <c r="E439" s="1">
        <v>12.22</v>
      </c>
    </row>
    <row r="440" spans="1:5">
      <c r="A440" s="1">
        <v>1925</v>
      </c>
      <c r="B440" s="1">
        <v>103</v>
      </c>
      <c r="C440" s="1">
        <v>4.99</v>
      </c>
      <c r="D440" s="1">
        <v>2.59</v>
      </c>
      <c r="E440" s="1">
        <v>7.58</v>
      </c>
    </row>
    <row r="441" spans="1:5">
      <c r="A441" s="1">
        <v>1925</v>
      </c>
      <c r="B441" s="1">
        <v>104</v>
      </c>
      <c r="C441" s="1">
        <v>7.96</v>
      </c>
      <c r="D441" s="1">
        <v>0</v>
      </c>
      <c r="E441" s="1">
        <v>7.96</v>
      </c>
    </row>
    <row r="442" spans="1:5">
      <c r="A442" s="1">
        <v>1925</v>
      </c>
      <c r="B442" s="1">
        <v>105</v>
      </c>
      <c r="C442" s="1">
        <v>4</v>
      </c>
      <c r="D442" s="1">
        <v>0</v>
      </c>
      <c r="E442" s="1">
        <v>4</v>
      </c>
    </row>
    <row r="443" spans="1:5">
      <c r="A443" s="1">
        <v>1925</v>
      </c>
      <c r="B443" s="1">
        <v>106</v>
      </c>
      <c r="C443" s="1">
        <v>0</v>
      </c>
      <c r="D443" s="1">
        <v>1</v>
      </c>
      <c r="E443" s="1">
        <v>1</v>
      </c>
    </row>
    <row r="444" spans="1:5">
      <c r="A444" s="1">
        <v>1925</v>
      </c>
      <c r="B444" s="1">
        <v>107</v>
      </c>
      <c r="C444" s="1">
        <v>0</v>
      </c>
      <c r="D444" s="1">
        <v>0</v>
      </c>
      <c r="E444" s="1">
        <v>0</v>
      </c>
    </row>
    <row r="445" spans="1:5">
      <c r="A445" s="1">
        <v>1925</v>
      </c>
      <c r="B445" s="1">
        <v>108</v>
      </c>
      <c r="C445" s="1">
        <v>0</v>
      </c>
      <c r="D445" s="1">
        <v>0</v>
      </c>
      <c r="E445" s="1">
        <v>0</v>
      </c>
    </row>
    <row r="446" spans="1:5">
      <c r="A446" s="1">
        <v>1925</v>
      </c>
      <c r="B446" s="1">
        <v>109</v>
      </c>
      <c r="C446" s="1">
        <v>0</v>
      </c>
      <c r="D446" s="1">
        <v>0</v>
      </c>
      <c r="E446" s="1">
        <v>0</v>
      </c>
    </row>
    <row r="447" spans="1:5">
      <c r="A447" s="1">
        <v>1925</v>
      </c>
      <c r="B447" s="1" t="s">
        <v>121</v>
      </c>
      <c r="C447" s="1">
        <v>0</v>
      </c>
      <c r="D447" s="1">
        <v>0</v>
      </c>
      <c r="E447" s="1">
        <v>0</v>
      </c>
    </row>
    <row r="448" spans="1:5">
      <c r="A448" s="1">
        <v>1926</v>
      </c>
      <c r="B448" s="1">
        <v>0</v>
      </c>
      <c r="C448" s="1">
        <v>25335</v>
      </c>
      <c r="D448" s="1">
        <v>34326</v>
      </c>
      <c r="E448" s="1">
        <v>59661</v>
      </c>
    </row>
    <row r="449" spans="1:5">
      <c r="A449" s="1">
        <v>1926</v>
      </c>
      <c r="B449" s="1">
        <v>1</v>
      </c>
      <c r="C449" s="1">
        <v>7008</v>
      </c>
      <c r="D449" s="1">
        <v>8043</v>
      </c>
      <c r="E449" s="1">
        <v>15051</v>
      </c>
    </row>
    <row r="450" spans="1:5">
      <c r="A450" s="1">
        <v>1926</v>
      </c>
      <c r="B450" s="1">
        <v>2</v>
      </c>
      <c r="C450" s="1">
        <v>2869</v>
      </c>
      <c r="D450" s="1">
        <v>3351</v>
      </c>
      <c r="E450" s="1">
        <v>6220</v>
      </c>
    </row>
    <row r="451" spans="1:5">
      <c r="A451" s="1">
        <v>1926</v>
      </c>
      <c r="B451" s="1">
        <v>3</v>
      </c>
      <c r="C451" s="1">
        <v>1929</v>
      </c>
      <c r="D451" s="1">
        <v>2039</v>
      </c>
      <c r="E451" s="1">
        <v>3968</v>
      </c>
    </row>
    <row r="452" spans="1:5">
      <c r="A452" s="1">
        <v>1926</v>
      </c>
      <c r="B452" s="1">
        <v>4</v>
      </c>
      <c r="C452" s="1">
        <v>1490</v>
      </c>
      <c r="D452" s="1">
        <v>1691</v>
      </c>
      <c r="E452" s="1">
        <v>3181</v>
      </c>
    </row>
    <row r="453" spans="1:5">
      <c r="A453" s="1">
        <v>1926</v>
      </c>
      <c r="B453" s="1">
        <v>5</v>
      </c>
      <c r="C453" s="1">
        <v>1389.22</v>
      </c>
      <c r="D453" s="1">
        <v>1603.9</v>
      </c>
      <c r="E453" s="1">
        <v>2993.12</v>
      </c>
    </row>
    <row r="454" spans="1:5">
      <c r="A454" s="1">
        <v>1926</v>
      </c>
      <c r="B454" s="1">
        <v>6</v>
      </c>
      <c r="C454" s="1">
        <v>1134.78</v>
      </c>
      <c r="D454" s="1">
        <v>1256.99</v>
      </c>
      <c r="E454" s="1">
        <v>2391.77</v>
      </c>
    </row>
    <row r="455" spans="1:5">
      <c r="A455" s="1">
        <v>1926</v>
      </c>
      <c r="B455" s="1">
        <v>7</v>
      </c>
      <c r="C455" s="1">
        <v>692.18</v>
      </c>
      <c r="D455" s="1">
        <v>794.46</v>
      </c>
      <c r="E455" s="1">
        <v>1486.64</v>
      </c>
    </row>
    <row r="456" spans="1:5">
      <c r="A456" s="1">
        <v>1926</v>
      </c>
      <c r="B456" s="1">
        <v>8</v>
      </c>
      <c r="C456" s="1">
        <v>582.39</v>
      </c>
      <c r="D456" s="1">
        <v>625.25</v>
      </c>
      <c r="E456" s="1">
        <v>1207.6400000000001</v>
      </c>
    </row>
    <row r="457" spans="1:5">
      <c r="A457" s="1">
        <v>1926</v>
      </c>
      <c r="B457" s="1">
        <v>9</v>
      </c>
      <c r="C457" s="1">
        <v>530.44000000000005</v>
      </c>
      <c r="D457" s="1">
        <v>614.41</v>
      </c>
      <c r="E457" s="1">
        <v>1144.8499999999999</v>
      </c>
    </row>
    <row r="458" spans="1:5">
      <c r="A458" s="1">
        <v>1926</v>
      </c>
      <c r="B458" s="1">
        <v>10</v>
      </c>
      <c r="C458" s="1">
        <v>490.46</v>
      </c>
      <c r="D458" s="1">
        <v>592.46</v>
      </c>
      <c r="E458" s="1">
        <v>1082.92</v>
      </c>
    </row>
    <row r="459" spans="1:5">
      <c r="A459" s="1">
        <v>1926</v>
      </c>
      <c r="B459" s="1">
        <v>11</v>
      </c>
      <c r="C459" s="1">
        <v>566.12</v>
      </c>
      <c r="D459" s="1">
        <v>618.70000000000005</v>
      </c>
      <c r="E459" s="1">
        <v>1184.82</v>
      </c>
    </row>
    <row r="460" spans="1:5">
      <c r="A460" s="1">
        <v>1926</v>
      </c>
      <c r="B460" s="1">
        <v>12</v>
      </c>
      <c r="C460" s="1">
        <v>589.59</v>
      </c>
      <c r="D460" s="1">
        <v>612.66999999999996</v>
      </c>
      <c r="E460" s="1">
        <v>1202.26</v>
      </c>
    </row>
    <row r="461" spans="1:5">
      <c r="A461" s="1">
        <v>1926</v>
      </c>
      <c r="B461" s="1">
        <v>13</v>
      </c>
      <c r="C461" s="1">
        <v>647.87</v>
      </c>
      <c r="D461" s="1">
        <v>666.38</v>
      </c>
      <c r="E461" s="1">
        <v>1314.25</v>
      </c>
    </row>
    <row r="462" spans="1:5">
      <c r="A462" s="1">
        <v>1926</v>
      </c>
      <c r="B462" s="1">
        <v>14</v>
      </c>
      <c r="C462" s="1">
        <v>742.95</v>
      </c>
      <c r="D462" s="1">
        <v>717.8</v>
      </c>
      <c r="E462" s="1">
        <v>1460.75</v>
      </c>
    </row>
    <row r="463" spans="1:5">
      <c r="A463" s="1">
        <v>1926</v>
      </c>
      <c r="B463" s="1">
        <v>15</v>
      </c>
      <c r="C463" s="1">
        <v>825.2</v>
      </c>
      <c r="D463" s="1">
        <v>838.28</v>
      </c>
      <c r="E463" s="1">
        <v>1663.48</v>
      </c>
    </row>
    <row r="464" spans="1:5">
      <c r="A464" s="1">
        <v>1926</v>
      </c>
      <c r="B464" s="1">
        <v>16</v>
      </c>
      <c r="C464" s="1">
        <v>952.95</v>
      </c>
      <c r="D464" s="1">
        <v>935.94</v>
      </c>
      <c r="E464" s="1">
        <v>1888.89</v>
      </c>
    </row>
    <row r="465" spans="1:5">
      <c r="A465" s="1">
        <v>1926</v>
      </c>
      <c r="B465" s="1">
        <v>17</v>
      </c>
      <c r="C465" s="1">
        <v>1011.54</v>
      </c>
      <c r="D465" s="1">
        <v>1063.0999999999999</v>
      </c>
      <c r="E465" s="1">
        <v>2074.64</v>
      </c>
    </row>
    <row r="466" spans="1:5">
      <c r="A466" s="1">
        <v>1926</v>
      </c>
      <c r="B466" s="1">
        <v>18</v>
      </c>
      <c r="C466" s="1">
        <v>1129.01</v>
      </c>
      <c r="D466" s="1">
        <v>1161.76</v>
      </c>
      <c r="E466" s="1">
        <v>2290.77</v>
      </c>
    </row>
    <row r="467" spans="1:5">
      <c r="A467" s="1">
        <v>1926</v>
      </c>
      <c r="B467" s="1">
        <v>19</v>
      </c>
      <c r="C467" s="1">
        <v>1174.31</v>
      </c>
      <c r="D467" s="1">
        <v>1229.92</v>
      </c>
      <c r="E467" s="1">
        <v>2404.23</v>
      </c>
    </row>
    <row r="468" spans="1:5">
      <c r="A468" s="1">
        <v>1926</v>
      </c>
      <c r="B468" s="1">
        <v>20</v>
      </c>
      <c r="C468" s="1">
        <v>1169.31</v>
      </c>
      <c r="D468" s="1">
        <v>1221.6099999999999</v>
      </c>
      <c r="E468" s="1">
        <v>2390.92</v>
      </c>
    </row>
    <row r="469" spans="1:5">
      <c r="A469" s="1">
        <v>1926</v>
      </c>
      <c r="B469" s="1">
        <v>21</v>
      </c>
      <c r="C469" s="1">
        <v>1213.22</v>
      </c>
      <c r="D469" s="1">
        <v>1261.0899999999999</v>
      </c>
      <c r="E469" s="1">
        <v>2474.31</v>
      </c>
    </row>
    <row r="470" spans="1:5">
      <c r="A470" s="1">
        <v>1926</v>
      </c>
      <c r="B470" s="1">
        <v>22</v>
      </c>
      <c r="C470" s="1">
        <v>1190.8699999999999</v>
      </c>
      <c r="D470" s="1">
        <v>1217.3699999999999</v>
      </c>
      <c r="E470" s="1">
        <v>2408.2399999999998</v>
      </c>
    </row>
    <row r="471" spans="1:5">
      <c r="A471" s="1">
        <v>1926</v>
      </c>
      <c r="B471" s="1">
        <v>23</v>
      </c>
      <c r="C471" s="1">
        <v>1273.25</v>
      </c>
      <c r="D471" s="1">
        <v>1202.49</v>
      </c>
      <c r="E471" s="1">
        <v>2475.7399999999998</v>
      </c>
    </row>
    <row r="472" spans="1:5">
      <c r="A472" s="1">
        <v>1926</v>
      </c>
      <c r="B472" s="1">
        <v>24</v>
      </c>
      <c r="C472" s="1">
        <v>1303.3599999999999</v>
      </c>
      <c r="D472" s="1">
        <v>1204.43</v>
      </c>
      <c r="E472" s="1">
        <v>2507.79</v>
      </c>
    </row>
    <row r="473" spans="1:5">
      <c r="A473" s="1">
        <v>1926</v>
      </c>
      <c r="B473" s="1">
        <v>25</v>
      </c>
      <c r="C473" s="1">
        <v>1297.76</v>
      </c>
      <c r="D473" s="1">
        <v>1212.32</v>
      </c>
      <c r="E473" s="1">
        <v>2510.08</v>
      </c>
    </row>
    <row r="474" spans="1:5">
      <c r="A474" s="1">
        <v>1926</v>
      </c>
      <c r="B474" s="1">
        <v>26</v>
      </c>
      <c r="C474" s="1">
        <v>1322.64</v>
      </c>
      <c r="D474" s="1">
        <v>1243.6600000000001</v>
      </c>
      <c r="E474" s="1">
        <v>2566.3000000000002</v>
      </c>
    </row>
    <row r="475" spans="1:5">
      <c r="A475" s="1">
        <v>1926</v>
      </c>
      <c r="B475" s="1">
        <v>27</v>
      </c>
      <c r="C475" s="1">
        <v>1270.56</v>
      </c>
      <c r="D475" s="1">
        <v>1212.6099999999999</v>
      </c>
      <c r="E475" s="1">
        <v>2483.17</v>
      </c>
    </row>
    <row r="476" spans="1:5">
      <c r="A476" s="1">
        <v>1926</v>
      </c>
      <c r="B476" s="1">
        <v>28</v>
      </c>
      <c r="C476" s="1">
        <v>1296.52</v>
      </c>
      <c r="D476" s="1">
        <v>1067.1600000000001</v>
      </c>
      <c r="E476" s="1">
        <v>2363.6799999999998</v>
      </c>
    </row>
    <row r="477" spans="1:5">
      <c r="A477" s="1">
        <v>1926</v>
      </c>
      <c r="B477" s="1">
        <v>29</v>
      </c>
      <c r="C477" s="1">
        <v>1262.52</v>
      </c>
      <c r="D477" s="1">
        <v>1143.28</v>
      </c>
      <c r="E477" s="1">
        <v>2405.8000000000002</v>
      </c>
    </row>
    <row r="478" spans="1:5">
      <c r="A478" s="1">
        <v>1926</v>
      </c>
      <c r="B478" s="1">
        <v>30</v>
      </c>
      <c r="C478" s="1">
        <v>1275.1500000000001</v>
      </c>
      <c r="D478" s="1">
        <v>1096.52</v>
      </c>
      <c r="E478" s="1">
        <v>2371.67</v>
      </c>
    </row>
    <row r="479" spans="1:5">
      <c r="A479" s="1">
        <v>1926</v>
      </c>
      <c r="B479" s="1">
        <v>31</v>
      </c>
      <c r="C479" s="1">
        <v>1258.8800000000001</v>
      </c>
      <c r="D479" s="1">
        <v>1097.9000000000001</v>
      </c>
      <c r="E479" s="1">
        <v>2356.7800000000002</v>
      </c>
    </row>
    <row r="480" spans="1:5">
      <c r="A480" s="1">
        <v>1926</v>
      </c>
      <c r="B480" s="1">
        <v>32</v>
      </c>
      <c r="C480" s="1">
        <v>1318.29</v>
      </c>
      <c r="D480" s="1">
        <v>1171.95</v>
      </c>
      <c r="E480" s="1">
        <v>2490.2399999999998</v>
      </c>
    </row>
    <row r="481" spans="1:5">
      <c r="A481" s="1">
        <v>1926</v>
      </c>
      <c r="B481" s="1">
        <v>33</v>
      </c>
      <c r="C481" s="1">
        <v>1327.43</v>
      </c>
      <c r="D481" s="1">
        <v>1241.6400000000001</v>
      </c>
      <c r="E481" s="1">
        <v>2569.0700000000002</v>
      </c>
    </row>
    <row r="482" spans="1:5">
      <c r="A482" s="1">
        <v>1926</v>
      </c>
      <c r="B482" s="1">
        <v>34</v>
      </c>
      <c r="C482" s="1">
        <v>1317.25</v>
      </c>
      <c r="D482" s="1">
        <v>1232.99</v>
      </c>
      <c r="E482" s="1">
        <v>2550.2399999999998</v>
      </c>
    </row>
    <row r="483" spans="1:5">
      <c r="A483" s="1">
        <v>1926</v>
      </c>
      <c r="B483" s="1">
        <v>35</v>
      </c>
      <c r="C483" s="1">
        <v>1352.4</v>
      </c>
      <c r="D483" s="1">
        <v>1318.34</v>
      </c>
      <c r="E483" s="1">
        <v>2670.74</v>
      </c>
    </row>
    <row r="484" spans="1:5">
      <c r="A484" s="1">
        <v>1926</v>
      </c>
      <c r="B484" s="1">
        <v>36</v>
      </c>
      <c r="C484" s="1">
        <v>1443.25</v>
      </c>
      <c r="D484" s="1">
        <v>1370.05</v>
      </c>
      <c r="E484" s="1">
        <v>2813.3</v>
      </c>
    </row>
    <row r="485" spans="1:5">
      <c r="A485" s="1">
        <v>1926</v>
      </c>
      <c r="B485" s="1">
        <v>37</v>
      </c>
      <c r="C485" s="1">
        <v>1417.46</v>
      </c>
      <c r="D485" s="1">
        <v>1483.48</v>
      </c>
      <c r="E485" s="1">
        <v>2900.94</v>
      </c>
    </row>
    <row r="486" spans="1:5">
      <c r="A486" s="1">
        <v>1926</v>
      </c>
      <c r="B486" s="1">
        <v>38</v>
      </c>
      <c r="C486" s="1">
        <v>1586.01</v>
      </c>
      <c r="D486" s="1">
        <v>1665.63</v>
      </c>
      <c r="E486" s="1">
        <v>3251.64</v>
      </c>
    </row>
    <row r="487" spans="1:5">
      <c r="A487" s="1">
        <v>1926</v>
      </c>
      <c r="B487" s="1">
        <v>39</v>
      </c>
      <c r="C487" s="1">
        <v>1567.89</v>
      </c>
      <c r="D487" s="1">
        <v>1654.48</v>
      </c>
      <c r="E487" s="1">
        <v>3222.37</v>
      </c>
    </row>
    <row r="488" spans="1:5">
      <c r="A488" s="1">
        <v>1926</v>
      </c>
      <c r="B488" s="1">
        <v>40</v>
      </c>
      <c r="C488" s="1">
        <v>1586.85</v>
      </c>
      <c r="D488" s="1">
        <v>1765.96</v>
      </c>
      <c r="E488" s="1">
        <v>3352.81</v>
      </c>
    </row>
    <row r="489" spans="1:5">
      <c r="A489" s="1">
        <v>1926</v>
      </c>
      <c r="B489" s="1">
        <v>41</v>
      </c>
      <c r="C489" s="1">
        <v>1621.81</v>
      </c>
      <c r="D489" s="1">
        <v>1836.65</v>
      </c>
      <c r="E489" s="1">
        <v>3458.46</v>
      </c>
    </row>
    <row r="490" spans="1:5">
      <c r="A490" s="1">
        <v>1926</v>
      </c>
      <c r="B490" s="1">
        <v>42</v>
      </c>
      <c r="C490" s="1">
        <v>1834.48</v>
      </c>
      <c r="D490" s="1">
        <v>2082.4699999999998</v>
      </c>
      <c r="E490" s="1">
        <v>3916.95</v>
      </c>
    </row>
    <row r="491" spans="1:5">
      <c r="A491" s="1">
        <v>1926</v>
      </c>
      <c r="B491" s="1">
        <v>43</v>
      </c>
      <c r="C491" s="1">
        <v>1760.87</v>
      </c>
      <c r="D491" s="1">
        <v>2002.42</v>
      </c>
      <c r="E491" s="1">
        <v>3763.29</v>
      </c>
    </row>
    <row r="492" spans="1:5">
      <c r="A492" s="1">
        <v>1926</v>
      </c>
      <c r="B492" s="1">
        <v>44</v>
      </c>
      <c r="C492" s="1">
        <v>1806.99</v>
      </c>
      <c r="D492" s="1">
        <v>2142.5</v>
      </c>
      <c r="E492" s="1">
        <v>3949.49</v>
      </c>
    </row>
    <row r="493" spans="1:5">
      <c r="A493" s="1">
        <v>1926</v>
      </c>
      <c r="B493" s="1">
        <v>45</v>
      </c>
      <c r="C493" s="1">
        <v>2001.78</v>
      </c>
      <c r="D493" s="1">
        <v>2326.98</v>
      </c>
      <c r="E493" s="1">
        <v>4328.76</v>
      </c>
    </row>
    <row r="494" spans="1:5">
      <c r="A494" s="1">
        <v>1926</v>
      </c>
      <c r="B494" s="1">
        <v>46</v>
      </c>
      <c r="C494" s="1">
        <v>2004.97</v>
      </c>
      <c r="D494" s="1">
        <v>2391.84</v>
      </c>
      <c r="E494" s="1">
        <v>4396.8100000000004</v>
      </c>
    </row>
    <row r="495" spans="1:5">
      <c r="A495" s="1">
        <v>1926</v>
      </c>
      <c r="B495" s="1">
        <v>47</v>
      </c>
      <c r="C495" s="1">
        <v>2129.4699999999998</v>
      </c>
      <c r="D495" s="1">
        <v>2468.35</v>
      </c>
      <c r="E495" s="1">
        <v>4597.82</v>
      </c>
    </row>
    <row r="496" spans="1:5">
      <c r="A496" s="1">
        <v>1926</v>
      </c>
      <c r="B496" s="1">
        <v>48</v>
      </c>
      <c r="C496" s="1">
        <v>2365.31</v>
      </c>
      <c r="D496" s="1">
        <v>2672.51</v>
      </c>
      <c r="E496" s="1">
        <v>5037.82</v>
      </c>
    </row>
    <row r="497" spans="1:5">
      <c r="A497" s="1">
        <v>1926</v>
      </c>
      <c r="B497" s="1">
        <v>49</v>
      </c>
      <c r="C497" s="1">
        <v>2417.48</v>
      </c>
      <c r="D497" s="1">
        <v>2871.32</v>
      </c>
      <c r="E497" s="1">
        <v>5288.8</v>
      </c>
    </row>
    <row r="498" spans="1:5">
      <c r="A498" s="1">
        <v>1926</v>
      </c>
      <c r="B498" s="1">
        <v>50</v>
      </c>
      <c r="C498" s="1">
        <v>2475.9499999999998</v>
      </c>
      <c r="D498" s="1">
        <v>3048.42</v>
      </c>
      <c r="E498" s="1">
        <v>5524.37</v>
      </c>
    </row>
    <row r="499" spans="1:5">
      <c r="A499" s="1">
        <v>1926</v>
      </c>
      <c r="B499" s="1">
        <v>51</v>
      </c>
      <c r="C499" s="1">
        <v>2440.5500000000002</v>
      </c>
      <c r="D499" s="1">
        <v>2984.34</v>
      </c>
      <c r="E499" s="1">
        <v>5424.89</v>
      </c>
    </row>
    <row r="500" spans="1:5">
      <c r="A500" s="1">
        <v>1926</v>
      </c>
      <c r="B500" s="1">
        <v>52</v>
      </c>
      <c r="C500" s="1">
        <v>2829.28</v>
      </c>
      <c r="D500" s="1">
        <v>3268.74</v>
      </c>
      <c r="E500" s="1">
        <v>6098.02</v>
      </c>
    </row>
    <row r="501" spans="1:5">
      <c r="A501" s="1">
        <v>1926</v>
      </c>
      <c r="B501" s="1">
        <v>53</v>
      </c>
      <c r="C501" s="1">
        <v>2771.14</v>
      </c>
      <c r="D501" s="1">
        <v>3461.59</v>
      </c>
      <c r="E501" s="1">
        <v>6232.73</v>
      </c>
    </row>
    <row r="502" spans="1:5">
      <c r="A502" s="1">
        <v>1926</v>
      </c>
      <c r="B502" s="1">
        <v>54</v>
      </c>
      <c r="C502" s="1">
        <v>2856.1</v>
      </c>
      <c r="D502" s="1">
        <v>3554.92</v>
      </c>
      <c r="E502" s="1">
        <v>6411.02</v>
      </c>
    </row>
    <row r="503" spans="1:5">
      <c r="A503" s="1">
        <v>1926</v>
      </c>
      <c r="B503" s="1">
        <v>55</v>
      </c>
      <c r="C503" s="1">
        <v>2850.46</v>
      </c>
      <c r="D503" s="1">
        <v>3510.11</v>
      </c>
      <c r="E503" s="1">
        <v>6360.57</v>
      </c>
    </row>
    <row r="504" spans="1:5">
      <c r="A504" s="1">
        <v>1926</v>
      </c>
      <c r="B504" s="1">
        <v>56</v>
      </c>
      <c r="C504" s="1">
        <v>3166.39</v>
      </c>
      <c r="D504" s="1">
        <v>3920.78</v>
      </c>
      <c r="E504" s="1">
        <v>7087.17</v>
      </c>
    </row>
    <row r="505" spans="1:5">
      <c r="A505" s="1">
        <v>1926</v>
      </c>
      <c r="B505" s="1">
        <v>57</v>
      </c>
      <c r="C505" s="1">
        <v>3195.16</v>
      </c>
      <c r="D505" s="1">
        <v>3688.33</v>
      </c>
      <c r="E505" s="1">
        <v>6883.49</v>
      </c>
    </row>
    <row r="506" spans="1:5">
      <c r="A506" s="1">
        <v>1926</v>
      </c>
      <c r="B506" s="1">
        <v>58</v>
      </c>
      <c r="C506" s="1">
        <v>3391.77</v>
      </c>
      <c r="D506" s="1">
        <v>4163.75</v>
      </c>
      <c r="E506" s="1">
        <v>7555.52</v>
      </c>
    </row>
    <row r="507" spans="1:5">
      <c r="A507" s="1">
        <v>1926</v>
      </c>
      <c r="B507" s="1">
        <v>59</v>
      </c>
      <c r="C507" s="1">
        <v>3439.22</v>
      </c>
      <c r="D507" s="1">
        <v>4211.04</v>
      </c>
      <c r="E507" s="1">
        <v>7650.26</v>
      </c>
    </row>
    <row r="508" spans="1:5">
      <c r="A508" s="1">
        <v>1926</v>
      </c>
      <c r="B508" s="1">
        <v>60</v>
      </c>
      <c r="C508" s="1">
        <v>3579.7</v>
      </c>
      <c r="D508" s="1">
        <v>4419.78</v>
      </c>
      <c r="E508" s="1">
        <v>7999.48</v>
      </c>
    </row>
    <row r="509" spans="1:5">
      <c r="A509" s="1">
        <v>1926</v>
      </c>
      <c r="B509" s="1">
        <v>61</v>
      </c>
      <c r="C509" s="1">
        <v>3462.81</v>
      </c>
      <c r="D509" s="1">
        <v>4270.2700000000004</v>
      </c>
      <c r="E509" s="1">
        <v>7733.08</v>
      </c>
    </row>
    <row r="510" spans="1:5">
      <c r="A510" s="1">
        <v>1926</v>
      </c>
      <c r="B510" s="1">
        <v>62</v>
      </c>
      <c r="C510" s="1">
        <v>4085.77</v>
      </c>
      <c r="D510" s="1">
        <v>4750.08</v>
      </c>
      <c r="E510" s="1">
        <v>8835.85</v>
      </c>
    </row>
    <row r="511" spans="1:5">
      <c r="A511" s="1">
        <v>1926</v>
      </c>
      <c r="B511" s="1">
        <v>63</v>
      </c>
      <c r="C511" s="1">
        <v>4330.55</v>
      </c>
      <c r="D511" s="1">
        <v>4971.21</v>
      </c>
      <c r="E511" s="1">
        <v>9301.76</v>
      </c>
    </row>
    <row r="512" spans="1:5">
      <c r="A512" s="1">
        <v>1926</v>
      </c>
      <c r="B512" s="1">
        <v>64</v>
      </c>
      <c r="C512" s="1">
        <v>4325.17</v>
      </c>
      <c r="D512" s="1">
        <v>5048.68</v>
      </c>
      <c r="E512" s="1">
        <v>9373.85</v>
      </c>
    </row>
    <row r="513" spans="1:5">
      <c r="A513" s="1">
        <v>1926</v>
      </c>
      <c r="B513" s="1">
        <v>65</v>
      </c>
      <c r="C513" s="1">
        <v>4654.9799999999996</v>
      </c>
      <c r="D513" s="1">
        <v>5424.82</v>
      </c>
      <c r="E513" s="1">
        <v>10079.799999999999</v>
      </c>
    </row>
    <row r="514" spans="1:5">
      <c r="A514" s="1">
        <v>1926</v>
      </c>
      <c r="B514" s="1">
        <v>66</v>
      </c>
      <c r="C514" s="1">
        <v>4391.45</v>
      </c>
      <c r="D514" s="1">
        <v>5203.1099999999997</v>
      </c>
      <c r="E514" s="1">
        <v>9594.56</v>
      </c>
    </row>
    <row r="515" spans="1:5">
      <c r="A515" s="1">
        <v>1926</v>
      </c>
      <c r="B515" s="1">
        <v>67</v>
      </c>
      <c r="C515" s="1">
        <v>4541.97</v>
      </c>
      <c r="D515" s="1">
        <v>5196.8999999999996</v>
      </c>
      <c r="E515" s="1">
        <v>9738.8700000000008</v>
      </c>
    </row>
    <row r="516" spans="1:5">
      <c r="A516" s="1">
        <v>1926</v>
      </c>
      <c r="B516" s="1">
        <v>68</v>
      </c>
      <c r="C516" s="1">
        <v>4981.51</v>
      </c>
      <c r="D516" s="1">
        <v>5521.2</v>
      </c>
      <c r="E516" s="1">
        <v>10502.71</v>
      </c>
    </row>
    <row r="517" spans="1:5">
      <c r="A517" s="1">
        <v>1926</v>
      </c>
      <c r="B517" s="1">
        <v>69</v>
      </c>
      <c r="C517" s="1">
        <v>5180.1000000000004</v>
      </c>
      <c r="D517" s="1">
        <v>5772</v>
      </c>
      <c r="E517" s="1">
        <v>10952.1</v>
      </c>
    </row>
    <row r="518" spans="1:5">
      <c r="A518" s="1">
        <v>1926</v>
      </c>
      <c r="B518" s="1">
        <v>70</v>
      </c>
      <c r="C518" s="1">
        <v>5436.78</v>
      </c>
      <c r="D518" s="1">
        <v>5814.46</v>
      </c>
      <c r="E518" s="1">
        <v>11251.24</v>
      </c>
    </row>
    <row r="519" spans="1:5">
      <c r="A519" s="1">
        <v>1926</v>
      </c>
      <c r="B519" s="1">
        <v>71</v>
      </c>
      <c r="C519" s="1">
        <v>5265.8</v>
      </c>
      <c r="D519" s="1">
        <v>5313.26</v>
      </c>
      <c r="E519" s="1">
        <v>10579.06</v>
      </c>
    </row>
    <row r="520" spans="1:5">
      <c r="A520" s="1">
        <v>1926</v>
      </c>
      <c r="B520" s="1">
        <v>72</v>
      </c>
      <c r="C520" s="1">
        <v>5951.21</v>
      </c>
      <c r="D520" s="1">
        <v>5690.53</v>
      </c>
      <c r="E520" s="1">
        <v>11641.74</v>
      </c>
    </row>
    <row r="521" spans="1:5">
      <c r="A521" s="1">
        <v>1926</v>
      </c>
      <c r="B521" s="1">
        <v>73</v>
      </c>
      <c r="C521" s="1">
        <v>5934.01</v>
      </c>
      <c r="D521" s="1">
        <v>5590.27</v>
      </c>
      <c r="E521" s="1">
        <v>11524.28</v>
      </c>
    </row>
    <row r="522" spans="1:5">
      <c r="A522" s="1">
        <v>1926</v>
      </c>
      <c r="B522" s="1">
        <v>74</v>
      </c>
      <c r="C522" s="1">
        <v>5924.21</v>
      </c>
      <c r="D522" s="1">
        <v>5438.49</v>
      </c>
      <c r="E522" s="1">
        <v>11362.7</v>
      </c>
    </row>
    <row r="523" spans="1:5">
      <c r="A523" s="1">
        <v>1926</v>
      </c>
      <c r="B523" s="1">
        <v>75</v>
      </c>
      <c r="C523" s="1">
        <v>6041.46</v>
      </c>
      <c r="D523" s="1">
        <v>5479.83</v>
      </c>
      <c r="E523" s="1">
        <v>11521.29</v>
      </c>
    </row>
    <row r="524" spans="1:5">
      <c r="A524" s="1">
        <v>1926</v>
      </c>
      <c r="B524" s="1">
        <v>76</v>
      </c>
      <c r="C524" s="1">
        <v>5690.45</v>
      </c>
      <c r="D524" s="1">
        <v>5186.87</v>
      </c>
      <c r="E524" s="1">
        <v>10877.32</v>
      </c>
    </row>
    <row r="525" spans="1:5">
      <c r="A525" s="1">
        <v>1926</v>
      </c>
      <c r="B525" s="1">
        <v>77</v>
      </c>
      <c r="C525" s="1">
        <v>5444.81</v>
      </c>
      <c r="D525" s="1">
        <v>4581.25</v>
      </c>
      <c r="E525" s="1">
        <v>10026.06</v>
      </c>
    </row>
    <row r="526" spans="1:5">
      <c r="A526" s="1">
        <v>1926</v>
      </c>
      <c r="B526" s="1">
        <v>78</v>
      </c>
      <c r="C526" s="1">
        <v>5245.57</v>
      </c>
      <c r="D526" s="1">
        <v>4302.9799999999996</v>
      </c>
      <c r="E526" s="1">
        <v>9548.5499999999993</v>
      </c>
    </row>
    <row r="527" spans="1:5">
      <c r="A527" s="1">
        <v>1926</v>
      </c>
      <c r="B527" s="1">
        <v>79</v>
      </c>
      <c r="C527" s="1">
        <v>4878.71</v>
      </c>
      <c r="D527" s="1">
        <v>3950.05</v>
      </c>
      <c r="E527" s="1">
        <v>8828.76</v>
      </c>
    </row>
    <row r="528" spans="1:5">
      <c r="A528" s="1">
        <v>1926</v>
      </c>
      <c r="B528" s="1">
        <v>80</v>
      </c>
      <c r="C528" s="1">
        <v>4845.59</v>
      </c>
      <c r="D528" s="1">
        <v>3637.9</v>
      </c>
      <c r="E528" s="1">
        <v>8483.49</v>
      </c>
    </row>
    <row r="529" spans="1:5">
      <c r="A529" s="1">
        <v>1926</v>
      </c>
      <c r="B529" s="1">
        <v>81</v>
      </c>
      <c r="C529" s="1">
        <v>4466.6499999999996</v>
      </c>
      <c r="D529" s="1">
        <v>3259.39</v>
      </c>
      <c r="E529" s="1">
        <v>7726.04</v>
      </c>
    </row>
    <row r="530" spans="1:5">
      <c r="A530" s="1">
        <v>1926</v>
      </c>
      <c r="B530" s="1">
        <v>82</v>
      </c>
      <c r="C530" s="1">
        <v>4385.26</v>
      </c>
      <c r="D530" s="1">
        <v>3101.93</v>
      </c>
      <c r="E530" s="1">
        <v>7487.19</v>
      </c>
    </row>
    <row r="531" spans="1:5">
      <c r="A531" s="1">
        <v>1926</v>
      </c>
      <c r="B531" s="1">
        <v>83</v>
      </c>
      <c r="C531" s="1">
        <v>3977.41</v>
      </c>
      <c r="D531" s="1">
        <v>2650.55</v>
      </c>
      <c r="E531" s="1">
        <v>6627.96</v>
      </c>
    </row>
    <row r="532" spans="1:5">
      <c r="A532" s="1">
        <v>1926</v>
      </c>
      <c r="B532" s="1">
        <v>84</v>
      </c>
      <c r="C532" s="1">
        <v>3623.08</v>
      </c>
      <c r="D532" s="1">
        <v>2427.2399999999998</v>
      </c>
      <c r="E532" s="1">
        <v>6050.32</v>
      </c>
    </row>
    <row r="533" spans="1:5">
      <c r="A533" s="1">
        <v>1926</v>
      </c>
      <c r="B533" s="1">
        <v>85</v>
      </c>
      <c r="C533" s="1">
        <v>3379.83</v>
      </c>
      <c r="D533" s="1">
        <v>2080.67</v>
      </c>
      <c r="E533" s="1">
        <v>5460.5</v>
      </c>
    </row>
    <row r="534" spans="1:5">
      <c r="A534" s="1">
        <v>1926</v>
      </c>
      <c r="B534" s="1">
        <v>86</v>
      </c>
      <c r="C534" s="1">
        <v>2920.79</v>
      </c>
      <c r="D534" s="1">
        <v>1791.57</v>
      </c>
      <c r="E534" s="1">
        <v>4712.3599999999997</v>
      </c>
    </row>
    <row r="535" spans="1:5">
      <c r="A535" s="1">
        <v>1926</v>
      </c>
      <c r="B535" s="1">
        <v>87</v>
      </c>
      <c r="C535" s="1">
        <v>2271.4699999999998</v>
      </c>
      <c r="D535" s="1">
        <v>1334.64</v>
      </c>
      <c r="E535" s="1">
        <v>3606.11</v>
      </c>
    </row>
    <row r="536" spans="1:5">
      <c r="A536" s="1">
        <v>1926</v>
      </c>
      <c r="B536" s="1">
        <v>88</v>
      </c>
      <c r="C536" s="1">
        <v>1945.88</v>
      </c>
      <c r="D536" s="1">
        <v>1060.8599999999999</v>
      </c>
      <c r="E536" s="1">
        <v>3006.74</v>
      </c>
    </row>
    <row r="537" spans="1:5">
      <c r="A537" s="1">
        <v>1926</v>
      </c>
      <c r="B537" s="1">
        <v>89</v>
      </c>
      <c r="C537" s="1">
        <v>1554.04</v>
      </c>
      <c r="D537" s="1">
        <v>863.25</v>
      </c>
      <c r="E537" s="1">
        <v>2417.29</v>
      </c>
    </row>
    <row r="538" spans="1:5">
      <c r="A538" s="1">
        <v>1926</v>
      </c>
      <c r="B538" s="1">
        <v>90</v>
      </c>
      <c r="C538" s="1">
        <v>1209.1199999999999</v>
      </c>
      <c r="D538" s="1">
        <v>609.20000000000005</v>
      </c>
      <c r="E538" s="1">
        <v>1818.32</v>
      </c>
    </row>
    <row r="539" spans="1:5">
      <c r="A539" s="1">
        <v>1926</v>
      </c>
      <c r="B539" s="1">
        <v>91</v>
      </c>
      <c r="C539" s="1">
        <v>870.04</v>
      </c>
      <c r="D539" s="1">
        <v>431.42</v>
      </c>
      <c r="E539" s="1">
        <v>1301.46</v>
      </c>
    </row>
    <row r="540" spans="1:5">
      <c r="A540" s="1">
        <v>1926</v>
      </c>
      <c r="B540" s="1">
        <v>92</v>
      </c>
      <c r="C540" s="1">
        <v>683.98</v>
      </c>
      <c r="D540" s="1">
        <v>350.32</v>
      </c>
      <c r="E540" s="1">
        <v>1034.3</v>
      </c>
    </row>
    <row r="541" spans="1:5">
      <c r="A541" s="1">
        <v>1926</v>
      </c>
      <c r="B541" s="1">
        <v>93</v>
      </c>
      <c r="C541" s="1">
        <v>537.92999999999995</v>
      </c>
      <c r="D541" s="1">
        <v>245.9</v>
      </c>
      <c r="E541" s="1">
        <v>783.83</v>
      </c>
    </row>
    <row r="542" spans="1:5">
      <c r="A542" s="1">
        <v>1926</v>
      </c>
      <c r="B542" s="1">
        <v>94</v>
      </c>
      <c r="C542" s="1">
        <v>352.92</v>
      </c>
      <c r="D542" s="1">
        <v>165.16</v>
      </c>
      <c r="E542" s="1">
        <v>518.08000000000004</v>
      </c>
    </row>
    <row r="543" spans="1:5">
      <c r="A543" s="1">
        <v>1926</v>
      </c>
      <c r="B543" s="1">
        <v>95</v>
      </c>
      <c r="C543" s="1">
        <v>268.55</v>
      </c>
      <c r="D543" s="1">
        <v>97.63</v>
      </c>
      <c r="E543" s="1">
        <v>366.18</v>
      </c>
    </row>
    <row r="544" spans="1:5">
      <c r="A544" s="1">
        <v>1926</v>
      </c>
      <c r="B544" s="1">
        <v>96</v>
      </c>
      <c r="C544" s="1">
        <v>186.03</v>
      </c>
      <c r="D544" s="1">
        <v>82.49</v>
      </c>
      <c r="E544" s="1">
        <v>268.52</v>
      </c>
    </row>
    <row r="545" spans="1:5">
      <c r="A545" s="1">
        <v>1926</v>
      </c>
      <c r="B545" s="1">
        <v>97</v>
      </c>
      <c r="C545" s="1">
        <v>123.11</v>
      </c>
      <c r="D545" s="1">
        <v>51.56</v>
      </c>
      <c r="E545" s="1">
        <v>174.67</v>
      </c>
    </row>
    <row r="546" spans="1:5">
      <c r="A546" s="1">
        <v>1926</v>
      </c>
      <c r="B546" s="1">
        <v>98</v>
      </c>
      <c r="C546" s="1">
        <v>96.94</v>
      </c>
      <c r="D546" s="1">
        <v>36.24</v>
      </c>
      <c r="E546" s="1">
        <v>133.18</v>
      </c>
    </row>
    <row r="547" spans="1:5">
      <c r="A547" s="1">
        <v>1926</v>
      </c>
      <c r="B547" s="1">
        <v>99</v>
      </c>
      <c r="C547" s="1">
        <v>55.04</v>
      </c>
      <c r="D547" s="1">
        <v>21.46</v>
      </c>
      <c r="E547" s="1">
        <v>76.5</v>
      </c>
    </row>
    <row r="548" spans="1:5">
      <c r="A548" s="1">
        <v>1926</v>
      </c>
      <c r="B548" s="1">
        <v>100</v>
      </c>
      <c r="C548" s="1">
        <v>32.61</v>
      </c>
      <c r="D548" s="1">
        <v>14.88</v>
      </c>
      <c r="E548" s="1">
        <v>47.49</v>
      </c>
    </row>
    <row r="549" spans="1:5">
      <c r="A549" s="1">
        <v>1926</v>
      </c>
      <c r="B549" s="1">
        <v>101</v>
      </c>
      <c r="C549" s="1">
        <v>19.84</v>
      </c>
      <c r="D549" s="1">
        <v>6.41</v>
      </c>
      <c r="E549" s="1">
        <v>26.25</v>
      </c>
    </row>
    <row r="550" spans="1:5">
      <c r="A550" s="1">
        <v>1926</v>
      </c>
      <c r="B550" s="1">
        <v>102</v>
      </c>
      <c r="C550" s="1">
        <v>9.16</v>
      </c>
      <c r="D550" s="1">
        <v>6.31</v>
      </c>
      <c r="E550" s="1">
        <v>15.47</v>
      </c>
    </row>
    <row r="551" spans="1:5">
      <c r="A551" s="1">
        <v>1926</v>
      </c>
      <c r="B551" s="1">
        <v>103</v>
      </c>
      <c r="C551" s="1">
        <v>10.7</v>
      </c>
      <c r="D551" s="1">
        <v>1</v>
      </c>
      <c r="E551" s="1">
        <v>11.7</v>
      </c>
    </row>
    <row r="552" spans="1:5">
      <c r="A552" s="1">
        <v>1926</v>
      </c>
      <c r="B552" s="1">
        <v>104</v>
      </c>
      <c r="C552" s="1">
        <v>5.79</v>
      </c>
      <c r="D552" s="1">
        <v>1</v>
      </c>
      <c r="E552" s="1">
        <v>6.79</v>
      </c>
    </row>
    <row r="553" spans="1:5">
      <c r="A553" s="1">
        <v>1926</v>
      </c>
      <c r="B553" s="1">
        <v>105</v>
      </c>
      <c r="C553" s="1">
        <v>0.26</v>
      </c>
      <c r="D553" s="1">
        <v>2</v>
      </c>
      <c r="E553" s="1">
        <v>2.2599999999999998</v>
      </c>
    </row>
    <row r="554" spans="1:5">
      <c r="A554" s="1">
        <v>1926</v>
      </c>
      <c r="B554" s="1">
        <v>106</v>
      </c>
      <c r="C554" s="1">
        <v>1</v>
      </c>
      <c r="D554" s="1">
        <v>0</v>
      </c>
      <c r="E554" s="1">
        <v>1</v>
      </c>
    </row>
    <row r="555" spans="1:5">
      <c r="A555" s="1">
        <v>1926</v>
      </c>
      <c r="B555" s="1">
        <v>107</v>
      </c>
      <c r="C555" s="1">
        <v>0</v>
      </c>
      <c r="D555" s="1">
        <v>0</v>
      </c>
      <c r="E555" s="1">
        <v>0</v>
      </c>
    </row>
    <row r="556" spans="1:5">
      <c r="A556" s="1">
        <v>1926</v>
      </c>
      <c r="B556" s="1">
        <v>108</v>
      </c>
      <c r="C556" s="1">
        <v>0</v>
      </c>
      <c r="D556" s="1">
        <v>0</v>
      </c>
      <c r="E556" s="1">
        <v>0</v>
      </c>
    </row>
    <row r="557" spans="1:5">
      <c r="A557" s="1">
        <v>1926</v>
      </c>
      <c r="B557" s="1">
        <v>109</v>
      </c>
      <c r="C557" s="1">
        <v>0</v>
      </c>
      <c r="D557" s="1">
        <v>0</v>
      </c>
      <c r="E557" s="1">
        <v>0</v>
      </c>
    </row>
    <row r="558" spans="1:5">
      <c r="A558" s="1">
        <v>1926</v>
      </c>
      <c r="B558" s="1" t="s">
        <v>121</v>
      </c>
      <c r="C558" s="1">
        <v>0</v>
      </c>
      <c r="D558" s="1">
        <v>0</v>
      </c>
      <c r="E558" s="1">
        <v>0</v>
      </c>
    </row>
    <row r="559" spans="1:5">
      <c r="A559" s="1">
        <v>1927</v>
      </c>
      <c r="B559" s="1">
        <v>0</v>
      </c>
      <c r="C559" s="1">
        <v>23901</v>
      </c>
      <c r="D559" s="1">
        <v>32359.14</v>
      </c>
      <c r="E559" s="1">
        <v>56260.14</v>
      </c>
    </row>
    <row r="560" spans="1:5">
      <c r="A560" s="1">
        <v>1927</v>
      </c>
      <c r="B560" s="1">
        <v>1</v>
      </c>
      <c r="C560" s="1">
        <v>7154</v>
      </c>
      <c r="D560" s="1">
        <v>8360.0400000000009</v>
      </c>
      <c r="E560" s="1">
        <v>15514.04</v>
      </c>
    </row>
    <row r="561" spans="1:5">
      <c r="A561" s="1">
        <v>1927</v>
      </c>
      <c r="B561" s="1">
        <v>2</v>
      </c>
      <c r="C561" s="1">
        <v>3132</v>
      </c>
      <c r="D561" s="1">
        <v>3516.01</v>
      </c>
      <c r="E561" s="1">
        <v>6648.01</v>
      </c>
    </row>
    <row r="562" spans="1:5">
      <c r="A562" s="1">
        <v>1927</v>
      </c>
      <c r="B562" s="1">
        <v>3</v>
      </c>
      <c r="C562" s="1">
        <v>1918</v>
      </c>
      <c r="D562" s="1">
        <v>2164.0100000000002</v>
      </c>
      <c r="E562" s="1">
        <v>4082.01</v>
      </c>
    </row>
    <row r="563" spans="1:5">
      <c r="A563" s="1">
        <v>1927</v>
      </c>
      <c r="B563" s="1">
        <v>4</v>
      </c>
      <c r="C563" s="1">
        <v>1438</v>
      </c>
      <c r="D563" s="1">
        <v>1654.01</v>
      </c>
      <c r="E563" s="1">
        <v>3092.01</v>
      </c>
    </row>
    <row r="564" spans="1:5">
      <c r="A564" s="1">
        <v>1927</v>
      </c>
      <c r="B564" s="1">
        <v>5</v>
      </c>
      <c r="C564" s="1">
        <v>1268.43</v>
      </c>
      <c r="D564" s="1">
        <v>1466.71</v>
      </c>
      <c r="E564" s="1">
        <v>2735.14</v>
      </c>
    </row>
    <row r="565" spans="1:5">
      <c r="A565" s="1">
        <v>1927</v>
      </c>
      <c r="B565" s="1">
        <v>6</v>
      </c>
      <c r="C565" s="1">
        <v>1121.44</v>
      </c>
      <c r="D565" s="1">
        <v>1162.5</v>
      </c>
      <c r="E565" s="1">
        <v>2283.94</v>
      </c>
    </row>
    <row r="566" spans="1:5">
      <c r="A566" s="1">
        <v>1927</v>
      </c>
      <c r="B566" s="1">
        <v>7</v>
      </c>
      <c r="C566" s="1">
        <v>914.24</v>
      </c>
      <c r="D566" s="1">
        <v>1042.95</v>
      </c>
      <c r="E566" s="1">
        <v>1957.19</v>
      </c>
    </row>
    <row r="567" spans="1:5">
      <c r="A567" s="1">
        <v>1927</v>
      </c>
      <c r="B567" s="1">
        <v>8</v>
      </c>
      <c r="C567" s="1">
        <v>574.78</v>
      </c>
      <c r="D567" s="1">
        <v>679.05</v>
      </c>
      <c r="E567" s="1">
        <v>1253.83</v>
      </c>
    </row>
    <row r="568" spans="1:5">
      <c r="A568" s="1">
        <v>1927</v>
      </c>
      <c r="B568" s="1">
        <v>9</v>
      </c>
      <c r="C568" s="1">
        <v>522.09</v>
      </c>
      <c r="D568" s="1">
        <v>571.80999999999995</v>
      </c>
      <c r="E568" s="1">
        <v>1093.9000000000001</v>
      </c>
    </row>
    <row r="569" spans="1:5">
      <c r="A569" s="1">
        <v>1927</v>
      </c>
      <c r="B569" s="1">
        <v>10</v>
      </c>
      <c r="C569" s="1">
        <v>513.51</v>
      </c>
      <c r="D569" s="1">
        <v>589.24</v>
      </c>
      <c r="E569" s="1">
        <v>1102.75</v>
      </c>
    </row>
    <row r="570" spans="1:5">
      <c r="A570" s="1">
        <v>1927</v>
      </c>
      <c r="B570" s="1">
        <v>11</v>
      </c>
      <c r="C570" s="1">
        <v>556.37</v>
      </c>
      <c r="D570" s="1">
        <v>575.59</v>
      </c>
      <c r="E570" s="1">
        <v>1131.96</v>
      </c>
    </row>
    <row r="571" spans="1:5">
      <c r="A571" s="1">
        <v>1927</v>
      </c>
      <c r="B571" s="1">
        <v>12</v>
      </c>
      <c r="C571" s="1">
        <v>602.02</v>
      </c>
      <c r="D571" s="1">
        <v>616.87</v>
      </c>
      <c r="E571" s="1">
        <v>1218.8900000000001</v>
      </c>
    </row>
    <row r="572" spans="1:5">
      <c r="A572" s="1">
        <v>1927</v>
      </c>
      <c r="B572" s="1">
        <v>13</v>
      </c>
      <c r="C572" s="1">
        <v>634.45000000000005</v>
      </c>
      <c r="D572" s="1">
        <v>650.07000000000005</v>
      </c>
      <c r="E572" s="1">
        <v>1284.52</v>
      </c>
    </row>
    <row r="573" spans="1:5">
      <c r="A573" s="1">
        <v>1927</v>
      </c>
      <c r="B573" s="1">
        <v>14</v>
      </c>
      <c r="C573" s="1">
        <v>744.66</v>
      </c>
      <c r="D573" s="1">
        <v>736.24</v>
      </c>
      <c r="E573" s="1">
        <v>1480.9</v>
      </c>
    </row>
    <row r="574" spans="1:5">
      <c r="A574" s="1">
        <v>1927</v>
      </c>
      <c r="B574" s="1">
        <v>15</v>
      </c>
      <c r="C574" s="1">
        <v>852.57</v>
      </c>
      <c r="D574" s="1">
        <v>861.74</v>
      </c>
      <c r="E574" s="1">
        <v>1714.31</v>
      </c>
    </row>
    <row r="575" spans="1:5">
      <c r="A575" s="1">
        <v>1927</v>
      </c>
      <c r="B575" s="1">
        <v>16</v>
      </c>
      <c r="C575" s="1">
        <v>963.78</v>
      </c>
      <c r="D575" s="1">
        <v>973.22</v>
      </c>
      <c r="E575" s="1">
        <v>1937</v>
      </c>
    </row>
    <row r="576" spans="1:5">
      <c r="A576" s="1">
        <v>1927</v>
      </c>
      <c r="B576" s="1">
        <v>17</v>
      </c>
      <c r="C576" s="1">
        <v>1028.19</v>
      </c>
      <c r="D576" s="1">
        <v>1080.03</v>
      </c>
      <c r="E576" s="1">
        <v>2108.2199999999998</v>
      </c>
    </row>
    <row r="577" spans="1:5">
      <c r="A577" s="1">
        <v>1927</v>
      </c>
      <c r="B577" s="1">
        <v>18</v>
      </c>
      <c r="C577" s="1">
        <v>1106.81</v>
      </c>
      <c r="D577" s="1">
        <v>1209.23</v>
      </c>
      <c r="E577" s="1">
        <v>2316.04</v>
      </c>
    </row>
    <row r="578" spans="1:5">
      <c r="A578" s="1">
        <v>1927</v>
      </c>
      <c r="B578" s="1">
        <v>19</v>
      </c>
      <c r="C578" s="1">
        <v>1198.6199999999999</v>
      </c>
      <c r="D578" s="1">
        <v>1191.79</v>
      </c>
      <c r="E578" s="1">
        <v>2390.41</v>
      </c>
    </row>
    <row r="579" spans="1:5">
      <c r="A579" s="1">
        <v>1927</v>
      </c>
      <c r="B579" s="1">
        <v>20</v>
      </c>
      <c r="C579" s="1">
        <v>1168.6500000000001</v>
      </c>
      <c r="D579" s="1">
        <v>1306.32</v>
      </c>
      <c r="E579" s="1">
        <v>2474.9699999999998</v>
      </c>
    </row>
    <row r="580" spans="1:5">
      <c r="A580" s="1">
        <v>1927</v>
      </c>
      <c r="B580" s="1">
        <v>21</v>
      </c>
      <c r="C580" s="1">
        <v>1196.8599999999999</v>
      </c>
      <c r="D580" s="1">
        <v>1341.24</v>
      </c>
      <c r="E580" s="1">
        <v>2538.1</v>
      </c>
    </row>
    <row r="581" spans="1:5">
      <c r="A581" s="1">
        <v>1927</v>
      </c>
      <c r="B581" s="1">
        <v>22</v>
      </c>
      <c r="C581" s="1">
        <v>1238.23</v>
      </c>
      <c r="D581" s="1">
        <v>1320.18</v>
      </c>
      <c r="E581" s="1">
        <v>2558.41</v>
      </c>
    </row>
    <row r="582" spans="1:5">
      <c r="A582" s="1">
        <v>1927</v>
      </c>
      <c r="B582" s="1">
        <v>23</v>
      </c>
      <c r="C582" s="1">
        <v>1291.78</v>
      </c>
      <c r="D582" s="1">
        <v>1260.1600000000001</v>
      </c>
      <c r="E582" s="1">
        <v>2551.94</v>
      </c>
    </row>
    <row r="583" spans="1:5">
      <c r="A583" s="1">
        <v>1927</v>
      </c>
      <c r="B583" s="1">
        <v>24</v>
      </c>
      <c r="C583" s="1">
        <v>1238.5</v>
      </c>
      <c r="D583" s="1">
        <v>1274.1099999999999</v>
      </c>
      <c r="E583" s="1">
        <v>2512.61</v>
      </c>
    </row>
    <row r="584" spans="1:5">
      <c r="A584" s="1">
        <v>1927</v>
      </c>
      <c r="B584" s="1">
        <v>25</v>
      </c>
      <c r="C584" s="1">
        <v>1275.92</v>
      </c>
      <c r="D584" s="1">
        <v>1270.95</v>
      </c>
      <c r="E584" s="1">
        <v>2546.87</v>
      </c>
    </row>
    <row r="585" spans="1:5">
      <c r="A585" s="1">
        <v>1927</v>
      </c>
      <c r="B585" s="1">
        <v>26</v>
      </c>
      <c r="C585" s="1">
        <v>1323.13</v>
      </c>
      <c r="D585" s="1">
        <v>1283.0999999999999</v>
      </c>
      <c r="E585" s="1">
        <v>2606.23</v>
      </c>
    </row>
    <row r="586" spans="1:5">
      <c r="A586" s="1">
        <v>1927</v>
      </c>
      <c r="B586" s="1">
        <v>27</v>
      </c>
      <c r="C586" s="1">
        <v>1321.69</v>
      </c>
      <c r="D586" s="1">
        <v>1278.43</v>
      </c>
      <c r="E586" s="1">
        <v>2600.12</v>
      </c>
    </row>
    <row r="587" spans="1:5">
      <c r="A587" s="1">
        <v>1927</v>
      </c>
      <c r="B587" s="1">
        <v>28</v>
      </c>
      <c r="C587" s="1">
        <v>1327.54</v>
      </c>
      <c r="D587" s="1">
        <v>1178.94</v>
      </c>
      <c r="E587" s="1">
        <v>2506.48</v>
      </c>
    </row>
    <row r="588" spans="1:5">
      <c r="A588" s="1">
        <v>1927</v>
      </c>
      <c r="B588" s="1">
        <v>29</v>
      </c>
      <c r="C588" s="1">
        <v>1293.73</v>
      </c>
      <c r="D588" s="1">
        <v>1163.6099999999999</v>
      </c>
      <c r="E588" s="1">
        <v>2457.34</v>
      </c>
    </row>
    <row r="589" spans="1:5">
      <c r="A589" s="1">
        <v>1927</v>
      </c>
      <c r="B589" s="1">
        <v>30</v>
      </c>
      <c r="C589" s="1">
        <v>1364.97</v>
      </c>
      <c r="D589" s="1">
        <v>1203.1099999999999</v>
      </c>
      <c r="E589" s="1">
        <v>2568.08</v>
      </c>
    </row>
    <row r="590" spans="1:5">
      <c r="A590" s="1">
        <v>1927</v>
      </c>
      <c r="B590" s="1">
        <v>31</v>
      </c>
      <c r="C590" s="1">
        <v>1292.17</v>
      </c>
      <c r="D590" s="1">
        <v>1136.07</v>
      </c>
      <c r="E590" s="1">
        <v>2428.2399999999998</v>
      </c>
    </row>
    <row r="591" spans="1:5">
      <c r="A591" s="1">
        <v>1927</v>
      </c>
      <c r="B591" s="1">
        <v>32</v>
      </c>
      <c r="C591" s="1">
        <v>1336.1</v>
      </c>
      <c r="D591" s="1">
        <v>1198.1099999999999</v>
      </c>
      <c r="E591" s="1">
        <v>2534.21</v>
      </c>
    </row>
    <row r="592" spans="1:5">
      <c r="A592" s="1">
        <v>1927</v>
      </c>
      <c r="B592" s="1">
        <v>33</v>
      </c>
      <c r="C592" s="1">
        <v>1372.71</v>
      </c>
      <c r="D592" s="1">
        <v>1248.25</v>
      </c>
      <c r="E592" s="1">
        <v>2620.96</v>
      </c>
    </row>
    <row r="593" spans="1:5">
      <c r="A593" s="1">
        <v>1927</v>
      </c>
      <c r="B593" s="1">
        <v>34</v>
      </c>
      <c r="C593" s="1">
        <v>1411.05</v>
      </c>
      <c r="D593" s="1">
        <v>1316.49</v>
      </c>
      <c r="E593" s="1">
        <v>2727.54</v>
      </c>
    </row>
    <row r="594" spans="1:5">
      <c r="A594" s="1">
        <v>1927</v>
      </c>
      <c r="B594" s="1">
        <v>35</v>
      </c>
      <c r="C594" s="1">
        <v>1417.2</v>
      </c>
      <c r="D594" s="1">
        <v>1491.05</v>
      </c>
      <c r="E594" s="1">
        <v>2908.25</v>
      </c>
    </row>
    <row r="595" spans="1:5">
      <c r="A595" s="1">
        <v>1927</v>
      </c>
      <c r="B595" s="1">
        <v>36</v>
      </c>
      <c r="C595" s="1">
        <v>1486.65</v>
      </c>
      <c r="D595" s="1">
        <v>1496.8</v>
      </c>
      <c r="E595" s="1">
        <v>2983.45</v>
      </c>
    </row>
    <row r="596" spans="1:5">
      <c r="A596" s="1">
        <v>1927</v>
      </c>
      <c r="B596" s="1">
        <v>37</v>
      </c>
      <c r="C596" s="1">
        <v>1509.57</v>
      </c>
      <c r="D596" s="1">
        <v>1605.99</v>
      </c>
      <c r="E596" s="1">
        <v>3115.56</v>
      </c>
    </row>
    <row r="597" spans="1:5">
      <c r="A597" s="1">
        <v>1927</v>
      </c>
      <c r="B597" s="1">
        <v>38</v>
      </c>
      <c r="C597" s="1">
        <v>1557.91</v>
      </c>
      <c r="D597" s="1">
        <v>1701.59</v>
      </c>
      <c r="E597" s="1">
        <v>3259.5</v>
      </c>
    </row>
    <row r="598" spans="1:5">
      <c r="A598" s="1">
        <v>1927</v>
      </c>
      <c r="B598" s="1">
        <v>39</v>
      </c>
      <c r="C598" s="1">
        <v>1663.67</v>
      </c>
      <c r="D598" s="1">
        <v>1824.61</v>
      </c>
      <c r="E598" s="1">
        <v>3488.28</v>
      </c>
    </row>
    <row r="599" spans="1:5">
      <c r="A599" s="1">
        <v>1927</v>
      </c>
      <c r="B599" s="1">
        <v>40</v>
      </c>
      <c r="C599" s="1">
        <v>1639.99</v>
      </c>
      <c r="D599" s="1">
        <v>1949.81</v>
      </c>
      <c r="E599" s="1">
        <v>3589.8</v>
      </c>
    </row>
    <row r="600" spans="1:5">
      <c r="A600" s="1">
        <v>1927</v>
      </c>
      <c r="B600" s="1">
        <v>41</v>
      </c>
      <c r="C600" s="1">
        <v>1639.35</v>
      </c>
      <c r="D600" s="1">
        <v>1899.29</v>
      </c>
      <c r="E600" s="1">
        <v>3538.64</v>
      </c>
    </row>
    <row r="601" spans="1:5">
      <c r="A601" s="1">
        <v>1927</v>
      </c>
      <c r="B601" s="1">
        <v>42</v>
      </c>
      <c r="C601" s="1">
        <v>1974.85</v>
      </c>
      <c r="D601" s="1">
        <v>2212.77</v>
      </c>
      <c r="E601" s="1">
        <v>4187.62</v>
      </c>
    </row>
    <row r="602" spans="1:5">
      <c r="A602" s="1">
        <v>1927</v>
      </c>
      <c r="B602" s="1">
        <v>43</v>
      </c>
      <c r="C602" s="1">
        <v>1883.5</v>
      </c>
      <c r="D602" s="1">
        <v>2231.3000000000002</v>
      </c>
      <c r="E602" s="1">
        <v>4114.8</v>
      </c>
    </row>
    <row r="603" spans="1:5">
      <c r="A603" s="1">
        <v>1927</v>
      </c>
      <c r="B603" s="1">
        <v>44</v>
      </c>
      <c r="C603" s="1">
        <v>1952.31</v>
      </c>
      <c r="D603" s="1">
        <v>2255.86</v>
      </c>
      <c r="E603" s="1">
        <v>4208.17</v>
      </c>
    </row>
    <row r="604" spans="1:5">
      <c r="A604" s="1">
        <v>1927</v>
      </c>
      <c r="B604" s="1">
        <v>45</v>
      </c>
      <c r="C604" s="1">
        <v>2027.47</v>
      </c>
      <c r="D604" s="1">
        <v>2489.9899999999998</v>
      </c>
      <c r="E604" s="1">
        <v>4517.46</v>
      </c>
    </row>
    <row r="605" spans="1:5">
      <c r="A605" s="1">
        <v>1927</v>
      </c>
      <c r="B605" s="1">
        <v>46</v>
      </c>
      <c r="C605" s="1">
        <v>2252.83</v>
      </c>
      <c r="D605" s="1">
        <v>2636.94</v>
      </c>
      <c r="E605" s="1">
        <v>4889.7700000000004</v>
      </c>
    </row>
    <row r="606" spans="1:5">
      <c r="A606" s="1">
        <v>1927</v>
      </c>
      <c r="B606" s="1">
        <v>47</v>
      </c>
      <c r="C606" s="1">
        <v>2273.59</v>
      </c>
      <c r="D606" s="1">
        <v>2785.24</v>
      </c>
      <c r="E606" s="1">
        <v>5058.83</v>
      </c>
    </row>
    <row r="607" spans="1:5">
      <c r="A607" s="1">
        <v>1927</v>
      </c>
      <c r="B607" s="1">
        <v>48</v>
      </c>
      <c r="C607" s="1">
        <v>2363.7600000000002</v>
      </c>
      <c r="D607" s="1">
        <v>2792.91</v>
      </c>
      <c r="E607" s="1">
        <v>5156.67</v>
      </c>
    </row>
    <row r="608" spans="1:5">
      <c r="A608" s="1">
        <v>1927</v>
      </c>
      <c r="B608" s="1">
        <v>49</v>
      </c>
      <c r="C608" s="1">
        <v>2585.34</v>
      </c>
      <c r="D608" s="1">
        <v>3045.96</v>
      </c>
      <c r="E608" s="1">
        <v>5631.3</v>
      </c>
    </row>
    <row r="609" spans="1:5">
      <c r="A609" s="1">
        <v>1927</v>
      </c>
      <c r="B609" s="1">
        <v>50</v>
      </c>
      <c r="C609" s="1">
        <v>2703.18</v>
      </c>
      <c r="D609" s="1">
        <v>3169.14</v>
      </c>
      <c r="E609" s="1">
        <v>5872.32</v>
      </c>
    </row>
    <row r="610" spans="1:5">
      <c r="A610" s="1">
        <v>1927</v>
      </c>
      <c r="B610" s="1">
        <v>51</v>
      </c>
      <c r="C610" s="1">
        <v>2704.72</v>
      </c>
      <c r="D610" s="1">
        <v>3096.56</v>
      </c>
      <c r="E610" s="1">
        <v>5801.28</v>
      </c>
    </row>
    <row r="611" spans="1:5">
      <c r="A611" s="1">
        <v>1927</v>
      </c>
      <c r="B611" s="1">
        <v>52</v>
      </c>
      <c r="C611" s="1">
        <v>2940.84</v>
      </c>
      <c r="D611" s="1">
        <v>3573.99</v>
      </c>
      <c r="E611" s="1">
        <v>6514.83</v>
      </c>
    </row>
    <row r="612" spans="1:5">
      <c r="A612" s="1">
        <v>1927</v>
      </c>
      <c r="B612" s="1">
        <v>53</v>
      </c>
      <c r="C612" s="1">
        <v>3012.5</v>
      </c>
      <c r="D612" s="1">
        <v>3676.45</v>
      </c>
      <c r="E612" s="1">
        <v>6688.95</v>
      </c>
    </row>
    <row r="613" spans="1:5">
      <c r="A613" s="1">
        <v>1927</v>
      </c>
      <c r="B613" s="1">
        <v>54</v>
      </c>
      <c r="C613" s="1">
        <v>3155.76</v>
      </c>
      <c r="D613" s="1">
        <v>3855.92</v>
      </c>
      <c r="E613" s="1">
        <v>7011.68</v>
      </c>
    </row>
    <row r="614" spans="1:5">
      <c r="A614" s="1">
        <v>1927</v>
      </c>
      <c r="B614" s="1">
        <v>55</v>
      </c>
      <c r="C614" s="1">
        <v>2940.73</v>
      </c>
      <c r="D614" s="1">
        <v>3681.07</v>
      </c>
      <c r="E614" s="1">
        <v>6621.8</v>
      </c>
    </row>
    <row r="615" spans="1:5">
      <c r="A615" s="1">
        <v>1927</v>
      </c>
      <c r="B615" s="1">
        <v>56</v>
      </c>
      <c r="C615" s="1">
        <v>3370.05</v>
      </c>
      <c r="D615" s="1">
        <v>4112.3900000000003</v>
      </c>
      <c r="E615" s="1">
        <v>7482.44</v>
      </c>
    </row>
    <row r="616" spans="1:5">
      <c r="A616" s="1">
        <v>1927</v>
      </c>
      <c r="B616" s="1">
        <v>57</v>
      </c>
      <c r="C616" s="1">
        <v>3296.89</v>
      </c>
      <c r="D616" s="1">
        <v>4175.58</v>
      </c>
      <c r="E616" s="1">
        <v>7472.47</v>
      </c>
    </row>
    <row r="617" spans="1:5">
      <c r="A617" s="1">
        <v>1927</v>
      </c>
      <c r="B617" s="1">
        <v>58</v>
      </c>
      <c r="C617" s="1">
        <v>3625.24</v>
      </c>
      <c r="D617" s="1">
        <v>4369.59</v>
      </c>
      <c r="E617" s="1">
        <v>7994.83</v>
      </c>
    </row>
    <row r="618" spans="1:5">
      <c r="A618" s="1">
        <v>1927</v>
      </c>
      <c r="B618" s="1">
        <v>59</v>
      </c>
      <c r="C618" s="1">
        <v>3664.11</v>
      </c>
      <c r="D618" s="1">
        <v>4576.45</v>
      </c>
      <c r="E618" s="1">
        <v>8240.56</v>
      </c>
    </row>
    <row r="619" spans="1:5">
      <c r="A619" s="1">
        <v>1927</v>
      </c>
      <c r="B619" s="1">
        <v>60</v>
      </c>
      <c r="C619" s="1">
        <v>3898.42</v>
      </c>
      <c r="D619" s="1">
        <v>4722.21</v>
      </c>
      <c r="E619" s="1">
        <v>8620.6299999999992</v>
      </c>
    </row>
    <row r="620" spans="1:5">
      <c r="A620" s="1">
        <v>1927</v>
      </c>
      <c r="B620" s="1">
        <v>61</v>
      </c>
      <c r="C620" s="1">
        <v>3809.01</v>
      </c>
      <c r="D620" s="1">
        <v>4542.16</v>
      </c>
      <c r="E620" s="1">
        <v>8351.17</v>
      </c>
    </row>
    <row r="621" spans="1:5">
      <c r="A621" s="1">
        <v>1927</v>
      </c>
      <c r="B621" s="1">
        <v>62</v>
      </c>
      <c r="C621" s="1">
        <v>4332.8</v>
      </c>
      <c r="D621" s="1">
        <v>5150.3500000000004</v>
      </c>
      <c r="E621" s="1">
        <v>9483.15</v>
      </c>
    </row>
    <row r="622" spans="1:5">
      <c r="A622" s="1">
        <v>1927</v>
      </c>
      <c r="B622" s="1">
        <v>63</v>
      </c>
      <c r="C622" s="1">
        <v>4668.78</v>
      </c>
      <c r="D622" s="1">
        <v>5263.81</v>
      </c>
      <c r="E622" s="1">
        <v>9932.59</v>
      </c>
    </row>
    <row r="623" spans="1:5">
      <c r="A623" s="1">
        <v>1927</v>
      </c>
      <c r="B623" s="1">
        <v>64</v>
      </c>
      <c r="C623" s="1">
        <v>4884.96</v>
      </c>
      <c r="D623" s="1">
        <v>5566.52</v>
      </c>
      <c r="E623" s="1">
        <v>10451.48</v>
      </c>
    </row>
    <row r="624" spans="1:5">
      <c r="A624" s="1">
        <v>1927</v>
      </c>
      <c r="B624" s="1">
        <v>65</v>
      </c>
      <c r="C624" s="1">
        <v>5020.76</v>
      </c>
      <c r="D624" s="1">
        <v>5808.65</v>
      </c>
      <c r="E624" s="1">
        <v>10829.41</v>
      </c>
    </row>
    <row r="625" spans="1:5">
      <c r="A625" s="1">
        <v>1927</v>
      </c>
      <c r="B625" s="1">
        <v>66</v>
      </c>
      <c r="C625" s="1">
        <v>4777.82</v>
      </c>
      <c r="D625" s="1">
        <v>5425.92</v>
      </c>
      <c r="E625" s="1">
        <v>10203.74</v>
      </c>
    </row>
    <row r="626" spans="1:5">
      <c r="A626" s="1">
        <v>1927</v>
      </c>
      <c r="B626" s="1">
        <v>67</v>
      </c>
      <c r="C626" s="1">
        <v>5207.53</v>
      </c>
      <c r="D626" s="1">
        <v>5675.51</v>
      </c>
      <c r="E626" s="1">
        <v>10883.04</v>
      </c>
    </row>
    <row r="627" spans="1:5">
      <c r="A627" s="1">
        <v>1927</v>
      </c>
      <c r="B627" s="1">
        <v>68</v>
      </c>
      <c r="C627" s="1">
        <v>5341.91</v>
      </c>
      <c r="D627" s="1">
        <v>5846.4</v>
      </c>
      <c r="E627" s="1">
        <v>11188.31</v>
      </c>
    </row>
    <row r="628" spans="1:5">
      <c r="A628" s="1">
        <v>1927</v>
      </c>
      <c r="B628" s="1">
        <v>69</v>
      </c>
      <c r="C628" s="1">
        <v>5790.97</v>
      </c>
      <c r="D628" s="1">
        <v>6215.62</v>
      </c>
      <c r="E628" s="1">
        <v>12006.59</v>
      </c>
    </row>
    <row r="629" spans="1:5">
      <c r="A629" s="1">
        <v>1927</v>
      </c>
      <c r="B629" s="1">
        <v>70</v>
      </c>
      <c r="C629" s="1">
        <v>5877.88</v>
      </c>
      <c r="D629" s="1">
        <v>6279.41</v>
      </c>
      <c r="E629" s="1">
        <v>12157.29</v>
      </c>
    </row>
    <row r="630" spans="1:5">
      <c r="A630" s="1">
        <v>1927</v>
      </c>
      <c r="B630" s="1">
        <v>71</v>
      </c>
      <c r="C630" s="1">
        <v>5678.41</v>
      </c>
      <c r="D630" s="1">
        <v>5839.76</v>
      </c>
      <c r="E630" s="1">
        <v>11518.17</v>
      </c>
    </row>
    <row r="631" spans="1:5">
      <c r="A631" s="1">
        <v>1927</v>
      </c>
      <c r="B631" s="1">
        <v>72</v>
      </c>
      <c r="C631" s="1">
        <v>6373.78</v>
      </c>
      <c r="D631" s="1">
        <v>6422.98</v>
      </c>
      <c r="E631" s="1">
        <v>12796.76</v>
      </c>
    </row>
    <row r="632" spans="1:5">
      <c r="A632" s="1">
        <v>1927</v>
      </c>
      <c r="B632" s="1">
        <v>73</v>
      </c>
      <c r="C632" s="1">
        <v>6405.96</v>
      </c>
      <c r="D632" s="1">
        <v>6278.03</v>
      </c>
      <c r="E632" s="1">
        <v>12683.99</v>
      </c>
    </row>
    <row r="633" spans="1:5">
      <c r="A633" s="1">
        <v>1927</v>
      </c>
      <c r="B633" s="1">
        <v>74</v>
      </c>
      <c r="C633" s="1">
        <v>6489.97</v>
      </c>
      <c r="D633" s="1">
        <v>6090.93</v>
      </c>
      <c r="E633" s="1">
        <v>12580.9</v>
      </c>
    </row>
    <row r="634" spans="1:5">
      <c r="A634" s="1">
        <v>1927</v>
      </c>
      <c r="B634" s="1">
        <v>75</v>
      </c>
      <c r="C634" s="1">
        <v>6587.28</v>
      </c>
      <c r="D634" s="1">
        <v>5839.37</v>
      </c>
      <c r="E634" s="1">
        <v>12426.65</v>
      </c>
    </row>
    <row r="635" spans="1:5">
      <c r="A635" s="1">
        <v>1927</v>
      </c>
      <c r="B635" s="1">
        <v>76</v>
      </c>
      <c r="C635" s="1">
        <v>6738.78</v>
      </c>
      <c r="D635" s="1">
        <v>5898.24</v>
      </c>
      <c r="E635" s="1">
        <v>12637.02</v>
      </c>
    </row>
    <row r="636" spans="1:5">
      <c r="A636" s="1">
        <v>1927</v>
      </c>
      <c r="B636" s="1">
        <v>77</v>
      </c>
      <c r="C636" s="1">
        <v>6159.94</v>
      </c>
      <c r="D636" s="1">
        <v>5105.2700000000004</v>
      </c>
      <c r="E636" s="1">
        <v>11265.21</v>
      </c>
    </row>
    <row r="637" spans="1:5">
      <c r="A637" s="1">
        <v>1927</v>
      </c>
      <c r="B637" s="1">
        <v>78</v>
      </c>
      <c r="C637" s="1">
        <v>5972.76</v>
      </c>
      <c r="D637" s="1">
        <v>4758.43</v>
      </c>
      <c r="E637" s="1">
        <v>10731.19</v>
      </c>
    </row>
    <row r="638" spans="1:5">
      <c r="A638" s="1">
        <v>1927</v>
      </c>
      <c r="B638" s="1">
        <v>79</v>
      </c>
      <c r="C638" s="1">
        <v>5480.25</v>
      </c>
      <c r="D638" s="1">
        <v>4412.74</v>
      </c>
      <c r="E638" s="1">
        <v>9892.99</v>
      </c>
    </row>
    <row r="639" spans="1:5">
      <c r="A639" s="1">
        <v>1927</v>
      </c>
      <c r="B639" s="1">
        <v>80</v>
      </c>
      <c r="C639" s="1">
        <v>5260.78</v>
      </c>
      <c r="D639" s="1">
        <v>3950.5</v>
      </c>
      <c r="E639" s="1">
        <v>9211.2800000000007</v>
      </c>
    </row>
    <row r="640" spans="1:5">
      <c r="A640" s="1">
        <v>1927</v>
      </c>
      <c r="B640" s="1">
        <v>81</v>
      </c>
      <c r="C640" s="1">
        <v>4789.92</v>
      </c>
      <c r="D640" s="1">
        <v>3429.8</v>
      </c>
      <c r="E640" s="1">
        <v>8219.7199999999993</v>
      </c>
    </row>
    <row r="641" spans="1:5">
      <c r="A641" s="1">
        <v>1927</v>
      </c>
      <c r="B641" s="1">
        <v>82</v>
      </c>
      <c r="C641" s="1">
        <v>4988.0200000000004</v>
      </c>
      <c r="D641" s="1">
        <v>3441.96</v>
      </c>
      <c r="E641" s="1">
        <v>8429.98</v>
      </c>
    </row>
    <row r="642" spans="1:5">
      <c r="A642" s="1">
        <v>1927</v>
      </c>
      <c r="B642" s="1">
        <v>83</v>
      </c>
      <c r="C642" s="1">
        <v>4365.1000000000004</v>
      </c>
      <c r="D642" s="1">
        <v>2987.96</v>
      </c>
      <c r="E642" s="1">
        <v>7353.06</v>
      </c>
    </row>
    <row r="643" spans="1:5">
      <c r="A643" s="1">
        <v>1927</v>
      </c>
      <c r="B643" s="1">
        <v>84</v>
      </c>
      <c r="C643" s="1">
        <v>4005.18</v>
      </c>
      <c r="D643" s="1">
        <v>2618.8200000000002</v>
      </c>
      <c r="E643" s="1">
        <v>6624</v>
      </c>
    </row>
    <row r="644" spans="1:5">
      <c r="A644" s="1">
        <v>1927</v>
      </c>
      <c r="B644" s="1">
        <v>85</v>
      </c>
      <c r="C644" s="1">
        <v>3311.87</v>
      </c>
      <c r="D644" s="1">
        <v>2148.2399999999998</v>
      </c>
      <c r="E644" s="1">
        <v>5460.11</v>
      </c>
    </row>
    <row r="645" spans="1:5">
      <c r="A645" s="1">
        <v>1927</v>
      </c>
      <c r="B645" s="1">
        <v>86</v>
      </c>
      <c r="C645" s="1">
        <v>3254.87</v>
      </c>
      <c r="D645" s="1">
        <v>2013.99</v>
      </c>
      <c r="E645" s="1">
        <v>5268.86</v>
      </c>
    </row>
    <row r="646" spans="1:5">
      <c r="A646" s="1">
        <v>1927</v>
      </c>
      <c r="B646" s="1">
        <v>87</v>
      </c>
      <c r="C646" s="1">
        <v>2731.84</v>
      </c>
      <c r="D646" s="1">
        <v>1555.77</v>
      </c>
      <c r="E646" s="1">
        <v>4287.6099999999997</v>
      </c>
    </row>
    <row r="647" spans="1:5">
      <c r="A647" s="1">
        <v>1927</v>
      </c>
      <c r="B647" s="1">
        <v>88</v>
      </c>
      <c r="C647" s="1">
        <v>2133.77</v>
      </c>
      <c r="D647" s="1">
        <v>1147.5999999999999</v>
      </c>
      <c r="E647" s="1">
        <v>3281.37</v>
      </c>
    </row>
    <row r="648" spans="1:5">
      <c r="A648" s="1">
        <v>1927</v>
      </c>
      <c r="B648" s="1">
        <v>89</v>
      </c>
      <c r="C648" s="1">
        <v>1670.65</v>
      </c>
      <c r="D648" s="1">
        <v>895.44</v>
      </c>
      <c r="E648" s="1">
        <v>2566.09</v>
      </c>
    </row>
    <row r="649" spans="1:5">
      <c r="A649" s="1">
        <v>1927</v>
      </c>
      <c r="B649" s="1">
        <v>90</v>
      </c>
      <c r="C649" s="1">
        <v>1314.02</v>
      </c>
      <c r="D649" s="1">
        <v>620.94000000000005</v>
      </c>
      <c r="E649" s="1">
        <v>1934.96</v>
      </c>
    </row>
    <row r="650" spans="1:5">
      <c r="A650" s="1">
        <v>1927</v>
      </c>
      <c r="B650" s="1">
        <v>91</v>
      </c>
      <c r="C650" s="1">
        <v>983.94</v>
      </c>
      <c r="D650" s="1">
        <v>460.55</v>
      </c>
      <c r="E650" s="1">
        <v>1444.49</v>
      </c>
    </row>
    <row r="651" spans="1:5">
      <c r="A651" s="1">
        <v>1927</v>
      </c>
      <c r="B651" s="1">
        <v>92</v>
      </c>
      <c r="C651" s="1">
        <v>769.92</v>
      </c>
      <c r="D651" s="1">
        <v>309.88</v>
      </c>
      <c r="E651" s="1">
        <v>1079.8</v>
      </c>
    </row>
    <row r="652" spans="1:5">
      <c r="A652" s="1">
        <v>1927</v>
      </c>
      <c r="B652" s="1">
        <v>93</v>
      </c>
      <c r="C652" s="1">
        <v>578.99</v>
      </c>
      <c r="D652" s="1">
        <v>242.93</v>
      </c>
      <c r="E652" s="1">
        <v>821.92</v>
      </c>
    </row>
    <row r="653" spans="1:5">
      <c r="A653" s="1">
        <v>1927</v>
      </c>
      <c r="B653" s="1">
        <v>94</v>
      </c>
      <c r="C653" s="1">
        <v>430.12</v>
      </c>
      <c r="D653" s="1">
        <v>183.7</v>
      </c>
      <c r="E653" s="1">
        <v>613.82000000000005</v>
      </c>
    </row>
    <row r="654" spans="1:5">
      <c r="A654" s="1">
        <v>1927</v>
      </c>
      <c r="B654" s="1">
        <v>95</v>
      </c>
      <c r="C654" s="1">
        <v>295.83999999999997</v>
      </c>
      <c r="D654" s="1">
        <v>95.08</v>
      </c>
      <c r="E654" s="1">
        <v>390.92</v>
      </c>
    </row>
    <row r="655" spans="1:5">
      <c r="A655" s="1">
        <v>1927</v>
      </c>
      <c r="B655" s="1">
        <v>96</v>
      </c>
      <c r="C655" s="1">
        <v>220.82</v>
      </c>
      <c r="D655" s="1">
        <v>96.49</v>
      </c>
      <c r="E655" s="1">
        <v>317.31</v>
      </c>
    </row>
    <row r="656" spans="1:5">
      <c r="A656" s="1">
        <v>1927</v>
      </c>
      <c r="B656" s="1">
        <v>97</v>
      </c>
      <c r="C656" s="1">
        <v>146.96</v>
      </c>
      <c r="D656" s="1">
        <v>59.13</v>
      </c>
      <c r="E656" s="1">
        <v>206.09</v>
      </c>
    </row>
    <row r="657" spans="1:5">
      <c r="A657" s="1">
        <v>1927</v>
      </c>
      <c r="B657" s="1">
        <v>98</v>
      </c>
      <c r="C657" s="1">
        <v>94.11</v>
      </c>
      <c r="D657" s="1">
        <v>31.11</v>
      </c>
      <c r="E657" s="1">
        <v>125.22</v>
      </c>
    </row>
    <row r="658" spans="1:5">
      <c r="A658" s="1">
        <v>1927</v>
      </c>
      <c r="B658" s="1">
        <v>99</v>
      </c>
      <c r="C658" s="1">
        <v>63.6</v>
      </c>
      <c r="D658" s="1">
        <v>20.9</v>
      </c>
      <c r="E658" s="1">
        <v>84.5</v>
      </c>
    </row>
    <row r="659" spans="1:5">
      <c r="A659" s="1">
        <v>1927</v>
      </c>
      <c r="B659" s="1">
        <v>100</v>
      </c>
      <c r="C659" s="1">
        <v>34.520000000000003</v>
      </c>
      <c r="D659" s="1">
        <v>11.89</v>
      </c>
      <c r="E659" s="1">
        <v>46.41</v>
      </c>
    </row>
    <row r="660" spans="1:5">
      <c r="A660" s="1">
        <v>1927</v>
      </c>
      <c r="B660" s="1">
        <v>101</v>
      </c>
      <c r="C660" s="1">
        <v>17.079999999999998</v>
      </c>
      <c r="D660" s="1">
        <v>4.5</v>
      </c>
      <c r="E660" s="1">
        <v>21.58</v>
      </c>
    </row>
    <row r="661" spans="1:5">
      <c r="A661" s="1">
        <v>1927</v>
      </c>
      <c r="B661" s="1">
        <v>102</v>
      </c>
      <c r="C661" s="1">
        <v>17.489999999999998</v>
      </c>
      <c r="D661" s="1">
        <v>4.6100000000000003</v>
      </c>
      <c r="E661" s="1">
        <v>22.1</v>
      </c>
    </row>
    <row r="662" spans="1:5">
      <c r="A662" s="1">
        <v>1927</v>
      </c>
      <c r="B662" s="1">
        <v>103</v>
      </c>
      <c r="C662" s="1">
        <v>7.55</v>
      </c>
      <c r="D662" s="1">
        <v>2.2999999999999998</v>
      </c>
      <c r="E662" s="1">
        <v>9.85</v>
      </c>
    </row>
    <row r="663" spans="1:5">
      <c r="A663" s="1">
        <v>1927</v>
      </c>
      <c r="B663" s="1">
        <v>104</v>
      </c>
      <c r="C663" s="1">
        <v>2</v>
      </c>
      <c r="D663" s="1">
        <v>0</v>
      </c>
      <c r="E663" s="1">
        <v>2</v>
      </c>
    </row>
    <row r="664" spans="1:5">
      <c r="A664" s="1">
        <v>1927</v>
      </c>
      <c r="B664" s="1">
        <v>105</v>
      </c>
      <c r="C664" s="1">
        <v>2</v>
      </c>
      <c r="D664" s="1">
        <v>1</v>
      </c>
      <c r="E664" s="1">
        <v>3</v>
      </c>
    </row>
    <row r="665" spans="1:5">
      <c r="A665" s="1">
        <v>1927</v>
      </c>
      <c r="B665" s="1">
        <v>106</v>
      </c>
      <c r="C665" s="1">
        <v>2</v>
      </c>
      <c r="D665" s="1">
        <v>0</v>
      </c>
      <c r="E665" s="1">
        <v>2</v>
      </c>
    </row>
    <row r="666" spans="1:5">
      <c r="A666" s="1">
        <v>1927</v>
      </c>
      <c r="B666" s="1">
        <v>107</v>
      </c>
      <c r="C666" s="1">
        <v>0</v>
      </c>
      <c r="D666" s="1">
        <v>0</v>
      </c>
      <c r="E666" s="1">
        <v>0</v>
      </c>
    </row>
    <row r="667" spans="1:5">
      <c r="A667" s="1">
        <v>1927</v>
      </c>
      <c r="B667" s="1">
        <v>108</v>
      </c>
      <c r="C667" s="1">
        <v>0</v>
      </c>
      <c r="D667" s="1">
        <v>0</v>
      </c>
      <c r="E667" s="1">
        <v>0</v>
      </c>
    </row>
    <row r="668" spans="1:5">
      <c r="A668" s="1">
        <v>1927</v>
      </c>
      <c r="B668" s="1">
        <v>109</v>
      </c>
      <c r="C668" s="1">
        <v>0</v>
      </c>
      <c r="D668" s="1">
        <v>0</v>
      </c>
      <c r="E668" s="1">
        <v>0</v>
      </c>
    </row>
    <row r="669" spans="1:5">
      <c r="A669" s="1">
        <v>1927</v>
      </c>
      <c r="B669" s="1" t="s">
        <v>121</v>
      </c>
      <c r="C669" s="1">
        <v>0</v>
      </c>
      <c r="D669" s="1">
        <v>0</v>
      </c>
      <c r="E669" s="1">
        <v>0</v>
      </c>
    </row>
    <row r="670" spans="1:5">
      <c r="A670" s="1">
        <v>1928</v>
      </c>
      <c r="B670" s="1">
        <v>0</v>
      </c>
      <c r="C670" s="1">
        <v>22506</v>
      </c>
      <c r="D670" s="1">
        <v>30775.15</v>
      </c>
      <c r="E670" s="1">
        <v>53281.15</v>
      </c>
    </row>
    <row r="671" spans="1:5">
      <c r="A671" s="1">
        <v>1928</v>
      </c>
      <c r="B671" s="1">
        <v>1</v>
      </c>
      <c r="C671" s="1">
        <v>6068</v>
      </c>
      <c r="D671" s="1">
        <v>7038.04</v>
      </c>
      <c r="E671" s="1">
        <v>13106.04</v>
      </c>
    </row>
    <row r="672" spans="1:5">
      <c r="A672" s="1">
        <v>1928</v>
      </c>
      <c r="B672" s="1">
        <v>2</v>
      </c>
      <c r="C672" s="1">
        <v>2698</v>
      </c>
      <c r="D672" s="1">
        <v>2995.02</v>
      </c>
      <c r="E672" s="1">
        <v>5693.02</v>
      </c>
    </row>
    <row r="673" spans="1:5">
      <c r="A673" s="1">
        <v>1928</v>
      </c>
      <c r="B673" s="1">
        <v>3</v>
      </c>
      <c r="C673" s="1">
        <v>1673</v>
      </c>
      <c r="D673" s="1">
        <v>1853.01</v>
      </c>
      <c r="E673" s="1">
        <v>3526.01</v>
      </c>
    </row>
    <row r="674" spans="1:5">
      <c r="A674" s="1">
        <v>1928</v>
      </c>
      <c r="B674" s="1">
        <v>4</v>
      </c>
      <c r="C674" s="1">
        <v>1316</v>
      </c>
      <c r="D674" s="1">
        <v>1470.01</v>
      </c>
      <c r="E674" s="1">
        <v>2786.01</v>
      </c>
    </row>
    <row r="675" spans="1:5">
      <c r="A675" s="1">
        <v>1928</v>
      </c>
      <c r="B675" s="1">
        <v>5</v>
      </c>
      <c r="C675" s="1">
        <v>1233.95</v>
      </c>
      <c r="D675" s="1">
        <v>1391.99</v>
      </c>
      <c r="E675" s="1">
        <v>2625.94</v>
      </c>
    </row>
    <row r="676" spans="1:5">
      <c r="A676" s="1">
        <v>1928</v>
      </c>
      <c r="B676" s="1">
        <v>6</v>
      </c>
      <c r="C676" s="1">
        <v>1063.25</v>
      </c>
      <c r="D676" s="1">
        <v>1132.73</v>
      </c>
      <c r="E676" s="1">
        <v>2195.98</v>
      </c>
    </row>
    <row r="677" spans="1:5">
      <c r="A677" s="1">
        <v>1928</v>
      </c>
      <c r="B677" s="1">
        <v>7</v>
      </c>
      <c r="C677" s="1">
        <v>920.17</v>
      </c>
      <c r="D677" s="1">
        <v>1005.73</v>
      </c>
      <c r="E677" s="1">
        <v>1925.9</v>
      </c>
    </row>
    <row r="678" spans="1:5">
      <c r="A678" s="1">
        <v>1928</v>
      </c>
      <c r="B678" s="1">
        <v>8</v>
      </c>
      <c r="C678" s="1">
        <v>865.73</v>
      </c>
      <c r="D678" s="1">
        <v>906.01</v>
      </c>
      <c r="E678" s="1">
        <v>1771.74</v>
      </c>
    </row>
    <row r="679" spans="1:5">
      <c r="A679" s="1">
        <v>1928</v>
      </c>
      <c r="B679" s="1">
        <v>9</v>
      </c>
      <c r="C679" s="1">
        <v>553.9</v>
      </c>
      <c r="D679" s="1">
        <v>624.55999999999995</v>
      </c>
      <c r="E679" s="1">
        <v>1178.46</v>
      </c>
    </row>
    <row r="680" spans="1:5">
      <c r="A680" s="1">
        <v>1928</v>
      </c>
      <c r="B680" s="1">
        <v>10</v>
      </c>
      <c r="C680" s="1">
        <v>464.47</v>
      </c>
      <c r="D680" s="1">
        <v>572.19000000000005</v>
      </c>
      <c r="E680" s="1">
        <v>1036.6600000000001</v>
      </c>
    </row>
    <row r="681" spans="1:5">
      <c r="A681" s="1">
        <v>1928</v>
      </c>
      <c r="B681" s="1">
        <v>11</v>
      </c>
      <c r="C681" s="1">
        <v>500.59</v>
      </c>
      <c r="D681" s="1">
        <v>589</v>
      </c>
      <c r="E681" s="1">
        <v>1089.5899999999999</v>
      </c>
    </row>
    <row r="682" spans="1:5">
      <c r="A682" s="1">
        <v>1928</v>
      </c>
      <c r="B682" s="1">
        <v>12</v>
      </c>
      <c r="C682" s="1">
        <v>540.05999999999995</v>
      </c>
      <c r="D682" s="1">
        <v>613.82000000000005</v>
      </c>
      <c r="E682" s="1">
        <v>1153.8800000000001</v>
      </c>
    </row>
    <row r="683" spans="1:5">
      <c r="A683" s="1">
        <v>1928</v>
      </c>
      <c r="B683" s="1">
        <v>13</v>
      </c>
      <c r="C683" s="1">
        <v>645.86</v>
      </c>
      <c r="D683" s="1">
        <v>673.62</v>
      </c>
      <c r="E683" s="1">
        <v>1319.48</v>
      </c>
    </row>
    <row r="684" spans="1:5">
      <c r="A684" s="1">
        <v>1928</v>
      </c>
      <c r="B684" s="1">
        <v>14</v>
      </c>
      <c r="C684" s="1">
        <v>727.02</v>
      </c>
      <c r="D684" s="1">
        <v>740.39</v>
      </c>
      <c r="E684" s="1">
        <v>1467.41</v>
      </c>
    </row>
    <row r="685" spans="1:5">
      <c r="A685" s="1">
        <v>1928</v>
      </c>
      <c r="B685" s="1">
        <v>15</v>
      </c>
      <c r="C685" s="1">
        <v>793.16</v>
      </c>
      <c r="D685" s="1">
        <v>823.45</v>
      </c>
      <c r="E685" s="1">
        <v>1616.61</v>
      </c>
    </row>
    <row r="686" spans="1:5">
      <c r="A686" s="1">
        <v>1928</v>
      </c>
      <c r="B686" s="1">
        <v>16</v>
      </c>
      <c r="C686" s="1">
        <v>972.85</v>
      </c>
      <c r="D686" s="1">
        <v>987.92</v>
      </c>
      <c r="E686" s="1">
        <v>1960.77</v>
      </c>
    </row>
    <row r="687" spans="1:5">
      <c r="A687" s="1">
        <v>1928</v>
      </c>
      <c r="B687" s="1">
        <v>17</v>
      </c>
      <c r="C687" s="1">
        <v>982.79</v>
      </c>
      <c r="D687" s="1">
        <v>1124.0899999999999</v>
      </c>
      <c r="E687" s="1">
        <v>2106.88</v>
      </c>
    </row>
    <row r="688" spans="1:5">
      <c r="A688" s="1">
        <v>1928</v>
      </c>
      <c r="B688" s="1">
        <v>18</v>
      </c>
      <c r="C688" s="1">
        <v>1106.93</v>
      </c>
      <c r="D688" s="1">
        <v>1234.99</v>
      </c>
      <c r="E688" s="1">
        <v>2341.92</v>
      </c>
    </row>
    <row r="689" spans="1:5">
      <c r="A689" s="1">
        <v>1928</v>
      </c>
      <c r="B689" s="1">
        <v>19</v>
      </c>
      <c r="C689" s="1">
        <v>1143.28</v>
      </c>
      <c r="D689" s="1">
        <v>1246.57</v>
      </c>
      <c r="E689" s="1">
        <v>2389.85</v>
      </c>
    </row>
    <row r="690" spans="1:5">
      <c r="A690" s="1">
        <v>1928</v>
      </c>
      <c r="B690" s="1">
        <v>20</v>
      </c>
      <c r="C690" s="1">
        <v>1201.83</v>
      </c>
      <c r="D690" s="1">
        <v>1271.06</v>
      </c>
      <c r="E690" s="1">
        <v>2472.89</v>
      </c>
    </row>
    <row r="691" spans="1:5">
      <c r="A691" s="1">
        <v>1928</v>
      </c>
      <c r="B691" s="1">
        <v>21</v>
      </c>
      <c r="C691" s="1">
        <v>1254.4000000000001</v>
      </c>
      <c r="D691" s="1">
        <v>1309.24</v>
      </c>
      <c r="E691" s="1">
        <v>2563.64</v>
      </c>
    </row>
    <row r="692" spans="1:5">
      <c r="A692" s="1">
        <v>1928</v>
      </c>
      <c r="B692" s="1">
        <v>22</v>
      </c>
      <c r="C692" s="1">
        <v>1232.99</v>
      </c>
      <c r="D692" s="1">
        <v>1225.32</v>
      </c>
      <c r="E692" s="1">
        <v>2458.31</v>
      </c>
    </row>
    <row r="693" spans="1:5">
      <c r="A693" s="1">
        <v>1928</v>
      </c>
      <c r="B693" s="1">
        <v>23</v>
      </c>
      <c r="C693" s="1">
        <v>1218.5999999999999</v>
      </c>
      <c r="D693" s="1">
        <v>1281.27</v>
      </c>
      <c r="E693" s="1">
        <v>2499.87</v>
      </c>
    </row>
    <row r="694" spans="1:5">
      <c r="A694" s="1">
        <v>1928</v>
      </c>
      <c r="B694" s="1">
        <v>24</v>
      </c>
      <c r="C694" s="1">
        <v>1284.2</v>
      </c>
      <c r="D694" s="1">
        <v>1301.1400000000001</v>
      </c>
      <c r="E694" s="1">
        <v>2585.34</v>
      </c>
    </row>
    <row r="695" spans="1:5">
      <c r="A695" s="1">
        <v>1928</v>
      </c>
      <c r="B695" s="1">
        <v>25</v>
      </c>
      <c r="C695" s="1">
        <v>1277.3699999999999</v>
      </c>
      <c r="D695" s="1">
        <v>1182.56</v>
      </c>
      <c r="E695" s="1">
        <v>2459.9299999999998</v>
      </c>
    </row>
    <row r="696" spans="1:5">
      <c r="A696" s="1">
        <v>1928</v>
      </c>
      <c r="B696" s="1">
        <v>26</v>
      </c>
      <c r="C696" s="1">
        <v>1275.3800000000001</v>
      </c>
      <c r="D696" s="1">
        <v>1207.3</v>
      </c>
      <c r="E696" s="1">
        <v>2482.6799999999998</v>
      </c>
    </row>
    <row r="697" spans="1:5">
      <c r="A697" s="1">
        <v>1928</v>
      </c>
      <c r="B697" s="1">
        <v>27</v>
      </c>
      <c r="C697" s="1">
        <v>1294.8</v>
      </c>
      <c r="D697" s="1">
        <v>1244.03</v>
      </c>
      <c r="E697" s="1">
        <v>2538.83</v>
      </c>
    </row>
    <row r="698" spans="1:5">
      <c r="A698" s="1">
        <v>1928</v>
      </c>
      <c r="B698" s="1">
        <v>28</v>
      </c>
      <c r="C698" s="1">
        <v>1371.62</v>
      </c>
      <c r="D698" s="1">
        <v>1200.72</v>
      </c>
      <c r="E698" s="1">
        <v>2572.34</v>
      </c>
    </row>
    <row r="699" spans="1:5">
      <c r="A699" s="1">
        <v>1928</v>
      </c>
      <c r="B699" s="1">
        <v>29</v>
      </c>
      <c r="C699" s="1">
        <v>1213.83</v>
      </c>
      <c r="D699" s="1">
        <v>1157.42</v>
      </c>
      <c r="E699" s="1">
        <v>2371.25</v>
      </c>
    </row>
    <row r="700" spans="1:5">
      <c r="A700" s="1">
        <v>1928</v>
      </c>
      <c r="B700" s="1">
        <v>30</v>
      </c>
      <c r="C700" s="1">
        <v>1195.8900000000001</v>
      </c>
      <c r="D700" s="1">
        <v>1188.77</v>
      </c>
      <c r="E700" s="1">
        <v>2384.66</v>
      </c>
    </row>
    <row r="701" spans="1:5">
      <c r="A701" s="1">
        <v>1928</v>
      </c>
      <c r="B701" s="1">
        <v>31</v>
      </c>
      <c r="C701" s="1">
        <v>1199.58</v>
      </c>
      <c r="D701" s="1">
        <v>1178.47</v>
      </c>
      <c r="E701" s="1">
        <v>2378.0500000000002</v>
      </c>
    </row>
    <row r="702" spans="1:5">
      <c r="A702" s="1">
        <v>1928</v>
      </c>
      <c r="B702" s="1">
        <v>32</v>
      </c>
      <c r="C702" s="1">
        <v>1361.34</v>
      </c>
      <c r="D702" s="1">
        <v>1227.18</v>
      </c>
      <c r="E702" s="1">
        <v>2588.52</v>
      </c>
    </row>
    <row r="703" spans="1:5">
      <c r="A703" s="1">
        <v>1928</v>
      </c>
      <c r="B703" s="1">
        <v>33</v>
      </c>
      <c r="C703" s="1">
        <v>1261.1600000000001</v>
      </c>
      <c r="D703" s="1">
        <v>1238.93</v>
      </c>
      <c r="E703" s="1">
        <v>2500.09</v>
      </c>
    </row>
    <row r="704" spans="1:5">
      <c r="A704" s="1">
        <v>1928</v>
      </c>
      <c r="B704" s="1">
        <v>34</v>
      </c>
      <c r="C704" s="1">
        <v>1381.03</v>
      </c>
      <c r="D704" s="1">
        <v>1308.68</v>
      </c>
      <c r="E704" s="1">
        <v>2689.71</v>
      </c>
    </row>
    <row r="705" spans="1:5">
      <c r="A705" s="1">
        <v>1928</v>
      </c>
      <c r="B705" s="1">
        <v>35</v>
      </c>
      <c r="C705" s="1">
        <v>1377.86</v>
      </c>
      <c r="D705" s="1">
        <v>1333.66</v>
      </c>
      <c r="E705" s="1">
        <v>2711.52</v>
      </c>
    </row>
    <row r="706" spans="1:5">
      <c r="A706" s="1">
        <v>1928</v>
      </c>
      <c r="B706" s="1">
        <v>36</v>
      </c>
      <c r="C706" s="1">
        <v>1367.1</v>
      </c>
      <c r="D706" s="1">
        <v>1377.78</v>
      </c>
      <c r="E706" s="1">
        <v>2744.88</v>
      </c>
    </row>
    <row r="707" spans="1:5">
      <c r="A707" s="1">
        <v>1928</v>
      </c>
      <c r="B707" s="1">
        <v>37</v>
      </c>
      <c r="C707" s="1">
        <v>1367.68</v>
      </c>
      <c r="D707" s="1">
        <v>1479.26</v>
      </c>
      <c r="E707" s="1">
        <v>2846.94</v>
      </c>
    </row>
    <row r="708" spans="1:5">
      <c r="A708" s="1">
        <v>1928</v>
      </c>
      <c r="B708" s="1">
        <v>38</v>
      </c>
      <c r="C708" s="1">
        <v>1507.57</v>
      </c>
      <c r="D708" s="1">
        <v>1535.08</v>
      </c>
      <c r="E708" s="1">
        <v>3042.65</v>
      </c>
    </row>
    <row r="709" spans="1:5">
      <c r="A709" s="1">
        <v>1928</v>
      </c>
      <c r="B709" s="1">
        <v>39</v>
      </c>
      <c r="C709" s="1">
        <v>1545.78</v>
      </c>
      <c r="D709" s="1">
        <v>1695.24</v>
      </c>
      <c r="E709" s="1">
        <v>3241.02</v>
      </c>
    </row>
    <row r="710" spans="1:5">
      <c r="A710" s="1">
        <v>1928</v>
      </c>
      <c r="B710" s="1">
        <v>40</v>
      </c>
      <c r="C710" s="1">
        <v>1628.31</v>
      </c>
      <c r="D710" s="1">
        <v>1738.41</v>
      </c>
      <c r="E710" s="1">
        <v>3366.72</v>
      </c>
    </row>
    <row r="711" spans="1:5">
      <c r="A711" s="1">
        <v>1928</v>
      </c>
      <c r="B711" s="1">
        <v>41</v>
      </c>
      <c r="C711" s="1">
        <v>1596.25</v>
      </c>
      <c r="D711" s="1">
        <v>1733.17</v>
      </c>
      <c r="E711" s="1">
        <v>3329.42</v>
      </c>
    </row>
    <row r="712" spans="1:5">
      <c r="A712" s="1">
        <v>1928</v>
      </c>
      <c r="B712" s="1">
        <v>42</v>
      </c>
      <c r="C712" s="1">
        <v>1772.59</v>
      </c>
      <c r="D712" s="1">
        <v>2051.17</v>
      </c>
      <c r="E712" s="1">
        <v>3823.76</v>
      </c>
    </row>
    <row r="713" spans="1:5">
      <c r="A713" s="1">
        <v>1928</v>
      </c>
      <c r="B713" s="1">
        <v>43</v>
      </c>
      <c r="C713" s="1">
        <v>1865.34</v>
      </c>
      <c r="D713" s="1">
        <v>2048.4</v>
      </c>
      <c r="E713" s="1">
        <v>3913.74</v>
      </c>
    </row>
    <row r="714" spans="1:5">
      <c r="A714" s="1">
        <v>1928</v>
      </c>
      <c r="B714" s="1">
        <v>44</v>
      </c>
      <c r="C714" s="1">
        <v>1824.51</v>
      </c>
      <c r="D714" s="1">
        <v>2105.88</v>
      </c>
      <c r="E714" s="1">
        <v>3930.39</v>
      </c>
    </row>
    <row r="715" spans="1:5">
      <c r="A715" s="1">
        <v>1928</v>
      </c>
      <c r="B715" s="1">
        <v>45</v>
      </c>
      <c r="C715" s="1">
        <v>1917.65</v>
      </c>
      <c r="D715" s="1">
        <v>2264.44</v>
      </c>
      <c r="E715" s="1">
        <v>4182.09</v>
      </c>
    </row>
    <row r="716" spans="1:5">
      <c r="A716" s="1">
        <v>1928</v>
      </c>
      <c r="B716" s="1">
        <v>46</v>
      </c>
      <c r="C716" s="1">
        <v>1977.02</v>
      </c>
      <c r="D716" s="1">
        <v>2327.44</v>
      </c>
      <c r="E716" s="1">
        <v>4304.46</v>
      </c>
    </row>
    <row r="717" spans="1:5">
      <c r="A717" s="1">
        <v>1928</v>
      </c>
      <c r="B717" s="1">
        <v>47</v>
      </c>
      <c r="C717" s="1">
        <v>2090.21</v>
      </c>
      <c r="D717" s="1">
        <v>2561.7199999999998</v>
      </c>
      <c r="E717" s="1">
        <v>4651.93</v>
      </c>
    </row>
    <row r="718" spans="1:5">
      <c r="A718" s="1">
        <v>1928</v>
      </c>
      <c r="B718" s="1">
        <v>48</v>
      </c>
      <c r="C718" s="1">
        <v>2329.1799999999998</v>
      </c>
      <c r="D718" s="1">
        <v>2789.3</v>
      </c>
      <c r="E718" s="1">
        <v>5118.4799999999996</v>
      </c>
    </row>
    <row r="719" spans="1:5">
      <c r="A719" s="1">
        <v>1928</v>
      </c>
      <c r="B719" s="1">
        <v>49</v>
      </c>
      <c r="C719" s="1">
        <v>2452.94</v>
      </c>
      <c r="D719" s="1">
        <v>2824.14</v>
      </c>
      <c r="E719" s="1">
        <v>5277.08</v>
      </c>
    </row>
    <row r="720" spans="1:5">
      <c r="A720" s="1">
        <v>1928</v>
      </c>
      <c r="B720" s="1">
        <v>50</v>
      </c>
      <c r="C720" s="1">
        <v>2562.3000000000002</v>
      </c>
      <c r="D720" s="1">
        <v>2967.36</v>
      </c>
      <c r="E720" s="1">
        <v>5529.66</v>
      </c>
    </row>
    <row r="721" spans="1:5">
      <c r="A721" s="1">
        <v>1928</v>
      </c>
      <c r="B721" s="1">
        <v>51</v>
      </c>
      <c r="C721" s="1">
        <v>2421.5100000000002</v>
      </c>
      <c r="D721" s="1">
        <v>3022.19</v>
      </c>
      <c r="E721" s="1">
        <v>5443.7</v>
      </c>
    </row>
    <row r="722" spans="1:5">
      <c r="A722" s="1">
        <v>1928</v>
      </c>
      <c r="B722" s="1">
        <v>52</v>
      </c>
      <c r="C722" s="1">
        <v>2896.36</v>
      </c>
      <c r="D722" s="1">
        <v>3393.71</v>
      </c>
      <c r="E722" s="1">
        <v>6290.07</v>
      </c>
    </row>
    <row r="723" spans="1:5">
      <c r="A723" s="1">
        <v>1928</v>
      </c>
      <c r="B723" s="1">
        <v>53</v>
      </c>
      <c r="C723" s="1">
        <v>2929.85</v>
      </c>
      <c r="D723" s="1">
        <v>3519.93</v>
      </c>
      <c r="E723" s="1">
        <v>6449.78</v>
      </c>
    </row>
    <row r="724" spans="1:5">
      <c r="A724" s="1">
        <v>1928</v>
      </c>
      <c r="B724" s="1">
        <v>54</v>
      </c>
      <c r="C724" s="1">
        <v>3108.98</v>
      </c>
      <c r="D724" s="1">
        <v>3707.86</v>
      </c>
      <c r="E724" s="1">
        <v>6816.84</v>
      </c>
    </row>
    <row r="725" spans="1:5">
      <c r="A725" s="1">
        <v>1928</v>
      </c>
      <c r="B725" s="1">
        <v>55</v>
      </c>
      <c r="C725" s="1">
        <v>2958.84</v>
      </c>
      <c r="D725" s="1">
        <v>3554.14</v>
      </c>
      <c r="E725" s="1">
        <v>6512.98</v>
      </c>
    </row>
    <row r="726" spans="1:5">
      <c r="A726" s="1">
        <v>1928</v>
      </c>
      <c r="B726" s="1">
        <v>56</v>
      </c>
      <c r="C726" s="1">
        <v>3191.81</v>
      </c>
      <c r="D726" s="1">
        <v>3939.46</v>
      </c>
      <c r="E726" s="1">
        <v>7131.27</v>
      </c>
    </row>
    <row r="727" spans="1:5">
      <c r="A727" s="1">
        <v>1928</v>
      </c>
      <c r="B727" s="1">
        <v>57</v>
      </c>
      <c r="C727" s="1">
        <v>3255</v>
      </c>
      <c r="D727" s="1">
        <v>4106.51</v>
      </c>
      <c r="E727" s="1">
        <v>7361.51</v>
      </c>
    </row>
    <row r="728" spans="1:5">
      <c r="A728" s="1">
        <v>1928</v>
      </c>
      <c r="B728" s="1">
        <v>58</v>
      </c>
      <c r="C728" s="1">
        <v>3701.38</v>
      </c>
      <c r="D728" s="1">
        <v>4422.25</v>
      </c>
      <c r="E728" s="1">
        <v>8123.63</v>
      </c>
    </row>
    <row r="729" spans="1:5">
      <c r="A729" s="1">
        <v>1928</v>
      </c>
      <c r="B729" s="1">
        <v>59</v>
      </c>
      <c r="C729" s="1">
        <v>3632.97</v>
      </c>
      <c r="D729" s="1">
        <v>4398.71</v>
      </c>
      <c r="E729" s="1">
        <v>8031.68</v>
      </c>
    </row>
    <row r="730" spans="1:5">
      <c r="A730" s="1">
        <v>1928</v>
      </c>
      <c r="B730" s="1">
        <v>60</v>
      </c>
      <c r="C730" s="1">
        <v>3709.81</v>
      </c>
      <c r="D730" s="1">
        <v>4575.4399999999996</v>
      </c>
      <c r="E730" s="1">
        <v>8285.25</v>
      </c>
    </row>
    <row r="731" spans="1:5">
      <c r="A731" s="1">
        <v>1928</v>
      </c>
      <c r="B731" s="1">
        <v>61</v>
      </c>
      <c r="C731" s="1">
        <v>3655.05</v>
      </c>
      <c r="D731" s="1">
        <v>4546.66</v>
      </c>
      <c r="E731" s="1">
        <v>8201.7099999999991</v>
      </c>
    </row>
    <row r="732" spans="1:5">
      <c r="A732" s="1">
        <v>1928</v>
      </c>
      <c r="B732" s="1">
        <v>62</v>
      </c>
      <c r="C732" s="1">
        <v>4144.75</v>
      </c>
      <c r="D732" s="1">
        <v>4892.96</v>
      </c>
      <c r="E732" s="1">
        <v>9037.7099999999991</v>
      </c>
    </row>
    <row r="733" spans="1:5">
      <c r="A733" s="1">
        <v>1928</v>
      </c>
      <c r="B733" s="1">
        <v>63</v>
      </c>
      <c r="C733" s="1">
        <v>4295.8900000000003</v>
      </c>
      <c r="D733" s="1">
        <v>5317.31</v>
      </c>
      <c r="E733" s="1">
        <v>9613.2000000000007</v>
      </c>
    </row>
    <row r="734" spans="1:5">
      <c r="A734" s="1">
        <v>1928</v>
      </c>
      <c r="B734" s="1">
        <v>64</v>
      </c>
      <c r="C734" s="1">
        <v>4614.49</v>
      </c>
      <c r="D734" s="1">
        <v>5446.72</v>
      </c>
      <c r="E734" s="1">
        <v>10061.209999999999</v>
      </c>
    </row>
    <row r="735" spans="1:5">
      <c r="A735" s="1">
        <v>1928</v>
      </c>
      <c r="B735" s="1">
        <v>65</v>
      </c>
      <c r="C735" s="1">
        <v>5103.9399999999996</v>
      </c>
      <c r="D735" s="1">
        <v>6044.74</v>
      </c>
      <c r="E735" s="1">
        <v>11148.68</v>
      </c>
    </row>
    <row r="736" spans="1:5">
      <c r="A736" s="1">
        <v>1928</v>
      </c>
      <c r="B736" s="1">
        <v>66</v>
      </c>
      <c r="C736" s="1">
        <v>4450.87</v>
      </c>
      <c r="D736" s="1">
        <v>5323.59</v>
      </c>
      <c r="E736" s="1">
        <v>9774.4599999999991</v>
      </c>
    </row>
    <row r="737" spans="1:5">
      <c r="A737" s="1">
        <v>1928</v>
      </c>
      <c r="B737" s="1">
        <v>67</v>
      </c>
      <c r="C737" s="1">
        <v>4973.72</v>
      </c>
      <c r="D737" s="1">
        <v>5527.83</v>
      </c>
      <c r="E737" s="1">
        <v>10501.55</v>
      </c>
    </row>
    <row r="738" spans="1:5">
      <c r="A738" s="1">
        <v>1928</v>
      </c>
      <c r="B738" s="1">
        <v>68</v>
      </c>
      <c r="C738" s="1">
        <v>5380.42</v>
      </c>
      <c r="D738" s="1">
        <v>5945.46</v>
      </c>
      <c r="E738" s="1">
        <v>11325.88</v>
      </c>
    </row>
    <row r="739" spans="1:5">
      <c r="A739" s="1">
        <v>1928</v>
      </c>
      <c r="B739" s="1">
        <v>69</v>
      </c>
      <c r="C739" s="1">
        <v>5449.05</v>
      </c>
      <c r="D739" s="1">
        <v>5889.46</v>
      </c>
      <c r="E739" s="1">
        <v>11338.51</v>
      </c>
    </row>
    <row r="740" spans="1:5">
      <c r="A740" s="1">
        <v>1928</v>
      </c>
      <c r="B740" s="1">
        <v>70</v>
      </c>
      <c r="C740" s="1">
        <v>5576.05</v>
      </c>
      <c r="D740" s="1">
        <v>5860.55</v>
      </c>
      <c r="E740" s="1">
        <v>11436.6</v>
      </c>
    </row>
    <row r="741" spans="1:5">
      <c r="A741" s="1">
        <v>1928</v>
      </c>
      <c r="B741" s="1">
        <v>71</v>
      </c>
      <c r="C741" s="1">
        <v>5597.35</v>
      </c>
      <c r="D741" s="1">
        <v>5828.5</v>
      </c>
      <c r="E741" s="1">
        <v>11425.85</v>
      </c>
    </row>
    <row r="742" spans="1:5">
      <c r="A742" s="1">
        <v>1928</v>
      </c>
      <c r="B742" s="1">
        <v>72</v>
      </c>
      <c r="C742" s="1">
        <v>6167.41</v>
      </c>
      <c r="D742" s="1">
        <v>6224.04</v>
      </c>
      <c r="E742" s="1">
        <v>12391.45</v>
      </c>
    </row>
    <row r="743" spans="1:5">
      <c r="A743" s="1">
        <v>1928</v>
      </c>
      <c r="B743" s="1">
        <v>73</v>
      </c>
      <c r="C743" s="1">
        <v>6280.27</v>
      </c>
      <c r="D743" s="1">
        <v>5969.16</v>
      </c>
      <c r="E743" s="1">
        <v>12249.43</v>
      </c>
    </row>
    <row r="744" spans="1:5">
      <c r="A744" s="1">
        <v>1928</v>
      </c>
      <c r="B744" s="1">
        <v>74</v>
      </c>
      <c r="C744" s="1">
        <v>6271.91</v>
      </c>
      <c r="D744" s="1">
        <v>5905.85</v>
      </c>
      <c r="E744" s="1">
        <v>12177.76</v>
      </c>
    </row>
    <row r="745" spans="1:5">
      <c r="A745" s="1">
        <v>1928</v>
      </c>
      <c r="B745" s="1">
        <v>75</v>
      </c>
      <c r="C745" s="1">
        <v>6054.39</v>
      </c>
      <c r="D745" s="1">
        <v>5612.89</v>
      </c>
      <c r="E745" s="1">
        <v>11667.28</v>
      </c>
    </row>
    <row r="746" spans="1:5">
      <c r="A746" s="1">
        <v>1928</v>
      </c>
      <c r="B746" s="1">
        <v>76</v>
      </c>
      <c r="C746" s="1">
        <v>5877.9</v>
      </c>
      <c r="D746" s="1">
        <v>5439.41</v>
      </c>
      <c r="E746" s="1">
        <v>11317.31</v>
      </c>
    </row>
    <row r="747" spans="1:5">
      <c r="A747" s="1">
        <v>1928</v>
      </c>
      <c r="B747" s="1">
        <v>77</v>
      </c>
      <c r="C747" s="1">
        <v>6059.51</v>
      </c>
      <c r="D747" s="1">
        <v>5218.17</v>
      </c>
      <c r="E747" s="1">
        <v>11277.68</v>
      </c>
    </row>
    <row r="748" spans="1:5">
      <c r="A748" s="1">
        <v>1928</v>
      </c>
      <c r="B748" s="1">
        <v>78</v>
      </c>
      <c r="C748" s="1">
        <v>5756.2</v>
      </c>
      <c r="D748" s="1">
        <v>4790.1899999999996</v>
      </c>
      <c r="E748" s="1">
        <v>10546.39</v>
      </c>
    </row>
    <row r="749" spans="1:5">
      <c r="A749" s="1">
        <v>1928</v>
      </c>
      <c r="B749" s="1">
        <v>79</v>
      </c>
      <c r="C749" s="1">
        <v>5179</v>
      </c>
      <c r="D749" s="1">
        <v>4323.45</v>
      </c>
      <c r="E749" s="1">
        <v>9502.4500000000007</v>
      </c>
    </row>
    <row r="750" spans="1:5">
      <c r="A750" s="1">
        <v>1928</v>
      </c>
      <c r="B750" s="1">
        <v>80</v>
      </c>
      <c r="C750" s="1">
        <v>5003.29</v>
      </c>
      <c r="D750" s="1">
        <v>3722.39</v>
      </c>
      <c r="E750" s="1">
        <v>8725.68</v>
      </c>
    </row>
    <row r="751" spans="1:5">
      <c r="A751" s="1">
        <v>1928</v>
      </c>
      <c r="B751" s="1">
        <v>81</v>
      </c>
      <c r="C751" s="1">
        <v>4468.76</v>
      </c>
      <c r="D751" s="1">
        <v>3342.79</v>
      </c>
      <c r="E751" s="1">
        <v>7811.55</v>
      </c>
    </row>
    <row r="752" spans="1:5">
      <c r="A752" s="1">
        <v>1928</v>
      </c>
      <c r="B752" s="1">
        <v>82</v>
      </c>
      <c r="C752" s="1">
        <v>4378.8100000000004</v>
      </c>
      <c r="D752" s="1">
        <v>3222.1</v>
      </c>
      <c r="E752" s="1">
        <v>7600.91</v>
      </c>
    </row>
    <row r="753" spans="1:5">
      <c r="A753" s="1">
        <v>1928</v>
      </c>
      <c r="B753" s="1">
        <v>83</v>
      </c>
      <c r="C753" s="1">
        <v>4056.46</v>
      </c>
      <c r="D753" s="1">
        <v>2723.33</v>
      </c>
      <c r="E753" s="1">
        <v>6779.79</v>
      </c>
    </row>
    <row r="754" spans="1:5">
      <c r="A754" s="1">
        <v>1928</v>
      </c>
      <c r="B754" s="1">
        <v>84</v>
      </c>
      <c r="C754" s="1">
        <v>4031.68</v>
      </c>
      <c r="D754" s="1">
        <v>2514.44</v>
      </c>
      <c r="E754" s="1">
        <v>6546.12</v>
      </c>
    </row>
    <row r="755" spans="1:5">
      <c r="A755" s="1">
        <v>1928</v>
      </c>
      <c r="B755" s="1">
        <v>85</v>
      </c>
      <c r="C755" s="1">
        <v>3278.35</v>
      </c>
      <c r="D755" s="1">
        <v>2044.46</v>
      </c>
      <c r="E755" s="1">
        <v>5322.81</v>
      </c>
    </row>
    <row r="756" spans="1:5">
      <c r="A756" s="1">
        <v>1928</v>
      </c>
      <c r="B756" s="1">
        <v>86</v>
      </c>
      <c r="C756" s="1">
        <v>2864.83</v>
      </c>
      <c r="D756" s="1">
        <v>1756.2</v>
      </c>
      <c r="E756" s="1">
        <v>4621.03</v>
      </c>
    </row>
    <row r="757" spans="1:5">
      <c r="A757" s="1">
        <v>1928</v>
      </c>
      <c r="B757" s="1">
        <v>87</v>
      </c>
      <c r="C757" s="1">
        <v>2514.94</v>
      </c>
      <c r="D757" s="1">
        <v>1474.67</v>
      </c>
      <c r="E757" s="1">
        <v>3989.61</v>
      </c>
    </row>
    <row r="758" spans="1:5">
      <c r="A758" s="1">
        <v>1928</v>
      </c>
      <c r="B758" s="1">
        <v>88</v>
      </c>
      <c r="C758" s="1">
        <v>2105.7399999999998</v>
      </c>
      <c r="D758" s="1">
        <v>1112.8900000000001</v>
      </c>
      <c r="E758" s="1">
        <v>3218.63</v>
      </c>
    </row>
    <row r="759" spans="1:5">
      <c r="A759" s="1">
        <v>1928</v>
      </c>
      <c r="B759" s="1">
        <v>89</v>
      </c>
      <c r="C759" s="1">
        <v>1617.17</v>
      </c>
      <c r="D759" s="1">
        <v>862.82</v>
      </c>
      <c r="E759" s="1">
        <v>2479.9899999999998</v>
      </c>
    </row>
    <row r="760" spans="1:5">
      <c r="A760" s="1">
        <v>1928</v>
      </c>
      <c r="B760" s="1">
        <v>90</v>
      </c>
      <c r="C760" s="1">
        <v>1254.9100000000001</v>
      </c>
      <c r="D760" s="1">
        <v>630.83000000000004</v>
      </c>
      <c r="E760" s="1">
        <v>1885.74</v>
      </c>
    </row>
    <row r="761" spans="1:5">
      <c r="A761" s="1">
        <v>1928</v>
      </c>
      <c r="B761" s="1">
        <v>91</v>
      </c>
      <c r="C761" s="1">
        <v>940.53</v>
      </c>
      <c r="D761" s="1">
        <v>438.24</v>
      </c>
      <c r="E761" s="1">
        <v>1378.77</v>
      </c>
    </row>
    <row r="762" spans="1:5">
      <c r="A762" s="1">
        <v>1928</v>
      </c>
      <c r="B762" s="1">
        <v>92</v>
      </c>
      <c r="C762" s="1">
        <v>810.68</v>
      </c>
      <c r="D762" s="1">
        <v>356.43</v>
      </c>
      <c r="E762" s="1">
        <v>1167.1099999999999</v>
      </c>
    </row>
    <row r="763" spans="1:5">
      <c r="A763" s="1">
        <v>1928</v>
      </c>
      <c r="B763" s="1">
        <v>93</v>
      </c>
      <c r="C763" s="1">
        <v>535.35</v>
      </c>
      <c r="D763" s="1">
        <v>233.39</v>
      </c>
      <c r="E763" s="1">
        <v>768.74</v>
      </c>
    </row>
    <row r="764" spans="1:5">
      <c r="A764" s="1">
        <v>1928</v>
      </c>
      <c r="B764" s="1">
        <v>94</v>
      </c>
      <c r="C764" s="1">
        <v>410.54</v>
      </c>
      <c r="D764" s="1">
        <v>171.12</v>
      </c>
      <c r="E764" s="1">
        <v>581.66</v>
      </c>
    </row>
    <row r="765" spans="1:5">
      <c r="A765" s="1">
        <v>1928</v>
      </c>
      <c r="B765" s="1">
        <v>95</v>
      </c>
      <c r="C765" s="1">
        <v>307.17</v>
      </c>
      <c r="D765" s="1">
        <v>110.82</v>
      </c>
      <c r="E765" s="1">
        <v>417.99</v>
      </c>
    </row>
    <row r="766" spans="1:5">
      <c r="A766" s="1">
        <v>1928</v>
      </c>
      <c r="B766" s="1">
        <v>96</v>
      </c>
      <c r="C766" s="1">
        <v>197.92</v>
      </c>
      <c r="D766" s="1">
        <v>87.09</v>
      </c>
      <c r="E766" s="1">
        <v>285.01</v>
      </c>
    </row>
    <row r="767" spans="1:5">
      <c r="A767" s="1">
        <v>1928</v>
      </c>
      <c r="B767" s="1">
        <v>97</v>
      </c>
      <c r="C767" s="1">
        <v>134.58000000000001</v>
      </c>
      <c r="D767" s="1">
        <v>47.63</v>
      </c>
      <c r="E767" s="1">
        <v>182.21</v>
      </c>
    </row>
    <row r="768" spans="1:5">
      <c r="A768" s="1">
        <v>1928</v>
      </c>
      <c r="B768" s="1">
        <v>98</v>
      </c>
      <c r="C768" s="1">
        <v>109.15</v>
      </c>
      <c r="D768" s="1">
        <v>29.43</v>
      </c>
      <c r="E768" s="1">
        <v>138.58000000000001</v>
      </c>
    </row>
    <row r="769" spans="1:5">
      <c r="A769" s="1">
        <v>1928</v>
      </c>
      <c r="B769" s="1">
        <v>99</v>
      </c>
      <c r="C769" s="1">
        <v>62.23</v>
      </c>
      <c r="D769" s="1">
        <v>19.02</v>
      </c>
      <c r="E769" s="1">
        <v>81.25</v>
      </c>
    </row>
    <row r="770" spans="1:5">
      <c r="A770" s="1">
        <v>1928</v>
      </c>
      <c r="B770" s="1">
        <v>100</v>
      </c>
      <c r="C770" s="1">
        <v>41.17</v>
      </c>
      <c r="D770" s="1">
        <v>13.16</v>
      </c>
      <c r="E770" s="1">
        <v>54.33</v>
      </c>
    </row>
    <row r="771" spans="1:5">
      <c r="A771" s="1">
        <v>1928</v>
      </c>
      <c r="B771" s="1">
        <v>101</v>
      </c>
      <c r="C771" s="1">
        <v>25.44</v>
      </c>
      <c r="D771" s="1">
        <v>4.84</v>
      </c>
      <c r="E771" s="1">
        <v>30.28</v>
      </c>
    </row>
    <row r="772" spans="1:5">
      <c r="A772" s="1">
        <v>1928</v>
      </c>
      <c r="B772" s="1">
        <v>102</v>
      </c>
      <c r="C772" s="1">
        <v>11.68</v>
      </c>
      <c r="D772" s="1">
        <v>0</v>
      </c>
      <c r="E772" s="1">
        <v>11.68</v>
      </c>
    </row>
    <row r="773" spans="1:5">
      <c r="A773" s="1">
        <v>1928</v>
      </c>
      <c r="B773" s="1">
        <v>103</v>
      </c>
      <c r="C773" s="1">
        <v>4.32</v>
      </c>
      <c r="D773" s="1">
        <v>0</v>
      </c>
      <c r="E773" s="1">
        <v>4.32</v>
      </c>
    </row>
    <row r="774" spans="1:5">
      <c r="A774" s="1">
        <v>1928</v>
      </c>
      <c r="B774" s="1">
        <v>104</v>
      </c>
      <c r="C774" s="1">
        <v>1.33</v>
      </c>
      <c r="D774" s="1">
        <v>0</v>
      </c>
      <c r="E774" s="1">
        <v>1.33</v>
      </c>
    </row>
    <row r="775" spans="1:5">
      <c r="A775" s="1">
        <v>1928</v>
      </c>
      <c r="B775" s="1">
        <v>105</v>
      </c>
      <c r="C775" s="1">
        <v>3</v>
      </c>
      <c r="D775" s="1">
        <v>0</v>
      </c>
      <c r="E775" s="1">
        <v>3</v>
      </c>
    </row>
    <row r="776" spans="1:5">
      <c r="A776" s="1">
        <v>1928</v>
      </c>
      <c r="B776" s="1">
        <v>106</v>
      </c>
      <c r="C776" s="1">
        <v>0</v>
      </c>
      <c r="D776" s="1">
        <v>0</v>
      </c>
      <c r="E776" s="1">
        <v>0</v>
      </c>
    </row>
    <row r="777" spans="1:5">
      <c r="A777" s="1">
        <v>1928</v>
      </c>
      <c r="B777" s="1">
        <v>107</v>
      </c>
      <c r="C777" s="1">
        <v>0</v>
      </c>
      <c r="D777" s="1">
        <v>0</v>
      </c>
      <c r="E777" s="1">
        <v>0</v>
      </c>
    </row>
    <row r="778" spans="1:5">
      <c r="A778" s="1">
        <v>1928</v>
      </c>
      <c r="B778" s="1">
        <v>108</v>
      </c>
      <c r="C778" s="1">
        <v>0</v>
      </c>
      <c r="D778" s="1">
        <v>0</v>
      </c>
      <c r="E778" s="1">
        <v>0</v>
      </c>
    </row>
    <row r="779" spans="1:5">
      <c r="A779" s="1">
        <v>1928</v>
      </c>
      <c r="B779" s="1">
        <v>109</v>
      </c>
      <c r="C779" s="1">
        <v>0</v>
      </c>
      <c r="D779" s="1">
        <v>0</v>
      </c>
      <c r="E779" s="1">
        <v>0</v>
      </c>
    </row>
    <row r="780" spans="1:5">
      <c r="A780" s="1">
        <v>1928</v>
      </c>
      <c r="B780" s="1" t="s">
        <v>121</v>
      </c>
      <c r="C780" s="1">
        <v>0</v>
      </c>
      <c r="D780" s="1">
        <v>0</v>
      </c>
      <c r="E780" s="1">
        <v>0</v>
      </c>
    </row>
    <row r="781" spans="1:5">
      <c r="A781" s="1">
        <v>1929</v>
      </c>
      <c r="B781" s="1">
        <v>0</v>
      </c>
      <c r="C781" s="1">
        <v>24789</v>
      </c>
      <c r="D781" s="1">
        <v>33314</v>
      </c>
      <c r="E781" s="1">
        <v>58103</v>
      </c>
    </row>
    <row r="782" spans="1:5">
      <c r="A782" s="1">
        <v>1929</v>
      </c>
      <c r="B782" s="1">
        <v>1</v>
      </c>
      <c r="C782" s="1">
        <v>8040</v>
      </c>
      <c r="D782" s="1">
        <v>9120</v>
      </c>
      <c r="E782" s="1">
        <v>17160</v>
      </c>
    </row>
    <row r="783" spans="1:5">
      <c r="A783" s="1">
        <v>1929</v>
      </c>
      <c r="B783" s="1">
        <v>2</v>
      </c>
      <c r="C783" s="1">
        <v>3565</v>
      </c>
      <c r="D783" s="1">
        <v>3803</v>
      </c>
      <c r="E783" s="1">
        <v>7368</v>
      </c>
    </row>
    <row r="784" spans="1:5">
      <c r="A784" s="1">
        <v>1929</v>
      </c>
      <c r="B784" s="1">
        <v>3</v>
      </c>
      <c r="C784" s="1">
        <v>2050</v>
      </c>
      <c r="D784" s="1">
        <v>2265</v>
      </c>
      <c r="E784" s="1">
        <v>4315</v>
      </c>
    </row>
    <row r="785" spans="1:5">
      <c r="A785" s="1">
        <v>1929</v>
      </c>
      <c r="B785" s="1">
        <v>4</v>
      </c>
      <c r="C785" s="1">
        <v>1477</v>
      </c>
      <c r="D785" s="1">
        <v>1673</v>
      </c>
      <c r="E785" s="1">
        <v>3150</v>
      </c>
    </row>
    <row r="786" spans="1:5">
      <c r="A786" s="1">
        <v>1929</v>
      </c>
      <c r="B786" s="1">
        <v>5</v>
      </c>
      <c r="C786" s="1">
        <v>1370.71</v>
      </c>
      <c r="D786" s="1">
        <v>1544.73</v>
      </c>
      <c r="E786" s="1">
        <v>2915.44</v>
      </c>
    </row>
    <row r="787" spans="1:5">
      <c r="A787" s="1">
        <v>1929</v>
      </c>
      <c r="B787" s="1">
        <v>6</v>
      </c>
      <c r="C787" s="1">
        <v>1078.68</v>
      </c>
      <c r="D787" s="1">
        <v>1171.56</v>
      </c>
      <c r="E787" s="1">
        <v>2250.2399999999998</v>
      </c>
    </row>
    <row r="788" spans="1:5">
      <c r="A788" s="1">
        <v>1929</v>
      </c>
      <c r="B788" s="1">
        <v>7</v>
      </c>
      <c r="C788" s="1">
        <v>880.13</v>
      </c>
      <c r="D788" s="1">
        <v>1038.3</v>
      </c>
      <c r="E788" s="1">
        <v>1918.43</v>
      </c>
    </row>
    <row r="789" spans="1:5">
      <c r="A789" s="1">
        <v>1929</v>
      </c>
      <c r="B789" s="1">
        <v>8</v>
      </c>
      <c r="C789" s="1">
        <v>804.05</v>
      </c>
      <c r="D789" s="1">
        <v>938.94</v>
      </c>
      <c r="E789" s="1">
        <v>1742.99</v>
      </c>
    </row>
    <row r="790" spans="1:5">
      <c r="A790" s="1">
        <v>1929</v>
      </c>
      <c r="B790" s="1">
        <v>9</v>
      </c>
      <c r="C790" s="1">
        <v>713.45</v>
      </c>
      <c r="D790" s="1">
        <v>846.47</v>
      </c>
      <c r="E790" s="1">
        <v>1559.92</v>
      </c>
    </row>
    <row r="791" spans="1:5">
      <c r="A791" s="1">
        <v>1929</v>
      </c>
      <c r="B791" s="1">
        <v>10</v>
      </c>
      <c r="C791" s="1">
        <v>505.2</v>
      </c>
      <c r="D791" s="1">
        <v>588.15</v>
      </c>
      <c r="E791" s="1">
        <v>1093.3499999999999</v>
      </c>
    </row>
    <row r="792" spans="1:5">
      <c r="A792" s="1">
        <v>1929</v>
      </c>
      <c r="B792" s="1">
        <v>11</v>
      </c>
      <c r="C792" s="1">
        <v>484.74</v>
      </c>
      <c r="D792" s="1">
        <v>531.98</v>
      </c>
      <c r="E792" s="1">
        <v>1016.72</v>
      </c>
    </row>
    <row r="793" spans="1:5">
      <c r="A793" s="1">
        <v>1929</v>
      </c>
      <c r="B793" s="1">
        <v>12</v>
      </c>
      <c r="C793" s="1">
        <v>583.94000000000005</v>
      </c>
      <c r="D793" s="1">
        <v>533.20000000000005</v>
      </c>
      <c r="E793" s="1">
        <v>1117.1400000000001</v>
      </c>
    </row>
    <row r="794" spans="1:5">
      <c r="A794" s="1">
        <v>1929</v>
      </c>
      <c r="B794" s="1">
        <v>13</v>
      </c>
      <c r="C794" s="1">
        <v>646.80999999999995</v>
      </c>
      <c r="D794" s="1">
        <v>663.82</v>
      </c>
      <c r="E794" s="1">
        <v>1310.6300000000001</v>
      </c>
    </row>
    <row r="795" spans="1:5">
      <c r="A795" s="1">
        <v>1929</v>
      </c>
      <c r="B795" s="1">
        <v>14</v>
      </c>
      <c r="C795" s="1">
        <v>708.33</v>
      </c>
      <c r="D795" s="1">
        <v>818.82</v>
      </c>
      <c r="E795" s="1">
        <v>1527.15</v>
      </c>
    </row>
    <row r="796" spans="1:5">
      <c r="A796" s="1">
        <v>1929</v>
      </c>
      <c r="B796" s="1">
        <v>15</v>
      </c>
      <c r="C796" s="1">
        <v>885.86</v>
      </c>
      <c r="D796" s="1">
        <v>856.64</v>
      </c>
      <c r="E796" s="1">
        <v>1742.5</v>
      </c>
    </row>
    <row r="797" spans="1:5">
      <c r="A797" s="1">
        <v>1929</v>
      </c>
      <c r="B797" s="1">
        <v>16</v>
      </c>
      <c r="C797" s="1">
        <v>992.89</v>
      </c>
      <c r="D797" s="1">
        <v>1008.88</v>
      </c>
      <c r="E797" s="1">
        <v>2001.77</v>
      </c>
    </row>
    <row r="798" spans="1:5">
      <c r="A798" s="1">
        <v>1929</v>
      </c>
      <c r="B798" s="1">
        <v>17</v>
      </c>
      <c r="C798" s="1">
        <v>1071.75</v>
      </c>
      <c r="D798" s="1">
        <v>1157.97</v>
      </c>
      <c r="E798" s="1">
        <v>2229.7199999999998</v>
      </c>
    </row>
    <row r="799" spans="1:5">
      <c r="A799" s="1">
        <v>1929</v>
      </c>
      <c r="B799" s="1">
        <v>18</v>
      </c>
      <c r="C799" s="1">
        <v>1171.46</v>
      </c>
      <c r="D799" s="1">
        <v>1222.8800000000001</v>
      </c>
      <c r="E799" s="1">
        <v>2394.34</v>
      </c>
    </row>
    <row r="800" spans="1:5">
      <c r="A800" s="1">
        <v>1929</v>
      </c>
      <c r="B800" s="1">
        <v>19</v>
      </c>
      <c r="C800" s="1">
        <v>1178.01</v>
      </c>
      <c r="D800" s="1">
        <v>1277.6199999999999</v>
      </c>
      <c r="E800" s="1">
        <v>2455.63</v>
      </c>
    </row>
    <row r="801" spans="1:5">
      <c r="A801" s="1">
        <v>1929</v>
      </c>
      <c r="B801" s="1">
        <v>20</v>
      </c>
      <c r="C801" s="1">
        <v>1287.81</v>
      </c>
      <c r="D801" s="1">
        <v>1475.46</v>
      </c>
      <c r="E801" s="1">
        <v>2763.27</v>
      </c>
    </row>
    <row r="802" spans="1:5">
      <c r="A802" s="1">
        <v>1929</v>
      </c>
      <c r="B802" s="1">
        <v>21</v>
      </c>
      <c r="C802" s="1">
        <v>1306.6099999999999</v>
      </c>
      <c r="D802" s="1">
        <v>1424.38</v>
      </c>
      <c r="E802" s="1">
        <v>2730.99</v>
      </c>
    </row>
    <row r="803" spans="1:5">
      <c r="A803" s="1">
        <v>1929</v>
      </c>
      <c r="B803" s="1">
        <v>22</v>
      </c>
      <c r="C803" s="1">
        <v>1242.8</v>
      </c>
      <c r="D803" s="1">
        <v>1324.65</v>
      </c>
      <c r="E803" s="1">
        <v>2567.4499999999998</v>
      </c>
    </row>
    <row r="804" spans="1:5">
      <c r="A804" s="1">
        <v>1929</v>
      </c>
      <c r="B804" s="1">
        <v>23</v>
      </c>
      <c r="C804" s="1">
        <v>1319.4</v>
      </c>
      <c r="D804" s="1">
        <v>1338.26</v>
      </c>
      <c r="E804" s="1">
        <v>2657.66</v>
      </c>
    </row>
    <row r="805" spans="1:5">
      <c r="A805" s="1">
        <v>1929</v>
      </c>
      <c r="B805" s="1">
        <v>24</v>
      </c>
      <c r="C805" s="1">
        <v>1342.38</v>
      </c>
      <c r="D805" s="1">
        <v>1364.22</v>
      </c>
      <c r="E805" s="1">
        <v>2706.6</v>
      </c>
    </row>
    <row r="806" spans="1:5">
      <c r="A806" s="1">
        <v>1929</v>
      </c>
      <c r="B806" s="1">
        <v>25</v>
      </c>
      <c r="C806" s="1">
        <v>1345.82</v>
      </c>
      <c r="D806" s="1">
        <v>1301.9100000000001</v>
      </c>
      <c r="E806" s="1">
        <v>2647.73</v>
      </c>
    </row>
    <row r="807" spans="1:5">
      <c r="A807" s="1">
        <v>1929</v>
      </c>
      <c r="B807" s="1">
        <v>26</v>
      </c>
      <c r="C807" s="1">
        <v>1285.81</v>
      </c>
      <c r="D807" s="1">
        <v>1332.87</v>
      </c>
      <c r="E807" s="1">
        <v>2618.6799999999998</v>
      </c>
    </row>
    <row r="808" spans="1:5">
      <c r="A808" s="1">
        <v>1929</v>
      </c>
      <c r="B808" s="1">
        <v>27</v>
      </c>
      <c r="C808" s="1">
        <v>1328.4</v>
      </c>
      <c r="D808" s="1">
        <v>1343.52</v>
      </c>
      <c r="E808" s="1">
        <v>2671.92</v>
      </c>
    </row>
    <row r="809" spans="1:5">
      <c r="A809" s="1">
        <v>1929</v>
      </c>
      <c r="B809" s="1">
        <v>28</v>
      </c>
      <c r="C809" s="1">
        <v>1361.59</v>
      </c>
      <c r="D809" s="1">
        <v>1303.8499999999999</v>
      </c>
      <c r="E809" s="1">
        <v>2665.44</v>
      </c>
    </row>
    <row r="810" spans="1:5">
      <c r="A810" s="1">
        <v>1929</v>
      </c>
      <c r="B810" s="1">
        <v>29</v>
      </c>
      <c r="C810" s="1">
        <v>1451.37</v>
      </c>
      <c r="D810" s="1">
        <v>1296.8599999999999</v>
      </c>
      <c r="E810" s="1">
        <v>2748.23</v>
      </c>
    </row>
    <row r="811" spans="1:5">
      <c r="A811" s="1">
        <v>1929</v>
      </c>
      <c r="B811" s="1">
        <v>30</v>
      </c>
      <c r="C811" s="1">
        <v>1371.77</v>
      </c>
      <c r="D811" s="1">
        <v>1247.74</v>
      </c>
      <c r="E811" s="1">
        <v>2619.5100000000002</v>
      </c>
    </row>
    <row r="812" spans="1:5">
      <c r="A812" s="1">
        <v>1929</v>
      </c>
      <c r="B812" s="1">
        <v>31</v>
      </c>
      <c r="C812" s="1">
        <v>1293.96</v>
      </c>
      <c r="D812" s="1">
        <v>1213.3399999999999</v>
      </c>
      <c r="E812" s="1">
        <v>2507.3000000000002</v>
      </c>
    </row>
    <row r="813" spans="1:5">
      <c r="A813" s="1">
        <v>1929</v>
      </c>
      <c r="B813" s="1">
        <v>32</v>
      </c>
      <c r="C813" s="1">
        <v>1388.99</v>
      </c>
      <c r="D813" s="1">
        <v>1320.87</v>
      </c>
      <c r="E813" s="1">
        <v>2709.86</v>
      </c>
    </row>
    <row r="814" spans="1:5">
      <c r="A814" s="1">
        <v>1929</v>
      </c>
      <c r="B814" s="1">
        <v>33</v>
      </c>
      <c r="C814" s="1">
        <v>1363.8</v>
      </c>
      <c r="D814" s="1">
        <v>1351.33</v>
      </c>
      <c r="E814" s="1">
        <v>2715.13</v>
      </c>
    </row>
    <row r="815" spans="1:5">
      <c r="A815" s="1">
        <v>1929</v>
      </c>
      <c r="B815" s="1">
        <v>34</v>
      </c>
      <c r="C815" s="1">
        <v>1447.47</v>
      </c>
      <c r="D815" s="1">
        <v>1428.72</v>
      </c>
      <c r="E815" s="1">
        <v>2876.19</v>
      </c>
    </row>
    <row r="816" spans="1:5">
      <c r="A816" s="1">
        <v>1929</v>
      </c>
      <c r="B816" s="1">
        <v>35</v>
      </c>
      <c r="C816" s="1">
        <v>1492.59</v>
      </c>
      <c r="D816" s="1">
        <v>1489.83</v>
      </c>
      <c r="E816" s="1">
        <v>2982.42</v>
      </c>
    </row>
    <row r="817" spans="1:5">
      <c r="A817" s="1">
        <v>1929</v>
      </c>
      <c r="B817" s="1">
        <v>36</v>
      </c>
      <c r="C817" s="1">
        <v>1513.71</v>
      </c>
      <c r="D817" s="1">
        <v>1603.94</v>
      </c>
      <c r="E817" s="1">
        <v>3117.65</v>
      </c>
    </row>
    <row r="818" spans="1:5">
      <c r="A818" s="1">
        <v>1929</v>
      </c>
      <c r="B818" s="1">
        <v>37</v>
      </c>
      <c r="C818" s="1">
        <v>1541.54</v>
      </c>
      <c r="D818" s="1">
        <v>1586.81</v>
      </c>
      <c r="E818" s="1">
        <v>3128.35</v>
      </c>
    </row>
    <row r="819" spans="1:5">
      <c r="A819" s="1">
        <v>1929</v>
      </c>
      <c r="B819" s="1">
        <v>38</v>
      </c>
      <c r="C819" s="1">
        <v>1714</v>
      </c>
      <c r="D819" s="1">
        <v>1708.49</v>
      </c>
      <c r="E819" s="1">
        <v>3422.49</v>
      </c>
    </row>
    <row r="820" spans="1:5">
      <c r="A820" s="1">
        <v>1929</v>
      </c>
      <c r="B820" s="1">
        <v>39</v>
      </c>
      <c r="C820" s="1">
        <v>1625.15</v>
      </c>
      <c r="D820" s="1">
        <v>1823.92</v>
      </c>
      <c r="E820" s="1">
        <v>3449.07</v>
      </c>
    </row>
    <row r="821" spans="1:5">
      <c r="A821" s="1">
        <v>1929</v>
      </c>
      <c r="B821" s="1">
        <v>40</v>
      </c>
      <c r="C821" s="1">
        <v>1731.63</v>
      </c>
      <c r="D821" s="1">
        <v>1919.91</v>
      </c>
      <c r="E821" s="1">
        <v>3651.54</v>
      </c>
    </row>
    <row r="822" spans="1:5">
      <c r="A822" s="1">
        <v>1929</v>
      </c>
      <c r="B822" s="1">
        <v>41</v>
      </c>
      <c r="C822" s="1">
        <v>1730.18</v>
      </c>
      <c r="D822" s="1">
        <v>1922.45</v>
      </c>
      <c r="E822" s="1">
        <v>3652.63</v>
      </c>
    </row>
    <row r="823" spans="1:5">
      <c r="A823" s="1">
        <v>1929</v>
      </c>
      <c r="B823" s="1">
        <v>42</v>
      </c>
      <c r="C823" s="1">
        <v>1909.46</v>
      </c>
      <c r="D823" s="1">
        <v>2400.3000000000002</v>
      </c>
      <c r="E823" s="1">
        <v>4309.76</v>
      </c>
    </row>
    <row r="824" spans="1:5">
      <c r="A824" s="1">
        <v>1929</v>
      </c>
      <c r="B824" s="1">
        <v>43</v>
      </c>
      <c r="C824" s="1">
        <v>1883.49</v>
      </c>
      <c r="D824" s="1">
        <v>2328.4499999999998</v>
      </c>
      <c r="E824" s="1">
        <v>4211.9399999999996</v>
      </c>
    </row>
    <row r="825" spans="1:5">
      <c r="A825" s="1">
        <v>1929</v>
      </c>
      <c r="B825" s="1">
        <v>44</v>
      </c>
      <c r="C825" s="1">
        <v>1949.27</v>
      </c>
      <c r="D825" s="1">
        <v>2515.9</v>
      </c>
      <c r="E825" s="1">
        <v>4465.17</v>
      </c>
    </row>
    <row r="826" spans="1:5">
      <c r="A826" s="1">
        <v>1929</v>
      </c>
      <c r="B826" s="1">
        <v>45</v>
      </c>
      <c r="C826" s="1">
        <v>2059.0100000000002</v>
      </c>
      <c r="D826" s="1">
        <v>2564.23</v>
      </c>
      <c r="E826" s="1">
        <v>4623.24</v>
      </c>
    </row>
    <row r="827" spans="1:5">
      <c r="A827" s="1">
        <v>1929</v>
      </c>
      <c r="B827" s="1">
        <v>46</v>
      </c>
      <c r="C827" s="1">
        <v>2221.61</v>
      </c>
      <c r="D827" s="1">
        <v>2671.65</v>
      </c>
      <c r="E827" s="1">
        <v>4893.26</v>
      </c>
    </row>
    <row r="828" spans="1:5">
      <c r="A828" s="1">
        <v>1929</v>
      </c>
      <c r="B828" s="1">
        <v>47</v>
      </c>
      <c r="C828" s="1">
        <v>2242.31</v>
      </c>
      <c r="D828" s="1">
        <v>2858.73</v>
      </c>
      <c r="E828" s="1">
        <v>5101.04</v>
      </c>
    </row>
    <row r="829" spans="1:5">
      <c r="A829" s="1">
        <v>1929</v>
      </c>
      <c r="B829" s="1">
        <v>48</v>
      </c>
      <c r="C829" s="1">
        <v>2590.1</v>
      </c>
      <c r="D829" s="1">
        <v>3168.49</v>
      </c>
      <c r="E829" s="1">
        <v>5758.59</v>
      </c>
    </row>
    <row r="830" spans="1:5">
      <c r="A830" s="1">
        <v>1929</v>
      </c>
      <c r="B830" s="1">
        <v>49</v>
      </c>
      <c r="C830" s="1">
        <v>2778.97</v>
      </c>
      <c r="D830" s="1">
        <v>3285.91</v>
      </c>
      <c r="E830" s="1">
        <v>6064.88</v>
      </c>
    </row>
    <row r="831" spans="1:5">
      <c r="A831" s="1">
        <v>1929</v>
      </c>
      <c r="B831" s="1">
        <v>50</v>
      </c>
      <c r="C831" s="1">
        <v>2803.92</v>
      </c>
      <c r="D831" s="1">
        <v>3521.1</v>
      </c>
      <c r="E831" s="1">
        <v>6325.02</v>
      </c>
    </row>
    <row r="832" spans="1:5">
      <c r="A832" s="1">
        <v>1929</v>
      </c>
      <c r="B832" s="1">
        <v>51</v>
      </c>
      <c r="C832" s="1">
        <v>2750.86</v>
      </c>
      <c r="D832" s="1">
        <v>3294.52</v>
      </c>
      <c r="E832" s="1">
        <v>6045.38</v>
      </c>
    </row>
    <row r="833" spans="1:5">
      <c r="A833" s="1">
        <v>1929</v>
      </c>
      <c r="B833" s="1">
        <v>52</v>
      </c>
      <c r="C833" s="1">
        <v>3157.8</v>
      </c>
      <c r="D833" s="1">
        <v>3874.28</v>
      </c>
      <c r="E833" s="1">
        <v>7032.08</v>
      </c>
    </row>
    <row r="834" spans="1:5">
      <c r="A834" s="1">
        <v>1929</v>
      </c>
      <c r="B834" s="1">
        <v>53</v>
      </c>
      <c r="C834" s="1">
        <v>3290.74</v>
      </c>
      <c r="D834" s="1">
        <v>4058.35</v>
      </c>
      <c r="E834" s="1">
        <v>7349.09</v>
      </c>
    </row>
    <row r="835" spans="1:5">
      <c r="A835" s="1">
        <v>1929</v>
      </c>
      <c r="B835" s="1">
        <v>54</v>
      </c>
      <c r="C835" s="1">
        <v>3555.68</v>
      </c>
      <c r="D835" s="1">
        <v>4305.7700000000004</v>
      </c>
      <c r="E835" s="1">
        <v>7861.45</v>
      </c>
    </row>
    <row r="836" spans="1:5">
      <c r="A836" s="1">
        <v>1929</v>
      </c>
      <c r="B836" s="1">
        <v>55</v>
      </c>
      <c r="C836" s="1">
        <v>3268.52</v>
      </c>
      <c r="D836" s="1">
        <v>4107.2</v>
      </c>
      <c r="E836" s="1">
        <v>7375.72</v>
      </c>
    </row>
    <row r="837" spans="1:5">
      <c r="A837" s="1">
        <v>1929</v>
      </c>
      <c r="B837" s="1">
        <v>56</v>
      </c>
      <c r="C837" s="1">
        <v>3747.95</v>
      </c>
      <c r="D837" s="1">
        <v>4649.38</v>
      </c>
      <c r="E837" s="1">
        <v>8397.33</v>
      </c>
    </row>
    <row r="838" spans="1:5">
      <c r="A838" s="1">
        <v>1929</v>
      </c>
      <c r="B838" s="1">
        <v>57</v>
      </c>
      <c r="C838" s="1">
        <v>3605.88</v>
      </c>
      <c r="D838" s="1">
        <v>4490.97</v>
      </c>
      <c r="E838" s="1">
        <v>8096.85</v>
      </c>
    </row>
    <row r="839" spans="1:5">
      <c r="A839" s="1">
        <v>1929</v>
      </c>
      <c r="B839" s="1">
        <v>58</v>
      </c>
      <c r="C839" s="1">
        <v>4064.34</v>
      </c>
      <c r="D839" s="1">
        <v>4992.99</v>
      </c>
      <c r="E839" s="1">
        <v>9057.33</v>
      </c>
    </row>
    <row r="840" spans="1:5">
      <c r="A840" s="1">
        <v>1929</v>
      </c>
      <c r="B840" s="1">
        <v>59</v>
      </c>
      <c r="C840" s="1">
        <v>4098.3100000000004</v>
      </c>
      <c r="D840" s="1">
        <v>5176.46</v>
      </c>
      <c r="E840" s="1">
        <v>9274.77</v>
      </c>
    </row>
    <row r="841" spans="1:5">
      <c r="A841" s="1">
        <v>1929</v>
      </c>
      <c r="B841" s="1">
        <v>60</v>
      </c>
      <c r="C841" s="1">
        <v>4235.3599999999997</v>
      </c>
      <c r="D841" s="1">
        <v>5306.3</v>
      </c>
      <c r="E841" s="1">
        <v>9541.66</v>
      </c>
    </row>
    <row r="842" spans="1:5">
      <c r="A842" s="1">
        <v>1929</v>
      </c>
      <c r="B842" s="1">
        <v>61</v>
      </c>
      <c r="C842" s="1">
        <v>4190.75</v>
      </c>
      <c r="D842" s="1">
        <v>4995.3599999999997</v>
      </c>
      <c r="E842" s="1">
        <v>9186.11</v>
      </c>
    </row>
    <row r="843" spans="1:5">
      <c r="A843" s="1">
        <v>1929</v>
      </c>
      <c r="B843" s="1">
        <v>62</v>
      </c>
      <c r="C843" s="1">
        <v>4874.08</v>
      </c>
      <c r="D843" s="1">
        <v>5660.61</v>
      </c>
      <c r="E843" s="1">
        <v>10534.69</v>
      </c>
    </row>
    <row r="844" spans="1:5">
      <c r="A844" s="1">
        <v>1929</v>
      </c>
      <c r="B844" s="1">
        <v>63</v>
      </c>
      <c r="C844" s="1">
        <v>5157.32</v>
      </c>
      <c r="D844" s="1">
        <v>5884.06</v>
      </c>
      <c r="E844" s="1">
        <v>11041.38</v>
      </c>
    </row>
    <row r="845" spans="1:5">
      <c r="A845" s="1">
        <v>1929</v>
      </c>
      <c r="B845" s="1">
        <v>64</v>
      </c>
      <c r="C845" s="1">
        <v>5476.48</v>
      </c>
      <c r="D845" s="1">
        <v>6062.69</v>
      </c>
      <c r="E845" s="1">
        <v>11539.17</v>
      </c>
    </row>
    <row r="846" spans="1:5">
      <c r="A846" s="1">
        <v>1929</v>
      </c>
      <c r="B846" s="1">
        <v>65</v>
      </c>
      <c r="C846" s="1">
        <v>5810.29</v>
      </c>
      <c r="D846" s="1">
        <v>6665.08</v>
      </c>
      <c r="E846" s="1">
        <v>12475.37</v>
      </c>
    </row>
    <row r="847" spans="1:5">
      <c r="A847" s="1">
        <v>1929</v>
      </c>
      <c r="B847" s="1">
        <v>66</v>
      </c>
      <c r="C847" s="1">
        <v>5631.66</v>
      </c>
      <c r="D847" s="1">
        <v>6356.63</v>
      </c>
      <c r="E847" s="1">
        <v>11988.29</v>
      </c>
    </row>
    <row r="848" spans="1:5">
      <c r="A848" s="1">
        <v>1929</v>
      </c>
      <c r="B848" s="1">
        <v>67</v>
      </c>
      <c r="C848" s="1">
        <v>5666.3</v>
      </c>
      <c r="D848" s="1">
        <v>6224.89</v>
      </c>
      <c r="E848" s="1">
        <v>11891.19</v>
      </c>
    </row>
    <row r="849" spans="1:5">
      <c r="A849" s="1">
        <v>1929</v>
      </c>
      <c r="B849" s="1">
        <v>68</v>
      </c>
      <c r="C849" s="1">
        <v>6141.24</v>
      </c>
      <c r="D849" s="1">
        <v>6548.85</v>
      </c>
      <c r="E849" s="1">
        <v>12690.09</v>
      </c>
    </row>
    <row r="850" spans="1:5">
      <c r="A850" s="1">
        <v>1929</v>
      </c>
      <c r="B850" s="1">
        <v>69</v>
      </c>
      <c r="C850" s="1">
        <v>6537.48</v>
      </c>
      <c r="D850" s="1">
        <v>6960.55</v>
      </c>
      <c r="E850" s="1">
        <v>13498.03</v>
      </c>
    </row>
    <row r="851" spans="1:5">
      <c r="A851" s="1">
        <v>1929</v>
      </c>
      <c r="B851" s="1">
        <v>70</v>
      </c>
      <c r="C851" s="1">
        <v>6641.9</v>
      </c>
      <c r="D851" s="1">
        <v>6741.85</v>
      </c>
      <c r="E851" s="1">
        <v>13383.75</v>
      </c>
    </row>
    <row r="852" spans="1:5">
      <c r="A852" s="1">
        <v>1929</v>
      </c>
      <c r="B852" s="1">
        <v>71</v>
      </c>
      <c r="C852" s="1">
        <v>6564.13</v>
      </c>
      <c r="D852" s="1">
        <v>6512.3</v>
      </c>
      <c r="E852" s="1">
        <v>13076.43</v>
      </c>
    </row>
    <row r="853" spans="1:5">
      <c r="A853" s="1">
        <v>1929</v>
      </c>
      <c r="B853" s="1">
        <v>72</v>
      </c>
      <c r="C853" s="1">
        <v>7377.07</v>
      </c>
      <c r="D853" s="1">
        <v>7124.76</v>
      </c>
      <c r="E853" s="1">
        <v>14501.83</v>
      </c>
    </row>
    <row r="854" spans="1:5">
      <c r="A854" s="1">
        <v>1929</v>
      </c>
      <c r="B854" s="1">
        <v>73</v>
      </c>
      <c r="C854" s="1">
        <v>7489.76</v>
      </c>
      <c r="D854" s="1">
        <v>7191.28</v>
      </c>
      <c r="E854" s="1">
        <v>14681.04</v>
      </c>
    </row>
    <row r="855" spans="1:5">
      <c r="A855" s="1">
        <v>1929</v>
      </c>
      <c r="B855" s="1">
        <v>74</v>
      </c>
      <c r="C855" s="1">
        <v>7678.14</v>
      </c>
      <c r="D855" s="1">
        <v>6994.82</v>
      </c>
      <c r="E855" s="1">
        <v>14672.96</v>
      </c>
    </row>
    <row r="856" spans="1:5">
      <c r="A856" s="1">
        <v>1929</v>
      </c>
      <c r="B856" s="1">
        <v>75</v>
      </c>
      <c r="C856" s="1">
        <v>7459.22</v>
      </c>
      <c r="D856" s="1">
        <v>6585.17</v>
      </c>
      <c r="E856" s="1">
        <v>14044.39</v>
      </c>
    </row>
    <row r="857" spans="1:5">
      <c r="A857" s="1">
        <v>1929</v>
      </c>
      <c r="B857" s="1">
        <v>76</v>
      </c>
      <c r="C857" s="1">
        <v>7348.73</v>
      </c>
      <c r="D857" s="1">
        <v>6252.47</v>
      </c>
      <c r="E857" s="1">
        <v>13601.2</v>
      </c>
    </row>
    <row r="858" spans="1:5">
      <c r="A858" s="1">
        <v>1929</v>
      </c>
      <c r="B858" s="1">
        <v>77</v>
      </c>
      <c r="C858" s="1">
        <v>7029.61</v>
      </c>
      <c r="D858" s="1">
        <v>5933.48</v>
      </c>
      <c r="E858" s="1">
        <v>12963.09</v>
      </c>
    </row>
    <row r="859" spans="1:5">
      <c r="A859" s="1">
        <v>1929</v>
      </c>
      <c r="B859" s="1">
        <v>78</v>
      </c>
      <c r="C859" s="1">
        <v>7159.9</v>
      </c>
      <c r="D859" s="1">
        <v>5959.21</v>
      </c>
      <c r="E859" s="1">
        <v>13119.11</v>
      </c>
    </row>
    <row r="860" spans="1:5">
      <c r="A860" s="1">
        <v>1929</v>
      </c>
      <c r="B860" s="1">
        <v>79</v>
      </c>
      <c r="C860" s="1">
        <v>6554.55</v>
      </c>
      <c r="D860" s="1">
        <v>5201.67</v>
      </c>
      <c r="E860" s="1">
        <v>11756.22</v>
      </c>
    </row>
    <row r="861" spans="1:5">
      <c r="A861" s="1">
        <v>1929</v>
      </c>
      <c r="B861" s="1">
        <v>80</v>
      </c>
      <c r="C861" s="1">
        <v>6152.75</v>
      </c>
      <c r="D861" s="1">
        <v>4492.04</v>
      </c>
      <c r="E861" s="1">
        <v>10644.79</v>
      </c>
    </row>
    <row r="862" spans="1:5">
      <c r="A862" s="1">
        <v>1929</v>
      </c>
      <c r="B862" s="1">
        <v>81</v>
      </c>
      <c r="C862" s="1">
        <v>5270.08</v>
      </c>
      <c r="D862" s="1">
        <v>3905.18</v>
      </c>
      <c r="E862" s="1">
        <v>9175.26</v>
      </c>
    </row>
    <row r="863" spans="1:5">
      <c r="A863" s="1">
        <v>1929</v>
      </c>
      <c r="B863" s="1">
        <v>82</v>
      </c>
      <c r="C863" s="1">
        <v>5341.7</v>
      </c>
      <c r="D863" s="1">
        <v>3661.25</v>
      </c>
      <c r="E863" s="1">
        <v>9002.9500000000007</v>
      </c>
    </row>
    <row r="864" spans="1:5">
      <c r="A864" s="1">
        <v>1929</v>
      </c>
      <c r="B864" s="1">
        <v>83</v>
      </c>
      <c r="C864" s="1">
        <v>4870.63</v>
      </c>
      <c r="D864" s="1">
        <v>3217.28</v>
      </c>
      <c r="E864" s="1">
        <v>8087.91</v>
      </c>
    </row>
    <row r="865" spans="1:5">
      <c r="A865" s="1">
        <v>1929</v>
      </c>
      <c r="B865" s="1">
        <v>84</v>
      </c>
      <c r="C865" s="1">
        <v>4648.82</v>
      </c>
      <c r="D865" s="1">
        <v>2863.25</v>
      </c>
      <c r="E865" s="1">
        <v>7512.07</v>
      </c>
    </row>
    <row r="866" spans="1:5">
      <c r="A866" s="1">
        <v>1929</v>
      </c>
      <c r="B866" s="1">
        <v>85</v>
      </c>
      <c r="C866" s="1">
        <v>4015.52</v>
      </c>
      <c r="D866" s="1">
        <v>2438.9299999999998</v>
      </c>
      <c r="E866" s="1">
        <v>6454.45</v>
      </c>
    </row>
    <row r="867" spans="1:5">
      <c r="A867" s="1">
        <v>1929</v>
      </c>
      <c r="B867" s="1">
        <v>86</v>
      </c>
      <c r="C867" s="1">
        <v>3426.58</v>
      </c>
      <c r="D867" s="1">
        <v>2040.42</v>
      </c>
      <c r="E867" s="1">
        <v>5467</v>
      </c>
    </row>
    <row r="868" spans="1:5">
      <c r="A868" s="1">
        <v>1929</v>
      </c>
      <c r="B868" s="1">
        <v>87</v>
      </c>
      <c r="C868" s="1">
        <v>2947.22</v>
      </c>
      <c r="D868" s="1">
        <v>1564.45</v>
      </c>
      <c r="E868" s="1">
        <v>4511.67</v>
      </c>
    </row>
    <row r="869" spans="1:5">
      <c r="A869" s="1">
        <v>1929</v>
      </c>
      <c r="B869" s="1">
        <v>88</v>
      </c>
      <c r="C869" s="1">
        <v>2497.44</v>
      </c>
      <c r="D869" s="1">
        <v>1305.02</v>
      </c>
      <c r="E869" s="1">
        <v>3802.46</v>
      </c>
    </row>
    <row r="870" spans="1:5">
      <c r="A870" s="1">
        <v>1929</v>
      </c>
      <c r="B870" s="1">
        <v>89</v>
      </c>
      <c r="C870" s="1">
        <v>2086.2199999999998</v>
      </c>
      <c r="D870" s="1">
        <v>971.16</v>
      </c>
      <c r="E870" s="1">
        <v>3057.38</v>
      </c>
    </row>
    <row r="871" spans="1:5">
      <c r="A871" s="1">
        <v>1929</v>
      </c>
      <c r="B871" s="1">
        <v>90</v>
      </c>
      <c r="C871" s="1">
        <v>1476.16</v>
      </c>
      <c r="D871" s="1">
        <v>742.52</v>
      </c>
      <c r="E871" s="1">
        <v>2218.6799999999998</v>
      </c>
    </row>
    <row r="872" spans="1:5">
      <c r="A872" s="1">
        <v>1929</v>
      </c>
      <c r="B872" s="1">
        <v>91</v>
      </c>
      <c r="C872" s="1">
        <v>1151.6099999999999</v>
      </c>
      <c r="D872" s="1">
        <v>477.8</v>
      </c>
      <c r="E872" s="1">
        <v>1629.41</v>
      </c>
    </row>
    <row r="873" spans="1:5">
      <c r="A873" s="1">
        <v>1929</v>
      </c>
      <c r="B873" s="1">
        <v>92</v>
      </c>
      <c r="C873" s="1">
        <v>870.13</v>
      </c>
      <c r="D873" s="1">
        <v>397.62</v>
      </c>
      <c r="E873" s="1">
        <v>1267.75</v>
      </c>
    </row>
    <row r="874" spans="1:5">
      <c r="A874" s="1">
        <v>1929</v>
      </c>
      <c r="B874" s="1">
        <v>93</v>
      </c>
      <c r="C874" s="1">
        <v>652.72</v>
      </c>
      <c r="D874" s="1">
        <v>246.03</v>
      </c>
      <c r="E874" s="1">
        <v>898.75</v>
      </c>
    </row>
    <row r="875" spans="1:5">
      <c r="A875" s="1">
        <v>1929</v>
      </c>
      <c r="B875" s="1">
        <v>94</v>
      </c>
      <c r="C875" s="1">
        <v>489.39</v>
      </c>
      <c r="D875" s="1">
        <v>165.02</v>
      </c>
      <c r="E875" s="1">
        <v>654.41</v>
      </c>
    </row>
    <row r="876" spans="1:5">
      <c r="A876" s="1">
        <v>1929</v>
      </c>
      <c r="B876" s="1">
        <v>95</v>
      </c>
      <c r="C876" s="1">
        <v>354.64</v>
      </c>
      <c r="D876" s="1">
        <v>120.25</v>
      </c>
      <c r="E876" s="1">
        <v>474.89</v>
      </c>
    </row>
    <row r="877" spans="1:5">
      <c r="A877" s="1">
        <v>1929</v>
      </c>
      <c r="B877" s="1">
        <v>96</v>
      </c>
      <c r="C877" s="1">
        <v>267.88</v>
      </c>
      <c r="D877" s="1">
        <v>83.26</v>
      </c>
      <c r="E877" s="1">
        <v>351.14</v>
      </c>
    </row>
    <row r="878" spans="1:5">
      <c r="A878" s="1">
        <v>1929</v>
      </c>
      <c r="B878" s="1">
        <v>97</v>
      </c>
      <c r="C878" s="1">
        <v>177.55</v>
      </c>
      <c r="D878" s="1">
        <v>49.14</v>
      </c>
      <c r="E878" s="1">
        <v>226.69</v>
      </c>
    </row>
    <row r="879" spans="1:5">
      <c r="A879" s="1">
        <v>1929</v>
      </c>
      <c r="B879" s="1">
        <v>98</v>
      </c>
      <c r="C879" s="1">
        <v>118.99</v>
      </c>
      <c r="D879" s="1">
        <v>40.799999999999997</v>
      </c>
      <c r="E879" s="1">
        <v>159.79</v>
      </c>
    </row>
    <row r="880" spans="1:5">
      <c r="A880" s="1">
        <v>1929</v>
      </c>
      <c r="B880" s="1">
        <v>99</v>
      </c>
      <c r="C880" s="1">
        <v>75.23</v>
      </c>
      <c r="D880" s="1">
        <v>22.21</v>
      </c>
      <c r="E880" s="1">
        <v>97.44</v>
      </c>
    </row>
    <row r="881" spans="1:5">
      <c r="A881" s="1">
        <v>1929</v>
      </c>
      <c r="B881" s="1">
        <v>100</v>
      </c>
      <c r="C881" s="1">
        <v>38.659999999999997</v>
      </c>
      <c r="D881" s="1">
        <v>14.07</v>
      </c>
      <c r="E881" s="1">
        <v>52.73</v>
      </c>
    </row>
    <row r="882" spans="1:5">
      <c r="A882" s="1">
        <v>1929</v>
      </c>
      <c r="B882" s="1">
        <v>101</v>
      </c>
      <c r="C882" s="1">
        <v>23.75</v>
      </c>
      <c r="D882" s="1">
        <v>6.28</v>
      </c>
      <c r="E882" s="1">
        <v>30.03</v>
      </c>
    </row>
    <row r="883" spans="1:5">
      <c r="A883" s="1">
        <v>1929</v>
      </c>
      <c r="B883" s="1">
        <v>102</v>
      </c>
      <c r="C883" s="1">
        <v>20.65</v>
      </c>
      <c r="D883" s="1">
        <v>2.76</v>
      </c>
      <c r="E883" s="1">
        <v>23.41</v>
      </c>
    </row>
    <row r="884" spans="1:5">
      <c r="A884" s="1">
        <v>1929</v>
      </c>
      <c r="B884" s="1">
        <v>103</v>
      </c>
      <c r="C884" s="1">
        <v>4.28</v>
      </c>
      <c r="D884" s="1">
        <v>3.27</v>
      </c>
      <c r="E884" s="1">
        <v>7.55</v>
      </c>
    </row>
    <row r="885" spans="1:5">
      <c r="A885" s="1">
        <v>1929</v>
      </c>
      <c r="B885" s="1">
        <v>104</v>
      </c>
      <c r="C885" s="1">
        <v>4.41</v>
      </c>
      <c r="D885" s="1">
        <v>0</v>
      </c>
      <c r="E885" s="1">
        <v>4.41</v>
      </c>
    </row>
    <row r="886" spans="1:5">
      <c r="A886" s="1">
        <v>1929</v>
      </c>
      <c r="B886" s="1">
        <v>105</v>
      </c>
      <c r="C886" s="1">
        <v>2</v>
      </c>
      <c r="D886" s="1">
        <v>3</v>
      </c>
      <c r="E886" s="1">
        <v>5</v>
      </c>
    </row>
    <row r="887" spans="1:5">
      <c r="A887" s="1">
        <v>1929</v>
      </c>
      <c r="B887" s="1">
        <v>106</v>
      </c>
      <c r="C887" s="1">
        <v>0</v>
      </c>
      <c r="D887" s="1">
        <v>0</v>
      </c>
      <c r="E887" s="1">
        <v>0</v>
      </c>
    </row>
    <row r="888" spans="1:5">
      <c r="A888" s="1">
        <v>1929</v>
      </c>
      <c r="B888" s="1">
        <v>107</v>
      </c>
      <c r="C888" s="1">
        <v>1</v>
      </c>
      <c r="D888" s="1">
        <v>1</v>
      </c>
      <c r="E888" s="1">
        <v>2</v>
      </c>
    </row>
    <row r="889" spans="1:5">
      <c r="A889" s="1">
        <v>1929</v>
      </c>
      <c r="B889" s="1">
        <v>108</v>
      </c>
      <c r="C889" s="1">
        <v>0</v>
      </c>
      <c r="D889" s="1">
        <v>0</v>
      </c>
      <c r="E889" s="1">
        <v>0</v>
      </c>
    </row>
    <row r="890" spans="1:5">
      <c r="A890" s="1">
        <v>1929</v>
      </c>
      <c r="B890" s="1">
        <v>109</v>
      </c>
      <c r="C890" s="1">
        <v>0</v>
      </c>
      <c r="D890" s="1">
        <v>0</v>
      </c>
      <c r="E890" s="1">
        <v>0</v>
      </c>
    </row>
    <row r="891" spans="1:5">
      <c r="A891" s="1">
        <v>1929</v>
      </c>
      <c r="B891" s="1" t="s">
        <v>121</v>
      </c>
      <c r="C891" s="1">
        <v>0</v>
      </c>
      <c r="D891" s="1">
        <v>0</v>
      </c>
      <c r="E891" s="1">
        <v>0</v>
      </c>
    </row>
    <row r="892" spans="1:5">
      <c r="A892" s="1">
        <v>1930</v>
      </c>
      <c r="B892" s="1">
        <v>0</v>
      </c>
      <c r="C892" s="1">
        <v>20442</v>
      </c>
      <c r="D892" s="1">
        <v>28072.69</v>
      </c>
      <c r="E892" s="1">
        <v>48514.69</v>
      </c>
    </row>
    <row r="893" spans="1:5">
      <c r="A893" s="1">
        <v>1930</v>
      </c>
      <c r="B893" s="1">
        <v>1</v>
      </c>
      <c r="C893" s="1">
        <v>4904</v>
      </c>
      <c r="D893" s="1">
        <v>5606.16</v>
      </c>
      <c r="E893" s="1">
        <v>10510.16</v>
      </c>
    </row>
    <row r="894" spans="1:5">
      <c r="A894" s="1">
        <v>1930</v>
      </c>
      <c r="B894" s="1">
        <v>2</v>
      </c>
      <c r="C894" s="1">
        <v>2149</v>
      </c>
      <c r="D894" s="1">
        <v>2454.0700000000002</v>
      </c>
      <c r="E894" s="1">
        <v>4603.07</v>
      </c>
    </row>
    <row r="895" spans="1:5">
      <c r="A895" s="1">
        <v>1930</v>
      </c>
      <c r="B895" s="1">
        <v>3</v>
      </c>
      <c r="C895" s="1">
        <v>1440</v>
      </c>
      <c r="D895" s="1">
        <v>1633.03</v>
      </c>
      <c r="E895" s="1">
        <v>3073.03</v>
      </c>
    </row>
    <row r="896" spans="1:5">
      <c r="A896" s="1">
        <v>1930</v>
      </c>
      <c r="B896" s="1">
        <v>4</v>
      </c>
      <c r="C896" s="1">
        <v>1293</v>
      </c>
      <c r="D896" s="1">
        <v>1402.03</v>
      </c>
      <c r="E896" s="1">
        <v>2695.03</v>
      </c>
    </row>
    <row r="897" spans="1:5">
      <c r="A897" s="1">
        <v>1930</v>
      </c>
      <c r="B897" s="1">
        <v>5</v>
      </c>
      <c r="C897" s="1">
        <v>1187.58</v>
      </c>
      <c r="D897" s="1">
        <v>1315.99</v>
      </c>
      <c r="E897" s="1">
        <v>2503.5700000000002</v>
      </c>
    </row>
    <row r="898" spans="1:5">
      <c r="A898" s="1">
        <v>1930</v>
      </c>
      <c r="B898" s="1">
        <v>6</v>
      </c>
      <c r="C898" s="1">
        <v>993.63</v>
      </c>
      <c r="D898" s="1">
        <v>1085.1600000000001</v>
      </c>
      <c r="E898" s="1">
        <v>2078.79</v>
      </c>
    </row>
    <row r="899" spans="1:5">
      <c r="A899" s="1">
        <v>1930</v>
      </c>
      <c r="B899" s="1">
        <v>7</v>
      </c>
      <c r="C899" s="1">
        <v>803.13</v>
      </c>
      <c r="D899" s="1">
        <v>898.58</v>
      </c>
      <c r="E899" s="1">
        <v>1701.71</v>
      </c>
    </row>
    <row r="900" spans="1:5">
      <c r="A900" s="1">
        <v>1930</v>
      </c>
      <c r="B900" s="1">
        <v>8</v>
      </c>
      <c r="C900" s="1">
        <v>714.11</v>
      </c>
      <c r="D900" s="1">
        <v>829.23</v>
      </c>
      <c r="E900" s="1">
        <v>1543.34</v>
      </c>
    </row>
    <row r="901" spans="1:5">
      <c r="A901" s="1">
        <v>1930</v>
      </c>
      <c r="B901" s="1">
        <v>9</v>
      </c>
      <c r="C901" s="1">
        <v>684.54</v>
      </c>
      <c r="D901" s="1">
        <v>811.12</v>
      </c>
      <c r="E901" s="1">
        <v>1495.66</v>
      </c>
    </row>
    <row r="902" spans="1:5">
      <c r="A902" s="1">
        <v>1930</v>
      </c>
      <c r="B902" s="1">
        <v>10</v>
      </c>
      <c r="C902" s="1">
        <v>626.26</v>
      </c>
      <c r="D902" s="1">
        <v>739.3</v>
      </c>
      <c r="E902" s="1">
        <v>1365.56</v>
      </c>
    </row>
    <row r="903" spans="1:5">
      <c r="A903" s="1">
        <v>1930</v>
      </c>
      <c r="B903" s="1">
        <v>11</v>
      </c>
      <c r="C903" s="1">
        <v>484.49</v>
      </c>
      <c r="D903" s="1">
        <v>504.98</v>
      </c>
      <c r="E903" s="1">
        <v>989.47</v>
      </c>
    </row>
    <row r="904" spans="1:5">
      <c r="A904" s="1">
        <v>1930</v>
      </c>
      <c r="B904" s="1">
        <v>12</v>
      </c>
      <c r="C904" s="1">
        <v>472.06</v>
      </c>
      <c r="D904" s="1">
        <v>498.25</v>
      </c>
      <c r="E904" s="1">
        <v>970.31</v>
      </c>
    </row>
    <row r="905" spans="1:5">
      <c r="A905" s="1">
        <v>1930</v>
      </c>
      <c r="B905" s="1">
        <v>13</v>
      </c>
      <c r="C905" s="1">
        <v>570.96</v>
      </c>
      <c r="D905" s="1">
        <v>524.05999999999995</v>
      </c>
      <c r="E905" s="1">
        <v>1095.02</v>
      </c>
    </row>
    <row r="906" spans="1:5">
      <c r="A906" s="1">
        <v>1930</v>
      </c>
      <c r="B906" s="1">
        <v>14</v>
      </c>
      <c r="C906" s="1">
        <v>631.21</v>
      </c>
      <c r="D906" s="1">
        <v>684.47</v>
      </c>
      <c r="E906" s="1">
        <v>1315.68</v>
      </c>
    </row>
    <row r="907" spans="1:5">
      <c r="A907" s="1">
        <v>1930</v>
      </c>
      <c r="B907" s="1">
        <v>15</v>
      </c>
      <c r="C907" s="1">
        <v>777.44</v>
      </c>
      <c r="D907" s="1">
        <v>817.47</v>
      </c>
      <c r="E907" s="1">
        <v>1594.91</v>
      </c>
    </row>
    <row r="908" spans="1:5">
      <c r="A908" s="1">
        <v>1930</v>
      </c>
      <c r="B908" s="1">
        <v>16</v>
      </c>
      <c r="C908" s="1">
        <v>944.22</v>
      </c>
      <c r="D908" s="1">
        <v>951.39</v>
      </c>
      <c r="E908" s="1">
        <v>1895.61</v>
      </c>
    </row>
    <row r="909" spans="1:5">
      <c r="A909" s="1">
        <v>1930</v>
      </c>
      <c r="B909" s="1">
        <v>17</v>
      </c>
      <c r="C909" s="1">
        <v>981.2</v>
      </c>
      <c r="D909" s="1">
        <v>1087.26</v>
      </c>
      <c r="E909" s="1">
        <v>2068.46</v>
      </c>
    </row>
    <row r="910" spans="1:5">
      <c r="A910" s="1">
        <v>1930</v>
      </c>
      <c r="B910" s="1">
        <v>18</v>
      </c>
      <c r="C910" s="1">
        <v>1055.3900000000001</v>
      </c>
      <c r="D910" s="1">
        <v>1139.0899999999999</v>
      </c>
      <c r="E910" s="1">
        <v>2194.48</v>
      </c>
    </row>
    <row r="911" spans="1:5">
      <c r="A911" s="1">
        <v>1930</v>
      </c>
      <c r="B911" s="1">
        <v>19</v>
      </c>
      <c r="C911" s="1">
        <v>1076.75</v>
      </c>
      <c r="D911" s="1">
        <v>1216.8900000000001</v>
      </c>
      <c r="E911" s="1">
        <v>2293.64</v>
      </c>
    </row>
    <row r="912" spans="1:5">
      <c r="A912" s="1">
        <v>1930</v>
      </c>
      <c r="B912" s="1">
        <v>20</v>
      </c>
      <c r="C912" s="1">
        <v>1095.5999999999999</v>
      </c>
      <c r="D912" s="1">
        <v>1282.78</v>
      </c>
      <c r="E912" s="1">
        <v>2378.38</v>
      </c>
    </row>
    <row r="913" spans="1:5">
      <c r="A913" s="1">
        <v>1930</v>
      </c>
      <c r="B913" s="1">
        <v>21</v>
      </c>
      <c r="C913" s="1">
        <v>1140.95</v>
      </c>
      <c r="D913" s="1">
        <v>1330.33</v>
      </c>
      <c r="E913" s="1">
        <v>2471.2800000000002</v>
      </c>
    </row>
    <row r="914" spans="1:5">
      <c r="A914" s="1">
        <v>1930</v>
      </c>
      <c r="B914" s="1">
        <v>22</v>
      </c>
      <c r="C914" s="1">
        <v>1175.04</v>
      </c>
      <c r="D914" s="1">
        <v>1322.64</v>
      </c>
      <c r="E914" s="1">
        <v>2497.6799999999998</v>
      </c>
    </row>
    <row r="915" spans="1:5">
      <c r="A915" s="1">
        <v>1930</v>
      </c>
      <c r="B915" s="1">
        <v>23</v>
      </c>
      <c r="C915" s="1">
        <v>1166.9000000000001</v>
      </c>
      <c r="D915" s="1">
        <v>1294.74</v>
      </c>
      <c r="E915" s="1">
        <v>2461.64</v>
      </c>
    </row>
    <row r="916" spans="1:5">
      <c r="A916" s="1">
        <v>1930</v>
      </c>
      <c r="B916" s="1">
        <v>24</v>
      </c>
      <c r="C916" s="1">
        <v>1248.52</v>
      </c>
      <c r="D916" s="1">
        <v>1250.6199999999999</v>
      </c>
      <c r="E916" s="1">
        <v>2499.14</v>
      </c>
    </row>
    <row r="917" spans="1:5">
      <c r="A917" s="1">
        <v>1930</v>
      </c>
      <c r="B917" s="1">
        <v>25</v>
      </c>
      <c r="C917" s="1">
        <v>1233.3800000000001</v>
      </c>
      <c r="D917" s="1">
        <v>1220.74</v>
      </c>
      <c r="E917" s="1">
        <v>2454.12</v>
      </c>
    </row>
    <row r="918" spans="1:5">
      <c r="A918" s="1">
        <v>1930</v>
      </c>
      <c r="B918" s="1">
        <v>26</v>
      </c>
      <c r="C918" s="1">
        <v>1228.3699999999999</v>
      </c>
      <c r="D918" s="1">
        <v>1251.06</v>
      </c>
      <c r="E918" s="1">
        <v>2479.4299999999998</v>
      </c>
    </row>
    <row r="919" spans="1:5">
      <c r="A919" s="1">
        <v>1930</v>
      </c>
      <c r="B919" s="1">
        <v>27</v>
      </c>
      <c r="C919" s="1">
        <v>1239.98</v>
      </c>
      <c r="D919" s="1">
        <v>1265.98</v>
      </c>
      <c r="E919" s="1">
        <v>2505.96</v>
      </c>
    </row>
    <row r="920" spans="1:5">
      <c r="A920" s="1">
        <v>1930</v>
      </c>
      <c r="B920" s="1">
        <v>28</v>
      </c>
      <c r="C920" s="1">
        <v>1212.21</v>
      </c>
      <c r="D920" s="1">
        <v>1237.55</v>
      </c>
      <c r="E920" s="1">
        <v>2449.7600000000002</v>
      </c>
    </row>
    <row r="921" spans="1:5">
      <c r="A921" s="1">
        <v>1930</v>
      </c>
      <c r="B921" s="1">
        <v>29</v>
      </c>
      <c r="C921" s="1">
        <v>1246.05</v>
      </c>
      <c r="D921" s="1">
        <v>1271.77</v>
      </c>
      <c r="E921" s="1">
        <v>2517.8200000000002</v>
      </c>
    </row>
    <row r="922" spans="1:5">
      <c r="A922" s="1">
        <v>1930</v>
      </c>
      <c r="B922" s="1">
        <v>30</v>
      </c>
      <c r="C922" s="1">
        <v>1307.07</v>
      </c>
      <c r="D922" s="1">
        <v>1251.02</v>
      </c>
      <c r="E922" s="1">
        <v>2558.09</v>
      </c>
    </row>
    <row r="923" spans="1:5">
      <c r="A923" s="1">
        <v>1930</v>
      </c>
      <c r="B923" s="1">
        <v>31</v>
      </c>
      <c r="C923" s="1">
        <v>1271.49</v>
      </c>
      <c r="D923" s="1">
        <v>1148.8499999999999</v>
      </c>
      <c r="E923" s="1">
        <v>2420.34</v>
      </c>
    </row>
    <row r="924" spans="1:5">
      <c r="A924" s="1">
        <v>1930</v>
      </c>
      <c r="B924" s="1">
        <v>32</v>
      </c>
      <c r="C924" s="1">
        <v>1265.8499999999999</v>
      </c>
      <c r="D924" s="1">
        <v>1229.6500000000001</v>
      </c>
      <c r="E924" s="1">
        <v>2495.5</v>
      </c>
    </row>
    <row r="925" spans="1:5">
      <c r="A925" s="1">
        <v>1930</v>
      </c>
      <c r="B925" s="1">
        <v>33</v>
      </c>
      <c r="C925" s="1">
        <v>1303.1600000000001</v>
      </c>
      <c r="D925" s="1">
        <v>1157.43</v>
      </c>
      <c r="E925" s="1">
        <v>2460.59</v>
      </c>
    </row>
    <row r="926" spans="1:5">
      <c r="A926" s="1">
        <v>1930</v>
      </c>
      <c r="B926" s="1">
        <v>34</v>
      </c>
      <c r="C926" s="1">
        <v>1308.42</v>
      </c>
      <c r="D926" s="1">
        <v>1212.18</v>
      </c>
      <c r="E926" s="1">
        <v>2520.6</v>
      </c>
    </row>
    <row r="927" spans="1:5">
      <c r="A927" s="1">
        <v>1930</v>
      </c>
      <c r="B927" s="1">
        <v>35</v>
      </c>
      <c r="C927" s="1">
        <v>1290.97</v>
      </c>
      <c r="D927" s="1">
        <v>1328.15</v>
      </c>
      <c r="E927" s="1">
        <v>2619.12</v>
      </c>
    </row>
    <row r="928" spans="1:5">
      <c r="A928" s="1">
        <v>1930</v>
      </c>
      <c r="B928" s="1">
        <v>36</v>
      </c>
      <c r="C928" s="1">
        <v>1352.18</v>
      </c>
      <c r="D928" s="1">
        <v>1392.39</v>
      </c>
      <c r="E928" s="1">
        <v>2744.57</v>
      </c>
    </row>
    <row r="929" spans="1:5">
      <c r="A929" s="1">
        <v>1930</v>
      </c>
      <c r="B929" s="1">
        <v>37</v>
      </c>
      <c r="C929" s="1">
        <v>1332.4</v>
      </c>
      <c r="D929" s="1">
        <v>1373.13</v>
      </c>
      <c r="E929" s="1">
        <v>2705.53</v>
      </c>
    </row>
    <row r="930" spans="1:5">
      <c r="A930" s="1">
        <v>1930</v>
      </c>
      <c r="B930" s="1">
        <v>38</v>
      </c>
      <c r="C930" s="1">
        <v>1415.62</v>
      </c>
      <c r="D930" s="1">
        <v>1597.36</v>
      </c>
      <c r="E930" s="1">
        <v>3012.98</v>
      </c>
    </row>
    <row r="931" spans="1:5">
      <c r="A931" s="1">
        <v>1930</v>
      </c>
      <c r="B931" s="1">
        <v>39</v>
      </c>
      <c r="C931" s="1">
        <v>1503.83</v>
      </c>
      <c r="D931" s="1">
        <v>1594.11</v>
      </c>
      <c r="E931" s="1">
        <v>3097.94</v>
      </c>
    </row>
    <row r="932" spans="1:5">
      <c r="A932" s="1">
        <v>1930</v>
      </c>
      <c r="B932" s="1">
        <v>40</v>
      </c>
      <c r="C932" s="1">
        <v>1561.13</v>
      </c>
      <c r="D932" s="1">
        <v>1677</v>
      </c>
      <c r="E932" s="1">
        <v>3238.13</v>
      </c>
    </row>
    <row r="933" spans="1:5">
      <c r="A933" s="1">
        <v>1930</v>
      </c>
      <c r="B933" s="1">
        <v>41</v>
      </c>
      <c r="C933" s="1">
        <v>1463.86</v>
      </c>
      <c r="D933" s="1">
        <v>1654.57</v>
      </c>
      <c r="E933" s="1">
        <v>3118.43</v>
      </c>
    </row>
    <row r="934" spans="1:5">
      <c r="A934" s="1">
        <v>1930</v>
      </c>
      <c r="B934" s="1">
        <v>42</v>
      </c>
      <c r="C934" s="1">
        <v>1764.1</v>
      </c>
      <c r="D934" s="1">
        <v>2029.5</v>
      </c>
      <c r="E934" s="1">
        <v>3793.6</v>
      </c>
    </row>
    <row r="935" spans="1:5">
      <c r="A935" s="1">
        <v>1930</v>
      </c>
      <c r="B935" s="1">
        <v>43</v>
      </c>
      <c r="C935" s="1">
        <v>1724.83</v>
      </c>
      <c r="D935" s="1">
        <v>1894.75</v>
      </c>
      <c r="E935" s="1">
        <v>3619.58</v>
      </c>
    </row>
    <row r="936" spans="1:5">
      <c r="A936" s="1">
        <v>1930</v>
      </c>
      <c r="B936" s="1">
        <v>44</v>
      </c>
      <c r="C936" s="1">
        <v>1729.08</v>
      </c>
      <c r="D936" s="1">
        <v>1978.35</v>
      </c>
      <c r="E936" s="1">
        <v>3707.43</v>
      </c>
    </row>
    <row r="937" spans="1:5">
      <c r="A937" s="1">
        <v>1930</v>
      </c>
      <c r="B937" s="1">
        <v>45</v>
      </c>
      <c r="C937" s="1">
        <v>1816.66</v>
      </c>
      <c r="D937" s="1">
        <v>2323.83</v>
      </c>
      <c r="E937" s="1">
        <v>4140.49</v>
      </c>
    </row>
    <row r="938" spans="1:5">
      <c r="A938" s="1">
        <v>1930</v>
      </c>
      <c r="B938" s="1">
        <v>46</v>
      </c>
      <c r="C938" s="1">
        <v>1902.76</v>
      </c>
      <c r="D938" s="1">
        <v>2375.46</v>
      </c>
      <c r="E938" s="1">
        <v>4278.22</v>
      </c>
    </row>
    <row r="939" spans="1:5">
      <c r="A939" s="1">
        <v>1930</v>
      </c>
      <c r="B939" s="1">
        <v>47</v>
      </c>
      <c r="C939" s="1">
        <v>2141.2399999999998</v>
      </c>
      <c r="D939" s="1">
        <v>2494.77</v>
      </c>
      <c r="E939" s="1">
        <v>4636.01</v>
      </c>
    </row>
    <row r="940" spans="1:5">
      <c r="A940" s="1">
        <v>1930</v>
      </c>
      <c r="B940" s="1">
        <v>48</v>
      </c>
      <c r="C940" s="1">
        <v>2232.08</v>
      </c>
      <c r="D940" s="1">
        <v>2657.74</v>
      </c>
      <c r="E940" s="1">
        <v>4889.82</v>
      </c>
    </row>
    <row r="941" spans="1:5">
      <c r="A941" s="1">
        <v>1930</v>
      </c>
      <c r="B941" s="1">
        <v>49</v>
      </c>
      <c r="C941" s="1">
        <v>2431.2600000000002</v>
      </c>
      <c r="D941" s="1">
        <v>2933.41</v>
      </c>
      <c r="E941" s="1">
        <v>5364.67</v>
      </c>
    </row>
    <row r="942" spans="1:5">
      <c r="A942" s="1">
        <v>1930</v>
      </c>
      <c r="B942" s="1">
        <v>50</v>
      </c>
      <c r="C942" s="1">
        <v>2485.8000000000002</v>
      </c>
      <c r="D942" s="1">
        <v>3041.53</v>
      </c>
      <c r="E942" s="1">
        <v>5527.33</v>
      </c>
    </row>
    <row r="943" spans="1:5">
      <c r="A943" s="1">
        <v>1930</v>
      </c>
      <c r="B943" s="1">
        <v>51</v>
      </c>
      <c r="C943" s="1">
        <v>2423.6799999999998</v>
      </c>
      <c r="D943" s="1">
        <v>2889.12</v>
      </c>
      <c r="E943" s="1">
        <v>5312.8</v>
      </c>
    </row>
    <row r="944" spans="1:5">
      <c r="A944" s="1">
        <v>1930</v>
      </c>
      <c r="B944" s="1">
        <v>52</v>
      </c>
      <c r="C944" s="1">
        <v>2777.88</v>
      </c>
      <c r="D944" s="1">
        <v>3355</v>
      </c>
      <c r="E944" s="1">
        <v>6132.88</v>
      </c>
    </row>
    <row r="945" spans="1:5">
      <c r="A945" s="1">
        <v>1930</v>
      </c>
      <c r="B945" s="1">
        <v>53</v>
      </c>
      <c r="C945" s="1">
        <v>2839.39</v>
      </c>
      <c r="D945" s="1">
        <v>3579.11</v>
      </c>
      <c r="E945" s="1">
        <v>6418.5</v>
      </c>
    </row>
    <row r="946" spans="1:5">
      <c r="A946" s="1">
        <v>1930</v>
      </c>
      <c r="B946" s="1">
        <v>54</v>
      </c>
      <c r="C946" s="1">
        <v>3112.25</v>
      </c>
      <c r="D946" s="1">
        <v>3783.49</v>
      </c>
      <c r="E946" s="1">
        <v>6895.74</v>
      </c>
    </row>
    <row r="947" spans="1:5">
      <c r="A947" s="1">
        <v>1930</v>
      </c>
      <c r="B947" s="1">
        <v>55</v>
      </c>
      <c r="C947" s="1">
        <v>2938.9</v>
      </c>
      <c r="D947" s="1">
        <v>3796.92</v>
      </c>
      <c r="E947" s="1">
        <v>6735.82</v>
      </c>
    </row>
    <row r="948" spans="1:5">
      <c r="A948" s="1">
        <v>1930</v>
      </c>
      <c r="B948" s="1">
        <v>56</v>
      </c>
      <c r="C948" s="1">
        <v>3230.27</v>
      </c>
      <c r="D948" s="1">
        <v>4109.58</v>
      </c>
      <c r="E948" s="1">
        <v>7339.85</v>
      </c>
    </row>
    <row r="949" spans="1:5">
      <c r="A949" s="1">
        <v>1930</v>
      </c>
      <c r="B949" s="1">
        <v>57</v>
      </c>
      <c r="C949" s="1">
        <v>3381.81</v>
      </c>
      <c r="D949" s="1">
        <v>4090.24</v>
      </c>
      <c r="E949" s="1">
        <v>7472.05</v>
      </c>
    </row>
    <row r="950" spans="1:5">
      <c r="A950" s="1">
        <v>1930</v>
      </c>
      <c r="B950" s="1">
        <v>58</v>
      </c>
      <c r="C950" s="1">
        <v>3651.55</v>
      </c>
      <c r="D950" s="1">
        <v>4456.9399999999996</v>
      </c>
      <c r="E950" s="1">
        <v>8108.49</v>
      </c>
    </row>
    <row r="951" spans="1:5">
      <c r="A951" s="1">
        <v>1930</v>
      </c>
      <c r="B951" s="1">
        <v>59</v>
      </c>
      <c r="C951" s="1">
        <v>3752.47</v>
      </c>
      <c r="D951" s="1">
        <v>4756.68</v>
      </c>
      <c r="E951" s="1">
        <v>8509.15</v>
      </c>
    </row>
    <row r="952" spans="1:5">
      <c r="A952" s="1">
        <v>1930</v>
      </c>
      <c r="B952" s="1">
        <v>60</v>
      </c>
      <c r="C952" s="1">
        <v>3842.13</v>
      </c>
      <c r="D952" s="1">
        <v>4829.1499999999996</v>
      </c>
      <c r="E952" s="1">
        <v>8671.2800000000007</v>
      </c>
    </row>
    <row r="953" spans="1:5">
      <c r="A953" s="1">
        <v>1930</v>
      </c>
      <c r="B953" s="1">
        <v>61</v>
      </c>
      <c r="C953" s="1">
        <v>3754.71</v>
      </c>
      <c r="D953" s="1">
        <v>4567.3100000000004</v>
      </c>
      <c r="E953" s="1">
        <v>8322.02</v>
      </c>
    </row>
    <row r="954" spans="1:5">
      <c r="A954" s="1">
        <v>1930</v>
      </c>
      <c r="B954" s="1">
        <v>62</v>
      </c>
      <c r="C954" s="1">
        <v>4226.74</v>
      </c>
      <c r="D954" s="1">
        <v>5154.88</v>
      </c>
      <c r="E954" s="1">
        <v>9381.6200000000008</v>
      </c>
    </row>
    <row r="955" spans="1:5">
      <c r="A955" s="1">
        <v>1930</v>
      </c>
      <c r="B955" s="1">
        <v>63</v>
      </c>
      <c r="C955" s="1">
        <v>4492.24</v>
      </c>
      <c r="D955" s="1">
        <v>5315.86</v>
      </c>
      <c r="E955" s="1">
        <v>9808.1</v>
      </c>
    </row>
    <row r="956" spans="1:5">
      <c r="A956" s="1">
        <v>1930</v>
      </c>
      <c r="B956" s="1">
        <v>64</v>
      </c>
      <c r="C956" s="1">
        <v>4576.1899999999996</v>
      </c>
      <c r="D956" s="1">
        <v>5588.25</v>
      </c>
      <c r="E956" s="1">
        <v>10164.44</v>
      </c>
    </row>
    <row r="957" spans="1:5">
      <c r="A957" s="1">
        <v>1930</v>
      </c>
      <c r="B957" s="1">
        <v>65</v>
      </c>
      <c r="C957" s="1">
        <v>5030.93</v>
      </c>
      <c r="D957" s="1">
        <v>5926.59</v>
      </c>
      <c r="E957" s="1">
        <v>10957.52</v>
      </c>
    </row>
    <row r="958" spans="1:5">
      <c r="A958" s="1">
        <v>1930</v>
      </c>
      <c r="B958" s="1">
        <v>66</v>
      </c>
      <c r="C958" s="1">
        <v>4744.71</v>
      </c>
      <c r="D958" s="1">
        <v>5755.17</v>
      </c>
      <c r="E958" s="1">
        <v>10499.88</v>
      </c>
    </row>
    <row r="959" spans="1:5">
      <c r="A959" s="1">
        <v>1930</v>
      </c>
      <c r="B959" s="1">
        <v>67</v>
      </c>
      <c r="C959" s="1">
        <v>5107.8500000000004</v>
      </c>
      <c r="D959" s="1">
        <v>5916.52</v>
      </c>
      <c r="E959" s="1">
        <v>11024.37</v>
      </c>
    </row>
    <row r="960" spans="1:5">
      <c r="A960" s="1">
        <v>1930</v>
      </c>
      <c r="B960" s="1">
        <v>68</v>
      </c>
      <c r="C960" s="1">
        <v>5260.34</v>
      </c>
      <c r="D960" s="1">
        <v>5950.64</v>
      </c>
      <c r="E960" s="1">
        <v>11210.98</v>
      </c>
    </row>
    <row r="961" spans="1:5">
      <c r="A961" s="1">
        <v>1930</v>
      </c>
      <c r="B961" s="1">
        <v>69</v>
      </c>
      <c r="C961" s="1">
        <v>5429.19</v>
      </c>
      <c r="D961" s="1">
        <v>6081.56</v>
      </c>
      <c r="E961" s="1">
        <v>11510.75</v>
      </c>
    </row>
    <row r="962" spans="1:5">
      <c r="A962" s="1">
        <v>1930</v>
      </c>
      <c r="B962" s="1">
        <v>70</v>
      </c>
      <c r="C962" s="1">
        <v>5852.93</v>
      </c>
      <c r="D962" s="1">
        <v>6281.52</v>
      </c>
      <c r="E962" s="1">
        <v>12134.45</v>
      </c>
    </row>
    <row r="963" spans="1:5">
      <c r="A963" s="1">
        <v>1930</v>
      </c>
      <c r="B963" s="1">
        <v>71</v>
      </c>
      <c r="C963" s="1">
        <v>5579.71</v>
      </c>
      <c r="D963" s="1">
        <v>5783.66</v>
      </c>
      <c r="E963" s="1">
        <v>11363.37</v>
      </c>
    </row>
    <row r="964" spans="1:5">
      <c r="A964" s="1">
        <v>1930</v>
      </c>
      <c r="B964" s="1">
        <v>72</v>
      </c>
      <c r="C964" s="1">
        <v>6128.04</v>
      </c>
      <c r="D964" s="1">
        <v>6336.25</v>
      </c>
      <c r="E964" s="1">
        <v>12464.29</v>
      </c>
    </row>
    <row r="965" spans="1:5">
      <c r="A965" s="1">
        <v>1930</v>
      </c>
      <c r="B965" s="1">
        <v>73</v>
      </c>
      <c r="C965" s="1">
        <v>6287.93</v>
      </c>
      <c r="D965" s="1">
        <v>6318.3</v>
      </c>
      <c r="E965" s="1">
        <v>12606.23</v>
      </c>
    </row>
    <row r="966" spans="1:5">
      <c r="A966" s="1">
        <v>1930</v>
      </c>
      <c r="B966" s="1">
        <v>74</v>
      </c>
      <c r="C966" s="1">
        <v>6381.38</v>
      </c>
      <c r="D966" s="1">
        <v>6209.81</v>
      </c>
      <c r="E966" s="1">
        <v>12591.19</v>
      </c>
    </row>
    <row r="967" spans="1:5">
      <c r="A967" s="1">
        <v>1930</v>
      </c>
      <c r="B967" s="1">
        <v>75</v>
      </c>
      <c r="C967" s="1">
        <v>6238.7</v>
      </c>
      <c r="D967" s="1">
        <v>5774.31</v>
      </c>
      <c r="E967" s="1">
        <v>12013.01</v>
      </c>
    </row>
    <row r="968" spans="1:5">
      <c r="A968" s="1">
        <v>1930</v>
      </c>
      <c r="B968" s="1">
        <v>76</v>
      </c>
      <c r="C968" s="1">
        <v>6149.18</v>
      </c>
      <c r="D968" s="1">
        <v>5530.05</v>
      </c>
      <c r="E968" s="1">
        <v>11679.23</v>
      </c>
    </row>
    <row r="969" spans="1:5">
      <c r="A969" s="1">
        <v>1930</v>
      </c>
      <c r="B969" s="1">
        <v>77</v>
      </c>
      <c r="C969" s="1">
        <v>5634.14</v>
      </c>
      <c r="D969" s="1">
        <v>5082.54</v>
      </c>
      <c r="E969" s="1">
        <v>10716.68</v>
      </c>
    </row>
    <row r="970" spans="1:5">
      <c r="A970" s="1">
        <v>1930</v>
      </c>
      <c r="B970" s="1">
        <v>78</v>
      </c>
      <c r="C970" s="1">
        <v>5763.55</v>
      </c>
      <c r="D970" s="1">
        <v>4877.7700000000004</v>
      </c>
      <c r="E970" s="1">
        <v>10641.32</v>
      </c>
    </row>
    <row r="971" spans="1:5">
      <c r="A971" s="1">
        <v>1930</v>
      </c>
      <c r="B971" s="1">
        <v>79</v>
      </c>
      <c r="C971" s="1">
        <v>5610.43</v>
      </c>
      <c r="D971" s="1">
        <v>4520.78</v>
      </c>
      <c r="E971" s="1">
        <v>10131.209999999999</v>
      </c>
    </row>
    <row r="972" spans="1:5">
      <c r="A972" s="1">
        <v>1930</v>
      </c>
      <c r="B972" s="1">
        <v>80</v>
      </c>
      <c r="C972" s="1">
        <v>5248.87</v>
      </c>
      <c r="D972" s="1">
        <v>4037.12</v>
      </c>
      <c r="E972" s="1">
        <v>9285.99</v>
      </c>
    </row>
    <row r="973" spans="1:5">
      <c r="A973" s="1">
        <v>1930</v>
      </c>
      <c r="B973" s="1">
        <v>81</v>
      </c>
      <c r="C973" s="1">
        <v>4538.1400000000003</v>
      </c>
      <c r="D973" s="1">
        <v>3455.2</v>
      </c>
      <c r="E973" s="1">
        <v>7993.34</v>
      </c>
    </row>
    <row r="974" spans="1:5">
      <c r="A974" s="1">
        <v>1930</v>
      </c>
      <c r="B974" s="1">
        <v>82</v>
      </c>
      <c r="C974" s="1">
        <v>4275.3100000000004</v>
      </c>
      <c r="D974" s="1">
        <v>3161.55</v>
      </c>
      <c r="E974" s="1">
        <v>7436.86</v>
      </c>
    </row>
    <row r="975" spans="1:5">
      <c r="A975" s="1">
        <v>1930</v>
      </c>
      <c r="B975" s="1">
        <v>83</v>
      </c>
      <c r="C975" s="1">
        <v>4050.37</v>
      </c>
      <c r="D975" s="1">
        <v>2695.2</v>
      </c>
      <c r="E975" s="1">
        <v>6745.57</v>
      </c>
    </row>
    <row r="976" spans="1:5">
      <c r="A976" s="1">
        <v>1930</v>
      </c>
      <c r="B976" s="1">
        <v>84</v>
      </c>
      <c r="C976" s="1">
        <v>3801.33</v>
      </c>
      <c r="D976" s="1">
        <v>2412.16</v>
      </c>
      <c r="E976" s="1">
        <v>6213.49</v>
      </c>
    </row>
    <row r="977" spans="1:5">
      <c r="A977" s="1">
        <v>1930</v>
      </c>
      <c r="B977" s="1">
        <v>85</v>
      </c>
      <c r="C977" s="1">
        <v>3377.05</v>
      </c>
      <c r="D977" s="1">
        <v>2076.44</v>
      </c>
      <c r="E977" s="1">
        <v>5453.49</v>
      </c>
    </row>
    <row r="978" spans="1:5">
      <c r="A978" s="1">
        <v>1930</v>
      </c>
      <c r="B978" s="1">
        <v>86</v>
      </c>
      <c r="C978" s="1">
        <v>2911.81</v>
      </c>
      <c r="D978" s="1">
        <v>1699.12</v>
      </c>
      <c r="E978" s="1">
        <v>4610.93</v>
      </c>
    </row>
    <row r="979" spans="1:5">
      <c r="A979" s="1">
        <v>1930</v>
      </c>
      <c r="B979" s="1">
        <v>87</v>
      </c>
      <c r="C979" s="1">
        <v>2416.4899999999998</v>
      </c>
      <c r="D979" s="1">
        <v>1375.21</v>
      </c>
      <c r="E979" s="1">
        <v>3791.7</v>
      </c>
    </row>
    <row r="980" spans="1:5">
      <c r="A980" s="1">
        <v>1930</v>
      </c>
      <c r="B980" s="1">
        <v>88</v>
      </c>
      <c r="C980" s="1">
        <v>1890.08</v>
      </c>
      <c r="D980" s="1">
        <v>1018.71</v>
      </c>
      <c r="E980" s="1">
        <v>2908.79</v>
      </c>
    </row>
    <row r="981" spans="1:5">
      <c r="A981" s="1">
        <v>1930</v>
      </c>
      <c r="B981" s="1">
        <v>89</v>
      </c>
      <c r="C981" s="1">
        <v>1596.57</v>
      </c>
      <c r="D981" s="1">
        <v>851.63</v>
      </c>
      <c r="E981" s="1">
        <v>2448.1999999999998</v>
      </c>
    </row>
    <row r="982" spans="1:5">
      <c r="A982" s="1">
        <v>1930</v>
      </c>
      <c r="B982" s="1">
        <v>90</v>
      </c>
      <c r="C982" s="1">
        <v>1354.18</v>
      </c>
      <c r="D982" s="1">
        <v>624.62</v>
      </c>
      <c r="E982" s="1">
        <v>1978.8</v>
      </c>
    </row>
    <row r="983" spans="1:5">
      <c r="A983" s="1">
        <v>1930</v>
      </c>
      <c r="B983" s="1">
        <v>91</v>
      </c>
      <c r="C983" s="1">
        <v>951.74</v>
      </c>
      <c r="D983" s="1">
        <v>444.28</v>
      </c>
      <c r="E983" s="1">
        <v>1396.02</v>
      </c>
    </row>
    <row r="984" spans="1:5">
      <c r="A984" s="1">
        <v>1930</v>
      </c>
      <c r="B984" s="1">
        <v>92</v>
      </c>
      <c r="C984" s="1">
        <v>755.43</v>
      </c>
      <c r="D984" s="1">
        <v>316.27999999999997</v>
      </c>
      <c r="E984" s="1">
        <v>1071.71</v>
      </c>
    </row>
    <row r="985" spans="1:5">
      <c r="A985" s="1">
        <v>1930</v>
      </c>
      <c r="B985" s="1">
        <v>93</v>
      </c>
      <c r="C985" s="1">
        <v>582.30999999999995</v>
      </c>
      <c r="D985" s="1">
        <v>224.59</v>
      </c>
      <c r="E985" s="1">
        <v>806.9</v>
      </c>
    </row>
    <row r="986" spans="1:5">
      <c r="A986" s="1">
        <v>1930</v>
      </c>
      <c r="B986" s="1">
        <v>94</v>
      </c>
      <c r="C986" s="1">
        <v>382.33</v>
      </c>
      <c r="D986" s="1">
        <v>174.24</v>
      </c>
      <c r="E986" s="1">
        <v>556.57000000000005</v>
      </c>
    </row>
    <row r="987" spans="1:5">
      <c r="A987" s="1">
        <v>1930</v>
      </c>
      <c r="B987" s="1">
        <v>95</v>
      </c>
      <c r="C987" s="1">
        <v>288.23</v>
      </c>
      <c r="D987" s="1">
        <v>116.24</v>
      </c>
      <c r="E987" s="1">
        <v>404.47</v>
      </c>
    </row>
    <row r="988" spans="1:5">
      <c r="A988" s="1">
        <v>1930</v>
      </c>
      <c r="B988" s="1">
        <v>96</v>
      </c>
      <c r="C988" s="1">
        <v>204.47</v>
      </c>
      <c r="D988" s="1">
        <v>71.31</v>
      </c>
      <c r="E988" s="1">
        <v>275.77999999999997</v>
      </c>
    </row>
    <row r="989" spans="1:5">
      <c r="A989" s="1">
        <v>1930</v>
      </c>
      <c r="B989" s="1">
        <v>97</v>
      </c>
      <c r="C989" s="1">
        <v>137.78</v>
      </c>
      <c r="D989" s="1">
        <v>49.57</v>
      </c>
      <c r="E989" s="1">
        <v>187.35</v>
      </c>
    </row>
    <row r="990" spans="1:5">
      <c r="A990" s="1">
        <v>1930</v>
      </c>
      <c r="B990" s="1">
        <v>98</v>
      </c>
      <c r="C990" s="1">
        <v>108.82</v>
      </c>
      <c r="D990" s="1">
        <v>38.03</v>
      </c>
      <c r="E990" s="1">
        <v>146.85</v>
      </c>
    </row>
    <row r="991" spans="1:5">
      <c r="A991" s="1">
        <v>1930</v>
      </c>
      <c r="B991" s="1">
        <v>99</v>
      </c>
      <c r="C991" s="1">
        <v>61.17</v>
      </c>
      <c r="D991" s="1">
        <v>20.58</v>
      </c>
      <c r="E991" s="1">
        <v>81.75</v>
      </c>
    </row>
    <row r="992" spans="1:5">
      <c r="A992" s="1">
        <v>1930</v>
      </c>
      <c r="B992" s="1">
        <v>100</v>
      </c>
      <c r="C992" s="1">
        <v>23.38</v>
      </c>
      <c r="D992" s="1">
        <v>11.32</v>
      </c>
      <c r="E992" s="1">
        <v>34.700000000000003</v>
      </c>
    </row>
    <row r="993" spans="1:5">
      <c r="A993" s="1">
        <v>1930</v>
      </c>
      <c r="B993" s="1">
        <v>101</v>
      </c>
      <c r="C993" s="1">
        <v>11.04</v>
      </c>
      <c r="D993" s="1">
        <v>6.84</v>
      </c>
      <c r="E993" s="1">
        <v>17.88</v>
      </c>
    </row>
    <row r="994" spans="1:5">
      <c r="A994" s="1">
        <v>1930</v>
      </c>
      <c r="B994" s="1">
        <v>102</v>
      </c>
      <c r="C994" s="1">
        <v>12.54</v>
      </c>
      <c r="D994" s="1">
        <v>1.84</v>
      </c>
      <c r="E994" s="1">
        <v>14.38</v>
      </c>
    </row>
    <row r="995" spans="1:5">
      <c r="A995" s="1">
        <v>1930</v>
      </c>
      <c r="B995" s="1">
        <v>103</v>
      </c>
      <c r="C995" s="1">
        <v>6.52</v>
      </c>
      <c r="D995" s="1">
        <v>2.2799999999999998</v>
      </c>
      <c r="E995" s="1">
        <v>8.8000000000000007</v>
      </c>
    </row>
    <row r="996" spans="1:5">
      <c r="A996" s="1">
        <v>1930</v>
      </c>
      <c r="B996" s="1">
        <v>104</v>
      </c>
      <c r="C996" s="1">
        <v>3</v>
      </c>
      <c r="D996" s="1">
        <v>1</v>
      </c>
      <c r="E996" s="1">
        <v>4</v>
      </c>
    </row>
    <row r="997" spans="1:5">
      <c r="A997" s="1">
        <v>1930</v>
      </c>
      <c r="B997" s="1">
        <v>105</v>
      </c>
      <c r="C997" s="1">
        <v>0</v>
      </c>
      <c r="D997" s="1">
        <v>0</v>
      </c>
      <c r="E997" s="1">
        <v>0</v>
      </c>
    </row>
    <row r="998" spans="1:5">
      <c r="A998" s="1">
        <v>1930</v>
      </c>
      <c r="B998" s="1">
        <v>106</v>
      </c>
      <c r="C998" s="1">
        <v>1</v>
      </c>
      <c r="D998" s="1">
        <v>1</v>
      </c>
      <c r="E998" s="1">
        <v>2</v>
      </c>
    </row>
    <row r="999" spans="1:5">
      <c r="A999" s="1">
        <v>1930</v>
      </c>
      <c r="B999" s="1">
        <v>107</v>
      </c>
      <c r="C999" s="1">
        <v>0</v>
      </c>
      <c r="D999" s="1">
        <v>0</v>
      </c>
      <c r="E999" s="1">
        <v>0</v>
      </c>
    </row>
    <row r="1000" spans="1:5">
      <c r="A1000" s="1">
        <v>1930</v>
      </c>
      <c r="B1000" s="1">
        <v>108</v>
      </c>
      <c r="C1000" s="1">
        <v>0</v>
      </c>
      <c r="D1000" s="1">
        <v>0</v>
      </c>
      <c r="E1000" s="1">
        <v>0</v>
      </c>
    </row>
    <row r="1001" spans="1:5">
      <c r="A1001" s="1">
        <v>1930</v>
      </c>
      <c r="B1001" s="1">
        <v>109</v>
      </c>
      <c r="C1001" s="1">
        <v>0</v>
      </c>
      <c r="D1001" s="1">
        <v>0</v>
      </c>
      <c r="E1001" s="1">
        <v>0</v>
      </c>
    </row>
    <row r="1002" spans="1:5">
      <c r="A1002" s="1">
        <v>1930</v>
      </c>
      <c r="B1002" s="1" t="s">
        <v>121</v>
      </c>
      <c r="C1002" s="1">
        <v>0</v>
      </c>
      <c r="D1002" s="1">
        <v>0</v>
      </c>
      <c r="E1002" s="1">
        <v>0</v>
      </c>
    </row>
    <row r="1003" spans="1:5">
      <c r="A1003" s="1">
        <v>1931</v>
      </c>
      <c r="B1003" s="1">
        <v>0</v>
      </c>
      <c r="C1003" s="1">
        <v>21589</v>
      </c>
      <c r="D1003" s="1">
        <v>29779</v>
      </c>
      <c r="E1003" s="1">
        <v>51368</v>
      </c>
    </row>
    <row r="1004" spans="1:5">
      <c r="A1004" s="1">
        <v>1931</v>
      </c>
      <c r="B1004" s="1">
        <v>1</v>
      </c>
      <c r="C1004" s="1">
        <v>5305</v>
      </c>
      <c r="D1004" s="1">
        <v>6307</v>
      </c>
      <c r="E1004" s="1">
        <v>11612</v>
      </c>
    </row>
    <row r="1005" spans="1:5">
      <c r="A1005" s="1">
        <v>1931</v>
      </c>
      <c r="B1005" s="1">
        <v>2</v>
      </c>
      <c r="C1005" s="1">
        <v>2316</v>
      </c>
      <c r="D1005" s="1">
        <v>2599</v>
      </c>
      <c r="E1005" s="1">
        <v>4915</v>
      </c>
    </row>
    <row r="1006" spans="1:5">
      <c r="A1006" s="1">
        <v>1931</v>
      </c>
      <c r="B1006" s="1">
        <v>3</v>
      </c>
      <c r="C1006" s="1">
        <v>1481</v>
      </c>
      <c r="D1006" s="1">
        <v>1669</v>
      </c>
      <c r="E1006" s="1">
        <v>3150</v>
      </c>
    </row>
    <row r="1007" spans="1:5">
      <c r="A1007" s="1">
        <v>1931</v>
      </c>
      <c r="B1007" s="1">
        <v>4</v>
      </c>
      <c r="C1007" s="1">
        <v>1230</v>
      </c>
      <c r="D1007" s="1">
        <v>1312</v>
      </c>
      <c r="E1007" s="1">
        <v>2542</v>
      </c>
    </row>
    <row r="1008" spans="1:5">
      <c r="A1008" s="1">
        <v>1931</v>
      </c>
      <c r="B1008" s="1">
        <v>5</v>
      </c>
      <c r="C1008" s="1">
        <v>1091.6600000000001</v>
      </c>
      <c r="D1008" s="1">
        <v>1261.45</v>
      </c>
      <c r="E1008" s="1">
        <v>2353.11</v>
      </c>
    </row>
    <row r="1009" spans="1:5">
      <c r="A1009" s="1">
        <v>1931</v>
      </c>
      <c r="B1009" s="1">
        <v>6</v>
      </c>
      <c r="C1009" s="1">
        <v>871.17</v>
      </c>
      <c r="D1009" s="1">
        <v>1015.97</v>
      </c>
      <c r="E1009" s="1">
        <v>1887.14</v>
      </c>
    </row>
    <row r="1010" spans="1:5">
      <c r="A1010" s="1">
        <v>1931</v>
      </c>
      <c r="B1010" s="1">
        <v>7</v>
      </c>
      <c r="C1010" s="1">
        <v>730.25</v>
      </c>
      <c r="D1010" s="1">
        <v>863.55</v>
      </c>
      <c r="E1010" s="1">
        <v>1593.8</v>
      </c>
    </row>
    <row r="1011" spans="1:5">
      <c r="A1011" s="1">
        <v>1931</v>
      </c>
      <c r="B1011" s="1">
        <v>8</v>
      </c>
      <c r="C1011" s="1">
        <v>602.89</v>
      </c>
      <c r="D1011" s="1">
        <v>724.17</v>
      </c>
      <c r="E1011" s="1">
        <v>1327.06</v>
      </c>
    </row>
    <row r="1012" spans="1:5">
      <c r="A1012" s="1">
        <v>1931</v>
      </c>
      <c r="B1012" s="1">
        <v>9</v>
      </c>
      <c r="C1012" s="1">
        <v>601.05999999999995</v>
      </c>
      <c r="D1012" s="1">
        <v>672.87</v>
      </c>
      <c r="E1012" s="1">
        <v>1273.93</v>
      </c>
    </row>
    <row r="1013" spans="1:5">
      <c r="A1013" s="1">
        <v>1931</v>
      </c>
      <c r="B1013" s="1">
        <v>10</v>
      </c>
      <c r="C1013" s="1">
        <v>572.64</v>
      </c>
      <c r="D1013" s="1">
        <v>660.51</v>
      </c>
      <c r="E1013" s="1">
        <v>1233.1500000000001</v>
      </c>
    </row>
    <row r="1014" spans="1:5">
      <c r="A1014" s="1">
        <v>1931</v>
      </c>
      <c r="B1014" s="1">
        <v>11</v>
      </c>
      <c r="C1014" s="1">
        <v>601</v>
      </c>
      <c r="D1014" s="1">
        <v>666.72</v>
      </c>
      <c r="E1014" s="1">
        <v>1267.72</v>
      </c>
    </row>
    <row r="1015" spans="1:5">
      <c r="A1015" s="1">
        <v>1931</v>
      </c>
      <c r="B1015" s="1">
        <v>12</v>
      </c>
      <c r="C1015" s="1">
        <v>472.99</v>
      </c>
      <c r="D1015" s="1">
        <v>432.36</v>
      </c>
      <c r="E1015" s="1">
        <v>905.35</v>
      </c>
    </row>
    <row r="1016" spans="1:5">
      <c r="A1016" s="1">
        <v>1931</v>
      </c>
      <c r="B1016" s="1">
        <v>13</v>
      </c>
      <c r="C1016" s="1">
        <v>502.58</v>
      </c>
      <c r="D1016" s="1">
        <v>473.43</v>
      </c>
      <c r="E1016" s="1">
        <v>976.01</v>
      </c>
    </row>
    <row r="1017" spans="1:5">
      <c r="A1017" s="1">
        <v>1931</v>
      </c>
      <c r="B1017" s="1">
        <v>14</v>
      </c>
      <c r="C1017" s="1">
        <v>596.79999999999995</v>
      </c>
      <c r="D1017" s="1">
        <v>602.96</v>
      </c>
      <c r="E1017" s="1">
        <v>1199.76</v>
      </c>
    </row>
    <row r="1018" spans="1:5">
      <c r="A1018" s="1">
        <v>1931</v>
      </c>
      <c r="B1018" s="1">
        <v>15</v>
      </c>
      <c r="C1018" s="1">
        <v>749.77</v>
      </c>
      <c r="D1018" s="1">
        <v>732.53</v>
      </c>
      <c r="E1018" s="1">
        <v>1482.3</v>
      </c>
    </row>
    <row r="1019" spans="1:5">
      <c r="A1019" s="1">
        <v>1931</v>
      </c>
      <c r="B1019" s="1">
        <v>16</v>
      </c>
      <c r="C1019" s="1">
        <v>927</v>
      </c>
      <c r="D1019" s="1">
        <v>931.57</v>
      </c>
      <c r="E1019" s="1">
        <v>1858.57</v>
      </c>
    </row>
    <row r="1020" spans="1:5">
      <c r="A1020" s="1">
        <v>1931</v>
      </c>
      <c r="B1020" s="1">
        <v>17</v>
      </c>
      <c r="C1020" s="1">
        <v>1009.61</v>
      </c>
      <c r="D1020" s="1">
        <v>1049.71</v>
      </c>
      <c r="E1020" s="1">
        <v>2059.3200000000002</v>
      </c>
    </row>
    <row r="1021" spans="1:5">
      <c r="A1021" s="1">
        <v>1931</v>
      </c>
      <c r="B1021" s="1">
        <v>18</v>
      </c>
      <c r="C1021" s="1">
        <v>1038.6199999999999</v>
      </c>
      <c r="D1021" s="1">
        <v>1181.94</v>
      </c>
      <c r="E1021" s="1">
        <v>2220.56</v>
      </c>
    </row>
    <row r="1022" spans="1:5">
      <c r="A1022" s="1">
        <v>1931</v>
      </c>
      <c r="B1022" s="1">
        <v>19</v>
      </c>
      <c r="C1022" s="1">
        <v>1132.99</v>
      </c>
      <c r="D1022" s="1">
        <v>1218.27</v>
      </c>
      <c r="E1022" s="1">
        <v>2351.2600000000002</v>
      </c>
    </row>
    <row r="1023" spans="1:5">
      <c r="A1023" s="1">
        <v>1931</v>
      </c>
      <c r="B1023" s="1">
        <v>20</v>
      </c>
      <c r="C1023" s="1">
        <v>1143.99</v>
      </c>
      <c r="D1023" s="1">
        <v>1283.06</v>
      </c>
      <c r="E1023" s="1">
        <v>2427.0500000000002</v>
      </c>
    </row>
    <row r="1024" spans="1:5">
      <c r="A1024" s="1">
        <v>1931</v>
      </c>
      <c r="B1024" s="1">
        <v>21</v>
      </c>
      <c r="C1024" s="1">
        <v>1188.6400000000001</v>
      </c>
      <c r="D1024" s="1">
        <v>1303.8</v>
      </c>
      <c r="E1024" s="1">
        <v>2492.44</v>
      </c>
    </row>
    <row r="1025" spans="1:5">
      <c r="A1025" s="1">
        <v>1931</v>
      </c>
      <c r="B1025" s="1">
        <v>22</v>
      </c>
      <c r="C1025" s="1">
        <v>1273.1300000000001</v>
      </c>
      <c r="D1025" s="1">
        <v>1364.87</v>
      </c>
      <c r="E1025" s="1">
        <v>2638</v>
      </c>
    </row>
    <row r="1026" spans="1:5">
      <c r="A1026" s="1">
        <v>1931</v>
      </c>
      <c r="B1026" s="1">
        <v>23</v>
      </c>
      <c r="C1026" s="1">
        <v>1267.5</v>
      </c>
      <c r="D1026" s="1">
        <v>1341.27</v>
      </c>
      <c r="E1026" s="1">
        <v>2608.77</v>
      </c>
    </row>
    <row r="1027" spans="1:5">
      <c r="A1027" s="1">
        <v>1931</v>
      </c>
      <c r="B1027" s="1">
        <v>24</v>
      </c>
      <c r="C1027" s="1">
        <v>1236.74</v>
      </c>
      <c r="D1027" s="1">
        <v>1288</v>
      </c>
      <c r="E1027" s="1">
        <v>2524.7399999999998</v>
      </c>
    </row>
    <row r="1028" spans="1:5">
      <c r="A1028" s="1">
        <v>1931</v>
      </c>
      <c r="B1028" s="1">
        <v>25</v>
      </c>
      <c r="C1028" s="1">
        <v>1229.6500000000001</v>
      </c>
      <c r="D1028" s="1">
        <v>1268.46</v>
      </c>
      <c r="E1028" s="1">
        <v>2498.11</v>
      </c>
    </row>
    <row r="1029" spans="1:5">
      <c r="A1029" s="1">
        <v>1931</v>
      </c>
      <c r="B1029" s="1">
        <v>26</v>
      </c>
      <c r="C1029" s="1">
        <v>1267.43</v>
      </c>
      <c r="D1029" s="1">
        <v>1219.17</v>
      </c>
      <c r="E1029" s="1">
        <v>2486.6</v>
      </c>
    </row>
    <row r="1030" spans="1:5">
      <c r="A1030" s="1">
        <v>1931</v>
      </c>
      <c r="B1030" s="1">
        <v>27</v>
      </c>
      <c r="C1030" s="1">
        <v>1247.92</v>
      </c>
      <c r="D1030" s="1">
        <v>1216.54</v>
      </c>
      <c r="E1030" s="1">
        <v>2464.46</v>
      </c>
    </row>
    <row r="1031" spans="1:5">
      <c r="A1031" s="1">
        <v>1931</v>
      </c>
      <c r="B1031" s="1">
        <v>28</v>
      </c>
      <c r="C1031" s="1">
        <v>1305.0899999999999</v>
      </c>
      <c r="D1031" s="1">
        <v>1265.58</v>
      </c>
      <c r="E1031" s="1">
        <v>2570.67</v>
      </c>
    </row>
    <row r="1032" spans="1:5">
      <c r="A1032" s="1">
        <v>1931</v>
      </c>
      <c r="B1032" s="1">
        <v>29</v>
      </c>
      <c r="C1032" s="1">
        <v>1321.93</v>
      </c>
      <c r="D1032" s="1">
        <v>1270.27</v>
      </c>
      <c r="E1032" s="1">
        <v>2592.1999999999998</v>
      </c>
    </row>
    <row r="1033" spans="1:5">
      <c r="A1033" s="1">
        <v>1931</v>
      </c>
      <c r="B1033" s="1">
        <v>30</v>
      </c>
      <c r="C1033" s="1">
        <v>1300.8</v>
      </c>
      <c r="D1033" s="1">
        <v>1266.6400000000001</v>
      </c>
      <c r="E1033" s="1">
        <v>2567.44</v>
      </c>
    </row>
    <row r="1034" spans="1:5">
      <c r="A1034" s="1">
        <v>1931</v>
      </c>
      <c r="B1034" s="1">
        <v>31</v>
      </c>
      <c r="C1034" s="1">
        <v>1267.02</v>
      </c>
      <c r="D1034" s="1">
        <v>1249.8599999999999</v>
      </c>
      <c r="E1034" s="1">
        <v>2516.88</v>
      </c>
    </row>
    <row r="1035" spans="1:5">
      <c r="A1035" s="1">
        <v>1931</v>
      </c>
      <c r="B1035" s="1">
        <v>32</v>
      </c>
      <c r="C1035" s="1">
        <v>1338.92</v>
      </c>
      <c r="D1035" s="1">
        <v>1217.93</v>
      </c>
      <c r="E1035" s="1">
        <v>2556.85</v>
      </c>
    </row>
    <row r="1036" spans="1:5">
      <c r="A1036" s="1">
        <v>1931</v>
      </c>
      <c r="B1036" s="1">
        <v>33</v>
      </c>
      <c r="C1036" s="1">
        <v>1241.51</v>
      </c>
      <c r="D1036" s="1">
        <v>1194.8800000000001</v>
      </c>
      <c r="E1036" s="1">
        <v>2436.39</v>
      </c>
    </row>
    <row r="1037" spans="1:5">
      <c r="A1037" s="1">
        <v>1931</v>
      </c>
      <c r="B1037" s="1">
        <v>34</v>
      </c>
      <c r="C1037" s="1">
        <v>1377.75</v>
      </c>
      <c r="D1037" s="1">
        <v>1232.7</v>
      </c>
      <c r="E1037" s="1">
        <v>2610.4499999999998</v>
      </c>
    </row>
    <row r="1038" spans="1:5">
      <c r="A1038" s="1">
        <v>1931</v>
      </c>
      <c r="B1038" s="1">
        <v>35</v>
      </c>
      <c r="C1038" s="1">
        <v>1318.89</v>
      </c>
      <c r="D1038" s="1">
        <v>1321.4</v>
      </c>
      <c r="E1038" s="1">
        <v>2640.29</v>
      </c>
    </row>
    <row r="1039" spans="1:5">
      <c r="A1039" s="1">
        <v>1931</v>
      </c>
      <c r="B1039" s="1">
        <v>36</v>
      </c>
      <c r="C1039" s="1">
        <v>1394.74</v>
      </c>
      <c r="D1039" s="1">
        <v>1366.1</v>
      </c>
      <c r="E1039" s="1">
        <v>2760.84</v>
      </c>
    </row>
    <row r="1040" spans="1:5">
      <c r="A1040" s="1">
        <v>1931</v>
      </c>
      <c r="B1040" s="1">
        <v>37</v>
      </c>
      <c r="C1040" s="1">
        <v>1401.5</v>
      </c>
      <c r="D1040" s="1">
        <v>1401.79</v>
      </c>
      <c r="E1040" s="1">
        <v>2803.29</v>
      </c>
    </row>
    <row r="1041" spans="1:5">
      <c r="A1041" s="1">
        <v>1931</v>
      </c>
      <c r="B1041" s="1">
        <v>38</v>
      </c>
      <c r="C1041" s="1">
        <v>1531.15</v>
      </c>
      <c r="D1041" s="1">
        <v>1501.5</v>
      </c>
      <c r="E1041" s="1">
        <v>3032.65</v>
      </c>
    </row>
    <row r="1042" spans="1:5">
      <c r="A1042" s="1">
        <v>1931</v>
      </c>
      <c r="B1042" s="1">
        <v>39</v>
      </c>
      <c r="C1042" s="1">
        <v>1555.71</v>
      </c>
      <c r="D1042" s="1">
        <v>1595.2</v>
      </c>
      <c r="E1042" s="1">
        <v>3150.91</v>
      </c>
    </row>
    <row r="1043" spans="1:5">
      <c r="A1043" s="1">
        <v>1931</v>
      </c>
      <c r="B1043" s="1">
        <v>40</v>
      </c>
      <c r="C1043" s="1">
        <v>1608.6</v>
      </c>
      <c r="D1043" s="1">
        <v>1655.14</v>
      </c>
      <c r="E1043" s="1">
        <v>3263.74</v>
      </c>
    </row>
    <row r="1044" spans="1:5">
      <c r="A1044" s="1">
        <v>1931</v>
      </c>
      <c r="B1044" s="1">
        <v>41</v>
      </c>
      <c r="C1044" s="1">
        <v>1562.43</v>
      </c>
      <c r="D1044" s="1">
        <v>1736.21</v>
      </c>
      <c r="E1044" s="1">
        <v>3298.64</v>
      </c>
    </row>
    <row r="1045" spans="1:5">
      <c r="A1045" s="1">
        <v>1931</v>
      </c>
      <c r="B1045" s="1">
        <v>42</v>
      </c>
      <c r="C1045" s="1">
        <v>1775.63</v>
      </c>
      <c r="D1045" s="1">
        <v>1937.65</v>
      </c>
      <c r="E1045" s="1">
        <v>3713.28</v>
      </c>
    </row>
    <row r="1046" spans="1:5">
      <c r="A1046" s="1">
        <v>1931</v>
      </c>
      <c r="B1046" s="1">
        <v>43</v>
      </c>
      <c r="C1046" s="1">
        <v>1747.2</v>
      </c>
      <c r="D1046" s="1">
        <v>2055.42</v>
      </c>
      <c r="E1046" s="1">
        <v>3802.62</v>
      </c>
    </row>
    <row r="1047" spans="1:5">
      <c r="A1047" s="1">
        <v>1931</v>
      </c>
      <c r="B1047" s="1">
        <v>44</v>
      </c>
      <c r="C1047" s="1">
        <v>1760.14</v>
      </c>
      <c r="D1047" s="1">
        <v>2113.56</v>
      </c>
      <c r="E1047" s="1">
        <v>3873.7</v>
      </c>
    </row>
    <row r="1048" spans="1:5">
      <c r="A1048" s="1">
        <v>1931</v>
      </c>
      <c r="B1048" s="1">
        <v>45</v>
      </c>
      <c r="C1048" s="1">
        <v>1901.19</v>
      </c>
      <c r="D1048" s="1">
        <v>2332.2600000000002</v>
      </c>
      <c r="E1048" s="1">
        <v>4233.45</v>
      </c>
    </row>
    <row r="1049" spans="1:5">
      <c r="A1049" s="1">
        <v>1931</v>
      </c>
      <c r="B1049" s="1">
        <v>46</v>
      </c>
      <c r="C1049" s="1">
        <v>2119.44</v>
      </c>
      <c r="D1049" s="1">
        <v>2411.39</v>
      </c>
      <c r="E1049" s="1">
        <v>4530.83</v>
      </c>
    </row>
    <row r="1050" spans="1:5">
      <c r="A1050" s="1">
        <v>1931</v>
      </c>
      <c r="B1050" s="1">
        <v>47</v>
      </c>
      <c r="C1050" s="1">
        <v>2125.65</v>
      </c>
      <c r="D1050" s="1">
        <v>2503.16</v>
      </c>
      <c r="E1050" s="1">
        <v>4628.8100000000004</v>
      </c>
    </row>
    <row r="1051" spans="1:5">
      <c r="A1051" s="1">
        <v>1931</v>
      </c>
      <c r="B1051" s="1">
        <v>48</v>
      </c>
      <c r="C1051" s="1">
        <v>2335.81</v>
      </c>
      <c r="D1051" s="1">
        <v>2762.58</v>
      </c>
      <c r="E1051" s="1">
        <v>5098.3900000000003</v>
      </c>
    </row>
    <row r="1052" spans="1:5">
      <c r="A1052" s="1">
        <v>1931</v>
      </c>
      <c r="B1052" s="1">
        <v>49</v>
      </c>
      <c r="C1052" s="1">
        <v>2412.91</v>
      </c>
      <c r="D1052" s="1">
        <v>3030.63</v>
      </c>
      <c r="E1052" s="1">
        <v>5443.54</v>
      </c>
    </row>
    <row r="1053" spans="1:5">
      <c r="A1053" s="1">
        <v>1931</v>
      </c>
      <c r="B1053" s="1">
        <v>50</v>
      </c>
      <c r="C1053" s="1">
        <v>2563.0100000000002</v>
      </c>
      <c r="D1053" s="1">
        <v>3102.87</v>
      </c>
      <c r="E1053" s="1">
        <v>5665.88</v>
      </c>
    </row>
    <row r="1054" spans="1:5">
      <c r="A1054" s="1">
        <v>1931</v>
      </c>
      <c r="B1054" s="1">
        <v>51</v>
      </c>
      <c r="C1054" s="1">
        <v>2640.14</v>
      </c>
      <c r="D1054" s="1">
        <v>3141.56</v>
      </c>
      <c r="E1054" s="1">
        <v>5781.7</v>
      </c>
    </row>
    <row r="1055" spans="1:5">
      <c r="A1055" s="1">
        <v>1931</v>
      </c>
      <c r="B1055" s="1">
        <v>52</v>
      </c>
      <c r="C1055" s="1">
        <v>2943.34</v>
      </c>
      <c r="D1055" s="1">
        <v>3480.22</v>
      </c>
      <c r="E1055" s="1">
        <v>6423.56</v>
      </c>
    </row>
    <row r="1056" spans="1:5">
      <c r="A1056" s="1">
        <v>1931</v>
      </c>
      <c r="B1056" s="1">
        <v>53</v>
      </c>
      <c r="C1056" s="1">
        <v>3024.6</v>
      </c>
      <c r="D1056" s="1">
        <v>3613.86</v>
      </c>
      <c r="E1056" s="1">
        <v>6638.46</v>
      </c>
    </row>
    <row r="1057" spans="1:5">
      <c r="A1057" s="1">
        <v>1931</v>
      </c>
      <c r="B1057" s="1">
        <v>54</v>
      </c>
      <c r="C1057" s="1">
        <v>3111.93</v>
      </c>
      <c r="D1057" s="1">
        <v>3795.47</v>
      </c>
      <c r="E1057" s="1">
        <v>6907.4</v>
      </c>
    </row>
    <row r="1058" spans="1:5">
      <c r="A1058" s="1">
        <v>1931</v>
      </c>
      <c r="B1058" s="1">
        <v>55</v>
      </c>
      <c r="C1058" s="1">
        <v>3111.18</v>
      </c>
      <c r="D1058" s="1">
        <v>3874.97</v>
      </c>
      <c r="E1058" s="1">
        <v>6986.15</v>
      </c>
    </row>
    <row r="1059" spans="1:5">
      <c r="A1059" s="1">
        <v>1931</v>
      </c>
      <c r="B1059" s="1">
        <v>56</v>
      </c>
      <c r="C1059" s="1">
        <v>3482.82</v>
      </c>
      <c r="D1059" s="1">
        <v>4229.8599999999997</v>
      </c>
      <c r="E1059" s="1">
        <v>7712.68</v>
      </c>
    </row>
    <row r="1060" spans="1:5">
      <c r="A1060" s="1">
        <v>1931</v>
      </c>
      <c r="B1060" s="1">
        <v>57</v>
      </c>
      <c r="C1060" s="1">
        <v>3556.73</v>
      </c>
      <c r="D1060" s="1">
        <v>4401.08</v>
      </c>
      <c r="E1060" s="1">
        <v>7957.81</v>
      </c>
    </row>
    <row r="1061" spans="1:5">
      <c r="A1061" s="1">
        <v>1931</v>
      </c>
      <c r="B1061" s="1">
        <v>58</v>
      </c>
      <c r="C1061" s="1">
        <v>3924.91</v>
      </c>
      <c r="D1061" s="1">
        <v>4804.62</v>
      </c>
      <c r="E1061" s="1">
        <v>8729.5300000000007</v>
      </c>
    </row>
    <row r="1062" spans="1:5">
      <c r="A1062" s="1">
        <v>1931</v>
      </c>
      <c r="B1062" s="1">
        <v>59</v>
      </c>
      <c r="C1062" s="1">
        <v>3853.35</v>
      </c>
      <c r="D1062" s="1">
        <v>4871.46</v>
      </c>
      <c r="E1062" s="1">
        <v>8724.81</v>
      </c>
    </row>
    <row r="1063" spans="1:5">
      <c r="A1063" s="1">
        <v>1931</v>
      </c>
      <c r="B1063" s="1">
        <v>60</v>
      </c>
      <c r="C1063" s="1">
        <v>4080.89</v>
      </c>
      <c r="D1063" s="1">
        <v>4888.1499999999996</v>
      </c>
      <c r="E1063" s="1">
        <v>8969.0400000000009</v>
      </c>
    </row>
    <row r="1064" spans="1:5">
      <c r="A1064" s="1">
        <v>1931</v>
      </c>
      <c r="B1064" s="1">
        <v>61</v>
      </c>
      <c r="C1064" s="1">
        <v>4135.83</v>
      </c>
      <c r="D1064" s="1">
        <v>4916.83</v>
      </c>
      <c r="E1064" s="1">
        <v>9052.66</v>
      </c>
    </row>
    <row r="1065" spans="1:5">
      <c r="A1065" s="1">
        <v>1931</v>
      </c>
      <c r="B1065" s="1">
        <v>62</v>
      </c>
      <c r="C1065" s="1">
        <v>4457.9799999999996</v>
      </c>
      <c r="D1065" s="1">
        <v>5363.05</v>
      </c>
      <c r="E1065" s="1">
        <v>9821.0300000000007</v>
      </c>
    </row>
    <row r="1066" spans="1:5">
      <c r="A1066" s="1">
        <v>1931</v>
      </c>
      <c r="B1066" s="1">
        <v>63</v>
      </c>
      <c r="C1066" s="1">
        <v>4829.3599999999997</v>
      </c>
      <c r="D1066" s="1">
        <v>5645.83</v>
      </c>
      <c r="E1066" s="1">
        <v>10475.19</v>
      </c>
    </row>
    <row r="1067" spans="1:5">
      <c r="A1067" s="1">
        <v>1931</v>
      </c>
      <c r="B1067" s="1">
        <v>64</v>
      </c>
      <c r="C1067" s="1">
        <v>4979.96</v>
      </c>
      <c r="D1067" s="1">
        <v>5698.13</v>
      </c>
      <c r="E1067" s="1">
        <v>10678.09</v>
      </c>
    </row>
    <row r="1068" spans="1:5">
      <c r="A1068" s="1">
        <v>1931</v>
      </c>
      <c r="B1068" s="1">
        <v>65</v>
      </c>
      <c r="C1068" s="1">
        <v>5220.26</v>
      </c>
      <c r="D1068" s="1">
        <v>6283.2</v>
      </c>
      <c r="E1068" s="1">
        <v>11503.46</v>
      </c>
    </row>
    <row r="1069" spans="1:5">
      <c r="A1069" s="1">
        <v>1931</v>
      </c>
      <c r="B1069" s="1">
        <v>66</v>
      </c>
      <c r="C1069" s="1">
        <v>5294.12</v>
      </c>
      <c r="D1069" s="1">
        <v>6010.84</v>
      </c>
      <c r="E1069" s="1">
        <v>11304.96</v>
      </c>
    </row>
    <row r="1070" spans="1:5">
      <c r="A1070" s="1">
        <v>1931</v>
      </c>
      <c r="B1070" s="1">
        <v>67</v>
      </c>
      <c r="C1070" s="1">
        <v>5569.99</v>
      </c>
      <c r="D1070" s="1">
        <v>6379.23</v>
      </c>
      <c r="E1070" s="1">
        <v>11949.22</v>
      </c>
    </row>
    <row r="1071" spans="1:5">
      <c r="A1071" s="1">
        <v>1931</v>
      </c>
      <c r="B1071" s="1">
        <v>68</v>
      </c>
      <c r="C1071" s="1">
        <v>5953.87</v>
      </c>
      <c r="D1071" s="1">
        <v>6527.4</v>
      </c>
      <c r="E1071" s="1">
        <v>12481.27</v>
      </c>
    </row>
    <row r="1072" spans="1:5">
      <c r="A1072" s="1">
        <v>1931</v>
      </c>
      <c r="B1072" s="1">
        <v>69</v>
      </c>
      <c r="C1072" s="1">
        <v>5901.76</v>
      </c>
      <c r="D1072" s="1">
        <v>6630.34</v>
      </c>
      <c r="E1072" s="1">
        <v>12532.1</v>
      </c>
    </row>
    <row r="1073" spans="1:5">
      <c r="A1073" s="1">
        <v>1931</v>
      </c>
      <c r="B1073" s="1">
        <v>70</v>
      </c>
      <c r="C1073" s="1">
        <v>6284.59</v>
      </c>
      <c r="D1073" s="1">
        <v>6559.02</v>
      </c>
      <c r="E1073" s="1">
        <v>12843.61</v>
      </c>
    </row>
    <row r="1074" spans="1:5">
      <c r="A1074" s="1">
        <v>1931</v>
      </c>
      <c r="B1074" s="1">
        <v>71</v>
      </c>
      <c r="C1074" s="1">
        <v>6409.99</v>
      </c>
      <c r="D1074" s="1">
        <v>6545.32</v>
      </c>
      <c r="E1074" s="1">
        <v>12955.31</v>
      </c>
    </row>
    <row r="1075" spans="1:5">
      <c r="A1075" s="1">
        <v>1931</v>
      </c>
      <c r="B1075" s="1">
        <v>72</v>
      </c>
      <c r="C1075" s="1">
        <v>6767.9</v>
      </c>
      <c r="D1075" s="1">
        <v>6715.21</v>
      </c>
      <c r="E1075" s="1">
        <v>13483.11</v>
      </c>
    </row>
    <row r="1076" spans="1:5">
      <c r="A1076" s="1">
        <v>1931</v>
      </c>
      <c r="B1076" s="1">
        <v>73</v>
      </c>
      <c r="C1076" s="1">
        <v>6924.31</v>
      </c>
      <c r="D1076" s="1">
        <v>6592.69</v>
      </c>
      <c r="E1076" s="1">
        <v>13517</v>
      </c>
    </row>
    <row r="1077" spans="1:5">
      <c r="A1077" s="1">
        <v>1931</v>
      </c>
      <c r="B1077" s="1">
        <v>74</v>
      </c>
      <c r="C1077" s="1">
        <v>6959.2</v>
      </c>
      <c r="D1077" s="1">
        <v>6762.76</v>
      </c>
      <c r="E1077" s="1">
        <v>13721.96</v>
      </c>
    </row>
    <row r="1078" spans="1:5">
      <c r="A1078" s="1">
        <v>1931</v>
      </c>
      <c r="B1078" s="1">
        <v>75</v>
      </c>
      <c r="C1078" s="1">
        <v>7048.29</v>
      </c>
      <c r="D1078" s="1">
        <v>6289.82</v>
      </c>
      <c r="E1078" s="1">
        <v>13338.11</v>
      </c>
    </row>
    <row r="1079" spans="1:5">
      <c r="A1079" s="1">
        <v>1931</v>
      </c>
      <c r="B1079" s="1">
        <v>76</v>
      </c>
      <c r="C1079" s="1">
        <v>6923.26</v>
      </c>
      <c r="D1079" s="1">
        <v>6151.51</v>
      </c>
      <c r="E1079" s="1">
        <v>13074.77</v>
      </c>
    </row>
    <row r="1080" spans="1:5">
      <c r="A1080" s="1">
        <v>1931</v>
      </c>
      <c r="B1080" s="1">
        <v>77</v>
      </c>
      <c r="C1080" s="1">
        <v>6502.82</v>
      </c>
      <c r="D1080" s="1">
        <v>5676.19</v>
      </c>
      <c r="E1080" s="1">
        <v>12179.01</v>
      </c>
    </row>
    <row r="1081" spans="1:5">
      <c r="A1081" s="1">
        <v>1931</v>
      </c>
      <c r="B1081" s="1">
        <v>78</v>
      </c>
      <c r="C1081" s="1">
        <v>6527.96</v>
      </c>
      <c r="D1081" s="1">
        <v>5347.89</v>
      </c>
      <c r="E1081" s="1">
        <v>11875.85</v>
      </c>
    </row>
    <row r="1082" spans="1:5">
      <c r="A1082" s="1">
        <v>1931</v>
      </c>
      <c r="B1082" s="1">
        <v>79</v>
      </c>
      <c r="C1082" s="1">
        <v>6194.67</v>
      </c>
      <c r="D1082" s="1">
        <v>5054.59</v>
      </c>
      <c r="E1082" s="1">
        <v>11249.26</v>
      </c>
    </row>
    <row r="1083" spans="1:5">
      <c r="A1083" s="1">
        <v>1931</v>
      </c>
      <c r="B1083" s="1">
        <v>80</v>
      </c>
      <c r="C1083" s="1">
        <v>6016.89</v>
      </c>
      <c r="D1083" s="1">
        <v>4613.53</v>
      </c>
      <c r="E1083" s="1">
        <v>10630.42</v>
      </c>
    </row>
    <row r="1084" spans="1:5">
      <c r="A1084" s="1">
        <v>1931</v>
      </c>
      <c r="B1084" s="1">
        <v>81</v>
      </c>
      <c r="C1084" s="1">
        <v>5477.42</v>
      </c>
      <c r="D1084" s="1">
        <v>3956.6</v>
      </c>
      <c r="E1084" s="1">
        <v>9434.02</v>
      </c>
    </row>
    <row r="1085" spans="1:5">
      <c r="A1085" s="1">
        <v>1931</v>
      </c>
      <c r="B1085" s="1">
        <v>82</v>
      </c>
      <c r="C1085" s="1">
        <v>4949.17</v>
      </c>
      <c r="D1085" s="1">
        <v>3626.03</v>
      </c>
      <c r="E1085" s="1">
        <v>8575.2000000000007</v>
      </c>
    </row>
    <row r="1086" spans="1:5">
      <c r="A1086" s="1">
        <v>1931</v>
      </c>
      <c r="B1086" s="1">
        <v>83</v>
      </c>
      <c r="C1086" s="1">
        <v>4602.16</v>
      </c>
      <c r="D1086" s="1">
        <v>3073.83</v>
      </c>
      <c r="E1086" s="1">
        <v>7675.99</v>
      </c>
    </row>
    <row r="1087" spans="1:5">
      <c r="A1087" s="1">
        <v>1931</v>
      </c>
      <c r="B1087" s="1">
        <v>84</v>
      </c>
      <c r="C1087" s="1">
        <v>4271.3599999999997</v>
      </c>
      <c r="D1087" s="1">
        <v>2768.99</v>
      </c>
      <c r="E1087" s="1">
        <v>7040.35</v>
      </c>
    </row>
    <row r="1088" spans="1:5">
      <c r="A1088" s="1">
        <v>1931</v>
      </c>
      <c r="B1088" s="1">
        <v>85</v>
      </c>
      <c r="C1088" s="1">
        <v>3759.08</v>
      </c>
      <c r="D1088" s="1">
        <v>2330.7800000000002</v>
      </c>
      <c r="E1088" s="1">
        <v>6089.86</v>
      </c>
    </row>
    <row r="1089" spans="1:5">
      <c r="A1089" s="1">
        <v>1931</v>
      </c>
      <c r="B1089" s="1">
        <v>86</v>
      </c>
      <c r="C1089" s="1">
        <v>3415.49</v>
      </c>
      <c r="D1089" s="1">
        <v>2032.18</v>
      </c>
      <c r="E1089" s="1">
        <v>5447.67</v>
      </c>
    </row>
    <row r="1090" spans="1:5">
      <c r="A1090" s="1">
        <v>1931</v>
      </c>
      <c r="B1090" s="1">
        <v>87</v>
      </c>
      <c r="C1090" s="1">
        <v>2769.85</v>
      </c>
      <c r="D1090" s="1">
        <v>1552.51</v>
      </c>
      <c r="E1090" s="1">
        <v>4322.3599999999997</v>
      </c>
    </row>
    <row r="1091" spans="1:5">
      <c r="A1091" s="1">
        <v>1931</v>
      </c>
      <c r="B1091" s="1">
        <v>88</v>
      </c>
      <c r="C1091" s="1">
        <v>2317.16</v>
      </c>
      <c r="D1091" s="1">
        <v>1189.72</v>
      </c>
      <c r="E1091" s="1">
        <v>3506.88</v>
      </c>
    </row>
    <row r="1092" spans="1:5">
      <c r="A1092" s="1">
        <v>1931</v>
      </c>
      <c r="B1092" s="1">
        <v>89</v>
      </c>
      <c r="C1092" s="1">
        <v>1842.43</v>
      </c>
      <c r="D1092" s="1">
        <v>936.82</v>
      </c>
      <c r="E1092" s="1">
        <v>2779.25</v>
      </c>
    </row>
    <row r="1093" spans="1:5">
      <c r="A1093" s="1">
        <v>1931</v>
      </c>
      <c r="B1093" s="1">
        <v>90</v>
      </c>
      <c r="C1093" s="1">
        <v>1521.65</v>
      </c>
      <c r="D1093" s="1">
        <v>740.23</v>
      </c>
      <c r="E1093" s="1">
        <v>2261.88</v>
      </c>
    </row>
    <row r="1094" spans="1:5">
      <c r="A1094" s="1">
        <v>1931</v>
      </c>
      <c r="B1094" s="1">
        <v>91</v>
      </c>
      <c r="C1094" s="1">
        <v>1117.7</v>
      </c>
      <c r="D1094" s="1">
        <v>587.53</v>
      </c>
      <c r="E1094" s="1">
        <v>1705.23</v>
      </c>
    </row>
    <row r="1095" spans="1:5">
      <c r="A1095" s="1">
        <v>1931</v>
      </c>
      <c r="B1095" s="1">
        <v>92</v>
      </c>
      <c r="C1095" s="1">
        <v>886.58</v>
      </c>
      <c r="D1095" s="1">
        <v>367.11</v>
      </c>
      <c r="E1095" s="1">
        <v>1253.69</v>
      </c>
    </row>
    <row r="1096" spans="1:5">
      <c r="A1096" s="1">
        <v>1931</v>
      </c>
      <c r="B1096" s="1">
        <v>93</v>
      </c>
      <c r="C1096" s="1">
        <v>619.28</v>
      </c>
      <c r="D1096" s="1">
        <v>289.99</v>
      </c>
      <c r="E1096" s="1">
        <v>909.27</v>
      </c>
    </row>
    <row r="1097" spans="1:5">
      <c r="A1097" s="1">
        <v>1931</v>
      </c>
      <c r="B1097" s="1">
        <v>94</v>
      </c>
      <c r="C1097" s="1">
        <v>460.8</v>
      </c>
      <c r="D1097" s="1">
        <v>189.14</v>
      </c>
      <c r="E1097" s="1">
        <v>649.94000000000005</v>
      </c>
    </row>
    <row r="1098" spans="1:5">
      <c r="A1098" s="1">
        <v>1931</v>
      </c>
      <c r="B1098" s="1">
        <v>95</v>
      </c>
      <c r="C1098" s="1">
        <v>342.24</v>
      </c>
      <c r="D1098" s="1">
        <v>127.65</v>
      </c>
      <c r="E1098" s="1">
        <v>469.89</v>
      </c>
    </row>
    <row r="1099" spans="1:5">
      <c r="A1099" s="1">
        <v>1931</v>
      </c>
      <c r="B1099" s="1">
        <v>96</v>
      </c>
      <c r="C1099" s="1">
        <v>194.81</v>
      </c>
      <c r="D1099" s="1">
        <v>72.510000000000005</v>
      </c>
      <c r="E1099" s="1">
        <v>267.32</v>
      </c>
    </row>
    <row r="1100" spans="1:5">
      <c r="A1100" s="1">
        <v>1931</v>
      </c>
      <c r="B1100" s="1">
        <v>97</v>
      </c>
      <c r="C1100" s="1">
        <v>152.72</v>
      </c>
      <c r="D1100" s="1">
        <v>40.020000000000003</v>
      </c>
      <c r="E1100" s="1">
        <v>192.74</v>
      </c>
    </row>
    <row r="1101" spans="1:5">
      <c r="A1101" s="1">
        <v>1931</v>
      </c>
      <c r="B1101" s="1">
        <v>98</v>
      </c>
      <c r="C1101" s="1">
        <v>99.14</v>
      </c>
      <c r="D1101" s="1">
        <v>23.29</v>
      </c>
      <c r="E1101" s="1">
        <v>122.43</v>
      </c>
    </row>
    <row r="1102" spans="1:5">
      <c r="A1102" s="1">
        <v>1931</v>
      </c>
      <c r="B1102" s="1">
        <v>99</v>
      </c>
      <c r="C1102" s="1">
        <v>70.739999999999995</v>
      </c>
      <c r="D1102" s="1">
        <v>18.27</v>
      </c>
      <c r="E1102" s="1">
        <v>89.01</v>
      </c>
    </row>
    <row r="1103" spans="1:5">
      <c r="A1103" s="1">
        <v>1931</v>
      </c>
      <c r="B1103" s="1">
        <v>100</v>
      </c>
      <c r="C1103" s="1">
        <v>36.119999999999997</v>
      </c>
      <c r="D1103" s="1">
        <v>9.9700000000000006</v>
      </c>
      <c r="E1103" s="1">
        <v>46.09</v>
      </c>
    </row>
    <row r="1104" spans="1:5">
      <c r="A1104" s="1">
        <v>1931</v>
      </c>
      <c r="B1104" s="1">
        <v>101</v>
      </c>
      <c r="C1104" s="1">
        <v>25.67</v>
      </c>
      <c r="D1104" s="1">
        <v>3.53</v>
      </c>
      <c r="E1104" s="1">
        <v>29.2</v>
      </c>
    </row>
    <row r="1105" spans="1:5">
      <c r="A1105" s="1">
        <v>1931</v>
      </c>
      <c r="B1105" s="1">
        <v>102</v>
      </c>
      <c r="C1105" s="1">
        <v>8.1999999999999993</v>
      </c>
      <c r="D1105" s="1">
        <v>2.77</v>
      </c>
      <c r="E1105" s="1">
        <v>10.97</v>
      </c>
    </row>
    <row r="1106" spans="1:5">
      <c r="A1106" s="1">
        <v>1931</v>
      </c>
      <c r="B1106" s="1">
        <v>103</v>
      </c>
      <c r="C1106" s="1">
        <v>7.09</v>
      </c>
      <c r="D1106" s="1">
        <v>3</v>
      </c>
      <c r="E1106" s="1">
        <v>10.09</v>
      </c>
    </row>
    <row r="1107" spans="1:5">
      <c r="A1107" s="1">
        <v>1931</v>
      </c>
      <c r="B1107" s="1">
        <v>104</v>
      </c>
      <c r="C1107" s="1">
        <v>3.26</v>
      </c>
      <c r="D1107" s="1">
        <v>1</v>
      </c>
      <c r="E1107" s="1">
        <v>4.26</v>
      </c>
    </row>
    <row r="1108" spans="1:5">
      <c r="A1108" s="1">
        <v>1931</v>
      </c>
      <c r="B1108" s="1">
        <v>105</v>
      </c>
      <c r="C1108" s="1">
        <v>5</v>
      </c>
      <c r="D1108" s="1">
        <v>0</v>
      </c>
      <c r="E1108" s="1">
        <v>5</v>
      </c>
    </row>
    <row r="1109" spans="1:5">
      <c r="A1109" s="1">
        <v>1931</v>
      </c>
      <c r="B1109" s="1">
        <v>106</v>
      </c>
      <c r="C1109" s="1">
        <v>1</v>
      </c>
      <c r="D1109" s="1">
        <v>0</v>
      </c>
      <c r="E1109" s="1">
        <v>1</v>
      </c>
    </row>
    <row r="1110" spans="1:5">
      <c r="A1110" s="1">
        <v>1931</v>
      </c>
      <c r="B1110" s="1">
        <v>107</v>
      </c>
      <c r="C1110" s="1">
        <v>2</v>
      </c>
      <c r="D1110" s="1">
        <v>0</v>
      </c>
      <c r="E1110" s="1">
        <v>2</v>
      </c>
    </row>
    <row r="1111" spans="1:5">
      <c r="A1111" s="1">
        <v>1931</v>
      </c>
      <c r="B1111" s="1">
        <v>108</v>
      </c>
      <c r="C1111" s="1">
        <v>1</v>
      </c>
      <c r="D1111" s="1">
        <v>0</v>
      </c>
      <c r="E1111" s="1">
        <v>1</v>
      </c>
    </row>
    <row r="1112" spans="1:5">
      <c r="A1112" s="1">
        <v>1931</v>
      </c>
      <c r="B1112" s="1">
        <v>109</v>
      </c>
      <c r="C1112" s="1">
        <v>0</v>
      </c>
      <c r="D1112" s="1">
        <v>0</v>
      </c>
      <c r="E1112" s="1">
        <v>0</v>
      </c>
    </row>
    <row r="1113" spans="1:5">
      <c r="A1113" s="1">
        <v>1931</v>
      </c>
      <c r="B1113" s="1" t="s">
        <v>121</v>
      </c>
      <c r="C1113" s="1">
        <v>0</v>
      </c>
      <c r="D1113" s="1">
        <v>0</v>
      </c>
      <c r="E1113" s="1">
        <v>0</v>
      </c>
    </row>
    <row r="1114" spans="1:5">
      <c r="A1114" s="1">
        <v>1932</v>
      </c>
      <c r="B1114" s="1">
        <v>0</v>
      </c>
      <c r="C1114" s="1">
        <v>21185</v>
      </c>
      <c r="D1114" s="1">
        <v>28672</v>
      </c>
      <c r="E1114" s="1">
        <v>49857</v>
      </c>
    </row>
    <row r="1115" spans="1:5">
      <c r="A1115" s="1">
        <v>1932</v>
      </c>
      <c r="B1115" s="1">
        <v>1</v>
      </c>
      <c r="C1115" s="1">
        <v>5087</v>
      </c>
      <c r="D1115" s="1">
        <v>5733</v>
      </c>
      <c r="E1115" s="1">
        <v>10820</v>
      </c>
    </row>
    <row r="1116" spans="1:5">
      <c r="A1116" s="1">
        <v>1932</v>
      </c>
      <c r="B1116" s="1">
        <v>2</v>
      </c>
      <c r="C1116" s="1">
        <v>2150</v>
      </c>
      <c r="D1116" s="1">
        <v>2323</v>
      </c>
      <c r="E1116" s="1">
        <v>4473</v>
      </c>
    </row>
    <row r="1117" spans="1:5">
      <c r="A1117" s="1">
        <v>1932</v>
      </c>
      <c r="B1117" s="1">
        <v>3</v>
      </c>
      <c r="C1117" s="1">
        <v>1467</v>
      </c>
      <c r="D1117" s="1">
        <v>1560</v>
      </c>
      <c r="E1117" s="1">
        <v>3027</v>
      </c>
    </row>
    <row r="1118" spans="1:5">
      <c r="A1118" s="1">
        <v>1932</v>
      </c>
      <c r="B1118" s="1">
        <v>4</v>
      </c>
      <c r="C1118" s="1">
        <v>1164</v>
      </c>
      <c r="D1118" s="1">
        <v>1230</v>
      </c>
      <c r="E1118" s="1">
        <v>2394</v>
      </c>
    </row>
    <row r="1119" spans="1:5">
      <c r="A1119" s="1">
        <v>1932</v>
      </c>
      <c r="B1119" s="1">
        <v>5</v>
      </c>
      <c r="C1119" s="1">
        <v>1022.77</v>
      </c>
      <c r="D1119" s="1">
        <v>1207.92</v>
      </c>
      <c r="E1119" s="1">
        <v>2230.69</v>
      </c>
    </row>
    <row r="1120" spans="1:5">
      <c r="A1120" s="1">
        <v>1932</v>
      </c>
      <c r="B1120" s="1">
        <v>6</v>
      </c>
      <c r="C1120" s="1">
        <v>815.16</v>
      </c>
      <c r="D1120" s="1">
        <v>942.53</v>
      </c>
      <c r="E1120" s="1">
        <v>1757.69</v>
      </c>
    </row>
    <row r="1121" spans="1:5">
      <c r="A1121" s="1">
        <v>1932</v>
      </c>
      <c r="B1121" s="1">
        <v>7</v>
      </c>
      <c r="C1121" s="1">
        <v>661.67</v>
      </c>
      <c r="D1121" s="1">
        <v>815.16</v>
      </c>
      <c r="E1121" s="1">
        <v>1476.83</v>
      </c>
    </row>
    <row r="1122" spans="1:5">
      <c r="A1122" s="1">
        <v>1932</v>
      </c>
      <c r="B1122" s="1">
        <v>8</v>
      </c>
      <c r="C1122" s="1">
        <v>621.30999999999995</v>
      </c>
      <c r="D1122" s="1">
        <v>657.84</v>
      </c>
      <c r="E1122" s="1">
        <v>1279.1500000000001</v>
      </c>
    </row>
    <row r="1123" spans="1:5">
      <c r="A1123" s="1">
        <v>1932</v>
      </c>
      <c r="B1123" s="1">
        <v>9</v>
      </c>
      <c r="C1123" s="1">
        <v>568.08000000000004</v>
      </c>
      <c r="D1123" s="1">
        <v>638.54999999999995</v>
      </c>
      <c r="E1123" s="1">
        <v>1206.6300000000001</v>
      </c>
    </row>
    <row r="1124" spans="1:5">
      <c r="A1124" s="1">
        <v>1932</v>
      </c>
      <c r="B1124" s="1">
        <v>10</v>
      </c>
      <c r="C1124" s="1">
        <v>531.52</v>
      </c>
      <c r="D1124" s="1">
        <v>642.07000000000005</v>
      </c>
      <c r="E1124" s="1">
        <v>1173.5899999999999</v>
      </c>
    </row>
    <row r="1125" spans="1:5">
      <c r="A1125" s="1">
        <v>1932</v>
      </c>
      <c r="B1125" s="1">
        <v>11</v>
      </c>
      <c r="C1125" s="1">
        <v>536.99</v>
      </c>
      <c r="D1125" s="1">
        <v>627.47</v>
      </c>
      <c r="E1125" s="1">
        <v>1164.46</v>
      </c>
    </row>
    <row r="1126" spans="1:5">
      <c r="A1126" s="1">
        <v>1932</v>
      </c>
      <c r="B1126" s="1">
        <v>12</v>
      </c>
      <c r="C1126" s="1">
        <v>601.02</v>
      </c>
      <c r="D1126" s="1">
        <v>604.54999999999995</v>
      </c>
      <c r="E1126" s="1">
        <v>1205.57</v>
      </c>
    </row>
    <row r="1127" spans="1:5">
      <c r="A1127" s="1">
        <v>1932</v>
      </c>
      <c r="B1127" s="1">
        <v>13</v>
      </c>
      <c r="C1127" s="1">
        <v>483.64</v>
      </c>
      <c r="D1127" s="1">
        <v>485.26</v>
      </c>
      <c r="E1127" s="1">
        <v>968.9</v>
      </c>
    </row>
    <row r="1128" spans="1:5">
      <c r="A1128" s="1">
        <v>1932</v>
      </c>
      <c r="B1128" s="1">
        <v>14</v>
      </c>
      <c r="C1128" s="1">
        <v>516.83000000000004</v>
      </c>
      <c r="D1128" s="1">
        <v>522.66</v>
      </c>
      <c r="E1128" s="1">
        <v>1039.49</v>
      </c>
    </row>
    <row r="1129" spans="1:5">
      <c r="A1129" s="1">
        <v>1932</v>
      </c>
      <c r="B1129" s="1">
        <v>15</v>
      </c>
      <c r="C1129" s="1">
        <v>651.02</v>
      </c>
      <c r="D1129" s="1">
        <v>703.24</v>
      </c>
      <c r="E1129" s="1">
        <v>1354.26</v>
      </c>
    </row>
    <row r="1130" spans="1:5">
      <c r="A1130" s="1">
        <v>1932</v>
      </c>
      <c r="B1130" s="1">
        <v>16</v>
      </c>
      <c r="C1130" s="1">
        <v>763.94</v>
      </c>
      <c r="D1130" s="1">
        <v>878.16</v>
      </c>
      <c r="E1130" s="1">
        <v>1642.1</v>
      </c>
    </row>
    <row r="1131" spans="1:5">
      <c r="A1131" s="1">
        <v>1932</v>
      </c>
      <c r="B1131" s="1">
        <v>17</v>
      </c>
      <c r="C1131" s="1">
        <v>958.03</v>
      </c>
      <c r="D1131" s="1">
        <v>1034.93</v>
      </c>
      <c r="E1131" s="1">
        <v>1992.96</v>
      </c>
    </row>
    <row r="1132" spans="1:5">
      <c r="A1132" s="1">
        <v>1932</v>
      </c>
      <c r="B1132" s="1">
        <v>18</v>
      </c>
      <c r="C1132" s="1">
        <v>973.3</v>
      </c>
      <c r="D1132" s="1">
        <v>1126.58</v>
      </c>
      <c r="E1132" s="1">
        <v>2099.88</v>
      </c>
    </row>
    <row r="1133" spans="1:5">
      <c r="A1133" s="1">
        <v>1932</v>
      </c>
      <c r="B1133" s="1">
        <v>19</v>
      </c>
      <c r="C1133" s="1">
        <v>1121.7</v>
      </c>
      <c r="D1133" s="1">
        <v>1157.0899999999999</v>
      </c>
      <c r="E1133" s="1">
        <v>2278.79</v>
      </c>
    </row>
    <row r="1134" spans="1:5">
      <c r="A1134" s="1">
        <v>1932</v>
      </c>
      <c r="B1134" s="1">
        <v>20</v>
      </c>
      <c r="C1134" s="1">
        <v>1083.2</v>
      </c>
      <c r="D1134" s="1">
        <v>1244.46</v>
      </c>
      <c r="E1134" s="1">
        <v>2327.66</v>
      </c>
    </row>
    <row r="1135" spans="1:5">
      <c r="A1135" s="1">
        <v>1932</v>
      </c>
      <c r="B1135" s="1">
        <v>21</v>
      </c>
      <c r="C1135" s="1">
        <v>1144.45</v>
      </c>
      <c r="D1135" s="1">
        <v>1311.84</v>
      </c>
      <c r="E1135" s="1">
        <v>2456.29</v>
      </c>
    </row>
    <row r="1136" spans="1:5">
      <c r="A1136" s="1">
        <v>1932</v>
      </c>
      <c r="B1136" s="1">
        <v>22</v>
      </c>
      <c r="C1136" s="1">
        <v>1180.3399999999999</v>
      </c>
      <c r="D1136" s="1">
        <v>1230.19</v>
      </c>
      <c r="E1136" s="1">
        <v>2410.5300000000002</v>
      </c>
    </row>
    <row r="1137" spans="1:5">
      <c r="A1137" s="1">
        <v>1932</v>
      </c>
      <c r="B1137" s="1">
        <v>23</v>
      </c>
      <c r="C1137" s="1">
        <v>1189.8900000000001</v>
      </c>
      <c r="D1137" s="1">
        <v>1362.57</v>
      </c>
      <c r="E1137" s="1">
        <v>2552.46</v>
      </c>
    </row>
    <row r="1138" spans="1:5">
      <c r="A1138" s="1">
        <v>1932</v>
      </c>
      <c r="B1138" s="1">
        <v>24</v>
      </c>
      <c r="C1138" s="1">
        <v>1262.1199999999999</v>
      </c>
      <c r="D1138" s="1">
        <v>1273.93</v>
      </c>
      <c r="E1138" s="1">
        <v>2536.0500000000002</v>
      </c>
    </row>
    <row r="1139" spans="1:5">
      <c r="A1139" s="1">
        <v>1932</v>
      </c>
      <c r="B1139" s="1">
        <v>25</v>
      </c>
      <c r="C1139" s="1">
        <v>1199.53</v>
      </c>
      <c r="D1139" s="1">
        <v>1240.69</v>
      </c>
      <c r="E1139" s="1">
        <v>2440.2199999999998</v>
      </c>
    </row>
    <row r="1140" spans="1:5">
      <c r="A1140" s="1">
        <v>1932</v>
      </c>
      <c r="B1140" s="1">
        <v>26</v>
      </c>
      <c r="C1140" s="1">
        <v>1160.28</v>
      </c>
      <c r="D1140" s="1">
        <v>1215.4000000000001</v>
      </c>
      <c r="E1140" s="1">
        <v>2375.6799999999998</v>
      </c>
    </row>
    <row r="1141" spans="1:5">
      <c r="A1141" s="1">
        <v>1932</v>
      </c>
      <c r="B1141" s="1">
        <v>27</v>
      </c>
      <c r="C1141" s="1">
        <v>1281.92</v>
      </c>
      <c r="D1141" s="1">
        <v>1262.46</v>
      </c>
      <c r="E1141" s="1">
        <v>2544.38</v>
      </c>
    </row>
    <row r="1142" spans="1:5">
      <c r="A1142" s="1">
        <v>1932</v>
      </c>
      <c r="B1142" s="1">
        <v>28</v>
      </c>
      <c r="C1142" s="1">
        <v>1254.44</v>
      </c>
      <c r="D1142" s="1">
        <v>1233.8599999999999</v>
      </c>
      <c r="E1142" s="1">
        <v>2488.3000000000002</v>
      </c>
    </row>
    <row r="1143" spans="1:5">
      <c r="A1143" s="1">
        <v>1932</v>
      </c>
      <c r="B1143" s="1">
        <v>29</v>
      </c>
      <c r="C1143" s="1">
        <v>1271.8499999999999</v>
      </c>
      <c r="D1143" s="1">
        <v>1239.5999999999999</v>
      </c>
      <c r="E1143" s="1">
        <v>2511.4499999999998</v>
      </c>
    </row>
    <row r="1144" spans="1:5">
      <c r="A1144" s="1">
        <v>1932</v>
      </c>
      <c r="B1144" s="1">
        <v>30</v>
      </c>
      <c r="C1144" s="1">
        <v>1199.33</v>
      </c>
      <c r="D1144" s="1">
        <v>1189.02</v>
      </c>
      <c r="E1144" s="1">
        <v>2388.35</v>
      </c>
    </row>
    <row r="1145" spans="1:5">
      <c r="A1145" s="1">
        <v>1932</v>
      </c>
      <c r="B1145" s="1">
        <v>31</v>
      </c>
      <c r="C1145" s="1">
        <v>1234.69</v>
      </c>
      <c r="D1145" s="1">
        <v>1262.4100000000001</v>
      </c>
      <c r="E1145" s="1">
        <v>2497.1</v>
      </c>
    </row>
    <row r="1146" spans="1:5">
      <c r="A1146" s="1">
        <v>1932</v>
      </c>
      <c r="B1146" s="1">
        <v>32</v>
      </c>
      <c r="C1146" s="1">
        <v>1392.12</v>
      </c>
      <c r="D1146" s="1">
        <v>1267.1099999999999</v>
      </c>
      <c r="E1146" s="1">
        <v>2659.23</v>
      </c>
    </row>
    <row r="1147" spans="1:5">
      <c r="A1147" s="1">
        <v>1932</v>
      </c>
      <c r="B1147" s="1">
        <v>33</v>
      </c>
      <c r="C1147" s="1">
        <v>1267.6400000000001</v>
      </c>
      <c r="D1147" s="1">
        <v>1166.0899999999999</v>
      </c>
      <c r="E1147" s="1">
        <v>2433.73</v>
      </c>
    </row>
    <row r="1148" spans="1:5">
      <c r="A1148" s="1">
        <v>1932</v>
      </c>
      <c r="B1148" s="1">
        <v>34</v>
      </c>
      <c r="C1148" s="1">
        <v>1319.22</v>
      </c>
      <c r="D1148" s="1">
        <v>1256.3800000000001</v>
      </c>
      <c r="E1148" s="1">
        <v>2575.6</v>
      </c>
    </row>
    <row r="1149" spans="1:5">
      <c r="A1149" s="1">
        <v>1932</v>
      </c>
      <c r="B1149" s="1">
        <v>35</v>
      </c>
      <c r="C1149" s="1">
        <v>1375.88</v>
      </c>
      <c r="D1149" s="1">
        <v>1317.31</v>
      </c>
      <c r="E1149" s="1">
        <v>2693.19</v>
      </c>
    </row>
    <row r="1150" spans="1:5">
      <c r="A1150" s="1">
        <v>1932</v>
      </c>
      <c r="B1150" s="1">
        <v>36</v>
      </c>
      <c r="C1150" s="1">
        <v>1460.65</v>
      </c>
      <c r="D1150" s="1">
        <v>1340.32</v>
      </c>
      <c r="E1150" s="1">
        <v>2800.97</v>
      </c>
    </row>
    <row r="1151" spans="1:5">
      <c r="A1151" s="1">
        <v>1932</v>
      </c>
      <c r="B1151" s="1">
        <v>37</v>
      </c>
      <c r="C1151" s="1">
        <v>1426.51</v>
      </c>
      <c r="D1151" s="1">
        <v>1341.76</v>
      </c>
      <c r="E1151" s="1">
        <v>2768.27</v>
      </c>
    </row>
    <row r="1152" spans="1:5">
      <c r="A1152" s="1">
        <v>1932</v>
      </c>
      <c r="B1152" s="1">
        <v>38</v>
      </c>
      <c r="C1152" s="1">
        <v>1441.45</v>
      </c>
      <c r="D1152" s="1">
        <v>1486.64</v>
      </c>
      <c r="E1152" s="1">
        <v>2928.09</v>
      </c>
    </row>
    <row r="1153" spans="1:5">
      <c r="A1153" s="1">
        <v>1932</v>
      </c>
      <c r="B1153" s="1">
        <v>39</v>
      </c>
      <c r="C1153" s="1">
        <v>1530.51</v>
      </c>
      <c r="D1153" s="1">
        <v>1470.96</v>
      </c>
      <c r="E1153" s="1">
        <v>3001.47</v>
      </c>
    </row>
    <row r="1154" spans="1:5">
      <c r="A1154" s="1">
        <v>1932</v>
      </c>
      <c r="B1154" s="1">
        <v>40</v>
      </c>
      <c r="C1154" s="1">
        <v>1580.88</v>
      </c>
      <c r="D1154" s="1">
        <v>1575.42</v>
      </c>
      <c r="E1154" s="1">
        <v>3156.3</v>
      </c>
    </row>
    <row r="1155" spans="1:5">
      <c r="A1155" s="1">
        <v>1932</v>
      </c>
      <c r="B1155" s="1">
        <v>41</v>
      </c>
      <c r="C1155" s="1">
        <v>1470.35</v>
      </c>
      <c r="D1155" s="1">
        <v>1606.89</v>
      </c>
      <c r="E1155" s="1">
        <v>3077.24</v>
      </c>
    </row>
    <row r="1156" spans="1:5">
      <c r="A1156" s="1">
        <v>1932</v>
      </c>
      <c r="B1156" s="1">
        <v>42</v>
      </c>
      <c r="C1156" s="1">
        <v>1680.1</v>
      </c>
      <c r="D1156" s="1">
        <v>1807.08</v>
      </c>
      <c r="E1156" s="1">
        <v>3487.18</v>
      </c>
    </row>
    <row r="1157" spans="1:5">
      <c r="A1157" s="1">
        <v>1932</v>
      </c>
      <c r="B1157" s="1">
        <v>43</v>
      </c>
      <c r="C1157" s="1">
        <v>1651.15</v>
      </c>
      <c r="D1157" s="1">
        <v>1830.99</v>
      </c>
      <c r="E1157" s="1">
        <v>3482.14</v>
      </c>
    </row>
    <row r="1158" spans="1:5">
      <c r="A1158" s="1">
        <v>1932</v>
      </c>
      <c r="B1158" s="1">
        <v>44</v>
      </c>
      <c r="C1158" s="1">
        <v>1705.51</v>
      </c>
      <c r="D1158" s="1">
        <v>1998.62</v>
      </c>
      <c r="E1158" s="1">
        <v>3704.13</v>
      </c>
    </row>
    <row r="1159" spans="1:5">
      <c r="A1159" s="1">
        <v>1932</v>
      </c>
      <c r="B1159" s="1">
        <v>45</v>
      </c>
      <c r="C1159" s="1">
        <v>1899.31</v>
      </c>
      <c r="D1159" s="1">
        <v>2218.5100000000002</v>
      </c>
      <c r="E1159" s="1">
        <v>4117.82</v>
      </c>
    </row>
    <row r="1160" spans="1:5">
      <c r="A1160" s="1">
        <v>1932</v>
      </c>
      <c r="B1160" s="1">
        <v>46</v>
      </c>
      <c r="C1160" s="1">
        <v>1939.25</v>
      </c>
      <c r="D1160" s="1">
        <v>2249.75</v>
      </c>
      <c r="E1160" s="1">
        <v>4189</v>
      </c>
    </row>
    <row r="1161" spans="1:5">
      <c r="A1161" s="1">
        <v>1932</v>
      </c>
      <c r="B1161" s="1">
        <v>47</v>
      </c>
      <c r="C1161" s="1">
        <v>2157.5</v>
      </c>
      <c r="D1161" s="1">
        <v>2435.9</v>
      </c>
      <c r="E1161" s="1">
        <v>4593.3999999999996</v>
      </c>
    </row>
    <row r="1162" spans="1:5">
      <c r="A1162" s="1">
        <v>1932</v>
      </c>
      <c r="B1162" s="1">
        <v>48</v>
      </c>
      <c r="C1162" s="1">
        <v>2262.0500000000002</v>
      </c>
      <c r="D1162" s="1">
        <v>2518.9499999999998</v>
      </c>
      <c r="E1162" s="1">
        <v>4781</v>
      </c>
    </row>
    <row r="1163" spans="1:5">
      <c r="A1163" s="1">
        <v>1932</v>
      </c>
      <c r="B1163" s="1">
        <v>49</v>
      </c>
      <c r="C1163" s="1">
        <v>2495.88</v>
      </c>
      <c r="D1163" s="1">
        <v>2764.89</v>
      </c>
      <c r="E1163" s="1">
        <v>5260.77</v>
      </c>
    </row>
    <row r="1164" spans="1:5">
      <c r="A1164" s="1">
        <v>1932</v>
      </c>
      <c r="B1164" s="1">
        <v>50</v>
      </c>
      <c r="C1164" s="1">
        <v>2470.7399999999998</v>
      </c>
      <c r="D1164" s="1">
        <v>2972.39</v>
      </c>
      <c r="E1164" s="1">
        <v>5443.13</v>
      </c>
    </row>
    <row r="1165" spans="1:5">
      <c r="A1165" s="1">
        <v>1932</v>
      </c>
      <c r="B1165" s="1">
        <v>51</v>
      </c>
      <c r="C1165" s="1">
        <v>2542.4699999999998</v>
      </c>
      <c r="D1165" s="1">
        <v>3004.18</v>
      </c>
      <c r="E1165" s="1">
        <v>5546.65</v>
      </c>
    </row>
    <row r="1166" spans="1:5">
      <c r="A1166" s="1">
        <v>1932</v>
      </c>
      <c r="B1166" s="1">
        <v>52</v>
      </c>
      <c r="C1166" s="1">
        <v>2953.81</v>
      </c>
      <c r="D1166" s="1">
        <v>3384.87</v>
      </c>
      <c r="E1166" s="1">
        <v>6338.68</v>
      </c>
    </row>
    <row r="1167" spans="1:5">
      <c r="A1167" s="1">
        <v>1932</v>
      </c>
      <c r="B1167" s="1">
        <v>53</v>
      </c>
      <c r="C1167" s="1">
        <v>2920.74</v>
      </c>
      <c r="D1167" s="1">
        <v>3285.5</v>
      </c>
      <c r="E1167" s="1">
        <v>6206.24</v>
      </c>
    </row>
    <row r="1168" spans="1:5">
      <c r="A1168" s="1">
        <v>1932</v>
      </c>
      <c r="B1168" s="1">
        <v>54</v>
      </c>
      <c r="C1168" s="1">
        <v>3102.25</v>
      </c>
      <c r="D1168" s="1">
        <v>3684.05</v>
      </c>
      <c r="E1168" s="1">
        <v>6786.3</v>
      </c>
    </row>
    <row r="1169" spans="1:5">
      <c r="A1169" s="1">
        <v>1932</v>
      </c>
      <c r="B1169" s="1">
        <v>55</v>
      </c>
      <c r="C1169" s="1">
        <v>3113.34</v>
      </c>
      <c r="D1169" s="1">
        <v>3670.59</v>
      </c>
      <c r="E1169" s="1">
        <v>6783.93</v>
      </c>
    </row>
    <row r="1170" spans="1:5">
      <c r="A1170" s="1">
        <v>1932</v>
      </c>
      <c r="B1170" s="1">
        <v>56</v>
      </c>
      <c r="C1170" s="1">
        <v>3471.91</v>
      </c>
      <c r="D1170" s="1">
        <v>4309.28</v>
      </c>
      <c r="E1170" s="1">
        <v>7781.19</v>
      </c>
    </row>
    <row r="1171" spans="1:5">
      <c r="A1171" s="1">
        <v>1932</v>
      </c>
      <c r="B1171" s="1">
        <v>57</v>
      </c>
      <c r="C1171" s="1">
        <v>3514.94</v>
      </c>
      <c r="D1171" s="1">
        <v>4426.18</v>
      </c>
      <c r="E1171" s="1">
        <v>7941.12</v>
      </c>
    </row>
    <row r="1172" spans="1:5">
      <c r="A1172" s="1">
        <v>1932</v>
      </c>
      <c r="B1172" s="1">
        <v>58</v>
      </c>
      <c r="C1172" s="1">
        <v>3774.44</v>
      </c>
      <c r="D1172" s="1">
        <v>4639.3</v>
      </c>
      <c r="E1172" s="1">
        <v>8413.74</v>
      </c>
    </row>
    <row r="1173" spans="1:5">
      <c r="A1173" s="1">
        <v>1932</v>
      </c>
      <c r="B1173" s="1">
        <v>59</v>
      </c>
      <c r="C1173" s="1">
        <v>3916.38</v>
      </c>
      <c r="D1173" s="1">
        <v>4811.63</v>
      </c>
      <c r="E1173" s="1">
        <v>8728.01</v>
      </c>
    </row>
    <row r="1174" spans="1:5">
      <c r="A1174" s="1">
        <v>1932</v>
      </c>
      <c r="B1174" s="1">
        <v>60</v>
      </c>
      <c r="C1174" s="1">
        <v>3963.41</v>
      </c>
      <c r="D1174" s="1">
        <v>4816.6400000000003</v>
      </c>
      <c r="E1174" s="1">
        <v>8780.0499999999993</v>
      </c>
    </row>
    <row r="1175" spans="1:5">
      <c r="A1175" s="1">
        <v>1932</v>
      </c>
      <c r="B1175" s="1">
        <v>61</v>
      </c>
      <c r="C1175" s="1">
        <v>3988.06</v>
      </c>
      <c r="D1175" s="1">
        <v>4882.1499999999996</v>
      </c>
      <c r="E1175" s="1">
        <v>8870.2099999999991</v>
      </c>
    </row>
    <row r="1176" spans="1:5">
      <c r="A1176" s="1">
        <v>1932</v>
      </c>
      <c r="B1176" s="1">
        <v>62</v>
      </c>
      <c r="C1176" s="1">
        <v>4701.95</v>
      </c>
      <c r="D1176" s="1">
        <v>5501.63</v>
      </c>
      <c r="E1176" s="1">
        <v>10203.58</v>
      </c>
    </row>
    <row r="1177" spans="1:5">
      <c r="A1177" s="1">
        <v>1932</v>
      </c>
      <c r="B1177" s="1">
        <v>63</v>
      </c>
      <c r="C1177" s="1">
        <v>4726.09</v>
      </c>
      <c r="D1177" s="1">
        <v>5658.08</v>
      </c>
      <c r="E1177" s="1">
        <v>10384.17</v>
      </c>
    </row>
    <row r="1178" spans="1:5">
      <c r="A1178" s="1">
        <v>1932</v>
      </c>
      <c r="B1178" s="1">
        <v>64</v>
      </c>
      <c r="C1178" s="1">
        <v>4984.4799999999996</v>
      </c>
      <c r="D1178" s="1">
        <v>5889.48</v>
      </c>
      <c r="E1178" s="1">
        <v>10873.96</v>
      </c>
    </row>
    <row r="1179" spans="1:5">
      <c r="A1179" s="1">
        <v>1932</v>
      </c>
      <c r="B1179" s="1">
        <v>65</v>
      </c>
      <c r="C1179" s="1">
        <v>5342.12</v>
      </c>
      <c r="D1179" s="1">
        <v>6150.62</v>
      </c>
      <c r="E1179" s="1">
        <v>11492.74</v>
      </c>
    </row>
    <row r="1180" spans="1:5">
      <c r="A1180" s="1">
        <v>1932</v>
      </c>
      <c r="B1180" s="1">
        <v>66</v>
      </c>
      <c r="C1180" s="1">
        <v>5189.1000000000004</v>
      </c>
      <c r="D1180" s="1">
        <v>5992.4</v>
      </c>
      <c r="E1180" s="1">
        <v>11181.5</v>
      </c>
    </row>
    <row r="1181" spans="1:5">
      <c r="A1181" s="1">
        <v>1932</v>
      </c>
      <c r="B1181" s="1">
        <v>67</v>
      </c>
      <c r="C1181" s="1">
        <v>5497.44</v>
      </c>
      <c r="D1181" s="1">
        <v>6397.59</v>
      </c>
      <c r="E1181" s="1">
        <v>11895.03</v>
      </c>
    </row>
    <row r="1182" spans="1:5">
      <c r="A1182" s="1">
        <v>1932</v>
      </c>
      <c r="B1182" s="1">
        <v>68</v>
      </c>
      <c r="C1182" s="1">
        <v>5835.14</v>
      </c>
      <c r="D1182" s="1">
        <v>6602.19</v>
      </c>
      <c r="E1182" s="1">
        <v>12437.33</v>
      </c>
    </row>
    <row r="1183" spans="1:5">
      <c r="A1183" s="1">
        <v>1932</v>
      </c>
      <c r="B1183" s="1">
        <v>69</v>
      </c>
      <c r="C1183" s="1">
        <v>6171.19</v>
      </c>
      <c r="D1183" s="1">
        <v>6787.19</v>
      </c>
      <c r="E1183" s="1">
        <v>12958.38</v>
      </c>
    </row>
    <row r="1184" spans="1:5">
      <c r="A1184" s="1">
        <v>1932</v>
      </c>
      <c r="B1184" s="1">
        <v>70</v>
      </c>
      <c r="C1184" s="1">
        <v>6253.71</v>
      </c>
      <c r="D1184" s="1">
        <v>6692.42</v>
      </c>
      <c r="E1184" s="1">
        <v>12946.13</v>
      </c>
    </row>
    <row r="1185" spans="1:5">
      <c r="A1185" s="1">
        <v>1932</v>
      </c>
      <c r="B1185" s="1">
        <v>71</v>
      </c>
      <c r="C1185" s="1">
        <v>6185.14</v>
      </c>
      <c r="D1185" s="1">
        <v>6507.22</v>
      </c>
      <c r="E1185" s="1">
        <v>12692.36</v>
      </c>
    </row>
    <row r="1186" spans="1:5">
      <c r="A1186" s="1">
        <v>1932</v>
      </c>
      <c r="B1186" s="1">
        <v>72</v>
      </c>
      <c r="C1186" s="1">
        <v>7138.58</v>
      </c>
      <c r="D1186" s="1">
        <v>7133.41</v>
      </c>
      <c r="E1186" s="1">
        <v>14271.99</v>
      </c>
    </row>
    <row r="1187" spans="1:5">
      <c r="A1187" s="1">
        <v>1932</v>
      </c>
      <c r="B1187" s="1">
        <v>73</v>
      </c>
      <c r="C1187" s="1">
        <v>6897.04</v>
      </c>
      <c r="D1187" s="1">
        <v>6811.98</v>
      </c>
      <c r="E1187" s="1">
        <v>13709.02</v>
      </c>
    </row>
    <row r="1188" spans="1:5">
      <c r="A1188" s="1">
        <v>1932</v>
      </c>
      <c r="B1188" s="1">
        <v>74</v>
      </c>
      <c r="C1188" s="1">
        <v>6960.52</v>
      </c>
      <c r="D1188" s="1">
        <v>6772.97</v>
      </c>
      <c r="E1188" s="1">
        <v>13733.49</v>
      </c>
    </row>
    <row r="1189" spans="1:5">
      <c r="A1189" s="1">
        <v>1932</v>
      </c>
      <c r="B1189" s="1">
        <v>75</v>
      </c>
      <c r="C1189" s="1">
        <v>7102.21</v>
      </c>
      <c r="D1189" s="1">
        <v>6591.78</v>
      </c>
      <c r="E1189" s="1">
        <v>13693.99</v>
      </c>
    </row>
    <row r="1190" spans="1:5">
      <c r="A1190" s="1">
        <v>1932</v>
      </c>
      <c r="B1190" s="1">
        <v>76</v>
      </c>
      <c r="C1190" s="1">
        <v>6984.8</v>
      </c>
      <c r="D1190" s="1">
        <v>6234.21</v>
      </c>
      <c r="E1190" s="1">
        <v>13219.01</v>
      </c>
    </row>
    <row r="1191" spans="1:5">
      <c r="A1191" s="1">
        <v>1932</v>
      </c>
      <c r="B1191" s="1">
        <v>77</v>
      </c>
      <c r="C1191" s="1">
        <v>6545.5</v>
      </c>
      <c r="D1191" s="1">
        <v>5915.73</v>
      </c>
      <c r="E1191" s="1">
        <v>12461.23</v>
      </c>
    </row>
    <row r="1192" spans="1:5">
      <c r="A1192" s="1">
        <v>1932</v>
      </c>
      <c r="B1192" s="1">
        <v>78</v>
      </c>
      <c r="C1192" s="1">
        <v>6512.29</v>
      </c>
      <c r="D1192" s="1">
        <v>5523.31</v>
      </c>
      <c r="E1192" s="1">
        <v>12035.6</v>
      </c>
    </row>
    <row r="1193" spans="1:5">
      <c r="A1193" s="1">
        <v>1932</v>
      </c>
      <c r="B1193" s="1">
        <v>79</v>
      </c>
      <c r="C1193" s="1">
        <v>6172.2</v>
      </c>
      <c r="D1193" s="1">
        <v>5090.95</v>
      </c>
      <c r="E1193" s="1">
        <v>11263.15</v>
      </c>
    </row>
    <row r="1194" spans="1:5">
      <c r="A1194" s="1">
        <v>1932</v>
      </c>
      <c r="B1194" s="1">
        <v>80</v>
      </c>
      <c r="C1194" s="1">
        <v>5804.87</v>
      </c>
      <c r="D1194" s="1">
        <v>4495.46</v>
      </c>
      <c r="E1194" s="1">
        <v>10300.33</v>
      </c>
    </row>
    <row r="1195" spans="1:5">
      <c r="A1195" s="1">
        <v>1932</v>
      </c>
      <c r="B1195" s="1">
        <v>81</v>
      </c>
      <c r="C1195" s="1">
        <v>5560.16</v>
      </c>
      <c r="D1195" s="1">
        <v>4107.99</v>
      </c>
      <c r="E1195" s="1">
        <v>9668.15</v>
      </c>
    </row>
    <row r="1196" spans="1:5">
      <c r="A1196" s="1">
        <v>1932</v>
      </c>
      <c r="B1196" s="1">
        <v>82</v>
      </c>
      <c r="C1196" s="1">
        <v>5277.72</v>
      </c>
      <c r="D1196" s="1">
        <v>3772.36</v>
      </c>
      <c r="E1196" s="1">
        <v>9050.08</v>
      </c>
    </row>
    <row r="1197" spans="1:5">
      <c r="A1197" s="1">
        <v>1932</v>
      </c>
      <c r="B1197" s="1">
        <v>83</v>
      </c>
      <c r="C1197" s="1">
        <v>4702.5600000000004</v>
      </c>
      <c r="D1197" s="1">
        <v>3208.57</v>
      </c>
      <c r="E1197" s="1">
        <v>7911.13</v>
      </c>
    </row>
    <row r="1198" spans="1:5">
      <c r="A1198" s="1">
        <v>1932</v>
      </c>
      <c r="B1198" s="1">
        <v>84</v>
      </c>
      <c r="C1198" s="1">
        <v>4261.7</v>
      </c>
      <c r="D1198" s="1">
        <v>2696.61</v>
      </c>
      <c r="E1198" s="1">
        <v>6958.31</v>
      </c>
    </row>
    <row r="1199" spans="1:5">
      <c r="A1199" s="1">
        <v>1932</v>
      </c>
      <c r="B1199" s="1">
        <v>85</v>
      </c>
      <c r="C1199" s="1">
        <v>3747.75</v>
      </c>
      <c r="D1199" s="1">
        <v>2281.92</v>
      </c>
      <c r="E1199" s="1">
        <v>6029.67</v>
      </c>
    </row>
    <row r="1200" spans="1:5">
      <c r="A1200" s="1">
        <v>1932</v>
      </c>
      <c r="B1200" s="1">
        <v>86</v>
      </c>
      <c r="C1200" s="1">
        <v>3399.32</v>
      </c>
      <c r="D1200" s="1">
        <v>1945.34</v>
      </c>
      <c r="E1200" s="1">
        <v>5344.66</v>
      </c>
    </row>
    <row r="1201" spans="1:5">
      <c r="A1201" s="1">
        <v>1932</v>
      </c>
      <c r="B1201" s="1">
        <v>87</v>
      </c>
      <c r="C1201" s="1">
        <v>2796.04</v>
      </c>
      <c r="D1201" s="1">
        <v>1587.27</v>
      </c>
      <c r="E1201" s="1">
        <v>4383.3100000000004</v>
      </c>
    </row>
    <row r="1202" spans="1:5">
      <c r="A1202" s="1">
        <v>1932</v>
      </c>
      <c r="B1202" s="1">
        <v>88</v>
      </c>
      <c r="C1202" s="1">
        <v>2374.92</v>
      </c>
      <c r="D1202" s="1">
        <v>1198.74</v>
      </c>
      <c r="E1202" s="1">
        <v>3573.66</v>
      </c>
    </row>
    <row r="1203" spans="1:5">
      <c r="A1203" s="1">
        <v>1932</v>
      </c>
      <c r="B1203" s="1">
        <v>89</v>
      </c>
      <c r="C1203" s="1">
        <v>1865.95</v>
      </c>
      <c r="D1203" s="1">
        <v>905.73</v>
      </c>
      <c r="E1203" s="1">
        <v>2771.68</v>
      </c>
    </row>
    <row r="1204" spans="1:5">
      <c r="A1204" s="1">
        <v>1932</v>
      </c>
      <c r="B1204" s="1">
        <v>90</v>
      </c>
      <c r="C1204" s="1">
        <v>1477.07</v>
      </c>
      <c r="D1204" s="1">
        <v>746.33</v>
      </c>
      <c r="E1204" s="1">
        <v>2223.4</v>
      </c>
    </row>
    <row r="1205" spans="1:5">
      <c r="A1205" s="1">
        <v>1932</v>
      </c>
      <c r="B1205" s="1">
        <v>91</v>
      </c>
      <c r="C1205" s="1">
        <v>1184.95</v>
      </c>
      <c r="D1205" s="1">
        <v>532.78</v>
      </c>
      <c r="E1205" s="1">
        <v>1717.73</v>
      </c>
    </row>
    <row r="1206" spans="1:5">
      <c r="A1206" s="1">
        <v>1932</v>
      </c>
      <c r="B1206" s="1">
        <v>92</v>
      </c>
      <c r="C1206" s="1">
        <v>928.5</v>
      </c>
      <c r="D1206" s="1">
        <v>364.1</v>
      </c>
      <c r="E1206" s="1">
        <v>1292.5999999999999</v>
      </c>
    </row>
    <row r="1207" spans="1:5">
      <c r="A1207" s="1">
        <v>1932</v>
      </c>
      <c r="B1207" s="1">
        <v>93</v>
      </c>
      <c r="C1207" s="1">
        <v>659.76</v>
      </c>
      <c r="D1207" s="1">
        <v>280.33999999999997</v>
      </c>
      <c r="E1207" s="1">
        <v>940.1</v>
      </c>
    </row>
    <row r="1208" spans="1:5">
      <c r="A1208" s="1">
        <v>1932</v>
      </c>
      <c r="B1208" s="1">
        <v>94</v>
      </c>
      <c r="C1208" s="1">
        <v>457.7</v>
      </c>
      <c r="D1208" s="1">
        <v>193.46</v>
      </c>
      <c r="E1208" s="1">
        <v>651.16</v>
      </c>
    </row>
    <row r="1209" spans="1:5">
      <c r="A1209" s="1">
        <v>1932</v>
      </c>
      <c r="B1209" s="1">
        <v>95</v>
      </c>
      <c r="C1209" s="1">
        <v>342.05</v>
      </c>
      <c r="D1209" s="1">
        <v>140.38999999999999</v>
      </c>
      <c r="E1209" s="1">
        <v>482.44</v>
      </c>
    </row>
    <row r="1210" spans="1:5">
      <c r="A1210" s="1">
        <v>1932</v>
      </c>
      <c r="B1210" s="1">
        <v>96</v>
      </c>
      <c r="C1210" s="1">
        <v>229.3</v>
      </c>
      <c r="D1210" s="1">
        <v>95.83</v>
      </c>
      <c r="E1210" s="1">
        <v>325.13</v>
      </c>
    </row>
    <row r="1211" spans="1:5">
      <c r="A1211" s="1">
        <v>1932</v>
      </c>
      <c r="B1211" s="1">
        <v>97</v>
      </c>
      <c r="C1211" s="1">
        <v>168.39</v>
      </c>
      <c r="D1211" s="1">
        <v>63.07</v>
      </c>
      <c r="E1211" s="1">
        <v>231.46</v>
      </c>
    </row>
    <row r="1212" spans="1:5">
      <c r="A1212" s="1">
        <v>1932</v>
      </c>
      <c r="B1212" s="1">
        <v>98</v>
      </c>
      <c r="C1212" s="1">
        <v>103.33</v>
      </c>
      <c r="D1212" s="1">
        <v>37.74</v>
      </c>
      <c r="E1212" s="1">
        <v>141.07</v>
      </c>
    </row>
    <row r="1213" spans="1:5">
      <c r="A1213" s="1">
        <v>1932</v>
      </c>
      <c r="B1213" s="1">
        <v>99</v>
      </c>
      <c r="C1213" s="1">
        <v>72.2</v>
      </c>
      <c r="D1213" s="1">
        <v>27.87</v>
      </c>
      <c r="E1213" s="1">
        <v>100.07</v>
      </c>
    </row>
    <row r="1214" spans="1:5">
      <c r="A1214" s="1">
        <v>1932</v>
      </c>
      <c r="B1214" s="1">
        <v>100</v>
      </c>
      <c r="C1214" s="1">
        <v>48.3</v>
      </c>
      <c r="D1214" s="1">
        <v>7.75</v>
      </c>
      <c r="E1214" s="1">
        <v>56.05</v>
      </c>
    </row>
    <row r="1215" spans="1:5">
      <c r="A1215" s="1">
        <v>1932</v>
      </c>
      <c r="B1215" s="1">
        <v>101</v>
      </c>
      <c r="C1215" s="1">
        <v>27.58</v>
      </c>
      <c r="D1215" s="1">
        <v>8.52</v>
      </c>
      <c r="E1215" s="1">
        <v>36.1</v>
      </c>
    </row>
    <row r="1216" spans="1:5">
      <c r="A1216" s="1">
        <v>1932</v>
      </c>
      <c r="B1216" s="1">
        <v>102</v>
      </c>
      <c r="C1216" s="1">
        <v>23.52</v>
      </c>
      <c r="D1216" s="1">
        <v>3.04</v>
      </c>
      <c r="E1216" s="1">
        <v>26.56</v>
      </c>
    </row>
    <row r="1217" spans="1:5">
      <c r="A1217" s="1">
        <v>1932</v>
      </c>
      <c r="B1217" s="1">
        <v>103</v>
      </c>
      <c r="C1217" s="1">
        <v>9.19</v>
      </c>
      <c r="D1217" s="1">
        <v>3.79</v>
      </c>
      <c r="E1217" s="1">
        <v>12.98</v>
      </c>
    </row>
    <row r="1218" spans="1:5">
      <c r="A1218" s="1">
        <v>1932</v>
      </c>
      <c r="B1218" s="1">
        <v>104</v>
      </c>
      <c r="C1218" s="1">
        <v>4.13</v>
      </c>
      <c r="D1218" s="1">
        <v>0</v>
      </c>
      <c r="E1218" s="1">
        <v>4.13</v>
      </c>
    </row>
    <row r="1219" spans="1:5">
      <c r="A1219" s="1">
        <v>1932</v>
      </c>
      <c r="B1219" s="1">
        <v>105</v>
      </c>
      <c r="C1219" s="1">
        <v>1</v>
      </c>
      <c r="D1219" s="1">
        <v>0</v>
      </c>
      <c r="E1219" s="1">
        <v>1</v>
      </c>
    </row>
    <row r="1220" spans="1:5">
      <c r="A1220" s="1">
        <v>1932</v>
      </c>
      <c r="B1220" s="1">
        <v>106</v>
      </c>
      <c r="C1220" s="1">
        <v>1</v>
      </c>
      <c r="D1220" s="1">
        <v>0</v>
      </c>
      <c r="E1220" s="1">
        <v>1</v>
      </c>
    </row>
    <row r="1221" spans="1:5">
      <c r="A1221" s="1">
        <v>1932</v>
      </c>
      <c r="B1221" s="1">
        <v>107</v>
      </c>
      <c r="C1221" s="1">
        <v>0</v>
      </c>
      <c r="D1221" s="1">
        <v>0</v>
      </c>
      <c r="E1221" s="1">
        <v>0</v>
      </c>
    </row>
    <row r="1222" spans="1:5">
      <c r="A1222" s="1">
        <v>1932</v>
      </c>
      <c r="B1222" s="1">
        <v>108</v>
      </c>
      <c r="C1222" s="1">
        <v>0</v>
      </c>
      <c r="D1222" s="1">
        <v>0</v>
      </c>
      <c r="E1222" s="1">
        <v>0</v>
      </c>
    </row>
    <row r="1223" spans="1:5">
      <c r="A1223" s="1">
        <v>1932</v>
      </c>
      <c r="B1223" s="1">
        <v>109</v>
      </c>
      <c r="C1223" s="1">
        <v>0</v>
      </c>
      <c r="D1223" s="1">
        <v>0</v>
      </c>
      <c r="E1223" s="1">
        <v>0</v>
      </c>
    </row>
    <row r="1224" spans="1:5">
      <c r="A1224" s="1">
        <v>1932</v>
      </c>
      <c r="B1224" s="1" t="s">
        <v>121</v>
      </c>
      <c r="C1224" s="1">
        <v>0</v>
      </c>
      <c r="D1224" s="1">
        <v>0</v>
      </c>
      <c r="E1224" s="1">
        <v>0</v>
      </c>
    </row>
    <row r="1225" spans="1:5">
      <c r="A1225" s="1">
        <v>1933</v>
      </c>
      <c r="B1225" s="1">
        <v>0</v>
      </c>
      <c r="C1225" s="1">
        <v>19526</v>
      </c>
      <c r="D1225" s="1">
        <v>26413.119999999999</v>
      </c>
      <c r="E1225" s="1">
        <v>45939.12</v>
      </c>
    </row>
    <row r="1226" spans="1:5">
      <c r="A1226" s="1">
        <v>1933</v>
      </c>
      <c r="B1226" s="1">
        <v>1</v>
      </c>
      <c r="C1226" s="1">
        <v>4347</v>
      </c>
      <c r="D1226" s="1">
        <v>5043.0200000000004</v>
      </c>
      <c r="E1226" s="1">
        <v>9390.02</v>
      </c>
    </row>
    <row r="1227" spans="1:5">
      <c r="A1227" s="1">
        <v>1933</v>
      </c>
      <c r="B1227" s="1">
        <v>2</v>
      </c>
      <c r="C1227" s="1">
        <v>2000</v>
      </c>
      <c r="D1227" s="1">
        <v>2284.0100000000002</v>
      </c>
      <c r="E1227" s="1">
        <v>4284.01</v>
      </c>
    </row>
    <row r="1228" spans="1:5">
      <c r="A1228" s="1">
        <v>1933</v>
      </c>
      <c r="B1228" s="1">
        <v>3</v>
      </c>
      <c r="C1228" s="1">
        <v>1422</v>
      </c>
      <c r="D1228" s="1">
        <v>1517</v>
      </c>
      <c r="E1228" s="1">
        <v>2939</v>
      </c>
    </row>
    <row r="1229" spans="1:5">
      <c r="A1229" s="1">
        <v>1933</v>
      </c>
      <c r="B1229" s="1">
        <v>4</v>
      </c>
      <c r="C1229" s="1">
        <v>1150</v>
      </c>
      <c r="D1229" s="1">
        <v>1274.01</v>
      </c>
      <c r="E1229" s="1">
        <v>2424.0100000000002</v>
      </c>
    </row>
    <row r="1230" spans="1:5">
      <c r="A1230" s="1">
        <v>1933</v>
      </c>
      <c r="B1230" s="1">
        <v>5</v>
      </c>
      <c r="C1230" s="1">
        <v>1040.1099999999999</v>
      </c>
      <c r="D1230" s="1">
        <v>1191.4000000000001</v>
      </c>
      <c r="E1230" s="1">
        <v>2231.5100000000002</v>
      </c>
    </row>
    <row r="1231" spans="1:5">
      <c r="A1231" s="1">
        <v>1933</v>
      </c>
      <c r="B1231" s="1">
        <v>6</v>
      </c>
      <c r="C1231" s="1">
        <v>900.02</v>
      </c>
      <c r="D1231" s="1">
        <v>981.65</v>
      </c>
      <c r="E1231" s="1">
        <v>1881.67</v>
      </c>
    </row>
    <row r="1232" spans="1:5">
      <c r="A1232" s="1">
        <v>1933</v>
      </c>
      <c r="B1232" s="1">
        <v>7</v>
      </c>
      <c r="C1232" s="1">
        <v>709.57</v>
      </c>
      <c r="D1232" s="1">
        <v>788.85</v>
      </c>
      <c r="E1232" s="1">
        <v>1498.42</v>
      </c>
    </row>
    <row r="1233" spans="1:5">
      <c r="A1233" s="1">
        <v>1933</v>
      </c>
      <c r="B1233" s="1">
        <v>8</v>
      </c>
      <c r="C1233" s="1">
        <v>655.74</v>
      </c>
      <c r="D1233" s="1">
        <v>678</v>
      </c>
      <c r="E1233" s="1">
        <v>1333.74</v>
      </c>
    </row>
    <row r="1234" spans="1:5">
      <c r="A1234" s="1">
        <v>1933</v>
      </c>
      <c r="B1234" s="1">
        <v>9</v>
      </c>
      <c r="C1234" s="1">
        <v>542.55999999999995</v>
      </c>
      <c r="D1234" s="1">
        <v>619.12</v>
      </c>
      <c r="E1234" s="1">
        <v>1161.68</v>
      </c>
    </row>
    <row r="1235" spans="1:5">
      <c r="A1235" s="1">
        <v>1933</v>
      </c>
      <c r="B1235" s="1">
        <v>10</v>
      </c>
      <c r="C1235" s="1">
        <v>487.07</v>
      </c>
      <c r="D1235" s="1">
        <v>592.82000000000005</v>
      </c>
      <c r="E1235" s="1">
        <v>1079.8900000000001</v>
      </c>
    </row>
    <row r="1236" spans="1:5">
      <c r="A1236" s="1">
        <v>1933</v>
      </c>
      <c r="B1236" s="1">
        <v>11</v>
      </c>
      <c r="C1236" s="1">
        <v>549.42999999999995</v>
      </c>
      <c r="D1236" s="1">
        <v>619.80999999999995</v>
      </c>
      <c r="E1236" s="1">
        <v>1169.24</v>
      </c>
    </row>
    <row r="1237" spans="1:5">
      <c r="A1237" s="1">
        <v>1933</v>
      </c>
      <c r="B1237" s="1">
        <v>12</v>
      </c>
      <c r="C1237" s="1">
        <v>601.70000000000005</v>
      </c>
      <c r="D1237" s="1">
        <v>616.69000000000005</v>
      </c>
      <c r="E1237" s="1">
        <v>1218.3900000000001</v>
      </c>
    </row>
    <row r="1238" spans="1:5">
      <c r="A1238" s="1">
        <v>1933</v>
      </c>
      <c r="B1238" s="1">
        <v>13</v>
      </c>
      <c r="C1238" s="1">
        <v>662.87</v>
      </c>
      <c r="D1238" s="1">
        <v>710.48</v>
      </c>
      <c r="E1238" s="1">
        <v>1373.35</v>
      </c>
    </row>
    <row r="1239" spans="1:5">
      <c r="A1239" s="1">
        <v>1933</v>
      </c>
      <c r="B1239" s="1">
        <v>14</v>
      </c>
      <c r="C1239" s="1">
        <v>542.94000000000005</v>
      </c>
      <c r="D1239" s="1">
        <v>579.21</v>
      </c>
      <c r="E1239" s="1">
        <v>1122.1500000000001</v>
      </c>
    </row>
    <row r="1240" spans="1:5">
      <c r="A1240" s="1">
        <v>1933</v>
      </c>
      <c r="B1240" s="1">
        <v>15</v>
      </c>
      <c r="C1240" s="1">
        <v>629.61</v>
      </c>
      <c r="D1240" s="1">
        <v>676.9</v>
      </c>
      <c r="E1240" s="1">
        <v>1306.51</v>
      </c>
    </row>
    <row r="1241" spans="1:5">
      <c r="A1241" s="1">
        <v>1933</v>
      </c>
      <c r="B1241" s="1">
        <v>16</v>
      </c>
      <c r="C1241" s="1">
        <v>716.54</v>
      </c>
      <c r="D1241" s="1">
        <v>813.89</v>
      </c>
      <c r="E1241" s="1">
        <v>1530.43</v>
      </c>
    </row>
    <row r="1242" spans="1:5">
      <c r="A1242" s="1">
        <v>1933</v>
      </c>
      <c r="B1242" s="1">
        <v>17</v>
      </c>
      <c r="C1242" s="1">
        <v>836.44</v>
      </c>
      <c r="D1242" s="1">
        <v>993.25</v>
      </c>
      <c r="E1242" s="1">
        <v>1829.69</v>
      </c>
    </row>
    <row r="1243" spans="1:5">
      <c r="A1243" s="1">
        <v>1933</v>
      </c>
      <c r="B1243" s="1">
        <v>18</v>
      </c>
      <c r="C1243" s="1">
        <v>997.3</v>
      </c>
      <c r="D1243" s="1">
        <v>1098.95</v>
      </c>
      <c r="E1243" s="1">
        <v>2096.25</v>
      </c>
    </row>
    <row r="1244" spans="1:5">
      <c r="A1244" s="1">
        <v>1933</v>
      </c>
      <c r="B1244" s="1">
        <v>19</v>
      </c>
      <c r="C1244" s="1">
        <v>1066.0999999999999</v>
      </c>
      <c r="D1244" s="1">
        <v>1171.03</v>
      </c>
      <c r="E1244" s="1">
        <v>2237.13</v>
      </c>
    </row>
    <row r="1245" spans="1:5">
      <c r="A1245" s="1">
        <v>1933</v>
      </c>
      <c r="B1245" s="1">
        <v>20</v>
      </c>
      <c r="C1245" s="1">
        <v>1142.55</v>
      </c>
      <c r="D1245" s="1">
        <v>1257.6300000000001</v>
      </c>
      <c r="E1245" s="1">
        <v>2400.1799999999998</v>
      </c>
    </row>
    <row r="1246" spans="1:5">
      <c r="A1246" s="1">
        <v>1933</v>
      </c>
      <c r="B1246" s="1">
        <v>21</v>
      </c>
      <c r="C1246" s="1">
        <v>1194.33</v>
      </c>
      <c r="D1246" s="1">
        <v>1274.44</v>
      </c>
      <c r="E1246" s="1">
        <v>2468.77</v>
      </c>
    </row>
    <row r="1247" spans="1:5">
      <c r="A1247" s="1">
        <v>1933</v>
      </c>
      <c r="B1247" s="1">
        <v>22</v>
      </c>
      <c r="C1247" s="1">
        <v>1188.17</v>
      </c>
      <c r="D1247" s="1">
        <v>1304.6300000000001</v>
      </c>
      <c r="E1247" s="1">
        <v>2492.8000000000002</v>
      </c>
    </row>
    <row r="1248" spans="1:5">
      <c r="A1248" s="1">
        <v>1933</v>
      </c>
      <c r="B1248" s="1">
        <v>23</v>
      </c>
      <c r="C1248" s="1">
        <v>1195.03</v>
      </c>
      <c r="D1248" s="1">
        <v>1313.2</v>
      </c>
      <c r="E1248" s="1">
        <v>2508.23</v>
      </c>
    </row>
    <row r="1249" spans="1:5">
      <c r="A1249" s="1">
        <v>1933</v>
      </c>
      <c r="B1249" s="1">
        <v>24</v>
      </c>
      <c r="C1249" s="1">
        <v>1311.92</v>
      </c>
      <c r="D1249" s="1">
        <v>1301.1199999999999</v>
      </c>
      <c r="E1249" s="1">
        <v>2613.04</v>
      </c>
    </row>
    <row r="1250" spans="1:5">
      <c r="A1250" s="1">
        <v>1933</v>
      </c>
      <c r="B1250" s="1">
        <v>25</v>
      </c>
      <c r="C1250" s="1">
        <v>1258.3599999999999</v>
      </c>
      <c r="D1250" s="1">
        <v>1296.3399999999999</v>
      </c>
      <c r="E1250" s="1">
        <v>2554.6999999999998</v>
      </c>
    </row>
    <row r="1251" spans="1:5">
      <c r="A1251" s="1">
        <v>1933</v>
      </c>
      <c r="B1251" s="1">
        <v>26</v>
      </c>
      <c r="C1251" s="1">
        <v>1262.3900000000001</v>
      </c>
      <c r="D1251" s="1">
        <v>1253.56</v>
      </c>
      <c r="E1251" s="1">
        <v>2515.9499999999998</v>
      </c>
    </row>
    <row r="1252" spans="1:5">
      <c r="A1252" s="1">
        <v>1933</v>
      </c>
      <c r="B1252" s="1">
        <v>27</v>
      </c>
      <c r="C1252" s="1">
        <v>1272.5</v>
      </c>
      <c r="D1252" s="1">
        <v>1329.69</v>
      </c>
      <c r="E1252" s="1">
        <v>2602.19</v>
      </c>
    </row>
    <row r="1253" spans="1:5">
      <c r="A1253" s="1">
        <v>1933</v>
      </c>
      <c r="B1253" s="1">
        <v>28</v>
      </c>
      <c r="C1253" s="1">
        <v>1346.72</v>
      </c>
      <c r="D1253" s="1">
        <v>1292.74</v>
      </c>
      <c r="E1253" s="1">
        <v>2639.46</v>
      </c>
    </row>
    <row r="1254" spans="1:5">
      <c r="A1254" s="1">
        <v>1933</v>
      </c>
      <c r="B1254" s="1">
        <v>29</v>
      </c>
      <c r="C1254" s="1">
        <v>1341.03</v>
      </c>
      <c r="D1254" s="1">
        <v>1297.7</v>
      </c>
      <c r="E1254" s="1">
        <v>2638.73</v>
      </c>
    </row>
    <row r="1255" spans="1:5">
      <c r="A1255" s="1">
        <v>1933</v>
      </c>
      <c r="B1255" s="1">
        <v>30</v>
      </c>
      <c r="C1255" s="1">
        <v>1273.05</v>
      </c>
      <c r="D1255" s="1">
        <v>1274.1199999999999</v>
      </c>
      <c r="E1255" s="1">
        <v>2547.17</v>
      </c>
    </row>
    <row r="1256" spans="1:5">
      <c r="A1256" s="1">
        <v>1933</v>
      </c>
      <c r="B1256" s="1">
        <v>31</v>
      </c>
      <c r="C1256" s="1">
        <v>1240.1300000000001</v>
      </c>
      <c r="D1256" s="1">
        <v>1276.1300000000001</v>
      </c>
      <c r="E1256" s="1">
        <v>2516.2600000000002</v>
      </c>
    </row>
    <row r="1257" spans="1:5">
      <c r="A1257" s="1">
        <v>1933</v>
      </c>
      <c r="B1257" s="1">
        <v>32</v>
      </c>
      <c r="C1257" s="1">
        <v>1279.9100000000001</v>
      </c>
      <c r="D1257" s="1">
        <v>1436.27</v>
      </c>
      <c r="E1257" s="1">
        <v>2716.18</v>
      </c>
    </row>
    <row r="1258" spans="1:5">
      <c r="A1258" s="1">
        <v>1933</v>
      </c>
      <c r="B1258" s="1">
        <v>33</v>
      </c>
      <c r="C1258" s="1">
        <v>1407.37</v>
      </c>
      <c r="D1258" s="1">
        <v>1393.56</v>
      </c>
      <c r="E1258" s="1">
        <v>2800.93</v>
      </c>
    </row>
    <row r="1259" spans="1:5">
      <c r="A1259" s="1">
        <v>1933</v>
      </c>
      <c r="B1259" s="1">
        <v>34</v>
      </c>
      <c r="C1259" s="1">
        <v>1282.52</v>
      </c>
      <c r="D1259" s="1">
        <v>1359.97</v>
      </c>
      <c r="E1259" s="1">
        <v>2642.49</v>
      </c>
    </row>
    <row r="1260" spans="1:5">
      <c r="A1260" s="1">
        <v>1933</v>
      </c>
      <c r="B1260" s="1">
        <v>35</v>
      </c>
      <c r="C1260" s="1">
        <v>1387.92</v>
      </c>
      <c r="D1260" s="1">
        <v>1391.05</v>
      </c>
      <c r="E1260" s="1">
        <v>2778.97</v>
      </c>
    </row>
    <row r="1261" spans="1:5">
      <c r="A1261" s="1">
        <v>1933</v>
      </c>
      <c r="B1261" s="1">
        <v>36</v>
      </c>
      <c r="C1261" s="1">
        <v>1510.91</v>
      </c>
      <c r="D1261" s="1">
        <v>1363.91</v>
      </c>
      <c r="E1261" s="1">
        <v>2874.82</v>
      </c>
    </row>
    <row r="1262" spans="1:5">
      <c r="A1262" s="1">
        <v>1933</v>
      </c>
      <c r="B1262" s="1">
        <v>37</v>
      </c>
      <c r="C1262" s="1">
        <v>1456.04</v>
      </c>
      <c r="D1262" s="1">
        <v>1441.09</v>
      </c>
      <c r="E1262" s="1">
        <v>2897.13</v>
      </c>
    </row>
    <row r="1263" spans="1:5">
      <c r="A1263" s="1">
        <v>1933</v>
      </c>
      <c r="B1263" s="1">
        <v>38</v>
      </c>
      <c r="C1263" s="1">
        <v>1610.34</v>
      </c>
      <c r="D1263" s="1">
        <v>1516.58</v>
      </c>
      <c r="E1263" s="1">
        <v>3126.92</v>
      </c>
    </row>
    <row r="1264" spans="1:5">
      <c r="A1264" s="1">
        <v>1933</v>
      </c>
      <c r="B1264" s="1">
        <v>39</v>
      </c>
      <c r="C1264" s="1">
        <v>1627.79</v>
      </c>
      <c r="D1264" s="1">
        <v>1684.39</v>
      </c>
      <c r="E1264" s="1">
        <v>3312.18</v>
      </c>
    </row>
    <row r="1265" spans="1:5">
      <c r="A1265" s="1">
        <v>1933</v>
      </c>
      <c r="B1265" s="1">
        <v>40</v>
      </c>
      <c r="C1265" s="1">
        <v>1651.84</v>
      </c>
      <c r="D1265" s="1">
        <v>1755.33</v>
      </c>
      <c r="E1265" s="1">
        <v>3407.17</v>
      </c>
    </row>
    <row r="1266" spans="1:5">
      <c r="A1266" s="1">
        <v>1933</v>
      </c>
      <c r="B1266" s="1">
        <v>41</v>
      </c>
      <c r="C1266" s="1">
        <v>1555.3</v>
      </c>
      <c r="D1266" s="1">
        <v>1687.61</v>
      </c>
      <c r="E1266" s="1">
        <v>3242.91</v>
      </c>
    </row>
    <row r="1267" spans="1:5">
      <c r="A1267" s="1">
        <v>1933</v>
      </c>
      <c r="B1267" s="1">
        <v>42</v>
      </c>
      <c r="C1267" s="1">
        <v>1925.56</v>
      </c>
      <c r="D1267" s="1">
        <v>2017.05</v>
      </c>
      <c r="E1267" s="1">
        <v>3942.61</v>
      </c>
    </row>
    <row r="1268" spans="1:5">
      <c r="A1268" s="1">
        <v>1933</v>
      </c>
      <c r="B1268" s="1">
        <v>43</v>
      </c>
      <c r="C1268" s="1">
        <v>1787.67</v>
      </c>
      <c r="D1268" s="1">
        <v>1952.64</v>
      </c>
      <c r="E1268" s="1">
        <v>3740.31</v>
      </c>
    </row>
    <row r="1269" spans="1:5">
      <c r="A1269" s="1">
        <v>1933</v>
      </c>
      <c r="B1269" s="1">
        <v>44</v>
      </c>
      <c r="C1269" s="1">
        <v>1767.61</v>
      </c>
      <c r="D1269" s="1">
        <v>2091.39</v>
      </c>
      <c r="E1269" s="1">
        <v>3859</v>
      </c>
    </row>
    <row r="1270" spans="1:5">
      <c r="A1270" s="1">
        <v>1933</v>
      </c>
      <c r="B1270" s="1">
        <v>45</v>
      </c>
      <c r="C1270" s="1">
        <v>1986.35</v>
      </c>
      <c r="D1270" s="1">
        <v>2311.1</v>
      </c>
      <c r="E1270" s="1">
        <v>4297.45</v>
      </c>
    </row>
    <row r="1271" spans="1:5">
      <c r="A1271" s="1">
        <v>1933</v>
      </c>
      <c r="B1271" s="1">
        <v>46</v>
      </c>
      <c r="C1271" s="1">
        <v>2041.71</v>
      </c>
      <c r="D1271" s="1">
        <v>2505.98</v>
      </c>
      <c r="E1271" s="1">
        <v>4547.6899999999996</v>
      </c>
    </row>
    <row r="1272" spans="1:5">
      <c r="A1272" s="1">
        <v>1933</v>
      </c>
      <c r="B1272" s="1">
        <v>47</v>
      </c>
      <c r="C1272" s="1">
        <v>2188.63</v>
      </c>
      <c r="D1272" s="1">
        <v>2692.83</v>
      </c>
      <c r="E1272" s="1">
        <v>4881.46</v>
      </c>
    </row>
    <row r="1273" spans="1:5">
      <c r="A1273" s="1">
        <v>1933</v>
      </c>
      <c r="B1273" s="1">
        <v>48</v>
      </c>
      <c r="C1273" s="1">
        <v>2449.13</v>
      </c>
      <c r="D1273" s="1">
        <v>2800.66</v>
      </c>
      <c r="E1273" s="1">
        <v>5249.79</v>
      </c>
    </row>
    <row r="1274" spans="1:5">
      <c r="A1274" s="1">
        <v>1933</v>
      </c>
      <c r="B1274" s="1">
        <v>49</v>
      </c>
      <c r="C1274" s="1">
        <v>2506.1999999999998</v>
      </c>
      <c r="D1274" s="1">
        <v>2987.46</v>
      </c>
      <c r="E1274" s="1">
        <v>5493.66</v>
      </c>
    </row>
    <row r="1275" spans="1:5">
      <c r="A1275" s="1">
        <v>1933</v>
      </c>
      <c r="B1275" s="1">
        <v>50</v>
      </c>
      <c r="C1275" s="1">
        <v>2586.0500000000002</v>
      </c>
      <c r="D1275" s="1">
        <v>3082.82</v>
      </c>
      <c r="E1275" s="1">
        <v>5668.87</v>
      </c>
    </row>
    <row r="1276" spans="1:5">
      <c r="A1276" s="1">
        <v>1933</v>
      </c>
      <c r="B1276" s="1">
        <v>51</v>
      </c>
      <c r="C1276" s="1">
        <v>2496.4699999999998</v>
      </c>
      <c r="D1276" s="1">
        <v>3032.06</v>
      </c>
      <c r="E1276" s="1">
        <v>5528.53</v>
      </c>
    </row>
    <row r="1277" spans="1:5">
      <c r="A1277" s="1">
        <v>1933</v>
      </c>
      <c r="B1277" s="1">
        <v>52</v>
      </c>
      <c r="C1277" s="1">
        <v>3134.64</v>
      </c>
      <c r="D1277" s="1">
        <v>3546.74</v>
      </c>
      <c r="E1277" s="1">
        <v>6681.38</v>
      </c>
    </row>
    <row r="1278" spans="1:5">
      <c r="A1278" s="1">
        <v>1933</v>
      </c>
      <c r="B1278" s="1">
        <v>53</v>
      </c>
      <c r="C1278" s="1">
        <v>3098.57</v>
      </c>
      <c r="D1278" s="1">
        <v>3916.91</v>
      </c>
      <c r="E1278" s="1">
        <v>7015.48</v>
      </c>
    </row>
    <row r="1279" spans="1:5">
      <c r="A1279" s="1">
        <v>1933</v>
      </c>
      <c r="B1279" s="1">
        <v>54</v>
      </c>
      <c r="C1279" s="1">
        <v>3274.26</v>
      </c>
      <c r="D1279" s="1">
        <v>3907.53</v>
      </c>
      <c r="E1279" s="1">
        <v>7181.79</v>
      </c>
    </row>
    <row r="1280" spans="1:5">
      <c r="A1280" s="1">
        <v>1933</v>
      </c>
      <c r="B1280" s="1">
        <v>55</v>
      </c>
      <c r="C1280" s="1">
        <v>3081.32</v>
      </c>
      <c r="D1280" s="1">
        <v>3915.82</v>
      </c>
      <c r="E1280" s="1">
        <v>6997.14</v>
      </c>
    </row>
    <row r="1281" spans="1:5">
      <c r="A1281" s="1">
        <v>1933</v>
      </c>
      <c r="B1281" s="1">
        <v>56</v>
      </c>
      <c r="C1281" s="1">
        <v>3523.16</v>
      </c>
      <c r="D1281" s="1">
        <v>4416.63</v>
      </c>
      <c r="E1281" s="1">
        <v>7939.79</v>
      </c>
    </row>
    <row r="1282" spans="1:5">
      <c r="A1282" s="1">
        <v>1933</v>
      </c>
      <c r="B1282" s="1">
        <v>57</v>
      </c>
      <c r="C1282" s="1">
        <v>3772.4</v>
      </c>
      <c r="D1282" s="1">
        <v>4602.1099999999997</v>
      </c>
      <c r="E1282" s="1">
        <v>8374.51</v>
      </c>
    </row>
    <row r="1283" spans="1:5">
      <c r="A1283" s="1">
        <v>1933</v>
      </c>
      <c r="B1283" s="1">
        <v>58</v>
      </c>
      <c r="C1283" s="1">
        <v>3973.04</v>
      </c>
      <c r="D1283" s="1">
        <v>4955.3100000000004</v>
      </c>
      <c r="E1283" s="1">
        <v>8928.35</v>
      </c>
    </row>
    <row r="1284" spans="1:5">
      <c r="A1284" s="1">
        <v>1933</v>
      </c>
      <c r="B1284" s="1">
        <v>59</v>
      </c>
      <c r="C1284" s="1">
        <v>4046.07</v>
      </c>
      <c r="D1284" s="1">
        <v>4995.21</v>
      </c>
      <c r="E1284" s="1">
        <v>9041.2800000000007</v>
      </c>
    </row>
    <row r="1285" spans="1:5">
      <c r="A1285" s="1">
        <v>1933</v>
      </c>
      <c r="B1285" s="1">
        <v>60</v>
      </c>
      <c r="C1285" s="1">
        <v>4184.97</v>
      </c>
      <c r="D1285" s="1">
        <v>5024.9399999999996</v>
      </c>
      <c r="E1285" s="1">
        <v>9209.91</v>
      </c>
    </row>
    <row r="1286" spans="1:5">
      <c r="A1286" s="1">
        <v>1933</v>
      </c>
      <c r="B1286" s="1">
        <v>61</v>
      </c>
      <c r="C1286" s="1">
        <v>4172.59</v>
      </c>
      <c r="D1286" s="1">
        <v>5034</v>
      </c>
      <c r="E1286" s="1">
        <v>9206.59</v>
      </c>
    </row>
    <row r="1287" spans="1:5">
      <c r="A1287" s="1">
        <v>1933</v>
      </c>
      <c r="B1287" s="1">
        <v>62</v>
      </c>
      <c r="C1287" s="1">
        <v>4571.41</v>
      </c>
      <c r="D1287" s="1">
        <v>5482.54</v>
      </c>
      <c r="E1287" s="1">
        <v>10053.950000000001</v>
      </c>
    </row>
    <row r="1288" spans="1:5">
      <c r="A1288" s="1">
        <v>1933</v>
      </c>
      <c r="B1288" s="1">
        <v>63</v>
      </c>
      <c r="C1288" s="1">
        <v>5034.41</v>
      </c>
      <c r="D1288" s="1">
        <v>5872.55</v>
      </c>
      <c r="E1288" s="1">
        <v>10906.96</v>
      </c>
    </row>
    <row r="1289" spans="1:5">
      <c r="A1289" s="1">
        <v>1933</v>
      </c>
      <c r="B1289" s="1">
        <v>64</v>
      </c>
      <c r="C1289" s="1">
        <v>5077.62</v>
      </c>
      <c r="D1289" s="1">
        <v>5912.04</v>
      </c>
      <c r="E1289" s="1">
        <v>10989.66</v>
      </c>
    </row>
    <row r="1290" spans="1:5">
      <c r="A1290" s="1">
        <v>1933</v>
      </c>
      <c r="B1290" s="1">
        <v>65</v>
      </c>
      <c r="C1290" s="1">
        <v>5348.04</v>
      </c>
      <c r="D1290" s="1">
        <v>6152.14</v>
      </c>
      <c r="E1290" s="1">
        <v>11500.18</v>
      </c>
    </row>
    <row r="1291" spans="1:5">
      <c r="A1291" s="1">
        <v>1933</v>
      </c>
      <c r="B1291" s="1">
        <v>66</v>
      </c>
      <c r="C1291" s="1">
        <v>5302.81</v>
      </c>
      <c r="D1291" s="1">
        <v>5960.34</v>
      </c>
      <c r="E1291" s="1">
        <v>11263.15</v>
      </c>
    </row>
    <row r="1292" spans="1:5">
      <c r="A1292" s="1">
        <v>1933</v>
      </c>
      <c r="B1292" s="1">
        <v>67</v>
      </c>
      <c r="C1292" s="1">
        <v>5754</v>
      </c>
      <c r="D1292" s="1">
        <v>6434.77</v>
      </c>
      <c r="E1292" s="1">
        <v>12188.77</v>
      </c>
    </row>
    <row r="1293" spans="1:5">
      <c r="A1293" s="1">
        <v>1933</v>
      </c>
      <c r="B1293" s="1">
        <v>68</v>
      </c>
      <c r="C1293" s="1">
        <v>6011.58</v>
      </c>
      <c r="D1293" s="1">
        <v>6764.46</v>
      </c>
      <c r="E1293" s="1">
        <v>12776.04</v>
      </c>
    </row>
    <row r="1294" spans="1:5">
      <c r="A1294" s="1">
        <v>1933</v>
      </c>
      <c r="B1294" s="1">
        <v>69</v>
      </c>
      <c r="C1294" s="1">
        <v>6281.55</v>
      </c>
      <c r="D1294" s="1">
        <v>6834.39</v>
      </c>
      <c r="E1294" s="1">
        <v>13115.94</v>
      </c>
    </row>
    <row r="1295" spans="1:5">
      <c r="A1295" s="1">
        <v>1933</v>
      </c>
      <c r="B1295" s="1">
        <v>70</v>
      </c>
      <c r="C1295" s="1">
        <v>6716.99</v>
      </c>
      <c r="D1295" s="1">
        <v>6861.52</v>
      </c>
      <c r="E1295" s="1">
        <v>13578.51</v>
      </c>
    </row>
    <row r="1296" spans="1:5">
      <c r="A1296" s="1">
        <v>1933</v>
      </c>
      <c r="B1296" s="1">
        <v>71</v>
      </c>
      <c r="C1296" s="1">
        <v>6463.22</v>
      </c>
      <c r="D1296" s="1">
        <v>6385.63</v>
      </c>
      <c r="E1296" s="1">
        <v>12848.85</v>
      </c>
    </row>
    <row r="1297" spans="1:5">
      <c r="A1297" s="1">
        <v>1933</v>
      </c>
      <c r="B1297" s="1">
        <v>72</v>
      </c>
      <c r="C1297" s="1">
        <v>7162.33</v>
      </c>
      <c r="D1297" s="1">
        <v>6972.69</v>
      </c>
      <c r="E1297" s="1">
        <v>14135.02</v>
      </c>
    </row>
    <row r="1298" spans="1:5">
      <c r="A1298" s="1">
        <v>1933</v>
      </c>
      <c r="B1298" s="1">
        <v>73</v>
      </c>
      <c r="C1298" s="1">
        <v>7367.3</v>
      </c>
      <c r="D1298" s="1">
        <v>7039.67</v>
      </c>
      <c r="E1298" s="1">
        <v>14406.97</v>
      </c>
    </row>
    <row r="1299" spans="1:5">
      <c r="A1299" s="1">
        <v>1933</v>
      </c>
      <c r="B1299" s="1">
        <v>74</v>
      </c>
      <c r="C1299" s="1">
        <v>7249.14</v>
      </c>
      <c r="D1299" s="1">
        <v>6760.61</v>
      </c>
      <c r="E1299" s="1">
        <v>14009.75</v>
      </c>
    </row>
    <row r="1300" spans="1:5">
      <c r="A1300" s="1">
        <v>1933</v>
      </c>
      <c r="B1300" s="1">
        <v>75</v>
      </c>
      <c r="C1300" s="1">
        <v>7100.06</v>
      </c>
      <c r="D1300" s="1">
        <v>6576.27</v>
      </c>
      <c r="E1300" s="1">
        <v>13676.33</v>
      </c>
    </row>
    <row r="1301" spans="1:5">
      <c r="A1301" s="1">
        <v>1933</v>
      </c>
      <c r="B1301" s="1">
        <v>76</v>
      </c>
      <c r="C1301" s="1">
        <v>7301.96</v>
      </c>
      <c r="D1301" s="1">
        <v>6501.78</v>
      </c>
      <c r="E1301" s="1">
        <v>13803.74</v>
      </c>
    </row>
    <row r="1302" spans="1:5">
      <c r="A1302" s="1">
        <v>1933</v>
      </c>
      <c r="B1302" s="1">
        <v>77</v>
      </c>
      <c r="C1302" s="1">
        <v>6913.01</v>
      </c>
      <c r="D1302" s="1">
        <v>6019.96</v>
      </c>
      <c r="E1302" s="1">
        <v>12932.97</v>
      </c>
    </row>
    <row r="1303" spans="1:5">
      <c r="A1303" s="1">
        <v>1933</v>
      </c>
      <c r="B1303" s="1">
        <v>78</v>
      </c>
      <c r="C1303" s="1">
        <v>6926.27</v>
      </c>
      <c r="D1303" s="1">
        <v>5703.8</v>
      </c>
      <c r="E1303" s="1">
        <v>12630.07</v>
      </c>
    </row>
    <row r="1304" spans="1:5">
      <c r="A1304" s="1">
        <v>1933</v>
      </c>
      <c r="B1304" s="1">
        <v>79</v>
      </c>
      <c r="C1304" s="1">
        <v>6278.69</v>
      </c>
      <c r="D1304" s="1">
        <v>5229.28</v>
      </c>
      <c r="E1304" s="1">
        <v>11507.97</v>
      </c>
    </row>
    <row r="1305" spans="1:5">
      <c r="A1305" s="1">
        <v>1933</v>
      </c>
      <c r="B1305" s="1">
        <v>80</v>
      </c>
      <c r="C1305" s="1">
        <v>6061.64</v>
      </c>
      <c r="D1305" s="1">
        <v>4743.91</v>
      </c>
      <c r="E1305" s="1">
        <v>10805.55</v>
      </c>
    </row>
    <row r="1306" spans="1:5">
      <c r="A1306" s="1">
        <v>1933</v>
      </c>
      <c r="B1306" s="1">
        <v>81</v>
      </c>
      <c r="C1306" s="1">
        <v>5400.49</v>
      </c>
      <c r="D1306" s="1">
        <v>4096.6000000000004</v>
      </c>
      <c r="E1306" s="1">
        <v>9497.09</v>
      </c>
    </row>
    <row r="1307" spans="1:5">
      <c r="A1307" s="1">
        <v>1933</v>
      </c>
      <c r="B1307" s="1">
        <v>82</v>
      </c>
      <c r="C1307" s="1">
        <v>5755.57</v>
      </c>
      <c r="D1307" s="1">
        <v>4033.86</v>
      </c>
      <c r="E1307" s="1">
        <v>9789.43</v>
      </c>
    </row>
    <row r="1308" spans="1:5">
      <c r="A1308" s="1">
        <v>1933</v>
      </c>
      <c r="B1308" s="1">
        <v>83</v>
      </c>
      <c r="C1308" s="1">
        <v>5146.88</v>
      </c>
      <c r="D1308" s="1">
        <v>3412.67</v>
      </c>
      <c r="E1308" s="1">
        <v>8559.5499999999993</v>
      </c>
    </row>
    <row r="1309" spans="1:5">
      <c r="A1309" s="1">
        <v>1933</v>
      </c>
      <c r="B1309" s="1">
        <v>84</v>
      </c>
      <c r="C1309" s="1">
        <v>4621.42</v>
      </c>
      <c r="D1309" s="1">
        <v>2879.04</v>
      </c>
      <c r="E1309" s="1">
        <v>7500.46</v>
      </c>
    </row>
    <row r="1310" spans="1:5">
      <c r="A1310" s="1">
        <v>1933</v>
      </c>
      <c r="B1310" s="1">
        <v>85</v>
      </c>
      <c r="C1310" s="1">
        <v>3865.09</v>
      </c>
      <c r="D1310" s="1">
        <v>2301.1</v>
      </c>
      <c r="E1310" s="1">
        <v>6166.19</v>
      </c>
    </row>
    <row r="1311" spans="1:5">
      <c r="A1311" s="1">
        <v>1933</v>
      </c>
      <c r="B1311" s="1">
        <v>86</v>
      </c>
      <c r="C1311" s="1">
        <v>3306.46</v>
      </c>
      <c r="D1311" s="1">
        <v>1955.46</v>
      </c>
      <c r="E1311" s="1">
        <v>5261.92</v>
      </c>
    </row>
    <row r="1312" spans="1:5">
      <c r="A1312" s="1">
        <v>1933</v>
      </c>
      <c r="B1312" s="1">
        <v>87</v>
      </c>
      <c r="C1312" s="1">
        <v>2932.42</v>
      </c>
      <c r="D1312" s="1">
        <v>1577.19</v>
      </c>
      <c r="E1312" s="1">
        <v>4509.6099999999997</v>
      </c>
    </row>
    <row r="1313" spans="1:5">
      <c r="A1313" s="1">
        <v>1933</v>
      </c>
      <c r="B1313" s="1">
        <v>88</v>
      </c>
      <c r="C1313" s="1">
        <v>2418.9499999999998</v>
      </c>
      <c r="D1313" s="1">
        <v>1256.3499999999999</v>
      </c>
      <c r="E1313" s="1">
        <v>3675.3</v>
      </c>
    </row>
    <row r="1314" spans="1:5">
      <c r="A1314" s="1">
        <v>1933</v>
      </c>
      <c r="B1314" s="1">
        <v>89</v>
      </c>
      <c r="C1314" s="1">
        <v>1955.07</v>
      </c>
      <c r="D1314" s="1">
        <v>967.92</v>
      </c>
      <c r="E1314" s="1">
        <v>2922.99</v>
      </c>
    </row>
    <row r="1315" spans="1:5">
      <c r="A1315" s="1">
        <v>1933</v>
      </c>
      <c r="B1315" s="1">
        <v>90</v>
      </c>
      <c r="C1315" s="1">
        <v>1503.3</v>
      </c>
      <c r="D1315" s="1">
        <v>742.66</v>
      </c>
      <c r="E1315" s="1">
        <v>2245.96</v>
      </c>
    </row>
    <row r="1316" spans="1:5">
      <c r="A1316" s="1">
        <v>1933</v>
      </c>
      <c r="B1316" s="1">
        <v>91</v>
      </c>
      <c r="C1316" s="1">
        <v>1152.68</v>
      </c>
      <c r="D1316" s="1">
        <v>532.69000000000005</v>
      </c>
      <c r="E1316" s="1">
        <v>1685.37</v>
      </c>
    </row>
    <row r="1317" spans="1:5">
      <c r="A1317" s="1">
        <v>1933</v>
      </c>
      <c r="B1317" s="1">
        <v>92</v>
      </c>
      <c r="C1317" s="1">
        <v>942.73</v>
      </c>
      <c r="D1317" s="1">
        <v>408.76</v>
      </c>
      <c r="E1317" s="1">
        <v>1351.49</v>
      </c>
    </row>
    <row r="1318" spans="1:5">
      <c r="A1318" s="1">
        <v>1933</v>
      </c>
      <c r="B1318" s="1">
        <v>93</v>
      </c>
      <c r="C1318" s="1">
        <v>717.45</v>
      </c>
      <c r="D1318" s="1">
        <v>314.87</v>
      </c>
      <c r="E1318" s="1">
        <v>1032.32</v>
      </c>
    </row>
    <row r="1319" spans="1:5">
      <c r="A1319" s="1">
        <v>1933</v>
      </c>
      <c r="B1319" s="1">
        <v>94</v>
      </c>
      <c r="C1319" s="1">
        <v>491.84</v>
      </c>
      <c r="D1319" s="1">
        <v>205.03</v>
      </c>
      <c r="E1319" s="1">
        <v>696.87</v>
      </c>
    </row>
    <row r="1320" spans="1:5">
      <c r="A1320" s="1">
        <v>1933</v>
      </c>
      <c r="B1320" s="1">
        <v>95</v>
      </c>
      <c r="C1320" s="1">
        <v>336.71</v>
      </c>
      <c r="D1320" s="1">
        <v>124</v>
      </c>
      <c r="E1320" s="1">
        <v>460.71</v>
      </c>
    </row>
    <row r="1321" spans="1:5">
      <c r="A1321" s="1">
        <v>1933</v>
      </c>
      <c r="B1321" s="1">
        <v>96</v>
      </c>
      <c r="C1321" s="1">
        <v>225.07</v>
      </c>
      <c r="D1321" s="1">
        <v>85.68</v>
      </c>
      <c r="E1321" s="1">
        <v>310.75</v>
      </c>
    </row>
    <row r="1322" spans="1:5">
      <c r="A1322" s="1">
        <v>1933</v>
      </c>
      <c r="B1322" s="1">
        <v>97</v>
      </c>
      <c r="C1322" s="1">
        <v>157.51</v>
      </c>
      <c r="D1322" s="1">
        <v>46.62</v>
      </c>
      <c r="E1322" s="1">
        <v>204.13</v>
      </c>
    </row>
    <row r="1323" spans="1:5">
      <c r="A1323" s="1">
        <v>1933</v>
      </c>
      <c r="B1323" s="1">
        <v>98</v>
      </c>
      <c r="C1323" s="1">
        <v>93.8</v>
      </c>
      <c r="D1323" s="1">
        <v>30.87</v>
      </c>
      <c r="E1323" s="1">
        <v>124.67</v>
      </c>
    </row>
    <row r="1324" spans="1:5">
      <c r="A1324" s="1">
        <v>1933</v>
      </c>
      <c r="B1324" s="1">
        <v>99</v>
      </c>
      <c r="C1324" s="1">
        <v>60.94</v>
      </c>
      <c r="D1324" s="1">
        <v>19.190000000000001</v>
      </c>
      <c r="E1324" s="1">
        <v>80.13</v>
      </c>
    </row>
    <row r="1325" spans="1:5">
      <c r="A1325" s="1">
        <v>1933</v>
      </c>
      <c r="B1325" s="1">
        <v>100</v>
      </c>
      <c r="C1325" s="1">
        <v>51.89</v>
      </c>
      <c r="D1325" s="1">
        <v>9.5500000000000007</v>
      </c>
      <c r="E1325" s="1">
        <v>61.44</v>
      </c>
    </row>
    <row r="1326" spans="1:5">
      <c r="A1326" s="1">
        <v>1933</v>
      </c>
      <c r="B1326" s="1">
        <v>101</v>
      </c>
      <c r="C1326" s="1">
        <v>25.96</v>
      </c>
      <c r="D1326" s="1">
        <v>7.07</v>
      </c>
      <c r="E1326" s="1">
        <v>33.03</v>
      </c>
    </row>
    <row r="1327" spans="1:5">
      <c r="A1327" s="1">
        <v>1933</v>
      </c>
      <c r="B1327" s="1">
        <v>102</v>
      </c>
      <c r="C1327" s="1">
        <v>12.21</v>
      </c>
      <c r="D1327" s="1">
        <v>3.74</v>
      </c>
      <c r="E1327" s="1">
        <v>15.95</v>
      </c>
    </row>
    <row r="1328" spans="1:5">
      <c r="A1328" s="1">
        <v>1933</v>
      </c>
      <c r="B1328" s="1">
        <v>103</v>
      </c>
      <c r="C1328" s="1">
        <v>10.95</v>
      </c>
      <c r="D1328" s="1">
        <v>1.28</v>
      </c>
      <c r="E1328" s="1">
        <v>12.23</v>
      </c>
    </row>
    <row r="1329" spans="1:5">
      <c r="A1329" s="1">
        <v>1933</v>
      </c>
      <c r="B1329" s="1">
        <v>104</v>
      </c>
      <c r="C1329" s="1">
        <v>4.95</v>
      </c>
      <c r="D1329" s="1">
        <v>1</v>
      </c>
      <c r="E1329" s="1">
        <v>5.95</v>
      </c>
    </row>
    <row r="1330" spans="1:5">
      <c r="A1330" s="1">
        <v>1933</v>
      </c>
      <c r="B1330" s="1">
        <v>105</v>
      </c>
      <c r="C1330" s="1">
        <v>2</v>
      </c>
      <c r="D1330" s="1">
        <v>0</v>
      </c>
      <c r="E1330" s="1">
        <v>2</v>
      </c>
    </row>
    <row r="1331" spans="1:5">
      <c r="A1331" s="1">
        <v>1933</v>
      </c>
      <c r="B1331" s="1">
        <v>106</v>
      </c>
      <c r="C1331" s="1">
        <v>1</v>
      </c>
      <c r="D1331" s="1">
        <v>0</v>
      </c>
      <c r="E1331" s="1">
        <v>1</v>
      </c>
    </row>
    <row r="1332" spans="1:5">
      <c r="A1332" s="1">
        <v>1933</v>
      </c>
      <c r="B1332" s="1">
        <v>107</v>
      </c>
      <c r="C1332" s="1">
        <v>0</v>
      </c>
      <c r="D1332" s="1">
        <v>0</v>
      </c>
      <c r="E1332" s="1">
        <v>0</v>
      </c>
    </row>
    <row r="1333" spans="1:5">
      <c r="A1333" s="1">
        <v>1933</v>
      </c>
      <c r="B1333" s="1">
        <v>108</v>
      </c>
      <c r="C1333" s="1">
        <v>1</v>
      </c>
      <c r="D1333" s="1">
        <v>0</v>
      </c>
      <c r="E1333" s="1">
        <v>1</v>
      </c>
    </row>
    <row r="1334" spans="1:5">
      <c r="A1334" s="1">
        <v>1933</v>
      </c>
      <c r="B1334" s="1">
        <v>109</v>
      </c>
      <c r="C1334" s="1">
        <v>0</v>
      </c>
      <c r="D1334" s="1">
        <v>0</v>
      </c>
      <c r="E1334" s="1">
        <v>0</v>
      </c>
    </row>
    <row r="1335" spans="1:5">
      <c r="A1335" s="1">
        <v>1933</v>
      </c>
      <c r="B1335" s="1" t="s">
        <v>121</v>
      </c>
      <c r="C1335" s="1">
        <v>0</v>
      </c>
      <c r="D1335" s="1">
        <v>0</v>
      </c>
      <c r="E1335" s="1">
        <v>0</v>
      </c>
    </row>
    <row r="1336" spans="1:5">
      <c r="A1336" s="1">
        <v>1934</v>
      </c>
      <c r="B1336" s="1">
        <v>0</v>
      </c>
      <c r="C1336" s="1">
        <v>18622</v>
      </c>
      <c r="D1336" s="1">
        <v>25063</v>
      </c>
      <c r="E1336" s="1">
        <v>43685</v>
      </c>
    </row>
    <row r="1337" spans="1:5">
      <c r="A1337" s="1">
        <v>1934</v>
      </c>
      <c r="B1337" s="1">
        <v>1</v>
      </c>
      <c r="C1337" s="1">
        <v>4120</v>
      </c>
      <c r="D1337" s="1">
        <v>4846</v>
      </c>
      <c r="E1337" s="1">
        <v>8966</v>
      </c>
    </row>
    <row r="1338" spans="1:5">
      <c r="A1338" s="1">
        <v>1934</v>
      </c>
      <c r="B1338" s="1">
        <v>2</v>
      </c>
      <c r="C1338" s="1">
        <v>1936</v>
      </c>
      <c r="D1338" s="1">
        <v>2285</v>
      </c>
      <c r="E1338" s="1">
        <v>4221</v>
      </c>
    </row>
    <row r="1339" spans="1:5">
      <c r="A1339" s="1">
        <v>1934</v>
      </c>
      <c r="B1339" s="1">
        <v>3</v>
      </c>
      <c r="C1339" s="1">
        <v>1518</v>
      </c>
      <c r="D1339" s="1">
        <v>1651</v>
      </c>
      <c r="E1339" s="1">
        <v>3169</v>
      </c>
    </row>
    <row r="1340" spans="1:5">
      <c r="A1340" s="1">
        <v>1934</v>
      </c>
      <c r="B1340" s="1">
        <v>4</v>
      </c>
      <c r="C1340" s="1">
        <v>1240</v>
      </c>
      <c r="D1340" s="1">
        <v>1297</v>
      </c>
      <c r="E1340" s="1">
        <v>2537</v>
      </c>
    </row>
    <row r="1341" spans="1:5">
      <c r="A1341" s="1">
        <v>1934</v>
      </c>
      <c r="B1341" s="1">
        <v>5</v>
      </c>
      <c r="C1341" s="1">
        <v>1245.1099999999999</v>
      </c>
      <c r="D1341" s="1">
        <v>1298.7</v>
      </c>
      <c r="E1341" s="1">
        <v>2543.81</v>
      </c>
    </row>
    <row r="1342" spans="1:5">
      <c r="A1342" s="1">
        <v>1934</v>
      </c>
      <c r="B1342" s="1">
        <v>6</v>
      </c>
      <c r="C1342" s="1">
        <v>935.47</v>
      </c>
      <c r="D1342" s="1">
        <v>1047.27</v>
      </c>
      <c r="E1342" s="1">
        <v>1982.74</v>
      </c>
    </row>
    <row r="1343" spans="1:5">
      <c r="A1343" s="1">
        <v>1934</v>
      </c>
      <c r="B1343" s="1">
        <v>7</v>
      </c>
      <c r="C1343" s="1">
        <v>792.21</v>
      </c>
      <c r="D1343" s="1">
        <v>849.83</v>
      </c>
      <c r="E1343" s="1">
        <v>1642.04</v>
      </c>
    </row>
    <row r="1344" spans="1:5">
      <c r="A1344" s="1">
        <v>1934</v>
      </c>
      <c r="B1344" s="1">
        <v>8</v>
      </c>
      <c r="C1344" s="1">
        <v>681.34</v>
      </c>
      <c r="D1344" s="1">
        <v>747.36</v>
      </c>
      <c r="E1344" s="1">
        <v>1428.7</v>
      </c>
    </row>
    <row r="1345" spans="1:5">
      <c r="A1345" s="1">
        <v>1934</v>
      </c>
      <c r="B1345" s="1">
        <v>9</v>
      </c>
      <c r="C1345" s="1">
        <v>595.88</v>
      </c>
      <c r="D1345" s="1">
        <v>610.83000000000004</v>
      </c>
      <c r="E1345" s="1">
        <v>1206.71</v>
      </c>
    </row>
    <row r="1346" spans="1:5">
      <c r="A1346" s="1">
        <v>1934</v>
      </c>
      <c r="B1346" s="1">
        <v>10</v>
      </c>
      <c r="C1346" s="1">
        <v>542.76</v>
      </c>
      <c r="D1346" s="1">
        <v>600.96</v>
      </c>
      <c r="E1346" s="1">
        <v>1143.72</v>
      </c>
    </row>
    <row r="1347" spans="1:5">
      <c r="A1347" s="1">
        <v>1934</v>
      </c>
      <c r="B1347" s="1">
        <v>11</v>
      </c>
      <c r="C1347" s="1">
        <v>520.74</v>
      </c>
      <c r="D1347" s="1">
        <v>545.34</v>
      </c>
      <c r="E1347" s="1">
        <v>1066.08</v>
      </c>
    </row>
    <row r="1348" spans="1:5">
      <c r="A1348" s="1">
        <v>1934</v>
      </c>
      <c r="B1348" s="1">
        <v>12</v>
      </c>
      <c r="C1348" s="1">
        <v>593.76</v>
      </c>
      <c r="D1348" s="1">
        <v>586.66999999999996</v>
      </c>
      <c r="E1348" s="1">
        <v>1180.43</v>
      </c>
    </row>
    <row r="1349" spans="1:5">
      <c r="A1349" s="1">
        <v>1934</v>
      </c>
      <c r="B1349" s="1">
        <v>13</v>
      </c>
      <c r="C1349" s="1">
        <v>650.82000000000005</v>
      </c>
      <c r="D1349" s="1">
        <v>654.91999999999996</v>
      </c>
      <c r="E1349" s="1">
        <v>1305.74</v>
      </c>
    </row>
    <row r="1350" spans="1:5">
      <c r="A1350" s="1">
        <v>1934</v>
      </c>
      <c r="B1350" s="1">
        <v>14</v>
      </c>
      <c r="C1350" s="1">
        <v>681.93</v>
      </c>
      <c r="D1350" s="1">
        <v>728.1</v>
      </c>
      <c r="E1350" s="1">
        <v>1410.03</v>
      </c>
    </row>
    <row r="1351" spans="1:5">
      <c r="A1351" s="1">
        <v>1934</v>
      </c>
      <c r="B1351" s="1">
        <v>15</v>
      </c>
      <c r="C1351" s="1">
        <v>603.33000000000004</v>
      </c>
      <c r="D1351" s="1">
        <v>623.35</v>
      </c>
      <c r="E1351" s="1">
        <v>1226.68</v>
      </c>
    </row>
    <row r="1352" spans="1:5">
      <c r="A1352" s="1">
        <v>1934</v>
      </c>
      <c r="B1352" s="1">
        <v>16</v>
      </c>
      <c r="C1352" s="1">
        <v>654.08000000000004</v>
      </c>
      <c r="D1352" s="1">
        <v>689.18</v>
      </c>
      <c r="E1352" s="1">
        <v>1343.26</v>
      </c>
    </row>
    <row r="1353" spans="1:5">
      <c r="A1353" s="1">
        <v>1934</v>
      </c>
      <c r="B1353" s="1">
        <v>17</v>
      </c>
      <c r="C1353" s="1">
        <v>714.41</v>
      </c>
      <c r="D1353" s="1">
        <v>776.7</v>
      </c>
      <c r="E1353" s="1">
        <v>1491.11</v>
      </c>
    </row>
    <row r="1354" spans="1:5">
      <c r="A1354" s="1">
        <v>1934</v>
      </c>
      <c r="B1354" s="1">
        <v>18</v>
      </c>
      <c r="C1354" s="1">
        <v>854.34</v>
      </c>
      <c r="D1354" s="1">
        <v>968.92</v>
      </c>
      <c r="E1354" s="1">
        <v>1823.26</v>
      </c>
    </row>
    <row r="1355" spans="1:5">
      <c r="A1355" s="1">
        <v>1934</v>
      </c>
      <c r="B1355" s="1">
        <v>19</v>
      </c>
      <c r="C1355" s="1">
        <v>1039.8499999999999</v>
      </c>
      <c r="D1355" s="1">
        <v>1135.8599999999999</v>
      </c>
      <c r="E1355" s="1">
        <v>2175.71</v>
      </c>
    </row>
    <row r="1356" spans="1:5">
      <c r="A1356" s="1">
        <v>1934</v>
      </c>
      <c r="B1356" s="1">
        <v>20</v>
      </c>
      <c r="C1356" s="1">
        <v>1063.74</v>
      </c>
      <c r="D1356" s="1">
        <v>1192.08</v>
      </c>
      <c r="E1356" s="1">
        <v>2255.8200000000002</v>
      </c>
    </row>
    <row r="1357" spans="1:5">
      <c r="A1357" s="1">
        <v>1934</v>
      </c>
      <c r="B1357" s="1">
        <v>21</v>
      </c>
      <c r="C1357" s="1">
        <v>1091.21</v>
      </c>
      <c r="D1357" s="1">
        <v>1226.97</v>
      </c>
      <c r="E1357" s="1">
        <v>2318.1799999999998</v>
      </c>
    </row>
    <row r="1358" spans="1:5">
      <c r="A1358" s="1">
        <v>1934</v>
      </c>
      <c r="B1358" s="1">
        <v>22</v>
      </c>
      <c r="C1358" s="1">
        <v>1147.04</v>
      </c>
      <c r="D1358" s="1">
        <v>1207.1400000000001</v>
      </c>
      <c r="E1358" s="1">
        <v>2354.1799999999998</v>
      </c>
    </row>
    <row r="1359" spans="1:5">
      <c r="A1359" s="1">
        <v>1934</v>
      </c>
      <c r="B1359" s="1">
        <v>23</v>
      </c>
      <c r="C1359" s="1">
        <v>1139.22</v>
      </c>
      <c r="D1359" s="1">
        <v>1209.56</v>
      </c>
      <c r="E1359" s="1">
        <v>2348.7800000000002</v>
      </c>
    </row>
    <row r="1360" spans="1:5">
      <c r="A1360" s="1">
        <v>1934</v>
      </c>
      <c r="B1360" s="1">
        <v>24</v>
      </c>
      <c r="C1360" s="1">
        <v>1125.77</v>
      </c>
      <c r="D1360" s="1">
        <v>1206.25</v>
      </c>
      <c r="E1360" s="1">
        <v>2332.02</v>
      </c>
    </row>
    <row r="1361" spans="1:5">
      <c r="A1361" s="1">
        <v>1934</v>
      </c>
      <c r="B1361" s="1">
        <v>25</v>
      </c>
      <c r="C1361" s="1">
        <v>1193.96</v>
      </c>
      <c r="D1361" s="1">
        <v>1171.1099999999999</v>
      </c>
      <c r="E1361" s="1">
        <v>2365.0700000000002</v>
      </c>
    </row>
    <row r="1362" spans="1:5">
      <c r="A1362" s="1">
        <v>1934</v>
      </c>
      <c r="B1362" s="1">
        <v>26</v>
      </c>
      <c r="C1362" s="1">
        <v>1179.92</v>
      </c>
      <c r="D1362" s="1">
        <v>1212.8</v>
      </c>
      <c r="E1362" s="1">
        <v>2392.7199999999998</v>
      </c>
    </row>
    <row r="1363" spans="1:5">
      <c r="A1363" s="1">
        <v>1934</v>
      </c>
      <c r="B1363" s="1">
        <v>27</v>
      </c>
      <c r="C1363" s="1">
        <v>1182.95</v>
      </c>
      <c r="D1363" s="1">
        <v>1170.25</v>
      </c>
      <c r="E1363" s="1">
        <v>2353.1999999999998</v>
      </c>
    </row>
    <row r="1364" spans="1:5">
      <c r="A1364" s="1">
        <v>1934</v>
      </c>
      <c r="B1364" s="1">
        <v>28</v>
      </c>
      <c r="C1364" s="1">
        <v>1222.02</v>
      </c>
      <c r="D1364" s="1">
        <v>1156.44</v>
      </c>
      <c r="E1364" s="1">
        <v>2378.46</v>
      </c>
    </row>
    <row r="1365" spans="1:5">
      <c r="A1365" s="1">
        <v>1934</v>
      </c>
      <c r="B1365" s="1">
        <v>29</v>
      </c>
      <c r="C1365" s="1">
        <v>1306.1400000000001</v>
      </c>
      <c r="D1365" s="1">
        <v>1247.3800000000001</v>
      </c>
      <c r="E1365" s="1">
        <v>2553.52</v>
      </c>
    </row>
    <row r="1366" spans="1:5">
      <c r="A1366" s="1">
        <v>1934</v>
      </c>
      <c r="B1366" s="1">
        <v>30</v>
      </c>
      <c r="C1366" s="1">
        <v>1268.3900000000001</v>
      </c>
      <c r="D1366" s="1">
        <v>1227.1300000000001</v>
      </c>
      <c r="E1366" s="1">
        <v>2495.52</v>
      </c>
    </row>
    <row r="1367" spans="1:5">
      <c r="A1367" s="1">
        <v>1934</v>
      </c>
      <c r="B1367" s="1">
        <v>31</v>
      </c>
      <c r="C1367" s="1">
        <v>1179.99</v>
      </c>
      <c r="D1367" s="1">
        <v>1178.8800000000001</v>
      </c>
      <c r="E1367" s="1">
        <v>2358.87</v>
      </c>
    </row>
    <row r="1368" spans="1:5">
      <c r="A1368" s="1">
        <v>1934</v>
      </c>
      <c r="B1368" s="1">
        <v>32</v>
      </c>
      <c r="C1368" s="1">
        <v>1205.98</v>
      </c>
      <c r="D1368" s="1">
        <v>1294.73</v>
      </c>
      <c r="E1368" s="1">
        <v>2500.71</v>
      </c>
    </row>
    <row r="1369" spans="1:5">
      <c r="A1369" s="1">
        <v>1934</v>
      </c>
      <c r="B1369" s="1">
        <v>33</v>
      </c>
      <c r="C1369" s="1">
        <v>1276.4000000000001</v>
      </c>
      <c r="D1369" s="1">
        <v>1355.64</v>
      </c>
      <c r="E1369" s="1">
        <v>2632.04</v>
      </c>
    </row>
    <row r="1370" spans="1:5">
      <c r="A1370" s="1">
        <v>1934</v>
      </c>
      <c r="B1370" s="1">
        <v>34</v>
      </c>
      <c r="C1370" s="1">
        <v>1395.24</v>
      </c>
      <c r="D1370" s="1">
        <v>1383.63</v>
      </c>
      <c r="E1370" s="1">
        <v>2778.87</v>
      </c>
    </row>
    <row r="1371" spans="1:5">
      <c r="A1371" s="1">
        <v>1934</v>
      </c>
      <c r="B1371" s="1">
        <v>35</v>
      </c>
      <c r="C1371" s="1">
        <v>1294.3</v>
      </c>
      <c r="D1371" s="1">
        <v>1254.71</v>
      </c>
      <c r="E1371" s="1">
        <v>2549.0100000000002</v>
      </c>
    </row>
    <row r="1372" spans="1:5">
      <c r="A1372" s="1">
        <v>1934</v>
      </c>
      <c r="B1372" s="1">
        <v>36</v>
      </c>
      <c r="C1372" s="1">
        <v>1280.94</v>
      </c>
      <c r="D1372" s="1">
        <v>1338.97</v>
      </c>
      <c r="E1372" s="1">
        <v>2619.91</v>
      </c>
    </row>
    <row r="1373" spans="1:5">
      <c r="A1373" s="1">
        <v>1934</v>
      </c>
      <c r="B1373" s="1">
        <v>37</v>
      </c>
      <c r="C1373" s="1">
        <v>1320.98</v>
      </c>
      <c r="D1373" s="1">
        <v>1346.41</v>
      </c>
      <c r="E1373" s="1">
        <v>2667.39</v>
      </c>
    </row>
    <row r="1374" spans="1:5">
      <c r="A1374" s="1">
        <v>1934</v>
      </c>
      <c r="B1374" s="1">
        <v>38</v>
      </c>
      <c r="C1374" s="1">
        <v>1455.45</v>
      </c>
      <c r="D1374" s="1">
        <v>1470.05</v>
      </c>
      <c r="E1374" s="1">
        <v>2925.5</v>
      </c>
    </row>
    <row r="1375" spans="1:5">
      <c r="A1375" s="1">
        <v>1934</v>
      </c>
      <c r="B1375" s="1">
        <v>39</v>
      </c>
      <c r="C1375" s="1">
        <v>1465.32</v>
      </c>
      <c r="D1375" s="1">
        <v>1461.87</v>
      </c>
      <c r="E1375" s="1">
        <v>2927.19</v>
      </c>
    </row>
    <row r="1376" spans="1:5">
      <c r="A1376" s="1">
        <v>1934</v>
      </c>
      <c r="B1376" s="1">
        <v>40</v>
      </c>
      <c r="C1376" s="1">
        <v>1457.12</v>
      </c>
      <c r="D1376" s="1">
        <v>1539.48</v>
      </c>
      <c r="E1376" s="1">
        <v>2996.6</v>
      </c>
    </row>
    <row r="1377" spans="1:5">
      <c r="A1377" s="1">
        <v>1934</v>
      </c>
      <c r="B1377" s="1">
        <v>41</v>
      </c>
      <c r="C1377" s="1">
        <v>1462.02</v>
      </c>
      <c r="D1377" s="1">
        <v>1555.22</v>
      </c>
      <c r="E1377" s="1">
        <v>3017.24</v>
      </c>
    </row>
    <row r="1378" spans="1:5">
      <c r="A1378" s="1">
        <v>1934</v>
      </c>
      <c r="B1378" s="1">
        <v>42</v>
      </c>
      <c r="C1378" s="1">
        <v>1658.56</v>
      </c>
      <c r="D1378" s="1">
        <v>1726.67</v>
      </c>
      <c r="E1378" s="1">
        <v>3385.23</v>
      </c>
    </row>
    <row r="1379" spans="1:5">
      <c r="A1379" s="1">
        <v>1934</v>
      </c>
      <c r="B1379" s="1">
        <v>43</v>
      </c>
      <c r="C1379" s="1">
        <v>1657.74</v>
      </c>
      <c r="D1379" s="1">
        <v>1801.87</v>
      </c>
      <c r="E1379" s="1">
        <v>3459.61</v>
      </c>
    </row>
    <row r="1380" spans="1:5">
      <c r="A1380" s="1">
        <v>1934</v>
      </c>
      <c r="B1380" s="1">
        <v>44</v>
      </c>
      <c r="C1380" s="1">
        <v>1673.56</v>
      </c>
      <c r="D1380" s="1">
        <v>1897.77</v>
      </c>
      <c r="E1380" s="1">
        <v>3571.33</v>
      </c>
    </row>
    <row r="1381" spans="1:5">
      <c r="A1381" s="1">
        <v>1934</v>
      </c>
      <c r="B1381" s="1">
        <v>45</v>
      </c>
      <c r="C1381" s="1">
        <v>1777.67</v>
      </c>
      <c r="D1381" s="1">
        <v>2078.4899999999998</v>
      </c>
      <c r="E1381" s="1">
        <v>3856.16</v>
      </c>
    </row>
    <row r="1382" spans="1:5">
      <c r="A1382" s="1">
        <v>1934</v>
      </c>
      <c r="B1382" s="1">
        <v>46</v>
      </c>
      <c r="C1382" s="1">
        <v>1897.78</v>
      </c>
      <c r="D1382" s="1">
        <v>2185.39</v>
      </c>
      <c r="E1382" s="1">
        <v>4083.17</v>
      </c>
    </row>
    <row r="1383" spans="1:5">
      <c r="A1383" s="1">
        <v>1934</v>
      </c>
      <c r="B1383" s="1">
        <v>47</v>
      </c>
      <c r="C1383" s="1">
        <v>2098.54</v>
      </c>
      <c r="D1383" s="1">
        <v>2395.54</v>
      </c>
      <c r="E1383" s="1">
        <v>4494.08</v>
      </c>
    </row>
    <row r="1384" spans="1:5">
      <c r="A1384" s="1">
        <v>1934</v>
      </c>
      <c r="B1384" s="1">
        <v>48</v>
      </c>
      <c r="C1384" s="1">
        <v>2179.9699999999998</v>
      </c>
      <c r="D1384" s="1">
        <v>2502.96</v>
      </c>
      <c r="E1384" s="1">
        <v>4682.93</v>
      </c>
    </row>
    <row r="1385" spans="1:5">
      <c r="A1385" s="1">
        <v>1934</v>
      </c>
      <c r="B1385" s="1">
        <v>49</v>
      </c>
      <c r="C1385" s="1">
        <v>2379.0300000000002</v>
      </c>
      <c r="D1385" s="1">
        <v>2947.64</v>
      </c>
      <c r="E1385" s="1">
        <v>5326.67</v>
      </c>
    </row>
    <row r="1386" spans="1:5">
      <c r="A1386" s="1">
        <v>1934</v>
      </c>
      <c r="B1386" s="1">
        <v>50</v>
      </c>
      <c r="C1386" s="1">
        <v>2503.0300000000002</v>
      </c>
      <c r="D1386" s="1">
        <v>2896.29</v>
      </c>
      <c r="E1386" s="1">
        <v>5399.32</v>
      </c>
    </row>
    <row r="1387" spans="1:5">
      <c r="A1387" s="1">
        <v>1934</v>
      </c>
      <c r="B1387" s="1">
        <v>51</v>
      </c>
      <c r="C1387" s="1">
        <v>2435.02</v>
      </c>
      <c r="D1387" s="1">
        <v>2956.84</v>
      </c>
      <c r="E1387" s="1">
        <v>5391.86</v>
      </c>
    </row>
    <row r="1388" spans="1:5">
      <c r="A1388" s="1">
        <v>1934</v>
      </c>
      <c r="B1388" s="1">
        <v>52</v>
      </c>
      <c r="C1388" s="1">
        <v>2790.31</v>
      </c>
      <c r="D1388" s="1">
        <v>3398.99</v>
      </c>
      <c r="E1388" s="1">
        <v>6189.3</v>
      </c>
    </row>
    <row r="1389" spans="1:5">
      <c r="A1389" s="1">
        <v>1934</v>
      </c>
      <c r="B1389" s="1">
        <v>53</v>
      </c>
      <c r="C1389" s="1">
        <v>2910.89</v>
      </c>
      <c r="D1389" s="1">
        <v>3702.75</v>
      </c>
      <c r="E1389" s="1">
        <v>6613.64</v>
      </c>
    </row>
    <row r="1390" spans="1:5">
      <c r="A1390" s="1">
        <v>1934</v>
      </c>
      <c r="B1390" s="1">
        <v>54</v>
      </c>
      <c r="C1390" s="1">
        <v>3049.75</v>
      </c>
      <c r="D1390" s="1">
        <v>3843.11</v>
      </c>
      <c r="E1390" s="1">
        <v>6892.86</v>
      </c>
    </row>
    <row r="1391" spans="1:5">
      <c r="A1391" s="1">
        <v>1934</v>
      </c>
      <c r="B1391" s="1">
        <v>55</v>
      </c>
      <c r="C1391" s="1">
        <v>2965.39</v>
      </c>
      <c r="D1391" s="1">
        <v>3602.38</v>
      </c>
      <c r="E1391" s="1">
        <v>6567.77</v>
      </c>
    </row>
    <row r="1392" spans="1:5">
      <c r="A1392" s="1">
        <v>1934</v>
      </c>
      <c r="B1392" s="1">
        <v>56</v>
      </c>
      <c r="C1392" s="1">
        <v>3335.82</v>
      </c>
      <c r="D1392" s="1">
        <v>4229.7700000000004</v>
      </c>
      <c r="E1392" s="1">
        <v>7565.59</v>
      </c>
    </row>
    <row r="1393" spans="1:5">
      <c r="A1393" s="1">
        <v>1934</v>
      </c>
      <c r="B1393" s="1">
        <v>57</v>
      </c>
      <c r="C1393" s="1">
        <v>3448.52</v>
      </c>
      <c r="D1393" s="1">
        <v>4400.58</v>
      </c>
      <c r="E1393" s="1">
        <v>7849.1</v>
      </c>
    </row>
    <row r="1394" spans="1:5">
      <c r="A1394" s="1">
        <v>1934</v>
      </c>
      <c r="B1394" s="1">
        <v>58</v>
      </c>
      <c r="C1394" s="1">
        <v>3881.5</v>
      </c>
      <c r="D1394" s="1">
        <v>4928.8100000000004</v>
      </c>
      <c r="E1394" s="1">
        <v>8810.31</v>
      </c>
    </row>
    <row r="1395" spans="1:5">
      <c r="A1395" s="1">
        <v>1934</v>
      </c>
      <c r="B1395" s="1">
        <v>59</v>
      </c>
      <c r="C1395" s="1">
        <v>4006.77</v>
      </c>
      <c r="D1395" s="1">
        <v>5046.47</v>
      </c>
      <c r="E1395" s="1">
        <v>9053.24</v>
      </c>
    </row>
    <row r="1396" spans="1:5">
      <c r="A1396" s="1">
        <v>1934</v>
      </c>
      <c r="B1396" s="1">
        <v>60</v>
      </c>
      <c r="C1396" s="1">
        <v>4053.58</v>
      </c>
      <c r="D1396" s="1">
        <v>5060.95</v>
      </c>
      <c r="E1396" s="1">
        <v>9114.5300000000007</v>
      </c>
    </row>
    <row r="1397" spans="1:5">
      <c r="A1397" s="1">
        <v>1934</v>
      </c>
      <c r="B1397" s="1">
        <v>61</v>
      </c>
      <c r="C1397" s="1">
        <v>4075.07</v>
      </c>
      <c r="D1397" s="1">
        <v>5163.8500000000004</v>
      </c>
      <c r="E1397" s="1">
        <v>9238.92</v>
      </c>
    </row>
    <row r="1398" spans="1:5">
      <c r="A1398" s="1">
        <v>1934</v>
      </c>
      <c r="B1398" s="1">
        <v>62</v>
      </c>
      <c r="C1398" s="1">
        <v>4466.47</v>
      </c>
      <c r="D1398" s="1">
        <v>5556.58</v>
      </c>
      <c r="E1398" s="1">
        <v>10023.049999999999</v>
      </c>
    </row>
    <row r="1399" spans="1:5">
      <c r="A1399" s="1">
        <v>1934</v>
      </c>
      <c r="B1399" s="1">
        <v>63</v>
      </c>
      <c r="C1399" s="1">
        <v>4899.8</v>
      </c>
      <c r="D1399" s="1">
        <v>5941.13</v>
      </c>
      <c r="E1399" s="1">
        <v>10840.93</v>
      </c>
    </row>
    <row r="1400" spans="1:5">
      <c r="A1400" s="1">
        <v>1934</v>
      </c>
      <c r="B1400" s="1">
        <v>64</v>
      </c>
      <c r="C1400" s="1">
        <v>5314.05</v>
      </c>
      <c r="D1400" s="1">
        <v>6068.5</v>
      </c>
      <c r="E1400" s="1">
        <v>11382.55</v>
      </c>
    </row>
    <row r="1401" spans="1:5">
      <c r="A1401" s="1">
        <v>1934</v>
      </c>
      <c r="B1401" s="1">
        <v>65</v>
      </c>
      <c r="C1401" s="1">
        <v>5288.04</v>
      </c>
      <c r="D1401" s="1">
        <v>6265.19</v>
      </c>
      <c r="E1401" s="1">
        <v>11553.23</v>
      </c>
    </row>
    <row r="1402" spans="1:5">
      <c r="A1402" s="1">
        <v>1934</v>
      </c>
      <c r="B1402" s="1">
        <v>66</v>
      </c>
      <c r="C1402" s="1">
        <v>5285.86</v>
      </c>
      <c r="D1402" s="1">
        <v>6014.24</v>
      </c>
      <c r="E1402" s="1">
        <v>11300.1</v>
      </c>
    </row>
    <row r="1403" spans="1:5">
      <c r="A1403" s="1">
        <v>1934</v>
      </c>
      <c r="B1403" s="1">
        <v>67</v>
      </c>
      <c r="C1403" s="1">
        <v>5607.34</v>
      </c>
      <c r="D1403" s="1">
        <v>6526.14</v>
      </c>
      <c r="E1403" s="1">
        <v>12133.48</v>
      </c>
    </row>
    <row r="1404" spans="1:5">
      <c r="A1404" s="1">
        <v>1934</v>
      </c>
      <c r="B1404" s="1">
        <v>68</v>
      </c>
      <c r="C1404" s="1">
        <v>5835.48</v>
      </c>
      <c r="D1404" s="1">
        <v>6649.9</v>
      </c>
      <c r="E1404" s="1">
        <v>12485.38</v>
      </c>
    </row>
    <row r="1405" spans="1:5">
      <c r="A1405" s="1">
        <v>1934</v>
      </c>
      <c r="B1405" s="1">
        <v>69</v>
      </c>
      <c r="C1405" s="1">
        <v>6078.26</v>
      </c>
      <c r="D1405" s="1">
        <v>6830.51</v>
      </c>
      <c r="E1405" s="1">
        <v>12908.77</v>
      </c>
    </row>
    <row r="1406" spans="1:5">
      <c r="A1406" s="1">
        <v>1934</v>
      </c>
      <c r="B1406" s="1">
        <v>70</v>
      </c>
      <c r="C1406" s="1">
        <v>6486.42</v>
      </c>
      <c r="D1406" s="1">
        <v>6821.69</v>
      </c>
      <c r="E1406" s="1">
        <v>13308.11</v>
      </c>
    </row>
    <row r="1407" spans="1:5">
      <c r="A1407" s="1">
        <v>1934</v>
      </c>
      <c r="B1407" s="1">
        <v>71</v>
      </c>
      <c r="C1407" s="1">
        <v>6441.89</v>
      </c>
      <c r="D1407" s="1">
        <v>6499.35</v>
      </c>
      <c r="E1407" s="1">
        <v>12941.24</v>
      </c>
    </row>
    <row r="1408" spans="1:5">
      <c r="A1408" s="1">
        <v>1934</v>
      </c>
      <c r="B1408" s="1">
        <v>72</v>
      </c>
      <c r="C1408" s="1">
        <v>6729.37</v>
      </c>
      <c r="D1408" s="1">
        <v>6944.19</v>
      </c>
      <c r="E1408" s="1">
        <v>13673.56</v>
      </c>
    </row>
    <row r="1409" spans="1:5">
      <c r="A1409" s="1">
        <v>1934</v>
      </c>
      <c r="B1409" s="1">
        <v>73</v>
      </c>
      <c r="C1409" s="1">
        <v>7081.89</v>
      </c>
      <c r="D1409" s="1">
        <v>6954.25</v>
      </c>
      <c r="E1409" s="1">
        <v>14036.14</v>
      </c>
    </row>
    <row r="1410" spans="1:5">
      <c r="A1410" s="1">
        <v>1934</v>
      </c>
      <c r="B1410" s="1">
        <v>74</v>
      </c>
      <c r="C1410" s="1">
        <v>7205.43</v>
      </c>
      <c r="D1410" s="1">
        <v>7014.49</v>
      </c>
      <c r="E1410" s="1">
        <v>14219.92</v>
      </c>
    </row>
    <row r="1411" spans="1:5">
      <c r="A1411" s="1">
        <v>1934</v>
      </c>
      <c r="B1411" s="1">
        <v>75</v>
      </c>
      <c r="C1411" s="1">
        <v>6980.01</v>
      </c>
      <c r="D1411" s="1">
        <v>6259.48</v>
      </c>
      <c r="E1411" s="1">
        <v>13239.49</v>
      </c>
    </row>
    <row r="1412" spans="1:5">
      <c r="A1412" s="1">
        <v>1934</v>
      </c>
      <c r="B1412" s="1">
        <v>76</v>
      </c>
      <c r="C1412" s="1">
        <v>6899.65</v>
      </c>
      <c r="D1412" s="1">
        <v>6247.39</v>
      </c>
      <c r="E1412" s="1">
        <v>13147.04</v>
      </c>
    </row>
    <row r="1413" spans="1:5">
      <c r="A1413" s="1">
        <v>1934</v>
      </c>
      <c r="B1413" s="1">
        <v>77</v>
      </c>
      <c r="C1413" s="1">
        <v>6651.33</v>
      </c>
      <c r="D1413" s="1">
        <v>6089.74</v>
      </c>
      <c r="E1413" s="1">
        <v>12741.07</v>
      </c>
    </row>
    <row r="1414" spans="1:5">
      <c r="A1414" s="1">
        <v>1934</v>
      </c>
      <c r="B1414" s="1">
        <v>78</v>
      </c>
      <c r="C1414" s="1">
        <v>6585.1</v>
      </c>
      <c r="D1414" s="1">
        <v>5623.55</v>
      </c>
      <c r="E1414" s="1">
        <v>12208.65</v>
      </c>
    </row>
    <row r="1415" spans="1:5">
      <c r="A1415" s="1">
        <v>1934</v>
      </c>
      <c r="B1415" s="1">
        <v>79</v>
      </c>
      <c r="C1415" s="1">
        <v>6075.93</v>
      </c>
      <c r="D1415" s="1">
        <v>5221.82</v>
      </c>
      <c r="E1415" s="1">
        <v>11297.75</v>
      </c>
    </row>
    <row r="1416" spans="1:5">
      <c r="A1416" s="1">
        <v>1934</v>
      </c>
      <c r="B1416" s="1">
        <v>80</v>
      </c>
      <c r="C1416" s="1">
        <v>5719.13</v>
      </c>
      <c r="D1416" s="1">
        <v>4487.62</v>
      </c>
      <c r="E1416" s="1">
        <v>10206.75</v>
      </c>
    </row>
    <row r="1417" spans="1:5">
      <c r="A1417" s="1">
        <v>1934</v>
      </c>
      <c r="B1417" s="1">
        <v>81</v>
      </c>
      <c r="C1417" s="1">
        <v>5115.99</v>
      </c>
      <c r="D1417" s="1">
        <v>3837.13</v>
      </c>
      <c r="E1417" s="1">
        <v>8953.1200000000008</v>
      </c>
    </row>
    <row r="1418" spans="1:5">
      <c r="A1418" s="1">
        <v>1934</v>
      </c>
      <c r="B1418" s="1">
        <v>82</v>
      </c>
      <c r="C1418" s="1">
        <v>5021.83</v>
      </c>
      <c r="D1418" s="1">
        <v>3562.42</v>
      </c>
      <c r="E1418" s="1">
        <v>8584.25</v>
      </c>
    </row>
    <row r="1419" spans="1:5">
      <c r="A1419" s="1">
        <v>1934</v>
      </c>
      <c r="B1419" s="1">
        <v>83</v>
      </c>
      <c r="C1419" s="1">
        <v>4665.6499999999996</v>
      </c>
      <c r="D1419" s="1">
        <v>3311.5</v>
      </c>
      <c r="E1419" s="1">
        <v>7977.15</v>
      </c>
    </row>
    <row r="1420" spans="1:5">
      <c r="A1420" s="1">
        <v>1934</v>
      </c>
      <c r="B1420" s="1">
        <v>84</v>
      </c>
      <c r="C1420" s="1">
        <v>4269.42</v>
      </c>
      <c r="D1420" s="1">
        <v>2861.35</v>
      </c>
      <c r="E1420" s="1">
        <v>7130.77</v>
      </c>
    </row>
    <row r="1421" spans="1:5">
      <c r="A1421" s="1">
        <v>1934</v>
      </c>
      <c r="B1421" s="1">
        <v>85</v>
      </c>
      <c r="C1421" s="1">
        <v>3585.06</v>
      </c>
      <c r="D1421" s="1">
        <v>2273.16</v>
      </c>
      <c r="E1421" s="1">
        <v>5858.22</v>
      </c>
    </row>
    <row r="1422" spans="1:5">
      <c r="A1422" s="1">
        <v>1934</v>
      </c>
      <c r="B1422" s="1">
        <v>86</v>
      </c>
      <c r="C1422" s="1">
        <v>3015.07</v>
      </c>
      <c r="D1422" s="1">
        <v>1793.7</v>
      </c>
      <c r="E1422" s="1">
        <v>4808.7700000000004</v>
      </c>
    </row>
    <row r="1423" spans="1:5">
      <c r="A1423" s="1">
        <v>1934</v>
      </c>
      <c r="B1423" s="1">
        <v>87</v>
      </c>
      <c r="C1423" s="1">
        <v>2654.34</v>
      </c>
      <c r="D1423" s="1">
        <v>1507.12</v>
      </c>
      <c r="E1423" s="1">
        <v>4161.46</v>
      </c>
    </row>
    <row r="1424" spans="1:5">
      <c r="A1424" s="1">
        <v>1934</v>
      </c>
      <c r="B1424" s="1">
        <v>88</v>
      </c>
      <c r="C1424" s="1">
        <v>2170.87</v>
      </c>
      <c r="D1424" s="1">
        <v>1174.4100000000001</v>
      </c>
      <c r="E1424" s="1">
        <v>3345.28</v>
      </c>
    </row>
    <row r="1425" spans="1:5">
      <c r="A1425" s="1">
        <v>1934</v>
      </c>
      <c r="B1425" s="1">
        <v>89</v>
      </c>
      <c r="C1425" s="1">
        <v>1851.65</v>
      </c>
      <c r="D1425" s="1">
        <v>930.61</v>
      </c>
      <c r="E1425" s="1">
        <v>2782.26</v>
      </c>
    </row>
    <row r="1426" spans="1:5">
      <c r="A1426" s="1">
        <v>1934</v>
      </c>
      <c r="B1426" s="1">
        <v>90</v>
      </c>
      <c r="C1426" s="1">
        <v>1460.37</v>
      </c>
      <c r="D1426" s="1">
        <v>662.68</v>
      </c>
      <c r="E1426" s="1">
        <v>2123.0500000000002</v>
      </c>
    </row>
    <row r="1427" spans="1:5">
      <c r="A1427" s="1">
        <v>1934</v>
      </c>
      <c r="B1427" s="1">
        <v>91</v>
      </c>
      <c r="C1427" s="1">
        <v>1010.69</v>
      </c>
      <c r="D1427" s="1">
        <v>480.71</v>
      </c>
      <c r="E1427" s="1">
        <v>1491.4</v>
      </c>
    </row>
    <row r="1428" spans="1:5">
      <c r="A1428" s="1">
        <v>1934</v>
      </c>
      <c r="B1428" s="1">
        <v>92</v>
      </c>
      <c r="C1428" s="1">
        <v>819.32</v>
      </c>
      <c r="D1428" s="1">
        <v>338.66</v>
      </c>
      <c r="E1428" s="1">
        <v>1157.98</v>
      </c>
    </row>
    <row r="1429" spans="1:5">
      <c r="A1429" s="1">
        <v>1934</v>
      </c>
      <c r="B1429" s="1">
        <v>93</v>
      </c>
      <c r="C1429" s="1">
        <v>675.21</v>
      </c>
      <c r="D1429" s="1">
        <v>293.55</v>
      </c>
      <c r="E1429" s="1">
        <v>968.76</v>
      </c>
    </row>
    <row r="1430" spans="1:5">
      <c r="A1430" s="1">
        <v>1934</v>
      </c>
      <c r="B1430" s="1">
        <v>94</v>
      </c>
      <c r="C1430" s="1">
        <v>459.41</v>
      </c>
      <c r="D1430" s="1">
        <v>183.37</v>
      </c>
      <c r="E1430" s="1">
        <v>642.78</v>
      </c>
    </row>
    <row r="1431" spans="1:5">
      <c r="A1431" s="1">
        <v>1934</v>
      </c>
      <c r="B1431" s="1">
        <v>95</v>
      </c>
      <c r="C1431" s="1">
        <v>337.83</v>
      </c>
      <c r="D1431" s="1">
        <v>111.85</v>
      </c>
      <c r="E1431" s="1">
        <v>449.68</v>
      </c>
    </row>
    <row r="1432" spans="1:5">
      <c r="A1432" s="1">
        <v>1934</v>
      </c>
      <c r="B1432" s="1">
        <v>96</v>
      </c>
      <c r="C1432" s="1">
        <v>223.41</v>
      </c>
      <c r="D1432" s="1">
        <v>75.31</v>
      </c>
      <c r="E1432" s="1">
        <v>298.72000000000003</v>
      </c>
    </row>
    <row r="1433" spans="1:5">
      <c r="A1433" s="1">
        <v>1934</v>
      </c>
      <c r="B1433" s="1">
        <v>97</v>
      </c>
      <c r="C1433" s="1">
        <v>141.97999999999999</v>
      </c>
      <c r="D1433" s="1">
        <v>35.21</v>
      </c>
      <c r="E1433" s="1">
        <v>177.19</v>
      </c>
    </row>
    <row r="1434" spans="1:5">
      <c r="A1434" s="1">
        <v>1934</v>
      </c>
      <c r="B1434" s="1">
        <v>98</v>
      </c>
      <c r="C1434" s="1">
        <v>101.6</v>
      </c>
      <c r="D1434" s="1">
        <v>24.4</v>
      </c>
      <c r="E1434" s="1">
        <v>126</v>
      </c>
    </row>
    <row r="1435" spans="1:5">
      <c r="A1435" s="1">
        <v>1934</v>
      </c>
      <c r="B1435" s="1">
        <v>99</v>
      </c>
      <c r="C1435" s="1">
        <v>63.07</v>
      </c>
      <c r="D1435" s="1">
        <v>11.9</v>
      </c>
      <c r="E1435" s="1">
        <v>74.97</v>
      </c>
    </row>
    <row r="1436" spans="1:5">
      <c r="A1436" s="1">
        <v>1934</v>
      </c>
      <c r="B1436" s="1">
        <v>100</v>
      </c>
      <c r="C1436" s="1">
        <v>41.66</v>
      </c>
      <c r="D1436" s="1">
        <v>4.74</v>
      </c>
      <c r="E1436" s="1">
        <v>46.4</v>
      </c>
    </row>
    <row r="1437" spans="1:5">
      <c r="A1437" s="1">
        <v>1934</v>
      </c>
      <c r="B1437" s="1">
        <v>101</v>
      </c>
      <c r="C1437" s="1">
        <v>20.9</v>
      </c>
      <c r="D1437" s="1">
        <v>1.23</v>
      </c>
      <c r="E1437" s="1">
        <v>22.13</v>
      </c>
    </row>
    <row r="1438" spans="1:5">
      <c r="A1438" s="1">
        <v>1934</v>
      </c>
      <c r="B1438" s="1">
        <v>102</v>
      </c>
      <c r="C1438" s="1">
        <v>12.01</v>
      </c>
      <c r="D1438" s="1">
        <v>2.35</v>
      </c>
      <c r="E1438" s="1">
        <v>14.36</v>
      </c>
    </row>
    <row r="1439" spans="1:5">
      <c r="A1439" s="1">
        <v>1934</v>
      </c>
      <c r="B1439" s="1">
        <v>103</v>
      </c>
      <c r="C1439" s="1">
        <v>5.9</v>
      </c>
      <c r="D1439" s="1">
        <v>0</v>
      </c>
      <c r="E1439" s="1">
        <v>5.9</v>
      </c>
    </row>
    <row r="1440" spans="1:5">
      <c r="A1440" s="1">
        <v>1934</v>
      </c>
      <c r="B1440" s="1">
        <v>104</v>
      </c>
      <c r="C1440" s="1">
        <v>3.65</v>
      </c>
      <c r="D1440" s="1">
        <v>2</v>
      </c>
      <c r="E1440" s="1">
        <v>5.65</v>
      </c>
    </row>
    <row r="1441" spans="1:5">
      <c r="A1441" s="1">
        <v>1934</v>
      </c>
      <c r="B1441" s="1">
        <v>105</v>
      </c>
      <c r="C1441" s="1">
        <v>4</v>
      </c>
      <c r="D1441" s="1">
        <v>0</v>
      </c>
      <c r="E1441" s="1">
        <v>4</v>
      </c>
    </row>
    <row r="1442" spans="1:5">
      <c r="A1442" s="1">
        <v>1934</v>
      </c>
      <c r="B1442" s="1">
        <v>106</v>
      </c>
      <c r="C1442" s="1">
        <v>0</v>
      </c>
      <c r="D1442" s="1">
        <v>0</v>
      </c>
      <c r="E1442" s="1">
        <v>0</v>
      </c>
    </row>
    <row r="1443" spans="1:5">
      <c r="A1443" s="1">
        <v>1934</v>
      </c>
      <c r="B1443" s="1">
        <v>107</v>
      </c>
      <c r="C1443" s="1">
        <v>0</v>
      </c>
      <c r="D1443" s="1">
        <v>0</v>
      </c>
      <c r="E1443" s="1">
        <v>0</v>
      </c>
    </row>
    <row r="1444" spans="1:5">
      <c r="A1444" s="1">
        <v>1934</v>
      </c>
      <c r="B1444" s="1">
        <v>108</v>
      </c>
      <c r="C1444" s="1">
        <v>0</v>
      </c>
      <c r="D1444" s="1">
        <v>0</v>
      </c>
      <c r="E1444" s="1">
        <v>0</v>
      </c>
    </row>
    <row r="1445" spans="1:5">
      <c r="A1445" s="1">
        <v>1934</v>
      </c>
      <c r="B1445" s="1">
        <v>109</v>
      </c>
      <c r="C1445" s="1">
        <v>0</v>
      </c>
      <c r="D1445" s="1">
        <v>0</v>
      </c>
      <c r="E1445" s="1">
        <v>0</v>
      </c>
    </row>
    <row r="1446" spans="1:5">
      <c r="A1446" s="1">
        <v>1934</v>
      </c>
      <c r="B1446" s="1" t="s">
        <v>121</v>
      </c>
      <c r="C1446" s="1">
        <v>0</v>
      </c>
      <c r="D1446" s="1">
        <v>0</v>
      </c>
      <c r="E1446" s="1">
        <v>0</v>
      </c>
    </row>
    <row r="1447" spans="1:5">
      <c r="A1447" s="1">
        <v>1935</v>
      </c>
      <c r="B1447" s="1">
        <v>0</v>
      </c>
      <c r="C1447" s="1">
        <v>18192</v>
      </c>
      <c r="D1447" s="1">
        <v>24790.240000000002</v>
      </c>
      <c r="E1447" s="1">
        <v>42982.239999999998</v>
      </c>
    </row>
    <row r="1448" spans="1:5">
      <c r="A1448" s="1">
        <v>1935</v>
      </c>
      <c r="B1448" s="1">
        <v>1</v>
      </c>
      <c r="C1448" s="1">
        <v>3239</v>
      </c>
      <c r="D1448" s="1">
        <v>3690.03</v>
      </c>
      <c r="E1448" s="1">
        <v>6929.03</v>
      </c>
    </row>
    <row r="1449" spans="1:5">
      <c r="A1449" s="1">
        <v>1935</v>
      </c>
      <c r="B1449" s="1">
        <v>2</v>
      </c>
      <c r="C1449" s="1">
        <v>1553</v>
      </c>
      <c r="D1449" s="1">
        <v>1694.01</v>
      </c>
      <c r="E1449" s="1">
        <v>3247.01</v>
      </c>
    </row>
    <row r="1450" spans="1:5">
      <c r="A1450" s="1">
        <v>1935</v>
      </c>
      <c r="B1450" s="1">
        <v>3</v>
      </c>
      <c r="C1450" s="1">
        <v>1132</v>
      </c>
      <c r="D1450" s="1">
        <v>1270.01</v>
      </c>
      <c r="E1450" s="1">
        <v>2402.0100000000002</v>
      </c>
    </row>
    <row r="1451" spans="1:5">
      <c r="A1451" s="1">
        <v>1935</v>
      </c>
      <c r="B1451" s="1">
        <v>4</v>
      </c>
      <c r="C1451" s="1">
        <v>1011</v>
      </c>
      <c r="D1451" s="1">
        <v>1148.01</v>
      </c>
      <c r="E1451" s="1">
        <v>2159.0100000000002</v>
      </c>
    </row>
    <row r="1452" spans="1:5">
      <c r="A1452" s="1">
        <v>1935</v>
      </c>
      <c r="B1452" s="1">
        <v>5</v>
      </c>
      <c r="C1452" s="1">
        <v>913.33</v>
      </c>
      <c r="D1452" s="1">
        <v>1126.83</v>
      </c>
      <c r="E1452" s="1">
        <v>2040.16</v>
      </c>
    </row>
    <row r="1453" spans="1:5">
      <c r="A1453" s="1">
        <v>1935</v>
      </c>
      <c r="B1453" s="1">
        <v>6</v>
      </c>
      <c r="C1453" s="1">
        <v>811.49</v>
      </c>
      <c r="D1453" s="1">
        <v>883.14</v>
      </c>
      <c r="E1453" s="1">
        <v>1694.63</v>
      </c>
    </row>
    <row r="1454" spans="1:5">
      <c r="A1454" s="1">
        <v>1935</v>
      </c>
      <c r="B1454" s="1">
        <v>7</v>
      </c>
      <c r="C1454" s="1">
        <v>646.12</v>
      </c>
      <c r="D1454" s="1">
        <v>709.33</v>
      </c>
      <c r="E1454" s="1">
        <v>1355.45</v>
      </c>
    </row>
    <row r="1455" spans="1:5">
      <c r="A1455" s="1">
        <v>1935</v>
      </c>
      <c r="B1455" s="1">
        <v>8</v>
      </c>
      <c r="C1455" s="1">
        <v>543.22</v>
      </c>
      <c r="D1455" s="1">
        <v>558.4</v>
      </c>
      <c r="E1455" s="1">
        <v>1101.6199999999999</v>
      </c>
    </row>
    <row r="1456" spans="1:5">
      <c r="A1456" s="1">
        <v>1935</v>
      </c>
      <c r="B1456" s="1">
        <v>9</v>
      </c>
      <c r="C1456" s="1">
        <v>527.79999999999995</v>
      </c>
      <c r="D1456" s="1">
        <v>614.32000000000005</v>
      </c>
      <c r="E1456" s="1">
        <v>1142.1199999999999</v>
      </c>
    </row>
    <row r="1457" spans="1:5">
      <c r="A1457" s="1">
        <v>1935</v>
      </c>
      <c r="B1457" s="1">
        <v>10</v>
      </c>
      <c r="C1457" s="1">
        <v>468.97</v>
      </c>
      <c r="D1457" s="1">
        <v>527.97</v>
      </c>
      <c r="E1457" s="1">
        <v>996.94</v>
      </c>
    </row>
    <row r="1458" spans="1:5">
      <c r="A1458" s="1">
        <v>1935</v>
      </c>
      <c r="B1458" s="1">
        <v>11</v>
      </c>
      <c r="C1458" s="1">
        <v>502.25</v>
      </c>
      <c r="D1458" s="1">
        <v>490.54</v>
      </c>
      <c r="E1458" s="1">
        <v>992.79</v>
      </c>
    </row>
    <row r="1459" spans="1:5">
      <c r="A1459" s="1">
        <v>1935</v>
      </c>
      <c r="B1459" s="1">
        <v>12</v>
      </c>
      <c r="C1459" s="1">
        <v>499.77</v>
      </c>
      <c r="D1459" s="1">
        <v>512.86</v>
      </c>
      <c r="E1459" s="1">
        <v>1012.63</v>
      </c>
    </row>
    <row r="1460" spans="1:5">
      <c r="A1460" s="1">
        <v>1935</v>
      </c>
      <c r="B1460" s="1">
        <v>13</v>
      </c>
      <c r="C1460" s="1">
        <v>544.52</v>
      </c>
      <c r="D1460" s="1">
        <v>589.92999999999995</v>
      </c>
      <c r="E1460" s="1">
        <v>1134.45</v>
      </c>
    </row>
    <row r="1461" spans="1:5">
      <c r="A1461" s="1">
        <v>1935</v>
      </c>
      <c r="B1461" s="1">
        <v>14</v>
      </c>
      <c r="C1461" s="1">
        <v>628.5</v>
      </c>
      <c r="D1461" s="1">
        <v>713.74</v>
      </c>
      <c r="E1461" s="1">
        <v>1342.24</v>
      </c>
    </row>
    <row r="1462" spans="1:5">
      <c r="A1462" s="1">
        <v>1935</v>
      </c>
      <c r="B1462" s="1">
        <v>15</v>
      </c>
      <c r="C1462" s="1">
        <v>784.8</v>
      </c>
      <c r="D1462" s="1">
        <v>784.51</v>
      </c>
      <c r="E1462" s="1">
        <v>1569.31</v>
      </c>
    </row>
    <row r="1463" spans="1:5">
      <c r="A1463" s="1">
        <v>1935</v>
      </c>
      <c r="B1463" s="1">
        <v>16</v>
      </c>
      <c r="C1463" s="1">
        <v>601.71</v>
      </c>
      <c r="D1463" s="1">
        <v>635.04999999999995</v>
      </c>
      <c r="E1463" s="1">
        <v>1236.76</v>
      </c>
    </row>
    <row r="1464" spans="1:5">
      <c r="A1464" s="1">
        <v>1935</v>
      </c>
      <c r="B1464" s="1">
        <v>17</v>
      </c>
      <c r="C1464" s="1">
        <v>632.30999999999995</v>
      </c>
      <c r="D1464" s="1">
        <v>733.61</v>
      </c>
      <c r="E1464" s="1">
        <v>1365.92</v>
      </c>
    </row>
    <row r="1465" spans="1:5">
      <c r="A1465" s="1">
        <v>1935</v>
      </c>
      <c r="B1465" s="1">
        <v>18</v>
      </c>
      <c r="C1465" s="1">
        <v>768.6</v>
      </c>
      <c r="D1465" s="1">
        <v>826.16</v>
      </c>
      <c r="E1465" s="1">
        <v>1594.76</v>
      </c>
    </row>
    <row r="1466" spans="1:5">
      <c r="A1466" s="1">
        <v>1935</v>
      </c>
      <c r="B1466" s="1">
        <v>19</v>
      </c>
      <c r="C1466" s="1">
        <v>886.57</v>
      </c>
      <c r="D1466" s="1">
        <v>971.72</v>
      </c>
      <c r="E1466" s="1">
        <v>1858.29</v>
      </c>
    </row>
    <row r="1467" spans="1:5">
      <c r="A1467" s="1">
        <v>1935</v>
      </c>
      <c r="B1467" s="1">
        <v>20</v>
      </c>
      <c r="C1467" s="1">
        <v>970.4</v>
      </c>
      <c r="D1467" s="1">
        <v>1088.31</v>
      </c>
      <c r="E1467" s="1">
        <v>2058.71</v>
      </c>
    </row>
    <row r="1468" spans="1:5">
      <c r="A1468" s="1">
        <v>1935</v>
      </c>
      <c r="B1468" s="1">
        <v>21</v>
      </c>
      <c r="C1468" s="1">
        <v>1072.83</v>
      </c>
      <c r="D1468" s="1">
        <v>1186.05</v>
      </c>
      <c r="E1468" s="1">
        <v>2258.88</v>
      </c>
    </row>
    <row r="1469" spans="1:5">
      <c r="A1469" s="1">
        <v>1935</v>
      </c>
      <c r="B1469" s="1">
        <v>22</v>
      </c>
      <c r="C1469" s="1">
        <v>1103.02</v>
      </c>
      <c r="D1469" s="1">
        <v>1148</v>
      </c>
      <c r="E1469" s="1">
        <v>2251.02</v>
      </c>
    </row>
    <row r="1470" spans="1:5">
      <c r="A1470" s="1">
        <v>1935</v>
      </c>
      <c r="B1470" s="1">
        <v>23</v>
      </c>
      <c r="C1470" s="1">
        <v>1104.99</v>
      </c>
      <c r="D1470" s="1">
        <v>1133.1600000000001</v>
      </c>
      <c r="E1470" s="1">
        <v>2238.15</v>
      </c>
    </row>
    <row r="1471" spans="1:5">
      <c r="A1471" s="1">
        <v>1935</v>
      </c>
      <c r="B1471" s="1">
        <v>24</v>
      </c>
      <c r="C1471" s="1">
        <v>1141.76</v>
      </c>
      <c r="D1471" s="1">
        <v>1152.51</v>
      </c>
      <c r="E1471" s="1">
        <v>2294.27</v>
      </c>
    </row>
    <row r="1472" spans="1:5">
      <c r="A1472" s="1">
        <v>1935</v>
      </c>
      <c r="B1472" s="1">
        <v>25</v>
      </c>
      <c r="C1472" s="1">
        <v>1132.8399999999999</v>
      </c>
      <c r="D1472" s="1">
        <v>1202</v>
      </c>
      <c r="E1472" s="1">
        <v>2334.84</v>
      </c>
    </row>
    <row r="1473" spans="1:5">
      <c r="A1473" s="1">
        <v>1935</v>
      </c>
      <c r="B1473" s="1">
        <v>26</v>
      </c>
      <c r="C1473" s="1">
        <v>1172.54</v>
      </c>
      <c r="D1473" s="1">
        <v>1171.48</v>
      </c>
      <c r="E1473" s="1">
        <v>2344.02</v>
      </c>
    </row>
    <row r="1474" spans="1:5">
      <c r="A1474" s="1">
        <v>1935</v>
      </c>
      <c r="B1474" s="1">
        <v>27</v>
      </c>
      <c r="C1474" s="1">
        <v>1171.42</v>
      </c>
      <c r="D1474" s="1">
        <v>1241.8800000000001</v>
      </c>
      <c r="E1474" s="1">
        <v>2413.3000000000002</v>
      </c>
    </row>
    <row r="1475" spans="1:5">
      <c r="A1475" s="1">
        <v>1935</v>
      </c>
      <c r="B1475" s="1">
        <v>28</v>
      </c>
      <c r="C1475" s="1">
        <v>1169.48</v>
      </c>
      <c r="D1475" s="1">
        <v>1117.2</v>
      </c>
      <c r="E1475" s="1">
        <v>2286.6799999999998</v>
      </c>
    </row>
    <row r="1476" spans="1:5">
      <c r="A1476" s="1">
        <v>1935</v>
      </c>
      <c r="B1476" s="1">
        <v>29</v>
      </c>
      <c r="C1476" s="1">
        <v>1180.71</v>
      </c>
      <c r="D1476" s="1">
        <v>1209.48</v>
      </c>
      <c r="E1476" s="1">
        <v>2390.19</v>
      </c>
    </row>
    <row r="1477" spans="1:5">
      <c r="A1477" s="1">
        <v>1935</v>
      </c>
      <c r="B1477" s="1">
        <v>30</v>
      </c>
      <c r="C1477" s="1">
        <v>1234.3900000000001</v>
      </c>
      <c r="D1477" s="1">
        <v>1171.43</v>
      </c>
      <c r="E1477" s="1">
        <v>2405.8200000000002</v>
      </c>
    </row>
    <row r="1478" spans="1:5">
      <c r="A1478" s="1">
        <v>1935</v>
      </c>
      <c r="B1478" s="1">
        <v>31</v>
      </c>
      <c r="C1478" s="1">
        <v>1172.6400000000001</v>
      </c>
      <c r="D1478" s="1">
        <v>1141.18</v>
      </c>
      <c r="E1478" s="1">
        <v>2313.8200000000002</v>
      </c>
    </row>
    <row r="1479" spans="1:5">
      <c r="A1479" s="1">
        <v>1935</v>
      </c>
      <c r="B1479" s="1">
        <v>32</v>
      </c>
      <c r="C1479" s="1">
        <v>1224.75</v>
      </c>
      <c r="D1479" s="1">
        <v>1202.46</v>
      </c>
      <c r="E1479" s="1">
        <v>2427.21</v>
      </c>
    </row>
    <row r="1480" spans="1:5">
      <c r="A1480" s="1">
        <v>1935</v>
      </c>
      <c r="B1480" s="1">
        <v>33</v>
      </c>
      <c r="C1480" s="1">
        <v>1193.71</v>
      </c>
      <c r="D1480" s="1">
        <v>1256.3</v>
      </c>
      <c r="E1480" s="1">
        <v>2450.0100000000002</v>
      </c>
    </row>
    <row r="1481" spans="1:5">
      <c r="A1481" s="1">
        <v>1935</v>
      </c>
      <c r="B1481" s="1">
        <v>34</v>
      </c>
      <c r="C1481" s="1">
        <v>1244.52</v>
      </c>
      <c r="D1481" s="1">
        <v>1398.67</v>
      </c>
      <c r="E1481" s="1">
        <v>2643.19</v>
      </c>
    </row>
    <row r="1482" spans="1:5">
      <c r="A1482" s="1">
        <v>1935</v>
      </c>
      <c r="B1482" s="1">
        <v>35</v>
      </c>
      <c r="C1482" s="1">
        <v>1310.69</v>
      </c>
      <c r="D1482" s="1">
        <v>1390.36</v>
      </c>
      <c r="E1482" s="1">
        <v>2701.05</v>
      </c>
    </row>
    <row r="1483" spans="1:5">
      <c r="A1483" s="1">
        <v>1935</v>
      </c>
      <c r="B1483" s="1">
        <v>36</v>
      </c>
      <c r="C1483" s="1">
        <v>1228.3499999999999</v>
      </c>
      <c r="D1483" s="1">
        <v>1309.3800000000001</v>
      </c>
      <c r="E1483" s="1">
        <v>2537.73</v>
      </c>
    </row>
    <row r="1484" spans="1:5">
      <c r="A1484" s="1">
        <v>1935</v>
      </c>
      <c r="B1484" s="1">
        <v>37</v>
      </c>
      <c r="C1484" s="1">
        <v>1286</v>
      </c>
      <c r="D1484" s="1">
        <v>1372.51</v>
      </c>
      <c r="E1484" s="1">
        <v>2658.51</v>
      </c>
    </row>
    <row r="1485" spans="1:5">
      <c r="A1485" s="1">
        <v>1935</v>
      </c>
      <c r="B1485" s="1">
        <v>38</v>
      </c>
      <c r="C1485" s="1">
        <v>1461.64</v>
      </c>
      <c r="D1485" s="1">
        <v>1430.73</v>
      </c>
      <c r="E1485" s="1">
        <v>2892.37</v>
      </c>
    </row>
    <row r="1486" spans="1:5">
      <c r="A1486" s="1">
        <v>1935</v>
      </c>
      <c r="B1486" s="1">
        <v>39</v>
      </c>
      <c r="C1486" s="1">
        <v>1449.29</v>
      </c>
      <c r="D1486" s="1">
        <v>1483.06</v>
      </c>
      <c r="E1486" s="1">
        <v>2932.35</v>
      </c>
    </row>
    <row r="1487" spans="1:5">
      <c r="A1487" s="1">
        <v>1935</v>
      </c>
      <c r="B1487" s="1">
        <v>40</v>
      </c>
      <c r="C1487" s="1">
        <v>1478.09</v>
      </c>
      <c r="D1487" s="1">
        <v>1463.17</v>
      </c>
      <c r="E1487" s="1">
        <v>2941.26</v>
      </c>
    </row>
    <row r="1488" spans="1:5">
      <c r="A1488" s="1">
        <v>1935</v>
      </c>
      <c r="B1488" s="1">
        <v>41</v>
      </c>
      <c r="C1488" s="1">
        <v>1426.69</v>
      </c>
      <c r="D1488" s="1">
        <v>1519.74</v>
      </c>
      <c r="E1488" s="1">
        <v>2946.43</v>
      </c>
    </row>
    <row r="1489" spans="1:5">
      <c r="A1489" s="1">
        <v>1935</v>
      </c>
      <c r="B1489" s="1">
        <v>42</v>
      </c>
      <c r="C1489" s="1">
        <v>1724.24</v>
      </c>
      <c r="D1489" s="1">
        <v>1748.47</v>
      </c>
      <c r="E1489" s="1">
        <v>3472.71</v>
      </c>
    </row>
    <row r="1490" spans="1:5">
      <c r="A1490" s="1">
        <v>1935</v>
      </c>
      <c r="B1490" s="1">
        <v>43</v>
      </c>
      <c r="C1490" s="1">
        <v>1563.76</v>
      </c>
      <c r="D1490" s="1">
        <v>1753.33</v>
      </c>
      <c r="E1490" s="1">
        <v>3317.09</v>
      </c>
    </row>
    <row r="1491" spans="1:5">
      <c r="A1491" s="1">
        <v>1935</v>
      </c>
      <c r="B1491" s="1">
        <v>44</v>
      </c>
      <c r="C1491" s="1">
        <v>1688.22</v>
      </c>
      <c r="D1491" s="1">
        <v>1889.34</v>
      </c>
      <c r="E1491" s="1">
        <v>3577.56</v>
      </c>
    </row>
    <row r="1492" spans="1:5">
      <c r="A1492" s="1">
        <v>1935</v>
      </c>
      <c r="B1492" s="1">
        <v>45</v>
      </c>
      <c r="C1492" s="1">
        <v>1768.55</v>
      </c>
      <c r="D1492" s="1">
        <v>2163.1</v>
      </c>
      <c r="E1492" s="1">
        <v>3931.65</v>
      </c>
    </row>
    <row r="1493" spans="1:5">
      <c r="A1493" s="1">
        <v>1935</v>
      </c>
      <c r="B1493" s="1">
        <v>46</v>
      </c>
      <c r="C1493" s="1">
        <v>1778.38</v>
      </c>
      <c r="D1493" s="1">
        <v>2179.9</v>
      </c>
      <c r="E1493" s="1">
        <v>3958.28</v>
      </c>
    </row>
    <row r="1494" spans="1:5">
      <c r="A1494" s="1">
        <v>1935</v>
      </c>
      <c r="B1494" s="1">
        <v>47</v>
      </c>
      <c r="C1494" s="1">
        <v>1992.59</v>
      </c>
      <c r="D1494" s="1">
        <v>2403.37</v>
      </c>
      <c r="E1494" s="1">
        <v>4395.96</v>
      </c>
    </row>
    <row r="1495" spans="1:5">
      <c r="A1495" s="1">
        <v>1935</v>
      </c>
      <c r="B1495" s="1">
        <v>48</v>
      </c>
      <c r="C1495" s="1">
        <v>2204.23</v>
      </c>
      <c r="D1495" s="1">
        <v>2588.48</v>
      </c>
      <c r="E1495" s="1">
        <v>4792.71</v>
      </c>
    </row>
    <row r="1496" spans="1:5">
      <c r="A1496" s="1">
        <v>1935</v>
      </c>
      <c r="B1496" s="1">
        <v>49</v>
      </c>
      <c r="C1496" s="1">
        <v>2301.2600000000002</v>
      </c>
      <c r="D1496" s="1">
        <v>2741.24</v>
      </c>
      <c r="E1496" s="1">
        <v>5042.5</v>
      </c>
    </row>
    <row r="1497" spans="1:5">
      <c r="A1497" s="1">
        <v>1935</v>
      </c>
      <c r="B1497" s="1">
        <v>50</v>
      </c>
      <c r="C1497" s="1">
        <v>2434.48</v>
      </c>
      <c r="D1497" s="1">
        <v>3015.7</v>
      </c>
      <c r="E1497" s="1">
        <v>5450.18</v>
      </c>
    </row>
    <row r="1498" spans="1:5">
      <c r="A1498" s="1">
        <v>1935</v>
      </c>
      <c r="B1498" s="1">
        <v>51</v>
      </c>
      <c r="C1498" s="1">
        <v>2410.98</v>
      </c>
      <c r="D1498" s="1">
        <v>2905.04</v>
      </c>
      <c r="E1498" s="1">
        <v>5316.02</v>
      </c>
    </row>
    <row r="1499" spans="1:5">
      <c r="A1499" s="1">
        <v>1935</v>
      </c>
      <c r="B1499" s="1">
        <v>52</v>
      </c>
      <c r="C1499" s="1">
        <v>2796.54</v>
      </c>
      <c r="D1499" s="1">
        <v>3340.3</v>
      </c>
      <c r="E1499" s="1">
        <v>6136.84</v>
      </c>
    </row>
    <row r="1500" spans="1:5">
      <c r="A1500" s="1">
        <v>1935</v>
      </c>
      <c r="B1500" s="1">
        <v>53</v>
      </c>
      <c r="C1500" s="1">
        <v>2860.16</v>
      </c>
      <c r="D1500" s="1">
        <v>3500.48</v>
      </c>
      <c r="E1500" s="1">
        <v>6360.64</v>
      </c>
    </row>
    <row r="1501" spans="1:5">
      <c r="A1501" s="1">
        <v>1935</v>
      </c>
      <c r="B1501" s="1">
        <v>54</v>
      </c>
      <c r="C1501" s="1">
        <v>3081.85</v>
      </c>
      <c r="D1501" s="1">
        <v>3808.59</v>
      </c>
      <c r="E1501" s="1">
        <v>6890.44</v>
      </c>
    </row>
    <row r="1502" spans="1:5">
      <c r="A1502" s="1">
        <v>1935</v>
      </c>
      <c r="B1502" s="1">
        <v>55</v>
      </c>
      <c r="C1502" s="1">
        <v>2982.4</v>
      </c>
      <c r="D1502" s="1">
        <v>3796.92</v>
      </c>
      <c r="E1502" s="1">
        <v>6779.32</v>
      </c>
    </row>
    <row r="1503" spans="1:5">
      <c r="A1503" s="1">
        <v>1935</v>
      </c>
      <c r="B1503" s="1">
        <v>56</v>
      </c>
      <c r="C1503" s="1">
        <v>3428.87</v>
      </c>
      <c r="D1503" s="1">
        <v>4121.71</v>
      </c>
      <c r="E1503" s="1">
        <v>7550.58</v>
      </c>
    </row>
    <row r="1504" spans="1:5">
      <c r="A1504" s="1">
        <v>1935</v>
      </c>
      <c r="B1504" s="1">
        <v>57</v>
      </c>
      <c r="C1504" s="1">
        <v>3541.07</v>
      </c>
      <c r="D1504" s="1">
        <v>4236.2700000000004</v>
      </c>
      <c r="E1504" s="1">
        <v>7777.34</v>
      </c>
    </row>
    <row r="1505" spans="1:5">
      <c r="A1505" s="1">
        <v>1935</v>
      </c>
      <c r="B1505" s="1">
        <v>58</v>
      </c>
      <c r="C1505" s="1">
        <v>3852</v>
      </c>
      <c r="D1505" s="1">
        <v>4838.58</v>
      </c>
      <c r="E1505" s="1">
        <v>8690.58</v>
      </c>
    </row>
    <row r="1506" spans="1:5">
      <c r="A1506" s="1">
        <v>1935</v>
      </c>
      <c r="B1506" s="1">
        <v>59</v>
      </c>
      <c r="C1506" s="1">
        <v>4043.66</v>
      </c>
      <c r="D1506" s="1">
        <v>5132.66</v>
      </c>
      <c r="E1506" s="1">
        <v>9176.32</v>
      </c>
    </row>
    <row r="1507" spans="1:5">
      <c r="A1507" s="1">
        <v>1935</v>
      </c>
      <c r="B1507" s="1">
        <v>60</v>
      </c>
      <c r="C1507" s="1">
        <v>4255.07</v>
      </c>
      <c r="D1507" s="1">
        <v>5251.97</v>
      </c>
      <c r="E1507" s="1">
        <v>9507.0400000000009</v>
      </c>
    </row>
    <row r="1508" spans="1:5">
      <c r="A1508" s="1">
        <v>1935</v>
      </c>
      <c r="B1508" s="1">
        <v>61</v>
      </c>
      <c r="C1508" s="1">
        <v>4061.34</v>
      </c>
      <c r="D1508" s="1">
        <v>4994.5200000000004</v>
      </c>
      <c r="E1508" s="1">
        <v>9055.86</v>
      </c>
    </row>
    <row r="1509" spans="1:5">
      <c r="A1509" s="1">
        <v>1935</v>
      </c>
      <c r="B1509" s="1">
        <v>62</v>
      </c>
      <c r="C1509" s="1">
        <v>4750.51</v>
      </c>
      <c r="D1509" s="1">
        <v>5835.74</v>
      </c>
      <c r="E1509" s="1">
        <v>10586.25</v>
      </c>
    </row>
    <row r="1510" spans="1:5">
      <c r="A1510" s="1">
        <v>1935</v>
      </c>
      <c r="B1510" s="1">
        <v>63</v>
      </c>
      <c r="C1510" s="1">
        <v>4954.5600000000004</v>
      </c>
      <c r="D1510" s="1">
        <v>5984.67</v>
      </c>
      <c r="E1510" s="1">
        <v>10939.23</v>
      </c>
    </row>
    <row r="1511" spans="1:5">
      <c r="A1511" s="1">
        <v>1935</v>
      </c>
      <c r="B1511" s="1">
        <v>64</v>
      </c>
      <c r="C1511" s="1">
        <v>5212.4799999999996</v>
      </c>
      <c r="D1511" s="1">
        <v>6323.28</v>
      </c>
      <c r="E1511" s="1">
        <v>11535.76</v>
      </c>
    </row>
    <row r="1512" spans="1:5">
      <c r="A1512" s="1">
        <v>1935</v>
      </c>
      <c r="B1512" s="1">
        <v>65</v>
      </c>
      <c r="C1512" s="1">
        <v>5535.17</v>
      </c>
      <c r="D1512" s="1">
        <v>6615</v>
      </c>
      <c r="E1512" s="1">
        <v>12150.17</v>
      </c>
    </row>
    <row r="1513" spans="1:5">
      <c r="A1513" s="1">
        <v>1935</v>
      </c>
      <c r="B1513" s="1">
        <v>66</v>
      </c>
      <c r="C1513" s="1">
        <v>5235.9799999999996</v>
      </c>
      <c r="D1513" s="1">
        <v>6093.46</v>
      </c>
      <c r="E1513" s="1">
        <v>11329.44</v>
      </c>
    </row>
    <row r="1514" spans="1:5">
      <c r="A1514" s="1">
        <v>1935</v>
      </c>
      <c r="B1514" s="1">
        <v>67</v>
      </c>
      <c r="C1514" s="1">
        <v>5771.8</v>
      </c>
      <c r="D1514" s="1">
        <v>6651.09</v>
      </c>
      <c r="E1514" s="1">
        <v>12422.89</v>
      </c>
    </row>
    <row r="1515" spans="1:5">
      <c r="A1515" s="1">
        <v>1935</v>
      </c>
      <c r="B1515" s="1">
        <v>68</v>
      </c>
      <c r="C1515" s="1">
        <v>5938.62</v>
      </c>
      <c r="D1515" s="1">
        <v>6927.87</v>
      </c>
      <c r="E1515" s="1">
        <v>12866.49</v>
      </c>
    </row>
    <row r="1516" spans="1:5">
      <c r="A1516" s="1">
        <v>1935</v>
      </c>
      <c r="B1516" s="1">
        <v>69</v>
      </c>
      <c r="C1516" s="1">
        <v>6272.44</v>
      </c>
      <c r="D1516" s="1">
        <v>7101.8</v>
      </c>
      <c r="E1516" s="1">
        <v>13374.24</v>
      </c>
    </row>
    <row r="1517" spans="1:5">
      <c r="A1517" s="1">
        <v>1935</v>
      </c>
      <c r="B1517" s="1">
        <v>70</v>
      </c>
      <c r="C1517" s="1">
        <v>6553.76</v>
      </c>
      <c r="D1517" s="1">
        <v>6971.18</v>
      </c>
      <c r="E1517" s="1">
        <v>13524.94</v>
      </c>
    </row>
    <row r="1518" spans="1:5">
      <c r="A1518" s="1">
        <v>1935</v>
      </c>
      <c r="B1518" s="1">
        <v>71</v>
      </c>
      <c r="C1518" s="1">
        <v>6511.57</v>
      </c>
      <c r="D1518" s="1">
        <v>6853.08</v>
      </c>
      <c r="E1518" s="1">
        <v>13364.65</v>
      </c>
    </row>
    <row r="1519" spans="1:5">
      <c r="A1519" s="1">
        <v>1935</v>
      </c>
      <c r="B1519" s="1">
        <v>72</v>
      </c>
      <c r="C1519" s="1">
        <v>7037.4</v>
      </c>
      <c r="D1519" s="1">
        <v>7352.83</v>
      </c>
      <c r="E1519" s="1">
        <v>14390.23</v>
      </c>
    </row>
    <row r="1520" spans="1:5">
      <c r="A1520" s="1">
        <v>1935</v>
      </c>
      <c r="B1520" s="1">
        <v>73</v>
      </c>
      <c r="C1520" s="1">
        <v>7237.23</v>
      </c>
      <c r="D1520" s="1">
        <v>7074.38</v>
      </c>
      <c r="E1520" s="1">
        <v>14311.61</v>
      </c>
    </row>
    <row r="1521" spans="1:5">
      <c r="A1521" s="1">
        <v>1935</v>
      </c>
      <c r="B1521" s="1">
        <v>74</v>
      </c>
      <c r="C1521" s="1">
        <v>7273.05</v>
      </c>
      <c r="D1521" s="1">
        <v>7054.77</v>
      </c>
      <c r="E1521" s="1">
        <v>14327.82</v>
      </c>
    </row>
    <row r="1522" spans="1:5">
      <c r="A1522" s="1">
        <v>1935</v>
      </c>
      <c r="B1522" s="1">
        <v>75</v>
      </c>
      <c r="C1522" s="1">
        <v>7500.26</v>
      </c>
      <c r="D1522" s="1">
        <v>6997.2</v>
      </c>
      <c r="E1522" s="1">
        <v>14497.46</v>
      </c>
    </row>
    <row r="1523" spans="1:5">
      <c r="A1523" s="1">
        <v>1935</v>
      </c>
      <c r="B1523" s="1">
        <v>76</v>
      </c>
      <c r="C1523" s="1">
        <v>6992.46</v>
      </c>
      <c r="D1523" s="1">
        <v>6403.63</v>
      </c>
      <c r="E1523" s="1">
        <v>13396.09</v>
      </c>
    </row>
    <row r="1524" spans="1:5">
      <c r="A1524" s="1">
        <v>1935</v>
      </c>
      <c r="B1524" s="1">
        <v>77</v>
      </c>
      <c r="C1524" s="1">
        <v>6870.03</v>
      </c>
      <c r="D1524" s="1">
        <v>5970.24</v>
      </c>
      <c r="E1524" s="1">
        <v>12840.27</v>
      </c>
    </row>
    <row r="1525" spans="1:5">
      <c r="A1525" s="1">
        <v>1935</v>
      </c>
      <c r="B1525" s="1">
        <v>78</v>
      </c>
      <c r="C1525" s="1">
        <v>6919.96</v>
      </c>
      <c r="D1525" s="1">
        <v>6093.06</v>
      </c>
      <c r="E1525" s="1">
        <v>13013.02</v>
      </c>
    </row>
    <row r="1526" spans="1:5">
      <c r="A1526" s="1">
        <v>1935</v>
      </c>
      <c r="B1526" s="1">
        <v>79</v>
      </c>
      <c r="C1526" s="1">
        <v>6372.27</v>
      </c>
      <c r="D1526" s="1">
        <v>5426.08</v>
      </c>
      <c r="E1526" s="1">
        <v>11798.35</v>
      </c>
    </row>
    <row r="1527" spans="1:5">
      <c r="A1527" s="1">
        <v>1935</v>
      </c>
      <c r="B1527" s="1">
        <v>80</v>
      </c>
      <c r="C1527" s="1">
        <v>6093.05</v>
      </c>
      <c r="D1527" s="1">
        <v>4828.2700000000004</v>
      </c>
      <c r="E1527" s="1">
        <v>10921.32</v>
      </c>
    </row>
    <row r="1528" spans="1:5">
      <c r="A1528" s="1">
        <v>1935</v>
      </c>
      <c r="B1528" s="1">
        <v>81</v>
      </c>
      <c r="C1528" s="1">
        <v>5427.68</v>
      </c>
      <c r="D1528" s="1">
        <v>4204.41</v>
      </c>
      <c r="E1528" s="1">
        <v>9632.09</v>
      </c>
    </row>
    <row r="1529" spans="1:5">
      <c r="A1529" s="1">
        <v>1935</v>
      </c>
      <c r="B1529" s="1">
        <v>82</v>
      </c>
      <c r="C1529" s="1">
        <v>5211.25</v>
      </c>
      <c r="D1529" s="1">
        <v>3881.5</v>
      </c>
      <c r="E1529" s="1">
        <v>9092.75</v>
      </c>
    </row>
    <row r="1530" spans="1:5">
      <c r="A1530" s="1">
        <v>1935</v>
      </c>
      <c r="B1530" s="1">
        <v>83</v>
      </c>
      <c r="C1530" s="1">
        <v>4889.7700000000004</v>
      </c>
      <c r="D1530" s="1">
        <v>3362.5</v>
      </c>
      <c r="E1530" s="1">
        <v>8252.27</v>
      </c>
    </row>
    <row r="1531" spans="1:5">
      <c r="A1531" s="1">
        <v>1935</v>
      </c>
      <c r="B1531" s="1">
        <v>84</v>
      </c>
      <c r="C1531" s="1">
        <v>4709.24</v>
      </c>
      <c r="D1531" s="1">
        <v>3104.46</v>
      </c>
      <c r="E1531" s="1">
        <v>7813.7</v>
      </c>
    </row>
    <row r="1532" spans="1:5">
      <c r="A1532" s="1">
        <v>1935</v>
      </c>
      <c r="B1532" s="1">
        <v>85</v>
      </c>
      <c r="C1532" s="1">
        <v>3942.39</v>
      </c>
      <c r="D1532" s="1">
        <v>2539.59</v>
      </c>
      <c r="E1532" s="1">
        <v>6481.98</v>
      </c>
    </row>
    <row r="1533" spans="1:5">
      <c r="A1533" s="1">
        <v>1935</v>
      </c>
      <c r="B1533" s="1">
        <v>86</v>
      </c>
      <c r="C1533" s="1">
        <v>3235.09</v>
      </c>
      <c r="D1533" s="1">
        <v>1981.09</v>
      </c>
      <c r="E1533" s="1">
        <v>5216.18</v>
      </c>
    </row>
    <row r="1534" spans="1:5">
      <c r="A1534" s="1">
        <v>1935</v>
      </c>
      <c r="B1534" s="1">
        <v>87</v>
      </c>
      <c r="C1534" s="1">
        <v>2681.09</v>
      </c>
      <c r="D1534" s="1">
        <v>1644.19</v>
      </c>
      <c r="E1534" s="1">
        <v>4325.28</v>
      </c>
    </row>
    <row r="1535" spans="1:5">
      <c r="A1535" s="1">
        <v>1935</v>
      </c>
      <c r="B1535" s="1">
        <v>88</v>
      </c>
      <c r="C1535" s="1">
        <v>2268.41</v>
      </c>
      <c r="D1535" s="1">
        <v>1225.92</v>
      </c>
      <c r="E1535" s="1">
        <v>3494.33</v>
      </c>
    </row>
    <row r="1536" spans="1:5">
      <c r="A1536" s="1">
        <v>1935</v>
      </c>
      <c r="B1536" s="1">
        <v>89</v>
      </c>
      <c r="C1536" s="1">
        <v>1927.02</v>
      </c>
      <c r="D1536" s="1">
        <v>984.25</v>
      </c>
      <c r="E1536" s="1">
        <v>2911.27</v>
      </c>
    </row>
    <row r="1537" spans="1:5">
      <c r="A1537" s="1">
        <v>1935</v>
      </c>
      <c r="B1537" s="1">
        <v>90</v>
      </c>
      <c r="C1537" s="1">
        <v>1558.92</v>
      </c>
      <c r="D1537" s="1">
        <v>737.7</v>
      </c>
      <c r="E1537" s="1">
        <v>2296.62</v>
      </c>
    </row>
    <row r="1538" spans="1:5">
      <c r="A1538" s="1">
        <v>1935</v>
      </c>
      <c r="B1538" s="1">
        <v>91</v>
      </c>
      <c r="C1538" s="1">
        <v>1172.1400000000001</v>
      </c>
      <c r="D1538" s="1">
        <v>519.29999999999995</v>
      </c>
      <c r="E1538" s="1">
        <v>1691.44</v>
      </c>
    </row>
    <row r="1539" spans="1:5">
      <c r="A1539" s="1">
        <v>1935</v>
      </c>
      <c r="B1539" s="1">
        <v>92</v>
      </c>
      <c r="C1539" s="1">
        <v>933.68</v>
      </c>
      <c r="D1539" s="1">
        <v>377.55</v>
      </c>
      <c r="E1539" s="1">
        <v>1311.23</v>
      </c>
    </row>
    <row r="1540" spans="1:5">
      <c r="A1540" s="1">
        <v>1935</v>
      </c>
      <c r="B1540" s="1">
        <v>93</v>
      </c>
      <c r="C1540" s="1">
        <v>638.54</v>
      </c>
      <c r="D1540" s="1">
        <v>302.45</v>
      </c>
      <c r="E1540" s="1">
        <v>940.99</v>
      </c>
    </row>
    <row r="1541" spans="1:5">
      <c r="A1541" s="1">
        <v>1935</v>
      </c>
      <c r="B1541" s="1">
        <v>94</v>
      </c>
      <c r="C1541" s="1">
        <v>564.70000000000005</v>
      </c>
      <c r="D1541" s="1">
        <v>236.01</v>
      </c>
      <c r="E1541" s="1">
        <v>800.71</v>
      </c>
    </row>
    <row r="1542" spans="1:5">
      <c r="A1542" s="1">
        <v>1935</v>
      </c>
      <c r="B1542" s="1">
        <v>95</v>
      </c>
      <c r="C1542" s="1">
        <v>366.78</v>
      </c>
      <c r="D1542" s="1">
        <v>114.5</v>
      </c>
      <c r="E1542" s="1">
        <v>481.28</v>
      </c>
    </row>
    <row r="1543" spans="1:5">
      <c r="A1543" s="1">
        <v>1935</v>
      </c>
      <c r="B1543" s="1">
        <v>96</v>
      </c>
      <c r="C1543" s="1">
        <v>265.86</v>
      </c>
      <c r="D1543" s="1">
        <v>79.760000000000005</v>
      </c>
      <c r="E1543" s="1">
        <v>345.62</v>
      </c>
    </row>
    <row r="1544" spans="1:5">
      <c r="A1544" s="1">
        <v>1935</v>
      </c>
      <c r="B1544" s="1">
        <v>97</v>
      </c>
      <c r="C1544" s="1">
        <v>159.97</v>
      </c>
      <c r="D1544" s="1">
        <v>46.5</v>
      </c>
      <c r="E1544" s="1">
        <v>206.47</v>
      </c>
    </row>
    <row r="1545" spans="1:5">
      <c r="A1545" s="1">
        <v>1935</v>
      </c>
      <c r="B1545" s="1">
        <v>98</v>
      </c>
      <c r="C1545" s="1">
        <v>133.33000000000001</v>
      </c>
      <c r="D1545" s="1">
        <v>29.62</v>
      </c>
      <c r="E1545" s="1">
        <v>162.94999999999999</v>
      </c>
    </row>
    <row r="1546" spans="1:5">
      <c r="A1546" s="1">
        <v>1935</v>
      </c>
      <c r="B1546" s="1">
        <v>99</v>
      </c>
      <c r="C1546" s="1">
        <v>80.95</v>
      </c>
      <c r="D1546" s="1">
        <v>19.149999999999999</v>
      </c>
      <c r="E1546" s="1">
        <v>100.1</v>
      </c>
    </row>
    <row r="1547" spans="1:5">
      <c r="A1547" s="1">
        <v>1935</v>
      </c>
      <c r="B1547" s="1">
        <v>100</v>
      </c>
      <c r="C1547" s="1">
        <v>31.09</v>
      </c>
      <c r="D1547" s="1">
        <v>16.64</v>
      </c>
      <c r="E1547" s="1">
        <v>47.73</v>
      </c>
    </row>
    <row r="1548" spans="1:5">
      <c r="A1548" s="1">
        <v>1935</v>
      </c>
      <c r="B1548" s="1">
        <v>101</v>
      </c>
      <c r="C1548" s="1">
        <v>24.68</v>
      </c>
      <c r="D1548" s="1">
        <v>8.39</v>
      </c>
      <c r="E1548" s="1">
        <v>33.07</v>
      </c>
    </row>
    <row r="1549" spans="1:5">
      <c r="A1549" s="1">
        <v>1935</v>
      </c>
      <c r="B1549" s="1">
        <v>102</v>
      </c>
      <c r="C1549" s="1">
        <v>9.94</v>
      </c>
      <c r="D1549" s="1">
        <v>6.87</v>
      </c>
      <c r="E1549" s="1">
        <v>16.809999999999999</v>
      </c>
    </row>
    <row r="1550" spans="1:5">
      <c r="A1550" s="1">
        <v>1935</v>
      </c>
      <c r="B1550" s="1">
        <v>103</v>
      </c>
      <c r="C1550" s="1">
        <v>9.7799999999999994</v>
      </c>
      <c r="D1550" s="1">
        <v>2.6</v>
      </c>
      <c r="E1550" s="1">
        <v>12.38</v>
      </c>
    </row>
    <row r="1551" spans="1:5">
      <c r="A1551" s="1">
        <v>1935</v>
      </c>
      <c r="B1551" s="1">
        <v>104</v>
      </c>
      <c r="C1551" s="1">
        <v>1.62</v>
      </c>
      <c r="D1551" s="1">
        <v>1</v>
      </c>
      <c r="E1551" s="1">
        <v>2.62</v>
      </c>
    </row>
    <row r="1552" spans="1:5">
      <c r="A1552" s="1">
        <v>1935</v>
      </c>
      <c r="B1552" s="1">
        <v>105</v>
      </c>
      <c r="C1552" s="1">
        <v>4</v>
      </c>
      <c r="D1552" s="1">
        <v>1</v>
      </c>
      <c r="E1552" s="1">
        <v>5</v>
      </c>
    </row>
    <row r="1553" spans="1:5">
      <c r="A1553" s="1">
        <v>1935</v>
      </c>
      <c r="B1553" s="1">
        <v>106</v>
      </c>
      <c r="C1553" s="1">
        <v>0</v>
      </c>
      <c r="D1553" s="1">
        <v>0</v>
      </c>
      <c r="E1553" s="1">
        <v>0</v>
      </c>
    </row>
    <row r="1554" spans="1:5">
      <c r="A1554" s="1">
        <v>1935</v>
      </c>
      <c r="B1554" s="1">
        <v>107</v>
      </c>
      <c r="C1554" s="1">
        <v>0</v>
      </c>
      <c r="D1554" s="1">
        <v>0</v>
      </c>
      <c r="E1554" s="1">
        <v>0</v>
      </c>
    </row>
    <row r="1555" spans="1:5">
      <c r="A1555" s="1">
        <v>1935</v>
      </c>
      <c r="B1555" s="1">
        <v>108</v>
      </c>
      <c r="C1555" s="1">
        <v>1</v>
      </c>
      <c r="D1555" s="1">
        <v>0</v>
      </c>
      <c r="E1555" s="1">
        <v>1</v>
      </c>
    </row>
    <row r="1556" spans="1:5">
      <c r="A1556" s="1">
        <v>1935</v>
      </c>
      <c r="B1556" s="1">
        <v>109</v>
      </c>
      <c r="C1556" s="1">
        <v>1</v>
      </c>
      <c r="D1556" s="1">
        <v>0</v>
      </c>
      <c r="E1556" s="1">
        <v>1</v>
      </c>
    </row>
    <row r="1557" spans="1:5">
      <c r="A1557" s="1">
        <v>1935</v>
      </c>
      <c r="B1557" s="1" t="s">
        <v>121</v>
      </c>
      <c r="C1557" s="1">
        <v>0</v>
      </c>
      <c r="D1557" s="1">
        <v>0</v>
      </c>
      <c r="E1557" s="1">
        <v>0</v>
      </c>
    </row>
    <row r="1558" spans="1:5">
      <c r="A1558" s="1">
        <v>1936</v>
      </c>
      <c r="B1558" s="1">
        <v>0</v>
      </c>
      <c r="C1558" s="1">
        <v>18850</v>
      </c>
      <c r="D1558" s="1">
        <v>25882</v>
      </c>
      <c r="E1558" s="1">
        <v>44732</v>
      </c>
    </row>
    <row r="1559" spans="1:5">
      <c r="A1559" s="1">
        <v>1936</v>
      </c>
      <c r="B1559" s="1">
        <v>1</v>
      </c>
      <c r="C1559" s="1">
        <v>3503</v>
      </c>
      <c r="D1559" s="1">
        <v>4140</v>
      </c>
      <c r="E1559" s="1">
        <v>7643</v>
      </c>
    </row>
    <row r="1560" spans="1:5">
      <c r="A1560" s="1">
        <v>1936</v>
      </c>
      <c r="B1560" s="1">
        <v>2</v>
      </c>
      <c r="C1560" s="1">
        <v>1553</v>
      </c>
      <c r="D1560" s="1">
        <v>1775</v>
      </c>
      <c r="E1560" s="1">
        <v>3328</v>
      </c>
    </row>
    <row r="1561" spans="1:5">
      <c r="A1561" s="1">
        <v>1936</v>
      </c>
      <c r="B1561" s="1">
        <v>3</v>
      </c>
      <c r="C1561" s="1">
        <v>1072</v>
      </c>
      <c r="D1561" s="1">
        <v>1175</v>
      </c>
      <c r="E1561" s="1">
        <v>2247</v>
      </c>
    </row>
    <row r="1562" spans="1:5">
      <c r="A1562" s="1">
        <v>1936</v>
      </c>
      <c r="B1562" s="1">
        <v>4</v>
      </c>
      <c r="C1562" s="1">
        <v>973</v>
      </c>
      <c r="D1562" s="1">
        <v>1085</v>
      </c>
      <c r="E1562" s="1">
        <v>2058</v>
      </c>
    </row>
    <row r="1563" spans="1:5">
      <c r="A1563" s="1">
        <v>1936</v>
      </c>
      <c r="B1563" s="1">
        <v>5</v>
      </c>
      <c r="C1563" s="1">
        <v>908.44</v>
      </c>
      <c r="D1563" s="1">
        <v>1048.68</v>
      </c>
      <c r="E1563" s="1">
        <v>1957.12</v>
      </c>
    </row>
    <row r="1564" spans="1:5">
      <c r="A1564" s="1">
        <v>1936</v>
      </c>
      <c r="B1564" s="1">
        <v>6</v>
      </c>
      <c r="C1564" s="1">
        <v>758.95</v>
      </c>
      <c r="D1564" s="1">
        <v>889.74</v>
      </c>
      <c r="E1564" s="1">
        <v>1648.69</v>
      </c>
    </row>
    <row r="1565" spans="1:5">
      <c r="A1565" s="1">
        <v>1936</v>
      </c>
      <c r="B1565" s="1">
        <v>7</v>
      </c>
      <c r="C1565" s="1">
        <v>594.53</v>
      </c>
      <c r="D1565" s="1">
        <v>722.4</v>
      </c>
      <c r="E1565" s="1">
        <v>1316.93</v>
      </c>
    </row>
    <row r="1566" spans="1:5">
      <c r="A1566" s="1">
        <v>1936</v>
      </c>
      <c r="B1566" s="1">
        <v>8</v>
      </c>
      <c r="C1566" s="1">
        <v>514.19000000000005</v>
      </c>
      <c r="D1566" s="1">
        <v>601.66</v>
      </c>
      <c r="E1566" s="1">
        <v>1115.8499999999999</v>
      </c>
    </row>
    <row r="1567" spans="1:5">
      <c r="A1567" s="1">
        <v>1936</v>
      </c>
      <c r="B1567" s="1">
        <v>9</v>
      </c>
      <c r="C1567" s="1">
        <v>444.9</v>
      </c>
      <c r="D1567" s="1">
        <v>526.54</v>
      </c>
      <c r="E1567" s="1">
        <v>971.44</v>
      </c>
    </row>
    <row r="1568" spans="1:5">
      <c r="A1568" s="1">
        <v>1936</v>
      </c>
      <c r="B1568" s="1">
        <v>10</v>
      </c>
      <c r="C1568" s="1">
        <v>391.44</v>
      </c>
      <c r="D1568" s="1">
        <v>511.92</v>
      </c>
      <c r="E1568" s="1">
        <v>903.36</v>
      </c>
    </row>
    <row r="1569" spans="1:5">
      <c r="A1569" s="1">
        <v>1936</v>
      </c>
      <c r="B1569" s="1">
        <v>11</v>
      </c>
      <c r="C1569" s="1">
        <v>388.73</v>
      </c>
      <c r="D1569" s="1">
        <v>458.54</v>
      </c>
      <c r="E1569" s="1">
        <v>847.27</v>
      </c>
    </row>
    <row r="1570" spans="1:5">
      <c r="A1570" s="1">
        <v>1936</v>
      </c>
      <c r="B1570" s="1">
        <v>12</v>
      </c>
      <c r="C1570" s="1">
        <v>428.51</v>
      </c>
      <c r="D1570" s="1">
        <v>482.27</v>
      </c>
      <c r="E1570" s="1">
        <v>910.78</v>
      </c>
    </row>
    <row r="1571" spans="1:5">
      <c r="A1571" s="1">
        <v>1936</v>
      </c>
      <c r="B1571" s="1">
        <v>13</v>
      </c>
      <c r="C1571" s="1">
        <v>469.78</v>
      </c>
      <c r="D1571" s="1">
        <v>498.14</v>
      </c>
      <c r="E1571" s="1">
        <v>967.92</v>
      </c>
    </row>
    <row r="1572" spans="1:5">
      <c r="A1572" s="1">
        <v>1936</v>
      </c>
      <c r="B1572" s="1">
        <v>14</v>
      </c>
      <c r="C1572" s="1">
        <v>555.54</v>
      </c>
      <c r="D1572" s="1">
        <v>633.14</v>
      </c>
      <c r="E1572" s="1">
        <v>1188.68</v>
      </c>
    </row>
    <row r="1573" spans="1:5">
      <c r="A1573" s="1">
        <v>1936</v>
      </c>
      <c r="B1573" s="1">
        <v>15</v>
      </c>
      <c r="C1573" s="1">
        <v>699.94</v>
      </c>
      <c r="D1573" s="1">
        <v>740.15</v>
      </c>
      <c r="E1573" s="1">
        <v>1440.09</v>
      </c>
    </row>
    <row r="1574" spans="1:5">
      <c r="A1574" s="1">
        <v>1936</v>
      </c>
      <c r="B1574" s="1">
        <v>16</v>
      </c>
      <c r="C1574" s="1">
        <v>795.53</v>
      </c>
      <c r="D1574" s="1">
        <v>872.89</v>
      </c>
      <c r="E1574" s="1">
        <v>1668.42</v>
      </c>
    </row>
    <row r="1575" spans="1:5">
      <c r="A1575" s="1">
        <v>1936</v>
      </c>
      <c r="B1575" s="1">
        <v>17</v>
      </c>
      <c r="C1575" s="1">
        <v>642.47</v>
      </c>
      <c r="D1575" s="1">
        <v>702.2</v>
      </c>
      <c r="E1575" s="1">
        <v>1344.67</v>
      </c>
    </row>
    <row r="1576" spans="1:5">
      <c r="A1576" s="1">
        <v>1936</v>
      </c>
      <c r="B1576" s="1">
        <v>18</v>
      </c>
      <c r="C1576" s="1">
        <v>654.74</v>
      </c>
      <c r="D1576" s="1">
        <v>773.13</v>
      </c>
      <c r="E1576" s="1">
        <v>1427.87</v>
      </c>
    </row>
    <row r="1577" spans="1:5">
      <c r="A1577" s="1">
        <v>1936</v>
      </c>
      <c r="B1577" s="1">
        <v>19</v>
      </c>
      <c r="C1577" s="1">
        <v>802.32</v>
      </c>
      <c r="D1577" s="1">
        <v>909.62</v>
      </c>
      <c r="E1577" s="1">
        <v>1711.94</v>
      </c>
    </row>
    <row r="1578" spans="1:5">
      <c r="A1578" s="1">
        <v>1936</v>
      </c>
      <c r="B1578" s="1">
        <v>20</v>
      </c>
      <c r="C1578" s="1">
        <v>889.56</v>
      </c>
      <c r="D1578" s="1">
        <v>992.63</v>
      </c>
      <c r="E1578" s="1">
        <v>1882.19</v>
      </c>
    </row>
    <row r="1579" spans="1:5">
      <c r="A1579" s="1">
        <v>1936</v>
      </c>
      <c r="B1579" s="1">
        <v>21</v>
      </c>
      <c r="C1579" s="1">
        <v>1070.68</v>
      </c>
      <c r="D1579" s="1">
        <v>1145.56</v>
      </c>
      <c r="E1579" s="1">
        <v>2216.2399999999998</v>
      </c>
    </row>
    <row r="1580" spans="1:5">
      <c r="A1580" s="1">
        <v>1936</v>
      </c>
      <c r="B1580" s="1">
        <v>22</v>
      </c>
      <c r="C1580" s="1">
        <v>1025</v>
      </c>
      <c r="D1580" s="1">
        <v>1158.3599999999999</v>
      </c>
      <c r="E1580" s="1">
        <v>2183.36</v>
      </c>
    </row>
    <row r="1581" spans="1:5">
      <c r="A1581" s="1">
        <v>1936</v>
      </c>
      <c r="B1581" s="1">
        <v>23</v>
      </c>
      <c r="C1581" s="1">
        <v>1044.53</v>
      </c>
      <c r="D1581" s="1">
        <v>1170.99</v>
      </c>
      <c r="E1581" s="1">
        <v>2215.52</v>
      </c>
    </row>
    <row r="1582" spans="1:5">
      <c r="A1582" s="1">
        <v>1936</v>
      </c>
      <c r="B1582" s="1">
        <v>24</v>
      </c>
      <c r="C1582" s="1">
        <v>1129.23</v>
      </c>
      <c r="D1582" s="1">
        <v>1138.47</v>
      </c>
      <c r="E1582" s="1">
        <v>2267.6999999999998</v>
      </c>
    </row>
    <row r="1583" spans="1:5">
      <c r="A1583" s="1">
        <v>1936</v>
      </c>
      <c r="B1583" s="1">
        <v>25</v>
      </c>
      <c r="C1583" s="1">
        <v>1052.58</v>
      </c>
      <c r="D1583" s="1">
        <v>1084.33</v>
      </c>
      <c r="E1583" s="1">
        <v>2136.91</v>
      </c>
    </row>
    <row r="1584" spans="1:5">
      <c r="A1584" s="1">
        <v>1936</v>
      </c>
      <c r="B1584" s="1">
        <v>26</v>
      </c>
      <c r="C1584" s="1">
        <v>1063.3399999999999</v>
      </c>
      <c r="D1584" s="1">
        <v>1048.81</v>
      </c>
      <c r="E1584" s="1">
        <v>2112.15</v>
      </c>
    </row>
    <row r="1585" spans="1:5">
      <c r="A1585" s="1">
        <v>1936</v>
      </c>
      <c r="B1585" s="1">
        <v>27</v>
      </c>
      <c r="C1585" s="1">
        <v>1150.94</v>
      </c>
      <c r="D1585" s="1">
        <v>1145.44</v>
      </c>
      <c r="E1585" s="1">
        <v>2296.38</v>
      </c>
    </row>
    <row r="1586" spans="1:5">
      <c r="A1586" s="1">
        <v>1936</v>
      </c>
      <c r="B1586" s="1">
        <v>28</v>
      </c>
      <c r="C1586" s="1">
        <v>1166.4100000000001</v>
      </c>
      <c r="D1586" s="1">
        <v>1166.23</v>
      </c>
      <c r="E1586" s="1">
        <v>2332.64</v>
      </c>
    </row>
    <row r="1587" spans="1:5">
      <c r="A1587" s="1">
        <v>1936</v>
      </c>
      <c r="B1587" s="1">
        <v>29</v>
      </c>
      <c r="C1587" s="1">
        <v>1185.73</v>
      </c>
      <c r="D1587" s="1">
        <v>1176.17</v>
      </c>
      <c r="E1587" s="1">
        <v>2361.9</v>
      </c>
    </row>
    <row r="1588" spans="1:5">
      <c r="A1588" s="1">
        <v>1936</v>
      </c>
      <c r="B1588" s="1">
        <v>30</v>
      </c>
      <c r="C1588" s="1">
        <v>1133.24</v>
      </c>
      <c r="D1588" s="1">
        <v>1140.3800000000001</v>
      </c>
      <c r="E1588" s="1">
        <v>2273.62</v>
      </c>
    </row>
    <row r="1589" spans="1:5">
      <c r="A1589" s="1">
        <v>1936</v>
      </c>
      <c r="B1589" s="1">
        <v>31</v>
      </c>
      <c r="C1589" s="1">
        <v>1093.3599999999999</v>
      </c>
      <c r="D1589" s="1">
        <v>1149.23</v>
      </c>
      <c r="E1589" s="1">
        <v>2242.59</v>
      </c>
    </row>
    <row r="1590" spans="1:5">
      <c r="A1590" s="1">
        <v>1936</v>
      </c>
      <c r="B1590" s="1">
        <v>32</v>
      </c>
      <c r="C1590" s="1">
        <v>1205.44</v>
      </c>
      <c r="D1590" s="1">
        <v>1200.8399999999999</v>
      </c>
      <c r="E1590" s="1">
        <v>2406.2800000000002</v>
      </c>
    </row>
    <row r="1591" spans="1:5">
      <c r="A1591" s="1">
        <v>1936</v>
      </c>
      <c r="B1591" s="1">
        <v>33</v>
      </c>
      <c r="C1591" s="1">
        <v>1147.48</v>
      </c>
      <c r="D1591" s="1">
        <v>1233.2</v>
      </c>
      <c r="E1591" s="1">
        <v>2380.6799999999998</v>
      </c>
    </row>
    <row r="1592" spans="1:5">
      <c r="A1592" s="1">
        <v>1936</v>
      </c>
      <c r="B1592" s="1">
        <v>34</v>
      </c>
      <c r="C1592" s="1">
        <v>1123.46</v>
      </c>
      <c r="D1592" s="1">
        <v>1220.33</v>
      </c>
      <c r="E1592" s="1">
        <v>2343.79</v>
      </c>
    </row>
    <row r="1593" spans="1:5">
      <c r="A1593" s="1">
        <v>1936</v>
      </c>
      <c r="B1593" s="1">
        <v>35</v>
      </c>
      <c r="C1593" s="1">
        <v>1269.94</v>
      </c>
      <c r="D1593" s="1">
        <v>1408.64</v>
      </c>
      <c r="E1593" s="1">
        <v>2678.58</v>
      </c>
    </row>
    <row r="1594" spans="1:5">
      <c r="A1594" s="1">
        <v>1936</v>
      </c>
      <c r="B1594" s="1">
        <v>36</v>
      </c>
      <c r="C1594" s="1">
        <v>1380.12</v>
      </c>
      <c r="D1594" s="1">
        <v>1483.87</v>
      </c>
      <c r="E1594" s="1">
        <v>2863.99</v>
      </c>
    </row>
    <row r="1595" spans="1:5">
      <c r="A1595" s="1">
        <v>1936</v>
      </c>
      <c r="B1595" s="1">
        <v>37</v>
      </c>
      <c r="C1595" s="1">
        <v>1242.56</v>
      </c>
      <c r="D1595" s="1">
        <v>1363.44</v>
      </c>
      <c r="E1595" s="1">
        <v>2606</v>
      </c>
    </row>
    <row r="1596" spans="1:5">
      <c r="A1596" s="1">
        <v>1936</v>
      </c>
      <c r="B1596" s="1">
        <v>38</v>
      </c>
      <c r="C1596" s="1">
        <v>1392.22</v>
      </c>
      <c r="D1596" s="1">
        <v>1446.37</v>
      </c>
      <c r="E1596" s="1">
        <v>2838.59</v>
      </c>
    </row>
    <row r="1597" spans="1:5">
      <c r="A1597" s="1">
        <v>1936</v>
      </c>
      <c r="B1597" s="1">
        <v>39</v>
      </c>
      <c r="C1597" s="1">
        <v>1392.14</v>
      </c>
      <c r="D1597" s="1">
        <v>1398.66</v>
      </c>
      <c r="E1597" s="1">
        <v>2790.8</v>
      </c>
    </row>
    <row r="1598" spans="1:5">
      <c r="A1598" s="1">
        <v>1936</v>
      </c>
      <c r="B1598" s="1">
        <v>40</v>
      </c>
      <c r="C1598" s="1">
        <v>1472.32</v>
      </c>
      <c r="D1598" s="1">
        <v>1498.02</v>
      </c>
      <c r="E1598" s="1">
        <v>2970.34</v>
      </c>
    </row>
    <row r="1599" spans="1:5">
      <c r="A1599" s="1">
        <v>1936</v>
      </c>
      <c r="B1599" s="1">
        <v>41</v>
      </c>
      <c r="C1599" s="1">
        <v>1484.83</v>
      </c>
      <c r="D1599" s="1">
        <v>1542.38</v>
      </c>
      <c r="E1599" s="1">
        <v>3027.21</v>
      </c>
    </row>
    <row r="1600" spans="1:5">
      <c r="A1600" s="1">
        <v>1936</v>
      </c>
      <c r="B1600" s="1">
        <v>42</v>
      </c>
      <c r="C1600" s="1">
        <v>1569.66</v>
      </c>
      <c r="D1600" s="1">
        <v>1730.47</v>
      </c>
      <c r="E1600" s="1">
        <v>3300.13</v>
      </c>
    </row>
    <row r="1601" spans="1:5">
      <c r="A1601" s="1">
        <v>1936</v>
      </c>
      <c r="B1601" s="1">
        <v>43</v>
      </c>
      <c r="C1601" s="1">
        <v>1585.85</v>
      </c>
      <c r="D1601" s="1">
        <v>1730.29</v>
      </c>
      <c r="E1601" s="1">
        <v>3316.14</v>
      </c>
    </row>
    <row r="1602" spans="1:5">
      <c r="A1602" s="1">
        <v>1936</v>
      </c>
      <c r="B1602" s="1">
        <v>44</v>
      </c>
      <c r="C1602" s="1">
        <v>1615.36</v>
      </c>
      <c r="D1602" s="1">
        <v>1825.84</v>
      </c>
      <c r="E1602" s="1">
        <v>3441.2</v>
      </c>
    </row>
    <row r="1603" spans="1:5">
      <c r="A1603" s="1">
        <v>1936</v>
      </c>
      <c r="B1603" s="1">
        <v>45</v>
      </c>
      <c r="C1603" s="1">
        <v>1749.64</v>
      </c>
      <c r="D1603" s="1">
        <v>2012.09</v>
      </c>
      <c r="E1603" s="1">
        <v>3761.73</v>
      </c>
    </row>
    <row r="1604" spans="1:5">
      <c r="A1604" s="1">
        <v>1936</v>
      </c>
      <c r="B1604" s="1">
        <v>46</v>
      </c>
      <c r="C1604" s="1">
        <v>1867.36</v>
      </c>
      <c r="D1604" s="1">
        <v>2125.9</v>
      </c>
      <c r="E1604" s="1">
        <v>3993.26</v>
      </c>
    </row>
    <row r="1605" spans="1:5">
      <c r="A1605" s="1">
        <v>1936</v>
      </c>
      <c r="B1605" s="1">
        <v>47</v>
      </c>
      <c r="C1605" s="1">
        <v>1986.94</v>
      </c>
      <c r="D1605" s="1">
        <v>2376.2600000000002</v>
      </c>
      <c r="E1605" s="1">
        <v>4363.2</v>
      </c>
    </row>
    <row r="1606" spans="1:5">
      <c r="A1606" s="1">
        <v>1936</v>
      </c>
      <c r="B1606" s="1">
        <v>48</v>
      </c>
      <c r="C1606" s="1">
        <v>2199.38</v>
      </c>
      <c r="D1606" s="1">
        <v>2500.15</v>
      </c>
      <c r="E1606" s="1">
        <v>4699.53</v>
      </c>
    </row>
    <row r="1607" spans="1:5">
      <c r="A1607" s="1">
        <v>1936</v>
      </c>
      <c r="B1607" s="1">
        <v>49</v>
      </c>
      <c r="C1607" s="1">
        <v>2394.69</v>
      </c>
      <c r="D1607" s="1">
        <v>2866.59</v>
      </c>
      <c r="E1607" s="1">
        <v>5261.28</v>
      </c>
    </row>
    <row r="1608" spans="1:5">
      <c r="A1608" s="1">
        <v>1936</v>
      </c>
      <c r="B1608" s="1">
        <v>50</v>
      </c>
      <c r="C1608" s="1">
        <v>2532.35</v>
      </c>
      <c r="D1608" s="1">
        <v>2968.79</v>
      </c>
      <c r="E1608" s="1">
        <v>5501.14</v>
      </c>
    </row>
    <row r="1609" spans="1:5">
      <c r="A1609" s="1">
        <v>1936</v>
      </c>
      <c r="B1609" s="1">
        <v>51</v>
      </c>
      <c r="C1609" s="1">
        <v>2489.2399999999998</v>
      </c>
      <c r="D1609" s="1">
        <v>3011.67</v>
      </c>
      <c r="E1609" s="1">
        <v>5500.91</v>
      </c>
    </row>
    <row r="1610" spans="1:5">
      <c r="A1610" s="1">
        <v>1936</v>
      </c>
      <c r="B1610" s="1">
        <v>52</v>
      </c>
      <c r="C1610" s="1">
        <v>2923.87</v>
      </c>
      <c r="D1610" s="1">
        <v>3540.48</v>
      </c>
      <c r="E1610" s="1">
        <v>6464.35</v>
      </c>
    </row>
    <row r="1611" spans="1:5">
      <c r="A1611" s="1">
        <v>1936</v>
      </c>
      <c r="B1611" s="1">
        <v>53</v>
      </c>
      <c r="C1611" s="1">
        <v>2991.23</v>
      </c>
      <c r="D1611" s="1">
        <v>3729.21</v>
      </c>
      <c r="E1611" s="1">
        <v>6720.44</v>
      </c>
    </row>
    <row r="1612" spans="1:5">
      <c r="A1612" s="1">
        <v>1936</v>
      </c>
      <c r="B1612" s="1">
        <v>54</v>
      </c>
      <c r="C1612" s="1">
        <v>3037.32</v>
      </c>
      <c r="D1612" s="1">
        <v>4026.84</v>
      </c>
      <c r="E1612" s="1">
        <v>7064.16</v>
      </c>
    </row>
    <row r="1613" spans="1:5">
      <c r="A1613" s="1">
        <v>1936</v>
      </c>
      <c r="B1613" s="1">
        <v>55</v>
      </c>
      <c r="C1613" s="1">
        <v>3084.72</v>
      </c>
      <c r="D1613" s="1">
        <v>4065.59</v>
      </c>
      <c r="E1613" s="1">
        <v>7150.31</v>
      </c>
    </row>
    <row r="1614" spans="1:5">
      <c r="A1614" s="1">
        <v>1936</v>
      </c>
      <c r="B1614" s="1">
        <v>56</v>
      </c>
      <c r="C1614" s="1">
        <v>3407.85</v>
      </c>
      <c r="D1614" s="1">
        <v>4424.17</v>
      </c>
      <c r="E1614" s="1">
        <v>7832.02</v>
      </c>
    </row>
    <row r="1615" spans="1:5">
      <c r="A1615" s="1">
        <v>1936</v>
      </c>
      <c r="B1615" s="1">
        <v>57</v>
      </c>
      <c r="C1615" s="1">
        <v>3536.29</v>
      </c>
      <c r="D1615" s="1">
        <v>4549.78</v>
      </c>
      <c r="E1615" s="1">
        <v>8086.07</v>
      </c>
    </row>
    <row r="1616" spans="1:5">
      <c r="A1616" s="1">
        <v>1936</v>
      </c>
      <c r="B1616" s="1">
        <v>58</v>
      </c>
      <c r="C1616" s="1">
        <v>3987.03</v>
      </c>
      <c r="D1616" s="1">
        <v>5038.41</v>
      </c>
      <c r="E1616" s="1">
        <v>9025.44</v>
      </c>
    </row>
    <row r="1617" spans="1:5">
      <c r="A1617" s="1">
        <v>1936</v>
      </c>
      <c r="B1617" s="1">
        <v>59</v>
      </c>
      <c r="C1617" s="1">
        <v>4078.09</v>
      </c>
      <c r="D1617" s="1">
        <v>5199.05</v>
      </c>
      <c r="E1617" s="1">
        <v>9277.14</v>
      </c>
    </row>
    <row r="1618" spans="1:5">
      <c r="A1618" s="1">
        <v>1936</v>
      </c>
      <c r="B1618" s="1">
        <v>60</v>
      </c>
      <c r="C1618" s="1">
        <v>4301.28</v>
      </c>
      <c r="D1618" s="1">
        <v>5451.72</v>
      </c>
      <c r="E1618" s="1">
        <v>9753</v>
      </c>
    </row>
    <row r="1619" spans="1:5">
      <c r="A1619" s="1">
        <v>1936</v>
      </c>
      <c r="B1619" s="1">
        <v>61</v>
      </c>
      <c r="C1619" s="1">
        <v>4286.84</v>
      </c>
      <c r="D1619" s="1">
        <v>5405.27</v>
      </c>
      <c r="E1619" s="1">
        <v>9692.11</v>
      </c>
    </row>
    <row r="1620" spans="1:5">
      <c r="A1620" s="1">
        <v>1936</v>
      </c>
      <c r="B1620" s="1">
        <v>62</v>
      </c>
      <c r="C1620" s="1">
        <v>4853.6000000000004</v>
      </c>
      <c r="D1620" s="1">
        <v>6246.71</v>
      </c>
      <c r="E1620" s="1">
        <v>11100.31</v>
      </c>
    </row>
    <row r="1621" spans="1:5">
      <c r="A1621" s="1">
        <v>1936</v>
      </c>
      <c r="B1621" s="1">
        <v>63</v>
      </c>
      <c r="C1621" s="1">
        <v>5192.5600000000004</v>
      </c>
      <c r="D1621" s="1">
        <v>6239.04</v>
      </c>
      <c r="E1621" s="1">
        <v>11431.6</v>
      </c>
    </row>
    <row r="1622" spans="1:5">
      <c r="A1622" s="1">
        <v>1936</v>
      </c>
      <c r="B1622" s="1">
        <v>64</v>
      </c>
      <c r="C1622" s="1">
        <v>5329.72</v>
      </c>
      <c r="D1622" s="1">
        <v>6453.26</v>
      </c>
      <c r="E1622" s="1">
        <v>11782.98</v>
      </c>
    </row>
    <row r="1623" spans="1:5">
      <c r="A1623" s="1">
        <v>1936</v>
      </c>
      <c r="B1623" s="1">
        <v>65</v>
      </c>
      <c r="C1623" s="1">
        <v>5609.19</v>
      </c>
      <c r="D1623" s="1">
        <v>6514.14</v>
      </c>
      <c r="E1623" s="1">
        <v>12123.33</v>
      </c>
    </row>
    <row r="1624" spans="1:5">
      <c r="A1624" s="1">
        <v>1936</v>
      </c>
      <c r="B1624" s="1">
        <v>66</v>
      </c>
      <c r="C1624" s="1">
        <v>5645.41</v>
      </c>
      <c r="D1624" s="1">
        <v>6436.7</v>
      </c>
      <c r="E1624" s="1">
        <v>12082.11</v>
      </c>
    </row>
    <row r="1625" spans="1:5">
      <c r="A1625" s="1">
        <v>1936</v>
      </c>
      <c r="B1625" s="1">
        <v>67</v>
      </c>
      <c r="C1625" s="1">
        <v>5964.52</v>
      </c>
      <c r="D1625" s="1">
        <v>6940.74</v>
      </c>
      <c r="E1625" s="1">
        <v>12905.26</v>
      </c>
    </row>
    <row r="1626" spans="1:5">
      <c r="A1626" s="1">
        <v>1936</v>
      </c>
      <c r="B1626" s="1">
        <v>68</v>
      </c>
      <c r="C1626" s="1">
        <v>6499.5</v>
      </c>
      <c r="D1626" s="1">
        <v>7179.24</v>
      </c>
      <c r="E1626" s="1">
        <v>13678.74</v>
      </c>
    </row>
    <row r="1627" spans="1:5">
      <c r="A1627" s="1">
        <v>1936</v>
      </c>
      <c r="B1627" s="1">
        <v>69</v>
      </c>
      <c r="C1627" s="1">
        <v>6581.38</v>
      </c>
      <c r="D1627" s="1">
        <v>7417.21</v>
      </c>
      <c r="E1627" s="1">
        <v>13998.59</v>
      </c>
    </row>
    <row r="1628" spans="1:5">
      <c r="A1628" s="1">
        <v>1936</v>
      </c>
      <c r="B1628" s="1">
        <v>70</v>
      </c>
      <c r="C1628" s="1">
        <v>6919.4</v>
      </c>
      <c r="D1628" s="1">
        <v>7400.26</v>
      </c>
      <c r="E1628" s="1">
        <v>14319.66</v>
      </c>
    </row>
    <row r="1629" spans="1:5">
      <c r="A1629" s="1">
        <v>1936</v>
      </c>
      <c r="B1629" s="1">
        <v>71</v>
      </c>
      <c r="C1629" s="1">
        <v>6797.67</v>
      </c>
      <c r="D1629" s="1">
        <v>7240.91</v>
      </c>
      <c r="E1629" s="1">
        <v>14038.58</v>
      </c>
    </row>
    <row r="1630" spans="1:5">
      <c r="A1630" s="1">
        <v>1936</v>
      </c>
      <c r="B1630" s="1">
        <v>72</v>
      </c>
      <c r="C1630" s="1">
        <v>7499.47</v>
      </c>
      <c r="D1630" s="1">
        <v>7686.79</v>
      </c>
      <c r="E1630" s="1">
        <v>15186.26</v>
      </c>
    </row>
    <row r="1631" spans="1:5">
      <c r="A1631" s="1">
        <v>1936</v>
      </c>
      <c r="B1631" s="1">
        <v>73</v>
      </c>
      <c r="C1631" s="1">
        <v>7473.81</v>
      </c>
      <c r="D1631" s="1">
        <v>7606.86</v>
      </c>
      <c r="E1631" s="1">
        <v>15080.67</v>
      </c>
    </row>
    <row r="1632" spans="1:5">
      <c r="A1632" s="1">
        <v>1936</v>
      </c>
      <c r="B1632" s="1">
        <v>74</v>
      </c>
      <c r="C1632" s="1">
        <v>7617.67</v>
      </c>
      <c r="D1632" s="1">
        <v>7422.16</v>
      </c>
      <c r="E1632" s="1">
        <v>15039.83</v>
      </c>
    </row>
    <row r="1633" spans="1:5">
      <c r="A1633" s="1">
        <v>1936</v>
      </c>
      <c r="B1633" s="1">
        <v>75</v>
      </c>
      <c r="C1633" s="1">
        <v>7670.75</v>
      </c>
      <c r="D1633" s="1">
        <v>7207.62</v>
      </c>
      <c r="E1633" s="1">
        <v>14878.37</v>
      </c>
    </row>
    <row r="1634" spans="1:5">
      <c r="A1634" s="1">
        <v>1936</v>
      </c>
      <c r="B1634" s="1">
        <v>76</v>
      </c>
      <c r="C1634" s="1">
        <v>7793.86</v>
      </c>
      <c r="D1634" s="1">
        <v>7264.97</v>
      </c>
      <c r="E1634" s="1">
        <v>15058.83</v>
      </c>
    </row>
    <row r="1635" spans="1:5">
      <c r="A1635" s="1">
        <v>1936</v>
      </c>
      <c r="B1635" s="1">
        <v>77</v>
      </c>
      <c r="C1635" s="1">
        <v>7372.68</v>
      </c>
      <c r="D1635" s="1">
        <v>6348.15</v>
      </c>
      <c r="E1635" s="1">
        <v>13720.83</v>
      </c>
    </row>
    <row r="1636" spans="1:5">
      <c r="A1636" s="1">
        <v>1936</v>
      </c>
      <c r="B1636" s="1">
        <v>78</v>
      </c>
      <c r="C1636" s="1">
        <v>7065.23</v>
      </c>
      <c r="D1636" s="1">
        <v>6208.19</v>
      </c>
      <c r="E1636" s="1">
        <v>13273.42</v>
      </c>
    </row>
    <row r="1637" spans="1:5">
      <c r="A1637" s="1">
        <v>1936</v>
      </c>
      <c r="B1637" s="1">
        <v>79</v>
      </c>
      <c r="C1637" s="1">
        <v>6772.48</v>
      </c>
      <c r="D1637" s="1">
        <v>5840.06</v>
      </c>
      <c r="E1637" s="1">
        <v>12612.54</v>
      </c>
    </row>
    <row r="1638" spans="1:5">
      <c r="A1638" s="1">
        <v>1936</v>
      </c>
      <c r="B1638" s="1">
        <v>80</v>
      </c>
      <c r="C1638" s="1">
        <v>6539.68</v>
      </c>
      <c r="D1638" s="1">
        <v>5268.37</v>
      </c>
      <c r="E1638" s="1">
        <v>11808.05</v>
      </c>
    </row>
    <row r="1639" spans="1:5">
      <c r="A1639" s="1">
        <v>1936</v>
      </c>
      <c r="B1639" s="1">
        <v>81</v>
      </c>
      <c r="C1639" s="1">
        <v>5850.7</v>
      </c>
      <c r="D1639" s="1">
        <v>4442.49</v>
      </c>
      <c r="E1639" s="1">
        <v>10293.19</v>
      </c>
    </row>
    <row r="1640" spans="1:5">
      <c r="A1640" s="1">
        <v>1936</v>
      </c>
      <c r="B1640" s="1">
        <v>82</v>
      </c>
      <c r="C1640" s="1">
        <v>5631.75</v>
      </c>
      <c r="D1640" s="1">
        <v>4113</v>
      </c>
      <c r="E1640" s="1">
        <v>9744.75</v>
      </c>
    </row>
    <row r="1641" spans="1:5">
      <c r="A1641" s="1">
        <v>1936</v>
      </c>
      <c r="B1641" s="1">
        <v>83</v>
      </c>
      <c r="C1641" s="1">
        <v>4927.8599999999997</v>
      </c>
      <c r="D1641" s="1">
        <v>3521.91</v>
      </c>
      <c r="E1641" s="1">
        <v>8449.77</v>
      </c>
    </row>
    <row r="1642" spans="1:5">
      <c r="A1642" s="1">
        <v>1936</v>
      </c>
      <c r="B1642" s="1">
        <v>84</v>
      </c>
      <c r="C1642" s="1">
        <v>4791.01</v>
      </c>
      <c r="D1642" s="1">
        <v>3254.22</v>
      </c>
      <c r="E1642" s="1">
        <v>8045.23</v>
      </c>
    </row>
    <row r="1643" spans="1:5">
      <c r="A1643" s="1">
        <v>1936</v>
      </c>
      <c r="B1643" s="1">
        <v>85</v>
      </c>
      <c r="C1643" s="1">
        <v>4305.6400000000003</v>
      </c>
      <c r="D1643" s="1">
        <v>2783</v>
      </c>
      <c r="E1643" s="1">
        <v>7088.64</v>
      </c>
    </row>
    <row r="1644" spans="1:5">
      <c r="A1644" s="1">
        <v>1936</v>
      </c>
      <c r="B1644" s="1">
        <v>86</v>
      </c>
      <c r="C1644" s="1">
        <v>3725.47</v>
      </c>
      <c r="D1644" s="1">
        <v>2211.56</v>
      </c>
      <c r="E1644" s="1">
        <v>5937.03</v>
      </c>
    </row>
    <row r="1645" spans="1:5">
      <c r="A1645" s="1">
        <v>1936</v>
      </c>
      <c r="B1645" s="1">
        <v>87</v>
      </c>
      <c r="C1645" s="1">
        <v>2951.95</v>
      </c>
      <c r="D1645" s="1">
        <v>1670.95</v>
      </c>
      <c r="E1645" s="1">
        <v>4622.8999999999996</v>
      </c>
    </row>
    <row r="1646" spans="1:5">
      <c r="A1646" s="1">
        <v>1936</v>
      </c>
      <c r="B1646" s="1">
        <v>88</v>
      </c>
      <c r="C1646" s="1">
        <v>2343.09</v>
      </c>
      <c r="D1646" s="1">
        <v>1318.2</v>
      </c>
      <c r="E1646" s="1">
        <v>3661.29</v>
      </c>
    </row>
    <row r="1647" spans="1:5">
      <c r="A1647" s="1">
        <v>1936</v>
      </c>
      <c r="B1647" s="1">
        <v>89</v>
      </c>
      <c r="C1647" s="1">
        <v>1941.85</v>
      </c>
      <c r="D1647" s="1">
        <v>1033.29</v>
      </c>
      <c r="E1647" s="1">
        <v>2975.14</v>
      </c>
    </row>
    <row r="1648" spans="1:5">
      <c r="A1648" s="1">
        <v>1936</v>
      </c>
      <c r="B1648" s="1">
        <v>90</v>
      </c>
      <c r="C1648" s="1">
        <v>1602.24</v>
      </c>
      <c r="D1648" s="1">
        <v>747.62</v>
      </c>
      <c r="E1648" s="1">
        <v>2349.86</v>
      </c>
    </row>
    <row r="1649" spans="1:5">
      <c r="A1649" s="1">
        <v>1936</v>
      </c>
      <c r="B1649" s="1">
        <v>91</v>
      </c>
      <c r="C1649" s="1">
        <v>1253.1400000000001</v>
      </c>
      <c r="D1649" s="1">
        <v>597.67999999999995</v>
      </c>
      <c r="E1649" s="1">
        <v>1850.82</v>
      </c>
    </row>
    <row r="1650" spans="1:5">
      <c r="A1650" s="1">
        <v>1936</v>
      </c>
      <c r="B1650" s="1">
        <v>92</v>
      </c>
      <c r="C1650" s="1">
        <v>980.51</v>
      </c>
      <c r="D1650" s="1">
        <v>435.88</v>
      </c>
      <c r="E1650" s="1">
        <v>1416.39</v>
      </c>
    </row>
    <row r="1651" spans="1:5">
      <c r="A1651" s="1">
        <v>1936</v>
      </c>
      <c r="B1651" s="1">
        <v>93</v>
      </c>
      <c r="C1651" s="1">
        <v>734.38</v>
      </c>
      <c r="D1651" s="1">
        <v>277.19</v>
      </c>
      <c r="E1651" s="1">
        <v>1011.57</v>
      </c>
    </row>
    <row r="1652" spans="1:5">
      <c r="A1652" s="1">
        <v>1936</v>
      </c>
      <c r="B1652" s="1">
        <v>94</v>
      </c>
      <c r="C1652" s="1">
        <v>557.72</v>
      </c>
      <c r="D1652" s="1">
        <v>211.63</v>
      </c>
      <c r="E1652" s="1">
        <v>769.35</v>
      </c>
    </row>
    <row r="1653" spans="1:5">
      <c r="A1653" s="1">
        <v>1936</v>
      </c>
      <c r="B1653" s="1">
        <v>95</v>
      </c>
      <c r="C1653" s="1">
        <v>403.27</v>
      </c>
      <c r="D1653" s="1">
        <v>126.25</v>
      </c>
      <c r="E1653" s="1">
        <v>529.52</v>
      </c>
    </row>
    <row r="1654" spans="1:5">
      <c r="A1654" s="1">
        <v>1936</v>
      </c>
      <c r="B1654" s="1">
        <v>96</v>
      </c>
      <c r="C1654" s="1">
        <v>293.36</v>
      </c>
      <c r="D1654" s="1">
        <v>99.51</v>
      </c>
      <c r="E1654" s="1">
        <v>392.87</v>
      </c>
    </row>
    <row r="1655" spans="1:5">
      <c r="A1655" s="1">
        <v>1936</v>
      </c>
      <c r="B1655" s="1">
        <v>97</v>
      </c>
      <c r="C1655" s="1">
        <v>181.8</v>
      </c>
      <c r="D1655" s="1">
        <v>45.06</v>
      </c>
      <c r="E1655" s="1">
        <v>226.86</v>
      </c>
    </row>
    <row r="1656" spans="1:5">
      <c r="A1656" s="1">
        <v>1936</v>
      </c>
      <c r="B1656" s="1">
        <v>98</v>
      </c>
      <c r="C1656" s="1">
        <v>140.97</v>
      </c>
      <c r="D1656" s="1">
        <v>37.53</v>
      </c>
      <c r="E1656" s="1">
        <v>178.5</v>
      </c>
    </row>
    <row r="1657" spans="1:5">
      <c r="A1657" s="1">
        <v>1936</v>
      </c>
      <c r="B1657" s="1">
        <v>99</v>
      </c>
      <c r="C1657" s="1">
        <v>68.98</v>
      </c>
      <c r="D1657" s="1">
        <v>28.84</v>
      </c>
      <c r="E1657" s="1">
        <v>97.82</v>
      </c>
    </row>
    <row r="1658" spans="1:5">
      <c r="A1658" s="1">
        <v>1936</v>
      </c>
      <c r="B1658" s="1">
        <v>100</v>
      </c>
      <c r="C1658" s="1">
        <v>43.86</v>
      </c>
      <c r="D1658" s="1">
        <v>11.77</v>
      </c>
      <c r="E1658" s="1">
        <v>55.63</v>
      </c>
    </row>
    <row r="1659" spans="1:5">
      <c r="A1659" s="1">
        <v>1936</v>
      </c>
      <c r="B1659" s="1">
        <v>101</v>
      </c>
      <c r="C1659" s="1">
        <v>27.98</v>
      </c>
      <c r="D1659" s="1">
        <v>2.42</v>
      </c>
      <c r="E1659" s="1">
        <v>30.4</v>
      </c>
    </row>
    <row r="1660" spans="1:5">
      <c r="A1660" s="1">
        <v>1936</v>
      </c>
      <c r="B1660" s="1">
        <v>102</v>
      </c>
      <c r="C1660" s="1">
        <v>14.27</v>
      </c>
      <c r="D1660" s="1">
        <v>1.6</v>
      </c>
      <c r="E1660" s="1">
        <v>15.87</v>
      </c>
    </row>
    <row r="1661" spans="1:5">
      <c r="A1661" s="1">
        <v>1936</v>
      </c>
      <c r="B1661" s="1">
        <v>103</v>
      </c>
      <c r="C1661" s="1">
        <v>7.1</v>
      </c>
      <c r="D1661" s="1">
        <v>2</v>
      </c>
      <c r="E1661" s="1">
        <v>9.1</v>
      </c>
    </row>
    <row r="1662" spans="1:5">
      <c r="A1662" s="1">
        <v>1936</v>
      </c>
      <c r="B1662" s="1">
        <v>104</v>
      </c>
      <c r="C1662" s="1">
        <v>4.09</v>
      </c>
      <c r="D1662" s="1">
        <v>0</v>
      </c>
      <c r="E1662" s="1">
        <v>4.09</v>
      </c>
    </row>
    <row r="1663" spans="1:5">
      <c r="A1663" s="1">
        <v>1936</v>
      </c>
      <c r="B1663" s="1">
        <v>105</v>
      </c>
      <c r="C1663" s="1">
        <v>1.3</v>
      </c>
      <c r="D1663" s="1">
        <v>1</v>
      </c>
      <c r="E1663" s="1">
        <v>2.2999999999999998</v>
      </c>
    </row>
    <row r="1664" spans="1:5">
      <c r="A1664" s="1">
        <v>1936</v>
      </c>
      <c r="B1664" s="1">
        <v>106</v>
      </c>
      <c r="C1664" s="1">
        <v>1</v>
      </c>
      <c r="D1664" s="1">
        <v>0</v>
      </c>
      <c r="E1664" s="1">
        <v>1</v>
      </c>
    </row>
    <row r="1665" spans="1:5">
      <c r="A1665" s="1">
        <v>1936</v>
      </c>
      <c r="B1665" s="1">
        <v>107</v>
      </c>
      <c r="C1665" s="1">
        <v>1</v>
      </c>
      <c r="D1665" s="1">
        <v>0</v>
      </c>
      <c r="E1665" s="1">
        <v>1</v>
      </c>
    </row>
    <row r="1666" spans="1:5">
      <c r="A1666" s="1">
        <v>1936</v>
      </c>
      <c r="B1666" s="1">
        <v>108</v>
      </c>
      <c r="C1666" s="1">
        <v>1</v>
      </c>
      <c r="D1666" s="1">
        <v>0</v>
      </c>
      <c r="E1666" s="1">
        <v>1</v>
      </c>
    </row>
    <row r="1667" spans="1:5">
      <c r="A1667" s="1">
        <v>1936</v>
      </c>
      <c r="B1667" s="1">
        <v>109</v>
      </c>
      <c r="C1667" s="1">
        <v>0</v>
      </c>
      <c r="D1667" s="1">
        <v>0</v>
      </c>
      <c r="E1667" s="1">
        <v>0</v>
      </c>
    </row>
    <row r="1668" spans="1:5">
      <c r="A1668" s="1">
        <v>1936</v>
      </c>
      <c r="B1668" s="1" t="s">
        <v>121</v>
      </c>
      <c r="C1668" s="1">
        <v>0</v>
      </c>
      <c r="D1668" s="1">
        <v>0</v>
      </c>
      <c r="E1668" s="1">
        <v>0</v>
      </c>
    </row>
    <row r="1669" spans="1:5">
      <c r="A1669" s="1">
        <v>1937</v>
      </c>
      <c r="B1669" s="1">
        <v>0</v>
      </c>
      <c r="C1669" s="1">
        <v>18793</v>
      </c>
      <c r="D1669" s="1">
        <v>25401.23</v>
      </c>
      <c r="E1669" s="1">
        <v>44194.23</v>
      </c>
    </row>
    <row r="1670" spans="1:5">
      <c r="A1670" s="1">
        <v>1937</v>
      </c>
      <c r="B1670" s="1">
        <v>1</v>
      </c>
      <c r="C1670" s="1">
        <v>3177</v>
      </c>
      <c r="D1670" s="1">
        <v>3796.03</v>
      </c>
      <c r="E1670" s="1">
        <v>6973.03</v>
      </c>
    </row>
    <row r="1671" spans="1:5">
      <c r="A1671" s="1">
        <v>1937</v>
      </c>
      <c r="B1671" s="1">
        <v>2</v>
      </c>
      <c r="C1671" s="1">
        <v>1488</v>
      </c>
      <c r="D1671" s="1">
        <v>1607.02</v>
      </c>
      <c r="E1671" s="1">
        <v>3095.02</v>
      </c>
    </row>
    <row r="1672" spans="1:5">
      <c r="A1672" s="1">
        <v>1937</v>
      </c>
      <c r="B1672" s="1">
        <v>3</v>
      </c>
      <c r="C1672" s="1">
        <v>1016</v>
      </c>
      <c r="D1672" s="1">
        <v>1156</v>
      </c>
      <c r="E1672" s="1">
        <v>2172</v>
      </c>
    </row>
    <row r="1673" spans="1:5">
      <c r="A1673" s="1">
        <v>1937</v>
      </c>
      <c r="B1673" s="1">
        <v>4</v>
      </c>
      <c r="C1673" s="1">
        <v>883</v>
      </c>
      <c r="D1673" s="1">
        <v>997.01</v>
      </c>
      <c r="E1673" s="1">
        <v>1880.01</v>
      </c>
    </row>
    <row r="1674" spans="1:5">
      <c r="A1674" s="1">
        <v>1937</v>
      </c>
      <c r="B1674" s="1">
        <v>5</v>
      </c>
      <c r="C1674" s="1">
        <v>825.83</v>
      </c>
      <c r="D1674" s="1">
        <v>989.22</v>
      </c>
      <c r="E1674" s="1">
        <v>1815.05</v>
      </c>
    </row>
    <row r="1675" spans="1:5">
      <c r="A1675" s="1">
        <v>1937</v>
      </c>
      <c r="B1675" s="1">
        <v>6</v>
      </c>
      <c r="C1675" s="1">
        <v>714.02</v>
      </c>
      <c r="D1675" s="1">
        <v>788.01</v>
      </c>
      <c r="E1675" s="1">
        <v>1502.03</v>
      </c>
    </row>
    <row r="1676" spans="1:5">
      <c r="A1676" s="1">
        <v>1937</v>
      </c>
      <c r="B1676" s="1">
        <v>7</v>
      </c>
      <c r="C1676" s="1">
        <v>569.22</v>
      </c>
      <c r="D1676" s="1">
        <v>673.09</v>
      </c>
      <c r="E1676" s="1">
        <v>1242.31</v>
      </c>
    </row>
    <row r="1677" spans="1:5">
      <c r="A1677" s="1">
        <v>1937</v>
      </c>
      <c r="B1677" s="1">
        <v>8</v>
      </c>
      <c r="C1677" s="1">
        <v>495.38</v>
      </c>
      <c r="D1677" s="1">
        <v>551.5</v>
      </c>
      <c r="E1677" s="1">
        <v>1046.8800000000001</v>
      </c>
    </row>
    <row r="1678" spans="1:5">
      <c r="A1678" s="1">
        <v>1937</v>
      </c>
      <c r="B1678" s="1">
        <v>9</v>
      </c>
      <c r="C1678" s="1">
        <v>430.54</v>
      </c>
      <c r="D1678" s="1">
        <v>480.19</v>
      </c>
      <c r="E1678" s="1">
        <v>910.73</v>
      </c>
    </row>
    <row r="1679" spans="1:5">
      <c r="A1679" s="1">
        <v>1937</v>
      </c>
      <c r="B1679" s="1">
        <v>10</v>
      </c>
      <c r="C1679" s="1">
        <v>384.15</v>
      </c>
      <c r="D1679" s="1">
        <v>450.91</v>
      </c>
      <c r="E1679" s="1">
        <v>835.06</v>
      </c>
    </row>
    <row r="1680" spans="1:5">
      <c r="A1680" s="1">
        <v>1937</v>
      </c>
      <c r="B1680" s="1">
        <v>11</v>
      </c>
      <c r="C1680" s="1">
        <v>391.03</v>
      </c>
      <c r="D1680" s="1">
        <v>397.49</v>
      </c>
      <c r="E1680" s="1">
        <v>788.52</v>
      </c>
    </row>
    <row r="1681" spans="1:5">
      <c r="A1681" s="1">
        <v>1937</v>
      </c>
      <c r="B1681" s="1">
        <v>12</v>
      </c>
      <c r="C1681" s="1">
        <v>385.66</v>
      </c>
      <c r="D1681" s="1">
        <v>446.64</v>
      </c>
      <c r="E1681" s="1">
        <v>832.3</v>
      </c>
    </row>
    <row r="1682" spans="1:5">
      <c r="A1682" s="1">
        <v>1937</v>
      </c>
      <c r="B1682" s="1">
        <v>13</v>
      </c>
      <c r="C1682" s="1">
        <v>459.03</v>
      </c>
      <c r="D1682" s="1">
        <v>514.34</v>
      </c>
      <c r="E1682" s="1">
        <v>973.37</v>
      </c>
    </row>
    <row r="1683" spans="1:5">
      <c r="A1683" s="1">
        <v>1937</v>
      </c>
      <c r="B1683" s="1">
        <v>14</v>
      </c>
      <c r="C1683" s="1">
        <v>526.15</v>
      </c>
      <c r="D1683" s="1">
        <v>569.64</v>
      </c>
      <c r="E1683" s="1">
        <v>1095.79</v>
      </c>
    </row>
    <row r="1684" spans="1:5">
      <c r="A1684" s="1">
        <v>1937</v>
      </c>
      <c r="B1684" s="1">
        <v>15</v>
      </c>
      <c r="C1684" s="1">
        <v>668.38</v>
      </c>
      <c r="D1684" s="1">
        <v>766.02</v>
      </c>
      <c r="E1684" s="1">
        <v>1434.4</v>
      </c>
    </row>
    <row r="1685" spans="1:5">
      <c r="A1685" s="1">
        <v>1937</v>
      </c>
      <c r="B1685" s="1">
        <v>16</v>
      </c>
      <c r="C1685" s="1">
        <v>808.21</v>
      </c>
      <c r="D1685" s="1">
        <v>897.64</v>
      </c>
      <c r="E1685" s="1">
        <v>1705.85</v>
      </c>
    </row>
    <row r="1686" spans="1:5">
      <c r="A1686" s="1">
        <v>1937</v>
      </c>
      <c r="B1686" s="1">
        <v>17</v>
      </c>
      <c r="C1686" s="1">
        <v>800.04</v>
      </c>
      <c r="D1686" s="1">
        <v>940.04</v>
      </c>
      <c r="E1686" s="1">
        <v>1740.08</v>
      </c>
    </row>
    <row r="1687" spans="1:5">
      <c r="A1687" s="1">
        <v>1937</v>
      </c>
      <c r="B1687" s="1">
        <v>18</v>
      </c>
      <c r="C1687" s="1">
        <v>709.81</v>
      </c>
      <c r="D1687" s="1">
        <v>804.2</v>
      </c>
      <c r="E1687" s="1">
        <v>1514.01</v>
      </c>
    </row>
    <row r="1688" spans="1:5">
      <c r="A1688" s="1">
        <v>1937</v>
      </c>
      <c r="B1688" s="1">
        <v>19</v>
      </c>
      <c r="C1688" s="1">
        <v>736.57</v>
      </c>
      <c r="D1688" s="1">
        <v>848.13</v>
      </c>
      <c r="E1688" s="1">
        <v>1584.7</v>
      </c>
    </row>
    <row r="1689" spans="1:5">
      <c r="A1689" s="1">
        <v>1937</v>
      </c>
      <c r="B1689" s="1">
        <v>20</v>
      </c>
      <c r="C1689" s="1">
        <v>853.06</v>
      </c>
      <c r="D1689" s="1">
        <v>976.38</v>
      </c>
      <c r="E1689" s="1">
        <v>1829.44</v>
      </c>
    </row>
    <row r="1690" spans="1:5">
      <c r="A1690" s="1">
        <v>1937</v>
      </c>
      <c r="B1690" s="1">
        <v>21</v>
      </c>
      <c r="C1690" s="1">
        <v>997.27</v>
      </c>
      <c r="D1690" s="1">
        <v>1002.05</v>
      </c>
      <c r="E1690" s="1">
        <v>1999.32</v>
      </c>
    </row>
    <row r="1691" spans="1:5">
      <c r="A1691" s="1">
        <v>1937</v>
      </c>
      <c r="B1691" s="1">
        <v>22</v>
      </c>
      <c r="C1691" s="1">
        <v>1020.93</v>
      </c>
      <c r="D1691" s="1">
        <v>1133.6400000000001</v>
      </c>
      <c r="E1691" s="1">
        <v>2154.5700000000002</v>
      </c>
    </row>
    <row r="1692" spans="1:5">
      <c r="A1692" s="1">
        <v>1937</v>
      </c>
      <c r="B1692" s="1">
        <v>23</v>
      </c>
      <c r="C1692" s="1">
        <v>1091.06</v>
      </c>
      <c r="D1692" s="1">
        <v>1145.22</v>
      </c>
      <c r="E1692" s="1">
        <v>2236.2800000000002</v>
      </c>
    </row>
    <row r="1693" spans="1:5">
      <c r="A1693" s="1">
        <v>1937</v>
      </c>
      <c r="B1693" s="1">
        <v>24</v>
      </c>
      <c r="C1693" s="1">
        <v>1042.67</v>
      </c>
      <c r="D1693" s="1">
        <v>1163.75</v>
      </c>
      <c r="E1693" s="1">
        <v>2206.42</v>
      </c>
    </row>
    <row r="1694" spans="1:5">
      <c r="A1694" s="1">
        <v>1937</v>
      </c>
      <c r="B1694" s="1">
        <v>25</v>
      </c>
      <c r="C1694" s="1">
        <v>1066.69</v>
      </c>
      <c r="D1694" s="1">
        <v>1122.18</v>
      </c>
      <c r="E1694" s="1">
        <v>2188.87</v>
      </c>
    </row>
    <row r="1695" spans="1:5">
      <c r="A1695" s="1">
        <v>1937</v>
      </c>
      <c r="B1695" s="1">
        <v>26</v>
      </c>
      <c r="C1695" s="1">
        <v>1114.9000000000001</v>
      </c>
      <c r="D1695" s="1">
        <v>1115.27</v>
      </c>
      <c r="E1695" s="1">
        <v>2230.17</v>
      </c>
    </row>
    <row r="1696" spans="1:5">
      <c r="A1696" s="1">
        <v>1937</v>
      </c>
      <c r="B1696" s="1">
        <v>27</v>
      </c>
      <c r="C1696" s="1">
        <v>1110.26</v>
      </c>
      <c r="D1696" s="1">
        <v>1149</v>
      </c>
      <c r="E1696" s="1">
        <v>2259.2600000000002</v>
      </c>
    </row>
    <row r="1697" spans="1:5">
      <c r="A1697" s="1">
        <v>1937</v>
      </c>
      <c r="B1697" s="1">
        <v>28</v>
      </c>
      <c r="C1697" s="1">
        <v>1143.75</v>
      </c>
      <c r="D1697" s="1">
        <v>1191.32</v>
      </c>
      <c r="E1697" s="1">
        <v>2335.0700000000002</v>
      </c>
    </row>
    <row r="1698" spans="1:5">
      <c r="A1698" s="1">
        <v>1937</v>
      </c>
      <c r="B1698" s="1">
        <v>29</v>
      </c>
      <c r="C1698" s="1">
        <v>1146.3900000000001</v>
      </c>
      <c r="D1698" s="1">
        <v>1175.26</v>
      </c>
      <c r="E1698" s="1">
        <v>2321.65</v>
      </c>
    </row>
    <row r="1699" spans="1:5">
      <c r="A1699" s="1">
        <v>1937</v>
      </c>
      <c r="B1699" s="1">
        <v>30</v>
      </c>
      <c r="C1699" s="1">
        <v>1119.0999999999999</v>
      </c>
      <c r="D1699" s="1">
        <v>1194.1300000000001</v>
      </c>
      <c r="E1699" s="1">
        <v>2313.23</v>
      </c>
    </row>
    <row r="1700" spans="1:5">
      <c r="A1700" s="1">
        <v>1937</v>
      </c>
      <c r="B1700" s="1">
        <v>31</v>
      </c>
      <c r="C1700" s="1">
        <v>1180.57</v>
      </c>
      <c r="D1700" s="1">
        <v>1187.18</v>
      </c>
      <c r="E1700" s="1">
        <v>2367.75</v>
      </c>
    </row>
    <row r="1701" spans="1:5">
      <c r="A1701" s="1">
        <v>1937</v>
      </c>
      <c r="B1701" s="1">
        <v>32</v>
      </c>
      <c r="C1701" s="1">
        <v>1200.71</v>
      </c>
      <c r="D1701" s="1">
        <v>1288.72</v>
      </c>
      <c r="E1701" s="1">
        <v>2489.4299999999998</v>
      </c>
    </row>
    <row r="1702" spans="1:5">
      <c r="A1702" s="1">
        <v>1937</v>
      </c>
      <c r="B1702" s="1">
        <v>33</v>
      </c>
      <c r="C1702" s="1">
        <v>1218.55</v>
      </c>
      <c r="D1702" s="1">
        <v>1302.75</v>
      </c>
      <c r="E1702" s="1">
        <v>2521.3000000000002</v>
      </c>
    </row>
    <row r="1703" spans="1:5">
      <c r="A1703" s="1">
        <v>1937</v>
      </c>
      <c r="B1703" s="1">
        <v>34</v>
      </c>
      <c r="C1703" s="1">
        <v>1251.07</v>
      </c>
      <c r="D1703" s="1">
        <v>1327.27</v>
      </c>
      <c r="E1703" s="1">
        <v>2578.34</v>
      </c>
    </row>
    <row r="1704" spans="1:5">
      <c r="A1704" s="1">
        <v>1937</v>
      </c>
      <c r="B1704" s="1">
        <v>35</v>
      </c>
      <c r="C1704" s="1">
        <v>1237.55</v>
      </c>
      <c r="D1704" s="1">
        <v>1386.93</v>
      </c>
      <c r="E1704" s="1">
        <v>2624.48</v>
      </c>
    </row>
    <row r="1705" spans="1:5">
      <c r="A1705" s="1">
        <v>1937</v>
      </c>
      <c r="B1705" s="1">
        <v>36</v>
      </c>
      <c r="C1705" s="1">
        <v>1351.01</v>
      </c>
      <c r="D1705" s="1">
        <v>1438.29</v>
      </c>
      <c r="E1705" s="1">
        <v>2789.3</v>
      </c>
    </row>
    <row r="1706" spans="1:5">
      <c r="A1706" s="1">
        <v>1937</v>
      </c>
      <c r="B1706" s="1">
        <v>37</v>
      </c>
      <c r="C1706" s="1">
        <v>1390.73</v>
      </c>
      <c r="D1706" s="1">
        <v>1475.04</v>
      </c>
      <c r="E1706" s="1">
        <v>2865.77</v>
      </c>
    </row>
    <row r="1707" spans="1:5">
      <c r="A1707" s="1">
        <v>1937</v>
      </c>
      <c r="B1707" s="1">
        <v>38</v>
      </c>
      <c r="C1707" s="1">
        <v>1342.73</v>
      </c>
      <c r="D1707" s="1">
        <v>1499.15</v>
      </c>
      <c r="E1707" s="1">
        <v>2841.88</v>
      </c>
    </row>
    <row r="1708" spans="1:5">
      <c r="A1708" s="1">
        <v>1937</v>
      </c>
      <c r="B1708" s="1">
        <v>39</v>
      </c>
      <c r="C1708" s="1">
        <v>1415.99</v>
      </c>
      <c r="D1708" s="1">
        <v>1551.63</v>
      </c>
      <c r="E1708" s="1">
        <v>2967.62</v>
      </c>
    </row>
    <row r="1709" spans="1:5">
      <c r="A1709" s="1">
        <v>1937</v>
      </c>
      <c r="B1709" s="1">
        <v>40</v>
      </c>
      <c r="C1709" s="1">
        <v>1429.26</v>
      </c>
      <c r="D1709" s="1">
        <v>1579.14</v>
      </c>
      <c r="E1709" s="1">
        <v>3008.4</v>
      </c>
    </row>
    <row r="1710" spans="1:5">
      <c r="A1710" s="1">
        <v>1937</v>
      </c>
      <c r="B1710" s="1">
        <v>41</v>
      </c>
      <c r="C1710" s="1">
        <v>1517.6</v>
      </c>
      <c r="D1710" s="1">
        <v>1549.37</v>
      </c>
      <c r="E1710" s="1">
        <v>3066.97</v>
      </c>
    </row>
    <row r="1711" spans="1:5">
      <c r="A1711" s="1">
        <v>1937</v>
      </c>
      <c r="B1711" s="1">
        <v>42</v>
      </c>
      <c r="C1711" s="1">
        <v>1661.78</v>
      </c>
      <c r="D1711" s="1">
        <v>1881.01</v>
      </c>
      <c r="E1711" s="1">
        <v>3542.79</v>
      </c>
    </row>
    <row r="1712" spans="1:5">
      <c r="A1712" s="1">
        <v>1937</v>
      </c>
      <c r="B1712" s="1">
        <v>43</v>
      </c>
      <c r="C1712" s="1">
        <v>1656.77</v>
      </c>
      <c r="D1712" s="1">
        <v>1891.06</v>
      </c>
      <c r="E1712" s="1">
        <v>3547.83</v>
      </c>
    </row>
    <row r="1713" spans="1:5">
      <c r="A1713" s="1">
        <v>1937</v>
      </c>
      <c r="B1713" s="1">
        <v>44</v>
      </c>
      <c r="C1713" s="1">
        <v>1687.6</v>
      </c>
      <c r="D1713" s="1">
        <v>1946.49</v>
      </c>
      <c r="E1713" s="1">
        <v>3634.09</v>
      </c>
    </row>
    <row r="1714" spans="1:5">
      <c r="A1714" s="1">
        <v>1937</v>
      </c>
      <c r="B1714" s="1">
        <v>45</v>
      </c>
      <c r="C1714" s="1">
        <v>1730.89</v>
      </c>
      <c r="D1714" s="1">
        <v>2109.66</v>
      </c>
      <c r="E1714" s="1">
        <v>3840.55</v>
      </c>
    </row>
    <row r="1715" spans="1:5">
      <c r="A1715" s="1">
        <v>1937</v>
      </c>
      <c r="B1715" s="1">
        <v>46</v>
      </c>
      <c r="C1715" s="1">
        <v>1948.15</v>
      </c>
      <c r="D1715" s="1">
        <v>2292.7600000000002</v>
      </c>
      <c r="E1715" s="1">
        <v>4240.91</v>
      </c>
    </row>
    <row r="1716" spans="1:5">
      <c r="A1716" s="1">
        <v>1937</v>
      </c>
      <c r="B1716" s="1">
        <v>47</v>
      </c>
      <c r="C1716" s="1">
        <v>2129</v>
      </c>
      <c r="D1716" s="1">
        <v>2380.15</v>
      </c>
      <c r="E1716" s="1">
        <v>4509.1499999999996</v>
      </c>
    </row>
    <row r="1717" spans="1:5">
      <c r="A1717" s="1">
        <v>1937</v>
      </c>
      <c r="B1717" s="1">
        <v>48</v>
      </c>
      <c r="C1717" s="1">
        <v>2144.4499999999998</v>
      </c>
      <c r="D1717" s="1">
        <v>2648.8</v>
      </c>
      <c r="E1717" s="1">
        <v>4793.25</v>
      </c>
    </row>
    <row r="1718" spans="1:5">
      <c r="A1718" s="1">
        <v>1937</v>
      </c>
      <c r="B1718" s="1">
        <v>49</v>
      </c>
      <c r="C1718" s="1">
        <v>2410.5</v>
      </c>
      <c r="D1718" s="1">
        <v>2921.71</v>
      </c>
      <c r="E1718" s="1">
        <v>5332.21</v>
      </c>
    </row>
    <row r="1719" spans="1:5">
      <c r="A1719" s="1">
        <v>1937</v>
      </c>
      <c r="B1719" s="1">
        <v>50</v>
      </c>
      <c r="C1719" s="1">
        <v>2584.04</v>
      </c>
      <c r="D1719" s="1">
        <v>3121.29</v>
      </c>
      <c r="E1719" s="1">
        <v>5705.33</v>
      </c>
    </row>
    <row r="1720" spans="1:5">
      <c r="A1720" s="1">
        <v>1937</v>
      </c>
      <c r="B1720" s="1">
        <v>51</v>
      </c>
      <c r="C1720" s="1">
        <v>2457.66</v>
      </c>
      <c r="D1720" s="1">
        <v>3098.18</v>
      </c>
      <c r="E1720" s="1">
        <v>5555.84</v>
      </c>
    </row>
    <row r="1721" spans="1:5">
      <c r="A1721" s="1">
        <v>1937</v>
      </c>
      <c r="B1721" s="1">
        <v>52</v>
      </c>
      <c r="C1721" s="1">
        <v>2947.22</v>
      </c>
      <c r="D1721" s="1">
        <v>3721.74</v>
      </c>
      <c r="E1721" s="1">
        <v>6668.96</v>
      </c>
    </row>
    <row r="1722" spans="1:5">
      <c r="A1722" s="1">
        <v>1937</v>
      </c>
      <c r="B1722" s="1">
        <v>53</v>
      </c>
      <c r="C1722" s="1">
        <v>2910.79</v>
      </c>
      <c r="D1722" s="1">
        <v>3764.98</v>
      </c>
      <c r="E1722" s="1">
        <v>6675.77</v>
      </c>
    </row>
    <row r="1723" spans="1:5">
      <c r="A1723" s="1">
        <v>1937</v>
      </c>
      <c r="B1723" s="1">
        <v>54</v>
      </c>
      <c r="C1723" s="1">
        <v>3218.29</v>
      </c>
      <c r="D1723" s="1">
        <v>3898.91</v>
      </c>
      <c r="E1723" s="1">
        <v>7117.2</v>
      </c>
    </row>
    <row r="1724" spans="1:5">
      <c r="A1724" s="1">
        <v>1937</v>
      </c>
      <c r="B1724" s="1">
        <v>55</v>
      </c>
      <c r="C1724" s="1">
        <v>2936.94</v>
      </c>
      <c r="D1724" s="1">
        <v>4049.86</v>
      </c>
      <c r="E1724" s="1">
        <v>6986.8</v>
      </c>
    </row>
    <row r="1725" spans="1:5">
      <c r="A1725" s="1">
        <v>1937</v>
      </c>
      <c r="B1725" s="1">
        <v>56</v>
      </c>
      <c r="C1725" s="1">
        <v>3463.36</v>
      </c>
      <c r="D1725" s="1">
        <v>4467.17</v>
      </c>
      <c r="E1725" s="1">
        <v>7930.53</v>
      </c>
    </row>
    <row r="1726" spans="1:5">
      <c r="A1726" s="1">
        <v>1937</v>
      </c>
      <c r="B1726" s="1">
        <v>57</v>
      </c>
      <c r="C1726" s="1">
        <v>3639.69</v>
      </c>
      <c r="D1726" s="1">
        <v>4738.1499999999996</v>
      </c>
      <c r="E1726" s="1">
        <v>8377.84</v>
      </c>
    </row>
    <row r="1727" spans="1:5">
      <c r="A1727" s="1">
        <v>1937</v>
      </c>
      <c r="B1727" s="1">
        <v>58</v>
      </c>
      <c r="C1727" s="1">
        <v>3943.92</v>
      </c>
      <c r="D1727" s="1">
        <v>4960.8</v>
      </c>
      <c r="E1727" s="1">
        <v>8904.7199999999993</v>
      </c>
    </row>
    <row r="1728" spans="1:5">
      <c r="A1728" s="1">
        <v>1937</v>
      </c>
      <c r="B1728" s="1">
        <v>59</v>
      </c>
      <c r="C1728" s="1">
        <v>4242.09</v>
      </c>
      <c r="D1728" s="1">
        <v>5446.14</v>
      </c>
      <c r="E1728" s="1">
        <v>9688.23</v>
      </c>
    </row>
    <row r="1729" spans="1:5">
      <c r="A1729" s="1">
        <v>1937</v>
      </c>
      <c r="B1729" s="1">
        <v>60</v>
      </c>
      <c r="C1729" s="1">
        <v>4553.1000000000004</v>
      </c>
      <c r="D1729" s="1">
        <v>5471.73</v>
      </c>
      <c r="E1729" s="1">
        <v>10024.83</v>
      </c>
    </row>
    <row r="1730" spans="1:5">
      <c r="A1730" s="1">
        <v>1937</v>
      </c>
      <c r="B1730" s="1">
        <v>61</v>
      </c>
      <c r="C1730" s="1">
        <v>4549.66</v>
      </c>
      <c r="D1730" s="1">
        <v>5713.86</v>
      </c>
      <c r="E1730" s="1">
        <v>10263.52</v>
      </c>
    </row>
    <row r="1731" spans="1:5">
      <c r="A1731" s="1">
        <v>1937</v>
      </c>
      <c r="B1731" s="1">
        <v>62</v>
      </c>
      <c r="C1731" s="1">
        <v>5166.71</v>
      </c>
      <c r="D1731" s="1">
        <v>6542.12</v>
      </c>
      <c r="E1731" s="1">
        <v>11708.83</v>
      </c>
    </row>
    <row r="1732" spans="1:5">
      <c r="A1732" s="1">
        <v>1937</v>
      </c>
      <c r="B1732" s="1">
        <v>63</v>
      </c>
      <c r="C1732" s="1">
        <v>5435.24</v>
      </c>
      <c r="D1732" s="1">
        <v>6749.5</v>
      </c>
      <c r="E1732" s="1">
        <v>12184.74</v>
      </c>
    </row>
    <row r="1733" spans="1:5">
      <c r="A1733" s="1">
        <v>1937</v>
      </c>
      <c r="B1733" s="1">
        <v>64</v>
      </c>
      <c r="C1733" s="1">
        <v>5712.27</v>
      </c>
      <c r="D1733" s="1">
        <v>7089.98</v>
      </c>
      <c r="E1733" s="1">
        <v>12802.25</v>
      </c>
    </row>
    <row r="1734" spans="1:5">
      <c r="A1734" s="1">
        <v>1937</v>
      </c>
      <c r="B1734" s="1">
        <v>65</v>
      </c>
      <c r="C1734" s="1">
        <v>5798.89</v>
      </c>
      <c r="D1734" s="1">
        <v>6897.23</v>
      </c>
      <c r="E1734" s="1">
        <v>12696.12</v>
      </c>
    </row>
    <row r="1735" spans="1:5">
      <c r="A1735" s="1">
        <v>1937</v>
      </c>
      <c r="B1735" s="1">
        <v>66</v>
      </c>
      <c r="C1735" s="1">
        <v>5872.57</v>
      </c>
      <c r="D1735" s="1">
        <v>6863.74</v>
      </c>
      <c r="E1735" s="1">
        <v>12736.31</v>
      </c>
    </row>
    <row r="1736" spans="1:5">
      <c r="A1736" s="1">
        <v>1937</v>
      </c>
      <c r="B1736" s="1">
        <v>67</v>
      </c>
      <c r="C1736" s="1">
        <v>6224.42</v>
      </c>
      <c r="D1736" s="1">
        <v>7338.16</v>
      </c>
      <c r="E1736" s="1">
        <v>13562.58</v>
      </c>
    </row>
    <row r="1737" spans="1:5">
      <c r="A1737" s="1">
        <v>1937</v>
      </c>
      <c r="B1737" s="1">
        <v>68</v>
      </c>
      <c r="C1737" s="1">
        <v>6518.46</v>
      </c>
      <c r="D1737" s="1">
        <v>7514.45</v>
      </c>
      <c r="E1737" s="1">
        <v>14032.91</v>
      </c>
    </row>
    <row r="1738" spans="1:5">
      <c r="A1738" s="1">
        <v>1937</v>
      </c>
      <c r="B1738" s="1">
        <v>69</v>
      </c>
      <c r="C1738" s="1">
        <v>6869.67</v>
      </c>
      <c r="D1738" s="1">
        <v>7723.65</v>
      </c>
      <c r="E1738" s="1">
        <v>14593.32</v>
      </c>
    </row>
    <row r="1739" spans="1:5">
      <c r="A1739" s="1">
        <v>1937</v>
      </c>
      <c r="B1739" s="1">
        <v>70</v>
      </c>
      <c r="C1739" s="1">
        <v>7058.35</v>
      </c>
      <c r="D1739" s="1">
        <v>7627.51</v>
      </c>
      <c r="E1739" s="1">
        <v>14685.86</v>
      </c>
    </row>
    <row r="1740" spans="1:5">
      <c r="A1740" s="1">
        <v>1937</v>
      </c>
      <c r="B1740" s="1">
        <v>71</v>
      </c>
      <c r="C1740" s="1">
        <v>6875.71</v>
      </c>
      <c r="D1740" s="1">
        <v>7336.14</v>
      </c>
      <c r="E1740" s="1">
        <v>14211.85</v>
      </c>
    </row>
    <row r="1741" spans="1:5">
      <c r="A1741" s="1">
        <v>1937</v>
      </c>
      <c r="B1741" s="1">
        <v>72</v>
      </c>
      <c r="C1741" s="1">
        <v>7800.04</v>
      </c>
      <c r="D1741" s="1">
        <v>7824.31</v>
      </c>
      <c r="E1741" s="1">
        <v>15624.35</v>
      </c>
    </row>
    <row r="1742" spans="1:5">
      <c r="A1742" s="1">
        <v>1937</v>
      </c>
      <c r="B1742" s="1">
        <v>73</v>
      </c>
      <c r="C1742" s="1">
        <v>8027.33</v>
      </c>
      <c r="D1742" s="1">
        <v>7892.01</v>
      </c>
      <c r="E1742" s="1">
        <v>15919.34</v>
      </c>
    </row>
    <row r="1743" spans="1:5">
      <c r="A1743" s="1">
        <v>1937</v>
      </c>
      <c r="B1743" s="1">
        <v>74</v>
      </c>
      <c r="C1743" s="1">
        <v>8057.59</v>
      </c>
      <c r="D1743" s="1">
        <v>7932.26</v>
      </c>
      <c r="E1743" s="1">
        <v>15989.85</v>
      </c>
    </row>
    <row r="1744" spans="1:5">
      <c r="A1744" s="1">
        <v>1937</v>
      </c>
      <c r="B1744" s="1">
        <v>75</v>
      </c>
      <c r="C1744" s="1">
        <v>7800.95</v>
      </c>
      <c r="D1744" s="1">
        <v>7333.47</v>
      </c>
      <c r="E1744" s="1">
        <v>15134.42</v>
      </c>
    </row>
    <row r="1745" spans="1:5">
      <c r="A1745" s="1">
        <v>1937</v>
      </c>
      <c r="B1745" s="1">
        <v>76</v>
      </c>
      <c r="C1745" s="1">
        <v>8096.98</v>
      </c>
      <c r="D1745" s="1">
        <v>7351.4</v>
      </c>
      <c r="E1745" s="1">
        <v>15448.38</v>
      </c>
    </row>
    <row r="1746" spans="1:5">
      <c r="A1746" s="1">
        <v>1937</v>
      </c>
      <c r="B1746" s="1">
        <v>77</v>
      </c>
      <c r="C1746" s="1">
        <v>7711.8</v>
      </c>
      <c r="D1746" s="1">
        <v>6943.49</v>
      </c>
      <c r="E1746" s="1">
        <v>14655.29</v>
      </c>
    </row>
    <row r="1747" spans="1:5">
      <c r="A1747" s="1">
        <v>1937</v>
      </c>
      <c r="B1747" s="1">
        <v>78</v>
      </c>
      <c r="C1747" s="1">
        <v>7270.43</v>
      </c>
      <c r="D1747" s="1">
        <v>6339.73</v>
      </c>
      <c r="E1747" s="1">
        <v>13610.16</v>
      </c>
    </row>
    <row r="1748" spans="1:5">
      <c r="A1748" s="1">
        <v>1937</v>
      </c>
      <c r="B1748" s="1">
        <v>79</v>
      </c>
      <c r="C1748" s="1">
        <v>7167.84</v>
      </c>
      <c r="D1748" s="1">
        <v>5857.12</v>
      </c>
      <c r="E1748" s="1">
        <v>13024.96</v>
      </c>
    </row>
    <row r="1749" spans="1:5">
      <c r="A1749" s="1">
        <v>1937</v>
      </c>
      <c r="B1749" s="1">
        <v>80</v>
      </c>
      <c r="C1749" s="1">
        <v>6934.51</v>
      </c>
      <c r="D1749" s="1">
        <v>5342.39</v>
      </c>
      <c r="E1749" s="1">
        <v>12276.9</v>
      </c>
    </row>
    <row r="1750" spans="1:5">
      <c r="A1750" s="1">
        <v>1937</v>
      </c>
      <c r="B1750" s="1">
        <v>81</v>
      </c>
      <c r="C1750" s="1">
        <v>6174.3</v>
      </c>
      <c r="D1750" s="1">
        <v>4760.2700000000004</v>
      </c>
      <c r="E1750" s="1">
        <v>10934.57</v>
      </c>
    </row>
    <row r="1751" spans="1:5">
      <c r="A1751" s="1">
        <v>1937</v>
      </c>
      <c r="B1751" s="1">
        <v>82</v>
      </c>
      <c r="C1751" s="1">
        <v>6145.63</v>
      </c>
      <c r="D1751" s="1">
        <v>4376.49</v>
      </c>
      <c r="E1751" s="1">
        <v>10522.12</v>
      </c>
    </row>
    <row r="1752" spans="1:5">
      <c r="A1752" s="1">
        <v>1937</v>
      </c>
      <c r="B1752" s="1">
        <v>83</v>
      </c>
      <c r="C1752" s="1">
        <v>5307.53</v>
      </c>
      <c r="D1752" s="1">
        <v>3761.05</v>
      </c>
      <c r="E1752" s="1">
        <v>9068.58</v>
      </c>
    </row>
    <row r="1753" spans="1:5">
      <c r="A1753" s="1">
        <v>1937</v>
      </c>
      <c r="B1753" s="1">
        <v>84</v>
      </c>
      <c r="C1753" s="1">
        <v>5049</v>
      </c>
      <c r="D1753" s="1">
        <v>3328.94</v>
      </c>
      <c r="E1753" s="1">
        <v>8377.94</v>
      </c>
    </row>
    <row r="1754" spans="1:5">
      <c r="A1754" s="1">
        <v>1937</v>
      </c>
      <c r="B1754" s="1">
        <v>85</v>
      </c>
      <c r="C1754" s="1">
        <v>4336.58</v>
      </c>
      <c r="D1754" s="1">
        <v>2678.16</v>
      </c>
      <c r="E1754" s="1">
        <v>7014.74</v>
      </c>
    </row>
    <row r="1755" spans="1:5">
      <c r="A1755" s="1">
        <v>1937</v>
      </c>
      <c r="B1755" s="1">
        <v>86</v>
      </c>
      <c r="C1755" s="1">
        <v>3975.45</v>
      </c>
      <c r="D1755" s="1">
        <v>2438.7800000000002</v>
      </c>
      <c r="E1755" s="1">
        <v>6414.23</v>
      </c>
    </row>
    <row r="1756" spans="1:5">
      <c r="A1756" s="1">
        <v>1937</v>
      </c>
      <c r="B1756" s="1">
        <v>87</v>
      </c>
      <c r="C1756" s="1">
        <v>3279.15</v>
      </c>
      <c r="D1756" s="1">
        <v>1842.81</v>
      </c>
      <c r="E1756" s="1">
        <v>5121.96</v>
      </c>
    </row>
    <row r="1757" spans="1:5">
      <c r="A1757" s="1">
        <v>1937</v>
      </c>
      <c r="B1757" s="1">
        <v>88</v>
      </c>
      <c r="C1757" s="1">
        <v>2595.6999999999998</v>
      </c>
      <c r="D1757" s="1">
        <v>1403.23</v>
      </c>
      <c r="E1757" s="1">
        <v>3998.93</v>
      </c>
    </row>
    <row r="1758" spans="1:5">
      <c r="A1758" s="1">
        <v>1937</v>
      </c>
      <c r="B1758" s="1">
        <v>89</v>
      </c>
      <c r="C1758" s="1">
        <v>2144.11</v>
      </c>
      <c r="D1758" s="1">
        <v>1144.05</v>
      </c>
      <c r="E1758" s="1">
        <v>3288.16</v>
      </c>
    </row>
    <row r="1759" spans="1:5">
      <c r="A1759" s="1">
        <v>1937</v>
      </c>
      <c r="B1759" s="1">
        <v>90</v>
      </c>
      <c r="C1759" s="1">
        <v>1647.42</v>
      </c>
      <c r="D1759" s="1">
        <v>773.85</v>
      </c>
      <c r="E1759" s="1">
        <v>2421.27</v>
      </c>
    </row>
    <row r="1760" spans="1:5">
      <c r="A1760" s="1">
        <v>1937</v>
      </c>
      <c r="B1760" s="1">
        <v>91</v>
      </c>
      <c r="C1760" s="1">
        <v>1294.95</v>
      </c>
      <c r="D1760" s="1">
        <v>553.9</v>
      </c>
      <c r="E1760" s="1">
        <v>1848.85</v>
      </c>
    </row>
    <row r="1761" spans="1:5">
      <c r="A1761" s="1">
        <v>1937</v>
      </c>
      <c r="B1761" s="1">
        <v>92</v>
      </c>
      <c r="C1761" s="1">
        <v>1056.73</v>
      </c>
      <c r="D1761" s="1">
        <v>434.78</v>
      </c>
      <c r="E1761" s="1">
        <v>1491.51</v>
      </c>
    </row>
    <row r="1762" spans="1:5">
      <c r="A1762" s="1">
        <v>1937</v>
      </c>
      <c r="B1762" s="1">
        <v>93</v>
      </c>
      <c r="C1762" s="1">
        <v>819.79</v>
      </c>
      <c r="D1762" s="1">
        <v>299.48</v>
      </c>
      <c r="E1762" s="1">
        <v>1119.27</v>
      </c>
    </row>
    <row r="1763" spans="1:5">
      <c r="A1763" s="1">
        <v>1937</v>
      </c>
      <c r="B1763" s="1">
        <v>94</v>
      </c>
      <c r="C1763" s="1">
        <v>615.11</v>
      </c>
      <c r="D1763" s="1">
        <v>203.02</v>
      </c>
      <c r="E1763" s="1">
        <v>818.13</v>
      </c>
    </row>
    <row r="1764" spans="1:5">
      <c r="A1764" s="1">
        <v>1937</v>
      </c>
      <c r="B1764" s="1">
        <v>95</v>
      </c>
      <c r="C1764" s="1">
        <v>425.96</v>
      </c>
      <c r="D1764" s="1">
        <v>140.38999999999999</v>
      </c>
      <c r="E1764" s="1">
        <v>566.35</v>
      </c>
    </row>
    <row r="1765" spans="1:5">
      <c r="A1765" s="1">
        <v>1937</v>
      </c>
      <c r="B1765" s="1">
        <v>96</v>
      </c>
      <c r="C1765" s="1">
        <v>292.22000000000003</v>
      </c>
      <c r="D1765" s="1">
        <v>98.03</v>
      </c>
      <c r="E1765" s="1">
        <v>390.25</v>
      </c>
    </row>
    <row r="1766" spans="1:5">
      <c r="A1766" s="1">
        <v>1937</v>
      </c>
      <c r="B1766" s="1">
        <v>97</v>
      </c>
      <c r="C1766" s="1">
        <v>184.27</v>
      </c>
      <c r="D1766" s="1">
        <v>58.5</v>
      </c>
      <c r="E1766" s="1">
        <v>242.77</v>
      </c>
    </row>
    <row r="1767" spans="1:5">
      <c r="A1767" s="1">
        <v>1937</v>
      </c>
      <c r="B1767" s="1">
        <v>98</v>
      </c>
      <c r="C1767" s="1">
        <v>119.08</v>
      </c>
      <c r="D1767" s="1">
        <v>36.76</v>
      </c>
      <c r="E1767" s="1">
        <v>155.84</v>
      </c>
    </row>
    <row r="1768" spans="1:5">
      <c r="A1768" s="1">
        <v>1937</v>
      </c>
      <c r="B1768" s="1">
        <v>99</v>
      </c>
      <c r="C1768" s="1">
        <v>76.09</v>
      </c>
      <c r="D1768" s="1">
        <v>27.48</v>
      </c>
      <c r="E1768" s="1">
        <v>103.57</v>
      </c>
    </row>
    <row r="1769" spans="1:5">
      <c r="A1769" s="1">
        <v>1937</v>
      </c>
      <c r="B1769" s="1">
        <v>100</v>
      </c>
      <c r="C1769" s="1">
        <v>48.28</v>
      </c>
      <c r="D1769" s="1">
        <v>11.48</v>
      </c>
      <c r="E1769" s="1">
        <v>59.76</v>
      </c>
    </row>
    <row r="1770" spans="1:5">
      <c r="A1770" s="1">
        <v>1937</v>
      </c>
      <c r="B1770" s="1">
        <v>101</v>
      </c>
      <c r="C1770" s="1">
        <v>29.8</v>
      </c>
      <c r="D1770" s="1">
        <v>7.01</v>
      </c>
      <c r="E1770" s="1">
        <v>36.81</v>
      </c>
    </row>
    <row r="1771" spans="1:5">
      <c r="A1771" s="1">
        <v>1937</v>
      </c>
      <c r="B1771" s="1">
        <v>102</v>
      </c>
      <c r="C1771" s="1">
        <v>12.56</v>
      </c>
      <c r="D1771" s="1">
        <v>5.37</v>
      </c>
      <c r="E1771" s="1">
        <v>17.93</v>
      </c>
    </row>
    <row r="1772" spans="1:5">
      <c r="A1772" s="1">
        <v>1937</v>
      </c>
      <c r="B1772" s="1">
        <v>103</v>
      </c>
      <c r="C1772" s="1">
        <v>4.2699999999999996</v>
      </c>
      <c r="D1772" s="1">
        <v>1</v>
      </c>
      <c r="E1772" s="1">
        <v>5.27</v>
      </c>
    </row>
    <row r="1773" spans="1:5">
      <c r="A1773" s="1">
        <v>1937</v>
      </c>
      <c r="B1773" s="1">
        <v>104</v>
      </c>
      <c r="C1773" s="1">
        <v>3.17</v>
      </c>
      <c r="D1773" s="1">
        <v>3</v>
      </c>
      <c r="E1773" s="1">
        <v>6.17</v>
      </c>
    </row>
    <row r="1774" spans="1:5">
      <c r="A1774" s="1">
        <v>1937</v>
      </c>
      <c r="B1774" s="1">
        <v>105</v>
      </c>
      <c r="C1774" s="1">
        <v>3.3</v>
      </c>
      <c r="D1774" s="1">
        <v>0</v>
      </c>
      <c r="E1774" s="1">
        <v>3.3</v>
      </c>
    </row>
    <row r="1775" spans="1:5">
      <c r="A1775" s="1">
        <v>1937</v>
      </c>
      <c r="B1775" s="1">
        <v>106</v>
      </c>
      <c r="C1775" s="1">
        <v>0</v>
      </c>
      <c r="D1775" s="1">
        <v>0</v>
      </c>
      <c r="E1775" s="1">
        <v>0</v>
      </c>
    </row>
    <row r="1776" spans="1:5">
      <c r="A1776" s="1">
        <v>1937</v>
      </c>
      <c r="B1776" s="1">
        <v>107</v>
      </c>
      <c r="C1776" s="1">
        <v>0</v>
      </c>
      <c r="D1776" s="1">
        <v>0</v>
      </c>
      <c r="E1776" s="1">
        <v>0</v>
      </c>
    </row>
    <row r="1777" spans="1:5">
      <c r="A1777" s="1">
        <v>1937</v>
      </c>
      <c r="B1777" s="1">
        <v>108</v>
      </c>
      <c r="C1777" s="1">
        <v>0</v>
      </c>
      <c r="D1777" s="1">
        <v>0</v>
      </c>
      <c r="E1777" s="1">
        <v>0</v>
      </c>
    </row>
    <row r="1778" spans="1:5">
      <c r="A1778" s="1">
        <v>1937</v>
      </c>
      <c r="B1778" s="1">
        <v>109</v>
      </c>
      <c r="C1778" s="1">
        <v>0</v>
      </c>
      <c r="D1778" s="1">
        <v>0</v>
      </c>
      <c r="E1778" s="1">
        <v>0</v>
      </c>
    </row>
    <row r="1779" spans="1:5">
      <c r="A1779" s="1">
        <v>1937</v>
      </c>
      <c r="B1779" s="1" t="s">
        <v>121</v>
      </c>
      <c r="C1779" s="1">
        <v>0</v>
      </c>
      <c r="D1779" s="1">
        <v>0</v>
      </c>
      <c r="E1779" s="1">
        <v>0</v>
      </c>
    </row>
    <row r="1780" spans="1:5">
      <c r="A1780" s="1">
        <v>1938</v>
      </c>
      <c r="B1780" s="1">
        <v>0</v>
      </c>
      <c r="C1780" s="1">
        <v>17348</v>
      </c>
      <c r="D1780" s="1">
        <v>23472</v>
      </c>
      <c r="E1780" s="1">
        <v>40820</v>
      </c>
    </row>
    <row r="1781" spans="1:5">
      <c r="A1781" s="1">
        <v>1938</v>
      </c>
      <c r="B1781" s="1">
        <v>1</v>
      </c>
      <c r="C1781" s="1">
        <v>2900</v>
      </c>
      <c r="D1781" s="1">
        <v>3444</v>
      </c>
      <c r="E1781" s="1">
        <v>6344</v>
      </c>
    </row>
    <row r="1782" spans="1:5">
      <c r="A1782" s="1">
        <v>1938</v>
      </c>
      <c r="B1782" s="1">
        <v>2</v>
      </c>
      <c r="C1782" s="1">
        <v>1312</v>
      </c>
      <c r="D1782" s="1">
        <v>1568</v>
      </c>
      <c r="E1782" s="1">
        <v>2880</v>
      </c>
    </row>
    <row r="1783" spans="1:5">
      <c r="A1783" s="1">
        <v>1938</v>
      </c>
      <c r="B1783" s="1">
        <v>3</v>
      </c>
      <c r="C1783" s="1">
        <v>982</v>
      </c>
      <c r="D1783" s="1">
        <v>1160</v>
      </c>
      <c r="E1783" s="1">
        <v>2142</v>
      </c>
    </row>
    <row r="1784" spans="1:5">
      <c r="A1784" s="1">
        <v>1938</v>
      </c>
      <c r="B1784" s="1">
        <v>4</v>
      </c>
      <c r="C1784" s="1">
        <v>829</v>
      </c>
      <c r="D1784" s="1">
        <v>891</v>
      </c>
      <c r="E1784" s="1">
        <v>1720</v>
      </c>
    </row>
    <row r="1785" spans="1:5">
      <c r="A1785" s="1">
        <v>1938</v>
      </c>
      <c r="B1785" s="1">
        <v>5</v>
      </c>
      <c r="C1785" s="1">
        <v>829.53</v>
      </c>
      <c r="D1785" s="1">
        <v>939.02</v>
      </c>
      <c r="E1785" s="1">
        <v>1768.55</v>
      </c>
    </row>
    <row r="1786" spans="1:5">
      <c r="A1786" s="1">
        <v>1938</v>
      </c>
      <c r="B1786" s="1">
        <v>6</v>
      </c>
      <c r="C1786" s="1">
        <v>710.94</v>
      </c>
      <c r="D1786" s="1">
        <v>768.34</v>
      </c>
      <c r="E1786" s="1">
        <v>1479.28</v>
      </c>
    </row>
    <row r="1787" spans="1:5">
      <c r="A1787" s="1">
        <v>1938</v>
      </c>
      <c r="B1787" s="1">
        <v>7</v>
      </c>
      <c r="C1787" s="1">
        <v>586.17999999999995</v>
      </c>
      <c r="D1787" s="1">
        <v>627.54</v>
      </c>
      <c r="E1787" s="1">
        <v>1213.72</v>
      </c>
    </row>
    <row r="1788" spans="1:5">
      <c r="A1788" s="1">
        <v>1938</v>
      </c>
      <c r="B1788" s="1">
        <v>8</v>
      </c>
      <c r="C1788" s="1">
        <v>531.25</v>
      </c>
      <c r="D1788" s="1">
        <v>521.59</v>
      </c>
      <c r="E1788" s="1">
        <v>1052.8399999999999</v>
      </c>
    </row>
    <row r="1789" spans="1:5">
      <c r="A1789" s="1">
        <v>1938</v>
      </c>
      <c r="B1789" s="1">
        <v>9</v>
      </c>
      <c r="C1789" s="1">
        <v>397.13</v>
      </c>
      <c r="D1789" s="1">
        <v>469.5</v>
      </c>
      <c r="E1789" s="1">
        <v>866.63</v>
      </c>
    </row>
    <row r="1790" spans="1:5">
      <c r="A1790" s="1">
        <v>1938</v>
      </c>
      <c r="B1790" s="1">
        <v>10</v>
      </c>
      <c r="C1790" s="1">
        <v>391.3</v>
      </c>
      <c r="D1790" s="1">
        <v>434</v>
      </c>
      <c r="E1790" s="1">
        <v>825.3</v>
      </c>
    </row>
    <row r="1791" spans="1:5">
      <c r="A1791" s="1">
        <v>1938</v>
      </c>
      <c r="B1791" s="1">
        <v>11</v>
      </c>
      <c r="C1791" s="1">
        <v>364.69</v>
      </c>
      <c r="D1791" s="1">
        <v>482.02</v>
      </c>
      <c r="E1791" s="1">
        <v>846.71</v>
      </c>
    </row>
    <row r="1792" spans="1:5">
      <c r="A1792" s="1">
        <v>1938</v>
      </c>
      <c r="B1792" s="1">
        <v>12</v>
      </c>
      <c r="C1792" s="1">
        <v>396.72</v>
      </c>
      <c r="D1792" s="1">
        <v>444.33</v>
      </c>
      <c r="E1792" s="1">
        <v>841.05</v>
      </c>
    </row>
    <row r="1793" spans="1:5">
      <c r="A1793" s="1">
        <v>1938</v>
      </c>
      <c r="B1793" s="1">
        <v>13</v>
      </c>
      <c r="C1793" s="1">
        <v>424.45</v>
      </c>
      <c r="D1793" s="1">
        <v>454.9</v>
      </c>
      <c r="E1793" s="1">
        <v>879.35</v>
      </c>
    </row>
    <row r="1794" spans="1:5">
      <c r="A1794" s="1">
        <v>1938</v>
      </c>
      <c r="B1794" s="1">
        <v>14</v>
      </c>
      <c r="C1794" s="1">
        <v>470.84</v>
      </c>
      <c r="D1794" s="1">
        <v>569.74</v>
      </c>
      <c r="E1794" s="1">
        <v>1040.58</v>
      </c>
    </row>
    <row r="1795" spans="1:5">
      <c r="A1795" s="1">
        <v>1938</v>
      </c>
      <c r="B1795" s="1">
        <v>15</v>
      </c>
      <c r="C1795" s="1">
        <v>547.66</v>
      </c>
      <c r="D1795" s="1">
        <v>667.24</v>
      </c>
      <c r="E1795" s="1">
        <v>1214.9000000000001</v>
      </c>
    </row>
    <row r="1796" spans="1:5">
      <c r="A1796" s="1">
        <v>1938</v>
      </c>
      <c r="B1796" s="1">
        <v>16</v>
      </c>
      <c r="C1796" s="1">
        <v>671.03</v>
      </c>
      <c r="D1796" s="1">
        <v>797.98</v>
      </c>
      <c r="E1796" s="1">
        <v>1469.01</v>
      </c>
    </row>
    <row r="1797" spans="1:5">
      <c r="A1797" s="1">
        <v>1938</v>
      </c>
      <c r="B1797" s="1">
        <v>17</v>
      </c>
      <c r="C1797" s="1">
        <v>762.69</v>
      </c>
      <c r="D1797" s="1">
        <v>906.35</v>
      </c>
      <c r="E1797" s="1">
        <v>1669.04</v>
      </c>
    </row>
    <row r="1798" spans="1:5">
      <c r="A1798" s="1">
        <v>1938</v>
      </c>
      <c r="B1798" s="1">
        <v>18</v>
      </c>
      <c r="C1798" s="1">
        <v>886.67</v>
      </c>
      <c r="D1798" s="1">
        <v>967.38</v>
      </c>
      <c r="E1798" s="1">
        <v>1854.05</v>
      </c>
    </row>
    <row r="1799" spans="1:5">
      <c r="A1799" s="1">
        <v>1938</v>
      </c>
      <c r="B1799" s="1">
        <v>19</v>
      </c>
      <c r="C1799" s="1">
        <v>710.95</v>
      </c>
      <c r="D1799" s="1">
        <v>811.02</v>
      </c>
      <c r="E1799" s="1">
        <v>1521.97</v>
      </c>
    </row>
    <row r="1800" spans="1:5">
      <c r="A1800" s="1">
        <v>1938</v>
      </c>
      <c r="B1800" s="1">
        <v>20</v>
      </c>
      <c r="C1800" s="1">
        <v>700.01</v>
      </c>
      <c r="D1800" s="1">
        <v>832.34</v>
      </c>
      <c r="E1800" s="1">
        <v>1532.35</v>
      </c>
    </row>
    <row r="1801" spans="1:5">
      <c r="A1801" s="1">
        <v>1938</v>
      </c>
      <c r="B1801" s="1">
        <v>21</v>
      </c>
      <c r="C1801" s="1">
        <v>826.75</v>
      </c>
      <c r="D1801" s="1">
        <v>919.45</v>
      </c>
      <c r="E1801" s="1">
        <v>1746.2</v>
      </c>
    </row>
    <row r="1802" spans="1:5">
      <c r="A1802" s="1">
        <v>1938</v>
      </c>
      <c r="B1802" s="1">
        <v>22</v>
      </c>
      <c r="C1802" s="1">
        <v>868.65</v>
      </c>
      <c r="D1802" s="1">
        <v>1013.38</v>
      </c>
      <c r="E1802" s="1">
        <v>1882.03</v>
      </c>
    </row>
    <row r="1803" spans="1:5">
      <c r="A1803" s="1">
        <v>1938</v>
      </c>
      <c r="B1803" s="1">
        <v>23</v>
      </c>
      <c r="C1803" s="1">
        <v>988.7</v>
      </c>
      <c r="D1803" s="1">
        <v>1136.1300000000001</v>
      </c>
      <c r="E1803" s="1">
        <v>2124.83</v>
      </c>
    </row>
    <row r="1804" spans="1:5">
      <c r="A1804" s="1">
        <v>1938</v>
      </c>
      <c r="B1804" s="1">
        <v>24</v>
      </c>
      <c r="C1804" s="1">
        <v>927.9</v>
      </c>
      <c r="D1804" s="1">
        <v>1042.71</v>
      </c>
      <c r="E1804" s="1">
        <v>1970.61</v>
      </c>
    </row>
    <row r="1805" spans="1:5">
      <c r="A1805" s="1">
        <v>1938</v>
      </c>
      <c r="B1805" s="1">
        <v>25</v>
      </c>
      <c r="C1805" s="1">
        <v>982.09</v>
      </c>
      <c r="D1805" s="1">
        <v>1094.5999999999999</v>
      </c>
      <c r="E1805" s="1">
        <v>2076.69</v>
      </c>
    </row>
    <row r="1806" spans="1:5">
      <c r="A1806" s="1">
        <v>1938</v>
      </c>
      <c r="B1806" s="1">
        <v>26</v>
      </c>
      <c r="C1806" s="1">
        <v>995.59</v>
      </c>
      <c r="D1806" s="1">
        <v>1036.8599999999999</v>
      </c>
      <c r="E1806" s="1">
        <v>2032.45</v>
      </c>
    </row>
    <row r="1807" spans="1:5">
      <c r="A1807" s="1">
        <v>1938</v>
      </c>
      <c r="B1807" s="1">
        <v>27</v>
      </c>
      <c r="C1807" s="1">
        <v>990.24</v>
      </c>
      <c r="D1807" s="1">
        <v>1004.96</v>
      </c>
      <c r="E1807" s="1">
        <v>1995.2</v>
      </c>
    </row>
    <row r="1808" spans="1:5">
      <c r="A1808" s="1">
        <v>1938</v>
      </c>
      <c r="B1808" s="1">
        <v>28</v>
      </c>
      <c r="C1808" s="1">
        <v>982.06</v>
      </c>
      <c r="D1808" s="1">
        <v>1122.9000000000001</v>
      </c>
      <c r="E1808" s="1">
        <v>2104.96</v>
      </c>
    </row>
    <row r="1809" spans="1:5">
      <c r="A1809" s="1">
        <v>1938</v>
      </c>
      <c r="B1809" s="1">
        <v>29</v>
      </c>
      <c r="C1809" s="1">
        <v>1079.03</v>
      </c>
      <c r="D1809" s="1">
        <v>1123.69</v>
      </c>
      <c r="E1809" s="1">
        <v>2202.7199999999998</v>
      </c>
    </row>
    <row r="1810" spans="1:5">
      <c r="A1810" s="1">
        <v>1938</v>
      </c>
      <c r="B1810" s="1">
        <v>30</v>
      </c>
      <c r="C1810" s="1">
        <v>1089.48</v>
      </c>
      <c r="D1810" s="1">
        <v>1148.8900000000001</v>
      </c>
      <c r="E1810" s="1">
        <v>2238.37</v>
      </c>
    </row>
    <row r="1811" spans="1:5">
      <c r="A1811" s="1">
        <v>1938</v>
      </c>
      <c r="B1811" s="1">
        <v>31</v>
      </c>
      <c r="C1811" s="1">
        <v>1048.83</v>
      </c>
      <c r="D1811" s="1">
        <v>1096.6500000000001</v>
      </c>
      <c r="E1811" s="1">
        <v>2145.48</v>
      </c>
    </row>
    <row r="1812" spans="1:5">
      <c r="A1812" s="1">
        <v>1938</v>
      </c>
      <c r="B1812" s="1">
        <v>32</v>
      </c>
      <c r="C1812" s="1">
        <v>1061.3800000000001</v>
      </c>
      <c r="D1812" s="1">
        <v>1156.49</v>
      </c>
      <c r="E1812" s="1">
        <v>2217.87</v>
      </c>
    </row>
    <row r="1813" spans="1:5">
      <c r="A1813" s="1">
        <v>1938</v>
      </c>
      <c r="B1813" s="1">
        <v>33</v>
      </c>
      <c r="C1813" s="1">
        <v>1061.1600000000001</v>
      </c>
      <c r="D1813" s="1">
        <v>1179.46</v>
      </c>
      <c r="E1813" s="1">
        <v>2240.62</v>
      </c>
    </row>
    <row r="1814" spans="1:5">
      <c r="A1814" s="1">
        <v>1938</v>
      </c>
      <c r="B1814" s="1">
        <v>34</v>
      </c>
      <c r="C1814" s="1">
        <v>1079.1400000000001</v>
      </c>
      <c r="D1814" s="1">
        <v>1181.52</v>
      </c>
      <c r="E1814" s="1">
        <v>2260.66</v>
      </c>
    </row>
    <row r="1815" spans="1:5">
      <c r="A1815" s="1">
        <v>1938</v>
      </c>
      <c r="B1815" s="1">
        <v>35</v>
      </c>
      <c r="C1815" s="1">
        <v>1118.27</v>
      </c>
      <c r="D1815" s="1">
        <v>1294.1600000000001</v>
      </c>
      <c r="E1815" s="1">
        <v>2412.4299999999998</v>
      </c>
    </row>
    <row r="1816" spans="1:5">
      <c r="A1816" s="1">
        <v>1938</v>
      </c>
      <c r="B1816" s="1">
        <v>36</v>
      </c>
      <c r="C1816" s="1">
        <v>1188.06</v>
      </c>
      <c r="D1816" s="1">
        <v>1281.2</v>
      </c>
      <c r="E1816" s="1">
        <v>2469.2600000000002</v>
      </c>
    </row>
    <row r="1817" spans="1:5">
      <c r="A1817" s="1">
        <v>1938</v>
      </c>
      <c r="B1817" s="1">
        <v>37</v>
      </c>
      <c r="C1817" s="1">
        <v>1256.4100000000001</v>
      </c>
      <c r="D1817" s="1">
        <v>1481.12</v>
      </c>
      <c r="E1817" s="1">
        <v>2737.53</v>
      </c>
    </row>
    <row r="1818" spans="1:5">
      <c r="A1818" s="1">
        <v>1938</v>
      </c>
      <c r="B1818" s="1">
        <v>38</v>
      </c>
      <c r="C1818" s="1">
        <v>1301.3699999999999</v>
      </c>
      <c r="D1818" s="1">
        <v>1483.92</v>
      </c>
      <c r="E1818" s="1">
        <v>2785.29</v>
      </c>
    </row>
    <row r="1819" spans="1:5">
      <c r="A1819" s="1">
        <v>1938</v>
      </c>
      <c r="B1819" s="1">
        <v>39</v>
      </c>
      <c r="C1819" s="1">
        <v>1237.8900000000001</v>
      </c>
      <c r="D1819" s="1">
        <v>1425.59</v>
      </c>
      <c r="E1819" s="1">
        <v>2663.48</v>
      </c>
    </row>
    <row r="1820" spans="1:5">
      <c r="A1820" s="1">
        <v>1938</v>
      </c>
      <c r="B1820" s="1">
        <v>40</v>
      </c>
      <c r="C1820" s="1">
        <v>1356.7</v>
      </c>
      <c r="D1820" s="1">
        <v>1454.64</v>
      </c>
      <c r="E1820" s="1">
        <v>2811.34</v>
      </c>
    </row>
    <row r="1821" spans="1:5">
      <c r="A1821" s="1">
        <v>1938</v>
      </c>
      <c r="B1821" s="1">
        <v>41</v>
      </c>
      <c r="C1821" s="1">
        <v>1314.67</v>
      </c>
      <c r="D1821" s="1">
        <v>1481.11</v>
      </c>
      <c r="E1821" s="1">
        <v>2795.78</v>
      </c>
    </row>
    <row r="1822" spans="1:5">
      <c r="A1822" s="1">
        <v>1938</v>
      </c>
      <c r="B1822" s="1">
        <v>42</v>
      </c>
      <c r="C1822" s="1">
        <v>1561.51</v>
      </c>
      <c r="D1822" s="1">
        <v>1655.49</v>
      </c>
      <c r="E1822" s="1">
        <v>3217</v>
      </c>
    </row>
    <row r="1823" spans="1:5">
      <c r="A1823" s="1">
        <v>1938</v>
      </c>
      <c r="B1823" s="1">
        <v>43</v>
      </c>
      <c r="C1823" s="1">
        <v>1449.25</v>
      </c>
      <c r="D1823" s="1">
        <v>1688.78</v>
      </c>
      <c r="E1823" s="1">
        <v>3138.03</v>
      </c>
    </row>
    <row r="1824" spans="1:5">
      <c r="A1824" s="1">
        <v>1938</v>
      </c>
      <c r="B1824" s="1">
        <v>44</v>
      </c>
      <c r="C1824" s="1">
        <v>1578.85</v>
      </c>
      <c r="D1824" s="1">
        <v>1775.98</v>
      </c>
      <c r="E1824" s="1">
        <v>3354.83</v>
      </c>
    </row>
    <row r="1825" spans="1:5">
      <c r="A1825" s="1">
        <v>1938</v>
      </c>
      <c r="B1825" s="1">
        <v>45</v>
      </c>
      <c r="C1825" s="1">
        <v>1643.43</v>
      </c>
      <c r="D1825" s="1">
        <v>1940.19</v>
      </c>
      <c r="E1825" s="1">
        <v>3583.62</v>
      </c>
    </row>
    <row r="1826" spans="1:5">
      <c r="A1826" s="1">
        <v>1938</v>
      </c>
      <c r="B1826" s="1">
        <v>46</v>
      </c>
      <c r="C1826" s="1">
        <v>1779.42</v>
      </c>
      <c r="D1826" s="1">
        <v>2077.6</v>
      </c>
      <c r="E1826" s="1">
        <v>3857.02</v>
      </c>
    </row>
    <row r="1827" spans="1:5">
      <c r="A1827" s="1">
        <v>1938</v>
      </c>
      <c r="B1827" s="1">
        <v>47</v>
      </c>
      <c r="C1827" s="1">
        <v>1853.9</v>
      </c>
      <c r="D1827" s="1">
        <v>2170.3000000000002</v>
      </c>
      <c r="E1827" s="1">
        <v>4024.2</v>
      </c>
    </row>
    <row r="1828" spans="1:5">
      <c r="A1828" s="1">
        <v>1938</v>
      </c>
      <c r="B1828" s="1">
        <v>48</v>
      </c>
      <c r="C1828" s="1">
        <v>2012.88</v>
      </c>
      <c r="D1828" s="1">
        <v>2469.31</v>
      </c>
      <c r="E1828" s="1">
        <v>4482.1899999999996</v>
      </c>
    </row>
    <row r="1829" spans="1:5">
      <c r="A1829" s="1">
        <v>1938</v>
      </c>
      <c r="B1829" s="1">
        <v>49</v>
      </c>
      <c r="C1829" s="1">
        <v>2204.37</v>
      </c>
      <c r="D1829" s="1">
        <v>2694.59</v>
      </c>
      <c r="E1829" s="1">
        <v>4898.96</v>
      </c>
    </row>
    <row r="1830" spans="1:5">
      <c r="A1830" s="1">
        <v>1938</v>
      </c>
      <c r="B1830" s="1">
        <v>50</v>
      </c>
      <c r="C1830" s="1">
        <v>2292.91</v>
      </c>
      <c r="D1830" s="1">
        <v>2892.68</v>
      </c>
      <c r="E1830" s="1">
        <v>5185.59</v>
      </c>
    </row>
    <row r="1831" spans="1:5">
      <c r="A1831" s="1">
        <v>1938</v>
      </c>
      <c r="B1831" s="1">
        <v>51</v>
      </c>
      <c r="C1831" s="1">
        <v>2285.5700000000002</v>
      </c>
      <c r="D1831" s="1">
        <v>2905.59</v>
      </c>
      <c r="E1831" s="1">
        <v>5191.16</v>
      </c>
    </row>
    <row r="1832" spans="1:5">
      <c r="A1832" s="1">
        <v>1938</v>
      </c>
      <c r="B1832" s="1">
        <v>52</v>
      </c>
      <c r="C1832" s="1">
        <v>2627.92</v>
      </c>
      <c r="D1832" s="1">
        <v>3348.86</v>
      </c>
      <c r="E1832" s="1">
        <v>5976.78</v>
      </c>
    </row>
    <row r="1833" spans="1:5">
      <c r="A1833" s="1">
        <v>1938</v>
      </c>
      <c r="B1833" s="1">
        <v>53</v>
      </c>
      <c r="C1833" s="1">
        <v>2739.95</v>
      </c>
      <c r="D1833" s="1">
        <v>3500.47</v>
      </c>
      <c r="E1833" s="1">
        <v>6240.42</v>
      </c>
    </row>
    <row r="1834" spans="1:5">
      <c r="A1834" s="1">
        <v>1938</v>
      </c>
      <c r="B1834" s="1">
        <v>54</v>
      </c>
      <c r="C1834" s="1">
        <v>2986.66</v>
      </c>
      <c r="D1834" s="1">
        <v>3711.41</v>
      </c>
      <c r="E1834" s="1">
        <v>6698.07</v>
      </c>
    </row>
    <row r="1835" spans="1:5">
      <c r="A1835" s="1">
        <v>1938</v>
      </c>
      <c r="B1835" s="1">
        <v>55</v>
      </c>
      <c r="C1835" s="1">
        <v>2978.85</v>
      </c>
      <c r="D1835" s="1">
        <v>3807.5</v>
      </c>
      <c r="E1835" s="1">
        <v>6786.35</v>
      </c>
    </row>
    <row r="1836" spans="1:5">
      <c r="A1836" s="1">
        <v>1938</v>
      </c>
      <c r="B1836" s="1">
        <v>56</v>
      </c>
      <c r="C1836" s="1">
        <v>3244.68</v>
      </c>
      <c r="D1836" s="1">
        <v>4016.03</v>
      </c>
      <c r="E1836" s="1">
        <v>7260.71</v>
      </c>
    </row>
    <row r="1837" spans="1:5">
      <c r="A1837" s="1">
        <v>1938</v>
      </c>
      <c r="B1837" s="1">
        <v>57</v>
      </c>
      <c r="C1837" s="1">
        <v>3386.96</v>
      </c>
      <c r="D1837" s="1">
        <v>4414.7700000000004</v>
      </c>
      <c r="E1837" s="1">
        <v>7801.73</v>
      </c>
    </row>
    <row r="1838" spans="1:5">
      <c r="A1838" s="1">
        <v>1938</v>
      </c>
      <c r="B1838" s="1">
        <v>58</v>
      </c>
      <c r="C1838" s="1">
        <v>3706.67</v>
      </c>
      <c r="D1838" s="1">
        <v>4811.74</v>
      </c>
      <c r="E1838" s="1">
        <v>8518.41</v>
      </c>
    </row>
    <row r="1839" spans="1:5">
      <c r="A1839" s="1">
        <v>1938</v>
      </c>
      <c r="B1839" s="1">
        <v>59</v>
      </c>
      <c r="C1839" s="1">
        <v>3905.83</v>
      </c>
      <c r="D1839" s="1">
        <v>5020.9399999999996</v>
      </c>
      <c r="E1839" s="1">
        <v>8926.77</v>
      </c>
    </row>
    <row r="1840" spans="1:5">
      <c r="A1840" s="1">
        <v>1938</v>
      </c>
      <c r="B1840" s="1">
        <v>60</v>
      </c>
      <c r="C1840" s="1">
        <v>4091.07</v>
      </c>
      <c r="D1840" s="1">
        <v>5248.38</v>
      </c>
      <c r="E1840" s="1">
        <v>9339.4500000000007</v>
      </c>
    </row>
    <row r="1841" spans="1:5">
      <c r="A1841" s="1">
        <v>1938</v>
      </c>
      <c r="B1841" s="1">
        <v>61</v>
      </c>
      <c r="C1841" s="1">
        <v>4158.95</v>
      </c>
      <c r="D1841" s="1">
        <v>5304.14</v>
      </c>
      <c r="E1841" s="1">
        <v>9463.09</v>
      </c>
    </row>
    <row r="1842" spans="1:5">
      <c r="A1842" s="1">
        <v>1938</v>
      </c>
      <c r="B1842" s="1">
        <v>62</v>
      </c>
      <c r="C1842" s="1">
        <v>4904.1099999999997</v>
      </c>
      <c r="D1842" s="1">
        <v>5900.25</v>
      </c>
      <c r="E1842" s="1">
        <v>10804.36</v>
      </c>
    </row>
    <row r="1843" spans="1:5">
      <c r="A1843" s="1">
        <v>1938</v>
      </c>
      <c r="B1843" s="1">
        <v>63</v>
      </c>
      <c r="C1843" s="1">
        <v>5083.5600000000004</v>
      </c>
      <c r="D1843" s="1">
        <v>6272.71</v>
      </c>
      <c r="E1843" s="1">
        <v>11356.27</v>
      </c>
    </row>
    <row r="1844" spans="1:5">
      <c r="A1844" s="1">
        <v>1938</v>
      </c>
      <c r="B1844" s="1">
        <v>64</v>
      </c>
      <c r="C1844" s="1">
        <v>5392.3</v>
      </c>
      <c r="D1844" s="1">
        <v>6665.51</v>
      </c>
      <c r="E1844" s="1">
        <v>12057.81</v>
      </c>
    </row>
    <row r="1845" spans="1:5">
      <c r="A1845" s="1">
        <v>1938</v>
      </c>
      <c r="B1845" s="1">
        <v>65</v>
      </c>
      <c r="C1845" s="1">
        <v>5601.87</v>
      </c>
      <c r="D1845" s="1">
        <v>6970.77</v>
      </c>
      <c r="E1845" s="1">
        <v>12572.64</v>
      </c>
    </row>
    <row r="1846" spans="1:5">
      <c r="A1846" s="1">
        <v>1938</v>
      </c>
      <c r="B1846" s="1">
        <v>66</v>
      </c>
      <c r="C1846" s="1">
        <v>5316.41</v>
      </c>
      <c r="D1846" s="1">
        <v>6422.89</v>
      </c>
      <c r="E1846" s="1">
        <v>11739.3</v>
      </c>
    </row>
    <row r="1847" spans="1:5">
      <c r="A1847" s="1">
        <v>1938</v>
      </c>
      <c r="B1847" s="1">
        <v>67</v>
      </c>
      <c r="C1847" s="1">
        <v>5938.47</v>
      </c>
      <c r="D1847" s="1">
        <v>6996.02</v>
      </c>
      <c r="E1847" s="1">
        <v>12934.49</v>
      </c>
    </row>
    <row r="1848" spans="1:5">
      <c r="A1848" s="1">
        <v>1938</v>
      </c>
      <c r="B1848" s="1">
        <v>68</v>
      </c>
      <c r="C1848" s="1">
        <v>6223.07</v>
      </c>
      <c r="D1848" s="1">
        <v>7118.13</v>
      </c>
      <c r="E1848" s="1">
        <v>13341.2</v>
      </c>
    </row>
    <row r="1849" spans="1:5">
      <c r="A1849" s="1">
        <v>1938</v>
      </c>
      <c r="B1849" s="1">
        <v>69</v>
      </c>
      <c r="C1849" s="1">
        <v>6385.19</v>
      </c>
      <c r="D1849" s="1">
        <v>7427.21</v>
      </c>
      <c r="E1849" s="1">
        <v>13812.4</v>
      </c>
    </row>
    <row r="1850" spans="1:5">
      <c r="A1850" s="1">
        <v>1938</v>
      </c>
      <c r="B1850" s="1">
        <v>70</v>
      </c>
      <c r="C1850" s="1">
        <v>6597.6</v>
      </c>
      <c r="D1850" s="1">
        <v>7275.17</v>
      </c>
      <c r="E1850" s="1">
        <v>13872.77</v>
      </c>
    </row>
    <row r="1851" spans="1:5">
      <c r="A1851" s="1">
        <v>1938</v>
      </c>
      <c r="B1851" s="1">
        <v>71</v>
      </c>
      <c r="C1851" s="1">
        <v>6572.36</v>
      </c>
      <c r="D1851" s="1">
        <v>7201.51</v>
      </c>
      <c r="E1851" s="1">
        <v>13773.87</v>
      </c>
    </row>
    <row r="1852" spans="1:5">
      <c r="A1852" s="1">
        <v>1938</v>
      </c>
      <c r="B1852" s="1">
        <v>72</v>
      </c>
      <c r="C1852" s="1">
        <v>7263.27</v>
      </c>
      <c r="D1852" s="1">
        <v>7547.13</v>
      </c>
      <c r="E1852" s="1">
        <v>14810.4</v>
      </c>
    </row>
    <row r="1853" spans="1:5">
      <c r="A1853" s="1">
        <v>1938</v>
      </c>
      <c r="B1853" s="1">
        <v>73</v>
      </c>
      <c r="C1853" s="1">
        <v>7246.3</v>
      </c>
      <c r="D1853" s="1">
        <v>7546.01</v>
      </c>
      <c r="E1853" s="1">
        <v>14792.31</v>
      </c>
    </row>
    <row r="1854" spans="1:5">
      <c r="A1854" s="1">
        <v>1938</v>
      </c>
      <c r="B1854" s="1">
        <v>74</v>
      </c>
      <c r="C1854" s="1">
        <v>7625.45</v>
      </c>
      <c r="D1854" s="1">
        <v>7517.17</v>
      </c>
      <c r="E1854" s="1">
        <v>15142.62</v>
      </c>
    </row>
    <row r="1855" spans="1:5">
      <c r="A1855" s="1">
        <v>1938</v>
      </c>
      <c r="B1855" s="1">
        <v>75</v>
      </c>
      <c r="C1855" s="1">
        <v>7596.97</v>
      </c>
      <c r="D1855" s="1">
        <v>7168.9</v>
      </c>
      <c r="E1855" s="1">
        <v>14765.87</v>
      </c>
    </row>
    <row r="1856" spans="1:5">
      <c r="A1856" s="1">
        <v>1938</v>
      </c>
      <c r="B1856" s="1">
        <v>76</v>
      </c>
      <c r="C1856" s="1">
        <v>7401.78</v>
      </c>
      <c r="D1856" s="1">
        <v>6757.44</v>
      </c>
      <c r="E1856" s="1">
        <v>14159.22</v>
      </c>
    </row>
    <row r="1857" spans="1:5">
      <c r="A1857" s="1">
        <v>1938</v>
      </c>
      <c r="B1857" s="1">
        <v>77</v>
      </c>
      <c r="C1857" s="1">
        <v>7108.09</v>
      </c>
      <c r="D1857" s="1">
        <v>6542.09</v>
      </c>
      <c r="E1857" s="1">
        <v>13650.18</v>
      </c>
    </row>
    <row r="1858" spans="1:5">
      <c r="A1858" s="1">
        <v>1938</v>
      </c>
      <c r="B1858" s="1">
        <v>78</v>
      </c>
      <c r="C1858" s="1">
        <v>7314.91</v>
      </c>
      <c r="D1858" s="1">
        <v>6277.85</v>
      </c>
      <c r="E1858" s="1">
        <v>13592.76</v>
      </c>
    </row>
    <row r="1859" spans="1:5">
      <c r="A1859" s="1">
        <v>1938</v>
      </c>
      <c r="B1859" s="1">
        <v>79</v>
      </c>
      <c r="C1859" s="1">
        <v>6511.24</v>
      </c>
      <c r="D1859" s="1">
        <v>5568.73</v>
      </c>
      <c r="E1859" s="1">
        <v>12079.97</v>
      </c>
    </row>
    <row r="1860" spans="1:5">
      <c r="A1860" s="1">
        <v>1938</v>
      </c>
      <c r="B1860" s="1">
        <v>80</v>
      </c>
      <c r="C1860" s="1">
        <v>6245.27</v>
      </c>
      <c r="D1860" s="1">
        <v>5201.58</v>
      </c>
      <c r="E1860" s="1">
        <v>11446.85</v>
      </c>
    </row>
    <row r="1861" spans="1:5">
      <c r="A1861" s="1">
        <v>1938</v>
      </c>
      <c r="B1861" s="1">
        <v>81</v>
      </c>
      <c r="C1861" s="1">
        <v>5680.67</v>
      </c>
      <c r="D1861" s="1">
        <v>4646.88</v>
      </c>
      <c r="E1861" s="1">
        <v>10327.549999999999</v>
      </c>
    </row>
    <row r="1862" spans="1:5">
      <c r="A1862" s="1">
        <v>1938</v>
      </c>
      <c r="B1862" s="1">
        <v>82</v>
      </c>
      <c r="C1862" s="1">
        <v>5552.64</v>
      </c>
      <c r="D1862" s="1">
        <v>4198.49</v>
      </c>
      <c r="E1862" s="1">
        <v>9751.1299999999992</v>
      </c>
    </row>
    <row r="1863" spans="1:5">
      <c r="A1863" s="1">
        <v>1938</v>
      </c>
      <c r="B1863" s="1">
        <v>83</v>
      </c>
      <c r="C1863" s="1">
        <v>5062.16</v>
      </c>
      <c r="D1863" s="1">
        <v>3579.41</v>
      </c>
      <c r="E1863" s="1">
        <v>8641.57</v>
      </c>
    </row>
    <row r="1864" spans="1:5">
      <c r="A1864" s="1">
        <v>1938</v>
      </c>
      <c r="B1864" s="1">
        <v>84</v>
      </c>
      <c r="C1864" s="1">
        <v>4584.24</v>
      </c>
      <c r="D1864" s="1">
        <v>3180.65</v>
      </c>
      <c r="E1864" s="1">
        <v>7764.89</v>
      </c>
    </row>
    <row r="1865" spans="1:5">
      <c r="A1865" s="1">
        <v>1938</v>
      </c>
      <c r="B1865" s="1">
        <v>85</v>
      </c>
      <c r="C1865" s="1">
        <v>4006.56</v>
      </c>
      <c r="D1865" s="1">
        <v>2582.7199999999998</v>
      </c>
      <c r="E1865" s="1">
        <v>6589.28</v>
      </c>
    </row>
    <row r="1866" spans="1:5">
      <c r="A1866" s="1">
        <v>1938</v>
      </c>
      <c r="B1866" s="1">
        <v>86</v>
      </c>
      <c r="C1866" s="1">
        <v>3514.79</v>
      </c>
      <c r="D1866" s="1">
        <v>2137.65</v>
      </c>
      <c r="E1866" s="1">
        <v>5652.44</v>
      </c>
    </row>
    <row r="1867" spans="1:5">
      <c r="A1867" s="1">
        <v>1938</v>
      </c>
      <c r="B1867" s="1">
        <v>87</v>
      </c>
      <c r="C1867" s="1">
        <v>3172.6</v>
      </c>
      <c r="D1867" s="1">
        <v>1827.01</v>
      </c>
      <c r="E1867" s="1">
        <v>4999.6099999999997</v>
      </c>
    </row>
    <row r="1868" spans="1:5">
      <c r="A1868" s="1">
        <v>1938</v>
      </c>
      <c r="B1868" s="1">
        <v>88</v>
      </c>
      <c r="C1868" s="1">
        <v>2424.02</v>
      </c>
      <c r="D1868" s="1">
        <v>1358.75</v>
      </c>
      <c r="E1868" s="1">
        <v>3782.77</v>
      </c>
    </row>
    <row r="1869" spans="1:5">
      <c r="A1869" s="1">
        <v>1938</v>
      </c>
      <c r="B1869" s="1">
        <v>89</v>
      </c>
      <c r="C1869" s="1">
        <v>1922</v>
      </c>
      <c r="D1869" s="1">
        <v>1044.8900000000001</v>
      </c>
      <c r="E1869" s="1">
        <v>2966.89</v>
      </c>
    </row>
    <row r="1870" spans="1:5">
      <c r="A1870" s="1">
        <v>1938</v>
      </c>
      <c r="B1870" s="1">
        <v>90</v>
      </c>
      <c r="C1870" s="1">
        <v>1567.31</v>
      </c>
      <c r="D1870" s="1">
        <v>768.73</v>
      </c>
      <c r="E1870" s="1">
        <v>2336.04</v>
      </c>
    </row>
    <row r="1871" spans="1:5">
      <c r="A1871" s="1">
        <v>1938</v>
      </c>
      <c r="B1871" s="1">
        <v>91</v>
      </c>
      <c r="C1871" s="1">
        <v>1173.77</v>
      </c>
      <c r="D1871" s="1">
        <v>526.47</v>
      </c>
      <c r="E1871" s="1">
        <v>1700.24</v>
      </c>
    </row>
    <row r="1872" spans="1:5">
      <c r="A1872" s="1">
        <v>1938</v>
      </c>
      <c r="B1872" s="1">
        <v>92</v>
      </c>
      <c r="C1872" s="1">
        <v>943.13</v>
      </c>
      <c r="D1872" s="1">
        <v>394.41</v>
      </c>
      <c r="E1872" s="1">
        <v>1337.54</v>
      </c>
    </row>
    <row r="1873" spans="1:5">
      <c r="A1873" s="1">
        <v>1938</v>
      </c>
      <c r="B1873" s="1">
        <v>93</v>
      </c>
      <c r="C1873" s="1">
        <v>698.35</v>
      </c>
      <c r="D1873" s="1">
        <v>266.52999999999997</v>
      </c>
      <c r="E1873" s="1">
        <v>964.88</v>
      </c>
    </row>
    <row r="1874" spans="1:5">
      <c r="A1874" s="1">
        <v>1938</v>
      </c>
      <c r="B1874" s="1">
        <v>94</v>
      </c>
      <c r="C1874" s="1">
        <v>510.46</v>
      </c>
      <c r="D1874" s="1">
        <v>216.87</v>
      </c>
      <c r="E1874" s="1">
        <v>727.33</v>
      </c>
    </row>
    <row r="1875" spans="1:5">
      <c r="A1875" s="1">
        <v>1938</v>
      </c>
      <c r="B1875" s="1">
        <v>95</v>
      </c>
      <c r="C1875" s="1">
        <v>319.2</v>
      </c>
      <c r="D1875" s="1">
        <v>127.9</v>
      </c>
      <c r="E1875" s="1">
        <v>447.1</v>
      </c>
    </row>
    <row r="1876" spans="1:5">
      <c r="A1876" s="1">
        <v>1938</v>
      </c>
      <c r="B1876" s="1">
        <v>96</v>
      </c>
      <c r="C1876" s="1">
        <v>220.55</v>
      </c>
      <c r="D1876" s="1">
        <v>81.78</v>
      </c>
      <c r="E1876" s="1">
        <v>302.33</v>
      </c>
    </row>
    <row r="1877" spans="1:5">
      <c r="A1877" s="1">
        <v>1938</v>
      </c>
      <c r="B1877" s="1">
        <v>97</v>
      </c>
      <c r="C1877" s="1">
        <v>193.09</v>
      </c>
      <c r="D1877" s="1">
        <v>53.33</v>
      </c>
      <c r="E1877" s="1">
        <v>246.42</v>
      </c>
    </row>
    <row r="1878" spans="1:5">
      <c r="A1878" s="1">
        <v>1938</v>
      </c>
      <c r="B1878" s="1">
        <v>98</v>
      </c>
      <c r="C1878" s="1">
        <v>123.03</v>
      </c>
      <c r="D1878" s="1">
        <v>24.58</v>
      </c>
      <c r="E1878" s="1">
        <v>147.61000000000001</v>
      </c>
    </row>
    <row r="1879" spans="1:5">
      <c r="A1879" s="1">
        <v>1938</v>
      </c>
      <c r="B1879" s="1">
        <v>99</v>
      </c>
      <c r="C1879" s="1">
        <v>59.36</v>
      </c>
      <c r="D1879" s="1">
        <v>18.260000000000002</v>
      </c>
      <c r="E1879" s="1">
        <v>77.62</v>
      </c>
    </row>
    <row r="1880" spans="1:5">
      <c r="A1880" s="1">
        <v>1938</v>
      </c>
      <c r="B1880" s="1">
        <v>100</v>
      </c>
      <c r="C1880" s="1">
        <v>41.25</v>
      </c>
      <c r="D1880" s="1">
        <v>6.82</v>
      </c>
      <c r="E1880" s="1">
        <v>48.07</v>
      </c>
    </row>
    <row r="1881" spans="1:5">
      <c r="A1881" s="1">
        <v>1938</v>
      </c>
      <c r="B1881" s="1">
        <v>101</v>
      </c>
      <c r="C1881" s="1">
        <v>32.31</v>
      </c>
      <c r="D1881" s="1">
        <v>4.29</v>
      </c>
      <c r="E1881" s="1">
        <v>36.6</v>
      </c>
    </row>
    <row r="1882" spans="1:5">
      <c r="A1882" s="1">
        <v>1938</v>
      </c>
      <c r="B1882" s="1">
        <v>102</v>
      </c>
      <c r="C1882" s="1">
        <v>12.99</v>
      </c>
      <c r="D1882" s="1">
        <v>2</v>
      </c>
      <c r="E1882" s="1">
        <v>14.99</v>
      </c>
    </row>
    <row r="1883" spans="1:5">
      <c r="A1883" s="1">
        <v>1938</v>
      </c>
      <c r="B1883" s="1">
        <v>103</v>
      </c>
      <c r="C1883" s="1">
        <v>6.98</v>
      </c>
      <c r="D1883" s="1">
        <v>2</v>
      </c>
      <c r="E1883" s="1">
        <v>8.98</v>
      </c>
    </row>
    <row r="1884" spans="1:5">
      <c r="A1884" s="1">
        <v>1938</v>
      </c>
      <c r="B1884" s="1">
        <v>104</v>
      </c>
      <c r="C1884" s="1">
        <v>6.25</v>
      </c>
      <c r="D1884" s="1">
        <v>0</v>
      </c>
      <c r="E1884" s="1">
        <v>6.25</v>
      </c>
    </row>
    <row r="1885" spans="1:5">
      <c r="A1885" s="1">
        <v>1938</v>
      </c>
      <c r="B1885" s="1">
        <v>105</v>
      </c>
      <c r="C1885" s="1">
        <v>3</v>
      </c>
      <c r="D1885" s="1">
        <v>1</v>
      </c>
      <c r="E1885" s="1">
        <v>4</v>
      </c>
    </row>
    <row r="1886" spans="1:5">
      <c r="A1886" s="1">
        <v>1938</v>
      </c>
      <c r="B1886" s="1">
        <v>106</v>
      </c>
      <c r="C1886" s="1">
        <v>0</v>
      </c>
      <c r="D1886" s="1">
        <v>1</v>
      </c>
      <c r="E1886" s="1">
        <v>1</v>
      </c>
    </row>
    <row r="1887" spans="1:5">
      <c r="A1887" s="1">
        <v>1938</v>
      </c>
      <c r="B1887" s="1">
        <v>107</v>
      </c>
      <c r="C1887" s="1">
        <v>0</v>
      </c>
      <c r="D1887" s="1">
        <v>1</v>
      </c>
      <c r="E1887" s="1">
        <v>1</v>
      </c>
    </row>
    <row r="1888" spans="1:5">
      <c r="A1888" s="1">
        <v>1938</v>
      </c>
      <c r="B1888" s="1">
        <v>108</v>
      </c>
      <c r="C1888" s="1">
        <v>2</v>
      </c>
      <c r="D1888" s="1">
        <v>0</v>
      </c>
      <c r="E1888" s="1">
        <v>2</v>
      </c>
    </row>
    <row r="1889" spans="1:5">
      <c r="A1889" s="1">
        <v>1938</v>
      </c>
      <c r="B1889" s="1">
        <v>109</v>
      </c>
      <c r="C1889" s="1">
        <v>0</v>
      </c>
      <c r="D1889" s="1">
        <v>0</v>
      </c>
      <c r="E1889" s="1">
        <v>0</v>
      </c>
    </row>
    <row r="1890" spans="1:5">
      <c r="A1890" s="1">
        <v>1938</v>
      </c>
      <c r="B1890" s="1" t="s">
        <v>121</v>
      </c>
      <c r="C1890" s="1">
        <v>0</v>
      </c>
      <c r="D1890" s="1">
        <v>0</v>
      </c>
      <c r="E1890" s="1">
        <v>0</v>
      </c>
    </row>
    <row r="1891" spans="1:5">
      <c r="A1891" s="1">
        <v>1939</v>
      </c>
      <c r="B1891" s="1">
        <v>0</v>
      </c>
      <c r="C1891" s="1">
        <v>16549</v>
      </c>
      <c r="D1891" s="1">
        <v>22375.63</v>
      </c>
      <c r="E1891" s="1">
        <v>38924.629999999997</v>
      </c>
    </row>
    <row r="1892" spans="1:5">
      <c r="A1892" s="1">
        <v>1939</v>
      </c>
      <c r="B1892" s="1">
        <v>1</v>
      </c>
      <c r="C1892" s="1">
        <v>2067</v>
      </c>
      <c r="D1892" s="1">
        <v>2409.0700000000002</v>
      </c>
      <c r="E1892" s="1">
        <v>4476.07</v>
      </c>
    </row>
    <row r="1893" spans="1:5">
      <c r="A1893" s="1">
        <v>1939</v>
      </c>
      <c r="B1893" s="1">
        <v>2</v>
      </c>
      <c r="C1893" s="1">
        <v>1007</v>
      </c>
      <c r="D1893" s="1">
        <v>1188.04</v>
      </c>
      <c r="E1893" s="1">
        <v>2195.04</v>
      </c>
    </row>
    <row r="1894" spans="1:5">
      <c r="A1894" s="1">
        <v>1939</v>
      </c>
      <c r="B1894" s="1">
        <v>3</v>
      </c>
      <c r="C1894" s="1">
        <v>764</v>
      </c>
      <c r="D1894" s="1">
        <v>896.02</v>
      </c>
      <c r="E1894" s="1">
        <v>1660.02</v>
      </c>
    </row>
    <row r="1895" spans="1:5">
      <c r="A1895" s="1">
        <v>1939</v>
      </c>
      <c r="B1895" s="1">
        <v>4</v>
      </c>
      <c r="C1895" s="1">
        <v>628</v>
      </c>
      <c r="D1895" s="1">
        <v>821.02</v>
      </c>
      <c r="E1895" s="1">
        <v>1449.02</v>
      </c>
    </row>
    <row r="1896" spans="1:5">
      <c r="A1896" s="1">
        <v>1939</v>
      </c>
      <c r="B1896" s="1">
        <v>5</v>
      </c>
      <c r="C1896" s="1">
        <v>596.64</v>
      </c>
      <c r="D1896" s="1">
        <v>749.35</v>
      </c>
      <c r="E1896" s="1">
        <v>1345.99</v>
      </c>
    </row>
    <row r="1897" spans="1:5">
      <c r="A1897" s="1">
        <v>1939</v>
      </c>
      <c r="B1897" s="1">
        <v>6</v>
      </c>
      <c r="C1897" s="1">
        <v>500.81</v>
      </c>
      <c r="D1897" s="1">
        <v>622.52</v>
      </c>
      <c r="E1897" s="1">
        <v>1123.33</v>
      </c>
    </row>
    <row r="1898" spans="1:5">
      <c r="A1898" s="1">
        <v>1939</v>
      </c>
      <c r="B1898" s="1">
        <v>7</v>
      </c>
      <c r="C1898" s="1">
        <v>435.71</v>
      </c>
      <c r="D1898" s="1">
        <v>543.54999999999995</v>
      </c>
      <c r="E1898" s="1">
        <v>979.26</v>
      </c>
    </row>
    <row r="1899" spans="1:5">
      <c r="A1899" s="1">
        <v>1939</v>
      </c>
      <c r="B1899" s="1">
        <v>8</v>
      </c>
      <c r="C1899" s="1">
        <v>368.28</v>
      </c>
      <c r="D1899" s="1">
        <v>486.45</v>
      </c>
      <c r="E1899" s="1">
        <v>854.73</v>
      </c>
    </row>
    <row r="1900" spans="1:5">
      <c r="A1900" s="1">
        <v>1939</v>
      </c>
      <c r="B1900" s="1">
        <v>9</v>
      </c>
      <c r="C1900" s="1">
        <v>346.56</v>
      </c>
      <c r="D1900" s="1">
        <v>411.19</v>
      </c>
      <c r="E1900" s="1">
        <v>757.75</v>
      </c>
    </row>
    <row r="1901" spans="1:5">
      <c r="A1901" s="1">
        <v>1939</v>
      </c>
      <c r="B1901" s="1">
        <v>10</v>
      </c>
      <c r="C1901" s="1">
        <v>322.87</v>
      </c>
      <c r="D1901" s="1">
        <v>378.35</v>
      </c>
      <c r="E1901" s="1">
        <v>701.22</v>
      </c>
    </row>
    <row r="1902" spans="1:5">
      <c r="A1902" s="1">
        <v>1939</v>
      </c>
      <c r="B1902" s="1">
        <v>11</v>
      </c>
      <c r="C1902" s="1">
        <v>285.5</v>
      </c>
      <c r="D1902" s="1">
        <v>412.08</v>
      </c>
      <c r="E1902" s="1">
        <v>697.58</v>
      </c>
    </row>
    <row r="1903" spans="1:5">
      <c r="A1903" s="1">
        <v>1939</v>
      </c>
      <c r="B1903" s="1">
        <v>12</v>
      </c>
      <c r="C1903" s="1">
        <v>342.77</v>
      </c>
      <c r="D1903" s="1">
        <v>362.9</v>
      </c>
      <c r="E1903" s="1">
        <v>705.67</v>
      </c>
    </row>
    <row r="1904" spans="1:5">
      <c r="A1904" s="1">
        <v>1939</v>
      </c>
      <c r="B1904" s="1">
        <v>13</v>
      </c>
      <c r="C1904" s="1">
        <v>382.67</v>
      </c>
      <c r="D1904" s="1">
        <v>412.83</v>
      </c>
      <c r="E1904" s="1">
        <v>795.5</v>
      </c>
    </row>
    <row r="1905" spans="1:5">
      <c r="A1905" s="1">
        <v>1939</v>
      </c>
      <c r="B1905" s="1">
        <v>14</v>
      </c>
      <c r="C1905" s="1">
        <v>435.22</v>
      </c>
      <c r="D1905" s="1">
        <v>467.87</v>
      </c>
      <c r="E1905" s="1">
        <v>903.09</v>
      </c>
    </row>
    <row r="1906" spans="1:5">
      <c r="A1906" s="1">
        <v>1939</v>
      </c>
      <c r="B1906" s="1">
        <v>15</v>
      </c>
      <c r="C1906" s="1">
        <v>549.45000000000005</v>
      </c>
      <c r="D1906" s="1">
        <v>593</v>
      </c>
      <c r="E1906" s="1">
        <v>1142.45</v>
      </c>
    </row>
    <row r="1907" spans="1:5">
      <c r="A1907" s="1">
        <v>1939</v>
      </c>
      <c r="B1907" s="1">
        <v>16</v>
      </c>
      <c r="C1907" s="1">
        <v>588.67999999999995</v>
      </c>
      <c r="D1907" s="1">
        <v>684.12</v>
      </c>
      <c r="E1907" s="1">
        <v>1272.8</v>
      </c>
    </row>
    <row r="1908" spans="1:5">
      <c r="A1908" s="1">
        <v>1939</v>
      </c>
      <c r="B1908" s="1">
        <v>17</v>
      </c>
      <c r="C1908" s="1">
        <v>729.95</v>
      </c>
      <c r="D1908" s="1">
        <v>755.23</v>
      </c>
      <c r="E1908" s="1">
        <v>1485.18</v>
      </c>
    </row>
    <row r="1909" spans="1:5">
      <c r="A1909" s="1">
        <v>1939</v>
      </c>
      <c r="B1909" s="1">
        <v>18</v>
      </c>
      <c r="C1909" s="1">
        <v>792.26</v>
      </c>
      <c r="D1909" s="1">
        <v>866.33</v>
      </c>
      <c r="E1909" s="1">
        <v>1658.59</v>
      </c>
    </row>
    <row r="1910" spans="1:5">
      <c r="A1910" s="1">
        <v>1939</v>
      </c>
      <c r="B1910" s="1">
        <v>19</v>
      </c>
      <c r="C1910" s="1">
        <v>893.65</v>
      </c>
      <c r="D1910" s="1">
        <v>1018.4</v>
      </c>
      <c r="E1910" s="1">
        <v>1912.05</v>
      </c>
    </row>
    <row r="1911" spans="1:5">
      <c r="A1911" s="1">
        <v>1939</v>
      </c>
      <c r="B1911" s="1">
        <v>20</v>
      </c>
      <c r="C1911" s="1">
        <v>691.21</v>
      </c>
      <c r="D1911" s="1">
        <v>761.98</v>
      </c>
      <c r="E1911" s="1">
        <v>1453.19</v>
      </c>
    </row>
    <row r="1912" spans="1:5">
      <c r="A1912" s="1">
        <v>1939</v>
      </c>
      <c r="B1912" s="1">
        <v>21</v>
      </c>
      <c r="C1912" s="1">
        <v>725.51</v>
      </c>
      <c r="D1912" s="1">
        <v>750.06</v>
      </c>
      <c r="E1912" s="1">
        <v>1475.57</v>
      </c>
    </row>
    <row r="1913" spans="1:5">
      <c r="A1913" s="1">
        <v>1939</v>
      </c>
      <c r="B1913" s="1">
        <v>22</v>
      </c>
      <c r="C1913" s="1">
        <v>805.72</v>
      </c>
      <c r="D1913" s="1">
        <v>908.19</v>
      </c>
      <c r="E1913" s="1">
        <v>1713.91</v>
      </c>
    </row>
    <row r="1914" spans="1:5">
      <c r="A1914" s="1">
        <v>1939</v>
      </c>
      <c r="B1914" s="1">
        <v>23</v>
      </c>
      <c r="C1914" s="1">
        <v>901.81</v>
      </c>
      <c r="D1914" s="1">
        <v>918.35</v>
      </c>
      <c r="E1914" s="1">
        <v>1820.16</v>
      </c>
    </row>
    <row r="1915" spans="1:5">
      <c r="A1915" s="1">
        <v>1939</v>
      </c>
      <c r="B1915" s="1">
        <v>24</v>
      </c>
      <c r="C1915" s="1">
        <v>981.78</v>
      </c>
      <c r="D1915" s="1">
        <v>1061.53</v>
      </c>
      <c r="E1915" s="1">
        <v>2043.31</v>
      </c>
    </row>
    <row r="1916" spans="1:5">
      <c r="A1916" s="1">
        <v>1939</v>
      </c>
      <c r="B1916" s="1">
        <v>25</v>
      </c>
      <c r="C1916" s="1">
        <v>990</v>
      </c>
      <c r="D1916" s="1">
        <v>1020.91</v>
      </c>
      <c r="E1916" s="1">
        <v>2010.91</v>
      </c>
    </row>
    <row r="1917" spans="1:5">
      <c r="A1917" s="1">
        <v>1939</v>
      </c>
      <c r="B1917" s="1">
        <v>26</v>
      </c>
      <c r="C1917" s="1">
        <v>1055.8499999999999</v>
      </c>
      <c r="D1917" s="1">
        <v>1087.1400000000001</v>
      </c>
      <c r="E1917" s="1">
        <v>2142.9899999999998</v>
      </c>
    </row>
    <row r="1918" spans="1:5">
      <c r="A1918" s="1">
        <v>1939</v>
      </c>
      <c r="B1918" s="1">
        <v>27</v>
      </c>
      <c r="C1918" s="1">
        <v>993.65</v>
      </c>
      <c r="D1918" s="1">
        <v>1022.4</v>
      </c>
      <c r="E1918" s="1">
        <v>2016.05</v>
      </c>
    </row>
    <row r="1919" spans="1:5">
      <c r="A1919" s="1">
        <v>1939</v>
      </c>
      <c r="B1919" s="1">
        <v>28</v>
      </c>
      <c r="C1919" s="1">
        <v>1008.4</v>
      </c>
      <c r="D1919" s="1">
        <v>975.69</v>
      </c>
      <c r="E1919" s="1">
        <v>1984.09</v>
      </c>
    </row>
    <row r="1920" spans="1:5">
      <c r="A1920" s="1">
        <v>1939</v>
      </c>
      <c r="B1920" s="1">
        <v>29</v>
      </c>
      <c r="C1920" s="1">
        <v>1011.12</v>
      </c>
      <c r="D1920" s="1">
        <v>1014.99</v>
      </c>
      <c r="E1920" s="1">
        <v>2026.11</v>
      </c>
    </row>
    <row r="1921" spans="1:5">
      <c r="A1921" s="1">
        <v>1939</v>
      </c>
      <c r="B1921" s="1">
        <v>30</v>
      </c>
      <c r="C1921" s="1">
        <v>991.55</v>
      </c>
      <c r="D1921" s="1">
        <v>1076.31</v>
      </c>
      <c r="E1921" s="1">
        <v>2067.86</v>
      </c>
    </row>
    <row r="1922" spans="1:5">
      <c r="A1922" s="1">
        <v>1939</v>
      </c>
      <c r="B1922" s="1">
        <v>31</v>
      </c>
      <c r="C1922" s="1">
        <v>1031.6600000000001</v>
      </c>
      <c r="D1922" s="1">
        <v>1047.6600000000001</v>
      </c>
      <c r="E1922" s="1">
        <v>2079.3200000000002</v>
      </c>
    </row>
    <row r="1923" spans="1:5">
      <c r="A1923" s="1">
        <v>1939</v>
      </c>
      <c r="B1923" s="1">
        <v>32</v>
      </c>
      <c r="C1923" s="1">
        <v>1064.18</v>
      </c>
      <c r="D1923" s="1">
        <v>1118</v>
      </c>
      <c r="E1923" s="1">
        <v>2182.1799999999998</v>
      </c>
    </row>
    <row r="1924" spans="1:5">
      <c r="A1924" s="1">
        <v>1939</v>
      </c>
      <c r="B1924" s="1">
        <v>33</v>
      </c>
      <c r="C1924" s="1">
        <v>1047.1199999999999</v>
      </c>
      <c r="D1924" s="1">
        <v>1163.3800000000001</v>
      </c>
      <c r="E1924" s="1">
        <v>2210.5</v>
      </c>
    </row>
    <row r="1925" spans="1:5">
      <c r="A1925" s="1">
        <v>1939</v>
      </c>
      <c r="B1925" s="1">
        <v>34</v>
      </c>
      <c r="C1925" s="1">
        <v>1113.48</v>
      </c>
      <c r="D1925" s="1">
        <v>1175.77</v>
      </c>
      <c r="E1925" s="1">
        <v>2289.25</v>
      </c>
    </row>
    <row r="1926" spans="1:5">
      <c r="A1926" s="1">
        <v>1939</v>
      </c>
      <c r="B1926" s="1">
        <v>35</v>
      </c>
      <c r="C1926" s="1">
        <v>1119.6600000000001</v>
      </c>
      <c r="D1926" s="1">
        <v>1249.56</v>
      </c>
      <c r="E1926" s="1">
        <v>2369.2199999999998</v>
      </c>
    </row>
    <row r="1927" spans="1:5">
      <c r="A1927" s="1">
        <v>1939</v>
      </c>
      <c r="B1927" s="1">
        <v>36</v>
      </c>
      <c r="C1927" s="1">
        <v>1157.3900000000001</v>
      </c>
      <c r="D1927" s="1">
        <v>1309.28</v>
      </c>
      <c r="E1927" s="1">
        <v>2466.67</v>
      </c>
    </row>
    <row r="1928" spans="1:5">
      <c r="A1928" s="1">
        <v>1939</v>
      </c>
      <c r="B1928" s="1">
        <v>37</v>
      </c>
      <c r="C1928" s="1">
        <v>1200.05</v>
      </c>
      <c r="D1928" s="1">
        <v>1295.32</v>
      </c>
      <c r="E1928" s="1">
        <v>2495.37</v>
      </c>
    </row>
    <row r="1929" spans="1:5">
      <c r="A1929" s="1">
        <v>1939</v>
      </c>
      <c r="B1929" s="1">
        <v>38</v>
      </c>
      <c r="C1929" s="1">
        <v>1226.6600000000001</v>
      </c>
      <c r="D1929" s="1">
        <v>1582.66</v>
      </c>
      <c r="E1929" s="1">
        <v>2809.32</v>
      </c>
    </row>
    <row r="1930" spans="1:5">
      <c r="A1930" s="1">
        <v>1939</v>
      </c>
      <c r="B1930" s="1">
        <v>39</v>
      </c>
      <c r="C1930" s="1">
        <v>1287.22</v>
      </c>
      <c r="D1930" s="1">
        <v>1447.33</v>
      </c>
      <c r="E1930" s="1">
        <v>2734.55</v>
      </c>
    </row>
    <row r="1931" spans="1:5">
      <c r="A1931" s="1">
        <v>1939</v>
      </c>
      <c r="B1931" s="1">
        <v>40</v>
      </c>
      <c r="C1931" s="1">
        <v>1286.23</v>
      </c>
      <c r="D1931" s="1">
        <v>1516.68</v>
      </c>
      <c r="E1931" s="1">
        <v>2802.91</v>
      </c>
    </row>
    <row r="1932" spans="1:5">
      <c r="A1932" s="1">
        <v>1939</v>
      </c>
      <c r="B1932" s="1">
        <v>41</v>
      </c>
      <c r="C1932" s="1">
        <v>1299.67</v>
      </c>
      <c r="D1932" s="1">
        <v>1439.25</v>
      </c>
      <c r="E1932" s="1">
        <v>2738.92</v>
      </c>
    </row>
    <row r="1933" spans="1:5">
      <c r="A1933" s="1">
        <v>1939</v>
      </c>
      <c r="B1933" s="1">
        <v>42</v>
      </c>
      <c r="C1933" s="1">
        <v>1551.06</v>
      </c>
      <c r="D1933" s="1">
        <v>1630.44</v>
      </c>
      <c r="E1933" s="1">
        <v>3181.5</v>
      </c>
    </row>
    <row r="1934" spans="1:5">
      <c r="A1934" s="1">
        <v>1939</v>
      </c>
      <c r="B1934" s="1">
        <v>43</v>
      </c>
      <c r="C1934" s="1">
        <v>1503.38</v>
      </c>
      <c r="D1934" s="1">
        <v>1603.21</v>
      </c>
      <c r="E1934" s="1">
        <v>3106.59</v>
      </c>
    </row>
    <row r="1935" spans="1:5">
      <c r="A1935" s="1">
        <v>1939</v>
      </c>
      <c r="B1935" s="1">
        <v>44</v>
      </c>
      <c r="C1935" s="1">
        <v>1625.64</v>
      </c>
      <c r="D1935" s="1">
        <v>1755.59</v>
      </c>
      <c r="E1935" s="1">
        <v>3381.23</v>
      </c>
    </row>
    <row r="1936" spans="1:5">
      <c r="A1936" s="1">
        <v>1939</v>
      </c>
      <c r="B1936" s="1">
        <v>45</v>
      </c>
      <c r="C1936" s="1">
        <v>1683.67</v>
      </c>
      <c r="D1936" s="1">
        <v>1886.35</v>
      </c>
      <c r="E1936" s="1">
        <v>3570.02</v>
      </c>
    </row>
    <row r="1937" spans="1:5">
      <c r="A1937" s="1">
        <v>1939</v>
      </c>
      <c r="B1937" s="1">
        <v>46</v>
      </c>
      <c r="C1937" s="1">
        <v>1802.64</v>
      </c>
      <c r="D1937" s="1">
        <v>2100.73</v>
      </c>
      <c r="E1937" s="1">
        <v>3903.37</v>
      </c>
    </row>
    <row r="1938" spans="1:5">
      <c r="A1938" s="1">
        <v>1939</v>
      </c>
      <c r="B1938" s="1">
        <v>47</v>
      </c>
      <c r="C1938" s="1">
        <v>1931.41</v>
      </c>
      <c r="D1938" s="1">
        <v>2250.4699999999998</v>
      </c>
      <c r="E1938" s="1">
        <v>4181.88</v>
      </c>
    </row>
    <row r="1939" spans="1:5">
      <c r="A1939" s="1">
        <v>1939</v>
      </c>
      <c r="B1939" s="1">
        <v>48</v>
      </c>
      <c r="C1939" s="1">
        <v>2070.9699999999998</v>
      </c>
      <c r="D1939" s="1">
        <v>2484.58</v>
      </c>
      <c r="E1939" s="1">
        <v>4555.55</v>
      </c>
    </row>
    <row r="1940" spans="1:5">
      <c r="A1940" s="1">
        <v>1939</v>
      </c>
      <c r="B1940" s="1">
        <v>49</v>
      </c>
      <c r="C1940" s="1">
        <v>2200.3000000000002</v>
      </c>
      <c r="D1940" s="1">
        <v>2645.09</v>
      </c>
      <c r="E1940" s="1">
        <v>4845.3900000000003</v>
      </c>
    </row>
    <row r="1941" spans="1:5">
      <c r="A1941" s="1">
        <v>1939</v>
      </c>
      <c r="B1941" s="1">
        <v>50</v>
      </c>
      <c r="C1941" s="1">
        <v>2336.4499999999998</v>
      </c>
      <c r="D1941" s="1">
        <v>2940.79</v>
      </c>
      <c r="E1941" s="1">
        <v>5277.24</v>
      </c>
    </row>
    <row r="1942" spans="1:5">
      <c r="A1942" s="1">
        <v>1939</v>
      </c>
      <c r="B1942" s="1">
        <v>51</v>
      </c>
      <c r="C1942" s="1">
        <v>2362.5500000000002</v>
      </c>
      <c r="D1942" s="1">
        <v>2922.89</v>
      </c>
      <c r="E1942" s="1">
        <v>5285.44</v>
      </c>
    </row>
    <row r="1943" spans="1:5">
      <c r="A1943" s="1">
        <v>1939</v>
      </c>
      <c r="B1943" s="1">
        <v>52</v>
      </c>
      <c r="C1943" s="1">
        <v>2708.62</v>
      </c>
      <c r="D1943" s="1">
        <v>3375.24</v>
      </c>
      <c r="E1943" s="1">
        <v>6083.86</v>
      </c>
    </row>
    <row r="1944" spans="1:5">
      <c r="A1944" s="1">
        <v>1939</v>
      </c>
      <c r="B1944" s="1">
        <v>53</v>
      </c>
      <c r="C1944" s="1">
        <v>2747.67</v>
      </c>
      <c r="D1944" s="1">
        <v>3588.8</v>
      </c>
      <c r="E1944" s="1">
        <v>6336.47</v>
      </c>
    </row>
    <row r="1945" spans="1:5">
      <c r="A1945" s="1">
        <v>1939</v>
      </c>
      <c r="B1945" s="1">
        <v>54</v>
      </c>
      <c r="C1945" s="1">
        <v>3027.7</v>
      </c>
      <c r="D1945" s="1">
        <v>4041.6</v>
      </c>
      <c r="E1945" s="1">
        <v>7069.3</v>
      </c>
    </row>
    <row r="1946" spans="1:5">
      <c r="A1946" s="1">
        <v>1939</v>
      </c>
      <c r="B1946" s="1">
        <v>55</v>
      </c>
      <c r="C1946" s="1">
        <v>3026.1</v>
      </c>
      <c r="D1946" s="1">
        <v>3945.25</v>
      </c>
      <c r="E1946" s="1">
        <v>6971.35</v>
      </c>
    </row>
    <row r="1947" spans="1:5">
      <c r="A1947" s="1">
        <v>1939</v>
      </c>
      <c r="B1947" s="1">
        <v>56</v>
      </c>
      <c r="C1947" s="1">
        <v>3272.37</v>
      </c>
      <c r="D1947" s="1">
        <v>4279.28</v>
      </c>
      <c r="E1947" s="1">
        <v>7551.65</v>
      </c>
    </row>
    <row r="1948" spans="1:5">
      <c r="A1948" s="1">
        <v>1939</v>
      </c>
      <c r="B1948" s="1">
        <v>57</v>
      </c>
      <c r="C1948" s="1">
        <v>3344.93</v>
      </c>
      <c r="D1948" s="1">
        <v>4553.3</v>
      </c>
      <c r="E1948" s="1">
        <v>7898.23</v>
      </c>
    </row>
    <row r="1949" spans="1:5">
      <c r="A1949" s="1">
        <v>1939</v>
      </c>
      <c r="B1949" s="1">
        <v>58</v>
      </c>
      <c r="C1949" s="1">
        <v>3934.75</v>
      </c>
      <c r="D1949" s="1">
        <v>5250.3</v>
      </c>
      <c r="E1949" s="1">
        <v>9185.0499999999993</v>
      </c>
    </row>
    <row r="1950" spans="1:5">
      <c r="A1950" s="1">
        <v>1939</v>
      </c>
      <c r="B1950" s="1">
        <v>59</v>
      </c>
      <c r="C1950" s="1">
        <v>4020.84</v>
      </c>
      <c r="D1950" s="1">
        <v>5366.3</v>
      </c>
      <c r="E1950" s="1">
        <v>9387.14</v>
      </c>
    </row>
    <row r="1951" spans="1:5">
      <c r="A1951" s="1">
        <v>1939</v>
      </c>
      <c r="B1951" s="1">
        <v>60</v>
      </c>
      <c r="C1951" s="1">
        <v>4119.1899999999996</v>
      </c>
      <c r="D1951" s="1">
        <v>5519.24</v>
      </c>
      <c r="E1951" s="1">
        <v>9638.43</v>
      </c>
    </row>
    <row r="1952" spans="1:5">
      <c r="A1952" s="1">
        <v>1939</v>
      </c>
      <c r="B1952" s="1">
        <v>61</v>
      </c>
      <c r="C1952" s="1">
        <v>4285.82</v>
      </c>
      <c r="D1952" s="1">
        <v>5498</v>
      </c>
      <c r="E1952" s="1">
        <v>9783.82</v>
      </c>
    </row>
    <row r="1953" spans="1:5">
      <c r="A1953" s="1">
        <v>1939</v>
      </c>
      <c r="B1953" s="1">
        <v>62</v>
      </c>
      <c r="C1953" s="1">
        <v>4939.7299999999996</v>
      </c>
      <c r="D1953" s="1">
        <v>6372.55</v>
      </c>
      <c r="E1953" s="1">
        <v>11312.28</v>
      </c>
    </row>
    <row r="1954" spans="1:5">
      <c r="A1954" s="1">
        <v>1939</v>
      </c>
      <c r="B1954" s="1">
        <v>63</v>
      </c>
      <c r="C1954" s="1">
        <v>5312.9</v>
      </c>
      <c r="D1954" s="1">
        <v>6657.86</v>
      </c>
      <c r="E1954" s="1">
        <v>11970.76</v>
      </c>
    </row>
    <row r="1955" spans="1:5">
      <c r="A1955" s="1">
        <v>1939</v>
      </c>
      <c r="B1955" s="1">
        <v>64</v>
      </c>
      <c r="C1955" s="1">
        <v>5577.34</v>
      </c>
      <c r="D1955" s="1">
        <v>6968.93</v>
      </c>
      <c r="E1955" s="1">
        <v>12546.27</v>
      </c>
    </row>
    <row r="1956" spans="1:5">
      <c r="A1956" s="1">
        <v>1939</v>
      </c>
      <c r="B1956" s="1">
        <v>65</v>
      </c>
      <c r="C1956" s="1">
        <v>5724.26</v>
      </c>
      <c r="D1956" s="1">
        <v>7053.77</v>
      </c>
      <c r="E1956" s="1">
        <v>12778.03</v>
      </c>
    </row>
    <row r="1957" spans="1:5">
      <c r="A1957" s="1">
        <v>1939</v>
      </c>
      <c r="B1957" s="1">
        <v>66</v>
      </c>
      <c r="C1957" s="1">
        <v>5811.46</v>
      </c>
      <c r="D1957" s="1">
        <v>6922.3</v>
      </c>
      <c r="E1957" s="1">
        <v>12733.76</v>
      </c>
    </row>
    <row r="1958" spans="1:5">
      <c r="A1958" s="1">
        <v>1939</v>
      </c>
      <c r="B1958" s="1">
        <v>67</v>
      </c>
      <c r="C1958" s="1">
        <v>6097.13</v>
      </c>
      <c r="D1958" s="1">
        <v>7279.48</v>
      </c>
      <c r="E1958" s="1">
        <v>13376.61</v>
      </c>
    </row>
    <row r="1959" spans="1:5">
      <c r="A1959" s="1">
        <v>1939</v>
      </c>
      <c r="B1959" s="1">
        <v>68</v>
      </c>
      <c r="C1959" s="1">
        <v>6525.27</v>
      </c>
      <c r="D1959" s="1">
        <v>7578.31</v>
      </c>
      <c r="E1959" s="1">
        <v>14103.58</v>
      </c>
    </row>
    <row r="1960" spans="1:5">
      <c r="A1960" s="1">
        <v>1939</v>
      </c>
      <c r="B1960" s="1">
        <v>69</v>
      </c>
      <c r="C1960" s="1">
        <v>7023.9</v>
      </c>
      <c r="D1960" s="1">
        <v>7878.81</v>
      </c>
      <c r="E1960" s="1">
        <v>14902.71</v>
      </c>
    </row>
    <row r="1961" spans="1:5">
      <c r="A1961" s="1">
        <v>1939</v>
      </c>
      <c r="B1961" s="1">
        <v>70</v>
      </c>
      <c r="C1961" s="1">
        <v>7211.6</v>
      </c>
      <c r="D1961" s="1">
        <v>7870.45</v>
      </c>
      <c r="E1961" s="1">
        <v>15082.05</v>
      </c>
    </row>
    <row r="1962" spans="1:5">
      <c r="A1962" s="1">
        <v>1939</v>
      </c>
      <c r="B1962" s="1">
        <v>71</v>
      </c>
      <c r="C1962" s="1">
        <v>7139.7</v>
      </c>
      <c r="D1962" s="1">
        <v>7656.19</v>
      </c>
      <c r="E1962" s="1">
        <v>14795.89</v>
      </c>
    </row>
    <row r="1963" spans="1:5">
      <c r="A1963" s="1">
        <v>1939</v>
      </c>
      <c r="B1963" s="1">
        <v>72</v>
      </c>
      <c r="C1963" s="1">
        <v>7850.8</v>
      </c>
      <c r="D1963" s="1">
        <v>8214.5400000000009</v>
      </c>
      <c r="E1963" s="1">
        <v>16065.34</v>
      </c>
    </row>
    <row r="1964" spans="1:5">
      <c r="A1964" s="1">
        <v>1939</v>
      </c>
      <c r="B1964" s="1">
        <v>73</v>
      </c>
      <c r="C1964" s="1">
        <v>7876.91</v>
      </c>
      <c r="D1964" s="1">
        <v>8171.51</v>
      </c>
      <c r="E1964" s="1">
        <v>16048.42</v>
      </c>
    </row>
    <row r="1965" spans="1:5">
      <c r="A1965" s="1">
        <v>1939</v>
      </c>
      <c r="B1965" s="1">
        <v>74</v>
      </c>
      <c r="C1965" s="1">
        <v>8120.01</v>
      </c>
      <c r="D1965" s="1">
        <v>8037.08</v>
      </c>
      <c r="E1965" s="1">
        <v>16157.09</v>
      </c>
    </row>
    <row r="1966" spans="1:5">
      <c r="A1966" s="1">
        <v>1939</v>
      </c>
      <c r="B1966" s="1">
        <v>75</v>
      </c>
      <c r="C1966" s="1">
        <v>8233</v>
      </c>
      <c r="D1966" s="1">
        <v>7730.59</v>
      </c>
      <c r="E1966" s="1">
        <v>15963.59</v>
      </c>
    </row>
    <row r="1967" spans="1:5">
      <c r="A1967" s="1">
        <v>1939</v>
      </c>
      <c r="B1967" s="1">
        <v>76</v>
      </c>
      <c r="C1967" s="1">
        <v>8113.45</v>
      </c>
      <c r="D1967" s="1">
        <v>7492.45</v>
      </c>
      <c r="E1967" s="1">
        <v>15605.9</v>
      </c>
    </row>
    <row r="1968" spans="1:5">
      <c r="A1968" s="1">
        <v>1939</v>
      </c>
      <c r="B1968" s="1">
        <v>77</v>
      </c>
      <c r="C1968" s="1">
        <v>7527.25</v>
      </c>
      <c r="D1968" s="1">
        <v>6885.03</v>
      </c>
      <c r="E1968" s="1">
        <v>14412.28</v>
      </c>
    </row>
    <row r="1969" spans="1:5">
      <c r="A1969" s="1">
        <v>1939</v>
      </c>
      <c r="B1969" s="1">
        <v>78</v>
      </c>
      <c r="C1969" s="1">
        <v>7750.41</v>
      </c>
      <c r="D1969" s="1">
        <v>6804.3</v>
      </c>
      <c r="E1969" s="1">
        <v>14554.71</v>
      </c>
    </row>
    <row r="1970" spans="1:5">
      <c r="A1970" s="1">
        <v>1939</v>
      </c>
      <c r="B1970" s="1">
        <v>79</v>
      </c>
      <c r="C1970" s="1">
        <v>7526.91</v>
      </c>
      <c r="D1970" s="1">
        <v>6379.28</v>
      </c>
      <c r="E1970" s="1">
        <v>13906.19</v>
      </c>
    </row>
    <row r="1971" spans="1:5">
      <c r="A1971" s="1">
        <v>1939</v>
      </c>
      <c r="B1971" s="1">
        <v>80</v>
      </c>
      <c r="C1971" s="1">
        <v>7121.98</v>
      </c>
      <c r="D1971" s="1">
        <v>5610.19</v>
      </c>
      <c r="E1971" s="1">
        <v>12732.17</v>
      </c>
    </row>
    <row r="1972" spans="1:5">
      <c r="A1972" s="1">
        <v>1939</v>
      </c>
      <c r="B1972" s="1">
        <v>81</v>
      </c>
      <c r="C1972" s="1">
        <v>6291.41</v>
      </c>
      <c r="D1972" s="1">
        <v>4862.8599999999997</v>
      </c>
      <c r="E1972" s="1">
        <v>11154.27</v>
      </c>
    </row>
    <row r="1973" spans="1:5">
      <c r="A1973" s="1">
        <v>1939</v>
      </c>
      <c r="B1973" s="1">
        <v>82</v>
      </c>
      <c r="C1973" s="1">
        <v>6219.43</v>
      </c>
      <c r="D1973" s="1">
        <v>4760.51</v>
      </c>
      <c r="E1973" s="1">
        <v>10979.94</v>
      </c>
    </row>
    <row r="1974" spans="1:5">
      <c r="A1974" s="1">
        <v>1939</v>
      </c>
      <c r="B1974" s="1">
        <v>83</v>
      </c>
      <c r="C1974" s="1">
        <v>5836.01</v>
      </c>
      <c r="D1974" s="1">
        <v>4219.13</v>
      </c>
      <c r="E1974" s="1">
        <v>10055.14</v>
      </c>
    </row>
    <row r="1975" spans="1:5">
      <c r="A1975" s="1">
        <v>1939</v>
      </c>
      <c r="B1975" s="1">
        <v>84</v>
      </c>
      <c r="C1975" s="1">
        <v>5366.17</v>
      </c>
      <c r="D1975" s="1">
        <v>3570.75</v>
      </c>
      <c r="E1975" s="1">
        <v>8936.92</v>
      </c>
    </row>
    <row r="1976" spans="1:5">
      <c r="A1976" s="1">
        <v>1939</v>
      </c>
      <c r="B1976" s="1">
        <v>85</v>
      </c>
      <c r="C1976" s="1">
        <v>4465.28</v>
      </c>
      <c r="D1976" s="1">
        <v>2905.81</v>
      </c>
      <c r="E1976" s="1">
        <v>7371.09</v>
      </c>
    </row>
    <row r="1977" spans="1:5">
      <c r="A1977" s="1">
        <v>1939</v>
      </c>
      <c r="B1977" s="1">
        <v>86</v>
      </c>
      <c r="C1977" s="1">
        <v>3993.94</v>
      </c>
      <c r="D1977" s="1">
        <v>2351.11</v>
      </c>
      <c r="E1977" s="1">
        <v>6345.05</v>
      </c>
    </row>
    <row r="1978" spans="1:5">
      <c r="A1978" s="1">
        <v>1939</v>
      </c>
      <c r="B1978" s="1">
        <v>87</v>
      </c>
      <c r="C1978" s="1">
        <v>3397.49</v>
      </c>
      <c r="D1978" s="1">
        <v>1937.13</v>
      </c>
      <c r="E1978" s="1">
        <v>5334.62</v>
      </c>
    </row>
    <row r="1979" spans="1:5">
      <c r="A1979" s="1">
        <v>1939</v>
      </c>
      <c r="B1979" s="1">
        <v>88</v>
      </c>
      <c r="C1979" s="1">
        <v>2903.96</v>
      </c>
      <c r="D1979" s="1">
        <v>1521.86</v>
      </c>
      <c r="E1979" s="1">
        <v>4425.82</v>
      </c>
    </row>
    <row r="1980" spans="1:5">
      <c r="A1980" s="1">
        <v>1939</v>
      </c>
      <c r="B1980" s="1">
        <v>89</v>
      </c>
      <c r="C1980" s="1">
        <v>2302.34</v>
      </c>
      <c r="D1980" s="1">
        <v>1153.29</v>
      </c>
      <c r="E1980" s="1">
        <v>3455.63</v>
      </c>
    </row>
    <row r="1981" spans="1:5">
      <c r="A1981" s="1">
        <v>1939</v>
      </c>
      <c r="B1981" s="1">
        <v>90</v>
      </c>
      <c r="C1981" s="1">
        <v>1783.78</v>
      </c>
      <c r="D1981" s="1">
        <v>875.78</v>
      </c>
      <c r="E1981" s="1">
        <v>2659.56</v>
      </c>
    </row>
    <row r="1982" spans="1:5">
      <c r="A1982" s="1">
        <v>1939</v>
      </c>
      <c r="B1982" s="1">
        <v>91</v>
      </c>
      <c r="C1982" s="1">
        <v>1357.93</v>
      </c>
      <c r="D1982" s="1">
        <v>593.71</v>
      </c>
      <c r="E1982" s="1">
        <v>1951.64</v>
      </c>
    </row>
    <row r="1983" spans="1:5">
      <c r="A1983" s="1">
        <v>1939</v>
      </c>
      <c r="B1983" s="1">
        <v>92</v>
      </c>
      <c r="C1983" s="1">
        <v>1015.93</v>
      </c>
      <c r="D1983" s="1">
        <v>432.42</v>
      </c>
      <c r="E1983" s="1">
        <v>1448.35</v>
      </c>
    </row>
    <row r="1984" spans="1:5">
      <c r="A1984" s="1">
        <v>1939</v>
      </c>
      <c r="B1984" s="1">
        <v>93</v>
      </c>
      <c r="C1984" s="1">
        <v>803.81</v>
      </c>
      <c r="D1984" s="1">
        <v>317.92</v>
      </c>
      <c r="E1984" s="1">
        <v>1121.73</v>
      </c>
    </row>
    <row r="1985" spans="1:5">
      <c r="A1985" s="1">
        <v>1939</v>
      </c>
      <c r="B1985" s="1">
        <v>94</v>
      </c>
      <c r="C1985" s="1">
        <v>609.54999999999995</v>
      </c>
      <c r="D1985" s="1">
        <v>216.21</v>
      </c>
      <c r="E1985" s="1">
        <v>825.76</v>
      </c>
    </row>
    <row r="1986" spans="1:5">
      <c r="A1986" s="1">
        <v>1939</v>
      </c>
      <c r="B1986" s="1">
        <v>95</v>
      </c>
      <c r="C1986" s="1">
        <v>443.89</v>
      </c>
      <c r="D1986" s="1">
        <v>131.63</v>
      </c>
      <c r="E1986" s="1">
        <v>575.52</v>
      </c>
    </row>
    <row r="1987" spans="1:5">
      <c r="A1987" s="1">
        <v>1939</v>
      </c>
      <c r="B1987" s="1">
        <v>96</v>
      </c>
      <c r="C1987" s="1">
        <v>291.29000000000002</v>
      </c>
      <c r="D1987" s="1">
        <v>98.52</v>
      </c>
      <c r="E1987" s="1">
        <v>389.81</v>
      </c>
    </row>
    <row r="1988" spans="1:5">
      <c r="A1988" s="1">
        <v>1939</v>
      </c>
      <c r="B1988" s="1">
        <v>97</v>
      </c>
      <c r="C1988" s="1">
        <v>193.95</v>
      </c>
      <c r="D1988" s="1">
        <v>62.42</v>
      </c>
      <c r="E1988" s="1">
        <v>256.37</v>
      </c>
    </row>
    <row r="1989" spans="1:5">
      <c r="A1989" s="1">
        <v>1939</v>
      </c>
      <c r="B1989" s="1">
        <v>98</v>
      </c>
      <c r="C1989" s="1">
        <v>139.35</v>
      </c>
      <c r="D1989" s="1">
        <v>33.11</v>
      </c>
      <c r="E1989" s="1">
        <v>172.46</v>
      </c>
    </row>
    <row r="1990" spans="1:5">
      <c r="A1990" s="1">
        <v>1939</v>
      </c>
      <c r="B1990" s="1">
        <v>99</v>
      </c>
      <c r="C1990" s="1">
        <v>94.67</v>
      </c>
      <c r="D1990" s="1">
        <v>25.74</v>
      </c>
      <c r="E1990" s="1">
        <v>120.41</v>
      </c>
    </row>
    <row r="1991" spans="1:5">
      <c r="A1991" s="1">
        <v>1939</v>
      </c>
      <c r="B1991" s="1">
        <v>100</v>
      </c>
      <c r="C1991" s="1">
        <v>47.41</v>
      </c>
      <c r="D1991" s="1">
        <v>11.95</v>
      </c>
      <c r="E1991" s="1">
        <v>59.36</v>
      </c>
    </row>
    <row r="1992" spans="1:5">
      <c r="A1992" s="1">
        <v>1939</v>
      </c>
      <c r="B1992" s="1">
        <v>101</v>
      </c>
      <c r="C1992" s="1">
        <v>27.09</v>
      </c>
      <c r="D1992" s="1">
        <v>6.62</v>
      </c>
      <c r="E1992" s="1">
        <v>33.71</v>
      </c>
    </row>
    <row r="1993" spans="1:5">
      <c r="A1993" s="1">
        <v>1939</v>
      </c>
      <c r="B1993" s="1">
        <v>102</v>
      </c>
      <c r="C1993" s="1">
        <v>11.55</v>
      </c>
      <c r="D1993" s="1">
        <v>6</v>
      </c>
      <c r="E1993" s="1">
        <v>17.55</v>
      </c>
    </row>
    <row r="1994" spans="1:5">
      <c r="A1994" s="1">
        <v>1939</v>
      </c>
      <c r="B1994" s="1">
        <v>103</v>
      </c>
      <c r="C1994" s="1">
        <v>5.51</v>
      </c>
      <c r="D1994" s="1">
        <v>0</v>
      </c>
      <c r="E1994" s="1">
        <v>5.51</v>
      </c>
    </row>
    <row r="1995" spans="1:5">
      <c r="A1995" s="1">
        <v>1939</v>
      </c>
      <c r="B1995" s="1">
        <v>104</v>
      </c>
      <c r="C1995" s="1">
        <v>7.3</v>
      </c>
      <c r="D1995" s="1">
        <v>0</v>
      </c>
      <c r="E1995" s="1">
        <v>7.3</v>
      </c>
    </row>
    <row r="1996" spans="1:5">
      <c r="A1996" s="1">
        <v>1939</v>
      </c>
      <c r="B1996" s="1">
        <v>105</v>
      </c>
      <c r="C1996" s="1">
        <v>1</v>
      </c>
      <c r="D1996" s="1">
        <v>0</v>
      </c>
      <c r="E1996" s="1">
        <v>1</v>
      </c>
    </row>
    <row r="1997" spans="1:5">
      <c r="A1997" s="1">
        <v>1939</v>
      </c>
      <c r="B1997" s="1">
        <v>106</v>
      </c>
      <c r="C1997" s="1">
        <v>3</v>
      </c>
      <c r="D1997" s="1">
        <v>0</v>
      </c>
      <c r="E1997" s="1">
        <v>3</v>
      </c>
    </row>
    <row r="1998" spans="1:5">
      <c r="A1998" s="1">
        <v>1939</v>
      </c>
      <c r="B1998" s="1">
        <v>107</v>
      </c>
      <c r="C1998" s="1">
        <v>1</v>
      </c>
      <c r="D1998" s="1">
        <v>0</v>
      </c>
      <c r="E1998" s="1">
        <v>1</v>
      </c>
    </row>
    <row r="1999" spans="1:5">
      <c r="A1999" s="1">
        <v>1939</v>
      </c>
      <c r="B1999" s="1">
        <v>108</v>
      </c>
      <c r="C1999" s="1">
        <v>1</v>
      </c>
      <c r="D1999" s="1">
        <v>0</v>
      </c>
      <c r="E1999" s="1">
        <v>1</v>
      </c>
    </row>
    <row r="2000" spans="1:5">
      <c r="A2000" s="1">
        <v>1939</v>
      </c>
      <c r="B2000" s="1">
        <v>109</v>
      </c>
      <c r="C2000" s="1">
        <v>0</v>
      </c>
      <c r="D2000" s="1">
        <v>0</v>
      </c>
      <c r="E2000" s="1">
        <v>0</v>
      </c>
    </row>
    <row r="2001" spans="1:5">
      <c r="A2001" s="1">
        <v>1939</v>
      </c>
      <c r="B2001" s="1" t="s">
        <v>121</v>
      </c>
      <c r="C2001" s="1">
        <v>0</v>
      </c>
      <c r="D2001" s="1">
        <v>0</v>
      </c>
      <c r="E2001" s="1">
        <v>0</v>
      </c>
    </row>
    <row r="2002" spans="1:5">
      <c r="A2002" s="1">
        <v>1940</v>
      </c>
      <c r="B2002" s="1">
        <v>0</v>
      </c>
      <c r="C2002" s="1">
        <v>17898</v>
      </c>
      <c r="D2002" s="1">
        <v>24944.42</v>
      </c>
      <c r="E2002" s="1">
        <v>42842.42</v>
      </c>
    </row>
    <row r="2003" spans="1:5">
      <c r="A2003" s="1">
        <v>1940</v>
      </c>
      <c r="B2003" s="1">
        <v>1</v>
      </c>
      <c r="C2003" s="1">
        <v>2871</v>
      </c>
      <c r="D2003" s="1">
        <v>3479.73</v>
      </c>
      <c r="E2003" s="1">
        <v>6350.73</v>
      </c>
    </row>
    <row r="2004" spans="1:5">
      <c r="A2004" s="1">
        <v>1940</v>
      </c>
      <c r="B2004" s="1">
        <v>2</v>
      </c>
      <c r="C2004" s="1">
        <v>1582</v>
      </c>
      <c r="D2004" s="1">
        <v>1750.35</v>
      </c>
      <c r="E2004" s="1">
        <v>3332.35</v>
      </c>
    </row>
    <row r="2005" spans="1:5">
      <c r="A2005" s="1">
        <v>1940</v>
      </c>
      <c r="B2005" s="1">
        <v>3</v>
      </c>
      <c r="C2005" s="1">
        <v>1118</v>
      </c>
      <c r="D2005" s="1">
        <v>1303.27</v>
      </c>
      <c r="E2005" s="1">
        <v>2421.27</v>
      </c>
    </row>
    <row r="2006" spans="1:5">
      <c r="A2006" s="1">
        <v>1940</v>
      </c>
      <c r="B2006" s="1">
        <v>4</v>
      </c>
      <c r="C2006" s="1">
        <v>883</v>
      </c>
      <c r="D2006" s="1">
        <v>1056.22</v>
      </c>
      <c r="E2006" s="1">
        <v>1939.22</v>
      </c>
    </row>
    <row r="2007" spans="1:5">
      <c r="A2007" s="1">
        <v>1940</v>
      </c>
      <c r="B2007" s="1">
        <v>5</v>
      </c>
      <c r="C2007" s="1">
        <v>796.88</v>
      </c>
      <c r="D2007" s="1">
        <v>1020.95</v>
      </c>
      <c r="E2007" s="1">
        <v>1817.83</v>
      </c>
    </row>
    <row r="2008" spans="1:5">
      <c r="A2008" s="1">
        <v>1940</v>
      </c>
      <c r="B2008" s="1">
        <v>6</v>
      </c>
      <c r="C2008" s="1">
        <v>689.17</v>
      </c>
      <c r="D2008" s="1">
        <v>799.69</v>
      </c>
      <c r="E2008" s="1">
        <v>1488.86</v>
      </c>
    </row>
    <row r="2009" spans="1:5">
      <c r="A2009" s="1">
        <v>1940</v>
      </c>
      <c r="B2009" s="1">
        <v>7</v>
      </c>
      <c r="C2009" s="1">
        <v>576.64</v>
      </c>
      <c r="D2009" s="1">
        <v>703.08</v>
      </c>
      <c r="E2009" s="1">
        <v>1279.72</v>
      </c>
    </row>
    <row r="2010" spans="1:5">
      <c r="A2010" s="1">
        <v>1940</v>
      </c>
      <c r="B2010" s="1">
        <v>8</v>
      </c>
      <c r="C2010" s="1">
        <v>500.26</v>
      </c>
      <c r="D2010" s="1">
        <v>541.12</v>
      </c>
      <c r="E2010" s="1">
        <v>1041.3800000000001</v>
      </c>
    </row>
    <row r="2011" spans="1:5">
      <c r="A2011" s="1">
        <v>1940</v>
      </c>
      <c r="B2011" s="1">
        <v>9</v>
      </c>
      <c r="C2011" s="1">
        <v>444.06</v>
      </c>
      <c r="D2011" s="1">
        <v>531.79999999999995</v>
      </c>
      <c r="E2011" s="1">
        <v>975.86</v>
      </c>
    </row>
    <row r="2012" spans="1:5">
      <c r="A2012" s="1">
        <v>1940</v>
      </c>
      <c r="B2012" s="1">
        <v>10</v>
      </c>
      <c r="C2012" s="1">
        <v>418.66</v>
      </c>
      <c r="D2012" s="1">
        <v>504.48</v>
      </c>
      <c r="E2012" s="1">
        <v>923.14</v>
      </c>
    </row>
    <row r="2013" spans="1:5">
      <c r="A2013" s="1">
        <v>1940</v>
      </c>
      <c r="B2013" s="1">
        <v>11</v>
      </c>
      <c r="C2013" s="1">
        <v>374.63</v>
      </c>
      <c r="D2013" s="1">
        <v>452.55</v>
      </c>
      <c r="E2013" s="1">
        <v>827.18</v>
      </c>
    </row>
    <row r="2014" spans="1:5">
      <c r="A2014" s="1">
        <v>1940</v>
      </c>
      <c r="B2014" s="1">
        <v>12</v>
      </c>
      <c r="C2014" s="1">
        <v>431.6</v>
      </c>
      <c r="D2014" s="1">
        <v>494.35</v>
      </c>
      <c r="E2014" s="1">
        <v>925.95</v>
      </c>
    </row>
    <row r="2015" spans="1:5">
      <c r="A2015" s="1">
        <v>1940</v>
      </c>
      <c r="B2015" s="1">
        <v>13</v>
      </c>
      <c r="C2015" s="1">
        <v>508.57</v>
      </c>
      <c r="D2015" s="1">
        <v>500.88</v>
      </c>
      <c r="E2015" s="1">
        <v>1009.45</v>
      </c>
    </row>
    <row r="2016" spans="1:5">
      <c r="A2016" s="1">
        <v>1940</v>
      </c>
      <c r="B2016" s="1">
        <v>14</v>
      </c>
      <c r="C2016" s="1">
        <v>563.54</v>
      </c>
      <c r="D2016" s="1">
        <v>671.16</v>
      </c>
      <c r="E2016" s="1">
        <v>1234.7</v>
      </c>
    </row>
    <row r="2017" spans="1:5">
      <c r="A2017" s="1">
        <v>1940</v>
      </c>
      <c r="B2017" s="1">
        <v>15</v>
      </c>
      <c r="C2017" s="1">
        <v>705.31</v>
      </c>
      <c r="D2017" s="1">
        <v>787.38</v>
      </c>
      <c r="E2017" s="1">
        <v>1492.69</v>
      </c>
    </row>
    <row r="2018" spans="1:5">
      <c r="A2018" s="1">
        <v>1940</v>
      </c>
      <c r="B2018" s="1">
        <v>16</v>
      </c>
      <c r="C2018" s="1">
        <v>840.03</v>
      </c>
      <c r="D2018" s="1">
        <v>961.38</v>
      </c>
      <c r="E2018" s="1">
        <v>1801.41</v>
      </c>
    </row>
    <row r="2019" spans="1:5">
      <c r="A2019" s="1">
        <v>1940</v>
      </c>
      <c r="B2019" s="1">
        <v>17</v>
      </c>
      <c r="C2019" s="1">
        <v>900.47</v>
      </c>
      <c r="D2019" s="1">
        <v>1076.3800000000001</v>
      </c>
      <c r="E2019" s="1">
        <v>1976.85</v>
      </c>
    </row>
    <row r="2020" spans="1:5">
      <c r="A2020" s="1">
        <v>1940</v>
      </c>
      <c r="B2020" s="1">
        <v>18</v>
      </c>
      <c r="C2020" s="1">
        <v>1009.65</v>
      </c>
      <c r="D2020" s="1">
        <v>1155.3599999999999</v>
      </c>
      <c r="E2020" s="1">
        <v>2165.0100000000002</v>
      </c>
    </row>
    <row r="2021" spans="1:5">
      <c r="A2021" s="1">
        <v>1940</v>
      </c>
      <c r="B2021" s="1">
        <v>19</v>
      </c>
      <c r="C2021" s="1">
        <v>1217.55</v>
      </c>
      <c r="D2021" s="1">
        <v>1179.3599999999999</v>
      </c>
      <c r="E2021" s="1">
        <v>2396.91</v>
      </c>
    </row>
    <row r="2022" spans="1:5">
      <c r="A2022" s="1">
        <v>1940</v>
      </c>
      <c r="B2022" s="1">
        <v>20</v>
      </c>
      <c r="C2022" s="1">
        <v>1259.8399999999999</v>
      </c>
      <c r="D2022" s="1">
        <v>1087.98</v>
      </c>
      <c r="E2022" s="1">
        <v>2347.8200000000002</v>
      </c>
    </row>
    <row r="2023" spans="1:5">
      <c r="A2023" s="1">
        <v>1940</v>
      </c>
      <c r="B2023" s="1">
        <v>21</v>
      </c>
      <c r="C2023" s="1">
        <v>946.96</v>
      </c>
      <c r="D2023" s="1">
        <v>712.77</v>
      </c>
      <c r="E2023" s="1">
        <v>1659.73</v>
      </c>
    </row>
    <row r="2024" spans="1:5">
      <c r="A2024" s="1">
        <v>1940</v>
      </c>
      <c r="B2024" s="1">
        <v>22</v>
      </c>
      <c r="C2024" s="1">
        <v>898.54</v>
      </c>
      <c r="D2024" s="1">
        <v>793.39</v>
      </c>
      <c r="E2024" s="1">
        <v>1691.93</v>
      </c>
    </row>
    <row r="2025" spans="1:5">
      <c r="A2025" s="1">
        <v>1940</v>
      </c>
      <c r="B2025" s="1">
        <v>23</v>
      </c>
      <c r="C2025" s="1">
        <v>1053.57</v>
      </c>
      <c r="D2025" s="1">
        <v>928.82</v>
      </c>
      <c r="E2025" s="1">
        <v>1982.39</v>
      </c>
    </row>
    <row r="2026" spans="1:5">
      <c r="A2026" s="1">
        <v>1940</v>
      </c>
      <c r="B2026" s="1">
        <v>24</v>
      </c>
      <c r="C2026" s="1">
        <v>1067.0999999999999</v>
      </c>
      <c r="D2026" s="1">
        <v>1091.06</v>
      </c>
      <c r="E2026" s="1">
        <v>2158.16</v>
      </c>
    </row>
    <row r="2027" spans="1:5">
      <c r="A2027" s="1">
        <v>1940</v>
      </c>
      <c r="B2027" s="1">
        <v>25</v>
      </c>
      <c r="C2027" s="1">
        <v>1214.06</v>
      </c>
      <c r="D2027" s="1">
        <v>1106.82</v>
      </c>
      <c r="E2027" s="1">
        <v>2320.88</v>
      </c>
    </row>
    <row r="2028" spans="1:5">
      <c r="A2028" s="1">
        <v>1940</v>
      </c>
      <c r="B2028" s="1">
        <v>26</v>
      </c>
      <c r="C2028" s="1">
        <v>1167.24</v>
      </c>
      <c r="D2028" s="1">
        <v>1270.8399999999999</v>
      </c>
      <c r="E2028" s="1">
        <v>2438.08</v>
      </c>
    </row>
    <row r="2029" spans="1:5">
      <c r="A2029" s="1">
        <v>1940</v>
      </c>
      <c r="B2029" s="1">
        <v>27</v>
      </c>
      <c r="C2029" s="1">
        <v>1132.5999999999999</v>
      </c>
      <c r="D2029" s="1">
        <v>1227.8399999999999</v>
      </c>
      <c r="E2029" s="1">
        <v>2360.44</v>
      </c>
    </row>
    <row r="2030" spans="1:5">
      <c r="A2030" s="1">
        <v>1940</v>
      </c>
      <c r="B2030" s="1">
        <v>28</v>
      </c>
      <c r="C2030" s="1">
        <v>1204.18</v>
      </c>
      <c r="D2030" s="1">
        <v>1268.81</v>
      </c>
      <c r="E2030" s="1">
        <v>2472.9899999999998</v>
      </c>
    </row>
    <row r="2031" spans="1:5">
      <c r="A2031" s="1">
        <v>1940</v>
      </c>
      <c r="B2031" s="1">
        <v>29</v>
      </c>
      <c r="C2031" s="1">
        <v>1230.95</v>
      </c>
      <c r="D2031" s="1">
        <v>1283.74</v>
      </c>
      <c r="E2031" s="1">
        <v>2514.69</v>
      </c>
    </row>
    <row r="2032" spans="1:5">
      <c r="A2032" s="1">
        <v>1940</v>
      </c>
      <c r="B2032" s="1">
        <v>30</v>
      </c>
      <c r="C2032" s="1">
        <v>1258.6300000000001</v>
      </c>
      <c r="D2032" s="1">
        <v>1360.75</v>
      </c>
      <c r="E2032" s="1">
        <v>2619.38</v>
      </c>
    </row>
    <row r="2033" spans="1:5">
      <c r="A2033" s="1">
        <v>1940</v>
      </c>
      <c r="B2033" s="1">
        <v>31</v>
      </c>
      <c r="C2033" s="1">
        <v>1158.1099999999999</v>
      </c>
      <c r="D2033" s="1">
        <v>1383.22</v>
      </c>
      <c r="E2033" s="1">
        <v>2541.33</v>
      </c>
    </row>
    <row r="2034" spans="1:5">
      <c r="A2034" s="1">
        <v>1940</v>
      </c>
      <c r="B2034" s="1">
        <v>32</v>
      </c>
      <c r="C2034" s="1">
        <v>1282.08</v>
      </c>
      <c r="D2034" s="1">
        <v>1471.24</v>
      </c>
      <c r="E2034" s="1">
        <v>2753.32</v>
      </c>
    </row>
    <row r="2035" spans="1:5">
      <c r="A2035" s="1">
        <v>1940</v>
      </c>
      <c r="B2035" s="1">
        <v>33</v>
      </c>
      <c r="C2035" s="1">
        <v>1261.5899999999999</v>
      </c>
      <c r="D2035" s="1">
        <v>1420.83</v>
      </c>
      <c r="E2035" s="1">
        <v>2682.42</v>
      </c>
    </row>
    <row r="2036" spans="1:5">
      <c r="A2036" s="1">
        <v>1940</v>
      </c>
      <c r="B2036" s="1">
        <v>34</v>
      </c>
      <c r="C2036" s="1">
        <v>1265.5999999999999</v>
      </c>
      <c r="D2036" s="1">
        <v>1500.98</v>
      </c>
      <c r="E2036" s="1">
        <v>2766.58</v>
      </c>
    </row>
    <row r="2037" spans="1:5">
      <c r="A2037" s="1">
        <v>1940</v>
      </c>
      <c r="B2037" s="1">
        <v>35</v>
      </c>
      <c r="C2037" s="1">
        <v>1327.04</v>
      </c>
      <c r="D2037" s="1">
        <v>1680.57</v>
      </c>
      <c r="E2037" s="1">
        <v>3007.61</v>
      </c>
    </row>
    <row r="2038" spans="1:5">
      <c r="A2038" s="1">
        <v>1940</v>
      </c>
      <c r="B2038" s="1">
        <v>36</v>
      </c>
      <c r="C2038" s="1">
        <v>1382.63</v>
      </c>
      <c r="D2038" s="1">
        <v>1637.11</v>
      </c>
      <c r="E2038" s="1">
        <v>3019.74</v>
      </c>
    </row>
    <row r="2039" spans="1:5">
      <c r="A2039" s="1">
        <v>1940</v>
      </c>
      <c r="B2039" s="1">
        <v>37</v>
      </c>
      <c r="C2039" s="1">
        <v>1395.31</v>
      </c>
      <c r="D2039" s="1">
        <v>1686.46</v>
      </c>
      <c r="E2039" s="1">
        <v>3081.77</v>
      </c>
    </row>
    <row r="2040" spans="1:5">
      <c r="A2040" s="1">
        <v>1940</v>
      </c>
      <c r="B2040" s="1">
        <v>38</v>
      </c>
      <c r="C2040" s="1">
        <v>1454.09</v>
      </c>
      <c r="D2040" s="1">
        <v>1833.62</v>
      </c>
      <c r="E2040" s="1">
        <v>3287.71</v>
      </c>
    </row>
    <row r="2041" spans="1:5">
      <c r="A2041" s="1">
        <v>1940</v>
      </c>
      <c r="B2041" s="1">
        <v>39</v>
      </c>
      <c r="C2041" s="1">
        <v>1573.92</v>
      </c>
      <c r="D2041" s="1">
        <v>1984.6</v>
      </c>
      <c r="E2041" s="1">
        <v>3558.52</v>
      </c>
    </row>
    <row r="2042" spans="1:5">
      <c r="A2042" s="1">
        <v>1940</v>
      </c>
      <c r="B2042" s="1">
        <v>40</v>
      </c>
      <c r="C2042" s="1">
        <v>1748.44</v>
      </c>
      <c r="D2042" s="1">
        <v>1956.14</v>
      </c>
      <c r="E2042" s="1">
        <v>3704.58</v>
      </c>
    </row>
    <row r="2043" spans="1:5">
      <c r="A2043" s="1">
        <v>1940</v>
      </c>
      <c r="B2043" s="1">
        <v>41</v>
      </c>
      <c r="C2043" s="1">
        <v>1538</v>
      </c>
      <c r="D2043" s="1">
        <v>1881.14</v>
      </c>
      <c r="E2043" s="1">
        <v>3419.14</v>
      </c>
    </row>
    <row r="2044" spans="1:5">
      <c r="A2044" s="1">
        <v>1940</v>
      </c>
      <c r="B2044" s="1">
        <v>42</v>
      </c>
      <c r="C2044" s="1">
        <v>1733.18</v>
      </c>
      <c r="D2044" s="1">
        <v>2013.33</v>
      </c>
      <c r="E2044" s="1">
        <v>3746.51</v>
      </c>
    </row>
    <row r="2045" spans="1:5">
      <c r="A2045" s="1">
        <v>1940</v>
      </c>
      <c r="B2045" s="1">
        <v>43</v>
      </c>
      <c r="C2045" s="1">
        <v>1700.99</v>
      </c>
      <c r="D2045" s="1">
        <v>2044.7</v>
      </c>
      <c r="E2045" s="1">
        <v>3745.69</v>
      </c>
    </row>
    <row r="2046" spans="1:5">
      <c r="A2046" s="1">
        <v>1940</v>
      </c>
      <c r="B2046" s="1">
        <v>44</v>
      </c>
      <c r="C2046" s="1">
        <v>1754.42</v>
      </c>
      <c r="D2046" s="1">
        <v>2156.2600000000002</v>
      </c>
      <c r="E2046" s="1">
        <v>3910.68</v>
      </c>
    </row>
    <row r="2047" spans="1:5">
      <c r="A2047" s="1">
        <v>1940</v>
      </c>
      <c r="B2047" s="1">
        <v>45</v>
      </c>
      <c r="C2047" s="1">
        <v>1946.46</v>
      </c>
      <c r="D2047" s="1">
        <v>2336.9699999999998</v>
      </c>
      <c r="E2047" s="1">
        <v>4283.43</v>
      </c>
    </row>
    <row r="2048" spans="1:5">
      <c r="A2048" s="1">
        <v>1940</v>
      </c>
      <c r="B2048" s="1">
        <v>46</v>
      </c>
      <c r="C2048" s="1">
        <v>2034.98</v>
      </c>
      <c r="D2048" s="1">
        <v>2459.65</v>
      </c>
      <c r="E2048" s="1">
        <v>4494.63</v>
      </c>
    </row>
    <row r="2049" spans="1:5">
      <c r="A2049" s="1">
        <v>1940</v>
      </c>
      <c r="B2049" s="1">
        <v>47</v>
      </c>
      <c r="C2049" s="1">
        <v>2149.9499999999998</v>
      </c>
      <c r="D2049" s="1">
        <v>2742.26</v>
      </c>
      <c r="E2049" s="1">
        <v>4892.21</v>
      </c>
    </row>
    <row r="2050" spans="1:5">
      <c r="A2050" s="1">
        <v>1940</v>
      </c>
      <c r="B2050" s="1">
        <v>48</v>
      </c>
      <c r="C2050" s="1">
        <v>2287.37</v>
      </c>
      <c r="D2050" s="1">
        <v>2874.79</v>
      </c>
      <c r="E2050" s="1">
        <v>5162.16</v>
      </c>
    </row>
    <row r="2051" spans="1:5">
      <c r="A2051" s="1">
        <v>1940</v>
      </c>
      <c r="B2051" s="1">
        <v>49</v>
      </c>
      <c r="C2051" s="1">
        <v>2610.25</v>
      </c>
      <c r="D2051" s="1">
        <v>3120.26</v>
      </c>
      <c r="E2051" s="1">
        <v>5730.51</v>
      </c>
    </row>
    <row r="2052" spans="1:5">
      <c r="A2052" s="1">
        <v>1940</v>
      </c>
      <c r="B2052" s="1">
        <v>50</v>
      </c>
      <c r="C2052" s="1">
        <v>2720.9</v>
      </c>
      <c r="D2052" s="1">
        <v>3504.5</v>
      </c>
      <c r="E2052" s="1">
        <v>6225.4</v>
      </c>
    </row>
    <row r="2053" spans="1:5">
      <c r="A2053" s="1">
        <v>1940</v>
      </c>
      <c r="B2053" s="1">
        <v>51</v>
      </c>
      <c r="C2053" s="1">
        <v>2524.6</v>
      </c>
      <c r="D2053" s="1">
        <v>3473.8</v>
      </c>
      <c r="E2053" s="1">
        <v>5998.4</v>
      </c>
    </row>
    <row r="2054" spans="1:5">
      <c r="A2054" s="1">
        <v>1940</v>
      </c>
      <c r="B2054" s="1">
        <v>52</v>
      </c>
      <c r="C2054" s="1">
        <v>3051.63</v>
      </c>
      <c r="D2054" s="1">
        <v>4138.0200000000004</v>
      </c>
      <c r="E2054" s="1">
        <v>7189.65</v>
      </c>
    </row>
    <row r="2055" spans="1:5">
      <c r="A2055" s="1">
        <v>1940</v>
      </c>
      <c r="B2055" s="1">
        <v>53</v>
      </c>
      <c r="C2055" s="1">
        <v>3163.05</v>
      </c>
      <c r="D2055" s="1">
        <v>4281.16</v>
      </c>
      <c r="E2055" s="1">
        <v>7444.21</v>
      </c>
    </row>
    <row r="2056" spans="1:5">
      <c r="A2056" s="1">
        <v>1940</v>
      </c>
      <c r="B2056" s="1">
        <v>54</v>
      </c>
      <c r="C2056" s="1">
        <v>3463.83</v>
      </c>
      <c r="D2056" s="1">
        <v>4541.2</v>
      </c>
      <c r="E2056" s="1">
        <v>8005.03</v>
      </c>
    </row>
    <row r="2057" spans="1:5">
      <c r="A2057" s="1">
        <v>1940</v>
      </c>
      <c r="B2057" s="1">
        <v>55</v>
      </c>
      <c r="C2057" s="1">
        <v>3464.26</v>
      </c>
      <c r="D2057" s="1">
        <v>4676.37</v>
      </c>
      <c r="E2057" s="1">
        <v>8140.63</v>
      </c>
    </row>
    <row r="2058" spans="1:5">
      <c r="A2058" s="1">
        <v>1940</v>
      </c>
      <c r="B2058" s="1">
        <v>56</v>
      </c>
      <c r="C2058" s="1">
        <v>3736.65</v>
      </c>
      <c r="D2058" s="1">
        <v>5139.49</v>
      </c>
      <c r="E2058" s="1">
        <v>8876.14</v>
      </c>
    </row>
    <row r="2059" spans="1:5">
      <c r="A2059" s="1">
        <v>1940</v>
      </c>
      <c r="B2059" s="1">
        <v>57</v>
      </c>
      <c r="C2059" s="1">
        <v>3871.33</v>
      </c>
      <c r="D2059" s="1">
        <v>5607.76</v>
      </c>
      <c r="E2059" s="1">
        <v>9479.09</v>
      </c>
    </row>
    <row r="2060" spans="1:5">
      <c r="A2060" s="1">
        <v>1940</v>
      </c>
      <c r="B2060" s="1">
        <v>58</v>
      </c>
      <c r="C2060" s="1">
        <v>4216.28</v>
      </c>
      <c r="D2060" s="1">
        <v>5922.2</v>
      </c>
      <c r="E2060" s="1">
        <v>10138.48</v>
      </c>
    </row>
    <row r="2061" spans="1:5">
      <c r="A2061" s="1">
        <v>1940</v>
      </c>
      <c r="B2061" s="1">
        <v>59</v>
      </c>
      <c r="C2061" s="1">
        <v>4624.5</v>
      </c>
      <c r="D2061" s="1">
        <v>6231.78</v>
      </c>
      <c r="E2061" s="1">
        <v>10856.28</v>
      </c>
    </row>
    <row r="2062" spans="1:5">
      <c r="A2062" s="1">
        <v>1940</v>
      </c>
      <c r="B2062" s="1">
        <v>60</v>
      </c>
      <c r="C2062" s="1">
        <v>4941.6400000000003</v>
      </c>
      <c r="D2062" s="1">
        <v>6455.71</v>
      </c>
      <c r="E2062" s="1">
        <v>11397.35</v>
      </c>
    </row>
    <row r="2063" spans="1:5">
      <c r="A2063" s="1">
        <v>1940</v>
      </c>
      <c r="B2063" s="1">
        <v>61</v>
      </c>
      <c r="C2063" s="1">
        <v>4756.2700000000004</v>
      </c>
      <c r="D2063" s="1">
        <v>6362.64</v>
      </c>
      <c r="E2063" s="1">
        <v>11118.91</v>
      </c>
    </row>
    <row r="2064" spans="1:5">
      <c r="A2064" s="1">
        <v>1940</v>
      </c>
      <c r="B2064" s="1">
        <v>62</v>
      </c>
      <c r="C2064" s="1">
        <v>5451.06</v>
      </c>
      <c r="D2064" s="1">
        <v>7178.75</v>
      </c>
      <c r="E2064" s="1">
        <v>12629.81</v>
      </c>
    </row>
    <row r="2065" spans="1:5">
      <c r="A2065" s="1">
        <v>1940</v>
      </c>
      <c r="B2065" s="1">
        <v>63</v>
      </c>
      <c r="C2065" s="1">
        <v>5945.98</v>
      </c>
      <c r="D2065" s="1">
        <v>7645.05</v>
      </c>
      <c r="E2065" s="1">
        <v>13591.03</v>
      </c>
    </row>
    <row r="2066" spans="1:5">
      <c r="A2066" s="1">
        <v>1940</v>
      </c>
      <c r="B2066" s="1">
        <v>64</v>
      </c>
      <c r="C2066" s="1">
        <v>6372.06</v>
      </c>
      <c r="D2066" s="1">
        <v>8133.54</v>
      </c>
      <c r="E2066" s="1">
        <v>14505.6</v>
      </c>
    </row>
    <row r="2067" spans="1:5">
      <c r="A2067" s="1">
        <v>1940</v>
      </c>
      <c r="B2067" s="1">
        <v>65</v>
      </c>
      <c r="C2067" s="1">
        <v>6678.91</v>
      </c>
      <c r="D2067" s="1">
        <v>8143.72</v>
      </c>
      <c r="E2067" s="1">
        <v>14822.63</v>
      </c>
    </row>
    <row r="2068" spans="1:5">
      <c r="A2068" s="1">
        <v>1940</v>
      </c>
      <c r="B2068" s="1">
        <v>66</v>
      </c>
      <c r="C2068" s="1">
        <v>6411.2</v>
      </c>
      <c r="D2068" s="1">
        <v>7979.72</v>
      </c>
      <c r="E2068" s="1">
        <v>14390.92</v>
      </c>
    </row>
    <row r="2069" spans="1:5">
      <c r="A2069" s="1">
        <v>1940</v>
      </c>
      <c r="B2069" s="1">
        <v>67</v>
      </c>
      <c r="C2069" s="1">
        <v>7142.53</v>
      </c>
      <c r="D2069" s="1">
        <v>8454.0499999999993</v>
      </c>
      <c r="E2069" s="1">
        <v>15596.58</v>
      </c>
    </row>
    <row r="2070" spans="1:5">
      <c r="A2070" s="1">
        <v>1940</v>
      </c>
      <c r="B2070" s="1">
        <v>68</v>
      </c>
      <c r="C2070" s="1">
        <v>7346.95</v>
      </c>
      <c r="D2070" s="1">
        <v>8536.73</v>
      </c>
      <c r="E2070" s="1">
        <v>15883.68</v>
      </c>
    </row>
    <row r="2071" spans="1:5">
      <c r="A2071" s="1">
        <v>1940</v>
      </c>
      <c r="B2071" s="1">
        <v>69</v>
      </c>
      <c r="C2071" s="1">
        <v>7726.41</v>
      </c>
      <c r="D2071" s="1">
        <v>8751.74</v>
      </c>
      <c r="E2071" s="1">
        <v>16478.150000000001</v>
      </c>
    </row>
    <row r="2072" spans="1:5">
      <c r="A2072" s="1">
        <v>1940</v>
      </c>
      <c r="B2072" s="1">
        <v>70</v>
      </c>
      <c r="C2072" s="1">
        <v>8097.04</v>
      </c>
      <c r="D2072" s="1">
        <v>8868.66</v>
      </c>
      <c r="E2072" s="1">
        <v>16965.7</v>
      </c>
    </row>
    <row r="2073" spans="1:5">
      <c r="A2073" s="1">
        <v>1940</v>
      </c>
      <c r="B2073" s="1">
        <v>71</v>
      </c>
      <c r="C2073" s="1">
        <v>7981.25</v>
      </c>
      <c r="D2073" s="1">
        <v>8283.7999999999993</v>
      </c>
      <c r="E2073" s="1">
        <v>16265.05</v>
      </c>
    </row>
    <row r="2074" spans="1:5">
      <c r="A2074" s="1">
        <v>1940</v>
      </c>
      <c r="B2074" s="1">
        <v>72</v>
      </c>
      <c r="C2074" s="1">
        <v>8727.1299999999992</v>
      </c>
      <c r="D2074" s="1">
        <v>9010.7000000000007</v>
      </c>
      <c r="E2074" s="1">
        <v>17737.830000000002</v>
      </c>
    </row>
    <row r="2075" spans="1:5">
      <c r="A2075" s="1">
        <v>1940</v>
      </c>
      <c r="B2075" s="1">
        <v>73</v>
      </c>
      <c r="C2075" s="1">
        <v>8873.67</v>
      </c>
      <c r="D2075" s="1">
        <v>8880.36</v>
      </c>
      <c r="E2075" s="1">
        <v>17754.03</v>
      </c>
    </row>
    <row r="2076" spans="1:5">
      <c r="A2076" s="1">
        <v>1940</v>
      </c>
      <c r="B2076" s="1">
        <v>74</v>
      </c>
      <c r="C2076" s="1">
        <v>8923.9</v>
      </c>
      <c r="D2076" s="1">
        <v>8747.81</v>
      </c>
      <c r="E2076" s="1">
        <v>17671.71</v>
      </c>
    </row>
    <row r="2077" spans="1:5">
      <c r="A2077" s="1">
        <v>1940</v>
      </c>
      <c r="B2077" s="1">
        <v>75</v>
      </c>
      <c r="C2077" s="1">
        <v>9021.24</v>
      </c>
      <c r="D2077" s="1">
        <v>8527.23</v>
      </c>
      <c r="E2077" s="1">
        <v>17548.47</v>
      </c>
    </row>
    <row r="2078" spans="1:5">
      <c r="A2078" s="1">
        <v>1940</v>
      </c>
      <c r="B2078" s="1">
        <v>76</v>
      </c>
      <c r="C2078" s="1">
        <v>9202.48</v>
      </c>
      <c r="D2078" s="1">
        <v>8364.4</v>
      </c>
      <c r="E2078" s="1">
        <v>17566.88</v>
      </c>
    </row>
    <row r="2079" spans="1:5">
      <c r="A2079" s="1">
        <v>1940</v>
      </c>
      <c r="B2079" s="1">
        <v>77</v>
      </c>
      <c r="C2079" s="1">
        <v>8757.0499999999993</v>
      </c>
      <c r="D2079" s="1">
        <v>7616.54</v>
      </c>
      <c r="E2079" s="1">
        <v>16373.59</v>
      </c>
    </row>
    <row r="2080" spans="1:5">
      <c r="A2080" s="1">
        <v>1940</v>
      </c>
      <c r="B2080" s="1">
        <v>78</v>
      </c>
      <c r="C2080" s="1">
        <v>8447.99</v>
      </c>
      <c r="D2080" s="1">
        <v>7384.64</v>
      </c>
      <c r="E2080" s="1">
        <v>15832.63</v>
      </c>
    </row>
    <row r="2081" spans="1:5">
      <c r="A2081" s="1">
        <v>1940</v>
      </c>
      <c r="B2081" s="1">
        <v>79</v>
      </c>
      <c r="C2081" s="1">
        <v>8365.24</v>
      </c>
      <c r="D2081" s="1">
        <v>6981.71</v>
      </c>
      <c r="E2081" s="1">
        <v>15346.95</v>
      </c>
    </row>
    <row r="2082" spans="1:5">
      <c r="A2082" s="1">
        <v>1940</v>
      </c>
      <c r="B2082" s="1">
        <v>80</v>
      </c>
      <c r="C2082" s="1">
        <v>8029.76</v>
      </c>
      <c r="D2082" s="1">
        <v>6279.67</v>
      </c>
      <c r="E2082" s="1">
        <v>14309.43</v>
      </c>
    </row>
    <row r="2083" spans="1:5">
      <c r="A2083" s="1">
        <v>1940</v>
      </c>
      <c r="B2083" s="1">
        <v>81</v>
      </c>
      <c r="C2083" s="1">
        <v>6953.12</v>
      </c>
      <c r="D2083" s="1">
        <v>5521.3</v>
      </c>
      <c r="E2083" s="1">
        <v>12474.42</v>
      </c>
    </row>
    <row r="2084" spans="1:5">
      <c r="A2084" s="1">
        <v>1940</v>
      </c>
      <c r="B2084" s="1">
        <v>82</v>
      </c>
      <c r="C2084" s="1">
        <v>6926.24</v>
      </c>
      <c r="D2084" s="1">
        <v>5017.5200000000004</v>
      </c>
      <c r="E2084" s="1">
        <v>11943.76</v>
      </c>
    </row>
    <row r="2085" spans="1:5">
      <c r="A2085" s="1">
        <v>1940</v>
      </c>
      <c r="B2085" s="1">
        <v>83</v>
      </c>
      <c r="C2085" s="1">
        <v>6332.12</v>
      </c>
      <c r="D2085" s="1">
        <v>4644.32</v>
      </c>
      <c r="E2085" s="1">
        <v>10976.44</v>
      </c>
    </row>
    <row r="2086" spans="1:5">
      <c r="A2086" s="1">
        <v>1940</v>
      </c>
      <c r="B2086" s="1">
        <v>84</v>
      </c>
      <c r="C2086" s="1">
        <v>5847.76</v>
      </c>
      <c r="D2086" s="1">
        <v>4006.71</v>
      </c>
      <c r="E2086" s="1">
        <v>9854.4699999999993</v>
      </c>
    </row>
    <row r="2087" spans="1:5">
      <c r="A2087" s="1">
        <v>1940</v>
      </c>
      <c r="B2087" s="1">
        <v>85</v>
      </c>
      <c r="C2087" s="1">
        <v>5082.7299999999996</v>
      </c>
      <c r="D2087" s="1">
        <v>3176.55</v>
      </c>
      <c r="E2087" s="1">
        <v>8259.2800000000007</v>
      </c>
    </row>
    <row r="2088" spans="1:5">
      <c r="A2088" s="1">
        <v>1940</v>
      </c>
      <c r="B2088" s="1">
        <v>86</v>
      </c>
      <c r="C2088" s="1">
        <v>4329.3599999999997</v>
      </c>
      <c r="D2088" s="1">
        <v>2735.22</v>
      </c>
      <c r="E2088" s="1">
        <v>7064.58</v>
      </c>
    </row>
    <row r="2089" spans="1:5">
      <c r="A2089" s="1">
        <v>1940</v>
      </c>
      <c r="B2089" s="1">
        <v>87</v>
      </c>
      <c r="C2089" s="1">
        <v>3674.17</v>
      </c>
      <c r="D2089" s="1">
        <v>2094.58</v>
      </c>
      <c r="E2089" s="1">
        <v>5768.75</v>
      </c>
    </row>
    <row r="2090" spans="1:5">
      <c r="A2090" s="1">
        <v>1940</v>
      </c>
      <c r="B2090" s="1">
        <v>88</v>
      </c>
      <c r="C2090" s="1">
        <v>3158.24</v>
      </c>
      <c r="D2090" s="1">
        <v>1570.66</v>
      </c>
      <c r="E2090" s="1">
        <v>4728.8999999999996</v>
      </c>
    </row>
    <row r="2091" spans="1:5">
      <c r="A2091" s="1">
        <v>1940</v>
      </c>
      <c r="B2091" s="1">
        <v>89</v>
      </c>
      <c r="C2091" s="1">
        <v>2633.51</v>
      </c>
      <c r="D2091" s="1">
        <v>1300.4100000000001</v>
      </c>
      <c r="E2091" s="1">
        <v>3933.92</v>
      </c>
    </row>
    <row r="2092" spans="1:5">
      <c r="A2092" s="1">
        <v>1940</v>
      </c>
      <c r="B2092" s="1">
        <v>90</v>
      </c>
      <c r="C2092" s="1">
        <v>2121.92</v>
      </c>
      <c r="D2092" s="1">
        <v>936.21</v>
      </c>
      <c r="E2092" s="1">
        <v>3058.13</v>
      </c>
    </row>
    <row r="2093" spans="1:5">
      <c r="A2093" s="1">
        <v>1940</v>
      </c>
      <c r="B2093" s="1">
        <v>91</v>
      </c>
      <c r="C2093" s="1">
        <v>1400.08</v>
      </c>
      <c r="D2093" s="1">
        <v>651.35</v>
      </c>
      <c r="E2093" s="1">
        <v>2051.4299999999998</v>
      </c>
    </row>
    <row r="2094" spans="1:5">
      <c r="A2094" s="1">
        <v>1940</v>
      </c>
      <c r="B2094" s="1">
        <v>92</v>
      </c>
      <c r="C2094" s="1">
        <v>1172.92</v>
      </c>
      <c r="D2094" s="1">
        <v>455.18</v>
      </c>
      <c r="E2094" s="1">
        <v>1628.1</v>
      </c>
    </row>
    <row r="2095" spans="1:5">
      <c r="A2095" s="1">
        <v>1940</v>
      </c>
      <c r="B2095" s="1">
        <v>93</v>
      </c>
      <c r="C2095" s="1">
        <v>888.45</v>
      </c>
      <c r="D2095" s="1">
        <v>314.7</v>
      </c>
      <c r="E2095" s="1">
        <v>1203.1500000000001</v>
      </c>
    </row>
    <row r="2096" spans="1:5">
      <c r="A2096" s="1">
        <v>1940</v>
      </c>
      <c r="B2096" s="1">
        <v>94</v>
      </c>
      <c r="C2096" s="1">
        <v>661.64</v>
      </c>
      <c r="D2096" s="1">
        <v>239.91</v>
      </c>
      <c r="E2096" s="1">
        <v>901.55</v>
      </c>
    </row>
    <row r="2097" spans="1:5">
      <c r="A2097" s="1">
        <v>1940</v>
      </c>
      <c r="B2097" s="1">
        <v>95</v>
      </c>
      <c r="C2097" s="1">
        <v>471.72</v>
      </c>
      <c r="D2097" s="1">
        <v>162.26</v>
      </c>
      <c r="E2097" s="1">
        <v>633.98</v>
      </c>
    </row>
    <row r="2098" spans="1:5">
      <c r="A2098" s="1">
        <v>1940</v>
      </c>
      <c r="B2098" s="1">
        <v>96</v>
      </c>
      <c r="C2098" s="1">
        <v>347.77</v>
      </c>
      <c r="D2098" s="1">
        <v>97.05</v>
      </c>
      <c r="E2098" s="1">
        <v>444.82</v>
      </c>
    </row>
    <row r="2099" spans="1:5">
      <c r="A2099" s="1">
        <v>1940</v>
      </c>
      <c r="B2099" s="1">
        <v>97</v>
      </c>
      <c r="C2099" s="1">
        <v>199.43</v>
      </c>
      <c r="D2099" s="1">
        <v>65.650000000000006</v>
      </c>
      <c r="E2099" s="1">
        <v>265.08</v>
      </c>
    </row>
    <row r="2100" spans="1:5">
      <c r="A2100" s="1">
        <v>1940</v>
      </c>
      <c r="B2100" s="1">
        <v>98</v>
      </c>
      <c r="C2100" s="1">
        <v>144.43</v>
      </c>
      <c r="D2100" s="1">
        <v>37.840000000000003</v>
      </c>
      <c r="E2100" s="1">
        <v>182.27</v>
      </c>
    </row>
    <row r="2101" spans="1:5">
      <c r="A2101" s="1">
        <v>1940</v>
      </c>
      <c r="B2101" s="1">
        <v>99</v>
      </c>
      <c r="C2101" s="1">
        <v>81.38</v>
      </c>
      <c r="D2101" s="1">
        <v>22.47</v>
      </c>
      <c r="E2101" s="1">
        <v>103.85</v>
      </c>
    </row>
    <row r="2102" spans="1:5">
      <c r="A2102" s="1">
        <v>1940</v>
      </c>
      <c r="B2102" s="1">
        <v>100</v>
      </c>
      <c r="C2102" s="1">
        <v>48.31</v>
      </c>
      <c r="D2102" s="1">
        <v>16.13</v>
      </c>
      <c r="E2102" s="1">
        <v>64.44</v>
      </c>
    </row>
    <row r="2103" spans="1:5">
      <c r="A2103" s="1">
        <v>1940</v>
      </c>
      <c r="B2103" s="1">
        <v>101</v>
      </c>
      <c r="C2103" s="1">
        <v>36.65</v>
      </c>
      <c r="D2103" s="1">
        <v>3.58</v>
      </c>
      <c r="E2103" s="1">
        <v>40.229999999999997</v>
      </c>
    </row>
    <row r="2104" spans="1:5">
      <c r="A2104" s="1">
        <v>1940</v>
      </c>
      <c r="B2104" s="1">
        <v>102</v>
      </c>
      <c r="C2104" s="1">
        <v>16.920000000000002</v>
      </c>
      <c r="D2104" s="1">
        <v>4.07</v>
      </c>
      <c r="E2104" s="1">
        <v>20.99</v>
      </c>
    </row>
    <row r="2105" spans="1:5">
      <c r="A2105" s="1">
        <v>1940</v>
      </c>
      <c r="B2105" s="1">
        <v>103</v>
      </c>
      <c r="C2105" s="1">
        <v>7.8</v>
      </c>
      <c r="D2105" s="1">
        <v>1</v>
      </c>
      <c r="E2105" s="1">
        <v>8.8000000000000007</v>
      </c>
    </row>
    <row r="2106" spans="1:5">
      <c r="A2106" s="1">
        <v>1940</v>
      </c>
      <c r="B2106" s="1">
        <v>104</v>
      </c>
      <c r="C2106" s="1">
        <v>6.6</v>
      </c>
      <c r="D2106" s="1">
        <v>0</v>
      </c>
      <c r="E2106" s="1">
        <v>6.6</v>
      </c>
    </row>
    <row r="2107" spans="1:5">
      <c r="A2107" s="1">
        <v>1940</v>
      </c>
      <c r="B2107" s="1">
        <v>105</v>
      </c>
      <c r="C2107" s="1">
        <v>0</v>
      </c>
      <c r="D2107" s="1">
        <v>1</v>
      </c>
      <c r="E2107" s="1">
        <v>1</v>
      </c>
    </row>
    <row r="2108" spans="1:5">
      <c r="A2108" s="1">
        <v>1940</v>
      </c>
      <c r="B2108" s="1">
        <v>106</v>
      </c>
      <c r="C2108" s="1">
        <v>2</v>
      </c>
      <c r="D2108" s="1">
        <v>0</v>
      </c>
      <c r="E2108" s="1">
        <v>2</v>
      </c>
    </row>
    <row r="2109" spans="1:5">
      <c r="A2109" s="1">
        <v>1940</v>
      </c>
      <c r="B2109" s="1">
        <v>107</v>
      </c>
      <c r="C2109" s="1">
        <v>0</v>
      </c>
      <c r="D2109" s="1">
        <v>0</v>
      </c>
      <c r="E2109" s="1">
        <v>0</v>
      </c>
    </row>
    <row r="2110" spans="1:5">
      <c r="A2110" s="1">
        <v>1940</v>
      </c>
      <c r="B2110" s="1">
        <v>108</v>
      </c>
      <c r="C2110" s="1">
        <v>1</v>
      </c>
      <c r="D2110" s="1">
        <v>0</v>
      </c>
      <c r="E2110" s="1">
        <v>1</v>
      </c>
    </row>
    <row r="2111" spans="1:5">
      <c r="A2111" s="1">
        <v>1940</v>
      </c>
      <c r="B2111" s="1">
        <v>109</v>
      </c>
      <c r="C2111" s="1">
        <v>0</v>
      </c>
      <c r="D2111" s="1">
        <v>0</v>
      </c>
      <c r="E2111" s="1">
        <v>0</v>
      </c>
    </row>
    <row r="2112" spans="1:5">
      <c r="A2112" s="1">
        <v>1940</v>
      </c>
      <c r="B2112" s="1" t="s">
        <v>121</v>
      </c>
      <c r="C2112" s="1">
        <v>0</v>
      </c>
      <c r="D2112" s="1">
        <v>0</v>
      </c>
      <c r="E2112" s="1">
        <v>0</v>
      </c>
    </row>
    <row r="2113" spans="1:5">
      <c r="A2113" s="1">
        <v>1941</v>
      </c>
      <c r="B2113" s="1">
        <v>0</v>
      </c>
      <c r="C2113" s="1">
        <v>18616.349999999999</v>
      </c>
      <c r="D2113" s="1">
        <v>25428.63</v>
      </c>
      <c r="E2113" s="1">
        <v>44044.98</v>
      </c>
    </row>
    <row r="2114" spans="1:5">
      <c r="A2114" s="1">
        <v>1941</v>
      </c>
      <c r="B2114" s="1">
        <v>1</v>
      </c>
      <c r="C2114" s="1">
        <v>3075.05</v>
      </c>
      <c r="D2114" s="1">
        <v>3417.06</v>
      </c>
      <c r="E2114" s="1">
        <v>6492.11</v>
      </c>
    </row>
    <row r="2115" spans="1:5">
      <c r="A2115" s="1">
        <v>1941</v>
      </c>
      <c r="B2115" s="1">
        <v>2</v>
      </c>
      <c r="C2115" s="1">
        <v>1644.03</v>
      </c>
      <c r="D2115" s="1">
        <v>1844.56</v>
      </c>
      <c r="E2115" s="1">
        <v>3488.59</v>
      </c>
    </row>
    <row r="2116" spans="1:5">
      <c r="A2116" s="1">
        <v>1941</v>
      </c>
      <c r="B2116" s="1">
        <v>3</v>
      </c>
      <c r="C2116" s="1">
        <v>1268.02</v>
      </c>
      <c r="D2116" s="1">
        <v>1493.48</v>
      </c>
      <c r="E2116" s="1">
        <v>2761.5</v>
      </c>
    </row>
    <row r="2117" spans="1:5">
      <c r="A2117" s="1">
        <v>1941</v>
      </c>
      <c r="B2117" s="1">
        <v>4</v>
      </c>
      <c r="C2117" s="1">
        <v>1013.01</v>
      </c>
      <c r="D2117" s="1">
        <v>1199.3800000000001</v>
      </c>
      <c r="E2117" s="1">
        <v>2212.39</v>
      </c>
    </row>
    <row r="2118" spans="1:5">
      <c r="A2118" s="1">
        <v>1941</v>
      </c>
      <c r="B2118" s="1">
        <v>5</v>
      </c>
      <c r="C2118" s="1">
        <v>882.36</v>
      </c>
      <c r="D2118" s="1">
        <v>1034</v>
      </c>
      <c r="E2118" s="1">
        <v>1916.36</v>
      </c>
    </row>
    <row r="2119" spans="1:5">
      <c r="A2119" s="1">
        <v>1941</v>
      </c>
      <c r="B2119" s="1">
        <v>6</v>
      </c>
      <c r="C2119" s="1">
        <v>687.19</v>
      </c>
      <c r="D2119" s="1">
        <v>907.2</v>
      </c>
      <c r="E2119" s="1">
        <v>1594.39</v>
      </c>
    </row>
    <row r="2120" spans="1:5">
      <c r="A2120" s="1">
        <v>1941</v>
      </c>
      <c r="B2120" s="1">
        <v>7</v>
      </c>
      <c r="C2120" s="1">
        <v>577.29</v>
      </c>
      <c r="D2120" s="1">
        <v>692.91</v>
      </c>
      <c r="E2120" s="1">
        <v>1270.2</v>
      </c>
    </row>
    <row r="2121" spans="1:5">
      <c r="A2121" s="1">
        <v>1941</v>
      </c>
      <c r="B2121" s="1">
        <v>8</v>
      </c>
      <c r="C2121" s="1">
        <v>488.74</v>
      </c>
      <c r="D2121" s="1">
        <v>616.15</v>
      </c>
      <c r="E2121" s="1">
        <v>1104.8900000000001</v>
      </c>
    </row>
    <row r="2122" spans="1:5">
      <c r="A2122" s="1">
        <v>1941</v>
      </c>
      <c r="B2122" s="1">
        <v>9</v>
      </c>
      <c r="C2122" s="1">
        <v>431.48</v>
      </c>
      <c r="D2122" s="1">
        <v>549.89</v>
      </c>
      <c r="E2122" s="1">
        <v>981.37</v>
      </c>
    </row>
    <row r="2123" spans="1:5">
      <c r="A2123" s="1">
        <v>1941</v>
      </c>
      <c r="B2123" s="1">
        <v>10</v>
      </c>
      <c r="C2123" s="1">
        <v>410.27</v>
      </c>
      <c r="D2123" s="1">
        <v>508.68</v>
      </c>
      <c r="E2123" s="1">
        <v>918.95</v>
      </c>
    </row>
    <row r="2124" spans="1:5">
      <c r="A2124" s="1">
        <v>1941</v>
      </c>
      <c r="B2124" s="1">
        <v>11</v>
      </c>
      <c r="C2124" s="1">
        <v>428.08</v>
      </c>
      <c r="D2124" s="1">
        <v>519.58000000000004</v>
      </c>
      <c r="E2124" s="1">
        <v>947.66</v>
      </c>
    </row>
    <row r="2125" spans="1:5">
      <c r="A2125" s="1">
        <v>1941</v>
      </c>
      <c r="B2125" s="1">
        <v>12</v>
      </c>
      <c r="C2125" s="1">
        <v>411.64</v>
      </c>
      <c r="D2125" s="1">
        <v>513.13</v>
      </c>
      <c r="E2125" s="1">
        <v>924.77</v>
      </c>
    </row>
    <row r="2126" spans="1:5">
      <c r="A2126" s="1">
        <v>1941</v>
      </c>
      <c r="B2126" s="1">
        <v>13</v>
      </c>
      <c r="C2126" s="1">
        <v>463.98</v>
      </c>
      <c r="D2126" s="1">
        <v>518.30999999999995</v>
      </c>
      <c r="E2126" s="1">
        <v>982.29</v>
      </c>
    </row>
    <row r="2127" spans="1:5">
      <c r="A2127" s="1">
        <v>1941</v>
      </c>
      <c r="B2127" s="1">
        <v>14</v>
      </c>
      <c r="C2127" s="1">
        <v>555.05999999999995</v>
      </c>
      <c r="D2127" s="1">
        <v>658.13</v>
      </c>
      <c r="E2127" s="1">
        <v>1213.19</v>
      </c>
    </row>
    <row r="2128" spans="1:5">
      <c r="A2128" s="1">
        <v>1941</v>
      </c>
      <c r="B2128" s="1">
        <v>15</v>
      </c>
      <c r="C2128" s="1">
        <v>724.93</v>
      </c>
      <c r="D2128" s="1">
        <v>827.99</v>
      </c>
      <c r="E2128" s="1">
        <v>1552.92</v>
      </c>
    </row>
    <row r="2129" spans="1:5">
      <c r="A2129" s="1">
        <v>1941</v>
      </c>
      <c r="B2129" s="1">
        <v>16</v>
      </c>
      <c r="C2129" s="1">
        <v>811.64</v>
      </c>
      <c r="D2129" s="1">
        <v>946.56</v>
      </c>
      <c r="E2129" s="1">
        <v>1758.2</v>
      </c>
    </row>
    <row r="2130" spans="1:5">
      <c r="A2130" s="1">
        <v>1941</v>
      </c>
      <c r="B2130" s="1">
        <v>17</v>
      </c>
      <c r="C2130" s="1">
        <v>930.17</v>
      </c>
      <c r="D2130" s="1">
        <v>1124.23</v>
      </c>
      <c r="E2130" s="1">
        <v>2054.4</v>
      </c>
    </row>
    <row r="2131" spans="1:5">
      <c r="A2131" s="1">
        <v>1941</v>
      </c>
      <c r="B2131" s="1">
        <v>18</v>
      </c>
      <c r="C2131" s="1">
        <v>1001.55</v>
      </c>
      <c r="D2131" s="1">
        <v>1137.01</v>
      </c>
      <c r="E2131" s="1">
        <v>2138.56</v>
      </c>
    </row>
    <row r="2132" spans="1:5">
      <c r="A2132" s="1">
        <v>1941</v>
      </c>
      <c r="B2132" s="1">
        <v>19</v>
      </c>
      <c r="C2132" s="1">
        <v>1093.79</v>
      </c>
      <c r="D2132" s="1">
        <v>1118.8800000000001</v>
      </c>
      <c r="E2132" s="1">
        <v>2212.67</v>
      </c>
    </row>
    <row r="2133" spans="1:5">
      <c r="A2133" s="1">
        <v>1941</v>
      </c>
      <c r="B2133" s="1">
        <v>20</v>
      </c>
      <c r="C2133" s="1">
        <v>1186.07</v>
      </c>
      <c r="D2133" s="1">
        <v>1028.92</v>
      </c>
      <c r="E2133" s="1">
        <v>2214.9899999999998</v>
      </c>
    </row>
    <row r="2134" spans="1:5">
      <c r="A2134" s="1">
        <v>1941</v>
      </c>
      <c r="B2134" s="1">
        <v>21</v>
      </c>
      <c r="C2134" s="1">
        <v>1251.19</v>
      </c>
      <c r="D2134" s="1">
        <v>923.39</v>
      </c>
      <c r="E2134" s="1">
        <v>2174.58</v>
      </c>
    </row>
    <row r="2135" spans="1:5">
      <c r="A2135" s="1">
        <v>1941</v>
      </c>
      <c r="B2135" s="1">
        <v>22</v>
      </c>
      <c r="C2135" s="1">
        <v>984.37</v>
      </c>
      <c r="D2135" s="1">
        <v>716.34</v>
      </c>
      <c r="E2135" s="1">
        <v>1700.71</v>
      </c>
    </row>
    <row r="2136" spans="1:5">
      <c r="A2136" s="1">
        <v>1941</v>
      </c>
      <c r="B2136" s="1">
        <v>23</v>
      </c>
      <c r="C2136" s="1">
        <v>924.59</v>
      </c>
      <c r="D2136" s="1">
        <v>812.78</v>
      </c>
      <c r="E2136" s="1">
        <v>1737.37</v>
      </c>
    </row>
    <row r="2137" spans="1:5">
      <c r="A2137" s="1">
        <v>1941</v>
      </c>
      <c r="B2137" s="1">
        <v>24</v>
      </c>
      <c r="C2137" s="1">
        <v>1006.87</v>
      </c>
      <c r="D2137" s="1">
        <v>915.7</v>
      </c>
      <c r="E2137" s="1">
        <v>1922.57</v>
      </c>
    </row>
    <row r="2138" spans="1:5">
      <c r="A2138" s="1">
        <v>1941</v>
      </c>
      <c r="B2138" s="1">
        <v>25</v>
      </c>
      <c r="C2138" s="1">
        <v>1106.98</v>
      </c>
      <c r="D2138" s="1">
        <v>945.49</v>
      </c>
      <c r="E2138" s="1">
        <v>2052.4699999999998</v>
      </c>
    </row>
    <row r="2139" spans="1:5">
      <c r="A2139" s="1">
        <v>1941</v>
      </c>
      <c r="B2139" s="1">
        <v>26</v>
      </c>
      <c r="C2139" s="1">
        <v>1148</v>
      </c>
      <c r="D2139" s="1">
        <v>1061.77</v>
      </c>
      <c r="E2139" s="1">
        <v>2209.77</v>
      </c>
    </row>
    <row r="2140" spans="1:5">
      <c r="A2140" s="1">
        <v>1941</v>
      </c>
      <c r="B2140" s="1">
        <v>27</v>
      </c>
      <c r="C2140" s="1">
        <v>1211.72</v>
      </c>
      <c r="D2140" s="1">
        <v>1102.94</v>
      </c>
      <c r="E2140" s="1">
        <v>2314.66</v>
      </c>
    </row>
    <row r="2141" spans="1:5">
      <c r="A2141" s="1">
        <v>1941</v>
      </c>
      <c r="B2141" s="1">
        <v>28</v>
      </c>
      <c r="C2141" s="1">
        <v>1127.1300000000001</v>
      </c>
      <c r="D2141" s="1">
        <v>1162.99</v>
      </c>
      <c r="E2141" s="1">
        <v>2290.12</v>
      </c>
    </row>
    <row r="2142" spans="1:5">
      <c r="A2142" s="1">
        <v>1941</v>
      </c>
      <c r="B2142" s="1">
        <v>29</v>
      </c>
      <c r="C2142" s="1">
        <v>1172.25</v>
      </c>
      <c r="D2142" s="1">
        <v>1124.94</v>
      </c>
      <c r="E2142" s="1">
        <v>2297.19</v>
      </c>
    </row>
    <row r="2143" spans="1:5">
      <c r="A2143" s="1">
        <v>1941</v>
      </c>
      <c r="B2143" s="1">
        <v>30</v>
      </c>
      <c r="C2143" s="1">
        <v>1190.1500000000001</v>
      </c>
      <c r="D2143" s="1">
        <v>1264.1300000000001</v>
      </c>
      <c r="E2143" s="1">
        <v>2454.2800000000002</v>
      </c>
    </row>
    <row r="2144" spans="1:5">
      <c r="A2144" s="1">
        <v>1941</v>
      </c>
      <c r="B2144" s="1">
        <v>31</v>
      </c>
      <c r="C2144" s="1">
        <v>1140.28</v>
      </c>
      <c r="D2144" s="1">
        <v>1302.01</v>
      </c>
      <c r="E2144" s="1">
        <v>2442.29</v>
      </c>
    </row>
    <row r="2145" spans="1:5">
      <c r="A2145" s="1">
        <v>1941</v>
      </c>
      <c r="B2145" s="1">
        <v>32</v>
      </c>
      <c r="C2145" s="1">
        <v>1225.7</v>
      </c>
      <c r="D2145" s="1">
        <v>1372.95</v>
      </c>
      <c r="E2145" s="1">
        <v>2598.65</v>
      </c>
    </row>
    <row r="2146" spans="1:5">
      <c r="A2146" s="1">
        <v>1941</v>
      </c>
      <c r="B2146" s="1">
        <v>33</v>
      </c>
      <c r="C2146" s="1">
        <v>1245.45</v>
      </c>
      <c r="D2146" s="1">
        <v>1358.94</v>
      </c>
      <c r="E2146" s="1">
        <v>2604.39</v>
      </c>
    </row>
    <row r="2147" spans="1:5">
      <c r="A2147" s="1">
        <v>1941</v>
      </c>
      <c r="B2147" s="1">
        <v>34</v>
      </c>
      <c r="C2147" s="1">
        <v>1194.51</v>
      </c>
      <c r="D2147" s="1">
        <v>1421.98</v>
      </c>
      <c r="E2147" s="1">
        <v>2616.4899999999998</v>
      </c>
    </row>
    <row r="2148" spans="1:5">
      <c r="A2148" s="1">
        <v>1941</v>
      </c>
      <c r="B2148" s="1">
        <v>35</v>
      </c>
      <c r="C2148" s="1">
        <v>1237.19</v>
      </c>
      <c r="D2148" s="1">
        <v>1540.85</v>
      </c>
      <c r="E2148" s="1">
        <v>2778.04</v>
      </c>
    </row>
    <row r="2149" spans="1:5">
      <c r="A2149" s="1">
        <v>1941</v>
      </c>
      <c r="B2149" s="1">
        <v>36</v>
      </c>
      <c r="C2149" s="1">
        <v>1277.69</v>
      </c>
      <c r="D2149" s="1">
        <v>1627.55</v>
      </c>
      <c r="E2149" s="1">
        <v>2905.24</v>
      </c>
    </row>
    <row r="2150" spans="1:5">
      <c r="A2150" s="1">
        <v>1941</v>
      </c>
      <c r="B2150" s="1">
        <v>37</v>
      </c>
      <c r="C2150" s="1">
        <v>1260.31</v>
      </c>
      <c r="D2150" s="1">
        <v>1692.86</v>
      </c>
      <c r="E2150" s="1">
        <v>2953.17</v>
      </c>
    </row>
    <row r="2151" spans="1:5">
      <c r="A2151" s="1">
        <v>1941</v>
      </c>
      <c r="B2151" s="1">
        <v>38</v>
      </c>
      <c r="C2151" s="1">
        <v>1349.03</v>
      </c>
      <c r="D2151" s="1">
        <v>1725.76</v>
      </c>
      <c r="E2151" s="1">
        <v>3074.79</v>
      </c>
    </row>
    <row r="2152" spans="1:5">
      <c r="A2152" s="1">
        <v>1941</v>
      </c>
      <c r="B2152" s="1">
        <v>39</v>
      </c>
      <c r="C2152" s="1">
        <v>1431.89</v>
      </c>
      <c r="D2152" s="1">
        <v>1842.27</v>
      </c>
      <c r="E2152" s="1">
        <v>3274.16</v>
      </c>
    </row>
    <row r="2153" spans="1:5">
      <c r="A2153" s="1">
        <v>1941</v>
      </c>
      <c r="B2153" s="1">
        <v>40</v>
      </c>
      <c r="C2153" s="1">
        <v>1434.36</v>
      </c>
      <c r="D2153" s="1">
        <v>1901.27</v>
      </c>
      <c r="E2153" s="1">
        <v>3335.63</v>
      </c>
    </row>
    <row r="2154" spans="1:5">
      <c r="A2154" s="1">
        <v>1941</v>
      </c>
      <c r="B2154" s="1">
        <v>41</v>
      </c>
      <c r="C2154" s="1">
        <v>1578.52</v>
      </c>
      <c r="D2154" s="1">
        <v>2008.29</v>
      </c>
      <c r="E2154" s="1">
        <v>3586.81</v>
      </c>
    </row>
    <row r="2155" spans="1:5">
      <c r="A2155" s="1">
        <v>1941</v>
      </c>
      <c r="B2155" s="1">
        <v>42</v>
      </c>
      <c r="C2155" s="1">
        <v>1527.84</v>
      </c>
      <c r="D2155" s="1">
        <v>1991.22</v>
      </c>
      <c r="E2155" s="1">
        <v>3519.06</v>
      </c>
    </row>
    <row r="2156" spans="1:5">
      <c r="A2156" s="1">
        <v>1941</v>
      </c>
      <c r="B2156" s="1">
        <v>43</v>
      </c>
      <c r="C2156" s="1">
        <v>1699.34</v>
      </c>
      <c r="D2156" s="1">
        <v>1942.07</v>
      </c>
      <c r="E2156" s="1">
        <v>3641.41</v>
      </c>
    </row>
    <row r="2157" spans="1:5">
      <c r="A2157" s="1">
        <v>1941</v>
      </c>
      <c r="B2157" s="1">
        <v>44</v>
      </c>
      <c r="C2157" s="1">
        <v>1742.04</v>
      </c>
      <c r="D2157" s="1">
        <v>2082.84</v>
      </c>
      <c r="E2157" s="1">
        <v>3824.88</v>
      </c>
    </row>
    <row r="2158" spans="1:5">
      <c r="A2158" s="1">
        <v>1941</v>
      </c>
      <c r="B2158" s="1">
        <v>45</v>
      </c>
      <c r="C2158" s="1">
        <v>1841.35</v>
      </c>
      <c r="D2158" s="1">
        <v>2241.1</v>
      </c>
      <c r="E2158" s="1">
        <v>4082.45</v>
      </c>
    </row>
    <row r="2159" spans="1:5">
      <c r="A2159" s="1">
        <v>1941</v>
      </c>
      <c r="B2159" s="1">
        <v>46</v>
      </c>
      <c r="C2159" s="1">
        <v>1952.11</v>
      </c>
      <c r="D2159" s="1">
        <v>2232.27</v>
      </c>
      <c r="E2159" s="1">
        <v>4184.38</v>
      </c>
    </row>
    <row r="2160" spans="1:5">
      <c r="A2160" s="1">
        <v>1941</v>
      </c>
      <c r="B2160" s="1">
        <v>47</v>
      </c>
      <c r="C2160" s="1">
        <v>2003.74</v>
      </c>
      <c r="D2160" s="1">
        <v>2471.96</v>
      </c>
      <c r="E2160" s="1">
        <v>4475.7</v>
      </c>
    </row>
    <row r="2161" spans="1:5">
      <c r="A2161" s="1">
        <v>1941</v>
      </c>
      <c r="B2161" s="1">
        <v>48</v>
      </c>
      <c r="C2161" s="1">
        <v>2206.25</v>
      </c>
      <c r="D2161" s="1">
        <v>2645.15</v>
      </c>
      <c r="E2161" s="1">
        <v>4851.3999999999996</v>
      </c>
    </row>
    <row r="2162" spans="1:5">
      <c r="A2162" s="1">
        <v>1941</v>
      </c>
      <c r="B2162" s="1">
        <v>49</v>
      </c>
      <c r="C2162" s="1">
        <v>2407.67</v>
      </c>
      <c r="D2162" s="1">
        <v>2855.84</v>
      </c>
      <c r="E2162" s="1">
        <v>5263.51</v>
      </c>
    </row>
    <row r="2163" spans="1:5">
      <c r="A2163" s="1">
        <v>1941</v>
      </c>
      <c r="B2163" s="1">
        <v>50</v>
      </c>
      <c r="C2163" s="1">
        <v>2422.5100000000002</v>
      </c>
      <c r="D2163" s="1">
        <v>3091.53</v>
      </c>
      <c r="E2163" s="1">
        <v>5514.04</v>
      </c>
    </row>
    <row r="2164" spans="1:5">
      <c r="A2164" s="1">
        <v>1941</v>
      </c>
      <c r="B2164" s="1">
        <v>51</v>
      </c>
      <c r="C2164" s="1">
        <v>2424.94</v>
      </c>
      <c r="D2164" s="1">
        <v>3146.12</v>
      </c>
      <c r="E2164" s="1">
        <v>5571.06</v>
      </c>
    </row>
    <row r="2165" spans="1:5">
      <c r="A2165" s="1">
        <v>1941</v>
      </c>
      <c r="B2165" s="1">
        <v>52</v>
      </c>
      <c r="C2165" s="1">
        <v>2676.5</v>
      </c>
      <c r="D2165" s="1">
        <v>3604.1</v>
      </c>
      <c r="E2165" s="1">
        <v>6280.6</v>
      </c>
    </row>
    <row r="2166" spans="1:5">
      <c r="A2166" s="1">
        <v>1941</v>
      </c>
      <c r="B2166" s="1">
        <v>53</v>
      </c>
      <c r="C2166" s="1">
        <v>2914.2</v>
      </c>
      <c r="D2166" s="1">
        <v>3843.45</v>
      </c>
      <c r="E2166" s="1">
        <v>6757.65</v>
      </c>
    </row>
    <row r="2167" spans="1:5">
      <c r="A2167" s="1">
        <v>1941</v>
      </c>
      <c r="B2167" s="1">
        <v>54</v>
      </c>
      <c r="C2167" s="1">
        <v>3032.03</v>
      </c>
      <c r="D2167" s="1">
        <v>4182.21</v>
      </c>
      <c r="E2167" s="1">
        <v>7214.24</v>
      </c>
    </row>
    <row r="2168" spans="1:5">
      <c r="A2168" s="1">
        <v>1941</v>
      </c>
      <c r="B2168" s="1">
        <v>55</v>
      </c>
      <c r="C2168" s="1">
        <v>3035.52</v>
      </c>
      <c r="D2168" s="1">
        <v>4229.4399999999996</v>
      </c>
      <c r="E2168" s="1">
        <v>7264.96</v>
      </c>
    </row>
    <row r="2169" spans="1:5">
      <c r="A2169" s="1">
        <v>1941</v>
      </c>
      <c r="B2169" s="1">
        <v>56</v>
      </c>
      <c r="C2169" s="1">
        <v>3306.78</v>
      </c>
      <c r="D2169" s="1">
        <v>4633.59</v>
      </c>
      <c r="E2169" s="1">
        <v>7940.37</v>
      </c>
    </row>
    <row r="2170" spans="1:5">
      <c r="A2170" s="1">
        <v>1941</v>
      </c>
      <c r="B2170" s="1">
        <v>57</v>
      </c>
      <c r="C2170" s="1">
        <v>3455.35</v>
      </c>
      <c r="D2170" s="1">
        <v>4908.7299999999996</v>
      </c>
      <c r="E2170" s="1">
        <v>8364.08</v>
      </c>
    </row>
    <row r="2171" spans="1:5">
      <c r="A2171" s="1">
        <v>1941</v>
      </c>
      <c r="B2171" s="1">
        <v>58</v>
      </c>
      <c r="C2171" s="1">
        <v>3926.2</v>
      </c>
      <c r="D2171" s="1">
        <v>5324.9</v>
      </c>
      <c r="E2171" s="1">
        <v>9251.1</v>
      </c>
    </row>
    <row r="2172" spans="1:5">
      <c r="A2172" s="1">
        <v>1941</v>
      </c>
      <c r="B2172" s="1">
        <v>59</v>
      </c>
      <c r="C2172" s="1">
        <v>4038.36</v>
      </c>
      <c r="D2172" s="1">
        <v>5643.06</v>
      </c>
      <c r="E2172" s="1">
        <v>9681.42</v>
      </c>
    </row>
    <row r="2173" spans="1:5">
      <c r="A2173" s="1">
        <v>1941</v>
      </c>
      <c r="B2173" s="1">
        <v>60</v>
      </c>
      <c r="C2173" s="1">
        <v>4429.76</v>
      </c>
      <c r="D2173" s="1">
        <v>6032.9</v>
      </c>
      <c r="E2173" s="1">
        <v>10462.66</v>
      </c>
    </row>
    <row r="2174" spans="1:5">
      <c r="A2174" s="1">
        <v>1941</v>
      </c>
      <c r="B2174" s="1">
        <v>61</v>
      </c>
      <c r="C2174" s="1">
        <v>4286.2700000000004</v>
      </c>
      <c r="D2174" s="1">
        <v>5816.09</v>
      </c>
      <c r="E2174" s="1">
        <v>10102.36</v>
      </c>
    </row>
    <row r="2175" spans="1:5">
      <c r="A2175" s="1">
        <v>1941</v>
      </c>
      <c r="B2175" s="1">
        <v>62</v>
      </c>
      <c r="C2175" s="1">
        <v>4829.82</v>
      </c>
      <c r="D2175" s="1">
        <v>6365.27</v>
      </c>
      <c r="E2175" s="1">
        <v>11195.09</v>
      </c>
    </row>
    <row r="2176" spans="1:5">
      <c r="A2176" s="1">
        <v>1941</v>
      </c>
      <c r="B2176" s="1">
        <v>63</v>
      </c>
      <c r="C2176" s="1">
        <v>5251.41</v>
      </c>
      <c r="D2176" s="1">
        <v>6766.45</v>
      </c>
      <c r="E2176" s="1">
        <v>12017.86</v>
      </c>
    </row>
    <row r="2177" spans="1:5">
      <c r="A2177" s="1">
        <v>1941</v>
      </c>
      <c r="B2177" s="1">
        <v>64</v>
      </c>
      <c r="C2177" s="1">
        <v>5553.05</v>
      </c>
      <c r="D2177" s="1">
        <v>7218.63</v>
      </c>
      <c r="E2177" s="1">
        <v>12771.68</v>
      </c>
    </row>
    <row r="2178" spans="1:5">
      <c r="A2178" s="1">
        <v>1941</v>
      </c>
      <c r="B2178" s="1">
        <v>65</v>
      </c>
      <c r="C2178" s="1">
        <v>6056.4</v>
      </c>
      <c r="D2178" s="1">
        <v>7631.47</v>
      </c>
      <c r="E2178" s="1">
        <v>13687.87</v>
      </c>
    </row>
    <row r="2179" spans="1:5">
      <c r="A2179" s="1">
        <v>1941</v>
      </c>
      <c r="B2179" s="1">
        <v>66</v>
      </c>
      <c r="C2179" s="1">
        <v>6050.06</v>
      </c>
      <c r="D2179" s="1">
        <v>7190.62</v>
      </c>
      <c r="E2179" s="1">
        <v>13240.68</v>
      </c>
    </row>
    <row r="2180" spans="1:5">
      <c r="A2180" s="1">
        <v>1941</v>
      </c>
      <c r="B2180" s="1">
        <v>67</v>
      </c>
      <c r="C2180" s="1">
        <v>6373.7</v>
      </c>
      <c r="D2180" s="1">
        <v>7795.73</v>
      </c>
      <c r="E2180" s="1">
        <v>14169.43</v>
      </c>
    </row>
    <row r="2181" spans="1:5">
      <c r="A2181" s="1">
        <v>1941</v>
      </c>
      <c r="B2181" s="1">
        <v>68</v>
      </c>
      <c r="C2181" s="1">
        <v>6628.33</v>
      </c>
      <c r="D2181" s="1">
        <v>8086.79</v>
      </c>
      <c r="E2181" s="1">
        <v>14715.12</v>
      </c>
    </row>
    <row r="2182" spans="1:5">
      <c r="A2182" s="1">
        <v>1941</v>
      </c>
      <c r="B2182" s="1">
        <v>69</v>
      </c>
      <c r="C2182" s="1">
        <v>6894.91</v>
      </c>
      <c r="D2182" s="1">
        <v>7898.82</v>
      </c>
      <c r="E2182" s="1">
        <v>14793.73</v>
      </c>
    </row>
    <row r="2183" spans="1:5">
      <c r="A2183" s="1">
        <v>1941</v>
      </c>
      <c r="B2183" s="1">
        <v>70</v>
      </c>
      <c r="C2183" s="1">
        <v>7304.61</v>
      </c>
      <c r="D2183" s="1">
        <v>7924.69</v>
      </c>
      <c r="E2183" s="1">
        <v>15229.3</v>
      </c>
    </row>
    <row r="2184" spans="1:5">
      <c r="A2184" s="1">
        <v>1941</v>
      </c>
      <c r="B2184" s="1">
        <v>71</v>
      </c>
      <c r="C2184" s="1">
        <v>7111.87</v>
      </c>
      <c r="D2184" s="1">
        <v>7670.99</v>
      </c>
      <c r="E2184" s="1">
        <v>14782.86</v>
      </c>
    </row>
    <row r="2185" spans="1:5">
      <c r="A2185" s="1">
        <v>1941</v>
      </c>
      <c r="B2185" s="1">
        <v>72</v>
      </c>
      <c r="C2185" s="1">
        <v>7916.83</v>
      </c>
      <c r="D2185" s="1">
        <v>8255.6299999999992</v>
      </c>
      <c r="E2185" s="1">
        <v>16172.46</v>
      </c>
    </row>
    <row r="2186" spans="1:5">
      <c r="A2186" s="1">
        <v>1941</v>
      </c>
      <c r="B2186" s="1">
        <v>73</v>
      </c>
      <c r="C2186" s="1">
        <v>8036.45</v>
      </c>
      <c r="D2186" s="1">
        <v>8195.57</v>
      </c>
      <c r="E2186" s="1">
        <v>16232.02</v>
      </c>
    </row>
    <row r="2187" spans="1:5">
      <c r="A2187" s="1">
        <v>1941</v>
      </c>
      <c r="B2187" s="1">
        <v>74</v>
      </c>
      <c r="C2187" s="1">
        <v>8046.79</v>
      </c>
      <c r="D2187" s="1">
        <v>8089.84</v>
      </c>
      <c r="E2187" s="1">
        <v>16136.63</v>
      </c>
    </row>
    <row r="2188" spans="1:5">
      <c r="A2188" s="1">
        <v>1941</v>
      </c>
      <c r="B2188" s="1">
        <v>75</v>
      </c>
      <c r="C2188" s="1">
        <v>8153.96</v>
      </c>
      <c r="D2188" s="1">
        <v>7763.77</v>
      </c>
      <c r="E2188" s="1">
        <v>15917.73</v>
      </c>
    </row>
    <row r="2189" spans="1:5">
      <c r="A2189" s="1">
        <v>1941</v>
      </c>
      <c r="B2189" s="1">
        <v>76</v>
      </c>
      <c r="C2189" s="1">
        <v>8242.5400000000009</v>
      </c>
      <c r="D2189" s="1">
        <v>7775.65</v>
      </c>
      <c r="E2189" s="1">
        <v>16018.19</v>
      </c>
    </row>
    <row r="2190" spans="1:5">
      <c r="A2190" s="1">
        <v>1941</v>
      </c>
      <c r="B2190" s="1">
        <v>77</v>
      </c>
      <c r="C2190" s="1">
        <v>7847.71</v>
      </c>
      <c r="D2190" s="1">
        <v>7153.82</v>
      </c>
      <c r="E2190" s="1">
        <v>15001.53</v>
      </c>
    </row>
    <row r="2191" spans="1:5">
      <c r="A2191" s="1">
        <v>1941</v>
      </c>
      <c r="B2191" s="1">
        <v>78</v>
      </c>
      <c r="C2191" s="1">
        <v>7843.47</v>
      </c>
      <c r="D2191" s="1">
        <v>6886.26</v>
      </c>
      <c r="E2191" s="1">
        <v>14729.73</v>
      </c>
    </row>
    <row r="2192" spans="1:5">
      <c r="A2192" s="1">
        <v>1941</v>
      </c>
      <c r="B2192" s="1">
        <v>79</v>
      </c>
      <c r="C2192" s="1">
        <v>7403.79</v>
      </c>
      <c r="D2192" s="1">
        <v>6256</v>
      </c>
      <c r="E2192" s="1">
        <v>13659.79</v>
      </c>
    </row>
    <row r="2193" spans="1:5">
      <c r="A2193" s="1">
        <v>1941</v>
      </c>
      <c r="B2193" s="1">
        <v>80</v>
      </c>
      <c r="C2193" s="1">
        <v>7076.78</v>
      </c>
      <c r="D2193" s="1">
        <v>5823.14</v>
      </c>
      <c r="E2193" s="1">
        <v>12899.92</v>
      </c>
    </row>
    <row r="2194" spans="1:5">
      <c r="A2194" s="1">
        <v>1941</v>
      </c>
      <c r="B2194" s="1">
        <v>81</v>
      </c>
      <c r="C2194" s="1">
        <v>6594.8</v>
      </c>
      <c r="D2194" s="1">
        <v>5176.04</v>
      </c>
      <c r="E2194" s="1">
        <v>11770.84</v>
      </c>
    </row>
    <row r="2195" spans="1:5">
      <c r="A2195" s="1">
        <v>1941</v>
      </c>
      <c r="B2195" s="1">
        <v>82</v>
      </c>
      <c r="C2195" s="1">
        <v>6260.94</v>
      </c>
      <c r="D2195" s="1">
        <v>4677.82</v>
      </c>
      <c r="E2195" s="1">
        <v>10938.76</v>
      </c>
    </row>
    <row r="2196" spans="1:5">
      <c r="A2196" s="1">
        <v>1941</v>
      </c>
      <c r="B2196" s="1">
        <v>83</v>
      </c>
      <c r="C2196" s="1">
        <v>5730.21</v>
      </c>
      <c r="D2196" s="1">
        <v>3990.49</v>
      </c>
      <c r="E2196" s="1">
        <v>9720.7000000000007</v>
      </c>
    </row>
    <row r="2197" spans="1:5">
      <c r="A2197" s="1">
        <v>1941</v>
      </c>
      <c r="B2197" s="1">
        <v>84</v>
      </c>
      <c r="C2197" s="1">
        <v>5372.61</v>
      </c>
      <c r="D2197" s="1">
        <v>3733.04</v>
      </c>
      <c r="E2197" s="1">
        <v>9105.65</v>
      </c>
    </row>
    <row r="2198" spans="1:5">
      <c r="A2198" s="1">
        <v>1941</v>
      </c>
      <c r="B2198" s="1">
        <v>85</v>
      </c>
      <c r="C2198" s="1">
        <v>4720.0600000000004</v>
      </c>
      <c r="D2198" s="1">
        <v>2949.98</v>
      </c>
      <c r="E2198" s="1">
        <v>7670.04</v>
      </c>
    </row>
    <row r="2199" spans="1:5">
      <c r="A2199" s="1">
        <v>1941</v>
      </c>
      <c r="B2199" s="1">
        <v>86</v>
      </c>
      <c r="C2199" s="1">
        <v>4093.38</v>
      </c>
      <c r="D2199" s="1">
        <v>2422.42</v>
      </c>
      <c r="E2199" s="1">
        <v>6515.8</v>
      </c>
    </row>
    <row r="2200" spans="1:5">
      <c r="A2200" s="1">
        <v>1941</v>
      </c>
      <c r="B2200" s="1">
        <v>87</v>
      </c>
      <c r="C2200" s="1">
        <v>3518.45</v>
      </c>
      <c r="D2200" s="1">
        <v>1958.87</v>
      </c>
      <c r="E2200" s="1">
        <v>5477.32</v>
      </c>
    </row>
    <row r="2201" spans="1:5">
      <c r="A2201" s="1">
        <v>1941</v>
      </c>
      <c r="B2201" s="1">
        <v>88</v>
      </c>
      <c r="C2201" s="1">
        <v>2848.33</v>
      </c>
      <c r="D2201" s="1">
        <v>1322.32</v>
      </c>
      <c r="E2201" s="1">
        <v>4170.6499999999996</v>
      </c>
    </row>
    <row r="2202" spans="1:5">
      <c r="A2202" s="1">
        <v>1941</v>
      </c>
      <c r="B2202" s="1">
        <v>89</v>
      </c>
      <c r="C2202" s="1">
        <v>2434.9699999999998</v>
      </c>
      <c r="D2202" s="1">
        <v>1244.8</v>
      </c>
      <c r="E2202" s="1">
        <v>3679.77</v>
      </c>
    </row>
    <row r="2203" spans="1:5">
      <c r="A2203" s="1">
        <v>1941</v>
      </c>
      <c r="B2203" s="1">
        <v>90</v>
      </c>
      <c r="C2203" s="1">
        <v>1900.02</v>
      </c>
      <c r="D2203" s="1">
        <v>884.96</v>
      </c>
      <c r="E2203" s="1">
        <v>2784.98</v>
      </c>
    </row>
    <row r="2204" spans="1:5">
      <c r="A2204" s="1">
        <v>1941</v>
      </c>
      <c r="B2204" s="1">
        <v>91</v>
      </c>
      <c r="C2204" s="1">
        <v>1466.94</v>
      </c>
      <c r="D2204" s="1">
        <v>594.54</v>
      </c>
      <c r="E2204" s="1">
        <v>2061.48</v>
      </c>
    </row>
    <row r="2205" spans="1:5">
      <c r="A2205" s="1">
        <v>1941</v>
      </c>
      <c r="B2205" s="1">
        <v>92</v>
      </c>
      <c r="C2205" s="1">
        <v>1149.3399999999999</v>
      </c>
      <c r="D2205" s="1">
        <v>452.2</v>
      </c>
      <c r="E2205" s="1">
        <v>1601.54</v>
      </c>
    </row>
    <row r="2206" spans="1:5">
      <c r="A2206" s="1">
        <v>1941</v>
      </c>
      <c r="B2206" s="1">
        <v>93</v>
      </c>
      <c r="C2206" s="1">
        <v>824.21</v>
      </c>
      <c r="D2206" s="1">
        <v>281.99</v>
      </c>
      <c r="E2206" s="1">
        <v>1106.2</v>
      </c>
    </row>
    <row r="2207" spans="1:5">
      <c r="A2207" s="1">
        <v>1941</v>
      </c>
      <c r="B2207" s="1">
        <v>94</v>
      </c>
      <c r="C2207" s="1">
        <v>594.54999999999995</v>
      </c>
      <c r="D2207" s="1">
        <v>185.89</v>
      </c>
      <c r="E2207" s="1">
        <v>780.44</v>
      </c>
    </row>
    <row r="2208" spans="1:5">
      <c r="A2208" s="1">
        <v>1941</v>
      </c>
      <c r="B2208" s="1">
        <v>95</v>
      </c>
      <c r="C2208" s="1">
        <v>419.07</v>
      </c>
      <c r="D2208" s="1">
        <v>134.22</v>
      </c>
      <c r="E2208" s="1">
        <v>553.29</v>
      </c>
    </row>
    <row r="2209" spans="1:5">
      <c r="A2209" s="1">
        <v>1941</v>
      </c>
      <c r="B2209" s="1">
        <v>96</v>
      </c>
      <c r="C2209" s="1">
        <v>271.74</v>
      </c>
      <c r="D2209" s="1">
        <v>89.17</v>
      </c>
      <c r="E2209" s="1">
        <v>360.91</v>
      </c>
    </row>
    <row r="2210" spans="1:5">
      <c r="A2210" s="1">
        <v>1941</v>
      </c>
      <c r="B2210" s="1">
        <v>97</v>
      </c>
      <c r="C2210" s="1">
        <v>198.95</v>
      </c>
      <c r="D2210" s="1">
        <v>50.62</v>
      </c>
      <c r="E2210" s="1">
        <v>249.57</v>
      </c>
    </row>
    <row r="2211" spans="1:5">
      <c r="A2211" s="1">
        <v>1941</v>
      </c>
      <c r="B2211" s="1">
        <v>98</v>
      </c>
      <c r="C2211" s="1">
        <v>111.54</v>
      </c>
      <c r="D2211" s="1">
        <v>30.45</v>
      </c>
      <c r="E2211" s="1">
        <v>141.99</v>
      </c>
    </row>
    <row r="2212" spans="1:5">
      <c r="A2212" s="1">
        <v>1941</v>
      </c>
      <c r="B2212" s="1">
        <v>99</v>
      </c>
      <c r="C2212" s="1">
        <v>71.23</v>
      </c>
      <c r="D2212" s="1">
        <v>13.47</v>
      </c>
      <c r="E2212" s="1">
        <v>84.7</v>
      </c>
    </row>
    <row r="2213" spans="1:5">
      <c r="A2213" s="1">
        <v>1941</v>
      </c>
      <c r="B2213" s="1">
        <v>100</v>
      </c>
      <c r="C2213" s="1">
        <v>52.22</v>
      </c>
      <c r="D2213" s="1">
        <v>13.33</v>
      </c>
      <c r="E2213" s="1">
        <v>65.55</v>
      </c>
    </row>
    <row r="2214" spans="1:5">
      <c r="A2214" s="1">
        <v>1941</v>
      </c>
      <c r="B2214" s="1">
        <v>101</v>
      </c>
      <c r="C2214" s="1">
        <v>27.07</v>
      </c>
      <c r="D2214" s="1">
        <v>5.81</v>
      </c>
      <c r="E2214" s="1">
        <v>32.880000000000003</v>
      </c>
    </row>
    <row r="2215" spans="1:5">
      <c r="A2215" s="1">
        <v>1941</v>
      </c>
      <c r="B2215" s="1">
        <v>102</v>
      </c>
      <c r="C2215" s="1">
        <v>11.32</v>
      </c>
      <c r="D2215" s="1">
        <v>3.01</v>
      </c>
      <c r="E2215" s="1">
        <v>14.33</v>
      </c>
    </row>
    <row r="2216" spans="1:5">
      <c r="A2216" s="1">
        <v>1941</v>
      </c>
      <c r="B2216" s="1">
        <v>103</v>
      </c>
      <c r="C2216" s="1">
        <v>9.8800000000000008</v>
      </c>
      <c r="D2216" s="1">
        <v>0</v>
      </c>
      <c r="E2216" s="1">
        <v>9.8800000000000008</v>
      </c>
    </row>
    <row r="2217" spans="1:5">
      <c r="A2217" s="1">
        <v>1941</v>
      </c>
      <c r="B2217" s="1">
        <v>104</v>
      </c>
      <c r="C2217" s="1">
        <v>2</v>
      </c>
      <c r="D2217" s="1">
        <v>1</v>
      </c>
      <c r="E2217" s="1">
        <v>3</v>
      </c>
    </row>
    <row r="2218" spans="1:5">
      <c r="A2218" s="1">
        <v>1941</v>
      </c>
      <c r="B2218" s="1">
        <v>105</v>
      </c>
      <c r="C2218" s="1">
        <v>2</v>
      </c>
      <c r="D2218" s="1">
        <v>0</v>
      </c>
      <c r="E2218" s="1">
        <v>2</v>
      </c>
    </row>
    <row r="2219" spans="1:5">
      <c r="A2219" s="1">
        <v>1941</v>
      </c>
      <c r="B2219" s="1">
        <v>106</v>
      </c>
      <c r="C2219" s="1">
        <v>0</v>
      </c>
      <c r="D2219" s="1">
        <v>0</v>
      </c>
      <c r="E2219" s="1">
        <v>0</v>
      </c>
    </row>
    <row r="2220" spans="1:5">
      <c r="A2220" s="1">
        <v>1941</v>
      </c>
      <c r="B2220" s="1">
        <v>107</v>
      </c>
      <c r="C2220" s="1">
        <v>0</v>
      </c>
      <c r="D2220" s="1">
        <v>0</v>
      </c>
      <c r="E2220" s="1">
        <v>0</v>
      </c>
    </row>
    <row r="2221" spans="1:5">
      <c r="A2221" s="1">
        <v>1941</v>
      </c>
      <c r="B2221" s="1">
        <v>108</v>
      </c>
      <c r="C2221" s="1">
        <v>1</v>
      </c>
      <c r="D2221" s="1">
        <v>0</v>
      </c>
      <c r="E2221" s="1">
        <v>1</v>
      </c>
    </row>
    <row r="2222" spans="1:5">
      <c r="A2222" s="1">
        <v>1941</v>
      </c>
      <c r="B2222" s="1">
        <v>109</v>
      </c>
      <c r="C2222" s="1">
        <v>0</v>
      </c>
      <c r="D2222" s="1">
        <v>0</v>
      </c>
      <c r="E2222" s="1">
        <v>0</v>
      </c>
    </row>
    <row r="2223" spans="1:5">
      <c r="A2223" s="1">
        <v>1941</v>
      </c>
      <c r="B2223" s="1" t="s">
        <v>121</v>
      </c>
      <c r="C2223" s="1">
        <v>0</v>
      </c>
      <c r="D2223" s="1">
        <v>0</v>
      </c>
      <c r="E2223" s="1">
        <v>0</v>
      </c>
    </row>
    <row r="2224" spans="1:5">
      <c r="A2224" s="1">
        <v>1942</v>
      </c>
      <c r="B2224" s="1">
        <v>0</v>
      </c>
      <c r="C2224" s="1">
        <v>17294.080000000002</v>
      </c>
      <c r="D2224" s="1">
        <v>23514.89</v>
      </c>
      <c r="E2224" s="1">
        <v>40808.97</v>
      </c>
    </row>
    <row r="2225" spans="1:5">
      <c r="A2225" s="1">
        <v>1942</v>
      </c>
      <c r="B2225" s="1">
        <v>1</v>
      </c>
      <c r="C2225" s="1">
        <v>1847.01</v>
      </c>
      <c r="D2225" s="1">
        <v>2222.2600000000002</v>
      </c>
      <c r="E2225" s="1">
        <v>4069.27</v>
      </c>
    </row>
    <row r="2226" spans="1:5">
      <c r="A2226" s="1">
        <v>1942</v>
      </c>
      <c r="B2226" s="1">
        <v>2</v>
      </c>
      <c r="C2226" s="1">
        <v>985.01</v>
      </c>
      <c r="D2226" s="1">
        <v>1211.1400000000001</v>
      </c>
      <c r="E2226" s="1">
        <v>2196.15</v>
      </c>
    </row>
    <row r="2227" spans="1:5">
      <c r="A2227" s="1">
        <v>1942</v>
      </c>
      <c r="B2227" s="1">
        <v>3</v>
      </c>
      <c r="C2227" s="1">
        <v>861</v>
      </c>
      <c r="D2227" s="1">
        <v>975.11</v>
      </c>
      <c r="E2227" s="1">
        <v>1836.11</v>
      </c>
    </row>
    <row r="2228" spans="1:5">
      <c r="A2228" s="1">
        <v>1942</v>
      </c>
      <c r="B2228" s="1">
        <v>4</v>
      </c>
      <c r="C2228" s="1">
        <v>710</v>
      </c>
      <c r="D2228" s="1">
        <v>899.1</v>
      </c>
      <c r="E2228" s="1">
        <v>1609.1</v>
      </c>
    </row>
    <row r="2229" spans="1:5">
      <c r="A2229" s="1">
        <v>1942</v>
      </c>
      <c r="B2229" s="1">
        <v>5</v>
      </c>
      <c r="C2229" s="1">
        <v>651.04999999999995</v>
      </c>
      <c r="D2229" s="1">
        <v>782.5</v>
      </c>
      <c r="E2229" s="1">
        <v>1433.55</v>
      </c>
    </row>
    <row r="2230" spans="1:5">
      <c r="A2230" s="1">
        <v>1942</v>
      </c>
      <c r="B2230" s="1">
        <v>6</v>
      </c>
      <c r="C2230" s="1">
        <v>494.79</v>
      </c>
      <c r="D2230" s="1">
        <v>664.31</v>
      </c>
      <c r="E2230" s="1">
        <v>1159.0999999999999</v>
      </c>
    </row>
    <row r="2231" spans="1:5">
      <c r="A2231" s="1">
        <v>1942</v>
      </c>
      <c r="B2231" s="1">
        <v>7</v>
      </c>
      <c r="C2231" s="1">
        <v>373.87</v>
      </c>
      <c r="D2231" s="1">
        <v>515.4</v>
      </c>
      <c r="E2231" s="1">
        <v>889.27</v>
      </c>
    </row>
    <row r="2232" spans="1:5">
      <c r="A2232" s="1">
        <v>1942</v>
      </c>
      <c r="B2232" s="1">
        <v>8</v>
      </c>
      <c r="C2232" s="1">
        <v>344.28</v>
      </c>
      <c r="D2232" s="1">
        <v>430.74</v>
      </c>
      <c r="E2232" s="1">
        <v>775.02</v>
      </c>
    </row>
    <row r="2233" spans="1:5">
      <c r="A2233" s="1">
        <v>1942</v>
      </c>
      <c r="B2233" s="1">
        <v>9</v>
      </c>
      <c r="C2233" s="1">
        <v>291.02</v>
      </c>
      <c r="D2233" s="1">
        <v>410.34</v>
      </c>
      <c r="E2233" s="1">
        <v>701.36</v>
      </c>
    </row>
    <row r="2234" spans="1:5">
      <c r="A2234" s="1">
        <v>1942</v>
      </c>
      <c r="B2234" s="1">
        <v>10</v>
      </c>
      <c r="C2234" s="1">
        <v>273.60000000000002</v>
      </c>
      <c r="D2234" s="1">
        <v>396.63</v>
      </c>
      <c r="E2234" s="1">
        <v>670.23</v>
      </c>
    </row>
    <row r="2235" spans="1:5">
      <c r="A2235" s="1">
        <v>1942</v>
      </c>
      <c r="B2235" s="1">
        <v>11</v>
      </c>
      <c r="C2235" s="1">
        <v>278</v>
      </c>
      <c r="D2235" s="1">
        <v>377.28</v>
      </c>
      <c r="E2235" s="1">
        <v>655.28</v>
      </c>
    </row>
    <row r="2236" spans="1:5">
      <c r="A2236" s="1">
        <v>1942</v>
      </c>
      <c r="B2236" s="1">
        <v>12</v>
      </c>
      <c r="C2236" s="1">
        <v>329.7</v>
      </c>
      <c r="D2236" s="1">
        <v>388.69</v>
      </c>
      <c r="E2236" s="1">
        <v>718.39</v>
      </c>
    </row>
    <row r="2237" spans="1:5">
      <c r="A2237" s="1">
        <v>1942</v>
      </c>
      <c r="B2237" s="1">
        <v>13</v>
      </c>
      <c r="C2237" s="1">
        <v>341.7</v>
      </c>
      <c r="D2237" s="1">
        <v>435.86</v>
      </c>
      <c r="E2237" s="1">
        <v>777.56</v>
      </c>
    </row>
    <row r="2238" spans="1:5">
      <c r="A2238" s="1">
        <v>1942</v>
      </c>
      <c r="B2238" s="1">
        <v>14</v>
      </c>
      <c r="C2238" s="1">
        <v>415.02</v>
      </c>
      <c r="D2238" s="1">
        <v>483.79</v>
      </c>
      <c r="E2238" s="1">
        <v>898.81</v>
      </c>
    </row>
    <row r="2239" spans="1:5">
      <c r="A2239" s="1">
        <v>1942</v>
      </c>
      <c r="B2239" s="1">
        <v>15</v>
      </c>
      <c r="C2239" s="1">
        <v>517.27</v>
      </c>
      <c r="D2239" s="1">
        <v>592.97</v>
      </c>
      <c r="E2239" s="1">
        <v>1110.24</v>
      </c>
    </row>
    <row r="2240" spans="1:5">
      <c r="A2240" s="1">
        <v>1942</v>
      </c>
      <c r="B2240" s="1">
        <v>16</v>
      </c>
      <c r="C2240" s="1">
        <v>571.03</v>
      </c>
      <c r="D2240" s="1">
        <v>637.44000000000005</v>
      </c>
      <c r="E2240" s="1">
        <v>1208.47</v>
      </c>
    </row>
    <row r="2241" spans="1:5">
      <c r="A2241" s="1">
        <v>1942</v>
      </c>
      <c r="B2241" s="1">
        <v>17</v>
      </c>
      <c r="C2241" s="1">
        <v>647.88</v>
      </c>
      <c r="D2241" s="1">
        <v>765.72</v>
      </c>
      <c r="E2241" s="1">
        <v>1413.6</v>
      </c>
    </row>
    <row r="2242" spans="1:5">
      <c r="A2242" s="1">
        <v>1942</v>
      </c>
      <c r="B2242" s="1">
        <v>18</v>
      </c>
      <c r="C2242" s="1">
        <v>777.87</v>
      </c>
      <c r="D2242" s="1">
        <v>826.76</v>
      </c>
      <c r="E2242" s="1">
        <v>1604.63</v>
      </c>
    </row>
    <row r="2243" spans="1:5">
      <c r="A2243" s="1">
        <v>1942</v>
      </c>
      <c r="B2243" s="1">
        <v>19</v>
      </c>
      <c r="C2243" s="1">
        <v>790.97</v>
      </c>
      <c r="D2243" s="1">
        <v>825.61</v>
      </c>
      <c r="E2243" s="1">
        <v>1616.58</v>
      </c>
    </row>
    <row r="2244" spans="1:5">
      <c r="A2244" s="1">
        <v>1942</v>
      </c>
      <c r="B2244" s="1">
        <v>20</v>
      </c>
      <c r="C2244" s="1">
        <v>911.83</v>
      </c>
      <c r="D2244" s="1">
        <v>740.69</v>
      </c>
      <c r="E2244" s="1">
        <v>1652.52</v>
      </c>
    </row>
    <row r="2245" spans="1:5">
      <c r="A2245" s="1">
        <v>1942</v>
      </c>
      <c r="B2245" s="1">
        <v>21</v>
      </c>
      <c r="C2245" s="1">
        <v>986.98</v>
      </c>
      <c r="D2245" s="1">
        <v>852.81</v>
      </c>
      <c r="E2245" s="1">
        <v>1839.79</v>
      </c>
    </row>
    <row r="2246" spans="1:5">
      <c r="A2246" s="1">
        <v>1942</v>
      </c>
      <c r="B2246" s="1">
        <v>22</v>
      </c>
      <c r="C2246" s="1">
        <v>1025.07</v>
      </c>
      <c r="D2246" s="1">
        <v>844.44</v>
      </c>
      <c r="E2246" s="1">
        <v>1869.51</v>
      </c>
    </row>
    <row r="2247" spans="1:5">
      <c r="A2247" s="1">
        <v>1942</v>
      </c>
      <c r="B2247" s="1">
        <v>23</v>
      </c>
      <c r="C2247" s="1">
        <v>764.09</v>
      </c>
      <c r="D2247" s="1">
        <v>646.59</v>
      </c>
      <c r="E2247" s="1">
        <v>1410.68</v>
      </c>
    </row>
    <row r="2248" spans="1:5">
      <c r="A2248" s="1">
        <v>1942</v>
      </c>
      <c r="B2248" s="1">
        <v>24</v>
      </c>
      <c r="C2248" s="1">
        <v>818.06</v>
      </c>
      <c r="D2248" s="1">
        <v>646.23</v>
      </c>
      <c r="E2248" s="1">
        <v>1464.29</v>
      </c>
    </row>
    <row r="2249" spans="1:5">
      <c r="A2249" s="1">
        <v>1942</v>
      </c>
      <c r="B2249" s="1">
        <v>25</v>
      </c>
      <c r="C2249" s="1">
        <v>904.86</v>
      </c>
      <c r="D2249" s="1">
        <v>723.58</v>
      </c>
      <c r="E2249" s="1">
        <v>1628.44</v>
      </c>
    </row>
    <row r="2250" spans="1:5">
      <c r="A2250" s="1">
        <v>1942</v>
      </c>
      <c r="B2250" s="1">
        <v>26</v>
      </c>
      <c r="C2250" s="1">
        <v>907.2</v>
      </c>
      <c r="D2250" s="1">
        <v>792.45</v>
      </c>
      <c r="E2250" s="1">
        <v>1699.65</v>
      </c>
    </row>
    <row r="2251" spans="1:5">
      <c r="A2251" s="1">
        <v>1942</v>
      </c>
      <c r="B2251" s="1">
        <v>27</v>
      </c>
      <c r="C2251" s="1">
        <v>992.98</v>
      </c>
      <c r="D2251" s="1">
        <v>844.02</v>
      </c>
      <c r="E2251" s="1">
        <v>1837</v>
      </c>
    </row>
    <row r="2252" spans="1:5">
      <c r="A2252" s="1">
        <v>1942</v>
      </c>
      <c r="B2252" s="1">
        <v>28</v>
      </c>
      <c r="C2252" s="1">
        <v>1036.17</v>
      </c>
      <c r="D2252" s="1">
        <v>888.3</v>
      </c>
      <c r="E2252" s="1">
        <v>1924.47</v>
      </c>
    </row>
    <row r="2253" spans="1:5">
      <c r="A2253" s="1">
        <v>1942</v>
      </c>
      <c r="B2253" s="1">
        <v>29</v>
      </c>
      <c r="C2253" s="1">
        <v>1033.8</v>
      </c>
      <c r="D2253" s="1">
        <v>861.29</v>
      </c>
      <c r="E2253" s="1">
        <v>1895.09</v>
      </c>
    </row>
    <row r="2254" spans="1:5">
      <c r="A2254" s="1">
        <v>1942</v>
      </c>
      <c r="B2254" s="1">
        <v>30</v>
      </c>
      <c r="C2254" s="1">
        <v>962.03</v>
      </c>
      <c r="D2254" s="1">
        <v>894.21</v>
      </c>
      <c r="E2254" s="1">
        <v>1856.24</v>
      </c>
    </row>
    <row r="2255" spans="1:5">
      <c r="A2255" s="1">
        <v>1942</v>
      </c>
      <c r="B2255" s="1">
        <v>31</v>
      </c>
      <c r="C2255" s="1">
        <v>921.4</v>
      </c>
      <c r="D2255" s="1">
        <v>916.89</v>
      </c>
      <c r="E2255" s="1">
        <v>1838.29</v>
      </c>
    </row>
    <row r="2256" spans="1:5">
      <c r="A2256" s="1">
        <v>1942</v>
      </c>
      <c r="B2256" s="1">
        <v>32</v>
      </c>
      <c r="C2256" s="1">
        <v>1032.0899999999999</v>
      </c>
      <c r="D2256" s="1">
        <v>1084.54</v>
      </c>
      <c r="E2256" s="1">
        <v>2116.63</v>
      </c>
    </row>
    <row r="2257" spans="1:5">
      <c r="A2257" s="1">
        <v>1942</v>
      </c>
      <c r="B2257" s="1">
        <v>33</v>
      </c>
      <c r="C2257" s="1">
        <v>1006.11</v>
      </c>
      <c r="D2257" s="1">
        <v>1081.18</v>
      </c>
      <c r="E2257" s="1">
        <v>2087.29</v>
      </c>
    </row>
    <row r="2258" spans="1:5">
      <c r="A2258" s="1">
        <v>1942</v>
      </c>
      <c r="B2258" s="1">
        <v>34</v>
      </c>
      <c r="C2258" s="1">
        <v>1049.42</v>
      </c>
      <c r="D2258" s="1">
        <v>1024.79</v>
      </c>
      <c r="E2258" s="1">
        <v>2074.21</v>
      </c>
    </row>
    <row r="2259" spans="1:5">
      <c r="A2259" s="1">
        <v>1942</v>
      </c>
      <c r="B2259" s="1">
        <v>35</v>
      </c>
      <c r="C2259" s="1">
        <v>1114.3599999999999</v>
      </c>
      <c r="D2259" s="1">
        <v>1158.51</v>
      </c>
      <c r="E2259" s="1">
        <v>2272.87</v>
      </c>
    </row>
    <row r="2260" spans="1:5">
      <c r="A2260" s="1">
        <v>1942</v>
      </c>
      <c r="B2260" s="1">
        <v>36</v>
      </c>
      <c r="C2260" s="1">
        <v>1129.1500000000001</v>
      </c>
      <c r="D2260" s="1">
        <v>1137.9100000000001</v>
      </c>
      <c r="E2260" s="1">
        <v>2267.06</v>
      </c>
    </row>
    <row r="2261" spans="1:5">
      <c r="A2261" s="1">
        <v>1942</v>
      </c>
      <c r="B2261" s="1">
        <v>37</v>
      </c>
      <c r="C2261" s="1">
        <v>1095.07</v>
      </c>
      <c r="D2261" s="1">
        <v>1281.1199999999999</v>
      </c>
      <c r="E2261" s="1">
        <v>2376.19</v>
      </c>
    </row>
    <row r="2262" spans="1:5">
      <c r="A2262" s="1">
        <v>1942</v>
      </c>
      <c r="B2262" s="1">
        <v>38</v>
      </c>
      <c r="C2262" s="1">
        <v>1198.1300000000001</v>
      </c>
      <c r="D2262" s="1">
        <v>1368.15</v>
      </c>
      <c r="E2262" s="1">
        <v>2566.2800000000002</v>
      </c>
    </row>
    <row r="2263" spans="1:5">
      <c r="A2263" s="1">
        <v>1942</v>
      </c>
      <c r="B2263" s="1">
        <v>39</v>
      </c>
      <c r="C2263" s="1">
        <v>1212.3399999999999</v>
      </c>
      <c r="D2263" s="1">
        <v>1466.98</v>
      </c>
      <c r="E2263" s="1">
        <v>2679.32</v>
      </c>
    </row>
    <row r="2264" spans="1:5">
      <c r="A2264" s="1">
        <v>1942</v>
      </c>
      <c r="B2264" s="1">
        <v>40</v>
      </c>
      <c r="C2264" s="1">
        <v>1189.02</v>
      </c>
      <c r="D2264" s="1">
        <v>1451.79</v>
      </c>
      <c r="E2264" s="1">
        <v>2640.81</v>
      </c>
    </row>
    <row r="2265" spans="1:5">
      <c r="A2265" s="1">
        <v>1942</v>
      </c>
      <c r="B2265" s="1">
        <v>41</v>
      </c>
      <c r="C2265" s="1">
        <v>1363.48</v>
      </c>
      <c r="D2265" s="1">
        <v>1666.1</v>
      </c>
      <c r="E2265" s="1">
        <v>3029.58</v>
      </c>
    </row>
    <row r="2266" spans="1:5">
      <c r="A2266" s="1">
        <v>1942</v>
      </c>
      <c r="B2266" s="1">
        <v>42</v>
      </c>
      <c r="C2266" s="1">
        <v>1517.08</v>
      </c>
      <c r="D2266" s="1">
        <v>1795.1</v>
      </c>
      <c r="E2266" s="1">
        <v>3312.18</v>
      </c>
    </row>
    <row r="2267" spans="1:5">
      <c r="A2267" s="1">
        <v>1942</v>
      </c>
      <c r="B2267" s="1">
        <v>43</v>
      </c>
      <c r="C2267" s="1">
        <v>1390.8</v>
      </c>
      <c r="D2267" s="1">
        <v>1623.76</v>
      </c>
      <c r="E2267" s="1">
        <v>3014.56</v>
      </c>
    </row>
    <row r="2268" spans="1:5">
      <c r="A2268" s="1">
        <v>1942</v>
      </c>
      <c r="B2268" s="1">
        <v>44</v>
      </c>
      <c r="C2268" s="1">
        <v>1408.65</v>
      </c>
      <c r="D2268" s="1">
        <v>1718.08</v>
      </c>
      <c r="E2268" s="1">
        <v>3126.73</v>
      </c>
    </row>
    <row r="2269" spans="1:5">
      <c r="A2269" s="1">
        <v>1942</v>
      </c>
      <c r="B2269" s="1">
        <v>45</v>
      </c>
      <c r="C2269" s="1">
        <v>1631.46</v>
      </c>
      <c r="D2269" s="1">
        <v>1941.06</v>
      </c>
      <c r="E2269" s="1">
        <v>3572.52</v>
      </c>
    </row>
    <row r="2270" spans="1:5">
      <c r="A2270" s="1">
        <v>1942</v>
      </c>
      <c r="B2270" s="1">
        <v>46</v>
      </c>
      <c r="C2270" s="1">
        <v>1747.57</v>
      </c>
      <c r="D2270" s="1">
        <v>1970.59</v>
      </c>
      <c r="E2270" s="1">
        <v>3718.16</v>
      </c>
    </row>
    <row r="2271" spans="1:5">
      <c r="A2271" s="1">
        <v>1942</v>
      </c>
      <c r="B2271" s="1">
        <v>47</v>
      </c>
      <c r="C2271" s="1">
        <v>1846.85</v>
      </c>
      <c r="D2271" s="1">
        <v>2176.67</v>
      </c>
      <c r="E2271" s="1">
        <v>4023.52</v>
      </c>
    </row>
    <row r="2272" spans="1:5">
      <c r="A2272" s="1">
        <v>1942</v>
      </c>
      <c r="B2272" s="1">
        <v>48</v>
      </c>
      <c r="C2272" s="1">
        <v>1848.29</v>
      </c>
      <c r="D2272" s="1">
        <v>2300.31</v>
      </c>
      <c r="E2272" s="1">
        <v>4148.6000000000004</v>
      </c>
    </row>
    <row r="2273" spans="1:5">
      <c r="A2273" s="1">
        <v>1942</v>
      </c>
      <c r="B2273" s="1">
        <v>49</v>
      </c>
      <c r="C2273" s="1">
        <v>2097.87</v>
      </c>
      <c r="D2273" s="1">
        <v>2535.46</v>
      </c>
      <c r="E2273" s="1">
        <v>4633.33</v>
      </c>
    </row>
    <row r="2274" spans="1:5">
      <c r="A2274" s="1">
        <v>1942</v>
      </c>
      <c r="B2274" s="1">
        <v>50</v>
      </c>
      <c r="C2274" s="1">
        <v>2083.2199999999998</v>
      </c>
      <c r="D2274" s="1">
        <v>2615.88</v>
      </c>
      <c r="E2274" s="1">
        <v>4699.1000000000004</v>
      </c>
    </row>
    <row r="2275" spans="1:5">
      <c r="A2275" s="1">
        <v>1942</v>
      </c>
      <c r="B2275" s="1">
        <v>51</v>
      </c>
      <c r="C2275" s="1">
        <v>2164.85</v>
      </c>
      <c r="D2275" s="1">
        <v>2715.38</v>
      </c>
      <c r="E2275" s="1">
        <v>4880.2299999999996</v>
      </c>
    </row>
    <row r="2276" spans="1:5">
      <c r="A2276" s="1">
        <v>1942</v>
      </c>
      <c r="B2276" s="1">
        <v>52</v>
      </c>
      <c r="C2276" s="1">
        <v>2427.34</v>
      </c>
      <c r="D2276" s="1">
        <v>3207.69</v>
      </c>
      <c r="E2276" s="1">
        <v>5635.03</v>
      </c>
    </row>
    <row r="2277" spans="1:5">
      <c r="A2277" s="1">
        <v>1942</v>
      </c>
      <c r="B2277" s="1">
        <v>53</v>
      </c>
      <c r="C2277" s="1">
        <v>2461.6999999999998</v>
      </c>
      <c r="D2277" s="1">
        <v>3302.8</v>
      </c>
      <c r="E2277" s="1">
        <v>5764.5</v>
      </c>
    </row>
    <row r="2278" spans="1:5">
      <c r="A2278" s="1">
        <v>1942</v>
      </c>
      <c r="B2278" s="1">
        <v>54</v>
      </c>
      <c r="C2278" s="1">
        <v>2743.94</v>
      </c>
      <c r="D2278" s="1">
        <v>3709.71</v>
      </c>
      <c r="E2278" s="1">
        <v>6453.65</v>
      </c>
    </row>
    <row r="2279" spans="1:5">
      <c r="A2279" s="1">
        <v>1942</v>
      </c>
      <c r="B2279" s="1">
        <v>55</v>
      </c>
      <c r="C2279" s="1">
        <v>2662.37</v>
      </c>
      <c r="D2279" s="1">
        <v>3673.54</v>
      </c>
      <c r="E2279" s="1">
        <v>6335.91</v>
      </c>
    </row>
    <row r="2280" spans="1:5">
      <c r="A2280" s="1">
        <v>1942</v>
      </c>
      <c r="B2280" s="1">
        <v>56</v>
      </c>
      <c r="C2280" s="1">
        <v>3057.19</v>
      </c>
      <c r="D2280" s="1">
        <v>4053.75</v>
      </c>
      <c r="E2280" s="1">
        <v>7110.94</v>
      </c>
    </row>
    <row r="2281" spans="1:5">
      <c r="A2281" s="1">
        <v>1942</v>
      </c>
      <c r="B2281" s="1">
        <v>57</v>
      </c>
      <c r="C2281" s="1">
        <v>3242.71</v>
      </c>
      <c r="D2281" s="1">
        <v>4430.46</v>
      </c>
      <c r="E2281" s="1">
        <v>7673.17</v>
      </c>
    </row>
    <row r="2282" spans="1:5">
      <c r="A2282" s="1">
        <v>1942</v>
      </c>
      <c r="B2282" s="1">
        <v>58</v>
      </c>
      <c r="C2282" s="1">
        <v>3538.94</v>
      </c>
      <c r="D2282" s="1">
        <v>4723.68</v>
      </c>
      <c r="E2282" s="1">
        <v>8262.6200000000008</v>
      </c>
    </row>
    <row r="2283" spans="1:5">
      <c r="A2283" s="1">
        <v>1942</v>
      </c>
      <c r="B2283" s="1">
        <v>59</v>
      </c>
      <c r="C2283" s="1">
        <v>3820.87</v>
      </c>
      <c r="D2283" s="1">
        <v>5053.3900000000003</v>
      </c>
      <c r="E2283" s="1">
        <v>8874.26</v>
      </c>
    </row>
    <row r="2284" spans="1:5">
      <c r="A2284" s="1">
        <v>1942</v>
      </c>
      <c r="B2284" s="1">
        <v>60</v>
      </c>
      <c r="C2284" s="1">
        <v>3837.33</v>
      </c>
      <c r="D2284" s="1">
        <v>5182</v>
      </c>
      <c r="E2284" s="1">
        <v>9019.33</v>
      </c>
    </row>
    <row r="2285" spans="1:5">
      <c r="A2285" s="1">
        <v>1942</v>
      </c>
      <c r="B2285" s="1">
        <v>61</v>
      </c>
      <c r="C2285" s="1">
        <v>3983.63</v>
      </c>
      <c r="D2285" s="1">
        <v>5307.03</v>
      </c>
      <c r="E2285" s="1">
        <v>9290.66</v>
      </c>
    </row>
    <row r="2286" spans="1:5">
      <c r="A2286" s="1">
        <v>1942</v>
      </c>
      <c r="B2286" s="1">
        <v>62</v>
      </c>
      <c r="C2286" s="1">
        <v>4644.57</v>
      </c>
      <c r="D2286" s="1">
        <v>5826.86</v>
      </c>
      <c r="E2286" s="1">
        <v>10471.43</v>
      </c>
    </row>
    <row r="2287" spans="1:5">
      <c r="A2287" s="1">
        <v>1942</v>
      </c>
      <c r="B2287" s="1">
        <v>63</v>
      </c>
      <c r="C2287" s="1">
        <v>4649.16</v>
      </c>
      <c r="D2287" s="1">
        <v>6164.51</v>
      </c>
      <c r="E2287" s="1">
        <v>10813.67</v>
      </c>
    </row>
    <row r="2288" spans="1:5">
      <c r="A2288" s="1">
        <v>1942</v>
      </c>
      <c r="B2288" s="1">
        <v>64</v>
      </c>
      <c r="C2288" s="1">
        <v>5023.3999999999996</v>
      </c>
      <c r="D2288" s="1">
        <v>6542.94</v>
      </c>
      <c r="E2288" s="1">
        <v>11566.34</v>
      </c>
    </row>
    <row r="2289" spans="1:5">
      <c r="A2289" s="1">
        <v>1942</v>
      </c>
      <c r="B2289" s="1">
        <v>65</v>
      </c>
      <c r="C2289" s="1">
        <v>5384.66</v>
      </c>
      <c r="D2289" s="1">
        <v>6892.91</v>
      </c>
      <c r="E2289" s="1">
        <v>12277.57</v>
      </c>
    </row>
    <row r="2290" spans="1:5">
      <c r="A2290" s="1">
        <v>1942</v>
      </c>
      <c r="B2290" s="1">
        <v>66</v>
      </c>
      <c r="C2290" s="1">
        <v>5502.45</v>
      </c>
      <c r="D2290" s="1">
        <v>6882.22</v>
      </c>
      <c r="E2290" s="1">
        <v>12384.67</v>
      </c>
    </row>
    <row r="2291" spans="1:5">
      <c r="A2291" s="1">
        <v>1942</v>
      </c>
      <c r="B2291" s="1">
        <v>67</v>
      </c>
      <c r="C2291" s="1">
        <v>5877.12</v>
      </c>
      <c r="D2291" s="1">
        <v>7282.58</v>
      </c>
      <c r="E2291" s="1">
        <v>13159.7</v>
      </c>
    </row>
    <row r="2292" spans="1:5">
      <c r="A2292" s="1">
        <v>1942</v>
      </c>
      <c r="B2292" s="1">
        <v>68</v>
      </c>
      <c r="C2292" s="1">
        <v>6126.7</v>
      </c>
      <c r="D2292" s="1">
        <v>7597.99</v>
      </c>
      <c r="E2292" s="1">
        <v>13724.69</v>
      </c>
    </row>
    <row r="2293" spans="1:5">
      <c r="A2293" s="1">
        <v>1942</v>
      </c>
      <c r="B2293" s="1">
        <v>69</v>
      </c>
      <c r="C2293" s="1">
        <v>6419.16</v>
      </c>
      <c r="D2293" s="1">
        <v>7813.45</v>
      </c>
      <c r="E2293" s="1">
        <v>14232.61</v>
      </c>
    </row>
    <row r="2294" spans="1:5">
      <c r="A2294" s="1">
        <v>1942</v>
      </c>
      <c r="B2294" s="1">
        <v>70</v>
      </c>
      <c r="C2294" s="1">
        <v>6554.17</v>
      </c>
      <c r="D2294" s="1">
        <v>7496.4</v>
      </c>
      <c r="E2294" s="1">
        <v>14050.57</v>
      </c>
    </row>
    <row r="2295" spans="1:5">
      <c r="A2295" s="1">
        <v>1942</v>
      </c>
      <c r="B2295" s="1">
        <v>71</v>
      </c>
      <c r="C2295" s="1">
        <v>6546.47</v>
      </c>
      <c r="D2295" s="1">
        <v>7253.58</v>
      </c>
      <c r="E2295" s="1">
        <v>13800.05</v>
      </c>
    </row>
    <row r="2296" spans="1:5">
      <c r="A2296" s="1">
        <v>1942</v>
      </c>
      <c r="B2296" s="1">
        <v>72</v>
      </c>
      <c r="C2296" s="1">
        <v>7256.69</v>
      </c>
      <c r="D2296" s="1">
        <v>7985.4</v>
      </c>
      <c r="E2296" s="1">
        <v>15242.09</v>
      </c>
    </row>
    <row r="2297" spans="1:5">
      <c r="A2297" s="1">
        <v>1942</v>
      </c>
      <c r="B2297" s="1">
        <v>73</v>
      </c>
      <c r="C2297" s="1">
        <v>7224.85</v>
      </c>
      <c r="D2297" s="1">
        <v>7733.89</v>
      </c>
      <c r="E2297" s="1">
        <v>14958.74</v>
      </c>
    </row>
    <row r="2298" spans="1:5">
      <c r="A2298" s="1">
        <v>1942</v>
      </c>
      <c r="B2298" s="1">
        <v>74</v>
      </c>
      <c r="C2298" s="1">
        <v>7499.95</v>
      </c>
      <c r="D2298" s="1">
        <v>7658.02</v>
      </c>
      <c r="E2298" s="1">
        <v>15157.97</v>
      </c>
    </row>
    <row r="2299" spans="1:5">
      <c r="A2299" s="1">
        <v>1942</v>
      </c>
      <c r="B2299" s="1">
        <v>75</v>
      </c>
      <c r="C2299" s="1">
        <v>7453.39</v>
      </c>
      <c r="D2299" s="1">
        <v>7183.68</v>
      </c>
      <c r="E2299" s="1">
        <v>14637.07</v>
      </c>
    </row>
    <row r="2300" spans="1:5">
      <c r="A2300" s="1">
        <v>1942</v>
      </c>
      <c r="B2300" s="1">
        <v>76</v>
      </c>
      <c r="C2300" s="1">
        <v>7598.76</v>
      </c>
      <c r="D2300" s="1">
        <v>7285.36</v>
      </c>
      <c r="E2300" s="1">
        <v>14884.12</v>
      </c>
    </row>
    <row r="2301" spans="1:5">
      <c r="A2301" s="1">
        <v>1942</v>
      </c>
      <c r="B2301" s="1">
        <v>77</v>
      </c>
      <c r="C2301" s="1">
        <v>7278.5</v>
      </c>
      <c r="D2301" s="1">
        <v>6685.9</v>
      </c>
      <c r="E2301" s="1">
        <v>13964.4</v>
      </c>
    </row>
    <row r="2302" spans="1:5">
      <c r="A2302" s="1">
        <v>1942</v>
      </c>
      <c r="B2302" s="1">
        <v>78</v>
      </c>
      <c r="C2302" s="1">
        <v>7339.54</v>
      </c>
      <c r="D2302" s="1">
        <v>6501.33</v>
      </c>
      <c r="E2302" s="1">
        <v>13840.87</v>
      </c>
    </row>
    <row r="2303" spans="1:5">
      <c r="A2303" s="1">
        <v>1942</v>
      </c>
      <c r="B2303" s="1">
        <v>79</v>
      </c>
      <c r="C2303" s="1">
        <v>7081.95</v>
      </c>
      <c r="D2303" s="1">
        <v>6114.65</v>
      </c>
      <c r="E2303" s="1">
        <v>13196.6</v>
      </c>
    </row>
    <row r="2304" spans="1:5">
      <c r="A2304" s="1">
        <v>1942</v>
      </c>
      <c r="B2304" s="1">
        <v>80</v>
      </c>
      <c r="C2304" s="1">
        <v>6570.27</v>
      </c>
      <c r="D2304" s="1">
        <v>5321.4</v>
      </c>
      <c r="E2304" s="1">
        <v>11891.67</v>
      </c>
    </row>
    <row r="2305" spans="1:5">
      <c r="A2305" s="1">
        <v>1942</v>
      </c>
      <c r="B2305" s="1">
        <v>81</v>
      </c>
      <c r="C2305" s="1">
        <v>6261.77</v>
      </c>
      <c r="D2305" s="1">
        <v>4785.8999999999996</v>
      </c>
      <c r="E2305" s="1">
        <v>11047.67</v>
      </c>
    </row>
    <row r="2306" spans="1:5">
      <c r="A2306" s="1">
        <v>1942</v>
      </c>
      <c r="B2306" s="1">
        <v>82</v>
      </c>
      <c r="C2306" s="1">
        <v>6033.05</v>
      </c>
      <c r="D2306" s="1">
        <v>4486.68</v>
      </c>
      <c r="E2306" s="1">
        <v>10519.73</v>
      </c>
    </row>
    <row r="2307" spans="1:5">
      <c r="A2307" s="1">
        <v>1942</v>
      </c>
      <c r="B2307" s="1">
        <v>83</v>
      </c>
      <c r="C2307" s="1">
        <v>5274.1</v>
      </c>
      <c r="D2307" s="1">
        <v>3912.77</v>
      </c>
      <c r="E2307" s="1">
        <v>9186.8700000000008</v>
      </c>
    </row>
    <row r="2308" spans="1:5">
      <c r="A2308" s="1">
        <v>1942</v>
      </c>
      <c r="B2308" s="1">
        <v>84</v>
      </c>
      <c r="C2308" s="1">
        <v>4829.93</v>
      </c>
      <c r="D2308" s="1">
        <v>3369.14</v>
      </c>
      <c r="E2308" s="1">
        <v>8199.07</v>
      </c>
    </row>
    <row r="2309" spans="1:5">
      <c r="A2309" s="1">
        <v>1942</v>
      </c>
      <c r="B2309" s="1">
        <v>85</v>
      </c>
      <c r="C2309" s="1">
        <v>4404.63</v>
      </c>
      <c r="D2309" s="1">
        <v>2775.73</v>
      </c>
      <c r="E2309" s="1">
        <v>7180.36</v>
      </c>
    </row>
    <row r="2310" spans="1:5">
      <c r="A2310" s="1">
        <v>1942</v>
      </c>
      <c r="B2310" s="1">
        <v>86</v>
      </c>
      <c r="C2310" s="1">
        <v>3846.62</v>
      </c>
      <c r="D2310" s="1">
        <v>2333.2399999999998</v>
      </c>
      <c r="E2310" s="1">
        <v>6179.86</v>
      </c>
    </row>
    <row r="2311" spans="1:5">
      <c r="A2311" s="1">
        <v>1942</v>
      </c>
      <c r="B2311" s="1">
        <v>87</v>
      </c>
      <c r="C2311" s="1">
        <v>3196.01</v>
      </c>
      <c r="D2311" s="1">
        <v>1841.54</v>
      </c>
      <c r="E2311" s="1">
        <v>5037.55</v>
      </c>
    </row>
    <row r="2312" spans="1:5">
      <c r="A2312" s="1">
        <v>1942</v>
      </c>
      <c r="B2312" s="1">
        <v>88</v>
      </c>
      <c r="C2312" s="1">
        <v>2613.79</v>
      </c>
      <c r="D2312" s="1">
        <v>1434.69</v>
      </c>
      <c r="E2312" s="1">
        <v>4048.48</v>
      </c>
    </row>
    <row r="2313" spans="1:5">
      <c r="A2313" s="1">
        <v>1942</v>
      </c>
      <c r="B2313" s="1">
        <v>89</v>
      </c>
      <c r="C2313" s="1">
        <v>2290.9899999999998</v>
      </c>
      <c r="D2313" s="1">
        <v>1123.6400000000001</v>
      </c>
      <c r="E2313" s="1">
        <v>3414.63</v>
      </c>
    </row>
    <row r="2314" spans="1:5">
      <c r="A2314" s="1">
        <v>1942</v>
      </c>
      <c r="B2314" s="1">
        <v>90</v>
      </c>
      <c r="C2314" s="1">
        <v>1739.88</v>
      </c>
      <c r="D2314" s="1">
        <v>801.72</v>
      </c>
      <c r="E2314" s="1">
        <v>2541.6</v>
      </c>
    </row>
    <row r="2315" spans="1:5">
      <c r="A2315" s="1">
        <v>1942</v>
      </c>
      <c r="B2315" s="1">
        <v>91</v>
      </c>
      <c r="C2315" s="1">
        <v>1335.7</v>
      </c>
      <c r="D2315" s="1">
        <v>600.1</v>
      </c>
      <c r="E2315" s="1">
        <v>1935.8</v>
      </c>
    </row>
    <row r="2316" spans="1:5">
      <c r="A2316" s="1">
        <v>1942</v>
      </c>
      <c r="B2316" s="1">
        <v>92</v>
      </c>
      <c r="C2316" s="1">
        <v>1004.77</v>
      </c>
      <c r="D2316" s="1">
        <v>443.05</v>
      </c>
      <c r="E2316" s="1">
        <v>1447.82</v>
      </c>
    </row>
    <row r="2317" spans="1:5">
      <c r="A2317" s="1">
        <v>1942</v>
      </c>
      <c r="B2317" s="1">
        <v>93</v>
      </c>
      <c r="C2317" s="1">
        <v>749.07</v>
      </c>
      <c r="D2317" s="1">
        <v>309.60000000000002</v>
      </c>
      <c r="E2317" s="1">
        <v>1058.67</v>
      </c>
    </row>
    <row r="2318" spans="1:5">
      <c r="A2318" s="1">
        <v>1942</v>
      </c>
      <c r="B2318" s="1">
        <v>94</v>
      </c>
      <c r="C2318" s="1">
        <v>511.59</v>
      </c>
      <c r="D2318" s="1">
        <v>184.73</v>
      </c>
      <c r="E2318" s="1">
        <v>696.32</v>
      </c>
    </row>
    <row r="2319" spans="1:5">
      <c r="A2319" s="1">
        <v>1942</v>
      </c>
      <c r="B2319" s="1">
        <v>95</v>
      </c>
      <c r="C2319" s="1">
        <v>381.35</v>
      </c>
      <c r="D2319" s="1">
        <v>124.59</v>
      </c>
      <c r="E2319" s="1">
        <v>505.94</v>
      </c>
    </row>
    <row r="2320" spans="1:5">
      <c r="A2320" s="1">
        <v>1942</v>
      </c>
      <c r="B2320" s="1">
        <v>96</v>
      </c>
      <c r="C2320" s="1">
        <v>243.26</v>
      </c>
      <c r="D2320" s="1">
        <v>82.49</v>
      </c>
      <c r="E2320" s="1">
        <v>325.75</v>
      </c>
    </row>
    <row r="2321" spans="1:5">
      <c r="A2321" s="1">
        <v>1942</v>
      </c>
      <c r="B2321" s="1">
        <v>97</v>
      </c>
      <c r="C2321" s="1">
        <v>173.76</v>
      </c>
      <c r="D2321" s="1">
        <v>59.57</v>
      </c>
      <c r="E2321" s="1">
        <v>233.33</v>
      </c>
    </row>
    <row r="2322" spans="1:5">
      <c r="A2322" s="1">
        <v>1942</v>
      </c>
      <c r="B2322" s="1">
        <v>98</v>
      </c>
      <c r="C2322" s="1">
        <v>106.86</v>
      </c>
      <c r="D2322" s="1">
        <v>32.39</v>
      </c>
      <c r="E2322" s="1">
        <v>139.25</v>
      </c>
    </row>
    <row r="2323" spans="1:5">
      <c r="A2323" s="1">
        <v>1942</v>
      </c>
      <c r="B2323" s="1">
        <v>99</v>
      </c>
      <c r="C2323" s="1">
        <v>68.459999999999994</v>
      </c>
      <c r="D2323" s="1">
        <v>21.84</v>
      </c>
      <c r="E2323" s="1">
        <v>90.3</v>
      </c>
    </row>
    <row r="2324" spans="1:5">
      <c r="A2324" s="1">
        <v>1942</v>
      </c>
      <c r="B2324" s="1">
        <v>100</v>
      </c>
      <c r="C2324" s="1">
        <v>42.62</v>
      </c>
      <c r="D2324" s="1">
        <v>5.85</v>
      </c>
      <c r="E2324" s="1">
        <v>48.47</v>
      </c>
    </row>
    <row r="2325" spans="1:5">
      <c r="A2325" s="1">
        <v>1942</v>
      </c>
      <c r="B2325" s="1">
        <v>101</v>
      </c>
      <c r="C2325" s="1">
        <v>28.58</v>
      </c>
      <c r="D2325" s="1">
        <v>4.29</v>
      </c>
      <c r="E2325" s="1">
        <v>32.869999999999997</v>
      </c>
    </row>
    <row r="2326" spans="1:5">
      <c r="A2326" s="1">
        <v>1942</v>
      </c>
      <c r="B2326" s="1">
        <v>102</v>
      </c>
      <c r="C2326" s="1">
        <v>14.88</v>
      </c>
      <c r="D2326" s="1">
        <v>1</v>
      </c>
      <c r="E2326" s="1">
        <v>15.88</v>
      </c>
    </row>
    <row r="2327" spans="1:5">
      <c r="A2327" s="1">
        <v>1942</v>
      </c>
      <c r="B2327" s="1">
        <v>103</v>
      </c>
      <c r="C2327" s="1">
        <v>3.93</v>
      </c>
      <c r="D2327" s="1">
        <v>1</v>
      </c>
      <c r="E2327" s="1">
        <v>4.93</v>
      </c>
    </row>
    <row r="2328" spans="1:5">
      <c r="A2328" s="1">
        <v>1942</v>
      </c>
      <c r="B2328" s="1">
        <v>104</v>
      </c>
      <c r="C2328" s="1">
        <v>0.3</v>
      </c>
      <c r="D2328" s="1">
        <v>0</v>
      </c>
      <c r="E2328" s="1">
        <v>0.3</v>
      </c>
    </row>
    <row r="2329" spans="1:5">
      <c r="A2329" s="1">
        <v>1942</v>
      </c>
      <c r="B2329" s="1">
        <v>105</v>
      </c>
      <c r="C2329" s="1">
        <v>0</v>
      </c>
      <c r="D2329" s="1">
        <v>0</v>
      </c>
      <c r="E2329" s="1">
        <v>0</v>
      </c>
    </row>
    <row r="2330" spans="1:5">
      <c r="A2330" s="1">
        <v>1942</v>
      </c>
      <c r="B2330" s="1">
        <v>106</v>
      </c>
      <c r="C2330" s="1">
        <v>0</v>
      </c>
      <c r="D2330" s="1">
        <v>1</v>
      </c>
      <c r="E2330" s="1">
        <v>1</v>
      </c>
    </row>
    <row r="2331" spans="1:5">
      <c r="A2331" s="1">
        <v>1942</v>
      </c>
      <c r="B2331" s="1">
        <v>107</v>
      </c>
      <c r="C2331" s="1">
        <v>0</v>
      </c>
      <c r="D2331" s="1">
        <v>1</v>
      </c>
      <c r="E2331" s="1">
        <v>1</v>
      </c>
    </row>
    <row r="2332" spans="1:5">
      <c r="A2332" s="1">
        <v>1942</v>
      </c>
      <c r="B2332" s="1">
        <v>108</v>
      </c>
      <c r="C2332" s="1">
        <v>1</v>
      </c>
      <c r="D2332" s="1">
        <v>0</v>
      </c>
      <c r="E2332" s="1">
        <v>1</v>
      </c>
    </row>
    <row r="2333" spans="1:5">
      <c r="A2333" s="1">
        <v>1942</v>
      </c>
      <c r="B2333" s="1">
        <v>109</v>
      </c>
      <c r="C2333" s="1">
        <v>0</v>
      </c>
      <c r="D2333" s="1">
        <v>0</v>
      </c>
      <c r="E2333" s="1">
        <v>0</v>
      </c>
    </row>
    <row r="2334" spans="1:5">
      <c r="A2334" s="1">
        <v>1942</v>
      </c>
      <c r="B2334" s="1" t="s">
        <v>121</v>
      </c>
      <c r="C2334" s="1">
        <v>0</v>
      </c>
      <c r="D2334" s="1">
        <v>0</v>
      </c>
      <c r="E2334" s="1">
        <v>0</v>
      </c>
    </row>
    <row r="2335" spans="1:5">
      <c r="A2335" s="1">
        <v>1943</v>
      </c>
      <c r="B2335" s="1">
        <v>0</v>
      </c>
      <c r="C2335" s="1">
        <v>17915</v>
      </c>
      <c r="D2335" s="1">
        <v>24156.06</v>
      </c>
      <c r="E2335" s="1">
        <v>42071.06</v>
      </c>
    </row>
    <row r="2336" spans="1:5">
      <c r="A2336" s="1">
        <v>1943</v>
      </c>
      <c r="B2336" s="1">
        <v>1</v>
      </c>
      <c r="C2336" s="1">
        <v>1993</v>
      </c>
      <c r="D2336" s="1">
        <v>2262.1999999999998</v>
      </c>
      <c r="E2336" s="1">
        <v>4255.2</v>
      </c>
    </row>
    <row r="2337" spans="1:5">
      <c r="A2337" s="1">
        <v>1943</v>
      </c>
      <c r="B2337" s="1">
        <v>2</v>
      </c>
      <c r="C2337" s="1">
        <v>965</v>
      </c>
      <c r="D2337" s="1">
        <v>1082.07</v>
      </c>
      <c r="E2337" s="1">
        <v>2047.07</v>
      </c>
    </row>
    <row r="2338" spans="1:5">
      <c r="A2338" s="1">
        <v>1943</v>
      </c>
      <c r="B2338" s="1">
        <v>3</v>
      </c>
      <c r="C2338" s="1">
        <v>757</v>
      </c>
      <c r="D2338" s="1">
        <v>928.08</v>
      </c>
      <c r="E2338" s="1">
        <v>1685.08</v>
      </c>
    </row>
    <row r="2339" spans="1:5">
      <c r="A2339" s="1">
        <v>1943</v>
      </c>
      <c r="B2339" s="1">
        <v>4</v>
      </c>
      <c r="C2339" s="1">
        <v>680</v>
      </c>
      <c r="D2339" s="1">
        <v>750.07</v>
      </c>
      <c r="E2339" s="1">
        <v>1430.07</v>
      </c>
    </row>
    <row r="2340" spans="1:5">
      <c r="A2340" s="1">
        <v>1943</v>
      </c>
      <c r="B2340" s="1">
        <v>5</v>
      </c>
      <c r="C2340" s="1">
        <v>570.35</v>
      </c>
      <c r="D2340" s="1">
        <v>741.21</v>
      </c>
      <c r="E2340" s="1">
        <v>1311.56</v>
      </c>
    </row>
    <row r="2341" spans="1:5">
      <c r="A2341" s="1">
        <v>1943</v>
      </c>
      <c r="B2341" s="1">
        <v>6</v>
      </c>
      <c r="C2341" s="1">
        <v>455.92</v>
      </c>
      <c r="D2341" s="1">
        <v>626.30999999999995</v>
      </c>
      <c r="E2341" s="1">
        <v>1082.23</v>
      </c>
    </row>
    <row r="2342" spans="1:5">
      <c r="A2342" s="1">
        <v>1943</v>
      </c>
      <c r="B2342" s="1">
        <v>7</v>
      </c>
      <c r="C2342" s="1">
        <v>381.25</v>
      </c>
      <c r="D2342" s="1">
        <v>517.63</v>
      </c>
      <c r="E2342" s="1">
        <v>898.88</v>
      </c>
    </row>
    <row r="2343" spans="1:5">
      <c r="A2343" s="1">
        <v>1943</v>
      </c>
      <c r="B2343" s="1">
        <v>8</v>
      </c>
      <c r="C2343" s="1">
        <v>342.33</v>
      </c>
      <c r="D2343" s="1">
        <v>465.16</v>
      </c>
      <c r="E2343" s="1">
        <v>807.49</v>
      </c>
    </row>
    <row r="2344" spans="1:5">
      <c r="A2344" s="1">
        <v>1943</v>
      </c>
      <c r="B2344" s="1">
        <v>9</v>
      </c>
      <c r="C2344" s="1">
        <v>287.14999999999998</v>
      </c>
      <c r="D2344" s="1">
        <v>420.91</v>
      </c>
      <c r="E2344" s="1">
        <v>708.06</v>
      </c>
    </row>
    <row r="2345" spans="1:5">
      <c r="A2345" s="1">
        <v>1943</v>
      </c>
      <c r="B2345" s="1">
        <v>10</v>
      </c>
      <c r="C2345" s="1">
        <v>277.38</v>
      </c>
      <c r="D2345" s="1">
        <v>359.35</v>
      </c>
      <c r="E2345" s="1">
        <v>636.73</v>
      </c>
    </row>
    <row r="2346" spans="1:5">
      <c r="A2346" s="1">
        <v>1943</v>
      </c>
      <c r="B2346" s="1">
        <v>11</v>
      </c>
      <c r="C2346" s="1">
        <v>315.42</v>
      </c>
      <c r="D2346" s="1">
        <v>361.3</v>
      </c>
      <c r="E2346" s="1">
        <v>676.72</v>
      </c>
    </row>
    <row r="2347" spans="1:5">
      <c r="A2347" s="1">
        <v>1943</v>
      </c>
      <c r="B2347" s="1">
        <v>12</v>
      </c>
      <c r="C2347" s="1">
        <v>326.95</v>
      </c>
      <c r="D2347" s="1">
        <v>369.25</v>
      </c>
      <c r="E2347" s="1">
        <v>696.2</v>
      </c>
    </row>
    <row r="2348" spans="1:5">
      <c r="A2348" s="1">
        <v>1943</v>
      </c>
      <c r="B2348" s="1">
        <v>13</v>
      </c>
      <c r="C2348" s="1">
        <v>356.91</v>
      </c>
      <c r="D2348" s="1">
        <v>402.18</v>
      </c>
      <c r="E2348" s="1">
        <v>759.09</v>
      </c>
    </row>
    <row r="2349" spans="1:5">
      <c r="A2349" s="1">
        <v>1943</v>
      </c>
      <c r="B2349" s="1">
        <v>14</v>
      </c>
      <c r="C2349" s="1">
        <v>420.35</v>
      </c>
      <c r="D2349" s="1">
        <v>467.09</v>
      </c>
      <c r="E2349" s="1">
        <v>887.44</v>
      </c>
    </row>
    <row r="2350" spans="1:5">
      <c r="A2350" s="1">
        <v>1943</v>
      </c>
      <c r="B2350" s="1">
        <v>15</v>
      </c>
      <c r="C2350" s="1">
        <v>516.29</v>
      </c>
      <c r="D2350" s="1">
        <v>550.39</v>
      </c>
      <c r="E2350" s="1">
        <v>1066.68</v>
      </c>
    </row>
    <row r="2351" spans="1:5">
      <c r="A2351" s="1">
        <v>1943</v>
      </c>
      <c r="B2351" s="1">
        <v>16</v>
      </c>
      <c r="C2351" s="1">
        <v>571.79999999999995</v>
      </c>
      <c r="D2351" s="1">
        <v>617.65</v>
      </c>
      <c r="E2351" s="1">
        <v>1189.45</v>
      </c>
    </row>
    <row r="2352" spans="1:5">
      <c r="A2352" s="1">
        <v>1943</v>
      </c>
      <c r="B2352" s="1">
        <v>17</v>
      </c>
      <c r="C2352" s="1">
        <v>611.97</v>
      </c>
      <c r="D2352" s="1">
        <v>730.3</v>
      </c>
      <c r="E2352" s="1">
        <v>1342.27</v>
      </c>
    </row>
    <row r="2353" spans="1:5">
      <c r="A2353" s="1">
        <v>1943</v>
      </c>
      <c r="B2353" s="1">
        <v>18</v>
      </c>
      <c r="C2353" s="1">
        <v>693.77</v>
      </c>
      <c r="D2353" s="1">
        <v>675.31</v>
      </c>
      <c r="E2353" s="1">
        <v>1369.08</v>
      </c>
    </row>
    <row r="2354" spans="1:5">
      <c r="A2354" s="1">
        <v>1943</v>
      </c>
      <c r="B2354" s="1">
        <v>19</v>
      </c>
      <c r="C2354" s="1">
        <v>772.2</v>
      </c>
      <c r="D2354" s="1">
        <v>697.71</v>
      </c>
      <c r="E2354" s="1">
        <v>1469.91</v>
      </c>
    </row>
    <row r="2355" spans="1:5">
      <c r="A2355" s="1">
        <v>1943</v>
      </c>
      <c r="B2355" s="1">
        <v>20</v>
      </c>
      <c r="C2355" s="1">
        <v>807.72</v>
      </c>
      <c r="D2355" s="1">
        <v>716.59</v>
      </c>
      <c r="E2355" s="1">
        <v>1524.31</v>
      </c>
    </row>
    <row r="2356" spans="1:5">
      <c r="A2356" s="1">
        <v>1943</v>
      </c>
      <c r="B2356" s="1">
        <v>21</v>
      </c>
      <c r="C2356" s="1">
        <v>880.21</v>
      </c>
      <c r="D2356" s="1">
        <v>771.46</v>
      </c>
      <c r="E2356" s="1">
        <v>1651.67</v>
      </c>
    </row>
    <row r="2357" spans="1:5">
      <c r="A2357" s="1">
        <v>1943</v>
      </c>
      <c r="B2357" s="1">
        <v>22</v>
      </c>
      <c r="C2357" s="1">
        <v>928.17</v>
      </c>
      <c r="D2357" s="1">
        <v>751.42</v>
      </c>
      <c r="E2357" s="1">
        <v>1679.59</v>
      </c>
    </row>
    <row r="2358" spans="1:5">
      <c r="A2358" s="1">
        <v>1943</v>
      </c>
      <c r="B2358" s="1">
        <v>23</v>
      </c>
      <c r="C2358" s="1">
        <v>1002.54</v>
      </c>
      <c r="D2358" s="1">
        <v>756.47</v>
      </c>
      <c r="E2358" s="1">
        <v>1759.01</v>
      </c>
    </row>
    <row r="2359" spans="1:5">
      <c r="A2359" s="1">
        <v>1943</v>
      </c>
      <c r="B2359" s="1">
        <v>24</v>
      </c>
      <c r="C2359" s="1">
        <v>775.36</v>
      </c>
      <c r="D2359" s="1">
        <v>608.63</v>
      </c>
      <c r="E2359" s="1">
        <v>1383.99</v>
      </c>
    </row>
    <row r="2360" spans="1:5">
      <c r="A2360" s="1">
        <v>1943</v>
      </c>
      <c r="B2360" s="1">
        <v>25</v>
      </c>
      <c r="C2360" s="1">
        <v>763.19</v>
      </c>
      <c r="D2360" s="1">
        <v>622.67999999999995</v>
      </c>
      <c r="E2360" s="1">
        <v>1385.87</v>
      </c>
    </row>
    <row r="2361" spans="1:5">
      <c r="A2361" s="1">
        <v>1943</v>
      </c>
      <c r="B2361" s="1">
        <v>26</v>
      </c>
      <c r="C2361" s="1">
        <v>819.31</v>
      </c>
      <c r="D2361" s="1">
        <v>672.71</v>
      </c>
      <c r="E2361" s="1">
        <v>1492.02</v>
      </c>
    </row>
    <row r="2362" spans="1:5">
      <c r="A2362" s="1">
        <v>1943</v>
      </c>
      <c r="B2362" s="1">
        <v>27</v>
      </c>
      <c r="C2362" s="1">
        <v>869.33</v>
      </c>
      <c r="D2362" s="1">
        <v>702.51</v>
      </c>
      <c r="E2362" s="1">
        <v>1571.84</v>
      </c>
    </row>
    <row r="2363" spans="1:5">
      <c r="A2363" s="1">
        <v>1943</v>
      </c>
      <c r="B2363" s="1">
        <v>28</v>
      </c>
      <c r="C2363" s="1">
        <v>1013.21</v>
      </c>
      <c r="D2363" s="1">
        <v>759.09</v>
      </c>
      <c r="E2363" s="1">
        <v>1772.3</v>
      </c>
    </row>
    <row r="2364" spans="1:5">
      <c r="A2364" s="1">
        <v>1943</v>
      </c>
      <c r="B2364" s="1">
        <v>29</v>
      </c>
      <c r="C2364" s="1">
        <v>947.96</v>
      </c>
      <c r="D2364" s="1">
        <v>859.44</v>
      </c>
      <c r="E2364" s="1">
        <v>1807.4</v>
      </c>
    </row>
    <row r="2365" spans="1:5">
      <c r="A2365" s="1">
        <v>1943</v>
      </c>
      <c r="B2365" s="1">
        <v>30</v>
      </c>
      <c r="C2365" s="1">
        <v>994.27</v>
      </c>
      <c r="D2365" s="1">
        <v>870.08</v>
      </c>
      <c r="E2365" s="1">
        <v>1864.35</v>
      </c>
    </row>
    <row r="2366" spans="1:5">
      <c r="A2366" s="1">
        <v>1943</v>
      </c>
      <c r="B2366" s="1">
        <v>31</v>
      </c>
      <c r="C2366" s="1">
        <v>996.76</v>
      </c>
      <c r="D2366" s="1">
        <v>844.1</v>
      </c>
      <c r="E2366" s="1">
        <v>1840.86</v>
      </c>
    </row>
    <row r="2367" spans="1:5">
      <c r="A2367" s="1">
        <v>1943</v>
      </c>
      <c r="B2367" s="1">
        <v>32</v>
      </c>
      <c r="C2367" s="1">
        <v>1063.1300000000001</v>
      </c>
      <c r="D2367" s="1">
        <v>937.01</v>
      </c>
      <c r="E2367" s="1">
        <v>2000.14</v>
      </c>
    </row>
    <row r="2368" spans="1:5">
      <c r="A2368" s="1">
        <v>1943</v>
      </c>
      <c r="B2368" s="1">
        <v>33</v>
      </c>
      <c r="C2368" s="1">
        <v>1056.3800000000001</v>
      </c>
      <c r="D2368" s="1">
        <v>964.8</v>
      </c>
      <c r="E2368" s="1">
        <v>2021.18</v>
      </c>
    </row>
    <row r="2369" spans="1:5">
      <c r="A2369" s="1">
        <v>1943</v>
      </c>
      <c r="B2369" s="1">
        <v>34</v>
      </c>
      <c r="C2369" s="1">
        <v>1108.47</v>
      </c>
      <c r="D2369" s="1">
        <v>1029.48</v>
      </c>
      <c r="E2369" s="1">
        <v>2137.9499999999998</v>
      </c>
    </row>
    <row r="2370" spans="1:5">
      <c r="A2370" s="1">
        <v>1943</v>
      </c>
      <c r="B2370" s="1">
        <v>35</v>
      </c>
      <c r="C2370" s="1">
        <v>1138.46</v>
      </c>
      <c r="D2370" s="1">
        <v>1103.1300000000001</v>
      </c>
      <c r="E2370" s="1">
        <v>2241.59</v>
      </c>
    </row>
    <row r="2371" spans="1:5">
      <c r="A2371" s="1">
        <v>1943</v>
      </c>
      <c r="B2371" s="1">
        <v>36</v>
      </c>
      <c r="C2371" s="1">
        <v>1118.47</v>
      </c>
      <c r="D2371" s="1">
        <v>1068.01</v>
      </c>
      <c r="E2371" s="1">
        <v>2186.48</v>
      </c>
    </row>
    <row r="2372" spans="1:5">
      <c r="A2372" s="1">
        <v>1943</v>
      </c>
      <c r="B2372" s="1">
        <v>37</v>
      </c>
      <c r="C2372" s="1">
        <v>1181.55</v>
      </c>
      <c r="D2372" s="1">
        <v>1164.19</v>
      </c>
      <c r="E2372" s="1">
        <v>2345.7399999999998</v>
      </c>
    </row>
    <row r="2373" spans="1:5">
      <c r="A2373" s="1">
        <v>1943</v>
      </c>
      <c r="B2373" s="1">
        <v>38</v>
      </c>
      <c r="C2373" s="1">
        <v>1279.6600000000001</v>
      </c>
      <c r="D2373" s="1">
        <v>1310.68</v>
      </c>
      <c r="E2373" s="1">
        <v>2590.34</v>
      </c>
    </row>
    <row r="2374" spans="1:5">
      <c r="A2374" s="1">
        <v>1943</v>
      </c>
      <c r="B2374" s="1">
        <v>39</v>
      </c>
      <c r="C2374" s="1">
        <v>1226.8399999999999</v>
      </c>
      <c r="D2374" s="1">
        <v>1402.47</v>
      </c>
      <c r="E2374" s="1">
        <v>2629.31</v>
      </c>
    </row>
    <row r="2375" spans="1:5">
      <c r="A2375" s="1">
        <v>1943</v>
      </c>
      <c r="B2375" s="1">
        <v>40</v>
      </c>
      <c r="C2375" s="1">
        <v>1281.22</v>
      </c>
      <c r="D2375" s="1">
        <v>1481.39</v>
      </c>
      <c r="E2375" s="1">
        <v>2762.61</v>
      </c>
    </row>
    <row r="2376" spans="1:5">
      <c r="A2376" s="1">
        <v>1943</v>
      </c>
      <c r="B2376" s="1">
        <v>41</v>
      </c>
      <c r="C2376" s="1">
        <v>1304.44</v>
      </c>
      <c r="D2376" s="1">
        <v>1528.79</v>
      </c>
      <c r="E2376" s="1">
        <v>2833.23</v>
      </c>
    </row>
    <row r="2377" spans="1:5">
      <c r="A2377" s="1">
        <v>1943</v>
      </c>
      <c r="B2377" s="1">
        <v>42</v>
      </c>
      <c r="C2377" s="1">
        <v>1488.62</v>
      </c>
      <c r="D2377" s="1">
        <v>1916.45</v>
      </c>
      <c r="E2377" s="1">
        <v>3405.07</v>
      </c>
    </row>
    <row r="2378" spans="1:5">
      <c r="A2378" s="1">
        <v>1943</v>
      </c>
      <c r="B2378" s="1">
        <v>43</v>
      </c>
      <c r="C2378" s="1">
        <v>1582.79</v>
      </c>
      <c r="D2378" s="1">
        <v>1867.39</v>
      </c>
      <c r="E2378" s="1">
        <v>3450.18</v>
      </c>
    </row>
    <row r="2379" spans="1:5">
      <c r="A2379" s="1">
        <v>1943</v>
      </c>
      <c r="B2379" s="1">
        <v>44</v>
      </c>
      <c r="C2379" s="1">
        <v>1480.93</v>
      </c>
      <c r="D2379" s="1">
        <v>1746.61</v>
      </c>
      <c r="E2379" s="1">
        <v>3227.54</v>
      </c>
    </row>
    <row r="2380" spans="1:5">
      <c r="A2380" s="1">
        <v>1943</v>
      </c>
      <c r="B2380" s="1">
        <v>45</v>
      </c>
      <c r="C2380" s="1">
        <v>1637.22</v>
      </c>
      <c r="D2380" s="1">
        <v>1881.11</v>
      </c>
      <c r="E2380" s="1">
        <v>3518.33</v>
      </c>
    </row>
    <row r="2381" spans="1:5">
      <c r="A2381" s="1">
        <v>1943</v>
      </c>
      <c r="B2381" s="1">
        <v>46</v>
      </c>
      <c r="C2381" s="1">
        <v>1676.28</v>
      </c>
      <c r="D2381" s="1">
        <v>2020.83</v>
      </c>
      <c r="E2381" s="1">
        <v>3697.11</v>
      </c>
    </row>
    <row r="2382" spans="1:5">
      <c r="A2382" s="1">
        <v>1943</v>
      </c>
      <c r="B2382" s="1">
        <v>47</v>
      </c>
      <c r="C2382" s="1">
        <v>1816.26</v>
      </c>
      <c r="D2382" s="1">
        <v>2245.75</v>
      </c>
      <c r="E2382" s="1">
        <v>4062.01</v>
      </c>
    </row>
    <row r="2383" spans="1:5">
      <c r="A2383" s="1">
        <v>1943</v>
      </c>
      <c r="B2383" s="1">
        <v>48</v>
      </c>
      <c r="C2383" s="1">
        <v>1984.19</v>
      </c>
      <c r="D2383" s="1">
        <v>2317.88</v>
      </c>
      <c r="E2383" s="1">
        <v>4302.07</v>
      </c>
    </row>
    <row r="2384" spans="1:5">
      <c r="A2384" s="1">
        <v>1943</v>
      </c>
      <c r="B2384" s="1">
        <v>49</v>
      </c>
      <c r="C2384" s="1">
        <v>2150.0500000000002</v>
      </c>
      <c r="D2384" s="1">
        <v>2552.1999999999998</v>
      </c>
      <c r="E2384" s="1">
        <v>4702.25</v>
      </c>
    </row>
    <row r="2385" spans="1:5">
      <c r="A2385" s="1">
        <v>1943</v>
      </c>
      <c r="B2385" s="1">
        <v>50</v>
      </c>
      <c r="C2385" s="1">
        <v>2220.66</v>
      </c>
      <c r="D2385" s="1">
        <v>2788.25</v>
      </c>
      <c r="E2385" s="1">
        <v>5008.91</v>
      </c>
    </row>
    <row r="2386" spans="1:5">
      <c r="A2386" s="1">
        <v>1943</v>
      </c>
      <c r="B2386" s="1">
        <v>51</v>
      </c>
      <c r="C2386" s="1">
        <v>2189.3000000000002</v>
      </c>
      <c r="D2386" s="1">
        <v>2820.06</v>
      </c>
      <c r="E2386" s="1">
        <v>5009.3599999999997</v>
      </c>
    </row>
    <row r="2387" spans="1:5">
      <c r="A2387" s="1">
        <v>1943</v>
      </c>
      <c r="B2387" s="1">
        <v>52</v>
      </c>
      <c r="C2387" s="1">
        <v>2502.7600000000002</v>
      </c>
      <c r="D2387" s="1">
        <v>3289.14</v>
      </c>
      <c r="E2387" s="1">
        <v>5791.9</v>
      </c>
    </row>
    <row r="2388" spans="1:5">
      <c r="A2388" s="1">
        <v>1943</v>
      </c>
      <c r="B2388" s="1">
        <v>53</v>
      </c>
      <c r="C2388" s="1">
        <v>2649.07</v>
      </c>
      <c r="D2388" s="1">
        <v>3639.48</v>
      </c>
      <c r="E2388" s="1">
        <v>6288.55</v>
      </c>
    </row>
    <row r="2389" spans="1:5">
      <c r="A2389" s="1">
        <v>1943</v>
      </c>
      <c r="B2389" s="1">
        <v>54</v>
      </c>
      <c r="C2389" s="1">
        <v>2769.2</v>
      </c>
      <c r="D2389" s="1">
        <v>3685.1</v>
      </c>
      <c r="E2389" s="1">
        <v>6454.3</v>
      </c>
    </row>
    <row r="2390" spans="1:5">
      <c r="A2390" s="1">
        <v>1943</v>
      </c>
      <c r="B2390" s="1">
        <v>55</v>
      </c>
      <c r="C2390" s="1">
        <v>2808.41</v>
      </c>
      <c r="D2390" s="1">
        <v>3726.13</v>
      </c>
      <c r="E2390" s="1">
        <v>6534.54</v>
      </c>
    </row>
    <row r="2391" spans="1:5">
      <c r="A2391" s="1">
        <v>1943</v>
      </c>
      <c r="B2391" s="1">
        <v>56</v>
      </c>
      <c r="C2391" s="1">
        <v>3024.59</v>
      </c>
      <c r="D2391" s="1">
        <v>4202.1099999999997</v>
      </c>
      <c r="E2391" s="1">
        <v>7226.7</v>
      </c>
    </row>
    <row r="2392" spans="1:5">
      <c r="A2392" s="1">
        <v>1943</v>
      </c>
      <c r="B2392" s="1">
        <v>57</v>
      </c>
      <c r="C2392" s="1">
        <v>3194.98</v>
      </c>
      <c r="D2392" s="1">
        <v>4501.17</v>
      </c>
      <c r="E2392" s="1">
        <v>7696.15</v>
      </c>
    </row>
    <row r="2393" spans="1:5">
      <c r="A2393" s="1">
        <v>1943</v>
      </c>
      <c r="B2393" s="1">
        <v>58</v>
      </c>
      <c r="C2393" s="1">
        <v>3594.61</v>
      </c>
      <c r="D2393" s="1">
        <v>4827.33</v>
      </c>
      <c r="E2393" s="1">
        <v>8421.94</v>
      </c>
    </row>
    <row r="2394" spans="1:5">
      <c r="A2394" s="1">
        <v>1943</v>
      </c>
      <c r="B2394" s="1">
        <v>59</v>
      </c>
      <c r="C2394" s="1">
        <v>3907.41</v>
      </c>
      <c r="D2394" s="1">
        <v>5170.59</v>
      </c>
      <c r="E2394" s="1">
        <v>9078</v>
      </c>
    </row>
    <row r="2395" spans="1:5">
      <c r="A2395" s="1">
        <v>1943</v>
      </c>
      <c r="B2395" s="1">
        <v>60</v>
      </c>
      <c r="C2395" s="1">
        <v>4018.19</v>
      </c>
      <c r="D2395" s="1">
        <v>5295.78</v>
      </c>
      <c r="E2395" s="1">
        <v>9313.9699999999993</v>
      </c>
    </row>
    <row r="2396" spans="1:5">
      <c r="A2396" s="1">
        <v>1943</v>
      </c>
      <c r="B2396" s="1">
        <v>61</v>
      </c>
      <c r="C2396" s="1">
        <v>4045.8</v>
      </c>
      <c r="D2396" s="1">
        <v>5317.33</v>
      </c>
      <c r="E2396" s="1">
        <v>9363.1299999999992</v>
      </c>
    </row>
    <row r="2397" spans="1:5">
      <c r="A2397" s="1">
        <v>1943</v>
      </c>
      <c r="B2397" s="1">
        <v>62</v>
      </c>
      <c r="C2397" s="1">
        <v>4667.01</v>
      </c>
      <c r="D2397" s="1">
        <v>5978.13</v>
      </c>
      <c r="E2397" s="1">
        <v>10645.14</v>
      </c>
    </row>
    <row r="2398" spans="1:5">
      <c r="A2398" s="1">
        <v>1943</v>
      </c>
      <c r="B2398" s="1">
        <v>63</v>
      </c>
      <c r="C2398" s="1">
        <v>4923.8100000000004</v>
      </c>
      <c r="D2398" s="1">
        <v>6291.12</v>
      </c>
      <c r="E2398" s="1">
        <v>11214.93</v>
      </c>
    </row>
    <row r="2399" spans="1:5">
      <c r="A2399" s="1">
        <v>1943</v>
      </c>
      <c r="B2399" s="1">
        <v>64</v>
      </c>
      <c r="C2399" s="1">
        <v>5053.2</v>
      </c>
      <c r="D2399" s="1">
        <v>6525.34</v>
      </c>
      <c r="E2399" s="1">
        <v>11578.54</v>
      </c>
    </row>
    <row r="2400" spans="1:5">
      <c r="A2400" s="1">
        <v>1943</v>
      </c>
      <c r="B2400" s="1">
        <v>65</v>
      </c>
      <c r="C2400" s="1">
        <v>5405.57</v>
      </c>
      <c r="D2400" s="1">
        <v>6809.77</v>
      </c>
      <c r="E2400" s="1">
        <v>12215.34</v>
      </c>
    </row>
    <row r="2401" spans="1:5">
      <c r="A2401" s="1">
        <v>1943</v>
      </c>
      <c r="B2401" s="1">
        <v>66</v>
      </c>
      <c r="C2401" s="1">
        <v>5577.47</v>
      </c>
      <c r="D2401" s="1">
        <v>6928.21</v>
      </c>
      <c r="E2401" s="1">
        <v>12505.68</v>
      </c>
    </row>
    <row r="2402" spans="1:5">
      <c r="A2402" s="1">
        <v>1943</v>
      </c>
      <c r="B2402" s="1">
        <v>67</v>
      </c>
      <c r="C2402" s="1">
        <v>6291.28</v>
      </c>
      <c r="D2402" s="1">
        <v>7446.66</v>
      </c>
      <c r="E2402" s="1">
        <v>13737.94</v>
      </c>
    </row>
    <row r="2403" spans="1:5">
      <c r="A2403" s="1">
        <v>1943</v>
      </c>
      <c r="B2403" s="1">
        <v>68</v>
      </c>
      <c r="C2403" s="1">
        <v>6518.01</v>
      </c>
      <c r="D2403" s="1">
        <v>7723.1</v>
      </c>
      <c r="E2403" s="1">
        <v>14241.11</v>
      </c>
    </row>
    <row r="2404" spans="1:5">
      <c r="A2404" s="1">
        <v>1943</v>
      </c>
      <c r="B2404" s="1">
        <v>69</v>
      </c>
      <c r="C2404" s="1">
        <v>6645.66</v>
      </c>
      <c r="D2404" s="1">
        <v>7968.55</v>
      </c>
      <c r="E2404" s="1">
        <v>14614.21</v>
      </c>
    </row>
    <row r="2405" spans="1:5">
      <c r="A2405" s="1">
        <v>1943</v>
      </c>
      <c r="B2405" s="1">
        <v>70</v>
      </c>
      <c r="C2405" s="1">
        <v>7139.14</v>
      </c>
      <c r="D2405" s="1">
        <v>7879.04</v>
      </c>
      <c r="E2405" s="1">
        <v>15018.18</v>
      </c>
    </row>
    <row r="2406" spans="1:5">
      <c r="A2406" s="1">
        <v>1943</v>
      </c>
      <c r="B2406" s="1">
        <v>71</v>
      </c>
      <c r="C2406" s="1">
        <v>6785.14</v>
      </c>
      <c r="D2406" s="1">
        <v>7560.72</v>
      </c>
      <c r="E2406" s="1">
        <v>14345.86</v>
      </c>
    </row>
    <row r="2407" spans="1:5">
      <c r="A2407" s="1">
        <v>1943</v>
      </c>
      <c r="B2407" s="1">
        <v>72</v>
      </c>
      <c r="C2407" s="1">
        <v>7669.56</v>
      </c>
      <c r="D2407" s="1">
        <v>8231.66</v>
      </c>
      <c r="E2407" s="1">
        <v>15901.22</v>
      </c>
    </row>
    <row r="2408" spans="1:5">
      <c r="A2408" s="1">
        <v>1943</v>
      </c>
      <c r="B2408" s="1">
        <v>73</v>
      </c>
      <c r="C2408" s="1">
        <v>8052.44</v>
      </c>
      <c r="D2408" s="1">
        <v>8121.83</v>
      </c>
      <c r="E2408" s="1">
        <v>16174.27</v>
      </c>
    </row>
    <row r="2409" spans="1:5">
      <c r="A2409" s="1">
        <v>1943</v>
      </c>
      <c r="B2409" s="1">
        <v>74</v>
      </c>
      <c r="C2409" s="1">
        <v>7998.72</v>
      </c>
      <c r="D2409" s="1">
        <v>7949.23</v>
      </c>
      <c r="E2409" s="1">
        <v>15947.95</v>
      </c>
    </row>
    <row r="2410" spans="1:5">
      <c r="A2410" s="1">
        <v>1943</v>
      </c>
      <c r="B2410" s="1">
        <v>75</v>
      </c>
      <c r="C2410" s="1">
        <v>8127.34</v>
      </c>
      <c r="D2410" s="1">
        <v>7892.39</v>
      </c>
      <c r="E2410" s="1">
        <v>16019.73</v>
      </c>
    </row>
    <row r="2411" spans="1:5">
      <c r="A2411" s="1">
        <v>1943</v>
      </c>
      <c r="B2411" s="1">
        <v>76</v>
      </c>
      <c r="C2411" s="1">
        <v>8164.91</v>
      </c>
      <c r="D2411" s="1">
        <v>7662.28</v>
      </c>
      <c r="E2411" s="1">
        <v>15827.19</v>
      </c>
    </row>
    <row r="2412" spans="1:5">
      <c r="A2412" s="1">
        <v>1943</v>
      </c>
      <c r="B2412" s="1">
        <v>77</v>
      </c>
      <c r="C2412" s="1">
        <v>7718.34</v>
      </c>
      <c r="D2412" s="1">
        <v>7241.4</v>
      </c>
      <c r="E2412" s="1">
        <v>14959.74</v>
      </c>
    </row>
    <row r="2413" spans="1:5">
      <c r="A2413" s="1">
        <v>1943</v>
      </c>
      <c r="B2413" s="1">
        <v>78</v>
      </c>
      <c r="C2413" s="1">
        <v>7855.63</v>
      </c>
      <c r="D2413" s="1">
        <v>6775.79</v>
      </c>
      <c r="E2413" s="1">
        <v>14631.42</v>
      </c>
    </row>
    <row r="2414" spans="1:5">
      <c r="A2414" s="1">
        <v>1943</v>
      </c>
      <c r="B2414" s="1">
        <v>79</v>
      </c>
      <c r="C2414" s="1">
        <v>7706.77</v>
      </c>
      <c r="D2414" s="1">
        <v>6419.43</v>
      </c>
      <c r="E2414" s="1">
        <v>14126.2</v>
      </c>
    </row>
    <row r="2415" spans="1:5">
      <c r="A2415" s="1">
        <v>1943</v>
      </c>
      <c r="B2415" s="1">
        <v>80</v>
      </c>
      <c r="C2415" s="1">
        <v>7392.25</v>
      </c>
      <c r="D2415" s="1">
        <v>5936.49</v>
      </c>
      <c r="E2415" s="1">
        <v>13328.74</v>
      </c>
    </row>
    <row r="2416" spans="1:5">
      <c r="A2416" s="1">
        <v>1943</v>
      </c>
      <c r="B2416" s="1">
        <v>81</v>
      </c>
      <c r="C2416" s="1">
        <v>6633.13</v>
      </c>
      <c r="D2416" s="1">
        <v>4985.79</v>
      </c>
      <c r="E2416" s="1">
        <v>11618.92</v>
      </c>
    </row>
    <row r="2417" spans="1:5">
      <c r="A2417" s="1">
        <v>1943</v>
      </c>
      <c r="B2417" s="1">
        <v>82</v>
      </c>
      <c r="C2417" s="1">
        <v>6642.91</v>
      </c>
      <c r="D2417" s="1">
        <v>4770.49</v>
      </c>
      <c r="E2417" s="1">
        <v>11413.4</v>
      </c>
    </row>
    <row r="2418" spans="1:5">
      <c r="A2418" s="1">
        <v>1943</v>
      </c>
      <c r="B2418" s="1">
        <v>83</v>
      </c>
      <c r="C2418" s="1">
        <v>6280.57</v>
      </c>
      <c r="D2418" s="1">
        <v>4373.6000000000004</v>
      </c>
      <c r="E2418" s="1">
        <v>10654.17</v>
      </c>
    </row>
    <row r="2419" spans="1:5">
      <c r="A2419" s="1">
        <v>1943</v>
      </c>
      <c r="B2419" s="1">
        <v>84</v>
      </c>
      <c r="C2419" s="1">
        <v>5562.13</v>
      </c>
      <c r="D2419" s="1">
        <v>3598.12</v>
      </c>
      <c r="E2419" s="1">
        <v>9160.25</v>
      </c>
    </row>
    <row r="2420" spans="1:5">
      <c r="A2420" s="1">
        <v>1943</v>
      </c>
      <c r="B2420" s="1">
        <v>85</v>
      </c>
      <c r="C2420" s="1">
        <v>4877.22</v>
      </c>
      <c r="D2420" s="1">
        <v>3083.7</v>
      </c>
      <c r="E2420" s="1">
        <v>7960.92</v>
      </c>
    </row>
    <row r="2421" spans="1:5">
      <c r="A2421" s="1">
        <v>1943</v>
      </c>
      <c r="B2421" s="1">
        <v>86</v>
      </c>
      <c r="C2421" s="1">
        <v>4324.38</v>
      </c>
      <c r="D2421" s="1">
        <v>2681.92</v>
      </c>
      <c r="E2421" s="1">
        <v>7006.3</v>
      </c>
    </row>
    <row r="2422" spans="1:5">
      <c r="A2422" s="1">
        <v>1943</v>
      </c>
      <c r="B2422" s="1">
        <v>87</v>
      </c>
      <c r="C2422" s="1">
        <v>3693.28</v>
      </c>
      <c r="D2422" s="1">
        <v>2093.4299999999998</v>
      </c>
      <c r="E2422" s="1">
        <v>5786.71</v>
      </c>
    </row>
    <row r="2423" spans="1:5">
      <c r="A2423" s="1">
        <v>1943</v>
      </c>
      <c r="B2423" s="1">
        <v>88</v>
      </c>
      <c r="C2423" s="1">
        <v>2953.89</v>
      </c>
      <c r="D2423" s="1">
        <v>1560.24</v>
      </c>
      <c r="E2423" s="1">
        <v>4514.13</v>
      </c>
    </row>
    <row r="2424" spans="1:5">
      <c r="A2424" s="1">
        <v>1943</v>
      </c>
      <c r="B2424" s="1">
        <v>89</v>
      </c>
      <c r="C2424" s="1">
        <v>2390.23</v>
      </c>
      <c r="D2424" s="1">
        <v>1321.32</v>
      </c>
      <c r="E2424" s="1">
        <v>3711.55</v>
      </c>
    </row>
    <row r="2425" spans="1:5">
      <c r="A2425" s="1">
        <v>1943</v>
      </c>
      <c r="B2425" s="1">
        <v>90</v>
      </c>
      <c r="C2425" s="1">
        <v>1935.58</v>
      </c>
      <c r="D2425" s="1">
        <v>888.29</v>
      </c>
      <c r="E2425" s="1">
        <v>2823.87</v>
      </c>
    </row>
    <row r="2426" spans="1:5">
      <c r="A2426" s="1">
        <v>1943</v>
      </c>
      <c r="B2426" s="1">
        <v>91</v>
      </c>
      <c r="C2426" s="1">
        <v>1498.11</v>
      </c>
      <c r="D2426" s="1">
        <v>639.45000000000005</v>
      </c>
      <c r="E2426" s="1">
        <v>2137.56</v>
      </c>
    </row>
    <row r="2427" spans="1:5">
      <c r="A2427" s="1">
        <v>1943</v>
      </c>
      <c r="B2427" s="1">
        <v>92</v>
      </c>
      <c r="C2427" s="1">
        <v>1217.1300000000001</v>
      </c>
      <c r="D2427" s="1">
        <v>503.43</v>
      </c>
      <c r="E2427" s="1">
        <v>1720.56</v>
      </c>
    </row>
    <row r="2428" spans="1:5">
      <c r="A2428" s="1">
        <v>1943</v>
      </c>
      <c r="B2428" s="1">
        <v>93</v>
      </c>
      <c r="C2428" s="1">
        <v>906.62</v>
      </c>
      <c r="D2428" s="1">
        <v>383.21</v>
      </c>
      <c r="E2428" s="1">
        <v>1289.83</v>
      </c>
    </row>
    <row r="2429" spans="1:5">
      <c r="A2429" s="1">
        <v>1943</v>
      </c>
      <c r="B2429" s="1">
        <v>94</v>
      </c>
      <c r="C2429" s="1">
        <v>609.57000000000005</v>
      </c>
      <c r="D2429" s="1">
        <v>248.78</v>
      </c>
      <c r="E2429" s="1">
        <v>858.35</v>
      </c>
    </row>
    <row r="2430" spans="1:5">
      <c r="A2430" s="1">
        <v>1943</v>
      </c>
      <c r="B2430" s="1">
        <v>95</v>
      </c>
      <c r="C2430" s="1">
        <v>420.94</v>
      </c>
      <c r="D2430" s="1">
        <v>140.88</v>
      </c>
      <c r="E2430" s="1">
        <v>561.82000000000005</v>
      </c>
    </row>
    <row r="2431" spans="1:5">
      <c r="A2431" s="1">
        <v>1943</v>
      </c>
      <c r="B2431" s="1">
        <v>96</v>
      </c>
      <c r="C2431" s="1">
        <v>270.23</v>
      </c>
      <c r="D2431" s="1">
        <v>100.11</v>
      </c>
      <c r="E2431" s="1">
        <v>370.34</v>
      </c>
    </row>
    <row r="2432" spans="1:5">
      <c r="A2432" s="1">
        <v>1943</v>
      </c>
      <c r="B2432" s="1">
        <v>97</v>
      </c>
      <c r="C2432" s="1">
        <v>214.79</v>
      </c>
      <c r="D2432" s="1">
        <v>57.11</v>
      </c>
      <c r="E2432" s="1">
        <v>271.89999999999998</v>
      </c>
    </row>
    <row r="2433" spans="1:5">
      <c r="A2433" s="1">
        <v>1943</v>
      </c>
      <c r="B2433" s="1">
        <v>98</v>
      </c>
      <c r="C2433" s="1">
        <v>127.95</v>
      </c>
      <c r="D2433" s="1">
        <v>33.17</v>
      </c>
      <c r="E2433" s="1">
        <v>161.12</v>
      </c>
    </row>
    <row r="2434" spans="1:5">
      <c r="A2434" s="1">
        <v>1943</v>
      </c>
      <c r="B2434" s="1">
        <v>99</v>
      </c>
      <c r="C2434" s="1">
        <v>70.739999999999995</v>
      </c>
      <c r="D2434" s="1">
        <v>14.96</v>
      </c>
      <c r="E2434" s="1">
        <v>85.7</v>
      </c>
    </row>
    <row r="2435" spans="1:5">
      <c r="A2435" s="1">
        <v>1943</v>
      </c>
      <c r="B2435" s="1">
        <v>100</v>
      </c>
      <c r="C2435" s="1">
        <v>45.53</v>
      </c>
      <c r="D2435" s="1">
        <v>13.08</v>
      </c>
      <c r="E2435" s="1">
        <v>58.61</v>
      </c>
    </row>
    <row r="2436" spans="1:5">
      <c r="A2436" s="1">
        <v>1943</v>
      </c>
      <c r="B2436" s="1">
        <v>101</v>
      </c>
      <c r="C2436" s="1">
        <v>26.64</v>
      </c>
      <c r="D2436" s="1">
        <v>1.71</v>
      </c>
      <c r="E2436" s="1">
        <v>28.35</v>
      </c>
    </row>
    <row r="2437" spans="1:5">
      <c r="A2437" s="1">
        <v>1943</v>
      </c>
      <c r="B2437" s="1">
        <v>102</v>
      </c>
      <c r="C2437" s="1">
        <v>19.62</v>
      </c>
      <c r="D2437" s="1">
        <v>3</v>
      </c>
      <c r="E2437" s="1">
        <v>22.62</v>
      </c>
    </row>
    <row r="2438" spans="1:5">
      <c r="A2438" s="1">
        <v>1943</v>
      </c>
      <c r="B2438" s="1">
        <v>103</v>
      </c>
      <c r="C2438" s="1">
        <v>8.16</v>
      </c>
      <c r="D2438" s="1">
        <v>1</v>
      </c>
      <c r="E2438" s="1">
        <v>9.16</v>
      </c>
    </row>
    <row r="2439" spans="1:5">
      <c r="A2439" s="1">
        <v>1943</v>
      </c>
      <c r="B2439" s="1">
        <v>104</v>
      </c>
      <c r="C2439" s="1">
        <v>9.09</v>
      </c>
      <c r="D2439" s="1">
        <v>1</v>
      </c>
      <c r="E2439" s="1">
        <v>10.09</v>
      </c>
    </row>
    <row r="2440" spans="1:5">
      <c r="A2440" s="1">
        <v>1943</v>
      </c>
      <c r="B2440" s="1">
        <v>105</v>
      </c>
      <c r="C2440" s="1">
        <v>3.27</v>
      </c>
      <c r="D2440" s="1">
        <v>1</v>
      </c>
      <c r="E2440" s="1">
        <v>4.2699999999999996</v>
      </c>
    </row>
    <row r="2441" spans="1:5">
      <c r="A2441" s="1">
        <v>1943</v>
      </c>
      <c r="B2441" s="1">
        <v>106</v>
      </c>
      <c r="C2441" s="1">
        <v>1</v>
      </c>
      <c r="D2441" s="1">
        <v>0</v>
      </c>
      <c r="E2441" s="1">
        <v>1</v>
      </c>
    </row>
    <row r="2442" spans="1:5">
      <c r="A2442" s="1">
        <v>1943</v>
      </c>
      <c r="B2442" s="1">
        <v>107</v>
      </c>
      <c r="C2442" s="1">
        <v>0</v>
      </c>
      <c r="D2442" s="1">
        <v>0</v>
      </c>
      <c r="E2442" s="1">
        <v>0</v>
      </c>
    </row>
    <row r="2443" spans="1:5">
      <c r="A2443" s="1">
        <v>1943</v>
      </c>
      <c r="B2443" s="1">
        <v>108</v>
      </c>
      <c r="C2443" s="1">
        <v>0</v>
      </c>
      <c r="D2443" s="1">
        <v>2</v>
      </c>
      <c r="E2443" s="1">
        <v>2</v>
      </c>
    </row>
    <row r="2444" spans="1:5">
      <c r="A2444" s="1">
        <v>1943</v>
      </c>
      <c r="B2444" s="1">
        <v>109</v>
      </c>
      <c r="C2444" s="1">
        <v>0</v>
      </c>
      <c r="D2444" s="1">
        <v>0</v>
      </c>
      <c r="E2444" s="1">
        <v>0</v>
      </c>
    </row>
    <row r="2445" spans="1:5">
      <c r="A2445" s="1">
        <v>1943</v>
      </c>
      <c r="B2445" s="1" t="s">
        <v>121</v>
      </c>
      <c r="C2445" s="1">
        <v>0</v>
      </c>
      <c r="D2445" s="1">
        <v>0</v>
      </c>
      <c r="E2445" s="1">
        <v>0</v>
      </c>
    </row>
    <row r="2446" spans="1:5">
      <c r="A2446" s="1">
        <v>1944</v>
      </c>
      <c r="B2446" s="1">
        <v>0</v>
      </c>
      <c r="C2446" s="1">
        <v>17825</v>
      </c>
      <c r="D2446" s="1">
        <v>23952.83</v>
      </c>
      <c r="E2446" s="1">
        <v>41777.83</v>
      </c>
    </row>
    <row r="2447" spans="1:5">
      <c r="A2447" s="1">
        <v>1944</v>
      </c>
      <c r="B2447" s="1">
        <v>1</v>
      </c>
      <c r="C2447" s="1">
        <v>1683</v>
      </c>
      <c r="D2447" s="1">
        <v>1996.25</v>
      </c>
      <c r="E2447" s="1">
        <v>3679.25</v>
      </c>
    </row>
    <row r="2448" spans="1:5">
      <c r="A2448" s="1">
        <v>1944</v>
      </c>
      <c r="B2448" s="1">
        <v>2</v>
      </c>
      <c r="C2448" s="1">
        <v>816</v>
      </c>
      <c r="D2448" s="1">
        <v>1015.11</v>
      </c>
      <c r="E2448" s="1">
        <v>1831.11</v>
      </c>
    </row>
    <row r="2449" spans="1:5">
      <c r="A2449" s="1">
        <v>1944</v>
      </c>
      <c r="B2449" s="1">
        <v>3</v>
      </c>
      <c r="C2449" s="1">
        <v>633</v>
      </c>
      <c r="D2449" s="1">
        <v>781.09</v>
      </c>
      <c r="E2449" s="1">
        <v>1414.09</v>
      </c>
    </row>
    <row r="2450" spans="1:5">
      <c r="A2450" s="1">
        <v>1944</v>
      </c>
      <c r="B2450" s="1">
        <v>4</v>
      </c>
      <c r="C2450" s="1">
        <v>543</v>
      </c>
      <c r="D2450" s="1">
        <v>713.09</v>
      </c>
      <c r="E2450" s="1">
        <v>1256.0899999999999</v>
      </c>
    </row>
    <row r="2451" spans="1:5">
      <c r="A2451" s="1">
        <v>1944</v>
      </c>
      <c r="B2451" s="1">
        <v>5</v>
      </c>
      <c r="C2451" s="1">
        <v>582.70000000000005</v>
      </c>
      <c r="D2451" s="1">
        <v>690.52</v>
      </c>
      <c r="E2451" s="1">
        <v>1273.22</v>
      </c>
    </row>
    <row r="2452" spans="1:5">
      <c r="A2452" s="1">
        <v>1944</v>
      </c>
      <c r="B2452" s="1">
        <v>6</v>
      </c>
      <c r="C2452" s="1">
        <v>422.93</v>
      </c>
      <c r="D2452" s="1">
        <v>637.11</v>
      </c>
      <c r="E2452" s="1">
        <v>1060.04</v>
      </c>
    </row>
    <row r="2453" spans="1:5">
      <c r="A2453" s="1">
        <v>1944</v>
      </c>
      <c r="B2453" s="1">
        <v>7</v>
      </c>
      <c r="C2453" s="1">
        <v>381.28</v>
      </c>
      <c r="D2453" s="1">
        <v>499.38</v>
      </c>
      <c r="E2453" s="1">
        <v>880.66</v>
      </c>
    </row>
    <row r="2454" spans="1:5">
      <c r="A2454" s="1">
        <v>1944</v>
      </c>
      <c r="B2454" s="1">
        <v>8</v>
      </c>
      <c r="C2454" s="1">
        <v>318.75</v>
      </c>
      <c r="D2454" s="1">
        <v>439.34</v>
      </c>
      <c r="E2454" s="1">
        <v>758.09</v>
      </c>
    </row>
    <row r="2455" spans="1:5">
      <c r="A2455" s="1">
        <v>1944</v>
      </c>
      <c r="B2455" s="1">
        <v>9</v>
      </c>
      <c r="C2455" s="1">
        <v>296.33</v>
      </c>
      <c r="D2455" s="1">
        <v>448.93</v>
      </c>
      <c r="E2455" s="1">
        <v>745.26</v>
      </c>
    </row>
    <row r="2456" spans="1:5">
      <c r="A2456" s="1">
        <v>1944</v>
      </c>
      <c r="B2456" s="1">
        <v>10</v>
      </c>
      <c r="C2456" s="1">
        <v>305.81</v>
      </c>
      <c r="D2456" s="1">
        <v>391.34</v>
      </c>
      <c r="E2456" s="1">
        <v>697.15</v>
      </c>
    </row>
    <row r="2457" spans="1:5">
      <c r="A2457" s="1">
        <v>1944</v>
      </c>
      <c r="B2457" s="1">
        <v>11</v>
      </c>
      <c r="C2457" s="1">
        <v>271.41000000000003</v>
      </c>
      <c r="D2457" s="1">
        <v>352.96</v>
      </c>
      <c r="E2457" s="1">
        <v>624.37</v>
      </c>
    </row>
    <row r="2458" spans="1:5">
      <c r="A2458" s="1">
        <v>1944</v>
      </c>
      <c r="B2458" s="1">
        <v>12</v>
      </c>
      <c r="C2458" s="1">
        <v>305.89999999999998</v>
      </c>
      <c r="D2458" s="1">
        <v>378.9</v>
      </c>
      <c r="E2458" s="1">
        <v>684.8</v>
      </c>
    </row>
    <row r="2459" spans="1:5">
      <c r="A2459" s="1">
        <v>1944</v>
      </c>
      <c r="B2459" s="1">
        <v>13</v>
      </c>
      <c r="C2459" s="1">
        <v>329.29</v>
      </c>
      <c r="D2459" s="1">
        <v>443.19</v>
      </c>
      <c r="E2459" s="1">
        <v>772.48</v>
      </c>
    </row>
    <row r="2460" spans="1:5">
      <c r="A2460" s="1">
        <v>1944</v>
      </c>
      <c r="B2460" s="1">
        <v>14</v>
      </c>
      <c r="C2460" s="1">
        <v>359.57</v>
      </c>
      <c r="D2460" s="1">
        <v>464.82</v>
      </c>
      <c r="E2460" s="1">
        <v>824.39</v>
      </c>
    </row>
    <row r="2461" spans="1:5">
      <c r="A2461" s="1">
        <v>1944</v>
      </c>
      <c r="B2461" s="1">
        <v>15</v>
      </c>
      <c r="C2461" s="1">
        <v>435.77</v>
      </c>
      <c r="D2461" s="1">
        <v>518.76</v>
      </c>
      <c r="E2461" s="1">
        <v>954.53</v>
      </c>
    </row>
    <row r="2462" spans="1:5">
      <c r="A2462" s="1">
        <v>1944</v>
      </c>
      <c r="B2462" s="1">
        <v>16</v>
      </c>
      <c r="C2462" s="1">
        <v>494.88</v>
      </c>
      <c r="D2462" s="1">
        <v>590.98</v>
      </c>
      <c r="E2462" s="1">
        <v>1085.8599999999999</v>
      </c>
    </row>
    <row r="2463" spans="1:5">
      <c r="A2463" s="1">
        <v>1944</v>
      </c>
      <c r="B2463" s="1">
        <v>17</v>
      </c>
      <c r="C2463" s="1">
        <v>594.88</v>
      </c>
      <c r="D2463" s="1">
        <v>641.42999999999995</v>
      </c>
      <c r="E2463" s="1">
        <v>1236.31</v>
      </c>
    </row>
    <row r="2464" spans="1:5">
      <c r="A2464" s="1">
        <v>1944</v>
      </c>
      <c r="B2464" s="1">
        <v>18</v>
      </c>
      <c r="C2464" s="1">
        <v>627.82000000000005</v>
      </c>
      <c r="D2464" s="1">
        <v>585.14</v>
      </c>
      <c r="E2464" s="1">
        <v>1212.96</v>
      </c>
    </row>
    <row r="2465" spans="1:5">
      <c r="A2465" s="1">
        <v>1944</v>
      </c>
      <c r="B2465" s="1">
        <v>19</v>
      </c>
      <c r="C2465" s="1">
        <v>699.65</v>
      </c>
      <c r="D2465" s="1">
        <v>566.1</v>
      </c>
      <c r="E2465" s="1">
        <v>1265.75</v>
      </c>
    </row>
    <row r="2466" spans="1:5">
      <c r="A2466" s="1">
        <v>1944</v>
      </c>
      <c r="B2466" s="1">
        <v>20</v>
      </c>
      <c r="C2466" s="1">
        <v>729.8</v>
      </c>
      <c r="D2466" s="1">
        <v>632.84</v>
      </c>
      <c r="E2466" s="1">
        <v>1362.64</v>
      </c>
    </row>
    <row r="2467" spans="1:5">
      <c r="A2467" s="1">
        <v>1944</v>
      </c>
      <c r="B2467" s="1">
        <v>21</v>
      </c>
      <c r="C2467" s="1">
        <v>846.83</v>
      </c>
      <c r="D2467" s="1">
        <v>645.47</v>
      </c>
      <c r="E2467" s="1">
        <v>1492.3</v>
      </c>
    </row>
    <row r="2468" spans="1:5">
      <c r="A2468" s="1">
        <v>1944</v>
      </c>
      <c r="B2468" s="1">
        <v>22</v>
      </c>
      <c r="C2468" s="1">
        <v>887.13</v>
      </c>
      <c r="D2468" s="1">
        <v>730.52</v>
      </c>
      <c r="E2468" s="1">
        <v>1617.65</v>
      </c>
    </row>
    <row r="2469" spans="1:5">
      <c r="A2469" s="1">
        <v>1944</v>
      </c>
      <c r="B2469" s="1">
        <v>23</v>
      </c>
      <c r="C2469" s="1">
        <v>1005.7</v>
      </c>
      <c r="D2469" s="1">
        <v>736.99</v>
      </c>
      <c r="E2469" s="1">
        <v>1742.69</v>
      </c>
    </row>
    <row r="2470" spans="1:5">
      <c r="A2470" s="1">
        <v>1944</v>
      </c>
      <c r="B2470" s="1">
        <v>24</v>
      </c>
      <c r="C2470" s="1">
        <v>1015.53</v>
      </c>
      <c r="D2470" s="1">
        <v>750.88</v>
      </c>
      <c r="E2470" s="1">
        <v>1766.41</v>
      </c>
    </row>
    <row r="2471" spans="1:5">
      <c r="A2471" s="1">
        <v>1944</v>
      </c>
      <c r="B2471" s="1">
        <v>25</v>
      </c>
      <c r="C2471" s="1">
        <v>769.07</v>
      </c>
      <c r="D2471" s="1">
        <v>574.5</v>
      </c>
      <c r="E2471" s="1">
        <v>1343.57</v>
      </c>
    </row>
    <row r="2472" spans="1:5">
      <c r="A2472" s="1">
        <v>1944</v>
      </c>
      <c r="B2472" s="1">
        <v>26</v>
      </c>
      <c r="C2472" s="1">
        <v>727.16</v>
      </c>
      <c r="D2472" s="1">
        <v>576.04999999999995</v>
      </c>
      <c r="E2472" s="1">
        <v>1303.21</v>
      </c>
    </row>
    <row r="2473" spans="1:5">
      <c r="A2473" s="1">
        <v>1944</v>
      </c>
      <c r="B2473" s="1">
        <v>27</v>
      </c>
      <c r="C2473" s="1">
        <v>806.23</v>
      </c>
      <c r="D2473" s="1">
        <v>586.84</v>
      </c>
      <c r="E2473" s="1">
        <v>1393.07</v>
      </c>
    </row>
    <row r="2474" spans="1:5">
      <c r="A2474" s="1">
        <v>1944</v>
      </c>
      <c r="B2474" s="1">
        <v>28</v>
      </c>
      <c r="C2474" s="1">
        <v>809.26</v>
      </c>
      <c r="D2474" s="1">
        <v>699.89</v>
      </c>
      <c r="E2474" s="1">
        <v>1509.15</v>
      </c>
    </row>
    <row r="2475" spans="1:5">
      <c r="A2475" s="1">
        <v>1944</v>
      </c>
      <c r="B2475" s="1">
        <v>29</v>
      </c>
      <c r="C2475" s="1">
        <v>969.27</v>
      </c>
      <c r="D2475" s="1">
        <v>734.17</v>
      </c>
      <c r="E2475" s="1">
        <v>1703.44</v>
      </c>
    </row>
    <row r="2476" spans="1:5">
      <c r="A2476" s="1">
        <v>1944</v>
      </c>
      <c r="B2476" s="1">
        <v>30</v>
      </c>
      <c r="C2476" s="1">
        <v>1036.4100000000001</v>
      </c>
      <c r="D2476" s="1">
        <v>811.94</v>
      </c>
      <c r="E2476" s="1">
        <v>1848.35</v>
      </c>
    </row>
    <row r="2477" spans="1:5">
      <c r="A2477" s="1">
        <v>1944</v>
      </c>
      <c r="B2477" s="1">
        <v>31</v>
      </c>
      <c r="C2477" s="1">
        <v>973.2</v>
      </c>
      <c r="D2477" s="1">
        <v>828.19</v>
      </c>
      <c r="E2477" s="1">
        <v>1801.39</v>
      </c>
    </row>
    <row r="2478" spans="1:5">
      <c r="A2478" s="1">
        <v>1944</v>
      </c>
      <c r="B2478" s="1">
        <v>32</v>
      </c>
      <c r="C2478" s="1">
        <v>979.8</v>
      </c>
      <c r="D2478" s="1">
        <v>827.17</v>
      </c>
      <c r="E2478" s="1">
        <v>1806.97</v>
      </c>
    </row>
    <row r="2479" spans="1:5">
      <c r="A2479" s="1">
        <v>1944</v>
      </c>
      <c r="B2479" s="1">
        <v>33</v>
      </c>
      <c r="C2479" s="1">
        <v>1073.19</v>
      </c>
      <c r="D2479" s="1">
        <v>945.87</v>
      </c>
      <c r="E2479" s="1">
        <v>2019.06</v>
      </c>
    </row>
    <row r="2480" spans="1:5">
      <c r="A2480" s="1">
        <v>1944</v>
      </c>
      <c r="B2480" s="1">
        <v>34</v>
      </c>
      <c r="C2480" s="1">
        <v>1083.3900000000001</v>
      </c>
      <c r="D2480" s="1">
        <v>967.31</v>
      </c>
      <c r="E2480" s="1">
        <v>2050.6999999999998</v>
      </c>
    </row>
    <row r="2481" spans="1:5">
      <c r="A2481" s="1">
        <v>1944</v>
      </c>
      <c r="B2481" s="1">
        <v>35</v>
      </c>
      <c r="C2481" s="1">
        <v>1045.6400000000001</v>
      </c>
      <c r="D2481" s="1">
        <v>1030.4100000000001</v>
      </c>
      <c r="E2481" s="1">
        <v>2076.0500000000002</v>
      </c>
    </row>
    <row r="2482" spans="1:5">
      <c r="A2482" s="1">
        <v>1944</v>
      </c>
      <c r="B2482" s="1">
        <v>36</v>
      </c>
      <c r="C2482" s="1">
        <v>1020.94</v>
      </c>
      <c r="D2482" s="1">
        <v>1068.01</v>
      </c>
      <c r="E2482" s="1">
        <v>2088.9499999999998</v>
      </c>
    </row>
    <row r="2483" spans="1:5">
      <c r="A2483" s="1">
        <v>1944</v>
      </c>
      <c r="B2483" s="1">
        <v>37</v>
      </c>
      <c r="C2483" s="1">
        <v>1121.51</v>
      </c>
      <c r="D2483" s="1">
        <v>1109.06</v>
      </c>
      <c r="E2483" s="1">
        <v>2230.5700000000002</v>
      </c>
    </row>
    <row r="2484" spans="1:5">
      <c r="A2484" s="1">
        <v>1944</v>
      </c>
      <c r="B2484" s="1">
        <v>38</v>
      </c>
      <c r="C2484" s="1">
        <v>1135.3699999999999</v>
      </c>
      <c r="D2484" s="1">
        <v>1216.56</v>
      </c>
      <c r="E2484" s="1">
        <v>2351.9299999999998</v>
      </c>
    </row>
    <row r="2485" spans="1:5">
      <c r="A2485" s="1">
        <v>1944</v>
      </c>
      <c r="B2485" s="1">
        <v>39</v>
      </c>
      <c r="C2485" s="1">
        <v>1239.52</v>
      </c>
      <c r="D2485" s="1">
        <v>1341.53</v>
      </c>
      <c r="E2485" s="1">
        <v>2581.0500000000002</v>
      </c>
    </row>
    <row r="2486" spans="1:5">
      <c r="A2486" s="1">
        <v>1944</v>
      </c>
      <c r="B2486" s="1">
        <v>40</v>
      </c>
      <c r="C2486" s="1">
        <v>1222.28</v>
      </c>
      <c r="D2486" s="1">
        <v>1439.17</v>
      </c>
      <c r="E2486" s="1">
        <v>2661.45</v>
      </c>
    </row>
    <row r="2487" spans="1:5">
      <c r="A2487" s="1">
        <v>1944</v>
      </c>
      <c r="B2487" s="1">
        <v>41</v>
      </c>
      <c r="C2487" s="1">
        <v>1204.98</v>
      </c>
      <c r="D2487" s="1">
        <v>1480.57</v>
      </c>
      <c r="E2487" s="1">
        <v>2685.55</v>
      </c>
    </row>
    <row r="2488" spans="1:5">
      <c r="A2488" s="1">
        <v>1944</v>
      </c>
      <c r="B2488" s="1">
        <v>42</v>
      </c>
      <c r="C2488" s="1">
        <v>1340.94</v>
      </c>
      <c r="D2488" s="1">
        <v>1677.96</v>
      </c>
      <c r="E2488" s="1">
        <v>3018.9</v>
      </c>
    </row>
    <row r="2489" spans="1:5">
      <c r="A2489" s="1">
        <v>1944</v>
      </c>
      <c r="B2489" s="1">
        <v>43</v>
      </c>
      <c r="C2489" s="1">
        <v>1478.16</v>
      </c>
      <c r="D2489" s="1">
        <v>1861.34</v>
      </c>
      <c r="E2489" s="1">
        <v>3339.5</v>
      </c>
    </row>
    <row r="2490" spans="1:5">
      <c r="A2490" s="1">
        <v>1944</v>
      </c>
      <c r="B2490" s="1">
        <v>44</v>
      </c>
      <c r="C2490" s="1">
        <v>1538.64</v>
      </c>
      <c r="D2490" s="1">
        <v>1942.73</v>
      </c>
      <c r="E2490" s="1">
        <v>3481.37</v>
      </c>
    </row>
    <row r="2491" spans="1:5">
      <c r="A2491" s="1">
        <v>1944</v>
      </c>
      <c r="B2491" s="1">
        <v>45</v>
      </c>
      <c r="C2491" s="1">
        <v>1569.9</v>
      </c>
      <c r="D2491" s="1">
        <v>1903.38</v>
      </c>
      <c r="E2491" s="1">
        <v>3473.28</v>
      </c>
    </row>
    <row r="2492" spans="1:5">
      <c r="A2492" s="1">
        <v>1944</v>
      </c>
      <c r="B2492" s="1">
        <v>46</v>
      </c>
      <c r="C2492" s="1">
        <v>1665.99</v>
      </c>
      <c r="D2492" s="1">
        <v>1971.47</v>
      </c>
      <c r="E2492" s="1">
        <v>3637.46</v>
      </c>
    </row>
    <row r="2493" spans="1:5">
      <c r="A2493" s="1">
        <v>1944</v>
      </c>
      <c r="B2493" s="1">
        <v>47</v>
      </c>
      <c r="C2493" s="1">
        <v>1817.45</v>
      </c>
      <c r="D2493" s="1">
        <v>2183.2800000000002</v>
      </c>
      <c r="E2493" s="1">
        <v>4000.73</v>
      </c>
    </row>
    <row r="2494" spans="1:5">
      <c r="A2494" s="1">
        <v>1944</v>
      </c>
      <c r="B2494" s="1">
        <v>48</v>
      </c>
      <c r="C2494" s="1">
        <v>1920.26</v>
      </c>
      <c r="D2494" s="1">
        <v>2278.81</v>
      </c>
      <c r="E2494" s="1">
        <v>4199.07</v>
      </c>
    </row>
    <row r="2495" spans="1:5">
      <c r="A2495" s="1">
        <v>1944</v>
      </c>
      <c r="B2495" s="1">
        <v>49</v>
      </c>
      <c r="C2495" s="1">
        <v>2033.39</v>
      </c>
      <c r="D2495" s="1">
        <v>2555.0500000000002</v>
      </c>
      <c r="E2495" s="1">
        <v>4588.4399999999996</v>
      </c>
    </row>
    <row r="2496" spans="1:5">
      <c r="A2496" s="1">
        <v>1944</v>
      </c>
      <c r="B2496" s="1">
        <v>50</v>
      </c>
      <c r="C2496" s="1">
        <v>2121.19</v>
      </c>
      <c r="D2496" s="1">
        <v>2603.61</v>
      </c>
      <c r="E2496" s="1">
        <v>4724.8</v>
      </c>
    </row>
    <row r="2497" spans="1:5">
      <c r="A2497" s="1">
        <v>1944</v>
      </c>
      <c r="B2497" s="1">
        <v>51</v>
      </c>
      <c r="C2497" s="1">
        <v>2216.79</v>
      </c>
      <c r="D2497" s="1">
        <v>2780.8</v>
      </c>
      <c r="E2497" s="1">
        <v>4997.59</v>
      </c>
    </row>
    <row r="2498" spans="1:5">
      <c r="A2498" s="1">
        <v>1944</v>
      </c>
      <c r="B2498" s="1">
        <v>52</v>
      </c>
      <c r="C2498" s="1">
        <v>2440.5</v>
      </c>
      <c r="D2498" s="1">
        <v>3148.23</v>
      </c>
      <c r="E2498" s="1">
        <v>5588.73</v>
      </c>
    </row>
    <row r="2499" spans="1:5">
      <c r="A2499" s="1">
        <v>1944</v>
      </c>
      <c r="B2499" s="1">
        <v>53</v>
      </c>
      <c r="C2499" s="1">
        <v>2489.31</v>
      </c>
      <c r="D2499" s="1">
        <v>3293.89</v>
      </c>
      <c r="E2499" s="1">
        <v>5783.2</v>
      </c>
    </row>
    <row r="2500" spans="1:5">
      <c r="A2500" s="1">
        <v>1944</v>
      </c>
      <c r="B2500" s="1">
        <v>54</v>
      </c>
      <c r="C2500" s="1">
        <v>2618.2199999999998</v>
      </c>
      <c r="D2500" s="1">
        <v>3706.77</v>
      </c>
      <c r="E2500" s="1">
        <v>6324.99</v>
      </c>
    </row>
    <row r="2501" spans="1:5">
      <c r="A2501" s="1">
        <v>1944</v>
      </c>
      <c r="B2501" s="1">
        <v>55</v>
      </c>
      <c r="C2501" s="1">
        <v>2628.01</v>
      </c>
      <c r="D2501" s="1">
        <v>3589.63</v>
      </c>
      <c r="E2501" s="1">
        <v>6217.64</v>
      </c>
    </row>
    <row r="2502" spans="1:5">
      <c r="A2502" s="1">
        <v>1944</v>
      </c>
      <c r="B2502" s="1">
        <v>56</v>
      </c>
      <c r="C2502" s="1">
        <v>2976.77</v>
      </c>
      <c r="D2502" s="1">
        <v>4100.43</v>
      </c>
      <c r="E2502" s="1">
        <v>7077.2</v>
      </c>
    </row>
    <row r="2503" spans="1:5">
      <c r="A2503" s="1">
        <v>1944</v>
      </c>
      <c r="B2503" s="1">
        <v>57</v>
      </c>
      <c r="C2503" s="1">
        <v>3088.26</v>
      </c>
      <c r="D2503" s="1">
        <v>4273.8999999999996</v>
      </c>
      <c r="E2503" s="1">
        <v>7362.16</v>
      </c>
    </row>
    <row r="2504" spans="1:5">
      <c r="A2504" s="1">
        <v>1944</v>
      </c>
      <c r="B2504" s="1">
        <v>58</v>
      </c>
      <c r="C2504" s="1">
        <v>3344.49</v>
      </c>
      <c r="D2504" s="1">
        <v>4752.04</v>
      </c>
      <c r="E2504" s="1">
        <v>8096.53</v>
      </c>
    </row>
    <row r="2505" spans="1:5">
      <c r="A2505" s="1">
        <v>1944</v>
      </c>
      <c r="B2505" s="1">
        <v>59</v>
      </c>
      <c r="C2505" s="1">
        <v>3692.47</v>
      </c>
      <c r="D2505" s="1">
        <v>5210.87</v>
      </c>
      <c r="E2505" s="1">
        <v>8903.34</v>
      </c>
    </row>
    <row r="2506" spans="1:5">
      <c r="A2506" s="1">
        <v>1944</v>
      </c>
      <c r="B2506" s="1">
        <v>60</v>
      </c>
      <c r="C2506" s="1">
        <v>3908.7</v>
      </c>
      <c r="D2506" s="1">
        <v>5263.98</v>
      </c>
      <c r="E2506" s="1">
        <v>9172.68</v>
      </c>
    </row>
    <row r="2507" spans="1:5">
      <c r="A2507" s="1">
        <v>1944</v>
      </c>
      <c r="B2507" s="1">
        <v>61</v>
      </c>
      <c r="C2507" s="1">
        <v>3899.22</v>
      </c>
      <c r="D2507" s="1">
        <v>5306.69</v>
      </c>
      <c r="E2507" s="1">
        <v>9205.91</v>
      </c>
    </row>
    <row r="2508" spans="1:5">
      <c r="A2508" s="1">
        <v>1944</v>
      </c>
      <c r="B2508" s="1">
        <v>62</v>
      </c>
      <c r="C2508" s="1">
        <v>4430.58</v>
      </c>
      <c r="D2508" s="1">
        <v>6021.63</v>
      </c>
      <c r="E2508" s="1">
        <v>10452.209999999999</v>
      </c>
    </row>
    <row r="2509" spans="1:5">
      <c r="A2509" s="1">
        <v>1944</v>
      </c>
      <c r="B2509" s="1">
        <v>63</v>
      </c>
      <c r="C2509" s="1">
        <v>4795.75</v>
      </c>
      <c r="D2509" s="1">
        <v>6331.79</v>
      </c>
      <c r="E2509" s="1">
        <v>11127.54</v>
      </c>
    </row>
    <row r="2510" spans="1:5">
      <c r="A2510" s="1">
        <v>1944</v>
      </c>
      <c r="B2510" s="1">
        <v>64</v>
      </c>
      <c r="C2510" s="1">
        <v>5196.75</v>
      </c>
      <c r="D2510" s="1">
        <v>6737.16</v>
      </c>
      <c r="E2510" s="1">
        <v>11933.91</v>
      </c>
    </row>
    <row r="2511" spans="1:5">
      <c r="A2511" s="1">
        <v>1944</v>
      </c>
      <c r="B2511" s="1">
        <v>65</v>
      </c>
      <c r="C2511" s="1">
        <v>5271.09</v>
      </c>
      <c r="D2511" s="1">
        <v>6858.43</v>
      </c>
      <c r="E2511" s="1">
        <v>12129.52</v>
      </c>
    </row>
    <row r="2512" spans="1:5">
      <c r="A2512" s="1">
        <v>1944</v>
      </c>
      <c r="B2512" s="1">
        <v>66</v>
      </c>
      <c r="C2512" s="1">
        <v>5383.93</v>
      </c>
      <c r="D2512" s="1">
        <v>6710.26</v>
      </c>
      <c r="E2512" s="1">
        <v>12094.19</v>
      </c>
    </row>
    <row r="2513" spans="1:5">
      <c r="A2513" s="1">
        <v>1944</v>
      </c>
      <c r="B2513" s="1">
        <v>67</v>
      </c>
      <c r="C2513" s="1">
        <v>5984.78</v>
      </c>
      <c r="D2513" s="1">
        <v>7400.35</v>
      </c>
      <c r="E2513" s="1">
        <v>13385.13</v>
      </c>
    </row>
    <row r="2514" spans="1:5">
      <c r="A2514" s="1">
        <v>1944</v>
      </c>
      <c r="B2514" s="1">
        <v>68</v>
      </c>
      <c r="C2514" s="1">
        <v>6328.66</v>
      </c>
      <c r="D2514" s="1">
        <v>7507.67</v>
      </c>
      <c r="E2514" s="1">
        <v>13836.33</v>
      </c>
    </row>
    <row r="2515" spans="1:5">
      <c r="A2515" s="1">
        <v>1944</v>
      </c>
      <c r="B2515" s="1">
        <v>69</v>
      </c>
      <c r="C2515" s="1">
        <v>6677.53</v>
      </c>
      <c r="D2515" s="1">
        <v>8259.25</v>
      </c>
      <c r="E2515" s="1">
        <v>14936.78</v>
      </c>
    </row>
    <row r="2516" spans="1:5">
      <c r="A2516" s="1">
        <v>1944</v>
      </c>
      <c r="B2516" s="1">
        <v>70</v>
      </c>
      <c r="C2516" s="1">
        <v>6926.33</v>
      </c>
      <c r="D2516" s="1">
        <v>7881.95</v>
      </c>
      <c r="E2516" s="1">
        <v>14808.28</v>
      </c>
    </row>
    <row r="2517" spans="1:5">
      <c r="A2517" s="1">
        <v>1944</v>
      </c>
      <c r="B2517" s="1">
        <v>71</v>
      </c>
      <c r="C2517" s="1">
        <v>6846.61</v>
      </c>
      <c r="D2517" s="1">
        <v>7576.35</v>
      </c>
      <c r="E2517" s="1">
        <v>14422.96</v>
      </c>
    </row>
    <row r="2518" spans="1:5">
      <c r="A2518" s="1">
        <v>1944</v>
      </c>
      <c r="B2518" s="1">
        <v>72</v>
      </c>
      <c r="C2518" s="1">
        <v>7393.23</v>
      </c>
      <c r="D2518" s="1">
        <v>8165.3</v>
      </c>
      <c r="E2518" s="1">
        <v>15558.53</v>
      </c>
    </row>
    <row r="2519" spans="1:5">
      <c r="A2519" s="1">
        <v>1944</v>
      </c>
      <c r="B2519" s="1">
        <v>73</v>
      </c>
      <c r="C2519" s="1">
        <v>7664.24</v>
      </c>
      <c r="D2519" s="1">
        <v>8041.81</v>
      </c>
      <c r="E2519" s="1">
        <v>15706.05</v>
      </c>
    </row>
    <row r="2520" spans="1:5">
      <c r="A2520" s="1">
        <v>1944</v>
      </c>
      <c r="B2520" s="1">
        <v>74</v>
      </c>
      <c r="C2520" s="1">
        <v>7761.61</v>
      </c>
      <c r="D2520" s="1">
        <v>7994.91</v>
      </c>
      <c r="E2520" s="1">
        <v>15756.52</v>
      </c>
    </row>
    <row r="2521" spans="1:5">
      <c r="A2521" s="1">
        <v>1944</v>
      </c>
      <c r="B2521" s="1">
        <v>75</v>
      </c>
      <c r="C2521" s="1">
        <v>7739.5</v>
      </c>
      <c r="D2521" s="1">
        <v>7719.41</v>
      </c>
      <c r="E2521" s="1">
        <v>15458.91</v>
      </c>
    </row>
    <row r="2522" spans="1:5">
      <c r="A2522" s="1">
        <v>1944</v>
      </c>
      <c r="B2522" s="1">
        <v>76</v>
      </c>
      <c r="C2522" s="1">
        <v>7833.54</v>
      </c>
      <c r="D2522" s="1">
        <v>7638.75</v>
      </c>
      <c r="E2522" s="1">
        <v>15472.29</v>
      </c>
    </row>
    <row r="2523" spans="1:5">
      <c r="A2523" s="1">
        <v>1944</v>
      </c>
      <c r="B2523" s="1">
        <v>77</v>
      </c>
      <c r="C2523" s="1">
        <v>7688.89</v>
      </c>
      <c r="D2523" s="1">
        <v>7090.74</v>
      </c>
      <c r="E2523" s="1">
        <v>14779.63</v>
      </c>
    </row>
    <row r="2524" spans="1:5">
      <c r="A2524" s="1">
        <v>1944</v>
      </c>
      <c r="B2524" s="1">
        <v>78</v>
      </c>
      <c r="C2524" s="1">
        <v>7601.55</v>
      </c>
      <c r="D2524" s="1">
        <v>6751.38</v>
      </c>
      <c r="E2524" s="1">
        <v>14352.93</v>
      </c>
    </row>
    <row r="2525" spans="1:5">
      <c r="A2525" s="1">
        <v>1944</v>
      </c>
      <c r="B2525" s="1">
        <v>79</v>
      </c>
      <c r="C2525" s="1">
        <v>7412.52</v>
      </c>
      <c r="D2525" s="1">
        <v>6310.7</v>
      </c>
      <c r="E2525" s="1">
        <v>13723.22</v>
      </c>
    </row>
    <row r="2526" spans="1:5">
      <c r="A2526" s="1">
        <v>1944</v>
      </c>
      <c r="B2526" s="1">
        <v>80</v>
      </c>
      <c r="C2526" s="1">
        <v>7232.6</v>
      </c>
      <c r="D2526" s="1">
        <v>5776.26</v>
      </c>
      <c r="E2526" s="1">
        <v>13008.86</v>
      </c>
    </row>
    <row r="2527" spans="1:5">
      <c r="A2527" s="1">
        <v>1944</v>
      </c>
      <c r="B2527" s="1">
        <v>81</v>
      </c>
      <c r="C2527" s="1">
        <v>6631.94</v>
      </c>
      <c r="D2527" s="1">
        <v>5120.43</v>
      </c>
      <c r="E2527" s="1">
        <v>11752.37</v>
      </c>
    </row>
    <row r="2528" spans="1:5">
      <c r="A2528" s="1">
        <v>1944</v>
      </c>
      <c r="B2528" s="1">
        <v>82</v>
      </c>
      <c r="C2528" s="1">
        <v>6271.35</v>
      </c>
      <c r="D2528" s="1">
        <v>4774.8</v>
      </c>
      <c r="E2528" s="1">
        <v>11046.15</v>
      </c>
    </row>
    <row r="2529" spans="1:5">
      <c r="A2529" s="1">
        <v>1944</v>
      </c>
      <c r="B2529" s="1">
        <v>83</v>
      </c>
      <c r="C2529" s="1">
        <v>6055.79</v>
      </c>
      <c r="D2529" s="1">
        <v>4378.3500000000004</v>
      </c>
      <c r="E2529" s="1">
        <v>10434.14</v>
      </c>
    </row>
    <row r="2530" spans="1:5">
      <c r="A2530" s="1">
        <v>1944</v>
      </c>
      <c r="B2530" s="1">
        <v>84</v>
      </c>
      <c r="C2530" s="1">
        <v>5601.31</v>
      </c>
      <c r="D2530" s="1">
        <v>3672.09</v>
      </c>
      <c r="E2530" s="1">
        <v>9273.4</v>
      </c>
    </row>
    <row r="2531" spans="1:5">
      <c r="A2531" s="1">
        <v>1944</v>
      </c>
      <c r="B2531" s="1">
        <v>85</v>
      </c>
      <c r="C2531" s="1">
        <v>4678.04</v>
      </c>
      <c r="D2531" s="1">
        <v>3024.09</v>
      </c>
      <c r="E2531" s="1">
        <v>7702.13</v>
      </c>
    </row>
    <row r="2532" spans="1:5">
      <c r="A2532" s="1">
        <v>1944</v>
      </c>
      <c r="B2532" s="1">
        <v>86</v>
      </c>
      <c r="C2532" s="1">
        <v>4066.68</v>
      </c>
      <c r="D2532" s="1">
        <v>2620.52</v>
      </c>
      <c r="E2532" s="1">
        <v>6687.2</v>
      </c>
    </row>
    <row r="2533" spans="1:5">
      <c r="A2533" s="1">
        <v>1944</v>
      </c>
      <c r="B2533" s="1">
        <v>87</v>
      </c>
      <c r="C2533" s="1">
        <v>3532.35</v>
      </c>
      <c r="D2533" s="1">
        <v>2119.46</v>
      </c>
      <c r="E2533" s="1">
        <v>5651.81</v>
      </c>
    </row>
    <row r="2534" spans="1:5">
      <c r="A2534" s="1">
        <v>1944</v>
      </c>
      <c r="B2534" s="1">
        <v>88</v>
      </c>
      <c r="C2534" s="1">
        <v>2912.08</v>
      </c>
      <c r="D2534" s="1">
        <v>1671.9</v>
      </c>
      <c r="E2534" s="1">
        <v>4583.9799999999996</v>
      </c>
    </row>
    <row r="2535" spans="1:5">
      <c r="A2535" s="1">
        <v>1944</v>
      </c>
      <c r="B2535" s="1">
        <v>89</v>
      </c>
      <c r="C2535" s="1">
        <v>2358.85</v>
      </c>
      <c r="D2535" s="1">
        <v>1257.8399999999999</v>
      </c>
      <c r="E2535" s="1">
        <v>3616.69</v>
      </c>
    </row>
    <row r="2536" spans="1:5">
      <c r="A2536" s="1">
        <v>1944</v>
      </c>
      <c r="B2536" s="1">
        <v>90</v>
      </c>
      <c r="C2536" s="1">
        <v>1888.41</v>
      </c>
      <c r="D2536" s="1">
        <v>882.39</v>
      </c>
      <c r="E2536" s="1">
        <v>2770.8</v>
      </c>
    </row>
    <row r="2537" spans="1:5">
      <c r="A2537" s="1">
        <v>1944</v>
      </c>
      <c r="B2537" s="1">
        <v>91</v>
      </c>
      <c r="C2537" s="1">
        <v>1389.58</v>
      </c>
      <c r="D2537" s="1">
        <v>651.03</v>
      </c>
      <c r="E2537" s="1">
        <v>2040.61</v>
      </c>
    </row>
    <row r="2538" spans="1:5">
      <c r="A2538" s="1">
        <v>1944</v>
      </c>
      <c r="B2538" s="1">
        <v>92</v>
      </c>
      <c r="C2538" s="1">
        <v>1094.08</v>
      </c>
      <c r="D2538" s="1">
        <v>486.85</v>
      </c>
      <c r="E2538" s="1">
        <v>1580.93</v>
      </c>
    </row>
    <row r="2539" spans="1:5">
      <c r="A2539" s="1">
        <v>1944</v>
      </c>
      <c r="B2539" s="1">
        <v>93</v>
      </c>
      <c r="C2539" s="1">
        <v>884.9</v>
      </c>
      <c r="D2539" s="1">
        <v>323.87</v>
      </c>
      <c r="E2539" s="1">
        <v>1208.77</v>
      </c>
    </row>
    <row r="2540" spans="1:5">
      <c r="A2540" s="1">
        <v>1944</v>
      </c>
      <c r="B2540" s="1">
        <v>94</v>
      </c>
      <c r="C2540" s="1">
        <v>617.04999999999995</v>
      </c>
      <c r="D2540" s="1">
        <v>237.07</v>
      </c>
      <c r="E2540" s="1">
        <v>854.12</v>
      </c>
    </row>
    <row r="2541" spans="1:5">
      <c r="A2541" s="1">
        <v>1944</v>
      </c>
      <c r="B2541" s="1">
        <v>95</v>
      </c>
      <c r="C2541" s="1">
        <v>406.15</v>
      </c>
      <c r="D2541" s="1">
        <v>159.72999999999999</v>
      </c>
      <c r="E2541" s="1">
        <v>565.88</v>
      </c>
    </row>
    <row r="2542" spans="1:5">
      <c r="A2542" s="1">
        <v>1944</v>
      </c>
      <c r="B2542" s="1">
        <v>96</v>
      </c>
      <c r="C2542" s="1">
        <v>287.38</v>
      </c>
      <c r="D2542" s="1">
        <v>102.83</v>
      </c>
      <c r="E2542" s="1">
        <v>390.21</v>
      </c>
    </row>
    <row r="2543" spans="1:5">
      <c r="A2543" s="1">
        <v>1944</v>
      </c>
      <c r="B2543" s="1">
        <v>97</v>
      </c>
      <c r="C2543" s="1">
        <v>205.09</v>
      </c>
      <c r="D2543" s="1">
        <v>62.46</v>
      </c>
      <c r="E2543" s="1">
        <v>267.55</v>
      </c>
    </row>
    <row r="2544" spans="1:5">
      <c r="A2544" s="1">
        <v>1944</v>
      </c>
      <c r="B2544" s="1">
        <v>98</v>
      </c>
      <c r="C2544" s="1">
        <v>144.66999999999999</v>
      </c>
      <c r="D2544" s="1">
        <v>31.43</v>
      </c>
      <c r="E2544" s="1">
        <v>176.1</v>
      </c>
    </row>
    <row r="2545" spans="1:5">
      <c r="A2545" s="1">
        <v>1944</v>
      </c>
      <c r="B2545" s="1">
        <v>99</v>
      </c>
      <c r="C2545" s="1">
        <v>77.290000000000006</v>
      </c>
      <c r="D2545" s="1">
        <v>26.92</v>
      </c>
      <c r="E2545" s="1">
        <v>104.21</v>
      </c>
    </row>
    <row r="2546" spans="1:5">
      <c r="A2546" s="1">
        <v>1944</v>
      </c>
      <c r="B2546" s="1">
        <v>100</v>
      </c>
      <c r="C2546" s="1">
        <v>47.81</v>
      </c>
      <c r="D2546" s="1">
        <v>4.8899999999999997</v>
      </c>
      <c r="E2546" s="1">
        <v>52.7</v>
      </c>
    </row>
    <row r="2547" spans="1:5">
      <c r="A2547" s="1">
        <v>1944</v>
      </c>
      <c r="B2547" s="1">
        <v>101</v>
      </c>
      <c r="C2547" s="1">
        <v>21.8</v>
      </c>
      <c r="D2547" s="1">
        <v>11.77</v>
      </c>
      <c r="E2547" s="1">
        <v>33.57</v>
      </c>
    </row>
    <row r="2548" spans="1:5">
      <c r="A2548" s="1">
        <v>1944</v>
      </c>
      <c r="B2548" s="1">
        <v>102</v>
      </c>
      <c r="C2548" s="1">
        <v>17.100000000000001</v>
      </c>
      <c r="D2548" s="1">
        <v>2</v>
      </c>
      <c r="E2548" s="1">
        <v>19.100000000000001</v>
      </c>
    </row>
    <row r="2549" spans="1:5">
      <c r="A2549" s="1">
        <v>1944</v>
      </c>
      <c r="B2549" s="1">
        <v>103</v>
      </c>
      <c r="C2549" s="1">
        <v>12.94</v>
      </c>
      <c r="D2549" s="1">
        <v>2</v>
      </c>
      <c r="E2549" s="1">
        <v>14.94</v>
      </c>
    </row>
    <row r="2550" spans="1:5">
      <c r="A2550" s="1">
        <v>1944</v>
      </c>
      <c r="B2550" s="1">
        <v>104</v>
      </c>
      <c r="C2550" s="1">
        <v>2.73</v>
      </c>
      <c r="D2550" s="1">
        <v>3</v>
      </c>
      <c r="E2550" s="1">
        <v>5.73</v>
      </c>
    </row>
    <row r="2551" spans="1:5">
      <c r="A2551" s="1">
        <v>1944</v>
      </c>
      <c r="B2551" s="1">
        <v>105</v>
      </c>
      <c r="C2551" s="1">
        <v>1</v>
      </c>
      <c r="D2551" s="1">
        <v>0</v>
      </c>
      <c r="E2551" s="1">
        <v>1</v>
      </c>
    </row>
    <row r="2552" spans="1:5">
      <c r="A2552" s="1">
        <v>1944</v>
      </c>
      <c r="B2552" s="1">
        <v>106</v>
      </c>
      <c r="C2552" s="1">
        <v>0</v>
      </c>
      <c r="D2552" s="1">
        <v>0</v>
      </c>
      <c r="E2552" s="1">
        <v>0</v>
      </c>
    </row>
    <row r="2553" spans="1:5">
      <c r="A2553" s="1">
        <v>1944</v>
      </c>
      <c r="B2553" s="1">
        <v>107</v>
      </c>
      <c r="C2553" s="1">
        <v>0</v>
      </c>
      <c r="D2553" s="1">
        <v>1</v>
      </c>
      <c r="E2553" s="1">
        <v>1</v>
      </c>
    </row>
    <row r="2554" spans="1:5">
      <c r="A2554" s="1">
        <v>1944</v>
      </c>
      <c r="B2554" s="1">
        <v>108</v>
      </c>
      <c r="C2554" s="1">
        <v>0</v>
      </c>
      <c r="D2554" s="1">
        <v>0</v>
      </c>
      <c r="E2554" s="1">
        <v>0</v>
      </c>
    </row>
    <row r="2555" spans="1:5">
      <c r="A2555" s="1">
        <v>1944</v>
      </c>
      <c r="B2555" s="1">
        <v>109</v>
      </c>
      <c r="C2555" s="1">
        <v>0</v>
      </c>
      <c r="D2555" s="1">
        <v>1</v>
      </c>
      <c r="E2555" s="1">
        <v>1</v>
      </c>
    </row>
    <row r="2556" spans="1:5">
      <c r="A2556" s="1">
        <v>1944</v>
      </c>
      <c r="B2556" s="1" t="s">
        <v>121</v>
      </c>
      <c r="C2556" s="1">
        <v>0</v>
      </c>
      <c r="D2556" s="1">
        <v>0</v>
      </c>
      <c r="E2556" s="1">
        <v>0</v>
      </c>
    </row>
    <row r="2557" spans="1:5">
      <c r="A2557" s="1">
        <v>1945</v>
      </c>
      <c r="B2557" s="1">
        <v>0</v>
      </c>
      <c r="C2557" s="1">
        <v>16453</v>
      </c>
      <c r="D2557" s="1">
        <v>22371.63</v>
      </c>
      <c r="E2557" s="1">
        <v>38824.629999999997</v>
      </c>
    </row>
    <row r="2558" spans="1:5">
      <c r="A2558" s="1">
        <v>1945</v>
      </c>
      <c r="B2558" s="1">
        <v>1</v>
      </c>
      <c r="C2558" s="1">
        <v>1598</v>
      </c>
      <c r="D2558" s="1">
        <v>1903.15</v>
      </c>
      <c r="E2558" s="1">
        <v>3501.15</v>
      </c>
    </row>
    <row r="2559" spans="1:5">
      <c r="A2559" s="1">
        <v>1945</v>
      </c>
      <c r="B2559" s="1">
        <v>2</v>
      </c>
      <c r="C2559" s="1">
        <v>870</v>
      </c>
      <c r="D2559" s="1">
        <v>1007.07</v>
      </c>
      <c r="E2559" s="1">
        <v>1877.07</v>
      </c>
    </row>
    <row r="2560" spans="1:5">
      <c r="A2560" s="1">
        <v>1945</v>
      </c>
      <c r="B2560" s="1">
        <v>3</v>
      </c>
      <c r="C2560" s="1">
        <v>642</v>
      </c>
      <c r="D2560" s="1">
        <v>767.05</v>
      </c>
      <c r="E2560" s="1">
        <v>1409.05</v>
      </c>
    </row>
    <row r="2561" spans="1:5">
      <c r="A2561" s="1">
        <v>1945</v>
      </c>
      <c r="B2561" s="1">
        <v>4</v>
      </c>
      <c r="C2561" s="1">
        <v>470</v>
      </c>
      <c r="D2561" s="1">
        <v>642.04999999999995</v>
      </c>
      <c r="E2561" s="1">
        <v>1112.05</v>
      </c>
    </row>
    <row r="2562" spans="1:5">
      <c r="A2562" s="1">
        <v>1945</v>
      </c>
      <c r="B2562" s="1">
        <v>5</v>
      </c>
      <c r="C2562" s="1">
        <v>480.31</v>
      </c>
      <c r="D2562" s="1">
        <v>604.76</v>
      </c>
      <c r="E2562" s="1">
        <v>1085.07</v>
      </c>
    </row>
    <row r="2563" spans="1:5">
      <c r="A2563" s="1">
        <v>1945</v>
      </c>
      <c r="B2563" s="1">
        <v>6</v>
      </c>
      <c r="C2563" s="1">
        <v>385.92</v>
      </c>
      <c r="D2563" s="1">
        <v>565.47</v>
      </c>
      <c r="E2563" s="1">
        <v>951.39</v>
      </c>
    </row>
    <row r="2564" spans="1:5">
      <c r="A2564" s="1">
        <v>1945</v>
      </c>
      <c r="B2564" s="1">
        <v>7</v>
      </c>
      <c r="C2564" s="1">
        <v>311.37</v>
      </c>
      <c r="D2564" s="1">
        <v>437.39</v>
      </c>
      <c r="E2564" s="1">
        <v>748.76</v>
      </c>
    </row>
    <row r="2565" spans="1:5">
      <c r="A2565" s="1">
        <v>1945</v>
      </c>
      <c r="B2565" s="1">
        <v>8</v>
      </c>
      <c r="C2565" s="1">
        <v>277.64</v>
      </c>
      <c r="D2565" s="1">
        <v>388.58</v>
      </c>
      <c r="E2565" s="1">
        <v>666.22</v>
      </c>
    </row>
    <row r="2566" spans="1:5">
      <c r="A2566" s="1">
        <v>1945</v>
      </c>
      <c r="B2566" s="1">
        <v>9</v>
      </c>
      <c r="C2566" s="1">
        <v>251.73</v>
      </c>
      <c r="D2566" s="1">
        <v>340.98</v>
      </c>
      <c r="E2566" s="1">
        <v>592.71</v>
      </c>
    </row>
    <row r="2567" spans="1:5">
      <c r="A2567" s="1">
        <v>1945</v>
      </c>
      <c r="B2567" s="1">
        <v>10</v>
      </c>
      <c r="C2567" s="1">
        <v>227.94</v>
      </c>
      <c r="D2567" s="1">
        <v>330.55</v>
      </c>
      <c r="E2567" s="1">
        <v>558.49</v>
      </c>
    </row>
    <row r="2568" spans="1:5">
      <c r="A2568" s="1">
        <v>1945</v>
      </c>
      <c r="B2568" s="1">
        <v>11</v>
      </c>
      <c r="C2568" s="1">
        <v>219.41</v>
      </c>
      <c r="D2568" s="1">
        <v>312.93</v>
      </c>
      <c r="E2568" s="1">
        <v>532.34</v>
      </c>
    </row>
    <row r="2569" spans="1:5">
      <c r="A2569" s="1">
        <v>1945</v>
      </c>
      <c r="B2569" s="1">
        <v>12</v>
      </c>
      <c r="C2569" s="1">
        <v>236.44</v>
      </c>
      <c r="D2569" s="1">
        <v>324.07</v>
      </c>
      <c r="E2569" s="1">
        <v>560.51</v>
      </c>
    </row>
    <row r="2570" spans="1:5">
      <c r="A2570" s="1">
        <v>1945</v>
      </c>
      <c r="B2570" s="1">
        <v>13</v>
      </c>
      <c r="C2570" s="1">
        <v>301.02999999999997</v>
      </c>
      <c r="D2570" s="1">
        <v>384.96</v>
      </c>
      <c r="E2570" s="1">
        <v>685.99</v>
      </c>
    </row>
    <row r="2571" spans="1:5">
      <c r="A2571" s="1">
        <v>1945</v>
      </c>
      <c r="B2571" s="1">
        <v>14</v>
      </c>
      <c r="C2571" s="1">
        <v>335.16</v>
      </c>
      <c r="D2571" s="1">
        <v>414.6</v>
      </c>
      <c r="E2571" s="1">
        <v>749.76</v>
      </c>
    </row>
    <row r="2572" spans="1:5">
      <c r="A2572" s="1">
        <v>1945</v>
      </c>
      <c r="B2572" s="1">
        <v>15</v>
      </c>
      <c r="C2572" s="1">
        <v>390.71</v>
      </c>
      <c r="D2572" s="1">
        <v>439.61</v>
      </c>
      <c r="E2572" s="1">
        <v>830.32</v>
      </c>
    </row>
    <row r="2573" spans="1:5">
      <c r="A2573" s="1">
        <v>1945</v>
      </c>
      <c r="B2573" s="1">
        <v>16</v>
      </c>
      <c r="C2573" s="1">
        <v>454.88</v>
      </c>
      <c r="D2573" s="1">
        <v>518.41</v>
      </c>
      <c r="E2573" s="1">
        <v>973.29</v>
      </c>
    </row>
    <row r="2574" spans="1:5">
      <c r="A2574" s="1">
        <v>1945</v>
      </c>
      <c r="B2574" s="1">
        <v>17</v>
      </c>
      <c r="C2574" s="1">
        <v>508.52</v>
      </c>
      <c r="D2574" s="1">
        <v>587.64</v>
      </c>
      <c r="E2574" s="1">
        <v>1096.1600000000001</v>
      </c>
    </row>
    <row r="2575" spans="1:5">
      <c r="A2575" s="1">
        <v>1945</v>
      </c>
      <c r="B2575" s="1">
        <v>18</v>
      </c>
      <c r="C2575" s="1">
        <v>552.66</v>
      </c>
      <c r="D2575" s="1">
        <v>548.26</v>
      </c>
      <c r="E2575" s="1">
        <v>1100.92</v>
      </c>
    </row>
    <row r="2576" spans="1:5">
      <c r="A2576" s="1">
        <v>1945</v>
      </c>
      <c r="B2576" s="1">
        <v>19</v>
      </c>
      <c r="C2576" s="1">
        <v>640.26</v>
      </c>
      <c r="D2576" s="1">
        <v>505.31</v>
      </c>
      <c r="E2576" s="1">
        <v>1145.57</v>
      </c>
    </row>
    <row r="2577" spans="1:5">
      <c r="A2577" s="1">
        <v>1945</v>
      </c>
      <c r="B2577" s="1">
        <v>20</v>
      </c>
      <c r="C2577" s="1">
        <v>667.43</v>
      </c>
      <c r="D2577" s="1">
        <v>574.73</v>
      </c>
      <c r="E2577" s="1">
        <v>1242.1600000000001</v>
      </c>
    </row>
    <row r="2578" spans="1:5">
      <c r="A2578" s="1">
        <v>1945</v>
      </c>
      <c r="B2578" s="1">
        <v>21</v>
      </c>
      <c r="C2578" s="1">
        <v>736.51</v>
      </c>
      <c r="D2578" s="1">
        <v>580.29</v>
      </c>
      <c r="E2578" s="1">
        <v>1316.8</v>
      </c>
    </row>
    <row r="2579" spans="1:5">
      <c r="A2579" s="1">
        <v>1945</v>
      </c>
      <c r="B2579" s="1">
        <v>22</v>
      </c>
      <c r="C2579" s="1">
        <v>775.6</v>
      </c>
      <c r="D2579" s="1">
        <v>615.97</v>
      </c>
      <c r="E2579" s="1">
        <v>1391.57</v>
      </c>
    </row>
    <row r="2580" spans="1:5">
      <c r="A2580" s="1">
        <v>1945</v>
      </c>
      <c r="B2580" s="1">
        <v>23</v>
      </c>
      <c r="C2580" s="1">
        <v>796.7</v>
      </c>
      <c r="D2580" s="1">
        <v>594.73</v>
      </c>
      <c r="E2580" s="1">
        <v>1391.43</v>
      </c>
    </row>
    <row r="2581" spans="1:5">
      <c r="A2581" s="1">
        <v>1945</v>
      </c>
      <c r="B2581" s="1">
        <v>24</v>
      </c>
      <c r="C2581" s="1">
        <v>869.78</v>
      </c>
      <c r="D2581" s="1">
        <v>645.58000000000004</v>
      </c>
      <c r="E2581" s="1">
        <v>1515.36</v>
      </c>
    </row>
    <row r="2582" spans="1:5">
      <c r="A2582" s="1">
        <v>1945</v>
      </c>
      <c r="B2582" s="1">
        <v>25</v>
      </c>
      <c r="C2582" s="1">
        <v>887.46</v>
      </c>
      <c r="D2582" s="1">
        <v>654.48</v>
      </c>
      <c r="E2582" s="1">
        <v>1541.94</v>
      </c>
    </row>
    <row r="2583" spans="1:5">
      <c r="A2583" s="1">
        <v>1945</v>
      </c>
      <c r="B2583" s="1">
        <v>26</v>
      </c>
      <c r="C2583" s="1">
        <v>722.14</v>
      </c>
      <c r="D2583" s="1">
        <v>502.2</v>
      </c>
      <c r="E2583" s="1">
        <v>1224.3399999999999</v>
      </c>
    </row>
    <row r="2584" spans="1:5">
      <c r="A2584" s="1">
        <v>1945</v>
      </c>
      <c r="B2584" s="1">
        <v>27</v>
      </c>
      <c r="C2584" s="1">
        <v>667.4</v>
      </c>
      <c r="D2584" s="1">
        <v>533.69000000000005</v>
      </c>
      <c r="E2584" s="1">
        <v>1201.0899999999999</v>
      </c>
    </row>
    <row r="2585" spans="1:5">
      <c r="A2585" s="1">
        <v>1945</v>
      </c>
      <c r="B2585" s="1">
        <v>28</v>
      </c>
      <c r="C2585" s="1">
        <v>735.26</v>
      </c>
      <c r="D2585" s="1">
        <v>600.91999999999996</v>
      </c>
      <c r="E2585" s="1">
        <v>1336.18</v>
      </c>
    </row>
    <row r="2586" spans="1:5">
      <c r="A2586" s="1">
        <v>1945</v>
      </c>
      <c r="B2586" s="1">
        <v>29</v>
      </c>
      <c r="C2586" s="1">
        <v>785.71</v>
      </c>
      <c r="D2586" s="1">
        <v>630.94000000000005</v>
      </c>
      <c r="E2586" s="1">
        <v>1416.65</v>
      </c>
    </row>
    <row r="2587" spans="1:5">
      <c r="A2587" s="1">
        <v>1945</v>
      </c>
      <c r="B2587" s="1">
        <v>30</v>
      </c>
      <c r="C2587" s="1">
        <v>867.32</v>
      </c>
      <c r="D2587" s="1">
        <v>725.23</v>
      </c>
      <c r="E2587" s="1">
        <v>1592.55</v>
      </c>
    </row>
    <row r="2588" spans="1:5">
      <c r="A2588" s="1">
        <v>1945</v>
      </c>
      <c r="B2588" s="1">
        <v>31</v>
      </c>
      <c r="C2588" s="1">
        <v>902.46</v>
      </c>
      <c r="D2588" s="1">
        <v>791.96</v>
      </c>
      <c r="E2588" s="1">
        <v>1694.42</v>
      </c>
    </row>
    <row r="2589" spans="1:5">
      <c r="A2589" s="1">
        <v>1945</v>
      </c>
      <c r="B2589" s="1">
        <v>32</v>
      </c>
      <c r="C2589" s="1">
        <v>878.69</v>
      </c>
      <c r="D2589" s="1">
        <v>777.68</v>
      </c>
      <c r="E2589" s="1">
        <v>1656.37</v>
      </c>
    </row>
    <row r="2590" spans="1:5">
      <c r="A2590" s="1">
        <v>1945</v>
      </c>
      <c r="B2590" s="1">
        <v>33</v>
      </c>
      <c r="C2590" s="1">
        <v>903.03</v>
      </c>
      <c r="D2590" s="1">
        <v>790.37</v>
      </c>
      <c r="E2590" s="1">
        <v>1693.4</v>
      </c>
    </row>
    <row r="2591" spans="1:5">
      <c r="A2591" s="1">
        <v>1945</v>
      </c>
      <c r="B2591" s="1">
        <v>34</v>
      </c>
      <c r="C2591" s="1">
        <v>927.49</v>
      </c>
      <c r="D2591" s="1">
        <v>904.04</v>
      </c>
      <c r="E2591" s="1">
        <v>1831.53</v>
      </c>
    </row>
    <row r="2592" spans="1:5">
      <c r="A2592" s="1">
        <v>1945</v>
      </c>
      <c r="B2592" s="1">
        <v>35</v>
      </c>
      <c r="C2592" s="1">
        <v>995.5</v>
      </c>
      <c r="D2592" s="1">
        <v>930.95</v>
      </c>
      <c r="E2592" s="1">
        <v>1926.45</v>
      </c>
    </row>
    <row r="2593" spans="1:5">
      <c r="A2593" s="1">
        <v>1945</v>
      </c>
      <c r="B2593" s="1">
        <v>36</v>
      </c>
      <c r="C2593" s="1">
        <v>980.97</v>
      </c>
      <c r="D2593" s="1">
        <v>939.26</v>
      </c>
      <c r="E2593" s="1">
        <v>1920.23</v>
      </c>
    </row>
    <row r="2594" spans="1:5">
      <c r="A2594" s="1">
        <v>1945</v>
      </c>
      <c r="B2594" s="1">
        <v>37</v>
      </c>
      <c r="C2594" s="1">
        <v>1014.3</v>
      </c>
      <c r="D2594" s="1">
        <v>1035.2</v>
      </c>
      <c r="E2594" s="1">
        <v>2049.5</v>
      </c>
    </row>
    <row r="2595" spans="1:5">
      <c r="A2595" s="1">
        <v>1945</v>
      </c>
      <c r="B2595" s="1">
        <v>38</v>
      </c>
      <c r="C2595" s="1">
        <v>1117.56</v>
      </c>
      <c r="D2595" s="1">
        <v>1134.83</v>
      </c>
      <c r="E2595" s="1">
        <v>2252.39</v>
      </c>
    </row>
    <row r="2596" spans="1:5">
      <c r="A2596" s="1">
        <v>1945</v>
      </c>
      <c r="B2596" s="1">
        <v>39</v>
      </c>
      <c r="C2596" s="1">
        <v>1144.68</v>
      </c>
      <c r="D2596" s="1">
        <v>1216.0999999999999</v>
      </c>
      <c r="E2596" s="1">
        <v>2360.7800000000002</v>
      </c>
    </row>
    <row r="2597" spans="1:5">
      <c r="A2597" s="1">
        <v>1945</v>
      </c>
      <c r="B2597" s="1">
        <v>40</v>
      </c>
      <c r="C2597" s="1">
        <v>1140.3900000000001</v>
      </c>
      <c r="D2597" s="1">
        <v>1297.74</v>
      </c>
      <c r="E2597" s="1">
        <v>2438.13</v>
      </c>
    </row>
    <row r="2598" spans="1:5">
      <c r="A2598" s="1">
        <v>1945</v>
      </c>
      <c r="B2598" s="1">
        <v>41</v>
      </c>
      <c r="C2598" s="1">
        <v>1151.4000000000001</v>
      </c>
      <c r="D2598" s="1">
        <v>1369.6</v>
      </c>
      <c r="E2598" s="1">
        <v>2521</v>
      </c>
    </row>
    <row r="2599" spans="1:5">
      <c r="A2599" s="1">
        <v>1945</v>
      </c>
      <c r="B2599" s="1">
        <v>42</v>
      </c>
      <c r="C2599" s="1">
        <v>1298.4100000000001</v>
      </c>
      <c r="D2599" s="1">
        <v>1543.37</v>
      </c>
      <c r="E2599" s="1">
        <v>2841.78</v>
      </c>
    </row>
    <row r="2600" spans="1:5">
      <c r="A2600" s="1">
        <v>1945</v>
      </c>
      <c r="B2600" s="1">
        <v>43</v>
      </c>
      <c r="C2600" s="1">
        <v>1355.41</v>
      </c>
      <c r="D2600" s="1">
        <v>1637.08</v>
      </c>
      <c r="E2600" s="1">
        <v>2992.49</v>
      </c>
    </row>
    <row r="2601" spans="1:5">
      <c r="A2601" s="1">
        <v>1945</v>
      </c>
      <c r="B2601" s="1">
        <v>44</v>
      </c>
      <c r="C2601" s="1">
        <v>1485.38</v>
      </c>
      <c r="D2601" s="1">
        <v>1824.68</v>
      </c>
      <c r="E2601" s="1">
        <v>3310.06</v>
      </c>
    </row>
    <row r="2602" spans="1:5">
      <c r="A2602" s="1">
        <v>1945</v>
      </c>
      <c r="B2602" s="1">
        <v>45</v>
      </c>
      <c r="C2602" s="1">
        <v>1572.79</v>
      </c>
      <c r="D2602" s="1">
        <v>1963.59</v>
      </c>
      <c r="E2602" s="1">
        <v>3536.38</v>
      </c>
    </row>
    <row r="2603" spans="1:5">
      <c r="A2603" s="1">
        <v>1945</v>
      </c>
      <c r="B2603" s="1">
        <v>46</v>
      </c>
      <c r="C2603" s="1">
        <v>1538.27</v>
      </c>
      <c r="D2603" s="1">
        <v>1893.38</v>
      </c>
      <c r="E2603" s="1">
        <v>3431.65</v>
      </c>
    </row>
    <row r="2604" spans="1:5">
      <c r="A2604" s="1">
        <v>1945</v>
      </c>
      <c r="B2604" s="1">
        <v>47</v>
      </c>
      <c r="C2604" s="1">
        <v>1693.28</v>
      </c>
      <c r="D2604" s="1">
        <v>2098.46</v>
      </c>
      <c r="E2604" s="1">
        <v>3791.74</v>
      </c>
    </row>
    <row r="2605" spans="1:5">
      <c r="A2605" s="1">
        <v>1945</v>
      </c>
      <c r="B2605" s="1">
        <v>48</v>
      </c>
      <c r="C2605" s="1">
        <v>1892.8</v>
      </c>
      <c r="D2605" s="1">
        <v>2169.79</v>
      </c>
      <c r="E2605" s="1">
        <v>4062.59</v>
      </c>
    </row>
    <row r="2606" spans="1:5">
      <c r="A2606" s="1">
        <v>1945</v>
      </c>
      <c r="B2606" s="1">
        <v>49</v>
      </c>
      <c r="C2606" s="1">
        <v>1922.85</v>
      </c>
      <c r="D2606" s="1">
        <v>2446.39</v>
      </c>
      <c r="E2606" s="1">
        <v>4369.24</v>
      </c>
    </row>
    <row r="2607" spans="1:5">
      <c r="A2607" s="1">
        <v>1945</v>
      </c>
      <c r="B2607" s="1">
        <v>50</v>
      </c>
      <c r="C2607" s="1">
        <v>2113.46</v>
      </c>
      <c r="D2607" s="1">
        <v>2618.86</v>
      </c>
      <c r="E2607" s="1">
        <v>4732.32</v>
      </c>
    </row>
    <row r="2608" spans="1:5">
      <c r="A2608" s="1">
        <v>1945</v>
      </c>
      <c r="B2608" s="1">
        <v>51</v>
      </c>
      <c r="C2608" s="1">
        <v>2114.88</v>
      </c>
      <c r="D2608" s="1">
        <v>2701.58</v>
      </c>
      <c r="E2608" s="1">
        <v>4816.46</v>
      </c>
    </row>
    <row r="2609" spans="1:5">
      <c r="A2609" s="1">
        <v>1945</v>
      </c>
      <c r="B2609" s="1">
        <v>52</v>
      </c>
      <c r="C2609" s="1">
        <v>2373.15</v>
      </c>
      <c r="D2609" s="1">
        <v>3044.13</v>
      </c>
      <c r="E2609" s="1">
        <v>5417.28</v>
      </c>
    </row>
    <row r="2610" spans="1:5">
      <c r="A2610" s="1">
        <v>1945</v>
      </c>
      <c r="B2610" s="1">
        <v>53</v>
      </c>
      <c r="C2610" s="1">
        <v>2459.2600000000002</v>
      </c>
      <c r="D2610" s="1">
        <v>3266.52</v>
      </c>
      <c r="E2610" s="1">
        <v>5725.78</v>
      </c>
    </row>
    <row r="2611" spans="1:5">
      <c r="A2611" s="1">
        <v>1945</v>
      </c>
      <c r="B2611" s="1">
        <v>54</v>
      </c>
      <c r="C2611" s="1">
        <v>2596.2399999999998</v>
      </c>
      <c r="D2611" s="1">
        <v>3568.76</v>
      </c>
      <c r="E2611" s="1">
        <v>6165</v>
      </c>
    </row>
    <row r="2612" spans="1:5">
      <c r="A2612" s="1">
        <v>1945</v>
      </c>
      <c r="B2612" s="1">
        <v>55</v>
      </c>
      <c r="C2612" s="1">
        <v>2566</v>
      </c>
      <c r="D2612" s="1">
        <v>3540.24</v>
      </c>
      <c r="E2612" s="1">
        <v>6106.24</v>
      </c>
    </row>
    <row r="2613" spans="1:5">
      <c r="A2613" s="1">
        <v>1945</v>
      </c>
      <c r="B2613" s="1">
        <v>56</v>
      </c>
      <c r="C2613" s="1">
        <v>2838.23</v>
      </c>
      <c r="D2613" s="1">
        <v>3983.53</v>
      </c>
      <c r="E2613" s="1">
        <v>6821.76</v>
      </c>
    </row>
    <row r="2614" spans="1:5">
      <c r="A2614" s="1">
        <v>1945</v>
      </c>
      <c r="B2614" s="1">
        <v>57</v>
      </c>
      <c r="C2614" s="1">
        <v>3079.82</v>
      </c>
      <c r="D2614" s="1">
        <v>4354.0200000000004</v>
      </c>
      <c r="E2614" s="1">
        <v>7433.84</v>
      </c>
    </row>
    <row r="2615" spans="1:5">
      <c r="A2615" s="1">
        <v>1945</v>
      </c>
      <c r="B2615" s="1">
        <v>58</v>
      </c>
      <c r="C2615" s="1">
        <v>3341.8</v>
      </c>
      <c r="D2615" s="1">
        <v>4677.71</v>
      </c>
      <c r="E2615" s="1">
        <v>8019.51</v>
      </c>
    </row>
    <row r="2616" spans="1:5">
      <c r="A2616" s="1">
        <v>1945</v>
      </c>
      <c r="B2616" s="1">
        <v>59</v>
      </c>
      <c r="C2616" s="1">
        <v>3676.16</v>
      </c>
      <c r="D2616" s="1">
        <v>5066.6000000000004</v>
      </c>
      <c r="E2616" s="1">
        <v>8742.76</v>
      </c>
    </row>
    <row r="2617" spans="1:5">
      <c r="A2617" s="1">
        <v>1945</v>
      </c>
      <c r="B2617" s="1">
        <v>60</v>
      </c>
      <c r="C2617" s="1">
        <v>3844.4</v>
      </c>
      <c r="D2617" s="1">
        <v>5317.56</v>
      </c>
      <c r="E2617" s="1">
        <v>9161.9599999999991</v>
      </c>
    </row>
    <row r="2618" spans="1:5">
      <c r="A2618" s="1">
        <v>1945</v>
      </c>
      <c r="B2618" s="1">
        <v>61</v>
      </c>
      <c r="C2618" s="1">
        <v>3874.42</v>
      </c>
      <c r="D2618" s="1">
        <v>5373.1</v>
      </c>
      <c r="E2618" s="1">
        <v>9247.52</v>
      </c>
    </row>
    <row r="2619" spans="1:5">
      <c r="A2619" s="1">
        <v>1945</v>
      </c>
      <c r="B2619" s="1">
        <v>62</v>
      </c>
      <c r="C2619" s="1">
        <v>4516.72</v>
      </c>
      <c r="D2619" s="1">
        <v>5817.06</v>
      </c>
      <c r="E2619" s="1">
        <v>10333.780000000001</v>
      </c>
    </row>
    <row r="2620" spans="1:5">
      <c r="A2620" s="1">
        <v>1945</v>
      </c>
      <c r="B2620" s="1">
        <v>63</v>
      </c>
      <c r="C2620" s="1">
        <v>4829.3100000000004</v>
      </c>
      <c r="D2620" s="1">
        <v>6317.45</v>
      </c>
      <c r="E2620" s="1">
        <v>11146.76</v>
      </c>
    </row>
    <row r="2621" spans="1:5">
      <c r="A2621" s="1">
        <v>1945</v>
      </c>
      <c r="B2621" s="1">
        <v>64</v>
      </c>
      <c r="C2621" s="1">
        <v>5181.1499999999996</v>
      </c>
      <c r="D2621" s="1">
        <v>6635.27</v>
      </c>
      <c r="E2621" s="1">
        <v>11816.42</v>
      </c>
    </row>
    <row r="2622" spans="1:5">
      <c r="A2622" s="1">
        <v>1945</v>
      </c>
      <c r="B2622" s="1">
        <v>65</v>
      </c>
      <c r="C2622" s="1">
        <v>5383.54</v>
      </c>
      <c r="D2622" s="1">
        <v>6946.42</v>
      </c>
      <c r="E2622" s="1">
        <v>12329.96</v>
      </c>
    </row>
    <row r="2623" spans="1:5">
      <c r="A2623" s="1">
        <v>1945</v>
      </c>
      <c r="B2623" s="1">
        <v>66</v>
      </c>
      <c r="C2623" s="1">
        <v>5260.42</v>
      </c>
      <c r="D2623" s="1">
        <v>6732.44</v>
      </c>
      <c r="E2623" s="1">
        <v>11992.86</v>
      </c>
    </row>
    <row r="2624" spans="1:5">
      <c r="A2624" s="1">
        <v>1945</v>
      </c>
      <c r="B2624" s="1">
        <v>67</v>
      </c>
      <c r="C2624" s="1">
        <v>5988.05</v>
      </c>
      <c r="D2624" s="1">
        <v>7339.2</v>
      </c>
      <c r="E2624" s="1">
        <v>13327.25</v>
      </c>
    </row>
    <row r="2625" spans="1:5">
      <c r="A2625" s="1">
        <v>1945</v>
      </c>
      <c r="B2625" s="1">
        <v>68</v>
      </c>
      <c r="C2625" s="1">
        <v>6483.43</v>
      </c>
      <c r="D2625" s="1">
        <v>7633.74</v>
      </c>
      <c r="E2625" s="1">
        <v>14117.17</v>
      </c>
    </row>
    <row r="2626" spans="1:5">
      <c r="A2626" s="1">
        <v>1945</v>
      </c>
      <c r="B2626" s="1">
        <v>69</v>
      </c>
      <c r="C2626" s="1">
        <v>6930.56</v>
      </c>
      <c r="D2626" s="1">
        <v>7946.02</v>
      </c>
      <c r="E2626" s="1">
        <v>14876.58</v>
      </c>
    </row>
    <row r="2627" spans="1:5">
      <c r="A2627" s="1">
        <v>1945</v>
      </c>
      <c r="B2627" s="1">
        <v>70</v>
      </c>
      <c r="C2627" s="1">
        <v>7215.04</v>
      </c>
      <c r="D2627" s="1">
        <v>8000.57</v>
      </c>
      <c r="E2627" s="1">
        <v>15215.61</v>
      </c>
    </row>
    <row r="2628" spans="1:5">
      <c r="A2628" s="1">
        <v>1945</v>
      </c>
      <c r="B2628" s="1">
        <v>71</v>
      </c>
      <c r="C2628" s="1">
        <v>6852.17</v>
      </c>
      <c r="D2628" s="1">
        <v>7754.41</v>
      </c>
      <c r="E2628" s="1">
        <v>14606.58</v>
      </c>
    </row>
    <row r="2629" spans="1:5">
      <c r="A2629" s="1">
        <v>1945</v>
      </c>
      <c r="B2629" s="1">
        <v>72</v>
      </c>
      <c r="C2629" s="1">
        <v>7778.55</v>
      </c>
      <c r="D2629" s="1">
        <v>8314.0499999999993</v>
      </c>
      <c r="E2629" s="1">
        <v>16092.6</v>
      </c>
    </row>
    <row r="2630" spans="1:5">
      <c r="A2630" s="1">
        <v>1945</v>
      </c>
      <c r="B2630" s="1">
        <v>73</v>
      </c>
      <c r="C2630" s="1">
        <v>7971.18</v>
      </c>
      <c r="D2630" s="1">
        <v>8131.48</v>
      </c>
      <c r="E2630" s="1">
        <v>16102.66</v>
      </c>
    </row>
    <row r="2631" spans="1:5">
      <c r="A2631" s="1">
        <v>1945</v>
      </c>
      <c r="B2631" s="1">
        <v>74</v>
      </c>
      <c r="C2631" s="1">
        <v>8159.06</v>
      </c>
      <c r="D2631" s="1">
        <v>8192.69</v>
      </c>
      <c r="E2631" s="1">
        <v>16351.75</v>
      </c>
    </row>
    <row r="2632" spans="1:5">
      <c r="A2632" s="1">
        <v>1945</v>
      </c>
      <c r="B2632" s="1">
        <v>75</v>
      </c>
      <c r="C2632" s="1">
        <v>8247.39</v>
      </c>
      <c r="D2632" s="1">
        <v>8033.3</v>
      </c>
      <c r="E2632" s="1">
        <v>16280.69</v>
      </c>
    </row>
    <row r="2633" spans="1:5">
      <c r="A2633" s="1">
        <v>1945</v>
      </c>
      <c r="B2633" s="1">
        <v>76</v>
      </c>
      <c r="C2633" s="1">
        <v>8083.94</v>
      </c>
      <c r="D2633" s="1">
        <v>7613.58</v>
      </c>
      <c r="E2633" s="1">
        <v>15697.52</v>
      </c>
    </row>
    <row r="2634" spans="1:5">
      <c r="A2634" s="1">
        <v>1945</v>
      </c>
      <c r="B2634" s="1">
        <v>77</v>
      </c>
      <c r="C2634" s="1">
        <v>7925.96</v>
      </c>
      <c r="D2634" s="1">
        <v>7277.13</v>
      </c>
      <c r="E2634" s="1">
        <v>15203.09</v>
      </c>
    </row>
    <row r="2635" spans="1:5">
      <c r="A2635" s="1">
        <v>1945</v>
      </c>
      <c r="B2635" s="1">
        <v>78</v>
      </c>
      <c r="C2635" s="1">
        <v>7860.42</v>
      </c>
      <c r="D2635" s="1">
        <v>7015.94</v>
      </c>
      <c r="E2635" s="1">
        <v>14876.36</v>
      </c>
    </row>
    <row r="2636" spans="1:5">
      <c r="A2636" s="1">
        <v>1945</v>
      </c>
      <c r="B2636" s="1">
        <v>79</v>
      </c>
      <c r="C2636" s="1">
        <v>7747.31</v>
      </c>
      <c r="D2636" s="1">
        <v>6607.01</v>
      </c>
      <c r="E2636" s="1">
        <v>14354.32</v>
      </c>
    </row>
    <row r="2637" spans="1:5">
      <c r="A2637" s="1">
        <v>1945</v>
      </c>
      <c r="B2637" s="1">
        <v>80</v>
      </c>
      <c r="C2637" s="1">
        <v>7414.93</v>
      </c>
      <c r="D2637" s="1">
        <v>5950.47</v>
      </c>
      <c r="E2637" s="1">
        <v>13365.4</v>
      </c>
    </row>
    <row r="2638" spans="1:5">
      <c r="A2638" s="1">
        <v>1945</v>
      </c>
      <c r="B2638" s="1">
        <v>81</v>
      </c>
      <c r="C2638" s="1">
        <v>6820.42</v>
      </c>
      <c r="D2638" s="1">
        <v>5274.85</v>
      </c>
      <c r="E2638" s="1">
        <v>12095.27</v>
      </c>
    </row>
    <row r="2639" spans="1:5">
      <c r="A2639" s="1">
        <v>1945</v>
      </c>
      <c r="B2639" s="1">
        <v>82</v>
      </c>
      <c r="C2639" s="1">
        <v>6791.05</v>
      </c>
      <c r="D2639" s="1">
        <v>5226.24</v>
      </c>
      <c r="E2639" s="1">
        <v>12017.29</v>
      </c>
    </row>
    <row r="2640" spans="1:5">
      <c r="A2640" s="1">
        <v>1945</v>
      </c>
      <c r="B2640" s="1">
        <v>83</v>
      </c>
      <c r="C2640" s="1">
        <v>6067.84</v>
      </c>
      <c r="D2640" s="1">
        <v>4330.6400000000003</v>
      </c>
      <c r="E2640" s="1">
        <v>10398.48</v>
      </c>
    </row>
    <row r="2641" spans="1:5">
      <c r="A2641" s="1">
        <v>1945</v>
      </c>
      <c r="B2641" s="1">
        <v>84</v>
      </c>
      <c r="C2641" s="1">
        <v>5846.77</v>
      </c>
      <c r="D2641" s="1">
        <v>3934.09</v>
      </c>
      <c r="E2641" s="1">
        <v>9780.86</v>
      </c>
    </row>
    <row r="2642" spans="1:5">
      <c r="A2642" s="1">
        <v>1945</v>
      </c>
      <c r="B2642" s="1">
        <v>85</v>
      </c>
      <c r="C2642" s="1">
        <v>5101.9399999999996</v>
      </c>
      <c r="D2642" s="1">
        <v>3233.78</v>
      </c>
      <c r="E2642" s="1">
        <v>8335.7199999999993</v>
      </c>
    </row>
    <row r="2643" spans="1:5">
      <c r="A2643" s="1">
        <v>1945</v>
      </c>
      <c r="B2643" s="1">
        <v>86</v>
      </c>
      <c r="C2643" s="1">
        <v>4302.71</v>
      </c>
      <c r="D2643" s="1">
        <v>2661.65</v>
      </c>
      <c r="E2643" s="1">
        <v>6964.36</v>
      </c>
    </row>
    <row r="2644" spans="1:5">
      <c r="A2644" s="1">
        <v>1945</v>
      </c>
      <c r="B2644" s="1">
        <v>87</v>
      </c>
      <c r="C2644" s="1">
        <v>3669.13</v>
      </c>
      <c r="D2644" s="1">
        <v>2149.91</v>
      </c>
      <c r="E2644" s="1">
        <v>5819.04</v>
      </c>
    </row>
    <row r="2645" spans="1:5">
      <c r="A2645" s="1">
        <v>1945</v>
      </c>
      <c r="B2645" s="1">
        <v>88</v>
      </c>
      <c r="C2645" s="1">
        <v>3016.23</v>
      </c>
      <c r="D2645" s="1">
        <v>1676.59</v>
      </c>
      <c r="E2645" s="1">
        <v>4692.82</v>
      </c>
    </row>
    <row r="2646" spans="1:5">
      <c r="A2646" s="1">
        <v>1945</v>
      </c>
      <c r="B2646" s="1">
        <v>89</v>
      </c>
      <c r="C2646" s="1">
        <v>2647</v>
      </c>
      <c r="D2646" s="1">
        <v>1290.6600000000001</v>
      </c>
      <c r="E2646" s="1">
        <v>3937.66</v>
      </c>
    </row>
    <row r="2647" spans="1:5">
      <c r="A2647" s="1">
        <v>1945</v>
      </c>
      <c r="B2647" s="1">
        <v>90</v>
      </c>
      <c r="C2647" s="1">
        <v>2081.81</v>
      </c>
      <c r="D2647" s="1">
        <v>999.36</v>
      </c>
      <c r="E2647" s="1">
        <v>3081.17</v>
      </c>
    </row>
    <row r="2648" spans="1:5">
      <c r="A2648" s="1">
        <v>1945</v>
      </c>
      <c r="B2648" s="1">
        <v>91</v>
      </c>
      <c r="C2648" s="1">
        <v>1578.17</v>
      </c>
      <c r="D2648" s="1">
        <v>614.61</v>
      </c>
      <c r="E2648" s="1">
        <v>2192.7800000000002</v>
      </c>
    </row>
    <row r="2649" spans="1:5">
      <c r="A2649" s="1">
        <v>1945</v>
      </c>
      <c r="B2649" s="1">
        <v>92</v>
      </c>
      <c r="C2649" s="1">
        <v>1142.47</v>
      </c>
      <c r="D2649" s="1">
        <v>501.65</v>
      </c>
      <c r="E2649" s="1">
        <v>1644.12</v>
      </c>
    </row>
    <row r="2650" spans="1:5">
      <c r="A2650" s="1">
        <v>1945</v>
      </c>
      <c r="B2650" s="1">
        <v>93</v>
      </c>
      <c r="C2650" s="1">
        <v>917.71</v>
      </c>
      <c r="D2650" s="1">
        <v>337.46</v>
      </c>
      <c r="E2650" s="1">
        <v>1255.17</v>
      </c>
    </row>
    <row r="2651" spans="1:5">
      <c r="A2651" s="1">
        <v>1945</v>
      </c>
      <c r="B2651" s="1">
        <v>94</v>
      </c>
      <c r="C2651" s="1">
        <v>675.84</v>
      </c>
      <c r="D2651" s="1">
        <v>269.06</v>
      </c>
      <c r="E2651" s="1">
        <v>944.9</v>
      </c>
    </row>
    <row r="2652" spans="1:5">
      <c r="A2652" s="1">
        <v>1945</v>
      </c>
      <c r="B2652" s="1">
        <v>95</v>
      </c>
      <c r="C2652" s="1">
        <v>458.58</v>
      </c>
      <c r="D2652" s="1">
        <v>166.62</v>
      </c>
      <c r="E2652" s="1">
        <v>625.20000000000005</v>
      </c>
    </row>
    <row r="2653" spans="1:5">
      <c r="A2653" s="1">
        <v>1945</v>
      </c>
      <c r="B2653" s="1">
        <v>96</v>
      </c>
      <c r="C2653" s="1">
        <v>325.32</v>
      </c>
      <c r="D2653" s="1">
        <v>100.08</v>
      </c>
      <c r="E2653" s="1">
        <v>425.4</v>
      </c>
    </row>
    <row r="2654" spans="1:5">
      <c r="A2654" s="1">
        <v>1945</v>
      </c>
      <c r="B2654" s="1">
        <v>97</v>
      </c>
      <c r="C2654" s="1">
        <v>196.03</v>
      </c>
      <c r="D2654" s="1">
        <v>59.64</v>
      </c>
      <c r="E2654" s="1">
        <v>255.67</v>
      </c>
    </row>
    <row r="2655" spans="1:5">
      <c r="A2655" s="1">
        <v>1945</v>
      </c>
      <c r="B2655" s="1">
        <v>98</v>
      </c>
      <c r="C2655" s="1">
        <v>122.53</v>
      </c>
      <c r="D2655" s="1">
        <v>33.130000000000003</v>
      </c>
      <c r="E2655" s="1">
        <v>155.66</v>
      </c>
    </row>
    <row r="2656" spans="1:5">
      <c r="A2656" s="1">
        <v>1945</v>
      </c>
      <c r="B2656" s="1">
        <v>99</v>
      </c>
      <c r="C2656" s="1">
        <v>85.27</v>
      </c>
      <c r="D2656" s="1">
        <v>22.42</v>
      </c>
      <c r="E2656" s="1">
        <v>107.69</v>
      </c>
    </row>
    <row r="2657" spans="1:5">
      <c r="A2657" s="1">
        <v>1945</v>
      </c>
      <c r="B2657" s="1">
        <v>100</v>
      </c>
      <c r="C2657" s="1">
        <v>45.77</v>
      </c>
      <c r="D2657" s="1">
        <v>7.1</v>
      </c>
      <c r="E2657" s="1">
        <v>52.87</v>
      </c>
    </row>
    <row r="2658" spans="1:5">
      <c r="A2658" s="1">
        <v>1945</v>
      </c>
      <c r="B2658" s="1">
        <v>101</v>
      </c>
      <c r="C2658" s="1">
        <v>16.63</v>
      </c>
      <c r="D2658" s="1">
        <v>8.7899999999999991</v>
      </c>
      <c r="E2658" s="1">
        <v>25.42</v>
      </c>
    </row>
    <row r="2659" spans="1:5">
      <c r="A2659" s="1">
        <v>1945</v>
      </c>
      <c r="B2659" s="1">
        <v>102</v>
      </c>
      <c r="C2659" s="1">
        <v>13.69</v>
      </c>
      <c r="D2659" s="1">
        <v>5.95</v>
      </c>
      <c r="E2659" s="1">
        <v>19.64</v>
      </c>
    </row>
    <row r="2660" spans="1:5">
      <c r="A2660" s="1">
        <v>1945</v>
      </c>
      <c r="B2660" s="1">
        <v>103</v>
      </c>
      <c r="C2660" s="1">
        <v>6.63</v>
      </c>
      <c r="D2660" s="1">
        <v>0.28999999999999998</v>
      </c>
      <c r="E2660" s="1">
        <v>6.92</v>
      </c>
    </row>
    <row r="2661" spans="1:5">
      <c r="A2661" s="1">
        <v>1945</v>
      </c>
      <c r="B2661" s="1">
        <v>104</v>
      </c>
      <c r="C2661" s="1">
        <v>2.56</v>
      </c>
      <c r="D2661" s="1">
        <v>0</v>
      </c>
      <c r="E2661" s="1">
        <v>2.56</v>
      </c>
    </row>
    <row r="2662" spans="1:5">
      <c r="A2662" s="1">
        <v>1945</v>
      </c>
      <c r="B2662" s="1">
        <v>105</v>
      </c>
      <c r="C2662" s="1">
        <v>2</v>
      </c>
      <c r="D2662" s="1">
        <v>3</v>
      </c>
      <c r="E2662" s="1">
        <v>5</v>
      </c>
    </row>
    <row r="2663" spans="1:5">
      <c r="A2663" s="1">
        <v>1945</v>
      </c>
      <c r="B2663" s="1">
        <v>106</v>
      </c>
      <c r="C2663" s="1">
        <v>1</v>
      </c>
      <c r="D2663" s="1">
        <v>0</v>
      </c>
      <c r="E2663" s="1">
        <v>1</v>
      </c>
    </row>
    <row r="2664" spans="1:5">
      <c r="A2664" s="1">
        <v>1945</v>
      </c>
      <c r="B2664" s="1">
        <v>107</v>
      </c>
      <c r="C2664" s="1">
        <v>0</v>
      </c>
      <c r="D2664" s="1">
        <v>0</v>
      </c>
      <c r="E2664" s="1">
        <v>0</v>
      </c>
    </row>
    <row r="2665" spans="1:5">
      <c r="A2665" s="1">
        <v>1945</v>
      </c>
      <c r="B2665" s="1">
        <v>108</v>
      </c>
      <c r="C2665" s="1">
        <v>0</v>
      </c>
      <c r="D2665" s="1">
        <v>0</v>
      </c>
      <c r="E2665" s="1">
        <v>0</v>
      </c>
    </row>
    <row r="2666" spans="1:5">
      <c r="A2666" s="1">
        <v>1945</v>
      </c>
      <c r="B2666" s="1">
        <v>109</v>
      </c>
      <c r="C2666" s="1">
        <v>0</v>
      </c>
      <c r="D2666" s="1">
        <v>0</v>
      </c>
      <c r="E2666" s="1">
        <v>0</v>
      </c>
    </row>
    <row r="2667" spans="1:5">
      <c r="A2667" s="1">
        <v>1945</v>
      </c>
      <c r="B2667" s="1" t="s">
        <v>121</v>
      </c>
      <c r="C2667" s="1">
        <v>0</v>
      </c>
      <c r="D2667" s="1">
        <v>0</v>
      </c>
      <c r="E2667" s="1">
        <v>0</v>
      </c>
    </row>
    <row r="2668" spans="1:5">
      <c r="A2668" s="1">
        <v>1946</v>
      </c>
      <c r="B2668" s="1">
        <v>0</v>
      </c>
      <c r="C2668" s="1">
        <v>17146.150000000001</v>
      </c>
      <c r="D2668" s="1">
        <v>23642.31</v>
      </c>
      <c r="E2668" s="1">
        <v>40788.46</v>
      </c>
    </row>
    <row r="2669" spans="1:5">
      <c r="A2669" s="1">
        <v>1946</v>
      </c>
      <c r="B2669" s="1">
        <v>1</v>
      </c>
      <c r="C2669" s="1">
        <v>1354.01</v>
      </c>
      <c r="D2669" s="1">
        <v>1614.02</v>
      </c>
      <c r="E2669" s="1">
        <v>2968.03</v>
      </c>
    </row>
    <row r="2670" spans="1:5">
      <c r="A2670" s="1">
        <v>1946</v>
      </c>
      <c r="B2670" s="1">
        <v>2</v>
      </c>
      <c r="C2670" s="1">
        <v>726.01</v>
      </c>
      <c r="D2670" s="1">
        <v>871</v>
      </c>
      <c r="E2670" s="1">
        <v>1597.01</v>
      </c>
    </row>
    <row r="2671" spans="1:5">
      <c r="A2671" s="1">
        <v>1946</v>
      </c>
      <c r="B2671" s="1">
        <v>3</v>
      </c>
      <c r="C2671" s="1">
        <v>525.01</v>
      </c>
      <c r="D2671" s="1">
        <v>681.02</v>
      </c>
      <c r="E2671" s="1">
        <v>1206.03</v>
      </c>
    </row>
    <row r="2672" spans="1:5">
      <c r="A2672" s="1">
        <v>1946</v>
      </c>
      <c r="B2672" s="1">
        <v>4</v>
      </c>
      <c r="C2672" s="1">
        <v>387.01</v>
      </c>
      <c r="D2672" s="1">
        <v>568.02</v>
      </c>
      <c r="E2672" s="1">
        <v>955.03</v>
      </c>
    </row>
    <row r="2673" spans="1:5">
      <c r="A2673" s="1">
        <v>1946</v>
      </c>
      <c r="B2673" s="1">
        <v>5</v>
      </c>
      <c r="C2673" s="1">
        <v>314.5</v>
      </c>
      <c r="D2673" s="1">
        <v>409.98</v>
      </c>
      <c r="E2673" s="1">
        <v>724.48</v>
      </c>
    </row>
    <row r="2674" spans="1:5">
      <c r="A2674" s="1">
        <v>1946</v>
      </c>
      <c r="B2674" s="1">
        <v>6</v>
      </c>
      <c r="C2674" s="1">
        <v>300.7</v>
      </c>
      <c r="D2674" s="1">
        <v>409.28</v>
      </c>
      <c r="E2674" s="1">
        <v>709.98</v>
      </c>
    </row>
    <row r="2675" spans="1:5">
      <c r="A2675" s="1">
        <v>1946</v>
      </c>
      <c r="B2675" s="1">
        <v>7</v>
      </c>
      <c r="C2675" s="1">
        <v>273.95</v>
      </c>
      <c r="D2675" s="1">
        <v>338.67</v>
      </c>
      <c r="E2675" s="1">
        <v>612.62</v>
      </c>
    </row>
    <row r="2676" spans="1:5">
      <c r="A2676" s="1">
        <v>1946</v>
      </c>
      <c r="B2676" s="1">
        <v>8</v>
      </c>
      <c r="C2676" s="1">
        <v>223.25</v>
      </c>
      <c r="D2676" s="1">
        <v>315.20999999999998</v>
      </c>
      <c r="E2676" s="1">
        <v>538.46</v>
      </c>
    </row>
    <row r="2677" spans="1:5">
      <c r="A2677" s="1">
        <v>1946</v>
      </c>
      <c r="B2677" s="1">
        <v>9</v>
      </c>
      <c r="C2677" s="1">
        <v>196.63</v>
      </c>
      <c r="D2677" s="1">
        <v>268.88</v>
      </c>
      <c r="E2677" s="1">
        <v>465.51</v>
      </c>
    </row>
    <row r="2678" spans="1:5">
      <c r="A2678" s="1">
        <v>1946</v>
      </c>
      <c r="B2678" s="1">
        <v>10</v>
      </c>
      <c r="C2678" s="1">
        <v>197.98</v>
      </c>
      <c r="D2678" s="1">
        <v>285.55</v>
      </c>
      <c r="E2678" s="1">
        <v>483.53</v>
      </c>
    </row>
    <row r="2679" spans="1:5">
      <c r="A2679" s="1">
        <v>1946</v>
      </c>
      <c r="B2679" s="1">
        <v>11</v>
      </c>
      <c r="C2679" s="1">
        <v>183</v>
      </c>
      <c r="D2679" s="1">
        <v>262.81</v>
      </c>
      <c r="E2679" s="1">
        <v>445.81</v>
      </c>
    </row>
    <row r="2680" spans="1:5">
      <c r="A2680" s="1">
        <v>1946</v>
      </c>
      <c r="B2680" s="1">
        <v>12</v>
      </c>
      <c r="C2680" s="1">
        <v>227.62</v>
      </c>
      <c r="D2680" s="1">
        <v>279.54000000000002</v>
      </c>
      <c r="E2680" s="1">
        <v>507.16</v>
      </c>
    </row>
    <row r="2681" spans="1:5">
      <c r="A2681" s="1">
        <v>1946</v>
      </c>
      <c r="B2681" s="1">
        <v>13</v>
      </c>
      <c r="C2681" s="1">
        <v>212.82</v>
      </c>
      <c r="D2681" s="1">
        <v>280.74</v>
      </c>
      <c r="E2681" s="1">
        <v>493.56</v>
      </c>
    </row>
    <row r="2682" spans="1:5">
      <c r="A2682" s="1">
        <v>1946</v>
      </c>
      <c r="B2682" s="1">
        <v>14</v>
      </c>
      <c r="C2682" s="1">
        <v>293.61</v>
      </c>
      <c r="D2682" s="1">
        <v>347.39</v>
      </c>
      <c r="E2682" s="1">
        <v>641</v>
      </c>
    </row>
    <row r="2683" spans="1:5">
      <c r="A2683" s="1">
        <v>1946</v>
      </c>
      <c r="B2683" s="1">
        <v>15</v>
      </c>
      <c r="C2683" s="1">
        <v>338.88</v>
      </c>
      <c r="D2683" s="1">
        <v>417.94</v>
      </c>
      <c r="E2683" s="1">
        <v>756.82</v>
      </c>
    </row>
    <row r="2684" spans="1:5">
      <c r="A2684" s="1">
        <v>1946</v>
      </c>
      <c r="B2684" s="1">
        <v>16</v>
      </c>
      <c r="C2684" s="1">
        <v>398.31</v>
      </c>
      <c r="D2684" s="1">
        <v>460.02</v>
      </c>
      <c r="E2684" s="1">
        <v>858.33</v>
      </c>
    </row>
    <row r="2685" spans="1:5">
      <c r="A2685" s="1">
        <v>1946</v>
      </c>
      <c r="B2685" s="1">
        <v>17</v>
      </c>
      <c r="C2685" s="1">
        <v>413.77</v>
      </c>
      <c r="D2685" s="1">
        <v>493.06</v>
      </c>
      <c r="E2685" s="1">
        <v>906.83</v>
      </c>
    </row>
    <row r="2686" spans="1:5">
      <c r="A2686" s="1">
        <v>1946</v>
      </c>
      <c r="B2686" s="1">
        <v>18</v>
      </c>
      <c r="C2686" s="1">
        <v>497.26</v>
      </c>
      <c r="D2686" s="1">
        <v>412.03</v>
      </c>
      <c r="E2686" s="1">
        <v>909.29</v>
      </c>
    </row>
    <row r="2687" spans="1:5">
      <c r="A2687" s="1">
        <v>1946</v>
      </c>
      <c r="B2687" s="1">
        <v>19</v>
      </c>
      <c r="C2687" s="1">
        <v>559.79999999999995</v>
      </c>
      <c r="D2687" s="1">
        <v>480.98</v>
      </c>
      <c r="E2687" s="1">
        <v>1040.78</v>
      </c>
    </row>
    <row r="2688" spans="1:5">
      <c r="A2688" s="1">
        <v>1946</v>
      </c>
      <c r="B2688" s="1">
        <v>20</v>
      </c>
      <c r="C2688" s="1">
        <v>605.58000000000004</v>
      </c>
      <c r="D2688" s="1">
        <v>453.93</v>
      </c>
      <c r="E2688" s="1">
        <v>1059.51</v>
      </c>
    </row>
    <row r="2689" spans="1:5">
      <c r="A2689" s="1">
        <v>1946</v>
      </c>
      <c r="B2689" s="1">
        <v>21</v>
      </c>
      <c r="C2689" s="1">
        <v>642.38</v>
      </c>
      <c r="D2689" s="1">
        <v>522</v>
      </c>
      <c r="E2689" s="1">
        <v>1164.3800000000001</v>
      </c>
    </row>
    <row r="2690" spans="1:5">
      <c r="A2690" s="1">
        <v>1946</v>
      </c>
      <c r="B2690" s="1">
        <v>22</v>
      </c>
      <c r="C2690" s="1">
        <v>753.38</v>
      </c>
      <c r="D2690" s="1">
        <v>492.24</v>
      </c>
      <c r="E2690" s="1">
        <v>1245.6199999999999</v>
      </c>
    </row>
    <row r="2691" spans="1:5">
      <c r="A2691" s="1">
        <v>1946</v>
      </c>
      <c r="B2691" s="1">
        <v>23</v>
      </c>
      <c r="C2691" s="1">
        <v>695.62</v>
      </c>
      <c r="D2691" s="1">
        <v>528.66</v>
      </c>
      <c r="E2691" s="1">
        <v>1224.28</v>
      </c>
    </row>
    <row r="2692" spans="1:5">
      <c r="A2692" s="1">
        <v>1946</v>
      </c>
      <c r="B2692" s="1">
        <v>24</v>
      </c>
      <c r="C2692" s="1">
        <v>771.08</v>
      </c>
      <c r="D2692" s="1">
        <v>616.24</v>
      </c>
      <c r="E2692" s="1">
        <v>1387.32</v>
      </c>
    </row>
    <row r="2693" spans="1:5">
      <c r="A2693" s="1">
        <v>1946</v>
      </c>
      <c r="B2693" s="1">
        <v>25</v>
      </c>
      <c r="C2693" s="1">
        <v>890.69</v>
      </c>
      <c r="D2693" s="1">
        <v>676.2</v>
      </c>
      <c r="E2693" s="1">
        <v>1566.89</v>
      </c>
    </row>
    <row r="2694" spans="1:5">
      <c r="A2694" s="1">
        <v>1946</v>
      </c>
      <c r="B2694" s="1">
        <v>26</v>
      </c>
      <c r="C2694" s="1">
        <v>870.19</v>
      </c>
      <c r="D2694" s="1">
        <v>702.39</v>
      </c>
      <c r="E2694" s="1">
        <v>1572.58</v>
      </c>
    </row>
    <row r="2695" spans="1:5">
      <c r="A2695" s="1">
        <v>1946</v>
      </c>
      <c r="B2695" s="1">
        <v>27</v>
      </c>
      <c r="C2695" s="1">
        <v>681.56</v>
      </c>
      <c r="D2695" s="1">
        <v>600.98</v>
      </c>
      <c r="E2695" s="1">
        <v>1282.54</v>
      </c>
    </row>
    <row r="2696" spans="1:5">
      <c r="A2696" s="1">
        <v>1946</v>
      </c>
      <c r="B2696" s="1">
        <v>28</v>
      </c>
      <c r="C2696" s="1">
        <v>630.77</v>
      </c>
      <c r="D2696" s="1">
        <v>592.02</v>
      </c>
      <c r="E2696" s="1">
        <v>1222.79</v>
      </c>
    </row>
    <row r="2697" spans="1:5">
      <c r="A2697" s="1">
        <v>1946</v>
      </c>
      <c r="B2697" s="1">
        <v>29</v>
      </c>
      <c r="C2697" s="1">
        <v>746.84</v>
      </c>
      <c r="D2697" s="1">
        <v>626.46</v>
      </c>
      <c r="E2697" s="1">
        <v>1373.3</v>
      </c>
    </row>
    <row r="2698" spans="1:5">
      <c r="A2698" s="1">
        <v>1946</v>
      </c>
      <c r="B2698" s="1">
        <v>30</v>
      </c>
      <c r="C2698" s="1">
        <v>816.18</v>
      </c>
      <c r="D2698" s="1">
        <v>725.33</v>
      </c>
      <c r="E2698" s="1">
        <v>1541.51</v>
      </c>
    </row>
    <row r="2699" spans="1:5">
      <c r="A2699" s="1">
        <v>1946</v>
      </c>
      <c r="B2699" s="1">
        <v>31</v>
      </c>
      <c r="C2699" s="1">
        <v>850.48</v>
      </c>
      <c r="D2699" s="1">
        <v>827.59</v>
      </c>
      <c r="E2699" s="1">
        <v>1678.07</v>
      </c>
    </row>
    <row r="2700" spans="1:5">
      <c r="A2700" s="1">
        <v>1946</v>
      </c>
      <c r="B2700" s="1">
        <v>32</v>
      </c>
      <c r="C2700" s="1">
        <v>819.2</v>
      </c>
      <c r="D2700" s="1">
        <v>814.23</v>
      </c>
      <c r="E2700" s="1">
        <v>1633.43</v>
      </c>
    </row>
    <row r="2701" spans="1:5">
      <c r="A2701" s="1">
        <v>1946</v>
      </c>
      <c r="B2701" s="1">
        <v>33</v>
      </c>
      <c r="C2701" s="1">
        <v>828.32</v>
      </c>
      <c r="D2701" s="1">
        <v>842.24</v>
      </c>
      <c r="E2701" s="1">
        <v>1670.56</v>
      </c>
    </row>
    <row r="2702" spans="1:5">
      <c r="A2702" s="1">
        <v>1946</v>
      </c>
      <c r="B2702" s="1">
        <v>34</v>
      </c>
      <c r="C2702" s="1">
        <v>912.85</v>
      </c>
      <c r="D2702" s="1">
        <v>915.66</v>
      </c>
      <c r="E2702" s="1">
        <v>1828.51</v>
      </c>
    </row>
    <row r="2703" spans="1:5">
      <c r="A2703" s="1">
        <v>1946</v>
      </c>
      <c r="B2703" s="1">
        <v>35</v>
      </c>
      <c r="C2703" s="1">
        <v>917.53</v>
      </c>
      <c r="D2703" s="1">
        <v>958.74</v>
      </c>
      <c r="E2703" s="1">
        <v>1876.27</v>
      </c>
    </row>
    <row r="2704" spans="1:5">
      <c r="A2704" s="1">
        <v>1946</v>
      </c>
      <c r="B2704" s="1">
        <v>36</v>
      </c>
      <c r="C2704" s="1">
        <v>994.37</v>
      </c>
      <c r="D2704" s="1">
        <v>978.59</v>
      </c>
      <c r="E2704" s="1">
        <v>1972.96</v>
      </c>
    </row>
    <row r="2705" spans="1:5">
      <c r="A2705" s="1">
        <v>1946</v>
      </c>
      <c r="B2705" s="1">
        <v>37</v>
      </c>
      <c r="C2705" s="1">
        <v>968.1</v>
      </c>
      <c r="D2705" s="1">
        <v>1065.53</v>
      </c>
      <c r="E2705" s="1">
        <v>2033.63</v>
      </c>
    </row>
    <row r="2706" spans="1:5">
      <c r="A2706" s="1">
        <v>1946</v>
      </c>
      <c r="B2706" s="1">
        <v>38</v>
      </c>
      <c r="C2706" s="1">
        <v>1045.74</v>
      </c>
      <c r="D2706" s="1">
        <v>1168.55</v>
      </c>
      <c r="E2706" s="1">
        <v>2214.29</v>
      </c>
    </row>
    <row r="2707" spans="1:5">
      <c r="A2707" s="1">
        <v>1946</v>
      </c>
      <c r="B2707" s="1">
        <v>39</v>
      </c>
      <c r="C2707" s="1">
        <v>1087.29</v>
      </c>
      <c r="D2707" s="1">
        <v>1245.6500000000001</v>
      </c>
      <c r="E2707" s="1">
        <v>2332.94</v>
      </c>
    </row>
    <row r="2708" spans="1:5">
      <c r="A2708" s="1">
        <v>1946</v>
      </c>
      <c r="B2708" s="1">
        <v>40</v>
      </c>
      <c r="C2708" s="1">
        <v>1077.1500000000001</v>
      </c>
      <c r="D2708" s="1">
        <v>1271.5999999999999</v>
      </c>
      <c r="E2708" s="1">
        <v>2348.75</v>
      </c>
    </row>
    <row r="2709" spans="1:5">
      <c r="A2709" s="1">
        <v>1946</v>
      </c>
      <c r="B2709" s="1">
        <v>41</v>
      </c>
      <c r="C2709" s="1">
        <v>1147.04</v>
      </c>
      <c r="D2709" s="1">
        <v>1380.49</v>
      </c>
      <c r="E2709" s="1">
        <v>2527.5300000000002</v>
      </c>
    </row>
    <row r="2710" spans="1:5">
      <c r="A2710" s="1">
        <v>1946</v>
      </c>
      <c r="B2710" s="1">
        <v>42</v>
      </c>
      <c r="C2710" s="1">
        <v>1281.3699999999999</v>
      </c>
      <c r="D2710" s="1">
        <v>1679.1</v>
      </c>
      <c r="E2710" s="1">
        <v>2960.47</v>
      </c>
    </row>
    <row r="2711" spans="1:5">
      <c r="A2711" s="1">
        <v>1946</v>
      </c>
      <c r="B2711" s="1">
        <v>43</v>
      </c>
      <c r="C2711" s="1">
        <v>1331.13</v>
      </c>
      <c r="D2711" s="1">
        <v>1669.41</v>
      </c>
      <c r="E2711" s="1">
        <v>3000.54</v>
      </c>
    </row>
    <row r="2712" spans="1:5">
      <c r="A2712" s="1">
        <v>1946</v>
      </c>
      <c r="B2712" s="1">
        <v>44</v>
      </c>
      <c r="C2712" s="1">
        <v>1360.35</v>
      </c>
      <c r="D2712" s="1">
        <v>1788.46</v>
      </c>
      <c r="E2712" s="1">
        <v>3148.81</v>
      </c>
    </row>
    <row r="2713" spans="1:5">
      <c r="A2713" s="1">
        <v>1946</v>
      </c>
      <c r="B2713" s="1">
        <v>45</v>
      </c>
      <c r="C2713" s="1">
        <v>1558.5</v>
      </c>
      <c r="D2713" s="1">
        <v>2054.9699999999998</v>
      </c>
      <c r="E2713" s="1">
        <v>3613.47</v>
      </c>
    </row>
    <row r="2714" spans="1:5">
      <c r="A2714" s="1">
        <v>1946</v>
      </c>
      <c r="B2714" s="1">
        <v>46</v>
      </c>
      <c r="C2714" s="1">
        <v>1722.56</v>
      </c>
      <c r="D2714" s="1">
        <v>2168</v>
      </c>
      <c r="E2714" s="1">
        <v>3890.56</v>
      </c>
    </row>
    <row r="2715" spans="1:5">
      <c r="A2715" s="1">
        <v>1946</v>
      </c>
      <c r="B2715" s="1">
        <v>47</v>
      </c>
      <c r="C2715" s="1">
        <v>1625.01</v>
      </c>
      <c r="D2715" s="1">
        <v>2114.33</v>
      </c>
      <c r="E2715" s="1">
        <v>3739.34</v>
      </c>
    </row>
    <row r="2716" spans="1:5">
      <c r="A2716" s="1">
        <v>1946</v>
      </c>
      <c r="B2716" s="1">
        <v>48</v>
      </c>
      <c r="C2716" s="1">
        <v>1843.86</v>
      </c>
      <c r="D2716" s="1">
        <v>2273.9499999999998</v>
      </c>
      <c r="E2716" s="1">
        <v>4117.8100000000004</v>
      </c>
    </row>
    <row r="2717" spans="1:5">
      <c r="A2717" s="1">
        <v>1946</v>
      </c>
      <c r="B2717" s="1">
        <v>49</v>
      </c>
      <c r="C2717" s="1">
        <v>1983.11</v>
      </c>
      <c r="D2717" s="1">
        <v>2463.86</v>
      </c>
      <c r="E2717" s="1">
        <v>4446.97</v>
      </c>
    </row>
    <row r="2718" spans="1:5">
      <c r="A2718" s="1">
        <v>1946</v>
      </c>
      <c r="B2718" s="1">
        <v>50</v>
      </c>
      <c r="C2718" s="1">
        <v>2084.12</v>
      </c>
      <c r="D2718" s="1">
        <v>2622.86</v>
      </c>
      <c r="E2718" s="1">
        <v>4706.9799999999996</v>
      </c>
    </row>
    <row r="2719" spans="1:5">
      <c r="A2719" s="1">
        <v>1946</v>
      </c>
      <c r="B2719" s="1">
        <v>51</v>
      </c>
      <c r="C2719" s="1">
        <v>2070.37</v>
      </c>
      <c r="D2719" s="1">
        <v>2679.14</v>
      </c>
      <c r="E2719" s="1">
        <v>4749.51</v>
      </c>
    </row>
    <row r="2720" spans="1:5">
      <c r="A2720" s="1">
        <v>1946</v>
      </c>
      <c r="B2720" s="1">
        <v>52</v>
      </c>
      <c r="C2720" s="1">
        <v>2208.21</v>
      </c>
      <c r="D2720" s="1">
        <v>2999.54</v>
      </c>
      <c r="E2720" s="1">
        <v>5207.75</v>
      </c>
    </row>
    <row r="2721" spans="1:5">
      <c r="A2721" s="1">
        <v>1946</v>
      </c>
      <c r="B2721" s="1">
        <v>53</v>
      </c>
      <c r="C2721" s="1">
        <v>2360.66</v>
      </c>
      <c r="D2721" s="1">
        <v>3344.01</v>
      </c>
      <c r="E2721" s="1">
        <v>5704.67</v>
      </c>
    </row>
    <row r="2722" spans="1:5">
      <c r="A2722" s="1">
        <v>1946</v>
      </c>
      <c r="B2722" s="1">
        <v>54</v>
      </c>
      <c r="C2722" s="1">
        <v>2577.7199999999998</v>
      </c>
      <c r="D2722" s="1">
        <v>3426.59</v>
      </c>
      <c r="E2722" s="1">
        <v>6004.31</v>
      </c>
    </row>
    <row r="2723" spans="1:5">
      <c r="A2723" s="1">
        <v>1946</v>
      </c>
      <c r="B2723" s="1">
        <v>55</v>
      </c>
      <c r="C2723" s="1">
        <v>2599.85</v>
      </c>
      <c r="D2723" s="1">
        <v>3526.86</v>
      </c>
      <c r="E2723" s="1">
        <v>6126.71</v>
      </c>
    </row>
    <row r="2724" spans="1:5">
      <c r="A2724" s="1">
        <v>1946</v>
      </c>
      <c r="B2724" s="1">
        <v>56</v>
      </c>
      <c r="C2724" s="1">
        <v>2837.07</v>
      </c>
      <c r="D2724" s="1">
        <v>4045.15</v>
      </c>
      <c r="E2724" s="1">
        <v>6882.22</v>
      </c>
    </row>
    <row r="2725" spans="1:5">
      <c r="A2725" s="1">
        <v>1946</v>
      </c>
      <c r="B2725" s="1">
        <v>57</v>
      </c>
      <c r="C2725" s="1">
        <v>2971.86</v>
      </c>
      <c r="D2725" s="1">
        <v>4221.03</v>
      </c>
      <c r="E2725" s="1">
        <v>7192.89</v>
      </c>
    </row>
    <row r="2726" spans="1:5">
      <c r="A2726" s="1">
        <v>1946</v>
      </c>
      <c r="B2726" s="1">
        <v>58</v>
      </c>
      <c r="C2726" s="1">
        <v>3414.2</v>
      </c>
      <c r="D2726" s="1">
        <v>4748.53</v>
      </c>
      <c r="E2726" s="1">
        <v>8162.73</v>
      </c>
    </row>
    <row r="2727" spans="1:5">
      <c r="A2727" s="1">
        <v>1946</v>
      </c>
      <c r="B2727" s="1">
        <v>59</v>
      </c>
      <c r="C2727" s="1">
        <v>3530.12</v>
      </c>
      <c r="D2727" s="1">
        <v>5031.6400000000003</v>
      </c>
      <c r="E2727" s="1">
        <v>8561.76</v>
      </c>
    </row>
    <row r="2728" spans="1:5">
      <c r="A2728" s="1">
        <v>1946</v>
      </c>
      <c r="B2728" s="1">
        <v>60</v>
      </c>
      <c r="C2728" s="1">
        <v>3786.61</v>
      </c>
      <c r="D2728" s="1">
        <v>5083.78</v>
      </c>
      <c r="E2728" s="1">
        <v>8870.39</v>
      </c>
    </row>
    <row r="2729" spans="1:5">
      <c r="A2729" s="1">
        <v>1946</v>
      </c>
      <c r="B2729" s="1">
        <v>61</v>
      </c>
      <c r="C2729" s="1">
        <v>3962.7</v>
      </c>
      <c r="D2729" s="1">
        <v>5375.61</v>
      </c>
      <c r="E2729" s="1">
        <v>9338.31</v>
      </c>
    </row>
    <row r="2730" spans="1:5">
      <c r="A2730" s="1">
        <v>1946</v>
      </c>
      <c r="B2730" s="1">
        <v>62</v>
      </c>
      <c r="C2730" s="1">
        <v>4549.42</v>
      </c>
      <c r="D2730" s="1">
        <v>5780.54</v>
      </c>
      <c r="E2730" s="1">
        <v>10329.959999999999</v>
      </c>
    </row>
    <row r="2731" spans="1:5">
      <c r="A2731" s="1">
        <v>1946</v>
      </c>
      <c r="B2731" s="1">
        <v>63</v>
      </c>
      <c r="C2731" s="1">
        <v>4965.7299999999996</v>
      </c>
      <c r="D2731" s="1">
        <v>6246.59</v>
      </c>
      <c r="E2731" s="1">
        <v>11212.32</v>
      </c>
    </row>
    <row r="2732" spans="1:5">
      <c r="A2732" s="1">
        <v>1946</v>
      </c>
      <c r="B2732" s="1">
        <v>64</v>
      </c>
      <c r="C2732" s="1">
        <v>5015.67</v>
      </c>
      <c r="D2732" s="1">
        <v>6716.74</v>
      </c>
      <c r="E2732" s="1">
        <v>11732.41</v>
      </c>
    </row>
    <row r="2733" spans="1:5">
      <c r="A2733" s="1">
        <v>1946</v>
      </c>
      <c r="B2733" s="1">
        <v>65</v>
      </c>
      <c r="C2733" s="1">
        <v>5426.53</v>
      </c>
      <c r="D2733" s="1">
        <v>6723.75</v>
      </c>
      <c r="E2733" s="1">
        <v>12150.28</v>
      </c>
    </row>
    <row r="2734" spans="1:5">
      <c r="A2734" s="1">
        <v>1946</v>
      </c>
      <c r="B2734" s="1">
        <v>66</v>
      </c>
      <c r="C2734" s="1">
        <v>5392.58</v>
      </c>
      <c r="D2734" s="1">
        <v>6788.51</v>
      </c>
      <c r="E2734" s="1">
        <v>12181.09</v>
      </c>
    </row>
    <row r="2735" spans="1:5">
      <c r="A2735" s="1">
        <v>1946</v>
      </c>
      <c r="B2735" s="1">
        <v>67</v>
      </c>
      <c r="C2735" s="1">
        <v>5929.14</v>
      </c>
      <c r="D2735" s="1">
        <v>7216.77</v>
      </c>
      <c r="E2735" s="1">
        <v>13145.91</v>
      </c>
    </row>
    <row r="2736" spans="1:5">
      <c r="A2736" s="1">
        <v>1946</v>
      </c>
      <c r="B2736" s="1">
        <v>68</v>
      </c>
      <c r="C2736" s="1">
        <v>6376.2</v>
      </c>
      <c r="D2736" s="1">
        <v>7541.53</v>
      </c>
      <c r="E2736" s="1">
        <v>13917.73</v>
      </c>
    </row>
    <row r="2737" spans="1:5">
      <c r="A2737" s="1">
        <v>1946</v>
      </c>
      <c r="B2737" s="1">
        <v>69</v>
      </c>
      <c r="C2737" s="1">
        <v>6890.76</v>
      </c>
      <c r="D2737" s="1">
        <v>7898.79</v>
      </c>
      <c r="E2737" s="1">
        <v>14789.55</v>
      </c>
    </row>
    <row r="2738" spans="1:5">
      <c r="A2738" s="1">
        <v>1946</v>
      </c>
      <c r="B2738" s="1">
        <v>70</v>
      </c>
      <c r="C2738" s="1">
        <v>7344.17</v>
      </c>
      <c r="D2738" s="1">
        <v>8111.41</v>
      </c>
      <c r="E2738" s="1">
        <v>15455.58</v>
      </c>
    </row>
    <row r="2739" spans="1:5">
      <c r="A2739" s="1">
        <v>1946</v>
      </c>
      <c r="B2739" s="1">
        <v>71</v>
      </c>
      <c r="C2739" s="1">
        <v>7217.79</v>
      </c>
      <c r="D2739" s="1">
        <v>7938.81</v>
      </c>
      <c r="E2739" s="1">
        <v>15156.6</v>
      </c>
    </row>
    <row r="2740" spans="1:5">
      <c r="A2740" s="1">
        <v>1946</v>
      </c>
      <c r="B2740" s="1">
        <v>72</v>
      </c>
      <c r="C2740" s="1">
        <v>7975.91</v>
      </c>
      <c r="D2740" s="1">
        <v>8592.84</v>
      </c>
      <c r="E2740" s="1">
        <v>16568.75</v>
      </c>
    </row>
    <row r="2741" spans="1:5">
      <c r="A2741" s="1">
        <v>1946</v>
      </c>
      <c r="B2741" s="1">
        <v>73</v>
      </c>
      <c r="C2741" s="1">
        <v>8412.59</v>
      </c>
      <c r="D2741" s="1">
        <v>8476.52</v>
      </c>
      <c r="E2741" s="1">
        <v>16889.11</v>
      </c>
    </row>
    <row r="2742" spans="1:5">
      <c r="A2742" s="1">
        <v>1946</v>
      </c>
      <c r="B2742" s="1">
        <v>74</v>
      </c>
      <c r="C2742" s="1">
        <v>8324.7800000000007</v>
      </c>
      <c r="D2742" s="1">
        <v>8311.85</v>
      </c>
      <c r="E2742" s="1">
        <v>16636.63</v>
      </c>
    </row>
    <row r="2743" spans="1:5">
      <c r="A2743" s="1">
        <v>1946</v>
      </c>
      <c r="B2743" s="1">
        <v>75</v>
      </c>
      <c r="C2743" s="1">
        <v>8492.2000000000007</v>
      </c>
      <c r="D2743" s="1">
        <v>8309.56</v>
      </c>
      <c r="E2743" s="1">
        <v>16801.759999999998</v>
      </c>
    </row>
    <row r="2744" spans="1:5">
      <c r="A2744" s="1">
        <v>1946</v>
      </c>
      <c r="B2744" s="1">
        <v>76</v>
      </c>
      <c r="C2744" s="1">
        <v>8623.5400000000009</v>
      </c>
      <c r="D2744" s="1">
        <v>8250.7199999999993</v>
      </c>
      <c r="E2744" s="1">
        <v>16874.259999999998</v>
      </c>
    </row>
    <row r="2745" spans="1:5">
      <c r="A2745" s="1">
        <v>1946</v>
      </c>
      <c r="B2745" s="1">
        <v>77</v>
      </c>
      <c r="C2745" s="1">
        <v>7937.46</v>
      </c>
      <c r="D2745" s="1">
        <v>7417.09</v>
      </c>
      <c r="E2745" s="1">
        <v>15354.55</v>
      </c>
    </row>
    <row r="2746" spans="1:5">
      <c r="A2746" s="1">
        <v>1946</v>
      </c>
      <c r="B2746" s="1">
        <v>78</v>
      </c>
      <c r="C2746" s="1">
        <v>8271.98</v>
      </c>
      <c r="D2746" s="1">
        <v>7451.64</v>
      </c>
      <c r="E2746" s="1">
        <v>15723.62</v>
      </c>
    </row>
    <row r="2747" spans="1:5">
      <c r="A2747" s="1">
        <v>1946</v>
      </c>
      <c r="B2747" s="1">
        <v>79</v>
      </c>
      <c r="C2747" s="1">
        <v>8177.08</v>
      </c>
      <c r="D2747" s="1">
        <v>6955.39</v>
      </c>
      <c r="E2747" s="1">
        <v>15132.47</v>
      </c>
    </row>
    <row r="2748" spans="1:5">
      <c r="A2748" s="1">
        <v>1946</v>
      </c>
      <c r="B2748" s="1">
        <v>80</v>
      </c>
      <c r="C2748" s="1">
        <v>7670.92</v>
      </c>
      <c r="D2748" s="1">
        <v>6353.33</v>
      </c>
      <c r="E2748" s="1">
        <v>14024.25</v>
      </c>
    </row>
    <row r="2749" spans="1:5">
      <c r="A2749" s="1">
        <v>1946</v>
      </c>
      <c r="B2749" s="1">
        <v>81</v>
      </c>
      <c r="C2749" s="1">
        <v>7131.84</v>
      </c>
      <c r="D2749" s="1">
        <v>5632.48</v>
      </c>
      <c r="E2749" s="1">
        <v>12764.32</v>
      </c>
    </row>
    <row r="2750" spans="1:5">
      <c r="A2750" s="1">
        <v>1946</v>
      </c>
      <c r="B2750" s="1">
        <v>82</v>
      </c>
      <c r="C2750" s="1">
        <v>7200.01</v>
      </c>
      <c r="D2750" s="1">
        <v>5325.85</v>
      </c>
      <c r="E2750" s="1">
        <v>12525.86</v>
      </c>
    </row>
    <row r="2751" spans="1:5">
      <c r="A2751" s="1">
        <v>1946</v>
      </c>
      <c r="B2751" s="1">
        <v>83</v>
      </c>
      <c r="C2751" s="1">
        <v>6817.42</v>
      </c>
      <c r="D2751" s="1">
        <v>4774.41</v>
      </c>
      <c r="E2751" s="1">
        <v>11591.83</v>
      </c>
    </row>
    <row r="2752" spans="1:5">
      <c r="A2752" s="1">
        <v>1946</v>
      </c>
      <c r="B2752" s="1">
        <v>84</v>
      </c>
      <c r="C2752" s="1">
        <v>6035.04</v>
      </c>
      <c r="D2752" s="1">
        <v>4179.1899999999996</v>
      </c>
      <c r="E2752" s="1">
        <v>10214.23</v>
      </c>
    </row>
    <row r="2753" spans="1:5">
      <c r="A2753" s="1">
        <v>1946</v>
      </c>
      <c r="B2753" s="1">
        <v>85</v>
      </c>
      <c r="C2753" s="1">
        <v>5409.13</v>
      </c>
      <c r="D2753" s="1">
        <v>3558.92</v>
      </c>
      <c r="E2753" s="1">
        <v>8968.0499999999993</v>
      </c>
    </row>
    <row r="2754" spans="1:5">
      <c r="A2754" s="1">
        <v>1946</v>
      </c>
      <c r="B2754" s="1">
        <v>86</v>
      </c>
      <c r="C2754" s="1">
        <v>4893.6499999999996</v>
      </c>
      <c r="D2754" s="1">
        <v>2894.58</v>
      </c>
      <c r="E2754" s="1">
        <v>7788.23</v>
      </c>
    </row>
    <row r="2755" spans="1:5">
      <c r="A2755" s="1">
        <v>1946</v>
      </c>
      <c r="B2755" s="1">
        <v>87</v>
      </c>
      <c r="C2755" s="1">
        <v>3964.78</v>
      </c>
      <c r="D2755" s="1">
        <v>2258.9299999999998</v>
      </c>
      <c r="E2755" s="1">
        <v>6223.71</v>
      </c>
    </row>
    <row r="2756" spans="1:5">
      <c r="A2756" s="1">
        <v>1946</v>
      </c>
      <c r="B2756" s="1">
        <v>88</v>
      </c>
      <c r="C2756" s="1">
        <v>3301.57</v>
      </c>
      <c r="D2756" s="1">
        <v>1783.97</v>
      </c>
      <c r="E2756" s="1">
        <v>5085.54</v>
      </c>
    </row>
    <row r="2757" spans="1:5">
      <c r="A2757" s="1">
        <v>1946</v>
      </c>
      <c r="B2757" s="1">
        <v>89</v>
      </c>
      <c r="C2757" s="1">
        <v>2849.01</v>
      </c>
      <c r="D2757" s="1">
        <v>1421.69</v>
      </c>
      <c r="E2757" s="1">
        <v>4270.7</v>
      </c>
    </row>
    <row r="2758" spans="1:5">
      <c r="A2758" s="1">
        <v>1946</v>
      </c>
      <c r="B2758" s="1">
        <v>90</v>
      </c>
      <c r="C2758" s="1">
        <v>2219.5100000000002</v>
      </c>
      <c r="D2758" s="1">
        <v>1091.33</v>
      </c>
      <c r="E2758" s="1">
        <v>3310.84</v>
      </c>
    </row>
    <row r="2759" spans="1:5">
      <c r="A2759" s="1">
        <v>1946</v>
      </c>
      <c r="B2759" s="1">
        <v>91</v>
      </c>
      <c r="C2759" s="1">
        <v>1697.78</v>
      </c>
      <c r="D2759" s="1">
        <v>762.81</v>
      </c>
      <c r="E2759" s="1">
        <v>2460.59</v>
      </c>
    </row>
    <row r="2760" spans="1:5">
      <c r="A2760" s="1">
        <v>1946</v>
      </c>
      <c r="B2760" s="1">
        <v>92</v>
      </c>
      <c r="C2760" s="1">
        <v>1323.22</v>
      </c>
      <c r="D2760" s="1">
        <v>525.35</v>
      </c>
      <c r="E2760" s="1">
        <v>1848.57</v>
      </c>
    </row>
    <row r="2761" spans="1:5">
      <c r="A2761" s="1">
        <v>1946</v>
      </c>
      <c r="B2761" s="1">
        <v>93</v>
      </c>
      <c r="C2761" s="1">
        <v>993.86</v>
      </c>
      <c r="D2761" s="1">
        <v>368.94</v>
      </c>
      <c r="E2761" s="1">
        <v>1362.8</v>
      </c>
    </row>
    <row r="2762" spans="1:5">
      <c r="A2762" s="1">
        <v>1946</v>
      </c>
      <c r="B2762" s="1">
        <v>94</v>
      </c>
      <c r="C2762" s="1">
        <v>782.67</v>
      </c>
      <c r="D2762" s="1">
        <v>251.6</v>
      </c>
      <c r="E2762" s="1">
        <v>1034.27</v>
      </c>
    </row>
    <row r="2763" spans="1:5">
      <c r="A2763" s="1">
        <v>1946</v>
      </c>
      <c r="B2763" s="1">
        <v>95</v>
      </c>
      <c r="C2763" s="1">
        <v>585.23</v>
      </c>
      <c r="D2763" s="1">
        <v>198.48</v>
      </c>
      <c r="E2763" s="1">
        <v>783.71</v>
      </c>
    </row>
    <row r="2764" spans="1:5">
      <c r="A2764" s="1">
        <v>1946</v>
      </c>
      <c r="B2764" s="1">
        <v>96</v>
      </c>
      <c r="C2764" s="1">
        <v>361.51</v>
      </c>
      <c r="D2764" s="1">
        <v>121.53</v>
      </c>
      <c r="E2764" s="1">
        <v>483.04</v>
      </c>
    </row>
    <row r="2765" spans="1:5">
      <c r="A2765" s="1">
        <v>1946</v>
      </c>
      <c r="B2765" s="1">
        <v>97</v>
      </c>
      <c r="C2765" s="1">
        <v>232.83</v>
      </c>
      <c r="D2765" s="1">
        <v>65.3</v>
      </c>
      <c r="E2765" s="1">
        <v>298.13</v>
      </c>
    </row>
    <row r="2766" spans="1:5">
      <c r="A2766" s="1">
        <v>1946</v>
      </c>
      <c r="B2766" s="1">
        <v>98</v>
      </c>
      <c r="C2766" s="1">
        <v>156.5</v>
      </c>
      <c r="D2766" s="1">
        <v>39.96</v>
      </c>
      <c r="E2766" s="1">
        <v>196.46</v>
      </c>
    </row>
    <row r="2767" spans="1:5">
      <c r="A2767" s="1">
        <v>1946</v>
      </c>
      <c r="B2767" s="1">
        <v>99</v>
      </c>
      <c r="C2767" s="1">
        <v>76.36</v>
      </c>
      <c r="D2767" s="1">
        <v>30.31</v>
      </c>
      <c r="E2767" s="1">
        <v>106.67</v>
      </c>
    </row>
    <row r="2768" spans="1:5">
      <c r="A2768" s="1">
        <v>1946</v>
      </c>
      <c r="B2768" s="1">
        <v>100</v>
      </c>
      <c r="C2768" s="1">
        <v>50.94</v>
      </c>
      <c r="D2768" s="1">
        <v>9.6300000000000008</v>
      </c>
      <c r="E2768" s="1">
        <v>60.57</v>
      </c>
    </row>
    <row r="2769" spans="1:5">
      <c r="A2769" s="1">
        <v>1946</v>
      </c>
      <c r="B2769" s="1">
        <v>101</v>
      </c>
      <c r="C2769" s="1">
        <v>27.89</v>
      </c>
      <c r="D2769" s="1">
        <v>8.09</v>
      </c>
      <c r="E2769" s="1">
        <v>35.979999999999997</v>
      </c>
    </row>
    <row r="2770" spans="1:5">
      <c r="A2770" s="1">
        <v>1946</v>
      </c>
      <c r="B2770" s="1">
        <v>102</v>
      </c>
      <c r="C2770" s="1">
        <v>14.84</v>
      </c>
      <c r="D2770" s="1">
        <v>3.71</v>
      </c>
      <c r="E2770" s="1">
        <v>18.55</v>
      </c>
    </row>
    <row r="2771" spans="1:5">
      <c r="A2771" s="1">
        <v>1946</v>
      </c>
      <c r="B2771" s="1">
        <v>103</v>
      </c>
      <c r="C2771" s="1">
        <v>11.6</v>
      </c>
      <c r="D2771" s="1">
        <v>2</v>
      </c>
      <c r="E2771" s="1">
        <v>13.6</v>
      </c>
    </row>
    <row r="2772" spans="1:5">
      <c r="A2772" s="1">
        <v>1946</v>
      </c>
      <c r="B2772" s="1">
        <v>104</v>
      </c>
      <c r="C2772" s="1">
        <v>1.3</v>
      </c>
      <c r="D2772" s="1">
        <v>2</v>
      </c>
      <c r="E2772" s="1">
        <v>3.3</v>
      </c>
    </row>
    <row r="2773" spans="1:5">
      <c r="A2773" s="1">
        <v>1946</v>
      </c>
      <c r="B2773" s="1">
        <v>105</v>
      </c>
      <c r="C2773" s="1">
        <v>2</v>
      </c>
      <c r="D2773" s="1">
        <v>1</v>
      </c>
      <c r="E2773" s="1">
        <v>3</v>
      </c>
    </row>
    <row r="2774" spans="1:5">
      <c r="A2774" s="1">
        <v>1946</v>
      </c>
      <c r="B2774" s="1">
        <v>106</v>
      </c>
      <c r="C2774" s="1">
        <v>1</v>
      </c>
      <c r="D2774" s="1">
        <v>0</v>
      </c>
      <c r="E2774" s="1">
        <v>1</v>
      </c>
    </row>
    <row r="2775" spans="1:5">
      <c r="A2775" s="1">
        <v>1946</v>
      </c>
      <c r="B2775" s="1">
        <v>107</v>
      </c>
      <c r="C2775" s="1">
        <v>1</v>
      </c>
      <c r="D2775" s="1">
        <v>0</v>
      </c>
      <c r="E2775" s="1">
        <v>1</v>
      </c>
    </row>
    <row r="2776" spans="1:5">
      <c r="A2776" s="1">
        <v>1946</v>
      </c>
      <c r="B2776" s="1">
        <v>108</v>
      </c>
      <c r="C2776" s="1">
        <v>1</v>
      </c>
      <c r="D2776" s="1">
        <v>0</v>
      </c>
      <c r="E2776" s="1">
        <v>1</v>
      </c>
    </row>
    <row r="2777" spans="1:5">
      <c r="A2777" s="1">
        <v>1946</v>
      </c>
      <c r="B2777" s="1">
        <v>109</v>
      </c>
      <c r="C2777" s="1">
        <v>0</v>
      </c>
      <c r="D2777" s="1">
        <v>0</v>
      </c>
      <c r="E2777" s="1">
        <v>0</v>
      </c>
    </row>
    <row r="2778" spans="1:5">
      <c r="A2778" s="1">
        <v>1946</v>
      </c>
      <c r="B2778" s="1" t="s">
        <v>121</v>
      </c>
      <c r="C2778" s="1">
        <v>0</v>
      </c>
      <c r="D2778" s="1">
        <v>0</v>
      </c>
      <c r="E2778" s="1">
        <v>0</v>
      </c>
    </row>
    <row r="2779" spans="1:5">
      <c r="A2779" s="1">
        <v>1947</v>
      </c>
      <c r="B2779" s="1">
        <v>0</v>
      </c>
      <c r="C2779" s="1">
        <v>18967.080000000002</v>
      </c>
      <c r="D2779" s="1">
        <v>25849.11</v>
      </c>
      <c r="E2779" s="1">
        <v>44816.19</v>
      </c>
    </row>
    <row r="2780" spans="1:5">
      <c r="A2780" s="1">
        <v>1947</v>
      </c>
      <c r="B2780" s="1">
        <v>1</v>
      </c>
      <c r="C2780" s="1">
        <v>1520.01</v>
      </c>
      <c r="D2780" s="1">
        <v>1825.01</v>
      </c>
      <c r="E2780" s="1">
        <v>3345.02</v>
      </c>
    </row>
    <row r="2781" spans="1:5">
      <c r="A2781" s="1">
        <v>1947</v>
      </c>
      <c r="B2781" s="1">
        <v>2</v>
      </c>
      <c r="C2781" s="1">
        <v>736</v>
      </c>
      <c r="D2781" s="1">
        <v>930.01</v>
      </c>
      <c r="E2781" s="1">
        <v>1666.01</v>
      </c>
    </row>
    <row r="2782" spans="1:5">
      <c r="A2782" s="1">
        <v>1947</v>
      </c>
      <c r="B2782" s="1">
        <v>3</v>
      </c>
      <c r="C2782" s="1">
        <v>512</v>
      </c>
      <c r="D2782" s="1">
        <v>695.01</v>
      </c>
      <c r="E2782" s="1">
        <v>1207.01</v>
      </c>
    </row>
    <row r="2783" spans="1:5">
      <c r="A2783" s="1">
        <v>1947</v>
      </c>
      <c r="B2783" s="1">
        <v>4</v>
      </c>
      <c r="C2783" s="1">
        <v>393</v>
      </c>
      <c r="D2783" s="1">
        <v>533</v>
      </c>
      <c r="E2783" s="1">
        <v>926</v>
      </c>
    </row>
    <row r="2784" spans="1:5">
      <c r="A2784" s="1">
        <v>1947</v>
      </c>
      <c r="B2784" s="1">
        <v>5</v>
      </c>
      <c r="C2784" s="1">
        <v>345.05</v>
      </c>
      <c r="D2784" s="1">
        <v>484.64</v>
      </c>
      <c r="E2784" s="1">
        <v>829.69</v>
      </c>
    </row>
    <row r="2785" spans="1:5">
      <c r="A2785" s="1">
        <v>1947</v>
      </c>
      <c r="B2785" s="1">
        <v>6</v>
      </c>
      <c r="C2785" s="1">
        <v>276.17</v>
      </c>
      <c r="D2785" s="1">
        <v>387.09</v>
      </c>
      <c r="E2785" s="1">
        <v>663.26</v>
      </c>
    </row>
    <row r="2786" spans="1:5">
      <c r="A2786" s="1">
        <v>1947</v>
      </c>
      <c r="B2786" s="1">
        <v>7</v>
      </c>
      <c r="C2786" s="1">
        <v>252.65</v>
      </c>
      <c r="D2786" s="1">
        <v>359.74</v>
      </c>
      <c r="E2786" s="1">
        <v>612.39</v>
      </c>
    </row>
    <row r="2787" spans="1:5">
      <c r="A2787" s="1">
        <v>1947</v>
      </c>
      <c r="B2787" s="1">
        <v>8</v>
      </c>
      <c r="C2787" s="1">
        <v>224.48</v>
      </c>
      <c r="D2787" s="1">
        <v>329.68</v>
      </c>
      <c r="E2787" s="1">
        <v>554.16</v>
      </c>
    </row>
    <row r="2788" spans="1:5">
      <c r="A2788" s="1">
        <v>1947</v>
      </c>
      <c r="B2788" s="1">
        <v>9</v>
      </c>
      <c r="C2788" s="1">
        <v>209.65</v>
      </c>
      <c r="D2788" s="1">
        <v>284.83999999999997</v>
      </c>
      <c r="E2788" s="1">
        <v>494.49</v>
      </c>
    </row>
    <row r="2789" spans="1:5">
      <c r="A2789" s="1">
        <v>1947</v>
      </c>
      <c r="B2789" s="1">
        <v>10</v>
      </c>
      <c r="C2789" s="1">
        <v>199.14</v>
      </c>
      <c r="D2789" s="1">
        <v>268.85000000000002</v>
      </c>
      <c r="E2789" s="1">
        <v>467.99</v>
      </c>
    </row>
    <row r="2790" spans="1:5">
      <c r="A2790" s="1">
        <v>1947</v>
      </c>
      <c r="B2790" s="1">
        <v>11</v>
      </c>
      <c r="C2790" s="1">
        <v>176.78</v>
      </c>
      <c r="D2790" s="1">
        <v>255.94</v>
      </c>
      <c r="E2790" s="1">
        <v>432.72</v>
      </c>
    </row>
    <row r="2791" spans="1:5">
      <c r="A2791" s="1">
        <v>1947</v>
      </c>
      <c r="B2791" s="1">
        <v>12</v>
      </c>
      <c r="C2791" s="1">
        <v>202.5</v>
      </c>
      <c r="D2791" s="1">
        <v>237.72</v>
      </c>
      <c r="E2791" s="1">
        <v>440.22</v>
      </c>
    </row>
    <row r="2792" spans="1:5">
      <c r="A2792" s="1">
        <v>1947</v>
      </c>
      <c r="B2792" s="1">
        <v>13</v>
      </c>
      <c r="C2792" s="1">
        <v>228.32</v>
      </c>
      <c r="D2792" s="1">
        <v>265.18</v>
      </c>
      <c r="E2792" s="1">
        <v>493.5</v>
      </c>
    </row>
    <row r="2793" spans="1:5">
      <c r="A2793" s="1">
        <v>1947</v>
      </c>
      <c r="B2793" s="1">
        <v>14</v>
      </c>
      <c r="C2793" s="1">
        <v>263.24</v>
      </c>
      <c r="D2793" s="1">
        <v>293.32</v>
      </c>
      <c r="E2793" s="1">
        <v>556.55999999999995</v>
      </c>
    </row>
    <row r="2794" spans="1:5">
      <c r="A2794" s="1">
        <v>1947</v>
      </c>
      <c r="B2794" s="1">
        <v>15</v>
      </c>
      <c r="C2794" s="1">
        <v>347.76</v>
      </c>
      <c r="D2794" s="1">
        <v>399.91</v>
      </c>
      <c r="E2794" s="1">
        <v>747.67</v>
      </c>
    </row>
    <row r="2795" spans="1:5">
      <c r="A2795" s="1">
        <v>1947</v>
      </c>
      <c r="B2795" s="1">
        <v>16</v>
      </c>
      <c r="C2795" s="1">
        <v>373.83</v>
      </c>
      <c r="D2795" s="1">
        <v>458.09</v>
      </c>
      <c r="E2795" s="1">
        <v>831.92</v>
      </c>
    </row>
    <row r="2796" spans="1:5">
      <c r="A2796" s="1">
        <v>1947</v>
      </c>
      <c r="B2796" s="1">
        <v>17</v>
      </c>
      <c r="C2796" s="1">
        <v>464.95</v>
      </c>
      <c r="D2796" s="1">
        <v>484.64</v>
      </c>
      <c r="E2796" s="1">
        <v>949.59</v>
      </c>
    </row>
    <row r="2797" spans="1:5">
      <c r="A2797" s="1">
        <v>1947</v>
      </c>
      <c r="B2797" s="1">
        <v>18</v>
      </c>
      <c r="C2797" s="1">
        <v>508.13</v>
      </c>
      <c r="D2797" s="1">
        <v>449.55</v>
      </c>
      <c r="E2797" s="1">
        <v>957.68</v>
      </c>
    </row>
    <row r="2798" spans="1:5">
      <c r="A2798" s="1">
        <v>1947</v>
      </c>
      <c r="B2798" s="1">
        <v>19</v>
      </c>
      <c r="C2798" s="1">
        <v>585.35</v>
      </c>
      <c r="D2798" s="1">
        <v>456.81</v>
      </c>
      <c r="E2798" s="1">
        <v>1042.1600000000001</v>
      </c>
    </row>
    <row r="2799" spans="1:5">
      <c r="A2799" s="1">
        <v>1947</v>
      </c>
      <c r="B2799" s="1">
        <v>20</v>
      </c>
      <c r="C2799" s="1">
        <v>609.44000000000005</v>
      </c>
      <c r="D2799" s="1">
        <v>413.8</v>
      </c>
      <c r="E2799" s="1">
        <v>1023.24</v>
      </c>
    </row>
    <row r="2800" spans="1:5">
      <c r="A2800" s="1">
        <v>1947</v>
      </c>
      <c r="B2800" s="1">
        <v>21</v>
      </c>
      <c r="C2800" s="1">
        <v>663.62</v>
      </c>
      <c r="D2800" s="1">
        <v>531.87</v>
      </c>
      <c r="E2800" s="1">
        <v>1195.49</v>
      </c>
    </row>
    <row r="2801" spans="1:5">
      <c r="A2801" s="1">
        <v>1947</v>
      </c>
      <c r="B2801" s="1">
        <v>22</v>
      </c>
      <c r="C2801" s="1">
        <v>672.7</v>
      </c>
      <c r="D2801" s="1">
        <v>602.37</v>
      </c>
      <c r="E2801" s="1">
        <v>1275.07</v>
      </c>
    </row>
    <row r="2802" spans="1:5">
      <c r="A2802" s="1">
        <v>1947</v>
      </c>
      <c r="B2802" s="1">
        <v>23</v>
      </c>
      <c r="C2802" s="1">
        <v>748.69</v>
      </c>
      <c r="D2802" s="1">
        <v>596.30999999999995</v>
      </c>
      <c r="E2802" s="1">
        <v>1345</v>
      </c>
    </row>
    <row r="2803" spans="1:5">
      <c r="A2803" s="1">
        <v>1947</v>
      </c>
      <c r="B2803" s="1">
        <v>24</v>
      </c>
      <c r="C2803" s="1">
        <v>755.57</v>
      </c>
      <c r="D2803" s="1">
        <v>641.69000000000005</v>
      </c>
      <c r="E2803" s="1">
        <v>1397.26</v>
      </c>
    </row>
    <row r="2804" spans="1:5">
      <c r="A2804" s="1">
        <v>1947</v>
      </c>
      <c r="B2804" s="1">
        <v>25</v>
      </c>
      <c r="C2804" s="1">
        <v>771.84</v>
      </c>
      <c r="D2804" s="1">
        <v>720.54</v>
      </c>
      <c r="E2804" s="1">
        <v>1492.38</v>
      </c>
    </row>
    <row r="2805" spans="1:5">
      <c r="A2805" s="1">
        <v>1947</v>
      </c>
      <c r="B2805" s="1">
        <v>26</v>
      </c>
      <c r="C2805" s="1">
        <v>881.46</v>
      </c>
      <c r="D2805" s="1">
        <v>766.06</v>
      </c>
      <c r="E2805" s="1">
        <v>1647.52</v>
      </c>
    </row>
    <row r="2806" spans="1:5">
      <c r="A2806" s="1">
        <v>1947</v>
      </c>
      <c r="B2806" s="1">
        <v>27</v>
      </c>
      <c r="C2806" s="1">
        <v>841.96</v>
      </c>
      <c r="D2806" s="1">
        <v>815.29</v>
      </c>
      <c r="E2806" s="1">
        <v>1657.25</v>
      </c>
    </row>
    <row r="2807" spans="1:5">
      <c r="A2807" s="1">
        <v>1947</v>
      </c>
      <c r="B2807" s="1">
        <v>28</v>
      </c>
      <c r="C2807" s="1">
        <v>721.29</v>
      </c>
      <c r="D2807" s="1">
        <v>627.23</v>
      </c>
      <c r="E2807" s="1">
        <v>1348.52</v>
      </c>
    </row>
    <row r="2808" spans="1:5">
      <c r="A2808" s="1">
        <v>1947</v>
      </c>
      <c r="B2808" s="1">
        <v>29</v>
      </c>
      <c r="C2808" s="1">
        <v>645.47</v>
      </c>
      <c r="D2808" s="1">
        <v>653.89</v>
      </c>
      <c r="E2808" s="1">
        <v>1299.3599999999999</v>
      </c>
    </row>
    <row r="2809" spans="1:5">
      <c r="A2809" s="1">
        <v>1947</v>
      </c>
      <c r="B2809" s="1">
        <v>30</v>
      </c>
      <c r="C2809" s="1">
        <v>710.29</v>
      </c>
      <c r="D2809" s="1">
        <v>697.82</v>
      </c>
      <c r="E2809" s="1">
        <v>1408.11</v>
      </c>
    </row>
    <row r="2810" spans="1:5">
      <c r="A2810" s="1">
        <v>1947</v>
      </c>
      <c r="B2810" s="1">
        <v>31</v>
      </c>
      <c r="C2810" s="1">
        <v>705.95</v>
      </c>
      <c r="D2810" s="1">
        <v>713.34</v>
      </c>
      <c r="E2810" s="1">
        <v>1419.29</v>
      </c>
    </row>
    <row r="2811" spans="1:5">
      <c r="A2811" s="1">
        <v>1947</v>
      </c>
      <c r="B2811" s="1">
        <v>32</v>
      </c>
      <c r="C2811" s="1">
        <v>809.19</v>
      </c>
      <c r="D2811" s="1">
        <v>833.04</v>
      </c>
      <c r="E2811" s="1">
        <v>1642.23</v>
      </c>
    </row>
    <row r="2812" spans="1:5">
      <c r="A2812" s="1">
        <v>1947</v>
      </c>
      <c r="B2812" s="1">
        <v>33</v>
      </c>
      <c r="C2812" s="1">
        <v>861.06</v>
      </c>
      <c r="D2812" s="1">
        <v>881.89</v>
      </c>
      <c r="E2812" s="1">
        <v>1742.95</v>
      </c>
    </row>
    <row r="2813" spans="1:5">
      <c r="A2813" s="1">
        <v>1947</v>
      </c>
      <c r="B2813" s="1">
        <v>34</v>
      </c>
      <c r="C2813" s="1">
        <v>856.52</v>
      </c>
      <c r="D2813" s="1">
        <v>939.93</v>
      </c>
      <c r="E2813" s="1">
        <v>1796.45</v>
      </c>
    </row>
    <row r="2814" spans="1:5">
      <c r="A2814" s="1">
        <v>1947</v>
      </c>
      <c r="B2814" s="1">
        <v>35</v>
      </c>
      <c r="C2814" s="1">
        <v>882.06</v>
      </c>
      <c r="D2814" s="1">
        <v>933.24</v>
      </c>
      <c r="E2814" s="1">
        <v>1815.3</v>
      </c>
    </row>
    <row r="2815" spans="1:5">
      <c r="A2815" s="1">
        <v>1947</v>
      </c>
      <c r="B2815" s="1">
        <v>36</v>
      </c>
      <c r="C2815" s="1">
        <v>965.5</v>
      </c>
      <c r="D2815" s="1">
        <v>1034.32</v>
      </c>
      <c r="E2815" s="1">
        <v>1999.82</v>
      </c>
    </row>
    <row r="2816" spans="1:5">
      <c r="A2816" s="1">
        <v>1947</v>
      </c>
      <c r="B2816" s="1">
        <v>37</v>
      </c>
      <c r="C2816" s="1">
        <v>968.26</v>
      </c>
      <c r="D2816" s="1">
        <v>1093.31</v>
      </c>
      <c r="E2816" s="1">
        <v>2061.5700000000002</v>
      </c>
    </row>
    <row r="2817" spans="1:5">
      <c r="A2817" s="1">
        <v>1947</v>
      </c>
      <c r="B2817" s="1">
        <v>38</v>
      </c>
      <c r="C2817" s="1">
        <v>1002.37</v>
      </c>
      <c r="D2817" s="1">
        <v>1149.18</v>
      </c>
      <c r="E2817" s="1">
        <v>2151.5500000000002</v>
      </c>
    </row>
    <row r="2818" spans="1:5">
      <c r="A2818" s="1">
        <v>1947</v>
      </c>
      <c r="B2818" s="1">
        <v>39</v>
      </c>
      <c r="C2818" s="1">
        <v>1048.82</v>
      </c>
      <c r="D2818" s="1">
        <v>1263.96</v>
      </c>
      <c r="E2818" s="1">
        <v>2312.7800000000002</v>
      </c>
    </row>
    <row r="2819" spans="1:5">
      <c r="A2819" s="1">
        <v>1947</v>
      </c>
      <c r="B2819" s="1">
        <v>40</v>
      </c>
      <c r="C2819" s="1">
        <v>1098.02</v>
      </c>
      <c r="D2819" s="1">
        <v>1333.9</v>
      </c>
      <c r="E2819" s="1">
        <v>2431.92</v>
      </c>
    </row>
    <row r="2820" spans="1:5">
      <c r="A2820" s="1">
        <v>1947</v>
      </c>
      <c r="B2820" s="1">
        <v>41</v>
      </c>
      <c r="C2820" s="1">
        <v>1153.57</v>
      </c>
      <c r="D2820" s="1">
        <v>1315.01</v>
      </c>
      <c r="E2820" s="1">
        <v>2468.58</v>
      </c>
    </row>
    <row r="2821" spans="1:5">
      <c r="A2821" s="1">
        <v>1947</v>
      </c>
      <c r="B2821" s="1">
        <v>42</v>
      </c>
      <c r="C2821" s="1">
        <v>1266.8699999999999</v>
      </c>
      <c r="D2821" s="1">
        <v>1545.56</v>
      </c>
      <c r="E2821" s="1">
        <v>2812.43</v>
      </c>
    </row>
    <row r="2822" spans="1:5">
      <c r="A2822" s="1">
        <v>1947</v>
      </c>
      <c r="B2822" s="1">
        <v>43</v>
      </c>
      <c r="C2822" s="1">
        <v>1299.9100000000001</v>
      </c>
      <c r="D2822" s="1">
        <v>1704.55</v>
      </c>
      <c r="E2822" s="1">
        <v>3004.46</v>
      </c>
    </row>
    <row r="2823" spans="1:5">
      <c r="A2823" s="1">
        <v>1947</v>
      </c>
      <c r="B2823" s="1">
        <v>44</v>
      </c>
      <c r="C2823" s="1">
        <v>1361.68</v>
      </c>
      <c r="D2823" s="1">
        <v>1787</v>
      </c>
      <c r="E2823" s="1">
        <v>3148.68</v>
      </c>
    </row>
    <row r="2824" spans="1:5">
      <c r="A2824" s="1">
        <v>1947</v>
      </c>
      <c r="B2824" s="1">
        <v>45</v>
      </c>
      <c r="C2824" s="1">
        <v>1376.07</v>
      </c>
      <c r="D2824" s="1">
        <v>1994.42</v>
      </c>
      <c r="E2824" s="1">
        <v>3370.49</v>
      </c>
    </row>
    <row r="2825" spans="1:5">
      <c r="A2825" s="1">
        <v>1947</v>
      </c>
      <c r="B2825" s="1">
        <v>46</v>
      </c>
      <c r="C2825" s="1">
        <v>1604.53</v>
      </c>
      <c r="D2825" s="1">
        <v>2258.0100000000002</v>
      </c>
      <c r="E2825" s="1">
        <v>3862.54</v>
      </c>
    </row>
    <row r="2826" spans="1:5">
      <c r="A2826" s="1">
        <v>1947</v>
      </c>
      <c r="B2826" s="1">
        <v>47</v>
      </c>
      <c r="C2826" s="1">
        <v>1783.9</v>
      </c>
      <c r="D2826" s="1">
        <v>2412.31</v>
      </c>
      <c r="E2826" s="1">
        <v>4196.21</v>
      </c>
    </row>
    <row r="2827" spans="1:5">
      <c r="A2827" s="1">
        <v>1947</v>
      </c>
      <c r="B2827" s="1">
        <v>48</v>
      </c>
      <c r="C2827" s="1">
        <v>1718.16</v>
      </c>
      <c r="D2827" s="1">
        <v>2288.3000000000002</v>
      </c>
      <c r="E2827" s="1">
        <v>4006.46</v>
      </c>
    </row>
    <row r="2828" spans="1:5">
      <c r="A2828" s="1">
        <v>1947</v>
      </c>
      <c r="B2828" s="1">
        <v>49</v>
      </c>
      <c r="C2828" s="1">
        <v>1980.36</v>
      </c>
      <c r="D2828" s="1">
        <v>2587.9899999999998</v>
      </c>
      <c r="E2828" s="1">
        <v>4568.3500000000004</v>
      </c>
    </row>
    <row r="2829" spans="1:5">
      <c r="A2829" s="1">
        <v>1947</v>
      </c>
      <c r="B2829" s="1">
        <v>50</v>
      </c>
      <c r="C2829" s="1">
        <v>2068.3200000000002</v>
      </c>
      <c r="D2829" s="1">
        <v>2671.47</v>
      </c>
      <c r="E2829" s="1">
        <v>4739.79</v>
      </c>
    </row>
    <row r="2830" spans="1:5">
      <c r="A2830" s="1">
        <v>1947</v>
      </c>
      <c r="B2830" s="1">
        <v>51</v>
      </c>
      <c r="C2830" s="1">
        <v>2052.4499999999998</v>
      </c>
      <c r="D2830" s="1">
        <v>2774.11</v>
      </c>
      <c r="E2830" s="1">
        <v>4826.5600000000004</v>
      </c>
    </row>
    <row r="2831" spans="1:5">
      <c r="A2831" s="1">
        <v>1947</v>
      </c>
      <c r="B2831" s="1">
        <v>52</v>
      </c>
      <c r="C2831" s="1">
        <v>2275.59</v>
      </c>
      <c r="D2831" s="1">
        <v>3172.98</v>
      </c>
      <c r="E2831" s="1">
        <v>5448.57</v>
      </c>
    </row>
    <row r="2832" spans="1:5">
      <c r="A2832" s="1">
        <v>1947</v>
      </c>
      <c r="B2832" s="1">
        <v>53</v>
      </c>
      <c r="C2832" s="1">
        <v>2401.75</v>
      </c>
      <c r="D2832" s="1">
        <v>3307.07</v>
      </c>
      <c r="E2832" s="1">
        <v>5708.82</v>
      </c>
    </row>
    <row r="2833" spans="1:5">
      <c r="A2833" s="1">
        <v>1947</v>
      </c>
      <c r="B2833" s="1">
        <v>54</v>
      </c>
      <c r="C2833" s="1">
        <v>2601.94</v>
      </c>
      <c r="D2833" s="1">
        <v>3596.41</v>
      </c>
      <c r="E2833" s="1">
        <v>6198.35</v>
      </c>
    </row>
    <row r="2834" spans="1:5">
      <c r="A2834" s="1">
        <v>1947</v>
      </c>
      <c r="B2834" s="1">
        <v>55</v>
      </c>
      <c r="C2834" s="1">
        <v>2510.9499999999998</v>
      </c>
      <c r="D2834" s="1">
        <v>3592.25</v>
      </c>
      <c r="E2834" s="1">
        <v>6103.2</v>
      </c>
    </row>
    <row r="2835" spans="1:5">
      <c r="A2835" s="1">
        <v>1947</v>
      </c>
      <c r="B2835" s="1">
        <v>56</v>
      </c>
      <c r="C2835" s="1">
        <v>2906.07</v>
      </c>
      <c r="D2835" s="1">
        <v>4119.78</v>
      </c>
      <c r="E2835" s="1">
        <v>7025.85</v>
      </c>
    </row>
    <row r="2836" spans="1:5">
      <c r="A2836" s="1">
        <v>1947</v>
      </c>
      <c r="B2836" s="1">
        <v>57</v>
      </c>
      <c r="C2836" s="1">
        <v>3005.1</v>
      </c>
      <c r="D2836" s="1">
        <v>4377.25</v>
      </c>
      <c r="E2836" s="1">
        <v>7382.35</v>
      </c>
    </row>
    <row r="2837" spans="1:5">
      <c r="A2837" s="1">
        <v>1947</v>
      </c>
      <c r="B2837" s="1">
        <v>58</v>
      </c>
      <c r="C2837" s="1">
        <v>3324.02</v>
      </c>
      <c r="D2837" s="1">
        <v>4678.7</v>
      </c>
      <c r="E2837" s="1">
        <v>8002.72</v>
      </c>
    </row>
    <row r="2838" spans="1:5">
      <c r="A2838" s="1">
        <v>1947</v>
      </c>
      <c r="B2838" s="1">
        <v>59</v>
      </c>
      <c r="C2838" s="1">
        <v>3606.89</v>
      </c>
      <c r="D2838" s="1">
        <v>5230.1000000000004</v>
      </c>
      <c r="E2838" s="1">
        <v>8836.99</v>
      </c>
    </row>
    <row r="2839" spans="1:5">
      <c r="A2839" s="1">
        <v>1947</v>
      </c>
      <c r="B2839" s="1">
        <v>60</v>
      </c>
      <c r="C2839" s="1">
        <v>3760.6</v>
      </c>
      <c r="D2839" s="1">
        <v>5145.28</v>
      </c>
      <c r="E2839" s="1">
        <v>8905.8799999999992</v>
      </c>
    </row>
    <row r="2840" spans="1:5">
      <c r="A2840" s="1">
        <v>1947</v>
      </c>
      <c r="B2840" s="1">
        <v>61</v>
      </c>
      <c r="C2840" s="1">
        <v>3862.09</v>
      </c>
      <c r="D2840" s="1">
        <v>5372.55</v>
      </c>
      <c r="E2840" s="1">
        <v>9234.64</v>
      </c>
    </row>
    <row r="2841" spans="1:5">
      <c r="A2841" s="1">
        <v>1947</v>
      </c>
      <c r="B2841" s="1">
        <v>62</v>
      </c>
      <c r="C2841" s="1">
        <v>4536.29</v>
      </c>
      <c r="D2841" s="1">
        <v>6155.72</v>
      </c>
      <c r="E2841" s="1">
        <v>10692.01</v>
      </c>
    </row>
    <row r="2842" spans="1:5">
      <c r="A2842" s="1">
        <v>1947</v>
      </c>
      <c r="B2842" s="1">
        <v>63</v>
      </c>
      <c r="C2842" s="1">
        <v>4723.2299999999996</v>
      </c>
      <c r="D2842" s="1">
        <v>6644.79</v>
      </c>
      <c r="E2842" s="1">
        <v>11368.02</v>
      </c>
    </row>
    <row r="2843" spans="1:5">
      <c r="A2843" s="1">
        <v>1947</v>
      </c>
      <c r="B2843" s="1">
        <v>64</v>
      </c>
      <c r="C2843" s="1">
        <v>4975.87</v>
      </c>
      <c r="D2843" s="1">
        <v>6874.74</v>
      </c>
      <c r="E2843" s="1">
        <v>11850.61</v>
      </c>
    </row>
    <row r="2844" spans="1:5">
      <c r="A2844" s="1">
        <v>1947</v>
      </c>
      <c r="B2844" s="1">
        <v>65</v>
      </c>
      <c r="C2844" s="1">
        <v>5315</v>
      </c>
      <c r="D2844" s="1">
        <v>6852.41</v>
      </c>
      <c r="E2844" s="1">
        <v>12167.41</v>
      </c>
    </row>
    <row r="2845" spans="1:5">
      <c r="A2845" s="1">
        <v>1947</v>
      </c>
      <c r="B2845" s="1">
        <v>66</v>
      </c>
      <c r="C2845" s="1">
        <v>5427.64</v>
      </c>
      <c r="D2845" s="1">
        <v>6931</v>
      </c>
      <c r="E2845" s="1">
        <v>12358.64</v>
      </c>
    </row>
    <row r="2846" spans="1:5">
      <c r="A2846" s="1">
        <v>1947</v>
      </c>
      <c r="B2846" s="1">
        <v>67</v>
      </c>
      <c r="C2846" s="1">
        <v>6242.56</v>
      </c>
      <c r="D2846" s="1">
        <v>7490.3</v>
      </c>
      <c r="E2846" s="1">
        <v>13732.86</v>
      </c>
    </row>
    <row r="2847" spans="1:5">
      <c r="A2847" s="1">
        <v>1947</v>
      </c>
      <c r="B2847" s="1">
        <v>68</v>
      </c>
      <c r="C2847" s="1">
        <v>6449.73</v>
      </c>
      <c r="D2847" s="1">
        <v>7798.33</v>
      </c>
      <c r="E2847" s="1">
        <v>14248.06</v>
      </c>
    </row>
    <row r="2848" spans="1:5">
      <c r="A2848" s="1">
        <v>1947</v>
      </c>
      <c r="B2848" s="1">
        <v>69</v>
      </c>
      <c r="C2848" s="1">
        <v>7071.16</v>
      </c>
      <c r="D2848" s="1">
        <v>8431.06</v>
      </c>
      <c r="E2848" s="1">
        <v>15502.22</v>
      </c>
    </row>
    <row r="2849" spans="1:5">
      <c r="A2849" s="1">
        <v>1947</v>
      </c>
      <c r="B2849" s="1">
        <v>70</v>
      </c>
      <c r="C2849" s="1">
        <v>7538.11</v>
      </c>
      <c r="D2849" s="1">
        <v>8460.85</v>
      </c>
      <c r="E2849" s="1">
        <v>15998.96</v>
      </c>
    </row>
    <row r="2850" spans="1:5">
      <c r="A2850" s="1">
        <v>1947</v>
      </c>
      <c r="B2850" s="1">
        <v>71</v>
      </c>
      <c r="C2850" s="1">
        <v>7463.54</v>
      </c>
      <c r="D2850" s="1">
        <v>8315.1299999999992</v>
      </c>
      <c r="E2850" s="1">
        <v>15778.67</v>
      </c>
    </row>
    <row r="2851" spans="1:5">
      <c r="A2851" s="1">
        <v>1947</v>
      </c>
      <c r="B2851" s="1">
        <v>72</v>
      </c>
      <c r="C2851" s="1">
        <v>8335.7000000000007</v>
      </c>
      <c r="D2851" s="1">
        <v>9100.2199999999993</v>
      </c>
      <c r="E2851" s="1">
        <v>17435.919999999998</v>
      </c>
    </row>
    <row r="2852" spans="1:5">
      <c r="A2852" s="1">
        <v>1947</v>
      </c>
      <c r="B2852" s="1">
        <v>73</v>
      </c>
      <c r="C2852" s="1">
        <v>8768.59</v>
      </c>
      <c r="D2852" s="1">
        <v>9231.11</v>
      </c>
      <c r="E2852" s="1">
        <v>17999.7</v>
      </c>
    </row>
    <row r="2853" spans="1:5">
      <c r="A2853" s="1">
        <v>1947</v>
      </c>
      <c r="B2853" s="1">
        <v>74</v>
      </c>
      <c r="C2853" s="1">
        <v>8999.2099999999991</v>
      </c>
      <c r="D2853" s="1">
        <v>9317.84</v>
      </c>
      <c r="E2853" s="1">
        <v>18317.05</v>
      </c>
    </row>
    <row r="2854" spans="1:5">
      <c r="A2854" s="1">
        <v>1947</v>
      </c>
      <c r="B2854" s="1">
        <v>75</v>
      </c>
      <c r="C2854" s="1">
        <v>8806.33</v>
      </c>
      <c r="D2854" s="1">
        <v>8777.86</v>
      </c>
      <c r="E2854" s="1">
        <v>17584.189999999999</v>
      </c>
    </row>
    <row r="2855" spans="1:5">
      <c r="A2855" s="1">
        <v>1947</v>
      </c>
      <c r="B2855" s="1">
        <v>76</v>
      </c>
      <c r="C2855" s="1">
        <v>9158.08</v>
      </c>
      <c r="D2855" s="1">
        <v>8930.16</v>
      </c>
      <c r="E2855" s="1">
        <v>18088.240000000002</v>
      </c>
    </row>
    <row r="2856" spans="1:5">
      <c r="A2856" s="1">
        <v>1947</v>
      </c>
      <c r="B2856" s="1">
        <v>77</v>
      </c>
      <c r="C2856" s="1">
        <v>8845.2199999999993</v>
      </c>
      <c r="D2856" s="1">
        <v>8381.26</v>
      </c>
      <c r="E2856" s="1">
        <v>17226.48</v>
      </c>
    </row>
    <row r="2857" spans="1:5">
      <c r="A2857" s="1">
        <v>1947</v>
      </c>
      <c r="B2857" s="1">
        <v>78</v>
      </c>
      <c r="C2857" s="1">
        <v>8728.7800000000007</v>
      </c>
      <c r="D2857" s="1">
        <v>8026.11</v>
      </c>
      <c r="E2857" s="1">
        <v>16754.89</v>
      </c>
    </row>
    <row r="2858" spans="1:5">
      <c r="A2858" s="1">
        <v>1947</v>
      </c>
      <c r="B2858" s="1">
        <v>79</v>
      </c>
      <c r="C2858" s="1">
        <v>8689.73</v>
      </c>
      <c r="D2858" s="1">
        <v>7711.75</v>
      </c>
      <c r="E2858" s="1">
        <v>16401.48</v>
      </c>
    </row>
    <row r="2859" spans="1:5">
      <c r="A2859" s="1">
        <v>1947</v>
      </c>
      <c r="B2859" s="1">
        <v>80</v>
      </c>
      <c r="C2859" s="1">
        <v>8281.18</v>
      </c>
      <c r="D2859" s="1">
        <v>7070.85</v>
      </c>
      <c r="E2859" s="1">
        <v>15352.03</v>
      </c>
    </row>
    <row r="2860" spans="1:5">
      <c r="A2860" s="1">
        <v>1947</v>
      </c>
      <c r="B2860" s="1">
        <v>81</v>
      </c>
      <c r="C2860" s="1">
        <v>7586.51</v>
      </c>
      <c r="D2860" s="1">
        <v>6071.1</v>
      </c>
      <c r="E2860" s="1">
        <v>13657.61</v>
      </c>
    </row>
    <row r="2861" spans="1:5">
      <c r="A2861" s="1">
        <v>1947</v>
      </c>
      <c r="B2861" s="1">
        <v>82</v>
      </c>
      <c r="C2861" s="1">
        <v>7620.84</v>
      </c>
      <c r="D2861" s="1">
        <v>5886.19</v>
      </c>
      <c r="E2861" s="1">
        <v>13507.03</v>
      </c>
    </row>
    <row r="2862" spans="1:5">
      <c r="A2862" s="1">
        <v>1947</v>
      </c>
      <c r="B2862" s="1">
        <v>83</v>
      </c>
      <c r="C2862" s="1">
        <v>7212.15</v>
      </c>
      <c r="D2862" s="1">
        <v>5311.11</v>
      </c>
      <c r="E2862" s="1">
        <v>12523.26</v>
      </c>
    </row>
    <row r="2863" spans="1:5">
      <c r="A2863" s="1">
        <v>1947</v>
      </c>
      <c r="B2863" s="1">
        <v>84</v>
      </c>
      <c r="C2863" s="1">
        <v>6640.42</v>
      </c>
      <c r="D2863" s="1">
        <v>4660.8500000000004</v>
      </c>
      <c r="E2863" s="1">
        <v>11301.27</v>
      </c>
    </row>
    <row r="2864" spans="1:5">
      <c r="A2864" s="1">
        <v>1947</v>
      </c>
      <c r="B2864" s="1">
        <v>85</v>
      </c>
      <c r="C2864" s="1">
        <v>5788.91</v>
      </c>
      <c r="D2864" s="1">
        <v>3866.78</v>
      </c>
      <c r="E2864" s="1">
        <v>9655.69</v>
      </c>
    </row>
    <row r="2865" spans="1:5">
      <c r="A2865" s="1">
        <v>1947</v>
      </c>
      <c r="B2865" s="1">
        <v>86</v>
      </c>
      <c r="C2865" s="1">
        <v>5348.47</v>
      </c>
      <c r="D2865" s="1">
        <v>3415.17</v>
      </c>
      <c r="E2865" s="1">
        <v>8763.64</v>
      </c>
    </row>
    <row r="2866" spans="1:5">
      <c r="A2866" s="1">
        <v>1947</v>
      </c>
      <c r="B2866" s="1">
        <v>87</v>
      </c>
      <c r="C2866" s="1">
        <v>4494.32</v>
      </c>
      <c r="D2866" s="1">
        <v>2763.4</v>
      </c>
      <c r="E2866" s="1">
        <v>7257.72</v>
      </c>
    </row>
    <row r="2867" spans="1:5">
      <c r="A2867" s="1">
        <v>1947</v>
      </c>
      <c r="B2867" s="1">
        <v>88</v>
      </c>
      <c r="C2867" s="1">
        <v>3432.46</v>
      </c>
      <c r="D2867" s="1">
        <v>1930.42</v>
      </c>
      <c r="E2867" s="1">
        <v>5362.88</v>
      </c>
    </row>
    <row r="2868" spans="1:5">
      <c r="A2868" s="1">
        <v>1947</v>
      </c>
      <c r="B2868" s="1">
        <v>89</v>
      </c>
      <c r="C2868" s="1">
        <v>2937.91</v>
      </c>
      <c r="D2868" s="1">
        <v>1511.27</v>
      </c>
      <c r="E2868" s="1">
        <v>4449.18</v>
      </c>
    </row>
    <row r="2869" spans="1:5">
      <c r="A2869" s="1">
        <v>1947</v>
      </c>
      <c r="B2869" s="1">
        <v>90</v>
      </c>
      <c r="C2869" s="1">
        <v>2438.2399999999998</v>
      </c>
      <c r="D2869" s="1">
        <v>1149.06</v>
      </c>
      <c r="E2869" s="1">
        <v>3587.3</v>
      </c>
    </row>
    <row r="2870" spans="1:5">
      <c r="A2870" s="1">
        <v>1947</v>
      </c>
      <c r="B2870" s="1">
        <v>91</v>
      </c>
      <c r="C2870" s="1">
        <v>1851.78</v>
      </c>
      <c r="D2870" s="1">
        <v>875.38</v>
      </c>
      <c r="E2870" s="1">
        <v>2727.16</v>
      </c>
    </row>
    <row r="2871" spans="1:5">
      <c r="A2871" s="1">
        <v>1947</v>
      </c>
      <c r="B2871" s="1">
        <v>92</v>
      </c>
      <c r="C2871" s="1">
        <v>1428.18</v>
      </c>
      <c r="D2871" s="1">
        <v>586.34</v>
      </c>
      <c r="E2871" s="1">
        <v>2014.52</v>
      </c>
    </row>
    <row r="2872" spans="1:5">
      <c r="A2872" s="1">
        <v>1947</v>
      </c>
      <c r="B2872" s="1">
        <v>93</v>
      </c>
      <c r="C2872" s="1">
        <v>1054.4000000000001</v>
      </c>
      <c r="D2872" s="1">
        <v>402.97</v>
      </c>
      <c r="E2872" s="1">
        <v>1457.37</v>
      </c>
    </row>
    <row r="2873" spans="1:5">
      <c r="A2873" s="1">
        <v>1947</v>
      </c>
      <c r="B2873" s="1">
        <v>94</v>
      </c>
      <c r="C2873" s="1">
        <v>803.43</v>
      </c>
      <c r="D2873" s="1">
        <v>292.25</v>
      </c>
      <c r="E2873" s="1">
        <v>1095.68</v>
      </c>
    </row>
    <row r="2874" spans="1:5">
      <c r="A2874" s="1">
        <v>1947</v>
      </c>
      <c r="B2874" s="1">
        <v>95</v>
      </c>
      <c r="C2874" s="1">
        <v>561.75</v>
      </c>
      <c r="D2874" s="1">
        <v>196.14</v>
      </c>
      <c r="E2874" s="1">
        <v>757.89</v>
      </c>
    </row>
    <row r="2875" spans="1:5">
      <c r="A2875" s="1">
        <v>1947</v>
      </c>
      <c r="B2875" s="1">
        <v>96</v>
      </c>
      <c r="C2875" s="1">
        <v>440.54</v>
      </c>
      <c r="D2875" s="1">
        <v>120.23</v>
      </c>
      <c r="E2875" s="1">
        <v>560.77</v>
      </c>
    </row>
    <row r="2876" spans="1:5">
      <c r="A2876" s="1">
        <v>1947</v>
      </c>
      <c r="B2876" s="1">
        <v>97</v>
      </c>
      <c r="C2876" s="1">
        <v>260.85000000000002</v>
      </c>
      <c r="D2876" s="1">
        <v>67.510000000000005</v>
      </c>
      <c r="E2876" s="1">
        <v>328.36</v>
      </c>
    </row>
    <row r="2877" spans="1:5">
      <c r="A2877" s="1">
        <v>1947</v>
      </c>
      <c r="B2877" s="1">
        <v>98</v>
      </c>
      <c r="C2877" s="1">
        <v>175.24</v>
      </c>
      <c r="D2877" s="1">
        <v>55.31</v>
      </c>
      <c r="E2877" s="1">
        <v>230.55</v>
      </c>
    </row>
    <row r="2878" spans="1:5">
      <c r="A2878" s="1">
        <v>1947</v>
      </c>
      <c r="B2878" s="1">
        <v>99</v>
      </c>
      <c r="C2878" s="1">
        <v>99.07</v>
      </c>
      <c r="D2878" s="1">
        <v>22.62</v>
      </c>
      <c r="E2878" s="1">
        <v>121.69</v>
      </c>
    </row>
    <row r="2879" spans="1:5">
      <c r="A2879" s="1">
        <v>1947</v>
      </c>
      <c r="B2879" s="1">
        <v>100</v>
      </c>
      <c r="C2879" s="1">
        <v>52.22</v>
      </c>
      <c r="D2879" s="1">
        <v>10.220000000000001</v>
      </c>
      <c r="E2879" s="1">
        <v>62.44</v>
      </c>
    </row>
    <row r="2880" spans="1:5">
      <c r="A2880" s="1">
        <v>1947</v>
      </c>
      <c r="B2880" s="1">
        <v>101</v>
      </c>
      <c r="C2880" s="1">
        <v>27</v>
      </c>
      <c r="D2880" s="1">
        <v>3.73</v>
      </c>
      <c r="E2880" s="1">
        <v>30.73</v>
      </c>
    </row>
    <row r="2881" spans="1:5">
      <c r="A2881" s="1">
        <v>1947</v>
      </c>
      <c r="B2881" s="1">
        <v>102</v>
      </c>
      <c r="C2881" s="1">
        <v>18.96</v>
      </c>
      <c r="D2881" s="1">
        <v>5.25</v>
      </c>
      <c r="E2881" s="1">
        <v>24.21</v>
      </c>
    </row>
    <row r="2882" spans="1:5">
      <c r="A2882" s="1">
        <v>1947</v>
      </c>
      <c r="B2882" s="1">
        <v>103</v>
      </c>
      <c r="C2882" s="1">
        <v>11.7</v>
      </c>
      <c r="D2882" s="1">
        <v>1</v>
      </c>
      <c r="E2882" s="1">
        <v>12.7</v>
      </c>
    </row>
    <row r="2883" spans="1:5">
      <c r="A2883" s="1">
        <v>1947</v>
      </c>
      <c r="B2883" s="1">
        <v>104</v>
      </c>
      <c r="C2883" s="1">
        <v>4.67</v>
      </c>
      <c r="D2883" s="1">
        <v>0</v>
      </c>
      <c r="E2883" s="1">
        <v>4.67</v>
      </c>
    </row>
    <row r="2884" spans="1:5">
      <c r="A2884" s="1">
        <v>1947</v>
      </c>
      <c r="B2884" s="1">
        <v>105</v>
      </c>
      <c r="C2884" s="1">
        <v>0</v>
      </c>
      <c r="D2884" s="1">
        <v>1</v>
      </c>
      <c r="E2884" s="1">
        <v>1</v>
      </c>
    </row>
    <row r="2885" spans="1:5">
      <c r="A2885" s="1">
        <v>1947</v>
      </c>
      <c r="B2885" s="1">
        <v>106</v>
      </c>
      <c r="C2885" s="1">
        <v>0</v>
      </c>
      <c r="D2885" s="1">
        <v>1</v>
      </c>
      <c r="E2885" s="1">
        <v>1</v>
      </c>
    </row>
    <row r="2886" spans="1:5">
      <c r="A2886" s="1">
        <v>1947</v>
      </c>
      <c r="B2886" s="1">
        <v>107</v>
      </c>
      <c r="C2886" s="1">
        <v>0</v>
      </c>
      <c r="D2886" s="1">
        <v>0</v>
      </c>
      <c r="E2886" s="1">
        <v>0</v>
      </c>
    </row>
    <row r="2887" spans="1:5">
      <c r="A2887" s="1">
        <v>1947</v>
      </c>
      <c r="B2887" s="1">
        <v>108</v>
      </c>
      <c r="C2887" s="1">
        <v>1</v>
      </c>
      <c r="D2887" s="1">
        <v>0</v>
      </c>
      <c r="E2887" s="1">
        <v>1</v>
      </c>
    </row>
    <row r="2888" spans="1:5">
      <c r="A2888" s="1">
        <v>1947</v>
      </c>
      <c r="B2888" s="1">
        <v>109</v>
      </c>
      <c r="C2888" s="1">
        <v>0</v>
      </c>
      <c r="D2888" s="1">
        <v>0</v>
      </c>
      <c r="E2888" s="1">
        <v>0</v>
      </c>
    </row>
    <row r="2889" spans="1:5">
      <c r="A2889" s="1">
        <v>1947</v>
      </c>
      <c r="B2889" s="1" t="s">
        <v>121</v>
      </c>
      <c r="C2889" s="1">
        <v>0</v>
      </c>
      <c r="D2889" s="1">
        <v>0</v>
      </c>
      <c r="E2889" s="1">
        <v>0</v>
      </c>
    </row>
    <row r="2890" spans="1:5">
      <c r="A2890" s="1">
        <v>1948</v>
      </c>
      <c r="B2890" s="1">
        <v>0</v>
      </c>
      <c r="C2890" s="1">
        <v>13682</v>
      </c>
      <c r="D2890" s="1">
        <v>18917.11</v>
      </c>
      <c r="E2890" s="1">
        <v>32599.11</v>
      </c>
    </row>
    <row r="2891" spans="1:5">
      <c r="A2891" s="1">
        <v>1948</v>
      </c>
      <c r="B2891" s="1">
        <v>1</v>
      </c>
      <c r="C2891" s="1">
        <v>1353</v>
      </c>
      <c r="D2891" s="1">
        <v>1562.01</v>
      </c>
      <c r="E2891" s="1">
        <v>2915.01</v>
      </c>
    </row>
    <row r="2892" spans="1:5">
      <c r="A2892" s="1">
        <v>1948</v>
      </c>
      <c r="B2892" s="1">
        <v>2</v>
      </c>
      <c r="C2892" s="1">
        <v>602</v>
      </c>
      <c r="D2892" s="1">
        <v>775</v>
      </c>
      <c r="E2892" s="1">
        <v>1377</v>
      </c>
    </row>
    <row r="2893" spans="1:5">
      <c r="A2893" s="1">
        <v>1948</v>
      </c>
      <c r="B2893" s="1">
        <v>3</v>
      </c>
      <c r="C2893" s="1">
        <v>450</v>
      </c>
      <c r="D2893" s="1">
        <v>540.01</v>
      </c>
      <c r="E2893" s="1">
        <v>990.01</v>
      </c>
    </row>
    <row r="2894" spans="1:5">
      <c r="A2894" s="1">
        <v>1948</v>
      </c>
      <c r="B2894" s="1">
        <v>4</v>
      </c>
      <c r="C2894" s="1">
        <v>348</v>
      </c>
      <c r="D2894" s="1">
        <v>491</v>
      </c>
      <c r="E2894" s="1">
        <v>839</v>
      </c>
    </row>
    <row r="2895" spans="1:5">
      <c r="A2895" s="1">
        <v>1948</v>
      </c>
      <c r="B2895" s="1">
        <v>5</v>
      </c>
      <c r="C2895" s="1">
        <v>315.01</v>
      </c>
      <c r="D2895" s="1">
        <v>413.83</v>
      </c>
      <c r="E2895" s="1">
        <v>728.84</v>
      </c>
    </row>
    <row r="2896" spans="1:5">
      <c r="A2896" s="1">
        <v>1948</v>
      </c>
      <c r="B2896" s="1">
        <v>6</v>
      </c>
      <c r="C2896" s="1">
        <v>246.82</v>
      </c>
      <c r="D2896" s="1">
        <v>357.57</v>
      </c>
      <c r="E2896" s="1">
        <v>604.39</v>
      </c>
    </row>
    <row r="2897" spans="1:5">
      <c r="A2897" s="1">
        <v>1948</v>
      </c>
      <c r="B2897" s="1">
        <v>7</v>
      </c>
      <c r="C2897" s="1">
        <v>185.61</v>
      </c>
      <c r="D2897" s="1">
        <v>296.27</v>
      </c>
      <c r="E2897" s="1">
        <v>481.88</v>
      </c>
    </row>
    <row r="2898" spans="1:5">
      <c r="A2898" s="1">
        <v>1948</v>
      </c>
      <c r="B2898" s="1">
        <v>8</v>
      </c>
      <c r="C2898" s="1">
        <v>168.39</v>
      </c>
      <c r="D2898" s="1">
        <v>247.89</v>
      </c>
      <c r="E2898" s="1">
        <v>416.28</v>
      </c>
    </row>
    <row r="2899" spans="1:5">
      <c r="A2899" s="1">
        <v>1948</v>
      </c>
      <c r="B2899" s="1">
        <v>9</v>
      </c>
      <c r="C2899" s="1">
        <v>175.16</v>
      </c>
      <c r="D2899" s="1">
        <v>241.46</v>
      </c>
      <c r="E2899" s="1">
        <v>416.62</v>
      </c>
    </row>
    <row r="2900" spans="1:5">
      <c r="A2900" s="1">
        <v>1948</v>
      </c>
      <c r="B2900" s="1">
        <v>10</v>
      </c>
      <c r="C2900" s="1">
        <v>174.57</v>
      </c>
      <c r="D2900" s="1">
        <v>229.67</v>
      </c>
      <c r="E2900" s="1">
        <v>404.24</v>
      </c>
    </row>
    <row r="2901" spans="1:5">
      <c r="A2901" s="1">
        <v>1948</v>
      </c>
      <c r="B2901" s="1">
        <v>11</v>
      </c>
      <c r="C2901" s="1">
        <v>173.14</v>
      </c>
      <c r="D2901" s="1">
        <v>228.31</v>
      </c>
      <c r="E2901" s="1">
        <v>401.45</v>
      </c>
    </row>
    <row r="2902" spans="1:5">
      <c r="A2902" s="1">
        <v>1948</v>
      </c>
      <c r="B2902" s="1">
        <v>12</v>
      </c>
      <c r="C2902" s="1">
        <v>181.56</v>
      </c>
      <c r="D2902" s="1">
        <v>225.07</v>
      </c>
      <c r="E2902" s="1">
        <v>406.63</v>
      </c>
    </row>
    <row r="2903" spans="1:5">
      <c r="A2903" s="1">
        <v>1948</v>
      </c>
      <c r="B2903" s="1">
        <v>13</v>
      </c>
      <c r="C2903" s="1">
        <v>193.82</v>
      </c>
      <c r="D2903" s="1">
        <v>223.96</v>
      </c>
      <c r="E2903" s="1">
        <v>417.78</v>
      </c>
    </row>
    <row r="2904" spans="1:5">
      <c r="A2904" s="1">
        <v>1948</v>
      </c>
      <c r="B2904" s="1">
        <v>14</v>
      </c>
      <c r="C2904" s="1">
        <v>238.89</v>
      </c>
      <c r="D2904" s="1">
        <v>238.98</v>
      </c>
      <c r="E2904" s="1">
        <v>477.87</v>
      </c>
    </row>
    <row r="2905" spans="1:5">
      <c r="A2905" s="1">
        <v>1948</v>
      </c>
      <c r="B2905" s="1">
        <v>15</v>
      </c>
      <c r="C2905" s="1">
        <v>305.81</v>
      </c>
      <c r="D2905" s="1">
        <v>302.94</v>
      </c>
      <c r="E2905" s="1">
        <v>608.75</v>
      </c>
    </row>
    <row r="2906" spans="1:5">
      <c r="A2906" s="1">
        <v>1948</v>
      </c>
      <c r="B2906" s="1">
        <v>16</v>
      </c>
      <c r="C2906" s="1">
        <v>385.71</v>
      </c>
      <c r="D2906" s="1">
        <v>398.18</v>
      </c>
      <c r="E2906" s="1">
        <v>783.89</v>
      </c>
    </row>
    <row r="2907" spans="1:5">
      <c r="A2907" s="1">
        <v>1948</v>
      </c>
      <c r="B2907" s="1">
        <v>17</v>
      </c>
      <c r="C2907" s="1">
        <v>400.61</v>
      </c>
      <c r="D2907" s="1">
        <v>442.51</v>
      </c>
      <c r="E2907" s="1">
        <v>843.12</v>
      </c>
    </row>
    <row r="2908" spans="1:5">
      <c r="A2908" s="1">
        <v>1948</v>
      </c>
      <c r="B2908" s="1">
        <v>18</v>
      </c>
      <c r="C2908" s="1">
        <v>487.48</v>
      </c>
      <c r="D2908" s="1">
        <v>374.93</v>
      </c>
      <c r="E2908" s="1">
        <v>862.41</v>
      </c>
    </row>
    <row r="2909" spans="1:5">
      <c r="A2909" s="1">
        <v>1948</v>
      </c>
      <c r="B2909" s="1">
        <v>19</v>
      </c>
      <c r="C2909" s="1">
        <v>482.38</v>
      </c>
      <c r="D2909" s="1">
        <v>338.47</v>
      </c>
      <c r="E2909" s="1">
        <v>820.85</v>
      </c>
    </row>
    <row r="2910" spans="1:5">
      <c r="A2910" s="1">
        <v>1948</v>
      </c>
      <c r="B2910" s="1">
        <v>20</v>
      </c>
      <c r="C2910" s="1">
        <v>557.30999999999995</v>
      </c>
      <c r="D2910" s="1">
        <v>412.88</v>
      </c>
      <c r="E2910" s="1">
        <v>970.19</v>
      </c>
    </row>
    <row r="2911" spans="1:5">
      <c r="A2911" s="1">
        <v>1948</v>
      </c>
      <c r="B2911" s="1">
        <v>21</v>
      </c>
      <c r="C2911" s="1">
        <v>547.62</v>
      </c>
      <c r="D2911" s="1">
        <v>489.39</v>
      </c>
      <c r="E2911" s="1">
        <v>1037.01</v>
      </c>
    </row>
    <row r="2912" spans="1:5">
      <c r="A2912" s="1">
        <v>1948</v>
      </c>
      <c r="B2912" s="1">
        <v>22</v>
      </c>
      <c r="C2912" s="1">
        <v>613.37</v>
      </c>
      <c r="D2912" s="1">
        <v>530.75</v>
      </c>
      <c r="E2912" s="1">
        <v>1144.1199999999999</v>
      </c>
    </row>
    <row r="2913" spans="1:5">
      <c r="A2913" s="1">
        <v>1948</v>
      </c>
      <c r="B2913" s="1">
        <v>23</v>
      </c>
      <c r="C2913" s="1">
        <v>639.54</v>
      </c>
      <c r="D2913" s="1">
        <v>573.96</v>
      </c>
      <c r="E2913" s="1">
        <v>1213.5</v>
      </c>
    </row>
    <row r="2914" spans="1:5">
      <c r="A2914" s="1">
        <v>1948</v>
      </c>
      <c r="B2914" s="1">
        <v>24</v>
      </c>
      <c r="C2914" s="1">
        <v>648.16</v>
      </c>
      <c r="D2914" s="1">
        <v>620.03</v>
      </c>
      <c r="E2914" s="1">
        <v>1268.19</v>
      </c>
    </row>
    <row r="2915" spans="1:5">
      <c r="A2915" s="1">
        <v>1948</v>
      </c>
      <c r="B2915" s="1">
        <v>25</v>
      </c>
      <c r="C2915" s="1">
        <v>683.55</v>
      </c>
      <c r="D2915" s="1">
        <v>658.13</v>
      </c>
      <c r="E2915" s="1">
        <v>1341.68</v>
      </c>
    </row>
    <row r="2916" spans="1:5">
      <c r="A2916" s="1">
        <v>1948</v>
      </c>
      <c r="B2916" s="1">
        <v>26</v>
      </c>
      <c r="C2916" s="1">
        <v>729.03</v>
      </c>
      <c r="D2916" s="1">
        <v>642.82000000000005</v>
      </c>
      <c r="E2916" s="1">
        <v>1371.85</v>
      </c>
    </row>
    <row r="2917" spans="1:5">
      <c r="A2917" s="1">
        <v>1948</v>
      </c>
      <c r="B2917" s="1">
        <v>27</v>
      </c>
      <c r="C2917" s="1">
        <v>789.96</v>
      </c>
      <c r="D2917" s="1">
        <v>728.25</v>
      </c>
      <c r="E2917" s="1">
        <v>1518.21</v>
      </c>
    </row>
    <row r="2918" spans="1:5">
      <c r="A2918" s="1">
        <v>1948</v>
      </c>
      <c r="B2918" s="1">
        <v>28</v>
      </c>
      <c r="C2918" s="1">
        <v>794.33</v>
      </c>
      <c r="D2918" s="1">
        <v>758.44</v>
      </c>
      <c r="E2918" s="1">
        <v>1552.77</v>
      </c>
    </row>
    <row r="2919" spans="1:5">
      <c r="A2919" s="1">
        <v>1948</v>
      </c>
      <c r="B2919" s="1">
        <v>29</v>
      </c>
      <c r="C2919" s="1">
        <v>614.13</v>
      </c>
      <c r="D2919" s="1">
        <v>619.38</v>
      </c>
      <c r="E2919" s="1">
        <v>1233.51</v>
      </c>
    </row>
    <row r="2920" spans="1:5">
      <c r="A2920" s="1">
        <v>1948</v>
      </c>
      <c r="B2920" s="1">
        <v>30</v>
      </c>
      <c r="C2920" s="1">
        <v>605.51</v>
      </c>
      <c r="D2920" s="1">
        <v>593.4</v>
      </c>
      <c r="E2920" s="1">
        <v>1198.9100000000001</v>
      </c>
    </row>
    <row r="2921" spans="1:5">
      <c r="A2921" s="1">
        <v>1948</v>
      </c>
      <c r="B2921" s="1">
        <v>31</v>
      </c>
      <c r="C2921" s="1">
        <v>636</v>
      </c>
      <c r="D2921" s="1">
        <v>660.89</v>
      </c>
      <c r="E2921" s="1">
        <v>1296.8900000000001</v>
      </c>
    </row>
    <row r="2922" spans="1:5">
      <c r="A2922" s="1">
        <v>1948</v>
      </c>
      <c r="B2922" s="1">
        <v>32</v>
      </c>
      <c r="C2922" s="1">
        <v>717.75</v>
      </c>
      <c r="D2922" s="1">
        <v>692.19</v>
      </c>
      <c r="E2922" s="1">
        <v>1409.94</v>
      </c>
    </row>
    <row r="2923" spans="1:5">
      <c r="A2923" s="1">
        <v>1948</v>
      </c>
      <c r="B2923" s="1">
        <v>33</v>
      </c>
      <c r="C2923" s="1">
        <v>746.75</v>
      </c>
      <c r="D2923" s="1">
        <v>822.3</v>
      </c>
      <c r="E2923" s="1">
        <v>1569.05</v>
      </c>
    </row>
    <row r="2924" spans="1:5">
      <c r="A2924" s="1">
        <v>1948</v>
      </c>
      <c r="B2924" s="1">
        <v>34</v>
      </c>
      <c r="C2924" s="1">
        <v>797.99</v>
      </c>
      <c r="D2924" s="1">
        <v>844.22</v>
      </c>
      <c r="E2924" s="1">
        <v>1642.21</v>
      </c>
    </row>
    <row r="2925" spans="1:5">
      <c r="A2925" s="1">
        <v>1948</v>
      </c>
      <c r="B2925" s="1">
        <v>35</v>
      </c>
      <c r="C2925" s="1">
        <v>805.09</v>
      </c>
      <c r="D2925" s="1">
        <v>903.75</v>
      </c>
      <c r="E2925" s="1">
        <v>1708.84</v>
      </c>
    </row>
    <row r="2926" spans="1:5">
      <c r="A2926" s="1">
        <v>1948</v>
      </c>
      <c r="B2926" s="1">
        <v>36</v>
      </c>
      <c r="C2926" s="1">
        <v>843.42</v>
      </c>
      <c r="D2926" s="1">
        <v>899.08</v>
      </c>
      <c r="E2926" s="1">
        <v>1742.5</v>
      </c>
    </row>
    <row r="2927" spans="1:5">
      <c r="A2927" s="1">
        <v>1948</v>
      </c>
      <c r="B2927" s="1">
        <v>37</v>
      </c>
      <c r="C2927" s="1">
        <v>840.58</v>
      </c>
      <c r="D2927" s="1">
        <v>968.01</v>
      </c>
      <c r="E2927" s="1">
        <v>1808.59</v>
      </c>
    </row>
    <row r="2928" spans="1:5">
      <c r="A2928" s="1">
        <v>1948</v>
      </c>
      <c r="B2928" s="1">
        <v>38</v>
      </c>
      <c r="C2928" s="1">
        <v>939.56</v>
      </c>
      <c r="D2928" s="1">
        <v>1082.53</v>
      </c>
      <c r="E2928" s="1">
        <v>2022.09</v>
      </c>
    </row>
    <row r="2929" spans="1:5">
      <c r="A2929" s="1">
        <v>1948</v>
      </c>
      <c r="B2929" s="1">
        <v>39</v>
      </c>
      <c r="C2929" s="1">
        <v>946.36</v>
      </c>
      <c r="D2929" s="1">
        <v>1155.6400000000001</v>
      </c>
      <c r="E2929" s="1">
        <v>2102</v>
      </c>
    </row>
    <row r="2930" spans="1:5">
      <c r="A2930" s="1">
        <v>1948</v>
      </c>
      <c r="B2930" s="1">
        <v>40</v>
      </c>
      <c r="C2930" s="1">
        <v>1019.7</v>
      </c>
      <c r="D2930" s="1">
        <v>1278.5999999999999</v>
      </c>
      <c r="E2930" s="1">
        <v>2298.3000000000002</v>
      </c>
    </row>
    <row r="2931" spans="1:5">
      <c r="A2931" s="1">
        <v>1948</v>
      </c>
      <c r="B2931" s="1">
        <v>41</v>
      </c>
      <c r="C2931" s="1">
        <v>1014.38</v>
      </c>
      <c r="D2931" s="1">
        <v>1316.31</v>
      </c>
      <c r="E2931" s="1">
        <v>2330.69</v>
      </c>
    </row>
    <row r="2932" spans="1:5">
      <c r="A2932" s="1">
        <v>1948</v>
      </c>
      <c r="B2932" s="1">
        <v>42</v>
      </c>
      <c r="C2932" s="1">
        <v>1212.1400000000001</v>
      </c>
      <c r="D2932" s="1">
        <v>1478.01</v>
      </c>
      <c r="E2932" s="1">
        <v>2690.15</v>
      </c>
    </row>
    <row r="2933" spans="1:5">
      <c r="A2933" s="1">
        <v>1948</v>
      </c>
      <c r="B2933" s="1">
        <v>43</v>
      </c>
      <c r="C2933" s="1">
        <v>1152.95</v>
      </c>
      <c r="D2933" s="1">
        <v>1530.71</v>
      </c>
      <c r="E2933" s="1">
        <v>2683.66</v>
      </c>
    </row>
    <row r="2934" spans="1:5">
      <c r="A2934" s="1">
        <v>1948</v>
      </c>
      <c r="B2934" s="1">
        <v>44</v>
      </c>
      <c r="C2934" s="1">
        <v>1235.82</v>
      </c>
      <c r="D2934" s="1">
        <v>1698.39</v>
      </c>
      <c r="E2934" s="1">
        <v>2934.21</v>
      </c>
    </row>
    <row r="2935" spans="1:5">
      <c r="A2935" s="1">
        <v>1948</v>
      </c>
      <c r="B2935" s="1">
        <v>45</v>
      </c>
      <c r="C2935" s="1">
        <v>1373.21</v>
      </c>
      <c r="D2935" s="1">
        <v>1894.43</v>
      </c>
      <c r="E2935" s="1">
        <v>3267.64</v>
      </c>
    </row>
    <row r="2936" spans="1:5">
      <c r="A2936" s="1">
        <v>1948</v>
      </c>
      <c r="B2936" s="1">
        <v>46</v>
      </c>
      <c r="C2936" s="1">
        <v>1429.92</v>
      </c>
      <c r="D2936" s="1">
        <v>2020.22</v>
      </c>
      <c r="E2936" s="1">
        <v>3450.14</v>
      </c>
    </row>
    <row r="2937" spans="1:5">
      <c r="A2937" s="1">
        <v>1948</v>
      </c>
      <c r="B2937" s="1">
        <v>47</v>
      </c>
      <c r="C2937" s="1">
        <v>1613.42</v>
      </c>
      <c r="D2937" s="1">
        <v>2310.09</v>
      </c>
      <c r="E2937" s="1">
        <v>3923.51</v>
      </c>
    </row>
    <row r="2938" spans="1:5">
      <c r="A2938" s="1">
        <v>1948</v>
      </c>
      <c r="B2938" s="1">
        <v>48</v>
      </c>
      <c r="C2938" s="1">
        <v>1765.7</v>
      </c>
      <c r="D2938" s="1">
        <v>2442.09</v>
      </c>
      <c r="E2938" s="1">
        <v>4207.79</v>
      </c>
    </row>
    <row r="2939" spans="1:5">
      <c r="A2939" s="1">
        <v>1948</v>
      </c>
      <c r="B2939" s="1">
        <v>49</v>
      </c>
      <c r="C2939" s="1">
        <v>1765.75</v>
      </c>
      <c r="D2939" s="1">
        <v>2447.19</v>
      </c>
      <c r="E2939" s="1">
        <v>4212.9399999999996</v>
      </c>
    </row>
    <row r="2940" spans="1:5">
      <c r="A2940" s="1">
        <v>1948</v>
      </c>
      <c r="B2940" s="1">
        <v>50</v>
      </c>
      <c r="C2940" s="1">
        <v>1885.63</v>
      </c>
      <c r="D2940" s="1">
        <v>2463.61</v>
      </c>
      <c r="E2940" s="1">
        <v>4349.24</v>
      </c>
    </row>
    <row r="2941" spans="1:5">
      <c r="A2941" s="1">
        <v>1948</v>
      </c>
      <c r="B2941" s="1">
        <v>51</v>
      </c>
      <c r="C2941" s="1">
        <v>2029.44</v>
      </c>
      <c r="D2941" s="1">
        <v>2593.21</v>
      </c>
      <c r="E2941" s="1">
        <v>4622.6499999999996</v>
      </c>
    </row>
    <row r="2942" spans="1:5">
      <c r="A2942" s="1">
        <v>1948</v>
      </c>
      <c r="B2942" s="1">
        <v>52</v>
      </c>
      <c r="C2942" s="1">
        <v>2214.23</v>
      </c>
      <c r="D2942" s="1">
        <v>2952.21</v>
      </c>
      <c r="E2942" s="1">
        <v>5166.4399999999996</v>
      </c>
    </row>
    <row r="2943" spans="1:5">
      <c r="A2943" s="1">
        <v>1948</v>
      </c>
      <c r="B2943" s="1">
        <v>53</v>
      </c>
      <c r="C2943" s="1">
        <v>2327.9899999999998</v>
      </c>
      <c r="D2943" s="1">
        <v>3101.61</v>
      </c>
      <c r="E2943" s="1">
        <v>5429.6</v>
      </c>
    </row>
    <row r="2944" spans="1:5">
      <c r="A2944" s="1">
        <v>1948</v>
      </c>
      <c r="B2944" s="1">
        <v>54</v>
      </c>
      <c r="C2944" s="1">
        <v>2422.7199999999998</v>
      </c>
      <c r="D2944" s="1">
        <v>3328.39</v>
      </c>
      <c r="E2944" s="1">
        <v>5751.11</v>
      </c>
    </row>
    <row r="2945" spans="1:5">
      <c r="A2945" s="1">
        <v>1948</v>
      </c>
      <c r="B2945" s="1">
        <v>55</v>
      </c>
      <c r="C2945" s="1">
        <v>2508.16</v>
      </c>
      <c r="D2945" s="1">
        <v>3558.97</v>
      </c>
      <c r="E2945" s="1">
        <v>6067.13</v>
      </c>
    </row>
    <row r="2946" spans="1:5">
      <c r="A2946" s="1">
        <v>1948</v>
      </c>
      <c r="B2946" s="1">
        <v>56</v>
      </c>
      <c r="C2946" s="1">
        <v>2668.27</v>
      </c>
      <c r="D2946" s="1">
        <v>3872.93</v>
      </c>
      <c r="E2946" s="1">
        <v>6541.2</v>
      </c>
    </row>
    <row r="2947" spans="1:5">
      <c r="A2947" s="1">
        <v>1948</v>
      </c>
      <c r="B2947" s="1">
        <v>57</v>
      </c>
      <c r="C2947" s="1">
        <v>2745.79</v>
      </c>
      <c r="D2947" s="1">
        <v>4163.6400000000003</v>
      </c>
      <c r="E2947" s="1">
        <v>6909.43</v>
      </c>
    </row>
    <row r="2948" spans="1:5">
      <c r="A2948" s="1">
        <v>1948</v>
      </c>
      <c r="B2948" s="1">
        <v>58</v>
      </c>
      <c r="C2948" s="1">
        <v>3121.72</v>
      </c>
      <c r="D2948" s="1">
        <v>4541.1400000000003</v>
      </c>
      <c r="E2948" s="1">
        <v>7662.86</v>
      </c>
    </row>
    <row r="2949" spans="1:5">
      <c r="A2949" s="1">
        <v>1948</v>
      </c>
      <c r="B2949" s="1">
        <v>59</v>
      </c>
      <c r="C2949" s="1">
        <v>3377.05</v>
      </c>
      <c r="D2949" s="1">
        <v>4799.3999999999996</v>
      </c>
      <c r="E2949" s="1">
        <v>8176.45</v>
      </c>
    </row>
    <row r="2950" spans="1:5">
      <c r="A2950" s="1">
        <v>1948</v>
      </c>
      <c r="B2950" s="1">
        <v>60</v>
      </c>
      <c r="C2950" s="1">
        <v>3593.48</v>
      </c>
      <c r="D2950" s="1">
        <v>4990.6899999999996</v>
      </c>
      <c r="E2950" s="1">
        <v>8584.17</v>
      </c>
    </row>
    <row r="2951" spans="1:5">
      <c r="A2951" s="1">
        <v>1948</v>
      </c>
      <c r="B2951" s="1">
        <v>61</v>
      </c>
      <c r="C2951" s="1">
        <v>3631.73</v>
      </c>
      <c r="D2951" s="1">
        <v>5257.09</v>
      </c>
      <c r="E2951" s="1">
        <v>8888.82</v>
      </c>
    </row>
    <row r="2952" spans="1:5">
      <c r="A2952" s="1">
        <v>1948</v>
      </c>
      <c r="B2952" s="1">
        <v>62</v>
      </c>
      <c r="C2952" s="1">
        <v>4179.49</v>
      </c>
      <c r="D2952" s="1">
        <v>5763.86</v>
      </c>
      <c r="E2952" s="1">
        <v>9943.35</v>
      </c>
    </row>
    <row r="2953" spans="1:5">
      <c r="A2953" s="1">
        <v>1948</v>
      </c>
      <c r="B2953" s="1">
        <v>63</v>
      </c>
      <c r="C2953" s="1">
        <v>4480.7700000000004</v>
      </c>
      <c r="D2953" s="1">
        <v>6153.98</v>
      </c>
      <c r="E2953" s="1">
        <v>10634.75</v>
      </c>
    </row>
    <row r="2954" spans="1:5">
      <c r="A2954" s="1">
        <v>1948</v>
      </c>
      <c r="B2954" s="1">
        <v>64</v>
      </c>
      <c r="C2954" s="1">
        <v>4787.55</v>
      </c>
      <c r="D2954" s="1">
        <v>6645.46</v>
      </c>
      <c r="E2954" s="1">
        <v>11433.01</v>
      </c>
    </row>
    <row r="2955" spans="1:5">
      <c r="A2955" s="1">
        <v>1948</v>
      </c>
      <c r="B2955" s="1">
        <v>65</v>
      </c>
      <c r="C2955" s="1">
        <v>5060.51</v>
      </c>
      <c r="D2955" s="1">
        <v>6634.71</v>
      </c>
      <c r="E2955" s="1">
        <v>11695.22</v>
      </c>
    </row>
    <row r="2956" spans="1:5">
      <c r="A2956" s="1">
        <v>1948</v>
      </c>
      <c r="B2956" s="1">
        <v>66</v>
      </c>
      <c r="C2956" s="1">
        <v>5141.29</v>
      </c>
      <c r="D2956" s="1">
        <v>6584.26</v>
      </c>
      <c r="E2956" s="1">
        <v>11725.55</v>
      </c>
    </row>
    <row r="2957" spans="1:5">
      <c r="A2957" s="1">
        <v>1948</v>
      </c>
      <c r="B2957" s="1">
        <v>67</v>
      </c>
      <c r="C2957" s="1">
        <v>5831.54</v>
      </c>
      <c r="D2957" s="1">
        <v>7233.52</v>
      </c>
      <c r="E2957" s="1">
        <v>13065.06</v>
      </c>
    </row>
    <row r="2958" spans="1:5">
      <c r="A2958" s="1">
        <v>1948</v>
      </c>
      <c r="B2958" s="1">
        <v>68</v>
      </c>
      <c r="C2958" s="1">
        <v>6172.24</v>
      </c>
      <c r="D2958" s="1">
        <v>7399.48</v>
      </c>
      <c r="E2958" s="1">
        <v>13571.72</v>
      </c>
    </row>
    <row r="2959" spans="1:5">
      <c r="A2959" s="1">
        <v>1948</v>
      </c>
      <c r="B2959" s="1">
        <v>69</v>
      </c>
      <c r="C2959" s="1">
        <v>6500.42</v>
      </c>
      <c r="D2959" s="1">
        <v>7800.14</v>
      </c>
      <c r="E2959" s="1">
        <v>14300.56</v>
      </c>
    </row>
    <row r="2960" spans="1:5">
      <c r="A2960" s="1">
        <v>1948</v>
      </c>
      <c r="B2960" s="1">
        <v>70</v>
      </c>
      <c r="C2960" s="1">
        <v>6893.62</v>
      </c>
      <c r="D2960" s="1">
        <v>7820.8</v>
      </c>
      <c r="E2960" s="1">
        <v>14714.42</v>
      </c>
    </row>
    <row r="2961" spans="1:5">
      <c r="A2961" s="1">
        <v>1948</v>
      </c>
      <c r="B2961" s="1">
        <v>71</v>
      </c>
      <c r="C2961" s="1">
        <v>7080.95</v>
      </c>
      <c r="D2961" s="1">
        <v>7792.58</v>
      </c>
      <c r="E2961" s="1">
        <v>14873.53</v>
      </c>
    </row>
    <row r="2962" spans="1:5">
      <c r="A2962" s="1">
        <v>1948</v>
      </c>
      <c r="B2962" s="1">
        <v>72</v>
      </c>
      <c r="C2962" s="1">
        <v>7738.93</v>
      </c>
      <c r="D2962" s="1">
        <v>8541.81</v>
      </c>
      <c r="E2962" s="1">
        <v>16280.74</v>
      </c>
    </row>
    <row r="2963" spans="1:5">
      <c r="A2963" s="1">
        <v>1948</v>
      </c>
      <c r="B2963" s="1">
        <v>73</v>
      </c>
      <c r="C2963" s="1">
        <v>8022.59</v>
      </c>
      <c r="D2963" s="1">
        <v>8591.44</v>
      </c>
      <c r="E2963" s="1">
        <v>16614.03</v>
      </c>
    </row>
    <row r="2964" spans="1:5">
      <c r="A2964" s="1">
        <v>1948</v>
      </c>
      <c r="B2964" s="1">
        <v>74</v>
      </c>
      <c r="C2964" s="1">
        <v>8315.91</v>
      </c>
      <c r="D2964" s="1">
        <v>8551.5</v>
      </c>
      <c r="E2964" s="1">
        <v>16867.41</v>
      </c>
    </row>
    <row r="2965" spans="1:5">
      <c r="A2965" s="1">
        <v>1948</v>
      </c>
      <c r="B2965" s="1">
        <v>75</v>
      </c>
      <c r="C2965" s="1">
        <v>8388.52</v>
      </c>
      <c r="D2965" s="1">
        <v>8189.95</v>
      </c>
      <c r="E2965" s="1">
        <v>16578.47</v>
      </c>
    </row>
    <row r="2966" spans="1:5">
      <c r="A2966" s="1">
        <v>1948</v>
      </c>
      <c r="B2966" s="1">
        <v>76</v>
      </c>
      <c r="C2966" s="1">
        <v>8342.8799999999992</v>
      </c>
      <c r="D2966" s="1">
        <v>7955.62</v>
      </c>
      <c r="E2966" s="1">
        <v>16298.5</v>
      </c>
    </row>
    <row r="2967" spans="1:5">
      <c r="A2967" s="1">
        <v>1948</v>
      </c>
      <c r="B2967" s="1">
        <v>77</v>
      </c>
      <c r="C2967" s="1">
        <v>8094.62</v>
      </c>
      <c r="D2967" s="1">
        <v>7840.45</v>
      </c>
      <c r="E2967" s="1">
        <v>15935.07</v>
      </c>
    </row>
    <row r="2968" spans="1:5">
      <c r="A2968" s="1">
        <v>1948</v>
      </c>
      <c r="B2968" s="1">
        <v>78</v>
      </c>
      <c r="C2968" s="1">
        <v>8309.74</v>
      </c>
      <c r="D2968" s="1">
        <v>7347.47</v>
      </c>
      <c r="E2968" s="1">
        <v>15657.21</v>
      </c>
    </row>
    <row r="2969" spans="1:5">
      <c r="A2969" s="1">
        <v>1948</v>
      </c>
      <c r="B2969" s="1">
        <v>79</v>
      </c>
      <c r="C2969" s="1">
        <v>7850.24</v>
      </c>
      <c r="D2969" s="1">
        <v>6928.65</v>
      </c>
      <c r="E2969" s="1">
        <v>14778.89</v>
      </c>
    </row>
    <row r="2970" spans="1:5">
      <c r="A2970" s="1">
        <v>1948</v>
      </c>
      <c r="B2970" s="1">
        <v>80</v>
      </c>
      <c r="C2970" s="1">
        <v>7567.32</v>
      </c>
      <c r="D2970" s="1">
        <v>6173.45</v>
      </c>
      <c r="E2970" s="1">
        <v>13740.77</v>
      </c>
    </row>
    <row r="2971" spans="1:5">
      <c r="A2971" s="1">
        <v>1948</v>
      </c>
      <c r="B2971" s="1">
        <v>81</v>
      </c>
      <c r="C2971" s="1">
        <v>7054.82</v>
      </c>
      <c r="D2971" s="1">
        <v>5589.56</v>
      </c>
      <c r="E2971" s="1">
        <v>12644.38</v>
      </c>
    </row>
    <row r="2972" spans="1:5">
      <c r="A2972" s="1">
        <v>1948</v>
      </c>
      <c r="B2972" s="1">
        <v>82</v>
      </c>
      <c r="C2972" s="1">
        <v>6815.96</v>
      </c>
      <c r="D2972" s="1">
        <v>5246.45</v>
      </c>
      <c r="E2972" s="1">
        <v>12062.41</v>
      </c>
    </row>
    <row r="2973" spans="1:5">
      <c r="A2973" s="1">
        <v>1948</v>
      </c>
      <c r="B2973" s="1">
        <v>83</v>
      </c>
      <c r="C2973" s="1">
        <v>6409.74</v>
      </c>
      <c r="D2973" s="1">
        <v>4762.1099999999997</v>
      </c>
      <c r="E2973" s="1">
        <v>11171.85</v>
      </c>
    </row>
    <row r="2974" spans="1:5">
      <c r="A2974" s="1">
        <v>1948</v>
      </c>
      <c r="B2974" s="1">
        <v>84</v>
      </c>
      <c r="C2974" s="1">
        <v>6127.15</v>
      </c>
      <c r="D2974" s="1">
        <v>4162.5200000000004</v>
      </c>
      <c r="E2974" s="1">
        <v>10289.67</v>
      </c>
    </row>
    <row r="2975" spans="1:5">
      <c r="A2975" s="1">
        <v>1948</v>
      </c>
      <c r="B2975" s="1">
        <v>85</v>
      </c>
      <c r="C2975" s="1">
        <v>5299.51</v>
      </c>
      <c r="D2975" s="1">
        <v>3413.41</v>
      </c>
      <c r="E2975" s="1">
        <v>8712.92</v>
      </c>
    </row>
    <row r="2976" spans="1:5">
      <c r="A2976" s="1">
        <v>1948</v>
      </c>
      <c r="B2976" s="1">
        <v>86</v>
      </c>
      <c r="C2976" s="1">
        <v>4556.1000000000004</v>
      </c>
      <c r="D2976" s="1">
        <v>2787.6</v>
      </c>
      <c r="E2976" s="1">
        <v>7343.7</v>
      </c>
    </row>
    <row r="2977" spans="1:5">
      <c r="A2977" s="1">
        <v>1948</v>
      </c>
      <c r="B2977" s="1">
        <v>87</v>
      </c>
      <c r="C2977" s="1">
        <v>4020.25</v>
      </c>
      <c r="D2977" s="1">
        <v>2409.79</v>
      </c>
      <c r="E2977" s="1">
        <v>6430.04</v>
      </c>
    </row>
    <row r="2978" spans="1:5">
      <c r="A2978" s="1">
        <v>1948</v>
      </c>
      <c r="B2978" s="1">
        <v>88</v>
      </c>
      <c r="C2978" s="1">
        <v>3356.95</v>
      </c>
      <c r="D2978" s="1">
        <v>1776.01</v>
      </c>
      <c r="E2978" s="1">
        <v>5132.96</v>
      </c>
    </row>
    <row r="2979" spans="1:5">
      <c r="A2979" s="1">
        <v>1948</v>
      </c>
      <c r="B2979" s="1">
        <v>89</v>
      </c>
      <c r="C2979" s="1">
        <v>2654.2</v>
      </c>
      <c r="D2979" s="1">
        <v>1348.23</v>
      </c>
      <c r="E2979" s="1">
        <v>4002.43</v>
      </c>
    </row>
    <row r="2980" spans="1:5">
      <c r="A2980" s="1">
        <v>1948</v>
      </c>
      <c r="B2980" s="1">
        <v>90</v>
      </c>
      <c r="C2980" s="1">
        <v>2126.77</v>
      </c>
      <c r="D2980" s="1">
        <v>981.38</v>
      </c>
      <c r="E2980" s="1">
        <v>3108.15</v>
      </c>
    </row>
    <row r="2981" spans="1:5">
      <c r="A2981" s="1">
        <v>1948</v>
      </c>
      <c r="B2981" s="1">
        <v>91</v>
      </c>
      <c r="C2981" s="1">
        <v>1699.67</v>
      </c>
      <c r="D2981" s="1">
        <v>769.06</v>
      </c>
      <c r="E2981" s="1">
        <v>2468.73</v>
      </c>
    </row>
    <row r="2982" spans="1:5">
      <c r="A2982" s="1">
        <v>1948</v>
      </c>
      <c r="B2982" s="1">
        <v>92</v>
      </c>
      <c r="C2982" s="1">
        <v>1332.69</v>
      </c>
      <c r="D2982" s="1">
        <v>491.16</v>
      </c>
      <c r="E2982" s="1">
        <v>1823.85</v>
      </c>
    </row>
    <row r="2983" spans="1:5">
      <c r="A2983" s="1">
        <v>1948</v>
      </c>
      <c r="B2983" s="1">
        <v>93</v>
      </c>
      <c r="C2983" s="1">
        <v>926.82</v>
      </c>
      <c r="D2983" s="1">
        <v>359.72</v>
      </c>
      <c r="E2983" s="1">
        <v>1286.54</v>
      </c>
    </row>
    <row r="2984" spans="1:5">
      <c r="A2984" s="1">
        <v>1948</v>
      </c>
      <c r="B2984" s="1">
        <v>94</v>
      </c>
      <c r="C2984" s="1">
        <v>659.07</v>
      </c>
      <c r="D2984" s="1">
        <v>270.7</v>
      </c>
      <c r="E2984" s="1">
        <v>929.77</v>
      </c>
    </row>
    <row r="2985" spans="1:5">
      <c r="A2985" s="1">
        <v>1948</v>
      </c>
      <c r="B2985" s="1">
        <v>95</v>
      </c>
      <c r="C2985" s="1">
        <v>522.13</v>
      </c>
      <c r="D2985" s="1">
        <v>144.62</v>
      </c>
      <c r="E2985" s="1">
        <v>666.75</v>
      </c>
    </row>
    <row r="2986" spans="1:5">
      <c r="A2986" s="1">
        <v>1948</v>
      </c>
      <c r="B2986" s="1">
        <v>96</v>
      </c>
      <c r="C2986" s="1">
        <v>379.06</v>
      </c>
      <c r="D2986" s="1">
        <v>107.5</v>
      </c>
      <c r="E2986" s="1">
        <v>486.56</v>
      </c>
    </row>
    <row r="2987" spans="1:5">
      <c r="A2987" s="1">
        <v>1948</v>
      </c>
      <c r="B2987" s="1">
        <v>97</v>
      </c>
      <c r="C2987" s="1">
        <v>248.49</v>
      </c>
      <c r="D2987" s="1">
        <v>66.83</v>
      </c>
      <c r="E2987" s="1">
        <v>315.32</v>
      </c>
    </row>
    <row r="2988" spans="1:5">
      <c r="A2988" s="1">
        <v>1948</v>
      </c>
      <c r="B2988" s="1">
        <v>98</v>
      </c>
      <c r="C2988" s="1">
        <v>170.91</v>
      </c>
      <c r="D2988" s="1">
        <v>25.88</v>
      </c>
      <c r="E2988" s="1">
        <v>196.79</v>
      </c>
    </row>
    <row r="2989" spans="1:5">
      <c r="A2989" s="1">
        <v>1948</v>
      </c>
      <c r="B2989" s="1">
        <v>99</v>
      </c>
      <c r="C2989" s="1">
        <v>102.06</v>
      </c>
      <c r="D2989" s="1">
        <v>21.15</v>
      </c>
      <c r="E2989" s="1">
        <v>123.21</v>
      </c>
    </row>
    <row r="2990" spans="1:5">
      <c r="A2990" s="1">
        <v>1948</v>
      </c>
      <c r="B2990" s="1">
        <v>100</v>
      </c>
      <c r="C2990" s="1">
        <v>59.31</v>
      </c>
      <c r="D2990" s="1">
        <v>9.4600000000000009</v>
      </c>
      <c r="E2990" s="1">
        <v>68.77</v>
      </c>
    </row>
    <row r="2991" spans="1:5">
      <c r="A2991" s="1">
        <v>1948</v>
      </c>
      <c r="B2991" s="1">
        <v>101</v>
      </c>
      <c r="C2991" s="1">
        <v>23.28</v>
      </c>
      <c r="D2991" s="1">
        <v>7.96</v>
      </c>
      <c r="E2991" s="1">
        <v>31.24</v>
      </c>
    </row>
    <row r="2992" spans="1:5">
      <c r="A2992" s="1">
        <v>1948</v>
      </c>
      <c r="B2992" s="1">
        <v>102</v>
      </c>
      <c r="C2992" s="1">
        <v>21.21</v>
      </c>
      <c r="D2992" s="1">
        <v>3.59</v>
      </c>
      <c r="E2992" s="1">
        <v>24.8</v>
      </c>
    </row>
    <row r="2993" spans="1:5">
      <c r="A2993" s="1">
        <v>1948</v>
      </c>
      <c r="B2993" s="1">
        <v>103</v>
      </c>
      <c r="C2993" s="1">
        <v>13.92</v>
      </c>
      <c r="D2993" s="1">
        <v>2</v>
      </c>
      <c r="E2993" s="1">
        <v>15.92</v>
      </c>
    </row>
    <row r="2994" spans="1:5">
      <c r="A2994" s="1">
        <v>1948</v>
      </c>
      <c r="B2994" s="1">
        <v>104</v>
      </c>
      <c r="C2994" s="1">
        <v>3.62</v>
      </c>
      <c r="D2994" s="1">
        <v>0</v>
      </c>
      <c r="E2994" s="1">
        <v>3.62</v>
      </c>
    </row>
    <row r="2995" spans="1:5">
      <c r="A2995" s="1">
        <v>1948</v>
      </c>
      <c r="B2995" s="1">
        <v>105</v>
      </c>
      <c r="C2995" s="1">
        <v>0</v>
      </c>
      <c r="D2995" s="1">
        <v>0</v>
      </c>
      <c r="E2995" s="1">
        <v>0</v>
      </c>
    </row>
    <row r="2996" spans="1:5">
      <c r="A2996" s="1">
        <v>1948</v>
      </c>
      <c r="B2996" s="1">
        <v>106</v>
      </c>
      <c r="C2996" s="1">
        <v>2</v>
      </c>
      <c r="D2996" s="1">
        <v>0</v>
      </c>
      <c r="E2996" s="1">
        <v>2</v>
      </c>
    </row>
    <row r="2997" spans="1:5">
      <c r="A2997" s="1">
        <v>1948</v>
      </c>
      <c r="B2997" s="1">
        <v>107</v>
      </c>
      <c r="C2997" s="1">
        <v>2</v>
      </c>
      <c r="D2997" s="1">
        <v>0</v>
      </c>
      <c r="E2997" s="1">
        <v>2</v>
      </c>
    </row>
    <row r="2998" spans="1:5">
      <c r="A2998" s="1">
        <v>1948</v>
      </c>
      <c r="B2998" s="1">
        <v>108</v>
      </c>
      <c r="C2998" s="1">
        <v>0</v>
      </c>
      <c r="D2998" s="1">
        <v>0</v>
      </c>
      <c r="E2998" s="1">
        <v>0</v>
      </c>
    </row>
    <row r="2999" spans="1:5">
      <c r="A2999" s="1">
        <v>1948</v>
      </c>
      <c r="B2999" s="1">
        <v>109</v>
      </c>
      <c r="C2999" s="1">
        <v>0</v>
      </c>
      <c r="D2999" s="1">
        <v>0</v>
      </c>
      <c r="E2999" s="1">
        <v>0</v>
      </c>
    </row>
    <row r="3000" spans="1:5">
      <c r="A3000" s="1">
        <v>1948</v>
      </c>
      <c r="B3000" s="1" t="s">
        <v>121</v>
      </c>
      <c r="C3000" s="1">
        <v>0</v>
      </c>
      <c r="D3000" s="1">
        <v>0</v>
      </c>
      <c r="E3000" s="1">
        <v>0</v>
      </c>
    </row>
    <row r="3001" spans="1:5">
      <c r="A3001" s="1">
        <v>1949</v>
      </c>
      <c r="B3001" s="1">
        <v>0</v>
      </c>
      <c r="C3001" s="1">
        <v>12302.08</v>
      </c>
      <c r="D3001" s="1">
        <v>16859.43</v>
      </c>
      <c r="E3001" s="1">
        <v>29161.51</v>
      </c>
    </row>
    <row r="3002" spans="1:5">
      <c r="A3002" s="1">
        <v>1949</v>
      </c>
      <c r="B3002" s="1">
        <v>1</v>
      </c>
      <c r="C3002" s="1">
        <v>1113.01</v>
      </c>
      <c r="D3002" s="1">
        <v>1341.12</v>
      </c>
      <c r="E3002" s="1">
        <v>2454.13</v>
      </c>
    </row>
    <row r="3003" spans="1:5">
      <c r="A3003" s="1">
        <v>1949</v>
      </c>
      <c r="B3003" s="1">
        <v>2</v>
      </c>
      <c r="C3003" s="1">
        <v>688</v>
      </c>
      <c r="D3003" s="1">
        <v>768.07</v>
      </c>
      <c r="E3003" s="1">
        <v>1456.07</v>
      </c>
    </row>
    <row r="3004" spans="1:5">
      <c r="A3004" s="1">
        <v>1949</v>
      </c>
      <c r="B3004" s="1">
        <v>3</v>
      </c>
      <c r="C3004" s="1">
        <v>415</v>
      </c>
      <c r="D3004" s="1">
        <v>562.04</v>
      </c>
      <c r="E3004" s="1">
        <v>977.04</v>
      </c>
    </row>
    <row r="3005" spans="1:5">
      <c r="A3005" s="1">
        <v>1949</v>
      </c>
      <c r="B3005" s="1">
        <v>4</v>
      </c>
      <c r="C3005" s="1">
        <v>299</v>
      </c>
      <c r="D3005" s="1">
        <v>446.04</v>
      </c>
      <c r="E3005" s="1">
        <v>745.04</v>
      </c>
    </row>
    <row r="3006" spans="1:5">
      <c r="A3006" s="1">
        <v>1949</v>
      </c>
      <c r="B3006" s="1">
        <v>5</v>
      </c>
      <c r="C3006" s="1">
        <v>273.64</v>
      </c>
      <c r="D3006" s="1">
        <v>396.19</v>
      </c>
      <c r="E3006" s="1">
        <v>669.83</v>
      </c>
    </row>
    <row r="3007" spans="1:5">
      <c r="A3007" s="1">
        <v>1949</v>
      </c>
      <c r="B3007" s="1">
        <v>6</v>
      </c>
      <c r="C3007" s="1">
        <v>237.02</v>
      </c>
      <c r="D3007" s="1">
        <v>331.88</v>
      </c>
      <c r="E3007" s="1">
        <v>568.9</v>
      </c>
    </row>
    <row r="3008" spans="1:5">
      <c r="A3008" s="1">
        <v>1949</v>
      </c>
      <c r="B3008" s="1">
        <v>7</v>
      </c>
      <c r="C3008" s="1">
        <v>176.51</v>
      </c>
      <c r="D3008" s="1">
        <v>287</v>
      </c>
      <c r="E3008" s="1">
        <v>463.51</v>
      </c>
    </row>
    <row r="3009" spans="1:5">
      <c r="A3009" s="1">
        <v>1949</v>
      </c>
      <c r="B3009" s="1">
        <v>8</v>
      </c>
      <c r="C3009" s="1">
        <v>173.08</v>
      </c>
      <c r="D3009" s="1">
        <v>251.53</v>
      </c>
      <c r="E3009" s="1">
        <v>424.61</v>
      </c>
    </row>
    <row r="3010" spans="1:5">
      <c r="A3010" s="1">
        <v>1949</v>
      </c>
      <c r="B3010" s="1">
        <v>9</v>
      </c>
      <c r="C3010" s="1">
        <v>129.76</v>
      </c>
      <c r="D3010" s="1">
        <v>223.52</v>
      </c>
      <c r="E3010" s="1">
        <v>353.28</v>
      </c>
    </row>
    <row r="3011" spans="1:5">
      <c r="A3011" s="1">
        <v>1949</v>
      </c>
      <c r="B3011" s="1">
        <v>10</v>
      </c>
      <c r="C3011" s="1">
        <v>162.97999999999999</v>
      </c>
      <c r="D3011" s="1">
        <v>201.28</v>
      </c>
      <c r="E3011" s="1">
        <v>364.26</v>
      </c>
    </row>
    <row r="3012" spans="1:5">
      <c r="A3012" s="1">
        <v>1949</v>
      </c>
      <c r="B3012" s="1">
        <v>11</v>
      </c>
      <c r="C3012" s="1">
        <v>148.62</v>
      </c>
      <c r="D3012" s="1">
        <v>211.4</v>
      </c>
      <c r="E3012" s="1">
        <v>360.02</v>
      </c>
    </row>
    <row r="3013" spans="1:5">
      <c r="A3013" s="1">
        <v>1949</v>
      </c>
      <c r="B3013" s="1">
        <v>12</v>
      </c>
      <c r="C3013" s="1">
        <v>142.13</v>
      </c>
      <c r="D3013" s="1">
        <v>193.27</v>
      </c>
      <c r="E3013" s="1">
        <v>335.4</v>
      </c>
    </row>
    <row r="3014" spans="1:5">
      <c r="A3014" s="1">
        <v>1949</v>
      </c>
      <c r="B3014" s="1">
        <v>13</v>
      </c>
      <c r="C3014" s="1">
        <v>181.52</v>
      </c>
      <c r="D3014" s="1">
        <v>212.89</v>
      </c>
      <c r="E3014" s="1">
        <v>394.41</v>
      </c>
    </row>
    <row r="3015" spans="1:5">
      <c r="A3015" s="1">
        <v>1949</v>
      </c>
      <c r="B3015" s="1">
        <v>14</v>
      </c>
      <c r="C3015" s="1">
        <v>207.76</v>
      </c>
      <c r="D3015" s="1">
        <v>269.25</v>
      </c>
      <c r="E3015" s="1">
        <v>477.01</v>
      </c>
    </row>
    <row r="3016" spans="1:5">
      <c r="A3016" s="1">
        <v>1949</v>
      </c>
      <c r="B3016" s="1">
        <v>15</v>
      </c>
      <c r="C3016" s="1">
        <v>251.28</v>
      </c>
      <c r="D3016" s="1">
        <v>299.86</v>
      </c>
      <c r="E3016" s="1">
        <v>551.14</v>
      </c>
    </row>
    <row r="3017" spans="1:5">
      <c r="A3017" s="1">
        <v>1949</v>
      </c>
      <c r="B3017" s="1">
        <v>16</v>
      </c>
      <c r="C3017" s="1">
        <v>284.72000000000003</v>
      </c>
      <c r="D3017" s="1">
        <v>370.75</v>
      </c>
      <c r="E3017" s="1">
        <v>655.47</v>
      </c>
    </row>
    <row r="3018" spans="1:5">
      <c r="A3018" s="1">
        <v>1949</v>
      </c>
      <c r="B3018" s="1">
        <v>17</v>
      </c>
      <c r="C3018" s="1">
        <v>337.49</v>
      </c>
      <c r="D3018" s="1">
        <v>359.43</v>
      </c>
      <c r="E3018" s="1">
        <v>696.92</v>
      </c>
    </row>
    <row r="3019" spans="1:5">
      <c r="A3019" s="1">
        <v>1949</v>
      </c>
      <c r="B3019" s="1">
        <v>18</v>
      </c>
      <c r="C3019" s="1">
        <v>391.56</v>
      </c>
      <c r="D3019" s="1">
        <v>367.92</v>
      </c>
      <c r="E3019" s="1">
        <v>759.48</v>
      </c>
    </row>
    <row r="3020" spans="1:5">
      <c r="A3020" s="1">
        <v>1949</v>
      </c>
      <c r="B3020" s="1">
        <v>19</v>
      </c>
      <c r="C3020" s="1">
        <v>460.96</v>
      </c>
      <c r="D3020" s="1">
        <v>370.2</v>
      </c>
      <c r="E3020" s="1">
        <v>831.16</v>
      </c>
    </row>
    <row r="3021" spans="1:5">
      <c r="A3021" s="1">
        <v>1949</v>
      </c>
      <c r="B3021" s="1">
        <v>20</v>
      </c>
      <c r="C3021" s="1">
        <v>470.65</v>
      </c>
      <c r="D3021" s="1">
        <v>437.12</v>
      </c>
      <c r="E3021" s="1">
        <v>907.77</v>
      </c>
    </row>
    <row r="3022" spans="1:5">
      <c r="A3022" s="1">
        <v>1949</v>
      </c>
      <c r="B3022" s="1">
        <v>21</v>
      </c>
      <c r="C3022" s="1">
        <v>508.45</v>
      </c>
      <c r="D3022" s="1">
        <v>501.09</v>
      </c>
      <c r="E3022" s="1">
        <v>1009.54</v>
      </c>
    </row>
    <row r="3023" spans="1:5">
      <c r="A3023" s="1">
        <v>1949</v>
      </c>
      <c r="B3023" s="1">
        <v>22</v>
      </c>
      <c r="C3023" s="1">
        <v>563.32000000000005</v>
      </c>
      <c r="D3023" s="1">
        <v>576.95000000000005</v>
      </c>
      <c r="E3023" s="1">
        <v>1140.27</v>
      </c>
    </row>
    <row r="3024" spans="1:5">
      <c r="A3024" s="1">
        <v>1949</v>
      </c>
      <c r="B3024" s="1">
        <v>23</v>
      </c>
      <c r="C3024" s="1">
        <v>598.29</v>
      </c>
      <c r="D3024" s="1">
        <v>558.71</v>
      </c>
      <c r="E3024" s="1">
        <v>1157</v>
      </c>
    </row>
    <row r="3025" spans="1:5">
      <c r="A3025" s="1">
        <v>1949</v>
      </c>
      <c r="B3025" s="1">
        <v>24</v>
      </c>
      <c r="C3025" s="1">
        <v>614.30999999999995</v>
      </c>
      <c r="D3025" s="1">
        <v>620.38</v>
      </c>
      <c r="E3025" s="1">
        <v>1234.69</v>
      </c>
    </row>
    <row r="3026" spans="1:5">
      <c r="A3026" s="1">
        <v>1949</v>
      </c>
      <c r="B3026" s="1">
        <v>25</v>
      </c>
      <c r="C3026" s="1">
        <v>633.08000000000004</v>
      </c>
      <c r="D3026" s="1">
        <v>589.91999999999996</v>
      </c>
      <c r="E3026" s="1">
        <v>1223</v>
      </c>
    </row>
    <row r="3027" spans="1:5">
      <c r="A3027" s="1">
        <v>1949</v>
      </c>
      <c r="B3027" s="1">
        <v>26</v>
      </c>
      <c r="C3027" s="1">
        <v>641.22</v>
      </c>
      <c r="D3027" s="1">
        <v>604.22</v>
      </c>
      <c r="E3027" s="1">
        <v>1245.44</v>
      </c>
    </row>
    <row r="3028" spans="1:5">
      <c r="A3028" s="1">
        <v>1949</v>
      </c>
      <c r="B3028" s="1">
        <v>27</v>
      </c>
      <c r="C3028" s="1">
        <v>679.37</v>
      </c>
      <c r="D3028" s="1">
        <v>678.3</v>
      </c>
      <c r="E3028" s="1">
        <v>1357.67</v>
      </c>
    </row>
    <row r="3029" spans="1:5">
      <c r="A3029" s="1">
        <v>1949</v>
      </c>
      <c r="B3029" s="1">
        <v>28</v>
      </c>
      <c r="C3029" s="1">
        <v>721.56</v>
      </c>
      <c r="D3029" s="1">
        <v>737.12</v>
      </c>
      <c r="E3029" s="1">
        <v>1458.68</v>
      </c>
    </row>
    <row r="3030" spans="1:5">
      <c r="A3030" s="1">
        <v>1949</v>
      </c>
      <c r="B3030" s="1">
        <v>29</v>
      </c>
      <c r="C3030" s="1">
        <v>751.78</v>
      </c>
      <c r="D3030" s="1">
        <v>731.7</v>
      </c>
      <c r="E3030" s="1">
        <v>1483.48</v>
      </c>
    </row>
    <row r="3031" spans="1:5">
      <c r="A3031" s="1">
        <v>1949</v>
      </c>
      <c r="B3031" s="1">
        <v>30</v>
      </c>
      <c r="C3031" s="1">
        <v>599.16</v>
      </c>
      <c r="D3031" s="1">
        <v>590.94000000000005</v>
      </c>
      <c r="E3031" s="1">
        <v>1190.0999999999999</v>
      </c>
    </row>
    <row r="3032" spans="1:5">
      <c r="A3032" s="1">
        <v>1949</v>
      </c>
      <c r="B3032" s="1">
        <v>31</v>
      </c>
      <c r="C3032" s="1">
        <v>556.44000000000005</v>
      </c>
      <c r="D3032" s="1">
        <v>591.38</v>
      </c>
      <c r="E3032" s="1">
        <v>1147.82</v>
      </c>
    </row>
    <row r="3033" spans="1:5">
      <c r="A3033" s="1">
        <v>1949</v>
      </c>
      <c r="B3033" s="1">
        <v>32</v>
      </c>
      <c r="C3033" s="1">
        <v>617.76</v>
      </c>
      <c r="D3033" s="1">
        <v>622.95000000000005</v>
      </c>
      <c r="E3033" s="1">
        <v>1240.71</v>
      </c>
    </row>
    <row r="3034" spans="1:5">
      <c r="A3034" s="1">
        <v>1949</v>
      </c>
      <c r="B3034" s="1">
        <v>33</v>
      </c>
      <c r="C3034" s="1">
        <v>636.12</v>
      </c>
      <c r="D3034" s="1">
        <v>651.61</v>
      </c>
      <c r="E3034" s="1">
        <v>1287.73</v>
      </c>
    </row>
    <row r="3035" spans="1:5">
      <c r="A3035" s="1">
        <v>1949</v>
      </c>
      <c r="B3035" s="1">
        <v>34</v>
      </c>
      <c r="C3035" s="1">
        <v>745.52</v>
      </c>
      <c r="D3035" s="1">
        <v>738.39</v>
      </c>
      <c r="E3035" s="1">
        <v>1483.91</v>
      </c>
    </row>
    <row r="3036" spans="1:5">
      <c r="A3036" s="1">
        <v>1949</v>
      </c>
      <c r="B3036" s="1">
        <v>35</v>
      </c>
      <c r="C3036" s="1">
        <v>800.17</v>
      </c>
      <c r="D3036" s="1">
        <v>864.22</v>
      </c>
      <c r="E3036" s="1">
        <v>1664.39</v>
      </c>
    </row>
    <row r="3037" spans="1:5">
      <c r="A3037" s="1">
        <v>1949</v>
      </c>
      <c r="B3037" s="1">
        <v>36</v>
      </c>
      <c r="C3037" s="1">
        <v>787.85</v>
      </c>
      <c r="D3037" s="1">
        <v>924.78</v>
      </c>
      <c r="E3037" s="1">
        <v>1712.63</v>
      </c>
    </row>
    <row r="3038" spans="1:5">
      <c r="A3038" s="1">
        <v>1949</v>
      </c>
      <c r="B3038" s="1">
        <v>37</v>
      </c>
      <c r="C3038" s="1">
        <v>857.77</v>
      </c>
      <c r="D3038" s="1">
        <v>1002</v>
      </c>
      <c r="E3038" s="1">
        <v>1859.77</v>
      </c>
    </row>
    <row r="3039" spans="1:5">
      <c r="A3039" s="1">
        <v>1949</v>
      </c>
      <c r="B3039" s="1">
        <v>38</v>
      </c>
      <c r="C3039" s="1">
        <v>937.93</v>
      </c>
      <c r="D3039" s="1">
        <v>1017.91</v>
      </c>
      <c r="E3039" s="1">
        <v>1955.84</v>
      </c>
    </row>
    <row r="3040" spans="1:5">
      <c r="A3040" s="1">
        <v>1949</v>
      </c>
      <c r="B3040" s="1">
        <v>39</v>
      </c>
      <c r="C3040" s="1">
        <v>980.32</v>
      </c>
      <c r="D3040" s="1">
        <v>1128.48</v>
      </c>
      <c r="E3040" s="1">
        <v>2108.8000000000002</v>
      </c>
    </row>
    <row r="3041" spans="1:5">
      <c r="A3041" s="1">
        <v>1949</v>
      </c>
      <c r="B3041" s="1">
        <v>40</v>
      </c>
      <c r="C3041" s="1">
        <v>1035.25</v>
      </c>
      <c r="D3041" s="1">
        <v>1254.97</v>
      </c>
      <c r="E3041" s="1">
        <v>2290.2199999999998</v>
      </c>
    </row>
    <row r="3042" spans="1:5">
      <c r="A3042" s="1">
        <v>1949</v>
      </c>
      <c r="B3042" s="1">
        <v>41</v>
      </c>
      <c r="C3042" s="1">
        <v>1008.95</v>
      </c>
      <c r="D3042" s="1">
        <v>1303.3699999999999</v>
      </c>
      <c r="E3042" s="1">
        <v>2312.3200000000002</v>
      </c>
    </row>
    <row r="3043" spans="1:5">
      <c r="A3043" s="1">
        <v>1949</v>
      </c>
      <c r="B3043" s="1">
        <v>42</v>
      </c>
      <c r="C3043" s="1">
        <v>1135.73</v>
      </c>
      <c r="D3043" s="1">
        <v>1458.94</v>
      </c>
      <c r="E3043" s="1">
        <v>2594.67</v>
      </c>
    </row>
    <row r="3044" spans="1:5">
      <c r="A3044" s="1">
        <v>1949</v>
      </c>
      <c r="B3044" s="1">
        <v>43</v>
      </c>
      <c r="C3044" s="1">
        <v>1197.58</v>
      </c>
      <c r="D3044" s="1">
        <v>1540.69</v>
      </c>
      <c r="E3044" s="1">
        <v>2738.27</v>
      </c>
    </row>
    <row r="3045" spans="1:5">
      <c r="A3045" s="1">
        <v>1949</v>
      </c>
      <c r="B3045" s="1">
        <v>44</v>
      </c>
      <c r="C3045" s="1">
        <v>1293.5</v>
      </c>
      <c r="D3045" s="1">
        <v>1736.59</v>
      </c>
      <c r="E3045" s="1">
        <v>3030.09</v>
      </c>
    </row>
    <row r="3046" spans="1:5">
      <c r="A3046" s="1">
        <v>1949</v>
      </c>
      <c r="B3046" s="1">
        <v>45</v>
      </c>
      <c r="C3046" s="1">
        <v>1364.76</v>
      </c>
      <c r="D3046" s="1">
        <v>1888.17</v>
      </c>
      <c r="E3046" s="1">
        <v>3252.93</v>
      </c>
    </row>
    <row r="3047" spans="1:5">
      <c r="A3047" s="1">
        <v>1949</v>
      </c>
      <c r="B3047" s="1">
        <v>46</v>
      </c>
      <c r="C3047" s="1">
        <v>1424.37</v>
      </c>
      <c r="D3047" s="1">
        <v>2069.4699999999998</v>
      </c>
      <c r="E3047" s="1">
        <v>3493.84</v>
      </c>
    </row>
    <row r="3048" spans="1:5">
      <c r="A3048" s="1">
        <v>1949</v>
      </c>
      <c r="B3048" s="1">
        <v>47</v>
      </c>
      <c r="C3048" s="1">
        <v>1553.59</v>
      </c>
      <c r="D3048" s="1">
        <v>2189.96</v>
      </c>
      <c r="E3048" s="1">
        <v>3743.55</v>
      </c>
    </row>
    <row r="3049" spans="1:5">
      <c r="A3049" s="1">
        <v>1949</v>
      </c>
      <c r="B3049" s="1">
        <v>48</v>
      </c>
      <c r="C3049" s="1">
        <v>1769.43</v>
      </c>
      <c r="D3049" s="1">
        <v>2543.67</v>
      </c>
      <c r="E3049" s="1">
        <v>4313.1000000000004</v>
      </c>
    </row>
    <row r="3050" spans="1:5">
      <c r="A3050" s="1">
        <v>1949</v>
      </c>
      <c r="B3050" s="1">
        <v>49</v>
      </c>
      <c r="C3050" s="1">
        <v>1958.88</v>
      </c>
      <c r="D3050" s="1">
        <v>2722.58</v>
      </c>
      <c r="E3050" s="1">
        <v>4681.46</v>
      </c>
    </row>
    <row r="3051" spans="1:5">
      <c r="A3051" s="1">
        <v>1949</v>
      </c>
      <c r="B3051" s="1">
        <v>50</v>
      </c>
      <c r="C3051" s="1">
        <v>1971.03</v>
      </c>
      <c r="D3051" s="1">
        <v>2643.1</v>
      </c>
      <c r="E3051" s="1">
        <v>4614.13</v>
      </c>
    </row>
    <row r="3052" spans="1:5">
      <c r="A3052" s="1">
        <v>1949</v>
      </c>
      <c r="B3052" s="1">
        <v>51</v>
      </c>
      <c r="C3052" s="1">
        <v>2008.17</v>
      </c>
      <c r="D3052" s="1">
        <v>2679.75</v>
      </c>
      <c r="E3052" s="1">
        <v>4687.92</v>
      </c>
    </row>
    <row r="3053" spans="1:5">
      <c r="A3053" s="1">
        <v>1949</v>
      </c>
      <c r="B3053" s="1">
        <v>52</v>
      </c>
      <c r="C3053" s="1">
        <v>2294.35</v>
      </c>
      <c r="D3053" s="1">
        <v>3053.89</v>
      </c>
      <c r="E3053" s="1">
        <v>5348.24</v>
      </c>
    </row>
    <row r="3054" spans="1:5">
      <c r="A3054" s="1">
        <v>1949</v>
      </c>
      <c r="B3054" s="1">
        <v>53</v>
      </c>
      <c r="C3054" s="1">
        <v>2295.59</v>
      </c>
      <c r="D3054" s="1">
        <v>3329.57</v>
      </c>
      <c r="E3054" s="1">
        <v>5625.16</v>
      </c>
    </row>
    <row r="3055" spans="1:5">
      <c r="A3055" s="1">
        <v>1949</v>
      </c>
      <c r="B3055" s="1">
        <v>54</v>
      </c>
      <c r="C3055" s="1">
        <v>2597.91</v>
      </c>
      <c r="D3055" s="1">
        <v>3515.76</v>
      </c>
      <c r="E3055" s="1">
        <v>6113.67</v>
      </c>
    </row>
    <row r="3056" spans="1:5">
      <c r="A3056" s="1">
        <v>1949</v>
      </c>
      <c r="B3056" s="1">
        <v>55</v>
      </c>
      <c r="C3056" s="1">
        <v>2513.98</v>
      </c>
      <c r="D3056" s="1">
        <v>3635.84</v>
      </c>
      <c r="E3056" s="1">
        <v>6149.82</v>
      </c>
    </row>
    <row r="3057" spans="1:5">
      <c r="A3057" s="1">
        <v>1949</v>
      </c>
      <c r="B3057" s="1">
        <v>56</v>
      </c>
      <c r="C3057" s="1">
        <v>2862.57</v>
      </c>
      <c r="D3057" s="1">
        <v>3992.15</v>
      </c>
      <c r="E3057" s="1">
        <v>6854.72</v>
      </c>
    </row>
    <row r="3058" spans="1:5">
      <c r="A3058" s="1">
        <v>1949</v>
      </c>
      <c r="B3058" s="1">
        <v>57</v>
      </c>
      <c r="C3058" s="1">
        <v>2954.39</v>
      </c>
      <c r="D3058" s="1">
        <v>4250.09</v>
      </c>
      <c r="E3058" s="1">
        <v>7204.48</v>
      </c>
    </row>
    <row r="3059" spans="1:5">
      <c r="A3059" s="1">
        <v>1949</v>
      </c>
      <c r="B3059" s="1">
        <v>58</v>
      </c>
      <c r="C3059" s="1">
        <v>3306.43</v>
      </c>
      <c r="D3059" s="1">
        <v>4646.62</v>
      </c>
      <c r="E3059" s="1">
        <v>7953.05</v>
      </c>
    </row>
    <row r="3060" spans="1:5">
      <c r="A3060" s="1">
        <v>1949</v>
      </c>
      <c r="B3060" s="1">
        <v>59</v>
      </c>
      <c r="C3060" s="1">
        <v>3557.68</v>
      </c>
      <c r="D3060" s="1">
        <v>5225.7700000000004</v>
      </c>
      <c r="E3060" s="1">
        <v>8783.4500000000007</v>
      </c>
    </row>
    <row r="3061" spans="1:5">
      <c r="A3061" s="1">
        <v>1949</v>
      </c>
      <c r="B3061" s="1">
        <v>60</v>
      </c>
      <c r="C3061" s="1">
        <v>3697.73</v>
      </c>
      <c r="D3061" s="1">
        <v>5243.23</v>
      </c>
      <c r="E3061" s="1">
        <v>8940.9599999999991</v>
      </c>
    </row>
    <row r="3062" spans="1:5">
      <c r="A3062" s="1">
        <v>1949</v>
      </c>
      <c r="B3062" s="1">
        <v>61</v>
      </c>
      <c r="C3062" s="1">
        <v>3775.89</v>
      </c>
      <c r="D3062" s="1">
        <v>5522.7</v>
      </c>
      <c r="E3062" s="1">
        <v>9298.59</v>
      </c>
    </row>
    <row r="3063" spans="1:5">
      <c r="A3063" s="1">
        <v>1949</v>
      </c>
      <c r="B3063" s="1">
        <v>62</v>
      </c>
      <c r="C3063" s="1">
        <v>4444.74</v>
      </c>
      <c r="D3063" s="1">
        <v>6064.87</v>
      </c>
      <c r="E3063" s="1">
        <v>10509.61</v>
      </c>
    </row>
    <row r="3064" spans="1:5">
      <c r="A3064" s="1">
        <v>1949</v>
      </c>
      <c r="B3064" s="1">
        <v>63</v>
      </c>
      <c r="C3064" s="1">
        <v>4870.25</v>
      </c>
      <c r="D3064" s="1">
        <v>6687.77</v>
      </c>
      <c r="E3064" s="1">
        <v>11558.02</v>
      </c>
    </row>
    <row r="3065" spans="1:5">
      <c r="A3065" s="1">
        <v>1949</v>
      </c>
      <c r="B3065" s="1">
        <v>64</v>
      </c>
      <c r="C3065" s="1">
        <v>5095.46</v>
      </c>
      <c r="D3065" s="1">
        <v>7112.35</v>
      </c>
      <c r="E3065" s="1">
        <v>12207.81</v>
      </c>
    </row>
    <row r="3066" spans="1:5">
      <c r="A3066" s="1">
        <v>1949</v>
      </c>
      <c r="B3066" s="1">
        <v>65</v>
      </c>
      <c r="C3066" s="1">
        <v>5397.97</v>
      </c>
      <c r="D3066" s="1">
        <v>7128.98</v>
      </c>
      <c r="E3066" s="1">
        <v>12526.95</v>
      </c>
    </row>
    <row r="3067" spans="1:5">
      <c r="A3067" s="1">
        <v>1949</v>
      </c>
      <c r="B3067" s="1">
        <v>66</v>
      </c>
      <c r="C3067" s="1">
        <v>5773.28</v>
      </c>
      <c r="D3067" s="1">
        <v>7077.01</v>
      </c>
      <c r="E3067" s="1">
        <v>12850.29</v>
      </c>
    </row>
    <row r="3068" spans="1:5">
      <c r="A3068" s="1">
        <v>1949</v>
      </c>
      <c r="B3068" s="1">
        <v>67</v>
      </c>
      <c r="C3068" s="1">
        <v>6102.99</v>
      </c>
      <c r="D3068" s="1">
        <v>7748.74</v>
      </c>
      <c r="E3068" s="1">
        <v>13851.73</v>
      </c>
    </row>
    <row r="3069" spans="1:5">
      <c r="A3069" s="1">
        <v>1949</v>
      </c>
      <c r="B3069" s="1">
        <v>68</v>
      </c>
      <c r="C3069" s="1">
        <v>6814.14</v>
      </c>
      <c r="D3069" s="1">
        <v>7997.23</v>
      </c>
      <c r="E3069" s="1">
        <v>14811.37</v>
      </c>
    </row>
    <row r="3070" spans="1:5">
      <c r="A3070" s="1">
        <v>1949</v>
      </c>
      <c r="B3070" s="1">
        <v>69</v>
      </c>
      <c r="C3070" s="1">
        <v>7191.7</v>
      </c>
      <c r="D3070" s="1">
        <v>8317.41</v>
      </c>
      <c r="E3070" s="1">
        <v>15509.11</v>
      </c>
    </row>
    <row r="3071" spans="1:5">
      <c r="A3071" s="1">
        <v>1949</v>
      </c>
      <c r="B3071" s="1">
        <v>70</v>
      </c>
      <c r="C3071" s="1">
        <v>7703.61</v>
      </c>
      <c r="D3071" s="1">
        <v>8487.74</v>
      </c>
      <c r="E3071" s="1">
        <v>16191.35</v>
      </c>
    </row>
    <row r="3072" spans="1:5">
      <c r="A3072" s="1">
        <v>1949</v>
      </c>
      <c r="B3072" s="1">
        <v>71</v>
      </c>
      <c r="C3072" s="1">
        <v>7786.7</v>
      </c>
      <c r="D3072" s="1">
        <v>8339.91</v>
      </c>
      <c r="E3072" s="1">
        <v>16126.61</v>
      </c>
    </row>
    <row r="3073" spans="1:5">
      <c r="A3073" s="1">
        <v>1949</v>
      </c>
      <c r="B3073" s="1">
        <v>72</v>
      </c>
      <c r="C3073" s="1">
        <v>8837.92</v>
      </c>
      <c r="D3073" s="1">
        <v>9329.33</v>
      </c>
      <c r="E3073" s="1">
        <v>18167.25</v>
      </c>
    </row>
    <row r="3074" spans="1:5">
      <c r="A3074" s="1">
        <v>1949</v>
      </c>
      <c r="B3074" s="1">
        <v>73</v>
      </c>
      <c r="C3074" s="1">
        <v>9263.23</v>
      </c>
      <c r="D3074" s="1">
        <v>9520.99</v>
      </c>
      <c r="E3074" s="1">
        <v>18784.22</v>
      </c>
    </row>
    <row r="3075" spans="1:5">
      <c r="A3075" s="1">
        <v>1949</v>
      </c>
      <c r="B3075" s="1">
        <v>74</v>
      </c>
      <c r="C3075" s="1">
        <v>9485.68</v>
      </c>
      <c r="D3075" s="1">
        <v>9637.91</v>
      </c>
      <c r="E3075" s="1">
        <v>19123.59</v>
      </c>
    </row>
    <row r="3076" spans="1:5">
      <c r="A3076" s="1">
        <v>1949</v>
      </c>
      <c r="B3076" s="1">
        <v>75</v>
      </c>
      <c r="C3076" s="1">
        <v>9440.5400000000009</v>
      </c>
      <c r="D3076" s="1">
        <v>9326.2199999999993</v>
      </c>
      <c r="E3076" s="1">
        <v>18766.759999999998</v>
      </c>
    </row>
    <row r="3077" spans="1:5">
      <c r="A3077" s="1">
        <v>1949</v>
      </c>
      <c r="B3077" s="1">
        <v>76</v>
      </c>
      <c r="C3077" s="1">
        <v>9703</v>
      </c>
      <c r="D3077" s="1">
        <v>9047.5400000000009</v>
      </c>
      <c r="E3077" s="1">
        <v>18750.54</v>
      </c>
    </row>
    <row r="3078" spans="1:5">
      <c r="A3078" s="1">
        <v>1949</v>
      </c>
      <c r="B3078" s="1">
        <v>77</v>
      </c>
      <c r="C3078" s="1">
        <v>9139.34</v>
      </c>
      <c r="D3078" s="1">
        <v>8529.99</v>
      </c>
      <c r="E3078" s="1">
        <v>17669.330000000002</v>
      </c>
    </row>
    <row r="3079" spans="1:5">
      <c r="A3079" s="1">
        <v>1949</v>
      </c>
      <c r="B3079" s="1">
        <v>78</v>
      </c>
      <c r="C3079" s="1">
        <v>9477.57</v>
      </c>
      <c r="D3079" s="1">
        <v>8322.61</v>
      </c>
      <c r="E3079" s="1">
        <v>17800.18</v>
      </c>
    </row>
    <row r="3080" spans="1:5">
      <c r="A3080" s="1">
        <v>1949</v>
      </c>
      <c r="B3080" s="1">
        <v>79</v>
      </c>
      <c r="C3080" s="1">
        <v>9275.7199999999993</v>
      </c>
      <c r="D3080" s="1">
        <v>7903.38</v>
      </c>
      <c r="E3080" s="1">
        <v>17179.099999999999</v>
      </c>
    </row>
    <row r="3081" spans="1:5">
      <c r="A3081" s="1">
        <v>1949</v>
      </c>
      <c r="B3081" s="1">
        <v>80</v>
      </c>
      <c r="C3081" s="1">
        <v>8843.01</v>
      </c>
      <c r="D3081" s="1">
        <v>7197.11</v>
      </c>
      <c r="E3081" s="1">
        <v>16040.12</v>
      </c>
    </row>
    <row r="3082" spans="1:5">
      <c r="A3082" s="1">
        <v>1949</v>
      </c>
      <c r="B3082" s="1">
        <v>81</v>
      </c>
      <c r="C3082" s="1">
        <v>8524.57</v>
      </c>
      <c r="D3082" s="1">
        <v>6334.03</v>
      </c>
      <c r="E3082" s="1">
        <v>14858.6</v>
      </c>
    </row>
    <row r="3083" spans="1:5">
      <c r="A3083" s="1">
        <v>1949</v>
      </c>
      <c r="B3083" s="1">
        <v>82</v>
      </c>
      <c r="C3083" s="1">
        <v>7732.68</v>
      </c>
      <c r="D3083" s="1">
        <v>6144.96</v>
      </c>
      <c r="E3083" s="1">
        <v>13877.64</v>
      </c>
    </row>
    <row r="3084" spans="1:5">
      <c r="A3084" s="1">
        <v>1949</v>
      </c>
      <c r="B3084" s="1">
        <v>83</v>
      </c>
      <c r="C3084" s="1">
        <v>7540.33</v>
      </c>
      <c r="D3084" s="1">
        <v>5389.91</v>
      </c>
      <c r="E3084" s="1">
        <v>12930.24</v>
      </c>
    </row>
    <row r="3085" spans="1:5">
      <c r="A3085" s="1">
        <v>1949</v>
      </c>
      <c r="B3085" s="1">
        <v>84</v>
      </c>
      <c r="C3085" s="1">
        <v>6991.52</v>
      </c>
      <c r="D3085" s="1">
        <v>4764.88</v>
      </c>
      <c r="E3085" s="1">
        <v>11756.4</v>
      </c>
    </row>
    <row r="3086" spans="1:5">
      <c r="A3086" s="1">
        <v>1949</v>
      </c>
      <c r="B3086" s="1">
        <v>85</v>
      </c>
      <c r="C3086" s="1">
        <v>6430.21</v>
      </c>
      <c r="D3086" s="1">
        <v>4161.82</v>
      </c>
      <c r="E3086" s="1">
        <v>10592.03</v>
      </c>
    </row>
    <row r="3087" spans="1:5">
      <c r="A3087" s="1">
        <v>1949</v>
      </c>
      <c r="B3087" s="1">
        <v>86</v>
      </c>
      <c r="C3087" s="1">
        <v>5595.16</v>
      </c>
      <c r="D3087" s="1">
        <v>3372.63</v>
      </c>
      <c r="E3087" s="1">
        <v>8967.7900000000009</v>
      </c>
    </row>
    <row r="3088" spans="1:5">
      <c r="A3088" s="1">
        <v>1949</v>
      </c>
      <c r="B3088" s="1">
        <v>87</v>
      </c>
      <c r="C3088" s="1">
        <v>4654.38</v>
      </c>
      <c r="D3088" s="1">
        <v>2758.3</v>
      </c>
      <c r="E3088" s="1">
        <v>7412.68</v>
      </c>
    </row>
    <row r="3089" spans="1:5">
      <c r="A3089" s="1">
        <v>1949</v>
      </c>
      <c r="B3089" s="1">
        <v>88</v>
      </c>
      <c r="C3089" s="1">
        <v>4037.81</v>
      </c>
      <c r="D3089" s="1">
        <v>2223.83</v>
      </c>
      <c r="E3089" s="1">
        <v>6261.64</v>
      </c>
    </row>
    <row r="3090" spans="1:5">
      <c r="A3090" s="1">
        <v>1949</v>
      </c>
      <c r="B3090" s="1">
        <v>89</v>
      </c>
      <c r="C3090" s="1">
        <v>3346.49</v>
      </c>
      <c r="D3090" s="1">
        <v>1743.23</v>
      </c>
      <c r="E3090" s="1">
        <v>5089.72</v>
      </c>
    </row>
    <row r="3091" spans="1:5">
      <c r="A3091" s="1">
        <v>1949</v>
      </c>
      <c r="B3091" s="1">
        <v>90</v>
      </c>
      <c r="C3091" s="1">
        <v>2723.19</v>
      </c>
      <c r="D3091" s="1">
        <v>1229.32</v>
      </c>
      <c r="E3091" s="1">
        <v>3952.51</v>
      </c>
    </row>
    <row r="3092" spans="1:5">
      <c r="A3092" s="1">
        <v>1949</v>
      </c>
      <c r="B3092" s="1">
        <v>91</v>
      </c>
      <c r="C3092" s="1">
        <v>1997.05</v>
      </c>
      <c r="D3092" s="1">
        <v>932.62</v>
      </c>
      <c r="E3092" s="1">
        <v>2929.67</v>
      </c>
    </row>
    <row r="3093" spans="1:5">
      <c r="A3093" s="1">
        <v>1949</v>
      </c>
      <c r="B3093" s="1">
        <v>92</v>
      </c>
      <c r="C3093" s="1">
        <v>1590.86</v>
      </c>
      <c r="D3093" s="1">
        <v>650.98</v>
      </c>
      <c r="E3093" s="1">
        <v>2241.84</v>
      </c>
    </row>
    <row r="3094" spans="1:5">
      <c r="A3094" s="1">
        <v>1949</v>
      </c>
      <c r="B3094" s="1">
        <v>93</v>
      </c>
      <c r="C3094" s="1">
        <v>1268.6199999999999</v>
      </c>
      <c r="D3094" s="1">
        <v>456.4</v>
      </c>
      <c r="E3094" s="1">
        <v>1725.02</v>
      </c>
    </row>
    <row r="3095" spans="1:5">
      <c r="A3095" s="1">
        <v>1949</v>
      </c>
      <c r="B3095" s="1">
        <v>94</v>
      </c>
      <c r="C3095" s="1">
        <v>851.32</v>
      </c>
      <c r="D3095" s="1">
        <v>301.88</v>
      </c>
      <c r="E3095" s="1">
        <v>1153.2</v>
      </c>
    </row>
    <row r="3096" spans="1:5">
      <c r="A3096" s="1">
        <v>1949</v>
      </c>
      <c r="B3096" s="1">
        <v>95</v>
      </c>
      <c r="C3096" s="1">
        <v>588.32000000000005</v>
      </c>
      <c r="D3096" s="1">
        <v>214.96</v>
      </c>
      <c r="E3096" s="1">
        <v>803.28</v>
      </c>
    </row>
    <row r="3097" spans="1:5">
      <c r="A3097" s="1">
        <v>1949</v>
      </c>
      <c r="B3097" s="1">
        <v>96</v>
      </c>
      <c r="C3097" s="1">
        <v>443.02</v>
      </c>
      <c r="D3097" s="1">
        <v>125.33</v>
      </c>
      <c r="E3097" s="1">
        <v>568.35</v>
      </c>
    </row>
    <row r="3098" spans="1:5">
      <c r="A3098" s="1">
        <v>1949</v>
      </c>
      <c r="B3098" s="1">
        <v>97</v>
      </c>
      <c r="C3098" s="1">
        <v>278.05</v>
      </c>
      <c r="D3098" s="1">
        <v>84.99</v>
      </c>
      <c r="E3098" s="1">
        <v>363.04</v>
      </c>
    </row>
    <row r="3099" spans="1:5">
      <c r="A3099" s="1">
        <v>1949</v>
      </c>
      <c r="B3099" s="1">
        <v>98</v>
      </c>
      <c r="C3099" s="1">
        <v>217.55</v>
      </c>
      <c r="D3099" s="1">
        <v>58.87</v>
      </c>
      <c r="E3099" s="1">
        <v>276.42</v>
      </c>
    </row>
    <row r="3100" spans="1:5">
      <c r="A3100" s="1">
        <v>1949</v>
      </c>
      <c r="B3100" s="1">
        <v>99</v>
      </c>
      <c r="C3100" s="1">
        <v>130.11000000000001</v>
      </c>
      <c r="D3100" s="1">
        <v>27.12</v>
      </c>
      <c r="E3100" s="1">
        <v>157.22999999999999</v>
      </c>
    </row>
    <row r="3101" spans="1:5">
      <c r="A3101" s="1">
        <v>1949</v>
      </c>
      <c r="B3101" s="1">
        <v>100</v>
      </c>
      <c r="C3101" s="1">
        <v>63.73</v>
      </c>
      <c r="D3101" s="1">
        <v>13.03</v>
      </c>
      <c r="E3101" s="1">
        <v>76.760000000000005</v>
      </c>
    </row>
    <row r="3102" spans="1:5">
      <c r="A3102" s="1">
        <v>1949</v>
      </c>
      <c r="B3102" s="1">
        <v>101</v>
      </c>
      <c r="C3102" s="1">
        <v>35.96</v>
      </c>
      <c r="D3102" s="1">
        <v>10.38</v>
      </c>
      <c r="E3102" s="1">
        <v>46.34</v>
      </c>
    </row>
    <row r="3103" spans="1:5">
      <c r="A3103" s="1">
        <v>1949</v>
      </c>
      <c r="B3103" s="1">
        <v>102</v>
      </c>
      <c r="C3103" s="1">
        <v>22.04</v>
      </c>
      <c r="D3103" s="1">
        <v>5.34</v>
      </c>
      <c r="E3103" s="1">
        <v>27.38</v>
      </c>
    </row>
    <row r="3104" spans="1:5">
      <c r="A3104" s="1">
        <v>1949</v>
      </c>
      <c r="B3104" s="1">
        <v>103</v>
      </c>
      <c r="C3104" s="1">
        <v>12.94</v>
      </c>
      <c r="D3104" s="1">
        <v>0</v>
      </c>
      <c r="E3104" s="1">
        <v>12.94</v>
      </c>
    </row>
    <row r="3105" spans="1:5">
      <c r="A3105" s="1">
        <v>1949</v>
      </c>
      <c r="B3105" s="1">
        <v>104</v>
      </c>
      <c r="C3105" s="1">
        <v>8.3000000000000007</v>
      </c>
      <c r="D3105" s="1">
        <v>3</v>
      </c>
      <c r="E3105" s="1">
        <v>11.3</v>
      </c>
    </row>
    <row r="3106" spans="1:5">
      <c r="A3106" s="1">
        <v>1949</v>
      </c>
      <c r="B3106" s="1">
        <v>105</v>
      </c>
      <c r="C3106" s="1">
        <v>3</v>
      </c>
      <c r="D3106" s="1">
        <v>0</v>
      </c>
      <c r="E3106" s="1">
        <v>3</v>
      </c>
    </row>
    <row r="3107" spans="1:5">
      <c r="A3107" s="1">
        <v>1949</v>
      </c>
      <c r="B3107" s="1">
        <v>106</v>
      </c>
      <c r="C3107" s="1">
        <v>1</v>
      </c>
      <c r="D3107" s="1">
        <v>0</v>
      </c>
      <c r="E3107" s="1">
        <v>1</v>
      </c>
    </row>
    <row r="3108" spans="1:5">
      <c r="A3108" s="1">
        <v>1949</v>
      </c>
      <c r="B3108" s="1">
        <v>107</v>
      </c>
      <c r="C3108" s="1">
        <v>0</v>
      </c>
      <c r="D3108" s="1">
        <v>0</v>
      </c>
      <c r="E3108" s="1">
        <v>0</v>
      </c>
    </row>
    <row r="3109" spans="1:5">
      <c r="A3109" s="1">
        <v>1949</v>
      </c>
      <c r="B3109" s="1">
        <v>108</v>
      </c>
      <c r="C3109" s="1">
        <v>0</v>
      </c>
      <c r="D3109" s="1">
        <v>0</v>
      </c>
      <c r="E3109" s="1">
        <v>0</v>
      </c>
    </row>
    <row r="3110" spans="1:5">
      <c r="A3110" s="1">
        <v>1949</v>
      </c>
      <c r="B3110" s="1">
        <v>109</v>
      </c>
      <c r="C3110" s="1">
        <v>0</v>
      </c>
      <c r="D3110" s="1">
        <v>0</v>
      </c>
      <c r="E3110" s="1">
        <v>0</v>
      </c>
    </row>
    <row r="3111" spans="1:5">
      <c r="A3111" s="1">
        <v>1949</v>
      </c>
      <c r="B3111" s="1" t="s">
        <v>121</v>
      </c>
      <c r="C3111" s="1">
        <v>0</v>
      </c>
      <c r="D3111" s="1">
        <v>0</v>
      </c>
      <c r="E3111" s="1">
        <v>0</v>
      </c>
    </row>
    <row r="3112" spans="1:5">
      <c r="A3112" s="1">
        <v>1950</v>
      </c>
      <c r="B3112" s="1">
        <v>0</v>
      </c>
      <c r="C3112" s="1">
        <v>10782.11</v>
      </c>
      <c r="D3112" s="1">
        <v>14770.07</v>
      </c>
      <c r="E3112" s="1">
        <v>25552.18</v>
      </c>
    </row>
    <row r="3113" spans="1:5">
      <c r="A3113" s="1">
        <v>1950</v>
      </c>
      <c r="B3113" s="1">
        <v>1</v>
      </c>
      <c r="C3113" s="1">
        <v>951.01</v>
      </c>
      <c r="D3113" s="1">
        <v>1078</v>
      </c>
      <c r="E3113" s="1">
        <v>2029.01</v>
      </c>
    </row>
    <row r="3114" spans="1:5">
      <c r="A3114" s="1">
        <v>1950</v>
      </c>
      <c r="B3114" s="1">
        <v>2</v>
      </c>
      <c r="C3114" s="1">
        <v>548</v>
      </c>
      <c r="D3114" s="1">
        <v>710.01</v>
      </c>
      <c r="E3114" s="1">
        <v>1258.01</v>
      </c>
    </row>
    <row r="3115" spans="1:5">
      <c r="A3115" s="1">
        <v>1950</v>
      </c>
      <c r="B3115" s="1">
        <v>3</v>
      </c>
      <c r="C3115" s="1">
        <v>462</v>
      </c>
      <c r="D3115" s="1">
        <v>559</v>
      </c>
      <c r="E3115" s="1">
        <v>1021</v>
      </c>
    </row>
    <row r="3116" spans="1:5">
      <c r="A3116" s="1">
        <v>1950</v>
      </c>
      <c r="B3116" s="1">
        <v>4</v>
      </c>
      <c r="C3116" s="1">
        <v>306</v>
      </c>
      <c r="D3116" s="1">
        <v>374</v>
      </c>
      <c r="E3116" s="1">
        <v>680</v>
      </c>
    </row>
    <row r="3117" spans="1:5">
      <c r="A3117" s="1">
        <v>1950</v>
      </c>
      <c r="B3117" s="1">
        <v>5</v>
      </c>
      <c r="C3117" s="1">
        <v>259.05</v>
      </c>
      <c r="D3117" s="1">
        <v>389.65</v>
      </c>
      <c r="E3117" s="1">
        <v>648.70000000000005</v>
      </c>
    </row>
    <row r="3118" spans="1:5">
      <c r="A3118" s="1">
        <v>1950</v>
      </c>
      <c r="B3118" s="1">
        <v>6</v>
      </c>
      <c r="C3118" s="1">
        <v>211.93</v>
      </c>
      <c r="D3118" s="1">
        <v>314.68</v>
      </c>
      <c r="E3118" s="1">
        <v>526.61</v>
      </c>
    </row>
    <row r="3119" spans="1:5">
      <c r="A3119" s="1">
        <v>1950</v>
      </c>
      <c r="B3119" s="1">
        <v>7</v>
      </c>
      <c r="C3119" s="1">
        <v>192.2</v>
      </c>
      <c r="D3119" s="1">
        <v>269.56</v>
      </c>
      <c r="E3119" s="1">
        <v>461.76</v>
      </c>
    </row>
    <row r="3120" spans="1:5">
      <c r="A3120" s="1">
        <v>1950</v>
      </c>
      <c r="B3120" s="1">
        <v>8</v>
      </c>
      <c r="C3120" s="1">
        <v>152.87</v>
      </c>
      <c r="D3120" s="1">
        <v>254.29</v>
      </c>
      <c r="E3120" s="1">
        <v>407.16</v>
      </c>
    </row>
    <row r="3121" spans="1:5">
      <c r="A3121" s="1">
        <v>1950</v>
      </c>
      <c r="B3121" s="1">
        <v>9</v>
      </c>
      <c r="C3121" s="1">
        <v>131.94999999999999</v>
      </c>
      <c r="D3121" s="1">
        <v>164.86</v>
      </c>
      <c r="E3121" s="1">
        <v>296.81</v>
      </c>
    </row>
    <row r="3122" spans="1:5">
      <c r="A3122" s="1">
        <v>1950</v>
      </c>
      <c r="B3122" s="1">
        <v>10</v>
      </c>
      <c r="C3122" s="1">
        <v>124.57</v>
      </c>
      <c r="D3122" s="1">
        <v>176.52</v>
      </c>
      <c r="E3122" s="1">
        <v>301.08999999999997</v>
      </c>
    </row>
    <row r="3123" spans="1:5">
      <c r="A3123" s="1">
        <v>1950</v>
      </c>
      <c r="B3123" s="1">
        <v>11</v>
      </c>
      <c r="C3123" s="1">
        <v>113.35</v>
      </c>
      <c r="D3123" s="1">
        <v>196.3</v>
      </c>
      <c r="E3123" s="1">
        <v>309.64999999999998</v>
      </c>
    </row>
    <row r="3124" spans="1:5">
      <c r="A3124" s="1">
        <v>1950</v>
      </c>
      <c r="B3124" s="1">
        <v>12</v>
      </c>
      <c r="C3124" s="1">
        <v>146.47999999999999</v>
      </c>
      <c r="D3124" s="1">
        <v>170.44</v>
      </c>
      <c r="E3124" s="1">
        <v>316.92</v>
      </c>
    </row>
    <row r="3125" spans="1:5">
      <c r="A3125" s="1">
        <v>1950</v>
      </c>
      <c r="B3125" s="1">
        <v>13</v>
      </c>
      <c r="C3125" s="1">
        <v>152.91</v>
      </c>
      <c r="D3125" s="1">
        <v>207.93</v>
      </c>
      <c r="E3125" s="1">
        <v>360.84</v>
      </c>
    </row>
    <row r="3126" spans="1:5">
      <c r="A3126" s="1">
        <v>1950</v>
      </c>
      <c r="B3126" s="1">
        <v>14</v>
      </c>
      <c r="C3126" s="1">
        <v>138.68</v>
      </c>
      <c r="D3126" s="1">
        <v>210.79</v>
      </c>
      <c r="E3126" s="1">
        <v>349.47</v>
      </c>
    </row>
    <row r="3127" spans="1:5">
      <c r="A3127" s="1">
        <v>1950</v>
      </c>
      <c r="B3127" s="1">
        <v>15</v>
      </c>
      <c r="C3127" s="1">
        <v>209.28</v>
      </c>
      <c r="D3127" s="1">
        <v>260.37</v>
      </c>
      <c r="E3127" s="1">
        <v>469.65</v>
      </c>
    </row>
    <row r="3128" spans="1:5">
      <c r="A3128" s="1">
        <v>1950</v>
      </c>
      <c r="B3128" s="1">
        <v>16</v>
      </c>
      <c r="C3128" s="1">
        <v>224.76</v>
      </c>
      <c r="D3128" s="1">
        <v>302.14</v>
      </c>
      <c r="E3128" s="1">
        <v>526.9</v>
      </c>
    </row>
    <row r="3129" spans="1:5">
      <c r="A3129" s="1">
        <v>1950</v>
      </c>
      <c r="B3129" s="1">
        <v>17</v>
      </c>
      <c r="C3129" s="1">
        <v>265.62</v>
      </c>
      <c r="D3129" s="1">
        <v>322.45</v>
      </c>
      <c r="E3129" s="1">
        <v>588.07000000000005</v>
      </c>
    </row>
    <row r="3130" spans="1:5">
      <c r="A3130" s="1">
        <v>1950</v>
      </c>
      <c r="B3130" s="1">
        <v>18</v>
      </c>
      <c r="C3130" s="1">
        <v>303.86</v>
      </c>
      <c r="D3130" s="1">
        <v>378.32</v>
      </c>
      <c r="E3130" s="1">
        <v>682.18</v>
      </c>
    </row>
    <row r="3131" spans="1:5">
      <c r="A3131" s="1">
        <v>1950</v>
      </c>
      <c r="B3131" s="1">
        <v>19</v>
      </c>
      <c r="C3131" s="1">
        <v>360.51</v>
      </c>
      <c r="D3131" s="1">
        <v>387.73</v>
      </c>
      <c r="E3131" s="1">
        <v>748.24</v>
      </c>
    </row>
    <row r="3132" spans="1:5">
      <c r="A3132" s="1">
        <v>1950</v>
      </c>
      <c r="B3132" s="1">
        <v>20</v>
      </c>
      <c r="C3132" s="1">
        <v>374.7</v>
      </c>
      <c r="D3132" s="1">
        <v>433.18</v>
      </c>
      <c r="E3132" s="1">
        <v>807.88</v>
      </c>
    </row>
    <row r="3133" spans="1:5">
      <c r="A3133" s="1">
        <v>1950</v>
      </c>
      <c r="B3133" s="1">
        <v>21</v>
      </c>
      <c r="C3133" s="1">
        <v>421.14</v>
      </c>
      <c r="D3133" s="1">
        <v>441.66</v>
      </c>
      <c r="E3133" s="1">
        <v>862.8</v>
      </c>
    </row>
    <row r="3134" spans="1:5">
      <c r="A3134" s="1">
        <v>1950</v>
      </c>
      <c r="B3134" s="1">
        <v>22</v>
      </c>
      <c r="C3134" s="1">
        <v>402.98</v>
      </c>
      <c r="D3134" s="1">
        <v>475.69</v>
      </c>
      <c r="E3134" s="1">
        <v>878.67</v>
      </c>
    </row>
    <row r="3135" spans="1:5">
      <c r="A3135" s="1">
        <v>1950</v>
      </c>
      <c r="B3135" s="1">
        <v>23</v>
      </c>
      <c r="C3135" s="1">
        <v>429.26</v>
      </c>
      <c r="D3135" s="1">
        <v>516.20000000000005</v>
      </c>
      <c r="E3135" s="1">
        <v>945.46</v>
      </c>
    </row>
    <row r="3136" spans="1:5">
      <c r="A3136" s="1">
        <v>1950</v>
      </c>
      <c r="B3136" s="1">
        <v>24</v>
      </c>
      <c r="C3136" s="1">
        <v>470.93</v>
      </c>
      <c r="D3136" s="1">
        <v>572.27</v>
      </c>
      <c r="E3136" s="1">
        <v>1043.2</v>
      </c>
    </row>
    <row r="3137" spans="1:5">
      <c r="A3137" s="1">
        <v>1950</v>
      </c>
      <c r="B3137" s="1">
        <v>25</v>
      </c>
      <c r="C3137" s="1">
        <v>514.35</v>
      </c>
      <c r="D3137" s="1">
        <v>562.04999999999995</v>
      </c>
      <c r="E3137" s="1">
        <v>1076.4000000000001</v>
      </c>
    </row>
    <row r="3138" spans="1:5">
      <c r="A3138" s="1">
        <v>1950</v>
      </c>
      <c r="B3138" s="1">
        <v>26</v>
      </c>
      <c r="C3138" s="1">
        <v>541.91</v>
      </c>
      <c r="D3138" s="1">
        <v>633.33000000000004</v>
      </c>
      <c r="E3138" s="1">
        <v>1175.24</v>
      </c>
    </row>
    <row r="3139" spans="1:5">
      <c r="A3139" s="1">
        <v>1950</v>
      </c>
      <c r="B3139" s="1">
        <v>27</v>
      </c>
      <c r="C3139" s="1">
        <v>547.92999999999995</v>
      </c>
      <c r="D3139" s="1">
        <v>641.29999999999995</v>
      </c>
      <c r="E3139" s="1">
        <v>1189.23</v>
      </c>
    </row>
    <row r="3140" spans="1:5">
      <c r="A3140" s="1">
        <v>1950</v>
      </c>
      <c r="B3140" s="1">
        <v>28</v>
      </c>
      <c r="C3140" s="1">
        <v>622.42999999999995</v>
      </c>
      <c r="D3140" s="1">
        <v>654.98</v>
      </c>
      <c r="E3140" s="1">
        <v>1277.4100000000001</v>
      </c>
    </row>
    <row r="3141" spans="1:5">
      <c r="A3141" s="1">
        <v>1950</v>
      </c>
      <c r="B3141" s="1">
        <v>29</v>
      </c>
      <c r="C3141" s="1">
        <v>629.4</v>
      </c>
      <c r="D3141" s="1">
        <v>700.37</v>
      </c>
      <c r="E3141" s="1">
        <v>1329.77</v>
      </c>
    </row>
    <row r="3142" spans="1:5">
      <c r="A3142" s="1">
        <v>1950</v>
      </c>
      <c r="B3142" s="1">
        <v>30</v>
      </c>
      <c r="C3142" s="1">
        <v>689.12</v>
      </c>
      <c r="D3142" s="1">
        <v>779.69</v>
      </c>
      <c r="E3142" s="1">
        <v>1468.81</v>
      </c>
    </row>
    <row r="3143" spans="1:5">
      <c r="A3143" s="1">
        <v>1950</v>
      </c>
      <c r="B3143" s="1">
        <v>31</v>
      </c>
      <c r="C3143" s="1">
        <v>514.66</v>
      </c>
      <c r="D3143" s="1">
        <v>493.91</v>
      </c>
      <c r="E3143" s="1">
        <v>1008.57</v>
      </c>
    </row>
    <row r="3144" spans="1:5">
      <c r="A3144" s="1">
        <v>1950</v>
      </c>
      <c r="B3144" s="1">
        <v>32</v>
      </c>
      <c r="C3144" s="1">
        <v>525.29999999999995</v>
      </c>
      <c r="D3144" s="1">
        <v>538.27</v>
      </c>
      <c r="E3144" s="1">
        <v>1063.57</v>
      </c>
    </row>
    <row r="3145" spans="1:5">
      <c r="A3145" s="1">
        <v>1950</v>
      </c>
      <c r="B3145" s="1">
        <v>33</v>
      </c>
      <c r="C3145" s="1">
        <v>529.04999999999995</v>
      </c>
      <c r="D3145" s="1">
        <v>624.76</v>
      </c>
      <c r="E3145" s="1">
        <v>1153.81</v>
      </c>
    </row>
    <row r="3146" spans="1:5">
      <c r="A3146" s="1">
        <v>1950</v>
      </c>
      <c r="B3146" s="1">
        <v>34</v>
      </c>
      <c r="C3146" s="1">
        <v>604.9</v>
      </c>
      <c r="D3146" s="1">
        <v>684.39</v>
      </c>
      <c r="E3146" s="1">
        <v>1289.29</v>
      </c>
    </row>
    <row r="3147" spans="1:5">
      <c r="A3147" s="1">
        <v>1950</v>
      </c>
      <c r="B3147" s="1">
        <v>35</v>
      </c>
      <c r="C3147" s="1">
        <v>749.97</v>
      </c>
      <c r="D3147" s="1">
        <v>825.42</v>
      </c>
      <c r="E3147" s="1">
        <v>1575.39</v>
      </c>
    </row>
    <row r="3148" spans="1:5">
      <c r="A3148" s="1">
        <v>1950</v>
      </c>
      <c r="B3148" s="1">
        <v>36</v>
      </c>
      <c r="C3148" s="1">
        <v>790.82</v>
      </c>
      <c r="D3148" s="1">
        <v>830.79</v>
      </c>
      <c r="E3148" s="1">
        <v>1621.61</v>
      </c>
    </row>
    <row r="3149" spans="1:5">
      <c r="A3149" s="1">
        <v>1950</v>
      </c>
      <c r="B3149" s="1">
        <v>37</v>
      </c>
      <c r="C3149" s="1">
        <v>769.53</v>
      </c>
      <c r="D3149" s="1">
        <v>877.79</v>
      </c>
      <c r="E3149" s="1">
        <v>1647.32</v>
      </c>
    </row>
    <row r="3150" spans="1:5">
      <c r="A3150" s="1">
        <v>1950</v>
      </c>
      <c r="B3150" s="1">
        <v>38</v>
      </c>
      <c r="C3150" s="1">
        <v>848.12</v>
      </c>
      <c r="D3150" s="1">
        <v>980.39</v>
      </c>
      <c r="E3150" s="1">
        <v>1828.51</v>
      </c>
    </row>
    <row r="3151" spans="1:5">
      <c r="A3151" s="1">
        <v>1950</v>
      </c>
      <c r="B3151" s="1">
        <v>39</v>
      </c>
      <c r="C3151" s="1">
        <v>887.6</v>
      </c>
      <c r="D3151" s="1">
        <v>1066.5999999999999</v>
      </c>
      <c r="E3151" s="1">
        <v>1954.2</v>
      </c>
    </row>
    <row r="3152" spans="1:5">
      <c r="A3152" s="1">
        <v>1950</v>
      </c>
      <c r="B3152" s="1">
        <v>40</v>
      </c>
      <c r="C3152" s="1">
        <v>942.39</v>
      </c>
      <c r="D3152" s="1">
        <v>1161.98</v>
      </c>
      <c r="E3152" s="1">
        <v>2104.37</v>
      </c>
    </row>
    <row r="3153" spans="1:5">
      <c r="A3153" s="1">
        <v>1950</v>
      </c>
      <c r="B3153" s="1">
        <v>41</v>
      </c>
      <c r="C3153" s="1">
        <v>1021.27</v>
      </c>
      <c r="D3153" s="1">
        <v>1283.7</v>
      </c>
      <c r="E3153" s="1">
        <v>2304.9699999999998</v>
      </c>
    </row>
    <row r="3154" spans="1:5">
      <c r="A3154" s="1">
        <v>1950</v>
      </c>
      <c r="B3154" s="1">
        <v>42</v>
      </c>
      <c r="C3154" s="1">
        <v>1098.68</v>
      </c>
      <c r="D3154" s="1">
        <v>1428.31</v>
      </c>
      <c r="E3154" s="1">
        <v>2526.9899999999998</v>
      </c>
    </row>
    <row r="3155" spans="1:5">
      <c r="A3155" s="1">
        <v>1950</v>
      </c>
      <c r="B3155" s="1">
        <v>43</v>
      </c>
      <c r="C3155" s="1">
        <v>1128.6199999999999</v>
      </c>
      <c r="D3155" s="1">
        <v>1468.81</v>
      </c>
      <c r="E3155" s="1">
        <v>2597.4299999999998</v>
      </c>
    </row>
    <row r="3156" spans="1:5">
      <c r="A3156" s="1">
        <v>1950</v>
      </c>
      <c r="B3156" s="1">
        <v>44</v>
      </c>
      <c r="C3156" s="1">
        <v>1211.07</v>
      </c>
      <c r="D3156" s="1">
        <v>1614.23</v>
      </c>
      <c r="E3156" s="1">
        <v>2825.3</v>
      </c>
    </row>
    <row r="3157" spans="1:5">
      <c r="A3157" s="1">
        <v>1950</v>
      </c>
      <c r="B3157" s="1">
        <v>45</v>
      </c>
      <c r="C3157" s="1">
        <v>1394.95</v>
      </c>
      <c r="D3157" s="1">
        <v>1868.05</v>
      </c>
      <c r="E3157" s="1">
        <v>3263</v>
      </c>
    </row>
    <row r="3158" spans="1:5">
      <c r="A3158" s="1">
        <v>1950</v>
      </c>
      <c r="B3158" s="1">
        <v>46</v>
      </c>
      <c r="C3158" s="1">
        <v>1437.86</v>
      </c>
      <c r="D3158" s="1">
        <v>1993.38</v>
      </c>
      <c r="E3158" s="1">
        <v>3431.24</v>
      </c>
    </row>
    <row r="3159" spans="1:5">
      <c r="A3159" s="1">
        <v>1950</v>
      </c>
      <c r="B3159" s="1">
        <v>47</v>
      </c>
      <c r="C3159" s="1">
        <v>1613.69</v>
      </c>
      <c r="D3159" s="1">
        <v>2283.7600000000002</v>
      </c>
      <c r="E3159" s="1">
        <v>3897.45</v>
      </c>
    </row>
    <row r="3160" spans="1:5">
      <c r="A3160" s="1">
        <v>1950</v>
      </c>
      <c r="B3160" s="1">
        <v>48</v>
      </c>
      <c r="C3160" s="1">
        <v>1698.44</v>
      </c>
      <c r="D3160" s="1">
        <v>2448.19</v>
      </c>
      <c r="E3160" s="1">
        <v>4146.63</v>
      </c>
    </row>
    <row r="3161" spans="1:5">
      <c r="A3161" s="1">
        <v>1950</v>
      </c>
      <c r="B3161" s="1">
        <v>49</v>
      </c>
      <c r="C3161" s="1">
        <v>1921.11</v>
      </c>
      <c r="D3161" s="1">
        <v>2786.65</v>
      </c>
      <c r="E3161" s="1">
        <v>4707.76</v>
      </c>
    </row>
    <row r="3162" spans="1:5">
      <c r="A3162" s="1">
        <v>1950</v>
      </c>
      <c r="B3162" s="1">
        <v>50</v>
      </c>
      <c r="C3162" s="1">
        <v>2028.61</v>
      </c>
      <c r="D3162" s="1">
        <v>2892.18</v>
      </c>
      <c r="E3162" s="1">
        <v>4920.79</v>
      </c>
    </row>
    <row r="3163" spans="1:5">
      <c r="A3163" s="1">
        <v>1950</v>
      </c>
      <c r="B3163" s="1">
        <v>51</v>
      </c>
      <c r="C3163" s="1">
        <v>1881.56</v>
      </c>
      <c r="D3163" s="1">
        <v>2795.78</v>
      </c>
      <c r="E3163" s="1">
        <v>4677.34</v>
      </c>
    </row>
    <row r="3164" spans="1:5">
      <c r="A3164" s="1">
        <v>1950</v>
      </c>
      <c r="B3164" s="1">
        <v>52</v>
      </c>
      <c r="C3164" s="1">
        <v>2228.86</v>
      </c>
      <c r="D3164" s="1">
        <v>3066.5</v>
      </c>
      <c r="E3164" s="1">
        <v>5295.36</v>
      </c>
    </row>
    <row r="3165" spans="1:5">
      <c r="A3165" s="1">
        <v>1950</v>
      </c>
      <c r="B3165" s="1">
        <v>53</v>
      </c>
      <c r="C3165" s="1">
        <v>2332.5100000000002</v>
      </c>
      <c r="D3165" s="1">
        <v>3405.32</v>
      </c>
      <c r="E3165" s="1">
        <v>5737.83</v>
      </c>
    </row>
    <row r="3166" spans="1:5">
      <c r="A3166" s="1">
        <v>1950</v>
      </c>
      <c r="B3166" s="1">
        <v>54</v>
      </c>
      <c r="C3166" s="1">
        <v>2559.52</v>
      </c>
      <c r="D3166" s="1">
        <v>3580.27</v>
      </c>
      <c r="E3166" s="1">
        <v>6139.79</v>
      </c>
    </row>
    <row r="3167" spans="1:5">
      <c r="A3167" s="1">
        <v>1950</v>
      </c>
      <c r="B3167" s="1">
        <v>55</v>
      </c>
      <c r="C3167" s="1">
        <v>2512.6799999999998</v>
      </c>
      <c r="D3167" s="1">
        <v>3632.81</v>
      </c>
      <c r="E3167" s="1">
        <v>6145.49</v>
      </c>
    </row>
    <row r="3168" spans="1:5">
      <c r="A3168" s="1">
        <v>1950</v>
      </c>
      <c r="B3168" s="1">
        <v>56</v>
      </c>
      <c r="C3168" s="1">
        <v>2791.15</v>
      </c>
      <c r="D3168" s="1">
        <v>4005.93</v>
      </c>
      <c r="E3168" s="1">
        <v>6797.08</v>
      </c>
    </row>
    <row r="3169" spans="1:5">
      <c r="A3169" s="1">
        <v>1950</v>
      </c>
      <c r="B3169" s="1">
        <v>57</v>
      </c>
      <c r="C3169" s="1">
        <v>3028.72</v>
      </c>
      <c r="D3169" s="1">
        <v>4369.13</v>
      </c>
      <c r="E3169" s="1">
        <v>7397.85</v>
      </c>
    </row>
    <row r="3170" spans="1:5">
      <c r="A3170" s="1">
        <v>1950</v>
      </c>
      <c r="B3170" s="1">
        <v>58</v>
      </c>
      <c r="C3170" s="1">
        <v>3186.39</v>
      </c>
      <c r="D3170" s="1">
        <v>4770.42</v>
      </c>
      <c r="E3170" s="1">
        <v>7956.81</v>
      </c>
    </row>
    <row r="3171" spans="1:5">
      <c r="A3171" s="1">
        <v>1950</v>
      </c>
      <c r="B3171" s="1">
        <v>59</v>
      </c>
      <c r="C3171" s="1">
        <v>3560.17</v>
      </c>
      <c r="D3171" s="1">
        <v>5146.78</v>
      </c>
      <c r="E3171" s="1">
        <v>8706.9500000000007</v>
      </c>
    </row>
    <row r="3172" spans="1:5">
      <c r="A3172" s="1">
        <v>1950</v>
      </c>
      <c r="B3172" s="1">
        <v>60</v>
      </c>
      <c r="C3172" s="1">
        <v>3717.76</v>
      </c>
      <c r="D3172" s="1">
        <v>5274.17</v>
      </c>
      <c r="E3172" s="1">
        <v>8991.93</v>
      </c>
    </row>
    <row r="3173" spans="1:5">
      <c r="A3173" s="1">
        <v>1950</v>
      </c>
      <c r="B3173" s="1">
        <v>61</v>
      </c>
      <c r="C3173" s="1">
        <v>3990.97</v>
      </c>
      <c r="D3173" s="1">
        <v>5533.41</v>
      </c>
      <c r="E3173" s="1">
        <v>9524.3799999999992</v>
      </c>
    </row>
    <row r="3174" spans="1:5">
      <c r="A3174" s="1">
        <v>1950</v>
      </c>
      <c r="B3174" s="1">
        <v>62</v>
      </c>
      <c r="C3174" s="1">
        <v>4402.51</v>
      </c>
      <c r="D3174" s="1">
        <v>6209.43</v>
      </c>
      <c r="E3174" s="1">
        <v>10611.94</v>
      </c>
    </row>
    <row r="3175" spans="1:5">
      <c r="A3175" s="1">
        <v>1950</v>
      </c>
      <c r="B3175" s="1">
        <v>63</v>
      </c>
      <c r="C3175" s="1">
        <v>4797.37</v>
      </c>
      <c r="D3175" s="1">
        <v>6633.24</v>
      </c>
      <c r="E3175" s="1">
        <v>11430.61</v>
      </c>
    </row>
    <row r="3176" spans="1:5">
      <c r="A3176" s="1">
        <v>1950</v>
      </c>
      <c r="B3176" s="1">
        <v>64</v>
      </c>
      <c r="C3176" s="1">
        <v>4985.55</v>
      </c>
      <c r="D3176" s="1">
        <v>7077.84</v>
      </c>
      <c r="E3176" s="1">
        <v>12063.39</v>
      </c>
    </row>
    <row r="3177" spans="1:5">
      <c r="A3177" s="1">
        <v>1950</v>
      </c>
      <c r="B3177" s="1">
        <v>65</v>
      </c>
      <c r="C3177" s="1">
        <v>5424.33</v>
      </c>
      <c r="D3177" s="1">
        <v>7313.01</v>
      </c>
      <c r="E3177" s="1">
        <v>12737.34</v>
      </c>
    </row>
    <row r="3178" spans="1:5">
      <c r="A3178" s="1">
        <v>1950</v>
      </c>
      <c r="B3178" s="1">
        <v>66</v>
      </c>
      <c r="C3178" s="1">
        <v>5500.87</v>
      </c>
      <c r="D3178" s="1">
        <v>7101.86</v>
      </c>
      <c r="E3178" s="1">
        <v>12602.73</v>
      </c>
    </row>
    <row r="3179" spans="1:5">
      <c r="A3179" s="1">
        <v>1950</v>
      </c>
      <c r="B3179" s="1">
        <v>67</v>
      </c>
      <c r="C3179" s="1">
        <v>6256.43</v>
      </c>
      <c r="D3179" s="1">
        <v>7610.16</v>
      </c>
      <c r="E3179" s="1">
        <v>13866.59</v>
      </c>
    </row>
    <row r="3180" spans="1:5">
      <c r="A3180" s="1">
        <v>1950</v>
      </c>
      <c r="B3180" s="1">
        <v>68</v>
      </c>
      <c r="C3180" s="1">
        <v>6695.99</v>
      </c>
      <c r="D3180" s="1">
        <v>8047.93</v>
      </c>
      <c r="E3180" s="1">
        <v>14743.92</v>
      </c>
    </row>
    <row r="3181" spans="1:5">
      <c r="A3181" s="1">
        <v>1950</v>
      </c>
      <c r="B3181" s="1">
        <v>69</v>
      </c>
      <c r="C3181" s="1">
        <v>7369.58</v>
      </c>
      <c r="D3181" s="1">
        <v>8554.15</v>
      </c>
      <c r="E3181" s="1">
        <v>15923.73</v>
      </c>
    </row>
    <row r="3182" spans="1:5">
      <c r="A3182" s="1">
        <v>1950</v>
      </c>
      <c r="B3182" s="1">
        <v>70</v>
      </c>
      <c r="C3182" s="1">
        <v>7637.84</v>
      </c>
      <c r="D3182" s="1">
        <v>8415.59</v>
      </c>
      <c r="E3182" s="1">
        <v>16053.43</v>
      </c>
    </row>
    <row r="3183" spans="1:5">
      <c r="A3183" s="1">
        <v>1950</v>
      </c>
      <c r="B3183" s="1">
        <v>71</v>
      </c>
      <c r="C3183" s="1">
        <v>7715.35</v>
      </c>
      <c r="D3183" s="1">
        <v>8473.2900000000009</v>
      </c>
      <c r="E3183" s="1">
        <v>16188.64</v>
      </c>
    </row>
    <row r="3184" spans="1:5">
      <c r="A3184" s="1">
        <v>1950</v>
      </c>
      <c r="B3184" s="1">
        <v>72</v>
      </c>
      <c r="C3184" s="1">
        <v>8634.77</v>
      </c>
      <c r="D3184" s="1">
        <v>9432.01</v>
      </c>
      <c r="E3184" s="1">
        <v>18066.78</v>
      </c>
    </row>
    <row r="3185" spans="1:5">
      <c r="A3185" s="1">
        <v>1950</v>
      </c>
      <c r="B3185" s="1">
        <v>73</v>
      </c>
      <c r="C3185" s="1">
        <v>9194.08</v>
      </c>
      <c r="D3185" s="1">
        <v>9560.74</v>
      </c>
      <c r="E3185" s="1">
        <v>18754.82</v>
      </c>
    </row>
    <row r="3186" spans="1:5">
      <c r="A3186" s="1">
        <v>1950</v>
      </c>
      <c r="B3186" s="1">
        <v>74</v>
      </c>
      <c r="C3186" s="1">
        <v>9464.2800000000007</v>
      </c>
      <c r="D3186" s="1">
        <v>9631.5</v>
      </c>
      <c r="E3186" s="1">
        <v>19095.78</v>
      </c>
    </row>
    <row r="3187" spans="1:5">
      <c r="A3187" s="1">
        <v>1950</v>
      </c>
      <c r="B3187" s="1">
        <v>75</v>
      </c>
      <c r="C3187" s="1">
        <v>9867.39</v>
      </c>
      <c r="D3187" s="1">
        <v>9571.58</v>
      </c>
      <c r="E3187" s="1">
        <v>19438.97</v>
      </c>
    </row>
    <row r="3188" spans="1:5">
      <c r="A3188" s="1">
        <v>1950</v>
      </c>
      <c r="B3188" s="1">
        <v>76</v>
      </c>
      <c r="C3188" s="1">
        <v>10013.35</v>
      </c>
      <c r="D3188" s="1">
        <v>9326.23</v>
      </c>
      <c r="E3188" s="1">
        <v>19339.580000000002</v>
      </c>
    </row>
    <row r="3189" spans="1:5">
      <c r="A3189" s="1">
        <v>1950</v>
      </c>
      <c r="B3189" s="1">
        <v>77</v>
      </c>
      <c r="C3189" s="1">
        <v>9500.2099999999991</v>
      </c>
      <c r="D3189" s="1">
        <v>9096.74</v>
      </c>
      <c r="E3189" s="1">
        <v>18596.95</v>
      </c>
    </row>
    <row r="3190" spans="1:5">
      <c r="A3190" s="1">
        <v>1950</v>
      </c>
      <c r="B3190" s="1">
        <v>78</v>
      </c>
      <c r="C3190" s="1">
        <v>9729.89</v>
      </c>
      <c r="D3190" s="1">
        <v>8577.15</v>
      </c>
      <c r="E3190" s="1">
        <v>18307.04</v>
      </c>
    </row>
    <row r="3191" spans="1:5">
      <c r="A3191" s="1">
        <v>1950</v>
      </c>
      <c r="B3191" s="1">
        <v>79</v>
      </c>
      <c r="C3191" s="1">
        <v>9480.4500000000007</v>
      </c>
      <c r="D3191" s="1">
        <v>8315.44</v>
      </c>
      <c r="E3191" s="1">
        <v>17795.89</v>
      </c>
    </row>
    <row r="3192" spans="1:5">
      <c r="A3192" s="1">
        <v>1950</v>
      </c>
      <c r="B3192" s="1">
        <v>80</v>
      </c>
      <c r="C3192" s="1">
        <v>9056.8700000000008</v>
      </c>
      <c r="D3192" s="1">
        <v>7580.22</v>
      </c>
      <c r="E3192" s="1">
        <v>16637.09</v>
      </c>
    </row>
    <row r="3193" spans="1:5">
      <c r="A3193" s="1">
        <v>1950</v>
      </c>
      <c r="B3193" s="1">
        <v>81</v>
      </c>
      <c r="C3193" s="1">
        <v>8488.07</v>
      </c>
      <c r="D3193" s="1">
        <v>6677.95</v>
      </c>
      <c r="E3193" s="1">
        <v>15166.02</v>
      </c>
    </row>
    <row r="3194" spans="1:5">
      <c r="A3194" s="1">
        <v>1950</v>
      </c>
      <c r="B3194" s="1">
        <v>82</v>
      </c>
      <c r="C3194" s="1">
        <v>8397.07</v>
      </c>
      <c r="D3194" s="1">
        <v>6401.25</v>
      </c>
      <c r="E3194" s="1">
        <v>14798.32</v>
      </c>
    </row>
    <row r="3195" spans="1:5">
      <c r="A3195" s="1">
        <v>1950</v>
      </c>
      <c r="B3195" s="1">
        <v>83</v>
      </c>
      <c r="C3195" s="1">
        <v>8177.84</v>
      </c>
      <c r="D3195" s="1">
        <v>5702.12</v>
      </c>
      <c r="E3195" s="1">
        <v>13879.96</v>
      </c>
    </row>
    <row r="3196" spans="1:5">
      <c r="A3196" s="1">
        <v>1950</v>
      </c>
      <c r="B3196" s="1">
        <v>84</v>
      </c>
      <c r="C3196" s="1">
        <v>7146.41</v>
      </c>
      <c r="D3196" s="1">
        <v>5081.57</v>
      </c>
      <c r="E3196" s="1">
        <v>12227.98</v>
      </c>
    </row>
    <row r="3197" spans="1:5">
      <c r="A3197" s="1">
        <v>1950</v>
      </c>
      <c r="B3197" s="1">
        <v>85</v>
      </c>
      <c r="C3197" s="1">
        <v>6454.43</v>
      </c>
      <c r="D3197" s="1">
        <v>4216.8500000000004</v>
      </c>
      <c r="E3197" s="1">
        <v>10671.28</v>
      </c>
    </row>
    <row r="3198" spans="1:5">
      <c r="A3198" s="1">
        <v>1950</v>
      </c>
      <c r="B3198" s="1">
        <v>86</v>
      </c>
      <c r="C3198" s="1">
        <v>6003.66</v>
      </c>
      <c r="D3198" s="1">
        <v>3647.09</v>
      </c>
      <c r="E3198" s="1">
        <v>9650.75</v>
      </c>
    </row>
    <row r="3199" spans="1:5">
      <c r="A3199" s="1">
        <v>1950</v>
      </c>
      <c r="B3199" s="1">
        <v>87</v>
      </c>
      <c r="C3199" s="1">
        <v>4967.75</v>
      </c>
      <c r="D3199" s="1">
        <v>2869.57</v>
      </c>
      <c r="E3199" s="1">
        <v>7837.32</v>
      </c>
    </row>
    <row r="3200" spans="1:5">
      <c r="A3200" s="1">
        <v>1950</v>
      </c>
      <c r="B3200" s="1">
        <v>88</v>
      </c>
      <c r="C3200" s="1">
        <v>4082.72</v>
      </c>
      <c r="D3200" s="1">
        <v>2237.29</v>
      </c>
      <c r="E3200" s="1">
        <v>6320.01</v>
      </c>
    </row>
    <row r="3201" spans="1:5">
      <c r="A3201" s="1">
        <v>1950</v>
      </c>
      <c r="B3201" s="1">
        <v>89</v>
      </c>
      <c r="C3201" s="1">
        <v>3516.57</v>
      </c>
      <c r="D3201" s="1">
        <v>1838.24</v>
      </c>
      <c r="E3201" s="1">
        <v>5354.81</v>
      </c>
    </row>
    <row r="3202" spans="1:5">
      <c r="A3202" s="1">
        <v>1950</v>
      </c>
      <c r="B3202" s="1">
        <v>90</v>
      </c>
      <c r="C3202" s="1">
        <v>2827.62</v>
      </c>
      <c r="D3202" s="1">
        <v>1418.17</v>
      </c>
      <c r="E3202" s="1">
        <v>4245.79</v>
      </c>
    </row>
    <row r="3203" spans="1:5">
      <c r="A3203" s="1">
        <v>1950</v>
      </c>
      <c r="B3203" s="1">
        <v>91</v>
      </c>
      <c r="C3203" s="1">
        <v>2125.23</v>
      </c>
      <c r="D3203" s="1">
        <v>971.06</v>
      </c>
      <c r="E3203" s="1">
        <v>3096.29</v>
      </c>
    </row>
    <row r="3204" spans="1:5">
      <c r="A3204" s="1">
        <v>1950</v>
      </c>
      <c r="B3204" s="1">
        <v>92</v>
      </c>
      <c r="C3204" s="1">
        <v>1674.73</v>
      </c>
      <c r="D3204" s="1">
        <v>717.69</v>
      </c>
      <c r="E3204" s="1">
        <v>2392.42</v>
      </c>
    </row>
    <row r="3205" spans="1:5">
      <c r="A3205" s="1">
        <v>1950</v>
      </c>
      <c r="B3205" s="1">
        <v>93</v>
      </c>
      <c r="C3205" s="1">
        <v>1248.0999999999999</v>
      </c>
      <c r="D3205" s="1">
        <v>490.02</v>
      </c>
      <c r="E3205" s="1">
        <v>1738.12</v>
      </c>
    </row>
    <row r="3206" spans="1:5">
      <c r="A3206" s="1">
        <v>1950</v>
      </c>
      <c r="B3206" s="1">
        <v>94</v>
      </c>
      <c r="C3206" s="1">
        <v>940.36</v>
      </c>
      <c r="D3206" s="1">
        <v>374.08</v>
      </c>
      <c r="E3206" s="1">
        <v>1314.44</v>
      </c>
    </row>
    <row r="3207" spans="1:5">
      <c r="A3207" s="1">
        <v>1950</v>
      </c>
      <c r="B3207" s="1">
        <v>95</v>
      </c>
      <c r="C3207" s="1">
        <v>632</v>
      </c>
      <c r="D3207" s="1">
        <v>243.08</v>
      </c>
      <c r="E3207" s="1">
        <v>875.08</v>
      </c>
    </row>
    <row r="3208" spans="1:5">
      <c r="A3208" s="1">
        <v>1950</v>
      </c>
      <c r="B3208" s="1">
        <v>96</v>
      </c>
      <c r="C3208" s="1">
        <v>433.48</v>
      </c>
      <c r="D3208" s="1">
        <v>137.56</v>
      </c>
      <c r="E3208" s="1">
        <v>571.04</v>
      </c>
    </row>
    <row r="3209" spans="1:5">
      <c r="A3209" s="1">
        <v>1950</v>
      </c>
      <c r="B3209" s="1">
        <v>97</v>
      </c>
      <c r="C3209" s="1">
        <v>294.45999999999998</v>
      </c>
      <c r="D3209" s="1">
        <v>82.58</v>
      </c>
      <c r="E3209" s="1">
        <v>377.04</v>
      </c>
    </row>
    <row r="3210" spans="1:5">
      <c r="A3210" s="1">
        <v>1950</v>
      </c>
      <c r="B3210" s="1">
        <v>98</v>
      </c>
      <c r="C3210" s="1">
        <v>167.88</v>
      </c>
      <c r="D3210" s="1">
        <v>50.75</v>
      </c>
      <c r="E3210" s="1">
        <v>218.63</v>
      </c>
    </row>
    <row r="3211" spans="1:5">
      <c r="A3211" s="1">
        <v>1950</v>
      </c>
      <c r="B3211" s="1">
        <v>99</v>
      </c>
      <c r="C3211" s="1">
        <v>108.86</v>
      </c>
      <c r="D3211" s="1">
        <v>27.47</v>
      </c>
      <c r="E3211" s="1">
        <v>136.33000000000001</v>
      </c>
    </row>
    <row r="3212" spans="1:5">
      <c r="A3212" s="1">
        <v>1950</v>
      </c>
      <c r="B3212" s="1">
        <v>100</v>
      </c>
      <c r="C3212" s="1">
        <v>71.260000000000005</v>
      </c>
      <c r="D3212" s="1">
        <v>15.25</v>
      </c>
      <c r="E3212" s="1">
        <v>86.51</v>
      </c>
    </row>
    <row r="3213" spans="1:5">
      <c r="A3213" s="1">
        <v>1950</v>
      </c>
      <c r="B3213" s="1">
        <v>101</v>
      </c>
      <c r="C3213" s="1">
        <v>38.96</v>
      </c>
      <c r="D3213" s="1">
        <v>7.58</v>
      </c>
      <c r="E3213" s="1">
        <v>46.54</v>
      </c>
    </row>
    <row r="3214" spans="1:5">
      <c r="A3214" s="1">
        <v>1950</v>
      </c>
      <c r="B3214" s="1">
        <v>102</v>
      </c>
      <c r="C3214" s="1">
        <v>23.52</v>
      </c>
      <c r="D3214" s="1">
        <v>4.72</v>
      </c>
      <c r="E3214" s="1">
        <v>28.24</v>
      </c>
    </row>
    <row r="3215" spans="1:5">
      <c r="A3215" s="1">
        <v>1950</v>
      </c>
      <c r="B3215" s="1">
        <v>103</v>
      </c>
      <c r="C3215" s="1">
        <v>8.7899999999999991</v>
      </c>
      <c r="D3215" s="1">
        <v>0</v>
      </c>
      <c r="E3215" s="1">
        <v>8.7899999999999991</v>
      </c>
    </row>
    <row r="3216" spans="1:5">
      <c r="A3216" s="1">
        <v>1950</v>
      </c>
      <c r="B3216" s="1">
        <v>104</v>
      </c>
      <c r="C3216" s="1">
        <v>5.81</v>
      </c>
      <c r="D3216" s="1">
        <v>0</v>
      </c>
      <c r="E3216" s="1">
        <v>5.81</v>
      </c>
    </row>
    <row r="3217" spans="1:5">
      <c r="A3217" s="1">
        <v>1950</v>
      </c>
      <c r="B3217" s="1">
        <v>105</v>
      </c>
      <c r="C3217" s="1">
        <v>2</v>
      </c>
      <c r="D3217" s="1">
        <v>0</v>
      </c>
      <c r="E3217" s="1">
        <v>2</v>
      </c>
    </row>
    <row r="3218" spans="1:5">
      <c r="A3218" s="1">
        <v>1950</v>
      </c>
      <c r="B3218" s="1">
        <v>106</v>
      </c>
      <c r="C3218" s="1">
        <v>1</v>
      </c>
      <c r="D3218" s="1">
        <v>0</v>
      </c>
      <c r="E3218" s="1">
        <v>1</v>
      </c>
    </row>
    <row r="3219" spans="1:5">
      <c r="A3219" s="1">
        <v>1950</v>
      </c>
      <c r="B3219" s="1">
        <v>107</v>
      </c>
      <c r="C3219" s="1">
        <v>2</v>
      </c>
      <c r="D3219" s="1">
        <v>0</v>
      </c>
      <c r="E3219" s="1">
        <v>2</v>
      </c>
    </row>
    <row r="3220" spans="1:5">
      <c r="A3220" s="1">
        <v>1950</v>
      </c>
      <c r="B3220" s="1">
        <v>108</v>
      </c>
      <c r="C3220" s="1">
        <v>0</v>
      </c>
      <c r="D3220" s="1">
        <v>0</v>
      </c>
      <c r="E3220" s="1">
        <v>0</v>
      </c>
    </row>
    <row r="3221" spans="1:5">
      <c r="A3221" s="1">
        <v>1950</v>
      </c>
      <c r="B3221" s="1">
        <v>109</v>
      </c>
      <c r="C3221" s="1">
        <v>0</v>
      </c>
      <c r="D3221" s="1">
        <v>0</v>
      </c>
      <c r="E3221" s="1">
        <v>0</v>
      </c>
    </row>
    <row r="3222" spans="1:5">
      <c r="A3222" s="1">
        <v>1950</v>
      </c>
      <c r="B3222" s="1" t="s">
        <v>121</v>
      </c>
      <c r="C3222" s="1">
        <v>0</v>
      </c>
      <c r="D3222" s="1">
        <v>0</v>
      </c>
      <c r="E3222" s="1">
        <v>0</v>
      </c>
    </row>
    <row r="3223" spans="1:5">
      <c r="A3223" s="1">
        <v>1951</v>
      </c>
      <c r="B3223" s="1">
        <v>0</v>
      </c>
      <c r="C3223" s="1">
        <v>10394.06</v>
      </c>
      <c r="D3223" s="1">
        <v>14393</v>
      </c>
      <c r="E3223" s="1">
        <v>24787.06</v>
      </c>
    </row>
    <row r="3224" spans="1:5">
      <c r="A3224" s="1">
        <v>1951</v>
      </c>
      <c r="B3224" s="1">
        <v>1</v>
      </c>
      <c r="C3224" s="1">
        <v>966</v>
      </c>
      <c r="D3224" s="1">
        <v>1103</v>
      </c>
      <c r="E3224" s="1">
        <v>2069</v>
      </c>
    </row>
    <row r="3225" spans="1:5">
      <c r="A3225" s="1">
        <v>1951</v>
      </c>
      <c r="B3225" s="1">
        <v>2</v>
      </c>
      <c r="C3225" s="1">
        <v>535</v>
      </c>
      <c r="D3225" s="1">
        <v>656</v>
      </c>
      <c r="E3225" s="1">
        <v>1191</v>
      </c>
    </row>
    <row r="3226" spans="1:5">
      <c r="A3226" s="1">
        <v>1951</v>
      </c>
      <c r="B3226" s="1">
        <v>3</v>
      </c>
      <c r="C3226" s="1">
        <v>426.01</v>
      </c>
      <c r="D3226" s="1">
        <v>510</v>
      </c>
      <c r="E3226" s="1">
        <v>936.01</v>
      </c>
    </row>
    <row r="3227" spans="1:5">
      <c r="A3227" s="1">
        <v>1951</v>
      </c>
      <c r="B3227" s="1">
        <v>4</v>
      </c>
      <c r="C3227" s="1">
        <v>350</v>
      </c>
      <c r="D3227" s="1">
        <v>457</v>
      </c>
      <c r="E3227" s="1">
        <v>807</v>
      </c>
    </row>
    <row r="3228" spans="1:5">
      <c r="A3228" s="1">
        <v>1951</v>
      </c>
      <c r="B3228" s="1">
        <v>5</v>
      </c>
      <c r="C3228" s="1">
        <v>226.35</v>
      </c>
      <c r="D3228" s="1">
        <v>359.92</v>
      </c>
      <c r="E3228" s="1">
        <v>586.27</v>
      </c>
    </row>
    <row r="3229" spans="1:5">
      <c r="A3229" s="1">
        <v>1951</v>
      </c>
      <c r="B3229" s="1">
        <v>6</v>
      </c>
      <c r="C3229" s="1">
        <v>191.28</v>
      </c>
      <c r="D3229" s="1">
        <v>289.93</v>
      </c>
      <c r="E3229" s="1">
        <v>481.21</v>
      </c>
    </row>
    <row r="3230" spans="1:5">
      <c r="A3230" s="1">
        <v>1951</v>
      </c>
      <c r="B3230" s="1">
        <v>7</v>
      </c>
      <c r="C3230" s="1">
        <v>161.01</v>
      </c>
      <c r="D3230" s="1">
        <v>265.36</v>
      </c>
      <c r="E3230" s="1">
        <v>426.37</v>
      </c>
    </row>
    <row r="3231" spans="1:5">
      <c r="A3231" s="1">
        <v>1951</v>
      </c>
      <c r="B3231" s="1">
        <v>8</v>
      </c>
      <c r="C3231" s="1">
        <v>152.53</v>
      </c>
      <c r="D3231" s="1">
        <v>215.24</v>
      </c>
      <c r="E3231" s="1">
        <v>367.77</v>
      </c>
    </row>
    <row r="3232" spans="1:5">
      <c r="A3232" s="1">
        <v>1951</v>
      </c>
      <c r="B3232" s="1">
        <v>9</v>
      </c>
      <c r="C3232" s="1">
        <v>121.84</v>
      </c>
      <c r="D3232" s="1">
        <v>190.54</v>
      </c>
      <c r="E3232" s="1">
        <v>312.38</v>
      </c>
    </row>
    <row r="3233" spans="1:5">
      <c r="A3233" s="1">
        <v>1951</v>
      </c>
      <c r="B3233" s="1">
        <v>10</v>
      </c>
      <c r="C3233" s="1">
        <v>124.06</v>
      </c>
      <c r="D3233" s="1">
        <v>183.67</v>
      </c>
      <c r="E3233" s="1">
        <v>307.73</v>
      </c>
    </row>
    <row r="3234" spans="1:5">
      <c r="A3234" s="1">
        <v>1951</v>
      </c>
      <c r="B3234" s="1">
        <v>11</v>
      </c>
      <c r="C3234" s="1">
        <v>110.49</v>
      </c>
      <c r="D3234" s="1">
        <v>170.22</v>
      </c>
      <c r="E3234" s="1">
        <v>280.70999999999998</v>
      </c>
    </row>
    <row r="3235" spans="1:5">
      <c r="A3235" s="1">
        <v>1951</v>
      </c>
      <c r="B3235" s="1">
        <v>12</v>
      </c>
      <c r="C3235" s="1">
        <v>119.27</v>
      </c>
      <c r="D3235" s="1">
        <v>181.58</v>
      </c>
      <c r="E3235" s="1">
        <v>300.85000000000002</v>
      </c>
    </row>
    <row r="3236" spans="1:5">
      <c r="A3236" s="1">
        <v>1951</v>
      </c>
      <c r="B3236" s="1">
        <v>13</v>
      </c>
      <c r="C3236" s="1">
        <v>143.37</v>
      </c>
      <c r="D3236" s="1">
        <v>198.76</v>
      </c>
      <c r="E3236" s="1">
        <v>342.13</v>
      </c>
    </row>
    <row r="3237" spans="1:5">
      <c r="A3237" s="1">
        <v>1951</v>
      </c>
      <c r="B3237" s="1">
        <v>14</v>
      </c>
      <c r="C3237" s="1">
        <v>136.80000000000001</v>
      </c>
      <c r="D3237" s="1">
        <v>219.75</v>
      </c>
      <c r="E3237" s="1">
        <v>356.55</v>
      </c>
    </row>
    <row r="3238" spans="1:5">
      <c r="A3238" s="1">
        <v>1951</v>
      </c>
      <c r="B3238" s="1">
        <v>15</v>
      </c>
      <c r="C3238" s="1">
        <v>164.36</v>
      </c>
      <c r="D3238" s="1">
        <v>236.9</v>
      </c>
      <c r="E3238" s="1">
        <v>401.26</v>
      </c>
    </row>
    <row r="3239" spans="1:5">
      <c r="A3239" s="1">
        <v>1951</v>
      </c>
      <c r="B3239" s="1">
        <v>16</v>
      </c>
      <c r="C3239" s="1">
        <v>201.25</v>
      </c>
      <c r="D3239" s="1">
        <v>270.58</v>
      </c>
      <c r="E3239" s="1">
        <v>471.83</v>
      </c>
    </row>
    <row r="3240" spans="1:5">
      <c r="A3240" s="1">
        <v>1951</v>
      </c>
      <c r="B3240" s="1">
        <v>17</v>
      </c>
      <c r="C3240" s="1">
        <v>196.27</v>
      </c>
      <c r="D3240" s="1">
        <v>269.13</v>
      </c>
      <c r="E3240" s="1">
        <v>465.4</v>
      </c>
    </row>
    <row r="3241" spans="1:5">
      <c r="A3241" s="1">
        <v>1951</v>
      </c>
      <c r="B3241" s="1">
        <v>18</v>
      </c>
      <c r="C3241" s="1">
        <v>242.42</v>
      </c>
      <c r="D3241" s="1">
        <v>301.55</v>
      </c>
      <c r="E3241" s="1">
        <v>543.97</v>
      </c>
    </row>
    <row r="3242" spans="1:5">
      <c r="A3242" s="1">
        <v>1951</v>
      </c>
      <c r="B3242" s="1">
        <v>19</v>
      </c>
      <c r="C3242" s="1">
        <v>287.72000000000003</v>
      </c>
      <c r="D3242" s="1">
        <v>357.84</v>
      </c>
      <c r="E3242" s="1">
        <v>645.55999999999995</v>
      </c>
    </row>
    <row r="3243" spans="1:5">
      <c r="A3243" s="1">
        <v>1951</v>
      </c>
      <c r="B3243" s="1">
        <v>20</v>
      </c>
      <c r="C3243" s="1">
        <v>269.08</v>
      </c>
      <c r="D3243" s="1">
        <v>429.3</v>
      </c>
      <c r="E3243" s="1">
        <v>698.38</v>
      </c>
    </row>
    <row r="3244" spans="1:5">
      <c r="A3244" s="1">
        <v>1951</v>
      </c>
      <c r="B3244" s="1">
        <v>21</v>
      </c>
      <c r="C3244" s="1">
        <v>343.27</v>
      </c>
      <c r="D3244" s="1">
        <v>419</v>
      </c>
      <c r="E3244" s="1">
        <v>762.27</v>
      </c>
    </row>
    <row r="3245" spans="1:5">
      <c r="A3245" s="1">
        <v>1951</v>
      </c>
      <c r="B3245" s="1">
        <v>22</v>
      </c>
      <c r="C3245" s="1">
        <v>338.24</v>
      </c>
      <c r="D3245" s="1">
        <v>496.26</v>
      </c>
      <c r="E3245" s="1">
        <v>834.5</v>
      </c>
    </row>
    <row r="3246" spans="1:5">
      <c r="A3246" s="1">
        <v>1951</v>
      </c>
      <c r="B3246" s="1">
        <v>23</v>
      </c>
      <c r="C3246" s="1">
        <v>350.97</v>
      </c>
      <c r="D3246" s="1">
        <v>443.05</v>
      </c>
      <c r="E3246" s="1">
        <v>794.02</v>
      </c>
    </row>
    <row r="3247" spans="1:5">
      <c r="A3247" s="1">
        <v>1951</v>
      </c>
      <c r="B3247" s="1">
        <v>24</v>
      </c>
      <c r="C3247" s="1">
        <v>370.45</v>
      </c>
      <c r="D3247" s="1">
        <v>487.39</v>
      </c>
      <c r="E3247" s="1">
        <v>857.84</v>
      </c>
    </row>
    <row r="3248" spans="1:5">
      <c r="A3248" s="1">
        <v>1951</v>
      </c>
      <c r="B3248" s="1">
        <v>25</v>
      </c>
      <c r="C3248" s="1">
        <v>404.58</v>
      </c>
      <c r="D3248" s="1">
        <v>543.02</v>
      </c>
      <c r="E3248" s="1">
        <v>947.6</v>
      </c>
    </row>
    <row r="3249" spans="1:5">
      <c r="A3249" s="1">
        <v>1951</v>
      </c>
      <c r="B3249" s="1">
        <v>26</v>
      </c>
      <c r="C3249" s="1">
        <v>448.77</v>
      </c>
      <c r="D3249" s="1">
        <v>570.86</v>
      </c>
      <c r="E3249" s="1">
        <v>1019.63</v>
      </c>
    </row>
    <row r="3250" spans="1:5">
      <c r="A3250" s="1">
        <v>1951</v>
      </c>
      <c r="B3250" s="1">
        <v>27</v>
      </c>
      <c r="C3250" s="1">
        <v>454.88</v>
      </c>
      <c r="D3250" s="1">
        <v>543.65</v>
      </c>
      <c r="E3250" s="1">
        <v>998.53</v>
      </c>
    </row>
    <row r="3251" spans="1:5">
      <c r="A3251" s="1">
        <v>1951</v>
      </c>
      <c r="B3251" s="1">
        <v>28</v>
      </c>
      <c r="C3251" s="1">
        <v>490.92</v>
      </c>
      <c r="D3251" s="1">
        <v>544.38</v>
      </c>
      <c r="E3251" s="1">
        <v>1035.3</v>
      </c>
    </row>
    <row r="3252" spans="1:5">
      <c r="A3252" s="1">
        <v>1951</v>
      </c>
      <c r="B3252" s="1">
        <v>29</v>
      </c>
      <c r="C3252" s="1">
        <v>533.88</v>
      </c>
      <c r="D3252" s="1">
        <v>627.05999999999995</v>
      </c>
      <c r="E3252" s="1">
        <v>1160.94</v>
      </c>
    </row>
    <row r="3253" spans="1:5">
      <c r="A3253" s="1">
        <v>1951</v>
      </c>
      <c r="B3253" s="1">
        <v>30</v>
      </c>
      <c r="C3253" s="1">
        <v>545.16</v>
      </c>
      <c r="D3253" s="1">
        <v>684.1</v>
      </c>
      <c r="E3253" s="1">
        <v>1229.26</v>
      </c>
    </row>
    <row r="3254" spans="1:5">
      <c r="A3254" s="1">
        <v>1951</v>
      </c>
      <c r="B3254" s="1">
        <v>31</v>
      </c>
      <c r="C3254" s="1">
        <v>575.46</v>
      </c>
      <c r="D3254" s="1">
        <v>677.09</v>
      </c>
      <c r="E3254" s="1">
        <v>1252.55</v>
      </c>
    </row>
    <row r="3255" spans="1:5">
      <c r="A3255" s="1">
        <v>1951</v>
      </c>
      <c r="B3255" s="1">
        <v>32</v>
      </c>
      <c r="C3255" s="1">
        <v>535.17999999999995</v>
      </c>
      <c r="D3255" s="1">
        <v>572.42999999999995</v>
      </c>
      <c r="E3255" s="1">
        <v>1107.6099999999999</v>
      </c>
    </row>
    <row r="3256" spans="1:5">
      <c r="A3256" s="1">
        <v>1951</v>
      </c>
      <c r="B3256" s="1">
        <v>33</v>
      </c>
      <c r="C3256" s="1">
        <v>523.33000000000004</v>
      </c>
      <c r="D3256" s="1">
        <v>551.16</v>
      </c>
      <c r="E3256" s="1">
        <v>1074.49</v>
      </c>
    </row>
    <row r="3257" spans="1:5">
      <c r="A3257" s="1">
        <v>1951</v>
      </c>
      <c r="B3257" s="1">
        <v>34</v>
      </c>
      <c r="C3257" s="1">
        <v>567.87</v>
      </c>
      <c r="D3257" s="1">
        <v>651.23</v>
      </c>
      <c r="E3257" s="1">
        <v>1219.0999999999999</v>
      </c>
    </row>
    <row r="3258" spans="1:5">
      <c r="A3258" s="1">
        <v>1951</v>
      </c>
      <c r="B3258" s="1">
        <v>35</v>
      </c>
      <c r="C3258" s="1">
        <v>628.78</v>
      </c>
      <c r="D3258" s="1">
        <v>756.71</v>
      </c>
      <c r="E3258" s="1">
        <v>1385.49</v>
      </c>
    </row>
    <row r="3259" spans="1:5">
      <c r="A3259" s="1">
        <v>1951</v>
      </c>
      <c r="B3259" s="1">
        <v>36</v>
      </c>
      <c r="C3259" s="1">
        <v>727.82</v>
      </c>
      <c r="D3259" s="1">
        <v>810.65</v>
      </c>
      <c r="E3259" s="1">
        <v>1538.47</v>
      </c>
    </row>
    <row r="3260" spans="1:5">
      <c r="A3260" s="1">
        <v>1951</v>
      </c>
      <c r="B3260" s="1">
        <v>37</v>
      </c>
      <c r="C3260" s="1">
        <v>792.93</v>
      </c>
      <c r="D3260" s="1">
        <v>875.09</v>
      </c>
      <c r="E3260" s="1">
        <v>1668.02</v>
      </c>
    </row>
    <row r="3261" spans="1:5">
      <c r="A3261" s="1">
        <v>1951</v>
      </c>
      <c r="B3261" s="1">
        <v>38</v>
      </c>
      <c r="C3261" s="1">
        <v>824.11</v>
      </c>
      <c r="D3261" s="1">
        <v>965.05</v>
      </c>
      <c r="E3261" s="1">
        <v>1789.16</v>
      </c>
    </row>
    <row r="3262" spans="1:5">
      <c r="A3262" s="1">
        <v>1951</v>
      </c>
      <c r="B3262" s="1">
        <v>39</v>
      </c>
      <c r="C3262" s="1">
        <v>858.37</v>
      </c>
      <c r="D3262" s="1">
        <v>987.5</v>
      </c>
      <c r="E3262" s="1">
        <v>1845.87</v>
      </c>
    </row>
    <row r="3263" spans="1:5">
      <c r="A3263" s="1">
        <v>1951</v>
      </c>
      <c r="B3263" s="1">
        <v>40</v>
      </c>
      <c r="C3263" s="1">
        <v>954.37</v>
      </c>
      <c r="D3263" s="1">
        <v>1140.58</v>
      </c>
      <c r="E3263" s="1">
        <v>2094.9499999999998</v>
      </c>
    </row>
    <row r="3264" spans="1:5">
      <c r="A3264" s="1">
        <v>1951</v>
      </c>
      <c r="B3264" s="1">
        <v>41</v>
      </c>
      <c r="C3264" s="1">
        <v>970.84</v>
      </c>
      <c r="D3264" s="1">
        <v>1236.67</v>
      </c>
      <c r="E3264" s="1">
        <v>2207.5100000000002</v>
      </c>
    </row>
    <row r="3265" spans="1:5">
      <c r="A3265" s="1">
        <v>1951</v>
      </c>
      <c r="B3265" s="1">
        <v>42</v>
      </c>
      <c r="C3265" s="1">
        <v>1097.45</v>
      </c>
      <c r="D3265" s="1">
        <v>1491.87</v>
      </c>
      <c r="E3265" s="1">
        <v>2589.3200000000002</v>
      </c>
    </row>
    <row r="3266" spans="1:5">
      <c r="A3266" s="1">
        <v>1951</v>
      </c>
      <c r="B3266" s="1">
        <v>43</v>
      </c>
      <c r="C3266" s="1">
        <v>1185.22</v>
      </c>
      <c r="D3266" s="1">
        <v>1493.2</v>
      </c>
      <c r="E3266" s="1">
        <v>2678.42</v>
      </c>
    </row>
    <row r="3267" spans="1:5">
      <c r="A3267" s="1">
        <v>1951</v>
      </c>
      <c r="B3267" s="1">
        <v>44</v>
      </c>
      <c r="C3267" s="1">
        <v>1231.1300000000001</v>
      </c>
      <c r="D3267" s="1">
        <v>1593.67</v>
      </c>
      <c r="E3267" s="1">
        <v>2824.8</v>
      </c>
    </row>
    <row r="3268" spans="1:5">
      <c r="A3268" s="1">
        <v>1951</v>
      </c>
      <c r="B3268" s="1">
        <v>45</v>
      </c>
      <c r="C3268" s="1">
        <v>1355.95</v>
      </c>
      <c r="D3268" s="1">
        <v>1930.21</v>
      </c>
      <c r="E3268" s="1">
        <v>3286.16</v>
      </c>
    </row>
    <row r="3269" spans="1:5">
      <c r="A3269" s="1">
        <v>1951</v>
      </c>
      <c r="B3269" s="1">
        <v>46</v>
      </c>
      <c r="C3269" s="1">
        <v>1494.8</v>
      </c>
      <c r="D3269" s="1">
        <v>2011.51</v>
      </c>
      <c r="E3269" s="1">
        <v>3506.31</v>
      </c>
    </row>
    <row r="3270" spans="1:5">
      <c r="A3270" s="1">
        <v>1951</v>
      </c>
      <c r="B3270" s="1">
        <v>47</v>
      </c>
      <c r="C3270" s="1">
        <v>1571.43</v>
      </c>
      <c r="D3270" s="1">
        <v>2202.4899999999998</v>
      </c>
      <c r="E3270" s="1">
        <v>3773.92</v>
      </c>
    </row>
    <row r="3271" spans="1:5">
      <c r="A3271" s="1">
        <v>1951</v>
      </c>
      <c r="B3271" s="1">
        <v>48</v>
      </c>
      <c r="C3271" s="1">
        <v>1780.83</v>
      </c>
      <c r="D3271" s="1">
        <v>2421.21</v>
      </c>
      <c r="E3271" s="1">
        <v>4202.04</v>
      </c>
    </row>
    <row r="3272" spans="1:5">
      <c r="A3272" s="1">
        <v>1951</v>
      </c>
      <c r="B3272" s="1">
        <v>49</v>
      </c>
      <c r="C3272" s="1">
        <v>1824.03</v>
      </c>
      <c r="D3272" s="1">
        <v>2930.6</v>
      </c>
      <c r="E3272" s="1">
        <v>4754.63</v>
      </c>
    </row>
    <row r="3273" spans="1:5">
      <c r="A3273" s="1">
        <v>1951</v>
      </c>
      <c r="B3273" s="1">
        <v>50</v>
      </c>
      <c r="C3273" s="1">
        <v>2022.11</v>
      </c>
      <c r="D3273" s="1">
        <v>3112.93</v>
      </c>
      <c r="E3273" s="1">
        <v>5135.04</v>
      </c>
    </row>
    <row r="3274" spans="1:5">
      <c r="A3274" s="1">
        <v>1951</v>
      </c>
      <c r="B3274" s="1">
        <v>51</v>
      </c>
      <c r="C3274" s="1">
        <v>2188.5300000000002</v>
      </c>
      <c r="D3274" s="1">
        <v>3298.1</v>
      </c>
      <c r="E3274" s="1">
        <v>5486.63</v>
      </c>
    </row>
    <row r="3275" spans="1:5">
      <c r="A3275" s="1">
        <v>1951</v>
      </c>
      <c r="B3275" s="1">
        <v>52</v>
      </c>
      <c r="C3275" s="1">
        <v>2211.38</v>
      </c>
      <c r="D3275" s="1">
        <v>3373.33</v>
      </c>
      <c r="E3275" s="1">
        <v>5584.71</v>
      </c>
    </row>
    <row r="3276" spans="1:5">
      <c r="A3276" s="1">
        <v>1951</v>
      </c>
      <c r="B3276" s="1">
        <v>53</v>
      </c>
      <c r="C3276" s="1">
        <v>2406.65</v>
      </c>
      <c r="D3276" s="1">
        <v>3666.63</v>
      </c>
      <c r="E3276" s="1">
        <v>6073.28</v>
      </c>
    </row>
    <row r="3277" spans="1:5">
      <c r="A3277" s="1">
        <v>1951</v>
      </c>
      <c r="B3277" s="1">
        <v>54</v>
      </c>
      <c r="C3277" s="1">
        <v>2549.35</v>
      </c>
      <c r="D3277" s="1">
        <v>3795</v>
      </c>
      <c r="E3277" s="1">
        <v>6344.35</v>
      </c>
    </row>
    <row r="3278" spans="1:5">
      <c r="A3278" s="1">
        <v>1951</v>
      </c>
      <c r="B3278" s="1">
        <v>55</v>
      </c>
      <c r="C3278" s="1">
        <v>2662.44</v>
      </c>
      <c r="D3278" s="1">
        <v>3814.8</v>
      </c>
      <c r="E3278" s="1">
        <v>6477.24</v>
      </c>
    </row>
    <row r="3279" spans="1:5">
      <c r="A3279" s="1">
        <v>1951</v>
      </c>
      <c r="B3279" s="1">
        <v>56</v>
      </c>
      <c r="C3279" s="1">
        <v>2987.71</v>
      </c>
      <c r="D3279" s="1">
        <v>4234.5200000000004</v>
      </c>
      <c r="E3279" s="1">
        <v>7222.23</v>
      </c>
    </row>
    <row r="3280" spans="1:5">
      <c r="A3280" s="1">
        <v>1951</v>
      </c>
      <c r="B3280" s="1">
        <v>57</v>
      </c>
      <c r="C3280" s="1">
        <v>3071.09</v>
      </c>
      <c r="D3280" s="1">
        <v>4634.5200000000004</v>
      </c>
      <c r="E3280" s="1">
        <v>7705.61</v>
      </c>
    </row>
    <row r="3281" spans="1:5">
      <c r="A3281" s="1">
        <v>1951</v>
      </c>
      <c r="B3281" s="1">
        <v>58</v>
      </c>
      <c r="C3281" s="1">
        <v>3438.6</v>
      </c>
      <c r="D3281" s="1">
        <v>5141.8</v>
      </c>
      <c r="E3281" s="1">
        <v>8580.4</v>
      </c>
    </row>
    <row r="3282" spans="1:5">
      <c r="A3282" s="1">
        <v>1951</v>
      </c>
      <c r="B3282" s="1">
        <v>59</v>
      </c>
      <c r="C3282" s="1">
        <v>3609.22</v>
      </c>
      <c r="D3282" s="1">
        <v>5403.36</v>
      </c>
      <c r="E3282" s="1">
        <v>9012.58</v>
      </c>
    </row>
    <row r="3283" spans="1:5">
      <c r="A3283" s="1">
        <v>1951</v>
      </c>
      <c r="B3283" s="1">
        <v>60</v>
      </c>
      <c r="C3283" s="1">
        <v>3846.78</v>
      </c>
      <c r="D3283" s="1">
        <v>5712.9</v>
      </c>
      <c r="E3283" s="1">
        <v>9559.68</v>
      </c>
    </row>
    <row r="3284" spans="1:5">
      <c r="A3284" s="1">
        <v>1951</v>
      </c>
      <c r="B3284" s="1">
        <v>61</v>
      </c>
      <c r="C3284" s="1">
        <v>4049.46</v>
      </c>
      <c r="D3284" s="1">
        <v>6050.2</v>
      </c>
      <c r="E3284" s="1">
        <v>10099.66</v>
      </c>
    </row>
    <row r="3285" spans="1:5">
      <c r="A3285" s="1">
        <v>1951</v>
      </c>
      <c r="B3285" s="1">
        <v>62</v>
      </c>
      <c r="C3285" s="1">
        <v>4608.08</v>
      </c>
      <c r="D3285" s="1">
        <v>6739.95</v>
      </c>
      <c r="E3285" s="1">
        <v>11348.03</v>
      </c>
    </row>
    <row r="3286" spans="1:5">
      <c r="A3286" s="1">
        <v>1951</v>
      </c>
      <c r="B3286" s="1">
        <v>63</v>
      </c>
      <c r="C3286" s="1">
        <v>4951.63</v>
      </c>
      <c r="D3286" s="1">
        <v>7016.15</v>
      </c>
      <c r="E3286" s="1">
        <v>11967.78</v>
      </c>
    </row>
    <row r="3287" spans="1:5">
      <c r="A3287" s="1">
        <v>1951</v>
      </c>
      <c r="B3287" s="1">
        <v>64</v>
      </c>
      <c r="C3287" s="1">
        <v>5441.13</v>
      </c>
      <c r="D3287" s="1">
        <v>7514.81</v>
      </c>
      <c r="E3287" s="1">
        <v>12955.94</v>
      </c>
    </row>
    <row r="3288" spans="1:5">
      <c r="A3288" s="1">
        <v>1951</v>
      </c>
      <c r="B3288" s="1">
        <v>65</v>
      </c>
      <c r="C3288" s="1">
        <v>5850.75</v>
      </c>
      <c r="D3288" s="1">
        <v>7901.4</v>
      </c>
      <c r="E3288" s="1">
        <v>13752.15</v>
      </c>
    </row>
    <row r="3289" spans="1:5">
      <c r="A3289" s="1">
        <v>1951</v>
      </c>
      <c r="B3289" s="1">
        <v>66</v>
      </c>
      <c r="C3289" s="1">
        <v>6076.33</v>
      </c>
      <c r="D3289" s="1">
        <v>7798.9</v>
      </c>
      <c r="E3289" s="1">
        <v>13875.23</v>
      </c>
    </row>
    <row r="3290" spans="1:5">
      <c r="A3290" s="1">
        <v>1951</v>
      </c>
      <c r="B3290" s="1">
        <v>67</v>
      </c>
      <c r="C3290" s="1">
        <v>6648.07</v>
      </c>
      <c r="D3290" s="1">
        <v>8410.81</v>
      </c>
      <c r="E3290" s="1">
        <v>15058.88</v>
      </c>
    </row>
    <row r="3291" spans="1:5">
      <c r="A3291" s="1">
        <v>1951</v>
      </c>
      <c r="B3291" s="1">
        <v>68</v>
      </c>
      <c r="C3291" s="1">
        <v>7031.95</v>
      </c>
      <c r="D3291" s="1">
        <v>8844.11</v>
      </c>
      <c r="E3291" s="1">
        <v>15876.06</v>
      </c>
    </row>
    <row r="3292" spans="1:5">
      <c r="A3292" s="1">
        <v>1951</v>
      </c>
      <c r="B3292" s="1">
        <v>69</v>
      </c>
      <c r="C3292" s="1">
        <v>8253.99</v>
      </c>
      <c r="D3292" s="1">
        <v>9318.7900000000009</v>
      </c>
      <c r="E3292" s="1">
        <v>17572.78</v>
      </c>
    </row>
    <row r="3293" spans="1:5">
      <c r="A3293" s="1">
        <v>1951</v>
      </c>
      <c r="B3293" s="1">
        <v>70</v>
      </c>
      <c r="C3293" s="1">
        <v>8184.39</v>
      </c>
      <c r="D3293" s="1">
        <v>9318.31</v>
      </c>
      <c r="E3293" s="1">
        <v>17502.7</v>
      </c>
    </row>
    <row r="3294" spans="1:5">
      <c r="A3294" s="1">
        <v>1951</v>
      </c>
      <c r="B3294" s="1">
        <v>71</v>
      </c>
      <c r="C3294" s="1">
        <v>8398.85</v>
      </c>
      <c r="D3294" s="1">
        <v>9311.44</v>
      </c>
      <c r="E3294" s="1">
        <v>17710.29</v>
      </c>
    </row>
    <row r="3295" spans="1:5">
      <c r="A3295" s="1">
        <v>1951</v>
      </c>
      <c r="B3295" s="1">
        <v>72</v>
      </c>
      <c r="C3295" s="1">
        <v>9395.57</v>
      </c>
      <c r="D3295" s="1">
        <v>10050.58</v>
      </c>
      <c r="E3295" s="1">
        <v>19446.150000000001</v>
      </c>
    </row>
    <row r="3296" spans="1:5">
      <c r="A3296" s="1">
        <v>1951</v>
      </c>
      <c r="B3296" s="1">
        <v>73</v>
      </c>
      <c r="C3296" s="1">
        <v>9898.56</v>
      </c>
      <c r="D3296" s="1">
        <v>10125.74</v>
      </c>
      <c r="E3296" s="1">
        <v>20024.3</v>
      </c>
    </row>
    <row r="3297" spans="1:5">
      <c r="A3297" s="1">
        <v>1951</v>
      </c>
      <c r="B3297" s="1">
        <v>74</v>
      </c>
      <c r="C3297" s="1">
        <v>10612.8</v>
      </c>
      <c r="D3297" s="1">
        <v>10703.93</v>
      </c>
      <c r="E3297" s="1">
        <v>21316.73</v>
      </c>
    </row>
    <row r="3298" spans="1:5">
      <c r="A3298" s="1">
        <v>1951</v>
      </c>
      <c r="B3298" s="1">
        <v>75</v>
      </c>
      <c r="C3298" s="1">
        <v>10781.12</v>
      </c>
      <c r="D3298" s="1">
        <v>10456.81</v>
      </c>
      <c r="E3298" s="1">
        <v>21237.93</v>
      </c>
    </row>
    <row r="3299" spans="1:5">
      <c r="A3299" s="1">
        <v>1951</v>
      </c>
      <c r="B3299" s="1">
        <v>76</v>
      </c>
      <c r="C3299" s="1">
        <v>10966.71</v>
      </c>
      <c r="D3299" s="1">
        <v>10700.07</v>
      </c>
      <c r="E3299" s="1">
        <v>21666.78</v>
      </c>
    </row>
    <row r="3300" spans="1:5">
      <c r="A3300" s="1">
        <v>1951</v>
      </c>
      <c r="B3300" s="1">
        <v>77</v>
      </c>
      <c r="C3300" s="1">
        <v>10684.37</v>
      </c>
      <c r="D3300" s="1">
        <v>9992.36</v>
      </c>
      <c r="E3300" s="1">
        <v>20676.73</v>
      </c>
    </row>
    <row r="3301" spans="1:5">
      <c r="A3301" s="1">
        <v>1951</v>
      </c>
      <c r="B3301" s="1">
        <v>78</v>
      </c>
      <c r="C3301" s="1">
        <v>10788.09</v>
      </c>
      <c r="D3301" s="1">
        <v>9847.69</v>
      </c>
      <c r="E3301" s="1">
        <v>20635.78</v>
      </c>
    </row>
    <row r="3302" spans="1:5">
      <c r="A3302" s="1">
        <v>1951</v>
      </c>
      <c r="B3302" s="1">
        <v>79</v>
      </c>
      <c r="C3302" s="1">
        <v>10510.89</v>
      </c>
      <c r="D3302" s="1">
        <v>9206.07</v>
      </c>
      <c r="E3302" s="1">
        <v>19716.96</v>
      </c>
    </row>
    <row r="3303" spans="1:5">
      <c r="A3303" s="1">
        <v>1951</v>
      </c>
      <c r="B3303" s="1">
        <v>80</v>
      </c>
      <c r="C3303" s="1">
        <v>10244.469999999999</v>
      </c>
      <c r="D3303" s="1">
        <v>8479.8700000000008</v>
      </c>
      <c r="E3303" s="1">
        <v>18724.34</v>
      </c>
    </row>
    <row r="3304" spans="1:5">
      <c r="A3304" s="1">
        <v>1951</v>
      </c>
      <c r="B3304" s="1">
        <v>81</v>
      </c>
      <c r="C3304" s="1">
        <v>9610.74</v>
      </c>
      <c r="D3304" s="1">
        <v>7564.71</v>
      </c>
      <c r="E3304" s="1">
        <v>17175.45</v>
      </c>
    </row>
    <row r="3305" spans="1:5">
      <c r="A3305" s="1">
        <v>1951</v>
      </c>
      <c r="B3305" s="1">
        <v>82</v>
      </c>
      <c r="C3305" s="1">
        <v>9156.41</v>
      </c>
      <c r="D3305" s="1">
        <v>6961.97</v>
      </c>
      <c r="E3305" s="1">
        <v>16118.38</v>
      </c>
    </row>
    <row r="3306" spans="1:5">
      <c r="A3306" s="1">
        <v>1951</v>
      </c>
      <c r="B3306" s="1">
        <v>83</v>
      </c>
      <c r="C3306" s="1">
        <v>8892.5</v>
      </c>
      <c r="D3306" s="1">
        <v>6288.67</v>
      </c>
      <c r="E3306" s="1">
        <v>15181.17</v>
      </c>
    </row>
    <row r="3307" spans="1:5">
      <c r="A3307" s="1">
        <v>1951</v>
      </c>
      <c r="B3307" s="1">
        <v>84</v>
      </c>
      <c r="C3307" s="1">
        <v>8287.99</v>
      </c>
      <c r="D3307" s="1">
        <v>5625.79</v>
      </c>
      <c r="E3307" s="1">
        <v>13913.78</v>
      </c>
    </row>
    <row r="3308" spans="1:5">
      <c r="A3308" s="1">
        <v>1951</v>
      </c>
      <c r="B3308" s="1">
        <v>85</v>
      </c>
      <c r="C3308" s="1">
        <v>7096.98</v>
      </c>
      <c r="D3308" s="1">
        <v>4595.51</v>
      </c>
      <c r="E3308" s="1">
        <v>11692.49</v>
      </c>
    </row>
    <row r="3309" spans="1:5">
      <c r="A3309" s="1">
        <v>1951</v>
      </c>
      <c r="B3309" s="1">
        <v>86</v>
      </c>
      <c r="C3309" s="1">
        <v>6412.79</v>
      </c>
      <c r="D3309" s="1">
        <v>4047.52</v>
      </c>
      <c r="E3309" s="1">
        <v>10460.31</v>
      </c>
    </row>
    <row r="3310" spans="1:5">
      <c r="A3310" s="1">
        <v>1951</v>
      </c>
      <c r="B3310" s="1">
        <v>87</v>
      </c>
      <c r="C3310" s="1">
        <v>5501.51</v>
      </c>
      <c r="D3310" s="1">
        <v>3324.95</v>
      </c>
      <c r="E3310" s="1">
        <v>8826.4599999999991</v>
      </c>
    </row>
    <row r="3311" spans="1:5">
      <c r="A3311" s="1">
        <v>1951</v>
      </c>
      <c r="B3311" s="1">
        <v>88</v>
      </c>
      <c r="C3311" s="1">
        <v>4696.13</v>
      </c>
      <c r="D3311" s="1">
        <v>2550.85</v>
      </c>
      <c r="E3311" s="1">
        <v>7246.98</v>
      </c>
    </row>
    <row r="3312" spans="1:5">
      <c r="A3312" s="1">
        <v>1951</v>
      </c>
      <c r="B3312" s="1">
        <v>89</v>
      </c>
      <c r="C3312" s="1">
        <v>3850.68</v>
      </c>
      <c r="D3312" s="1">
        <v>1989.18</v>
      </c>
      <c r="E3312" s="1">
        <v>5839.86</v>
      </c>
    </row>
    <row r="3313" spans="1:5">
      <c r="A3313" s="1">
        <v>1951</v>
      </c>
      <c r="B3313" s="1">
        <v>90</v>
      </c>
      <c r="C3313" s="1">
        <v>3079.79</v>
      </c>
      <c r="D3313" s="1">
        <v>1513.68</v>
      </c>
      <c r="E3313" s="1">
        <v>4593.47</v>
      </c>
    </row>
    <row r="3314" spans="1:5">
      <c r="A3314" s="1">
        <v>1951</v>
      </c>
      <c r="B3314" s="1">
        <v>91</v>
      </c>
      <c r="C3314" s="1">
        <v>2456.2199999999998</v>
      </c>
      <c r="D3314" s="1">
        <v>1084.19</v>
      </c>
      <c r="E3314" s="1">
        <v>3540.41</v>
      </c>
    </row>
    <row r="3315" spans="1:5">
      <c r="A3315" s="1">
        <v>1951</v>
      </c>
      <c r="B3315" s="1">
        <v>92</v>
      </c>
      <c r="C3315" s="1">
        <v>1821.63</v>
      </c>
      <c r="D3315" s="1">
        <v>750.45</v>
      </c>
      <c r="E3315" s="1">
        <v>2572.08</v>
      </c>
    </row>
    <row r="3316" spans="1:5">
      <c r="A3316" s="1">
        <v>1951</v>
      </c>
      <c r="B3316" s="1">
        <v>93</v>
      </c>
      <c r="C3316" s="1">
        <v>1355.02</v>
      </c>
      <c r="D3316" s="1">
        <v>572.46</v>
      </c>
      <c r="E3316" s="1">
        <v>1927.48</v>
      </c>
    </row>
    <row r="3317" spans="1:5">
      <c r="A3317" s="1">
        <v>1951</v>
      </c>
      <c r="B3317" s="1">
        <v>94</v>
      </c>
      <c r="C3317" s="1">
        <v>1067.3900000000001</v>
      </c>
      <c r="D3317" s="1">
        <v>366.22</v>
      </c>
      <c r="E3317" s="1">
        <v>1433.61</v>
      </c>
    </row>
    <row r="3318" spans="1:5">
      <c r="A3318" s="1">
        <v>1951</v>
      </c>
      <c r="B3318" s="1">
        <v>95</v>
      </c>
      <c r="C3318" s="1">
        <v>736.27</v>
      </c>
      <c r="D3318" s="1">
        <v>216.09</v>
      </c>
      <c r="E3318" s="1">
        <v>952.36</v>
      </c>
    </row>
    <row r="3319" spans="1:5">
      <c r="A3319" s="1">
        <v>1951</v>
      </c>
      <c r="B3319" s="1">
        <v>96</v>
      </c>
      <c r="C3319" s="1">
        <v>526.21</v>
      </c>
      <c r="D3319" s="1">
        <v>149.72999999999999</v>
      </c>
      <c r="E3319" s="1">
        <v>675.94</v>
      </c>
    </row>
    <row r="3320" spans="1:5">
      <c r="A3320" s="1">
        <v>1951</v>
      </c>
      <c r="B3320" s="1">
        <v>97</v>
      </c>
      <c r="C3320" s="1">
        <v>325.74</v>
      </c>
      <c r="D3320" s="1">
        <v>92.13</v>
      </c>
      <c r="E3320" s="1">
        <v>417.87</v>
      </c>
    </row>
    <row r="3321" spans="1:5">
      <c r="A3321" s="1">
        <v>1951</v>
      </c>
      <c r="B3321" s="1">
        <v>98</v>
      </c>
      <c r="C3321" s="1">
        <v>204.65</v>
      </c>
      <c r="D3321" s="1">
        <v>59.02</v>
      </c>
      <c r="E3321" s="1">
        <v>263.67</v>
      </c>
    </row>
    <row r="3322" spans="1:5">
      <c r="A3322" s="1">
        <v>1951</v>
      </c>
      <c r="B3322" s="1">
        <v>99</v>
      </c>
      <c r="C3322" s="1">
        <v>142.85</v>
      </c>
      <c r="D3322" s="1">
        <v>42.17</v>
      </c>
      <c r="E3322" s="1">
        <v>185.02</v>
      </c>
    </row>
    <row r="3323" spans="1:5">
      <c r="A3323" s="1">
        <v>1951</v>
      </c>
      <c r="B3323" s="1">
        <v>100</v>
      </c>
      <c r="C3323" s="1">
        <v>88.23</v>
      </c>
      <c r="D3323" s="1">
        <v>20.68</v>
      </c>
      <c r="E3323" s="1">
        <v>108.91</v>
      </c>
    </row>
    <row r="3324" spans="1:5">
      <c r="A3324" s="1">
        <v>1951</v>
      </c>
      <c r="B3324" s="1">
        <v>101</v>
      </c>
      <c r="C3324" s="1">
        <v>37.270000000000003</v>
      </c>
      <c r="D3324" s="1">
        <v>10.38</v>
      </c>
      <c r="E3324" s="1">
        <v>47.65</v>
      </c>
    </row>
    <row r="3325" spans="1:5">
      <c r="A3325" s="1">
        <v>1951</v>
      </c>
      <c r="B3325" s="1">
        <v>102</v>
      </c>
      <c r="C3325" s="1">
        <v>18.649999999999999</v>
      </c>
      <c r="D3325" s="1">
        <v>3.8</v>
      </c>
      <c r="E3325" s="1">
        <v>22.45</v>
      </c>
    </row>
    <row r="3326" spans="1:5">
      <c r="A3326" s="1">
        <v>1951</v>
      </c>
      <c r="B3326" s="1">
        <v>103</v>
      </c>
      <c r="C3326" s="1">
        <v>9.14</v>
      </c>
      <c r="D3326" s="1">
        <v>3</v>
      </c>
      <c r="E3326" s="1">
        <v>12.14</v>
      </c>
    </row>
    <row r="3327" spans="1:5">
      <c r="A3327" s="1">
        <v>1951</v>
      </c>
      <c r="B3327" s="1">
        <v>104</v>
      </c>
      <c r="C3327" s="1">
        <v>4.01</v>
      </c>
      <c r="D3327" s="1">
        <v>2</v>
      </c>
      <c r="E3327" s="1">
        <v>6.01</v>
      </c>
    </row>
    <row r="3328" spans="1:5">
      <c r="A3328" s="1">
        <v>1951</v>
      </c>
      <c r="B3328" s="1">
        <v>105</v>
      </c>
      <c r="C3328" s="1">
        <v>3</v>
      </c>
      <c r="D3328" s="1">
        <v>0</v>
      </c>
      <c r="E3328" s="1">
        <v>3</v>
      </c>
    </row>
    <row r="3329" spans="1:5">
      <c r="A3329" s="1">
        <v>1951</v>
      </c>
      <c r="B3329" s="1">
        <v>106</v>
      </c>
      <c r="C3329" s="1">
        <v>1</v>
      </c>
      <c r="D3329" s="1">
        <v>0</v>
      </c>
      <c r="E3329" s="1">
        <v>1</v>
      </c>
    </row>
    <row r="3330" spans="1:5">
      <c r="A3330" s="1">
        <v>1951</v>
      </c>
      <c r="B3330" s="1">
        <v>107</v>
      </c>
      <c r="C3330" s="1">
        <v>2</v>
      </c>
      <c r="D3330" s="1">
        <v>0</v>
      </c>
      <c r="E3330" s="1">
        <v>2</v>
      </c>
    </row>
    <row r="3331" spans="1:5">
      <c r="A3331" s="1">
        <v>1951</v>
      </c>
      <c r="B3331" s="1">
        <v>108</v>
      </c>
      <c r="C3331" s="1">
        <v>1</v>
      </c>
      <c r="D3331" s="1">
        <v>0</v>
      </c>
      <c r="E3331" s="1">
        <v>1</v>
      </c>
    </row>
    <row r="3332" spans="1:5">
      <c r="A3332" s="1">
        <v>1951</v>
      </c>
      <c r="B3332" s="1">
        <v>109</v>
      </c>
      <c r="C3332" s="1">
        <v>1</v>
      </c>
      <c r="D3332" s="1">
        <v>0</v>
      </c>
      <c r="E3332" s="1">
        <v>1</v>
      </c>
    </row>
    <row r="3333" spans="1:5">
      <c r="A3333" s="1">
        <v>1951</v>
      </c>
      <c r="B3333" s="1" t="s">
        <v>121</v>
      </c>
      <c r="C3333" s="1">
        <v>0</v>
      </c>
      <c r="D3333" s="1">
        <v>0</v>
      </c>
      <c r="E3333" s="1">
        <v>0</v>
      </c>
    </row>
    <row r="3334" spans="1:5">
      <c r="A3334" s="1">
        <v>1952</v>
      </c>
      <c r="B3334" s="1">
        <v>0</v>
      </c>
      <c r="C3334" s="1">
        <v>9701.07</v>
      </c>
      <c r="D3334" s="1">
        <v>13152.08</v>
      </c>
      <c r="E3334" s="1">
        <v>22853.15</v>
      </c>
    </row>
    <row r="3335" spans="1:5">
      <c r="A3335" s="1">
        <v>1952</v>
      </c>
      <c r="B3335" s="1">
        <v>1</v>
      </c>
      <c r="C3335" s="1">
        <v>736.01</v>
      </c>
      <c r="D3335" s="1">
        <v>943.01</v>
      </c>
      <c r="E3335" s="1">
        <v>1679.02</v>
      </c>
    </row>
    <row r="3336" spans="1:5">
      <c r="A3336" s="1">
        <v>1952</v>
      </c>
      <c r="B3336" s="1">
        <v>2</v>
      </c>
      <c r="C3336" s="1">
        <v>434</v>
      </c>
      <c r="D3336" s="1">
        <v>562</v>
      </c>
      <c r="E3336" s="1">
        <v>996</v>
      </c>
    </row>
    <row r="3337" spans="1:5">
      <c r="A3337" s="1">
        <v>1952</v>
      </c>
      <c r="B3337" s="1">
        <v>3</v>
      </c>
      <c r="C3337" s="1">
        <v>317</v>
      </c>
      <c r="D3337" s="1">
        <v>426</v>
      </c>
      <c r="E3337" s="1">
        <v>743</v>
      </c>
    </row>
    <row r="3338" spans="1:5">
      <c r="A3338" s="1">
        <v>1952</v>
      </c>
      <c r="B3338" s="1">
        <v>4</v>
      </c>
      <c r="C3338" s="1">
        <v>264</v>
      </c>
      <c r="D3338" s="1">
        <v>376</v>
      </c>
      <c r="E3338" s="1">
        <v>640</v>
      </c>
    </row>
    <row r="3339" spans="1:5">
      <c r="A3339" s="1">
        <v>1952</v>
      </c>
      <c r="B3339" s="1">
        <v>5</v>
      </c>
      <c r="C3339" s="1">
        <v>267</v>
      </c>
      <c r="D3339" s="1">
        <v>344.78</v>
      </c>
      <c r="E3339" s="1">
        <v>611.78</v>
      </c>
    </row>
    <row r="3340" spans="1:5">
      <c r="A3340" s="1">
        <v>1952</v>
      </c>
      <c r="B3340" s="1">
        <v>6</v>
      </c>
      <c r="C3340" s="1">
        <v>187.52</v>
      </c>
      <c r="D3340" s="1">
        <v>262.45999999999998</v>
      </c>
      <c r="E3340" s="1">
        <v>449.98</v>
      </c>
    </row>
    <row r="3341" spans="1:5">
      <c r="A3341" s="1">
        <v>1952</v>
      </c>
      <c r="B3341" s="1">
        <v>7</v>
      </c>
      <c r="C3341" s="1">
        <v>158.52000000000001</v>
      </c>
      <c r="D3341" s="1">
        <v>241.55</v>
      </c>
      <c r="E3341" s="1">
        <v>400.07</v>
      </c>
    </row>
    <row r="3342" spans="1:5">
      <c r="A3342" s="1">
        <v>1952</v>
      </c>
      <c r="B3342" s="1">
        <v>8</v>
      </c>
      <c r="C3342" s="1">
        <v>115.99</v>
      </c>
      <c r="D3342" s="1">
        <v>199.12</v>
      </c>
      <c r="E3342" s="1">
        <v>315.11</v>
      </c>
    </row>
    <row r="3343" spans="1:5">
      <c r="A3343" s="1">
        <v>1952</v>
      </c>
      <c r="B3343" s="1">
        <v>9</v>
      </c>
      <c r="C3343" s="1">
        <v>106.95</v>
      </c>
      <c r="D3343" s="1">
        <v>191.09</v>
      </c>
      <c r="E3343" s="1">
        <v>298.04000000000002</v>
      </c>
    </row>
    <row r="3344" spans="1:5">
      <c r="A3344" s="1">
        <v>1952</v>
      </c>
      <c r="B3344" s="1">
        <v>10</v>
      </c>
      <c r="C3344" s="1">
        <v>102.11</v>
      </c>
      <c r="D3344" s="1">
        <v>158.81</v>
      </c>
      <c r="E3344" s="1">
        <v>260.92</v>
      </c>
    </row>
    <row r="3345" spans="1:5">
      <c r="A3345" s="1">
        <v>1952</v>
      </c>
      <c r="B3345" s="1">
        <v>11</v>
      </c>
      <c r="C3345" s="1">
        <v>86.54</v>
      </c>
      <c r="D3345" s="1">
        <v>150.4</v>
      </c>
      <c r="E3345" s="1">
        <v>236.94</v>
      </c>
    </row>
    <row r="3346" spans="1:5">
      <c r="A3346" s="1">
        <v>1952</v>
      </c>
      <c r="B3346" s="1">
        <v>12</v>
      </c>
      <c r="C3346" s="1">
        <v>115.98</v>
      </c>
      <c r="D3346" s="1">
        <v>172.21</v>
      </c>
      <c r="E3346" s="1">
        <v>288.19</v>
      </c>
    </row>
    <row r="3347" spans="1:5">
      <c r="A3347" s="1">
        <v>1952</v>
      </c>
      <c r="B3347" s="1">
        <v>13</v>
      </c>
      <c r="C3347" s="1">
        <v>125.44</v>
      </c>
      <c r="D3347" s="1">
        <v>149.21</v>
      </c>
      <c r="E3347" s="1">
        <v>274.64999999999998</v>
      </c>
    </row>
    <row r="3348" spans="1:5">
      <c r="A3348" s="1">
        <v>1952</v>
      </c>
      <c r="B3348" s="1">
        <v>14</v>
      </c>
      <c r="C3348" s="1">
        <v>135.91999999999999</v>
      </c>
      <c r="D3348" s="1">
        <v>211.38</v>
      </c>
      <c r="E3348" s="1">
        <v>347.3</v>
      </c>
    </row>
    <row r="3349" spans="1:5">
      <c r="A3349" s="1">
        <v>1952</v>
      </c>
      <c r="B3349" s="1">
        <v>15</v>
      </c>
      <c r="C3349" s="1">
        <v>145.22999999999999</v>
      </c>
      <c r="D3349" s="1">
        <v>235.38</v>
      </c>
      <c r="E3349" s="1">
        <v>380.61</v>
      </c>
    </row>
    <row r="3350" spans="1:5">
      <c r="A3350" s="1">
        <v>1952</v>
      </c>
      <c r="B3350" s="1">
        <v>16</v>
      </c>
      <c r="C3350" s="1">
        <v>155.63</v>
      </c>
      <c r="D3350" s="1">
        <v>238.63</v>
      </c>
      <c r="E3350" s="1">
        <v>394.26</v>
      </c>
    </row>
    <row r="3351" spans="1:5">
      <c r="A3351" s="1">
        <v>1952</v>
      </c>
      <c r="B3351" s="1">
        <v>17</v>
      </c>
      <c r="C3351" s="1">
        <v>184.91</v>
      </c>
      <c r="D3351" s="1">
        <v>290.73</v>
      </c>
      <c r="E3351" s="1">
        <v>475.64</v>
      </c>
    </row>
    <row r="3352" spans="1:5">
      <c r="A3352" s="1">
        <v>1952</v>
      </c>
      <c r="B3352" s="1">
        <v>18</v>
      </c>
      <c r="C3352" s="1">
        <v>188.08</v>
      </c>
      <c r="D3352" s="1">
        <v>311.72000000000003</v>
      </c>
      <c r="E3352" s="1">
        <v>499.8</v>
      </c>
    </row>
    <row r="3353" spans="1:5">
      <c r="A3353" s="1">
        <v>1952</v>
      </c>
      <c r="B3353" s="1">
        <v>19</v>
      </c>
      <c r="C3353" s="1">
        <v>214.15</v>
      </c>
      <c r="D3353" s="1">
        <v>329.55</v>
      </c>
      <c r="E3353" s="1">
        <v>543.70000000000005</v>
      </c>
    </row>
    <row r="3354" spans="1:5">
      <c r="A3354" s="1">
        <v>1952</v>
      </c>
      <c r="B3354" s="1">
        <v>20</v>
      </c>
      <c r="C3354" s="1">
        <v>227.05</v>
      </c>
      <c r="D3354" s="1">
        <v>400.16</v>
      </c>
      <c r="E3354" s="1">
        <v>627.21</v>
      </c>
    </row>
    <row r="3355" spans="1:5">
      <c r="A3355" s="1">
        <v>1952</v>
      </c>
      <c r="B3355" s="1">
        <v>21</v>
      </c>
      <c r="C3355" s="1">
        <v>253.51</v>
      </c>
      <c r="D3355" s="1">
        <v>420.02</v>
      </c>
      <c r="E3355" s="1">
        <v>673.53</v>
      </c>
    </row>
    <row r="3356" spans="1:5">
      <c r="A3356" s="1">
        <v>1952</v>
      </c>
      <c r="B3356" s="1">
        <v>22</v>
      </c>
      <c r="C3356" s="1">
        <v>291.49</v>
      </c>
      <c r="D3356" s="1">
        <v>435.04</v>
      </c>
      <c r="E3356" s="1">
        <v>726.53</v>
      </c>
    </row>
    <row r="3357" spans="1:5">
      <c r="A3357" s="1">
        <v>1952</v>
      </c>
      <c r="B3357" s="1">
        <v>23</v>
      </c>
      <c r="C3357" s="1">
        <v>299.98</v>
      </c>
      <c r="D3357" s="1">
        <v>435.23</v>
      </c>
      <c r="E3357" s="1">
        <v>735.21</v>
      </c>
    </row>
    <row r="3358" spans="1:5">
      <c r="A3358" s="1">
        <v>1952</v>
      </c>
      <c r="B3358" s="1">
        <v>24</v>
      </c>
      <c r="C3358" s="1">
        <v>307.97000000000003</v>
      </c>
      <c r="D3358" s="1">
        <v>461.56</v>
      </c>
      <c r="E3358" s="1">
        <v>769.53</v>
      </c>
    </row>
    <row r="3359" spans="1:5">
      <c r="A3359" s="1">
        <v>1952</v>
      </c>
      <c r="B3359" s="1">
        <v>25</v>
      </c>
      <c r="C3359" s="1">
        <v>330.59</v>
      </c>
      <c r="D3359" s="1">
        <v>428.26</v>
      </c>
      <c r="E3359" s="1">
        <v>758.85</v>
      </c>
    </row>
    <row r="3360" spans="1:5">
      <c r="A3360" s="1">
        <v>1952</v>
      </c>
      <c r="B3360" s="1">
        <v>26</v>
      </c>
      <c r="C3360" s="1">
        <v>365.39</v>
      </c>
      <c r="D3360" s="1">
        <v>457.25</v>
      </c>
      <c r="E3360" s="1">
        <v>822.64</v>
      </c>
    </row>
    <row r="3361" spans="1:5">
      <c r="A3361" s="1">
        <v>1952</v>
      </c>
      <c r="B3361" s="1">
        <v>27</v>
      </c>
      <c r="C3361" s="1">
        <v>341.5</v>
      </c>
      <c r="D3361" s="1">
        <v>473.71</v>
      </c>
      <c r="E3361" s="1">
        <v>815.21</v>
      </c>
    </row>
    <row r="3362" spans="1:5">
      <c r="A3362" s="1">
        <v>1952</v>
      </c>
      <c r="B3362" s="1">
        <v>28</v>
      </c>
      <c r="C3362" s="1">
        <v>429.91</v>
      </c>
      <c r="D3362" s="1">
        <v>474.67</v>
      </c>
      <c r="E3362" s="1">
        <v>904.58</v>
      </c>
    </row>
    <row r="3363" spans="1:5">
      <c r="A3363" s="1">
        <v>1952</v>
      </c>
      <c r="B3363" s="1">
        <v>29</v>
      </c>
      <c r="C3363" s="1">
        <v>419.62</v>
      </c>
      <c r="D3363" s="1">
        <v>525.12</v>
      </c>
      <c r="E3363" s="1">
        <v>944.74</v>
      </c>
    </row>
    <row r="3364" spans="1:5">
      <c r="A3364" s="1">
        <v>1952</v>
      </c>
      <c r="B3364" s="1">
        <v>30</v>
      </c>
      <c r="C3364" s="1">
        <v>439.67</v>
      </c>
      <c r="D3364" s="1">
        <v>545.09</v>
      </c>
      <c r="E3364" s="1">
        <v>984.76</v>
      </c>
    </row>
    <row r="3365" spans="1:5">
      <c r="A3365" s="1">
        <v>1952</v>
      </c>
      <c r="B3365" s="1">
        <v>31</v>
      </c>
      <c r="C3365" s="1">
        <v>552.05999999999995</v>
      </c>
      <c r="D3365" s="1">
        <v>653.74</v>
      </c>
      <c r="E3365" s="1">
        <v>1205.8</v>
      </c>
    </row>
    <row r="3366" spans="1:5">
      <c r="A3366" s="1">
        <v>1952</v>
      </c>
      <c r="B3366" s="1">
        <v>32</v>
      </c>
      <c r="C3366" s="1">
        <v>534.83000000000004</v>
      </c>
      <c r="D3366" s="1">
        <v>634.09</v>
      </c>
      <c r="E3366" s="1">
        <v>1168.92</v>
      </c>
    </row>
    <row r="3367" spans="1:5">
      <c r="A3367" s="1">
        <v>1952</v>
      </c>
      <c r="B3367" s="1">
        <v>33</v>
      </c>
      <c r="C3367" s="1">
        <v>405.97</v>
      </c>
      <c r="D3367" s="1">
        <v>575.16</v>
      </c>
      <c r="E3367" s="1">
        <v>981.13</v>
      </c>
    </row>
    <row r="3368" spans="1:5">
      <c r="A3368" s="1">
        <v>1952</v>
      </c>
      <c r="B3368" s="1">
        <v>34</v>
      </c>
      <c r="C3368" s="1">
        <v>436.47</v>
      </c>
      <c r="D3368" s="1">
        <v>537.92999999999995</v>
      </c>
      <c r="E3368" s="1">
        <v>974.4</v>
      </c>
    </row>
    <row r="3369" spans="1:5">
      <c r="A3369" s="1">
        <v>1952</v>
      </c>
      <c r="B3369" s="1">
        <v>35</v>
      </c>
      <c r="C3369" s="1">
        <v>511.42</v>
      </c>
      <c r="D3369" s="1">
        <v>644.37</v>
      </c>
      <c r="E3369" s="1">
        <v>1155.79</v>
      </c>
    </row>
    <row r="3370" spans="1:5">
      <c r="A3370" s="1">
        <v>1952</v>
      </c>
      <c r="B3370" s="1">
        <v>36</v>
      </c>
      <c r="C3370" s="1">
        <v>549.05999999999995</v>
      </c>
      <c r="D3370" s="1">
        <v>689.22</v>
      </c>
      <c r="E3370" s="1">
        <v>1238.28</v>
      </c>
    </row>
    <row r="3371" spans="1:5">
      <c r="A3371" s="1">
        <v>1952</v>
      </c>
      <c r="B3371" s="1">
        <v>37</v>
      </c>
      <c r="C3371" s="1">
        <v>664.44</v>
      </c>
      <c r="D3371" s="1">
        <v>827.44</v>
      </c>
      <c r="E3371" s="1">
        <v>1491.88</v>
      </c>
    </row>
    <row r="3372" spans="1:5">
      <c r="A3372" s="1">
        <v>1952</v>
      </c>
      <c r="B3372" s="1">
        <v>38</v>
      </c>
      <c r="C3372" s="1">
        <v>734.59</v>
      </c>
      <c r="D3372" s="1">
        <v>915.02</v>
      </c>
      <c r="E3372" s="1">
        <v>1649.61</v>
      </c>
    </row>
    <row r="3373" spans="1:5">
      <c r="A3373" s="1">
        <v>1952</v>
      </c>
      <c r="B3373" s="1">
        <v>39</v>
      </c>
      <c r="C3373" s="1">
        <v>753.5</v>
      </c>
      <c r="D3373" s="1">
        <v>959.98</v>
      </c>
      <c r="E3373" s="1">
        <v>1713.48</v>
      </c>
    </row>
    <row r="3374" spans="1:5">
      <c r="A3374" s="1">
        <v>1952</v>
      </c>
      <c r="B3374" s="1">
        <v>40</v>
      </c>
      <c r="C3374" s="1">
        <v>812.21</v>
      </c>
      <c r="D3374" s="1">
        <v>990.82</v>
      </c>
      <c r="E3374" s="1">
        <v>1803.03</v>
      </c>
    </row>
    <row r="3375" spans="1:5">
      <c r="A3375" s="1">
        <v>1952</v>
      </c>
      <c r="B3375" s="1">
        <v>41</v>
      </c>
      <c r="C3375" s="1">
        <v>942.9</v>
      </c>
      <c r="D3375" s="1">
        <v>1132.73</v>
      </c>
      <c r="E3375" s="1">
        <v>2075.63</v>
      </c>
    </row>
    <row r="3376" spans="1:5">
      <c r="A3376" s="1">
        <v>1952</v>
      </c>
      <c r="B3376" s="1">
        <v>42</v>
      </c>
      <c r="C3376" s="1">
        <v>993.59</v>
      </c>
      <c r="D3376" s="1">
        <v>1267.21</v>
      </c>
      <c r="E3376" s="1">
        <v>2260.8000000000002</v>
      </c>
    </row>
    <row r="3377" spans="1:5">
      <c r="A3377" s="1">
        <v>1952</v>
      </c>
      <c r="B3377" s="1">
        <v>43</v>
      </c>
      <c r="C3377" s="1">
        <v>1108.31</v>
      </c>
      <c r="D3377" s="1">
        <v>1388.29</v>
      </c>
      <c r="E3377" s="1">
        <v>2496.6</v>
      </c>
    </row>
    <row r="3378" spans="1:5">
      <c r="A3378" s="1">
        <v>1952</v>
      </c>
      <c r="B3378" s="1">
        <v>44</v>
      </c>
      <c r="C3378" s="1">
        <v>1180.03</v>
      </c>
      <c r="D3378" s="1">
        <v>1517.95</v>
      </c>
      <c r="E3378" s="1">
        <v>2697.98</v>
      </c>
    </row>
    <row r="3379" spans="1:5">
      <c r="A3379" s="1">
        <v>1952</v>
      </c>
      <c r="B3379" s="1">
        <v>45</v>
      </c>
      <c r="C3379" s="1">
        <v>1236.75</v>
      </c>
      <c r="D3379" s="1">
        <v>1673.95</v>
      </c>
      <c r="E3379" s="1">
        <v>2910.7</v>
      </c>
    </row>
    <row r="3380" spans="1:5">
      <c r="A3380" s="1">
        <v>1952</v>
      </c>
      <c r="B3380" s="1">
        <v>46</v>
      </c>
      <c r="C3380" s="1">
        <v>1364.55</v>
      </c>
      <c r="D3380" s="1">
        <v>1921.18</v>
      </c>
      <c r="E3380" s="1">
        <v>3285.73</v>
      </c>
    </row>
    <row r="3381" spans="1:5">
      <c r="A3381" s="1">
        <v>1952</v>
      </c>
      <c r="B3381" s="1">
        <v>47</v>
      </c>
      <c r="C3381" s="1">
        <v>1492.37</v>
      </c>
      <c r="D3381" s="1">
        <v>2120.42</v>
      </c>
      <c r="E3381" s="1">
        <v>3612.79</v>
      </c>
    </row>
    <row r="3382" spans="1:5">
      <c r="A3382" s="1">
        <v>1952</v>
      </c>
      <c r="B3382" s="1">
        <v>48</v>
      </c>
      <c r="C3382" s="1">
        <v>1642.22</v>
      </c>
      <c r="D3382" s="1">
        <v>2389.63</v>
      </c>
      <c r="E3382" s="1">
        <v>4031.85</v>
      </c>
    </row>
    <row r="3383" spans="1:5">
      <c r="A3383" s="1">
        <v>1952</v>
      </c>
      <c r="B3383" s="1">
        <v>49</v>
      </c>
      <c r="C3383" s="1">
        <v>1728.12</v>
      </c>
      <c r="D3383" s="1">
        <v>2531.85</v>
      </c>
      <c r="E3383" s="1">
        <v>4259.97</v>
      </c>
    </row>
    <row r="3384" spans="1:5">
      <c r="A3384" s="1">
        <v>1952</v>
      </c>
      <c r="B3384" s="1">
        <v>50</v>
      </c>
      <c r="C3384" s="1">
        <v>1818.94</v>
      </c>
      <c r="D3384" s="1">
        <v>2815.91</v>
      </c>
      <c r="E3384" s="1">
        <v>4634.8500000000004</v>
      </c>
    </row>
    <row r="3385" spans="1:5">
      <c r="A3385" s="1">
        <v>1952</v>
      </c>
      <c r="B3385" s="1">
        <v>51</v>
      </c>
      <c r="C3385" s="1">
        <v>1997.08</v>
      </c>
      <c r="D3385" s="1">
        <v>3203.27</v>
      </c>
      <c r="E3385" s="1">
        <v>5200.3500000000004</v>
      </c>
    </row>
    <row r="3386" spans="1:5">
      <c r="A3386" s="1">
        <v>1952</v>
      </c>
      <c r="B3386" s="1">
        <v>52</v>
      </c>
      <c r="C3386" s="1">
        <v>2270.42</v>
      </c>
      <c r="D3386" s="1">
        <v>3443.83</v>
      </c>
      <c r="E3386" s="1">
        <v>5714.25</v>
      </c>
    </row>
    <row r="3387" spans="1:5">
      <c r="A3387" s="1">
        <v>1952</v>
      </c>
      <c r="B3387" s="1">
        <v>53</v>
      </c>
      <c r="C3387" s="1">
        <v>2174.94</v>
      </c>
      <c r="D3387" s="1">
        <v>3357.56</v>
      </c>
      <c r="E3387" s="1">
        <v>5532.5</v>
      </c>
    </row>
    <row r="3388" spans="1:5">
      <c r="A3388" s="1">
        <v>1952</v>
      </c>
      <c r="B3388" s="1">
        <v>54</v>
      </c>
      <c r="C3388" s="1">
        <v>2400.66</v>
      </c>
      <c r="D3388" s="1">
        <v>3591.48</v>
      </c>
      <c r="E3388" s="1">
        <v>5992.14</v>
      </c>
    </row>
    <row r="3389" spans="1:5">
      <c r="A3389" s="1">
        <v>1952</v>
      </c>
      <c r="B3389" s="1">
        <v>55</v>
      </c>
      <c r="C3389" s="1">
        <v>2424.81</v>
      </c>
      <c r="D3389" s="1">
        <v>3647.55</v>
      </c>
      <c r="E3389" s="1">
        <v>6072.36</v>
      </c>
    </row>
    <row r="3390" spans="1:5">
      <c r="A3390" s="1">
        <v>1952</v>
      </c>
      <c r="B3390" s="1">
        <v>56</v>
      </c>
      <c r="C3390" s="1">
        <v>2804.26</v>
      </c>
      <c r="D3390" s="1">
        <v>4175.7</v>
      </c>
      <c r="E3390" s="1">
        <v>6979.96</v>
      </c>
    </row>
    <row r="3391" spans="1:5">
      <c r="A3391" s="1">
        <v>1952</v>
      </c>
      <c r="B3391" s="1">
        <v>57</v>
      </c>
      <c r="C3391" s="1">
        <v>2934.26</v>
      </c>
      <c r="D3391" s="1">
        <v>4323.9399999999996</v>
      </c>
      <c r="E3391" s="1">
        <v>7258.2</v>
      </c>
    </row>
    <row r="3392" spans="1:5">
      <c r="A3392" s="1">
        <v>1952</v>
      </c>
      <c r="B3392" s="1">
        <v>58</v>
      </c>
      <c r="C3392" s="1">
        <v>3162.8</v>
      </c>
      <c r="D3392" s="1">
        <v>4898.25</v>
      </c>
      <c r="E3392" s="1">
        <v>8061.05</v>
      </c>
    </row>
    <row r="3393" spans="1:5">
      <c r="A3393" s="1">
        <v>1952</v>
      </c>
      <c r="B3393" s="1">
        <v>59</v>
      </c>
      <c r="C3393" s="1">
        <v>3317.9</v>
      </c>
      <c r="D3393" s="1">
        <v>5105.62</v>
      </c>
      <c r="E3393" s="1">
        <v>8423.52</v>
      </c>
    </row>
    <row r="3394" spans="1:5">
      <c r="A3394" s="1">
        <v>1952</v>
      </c>
      <c r="B3394" s="1">
        <v>60</v>
      </c>
      <c r="C3394" s="1">
        <v>3528.12</v>
      </c>
      <c r="D3394" s="1">
        <v>5109.3999999999996</v>
      </c>
      <c r="E3394" s="1">
        <v>8637.52</v>
      </c>
    </row>
    <row r="3395" spans="1:5">
      <c r="A3395" s="1">
        <v>1952</v>
      </c>
      <c r="B3395" s="1">
        <v>61</v>
      </c>
      <c r="C3395" s="1">
        <v>3714.92</v>
      </c>
      <c r="D3395" s="1">
        <v>5465.87</v>
      </c>
      <c r="E3395" s="1">
        <v>9180.7900000000009</v>
      </c>
    </row>
    <row r="3396" spans="1:5">
      <c r="A3396" s="1">
        <v>1952</v>
      </c>
      <c r="B3396" s="1">
        <v>62</v>
      </c>
      <c r="C3396" s="1">
        <v>4214.8599999999997</v>
      </c>
      <c r="D3396" s="1">
        <v>6020.39</v>
      </c>
      <c r="E3396" s="1">
        <v>10235.25</v>
      </c>
    </row>
    <row r="3397" spans="1:5">
      <c r="A3397" s="1">
        <v>1952</v>
      </c>
      <c r="B3397" s="1">
        <v>63</v>
      </c>
      <c r="C3397" s="1">
        <v>4596.96</v>
      </c>
      <c r="D3397" s="1">
        <v>6492.93</v>
      </c>
      <c r="E3397" s="1">
        <v>11089.89</v>
      </c>
    </row>
    <row r="3398" spans="1:5">
      <c r="A3398" s="1">
        <v>1952</v>
      </c>
      <c r="B3398" s="1">
        <v>64</v>
      </c>
      <c r="C3398" s="1">
        <v>4884.21</v>
      </c>
      <c r="D3398" s="1">
        <v>6919.5</v>
      </c>
      <c r="E3398" s="1">
        <v>11803.71</v>
      </c>
    </row>
    <row r="3399" spans="1:5">
      <c r="A3399" s="1">
        <v>1952</v>
      </c>
      <c r="B3399" s="1">
        <v>65</v>
      </c>
      <c r="C3399" s="1">
        <v>5098.2299999999996</v>
      </c>
      <c r="D3399" s="1">
        <v>7349.89</v>
      </c>
      <c r="E3399" s="1">
        <v>12448.12</v>
      </c>
    </row>
    <row r="3400" spans="1:5">
      <c r="A3400" s="1">
        <v>1952</v>
      </c>
      <c r="B3400" s="1">
        <v>66</v>
      </c>
      <c r="C3400" s="1">
        <v>5401.48</v>
      </c>
      <c r="D3400" s="1">
        <v>7197.27</v>
      </c>
      <c r="E3400" s="1">
        <v>12598.75</v>
      </c>
    </row>
    <row r="3401" spans="1:5">
      <c r="A3401" s="1">
        <v>1952</v>
      </c>
      <c r="B3401" s="1">
        <v>67</v>
      </c>
      <c r="C3401" s="1">
        <v>5986.57</v>
      </c>
      <c r="D3401" s="1">
        <v>7757.44</v>
      </c>
      <c r="E3401" s="1">
        <v>13744.01</v>
      </c>
    </row>
    <row r="3402" spans="1:5">
      <c r="A3402" s="1">
        <v>1952</v>
      </c>
      <c r="B3402" s="1">
        <v>68</v>
      </c>
      <c r="C3402" s="1">
        <v>6477.52</v>
      </c>
      <c r="D3402" s="1">
        <v>7919.39</v>
      </c>
      <c r="E3402" s="1">
        <v>14396.91</v>
      </c>
    </row>
    <row r="3403" spans="1:5">
      <c r="A3403" s="1">
        <v>1952</v>
      </c>
      <c r="B3403" s="1">
        <v>69</v>
      </c>
      <c r="C3403" s="1">
        <v>7138.3</v>
      </c>
      <c r="D3403" s="1">
        <v>8469.11</v>
      </c>
      <c r="E3403" s="1">
        <v>15607.41</v>
      </c>
    </row>
    <row r="3404" spans="1:5">
      <c r="A3404" s="1">
        <v>1952</v>
      </c>
      <c r="B3404" s="1">
        <v>70</v>
      </c>
      <c r="C3404" s="1">
        <v>7356.92</v>
      </c>
      <c r="D3404" s="1">
        <v>8408.91</v>
      </c>
      <c r="E3404" s="1">
        <v>15765.83</v>
      </c>
    </row>
    <row r="3405" spans="1:5">
      <c r="A3405" s="1">
        <v>1952</v>
      </c>
      <c r="B3405" s="1">
        <v>71</v>
      </c>
      <c r="C3405" s="1">
        <v>7591.36</v>
      </c>
      <c r="D3405" s="1">
        <v>8506.84</v>
      </c>
      <c r="E3405" s="1">
        <v>16098.2</v>
      </c>
    </row>
    <row r="3406" spans="1:5">
      <c r="A3406" s="1">
        <v>1952</v>
      </c>
      <c r="B3406" s="1">
        <v>72</v>
      </c>
      <c r="C3406" s="1">
        <v>8273.6200000000008</v>
      </c>
      <c r="D3406" s="1">
        <v>9224.2000000000007</v>
      </c>
      <c r="E3406" s="1">
        <v>17497.82</v>
      </c>
    </row>
    <row r="3407" spans="1:5">
      <c r="A3407" s="1">
        <v>1952</v>
      </c>
      <c r="B3407" s="1">
        <v>73</v>
      </c>
      <c r="C3407" s="1">
        <v>8770.69</v>
      </c>
      <c r="D3407" s="1">
        <v>9186.98</v>
      </c>
      <c r="E3407" s="1">
        <v>17957.669999999998</v>
      </c>
    </row>
    <row r="3408" spans="1:5">
      <c r="A3408" s="1">
        <v>1952</v>
      </c>
      <c r="B3408" s="1">
        <v>74</v>
      </c>
      <c r="C3408" s="1">
        <v>9321.57</v>
      </c>
      <c r="D3408" s="1">
        <v>9359.2000000000007</v>
      </c>
      <c r="E3408" s="1">
        <v>18680.77</v>
      </c>
    </row>
    <row r="3409" spans="1:5">
      <c r="A3409" s="1">
        <v>1952</v>
      </c>
      <c r="B3409" s="1">
        <v>75</v>
      </c>
      <c r="C3409" s="1">
        <v>9510.76</v>
      </c>
      <c r="D3409" s="1">
        <v>9373.3799999999992</v>
      </c>
      <c r="E3409" s="1">
        <v>18884.14</v>
      </c>
    </row>
    <row r="3410" spans="1:5">
      <c r="A3410" s="1">
        <v>1952</v>
      </c>
      <c r="B3410" s="1">
        <v>76</v>
      </c>
      <c r="C3410" s="1">
        <v>9760.32</v>
      </c>
      <c r="D3410" s="1">
        <v>9723.76</v>
      </c>
      <c r="E3410" s="1">
        <v>19484.080000000002</v>
      </c>
    </row>
    <row r="3411" spans="1:5">
      <c r="A3411" s="1">
        <v>1952</v>
      </c>
      <c r="B3411" s="1">
        <v>77</v>
      </c>
      <c r="C3411" s="1">
        <v>9420.76</v>
      </c>
      <c r="D3411" s="1">
        <v>9104.8799999999992</v>
      </c>
      <c r="E3411" s="1">
        <v>18525.64</v>
      </c>
    </row>
    <row r="3412" spans="1:5">
      <c r="A3412" s="1">
        <v>1952</v>
      </c>
      <c r="B3412" s="1">
        <v>78</v>
      </c>
      <c r="C3412" s="1">
        <v>9592.08</v>
      </c>
      <c r="D3412" s="1">
        <v>8943.75</v>
      </c>
      <c r="E3412" s="1">
        <v>18535.830000000002</v>
      </c>
    </row>
    <row r="3413" spans="1:5">
      <c r="A3413" s="1">
        <v>1952</v>
      </c>
      <c r="B3413" s="1">
        <v>79</v>
      </c>
      <c r="C3413" s="1">
        <v>9559.24</v>
      </c>
      <c r="D3413" s="1">
        <v>8497.3700000000008</v>
      </c>
      <c r="E3413" s="1">
        <v>18056.61</v>
      </c>
    </row>
    <row r="3414" spans="1:5">
      <c r="A3414" s="1">
        <v>1952</v>
      </c>
      <c r="B3414" s="1">
        <v>80</v>
      </c>
      <c r="C3414" s="1">
        <v>8938.1200000000008</v>
      </c>
      <c r="D3414" s="1">
        <v>7666.14</v>
      </c>
      <c r="E3414" s="1">
        <v>16604.259999999998</v>
      </c>
    </row>
    <row r="3415" spans="1:5">
      <c r="A3415" s="1">
        <v>1952</v>
      </c>
      <c r="B3415" s="1">
        <v>81</v>
      </c>
      <c r="C3415" s="1">
        <v>8440.9599999999991</v>
      </c>
      <c r="D3415" s="1">
        <v>6939.75</v>
      </c>
      <c r="E3415" s="1">
        <v>15380.71</v>
      </c>
    </row>
    <row r="3416" spans="1:5">
      <c r="A3416" s="1">
        <v>1952</v>
      </c>
      <c r="B3416" s="1">
        <v>82</v>
      </c>
      <c r="C3416" s="1">
        <v>8408.6200000000008</v>
      </c>
      <c r="D3416" s="1">
        <v>6692.58</v>
      </c>
      <c r="E3416" s="1">
        <v>15101.2</v>
      </c>
    </row>
    <row r="3417" spans="1:5">
      <c r="A3417" s="1">
        <v>1952</v>
      </c>
      <c r="B3417" s="1">
        <v>83</v>
      </c>
      <c r="C3417" s="1">
        <v>7631.1</v>
      </c>
      <c r="D3417" s="1">
        <v>5715.66</v>
      </c>
      <c r="E3417" s="1">
        <v>13346.76</v>
      </c>
    </row>
    <row r="3418" spans="1:5">
      <c r="A3418" s="1">
        <v>1952</v>
      </c>
      <c r="B3418" s="1">
        <v>84</v>
      </c>
      <c r="C3418" s="1">
        <v>7499.35</v>
      </c>
      <c r="D3418" s="1">
        <v>5188.99</v>
      </c>
      <c r="E3418" s="1">
        <v>12688.34</v>
      </c>
    </row>
    <row r="3419" spans="1:5">
      <c r="A3419" s="1">
        <v>1952</v>
      </c>
      <c r="B3419" s="1">
        <v>85</v>
      </c>
      <c r="C3419" s="1">
        <v>6528.62</v>
      </c>
      <c r="D3419" s="1">
        <v>4305.5600000000004</v>
      </c>
      <c r="E3419" s="1">
        <v>10834.18</v>
      </c>
    </row>
    <row r="3420" spans="1:5">
      <c r="A3420" s="1">
        <v>1952</v>
      </c>
      <c r="B3420" s="1">
        <v>86</v>
      </c>
      <c r="C3420" s="1">
        <v>5697.66</v>
      </c>
      <c r="D3420" s="1">
        <v>3683.47</v>
      </c>
      <c r="E3420" s="1">
        <v>9381.1299999999992</v>
      </c>
    </row>
    <row r="3421" spans="1:5">
      <c r="A3421" s="1">
        <v>1952</v>
      </c>
      <c r="B3421" s="1">
        <v>87</v>
      </c>
      <c r="C3421" s="1">
        <v>4856.66</v>
      </c>
      <c r="D3421" s="1">
        <v>2937.68</v>
      </c>
      <c r="E3421" s="1">
        <v>7794.34</v>
      </c>
    </row>
    <row r="3422" spans="1:5">
      <c r="A3422" s="1">
        <v>1952</v>
      </c>
      <c r="B3422" s="1">
        <v>88</v>
      </c>
      <c r="C3422" s="1">
        <v>4140.6099999999997</v>
      </c>
      <c r="D3422" s="1">
        <v>2282.23</v>
      </c>
      <c r="E3422" s="1">
        <v>6422.84</v>
      </c>
    </row>
    <row r="3423" spans="1:5">
      <c r="A3423" s="1">
        <v>1952</v>
      </c>
      <c r="B3423" s="1">
        <v>89</v>
      </c>
      <c r="C3423" s="1">
        <v>3488.52</v>
      </c>
      <c r="D3423" s="1">
        <v>1861.11</v>
      </c>
      <c r="E3423" s="1">
        <v>5349.63</v>
      </c>
    </row>
    <row r="3424" spans="1:5">
      <c r="A3424" s="1">
        <v>1952</v>
      </c>
      <c r="B3424" s="1">
        <v>90</v>
      </c>
      <c r="C3424" s="1">
        <v>2741.89</v>
      </c>
      <c r="D3424" s="1">
        <v>1391.24</v>
      </c>
      <c r="E3424" s="1">
        <v>4133.13</v>
      </c>
    </row>
    <row r="3425" spans="1:5">
      <c r="A3425" s="1">
        <v>1952</v>
      </c>
      <c r="B3425" s="1">
        <v>91</v>
      </c>
      <c r="C3425" s="1">
        <v>2192.6999999999998</v>
      </c>
      <c r="D3425" s="1">
        <v>1014.24</v>
      </c>
      <c r="E3425" s="1">
        <v>3206.94</v>
      </c>
    </row>
    <row r="3426" spans="1:5">
      <c r="A3426" s="1">
        <v>1952</v>
      </c>
      <c r="B3426" s="1">
        <v>92</v>
      </c>
      <c r="C3426" s="1">
        <v>1730.47</v>
      </c>
      <c r="D3426" s="1">
        <v>782.02</v>
      </c>
      <c r="E3426" s="1">
        <v>2512.4899999999998</v>
      </c>
    </row>
    <row r="3427" spans="1:5">
      <c r="A3427" s="1">
        <v>1952</v>
      </c>
      <c r="B3427" s="1">
        <v>93</v>
      </c>
      <c r="C3427" s="1">
        <v>1239.17</v>
      </c>
      <c r="D3427" s="1">
        <v>512.59</v>
      </c>
      <c r="E3427" s="1">
        <v>1751.76</v>
      </c>
    </row>
    <row r="3428" spans="1:5">
      <c r="A3428" s="1">
        <v>1952</v>
      </c>
      <c r="B3428" s="1">
        <v>94</v>
      </c>
      <c r="C3428" s="1">
        <v>938.81</v>
      </c>
      <c r="D3428" s="1">
        <v>317.94</v>
      </c>
      <c r="E3428" s="1">
        <v>1256.75</v>
      </c>
    </row>
    <row r="3429" spans="1:5">
      <c r="A3429" s="1">
        <v>1952</v>
      </c>
      <c r="B3429" s="1">
        <v>95</v>
      </c>
      <c r="C3429" s="1">
        <v>632.78</v>
      </c>
      <c r="D3429" s="1">
        <v>237.91</v>
      </c>
      <c r="E3429" s="1">
        <v>870.69</v>
      </c>
    </row>
    <row r="3430" spans="1:5">
      <c r="A3430" s="1">
        <v>1952</v>
      </c>
      <c r="B3430" s="1">
        <v>96</v>
      </c>
      <c r="C3430" s="1">
        <v>467.97</v>
      </c>
      <c r="D3430" s="1">
        <v>137.75</v>
      </c>
      <c r="E3430" s="1">
        <v>605.72</v>
      </c>
    </row>
    <row r="3431" spans="1:5">
      <c r="A3431" s="1">
        <v>1952</v>
      </c>
      <c r="B3431" s="1">
        <v>97</v>
      </c>
      <c r="C3431" s="1">
        <v>332.69</v>
      </c>
      <c r="D3431" s="1">
        <v>88</v>
      </c>
      <c r="E3431" s="1">
        <v>420.69</v>
      </c>
    </row>
    <row r="3432" spans="1:5">
      <c r="A3432" s="1">
        <v>1952</v>
      </c>
      <c r="B3432" s="1">
        <v>98</v>
      </c>
      <c r="C3432" s="1">
        <v>178.72</v>
      </c>
      <c r="D3432" s="1">
        <v>49.26</v>
      </c>
      <c r="E3432" s="1">
        <v>227.98</v>
      </c>
    </row>
    <row r="3433" spans="1:5">
      <c r="A3433" s="1">
        <v>1952</v>
      </c>
      <c r="B3433" s="1">
        <v>99</v>
      </c>
      <c r="C3433" s="1">
        <v>130.28</v>
      </c>
      <c r="D3433" s="1">
        <v>30.3</v>
      </c>
      <c r="E3433" s="1">
        <v>160.58000000000001</v>
      </c>
    </row>
    <row r="3434" spans="1:5">
      <c r="A3434" s="1">
        <v>1952</v>
      </c>
      <c r="B3434" s="1">
        <v>100</v>
      </c>
      <c r="C3434" s="1">
        <v>72.97</v>
      </c>
      <c r="D3434" s="1">
        <v>10.78</v>
      </c>
      <c r="E3434" s="1">
        <v>83.75</v>
      </c>
    </row>
    <row r="3435" spans="1:5">
      <c r="A3435" s="1">
        <v>1952</v>
      </c>
      <c r="B3435" s="1">
        <v>101</v>
      </c>
      <c r="C3435" s="1">
        <v>35.270000000000003</v>
      </c>
      <c r="D3435" s="1">
        <v>5</v>
      </c>
      <c r="E3435" s="1">
        <v>40.270000000000003</v>
      </c>
    </row>
    <row r="3436" spans="1:5">
      <c r="A3436" s="1">
        <v>1952</v>
      </c>
      <c r="B3436" s="1">
        <v>102</v>
      </c>
      <c r="C3436" s="1">
        <v>24.08</v>
      </c>
      <c r="D3436" s="1">
        <v>5</v>
      </c>
      <c r="E3436" s="1">
        <v>29.08</v>
      </c>
    </row>
    <row r="3437" spans="1:5">
      <c r="A3437" s="1">
        <v>1952</v>
      </c>
      <c r="B3437" s="1">
        <v>103</v>
      </c>
      <c r="C3437" s="1">
        <v>18.72</v>
      </c>
      <c r="D3437" s="1">
        <v>2</v>
      </c>
      <c r="E3437" s="1">
        <v>20.72</v>
      </c>
    </row>
    <row r="3438" spans="1:5">
      <c r="A3438" s="1">
        <v>1952</v>
      </c>
      <c r="B3438" s="1">
        <v>104</v>
      </c>
      <c r="C3438" s="1">
        <v>8.5500000000000007</v>
      </c>
      <c r="D3438" s="1">
        <v>2</v>
      </c>
      <c r="E3438" s="1">
        <v>10.55</v>
      </c>
    </row>
    <row r="3439" spans="1:5">
      <c r="A3439" s="1">
        <v>1952</v>
      </c>
      <c r="B3439" s="1">
        <v>105</v>
      </c>
      <c r="C3439" s="1">
        <v>5</v>
      </c>
      <c r="D3439" s="1">
        <v>1</v>
      </c>
      <c r="E3439" s="1">
        <v>6</v>
      </c>
    </row>
    <row r="3440" spans="1:5">
      <c r="A3440" s="1">
        <v>1952</v>
      </c>
      <c r="B3440" s="1">
        <v>106</v>
      </c>
      <c r="C3440" s="1">
        <v>1</v>
      </c>
      <c r="D3440" s="1">
        <v>0</v>
      </c>
      <c r="E3440" s="1">
        <v>1</v>
      </c>
    </row>
    <row r="3441" spans="1:5">
      <c r="A3441" s="1">
        <v>1952</v>
      </c>
      <c r="B3441" s="1">
        <v>107</v>
      </c>
      <c r="C3441" s="1">
        <v>1</v>
      </c>
      <c r="D3441" s="1">
        <v>0</v>
      </c>
      <c r="E3441" s="1">
        <v>1</v>
      </c>
    </row>
    <row r="3442" spans="1:5">
      <c r="A3442" s="1">
        <v>1952</v>
      </c>
      <c r="B3442" s="1">
        <v>108</v>
      </c>
      <c r="C3442" s="1">
        <v>0</v>
      </c>
      <c r="D3442" s="1">
        <v>0</v>
      </c>
      <c r="E3442" s="1">
        <v>0</v>
      </c>
    </row>
    <row r="3443" spans="1:5">
      <c r="A3443" s="1">
        <v>1952</v>
      </c>
      <c r="B3443" s="1">
        <v>109</v>
      </c>
      <c r="C3443" s="1">
        <v>0</v>
      </c>
      <c r="D3443" s="1">
        <v>0</v>
      </c>
      <c r="E3443" s="1">
        <v>0</v>
      </c>
    </row>
    <row r="3444" spans="1:5">
      <c r="A3444" s="1">
        <v>1952</v>
      </c>
      <c r="B3444" s="1" t="s">
        <v>121</v>
      </c>
      <c r="C3444" s="1">
        <v>0</v>
      </c>
      <c r="D3444" s="1">
        <v>0</v>
      </c>
      <c r="E3444" s="1">
        <v>0</v>
      </c>
    </row>
    <row r="3445" spans="1:5">
      <c r="A3445" s="1">
        <v>1953</v>
      </c>
      <c r="B3445" s="1">
        <v>0</v>
      </c>
      <c r="C3445" s="1">
        <v>9447.07</v>
      </c>
      <c r="D3445" s="1">
        <v>12767.11</v>
      </c>
      <c r="E3445" s="1">
        <v>22214.18</v>
      </c>
    </row>
    <row r="3446" spans="1:5">
      <c r="A3446" s="1">
        <v>1953</v>
      </c>
      <c r="B3446" s="1">
        <v>1</v>
      </c>
      <c r="C3446" s="1">
        <v>737.01</v>
      </c>
      <c r="D3446" s="1">
        <v>839</v>
      </c>
      <c r="E3446" s="1">
        <v>1576.01</v>
      </c>
    </row>
    <row r="3447" spans="1:5">
      <c r="A3447" s="1">
        <v>1953</v>
      </c>
      <c r="B3447" s="1">
        <v>2</v>
      </c>
      <c r="C3447" s="1">
        <v>441</v>
      </c>
      <c r="D3447" s="1">
        <v>508.01</v>
      </c>
      <c r="E3447" s="1">
        <v>949.01</v>
      </c>
    </row>
    <row r="3448" spans="1:5">
      <c r="A3448" s="1">
        <v>1953</v>
      </c>
      <c r="B3448" s="1">
        <v>3</v>
      </c>
      <c r="C3448" s="1">
        <v>321.01</v>
      </c>
      <c r="D3448" s="1">
        <v>406</v>
      </c>
      <c r="E3448" s="1">
        <v>727.01</v>
      </c>
    </row>
    <row r="3449" spans="1:5">
      <c r="A3449" s="1">
        <v>1953</v>
      </c>
      <c r="B3449" s="1">
        <v>4</v>
      </c>
      <c r="C3449" s="1">
        <v>250</v>
      </c>
      <c r="D3449" s="1">
        <v>353</v>
      </c>
      <c r="E3449" s="1">
        <v>603</v>
      </c>
    </row>
    <row r="3450" spans="1:5">
      <c r="A3450" s="1">
        <v>1953</v>
      </c>
      <c r="B3450" s="1">
        <v>5</v>
      </c>
      <c r="C3450" s="1">
        <v>232.56</v>
      </c>
      <c r="D3450" s="1">
        <v>340.15</v>
      </c>
      <c r="E3450" s="1">
        <v>572.71</v>
      </c>
    </row>
    <row r="3451" spans="1:5">
      <c r="A3451" s="1">
        <v>1953</v>
      </c>
      <c r="B3451" s="1">
        <v>6</v>
      </c>
      <c r="C3451" s="1">
        <v>217.94</v>
      </c>
      <c r="D3451" s="1">
        <v>313.31</v>
      </c>
      <c r="E3451" s="1">
        <v>531.25</v>
      </c>
    </row>
    <row r="3452" spans="1:5">
      <c r="A3452" s="1">
        <v>1953</v>
      </c>
      <c r="B3452" s="1">
        <v>7</v>
      </c>
      <c r="C3452" s="1">
        <v>150.65</v>
      </c>
      <c r="D3452" s="1">
        <v>236.14</v>
      </c>
      <c r="E3452" s="1">
        <v>386.79</v>
      </c>
    </row>
    <row r="3453" spans="1:5">
      <c r="A3453" s="1">
        <v>1953</v>
      </c>
      <c r="B3453" s="1">
        <v>8</v>
      </c>
      <c r="C3453" s="1">
        <v>136.72999999999999</v>
      </c>
      <c r="D3453" s="1">
        <v>190.63</v>
      </c>
      <c r="E3453" s="1">
        <v>327.36</v>
      </c>
    </row>
    <row r="3454" spans="1:5">
      <c r="A3454" s="1">
        <v>1953</v>
      </c>
      <c r="B3454" s="1">
        <v>9</v>
      </c>
      <c r="C3454" s="1">
        <v>122.13</v>
      </c>
      <c r="D3454" s="1">
        <v>181.76</v>
      </c>
      <c r="E3454" s="1">
        <v>303.89</v>
      </c>
    </row>
    <row r="3455" spans="1:5">
      <c r="A3455" s="1">
        <v>1953</v>
      </c>
      <c r="B3455" s="1">
        <v>10</v>
      </c>
      <c r="C3455" s="1">
        <v>120.21</v>
      </c>
      <c r="D3455" s="1">
        <v>155.81</v>
      </c>
      <c r="E3455" s="1">
        <v>276.02</v>
      </c>
    </row>
    <row r="3456" spans="1:5">
      <c r="A3456" s="1">
        <v>1953</v>
      </c>
      <c r="B3456" s="1">
        <v>11</v>
      </c>
      <c r="C3456" s="1">
        <v>109.24</v>
      </c>
      <c r="D3456" s="1">
        <v>146.74</v>
      </c>
      <c r="E3456" s="1">
        <v>255.98</v>
      </c>
    </row>
    <row r="3457" spans="1:5">
      <c r="A3457" s="1">
        <v>1953</v>
      </c>
      <c r="B3457" s="1">
        <v>12</v>
      </c>
      <c r="C3457" s="1">
        <v>115.52</v>
      </c>
      <c r="D3457" s="1">
        <v>134.85</v>
      </c>
      <c r="E3457" s="1">
        <v>250.37</v>
      </c>
    </row>
    <row r="3458" spans="1:5">
      <c r="A3458" s="1">
        <v>1953</v>
      </c>
      <c r="B3458" s="1">
        <v>13</v>
      </c>
      <c r="C3458" s="1">
        <v>122.1</v>
      </c>
      <c r="D3458" s="1">
        <v>183.11</v>
      </c>
      <c r="E3458" s="1">
        <v>305.20999999999998</v>
      </c>
    </row>
    <row r="3459" spans="1:5">
      <c r="A3459" s="1">
        <v>1953</v>
      </c>
      <c r="B3459" s="1">
        <v>14</v>
      </c>
      <c r="C3459" s="1">
        <v>127.94</v>
      </c>
      <c r="D3459" s="1">
        <v>189.5</v>
      </c>
      <c r="E3459" s="1">
        <v>317.44</v>
      </c>
    </row>
    <row r="3460" spans="1:5">
      <c r="A3460" s="1">
        <v>1953</v>
      </c>
      <c r="B3460" s="1">
        <v>15</v>
      </c>
      <c r="C3460" s="1">
        <v>120.81</v>
      </c>
      <c r="D3460" s="1">
        <v>213.52</v>
      </c>
      <c r="E3460" s="1">
        <v>334.33</v>
      </c>
    </row>
    <row r="3461" spans="1:5">
      <c r="A3461" s="1">
        <v>1953</v>
      </c>
      <c r="B3461" s="1">
        <v>16</v>
      </c>
      <c r="C3461" s="1">
        <v>139.77000000000001</v>
      </c>
      <c r="D3461" s="1">
        <v>242.02</v>
      </c>
      <c r="E3461" s="1">
        <v>381.79</v>
      </c>
    </row>
    <row r="3462" spans="1:5">
      <c r="A3462" s="1">
        <v>1953</v>
      </c>
      <c r="B3462" s="1">
        <v>17</v>
      </c>
      <c r="C3462" s="1">
        <v>162.56</v>
      </c>
      <c r="D3462" s="1">
        <v>284.45999999999998</v>
      </c>
      <c r="E3462" s="1">
        <v>447.02</v>
      </c>
    </row>
    <row r="3463" spans="1:5">
      <c r="A3463" s="1">
        <v>1953</v>
      </c>
      <c r="B3463" s="1">
        <v>18</v>
      </c>
      <c r="C3463" s="1">
        <v>181.2</v>
      </c>
      <c r="D3463" s="1">
        <v>282.83999999999997</v>
      </c>
      <c r="E3463" s="1">
        <v>464.04</v>
      </c>
    </row>
    <row r="3464" spans="1:5">
      <c r="A3464" s="1">
        <v>1953</v>
      </c>
      <c r="B3464" s="1">
        <v>19</v>
      </c>
      <c r="C3464" s="1">
        <v>176.67</v>
      </c>
      <c r="D3464" s="1">
        <v>323.18</v>
      </c>
      <c r="E3464" s="1">
        <v>499.85</v>
      </c>
    </row>
    <row r="3465" spans="1:5">
      <c r="A3465" s="1">
        <v>1953</v>
      </c>
      <c r="B3465" s="1">
        <v>20</v>
      </c>
      <c r="C3465" s="1">
        <v>187.06</v>
      </c>
      <c r="D3465" s="1">
        <v>345.57</v>
      </c>
      <c r="E3465" s="1">
        <v>532.63</v>
      </c>
    </row>
    <row r="3466" spans="1:5">
      <c r="A3466" s="1">
        <v>1953</v>
      </c>
      <c r="B3466" s="1">
        <v>21</v>
      </c>
      <c r="C3466" s="1">
        <v>213.66</v>
      </c>
      <c r="D3466" s="1">
        <v>387.52</v>
      </c>
      <c r="E3466" s="1">
        <v>601.17999999999995</v>
      </c>
    </row>
    <row r="3467" spans="1:5">
      <c r="A3467" s="1">
        <v>1953</v>
      </c>
      <c r="B3467" s="1">
        <v>22</v>
      </c>
      <c r="C3467" s="1">
        <v>246.53</v>
      </c>
      <c r="D3467" s="1">
        <v>385.14</v>
      </c>
      <c r="E3467" s="1">
        <v>631.66999999999996</v>
      </c>
    </row>
    <row r="3468" spans="1:5">
      <c r="A3468" s="1">
        <v>1953</v>
      </c>
      <c r="B3468" s="1">
        <v>23</v>
      </c>
      <c r="C3468" s="1">
        <v>273.68</v>
      </c>
      <c r="D3468" s="1">
        <v>422.41</v>
      </c>
      <c r="E3468" s="1">
        <v>696.09</v>
      </c>
    </row>
    <row r="3469" spans="1:5">
      <c r="A3469" s="1">
        <v>1953</v>
      </c>
      <c r="B3469" s="1">
        <v>24</v>
      </c>
      <c r="C3469" s="1">
        <v>269.08999999999997</v>
      </c>
      <c r="D3469" s="1">
        <v>388.37</v>
      </c>
      <c r="E3469" s="1">
        <v>657.46</v>
      </c>
    </row>
    <row r="3470" spans="1:5">
      <c r="A3470" s="1">
        <v>1953</v>
      </c>
      <c r="B3470" s="1">
        <v>25</v>
      </c>
      <c r="C3470" s="1">
        <v>272.77999999999997</v>
      </c>
      <c r="D3470" s="1">
        <v>401.34</v>
      </c>
      <c r="E3470" s="1">
        <v>674.12</v>
      </c>
    </row>
    <row r="3471" spans="1:5">
      <c r="A3471" s="1">
        <v>1953</v>
      </c>
      <c r="B3471" s="1">
        <v>26</v>
      </c>
      <c r="C3471" s="1">
        <v>327.72</v>
      </c>
      <c r="D3471" s="1">
        <v>408.72</v>
      </c>
      <c r="E3471" s="1">
        <v>736.44</v>
      </c>
    </row>
    <row r="3472" spans="1:5">
      <c r="A3472" s="1">
        <v>1953</v>
      </c>
      <c r="B3472" s="1">
        <v>27</v>
      </c>
      <c r="C3472" s="1">
        <v>360.94</v>
      </c>
      <c r="D3472" s="1">
        <v>436.85</v>
      </c>
      <c r="E3472" s="1">
        <v>797.79</v>
      </c>
    </row>
    <row r="3473" spans="1:5">
      <c r="A3473" s="1">
        <v>1953</v>
      </c>
      <c r="B3473" s="1">
        <v>28</v>
      </c>
      <c r="C3473" s="1">
        <v>349.42</v>
      </c>
      <c r="D3473" s="1">
        <v>503.73</v>
      </c>
      <c r="E3473" s="1">
        <v>853.15</v>
      </c>
    </row>
    <row r="3474" spans="1:5">
      <c r="A3474" s="1">
        <v>1953</v>
      </c>
      <c r="B3474" s="1">
        <v>29</v>
      </c>
      <c r="C3474" s="1">
        <v>414.15</v>
      </c>
      <c r="D3474" s="1">
        <v>504.38</v>
      </c>
      <c r="E3474" s="1">
        <v>918.53</v>
      </c>
    </row>
    <row r="3475" spans="1:5">
      <c r="A3475" s="1">
        <v>1953</v>
      </c>
      <c r="B3475" s="1">
        <v>30</v>
      </c>
      <c r="C3475" s="1">
        <v>427.81</v>
      </c>
      <c r="D3475" s="1">
        <v>562.14</v>
      </c>
      <c r="E3475" s="1">
        <v>989.95</v>
      </c>
    </row>
    <row r="3476" spans="1:5">
      <c r="A3476" s="1">
        <v>1953</v>
      </c>
      <c r="B3476" s="1">
        <v>31</v>
      </c>
      <c r="C3476" s="1">
        <v>438.05</v>
      </c>
      <c r="D3476" s="1">
        <v>528.54999999999995</v>
      </c>
      <c r="E3476" s="1">
        <v>966.6</v>
      </c>
    </row>
    <row r="3477" spans="1:5">
      <c r="A3477" s="1">
        <v>1953</v>
      </c>
      <c r="B3477" s="1">
        <v>32</v>
      </c>
      <c r="C3477" s="1">
        <v>544.55999999999995</v>
      </c>
      <c r="D3477" s="1">
        <v>638.99</v>
      </c>
      <c r="E3477" s="1">
        <v>1183.55</v>
      </c>
    </row>
    <row r="3478" spans="1:5">
      <c r="A3478" s="1">
        <v>1953</v>
      </c>
      <c r="B3478" s="1">
        <v>33</v>
      </c>
      <c r="C3478" s="1">
        <v>554.29999999999995</v>
      </c>
      <c r="D3478" s="1">
        <v>663.43</v>
      </c>
      <c r="E3478" s="1">
        <v>1217.73</v>
      </c>
    </row>
    <row r="3479" spans="1:5">
      <c r="A3479" s="1">
        <v>1953</v>
      </c>
      <c r="B3479" s="1">
        <v>34</v>
      </c>
      <c r="C3479" s="1">
        <v>474.3</v>
      </c>
      <c r="D3479" s="1">
        <v>510.9</v>
      </c>
      <c r="E3479" s="1">
        <v>985.2</v>
      </c>
    </row>
    <row r="3480" spans="1:5">
      <c r="A3480" s="1">
        <v>1953</v>
      </c>
      <c r="B3480" s="1">
        <v>35</v>
      </c>
      <c r="C3480" s="1">
        <v>432.54</v>
      </c>
      <c r="D3480" s="1">
        <v>553.37</v>
      </c>
      <c r="E3480" s="1">
        <v>985.91</v>
      </c>
    </row>
    <row r="3481" spans="1:5">
      <c r="A3481" s="1">
        <v>1953</v>
      </c>
      <c r="B3481" s="1">
        <v>36</v>
      </c>
      <c r="C3481" s="1">
        <v>488.98</v>
      </c>
      <c r="D3481" s="1">
        <v>597.76</v>
      </c>
      <c r="E3481" s="1">
        <v>1086.74</v>
      </c>
    </row>
    <row r="3482" spans="1:5">
      <c r="A3482" s="1">
        <v>1953</v>
      </c>
      <c r="B3482" s="1">
        <v>37</v>
      </c>
      <c r="C3482" s="1">
        <v>596.6</v>
      </c>
      <c r="D3482" s="1">
        <v>733.09</v>
      </c>
      <c r="E3482" s="1">
        <v>1329.69</v>
      </c>
    </row>
    <row r="3483" spans="1:5">
      <c r="A3483" s="1">
        <v>1953</v>
      </c>
      <c r="B3483" s="1">
        <v>38</v>
      </c>
      <c r="C3483" s="1">
        <v>708.43</v>
      </c>
      <c r="D3483" s="1">
        <v>802.33</v>
      </c>
      <c r="E3483" s="1">
        <v>1510.76</v>
      </c>
    </row>
    <row r="3484" spans="1:5">
      <c r="A3484" s="1">
        <v>1953</v>
      </c>
      <c r="B3484" s="1">
        <v>39</v>
      </c>
      <c r="C3484" s="1">
        <v>757.44</v>
      </c>
      <c r="D3484" s="1">
        <v>921.49</v>
      </c>
      <c r="E3484" s="1">
        <v>1678.93</v>
      </c>
    </row>
    <row r="3485" spans="1:5">
      <c r="A3485" s="1">
        <v>1953</v>
      </c>
      <c r="B3485" s="1">
        <v>40</v>
      </c>
      <c r="C3485" s="1">
        <v>817.72</v>
      </c>
      <c r="D3485" s="1">
        <v>962.93</v>
      </c>
      <c r="E3485" s="1">
        <v>1780.65</v>
      </c>
    </row>
    <row r="3486" spans="1:5">
      <c r="A3486" s="1">
        <v>1953</v>
      </c>
      <c r="B3486" s="1">
        <v>41</v>
      </c>
      <c r="C3486" s="1">
        <v>848.54</v>
      </c>
      <c r="D3486" s="1">
        <v>1051.1500000000001</v>
      </c>
      <c r="E3486" s="1">
        <v>1899.69</v>
      </c>
    </row>
    <row r="3487" spans="1:5">
      <c r="A3487" s="1">
        <v>1953</v>
      </c>
      <c r="B3487" s="1">
        <v>42</v>
      </c>
      <c r="C3487" s="1">
        <v>1033.98</v>
      </c>
      <c r="D3487" s="1">
        <v>1251.49</v>
      </c>
      <c r="E3487" s="1">
        <v>2285.4699999999998</v>
      </c>
    </row>
    <row r="3488" spans="1:5">
      <c r="A3488" s="1">
        <v>1953</v>
      </c>
      <c r="B3488" s="1">
        <v>43</v>
      </c>
      <c r="C3488" s="1">
        <v>1078.05</v>
      </c>
      <c r="D3488" s="1">
        <v>1310.94</v>
      </c>
      <c r="E3488" s="1">
        <v>2388.9899999999998</v>
      </c>
    </row>
    <row r="3489" spans="1:5">
      <c r="A3489" s="1">
        <v>1953</v>
      </c>
      <c r="B3489" s="1">
        <v>44</v>
      </c>
      <c r="C3489" s="1">
        <v>1206.74</v>
      </c>
      <c r="D3489" s="1">
        <v>1440.52</v>
      </c>
      <c r="E3489" s="1">
        <v>2647.26</v>
      </c>
    </row>
    <row r="3490" spans="1:5">
      <c r="A3490" s="1">
        <v>1953</v>
      </c>
      <c r="B3490" s="1">
        <v>45</v>
      </c>
      <c r="C3490" s="1">
        <v>1217.74</v>
      </c>
      <c r="D3490" s="1">
        <v>1694.68</v>
      </c>
      <c r="E3490" s="1">
        <v>2912.42</v>
      </c>
    </row>
    <row r="3491" spans="1:5">
      <c r="A3491" s="1">
        <v>1953</v>
      </c>
      <c r="B3491" s="1">
        <v>46</v>
      </c>
      <c r="C3491" s="1">
        <v>1356.82</v>
      </c>
      <c r="D3491" s="1">
        <v>1909.27</v>
      </c>
      <c r="E3491" s="1">
        <v>3266.09</v>
      </c>
    </row>
    <row r="3492" spans="1:5">
      <c r="A3492" s="1">
        <v>1953</v>
      </c>
      <c r="B3492" s="1">
        <v>47</v>
      </c>
      <c r="C3492" s="1">
        <v>1466.64</v>
      </c>
      <c r="D3492" s="1">
        <v>2005.74</v>
      </c>
      <c r="E3492" s="1">
        <v>3472.38</v>
      </c>
    </row>
    <row r="3493" spans="1:5">
      <c r="A3493" s="1">
        <v>1953</v>
      </c>
      <c r="B3493" s="1">
        <v>48</v>
      </c>
      <c r="C3493" s="1">
        <v>1633.23</v>
      </c>
      <c r="D3493" s="1">
        <v>2309.08</v>
      </c>
      <c r="E3493" s="1">
        <v>3942.31</v>
      </c>
    </row>
    <row r="3494" spans="1:5">
      <c r="A3494" s="1">
        <v>1953</v>
      </c>
      <c r="B3494" s="1">
        <v>49</v>
      </c>
      <c r="C3494" s="1">
        <v>1768.58</v>
      </c>
      <c r="D3494" s="1">
        <v>2535.3000000000002</v>
      </c>
      <c r="E3494" s="1">
        <v>4303.88</v>
      </c>
    </row>
    <row r="3495" spans="1:5">
      <c r="A3495" s="1">
        <v>1953</v>
      </c>
      <c r="B3495" s="1">
        <v>50</v>
      </c>
      <c r="C3495" s="1">
        <v>1778.63</v>
      </c>
      <c r="D3495" s="1">
        <v>2762.73</v>
      </c>
      <c r="E3495" s="1">
        <v>4541.3599999999997</v>
      </c>
    </row>
    <row r="3496" spans="1:5">
      <c r="A3496" s="1">
        <v>1953</v>
      </c>
      <c r="B3496" s="1">
        <v>51</v>
      </c>
      <c r="C3496" s="1">
        <v>1899.18</v>
      </c>
      <c r="D3496" s="1">
        <v>2987.7</v>
      </c>
      <c r="E3496" s="1">
        <v>4886.88</v>
      </c>
    </row>
    <row r="3497" spans="1:5">
      <c r="A3497" s="1">
        <v>1953</v>
      </c>
      <c r="B3497" s="1">
        <v>52</v>
      </c>
      <c r="C3497" s="1">
        <v>2194.16</v>
      </c>
      <c r="D3497" s="1">
        <v>3486.55</v>
      </c>
      <c r="E3497" s="1">
        <v>5680.71</v>
      </c>
    </row>
    <row r="3498" spans="1:5">
      <c r="A3498" s="1">
        <v>1953</v>
      </c>
      <c r="B3498" s="1">
        <v>53</v>
      </c>
      <c r="C3498" s="1">
        <v>2331.61</v>
      </c>
      <c r="D3498" s="1">
        <v>3783.27</v>
      </c>
      <c r="E3498" s="1">
        <v>6114.88</v>
      </c>
    </row>
    <row r="3499" spans="1:5">
      <c r="A3499" s="1">
        <v>1953</v>
      </c>
      <c r="B3499" s="1">
        <v>54</v>
      </c>
      <c r="C3499" s="1">
        <v>2274.48</v>
      </c>
      <c r="D3499" s="1">
        <v>3668.89</v>
      </c>
      <c r="E3499" s="1">
        <v>5943.37</v>
      </c>
    </row>
    <row r="3500" spans="1:5">
      <c r="A3500" s="1">
        <v>1953</v>
      </c>
      <c r="B3500" s="1">
        <v>55</v>
      </c>
      <c r="C3500" s="1">
        <v>2336.31</v>
      </c>
      <c r="D3500" s="1">
        <v>3691.61</v>
      </c>
      <c r="E3500" s="1">
        <v>6027.92</v>
      </c>
    </row>
    <row r="3501" spans="1:5">
      <c r="A3501" s="1">
        <v>1953</v>
      </c>
      <c r="B3501" s="1">
        <v>56</v>
      </c>
      <c r="C3501" s="1">
        <v>2672.15</v>
      </c>
      <c r="D3501" s="1">
        <v>4123.41</v>
      </c>
      <c r="E3501" s="1">
        <v>6795.56</v>
      </c>
    </row>
    <row r="3502" spans="1:5">
      <c r="A3502" s="1">
        <v>1953</v>
      </c>
      <c r="B3502" s="1">
        <v>57</v>
      </c>
      <c r="C3502" s="1">
        <v>2732.49</v>
      </c>
      <c r="D3502" s="1">
        <v>4444.5200000000004</v>
      </c>
      <c r="E3502" s="1">
        <v>7177.01</v>
      </c>
    </row>
    <row r="3503" spans="1:5">
      <c r="A3503" s="1">
        <v>1953</v>
      </c>
      <c r="B3503" s="1">
        <v>58</v>
      </c>
      <c r="C3503" s="1">
        <v>3138.36</v>
      </c>
      <c r="D3503" s="1">
        <v>4726.95</v>
      </c>
      <c r="E3503" s="1">
        <v>7865.31</v>
      </c>
    </row>
    <row r="3504" spans="1:5">
      <c r="A3504" s="1">
        <v>1953</v>
      </c>
      <c r="B3504" s="1">
        <v>59</v>
      </c>
      <c r="C3504" s="1">
        <v>3368.73</v>
      </c>
      <c r="D3504" s="1">
        <v>5116.68</v>
      </c>
      <c r="E3504" s="1">
        <v>8485.41</v>
      </c>
    </row>
    <row r="3505" spans="1:5">
      <c r="A3505" s="1">
        <v>1953</v>
      </c>
      <c r="B3505" s="1">
        <v>60</v>
      </c>
      <c r="C3505" s="1">
        <v>3574.31</v>
      </c>
      <c r="D3505" s="1">
        <v>5353.98</v>
      </c>
      <c r="E3505" s="1">
        <v>8928.2900000000009</v>
      </c>
    </row>
    <row r="3506" spans="1:5">
      <c r="A3506" s="1">
        <v>1953</v>
      </c>
      <c r="B3506" s="1">
        <v>61</v>
      </c>
      <c r="C3506" s="1">
        <v>3617.94</v>
      </c>
      <c r="D3506" s="1">
        <v>5471.77</v>
      </c>
      <c r="E3506" s="1">
        <v>9089.7099999999991</v>
      </c>
    </row>
    <row r="3507" spans="1:5">
      <c r="A3507" s="1">
        <v>1953</v>
      </c>
      <c r="B3507" s="1">
        <v>62</v>
      </c>
      <c r="C3507" s="1">
        <v>4162.28</v>
      </c>
      <c r="D3507" s="1">
        <v>6222.3</v>
      </c>
      <c r="E3507" s="1">
        <v>10384.58</v>
      </c>
    </row>
    <row r="3508" spans="1:5">
      <c r="A3508" s="1">
        <v>1953</v>
      </c>
      <c r="B3508" s="1">
        <v>63</v>
      </c>
      <c r="C3508" s="1">
        <v>4524.37</v>
      </c>
      <c r="D3508" s="1">
        <v>6556.56</v>
      </c>
      <c r="E3508" s="1">
        <v>11080.93</v>
      </c>
    </row>
    <row r="3509" spans="1:5">
      <c r="A3509" s="1">
        <v>1953</v>
      </c>
      <c r="B3509" s="1">
        <v>64</v>
      </c>
      <c r="C3509" s="1">
        <v>4782.18</v>
      </c>
      <c r="D3509" s="1">
        <v>6852.59</v>
      </c>
      <c r="E3509" s="1">
        <v>11634.77</v>
      </c>
    </row>
    <row r="3510" spans="1:5">
      <c r="A3510" s="1">
        <v>1953</v>
      </c>
      <c r="B3510" s="1">
        <v>65</v>
      </c>
      <c r="C3510" s="1">
        <v>5157.16</v>
      </c>
      <c r="D3510" s="1">
        <v>7083.22</v>
      </c>
      <c r="E3510" s="1">
        <v>12240.38</v>
      </c>
    </row>
    <row r="3511" spans="1:5">
      <c r="A3511" s="1">
        <v>1953</v>
      </c>
      <c r="B3511" s="1">
        <v>66</v>
      </c>
      <c r="C3511" s="1">
        <v>5425.06</v>
      </c>
      <c r="D3511" s="1">
        <v>7132</v>
      </c>
      <c r="E3511" s="1">
        <v>12557.06</v>
      </c>
    </row>
    <row r="3512" spans="1:5">
      <c r="A3512" s="1">
        <v>1953</v>
      </c>
      <c r="B3512" s="1">
        <v>67</v>
      </c>
      <c r="C3512" s="1">
        <v>6042.29</v>
      </c>
      <c r="D3512" s="1">
        <v>8009.82</v>
      </c>
      <c r="E3512" s="1">
        <v>14052.11</v>
      </c>
    </row>
    <row r="3513" spans="1:5">
      <c r="A3513" s="1">
        <v>1953</v>
      </c>
      <c r="B3513" s="1">
        <v>68</v>
      </c>
      <c r="C3513" s="1">
        <v>6572.85</v>
      </c>
      <c r="D3513" s="1">
        <v>8283.66</v>
      </c>
      <c r="E3513" s="1">
        <v>14856.51</v>
      </c>
    </row>
    <row r="3514" spans="1:5">
      <c r="A3514" s="1">
        <v>1953</v>
      </c>
      <c r="B3514" s="1">
        <v>69</v>
      </c>
      <c r="C3514" s="1">
        <v>6860.75</v>
      </c>
      <c r="D3514" s="1">
        <v>8367.5300000000007</v>
      </c>
      <c r="E3514" s="1">
        <v>15228.28</v>
      </c>
    </row>
    <row r="3515" spans="1:5">
      <c r="A3515" s="1">
        <v>1953</v>
      </c>
      <c r="B3515" s="1">
        <v>70</v>
      </c>
      <c r="C3515" s="1">
        <v>7166.54</v>
      </c>
      <c r="D3515" s="1">
        <v>8537.26</v>
      </c>
      <c r="E3515" s="1">
        <v>15703.8</v>
      </c>
    </row>
    <row r="3516" spans="1:5">
      <c r="A3516" s="1">
        <v>1953</v>
      </c>
      <c r="B3516" s="1">
        <v>71</v>
      </c>
      <c r="C3516" s="1">
        <v>7369.39</v>
      </c>
      <c r="D3516" s="1">
        <v>8483.0499999999993</v>
      </c>
      <c r="E3516" s="1">
        <v>15852.44</v>
      </c>
    </row>
    <row r="3517" spans="1:5">
      <c r="A3517" s="1">
        <v>1953</v>
      </c>
      <c r="B3517" s="1">
        <v>72</v>
      </c>
      <c r="C3517" s="1">
        <v>8304.83</v>
      </c>
      <c r="D3517" s="1">
        <v>9357.76</v>
      </c>
      <c r="E3517" s="1">
        <v>17662.59</v>
      </c>
    </row>
    <row r="3518" spans="1:5">
      <c r="A3518" s="1">
        <v>1953</v>
      </c>
      <c r="B3518" s="1">
        <v>73</v>
      </c>
      <c r="C3518" s="1">
        <v>9011.8700000000008</v>
      </c>
      <c r="D3518" s="1">
        <v>9534.3700000000008</v>
      </c>
      <c r="E3518" s="1">
        <v>18546.240000000002</v>
      </c>
    </row>
    <row r="3519" spans="1:5">
      <c r="A3519" s="1">
        <v>1953</v>
      </c>
      <c r="B3519" s="1">
        <v>74</v>
      </c>
      <c r="C3519" s="1">
        <v>9233.52</v>
      </c>
      <c r="D3519" s="1">
        <v>9239.8700000000008</v>
      </c>
      <c r="E3519" s="1">
        <v>18473.39</v>
      </c>
    </row>
    <row r="3520" spans="1:5">
      <c r="A3520" s="1">
        <v>1953</v>
      </c>
      <c r="B3520" s="1">
        <v>75</v>
      </c>
      <c r="C3520" s="1">
        <v>9639.06</v>
      </c>
      <c r="D3520" s="1">
        <v>9340.58</v>
      </c>
      <c r="E3520" s="1">
        <v>18979.64</v>
      </c>
    </row>
    <row r="3521" spans="1:5">
      <c r="A3521" s="1">
        <v>1953</v>
      </c>
      <c r="B3521" s="1">
        <v>76</v>
      </c>
      <c r="C3521" s="1">
        <v>9999.67</v>
      </c>
      <c r="D3521" s="1">
        <v>9692.7000000000007</v>
      </c>
      <c r="E3521" s="1">
        <v>19692.37</v>
      </c>
    </row>
    <row r="3522" spans="1:5">
      <c r="A3522" s="1">
        <v>1953</v>
      </c>
      <c r="B3522" s="1">
        <v>77</v>
      </c>
      <c r="C3522" s="1">
        <v>9848.66</v>
      </c>
      <c r="D3522" s="1">
        <v>9045.5499999999993</v>
      </c>
      <c r="E3522" s="1">
        <v>18894.21</v>
      </c>
    </row>
    <row r="3523" spans="1:5">
      <c r="A3523" s="1">
        <v>1953</v>
      </c>
      <c r="B3523" s="1">
        <v>78</v>
      </c>
      <c r="C3523" s="1">
        <v>10282.02</v>
      </c>
      <c r="D3523" s="1">
        <v>9143.1</v>
      </c>
      <c r="E3523" s="1">
        <v>19425.12</v>
      </c>
    </row>
    <row r="3524" spans="1:5">
      <c r="A3524" s="1">
        <v>1953</v>
      </c>
      <c r="B3524" s="1">
        <v>79</v>
      </c>
      <c r="C3524" s="1">
        <v>9715.76</v>
      </c>
      <c r="D3524" s="1">
        <v>8546.3700000000008</v>
      </c>
      <c r="E3524" s="1">
        <v>18262.13</v>
      </c>
    </row>
    <row r="3525" spans="1:5">
      <c r="A3525" s="1">
        <v>1953</v>
      </c>
      <c r="B3525" s="1">
        <v>80</v>
      </c>
      <c r="C3525" s="1">
        <v>9502.67</v>
      </c>
      <c r="D3525" s="1">
        <v>7900.81</v>
      </c>
      <c r="E3525" s="1">
        <v>17403.48</v>
      </c>
    </row>
    <row r="3526" spans="1:5">
      <c r="A3526" s="1">
        <v>1953</v>
      </c>
      <c r="B3526" s="1">
        <v>81</v>
      </c>
      <c r="C3526" s="1">
        <v>8681.9599999999991</v>
      </c>
      <c r="D3526" s="1">
        <v>7192.16</v>
      </c>
      <c r="E3526" s="1">
        <v>15874.12</v>
      </c>
    </row>
    <row r="3527" spans="1:5">
      <c r="A3527" s="1">
        <v>1953</v>
      </c>
      <c r="B3527" s="1">
        <v>82</v>
      </c>
      <c r="C3527" s="1">
        <v>8683.44</v>
      </c>
      <c r="D3527" s="1">
        <v>6890.89</v>
      </c>
      <c r="E3527" s="1">
        <v>15574.33</v>
      </c>
    </row>
    <row r="3528" spans="1:5">
      <c r="A3528" s="1">
        <v>1953</v>
      </c>
      <c r="B3528" s="1">
        <v>83</v>
      </c>
      <c r="C3528" s="1">
        <v>8099.12</v>
      </c>
      <c r="D3528" s="1">
        <v>5938.96</v>
      </c>
      <c r="E3528" s="1">
        <v>14038.08</v>
      </c>
    </row>
    <row r="3529" spans="1:5">
      <c r="A3529" s="1">
        <v>1953</v>
      </c>
      <c r="B3529" s="1">
        <v>84</v>
      </c>
      <c r="C3529" s="1">
        <v>7268.97</v>
      </c>
      <c r="D3529" s="1">
        <v>5199.3999999999996</v>
      </c>
      <c r="E3529" s="1">
        <v>12468.37</v>
      </c>
    </row>
    <row r="3530" spans="1:5">
      <c r="A3530" s="1">
        <v>1953</v>
      </c>
      <c r="B3530" s="1">
        <v>85</v>
      </c>
      <c r="C3530" s="1">
        <v>6787.44</v>
      </c>
      <c r="D3530" s="1">
        <v>4375.38</v>
      </c>
      <c r="E3530" s="1">
        <v>11162.82</v>
      </c>
    </row>
    <row r="3531" spans="1:5">
      <c r="A3531" s="1">
        <v>1953</v>
      </c>
      <c r="B3531" s="1">
        <v>86</v>
      </c>
      <c r="C3531" s="1">
        <v>6190.31</v>
      </c>
      <c r="D3531" s="1">
        <v>3783.59</v>
      </c>
      <c r="E3531" s="1">
        <v>9973.9</v>
      </c>
    </row>
    <row r="3532" spans="1:5">
      <c r="A3532" s="1">
        <v>1953</v>
      </c>
      <c r="B3532" s="1">
        <v>87</v>
      </c>
      <c r="C3532" s="1">
        <v>5065</v>
      </c>
      <c r="D3532" s="1">
        <v>2980.21</v>
      </c>
      <c r="E3532" s="1">
        <v>8045.21</v>
      </c>
    </row>
    <row r="3533" spans="1:5">
      <c r="A3533" s="1">
        <v>1953</v>
      </c>
      <c r="B3533" s="1">
        <v>88</v>
      </c>
      <c r="C3533" s="1">
        <v>4303.5</v>
      </c>
      <c r="D3533" s="1">
        <v>2365.2399999999998</v>
      </c>
      <c r="E3533" s="1">
        <v>6668.74</v>
      </c>
    </row>
    <row r="3534" spans="1:5">
      <c r="A3534" s="1">
        <v>1953</v>
      </c>
      <c r="B3534" s="1">
        <v>89</v>
      </c>
      <c r="C3534" s="1">
        <v>3573.84</v>
      </c>
      <c r="D3534" s="1">
        <v>1829.66</v>
      </c>
      <c r="E3534" s="1">
        <v>5403.5</v>
      </c>
    </row>
    <row r="3535" spans="1:5">
      <c r="A3535" s="1">
        <v>1953</v>
      </c>
      <c r="B3535" s="1">
        <v>90</v>
      </c>
      <c r="C3535" s="1">
        <v>2919</v>
      </c>
      <c r="D3535" s="1">
        <v>1376.92</v>
      </c>
      <c r="E3535" s="1">
        <v>4295.92</v>
      </c>
    </row>
    <row r="3536" spans="1:5">
      <c r="A3536" s="1">
        <v>1953</v>
      </c>
      <c r="B3536" s="1">
        <v>91</v>
      </c>
      <c r="C3536" s="1">
        <v>2165.09</v>
      </c>
      <c r="D3536" s="1">
        <v>976.77</v>
      </c>
      <c r="E3536" s="1">
        <v>3141.86</v>
      </c>
    </row>
    <row r="3537" spans="1:5">
      <c r="A3537" s="1">
        <v>1953</v>
      </c>
      <c r="B3537" s="1">
        <v>92</v>
      </c>
      <c r="C3537" s="1">
        <v>1903.09</v>
      </c>
      <c r="D3537" s="1">
        <v>740.6</v>
      </c>
      <c r="E3537" s="1">
        <v>2643.69</v>
      </c>
    </row>
    <row r="3538" spans="1:5">
      <c r="A3538" s="1">
        <v>1953</v>
      </c>
      <c r="B3538" s="1">
        <v>93</v>
      </c>
      <c r="C3538" s="1">
        <v>1409.01</v>
      </c>
      <c r="D3538" s="1">
        <v>496.44</v>
      </c>
      <c r="E3538" s="1">
        <v>1905.45</v>
      </c>
    </row>
    <row r="3539" spans="1:5">
      <c r="A3539" s="1">
        <v>1953</v>
      </c>
      <c r="B3539" s="1">
        <v>94</v>
      </c>
      <c r="C3539" s="1">
        <v>926.84</v>
      </c>
      <c r="D3539" s="1">
        <v>338.29</v>
      </c>
      <c r="E3539" s="1">
        <v>1265.1300000000001</v>
      </c>
    </row>
    <row r="3540" spans="1:5">
      <c r="A3540" s="1">
        <v>1953</v>
      </c>
      <c r="B3540" s="1">
        <v>95</v>
      </c>
      <c r="C3540" s="1">
        <v>710.43</v>
      </c>
      <c r="D3540" s="1">
        <v>209.19</v>
      </c>
      <c r="E3540" s="1">
        <v>919.62</v>
      </c>
    </row>
    <row r="3541" spans="1:5">
      <c r="A3541" s="1">
        <v>1953</v>
      </c>
      <c r="B3541" s="1">
        <v>96</v>
      </c>
      <c r="C3541" s="1">
        <v>462.04</v>
      </c>
      <c r="D3541" s="1">
        <v>146.91999999999999</v>
      </c>
      <c r="E3541" s="1">
        <v>608.96</v>
      </c>
    </row>
    <row r="3542" spans="1:5">
      <c r="A3542" s="1">
        <v>1953</v>
      </c>
      <c r="B3542" s="1">
        <v>97</v>
      </c>
      <c r="C3542" s="1">
        <v>323.08999999999997</v>
      </c>
      <c r="D3542" s="1">
        <v>96.06</v>
      </c>
      <c r="E3542" s="1">
        <v>419.15</v>
      </c>
    </row>
    <row r="3543" spans="1:5">
      <c r="A3543" s="1">
        <v>1953</v>
      </c>
      <c r="B3543" s="1">
        <v>98</v>
      </c>
      <c r="C3543" s="1">
        <v>247.03</v>
      </c>
      <c r="D3543" s="1">
        <v>60.51</v>
      </c>
      <c r="E3543" s="1">
        <v>307.54000000000002</v>
      </c>
    </row>
    <row r="3544" spans="1:5">
      <c r="A3544" s="1">
        <v>1953</v>
      </c>
      <c r="B3544" s="1">
        <v>99</v>
      </c>
      <c r="C3544" s="1">
        <v>129.56</v>
      </c>
      <c r="D3544" s="1">
        <v>33.909999999999997</v>
      </c>
      <c r="E3544" s="1">
        <v>163.47</v>
      </c>
    </row>
    <row r="3545" spans="1:5">
      <c r="A3545" s="1">
        <v>1953</v>
      </c>
      <c r="B3545" s="1">
        <v>100</v>
      </c>
      <c r="C3545" s="1">
        <v>76.650000000000006</v>
      </c>
      <c r="D3545" s="1">
        <v>29.37</v>
      </c>
      <c r="E3545" s="1">
        <v>106.02</v>
      </c>
    </row>
    <row r="3546" spans="1:5">
      <c r="A3546" s="1">
        <v>1953</v>
      </c>
      <c r="B3546" s="1">
        <v>101</v>
      </c>
      <c r="C3546" s="1">
        <v>43.97</v>
      </c>
      <c r="D3546" s="1">
        <v>8.4600000000000009</v>
      </c>
      <c r="E3546" s="1">
        <v>52.43</v>
      </c>
    </row>
    <row r="3547" spans="1:5">
      <c r="A3547" s="1">
        <v>1953</v>
      </c>
      <c r="B3547" s="1">
        <v>102</v>
      </c>
      <c r="C3547" s="1">
        <v>24.25</v>
      </c>
      <c r="D3547" s="1">
        <v>9.2200000000000006</v>
      </c>
      <c r="E3547" s="1">
        <v>33.47</v>
      </c>
    </row>
    <row r="3548" spans="1:5">
      <c r="A3548" s="1">
        <v>1953</v>
      </c>
      <c r="B3548" s="1">
        <v>103</v>
      </c>
      <c r="C3548" s="1">
        <v>9.01</v>
      </c>
      <c r="D3548" s="1">
        <v>1.35</v>
      </c>
      <c r="E3548" s="1">
        <v>10.36</v>
      </c>
    </row>
    <row r="3549" spans="1:5">
      <c r="A3549" s="1">
        <v>1953</v>
      </c>
      <c r="B3549" s="1">
        <v>104</v>
      </c>
      <c r="C3549" s="1">
        <v>2</v>
      </c>
      <c r="D3549" s="1">
        <v>0</v>
      </c>
      <c r="E3549" s="1">
        <v>2</v>
      </c>
    </row>
    <row r="3550" spans="1:5">
      <c r="A3550" s="1">
        <v>1953</v>
      </c>
      <c r="B3550" s="1">
        <v>105</v>
      </c>
      <c r="C3550" s="1">
        <v>8</v>
      </c>
      <c r="D3550" s="1">
        <v>0</v>
      </c>
      <c r="E3550" s="1">
        <v>8</v>
      </c>
    </row>
    <row r="3551" spans="1:5">
      <c r="A3551" s="1">
        <v>1953</v>
      </c>
      <c r="B3551" s="1">
        <v>106</v>
      </c>
      <c r="C3551" s="1">
        <v>1</v>
      </c>
      <c r="D3551" s="1">
        <v>1</v>
      </c>
      <c r="E3551" s="1">
        <v>2</v>
      </c>
    </row>
    <row r="3552" spans="1:5">
      <c r="A3552" s="1">
        <v>1953</v>
      </c>
      <c r="B3552" s="1">
        <v>107</v>
      </c>
      <c r="C3552" s="1">
        <v>2</v>
      </c>
      <c r="D3552" s="1">
        <v>0</v>
      </c>
      <c r="E3552" s="1">
        <v>2</v>
      </c>
    </row>
    <row r="3553" spans="1:5">
      <c r="A3553" s="1">
        <v>1953</v>
      </c>
      <c r="B3553" s="1">
        <v>108</v>
      </c>
      <c r="C3553" s="1">
        <v>1</v>
      </c>
      <c r="D3553" s="1">
        <v>0</v>
      </c>
      <c r="E3553" s="1">
        <v>1</v>
      </c>
    </row>
    <row r="3554" spans="1:5">
      <c r="A3554" s="1">
        <v>1953</v>
      </c>
      <c r="B3554" s="1">
        <v>109</v>
      </c>
      <c r="C3554" s="1">
        <v>0</v>
      </c>
      <c r="D3554" s="1">
        <v>0</v>
      </c>
      <c r="E3554" s="1">
        <v>0</v>
      </c>
    </row>
    <row r="3555" spans="1:5">
      <c r="A3555" s="1">
        <v>1953</v>
      </c>
      <c r="B3555" s="1" t="s">
        <v>121</v>
      </c>
      <c r="C3555" s="1">
        <v>0</v>
      </c>
      <c r="D3555" s="1">
        <v>0</v>
      </c>
      <c r="E3555" s="1">
        <v>0</v>
      </c>
    </row>
    <row r="3556" spans="1:5">
      <c r="A3556" s="1">
        <v>1954</v>
      </c>
      <c r="B3556" s="1">
        <v>0</v>
      </c>
      <c r="C3556" s="1">
        <v>8815</v>
      </c>
      <c r="D3556" s="1">
        <v>12157</v>
      </c>
      <c r="E3556" s="1">
        <v>20972</v>
      </c>
    </row>
    <row r="3557" spans="1:5">
      <c r="A3557" s="1">
        <v>1954</v>
      </c>
      <c r="B3557" s="1">
        <v>1</v>
      </c>
      <c r="C3557" s="1">
        <v>545</v>
      </c>
      <c r="D3557" s="1">
        <v>724</v>
      </c>
      <c r="E3557" s="1">
        <v>1269</v>
      </c>
    </row>
    <row r="3558" spans="1:5">
      <c r="A3558" s="1">
        <v>1954</v>
      </c>
      <c r="B3558" s="1">
        <v>2</v>
      </c>
      <c r="C3558" s="1">
        <v>338</v>
      </c>
      <c r="D3558" s="1">
        <v>429</v>
      </c>
      <c r="E3558" s="1">
        <v>767</v>
      </c>
    </row>
    <row r="3559" spans="1:5">
      <c r="A3559" s="1">
        <v>1954</v>
      </c>
      <c r="B3559" s="1">
        <v>3</v>
      </c>
      <c r="C3559" s="1">
        <v>226</v>
      </c>
      <c r="D3559" s="1">
        <v>335</v>
      </c>
      <c r="E3559" s="1">
        <v>561</v>
      </c>
    </row>
    <row r="3560" spans="1:5">
      <c r="A3560" s="1">
        <v>1954</v>
      </c>
      <c r="B3560" s="1">
        <v>4</v>
      </c>
      <c r="C3560" s="1">
        <v>189</v>
      </c>
      <c r="D3560" s="1">
        <v>281</v>
      </c>
      <c r="E3560" s="1">
        <v>470</v>
      </c>
    </row>
    <row r="3561" spans="1:5">
      <c r="A3561" s="1">
        <v>1954</v>
      </c>
      <c r="B3561" s="1">
        <v>5</v>
      </c>
      <c r="C3561" s="1">
        <v>200.55</v>
      </c>
      <c r="D3561" s="1">
        <v>263.51</v>
      </c>
      <c r="E3561" s="1">
        <v>464.06</v>
      </c>
    </row>
    <row r="3562" spans="1:5">
      <c r="A3562" s="1">
        <v>1954</v>
      </c>
      <c r="B3562" s="1">
        <v>6</v>
      </c>
      <c r="C3562" s="1">
        <v>166.9</v>
      </c>
      <c r="D3562" s="1">
        <v>245.53</v>
      </c>
      <c r="E3562" s="1">
        <v>412.43</v>
      </c>
    </row>
    <row r="3563" spans="1:5">
      <c r="A3563" s="1">
        <v>1954</v>
      </c>
      <c r="B3563" s="1">
        <v>7</v>
      </c>
      <c r="C3563" s="1">
        <v>146.22</v>
      </c>
      <c r="D3563" s="1">
        <v>240.48</v>
      </c>
      <c r="E3563" s="1">
        <v>386.7</v>
      </c>
    </row>
    <row r="3564" spans="1:5">
      <c r="A3564" s="1">
        <v>1954</v>
      </c>
      <c r="B3564" s="1">
        <v>8</v>
      </c>
      <c r="C3564" s="1">
        <v>97.52</v>
      </c>
      <c r="D3564" s="1">
        <v>169.35</v>
      </c>
      <c r="E3564" s="1">
        <v>266.87</v>
      </c>
    </row>
    <row r="3565" spans="1:5">
      <c r="A3565" s="1">
        <v>1954</v>
      </c>
      <c r="B3565" s="1">
        <v>9</v>
      </c>
      <c r="C3565" s="1">
        <v>104.82</v>
      </c>
      <c r="D3565" s="1">
        <v>156.13999999999999</v>
      </c>
      <c r="E3565" s="1">
        <v>260.95999999999998</v>
      </c>
    </row>
    <row r="3566" spans="1:5">
      <c r="A3566" s="1">
        <v>1954</v>
      </c>
      <c r="B3566" s="1">
        <v>10</v>
      </c>
      <c r="C3566" s="1">
        <v>113.72</v>
      </c>
      <c r="D3566" s="1">
        <v>170.99</v>
      </c>
      <c r="E3566" s="1">
        <v>284.70999999999998</v>
      </c>
    </row>
    <row r="3567" spans="1:5">
      <c r="A3567" s="1">
        <v>1954</v>
      </c>
      <c r="B3567" s="1">
        <v>11</v>
      </c>
      <c r="C3567" s="1">
        <v>108.67</v>
      </c>
      <c r="D3567" s="1">
        <v>133.49</v>
      </c>
      <c r="E3567" s="1">
        <v>242.16</v>
      </c>
    </row>
    <row r="3568" spans="1:5">
      <c r="A3568" s="1">
        <v>1954</v>
      </c>
      <c r="B3568" s="1">
        <v>12</v>
      </c>
      <c r="C3568" s="1">
        <v>99.32</v>
      </c>
      <c r="D3568" s="1">
        <v>143.80000000000001</v>
      </c>
      <c r="E3568" s="1">
        <v>243.12</v>
      </c>
    </row>
    <row r="3569" spans="1:5">
      <c r="A3569" s="1">
        <v>1954</v>
      </c>
      <c r="B3569" s="1">
        <v>13</v>
      </c>
      <c r="C3569" s="1">
        <v>109.64</v>
      </c>
      <c r="D3569" s="1">
        <v>152.91</v>
      </c>
      <c r="E3569" s="1">
        <v>262.55</v>
      </c>
    </row>
    <row r="3570" spans="1:5">
      <c r="A3570" s="1">
        <v>1954</v>
      </c>
      <c r="B3570" s="1">
        <v>14</v>
      </c>
      <c r="C3570" s="1">
        <v>108.65</v>
      </c>
      <c r="D3570" s="1">
        <v>172.82</v>
      </c>
      <c r="E3570" s="1">
        <v>281.47000000000003</v>
      </c>
    </row>
    <row r="3571" spans="1:5">
      <c r="A3571" s="1">
        <v>1954</v>
      </c>
      <c r="B3571" s="1">
        <v>15</v>
      </c>
      <c r="C3571" s="1">
        <v>135.57</v>
      </c>
      <c r="D3571" s="1">
        <v>208.08</v>
      </c>
      <c r="E3571" s="1">
        <v>343.65</v>
      </c>
    </row>
    <row r="3572" spans="1:5">
      <c r="A3572" s="1">
        <v>1954</v>
      </c>
      <c r="B3572" s="1">
        <v>16</v>
      </c>
      <c r="C3572" s="1">
        <v>157.41999999999999</v>
      </c>
      <c r="D3572" s="1">
        <v>256.91000000000003</v>
      </c>
      <c r="E3572" s="1">
        <v>414.33</v>
      </c>
    </row>
    <row r="3573" spans="1:5">
      <c r="A3573" s="1">
        <v>1954</v>
      </c>
      <c r="B3573" s="1">
        <v>17</v>
      </c>
      <c r="C3573" s="1">
        <v>151.44999999999999</v>
      </c>
      <c r="D3573" s="1">
        <v>261.88</v>
      </c>
      <c r="E3573" s="1">
        <v>413.33</v>
      </c>
    </row>
    <row r="3574" spans="1:5">
      <c r="A3574" s="1">
        <v>1954</v>
      </c>
      <c r="B3574" s="1">
        <v>18</v>
      </c>
      <c r="C3574" s="1">
        <v>157.62</v>
      </c>
      <c r="D3574" s="1">
        <v>287.95999999999998</v>
      </c>
      <c r="E3574" s="1">
        <v>445.58</v>
      </c>
    </row>
    <row r="3575" spans="1:5">
      <c r="A3575" s="1">
        <v>1954</v>
      </c>
      <c r="B3575" s="1">
        <v>19</v>
      </c>
      <c r="C3575" s="1">
        <v>150.94</v>
      </c>
      <c r="D3575" s="1">
        <v>285.17</v>
      </c>
      <c r="E3575" s="1">
        <v>436.11</v>
      </c>
    </row>
    <row r="3576" spans="1:5">
      <c r="A3576" s="1">
        <v>1954</v>
      </c>
      <c r="B3576" s="1">
        <v>20</v>
      </c>
      <c r="C3576" s="1">
        <v>174.01</v>
      </c>
      <c r="D3576" s="1">
        <v>333.69</v>
      </c>
      <c r="E3576" s="1">
        <v>507.7</v>
      </c>
    </row>
    <row r="3577" spans="1:5">
      <c r="A3577" s="1">
        <v>1954</v>
      </c>
      <c r="B3577" s="1">
        <v>21</v>
      </c>
      <c r="C3577" s="1">
        <v>211.15</v>
      </c>
      <c r="D3577" s="1">
        <v>360.28</v>
      </c>
      <c r="E3577" s="1">
        <v>571.42999999999995</v>
      </c>
    </row>
    <row r="3578" spans="1:5">
      <c r="A3578" s="1">
        <v>1954</v>
      </c>
      <c r="B3578" s="1">
        <v>22</v>
      </c>
      <c r="C3578" s="1">
        <v>194.94</v>
      </c>
      <c r="D3578" s="1">
        <v>357.13</v>
      </c>
      <c r="E3578" s="1">
        <v>552.07000000000005</v>
      </c>
    </row>
    <row r="3579" spans="1:5">
      <c r="A3579" s="1">
        <v>1954</v>
      </c>
      <c r="B3579" s="1">
        <v>23</v>
      </c>
      <c r="C3579" s="1">
        <v>248.39</v>
      </c>
      <c r="D3579" s="1">
        <v>394.26</v>
      </c>
      <c r="E3579" s="1">
        <v>642.65</v>
      </c>
    </row>
    <row r="3580" spans="1:5">
      <c r="A3580" s="1">
        <v>1954</v>
      </c>
      <c r="B3580" s="1">
        <v>24</v>
      </c>
      <c r="C3580" s="1">
        <v>263.49</v>
      </c>
      <c r="D3580" s="1">
        <v>350.65</v>
      </c>
      <c r="E3580" s="1">
        <v>614.14</v>
      </c>
    </row>
    <row r="3581" spans="1:5">
      <c r="A3581" s="1">
        <v>1954</v>
      </c>
      <c r="B3581" s="1">
        <v>25</v>
      </c>
      <c r="C3581" s="1">
        <v>271.81</v>
      </c>
      <c r="D3581" s="1">
        <v>377.38</v>
      </c>
      <c r="E3581" s="1">
        <v>649.19000000000005</v>
      </c>
    </row>
    <row r="3582" spans="1:5">
      <c r="A3582" s="1">
        <v>1954</v>
      </c>
      <c r="B3582" s="1">
        <v>26</v>
      </c>
      <c r="C3582" s="1">
        <v>256.63</v>
      </c>
      <c r="D3582" s="1">
        <v>384.71</v>
      </c>
      <c r="E3582" s="1">
        <v>641.34</v>
      </c>
    </row>
    <row r="3583" spans="1:5">
      <c r="A3583" s="1">
        <v>1954</v>
      </c>
      <c r="B3583" s="1">
        <v>27</v>
      </c>
      <c r="C3583" s="1">
        <v>314.52</v>
      </c>
      <c r="D3583" s="1">
        <v>371.72</v>
      </c>
      <c r="E3583" s="1">
        <v>686.24</v>
      </c>
    </row>
    <row r="3584" spans="1:5">
      <c r="A3584" s="1">
        <v>1954</v>
      </c>
      <c r="B3584" s="1">
        <v>28</v>
      </c>
      <c r="C3584" s="1">
        <v>303.49</v>
      </c>
      <c r="D3584" s="1">
        <v>502.41</v>
      </c>
      <c r="E3584" s="1">
        <v>805.9</v>
      </c>
    </row>
    <row r="3585" spans="1:5">
      <c r="A3585" s="1">
        <v>1954</v>
      </c>
      <c r="B3585" s="1">
        <v>29</v>
      </c>
      <c r="C3585" s="1">
        <v>384.54</v>
      </c>
      <c r="D3585" s="1">
        <v>440.77</v>
      </c>
      <c r="E3585" s="1">
        <v>825.31</v>
      </c>
    </row>
    <row r="3586" spans="1:5">
      <c r="A3586" s="1">
        <v>1954</v>
      </c>
      <c r="B3586" s="1">
        <v>30</v>
      </c>
      <c r="C3586" s="1">
        <v>389.91</v>
      </c>
      <c r="D3586" s="1">
        <v>520.42999999999995</v>
      </c>
      <c r="E3586" s="1">
        <v>910.34</v>
      </c>
    </row>
    <row r="3587" spans="1:5">
      <c r="A3587" s="1">
        <v>1954</v>
      </c>
      <c r="B3587" s="1">
        <v>31</v>
      </c>
      <c r="C3587" s="1">
        <v>429.64</v>
      </c>
      <c r="D3587" s="1">
        <v>528.80999999999995</v>
      </c>
      <c r="E3587" s="1">
        <v>958.45</v>
      </c>
    </row>
    <row r="3588" spans="1:5">
      <c r="A3588" s="1">
        <v>1954</v>
      </c>
      <c r="B3588" s="1">
        <v>32</v>
      </c>
      <c r="C3588" s="1">
        <v>519.99</v>
      </c>
      <c r="D3588" s="1">
        <v>562.48</v>
      </c>
      <c r="E3588" s="1">
        <v>1082.47</v>
      </c>
    </row>
    <row r="3589" spans="1:5">
      <c r="A3589" s="1">
        <v>1954</v>
      </c>
      <c r="B3589" s="1">
        <v>33</v>
      </c>
      <c r="C3589" s="1">
        <v>498.96</v>
      </c>
      <c r="D3589" s="1">
        <v>643.47</v>
      </c>
      <c r="E3589" s="1">
        <v>1142.43</v>
      </c>
    </row>
    <row r="3590" spans="1:5">
      <c r="A3590" s="1">
        <v>1954</v>
      </c>
      <c r="B3590" s="1">
        <v>34</v>
      </c>
      <c r="C3590" s="1">
        <v>559.53</v>
      </c>
      <c r="D3590" s="1">
        <v>629.80999999999995</v>
      </c>
      <c r="E3590" s="1">
        <v>1189.3399999999999</v>
      </c>
    </row>
    <row r="3591" spans="1:5">
      <c r="A3591" s="1">
        <v>1954</v>
      </c>
      <c r="B3591" s="1">
        <v>35</v>
      </c>
      <c r="C3591" s="1">
        <v>448.7</v>
      </c>
      <c r="D3591" s="1">
        <v>549.30999999999995</v>
      </c>
      <c r="E3591" s="1">
        <v>998.01</v>
      </c>
    </row>
    <row r="3592" spans="1:5">
      <c r="A3592" s="1">
        <v>1954</v>
      </c>
      <c r="B3592" s="1">
        <v>36</v>
      </c>
      <c r="C3592" s="1">
        <v>455.32</v>
      </c>
      <c r="D3592" s="1">
        <v>533.45000000000005</v>
      </c>
      <c r="E3592" s="1">
        <v>988.77</v>
      </c>
    </row>
    <row r="3593" spans="1:5">
      <c r="A3593" s="1">
        <v>1954</v>
      </c>
      <c r="B3593" s="1">
        <v>37</v>
      </c>
      <c r="C3593" s="1">
        <v>570.37</v>
      </c>
      <c r="D3593" s="1">
        <v>623.1</v>
      </c>
      <c r="E3593" s="1">
        <v>1193.47</v>
      </c>
    </row>
    <row r="3594" spans="1:5">
      <c r="A3594" s="1">
        <v>1954</v>
      </c>
      <c r="B3594" s="1">
        <v>38</v>
      </c>
      <c r="C3594" s="1">
        <v>622.85</v>
      </c>
      <c r="D3594" s="1">
        <v>747.25</v>
      </c>
      <c r="E3594" s="1">
        <v>1370.1</v>
      </c>
    </row>
    <row r="3595" spans="1:5">
      <c r="A3595" s="1">
        <v>1954</v>
      </c>
      <c r="B3595" s="1">
        <v>39</v>
      </c>
      <c r="C3595" s="1">
        <v>748.76</v>
      </c>
      <c r="D3595" s="1">
        <v>878.9</v>
      </c>
      <c r="E3595" s="1">
        <v>1627.66</v>
      </c>
    </row>
    <row r="3596" spans="1:5">
      <c r="A3596" s="1">
        <v>1954</v>
      </c>
      <c r="B3596" s="1">
        <v>40</v>
      </c>
      <c r="C3596" s="1">
        <v>853.52</v>
      </c>
      <c r="D3596" s="1">
        <v>946.64</v>
      </c>
      <c r="E3596" s="1">
        <v>1800.16</v>
      </c>
    </row>
    <row r="3597" spans="1:5">
      <c r="A3597" s="1">
        <v>1954</v>
      </c>
      <c r="B3597" s="1">
        <v>41</v>
      </c>
      <c r="C3597" s="1">
        <v>853.86</v>
      </c>
      <c r="D3597" s="1">
        <v>1058.8</v>
      </c>
      <c r="E3597" s="1">
        <v>1912.66</v>
      </c>
    </row>
    <row r="3598" spans="1:5">
      <c r="A3598" s="1">
        <v>1954</v>
      </c>
      <c r="B3598" s="1">
        <v>42</v>
      </c>
      <c r="C3598" s="1">
        <v>944.2</v>
      </c>
      <c r="D3598" s="1">
        <v>1280.99</v>
      </c>
      <c r="E3598" s="1">
        <v>2225.19</v>
      </c>
    </row>
    <row r="3599" spans="1:5">
      <c r="A3599" s="1">
        <v>1954</v>
      </c>
      <c r="B3599" s="1">
        <v>43</v>
      </c>
      <c r="C3599" s="1">
        <v>1055.54</v>
      </c>
      <c r="D3599" s="1">
        <v>1278.18</v>
      </c>
      <c r="E3599" s="1">
        <v>2333.7199999999998</v>
      </c>
    </row>
    <row r="3600" spans="1:5">
      <c r="A3600" s="1">
        <v>1954</v>
      </c>
      <c r="B3600" s="1">
        <v>44</v>
      </c>
      <c r="C3600" s="1">
        <v>1138.8800000000001</v>
      </c>
      <c r="D3600" s="1">
        <v>1498.38</v>
      </c>
      <c r="E3600" s="1">
        <v>2637.26</v>
      </c>
    </row>
    <row r="3601" spans="1:5">
      <c r="A3601" s="1">
        <v>1954</v>
      </c>
      <c r="B3601" s="1">
        <v>45</v>
      </c>
      <c r="C3601" s="1">
        <v>1235.55</v>
      </c>
      <c r="D3601" s="1">
        <v>1654.28</v>
      </c>
      <c r="E3601" s="1">
        <v>2889.83</v>
      </c>
    </row>
    <row r="3602" spans="1:5">
      <c r="A3602" s="1">
        <v>1954</v>
      </c>
      <c r="B3602" s="1">
        <v>46</v>
      </c>
      <c r="C3602" s="1">
        <v>1371.83</v>
      </c>
      <c r="D3602" s="1">
        <v>1852.63</v>
      </c>
      <c r="E3602" s="1">
        <v>3224.46</v>
      </c>
    </row>
    <row r="3603" spans="1:5">
      <c r="A3603" s="1">
        <v>1954</v>
      </c>
      <c r="B3603" s="1">
        <v>47</v>
      </c>
      <c r="C3603" s="1">
        <v>1401.06</v>
      </c>
      <c r="D3603" s="1">
        <v>2027.09</v>
      </c>
      <c r="E3603" s="1">
        <v>3428.15</v>
      </c>
    </row>
    <row r="3604" spans="1:5">
      <c r="A3604" s="1">
        <v>1954</v>
      </c>
      <c r="B3604" s="1">
        <v>48</v>
      </c>
      <c r="C3604" s="1">
        <v>1583.23</v>
      </c>
      <c r="D3604" s="1">
        <v>2179.67</v>
      </c>
      <c r="E3604" s="1">
        <v>3762.9</v>
      </c>
    </row>
    <row r="3605" spans="1:5">
      <c r="A3605" s="1">
        <v>1954</v>
      </c>
      <c r="B3605" s="1">
        <v>49</v>
      </c>
      <c r="C3605" s="1">
        <v>1751.33</v>
      </c>
      <c r="D3605" s="1">
        <v>2544.35</v>
      </c>
      <c r="E3605" s="1">
        <v>4295.68</v>
      </c>
    </row>
    <row r="3606" spans="1:5">
      <c r="A3606" s="1">
        <v>1954</v>
      </c>
      <c r="B3606" s="1">
        <v>50</v>
      </c>
      <c r="C3606" s="1">
        <v>1790.39</v>
      </c>
      <c r="D3606" s="1">
        <v>2821.59</v>
      </c>
      <c r="E3606" s="1">
        <v>4611.9799999999996</v>
      </c>
    </row>
    <row r="3607" spans="1:5">
      <c r="A3607" s="1">
        <v>1954</v>
      </c>
      <c r="B3607" s="1">
        <v>51</v>
      </c>
      <c r="C3607" s="1">
        <v>1906.47</v>
      </c>
      <c r="D3607" s="1">
        <v>2931.95</v>
      </c>
      <c r="E3607" s="1">
        <v>4838.42</v>
      </c>
    </row>
    <row r="3608" spans="1:5">
      <c r="A3608" s="1">
        <v>1954</v>
      </c>
      <c r="B3608" s="1">
        <v>52</v>
      </c>
      <c r="C3608" s="1">
        <v>2105.58</v>
      </c>
      <c r="D3608" s="1">
        <v>3406.85</v>
      </c>
      <c r="E3608" s="1">
        <v>5512.43</v>
      </c>
    </row>
    <row r="3609" spans="1:5">
      <c r="A3609" s="1">
        <v>1954</v>
      </c>
      <c r="B3609" s="1">
        <v>53</v>
      </c>
      <c r="C3609" s="1">
        <v>2449.71</v>
      </c>
      <c r="D3609" s="1">
        <v>3814.31</v>
      </c>
      <c r="E3609" s="1">
        <v>6264.02</v>
      </c>
    </row>
    <row r="3610" spans="1:5">
      <c r="A3610" s="1">
        <v>1954</v>
      </c>
      <c r="B3610" s="1">
        <v>54</v>
      </c>
      <c r="C3610" s="1">
        <v>2416.86</v>
      </c>
      <c r="D3610" s="1">
        <v>4084.31</v>
      </c>
      <c r="E3610" s="1">
        <v>6501.17</v>
      </c>
    </row>
    <row r="3611" spans="1:5">
      <c r="A3611" s="1">
        <v>1954</v>
      </c>
      <c r="B3611" s="1">
        <v>55</v>
      </c>
      <c r="C3611" s="1">
        <v>2364.34</v>
      </c>
      <c r="D3611" s="1">
        <v>3839.88</v>
      </c>
      <c r="E3611" s="1">
        <v>6204.22</v>
      </c>
    </row>
    <row r="3612" spans="1:5">
      <c r="A3612" s="1">
        <v>1954</v>
      </c>
      <c r="B3612" s="1">
        <v>56</v>
      </c>
      <c r="C3612" s="1">
        <v>2600.36</v>
      </c>
      <c r="D3612" s="1">
        <v>4245.07</v>
      </c>
      <c r="E3612" s="1">
        <v>6845.43</v>
      </c>
    </row>
    <row r="3613" spans="1:5">
      <c r="A3613" s="1">
        <v>1954</v>
      </c>
      <c r="B3613" s="1">
        <v>57</v>
      </c>
      <c r="C3613" s="1">
        <v>2787.18</v>
      </c>
      <c r="D3613" s="1">
        <v>4531.93</v>
      </c>
      <c r="E3613" s="1">
        <v>7319.11</v>
      </c>
    </row>
    <row r="3614" spans="1:5">
      <c r="A3614" s="1">
        <v>1954</v>
      </c>
      <c r="B3614" s="1">
        <v>58</v>
      </c>
      <c r="C3614" s="1">
        <v>3058.82</v>
      </c>
      <c r="D3614" s="1">
        <v>4850.46</v>
      </c>
      <c r="E3614" s="1">
        <v>7909.28</v>
      </c>
    </row>
    <row r="3615" spans="1:5">
      <c r="A3615" s="1">
        <v>1954</v>
      </c>
      <c r="B3615" s="1">
        <v>59</v>
      </c>
      <c r="C3615" s="1">
        <v>3369.29</v>
      </c>
      <c r="D3615" s="1">
        <v>5111.66</v>
      </c>
      <c r="E3615" s="1">
        <v>8480.9500000000007</v>
      </c>
    </row>
    <row r="3616" spans="1:5">
      <c r="A3616" s="1">
        <v>1954</v>
      </c>
      <c r="B3616" s="1">
        <v>60</v>
      </c>
      <c r="C3616" s="1">
        <v>3470.08</v>
      </c>
      <c r="D3616" s="1">
        <v>5235.29</v>
      </c>
      <c r="E3616" s="1">
        <v>8705.3700000000008</v>
      </c>
    </row>
    <row r="3617" spans="1:5">
      <c r="A3617" s="1">
        <v>1954</v>
      </c>
      <c r="B3617" s="1">
        <v>61</v>
      </c>
      <c r="C3617" s="1">
        <v>3733.26</v>
      </c>
      <c r="D3617" s="1">
        <v>5613.6</v>
      </c>
      <c r="E3617" s="1">
        <v>9346.86</v>
      </c>
    </row>
    <row r="3618" spans="1:5">
      <c r="A3618" s="1">
        <v>1954</v>
      </c>
      <c r="B3618" s="1">
        <v>62</v>
      </c>
      <c r="C3618" s="1">
        <v>4110.3100000000004</v>
      </c>
      <c r="D3618" s="1">
        <v>6103.34</v>
      </c>
      <c r="E3618" s="1">
        <v>10213.65</v>
      </c>
    </row>
    <row r="3619" spans="1:5">
      <c r="A3619" s="1">
        <v>1954</v>
      </c>
      <c r="B3619" s="1">
        <v>63</v>
      </c>
      <c r="C3619" s="1">
        <v>4615.25</v>
      </c>
      <c r="D3619" s="1">
        <v>6647.56</v>
      </c>
      <c r="E3619" s="1">
        <v>11262.81</v>
      </c>
    </row>
    <row r="3620" spans="1:5">
      <c r="A3620" s="1">
        <v>1954</v>
      </c>
      <c r="B3620" s="1">
        <v>64</v>
      </c>
      <c r="C3620" s="1">
        <v>4831.08</v>
      </c>
      <c r="D3620" s="1">
        <v>6837.21</v>
      </c>
      <c r="E3620" s="1">
        <v>11668.29</v>
      </c>
    </row>
    <row r="3621" spans="1:5">
      <c r="A3621" s="1">
        <v>1954</v>
      </c>
      <c r="B3621" s="1">
        <v>65</v>
      </c>
      <c r="C3621" s="1">
        <v>5073.96</v>
      </c>
      <c r="D3621" s="1">
        <v>7179.28</v>
      </c>
      <c r="E3621" s="1">
        <v>12253.24</v>
      </c>
    </row>
    <row r="3622" spans="1:5">
      <c r="A3622" s="1">
        <v>1954</v>
      </c>
      <c r="B3622" s="1">
        <v>66</v>
      </c>
      <c r="C3622" s="1">
        <v>5384.53</v>
      </c>
      <c r="D3622" s="1">
        <v>7245.53</v>
      </c>
      <c r="E3622" s="1">
        <v>12630.06</v>
      </c>
    </row>
    <row r="3623" spans="1:5">
      <c r="A3623" s="1">
        <v>1954</v>
      </c>
      <c r="B3623" s="1">
        <v>67</v>
      </c>
      <c r="C3623" s="1">
        <v>5940.94</v>
      </c>
      <c r="D3623" s="1">
        <v>7645.89</v>
      </c>
      <c r="E3623" s="1">
        <v>13586.83</v>
      </c>
    </row>
    <row r="3624" spans="1:5">
      <c r="A3624" s="1">
        <v>1954</v>
      </c>
      <c r="B3624" s="1">
        <v>68</v>
      </c>
      <c r="C3624" s="1">
        <v>6446.22</v>
      </c>
      <c r="D3624" s="1">
        <v>8161.36</v>
      </c>
      <c r="E3624" s="1">
        <v>14607.58</v>
      </c>
    </row>
    <row r="3625" spans="1:5">
      <c r="A3625" s="1">
        <v>1954</v>
      </c>
      <c r="B3625" s="1">
        <v>69</v>
      </c>
      <c r="C3625" s="1">
        <v>6946.33</v>
      </c>
      <c r="D3625" s="1">
        <v>8500.9500000000007</v>
      </c>
      <c r="E3625" s="1">
        <v>15447.28</v>
      </c>
    </row>
    <row r="3626" spans="1:5">
      <c r="A3626" s="1">
        <v>1954</v>
      </c>
      <c r="B3626" s="1">
        <v>70</v>
      </c>
      <c r="C3626" s="1">
        <v>7289.17</v>
      </c>
      <c r="D3626" s="1">
        <v>8610.66</v>
      </c>
      <c r="E3626" s="1">
        <v>15899.83</v>
      </c>
    </row>
    <row r="3627" spans="1:5">
      <c r="A3627" s="1">
        <v>1954</v>
      </c>
      <c r="B3627" s="1">
        <v>71</v>
      </c>
      <c r="C3627" s="1">
        <v>7410.07</v>
      </c>
      <c r="D3627" s="1">
        <v>8520.4699999999993</v>
      </c>
      <c r="E3627" s="1">
        <v>15930.54</v>
      </c>
    </row>
    <row r="3628" spans="1:5">
      <c r="A3628" s="1">
        <v>1954</v>
      </c>
      <c r="B3628" s="1">
        <v>72</v>
      </c>
      <c r="C3628" s="1">
        <v>8260.89</v>
      </c>
      <c r="D3628" s="1">
        <v>9025.33</v>
      </c>
      <c r="E3628" s="1">
        <v>17286.22</v>
      </c>
    </row>
    <row r="3629" spans="1:5">
      <c r="A3629" s="1">
        <v>1954</v>
      </c>
      <c r="B3629" s="1">
        <v>73</v>
      </c>
      <c r="C3629" s="1">
        <v>8766.61</v>
      </c>
      <c r="D3629" s="1">
        <v>9527.27</v>
      </c>
      <c r="E3629" s="1">
        <v>18293.88</v>
      </c>
    </row>
    <row r="3630" spans="1:5">
      <c r="A3630" s="1">
        <v>1954</v>
      </c>
      <c r="B3630" s="1">
        <v>74</v>
      </c>
      <c r="C3630" s="1">
        <v>9439.27</v>
      </c>
      <c r="D3630" s="1">
        <v>9426.2900000000009</v>
      </c>
      <c r="E3630" s="1">
        <v>18865.560000000001</v>
      </c>
    </row>
    <row r="3631" spans="1:5">
      <c r="A3631" s="1">
        <v>1954</v>
      </c>
      <c r="B3631" s="1">
        <v>75</v>
      </c>
      <c r="C3631" s="1">
        <v>9191.5</v>
      </c>
      <c r="D3631" s="1">
        <v>9267.51</v>
      </c>
      <c r="E3631" s="1">
        <v>18459.009999999998</v>
      </c>
    </row>
    <row r="3632" spans="1:5">
      <c r="A3632" s="1">
        <v>1954</v>
      </c>
      <c r="B3632" s="1">
        <v>76</v>
      </c>
      <c r="C3632" s="1">
        <v>9642.91</v>
      </c>
      <c r="D3632" s="1">
        <v>9336.5300000000007</v>
      </c>
      <c r="E3632" s="1">
        <v>18979.439999999999</v>
      </c>
    </row>
    <row r="3633" spans="1:5">
      <c r="A3633" s="1">
        <v>1954</v>
      </c>
      <c r="B3633" s="1">
        <v>77</v>
      </c>
      <c r="C3633" s="1">
        <v>10061.16</v>
      </c>
      <c r="D3633" s="1">
        <v>9343.4699999999993</v>
      </c>
      <c r="E3633" s="1">
        <v>19404.63</v>
      </c>
    </row>
    <row r="3634" spans="1:5">
      <c r="A3634" s="1">
        <v>1954</v>
      </c>
      <c r="B3634" s="1">
        <v>78</v>
      </c>
      <c r="C3634" s="1">
        <v>9962.25</v>
      </c>
      <c r="D3634" s="1">
        <v>9253.35</v>
      </c>
      <c r="E3634" s="1">
        <v>19215.599999999999</v>
      </c>
    </row>
    <row r="3635" spans="1:5">
      <c r="A3635" s="1">
        <v>1954</v>
      </c>
      <c r="B3635" s="1">
        <v>79</v>
      </c>
      <c r="C3635" s="1">
        <v>10164.16</v>
      </c>
      <c r="D3635" s="1">
        <v>8936.1299999999992</v>
      </c>
      <c r="E3635" s="1">
        <v>19100.29</v>
      </c>
    </row>
    <row r="3636" spans="1:5">
      <c r="A3636" s="1">
        <v>1954</v>
      </c>
      <c r="B3636" s="1">
        <v>80</v>
      </c>
      <c r="C3636" s="1">
        <v>9624.91</v>
      </c>
      <c r="D3636" s="1">
        <v>8001.05</v>
      </c>
      <c r="E3636" s="1">
        <v>17625.96</v>
      </c>
    </row>
    <row r="3637" spans="1:5">
      <c r="A3637" s="1">
        <v>1954</v>
      </c>
      <c r="B3637" s="1">
        <v>81</v>
      </c>
      <c r="C3637" s="1">
        <v>9080.26</v>
      </c>
      <c r="D3637" s="1">
        <v>7476.79</v>
      </c>
      <c r="E3637" s="1">
        <v>16557.05</v>
      </c>
    </row>
    <row r="3638" spans="1:5">
      <c r="A3638" s="1">
        <v>1954</v>
      </c>
      <c r="B3638" s="1">
        <v>82</v>
      </c>
      <c r="C3638" s="1">
        <v>8654.2099999999991</v>
      </c>
      <c r="D3638" s="1">
        <v>6938.57</v>
      </c>
      <c r="E3638" s="1">
        <v>15592.78</v>
      </c>
    </row>
    <row r="3639" spans="1:5">
      <c r="A3639" s="1">
        <v>1954</v>
      </c>
      <c r="B3639" s="1">
        <v>83</v>
      </c>
      <c r="C3639" s="1">
        <v>8262.75</v>
      </c>
      <c r="D3639" s="1">
        <v>6399.37</v>
      </c>
      <c r="E3639" s="1">
        <v>14662.12</v>
      </c>
    </row>
    <row r="3640" spans="1:5">
      <c r="A3640" s="1">
        <v>1954</v>
      </c>
      <c r="B3640" s="1">
        <v>84</v>
      </c>
      <c r="C3640" s="1">
        <v>7807.89</v>
      </c>
      <c r="D3640" s="1">
        <v>5537.22</v>
      </c>
      <c r="E3640" s="1">
        <v>13345.11</v>
      </c>
    </row>
    <row r="3641" spans="1:5">
      <c r="A3641" s="1">
        <v>1954</v>
      </c>
      <c r="B3641" s="1">
        <v>85</v>
      </c>
      <c r="C3641" s="1">
        <v>6749.29</v>
      </c>
      <c r="D3641" s="1">
        <v>4465.8999999999996</v>
      </c>
      <c r="E3641" s="1">
        <v>11215.19</v>
      </c>
    </row>
    <row r="3642" spans="1:5">
      <c r="A3642" s="1">
        <v>1954</v>
      </c>
      <c r="B3642" s="1">
        <v>86</v>
      </c>
      <c r="C3642" s="1">
        <v>6060.63</v>
      </c>
      <c r="D3642" s="1">
        <v>3889.71</v>
      </c>
      <c r="E3642" s="1">
        <v>9950.34</v>
      </c>
    </row>
    <row r="3643" spans="1:5">
      <c r="A3643" s="1">
        <v>1954</v>
      </c>
      <c r="B3643" s="1">
        <v>87</v>
      </c>
      <c r="C3643" s="1">
        <v>5279.58</v>
      </c>
      <c r="D3643" s="1">
        <v>3258.46</v>
      </c>
      <c r="E3643" s="1">
        <v>8538.0400000000009</v>
      </c>
    </row>
    <row r="3644" spans="1:5">
      <c r="A3644" s="1">
        <v>1954</v>
      </c>
      <c r="B3644" s="1">
        <v>88</v>
      </c>
      <c r="C3644" s="1">
        <v>4343.17</v>
      </c>
      <c r="D3644" s="1">
        <v>2543.15</v>
      </c>
      <c r="E3644" s="1">
        <v>6886.32</v>
      </c>
    </row>
    <row r="3645" spans="1:5">
      <c r="A3645" s="1">
        <v>1954</v>
      </c>
      <c r="B3645" s="1">
        <v>89</v>
      </c>
      <c r="C3645" s="1">
        <v>3736.35</v>
      </c>
      <c r="D3645" s="1">
        <v>1933.79</v>
      </c>
      <c r="E3645" s="1">
        <v>5670.14</v>
      </c>
    </row>
    <row r="3646" spans="1:5">
      <c r="A3646" s="1">
        <v>1954</v>
      </c>
      <c r="B3646" s="1">
        <v>90</v>
      </c>
      <c r="C3646" s="1">
        <v>3075.24</v>
      </c>
      <c r="D3646" s="1">
        <v>1486.09</v>
      </c>
      <c r="E3646" s="1">
        <v>4561.33</v>
      </c>
    </row>
    <row r="3647" spans="1:5">
      <c r="A3647" s="1">
        <v>1954</v>
      </c>
      <c r="B3647" s="1">
        <v>91</v>
      </c>
      <c r="C3647" s="1">
        <v>2327.1799999999998</v>
      </c>
      <c r="D3647" s="1">
        <v>1107</v>
      </c>
      <c r="E3647" s="1">
        <v>3434.18</v>
      </c>
    </row>
    <row r="3648" spans="1:5">
      <c r="A3648" s="1">
        <v>1954</v>
      </c>
      <c r="B3648" s="1">
        <v>92</v>
      </c>
      <c r="C3648" s="1">
        <v>1907.25</v>
      </c>
      <c r="D3648" s="1">
        <v>803.26</v>
      </c>
      <c r="E3648" s="1">
        <v>2710.51</v>
      </c>
    </row>
    <row r="3649" spans="1:5">
      <c r="A3649" s="1">
        <v>1954</v>
      </c>
      <c r="B3649" s="1">
        <v>93</v>
      </c>
      <c r="C3649" s="1">
        <v>1488.48</v>
      </c>
      <c r="D3649" s="1">
        <v>611.84</v>
      </c>
      <c r="E3649" s="1">
        <v>2100.3200000000002</v>
      </c>
    </row>
    <row r="3650" spans="1:5">
      <c r="A3650" s="1">
        <v>1954</v>
      </c>
      <c r="B3650" s="1">
        <v>94</v>
      </c>
      <c r="C3650" s="1">
        <v>1029.8499999999999</v>
      </c>
      <c r="D3650" s="1">
        <v>387.77</v>
      </c>
      <c r="E3650" s="1">
        <v>1417.62</v>
      </c>
    </row>
    <row r="3651" spans="1:5">
      <c r="A3651" s="1">
        <v>1954</v>
      </c>
      <c r="B3651" s="1">
        <v>95</v>
      </c>
      <c r="C3651" s="1">
        <v>755.31</v>
      </c>
      <c r="D3651" s="1">
        <v>275.51</v>
      </c>
      <c r="E3651" s="1">
        <v>1030.82</v>
      </c>
    </row>
    <row r="3652" spans="1:5">
      <c r="A3652" s="1">
        <v>1954</v>
      </c>
      <c r="B3652" s="1">
        <v>96</v>
      </c>
      <c r="C3652" s="1">
        <v>521.4</v>
      </c>
      <c r="D3652" s="1">
        <v>162.63</v>
      </c>
      <c r="E3652" s="1">
        <v>684.03</v>
      </c>
    </row>
    <row r="3653" spans="1:5">
      <c r="A3653" s="1">
        <v>1954</v>
      </c>
      <c r="B3653" s="1">
        <v>97</v>
      </c>
      <c r="C3653" s="1">
        <v>311.45999999999998</v>
      </c>
      <c r="D3653" s="1">
        <v>81.02</v>
      </c>
      <c r="E3653" s="1">
        <v>392.48</v>
      </c>
    </row>
    <row r="3654" spans="1:5">
      <c r="A3654" s="1">
        <v>1954</v>
      </c>
      <c r="B3654" s="1">
        <v>98</v>
      </c>
      <c r="C3654" s="1">
        <v>237.58</v>
      </c>
      <c r="D3654" s="1">
        <v>70.290000000000006</v>
      </c>
      <c r="E3654" s="1">
        <v>307.87</v>
      </c>
    </row>
    <row r="3655" spans="1:5">
      <c r="A3655" s="1">
        <v>1954</v>
      </c>
      <c r="B3655" s="1">
        <v>99</v>
      </c>
      <c r="C3655" s="1">
        <v>153.02000000000001</v>
      </c>
      <c r="D3655" s="1">
        <v>36.229999999999997</v>
      </c>
      <c r="E3655" s="1">
        <v>189.25</v>
      </c>
    </row>
    <row r="3656" spans="1:5">
      <c r="A3656" s="1">
        <v>1954</v>
      </c>
      <c r="B3656" s="1">
        <v>100</v>
      </c>
      <c r="C3656" s="1">
        <v>72.67</v>
      </c>
      <c r="D3656" s="1">
        <v>15.86</v>
      </c>
      <c r="E3656" s="1">
        <v>88.53</v>
      </c>
    </row>
    <row r="3657" spans="1:5">
      <c r="A3657" s="1">
        <v>1954</v>
      </c>
      <c r="B3657" s="1">
        <v>101</v>
      </c>
      <c r="C3657" s="1">
        <v>55.74</v>
      </c>
      <c r="D3657" s="1">
        <v>7.48</v>
      </c>
      <c r="E3657" s="1">
        <v>63.22</v>
      </c>
    </row>
    <row r="3658" spans="1:5">
      <c r="A3658" s="1">
        <v>1954</v>
      </c>
      <c r="B3658" s="1">
        <v>102</v>
      </c>
      <c r="C3658" s="1">
        <v>22.34</v>
      </c>
      <c r="D3658" s="1">
        <v>1</v>
      </c>
      <c r="E3658" s="1">
        <v>23.34</v>
      </c>
    </row>
    <row r="3659" spans="1:5">
      <c r="A3659" s="1">
        <v>1954</v>
      </c>
      <c r="B3659" s="1">
        <v>103</v>
      </c>
      <c r="C3659" s="1">
        <v>26.86</v>
      </c>
      <c r="D3659" s="1">
        <v>3</v>
      </c>
      <c r="E3659" s="1">
        <v>29.86</v>
      </c>
    </row>
    <row r="3660" spans="1:5">
      <c r="A3660" s="1">
        <v>1954</v>
      </c>
      <c r="B3660" s="1">
        <v>104</v>
      </c>
      <c r="C3660" s="1">
        <v>7.64</v>
      </c>
      <c r="D3660" s="1">
        <v>1</v>
      </c>
      <c r="E3660" s="1">
        <v>8.64</v>
      </c>
    </row>
    <row r="3661" spans="1:5">
      <c r="A3661" s="1">
        <v>1954</v>
      </c>
      <c r="B3661" s="1">
        <v>105</v>
      </c>
      <c r="C3661" s="1">
        <v>4</v>
      </c>
      <c r="D3661" s="1">
        <v>2</v>
      </c>
      <c r="E3661" s="1">
        <v>6</v>
      </c>
    </row>
    <row r="3662" spans="1:5">
      <c r="A3662" s="1">
        <v>1954</v>
      </c>
      <c r="B3662" s="1">
        <v>106</v>
      </c>
      <c r="C3662" s="1">
        <v>0</v>
      </c>
      <c r="D3662" s="1">
        <v>0</v>
      </c>
      <c r="E3662" s="1">
        <v>0</v>
      </c>
    </row>
    <row r="3663" spans="1:5">
      <c r="A3663" s="1">
        <v>1954</v>
      </c>
      <c r="B3663" s="1">
        <v>107</v>
      </c>
      <c r="C3663" s="1">
        <v>1</v>
      </c>
      <c r="D3663" s="1">
        <v>0</v>
      </c>
      <c r="E3663" s="1">
        <v>1</v>
      </c>
    </row>
    <row r="3664" spans="1:5">
      <c r="A3664" s="1">
        <v>1954</v>
      </c>
      <c r="B3664" s="1">
        <v>108</v>
      </c>
      <c r="C3664" s="1">
        <v>0</v>
      </c>
      <c r="D3664" s="1">
        <v>0</v>
      </c>
      <c r="E3664" s="1">
        <v>0</v>
      </c>
    </row>
    <row r="3665" spans="1:5">
      <c r="A3665" s="1">
        <v>1954</v>
      </c>
      <c r="B3665" s="1">
        <v>109</v>
      </c>
      <c r="C3665" s="1">
        <v>0</v>
      </c>
      <c r="D3665" s="1">
        <v>0</v>
      </c>
      <c r="E3665" s="1">
        <v>0</v>
      </c>
    </row>
    <row r="3666" spans="1:5">
      <c r="A3666" s="1">
        <v>1954</v>
      </c>
      <c r="B3666" s="1" t="s">
        <v>121</v>
      </c>
      <c r="C3666" s="1">
        <v>0</v>
      </c>
      <c r="D3666" s="1">
        <v>0</v>
      </c>
      <c r="E3666" s="1">
        <v>0</v>
      </c>
    </row>
    <row r="3667" spans="1:5">
      <c r="A3667" s="1">
        <v>1955</v>
      </c>
      <c r="B3667" s="1">
        <v>0</v>
      </c>
      <c r="C3667" s="1">
        <v>8610</v>
      </c>
      <c r="D3667" s="1">
        <v>11752</v>
      </c>
      <c r="E3667" s="1">
        <v>20362</v>
      </c>
    </row>
    <row r="3668" spans="1:5">
      <c r="A3668" s="1">
        <v>1955</v>
      </c>
      <c r="B3668" s="1">
        <v>1</v>
      </c>
      <c r="C3668" s="1">
        <v>633</v>
      </c>
      <c r="D3668" s="1">
        <v>674</v>
      </c>
      <c r="E3668" s="1">
        <v>1307</v>
      </c>
    </row>
    <row r="3669" spans="1:5">
      <c r="A3669" s="1">
        <v>1955</v>
      </c>
      <c r="B3669" s="1">
        <v>2</v>
      </c>
      <c r="C3669" s="1">
        <v>357</v>
      </c>
      <c r="D3669" s="1">
        <v>441</v>
      </c>
      <c r="E3669" s="1">
        <v>798</v>
      </c>
    </row>
    <row r="3670" spans="1:5">
      <c r="A3670" s="1">
        <v>1955</v>
      </c>
      <c r="B3670" s="1">
        <v>3</v>
      </c>
      <c r="C3670" s="1">
        <v>271</v>
      </c>
      <c r="D3670" s="1">
        <v>308</v>
      </c>
      <c r="E3670" s="1">
        <v>579</v>
      </c>
    </row>
    <row r="3671" spans="1:5">
      <c r="A3671" s="1">
        <v>1955</v>
      </c>
      <c r="B3671" s="1">
        <v>4</v>
      </c>
      <c r="C3671" s="1">
        <v>220</v>
      </c>
      <c r="D3671" s="1">
        <v>273</v>
      </c>
      <c r="E3671" s="1">
        <v>493</v>
      </c>
    </row>
    <row r="3672" spans="1:5">
      <c r="A3672" s="1">
        <v>1955</v>
      </c>
      <c r="B3672" s="1">
        <v>5</v>
      </c>
      <c r="C3672" s="1">
        <v>206.44</v>
      </c>
      <c r="D3672" s="1">
        <v>231.26</v>
      </c>
      <c r="E3672" s="1">
        <v>437.7</v>
      </c>
    </row>
    <row r="3673" spans="1:5">
      <c r="A3673" s="1">
        <v>1955</v>
      </c>
      <c r="B3673" s="1">
        <v>6</v>
      </c>
      <c r="C3673" s="1">
        <v>167.83</v>
      </c>
      <c r="D3673" s="1">
        <v>244.61</v>
      </c>
      <c r="E3673" s="1">
        <v>412.44</v>
      </c>
    </row>
    <row r="3674" spans="1:5">
      <c r="A3674" s="1">
        <v>1955</v>
      </c>
      <c r="B3674" s="1">
        <v>7</v>
      </c>
      <c r="C3674" s="1">
        <v>139.11000000000001</v>
      </c>
      <c r="D3674" s="1">
        <v>262.67</v>
      </c>
      <c r="E3674" s="1">
        <v>401.78</v>
      </c>
    </row>
    <row r="3675" spans="1:5">
      <c r="A3675" s="1">
        <v>1955</v>
      </c>
      <c r="B3675" s="1">
        <v>8</v>
      </c>
      <c r="C3675" s="1">
        <v>161.28</v>
      </c>
      <c r="D3675" s="1">
        <v>219.47</v>
      </c>
      <c r="E3675" s="1">
        <v>380.75</v>
      </c>
    </row>
    <row r="3676" spans="1:5">
      <c r="A3676" s="1">
        <v>1955</v>
      </c>
      <c r="B3676" s="1">
        <v>9</v>
      </c>
      <c r="C3676" s="1">
        <v>108.35</v>
      </c>
      <c r="D3676" s="1">
        <v>152.99</v>
      </c>
      <c r="E3676" s="1">
        <v>261.33999999999997</v>
      </c>
    </row>
    <row r="3677" spans="1:5">
      <c r="A3677" s="1">
        <v>1955</v>
      </c>
      <c r="B3677" s="1">
        <v>10</v>
      </c>
      <c r="C3677" s="1">
        <v>118.66</v>
      </c>
      <c r="D3677" s="1">
        <v>150.04</v>
      </c>
      <c r="E3677" s="1">
        <v>268.7</v>
      </c>
    </row>
    <row r="3678" spans="1:5">
      <c r="A3678" s="1">
        <v>1955</v>
      </c>
      <c r="B3678" s="1">
        <v>11</v>
      </c>
      <c r="C3678" s="1">
        <v>94.58</v>
      </c>
      <c r="D3678" s="1">
        <v>156.85</v>
      </c>
      <c r="E3678" s="1">
        <v>251.43</v>
      </c>
    </row>
    <row r="3679" spans="1:5">
      <c r="A3679" s="1">
        <v>1955</v>
      </c>
      <c r="B3679" s="1">
        <v>12</v>
      </c>
      <c r="C3679" s="1">
        <v>126.45</v>
      </c>
      <c r="D3679" s="1">
        <v>177.24</v>
      </c>
      <c r="E3679" s="1">
        <v>303.69</v>
      </c>
    </row>
    <row r="3680" spans="1:5">
      <c r="A3680" s="1">
        <v>1955</v>
      </c>
      <c r="B3680" s="1">
        <v>13</v>
      </c>
      <c r="C3680" s="1">
        <v>115.27</v>
      </c>
      <c r="D3680" s="1">
        <v>160.18</v>
      </c>
      <c r="E3680" s="1">
        <v>275.45</v>
      </c>
    </row>
    <row r="3681" spans="1:5">
      <c r="A3681" s="1">
        <v>1955</v>
      </c>
      <c r="B3681" s="1">
        <v>14</v>
      </c>
      <c r="C3681" s="1">
        <v>115.04</v>
      </c>
      <c r="D3681" s="1">
        <v>179.69</v>
      </c>
      <c r="E3681" s="1">
        <v>294.73</v>
      </c>
    </row>
    <row r="3682" spans="1:5">
      <c r="A3682" s="1">
        <v>1955</v>
      </c>
      <c r="B3682" s="1">
        <v>15</v>
      </c>
      <c r="C3682" s="1">
        <v>109.6</v>
      </c>
      <c r="D3682" s="1">
        <v>242.69</v>
      </c>
      <c r="E3682" s="1">
        <v>352.29</v>
      </c>
    </row>
    <row r="3683" spans="1:5">
      <c r="A3683" s="1">
        <v>1955</v>
      </c>
      <c r="B3683" s="1">
        <v>16</v>
      </c>
      <c r="C3683" s="1">
        <v>124.26</v>
      </c>
      <c r="D3683" s="1">
        <v>244.86</v>
      </c>
      <c r="E3683" s="1">
        <v>369.12</v>
      </c>
    </row>
    <row r="3684" spans="1:5">
      <c r="A3684" s="1">
        <v>1955</v>
      </c>
      <c r="B3684" s="1">
        <v>17</v>
      </c>
      <c r="C3684" s="1">
        <v>146.86000000000001</v>
      </c>
      <c r="D3684" s="1">
        <v>291.11</v>
      </c>
      <c r="E3684" s="1">
        <v>437.97</v>
      </c>
    </row>
    <row r="3685" spans="1:5">
      <c r="A3685" s="1">
        <v>1955</v>
      </c>
      <c r="B3685" s="1">
        <v>18</v>
      </c>
      <c r="C3685" s="1">
        <v>135.4</v>
      </c>
      <c r="D3685" s="1">
        <v>316.45999999999998</v>
      </c>
      <c r="E3685" s="1">
        <v>451.86</v>
      </c>
    </row>
    <row r="3686" spans="1:5">
      <c r="A3686" s="1">
        <v>1955</v>
      </c>
      <c r="B3686" s="1">
        <v>19</v>
      </c>
      <c r="C3686" s="1">
        <v>165.88</v>
      </c>
      <c r="D3686" s="1">
        <v>307.89999999999998</v>
      </c>
      <c r="E3686" s="1">
        <v>473.78</v>
      </c>
    </row>
    <row r="3687" spans="1:5">
      <c r="A3687" s="1">
        <v>1955</v>
      </c>
      <c r="B3687" s="1">
        <v>20</v>
      </c>
      <c r="C3687" s="1">
        <v>156.31</v>
      </c>
      <c r="D3687" s="1">
        <v>364.37</v>
      </c>
      <c r="E3687" s="1">
        <v>520.67999999999995</v>
      </c>
    </row>
    <row r="3688" spans="1:5">
      <c r="A3688" s="1">
        <v>1955</v>
      </c>
      <c r="B3688" s="1">
        <v>21</v>
      </c>
      <c r="C3688" s="1">
        <v>178.79</v>
      </c>
      <c r="D3688" s="1">
        <v>374.75</v>
      </c>
      <c r="E3688" s="1">
        <v>553.54</v>
      </c>
    </row>
    <row r="3689" spans="1:5">
      <c r="A3689" s="1">
        <v>1955</v>
      </c>
      <c r="B3689" s="1">
        <v>22</v>
      </c>
      <c r="C3689" s="1">
        <v>177.33</v>
      </c>
      <c r="D3689" s="1">
        <v>390.96</v>
      </c>
      <c r="E3689" s="1">
        <v>568.29</v>
      </c>
    </row>
    <row r="3690" spans="1:5">
      <c r="A3690" s="1">
        <v>1955</v>
      </c>
      <c r="B3690" s="1">
        <v>23</v>
      </c>
      <c r="C3690" s="1">
        <v>188.94</v>
      </c>
      <c r="D3690" s="1">
        <v>356.02</v>
      </c>
      <c r="E3690" s="1">
        <v>544.96</v>
      </c>
    </row>
    <row r="3691" spans="1:5">
      <c r="A3691" s="1">
        <v>1955</v>
      </c>
      <c r="B3691" s="1">
        <v>24</v>
      </c>
      <c r="C3691" s="1">
        <v>236.63</v>
      </c>
      <c r="D3691" s="1">
        <v>380.91</v>
      </c>
      <c r="E3691" s="1">
        <v>617.54</v>
      </c>
    </row>
    <row r="3692" spans="1:5">
      <c r="A3692" s="1">
        <v>1955</v>
      </c>
      <c r="B3692" s="1">
        <v>25</v>
      </c>
      <c r="C3692" s="1">
        <v>271.5</v>
      </c>
      <c r="D3692" s="1">
        <v>406.74</v>
      </c>
      <c r="E3692" s="1">
        <v>678.24</v>
      </c>
    </row>
    <row r="3693" spans="1:5">
      <c r="A3693" s="1">
        <v>1955</v>
      </c>
      <c r="B3693" s="1">
        <v>26</v>
      </c>
      <c r="C3693" s="1">
        <v>235.05</v>
      </c>
      <c r="D3693" s="1">
        <v>369.88</v>
      </c>
      <c r="E3693" s="1">
        <v>604.92999999999995</v>
      </c>
    </row>
    <row r="3694" spans="1:5">
      <c r="A3694" s="1">
        <v>1955</v>
      </c>
      <c r="B3694" s="1">
        <v>27</v>
      </c>
      <c r="C3694" s="1">
        <v>272.39999999999998</v>
      </c>
      <c r="D3694" s="1">
        <v>357.41</v>
      </c>
      <c r="E3694" s="1">
        <v>629.80999999999995</v>
      </c>
    </row>
    <row r="3695" spans="1:5">
      <c r="A3695" s="1">
        <v>1955</v>
      </c>
      <c r="B3695" s="1">
        <v>28</v>
      </c>
      <c r="C3695" s="1">
        <v>326.55</v>
      </c>
      <c r="D3695" s="1">
        <v>403.33</v>
      </c>
      <c r="E3695" s="1">
        <v>729.88</v>
      </c>
    </row>
    <row r="3696" spans="1:5">
      <c r="A3696" s="1">
        <v>1955</v>
      </c>
      <c r="B3696" s="1">
        <v>29</v>
      </c>
      <c r="C3696" s="1">
        <v>334.49</v>
      </c>
      <c r="D3696" s="1">
        <v>469.65</v>
      </c>
      <c r="E3696" s="1">
        <v>804.14</v>
      </c>
    </row>
    <row r="3697" spans="1:5">
      <c r="A3697" s="1">
        <v>1955</v>
      </c>
      <c r="B3697" s="1">
        <v>30</v>
      </c>
      <c r="C3697" s="1">
        <v>357.85</v>
      </c>
      <c r="D3697" s="1">
        <v>482.2</v>
      </c>
      <c r="E3697" s="1">
        <v>840.05</v>
      </c>
    </row>
    <row r="3698" spans="1:5">
      <c r="A3698" s="1">
        <v>1955</v>
      </c>
      <c r="B3698" s="1">
        <v>31</v>
      </c>
      <c r="C3698" s="1">
        <v>383.06</v>
      </c>
      <c r="D3698" s="1">
        <v>442.36</v>
      </c>
      <c r="E3698" s="1">
        <v>825.42</v>
      </c>
    </row>
    <row r="3699" spans="1:5">
      <c r="A3699" s="1">
        <v>1955</v>
      </c>
      <c r="B3699" s="1">
        <v>32</v>
      </c>
      <c r="C3699" s="1">
        <v>435.74</v>
      </c>
      <c r="D3699" s="1">
        <v>543.96</v>
      </c>
      <c r="E3699" s="1">
        <v>979.7</v>
      </c>
    </row>
    <row r="3700" spans="1:5">
      <c r="A3700" s="1">
        <v>1955</v>
      </c>
      <c r="B3700" s="1">
        <v>33</v>
      </c>
      <c r="C3700" s="1">
        <v>440.87</v>
      </c>
      <c r="D3700" s="1">
        <v>572</v>
      </c>
      <c r="E3700" s="1">
        <v>1012.87</v>
      </c>
    </row>
    <row r="3701" spans="1:5">
      <c r="A3701" s="1">
        <v>1955</v>
      </c>
      <c r="B3701" s="1">
        <v>34</v>
      </c>
      <c r="C3701" s="1">
        <v>513.46</v>
      </c>
      <c r="D3701" s="1">
        <v>620.48</v>
      </c>
      <c r="E3701" s="1">
        <v>1133.94</v>
      </c>
    </row>
    <row r="3702" spans="1:5">
      <c r="A3702" s="1">
        <v>1955</v>
      </c>
      <c r="B3702" s="1">
        <v>35</v>
      </c>
      <c r="C3702" s="1">
        <v>548.19000000000005</v>
      </c>
      <c r="D3702" s="1">
        <v>674.87</v>
      </c>
      <c r="E3702" s="1">
        <v>1223.06</v>
      </c>
    </row>
    <row r="3703" spans="1:5">
      <c r="A3703" s="1">
        <v>1955</v>
      </c>
      <c r="B3703" s="1">
        <v>36</v>
      </c>
      <c r="C3703" s="1">
        <v>455.72</v>
      </c>
      <c r="D3703" s="1">
        <v>544.02</v>
      </c>
      <c r="E3703" s="1">
        <v>999.74</v>
      </c>
    </row>
    <row r="3704" spans="1:5">
      <c r="A3704" s="1">
        <v>1955</v>
      </c>
      <c r="B3704" s="1">
        <v>37</v>
      </c>
      <c r="C3704" s="1">
        <v>464.72</v>
      </c>
      <c r="D3704" s="1">
        <v>563.38</v>
      </c>
      <c r="E3704" s="1">
        <v>1028.0999999999999</v>
      </c>
    </row>
    <row r="3705" spans="1:5">
      <c r="A3705" s="1">
        <v>1955</v>
      </c>
      <c r="B3705" s="1">
        <v>38</v>
      </c>
      <c r="C3705" s="1">
        <v>491.2</v>
      </c>
      <c r="D3705" s="1">
        <v>661.97</v>
      </c>
      <c r="E3705" s="1">
        <v>1153.17</v>
      </c>
    </row>
    <row r="3706" spans="1:5">
      <c r="A3706" s="1">
        <v>1955</v>
      </c>
      <c r="B3706" s="1">
        <v>39</v>
      </c>
      <c r="C3706" s="1">
        <v>670.16</v>
      </c>
      <c r="D3706" s="1">
        <v>854.77</v>
      </c>
      <c r="E3706" s="1">
        <v>1524.93</v>
      </c>
    </row>
    <row r="3707" spans="1:5">
      <c r="A3707" s="1">
        <v>1955</v>
      </c>
      <c r="B3707" s="1">
        <v>40</v>
      </c>
      <c r="C3707" s="1">
        <v>751.14</v>
      </c>
      <c r="D3707" s="1">
        <v>985.6</v>
      </c>
      <c r="E3707" s="1">
        <v>1736.74</v>
      </c>
    </row>
    <row r="3708" spans="1:5">
      <c r="A3708" s="1">
        <v>1955</v>
      </c>
      <c r="B3708" s="1">
        <v>41</v>
      </c>
      <c r="C3708" s="1">
        <v>792.37</v>
      </c>
      <c r="D3708" s="1">
        <v>1018.66</v>
      </c>
      <c r="E3708" s="1">
        <v>1811.03</v>
      </c>
    </row>
    <row r="3709" spans="1:5">
      <c r="A3709" s="1">
        <v>1955</v>
      </c>
      <c r="B3709" s="1">
        <v>42</v>
      </c>
      <c r="C3709" s="1">
        <v>911.4</v>
      </c>
      <c r="D3709" s="1">
        <v>1208.76</v>
      </c>
      <c r="E3709" s="1">
        <v>2120.16</v>
      </c>
    </row>
    <row r="3710" spans="1:5">
      <c r="A3710" s="1">
        <v>1955</v>
      </c>
      <c r="B3710" s="1">
        <v>43</v>
      </c>
      <c r="C3710" s="1">
        <v>1005.23</v>
      </c>
      <c r="D3710" s="1">
        <v>1260.9000000000001</v>
      </c>
      <c r="E3710" s="1">
        <v>2266.13</v>
      </c>
    </row>
    <row r="3711" spans="1:5">
      <c r="A3711" s="1">
        <v>1955</v>
      </c>
      <c r="B3711" s="1">
        <v>44</v>
      </c>
      <c r="C3711" s="1">
        <v>1124.8699999999999</v>
      </c>
      <c r="D3711" s="1">
        <v>1425.08</v>
      </c>
      <c r="E3711" s="1">
        <v>2549.9499999999998</v>
      </c>
    </row>
    <row r="3712" spans="1:5">
      <c r="A3712" s="1">
        <v>1955</v>
      </c>
      <c r="B3712" s="1">
        <v>45</v>
      </c>
      <c r="C3712" s="1">
        <v>1177.58</v>
      </c>
      <c r="D3712" s="1">
        <v>1546.81</v>
      </c>
      <c r="E3712" s="1">
        <v>2724.39</v>
      </c>
    </row>
    <row r="3713" spans="1:5">
      <c r="A3713" s="1">
        <v>1955</v>
      </c>
      <c r="B3713" s="1">
        <v>46</v>
      </c>
      <c r="C3713" s="1">
        <v>1266.45</v>
      </c>
      <c r="D3713" s="1">
        <v>1850.21</v>
      </c>
      <c r="E3713" s="1">
        <v>3116.66</v>
      </c>
    </row>
    <row r="3714" spans="1:5">
      <c r="A3714" s="1">
        <v>1955</v>
      </c>
      <c r="B3714" s="1">
        <v>47</v>
      </c>
      <c r="C3714" s="1">
        <v>1441.76</v>
      </c>
      <c r="D3714" s="1">
        <v>2016.81</v>
      </c>
      <c r="E3714" s="1">
        <v>3458.57</v>
      </c>
    </row>
    <row r="3715" spans="1:5">
      <c r="A3715" s="1">
        <v>1955</v>
      </c>
      <c r="B3715" s="1">
        <v>48</v>
      </c>
      <c r="C3715" s="1">
        <v>1581.52</v>
      </c>
      <c r="D3715" s="1">
        <v>2260.59</v>
      </c>
      <c r="E3715" s="1">
        <v>3842.11</v>
      </c>
    </row>
    <row r="3716" spans="1:5">
      <c r="A3716" s="1">
        <v>1955</v>
      </c>
      <c r="B3716" s="1">
        <v>49</v>
      </c>
      <c r="C3716" s="1">
        <v>1713.7</v>
      </c>
      <c r="D3716" s="1">
        <v>2569.5700000000002</v>
      </c>
      <c r="E3716" s="1">
        <v>4283.2700000000004</v>
      </c>
    </row>
    <row r="3717" spans="1:5">
      <c r="A3717" s="1">
        <v>1955</v>
      </c>
      <c r="B3717" s="1">
        <v>50</v>
      </c>
      <c r="C3717" s="1">
        <v>1849.21</v>
      </c>
      <c r="D3717" s="1">
        <v>2805.29</v>
      </c>
      <c r="E3717" s="1">
        <v>4654.5</v>
      </c>
    </row>
    <row r="3718" spans="1:5">
      <c r="A3718" s="1">
        <v>1955</v>
      </c>
      <c r="B3718" s="1">
        <v>51</v>
      </c>
      <c r="C3718" s="1">
        <v>1823.62</v>
      </c>
      <c r="D3718" s="1">
        <v>3033</v>
      </c>
      <c r="E3718" s="1">
        <v>4856.62</v>
      </c>
    </row>
    <row r="3719" spans="1:5">
      <c r="A3719" s="1">
        <v>1955</v>
      </c>
      <c r="B3719" s="1">
        <v>52</v>
      </c>
      <c r="C3719" s="1">
        <v>2086.8200000000002</v>
      </c>
      <c r="D3719" s="1">
        <v>3492.25</v>
      </c>
      <c r="E3719" s="1">
        <v>5579.07</v>
      </c>
    </row>
    <row r="3720" spans="1:5">
      <c r="A3720" s="1">
        <v>1955</v>
      </c>
      <c r="B3720" s="1">
        <v>53</v>
      </c>
      <c r="C3720" s="1">
        <v>2171.79</v>
      </c>
      <c r="D3720" s="1">
        <v>3749.06</v>
      </c>
      <c r="E3720" s="1">
        <v>5920.85</v>
      </c>
    </row>
    <row r="3721" spans="1:5">
      <c r="A3721" s="1">
        <v>1955</v>
      </c>
      <c r="B3721" s="1">
        <v>54</v>
      </c>
      <c r="C3721" s="1">
        <v>2587.5700000000002</v>
      </c>
      <c r="D3721" s="1">
        <v>4197.3999999999996</v>
      </c>
      <c r="E3721" s="1">
        <v>6784.97</v>
      </c>
    </row>
    <row r="3722" spans="1:5">
      <c r="A3722" s="1">
        <v>1955</v>
      </c>
      <c r="B3722" s="1">
        <v>55</v>
      </c>
      <c r="C3722" s="1">
        <v>2555.0500000000002</v>
      </c>
      <c r="D3722" s="1">
        <v>4336.5600000000004</v>
      </c>
      <c r="E3722" s="1">
        <v>6891.61</v>
      </c>
    </row>
    <row r="3723" spans="1:5">
      <c r="A3723" s="1">
        <v>1955</v>
      </c>
      <c r="B3723" s="1">
        <v>56</v>
      </c>
      <c r="C3723" s="1">
        <v>2571.96</v>
      </c>
      <c r="D3723" s="1">
        <v>4293.62</v>
      </c>
      <c r="E3723" s="1">
        <v>6865.58</v>
      </c>
    </row>
    <row r="3724" spans="1:5">
      <c r="A3724" s="1">
        <v>1955</v>
      </c>
      <c r="B3724" s="1">
        <v>57</v>
      </c>
      <c r="C3724" s="1">
        <v>2826.24</v>
      </c>
      <c r="D3724" s="1">
        <v>4657.83</v>
      </c>
      <c r="E3724" s="1">
        <v>7484.07</v>
      </c>
    </row>
    <row r="3725" spans="1:5">
      <c r="A3725" s="1">
        <v>1955</v>
      </c>
      <c r="B3725" s="1">
        <v>58</v>
      </c>
      <c r="C3725" s="1">
        <v>3134.87</v>
      </c>
      <c r="D3725" s="1">
        <v>4982.22</v>
      </c>
      <c r="E3725" s="1">
        <v>8117.09</v>
      </c>
    </row>
    <row r="3726" spans="1:5">
      <c r="A3726" s="1">
        <v>1955</v>
      </c>
      <c r="B3726" s="1">
        <v>59</v>
      </c>
      <c r="C3726" s="1">
        <v>3305.87</v>
      </c>
      <c r="D3726" s="1">
        <v>5067.76</v>
      </c>
      <c r="E3726" s="1">
        <v>8373.6299999999992</v>
      </c>
    </row>
    <row r="3727" spans="1:5">
      <c r="A3727" s="1">
        <v>1955</v>
      </c>
      <c r="B3727" s="1">
        <v>60</v>
      </c>
      <c r="C3727" s="1">
        <v>3615.04</v>
      </c>
      <c r="D3727" s="1">
        <v>5317.55</v>
      </c>
      <c r="E3727" s="1">
        <v>8932.59</v>
      </c>
    </row>
    <row r="3728" spans="1:5">
      <c r="A3728" s="1">
        <v>1955</v>
      </c>
      <c r="B3728" s="1">
        <v>61</v>
      </c>
      <c r="C3728" s="1">
        <v>3693.61</v>
      </c>
      <c r="D3728" s="1">
        <v>5623.86</v>
      </c>
      <c r="E3728" s="1">
        <v>9317.4699999999993</v>
      </c>
    </row>
    <row r="3729" spans="1:5">
      <c r="A3729" s="1">
        <v>1955</v>
      </c>
      <c r="B3729" s="1">
        <v>62</v>
      </c>
      <c r="C3729" s="1">
        <v>4257.3900000000003</v>
      </c>
      <c r="D3729" s="1">
        <v>6234.79</v>
      </c>
      <c r="E3729" s="1">
        <v>10492.18</v>
      </c>
    </row>
    <row r="3730" spans="1:5">
      <c r="A3730" s="1">
        <v>1955</v>
      </c>
      <c r="B3730" s="1">
        <v>63</v>
      </c>
      <c r="C3730" s="1">
        <v>4422.38</v>
      </c>
      <c r="D3730" s="1">
        <v>6697.33</v>
      </c>
      <c r="E3730" s="1">
        <v>11119.71</v>
      </c>
    </row>
    <row r="3731" spans="1:5">
      <c r="A3731" s="1">
        <v>1955</v>
      </c>
      <c r="B3731" s="1">
        <v>64</v>
      </c>
      <c r="C3731" s="1">
        <v>4777.58</v>
      </c>
      <c r="D3731" s="1">
        <v>7004.48</v>
      </c>
      <c r="E3731" s="1">
        <v>11782.06</v>
      </c>
    </row>
    <row r="3732" spans="1:5">
      <c r="A3732" s="1">
        <v>1955</v>
      </c>
      <c r="B3732" s="1">
        <v>65</v>
      </c>
      <c r="C3732" s="1">
        <v>5247.72</v>
      </c>
      <c r="D3732" s="1">
        <v>7232.98</v>
      </c>
      <c r="E3732" s="1">
        <v>12480.7</v>
      </c>
    </row>
    <row r="3733" spans="1:5">
      <c r="A3733" s="1">
        <v>1955</v>
      </c>
      <c r="B3733" s="1">
        <v>66</v>
      </c>
      <c r="C3733" s="1">
        <v>5573.64</v>
      </c>
      <c r="D3733" s="1">
        <v>7255.76</v>
      </c>
      <c r="E3733" s="1">
        <v>12829.4</v>
      </c>
    </row>
    <row r="3734" spans="1:5">
      <c r="A3734" s="1">
        <v>1955</v>
      </c>
      <c r="B3734" s="1">
        <v>67</v>
      </c>
      <c r="C3734" s="1">
        <v>6104.08</v>
      </c>
      <c r="D3734" s="1">
        <v>8037.57</v>
      </c>
      <c r="E3734" s="1">
        <v>14141.65</v>
      </c>
    </row>
    <row r="3735" spans="1:5">
      <c r="A3735" s="1">
        <v>1955</v>
      </c>
      <c r="B3735" s="1">
        <v>68</v>
      </c>
      <c r="C3735" s="1">
        <v>6527.05</v>
      </c>
      <c r="D3735" s="1">
        <v>8039.41</v>
      </c>
      <c r="E3735" s="1">
        <v>14566.46</v>
      </c>
    </row>
    <row r="3736" spans="1:5">
      <c r="A3736" s="1">
        <v>1955</v>
      </c>
      <c r="B3736" s="1">
        <v>69</v>
      </c>
      <c r="C3736" s="1">
        <v>7061.51</v>
      </c>
      <c r="D3736" s="1">
        <v>8595.2800000000007</v>
      </c>
      <c r="E3736" s="1">
        <v>15656.79</v>
      </c>
    </row>
    <row r="3737" spans="1:5">
      <c r="A3737" s="1">
        <v>1955</v>
      </c>
      <c r="B3737" s="1">
        <v>70</v>
      </c>
      <c r="C3737" s="1">
        <v>7529.33</v>
      </c>
      <c r="D3737" s="1">
        <v>8755.42</v>
      </c>
      <c r="E3737" s="1">
        <v>16284.75</v>
      </c>
    </row>
    <row r="3738" spans="1:5">
      <c r="A3738" s="1">
        <v>1955</v>
      </c>
      <c r="B3738" s="1">
        <v>71</v>
      </c>
      <c r="C3738" s="1">
        <v>7624.79</v>
      </c>
      <c r="D3738" s="1">
        <v>8589.82</v>
      </c>
      <c r="E3738" s="1">
        <v>16214.61</v>
      </c>
    </row>
    <row r="3739" spans="1:5">
      <c r="A3739" s="1">
        <v>1955</v>
      </c>
      <c r="B3739" s="1">
        <v>72</v>
      </c>
      <c r="C3739" s="1">
        <v>8538.73</v>
      </c>
      <c r="D3739" s="1">
        <v>9329.7000000000007</v>
      </c>
      <c r="E3739" s="1">
        <v>17868.43</v>
      </c>
    </row>
    <row r="3740" spans="1:5">
      <c r="A3740" s="1">
        <v>1955</v>
      </c>
      <c r="B3740" s="1">
        <v>73</v>
      </c>
      <c r="C3740" s="1">
        <v>9280.14</v>
      </c>
      <c r="D3740" s="1">
        <v>9470.08</v>
      </c>
      <c r="E3740" s="1">
        <v>18750.22</v>
      </c>
    </row>
    <row r="3741" spans="1:5">
      <c r="A3741" s="1">
        <v>1955</v>
      </c>
      <c r="B3741" s="1">
        <v>74</v>
      </c>
      <c r="C3741" s="1">
        <v>9659.02</v>
      </c>
      <c r="D3741" s="1">
        <v>9760.9699999999993</v>
      </c>
      <c r="E3741" s="1">
        <v>19419.990000000002</v>
      </c>
    </row>
    <row r="3742" spans="1:5">
      <c r="A3742" s="1">
        <v>1955</v>
      </c>
      <c r="B3742" s="1">
        <v>75</v>
      </c>
      <c r="C3742" s="1">
        <v>9879.0400000000009</v>
      </c>
      <c r="D3742" s="1">
        <v>9606.43</v>
      </c>
      <c r="E3742" s="1">
        <v>19485.47</v>
      </c>
    </row>
    <row r="3743" spans="1:5">
      <c r="A3743" s="1">
        <v>1955</v>
      </c>
      <c r="B3743" s="1">
        <v>76</v>
      </c>
      <c r="C3743" s="1">
        <v>10076.91</v>
      </c>
      <c r="D3743" s="1">
        <v>9676.86</v>
      </c>
      <c r="E3743" s="1">
        <v>19753.77</v>
      </c>
    </row>
    <row r="3744" spans="1:5">
      <c r="A3744" s="1">
        <v>1955</v>
      </c>
      <c r="B3744" s="1">
        <v>77</v>
      </c>
      <c r="C3744" s="1">
        <v>10076.290000000001</v>
      </c>
      <c r="D3744" s="1">
        <v>9603.34</v>
      </c>
      <c r="E3744" s="1">
        <v>19679.63</v>
      </c>
    </row>
    <row r="3745" spans="1:5">
      <c r="A3745" s="1">
        <v>1955</v>
      </c>
      <c r="B3745" s="1">
        <v>78</v>
      </c>
      <c r="C3745" s="1">
        <v>10602.18</v>
      </c>
      <c r="D3745" s="1">
        <v>9508.89</v>
      </c>
      <c r="E3745" s="1">
        <v>20111.07</v>
      </c>
    </row>
    <row r="3746" spans="1:5">
      <c r="A3746" s="1">
        <v>1955</v>
      </c>
      <c r="B3746" s="1">
        <v>79</v>
      </c>
      <c r="C3746" s="1">
        <v>10503.57</v>
      </c>
      <c r="D3746" s="1">
        <v>9488.48</v>
      </c>
      <c r="E3746" s="1">
        <v>19992.05</v>
      </c>
    </row>
    <row r="3747" spans="1:5">
      <c r="A3747" s="1">
        <v>1955</v>
      </c>
      <c r="B3747" s="1">
        <v>80</v>
      </c>
      <c r="C3747" s="1">
        <v>10581.93</v>
      </c>
      <c r="D3747" s="1">
        <v>8649.43</v>
      </c>
      <c r="E3747" s="1">
        <v>19231.36</v>
      </c>
    </row>
    <row r="3748" spans="1:5">
      <c r="A3748" s="1">
        <v>1955</v>
      </c>
      <c r="B3748" s="1">
        <v>81</v>
      </c>
      <c r="C3748" s="1">
        <v>9684</v>
      </c>
      <c r="D3748" s="1">
        <v>7763.85</v>
      </c>
      <c r="E3748" s="1">
        <v>17447.849999999999</v>
      </c>
    </row>
    <row r="3749" spans="1:5">
      <c r="A3749" s="1">
        <v>1955</v>
      </c>
      <c r="B3749" s="1">
        <v>82</v>
      </c>
      <c r="C3749" s="1">
        <v>9444.24</v>
      </c>
      <c r="D3749" s="1">
        <v>7306.03</v>
      </c>
      <c r="E3749" s="1">
        <v>16750.27</v>
      </c>
    </row>
    <row r="3750" spans="1:5">
      <c r="A3750" s="1">
        <v>1955</v>
      </c>
      <c r="B3750" s="1">
        <v>83</v>
      </c>
      <c r="C3750" s="1">
        <v>8702.6299999999992</v>
      </c>
      <c r="D3750" s="1">
        <v>6525.99</v>
      </c>
      <c r="E3750" s="1">
        <v>15228.62</v>
      </c>
    </row>
    <row r="3751" spans="1:5">
      <c r="A3751" s="1">
        <v>1955</v>
      </c>
      <c r="B3751" s="1">
        <v>84</v>
      </c>
      <c r="C3751" s="1">
        <v>8486.19</v>
      </c>
      <c r="D3751" s="1">
        <v>5943.7</v>
      </c>
      <c r="E3751" s="1">
        <v>14429.89</v>
      </c>
    </row>
    <row r="3752" spans="1:5">
      <c r="A3752" s="1">
        <v>1955</v>
      </c>
      <c r="B3752" s="1">
        <v>85</v>
      </c>
      <c r="C3752" s="1">
        <v>7430.75</v>
      </c>
      <c r="D3752" s="1">
        <v>5083.18</v>
      </c>
      <c r="E3752" s="1">
        <v>12513.93</v>
      </c>
    </row>
    <row r="3753" spans="1:5">
      <c r="A3753" s="1">
        <v>1955</v>
      </c>
      <c r="B3753" s="1">
        <v>86</v>
      </c>
      <c r="C3753" s="1">
        <v>6617.67</v>
      </c>
      <c r="D3753" s="1">
        <v>4189.37</v>
      </c>
      <c r="E3753" s="1">
        <v>10807.04</v>
      </c>
    </row>
    <row r="3754" spans="1:5">
      <c r="A3754" s="1">
        <v>1955</v>
      </c>
      <c r="B3754" s="1">
        <v>87</v>
      </c>
      <c r="C3754" s="1">
        <v>5811.8</v>
      </c>
      <c r="D3754" s="1">
        <v>3379.29</v>
      </c>
      <c r="E3754" s="1">
        <v>9191.09</v>
      </c>
    </row>
    <row r="3755" spans="1:5">
      <c r="A3755" s="1">
        <v>1955</v>
      </c>
      <c r="B3755" s="1">
        <v>88</v>
      </c>
      <c r="C3755" s="1">
        <v>4777.12</v>
      </c>
      <c r="D3755" s="1">
        <v>2697.91</v>
      </c>
      <c r="E3755" s="1">
        <v>7475.03</v>
      </c>
    </row>
    <row r="3756" spans="1:5">
      <c r="A3756" s="1">
        <v>1955</v>
      </c>
      <c r="B3756" s="1">
        <v>89</v>
      </c>
      <c r="C3756" s="1">
        <v>4138.6499999999996</v>
      </c>
      <c r="D3756" s="1">
        <v>2166.25</v>
      </c>
      <c r="E3756" s="1">
        <v>6304.9</v>
      </c>
    </row>
    <row r="3757" spans="1:5">
      <c r="A3757" s="1">
        <v>1955</v>
      </c>
      <c r="B3757" s="1">
        <v>90</v>
      </c>
      <c r="C3757" s="1">
        <v>3372.65</v>
      </c>
      <c r="D3757" s="1">
        <v>1555.06</v>
      </c>
      <c r="E3757" s="1">
        <v>4927.71</v>
      </c>
    </row>
    <row r="3758" spans="1:5">
      <c r="A3758" s="1">
        <v>1955</v>
      </c>
      <c r="B3758" s="1">
        <v>91</v>
      </c>
      <c r="C3758" s="1">
        <v>2555.16</v>
      </c>
      <c r="D3758" s="1">
        <v>1175.27</v>
      </c>
      <c r="E3758" s="1">
        <v>3730.43</v>
      </c>
    </row>
    <row r="3759" spans="1:5">
      <c r="A3759" s="1">
        <v>1955</v>
      </c>
      <c r="B3759" s="1">
        <v>92</v>
      </c>
      <c r="C3759" s="1">
        <v>2034.43</v>
      </c>
      <c r="D3759" s="1">
        <v>854.65</v>
      </c>
      <c r="E3759" s="1">
        <v>2889.08</v>
      </c>
    </row>
    <row r="3760" spans="1:5">
      <c r="A3760" s="1">
        <v>1955</v>
      </c>
      <c r="B3760" s="1">
        <v>93</v>
      </c>
      <c r="C3760" s="1">
        <v>1524.48</v>
      </c>
      <c r="D3760" s="1">
        <v>593.17999999999995</v>
      </c>
      <c r="E3760" s="1">
        <v>2117.66</v>
      </c>
    </row>
    <row r="3761" spans="1:5">
      <c r="A3761" s="1">
        <v>1955</v>
      </c>
      <c r="B3761" s="1">
        <v>94</v>
      </c>
      <c r="C3761" s="1">
        <v>1121.29</v>
      </c>
      <c r="D3761" s="1">
        <v>404.86</v>
      </c>
      <c r="E3761" s="1">
        <v>1526.15</v>
      </c>
    </row>
    <row r="3762" spans="1:5">
      <c r="A3762" s="1">
        <v>1955</v>
      </c>
      <c r="B3762" s="1">
        <v>95</v>
      </c>
      <c r="C3762" s="1">
        <v>840.84</v>
      </c>
      <c r="D3762" s="1">
        <v>272.08</v>
      </c>
      <c r="E3762" s="1">
        <v>1112.92</v>
      </c>
    </row>
    <row r="3763" spans="1:5">
      <c r="A3763" s="1">
        <v>1955</v>
      </c>
      <c r="B3763" s="1">
        <v>96</v>
      </c>
      <c r="C3763" s="1">
        <v>569.96</v>
      </c>
      <c r="D3763" s="1">
        <v>170.33</v>
      </c>
      <c r="E3763" s="1">
        <v>740.29</v>
      </c>
    </row>
    <row r="3764" spans="1:5">
      <c r="A3764" s="1">
        <v>1955</v>
      </c>
      <c r="B3764" s="1">
        <v>97</v>
      </c>
      <c r="C3764" s="1">
        <v>418.65</v>
      </c>
      <c r="D3764" s="1">
        <v>93.99</v>
      </c>
      <c r="E3764" s="1">
        <v>512.64</v>
      </c>
    </row>
    <row r="3765" spans="1:5">
      <c r="A3765" s="1">
        <v>1955</v>
      </c>
      <c r="B3765" s="1">
        <v>98</v>
      </c>
      <c r="C3765" s="1">
        <v>261.88</v>
      </c>
      <c r="D3765" s="1">
        <v>62.06</v>
      </c>
      <c r="E3765" s="1">
        <v>323.94</v>
      </c>
    </row>
    <row r="3766" spans="1:5">
      <c r="A3766" s="1">
        <v>1955</v>
      </c>
      <c r="B3766" s="1">
        <v>99</v>
      </c>
      <c r="C3766" s="1">
        <v>167.67</v>
      </c>
      <c r="D3766" s="1">
        <v>41.54</v>
      </c>
      <c r="E3766" s="1">
        <v>209.21</v>
      </c>
    </row>
    <row r="3767" spans="1:5">
      <c r="A3767" s="1">
        <v>1955</v>
      </c>
      <c r="B3767" s="1">
        <v>100</v>
      </c>
      <c r="C3767" s="1">
        <v>98.67</v>
      </c>
      <c r="D3767" s="1">
        <v>14</v>
      </c>
      <c r="E3767" s="1">
        <v>112.67</v>
      </c>
    </row>
    <row r="3768" spans="1:5">
      <c r="A3768" s="1">
        <v>1955</v>
      </c>
      <c r="B3768" s="1">
        <v>101</v>
      </c>
      <c r="C3768" s="1">
        <v>53.97</v>
      </c>
      <c r="D3768" s="1">
        <v>9</v>
      </c>
      <c r="E3768" s="1">
        <v>62.97</v>
      </c>
    </row>
    <row r="3769" spans="1:5">
      <c r="A3769" s="1">
        <v>1955</v>
      </c>
      <c r="B3769" s="1">
        <v>102</v>
      </c>
      <c r="C3769" s="1">
        <v>28.03</v>
      </c>
      <c r="D3769" s="1">
        <v>4</v>
      </c>
      <c r="E3769" s="1">
        <v>32.03</v>
      </c>
    </row>
    <row r="3770" spans="1:5">
      <c r="A3770" s="1">
        <v>1955</v>
      </c>
      <c r="B3770" s="1">
        <v>103</v>
      </c>
      <c r="C3770" s="1">
        <v>19.32</v>
      </c>
      <c r="D3770" s="1">
        <v>1</v>
      </c>
      <c r="E3770" s="1">
        <v>20.32</v>
      </c>
    </row>
    <row r="3771" spans="1:5">
      <c r="A3771" s="1">
        <v>1955</v>
      </c>
      <c r="B3771" s="1">
        <v>104</v>
      </c>
      <c r="C3771" s="1">
        <v>4</v>
      </c>
      <c r="D3771" s="1">
        <v>2</v>
      </c>
      <c r="E3771" s="1">
        <v>6</v>
      </c>
    </row>
    <row r="3772" spans="1:5">
      <c r="A3772" s="1">
        <v>1955</v>
      </c>
      <c r="B3772" s="1">
        <v>105</v>
      </c>
      <c r="C3772" s="1">
        <v>4</v>
      </c>
      <c r="D3772" s="1">
        <v>1</v>
      </c>
      <c r="E3772" s="1">
        <v>5</v>
      </c>
    </row>
    <row r="3773" spans="1:5">
      <c r="A3773" s="1">
        <v>1955</v>
      </c>
      <c r="B3773" s="1">
        <v>106</v>
      </c>
      <c r="C3773" s="1">
        <v>4</v>
      </c>
      <c r="D3773" s="1">
        <v>0</v>
      </c>
      <c r="E3773" s="1">
        <v>4</v>
      </c>
    </row>
    <row r="3774" spans="1:5">
      <c r="A3774" s="1">
        <v>1955</v>
      </c>
      <c r="B3774" s="1">
        <v>107</v>
      </c>
      <c r="C3774" s="1">
        <v>0</v>
      </c>
      <c r="D3774" s="1">
        <v>0</v>
      </c>
      <c r="E3774" s="1">
        <v>0</v>
      </c>
    </row>
    <row r="3775" spans="1:5">
      <c r="A3775" s="1">
        <v>1955</v>
      </c>
      <c r="B3775" s="1">
        <v>108</v>
      </c>
      <c r="C3775" s="1">
        <v>2</v>
      </c>
      <c r="D3775" s="1">
        <v>0</v>
      </c>
      <c r="E3775" s="1">
        <v>2</v>
      </c>
    </row>
    <row r="3776" spans="1:5">
      <c r="A3776" s="1">
        <v>1955</v>
      </c>
      <c r="B3776" s="1">
        <v>109</v>
      </c>
      <c r="C3776" s="1">
        <v>0</v>
      </c>
      <c r="D3776" s="1">
        <v>0</v>
      </c>
      <c r="E3776" s="1">
        <v>0</v>
      </c>
    </row>
    <row r="3777" spans="1:5">
      <c r="A3777" s="1">
        <v>1955</v>
      </c>
      <c r="B3777" s="1" t="s">
        <v>121</v>
      </c>
      <c r="C3777" s="1">
        <v>0</v>
      </c>
      <c r="D3777" s="1">
        <v>0</v>
      </c>
      <c r="E3777" s="1">
        <v>0</v>
      </c>
    </row>
    <row r="3778" spans="1:5">
      <c r="A3778" s="1">
        <v>1956</v>
      </c>
      <c r="B3778" s="1">
        <v>0</v>
      </c>
      <c r="C3778" s="1">
        <v>8438</v>
      </c>
      <c r="D3778" s="1">
        <v>11693</v>
      </c>
      <c r="E3778" s="1">
        <v>20131</v>
      </c>
    </row>
    <row r="3779" spans="1:5">
      <c r="A3779" s="1">
        <v>1956</v>
      </c>
      <c r="B3779" s="1">
        <v>1</v>
      </c>
      <c r="C3779" s="1">
        <v>528</v>
      </c>
      <c r="D3779" s="1">
        <v>613</v>
      </c>
      <c r="E3779" s="1">
        <v>1141</v>
      </c>
    </row>
    <row r="3780" spans="1:5">
      <c r="A3780" s="1">
        <v>1956</v>
      </c>
      <c r="B3780" s="1">
        <v>2</v>
      </c>
      <c r="C3780" s="1">
        <v>308</v>
      </c>
      <c r="D3780" s="1">
        <v>400</v>
      </c>
      <c r="E3780" s="1">
        <v>708</v>
      </c>
    </row>
    <row r="3781" spans="1:5">
      <c r="A3781" s="1">
        <v>1956</v>
      </c>
      <c r="B3781" s="1">
        <v>3</v>
      </c>
      <c r="C3781" s="1">
        <v>236</v>
      </c>
      <c r="D3781" s="1">
        <v>305</v>
      </c>
      <c r="E3781" s="1">
        <v>541</v>
      </c>
    </row>
    <row r="3782" spans="1:5">
      <c r="A3782" s="1">
        <v>1956</v>
      </c>
      <c r="B3782" s="1">
        <v>4</v>
      </c>
      <c r="C3782" s="1">
        <v>179</v>
      </c>
      <c r="D3782" s="1">
        <v>270</v>
      </c>
      <c r="E3782" s="1">
        <v>449</v>
      </c>
    </row>
    <row r="3783" spans="1:5">
      <c r="A3783" s="1">
        <v>1956</v>
      </c>
      <c r="B3783" s="1">
        <v>5</v>
      </c>
      <c r="C3783" s="1">
        <v>174.28</v>
      </c>
      <c r="D3783" s="1">
        <v>231.99</v>
      </c>
      <c r="E3783" s="1">
        <v>406.27</v>
      </c>
    </row>
    <row r="3784" spans="1:5">
      <c r="A3784" s="1">
        <v>1956</v>
      </c>
      <c r="B3784" s="1">
        <v>6</v>
      </c>
      <c r="C3784" s="1">
        <v>144.12</v>
      </c>
      <c r="D3784" s="1">
        <v>211.16</v>
      </c>
      <c r="E3784" s="1">
        <v>355.28</v>
      </c>
    </row>
    <row r="3785" spans="1:5">
      <c r="A3785" s="1">
        <v>1956</v>
      </c>
      <c r="B3785" s="1">
        <v>7</v>
      </c>
      <c r="C3785" s="1">
        <v>128.38</v>
      </c>
      <c r="D3785" s="1">
        <v>206.66</v>
      </c>
      <c r="E3785" s="1">
        <v>335.04</v>
      </c>
    </row>
    <row r="3786" spans="1:5">
      <c r="A3786" s="1">
        <v>1956</v>
      </c>
      <c r="B3786" s="1">
        <v>8</v>
      </c>
      <c r="C3786" s="1">
        <v>131.06</v>
      </c>
      <c r="D3786" s="1">
        <v>181.51</v>
      </c>
      <c r="E3786" s="1">
        <v>312.57</v>
      </c>
    </row>
    <row r="3787" spans="1:5">
      <c r="A3787" s="1">
        <v>1956</v>
      </c>
      <c r="B3787" s="1">
        <v>9</v>
      </c>
      <c r="C3787" s="1">
        <v>117.16</v>
      </c>
      <c r="D3787" s="1">
        <v>166.68</v>
      </c>
      <c r="E3787" s="1">
        <v>283.83999999999997</v>
      </c>
    </row>
    <row r="3788" spans="1:5">
      <c r="A3788" s="1">
        <v>1956</v>
      </c>
      <c r="B3788" s="1">
        <v>10</v>
      </c>
      <c r="C3788" s="1">
        <v>97.84</v>
      </c>
      <c r="D3788" s="1">
        <v>159.16</v>
      </c>
      <c r="E3788" s="1">
        <v>257</v>
      </c>
    </row>
    <row r="3789" spans="1:5">
      <c r="A3789" s="1">
        <v>1956</v>
      </c>
      <c r="B3789" s="1">
        <v>11</v>
      </c>
      <c r="C3789" s="1">
        <v>89.69</v>
      </c>
      <c r="D3789" s="1">
        <v>138.77000000000001</v>
      </c>
      <c r="E3789" s="1">
        <v>228.46</v>
      </c>
    </row>
    <row r="3790" spans="1:5">
      <c r="A3790" s="1">
        <v>1956</v>
      </c>
      <c r="B3790" s="1">
        <v>12</v>
      </c>
      <c r="C3790" s="1">
        <v>102.87</v>
      </c>
      <c r="D3790" s="1">
        <v>152.5</v>
      </c>
      <c r="E3790" s="1">
        <v>255.37</v>
      </c>
    </row>
    <row r="3791" spans="1:5">
      <c r="A3791" s="1">
        <v>1956</v>
      </c>
      <c r="B3791" s="1">
        <v>13</v>
      </c>
      <c r="C3791" s="1">
        <v>108.38</v>
      </c>
      <c r="D3791" s="1">
        <v>153.32</v>
      </c>
      <c r="E3791" s="1">
        <v>261.7</v>
      </c>
    </row>
    <row r="3792" spans="1:5">
      <c r="A3792" s="1">
        <v>1956</v>
      </c>
      <c r="B3792" s="1">
        <v>14</v>
      </c>
      <c r="C3792" s="1">
        <v>103.21</v>
      </c>
      <c r="D3792" s="1">
        <v>174.25</v>
      </c>
      <c r="E3792" s="1">
        <v>277.45999999999998</v>
      </c>
    </row>
    <row r="3793" spans="1:5">
      <c r="A3793" s="1">
        <v>1956</v>
      </c>
      <c r="B3793" s="1">
        <v>15</v>
      </c>
      <c r="C3793" s="1">
        <v>87.38</v>
      </c>
      <c r="D3793" s="1">
        <v>187.84</v>
      </c>
      <c r="E3793" s="1">
        <v>275.22000000000003</v>
      </c>
    </row>
    <row r="3794" spans="1:5">
      <c r="A3794" s="1">
        <v>1956</v>
      </c>
      <c r="B3794" s="1">
        <v>16</v>
      </c>
      <c r="C3794" s="1">
        <v>109.91</v>
      </c>
      <c r="D3794" s="1">
        <v>239.34</v>
      </c>
      <c r="E3794" s="1">
        <v>349.25</v>
      </c>
    </row>
    <row r="3795" spans="1:5">
      <c r="A3795" s="1">
        <v>1956</v>
      </c>
      <c r="B3795" s="1">
        <v>17</v>
      </c>
      <c r="C3795" s="1">
        <v>132.83000000000001</v>
      </c>
      <c r="D3795" s="1">
        <v>282.32</v>
      </c>
      <c r="E3795" s="1">
        <v>415.15</v>
      </c>
    </row>
    <row r="3796" spans="1:5">
      <c r="A3796" s="1">
        <v>1956</v>
      </c>
      <c r="B3796" s="1">
        <v>18</v>
      </c>
      <c r="C3796" s="1">
        <v>135.1</v>
      </c>
      <c r="D3796" s="1">
        <v>274.77999999999997</v>
      </c>
      <c r="E3796" s="1">
        <v>409.88</v>
      </c>
    </row>
    <row r="3797" spans="1:5">
      <c r="A3797" s="1">
        <v>1956</v>
      </c>
      <c r="B3797" s="1">
        <v>19</v>
      </c>
      <c r="C3797" s="1">
        <v>120.76</v>
      </c>
      <c r="D3797" s="1">
        <v>292.72000000000003</v>
      </c>
      <c r="E3797" s="1">
        <v>413.48</v>
      </c>
    </row>
    <row r="3798" spans="1:5">
      <c r="A3798" s="1">
        <v>1956</v>
      </c>
      <c r="B3798" s="1">
        <v>20</v>
      </c>
      <c r="C3798" s="1">
        <v>144.77000000000001</v>
      </c>
      <c r="D3798" s="1">
        <v>288.60000000000002</v>
      </c>
      <c r="E3798" s="1">
        <v>433.37</v>
      </c>
    </row>
    <row r="3799" spans="1:5">
      <c r="A3799" s="1">
        <v>1956</v>
      </c>
      <c r="B3799" s="1">
        <v>21</v>
      </c>
      <c r="C3799" s="1">
        <v>166.04</v>
      </c>
      <c r="D3799" s="1">
        <v>348.36</v>
      </c>
      <c r="E3799" s="1">
        <v>514.4</v>
      </c>
    </row>
    <row r="3800" spans="1:5">
      <c r="A3800" s="1">
        <v>1956</v>
      </c>
      <c r="B3800" s="1">
        <v>22</v>
      </c>
      <c r="C3800" s="1">
        <v>179.55</v>
      </c>
      <c r="D3800" s="1">
        <v>336.45</v>
      </c>
      <c r="E3800" s="1">
        <v>516</v>
      </c>
    </row>
    <row r="3801" spans="1:5">
      <c r="A3801" s="1">
        <v>1956</v>
      </c>
      <c r="B3801" s="1">
        <v>23</v>
      </c>
      <c r="C3801" s="1">
        <v>185.31</v>
      </c>
      <c r="D3801" s="1">
        <v>347.9</v>
      </c>
      <c r="E3801" s="1">
        <v>533.21</v>
      </c>
    </row>
    <row r="3802" spans="1:5">
      <c r="A3802" s="1">
        <v>1956</v>
      </c>
      <c r="B3802" s="1">
        <v>24</v>
      </c>
      <c r="C3802" s="1">
        <v>202.31</v>
      </c>
      <c r="D3802" s="1">
        <v>339.68</v>
      </c>
      <c r="E3802" s="1">
        <v>541.99</v>
      </c>
    </row>
    <row r="3803" spans="1:5">
      <c r="A3803" s="1">
        <v>1956</v>
      </c>
      <c r="B3803" s="1">
        <v>25</v>
      </c>
      <c r="C3803" s="1">
        <v>206.4</v>
      </c>
      <c r="D3803" s="1">
        <v>350.58</v>
      </c>
      <c r="E3803" s="1">
        <v>556.98</v>
      </c>
    </row>
    <row r="3804" spans="1:5">
      <c r="A3804" s="1">
        <v>1956</v>
      </c>
      <c r="B3804" s="1">
        <v>26</v>
      </c>
      <c r="C3804" s="1">
        <v>232.97</v>
      </c>
      <c r="D3804" s="1">
        <v>359.7</v>
      </c>
      <c r="E3804" s="1">
        <v>592.66999999999996</v>
      </c>
    </row>
    <row r="3805" spans="1:5">
      <c r="A3805" s="1">
        <v>1956</v>
      </c>
      <c r="B3805" s="1">
        <v>27</v>
      </c>
      <c r="C3805" s="1">
        <v>245.87</v>
      </c>
      <c r="D3805" s="1">
        <v>363.81</v>
      </c>
      <c r="E3805" s="1">
        <v>609.67999999999995</v>
      </c>
    </row>
    <row r="3806" spans="1:5">
      <c r="A3806" s="1">
        <v>1956</v>
      </c>
      <c r="B3806" s="1">
        <v>28</v>
      </c>
      <c r="C3806" s="1">
        <v>277.08999999999997</v>
      </c>
      <c r="D3806" s="1">
        <v>388.91</v>
      </c>
      <c r="E3806" s="1">
        <v>666</v>
      </c>
    </row>
    <row r="3807" spans="1:5">
      <c r="A3807" s="1">
        <v>1956</v>
      </c>
      <c r="B3807" s="1">
        <v>29</v>
      </c>
      <c r="C3807" s="1">
        <v>290.64999999999998</v>
      </c>
      <c r="D3807" s="1">
        <v>448</v>
      </c>
      <c r="E3807" s="1">
        <v>738.65</v>
      </c>
    </row>
    <row r="3808" spans="1:5">
      <c r="A3808" s="1">
        <v>1956</v>
      </c>
      <c r="B3808" s="1">
        <v>30</v>
      </c>
      <c r="C3808" s="1">
        <v>333.88</v>
      </c>
      <c r="D3808" s="1">
        <v>441.94</v>
      </c>
      <c r="E3808" s="1">
        <v>775.82</v>
      </c>
    </row>
    <row r="3809" spans="1:5">
      <c r="A3809" s="1">
        <v>1956</v>
      </c>
      <c r="B3809" s="1">
        <v>31</v>
      </c>
      <c r="C3809" s="1">
        <v>324.14</v>
      </c>
      <c r="D3809" s="1">
        <v>463.1</v>
      </c>
      <c r="E3809" s="1">
        <v>787.24</v>
      </c>
    </row>
    <row r="3810" spans="1:5">
      <c r="A3810" s="1">
        <v>1956</v>
      </c>
      <c r="B3810" s="1">
        <v>32</v>
      </c>
      <c r="C3810" s="1">
        <v>399.81</v>
      </c>
      <c r="D3810" s="1">
        <v>483.33</v>
      </c>
      <c r="E3810" s="1">
        <v>883.14</v>
      </c>
    </row>
    <row r="3811" spans="1:5">
      <c r="A3811" s="1">
        <v>1956</v>
      </c>
      <c r="B3811" s="1">
        <v>33</v>
      </c>
      <c r="C3811" s="1">
        <v>399.86</v>
      </c>
      <c r="D3811" s="1">
        <v>528.63</v>
      </c>
      <c r="E3811" s="1">
        <v>928.49</v>
      </c>
    </row>
    <row r="3812" spans="1:5">
      <c r="A3812" s="1">
        <v>1956</v>
      </c>
      <c r="B3812" s="1">
        <v>34</v>
      </c>
      <c r="C3812" s="1">
        <v>490.31</v>
      </c>
      <c r="D3812" s="1">
        <v>557.01</v>
      </c>
      <c r="E3812" s="1">
        <v>1047.32</v>
      </c>
    </row>
    <row r="3813" spans="1:5">
      <c r="A3813" s="1">
        <v>1956</v>
      </c>
      <c r="B3813" s="1">
        <v>35</v>
      </c>
      <c r="C3813" s="1">
        <v>557.72</v>
      </c>
      <c r="D3813" s="1">
        <v>708.02</v>
      </c>
      <c r="E3813" s="1">
        <v>1265.74</v>
      </c>
    </row>
    <row r="3814" spans="1:5">
      <c r="A3814" s="1">
        <v>1956</v>
      </c>
      <c r="B3814" s="1">
        <v>36</v>
      </c>
      <c r="C3814" s="1">
        <v>577.41</v>
      </c>
      <c r="D3814" s="1">
        <v>662.99</v>
      </c>
      <c r="E3814" s="1">
        <v>1240.4000000000001</v>
      </c>
    </row>
    <row r="3815" spans="1:5">
      <c r="A3815" s="1">
        <v>1956</v>
      </c>
      <c r="B3815" s="1">
        <v>37</v>
      </c>
      <c r="C3815" s="1">
        <v>489.95</v>
      </c>
      <c r="D3815" s="1">
        <v>602.48</v>
      </c>
      <c r="E3815" s="1">
        <v>1092.43</v>
      </c>
    </row>
    <row r="3816" spans="1:5">
      <c r="A3816" s="1">
        <v>1956</v>
      </c>
      <c r="B3816" s="1">
        <v>38</v>
      </c>
      <c r="C3816" s="1">
        <v>506.34</v>
      </c>
      <c r="D3816" s="1">
        <v>643.49</v>
      </c>
      <c r="E3816" s="1">
        <v>1149.83</v>
      </c>
    </row>
    <row r="3817" spans="1:5">
      <c r="A3817" s="1">
        <v>1956</v>
      </c>
      <c r="B3817" s="1">
        <v>39</v>
      </c>
      <c r="C3817" s="1">
        <v>590.59</v>
      </c>
      <c r="D3817" s="1">
        <v>746.03</v>
      </c>
      <c r="E3817" s="1">
        <v>1336.62</v>
      </c>
    </row>
    <row r="3818" spans="1:5">
      <c r="A3818" s="1">
        <v>1956</v>
      </c>
      <c r="B3818" s="1">
        <v>40</v>
      </c>
      <c r="C3818" s="1">
        <v>696.49</v>
      </c>
      <c r="D3818" s="1">
        <v>904.93</v>
      </c>
      <c r="E3818" s="1">
        <v>1601.42</v>
      </c>
    </row>
    <row r="3819" spans="1:5">
      <c r="A3819" s="1">
        <v>1956</v>
      </c>
      <c r="B3819" s="1">
        <v>41</v>
      </c>
      <c r="C3819" s="1">
        <v>774.26</v>
      </c>
      <c r="D3819" s="1">
        <v>984.62</v>
      </c>
      <c r="E3819" s="1">
        <v>1758.88</v>
      </c>
    </row>
    <row r="3820" spans="1:5">
      <c r="A3820" s="1">
        <v>1956</v>
      </c>
      <c r="B3820" s="1">
        <v>42</v>
      </c>
      <c r="C3820" s="1">
        <v>956.72</v>
      </c>
      <c r="D3820" s="1">
        <v>1101.96</v>
      </c>
      <c r="E3820" s="1">
        <v>2058.6799999999998</v>
      </c>
    </row>
    <row r="3821" spans="1:5">
      <c r="A3821" s="1">
        <v>1956</v>
      </c>
      <c r="B3821" s="1">
        <v>43</v>
      </c>
      <c r="C3821" s="1">
        <v>959.86</v>
      </c>
      <c r="D3821" s="1">
        <v>1301.94</v>
      </c>
      <c r="E3821" s="1">
        <v>2261.8000000000002</v>
      </c>
    </row>
    <row r="3822" spans="1:5">
      <c r="A3822" s="1">
        <v>1956</v>
      </c>
      <c r="B3822" s="1">
        <v>44</v>
      </c>
      <c r="C3822" s="1">
        <v>1013.66</v>
      </c>
      <c r="D3822" s="1">
        <v>1380.55</v>
      </c>
      <c r="E3822" s="1">
        <v>2394.21</v>
      </c>
    </row>
    <row r="3823" spans="1:5">
      <c r="A3823" s="1">
        <v>1956</v>
      </c>
      <c r="B3823" s="1">
        <v>45</v>
      </c>
      <c r="C3823" s="1">
        <v>1155.23</v>
      </c>
      <c r="D3823" s="1">
        <v>1530.86</v>
      </c>
      <c r="E3823" s="1">
        <v>2686.09</v>
      </c>
    </row>
    <row r="3824" spans="1:5">
      <c r="A3824" s="1">
        <v>1956</v>
      </c>
      <c r="B3824" s="1">
        <v>46</v>
      </c>
      <c r="C3824" s="1">
        <v>1282.81</v>
      </c>
      <c r="D3824" s="1">
        <v>1816.13</v>
      </c>
      <c r="E3824" s="1">
        <v>3098.94</v>
      </c>
    </row>
    <row r="3825" spans="1:5">
      <c r="A3825" s="1">
        <v>1956</v>
      </c>
      <c r="B3825" s="1">
        <v>47</v>
      </c>
      <c r="C3825" s="1">
        <v>1418.5</v>
      </c>
      <c r="D3825" s="1">
        <v>2029.4</v>
      </c>
      <c r="E3825" s="1">
        <v>3447.9</v>
      </c>
    </row>
    <row r="3826" spans="1:5">
      <c r="A3826" s="1">
        <v>1956</v>
      </c>
      <c r="B3826" s="1">
        <v>48</v>
      </c>
      <c r="C3826" s="1">
        <v>1504.29</v>
      </c>
      <c r="D3826" s="1">
        <v>2297.66</v>
      </c>
      <c r="E3826" s="1">
        <v>3801.95</v>
      </c>
    </row>
    <row r="3827" spans="1:5">
      <c r="A3827" s="1">
        <v>1956</v>
      </c>
      <c r="B3827" s="1">
        <v>49</v>
      </c>
      <c r="C3827" s="1">
        <v>1709.17</v>
      </c>
      <c r="D3827" s="1">
        <v>2505.94</v>
      </c>
      <c r="E3827" s="1">
        <v>4215.1099999999997</v>
      </c>
    </row>
    <row r="3828" spans="1:5">
      <c r="A3828" s="1">
        <v>1956</v>
      </c>
      <c r="B3828" s="1">
        <v>50</v>
      </c>
      <c r="C3828" s="1">
        <v>1710.76</v>
      </c>
      <c r="D3828" s="1">
        <v>2747.92</v>
      </c>
      <c r="E3828" s="1">
        <v>4458.68</v>
      </c>
    </row>
    <row r="3829" spans="1:5">
      <c r="A3829" s="1">
        <v>1956</v>
      </c>
      <c r="B3829" s="1">
        <v>51</v>
      </c>
      <c r="C3829" s="1">
        <v>1825.47</v>
      </c>
      <c r="D3829" s="1">
        <v>2967.38</v>
      </c>
      <c r="E3829" s="1">
        <v>4792.8500000000004</v>
      </c>
    </row>
    <row r="3830" spans="1:5">
      <c r="A3830" s="1">
        <v>1956</v>
      </c>
      <c r="B3830" s="1">
        <v>52</v>
      </c>
      <c r="C3830" s="1">
        <v>2034.88</v>
      </c>
      <c r="D3830" s="1">
        <v>3349.02</v>
      </c>
      <c r="E3830" s="1">
        <v>5383.9</v>
      </c>
    </row>
    <row r="3831" spans="1:5">
      <c r="A3831" s="1">
        <v>1956</v>
      </c>
      <c r="B3831" s="1">
        <v>53</v>
      </c>
      <c r="C3831" s="1">
        <v>2172.02</v>
      </c>
      <c r="D3831" s="1">
        <v>3770.84</v>
      </c>
      <c r="E3831" s="1">
        <v>5942.86</v>
      </c>
    </row>
    <row r="3832" spans="1:5">
      <c r="A3832" s="1">
        <v>1956</v>
      </c>
      <c r="B3832" s="1">
        <v>54</v>
      </c>
      <c r="C3832" s="1">
        <v>2334.86</v>
      </c>
      <c r="D3832" s="1">
        <v>3981.84</v>
      </c>
      <c r="E3832" s="1">
        <v>6316.7</v>
      </c>
    </row>
    <row r="3833" spans="1:5">
      <c r="A3833" s="1">
        <v>1956</v>
      </c>
      <c r="B3833" s="1">
        <v>55</v>
      </c>
      <c r="C3833" s="1">
        <v>2566.6</v>
      </c>
      <c r="D3833" s="1">
        <v>4566.66</v>
      </c>
      <c r="E3833" s="1">
        <v>7133.26</v>
      </c>
    </row>
    <row r="3834" spans="1:5">
      <c r="A3834" s="1">
        <v>1956</v>
      </c>
      <c r="B3834" s="1">
        <v>56</v>
      </c>
      <c r="C3834" s="1">
        <v>2771.03</v>
      </c>
      <c r="D3834" s="1">
        <v>4729.83</v>
      </c>
      <c r="E3834" s="1">
        <v>7500.86</v>
      </c>
    </row>
    <row r="3835" spans="1:5">
      <c r="A3835" s="1">
        <v>1956</v>
      </c>
      <c r="B3835" s="1">
        <v>57</v>
      </c>
      <c r="C3835" s="1">
        <v>2696.34</v>
      </c>
      <c r="D3835" s="1">
        <v>4844</v>
      </c>
      <c r="E3835" s="1">
        <v>7540.34</v>
      </c>
    </row>
    <row r="3836" spans="1:5">
      <c r="A3836" s="1">
        <v>1956</v>
      </c>
      <c r="B3836" s="1">
        <v>58</v>
      </c>
      <c r="C3836" s="1">
        <v>3060.5</v>
      </c>
      <c r="D3836" s="1">
        <v>5021.17</v>
      </c>
      <c r="E3836" s="1">
        <v>8081.67</v>
      </c>
    </row>
    <row r="3837" spans="1:5">
      <c r="A3837" s="1">
        <v>1956</v>
      </c>
      <c r="B3837" s="1">
        <v>59</v>
      </c>
      <c r="C3837" s="1">
        <v>3268.53</v>
      </c>
      <c r="D3837" s="1">
        <v>5316.33</v>
      </c>
      <c r="E3837" s="1">
        <v>8584.86</v>
      </c>
    </row>
    <row r="3838" spans="1:5">
      <c r="A3838" s="1">
        <v>1956</v>
      </c>
      <c r="B3838" s="1">
        <v>60</v>
      </c>
      <c r="C3838" s="1">
        <v>3538.03</v>
      </c>
      <c r="D3838" s="1">
        <v>5525.14</v>
      </c>
      <c r="E3838" s="1">
        <v>9063.17</v>
      </c>
    </row>
    <row r="3839" spans="1:5">
      <c r="A3839" s="1">
        <v>1956</v>
      </c>
      <c r="B3839" s="1">
        <v>61</v>
      </c>
      <c r="C3839" s="1">
        <v>3772.43</v>
      </c>
      <c r="D3839" s="1">
        <v>5590.14</v>
      </c>
      <c r="E3839" s="1">
        <v>9362.57</v>
      </c>
    </row>
    <row r="3840" spans="1:5">
      <c r="A3840" s="1">
        <v>1956</v>
      </c>
      <c r="B3840" s="1">
        <v>62</v>
      </c>
      <c r="C3840" s="1">
        <v>4114.32</v>
      </c>
      <c r="D3840" s="1">
        <v>6305.96</v>
      </c>
      <c r="E3840" s="1">
        <v>10420.280000000001</v>
      </c>
    </row>
    <row r="3841" spans="1:5">
      <c r="A3841" s="1">
        <v>1956</v>
      </c>
      <c r="B3841" s="1">
        <v>63</v>
      </c>
      <c r="C3841" s="1">
        <v>4624.6899999999996</v>
      </c>
      <c r="D3841" s="1">
        <v>6694.63</v>
      </c>
      <c r="E3841" s="1">
        <v>11319.32</v>
      </c>
    </row>
    <row r="3842" spans="1:5">
      <c r="A3842" s="1">
        <v>1956</v>
      </c>
      <c r="B3842" s="1">
        <v>64</v>
      </c>
      <c r="C3842" s="1">
        <v>4907.54</v>
      </c>
      <c r="D3842" s="1">
        <v>7125.14</v>
      </c>
      <c r="E3842" s="1">
        <v>12032.68</v>
      </c>
    </row>
    <row r="3843" spans="1:5">
      <c r="A3843" s="1">
        <v>1956</v>
      </c>
      <c r="B3843" s="1">
        <v>65</v>
      </c>
      <c r="C3843" s="1">
        <v>5214.1000000000004</v>
      </c>
      <c r="D3843" s="1">
        <v>7277.02</v>
      </c>
      <c r="E3843" s="1">
        <v>12491.12</v>
      </c>
    </row>
    <row r="3844" spans="1:5">
      <c r="A3844" s="1">
        <v>1956</v>
      </c>
      <c r="B3844" s="1">
        <v>66</v>
      </c>
      <c r="C3844" s="1">
        <v>5522.21</v>
      </c>
      <c r="D3844" s="1">
        <v>7245.44</v>
      </c>
      <c r="E3844" s="1">
        <v>12767.65</v>
      </c>
    </row>
    <row r="3845" spans="1:5">
      <c r="A3845" s="1">
        <v>1956</v>
      </c>
      <c r="B3845" s="1">
        <v>67</v>
      </c>
      <c r="C3845" s="1">
        <v>6062.05</v>
      </c>
      <c r="D3845" s="1">
        <v>7942.93</v>
      </c>
      <c r="E3845" s="1">
        <v>14004.98</v>
      </c>
    </row>
    <row r="3846" spans="1:5">
      <c r="A3846" s="1">
        <v>1956</v>
      </c>
      <c r="B3846" s="1">
        <v>68</v>
      </c>
      <c r="C3846" s="1">
        <v>6504.65</v>
      </c>
      <c r="D3846" s="1">
        <v>8438.49</v>
      </c>
      <c r="E3846" s="1">
        <v>14943.14</v>
      </c>
    </row>
    <row r="3847" spans="1:5">
      <c r="A3847" s="1">
        <v>1956</v>
      </c>
      <c r="B3847" s="1">
        <v>69</v>
      </c>
      <c r="C3847" s="1">
        <v>6853.99</v>
      </c>
      <c r="D3847" s="1">
        <v>8361.1299999999992</v>
      </c>
      <c r="E3847" s="1">
        <v>15215.12</v>
      </c>
    </row>
    <row r="3848" spans="1:5">
      <c r="A3848" s="1">
        <v>1956</v>
      </c>
      <c r="B3848" s="1">
        <v>70</v>
      </c>
      <c r="C3848" s="1">
        <v>7522.72</v>
      </c>
      <c r="D3848" s="1">
        <v>8813.5300000000007</v>
      </c>
      <c r="E3848" s="1">
        <v>16336.25</v>
      </c>
    </row>
    <row r="3849" spans="1:5">
      <c r="A3849" s="1">
        <v>1956</v>
      </c>
      <c r="B3849" s="1">
        <v>71</v>
      </c>
      <c r="C3849" s="1">
        <v>7696.4</v>
      </c>
      <c r="D3849" s="1">
        <v>8786.4599999999991</v>
      </c>
      <c r="E3849" s="1">
        <v>16482.86</v>
      </c>
    </row>
    <row r="3850" spans="1:5">
      <c r="A3850" s="1">
        <v>1956</v>
      </c>
      <c r="B3850" s="1">
        <v>72</v>
      </c>
      <c r="C3850" s="1">
        <v>8474.6299999999992</v>
      </c>
      <c r="D3850" s="1">
        <v>9330.59</v>
      </c>
      <c r="E3850" s="1">
        <v>17805.22</v>
      </c>
    </row>
    <row r="3851" spans="1:5">
      <c r="A3851" s="1">
        <v>1956</v>
      </c>
      <c r="B3851" s="1">
        <v>73</v>
      </c>
      <c r="C3851" s="1">
        <v>9120.43</v>
      </c>
      <c r="D3851" s="1">
        <v>9543.93</v>
      </c>
      <c r="E3851" s="1">
        <v>18664.36</v>
      </c>
    </row>
    <row r="3852" spans="1:5">
      <c r="A3852" s="1">
        <v>1956</v>
      </c>
      <c r="B3852" s="1">
        <v>74</v>
      </c>
      <c r="C3852" s="1">
        <v>9593.81</v>
      </c>
      <c r="D3852" s="1">
        <v>9800.48</v>
      </c>
      <c r="E3852" s="1">
        <v>19394.29</v>
      </c>
    </row>
    <row r="3853" spans="1:5">
      <c r="A3853" s="1">
        <v>1956</v>
      </c>
      <c r="B3853" s="1">
        <v>75</v>
      </c>
      <c r="C3853" s="1">
        <v>9907.7199999999993</v>
      </c>
      <c r="D3853" s="1">
        <v>9699.91</v>
      </c>
      <c r="E3853" s="1">
        <v>19607.63</v>
      </c>
    </row>
    <row r="3854" spans="1:5">
      <c r="A3854" s="1">
        <v>1956</v>
      </c>
      <c r="B3854" s="1">
        <v>76</v>
      </c>
      <c r="C3854" s="1">
        <v>10366.02</v>
      </c>
      <c r="D3854" s="1">
        <v>9769.92</v>
      </c>
      <c r="E3854" s="1">
        <v>20135.939999999999</v>
      </c>
    </row>
    <row r="3855" spans="1:5">
      <c r="A3855" s="1">
        <v>1956</v>
      </c>
      <c r="B3855" s="1">
        <v>77</v>
      </c>
      <c r="C3855" s="1">
        <v>10191.65</v>
      </c>
      <c r="D3855" s="1">
        <v>9284.16</v>
      </c>
      <c r="E3855" s="1">
        <v>19475.810000000001</v>
      </c>
    </row>
    <row r="3856" spans="1:5">
      <c r="A3856" s="1">
        <v>1956</v>
      </c>
      <c r="B3856" s="1">
        <v>78</v>
      </c>
      <c r="C3856" s="1">
        <v>10709.63</v>
      </c>
      <c r="D3856" s="1">
        <v>9470.65</v>
      </c>
      <c r="E3856" s="1">
        <v>20180.28</v>
      </c>
    </row>
    <row r="3857" spans="1:5">
      <c r="A3857" s="1">
        <v>1956</v>
      </c>
      <c r="B3857" s="1">
        <v>79</v>
      </c>
      <c r="C3857" s="1">
        <v>10793.96</v>
      </c>
      <c r="D3857" s="1">
        <v>9319.3700000000008</v>
      </c>
      <c r="E3857" s="1">
        <v>20113.330000000002</v>
      </c>
    </row>
    <row r="3858" spans="1:5">
      <c r="A3858" s="1">
        <v>1956</v>
      </c>
      <c r="B3858" s="1">
        <v>80</v>
      </c>
      <c r="C3858" s="1">
        <v>10665.21</v>
      </c>
      <c r="D3858" s="1">
        <v>8659.24</v>
      </c>
      <c r="E3858" s="1">
        <v>19324.45</v>
      </c>
    </row>
    <row r="3859" spans="1:5">
      <c r="A3859" s="1">
        <v>1956</v>
      </c>
      <c r="B3859" s="1">
        <v>81</v>
      </c>
      <c r="C3859" s="1">
        <v>9899.75</v>
      </c>
      <c r="D3859" s="1">
        <v>7975.96</v>
      </c>
      <c r="E3859" s="1">
        <v>17875.71</v>
      </c>
    </row>
    <row r="3860" spans="1:5">
      <c r="A3860" s="1">
        <v>1956</v>
      </c>
      <c r="B3860" s="1">
        <v>82</v>
      </c>
      <c r="C3860" s="1">
        <v>9553.14</v>
      </c>
      <c r="D3860" s="1">
        <v>7333.44</v>
      </c>
      <c r="E3860" s="1">
        <v>16886.580000000002</v>
      </c>
    </row>
    <row r="3861" spans="1:5">
      <c r="A3861" s="1">
        <v>1956</v>
      </c>
      <c r="B3861" s="1">
        <v>83</v>
      </c>
      <c r="C3861" s="1">
        <v>9203.4</v>
      </c>
      <c r="D3861" s="1">
        <v>6842.67</v>
      </c>
      <c r="E3861" s="1">
        <v>16046.07</v>
      </c>
    </row>
    <row r="3862" spans="1:5">
      <c r="A3862" s="1">
        <v>1956</v>
      </c>
      <c r="B3862" s="1">
        <v>84</v>
      </c>
      <c r="C3862" s="1">
        <v>8537.51</v>
      </c>
      <c r="D3862" s="1">
        <v>5954.67</v>
      </c>
      <c r="E3862" s="1">
        <v>14492.18</v>
      </c>
    </row>
    <row r="3863" spans="1:5">
      <c r="A3863" s="1">
        <v>1956</v>
      </c>
      <c r="B3863" s="1">
        <v>85</v>
      </c>
      <c r="C3863" s="1">
        <v>7706.06</v>
      </c>
      <c r="D3863" s="1">
        <v>5196.0600000000004</v>
      </c>
      <c r="E3863" s="1">
        <v>12902.12</v>
      </c>
    </row>
    <row r="3864" spans="1:5">
      <c r="A3864" s="1">
        <v>1956</v>
      </c>
      <c r="B3864" s="1">
        <v>86</v>
      </c>
      <c r="C3864" s="1">
        <v>6998.34</v>
      </c>
      <c r="D3864" s="1">
        <v>4283.42</v>
      </c>
      <c r="E3864" s="1">
        <v>11281.76</v>
      </c>
    </row>
    <row r="3865" spans="1:5">
      <c r="A3865" s="1">
        <v>1956</v>
      </c>
      <c r="B3865" s="1">
        <v>87</v>
      </c>
      <c r="C3865" s="1">
        <v>5750.91</v>
      </c>
      <c r="D3865" s="1">
        <v>3422.39</v>
      </c>
      <c r="E3865" s="1">
        <v>9173.2999999999993</v>
      </c>
    </row>
    <row r="3866" spans="1:5">
      <c r="A3866" s="1">
        <v>1956</v>
      </c>
      <c r="B3866" s="1">
        <v>88</v>
      </c>
      <c r="C3866" s="1">
        <v>5008.7700000000004</v>
      </c>
      <c r="D3866" s="1">
        <v>2745.97</v>
      </c>
      <c r="E3866" s="1">
        <v>7754.74</v>
      </c>
    </row>
    <row r="3867" spans="1:5">
      <c r="A3867" s="1">
        <v>1956</v>
      </c>
      <c r="B3867" s="1">
        <v>89</v>
      </c>
      <c r="C3867" s="1">
        <v>4288.92</v>
      </c>
      <c r="D3867" s="1">
        <v>2169.16</v>
      </c>
      <c r="E3867" s="1">
        <v>6458.08</v>
      </c>
    </row>
    <row r="3868" spans="1:5">
      <c r="A3868" s="1">
        <v>1956</v>
      </c>
      <c r="B3868" s="1">
        <v>90</v>
      </c>
      <c r="C3868" s="1">
        <v>3337.46</v>
      </c>
      <c r="D3868" s="1">
        <v>1591.38</v>
      </c>
      <c r="E3868" s="1">
        <v>4928.84</v>
      </c>
    </row>
    <row r="3869" spans="1:5">
      <c r="A3869" s="1">
        <v>1956</v>
      </c>
      <c r="B3869" s="1">
        <v>91</v>
      </c>
      <c r="C3869" s="1">
        <v>2714.77</v>
      </c>
      <c r="D3869" s="1">
        <v>1206.33</v>
      </c>
      <c r="E3869" s="1">
        <v>3921.1</v>
      </c>
    </row>
    <row r="3870" spans="1:5">
      <c r="A3870" s="1">
        <v>1956</v>
      </c>
      <c r="B3870" s="1">
        <v>92</v>
      </c>
      <c r="C3870" s="1">
        <v>2115.94</v>
      </c>
      <c r="D3870" s="1">
        <v>899.45</v>
      </c>
      <c r="E3870" s="1">
        <v>3015.39</v>
      </c>
    </row>
    <row r="3871" spans="1:5">
      <c r="A3871" s="1">
        <v>1956</v>
      </c>
      <c r="B3871" s="1">
        <v>93</v>
      </c>
      <c r="C3871" s="1">
        <v>1609.97</v>
      </c>
      <c r="D3871" s="1">
        <v>612.71</v>
      </c>
      <c r="E3871" s="1">
        <v>2222.6799999999998</v>
      </c>
    </row>
    <row r="3872" spans="1:5">
      <c r="A3872" s="1">
        <v>1956</v>
      </c>
      <c r="B3872" s="1">
        <v>94</v>
      </c>
      <c r="C3872" s="1">
        <v>1245.8699999999999</v>
      </c>
      <c r="D3872" s="1">
        <v>397.13</v>
      </c>
      <c r="E3872" s="1">
        <v>1643</v>
      </c>
    </row>
    <row r="3873" spans="1:5">
      <c r="A3873" s="1">
        <v>1956</v>
      </c>
      <c r="B3873" s="1">
        <v>95</v>
      </c>
      <c r="C3873" s="1">
        <v>842.44</v>
      </c>
      <c r="D3873" s="1">
        <v>291.8</v>
      </c>
      <c r="E3873" s="1">
        <v>1134.24</v>
      </c>
    </row>
    <row r="3874" spans="1:5">
      <c r="A3874" s="1">
        <v>1956</v>
      </c>
      <c r="B3874" s="1">
        <v>96</v>
      </c>
      <c r="C3874" s="1">
        <v>632.91</v>
      </c>
      <c r="D3874" s="1">
        <v>185.08</v>
      </c>
      <c r="E3874" s="1">
        <v>817.99</v>
      </c>
    </row>
    <row r="3875" spans="1:5">
      <c r="A3875" s="1">
        <v>1956</v>
      </c>
      <c r="B3875" s="1">
        <v>97</v>
      </c>
      <c r="C3875" s="1">
        <v>388.09</v>
      </c>
      <c r="D3875" s="1">
        <v>100.08</v>
      </c>
      <c r="E3875" s="1">
        <v>488.17</v>
      </c>
    </row>
    <row r="3876" spans="1:5">
      <c r="A3876" s="1">
        <v>1956</v>
      </c>
      <c r="B3876" s="1">
        <v>98</v>
      </c>
      <c r="C3876" s="1">
        <v>246.98</v>
      </c>
      <c r="D3876" s="1">
        <v>46.81</v>
      </c>
      <c r="E3876" s="1">
        <v>293.79000000000002</v>
      </c>
    </row>
    <row r="3877" spans="1:5">
      <c r="A3877" s="1">
        <v>1956</v>
      </c>
      <c r="B3877" s="1">
        <v>99</v>
      </c>
      <c r="C3877" s="1">
        <v>146.58000000000001</v>
      </c>
      <c r="D3877" s="1">
        <v>33.24</v>
      </c>
      <c r="E3877" s="1">
        <v>179.82</v>
      </c>
    </row>
    <row r="3878" spans="1:5">
      <c r="A3878" s="1">
        <v>1956</v>
      </c>
      <c r="B3878" s="1">
        <v>100</v>
      </c>
      <c r="C3878" s="1">
        <v>96.87</v>
      </c>
      <c r="D3878" s="1">
        <v>12</v>
      </c>
      <c r="E3878" s="1">
        <v>108.87</v>
      </c>
    </row>
    <row r="3879" spans="1:5">
      <c r="A3879" s="1">
        <v>1956</v>
      </c>
      <c r="B3879" s="1">
        <v>101</v>
      </c>
      <c r="C3879" s="1">
        <v>58.5</v>
      </c>
      <c r="D3879" s="1">
        <v>8</v>
      </c>
      <c r="E3879" s="1">
        <v>66.5</v>
      </c>
    </row>
    <row r="3880" spans="1:5">
      <c r="A3880" s="1">
        <v>1956</v>
      </c>
      <c r="B3880" s="1">
        <v>102</v>
      </c>
      <c r="C3880" s="1">
        <v>31.28</v>
      </c>
      <c r="D3880" s="1">
        <v>9</v>
      </c>
      <c r="E3880" s="1">
        <v>40.28</v>
      </c>
    </row>
    <row r="3881" spans="1:5">
      <c r="A3881" s="1">
        <v>1956</v>
      </c>
      <c r="B3881" s="1">
        <v>103</v>
      </c>
      <c r="C3881" s="1">
        <v>13.36</v>
      </c>
      <c r="D3881" s="1">
        <v>2</v>
      </c>
      <c r="E3881" s="1">
        <v>15.36</v>
      </c>
    </row>
    <row r="3882" spans="1:5">
      <c r="A3882" s="1">
        <v>1956</v>
      </c>
      <c r="B3882" s="1">
        <v>104</v>
      </c>
      <c r="C3882" s="1">
        <v>6</v>
      </c>
      <c r="D3882" s="1">
        <v>2</v>
      </c>
      <c r="E3882" s="1">
        <v>8</v>
      </c>
    </row>
    <row r="3883" spans="1:5">
      <c r="A3883" s="1">
        <v>1956</v>
      </c>
      <c r="B3883" s="1">
        <v>105</v>
      </c>
      <c r="C3883" s="1">
        <v>3</v>
      </c>
      <c r="D3883" s="1">
        <v>1</v>
      </c>
      <c r="E3883" s="1">
        <v>4</v>
      </c>
    </row>
    <row r="3884" spans="1:5">
      <c r="A3884" s="1">
        <v>1956</v>
      </c>
      <c r="B3884" s="1">
        <v>106</v>
      </c>
      <c r="C3884" s="1">
        <v>2</v>
      </c>
      <c r="D3884" s="1">
        <v>0</v>
      </c>
      <c r="E3884" s="1">
        <v>2</v>
      </c>
    </row>
    <row r="3885" spans="1:5">
      <c r="A3885" s="1">
        <v>1956</v>
      </c>
      <c r="B3885" s="1">
        <v>107</v>
      </c>
      <c r="C3885" s="1">
        <v>3</v>
      </c>
      <c r="D3885" s="1">
        <v>0</v>
      </c>
      <c r="E3885" s="1">
        <v>3</v>
      </c>
    </row>
    <row r="3886" spans="1:5">
      <c r="A3886" s="1">
        <v>1956</v>
      </c>
      <c r="B3886" s="1">
        <v>108</v>
      </c>
      <c r="C3886" s="1">
        <v>0</v>
      </c>
      <c r="D3886" s="1">
        <v>0</v>
      </c>
      <c r="E3886" s="1">
        <v>0</v>
      </c>
    </row>
    <row r="3887" spans="1:5">
      <c r="A3887" s="1">
        <v>1956</v>
      </c>
      <c r="B3887" s="1">
        <v>109</v>
      </c>
      <c r="C3887" s="1">
        <v>0</v>
      </c>
      <c r="D3887" s="1">
        <v>0</v>
      </c>
      <c r="E3887" s="1">
        <v>0</v>
      </c>
    </row>
    <row r="3888" spans="1:5">
      <c r="A3888" s="1">
        <v>1956</v>
      </c>
      <c r="B3888" s="1" t="s">
        <v>121</v>
      </c>
      <c r="C3888" s="1">
        <v>0</v>
      </c>
      <c r="D3888" s="1">
        <v>0</v>
      </c>
      <c r="E3888" s="1">
        <v>0</v>
      </c>
    </row>
    <row r="3889" spans="1:5">
      <c r="A3889" s="1">
        <v>1957</v>
      </c>
      <c r="B3889" s="1">
        <v>0</v>
      </c>
      <c r="C3889" s="1">
        <v>8689</v>
      </c>
      <c r="D3889" s="1">
        <v>11702</v>
      </c>
      <c r="E3889" s="1">
        <v>20391</v>
      </c>
    </row>
    <row r="3890" spans="1:5">
      <c r="A3890" s="1">
        <v>1957</v>
      </c>
      <c r="B3890" s="1">
        <v>1</v>
      </c>
      <c r="C3890" s="1">
        <v>551</v>
      </c>
      <c r="D3890" s="1">
        <v>683</v>
      </c>
      <c r="E3890" s="1">
        <v>1234</v>
      </c>
    </row>
    <row r="3891" spans="1:5">
      <c r="A3891" s="1">
        <v>1957</v>
      </c>
      <c r="B3891" s="1">
        <v>2</v>
      </c>
      <c r="C3891" s="1">
        <v>320</v>
      </c>
      <c r="D3891" s="1">
        <v>365</v>
      </c>
      <c r="E3891" s="1">
        <v>685</v>
      </c>
    </row>
    <row r="3892" spans="1:5">
      <c r="A3892" s="1">
        <v>1957</v>
      </c>
      <c r="B3892" s="1">
        <v>3</v>
      </c>
      <c r="C3892" s="1">
        <v>274</v>
      </c>
      <c r="D3892" s="1">
        <v>347</v>
      </c>
      <c r="E3892" s="1">
        <v>621</v>
      </c>
    </row>
    <row r="3893" spans="1:5">
      <c r="A3893" s="1">
        <v>1957</v>
      </c>
      <c r="B3893" s="1">
        <v>4</v>
      </c>
      <c r="C3893" s="1">
        <v>200</v>
      </c>
      <c r="D3893" s="1">
        <v>297</v>
      </c>
      <c r="E3893" s="1">
        <v>497</v>
      </c>
    </row>
    <row r="3894" spans="1:5">
      <c r="A3894" s="1">
        <v>1957</v>
      </c>
      <c r="B3894" s="1">
        <v>5</v>
      </c>
      <c r="C3894" s="1">
        <v>166.65</v>
      </c>
      <c r="D3894" s="1">
        <v>244.06</v>
      </c>
      <c r="E3894" s="1">
        <v>410.71</v>
      </c>
    </row>
    <row r="3895" spans="1:5">
      <c r="A3895" s="1">
        <v>1957</v>
      </c>
      <c r="B3895" s="1">
        <v>6</v>
      </c>
      <c r="C3895" s="1">
        <v>150.25</v>
      </c>
      <c r="D3895" s="1">
        <v>204.4</v>
      </c>
      <c r="E3895" s="1">
        <v>354.65</v>
      </c>
    </row>
    <row r="3896" spans="1:5">
      <c r="A3896" s="1">
        <v>1957</v>
      </c>
      <c r="B3896" s="1">
        <v>7</v>
      </c>
      <c r="C3896" s="1">
        <v>132.41999999999999</v>
      </c>
      <c r="D3896" s="1">
        <v>188.97</v>
      </c>
      <c r="E3896" s="1">
        <v>321.39</v>
      </c>
    </row>
    <row r="3897" spans="1:5">
      <c r="A3897" s="1">
        <v>1957</v>
      </c>
      <c r="B3897" s="1">
        <v>8</v>
      </c>
      <c r="C3897" s="1">
        <v>122.18</v>
      </c>
      <c r="D3897" s="1">
        <v>194.77</v>
      </c>
      <c r="E3897" s="1">
        <v>316.95</v>
      </c>
    </row>
    <row r="3898" spans="1:5">
      <c r="A3898" s="1">
        <v>1957</v>
      </c>
      <c r="B3898" s="1">
        <v>9</v>
      </c>
      <c r="C3898" s="1">
        <v>124.5</v>
      </c>
      <c r="D3898" s="1">
        <v>199.81</v>
      </c>
      <c r="E3898" s="1">
        <v>324.31</v>
      </c>
    </row>
    <row r="3899" spans="1:5">
      <c r="A3899" s="1">
        <v>1957</v>
      </c>
      <c r="B3899" s="1">
        <v>10</v>
      </c>
      <c r="C3899" s="1">
        <v>126.52</v>
      </c>
      <c r="D3899" s="1">
        <v>212.57</v>
      </c>
      <c r="E3899" s="1">
        <v>339.09</v>
      </c>
    </row>
    <row r="3900" spans="1:5">
      <c r="A3900" s="1">
        <v>1957</v>
      </c>
      <c r="B3900" s="1">
        <v>11</v>
      </c>
      <c r="C3900" s="1">
        <v>98.74</v>
      </c>
      <c r="D3900" s="1">
        <v>140.06</v>
      </c>
      <c r="E3900" s="1">
        <v>238.8</v>
      </c>
    </row>
    <row r="3901" spans="1:5">
      <c r="A3901" s="1">
        <v>1957</v>
      </c>
      <c r="B3901" s="1">
        <v>12</v>
      </c>
      <c r="C3901" s="1">
        <v>136.27000000000001</v>
      </c>
      <c r="D3901" s="1">
        <v>183.78</v>
      </c>
      <c r="E3901" s="1">
        <v>320.05</v>
      </c>
    </row>
    <row r="3902" spans="1:5">
      <c r="A3902" s="1">
        <v>1957</v>
      </c>
      <c r="B3902" s="1">
        <v>13</v>
      </c>
      <c r="C3902" s="1">
        <v>116.14</v>
      </c>
      <c r="D3902" s="1">
        <v>197.71</v>
      </c>
      <c r="E3902" s="1">
        <v>313.85000000000002</v>
      </c>
    </row>
    <row r="3903" spans="1:5">
      <c r="A3903" s="1">
        <v>1957</v>
      </c>
      <c r="B3903" s="1">
        <v>14</v>
      </c>
      <c r="C3903" s="1">
        <v>128.33000000000001</v>
      </c>
      <c r="D3903" s="1">
        <v>197.89</v>
      </c>
      <c r="E3903" s="1">
        <v>326.22000000000003</v>
      </c>
    </row>
    <row r="3904" spans="1:5">
      <c r="A3904" s="1">
        <v>1957</v>
      </c>
      <c r="B3904" s="1">
        <v>15</v>
      </c>
      <c r="C3904" s="1">
        <v>113.78</v>
      </c>
      <c r="D3904" s="1">
        <v>222.01</v>
      </c>
      <c r="E3904" s="1">
        <v>335.79</v>
      </c>
    </row>
    <row r="3905" spans="1:5">
      <c r="A3905" s="1">
        <v>1957</v>
      </c>
      <c r="B3905" s="1">
        <v>16</v>
      </c>
      <c r="C3905" s="1">
        <v>122.24</v>
      </c>
      <c r="D3905" s="1">
        <v>258</v>
      </c>
      <c r="E3905" s="1">
        <v>380.24</v>
      </c>
    </row>
    <row r="3906" spans="1:5">
      <c r="A3906" s="1">
        <v>1957</v>
      </c>
      <c r="B3906" s="1">
        <v>17</v>
      </c>
      <c r="C3906" s="1">
        <v>162.65</v>
      </c>
      <c r="D3906" s="1">
        <v>289.58999999999997</v>
      </c>
      <c r="E3906" s="1">
        <v>452.24</v>
      </c>
    </row>
    <row r="3907" spans="1:5">
      <c r="A3907" s="1">
        <v>1957</v>
      </c>
      <c r="B3907" s="1">
        <v>18</v>
      </c>
      <c r="C3907" s="1">
        <v>178.01</v>
      </c>
      <c r="D3907" s="1">
        <v>355.79</v>
      </c>
      <c r="E3907" s="1">
        <v>533.79999999999995</v>
      </c>
    </row>
    <row r="3908" spans="1:5">
      <c r="A3908" s="1">
        <v>1957</v>
      </c>
      <c r="B3908" s="1">
        <v>19</v>
      </c>
      <c r="C3908" s="1">
        <v>153.31</v>
      </c>
      <c r="D3908" s="1">
        <v>338.59</v>
      </c>
      <c r="E3908" s="1">
        <v>491.9</v>
      </c>
    </row>
    <row r="3909" spans="1:5">
      <c r="A3909" s="1">
        <v>1957</v>
      </c>
      <c r="B3909" s="1">
        <v>20</v>
      </c>
      <c r="C3909" s="1">
        <v>163.69999999999999</v>
      </c>
      <c r="D3909" s="1">
        <v>384.17</v>
      </c>
      <c r="E3909" s="1">
        <v>547.87</v>
      </c>
    </row>
    <row r="3910" spans="1:5">
      <c r="A3910" s="1">
        <v>1957</v>
      </c>
      <c r="B3910" s="1">
        <v>21</v>
      </c>
      <c r="C3910" s="1">
        <v>169.76</v>
      </c>
      <c r="D3910" s="1">
        <v>372.27</v>
      </c>
      <c r="E3910" s="1">
        <v>542.03</v>
      </c>
    </row>
    <row r="3911" spans="1:5">
      <c r="A3911" s="1">
        <v>1957</v>
      </c>
      <c r="B3911" s="1">
        <v>22</v>
      </c>
      <c r="C3911" s="1">
        <v>169.6</v>
      </c>
      <c r="D3911" s="1">
        <v>362.09</v>
      </c>
      <c r="E3911" s="1">
        <v>531.69000000000005</v>
      </c>
    </row>
    <row r="3912" spans="1:5">
      <c r="A3912" s="1">
        <v>1957</v>
      </c>
      <c r="B3912" s="1">
        <v>23</v>
      </c>
      <c r="C3912" s="1">
        <v>176.25</v>
      </c>
      <c r="D3912" s="1">
        <v>339.61</v>
      </c>
      <c r="E3912" s="1">
        <v>515.86</v>
      </c>
    </row>
    <row r="3913" spans="1:5">
      <c r="A3913" s="1">
        <v>1957</v>
      </c>
      <c r="B3913" s="1">
        <v>24</v>
      </c>
      <c r="C3913" s="1">
        <v>204.7</v>
      </c>
      <c r="D3913" s="1">
        <v>325.85000000000002</v>
      </c>
      <c r="E3913" s="1">
        <v>530.54999999999995</v>
      </c>
    </row>
    <row r="3914" spans="1:5">
      <c r="A3914" s="1">
        <v>1957</v>
      </c>
      <c r="B3914" s="1">
        <v>25</v>
      </c>
      <c r="C3914" s="1">
        <v>230.62</v>
      </c>
      <c r="D3914" s="1">
        <v>367.54</v>
      </c>
      <c r="E3914" s="1">
        <v>598.16</v>
      </c>
    </row>
    <row r="3915" spans="1:5">
      <c r="A3915" s="1">
        <v>1957</v>
      </c>
      <c r="B3915" s="1">
        <v>26</v>
      </c>
      <c r="C3915" s="1">
        <v>253.79</v>
      </c>
      <c r="D3915" s="1">
        <v>386.72</v>
      </c>
      <c r="E3915" s="1">
        <v>640.51</v>
      </c>
    </row>
    <row r="3916" spans="1:5">
      <c r="A3916" s="1">
        <v>1957</v>
      </c>
      <c r="B3916" s="1">
        <v>27</v>
      </c>
      <c r="C3916" s="1">
        <v>236.88</v>
      </c>
      <c r="D3916" s="1">
        <v>366.15</v>
      </c>
      <c r="E3916" s="1">
        <v>603.03</v>
      </c>
    </row>
    <row r="3917" spans="1:5">
      <c r="A3917" s="1">
        <v>1957</v>
      </c>
      <c r="B3917" s="1">
        <v>28</v>
      </c>
      <c r="C3917" s="1">
        <v>252.89</v>
      </c>
      <c r="D3917" s="1">
        <v>389.83</v>
      </c>
      <c r="E3917" s="1">
        <v>642.72</v>
      </c>
    </row>
    <row r="3918" spans="1:5">
      <c r="A3918" s="1">
        <v>1957</v>
      </c>
      <c r="B3918" s="1">
        <v>29</v>
      </c>
      <c r="C3918" s="1">
        <v>285.82</v>
      </c>
      <c r="D3918" s="1">
        <v>393.75</v>
      </c>
      <c r="E3918" s="1">
        <v>679.57</v>
      </c>
    </row>
    <row r="3919" spans="1:5">
      <c r="A3919" s="1">
        <v>1957</v>
      </c>
      <c r="B3919" s="1">
        <v>30</v>
      </c>
      <c r="C3919" s="1">
        <v>298.12</v>
      </c>
      <c r="D3919" s="1">
        <v>400.22</v>
      </c>
      <c r="E3919" s="1">
        <v>698.34</v>
      </c>
    </row>
    <row r="3920" spans="1:5">
      <c r="A3920" s="1">
        <v>1957</v>
      </c>
      <c r="B3920" s="1">
        <v>31</v>
      </c>
      <c r="C3920" s="1">
        <v>332.57</v>
      </c>
      <c r="D3920" s="1">
        <v>428.35</v>
      </c>
      <c r="E3920" s="1">
        <v>760.92</v>
      </c>
    </row>
    <row r="3921" spans="1:5">
      <c r="A3921" s="1">
        <v>1957</v>
      </c>
      <c r="B3921" s="1">
        <v>32</v>
      </c>
      <c r="C3921" s="1">
        <v>366.61</v>
      </c>
      <c r="D3921" s="1">
        <v>489.44</v>
      </c>
      <c r="E3921" s="1">
        <v>856.05</v>
      </c>
    </row>
    <row r="3922" spans="1:5">
      <c r="A3922" s="1">
        <v>1957</v>
      </c>
      <c r="B3922" s="1">
        <v>33</v>
      </c>
      <c r="C3922" s="1">
        <v>374.24</v>
      </c>
      <c r="D3922" s="1">
        <v>503.49</v>
      </c>
      <c r="E3922" s="1">
        <v>877.73</v>
      </c>
    </row>
    <row r="3923" spans="1:5">
      <c r="A3923" s="1">
        <v>1957</v>
      </c>
      <c r="B3923" s="1">
        <v>34</v>
      </c>
      <c r="C3923" s="1">
        <v>450.47</v>
      </c>
      <c r="D3923" s="1">
        <v>539.5</v>
      </c>
      <c r="E3923" s="1">
        <v>989.97</v>
      </c>
    </row>
    <row r="3924" spans="1:5">
      <c r="A3924" s="1">
        <v>1957</v>
      </c>
      <c r="B3924" s="1">
        <v>35</v>
      </c>
      <c r="C3924" s="1">
        <v>506.05</v>
      </c>
      <c r="D3924" s="1">
        <v>646.39</v>
      </c>
      <c r="E3924" s="1">
        <v>1152.44</v>
      </c>
    </row>
    <row r="3925" spans="1:5">
      <c r="A3925" s="1">
        <v>1957</v>
      </c>
      <c r="B3925" s="1">
        <v>36</v>
      </c>
      <c r="C3925" s="1">
        <v>602.99</v>
      </c>
      <c r="D3925" s="1">
        <v>750.84</v>
      </c>
      <c r="E3925" s="1">
        <v>1353.83</v>
      </c>
    </row>
    <row r="3926" spans="1:5">
      <c r="A3926" s="1">
        <v>1957</v>
      </c>
      <c r="B3926" s="1">
        <v>37</v>
      </c>
      <c r="C3926" s="1">
        <v>613.08000000000004</v>
      </c>
      <c r="D3926" s="1">
        <v>763.73</v>
      </c>
      <c r="E3926" s="1">
        <v>1376.81</v>
      </c>
    </row>
    <row r="3927" spans="1:5">
      <c r="A3927" s="1">
        <v>1957</v>
      </c>
      <c r="B3927" s="1">
        <v>38</v>
      </c>
      <c r="C3927" s="1">
        <v>571.28</v>
      </c>
      <c r="D3927" s="1">
        <v>668.1</v>
      </c>
      <c r="E3927" s="1">
        <v>1239.3800000000001</v>
      </c>
    </row>
    <row r="3928" spans="1:5">
      <c r="A3928" s="1">
        <v>1957</v>
      </c>
      <c r="B3928" s="1">
        <v>39</v>
      </c>
      <c r="C3928" s="1">
        <v>605.61</v>
      </c>
      <c r="D3928" s="1">
        <v>699.93</v>
      </c>
      <c r="E3928" s="1">
        <v>1305.54</v>
      </c>
    </row>
    <row r="3929" spans="1:5">
      <c r="A3929" s="1">
        <v>1957</v>
      </c>
      <c r="B3929" s="1">
        <v>40</v>
      </c>
      <c r="C3929" s="1">
        <v>658.17</v>
      </c>
      <c r="D3929" s="1">
        <v>766.74</v>
      </c>
      <c r="E3929" s="1">
        <v>1424.91</v>
      </c>
    </row>
    <row r="3930" spans="1:5">
      <c r="A3930" s="1">
        <v>1957</v>
      </c>
      <c r="B3930" s="1">
        <v>41</v>
      </c>
      <c r="C3930" s="1">
        <v>781.36</v>
      </c>
      <c r="D3930" s="1">
        <v>943.55</v>
      </c>
      <c r="E3930" s="1">
        <v>1724.91</v>
      </c>
    </row>
    <row r="3931" spans="1:5">
      <c r="A3931" s="1">
        <v>1957</v>
      </c>
      <c r="B3931" s="1">
        <v>42</v>
      </c>
      <c r="C3931" s="1">
        <v>901.27</v>
      </c>
      <c r="D3931" s="1">
        <v>1147.8800000000001</v>
      </c>
      <c r="E3931" s="1">
        <v>2049.15</v>
      </c>
    </row>
    <row r="3932" spans="1:5">
      <c r="A3932" s="1">
        <v>1957</v>
      </c>
      <c r="B3932" s="1">
        <v>43</v>
      </c>
      <c r="C3932" s="1">
        <v>999.91</v>
      </c>
      <c r="D3932" s="1">
        <v>1289.73</v>
      </c>
      <c r="E3932" s="1">
        <v>2289.64</v>
      </c>
    </row>
    <row r="3933" spans="1:5">
      <c r="A3933" s="1">
        <v>1957</v>
      </c>
      <c r="B3933" s="1">
        <v>44</v>
      </c>
      <c r="C3933" s="1">
        <v>1040.29</v>
      </c>
      <c r="D3933" s="1">
        <v>1419.11</v>
      </c>
      <c r="E3933" s="1">
        <v>2459.4</v>
      </c>
    </row>
    <row r="3934" spans="1:5">
      <c r="A3934" s="1">
        <v>1957</v>
      </c>
      <c r="B3934" s="1">
        <v>45</v>
      </c>
      <c r="C3934" s="1">
        <v>1182.29</v>
      </c>
      <c r="D3934" s="1">
        <v>1585.54</v>
      </c>
      <c r="E3934" s="1">
        <v>2767.83</v>
      </c>
    </row>
    <row r="3935" spans="1:5">
      <c r="A3935" s="1">
        <v>1957</v>
      </c>
      <c r="B3935" s="1">
        <v>46</v>
      </c>
      <c r="C3935" s="1">
        <v>1280.58</v>
      </c>
      <c r="D3935" s="1">
        <v>1784.15</v>
      </c>
      <c r="E3935" s="1">
        <v>3064.73</v>
      </c>
    </row>
    <row r="3936" spans="1:5">
      <c r="A3936" s="1">
        <v>1957</v>
      </c>
      <c r="B3936" s="1">
        <v>47</v>
      </c>
      <c r="C3936" s="1">
        <v>1378.03</v>
      </c>
      <c r="D3936" s="1">
        <v>1975.48</v>
      </c>
      <c r="E3936" s="1">
        <v>3353.51</v>
      </c>
    </row>
    <row r="3937" spans="1:5">
      <c r="A3937" s="1">
        <v>1957</v>
      </c>
      <c r="B3937" s="1">
        <v>48</v>
      </c>
      <c r="C3937" s="1">
        <v>1584.65</v>
      </c>
      <c r="D3937" s="1">
        <v>2234.54</v>
      </c>
      <c r="E3937" s="1">
        <v>3819.19</v>
      </c>
    </row>
    <row r="3938" spans="1:5">
      <c r="A3938" s="1">
        <v>1957</v>
      </c>
      <c r="B3938" s="1">
        <v>49</v>
      </c>
      <c r="C3938" s="1">
        <v>1597.45</v>
      </c>
      <c r="D3938" s="1">
        <v>2565.3000000000002</v>
      </c>
      <c r="E3938" s="1">
        <v>4162.75</v>
      </c>
    </row>
    <row r="3939" spans="1:5">
      <c r="A3939" s="1">
        <v>1957</v>
      </c>
      <c r="B3939" s="1">
        <v>50</v>
      </c>
      <c r="C3939" s="1">
        <v>1869.74</v>
      </c>
      <c r="D3939" s="1">
        <v>2723.16</v>
      </c>
      <c r="E3939" s="1">
        <v>4592.8999999999996</v>
      </c>
    </row>
    <row r="3940" spans="1:5">
      <c r="A3940" s="1">
        <v>1957</v>
      </c>
      <c r="B3940" s="1">
        <v>51</v>
      </c>
      <c r="C3940" s="1">
        <v>1819.8</v>
      </c>
      <c r="D3940" s="1">
        <v>2935.56</v>
      </c>
      <c r="E3940" s="1">
        <v>4755.3599999999997</v>
      </c>
    </row>
    <row r="3941" spans="1:5">
      <c r="A3941" s="1">
        <v>1957</v>
      </c>
      <c r="B3941" s="1">
        <v>52</v>
      </c>
      <c r="C3941" s="1">
        <v>2062.92</v>
      </c>
      <c r="D3941" s="1">
        <v>3477.88</v>
      </c>
      <c r="E3941" s="1">
        <v>5540.8</v>
      </c>
    </row>
    <row r="3942" spans="1:5">
      <c r="A3942" s="1">
        <v>1957</v>
      </c>
      <c r="B3942" s="1">
        <v>53</v>
      </c>
      <c r="C3942" s="1">
        <v>2194.13</v>
      </c>
      <c r="D3942" s="1">
        <v>3899.12</v>
      </c>
      <c r="E3942" s="1">
        <v>6093.25</v>
      </c>
    </row>
    <row r="3943" spans="1:5">
      <c r="A3943" s="1">
        <v>1957</v>
      </c>
      <c r="B3943" s="1">
        <v>54</v>
      </c>
      <c r="C3943" s="1">
        <v>2334.42</v>
      </c>
      <c r="D3943" s="1">
        <v>4262.2700000000004</v>
      </c>
      <c r="E3943" s="1">
        <v>6596.69</v>
      </c>
    </row>
    <row r="3944" spans="1:5">
      <c r="A3944" s="1">
        <v>1957</v>
      </c>
      <c r="B3944" s="1">
        <v>55</v>
      </c>
      <c r="C3944" s="1">
        <v>2330.63</v>
      </c>
      <c r="D3944" s="1">
        <v>4413.67</v>
      </c>
      <c r="E3944" s="1">
        <v>6744.3</v>
      </c>
    </row>
    <row r="3945" spans="1:5">
      <c r="A3945" s="1">
        <v>1957</v>
      </c>
      <c r="B3945" s="1">
        <v>56</v>
      </c>
      <c r="C3945" s="1">
        <v>2891.15</v>
      </c>
      <c r="D3945" s="1">
        <v>5203.63</v>
      </c>
      <c r="E3945" s="1">
        <v>8094.78</v>
      </c>
    </row>
    <row r="3946" spans="1:5">
      <c r="A3946" s="1">
        <v>1957</v>
      </c>
      <c r="B3946" s="1">
        <v>57</v>
      </c>
      <c r="C3946" s="1">
        <v>3094.84</v>
      </c>
      <c r="D3946" s="1">
        <v>5441.5</v>
      </c>
      <c r="E3946" s="1">
        <v>8536.34</v>
      </c>
    </row>
    <row r="3947" spans="1:5">
      <c r="A3947" s="1">
        <v>1957</v>
      </c>
      <c r="B3947" s="1">
        <v>58</v>
      </c>
      <c r="C3947" s="1">
        <v>2989.69</v>
      </c>
      <c r="D3947" s="1">
        <v>5172.26</v>
      </c>
      <c r="E3947" s="1">
        <v>8161.95</v>
      </c>
    </row>
    <row r="3948" spans="1:5">
      <c r="A3948" s="1">
        <v>1957</v>
      </c>
      <c r="B3948" s="1">
        <v>59</v>
      </c>
      <c r="C3948" s="1">
        <v>3264.69</v>
      </c>
      <c r="D3948" s="1">
        <v>5569.93</v>
      </c>
      <c r="E3948" s="1">
        <v>8834.6200000000008</v>
      </c>
    </row>
    <row r="3949" spans="1:5">
      <c r="A3949" s="1">
        <v>1957</v>
      </c>
      <c r="B3949" s="1">
        <v>60</v>
      </c>
      <c r="C3949" s="1">
        <v>3659.74</v>
      </c>
      <c r="D3949" s="1">
        <v>5659.59</v>
      </c>
      <c r="E3949" s="1">
        <v>9319.33</v>
      </c>
    </row>
    <row r="3950" spans="1:5">
      <c r="A3950" s="1">
        <v>1957</v>
      </c>
      <c r="B3950" s="1">
        <v>61</v>
      </c>
      <c r="C3950" s="1">
        <v>3692.39</v>
      </c>
      <c r="D3950" s="1">
        <v>5806.58</v>
      </c>
      <c r="E3950" s="1">
        <v>9498.9699999999993</v>
      </c>
    </row>
    <row r="3951" spans="1:5">
      <c r="A3951" s="1">
        <v>1957</v>
      </c>
      <c r="B3951" s="1">
        <v>62</v>
      </c>
      <c r="C3951" s="1">
        <v>4287.5200000000004</v>
      </c>
      <c r="D3951" s="1">
        <v>6426.99</v>
      </c>
      <c r="E3951" s="1">
        <v>10714.51</v>
      </c>
    </row>
    <row r="3952" spans="1:5">
      <c r="A3952" s="1">
        <v>1957</v>
      </c>
      <c r="B3952" s="1">
        <v>63</v>
      </c>
      <c r="C3952" s="1">
        <v>4643.13</v>
      </c>
      <c r="D3952" s="1">
        <v>6723.81</v>
      </c>
      <c r="E3952" s="1">
        <v>11366.94</v>
      </c>
    </row>
    <row r="3953" spans="1:5">
      <c r="A3953" s="1">
        <v>1957</v>
      </c>
      <c r="B3953" s="1">
        <v>64</v>
      </c>
      <c r="C3953" s="1">
        <v>4865.22</v>
      </c>
      <c r="D3953" s="1">
        <v>7491.04</v>
      </c>
      <c r="E3953" s="1">
        <v>12356.26</v>
      </c>
    </row>
    <row r="3954" spans="1:5">
      <c r="A3954" s="1">
        <v>1957</v>
      </c>
      <c r="B3954" s="1">
        <v>65</v>
      </c>
      <c r="C3954" s="1">
        <v>5185.41</v>
      </c>
      <c r="D3954" s="1">
        <v>7551.07</v>
      </c>
      <c r="E3954" s="1">
        <v>12736.48</v>
      </c>
    </row>
    <row r="3955" spans="1:5">
      <c r="A3955" s="1">
        <v>1957</v>
      </c>
      <c r="B3955" s="1">
        <v>66</v>
      </c>
      <c r="C3955" s="1">
        <v>5366.14</v>
      </c>
      <c r="D3955" s="1">
        <v>7407.37</v>
      </c>
      <c r="E3955" s="1">
        <v>12773.51</v>
      </c>
    </row>
    <row r="3956" spans="1:5">
      <c r="A3956" s="1">
        <v>1957</v>
      </c>
      <c r="B3956" s="1">
        <v>67</v>
      </c>
      <c r="C3956" s="1">
        <v>6053.04</v>
      </c>
      <c r="D3956" s="1">
        <v>8033.34</v>
      </c>
      <c r="E3956" s="1">
        <v>14086.38</v>
      </c>
    </row>
    <row r="3957" spans="1:5">
      <c r="A3957" s="1">
        <v>1957</v>
      </c>
      <c r="B3957" s="1">
        <v>68</v>
      </c>
      <c r="C3957" s="1">
        <v>6268.1</v>
      </c>
      <c r="D3957" s="1">
        <v>8319.9699999999993</v>
      </c>
      <c r="E3957" s="1">
        <v>14588.07</v>
      </c>
    </row>
    <row r="3958" spans="1:5">
      <c r="A3958" s="1">
        <v>1957</v>
      </c>
      <c r="B3958" s="1">
        <v>69</v>
      </c>
      <c r="C3958" s="1">
        <v>6807.32</v>
      </c>
      <c r="D3958" s="1">
        <v>8792.25</v>
      </c>
      <c r="E3958" s="1">
        <v>15599.57</v>
      </c>
    </row>
    <row r="3959" spans="1:5">
      <c r="A3959" s="1">
        <v>1957</v>
      </c>
      <c r="B3959" s="1">
        <v>70</v>
      </c>
      <c r="C3959" s="1">
        <v>7366.21</v>
      </c>
      <c r="D3959" s="1">
        <v>8835.82</v>
      </c>
      <c r="E3959" s="1">
        <v>16202.03</v>
      </c>
    </row>
    <row r="3960" spans="1:5">
      <c r="A3960" s="1">
        <v>1957</v>
      </c>
      <c r="B3960" s="1">
        <v>71</v>
      </c>
      <c r="C3960" s="1">
        <v>7679.85</v>
      </c>
      <c r="D3960" s="1">
        <v>8568.1299999999992</v>
      </c>
      <c r="E3960" s="1">
        <v>16247.98</v>
      </c>
    </row>
    <row r="3961" spans="1:5">
      <c r="A3961" s="1">
        <v>1957</v>
      </c>
      <c r="B3961" s="1">
        <v>72</v>
      </c>
      <c r="C3961" s="1">
        <v>8529.75</v>
      </c>
      <c r="D3961" s="1">
        <v>9400.83</v>
      </c>
      <c r="E3961" s="1">
        <v>17930.580000000002</v>
      </c>
    </row>
    <row r="3962" spans="1:5">
      <c r="A3962" s="1">
        <v>1957</v>
      </c>
      <c r="B3962" s="1">
        <v>73</v>
      </c>
      <c r="C3962" s="1">
        <v>8892.9</v>
      </c>
      <c r="D3962" s="1">
        <v>9425.89</v>
      </c>
      <c r="E3962" s="1">
        <v>18318.79</v>
      </c>
    </row>
    <row r="3963" spans="1:5">
      <c r="A3963" s="1">
        <v>1957</v>
      </c>
      <c r="B3963" s="1">
        <v>74</v>
      </c>
      <c r="C3963" s="1">
        <v>9303.2999999999993</v>
      </c>
      <c r="D3963" s="1">
        <v>9353.34</v>
      </c>
      <c r="E3963" s="1">
        <v>18656.64</v>
      </c>
    </row>
    <row r="3964" spans="1:5">
      <c r="A3964" s="1">
        <v>1957</v>
      </c>
      <c r="B3964" s="1">
        <v>75</v>
      </c>
      <c r="C3964" s="1">
        <v>9404.26</v>
      </c>
      <c r="D3964" s="1">
        <v>9424.7999999999993</v>
      </c>
      <c r="E3964" s="1">
        <v>18829.060000000001</v>
      </c>
    </row>
    <row r="3965" spans="1:5">
      <c r="A3965" s="1">
        <v>1957</v>
      </c>
      <c r="B3965" s="1">
        <v>76</v>
      </c>
      <c r="C3965" s="1">
        <v>10032.93</v>
      </c>
      <c r="D3965" s="1">
        <v>9397.81</v>
      </c>
      <c r="E3965" s="1">
        <v>19430.740000000002</v>
      </c>
    </row>
    <row r="3966" spans="1:5">
      <c r="A3966" s="1">
        <v>1957</v>
      </c>
      <c r="B3966" s="1">
        <v>77</v>
      </c>
      <c r="C3966" s="1">
        <v>9919.6</v>
      </c>
      <c r="D3966" s="1">
        <v>8892.01</v>
      </c>
      <c r="E3966" s="1">
        <v>18811.61</v>
      </c>
    </row>
    <row r="3967" spans="1:5">
      <c r="A3967" s="1">
        <v>1957</v>
      </c>
      <c r="B3967" s="1">
        <v>78</v>
      </c>
      <c r="C3967" s="1">
        <v>10096.27</v>
      </c>
      <c r="D3967" s="1">
        <v>8862.4</v>
      </c>
      <c r="E3967" s="1">
        <v>18958.669999999998</v>
      </c>
    </row>
    <row r="3968" spans="1:5">
      <c r="A3968" s="1">
        <v>1957</v>
      </c>
      <c r="B3968" s="1">
        <v>79</v>
      </c>
      <c r="C3968" s="1">
        <v>10106.950000000001</v>
      </c>
      <c r="D3968" s="1">
        <v>8693.98</v>
      </c>
      <c r="E3968" s="1">
        <v>18800.93</v>
      </c>
    </row>
    <row r="3969" spans="1:5">
      <c r="A3969" s="1">
        <v>1957</v>
      </c>
      <c r="B3969" s="1">
        <v>80</v>
      </c>
      <c r="C3969" s="1">
        <v>10308.85</v>
      </c>
      <c r="D3969" s="1">
        <v>8196.34</v>
      </c>
      <c r="E3969" s="1">
        <v>18505.189999999999</v>
      </c>
    </row>
    <row r="3970" spans="1:5">
      <c r="A3970" s="1">
        <v>1957</v>
      </c>
      <c r="B3970" s="1">
        <v>81</v>
      </c>
      <c r="C3970" s="1">
        <v>9659.8799999999992</v>
      </c>
      <c r="D3970" s="1">
        <v>7538.79</v>
      </c>
      <c r="E3970" s="1">
        <v>17198.669999999998</v>
      </c>
    </row>
    <row r="3971" spans="1:5">
      <c r="A3971" s="1">
        <v>1957</v>
      </c>
      <c r="B3971" s="1">
        <v>82</v>
      </c>
      <c r="C3971" s="1">
        <v>9639.25</v>
      </c>
      <c r="D3971" s="1">
        <v>7328.92</v>
      </c>
      <c r="E3971" s="1">
        <v>16968.169999999998</v>
      </c>
    </row>
    <row r="3972" spans="1:5">
      <c r="A3972" s="1">
        <v>1957</v>
      </c>
      <c r="B3972" s="1">
        <v>83</v>
      </c>
      <c r="C3972" s="1">
        <v>8658.98</v>
      </c>
      <c r="D3972" s="1">
        <v>6465.73</v>
      </c>
      <c r="E3972" s="1">
        <v>15124.71</v>
      </c>
    </row>
    <row r="3973" spans="1:5">
      <c r="A3973" s="1">
        <v>1957</v>
      </c>
      <c r="B3973" s="1">
        <v>84</v>
      </c>
      <c r="C3973" s="1">
        <v>8197.0400000000009</v>
      </c>
      <c r="D3973" s="1">
        <v>5784.21</v>
      </c>
      <c r="E3973" s="1">
        <v>13981.25</v>
      </c>
    </row>
    <row r="3974" spans="1:5">
      <c r="A3974" s="1">
        <v>1957</v>
      </c>
      <c r="B3974" s="1">
        <v>85</v>
      </c>
      <c r="C3974" s="1">
        <v>7213.3</v>
      </c>
      <c r="D3974" s="1">
        <v>4811.6499999999996</v>
      </c>
      <c r="E3974" s="1">
        <v>12024.95</v>
      </c>
    </row>
    <row r="3975" spans="1:5">
      <c r="A3975" s="1">
        <v>1957</v>
      </c>
      <c r="B3975" s="1">
        <v>86</v>
      </c>
      <c r="C3975" s="1">
        <v>6489.13</v>
      </c>
      <c r="D3975" s="1">
        <v>4181.1099999999997</v>
      </c>
      <c r="E3975" s="1">
        <v>10670.24</v>
      </c>
    </row>
    <row r="3976" spans="1:5">
      <c r="A3976" s="1">
        <v>1957</v>
      </c>
      <c r="B3976" s="1">
        <v>87</v>
      </c>
      <c r="C3976" s="1">
        <v>5629.39</v>
      </c>
      <c r="D3976" s="1">
        <v>3384.89</v>
      </c>
      <c r="E3976" s="1">
        <v>9014.2800000000007</v>
      </c>
    </row>
    <row r="3977" spans="1:5">
      <c r="A3977" s="1">
        <v>1957</v>
      </c>
      <c r="B3977" s="1">
        <v>88</v>
      </c>
      <c r="C3977" s="1">
        <v>4796.05</v>
      </c>
      <c r="D3977" s="1">
        <v>2642.97</v>
      </c>
      <c r="E3977" s="1">
        <v>7439.02</v>
      </c>
    </row>
    <row r="3978" spans="1:5">
      <c r="A3978" s="1">
        <v>1957</v>
      </c>
      <c r="B3978" s="1">
        <v>89</v>
      </c>
      <c r="C3978" s="1">
        <v>4175.13</v>
      </c>
      <c r="D3978" s="1">
        <v>2087.36</v>
      </c>
      <c r="E3978" s="1">
        <v>6262.49</v>
      </c>
    </row>
    <row r="3979" spans="1:5">
      <c r="A3979" s="1">
        <v>1957</v>
      </c>
      <c r="B3979" s="1">
        <v>90</v>
      </c>
      <c r="C3979" s="1">
        <v>3283.29</v>
      </c>
      <c r="D3979" s="1">
        <v>1623.01</v>
      </c>
      <c r="E3979" s="1">
        <v>4906.3</v>
      </c>
    </row>
    <row r="3980" spans="1:5">
      <c r="A3980" s="1">
        <v>1957</v>
      </c>
      <c r="B3980" s="1">
        <v>91</v>
      </c>
      <c r="C3980" s="1">
        <v>2625.16</v>
      </c>
      <c r="D3980" s="1">
        <v>1130.71</v>
      </c>
      <c r="E3980" s="1">
        <v>3755.87</v>
      </c>
    </row>
    <row r="3981" spans="1:5">
      <c r="A3981" s="1">
        <v>1957</v>
      </c>
      <c r="B3981" s="1">
        <v>92</v>
      </c>
      <c r="C3981" s="1">
        <v>1973.42</v>
      </c>
      <c r="D3981" s="1">
        <v>842.4</v>
      </c>
      <c r="E3981" s="1">
        <v>2815.82</v>
      </c>
    </row>
    <row r="3982" spans="1:5">
      <c r="A3982" s="1">
        <v>1957</v>
      </c>
      <c r="B3982" s="1">
        <v>93</v>
      </c>
      <c r="C3982" s="1">
        <v>1601.06</v>
      </c>
      <c r="D3982" s="1">
        <v>554.09</v>
      </c>
      <c r="E3982" s="1">
        <v>2155.15</v>
      </c>
    </row>
    <row r="3983" spans="1:5">
      <c r="A3983" s="1">
        <v>1957</v>
      </c>
      <c r="B3983" s="1">
        <v>94</v>
      </c>
      <c r="C3983" s="1">
        <v>1217.07</v>
      </c>
      <c r="D3983" s="1">
        <v>414.78</v>
      </c>
      <c r="E3983" s="1">
        <v>1631.85</v>
      </c>
    </row>
    <row r="3984" spans="1:5">
      <c r="A3984" s="1">
        <v>1957</v>
      </c>
      <c r="B3984" s="1">
        <v>95</v>
      </c>
      <c r="C3984" s="1">
        <v>851.28</v>
      </c>
      <c r="D3984" s="1">
        <v>306.43</v>
      </c>
      <c r="E3984" s="1">
        <v>1157.71</v>
      </c>
    </row>
    <row r="3985" spans="1:5">
      <c r="A3985" s="1">
        <v>1957</v>
      </c>
      <c r="B3985" s="1">
        <v>96</v>
      </c>
      <c r="C3985" s="1">
        <v>593.91</v>
      </c>
      <c r="D3985" s="1">
        <v>167.87</v>
      </c>
      <c r="E3985" s="1">
        <v>761.78</v>
      </c>
    </row>
    <row r="3986" spans="1:5">
      <c r="A3986" s="1">
        <v>1957</v>
      </c>
      <c r="B3986" s="1">
        <v>97</v>
      </c>
      <c r="C3986" s="1">
        <v>386.77</v>
      </c>
      <c r="D3986" s="1">
        <v>111.05</v>
      </c>
      <c r="E3986" s="1">
        <v>497.82</v>
      </c>
    </row>
    <row r="3987" spans="1:5">
      <c r="A3987" s="1">
        <v>1957</v>
      </c>
      <c r="B3987" s="1">
        <v>98</v>
      </c>
      <c r="C3987" s="1">
        <v>234.86</v>
      </c>
      <c r="D3987" s="1">
        <v>49.99</v>
      </c>
      <c r="E3987" s="1">
        <v>284.85000000000002</v>
      </c>
    </row>
    <row r="3988" spans="1:5">
      <c r="A3988" s="1">
        <v>1957</v>
      </c>
      <c r="B3988" s="1">
        <v>99</v>
      </c>
      <c r="C3988" s="1">
        <v>144.18</v>
      </c>
      <c r="D3988" s="1">
        <v>31.67</v>
      </c>
      <c r="E3988" s="1">
        <v>175.85</v>
      </c>
    </row>
    <row r="3989" spans="1:5">
      <c r="A3989" s="1">
        <v>1957</v>
      </c>
      <c r="B3989" s="1">
        <v>100</v>
      </c>
      <c r="C3989" s="1">
        <v>106.09</v>
      </c>
      <c r="D3989" s="1">
        <v>17</v>
      </c>
      <c r="E3989" s="1">
        <v>123.09</v>
      </c>
    </row>
    <row r="3990" spans="1:5">
      <c r="A3990" s="1">
        <v>1957</v>
      </c>
      <c r="B3990" s="1">
        <v>101</v>
      </c>
      <c r="C3990" s="1">
        <v>58.55</v>
      </c>
      <c r="D3990" s="1">
        <v>2</v>
      </c>
      <c r="E3990" s="1">
        <v>60.55</v>
      </c>
    </row>
    <row r="3991" spans="1:5">
      <c r="A3991" s="1">
        <v>1957</v>
      </c>
      <c r="B3991" s="1">
        <v>102</v>
      </c>
      <c r="C3991" s="1">
        <v>29.41</v>
      </c>
      <c r="D3991" s="1">
        <v>4</v>
      </c>
      <c r="E3991" s="1">
        <v>33.409999999999997</v>
      </c>
    </row>
    <row r="3992" spans="1:5">
      <c r="A3992" s="1">
        <v>1957</v>
      </c>
      <c r="B3992" s="1">
        <v>103</v>
      </c>
      <c r="C3992" s="1">
        <v>12.28</v>
      </c>
      <c r="D3992" s="1">
        <v>2</v>
      </c>
      <c r="E3992" s="1">
        <v>14.28</v>
      </c>
    </row>
    <row r="3993" spans="1:5">
      <c r="A3993" s="1">
        <v>1957</v>
      </c>
      <c r="B3993" s="1">
        <v>104</v>
      </c>
      <c r="C3993" s="1">
        <v>5.66</v>
      </c>
      <c r="D3993" s="1">
        <v>0</v>
      </c>
      <c r="E3993" s="1">
        <v>5.66</v>
      </c>
    </row>
    <row r="3994" spans="1:5">
      <c r="A3994" s="1">
        <v>1957</v>
      </c>
      <c r="B3994" s="1">
        <v>105</v>
      </c>
      <c r="C3994" s="1">
        <v>3</v>
      </c>
      <c r="D3994" s="1">
        <v>1</v>
      </c>
      <c r="E3994" s="1">
        <v>4</v>
      </c>
    </row>
    <row r="3995" spans="1:5">
      <c r="A3995" s="1">
        <v>1957</v>
      </c>
      <c r="B3995" s="1">
        <v>106</v>
      </c>
      <c r="C3995" s="1">
        <v>2</v>
      </c>
      <c r="D3995" s="1">
        <v>0</v>
      </c>
      <c r="E3995" s="1">
        <v>2</v>
      </c>
    </row>
    <row r="3996" spans="1:5">
      <c r="A3996" s="1">
        <v>1957</v>
      </c>
      <c r="B3996" s="1">
        <v>107</v>
      </c>
      <c r="C3996" s="1">
        <v>0</v>
      </c>
      <c r="D3996" s="1">
        <v>0</v>
      </c>
      <c r="E3996" s="1">
        <v>0</v>
      </c>
    </row>
    <row r="3997" spans="1:5">
      <c r="A3997" s="1">
        <v>1957</v>
      </c>
      <c r="B3997" s="1">
        <v>108</v>
      </c>
      <c r="C3997" s="1">
        <v>0</v>
      </c>
      <c r="D3997" s="1">
        <v>0</v>
      </c>
      <c r="E3997" s="1">
        <v>0</v>
      </c>
    </row>
    <row r="3998" spans="1:5">
      <c r="A3998" s="1">
        <v>1957</v>
      </c>
      <c r="B3998" s="1">
        <v>109</v>
      </c>
      <c r="C3998" s="1">
        <v>0</v>
      </c>
      <c r="D3998" s="1">
        <v>0</v>
      </c>
      <c r="E3998" s="1">
        <v>0</v>
      </c>
    </row>
    <row r="3999" spans="1:5">
      <c r="A3999" s="1">
        <v>1957</v>
      </c>
      <c r="B3999" s="1" t="s">
        <v>121</v>
      </c>
      <c r="C3999" s="1">
        <v>0</v>
      </c>
      <c r="D3999" s="1">
        <v>0</v>
      </c>
      <c r="E3999" s="1">
        <v>0</v>
      </c>
    </row>
    <row r="4000" spans="1:5">
      <c r="A4000" s="1">
        <v>1958</v>
      </c>
      <c r="B4000" s="1">
        <v>0</v>
      </c>
      <c r="C4000" s="1">
        <v>8590</v>
      </c>
      <c r="D4000" s="1">
        <v>11703</v>
      </c>
      <c r="E4000" s="1">
        <v>20293</v>
      </c>
    </row>
    <row r="4001" spans="1:5">
      <c r="A4001" s="1">
        <v>1958</v>
      </c>
      <c r="B4001" s="1">
        <v>1</v>
      </c>
      <c r="C4001" s="1">
        <v>506</v>
      </c>
      <c r="D4001" s="1">
        <v>666</v>
      </c>
      <c r="E4001" s="1">
        <v>1172</v>
      </c>
    </row>
    <row r="4002" spans="1:5">
      <c r="A4002" s="1">
        <v>1958</v>
      </c>
      <c r="B4002" s="1">
        <v>2</v>
      </c>
      <c r="C4002" s="1">
        <v>339</v>
      </c>
      <c r="D4002" s="1">
        <v>398</v>
      </c>
      <c r="E4002" s="1">
        <v>737</v>
      </c>
    </row>
    <row r="4003" spans="1:5">
      <c r="A4003" s="1">
        <v>1958</v>
      </c>
      <c r="B4003" s="1">
        <v>3</v>
      </c>
      <c r="C4003" s="1">
        <v>207</v>
      </c>
      <c r="D4003" s="1">
        <v>291</v>
      </c>
      <c r="E4003" s="1">
        <v>498</v>
      </c>
    </row>
    <row r="4004" spans="1:5">
      <c r="A4004" s="1">
        <v>1958</v>
      </c>
      <c r="B4004" s="1">
        <v>4</v>
      </c>
      <c r="C4004" s="1">
        <v>151</v>
      </c>
      <c r="D4004" s="1">
        <v>241</v>
      </c>
      <c r="E4004" s="1">
        <v>392</v>
      </c>
    </row>
    <row r="4005" spans="1:5">
      <c r="A4005" s="1">
        <v>1958</v>
      </c>
      <c r="B4005" s="1">
        <v>5</v>
      </c>
      <c r="C4005" s="1">
        <v>172.32</v>
      </c>
      <c r="D4005" s="1">
        <v>234.52</v>
      </c>
      <c r="E4005" s="1">
        <v>406.84</v>
      </c>
    </row>
    <row r="4006" spans="1:5">
      <c r="A4006" s="1">
        <v>1958</v>
      </c>
      <c r="B4006" s="1">
        <v>6</v>
      </c>
      <c r="C4006" s="1">
        <v>128.82</v>
      </c>
      <c r="D4006" s="1">
        <v>211.2</v>
      </c>
      <c r="E4006" s="1">
        <v>340.02</v>
      </c>
    </row>
    <row r="4007" spans="1:5">
      <c r="A4007" s="1">
        <v>1958</v>
      </c>
      <c r="B4007" s="1">
        <v>7</v>
      </c>
      <c r="C4007" s="1">
        <v>111.26</v>
      </c>
      <c r="D4007" s="1">
        <v>192.35</v>
      </c>
      <c r="E4007" s="1">
        <v>303.61</v>
      </c>
    </row>
    <row r="4008" spans="1:5">
      <c r="A4008" s="1">
        <v>1958</v>
      </c>
      <c r="B4008" s="1">
        <v>8</v>
      </c>
      <c r="C4008" s="1">
        <v>82.64</v>
      </c>
      <c r="D4008" s="1">
        <v>177.94</v>
      </c>
      <c r="E4008" s="1">
        <v>260.58</v>
      </c>
    </row>
    <row r="4009" spans="1:5">
      <c r="A4009" s="1">
        <v>1958</v>
      </c>
      <c r="B4009" s="1">
        <v>9</v>
      </c>
      <c r="C4009" s="1">
        <v>105.97</v>
      </c>
      <c r="D4009" s="1">
        <v>167.98</v>
      </c>
      <c r="E4009" s="1">
        <v>273.95</v>
      </c>
    </row>
    <row r="4010" spans="1:5">
      <c r="A4010" s="1">
        <v>1958</v>
      </c>
      <c r="B4010" s="1">
        <v>10</v>
      </c>
      <c r="C4010" s="1">
        <v>95.08</v>
      </c>
      <c r="D4010" s="1">
        <v>171.82</v>
      </c>
      <c r="E4010" s="1">
        <v>266.89999999999998</v>
      </c>
    </row>
    <row r="4011" spans="1:5">
      <c r="A4011" s="1">
        <v>1958</v>
      </c>
      <c r="B4011" s="1">
        <v>11</v>
      </c>
      <c r="C4011" s="1">
        <v>112.39</v>
      </c>
      <c r="D4011" s="1">
        <v>170.81</v>
      </c>
      <c r="E4011" s="1">
        <v>283.2</v>
      </c>
    </row>
    <row r="4012" spans="1:5">
      <c r="A4012" s="1">
        <v>1958</v>
      </c>
      <c r="B4012" s="1">
        <v>12</v>
      </c>
      <c r="C4012" s="1">
        <v>94.75</v>
      </c>
      <c r="D4012" s="1">
        <v>160.30000000000001</v>
      </c>
      <c r="E4012" s="1">
        <v>255.05</v>
      </c>
    </row>
    <row r="4013" spans="1:5">
      <c r="A4013" s="1">
        <v>1958</v>
      </c>
      <c r="B4013" s="1">
        <v>13</v>
      </c>
      <c r="C4013" s="1">
        <v>91.16</v>
      </c>
      <c r="D4013" s="1">
        <v>171.3</v>
      </c>
      <c r="E4013" s="1">
        <v>262.45999999999998</v>
      </c>
    </row>
    <row r="4014" spans="1:5">
      <c r="A4014" s="1">
        <v>1958</v>
      </c>
      <c r="B4014" s="1">
        <v>14</v>
      </c>
      <c r="C4014" s="1">
        <v>97.61</v>
      </c>
      <c r="D4014" s="1">
        <v>181.79</v>
      </c>
      <c r="E4014" s="1">
        <v>279.39999999999998</v>
      </c>
    </row>
    <row r="4015" spans="1:5">
      <c r="A4015" s="1">
        <v>1958</v>
      </c>
      <c r="B4015" s="1">
        <v>15</v>
      </c>
      <c r="C4015" s="1">
        <v>102.12</v>
      </c>
      <c r="D4015" s="1">
        <v>215.33</v>
      </c>
      <c r="E4015" s="1">
        <v>317.45</v>
      </c>
    </row>
    <row r="4016" spans="1:5">
      <c r="A4016" s="1">
        <v>1958</v>
      </c>
      <c r="B4016" s="1">
        <v>16</v>
      </c>
      <c r="C4016" s="1">
        <v>109.75</v>
      </c>
      <c r="D4016" s="1">
        <v>222.15</v>
      </c>
      <c r="E4016" s="1">
        <v>331.9</v>
      </c>
    </row>
    <row r="4017" spans="1:5">
      <c r="A4017" s="1">
        <v>1958</v>
      </c>
      <c r="B4017" s="1">
        <v>17</v>
      </c>
      <c r="C4017" s="1">
        <v>110.48</v>
      </c>
      <c r="D4017" s="1">
        <v>296.77999999999997</v>
      </c>
      <c r="E4017" s="1">
        <v>407.26</v>
      </c>
    </row>
    <row r="4018" spans="1:5">
      <c r="A4018" s="1">
        <v>1958</v>
      </c>
      <c r="B4018" s="1">
        <v>18</v>
      </c>
      <c r="C4018" s="1">
        <v>125.34</v>
      </c>
      <c r="D4018" s="1">
        <v>316.24</v>
      </c>
      <c r="E4018" s="1">
        <v>441.58</v>
      </c>
    </row>
    <row r="4019" spans="1:5">
      <c r="A4019" s="1">
        <v>1958</v>
      </c>
      <c r="B4019" s="1">
        <v>19</v>
      </c>
      <c r="C4019" s="1">
        <v>144.31</v>
      </c>
      <c r="D4019" s="1">
        <v>360.51</v>
      </c>
      <c r="E4019" s="1">
        <v>504.82</v>
      </c>
    </row>
    <row r="4020" spans="1:5">
      <c r="A4020" s="1">
        <v>1958</v>
      </c>
      <c r="B4020" s="1">
        <v>20</v>
      </c>
      <c r="C4020" s="1">
        <v>138.43</v>
      </c>
      <c r="D4020" s="1">
        <v>361.83</v>
      </c>
      <c r="E4020" s="1">
        <v>500.26</v>
      </c>
    </row>
    <row r="4021" spans="1:5">
      <c r="A4021" s="1">
        <v>1958</v>
      </c>
      <c r="B4021" s="1">
        <v>21</v>
      </c>
      <c r="C4021" s="1">
        <v>156.77000000000001</v>
      </c>
      <c r="D4021" s="1">
        <v>361.07</v>
      </c>
      <c r="E4021" s="1">
        <v>517.84</v>
      </c>
    </row>
    <row r="4022" spans="1:5">
      <c r="A4022" s="1">
        <v>1958</v>
      </c>
      <c r="B4022" s="1">
        <v>22</v>
      </c>
      <c r="C4022" s="1">
        <v>195.35</v>
      </c>
      <c r="D4022" s="1">
        <v>341.46</v>
      </c>
      <c r="E4022" s="1">
        <v>536.80999999999995</v>
      </c>
    </row>
    <row r="4023" spans="1:5">
      <c r="A4023" s="1">
        <v>1958</v>
      </c>
      <c r="B4023" s="1">
        <v>23</v>
      </c>
      <c r="C4023" s="1">
        <v>205.18</v>
      </c>
      <c r="D4023" s="1">
        <v>326.98</v>
      </c>
      <c r="E4023" s="1">
        <v>532.16</v>
      </c>
    </row>
    <row r="4024" spans="1:5">
      <c r="A4024" s="1">
        <v>1958</v>
      </c>
      <c r="B4024" s="1">
        <v>24</v>
      </c>
      <c r="C4024" s="1">
        <v>182.26</v>
      </c>
      <c r="D4024" s="1">
        <v>292.64999999999998</v>
      </c>
      <c r="E4024" s="1">
        <v>474.91</v>
      </c>
    </row>
    <row r="4025" spans="1:5">
      <c r="A4025" s="1">
        <v>1958</v>
      </c>
      <c r="B4025" s="1">
        <v>25</v>
      </c>
      <c r="C4025" s="1">
        <v>198.56</v>
      </c>
      <c r="D4025" s="1">
        <v>317.62</v>
      </c>
      <c r="E4025" s="1">
        <v>516.17999999999995</v>
      </c>
    </row>
    <row r="4026" spans="1:5">
      <c r="A4026" s="1">
        <v>1958</v>
      </c>
      <c r="B4026" s="1">
        <v>26</v>
      </c>
      <c r="C4026" s="1">
        <v>181.88</v>
      </c>
      <c r="D4026" s="1">
        <v>351.47</v>
      </c>
      <c r="E4026" s="1">
        <v>533.35</v>
      </c>
    </row>
    <row r="4027" spans="1:5">
      <c r="A4027" s="1">
        <v>1958</v>
      </c>
      <c r="B4027" s="1">
        <v>27</v>
      </c>
      <c r="C4027" s="1">
        <v>226.2</v>
      </c>
      <c r="D4027" s="1">
        <v>373.36</v>
      </c>
      <c r="E4027" s="1">
        <v>599.55999999999995</v>
      </c>
    </row>
    <row r="4028" spans="1:5">
      <c r="A4028" s="1">
        <v>1958</v>
      </c>
      <c r="B4028" s="1">
        <v>28</v>
      </c>
      <c r="C4028" s="1">
        <v>248.52</v>
      </c>
      <c r="D4028" s="1">
        <v>384.29</v>
      </c>
      <c r="E4028" s="1">
        <v>632.80999999999995</v>
      </c>
    </row>
    <row r="4029" spans="1:5">
      <c r="A4029" s="1">
        <v>1958</v>
      </c>
      <c r="B4029" s="1">
        <v>29</v>
      </c>
      <c r="C4029" s="1">
        <v>261.83999999999997</v>
      </c>
      <c r="D4029" s="1">
        <v>372.26</v>
      </c>
      <c r="E4029" s="1">
        <v>634.1</v>
      </c>
    </row>
    <row r="4030" spans="1:5">
      <c r="A4030" s="1">
        <v>1958</v>
      </c>
      <c r="B4030" s="1">
        <v>30</v>
      </c>
      <c r="C4030" s="1">
        <v>294.25</v>
      </c>
      <c r="D4030" s="1">
        <v>366.13</v>
      </c>
      <c r="E4030" s="1">
        <v>660.38</v>
      </c>
    </row>
    <row r="4031" spans="1:5">
      <c r="A4031" s="1">
        <v>1958</v>
      </c>
      <c r="B4031" s="1">
        <v>31</v>
      </c>
      <c r="C4031" s="1">
        <v>295.10000000000002</v>
      </c>
      <c r="D4031" s="1">
        <v>378.3</v>
      </c>
      <c r="E4031" s="1">
        <v>673.4</v>
      </c>
    </row>
    <row r="4032" spans="1:5">
      <c r="A4032" s="1">
        <v>1958</v>
      </c>
      <c r="B4032" s="1">
        <v>32</v>
      </c>
      <c r="C4032" s="1">
        <v>332.47</v>
      </c>
      <c r="D4032" s="1">
        <v>482.64</v>
      </c>
      <c r="E4032" s="1">
        <v>815.11</v>
      </c>
    </row>
    <row r="4033" spans="1:5">
      <c r="A4033" s="1">
        <v>1958</v>
      </c>
      <c r="B4033" s="1">
        <v>33</v>
      </c>
      <c r="C4033" s="1">
        <v>382.38</v>
      </c>
      <c r="D4033" s="1">
        <v>469.14</v>
      </c>
      <c r="E4033" s="1">
        <v>851.52</v>
      </c>
    </row>
    <row r="4034" spans="1:5">
      <c r="A4034" s="1">
        <v>1958</v>
      </c>
      <c r="B4034" s="1">
        <v>34</v>
      </c>
      <c r="C4034" s="1">
        <v>417.81</v>
      </c>
      <c r="D4034" s="1">
        <v>580.79</v>
      </c>
      <c r="E4034" s="1">
        <v>998.6</v>
      </c>
    </row>
    <row r="4035" spans="1:5">
      <c r="A4035" s="1">
        <v>1958</v>
      </c>
      <c r="B4035" s="1">
        <v>35</v>
      </c>
      <c r="C4035" s="1">
        <v>434.75</v>
      </c>
      <c r="D4035" s="1">
        <v>633.54999999999995</v>
      </c>
      <c r="E4035" s="1">
        <v>1068.3</v>
      </c>
    </row>
    <row r="4036" spans="1:5">
      <c r="A4036" s="1">
        <v>1958</v>
      </c>
      <c r="B4036" s="1">
        <v>36</v>
      </c>
      <c r="C4036" s="1">
        <v>526.14</v>
      </c>
      <c r="D4036" s="1">
        <v>672.12</v>
      </c>
      <c r="E4036" s="1">
        <v>1198.26</v>
      </c>
    </row>
    <row r="4037" spans="1:5">
      <c r="A4037" s="1">
        <v>1958</v>
      </c>
      <c r="B4037" s="1">
        <v>37</v>
      </c>
      <c r="C4037" s="1">
        <v>589.97</v>
      </c>
      <c r="D4037" s="1">
        <v>760.45</v>
      </c>
      <c r="E4037" s="1">
        <v>1350.42</v>
      </c>
    </row>
    <row r="4038" spans="1:5">
      <c r="A4038" s="1">
        <v>1958</v>
      </c>
      <c r="B4038" s="1">
        <v>38</v>
      </c>
      <c r="C4038" s="1">
        <v>650.23</v>
      </c>
      <c r="D4038" s="1">
        <v>840.52</v>
      </c>
      <c r="E4038" s="1">
        <v>1490.75</v>
      </c>
    </row>
    <row r="4039" spans="1:5">
      <c r="A4039" s="1">
        <v>1958</v>
      </c>
      <c r="B4039" s="1">
        <v>39</v>
      </c>
      <c r="C4039" s="1">
        <v>572.91999999999996</v>
      </c>
      <c r="D4039" s="1">
        <v>660.35</v>
      </c>
      <c r="E4039" s="1">
        <v>1233.27</v>
      </c>
    </row>
    <row r="4040" spans="1:5">
      <c r="A4040" s="1">
        <v>1958</v>
      </c>
      <c r="B4040" s="1">
        <v>40</v>
      </c>
      <c r="C4040" s="1">
        <v>564.98</v>
      </c>
      <c r="D4040" s="1">
        <v>715.49</v>
      </c>
      <c r="E4040" s="1">
        <v>1280.47</v>
      </c>
    </row>
    <row r="4041" spans="1:5">
      <c r="A4041" s="1">
        <v>1958</v>
      </c>
      <c r="B4041" s="1">
        <v>41</v>
      </c>
      <c r="C4041" s="1">
        <v>676.15</v>
      </c>
      <c r="D4041" s="1">
        <v>869.16</v>
      </c>
      <c r="E4041" s="1">
        <v>1545.31</v>
      </c>
    </row>
    <row r="4042" spans="1:5">
      <c r="A4042" s="1">
        <v>1958</v>
      </c>
      <c r="B4042" s="1">
        <v>42</v>
      </c>
      <c r="C4042" s="1">
        <v>849.35</v>
      </c>
      <c r="D4042" s="1">
        <v>1070.9100000000001</v>
      </c>
      <c r="E4042" s="1">
        <v>1920.26</v>
      </c>
    </row>
    <row r="4043" spans="1:5">
      <c r="A4043" s="1">
        <v>1958</v>
      </c>
      <c r="B4043" s="1">
        <v>43</v>
      </c>
      <c r="C4043" s="1">
        <v>939.61</v>
      </c>
      <c r="D4043" s="1">
        <v>1220.76</v>
      </c>
      <c r="E4043" s="1">
        <v>2160.37</v>
      </c>
    </row>
    <row r="4044" spans="1:5">
      <c r="A4044" s="1">
        <v>1958</v>
      </c>
      <c r="B4044" s="1">
        <v>44</v>
      </c>
      <c r="C4044" s="1">
        <v>1031.9100000000001</v>
      </c>
      <c r="D4044" s="1">
        <v>1387.68</v>
      </c>
      <c r="E4044" s="1">
        <v>2419.59</v>
      </c>
    </row>
    <row r="4045" spans="1:5">
      <c r="A4045" s="1">
        <v>1958</v>
      </c>
      <c r="B4045" s="1">
        <v>45</v>
      </c>
      <c r="C4045" s="1">
        <v>1086.72</v>
      </c>
      <c r="D4045" s="1">
        <v>1522.64</v>
      </c>
      <c r="E4045" s="1">
        <v>2609.36</v>
      </c>
    </row>
    <row r="4046" spans="1:5">
      <c r="A4046" s="1">
        <v>1958</v>
      </c>
      <c r="B4046" s="1">
        <v>46</v>
      </c>
      <c r="C4046" s="1">
        <v>1245.96</v>
      </c>
      <c r="D4046" s="1">
        <v>1729.44</v>
      </c>
      <c r="E4046" s="1">
        <v>2975.4</v>
      </c>
    </row>
    <row r="4047" spans="1:5">
      <c r="A4047" s="1">
        <v>1958</v>
      </c>
      <c r="B4047" s="1">
        <v>47</v>
      </c>
      <c r="C4047" s="1">
        <v>1394.1</v>
      </c>
      <c r="D4047" s="1">
        <v>1909.02</v>
      </c>
      <c r="E4047" s="1">
        <v>3303.12</v>
      </c>
    </row>
    <row r="4048" spans="1:5">
      <c r="A4048" s="1">
        <v>1958</v>
      </c>
      <c r="B4048" s="1">
        <v>48</v>
      </c>
      <c r="C4048" s="1">
        <v>1500.14</v>
      </c>
      <c r="D4048" s="1">
        <v>2181.38</v>
      </c>
      <c r="E4048" s="1">
        <v>3681.52</v>
      </c>
    </row>
    <row r="4049" spans="1:5">
      <c r="A4049" s="1">
        <v>1958</v>
      </c>
      <c r="B4049" s="1">
        <v>49</v>
      </c>
      <c r="C4049" s="1">
        <v>1635.09</v>
      </c>
      <c r="D4049" s="1">
        <v>2537.5300000000002</v>
      </c>
      <c r="E4049" s="1">
        <v>4172.62</v>
      </c>
    </row>
    <row r="4050" spans="1:5">
      <c r="A4050" s="1">
        <v>1958</v>
      </c>
      <c r="B4050" s="1">
        <v>50</v>
      </c>
      <c r="C4050" s="1">
        <v>1810.17</v>
      </c>
      <c r="D4050" s="1">
        <v>2773.15</v>
      </c>
      <c r="E4050" s="1">
        <v>4583.32</v>
      </c>
    </row>
    <row r="4051" spans="1:5">
      <c r="A4051" s="1">
        <v>1958</v>
      </c>
      <c r="B4051" s="1">
        <v>51</v>
      </c>
      <c r="C4051" s="1">
        <v>1864.3</v>
      </c>
      <c r="D4051" s="1">
        <v>3026.98</v>
      </c>
      <c r="E4051" s="1">
        <v>4891.28</v>
      </c>
    </row>
    <row r="4052" spans="1:5">
      <c r="A4052" s="1">
        <v>1958</v>
      </c>
      <c r="B4052" s="1">
        <v>52</v>
      </c>
      <c r="C4052" s="1">
        <v>2031.72</v>
      </c>
      <c r="D4052" s="1">
        <v>3413.7</v>
      </c>
      <c r="E4052" s="1">
        <v>5445.42</v>
      </c>
    </row>
    <row r="4053" spans="1:5">
      <c r="A4053" s="1">
        <v>1958</v>
      </c>
      <c r="B4053" s="1">
        <v>53</v>
      </c>
      <c r="C4053" s="1">
        <v>2235.42</v>
      </c>
      <c r="D4053" s="1">
        <v>3810.32</v>
      </c>
      <c r="E4053" s="1">
        <v>6045.74</v>
      </c>
    </row>
    <row r="4054" spans="1:5">
      <c r="A4054" s="1">
        <v>1958</v>
      </c>
      <c r="B4054" s="1">
        <v>54</v>
      </c>
      <c r="C4054" s="1">
        <v>2371.4</v>
      </c>
      <c r="D4054" s="1">
        <v>4114.8500000000004</v>
      </c>
      <c r="E4054" s="1">
        <v>6486.25</v>
      </c>
    </row>
    <row r="4055" spans="1:5">
      <c r="A4055" s="1">
        <v>1958</v>
      </c>
      <c r="B4055" s="1">
        <v>55</v>
      </c>
      <c r="C4055" s="1">
        <v>2437.73</v>
      </c>
      <c r="D4055" s="1">
        <v>4389.3100000000004</v>
      </c>
      <c r="E4055" s="1">
        <v>6827.04</v>
      </c>
    </row>
    <row r="4056" spans="1:5">
      <c r="A4056" s="1">
        <v>1958</v>
      </c>
      <c r="B4056" s="1">
        <v>56</v>
      </c>
      <c r="C4056" s="1">
        <v>2631.68</v>
      </c>
      <c r="D4056" s="1">
        <v>4820.8900000000003</v>
      </c>
      <c r="E4056" s="1">
        <v>7452.57</v>
      </c>
    </row>
    <row r="4057" spans="1:5">
      <c r="A4057" s="1">
        <v>1958</v>
      </c>
      <c r="B4057" s="1">
        <v>57</v>
      </c>
      <c r="C4057" s="1">
        <v>2921.31</v>
      </c>
      <c r="D4057" s="1">
        <v>5484.64</v>
      </c>
      <c r="E4057" s="1">
        <v>8405.9500000000007</v>
      </c>
    </row>
    <row r="4058" spans="1:5">
      <c r="A4058" s="1">
        <v>1958</v>
      </c>
      <c r="B4058" s="1">
        <v>58</v>
      </c>
      <c r="C4058" s="1">
        <v>3200.64</v>
      </c>
      <c r="D4058" s="1">
        <v>5867.55</v>
      </c>
      <c r="E4058" s="1">
        <v>9068.19</v>
      </c>
    </row>
    <row r="4059" spans="1:5">
      <c r="A4059" s="1">
        <v>1958</v>
      </c>
      <c r="B4059" s="1">
        <v>59</v>
      </c>
      <c r="C4059" s="1">
        <v>3282.64</v>
      </c>
      <c r="D4059" s="1">
        <v>5659.63</v>
      </c>
      <c r="E4059" s="1">
        <v>8942.27</v>
      </c>
    </row>
    <row r="4060" spans="1:5">
      <c r="A4060" s="1">
        <v>1958</v>
      </c>
      <c r="B4060" s="1">
        <v>60</v>
      </c>
      <c r="C4060" s="1">
        <v>3484.11</v>
      </c>
      <c r="D4060" s="1">
        <v>5738.47</v>
      </c>
      <c r="E4060" s="1">
        <v>9222.58</v>
      </c>
    </row>
    <row r="4061" spans="1:5">
      <c r="A4061" s="1">
        <v>1958</v>
      </c>
      <c r="B4061" s="1">
        <v>61</v>
      </c>
      <c r="C4061" s="1">
        <v>3782.13</v>
      </c>
      <c r="D4061" s="1">
        <v>5874.47</v>
      </c>
      <c r="E4061" s="1">
        <v>9656.6</v>
      </c>
    </row>
    <row r="4062" spans="1:5">
      <c r="A4062" s="1">
        <v>1958</v>
      </c>
      <c r="B4062" s="1">
        <v>62</v>
      </c>
      <c r="C4062" s="1">
        <v>4200.47</v>
      </c>
      <c r="D4062" s="1">
        <v>6293.24</v>
      </c>
      <c r="E4062" s="1">
        <v>10493.71</v>
      </c>
    </row>
    <row r="4063" spans="1:5">
      <c r="A4063" s="1">
        <v>1958</v>
      </c>
      <c r="B4063" s="1">
        <v>63</v>
      </c>
      <c r="C4063" s="1">
        <v>4627.1499999999996</v>
      </c>
      <c r="D4063" s="1">
        <v>6700.76</v>
      </c>
      <c r="E4063" s="1">
        <v>11327.91</v>
      </c>
    </row>
    <row r="4064" spans="1:5">
      <c r="A4064" s="1">
        <v>1958</v>
      </c>
      <c r="B4064" s="1">
        <v>64</v>
      </c>
      <c r="C4064" s="1">
        <v>4858.16</v>
      </c>
      <c r="D4064" s="1">
        <v>7241.06</v>
      </c>
      <c r="E4064" s="1">
        <v>12099.22</v>
      </c>
    </row>
    <row r="4065" spans="1:5">
      <c r="A4065" s="1">
        <v>1958</v>
      </c>
      <c r="B4065" s="1">
        <v>65</v>
      </c>
      <c r="C4065" s="1">
        <v>5228.17</v>
      </c>
      <c r="D4065" s="1">
        <v>7510.54</v>
      </c>
      <c r="E4065" s="1">
        <v>12738.71</v>
      </c>
    </row>
    <row r="4066" spans="1:5">
      <c r="A4066" s="1">
        <v>1958</v>
      </c>
      <c r="B4066" s="1">
        <v>66</v>
      </c>
      <c r="C4066" s="1">
        <v>5303.9</v>
      </c>
      <c r="D4066" s="1">
        <v>7394.93</v>
      </c>
      <c r="E4066" s="1">
        <v>12698.83</v>
      </c>
    </row>
    <row r="4067" spans="1:5">
      <c r="A4067" s="1">
        <v>1958</v>
      </c>
      <c r="B4067" s="1">
        <v>67</v>
      </c>
      <c r="C4067" s="1">
        <v>6015.01</v>
      </c>
      <c r="D4067" s="1">
        <v>8279.67</v>
      </c>
      <c r="E4067" s="1">
        <v>14294.68</v>
      </c>
    </row>
    <row r="4068" spans="1:5">
      <c r="A4068" s="1">
        <v>1958</v>
      </c>
      <c r="B4068" s="1">
        <v>68</v>
      </c>
      <c r="C4068" s="1">
        <v>6377.52</v>
      </c>
      <c r="D4068" s="1">
        <v>8255.73</v>
      </c>
      <c r="E4068" s="1">
        <v>14633.25</v>
      </c>
    </row>
    <row r="4069" spans="1:5">
      <c r="A4069" s="1">
        <v>1958</v>
      </c>
      <c r="B4069" s="1">
        <v>69</v>
      </c>
      <c r="C4069" s="1">
        <v>7012.42</v>
      </c>
      <c r="D4069" s="1">
        <v>8543.1299999999992</v>
      </c>
      <c r="E4069" s="1">
        <v>15555.55</v>
      </c>
    </row>
    <row r="4070" spans="1:5">
      <c r="A4070" s="1">
        <v>1958</v>
      </c>
      <c r="B4070" s="1">
        <v>70</v>
      </c>
      <c r="C4070" s="1">
        <v>7391.23</v>
      </c>
      <c r="D4070" s="1">
        <v>8822.1200000000008</v>
      </c>
      <c r="E4070" s="1">
        <v>16213.35</v>
      </c>
    </row>
    <row r="4071" spans="1:5">
      <c r="A4071" s="1">
        <v>1958</v>
      </c>
      <c r="B4071" s="1">
        <v>71</v>
      </c>
      <c r="C4071" s="1">
        <v>7771.01</v>
      </c>
      <c r="D4071" s="1">
        <v>8836.66</v>
      </c>
      <c r="E4071" s="1">
        <v>16607.669999999998</v>
      </c>
    </row>
    <row r="4072" spans="1:5">
      <c r="A4072" s="1">
        <v>1958</v>
      </c>
      <c r="B4072" s="1">
        <v>72</v>
      </c>
      <c r="C4072" s="1">
        <v>8467.2999999999993</v>
      </c>
      <c r="D4072" s="1">
        <v>9530</v>
      </c>
      <c r="E4072" s="1">
        <v>17997.3</v>
      </c>
    </row>
    <row r="4073" spans="1:5">
      <c r="A4073" s="1">
        <v>1958</v>
      </c>
      <c r="B4073" s="1">
        <v>73</v>
      </c>
      <c r="C4073" s="1">
        <v>8957.09</v>
      </c>
      <c r="D4073" s="1">
        <v>9526.14</v>
      </c>
      <c r="E4073" s="1">
        <v>18483.23</v>
      </c>
    </row>
    <row r="4074" spans="1:5">
      <c r="A4074" s="1">
        <v>1958</v>
      </c>
      <c r="B4074" s="1">
        <v>74</v>
      </c>
      <c r="C4074" s="1">
        <v>9520.3700000000008</v>
      </c>
      <c r="D4074" s="1">
        <v>9559.08</v>
      </c>
      <c r="E4074" s="1">
        <v>19079.45</v>
      </c>
    </row>
    <row r="4075" spans="1:5">
      <c r="A4075" s="1">
        <v>1958</v>
      </c>
      <c r="B4075" s="1">
        <v>75</v>
      </c>
      <c r="C4075" s="1">
        <v>9901.7199999999993</v>
      </c>
      <c r="D4075" s="1">
        <v>9537.73</v>
      </c>
      <c r="E4075" s="1">
        <v>19439.45</v>
      </c>
    </row>
    <row r="4076" spans="1:5">
      <c r="A4076" s="1">
        <v>1958</v>
      </c>
      <c r="B4076" s="1">
        <v>76</v>
      </c>
      <c r="C4076" s="1">
        <v>10258.34</v>
      </c>
      <c r="D4076" s="1">
        <v>9494.7099999999991</v>
      </c>
      <c r="E4076" s="1">
        <v>19753.05</v>
      </c>
    </row>
    <row r="4077" spans="1:5">
      <c r="A4077" s="1">
        <v>1958</v>
      </c>
      <c r="B4077" s="1">
        <v>77</v>
      </c>
      <c r="C4077" s="1">
        <v>10409.77</v>
      </c>
      <c r="D4077" s="1">
        <v>9336.9500000000007</v>
      </c>
      <c r="E4077" s="1">
        <v>19746.72</v>
      </c>
    </row>
    <row r="4078" spans="1:5">
      <c r="A4078" s="1">
        <v>1958</v>
      </c>
      <c r="B4078" s="1">
        <v>78</v>
      </c>
      <c r="C4078" s="1">
        <v>10818.04</v>
      </c>
      <c r="D4078" s="1">
        <v>9051.44</v>
      </c>
      <c r="E4078" s="1">
        <v>19869.48</v>
      </c>
    </row>
    <row r="4079" spans="1:5">
      <c r="A4079" s="1">
        <v>1958</v>
      </c>
      <c r="B4079" s="1">
        <v>79</v>
      </c>
      <c r="C4079" s="1">
        <v>10598.13</v>
      </c>
      <c r="D4079" s="1">
        <v>8768.18</v>
      </c>
      <c r="E4079" s="1">
        <v>19366.310000000001</v>
      </c>
    </row>
    <row r="4080" spans="1:5">
      <c r="A4080" s="1">
        <v>1958</v>
      </c>
      <c r="B4080" s="1">
        <v>80</v>
      </c>
      <c r="C4080" s="1">
        <v>10762.16</v>
      </c>
      <c r="D4080" s="1">
        <v>8461.07</v>
      </c>
      <c r="E4080" s="1">
        <v>19223.23</v>
      </c>
    </row>
    <row r="4081" spans="1:5">
      <c r="A4081" s="1">
        <v>1958</v>
      </c>
      <c r="B4081" s="1">
        <v>81</v>
      </c>
      <c r="C4081" s="1">
        <v>10079.58</v>
      </c>
      <c r="D4081" s="1">
        <v>7978.7</v>
      </c>
      <c r="E4081" s="1">
        <v>18058.28</v>
      </c>
    </row>
    <row r="4082" spans="1:5">
      <c r="A4082" s="1">
        <v>1958</v>
      </c>
      <c r="B4082" s="1">
        <v>82</v>
      </c>
      <c r="C4082" s="1">
        <v>10235.5</v>
      </c>
      <c r="D4082" s="1">
        <v>7787.96</v>
      </c>
      <c r="E4082" s="1">
        <v>18023.46</v>
      </c>
    </row>
    <row r="4083" spans="1:5">
      <c r="A4083" s="1">
        <v>1958</v>
      </c>
      <c r="B4083" s="1">
        <v>83</v>
      </c>
      <c r="C4083" s="1">
        <v>9722.92</v>
      </c>
      <c r="D4083" s="1">
        <v>7017.87</v>
      </c>
      <c r="E4083" s="1">
        <v>16740.79</v>
      </c>
    </row>
    <row r="4084" spans="1:5">
      <c r="A4084" s="1">
        <v>1958</v>
      </c>
      <c r="B4084" s="1">
        <v>84</v>
      </c>
      <c r="C4084" s="1">
        <v>8899.84</v>
      </c>
      <c r="D4084" s="1">
        <v>6115.41</v>
      </c>
      <c r="E4084" s="1">
        <v>15015.25</v>
      </c>
    </row>
    <row r="4085" spans="1:5">
      <c r="A4085" s="1">
        <v>1958</v>
      </c>
      <c r="B4085" s="1">
        <v>85</v>
      </c>
      <c r="C4085" s="1">
        <v>7961.95</v>
      </c>
      <c r="D4085" s="1">
        <v>5194.16</v>
      </c>
      <c r="E4085" s="1">
        <v>13156.11</v>
      </c>
    </row>
    <row r="4086" spans="1:5">
      <c r="A4086" s="1">
        <v>1958</v>
      </c>
      <c r="B4086" s="1">
        <v>86</v>
      </c>
      <c r="C4086" s="1">
        <v>7205.02</v>
      </c>
      <c r="D4086" s="1">
        <v>4442.3599999999997</v>
      </c>
      <c r="E4086" s="1">
        <v>11647.38</v>
      </c>
    </row>
    <row r="4087" spans="1:5">
      <c r="A4087" s="1">
        <v>1958</v>
      </c>
      <c r="B4087" s="1">
        <v>87</v>
      </c>
      <c r="C4087" s="1">
        <v>6297.75</v>
      </c>
      <c r="D4087" s="1">
        <v>3751.58</v>
      </c>
      <c r="E4087" s="1">
        <v>10049.33</v>
      </c>
    </row>
    <row r="4088" spans="1:5">
      <c r="A4088" s="1">
        <v>1958</v>
      </c>
      <c r="B4088" s="1">
        <v>88</v>
      </c>
      <c r="C4088" s="1">
        <v>5162.13</v>
      </c>
      <c r="D4088" s="1">
        <v>2975.83</v>
      </c>
      <c r="E4088" s="1">
        <v>8137.96</v>
      </c>
    </row>
    <row r="4089" spans="1:5">
      <c r="A4089" s="1">
        <v>1958</v>
      </c>
      <c r="B4089" s="1">
        <v>89</v>
      </c>
      <c r="C4089" s="1">
        <v>4304.16</v>
      </c>
      <c r="D4089" s="1">
        <v>2193.08</v>
      </c>
      <c r="E4089" s="1">
        <v>6497.24</v>
      </c>
    </row>
    <row r="4090" spans="1:5">
      <c r="A4090" s="1">
        <v>1958</v>
      </c>
      <c r="B4090" s="1">
        <v>90</v>
      </c>
      <c r="C4090" s="1">
        <v>3579.24</v>
      </c>
      <c r="D4090" s="1">
        <v>1716.71</v>
      </c>
      <c r="E4090" s="1">
        <v>5295.95</v>
      </c>
    </row>
    <row r="4091" spans="1:5">
      <c r="A4091" s="1">
        <v>1958</v>
      </c>
      <c r="B4091" s="1">
        <v>91</v>
      </c>
      <c r="C4091" s="1">
        <v>2793.98</v>
      </c>
      <c r="D4091" s="1">
        <v>1244.18</v>
      </c>
      <c r="E4091" s="1">
        <v>4038.16</v>
      </c>
    </row>
    <row r="4092" spans="1:5">
      <c r="A4092" s="1">
        <v>1958</v>
      </c>
      <c r="B4092" s="1">
        <v>92</v>
      </c>
      <c r="C4092" s="1">
        <v>2289.7600000000002</v>
      </c>
      <c r="D4092" s="1">
        <v>941.82</v>
      </c>
      <c r="E4092" s="1">
        <v>3231.58</v>
      </c>
    </row>
    <row r="4093" spans="1:5">
      <c r="A4093" s="1">
        <v>1958</v>
      </c>
      <c r="B4093" s="1">
        <v>93</v>
      </c>
      <c r="C4093" s="1">
        <v>1675.58</v>
      </c>
      <c r="D4093" s="1">
        <v>661.64</v>
      </c>
      <c r="E4093" s="1">
        <v>2337.2199999999998</v>
      </c>
    </row>
    <row r="4094" spans="1:5">
      <c r="A4094" s="1">
        <v>1958</v>
      </c>
      <c r="B4094" s="1">
        <v>94</v>
      </c>
      <c r="C4094" s="1">
        <v>1307.44</v>
      </c>
      <c r="D4094" s="1">
        <v>448.65</v>
      </c>
      <c r="E4094" s="1">
        <v>1756.09</v>
      </c>
    </row>
    <row r="4095" spans="1:5">
      <c r="A4095" s="1">
        <v>1958</v>
      </c>
      <c r="B4095" s="1">
        <v>95</v>
      </c>
      <c r="C4095" s="1">
        <v>942.64</v>
      </c>
      <c r="D4095" s="1">
        <v>281.98</v>
      </c>
      <c r="E4095" s="1">
        <v>1224.6199999999999</v>
      </c>
    </row>
    <row r="4096" spans="1:5">
      <c r="A4096" s="1">
        <v>1958</v>
      </c>
      <c r="B4096" s="1">
        <v>96</v>
      </c>
      <c r="C4096" s="1">
        <v>638.38</v>
      </c>
      <c r="D4096" s="1">
        <v>182.18</v>
      </c>
      <c r="E4096" s="1">
        <v>820.56</v>
      </c>
    </row>
    <row r="4097" spans="1:5">
      <c r="A4097" s="1">
        <v>1958</v>
      </c>
      <c r="B4097" s="1">
        <v>97</v>
      </c>
      <c r="C4097" s="1">
        <v>488.97</v>
      </c>
      <c r="D4097" s="1">
        <v>115.39</v>
      </c>
      <c r="E4097" s="1">
        <v>604.36</v>
      </c>
    </row>
    <row r="4098" spans="1:5">
      <c r="A4098" s="1">
        <v>1958</v>
      </c>
      <c r="B4098" s="1">
        <v>98</v>
      </c>
      <c r="C4098" s="1">
        <v>295.38</v>
      </c>
      <c r="D4098" s="1">
        <v>69.61</v>
      </c>
      <c r="E4098" s="1">
        <v>364.99</v>
      </c>
    </row>
    <row r="4099" spans="1:5">
      <c r="A4099" s="1">
        <v>1958</v>
      </c>
      <c r="B4099" s="1">
        <v>99</v>
      </c>
      <c r="C4099" s="1">
        <v>169.63</v>
      </c>
      <c r="D4099" s="1">
        <v>38.840000000000003</v>
      </c>
      <c r="E4099" s="1">
        <v>208.47</v>
      </c>
    </row>
    <row r="4100" spans="1:5">
      <c r="A4100" s="1">
        <v>1958</v>
      </c>
      <c r="B4100" s="1">
        <v>100</v>
      </c>
      <c r="C4100" s="1">
        <v>101.13</v>
      </c>
      <c r="D4100" s="1">
        <v>14.22</v>
      </c>
      <c r="E4100" s="1">
        <v>115.35</v>
      </c>
    </row>
    <row r="4101" spans="1:5">
      <c r="A4101" s="1">
        <v>1958</v>
      </c>
      <c r="B4101" s="1">
        <v>101</v>
      </c>
      <c r="C4101" s="1">
        <v>66.41</v>
      </c>
      <c r="D4101" s="1">
        <v>5.34</v>
      </c>
      <c r="E4101" s="1">
        <v>71.75</v>
      </c>
    </row>
    <row r="4102" spans="1:5">
      <c r="A4102" s="1">
        <v>1958</v>
      </c>
      <c r="B4102" s="1">
        <v>102</v>
      </c>
      <c r="C4102" s="1">
        <v>40.47</v>
      </c>
      <c r="D4102" s="1">
        <v>2.44</v>
      </c>
      <c r="E4102" s="1">
        <v>42.91</v>
      </c>
    </row>
    <row r="4103" spans="1:5">
      <c r="A4103" s="1">
        <v>1958</v>
      </c>
      <c r="B4103" s="1">
        <v>103</v>
      </c>
      <c r="C4103" s="1">
        <v>18.3</v>
      </c>
      <c r="D4103" s="1">
        <v>1</v>
      </c>
      <c r="E4103" s="1">
        <v>19.3</v>
      </c>
    </row>
    <row r="4104" spans="1:5">
      <c r="A4104" s="1">
        <v>1958</v>
      </c>
      <c r="B4104" s="1">
        <v>104</v>
      </c>
      <c r="C4104" s="1">
        <v>9.69</v>
      </c>
      <c r="D4104" s="1">
        <v>3</v>
      </c>
      <c r="E4104" s="1">
        <v>12.69</v>
      </c>
    </row>
    <row r="4105" spans="1:5">
      <c r="A4105" s="1">
        <v>1958</v>
      </c>
      <c r="B4105" s="1">
        <v>105</v>
      </c>
      <c r="C4105" s="1">
        <v>6</v>
      </c>
      <c r="D4105" s="1">
        <v>0</v>
      </c>
      <c r="E4105" s="1">
        <v>6</v>
      </c>
    </row>
    <row r="4106" spans="1:5">
      <c r="A4106" s="1">
        <v>1958</v>
      </c>
      <c r="B4106" s="1">
        <v>106</v>
      </c>
      <c r="C4106" s="1">
        <v>2</v>
      </c>
      <c r="D4106" s="1">
        <v>0</v>
      </c>
      <c r="E4106" s="1">
        <v>2</v>
      </c>
    </row>
    <row r="4107" spans="1:5">
      <c r="A4107" s="1">
        <v>1958</v>
      </c>
      <c r="B4107" s="1">
        <v>107</v>
      </c>
      <c r="C4107" s="1">
        <v>1</v>
      </c>
      <c r="D4107" s="1">
        <v>0</v>
      </c>
      <c r="E4107" s="1">
        <v>1</v>
      </c>
    </row>
    <row r="4108" spans="1:5">
      <c r="A4108" s="1">
        <v>1958</v>
      </c>
      <c r="B4108" s="1">
        <v>108</v>
      </c>
      <c r="C4108" s="1">
        <v>0</v>
      </c>
      <c r="D4108" s="1">
        <v>0</v>
      </c>
      <c r="E4108" s="1">
        <v>0</v>
      </c>
    </row>
    <row r="4109" spans="1:5">
      <c r="A4109" s="1">
        <v>1958</v>
      </c>
      <c r="B4109" s="1">
        <v>109</v>
      </c>
      <c r="C4109" s="1">
        <v>0</v>
      </c>
      <c r="D4109" s="1">
        <v>0</v>
      </c>
      <c r="E4109" s="1">
        <v>0</v>
      </c>
    </row>
    <row r="4110" spans="1:5">
      <c r="A4110" s="1">
        <v>1958</v>
      </c>
      <c r="B4110" s="1" t="s">
        <v>121</v>
      </c>
      <c r="C4110" s="1">
        <v>0</v>
      </c>
      <c r="D4110" s="1">
        <v>0</v>
      </c>
      <c r="E4110" s="1">
        <v>0</v>
      </c>
    </row>
    <row r="4111" spans="1:5">
      <c r="A4111" s="1">
        <v>1959</v>
      </c>
      <c r="B4111" s="1">
        <v>0</v>
      </c>
      <c r="C4111" s="1">
        <v>8763</v>
      </c>
      <c r="D4111" s="1">
        <v>11557</v>
      </c>
      <c r="E4111" s="1">
        <v>20320</v>
      </c>
    </row>
    <row r="4112" spans="1:5">
      <c r="A4112" s="1">
        <v>1959</v>
      </c>
      <c r="B4112" s="1">
        <v>1</v>
      </c>
      <c r="C4112" s="1">
        <v>571</v>
      </c>
      <c r="D4112" s="1">
        <v>698</v>
      </c>
      <c r="E4112" s="1">
        <v>1269</v>
      </c>
    </row>
    <row r="4113" spans="1:5">
      <c r="A4113" s="1">
        <v>1959</v>
      </c>
      <c r="B4113" s="1">
        <v>2</v>
      </c>
      <c r="C4113" s="1">
        <v>307</v>
      </c>
      <c r="D4113" s="1">
        <v>418</v>
      </c>
      <c r="E4113" s="1">
        <v>725</v>
      </c>
    </row>
    <row r="4114" spans="1:5">
      <c r="A4114" s="1">
        <v>1959</v>
      </c>
      <c r="B4114" s="1">
        <v>3</v>
      </c>
      <c r="C4114" s="1">
        <v>236</v>
      </c>
      <c r="D4114" s="1">
        <v>329</v>
      </c>
      <c r="E4114" s="1">
        <v>565</v>
      </c>
    </row>
    <row r="4115" spans="1:5">
      <c r="A4115" s="1">
        <v>1959</v>
      </c>
      <c r="B4115" s="1">
        <v>4</v>
      </c>
      <c r="C4115" s="1">
        <v>194</v>
      </c>
      <c r="D4115" s="1">
        <v>247</v>
      </c>
      <c r="E4115" s="1">
        <v>441</v>
      </c>
    </row>
    <row r="4116" spans="1:5">
      <c r="A4116" s="1">
        <v>1959</v>
      </c>
      <c r="B4116" s="1">
        <v>5</v>
      </c>
      <c r="C4116" s="1">
        <v>171.17</v>
      </c>
      <c r="D4116" s="1">
        <v>198.2</v>
      </c>
      <c r="E4116" s="1">
        <v>369.37</v>
      </c>
    </row>
    <row r="4117" spans="1:5">
      <c r="A4117" s="1">
        <v>1959</v>
      </c>
      <c r="B4117" s="1">
        <v>6</v>
      </c>
      <c r="C4117" s="1">
        <v>142.78</v>
      </c>
      <c r="D4117" s="1">
        <v>213.23</v>
      </c>
      <c r="E4117" s="1">
        <v>356.01</v>
      </c>
    </row>
    <row r="4118" spans="1:5">
      <c r="A4118" s="1">
        <v>1959</v>
      </c>
      <c r="B4118" s="1">
        <v>7</v>
      </c>
      <c r="C4118" s="1">
        <v>106.79</v>
      </c>
      <c r="D4118" s="1">
        <v>210.63</v>
      </c>
      <c r="E4118" s="1">
        <v>317.42</v>
      </c>
    </row>
    <row r="4119" spans="1:5">
      <c r="A4119" s="1">
        <v>1959</v>
      </c>
      <c r="B4119" s="1">
        <v>8</v>
      </c>
      <c r="C4119" s="1">
        <v>108.22</v>
      </c>
      <c r="D4119" s="1">
        <v>174.4</v>
      </c>
      <c r="E4119" s="1">
        <v>282.62</v>
      </c>
    </row>
    <row r="4120" spans="1:5">
      <c r="A4120" s="1">
        <v>1959</v>
      </c>
      <c r="B4120" s="1">
        <v>9</v>
      </c>
      <c r="C4120" s="1">
        <v>91.04</v>
      </c>
      <c r="D4120" s="1">
        <v>141.54</v>
      </c>
      <c r="E4120" s="1">
        <v>232.58</v>
      </c>
    </row>
    <row r="4121" spans="1:5">
      <c r="A4121" s="1">
        <v>1959</v>
      </c>
      <c r="B4121" s="1">
        <v>10</v>
      </c>
      <c r="C4121" s="1">
        <v>110.83</v>
      </c>
      <c r="D4121" s="1">
        <v>150.01</v>
      </c>
      <c r="E4121" s="1">
        <v>260.83999999999997</v>
      </c>
    </row>
    <row r="4122" spans="1:5">
      <c r="A4122" s="1">
        <v>1959</v>
      </c>
      <c r="B4122" s="1">
        <v>11</v>
      </c>
      <c r="C4122" s="1">
        <v>103.74</v>
      </c>
      <c r="D4122" s="1">
        <v>161.71</v>
      </c>
      <c r="E4122" s="1">
        <v>265.45</v>
      </c>
    </row>
    <row r="4123" spans="1:5">
      <c r="A4123" s="1">
        <v>1959</v>
      </c>
      <c r="B4123" s="1">
        <v>12</v>
      </c>
      <c r="C4123" s="1">
        <v>139.33000000000001</v>
      </c>
      <c r="D4123" s="1">
        <v>204.6</v>
      </c>
      <c r="E4123" s="1">
        <v>343.93</v>
      </c>
    </row>
    <row r="4124" spans="1:5">
      <c r="A4124" s="1">
        <v>1959</v>
      </c>
      <c r="B4124" s="1">
        <v>13</v>
      </c>
      <c r="C4124" s="1">
        <v>135.59</v>
      </c>
      <c r="D4124" s="1">
        <v>160.69</v>
      </c>
      <c r="E4124" s="1">
        <v>296.27999999999997</v>
      </c>
    </row>
    <row r="4125" spans="1:5">
      <c r="A4125" s="1">
        <v>1959</v>
      </c>
      <c r="B4125" s="1">
        <v>14</v>
      </c>
      <c r="C4125" s="1">
        <v>107.51</v>
      </c>
      <c r="D4125" s="1">
        <v>190.98</v>
      </c>
      <c r="E4125" s="1">
        <v>298.49</v>
      </c>
    </row>
    <row r="4126" spans="1:5">
      <c r="A4126" s="1">
        <v>1959</v>
      </c>
      <c r="B4126" s="1">
        <v>15</v>
      </c>
      <c r="C4126" s="1">
        <v>108.16</v>
      </c>
      <c r="D4126" s="1">
        <v>245.42</v>
      </c>
      <c r="E4126" s="1">
        <v>353.58</v>
      </c>
    </row>
    <row r="4127" spans="1:5">
      <c r="A4127" s="1">
        <v>1959</v>
      </c>
      <c r="B4127" s="1">
        <v>16</v>
      </c>
      <c r="C4127" s="1">
        <v>140.72</v>
      </c>
      <c r="D4127" s="1">
        <v>301.91000000000003</v>
      </c>
      <c r="E4127" s="1">
        <v>442.63</v>
      </c>
    </row>
    <row r="4128" spans="1:5">
      <c r="A4128" s="1">
        <v>1959</v>
      </c>
      <c r="B4128" s="1">
        <v>17</v>
      </c>
      <c r="C4128" s="1">
        <v>129.24</v>
      </c>
      <c r="D4128" s="1">
        <v>290.39</v>
      </c>
      <c r="E4128" s="1">
        <v>419.63</v>
      </c>
    </row>
    <row r="4129" spans="1:5">
      <c r="A4129" s="1">
        <v>1959</v>
      </c>
      <c r="B4129" s="1">
        <v>18</v>
      </c>
      <c r="C4129" s="1">
        <v>123.72</v>
      </c>
      <c r="D4129" s="1">
        <v>358.89</v>
      </c>
      <c r="E4129" s="1">
        <v>482.61</v>
      </c>
    </row>
    <row r="4130" spans="1:5">
      <c r="A4130" s="1">
        <v>1959</v>
      </c>
      <c r="B4130" s="1">
        <v>19</v>
      </c>
      <c r="C4130" s="1">
        <v>131.16</v>
      </c>
      <c r="D4130" s="1">
        <v>389.39</v>
      </c>
      <c r="E4130" s="1">
        <v>520.54999999999995</v>
      </c>
    </row>
    <row r="4131" spans="1:5">
      <c r="A4131" s="1">
        <v>1959</v>
      </c>
      <c r="B4131" s="1">
        <v>20</v>
      </c>
      <c r="C4131" s="1">
        <v>148.63999999999999</v>
      </c>
      <c r="D4131" s="1">
        <v>375.84</v>
      </c>
      <c r="E4131" s="1">
        <v>524.48</v>
      </c>
    </row>
    <row r="4132" spans="1:5">
      <c r="A4132" s="1">
        <v>1959</v>
      </c>
      <c r="B4132" s="1">
        <v>21</v>
      </c>
      <c r="C4132" s="1">
        <v>172.43</v>
      </c>
      <c r="D4132" s="1">
        <v>397.09</v>
      </c>
      <c r="E4132" s="1">
        <v>569.52</v>
      </c>
    </row>
    <row r="4133" spans="1:5">
      <c r="A4133" s="1">
        <v>1959</v>
      </c>
      <c r="B4133" s="1">
        <v>22</v>
      </c>
      <c r="C4133" s="1">
        <v>176.61</v>
      </c>
      <c r="D4133" s="1">
        <v>342.06</v>
      </c>
      <c r="E4133" s="1">
        <v>518.66999999999996</v>
      </c>
    </row>
    <row r="4134" spans="1:5">
      <c r="A4134" s="1">
        <v>1959</v>
      </c>
      <c r="B4134" s="1">
        <v>23</v>
      </c>
      <c r="C4134" s="1">
        <v>186.19</v>
      </c>
      <c r="D4134" s="1">
        <v>351.78</v>
      </c>
      <c r="E4134" s="1">
        <v>537.97</v>
      </c>
    </row>
    <row r="4135" spans="1:5">
      <c r="A4135" s="1">
        <v>1959</v>
      </c>
      <c r="B4135" s="1">
        <v>24</v>
      </c>
      <c r="C4135" s="1">
        <v>184.14</v>
      </c>
      <c r="D4135" s="1">
        <v>349.23</v>
      </c>
      <c r="E4135" s="1">
        <v>533.37</v>
      </c>
    </row>
    <row r="4136" spans="1:5">
      <c r="A4136" s="1">
        <v>1959</v>
      </c>
      <c r="B4136" s="1">
        <v>25</v>
      </c>
      <c r="C4136" s="1">
        <v>182.35</v>
      </c>
      <c r="D4136" s="1">
        <v>324.52</v>
      </c>
      <c r="E4136" s="1">
        <v>506.87</v>
      </c>
    </row>
    <row r="4137" spans="1:5">
      <c r="A4137" s="1">
        <v>1959</v>
      </c>
      <c r="B4137" s="1">
        <v>26</v>
      </c>
      <c r="C4137" s="1">
        <v>200.24</v>
      </c>
      <c r="D4137" s="1">
        <v>323.13</v>
      </c>
      <c r="E4137" s="1">
        <v>523.37</v>
      </c>
    </row>
    <row r="4138" spans="1:5">
      <c r="A4138" s="1">
        <v>1959</v>
      </c>
      <c r="B4138" s="1">
        <v>27</v>
      </c>
      <c r="C4138" s="1">
        <v>218.66</v>
      </c>
      <c r="D4138" s="1">
        <v>336.18</v>
      </c>
      <c r="E4138" s="1">
        <v>554.84</v>
      </c>
    </row>
    <row r="4139" spans="1:5">
      <c r="A4139" s="1">
        <v>1959</v>
      </c>
      <c r="B4139" s="1">
        <v>28</v>
      </c>
      <c r="C4139" s="1">
        <v>225.62</v>
      </c>
      <c r="D4139" s="1">
        <v>349.64</v>
      </c>
      <c r="E4139" s="1">
        <v>575.26</v>
      </c>
    </row>
    <row r="4140" spans="1:5">
      <c r="A4140" s="1">
        <v>1959</v>
      </c>
      <c r="B4140" s="1">
        <v>29</v>
      </c>
      <c r="C4140" s="1">
        <v>264.13</v>
      </c>
      <c r="D4140" s="1">
        <v>378.53</v>
      </c>
      <c r="E4140" s="1">
        <v>642.66</v>
      </c>
    </row>
    <row r="4141" spans="1:5">
      <c r="A4141" s="1">
        <v>1959</v>
      </c>
      <c r="B4141" s="1">
        <v>30</v>
      </c>
      <c r="C4141" s="1">
        <v>266.5</v>
      </c>
      <c r="D4141" s="1">
        <v>359.98</v>
      </c>
      <c r="E4141" s="1">
        <v>626.48</v>
      </c>
    </row>
    <row r="4142" spans="1:5">
      <c r="A4142" s="1">
        <v>1959</v>
      </c>
      <c r="B4142" s="1">
        <v>31</v>
      </c>
      <c r="C4142" s="1">
        <v>289.05</v>
      </c>
      <c r="D4142" s="1">
        <v>386.49</v>
      </c>
      <c r="E4142" s="1">
        <v>675.54</v>
      </c>
    </row>
    <row r="4143" spans="1:5">
      <c r="A4143" s="1">
        <v>1959</v>
      </c>
      <c r="B4143" s="1">
        <v>32</v>
      </c>
      <c r="C4143" s="1">
        <v>316.08999999999997</v>
      </c>
      <c r="D4143" s="1">
        <v>473.2</v>
      </c>
      <c r="E4143" s="1">
        <v>789.29</v>
      </c>
    </row>
    <row r="4144" spans="1:5">
      <c r="A4144" s="1">
        <v>1959</v>
      </c>
      <c r="B4144" s="1">
        <v>33</v>
      </c>
      <c r="C4144" s="1">
        <v>352.65</v>
      </c>
      <c r="D4144" s="1">
        <v>470.11</v>
      </c>
      <c r="E4144" s="1">
        <v>822.76</v>
      </c>
    </row>
    <row r="4145" spans="1:5">
      <c r="A4145" s="1">
        <v>1959</v>
      </c>
      <c r="B4145" s="1">
        <v>34</v>
      </c>
      <c r="C4145" s="1">
        <v>401.7</v>
      </c>
      <c r="D4145" s="1">
        <v>487.23</v>
      </c>
      <c r="E4145" s="1">
        <v>888.93</v>
      </c>
    </row>
    <row r="4146" spans="1:5">
      <c r="A4146" s="1">
        <v>1959</v>
      </c>
      <c r="B4146" s="1">
        <v>35</v>
      </c>
      <c r="C4146" s="1">
        <v>461.88</v>
      </c>
      <c r="D4146" s="1">
        <v>593.09</v>
      </c>
      <c r="E4146" s="1">
        <v>1054.97</v>
      </c>
    </row>
    <row r="4147" spans="1:5">
      <c r="A4147" s="1">
        <v>1959</v>
      </c>
      <c r="B4147" s="1">
        <v>36</v>
      </c>
      <c r="C4147" s="1">
        <v>473.63</v>
      </c>
      <c r="D4147" s="1">
        <v>617.97</v>
      </c>
      <c r="E4147" s="1">
        <v>1091.5999999999999</v>
      </c>
    </row>
    <row r="4148" spans="1:5">
      <c r="A4148" s="1">
        <v>1959</v>
      </c>
      <c r="B4148" s="1">
        <v>37</v>
      </c>
      <c r="C4148" s="1">
        <v>500.6</v>
      </c>
      <c r="D4148" s="1">
        <v>719.43</v>
      </c>
      <c r="E4148" s="1">
        <v>1220.03</v>
      </c>
    </row>
    <row r="4149" spans="1:5">
      <c r="A4149" s="1">
        <v>1959</v>
      </c>
      <c r="B4149" s="1">
        <v>38</v>
      </c>
      <c r="C4149" s="1">
        <v>692.76</v>
      </c>
      <c r="D4149" s="1">
        <v>864.45</v>
      </c>
      <c r="E4149" s="1">
        <v>1557.21</v>
      </c>
    </row>
    <row r="4150" spans="1:5">
      <c r="A4150" s="1">
        <v>1959</v>
      </c>
      <c r="B4150" s="1">
        <v>39</v>
      </c>
      <c r="C4150" s="1">
        <v>737.13</v>
      </c>
      <c r="D4150" s="1">
        <v>899.05</v>
      </c>
      <c r="E4150" s="1">
        <v>1636.18</v>
      </c>
    </row>
    <row r="4151" spans="1:5">
      <c r="A4151" s="1">
        <v>1959</v>
      </c>
      <c r="B4151" s="1">
        <v>40</v>
      </c>
      <c r="C4151" s="1">
        <v>581.17999999999995</v>
      </c>
      <c r="D4151" s="1">
        <v>781.32</v>
      </c>
      <c r="E4151" s="1">
        <v>1362.5</v>
      </c>
    </row>
    <row r="4152" spans="1:5">
      <c r="A4152" s="1">
        <v>1959</v>
      </c>
      <c r="B4152" s="1">
        <v>41</v>
      </c>
      <c r="C4152" s="1">
        <v>590.82000000000005</v>
      </c>
      <c r="D4152" s="1">
        <v>816.67</v>
      </c>
      <c r="E4152" s="1">
        <v>1407.49</v>
      </c>
    </row>
    <row r="4153" spans="1:5">
      <c r="A4153" s="1">
        <v>1959</v>
      </c>
      <c r="B4153" s="1">
        <v>42</v>
      </c>
      <c r="C4153" s="1">
        <v>760.53</v>
      </c>
      <c r="D4153" s="1">
        <v>941.21</v>
      </c>
      <c r="E4153" s="1">
        <v>1701.74</v>
      </c>
    </row>
    <row r="4154" spans="1:5">
      <c r="A4154" s="1">
        <v>1959</v>
      </c>
      <c r="B4154" s="1">
        <v>43</v>
      </c>
      <c r="C4154" s="1">
        <v>872.31</v>
      </c>
      <c r="D4154" s="1">
        <v>1152.94</v>
      </c>
      <c r="E4154" s="1">
        <v>2025.25</v>
      </c>
    </row>
    <row r="4155" spans="1:5">
      <c r="A4155" s="1">
        <v>1959</v>
      </c>
      <c r="B4155" s="1">
        <v>44</v>
      </c>
      <c r="C4155" s="1">
        <v>984.16</v>
      </c>
      <c r="D4155" s="1">
        <v>1335.85</v>
      </c>
      <c r="E4155" s="1">
        <v>2320.0100000000002</v>
      </c>
    </row>
    <row r="4156" spans="1:5">
      <c r="A4156" s="1">
        <v>1959</v>
      </c>
      <c r="B4156" s="1">
        <v>45</v>
      </c>
      <c r="C4156" s="1">
        <v>1099.6099999999999</v>
      </c>
      <c r="D4156" s="1">
        <v>1496.07</v>
      </c>
      <c r="E4156" s="1">
        <v>2595.6799999999998</v>
      </c>
    </row>
    <row r="4157" spans="1:5">
      <c r="A4157" s="1">
        <v>1959</v>
      </c>
      <c r="B4157" s="1">
        <v>46</v>
      </c>
      <c r="C4157" s="1">
        <v>1197.77</v>
      </c>
      <c r="D4157" s="1">
        <v>1658.1</v>
      </c>
      <c r="E4157" s="1">
        <v>2855.87</v>
      </c>
    </row>
    <row r="4158" spans="1:5">
      <c r="A4158" s="1">
        <v>1959</v>
      </c>
      <c r="B4158" s="1">
        <v>47</v>
      </c>
      <c r="C4158" s="1">
        <v>1343.16</v>
      </c>
      <c r="D4158" s="1">
        <v>1917.07</v>
      </c>
      <c r="E4158" s="1">
        <v>3260.23</v>
      </c>
    </row>
    <row r="4159" spans="1:5">
      <c r="A4159" s="1">
        <v>1959</v>
      </c>
      <c r="B4159" s="1">
        <v>48</v>
      </c>
      <c r="C4159" s="1">
        <v>1421.79</v>
      </c>
      <c r="D4159" s="1">
        <v>2131.96</v>
      </c>
      <c r="E4159" s="1">
        <v>3553.75</v>
      </c>
    </row>
    <row r="4160" spans="1:5">
      <c r="A4160" s="1">
        <v>1959</v>
      </c>
      <c r="B4160" s="1">
        <v>49</v>
      </c>
      <c r="C4160" s="1">
        <v>1578.66</v>
      </c>
      <c r="D4160" s="1">
        <v>2458.7800000000002</v>
      </c>
      <c r="E4160" s="1">
        <v>4037.44</v>
      </c>
    </row>
    <row r="4161" spans="1:5">
      <c r="A4161" s="1">
        <v>1959</v>
      </c>
      <c r="B4161" s="1">
        <v>50</v>
      </c>
      <c r="C4161" s="1">
        <v>1775.54</v>
      </c>
      <c r="D4161" s="1">
        <v>2691.34</v>
      </c>
      <c r="E4161" s="1">
        <v>4466.88</v>
      </c>
    </row>
    <row r="4162" spans="1:5">
      <c r="A4162" s="1">
        <v>1959</v>
      </c>
      <c r="B4162" s="1">
        <v>51</v>
      </c>
      <c r="C4162" s="1">
        <v>1836.46</v>
      </c>
      <c r="D4162" s="1">
        <v>2993.84</v>
      </c>
      <c r="E4162" s="1">
        <v>4830.3</v>
      </c>
    </row>
    <row r="4163" spans="1:5">
      <c r="A4163" s="1">
        <v>1959</v>
      </c>
      <c r="B4163" s="1">
        <v>52</v>
      </c>
      <c r="C4163" s="1">
        <v>2044.19</v>
      </c>
      <c r="D4163" s="1">
        <v>3392.07</v>
      </c>
      <c r="E4163" s="1">
        <v>5436.26</v>
      </c>
    </row>
    <row r="4164" spans="1:5">
      <c r="A4164" s="1">
        <v>1959</v>
      </c>
      <c r="B4164" s="1">
        <v>53</v>
      </c>
      <c r="C4164" s="1">
        <v>2054.7399999999998</v>
      </c>
      <c r="D4164" s="1">
        <v>3678.03</v>
      </c>
      <c r="E4164" s="1">
        <v>5732.77</v>
      </c>
    </row>
    <row r="4165" spans="1:5">
      <c r="A4165" s="1">
        <v>1959</v>
      </c>
      <c r="B4165" s="1">
        <v>54</v>
      </c>
      <c r="C4165" s="1">
        <v>2365.09</v>
      </c>
      <c r="D4165" s="1">
        <v>4221.72</v>
      </c>
      <c r="E4165" s="1">
        <v>6586.81</v>
      </c>
    </row>
    <row r="4166" spans="1:5">
      <c r="A4166" s="1">
        <v>1959</v>
      </c>
      <c r="B4166" s="1">
        <v>55</v>
      </c>
      <c r="C4166" s="1">
        <v>2388.54</v>
      </c>
      <c r="D4166" s="1">
        <v>4344.04</v>
      </c>
      <c r="E4166" s="1">
        <v>6732.58</v>
      </c>
    </row>
    <row r="4167" spans="1:5">
      <c r="A4167" s="1">
        <v>1959</v>
      </c>
      <c r="B4167" s="1">
        <v>56</v>
      </c>
      <c r="C4167" s="1">
        <v>2690.24</v>
      </c>
      <c r="D4167" s="1">
        <v>4901.5</v>
      </c>
      <c r="E4167" s="1">
        <v>7591.74</v>
      </c>
    </row>
    <row r="4168" spans="1:5">
      <c r="A4168" s="1">
        <v>1959</v>
      </c>
      <c r="B4168" s="1">
        <v>57</v>
      </c>
      <c r="C4168" s="1">
        <v>2772.47</v>
      </c>
      <c r="D4168" s="1">
        <v>5343.98</v>
      </c>
      <c r="E4168" s="1">
        <v>8116.45</v>
      </c>
    </row>
    <row r="4169" spans="1:5">
      <c r="A4169" s="1">
        <v>1959</v>
      </c>
      <c r="B4169" s="1">
        <v>58</v>
      </c>
      <c r="C4169" s="1">
        <v>3359.23</v>
      </c>
      <c r="D4169" s="1">
        <v>6096.49</v>
      </c>
      <c r="E4169" s="1">
        <v>9455.7199999999993</v>
      </c>
    </row>
    <row r="4170" spans="1:5">
      <c r="A4170" s="1">
        <v>1959</v>
      </c>
      <c r="B4170" s="1">
        <v>59</v>
      </c>
      <c r="C4170" s="1">
        <v>3465.53</v>
      </c>
      <c r="D4170" s="1">
        <v>6184.01</v>
      </c>
      <c r="E4170" s="1">
        <v>9649.5400000000009</v>
      </c>
    </row>
    <row r="4171" spans="1:5">
      <c r="A4171" s="1">
        <v>1959</v>
      </c>
      <c r="B4171" s="1">
        <v>60</v>
      </c>
      <c r="C4171" s="1">
        <v>3600.57</v>
      </c>
      <c r="D4171" s="1">
        <v>5981.79</v>
      </c>
      <c r="E4171" s="1">
        <v>9582.36</v>
      </c>
    </row>
    <row r="4172" spans="1:5">
      <c r="A4172" s="1">
        <v>1959</v>
      </c>
      <c r="B4172" s="1">
        <v>61</v>
      </c>
      <c r="C4172" s="1">
        <v>3695.19</v>
      </c>
      <c r="D4172" s="1">
        <v>6140.62</v>
      </c>
      <c r="E4172" s="1">
        <v>9835.81</v>
      </c>
    </row>
    <row r="4173" spans="1:5">
      <c r="A4173" s="1">
        <v>1959</v>
      </c>
      <c r="B4173" s="1">
        <v>62</v>
      </c>
      <c r="C4173" s="1">
        <v>4240.6000000000004</v>
      </c>
      <c r="D4173" s="1">
        <v>6569.73</v>
      </c>
      <c r="E4173" s="1">
        <v>10810.33</v>
      </c>
    </row>
    <row r="4174" spans="1:5">
      <c r="A4174" s="1">
        <v>1959</v>
      </c>
      <c r="B4174" s="1">
        <v>63</v>
      </c>
      <c r="C4174" s="1">
        <v>4475.82</v>
      </c>
      <c r="D4174" s="1">
        <v>6862.11</v>
      </c>
      <c r="E4174" s="1">
        <v>11337.93</v>
      </c>
    </row>
    <row r="4175" spans="1:5">
      <c r="A4175" s="1">
        <v>1959</v>
      </c>
      <c r="B4175" s="1">
        <v>64</v>
      </c>
      <c r="C4175" s="1">
        <v>4942.83</v>
      </c>
      <c r="D4175" s="1">
        <v>7332.76</v>
      </c>
      <c r="E4175" s="1">
        <v>12275.59</v>
      </c>
    </row>
    <row r="4176" spans="1:5">
      <c r="A4176" s="1">
        <v>1959</v>
      </c>
      <c r="B4176" s="1">
        <v>65</v>
      </c>
      <c r="C4176" s="1">
        <v>5250.32</v>
      </c>
      <c r="D4176" s="1">
        <v>7410.76</v>
      </c>
      <c r="E4176" s="1">
        <v>12661.08</v>
      </c>
    </row>
    <row r="4177" spans="1:5">
      <c r="A4177" s="1">
        <v>1959</v>
      </c>
      <c r="B4177" s="1">
        <v>66</v>
      </c>
      <c r="C4177" s="1">
        <v>5490.04</v>
      </c>
      <c r="D4177" s="1">
        <v>7649.39</v>
      </c>
      <c r="E4177" s="1">
        <v>13139.43</v>
      </c>
    </row>
    <row r="4178" spans="1:5">
      <c r="A4178" s="1">
        <v>1959</v>
      </c>
      <c r="B4178" s="1">
        <v>67</v>
      </c>
      <c r="C4178" s="1">
        <v>5838.69</v>
      </c>
      <c r="D4178" s="1">
        <v>7935.71</v>
      </c>
      <c r="E4178" s="1">
        <v>13774.4</v>
      </c>
    </row>
    <row r="4179" spans="1:5">
      <c r="A4179" s="1">
        <v>1959</v>
      </c>
      <c r="B4179" s="1">
        <v>68</v>
      </c>
      <c r="C4179" s="1">
        <v>6330.24</v>
      </c>
      <c r="D4179" s="1">
        <v>8211.7099999999991</v>
      </c>
      <c r="E4179" s="1">
        <v>14541.95</v>
      </c>
    </row>
    <row r="4180" spans="1:5">
      <c r="A4180" s="1">
        <v>1959</v>
      </c>
      <c r="B4180" s="1">
        <v>69</v>
      </c>
      <c r="C4180" s="1">
        <v>6990.72</v>
      </c>
      <c r="D4180" s="1">
        <v>8664.42</v>
      </c>
      <c r="E4180" s="1">
        <v>15655.14</v>
      </c>
    </row>
    <row r="4181" spans="1:5">
      <c r="A4181" s="1">
        <v>1959</v>
      </c>
      <c r="B4181" s="1">
        <v>70</v>
      </c>
      <c r="C4181" s="1">
        <v>7322.26</v>
      </c>
      <c r="D4181" s="1">
        <v>8763.17</v>
      </c>
      <c r="E4181" s="1">
        <v>16085.43</v>
      </c>
    </row>
    <row r="4182" spans="1:5">
      <c r="A4182" s="1">
        <v>1959</v>
      </c>
      <c r="B4182" s="1">
        <v>71</v>
      </c>
      <c r="C4182" s="1">
        <v>7635.44</v>
      </c>
      <c r="D4182" s="1">
        <v>8579.3799999999992</v>
      </c>
      <c r="E4182" s="1">
        <v>16214.82</v>
      </c>
    </row>
    <row r="4183" spans="1:5">
      <c r="A4183" s="1">
        <v>1959</v>
      </c>
      <c r="B4183" s="1">
        <v>72</v>
      </c>
      <c r="C4183" s="1">
        <v>8528.42</v>
      </c>
      <c r="D4183" s="1">
        <v>9408.39</v>
      </c>
      <c r="E4183" s="1">
        <v>17936.810000000001</v>
      </c>
    </row>
    <row r="4184" spans="1:5">
      <c r="A4184" s="1">
        <v>1959</v>
      </c>
      <c r="B4184" s="1">
        <v>73</v>
      </c>
      <c r="C4184" s="1">
        <v>9096.17</v>
      </c>
      <c r="D4184" s="1">
        <v>9462.2199999999993</v>
      </c>
      <c r="E4184" s="1">
        <v>18558.39</v>
      </c>
    </row>
    <row r="4185" spans="1:5">
      <c r="A4185" s="1">
        <v>1959</v>
      </c>
      <c r="B4185" s="1">
        <v>74</v>
      </c>
      <c r="C4185" s="1">
        <v>9716.7099999999991</v>
      </c>
      <c r="D4185" s="1">
        <v>9732.85</v>
      </c>
      <c r="E4185" s="1">
        <v>19449.560000000001</v>
      </c>
    </row>
    <row r="4186" spans="1:5">
      <c r="A4186" s="1">
        <v>1959</v>
      </c>
      <c r="B4186" s="1">
        <v>75</v>
      </c>
      <c r="C4186" s="1">
        <v>9717.4</v>
      </c>
      <c r="D4186" s="1">
        <v>9319.43</v>
      </c>
      <c r="E4186" s="1">
        <v>19036.830000000002</v>
      </c>
    </row>
    <row r="4187" spans="1:5">
      <c r="A4187" s="1">
        <v>1959</v>
      </c>
      <c r="B4187" s="1">
        <v>76</v>
      </c>
      <c r="C4187" s="1">
        <v>10383.67</v>
      </c>
      <c r="D4187" s="1">
        <v>9338.5</v>
      </c>
      <c r="E4187" s="1">
        <v>19722.169999999998</v>
      </c>
    </row>
    <row r="4188" spans="1:5">
      <c r="A4188" s="1">
        <v>1959</v>
      </c>
      <c r="B4188" s="1">
        <v>77</v>
      </c>
      <c r="C4188" s="1">
        <v>10182.86</v>
      </c>
      <c r="D4188" s="1">
        <v>9035.19</v>
      </c>
      <c r="E4188" s="1">
        <v>19218.05</v>
      </c>
    </row>
    <row r="4189" spans="1:5">
      <c r="A4189" s="1">
        <v>1959</v>
      </c>
      <c r="B4189" s="1">
        <v>78</v>
      </c>
      <c r="C4189" s="1">
        <v>10976</v>
      </c>
      <c r="D4189" s="1">
        <v>9334.48</v>
      </c>
      <c r="E4189" s="1">
        <v>20310.48</v>
      </c>
    </row>
    <row r="4190" spans="1:5">
      <c r="A4190" s="1">
        <v>1959</v>
      </c>
      <c r="B4190" s="1">
        <v>79</v>
      </c>
      <c r="C4190" s="1">
        <v>11039.07</v>
      </c>
      <c r="D4190" s="1">
        <v>8793.4</v>
      </c>
      <c r="E4190" s="1">
        <v>19832.47</v>
      </c>
    </row>
    <row r="4191" spans="1:5">
      <c r="A4191" s="1">
        <v>1959</v>
      </c>
      <c r="B4191" s="1">
        <v>80</v>
      </c>
      <c r="C4191" s="1">
        <v>10472.06</v>
      </c>
      <c r="D4191" s="1">
        <v>8263.4599999999991</v>
      </c>
      <c r="E4191" s="1">
        <v>18735.52</v>
      </c>
    </row>
    <row r="4192" spans="1:5">
      <c r="A4192" s="1">
        <v>1959</v>
      </c>
      <c r="B4192" s="1">
        <v>81</v>
      </c>
      <c r="C4192" s="1">
        <v>10166.950000000001</v>
      </c>
      <c r="D4192" s="1">
        <v>7758.76</v>
      </c>
      <c r="E4192" s="1">
        <v>17925.71</v>
      </c>
    </row>
    <row r="4193" spans="1:5">
      <c r="A4193" s="1">
        <v>1959</v>
      </c>
      <c r="B4193" s="1">
        <v>82</v>
      </c>
      <c r="C4193" s="1">
        <v>10288.719999999999</v>
      </c>
      <c r="D4193" s="1">
        <v>7374.83</v>
      </c>
      <c r="E4193" s="1">
        <v>17663.55</v>
      </c>
    </row>
    <row r="4194" spans="1:5">
      <c r="A4194" s="1">
        <v>1959</v>
      </c>
      <c r="B4194" s="1">
        <v>83</v>
      </c>
      <c r="C4194" s="1">
        <v>9787.36</v>
      </c>
      <c r="D4194" s="1">
        <v>6852.67</v>
      </c>
      <c r="E4194" s="1">
        <v>16640.03</v>
      </c>
    </row>
    <row r="4195" spans="1:5">
      <c r="A4195" s="1">
        <v>1959</v>
      </c>
      <c r="B4195" s="1">
        <v>84</v>
      </c>
      <c r="C4195" s="1">
        <v>9377.9</v>
      </c>
      <c r="D4195" s="1">
        <v>6310.28</v>
      </c>
      <c r="E4195" s="1">
        <v>15688.18</v>
      </c>
    </row>
    <row r="4196" spans="1:5">
      <c r="A4196" s="1">
        <v>1959</v>
      </c>
      <c r="B4196" s="1">
        <v>85</v>
      </c>
      <c r="C4196" s="1">
        <v>8162.25</v>
      </c>
      <c r="D4196" s="1">
        <v>5334.94</v>
      </c>
      <c r="E4196" s="1">
        <v>13497.19</v>
      </c>
    </row>
    <row r="4197" spans="1:5">
      <c r="A4197" s="1">
        <v>1959</v>
      </c>
      <c r="B4197" s="1">
        <v>86</v>
      </c>
      <c r="C4197" s="1">
        <v>7392.14</v>
      </c>
      <c r="D4197" s="1">
        <v>4540.8500000000004</v>
      </c>
      <c r="E4197" s="1">
        <v>11932.99</v>
      </c>
    </row>
    <row r="4198" spans="1:5">
      <c r="A4198" s="1">
        <v>1959</v>
      </c>
      <c r="B4198" s="1">
        <v>87</v>
      </c>
      <c r="C4198" s="1">
        <v>6214.52</v>
      </c>
      <c r="D4198" s="1">
        <v>3680.27</v>
      </c>
      <c r="E4198" s="1">
        <v>9894.7900000000009</v>
      </c>
    </row>
    <row r="4199" spans="1:5">
      <c r="A4199" s="1">
        <v>1959</v>
      </c>
      <c r="B4199" s="1">
        <v>88</v>
      </c>
      <c r="C4199" s="1">
        <v>5432.38</v>
      </c>
      <c r="D4199" s="1">
        <v>3082.23</v>
      </c>
      <c r="E4199" s="1">
        <v>8514.61</v>
      </c>
    </row>
    <row r="4200" spans="1:5">
      <c r="A4200" s="1">
        <v>1959</v>
      </c>
      <c r="B4200" s="1">
        <v>89</v>
      </c>
      <c r="C4200" s="1">
        <v>4554.71</v>
      </c>
      <c r="D4200" s="1">
        <v>2333.71</v>
      </c>
      <c r="E4200" s="1">
        <v>6888.42</v>
      </c>
    </row>
    <row r="4201" spans="1:5">
      <c r="A4201" s="1">
        <v>1959</v>
      </c>
      <c r="B4201" s="1">
        <v>90</v>
      </c>
      <c r="C4201" s="1">
        <v>3656.49</v>
      </c>
      <c r="D4201" s="1">
        <v>1678.09</v>
      </c>
      <c r="E4201" s="1">
        <v>5334.58</v>
      </c>
    </row>
    <row r="4202" spans="1:5">
      <c r="A4202" s="1">
        <v>1959</v>
      </c>
      <c r="B4202" s="1">
        <v>91</v>
      </c>
      <c r="C4202" s="1">
        <v>2945.48</v>
      </c>
      <c r="D4202" s="1">
        <v>1305.82</v>
      </c>
      <c r="E4202" s="1">
        <v>4251.3</v>
      </c>
    </row>
    <row r="4203" spans="1:5">
      <c r="A4203" s="1">
        <v>1959</v>
      </c>
      <c r="B4203" s="1">
        <v>92</v>
      </c>
      <c r="C4203" s="1">
        <v>2367.63</v>
      </c>
      <c r="D4203" s="1">
        <v>868.27</v>
      </c>
      <c r="E4203" s="1">
        <v>3235.9</v>
      </c>
    </row>
    <row r="4204" spans="1:5">
      <c r="A4204" s="1">
        <v>1959</v>
      </c>
      <c r="B4204" s="1">
        <v>93</v>
      </c>
      <c r="C4204" s="1">
        <v>1825.96</v>
      </c>
      <c r="D4204" s="1">
        <v>597.45000000000005</v>
      </c>
      <c r="E4204" s="1">
        <v>2423.41</v>
      </c>
    </row>
    <row r="4205" spans="1:5">
      <c r="A4205" s="1">
        <v>1959</v>
      </c>
      <c r="B4205" s="1">
        <v>94</v>
      </c>
      <c r="C4205" s="1">
        <v>1280.45</v>
      </c>
      <c r="D4205" s="1">
        <v>438.36</v>
      </c>
      <c r="E4205" s="1">
        <v>1718.81</v>
      </c>
    </row>
    <row r="4206" spans="1:5">
      <c r="A4206" s="1">
        <v>1959</v>
      </c>
      <c r="B4206" s="1">
        <v>95</v>
      </c>
      <c r="C4206" s="1">
        <v>959.95</v>
      </c>
      <c r="D4206" s="1">
        <v>308.57</v>
      </c>
      <c r="E4206" s="1">
        <v>1268.52</v>
      </c>
    </row>
    <row r="4207" spans="1:5">
      <c r="A4207" s="1">
        <v>1959</v>
      </c>
      <c r="B4207" s="1">
        <v>96</v>
      </c>
      <c r="C4207" s="1">
        <v>729.85</v>
      </c>
      <c r="D4207" s="1">
        <v>208.39</v>
      </c>
      <c r="E4207" s="1">
        <v>938.24</v>
      </c>
    </row>
    <row r="4208" spans="1:5">
      <c r="A4208" s="1">
        <v>1959</v>
      </c>
      <c r="B4208" s="1">
        <v>97</v>
      </c>
      <c r="C4208" s="1">
        <v>471.97</v>
      </c>
      <c r="D4208" s="1">
        <v>112.41</v>
      </c>
      <c r="E4208" s="1">
        <v>584.38</v>
      </c>
    </row>
    <row r="4209" spans="1:5">
      <c r="A4209" s="1">
        <v>1959</v>
      </c>
      <c r="B4209" s="1">
        <v>98</v>
      </c>
      <c r="C4209" s="1">
        <v>279.32</v>
      </c>
      <c r="D4209" s="1">
        <v>80.61</v>
      </c>
      <c r="E4209" s="1">
        <v>359.93</v>
      </c>
    </row>
    <row r="4210" spans="1:5">
      <c r="A4210" s="1">
        <v>1959</v>
      </c>
      <c r="B4210" s="1">
        <v>99</v>
      </c>
      <c r="C4210" s="1">
        <v>186.91</v>
      </c>
      <c r="D4210" s="1">
        <v>36.020000000000003</v>
      </c>
      <c r="E4210" s="1">
        <v>222.93</v>
      </c>
    </row>
    <row r="4211" spans="1:5">
      <c r="A4211" s="1">
        <v>1959</v>
      </c>
      <c r="B4211" s="1">
        <v>100</v>
      </c>
      <c r="C4211" s="1">
        <v>103.28</v>
      </c>
      <c r="D4211" s="1">
        <v>18.309999999999999</v>
      </c>
      <c r="E4211" s="1">
        <v>121.59</v>
      </c>
    </row>
    <row r="4212" spans="1:5">
      <c r="A4212" s="1">
        <v>1959</v>
      </c>
      <c r="B4212" s="1">
        <v>101</v>
      </c>
      <c r="C4212" s="1">
        <v>67.680000000000007</v>
      </c>
      <c r="D4212" s="1">
        <v>13.28</v>
      </c>
      <c r="E4212" s="1">
        <v>80.959999999999994</v>
      </c>
    </row>
    <row r="4213" spans="1:5">
      <c r="A4213" s="1">
        <v>1959</v>
      </c>
      <c r="B4213" s="1">
        <v>102</v>
      </c>
      <c r="C4213" s="1">
        <v>42.78</v>
      </c>
      <c r="D4213" s="1">
        <v>7.42</v>
      </c>
      <c r="E4213" s="1">
        <v>50.2</v>
      </c>
    </row>
    <row r="4214" spans="1:5">
      <c r="A4214" s="1">
        <v>1959</v>
      </c>
      <c r="B4214" s="1">
        <v>103</v>
      </c>
      <c r="C4214" s="1">
        <v>19.489999999999998</v>
      </c>
      <c r="D4214" s="1">
        <v>3</v>
      </c>
      <c r="E4214" s="1">
        <v>22.49</v>
      </c>
    </row>
    <row r="4215" spans="1:5">
      <c r="A4215" s="1">
        <v>1959</v>
      </c>
      <c r="B4215" s="1">
        <v>104</v>
      </c>
      <c r="C4215" s="1">
        <v>3.75</v>
      </c>
      <c r="D4215" s="1">
        <v>0</v>
      </c>
      <c r="E4215" s="1">
        <v>3.75</v>
      </c>
    </row>
    <row r="4216" spans="1:5">
      <c r="A4216" s="1">
        <v>1959</v>
      </c>
      <c r="B4216" s="1">
        <v>105</v>
      </c>
      <c r="C4216" s="1">
        <v>2</v>
      </c>
      <c r="D4216" s="1">
        <v>0</v>
      </c>
      <c r="E4216" s="1">
        <v>2</v>
      </c>
    </row>
    <row r="4217" spans="1:5">
      <c r="A4217" s="1">
        <v>1959</v>
      </c>
      <c r="B4217" s="1">
        <v>106</v>
      </c>
      <c r="C4217" s="1">
        <v>3</v>
      </c>
      <c r="D4217" s="1">
        <v>0</v>
      </c>
      <c r="E4217" s="1">
        <v>3</v>
      </c>
    </row>
    <row r="4218" spans="1:5">
      <c r="A4218" s="1">
        <v>1959</v>
      </c>
      <c r="B4218" s="1">
        <v>107</v>
      </c>
      <c r="C4218" s="1">
        <v>1</v>
      </c>
      <c r="D4218" s="1">
        <v>0</v>
      </c>
      <c r="E4218" s="1">
        <v>1</v>
      </c>
    </row>
    <row r="4219" spans="1:5">
      <c r="A4219" s="1">
        <v>1959</v>
      </c>
      <c r="B4219" s="1">
        <v>108</v>
      </c>
      <c r="C4219" s="1">
        <v>0</v>
      </c>
      <c r="D4219" s="1">
        <v>0</v>
      </c>
      <c r="E4219" s="1">
        <v>0</v>
      </c>
    </row>
    <row r="4220" spans="1:5">
      <c r="A4220" s="1">
        <v>1959</v>
      </c>
      <c r="B4220" s="1">
        <v>109</v>
      </c>
      <c r="C4220" s="1">
        <v>1</v>
      </c>
      <c r="D4220" s="1">
        <v>0</v>
      </c>
      <c r="E4220" s="1">
        <v>1</v>
      </c>
    </row>
    <row r="4221" spans="1:5">
      <c r="A4221" s="1">
        <v>1959</v>
      </c>
      <c r="B4221" s="1" t="s">
        <v>121</v>
      </c>
      <c r="C4221" s="1">
        <v>0</v>
      </c>
      <c r="D4221" s="1">
        <v>0</v>
      </c>
      <c r="E4221" s="1">
        <v>0</v>
      </c>
    </row>
    <row r="4222" spans="1:5">
      <c r="A4222" s="1">
        <v>1960</v>
      </c>
      <c r="B4222" s="1">
        <v>0</v>
      </c>
      <c r="C4222" s="1">
        <v>8710</v>
      </c>
      <c r="D4222" s="1">
        <v>11951</v>
      </c>
      <c r="E4222" s="1">
        <v>20661</v>
      </c>
    </row>
    <row r="4223" spans="1:5">
      <c r="A4223" s="1">
        <v>1960</v>
      </c>
      <c r="B4223" s="1">
        <v>1</v>
      </c>
      <c r="C4223" s="1">
        <v>539</v>
      </c>
      <c r="D4223" s="1">
        <v>687</v>
      </c>
      <c r="E4223" s="1">
        <v>1226</v>
      </c>
    </row>
    <row r="4224" spans="1:5">
      <c r="A4224" s="1">
        <v>1960</v>
      </c>
      <c r="B4224" s="1">
        <v>2</v>
      </c>
      <c r="C4224" s="1">
        <v>325</v>
      </c>
      <c r="D4224" s="1">
        <v>432</v>
      </c>
      <c r="E4224" s="1">
        <v>757</v>
      </c>
    </row>
    <row r="4225" spans="1:5">
      <c r="A4225" s="1">
        <v>1960</v>
      </c>
      <c r="B4225" s="1">
        <v>3</v>
      </c>
      <c r="C4225" s="1">
        <v>239</v>
      </c>
      <c r="D4225" s="1">
        <v>295</v>
      </c>
      <c r="E4225" s="1">
        <v>534</v>
      </c>
    </row>
    <row r="4226" spans="1:5">
      <c r="A4226" s="1">
        <v>1960</v>
      </c>
      <c r="B4226" s="1">
        <v>4</v>
      </c>
      <c r="C4226" s="1">
        <v>185</v>
      </c>
      <c r="D4226" s="1">
        <v>242</v>
      </c>
      <c r="E4226" s="1">
        <v>427</v>
      </c>
    </row>
    <row r="4227" spans="1:5">
      <c r="A4227" s="1">
        <v>1960</v>
      </c>
      <c r="B4227" s="1">
        <v>5</v>
      </c>
      <c r="C4227" s="1">
        <v>157.36000000000001</v>
      </c>
      <c r="D4227" s="1">
        <v>241.01</v>
      </c>
      <c r="E4227" s="1">
        <v>398.37</v>
      </c>
    </row>
    <row r="4228" spans="1:5">
      <c r="A4228" s="1">
        <v>1960</v>
      </c>
      <c r="B4228" s="1">
        <v>6</v>
      </c>
      <c r="C4228" s="1">
        <v>137.56</v>
      </c>
      <c r="D4228" s="1">
        <v>243.62</v>
      </c>
      <c r="E4228" s="1">
        <v>381.18</v>
      </c>
    </row>
    <row r="4229" spans="1:5">
      <c r="A4229" s="1">
        <v>1960</v>
      </c>
      <c r="B4229" s="1">
        <v>7</v>
      </c>
      <c r="C4229" s="1">
        <v>135.58000000000001</v>
      </c>
      <c r="D4229" s="1">
        <v>179.72</v>
      </c>
      <c r="E4229" s="1">
        <v>315.3</v>
      </c>
    </row>
    <row r="4230" spans="1:5">
      <c r="A4230" s="1">
        <v>1960</v>
      </c>
      <c r="B4230" s="1">
        <v>8</v>
      </c>
      <c r="C4230" s="1">
        <v>118.42</v>
      </c>
      <c r="D4230" s="1">
        <v>198.3</v>
      </c>
      <c r="E4230" s="1">
        <v>316.72000000000003</v>
      </c>
    </row>
    <row r="4231" spans="1:5">
      <c r="A4231" s="1">
        <v>1960</v>
      </c>
      <c r="B4231" s="1">
        <v>9</v>
      </c>
      <c r="C4231" s="1">
        <v>117.09</v>
      </c>
      <c r="D4231" s="1">
        <v>182.35</v>
      </c>
      <c r="E4231" s="1">
        <v>299.44</v>
      </c>
    </row>
    <row r="4232" spans="1:5">
      <c r="A4232" s="1">
        <v>1960</v>
      </c>
      <c r="B4232" s="1">
        <v>10</v>
      </c>
      <c r="C4232" s="1">
        <v>99.96</v>
      </c>
      <c r="D4232" s="1">
        <v>165.65</v>
      </c>
      <c r="E4232" s="1">
        <v>265.61</v>
      </c>
    </row>
    <row r="4233" spans="1:5">
      <c r="A4233" s="1">
        <v>1960</v>
      </c>
      <c r="B4233" s="1">
        <v>11</v>
      </c>
      <c r="C4233" s="1">
        <v>105.57</v>
      </c>
      <c r="D4233" s="1">
        <v>151.25</v>
      </c>
      <c r="E4233" s="1">
        <v>256.82</v>
      </c>
    </row>
    <row r="4234" spans="1:5">
      <c r="A4234" s="1">
        <v>1960</v>
      </c>
      <c r="B4234" s="1">
        <v>12</v>
      </c>
      <c r="C4234" s="1">
        <v>117.29</v>
      </c>
      <c r="D4234" s="1">
        <v>178.93</v>
      </c>
      <c r="E4234" s="1">
        <v>296.22000000000003</v>
      </c>
    </row>
    <row r="4235" spans="1:5">
      <c r="A4235" s="1">
        <v>1960</v>
      </c>
      <c r="B4235" s="1">
        <v>13</v>
      </c>
      <c r="C4235" s="1">
        <v>100.12</v>
      </c>
      <c r="D4235" s="1">
        <v>183.67</v>
      </c>
      <c r="E4235" s="1">
        <v>283.79000000000002</v>
      </c>
    </row>
    <row r="4236" spans="1:5">
      <c r="A4236" s="1">
        <v>1960</v>
      </c>
      <c r="B4236" s="1">
        <v>14</v>
      </c>
      <c r="C4236" s="1">
        <v>114.06</v>
      </c>
      <c r="D4236" s="1">
        <v>177.48</v>
      </c>
      <c r="E4236" s="1">
        <v>291.54000000000002</v>
      </c>
    </row>
    <row r="4237" spans="1:5">
      <c r="A4237" s="1">
        <v>1960</v>
      </c>
      <c r="B4237" s="1">
        <v>15</v>
      </c>
      <c r="C4237" s="1">
        <v>114.84</v>
      </c>
      <c r="D4237" s="1">
        <v>190.42</v>
      </c>
      <c r="E4237" s="1">
        <v>305.26</v>
      </c>
    </row>
    <row r="4238" spans="1:5">
      <c r="A4238" s="1">
        <v>1960</v>
      </c>
      <c r="B4238" s="1">
        <v>16</v>
      </c>
      <c r="C4238" s="1">
        <v>125.41</v>
      </c>
      <c r="D4238" s="1">
        <v>309.70999999999998</v>
      </c>
      <c r="E4238" s="1">
        <v>435.12</v>
      </c>
    </row>
    <row r="4239" spans="1:5">
      <c r="A4239" s="1">
        <v>1960</v>
      </c>
      <c r="B4239" s="1">
        <v>17</v>
      </c>
      <c r="C4239" s="1">
        <v>137.49</v>
      </c>
      <c r="D4239" s="1">
        <v>356.4</v>
      </c>
      <c r="E4239" s="1">
        <v>493.89</v>
      </c>
    </row>
    <row r="4240" spans="1:5">
      <c r="A4240" s="1">
        <v>1960</v>
      </c>
      <c r="B4240" s="1">
        <v>18</v>
      </c>
      <c r="C4240" s="1">
        <v>120.08</v>
      </c>
      <c r="D4240" s="1">
        <v>341.49</v>
      </c>
      <c r="E4240" s="1">
        <v>461.57</v>
      </c>
    </row>
    <row r="4241" spans="1:5">
      <c r="A4241" s="1">
        <v>1960</v>
      </c>
      <c r="B4241" s="1">
        <v>19</v>
      </c>
      <c r="C4241" s="1">
        <v>137.18</v>
      </c>
      <c r="D4241" s="1">
        <v>397.98</v>
      </c>
      <c r="E4241" s="1">
        <v>535.16</v>
      </c>
    </row>
    <row r="4242" spans="1:5">
      <c r="A4242" s="1">
        <v>1960</v>
      </c>
      <c r="B4242" s="1">
        <v>20</v>
      </c>
      <c r="C4242" s="1">
        <v>145.97999999999999</v>
      </c>
      <c r="D4242" s="1">
        <v>394.73</v>
      </c>
      <c r="E4242" s="1">
        <v>540.71</v>
      </c>
    </row>
    <row r="4243" spans="1:5">
      <c r="A4243" s="1">
        <v>1960</v>
      </c>
      <c r="B4243" s="1">
        <v>21</v>
      </c>
      <c r="C4243" s="1">
        <v>162.24</v>
      </c>
      <c r="D4243" s="1">
        <v>413.14</v>
      </c>
      <c r="E4243" s="1">
        <v>575.38</v>
      </c>
    </row>
    <row r="4244" spans="1:5">
      <c r="A4244" s="1">
        <v>1960</v>
      </c>
      <c r="B4244" s="1">
        <v>22</v>
      </c>
      <c r="C4244" s="1">
        <v>130.16</v>
      </c>
      <c r="D4244" s="1">
        <v>401.08</v>
      </c>
      <c r="E4244" s="1">
        <v>531.24</v>
      </c>
    </row>
    <row r="4245" spans="1:5">
      <c r="A4245" s="1">
        <v>1960</v>
      </c>
      <c r="B4245" s="1">
        <v>23</v>
      </c>
      <c r="C4245" s="1">
        <v>156.71</v>
      </c>
      <c r="D4245" s="1">
        <v>352.53</v>
      </c>
      <c r="E4245" s="1">
        <v>509.24</v>
      </c>
    </row>
    <row r="4246" spans="1:5">
      <c r="A4246" s="1">
        <v>1960</v>
      </c>
      <c r="B4246" s="1">
        <v>24</v>
      </c>
      <c r="C4246" s="1">
        <v>158.91</v>
      </c>
      <c r="D4246" s="1">
        <v>351.51</v>
      </c>
      <c r="E4246" s="1">
        <v>510.42</v>
      </c>
    </row>
    <row r="4247" spans="1:5">
      <c r="A4247" s="1">
        <v>1960</v>
      </c>
      <c r="B4247" s="1">
        <v>25</v>
      </c>
      <c r="C4247" s="1">
        <v>155.51</v>
      </c>
      <c r="D4247" s="1">
        <v>321.13</v>
      </c>
      <c r="E4247" s="1">
        <v>476.64</v>
      </c>
    </row>
    <row r="4248" spans="1:5">
      <c r="A4248" s="1">
        <v>1960</v>
      </c>
      <c r="B4248" s="1">
        <v>26</v>
      </c>
      <c r="C4248" s="1">
        <v>208.56</v>
      </c>
      <c r="D4248" s="1">
        <v>326.88</v>
      </c>
      <c r="E4248" s="1">
        <v>535.44000000000005</v>
      </c>
    </row>
    <row r="4249" spans="1:5">
      <c r="A4249" s="1">
        <v>1960</v>
      </c>
      <c r="B4249" s="1">
        <v>27</v>
      </c>
      <c r="C4249" s="1">
        <v>194.8</v>
      </c>
      <c r="D4249" s="1">
        <v>347.92</v>
      </c>
      <c r="E4249" s="1">
        <v>542.72</v>
      </c>
    </row>
    <row r="4250" spans="1:5">
      <c r="A4250" s="1">
        <v>1960</v>
      </c>
      <c r="B4250" s="1">
        <v>28</v>
      </c>
      <c r="C4250" s="1">
        <v>210.24</v>
      </c>
      <c r="D4250" s="1">
        <v>346.24</v>
      </c>
      <c r="E4250" s="1">
        <v>556.48</v>
      </c>
    </row>
    <row r="4251" spans="1:5">
      <c r="A4251" s="1">
        <v>1960</v>
      </c>
      <c r="B4251" s="1">
        <v>29</v>
      </c>
      <c r="C4251" s="1">
        <v>252.88</v>
      </c>
      <c r="D4251" s="1">
        <v>378.82</v>
      </c>
      <c r="E4251" s="1">
        <v>631.70000000000005</v>
      </c>
    </row>
    <row r="4252" spans="1:5">
      <c r="A4252" s="1">
        <v>1960</v>
      </c>
      <c r="B4252" s="1">
        <v>30</v>
      </c>
      <c r="C4252" s="1">
        <v>248.23</v>
      </c>
      <c r="D4252" s="1">
        <v>377.77</v>
      </c>
      <c r="E4252" s="1">
        <v>626</v>
      </c>
    </row>
    <row r="4253" spans="1:5">
      <c r="A4253" s="1">
        <v>1960</v>
      </c>
      <c r="B4253" s="1">
        <v>31</v>
      </c>
      <c r="C4253" s="1">
        <v>248.39</v>
      </c>
      <c r="D4253" s="1">
        <v>383.4</v>
      </c>
      <c r="E4253" s="1">
        <v>631.79</v>
      </c>
    </row>
    <row r="4254" spans="1:5">
      <c r="A4254" s="1">
        <v>1960</v>
      </c>
      <c r="B4254" s="1">
        <v>32</v>
      </c>
      <c r="C4254" s="1">
        <v>287.87</v>
      </c>
      <c r="D4254" s="1">
        <v>396.82</v>
      </c>
      <c r="E4254" s="1">
        <v>684.69</v>
      </c>
    </row>
    <row r="4255" spans="1:5">
      <c r="A4255" s="1">
        <v>1960</v>
      </c>
      <c r="B4255" s="1">
        <v>33</v>
      </c>
      <c r="C4255" s="1">
        <v>318.69</v>
      </c>
      <c r="D4255" s="1">
        <v>470.01</v>
      </c>
      <c r="E4255" s="1">
        <v>788.7</v>
      </c>
    </row>
    <row r="4256" spans="1:5">
      <c r="A4256" s="1">
        <v>1960</v>
      </c>
      <c r="B4256" s="1">
        <v>34</v>
      </c>
      <c r="C4256" s="1">
        <v>385.81</v>
      </c>
      <c r="D4256" s="1">
        <v>513.98</v>
      </c>
      <c r="E4256" s="1">
        <v>899.79</v>
      </c>
    </row>
    <row r="4257" spans="1:5">
      <c r="A4257" s="1">
        <v>1960</v>
      </c>
      <c r="B4257" s="1">
        <v>35</v>
      </c>
      <c r="C4257" s="1">
        <v>413.51</v>
      </c>
      <c r="D4257" s="1">
        <v>560.54</v>
      </c>
      <c r="E4257" s="1">
        <v>974.05</v>
      </c>
    </row>
    <row r="4258" spans="1:5">
      <c r="A4258" s="1">
        <v>1960</v>
      </c>
      <c r="B4258" s="1">
        <v>36</v>
      </c>
      <c r="C4258" s="1">
        <v>454.71</v>
      </c>
      <c r="D4258" s="1">
        <v>592.88</v>
      </c>
      <c r="E4258" s="1">
        <v>1047.5899999999999</v>
      </c>
    </row>
    <row r="4259" spans="1:5">
      <c r="A4259" s="1">
        <v>1960</v>
      </c>
      <c r="B4259" s="1">
        <v>37</v>
      </c>
      <c r="C4259" s="1">
        <v>535.65</v>
      </c>
      <c r="D4259" s="1">
        <v>706.81</v>
      </c>
      <c r="E4259" s="1">
        <v>1242.46</v>
      </c>
    </row>
    <row r="4260" spans="1:5">
      <c r="A4260" s="1">
        <v>1960</v>
      </c>
      <c r="B4260" s="1">
        <v>38</v>
      </c>
      <c r="C4260" s="1">
        <v>607.34</v>
      </c>
      <c r="D4260" s="1">
        <v>804.33</v>
      </c>
      <c r="E4260" s="1">
        <v>1411.67</v>
      </c>
    </row>
    <row r="4261" spans="1:5">
      <c r="A4261" s="1">
        <v>1960</v>
      </c>
      <c r="B4261" s="1">
        <v>39</v>
      </c>
      <c r="C4261" s="1">
        <v>657.78</v>
      </c>
      <c r="D4261" s="1">
        <v>942.44</v>
      </c>
      <c r="E4261" s="1">
        <v>1600.22</v>
      </c>
    </row>
    <row r="4262" spans="1:5">
      <c r="A4262" s="1">
        <v>1960</v>
      </c>
      <c r="B4262" s="1">
        <v>40</v>
      </c>
      <c r="C4262" s="1">
        <v>761.89</v>
      </c>
      <c r="D4262" s="1">
        <v>976.77</v>
      </c>
      <c r="E4262" s="1">
        <v>1738.66</v>
      </c>
    </row>
    <row r="4263" spans="1:5">
      <c r="A4263" s="1">
        <v>1960</v>
      </c>
      <c r="B4263" s="1">
        <v>41</v>
      </c>
      <c r="C4263" s="1">
        <v>596.36</v>
      </c>
      <c r="D4263" s="1">
        <v>826.78</v>
      </c>
      <c r="E4263" s="1">
        <v>1423.14</v>
      </c>
    </row>
    <row r="4264" spans="1:5">
      <c r="A4264" s="1">
        <v>1960</v>
      </c>
      <c r="B4264" s="1">
        <v>42</v>
      </c>
      <c r="C4264" s="1">
        <v>660.11</v>
      </c>
      <c r="D4264" s="1">
        <v>908.09</v>
      </c>
      <c r="E4264" s="1">
        <v>1568.2</v>
      </c>
    </row>
    <row r="4265" spans="1:5">
      <c r="A4265" s="1">
        <v>1960</v>
      </c>
      <c r="B4265" s="1">
        <v>43</v>
      </c>
      <c r="C4265" s="1">
        <v>765.16</v>
      </c>
      <c r="D4265" s="1">
        <v>1078.71</v>
      </c>
      <c r="E4265" s="1">
        <v>1843.87</v>
      </c>
    </row>
    <row r="4266" spans="1:5">
      <c r="A4266" s="1">
        <v>1960</v>
      </c>
      <c r="B4266" s="1">
        <v>44</v>
      </c>
      <c r="C4266" s="1">
        <v>990.5</v>
      </c>
      <c r="D4266" s="1">
        <v>1205.6400000000001</v>
      </c>
      <c r="E4266" s="1">
        <v>2196.14</v>
      </c>
    </row>
    <row r="4267" spans="1:5">
      <c r="A4267" s="1">
        <v>1960</v>
      </c>
      <c r="B4267" s="1">
        <v>45</v>
      </c>
      <c r="C4267" s="1">
        <v>1162.55</v>
      </c>
      <c r="D4267" s="1">
        <v>1476.87</v>
      </c>
      <c r="E4267" s="1">
        <v>2639.42</v>
      </c>
    </row>
    <row r="4268" spans="1:5">
      <c r="A4268" s="1">
        <v>1960</v>
      </c>
      <c r="B4268" s="1">
        <v>46</v>
      </c>
      <c r="C4268" s="1">
        <v>1190.03</v>
      </c>
      <c r="D4268" s="1">
        <v>1695.48</v>
      </c>
      <c r="E4268" s="1">
        <v>2885.51</v>
      </c>
    </row>
    <row r="4269" spans="1:5">
      <c r="A4269" s="1">
        <v>1960</v>
      </c>
      <c r="B4269" s="1">
        <v>47</v>
      </c>
      <c r="C4269" s="1">
        <v>1317.35</v>
      </c>
      <c r="D4269" s="1">
        <v>1863.44</v>
      </c>
      <c r="E4269" s="1">
        <v>3180.79</v>
      </c>
    </row>
    <row r="4270" spans="1:5">
      <c r="A4270" s="1">
        <v>1960</v>
      </c>
      <c r="B4270" s="1">
        <v>48</v>
      </c>
      <c r="C4270" s="1">
        <v>1419.53</v>
      </c>
      <c r="D4270" s="1">
        <v>2124.7600000000002</v>
      </c>
      <c r="E4270" s="1">
        <v>3544.29</v>
      </c>
    </row>
    <row r="4271" spans="1:5">
      <c r="A4271" s="1">
        <v>1960</v>
      </c>
      <c r="B4271" s="1">
        <v>49</v>
      </c>
      <c r="C4271" s="1">
        <v>1584.54</v>
      </c>
      <c r="D4271" s="1">
        <v>2478.4499999999998</v>
      </c>
      <c r="E4271" s="1">
        <v>4062.99</v>
      </c>
    </row>
    <row r="4272" spans="1:5">
      <c r="A4272" s="1">
        <v>1960</v>
      </c>
      <c r="B4272" s="1">
        <v>50</v>
      </c>
      <c r="C4272" s="1">
        <v>1773.62</v>
      </c>
      <c r="D4272" s="1">
        <v>2798.21</v>
      </c>
      <c r="E4272" s="1">
        <v>4571.83</v>
      </c>
    </row>
    <row r="4273" spans="1:5">
      <c r="A4273" s="1">
        <v>1960</v>
      </c>
      <c r="B4273" s="1">
        <v>51</v>
      </c>
      <c r="C4273" s="1">
        <v>1756.6</v>
      </c>
      <c r="D4273" s="1">
        <v>2916.79</v>
      </c>
      <c r="E4273" s="1">
        <v>4673.3900000000003</v>
      </c>
    </row>
    <row r="4274" spans="1:5">
      <c r="A4274" s="1">
        <v>1960</v>
      </c>
      <c r="B4274" s="1">
        <v>52</v>
      </c>
      <c r="C4274" s="1">
        <v>2047.69</v>
      </c>
      <c r="D4274" s="1">
        <v>3323.88</v>
      </c>
      <c r="E4274" s="1">
        <v>5371.57</v>
      </c>
    </row>
    <row r="4275" spans="1:5">
      <c r="A4275" s="1">
        <v>1960</v>
      </c>
      <c r="B4275" s="1">
        <v>53</v>
      </c>
      <c r="C4275" s="1">
        <v>2124.88</v>
      </c>
      <c r="D4275" s="1">
        <v>3672.5</v>
      </c>
      <c r="E4275" s="1">
        <v>5797.38</v>
      </c>
    </row>
    <row r="4276" spans="1:5">
      <c r="A4276" s="1">
        <v>1960</v>
      </c>
      <c r="B4276" s="1">
        <v>54</v>
      </c>
      <c r="C4276" s="1">
        <v>2341.19</v>
      </c>
      <c r="D4276" s="1">
        <v>4080.63</v>
      </c>
      <c r="E4276" s="1">
        <v>6421.82</v>
      </c>
    </row>
    <row r="4277" spans="1:5">
      <c r="A4277" s="1">
        <v>1960</v>
      </c>
      <c r="B4277" s="1">
        <v>55</v>
      </c>
      <c r="C4277" s="1">
        <v>2410.58</v>
      </c>
      <c r="D4277" s="1">
        <v>4476.17</v>
      </c>
      <c r="E4277" s="1">
        <v>6886.75</v>
      </c>
    </row>
    <row r="4278" spans="1:5">
      <c r="A4278" s="1">
        <v>1960</v>
      </c>
      <c r="B4278" s="1">
        <v>56</v>
      </c>
      <c r="C4278" s="1">
        <v>2622.94</v>
      </c>
      <c r="D4278" s="1">
        <v>5029.6000000000004</v>
      </c>
      <c r="E4278" s="1">
        <v>7652.54</v>
      </c>
    </row>
    <row r="4279" spans="1:5">
      <c r="A4279" s="1">
        <v>1960</v>
      </c>
      <c r="B4279" s="1">
        <v>57</v>
      </c>
      <c r="C4279" s="1">
        <v>2826.24</v>
      </c>
      <c r="D4279" s="1">
        <v>5255.82</v>
      </c>
      <c r="E4279" s="1">
        <v>8082.06</v>
      </c>
    </row>
    <row r="4280" spans="1:5">
      <c r="A4280" s="1">
        <v>1960</v>
      </c>
      <c r="B4280" s="1">
        <v>58</v>
      </c>
      <c r="C4280" s="1">
        <v>3063.51</v>
      </c>
      <c r="D4280" s="1">
        <v>5762.81</v>
      </c>
      <c r="E4280" s="1">
        <v>8826.32</v>
      </c>
    </row>
    <row r="4281" spans="1:5">
      <c r="A4281" s="1">
        <v>1960</v>
      </c>
      <c r="B4281" s="1">
        <v>59</v>
      </c>
      <c r="C4281" s="1">
        <v>3343.73</v>
      </c>
      <c r="D4281" s="1">
        <v>6203.58</v>
      </c>
      <c r="E4281" s="1">
        <v>9547.31</v>
      </c>
    </row>
    <row r="4282" spans="1:5">
      <c r="A4282" s="1">
        <v>1960</v>
      </c>
      <c r="B4282" s="1">
        <v>60</v>
      </c>
      <c r="C4282" s="1">
        <v>3741.41</v>
      </c>
      <c r="D4282" s="1">
        <v>6540.02</v>
      </c>
      <c r="E4282" s="1">
        <v>10281.43</v>
      </c>
    </row>
    <row r="4283" spans="1:5">
      <c r="A4283" s="1">
        <v>1960</v>
      </c>
      <c r="B4283" s="1">
        <v>61</v>
      </c>
      <c r="C4283" s="1">
        <v>3538.64</v>
      </c>
      <c r="D4283" s="1">
        <v>6207.69</v>
      </c>
      <c r="E4283" s="1">
        <v>9746.33</v>
      </c>
    </row>
    <row r="4284" spans="1:5">
      <c r="A4284" s="1">
        <v>1960</v>
      </c>
      <c r="B4284" s="1">
        <v>62</v>
      </c>
      <c r="C4284" s="1">
        <v>4226.93</v>
      </c>
      <c r="D4284" s="1">
        <v>6618.47</v>
      </c>
      <c r="E4284" s="1">
        <v>10845.4</v>
      </c>
    </row>
    <row r="4285" spans="1:5">
      <c r="A4285" s="1">
        <v>1960</v>
      </c>
      <c r="B4285" s="1">
        <v>63</v>
      </c>
      <c r="C4285" s="1">
        <v>4653.3</v>
      </c>
      <c r="D4285" s="1">
        <v>7076.39</v>
      </c>
      <c r="E4285" s="1">
        <v>11729.69</v>
      </c>
    </row>
    <row r="4286" spans="1:5">
      <c r="A4286" s="1">
        <v>1960</v>
      </c>
      <c r="B4286" s="1">
        <v>64</v>
      </c>
      <c r="C4286" s="1">
        <v>4804.72</v>
      </c>
      <c r="D4286" s="1">
        <v>7125.43</v>
      </c>
      <c r="E4286" s="1">
        <v>11930.15</v>
      </c>
    </row>
    <row r="4287" spans="1:5">
      <c r="A4287" s="1">
        <v>1960</v>
      </c>
      <c r="B4287" s="1">
        <v>65</v>
      </c>
      <c r="C4287" s="1">
        <v>5093.3100000000004</v>
      </c>
      <c r="D4287" s="1">
        <v>7250.54</v>
      </c>
      <c r="E4287" s="1">
        <v>12343.85</v>
      </c>
    </row>
    <row r="4288" spans="1:5">
      <c r="A4288" s="1">
        <v>1960</v>
      </c>
      <c r="B4288" s="1">
        <v>66</v>
      </c>
      <c r="C4288" s="1">
        <v>5334.47</v>
      </c>
      <c r="D4288" s="1">
        <v>7279.58</v>
      </c>
      <c r="E4288" s="1">
        <v>12614.05</v>
      </c>
    </row>
    <row r="4289" spans="1:5">
      <c r="A4289" s="1">
        <v>1960</v>
      </c>
      <c r="B4289" s="1">
        <v>67</v>
      </c>
      <c r="C4289" s="1">
        <v>6088.32</v>
      </c>
      <c r="D4289" s="1">
        <v>8091.51</v>
      </c>
      <c r="E4289" s="1">
        <v>14179.83</v>
      </c>
    </row>
    <row r="4290" spans="1:5">
      <c r="A4290" s="1">
        <v>1960</v>
      </c>
      <c r="B4290" s="1">
        <v>68</v>
      </c>
      <c r="C4290" s="1">
        <v>6505.85</v>
      </c>
      <c r="D4290" s="1">
        <v>8314.33</v>
      </c>
      <c r="E4290" s="1">
        <v>14820.18</v>
      </c>
    </row>
    <row r="4291" spans="1:5">
      <c r="A4291" s="1">
        <v>1960</v>
      </c>
      <c r="B4291" s="1">
        <v>69</v>
      </c>
      <c r="C4291" s="1">
        <v>6800.04</v>
      </c>
      <c r="D4291" s="1">
        <v>8531.0300000000007</v>
      </c>
      <c r="E4291" s="1">
        <v>15331.07</v>
      </c>
    </row>
    <row r="4292" spans="1:5">
      <c r="A4292" s="1">
        <v>1960</v>
      </c>
      <c r="B4292" s="1">
        <v>70</v>
      </c>
      <c r="C4292" s="1">
        <v>7272.9</v>
      </c>
      <c r="D4292" s="1">
        <v>8621.84</v>
      </c>
      <c r="E4292" s="1">
        <v>15894.74</v>
      </c>
    </row>
    <row r="4293" spans="1:5">
      <c r="A4293" s="1">
        <v>1960</v>
      </c>
      <c r="B4293" s="1">
        <v>71</v>
      </c>
      <c r="C4293" s="1">
        <v>7583.26</v>
      </c>
      <c r="D4293" s="1">
        <v>8581.57</v>
      </c>
      <c r="E4293" s="1">
        <v>16164.83</v>
      </c>
    </row>
    <row r="4294" spans="1:5">
      <c r="A4294" s="1">
        <v>1960</v>
      </c>
      <c r="B4294" s="1">
        <v>72</v>
      </c>
      <c r="C4294" s="1">
        <v>8186.11</v>
      </c>
      <c r="D4294" s="1">
        <v>9009.4500000000007</v>
      </c>
      <c r="E4294" s="1">
        <v>17195.560000000001</v>
      </c>
    </row>
    <row r="4295" spans="1:5">
      <c r="A4295" s="1">
        <v>1960</v>
      </c>
      <c r="B4295" s="1">
        <v>73</v>
      </c>
      <c r="C4295" s="1">
        <v>8654.4500000000007</v>
      </c>
      <c r="D4295" s="1">
        <v>9347.48</v>
      </c>
      <c r="E4295" s="1">
        <v>18001.93</v>
      </c>
    </row>
    <row r="4296" spans="1:5">
      <c r="A4296" s="1">
        <v>1960</v>
      </c>
      <c r="B4296" s="1">
        <v>74</v>
      </c>
      <c r="C4296" s="1">
        <v>9325.2800000000007</v>
      </c>
      <c r="D4296" s="1">
        <v>9363.65</v>
      </c>
      <c r="E4296" s="1">
        <v>18688.93</v>
      </c>
    </row>
    <row r="4297" spans="1:5">
      <c r="A4297" s="1">
        <v>1960</v>
      </c>
      <c r="B4297" s="1">
        <v>75</v>
      </c>
      <c r="C4297" s="1">
        <v>9882.7900000000009</v>
      </c>
      <c r="D4297" s="1">
        <v>9283.51</v>
      </c>
      <c r="E4297" s="1">
        <v>19166.3</v>
      </c>
    </row>
    <row r="4298" spans="1:5">
      <c r="A4298" s="1">
        <v>1960</v>
      </c>
      <c r="B4298" s="1">
        <v>76</v>
      </c>
      <c r="C4298" s="1">
        <v>10076.790000000001</v>
      </c>
      <c r="D4298" s="1">
        <v>9440.23</v>
      </c>
      <c r="E4298" s="1">
        <v>19517.02</v>
      </c>
    </row>
    <row r="4299" spans="1:5">
      <c r="A4299" s="1">
        <v>1960</v>
      </c>
      <c r="B4299" s="1">
        <v>77</v>
      </c>
      <c r="C4299" s="1">
        <v>10329.5</v>
      </c>
      <c r="D4299" s="1">
        <v>8870.3799999999992</v>
      </c>
      <c r="E4299" s="1">
        <v>19199.88</v>
      </c>
    </row>
    <row r="4300" spans="1:5">
      <c r="A4300" s="1">
        <v>1960</v>
      </c>
      <c r="B4300" s="1">
        <v>78</v>
      </c>
      <c r="C4300" s="1">
        <v>10896.9</v>
      </c>
      <c r="D4300" s="1">
        <v>8879.9500000000007</v>
      </c>
      <c r="E4300" s="1">
        <v>19776.849999999999</v>
      </c>
    </row>
    <row r="4301" spans="1:5">
      <c r="A4301" s="1">
        <v>1960</v>
      </c>
      <c r="B4301" s="1">
        <v>79</v>
      </c>
      <c r="C4301" s="1">
        <v>10787.01</v>
      </c>
      <c r="D4301" s="1">
        <v>8802.94</v>
      </c>
      <c r="E4301" s="1">
        <v>19589.95</v>
      </c>
    </row>
    <row r="4302" spans="1:5">
      <c r="A4302" s="1">
        <v>1960</v>
      </c>
      <c r="B4302" s="1">
        <v>80</v>
      </c>
      <c r="C4302" s="1">
        <v>10908.71</v>
      </c>
      <c r="D4302" s="1">
        <v>8097.84</v>
      </c>
      <c r="E4302" s="1">
        <v>19006.55</v>
      </c>
    </row>
    <row r="4303" spans="1:5">
      <c r="A4303" s="1">
        <v>1960</v>
      </c>
      <c r="B4303" s="1">
        <v>81</v>
      </c>
      <c r="C4303" s="1">
        <v>10086.68</v>
      </c>
      <c r="D4303" s="1">
        <v>7434.58</v>
      </c>
      <c r="E4303" s="1">
        <v>17521.259999999998</v>
      </c>
    </row>
    <row r="4304" spans="1:5">
      <c r="A4304" s="1">
        <v>1960</v>
      </c>
      <c r="B4304" s="1">
        <v>82</v>
      </c>
      <c r="C4304" s="1">
        <v>10123.83</v>
      </c>
      <c r="D4304" s="1">
        <v>7382.66</v>
      </c>
      <c r="E4304" s="1">
        <v>17506.490000000002</v>
      </c>
    </row>
    <row r="4305" spans="1:5">
      <c r="A4305" s="1">
        <v>1960</v>
      </c>
      <c r="B4305" s="1">
        <v>83</v>
      </c>
      <c r="C4305" s="1">
        <v>9856.14</v>
      </c>
      <c r="D4305" s="1">
        <v>6754.08</v>
      </c>
      <c r="E4305" s="1">
        <v>16610.22</v>
      </c>
    </row>
    <row r="4306" spans="1:5">
      <c r="A4306" s="1">
        <v>1960</v>
      </c>
      <c r="B4306" s="1">
        <v>84</v>
      </c>
      <c r="C4306" s="1">
        <v>9458.6200000000008</v>
      </c>
      <c r="D4306" s="1">
        <v>6360.84</v>
      </c>
      <c r="E4306" s="1">
        <v>15819.46</v>
      </c>
    </row>
    <row r="4307" spans="1:5">
      <c r="A4307" s="1">
        <v>1960</v>
      </c>
      <c r="B4307" s="1">
        <v>85</v>
      </c>
      <c r="C4307" s="1">
        <v>8549.93</v>
      </c>
      <c r="D4307" s="1">
        <v>5383.26</v>
      </c>
      <c r="E4307" s="1">
        <v>13933.19</v>
      </c>
    </row>
    <row r="4308" spans="1:5">
      <c r="A4308" s="1">
        <v>1960</v>
      </c>
      <c r="B4308" s="1">
        <v>86</v>
      </c>
      <c r="C4308" s="1">
        <v>7456.63</v>
      </c>
      <c r="D4308" s="1">
        <v>4508.59</v>
      </c>
      <c r="E4308" s="1">
        <v>11965.22</v>
      </c>
    </row>
    <row r="4309" spans="1:5">
      <c r="A4309" s="1">
        <v>1960</v>
      </c>
      <c r="B4309" s="1">
        <v>87</v>
      </c>
      <c r="C4309" s="1">
        <v>6538.36</v>
      </c>
      <c r="D4309" s="1">
        <v>3779.16</v>
      </c>
      <c r="E4309" s="1">
        <v>10317.52</v>
      </c>
    </row>
    <row r="4310" spans="1:5">
      <c r="A4310" s="1">
        <v>1960</v>
      </c>
      <c r="B4310" s="1">
        <v>88</v>
      </c>
      <c r="C4310" s="1">
        <v>5514.13</v>
      </c>
      <c r="D4310" s="1">
        <v>2931.98</v>
      </c>
      <c r="E4310" s="1">
        <v>8446.11</v>
      </c>
    </row>
    <row r="4311" spans="1:5">
      <c r="A4311" s="1">
        <v>1960</v>
      </c>
      <c r="B4311" s="1">
        <v>89</v>
      </c>
      <c r="C4311" s="1">
        <v>4626.95</v>
      </c>
      <c r="D4311" s="1">
        <v>2302.0300000000002</v>
      </c>
      <c r="E4311" s="1">
        <v>6928.98</v>
      </c>
    </row>
    <row r="4312" spans="1:5">
      <c r="A4312" s="1">
        <v>1960</v>
      </c>
      <c r="B4312" s="1">
        <v>90</v>
      </c>
      <c r="C4312" s="1">
        <v>3863.92</v>
      </c>
      <c r="D4312" s="1">
        <v>1803.11</v>
      </c>
      <c r="E4312" s="1">
        <v>5667.03</v>
      </c>
    </row>
    <row r="4313" spans="1:5">
      <c r="A4313" s="1">
        <v>1960</v>
      </c>
      <c r="B4313" s="1">
        <v>91</v>
      </c>
      <c r="C4313" s="1">
        <v>2873.57</v>
      </c>
      <c r="D4313" s="1">
        <v>1270.3800000000001</v>
      </c>
      <c r="E4313" s="1">
        <v>4143.95</v>
      </c>
    </row>
    <row r="4314" spans="1:5">
      <c r="A4314" s="1">
        <v>1960</v>
      </c>
      <c r="B4314" s="1">
        <v>92</v>
      </c>
      <c r="C4314" s="1">
        <v>2424.0100000000002</v>
      </c>
      <c r="D4314" s="1">
        <v>968.63</v>
      </c>
      <c r="E4314" s="1">
        <v>3392.64</v>
      </c>
    </row>
    <row r="4315" spans="1:5">
      <c r="A4315" s="1">
        <v>1960</v>
      </c>
      <c r="B4315" s="1">
        <v>93</v>
      </c>
      <c r="C4315" s="1">
        <v>1835.24</v>
      </c>
      <c r="D4315" s="1">
        <v>640.84</v>
      </c>
      <c r="E4315" s="1">
        <v>2476.08</v>
      </c>
    </row>
    <row r="4316" spans="1:5">
      <c r="A4316" s="1">
        <v>1960</v>
      </c>
      <c r="B4316" s="1">
        <v>94</v>
      </c>
      <c r="C4316" s="1">
        <v>1314.26</v>
      </c>
      <c r="D4316" s="1">
        <v>464.04</v>
      </c>
      <c r="E4316" s="1">
        <v>1778.3</v>
      </c>
    </row>
    <row r="4317" spans="1:5">
      <c r="A4317" s="1">
        <v>1960</v>
      </c>
      <c r="B4317" s="1">
        <v>95</v>
      </c>
      <c r="C4317" s="1">
        <v>950.39</v>
      </c>
      <c r="D4317" s="1">
        <v>289.24</v>
      </c>
      <c r="E4317" s="1">
        <v>1239.6300000000001</v>
      </c>
    </row>
    <row r="4318" spans="1:5">
      <c r="A4318" s="1">
        <v>1960</v>
      </c>
      <c r="B4318" s="1">
        <v>96</v>
      </c>
      <c r="C4318" s="1">
        <v>704.85</v>
      </c>
      <c r="D4318" s="1">
        <v>187.56</v>
      </c>
      <c r="E4318" s="1">
        <v>892.41</v>
      </c>
    </row>
    <row r="4319" spans="1:5">
      <c r="A4319" s="1">
        <v>1960</v>
      </c>
      <c r="B4319" s="1">
        <v>97</v>
      </c>
      <c r="C4319" s="1">
        <v>421.95</v>
      </c>
      <c r="D4319" s="1">
        <v>141.05000000000001</v>
      </c>
      <c r="E4319" s="1">
        <v>563</v>
      </c>
    </row>
    <row r="4320" spans="1:5">
      <c r="A4320" s="1">
        <v>1960</v>
      </c>
      <c r="B4320" s="1">
        <v>98</v>
      </c>
      <c r="C4320" s="1">
        <v>315.70999999999998</v>
      </c>
      <c r="D4320" s="1">
        <v>75.680000000000007</v>
      </c>
      <c r="E4320" s="1">
        <v>391.39</v>
      </c>
    </row>
    <row r="4321" spans="1:5">
      <c r="A4321" s="1">
        <v>1960</v>
      </c>
      <c r="B4321" s="1">
        <v>99</v>
      </c>
      <c r="C4321" s="1">
        <v>176.1</v>
      </c>
      <c r="D4321" s="1">
        <v>41.47</v>
      </c>
      <c r="E4321" s="1">
        <v>217.57</v>
      </c>
    </row>
    <row r="4322" spans="1:5">
      <c r="A4322" s="1">
        <v>1960</v>
      </c>
      <c r="B4322" s="1">
        <v>100</v>
      </c>
      <c r="C4322" s="1">
        <v>110.41</v>
      </c>
      <c r="D4322" s="1">
        <v>23.43</v>
      </c>
      <c r="E4322" s="1">
        <v>133.84</v>
      </c>
    </row>
    <row r="4323" spans="1:5">
      <c r="A4323" s="1">
        <v>1960</v>
      </c>
      <c r="B4323" s="1">
        <v>101</v>
      </c>
      <c r="C4323" s="1">
        <v>65.47</v>
      </c>
      <c r="D4323" s="1">
        <v>12.22</v>
      </c>
      <c r="E4323" s="1">
        <v>77.69</v>
      </c>
    </row>
    <row r="4324" spans="1:5">
      <c r="A4324" s="1">
        <v>1960</v>
      </c>
      <c r="B4324" s="1">
        <v>102</v>
      </c>
      <c r="C4324" s="1">
        <v>43.82</v>
      </c>
      <c r="D4324" s="1">
        <v>8.35</v>
      </c>
      <c r="E4324" s="1">
        <v>52.17</v>
      </c>
    </row>
    <row r="4325" spans="1:5">
      <c r="A4325" s="1">
        <v>1960</v>
      </c>
      <c r="B4325" s="1">
        <v>103</v>
      </c>
      <c r="C4325" s="1">
        <v>31</v>
      </c>
      <c r="D4325" s="1">
        <v>5</v>
      </c>
      <c r="E4325" s="1">
        <v>36</v>
      </c>
    </row>
    <row r="4326" spans="1:5">
      <c r="A4326" s="1">
        <v>1960</v>
      </c>
      <c r="B4326" s="1">
        <v>104</v>
      </c>
      <c r="C4326" s="1">
        <v>9.31</v>
      </c>
      <c r="D4326" s="1">
        <v>1</v>
      </c>
      <c r="E4326" s="1">
        <v>10.31</v>
      </c>
    </row>
    <row r="4327" spans="1:5">
      <c r="A4327" s="1">
        <v>1960</v>
      </c>
      <c r="B4327" s="1">
        <v>105</v>
      </c>
      <c r="C4327" s="1">
        <v>11</v>
      </c>
      <c r="D4327" s="1">
        <v>0</v>
      </c>
      <c r="E4327" s="1">
        <v>11</v>
      </c>
    </row>
    <row r="4328" spans="1:5">
      <c r="A4328" s="1">
        <v>1960</v>
      </c>
      <c r="B4328" s="1">
        <v>106</v>
      </c>
      <c r="C4328" s="1">
        <v>0</v>
      </c>
      <c r="D4328" s="1">
        <v>0</v>
      </c>
      <c r="E4328" s="1">
        <v>0</v>
      </c>
    </row>
    <row r="4329" spans="1:5">
      <c r="A4329" s="1">
        <v>1960</v>
      </c>
      <c r="B4329" s="1">
        <v>107</v>
      </c>
      <c r="C4329" s="1">
        <v>0</v>
      </c>
      <c r="D4329" s="1">
        <v>0</v>
      </c>
      <c r="E4329" s="1">
        <v>0</v>
      </c>
    </row>
    <row r="4330" spans="1:5">
      <c r="A4330" s="1">
        <v>1960</v>
      </c>
      <c r="B4330" s="1">
        <v>108</v>
      </c>
      <c r="C4330" s="1">
        <v>0</v>
      </c>
      <c r="D4330" s="1">
        <v>0</v>
      </c>
      <c r="E4330" s="1">
        <v>0</v>
      </c>
    </row>
    <row r="4331" spans="1:5">
      <c r="A4331" s="1">
        <v>1960</v>
      </c>
      <c r="B4331" s="1">
        <v>109</v>
      </c>
      <c r="C4331" s="1">
        <v>0</v>
      </c>
      <c r="D4331" s="1">
        <v>0</v>
      </c>
      <c r="E4331" s="1">
        <v>0</v>
      </c>
    </row>
    <row r="4332" spans="1:5">
      <c r="A4332" s="1">
        <v>1960</v>
      </c>
      <c r="B4332" s="1" t="s">
        <v>121</v>
      </c>
      <c r="C4332" s="1">
        <v>0</v>
      </c>
      <c r="D4332" s="1">
        <v>0</v>
      </c>
      <c r="E4332" s="1">
        <v>0</v>
      </c>
    </row>
    <row r="4333" spans="1:5">
      <c r="A4333" s="1">
        <v>1961</v>
      </c>
      <c r="B4333" s="1">
        <v>0</v>
      </c>
      <c r="C4333" s="1">
        <v>8837</v>
      </c>
      <c r="D4333" s="1">
        <v>12048</v>
      </c>
      <c r="E4333" s="1">
        <v>20885</v>
      </c>
    </row>
    <row r="4334" spans="1:5">
      <c r="A4334" s="1">
        <v>1961</v>
      </c>
      <c r="B4334" s="1">
        <v>1</v>
      </c>
      <c r="C4334" s="1">
        <v>550</v>
      </c>
      <c r="D4334" s="1">
        <v>785</v>
      </c>
      <c r="E4334" s="1">
        <v>1335</v>
      </c>
    </row>
    <row r="4335" spans="1:5">
      <c r="A4335" s="1">
        <v>1961</v>
      </c>
      <c r="B4335" s="1">
        <v>2</v>
      </c>
      <c r="C4335" s="1">
        <v>347</v>
      </c>
      <c r="D4335" s="1">
        <v>484</v>
      </c>
      <c r="E4335" s="1">
        <v>831</v>
      </c>
    </row>
    <row r="4336" spans="1:5">
      <c r="A4336" s="1">
        <v>1961</v>
      </c>
      <c r="B4336" s="1">
        <v>3</v>
      </c>
      <c r="C4336" s="1">
        <v>267</v>
      </c>
      <c r="D4336" s="1">
        <v>306</v>
      </c>
      <c r="E4336" s="1">
        <v>573</v>
      </c>
    </row>
    <row r="4337" spans="1:5">
      <c r="A4337" s="1">
        <v>1961</v>
      </c>
      <c r="B4337" s="1">
        <v>4</v>
      </c>
      <c r="C4337" s="1">
        <v>187</v>
      </c>
      <c r="D4337" s="1">
        <v>261</v>
      </c>
      <c r="E4337" s="1">
        <v>448</v>
      </c>
    </row>
    <row r="4338" spans="1:5">
      <c r="A4338" s="1">
        <v>1961</v>
      </c>
      <c r="B4338" s="1">
        <v>5</v>
      </c>
      <c r="C4338" s="1">
        <v>159.44999999999999</v>
      </c>
      <c r="D4338" s="1">
        <v>222.23</v>
      </c>
      <c r="E4338" s="1">
        <v>381.68</v>
      </c>
    </row>
    <row r="4339" spans="1:5">
      <c r="A4339" s="1">
        <v>1961</v>
      </c>
      <c r="B4339" s="1">
        <v>6</v>
      </c>
      <c r="C4339" s="1">
        <v>112.3</v>
      </c>
      <c r="D4339" s="1">
        <v>212.61</v>
      </c>
      <c r="E4339" s="1">
        <v>324.91000000000003</v>
      </c>
    </row>
    <row r="4340" spans="1:5">
      <c r="A4340" s="1">
        <v>1961</v>
      </c>
      <c r="B4340" s="1">
        <v>7</v>
      </c>
      <c r="C4340" s="1">
        <v>119.27</v>
      </c>
      <c r="D4340" s="1">
        <v>191.69</v>
      </c>
      <c r="E4340" s="1">
        <v>310.95999999999998</v>
      </c>
    </row>
    <row r="4341" spans="1:5">
      <c r="A4341" s="1">
        <v>1961</v>
      </c>
      <c r="B4341" s="1">
        <v>8</v>
      </c>
      <c r="C4341" s="1">
        <v>115.38</v>
      </c>
      <c r="D4341" s="1">
        <v>159.49</v>
      </c>
      <c r="E4341" s="1">
        <v>274.87</v>
      </c>
    </row>
    <row r="4342" spans="1:5">
      <c r="A4342" s="1">
        <v>1961</v>
      </c>
      <c r="B4342" s="1">
        <v>9</v>
      </c>
      <c r="C4342" s="1">
        <v>94.6</v>
      </c>
      <c r="D4342" s="1">
        <v>173.98</v>
      </c>
      <c r="E4342" s="1">
        <v>268.58</v>
      </c>
    </row>
    <row r="4343" spans="1:5">
      <c r="A4343" s="1">
        <v>1961</v>
      </c>
      <c r="B4343" s="1">
        <v>10</v>
      </c>
      <c r="C4343" s="1">
        <v>90.71</v>
      </c>
      <c r="D4343" s="1">
        <v>135.44999999999999</v>
      </c>
      <c r="E4343" s="1">
        <v>226.16</v>
      </c>
    </row>
    <row r="4344" spans="1:5">
      <c r="A4344" s="1">
        <v>1961</v>
      </c>
      <c r="B4344" s="1">
        <v>11</v>
      </c>
      <c r="C4344" s="1">
        <v>97.71</v>
      </c>
      <c r="D4344" s="1">
        <v>159.94</v>
      </c>
      <c r="E4344" s="1">
        <v>257.64999999999998</v>
      </c>
    </row>
    <row r="4345" spans="1:5">
      <c r="A4345" s="1">
        <v>1961</v>
      </c>
      <c r="B4345" s="1">
        <v>12</v>
      </c>
      <c r="C4345" s="1">
        <v>99.35</v>
      </c>
      <c r="D4345" s="1">
        <v>166.71</v>
      </c>
      <c r="E4345" s="1">
        <v>266.06</v>
      </c>
    </row>
    <row r="4346" spans="1:5">
      <c r="A4346" s="1">
        <v>1961</v>
      </c>
      <c r="B4346" s="1">
        <v>13</v>
      </c>
      <c r="C4346" s="1">
        <v>116.65</v>
      </c>
      <c r="D4346" s="1">
        <v>180.78</v>
      </c>
      <c r="E4346" s="1">
        <v>297.43</v>
      </c>
    </row>
    <row r="4347" spans="1:5">
      <c r="A4347" s="1">
        <v>1961</v>
      </c>
      <c r="B4347" s="1">
        <v>14</v>
      </c>
      <c r="C4347" s="1">
        <v>124.58</v>
      </c>
      <c r="D4347" s="1">
        <v>220.12</v>
      </c>
      <c r="E4347" s="1">
        <v>344.7</v>
      </c>
    </row>
    <row r="4348" spans="1:5">
      <c r="A4348" s="1">
        <v>1961</v>
      </c>
      <c r="B4348" s="1">
        <v>15</v>
      </c>
      <c r="C4348" s="1">
        <v>120.25</v>
      </c>
      <c r="D4348" s="1">
        <v>217.51</v>
      </c>
      <c r="E4348" s="1">
        <v>337.76</v>
      </c>
    </row>
    <row r="4349" spans="1:5">
      <c r="A4349" s="1">
        <v>1961</v>
      </c>
      <c r="B4349" s="1">
        <v>16</v>
      </c>
      <c r="C4349" s="1">
        <v>138.97999999999999</v>
      </c>
      <c r="D4349" s="1">
        <v>305.89999999999998</v>
      </c>
      <c r="E4349" s="1">
        <v>444.88</v>
      </c>
    </row>
    <row r="4350" spans="1:5">
      <c r="A4350" s="1">
        <v>1961</v>
      </c>
      <c r="B4350" s="1">
        <v>17</v>
      </c>
      <c r="C4350" s="1">
        <v>142.85</v>
      </c>
      <c r="D4350" s="1">
        <v>411.05</v>
      </c>
      <c r="E4350" s="1">
        <v>553.9</v>
      </c>
    </row>
    <row r="4351" spans="1:5">
      <c r="A4351" s="1">
        <v>1961</v>
      </c>
      <c r="B4351" s="1">
        <v>18</v>
      </c>
      <c r="C4351" s="1">
        <v>149.88</v>
      </c>
      <c r="D4351" s="1">
        <v>398.94</v>
      </c>
      <c r="E4351" s="1">
        <v>548.82000000000005</v>
      </c>
    </row>
    <row r="4352" spans="1:5">
      <c r="A4352" s="1">
        <v>1961</v>
      </c>
      <c r="B4352" s="1">
        <v>19</v>
      </c>
      <c r="C4352" s="1">
        <v>160.04</v>
      </c>
      <c r="D4352" s="1">
        <v>378.6</v>
      </c>
      <c r="E4352" s="1">
        <v>538.64</v>
      </c>
    </row>
    <row r="4353" spans="1:5">
      <c r="A4353" s="1">
        <v>1961</v>
      </c>
      <c r="B4353" s="1">
        <v>20</v>
      </c>
      <c r="C4353" s="1">
        <v>130.36000000000001</v>
      </c>
      <c r="D4353" s="1">
        <v>391.89</v>
      </c>
      <c r="E4353" s="1">
        <v>522.25</v>
      </c>
    </row>
    <row r="4354" spans="1:5">
      <c r="A4354" s="1">
        <v>1961</v>
      </c>
      <c r="B4354" s="1">
        <v>21</v>
      </c>
      <c r="C4354" s="1">
        <v>151.88</v>
      </c>
      <c r="D4354" s="1">
        <v>355.32</v>
      </c>
      <c r="E4354" s="1">
        <v>507.2</v>
      </c>
    </row>
    <row r="4355" spans="1:5">
      <c r="A4355" s="1">
        <v>1961</v>
      </c>
      <c r="B4355" s="1">
        <v>22</v>
      </c>
      <c r="C4355" s="1">
        <v>186.59</v>
      </c>
      <c r="D4355" s="1">
        <v>393.78</v>
      </c>
      <c r="E4355" s="1">
        <v>580.37</v>
      </c>
    </row>
    <row r="4356" spans="1:5">
      <c r="A4356" s="1">
        <v>1961</v>
      </c>
      <c r="B4356" s="1">
        <v>23</v>
      </c>
      <c r="C4356" s="1">
        <v>184.52</v>
      </c>
      <c r="D4356" s="1">
        <v>349.25</v>
      </c>
      <c r="E4356" s="1">
        <v>533.77</v>
      </c>
    </row>
    <row r="4357" spans="1:5">
      <c r="A4357" s="1">
        <v>1961</v>
      </c>
      <c r="B4357" s="1">
        <v>24</v>
      </c>
      <c r="C4357" s="1">
        <v>195.65</v>
      </c>
      <c r="D4357" s="1">
        <v>342.75</v>
      </c>
      <c r="E4357" s="1">
        <v>538.4</v>
      </c>
    </row>
    <row r="4358" spans="1:5">
      <c r="A4358" s="1">
        <v>1961</v>
      </c>
      <c r="B4358" s="1">
        <v>25</v>
      </c>
      <c r="C4358" s="1">
        <v>179.95</v>
      </c>
      <c r="D4358" s="1">
        <v>339.67</v>
      </c>
      <c r="E4358" s="1">
        <v>519.62</v>
      </c>
    </row>
    <row r="4359" spans="1:5">
      <c r="A4359" s="1">
        <v>1961</v>
      </c>
      <c r="B4359" s="1">
        <v>26</v>
      </c>
      <c r="C4359" s="1">
        <v>185.28</v>
      </c>
      <c r="D4359" s="1">
        <v>366.57</v>
      </c>
      <c r="E4359" s="1">
        <v>551.85</v>
      </c>
    </row>
    <row r="4360" spans="1:5">
      <c r="A4360" s="1">
        <v>1961</v>
      </c>
      <c r="B4360" s="1">
        <v>27</v>
      </c>
      <c r="C4360" s="1">
        <v>157.6</v>
      </c>
      <c r="D4360" s="1">
        <v>345.83</v>
      </c>
      <c r="E4360" s="1">
        <v>503.43</v>
      </c>
    </row>
    <row r="4361" spans="1:5">
      <c r="A4361" s="1">
        <v>1961</v>
      </c>
      <c r="B4361" s="1">
        <v>28</v>
      </c>
      <c r="C4361" s="1">
        <v>190.92</v>
      </c>
      <c r="D4361" s="1">
        <v>352.46</v>
      </c>
      <c r="E4361" s="1">
        <v>543.38</v>
      </c>
    </row>
    <row r="4362" spans="1:5">
      <c r="A4362" s="1">
        <v>1961</v>
      </c>
      <c r="B4362" s="1">
        <v>29</v>
      </c>
      <c r="C4362" s="1">
        <v>228.25</v>
      </c>
      <c r="D4362" s="1">
        <v>349.46</v>
      </c>
      <c r="E4362" s="1">
        <v>577.71</v>
      </c>
    </row>
    <row r="4363" spans="1:5">
      <c r="A4363" s="1">
        <v>1961</v>
      </c>
      <c r="B4363" s="1">
        <v>30</v>
      </c>
      <c r="C4363" s="1">
        <v>253.73</v>
      </c>
      <c r="D4363" s="1">
        <v>427.69</v>
      </c>
      <c r="E4363" s="1">
        <v>681.42</v>
      </c>
    </row>
    <row r="4364" spans="1:5">
      <c r="A4364" s="1">
        <v>1961</v>
      </c>
      <c r="B4364" s="1">
        <v>31</v>
      </c>
      <c r="C4364" s="1">
        <v>279.05</v>
      </c>
      <c r="D4364" s="1">
        <v>394.55</v>
      </c>
      <c r="E4364" s="1">
        <v>673.6</v>
      </c>
    </row>
    <row r="4365" spans="1:5">
      <c r="A4365" s="1">
        <v>1961</v>
      </c>
      <c r="B4365" s="1">
        <v>32</v>
      </c>
      <c r="C4365" s="1">
        <v>303.39</v>
      </c>
      <c r="D4365" s="1">
        <v>429.91</v>
      </c>
      <c r="E4365" s="1">
        <v>733.3</v>
      </c>
    </row>
    <row r="4366" spans="1:5">
      <c r="A4366" s="1">
        <v>1961</v>
      </c>
      <c r="B4366" s="1">
        <v>33</v>
      </c>
      <c r="C4366" s="1">
        <v>325.73</v>
      </c>
      <c r="D4366" s="1">
        <v>450.76</v>
      </c>
      <c r="E4366" s="1">
        <v>776.49</v>
      </c>
    </row>
    <row r="4367" spans="1:5">
      <c r="A4367" s="1">
        <v>1961</v>
      </c>
      <c r="B4367" s="1">
        <v>34</v>
      </c>
      <c r="C4367" s="1">
        <v>349.1</v>
      </c>
      <c r="D4367" s="1">
        <v>490.1</v>
      </c>
      <c r="E4367" s="1">
        <v>839.2</v>
      </c>
    </row>
    <row r="4368" spans="1:5">
      <c r="A4368" s="1">
        <v>1961</v>
      </c>
      <c r="B4368" s="1">
        <v>35</v>
      </c>
      <c r="C4368" s="1">
        <v>381.27</v>
      </c>
      <c r="D4368" s="1">
        <v>602.78</v>
      </c>
      <c r="E4368" s="1">
        <v>984.05</v>
      </c>
    </row>
    <row r="4369" spans="1:5">
      <c r="A4369" s="1">
        <v>1961</v>
      </c>
      <c r="B4369" s="1">
        <v>36</v>
      </c>
      <c r="C4369" s="1">
        <v>416.44</v>
      </c>
      <c r="D4369" s="1">
        <v>602.16</v>
      </c>
      <c r="E4369" s="1">
        <v>1018.6</v>
      </c>
    </row>
    <row r="4370" spans="1:5">
      <c r="A4370" s="1">
        <v>1961</v>
      </c>
      <c r="B4370" s="1">
        <v>37</v>
      </c>
      <c r="C4370" s="1">
        <v>512.4</v>
      </c>
      <c r="D4370" s="1">
        <v>681.07</v>
      </c>
      <c r="E4370" s="1">
        <v>1193.47</v>
      </c>
    </row>
    <row r="4371" spans="1:5">
      <c r="A4371" s="1">
        <v>1961</v>
      </c>
      <c r="B4371" s="1">
        <v>38</v>
      </c>
      <c r="C4371" s="1">
        <v>571.16999999999996</v>
      </c>
      <c r="D4371" s="1">
        <v>760.51</v>
      </c>
      <c r="E4371" s="1">
        <v>1331.68</v>
      </c>
    </row>
    <row r="4372" spans="1:5">
      <c r="A4372" s="1">
        <v>1961</v>
      </c>
      <c r="B4372" s="1">
        <v>39</v>
      </c>
      <c r="C4372" s="1">
        <v>667.72</v>
      </c>
      <c r="D4372" s="1">
        <v>859.48</v>
      </c>
      <c r="E4372" s="1">
        <v>1527.2</v>
      </c>
    </row>
    <row r="4373" spans="1:5">
      <c r="A4373" s="1">
        <v>1961</v>
      </c>
      <c r="B4373" s="1">
        <v>40</v>
      </c>
      <c r="C4373" s="1">
        <v>748.33</v>
      </c>
      <c r="D4373" s="1">
        <v>1008.57</v>
      </c>
      <c r="E4373" s="1">
        <v>1756.9</v>
      </c>
    </row>
    <row r="4374" spans="1:5">
      <c r="A4374" s="1">
        <v>1961</v>
      </c>
      <c r="B4374" s="1">
        <v>41</v>
      </c>
      <c r="C4374" s="1">
        <v>853.97</v>
      </c>
      <c r="D4374" s="1">
        <v>1085.0899999999999</v>
      </c>
      <c r="E4374" s="1">
        <v>1939.06</v>
      </c>
    </row>
    <row r="4375" spans="1:5">
      <c r="A4375" s="1">
        <v>1961</v>
      </c>
      <c r="B4375" s="1">
        <v>42</v>
      </c>
      <c r="C4375" s="1">
        <v>696.91</v>
      </c>
      <c r="D4375" s="1">
        <v>972.59</v>
      </c>
      <c r="E4375" s="1">
        <v>1669.5</v>
      </c>
    </row>
    <row r="4376" spans="1:5">
      <c r="A4376" s="1">
        <v>1961</v>
      </c>
      <c r="B4376" s="1">
        <v>43</v>
      </c>
      <c r="C4376" s="1">
        <v>765.13</v>
      </c>
      <c r="D4376" s="1">
        <v>1015.12</v>
      </c>
      <c r="E4376" s="1">
        <v>1780.25</v>
      </c>
    </row>
    <row r="4377" spans="1:5">
      <c r="A4377" s="1">
        <v>1961</v>
      </c>
      <c r="B4377" s="1">
        <v>44</v>
      </c>
      <c r="C4377" s="1">
        <v>881.65</v>
      </c>
      <c r="D4377" s="1">
        <v>1211.6400000000001</v>
      </c>
      <c r="E4377" s="1">
        <v>2093.29</v>
      </c>
    </row>
    <row r="4378" spans="1:5">
      <c r="A4378" s="1">
        <v>1961</v>
      </c>
      <c r="B4378" s="1">
        <v>45</v>
      </c>
      <c r="C4378" s="1">
        <v>1031.44</v>
      </c>
      <c r="D4378" s="1">
        <v>1505.11</v>
      </c>
      <c r="E4378" s="1">
        <v>2536.5500000000002</v>
      </c>
    </row>
    <row r="4379" spans="1:5">
      <c r="A4379" s="1">
        <v>1961</v>
      </c>
      <c r="B4379" s="1">
        <v>46</v>
      </c>
      <c r="C4379" s="1">
        <v>1222.43</v>
      </c>
      <c r="D4379" s="1">
        <v>1654.35</v>
      </c>
      <c r="E4379" s="1">
        <v>2876.78</v>
      </c>
    </row>
    <row r="4380" spans="1:5">
      <c r="A4380" s="1">
        <v>1961</v>
      </c>
      <c r="B4380" s="1">
        <v>47</v>
      </c>
      <c r="C4380" s="1">
        <v>1353.61</v>
      </c>
      <c r="D4380" s="1">
        <v>1936.29</v>
      </c>
      <c r="E4380" s="1">
        <v>3289.9</v>
      </c>
    </row>
    <row r="4381" spans="1:5">
      <c r="A4381" s="1">
        <v>1961</v>
      </c>
      <c r="B4381" s="1">
        <v>48</v>
      </c>
      <c r="C4381" s="1">
        <v>1489.99</v>
      </c>
      <c r="D4381" s="1">
        <v>2124.94</v>
      </c>
      <c r="E4381" s="1">
        <v>3614.93</v>
      </c>
    </row>
    <row r="4382" spans="1:5">
      <c r="A4382" s="1">
        <v>1961</v>
      </c>
      <c r="B4382" s="1">
        <v>49</v>
      </c>
      <c r="C4382" s="1">
        <v>1523.54</v>
      </c>
      <c r="D4382" s="1">
        <v>2427.3000000000002</v>
      </c>
      <c r="E4382" s="1">
        <v>3950.84</v>
      </c>
    </row>
    <row r="4383" spans="1:5">
      <c r="A4383" s="1">
        <v>1961</v>
      </c>
      <c r="B4383" s="1">
        <v>50</v>
      </c>
      <c r="C4383" s="1">
        <v>1700.19</v>
      </c>
      <c r="D4383" s="1">
        <v>2643.29</v>
      </c>
      <c r="E4383" s="1">
        <v>4343.4799999999996</v>
      </c>
    </row>
    <row r="4384" spans="1:5">
      <c r="A4384" s="1">
        <v>1961</v>
      </c>
      <c r="B4384" s="1">
        <v>51</v>
      </c>
      <c r="C4384" s="1">
        <v>1868.57</v>
      </c>
      <c r="D4384" s="1">
        <v>2980.6</v>
      </c>
      <c r="E4384" s="1">
        <v>4849.17</v>
      </c>
    </row>
    <row r="4385" spans="1:5">
      <c r="A4385" s="1">
        <v>1961</v>
      </c>
      <c r="B4385" s="1">
        <v>52</v>
      </c>
      <c r="C4385" s="1">
        <v>2102.5700000000002</v>
      </c>
      <c r="D4385" s="1">
        <v>3412.15</v>
      </c>
      <c r="E4385" s="1">
        <v>5514.72</v>
      </c>
    </row>
    <row r="4386" spans="1:5">
      <c r="A4386" s="1">
        <v>1961</v>
      </c>
      <c r="B4386" s="1">
        <v>53</v>
      </c>
      <c r="C4386" s="1">
        <v>2290.1999999999998</v>
      </c>
      <c r="D4386" s="1">
        <v>3821.95</v>
      </c>
      <c r="E4386" s="1">
        <v>6112.15</v>
      </c>
    </row>
    <row r="4387" spans="1:5">
      <c r="A4387" s="1">
        <v>1961</v>
      </c>
      <c r="B4387" s="1">
        <v>54</v>
      </c>
      <c r="C4387" s="1">
        <v>2368.46</v>
      </c>
      <c r="D4387" s="1">
        <v>4050</v>
      </c>
      <c r="E4387" s="1">
        <v>6418.46</v>
      </c>
    </row>
    <row r="4388" spans="1:5">
      <c r="A4388" s="1">
        <v>1961</v>
      </c>
      <c r="B4388" s="1">
        <v>55</v>
      </c>
      <c r="C4388" s="1">
        <v>2380.52</v>
      </c>
      <c r="D4388" s="1">
        <v>4400.87</v>
      </c>
      <c r="E4388" s="1">
        <v>6781.39</v>
      </c>
    </row>
    <row r="4389" spans="1:5">
      <c r="A4389" s="1">
        <v>1961</v>
      </c>
      <c r="B4389" s="1">
        <v>56</v>
      </c>
      <c r="C4389" s="1">
        <v>2689.09</v>
      </c>
      <c r="D4389" s="1">
        <v>5123.84</v>
      </c>
      <c r="E4389" s="1">
        <v>7812.93</v>
      </c>
    </row>
    <row r="4390" spans="1:5">
      <c r="A4390" s="1">
        <v>1961</v>
      </c>
      <c r="B4390" s="1">
        <v>57</v>
      </c>
      <c r="C4390" s="1">
        <v>2986.32</v>
      </c>
      <c r="D4390" s="1">
        <v>5432.51</v>
      </c>
      <c r="E4390" s="1">
        <v>8418.83</v>
      </c>
    </row>
    <row r="4391" spans="1:5">
      <c r="A4391" s="1">
        <v>1961</v>
      </c>
      <c r="B4391" s="1">
        <v>58</v>
      </c>
      <c r="C4391" s="1">
        <v>3154.24</v>
      </c>
      <c r="D4391" s="1">
        <v>6042.87</v>
      </c>
      <c r="E4391" s="1">
        <v>9197.11</v>
      </c>
    </row>
    <row r="4392" spans="1:5">
      <c r="A4392" s="1">
        <v>1961</v>
      </c>
      <c r="B4392" s="1">
        <v>59</v>
      </c>
      <c r="C4392" s="1">
        <v>3372.84</v>
      </c>
      <c r="D4392" s="1">
        <v>6399.91</v>
      </c>
      <c r="E4392" s="1">
        <v>9772.75</v>
      </c>
    </row>
    <row r="4393" spans="1:5">
      <c r="A4393" s="1">
        <v>1961</v>
      </c>
      <c r="B4393" s="1">
        <v>60</v>
      </c>
      <c r="C4393" s="1">
        <v>3775.08</v>
      </c>
      <c r="D4393" s="1">
        <v>6952.48</v>
      </c>
      <c r="E4393" s="1">
        <v>10727.56</v>
      </c>
    </row>
    <row r="4394" spans="1:5">
      <c r="A4394" s="1">
        <v>1961</v>
      </c>
      <c r="B4394" s="1">
        <v>61</v>
      </c>
      <c r="C4394" s="1">
        <v>4028.9</v>
      </c>
      <c r="D4394" s="1">
        <v>7191.83</v>
      </c>
      <c r="E4394" s="1">
        <v>11220.73</v>
      </c>
    </row>
    <row r="4395" spans="1:5">
      <c r="A4395" s="1">
        <v>1961</v>
      </c>
      <c r="B4395" s="1">
        <v>62</v>
      </c>
      <c r="C4395" s="1">
        <v>4310.25</v>
      </c>
      <c r="D4395" s="1">
        <v>7047.79</v>
      </c>
      <c r="E4395" s="1">
        <v>11358.04</v>
      </c>
    </row>
    <row r="4396" spans="1:5">
      <c r="A4396" s="1">
        <v>1961</v>
      </c>
      <c r="B4396" s="1">
        <v>63</v>
      </c>
      <c r="C4396" s="1">
        <v>4619.16</v>
      </c>
      <c r="D4396" s="1">
        <v>7438.36</v>
      </c>
      <c r="E4396" s="1">
        <v>12057.52</v>
      </c>
    </row>
    <row r="4397" spans="1:5">
      <c r="A4397" s="1">
        <v>1961</v>
      </c>
      <c r="B4397" s="1">
        <v>64</v>
      </c>
      <c r="C4397" s="1">
        <v>4973.6099999999997</v>
      </c>
      <c r="D4397" s="1">
        <v>7555.54</v>
      </c>
      <c r="E4397" s="1">
        <v>12529.15</v>
      </c>
    </row>
    <row r="4398" spans="1:5">
      <c r="A4398" s="1">
        <v>1961</v>
      </c>
      <c r="B4398" s="1">
        <v>65</v>
      </c>
      <c r="C4398" s="1">
        <v>5284.72</v>
      </c>
      <c r="D4398" s="1">
        <v>7780.66</v>
      </c>
      <c r="E4398" s="1">
        <v>13065.38</v>
      </c>
    </row>
    <row r="4399" spans="1:5">
      <c r="A4399" s="1">
        <v>1961</v>
      </c>
      <c r="B4399" s="1">
        <v>66</v>
      </c>
      <c r="C4399" s="1">
        <v>5610.99</v>
      </c>
      <c r="D4399" s="1">
        <v>7890.94</v>
      </c>
      <c r="E4399" s="1">
        <v>13501.93</v>
      </c>
    </row>
    <row r="4400" spans="1:5">
      <c r="A4400" s="1">
        <v>1961</v>
      </c>
      <c r="B4400" s="1">
        <v>67</v>
      </c>
      <c r="C4400" s="1">
        <v>6162.52</v>
      </c>
      <c r="D4400" s="1">
        <v>8524.7099999999991</v>
      </c>
      <c r="E4400" s="1">
        <v>14687.23</v>
      </c>
    </row>
    <row r="4401" spans="1:5">
      <c r="A4401" s="1">
        <v>1961</v>
      </c>
      <c r="B4401" s="1">
        <v>68</v>
      </c>
      <c r="C4401" s="1">
        <v>6776.34</v>
      </c>
      <c r="D4401" s="1">
        <v>8676.9699999999993</v>
      </c>
      <c r="E4401" s="1">
        <v>15453.31</v>
      </c>
    </row>
    <row r="4402" spans="1:5">
      <c r="A4402" s="1">
        <v>1961</v>
      </c>
      <c r="B4402" s="1">
        <v>69</v>
      </c>
      <c r="C4402" s="1">
        <v>7140.42</v>
      </c>
      <c r="D4402" s="1">
        <v>8869.73</v>
      </c>
      <c r="E4402" s="1">
        <v>16010.15</v>
      </c>
    </row>
    <row r="4403" spans="1:5">
      <c r="A4403" s="1">
        <v>1961</v>
      </c>
      <c r="B4403" s="1">
        <v>70</v>
      </c>
      <c r="C4403" s="1">
        <v>7804.98</v>
      </c>
      <c r="D4403" s="1">
        <v>8834.7800000000007</v>
      </c>
      <c r="E4403" s="1">
        <v>16639.759999999998</v>
      </c>
    </row>
    <row r="4404" spans="1:5">
      <c r="A4404" s="1">
        <v>1961</v>
      </c>
      <c r="B4404" s="1">
        <v>71</v>
      </c>
      <c r="C4404" s="1">
        <v>7896.86</v>
      </c>
      <c r="D4404" s="1">
        <v>8992.4599999999991</v>
      </c>
      <c r="E4404" s="1">
        <v>16889.32</v>
      </c>
    </row>
    <row r="4405" spans="1:5">
      <c r="A4405" s="1">
        <v>1961</v>
      </c>
      <c r="B4405" s="1">
        <v>72</v>
      </c>
      <c r="C4405" s="1">
        <v>8910.2800000000007</v>
      </c>
      <c r="D4405" s="1">
        <v>9467.57</v>
      </c>
      <c r="E4405" s="1">
        <v>18377.849999999999</v>
      </c>
    </row>
    <row r="4406" spans="1:5">
      <c r="A4406" s="1">
        <v>1961</v>
      </c>
      <c r="B4406" s="1">
        <v>73</v>
      </c>
      <c r="C4406" s="1">
        <v>9421.2099999999991</v>
      </c>
      <c r="D4406" s="1">
        <v>9653.11</v>
      </c>
      <c r="E4406" s="1">
        <v>19074.32</v>
      </c>
    </row>
    <row r="4407" spans="1:5">
      <c r="A4407" s="1">
        <v>1961</v>
      </c>
      <c r="B4407" s="1">
        <v>74</v>
      </c>
      <c r="C4407" s="1">
        <v>9778.68</v>
      </c>
      <c r="D4407" s="1">
        <v>9717.08</v>
      </c>
      <c r="E4407" s="1">
        <v>19495.759999999998</v>
      </c>
    </row>
    <row r="4408" spans="1:5">
      <c r="A4408" s="1">
        <v>1961</v>
      </c>
      <c r="B4408" s="1">
        <v>75</v>
      </c>
      <c r="C4408" s="1">
        <v>10306.66</v>
      </c>
      <c r="D4408" s="1">
        <v>9746.76</v>
      </c>
      <c r="E4408" s="1">
        <v>20053.419999999998</v>
      </c>
    </row>
    <row r="4409" spans="1:5">
      <c r="A4409" s="1">
        <v>1961</v>
      </c>
      <c r="B4409" s="1">
        <v>76</v>
      </c>
      <c r="C4409" s="1">
        <v>10611.04</v>
      </c>
      <c r="D4409" s="1">
        <v>9926.17</v>
      </c>
      <c r="E4409" s="1">
        <v>20537.21</v>
      </c>
    </row>
    <row r="4410" spans="1:5">
      <c r="A4410" s="1">
        <v>1961</v>
      </c>
      <c r="B4410" s="1">
        <v>77</v>
      </c>
      <c r="C4410" s="1">
        <v>10849.82</v>
      </c>
      <c r="D4410" s="1">
        <v>9295.59</v>
      </c>
      <c r="E4410" s="1">
        <v>20145.41</v>
      </c>
    </row>
    <row r="4411" spans="1:5">
      <c r="A4411" s="1">
        <v>1961</v>
      </c>
      <c r="B4411" s="1">
        <v>78</v>
      </c>
      <c r="C4411" s="1">
        <v>11072.97</v>
      </c>
      <c r="D4411" s="1">
        <v>9078.02</v>
      </c>
      <c r="E4411" s="1">
        <v>20150.990000000002</v>
      </c>
    </row>
    <row r="4412" spans="1:5">
      <c r="A4412" s="1">
        <v>1961</v>
      </c>
      <c r="B4412" s="1">
        <v>79</v>
      </c>
      <c r="C4412" s="1">
        <v>11320.53</v>
      </c>
      <c r="D4412" s="1">
        <v>8906.4599999999991</v>
      </c>
      <c r="E4412" s="1">
        <v>20226.990000000002</v>
      </c>
    </row>
    <row r="4413" spans="1:5">
      <c r="A4413" s="1">
        <v>1961</v>
      </c>
      <c r="B4413" s="1">
        <v>80</v>
      </c>
      <c r="C4413" s="1">
        <v>11288.06</v>
      </c>
      <c r="D4413" s="1">
        <v>8477.3799999999992</v>
      </c>
      <c r="E4413" s="1">
        <v>19765.439999999999</v>
      </c>
    </row>
    <row r="4414" spans="1:5">
      <c r="A4414" s="1">
        <v>1961</v>
      </c>
      <c r="B4414" s="1">
        <v>81</v>
      </c>
      <c r="C4414" s="1">
        <v>11165.97</v>
      </c>
      <c r="D4414" s="1">
        <v>8018.71</v>
      </c>
      <c r="E4414" s="1">
        <v>19184.68</v>
      </c>
    </row>
    <row r="4415" spans="1:5">
      <c r="A4415" s="1">
        <v>1961</v>
      </c>
      <c r="B4415" s="1">
        <v>82</v>
      </c>
      <c r="C4415" s="1">
        <v>10902.83</v>
      </c>
      <c r="D4415" s="1">
        <v>7481.92</v>
      </c>
      <c r="E4415" s="1">
        <v>18384.75</v>
      </c>
    </row>
    <row r="4416" spans="1:5">
      <c r="A4416" s="1">
        <v>1961</v>
      </c>
      <c r="B4416" s="1">
        <v>83</v>
      </c>
      <c r="C4416" s="1">
        <v>10503.67</v>
      </c>
      <c r="D4416" s="1">
        <v>6908</v>
      </c>
      <c r="E4416" s="1">
        <v>17411.669999999998</v>
      </c>
    </row>
    <row r="4417" spans="1:5">
      <c r="A4417" s="1">
        <v>1961</v>
      </c>
      <c r="B4417" s="1">
        <v>84</v>
      </c>
      <c r="C4417" s="1">
        <v>9802.4699999999993</v>
      </c>
      <c r="D4417" s="1">
        <v>6531.97</v>
      </c>
      <c r="E4417" s="1">
        <v>16334.44</v>
      </c>
    </row>
    <row r="4418" spans="1:5">
      <c r="A4418" s="1">
        <v>1961</v>
      </c>
      <c r="B4418" s="1">
        <v>85</v>
      </c>
      <c r="C4418" s="1">
        <v>9069.23</v>
      </c>
      <c r="D4418" s="1">
        <v>5566.31</v>
      </c>
      <c r="E4418" s="1">
        <v>14635.54</v>
      </c>
    </row>
    <row r="4419" spans="1:5">
      <c r="A4419" s="1">
        <v>1961</v>
      </c>
      <c r="B4419" s="1">
        <v>86</v>
      </c>
      <c r="C4419" s="1">
        <v>8366.91</v>
      </c>
      <c r="D4419" s="1">
        <v>4993.96</v>
      </c>
      <c r="E4419" s="1">
        <v>13360.87</v>
      </c>
    </row>
    <row r="4420" spans="1:5">
      <c r="A4420" s="1">
        <v>1961</v>
      </c>
      <c r="B4420" s="1">
        <v>87</v>
      </c>
      <c r="C4420" s="1">
        <v>6886.49</v>
      </c>
      <c r="D4420" s="1">
        <v>4064.41</v>
      </c>
      <c r="E4420" s="1">
        <v>10950.9</v>
      </c>
    </row>
    <row r="4421" spans="1:5">
      <c r="A4421" s="1">
        <v>1961</v>
      </c>
      <c r="B4421" s="1">
        <v>88</v>
      </c>
      <c r="C4421" s="1">
        <v>6010.99</v>
      </c>
      <c r="D4421" s="1">
        <v>3294.64</v>
      </c>
      <c r="E4421" s="1">
        <v>9305.6299999999992</v>
      </c>
    </row>
    <row r="4422" spans="1:5">
      <c r="A4422" s="1">
        <v>1961</v>
      </c>
      <c r="B4422" s="1">
        <v>89</v>
      </c>
      <c r="C4422" s="1">
        <v>4906.3999999999996</v>
      </c>
      <c r="D4422" s="1">
        <v>2623.67</v>
      </c>
      <c r="E4422" s="1">
        <v>7530.07</v>
      </c>
    </row>
    <row r="4423" spans="1:5">
      <c r="A4423" s="1">
        <v>1961</v>
      </c>
      <c r="B4423" s="1">
        <v>90</v>
      </c>
      <c r="C4423" s="1">
        <v>4110.6000000000004</v>
      </c>
      <c r="D4423" s="1">
        <v>1959.77</v>
      </c>
      <c r="E4423" s="1">
        <v>6070.37</v>
      </c>
    </row>
    <row r="4424" spans="1:5">
      <c r="A4424" s="1">
        <v>1961</v>
      </c>
      <c r="B4424" s="1">
        <v>91</v>
      </c>
      <c r="C4424" s="1">
        <v>3329.16</v>
      </c>
      <c r="D4424" s="1">
        <v>1423</v>
      </c>
      <c r="E4424" s="1">
        <v>4752.16</v>
      </c>
    </row>
    <row r="4425" spans="1:5">
      <c r="A4425" s="1">
        <v>1961</v>
      </c>
      <c r="B4425" s="1">
        <v>92</v>
      </c>
      <c r="C4425" s="1">
        <v>2573.96</v>
      </c>
      <c r="D4425" s="1">
        <v>1061.6099999999999</v>
      </c>
      <c r="E4425" s="1">
        <v>3635.57</v>
      </c>
    </row>
    <row r="4426" spans="1:5">
      <c r="A4426" s="1">
        <v>1961</v>
      </c>
      <c r="B4426" s="1">
        <v>93</v>
      </c>
      <c r="C4426" s="1">
        <v>2002</v>
      </c>
      <c r="D4426" s="1">
        <v>748.61</v>
      </c>
      <c r="E4426" s="1">
        <v>2750.61</v>
      </c>
    </row>
    <row r="4427" spans="1:5">
      <c r="A4427" s="1">
        <v>1961</v>
      </c>
      <c r="B4427" s="1">
        <v>94</v>
      </c>
      <c r="C4427" s="1">
        <v>1497.27</v>
      </c>
      <c r="D4427" s="1">
        <v>503</v>
      </c>
      <c r="E4427" s="1">
        <v>2000.27</v>
      </c>
    </row>
    <row r="4428" spans="1:5">
      <c r="A4428" s="1">
        <v>1961</v>
      </c>
      <c r="B4428" s="1">
        <v>95</v>
      </c>
      <c r="C4428" s="1">
        <v>1115.48</v>
      </c>
      <c r="D4428" s="1">
        <v>322.85000000000002</v>
      </c>
      <c r="E4428" s="1">
        <v>1438.33</v>
      </c>
    </row>
    <row r="4429" spans="1:5">
      <c r="A4429" s="1">
        <v>1961</v>
      </c>
      <c r="B4429" s="1">
        <v>96</v>
      </c>
      <c r="C4429" s="1">
        <v>799.42</v>
      </c>
      <c r="D4429" s="1">
        <v>240.39</v>
      </c>
      <c r="E4429" s="1">
        <v>1039.81</v>
      </c>
    </row>
    <row r="4430" spans="1:5">
      <c r="A4430" s="1">
        <v>1961</v>
      </c>
      <c r="B4430" s="1">
        <v>97</v>
      </c>
      <c r="C4430" s="1">
        <v>532.78</v>
      </c>
      <c r="D4430" s="1">
        <v>128.66</v>
      </c>
      <c r="E4430" s="1">
        <v>661.44</v>
      </c>
    </row>
    <row r="4431" spans="1:5">
      <c r="A4431" s="1">
        <v>1961</v>
      </c>
      <c r="B4431" s="1">
        <v>98</v>
      </c>
      <c r="C4431" s="1">
        <v>371.56</v>
      </c>
      <c r="D4431" s="1">
        <v>57.67</v>
      </c>
      <c r="E4431" s="1">
        <v>429.23</v>
      </c>
    </row>
    <row r="4432" spans="1:5">
      <c r="A4432" s="1">
        <v>1961</v>
      </c>
      <c r="B4432" s="1">
        <v>99</v>
      </c>
      <c r="C4432" s="1">
        <v>215.76</v>
      </c>
      <c r="D4432" s="1">
        <v>38.44</v>
      </c>
      <c r="E4432" s="1">
        <v>254.2</v>
      </c>
    </row>
    <row r="4433" spans="1:5">
      <c r="A4433" s="1">
        <v>1961</v>
      </c>
      <c r="B4433" s="1">
        <v>100</v>
      </c>
      <c r="C4433" s="1">
        <v>121.71</v>
      </c>
      <c r="D4433" s="1">
        <v>39.39</v>
      </c>
      <c r="E4433" s="1">
        <v>161.1</v>
      </c>
    </row>
    <row r="4434" spans="1:5">
      <c r="A4434" s="1">
        <v>1961</v>
      </c>
      <c r="B4434" s="1">
        <v>101</v>
      </c>
      <c r="C4434" s="1">
        <v>72.510000000000005</v>
      </c>
      <c r="D4434" s="1">
        <v>16.260000000000002</v>
      </c>
      <c r="E4434" s="1">
        <v>88.77</v>
      </c>
    </row>
    <row r="4435" spans="1:5">
      <c r="A4435" s="1">
        <v>1961</v>
      </c>
      <c r="B4435" s="1">
        <v>102</v>
      </c>
      <c r="C4435" s="1">
        <v>45.46</v>
      </c>
      <c r="D4435" s="1">
        <v>12.36</v>
      </c>
      <c r="E4435" s="1">
        <v>57.82</v>
      </c>
    </row>
    <row r="4436" spans="1:5">
      <c r="A4436" s="1">
        <v>1961</v>
      </c>
      <c r="B4436" s="1">
        <v>103</v>
      </c>
      <c r="C4436" s="1">
        <v>29.59</v>
      </c>
      <c r="D4436" s="1">
        <v>4</v>
      </c>
      <c r="E4436" s="1">
        <v>33.590000000000003</v>
      </c>
    </row>
    <row r="4437" spans="1:5">
      <c r="A4437" s="1">
        <v>1961</v>
      </c>
      <c r="B4437" s="1">
        <v>104</v>
      </c>
      <c r="C4437" s="1">
        <v>15.59</v>
      </c>
      <c r="D4437" s="1">
        <v>3</v>
      </c>
      <c r="E4437" s="1">
        <v>18.59</v>
      </c>
    </row>
    <row r="4438" spans="1:5">
      <c r="A4438" s="1">
        <v>1961</v>
      </c>
      <c r="B4438" s="1">
        <v>105</v>
      </c>
      <c r="C4438" s="1">
        <v>7.89</v>
      </c>
      <c r="D4438" s="1">
        <v>0</v>
      </c>
      <c r="E4438" s="1">
        <v>7.89</v>
      </c>
    </row>
    <row r="4439" spans="1:5">
      <c r="A4439" s="1">
        <v>1961</v>
      </c>
      <c r="B4439" s="1">
        <v>106</v>
      </c>
      <c r="C4439" s="1">
        <v>4.2699999999999996</v>
      </c>
      <c r="D4439" s="1">
        <v>0</v>
      </c>
      <c r="E4439" s="1">
        <v>4.2699999999999996</v>
      </c>
    </row>
    <row r="4440" spans="1:5">
      <c r="A4440" s="1">
        <v>1961</v>
      </c>
      <c r="B4440" s="1">
        <v>107</v>
      </c>
      <c r="C4440" s="1">
        <v>0</v>
      </c>
      <c r="D4440" s="1">
        <v>0</v>
      </c>
      <c r="E4440" s="1">
        <v>0</v>
      </c>
    </row>
    <row r="4441" spans="1:5">
      <c r="A4441" s="1">
        <v>1961</v>
      </c>
      <c r="B4441" s="1">
        <v>108</v>
      </c>
      <c r="C4441" s="1">
        <v>1</v>
      </c>
      <c r="D4441" s="1">
        <v>1</v>
      </c>
      <c r="E4441" s="1">
        <v>2</v>
      </c>
    </row>
    <row r="4442" spans="1:5">
      <c r="A4442" s="1">
        <v>1961</v>
      </c>
      <c r="B4442" s="1">
        <v>109</v>
      </c>
      <c r="C4442" s="1">
        <v>0</v>
      </c>
      <c r="D4442" s="1">
        <v>0</v>
      </c>
      <c r="E4442" s="1">
        <v>0</v>
      </c>
    </row>
    <row r="4443" spans="1:5">
      <c r="A4443" s="1">
        <v>1961</v>
      </c>
      <c r="B4443" s="1" t="s">
        <v>121</v>
      </c>
      <c r="C4443" s="1">
        <v>0</v>
      </c>
      <c r="D4443" s="1">
        <v>0</v>
      </c>
      <c r="E4443" s="1">
        <v>0</v>
      </c>
    </row>
    <row r="4444" spans="1:5">
      <c r="A4444" s="1">
        <v>1962</v>
      </c>
      <c r="B4444" s="1">
        <v>0</v>
      </c>
      <c r="C4444" s="1">
        <v>9114</v>
      </c>
      <c r="D4444" s="1">
        <v>12705</v>
      </c>
      <c r="E4444" s="1">
        <v>21819</v>
      </c>
    </row>
    <row r="4445" spans="1:5">
      <c r="A4445" s="1">
        <v>1962</v>
      </c>
      <c r="B4445" s="1">
        <v>1</v>
      </c>
      <c r="C4445" s="1">
        <v>598</v>
      </c>
      <c r="D4445" s="1">
        <v>728</v>
      </c>
      <c r="E4445" s="1">
        <v>1326</v>
      </c>
    </row>
    <row r="4446" spans="1:5">
      <c r="A4446" s="1">
        <v>1962</v>
      </c>
      <c r="B4446" s="1">
        <v>2</v>
      </c>
      <c r="C4446" s="1">
        <v>309</v>
      </c>
      <c r="D4446" s="1">
        <v>423</v>
      </c>
      <c r="E4446" s="1">
        <v>732</v>
      </c>
    </row>
    <row r="4447" spans="1:5">
      <c r="A4447" s="1">
        <v>1962</v>
      </c>
      <c r="B4447" s="1">
        <v>3</v>
      </c>
      <c r="C4447" s="1">
        <v>268</v>
      </c>
      <c r="D4447" s="1">
        <v>300</v>
      </c>
      <c r="E4447" s="1">
        <v>568</v>
      </c>
    </row>
    <row r="4448" spans="1:5">
      <c r="A4448" s="1">
        <v>1962</v>
      </c>
      <c r="B4448" s="1">
        <v>4</v>
      </c>
      <c r="C4448" s="1">
        <v>189</v>
      </c>
      <c r="D4448" s="1">
        <v>258</v>
      </c>
      <c r="E4448" s="1">
        <v>447</v>
      </c>
    </row>
    <row r="4449" spans="1:5">
      <c r="A4449" s="1">
        <v>1962</v>
      </c>
      <c r="B4449" s="1">
        <v>5</v>
      </c>
      <c r="C4449" s="1">
        <v>190.86</v>
      </c>
      <c r="D4449" s="1">
        <v>214.28</v>
      </c>
      <c r="E4449" s="1">
        <v>405.14</v>
      </c>
    </row>
    <row r="4450" spans="1:5">
      <c r="A4450" s="1">
        <v>1962</v>
      </c>
      <c r="B4450" s="1">
        <v>6</v>
      </c>
      <c r="C4450" s="1">
        <v>131.69999999999999</v>
      </c>
      <c r="D4450" s="1">
        <v>194.28</v>
      </c>
      <c r="E4450" s="1">
        <v>325.98</v>
      </c>
    </row>
    <row r="4451" spans="1:5">
      <c r="A4451" s="1">
        <v>1962</v>
      </c>
      <c r="B4451" s="1">
        <v>7</v>
      </c>
      <c r="C4451" s="1">
        <v>115.96</v>
      </c>
      <c r="D4451" s="1">
        <v>192.03</v>
      </c>
      <c r="E4451" s="1">
        <v>307.99</v>
      </c>
    </row>
    <row r="4452" spans="1:5">
      <c r="A4452" s="1">
        <v>1962</v>
      </c>
      <c r="B4452" s="1">
        <v>8</v>
      </c>
      <c r="C4452" s="1">
        <v>95.67</v>
      </c>
      <c r="D4452" s="1">
        <v>153.56</v>
      </c>
      <c r="E4452" s="1">
        <v>249.23</v>
      </c>
    </row>
    <row r="4453" spans="1:5">
      <c r="A4453" s="1">
        <v>1962</v>
      </c>
      <c r="B4453" s="1">
        <v>9</v>
      </c>
      <c r="C4453" s="1">
        <v>80.81</v>
      </c>
      <c r="D4453" s="1">
        <v>152.85</v>
      </c>
      <c r="E4453" s="1">
        <v>233.66</v>
      </c>
    </row>
    <row r="4454" spans="1:5">
      <c r="A4454" s="1">
        <v>1962</v>
      </c>
      <c r="B4454" s="1">
        <v>10</v>
      </c>
      <c r="C4454" s="1">
        <v>87.33</v>
      </c>
      <c r="D4454" s="1">
        <v>146.06</v>
      </c>
      <c r="E4454" s="1">
        <v>233.39</v>
      </c>
    </row>
    <row r="4455" spans="1:5">
      <c r="A4455" s="1">
        <v>1962</v>
      </c>
      <c r="B4455" s="1">
        <v>11</v>
      </c>
      <c r="C4455" s="1">
        <v>84.08</v>
      </c>
      <c r="D4455" s="1">
        <v>160.87</v>
      </c>
      <c r="E4455" s="1">
        <v>244.95</v>
      </c>
    </row>
    <row r="4456" spans="1:5">
      <c r="A4456" s="1">
        <v>1962</v>
      </c>
      <c r="B4456" s="1">
        <v>12</v>
      </c>
      <c r="C4456" s="1">
        <v>110.02</v>
      </c>
      <c r="D4456" s="1">
        <v>152.44</v>
      </c>
      <c r="E4456" s="1">
        <v>262.45999999999998</v>
      </c>
    </row>
    <row r="4457" spans="1:5">
      <c r="A4457" s="1">
        <v>1962</v>
      </c>
      <c r="B4457" s="1">
        <v>13</v>
      </c>
      <c r="C4457" s="1">
        <v>104.13</v>
      </c>
      <c r="D4457" s="1">
        <v>198.77</v>
      </c>
      <c r="E4457" s="1">
        <v>302.89999999999998</v>
      </c>
    </row>
    <row r="4458" spans="1:5">
      <c r="A4458" s="1">
        <v>1962</v>
      </c>
      <c r="B4458" s="1">
        <v>14</v>
      </c>
      <c r="C4458" s="1">
        <v>113.44</v>
      </c>
      <c r="D4458" s="1">
        <v>234.86</v>
      </c>
      <c r="E4458" s="1">
        <v>348.3</v>
      </c>
    </row>
    <row r="4459" spans="1:5">
      <c r="A4459" s="1">
        <v>1962</v>
      </c>
      <c r="B4459" s="1">
        <v>15</v>
      </c>
      <c r="C4459" s="1">
        <v>134.91999999999999</v>
      </c>
      <c r="D4459" s="1">
        <v>270.47000000000003</v>
      </c>
      <c r="E4459" s="1">
        <v>405.39</v>
      </c>
    </row>
    <row r="4460" spans="1:5">
      <c r="A4460" s="1">
        <v>1962</v>
      </c>
      <c r="B4460" s="1">
        <v>16</v>
      </c>
      <c r="C4460" s="1">
        <v>119.54</v>
      </c>
      <c r="D4460" s="1">
        <v>307.72000000000003</v>
      </c>
      <c r="E4460" s="1">
        <v>427.26</v>
      </c>
    </row>
    <row r="4461" spans="1:5">
      <c r="A4461" s="1">
        <v>1962</v>
      </c>
      <c r="B4461" s="1">
        <v>17</v>
      </c>
      <c r="C4461" s="1">
        <v>137.28</v>
      </c>
      <c r="D4461" s="1">
        <v>396.39</v>
      </c>
      <c r="E4461" s="1">
        <v>533.66999999999996</v>
      </c>
    </row>
    <row r="4462" spans="1:5">
      <c r="A4462" s="1">
        <v>1962</v>
      </c>
      <c r="B4462" s="1">
        <v>18</v>
      </c>
      <c r="C4462" s="1">
        <v>165.14</v>
      </c>
      <c r="D4462" s="1">
        <v>441.47</v>
      </c>
      <c r="E4462" s="1">
        <v>606.61</v>
      </c>
    </row>
    <row r="4463" spans="1:5">
      <c r="A4463" s="1">
        <v>1962</v>
      </c>
      <c r="B4463" s="1">
        <v>19</v>
      </c>
      <c r="C4463" s="1">
        <v>147.12</v>
      </c>
      <c r="D4463" s="1">
        <v>429.95</v>
      </c>
      <c r="E4463" s="1">
        <v>577.07000000000005</v>
      </c>
    </row>
    <row r="4464" spans="1:5">
      <c r="A4464" s="1">
        <v>1962</v>
      </c>
      <c r="B4464" s="1">
        <v>20</v>
      </c>
      <c r="C4464" s="1">
        <v>163.18</v>
      </c>
      <c r="D4464" s="1">
        <v>388.02</v>
      </c>
      <c r="E4464" s="1">
        <v>551.20000000000005</v>
      </c>
    </row>
    <row r="4465" spans="1:5">
      <c r="A4465" s="1">
        <v>1962</v>
      </c>
      <c r="B4465" s="1">
        <v>21</v>
      </c>
      <c r="C4465" s="1">
        <v>159.15</v>
      </c>
      <c r="D4465" s="1">
        <v>334.36</v>
      </c>
      <c r="E4465" s="1">
        <v>493.51</v>
      </c>
    </row>
    <row r="4466" spans="1:5">
      <c r="A4466" s="1">
        <v>1962</v>
      </c>
      <c r="B4466" s="1">
        <v>22</v>
      </c>
      <c r="C4466" s="1">
        <v>167.96</v>
      </c>
      <c r="D4466" s="1">
        <v>382.15</v>
      </c>
      <c r="E4466" s="1">
        <v>550.11</v>
      </c>
    </row>
    <row r="4467" spans="1:5">
      <c r="A4467" s="1">
        <v>1962</v>
      </c>
      <c r="B4467" s="1">
        <v>23</v>
      </c>
      <c r="C4467" s="1">
        <v>173.6</v>
      </c>
      <c r="D4467" s="1">
        <v>363.39</v>
      </c>
      <c r="E4467" s="1">
        <v>536.99</v>
      </c>
    </row>
    <row r="4468" spans="1:5">
      <c r="A4468" s="1">
        <v>1962</v>
      </c>
      <c r="B4468" s="1">
        <v>24</v>
      </c>
      <c r="C4468" s="1">
        <v>167.11</v>
      </c>
      <c r="D4468" s="1">
        <v>358.07</v>
      </c>
      <c r="E4468" s="1">
        <v>525.17999999999995</v>
      </c>
    </row>
    <row r="4469" spans="1:5">
      <c r="A4469" s="1">
        <v>1962</v>
      </c>
      <c r="B4469" s="1">
        <v>25</v>
      </c>
      <c r="C4469" s="1">
        <v>188.57</v>
      </c>
      <c r="D4469" s="1">
        <v>339</v>
      </c>
      <c r="E4469" s="1">
        <v>527.57000000000005</v>
      </c>
    </row>
    <row r="4470" spans="1:5">
      <c r="A4470" s="1">
        <v>1962</v>
      </c>
      <c r="B4470" s="1">
        <v>26</v>
      </c>
      <c r="C4470" s="1">
        <v>199.41</v>
      </c>
      <c r="D4470" s="1">
        <v>304.37</v>
      </c>
      <c r="E4470" s="1">
        <v>503.78</v>
      </c>
    </row>
    <row r="4471" spans="1:5">
      <c r="A4471" s="1">
        <v>1962</v>
      </c>
      <c r="B4471" s="1">
        <v>27</v>
      </c>
      <c r="C4471" s="1">
        <v>185.71</v>
      </c>
      <c r="D4471" s="1">
        <v>303.97000000000003</v>
      </c>
      <c r="E4471" s="1">
        <v>489.68</v>
      </c>
    </row>
    <row r="4472" spans="1:5">
      <c r="A4472" s="1">
        <v>1962</v>
      </c>
      <c r="B4472" s="1">
        <v>28</v>
      </c>
      <c r="C4472" s="1">
        <v>208.52</v>
      </c>
      <c r="D4472" s="1">
        <v>321.8</v>
      </c>
      <c r="E4472" s="1">
        <v>530.32000000000005</v>
      </c>
    </row>
    <row r="4473" spans="1:5">
      <c r="A4473" s="1">
        <v>1962</v>
      </c>
      <c r="B4473" s="1">
        <v>29</v>
      </c>
      <c r="C4473" s="1">
        <v>238.79</v>
      </c>
      <c r="D4473" s="1">
        <v>363.86</v>
      </c>
      <c r="E4473" s="1">
        <v>602.65</v>
      </c>
    </row>
    <row r="4474" spans="1:5">
      <c r="A4474" s="1">
        <v>1962</v>
      </c>
      <c r="B4474" s="1">
        <v>30</v>
      </c>
      <c r="C4474" s="1">
        <v>272.51</v>
      </c>
      <c r="D4474" s="1">
        <v>370.7</v>
      </c>
      <c r="E4474" s="1">
        <v>643.21</v>
      </c>
    </row>
    <row r="4475" spans="1:5">
      <c r="A4475" s="1">
        <v>1962</v>
      </c>
      <c r="B4475" s="1">
        <v>31</v>
      </c>
      <c r="C4475" s="1">
        <v>287.47000000000003</v>
      </c>
      <c r="D4475" s="1">
        <v>374.48</v>
      </c>
      <c r="E4475" s="1">
        <v>661.95</v>
      </c>
    </row>
    <row r="4476" spans="1:5">
      <c r="A4476" s="1">
        <v>1962</v>
      </c>
      <c r="B4476" s="1">
        <v>32</v>
      </c>
      <c r="C4476" s="1">
        <v>307.61</v>
      </c>
      <c r="D4476" s="1">
        <v>406.73</v>
      </c>
      <c r="E4476" s="1">
        <v>714.34</v>
      </c>
    </row>
    <row r="4477" spans="1:5">
      <c r="A4477" s="1">
        <v>1962</v>
      </c>
      <c r="B4477" s="1">
        <v>33</v>
      </c>
      <c r="C4477" s="1">
        <v>307.95</v>
      </c>
      <c r="D4477" s="1">
        <v>428.45</v>
      </c>
      <c r="E4477" s="1">
        <v>736.4</v>
      </c>
    </row>
    <row r="4478" spans="1:5">
      <c r="A4478" s="1">
        <v>1962</v>
      </c>
      <c r="B4478" s="1">
        <v>34</v>
      </c>
      <c r="C4478" s="1">
        <v>351.47</v>
      </c>
      <c r="D4478" s="1">
        <v>504.65</v>
      </c>
      <c r="E4478" s="1">
        <v>856.12</v>
      </c>
    </row>
    <row r="4479" spans="1:5">
      <c r="A4479" s="1">
        <v>1962</v>
      </c>
      <c r="B4479" s="1">
        <v>35</v>
      </c>
      <c r="C4479" s="1">
        <v>412.31</v>
      </c>
      <c r="D4479" s="1">
        <v>543.79</v>
      </c>
      <c r="E4479" s="1">
        <v>956.1</v>
      </c>
    </row>
    <row r="4480" spans="1:5">
      <c r="A4480" s="1">
        <v>1962</v>
      </c>
      <c r="B4480" s="1">
        <v>36</v>
      </c>
      <c r="C4480" s="1">
        <v>451.94</v>
      </c>
      <c r="D4480" s="1">
        <v>598.78</v>
      </c>
      <c r="E4480" s="1">
        <v>1050.72</v>
      </c>
    </row>
    <row r="4481" spans="1:5">
      <c r="A4481" s="1">
        <v>1962</v>
      </c>
      <c r="B4481" s="1">
        <v>37</v>
      </c>
      <c r="C4481" s="1">
        <v>473.49</v>
      </c>
      <c r="D4481" s="1">
        <v>655.09</v>
      </c>
      <c r="E4481" s="1">
        <v>1128.58</v>
      </c>
    </row>
    <row r="4482" spans="1:5">
      <c r="A4482" s="1">
        <v>1962</v>
      </c>
      <c r="B4482" s="1">
        <v>38</v>
      </c>
      <c r="C4482" s="1">
        <v>586.94000000000005</v>
      </c>
      <c r="D4482" s="1">
        <v>762.71</v>
      </c>
      <c r="E4482" s="1">
        <v>1349.65</v>
      </c>
    </row>
    <row r="4483" spans="1:5">
      <c r="A4483" s="1">
        <v>1962</v>
      </c>
      <c r="B4483" s="1">
        <v>39</v>
      </c>
      <c r="C4483" s="1">
        <v>643.32000000000005</v>
      </c>
      <c r="D4483" s="1">
        <v>854.64</v>
      </c>
      <c r="E4483" s="1">
        <v>1497.96</v>
      </c>
    </row>
    <row r="4484" spans="1:5">
      <c r="A4484" s="1">
        <v>1962</v>
      </c>
      <c r="B4484" s="1">
        <v>40</v>
      </c>
      <c r="C4484" s="1">
        <v>683.51</v>
      </c>
      <c r="D4484" s="1">
        <v>991.04</v>
      </c>
      <c r="E4484" s="1">
        <v>1674.55</v>
      </c>
    </row>
    <row r="4485" spans="1:5">
      <c r="A4485" s="1">
        <v>1962</v>
      </c>
      <c r="B4485" s="1">
        <v>41</v>
      </c>
      <c r="C4485" s="1">
        <v>827.13</v>
      </c>
      <c r="D4485" s="1">
        <v>1092.56</v>
      </c>
      <c r="E4485" s="1">
        <v>1919.69</v>
      </c>
    </row>
    <row r="4486" spans="1:5">
      <c r="A4486" s="1">
        <v>1962</v>
      </c>
      <c r="B4486" s="1">
        <v>42</v>
      </c>
      <c r="C4486" s="1">
        <v>938.07</v>
      </c>
      <c r="D4486" s="1">
        <v>1275.33</v>
      </c>
      <c r="E4486" s="1">
        <v>2213.4</v>
      </c>
    </row>
    <row r="4487" spans="1:5">
      <c r="A4487" s="1">
        <v>1962</v>
      </c>
      <c r="B4487" s="1">
        <v>43</v>
      </c>
      <c r="C4487" s="1">
        <v>769.34</v>
      </c>
      <c r="D4487" s="1">
        <v>995.38</v>
      </c>
      <c r="E4487" s="1">
        <v>1764.72</v>
      </c>
    </row>
    <row r="4488" spans="1:5">
      <c r="A4488" s="1">
        <v>1962</v>
      </c>
      <c r="B4488" s="1">
        <v>44</v>
      </c>
      <c r="C4488" s="1">
        <v>814.95</v>
      </c>
      <c r="D4488" s="1">
        <v>1088.67</v>
      </c>
      <c r="E4488" s="1">
        <v>1903.62</v>
      </c>
    </row>
    <row r="4489" spans="1:5">
      <c r="A4489" s="1">
        <v>1962</v>
      </c>
      <c r="B4489" s="1">
        <v>45</v>
      </c>
      <c r="C4489" s="1">
        <v>962.98</v>
      </c>
      <c r="D4489" s="1">
        <v>1367.41</v>
      </c>
      <c r="E4489" s="1">
        <v>2330.39</v>
      </c>
    </row>
    <row r="4490" spans="1:5">
      <c r="A4490" s="1">
        <v>1962</v>
      </c>
      <c r="B4490" s="1">
        <v>46</v>
      </c>
      <c r="C4490" s="1">
        <v>1084.8499999999999</v>
      </c>
      <c r="D4490" s="1">
        <v>1584.25</v>
      </c>
      <c r="E4490" s="1">
        <v>2669.1</v>
      </c>
    </row>
    <row r="4491" spans="1:5">
      <c r="A4491" s="1">
        <v>1962</v>
      </c>
      <c r="B4491" s="1">
        <v>47</v>
      </c>
      <c r="C4491" s="1">
        <v>1352.66</v>
      </c>
      <c r="D4491" s="1">
        <v>1940.34</v>
      </c>
      <c r="E4491" s="1">
        <v>3293</v>
      </c>
    </row>
    <row r="4492" spans="1:5">
      <c r="A4492" s="1">
        <v>1962</v>
      </c>
      <c r="B4492" s="1">
        <v>48</v>
      </c>
      <c r="C4492" s="1">
        <v>1444.41</v>
      </c>
      <c r="D4492" s="1">
        <v>2160.6999999999998</v>
      </c>
      <c r="E4492" s="1">
        <v>3605.11</v>
      </c>
    </row>
    <row r="4493" spans="1:5">
      <c r="A4493" s="1">
        <v>1962</v>
      </c>
      <c r="B4493" s="1">
        <v>49</v>
      </c>
      <c r="C4493" s="1">
        <v>1577.1</v>
      </c>
      <c r="D4493" s="1">
        <v>2325.3200000000002</v>
      </c>
      <c r="E4493" s="1">
        <v>3902.42</v>
      </c>
    </row>
    <row r="4494" spans="1:5">
      <c r="A4494" s="1">
        <v>1962</v>
      </c>
      <c r="B4494" s="1">
        <v>50</v>
      </c>
      <c r="C4494" s="1">
        <v>1701.79</v>
      </c>
      <c r="D4494" s="1">
        <v>2632.89</v>
      </c>
      <c r="E4494" s="1">
        <v>4334.68</v>
      </c>
    </row>
    <row r="4495" spans="1:5">
      <c r="A4495" s="1">
        <v>1962</v>
      </c>
      <c r="B4495" s="1">
        <v>51</v>
      </c>
      <c r="C4495" s="1">
        <v>1774.76</v>
      </c>
      <c r="D4495" s="1">
        <v>3018.17</v>
      </c>
      <c r="E4495" s="1">
        <v>4792.93</v>
      </c>
    </row>
    <row r="4496" spans="1:5">
      <c r="A4496" s="1">
        <v>1962</v>
      </c>
      <c r="B4496" s="1">
        <v>52</v>
      </c>
      <c r="C4496" s="1">
        <v>2010.06</v>
      </c>
      <c r="D4496" s="1">
        <v>3395.82</v>
      </c>
      <c r="E4496" s="1">
        <v>5405.88</v>
      </c>
    </row>
    <row r="4497" spans="1:5">
      <c r="A4497" s="1">
        <v>1962</v>
      </c>
      <c r="B4497" s="1">
        <v>53</v>
      </c>
      <c r="C4497" s="1">
        <v>2204.6999999999998</v>
      </c>
      <c r="D4497" s="1">
        <v>3751.85</v>
      </c>
      <c r="E4497" s="1">
        <v>5956.55</v>
      </c>
    </row>
    <row r="4498" spans="1:5">
      <c r="A4498" s="1">
        <v>1962</v>
      </c>
      <c r="B4498" s="1">
        <v>54</v>
      </c>
      <c r="C4498" s="1">
        <v>2378.6799999999998</v>
      </c>
      <c r="D4498" s="1">
        <v>4101.2700000000004</v>
      </c>
      <c r="E4498" s="1">
        <v>6479.95</v>
      </c>
    </row>
    <row r="4499" spans="1:5">
      <c r="A4499" s="1">
        <v>1962</v>
      </c>
      <c r="B4499" s="1">
        <v>55</v>
      </c>
      <c r="C4499" s="1">
        <v>2458.21</v>
      </c>
      <c r="D4499" s="1">
        <v>4508</v>
      </c>
      <c r="E4499" s="1">
        <v>6966.21</v>
      </c>
    </row>
    <row r="4500" spans="1:5">
      <c r="A4500" s="1">
        <v>1962</v>
      </c>
      <c r="B4500" s="1">
        <v>56</v>
      </c>
      <c r="C4500" s="1">
        <v>2716.17</v>
      </c>
      <c r="D4500" s="1">
        <v>5063.75</v>
      </c>
      <c r="E4500" s="1">
        <v>7779.92</v>
      </c>
    </row>
    <row r="4501" spans="1:5">
      <c r="A4501" s="1">
        <v>1962</v>
      </c>
      <c r="B4501" s="1">
        <v>57</v>
      </c>
      <c r="C4501" s="1">
        <v>2917.76</v>
      </c>
      <c r="D4501" s="1">
        <v>5625.46</v>
      </c>
      <c r="E4501" s="1">
        <v>8543.2199999999993</v>
      </c>
    </row>
    <row r="4502" spans="1:5">
      <c r="A4502" s="1">
        <v>1962</v>
      </c>
      <c r="B4502" s="1">
        <v>58</v>
      </c>
      <c r="C4502" s="1">
        <v>3250.99</v>
      </c>
      <c r="D4502" s="1">
        <v>6036.1</v>
      </c>
      <c r="E4502" s="1">
        <v>9287.09</v>
      </c>
    </row>
    <row r="4503" spans="1:5">
      <c r="A4503" s="1">
        <v>1962</v>
      </c>
      <c r="B4503" s="1">
        <v>59</v>
      </c>
      <c r="C4503" s="1">
        <v>3419.86</v>
      </c>
      <c r="D4503" s="1">
        <v>6542.7</v>
      </c>
      <c r="E4503" s="1">
        <v>9962.56</v>
      </c>
    </row>
    <row r="4504" spans="1:5">
      <c r="A4504" s="1">
        <v>1962</v>
      </c>
      <c r="B4504" s="1">
        <v>60</v>
      </c>
      <c r="C4504" s="1">
        <v>3661.9</v>
      </c>
      <c r="D4504" s="1">
        <v>6744.31</v>
      </c>
      <c r="E4504" s="1">
        <v>10406.209999999999</v>
      </c>
    </row>
    <row r="4505" spans="1:5">
      <c r="A4505" s="1">
        <v>1962</v>
      </c>
      <c r="B4505" s="1">
        <v>61</v>
      </c>
      <c r="C4505" s="1">
        <v>4070.28</v>
      </c>
      <c r="D4505" s="1">
        <v>7443.25</v>
      </c>
      <c r="E4505" s="1">
        <v>11513.53</v>
      </c>
    </row>
    <row r="4506" spans="1:5">
      <c r="A4506" s="1">
        <v>1962</v>
      </c>
      <c r="B4506" s="1">
        <v>62</v>
      </c>
      <c r="C4506" s="1">
        <v>4647.53</v>
      </c>
      <c r="D4506" s="1">
        <v>7817.6</v>
      </c>
      <c r="E4506" s="1">
        <v>12465.13</v>
      </c>
    </row>
    <row r="4507" spans="1:5">
      <c r="A4507" s="1">
        <v>1962</v>
      </c>
      <c r="B4507" s="1">
        <v>63</v>
      </c>
      <c r="C4507" s="1">
        <v>4575.6400000000003</v>
      </c>
      <c r="D4507" s="1">
        <v>7598.34</v>
      </c>
      <c r="E4507" s="1">
        <v>12173.98</v>
      </c>
    </row>
    <row r="4508" spans="1:5">
      <c r="A4508" s="1">
        <v>1962</v>
      </c>
      <c r="B4508" s="1">
        <v>64</v>
      </c>
      <c r="C4508" s="1">
        <v>4992.6400000000003</v>
      </c>
      <c r="D4508" s="1">
        <v>7765.49</v>
      </c>
      <c r="E4508" s="1">
        <v>12758.13</v>
      </c>
    </row>
    <row r="4509" spans="1:5">
      <c r="A4509" s="1">
        <v>1962</v>
      </c>
      <c r="B4509" s="1">
        <v>65</v>
      </c>
      <c r="C4509" s="1">
        <v>5274.57</v>
      </c>
      <c r="D4509" s="1">
        <v>7948.91</v>
      </c>
      <c r="E4509" s="1">
        <v>13223.48</v>
      </c>
    </row>
    <row r="4510" spans="1:5">
      <c r="A4510" s="1">
        <v>1962</v>
      </c>
      <c r="B4510" s="1">
        <v>66</v>
      </c>
      <c r="C4510" s="1">
        <v>5552.72</v>
      </c>
      <c r="D4510" s="1">
        <v>7824.15</v>
      </c>
      <c r="E4510" s="1">
        <v>13376.87</v>
      </c>
    </row>
    <row r="4511" spans="1:5">
      <c r="A4511" s="1">
        <v>1962</v>
      </c>
      <c r="B4511" s="1">
        <v>67</v>
      </c>
      <c r="C4511" s="1">
        <v>6166.13</v>
      </c>
      <c r="D4511" s="1">
        <v>8674.09</v>
      </c>
      <c r="E4511" s="1">
        <v>14840.22</v>
      </c>
    </row>
    <row r="4512" spans="1:5">
      <c r="A4512" s="1">
        <v>1962</v>
      </c>
      <c r="B4512" s="1">
        <v>68</v>
      </c>
      <c r="C4512" s="1">
        <v>6627.81</v>
      </c>
      <c r="D4512" s="1">
        <v>8726.74</v>
      </c>
      <c r="E4512" s="1">
        <v>15354.55</v>
      </c>
    </row>
    <row r="4513" spans="1:5">
      <c r="A4513" s="1">
        <v>1962</v>
      </c>
      <c r="B4513" s="1">
        <v>69</v>
      </c>
      <c r="C4513" s="1">
        <v>7098.78</v>
      </c>
      <c r="D4513" s="1">
        <v>9198.09</v>
      </c>
      <c r="E4513" s="1">
        <v>16296.87</v>
      </c>
    </row>
    <row r="4514" spans="1:5">
      <c r="A4514" s="1">
        <v>1962</v>
      </c>
      <c r="B4514" s="1">
        <v>70</v>
      </c>
      <c r="C4514" s="1">
        <v>7456.7</v>
      </c>
      <c r="D4514" s="1">
        <v>9090.01</v>
      </c>
      <c r="E4514" s="1">
        <v>16546.71</v>
      </c>
    </row>
    <row r="4515" spans="1:5">
      <c r="A4515" s="1">
        <v>1962</v>
      </c>
      <c r="B4515" s="1">
        <v>71</v>
      </c>
      <c r="C4515" s="1">
        <v>7782.29</v>
      </c>
      <c r="D4515" s="1">
        <v>9144.98</v>
      </c>
      <c r="E4515" s="1">
        <v>16927.27</v>
      </c>
    </row>
    <row r="4516" spans="1:5">
      <c r="A4516" s="1">
        <v>1962</v>
      </c>
      <c r="B4516" s="1">
        <v>72</v>
      </c>
      <c r="C4516" s="1">
        <v>8580.24</v>
      </c>
      <c r="D4516" s="1">
        <v>9764.8799999999992</v>
      </c>
      <c r="E4516" s="1">
        <v>18345.12</v>
      </c>
    </row>
    <row r="4517" spans="1:5">
      <c r="A4517" s="1">
        <v>1962</v>
      </c>
      <c r="B4517" s="1">
        <v>73</v>
      </c>
      <c r="C4517" s="1">
        <v>9301.5499999999993</v>
      </c>
      <c r="D4517" s="1">
        <v>9580.7000000000007</v>
      </c>
      <c r="E4517" s="1">
        <v>18882.25</v>
      </c>
    </row>
    <row r="4518" spans="1:5">
      <c r="A4518" s="1">
        <v>1962</v>
      </c>
      <c r="B4518" s="1">
        <v>74</v>
      </c>
      <c r="C4518" s="1">
        <v>9883.2099999999991</v>
      </c>
      <c r="D4518" s="1">
        <v>9873.44</v>
      </c>
      <c r="E4518" s="1">
        <v>19756.650000000001</v>
      </c>
    </row>
    <row r="4519" spans="1:5">
      <c r="A4519" s="1">
        <v>1962</v>
      </c>
      <c r="B4519" s="1">
        <v>75</v>
      </c>
      <c r="C4519" s="1">
        <v>10115.629999999999</v>
      </c>
      <c r="D4519" s="1">
        <v>9557.19</v>
      </c>
      <c r="E4519" s="1">
        <v>19672.82</v>
      </c>
    </row>
    <row r="4520" spans="1:5">
      <c r="A4520" s="1">
        <v>1962</v>
      </c>
      <c r="B4520" s="1">
        <v>76</v>
      </c>
      <c r="C4520" s="1">
        <v>10705.38</v>
      </c>
      <c r="D4520" s="1">
        <v>9575.27</v>
      </c>
      <c r="E4520" s="1">
        <v>20280.650000000001</v>
      </c>
    </row>
    <row r="4521" spans="1:5">
      <c r="A4521" s="1">
        <v>1962</v>
      </c>
      <c r="B4521" s="1">
        <v>77</v>
      </c>
      <c r="C4521" s="1">
        <v>10802.87</v>
      </c>
      <c r="D4521" s="1">
        <v>9448.7800000000007</v>
      </c>
      <c r="E4521" s="1">
        <v>20251.650000000001</v>
      </c>
    </row>
    <row r="4522" spans="1:5">
      <c r="A4522" s="1">
        <v>1962</v>
      </c>
      <c r="B4522" s="1">
        <v>78</v>
      </c>
      <c r="C4522" s="1">
        <v>11091.09</v>
      </c>
      <c r="D4522" s="1">
        <v>9115.7000000000007</v>
      </c>
      <c r="E4522" s="1">
        <v>20206.79</v>
      </c>
    </row>
    <row r="4523" spans="1:5">
      <c r="A4523" s="1">
        <v>1962</v>
      </c>
      <c r="B4523" s="1">
        <v>79</v>
      </c>
      <c r="C4523" s="1">
        <v>11316.04</v>
      </c>
      <c r="D4523" s="1">
        <v>8816.0400000000009</v>
      </c>
      <c r="E4523" s="1">
        <v>20132.080000000002</v>
      </c>
    </row>
    <row r="4524" spans="1:5">
      <c r="A4524" s="1">
        <v>1962</v>
      </c>
      <c r="B4524" s="1">
        <v>80</v>
      </c>
      <c r="C4524" s="1">
        <v>10998.02</v>
      </c>
      <c r="D4524" s="1">
        <v>8474.11</v>
      </c>
      <c r="E4524" s="1">
        <v>19472.13</v>
      </c>
    </row>
    <row r="4525" spans="1:5">
      <c r="A4525" s="1">
        <v>1962</v>
      </c>
      <c r="B4525" s="1">
        <v>81</v>
      </c>
      <c r="C4525" s="1">
        <v>11144.27</v>
      </c>
      <c r="D4525" s="1">
        <v>7855.11</v>
      </c>
      <c r="E4525" s="1">
        <v>18999.38</v>
      </c>
    </row>
    <row r="4526" spans="1:5">
      <c r="A4526" s="1">
        <v>1962</v>
      </c>
      <c r="B4526" s="1">
        <v>82</v>
      </c>
      <c r="C4526" s="1">
        <v>11056.05</v>
      </c>
      <c r="D4526" s="1">
        <v>7820.36</v>
      </c>
      <c r="E4526" s="1">
        <v>18876.41</v>
      </c>
    </row>
    <row r="4527" spans="1:5">
      <c r="A4527" s="1">
        <v>1962</v>
      </c>
      <c r="B4527" s="1">
        <v>83</v>
      </c>
      <c r="C4527" s="1">
        <v>10249.39</v>
      </c>
      <c r="D4527" s="1">
        <v>6926.84</v>
      </c>
      <c r="E4527" s="1">
        <v>17176.23</v>
      </c>
    </row>
    <row r="4528" spans="1:5">
      <c r="A4528" s="1">
        <v>1962</v>
      </c>
      <c r="B4528" s="1">
        <v>84</v>
      </c>
      <c r="C4528" s="1">
        <v>10157.280000000001</v>
      </c>
      <c r="D4528" s="1">
        <v>6605.57</v>
      </c>
      <c r="E4528" s="1">
        <v>16762.849999999999</v>
      </c>
    </row>
    <row r="4529" spans="1:5">
      <c r="A4529" s="1">
        <v>1962</v>
      </c>
      <c r="B4529" s="1">
        <v>85</v>
      </c>
      <c r="C4529" s="1">
        <v>9169.89</v>
      </c>
      <c r="D4529" s="1">
        <v>5725.2</v>
      </c>
      <c r="E4529" s="1">
        <v>14895.09</v>
      </c>
    </row>
    <row r="4530" spans="1:5">
      <c r="A4530" s="1">
        <v>1962</v>
      </c>
      <c r="B4530" s="1">
        <v>86</v>
      </c>
      <c r="C4530" s="1">
        <v>8487.93</v>
      </c>
      <c r="D4530" s="1">
        <v>5104.33</v>
      </c>
      <c r="E4530" s="1">
        <v>13592.26</v>
      </c>
    </row>
    <row r="4531" spans="1:5">
      <c r="A4531" s="1">
        <v>1962</v>
      </c>
      <c r="B4531" s="1">
        <v>87</v>
      </c>
      <c r="C4531" s="1">
        <v>7418.59</v>
      </c>
      <c r="D4531" s="1">
        <v>4359.63</v>
      </c>
      <c r="E4531" s="1">
        <v>11778.22</v>
      </c>
    </row>
    <row r="4532" spans="1:5">
      <c r="A4532" s="1">
        <v>1962</v>
      </c>
      <c r="B4532" s="1">
        <v>88</v>
      </c>
      <c r="C4532" s="1">
        <v>6092.85</v>
      </c>
      <c r="D4532" s="1">
        <v>3205.1</v>
      </c>
      <c r="E4532" s="1">
        <v>9297.9500000000007</v>
      </c>
    </row>
    <row r="4533" spans="1:5">
      <c r="A4533" s="1">
        <v>1962</v>
      </c>
      <c r="B4533" s="1">
        <v>89</v>
      </c>
      <c r="C4533" s="1">
        <v>5161.7299999999996</v>
      </c>
      <c r="D4533" s="1">
        <v>2646.73</v>
      </c>
      <c r="E4533" s="1">
        <v>7808.46</v>
      </c>
    </row>
    <row r="4534" spans="1:5">
      <c r="A4534" s="1">
        <v>1962</v>
      </c>
      <c r="B4534" s="1">
        <v>90</v>
      </c>
      <c r="C4534" s="1">
        <v>4281.66</v>
      </c>
      <c r="D4534" s="1">
        <v>1982.35</v>
      </c>
      <c r="E4534" s="1">
        <v>6264.01</v>
      </c>
    </row>
    <row r="4535" spans="1:5">
      <c r="A4535" s="1">
        <v>1962</v>
      </c>
      <c r="B4535" s="1">
        <v>91</v>
      </c>
      <c r="C4535" s="1">
        <v>3329.44</v>
      </c>
      <c r="D4535" s="1">
        <v>1497.26</v>
      </c>
      <c r="E4535" s="1">
        <v>4826.7</v>
      </c>
    </row>
    <row r="4536" spans="1:5">
      <c r="A4536" s="1">
        <v>1962</v>
      </c>
      <c r="B4536" s="1">
        <v>92</v>
      </c>
      <c r="C4536" s="1">
        <v>2647.51</v>
      </c>
      <c r="D4536" s="1">
        <v>1178.29</v>
      </c>
      <c r="E4536" s="1">
        <v>3825.8</v>
      </c>
    </row>
    <row r="4537" spans="1:5">
      <c r="A4537" s="1">
        <v>1962</v>
      </c>
      <c r="B4537" s="1">
        <v>93</v>
      </c>
      <c r="C4537" s="1">
        <v>2069.87</v>
      </c>
      <c r="D4537" s="1">
        <v>761.43</v>
      </c>
      <c r="E4537" s="1">
        <v>2831.3</v>
      </c>
    </row>
    <row r="4538" spans="1:5">
      <c r="A4538" s="1">
        <v>1962</v>
      </c>
      <c r="B4538" s="1">
        <v>94</v>
      </c>
      <c r="C4538" s="1">
        <v>1518.54</v>
      </c>
      <c r="D4538" s="1">
        <v>538.69000000000005</v>
      </c>
      <c r="E4538" s="1">
        <v>2057.23</v>
      </c>
    </row>
    <row r="4539" spans="1:5">
      <c r="A4539" s="1">
        <v>1962</v>
      </c>
      <c r="B4539" s="1">
        <v>95</v>
      </c>
      <c r="C4539" s="1">
        <v>1046.22</v>
      </c>
      <c r="D4539" s="1">
        <v>351.01</v>
      </c>
      <c r="E4539" s="1">
        <v>1397.23</v>
      </c>
    </row>
    <row r="4540" spans="1:5">
      <c r="A4540" s="1">
        <v>1962</v>
      </c>
      <c r="B4540" s="1">
        <v>96</v>
      </c>
      <c r="C4540" s="1">
        <v>805.85</v>
      </c>
      <c r="D4540" s="1">
        <v>234.14</v>
      </c>
      <c r="E4540" s="1">
        <v>1039.99</v>
      </c>
    </row>
    <row r="4541" spans="1:5">
      <c r="A4541" s="1">
        <v>1962</v>
      </c>
      <c r="B4541" s="1">
        <v>97</v>
      </c>
      <c r="C4541" s="1">
        <v>500.13</v>
      </c>
      <c r="D4541" s="1">
        <v>131.04</v>
      </c>
      <c r="E4541" s="1">
        <v>631.16999999999996</v>
      </c>
    </row>
    <row r="4542" spans="1:5">
      <c r="A4542" s="1">
        <v>1962</v>
      </c>
      <c r="B4542" s="1">
        <v>98</v>
      </c>
      <c r="C4542" s="1">
        <v>360.09</v>
      </c>
      <c r="D4542" s="1">
        <v>71.7</v>
      </c>
      <c r="E4542" s="1">
        <v>431.79</v>
      </c>
    </row>
    <row r="4543" spans="1:5">
      <c r="A4543" s="1">
        <v>1962</v>
      </c>
      <c r="B4543" s="1">
        <v>99</v>
      </c>
      <c r="C4543" s="1">
        <v>204.71</v>
      </c>
      <c r="D4543" s="1">
        <v>40.11</v>
      </c>
      <c r="E4543" s="1">
        <v>244.82</v>
      </c>
    </row>
    <row r="4544" spans="1:5">
      <c r="A4544" s="1">
        <v>1962</v>
      </c>
      <c r="B4544" s="1">
        <v>100</v>
      </c>
      <c r="C4544" s="1">
        <v>155.5</v>
      </c>
      <c r="D4544" s="1">
        <v>24.37</v>
      </c>
      <c r="E4544" s="1">
        <v>179.87</v>
      </c>
    </row>
    <row r="4545" spans="1:5">
      <c r="A4545" s="1">
        <v>1962</v>
      </c>
      <c r="B4545" s="1">
        <v>101</v>
      </c>
      <c r="C4545" s="1">
        <v>86.54</v>
      </c>
      <c r="D4545" s="1">
        <v>14.25</v>
      </c>
      <c r="E4545" s="1">
        <v>100.79</v>
      </c>
    </row>
    <row r="4546" spans="1:5">
      <c r="A4546" s="1">
        <v>1962</v>
      </c>
      <c r="B4546" s="1">
        <v>102</v>
      </c>
      <c r="C4546" s="1">
        <v>43.46</v>
      </c>
      <c r="D4546" s="1">
        <v>3.37</v>
      </c>
      <c r="E4546" s="1">
        <v>46.83</v>
      </c>
    </row>
    <row r="4547" spans="1:5">
      <c r="A4547" s="1">
        <v>1962</v>
      </c>
      <c r="B4547" s="1">
        <v>103</v>
      </c>
      <c r="C4547" s="1">
        <v>24.18</v>
      </c>
      <c r="D4547" s="1">
        <v>5</v>
      </c>
      <c r="E4547" s="1">
        <v>29.18</v>
      </c>
    </row>
    <row r="4548" spans="1:5">
      <c r="A4548" s="1">
        <v>1962</v>
      </c>
      <c r="B4548" s="1">
        <v>104</v>
      </c>
      <c r="C4548" s="1">
        <v>17.010000000000002</v>
      </c>
      <c r="D4548" s="1">
        <v>2</v>
      </c>
      <c r="E4548" s="1">
        <v>19.010000000000002</v>
      </c>
    </row>
    <row r="4549" spans="1:5">
      <c r="A4549" s="1">
        <v>1962</v>
      </c>
      <c r="B4549" s="1">
        <v>105</v>
      </c>
      <c r="C4549" s="1">
        <v>4.33</v>
      </c>
      <c r="D4549" s="1">
        <v>0</v>
      </c>
      <c r="E4549" s="1">
        <v>4.33</v>
      </c>
    </row>
    <row r="4550" spans="1:5">
      <c r="A4550" s="1">
        <v>1962</v>
      </c>
      <c r="B4550" s="1">
        <v>106</v>
      </c>
      <c r="C4550" s="1">
        <v>1</v>
      </c>
      <c r="D4550" s="1">
        <v>0</v>
      </c>
      <c r="E4550" s="1">
        <v>1</v>
      </c>
    </row>
    <row r="4551" spans="1:5">
      <c r="A4551" s="1">
        <v>1962</v>
      </c>
      <c r="B4551" s="1">
        <v>107</v>
      </c>
      <c r="C4551" s="1">
        <v>2</v>
      </c>
      <c r="D4551" s="1">
        <v>0</v>
      </c>
      <c r="E4551" s="1">
        <v>2</v>
      </c>
    </row>
    <row r="4552" spans="1:5">
      <c r="A4552" s="1">
        <v>1962</v>
      </c>
      <c r="B4552" s="1">
        <v>108</v>
      </c>
      <c r="C4552" s="1">
        <v>0</v>
      </c>
      <c r="D4552" s="1">
        <v>0</v>
      </c>
      <c r="E4552" s="1">
        <v>0</v>
      </c>
    </row>
    <row r="4553" spans="1:5">
      <c r="A4553" s="1">
        <v>1962</v>
      </c>
      <c r="B4553" s="1">
        <v>109</v>
      </c>
      <c r="C4553" s="1">
        <v>0</v>
      </c>
      <c r="D4553" s="1">
        <v>0</v>
      </c>
      <c r="E4553" s="1">
        <v>0</v>
      </c>
    </row>
    <row r="4554" spans="1:5">
      <c r="A4554" s="1">
        <v>1962</v>
      </c>
      <c r="B4554" s="1" t="s">
        <v>121</v>
      </c>
      <c r="C4554" s="1">
        <v>0</v>
      </c>
      <c r="D4554" s="1">
        <v>0</v>
      </c>
      <c r="E4554" s="1">
        <v>0</v>
      </c>
    </row>
    <row r="4555" spans="1:5">
      <c r="A4555" s="1">
        <v>1963</v>
      </c>
      <c r="B4555" s="1">
        <v>0</v>
      </c>
      <c r="C4555" s="1">
        <v>9160</v>
      </c>
      <c r="D4555" s="1">
        <v>12408</v>
      </c>
      <c r="E4555" s="1">
        <v>21568</v>
      </c>
    </row>
    <row r="4556" spans="1:5">
      <c r="A4556" s="1">
        <v>1963</v>
      </c>
      <c r="B4556" s="1">
        <v>1</v>
      </c>
      <c r="C4556" s="1">
        <v>629</v>
      </c>
      <c r="D4556" s="1">
        <v>788</v>
      </c>
      <c r="E4556" s="1">
        <v>1417</v>
      </c>
    </row>
    <row r="4557" spans="1:5">
      <c r="A4557" s="1">
        <v>1963</v>
      </c>
      <c r="B4557" s="1">
        <v>2</v>
      </c>
      <c r="C4557" s="1">
        <v>337</v>
      </c>
      <c r="D4557" s="1">
        <v>437</v>
      </c>
      <c r="E4557" s="1">
        <v>774</v>
      </c>
    </row>
    <row r="4558" spans="1:5">
      <c r="A4558" s="1">
        <v>1963</v>
      </c>
      <c r="B4558" s="1">
        <v>3</v>
      </c>
      <c r="C4558" s="1">
        <v>255</v>
      </c>
      <c r="D4558" s="1">
        <v>324</v>
      </c>
      <c r="E4558" s="1">
        <v>579</v>
      </c>
    </row>
    <row r="4559" spans="1:5">
      <c r="A4559" s="1">
        <v>1963</v>
      </c>
      <c r="B4559" s="1">
        <v>4</v>
      </c>
      <c r="C4559" s="1">
        <v>228</v>
      </c>
      <c r="D4559" s="1">
        <v>298</v>
      </c>
      <c r="E4559" s="1">
        <v>526</v>
      </c>
    </row>
    <row r="4560" spans="1:5">
      <c r="A4560" s="1">
        <v>1963</v>
      </c>
      <c r="B4560" s="1">
        <v>5</v>
      </c>
      <c r="C4560" s="1">
        <v>170</v>
      </c>
      <c r="D4560" s="1">
        <v>235</v>
      </c>
      <c r="E4560" s="1">
        <v>405</v>
      </c>
    </row>
    <row r="4561" spans="1:5">
      <c r="A4561" s="1">
        <v>1963</v>
      </c>
      <c r="B4561" s="1">
        <v>6</v>
      </c>
      <c r="C4561" s="1">
        <v>129</v>
      </c>
      <c r="D4561" s="1">
        <v>223</v>
      </c>
      <c r="E4561" s="1">
        <v>352</v>
      </c>
    </row>
    <row r="4562" spans="1:5">
      <c r="A4562" s="1">
        <v>1963</v>
      </c>
      <c r="B4562" s="1">
        <v>7</v>
      </c>
      <c r="C4562" s="1">
        <v>114</v>
      </c>
      <c r="D4562" s="1">
        <v>205</v>
      </c>
      <c r="E4562" s="1">
        <v>319</v>
      </c>
    </row>
    <row r="4563" spans="1:5">
      <c r="A4563" s="1">
        <v>1963</v>
      </c>
      <c r="B4563" s="1">
        <v>8</v>
      </c>
      <c r="C4563" s="1">
        <v>110</v>
      </c>
      <c r="D4563" s="1">
        <v>182</v>
      </c>
      <c r="E4563" s="1">
        <v>292</v>
      </c>
    </row>
    <row r="4564" spans="1:5">
      <c r="A4564" s="1">
        <v>1963</v>
      </c>
      <c r="B4564" s="1">
        <v>9</v>
      </c>
      <c r="C4564" s="1">
        <v>80</v>
      </c>
      <c r="D4564" s="1">
        <v>175</v>
      </c>
      <c r="E4564" s="1">
        <v>255</v>
      </c>
    </row>
    <row r="4565" spans="1:5">
      <c r="A4565" s="1">
        <v>1963</v>
      </c>
      <c r="B4565" s="1">
        <v>10</v>
      </c>
      <c r="C4565" s="1">
        <v>83</v>
      </c>
      <c r="D4565" s="1">
        <v>170</v>
      </c>
      <c r="E4565" s="1">
        <v>253</v>
      </c>
    </row>
    <row r="4566" spans="1:5">
      <c r="A4566" s="1">
        <v>1963</v>
      </c>
      <c r="B4566" s="1">
        <v>11</v>
      </c>
      <c r="C4566" s="1">
        <v>69</v>
      </c>
      <c r="D4566" s="1">
        <v>130</v>
      </c>
      <c r="E4566" s="1">
        <v>199</v>
      </c>
    </row>
    <row r="4567" spans="1:5">
      <c r="A4567" s="1">
        <v>1963</v>
      </c>
      <c r="B4567" s="1">
        <v>12</v>
      </c>
      <c r="C4567" s="1">
        <v>99</v>
      </c>
      <c r="D4567" s="1">
        <v>151</v>
      </c>
      <c r="E4567" s="1">
        <v>250</v>
      </c>
    </row>
    <row r="4568" spans="1:5">
      <c r="A4568" s="1">
        <v>1963</v>
      </c>
      <c r="B4568" s="1">
        <v>13</v>
      </c>
      <c r="C4568" s="1">
        <v>107</v>
      </c>
      <c r="D4568" s="1">
        <v>166</v>
      </c>
      <c r="E4568" s="1">
        <v>273</v>
      </c>
    </row>
    <row r="4569" spans="1:5">
      <c r="A4569" s="1">
        <v>1963</v>
      </c>
      <c r="B4569" s="1">
        <v>14</v>
      </c>
      <c r="C4569" s="1">
        <v>97</v>
      </c>
      <c r="D4569" s="1">
        <v>196</v>
      </c>
      <c r="E4569" s="1">
        <v>293</v>
      </c>
    </row>
    <row r="4570" spans="1:5">
      <c r="A4570" s="1">
        <v>1963</v>
      </c>
      <c r="B4570" s="1">
        <v>15</v>
      </c>
      <c r="C4570" s="1">
        <v>120</v>
      </c>
      <c r="D4570" s="1">
        <v>241</v>
      </c>
      <c r="E4570" s="1">
        <v>361</v>
      </c>
    </row>
    <row r="4571" spans="1:5">
      <c r="A4571" s="1">
        <v>1963</v>
      </c>
      <c r="B4571" s="1">
        <v>16</v>
      </c>
      <c r="C4571" s="1">
        <v>157</v>
      </c>
      <c r="D4571" s="1">
        <v>375</v>
      </c>
      <c r="E4571" s="1">
        <v>532</v>
      </c>
    </row>
    <row r="4572" spans="1:5">
      <c r="A4572" s="1">
        <v>1963</v>
      </c>
      <c r="B4572" s="1">
        <v>17</v>
      </c>
      <c r="C4572" s="1">
        <v>139</v>
      </c>
      <c r="D4572" s="1">
        <v>372</v>
      </c>
      <c r="E4572" s="1">
        <v>511</v>
      </c>
    </row>
    <row r="4573" spans="1:5">
      <c r="A4573" s="1">
        <v>1963</v>
      </c>
      <c r="B4573" s="1">
        <v>18</v>
      </c>
      <c r="C4573" s="1">
        <v>148</v>
      </c>
      <c r="D4573" s="1">
        <v>434</v>
      </c>
      <c r="E4573" s="1">
        <v>582</v>
      </c>
    </row>
    <row r="4574" spans="1:5">
      <c r="A4574" s="1">
        <v>1963</v>
      </c>
      <c r="B4574" s="1">
        <v>19</v>
      </c>
      <c r="C4574" s="1">
        <v>150</v>
      </c>
      <c r="D4574" s="1">
        <v>453</v>
      </c>
      <c r="E4574" s="1">
        <v>603</v>
      </c>
    </row>
    <row r="4575" spans="1:5">
      <c r="A4575" s="1">
        <v>1963</v>
      </c>
      <c r="B4575" s="1">
        <v>20</v>
      </c>
      <c r="C4575" s="1">
        <v>143</v>
      </c>
      <c r="D4575" s="1">
        <v>439</v>
      </c>
      <c r="E4575" s="1">
        <v>582</v>
      </c>
    </row>
    <row r="4576" spans="1:5">
      <c r="A4576" s="1">
        <v>1963</v>
      </c>
      <c r="B4576" s="1">
        <v>21</v>
      </c>
      <c r="C4576" s="1">
        <v>167</v>
      </c>
      <c r="D4576" s="1">
        <v>392</v>
      </c>
      <c r="E4576" s="1">
        <v>559</v>
      </c>
    </row>
    <row r="4577" spans="1:5">
      <c r="A4577" s="1">
        <v>1963</v>
      </c>
      <c r="B4577" s="1">
        <v>22</v>
      </c>
      <c r="C4577" s="1">
        <v>147</v>
      </c>
      <c r="D4577" s="1">
        <v>347</v>
      </c>
      <c r="E4577" s="1">
        <v>494</v>
      </c>
    </row>
    <row r="4578" spans="1:5">
      <c r="A4578" s="1">
        <v>1963</v>
      </c>
      <c r="B4578" s="1">
        <v>23</v>
      </c>
      <c r="C4578" s="1">
        <v>169</v>
      </c>
      <c r="D4578" s="1">
        <v>342</v>
      </c>
      <c r="E4578" s="1">
        <v>511</v>
      </c>
    </row>
    <row r="4579" spans="1:5">
      <c r="A4579" s="1">
        <v>1963</v>
      </c>
      <c r="B4579" s="1">
        <v>24</v>
      </c>
      <c r="C4579" s="1">
        <v>134</v>
      </c>
      <c r="D4579" s="1">
        <v>368</v>
      </c>
      <c r="E4579" s="1">
        <v>502</v>
      </c>
    </row>
    <row r="4580" spans="1:5">
      <c r="A4580" s="1">
        <v>1963</v>
      </c>
      <c r="B4580" s="1">
        <v>25</v>
      </c>
      <c r="C4580" s="1">
        <v>190</v>
      </c>
      <c r="D4580" s="1">
        <v>324</v>
      </c>
      <c r="E4580" s="1">
        <v>514</v>
      </c>
    </row>
    <row r="4581" spans="1:5">
      <c r="A4581" s="1">
        <v>1963</v>
      </c>
      <c r="B4581" s="1">
        <v>26</v>
      </c>
      <c r="C4581" s="1">
        <v>188</v>
      </c>
      <c r="D4581" s="1">
        <v>363</v>
      </c>
      <c r="E4581" s="1">
        <v>551</v>
      </c>
    </row>
    <row r="4582" spans="1:5">
      <c r="A4582" s="1">
        <v>1963</v>
      </c>
      <c r="B4582" s="1">
        <v>27</v>
      </c>
      <c r="C4582" s="1">
        <v>205</v>
      </c>
      <c r="D4582" s="1">
        <v>343</v>
      </c>
      <c r="E4582" s="1">
        <v>548</v>
      </c>
    </row>
    <row r="4583" spans="1:5">
      <c r="A4583" s="1">
        <v>1963</v>
      </c>
      <c r="B4583" s="1">
        <v>28</v>
      </c>
      <c r="C4583" s="1">
        <v>188</v>
      </c>
      <c r="D4583" s="1">
        <v>344</v>
      </c>
      <c r="E4583" s="1">
        <v>532</v>
      </c>
    </row>
    <row r="4584" spans="1:5">
      <c r="A4584" s="1">
        <v>1963</v>
      </c>
      <c r="B4584" s="1">
        <v>29</v>
      </c>
      <c r="C4584" s="1">
        <v>242</v>
      </c>
      <c r="D4584" s="1">
        <v>351</v>
      </c>
      <c r="E4584" s="1">
        <v>593</v>
      </c>
    </row>
    <row r="4585" spans="1:5">
      <c r="A4585" s="1">
        <v>1963</v>
      </c>
      <c r="B4585" s="1">
        <v>30</v>
      </c>
      <c r="C4585" s="1">
        <v>237</v>
      </c>
      <c r="D4585" s="1">
        <v>359</v>
      </c>
      <c r="E4585" s="1">
        <v>596</v>
      </c>
    </row>
    <row r="4586" spans="1:5">
      <c r="A4586" s="1">
        <v>1963</v>
      </c>
      <c r="B4586" s="1">
        <v>31</v>
      </c>
      <c r="C4586" s="1">
        <v>250</v>
      </c>
      <c r="D4586" s="1">
        <v>382</v>
      </c>
      <c r="E4586" s="1">
        <v>632</v>
      </c>
    </row>
    <row r="4587" spans="1:5">
      <c r="A4587" s="1">
        <v>1963</v>
      </c>
      <c r="B4587" s="1">
        <v>32</v>
      </c>
      <c r="C4587" s="1">
        <v>329</v>
      </c>
      <c r="D4587" s="1">
        <v>448</v>
      </c>
      <c r="E4587" s="1">
        <v>777</v>
      </c>
    </row>
    <row r="4588" spans="1:5">
      <c r="A4588" s="1">
        <v>1963</v>
      </c>
      <c r="B4588" s="1">
        <v>33</v>
      </c>
      <c r="C4588" s="1">
        <v>342</v>
      </c>
      <c r="D4588" s="1">
        <v>434</v>
      </c>
      <c r="E4588" s="1">
        <v>776</v>
      </c>
    </row>
    <row r="4589" spans="1:5">
      <c r="A4589" s="1">
        <v>1963</v>
      </c>
      <c r="B4589" s="1">
        <v>34</v>
      </c>
      <c r="C4589" s="1">
        <v>361</v>
      </c>
      <c r="D4589" s="1">
        <v>480</v>
      </c>
      <c r="E4589" s="1">
        <v>841</v>
      </c>
    </row>
    <row r="4590" spans="1:5">
      <c r="A4590" s="1">
        <v>1963</v>
      </c>
      <c r="B4590" s="1">
        <v>35</v>
      </c>
      <c r="C4590" s="1">
        <v>391</v>
      </c>
      <c r="D4590" s="1">
        <v>524</v>
      </c>
      <c r="E4590" s="1">
        <v>915</v>
      </c>
    </row>
    <row r="4591" spans="1:5">
      <c r="A4591" s="1">
        <v>1963</v>
      </c>
      <c r="B4591" s="1">
        <v>36</v>
      </c>
      <c r="C4591" s="1">
        <v>457</v>
      </c>
      <c r="D4591" s="1">
        <v>559</v>
      </c>
      <c r="E4591" s="1">
        <v>1016</v>
      </c>
    </row>
    <row r="4592" spans="1:5">
      <c r="A4592" s="1">
        <v>1963</v>
      </c>
      <c r="B4592" s="1">
        <v>37</v>
      </c>
      <c r="C4592" s="1">
        <v>448</v>
      </c>
      <c r="D4592" s="1">
        <v>697</v>
      </c>
      <c r="E4592" s="1">
        <v>1145</v>
      </c>
    </row>
    <row r="4593" spans="1:5">
      <c r="A4593" s="1">
        <v>1963</v>
      </c>
      <c r="B4593" s="1">
        <v>38</v>
      </c>
      <c r="C4593" s="1">
        <v>570</v>
      </c>
      <c r="D4593" s="1">
        <v>733</v>
      </c>
      <c r="E4593" s="1">
        <v>1303</v>
      </c>
    </row>
    <row r="4594" spans="1:5">
      <c r="A4594" s="1">
        <v>1963</v>
      </c>
      <c r="B4594" s="1">
        <v>39</v>
      </c>
      <c r="C4594" s="1">
        <v>632</v>
      </c>
      <c r="D4594" s="1">
        <v>809</v>
      </c>
      <c r="E4594" s="1">
        <v>1441</v>
      </c>
    </row>
    <row r="4595" spans="1:5">
      <c r="A4595" s="1">
        <v>1963</v>
      </c>
      <c r="B4595" s="1">
        <v>40</v>
      </c>
      <c r="C4595" s="1">
        <v>647</v>
      </c>
      <c r="D4595" s="1">
        <v>964</v>
      </c>
      <c r="E4595" s="1">
        <v>1611</v>
      </c>
    </row>
    <row r="4596" spans="1:5">
      <c r="A4596" s="1">
        <v>1963</v>
      </c>
      <c r="B4596" s="1">
        <v>41</v>
      </c>
      <c r="C4596" s="1">
        <v>762</v>
      </c>
      <c r="D4596" s="1">
        <v>1031</v>
      </c>
      <c r="E4596" s="1">
        <v>1793</v>
      </c>
    </row>
    <row r="4597" spans="1:5">
      <c r="A4597" s="1">
        <v>1963</v>
      </c>
      <c r="B4597" s="1">
        <v>42</v>
      </c>
      <c r="C4597" s="1">
        <v>963</v>
      </c>
      <c r="D4597" s="1">
        <v>1362</v>
      </c>
      <c r="E4597" s="1">
        <v>2325</v>
      </c>
    </row>
    <row r="4598" spans="1:5">
      <c r="A4598" s="1">
        <v>1963</v>
      </c>
      <c r="B4598" s="1">
        <v>43</v>
      </c>
      <c r="C4598" s="1">
        <v>1044</v>
      </c>
      <c r="D4598" s="1">
        <v>1402</v>
      </c>
      <c r="E4598" s="1">
        <v>2446</v>
      </c>
    </row>
    <row r="4599" spans="1:5">
      <c r="A4599" s="1">
        <v>1963</v>
      </c>
      <c r="B4599" s="1">
        <v>44</v>
      </c>
      <c r="C4599" s="1">
        <v>808</v>
      </c>
      <c r="D4599" s="1">
        <v>1149</v>
      </c>
      <c r="E4599" s="1">
        <v>1957</v>
      </c>
    </row>
    <row r="4600" spans="1:5">
      <c r="A4600" s="1">
        <v>1963</v>
      </c>
      <c r="B4600" s="1">
        <v>45</v>
      </c>
      <c r="C4600" s="1">
        <v>865</v>
      </c>
      <c r="D4600" s="1">
        <v>1269</v>
      </c>
      <c r="E4600" s="1">
        <v>2134</v>
      </c>
    </row>
    <row r="4601" spans="1:5">
      <c r="A4601" s="1">
        <v>1963</v>
      </c>
      <c r="B4601" s="1">
        <v>46</v>
      </c>
      <c r="C4601" s="1">
        <v>1045</v>
      </c>
      <c r="D4601" s="1">
        <v>1453</v>
      </c>
      <c r="E4601" s="1">
        <v>2498</v>
      </c>
    </row>
    <row r="4602" spans="1:5">
      <c r="A4602" s="1">
        <v>1963</v>
      </c>
      <c r="B4602" s="1">
        <v>47</v>
      </c>
      <c r="C4602" s="1">
        <v>1283</v>
      </c>
      <c r="D4602" s="1">
        <v>1922</v>
      </c>
      <c r="E4602" s="1">
        <v>3205</v>
      </c>
    </row>
    <row r="4603" spans="1:5">
      <c r="A4603" s="1">
        <v>1963</v>
      </c>
      <c r="B4603" s="1">
        <v>48</v>
      </c>
      <c r="C4603" s="1">
        <v>1448</v>
      </c>
      <c r="D4603" s="1">
        <v>2156</v>
      </c>
      <c r="E4603" s="1">
        <v>3604</v>
      </c>
    </row>
    <row r="4604" spans="1:5">
      <c r="A4604" s="1">
        <v>1963</v>
      </c>
      <c r="B4604" s="1">
        <v>49</v>
      </c>
      <c r="C4604" s="1">
        <v>1759</v>
      </c>
      <c r="D4604" s="1">
        <v>2400</v>
      </c>
      <c r="E4604" s="1">
        <v>4159</v>
      </c>
    </row>
    <row r="4605" spans="1:5">
      <c r="A4605" s="1">
        <v>1963</v>
      </c>
      <c r="B4605" s="1">
        <v>50</v>
      </c>
      <c r="C4605" s="1">
        <v>1711</v>
      </c>
      <c r="D4605" s="1">
        <v>2791</v>
      </c>
      <c r="E4605" s="1">
        <v>4502</v>
      </c>
    </row>
    <row r="4606" spans="1:5">
      <c r="A4606" s="1">
        <v>1963</v>
      </c>
      <c r="B4606" s="1">
        <v>51</v>
      </c>
      <c r="C4606" s="1">
        <v>1799</v>
      </c>
      <c r="D4606" s="1">
        <v>2924</v>
      </c>
      <c r="E4606" s="1">
        <v>4723</v>
      </c>
    </row>
    <row r="4607" spans="1:5">
      <c r="A4607" s="1">
        <v>1963</v>
      </c>
      <c r="B4607" s="1">
        <v>52</v>
      </c>
      <c r="C4607" s="1">
        <v>2084</v>
      </c>
      <c r="D4607" s="1">
        <v>3415</v>
      </c>
      <c r="E4607" s="1">
        <v>5499</v>
      </c>
    </row>
    <row r="4608" spans="1:5">
      <c r="A4608" s="1">
        <v>1963</v>
      </c>
      <c r="B4608" s="1">
        <v>53</v>
      </c>
      <c r="C4608" s="1">
        <v>2157</v>
      </c>
      <c r="D4608" s="1">
        <v>3742</v>
      </c>
      <c r="E4608" s="1">
        <v>5899</v>
      </c>
    </row>
    <row r="4609" spans="1:5">
      <c r="A4609" s="1">
        <v>1963</v>
      </c>
      <c r="B4609" s="1">
        <v>54</v>
      </c>
      <c r="C4609" s="1">
        <v>2414</v>
      </c>
      <c r="D4609" s="1">
        <v>4220</v>
      </c>
      <c r="E4609" s="1">
        <v>6634</v>
      </c>
    </row>
    <row r="4610" spans="1:5">
      <c r="A4610" s="1">
        <v>1963</v>
      </c>
      <c r="B4610" s="1">
        <v>55</v>
      </c>
      <c r="C4610" s="1">
        <v>2522</v>
      </c>
      <c r="D4610" s="1">
        <v>4607</v>
      </c>
      <c r="E4610" s="1">
        <v>7129</v>
      </c>
    </row>
    <row r="4611" spans="1:5">
      <c r="A4611" s="1">
        <v>1963</v>
      </c>
      <c r="B4611" s="1">
        <v>56</v>
      </c>
      <c r="C4611" s="1">
        <v>2799</v>
      </c>
      <c r="D4611" s="1">
        <v>5151</v>
      </c>
      <c r="E4611" s="1">
        <v>7950</v>
      </c>
    </row>
    <row r="4612" spans="1:5">
      <c r="A4612" s="1">
        <v>1963</v>
      </c>
      <c r="B4612" s="1">
        <v>57</v>
      </c>
      <c r="C4612" s="1">
        <v>2948</v>
      </c>
      <c r="D4612" s="1">
        <v>5683</v>
      </c>
      <c r="E4612" s="1">
        <v>8631</v>
      </c>
    </row>
    <row r="4613" spans="1:5">
      <c r="A4613" s="1">
        <v>1963</v>
      </c>
      <c r="B4613" s="1">
        <v>58</v>
      </c>
      <c r="C4613" s="1">
        <v>3185</v>
      </c>
      <c r="D4613" s="1">
        <v>6133</v>
      </c>
      <c r="E4613" s="1">
        <v>9318</v>
      </c>
    </row>
    <row r="4614" spans="1:5">
      <c r="A4614" s="1">
        <v>1963</v>
      </c>
      <c r="B4614" s="1">
        <v>59</v>
      </c>
      <c r="C4614" s="1">
        <v>3595</v>
      </c>
      <c r="D4614" s="1">
        <v>6866</v>
      </c>
      <c r="E4614" s="1">
        <v>10461</v>
      </c>
    </row>
    <row r="4615" spans="1:5">
      <c r="A4615" s="1">
        <v>1963</v>
      </c>
      <c r="B4615" s="1">
        <v>60</v>
      </c>
      <c r="C4615" s="1">
        <v>3737</v>
      </c>
      <c r="D4615" s="1">
        <v>7102</v>
      </c>
      <c r="E4615" s="1">
        <v>10839</v>
      </c>
    </row>
    <row r="4616" spans="1:5">
      <c r="A4616" s="1">
        <v>1963</v>
      </c>
      <c r="B4616" s="1">
        <v>61</v>
      </c>
      <c r="C4616" s="1">
        <v>3943</v>
      </c>
      <c r="D4616" s="1">
        <v>7205</v>
      </c>
      <c r="E4616" s="1">
        <v>11148</v>
      </c>
    </row>
    <row r="4617" spans="1:5">
      <c r="A4617" s="1">
        <v>1963</v>
      </c>
      <c r="B4617" s="1">
        <v>62</v>
      </c>
      <c r="C4617" s="1">
        <v>4713</v>
      </c>
      <c r="D4617" s="1">
        <v>8353</v>
      </c>
      <c r="E4617" s="1">
        <v>13066</v>
      </c>
    </row>
    <row r="4618" spans="1:5">
      <c r="A4618" s="1">
        <v>1963</v>
      </c>
      <c r="B4618" s="1">
        <v>63</v>
      </c>
      <c r="C4618" s="1">
        <v>4949</v>
      </c>
      <c r="D4618" s="1">
        <v>8419</v>
      </c>
      <c r="E4618" s="1">
        <v>13368</v>
      </c>
    </row>
    <row r="4619" spans="1:5">
      <c r="A4619" s="1">
        <v>1963</v>
      </c>
      <c r="B4619" s="1">
        <v>64</v>
      </c>
      <c r="C4619" s="1">
        <v>5051</v>
      </c>
      <c r="D4619" s="1">
        <v>8322</v>
      </c>
      <c r="E4619" s="1">
        <v>13373</v>
      </c>
    </row>
    <row r="4620" spans="1:5">
      <c r="A4620" s="1">
        <v>1963</v>
      </c>
      <c r="B4620" s="1">
        <v>65</v>
      </c>
      <c r="C4620" s="1">
        <v>5388</v>
      </c>
      <c r="D4620" s="1">
        <v>8358</v>
      </c>
      <c r="E4620" s="1">
        <v>13746</v>
      </c>
    </row>
    <row r="4621" spans="1:5">
      <c r="A4621" s="1">
        <v>1963</v>
      </c>
      <c r="B4621" s="1">
        <v>66</v>
      </c>
      <c r="C4621" s="1">
        <v>5648</v>
      </c>
      <c r="D4621" s="1">
        <v>8239</v>
      </c>
      <c r="E4621" s="1">
        <v>13887</v>
      </c>
    </row>
    <row r="4622" spans="1:5">
      <c r="A4622" s="1">
        <v>1963</v>
      </c>
      <c r="B4622" s="1">
        <v>67</v>
      </c>
      <c r="C4622" s="1">
        <v>6456</v>
      </c>
      <c r="D4622" s="1">
        <v>8680</v>
      </c>
      <c r="E4622" s="1">
        <v>15136</v>
      </c>
    </row>
    <row r="4623" spans="1:5">
      <c r="A4623" s="1">
        <v>1963</v>
      </c>
      <c r="B4623" s="1">
        <v>68</v>
      </c>
      <c r="C4623" s="1">
        <v>6947</v>
      </c>
      <c r="D4623" s="1">
        <v>9101</v>
      </c>
      <c r="E4623" s="1">
        <v>16048</v>
      </c>
    </row>
    <row r="4624" spans="1:5">
      <c r="A4624" s="1">
        <v>1963</v>
      </c>
      <c r="B4624" s="1">
        <v>69</v>
      </c>
      <c r="C4624" s="1">
        <v>7226</v>
      </c>
      <c r="D4624" s="1">
        <v>9182</v>
      </c>
      <c r="E4624" s="1">
        <v>16408</v>
      </c>
    </row>
    <row r="4625" spans="1:5">
      <c r="A4625" s="1">
        <v>1963</v>
      </c>
      <c r="B4625" s="1">
        <v>70</v>
      </c>
      <c r="C4625" s="1">
        <v>7832</v>
      </c>
      <c r="D4625" s="1">
        <v>9500</v>
      </c>
      <c r="E4625" s="1">
        <v>17332</v>
      </c>
    </row>
    <row r="4626" spans="1:5">
      <c r="A4626" s="1">
        <v>1963</v>
      </c>
      <c r="B4626" s="1">
        <v>71</v>
      </c>
      <c r="C4626" s="1">
        <v>7890</v>
      </c>
      <c r="D4626" s="1">
        <v>9227</v>
      </c>
      <c r="E4626" s="1">
        <v>17117</v>
      </c>
    </row>
    <row r="4627" spans="1:5">
      <c r="A4627" s="1">
        <v>1963</v>
      </c>
      <c r="B4627" s="1">
        <v>72</v>
      </c>
      <c r="C4627" s="1">
        <v>8870</v>
      </c>
      <c r="D4627" s="1">
        <v>9832</v>
      </c>
      <c r="E4627" s="1">
        <v>18702</v>
      </c>
    </row>
    <row r="4628" spans="1:5">
      <c r="A4628" s="1">
        <v>1963</v>
      </c>
      <c r="B4628" s="1">
        <v>73</v>
      </c>
      <c r="C4628" s="1">
        <v>9510</v>
      </c>
      <c r="D4628" s="1">
        <v>9956</v>
      </c>
      <c r="E4628" s="1">
        <v>19466</v>
      </c>
    </row>
    <row r="4629" spans="1:5">
      <c r="A4629" s="1">
        <v>1963</v>
      </c>
      <c r="B4629" s="1">
        <v>74</v>
      </c>
      <c r="C4629" s="1">
        <v>10050</v>
      </c>
      <c r="D4629" s="1">
        <v>9978</v>
      </c>
      <c r="E4629" s="1">
        <v>20028</v>
      </c>
    </row>
    <row r="4630" spans="1:5">
      <c r="A4630" s="1">
        <v>1963</v>
      </c>
      <c r="B4630" s="1">
        <v>75</v>
      </c>
      <c r="C4630" s="1">
        <v>10415</v>
      </c>
      <c r="D4630" s="1">
        <v>9744</v>
      </c>
      <c r="E4630" s="1">
        <v>20159</v>
      </c>
    </row>
    <row r="4631" spans="1:5">
      <c r="A4631" s="1">
        <v>1963</v>
      </c>
      <c r="B4631" s="1">
        <v>76</v>
      </c>
      <c r="C4631" s="1">
        <v>10741</v>
      </c>
      <c r="D4631" s="1">
        <v>9804</v>
      </c>
      <c r="E4631" s="1">
        <v>20545</v>
      </c>
    </row>
    <row r="4632" spans="1:5">
      <c r="A4632" s="1">
        <v>1963</v>
      </c>
      <c r="B4632" s="1">
        <v>77</v>
      </c>
      <c r="C4632" s="1">
        <v>10989</v>
      </c>
      <c r="D4632" s="1">
        <v>9607</v>
      </c>
      <c r="E4632" s="1">
        <v>20596</v>
      </c>
    </row>
    <row r="4633" spans="1:5">
      <c r="A4633" s="1">
        <v>1963</v>
      </c>
      <c r="B4633" s="1">
        <v>78</v>
      </c>
      <c r="C4633" s="1">
        <v>11576</v>
      </c>
      <c r="D4633" s="1">
        <v>9626</v>
      </c>
      <c r="E4633" s="1">
        <v>21202</v>
      </c>
    </row>
    <row r="4634" spans="1:5">
      <c r="A4634" s="1">
        <v>1963</v>
      </c>
      <c r="B4634" s="1">
        <v>79</v>
      </c>
      <c r="C4634" s="1">
        <v>11490</v>
      </c>
      <c r="D4634" s="1">
        <v>9075</v>
      </c>
      <c r="E4634" s="1">
        <v>20565</v>
      </c>
    </row>
    <row r="4635" spans="1:5">
      <c r="A4635" s="1">
        <v>1963</v>
      </c>
      <c r="B4635" s="1">
        <v>80</v>
      </c>
      <c r="C4635" s="1">
        <v>11651</v>
      </c>
      <c r="D4635" s="1">
        <v>8481</v>
      </c>
      <c r="E4635" s="1">
        <v>20132</v>
      </c>
    </row>
    <row r="4636" spans="1:5">
      <c r="A4636" s="1">
        <v>1963</v>
      </c>
      <c r="B4636" s="1">
        <v>81</v>
      </c>
      <c r="C4636" s="1">
        <v>11210</v>
      </c>
      <c r="D4636" s="1">
        <v>8118</v>
      </c>
      <c r="E4636" s="1">
        <v>19328</v>
      </c>
    </row>
    <row r="4637" spans="1:5">
      <c r="A4637" s="1">
        <v>1963</v>
      </c>
      <c r="B4637" s="1">
        <v>82</v>
      </c>
      <c r="C4637" s="1">
        <v>11772</v>
      </c>
      <c r="D4637" s="1">
        <v>8171</v>
      </c>
      <c r="E4637" s="1">
        <v>19943</v>
      </c>
    </row>
    <row r="4638" spans="1:5">
      <c r="A4638" s="1">
        <v>1963</v>
      </c>
      <c r="B4638" s="1">
        <v>83</v>
      </c>
      <c r="C4638" s="1">
        <v>11131</v>
      </c>
      <c r="D4638" s="1">
        <v>7372</v>
      </c>
      <c r="E4638" s="1">
        <v>18503</v>
      </c>
    </row>
    <row r="4639" spans="1:5">
      <c r="A4639" s="1">
        <v>1963</v>
      </c>
      <c r="B4639" s="1">
        <v>84</v>
      </c>
      <c r="C4639" s="1">
        <v>10154</v>
      </c>
      <c r="D4639" s="1">
        <v>6528</v>
      </c>
      <c r="E4639" s="1">
        <v>16682</v>
      </c>
    </row>
    <row r="4640" spans="1:5">
      <c r="A4640" s="1">
        <v>1963</v>
      </c>
      <c r="B4640" s="1">
        <v>85</v>
      </c>
      <c r="C4640" s="1">
        <v>9514</v>
      </c>
      <c r="D4640" s="1">
        <v>5746</v>
      </c>
      <c r="E4640" s="1">
        <v>15260</v>
      </c>
    </row>
    <row r="4641" spans="1:5">
      <c r="A4641" s="1">
        <v>1963</v>
      </c>
      <c r="B4641" s="1">
        <v>86</v>
      </c>
      <c r="C4641" s="1">
        <v>8644</v>
      </c>
      <c r="D4641" s="1">
        <v>5230</v>
      </c>
      <c r="E4641" s="1">
        <v>13874</v>
      </c>
    </row>
    <row r="4642" spans="1:5">
      <c r="A4642" s="1">
        <v>1963</v>
      </c>
      <c r="B4642" s="1">
        <v>87</v>
      </c>
      <c r="C4642" s="1">
        <v>7730</v>
      </c>
      <c r="D4642" s="1">
        <v>4441</v>
      </c>
      <c r="E4642" s="1">
        <v>12171</v>
      </c>
    </row>
    <row r="4643" spans="1:5">
      <c r="A4643" s="1">
        <v>1963</v>
      </c>
      <c r="B4643" s="1">
        <v>88</v>
      </c>
      <c r="C4643" s="1">
        <v>6616</v>
      </c>
      <c r="D4643" s="1">
        <v>3635</v>
      </c>
      <c r="E4643" s="1">
        <v>10251</v>
      </c>
    </row>
    <row r="4644" spans="1:5">
      <c r="A4644" s="1">
        <v>1963</v>
      </c>
      <c r="B4644" s="1">
        <v>89</v>
      </c>
      <c r="C4644" s="1">
        <v>5501</v>
      </c>
      <c r="D4644" s="1">
        <v>2918</v>
      </c>
      <c r="E4644" s="1">
        <v>8419</v>
      </c>
    </row>
    <row r="4645" spans="1:5">
      <c r="A4645" s="1">
        <v>1963</v>
      </c>
      <c r="B4645" s="1">
        <v>90</v>
      </c>
      <c r="C4645" s="1">
        <v>4434</v>
      </c>
      <c r="D4645" s="1">
        <v>2110</v>
      </c>
      <c r="E4645" s="1">
        <v>6544</v>
      </c>
    </row>
    <row r="4646" spans="1:5">
      <c r="A4646" s="1">
        <v>1963</v>
      </c>
      <c r="B4646" s="1">
        <v>91</v>
      </c>
      <c r="C4646" s="1">
        <v>3526</v>
      </c>
      <c r="D4646" s="1">
        <v>1590</v>
      </c>
      <c r="E4646" s="1">
        <v>5116</v>
      </c>
    </row>
    <row r="4647" spans="1:5">
      <c r="A4647" s="1">
        <v>1963</v>
      </c>
      <c r="B4647" s="1">
        <v>92</v>
      </c>
      <c r="C4647" s="1">
        <v>2896</v>
      </c>
      <c r="D4647" s="1">
        <v>1228</v>
      </c>
      <c r="E4647" s="1">
        <v>4124</v>
      </c>
    </row>
    <row r="4648" spans="1:5">
      <c r="A4648" s="1">
        <v>1963</v>
      </c>
      <c r="B4648" s="1">
        <v>93</v>
      </c>
      <c r="C4648" s="1">
        <v>2192</v>
      </c>
      <c r="D4648" s="1">
        <v>822</v>
      </c>
      <c r="E4648" s="1">
        <v>3014</v>
      </c>
    </row>
    <row r="4649" spans="1:5">
      <c r="A4649" s="1">
        <v>1963</v>
      </c>
      <c r="B4649" s="1">
        <v>94</v>
      </c>
      <c r="C4649" s="1">
        <v>1610</v>
      </c>
      <c r="D4649" s="1">
        <v>564</v>
      </c>
      <c r="E4649" s="1">
        <v>2174</v>
      </c>
    </row>
    <row r="4650" spans="1:5">
      <c r="A4650" s="1">
        <v>1963</v>
      </c>
      <c r="B4650" s="1">
        <v>95</v>
      </c>
      <c r="C4650" s="1">
        <v>1107</v>
      </c>
      <c r="D4650" s="1">
        <v>378</v>
      </c>
      <c r="E4650" s="1">
        <v>1485</v>
      </c>
    </row>
    <row r="4651" spans="1:5">
      <c r="A4651" s="1">
        <v>1963</v>
      </c>
      <c r="B4651" s="1">
        <v>96</v>
      </c>
      <c r="C4651" s="1">
        <v>829</v>
      </c>
      <c r="D4651" s="1">
        <v>242</v>
      </c>
      <c r="E4651" s="1">
        <v>1071</v>
      </c>
    </row>
    <row r="4652" spans="1:5">
      <c r="A4652" s="1">
        <v>1963</v>
      </c>
      <c r="B4652" s="1">
        <v>97</v>
      </c>
      <c r="C4652" s="1">
        <v>564</v>
      </c>
      <c r="D4652" s="1">
        <v>124</v>
      </c>
      <c r="E4652" s="1">
        <v>688</v>
      </c>
    </row>
    <row r="4653" spans="1:5">
      <c r="A4653" s="1">
        <v>1963</v>
      </c>
      <c r="B4653" s="1">
        <v>98</v>
      </c>
      <c r="C4653" s="1">
        <v>388</v>
      </c>
      <c r="D4653" s="1">
        <v>84</v>
      </c>
      <c r="E4653" s="1">
        <v>472</v>
      </c>
    </row>
    <row r="4654" spans="1:5">
      <c r="A4654" s="1">
        <v>1963</v>
      </c>
      <c r="B4654" s="1">
        <v>99</v>
      </c>
      <c r="C4654" s="1">
        <v>210</v>
      </c>
      <c r="D4654" s="1">
        <v>52</v>
      </c>
      <c r="E4654" s="1">
        <v>262</v>
      </c>
    </row>
    <row r="4655" spans="1:5">
      <c r="A4655" s="1">
        <v>1963</v>
      </c>
      <c r="B4655" s="1">
        <v>100</v>
      </c>
      <c r="C4655" s="1">
        <v>155</v>
      </c>
      <c r="D4655" s="1">
        <v>25</v>
      </c>
      <c r="E4655" s="1">
        <v>180</v>
      </c>
    </row>
    <row r="4656" spans="1:5">
      <c r="A4656" s="1">
        <v>1963</v>
      </c>
      <c r="B4656" s="1">
        <v>101</v>
      </c>
      <c r="C4656" s="1">
        <v>87</v>
      </c>
      <c r="D4656" s="1">
        <v>15</v>
      </c>
      <c r="E4656" s="1">
        <v>102</v>
      </c>
    </row>
    <row r="4657" spans="1:5">
      <c r="A4657" s="1">
        <v>1963</v>
      </c>
      <c r="B4657" s="1">
        <v>102</v>
      </c>
      <c r="C4657" s="1">
        <v>37</v>
      </c>
      <c r="D4657" s="1">
        <v>9</v>
      </c>
      <c r="E4657" s="1">
        <v>46</v>
      </c>
    </row>
    <row r="4658" spans="1:5">
      <c r="A4658" s="1">
        <v>1963</v>
      </c>
      <c r="B4658" s="1">
        <v>103</v>
      </c>
      <c r="C4658" s="1">
        <v>21</v>
      </c>
      <c r="D4658" s="1">
        <v>3</v>
      </c>
      <c r="E4658" s="1">
        <v>24</v>
      </c>
    </row>
    <row r="4659" spans="1:5">
      <c r="A4659" s="1">
        <v>1963</v>
      </c>
      <c r="B4659" s="1">
        <v>104</v>
      </c>
      <c r="C4659" s="1">
        <v>18</v>
      </c>
      <c r="D4659" s="1">
        <v>3</v>
      </c>
      <c r="E4659" s="1">
        <v>21</v>
      </c>
    </row>
    <row r="4660" spans="1:5">
      <c r="A4660" s="1">
        <v>1963</v>
      </c>
      <c r="B4660" s="1">
        <v>105</v>
      </c>
      <c r="C4660" s="1">
        <v>8</v>
      </c>
      <c r="D4660" s="1">
        <v>0</v>
      </c>
      <c r="E4660" s="1">
        <v>8</v>
      </c>
    </row>
    <row r="4661" spans="1:5">
      <c r="A4661" s="1">
        <v>1963</v>
      </c>
      <c r="B4661" s="1">
        <v>106</v>
      </c>
      <c r="C4661" s="1">
        <v>6</v>
      </c>
      <c r="D4661" s="1">
        <v>1</v>
      </c>
      <c r="E4661" s="1">
        <v>7</v>
      </c>
    </row>
    <row r="4662" spans="1:5">
      <c r="A4662" s="1">
        <v>1963</v>
      </c>
      <c r="B4662" s="1">
        <v>107</v>
      </c>
      <c r="C4662" s="1">
        <v>1</v>
      </c>
      <c r="D4662" s="1">
        <v>0</v>
      </c>
      <c r="E4662" s="1">
        <v>1</v>
      </c>
    </row>
    <row r="4663" spans="1:5">
      <c r="A4663" s="1">
        <v>1963</v>
      </c>
      <c r="B4663" s="1">
        <v>108</v>
      </c>
      <c r="C4663" s="1">
        <v>3</v>
      </c>
      <c r="D4663" s="1">
        <v>0</v>
      </c>
      <c r="E4663" s="1">
        <v>3</v>
      </c>
    </row>
    <row r="4664" spans="1:5">
      <c r="A4664" s="1">
        <v>1963</v>
      </c>
      <c r="B4664" s="1">
        <v>109</v>
      </c>
      <c r="C4664" s="1">
        <v>0</v>
      </c>
      <c r="D4664" s="1">
        <v>0</v>
      </c>
      <c r="E4664" s="1">
        <v>0</v>
      </c>
    </row>
    <row r="4665" spans="1:5">
      <c r="A4665" s="1">
        <v>1963</v>
      </c>
      <c r="B4665" s="1" t="s">
        <v>121</v>
      </c>
      <c r="C4665" s="1">
        <v>1</v>
      </c>
      <c r="D4665" s="1">
        <v>0</v>
      </c>
      <c r="E4665" s="1">
        <v>1</v>
      </c>
    </row>
    <row r="4666" spans="1:5">
      <c r="A4666" s="1">
        <v>1964</v>
      </c>
      <c r="B4666" s="1">
        <v>0</v>
      </c>
      <c r="C4666" s="1">
        <v>8866.1</v>
      </c>
      <c r="D4666" s="1">
        <v>11991</v>
      </c>
      <c r="E4666" s="1">
        <v>20857.099999999999</v>
      </c>
    </row>
    <row r="4667" spans="1:5">
      <c r="A4667" s="1">
        <v>1964</v>
      </c>
      <c r="B4667" s="1">
        <v>1</v>
      </c>
      <c r="C4667" s="1">
        <v>566.01</v>
      </c>
      <c r="D4667" s="1">
        <v>684</v>
      </c>
      <c r="E4667" s="1">
        <v>1250.01</v>
      </c>
    </row>
    <row r="4668" spans="1:5">
      <c r="A4668" s="1">
        <v>1964</v>
      </c>
      <c r="B4668" s="1">
        <v>2</v>
      </c>
      <c r="C4668" s="1">
        <v>335.01</v>
      </c>
      <c r="D4668" s="1">
        <v>406</v>
      </c>
      <c r="E4668" s="1">
        <v>741.01</v>
      </c>
    </row>
    <row r="4669" spans="1:5">
      <c r="A4669" s="1">
        <v>1964</v>
      </c>
      <c r="B4669" s="1">
        <v>3</v>
      </c>
      <c r="C4669" s="1">
        <v>244.01</v>
      </c>
      <c r="D4669" s="1">
        <v>289</v>
      </c>
      <c r="E4669" s="1">
        <v>533.01</v>
      </c>
    </row>
    <row r="4670" spans="1:5">
      <c r="A4670" s="1">
        <v>1964</v>
      </c>
      <c r="B4670" s="1">
        <v>4</v>
      </c>
      <c r="C4670" s="1">
        <v>197</v>
      </c>
      <c r="D4670" s="1">
        <v>262</v>
      </c>
      <c r="E4670" s="1">
        <v>459</v>
      </c>
    </row>
    <row r="4671" spans="1:5">
      <c r="A4671" s="1">
        <v>1964</v>
      </c>
      <c r="B4671" s="1">
        <v>5</v>
      </c>
      <c r="C4671" s="1">
        <v>171</v>
      </c>
      <c r="D4671" s="1">
        <v>247</v>
      </c>
      <c r="E4671" s="1">
        <v>418</v>
      </c>
    </row>
    <row r="4672" spans="1:5">
      <c r="A4672" s="1">
        <v>1964</v>
      </c>
      <c r="B4672" s="1">
        <v>6</v>
      </c>
      <c r="C4672" s="1">
        <v>126</v>
      </c>
      <c r="D4672" s="1">
        <v>196</v>
      </c>
      <c r="E4672" s="1">
        <v>322</v>
      </c>
    </row>
    <row r="4673" spans="1:5">
      <c r="A4673" s="1">
        <v>1964</v>
      </c>
      <c r="B4673" s="1">
        <v>7</v>
      </c>
      <c r="C4673" s="1">
        <v>123</v>
      </c>
      <c r="D4673" s="1">
        <v>187</v>
      </c>
      <c r="E4673" s="1">
        <v>310</v>
      </c>
    </row>
    <row r="4674" spans="1:5">
      <c r="A4674" s="1">
        <v>1964</v>
      </c>
      <c r="B4674" s="1">
        <v>8</v>
      </c>
      <c r="C4674" s="1">
        <v>109</v>
      </c>
      <c r="D4674" s="1">
        <v>163</v>
      </c>
      <c r="E4674" s="1">
        <v>272</v>
      </c>
    </row>
    <row r="4675" spans="1:5">
      <c r="A4675" s="1">
        <v>1964</v>
      </c>
      <c r="B4675" s="1">
        <v>9</v>
      </c>
      <c r="C4675" s="1">
        <v>90</v>
      </c>
      <c r="D4675" s="1">
        <v>161</v>
      </c>
      <c r="E4675" s="1">
        <v>251</v>
      </c>
    </row>
    <row r="4676" spans="1:5">
      <c r="A4676" s="1">
        <v>1964</v>
      </c>
      <c r="B4676" s="1">
        <v>10</v>
      </c>
      <c r="C4676" s="1">
        <v>85</v>
      </c>
      <c r="D4676" s="1">
        <v>139</v>
      </c>
      <c r="E4676" s="1">
        <v>224</v>
      </c>
    </row>
    <row r="4677" spans="1:5">
      <c r="A4677" s="1">
        <v>1964</v>
      </c>
      <c r="B4677" s="1">
        <v>11</v>
      </c>
      <c r="C4677" s="1">
        <v>86</v>
      </c>
      <c r="D4677" s="1">
        <v>143</v>
      </c>
      <c r="E4677" s="1">
        <v>229</v>
      </c>
    </row>
    <row r="4678" spans="1:5">
      <c r="A4678" s="1">
        <v>1964</v>
      </c>
      <c r="B4678" s="1">
        <v>12</v>
      </c>
      <c r="C4678" s="1">
        <v>99</v>
      </c>
      <c r="D4678" s="1">
        <v>155</v>
      </c>
      <c r="E4678" s="1">
        <v>254</v>
      </c>
    </row>
    <row r="4679" spans="1:5">
      <c r="A4679" s="1">
        <v>1964</v>
      </c>
      <c r="B4679" s="1">
        <v>13</v>
      </c>
      <c r="C4679" s="1">
        <v>111.01</v>
      </c>
      <c r="D4679" s="1">
        <v>167</v>
      </c>
      <c r="E4679" s="1">
        <v>278.01</v>
      </c>
    </row>
    <row r="4680" spans="1:5">
      <c r="A4680" s="1">
        <v>1964</v>
      </c>
      <c r="B4680" s="1">
        <v>14</v>
      </c>
      <c r="C4680" s="1">
        <v>104</v>
      </c>
      <c r="D4680" s="1">
        <v>200</v>
      </c>
      <c r="E4680" s="1">
        <v>304</v>
      </c>
    </row>
    <row r="4681" spans="1:5">
      <c r="A4681" s="1">
        <v>1964</v>
      </c>
      <c r="B4681" s="1">
        <v>15</v>
      </c>
      <c r="C4681" s="1">
        <v>124</v>
      </c>
      <c r="D4681" s="1">
        <v>229</v>
      </c>
      <c r="E4681" s="1">
        <v>353</v>
      </c>
    </row>
    <row r="4682" spans="1:5">
      <c r="A4682" s="1">
        <v>1964</v>
      </c>
      <c r="B4682" s="1">
        <v>16</v>
      </c>
      <c r="C4682" s="1">
        <v>192</v>
      </c>
      <c r="D4682" s="1">
        <v>400</v>
      </c>
      <c r="E4682" s="1">
        <v>592</v>
      </c>
    </row>
    <row r="4683" spans="1:5">
      <c r="A4683" s="1">
        <v>1964</v>
      </c>
      <c r="B4683" s="1">
        <v>17</v>
      </c>
      <c r="C4683" s="1">
        <v>159</v>
      </c>
      <c r="D4683" s="1">
        <v>524</v>
      </c>
      <c r="E4683" s="1">
        <v>683</v>
      </c>
    </row>
    <row r="4684" spans="1:5">
      <c r="A4684" s="1">
        <v>1964</v>
      </c>
      <c r="B4684" s="1">
        <v>18</v>
      </c>
      <c r="C4684" s="1">
        <v>159</v>
      </c>
      <c r="D4684" s="1">
        <v>463</v>
      </c>
      <c r="E4684" s="1">
        <v>622</v>
      </c>
    </row>
    <row r="4685" spans="1:5">
      <c r="A4685" s="1">
        <v>1964</v>
      </c>
      <c r="B4685" s="1">
        <v>19</v>
      </c>
      <c r="C4685" s="1">
        <v>188</v>
      </c>
      <c r="D4685" s="1">
        <v>474</v>
      </c>
      <c r="E4685" s="1">
        <v>662</v>
      </c>
    </row>
    <row r="4686" spans="1:5">
      <c r="A4686" s="1">
        <v>1964</v>
      </c>
      <c r="B4686" s="1">
        <v>20</v>
      </c>
      <c r="C4686" s="1">
        <v>183</v>
      </c>
      <c r="D4686" s="1">
        <v>438</v>
      </c>
      <c r="E4686" s="1">
        <v>621</v>
      </c>
    </row>
    <row r="4687" spans="1:5">
      <c r="A4687" s="1">
        <v>1964</v>
      </c>
      <c r="B4687" s="1">
        <v>21</v>
      </c>
      <c r="C4687" s="1">
        <v>175</v>
      </c>
      <c r="D4687" s="1">
        <v>422</v>
      </c>
      <c r="E4687" s="1">
        <v>597</v>
      </c>
    </row>
    <row r="4688" spans="1:5">
      <c r="A4688" s="1">
        <v>1964</v>
      </c>
      <c r="B4688" s="1">
        <v>22</v>
      </c>
      <c r="C4688" s="1">
        <v>148</v>
      </c>
      <c r="D4688" s="1">
        <v>345</v>
      </c>
      <c r="E4688" s="1">
        <v>493</v>
      </c>
    </row>
    <row r="4689" spans="1:5">
      <c r="A4689" s="1">
        <v>1964</v>
      </c>
      <c r="B4689" s="1">
        <v>23</v>
      </c>
      <c r="C4689" s="1">
        <v>153</v>
      </c>
      <c r="D4689" s="1">
        <v>364</v>
      </c>
      <c r="E4689" s="1">
        <v>517</v>
      </c>
    </row>
    <row r="4690" spans="1:5">
      <c r="A4690" s="1">
        <v>1964</v>
      </c>
      <c r="B4690" s="1">
        <v>24</v>
      </c>
      <c r="C4690" s="1">
        <v>151</v>
      </c>
      <c r="D4690" s="1">
        <v>344</v>
      </c>
      <c r="E4690" s="1">
        <v>495</v>
      </c>
    </row>
    <row r="4691" spans="1:5">
      <c r="A4691" s="1">
        <v>1964</v>
      </c>
      <c r="B4691" s="1">
        <v>25</v>
      </c>
      <c r="C4691" s="1">
        <v>198</v>
      </c>
      <c r="D4691" s="1">
        <v>368</v>
      </c>
      <c r="E4691" s="1">
        <v>566</v>
      </c>
    </row>
    <row r="4692" spans="1:5">
      <c r="A4692" s="1">
        <v>1964</v>
      </c>
      <c r="B4692" s="1">
        <v>26</v>
      </c>
      <c r="C4692" s="1">
        <v>185</v>
      </c>
      <c r="D4692" s="1">
        <v>329</v>
      </c>
      <c r="E4692" s="1">
        <v>514</v>
      </c>
    </row>
    <row r="4693" spans="1:5">
      <c r="A4693" s="1">
        <v>1964</v>
      </c>
      <c r="B4693" s="1">
        <v>27</v>
      </c>
      <c r="C4693" s="1">
        <v>185</v>
      </c>
      <c r="D4693" s="1">
        <v>324</v>
      </c>
      <c r="E4693" s="1">
        <v>509</v>
      </c>
    </row>
    <row r="4694" spans="1:5">
      <c r="A4694" s="1">
        <v>1964</v>
      </c>
      <c r="B4694" s="1">
        <v>28</v>
      </c>
      <c r="C4694" s="1">
        <v>198</v>
      </c>
      <c r="D4694" s="1">
        <v>360</v>
      </c>
      <c r="E4694" s="1">
        <v>558</v>
      </c>
    </row>
    <row r="4695" spans="1:5">
      <c r="A4695" s="1">
        <v>1964</v>
      </c>
      <c r="B4695" s="1">
        <v>29</v>
      </c>
      <c r="C4695" s="1">
        <v>240</v>
      </c>
      <c r="D4695" s="1">
        <v>343</v>
      </c>
      <c r="E4695" s="1">
        <v>583</v>
      </c>
    </row>
    <row r="4696" spans="1:5">
      <c r="A4696" s="1">
        <v>1964</v>
      </c>
      <c r="B4696" s="1">
        <v>30</v>
      </c>
      <c r="C4696" s="1">
        <v>235</v>
      </c>
      <c r="D4696" s="1">
        <v>359</v>
      </c>
      <c r="E4696" s="1">
        <v>594</v>
      </c>
    </row>
    <row r="4697" spans="1:5">
      <c r="A4697" s="1">
        <v>1964</v>
      </c>
      <c r="B4697" s="1">
        <v>31</v>
      </c>
      <c r="C4697" s="1">
        <v>224</v>
      </c>
      <c r="D4697" s="1">
        <v>382</v>
      </c>
      <c r="E4697" s="1">
        <v>606</v>
      </c>
    </row>
    <row r="4698" spans="1:5">
      <c r="A4698" s="1">
        <v>1964</v>
      </c>
      <c r="B4698" s="1">
        <v>32</v>
      </c>
      <c r="C4698" s="1">
        <v>272</v>
      </c>
      <c r="D4698" s="1">
        <v>409</v>
      </c>
      <c r="E4698" s="1">
        <v>681</v>
      </c>
    </row>
    <row r="4699" spans="1:5">
      <c r="A4699" s="1">
        <v>1964</v>
      </c>
      <c r="B4699" s="1">
        <v>33</v>
      </c>
      <c r="C4699" s="1">
        <v>309</v>
      </c>
      <c r="D4699" s="1">
        <v>444</v>
      </c>
      <c r="E4699" s="1">
        <v>753</v>
      </c>
    </row>
    <row r="4700" spans="1:5">
      <c r="A4700" s="1">
        <v>1964</v>
      </c>
      <c r="B4700" s="1">
        <v>34</v>
      </c>
      <c r="C4700" s="1">
        <v>320</v>
      </c>
      <c r="D4700" s="1">
        <v>470</v>
      </c>
      <c r="E4700" s="1">
        <v>790</v>
      </c>
    </row>
    <row r="4701" spans="1:5">
      <c r="A4701" s="1">
        <v>1964</v>
      </c>
      <c r="B4701" s="1">
        <v>35</v>
      </c>
      <c r="C4701" s="1">
        <v>339</v>
      </c>
      <c r="D4701" s="1">
        <v>512</v>
      </c>
      <c r="E4701" s="1">
        <v>851</v>
      </c>
    </row>
    <row r="4702" spans="1:5">
      <c r="A4702" s="1">
        <v>1964</v>
      </c>
      <c r="B4702" s="1">
        <v>36</v>
      </c>
      <c r="C4702" s="1">
        <v>361</v>
      </c>
      <c r="D4702" s="1">
        <v>591</v>
      </c>
      <c r="E4702" s="1">
        <v>952</v>
      </c>
    </row>
    <row r="4703" spans="1:5">
      <c r="A4703" s="1">
        <v>1964</v>
      </c>
      <c r="B4703" s="1">
        <v>37</v>
      </c>
      <c r="C4703" s="1">
        <v>458</v>
      </c>
      <c r="D4703" s="1">
        <v>634</v>
      </c>
      <c r="E4703" s="1">
        <v>1092</v>
      </c>
    </row>
    <row r="4704" spans="1:5">
      <c r="A4704" s="1">
        <v>1964</v>
      </c>
      <c r="B4704" s="1">
        <v>38</v>
      </c>
      <c r="C4704" s="1">
        <v>522.01</v>
      </c>
      <c r="D4704" s="1">
        <v>751</v>
      </c>
      <c r="E4704" s="1">
        <v>1273.01</v>
      </c>
    </row>
    <row r="4705" spans="1:5">
      <c r="A4705" s="1">
        <v>1964</v>
      </c>
      <c r="B4705" s="1">
        <v>39</v>
      </c>
      <c r="C4705" s="1">
        <v>523.01</v>
      </c>
      <c r="D4705" s="1">
        <v>835</v>
      </c>
      <c r="E4705" s="1">
        <v>1358.01</v>
      </c>
    </row>
    <row r="4706" spans="1:5">
      <c r="A4706" s="1">
        <v>1964</v>
      </c>
      <c r="B4706" s="1">
        <v>40</v>
      </c>
      <c r="C4706" s="1">
        <v>647.01</v>
      </c>
      <c r="D4706" s="1">
        <v>912</v>
      </c>
      <c r="E4706" s="1">
        <v>1559.01</v>
      </c>
    </row>
    <row r="4707" spans="1:5">
      <c r="A4707" s="1">
        <v>1964</v>
      </c>
      <c r="B4707" s="1">
        <v>41</v>
      </c>
      <c r="C4707" s="1">
        <v>683</v>
      </c>
      <c r="D4707" s="1">
        <v>1009</v>
      </c>
      <c r="E4707" s="1">
        <v>1692</v>
      </c>
    </row>
    <row r="4708" spans="1:5">
      <c r="A4708" s="1">
        <v>1964</v>
      </c>
      <c r="B4708" s="1">
        <v>42</v>
      </c>
      <c r="C4708" s="1">
        <v>912.01</v>
      </c>
      <c r="D4708" s="1">
        <v>1189</v>
      </c>
      <c r="E4708" s="1">
        <v>2101.0100000000002</v>
      </c>
    </row>
    <row r="4709" spans="1:5">
      <c r="A4709" s="1">
        <v>1964</v>
      </c>
      <c r="B4709" s="1">
        <v>43</v>
      </c>
      <c r="C4709" s="1">
        <v>1006.01</v>
      </c>
      <c r="D4709" s="1">
        <v>1358</v>
      </c>
      <c r="E4709" s="1">
        <v>2364.0100000000002</v>
      </c>
    </row>
    <row r="4710" spans="1:5">
      <c r="A4710" s="1">
        <v>1964</v>
      </c>
      <c r="B4710" s="1">
        <v>44</v>
      </c>
      <c r="C4710" s="1">
        <v>1126.01</v>
      </c>
      <c r="D4710" s="1">
        <v>1532</v>
      </c>
      <c r="E4710" s="1">
        <v>2658.01</v>
      </c>
    </row>
    <row r="4711" spans="1:5">
      <c r="A4711" s="1">
        <v>1964</v>
      </c>
      <c r="B4711" s="1">
        <v>45</v>
      </c>
      <c r="C4711" s="1">
        <v>842</v>
      </c>
      <c r="D4711" s="1">
        <v>1279</v>
      </c>
      <c r="E4711" s="1">
        <v>2121</v>
      </c>
    </row>
    <row r="4712" spans="1:5">
      <c r="A4712" s="1">
        <v>1964</v>
      </c>
      <c r="B4712" s="1">
        <v>46</v>
      </c>
      <c r="C4712" s="1">
        <v>992.01</v>
      </c>
      <c r="D4712" s="1">
        <v>1379</v>
      </c>
      <c r="E4712" s="1">
        <v>2371.0100000000002</v>
      </c>
    </row>
    <row r="4713" spans="1:5">
      <c r="A4713" s="1">
        <v>1964</v>
      </c>
      <c r="B4713" s="1">
        <v>47</v>
      </c>
      <c r="C4713" s="1">
        <v>1167.01</v>
      </c>
      <c r="D4713" s="1">
        <v>1719</v>
      </c>
      <c r="E4713" s="1">
        <v>2886.01</v>
      </c>
    </row>
    <row r="4714" spans="1:5">
      <c r="A4714" s="1">
        <v>1964</v>
      </c>
      <c r="B4714" s="1">
        <v>48</v>
      </c>
      <c r="C4714" s="1">
        <v>1271.01</v>
      </c>
      <c r="D4714" s="1">
        <v>1850</v>
      </c>
      <c r="E4714" s="1">
        <v>3121.01</v>
      </c>
    </row>
    <row r="4715" spans="1:5">
      <c r="A4715" s="1">
        <v>1964</v>
      </c>
      <c r="B4715" s="1">
        <v>49</v>
      </c>
      <c r="C4715" s="1">
        <v>1600.01</v>
      </c>
      <c r="D4715" s="1">
        <v>2421</v>
      </c>
      <c r="E4715" s="1">
        <v>4021.01</v>
      </c>
    </row>
    <row r="4716" spans="1:5">
      <c r="A4716" s="1">
        <v>1964</v>
      </c>
      <c r="B4716" s="1">
        <v>50</v>
      </c>
      <c r="C4716" s="1">
        <v>1687.01</v>
      </c>
      <c r="D4716" s="1">
        <v>2656</v>
      </c>
      <c r="E4716" s="1">
        <v>4343.01</v>
      </c>
    </row>
    <row r="4717" spans="1:5">
      <c r="A4717" s="1">
        <v>1964</v>
      </c>
      <c r="B4717" s="1">
        <v>51</v>
      </c>
      <c r="C4717" s="1">
        <v>1735.02</v>
      </c>
      <c r="D4717" s="1">
        <v>2841</v>
      </c>
      <c r="E4717" s="1">
        <v>4576.0200000000004</v>
      </c>
    </row>
    <row r="4718" spans="1:5">
      <c r="A4718" s="1">
        <v>1964</v>
      </c>
      <c r="B4718" s="1">
        <v>52</v>
      </c>
      <c r="C4718" s="1">
        <v>1916.01</v>
      </c>
      <c r="D4718" s="1">
        <v>3329</v>
      </c>
      <c r="E4718" s="1">
        <v>5245.01</v>
      </c>
    </row>
    <row r="4719" spans="1:5">
      <c r="A4719" s="1">
        <v>1964</v>
      </c>
      <c r="B4719" s="1">
        <v>53</v>
      </c>
      <c r="C4719" s="1">
        <v>2189.0100000000002</v>
      </c>
      <c r="D4719" s="1">
        <v>3645</v>
      </c>
      <c r="E4719" s="1">
        <v>5834.01</v>
      </c>
    </row>
    <row r="4720" spans="1:5">
      <c r="A4720" s="1">
        <v>1964</v>
      </c>
      <c r="B4720" s="1">
        <v>54</v>
      </c>
      <c r="C4720" s="1">
        <v>2427.02</v>
      </c>
      <c r="D4720" s="1">
        <v>4094</v>
      </c>
      <c r="E4720" s="1">
        <v>6521.02</v>
      </c>
    </row>
    <row r="4721" spans="1:5">
      <c r="A4721" s="1">
        <v>1964</v>
      </c>
      <c r="B4721" s="1">
        <v>55</v>
      </c>
      <c r="C4721" s="1">
        <v>2409.02</v>
      </c>
      <c r="D4721" s="1">
        <v>4454</v>
      </c>
      <c r="E4721" s="1">
        <v>6863.02</v>
      </c>
    </row>
    <row r="4722" spans="1:5">
      <c r="A4722" s="1">
        <v>1964</v>
      </c>
      <c r="B4722" s="1">
        <v>56</v>
      </c>
      <c r="C4722" s="1">
        <v>2718.02</v>
      </c>
      <c r="D4722" s="1">
        <v>4942</v>
      </c>
      <c r="E4722" s="1">
        <v>7660.02</v>
      </c>
    </row>
    <row r="4723" spans="1:5">
      <c r="A4723" s="1">
        <v>1964</v>
      </c>
      <c r="B4723" s="1">
        <v>57</v>
      </c>
      <c r="C4723" s="1">
        <v>2833.02</v>
      </c>
      <c r="D4723" s="1">
        <v>5386</v>
      </c>
      <c r="E4723" s="1">
        <v>8219.02</v>
      </c>
    </row>
    <row r="4724" spans="1:5">
      <c r="A4724" s="1">
        <v>1964</v>
      </c>
      <c r="B4724" s="1">
        <v>58</v>
      </c>
      <c r="C4724" s="1">
        <v>3124.02</v>
      </c>
      <c r="D4724" s="1">
        <v>5999</v>
      </c>
      <c r="E4724" s="1">
        <v>9123.02</v>
      </c>
    </row>
    <row r="4725" spans="1:5">
      <c r="A4725" s="1">
        <v>1964</v>
      </c>
      <c r="B4725" s="1">
        <v>59</v>
      </c>
      <c r="C4725" s="1">
        <v>3375.02</v>
      </c>
      <c r="D4725" s="1">
        <v>6414</v>
      </c>
      <c r="E4725" s="1">
        <v>9789.02</v>
      </c>
    </row>
    <row r="4726" spans="1:5">
      <c r="A4726" s="1">
        <v>1964</v>
      </c>
      <c r="B4726" s="1">
        <v>60</v>
      </c>
      <c r="C4726" s="1">
        <v>3706.02</v>
      </c>
      <c r="D4726" s="1">
        <v>6733</v>
      </c>
      <c r="E4726" s="1">
        <v>10439.02</v>
      </c>
    </row>
    <row r="4727" spans="1:5">
      <c r="A4727" s="1">
        <v>1964</v>
      </c>
      <c r="B4727" s="1">
        <v>61</v>
      </c>
      <c r="C4727" s="1">
        <v>3779.03</v>
      </c>
      <c r="D4727" s="1">
        <v>7025</v>
      </c>
      <c r="E4727" s="1">
        <v>10804.03</v>
      </c>
    </row>
    <row r="4728" spans="1:5">
      <c r="A4728" s="1">
        <v>1964</v>
      </c>
      <c r="B4728" s="1">
        <v>62</v>
      </c>
      <c r="C4728" s="1">
        <v>4158.03</v>
      </c>
      <c r="D4728" s="1">
        <v>7820</v>
      </c>
      <c r="E4728" s="1">
        <v>11978.03</v>
      </c>
    </row>
    <row r="4729" spans="1:5">
      <c r="A4729" s="1">
        <v>1964</v>
      </c>
      <c r="B4729" s="1">
        <v>63</v>
      </c>
      <c r="C4729" s="1">
        <v>4678.03</v>
      </c>
      <c r="D4729" s="1">
        <v>8411</v>
      </c>
      <c r="E4729" s="1">
        <v>13089.03</v>
      </c>
    </row>
    <row r="4730" spans="1:5">
      <c r="A4730" s="1">
        <v>1964</v>
      </c>
      <c r="B4730" s="1">
        <v>64</v>
      </c>
      <c r="C4730" s="1">
        <v>4995.04</v>
      </c>
      <c r="D4730" s="1">
        <v>8661</v>
      </c>
      <c r="E4730" s="1">
        <v>13656.04</v>
      </c>
    </row>
    <row r="4731" spans="1:5">
      <c r="A4731" s="1">
        <v>1964</v>
      </c>
      <c r="B4731" s="1">
        <v>65</v>
      </c>
      <c r="C4731" s="1">
        <v>5225.04</v>
      </c>
      <c r="D4731" s="1">
        <v>8164</v>
      </c>
      <c r="E4731" s="1">
        <v>13389.04</v>
      </c>
    </row>
    <row r="4732" spans="1:5">
      <c r="A4732" s="1">
        <v>1964</v>
      </c>
      <c r="B4732" s="1">
        <v>66</v>
      </c>
      <c r="C4732" s="1">
        <v>5398.03</v>
      </c>
      <c r="D4732" s="1">
        <v>7846</v>
      </c>
      <c r="E4732" s="1">
        <v>13244.03</v>
      </c>
    </row>
    <row r="4733" spans="1:5">
      <c r="A4733" s="1">
        <v>1964</v>
      </c>
      <c r="B4733" s="1">
        <v>67</v>
      </c>
      <c r="C4733" s="1">
        <v>6037.04</v>
      </c>
      <c r="D4733" s="1">
        <v>8438</v>
      </c>
      <c r="E4733" s="1">
        <v>14475.04</v>
      </c>
    </row>
    <row r="4734" spans="1:5">
      <c r="A4734" s="1">
        <v>1964</v>
      </c>
      <c r="B4734" s="1">
        <v>68</v>
      </c>
      <c r="C4734" s="1">
        <v>6353.05</v>
      </c>
      <c r="D4734" s="1">
        <v>8461</v>
      </c>
      <c r="E4734" s="1">
        <v>14814.05</v>
      </c>
    </row>
    <row r="4735" spans="1:5">
      <c r="A4735" s="1">
        <v>1964</v>
      </c>
      <c r="B4735" s="1">
        <v>69</v>
      </c>
      <c r="C4735" s="1">
        <v>6799.04</v>
      </c>
      <c r="D4735" s="1">
        <v>8746</v>
      </c>
      <c r="E4735" s="1">
        <v>15545.04</v>
      </c>
    </row>
    <row r="4736" spans="1:5">
      <c r="A4736" s="1">
        <v>1964</v>
      </c>
      <c r="B4736" s="1">
        <v>70</v>
      </c>
      <c r="C4736" s="1">
        <v>7281.05</v>
      </c>
      <c r="D4736" s="1">
        <v>8761</v>
      </c>
      <c r="E4736" s="1">
        <v>16042.05</v>
      </c>
    </row>
    <row r="4737" spans="1:5">
      <c r="A4737" s="1">
        <v>1964</v>
      </c>
      <c r="B4737" s="1">
        <v>71</v>
      </c>
      <c r="C4737" s="1">
        <v>7413.04</v>
      </c>
      <c r="D4737" s="1">
        <v>8774</v>
      </c>
      <c r="E4737" s="1">
        <v>16187.04</v>
      </c>
    </row>
    <row r="4738" spans="1:5">
      <c r="A4738" s="1">
        <v>1964</v>
      </c>
      <c r="B4738" s="1">
        <v>72</v>
      </c>
      <c r="C4738" s="1">
        <v>8063.06</v>
      </c>
      <c r="D4738" s="1">
        <v>9242</v>
      </c>
      <c r="E4738" s="1">
        <v>17305.060000000001</v>
      </c>
    </row>
    <row r="4739" spans="1:5">
      <c r="A4739" s="1">
        <v>1964</v>
      </c>
      <c r="B4739" s="1">
        <v>73</v>
      </c>
      <c r="C4739" s="1">
        <v>8861.06</v>
      </c>
      <c r="D4739" s="1">
        <v>9194</v>
      </c>
      <c r="E4739" s="1">
        <v>18055.060000000001</v>
      </c>
    </row>
    <row r="4740" spans="1:5">
      <c r="A4740" s="1">
        <v>1964</v>
      </c>
      <c r="B4740" s="1">
        <v>74</v>
      </c>
      <c r="C4740" s="1">
        <v>9432.06</v>
      </c>
      <c r="D4740" s="1">
        <v>9309</v>
      </c>
      <c r="E4740" s="1">
        <v>18741.060000000001</v>
      </c>
    </row>
    <row r="4741" spans="1:5">
      <c r="A4741" s="1">
        <v>1964</v>
      </c>
      <c r="B4741" s="1">
        <v>75</v>
      </c>
      <c r="C4741" s="1">
        <v>9509.06</v>
      </c>
      <c r="D4741" s="1">
        <v>9084</v>
      </c>
      <c r="E4741" s="1">
        <v>18593.060000000001</v>
      </c>
    </row>
    <row r="4742" spans="1:5">
      <c r="A4742" s="1">
        <v>1964</v>
      </c>
      <c r="B4742" s="1">
        <v>76</v>
      </c>
      <c r="C4742" s="1">
        <v>9786.06</v>
      </c>
      <c r="D4742" s="1">
        <v>9060</v>
      </c>
      <c r="E4742" s="1">
        <v>18846.060000000001</v>
      </c>
    </row>
    <row r="4743" spans="1:5">
      <c r="A4743" s="1">
        <v>1964</v>
      </c>
      <c r="B4743" s="1">
        <v>77</v>
      </c>
      <c r="C4743" s="1">
        <v>9914.06</v>
      </c>
      <c r="D4743" s="1">
        <v>8637</v>
      </c>
      <c r="E4743" s="1">
        <v>18551.060000000001</v>
      </c>
    </row>
    <row r="4744" spans="1:5">
      <c r="A4744" s="1">
        <v>1964</v>
      </c>
      <c r="B4744" s="1">
        <v>78</v>
      </c>
      <c r="C4744" s="1">
        <v>10255.07</v>
      </c>
      <c r="D4744" s="1">
        <v>8659</v>
      </c>
      <c r="E4744" s="1">
        <v>18914.07</v>
      </c>
    </row>
    <row r="4745" spans="1:5">
      <c r="A4745" s="1">
        <v>1964</v>
      </c>
      <c r="B4745" s="1">
        <v>79</v>
      </c>
      <c r="C4745" s="1">
        <v>10510.07</v>
      </c>
      <c r="D4745" s="1">
        <v>8323</v>
      </c>
      <c r="E4745" s="1">
        <v>18833.07</v>
      </c>
    </row>
    <row r="4746" spans="1:5">
      <c r="A4746" s="1">
        <v>1964</v>
      </c>
      <c r="B4746" s="1">
        <v>80</v>
      </c>
      <c r="C4746" s="1">
        <v>10558.05</v>
      </c>
      <c r="D4746" s="1">
        <v>7711</v>
      </c>
      <c r="E4746" s="1">
        <v>18269.05</v>
      </c>
    </row>
    <row r="4747" spans="1:5">
      <c r="A4747" s="1">
        <v>1964</v>
      </c>
      <c r="B4747" s="1">
        <v>81</v>
      </c>
      <c r="C4747" s="1">
        <v>10327.06</v>
      </c>
      <c r="D4747" s="1">
        <v>7118</v>
      </c>
      <c r="E4747" s="1">
        <v>17445.060000000001</v>
      </c>
    </row>
    <row r="4748" spans="1:5">
      <c r="A4748" s="1">
        <v>1964</v>
      </c>
      <c r="B4748" s="1">
        <v>82</v>
      </c>
      <c r="C4748" s="1">
        <v>10201.06</v>
      </c>
      <c r="D4748" s="1">
        <v>7025</v>
      </c>
      <c r="E4748" s="1">
        <v>17226.060000000001</v>
      </c>
    </row>
    <row r="4749" spans="1:5">
      <c r="A4749" s="1">
        <v>1964</v>
      </c>
      <c r="B4749" s="1">
        <v>83</v>
      </c>
      <c r="C4749" s="1">
        <v>10239.07</v>
      </c>
      <c r="D4749" s="1">
        <v>6390</v>
      </c>
      <c r="E4749" s="1">
        <v>16629.07</v>
      </c>
    </row>
    <row r="4750" spans="1:5">
      <c r="A4750" s="1">
        <v>1964</v>
      </c>
      <c r="B4750" s="1">
        <v>84</v>
      </c>
      <c r="C4750" s="1">
        <v>9667.07</v>
      </c>
      <c r="D4750" s="1">
        <v>6064</v>
      </c>
      <c r="E4750" s="1">
        <v>15731.07</v>
      </c>
    </row>
    <row r="4751" spans="1:5">
      <c r="A4751" s="1">
        <v>1964</v>
      </c>
      <c r="B4751" s="1">
        <v>85</v>
      </c>
      <c r="C4751" s="1">
        <v>8586.0499999999993</v>
      </c>
      <c r="D4751" s="1">
        <v>5178</v>
      </c>
      <c r="E4751" s="1">
        <v>13764.05</v>
      </c>
    </row>
    <row r="4752" spans="1:5">
      <c r="A4752" s="1">
        <v>1964</v>
      </c>
      <c r="B4752" s="1">
        <v>86</v>
      </c>
      <c r="C4752" s="1">
        <v>7887.05</v>
      </c>
      <c r="D4752" s="1">
        <v>4610</v>
      </c>
      <c r="E4752" s="1">
        <v>12497.05</v>
      </c>
    </row>
    <row r="4753" spans="1:5">
      <c r="A4753" s="1">
        <v>1964</v>
      </c>
      <c r="B4753" s="1">
        <v>87</v>
      </c>
      <c r="C4753" s="1">
        <v>6961.04</v>
      </c>
      <c r="D4753" s="1">
        <v>3811</v>
      </c>
      <c r="E4753" s="1">
        <v>10772.04</v>
      </c>
    </row>
    <row r="4754" spans="1:5">
      <c r="A4754" s="1">
        <v>1964</v>
      </c>
      <c r="B4754" s="1">
        <v>88</v>
      </c>
      <c r="C4754" s="1">
        <v>5929.03</v>
      </c>
      <c r="D4754" s="1">
        <v>3177</v>
      </c>
      <c r="E4754" s="1">
        <v>9106.0300000000007</v>
      </c>
    </row>
    <row r="4755" spans="1:5">
      <c r="A4755" s="1">
        <v>1964</v>
      </c>
      <c r="B4755" s="1">
        <v>89</v>
      </c>
      <c r="C4755" s="1">
        <v>5216.03</v>
      </c>
      <c r="D4755" s="1">
        <v>2613</v>
      </c>
      <c r="E4755" s="1">
        <v>7829.03</v>
      </c>
    </row>
    <row r="4756" spans="1:5">
      <c r="A4756" s="1">
        <v>1964</v>
      </c>
      <c r="B4756" s="1">
        <v>90</v>
      </c>
      <c r="C4756" s="1">
        <v>4046.02</v>
      </c>
      <c r="D4756" s="1">
        <v>1915</v>
      </c>
      <c r="E4756" s="1">
        <v>5961.02</v>
      </c>
    </row>
    <row r="4757" spans="1:5">
      <c r="A4757" s="1">
        <v>1964</v>
      </c>
      <c r="B4757" s="1">
        <v>91</v>
      </c>
      <c r="C4757" s="1">
        <v>3264.02</v>
      </c>
      <c r="D4757" s="1">
        <v>1370</v>
      </c>
      <c r="E4757" s="1">
        <v>4634.0200000000004</v>
      </c>
    </row>
    <row r="4758" spans="1:5">
      <c r="A4758" s="1">
        <v>1964</v>
      </c>
      <c r="B4758" s="1">
        <v>92</v>
      </c>
      <c r="C4758" s="1">
        <v>2640.02</v>
      </c>
      <c r="D4758" s="1">
        <v>1087</v>
      </c>
      <c r="E4758" s="1">
        <v>3727.02</v>
      </c>
    </row>
    <row r="4759" spans="1:5">
      <c r="A4759" s="1">
        <v>1964</v>
      </c>
      <c r="B4759" s="1">
        <v>93</v>
      </c>
      <c r="C4759" s="1">
        <v>1990.01</v>
      </c>
      <c r="D4759" s="1">
        <v>788</v>
      </c>
      <c r="E4759" s="1">
        <v>2778.01</v>
      </c>
    </row>
    <row r="4760" spans="1:5">
      <c r="A4760" s="1">
        <v>1964</v>
      </c>
      <c r="B4760" s="1">
        <v>94</v>
      </c>
      <c r="C4760" s="1">
        <v>1512.01</v>
      </c>
      <c r="D4760" s="1">
        <v>523</v>
      </c>
      <c r="E4760" s="1">
        <v>2035.01</v>
      </c>
    </row>
    <row r="4761" spans="1:5">
      <c r="A4761" s="1">
        <v>1964</v>
      </c>
      <c r="B4761" s="1">
        <v>95</v>
      </c>
      <c r="C4761" s="1">
        <v>1016.01</v>
      </c>
      <c r="D4761" s="1">
        <v>344</v>
      </c>
      <c r="E4761" s="1">
        <v>1360.01</v>
      </c>
    </row>
    <row r="4762" spans="1:5">
      <c r="A4762" s="1">
        <v>1964</v>
      </c>
      <c r="B4762" s="1">
        <v>96</v>
      </c>
      <c r="C4762" s="1">
        <v>796.01</v>
      </c>
      <c r="D4762" s="1">
        <v>234</v>
      </c>
      <c r="E4762" s="1">
        <v>1030.01</v>
      </c>
    </row>
    <row r="4763" spans="1:5">
      <c r="A4763" s="1">
        <v>1964</v>
      </c>
      <c r="B4763" s="1">
        <v>97</v>
      </c>
      <c r="C4763" s="1">
        <v>510</v>
      </c>
      <c r="D4763" s="1">
        <v>141</v>
      </c>
      <c r="E4763" s="1">
        <v>651</v>
      </c>
    </row>
    <row r="4764" spans="1:5">
      <c r="A4764" s="1">
        <v>1964</v>
      </c>
      <c r="B4764" s="1">
        <v>98</v>
      </c>
      <c r="C4764" s="1">
        <v>348</v>
      </c>
      <c r="D4764" s="1">
        <v>102</v>
      </c>
      <c r="E4764" s="1">
        <v>450</v>
      </c>
    </row>
    <row r="4765" spans="1:5">
      <c r="A4765" s="1">
        <v>1964</v>
      </c>
      <c r="B4765" s="1">
        <v>99</v>
      </c>
      <c r="C4765" s="1">
        <v>201.01</v>
      </c>
      <c r="D4765" s="1">
        <v>58</v>
      </c>
      <c r="E4765" s="1">
        <v>259.01</v>
      </c>
    </row>
    <row r="4766" spans="1:5">
      <c r="A4766" s="1">
        <v>1964</v>
      </c>
      <c r="B4766" s="1">
        <v>100</v>
      </c>
      <c r="C4766" s="1">
        <v>148</v>
      </c>
      <c r="D4766" s="1">
        <v>20</v>
      </c>
      <c r="E4766" s="1">
        <v>168</v>
      </c>
    </row>
    <row r="4767" spans="1:5">
      <c r="A4767" s="1">
        <v>1964</v>
      </c>
      <c r="B4767" s="1">
        <v>101</v>
      </c>
      <c r="C4767" s="1">
        <v>90</v>
      </c>
      <c r="D4767" s="1">
        <v>14</v>
      </c>
      <c r="E4767" s="1">
        <v>104</v>
      </c>
    </row>
    <row r="4768" spans="1:5">
      <c r="A4768" s="1">
        <v>1964</v>
      </c>
      <c r="B4768" s="1">
        <v>102</v>
      </c>
      <c r="C4768" s="1">
        <v>47</v>
      </c>
      <c r="D4768" s="1">
        <v>9</v>
      </c>
      <c r="E4768" s="1">
        <v>56</v>
      </c>
    </row>
    <row r="4769" spans="1:5">
      <c r="A4769" s="1">
        <v>1964</v>
      </c>
      <c r="B4769" s="1">
        <v>103</v>
      </c>
      <c r="C4769" s="1">
        <v>34</v>
      </c>
      <c r="D4769" s="1">
        <v>2</v>
      </c>
      <c r="E4769" s="1">
        <v>36</v>
      </c>
    </row>
    <row r="4770" spans="1:5">
      <c r="A4770" s="1">
        <v>1964</v>
      </c>
      <c r="B4770" s="1">
        <v>104</v>
      </c>
      <c r="C4770" s="1">
        <v>10</v>
      </c>
      <c r="D4770" s="1">
        <v>2</v>
      </c>
      <c r="E4770" s="1">
        <v>12</v>
      </c>
    </row>
    <row r="4771" spans="1:5">
      <c r="A4771" s="1">
        <v>1964</v>
      </c>
      <c r="B4771" s="1">
        <v>105</v>
      </c>
      <c r="C4771" s="1">
        <v>5</v>
      </c>
      <c r="D4771" s="1">
        <v>0</v>
      </c>
      <c r="E4771" s="1">
        <v>5</v>
      </c>
    </row>
    <row r="4772" spans="1:5">
      <c r="A4772" s="1">
        <v>1964</v>
      </c>
      <c r="B4772" s="1">
        <v>106</v>
      </c>
      <c r="C4772" s="1">
        <v>1</v>
      </c>
      <c r="D4772" s="1">
        <v>1</v>
      </c>
      <c r="E4772" s="1">
        <v>2</v>
      </c>
    </row>
    <row r="4773" spans="1:5">
      <c r="A4773" s="1">
        <v>1964</v>
      </c>
      <c r="B4773" s="1">
        <v>107</v>
      </c>
      <c r="C4773" s="1">
        <v>0</v>
      </c>
      <c r="D4773" s="1">
        <v>0</v>
      </c>
      <c r="E4773" s="1">
        <v>0</v>
      </c>
    </row>
    <row r="4774" spans="1:5">
      <c r="A4774" s="1">
        <v>1964</v>
      </c>
      <c r="B4774" s="1">
        <v>108</v>
      </c>
      <c r="C4774" s="1">
        <v>1</v>
      </c>
      <c r="D4774" s="1">
        <v>0</v>
      </c>
      <c r="E4774" s="1">
        <v>1</v>
      </c>
    </row>
    <row r="4775" spans="1:5">
      <c r="A4775" s="1">
        <v>1964</v>
      </c>
      <c r="B4775" s="1">
        <v>109</v>
      </c>
      <c r="C4775" s="1">
        <v>0</v>
      </c>
      <c r="D4775" s="1">
        <v>0</v>
      </c>
      <c r="E4775" s="1">
        <v>0</v>
      </c>
    </row>
    <row r="4776" spans="1:5">
      <c r="A4776" s="1">
        <v>1964</v>
      </c>
      <c r="B4776" s="1" t="s">
        <v>121</v>
      </c>
      <c r="C4776" s="1">
        <v>0</v>
      </c>
      <c r="D4776" s="1">
        <v>1</v>
      </c>
      <c r="E4776" s="1">
        <v>1</v>
      </c>
    </row>
    <row r="4777" spans="1:5">
      <c r="A4777" s="1">
        <v>1965</v>
      </c>
      <c r="B4777" s="1">
        <v>0</v>
      </c>
      <c r="C4777" s="1">
        <v>8247.1</v>
      </c>
      <c r="D4777" s="1">
        <v>11324</v>
      </c>
      <c r="E4777" s="1">
        <v>19571.099999999999</v>
      </c>
    </row>
    <row r="4778" spans="1:5">
      <c r="A4778" s="1">
        <v>1965</v>
      </c>
      <c r="B4778" s="1">
        <v>1</v>
      </c>
      <c r="C4778" s="1">
        <v>583.01</v>
      </c>
      <c r="D4778" s="1">
        <v>671</v>
      </c>
      <c r="E4778" s="1">
        <v>1254.01</v>
      </c>
    </row>
    <row r="4779" spans="1:5">
      <c r="A4779" s="1">
        <v>1965</v>
      </c>
      <c r="B4779" s="1">
        <v>2</v>
      </c>
      <c r="C4779" s="1">
        <v>350.01</v>
      </c>
      <c r="D4779" s="1">
        <v>407</v>
      </c>
      <c r="E4779" s="1">
        <v>757.01</v>
      </c>
    </row>
    <row r="4780" spans="1:5">
      <c r="A4780" s="1">
        <v>1965</v>
      </c>
      <c r="B4780" s="1">
        <v>3</v>
      </c>
      <c r="C4780" s="1">
        <v>250.01</v>
      </c>
      <c r="D4780" s="1">
        <v>354</v>
      </c>
      <c r="E4780" s="1">
        <v>604.01</v>
      </c>
    </row>
    <row r="4781" spans="1:5">
      <c r="A4781" s="1">
        <v>1965</v>
      </c>
      <c r="B4781" s="1">
        <v>4</v>
      </c>
      <c r="C4781" s="1">
        <v>231</v>
      </c>
      <c r="D4781" s="1">
        <v>280</v>
      </c>
      <c r="E4781" s="1">
        <v>511</v>
      </c>
    </row>
    <row r="4782" spans="1:5">
      <c r="A4782" s="1">
        <v>1965</v>
      </c>
      <c r="B4782" s="1">
        <v>5</v>
      </c>
      <c r="C4782" s="1">
        <v>175.01</v>
      </c>
      <c r="D4782" s="1">
        <v>255</v>
      </c>
      <c r="E4782" s="1">
        <v>430.01</v>
      </c>
    </row>
    <row r="4783" spans="1:5">
      <c r="A4783" s="1">
        <v>1965</v>
      </c>
      <c r="B4783" s="1">
        <v>6</v>
      </c>
      <c r="C4783" s="1">
        <v>138</v>
      </c>
      <c r="D4783" s="1">
        <v>230</v>
      </c>
      <c r="E4783" s="1">
        <v>368</v>
      </c>
    </row>
    <row r="4784" spans="1:5">
      <c r="A4784" s="1">
        <v>1965</v>
      </c>
      <c r="B4784" s="1">
        <v>7</v>
      </c>
      <c r="C4784" s="1">
        <v>121.01</v>
      </c>
      <c r="D4784" s="1">
        <v>202</v>
      </c>
      <c r="E4784" s="1">
        <v>323.01</v>
      </c>
    </row>
    <row r="4785" spans="1:5">
      <c r="A4785" s="1">
        <v>1965</v>
      </c>
      <c r="B4785" s="1">
        <v>8</v>
      </c>
      <c r="C4785" s="1">
        <v>91</v>
      </c>
      <c r="D4785" s="1">
        <v>183</v>
      </c>
      <c r="E4785" s="1">
        <v>274</v>
      </c>
    </row>
    <row r="4786" spans="1:5">
      <c r="A4786" s="1">
        <v>1965</v>
      </c>
      <c r="B4786" s="1">
        <v>9</v>
      </c>
      <c r="C4786" s="1">
        <v>87</v>
      </c>
      <c r="D4786" s="1">
        <v>170</v>
      </c>
      <c r="E4786" s="1">
        <v>257</v>
      </c>
    </row>
    <row r="4787" spans="1:5">
      <c r="A4787" s="1">
        <v>1965</v>
      </c>
      <c r="B4787" s="1">
        <v>10</v>
      </c>
      <c r="C4787" s="1">
        <v>90</v>
      </c>
      <c r="D4787" s="1">
        <v>153</v>
      </c>
      <c r="E4787" s="1">
        <v>243</v>
      </c>
    </row>
    <row r="4788" spans="1:5">
      <c r="A4788" s="1">
        <v>1965</v>
      </c>
      <c r="B4788" s="1">
        <v>11</v>
      </c>
      <c r="C4788" s="1">
        <v>123</v>
      </c>
      <c r="D4788" s="1">
        <v>145</v>
      </c>
      <c r="E4788" s="1">
        <v>268</v>
      </c>
    </row>
    <row r="4789" spans="1:5">
      <c r="A4789" s="1">
        <v>1965</v>
      </c>
      <c r="B4789" s="1">
        <v>12</v>
      </c>
      <c r="C4789" s="1">
        <v>96</v>
      </c>
      <c r="D4789" s="1">
        <v>163</v>
      </c>
      <c r="E4789" s="1">
        <v>259</v>
      </c>
    </row>
    <row r="4790" spans="1:5">
      <c r="A4790" s="1">
        <v>1965</v>
      </c>
      <c r="B4790" s="1">
        <v>13</v>
      </c>
      <c r="C4790" s="1">
        <v>103</v>
      </c>
      <c r="D4790" s="1">
        <v>182</v>
      </c>
      <c r="E4790" s="1">
        <v>285</v>
      </c>
    </row>
    <row r="4791" spans="1:5">
      <c r="A4791" s="1">
        <v>1965</v>
      </c>
      <c r="B4791" s="1">
        <v>14</v>
      </c>
      <c r="C4791" s="1">
        <v>123</v>
      </c>
      <c r="D4791" s="1">
        <v>178</v>
      </c>
      <c r="E4791" s="1">
        <v>301</v>
      </c>
    </row>
    <row r="4792" spans="1:5">
      <c r="A4792" s="1">
        <v>1965</v>
      </c>
      <c r="B4792" s="1">
        <v>15</v>
      </c>
      <c r="C4792" s="1">
        <v>112.01</v>
      </c>
      <c r="D4792" s="1">
        <v>235</v>
      </c>
      <c r="E4792" s="1">
        <v>347.01</v>
      </c>
    </row>
    <row r="4793" spans="1:5">
      <c r="A4793" s="1">
        <v>1965</v>
      </c>
      <c r="B4793" s="1">
        <v>16</v>
      </c>
      <c r="C4793" s="1">
        <v>165</v>
      </c>
      <c r="D4793" s="1">
        <v>369</v>
      </c>
      <c r="E4793" s="1">
        <v>534</v>
      </c>
    </row>
    <row r="4794" spans="1:5">
      <c r="A4794" s="1">
        <v>1965</v>
      </c>
      <c r="B4794" s="1">
        <v>17</v>
      </c>
      <c r="C4794" s="1">
        <v>181</v>
      </c>
      <c r="D4794" s="1">
        <v>525</v>
      </c>
      <c r="E4794" s="1">
        <v>706</v>
      </c>
    </row>
    <row r="4795" spans="1:5">
      <c r="A4795" s="1">
        <v>1965</v>
      </c>
      <c r="B4795" s="1">
        <v>18</v>
      </c>
      <c r="C4795" s="1">
        <v>181</v>
      </c>
      <c r="D4795" s="1">
        <v>567</v>
      </c>
      <c r="E4795" s="1">
        <v>748</v>
      </c>
    </row>
    <row r="4796" spans="1:5">
      <c r="A4796" s="1">
        <v>1965</v>
      </c>
      <c r="B4796" s="1">
        <v>19</v>
      </c>
      <c r="C4796" s="1">
        <v>199</v>
      </c>
      <c r="D4796" s="1">
        <v>442</v>
      </c>
      <c r="E4796" s="1">
        <v>641</v>
      </c>
    </row>
    <row r="4797" spans="1:5">
      <c r="A4797" s="1">
        <v>1965</v>
      </c>
      <c r="B4797" s="1">
        <v>20</v>
      </c>
      <c r="C4797" s="1">
        <v>160</v>
      </c>
      <c r="D4797" s="1">
        <v>421</v>
      </c>
      <c r="E4797" s="1">
        <v>581</v>
      </c>
    </row>
    <row r="4798" spans="1:5">
      <c r="A4798" s="1">
        <v>1965</v>
      </c>
      <c r="B4798" s="1">
        <v>21</v>
      </c>
      <c r="C4798" s="1">
        <v>174</v>
      </c>
      <c r="D4798" s="1">
        <v>404</v>
      </c>
      <c r="E4798" s="1">
        <v>578</v>
      </c>
    </row>
    <row r="4799" spans="1:5">
      <c r="A4799" s="1">
        <v>1965</v>
      </c>
      <c r="B4799" s="1">
        <v>22</v>
      </c>
      <c r="C4799" s="1">
        <v>171</v>
      </c>
      <c r="D4799" s="1">
        <v>374</v>
      </c>
      <c r="E4799" s="1">
        <v>545</v>
      </c>
    </row>
    <row r="4800" spans="1:5">
      <c r="A4800" s="1">
        <v>1965</v>
      </c>
      <c r="B4800" s="1">
        <v>23</v>
      </c>
      <c r="C4800" s="1">
        <v>162</v>
      </c>
      <c r="D4800" s="1">
        <v>345</v>
      </c>
      <c r="E4800" s="1">
        <v>507</v>
      </c>
    </row>
    <row r="4801" spans="1:5">
      <c r="A4801" s="1">
        <v>1965</v>
      </c>
      <c r="B4801" s="1">
        <v>24</v>
      </c>
      <c r="C4801" s="1">
        <v>166</v>
      </c>
      <c r="D4801" s="1">
        <v>354</v>
      </c>
      <c r="E4801" s="1">
        <v>520</v>
      </c>
    </row>
    <row r="4802" spans="1:5">
      <c r="A4802" s="1">
        <v>1965</v>
      </c>
      <c r="B4802" s="1">
        <v>25</v>
      </c>
      <c r="C4802" s="1">
        <v>187.01</v>
      </c>
      <c r="D4802" s="1">
        <v>345</v>
      </c>
      <c r="E4802" s="1">
        <v>532.01</v>
      </c>
    </row>
    <row r="4803" spans="1:5">
      <c r="A4803" s="1">
        <v>1965</v>
      </c>
      <c r="B4803" s="1">
        <v>26</v>
      </c>
      <c r="C4803" s="1">
        <v>188</v>
      </c>
      <c r="D4803" s="1">
        <v>340</v>
      </c>
      <c r="E4803" s="1">
        <v>528</v>
      </c>
    </row>
    <row r="4804" spans="1:5">
      <c r="A4804" s="1">
        <v>1965</v>
      </c>
      <c r="B4804" s="1">
        <v>27</v>
      </c>
      <c r="C4804" s="1">
        <v>191</v>
      </c>
      <c r="D4804" s="1">
        <v>341</v>
      </c>
      <c r="E4804" s="1">
        <v>532</v>
      </c>
    </row>
    <row r="4805" spans="1:5">
      <c r="A4805" s="1">
        <v>1965</v>
      </c>
      <c r="B4805" s="1">
        <v>28</v>
      </c>
      <c r="C4805" s="1">
        <v>215</v>
      </c>
      <c r="D4805" s="1">
        <v>349</v>
      </c>
      <c r="E4805" s="1">
        <v>564</v>
      </c>
    </row>
    <row r="4806" spans="1:5">
      <c r="A4806" s="1">
        <v>1965</v>
      </c>
      <c r="B4806" s="1">
        <v>29</v>
      </c>
      <c r="C4806" s="1">
        <v>214</v>
      </c>
      <c r="D4806" s="1">
        <v>363</v>
      </c>
      <c r="E4806" s="1">
        <v>577</v>
      </c>
    </row>
    <row r="4807" spans="1:5">
      <c r="A4807" s="1">
        <v>1965</v>
      </c>
      <c r="B4807" s="1">
        <v>30</v>
      </c>
      <c r="C4807" s="1">
        <v>245</v>
      </c>
      <c r="D4807" s="1">
        <v>371</v>
      </c>
      <c r="E4807" s="1">
        <v>616</v>
      </c>
    </row>
    <row r="4808" spans="1:5">
      <c r="A4808" s="1">
        <v>1965</v>
      </c>
      <c r="B4808" s="1">
        <v>31</v>
      </c>
      <c r="C4808" s="1">
        <v>222</v>
      </c>
      <c r="D4808" s="1">
        <v>338</v>
      </c>
      <c r="E4808" s="1">
        <v>560</v>
      </c>
    </row>
    <row r="4809" spans="1:5">
      <c r="A4809" s="1">
        <v>1965</v>
      </c>
      <c r="B4809" s="1">
        <v>32</v>
      </c>
      <c r="C4809" s="1">
        <v>232.01</v>
      </c>
      <c r="D4809" s="1">
        <v>405</v>
      </c>
      <c r="E4809" s="1">
        <v>637.01</v>
      </c>
    </row>
    <row r="4810" spans="1:5">
      <c r="A4810" s="1">
        <v>1965</v>
      </c>
      <c r="B4810" s="1">
        <v>33</v>
      </c>
      <c r="C4810" s="1">
        <v>284</v>
      </c>
      <c r="D4810" s="1">
        <v>412</v>
      </c>
      <c r="E4810" s="1">
        <v>696</v>
      </c>
    </row>
    <row r="4811" spans="1:5">
      <c r="A4811" s="1">
        <v>1965</v>
      </c>
      <c r="B4811" s="1">
        <v>34</v>
      </c>
      <c r="C4811" s="1">
        <v>329.01</v>
      </c>
      <c r="D4811" s="1">
        <v>478</v>
      </c>
      <c r="E4811" s="1">
        <v>807.01</v>
      </c>
    </row>
    <row r="4812" spans="1:5">
      <c r="A4812" s="1">
        <v>1965</v>
      </c>
      <c r="B4812" s="1">
        <v>35</v>
      </c>
      <c r="C4812" s="1">
        <v>368.01</v>
      </c>
      <c r="D4812" s="1">
        <v>535</v>
      </c>
      <c r="E4812" s="1">
        <v>903.01</v>
      </c>
    </row>
    <row r="4813" spans="1:5">
      <c r="A4813" s="1">
        <v>1965</v>
      </c>
      <c r="B4813" s="1">
        <v>36</v>
      </c>
      <c r="C4813" s="1">
        <v>380</v>
      </c>
      <c r="D4813" s="1">
        <v>603</v>
      </c>
      <c r="E4813" s="1">
        <v>983</v>
      </c>
    </row>
    <row r="4814" spans="1:5">
      <c r="A4814" s="1">
        <v>1965</v>
      </c>
      <c r="B4814" s="1">
        <v>37</v>
      </c>
      <c r="C4814" s="1">
        <v>458.01</v>
      </c>
      <c r="D4814" s="1">
        <v>630</v>
      </c>
      <c r="E4814" s="1">
        <v>1088.01</v>
      </c>
    </row>
    <row r="4815" spans="1:5">
      <c r="A4815" s="1">
        <v>1965</v>
      </c>
      <c r="B4815" s="1">
        <v>38</v>
      </c>
      <c r="C4815" s="1">
        <v>528.01</v>
      </c>
      <c r="D4815" s="1">
        <v>716</v>
      </c>
      <c r="E4815" s="1">
        <v>1244.01</v>
      </c>
    </row>
    <row r="4816" spans="1:5">
      <c r="A4816" s="1">
        <v>1965</v>
      </c>
      <c r="B4816" s="1">
        <v>39</v>
      </c>
      <c r="C4816" s="1">
        <v>581</v>
      </c>
      <c r="D4816" s="1">
        <v>771</v>
      </c>
      <c r="E4816" s="1">
        <v>1352</v>
      </c>
    </row>
    <row r="4817" spans="1:5">
      <c r="A4817" s="1">
        <v>1965</v>
      </c>
      <c r="B4817" s="1">
        <v>40</v>
      </c>
      <c r="C4817" s="1">
        <v>665.01</v>
      </c>
      <c r="D4817" s="1">
        <v>879</v>
      </c>
      <c r="E4817" s="1">
        <v>1544.01</v>
      </c>
    </row>
    <row r="4818" spans="1:5">
      <c r="A4818" s="1">
        <v>1965</v>
      </c>
      <c r="B4818" s="1">
        <v>41</v>
      </c>
      <c r="C4818" s="1">
        <v>737</v>
      </c>
      <c r="D4818" s="1">
        <v>1052</v>
      </c>
      <c r="E4818" s="1">
        <v>1789</v>
      </c>
    </row>
    <row r="4819" spans="1:5">
      <c r="A4819" s="1">
        <v>1965</v>
      </c>
      <c r="B4819" s="1">
        <v>42</v>
      </c>
      <c r="C4819" s="1">
        <v>867.01</v>
      </c>
      <c r="D4819" s="1">
        <v>1157</v>
      </c>
      <c r="E4819" s="1">
        <v>2024.01</v>
      </c>
    </row>
    <row r="4820" spans="1:5">
      <c r="A4820" s="1">
        <v>1965</v>
      </c>
      <c r="B4820" s="1">
        <v>43</v>
      </c>
      <c r="C4820" s="1">
        <v>901.01</v>
      </c>
      <c r="D4820" s="1">
        <v>1322</v>
      </c>
      <c r="E4820" s="1">
        <v>2223.0100000000002</v>
      </c>
    </row>
    <row r="4821" spans="1:5">
      <c r="A4821" s="1">
        <v>1965</v>
      </c>
      <c r="B4821" s="1">
        <v>44</v>
      </c>
      <c r="C4821" s="1">
        <v>1064.01</v>
      </c>
      <c r="D4821" s="1">
        <v>1520</v>
      </c>
      <c r="E4821" s="1">
        <v>2584.0100000000002</v>
      </c>
    </row>
    <row r="4822" spans="1:5">
      <c r="A4822" s="1">
        <v>1965</v>
      </c>
      <c r="B4822" s="1">
        <v>45</v>
      </c>
      <c r="C4822" s="1">
        <v>1178.01</v>
      </c>
      <c r="D4822" s="1">
        <v>1739</v>
      </c>
      <c r="E4822" s="1">
        <v>2917.01</v>
      </c>
    </row>
    <row r="4823" spans="1:5">
      <c r="A4823" s="1">
        <v>1965</v>
      </c>
      <c r="B4823" s="1">
        <v>46</v>
      </c>
      <c r="C4823" s="1">
        <v>1020</v>
      </c>
      <c r="D4823" s="1">
        <v>1436</v>
      </c>
      <c r="E4823" s="1">
        <v>2456</v>
      </c>
    </row>
    <row r="4824" spans="1:5">
      <c r="A4824" s="1">
        <v>1965</v>
      </c>
      <c r="B4824" s="1">
        <v>47</v>
      </c>
      <c r="C4824" s="1">
        <v>1031</v>
      </c>
      <c r="D4824" s="1">
        <v>1493</v>
      </c>
      <c r="E4824" s="1">
        <v>2524</v>
      </c>
    </row>
    <row r="4825" spans="1:5">
      <c r="A4825" s="1">
        <v>1965</v>
      </c>
      <c r="B4825" s="1">
        <v>48</v>
      </c>
      <c r="C4825" s="1">
        <v>1180</v>
      </c>
      <c r="D4825" s="1">
        <v>1877</v>
      </c>
      <c r="E4825" s="1">
        <v>3057</v>
      </c>
    </row>
    <row r="4826" spans="1:5">
      <c r="A4826" s="1">
        <v>1965</v>
      </c>
      <c r="B4826" s="1">
        <v>49</v>
      </c>
      <c r="C4826" s="1">
        <v>1470.01</v>
      </c>
      <c r="D4826" s="1">
        <v>2211</v>
      </c>
      <c r="E4826" s="1">
        <v>3681.01</v>
      </c>
    </row>
    <row r="4827" spans="1:5">
      <c r="A4827" s="1">
        <v>1965</v>
      </c>
      <c r="B4827" s="1">
        <v>50</v>
      </c>
      <c r="C4827" s="1">
        <v>1677.01</v>
      </c>
      <c r="D4827" s="1">
        <v>2599</v>
      </c>
      <c r="E4827" s="1">
        <v>4276.01</v>
      </c>
    </row>
    <row r="4828" spans="1:5">
      <c r="A4828" s="1">
        <v>1965</v>
      </c>
      <c r="B4828" s="1">
        <v>51</v>
      </c>
      <c r="C4828" s="1">
        <v>1750.01</v>
      </c>
      <c r="D4828" s="1">
        <v>2992</v>
      </c>
      <c r="E4828" s="1">
        <v>4742.01</v>
      </c>
    </row>
    <row r="4829" spans="1:5">
      <c r="A4829" s="1">
        <v>1965</v>
      </c>
      <c r="B4829" s="1">
        <v>52</v>
      </c>
      <c r="C4829" s="1">
        <v>2006.02</v>
      </c>
      <c r="D4829" s="1">
        <v>3292</v>
      </c>
      <c r="E4829" s="1">
        <v>5298.02</v>
      </c>
    </row>
    <row r="4830" spans="1:5">
      <c r="A4830" s="1">
        <v>1965</v>
      </c>
      <c r="B4830" s="1">
        <v>53</v>
      </c>
      <c r="C4830" s="1">
        <v>2155.02</v>
      </c>
      <c r="D4830" s="1">
        <v>3616</v>
      </c>
      <c r="E4830" s="1">
        <v>5771.02</v>
      </c>
    </row>
    <row r="4831" spans="1:5">
      <c r="A4831" s="1">
        <v>1965</v>
      </c>
      <c r="B4831" s="1">
        <v>54</v>
      </c>
      <c r="C4831" s="1">
        <v>2306.0100000000002</v>
      </c>
      <c r="D4831" s="1">
        <v>4183</v>
      </c>
      <c r="E4831" s="1">
        <v>6489.01</v>
      </c>
    </row>
    <row r="4832" spans="1:5">
      <c r="A4832" s="1">
        <v>1965</v>
      </c>
      <c r="B4832" s="1">
        <v>55</v>
      </c>
      <c r="C4832" s="1">
        <v>2473.02</v>
      </c>
      <c r="D4832" s="1">
        <v>4412</v>
      </c>
      <c r="E4832" s="1">
        <v>6885.02</v>
      </c>
    </row>
    <row r="4833" spans="1:5">
      <c r="A4833" s="1">
        <v>1965</v>
      </c>
      <c r="B4833" s="1">
        <v>56</v>
      </c>
      <c r="C4833" s="1">
        <v>2588.02</v>
      </c>
      <c r="D4833" s="1">
        <v>4927</v>
      </c>
      <c r="E4833" s="1">
        <v>7515.02</v>
      </c>
    </row>
    <row r="4834" spans="1:5">
      <c r="A4834" s="1">
        <v>1965</v>
      </c>
      <c r="B4834" s="1">
        <v>57</v>
      </c>
      <c r="C4834" s="1">
        <v>2967.02</v>
      </c>
      <c r="D4834" s="1">
        <v>5412</v>
      </c>
      <c r="E4834" s="1">
        <v>8379.02</v>
      </c>
    </row>
    <row r="4835" spans="1:5">
      <c r="A4835" s="1">
        <v>1965</v>
      </c>
      <c r="B4835" s="1">
        <v>58</v>
      </c>
      <c r="C4835" s="1">
        <v>3206.02</v>
      </c>
      <c r="D4835" s="1">
        <v>5915</v>
      </c>
      <c r="E4835" s="1">
        <v>9121.02</v>
      </c>
    </row>
    <row r="4836" spans="1:5">
      <c r="A4836" s="1">
        <v>1965</v>
      </c>
      <c r="B4836" s="1">
        <v>59</v>
      </c>
      <c r="C4836" s="1">
        <v>3449.02</v>
      </c>
      <c r="D4836" s="1">
        <v>6410</v>
      </c>
      <c r="E4836" s="1">
        <v>9859.02</v>
      </c>
    </row>
    <row r="4837" spans="1:5">
      <c r="A4837" s="1">
        <v>1965</v>
      </c>
      <c r="B4837" s="1">
        <v>60</v>
      </c>
      <c r="C4837" s="1">
        <v>3623.03</v>
      </c>
      <c r="D4837" s="1">
        <v>6997</v>
      </c>
      <c r="E4837" s="1">
        <v>10620.03</v>
      </c>
    </row>
    <row r="4838" spans="1:5">
      <c r="A4838" s="1">
        <v>1965</v>
      </c>
      <c r="B4838" s="1">
        <v>61</v>
      </c>
      <c r="C4838" s="1">
        <v>3893.03</v>
      </c>
      <c r="D4838" s="1">
        <v>7270</v>
      </c>
      <c r="E4838" s="1">
        <v>11163.03</v>
      </c>
    </row>
    <row r="4839" spans="1:5">
      <c r="A4839" s="1">
        <v>1965</v>
      </c>
      <c r="B4839" s="1">
        <v>62</v>
      </c>
      <c r="C4839" s="1">
        <v>4316.03</v>
      </c>
      <c r="D4839" s="1">
        <v>8248</v>
      </c>
      <c r="E4839" s="1">
        <v>12564.03</v>
      </c>
    </row>
    <row r="4840" spans="1:5">
      <c r="A4840" s="1">
        <v>1965</v>
      </c>
      <c r="B4840" s="1">
        <v>63</v>
      </c>
      <c r="C4840" s="1">
        <v>4542.03</v>
      </c>
      <c r="D4840" s="1">
        <v>8250</v>
      </c>
      <c r="E4840" s="1">
        <v>12792.03</v>
      </c>
    </row>
    <row r="4841" spans="1:5">
      <c r="A4841" s="1">
        <v>1965</v>
      </c>
      <c r="B4841" s="1">
        <v>64</v>
      </c>
      <c r="C4841" s="1">
        <v>5112.04</v>
      </c>
      <c r="D4841" s="1">
        <v>9087</v>
      </c>
      <c r="E4841" s="1">
        <v>14199.04</v>
      </c>
    </row>
    <row r="4842" spans="1:5">
      <c r="A4842" s="1">
        <v>1965</v>
      </c>
      <c r="B4842" s="1">
        <v>65</v>
      </c>
      <c r="C4842" s="1">
        <v>5493.03</v>
      </c>
      <c r="D4842" s="1">
        <v>9145</v>
      </c>
      <c r="E4842" s="1">
        <v>14638.03</v>
      </c>
    </row>
    <row r="4843" spans="1:5">
      <c r="A4843" s="1">
        <v>1965</v>
      </c>
      <c r="B4843" s="1">
        <v>66</v>
      </c>
      <c r="C4843" s="1">
        <v>5417.04</v>
      </c>
      <c r="D4843" s="1">
        <v>8404</v>
      </c>
      <c r="E4843" s="1">
        <v>13821.04</v>
      </c>
    </row>
    <row r="4844" spans="1:5">
      <c r="A4844" s="1">
        <v>1965</v>
      </c>
      <c r="B4844" s="1">
        <v>67</v>
      </c>
      <c r="C4844" s="1">
        <v>6041.04</v>
      </c>
      <c r="D4844" s="1">
        <v>8828</v>
      </c>
      <c r="E4844" s="1">
        <v>14869.04</v>
      </c>
    </row>
    <row r="4845" spans="1:5">
      <c r="A4845" s="1">
        <v>1965</v>
      </c>
      <c r="B4845" s="1">
        <v>68</v>
      </c>
      <c r="C4845" s="1">
        <v>6554.03</v>
      </c>
      <c r="D4845" s="1">
        <v>8900</v>
      </c>
      <c r="E4845" s="1">
        <v>15454.03</v>
      </c>
    </row>
    <row r="4846" spans="1:5">
      <c r="A4846" s="1">
        <v>1965</v>
      </c>
      <c r="B4846" s="1">
        <v>69</v>
      </c>
      <c r="C4846" s="1">
        <v>6953.04</v>
      </c>
      <c r="D4846" s="1">
        <v>9007</v>
      </c>
      <c r="E4846" s="1">
        <v>15960.04</v>
      </c>
    </row>
    <row r="4847" spans="1:5">
      <c r="A4847" s="1">
        <v>1965</v>
      </c>
      <c r="B4847" s="1">
        <v>70</v>
      </c>
      <c r="C4847" s="1">
        <v>7466.06</v>
      </c>
      <c r="D4847" s="1">
        <v>9007</v>
      </c>
      <c r="E4847" s="1">
        <v>16473.060000000001</v>
      </c>
    </row>
    <row r="4848" spans="1:5">
      <c r="A4848" s="1">
        <v>1965</v>
      </c>
      <c r="B4848" s="1">
        <v>71</v>
      </c>
      <c r="C4848" s="1">
        <v>7471.05</v>
      </c>
      <c r="D4848" s="1">
        <v>8980</v>
      </c>
      <c r="E4848" s="1">
        <v>16451.05</v>
      </c>
    </row>
    <row r="4849" spans="1:5">
      <c r="A4849" s="1">
        <v>1965</v>
      </c>
      <c r="B4849" s="1">
        <v>72</v>
      </c>
      <c r="C4849" s="1">
        <v>8844.06</v>
      </c>
      <c r="D4849" s="1">
        <v>9624</v>
      </c>
      <c r="E4849" s="1">
        <v>18468.060000000001</v>
      </c>
    </row>
    <row r="4850" spans="1:5">
      <c r="A4850" s="1">
        <v>1965</v>
      </c>
      <c r="B4850" s="1">
        <v>73</v>
      </c>
      <c r="C4850" s="1">
        <v>8784.06</v>
      </c>
      <c r="D4850" s="1">
        <v>9498</v>
      </c>
      <c r="E4850" s="1">
        <v>18282.060000000001</v>
      </c>
    </row>
    <row r="4851" spans="1:5">
      <c r="A4851" s="1">
        <v>1965</v>
      </c>
      <c r="B4851" s="1">
        <v>74</v>
      </c>
      <c r="C4851" s="1">
        <v>9432.07</v>
      </c>
      <c r="D4851" s="1">
        <v>9586</v>
      </c>
      <c r="E4851" s="1">
        <v>19018.07</v>
      </c>
    </row>
    <row r="4852" spans="1:5">
      <c r="A4852" s="1">
        <v>1965</v>
      </c>
      <c r="B4852" s="1">
        <v>75</v>
      </c>
      <c r="C4852" s="1">
        <v>9658.06</v>
      </c>
      <c r="D4852" s="1">
        <v>9228</v>
      </c>
      <c r="E4852" s="1">
        <v>18886.060000000001</v>
      </c>
    </row>
    <row r="4853" spans="1:5">
      <c r="A4853" s="1">
        <v>1965</v>
      </c>
      <c r="B4853" s="1">
        <v>76</v>
      </c>
      <c r="C4853" s="1">
        <v>10216.07</v>
      </c>
      <c r="D4853" s="1">
        <v>9229</v>
      </c>
      <c r="E4853" s="1">
        <v>19445.07</v>
      </c>
    </row>
    <row r="4854" spans="1:5">
      <c r="A4854" s="1">
        <v>1965</v>
      </c>
      <c r="B4854" s="1">
        <v>77</v>
      </c>
      <c r="C4854" s="1">
        <v>10364.07</v>
      </c>
      <c r="D4854" s="1">
        <v>8908</v>
      </c>
      <c r="E4854" s="1">
        <v>19272.07</v>
      </c>
    </row>
    <row r="4855" spans="1:5">
      <c r="A4855" s="1">
        <v>1965</v>
      </c>
      <c r="B4855" s="1">
        <v>78</v>
      </c>
      <c r="C4855" s="1">
        <v>10635.06</v>
      </c>
      <c r="D4855" s="1">
        <v>8917</v>
      </c>
      <c r="E4855" s="1">
        <v>19552.060000000001</v>
      </c>
    </row>
    <row r="4856" spans="1:5">
      <c r="A4856" s="1">
        <v>1965</v>
      </c>
      <c r="B4856" s="1">
        <v>79</v>
      </c>
      <c r="C4856" s="1">
        <v>10779.06</v>
      </c>
      <c r="D4856" s="1">
        <v>8512</v>
      </c>
      <c r="E4856" s="1">
        <v>19291.060000000001</v>
      </c>
    </row>
    <row r="4857" spans="1:5">
      <c r="A4857" s="1">
        <v>1965</v>
      </c>
      <c r="B4857" s="1">
        <v>80</v>
      </c>
      <c r="C4857" s="1">
        <v>10890.07</v>
      </c>
      <c r="D4857" s="1">
        <v>8135</v>
      </c>
      <c r="E4857" s="1">
        <v>19025.07</v>
      </c>
    </row>
    <row r="4858" spans="1:5">
      <c r="A4858" s="1">
        <v>1965</v>
      </c>
      <c r="B4858" s="1">
        <v>81</v>
      </c>
      <c r="C4858" s="1">
        <v>10330.049999999999</v>
      </c>
      <c r="D4858" s="1">
        <v>7370</v>
      </c>
      <c r="E4858" s="1">
        <v>17700.05</v>
      </c>
    </row>
    <row r="4859" spans="1:5">
      <c r="A4859" s="1">
        <v>1965</v>
      </c>
      <c r="B4859" s="1">
        <v>82</v>
      </c>
      <c r="C4859" s="1">
        <v>10389.07</v>
      </c>
      <c r="D4859" s="1">
        <v>7141</v>
      </c>
      <c r="E4859" s="1">
        <v>17530.07</v>
      </c>
    </row>
    <row r="4860" spans="1:5">
      <c r="A4860" s="1">
        <v>1965</v>
      </c>
      <c r="B4860" s="1">
        <v>83</v>
      </c>
      <c r="C4860" s="1">
        <v>10285.07</v>
      </c>
      <c r="D4860" s="1">
        <v>6611</v>
      </c>
      <c r="E4860" s="1">
        <v>16896.07</v>
      </c>
    </row>
    <row r="4861" spans="1:5">
      <c r="A4861" s="1">
        <v>1965</v>
      </c>
      <c r="B4861" s="1">
        <v>84</v>
      </c>
      <c r="C4861" s="1">
        <v>10023.06</v>
      </c>
      <c r="D4861" s="1">
        <v>6231</v>
      </c>
      <c r="E4861" s="1">
        <v>16254.06</v>
      </c>
    </row>
    <row r="4862" spans="1:5">
      <c r="A4862" s="1">
        <v>1965</v>
      </c>
      <c r="B4862" s="1">
        <v>85</v>
      </c>
      <c r="C4862" s="1">
        <v>9176.06</v>
      </c>
      <c r="D4862" s="1">
        <v>5298</v>
      </c>
      <c r="E4862" s="1">
        <v>14474.06</v>
      </c>
    </row>
    <row r="4863" spans="1:5">
      <c r="A4863" s="1">
        <v>1965</v>
      </c>
      <c r="B4863" s="1">
        <v>86</v>
      </c>
      <c r="C4863" s="1">
        <v>8336.0400000000009</v>
      </c>
      <c r="D4863" s="1">
        <v>4688</v>
      </c>
      <c r="E4863" s="1">
        <v>13024.04</v>
      </c>
    </row>
    <row r="4864" spans="1:5">
      <c r="A4864" s="1">
        <v>1965</v>
      </c>
      <c r="B4864" s="1">
        <v>87</v>
      </c>
      <c r="C4864" s="1">
        <v>7499.03</v>
      </c>
      <c r="D4864" s="1">
        <v>4020</v>
      </c>
      <c r="E4864" s="1">
        <v>11519.03</v>
      </c>
    </row>
    <row r="4865" spans="1:5">
      <c r="A4865" s="1">
        <v>1965</v>
      </c>
      <c r="B4865" s="1">
        <v>88</v>
      </c>
      <c r="C4865" s="1">
        <v>6379.03</v>
      </c>
      <c r="D4865" s="1">
        <v>3355</v>
      </c>
      <c r="E4865" s="1">
        <v>9734.0300000000007</v>
      </c>
    </row>
    <row r="4866" spans="1:5">
      <c r="A4866" s="1">
        <v>1965</v>
      </c>
      <c r="B4866" s="1">
        <v>89</v>
      </c>
      <c r="C4866" s="1">
        <v>5470.03</v>
      </c>
      <c r="D4866" s="1">
        <v>2793</v>
      </c>
      <c r="E4866" s="1">
        <v>8263.0300000000007</v>
      </c>
    </row>
    <row r="4867" spans="1:5">
      <c r="A4867" s="1">
        <v>1965</v>
      </c>
      <c r="B4867" s="1">
        <v>90</v>
      </c>
      <c r="C4867" s="1">
        <v>4518.03</v>
      </c>
      <c r="D4867" s="1">
        <v>2151</v>
      </c>
      <c r="E4867" s="1">
        <v>6669.03</v>
      </c>
    </row>
    <row r="4868" spans="1:5">
      <c r="A4868" s="1">
        <v>1965</v>
      </c>
      <c r="B4868" s="1">
        <v>91</v>
      </c>
      <c r="C4868" s="1">
        <v>3671.02</v>
      </c>
      <c r="D4868" s="1">
        <v>1600</v>
      </c>
      <c r="E4868" s="1">
        <v>5271.02</v>
      </c>
    </row>
    <row r="4869" spans="1:5">
      <c r="A4869" s="1">
        <v>1965</v>
      </c>
      <c r="B4869" s="1">
        <v>92</v>
      </c>
      <c r="C4869" s="1">
        <v>2933.02</v>
      </c>
      <c r="D4869" s="1">
        <v>1257</v>
      </c>
      <c r="E4869" s="1">
        <v>4190.0200000000004</v>
      </c>
    </row>
    <row r="4870" spans="1:5">
      <c r="A4870" s="1">
        <v>1965</v>
      </c>
      <c r="B4870" s="1">
        <v>93</v>
      </c>
      <c r="C4870" s="1">
        <v>2265.02</v>
      </c>
      <c r="D4870" s="1">
        <v>828</v>
      </c>
      <c r="E4870" s="1">
        <v>3093.02</v>
      </c>
    </row>
    <row r="4871" spans="1:5">
      <c r="A4871" s="1">
        <v>1965</v>
      </c>
      <c r="B4871" s="1">
        <v>94</v>
      </c>
      <c r="C4871" s="1">
        <v>1661.01</v>
      </c>
      <c r="D4871" s="1">
        <v>583</v>
      </c>
      <c r="E4871" s="1">
        <v>2244.0100000000002</v>
      </c>
    </row>
    <row r="4872" spans="1:5">
      <c r="A4872" s="1">
        <v>1965</v>
      </c>
      <c r="B4872" s="1">
        <v>95</v>
      </c>
      <c r="C4872" s="1">
        <v>1195.01</v>
      </c>
      <c r="D4872" s="1">
        <v>379</v>
      </c>
      <c r="E4872" s="1">
        <v>1574.01</v>
      </c>
    </row>
    <row r="4873" spans="1:5">
      <c r="A4873" s="1">
        <v>1965</v>
      </c>
      <c r="B4873" s="1">
        <v>96</v>
      </c>
      <c r="C4873" s="1">
        <v>818.01</v>
      </c>
      <c r="D4873" s="1">
        <v>266</v>
      </c>
      <c r="E4873" s="1">
        <v>1084.01</v>
      </c>
    </row>
    <row r="4874" spans="1:5">
      <c r="A4874" s="1">
        <v>1965</v>
      </c>
      <c r="B4874" s="1">
        <v>97</v>
      </c>
      <c r="C4874" s="1">
        <v>544.01</v>
      </c>
      <c r="D4874" s="1">
        <v>165</v>
      </c>
      <c r="E4874" s="1">
        <v>709.01</v>
      </c>
    </row>
    <row r="4875" spans="1:5">
      <c r="A4875" s="1">
        <v>1965</v>
      </c>
      <c r="B4875" s="1">
        <v>98</v>
      </c>
      <c r="C4875" s="1">
        <v>372</v>
      </c>
      <c r="D4875" s="1">
        <v>90</v>
      </c>
      <c r="E4875" s="1">
        <v>462</v>
      </c>
    </row>
    <row r="4876" spans="1:5">
      <c r="A4876" s="1">
        <v>1965</v>
      </c>
      <c r="B4876" s="1">
        <v>99</v>
      </c>
      <c r="C4876" s="1">
        <v>227</v>
      </c>
      <c r="D4876" s="1">
        <v>46</v>
      </c>
      <c r="E4876" s="1">
        <v>273</v>
      </c>
    </row>
    <row r="4877" spans="1:5">
      <c r="A4877" s="1">
        <v>1965</v>
      </c>
      <c r="B4877" s="1">
        <v>100</v>
      </c>
      <c r="C4877" s="1">
        <v>148</v>
      </c>
      <c r="D4877" s="1">
        <v>37</v>
      </c>
      <c r="E4877" s="1">
        <v>185</v>
      </c>
    </row>
    <row r="4878" spans="1:5">
      <c r="A4878" s="1">
        <v>1965</v>
      </c>
      <c r="B4878" s="1">
        <v>101</v>
      </c>
      <c r="C4878" s="1">
        <v>109</v>
      </c>
      <c r="D4878" s="1">
        <v>19</v>
      </c>
      <c r="E4878" s="1">
        <v>128</v>
      </c>
    </row>
    <row r="4879" spans="1:5">
      <c r="A4879" s="1">
        <v>1965</v>
      </c>
      <c r="B4879" s="1">
        <v>102</v>
      </c>
      <c r="C4879" s="1">
        <v>39.01</v>
      </c>
      <c r="D4879" s="1">
        <v>7</v>
      </c>
      <c r="E4879" s="1">
        <v>46.01</v>
      </c>
    </row>
    <row r="4880" spans="1:5">
      <c r="A4880" s="1">
        <v>1965</v>
      </c>
      <c r="B4880" s="1">
        <v>103</v>
      </c>
      <c r="C4880" s="1">
        <v>28</v>
      </c>
      <c r="D4880" s="1">
        <v>4</v>
      </c>
      <c r="E4880" s="1">
        <v>32</v>
      </c>
    </row>
    <row r="4881" spans="1:5">
      <c r="A4881" s="1">
        <v>1965</v>
      </c>
      <c r="B4881" s="1">
        <v>104</v>
      </c>
      <c r="C4881" s="1">
        <v>12</v>
      </c>
      <c r="D4881" s="1">
        <v>1</v>
      </c>
      <c r="E4881" s="1">
        <v>13</v>
      </c>
    </row>
    <row r="4882" spans="1:5">
      <c r="A4882" s="1">
        <v>1965</v>
      </c>
      <c r="B4882" s="1">
        <v>105</v>
      </c>
      <c r="C4882" s="1">
        <v>10</v>
      </c>
      <c r="D4882" s="1">
        <v>1</v>
      </c>
      <c r="E4882" s="1">
        <v>11</v>
      </c>
    </row>
    <row r="4883" spans="1:5">
      <c r="A4883" s="1">
        <v>1965</v>
      </c>
      <c r="B4883" s="1">
        <v>106</v>
      </c>
      <c r="C4883" s="1">
        <v>5</v>
      </c>
      <c r="D4883" s="1">
        <v>1</v>
      </c>
      <c r="E4883" s="1">
        <v>6</v>
      </c>
    </row>
    <row r="4884" spans="1:5">
      <c r="A4884" s="1">
        <v>1965</v>
      </c>
      <c r="B4884" s="1">
        <v>107</v>
      </c>
      <c r="C4884" s="1">
        <v>1</v>
      </c>
      <c r="D4884" s="1">
        <v>0</v>
      </c>
      <c r="E4884" s="1">
        <v>1</v>
      </c>
    </row>
    <row r="4885" spans="1:5">
      <c r="A4885" s="1">
        <v>1965</v>
      </c>
      <c r="B4885" s="1">
        <v>108</v>
      </c>
      <c r="C4885" s="1">
        <v>0</v>
      </c>
      <c r="D4885" s="1">
        <v>0</v>
      </c>
      <c r="E4885" s="1">
        <v>0</v>
      </c>
    </row>
    <row r="4886" spans="1:5">
      <c r="A4886" s="1">
        <v>1965</v>
      </c>
      <c r="B4886" s="1">
        <v>109</v>
      </c>
      <c r="C4886" s="1">
        <v>1</v>
      </c>
      <c r="D4886" s="1">
        <v>0</v>
      </c>
      <c r="E4886" s="1">
        <v>1</v>
      </c>
    </row>
    <row r="4887" spans="1:5">
      <c r="A4887" s="1">
        <v>1965</v>
      </c>
      <c r="B4887" s="1" t="s">
        <v>121</v>
      </c>
      <c r="C4887" s="1">
        <v>0</v>
      </c>
      <c r="D4887" s="1">
        <v>0</v>
      </c>
      <c r="E4887" s="1">
        <v>0</v>
      </c>
    </row>
    <row r="4888" spans="1:5">
      <c r="A4888" s="1">
        <v>1966</v>
      </c>
      <c r="B4888" s="1">
        <v>0</v>
      </c>
      <c r="C4888" s="1">
        <v>8135.05</v>
      </c>
      <c r="D4888" s="1">
        <v>11099</v>
      </c>
      <c r="E4888" s="1">
        <v>19234.05</v>
      </c>
    </row>
    <row r="4889" spans="1:5">
      <c r="A4889" s="1">
        <v>1966</v>
      </c>
      <c r="B4889" s="1">
        <v>1</v>
      </c>
      <c r="C4889" s="1">
        <v>603.01</v>
      </c>
      <c r="D4889" s="1">
        <v>726</v>
      </c>
      <c r="E4889" s="1">
        <v>1329.01</v>
      </c>
    </row>
    <row r="4890" spans="1:5">
      <c r="A4890" s="1">
        <v>1966</v>
      </c>
      <c r="B4890" s="1">
        <v>2</v>
      </c>
      <c r="C4890" s="1">
        <v>336</v>
      </c>
      <c r="D4890" s="1">
        <v>471</v>
      </c>
      <c r="E4890" s="1">
        <v>807</v>
      </c>
    </row>
    <row r="4891" spans="1:5">
      <c r="A4891" s="1">
        <v>1966</v>
      </c>
      <c r="B4891" s="1">
        <v>3</v>
      </c>
      <c r="C4891" s="1">
        <v>253</v>
      </c>
      <c r="D4891" s="1">
        <v>350</v>
      </c>
      <c r="E4891" s="1">
        <v>603</v>
      </c>
    </row>
    <row r="4892" spans="1:5">
      <c r="A4892" s="1">
        <v>1966</v>
      </c>
      <c r="B4892" s="1">
        <v>4</v>
      </c>
      <c r="C4892" s="1">
        <v>232</v>
      </c>
      <c r="D4892" s="1">
        <v>305</v>
      </c>
      <c r="E4892" s="1">
        <v>537</v>
      </c>
    </row>
    <row r="4893" spans="1:5">
      <c r="A4893" s="1">
        <v>1966</v>
      </c>
      <c r="B4893" s="1">
        <v>5</v>
      </c>
      <c r="C4893" s="1">
        <v>161</v>
      </c>
      <c r="D4893" s="1">
        <v>258</v>
      </c>
      <c r="E4893" s="1">
        <v>419</v>
      </c>
    </row>
    <row r="4894" spans="1:5">
      <c r="A4894" s="1">
        <v>1966</v>
      </c>
      <c r="B4894" s="1">
        <v>6</v>
      </c>
      <c r="C4894" s="1">
        <v>134</v>
      </c>
      <c r="D4894" s="1">
        <v>203</v>
      </c>
      <c r="E4894" s="1">
        <v>337</v>
      </c>
    </row>
    <row r="4895" spans="1:5">
      <c r="A4895" s="1">
        <v>1966</v>
      </c>
      <c r="B4895" s="1">
        <v>7</v>
      </c>
      <c r="C4895" s="1">
        <v>114</v>
      </c>
      <c r="D4895" s="1">
        <v>164</v>
      </c>
      <c r="E4895" s="1">
        <v>278</v>
      </c>
    </row>
    <row r="4896" spans="1:5">
      <c r="A4896" s="1">
        <v>1966</v>
      </c>
      <c r="B4896" s="1">
        <v>8</v>
      </c>
      <c r="C4896" s="1">
        <v>109</v>
      </c>
      <c r="D4896" s="1">
        <v>193</v>
      </c>
      <c r="E4896" s="1">
        <v>302</v>
      </c>
    </row>
    <row r="4897" spans="1:5">
      <c r="A4897" s="1">
        <v>1966</v>
      </c>
      <c r="B4897" s="1">
        <v>9</v>
      </c>
      <c r="C4897" s="1">
        <v>94</v>
      </c>
      <c r="D4897" s="1">
        <v>169</v>
      </c>
      <c r="E4897" s="1">
        <v>263</v>
      </c>
    </row>
    <row r="4898" spans="1:5">
      <c r="A4898" s="1">
        <v>1966</v>
      </c>
      <c r="B4898" s="1">
        <v>10</v>
      </c>
      <c r="C4898" s="1">
        <v>91</v>
      </c>
      <c r="D4898" s="1">
        <v>141</v>
      </c>
      <c r="E4898" s="1">
        <v>232</v>
      </c>
    </row>
    <row r="4899" spans="1:5">
      <c r="A4899" s="1">
        <v>1966</v>
      </c>
      <c r="B4899" s="1">
        <v>11</v>
      </c>
      <c r="C4899" s="1">
        <v>106</v>
      </c>
      <c r="D4899" s="1">
        <v>153</v>
      </c>
      <c r="E4899" s="1">
        <v>259</v>
      </c>
    </row>
    <row r="4900" spans="1:5">
      <c r="A4900" s="1">
        <v>1966</v>
      </c>
      <c r="B4900" s="1">
        <v>12</v>
      </c>
      <c r="C4900" s="1">
        <v>93</v>
      </c>
      <c r="D4900" s="1">
        <v>163</v>
      </c>
      <c r="E4900" s="1">
        <v>256</v>
      </c>
    </row>
    <row r="4901" spans="1:5">
      <c r="A4901" s="1">
        <v>1966</v>
      </c>
      <c r="B4901" s="1">
        <v>13</v>
      </c>
      <c r="C4901" s="1">
        <v>87</v>
      </c>
      <c r="D4901" s="1">
        <v>171</v>
      </c>
      <c r="E4901" s="1">
        <v>258</v>
      </c>
    </row>
    <row r="4902" spans="1:5">
      <c r="A4902" s="1">
        <v>1966</v>
      </c>
      <c r="B4902" s="1">
        <v>14</v>
      </c>
      <c r="C4902" s="1">
        <v>98</v>
      </c>
      <c r="D4902" s="1">
        <v>193</v>
      </c>
      <c r="E4902" s="1">
        <v>291</v>
      </c>
    </row>
    <row r="4903" spans="1:5">
      <c r="A4903" s="1">
        <v>1966</v>
      </c>
      <c r="B4903" s="1">
        <v>15</v>
      </c>
      <c r="C4903" s="1">
        <v>154</v>
      </c>
      <c r="D4903" s="1">
        <v>228</v>
      </c>
      <c r="E4903" s="1">
        <v>382</v>
      </c>
    </row>
    <row r="4904" spans="1:5">
      <c r="A4904" s="1">
        <v>1966</v>
      </c>
      <c r="B4904" s="1">
        <v>16</v>
      </c>
      <c r="C4904" s="1">
        <v>130</v>
      </c>
      <c r="D4904" s="1">
        <v>429</v>
      </c>
      <c r="E4904" s="1">
        <v>559</v>
      </c>
    </row>
    <row r="4905" spans="1:5">
      <c r="A4905" s="1">
        <v>1966</v>
      </c>
      <c r="B4905" s="1">
        <v>17</v>
      </c>
      <c r="C4905" s="1">
        <v>186</v>
      </c>
      <c r="D4905" s="1">
        <v>480</v>
      </c>
      <c r="E4905" s="1">
        <v>666</v>
      </c>
    </row>
    <row r="4906" spans="1:5">
      <c r="A4906" s="1">
        <v>1966</v>
      </c>
      <c r="B4906" s="1">
        <v>18</v>
      </c>
      <c r="C4906" s="1">
        <v>182</v>
      </c>
      <c r="D4906" s="1">
        <v>535</v>
      </c>
      <c r="E4906" s="1">
        <v>717</v>
      </c>
    </row>
    <row r="4907" spans="1:5">
      <c r="A4907" s="1">
        <v>1966</v>
      </c>
      <c r="B4907" s="1">
        <v>19</v>
      </c>
      <c r="C4907" s="1">
        <v>235</v>
      </c>
      <c r="D4907" s="1">
        <v>597</v>
      </c>
      <c r="E4907" s="1">
        <v>832</v>
      </c>
    </row>
    <row r="4908" spans="1:5">
      <c r="A4908" s="1">
        <v>1966</v>
      </c>
      <c r="B4908" s="1">
        <v>20</v>
      </c>
      <c r="C4908" s="1">
        <v>183</v>
      </c>
      <c r="D4908" s="1">
        <v>433</v>
      </c>
      <c r="E4908" s="1">
        <v>616</v>
      </c>
    </row>
    <row r="4909" spans="1:5">
      <c r="A4909" s="1">
        <v>1966</v>
      </c>
      <c r="B4909" s="1">
        <v>21</v>
      </c>
      <c r="C4909" s="1">
        <v>151</v>
      </c>
      <c r="D4909" s="1">
        <v>404</v>
      </c>
      <c r="E4909" s="1">
        <v>555</v>
      </c>
    </row>
    <row r="4910" spans="1:5">
      <c r="A4910" s="1">
        <v>1966</v>
      </c>
      <c r="B4910" s="1">
        <v>22</v>
      </c>
      <c r="C4910" s="1">
        <v>169</v>
      </c>
      <c r="D4910" s="1">
        <v>432</v>
      </c>
      <c r="E4910" s="1">
        <v>601</v>
      </c>
    </row>
    <row r="4911" spans="1:5">
      <c r="A4911" s="1">
        <v>1966</v>
      </c>
      <c r="B4911" s="1">
        <v>23</v>
      </c>
      <c r="C4911" s="1">
        <v>178</v>
      </c>
      <c r="D4911" s="1">
        <v>384</v>
      </c>
      <c r="E4911" s="1">
        <v>562</v>
      </c>
    </row>
    <row r="4912" spans="1:5">
      <c r="A4912" s="1">
        <v>1966</v>
      </c>
      <c r="B4912" s="1">
        <v>24</v>
      </c>
      <c r="C4912" s="1">
        <v>172</v>
      </c>
      <c r="D4912" s="1">
        <v>336</v>
      </c>
      <c r="E4912" s="1">
        <v>508</v>
      </c>
    </row>
    <row r="4913" spans="1:5">
      <c r="A4913" s="1">
        <v>1966</v>
      </c>
      <c r="B4913" s="1">
        <v>25</v>
      </c>
      <c r="C4913" s="1">
        <v>168</v>
      </c>
      <c r="D4913" s="1">
        <v>299</v>
      </c>
      <c r="E4913" s="1">
        <v>467</v>
      </c>
    </row>
    <row r="4914" spans="1:5">
      <c r="A4914" s="1">
        <v>1966</v>
      </c>
      <c r="B4914" s="1">
        <v>26</v>
      </c>
      <c r="C4914" s="1">
        <v>191</v>
      </c>
      <c r="D4914" s="1">
        <v>343</v>
      </c>
      <c r="E4914" s="1">
        <v>534</v>
      </c>
    </row>
    <row r="4915" spans="1:5">
      <c r="A4915" s="1">
        <v>1966</v>
      </c>
      <c r="B4915" s="1">
        <v>27</v>
      </c>
      <c r="C4915" s="1">
        <v>195</v>
      </c>
      <c r="D4915" s="1">
        <v>325</v>
      </c>
      <c r="E4915" s="1">
        <v>520</v>
      </c>
    </row>
    <row r="4916" spans="1:5">
      <c r="A4916" s="1">
        <v>1966</v>
      </c>
      <c r="B4916" s="1">
        <v>28</v>
      </c>
      <c r="C4916" s="1">
        <v>223</v>
      </c>
      <c r="D4916" s="1">
        <v>331</v>
      </c>
      <c r="E4916" s="1">
        <v>554</v>
      </c>
    </row>
    <row r="4917" spans="1:5">
      <c r="A4917" s="1">
        <v>1966</v>
      </c>
      <c r="B4917" s="1">
        <v>29</v>
      </c>
      <c r="C4917" s="1">
        <v>200</v>
      </c>
      <c r="D4917" s="1">
        <v>393</v>
      </c>
      <c r="E4917" s="1">
        <v>593</v>
      </c>
    </row>
    <row r="4918" spans="1:5">
      <c r="A4918" s="1">
        <v>1966</v>
      </c>
      <c r="B4918" s="1">
        <v>30</v>
      </c>
      <c r="C4918" s="1">
        <v>217</v>
      </c>
      <c r="D4918" s="1">
        <v>353</v>
      </c>
      <c r="E4918" s="1">
        <v>570</v>
      </c>
    </row>
    <row r="4919" spans="1:5">
      <c r="A4919" s="1">
        <v>1966</v>
      </c>
      <c r="B4919" s="1">
        <v>31</v>
      </c>
      <c r="C4919" s="1">
        <v>234.01</v>
      </c>
      <c r="D4919" s="1">
        <v>402</v>
      </c>
      <c r="E4919" s="1">
        <v>636.01</v>
      </c>
    </row>
    <row r="4920" spans="1:5">
      <c r="A4920" s="1">
        <v>1966</v>
      </c>
      <c r="B4920" s="1">
        <v>32</v>
      </c>
      <c r="C4920" s="1">
        <v>235</v>
      </c>
      <c r="D4920" s="1">
        <v>372</v>
      </c>
      <c r="E4920" s="1">
        <v>607</v>
      </c>
    </row>
    <row r="4921" spans="1:5">
      <c r="A4921" s="1">
        <v>1966</v>
      </c>
      <c r="B4921" s="1">
        <v>33</v>
      </c>
      <c r="C4921" s="1">
        <v>282</v>
      </c>
      <c r="D4921" s="1">
        <v>418</v>
      </c>
      <c r="E4921" s="1">
        <v>700</v>
      </c>
    </row>
    <row r="4922" spans="1:5">
      <c r="A4922" s="1">
        <v>1966</v>
      </c>
      <c r="B4922" s="1">
        <v>34</v>
      </c>
      <c r="C4922" s="1">
        <v>337</v>
      </c>
      <c r="D4922" s="1">
        <v>473</v>
      </c>
      <c r="E4922" s="1">
        <v>810</v>
      </c>
    </row>
    <row r="4923" spans="1:5">
      <c r="A4923" s="1">
        <v>1966</v>
      </c>
      <c r="B4923" s="1">
        <v>35</v>
      </c>
      <c r="C4923" s="1">
        <v>367.01</v>
      </c>
      <c r="D4923" s="1">
        <v>539</v>
      </c>
      <c r="E4923" s="1">
        <v>906.01</v>
      </c>
    </row>
    <row r="4924" spans="1:5">
      <c r="A4924" s="1">
        <v>1966</v>
      </c>
      <c r="B4924" s="1">
        <v>36</v>
      </c>
      <c r="C4924" s="1">
        <v>367</v>
      </c>
      <c r="D4924" s="1">
        <v>571</v>
      </c>
      <c r="E4924" s="1">
        <v>938</v>
      </c>
    </row>
    <row r="4925" spans="1:5">
      <c r="A4925" s="1">
        <v>1966</v>
      </c>
      <c r="B4925" s="1">
        <v>37</v>
      </c>
      <c r="C4925" s="1">
        <v>435</v>
      </c>
      <c r="D4925" s="1">
        <v>566</v>
      </c>
      <c r="E4925" s="1">
        <v>1001</v>
      </c>
    </row>
    <row r="4926" spans="1:5">
      <c r="A4926" s="1">
        <v>1966</v>
      </c>
      <c r="B4926" s="1">
        <v>38</v>
      </c>
      <c r="C4926" s="1">
        <v>476</v>
      </c>
      <c r="D4926" s="1">
        <v>709</v>
      </c>
      <c r="E4926" s="1">
        <v>1185</v>
      </c>
    </row>
    <row r="4927" spans="1:5">
      <c r="A4927" s="1">
        <v>1966</v>
      </c>
      <c r="B4927" s="1">
        <v>39</v>
      </c>
      <c r="C4927" s="1">
        <v>535</v>
      </c>
      <c r="D4927" s="1">
        <v>779</v>
      </c>
      <c r="E4927" s="1">
        <v>1314</v>
      </c>
    </row>
    <row r="4928" spans="1:5">
      <c r="A4928" s="1">
        <v>1966</v>
      </c>
      <c r="B4928" s="1">
        <v>40</v>
      </c>
      <c r="C4928" s="1">
        <v>625</v>
      </c>
      <c r="D4928" s="1">
        <v>885</v>
      </c>
      <c r="E4928" s="1">
        <v>1510</v>
      </c>
    </row>
    <row r="4929" spans="1:5">
      <c r="A4929" s="1">
        <v>1966</v>
      </c>
      <c r="B4929" s="1">
        <v>41</v>
      </c>
      <c r="C4929" s="1">
        <v>640</v>
      </c>
      <c r="D4929" s="1">
        <v>964</v>
      </c>
      <c r="E4929" s="1">
        <v>1604</v>
      </c>
    </row>
    <row r="4930" spans="1:5">
      <c r="A4930" s="1">
        <v>1966</v>
      </c>
      <c r="B4930" s="1">
        <v>42</v>
      </c>
      <c r="C4930" s="1">
        <v>801</v>
      </c>
      <c r="D4930" s="1">
        <v>1158</v>
      </c>
      <c r="E4930" s="1">
        <v>1959</v>
      </c>
    </row>
    <row r="4931" spans="1:5">
      <c r="A4931" s="1">
        <v>1966</v>
      </c>
      <c r="B4931" s="1">
        <v>43</v>
      </c>
      <c r="C4931" s="1">
        <v>914</v>
      </c>
      <c r="D4931" s="1">
        <v>1258</v>
      </c>
      <c r="E4931" s="1">
        <v>2172</v>
      </c>
    </row>
    <row r="4932" spans="1:5">
      <c r="A4932" s="1">
        <v>1966</v>
      </c>
      <c r="B4932" s="1">
        <v>44</v>
      </c>
      <c r="C4932" s="1">
        <v>963.01</v>
      </c>
      <c r="D4932" s="1">
        <v>1422</v>
      </c>
      <c r="E4932" s="1">
        <v>2385.0100000000002</v>
      </c>
    </row>
    <row r="4933" spans="1:5">
      <c r="A4933" s="1">
        <v>1966</v>
      </c>
      <c r="B4933" s="1">
        <v>45</v>
      </c>
      <c r="C4933" s="1">
        <v>1193</v>
      </c>
      <c r="D4933" s="1">
        <v>1723</v>
      </c>
      <c r="E4933" s="1">
        <v>2916</v>
      </c>
    </row>
    <row r="4934" spans="1:5">
      <c r="A4934" s="1">
        <v>1966</v>
      </c>
      <c r="B4934" s="1">
        <v>46</v>
      </c>
      <c r="C4934" s="1">
        <v>1301</v>
      </c>
      <c r="D4934" s="1">
        <v>1917</v>
      </c>
      <c r="E4934" s="1">
        <v>3218</v>
      </c>
    </row>
    <row r="4935" spans="1:5">
      <c r="A4935" s="1">
        <v>1966</v>
      </c>
      <c r="B4935" s="1">
        <v>47</v>
      </c>
      <c r="C4935" s="1">
        <v>1094.01</v>
      </c>
      <c r="D4935" s="1">
        <v>1645</v>
      </c>
      <c r="E4935" s="1">
        <v>2739.01</v>
      </c>
    </row>
    <row r="4936" spans="1:5">
      <c r="A4936" s="1">
        <v>1966</v>
      </c>
      <c r="B4936" s="1">
        <v>48</v>
      </c>
      <c r="C4936" s="1">
        <v>1123</v>
      </c>
      <c r="D4936" s="1">
        <v>1656</v>
      </c>
      <c r="E4936" s="1">
        <v>2779</v>
      </c>
    </row>
    <row r="4937" spans="1:5">
      <c r="A4937" s="1">
        <v>1966</v>
      </c>
      <c r="B4937" s="1">
        <v>49</v>
      </c>
      <c r="C4937" s="1">
        <v>1355</v>
      </c>
      <c r="D4937" s="1">
        <v>2058</v>
      </c>
      <c r="E4937" s="1">
        <v>3413</v>
      </c>
    </row>
    <row r="4938" spans="1:5">
      <c r="A4938" s="1">
        <v>1966</v>
      </c>
      <c r="B4938" s="1">
        <v>50</v>
      </c>
      <c r="C4938" s="1">
        <v>1661</v>
      </c>
      <c r="D4938" s="1">
        <v>2484</v>
      </c>
      <c r="E4938" s="1">
        <v>4145</v>
      </c>
    </row>
    <row r="4939" spans="1:5">
      <c r="A4939" s="1">
        <v>1966</v>
      </c>
      <c r="B4939" s="1">
        <v>51</v>
      </c>
      <c r="C4939" s="1">
        <v>1820</v>
      </c>
      <c r="D4939" s="1">
        <v>2804</v>
      </c>
      <c r="E4939" s="1">
        <v>4624</v>
      </c>
    </row>
    <row r="4940" spans="1:5">
      <c r="A4940" s="1">
        <v>1966</v>
      </c>
      <c r="B4940" s="1">
        <v>52</v>
      </c>
      <c r="C4940" s="1">
        <v>2021.01</v>
      </c>
      <c r="D4940" s="1">
        <v>3351</v>
      </c>
      <c r="E4940" s="1">
        <v>5372.01</v>
      </c>
    </row>
    <row r="4941" spans="1:5">
      <c r="A4941" s="1">
        <v>1966</v>
      </c>
      <c r="B4941" s="1">
        <v>53</v>
      </c>
      <c r="C4941" s="1">
        <v>2171.0100000000002</v>
      </c>
      <c r="D4941" s="1">
        <v>3725</v>
      </c>
      <c r="E4941" s="1">
        <v>5896.01</v>
      </c>
    </row>
    <row r="4942" spans="1:5">
      <c r="A4942" s="1">
        <v>1966</v>
      </c>
      <c r="B4942" s="1">
        <v>54</v>
      </c>
      <c r="C4942" s="1">
        <v>2381</v>
      </c>
      <c r="D4942" s="1">
        <v>4029</v>
      </c>
      <c r="E4942" s="1">
        <v>6410</v>
      </c>
    </row>
    <row r="4943" spans="1:5">
      <c r="A4943" s="1">
        <v>1966</v>
      </c>
      <c r="B4943" s="1">
        <v>55</v>
      </c>
      <c r="C4943" s="1">
        <v>2458</v>
      </c>
      <c r="D4943" s="1">
        <v>4330</v>
      </c>
      <c r="E4943" s="1">
        <v>6788</v>
      </c>
    </row>
    <row r="4944" spans="1:5">
      <c r="A4944" s="1">
        <v>1966</v>
      </c>
      <c r="B4944" s="1">
        <v>56</v>
      </c>
      <c r="C4944" s="1">
        <v>2700.01</v>
      </c>
      <c r="D4944" s="1">
        <v>4855</v>
      </c>
      <c r="E4944" s="1">
        <v>7555.01</v>
      </c>
    </row>
    <row r="4945" spans="1:5">
      <c r="A4945" s="1">
        <v>1966</v>
      </c>
      <c r="B4945" s="1">
        <v>57</v>
      </c>
      <c r="C4945" s="1">
        <v>2936.01</v>
      </c>
      <c r="D4945" s="1">
        <v>5465</v>
      </c>
      <c r="E4945" s="1">
        <v>8401.01</v>
      </c>
    </row>
    <row r="4946" spans="1:5">
      <c r="A4946" s="1">
        <v>1966</v>
      </c>
      <c r="B4946" s="1">
        <v>58</v>
      </c>
      <c r="C4946" s="1">
        <v>3250.01</v>
      </c>
      <c r="D4946" s="1">
        <v>6202</v>
      </c>
      <c r="E4946" s="1">
        <v>9452.01</v>
      </c>
    </row>
    <row r="4947" spans="1:5">
      <c r="A4947" s="1">
        <v>1966</v>
      </c>
      <c r="B4947" s="1">
        <v>59</v>
      </c>
      <c r="C4947" s="1">
        <v>3380.01</v>
      </c>
      <c r="D4947" s="1">
        <v>6423</v>
      </c>
      <c r="E4947" s="1">
        <v>9803.01</v>
      </c>
    </row>
    <row r="4948" spans="1:5">
      <c r="A4948" s="1">
        <v>1966</v>
      </c>
      <c r="B4948" s="1">
        <v>60</v>
      </c>
      <c r="C4948" s="1">
        <v>3603.01</v>
      </c>
      <c r="D4948" s="1">
        <v>6874</v>
      </c>
      <c r="E4948" s="1">
        <v>10477.01</v>
      </c>
    </row>
    <row r="4949" spans="1:5">
      <c r="A4949" s="1">
        <v>1966</v>
      </c>
      <c r="B4949" s="1">
        <v>61</v>
      </c>
      <c r="C4949" s="1">
        <v>3937.01</v>
      </c>
      <c r="D4949" s="1">
        <v>7290</v>
      </c>
      <c r="E4949" s="1">
        <v>11227.01</v>
      </c>
    </row>
    <row r="4950" spans="1:5">
      <c r="A4950" s="1">
        <v>1966</v>
      </c>
      <c r="B4950" s="1">
        <v>62</v>
      </c>
      <c r="C4950" s="1">
        <v>4365.01</v>
      </c>
      <c r="D4950" s="1">
        <v>8100</v>
      </c>
      <c r="E4950" s="1">
        <v>12465.01</v>
      </c>
    </row>
    <row r="4951" spans="1:5">
      <c r="A4951" s="1">
        <v>1966</v>
      </c>
      <c r="B4951" s="1">
        <v>63</v>
      </c>
      <c r="C4951" s="1">
        <v>4633.01</v>
      </c>
      <c r="D4951" s="1">
        <v>8588</v>
      </c>
      <c r="E4951" s="1">
        <v>13221.01</v>
      </c>
    </row>
    <row r="4952" spans="1:5">
      <c r="A4952" s="1">
        <v>1966</v>
      </c>
      <c r="B4952" s="1">
        <v>64</v>
      </c>
      <c r="C4952" s="1">
        <v>5021.0200000000004</v>
      </c>
      <c r="D4952" s="1">
        <v>9123</v>
      </c>
      <c r="E4952" s="1">
        <v>14144.02</v>
      </c>
    </row>
    <row r="4953" spans="1:5">
      <c r="A4953" s="1">
        <v>1966</v>
      </c>
      <c r="B4953" s="1">
        <v>65</v>
      </c>
      <c r="C4953" s="1">
        <v>5642.02</v>
      </c>
      <c r="D4953" s="1">
        <v>9307</v>
      </c>
      <c r="E4953" s="1">
        <v>14949.02</v>
      </c>
    </row>
    <row r="4954" spans="1:5">
      <c r="A4954" s="1">
        <v>1966</v>
      </c>
      <c r="B4954" s="1">
        <v>66</v>
      </c>
      <c r="C4954" s="1">
        <v>5855.02</v>
      </c>
      <c r="D4954" s="1">
        <v>9484</v>
      </c>
      <c r="E4954" s="1">
        <v>15339.02</v>
      </c>
    </row>
    <row r="4955" spans="1:5">
      <c r="A4955" s="1">
        <v>1966</v>
      </c>
      <c r="B4955" s="1">
        <v>67</v>
      </c>
      <c r="C4955" s="1">
        <v>5989.02</v>
      </c>
      <c r="D4955" s="1">
        <v>9153</v>
      </c>
      <c r="E4955" s="1">
        <v>15142.02</v>
      </c>
    </row>
    <row r="4956" spans="1:5">
      <c r="A4956" s="1">
        <v>1966</v>
      </c>
      <c r="B4956" s="1">
        <v>68</v>
      </c>
      <c r="C4956" s="1">
        <v>6575.02</v>
      </c>
      <c r="D4956" s="1">
        <v>9131</v>
      </c>
      <c r="E4956" s="1">
        <v>15706.02</v>
      </c>
    </row>
    <row r="4957" spans="1:5">
      <c r="A4957" s="1">
        <v>1966</v>
      </c>
      <c r="B4957" s="1">
        <v>69</v>
      </c>
      <c r="C4957" s="1">
        <v>7169.02</v>
      </c>
      <c r="D4957" s="1">
        <v>9257</v>
      </c>
      <c r="E4957" s="1">
        <v>16426.02</v>
      </c>
    </row>
    <row r="4958" spans="1:5">
      <c r="A4958" s="1">
        <v>1966</v>
      </c>
      <c r="B4958" s="1">
        <v>70</v>
      </c>
      <c r="C4958" s="1">
        <v>7668.03</v>
      </c>
      <c r="D4958" s="1">
        <v>9168</v>
      </c>
      <c r="E4958" s="1">
        <v>16836.03</v>
      </c>
    </row>
    <row r="4959" spans="1:5">
      <c r="A4959" s="1">
        <v>1966</v>
      </c>
      <c r="B4959" s="1">
        <v>71</v>
      </c>
      <c r="C4959" s="1">
        <v>7781.02</v>
      </c>
      <c r="D4959" s="1">
        <v>9258</v>
      </c>
      <c r="E4959" s="1">
        <v>17039.02</v>
      </c>
    </row>
    <row r="4960" spans="1:5">
      <c r="A4960" s="1">
        <v>1966</v>
      </c>
      <c r="B4960" s="1">
        <v>72</v>
      </c>
      <c r="C4960" s="1">
        <v>8611.0300000000007</v>
      </c>
      <c r="D4960" s="1">
        <v>9676</v>
      </c>
      <c r="E4960" s="1">
        <v>18287.03</v>
      </c>
    </row>
    <row r="4961" spans="1:5">
      <c r="A4961" s="1">
        <v>1966</v>
      </c>
      <c r="B4961" s="1">
        <v>73</v>
      </c>
      <c r="C4961" s="1">
        <v>9111.0300000000007</v>
      </c>
      <c r="D4961" s="1">
        <v>9869</v>
      </c>
      <c r="E4961" s="1">
        <v>18980.03</v>
      </c>
    </row>
    <row r="4962" spans="1:5">
      <c r="A4962" s="1">
        <v>1966</v>
      </c>
      <c r="B4962" s="1">
        <v>74</v>
      </c>
      <c r="C4962" s="1">
        <v>9622.0300000000007</v>
      </c>
      <c r="D4962" s="1">
        <v>9755</v>
      </c>
      <c r="E4962" s="1">
        <v>19377.03</v>
      </c>
    </row>
    <row r="4963" spans="1:5">
      <c r="A4963" s="1">
        <v>1966</v>
      </c>
      <c r="B4963" s="1">
        <v>75</v>
      </c>
      <c r="C4963" s="1">
        <v>9860.0300000000007</v>
      </c>
      <c r="D4963" s="1">
        <v>9635</v>
      </c>
      <c r="E4963" s="1">
        <v>19495.03</v>
      </c>
    </row>
    <row r="4964" spans="1:5">
      <c r="A4964" s="1">
        <v>1966</v>
      </c>
      <c r="B4964" s="1">
        <v>76</v>
      </c>
      <c r="C4964" s="1">
        <v>10606.03</v>
      </c>
      <c r="D4964" s="1">
        <v>9438</v>
      </c>
      <c r="E4964" s="1">
        <v>20044.03</v>
      </c>
    </row>
    <row r="4965" spans="1:5">
      <c r="A4965" s="1">
        <v>1966</v>
      </c>
      <c r="B4965" s="1">
        <v>77</v>
      </c>
      <c r="C4965" s="1">
        <v>10510.03</v>
      </c>
      <c r="D4965" s="1">
        <v>9129</v>
      </c>
      <c r="E4965" s="1">
        <v>19639.03</v>
      </c>
    </row>
    <row r="4966" spans="1:5">
      <c r="A4966" s="1">
        <v>1966</v>
      </c>
      <c r="B4966" s="1">
        <v>78</v>
      </c>
      <c r="C4966" s="1">
        <v>11206.04</v>
      </c>
      <c r="D4966" s="1">
        <v>8856</v>
      </c>
      <c r="E4966" s="1">
        <v>20062.04</v>
      </c>
    </row>
    <row r="4967" spans="1:5">
      <c r="A4967" s="1">
        <v>1966</v>
      </c>
      <c r="B4967" s="1">
        <v>79</v>
      </c>
      <c r="C4967" s="1">
        <v>11080.03</v>
      </c>
      <c r="D4967" s="1">
        <v>8715</v>
      </c>
      <c r="E4967" s="1">
        <v>19795.03</v>
      </c>
    </row>
    <row r="4968" spans="1:5">
      <c r="A4968" s="1">
        <v>1966</v>
      </c>
      <c r="B4968" s="1">
        <v>80</v>
      </c>
      <c r="C4968" s="1">
        <v>11312.03</v>
      </c>
      <c r="D4968" s="1">
        <v>8125</v>
      </c>
      <c r="E4968" s="1">
        <v>19437.03</v>
      </c>
    </row>
    <row r="4969" spans="1:5">
      <c r="A4969" s="1">
        <v>1966</v>
      </c>
      <c r="B4969" s="1">
        <v>81</v>
      </c>
      <c r="C4969" s="1">
        <v>11098.03</v>
      </c>
      <c r="D4969" s="1">
        <v>7761</v>
      </c>
      <c r="E4969" s="1">
        <v>18859.03</v>
      </c>
    </row>
    <row r="4970" spans="1:5">
      <c r="A4970" s="1">
        <v>1966</v>
      </c>
      <c r="B4970" s="1">
        <v>82</v>
      </c>
      <c r="C4970" s="1">
        <v>10823.03</v>
      </c>
      <c r="D4970" s="1">
        <v>7428</v>
      </c>
      <c r="E4970" s="1">
        <v>18251.03</v>
      </c>
    </row>
    <row r="4971" spans="1:5">
      <c r="A4971" s="1">
        <v>1966</v>
      </c>
      <c r="B4971" s="1">
        <v>83</v>
      </c>
      <c r="C4971" s="1">
        <v>10823.03</v>
      </c>
      <c r="D4971" s="1">
        <v>6744</v>
      </c>
      <c r="E4971" s="1">
        <v>17567.03</v>
      </c>
    </row>
    <row r="4972" spans="1:5">
      <c r="A4972" s="1">
        <v>1966</v>
      </c>
      <c r="B4972" s="1">
        <v>84</v>
      </c>
      <c r="C4972" s="1">
        <v>10253.030000000001</v>
      </c>
      <c r="D4972" s="1">
        <v>6281</v>
      </c>
      <c r="E4972" s="1">
        <v>16534.03</v>
      </c>
    </row>
    <row r="4973" spans="1:5">
      <c r="A4973" s="1">
        <v>1966</v>
      </c>
      <c r="B4973" s="1">
        <v>85</v>
      </c>
      <c r="C4973" s="1">
        <v>9654.0300000000007</v>
      </c>
      <c r="D4973" s="1">
        <v>5539</v>
      </c>
      <c r="E4973" s="1">
        <v>15193.03</v>
      </c>
    </row>
    <row r="4974" spans="1:5">
      <c r="A4974" s="1">
        <v>1966</v>
      </c>
      <c r="B4974" s="1">
        <v>86</v>
      </c>
      <c r="C4974" s="1">
        <v>8805.0300000000007</v>
      </c>
      <c r="D4974" s="1">
        <v>5015</v>
      </c>
      <c r="E4974" s="1">
        <v>13820.03</v>
      </c>
    </row>
    <row r="4975" spans="1:5">
      <c r="A4975" s="1">
        <v>1966</v>
      </c>
      <c r="B4975" s="1">
        <v>87</v>
      </c>
      <c r="C4975" s="1">
        <v>7692.02</v>
      </c>
      <c r="D4975" s="1">
        <v>4297</v>
      </c>
      <c r="E4975" s="1">
        <v>11989.02</v>
      </c>
    </row>
    <row r="4976" spans="1:5">
      <c r="A4976" s="1">
        <v>1966</v>
      </c>
      <c r="B4976" s="1">
        <v>88</v>
      </c>
      <c r="C4976" s="1">
        <v>6817.02</v>
      </c>
      <c r="D4976" s="1">
        <v>3357</v>
      </c>
      <c r="E4976" s="1">
        <v>10174.02</v>
      </c>
    </row>
    <row r="4977" spans="1:5">
      <c r="A4977" s="1">
        <v>1966</v>
      </c>
      <c r="B4977" s="1">
        <v>89</v>
      </c>
      <c r="C4977" s="1">
        <v>6003.02</v>
      </c>
      <c r="D4977" s="1">
        <v>2965</v>
      </c>
      <c r="E4977" s="1">
        <v>8968.02</v>
      </c>
    </row>
    <row r="4978" spans="1:5">
      <c r="A4978" s="1">
        <v>1966</v>
      </c>
      <c r="B4978" s="1">
        <v>90</v>
      </c>
      <c r="C4978" s="1">
        <v>5008.0200000000004</v>
      </c>
      <c r="D4978" s="1">
        <v>2314</v>
      </c>
      <c r="E4978" s="1">
        <v>7322.02</v>
      </c>
    </row>
    <row r="4979" spans="1:5">
      <c r="A4979" s="1">
        <v>1966</v>
      </c>
      <c r="B4979" s="1">
        <v>91</v>
      </c>
      <c r="C4979" s="1">
        <v>3880.01</v>
      </c>
      <c r="D4979" s="1">
        <v>1772</v>
      </c>
      <c r="E4979" s="1">
        <v>5652.01</v>
      </c>
    </row>
    <row r="4980" spans="1:5">
      <c r="A4980" s="1">
        <v>1966</v>
      </c>
      <c r="B4980" s="1">
        <v>92</v>
      </c>
      <c r="C4980" s="1">
        <v>3139.01</v>
      </c>
      <c r="D4980" s="1">
        <v>1350</v>
      </c>
      <c r="E4980" s="1">
        <v>4489.01</v>
      </c>
    </row>
    <row r="4981" spans="1:5">
      <c r="A4981" s="1">
        <v>1966</v>
      </c>
      <c r="B4981" s="1">
        <v>93</v>
      </c>
      <c r="C4981" s="1">
        <v>2469.0100000000002</v>
      </c>
      <c r="D4981" s="1">
        <v>984</v>
      </c>
      <c r="E4981" s="1">
        <v>3453.01</v>
      </c>
    </row>
    <row r="4982" spans="1:5">
      <c r="A4982" s="1">
        <v>1966</v>
      </c>
      <c r="B4982" s="1">
        <v>94</v>
      </c>
      <c r="C4982" s="1">
        <v>1780</v>
      </c>
      <c r="D4982" s="1">
        <v>634</v>
      </c>
      <c r="E4982" s="1">
        <v>2414</v>
      </c>
    </row>
    <row r="4983" spans="1:5">
      <c r="A4983" s="1">
        <v>1966</v>
      </c>
      <c r="B4983" s="1">
        <v>95</v>
      </c>
      <c r="C4983" s="1">
        <v>1317</v>
      </c>
      <c r="D4983" s="1">
        <v>438</v>
      </c>
      <c r="E4983" s="1">
        <v>1755</v>
      </c>
    </row>
    <row r="4984" spans="1:5">
      <c r="A4984" s="1">
        <v>1966</v>
      </c>
      <c r="B4984" s="1">
        <v>96</v>
      </c>
      <c r="C4984" s="1">
        <v>952</v>
      </c>
      <c r="D4984" s="1">
        <v>293</v>
      </c>
      <c r="E4984" s="1">
        <v>1245</v>
      </c>
    </row>
    <row r="4985" spans="1:5">
      <c r="A4985" s="1">
        <v>1966</v>
      </c>
      <c r="B4985" s="1">
        <v>97</v>
      </c>
      <c r="C4985" s="1">
        <v>575.01</v>
      </c>
      <c r="D4985" s="1">
        <v>160</v>
      </c>
      <c r="E4985" s="1">
        <v>735.01</v>
      </c>
    </row>
    <row r="4986" spans="1:5">
      <c r="A4986" s="1">
        <v>1966</v>
      </c>
      <c r="B4986" s="1">
        <v>98</v>
      </c>
      <c r="C4986" s="1">
        <v>436</v>
      </c>
      <c r="D4986" s="1">
        <v>124</v>
      </c>
      <c r="E4986" s="1">
        <v>560</v>
      </c>
    </row>
    <row r="4987" spans="1:5">
      <c r="A4987" s="1">
        <v>1966</v>
      </c>
      <c r="B4987" s="1">
        <v>99</v>
      </c>
      <c r="C4987" s="1">
        <v>254</v>
      </c>
      <c r="D4987" s="1">
        <v>57</v>
      </c>
      <c r="E4987" s="1">
        <v>311</v>
      </c>
    </row>
    <row r="4988" spans="1:5">
      <c r="A4988" s="1">
        <v>1966</v>
      </c>
      <c r="B4988" s="1">
        <v>100</v>
      </c>
      <c r="C4988" s="1">
        <v>189</v>
      </c>
      <c r="D4988" s="1">
        <v>24</v>
      </c>
      <c r="E4988" s="1">
        <v>213</v>
      </c>
    </row>
    <row r="4989" spans="1:5">
      <c r="A4989" s="1">
        <v>1966</v>
      </c>
      <c r="B4989" s="1">
        <v>101</v>
      </c>
      <c r="C4989" s="1">
        <v>101</v>
      </c>
      <c r="D4989" s="1">
        <v>17</v>
      </c>
      <c r="E4989" s="1">
        <v>118</v>
      </c>
    </row>
    <row r="4990" spans="1:5">
      <c r="A4990" s="1">
        <v>1966</v>
      </c>
      <c r="B4990" s="1">
        <v>102</v>
      </c>
      <c r="C4990" s="1">
        <v>67</v>
      </c>
      <c r="D4990" s="1">
        <v>13</v>
      </c>
      <c r="E4990" s="1">
        <v>80</v>
      </c>
    </row>
    <row r="4991" spans="1:5">
      <c r="A4991" s="1">
        <v>1966</v>
      </c>
      <c r="B4991" s="1">
        <v>103</v>
      </c>
      <c r="C4991" s="1">
        <v>35</v>
      </c>
      <c r="D4991" s="1">
        <v>1</v>
      </c>
      <c r="E4991" s="1">
        <v>36</v>
      </c>
    </row>
    <row r="4992" spans="1:5">
      <c r="A4992" s="1">
        <v>1966</v>
      </c>
      <c r="B4992" s="1">
        <v>104</v>
      </c>
      <c r="C4992" s="1">
        <v>21</v>
      </c>
      <c r="D4992" s="1">
        <v>2</v>
      </c>
      <c r="E4992" s="1">
        <v>23</v>
      </c>
    </row>
    <row r="4993" spans="1:5">
      <c r="A4993" s="1">
        <v>1966</v>
      </c>
      <c r="B4993" s="1">
        <v>105</v>
      </c>
      <c r="C4993" s="1">
        <v>13</v>
      </c>
      <c r="D4993" s="1">
        <v>2</v>
      </c>
      <c r="E4993" s="1">
        <v>15</v>
      </c>
    </row>
    <row r="4994" spans="1:5">
      <c r="A4994" s="1">
        <v>1966</v>
      </c>
      <c r="B4994" s="1">
        <v>106</v>
      </c>
      <c r="C4994" s="1">
        <v>2</v>
      </c>
      <c r="D4994" s="1">
        <v>3</v>
      </c>
      <c r="E4994" s="1">
        <v>5</v>
      </c>
    </row>
    <row r="4995" spans="1:5">
      <c r="A4995" s="1">
        <v>1966</v>
      </c>
      <c r="B4995" s="1">
        <v>107</v>
      </c>
      <c r="C4995" s="1">
        <v>4</v>
      </c>
      <c r="D4995" s="1">
        <v>0</v>
      </c>
      <c r="E4995" s="1">
        <v>4</v>
      </c>
    </row>
    <row r="4996" spans="1:5">
      <c r="A4996" s="1">
        <v>1966</v>
      </c>
      <c r="B4996" s="1">
        <v>108</v>
      </c>
      <c r="C4996" s="1">
        <v>0</v>
      </c>
      <c r="D4996" s="1">
        <v>0</v>
      </c>
      <c r="E4996" s="1">
        <v>0</v>
      </c>
    </row>
    <row r="4997" spans="1:5">
      <c r="A4997" s="1">
        <v>1966</v>
      </c>
      <c r="B4997" s="1">
        <v>109</v>
      </c>
      <c r="C4997" s="1">
        <v>0</v>
      </c>
      <c r="D4997" s="1">
        <v>0</v>
      </c>
      <c r="E4997" s="1">
        <v>0</v>
      </c>
    </row>
    <row r="4998" spans="1:5">
      <c r="A4998" s="1">
        <v>1966</v>
      </c>
      <c r="B4998" s="1" t="s">
        <v>121</v>
      </c>
      <c r="C4998" s="1">
        <v>0</v>
      </c>
      <c r="D4998" s="1">
        <v>0</v>
      </c>
      <c r="E4998" s="1">
        <v>0</v>
      </c>
    </row>
    <row r="4999" spans="1:5">
      <c r="A4999" s="1">
        <v>1967</v>
      </c>
      <c r="B4999" s="1">
        <v>0</v>
      </c>
      <c r="C4999" s="1">
        <v>7825</v>
      </c>
      <c r="D4999" s="1">
        <v>10250</v>
      </c>
      <c r="E4999" s="1">
        <v>18075</v>
      </c>
    </row>
    <row r="5000" spans="1:5">
      <c r="A5000" s="1">
        <v>1967</v>
      </c>
      <c r="B5000" s="1">
        <v>1</v>
      </c>
      <c r="C5000" s="1">
        <v>570</v>
      </c>
      <c r="D5000" s="1">
        <v>648</v>
      </c>
      <c r="E5000" s="1">
        <v>1218</v>
      </c>
    </row>
    <row r="5001" spans="1:5">
      <c r="A5001" s="1">
        <v>1967</v>
      </c>
      <c r="B5001" s="1">
        <v>2</v>
      </c>
      <c r="C5001" s="1">
        <v>334</v>
      </c>
      <c r="D5001" s="1">
        <v>435</v>
      </c>
      <c r="E5001" s="1">
        <v>769</v>
      </c>
    </row>
    <row r="5002" spans="1:5">
      <c r="A5002" s="1">
        <v>1967</v>
      </c>
      <c r="B5002" s="1">
        <v>3</v>
      </c>
      <c r="C5002" s="1">
        <v>212</v>
      </c>
      <c r="D5002" s="1">
        <v>340</v>
      </c>
      <c r="E5002" s="1">
        <v>552</v>
      </c>
    </row>
    <row r="5003" spans="1:5">
      <c r="A5003" s="1">
        <v>1967</v>
      </c>
      <c r="B5003" s="1">
        <v>4</v>
      </c>
      <c r="C5003" s="1">
        <v>202</v>
      </c>
      <c r="D5003" s="1">
        <v>266</v>
      </c>
      <c r="E5003" s="1">
        <v>468</v>
      </c>
    </row>
    <row r="5004" spans="1:5">
      <c r="A5004" s="1">
        <v>1967</v>
      </c>
      <c r="B5004" s="1">
        <v>5</v>
      </c>
      <c r="C5004" s="1">
        <v>149</v>
      </c>
      <c r="D5004" s="1">
        <v>251</v>
      </c>
      <c r="E5004" s="1">
        <v>400</v>
      </c>
    </row>
    <row r="5005" spans="1:5">
      <c r="A5005" s="1">
        <v>1967</v>
      </c>
      <c r="B5005" s="1">
        <v>6</v>
      </c>
      <c r="C5005" s="1">
        <v>130</v>
      </c>
      <c r="D5005" s="1">
        <v>212</v>
      </c>
      <c r="E5005" s="1">
        <v>342</v>
      </c>
    </row>
    <row r="5006" spans="1:5">
      <c r="A5006" s="1">
        <v>1967</v>
      </c>
      <c r="B5006" s="1">
        <v>7</v>
      </c>
      <c r="C5006" s="1">
        <v>120</v>
      </c>
      <c r="D5006" s="1">
        <v>185</v>
      </c>
      <c r="E5006" s="1">
        <v>305</v>
      </c>
    </row>
    <row r="5007" spans="1:5">
      <c r="A5007" s="1">
        <v>1967</v>
      </c>
      <c r="B5007" s="1">
        <v>8</v>
      </c>
      <c r="C5007" s="1">
        <v>116</v>
      </c>
      <c r="D5007" s="1">
        <v>193</v>
      </c>
      <c r="E5007" s="1">
        <v>309</v>
      </c>
    </row>
    <row r="5008" spans="1:5">
      <c r="A5008" s="1">
        <v>1967</v>
      </c>
      <c r="B5008" s="1">
        <v>9</v>
      </c>
      <c r="C5008" s="1">
        <v>108</v>
      </c>
      <c r="D5008" s="1">
        <v>165</v>
      </c>
      <c r="E5008" s="1">
        <v>273</v>
      </c>
    </row>
    <row r="5009" spans="1:5">
      <c r="A5009" s="1">
        <v>1967</v>
      </c>
      <c r="B5009" s="1">
        <v>10</v>
      </c>
      <c r="C5009" s="1">
        <v>103</v>
      </c>
      <c r="D5009" s="1">
        <v>185</v>
      </c>
      <c r="E5009" s="1">
        <v>288</v>
      </c>
    </row>
    <row r="5010" spans="1:5">
      <c r="A5010" s="1">
        <v>1967</v>
      </c>
      <c r="B5010" s="1">
        <v>11</v>
      </c>
      <c r="C5010" s="1">
        <v>102</v>
      </c>
      <c r="D5010" s="1">
        <v>135</v>
      </c>
      <c r="E5010" s="1">
        <v>237</v>
      </c>
    </row>
    <row r="5011" spans="1:5">
      <c r="A5011" s="1">
        <v>1967</v>
      </c>
      <c r="B5011" s="1">
        <v>12</v>
      </c>
      <c r="C5011" s="1">
        <v>98</v>
      </c>
      <c r="D5011" s="1">
        <v>148</v>
      </c>
      <c r="E5011" s="1">
        <v>246</v>
      </c>
    </row>
    <row r="5012" spans="1:5">
      <c r="A5012" s="1">
        <v>1967</v>
      </c>
      <c r="B5012" s="1">
        <v>13</v>
      </c>
      <c r="C5012" s="1">
        <v>102</v>
      </c>
      <c r="D5012" s="1">
        <v>178</v>
      </c>
      <c r="E5012" s="1">
        <v>280</v>
      </c>
    </row>
    <row r="5013" spans="1:5">
      <c r="A5013" s="1">
        <v>1967</v>
      </c>
      <c r="B5013" s="1">
        <v>14</v>
      </c>
      <c r="C5013" s="1">
        <v>101</v>
      </c>
      <c r="D5013" s="1">
        <v>202</v>
      </c>
      <c r="E5013" s="1">
        <v>303</v>
      </c>
    </row>
    <row r="5014" spans="1:5">
      <c r="A5014" s="1">
        <v>1967</v>
      </c>
      <c r="B5014" s="1">
        <v>15</v>
      </c>
      <c r="C5014" s="1">
        <v>126</v>
      </c>
      <c r="D5014" s="1">
        <v>221</v>
      </c>
      <c r="E5014" s="1">
        <v>347</v>
      </c>
    </row>
    <row r="5015" spans="1:5">
      <c r="A5015" s="1">
        <v>1967</v>
      </c>
      <c r="B5015" s="1">
        <v>16</v>
      </c>
      <c r="C5015" s="1">
        <v>142</v>
      </c>
      <c r="D5015" s="1">
        <v>345</v>
      </c>
      <c r="E5015" s="1">
        <v>487</v>
      </c>
    </row>
    <row r="5016" spans="1:5">
      <c r="A5016" s="1">
        <v>1967</v>
      </c>
      <c r="B5016" s="1">
        <v>17</v>
      </c>
      <c r="C5016" s="1">
        <v>166</v>
      </c>
      <c r="D5016" s="1">
        <v>423</v>
      </c>
      <c r="E5016" s="1">
        <v>589</v>
      </c>
    </row>
    <row r="5017" spans="1:5">
      <c r="A5017" s="1">
        <v>1967</v>
      </c>
      <c r="B5017" s="1">
        <v>18</v>
      </c>
      <c r="C5017" s="1">
        <v>193</v>
      </c>
      <c r="D5017" s="1">
        <v>475</v>
      </c>
      <c r="E5017" s="1">
        <v>668</v>
      </c>
    </row>
    <row r="5018" spans="1:5">
      <c r="A5018" s="1">
        <v>1967</v>
      </c>
      <c r="B5018" s="1">
        <v>19</v>
      </c>
      <c r="C5018" s="1">
        <v>187</v>
      </c>
      <c r="D5018" s="1">
        <v>503</v>
      </c>
      <c r="E5018" s="1">
        <v>690</v>
      </c>
    </row>
    <row r="5019" spans="1:5">
      <c r="A5019" s="1">
        <v>1967</v>
      </c>
      <c r="B5019" s="1">
        <v>20</v>
      </c>
      <c r="C5019" s="1">
        <v>175</v>
      </c>
      <c r="D5019" s="1">
        <v>513</v>
      </c>
      <c r="E5019" s="1">
        <v>688</v>
      </c>
    </row>
    <row r="5020" spans="1:5">
      <c r="A5020" s="1">
        <v>1967</v>
      </c>
      <c r="B5020" s="1">
        <v>21</v>
      </c>
      <c r="C5020" s="1">
        <v>168</v>
      </c>
      <c r="D5020" s="1">
        <v>415</v>
      </c>
      <c r="E5020" s="1">
        <v>583</v>
      </c>
    </row>
    <row r="5021" spans="1:5">
      <c r="A5021" s="1">
        <v>1967</v>
      </c>
      <c r="B5021" s="1">
        <v>22</v>
      </c>
      <c r="C5021" s="1">
        <v>159</v>
      </c>
      <c r="D5021" s="1">
        <v>365</v>
      </c>
      <c r="E5021" s="1">
        <v>524</v>
      </c>
    </row>
    <row r="5022" spans="1:5">
      <c r="A5022" s="1">
        <v>1967</v>
      </c>
      <c r="B5022" s="1">
        <v>23</v>
      </c>
      <c r="C5022" s="1">
        <v>177</v>
      </c>
      <c r="D5022" s="1">
        <v>351</v>
      </c>
      <c r="E5022" s="1">
        <v>528</v>
      </c>
    </row>
    <row r="5023" spans="1:5">
      <c r="A5023" s="1">
        <v>1967</v>
      </c>
      <c r="B5023" s="1">
        <v>24</v>
      </c>
      <c r="C5023" s="1">
        <v>184</v>
      </c>
      <c r="D5023" s="1">
        <v>332</v>
      </c>
      <c r="E5023" s="1">
        <v>516</v>
      </c>
    </row>
    <row r="5024" spans="1:5">
      <c r="A5024" s="1">
        <v>1967</v>
      </c>
      <c r="B5024" s="1">
        <v>25</v>
      </c>
      <c r="C5024" s="1">
        <v>162</v>
      </c>
      <c r="D5024" s="1">
        <v>352</v>
      </c>
      <c r="E5024" s="1">
        <v>514</v>
      </c>
    </row>
    <row r="5025" spans="1:5">
      <c r="A5025" s="1">
        <v>1967</v>
      </c>
      <c r="B5025" s="1">
        <v>26</v>
      </c>
      <c r="C5025" s="1">
        <v>154</v>
      </c>
      <c r="D5025" s="1">
        <v>346</v>
      </c>
      <c r="E5025" s="1">
        <v>500</v>
      </c>
    </row>
    <row r="5026" spans="1:5">
      <c r="A5026" s="1">
        <v>1967</v>
      </c>
      <c r="B5026" s="1">
        <v>27</v>
      </c>
      <c r="C5026" s="1">
        <v>176</v>
      </c>
      <c r="D5026" s="1">
        <v>326</v>
      </c>
      <c r="E5026" s="1">
        <v>502</v>
      </c>
    </row>
    <row r="5027" spans="1:5">
      <c r="A5027" s="1">
        <v>1967</v>
      </c>
      <c r="B5027" s="1">
        <v>28</v>
      </c>
      <c r="C5027" s="1">
        <v>201</v>
      </c>
      <c r="D5027" s="1">
        <v>320</v>
      </c>
      <c r="E5027" s="1">
        <v>521</v>
      </c>
    </row>
    <row r="5028" spans="1:5">
      <c r="A5028" s="1">
        <v>1967</v>
      </c>
      <c r="B5028" s="1">
        <v>29</v>
      </c>
      <c r="C5028" s="1">
        <v>198</v>
      </c>
      <c r="D5028" s="1">
        <v>286</v>
      </c>
      <c r="E5028" s="1">
        <v>484</v>
      </c>
    </row>
    <row r="5029" spans="1:5">
      <c r="A5029" s="1">
        <v>1967</v>
      </c>
      <c r="B5029" s="1">
        <v>30</v>
      </c>
      <c r="C5029" s="1">
        <v>217</v>
      </c>
      <c r="D5029" s="1">
        <v>376</v>
      </c>
      <c r="E5029" s="1">
        <v>593</v>
      </c>
    </row>
    <row r="5030" spans="1:5">
      <c r="A5030" s="1">
        <v>1967</v>
      </c>
      <c r="B5030" s="1">
        <v>31</v>
      </c>
      <c r="C5030" s="1">
        <v>242</v>
      </c>
      <c r="D5030" s="1">
        <v>361</v>
      </c>
      <c r="E5030" s="1">
        <v>603</v>
      </c>
    </row>
    <row r="5031" spans="1:5">
      <c r="A5031" s="1">
        <v>1967</v>
      </c>
      <c r="B5031" s="1">
        <v>32</v>
      </c>
      <c r="C5031" s="1">
        <v>234</v>
      </c>
      <c r="D5031" s="1">
        <v>361</v>
      </c>
      <c r="E5031" s="1">
        <v>595</v>
      </c>
    </row>
    <row r="5032" spans="1:5">
      <c r="A5032" s="1">
        <v>1967</v>
      </c>
      <c r="B5032" s="1">
        <v>33</v>
      </c>
      <c r="C5032" s="1">
        <v>248</v>
      </c>
      <c r="D5032" s="1">
        <v>380</v>
      </c>
      <c r="E5032" s="1">
        <v>628</v>
      </c>
    </row>
    <row r="5033" spans="1:5">
      <c r="A5033" s="1">
        <v>1967</v>
      </c>
      <c r="B5033" s="1">
        <v>34</v>
      </c>
      <c r="C5033" s="1">
        <v>279</v>
      </c>
      <c r="D5033" s="1">
        <v>411</v>
      </c>
      <c r="E5033" s="1">
        <v>690</v>
      </c>
    </row>
    <row r="5034" spans="1:5">
      <c r="A5034" s="1">
        <v>1967</v>
      </c>
      <c r="B5034" s="1">
        <v>35</v>
      </c>
      <c r="C5034" s="1">
        <v>338</v>
      </c>
      <c r="D5034" s="1">
        <v>468</v>
      </c>
      <c r="E5034" s="1">
        <v>806</v>
      </c>
    </row>
    <row r="5035" spans="1:5">
      <c r="A5035" s="1">
        <v>1967</v>
      </c>
      <c r="B5035" s="1">
        <v>36</v>
      </c>
      <c r="C5035" s="1">
        <v>383</v>
      </c>
      <c r="D5035" s="1">
        <v>542</v>
      </c>
      <c r="E5035" s="1">
        <v>925</v>
      </c>
    </row>
    <row r="5036" spans="1:5">
      <c r="A5036" s="1">
        <v>1967</v>
      </c>
      <c r="B5036" s="1">
        <v>37</v>
      </c>
      <c r="C5036" s="1">
        <v>393</v>
      </c>
      <c r="D5036" s="1">
        <v>544</v>
      </c>
      <c r="E5036" s="1">
        <v>937</v>
      </c>
    </row>
    <row r="5037" spans="1:5">
      <c r="A5037" s="1">
        <v>1967</v>
      </c>
      <c r="B5037" s="1">
        <v>38</v>
      </c>
      <c r="C5037" s="1">
        <v>445</v>
      </c>
      <c r="D5037" s="1">
        <v>660</v>
      </c>
      <c r="E5037" s="1">
        <v>1105</v>
      </c>
    </row>
    <row r="5038" spans="1:5">
      <c r="A5038" s="1">
        <v>1967</v>
      </c>
      <c r="B5038" s="1">
        <v>39</v>
      </c>
      <c r="C5038" s="1">
        <v>539</v>
      </c>
      <c r="D5038" s="1">
        <v>728</v>
      </c>
      <c r="E5038" s="1">
        <v>1267</v>
      </c>
    </row>
    <row r="5039" spans="1:5">
      <c r="A5039" s="1">
        <v>1967</v>
      </c>
      <c r="B5039" s="1">
        <v>40</v>
      </c>
      <c r="C5039" s="1">
        <v>586</v>
      </c>
      <c r="D5039" s="1">
        <v>824</v>
      </c>
      <c r="E5039" s="1">
        <v>1410</v>
      </c>
    </row>
    <row r="5040" spans="1:5">
      <c r="A5040" s="1">
        <v>1967</v>
      </c>
      <c r="B5040" s="1">
        <v>41</v>
      </c>
      <c r="C5040" s="1">
        <v>643</v>
      </c>
      <c r="D5040" s="1">
        <v>922</v>
      </c>
      <c r="E5040" s="1">
        <v>1565</v>
      </c>
    </row>
    <row r="5041" spans="1:5">
      <c r="A5041" s="1">
        <v>1967</v>
      </c>
      <c r="B5041" s="1">
        <v>42</v>
      </c>
      <c r="C5041" s="1">
        <v>734</v>
      </c>
      <c r="D5041" s="1">
        <v>1065</v>
      </c>
      <c r="E5041" s="1">
        <v>1799</v>
      </c>
    </row>
    <row r="5042" spans="1:5">
      <c r="A5042" s="1">
        <v>1967</v>
      </c>
      <c r="B5042" s="1">
        <v>43</v>
      </c>
      <c r="C5042" s="1">
        <v>847</v>
      </c>
      <c r="D5042" s="1">
        <v>1187</v>
      </c>
      <c r="E5042" s="1">
        <v>2034</v>
      </c>
    </row>
    <row r="5043" spans="1:5">
      <c r="A5043" s="1">
        <v>1967</v>
      </c>
      <c r="B5043" s="1">
        <v>44</v>
      </c>
      <c r="C5043" s="1">
        <v>932</v>
      </c>
      <c r="D5043" s="1">
        <v>1313</v>
      </c>
      <c r="E5043" s="1">
        <v>2245</v>
      </c>
    </row>
    <row r="5044" spans="1:5">
      <c r="A5044" s="1">
        <v>1967</v>
      </c>
      <c r="B5044" s="1">
        <v>45</v>
      </c>
      <c r="C5044" s="1">
        <v>1077</v>
      </c>
      <c r="D5044" s="1">
        <v>1570</v>
      </c>
      <c r="E5044" s="1">
        <v>2647</v>
      </c>
    </row>
    <row r="5045" spans="1:5">
      <c r="A5045" s="1">
        <v>1967</v>
      </c>
      <c r="B5045" s="1">
        <v>46</v>
      </c>
      <c r="C5045" s="1">
        <v>1303</v>
      </c>
      <c r="D5045" s="1">
        <v>1889</v>
      </c>
      <c r="E5045" s="1">
        <v>3192</v>
      </c>
    </row>
    <row r="5046" spans="1:5">
      <c r="A5046" s="1">
        <v>1967</v>
      </c>
      <c r="B5046" s="1">
        <v>47</v>
      </c>
      <c r="C5046" s="1">
        <v>1414</v>
      </c>
      <c r="D5046" s="1">
        <v>2117</v>
      </c>
      <c r="E5046" s="1">
        <v>3531</v>
      </c>
    </row>
    <row r="5047" spans="1:5">
      <c r="A5047" s="1">
        <v>1967</v>
      </c>
      <c r="B5047" s="1">
        <v>48</v>
      </c>
      <c r="C5047" s="1">
        <v>1069</v>
      </c>
      <c r="D5047" s="1">
        <v>1716</v>
      </c>
      <c r="E5047" s="1">
        <v>2785</v>
      </c>
    </row>
    <row r="5048" spans="1:5">
      <c r="A5048" s="1">
        <v>1967</v>
      </c>
      <c r="B5048" s="1">
        <v>49</v>
      </c>
      <c r="C5048" s="1">
        <v>1194</v>
      </c>
      <c r="D5048" s="1">
        <v>1788</v>
      </c>
      <c r="E5048" s="1">
        <v>2982</v>
      </c>
    </row>
    <row r="5049" spans="1:5">
      <c r="A5049" s="1">
        <v>1967</v>
      </c>
      <c r="B5049" s="1">
        <v>50</v>
      </c>
      <c r="C5049" s="1">
        <v>1441</v>
      </c>
      <c r="D5049" s="1">
        <v>2212</v>
      </c>
      <c r="E5049" s="1">
        <v>3653</v>
      </c>
    </row>
    <row r="5050" spans="1:5">
      <c r="A5050" s="1">
        <v>1967</v>
      </c>
      <c r="B5050" s="1">
        <v>51</v>
      </c>
      <c r="C5050" s="1">
        <v>1597</v>
      </c>
      <c r="D5050" s="1">
        <v>2519</v>
      </c>
      <c r="E5050" s="1">
        <v>4116</v>
      </c>
    </row>
    <row r="5051" spans="1:5">
      <c r="A5051" s="1">
        <v>1967</v>
      </c>
      <c r="B5051" s="1">
        <v>52</v>
      </c>
      <c r="C5051" s="1">
        <v>1893</v>
      </c>
      <c r="D5051" s="1">
        <v>3063</v>
      </c>
      <c r="E5051" s="1">
        <v>4956</v>
      </c>
    </row>
    <row r="5052" spans="1:5">
      <c r="A5052" s="1">
        <v>1967</v>
      </c>
      <c r="B5052" s="1">
        <v>53</v>
      </c>
      <c r="C5052" s="1">
        <v>2121</v>
      </c>
      <c r="D5052" s="1">
        <v>3445</v>
      </c>
      <c r="E5052" s="1">
        <v>5566</v>
      </c>
    </row>
    <row r="5053" spans="1:5">
      <c r="A5053" s="1">
        <v>1967</v>
      </c>
      <c r="B5053" s="1">
        <v>54</v>
      </c>
      <c r="C5053" s="1">
        <v>2250</v>
      </c>
      <c r="D5053" s="1">
        <v>3832</v>
      </c>
      <c r="E5053" s="1">
        <v>6082</v>
      </c>
    </row>
    <row r="5054" spans="1:5">
      <c r="A5054" s="1">
        <v>1967</v>
      </c>
      <c r="B5054" s="1">
        <v>55</v>
      </c>
      <c r="C5054" s="1">
        <v>2270</v>
      </c>
      <c r="D5054" s="1">
        <v>4139</v>
      </c>
      <c r="E5054" s="1">
        <v>6409</v>
      </c>
    </row>
    <row r="5055" spans="1:5">
      <c r="A5055" s="1">
        <v>1967</v>
      </c>
      <c r="B5055" s="1">
        <v>56</v>
      </c>
      <c r="C5055" s="1">
        <v>2680</v>
      </c>
      <c r="D5055" s="1">
        <v>4766</v>
      </c>
      <c r="E5055" s="1">
        <v>7446</v>
      </c>
    </row>
    <row r="5056" spans="1:5">
      <c r="A5056" s="1">
        <v>1967</v>
      </c>
      <c r="B5056" s="1">
        <v>57</v>
      </c>
      <c r="C5056" s="1">
        <v>2747</v>
      </c>
      <c r="D5056" s="1">
        <v>5166</v>
      </c>
      <c r="E5056" s="1">
        <v>7913</v>
      </c>
    </row>
    <row r="5057" spans="1:5">
      <c r="A5057" s="1">
        <v>1967</v>
      </c>
      <c r="B5057" s="1">
        <v>58</v>
      </c>
      <c r="C5057" s="1">
        <v>3191</v>
      </c>
      <c r="D5057" s="1">
        <v>5745</v>
      </c>
      <c r="E5057" s="1">
        <v>8936</v>
      </c>
    </row>
    <row r="5058" spans="1:5">
      <c r="A5058" s="1">
        <v>1967</v>
      </c>
      <c r="B5058" s="1">
        <v>59</v>
      </c>
      <c r="C5058" s="1">
        <v>3391</v>
      </c>
      <c r="D5058" s="1">
        <v>6466</v>
      </c>
      <c r="E5058" s="1">
        <v>9857</v>
      </c>
    </row>
    <row r="5059" spans="1:5">
      <c r="A5059" s="1">
        <v>1967</v>
      </c>
      <c r="B5059" s="1">
        <v>60</v>
      </c>
      <c r="C5059" s="1">
        <v>3576</v>
      </c>
      <c r="D5059" s="1">
        <v>6590</v>
      </c>
      <c r="E5059" s="1">
        <v>10166</v>
      </c>
    </row>
    <row r="5060" spans="1:5">
      <c r="A5060" s="1">
        <v>1967</v>
      </c>
      <c r="B5060" s="1">
        <v>61</v>
      </c>
      <c r="C5060" s="1">
        <v>3790</v>
      </c>
      <c r="D5060" s="1">
        <v>7040</v>
      </c>
      <c r="E5060" s="1">
        <v>10830</v>
      </c>
    </row>
    <row r="5061" spans="1:5">
      <c r="A5061" s="1">
        <v>1967</v>
      </c>
      <c r="B5061" s="1">
        <v>62</v>
      </c>
      <c r="C5061" s="1">
        <v>4157</v>
      </c>
      <c r="D5061" s="1">
        <v>7648</v>
      </c>
      <c r="E5061" s="1">
        <v>11805</v>
      </c>
    </row>
    <row r="5062" spans="1:5">
      <c r="A5062" s="1">
        <v>1967</v>
      </c>
      <c r="B5062" s="1">
        <v>63</v>
      </c>
      <c r="C5062" s="1">
        <v>4637</v>
      </c>
      <c r="D5062" s="1">
        <v>8243</v>
      </c>
      <c r="E5062" s="1">
        <v>12880</v>
      </c>
    </row>
    <row r="5063" spans="1:5">
      <c r="A5063" s="1">
        <v>1967</v>
      </c>
      <c r="B5063" s="1">
        <v>64</v>
      </c>
      <c r="C5063" s="1">
        <v>4937</v>
      </c>
      <c r="D5063" s="1">
        <v>8876</v>
      </c>
      <c r="E5063" s="1">
        <v>13813</v>
      </c>
    </row>
    <row r="5064" spans="1:5">
      <c r="A5064" s="1">
        <v>1967</v>
      </c>
      <c r="B5064" s="1">
        <v>65</v>
      </c>
      <c r="C5064" s="1">
        <v>5129</v>
      </c>
      <c r="D5064" s="1">
        <v>8998</v>
      </c>
      <c r="E5064" s="1">
        <v>14127</v>
      </c>
    </row>
    <row r="5065" spans="1:5">
      <c r="A5065" s="1">
        <v>1967</v>
      </c>
      <c r="B5065" s="1">
        <v>66</v>
      </c>
      <c r="C5065" s="1">
        <v>5732</v>
      </c>
      <c r="D5065" s="1">
        <v>9281</v>
      </c>
      <c r="E5065" s="1">
        <v>15013</v>
      </c>
    </row>
    <row r="5066" spans="1:5">
      <c r="A5066" s="1">
        <v>1967</v>
      </c>
      <c r="B5066" s="1">
        <v>67</v>
      </c>
      <c r="C5066" s="1">
        <v>6131</v>
      </c>
      <c r="D5066" s="1">
        <v>9745</v>
      </c>
      <c r="E5066" s="1">
        <v>15876</v>
      </c>
    </row>
    <row r="5067" spans="1:5">
      <c r="A5067" s="1">
        <v>1967</v>
      </c>
      <c r="B5067" s="1">
        <v>68</v>
      </c>
      <c r="C5067" s="1">
        <v>6350</v>
      </c>
      <c r="D5067" s="1">
        <v>8982</v>
      </c>
      <c r="E5067" s="1">
        <v>15332</v>
      </c>
    </row>
    <row r="5068" spans="1:5">
      <c r="A5068" s="1">
        <v>1967</v>
      </c>
      <c r="B5068" s="1">
        <v>69</v>
      </c>
      <c r="C5068" s="1">
        <v>6708</v>
      </c>
      <c r="D5068" s="1">
        <v>9139</v>
      </c>
      <c r="E5068" s="1">
        <v>15847</v>
      </c>
    </row>
    <row r="5069" spans="1:5">
      <c r="A5069" s="1">
        <v>1967</v>
      </c>
      <c r="B5069" s="1">
        <v>70</v>
      </c>
      <c r="C5069" s="1">
        <v>7171</v>
      </c>
      <c r="D5069" s="1">
        <v>9146</v>
      </c>
      <c r="E5069" s="1">
        <v>16317</v>
      </c>
    </row>
    <row r="5070" spans="1:5">
      <c r="A5070" s="1">
        <v>1967</v>
      </c>
      <c r="B5070" s="1">
        <v>71</v>
      </c>
      <c r="C5070" s="1">
        <v>7466</v>
      </c>
      <c r="D5070" s="1">
        <v>8849</v>
      </c>
      <c r="E5070" s="1">
        <v>16315</v>
      </c>
    </row>
    <row r="5071" spans="1:5">
      <c r="A5071" s="1">
        <v>1967</v>
      </c>
      <c r="B5071" s="1">
        <v>72</v>
      </c>
      <c r="C5071" s="1">
        <v>8340</v>
      </c>
      <c r="D5071" s="1">
        <v>9345</v>
      </c>
      <c r="E5071" s="1">
        <v>17685</v>
      </c>
    </row>
    <row r="5072" spans="1:5">
      <c r="A5072" s="1">
        <v>1967</v>
      </c>
      <c r="B5072" s="1">
        <v>73</v>
      </c>
      <c r="C5072" s="1">
        <v>8663</v>
      </c>
      <c r="D5072" s="1">
        <v>9345</v>
      </c>
      <c r="E5072" s="1">
        <v>18008</v>
      </c>
    </row>
    <row r="5073" spans="1:5">
      <c r="A5073" s="1">
        <v>1967</v>
      </c>
      <c r="B5073" s="1">
        <v>74</v>
      </c>
      <c r="C5073" s="1">
        <v>9306</v>
      </c>
      <c r="D5073" s="1">
        <v>9407</v>
      </c>
      <c r="E5073" s="1">
        <v>18713</v>
      </c>
    </row>
    <row r="5074" spans="1:5">
      <c r="A5074" s="1">
        <v>1967</v>
      </c>
      <c r="B5074" s="1">
        <v>75</v>
      </c>
      <c r="C5074" s="1">
        <v>9438</v>
      </c>
      <c r="D5074" s="1">
        <v>9054</v>
      </c>
      <c r="E5074" s="1">
        <v>18492</v>
      </c>
    </row>
    <row r="5075" spans="1:5">
      <c r="A5075" s="1">
        <v>1967</v>
      </c>
      <c r="B5075" s="1">
        <v>76</v>
      </c>
      <c r="C5075" s="1">
        <v>10122</v>
      </c>
      <c r="D5075" s="1">
        <v>8985</v>
      </c>
      <c r="E5075" s="1">
        <v>19107</v>
      </c>
    </row>
    <row r="5076" spans="1:5">
      <c r="A5076" s="1">
        <v>1967</v>
      </c>
      <c r="B5076" s="1">
        <v>77</v>
      </c>
      <c r="C5076" s="1">
        <v>9761</v>
      </c>
      <c r="D5076" s="1">
        <v>8622</v>
      </c>
      <c r="E5076" s="1">
        <v>18383</v>
      </c>
    </row>
    <row r="5077" spans="1:5">
      <c r="A5077" s="1">
        <v>1967</v>
      </c>
      <c r="B5077" s="1">
        <v>78</v>
      </c>
      <c r="C5077" s="1">
        <v>10244</v>
      </c>
      <c r="D5077" s="1">
        <v>8419</v>
      </c>
      <c r="E5077" s="1">
        <v>18663</v>
      </c>
    </row>
    <row r="5078" spans="1:5">
      <c r="A5078" s="1">
        <v>1967</v>
      </c>
      <c r="B5078" s="1">
        <v>79</v>
      </c>
      <c r="C5078" s="1">
        <v>10473</v>
      </c>
      <c r="D5078" s="1">
        <v>8213</v>
      </c>
      <c r="E5078" s="1">
        <v>18686</v>
      </c>
    </row>
    <row r="5079" spans="1:5">
      <c r="A5079" s="1">
        <v>1967</v>
      </c>
      <c r="B5079" s="1">
        <v>80</v>
      </c>
      <c r="C5079" s="1">
        <v>10643</v>
      </c>
      <c r="D5079" s="1">
        <v>7715</v>
      </c>
      <c r="E5079" s="1">
        <v>18358</v>
      </c>
    </row>
    <row r="5080" spans="1:5">
      <c r="A5080" s="1">
        <v>1967</v>
      </c>
      <c r="B5080" s="1">
        <v>81</v>
      </c>
      <c r="C5080" s="1">
        <v>10460</v>
      </c>
      <c r="D5080" s="1">
        <v>7267</v>
      </c>
      <c r="E5080" s="1">
        <v>17727</v>
      </c>
    </row>
    <row r="5081" spans="1:5">
      <c r="A5081" s="1">
        <v>1967</v>
      </c>
      <c r="B5081" s="1">
        <v>82</v>
      </c>
      <c r="C5081" s="1">
        <v>10608</v>
      </c>
      <c r="D5081" s="1">
        <v>6771</v>
      </c>
      <c r="E5081" s="1">
        <v>17379</v>
      </c>
    </row>
    <row r="5082" spans="1:5">
      <c r="A5082" s="1">
        <v>1967</v>
      </c>
      <c r="B5082" s="1">
        <v>83</v>
      </c>
      <c r="C5082" s="1">
        <v>10109</v>
      </c>
      <c r="D5082" s="1">
        <v>6363</v>
      </c>
      <c r="E5082" s="1">
        <v>16472</v>
      </c>
    </row>
    <row r="5083" spans="1:5">
      <c r="A5083" s="1">
        <v>1967</v>
      </c>
      <c r="B5083" s="1">
        <v>84</v>
      </c>
      <c r="C5083" s="1">
        <v>9882</v>
      </c>
      <c r="D5083" s="1">
        <v>5838</v>
      </c>
      <c r="E5083" s="1">
        <v>15720</v>
      </c>
    </row>
    <row r="5084" spans="1:5">
      <c r="A5084" s="1">
        <v>1967</v>
      </c>
      <c r="B5084" s="1">
        <v>85</v>
      </c>
      <c r="C5084" s="1">
        <v>9053</v>
      </c>
      <c r="D5084" s="1">
        <v>5181</v>
      </c>
      <c r="E5084" s="1">
        <v>14234</v>
      </c>
    </row>
    <row r="5085" spans="1:5">
      <c r="A5085" s="1">
        <v>1967</v>
      </c>
      <c r="B5085" s="1">
        <v>86</v>
      </c>
      <c r="C5085" s="1">
        <v>8647</v>
      </c>
      <c r="D5085" s="1">
        <v>4658</v>
      </c>
      <c r="E5085" s="1">
        <v>13305</v>
      </c>
    </row>
    <row r="5086" spans="1:5">
      <c r="A5086" s="1">
        <v>1967</v>
      </c>
      <c r="B5086" s="1">
        <v>87</v>
      </c>
      <c r="C5086" s="1">
        <v>7706</v>
      </c>
      <c r="D5086" s="1">
        <v>4014</v>
      </c>
      <c r="E5086" s="1">
        <v>11720</v>
      </c>
    </row>
    <row r="5087" spans="1:5">
      <c r="A5087" s="1">
        <v>1967</v>
      </c>
      <c r="B5087" s="1">
        <v>88</v>
      </c>
      <c r="C5087" s="1">
        <v>6327</v>
      </c>
      <c r="D5087" s="1">
        <v>3293</v>
      </c>
      <c r="E5087" s="1">
        <v>9620</v>
      </c>
    </row>
    <row r="5088" spans="1:5">
      <c r="A5088" s="1">
        <v>1967</v>
      </c>
      <c r="B5088" s="1">
        <v>89</v>
      </c>
      <c r="C5088" s="1">
        <v>5799</v>
      </c>
      <c r="D5088" s="1">
        <v>2721</v>
      </c>
      <c r="E5088" s="1">
        <v>8520</v>
      </c>
    </row>
    <row r="5089" spans="1:5">
      <c r="A5089" s="1">
        <v>1967</v>
      </c>
      <c r="B5089" s="1">
        <v>90</v>
      </c>
      <c r="C5089" s="1">
        <v>4858</v>
      </c>
      <c r="D5089" s="1">
        <v>2167</v>
      </c>
      <c r="E5089" s="1">
        <v>7025</v>
      </c>
    </row>
    <row r="5090" spans="1:5">
      <c r="A5090" s="1">
        <v>1967</v>
      </c>
      <c r="B5090" s="1">
        <v>91</v>
      </c>
      <c r="C5090" s="1">
        <v>3943</v>
      </c>
      <c r="D5090" s="1">
        <v>1603</v>
      </c>
      <c r="E5090" s="1">
        <v>5546</v>
      </c>
    </row>
    <row r="5091" spans="1:5">
      <c r="A5091" s="1">
        <v>1967</v>
      </c>
      <c r="B5091" s="1">
        <v>92</v>
      </c>
      <c r="C5091" s="1">
        <v>3192</v>
      </c>
      <c r="D5091" s="1">
        <v>1293</v>
      </c>
      <c r="E5091" s="1">
        <v>4485</v>
      </c>
    </row>
    <row r="5092" spans="1:5">
      <c r="A5092" s="1">
        <v>1967</v>
      </c>
      <c r="B5092" s="1">
        <v>93</v>
      </c>
      <c r="C5092" s="1">
        <v>2474</v>
      </c>
      <c r="D5092" s="1">
        <v>918</v>
      </c>
      <c r="E5092" s="1">
        <v>3392</v>
      </c>
    </row>
    <row r="5093" spans="1:5">
      <c r="A5093" s="1">
        <v>1967</v>
      </c>
      <c r="B5093" s="1">
        <v>94</v>
      </c>
      <c r="C5093" s="1">
        <v>1866</v>
      </c>
      <c r="D5093" s="1">
        <v>677</v>
      </c>
      <c r="E5093" s="1">
        <v>2543</v>
      </c>
    </row>
    <row r="5094" spans="1:5">
      <c r="A5094" s="1">
        <v>1967</v>
      </c>
      <c r="B5094" s="1">
        <v>95</v>
      </c>
      <c r="C5094" s="1">
        <v>1341</v>
      </c>
      <c r="D5094" s="1">
        <v>414</v>
      </c>
      <c r="E5094" s="1">
        <v>1755</v>
      </c>
    </row>
    <row r="5095" spans="1:5">
      <c r="A5095" s="1">
        <v>1967</v>
      </c>
      <c r="B5095" s="1">
        <v>96</v>
      </c>
      <c r="C5095" s="1">
        <v>953</v>
      </c>
      <c r="D5095" s="1">
        <v>280</v>
      </c>
      <c r="E5095" s="1">
        <v>1233</v>
      </c>
    </row>
    <row r="5096" spans="1:5">
      <c r="A5096" s="1">
        <v>1967</v>
      </c>
      <c r="B5096" s="1">
        <v>97</v>
      </c>
      <c r="C5096" s="1">
        <v>636</v>
      </c>
      <c r="D5096" s="1">
        <v>180</v>
      </c>
      <c r="E5096" s="1">
        <v>816</v>
      </c>
    </row>
    <row r="5097" spans="1:5">
      <c r="A5097" s="1">
        <v>1967</v>
      </c>
      <c r="B5097" s="1">
        <v>98</v>
      </c>
      <c r="C5097" s="1">
        <v>414</v>
      </c>
      <c r="D5097" s="1">
        <v>104</v>
      </c>
      <c r="E5097" s="1">
        <v>518</v>
      </c>
    </row>
    <row r="5098" spans="1:5">
      <c r="A5098" s="1">
        <v>1967</v>
      </c>
      <c r="B5098" s="1">
        <v>99</v>
      </c>
      <c r="C5098" s="1">
        <v>284</v>
      </c>
      <c r="D5098" s="1">
        <v>61</v>
      </c>
      <c r="E5098" s="1">
        <v>345</v>
      </c>
    </row>
    <row r="5099" spans="1:5">
      <c r="A5099" s="1">
        <v>1967</v>
      </c>
      <c r="B5099" s="1">
        <v>100</v>
      </c>
      <c r="C5099" s="1">
        <v>149</v>
      </c>
      <c r="D5099" s="1">
        <v>43</v>
      </c>
      <c r="E5099" s="1">
        <v>192</v>
      </c>
    </row>
    <row r="5100" spans="1:5">
      <c r="A5100" s="1">
        <v>1967</v>
      </c>
      <c r="B5100" s="1">
        <v>101</v>
      </c>
      <c r="C5100" s="1">
        <v>96</v>
      </c>
      <c r="D5100" s="1">
        <v>17</v>
      </c>
      <c r="E5100" s="1">
        <v>113</v>
      </c>
    </row>
    <row r="5101" spans="1:5">
      <c r="A5101" s="1">
        <v>1967</v>
      </c>
      <c r="B5101" s="1">
        <v>102</v>
      </c>
      <c r="C5101" s="1">
        <v>62</v>
      </c>
      <c r="D5101" s="1">
        <v>12</v>
      </c>
      <c r="E5101" s="1">
        <v>74</v>
      </c>
    </row>
    <row r="5102" spans="1:5">
      <c r="A5102" s="1">
        <v>1967</v>
      </c>
      <c r="B5102" s="1">
        <v>103</v>
      </c>
      <c r="C5102" s="1">
        <v>33</v>
      </c>
      <c r="D5102" s="1">
        <v>4</v>
      </c>
      <c r="E5102" s="1">
        <v>37</v>
      </c>
    </row>
    <row r="5103" spans="1:5">
      <c r="A5103" s="1">
        <v>1967</v>
      </c>
      <c r="B5103" s="1">
        <v>104</v>
      </c>
      <c r="C5103" s="1">
        <v>23</v>
      </c>
      <c r="D5103" s="1">
        <v>2</v>
      </c>
      <c r="E5103" s="1">
        <v>25</v>
      </c>
    </row>
    <row r="5104" spans="1:5">
      <c r="A5104" s="1">
        <v>1967</v>
      </c>
      <c r="B5104" s="1">
        <v>105</v>
      </c>
      <c r="C5104" s="1">
        <v>12</v>
      </c>
      <c r="D5104" s="1">
        <v>0</v>
      </c>
      <c r="E5104" s="1">
        <v>12</v>
      </c>
    </row>
    <row r="5105" spans="1:5">
      <c r="A5105" s="1">
        <v>1967</v>
      </c>
      <c r="B5105" s="1">
        <v>106</v>
      </c>
      <c r="C5105" s="1">
        <v>1</v>
      </c>
      <c r="D5105" s="1">
        <v>0</v>
      </c>
      <c r="E5105" s="1">
        <v>1</v>
      </c>
    </row>
    <row r="5106" spans="1:5">
      <c r="A5106" s="1">
        <v>1967</v>
      </c>
      <c r="B5106" s="1">
        <v>107</v>
      </c>
      <c r="C5106" s="1">
        <v>0</v>
      </c>
      <c r="D5106" s="1">
        <v>0</v>
      </c>
      <c r="E5106" s="1">
        <v>0</v>
      </c>
    </row>
    <row r="5107" spans="1:5">
      <c r="A5107" s="1">
        <v>1967</v>
      </c>
      <c r="B5107" s="1">
        <v>108</v>
      </c>
      <c r="C5107" s="1">
        <v>0</v>
      </c>
      <c r="D5107" s="1">
        <v>0</v>
      </c>
      <c r="E5107" s="1">
        <v>0</v>
      </c>
    </row>
    <row r="5108" spans="1:5">
      <c r="A5108" s="1">
        <v>1967</v>
      </c>
      <c r="B5108" s="1">
        <v>109</v>
      </c>
      <c r="C5108" s="1">
        <v>1</v>
      </c>
      <c r="D5108" s="1">
        <v>0</v>
      </c>
      <c r="E5108" s="1">
        <v>1</v>
      </c>
    </row>
    <row r="5109" spans="1:5">
      <c r="A5109" s="1">
        <v>1967</v>
      </c>
      <c r="B5109" s="1" t="s">
        <v>121</v>
      </c>
      <c r="C5109" s="1">
        <v>0</v>
      </c>
      <c r="D5109" s="1">
        <v>0</v>
      </c>
      <c r="E5109" s="1">
        <v>0</v>
      </c>
    </row>
    <row r="5110" spans="1:5">
      <c r="A5110" s="1">
        <v>1968</v>
      </c>
      <c r="B5110" s="1">
        <v>0</v>
      </c>
      <c r="C5110" s="1">
        <v>7429</v>
      </c>
      <c r="D5110" s="1">
        <v>10319</v>
      </c>
      <c r="E5110" s="1">
        <v>17748</v>
      </c>
    </row>
    <row r="5111" spans="1:5">
      <c r="A5111" s="1">
        <v>1968</v>
      </c>
      <c r="B5111" s="1">
        <v>1</v>
      </c>
      <c r="C5111" s="1">
        <v>547</v>
      </c>
      <c r="D5111" s="1">
        <v>644</v>
      </c>
      <c r="E5111" s="1">
        <v>1191</v>
      </c>
    </row>
    <row r="5112" spans="1:5">
      <c r="A5112" s="1">
        <v>1968</v>
      </c>
      <c r="B5112" s="1">
        <v>2</v>
      </c>
      <c r="C5112" s="1">
        <v>332</v>
      </c>
      <c r="D5112" s="1">
        <v>439</v>
      </c>
      <c r="E5112" s="1">
        <v>771</v>
      </c>
    </row>
    <row r="5113" spans="1:5">
      <c r="A5113" s="1">
        <v>1968</v>
      </c>
      <c r="B5113" s="1">
        <v>3</v>
      </c>
      <c r="C5113" s="1">
        <v>271</v>
      </c>
      <c r="D5113" s="1">
        <v>381</v>
      </c>
      <c r="E5113" s="1">
        <v>652</v>
      </c>
    </row>
    <row r="5114" spans="1:5">
      <c r="A5114" s="1">
        <v>1968</v>
      </c>
      <c r="B5114" s="1">
        <v>4</v>
      </c>
      <c r="C5114" s="1">
        <v>229</v>
      </c>
      <c r="D5114" s="1">
        <v>289</v>
      </c>
      <c r="E5114" s="1">
        <v>518</v>
      </c>
    </row>
    <row r="5115" spans="1:5">
      <c r="A5115" s="1">
        <v>1968</v>
      </c>
      <c r="B5115" s="1">
        <v>5</v>
      </c>
      <c r="C5115" s="1">
        <v>165</v>
      </c>
      <c r="D5115" s="1">
        <v>260</v>
      </c>
      <c r="E5115" s="1">
        <v>425</v>
      </c>
    </row>
    <row r="5116" spans="1:5">
      <c r="A5116" s="1">
        <v>1968</v>
      </c>
      <c r="B5116" s="1">
        <v>6</v>
      </c>
      <c r="C5116" s="1">
        <v>140</v>
      </c>
      <c r="D5116" s="1">
        <v>230</v>
      </c>
      <c r="E5116" s="1">
        <v>370</v>
      </c>
    </row>
    <row r="5117" spans="1:5">
      <c r="A5117" s="1">
        <v>1968</v>
      </c>
      <c r="B5117" s="1">
        <v>7</v>
      </c>
      <c r="C5117" s="1">
        <v>125</v>
      </c>
      <c r="D5117" s="1">
        <v>196</v>
      </c>
      <c r="E5117" s="1">
        <v>321</v>
      </c>
    </row>
    <row r="5118" spans="1:5">
      <c r="A5118" s="1">
        <v>1968</v>
      </c>
      <c r="B5118" s="1">
        <v>8</v>
      </c>
      <c r="C5118" s="1">
        <v>132</v>
      </c>
      <c r="D5118" s="1">
        <v>153</v>
      </c>
      <c r="E5118" s="1">
        <v>285</v>
      </c>
    </row>
    <row r="5119" spans="1:5">
      <c r="A5119" s="1">
        <v>1968</v>
      </c>
      <c r="B5119" s="1">
        <v>9</v>
      </c>
      <c r="C5119" s="1">
        <v>106</v>
      </c>
      <c r="D5119" s="1">
        <v>192</v>
      </c>
      <c r="E5119" s="1">
        <v>298</v>
      </c>
    </row>
    <row r="5120" spans="1:5">
      <c r="A5120" s="1">
        <v>1968</v>
      </c>
      <c r="B5120" s="1">
        <v>10</v>
      </c>
      <c r="C5120" s="1">
        <v>96</v>
      </c>
      <c r="D5120" s="1">
        <v>142</v>
      </c>
      <c r="E5120" s="1">
        <v>238</v>
      </c>
    </row>
    <row r="5121" spans="1:5">
      <c r="A5121" s="1">
        <v>1968</v>
      </c>
      <c r="B5121" s="1">
        <v>11</v>
      </c>
      <c r="C5121" s="1">
        <v>73</v>
      </c>
      <c r="D5121" s="1">
        <v>158</v>
      </c>
      <c r="E5121" s="1">
        <v>231</v>
      </c>
    </row>
    <row r="5122" spans="1:5">
      <c r="A5122" s="1">
        <v>1968</v>
      </c>
      <c r="B5122" s="1">
        <v>12</v>
      </c>
      <c r="C5122" s="1">
        <v>106</v>
      </c>
      <c r="D5122" s="1">
        <v>154</v>
      </c>
      <c r="E5122" s="1">
        <v>260</v>
      </c>
    </row>
    <row r="5123" spans="1:5">
      <c r="A5123" s="1">
        <v>1968</v>
      </c>
      <c r="B5123" s="1">
        <v>13</v>
      </c>
      <c r="C5123" s="1">
        <v>116</v>
      </c>
      <c r="D5123" s="1">
        <v>143</v>
      </c>
      <c r="E5123" s="1">
        <v>259</v>
      </c>
    </row>
    <row r="5124" spans="1:5">
      <c r="A5124" s="1">
        <v>1968</v>
      </c>
      <c r="B5124" s="1">
        <v>14</v>
      </c>
      <c r="C5124" s="1">
        <v>107</v>
      </c>
      <c r="D5124" s="1">
        <v>210</v>
      </c>
      <c r="E5124" s="1">
        <v>317</v>
      </c>
    </row>
    <row r="5125" spans="1:5">
      <c r="A5125" s="1">
        <v>1968</v>
      </c>
      <c r="B5125" s="1">
        <v>15</v>
      </c>
      <c r="C5125" s="1">
        <v>118</v>
      </c>
      <c r="D5125" s="1">
        <v>228</v>
      </c>
      <c r="E5125" s="1">
        <v>346</v>
      </c>
    </row>
    <row r="5126" spans="1:5">
      <c r="A5126" s="1">
        <v>1968</v>
      </c>
      <c r="B5126" s="1">
        <v>16</v>
      </c>
      <c r="C5126" s="1">
        <v>141</v>
      </c>
      <c r="D5126" s="1">
        <v>336</v>
      </c>
      <c r="E5126" s="1">
        <v>477</v>
      </c>
    </row>
    <row r="5127" spans="1:5">
      <c r="A5127" s="1">
        <v>1968</v>
      </c>
      <c r="B5127" s="1">
        <v>17</v>
      </c>
      <c r="C5127" s="1">
        <v>130</v>
      </c>
      <c r="D5127" s="1">
        <v>405</v>
      </c>
      <c r="E5127" s="1">
        <v>535</v>
      </c>
    </row>
    <row r="5128" spans="1:5">
      <c r="A5128" s="1">
        <v>1968</v>
      </c>
      <c r="B5128" s="1">
        <v>18</v>
      </c>
      <c r="C5128" s="1">
        <v>150</v>
      </c>
      <c r="D5128" s="1">
        <v>410</v>
      </c>
      <c r="E5128" s="1">
        <v>560</v>
      </c>
    </row>
    <row r="5129" spans="1:5">
      <c r="A5129" s="1">
        <v>1968</v>
      </c>
      <c r="B5129" s="1">
        <v>19</v>
      </c>
      <c r="C5129" s="1">
        <v>163</v>
      </c>
      <c r="D5129" s="1">
        <v>410</v>
      </c>
      <c r="E5129" s="1">
        <v>573</v>
      </c>
    </row>
    <row r="5130" spans="1:5">
      <c r="A5130" s="1">
        <v>1968</v>
      </c>
      <c r="B5130" s="1">
        <v>20</v>
      </c>
      <c r="C5130" s="1">
        <v>178</v>
      </c>
      <c r="D5130" s="1">
        <v>433</v>
      </c>
      <c r="E5130" s="1">
        <v>611</v>
      </c>
    </row>
    <row r="5131" spans="1:5">
      <c r="A5131" s="1">
        <v>1968</v>
      </c>
      <c r="B5131" s="1">
        <v>21</v>
      </c>
      <c r="C5131" s="1">
        <v>184</v>
      </c>
      <c r="D5131" s="1">
        <v>479</v>
      </c>
      <c r="E5131" s="1">
        <v>663</v>
      </c>
    </row>
    <row r="5132" spans="1:5">
      <c r="A5132" s="1">
        <v>1968</v>
      </c>
      <c r="B5132" s="1">
        <v>22</v>
      </c>
      <c r="C5132" s="1">
        <v>159</v>
      </c>
      <c r="D5132" s="1">
        <v>367</v>
      </c>
      <c r="E5132" s="1">
        <v>526</v>
      </c>
    </row>
    <row r="5133" spans="1:5">
      <c r="A5133" s="1">
        <v>1968</v>
      </c>
      <c r="B5133" s="1">
        <v>23</v>
      </c>
      <c r="C5133" s="1">
        <v>157</v>
      </c>
      <c r="D5133" s="1">
        <v>355</v>
      </c>
      <c r="E5133" s="1">
        <v>512</v>
      </c>
    </row>
    <row r="5134" spans="1:5">
      <c r="A5134" s="1">
        <v>1968</v>
      </c>
      <c r="B5134" s="1">
        <v>24</v>
      </c>
      <c r="C5134" s="1">
        <v>157</v>
      </c>
      <c r="D5134" s="1">
        <v>340</v>
      </c>
      <c r="E5134" s="1">
        <v>497</v>
      </c>
    </row>
    <row r="5135" spans="1:5">
      <c r="A5135" s="1">
        <v>1968</v>
      </c>
      <c r="B5135" s="1">
        <v>25</v>
      </c>
      <c r="C5135" s="1">
        <v>187</v>
      </c>
      <c r="D5135" s="1">
        <v>311</v>
      </c>
      <c r="E5135" s="1">
        <v>498</v>
      </c>
    </row>
    <row r="5136" spans="1:5">
      <c r="A5136" s="1">
        <v>1968</v>
      </c>
      <c r="B5136" s="1">
        <v>26</v>
      </c>
      <c r="C5136" s="1">
        <v>158</v>
      </c>
      <c r="D5136" s="1">
        <v>309</v>
      </c>
      <c r="E5136" s="1">
        <v>467</v>
      </c>
    </row>
    <row r="5137" spans="1:5">
      <c r="A5137" s="1">
        <v>1968</v>
      </c>
      <c r="B5137" s="1">
        <v>27</v>
      </c>
      <c r="C5137" s="1">
        <v>175</v>
      </c>
      <c r="D5137" s="1">
        <v>301</v>
      </c>
      <c r="E5137" s="1">
        <v>476</v>
      </c>
    </row>
    <row r="5138" spans="1:5">
      <c r="A5138" s="1">
        <v>1968</v>
      </c>
      <c r="B5138" s="1">
        <v>28</v>
      </c>
      <c r="C5138" s="1">
        <v>182</v>
      </c>
      <c r="D5138" s="1">
        <v>313</v>
      </c>
      <c r="E5138" s="1">
        <v>495</v>
      </c>
    </row>
    <row r="5139" spans="1:5">
      <c r="A5139" s="1">
        <v>1968</v>
      </c>
      <c r="B5139" s="1">
        <v>29</v>
      </c>
      <c r="C5139" s="1">
        <v>198</v>
      </c>
      <c r="D5139" s="1">
        <v>342</v>
      </c>
      <c r="E5139" s="1">
        <v>540</v>
      </c>
    </row>
    <row r="5140" spans="1:5">
      <c r="A5140" s="1">
        <v>1968</v>
      </c>
      <c r="B5140" s="1">
        <v>30</v>
      </c>
      <c r="C5140" s="1">
        <v>225</v>
      </c>
      <c r="D5140" s="1">
        <v>307</v>
      </c>
      <c r="E5140" s="1">
        <v>532</v>
      </c>
    </row>
    <row r="5141" spans="1:5">
      <c r="A5141" s="1">
        <v>1968</v>
      </c>
      <c r="B5141" s="1">
        <v>31</v>
      </c>
      <c r="C5141" s="1">
        <v>226</v>
      </c>
      <c r="D5141" s="1">
        <v>354</v>
      </c>
      <c r="E5141" s="1">
        <v>580</v>
      </c>
    </row>
    <row r="5142" spans="1:5">
      <c r="A5142" s="1">
        <v>1968</v>
      </c>
      <c r="B5142" s="1">
        <v>32</v>
      </c>
      <c r="C5142" s="1">
        <v>257</v>
      </c>
      <c r="D5142" s="1">
        <v>374</v>
      </c>
      <c r="E5142" s="1">
        <v>631</v>
      </c>
    </row>
    <row r="5143" spans="1:5">
      <c r="A5143" s="1">
        <v>1968</v>
      </c>
      <c r="B5143" s="1">
        <v>33</v>
      </c>
      <c r="C5143" s="1">
        <v>272</v>
      </c>
      <c r="D5143" s="1">
        <v>354</v>
      </c>
      <c r="E5143" s="1">
        <v>626</v>
      </c>
    </row>
    <row r="5144" spans="1:5">
      <c r="A5144" s="1">
        <v>1968</v>
      </c>
      <c r="B5144" s="1">
        <v>34</v>
      </c>
      <c r="C5144" s="1">
        <v>286</v>
      </c>
      <c r="D5144" s="1">
        <v>421</v>
      </c>
      <c r="E5144" s="1">
        <v>707</v>
      </c>
    </row>
    <row r="5145" spans="1:5">
      <c r="A5145" s="1">
        <v>1968</v>
      </c>
      <c r="B5145" s="1">
        <v>35</v>
      </c>
      <c r="C5145" s="1">
        <v>324</v>
      </c>
      <c r="D5145" s="1">
        <v>413</v>
      </c>
      <c r="E5145" s="1">
        <v>737</v>
      </c>
    </row>
    <row r="5146" spans="1:5">
      <c r="A5146" s="1">
        <v>1968</v>
      </c>
      <c r="B5146" s="1">
        <v>36</v>
      </c>
      <c r="C5146" s="1">
        <v>334</v>
      </c>
      <c r="D5146" s="1">
        <v>503</v>
      </c>
      <c r="E5146" s="1">
        <v>837</v>
      </c>
    </row>
    <row r="5147" spans="1:5">
      <c r="A5147" s="1">
        <v>1968</v>
      </c>
      <c r="B5147" s="1">
        <v>37</v>
      </c>
      <c r="C5147" s="1">
        <v>424</v>
      </c>
      <c r="D5147" s="1">
        <v>559</v>
      </c>
      <c r="E5147" s="1">
        <v>983</v>
      </c>
    </row>
    <row r="5148" spans="1:5">
      <c r="A5148" s="1">
        <v>1968</v>
      </c>
      <c r="B5148" s="1">
        <v>38</v>
      </c>
      <c r="C5148" s="1">
        <v>469</v>
      </c>
      <c r="D5148" s="1">
        <v>660</v>
      </c>
      <c r="E5148" s="1">
        <v>1129</v>
      </c>
    </row>
    <row r="5149" spans="1:5">
      <c r="A5149" s="1">
        <v>1968</v>
      </c>
      <c r="B5149" s="1">
        <v>39</v>
      </c>
      <c r="C5149" s="1">
        <v>518</v>
      </c>
      <c r="D5149" s="1">
        <v>700</v>
      </c>
      <c r="E5149" s="1">
        <v>1218</v>
      </c>
    </row>
    <row r="5150" spans="1:5">
      <c r="A5150" s="1">
        <v>1968</v>
      </c>
      <c r="B5150" s="1">
        <v>40</v>
      </c>
      <c r="C5150" s="1">
        <v>586</v>
      </c>
      <c r="D5150" s="1">
        <v>793</v>
      </c>
      <c r="E5150" s="1">
        <v>1379</v>
      </c>
    </row>
    <row r="5151" spans="1:5">
      <c r="A5151" s="1">
        <v>1968</v>
      </c>
      <c r="B5151" s="1">
        <v>41</v>
      </c>
      <c r="C5151" s="1">
        <v>625</v>
      </c>
      <c r="D5151" s="1">
        <v>888</v>
      </c>
      <c r="E5151" s="1">
        <v>1513</v>
      </c>
    </row>
    <row r="5152" spans="1:5">
      <c r="A5152" s="1">
        <v>1968</v>
      </c>
      <c r="B5152" s="1">
        <v>42</v>
      </c>
      <c r="C5152" s="1">
        <v>745</v>
      </c>
      <c r="D5152" s="1">
        <v>1105</v>
      </c>
      <c r="E5152" s="1">
        <v>1850</v>
      </c>
    </row>
    <row r="5153" spans="1:5">
      <c r="A5153" s="1">
        <v>1968</v>
      </c>
      <c r="B5153" s="1">
        <v>43</v>
      </c>
      <c r="C5153" s="1">
        <v>814</v>
      </c>
      <c r="D5153" s="1">
        <v>1257</v>
      </c>
      <c r="E5153" s="1">
        <v>2071</v>
      </c>
    </row>
    <row r="5154" spans="1:5">
      <c r="A5154" s="1">
        <v>1968</v>
      </c>
      <c r="B5154" s="1">
        <v>44</v>
      </c>
      <c r="C5154" s="1">
        <v>906</v>
      </c>
      <c r="D5154" s="1">
        <v>1341</v>
      </c>
      <c r="E5154" s="1">
        <v>2247</v>
      </c>
    </row>
    <row r="5155" spans="1:5">
      <c r="A5155" s="1">
        <v>1968</v>
      </c>
      <c r="B5155" s="1">
        <v>45</v>
      </c>
      <c r="C5155" s="1">
        <v>1057</v>
      </c>
      <c r="D5155" s="1">
        <v>1449</v>
      </c>
      <c r="E5155" s="1">
        <v>2506</v>
      </c>
    </row>
    <row r="5156" spans="1:5">
      <c r="A5156" s="1">
        <v>1968</v>
      </c>
      <c r="B5156" s="1">
        <v>46</v>
      </c>
      <c r="C5156" s="1">
        <v>1173</v>
      </c>
      <c r="D5156" s="1">
        <v>1767</v>
      </c>
      <c r="E5156" s="1">
        <v>2940</v>
      </c>
    </row>
    <row r="5157" spans="1:5">
      <c r="A5157" s="1">
        <v>1968</v>
      </c>
      <c r="B5157" s="1">
        <v>47</v>
      </c>
      <c r="C5157" s="1">
        <v>1382</v>
      </c>
      <c r="D5157" s="1">
        <v>2111</v>
      </c>
      <c r="E5157" s="1">
        <v>3493</v>
      </c>
    </row>
    <row r="5158" spans="1:5">
      <c r="A5158" s="1">
        <v>1968</v>
      </c>
      <c r="B5158" s="1">
        <v>48</v>
      </c>
      <c r="C5158" s="1">
        <v>1563</v>
      </c>
      <c r="D5158" s="1">
        <v>2322</v>
      </c>
      <c r="E5158" s="1">
        <v>3885</v>
      </c>
    </row>
    <row r="5159" spans="1:5">
      <c r="A5159" s="1">
        <v>1968</v>
      </c>
      <c r="B5159" s="1">
        <v>49</v>
      </c>
      <c r="C5159" s="1">
        <v>1270</v>
      </c>
      <c r="D5159" s="1">
        <v>1920</v>
      </c>
      <c r="E5159" s="1">
        <v>3190</v>
      </c>
    </row>
    <row r="5160" spans="1:5">
      <c r="A5160" s="1">
        <v>1968</v>
      </c>
      <c r="B5160" s="1">
        <v>50</v>
      </c>
      <c r="C5160" s="1">
        <v>1304</v>
      </c>
      <c r="D5160" s="1">
        <v>1965</v>
      </c>
      <c r="E5160" s="1">
        <v>3269</v>
      </c>
    </row>
    <row r="5161" spans="1:5">
      <c r="A5161" s="1">
        <v>1968</v>
      </c>
      <c r="B5161" s="1">
        <v>51</v>
      </c>
      <c r="C5161" s="1">
        <v>1544</v>
      </c>
      <c r="D5161" s="1">
        <v>2504</v>
      </c>
      <c r="E5161" s="1">
        <v>4048</v>
      </c>
    </row>
    <row r="5162" spans="1:5">
      <c r="A5162" s="1">
        <v>1968</v>
      </c>
      <c r="B5162" s="1">
        <v>52</v>
      </c>
      <c r="C5162" s="1">
        <v>1844</v>
      </c>
      <c r="D5162" s="1">
        <v>2997</v>
      </c>
      <c r="E5162" s="1">
        <v>4841</v>
      </c>
    </row>
    <row r="5163" spans="1:5">
      <c r="A5163" s="1">
        <v>1968</v>
      </c>
      <c r="B5163" s="1">
        <v>53</v>
      </c>
      <c r="C5163" s="1">
        <v>2081</v>
      </c>
      <c r="D5163" s="1">
        <v>3547</v>
      </c>
      <c r="E5163" s="1">
        <v>5628</v>
      </c>
    </row>
    <row r="5164" spans="1:5">
      <c r="A5164" s="1">
        <v>1968</v>
      </c>
      <c r="B5164" s="1">
        <v>54</v>
      </c>
      <c r="C5164" s="1">
        <v>2393</v>
      </c>
      <c r="D5164" s="1">
        <v>3898</v>
      </c>
      <c r="E5164" s="1">
        <v>6291</v>
      </c>
    </row>
    <row r="5165" spans="1:5">
      <c r="A5165" s="1">
        <v>1968</v>
      </c>
      <c r="B5165" s="1">
        <v>55</v>
      </c>
      <c r="C5165" s="1">
        <v>2408</v>
      </c>
      <c r="D5165" s="1">
        <v>4290</v>
      </c>
      <c r="E5165" s="1">
        <v>6698</v>
      </c>
    </row>
    <row r="5166" spans="1:5">
      <c r="A5166" s="1">
        <v>1968</v>
      </c>
      <c r="B5166" s="1">
        <v>56</v>
      </c>
      <c r="C5166" s="1">
        <v>2691</v>
      </c>
      <c r="D5166" s="1">
        <v>4624</v>
      </c>
      <c r="E5166" s="1">
        <v>7315</v>
      </c>
    </row>
    <row r="5167" spans="1:5">
      <c r="A5167" s="1">
        <v>1968</v>
      </c>
      <c r="B5167" s="1">
        <v>57</v>
      </c>
      <c r="C5167" s="1">
        <v>2913</v>
      </c>
      <c r="D5167" s="1">
        <v>5354</v>
      </c>
      <c r="E5167" s="1">
        <v>8267</v>
      </c>
    </row>
    <row r="5168" spans="1:5">
      <c r="A5168" s="1">
        <v>1968</v>
      </c>
      <c r="B5168" s="1">
        <v>58</v>
      </c>
      <c r="C5168" s="1">
        <v>3205</v>
      </c>
      <c r="D5168" s="1">
        <v>5956</v>
      </c>
      <c r="E5168" s="1">
        <v>9161</v>
      </c>
    </row>
    <row r="5169" spans="1:5">
      <c r="A5169" s="1">
        <v>1968</v>
      </c>
      <c r="B5169" s="1">
        <v>59</v>
      </c>
      <c r="C5169" s="1">
        <v>3412</v>
      </c>
      <c r="D5169" s="1">
        <v>6525</v>
      </c>
      <c r="E5169" s="1">
        <v>9937</v>
      </c>
    </row>
    <row r="5170" spans="1:5">
      <c r="A5170" s="1">
        <v>1968</v>
      </c>
      <c r="B5170" s="1">
        <v>60</v>
      </c>
      <c r="C5170" s="1">
        <v>3797</v>
      </c>
      <c r="D5170" s="1">
        <v>6927</v>
      </c>
      <c r="E5170" s="1">
        <v>10724</v>
      </c>
    </row>
    <row r="5171" spans="1:5">
      <c r="A5171" s="1">
        <v>1968</v>
      </c>
      <c r="B5171" s="1">
        <v>61</v>
      </c>
      <c r="C5171" s="1">
        <v>3921</v>
      </c>
      <c r="D5171" s="1">
        <v>7172</v>
      </c>
      <c r="E5171" s="1">
        <v>11093</v>
      </c>
    </row>
    <row r="5172" spans="1:5">
      <c r="A5172" s="1">
        <v>1968</v>
      </c>
      <c r="B5172" s="1">
        <v>62</v>
      </c>
      <c r="C5172" s="1">
        <v>4361</v>
      </c>
      <c r="D5172" s="1">
        <v>7927</v>
      </c>
      <c r="E5172" s="1">
        <v>12288</v>
      </c>
    </row>
    <row r="5173" spans="1:5">
      <c r="A5173" s="1">
        <v>1968</v>
      </c>
      <c r="B5173" s="1">
        <v>63</v>
      </c>
      <c r="C5173" s="1">
        <v>4894</v>
      </c>
      <c r="D5173" s="1">
        <v>8493</v>
      </c>
      <c r="E5173" s="1">
        <v>13387</v>
      </c>
    </row>
    <row r="5174" spans="1:5">
      <c r="A5174" s="1">
        <v>1968</v>
      </c>
      <c r="B5174" s="1">
        <v>64</v>
      </c>
      <c r="C5174" s="1">
        <v>5206</v>
      </c>
      <c r="D5174" s="1">
        <v>9111</v>
      </c>
      <c r="E5174" s="1">
        <v>14317</v>
      </c>
    </row>
    <row r="5175" spans="1:5">
      <c r="A5175" s="1">
        <v>1968</v>
      </c>
      <c r="B5175" s="1">
        <v>65</v>
      </c>
      <c r="C5175" s="1">
        <v>5308</v>
      </c>
      <c r="D5175" s="1">
        <v>9502</v>
      </c>
      <c r="E5175" s="1">
        <v>14810</v>
      </c>
    </row>
    <row r="5176" spans="1:5">
      <c r="A5176" s="1">
        <v>1968</v>
      </c>
      <c r="B5176" s="1">
        <v>66</v>
      </c>
      <c r="C5176" s="1">
        <v>5652</v>
      </c>
      <c r="D5176" s="1">
        <v>9691</v>
      </c>
      <c r="E5176" s="1">
        <v>15343</v>
      </c>
    </row>
    <row r="5177" spans="1:5">
      <c r="A5177" s="1">
        <v>1968</v>
      </c>
      <c r="B5177" s="1">
        <v>67</v>
      </c>
      <c r="C5177" s="1">
        <v>6647</v>
      </c>
      <c r="D5177" s="1">
        <v>10465</v>
      </c>
      <c r="E5177" s="1">
        <v>17112</v>
      </c>
    </row>
    <row r="5178" spans="1:5">
      <c r="A5178" s="1">
        <v>1968</v>
      </c>
      <c r="B5178" s="1">
        <v>68</v>
      </c>
      <c r="C5178" s="1">
        <v>6690</v>
      </c>
      <c r="D5178" s="1">
        <v>10193</v>
      </c>
      <c r="E5178" s="1">
        <v>16883</v>
      </c>
    </row>
    <row r="5179" spans="1:5">
      <c r="A5179" s="1">
        <v>1968</v>
      </c>
      <c r="B5179" s="1">
        <v>69</v>
      </c>
      <c r="C5179" s="1">
        <v>7091</v>
      </c>
      <c r="D5179" s="1">
        <v>9897</v>
      </c>
      <c r="E5179" s="1">
        <v>16988</v>
      </c>
    </row>
    <row r="5180" spans="1:5">
      <c r="A5180" s="1">
        <v>1968</v>
      </c>
      <c r="B5180" s="1">
        <v>70</v>
      </c>
      <c r="C5180" s="1">
        <v>7637</v>
      </c>
      <c r="D5180" s="1">
        <v>9699</v>
      </c>
      <c r="E5180" s="1">
        <v>17336</v>
      </c>
    </row>
    <row r="5181" spans="1:5">
      <c r="A5181" s="1">
        <v>1968</v>
      </c>
      <c r="B5181" s="1">
        <v>71</v>
      </c>
      <c r="C5181" s="1">
        <v>8011</v>
      </c>
      <c r="D5181" s="1">
        <v>9641</v>
      </c>
      <c r="E5181" s="1">
        <v>17652</v>
      </c>
    </row>
    <row r="5182" spans="1:5">
      <c r="A5182" s="1">
        <v>1968</v>
      </c>
      <c r="B5182" s="1">
        <v>72</v>
      </c>
      <c r="C5182" s="1">
        <v>8747</v>
      </c>
      <c r="D5182" s="1">
        <v>9933</v>
      </c>
      <c r="E5182" s="1">
        <v>18680</v>
      </c>
    </row>
    <row r="5183" spans="1:5">
      <c r="A5183" s="1">
        <v>1968</v>
      </c>
      <c r="B5183" s="1">
        <v>73</v>
      </c>
      <c r="C5183" s="1">
        <v>9234</v>
      </c>
      <c r="D5183" s="1">
        <v>10020</v>
      </c>
      <c r="E5183" s="1">
        <v>19254</v>
      </c>
    </row>
    <row r="5184" spans="1:5">
      <c r="A5184" s="1">
        <v>1968</v>
      </c>
      <c r="B5184" s="1">
        <v>74</v>
      </c>
      <c r="C5184" s="1">
        <v>9917</v>
      </c>
      <c r="D5184" s="1">
        <v>9898</v>
      </c>
      <c r="E5184" s="1">
        <v>19815</v>
      </c>
    </row>
    <row r="5185" spans="1:5">
      <c r="A5185" s="1">
        <v>1968</v>
      </c>
      <c r="B5185" s="1">
        <v>75</v>
      </c>
      <c r="C5185" s="1">
        <v>10117</v>
      </c>
      <c r="D5185" s="1">
        <v>10069</v>
      </c>
      <c r="E5185" s="1">
        <v>20186</v>
      </c>
    </row>
    <row r="5186" spans="1:5">
      <c r="A5186" s="1">
        <v>1968</v>
      </c>
      <c r="B5186" s="1">
        <v>76</v>
      </c>
      <c r="C5186" s="1">
        <v>10631</v>
      </c>
      <c r="D5186" s="1">
        <v>9859</v>
      </c>
      <c r="E5186" s="1">
        <v>20490</v>
      </c>
    </row>
    <row r="5187" spans="1:5">
      <c r="A5187" s="1">
        <v>1968</v>
      </c>
      <c r="B5187" s="1">
        <v>77</v>
      </c>
      <c r="C5187" s="1">
        <v>10624</v>
      </c>
      <c r="D5187" s="1">
        <v>9411</v>
      </c>
      <c r="E5187" s="1">
        <v>20035</v>
      </c>
    </row>
    <row r="5188" spans="1:5">
      <c r="A5188" s="1">
        <v>1968</v>
      </c>
      <c r="B5188" s="1">
        <v>78</v>
      </c>
      <c r="C5188" s="1">
        <v>11366</v>
      </c>
      <c r="D5188" s="1">
        <v>9220</v>
      </c>
      <c r="E5188" s="1">
        <v>20586</v>
      </c>
    </row>
    <row r="5189" spans="1:5">
      <c r="A5189" s="1">
        <v>1968</v>
      </c>
      <c r="B5189" s="1">
        <v>79</v>
      </c>
      <c r="C5189" s="1">
        <v>11417</v>
      </c>
      <c r="D5189" s="1">
        <v>8787</v>
      </c>
      <c r="E5189" s="1">
        <v>20204</v>
      </c>
    </row>
    <row r="5190" spans="1:5">
      <c r="A5190" s="1">
        <v>1968</v>
      </c>
      <c r="B5190" s="1">
        <v>80</v>
      </c>
      <c r="C5190" s="1">
        <v>11379</v>
      </c>
      <c r="D5190" s="1">
        <v>8514</v>
      </c>
      <c r="E5190" s="1">
        <v>19893</v>
      </c>
    </row>
    <row r="5191" spans="1:5">
      <c r="A5191" s="1">
        <v>1968</v>
      </c>
      <c r="B5191" s="1">
        <v>81</v>
      </c>
      <c r="C5191" s="1">
        <v>11039</v>
      </c>
      <c r="D5191" s="1">
        <v>7499</v>
      </c>
      <c r="E5191" s="1">
        <v>18538</v>
      </c>
    </row>
    <row r="5192" spans="1:5">
      <c r="A5192" s="1">
        <v>1968</v>
      </c>
      <c r="B5192" s="1">
        <v>82</v>
      </c>
      <c r="C5192" s="1">
        <v>11526</v>
      </c>
      <c r="D5192" s="1">
        <v>7443</v>
      </c>
      <c r="E5192" s="1">
        <v>18969</v>
      </c>
    </row>
    <row r="5193" spans="1:5">
      <c r="A5193" s="1">
        <v>1968</v>
      </c>
      <c r="B5193" s="1">
        <v>83</v>
      </c>
      <c r="C5193" s="1">
        <v>11274</v>
      </c>
      <c r="D5193" s="1">
        <v>6885</v>
      </c>
      <c r="E5193" s="1">
        <v>18159</v>
      </c>
    </row>
    <row r="5194" spans="1:5">
      <c r="A5194" s="1">
        <v>1968</v>
      </c>
      <c r="B5194" s="1">
        <v>84</v>
      </c>
      <c r="C5194" s="1">
        <v>10724</v>
      </c>
      <c r="D5194" s="1">
        <v>6406</v>
      </c>
      <c r="E5194" s="1">
        <v>17130</v>
      </c>
    </row>
    <row r="5195" spans="1:5">
      <c r="A5195" s="1">
        <v>1968</v>
      </c>
      <c r="B5195" s="1">
        <v>85</v>
      </c>
      <c r="C5195" s="1">
        <v>9993</v>
      </c>
      <c r="D5195" s="1">
        <v>5482</v>
      </c>
      <c r="E5195" s="1">
        <v>15475</v>
      </c>
    </row>
    <row r="5196" spans="1:5">
      <c r="A5196" s="1">
        <v>1968</v>
      </c>
      <c r="B5196" s="1">
        <v>86</v>
      </c>
      <c r="C5196" s="1">
        <v>9681</v>
      </c>
      <c r="D5196" s="1">
        <v>5040</v>
      </c>
      <c r="E5196" s="1">
        <v>14721</v>
      </c>
    </row>
    <row r="5197" spans="1:5">
      <c r="A5197" s="1">
        <v>1968</v>
      </c>
      <c r="B5197" s="1">
        <v>87</v>
      </c>
      <c r="C5197" s="1">
        <v>8560</v>
      </c>
      <c r="D5197" s="1">
        <v>4364</v>
      </c>
      <c r="E5197" s="1">
        <v>12924</v>
      </c>
    </row>
    <row r="5198" spans="1:5">
      <c r="A5198" s="1">
        <v>1968</v>
      </c>
      <c r="B5198" s="1">
        <v>88</v>
      </c>
      <c r="C5198" s="1">
        <v>7485</v>
      </c>
      <c r="D5198" s="1">
        <v>3784</v>
      </c>
      <c r="E5198" s="1">
        <v>11269</v>
      </c>
    </row>
    <row r="5199" spans="1:5">
      <c r="A5199" s="1">
        <v>1968</v>
      </c>
      <c r="B5199" s="1">
        <v>89</v>
      </c>
      <c r="C5199" s="1">
        <v>6440</v>
      </c>
      <c r="D5199" s="1">
        <v>2941</v>
      </c>
      <c r="E5199" s="1">
        <v>9381</v>
      </c>
    </row>
    <row r="5200" spans="1:5">
      <c r="A5200" s="1">
        <v>1968</v>
      </c>
      <c r="B5200" s="1">
        <v>90</v>
      </c>
      <c r="C5200" s="1">
        <v>5443</v>
      </c>
      <c r="D5200" s="1">
        <v>2329</v>
      </c>
      <c r="E5200" s="1">
        <v>7772</v>
      </c>
    </row>
    <row r="5201" spans="1:5">
      <c r="A5201" s="1">
        <v>1968</v>
      </c>
      <c r="B5201" s="1">
        <v>91</v>
      </c>
      <c r="C5201" s="1">
        <v>4515</v>
      </c>
      <c r="D5201" s="1">
        <v>1909</v>
      </c>
      <c r="E5201" s="1">
        <v>6424</v>
      </c>
    </row>
    <row r="5202" spans="1:5">
      <c r="A5202" s="1">
        <v>1968</v>
      </c>
      <c r="B5202" s="1">
        <v>92</v>
      </c>
      <c r="C5202" s="1">
        <v>3720</v>
      </c>
      <c r="D5202" s="1">
        <v>1413</v>
      </c>
      <c r="E5202" s="1">
        <v>5133</v>
      </c>
    </row>
    <row r="5203" spans="1:5">
      <c r="A5203" s="1">
        <v>1968</v>
      </c>
      <c r="B5203" s="1">
        <v>93</v>
      </c>
      <c r="C5203" s="1">
        <v>2876</v>
      </c>
      <c r="D5203" s="1">
        <v>1025</v>
      </c>
      <c r="E5203" s="1">
        <v>3901</v>
      </c>
    </row>
    <row r="5204" spans="1:5">
      <c r="A5204" s="1">
        <v>1968</v>
      </c>
      <c r="B5204" s="1">
        <v>94</v>
      </c>
      <c r="C5204" s="1">
        <v>2096</v>
      </c>
      <c r="D5204" s="1">
        <v>785</v>
      </c>
      <c r="E5204" s="1">
        <v>2881</v>
      </c>
    </row>
    <row r="5205" spans="1:5">
      <c r="A5205" s="1">
        <v>1968</v>
      </c>
      <c r="B5205" s="1">
        <v>95</v>
      </c>
      <c r="C5205" s="1">
        <v>1527</v>
      </c>
      <c r="D5205" s="1">
        <v>538</v>
      </c>
      <c r="E5205" s="1">
        <v>2065</v>
      </c>
    </row>
    <row r="5206" spans="1:5">
      <c r="A5206" s="1">
        <v>1968</v>
      </c>
      <c r="B5206" s="1">
        <v>96</v>
      </c>
      <c r="C5206" s="1">
        <v>1167</v>
      </c>
      <c r="D5206" s="1">
        <v>340</v>
      </c>
      <c r="E5206" s="1">
        <v>1507</v>
      </c>
    </row>
    <row r="5207" spans="1:5">
      <c r="A5207" s="1">
        <v>1968</v>
      </c>
      <c r="B5207" s="1">
        <v>97</v>
      </c>
      <c r="C5207" s="1">
        <v>731</v>
      </c>
      <c r="D5207" s="1">
        <v>214</v>
      </c>
      <c r="E5207" s="1">
        <v>945</v>
      </c>
    </row>
    <row r="5208" spans="1:5">
      <c r="A5208" s="1">
        <v>1968</v>
      </c>
      <c r="B5208" s="1">
        <v>98</v>
      </c>
      <c r="C5208" s="1">
        <v>481</v>
      </c>
      <c r="D5208" s="1">
        <v>110</v>
      </c>
      <c r="E5208" s="1">
        <v>591</v>
      </c>
    </row>
    <row r="5209" spans="1:5">
      <c r="A5209" s="1">
        <v>1968</v>
      </c>
      <c r="B5209" s="1">
        <v>99</v>
      </c>
      <c r="C5209" s="1">
        <v>307</v>
      </c>
      <c r="D5209" s="1">
        <v>68</v>
      </c>
      <c r="E5209" s="1">
        <v>375</v>
      </c>
    </row>
    <row r="5210" spans="1:5">
      <c r="A5210" s="1">
        <v>1968</v>
      </c>
      <c r="B5210" s="1">
        <v>100</v>
      </c>
      <c r="C5210" s="1">
        <v>217</v>
      </c>
      <c r="D5210" s="1">
        <v>37</v>
      </c>
      <c r="E5210" s="1">
        <v>254</v>
      </c>
    </row>
    <row r="5211" spans="1:5">
      <c r="A5211" s="1">
        <v>1968</v>
      </c>
      <c r="B5211" s="1">
        <v>101</v>
      </c>
      <c r="C5211" s="1">
        <v>117</v>
      </c>
      <c r="D5211" s="1">
        <v>29</v>
      </c>
      <c r="E5211" s="1">
        <v>146</v>
      </c>
    </row>
    <row r="5212" spans="1:5">
      <c r="A5212" s="1">
        <v>1968</v>
      </c>
      <c r="B5212" s="1">
        <v>102</v>
      </c>
      <c r="C5212" s="1">
        <v>79</v>
      </c>
      <c r="D5212" s="1">
        <v>9</v>
      </c>
      <c r="E5212" s="1">
        <v>88</v>
      </c>
    </row>
    <row r="5213" spans="1:5">
      <c r="A5213" s="1">
        <v>1968</v>
      </c>
      <c r="B5213" s="1">
        <v>103</v>
      </c>
      <c r="C5213" s="1">
        <v>48</v>
      </c>
      <c r="D5213" s="1">
        <v>6</v>
      </c>
      <c r="E5213" s="1">
        <v>54</v>
      </c>
    </row>
    <row r="5214" spans="1:5">
      <c r="A5214" s="1">
        <v>1968</v>
      </c>
      <c r="B5214" s="1">
        <v>104</v>
      </c>
      <c r="C5214" s="1">
        <v>20</v>
      </c>
      <c r="D5214" s="1">
        <v>4</v>
      </c>
      <c r="E5214" s="1">
        <v>24</v>
      </c>
    </row>
    <row r="5215" spans="1:5">
      <c r="A5215" s="1">
        <v>1968</v>
      </c>
      <c r="B5215" s="1">
        <v>105</v>
      </c>
      <c r="C5215" s="1">
        <v>14</v>
      </c>
      <c r="D5215" s="1">
        <v>0</v>
      </c>
      <c r="E5215" s="1">
        <v>14</v>
      </c>
    </row>
    <row r="5216" spans="1:5">
      <c r="A5216" s="1">
        <v>1968</v>
      </c>
      <c r="B5216" s="1">
        <v>106</v>
      </c>
      <c r="C5216" s="1">
        <v>6</v>
      </c>
      <c r="D5216" s="1">
        <v>0</v>
      </c>
      <c r="E5216" s="1">
        <v>6</v>
      </c>
    </row>
    <row r="5217" spans="1:5">
      <c r="A5217" s="1">
        <v>1968</v>
      </c>
      <c r="B5217" s="1">
        <v>107</v>
      </c>
      <c r="C5217" s="1">
        <v>3</v>
      </c>
      <c r="D5217" s="1">
        <v>1</v>
      </c>
      <c r="E5217" s="1">
        <v>4</v>
      </c>
    </row>
    <row r="5218" spans="1:5">
      <c r="A5218" s="1">
        <v>1968</v>
      </c>
      <c r="B5218" s="1">
        <v>108</v>
      </c>
      <c r="C5218" s="1">
        <v>2</v>
      </c>
      <c r="D5218" s="1">
        <v>0</v>
      </c>
      <c r="E5218" s="1">
        <v>2</v>
      </c>
    </row>
    <row r="5219" spans="1:5">
      <c r="A5219" s="1">
        <v>1968</v>
      </c>
      <c r="B5219" s="1">
        <v>109</v>
      </c>
      <c r="C5219" s="1">
        <v>0</v>
      </c>
      <c r="D5219" s="1">
        <v>0</v>
      </c>
      <c r="E5219" s="1">
        <v>0</v>
      </c>
    </row>
    <row r="5220" spans="1:5">
      <c r="A5220" s="1">
        <v>1968</v>
      </c>
      <c r="B5220" s="1" t="s">
        <v>121</v>
      </c>
      <c r="C5220" s="1">
        <v>0</v>
      </c>
      <c r="D5220" s="1">
        <v>1</v>
      </c>
      <c r="E5220" s="1">
        <v>1</v>
      </c>
    </row>
    <row r="5221" spans="1:5">
      <c r="A5221" s="1">
        <v>1969</v>
      </c>
      <c r="B5221" s="1">
        <v>0</v>
      </c>
      <c r="C5221" s="1">
        <v>7190</v>
      </c>
      <c r="D5221" s="1">
        <v>9893</v>
      </c>
      <c r="E5221" s="1">
        <v>17083</v>
      </c>
    </row>
    <row r="5222" spans="1:5">
      <c r="A5222" s="1">
        <v>1969</v>
      </c>
      <c r="B5222" s="1">
        <v>1</v>
      </c>
      <c r="C5222" s="1">
        <v>539</v>
      </c>
      <c r="D5222" s="1">
        <v>644</v>
      </c>
      <c r="E5222" s="1">
        <v>1183</v>
      </c>
    </row>
    <row r="5223" spans="1:5">
      <c r="A5223" s="1">
        <v>1969</v>
      </c>
      <c r="B5223" s="1">
        <v>2</v>
      </c>
      <c r="C5223" s="1">
        <v>313</v>
      </c>
      <c r="D5223" s="1">
        <v>453</v>
      </c>
      <c r="E5223" s="1">
        <v>766</v>
      </c>
    </row>
    <row r="5224" spans="1:5">
      <c r="A5224" s="1">
        <v>1969</v>
      </c>
      <c r="B5224" s="1">
        <v>3</v>
      </c>
      <c r="C5224" s="1">
        <v>216</v>
      </c>
      <c r="D5224" s="1">
        <v>311</v>
      </c>
      <c r="E5224" s="1">
        <v>527</v>
      </c>
    </row>
    <row r="5225" spans="1:5">
      <c r="A5225" s="1">
        <v>1969</v>
      </c>
      <c r="B5225" s="1">
        <v>4</v>
      </c>
      <c r="C5225" s="1">
        <v>212</v>
      </c>
      <c r="D5225" s="1">
        <v>305</v>
      </c>
      <c r="E5225" s="1">
        <v>517</v>
      </c>
    </row>
    <row r="5226" spans="1:5">
      <c r="A5226" s="1">
        <v>1969</v>
      </c>
      <c r="B5226" s="1">
        <v>5</v>
      </c>
      <c r="C5226" s="1">
        <v>173</v>
      </c>
      <c r="D5226" s="1">
        <v>277</v>
      </c>
      <c r="E5226" s="1">
        <v>450</v>
      </c>
    </row>
    <row r="5227" spans="1:5">
      <c r="A5227" s="1">
        <v>1969</v>
      </c>
      <c r="B5227" s="1">
        <v>6</v>
      </c>
      <c r="C5227" s="1">
        <v>107</v>
      </c>
      <c r="D5227" s="1">
        <v>192</v>
      </c>
      <c r="E5227" s="1">
        <v>299</v>
      </c>
    </row>
    <row r="5228" spans="1:5">
      <c r="A5228" s="1">
        <v>1969</v>
      </c>
      <c r="B5228" s="1">
        <v>7</v>
      </c>
      <c r="C5228" s="1">
        <v>103</v>
      </c>
      <c r="D5228" s="1">
        <v>214</v>
      </c>
      <c r="E5228" s="1">
        <v>317</v>
      </c>
    </row>
    <row r="5229" spans="1:5">
      <c r="A5229" s="1">
        <v>1969</v>
      </c>
      <c r="B5229" s="1">
        <v>8</v>
      </c>
      <c r="C5229" s="1">
        <v>110</v>
      </c>
      <c r="D5229" s="1">
        <v>167</v>
      </c>
      <c r="E5229" s="1">
        <v>277</v>
      </c>
    </row>
    <row r="5230" spans="1:5">
      <c r="A5230" s="1">
        <v>1969</v>
      </c>
      <c r="B5230" s="1">
        <v>9</v>
      </c>
      <c r="C5230" s="1">
        <v>86</v>
      </c>
      <c r="D5230" s="1">
        <v>148</v>
      </c>
      <c r="E5230" s="1">
        <v>234</v>
      </c>
    </row>
    <row r="5231" spans="1:5">
      <c r="A5231" s="1">
        <v>1969</v>
      </c>
      <c r="B5231" s="1">
        <v>10</v>
      </c>
      <c r="C5231" s="1">
        <v>66</v>
      </c>
      <c r="D5231" s="1">
        <v>155</v>
      </c>
      <c r="E5231" s="1">
        <v>221</v>
      </c>
    </row>
    <row r="5232" spans="1:5">
      <c r="A5232" s="1">
        <v>1969</v>
      </c>
      <c r="B5232" s="1">
        <v>11</v>
      </c>
      <c r="C5232" s="1">
        <v>93</v>
      </c>
      <c r="D5232" s="1">
        <v>139</v>
      </c>
      <c r="E5232" s="1">
        <v>232</v>
      </c>
    </row>
    <row r="5233" spans="1:5">
      <c r="A5233" s="1">
        <v>1969</v>
      </c>
      <c r="B5233" s="1">
        <v>12</v>
      </c>
      <c r="C5233" s="1">
        <v>77</v>
      </c>
      <c r="D5233" s="1">
        <v>148</v>
      </c>
      <c r="E5233" s="1">
        <v>225</v>
      </c>
    </row>
    <row r="5234" spans="1:5">
      <c r="A5234" s="1">
        <v>1969</v>
      </c>
      <c r="B5234" s="1">
        <v>13</v>
      </c>
      <c r="C5234" s="1">
        <v>99</v>
      </c>
      <c r="D5234" s="1">
        <v>178</v>
      </c>
      <c r="E5234" s="1">
        <v>277</v>
      </c>
    </row>
    <row r="5235" spans="1:5">
      <c r="A5235" s="1">
        <v>1969</v>
      </c>
      <c r="B5235" s="1">
        <v>14</v>
      </c>
      <c r="C5235" s="1">
        <v>88</v>
      </c>
      <c r="D5235" s="1">
        <v>180</v>
      </c>
      <c r="E5235" s="1">
        <v>268</v>
      </c>
    </row>
    <row r="5236" spans="1:5">
      <c r="A5236" s="1">
        <v>1969</v>
      </c>
      <c r="B5236" s="1">
        <v>15</v>
      </c>
      <c r="C5236" s="1">
        <v>101</v>
      </c>
      <c r="D5236" s="1">
        <v>201</v>
      </c>
      <c r="E5236" s="1">
        <v>302</v>
      </c>
    </row>
    <row r="5237" spans="1:5">
      <c r="A5237" s="1">
        <v>1969</v>
      </c>
      <c r="B5237" s="1">
        <v>16</v>
      </c>
      <c r="C5237" s="1">
        <v>131</v>
      </c>
      <c r="D5237" s="1">
        <v>325</v>
      </c>
      <c r="E5237" s="1">
        <v>456</v>
      </c>
    </row>
    <row r="5238" spans="1:5">
      <c r="A5238" s="1">
        <v>1969</v>
      </c>
      <c r="B5238" s="1">
        <v>17</v>
      </c>
      <c r="C5238" s="1">
        <v>162</v>
      </c>
      <c r="D5238" s="1">
        <v>409</v>
      </c>
      <c r="E5238" s="1">
        <v>571</v>
      </c>
    </row>
    <row r="5239" spans="1:5">
      <c r="A5239" s="1">
        <v>1969</v>
      </c>
      <c r="B5239" s="1">
        <v>18</v>
      </c>
      <c r="C5239" s="1">
        <v>145</v>
      </c>
      <c r="D5239" s="1">
        <v>455</v>
      </c>
      <c r="E5239" s="1">
        <v>600</v>
      </c>
    </row>
    <row r="5240" spans="1:5">
      <c r="A5240" s="1">
        <v>1969</v>
      </c>
      <c r="B5240" s="1">
        <v>19</v>
      </c>
      <c r="C5240" s="1">
        <v>175</v>
      </c>
      <c r="D5240" s="1">
        <v>418</v>
      </c>
      <c r="E5240" s="1">
        <v>593</v>
      </c>
    </row>
    <row r="5241" spans="1:5">
      <c r="A5241" s="1">
        <v>1969</v>
      </c>
      <c r="B5241" s="1">
        <v>20</v>
      </c>
      <c r="C5241" s="1">
        <v>167</v>
      </c>
      <c r="D5241" s="1">
        <v>385</v>
      </c>
      <c r="E5241" s="1">
        <v>552</v>
      </c>
    </row>
    <row r="5242" spans="1:5">
      <c r="A5242" s="1">
        <v>1969</v>
      </c>
      <c r="B5242" s="1">
        <v>21</v>
      </c>
      <c r="C5242" s="1">
        <v>167</v>
      </c>
      <c r="D5242" s="1">
        <v>453</v>
      </c>
      <c r="E5242" s="1">
        <v>620</v>
      </c>
    </row>
    <row r="5243" spans="1:5">
      <c r="A5243" s="1">
        <v>1969</v>
      </c>
      <c r="B5243" s="1">
        <v>22</v>
      </c>
      <c r="C5243" s="1">
        <v>212</v>
      </c>
      <c r="D5243" s="1">
        <v>454</v>
      </c>
      <c r="E5243" s="1">
        <v>666</v>
      </c>
    </row>
    <row r="5244" spans="1:5">
      <c r="A5244" s="1">
        <v>1969</v>
      </c>
      <c r="B5244" s="1">
        <v>23</v>
      </c>
      <c r="C5244" s="1">
        <v>170</v>
      </c>
      <c r="D5244" s="1">
        <v>345</v>
      </c>
      <c r="E5244" s="1">
        <v>515</v>
      </c>
    </row>
    <row r="5245" spans="1:5">
      <c r="A5245" s="1">
        <v>1969</v>
      </c>
      <c r="B5245" s="1">
        <v>24</v>
      </c>
      <c r="C5245" s="1">
        <v>202</v>
      </c>
      <c r="D5245" s="1">
        <v>362</v>
      </c>
      <c r="E5245" s="1">
        <v>564</v>
      </c>
    </row>
    <row r="5246" spans="1:5">
      <c r="A5246" s="1">
        <v>1969</v>
      </c>
      <c r="B5246" s="1">
        <v>25</v>
      </c>
      <c r="C5246" s="1">
        <v>162</v>
      </c>
      <c r="D5246" s="1">
        <v>373</v>
      </c>
      <c r="E5246" s="1">
        <v>535</v>
      </c>
    </row>
    <row r="5247" spans="1:5">
      <c r="A5247" s="1">
        <v>1969</v>
      </c>
      <c r="B5247" s="1">
        <v>26</v>
      </c>
      <c r="C5247" s="1">
        <v>187</v>
      </c>
      <c r="D5247" s="1">
        <v>349</v>
      </c>
      <c r="E5247" s="1">
        <v>536</v>
      </c>
    </row>
    <row r="5248" spans="1:5">
      <c r="A5248" s="1">
        <v>1969</v>
      </c>
      <c r="B5248" s="1">
        <v>27</v>
      </c>
      <c r="C5248" s="1">
        <v>181</v>
      </c>
      <c r="D5248" s="1">
        <v>310</v>
      </c>
      <c r="E5248" s="1">
        <v>491</v>
      </c>
    </row>
    <row r="5249" spans="1:5">
      <c r="A5249" s="1">
        <v>1969</v>
      </c>
      <c r="B5249" s="1">
        <v>28</v>
      </c>
      <c r="C5249" s="1">
        <v>215</v>
      </c>
      <c r="D5249" s="1">
        <v>292</v>
      </c>
      <c r="E5249" s="1">
        <v>507</v>
      </c>
    </row>
    <row r="5250" spans="1:5">
      <c r="A5250" s="1">
        <v>1969</v>
      </c>
      <c r="B5250" s="1">
        <v>29</v>
      </c>
      <c r="C5250" s="1">
        <v>178</v>
      </c>
      <c r="D5250" s="1">
        <v>345</v>
      </c>
      <c r="E5250" s="1">
        <v>523</v>
      </c>
    </row>
    <row r="5251" spans="1:5">
      <c r="A5251" s="1">
        <v>1969</v>
      </c>
      <c r="B5251" s="1">
        <v>30</v>
      </c>
      <c r="C5251" s="1">
        <v>198</v>
      </c>
      <c r="D5251" s="1">
        <v>365</v>
      </c>
      <c r="E5251" s="1">
        <v>563</v>
      </c>
    </row>
    <row r="5252" spans="1:5">
      <c r="A5252" s="1">
        <v>1969</v>
      </c>
      <c r="B5252" s="1">
        <v>31</v>
      </c>
      <c r="C5252" s="1">
        <v>202</v>
      </c>
      <c r="D5252" s="1">
        <v>346</v>
      </c>
      <c r="E5252" s="1">
        <v>548</v>
      </c>
    </row>
    <row r="5253" spans="1:5">
      <c r="A5253" s="1">
        <v>1969</v>
      </c>
      <c r="B5253" s="1">
        <v>32</v>
      </c>
      <c r="C5253" s="1">
        <v>286</v>
      </c>
      <c r="D5253" s="1">
        <v>381</v>
      </c>
      <c r="E5253" s="1">
        <v>667</v>
      </c>
    </row>
    <row r="5254" spans="1:5">
      <c r="A5254" s="1">
        <v>1969</v>
      </c>
      <c r="B5254" s="1">
        <v>33</v>
      </c>
      <c r="C5254" s="1">
        <v>231</v>
      </c>
      <c r="D5254" s="1">
        <v>384</v>
      </c>
      <c r="E5254" s="1">
        <v>615</v>
      </c>
    </row>
    <row r="5255" spans="1:5">
      <c r="A5255" s="1">
        <v>1969</v>
      </c>
      <c r="B5255" s="1">
        <v>34</v>
      </c>
      <c r="C5255" s="1">
        <v>285</v>
      </c>
      <c r="D5255" s="1">
        <v>450</v>
      </c>
      <c r="E5255" s="1">
        <v>735</v>
      </c>
    </row>
    <row r="5256" spans="1:5">
      <c r="A5256" s="1">
        <v>1969</v>
      </c>
      <c r="B5256" s="1">
        <v>35</v>
      </c>
      <c r="C5256" s="1">
        <v>319</v>
      </c>
      <c r="D5256" s="1">
        <v>451</v>
      </c>
      <c r="E5256" s="1">
        <v>770</v>
      </c>
    </row>
    <row r="5257" spans="1:5">
      <c r="A5257" s="1">
        <v>1969</v>
      </c>
      <c r="B5257" s="1">
        <v>36</v>
      </c>
      <c r="C5257" s="1">
        <v>349</v>
      </c>
      <c r="D5257" s="1">
        <v>476</v>
      </c>
      <c r="E5257" s="1">
        <v>825</v>
      </c>
    </row>
    <row r="5258" spans="1:5">
      <c r="A5258" s="1">
        <v>1969</v>
      </c>
      <c r="B5258" s="1">
        <v>37</v>
      </c>
      <c r="C5258" s="1">
        <v>381</v>
      </c>
      <c r="D5258" s="1">
        <v>531</v>
      </c>
      <c r="E5258" s="1">
        <v>912</v>
      </c>
    </row>
    <row r="5259" spans="1:5">
      <c r="A5259" s="1">
        <v>1969</v>
      </c>
      <c r="B5259" s="1">
        <v>38</v>
      </c>
      <c r="C5259" s="1">
        <v>456</v>
      </c>
      <c r="D5259" s="1">
        <v>636</v>
      </c>
      <c r="E5259" s="1">
        <v>1092</v>
      </c>
    </row>
    <row r="5260" spans="1:5">
      <c r="A5260" s="1">
        <v>1969</v>
      </c>
      <c r="B5260" s="1">
        <v>39</v>
      </c>
      <c r="C5260" s="1">
        <v>514</v>
      </c>
      <c r="D5260" s="1">
        <v>689</v>
      </c>
      <c r="E5260" s="1">
        <v>1203</v>
      </c>
    </row>
    <row r="5261" spans="1:5">
      <c r="A5261" s="1">
        <v>1969</v>
      </c>
      <c r="B5261" s="1">
        <v>40</v>
      </c>
      <c r="C5261" s="1">
        <v>559</v>
      </c>
      <c r="D5261" s="1">
        <v>850</v>
      </c>
      <c r="E5261" s="1">
        <v>1409</v>
      </c>
    </row>
    <row r="5262" spans="1:5">
      <c r="A5262" s="1">
        <v>1969</v>
      </c>
      <c r="B5262" s="1">
        <v>41</v>
      </c>
      <c r="C5262" s="1">
        <v>668</v>
      </c>
      <c r="D5262" s="1">
        <v>945</v>
      </c>
      <c r="E5262" s="1">
        <v>1613</v>
      </c>
    </row>
    <row r="5263" spans="1:5">
      <c r="A5263" s="1">
        <v>1969</v>
      </c>
      <c r="B5263" s="1">
        <v>42</v>
      </c>
      <c r="C5263" s="1">
        <v>798</v>
      </c>
      <c r="D5263" s="1">
        <v>986</v>
      </c>
      <c r="E5263" s="1">
        <v>1784</v>
      </c>
    </row>
    <row r="5264" spans="1:5">
      <c r="A5264" s="1">
        <v>1969</v>
      </c>
      <c r="B5264" s="1">
        <v>43</v>
      </c>
      <c r="C5264" s="1">
        <v>873</v>
      </c>
      <c r="D5264" s="1">
        <v>1187</v>
      </c>
      <c r="E5264" s="1">
        <v>2060</v>
      </c>
    </row>
    <row r="5265" spans="1:5">
      <c r="A5265" s="1">
        <v>1969</v>
      </c>
      <c r="B5265" s="1">
        <v>44</v>
      </c>
      <c r="C5265" s="1">
        <v>956</v>
      </c>
      <c r="D5265" s="1">
        <v>1366</v>
      </c>
      <c r="E5265" s="1">
        <v>2322</v>
      </c>
    </row>
    <row r="5266" spans="1:5">
      <c r="A5266" s="1">
        <v>1969</v>
      </c>
      <c r="B5266" s="1">
        <v>45</v>
      </c>
      <c r="C5266" s="1">
        <v>973</v>
      </c>
      <c r="D5266" s="1">
        <v>1575</v>
      </c>
      <c r="E5266" s="1">
        <v>2548</v>
      </c>
    </row>
    <row r="5267" spans="1:5">
      <c r="A5267" s="1">
        <v>1969</v>
      </c>
      <c r="B5267" s="1">
        <v>46</v>
      </c>
      <c r="C5267" s="1">
        <v>1148</v>
      </c>
      <c r="D5267" s="1">
        <v>1785</v>
      </c>
      <c r="E5267" s="1">
        <v>2933</v>
      </c>
    </row>
    <row r="5268" spans="1:5">
      <c r="A5268" s="1">
        <v>1969</v>
      </c>
      <c r="B5268" s="1">
        <v>47</v>
      </c>
      <c r="C5268" s="1">
        <v>1377</v>
      </c>
      <c r="D5268" s="1">
        <v>2019</v>
      </c>
      <c r="E5268" s="1">
        <v>3396</v>
      </c>
    </row>
    <row r="5269" spans="1:5">
      <c r="A5269" s="1">
        <v>1969</v>
      </c>
      <c r="B5269" s="1">
        <v>48</v>
      </c>
      <c r="C5269" s="1">
        <v>1553</v>
      </c>
      <c r="D5269" s="1">
        <v>2461</v>
      </c>
      <c r="E5269" s="1">
        <v>4014</v>
      </c>
    </row>
    <row r="5270" spans="1:5">
      <c r="A5270" s="1">
        <v>1969</v>
      </c>
      <c r="B5270" s="1">
        <v>49</v>
      </c>
      <c r="C5270" s="1">
        <v>1758</v>
      </c>
      <c r="D5270" s="1">
        <v>2795</v>
      </c>
      <c r="E5270" s="1">
        <v>4553</v>
      </c>
    </row>
    <row r="5271" spans="1:5">
      <c r="A5271" s="1">
        <v>1969</v>
      </c>
      <c r="B5271" s="1">
        <v>50</v>
      </c>
      <c r="C5271" s="1">
        <v>1409</v>
      </c>
      <c r="D5271" s="1">
        <v>2169</v>
      </c>
      <c r="E5271" s="1">
        <v>3578</v>
      </c>
    </row>
    <row r="5272" spans="1:5">
      <c r="A5272" s="1">
        <v>1969</v>
      </c>
      <c r="B5272" s="1">
        <v>51</v>
      </c>
      <c r="C5272" s="1">
        <v>1415</v>
      </c>
      <c r="D5272" s="1">
        <v>2254</v>
      </c>
      <c r="E5272" s="1">
        <v>3669</v>
      </c>
    </row>
    <row r="5273" spans="1:5">
      <c r="A5273" s="1">
        <v>1969</v>
      </c>
      <c r="B5273" s="1">
        <v>52</v>
      </c>
      <c r="C5273" s="1">
        <v>1773</v>
      </c>
      <c r="D5273" s="1">
        <v>2753</v>
      </c>
      <c r="E5273" s="1">
        <v>4526</v>
      </c>
    </row>
    <row r="5274" spans="1:5">
      <c r="A5274" s="1">
        <v>1969</v>
      </c>
      <c r="B5274" s="1">
        <v>53</v>
      </c>
      <c r="C5274" s="1">
        <v>2069</v>
      </c>
      <c r="D5274" s="1">
        <v>3336</v>
      </c>
      <c r="E5274" s="1">
        <v>5405</v>
      </c>
    </row>
    <row r="5275" spans="1:5">
      <c r="A5275" s="1">
        <v>1969</v>
      </c>
      <c r="B5275" s="1">
        <v>54</v>
      </c>
      <c r="C5275" s="1">
        <v>2349</v>
      </c>
      <c r="D5275" s="1">
        <v>4020</v>
      </c>
      <c r="E5275" s="1">
        <v>6369</v>
      </c>
    </row>
    <row r="5276" spans="1:5">
      <c r="A5276" s="1">
        <v>1969</v>
      </c>
      <c r="B5276" s="1">
        <v>55</v>
      </c>
      <c r="C5276" s="1">
        <v>2555</v>
      </c>
      <c r="D5276" s="1">
        <v>4404</v>
      </c>
      <c r="E5276" s="1">
        <v>6959</v>
      </c>
    </row>
    <row r="5277" spans="1:5">
      <c r="A5277" s="1">
        <v>1969</v>
      </c>
      <c r="B5277" s="1">
        <v>56</v>
      </c>
      <c r="C5277" s="1">
        <v>2859</v>
      </c>
      <c r="D5277" s="1">
        <v>4961</v>
      </c>
      <c r="E5277" s="1">
        <v>7820</v>
      </c>
    </row>
    <row r="5278" spans="1:5">
      <c r="A5278" s="1">
        <v>1969</v>
      </c>
      <c r="B5278" s="1">
        <v>57</v>
      </c>
      <c r="C5278" s="1">
        <v>2929</v>
      </c>
      <c r="D5278" s="1">
        <v>5197</v>
      </c>
      <c r="E5278" s="1">
        <v>8126</v>
      </c>
    </row>
    <row r="5279" spans="1:5">
      <c r="A5279" s="1">
        <v>1969</v>
      </c>
      <c r="B5279" s="1">
        <v>58</v>
      </c>
      <c r="C5279" s="1">
        <v>3279</v>
      </c>
      <c r="D5279" s="1">
        <v>5916</v>
      </c>
      <c r="E5279" s="1">
        <v>9195</v>
      </c>
    </row>
    <row r="5280" spans="1:5">
      <c r="A5280" s="1">
        <v>1969</v>
      </c>
      <c r="B5280" s="1">
        <v>59</v>
      </c>
      <c r="C5280" s="1">
        <v>3534</v>
      </c>
      <c r="D5280" s="1">
        <v>6439</v>
      </c>
      <c r="E5280" s="1">
        <v>9973</v>
      </c>
    </row>
    <row r="5281" spans="1:5">
      <c r="A5281" s="1">
        <v>1969</v>
      </c>
      <c r="B5281" s="1">
        <v>60</v>
      </c>
      <c r="C5281" s="1">
        <v>3872</v>
      </c>
      <c r="D5281" s="1">
        <v>7144</v>
      </c>
      <c r="E5281" s="1">
        <v>11016</v>
      </c>
    </row>
    <row r="5282" spans="1:5">
      <c r="A5282" s="1">
        <v>1969</v>
      </c>
      <c r="B5282" s="1">
        <v>61</v>
      </c>
      <c r="C5282" s="1">
        <v>4149</v>
      </c>
      <c r="D5282" s="1">
        <v>7572</v>
      </c>
      <c r="E5282" s="1">
        <v>11721</v>
      </c>
    </row>
    <row r="5283" spans="1:5">
      <c r="A5283" s="1">
        <v>1969</v>
      </c>
      <c r="B5283" s="1">
        <v>62</v>
      </c>
      <c r="C5283" s="1">
        <v>4462</v>
      </c>
      <c r="D5283" s="1">
        <v>8250</v>
      </c>
      <c r="E5283" s="1">
        <v>12712</v>
      </c>
    </row>
    <row r="5284" spans="1:5">
      <c r="A5284" s="1">
        <v>1969</v>
      </c>
      <c r="B5284" s="1">
        <v>63</v>
      </c>
      <c r="C5284" s="1">
        <v>4839</v>
      </c>
      <c r="D5284" s="1">
        <v>8753</v>
      </c>
      <c r="E5284" s="1">
        <v>13592</v>
      </c>
    </row>
    <row r="5285" spans="1:5">
      <c r="A5285" s="1">
        <v>1969</v>
      </c>
      <c r="B5285" s="1">
        <v>64</v>
      </c>
      <c r="C5285" s="1">
        <v>5245</v>
      </c>
      <c r="D5285" s="1">
        <v>9631</v>
      </c>
      <c r="E5285" s="1">
        <v>14876</v>
      </c>
    </row>
    <row r="5286" spans="1:5">
      <c r="A5286" s="1">
        <v>1969</v>
      </c>
      <c r="B5286" s="1">
        <v>65</v>
      </c>
      <c r="C5286" s="1">
        <v>5647</v>
      </c>
      <c r="D5286" s="1">
        <v>9924</v>
      </c>
      <c r="E5286" s="1">
        <v>15571</v>
      </c>
    </row>
    <row r="5287" spans="1:5">
      <c r="A5287" s="1">
        <v>1969</v>
      </c>
      <c r="B5287" s="1">
        <v>66</v>
      </c>
      <c r="C5287" s="1">
        <v>5906</v>
      </c>
      <c r="D5287" s="1">
        <v>10108</v>
      </c>
      <c r="E5287" s="1">
        <v>16014</v>
      </c>
    </row>
    <row r="5288" spans="1:5">
      <c r="A5288" s="1">
        <v>1969</v>
      </c>
      <c r="B5288" s="1">
        <v>67</v>
      </c>
      <c r="C5288" s="1">
        <v>6435</v>
      </c>
      <c r="D5288" s="1">
        <v>10658</v>
      </c>
      <c r="E5288" s="1">
        <v>17093</v>
      </c>
    </row>
    <row r="5289" spans="1:5">
      <c r="A5289" s="1">
        <v>1969</v>
      </c>
      <c r="B5289" s="1">
        <v>68</v>
      </c>
      <c r="C5289" s="1">
        <v>7344</v>
      </c>
      <c r="D5289" s="1">
        <v>11038</v>
      </c>
      <c r="E5289" s="1">
        <v>18382</v>
      </c>
    </row>
    <row r="5290" spans="1:5">
      <c r="A5290" s="1">
        <v>1969</v>
      </c>
      <c r="B5290" s="1">
        <v>69</v>
      </c>
      <c r="C5290" s="1">
        <v>7597</v>
      </c>
      <c r="D5290" s="1">
        <v>11142</v>
      </c>
      <c r="E5290" s="1">
        <v>18739</v>
      </c>
    </row>
    <row r="5291" spans="1:5">
      <c r="A5291" s="1">
        <v>1969</v>
      </c>
      <c r="B5291" s="1">
        <v>70</v>
      </c>
      <c r="C5291" s="1">
        <v>7724</v>
      </c>
      <c r="D5291" s="1">
        <v>10466</v>
      </c>
      <c r="E5291" s="1">
        <v>18190</v>
      </c>
    </row>
    <row r="5292" spans="1:5">
      <c r="A5292" s="1">
        <v>1969</v>
      </c>
      <c r="B5292" s="1">
        <v>71</v>
      </c>
      <c r="C5292" s="1">
        <v>8229</v>
      </c>
      <c r="D5292" s="1">
        <v>10072</v>
      </c>
      <c r="E5292" s="1">
        <v>18301</v>
      </c>
    </row>
    <row r="5293" spans="1:5">
      <c r="A5293" s="1">
        <v>1969</v>
      </c>
      <c r="B5293" s="1">
        <v>72</v>
      </c>
      <c r="C5293" s="1">
        <v>8987</v>
      </c>
      <c r="D5293" s="1">
        <v>10289</v>
      </c>
      <c r="E5293" s="1">
        <v>19276</v>
      </c>
    </row>
    <row r="5294" spans="1:5">
      <c r="A5294" s="1">
        <v>1969</v>
      </c>
      <c r="B5294" s="1">
        <v>73</v>
      </c>
      <c r="C5294" s="1">
        <v>9467</v>
      </c>
      <c r="D5294" s="1">
        <v>10178</v>
      </c>
      <c r="E5294" s="1">
        <v>19645</v>
      </c>
    </row>
    <row r="5295" spans="1:5">
      <c r="A5295" s="1">
        <v>1969</v>
      </c>
      <c r="B5295" s="1">
        <v>74</v>
      </c>
      <c r="C5295" s="1">
        <v>9870</v>
      </c>
      <c r="D5295" s="1">
        <v>10344</v>
      </c>
      <c r="E5295" s="1">
        <v>20214</v>
      </c>
    </row>
    <row r="5296" spans="1:5">
      <c r="A5296" s="1">
        <v>1969</v>
      </c>
      <c r="B5296" s="1">
        <v>75</v>
      </c>
      <c r="C5296" s="1">
        <v>10189</v>
      </c>
      <c r="D5296" s="1">
        <v>9918</v>
      </c>
      <c r="E5296" s="1">
        <v>20107</v>
      </c>
    </row>
    <row r="5297" spans="1:5">
      <c r="A5297" s="1">
        <v>1969</v>
      </c>
      <c r="B5297" s="1">
        <v>76</v>
      </c>
      <c r="C5297" s="1">
        <v>10626</v>
      </c>
      <c r="D5297" s="1">
        <v>9914</v>
      </c>
      <c r="E5297" s="1">
        <v>20540</v>
      </c>
    </row>
    <row r="5298" spans="1:5">
      <c r="A5298" s="1">
        <v>1969</v>
      </c>
      <c r="B5298" s="1">
        <v>77</v>
      </c>
      <c r="C5298" s="1">
        <v>10424</v>
      </c>
      <c r="D5298" s="1">
        <v>9239</v>
      </c>
      <c r="E5298" s="1">
        <v>19663</v>
      </c>
    </row>
    <row r="5299" spans="1:5">
      <c r="A5299" s="1">
        <v>1969</v>
      </c>
      <c r="B5299" s="1">
        <v>78</v>
      </c>
      <c r="C5299" s="1">
        <v>11193</v>
      </c>
      <c r="D5299" s="1">
        <v>9058</v>
      </c>
      <c r="E5299" s="1">
        <v>20251</v>
      </c>
    </row>
    <row r="5300" spans="1:5">
      <c r="A5300" s="1">
        <v>1969</v>
      </c>
      <c r="B5300" s="1">
        <v>79</v>
      </c>
      <c r="C5300" s="1">
        <v>11180</v>
      </c>
      <c r="D5300" s="1">
        <v>8532</v>
      </c>
      <c r="E5300" s="1">
        <v>19712</v>
      </c>
    </row>
    <row r="5301" spans="1:5">
      <c r="A5301" s="1">
        <v>1969</v>
      </c>
      <c r="B5301" s="1">
        <v>80</v>
      </c>
      <c r="C5301" s="1">
        <v>11528</v>
      </c>
      <c r="D5301" s="1">
        <v>8202</v>
      </c>
      <c r="E5301" s="1">
        <v>19730</v>
      </c>
    </row>
    <row r="5302" spans="1:5">
      <c r="A5302" s="1">
        <v>1969</v>
      </c>
      <c r="B5302" s="1">
        <v>81</v>
      </c>
      <c r="C5302" s="1">
        <v>10892</v>
      </c>
      <c r="D5302" s="1">
        <v>7664</v>
      </c>
      <c r="E5302" s="1">
        <v>18556</v>
      </c>
    </row>
    <row r="5303" spans="1:5">
      <c r="A5303" s="1">
        <v>1969</v>
      </c>
      <c r="B5303" s="1">
        <v>82</v>
      </c>
      <c r="C5303" s="1">
        <v>11143</v>
      </c>
      <c r="D5303" s="1">
        <v>7113</v>
      </c>
      <c r="E5303" s="1">
        <v>18256</v>
      </c>
    </row>
    <row r="5304" spans="1:5">
      <c r="A5304" s="1">
        <v>1969</v>
      </c>
      <c r="B5304" s="1">
        <v>83</v>
      </c>
      <c r="C5304" s="1">
        <v>10775</v>
      </c>
      <c r="D5304" s="1">
        <v>6520</v>
      </c>
      <c r="E5304" s="1">
        <v>17295</v>
      </c>
    </row>
    <row r="5305" spans="1:5">
      <c r="A5305" s="1">
        <v>1969</v>
      </c>
      <c r="B5305" s="1">
        <v>84</v>
      </c>
      <c r="C5305" s="1">
        <v>10436</v>
      </c>
      <c r="D5305" s="1">
        <v>6164</v>
      </c>
      <c r="E5305" s="1">
        <v>16600</v>
      </c>
    </row>
    <row r="5306" spans="1:5">
      <c r="A5306" s="1">
        <v>1969</v>
      </c>
      <c r="B5306" s="1">
        <v>85</v>
      </c>
      <c r="C5306" s="1">
        <v>9684</v>
      </c>
      <c r="D5306" s="1">
        <v>5356</v>
      </c>
      <c r="E5306" s="1">
        <v>15040</v>
      </c>
    </row>
    <row r="5307" spans="1:5">
      <c r="A5307" s="1">
        <v>1969</v>
      </c>
      <c r="B5307" s="1">
        <v>86</v>
      </c>
      <c r="C5307" s="1">
        <v>9120</v>
      </c>
      <c r="D5307" s="1">
        <v>4681</v>
      </c>
      <c r="E5307" s="1">
        <v>13801</v>
      </c>
    </row>
    <row r="5308" spans="1:5">
      <c r="A5308" s="1">
        <v>1969</v>
      </c>
      <c r="B5308" s="1">
        <v>87</v>
      </c>
      <c r="C5308" s="1">
        <v>8278</v>
      </c>
      <c r="D5308" s="1">
        <v>4012</v>
      </c>
      <c r="E5308" s="1">
        <v>12290</v>
      </c>
    </row>
    <row r="5309" spans="1:5">
      <c r="A5309" s="1">
        <v>1969</v>
      </c>
      <c r="B5309" s="1">
        <v>88</v>
      </c>
      <c r="C5309" s="1">
        <v>7308</v>
      </c>
      <c r="D5309" s="1">
        <v>3471</v>
      </c>
      <c r="E5309" s="1">
        <v>10779</v>
      </c>
    </row>
    <row r="5310" spans="1:5">
      <c r="A5310" s="1">
        <v>1969</v>
      </c>
      <c r="B5310" s="1">
        <v>89</v>
      </c>
      <c r="C5310" s="1">
        <v>6198</v>
      </c>
      <c r="D5310" s="1">
        <v>2862</v>
      </c>
      <c r="E5310" s="1">
        <v>9060</v>
      </c>
    </row>
    <row r="5311" spans="1:5">
      <c r="A5311" s="1">
        <v>1969</v>
      </c>
      <c r="B5311" s="1">
        <v>90</v>
      </c>
      <c r="C5311" s="1">
        <v>5360</v>
      </c>
      <c r="D5311" s="1">
        <v>2237</v>
      </c>
      <c r="E5311" s="1">
        <v>7597</v>
      </c>
    </row>
    <row r="5312" spans="1:5">
      <c r="A5312" s="1">
        <v>1969</v>
      </c>
      <c r="B5312" s="1">
        <v>91</v>
      </c>
      <c r="C5312" s="1">
        <v>4147</v>
      </c>
      <c r="D5312" s="1">
        <v>1799</v>
      </c>
      <c r="E5312" s="1">
        <v>5946</v>
      </c>
    </row>
    <row r="5313" spans="1:5">
      <c r="A5313" s="1">
        <v>1969</v>
      </c>
      <c r="B5313" s="1">
        <v>92</v>
      </c>
      <c r="C5313" s="1">
        <v>3595</v>
      </c>
      <c r="D5313" s="1">
        <v>1431</v>
      </c>
      <c r="E5313" s="1">
        <v>5026</v>
      </c>
    </row>
    <row r="5314" spans="1:5">
      <c r="A5314" s="1">
        <v>1969</v>
      </c>
      <c r="B5314" s="1">
        <v>93</v>
      </c>
      <c r="C5314" s="1">
        <v>2853</v>
      </c>
      <c r="D5314" s="1">
        <v>1009</v>
      </c>
      <c r="E5314" s="1">
        <v>3862</v>
      </c>
    </row>
    <row r="5315" spans="1:5">
      <c r="A5315" s="1">
        <v>1969</v>
      </c>
      <c r="B5315" s="1">
        <v>94</v>
      </c>
      <c r="C5315" s="1">
        <v>2112</v>
      </c>
      <c r="D5315" s="1">
        <v>728</v>
      </c>
      <c r="E5315" s="1">
        <v>2840</v>
      </c>
    </row>
    <row r="5316" spans="1:5">
      <c r="A5316" s="1">
        <v>1969</v>
      </c>
      <c r="B5316" s="1">
        <v>95</v>
      </c>
      <c r="C5316" s="1">
        <v>1615</v>
      </c>
      <c r="D5316" s="1">
        <v>473</v>
      </c>
      <c r="E5316" s="1">
        <v>2088</v>
      </c>
    </row>
    <row r="5317" spans="1:5">
      <c r="A5317" s="1">
        <v>1969</v>
      </c>
      <c r="B5317" s="1">
        <v>96</v>
      </c>
      <c r="C5317" s="1">
        <v>1102</v>
      </c>
      <c r="D5317" s="1">
        <v>336</v>
      </c>
      <c r="E5317" s="1">
        <v>1438</v>
      </c>
    </row>
    <row r="5318" spans="1:5">
      <c r="A5318" s="1">
        <v>1969</v>
      </c>
      <c r="B5318" s="1">
        <v>97</v>
      </c>
      <c r="C5318" s="1">
        <v>771</v>
      </c>
      <c r="D5318" s="1">
        <v>201</v>
      </c>
      <c r="E5318" s="1">
        <v>972</v>
      </c>
    </row>
    <row r="5319" spans="1:5">
      <c r="A5319" s="1">
        <v>1969</v>
      </c>
      <c r="B5319" s="1">
        <v>98</v>
      </c>
      <c r="C5319" s="1">
        <v>528</v>
      </c>
      <c r="D5319" s="1">
        <v>134</v>
      </c>
      <c r="E5319" s="1">
        <v>662</v>
      </c>
    </row>
    <row r="5320" spans="1:5">
      <c r="A5320" s="1">
        <v>1969</v>
      </c>
      <c r="B5320" s="1">
        <v>99</v>
      </c>
      <c r="C5320" s="1">
        <v>300</v>
      </c>
      <c r="D5320" s="1">
        <v>70</v>
      </c>
      <c r="E5320" s="1">
        <v>370</v>
      </c>
    </row>
    <row r="5321" spans="1:5">
      <c r="A5321" s="1">
        <v>1969</v>
      </c>
      <c r="B5321" s="1">
        <v>100</v>
      </c>
      <c r="C5321" s="1">
        <v>207</v>
      </c>
      <c r="D5321" s="1">
        <v>52</v>
      </c>
      <c r="E5321" s="1">
        <v>259</v>
      </c>
    </row>
    <row r="5322" spans="1:5">
      <c r="A5322" s="1">
        <v>1969</v>
      </c>
      <c r="B5322" s="1">
        <v>101</v>
      </c>
      <c r="C5322" s="1">
        <v>125</v>
      </c>
      <c r="D5322" s="1">
        <v>26</v>
      </c>
      <c r="E5322" s="1">
        <v>151</v>
      </c>
    </row>
    <row r="5323" spans="1:5">
      <c r="A5323" s="1">
        <v>1969</v>
      </c>
      <c r="B5323" s="1">
        <v>102</v>
      </c>
      <c r="C5323" s="1">
        <v>74</v>
      </c>
      <c r="D5323" s="1">
        <v>11</v>
      </c>
      <c r="E5323" s="1">
        <v>85</v>
      </c>
    </row>
    <row r="5324" spans="1:5">
      <c r="A5324" s="1">
        <v>1969</v>
      </c>
      <c r="B5324" s="1">
        <v>103</v>
      </c>
      <c r="C5324" s="1">
        <v>65</v>
      </c>
      <c r="D5324" s="1">
        <v>9</v>
      </c>
      <c r="E5324" s="1">
        <v>74</v>
      </c>
    </row>
    <row r="5325" spans="1:5">
      <c r="A5325" s="1">
        <v>1969</v>
      </c>
      <c r="B5325" s="1">
        <v>104</v>
      </c>
      <c r="C5325" s="1">
        <v>24</v>
      </c>
      <c r="D5325" s="1">
        <v>1</v>
      </c>
      <c r="E5325" s="1">
        <v>25</v>
      </c>
    </row>
    <row r="5326" spans="1:5">
      <c r="A5326" s="1">
        <v>1969</v>
      </c>
      <c r="B5326" s="1">
        <v>105</v>
      </c>
      <c r="C5326" s="1">
        <v>19</v>
      </c>
      <c r="D5326" s="1">
        <v>3</v>
      </c>
      <c r="E5326" s="1">
        <v>22</v>
      </c>
    </row>
    <row r="5327" spans="1:5">
      <c r="A5327" s="1">
        <v>1969</v>
      </c>
      <c r="B5327" s="1">
        <v>106</v>
      </c>
      <c r="C5327" s="1">
        <v>5</v>
      </c>
      <c r="D5327" s="1">
        <v>1</v>
      </c>
      <c r="E5327" s="1">
        <v>6</v>
      </c>
    </row>
    <row r="5328" spans="1:5">
      <c r="A5328" s="1">
        <v>1969</v>
      </c>
      <c r="B5328" s="1">
        <v>107</v>
      </c>
      <c r="C5328" s="1">
        <v>1</v>
      </c>
      <c r="D5328" s="1">
        <v>0</v>
      </c>
      <c r="E5328" s="1">
        <v>1</v>
      </c>
    </row>
    <row r="5329" spans="1:5">
      <c r="A5329" s="1">
        <v>1969</v>
      </c>
      <c r="B5329" s="1">
        <v>108</v>
      </c>
      <c r="C5329" s="1">
        <v>0</v>
      </c>
      <c r="D5329" s="1">
        <v>0</v>
      </c>
      <c r="E5329" s="1">
        <v>0</v>
      </c>
    </row>
    <row r="5330" spans="1:5">
      <c r="A5330" s="1">
        <v>1969</v>
      </c>
      <c r="B5330" s="1">
        <v>109</v>
      </c>
      <c r="C5330" s="1">
        <v>1</v>
      </c>
      <c r="D5330" s="1">
        <v>0</v>
      </c>
      <c r="E5330" s="1">
        <v>1</v>
      </c>
    </row>
    <row r="5331" spans="1:5">
      <c r="A5331" s="1">
        <v>1969</v>
      </c>
      <c r="B5331" s="1" t="s">
        <v>121</v>
      </c>
      <c r="C5331" s="1">
        <v>0</v>
      </c>
      <c r="D5331" s="1">
        <v>0</v>
      </c>
      <c r="E5331" s="1">
        <v>0</v>
      </c>
    </row>
    <row r="5332" spans="1:5">
      <c r="A5332" s="1">
        <v>1970</v>
      </c>
      <c r="B5332" s="1">
        <v>0</v>
      </c>
      <c r="C5332" s="1">
        <v>7001</v>
      </c>
      <c r="D5332" s="1">
        <v>9714</v>
      </c>
      <c r="E5332" s="1">
        <v>16715</v>
      </c>
    </row>
    <row r="5333" spans="1:5">
      <c r="A5333" s="1">
        <v>1970</v>
      </c>
      <c r="B5333" s="1">
        <v>1</v>
      </c>
      <c r="C5333" s="1">
        <v>477</v>
      </c>
      <c r="D5333" s="1">
        <v>590</v>
      </c>
      <c r="E5333" s="1">
        <v>1067</v>
      </c>
    </row>
    <row r="5334" spans="1:5">
      <c r="A5334" s="1">
        <v>1970</v>
      </c>
      <c r="B5334" s="1">
        <v>2</v>
      </c>
      <c r="C5334" s="1">
        <v>290</v>
      </c>
      <c r="D5334" s="1">
        <v>394</v>
      </c>
      <c r="E5334" s="1">
        <v>684</v>
      </c>
    </row>
    <row r="5335" spans="1:5">
      <c r="A5335" s="1">
        <v>1970</v>
      </c>
      <c r="B5335" s="1">
        <v>3</v>
      </c>
      <c r="C5335" s="1">
        <v>214</v>
      </c>
      <c r="D5335" s="1">
        <v>314</v>
      </c>
      <c r="E5335" s="1">
        <v>528</v>
      </c>
    </row>
    <row r="5336" spans="1:5">
      <c r="A5336" s="1">
        <v>1970</v>
      </c>
      <c r="B5336" s="1">
        <v>4</v>
      </c>
      <c r="C5336" s="1">
        <v>200</v>
      </c>
      <c r="D5336" s="1">
        <v>258</v>
      </c>
      <c r="E5336" s="1">
        <v>458</v>
      </c>
    </row>
    <row r="5337" spans="1:5">
      <c r="A5337" s="1">
        <v>1970</v>
      </c>
      <c r="B5337" s="1">
        <v>5</v>
      </c>
      <c r="C5337" s="1">
        <v>182</v>
      </c>
      <c r="D5337" s="1">
        <v>218</v>
      </c>
      <c r="E5337" s="1">
        <v>400</v>
      </c>
    </row>
    <row r="5338" spans="1:5">
      <c r="A5338" s="1">
        <v>1970</v>
      </c>
      <c r="B5338" s="1">
        <v>6</v>
      </c>
      <c r="C5338" s="1">
        <v>148</v>
      </c>
      <c r="D5338" s="1">
        <v>241</v>
      </c>
      <c r="E5338" s="1">
        <v>389</v>
      </c>
    </row>
    <row r="5339" spans="1:5">
      <c r="A5339" s="1">
        <v>1970</v>
      </c>
      <c r="B5339" s="1">
        <v>7</v>
      </c>
      <c r="C5339" s="1">
        <v>125</v>
      </c>
      <c r="D5339" s="1">
        <v>208</v>
      </c>
      <c r="E5339" s="1">
        <v>333</v>
      </c>
    </row>
    <row r="5340" spans="1:5">
      <c r="A5340" s="1">
        <v>1970</v>
      </c>
      <c r="B5340" s="1">
        <v>8</v>
      </c>
      <c r="C5340" s="1">
        <v>104</v>
      </c>
      <c r="D5340" s="1">
        <v>149</v>
      </c>
      <c r="E5340" s="1">
        <v>253</v>
      </c>
    </row>
    <row r="5341" spans="1:5">
      <c r="A5341" s="1">
        <v>1970</v>
      </c>
      <c r="B5341" s="1">
        <v>9</v>
      </c>
      <c r="C5341" s="1">
        <v>89</v>
      </c>
      <c r="D5341" s="1">
        <v>162</v>
      </c>
      <c r="E5341" s="1">
        <v>251</v>
      </c>
    </row>
    <row r="5342" spans="1:5">
      <c r="A5342" s="1">
        <v>1970</v>
      </c>
      <c r="B5342" s="1">
        <v>10</v>
      </c>
      <c r="C5342" s="1">
        <v>104</v>
      </c>
      <c r="D5342" s="1">
        <v>169</v>
      </c>
      <c r="E5342" s="1">
        <v>273</v>
      </c>
    </row>
    <row r="5343" spans="1:5">
      <c r="A5343" s="1">
        <v>1970</v>
      </c>
      <c r="B5343" s="1">
        <v>11</v>
      </c>
      <c r="C5343" s="1">
        <v>89</v>
      </c>
      <c r="D5343" s="1">
        <v>146</v>
      </c>
      <c r="E5343" s="1">
        <v>235</v>
      </c>
    </row>
    <row r="5344" spans="1:5">
      <c r="A5344" s="1">
        <v>1970</v>
      </c>
      <c r="B5344" s="1">
        <v>12</v>
      </c>
      <c r="C5344" s="1">
        <v>112</v>
      </c>
      <c r="D5344" s="1">
        <v>151</v>
      </c>
      <c r="E5344" s="1">
        <v>263</v>
      </c>
    </row>
    <row r="5345" spans="1:5">
      <c r="A5345" s="1">
        <v>1970</v>
      </c>
      <c r="B5345" s="1">
        <v>13</v>
      </c>
      <c r="C5345" s="1">
        <v>85</v>
      </c>
      <c r="D5345" s="1">
        <v>149</v>
      </c>
      <c r="E5345" s="1">
        <v>234</v>
      </c>
    </row>
    <row r="5346" spans="1:5">
      <c r="A5346" s="1">
        <v>1970</v>
      </c>
      <c r="B5346" s="1">
        <v>14</v>
      </c>
      <c r="C5346" s="1">
        <v>77</v>
      </c>
      <c r="D5346" s="1">
        <v>158</v>
      </c>
      <c r="E5346" s="1">
        <v>235</v>
      </c>
    </row>
    <row r="5347" spans="1:5">
      <c r="A5347" s="1">
        <v>1970</v>
      </c>
      <c r="B5347" s="1">
        <v>15</v>
      </c>
      <c r="C5347" s="1">
        <v>100</v>
      </c>
      <c r="D5347" s="1">
        <v>209</v>
      </c>
      <c r="E5347" s="1">
        <v>309</v>
      </c>
    </row>
    <row r="5348" spans="1:5">
      <c r="A5348" s="1">
        <v>1970</v>
      </c>
      <c r="B5348" s="1">
        <v>16</v>
      </c>
      <c r="C5348" s="1">
        <v>117</v>
      </c>
      <c r="D5348" s="1">
        <v>348</v>
      </c>
      <c r="E5348" s="1">
        <v>465</v>
      </c>
    </row>
    <row r="5349" spans="1:5">
      <c r="A5349" s="1">
        <v>1970</v>
      </c>
      <c r="B5349" s="1">
        <v>17</v>
      </c>
      <c r="C5349" s="1">
        <v>138</v>
      </c>
      <c r="D5349" s="1">
        <v>402</v>
      </c>
      <c r="E5349" s="1">
        <v>540</v>
      </c>
    </row>
    <row r="5350" spans="1:5">
      <c r="A5350" s="1">
        <v>1970</v>
      </c>
      <c r="B5350" s="1">
        <v>18</v>
      </c>
      <c r="C5350" s="1">
        <v>145</v>
      </c>
      <c r="D5350" s="1">
        <v>400</v>
      </c>
      <c r="E5350" s="1">
        <v>545</v>
      </c>
    </row>
    <row r="5351" spans="1:5">
      <c r="A5351" s="1">
        <v>1970</v>
      </c>
      <c r="B5351" s="1">
        <v>19</v>
      </c>
      <c r="C5351" s="1">
        <v>162</v>
      </c>
      <c r="D5351" s="1">
        <v>393</v>
      </c>
      <c r="E5351" s="1">
        <v>555</v>
      </c>
    </row>
    <row r="5352" spans="1:5">
      <c r="A5352" s="1">
        <v>1970</v>
      </c>
      <c r="B5352" s="1">
        <v>20</v>
      </c>
      <c r="C5352" s="1">
        <v>206</v>
      </c>
      <c r="D5352" s="1">
        <v>475</v>
      </c>
      <c r="E5352" s="1">
        <v>681</v>
      </c>
    </row>
    <row r="5353" spans="1:5">
      <c r="A5353" s="1">
        <v>1970</v>
      </c>
      <c r="B5353" s="1">
        <v>21</v>
      </c>
      <c r="C5353" s="1">
        <v>179</v>
      </c>
      <c r="D5353" s="1">
        <v>443</v>
      </c>
      <c r="E5353" s="1">
        <v>622</v>
      </c>
    </row>
    <row r="5354" spans="1:5">
      <c r="A5354" s="1">
        <v>1970</v>
      </c>
      <c r="B5354" s="1">
        <v>22</v>
      </c>
      <c r="C5354" s="1">
        <v>188</v>
      </c>
      <c r="D5354" s="1">
        <v>439</v>
      </c>
      <c r="E5354" s="1">
        <v>627</v>
      </c>
    </row>
    <row r="5355" spans="1:5">
      <c r="A5355" s="1">
        <v>1970</v>
      </c>
      <c r="B5355" s="1">
        <v>23</v>
      </c>
      <c r="C5355" s="1">
        <v>218</v>
      </c>
      <c r="D5355" s="1">
        <v>447</v>
      </c>
      <c r="E5355" s="1">
        <v>665</v>
      </c>
    </row>
    <row r="5356" spans="1:5">
      <c r="A5356" s="1">
        <v>1970</v>
      </c>
      <c r="B5356" s="1">
        <v>24</v>
      </c>
      <c r="C5356" s="1">
        <v>166</v>
      </c>
      <c r="D5356" s="1">
        <v>327</v>
      </c>
      <c r="E5356" s="1">
        <v>493</v>
      </c>
    </row>
    <row r="5357" spans="1:5">
      <c r="A5357" s="1">
        <v>1970</v>
      </c>
      <c r="B5357" s="1">
        <v>25</v>
      </c>
      <c r="C5357" s="1">
        <v>184</v>
      </c>
      <c r="D5357" s="1">
        <v>344</v>
      </c>
      <c r="E5357" s="1">
        <v>528</v>
      </c>
    </row>
    <row r="5358" spans="1:5">
      <c r="A5358" s="1">
        <v>1970</v>
      </c>
      <c r="B5358" s="1">
        <v>26</v>
      </c>
      <c r="C5358" s="1">
        <v>201</v>
      </c>
      <c r="D5358" s="1">
        <v>338</v>
      </c>
      <c r="E5358" s="1">
        <v>539</v>
      </c>
    </row>
    <row r="5359" spans="1:5">
      <c r="A5359" s="1">
        <v>1970</v>
      </c>
      <c r="B5359" s="1">
        <v>27</v>
      </c>
      <c r="C5359" s="1">
        <v>171</v>
      </c>
      <c r="D5359" s="1">
        <v>357</v>
      </c>
      <c r="E5359" s="1">
        <v>528</v>
      </c>
    </row>
    <row r="5360" spans="1:5">
      <c r="A5360" s="1">
        <v>1970</v>
      </c>
      <c r="B5360" s="1">
        <v>28</v>
      </c>
      <c r="C5360" s="1">
        <v>176</v>
      </c>
      <c r="D5360" s="1">
        <v>318</v>
      </c>
      <c r="E5360" s="1">
        <v>494</v>
      </c>
    </row>
    <row r="5361" spans="1:5">
      <c r="A5361" s="1">
        <v>1970</v>
      </c>
      <c r="B5361" s="1">
        <v>29</v>
      </c>
      <c r="C5361" s="1">
        <v>186</v>
      </c>
      <c r="D5361" s="1">
        <v>308</v>
      </c>
      <c r="E5361" s="1">
        <v>494</v>
      </c>
    </row>
    <row r="5362" spans="1:5">
      <c r="A5362" s="1">
        <v>1970</v>
      </c>
      <c r="B5362" s="1">
        <v>30</v>
      </c>
      <c r="C5362" s="1">
        <v>218</v>
      </c>
      <c r="D5362" s="1">
        <v>343</v>
      </c>
      <c r="E5362" s="1">
        <v>561</v>
      </c>
    </row>
    <row r="5363" spans="1:5">
      <c r="A5363" s="1">
        <v>1970</v>
      </c>
      <c r="B5363" s="1">
        <v>31</v>
      </c>
      <c r="C5363" s="1">
        <v>218</v>
      </c>
      <c r="D5363" s="1">
        <v>387</v>
      </c>
      <c r="E5363" s="1">
        <v>605</v>
      </c>
    </row>
    <row r="5364" spans="1:5">
      <c r="A5364" s="1">
        <v>1970</v>
      </c>
      <c r="B5364" s="1">
        <v>32</v>
      </c>
      <c r="C5364" s="1">
        <v>248</v>
      </c>
      <c r="D5364" s="1">
        <v>386</v>
      </c>
      <c r="E5364" s="1">
        <v>634</v>
      </c>
    </row>
    <row r="5365" spans="1:5">
      <c r="A5365" s="1">
        <v>1970</v>
      </c>
      <c r="B5365" s="1">
        <v>33</v>
      </c>
      <c r="C5365" s="1">
        <v>258</v>
      </c>
      <c r="D5365" s="1">
        <v>389</v>
      </c>
      <c r="E5365" s="1">
        <v>647</v>
      </c>
    </row>
    <row r="5366" spans="1:5">
      <c r="A5366" s="1">
        <v>1970</v>
      </c>
      <c r="B5366" s="1">
        <v>34</v>
      </c>
      <c r="C5366" s="1">
        <v>258</v>
      </c>
      <c r="D5366" s="1">
        <v>415</v>
      </c>
      <c r="E5366" s="1">
        <v>673</v>
      </c>
    </row>
    <row r="5367" spans="1:5">
      <c r="A5367" s="1">
        <v>1970</v>
      </c>
      <c r="B5367" s="1">
        <v>35</v>
      </c>
      <c r="C5367" s="1">
        <v>276</v>
      </c>
      <c r="D5367" s="1">
        <v>446</v>
      </c>
      <c r="E5367" s="1">
        <v>722</v>
      </c>
    </row>
    <row r="5368" spans="1:5">
      <c r="A5368" s="1">
        <v>1970</v>
      </c>
      <c r="B5368" s="1">
        <v>36</v>
      </c>
      <c r="C5368" s="1">
        <v>327</v>
      </c>
      <c r="D5368" s="1">
        <v>491</v>
      </c>
      <c r="E5368" s="1">
        <v>818</v>
      </c>
    </row>
    <row r="5369" spans="1:5">
      <c r="A5369" s="1">
        <v>1970</v>
      </c>
      <c r="B5369" s="1">
        <v>37</v>
      </c>
      <c r="C5369" s="1">
        <v>373</v>
      </c>
      <c r="D5369" s="1">
        <v>532</v>
      </c>
      <c r="E5369" s="1">
        <v>905</v>
      </c>
    </row>
    <row r="5370" spans="1:5">
      <c r="A5370" s="1">
        <v>1970</v>
      </c>
      <c r="B5370" s="1">
        <v>38</v>
      </c>
      <c r="C5370" s="1">
        <v>433</v>
      </c>
      <c r="D5370" s="1">
        <v>579</v>
      </c>
      <c r="E5370" s="1">
        <v>1012</v>
      </c>
    </row>
    <row r="5371" spans="1:5">
      <c r="A5371" s="1">
        <v>1970</v>
      </c>
      <c r="B5371" s="1">
        <v>39</v>
      </c>
      <c r="C5371" s="1">
        <v>502</v>
      </c>
      <c r="D5371" s="1">
        <v>672</v>
      </c>
      <c r="E5371" s="1">
        <v>1174</v>
      </c>
    </row>
    <row r="5372" spans="1:5">
      <c r="A5372" s="1">
        <v>1970</v>
      </c>
      <c r="B5372" s="1">
        <v>40</v>
      </c>
      <c r="C5372" s="1">
        <v>578</v>
      </c>
      <c r="D5372" s="1">
        <v>792</v>
      </c>
      <c r="E5372" s="1">
        <v>1370</v>
      </c>
    </row>
    <row r="5373" spans="1:5">
      <c r="A5373" s="1">
        <v>1970</v>
      </c>
      <c r="B5373" s="1">
        <v>41</v>
      </c>
      <c r="C5373" s="1">
        <v>633</v>
      </c>
      <c r="D5373" s="1">
        <v>842</v>
      </c>
      <c r="E5373" s="1">
        <v>1475</v>
      </c>
    </row>
    <row r="5374" spans="1:5">
      <c r="A5374" s="1">
        <v>1970</v>
      </c>
      <c r="B5374" s="1">
        <v>42</v>
      </c>
      <c r="C5374" s="1">
        <v>683</v>
      </c>
      <c r="D5374" s="1">
        <v>1038</v>
      </c>
      <c r="E5374" s="1">
        <v>1721</v>
      </c>
    </row>
    <row r="5375" spans="1:5">
      <c r="A5375" s="1">
        <v>1970</v>
      </c>
      <c r="B5375" s="1">
        <v>43</v>
      </c>
      <c r="C5375" s="1">
        <v>816</v>
      </c>
      <c r="D5375" s="1">
        <v>1146</v>
      </c>
      <c r="E5375" s="1">
        <v>1962</v>
      </c>
    </row>
    <row r="5376" spans="1:5">
      <c r="A5376" s="1">
        <v>1970</v>
      </c>
      <c r="B5376" s="1">
        <v>44</v>
      </c>
      <c r="C5376" s="1">
        <v>879</v>
      </c>
      <c r="D5376" s="1">
        <v>1298</v>
      </c>
      <c r="E5376" s="1">
        <v>2177</v>
      </c>
    </row>
    <row r="5377" spans="1:5">
      <c r="A5377" s="1">
        <v>1970</v>
      </c>
      <c r="B5377" s="1">
        <v>45</v>
      </c>
      <c r="C5377" s="1">
        <v>984</v>
      </c>
      <c r="D5377" s="1">
        <v>1482</v>
      </c>
      <c r="E5377" s="1">
        <v>2466</v>
      </c>
    </row>
    <row r="5378" spans="1:5">
      <c r="A5378" s="1">
        <v>1970</v>
      </c>
      <c r="B5378" s="1">
        <v>46</v>
      </c>
      <c r="C5378" s="1">
        <v>1128</v>
      </c>
      <c r="D5378" s="1">
        <v>1615</v>
      </c>
      <c r="E5378" s="1">
        <v>2743</v>
      </c>
    </row>
    <row r="5379" spans="1:5">
      <c r="A5379" s="1">
        <v>1970</v>
      </c>
      <c r="B5379" s="1">
        <v>47</v>
      </c>
      <c r="C5379" s="1">
        <v>1351</v>
      </c>
      <c r="D5379" s="1">
        <v>1881</v>
      </c>
      <c r="E5379" s="1">
        <v>3232</v>
      </c>
    </row>
    <row r="5380" spans="1:5">
      <c r="A5380" s="1">
        <v>1970</v>
      </c>
      <c r="B5380" s="1">
        <v>48</v>
      </c>
      <c r="C5380" s="1">
        <v>1555</v>
      </c>
      <c r="D5380" s="1">
        <v>2201</v>
      </c>
      <c r="E5380" s="1">
        <v>3756</v>
      </c>
    </row>
    <row r="5381" spans="1:5">
      <c r="A5381" s="1">
        <v>1970</v>
      </c>
      <c r="B5381" s="1">
        <v>49</v>
      </c>
      <c r="C5381" s="1">
        <v>1655</v>
      </c>
      <c r="D5381" s="1">
        <v>2692</v>
      </c>
      <c r="E5381" s="1">
        <v>4347</v>
      </c>
    </row>
    <row r="5382" spans="1:5">
      <c r="A5382" s="1">
        <v>1970</v>
      </c>
      <c r="B5382" s="1">
        <v>50</v>
      </c>
      <c r="C5382" s="1">
        <v>1899</v>
      </c>
      <c r="D5382" s="1">
        <v>2936</v>
      </c>
      <c r="E5382" s="1">
        <v>4835</v>
      </c>
    </row>
    <row r="5383" spans="1:5">
      <c r="A5383" s="1">
        <v>1970</v>
      </c>
      <c r="B5383" s="1">
        <v>51</v>
      </c>
      <c r="C5383" s="1">
        <v>1506</v>
      </c>
      <c r="D5383" s="1">
        <v>2350</v>
      </c>
      <c r="E5383" s="1">
        <v>3856</v>
      </c>
    </row>
    <row r="5384" spans="1:5">
      <c r="A5384" s="1">
        <v>1970</v>
      </c>
      <c r="B5384" s="1">
        <v>52</v>
      </c>
      <c r="C5384" s="1">
        <v>1603</v>
      </c>
      <c r="D5384" s="1">
        <v>2462</v>
      </c>
      <c r="E5384" s="1">
        <v>4065</v>
      </c>
    </row>
    <row r="5385" spans="1:5">
      <c r="A5385" s="1">
        <v>1970</v>
      </c>
      <c r="B5385" s="1">
        <v>53</v>
      </c>
      <c r="C5385" s="1">
        <v>1778</v>
      </c>
      <c r="D5385" s="1">
        <v>3126</v>
      </c>
      <c r="E5385" s="1">
        <v>4904</v>
      </c>
    </row>
    <row r="5386" spans="1:5">
      <c r="A5386" s="1">
        <v>1970</v>
      </c>
      <c r="B5386" s="1">
        <v>54</v>
      </c>
      <c r="C5386" s="1">
        <v>2068</v>
      </c>
      <c r="D5386" s="1">
        <v>3654</v>
      </c>
      <c r="E5386" s="1">
        <v>5722</v>
      </c>
    </row>
    <row r="5387" spans="1:5">
      <c r="A5387" s="1">
        <v>1970</v>
      </c>
      <c r="B5387" s="1">
        <v>55</v>
      </c>
      <c r="C5387" s="1">
        <v>2470</v>
      </c>
      <c r="D5387" s="1">
        <v>4491</v>
      </c>
      <c r="E5387" s="1">
        <v>6961</v>
      </c>
    </row>
    <row r="5388" spans="1:5">
      <c r="A5388" s="1">
        <v>1970</v>
      </c>
      <c r="B5388" s="1">
        <v>56</v>
      </c>
      <c r="C5388" s="1">
        <v>2638</v>
      </c>
      <c r="D5388" s="1">
        <v>4750</v>
      </c>
      <c r="E5388" s="1">
        <v>7388</v>
      </c>
    </row>
    <row r="5389" spans="1:5">
      <c r="A5389" s="1">
        <v>1970</v>
      </c>
      <c r="B5389" s="1">
        <v>57</v>
      </c>
      <c r="C5389" s="1">
        <v>2980</v>
      </c>
      <c r="D5389" s="1">
        <v>5289</v>
      </c>
      <c r="E5389" s="1">
        <v>8269</v>
      </c>
    </row>
    <row r="5390" spans="1:5">
      <c r="A5390" s="1">
        <v>1970</v>
      </c>
      <c r="B5390" s="1">
        <v>58</v>
      </c>
      <c r="C5390" s="1">
        <v>3070</v>
      </c>
      <c r="D5390" s="1">
        <v>5719</v>
      </c>
      <c r="E5390" s="1">
        <v>8789</v>
      </c>
    </row>
    <row r="5391" spans="1:5">
      <c r="A5391" s="1">
        <v>1970</v>
      </c>
      <c r="B5391" s="1">
        <v>59</v>
      </c>
      <c r="C5391" s="1">
        <v>3429</v>
      </c>
      <c r="D5391" s="1">
        <v>6305</v>
      </c>
      <c r="E5391" s="1">
        <v>9734</v>
      </c>
    </row>
    <row r="5392" spans="1:5">
      <c r="A5392" s="1">
        <v>1970</v>
      </c>
      <c r="B5392" s="1">
        <v>60</v>
      </c>
      <c r="C5392" s="1">
        <v>3876</v>
      </c>
      <c r="D5392" s="1">
        <v>6844</v>
      </c>
      <c r="E5392" s="1">
        <v>10720</v>
      </c>
    </row>
    <row r="5393" spans="1:5">
      <c r="A5393" s="1">
        <v>1970</v>
      </c>
      <c r="B5393" s="1">
        <v>61</v>
      </c>
      <c r="C5393" s="1">
        <v>3953</v>
      </c>
      <c r="D5393" s="1">
        <v>7433</v>
      </c>
      <c r="E5393" s="1">
        <v>11386</v>
      </c>
    </row>
    <row r="5394" spans="1:5">
      <c r="A5394" s="1">
        <v>1970</v>
      </c>
      <c r="B5394" s="1">
        <v>62</v>
      </c>
      <c r="C5394" s="1">
        <v>4451</v>
      </c>
      <c r="D5394" s="1">
        <v>8184</v>
      </c>
      <c r="E5394" s="1">
        <v>12635</v>
      </c>
    </row>
    <row r="5395" spans="1:5">
      <c r="A5395" s="1">
        <v>1970</v>
      </c>
      <c r="B5395" s="1">
        <v>63</v>
      </c>
      <c r="C5395" s="1">
        <v>4648</v>
      </c>
      <c r="D5395" s="1">
        <v>8397</v>
      </c>
      <c r="E5395" s="1">
        <v>13045</v>
      </c>
    </row>
    <row r="5396" spans="1:5">
      <c r="A5396" s="1">
        <v>1970</v>
      </c>
      <c r="B5396" s="1">
        <v>64</v>
      </c>
      <c r="C5396" s="1">
        <v>5135</v>
      </c>
      <c r="D5396" s="1">
        <v>9246</v>
      </c>
      <c r="E5396" s="1">
        <v>14381</v>
      </c>
    </row>
    <row r="5397" spans="1:5">
      <c r="A5397" s="1">
        <v>1970</v>
      </c>
      <c r="B5397" s="1">
        <v>65</v>
      </c>
      <c r="C5397" s="1">
        <v>5510</v>
      </c>
      <c r="D5397" s="1">
        <v>9784</v>
      </c>
      <c r="E5397" s="1">
        <v>15294</v>
      </c>
    </row>
    <row r="5398" spans="1:5">
      <c r="A5398" s="1">
        <v>1970</v>
      </c>
      <c r="B5398" s="1">
        <v>66</v>
      </c>
      <c r="C5398" s="1">
        <v>5958</v>
      </c>
      <c r="D5398" s="1">
        <v>9937</v>
      </c>
      <c r="E5398" s="1">
        <v>15895</v>
      </c>
    </row>
    <row r="5399" spans="1:5">
      <c r="A5399" s="1">
        <v>1970</v>
      </c>
      <c r="B5399" s="1">
        <v>67</v>
      </c>
      <c r="C5399" s="1">
        <v>6420</v>
      </c>
      <c r="D5399" s="1">
        <v>10520</v>
      </c>
      <c r="E5399" s="1">
        <v>16940</v>
      </c>
    </row>
    <row r="5400" spans="1:5">
      <c r="A5400" s="1">
        <v>1970</v>
      </c>
      <c r="B5400" s="1">
        <v>68</v>
      </c>
      <c r="C5400" s="1">
        <v>6838</v>
      </c>
      <c r="D5400" s="1">
        <v>10737</v>
      </c>
      <c r="E5400" s="1">
        <v>17575</v>
      </c>
    </row>
    <row r="5401" spans="1:5">
      <c r="A5401" s="1">
        <v>1970</v>
      </c>
      <c r="B5401" s="1">
        <v>69</v>
      </c>
      <c r="C5401" s="1">
        <v>7482</v>
      </c>
      <c r="D5401" s="1">
        <v>11036</v>
      </c>
      <c r="E5401" s="1">
        <v>18518</v>
      </c>
    </row>
    <row r="5402" spans="1:5">
      <c r="A5402" s="1">
        <v>1970</v>
      </c>
      <c r="B5402" s="1">
        <v>70</v>
      </c>
      <c r="C5402" s="1">
        <v>8088</v>
      </c>
      <c r="D5402" s="1">
        <v>11141</v>
      </c>
      <c r="E5402" s="1">
        <v>19229</v>
      </c>
    </row>
    <row r="5403" spans="1:5">
      <c r="A5403" s="1">
        <v>1970</v>
      </c>
      <c r="B5403" s="1">
        <v>71</v>
      </c>
      <c r="C5403" s="1">
        <v>8045</v>
      </c>
      <c r="D5403" s="1">
        <v>10174</v>
      </c>
      <c r="E5403" s="1">
        <v>18219</v>
      </c>
    </row>
    <row r="5404" spans="1:5">
      <c r="A5404" s="1">
        <v>1970</v>
      </c>
      <c r="B5404" s="1">
        <v>72</v>
      </c>
      <c r="C5404" s="1">
        <v>8644</v>
      </c>
      <c r="D5404" s="1">
        <v>10171</v>
      </c>
      <c r="E5404" s="1">
        <v>18815</v>
      </c>
    </row>
    <row r="5405" spans="1:5">
      <c r="A5405" s="1">
        <v>1970</v>
      </c>
      <c r="B5405" s="1">
        <v>73</v>
      </c>
      <c r="C5405" s="1">
        <v>9375</v>
      </c>
      <c r="D5405" s="1">
        <v>10108</v>
      </c>
      <c r="E5405" s="1">
        <v>19483</v>
      </c>
    </row>
    <row r="5406" spans="1:5">
      <c r="A5406" s="1">
        <v>1970</v>
      </c>
      <c r="B5406" s="1">
        <v>74</v>
      </c>
      <c r="C5406" s="1">
        <v>9670</v>
      </c>
      <c r="D5406" s="1">
        <v>9984</v>
      </c>
      <c r="E5406" s="1">
        <v>19654</v>
      </c>
    </row>
    <row r="5407" spans="1:5">
      <c r="A5407" s="1">
        <v>1970</v>
      </c>
      <c r="B5407" s="1">
        <v>75</v>
      </c>
      <c r="C5407" s="1">
        <v>10261</v>
      </c>
      <c r="D5407" s="1">
        <v>9876</v>
      </c>
      <c r="E5407" s="1">
        <v>20137</v>
      </c>
    </row>
    <row r="5408" spans="1:5">
      <c r="A5408" s="1">
        <v>1970</v>
      </c>
      <c r="B5408" s="1">
        <v>76</v>
      </c>
      <c r="C5408" s="1">
        <v>10518</v>
      </c>
      <c r="D5408" s="1">
        <v>9443</v>
      </c>
      <c r="E5408" s="1">
        <v>19961</v>
      </c>
    </row>
    <row r="5409" spans="1:5">
      <c r="A5409" s="1">
        <v>1970</v>
      </c>
      <c r="B5409" s="1">
        <v>77</v>
      </c>
      <c r="C5409" s="1">
        <v>10646</v>
      </c>
      <c r="D5409" s="1">
        <v>9472</v>
      </c>
      <c r="E5409" s="1">
        <v>20118</v>
      </c>
    </row>
    <row r="5410" spans="1:5">
      <c r="A5410" s="1">
        <v>1970</v>
      </c>
      <c r="B5410" s="1">
        <v>78</v>
      </c>
      <c r="C5410" s="1">
        <v>10828</v>
      </c>
      <c r="D5410" s="1">
        <v>9012</v>
      </c>
      <c r="E5410" s="1">
        <v>19840</v>
      </c>
    </row>
    <row r="5411" spans="1:5">
      <c r="A5411" s="1">
        <v>1970</v>
      </c>
      <c r="B5411" s="1">
        <v>79</v>
      </c>
      <c r="C5411" s="1">
        <v>11013</v>
      </c>
      <c r="D5411" s="1">
        <v>8757</v>
      </c>
      <c r="E5411" s="1">
        <v>19770</v>
      </c>
    </row>
    <row r="5412" spans="1:5">
      <c r="A5412" s="1">
        <v>1970</v>
      </c>
      <c r="B5412" s="1">
        <v>80</v>
      </c>
      <c r="C5412" s="1">
        <v>11336</v>
      </c>
      <c r="D5412" s="1">
        <v>8162</v>
      </c>
      <c r="E5412" s="1">
        <v>19498</v>
      </c>
    </row>
    <row r="5413" spans="1:5">
      <c r="A5413" s="1">
        <v>1970</v>
      </c>
      <c r="B5413" s="1">
        <v>81</v>
      </c>
      <c r="C5413" s="1">
        <v>11306</v>
      </c>
      <c r="D5413" s="1">
        <v>7652</v>
      </c>
      <c r="E5413" s="1">
        <v>18958</v>
      </c>
    </row>
    <row r="5414" spans="1:5">
      <c r="A5414" s="1">
        <v>1970</v>
      </c>
      <c r="B5414" s="1">
        <v>82</v>
      </c>
      <c r="C5414" s="1">
        <v>11208</v>
      </c>
      <c r="D5414" s="1">
        <v>7214</v>
      </c>
      <c r="E5414" s="1">
        <v>18422</v>
      </c>
    </row>
    <row r="5415" spans="1:5">
      <c r="A5415" s="1">
        <v>1970</v>
      </c>
      <c r="B5415" s="1">
        <v>83</v>
      </c>
      <c r="C5415" s="1">
        <v>10670</v>
      </c>
      <c r="D5415" s="1">
        <v>6281</v>
      </c>
      <c r="E5415" s="1">
        <v>16951</v>
      </c>
    </row>
    <row r="5416" spans="1:5">
      <c r="A5416" s="1">
        <v>1970</v>
      </c>
      <c r="B5416" s="1">
        <v>84</v>
      </c>
      <c r="C5416" s="1">
        <v>10696</v>
      </c>
      <c r="D5416" s="1">
        <v>6131</v>
      </c>
      <c r="E5416" s="1">
        <v>16827</v>
      </c>
    </row>
    <row r="5417" spans="1:5">
      <c r="A5417" s="1">
        <v>1970</v>
      </c>
      <c r="B5417" s="1">
        <v>85</v>
      </c>
      <c r="C5417" s="1">
        <v>9973</v>
      </c>
      <c r="D5417" s="1">
        <v>5467</v>
      </c>
      <c r="E5417" s="1">
        <v>15440</v>
      </c>
    </row>
    <row r="5418" spans="1:5">
      <c r="A5418" s="1">
        <v>1970</v>
      </c>
      <c r="B5418" s="1">
        <v>86</v>
      </c>
      <c r="C5418" s="1">
        <v>9237</v>
      </c>
      <c r="D5418" s="1">
        <v>4654</v>
      </c>
      <c r="E5418" s="1">
        <v>13891</v>
      </c>
    </row>
    <row r="5419" spans="1:5">
      <c r="A5419" s="1">
        <v>1970</v>
      </c>
      <c r="B5419" s="1">
        <v>87</v>
      </c>
      <c r="C5419" s="1">
        <v>8173</v>
      </c>
      <c r="D5419" s="1">
        <v>4169</v>
      </c>
      <c r="E5419" s="1">
        <v>12342</v>
      </c>
    </row>
    <row r="5420" spans="1:5">
      <c r="A5420" s="1">
        <v>1970</v>
      </c>
      <c r="B5420" s="1">
        <v>88</v>
      </c>
      <c r="C5420" s="1">
        <v>7520</v>
      </c>
      <c r="D5420" s="1">
        <v>3439</v>
      </c>
      <c r="E5420" s="1">
        <v>10959</v>
      </c>
    </row>
    <row r="5421" spans="1:5">
      <c r="A5421" s="1">
        <v>1970</v>
      </c>
      <c r="B5421" s="1">
        <v>89</v>
      </c>
      <c r="C5421" s="1">
        <v>6493</v>
      </c>
      <c r="D5421" s="1">
        <v>2937</v>
      </c>
      <c r="E5421" s="1">
        <v>9430</v>
      </c>
    </row>
    <row r="5422" spans="1:5">
      <c r="A5422" s="1">
        <v>1970</v>
      </c>
      <c r="B5422" s="1">
        <v>90</v>
      </c>
      <c r="C5422" s="1">
        <v>5632</v>
      </c>
      <c r="D5422" s="1">
        <v>2371</v>
      </c>
      <c r="E5422" s="1">
        <v>8003</v>
      </c>
    </row>
    <row r="5423" spans="1:5">
      <c r="A5423" s="1">
        <v>1970</v>
      </c>
      <c r="B5423" s="1">
        <v>91</v>
      </c>
      <c r="C5423" s="1">
        <v>4474</v>
      </c>
      <c r="D5423" s="1">
        <v>1756</v>
      </c>
      <c r="E5423" s="1">
        <v>6230</v>
      </c>
    </row>
    <row r="5424" spans="1:5">
      <c r="A5424" s="1">
        <v>1970</v>
      </c>
      <c r="B5424" s="1">
        <v>92</v>
      </c>
      <c r="C5424" s="1">
        <v>3834</v>
      </c>
      <c r="D5424" s="1">
        <v>1332</v>
      </c>
      <c r="E5424" s="1">
        <v>5166</v>
      </c>
    </row>
    <row r="5425" spans="1:5">
      <c r="A5425" s="1">
        <v>1970</v>
      </c>
      <c r="B5425" s="1">
        <v>93</v>
      </c>
      <c r="C5425" s="1">
        <v>2981</v>
      </c>
      <c r="D5425" s="1">
        <v>1035</v>
      </c>
      <c r="E5425" s="1">
        <v>4016</v>
      </c>
    </row>
    <row r="5426" spans="1:5">
      <c r="A5426" s="1">
        <v>1970</v>
      </c>
      <c r="B5426" s="1">
        <v>94</v>
      </c>
      <c r="C5426" s="1">
        <v>2254</v>
      </c>
      <c r="D5426" s="1">
        <v>793</v>
      </c>
      <c r="E5426" s="1">
        <v>3047</v>
      </c>
    </row>
    <row r="5427" spans="1:5">
      <c r="A5427" s="1">
        <v>1970</v>
      </c>
      <c r="B5427" s="1">
        <v>95</v>
      </c>
      <c r="C5427" s="1">
        <v>1769</v>
      </c>
      <c r="D5427" s="1">
        <v>542</v>
      </c>
      <c r="E5427" s="1">
        <v>2311</v>
      </c>
    </row>
    <row r="5428" spans="1:5">
      <c r="A5428" s="1">
        <v>1970</v>
      </c>
      <c r="B5428" s="1">
        <v>96</v>
      </c>
      <c r="C5428" s="1">
        <v>1236</v>
      </c>
      <c r="D5428" s="1">
        <v>354</v>
      </c>
      <c r="E5428" s="1">
        <v>1590</v>
      </c>
    </row>
    <row r="5429" spans="1:5">
      <c r="A5429" s="1">
        <v>1970</v>
      </c>
      <c r="B5429" s="1">
        <v>97</v>
      </c>
      <c r="C5429" s="1">
        <v>779</v>
      </c>
      <c r="D5429" s="1">
        <v>207</v>
      </c>
      <c r="E5429" s="1">
        <v>986</v>
      </c>
    </row>
    <row r="5430" spans="1:5">
      <c r="A5430" s="1">
        <v>1970</v>
      </c>
      <c r="B5430" s="1">
        <v>98</v>
      </c>
      <c r="C5430" s="1">
        <v>561</v>
      </c>
      <c r="D5430" s="1">
        <v>149</v>
      </c>
      <c r="E5430" s="1">
        <v>710</v>
      </c>
    </row>
    <row r="5431" spans="1:5">
      <c r="A5431" s="1">
        <v>1970</v>
      </c>
      <c r="B5431" s="1">
        <v>99</v>
      </c>
      <c r="C5431" s="1">
        <v>337</v>
      </c>
      <c r="D5431" s="1">
        <v>105</v>
      </c>
      <c r="E5431" s="1">
        <v>442</v>
      </c>
    </row>
    <row r="5432" spans="1:5">
      <c r="A5432" s="1">
        <v>1970</v>
      </c>
      <c r="B5432" s="1">
        <v>100</v>
      </c>
      <c r="C5432" s="1">
        <v>219</v>
      </c>
      <c r="D5432" s="1">
        <v>44</v>
      </c>
      <c r="E5432" s="1">
        <v>263</v>
      </c>
    </row>
    <row r="5433" spans="1:5">
      <c r="A5433" s="1">
        <v>1970</v>
      </c>
      <c r="B5433" s="1">
        <v>101</v>
      </c>
      <c r="C5433" s="1">
        <v>141</v>
      </c>
      <c r="D5433" s="1">
        <v>24</v>
      </c>
      <c r="E5433" s="1">
        <v>165</v>
      </c>
    </row>
    <row r="5434" spans="1:5">
      <c r="A5434" s="1">
        <v>1970</v>
      </c>
      <c r="B5434" s="1">
        <v>102</v>
      </c>
      <c r="C5434" s="1">
        <v>75</v>
      </c>
      <c r="D5434" s="1">
        <v>8</v>
      </c>
      <c r="E5434" s="1">
        <v>83</v>
      </c>
    </row>
    <row r="5435" spans="1:5">
      <c r="A5435" s="1">
        <v>1970</v>
      </c>
      <c r="B5435" s="1">
        <v>103</v>
      </c>
      <c r="C5435" s="1">
        <v>51</v>
      </c>
      <c r="D5435" s="1">
        <v>3</v>
      </c>
      <c r="E5435" s="1">
        <v>54</v>
      </c>
    </row>
    <row r="5436" spans="1:5">
      <c r="A5436" s="1">
        <v>1970</v>
      </c>
      <c r="B5436" s="1">
        <v>104</v>
      </c>
      <c r="C5436" s="1">
        <v>24</v>
      </c>
      <c r="D5436" s="1">
        <v>2</v>
      </c>
      <c r="E5436" s="1">
        <v>26</v>
      </c>
    </row>
    <row r="5437" spans="1:5">
      <c r="A5437" s="1">
        <v>1970</v>
      </c>
      <c r="B5437" s="1">
        <v>105</v>
      </c>
      <c r="C5437" s="1">
        <v>19</v>
      </c>
      <c r="D5437" s="1">
        <v>1</v>
      </c>
      <c r="E5437" s="1">
        <v>20</v>
      </c>
    </row>
    <row r="5438" spans="1:5">
      <c r="A5438" s="1">
        <v>1970</v>
      </c>
      <c r="B5438" s="1">
        <v>106</v>
      </c>
      <c r="C5438" s="1">
        <v>7</v>
      </c>
      <c r="D5438" s="1">
        <v>0</v>
      </c>
      <c r="E5438" s="1">
        <v>7</v>
      </c>
    </row>
    <row r="5439" spans="1:5">
      <c r="A5439" s="1">
        <v>1970</v>
      </c>
      <c r="B5439" s="1">
        <v>107</v>
      </c>
      <c r="C5439" s="1">
        <v>5</v>
      </c>
      <c r="D5439" s="1">
        <v>0</v>
      </c>
      <c r="E5439" s="1">
        <v>5</v>
      </c>
    </row>
    <row r="5440" spans="1:5">
      <c r="A5440" s="1">
        <v>1970</v>
      </c>
      <c r="B5440" s="1">
        <v>108</v>
      </c>
      <c r="C5440" s="1">
        <v>2</v>
      </c>
      <c r="D5440" s="1">
        <v>0</v>
      </c>
      <c r="E5440" s="1">
        <v>2</v>
      </c>
    </row>
    <row r="5441" spans="1:5">
      <c r="A5441" s="1">
        <v>1970</v>
      </c>
      <c r="B5441" s="1">
        <v>109</v>
      </c>
      <c r="C5441" s="1">
        <v>0</v>
      </c>
      <c r="D5441" s="1">
        <v>0</v>
      </c>
      <c r="E5441" s="1">
        <v>0</v>
      </c>
    </row>
    <row r="5442" spans="1:5">
      <c r="A5442" s="1">
        <v>1970</v>
      </c>
      <c r="B5442" s="1" t="s">
        <v>121</v>
      </c>
      <c r="C5442" s="1">
        <v>1</v>
      </c>
      <c r="D5442" s="1">
        <v>0</v>
      </c>
      <c r="E5442" s="1">
        <v>1</v>
      </c>
    </row>
    <row r="5443" spans="1:5">
      <c r="A5443" s="1">
        <v>1971</v>
      </c>
      <c r="B5443" s="1">
        <v>0</v>
      </c>
      <c r="C5443" s="1">
        <v>6798</v>
      </c>
      <c r="D5443" s="1">
        <v>9366</v>
      </c>
      <c r="E5443" s="1">
        <v>16164</v>
      </c>
    </row>
    <row r="5444" spans="1:5">
      <c r="A5444" s="1">
        <v>1971</v>
      </c>
      <c r="B5444" s="1">
        <v>1</v>
      </c>
      <c r="C5444" s="1">
        <v>470</v>
      </c>
      <c r="D5444" s="1">
        <v>531</v>
      </c>
      <c r="E5444" s="1">
        <v>1001</v>
      </c>
    </row>
    <row r="5445" spans="1:5">
      <c r="A5445" s="1">
        <v>1971</v>
      </c>
      <c r="B5445" s="1">
        <v>2</v>
      </c>
      <c r="C5445" s="1">
        <v>262</v>
      </c>
      <c r="D5445" s="1">
        <v>374</v>
      </c>
      <c r="E5445" s="1">
        <v>636</v>
      </c>
    </row>
    <row r="5446" spans="1:5">
      <c r="A5446" s="1">
        <v>1971</v>
      </c>
      <c r="B5446" s="1">
        <v>3</v>
      </c>
      <c r="C5446" s="1">
        <v>224</v>
      </c>
      <c r="D5446" s="1">
        <v>279</v>
      </c>
      <c r="E5446" s="1">
        <v>503</v>
      </c>
    </row>
    <row r="5447" spans="1:5">
      <c r="A5447" s="1">
        <v>1971</v>
      </c>
      <c r="B5447" s="1">
        <v>4</v>
      </c>
      <c r="C5447" s="1">
        <v>173</v>
      </c>
      <c r="D5447" s="1">
        <v>255</v>
      </c>
      <c r="E5447" s="1">
        <v>428</v>
      </c>
    </row>
    <row r="5448" spans="1:5">
      <c r="A5448" s="1">
        <v>1971</v>
      </c>
      <c r="B5448" s="1">
        <v>5</v>
      </c>
      <c r="C5448" s="1">
        <v>162</v>
      </c>
      <c r="D5448" s="1">
        <v>248</v>
      </c>
      <c r="E5448" s="1">
        <v>410</v>
      </c>
    </row>
    <row r="5449" spans="1:5">
      <c r="A5449" s="1">
        <v>1971</v>
      </c>
      <c r="B5449" s="1">
        <v>6</v>
      </c>
      <c r="C5449" s="1">
        <v>140</v>
      </c>
      <c r="D5449" s="1">
        <v>219</v>
      </c>
      <c r="E5449" s="1">
        <v>359</v>
      </c>
    </row>
    <row r="5450" spans="1:5">
      <c r="A5450" s="1">
        <v>1971</v>
      </c>
      <c r="B5450" s="1">
        <v>7</v>
      </c>
      <c r="C5450" s="1">
        <v>124</v>
      </c>
      <c r="D5450" s="1">
        <v>209</v>
      </c>
      <c r="E5450" s="1">
        <v>333</v>
      </c>
    </row>
    <row r="5451" spans="1:5">
      <c r="A5451" s="1">
        <v>1971</v>
      </c>
      <c r="B5451" s="1">
        <v>8</v>
      </c>
      <c r="C5451" s="1">
        <v>108</v>
      </c>
      <c r="D5451" s="1">
        <v>192</v>
      </c>
      <c r="E5451" s="1">
        <v>300</v>
      </c>
    </row>
    <row r="5452" spans="1:5">
      <c r="A5452" s="1">
        <v>1971</v>
      </c>
      <c r="B5452" s="1">
        <v>9</v>
      </c>
      <c r="C5452" s="1">
        <v>116</v>
      </c>
      <c r="D5452" s="1">
        <v>186</v>
      </c>
      <c r="E5452" s="1">
        <v>302</v>
      </c>
    </row>
    <row r="5453" spans="1:5">
      <c r="A5453" s="1">
        <v>1971</v>
      </c>
      <c r="B5453" s="1">
        <v>10</v>
      </c>
      <c r="C5453" s="1">
        <v>120</v>
      </c>
      <c r="D5453" s="1">
        <v>173</v>
      </c>
      <c r="E5453" s="1">
        <v>293</v>
      </c>
    </row>
    <row r="5454" spans="1:5">
      <c r="A5454" s="1">
        <v>1971</v>
      </c>
      <c r="B5454" s="1">
        <v>11</v>
      </c>
      <c r="C5454" s="1">
        <v>78</v>
      </c>
      <c r="D5454" s="1">
        <v>147</v>
      </c>
      <c r="E5454" s="1">
        <v>225</v>
      </c>
    </row>
    <row r="5455" spans="1:5">
      <c r="A5455" s="1">
        <v>1971</v>
      </c>
      <c r="B5455" s="1">
        <v>12</v>
      </c>
      <c r="C5455" s="1">
        <v>87</v>
      </c>
      <c r="D5455" s="1">
        <v>137</v>
      </c>
      <c r="E5455" s="1">
        <v>224</v>
      </c>
    </row>
    <row r="5456" spans="1:5">
      <c r="A5456" s="1">
        <v>1971</v>
      </c>
      <c r="B5456" s="1">
        <v>13</v>
      </c>
      <c r="C5456" s="1">
        <v>103</v>
      </c>
      <c r="D5456" s="1">
        <v>178</v>
      </c>
      <c r="E5456" s="1">
        <v>281</v>
      </c>
    </row>
    <row r="5457" spans="1:5">
      <c r="A5457" s="1">
        <v>1971</v>
      </c>
      <c r="B5457" s="1">
        <v>14</v>
      </c>
      <c r="C5457" s="1">
        <v>105</v>
      </c>
      <c r="D5457" s="1">
        <v>199</v>
      </c>
      <c r="E5457" s="1">
        <v>304</v>
      </c>
    </row>
    <row r="5458" spans="1:5">
      <c r="A5458" s="1">
        <v>1971</v>
      </c>
      <c r="B5458" s="1">
        <v>15</v>
      </c>
      <c r="C5458" s="1">
        <v>107</v>
      </c>
      <c r="D5458" s="1">
        <v>211</v>
      </c>
      <c r="E5458" s="1">
        <v>318</v>
      </c>
    </row>
    <row r="5459" spans="1:5">
      <c r="A5459" s="1">
        <v>1971</v>
      </c>
      <c r="B5459" s="1">
        <v>16</v>
      </c>
      <c r="C5459" s="1">
        <v>148</v>
      </c>
      <c r="D5459" s="1">
        <v>345</v>
      </c>
      <c r="E5459" s="1">
        <v>493</v>
      </c>
    </row>
    <row r="5460" spans="1:5">
      <c r="A5460" s="1">
        <v>1971</v>
      </c>
      <c r="B5460" s="1">
        <v>17</v>
      </c>
      <c r="C5460" s="1">
        <v>160</v>
      </c>
      <c r="D5460" s="1">
        <v>402</v>
      </c>
      <c r="E5460" s="1">
        <v>562</v>
      </c>
    </row>
    <row r="5461" spans="1:5">
      <c r="A5461" s="1">
        <v>1971</v>
      </c>
      <c r="B5461" s="1">
        <v>18</v>
      </c>
      <c r="C5461" s="1">
        <v>144</v>
      </c>
      <c r="D5461" s="1">
        <v>399</v>
      </c>
      <c r="E5461" s="1">
        <v>543</v>
      </c>
    </row>
    <row r="5462" spans="1:5">
      <c r="A5462" s="1">
        <v>1971</v>
      </c>
      <c r="B5462" s="1">
        <v>19</v>
      </c>
      <c r="C5462" s="1">
        <v>162</v>
      </c>
      <c r="D5462" s="1">
        <v>445</v>
      </c>
      <c r="E5462" s="1">
        <v>607</v>
      </c>
    </row>
    <row r="5463" spans="1:5">
      <c r="A5463" s="1">
        <v>1971</v>
      </c>
      <c r="B5463" s="1">
        <v>20</v>
      </c>
      <c r="C5463" s="1">
        <v>162</v>
      </c>
      <c r="D5463" s="1">
        <v>419</v>
      </c>
      <c r="E5463" s="1">
        <v>581</v>
      </c>
    </row>
    <row r="5464" spans="1:5">
      <c r="A5464" s="1">
        <v>1971</v>
      </c>
      <c r="B5464" s="1">
        <v>21</v>
      </c>
      <c r="C5464" s="1">
        <v>159</v>
      </c>
      <c r="D5464" s="1">
        <v>446</v>
      </c>
      <c r="E5464" s="1">
        <v>605</v>
      </c>
    </row>
    <row r="5465" spans="1:5">
      <c r="A5465" s="1">
        <v>1971</v>
      </c>
      <c r="B5465" s="1">
        <v>22</v>
      </c>
      <c r="C5465" s="1">
        <v>179</v>
      </c>
      <c r="D5465" s="1">
        <v>396</v>
      </c>
      <c r="E5465" s="1">
        <v>575</v>
      </c>
    </row>
    <row r="5466" spans="1:5">
      <c r="A5466" s="1">
        <v>1971</v>
      </c>
      <c r="B5466" s="1">
        <v>23</v>
      </c>
      <c r="C5466" s="1">
        <v>170</v>
      </c>
      <c r="D5466" s="1">
        <v>440</v>
      </c>
      <c r="E5466" s="1">
        <v>610</v>
      </c>
    </row>
    <row r="5467" spans="1:5">
      <c r="A5467" s="1">
        <v>1971</v>
      </c>
      <c r="B5467" s="1">
        <v>24</v>
      </c>
      <c r="C5467" s="1">
        <v>196</v>
      </c>
      <c r="D5467" s="1">
        <v>390</v>
      </c>
      <c r="E5467" s="1">
        <v>586</v>
      </c>
    </row>
    <row r="5468" spans="1:5">
      <c r="A5468" s="1">
        <v>1971</v>
      </c>
      <c r="B5468" s="1">
        <v>25</v>
      </c>
      <c r="C5468" s="1">
        <v>180</v>
      </c>
      <c r="D5468" s="1">
        <v>339</v>
      </c>
      <c r="E5468" s="1">
        <v>519</v>
      </c>
    </row>
    <row r="5469" spans="1:5">
      <c r="A5469" s="1">
        <v>1971</v>
      </c>
      <c r="B5469" s="1">
        <v>26</v>
      </c>
      <c r="C5469" s="1">
        <v>165</v>
      </c>
      <c r="D5469" s="1">
        <v>352</v>
      </c>
      <c r="E5469" s="1">
        <v>517</v>
      </c>
    </row>
    <row r="5470" spans="1:5">
      <c r="A5470" s="1">
        <v>1971</v>
      </c>
      <c r="B5470" s="1">
        <v>27</v>
      </c>
      <c r="C5470" s="1">
        <v>191</v>
      </c>
      <c r="D5470" s="1">
        <v>340</v>
      </c>
      <c r="E5470" s="1">
        <v>531</v>
      </c>
    </row>
    <row r="5471" spans="1:5">
      <c r="A5471" s="1">
        <v>1971</v>
      </c>
      <c r="B5471" s="1">
        <v>28</v>
      </c>
      <c r="C5471" s="1">
        <v>190</v>
      </c>
      <c r="D5471" s="1">
        <v>334</v>
      </c>
      <c r="E5471" s="1">
        <v>524</v>
      </c>
    </row>
    <row r="5472" spans="1:5">
      <c r="A5472" s="1">
        <v>1971</v>
      </c>
      <c r="B5472" s="1">
        <v>29</v>
      </c>
      <c r="C5472" s="1">
        <v>179</v>
      </c>
      <c r="D5472" s="1">
        <v>309</v>
      </c>
      <c r="E5472" s="1">
        <v>488</v>
      </c>
    </row>
    <row r="5473" spans="1:5">
      <c r="A5473" s="1">
        <v>1971</v>
      </c>
      <c r="B5473" s="1">
        <v>30</v>
      </c>
      <c r="C5473" s="1">
        <v>188</v>
      </c>
      <c r="D5473" s="1">
        <v>319</v>
      </c>
      <c r="E5473" s="1">
        <v>507</v>
      </c>
    </row>
    <row r="5474" spans="1:5">
      <c r="A5474" s="1">
        <v>1971</v>
      </c>
      <c r="B5474" s="1">
        <v>31</v>
      </c>
      <c r="C5474" s="1">
        <v>212</v>
      </c>
      <c r="D5474" s="1">
        <v>347</v>
      </c>
      <c r="E5474" s="1">
        <v>559</v>
      </c>
    </row>
    <row r="5475" spans="1:5">
      <c r="A5475" s="1">
        <v>1971</v>
      </c>
      <c r="B5475" s="1">
        <v>32</v>
      </c>
      <c r="C5475" s="1">
        <v>262</v>
      </c>
      <c r="D5475" s="1">
        <v>388</v>
      </c>
      <c r="E5475" s="1">
        <v>650</v>
      </c>
    </row>
    <row r="5476" spans="1:5">
      <c r="A5476" s="1">
        <v>1971</v>
      </c>
      <c r="B5476" s="1">
        <v>33</v>
      </c>
      <c r="C5476" s="1">
        <v>266</v>
      </c>
      <c r="D5476" s="1">
        <v>392</v>
      </c>
      <c r="E5476" s="1">
        <v>658</v>
      </c>
    </row>
    <row r="5477" spans="1:5">
      <c r="A5477" s="1">
        <v>1971</v>
      </c>
      <c r="B5477" s="1">
        <v>34</v>
      </c>
      <c r="C5477" s="1">
        <v>273</v>
      </c>
      <c r="D5477" s="1">
        <v>403</v>
      </c>
      <c r="E5477" s="1">
        <v>676</v>
      </c>
    </row>
    <row r="5478" spans="1:5">
      <c r="A5478" s="1">
        <v>1971</v>
      </c>
      <c r="B5478" s="1">
        <v>35</v>
      </c>
      <c r="C5478" s="1">
        <v>282</v>
      </c>
      <c r="D5478" s="1">
        <v>485</v>
      </c>
      <c r="E5478" s="1">
        <v>767</v>
      </c>
    </row>
    <row r="5479" spans="1:5">
      <c r="A5479" s="1">
        <v>1971</v>
      </c>
      <c r="B5479" s="1">
        <v>36</v>
      </c>
      <c r="C5479" s="1">
        <v>319</v>
      </c>
      <c r="D5479" s="1">
        <v>509</v>
      </c>
      <c r="E5479" s="1">
        <v>828</v>
      </c>
    </row>
    <row r="5480" spans="1:5">
      <c r="A5480" s="1">
        <v>1971</v>
      </c>
      <c r="B5480" s="1">
        <v>37</v>
      </c>
      <c r="C5480" s="1">
        <v>403</v>
      </c>
      <c r="D5480" s="1">
        <v>517</v>
      </c>
      <c r="E5480" s="1">
        <v>920</v>
      </c>
    </row>
    <row r="5481" spans="1:5">
      <c r="A5481" s="1">
        <v>1971</v>
      </c>
      <c r="B5481" s="1">
        <v>38</v>
      </c>
      <c r="C5481" s="1">
        <v>400</v>
      </c>
      <c r="D5481" s="1">
        <v>528</v>
      </c>
      <c r="E5481" s="1">
        <v>928</v>
      </c>
    </row>
    <row r="5482" spans="1:5">
      <c r="A5482" s="1">
        <v>1971</v>
      </c>
      <c r="B5482" s="1">
        <v>39</v>
      </c>
      <c r="C5482" s="1">
        <v>443</v>
      </c>
      <c r="D5482" s="1">
        <v>665</v>
      </c>
      <c r="E5482" s="1">
        <v>1108</v>
      </c>
    </row>
    <row r="5483" spans="1:5">
      <c r="A5483" s="1">
        <v>1971</v>
      </c>
      <c r="B5483" s="1">
        <v>40</v>
      </c>
      <c r="C5483" s="1">
        <v>570</v>
      </c>
      <c r="D5483" s="1">
        <v>780</v>
      </c>
      <c r="E5483" s="1">
        <v>1350</v>
      </c>
    </row>
    <row r="5484" spans="1:5">
      <c r="A5484" s="1">
        <v>1971</v>
      </c>
      <c r="B5484" s="1">
        <v>41</v>
      </c>
      <c r="C5484" s="1">
        <v>594</v>
      </c>
      <c r="D5484" s="1">
        <v>889</v>
      </c>
      <c r="E5484" s="1">
        <v>1483</v>
      </c>
    </row>
    <row r="5485" spans="1:5">
      <c r="A5485" s="1">
        <v>1971</v>
      </c>
      <c r="B5485" s="1">
        <v>42</v>
      </c>
      <c r="C5485" s="1">
        <v>665</v>
      </c>
      <c r="D5485" s="1">
        <v>990</v>
      </c>
      <c r="E5485" s="1">
        <v>1655</v>
      </c>
    </row>
    <row r="5486" spans="1:5">
      <c r="A5486" s="1">
        <v>1971</v>
      </c>
      <c r="B5486" s="1">
        <v>43</v>
      </c>
      <c r="C5486" s="1">
        <v>761</v>
      </c>
      <c r="D5486" s="1">
        <v>1111</v>
      </c>
      <c r="E5486" s="1">
        <v>1872</v>
      </c>
    </row>
    <row r="5487" spans="1:5">
      <c r="A5487" s="1">
        <v>1971</v>
      </c>
      <c r="B5487" s="1">
        <v>44</v>
      </c>
      <c r="C5487" s="1">
        <v>830</v>
      </c>
      <c r="D5487" s="1">
        <v>1261</v>
      </c>
      <c r="E5487" s="1">
        <v>2091</v>
      </c>
    </row>
    <row r="5488" spans="1:5">
      <c r="A5488" s="1">
        <v>1971</v>
      </c>
      <c r="B5488" s="1">
        <v>45</v>
      </c>
      <c r="C5488" s="1">
        <v>955</v>
      </c>
      <c r="D5488" s="1">
        <v>1458</v>
      </c>
      <c r="E5488" s="1">
        <v>2413</v>
      </c>
    </row>
    <row r="5489" spans="1:5">
      <c r="A5489" s="1">
        <v>1971</v>
      </c>
      <c r="B5489" s="1">
        <v>46</v>
      </c>
      <c r="C5489" s="1">
        <v>1112</v>
      </c>
      <c r="D5489" s="1">
        <v>1668</v>
      </c>
      <c r="E5489" s="1">
        <v>2780</v>
      </c>
    </row>
    <row r="5490" spans="1:5">
      <c r="A5490" s="1">
        <v>1971</v>
      </c>
      <c r="B5490" s="1">
        <v>47</v>
      </c>
      <c r="C5490" s="1">
        <v>1285</v>
      </c>
      <c r="D5490" s="1">
        <v>1897</v>
      </c>
      <c r="E5490" s="1">
        <v>3182</v>
      </c>
    </row>
    <row r="5491" spans="1:5">
      <c r="A5491" s="1">
        <v>1971</v>
      </c>
      <c r="B5491" s="1">
        <v>48</v>
      </c>
      <c r="C5491" s="1">
        <v>1383</v>
      </c>
      <c r="D5491" s="1">
        <v>2083</v>
      </c>
      <c r="E5491" s="1">
        <v>3466</v>
      </c>
    </row>
    <row r="5492" spans="1:5">
      <c r="A5492" s="1">
        <v>1971</v>
      </c>
      <c r="B5492" s="1">
        <v>49</v>
      </c>
      <c r="C5492" s="1">
        <v>1599</v>
      </c>
      <c r="D5492" s="1">
        <v>2453</v>
      </c>
      <c r="E5492" s="1">
        <v>4052</v>
      </c>
    </row>
    <row r="5493" spans="1:5">
      <c r="A5493" s="1">
        <v>1971</v>
      </c>
      <c r="B5493" s="1">
        <v>50</v>
      </c>
      <c r="C5493" s="1">
        <v>1763</v>
      </c>
      <c r="D5493" s="1">
        <v>2910</v>
      </c>
      <c r="E5493" s="1">
        <v>4673</v>
      </c>
    </row>
    <row r="5494" spans="1:5">
      <c r="A5494" s="1">
        <v>1971</v>
      </c>
      <c r="B5494" s="1">
        <v>51</v>
      </c>
      <c r="C5494" s="1">
        <v>1986</v>
      </c>
      <c r="D5494" s="1">
        <v>3183</v>
      </c>
      <c r="E5494" s="1">
        <v>5169</v>
      </c>
    </row>
    <row r="5495" spans="1:5">
      <c r="A5495" s="1">
        <v>1971</v>
      </c>
      <c r="B5495" s="1">
        <v>52</v>
      </c>
      <c r="C5495" s="1">
        <v>1685</v>
      </c>
      <c r="D5495" s="1">
        <v>2501</v>
      </c>
      <c r="E5495" s="1">
        <v>4186</v>
      </c>
    </row>
    <row r="5496" spans="1:5">
      <c r="A5496" s="1">
        <v>1971</v>
      </c>
      <c r="B5496" s="1">
        <v>53</v>
      </c>
      <c r="C5496" s="1">
        <v>1666</v>
      </c>
      <c r="D5496" s="1">
        <v>2756</v>
      </c>
      <c r="E5496" s="1">
        <v>4422</v>
      </c>
    </row>
    <row r="5497" spans="1:5">
      <c r="A5497" s="1">
        <v>1971</v>
      </c>
      <c r="B5497" s="1">
        <v>54</v>
      </c>
      <c r="C5497" s="1">
        <v>1923</v>
      </c>
      <c r="D5497" s="1">
        <v>3334</v>
      </c>
      <c r="E5497" s="1">
        <v>5257</v>
      </c>
    </row>
    <row r="5498" spans="1:5">
      <c r="A5498" s="1">
        <v>1971</v>
      </c>
      <c r="B5498" s="1">
        <v>55</v>
      </c>
      <c r="C5498" s="1">
        <v>2247</v>
      </c>
      <c r="D5498" s="1">
        <v>3895</v>
      </c>
      <c r="E5498" s="1">
        <v>6142</v>
      </c>
    </row>
    <row r="5499" spans="1:5">
      <c r="A5499" s="1">
        <v>1971</v>
      </c>
      <c r="B5499" s="1">
        <v>56</v>
      </c>
      <c r="C5499" s="1">
        <v>2545</v>
      </c>
      <c r="D5499" s="1">
        <v>4513</v>
      </c>
      <c r="E5499" s="1">
        <v>7058</v>
      </c>
    </row>
    <row r="5500" spans="1:5">
      <c r="A5500" s="1">
        <v>1971</v>
      </c>
      <c r="B5500" s="1">
        <v>57</v>
      </c>
      <c r="C5500" s="1">
        <v>2949</v>
      </c>
      <c r="D5500" s="1">
        <v>4966</v>
      </c>
      <c r="E5500" s="1">
        <v>7915</v>
      </c>
    </row>
    <row r="5501" spans="1:5">
      <c r="A5501" s="1">
        <v>1971</v>
      </c>
      <c r="B5501" s="1">
        <v>58</v>
      </c>
      <c r="C5501" s="1">
        <v>3162</v>
      </c>
      <c r="D5501" s="1">
        <v>5474</v>
      </c>
      <c r="E5501" s="1">
        <v>8636</v>
      </c>
    </row>
    <row r="5502" spans="1:5">
      <c r="A5502" s="1">
        <v>1971</v>
      </c>
      <c r="B5502" s="1">
        <v>59</v>
      </c>
      <c r="C5502" s="1">
        <v>3290</v>
      </c>
      <c r="D5502" s="1">
        <v>6027</v>
      </c>
      <c r="E5502" s="1">
        <v>9317</v>
      </c>
    </row>
    <row r="5503" spans="1:5">
      <c r="A5503" s="1">
        <v>1971</v>
      </c>
      <c r="B5503" s="1">
        <v>60</v>
      </c>
      <c r="C5503" s="1">
        <v>3600</v>
      </c>
      <c r="D5503" s="1">
        <v>6565</v>
      </c>
      <c r="E5503" s="1">
        <v>10165</v>
      </c>
    </row>
    <row r="5504" spans="1:5">
      <c r="A5504" s="1">
        <v>1971</v>
      </c>
      <c r="B5504" s="1">
        <v>61</v>
      </c>
      <c r="C5504" s="1">
        <v>3856</v>
      </c>
      <c r="D5504" s="1">
        <v>7172</v>
      </c>
      <c r="E5504" s="1">
        <v>11028</v>
      </c>
    </row>
    <row r="5505" spans="1:5">
      <c r="A5505" s="1">
        <v>1971</v>
      </c>
      <c r="B5505" s="1">
        <v>62</v>
      </c>
      <c r="C5505" s="1">
        <v>4306</v>
      </c>
      <c r="D5505" s="1">
        <v>7832</v>
      </c>
      <c r="E5505" s="1">
        <v>12138</v>
      </c>
    </row>
    <row r="5506" spans="1:5">
      <c r="A5506" s="1">
        <v>1971</v>
      </c>
      <c r="B5506" s="1">
        <v>63</v>
      </c>
      <c r="C5506" s="1">
        <v>4796</v>
      </c>
      <c r="D5506" s="1">
        <v>8302</v>
      </c>
      <c r="E5506" s="1">
        <v>13098</v>
      </c>
    </row>
    <row r="5507" spans="1:5">
      <c r="A5507" s="1">
        <v>1971</v>
      </c>
      <c r="B5507" s="1">
        <v>64</v>
      </c>
      <c r="C5507" s="1">
        <v>4870</v>
      </c>
      <c r="D5507" s="1">
        <v>8911</v>
      </c>
      <c r="E5507" s="1">
        <v>13781</v>
      </c>
    </row>
    <row r="5508" spans="1:5">
      <c r="A5508" s="1">
        <v>1971</v>
      </c>
      <c r="B5508" s="1">
        <v>65</v>
      </c>
      <c r="C5508" s="1">
        <v>5306</v>
      </c>
      <c r="D5508" s="1">
        <v>9486</v>
      </c>
      <c r="E5508" s="1">
        <v>14792</v>
      </c>
    </row>
    <row r="5509" spans="1:5">
      <c r="A5509" s="1">
        <v>1971</v>
      </c>
      <c r="B5509" s="1">
        <v>66</v>
      </c>
      <c r="C5509" s="1">
        <v>5579</v>
      </c>
      <c r="D5509" s="1">
        <v>9711</v>
      </c>
      <c r="E5509" s="1">
        <v>15290</v>
      </c>
    </row>
    <row r="5510" spans="1:5">
      <c r="A5510" s="1">
        <v>1971</v>
      </c>
      <c r="B5510" s="1">
        <v>67</v>
      </c>
      <c r="C5510" s="1">
        <v>6232</v>
      </c>
      <c r="D5510" s="1">
        <v>10088</v>
      </c>
      <c r="E5510" s="1">
        <v>16320</v>
      </c>
    </row>
    <row r="5511" spans="1:5">
      <c r="A5511" s="1">
        <v>1971</v>
      </c>
      <c r="B5511" s="1">
        <v>68</v>
      </c>
      <c r="C5511" s="1">
        <v>6574</v>
      </c>
      <c r="D5511" s="1">
        <v>10529</v>
      </c>
      <c r="E5511" s="1">
        <v>17103</v>
      </c>
    </row>
    <row r="5512" spans="1:5">
      <c r="A5512" s="1">
        <v>1971</v>
      </c>
      <c r="B5512" s="1">
        <v>69</v>
      </c>
      <c r="C5512" s="1">
        <v>6976</v>
      </c>
      <c r="D5512" s="1">
        <v>10864</v>
      </c>
      <c r="E5512" s="1">
        <v>17840</v>
      </c>
    </row>
    <row r="5513" spans="1:5">
      <c r="A5513" s="1">
        <v>1971</v>
      </c>
      <c r="B5513" s="1">
        <v>70</v>
      </c>
      <c r="C5513" s="1">
        <v>7657</v>
      </c>
      <c r="D5513" s="1">
        <v>11016</v>
      </c>
      <c r="E5513" s="1">
        <v>18673</v>
      </c>
    </row>
    <row r="5514" spans="1:5">
      <c r="A5514" s="1">
        <v>1971</v>
      </c>
      <c r="B5514" s="1">
        <v>71</v>
      </c>
      <c r="C5514" s="1">
        <v>8261</v>
      </c>
      <c r="D5514" s="1">
        <v>10882</v>
      </c>
      <c r="E5514" s="1">
        <v>19143</v>
      </c>
    </row>
    <row r="5515" spans="1:5">
      <c r="A5515" s="1">
        <v>1971</v>
      </c>
      <c r="B5515" s="1">
        <v>72</v>
      </c>
      <c r="C5515" s="1">
        <v>8510</v>
      </c>
      <c r="D5515" s="1">
        <v>10025</v>
      </c>
      <c r="E5515" s="1">
        <v>18535</v>
      </c>
    </row>
    <row r="5516" spans="1:5">
      <c r="A5516" s="1">
        <v>1971</v>
      </c>
      <c r="B5516" s="1">
        <v>73</v>
      </c>
      <c r="C5516" s="1">
        <v>8896</v>
      </c>
      <c r="D5516" s="1">
        <v>9876</v>
      </c>
      <c r="E5516" s="1">
        <v>18772</v>
      </c>
    </row>
    <row r="5517" spans="1:5">
      <c r="A5517" s="1">
        <v>1971</v>
      </c>
      <c r="B5517" s="1">
        <v>74</v>
      </c>
      <c r="C5517" s="1">
        <v>9509</v>
      </c>
      <c r="D5517" s="1">
        <v>9664</v>
      </c>
      <c r="E5517" s="1">
        <v>19173</v>
      </c>
    </row>
    <row r="5518" spans="1:5">
      <c r="A5518" s="1">
        <v>1971</v>
      </c>
      <c r="B5518" s="1">
        <v>75</v>
      </c>
      <c r="C5518" s="1">
        <v>9938</v>
      </c>
      <c r="D5518" s="1">
        <v>9666</v>
      </c>
      <c r="E5518" s="1">
        <v>19604</v>
      </c>
    </row>
    <row r="5519" spans="1:5">
      <c r="A5519" s="1">
        <v>1971</v>
      </c>
      <c r="B5519" s="1">
        <v>76</v>
      </c>
      <c r="C5519" s="1">
        <v>10293</v>
      </c>
      <c r="D5519" s="1">
        <v>9435</v>
      </c>
      <c r="E5519" s="1">
        <v>19728</v>
      </c>
    </row>
    <row r="5520" spans="1:5">
      <c r="A5520" s="1">
        <v>1971</v>
      </c>
      <c r="B5520" s="1">
        <v>77</v>
      </c>
      <c r="C5520" s="1">
        <v>10365</v>
      </c>
      <c r="D5520" s="1">
        <v>9021</v>
      </c>
      <c r="E5520" s="1">
        <v>19386</v>
      </c>
    </row>
    <row r="5521" spans="1:5">
      <c r="A5521" s="1">
        <v>1971</v>
      </c>
      <c r="B5521" s="1">
        <v>78</v>
      </c>
      <c r="C5521" s="1">
        <v>10927</v>
      </c>
      <c r="D5521" s="1">
        <v>8998</v>
      </c>
      <c r="E5521" s="1">
        <v>19925</v>
      </c>
    </row>
    <row r="5522" spans="1:5">
      <c r="A5522" s="1">
        <v>1971</v>
      </c>
      <c r="B5522" s="1">
        <v>79</v>
      </c>
      <c r="C5522" s="1">
        <v>11034</v>
      </c>
      <c r="D5522" s="1">
        <v>8484</v>
      </c>
      <c r="E5522" s="1">
        <v>19518</v>
      </c>
    </row>
    <row r="5523" spans="1:5">
      <c r="A5523" s="1">
        <v>1971</v>
      </c>
      <c r="B5523" s="1">
        <v>80</v>
      </c>
      <c r="C5523" s="1">
        <v>11154</v>
      </c>
      <c r="D5523" s="1">
        <v>8182</v>
      </c>
      <c r="E5523" s="1">
        <v>19336</v>
      </c>
    </row>
    <row r="5524" spans="1:5">
      <c r="A5524" s="1">
        <v>1971</v>
      </c>
      <c r="B5524" s="1">
        <v>81</v>
      </c>
      <c r="C5524" s="1">
        <v>10923</v>
      </c>
      <c r="D5524" s="1">
        <v>7548</v>
      </c>
      <c r="E5524" s="1">
        <v>18471</v>
      </c>
    </row>
    <row r="5525" spans="1:5">
      <c r="A5525" s="1">
        <v>1971</v>
      </c>
      <c r="B5525" s="1">
        <v>82</v>
      </c>
      <c r="C5525" s="1">
        <v>11093</v>
      </c>
      <c r="D5525" s="1">
        <v>7242</v>
      </c>
      <c r="E5525" s="1">
        <v>18335</v>
      </c>
    </row>
    <row r="5526" spans="1:5">
      <c r="A5526" s="1">
        <v>1971</v>
      </c>
      <c r="B5526" s="1">
        <v>83</v>
      </c>
      <c r="C5526" s="1">
        <v>11050</v>
      </c>
      <c r="D5526" s="1">
        <v>6615</v>
      </c>
      <c r="E5526" s="1">
        <v>17665</v>
      </c>
    </row>
    <row r="5527" spans="1:5">
      <c r="A5527" s="1">
        <v>1971</v>
      </c>
      <c r="B5527" s="1">
        <v>84</v>
      </c>
      <c r="C5527" s="1">
        <v>10282</v>
      </c>
      <c r="D5527" s="1">
        <v>5989</v>
      </c>
      <c r="E5527" s="1">
        <v>16271</v>
      </c>
    </row>
    <row r="5528" spans="1:5">
      <c r="A5528" s="1">
        <v>1971</v>
      </c>
      <c r="B5528" s="1">
        <v>85</v>
      </c>
      <c r="C5528" s="1">
        <v>9896</v>
      </c>
      <c r="D5528" s="1">
        <v>5402</v>
      </c>
      <c r="E5528" s="1">
        <v>15298</v>
      </c>
    </row>
    <row r="5529" spans="1:5">
      <c r="A5529" s="1">
        <v>1971</v>
      </c>
      <c r="B5529" s="1">
        <v>86</v>
      </c>
      <c r="C5529" s="1">
        <v>9403</v>
      </c>
      <c r="D5529" s="1">
        <v>4742</v>
      </c>
      <c r="E5529" s="1">
        <v>14145</v>
      </c>
    </row>
    <row r="5530" spans="1:5">
      <c r="A5530" s="1">
        <v>1971</v>
      </c>
      <c r="B5530" s="1">
        <v>87</v>
      </c>
      <c r="C5530" s="1">
        <v>8447</v>
      </c>
      <c r="D5530" s="1">
        <v>4077</v>
      </c>
      <c r="E5530" s="1">
        <v>12524</v>
      </c>
    </row>
    <row r="5531" spans="1:5">
      <c r="A5531" s="1">
        <v>1971</v>
      </c>
      <c r="B5531" s="1">
        <v>88</v>
      </c>
      <c r="C5531" s="1">
        <v>7477</v>
      </c>
      <c r="D5531" s="1">
        <v>3376</v>
      </c>
      <c r="E5531" s="1">
        <v>10853</v>
      </c>
    </row>
    <row r="5532" spans="1:5">
      <c r="A5532" s="1">
        <v>1971</v>
      </c>
      <c r="B5532" s="1">
        <v>89</v>
      </c>
      <c r="C5532" s="1">
        <v>6670</v>
      </c>
      <c r="D5532" s="1">
        <v>2922</v>
      </c>
      <c r="E5532" s="1">
        <v>9592</v>
      </c>
    </row>
    <row r="5533" spans="1:5">
      <c r="A5533" s="1">
        <v>1971</v>
      </c>
      <c r="B5533" s="1">
        <v>90</v>
      </c>
      <c r="C5533" s="1">
        <v>5731</v>
      </c>
      <c r="D5533" s="1">
        <v>2294</v>
      </c>
      <c r="E5533" s="1">
        <v>8025</v>
      </c>
    </row>
    <row r="5534" spans="1:5">
      <c r="A5534" s="1">
        <v>1971</v>
      </c>
      <c r="B5534" s="1">
        <v>91</v>
      </c>
      <c r="C5534" s="1">
        <v>4776</v>
      </c>
      <c r="D5534" s="1">
        <v>1941</v>
      </c>
      <c r="E5534" s="1">
        <v>6717</v>
      </c>
    </row>
    <row r="5535" spans="1:5">
      <c r="A5535" s="1">
        <v>1971</v>
      </c>
      <c r="B5535" s="1">
        <v>92</v>
      </c>
      <c r="C5535" s="1">
        <v>3723</v>
      </c>
      <c r="D5535" s="1">
        <v>1467</v>
      </c>
      <c r="E5535" s="1">
        <v>5190</v>
      </c>
    </row>
    <row r="5536" spans="1:5">
      <c r="A5536" s="1">
        <v>1971</v>
      </c>
      <c r="B5536" s="1">
        <v>93</v>
      </c>
      <c r="C5536" s="1">
        <v>3121</v>
      </c>
      <c r="D5536" s="1">
        <v>1003</v>
      </c>
      <c r="E5536" s="1">
        <v>4124</v>
      </c>
    </row>
    <row r="5537" spans="1:5">
      <c r="A5537" s="1">
        <v>1971</v>
      </c>
      <c r="B5537" s="1">
        <v>94</v>
      </c>
      <c r="C5537" s="1">
        <v>2340</v>
      </c>
      <c r="D5537" s="1">
        <v>773</v>
      </c>
      <c r="E5537" s="1">
        <v>3113</v>
      </c>
    </row>
    <row r="5538" spans="1:5">
      <c r="A5538" s="1">
        <v>1971</v>
      </c>
      <c r="B5538" s="1">
        <v>95</v>
      </c>
      <c r="C5538" s="1">
        <v>1767</v>
      </c>
      <c r="D5538" s="1">
        <v>567</v>
      </c>
      <c r="E5538" s="1">
        <v>2334</v>
      </c>
    </row>
    <row r="5539" spans="1:5">
      <c r="A5539" s="1">
        <v>1971</v>
      </c>
      <c r="B5539" s="1">
        <v>96</v>
      </c>
      <c r="C5539" s="1">
        <v>1260</v>
      </c>
      <c r="D5539" s="1">
        <v>351</v>
      </c>
      <c r="E5539" s="1">
        <v>1611</v>
      </c>
    </row>
    <row r="5540" spans="1:5">
      <c r="A5540" s="1">
        <v>1971</v>
      </c>
      <c r="B5540" s="1">
        <v>97</v>
      </c>
      <c r="C5540" s="1">
        <v>858</v>
      </c>
      <c r="D5540" s="1">
        <v>208</v>
      </c>
      <c r="E5540" s="1">
        <v>1066</v>
      </c>
    </row>
    <row r="5541" spans="1:5">
      <c r="A5541" s="1">
        <v>1971</v>
      </c>
      <c r="B5541" s="1">
        <v>98</v>
      </c>
      <c r="C5541" s="1">
        <v>565</v>
      </c>
      <c r="D5541" s="1">
        <v>156</v>
      </c>
      <c r="E5541" s="1">
        <v>721</v>
      </c>
    </row>
    <row r="5542" spans="1:5">
      <c r="A5542" s="1">
        <v>1971</v>
      </c>
      <c r="B5542" s="1">
        <v>99</v>
      </c>
      <c r="C5542" s="1">
        <v>365</v>
      </c>
      <c r="D5542" s="1">
        <v>79</v>
      </c>
      <c r="E5542" s="1">
        <v>444</v>
      </c>
    </row>
    <row r="5543" spans="1:5">
      <c r="A5543" s="1">
        <v>1971</v>
      </c>
      <c r="B5543" s="1">
        <v>100</v>
      </c>
      <c r="C5543" s="1">
        <v>246</v>
      </c>
      <c r="D5543" s="1">
        <v>57</v>
      </c>
      <c r="E5543" s="1">
        <v>303</v>
      </c>
    </row>
    <row r="5544" spans="1:5">
      <c r="A5544" s="1">
        <v>1971</v>
      </c>
      <c r="B5544" s="1">
        <v>101</v>
      </c>
      <c r="C5544" s="1">
        <v>173</v>
      </c>
      <c r="D5544" s="1">
        <v>33</v>
      </c>
      <c r="E5544" s="1">
        <v>206</v>
      </c>
    </row>
    <row r="5545" spans="1:5">
      <c r="A5545" s="1">
        <v>1971</v>
      </c>
      <c r="B5545" s="1">
        <v>102</v>
      </c>
      <c r="C5545" s="1">
        <v>57</v>
      </c>
      <c r="D5545" s="1">
        <v>15</v>
      </c>
      <c r="E5545" s="1">
        <v>72</v>
      </c>
    </row>
    <row r="5546" spans="1:5">
      <c r="A5546" s="1">
        <v>1971</v>
      </c>
      <c r="B5546" s="1">
        <v>103</v>
      </c>
      <c r="C5546" s="1">
        <v>43</v>
      </c>
      <c r="D5546" s="1">
        <v>3</v>
      </c>
      <c r="E5546" s="1">
        <v>46</v>
      </c>
    </row>
    <row r="5547" spans="1:5">
      <c r="A5547" s="1">
        <v>1971</v>
      </c>
      <c r="B5547" s="1">
        <v>104</v>
      </c>
      <c r="C5547" s="1">
        <v>29</v>
      </c>
      <c r="D5547" s="1">
        <v>1</v>
      </c>
      <c r="E5547" s="1">
        <v>30</v>
      </c>
    </row>
    <row r="5548" spans="1:5">
      <c r="A5548" s="1">
        <v>1971</v>
      </c>
      <c r="B5548" s="1">
        <v>105</v>
      </c>
      <c r="C5548" s="1">
        <v>14</v>
      </c>
      <c r="D5548" s="1">
        <v>1</v>
      </c>
      <c r="E5548" s="1">
        <v>15</v>
      </c>
    </row>
    <row r="5549" spans="1:5">
      <c r="A5549" s="1">
        <v>1971</v>
      </c>
      <c r="B5549" s="1">
        <v>106</v>
      </c>
      <c r="C5549" s="1">
        <v>7</v>
      </c>
      <c r="D5549" s="1">
        <v>1</v>
      </c>
      <c r="E5549" s="1">
        <v>8</v>
      </c>
    </row>
    <row r="5550" spans="1:5">
      <c r="A5550" s="1">
        <v>1971</v>
      </c>
      <c r="B5550" s="1">
        <v>107</v>
      </c>
      <c r="C5550" s="1">
        <v>4</v>
      </c>
      <c r="D5550" s="1">
        <v>0</v>
      </c>
      <c r="E5550" s="1">
        <v>4</v>
      </c>
    </row>
    <row r="5551" spans="1:5">
      <c r="A5551" s="1">
        <v>1971</v>
      </c>
      <c r="B5551" s="1">
        <v>108</v>
      </c>
      <c r="C5551" s="1">
        <v>1</v>
      </c>
      <c r="D5551" s="1">
        <v>0</v>
      </c>
      <c r="E5551" s="1">
        <v>1</v>
      </c>
    </row>
    <row r="5552" spans="1:5">
      <c r="A5552" s="1">
        <v>1971</v>
      </c>
      <c r="B5552" s="1">
        <v>109</v>
      </c>
      <c r="C5552" s="1">
        <v>3</v>
      </c>
      <c r="D5552" s="1">
        <v>0</v>
      </c>
      <c r="E5552" s="1">
        <v>3</v>
      </c>
    </row>
    <row r="5553" spans="1:5">
      <c r="A5553" s="1">
        <v>1971</v>
      </c>
      <c r="B5553" s="1" t="s">
        <v>121</v>
      </c>
      <c r="C5553" s="1">
        <v>0</v>
      </c>
      <c r="D5553" s="1">
        <v>0</v>
      </c>
      <c r="E5553" s="1">
        <v>0</v>
      </c>
    </row>
    <row r="5554" spans="1:5">
      <c r="A5554" s="1">
        <v>1972</v>
      </c>
      <c r="B5554" s="1">
        <v>0</v>
      </c>
      <c r="C5554" s="1">
        <v>6198</v>
      </c>
      <c r="D5554" s="1">
        <v>8393</v>
      </c>
      <c r="E5554" s="1">
        <v>14591</v>
      </c>
    </row>
    <row r="5555" spans="1:5">
      <c r="A5555" s="1">
        <v>1972</v>
      </c>
      <c r="B5555" s="1">
        <v>1</v>
      </c>
      <c r="C5555" s="1">
        <v>471</v>
      </c>
      <c r="D5555" s="1">
        <v>556</v>
      </c>
      <c r="E5555" s="1">
        <v>1027</v>
      </c>
    </row>
    <row r="5556" spans="1:5">
      <c r="A5556" s="1">
        <v>1972</v>
      </c>
      <c r="B5556" s="1">
        <v>2</v>
      </c>
      <c r="C5556" s="1">
        <v>315</v>
      </c>
      <c r="D5556" s="1">
        <v>357</v>
      </c>
      <c r="E5556" s="1">
        <v>672</v>
      </c>
    </row>
    <row r="5557" spans="1:5">
      <c r="A5557" s="1">
        <v>1972</v>
      </c>
      <c r="B5557" s="1">
        <v>3</v>
      </c>
      <c r="C5557" s="1">
        <v>257</v>
      </c>
      <c r="D5557" s="1">
        <v>310</v>
      </c>
      <c r="E5557" s="1">
        <v>567</v>
      </c>
    </row>
    <row r="5558" spans="1:5">
      <c r="A5558" s="1">
        <v>1972</v>
      </c>
      <c r="B5558" s="1">
        <v>4</v>
      </c>
      <c r="C5558" s="1">
        <v>195</v>
      </c>
      <c r="D5558" s="1">
        <v>237</v>
      </c>
      <c r="E5558" s="1">
        <v>432</v>
      </c>
    </row>
    <row r="5559" spans="1:5">
      <c r="A5559" s="1">
        <v>1972</v>
      </c>
      <c r="B5559" s="1">
        <v>5</v>
      </c>
      <c r="C5559" s="1">
        <v>155</v>
      </c>
      <c r="D5559" s="1">
        <v>226</v>
      </c>
      <c r="E5559" s="1">
        <v>381</v>
      </c>
    </row>
    <row r="5560" spans="1:5">
      <c r="A5560" s="1">
        <v>1972</v>
      </c>
      <c r="B5560" s="1">
        <v>6</v>
      </c>
      <c r="C5560" s="1">
        <v>147</v>
      </c>
      <c r="D5560" s="1">
        <v>234</v>
      </c>
      <c r="E5560" s="1">
        <v>381</v>
      </c>
    </row>
    <row r="5561" spans="1:5">
      <c r="A5561" s="1">
        <v>1972</v>
      </c>
      <c r="B5561" s="1">
        <v>7</v>
      </c>
      <c r="C5561" s="1">
        <v>113</v>
      </c>
      <c r="D5561" s="1">
        <v>209</v>
      </c>
      <c r="E5561" s="1">
        <v>322</v>
      </c>
    </row>
    <row r="5562" spans="1:5">
      <c r="A5562" s="1">
        <v>1972</v>
      </c>
      <c r="B5562" s="1">
        <v>8</v>
      </c>
      <c r="C5562" s="1">
        <v>133</v>
      </c>
      <c r="D5562" s="1">
        <v>188</v>
      </c>
      <c r="E5562" s="1">
        <v>321</v>
      </c>
    </row>
    <row r="5563" spans="1:5">
      <c r="A5563" s="1">
        <v>1972</v>
      </c>
      <c r="B5563" s="1">
        <v>9</v>
      </c>
      <c r="C5563" s="1">
        <v>117</v>
      </c>
      <c r="D5563" s="1">
        <v>167</v>
      </c>
      <c r="E5563" s="1">
        <v>284</v>
      </c>
    </row>
    <row r="5564" spans="1:5">
      <c r="A5564" s="1">
        <v>1972</v>
      </c>
      <c r="B5564" s="1">
        <v>10</v>
      </c>
      <c r="C5564" s="1">
        <v>93</v>
      </c>
      <c r="D5564" s="1">
        <v>147</v>
      </c>
      <c r="E5564" s="1">
        <v>240</v>
      </c>
    </row>
    <row r="5565" spans="1:5">
      <c r="A5565" s="1">
        <v>1972</v>
      </c>
      <c r="B5565" s="1">
        <v>11</v>
      </c>
      <c r="C5565" s="1">
        <v>78</v>
      </c>
      <c r="D5565" s="1">
        <v>161</v>
      </c>
      <c r="E5565" s="1">
        <v>239</v>
      </c>
    </row>
    <row r="5566" spans="1:5">
      <c r="A5566" s="1">
        <v>1972</v>
      </c>
      <c r="B5566" s="1">
        <v>12</v>
      </c>
      <c r="C5566" s="1">
        <v>77</v>
      </c>
      <c r="D5566" s="1">
        <v>143</v>
      </c>
      <c r="E5566" s="1">
        <v>220</v>
      </c>
    </row>
    <row r="5567" spans="1:5">
      <c r="A5567" s="1">
        <v>1972</v>
      </c>
      <c r="B5567" s="1">
        <v>13</v>
      </c>
      <c r="C5567" s="1">
        <v>70</v>
      </c>
      <c r="D5567" s="1">
        <v>159</v>
      </c>
      <c r="E5567" s="1">
        <v>229</v>
      </c>
    </row>
    <row r="5568" spans="1:5">
      <c r="A5568" s="1">
        <v>1972</v>
      </c>
      <c r="B5568" s="1">
        <v>14</v>
      </c>
      <c r="C5568" s="1">
        <v>98</v>
      </c>
      <c r="D5568" s="1">
        <v>191</v>
      </c>
      <c r="E5568" s="1">
        <v>289</v>
      </c>
    </row>
    <row r="5569" spans="1:5">
      <c r="A5569" s="1">
        <v>1972</v>
      </c>
      <c r="B5569" s="1">
        <v>15</v>
      </c>
      <c r="C5569" s="1">
        <v>118</v>
      </c>
      <c r="D5569" s="1">
        <v>208</v>
      </c>
      <c r="E5569" s="1">
        <v>326</v>
      </c>
    </row>
    <row r="5570" spans="1:5">
      <c r="A5570" s="1">
        <v>1972</v>
      </c>
      <c r="B5570" s="1">
        <v>16</v>
      </c>
      <c r="C5570" s="1">
        <v>150</v>
      </c>
      <c r="D5570" s="1">
        <v>287</v>
      </c>
      <c r="E5570" s="1">
        <v>437</v>
      </c>
    </row>
    <row r="5571" spans="1:5">
      <c r="A5571" s="1">
        <v>1972</v>
      </c>
      <c r="B5571" s="1">
        <v>17</v>
      </c>
      <c r="C5571" s="1">
        <v>173</v>
      </c>
      <c r="D5571" s="1">
        <v>403</v>
      </c>
      <c r="E5571" s="1">
        <v>576</v>
      </c>
    </row>
    <row r="5572" spans="1:5">
      <c r="A5572" s="1">
        <v>1972</v>
      </c>
      <c r="B5572" s="1">
        <v>18</v>
      </c>
      <c r="C5572" s="1">
        <v>156</v>
      </c>
      <c r="D5572" s="1">
        <v>435</v>
      </c>
      <c r="E5572" s="1">
        <v>591</v>
      </c>
    </row>
    <row r="5573" spans="1:5">
      <c r="A5573" s="1">
        <v>1972</v>
      </c>
      <c r="B5573" s="1">
        <v>19</v>
      </c>
      <c r="C5573" s="1">
        <v>173</v>
      </c>
      <c r="D5573" s="1">
        <v>446</v>
      </c>
      <c r="E5573" s="1">
        <v>619</v>
      </c>
    </row>
    <row r="5574" spans="1:5">
      <c r="A5574" s="1">
        <v>1972</v>
      </c>
      <c r="B5574" s="1">
        <v>20</v>
      </c>
      <c r="C5574" s="1">
        <v>167</v>
      </c>
      <c r="D5574" s="1">
        <v>389</v>
      </c>
      <c r="E5574" s="1">
        <v>556</v>
      </c>
    </row>
    <row r="5575" spans="1:5">
      <c r="A5575" s="1">
        <v>1972</v>
      </c>
      <c r="B5575" s="1">
        <v>21</v>
      </c>
      <c r="C5575" s="1">
        <v>162</v>
      </c>
      <c r="D5575" s="1">
        <v>449</v>
      </c>
      <c r="E5575" s="1">
        <v>611</v>
      </c>
    </row>
    <row r="5576" spans="1:5">
      <c r="A5576" s="1">
        <v>1972</v>
      </c>
      <c r="B5576" s="1">
        <v>22</v>
      </c>
      <c r="C5576" s="1">
        <v>180</v>
      </c>
      <c r="D5576" s="1">
        <v>446</v>
      </c>
      <c r="E5576" s="1">
        <v>626</v>
      </c>
    </row>
    <row r="5577" spans="1:5">
      <c r="A5577" s="1">
        <v>1972</v>
      </c>
      <c r="B5577" s="1">
        <v>23</v>
      </c>
      <c r="C5577" s="1">
        <v>184</v>
      </c>
      <c r="D5577" s="1">
        <v>413</v>
      </c>
      <c r="E5577" s="1">
        <v>597</v>
      </c>
    </row>
    <row r="5578" spans="1:5">
      <c r="A5578" s="1">
        <v>1972</v>
      </c>
      <c r="B5578" s="1">
        <v>24</v>
      </c>
      <c r="C5578" s="1">
        <v>185</v>
      </c>
      <c r="D5578" s="1">
        <v>395</v>
      </c>
      <c r="E5578" s="1">
        <v>580</v>
      </c>
    </row>
    <row r="5579" spans="1:5">
      <c r="A5579" s="1">
        <v>1972</v>
      </c>
      <c r="B5579" s="1">
        <v>25</v>
      </c>
      <c r="C5579" s="1">
        <v>218</v>
      </c>
      <c r="D5579" s="1">
        <v>439</v>
      </c>
      <c r="E5579" s="1">
        <v>657</v>
      </c>
    </row>
    <row r="5580" spans="1:5">
      <c r="A5580" s="1">
        <v>1972</v>
      </c>
      <c r="B5580" s="1">
        <v>26</v>
      </c>
      <c r="C5580" s="1">
        <v>176</v>
      </c>
      <c r="D5580" s="1">
        <v>372</v>
      </c>
      <c r="E5580" s="1">
        <v>548</v>
      </c>
    </row>
    <row r="5581" spans="1:5">
      <c r="A5581" s="1">
        <v>1972</v>
      </c>
      <c r="B5581" s="1">
        <v>27</v>
      </c>
      <c r="C5581" s="1">
        <v>176</v>
      </c>
      <c r="D5581" s="1">
        <v>341</v>
      </c>
      <c r="E5581" s="1">
        <v>517</v>
      </c>
    </row>
    <row r="5582" spans="1:5">
      <c r="A5582" s="1">
        <v>1972</v>
      </c>
      <c r="B5582" s="1">
        <v>28</v>
      </c>
      <c r="C5582" s="1">
        <v>196</v>
      </c>
      <c r="D5582" s="1">
        <v>318</v>
      </c>
      <c r="E5582" s="1">
        <v>514</v>
      </c>
    </row>
    <row r="5583" spans="1:5">
      <c r="A5583" s="1">
        <v>1972</v>
      </c>
      <c r="B5583" s="1">
        <v>29</v>
      </c>
      <c r="C5583" s="1">
        <v>211</v>
      </c>
      <c r="D5583" s="1">
        <v>345</v>
      </c>
      <c r="E5583" s="1">
        <v>556</v>
      </c>
    </row>
    <row r="5584" spans="1:5">
      <c r="A5584" s="1">
        <v>1972</v>
      </c>
      <c r="B5584" s="1">
        <v>30</v>
      </c>
      <c r="C5584" s="1">
        <v>207</v>
      </c>
      <c r="D5584" s="1">
        <v>343</v>
      </c>
      <c r="E5584" s="1">
        <v>550</v>
      </c>
    </row>
    <row r="5585" spans="1:5">
      <c r="A5585" s="1">
        <v>1972</v>
      </c>
      <c r="B5585" s="1">
        <v>31</v>
      </c>
      <c r="C5585" s="1">
        <v>173</v>
      </c>
      <c r="D5585" s="1">
        <v>360</v>
      </c>
      <c r="E5585" s="1">
        <v>533</v>
      </c>
    </row>
    <row r="5586" spans="1:5">
      <c r="A5586" s="1">
        <v>1972</v>
      </c>
      <c r="B5586" s="1">
        <v>32</v>
      </c>
      <c r="C5586" s="1">
        <v>228</v>
      </c>
      <c r="D5586" s="1">
        <v>344</v>
      </c>
      <c r="E5586" s="1">
        <v>572</v>
      </c>
    </row>
    <row r="5587" spans="1:5">
      <c r="A5587" s="1">
        <v>1972</v>
      </c>
      <c r="B5587" s="1">
        <v>33</v>
      </c>
      <c r="C5587" s="1">
        <v>247</v>
      </c>
      <c r="D5587" s="1">
        <v>378</v>
      </c>
      <c r="E5587" s="1">
        <v>625</v>
      </c>
    </row>
    <row r="5588" spans="1:5">
      <c r="A5588" s="1">
        <v>1972</v>
      </c>
      <c r="B5588" s="1">
        <v>34</v>
      </c>
      <c r="C5588" s="1">
        <v>275</v>
      </c>
      <c r="D5588" s="1">
        <v>421</v>
      </c>
      <c r="E5588" s="1">
        <v>696</v>
      </c>
    </row>
    <row r="5589" spans="1:5">
      <c r="A5589" s="1">
        <v>1972</v>
      </c>
      <c r="B5589" s="1">
        <v>35</v>
      </c>
      <c r="C5589" s="1">
        <v>307</v>
      </c>
      <c r="D5589" s="1">
        <v>470</v>
      </c>
      <c r="E5589" s="1">
        <v>777</v>
      </c>
    </row>
    <row r="5590" spans="1:5">
      <c r="A5590" s="1">
        <v>1972</v>
      </c>
      <c r="B5590" s="1">
        <v>36</v>
      </c>
      <c r="C5590" s="1">
        <v>347</v>
      </c>
      <c r="D5590" s="1">
        <v>491</v>
      </c>
      <c r="E5590" s="1">
        <v>838</v>
      </c>
    </row>
    <row r="5591" spans="1:5">
      <c r="A5591" s="1">
        <v>1972</v>
      </c>
      <c r="B5591" s="1">
        <v>37</v>
      </c>
      <c r="C5591" s="1">
        <v>381</v>
      </c>
      <c r="D5591" s="1">
        <v>527</v>
      </c>
      <c r="E5591" s="1">
        <v>908</v>
      </c>
    </row>
    <row r="5592" spans="1:5">
      <c r="A5592" s="1">
        <v>1972</v>
      </c>
      <c r="B5592" s="1">
        <v>38</v>
      </c>
      <c r="C5592" s="1">
        <v>392</v>
      </c>
      <c r="D5592" s="1">
        <v>593</v>
      </c>
      <c r="E5592" s="1">
        <v>985</v>
      </c>
    </row>
    <row r="5593" spans="1:5">
      <c r="A5593" s="1">
        <v>1972</v>
      </c>
      <c r="B5593" s="1">
        <v>39</v>
      </c>
      <c r="C5593" s="1">
        <v>444</v>
      </c>
      <c r="D5593" s="1">
        <v>650</v>
      </c>
      <c r="E5593" s="1">
        <v>1094</v>
      </c>
    </row>
    <row r="5594" spans="1:5">
      <c r="A5594" s="1">
        <v>1972</v>
      </c>
      <c r="B5594" s="1">
        <v>40</v>
      </c>
      <c r="C5594" s="1">
        <v>511</v>
      </c>
      <c r="D5594" s="1">
        <v>699</v>
      </c>
      <c r="E5594" s="1">
        <v>1210</v>
      </c>
    </row>
    <row r="5595" spans="1:5">
      <c r="A5595" s="1">
        <v>1972</v>
      </c>
      <c r="B5595" s="1">
        <v>41</v>
      </c>
      <c r="C5595" s="1">
        <v>605</v>
      </c>
      <c r="D5595" s="1">
        <v>862</v>
      </c>
      <c r="E5595" s="1">
        <v>1467</v>
      </c>
    </row>
    <row r="5596" spans="1:5">
      <c r="A5596" s="1">
        <v>1972</v>
      </c>
      <c r="B5596" s="1">
        <v>42</v>
      </c>
      <c r="C5596" s="1">
        <v>682</v>
      </c>
      <c r="D5596" s="1">
        <v>963</v>
      </c>
      <c r="E5596" s="1">
        <v>1645</v>
      </c>
    </row>
    <row r="5597" spans="1:5">
      <c r="A5597" s="1">
        <v>1972</v>
      </c>
      <c r="B5597" s="1">
        <v>43</v>
      </c>
      <c r="C5597" s="1">
        <v>752</v>
      </c>
      <c r="D5597" s="1">
        <v>1117</v>
      </c>
      <c r="E5597" s="1">
        <v>1869</v>
      </c>
    </row>
    <row r="5598" spans="1:5">
      <c r="A5598" s="1">
        <v>1972</v>
      </c>
      <c r="B5598" s="1">
        <v>44</v>
      </c>
      <c r="C5598" s="1">
        <v>846</v>
      </c>
      <c r="D5598" s="1">
        <v>1257</v>
      </c>
      <c r="E5598" s="1">
        <v>2103</v>
      </c>
    </row>
    <row r="5599" spans="1:5">
      <c r="A5599" s="1">
        <v>1972</v>
      </c>
      <c r="B5599" s="1">
        <v>45</v>
      </c>
      <c r="C5599" s="1">
        <v>1008</v>
      </c>
      <c r="D5599" s="1">
        <v>1461</v>
      </c>
      <c r="E5599" s="1">
        <v>2469</v>
      </c>
    </row>
    <row r="5600" spans="1:5">
      <c r="A5600" s="1">
        <v>1972</v>
      </c>
      <c r="B5600" s="1">
        <v>46</v>
      </c>
      <c r="C5600" s="1">
        <v>1085</v>
      </c>
      <c r="D5600" s="1">
        <v>1684</v>
      </c>
      <c r="E5600" s="1">
        <v>2769</v>
      </c>
    </row>
    <row r="5601" spans="1:5">
      <c r="A5601" s="1">
        <v>1972</v>
      </c>
      <c r="B5601" s="1">
        <v>47</v>
      </c>
      <c r="C5601" s="1">
        <v>1205</v>
      </c>
      <c r="D5601" s="1">
        <v>1800</v>
      </c>
      <c r="E5601" s="1">
        <v>3005</v>
      </c>
    </row>
    <row r="5602" spans="1:5">
      <c r="A5602" s="1">
        <v>1972</v>
      </c>
      <c r="B5602" s="1">
        <v>48</v>
      </c>
      <c r="C5602" s="1">
        <v>1332</v>
      </c>
      <c r="D5602" s="1">
        <v>2050</v>
      </c>
      <c r="E5602" s="1">
        <v>3382</v>
      </c>
    </row>
    <row r="5603" spans="1:5">
      <c r="A5603" s="1">
        <v>1972</v>
      </c>
      <c r="B5603" s="1">
        <v>49</v>
      </c>
      <c r="C5603" s="1">
        <v>1598</v>
      </c>
      <c r="D5603" s="1">
        <v>2429</v>
      </c>
      <c r="E5603" s="1">
        <v>4027</v>
      </c>
    </row>
    <row r="5604" spans="1:5">
      <c r="A5604" s="1">
        <v>1972</v>
      </c>
      <c r="B5604" s="1">
        <v>50</v>
      </c>
      <c r="C5604" s="1">
        <v>1772</v>
      </c>
      <c r="D5604" s="1">
        <v>2773</v>
      </c>
      <c r="E5604" s="1">
        <v>4545</v>
      </c>
    </row>
    <row r="5605" spans="1:5">
      <c r="A5605" s="1">
        <v>1972</v>
      </c>
      <c r="B5605" s="1">
        <v>51</v>
      </c>
      <c r="C5605" s="1">
        <v>2070</v>
      </c>
      <c r="D5605" s="1">
        <v>3231</v>
      </c>
      <c r="E5605" s="1">
        <v>5301</v>
      </c>
    </row>
    <row r="5606" spans="1:5">
      <c r="A5606" s="1">
        <v>1972</v>
      </c>
      <c r="B5606" s="1">
        <v>52</v>
      </c>
      <c r="C5606" s="1">
        <v>2225</v>
      </c>
      <c r="D5606" s="1">
        <v>3696</v>
      </c>
      <c r="E5606" s="1">
        <v>5921</v>
      </c>
    </row>
    <row r="5607" spans="1:5">
      <c r="A5607" s="1">
        <v>1972</v>
      </c>
      <c r="B5607" s="1">
        <v>53</v>
      </c>
      <c r="C5607" s="1">
        <v>1783</v>
      </c>
      <c r="D5607" s="1">
        <v>2910</v>
      </c>
      <c r="E5607" s="1">
        <v>4693</v>
      </c>
    </row>
    <row r="5608" spans="1:5">
      <c r="A5608" s="1">
        <v>1972</v>
      </c>
      <c r="B5608" s="1">
        <v>54</v>
      </c>
      <c r="C5608" s="1">
        <v>1820</v>
      </c>
      <c r="D5608" s="1">
        <v>3149</v>
      </c>
      <c r="E5608" s="1">
        <v>4969</v>
      </c>
    </row>
    <row r="5609" spans="1:5">
      <c r="A5609" s="1">
        <v>1972</v>
      </c>
      <c r="B5609" s="1">
        <v>55</v>
      </c>
      <c r="C5609" s="1">
        <v>2116</v>
      </c>
      <c r="D5609" s="1">
        <v>3647</v>
      </c>
      <c r="E5609" s="1">
        <v>5763</v>
      </c>
    </row>
    <row r="5610" spans="1:5">
      <c r="A5610" s="1">
        <v>1972</v>
      </c>
      <c r="B5610" s="1">
        <v>56</v>
      </c>
      <c r="C5610" s="1">
        <v>2478</v>
      </c>
      <c r="D5610" s="1">
        <v>4351</v>
      </c>
      <c r="E5610" s="1">
        <v>6829</v>
      </c>
    </row>
    <row r="5611" spans="1:5">
      <c r="A5611" s="1">
        <v>1972</v>
      </c>
      <c r="B5611" s="1">
        <v>57</v>
      </c>
      <c r="C5611" s="1">
        <v>2982</v>
      </c>
      <c r="D5611" s="1">
        <v>5047</v>
      </c>
      <c r="E5611" s="1">
        <v>8029</v>
      </c>
    </row>
    <row r="5612" spans="1:5">
      <c r="A5612" s="1">
        <v>1972</v>
      </c>
      <c r="B5612" s="1">
        <v>58</v>
      </c>
      <c r="C5612" s="1">
        <v>3256</v>
      </c>
      <c r="D5612" s="1">
        <v>5628</v>
      </c>
      <c r="E5612" s="1">
        <v>8884</v>
      </c>
    </row>
    <row r="5613" spans="1:5">
      <c r="A5613" s="1">
        <v>1972</v>
      </c>
      <c r="B5613" s="1">
        <v>59</v>
      </c>
      <c r="C5613" s="1">
        <v>3439</v>
      </c>
      <c r="D5613" s="1">
        <v>6163</v>
      </c>
      <c r="E5613" s="1">
        <v>9602</v>
      </c>
    </row>
    <row r="5614" spans="1:5">
      <c r="A5614" s="1">
        <v>1972</v>
      </c>
      <c r="B5614" s="1">
        <v>60</v>
      </c>
      <c r="C5614" s="1">
        <v>3718</v>
      </c>
      <c r="D5614" s="1">
        <v>6578</v>
      </c>
      <c r="E5614" s="1">
        <v>10296</v>
      </c>
    </row>
    <row r="5615" spans="1:5">
      <c r="A5615" s="1">
        <v>1972</v>
      </c>
      <c r="B5615" s="1">
        <v>61</v>
      </c>
      <c r="C5615" s="1">
        <v>3969</v>
      </c>
      <c r="D5615" s="1">
        <v>7330</v>
      </c>
      <c r="E5615" s="1">
        <v>11299</v>
      </c>
    </row>
    <row r="5616" spans="1:5">
      <c r="A5616" s="1">
        <v>1972</v>
      </c>
      <c r="B5616" s="1">
        <v>62</v>
      </c>
      <c r="C5616" s="1">
        <v>4317</v>
      </c>
      <c r="D5616" s="1">
        <v>7830</v>
      </c>
      <c r="E5616" s="1">
        <v>12147</v>
      </c>
    </row>
    <row r="5617" spans="1:5">
      <c r="A5617" s="1">
        <v>1972</v>
      </c>
      <c r="B5617" s="1">
        <v>63</v>
      </c>
      <c r="C5617" s="1">
        <v>4862</v>
      </c>
      <c r="D5617" s="1">
        <v>8524</v>
      </c>
      <c r="E5617" s="1">
        <v>13386</v>
      </c>
    </row>
    <row r="5618" spans="1:5">
      <c r="A5618" s="1">
        <v>1972</v>
      </c>
      <c r="B5618" s="1">
        <v>64</v>
      </c>
      <c r="C5618" s="1">
        <v>5122</v>
      </c>
      <c r="D5618" s="1">
        <v>9282</v>
      </c>
      <c r="E5618" s="1">
        <v>14404</v>
      </c>
    </row>
    <row r="5619" spans="1:5">
      <c r="A5619" s="1">
        <v>1972</v>
      </c>
      <c r="B5619" s="1">
        <v>65</v>
      </c>
      <c r="C5619" s="1">
        <v>5466</v>
      </c>
      <c r="D5619" s="1">
        <v>9663</v>
      </c>
      <c r="E5619" s="1">
        <v>15129</v>
      </c>
    </row>
    <row r="5620" spans="1:5">
      <c r="A5620" s="1">
        <v>1972</v>
      </c>
      <c r="B5620" s="1">
        <v>66</v>
      </c>
      <c r="C5620" s="1">
        <v>5733</v>
      </c>
      <c r="D5620" s="1">
        <v>10191</v>
      </c>
      <c r="E5620" s="1">
        <v>15924</v>
      </c>
    </row>
    <row r="5621" spans="1:5">
      <c r="A5621" s="1">
        <v>1972</v>
      </c>
      <c r="B5621" s="1">
        <v>67</v>
      </c>
      <c r="C5621" s="1">
        <v>6496</v>
      </c>
      <c r="D5621" s="1">
        <v>10756</v>
      </c>
      <c r="E5621" s="1">
        <v>17252</v>
      </c>
    </row>
    <row r="5622" spans="1:5">
      <c r="A5622" s="1">
        <v>1972</v>
      </c>
      <c r="B5622" s="1">
        <v>68</v>
      </c>
      <c r="C5622" s="1">
        <v>6936</v>
      </c>
      <c r="D5622" s="1">
        <v>10946</v>
      </c>
      <c r="E5622" s="1">
        <v>17882</v>
      </c>
    </row>
    <row r="5623" spans="1:5">
      <c r="A5623" s="1">
        <v>1972</v>
      </c>
      <c r="B5623" s="1">
        <v>69</v>
      </c>
      <c r="C5623" s="1">
        <v>7526</v>
      </c>
      <c r="D5623" s="1">
        <v>11562</v>
      </c>
      <c r="E5623" s="1">
        <v>19088</v>
      </c>
    </row>
    <row r="5624" spans="1:5">
      <c r="A5624" s="1">
        <v>1972</v>
      </c>
      <c r="B5624" s="1">
        <v>70</v>
      </c>
      <c r="C5624" s="1">
        <v>7900</v>
      </c>
      <c r="D5624" s="1">
        <v>11644</v>
      </c>
      <c r="E5624" s="1">
        <v>19544</v>
      </c>
    </row>
    <row r="5625" spans="1:5">
      <c r="A5625" s="1">
        <v>1972</v>
      </c>
      <c r="B5625" s="1">
        <v>71</v>
      </c>
      <c r="C5625" s="1">
        <v>8481</v>
      </c>
      <c r="D5625" s="1">
        <v>11708</v>
      </c>
      <c r="E5625" s="1">
        <v>20189</v>
      </c>
    </row>
    <row r="5626" spans="1:5">
      <c r="A5626" s="1">
        <v>1972</v>
      </c>
      <c r="B5626" s="1">
        <v>72</v>
      </c>
      <c r="C5626" s="1">
        <v>9488</v>
      </c>
      <c r="D5626" s="1">
        <v>11697</v>
      </c>
      <c r="E5626" s="1">
        <v>21185</v>
      </c>
    </row>
    <row r="5627" spans="1:5">
      <c r="A5627" s="1">
        <v>1972</v>
      </c>
      <c r="B5627" s="1">
        <v>73</v>
      </c>
      <c r="C5627" s="1">
        <v>9424</v>
      </c>
      <c r="D5627" s="1">
        <v>10851</v>
      </c>
      <c r="E5627" s="1">
        <v>20275</v>
      </c>
    </row>
    <row r="5628" spans="1:5">
      <c r="A5628" s="1">
        <v>1972</v>
      </c>
      <c r="B5628" s="1">
        <v>74</v>
      </c>
      <c r="C5628" s="1">
        <v>9811</v>
      </c>
      <c r="D5628" s="1">
        <v>10430</v>
      </c>
      <c r="E5628" s="1">
        <v>20241</v>
      </c>
    </row>
    <row r="5629" spans="1:5">
      <c r="A5629" s="1">
        <v>1972</v>
      </c>
      <c r="B5629" s="1">
        <v>75</v>
      </c>
      <c r="C5629" s="1">
        <v>10315</v>
      </c>
      <c r="D5629" s="1">
        <v>10200</v>
      </c>
      <c r="E5629" s="1">
        <v>20515</v>
      </c>
    </row>
    <row r="5630" spans="1:5">
      <c r="A5630" s="1">
        <v>1972</v>
      </c>
      <c r="B5630" s="1">
        <v>76</v>
      </c>
      <c r="C5630" s="1">
        <v>10867</v>
      </c>
      <c r="D5630" s="1">
        <v>10031</v>
      </c>
      <c r="E5630" s="1">
        <v>20898</v>
      </c>
    </row>
    <row r="5631" spans="1:5">
      <c r="A5631" s="1">
        <v>1972</v>
      </c>
      <c r="B5631" s="1">
        <v>77</v>
      </c>
      <c r="C5631" s="1">
        <v>11278</v>
      </c>
      <c r="D5631" s="1">
        <v>9642</v>
      </c>
      <c r="E5631" s="1">
        <v>20920</v>
      </c>
    </row>
    <row r="5632" spans="1:5">
      <c r="A5632" s="1">
        <v>1972</v>
      </c>
      <c r="B5632" s="1">
        <v>78</v>
      </c>
      <c r="C5632" s="1">
        <v>11263</v>
      </c>
      <c r="D5632" s="1">
        <v>9314</v>
      </c>
      <c r="E5632" s="1">
        <v>20577</v>
      </c>
    </row>
    <row r="5633" spans="1:5">
      <c r="A5633" s="1">
        <v>1972</v>
      </c>
      <c r="B5633" s="1">
        <v>79</v>
      </c>
      <c r="C5633" s="1">
        <v>11816</v>
      </c>
      <c r="D5633" s="1">
        <v>9105</v>
      </c>
      <c r="E5633" s="1">
        <v>20921</v>
      </c>
    </row>
    <row r="5634" spans="1:5">
      <c r="A5634" s="1">
        <v>1972</v>
      </c>
      <c r="B5634" s="1">
        <v>80</v>
      </c>
      <c r="C5634" s="1">
        <v>11749</v>
      </c>
      <c r="D5634" s="1">
        <v>8589</v>
      </c>
      <c r="E5634" s="1">
        <v>20338</v>
      </c>
    </row>
    <row r="5635" spans="1:5">
      <c r="A5635" s="1">
        <v>1972</v>
      </c>
      <c r="B5635" s="1">
        <v>81</v>
      </c>
      <c r="C5635" s="1">
        <v>11480</v>
      </c>
      <c r="D5635" s="1">
        <v>7872</v>
      </c>
      <c r="E5635" s="1">
        <v>19352</v>
      </c>
    </row>
    <row r="5636" spans="1:5">
      <c r="A5636" s="1">
        <v>1972</v>
      </c>
      <c r="B5636" s="1">
        <v>82</v>
      </c>
      <c r="C5636" s="1">
        <v>11808</v>
      </c>
      <c r="D5636" s="1">
        <v>7571</v>
      </c>
      <c r="E5636" s="1">
        <v>19379</v>
      </c>
    </row>
    <row r="5637" spans="1:5">
      <c r="A5637" s="1">
        <v>1972</v>
      </c>
      <c r="B5637" s="1">
        <v>83</v>
      </c>
      <c r="C5637" s="1">
        <v>11565</v>
      </c>
      <c r="D5637" s="1">
        <v>6910</v>
      </c>
      <c r="E5637" s="1">
        <v>18475</v>
      </c>
    </row>
    <row r="5638" spans="1:5">
      <c r="A5638" s="1">
        <v>1972</v>
      </c>
      <c r="B5638" s="1">
        <v>84</v>
      </c>
      <c r="C5638" s="1">
        <v>10939</v>
      </c>
      <c r="D5638" s="1">
        <v>6297</v>
      </c>
      <c r="E5638" s="1">
        <v>17236</v>
      </c>
    </row>
    <row r="5639" spans="1:5">
      <c r="A5639" s="1">
        <v>1972</v>
      </c>
      <c r="B5639" s="1">
        <v>85</v>
      </c>
      <c r="C5639" s="1">
        <v>10325</v>
      </c>
      <c r="D5639" s="1">
        <v>5642</v>
      </c>
      <c r="E5639" s="1">
        <v>15967</v>
      </c>
    </row>
    <row r="5640" spans="1:5">
      <c r="A5640" s="1">
        <v>1972</v>
      </c>
      <c r="B5640" s="1">
        <v>86</v>
      </c>
      <c r="C5640" s="1">
        <v>10029</v>
      </c>
      <c r="D5640" s="1">
        <v>4994</v>
      </c>
      <c r="E5640" s="1">
        <v>15023</v>
      </c>
    </row>
    <row r="5641" spans="1:5">
      <c r="A5641" s="1">
        <v>1972</v>
      </c>
      <c r="B5641" s="1">
        <v>87</v>
      </c>
      <c r="C5641" s="1">
        <v>8791</v>
      </c>
      <c r="D5641" s="1">
        <v>4318</v>
      </c>
      <c r="E5641" s="1">
        <v>13109</v>
      </c>
    </row>
    <row r="5642" spans="1:5">
      <c r="A5642" s="1">
        <v>1972</v>
      </c>
      <c r="B5642" s="1">
        <v>88</v>
      </c>
      <c r="C5642" s="1">
        <v>7896</v>
      </c>
      <c r="D5642" s="1">
        <v>3685</v>
      </c>
      <c r="E5642" s="1">
        <v>11581</v>
      </c>
    </row>
    <row r="5643" spans="1:5">
      <c r="A5643" s="1">
        <v>1972</v>
      </c>
      <c r="B5643" s="1">
        <v>89</v>
      </c>
      <c r="C5643" s="1">
        <v>7030</v>
      </c>
      <c r="D5643" s="1">
        <v>3004</v>
      </c>
      <c r="E5643" s="1">
        <v>10034</v>
      </c>
    </row>
    <row r="5644" spans="1:5">
      <c r="A5644" s="1">
        <v>1972</v>
      </c>
      <c r="B5644" s="1">
        <v>90</v>
      </c>
      <c r="C5644" s="1">
        <v>5955</v>
      </c>
      <c r="D5644" s="1">
        <v>2428</v>
      </c>
      <c r="E5644" s="1">
        <v>8383</v>
      </c>
    </row>
    <row r="5645" spans="1:5">
      <c r="A5645" s="1">
        <v>1972</v>
      </c>
      <c r="B5645" s="1">
        <v>91</v>
      </c>
      <c r="C5645" s="1">
        <v>5141</v>
      </c>
      <c r="D5645" s="1">
        <v>1943</v>
      </c>
      <c r="E5645" s="1">
        <v>7084</v>
      </c>
    </row>
    <row r="5646" spans="1:5">
      <c r="A5646" s="1">
        <v>1972</v>
      </c>
      <c r="B5646" s="1">
        <v>92</v>
      </c>
      <c r="C5646" s="1">
        <v>4362</v>
      </c>
      <c r="D5646" s="1">
        <v>1589</v>
      </c>
      <c r="E5646" s="1">
        <v>5951</v>
      </c>
    </row>
    <row r="5647" spans="1:5">
      <c r="A5647" s="1">
        <v>1972</v>
      </c>
      <c r="B5647" s="1">
        <v>93</v>
      </c>
      <c r="C5647" s="1">
        <v>3245</v>
      </c>
      <c r="D5647" s="1">
        <v>1093</v>
      </c>
      <c r="E5647" s="1">
        <v>4338</v>
      </c>
    </row>
    <row r="5648" spans="1:5">
      <c r="A5648" s="1">
        <v>1972</v>
      </c>
      <c r="B5648" s="1">
        <v>94</v>
      </c>
      <c r="C5648" s="1">
        <v>2558</v>
      </c>
      <c r="D5648" s="1">
        <v>891</v>
      </c>
      <c r="E5648" s="1">
        <v>3449</v>
      </c>
    </row>
    <row r="5649" spans="1:5">
      <c r="A5649" s="1">
        <v>1972</v>
      </c>
      <c r="B5649" s="1">
        <v>95</v>
      </c>
      <c r="C5649" s="1">
        <v>1913</v>
      </c>
      <c r="D5649" s="1">
        <v>561</v>
      </c>
      <c r="E5649" s="1">
        <v>2474</v>
      </c>
    </row>
    <row r="5650" spans="1:5">
      <c r="A5650" s="1">
        <v>1972</v>
      </c>
      <c r="B5650" s="1">
        <v>96</v>
      </c>
      <c r="C5650" s="1">
        <v>1417</v>
      </c>
      <c r="D5650" s="1">
        <v>410</v>
      </c>
      <c r="E5650" s="1">
        <v>1827</v>
      </c>
    </row>
    <row r="5651" spans="1:5">
      <c r="A5651" s="1">
        <v>1972</v>
      </c>
      <c r="B5651" s="1">
        <v>97</v>
      </c>
      <c r="C5651" s="1">
        <v>928</v>
      </c>
      <c r="D5651" s="1">
        <v>268</v>
      </c>
      <c r="E5651" s="1">
        <v>1196</v>
      </c>
    </row>
    <row r="5652" spans="1:5">
      <c r="A5652" s="1">
        <v>1972</v>
      </c>
      <c r="B5652" s="1">
        <v>98</v>
      </c>
      <c r="C5652" s="1">
        <v>679</v>
      </c>
      <c r="D5652" s="1">
        <v>169</v>
      </c>
      <c r="E5652" s="1">
        <v>848</v>
      </c>
    </row>
    <row r="5653" spans="1:5">
      <c r="A5653" s="1">
        <v>1972</v>
      </c>
      <c r="B5653" s="1">
        <v>99</v>
      </c>
      <c r="C5653" s="1">
        <v>416</v>
      </c>
      <c r="D5653" s="1">
        <v>94</v>
      </c>
      <c r="E5653" s="1">
        <v>510</v>
      </c>
    </row>
    <row r="5654" spans="1:5">
      <c r="A5654" s="1">
        <v>1972</v>
      </c>
      <c r="B5654" s="1">
        <v>100</v>
      </c>
      <c r="C5654" s="1">
        <v>275</v>
      </c>
      <c r="D5654" s="1">
        <v>60</v>
      </c>
      <c r="E5654" s="1">
        <v>335</v>
      </c>
    </row>
    <row r="5655" spans="1:5">
      <c r="A5655" s="1">
        <v>1972</v>
      </c>
      <c r="B5655" s="1">
        <v>101</v>
      </c>
      <c r="C5655" s="1">
        <v>147</v>
      </c>
      <c r="D5655" s="1">
        <v>29</v>
      </c>
      <c r="E5655" s="1">
        <v>176</v>
      </c>
    </row>
    <row r="5656" spans="1:5">
      <c r="A5656" s="1">
        <v>1972</v>
      </c>
      <c r="B5656" s="1">
        <v>102</v>
      </c>
      <c r="C5656" s="1">
        <v>89</v>
      </c>
      <c r="D5656" s="1">
        <v>15</v>
      </c>
      <c r="E5656" s="1">
        <v>104</v>
      </c>
    </row>
    <row r="5657" spans="1:5">
      <c r="A5657" s="1">
        <v>1972</v>
      </c>
      <c r="B5657" s="1">
        <v>103</v>
      </c>
      <c r="C5657" s="1">
        <v>49</v>
      </c>
      <c r="D5657" s="1">
        <v>13</v>
      </c>
      <c r="E5657" s="1">
        <v>62</v>
      </c>
    </row>
    <row r="5658" spans="1:5">
      <c r="A5658" s="1">
        <v>1972</v>
      </c>
      <c r="B5658" s="1">
        <v>104</v>
      </c>
      <c r="C5658" s="1">
        <v>32</v>
      </c>
      <c r="D5658" s="1">
        <v>11</v>
      </c>
      <c r="E5658" s="1">
        <v>43</v>
      </c>
    </row>
    <row r="5659" spans="1:5">
      <c r="A5659" s="1">
        <v>1972</v>
      </c>
      <c r="B5659" s="1">
        <v>105</v>
      </c>
      <c r="C5659" s="1">
        <v>9</v>
      </c>
      <c r="D5659" s="1">
        <v>1</v>
      </c>
      <c r="E5659" s="1">
        <v>10</v>
      </c>
    </row>
    <row r="5660" spans="1:5">
      <c r="A5660" s="1">
        <v>1972</v>
      </c>
      <c r="B5660" s="1">
        <v>106</v>
      </c>
      <c r="C5660" s="1">
        <v>5</v>
      </c>
      <c r="D5660" s="1">
        <v>0</v>
      </c>
      <c r="E5660" s="1">
        <v>5</v>
      </c>
    </row>
    <row r="5661" spans="1:5">
      <c r="A5661" s="1">
        <v>1972</v>
      </c>
      <c r="B5661" s="1">
        <v>107</v>
      </c>
      <c r="C5661" s="1">
        <v>4</v>
      </c>
      <c r="D5661" s="1">
        <v>0</v>
      </c>
      <c r="E5661" s="1">
        <v>4</v>
      </c>
    </row>
    <row r="5662" spans="1:5">
      <c r="A5662" s="1">
        <v>1972</v>
      </c>
      <c r="B5662" s="1">
        <v>108</v>
      </c>
      <c r="C5662" s="1">
        <v>5</v>
      </c>
      <c r="D5662" s="1">
        <v>0</v>
      </c>
      <c r="E5662" s="1">
        <v>5</v>
      </c>
    </row>
    <row r="5663" spans="1:5">
      <c r="A5663" s="1">
        <v>1972</v>
      </c>
      <c r="B5663" s="1">
        <v>109</v>
      </c>
      <c r="C5663" s="1">
        <v>1</v>
      </c>
      <c r="D5663" s="1">
        <v>0</v>
      </c>
      <c r="E5663" s="1">
        <v>1</v>
      </c>
    </row>
    <row r="5664" spans="1:5">
      <c r="A5664" s="1">
        <v>1972</v>
      </c>
      <c r="B5664" s="1" t="s">
        <v>121</v>
      </c>
      <c r="C5664" s="1">
        <v>0</v>
      </c>
      <c r="D5664" s="1">
        <v>0</v>
      </c>
      <c r="E5664" s="1">
        <v>0</v>
      </c>
    </row>
    <row r="5665" spans="1:5">
      <c r="A5665" s="1">
        <v>1973</v>
      </c>
      <c r="B5665" s="1">
        <v>0</v>
      </c>
      <c r="C5665" s="1">
        <v>5646</v>
      </c>
      <c r="D5665" s="1">
        <v>7781</v>
      </c>
      <c r="E5665" s="1">
        <v>13427</v>
      </c>
    </row>
    <row r="5666" spans="1:5">
      <c r="A5666" s="1">
        <v>1973</v>
      </c>
      <c r="B5666" s="1">
        <v>1</v>
      </c>
      <c r="C5666" s="1">
        <v>415</v>
      </c>
      <c r="D5666" s="1">
        <v>523</v>
      </c>
      <c r="E5666" s="1">
        <v>938</v>
      </c>
    </row>
    <row r="5667" spans="1:5">
      <c r="A5667" s="1">
        <v>1973</v>
      </c>
      <c r="B5667" s="1">
        <v>2</v>
      </c>
      <c r="C5667" s="1">
        <v>262</v>
      </c>
      <c r="D5667" s="1">
        <v>365</v>
      </c>
      <c r="E5667" s="1">
        <v>627</v>
      </c>
    </row>
    <row r="5668" spans="1:5">
      <c r="A5668" s="1">
        <v>1973</v>
      </c>
      <c r="B5668" s="1">
        <v>3</v>
      </c>
      <c r="C5668" s="1">
        <v>228</v>
      </c>
      <c r="D5668" s="1">
        <v>297</v>
      </c>
      <c r="E5668" s="1">
        <v>525</v>
      </c>
    </row>
    <row r="5669" spans="1:5">
      <c r="A5669" s="1">
        <v>1973</v>
      </c>
      <c r="B5669" s="1">
        <v>4</v>
      </c>
      <c r="C5669" s="1">
        <v>155</v>
      </c>
      <c r="D5669" s="1">
        <v>255</v>
      </c>
      <c r="E5669" s="1">
        <v>410</v>
      </c>
    </row>
    <row r="5670" spans="1:5">
      <c r="A5670" s="1">
        <v>1973</v>
      </c>
      <c r="B5670" s="1">
        <v>5</v>
      </c>
      <c r="C5670" s="1">
        <v>165</v>
      </c>
      <c r="D5670" s="1">
        <v>236</v>
      </c>
      <c r="E5670" s="1">
        <v>401</v>
      </c>
    </row>
    <row r="5671" spans="1:5">
      <c r="A5671" s="1">
        <v>1973</v>
      </c>
      <c r="B5671" s="1">
        <v>6</v>
      </c>
      <c r="C5671" s="1">
        <v>138</v>
      </c>
      <c r="D5671" s="1">
        <v>224</v>
      </c>
      <c r="E5671" s="1">
        <v>362</v>
      </c>
    </row>
    <row r="5672" spans="1:5">
      <c r="A5672" s="1">
        <v>1973</v>
      </c>
      <c r="B5672" s="1">
        <v>7</v>
      </c>
      <c r="C5672" s="1">
        <v>115</v>
      </c>
      <c r="D5672" s="1">
        <v>180</v>
      </c>
      <c r="E5672" s="1">
        <v>295</v>
      </c>
    </row>
    <row r="5673" spans="1:5">
      <c r="A5673" s="1">
        <v>1973</v>
      </c>
      <c r="B5673" s="1">
        <v>8</v>
      </c>
      <c r="C5673" s="1">
        <v>106</v>
      </c>
      <c r="D5673" s="1">
        <v>173</v>
      </c>
      <c r="E5673" s="1">
        <v>279</v>
      </c>
    </row>
    <row r="5674" spans="1:5">
      <c r="A5674" s="1">
        <v>1973</v>
      </c>
      <c r="B5674" s="1">
        <v>9</v>
      </c>
      <c r="C5674" s="1">
        <v>86</v>
      </c>
      <c r="D5674" s="1">
        <v>165</v>
      </c>
      <c r="E5674" s="1">
        <v>251</v>
      </c>
    </row>
    <row r="5675" spans="1:5">
      <c r="A5675" s="1">
        <v>1973</v>
      </c>
      <c r="B5675" s="1">
        <v>10</v>
      </c>
      <c r="C5675" s="1">
        <v>103</v>
      </c>
      <c r="D5675" s="1">
        <v>128</v>
      </c>
      <c r="E5675" s="1">
        <v>231</v>
      </c>
    </row>
    <row r="5676" spans="1:5">
      <c r="A5676" s="1">
        <v>1973</v>
      </c>
      <c r="B5676" s="1">
        <v>11</v>
      </c>
      <c r="C5676" s="1">
        <v>102</v>
      </c>
      <c r="D5676" s="1">
        <v>166</v>
      </c>
      <c r="E5676" s="1">
        <v>268</v>
      </c>
    </row>
    <row r="5677" spans="1:5">
      <c r="A5677" s="1">
        <v>1973</v>
      </c>
      <c r="B5677" s="1">
        <v>12</v>
      </c>
      <c r="C5677" s="1">
        <v>80</v>
      </c>
      <c r="D5677" s="1">
        <v>145</v>
      </c>
      <c r="E5677" s="1">
        <v>225</v>
      </c>
    </row>
    <row r="5678" spans="1:5">
      <c r="A5678" s="1">
        <v>1973</v>
      </c>
      <c r="B5678" s="1">
        <v>13</v>
      </c>
      <c r="C5678" s="1">
        <v>78</v>
      </c>
      <c r="D5678" s="1">
        <v>153</v>
      </c>
      <c r="E5678" s="1">
        <v>231</v>
      </c>
    </row>
    <row r="5679" spans="1:5">
      <c r="A5679" s="1">
        <v>1973</v>
      </c>
      <c r="B5679" s="1">
        <v>14</v>
      </c>
      <c r="C5679" s="1">
        <v>93</v>
      </c>
      <c r="D5679" s="1">
        <v>198</v>
      </c>
      <c r="E5679" s="1">
        <v>291</v>
      </c>
    </row>
    <row r="5680" spans="1:5">
      <c r="A5680" s="1">
        <v>1973</v>
      </c>
      <c r="B5680" s="1">
        <v>15</v>
      </c>
      <c r="C5680" s="1">
        <v>134</v>
      </c>
      <c r="D5680" s="1">
        <v>226</v>
      </c>
      <c r="E5680" s="1">
        <v>360</v>
      </c>
    </row>
    <row r="5681" spans="1:5">
      <c r="A5681" s="1">
        <v>1973</v>
      </c>
      <c r="B5681" s="1">
        <v>16</v>
      </c>
      <c r="C5681" s="1">
        <v>160</v>
      </c>
      <c r="D5681" s="1">
        <v>270</v>
      </c>
      <c r="E5681" s="1">
        <v>430</v>
      </c>
    </row>
    <row r="5682" spans="1:5">
      <c r="A5682" s="1">
        <v>1973</v>
      </c>
      <c r="B5682" s="1">
        <v>17</v>
      </c>
      <c r="C5682" s="1">
        <v>157</v>
      </c>
      <c r="D5682" s="1">
        <v>418</v>
      </c>
      <c r="E5682" s="1">
        <v>575</v>
      </c>
    </row>
    <row r="5683" spans="1:5">
      <c r="A5683" s="1">
        <v>1973</v>
      </c>
      <c r="B5683" s="1">
        <v>18</v>
      </c>
      <c r="C5683" s="1">
        <v>167</v>
      </c>
      <c r="D5683" s="1">
        <v>478</v>
      </c>
      <c r="E5683" s="1">
        <v>645</v>
      </c>
    </row>
    <row r="5684" spans="1:5">
      <c r="A5684" s="1">
        <v>1973</v>
      </c>
      <c r="B5684" s="1">
        <v>19</v>
      </c>
      <c r="C5684" s="1">
        <v>185</v>
      </c>
      <c r="D5684" s="1">
        <v>427</v>
      </c>
      <c r="E5684" s="1">
        <v>612</v>
      </c>
    </row>
    <row r="5685" spans="1:5">
      <c r="A5685" s="1">
        <v>1973</v>
      </c>
      <c r="B5685" s="1">
        <v>20</v>
      </c>
      <c r="C5685" s="1">
        <v>159</v>
      </c>
      <c r="D5685" s="1">
        <v>468</v>
      </c>
      <c r="E5685" s="1">
        <v>627</v>
      </c>
    </row>
    <row r="5686" spans="1:5">
      <c r="A5686" s="1">
        <v>1973</v>
      </c>
      <c r="B5686" s="1">
        <v>21</v>
      </c>
      <c r="C5686" s="1">
        <v>180</v>
      </c>
      <c r="D5686" s="1">
        <v>439</v>
      </c>
      <c r="E5686" s="1">
        <v>619</v>
      </c>
    </row>
    <row r="5687" spans="1:5">
      <c r="A5687" s="1">
        <v>1973</v>
      </c>
      <c r="B5687" s="1">
        <v>22</v>
      </c>
      <c r="C5687" s="1">
        <v>160</v>
      </c>
      <c r="D5687" s="1">
        <v>437</v>
      </c>
      <c r="E5687" s="1">
        <v>597</v>
      </c>
    </row>
    <row r="5688" spans="1:5">
      <c r="A5688" s="1">
        <v>1973</v>
      </c>
      <c r="B5688" s="1">
        <v>23</v>
      </c>
      <c r="C5688" s="1">
        <v>162</v>
      </c>
      <c r="D5688" s="1">
        <v>425</v>
      </c>
      <c r="E5688" s="1">
        <v>587</v>
      </c>
    </row>
    <row r="5689" spans="1:5">
      <c r="A5689" s="1">
        <v>1973</v>
      </c>
      <c r="B5689" s="1">
        <v>24</v>
      </c>
      <c r="C5689" s="1">
        <v>186</v>
      </c>
      <c r="D5689" s="1">
        <v>444</v>
      </c>
      <c r="E5689" s="1">
        <v>630</v>
      </c>
    </row>
    <row r="5690" spans="1:5">
      <c r="A5690" s="1">
        <v>1973</v>
      </c>
      <c r="B5690" s="1">
        <v>25</v>
      </c>
      <c r="C5690" s="1">
        <v>215</v>
      </c>
      <c r="D5690" s="1">
        <v>416</v>
      </c>
      <c r="E5690" s="1">
        <v>631</v>
      </c>
    </row>
    <row r="5691" spans="1:5">
      <c r="A5691" s="1">
        <v>1973</v>
      </c>
      <c r="B5691" s="1">
        <v>26</v>
      </c>
      <c r="C5691" s="1">
        <v>204</v>
      </c>
      <c r="D5691" s="1">
        <v>450</v>
      </c>
      <c r="E5691" s="1">
        <v>654</v>
      </c>
    </row>
    <row r="5692" spans="1:5">
      <c r="A5692" s="1">
        <v>1973</v>
      </c>
      <c r="B5692" s="1">
        <v>27</v>
      </c>
      <c r="C5692" s="1">
        <v>205</v>
      </c>
      <c r="D5692" s="1">
        <v>379</v>
      </c>
      <c r="E5692" s="1">
        <v>584</v>
      </c>
    </row>
    <row r="5693" spans="1:5">
      <c r="A5693" s="1">
        <v>1973</v>
      </c>
      <c r="B5693" s="1">
        <v>28</v>
      </c>
      <c r="C5693" s="1">
        <v>191</v>
      </c>
      <c r="D5693" s="1">
        <v>393</v>
      </c>
      <c r="E5693" s="1">
        <v>584</v>
      </c>
    </row>
    <row r="5694" spans="1:5">
      <c r="A5694" s="1">
        <v>1973</v>
      </c>
      <c r="B5694" s="1">
        <v>29</v>
      </c>
      <c r="C5694" s="1">
        <v>207</v>
      </c>
      <c r="D5694" s="1">
        <v>391</v>
      </c>
      <c r="E5694" s="1">
        <v>598</v>
      </c>
    </row>
    <row r="5695" spans="1:5">
      <c r="A5695" s="1">
        <v>1973</v>
      </c>
      <c r="B5695" s="1">
        <v>30</v>
      </c>
      <c r="C5695" s="1">
        <v>186</v>
      </c>
      <c r="D5695" s="1">
        <v>394</v>
      </c>
      <c r="E5695" s="1">
        <v>580</v>
      </c>
    </row>
    <row r="5696" spans="1:5">
      <c r="A5696" s="1">
        <v>1973</v>
      </c>
      <c r="B5696" s="1">
        <v>31</v>
      </c>
      <c r="C5696" s="1">
        <v>200</v>
      </c>
      <c r="D5696" s="1">
        <v>315</v>
      </c>
      <c r="E5696" s="1">
        <v>515</v>
      </c>
    </row>
    <row r="5697" spans="1:5">
      <c r="A5697" s="1">
        <v>1973</v>
      </c>
      <c r="B5697" s="1">
        <v>32</v>
      </c>
      <c r="C5697" s="1">
        <v>245</v>
      </c>
      <c r="D5697" s="1">
        <v>369</v>
      </c>
      <c r="E5697" s="1">
        <v>614</v>
      </c>
    </row>
    <row r="5698" spans="1:5">
      <c r="A5698" s="1">
        <v>1973</v>
      </c>
      <c r="B5698" s="1">
        <v>33</v>
      </c>
      <c r="C5698" s="1">
        <v>243</v>
      </c>
      <c r="D5698" s="1">
        <v>378</v>
      </c>
      <c r="E5698" s="1">
        <v>621</v>
      </c>
    </row>
    <row r="5699" spans="1:5">
      <c r="A5699" s="1">
        <v>1973</v>
      </c>
      <c r="B5699" s="1">
        <v>34</v>
      </c>
      <c r="C5699" s="1">
        <v>270</v>
      </c>
      <c r="D5699" s="1">
        <v>468</v>
      </c>
      <c r="E5699" s="1">
        <v>738</v>
      </c>
    </row>
    <row r="5700" spans="1:5">
      <c r="A5700" s="1">
        <v>1973</v>
      </c>
      <c r="B5700" s="1">
        <v>35</v>
      </c>
      <c r="C5700" s="1">
        <v>293</v>
      </c>
      <c r="D5700" s="1">
        <v>505</v>
      </c>
      <c r="E5700" s="1">
        <v>798</v>
      </c>
    </row>
    <row r="5701" spans="1:5">
      <c r="A5701" s="1">
        <v>1973</v>
      </c>
      <c r="B5701" s="1">
        <v>36</v>
      </c>
      <c r="C5701" s="1">
        <v>320</v>
      </c>
      <c r="D5701" s="1">
        <v>540</v>
      </c>
      <c r="E5701" s="1">
        <v>860</v>
      </c>
    </row>
    <row r="5702" spans="1:5">
      <c r="A5702" s="1">
        <v>1973</v>
      </c>
      <c r="B5702" s="1">
        <v>37</v>
      </c>
      <c r="C5702" s="1">
        <v>358</v>
      </c>
      <c r="D5702" s="1">
        <v>522</v>
      </c>
      <c r="E5702" s="1">
        <v>880</v>
      </c>
    </row>
    <row r="5703" spans="1:5">
      <c r="A5703" s="1">
        <v>1973</v>
      </c>
      <c r="B5703" s="1">
        <v>38</v>
      </c>
      <c r="C5703" s="1">
        <v>384</v>
      </c>
      <c r="D5703" s="1">
        <v>545</v>
      </c>
      <c r="E5703" s="1">
        <v>929</v>
      </c>
    </row>
    <row r="5704" spans="1:5">
      <c r="A5704" s="1">
        <v>1973</v>
      </c>
      <c r="B5704" s="1">
        <v>39</v>
      </c>
      <c r="C5704" s="1">
        <v>451</v>
      </c>
      <c r="D5704" s="1">
        <v>614</v>
      </c>
      <c r="E5704" s="1">
        <v>1065</v>
      </c>
    </row>
    <row r="5705" spans="1:5">
      <c r="A5705" s="1">
        <v>1973</v>
      </c>
      <c r="B5705" s="1">
        <v>40</v>
      </c>
      <c r="C5705" s="1">
        <v>527</v>
      </c>
      <c r="D5705" s="1">
        <v>700</v>
      </c>
      <c r="E5705" s="1">
        <v>1227</v>
      </c>
    </row>
    <row r="5706" spans="1:5">
      <c r="A5706" s="1">
        <v>1973</v>
      </c>
      <c r="B5706" s="1">
        <v>41</v>
      </c>
      <c r="C5706" s="1">
        <v>579</v>
      </c>
      <c r="D5706" s="1">
        <v>839</v>
      </c>
      <c r="E5706" s="1">
        <v>1418</v>
      </c>
    </row>
    <row r="5707" spans="1:5">
      <c r="A5707" s="1">
        <v>1973</v>
      </c>
      <c r="B5707" s="1">
        <v>42</v>
      </c>
      <c r="C5707" s="1">
        <v>708</v>
      </c>
      <c r="D5707" s="1">
        <v>996</v>
      </c>
      <c r="E5707" s="1">
        <v>1704</v>
      </c>
    </row>
    <row r="5708" spans="1:5">
      <c r="A5708" s="1">
        <v>1973</v>
      </c>
      <c r="B5708" s="1">
        <v>43</v>
      </c>
      <c r="C5708" s="1">
        <v>736</v>
      </c>
      <c r="D5708" s="1">
        <v>1079</v>
      </c>
      <c r="E5708" s="1">
        <v>1815</v>
      </c>
    </row>
    <row r="5709" spans="1:5">
      <c r="A5709" s="1">
        <v>1973</v>
      </c>
      <c r="B5709" s="1">
        <v>44</v>
      </c>
      <c r="C5709" s="1">
        <v>789</v>
      </c>
      <c r="D5709" s="1">
        <v>1190</v>
      </c>
      <c r="E5709" s="1">
        <v>1979</v>
      </c>
    </row>
    <row r="5710" spans="1:5">
      <c r="A5710" s="1">
        <v>1973</v>
      </c>
      <c r="B5710" s="1">
        <v>45</v>
      </c>
      <c r="C5710" s="1">
        <v>976</v>
      </c>
      <c r="D5710" s="1">
        <v>1480</v>
      </c>
      <c r="E5710" s="1">
        <v>2456</v>
      </c>
    </row>
    <row r="5711" spans="1:5">
      <c r="A5711" s="1">
        <v>1973</v>
      </c>
      <c r="B5711" s="1">
        <v>46</v>
      </c>
      <c r="C5711" s="1">
        <v>1067</v>
      </c>
      <c r="D5711" s="1">
        <v>1562</v>
      </c>
      <c r="E5711" s="1">
        <v>2629</v>
      </c>
    </row>
    <row r="5712" spans="1:5">
      <c r="A5712" s="1">
        <v>1973</v>
      </c>
      <c r="B5712" s="1">
        <v>47</v>
      </c>
      <c r="C5712" s="1">
        <v>1201</v>
      </c>
      <c r="D5712" s="1">
        <v>1796</v>
      </c>
      <c r="E5712" s="1">
        <v>2997</v>
      </c>
    </row>
    <row r="5713" spans="1:5">
      <c r="A5713" s="1">
        <v>1973</v>
      </c>
      <c r="B5713" s="1">
        <v>48</v>
      </c>
      <c r="C5713" s="1">
        <v>1304</v>
      </c>
      <c r="D5713" s="1">
        <v>2060</v>
      </c>
      <c r="E5713" s="1">
        <v>3364</v>
      </c>
    </row>
    <row r="5714" spans="1:5">
      <c r="A5714" s="1">
        <v>1973</v>
      </c>
      <c r="B5714" s="1">
        <v>49</v>
      </c>
      <c r="C5714" s="1">
        <v>1475</v>
      </c>
      <c r="D5714" s="1">
        <v>2390</v>
      </c>
      <c r="E5714" s="1">
        <v>3865</v>
      </c>
    </row>
    <row r="5715" spans="1:5">
      <c r="A5715" s="1">
        <v>1973</v>
      </c>
      <c r="B5715" s="1">
        <v>50</v>
      </c>
      <c r="C5715" s="1">
        <v>1645</v>
      </c>
      <c r="D5715" s="1">
        <v>2666</v>
      </c>
      <c r="E5715" s="1">
        <v>4311</v>
      </c>
    </row>
    <row r="5716" spans="1:5">
      <c r="A5716" s="1">
        <v>1973</v>
      </c>
      <c r="B5716" s="1">
        <v>51</v>
      </c>
      <c r="C5716" s="1">
        <v>1739</v>
      </c>
      <c r="D5716" s="1">
        <v>2983</v>
      </c>
      <c r="E5716" s="1">
        <v>4722</v>
      </c>
    </row>
    <row r="5717" spans="1:5">
      <c r="A5717" s="1">
        <v>1973</v>
      </c>
      <c r="B5717" s="1">
        <v>52</v>
      </c>
      <c r="C5717" s="1">
        <v>2188</v>
      </c>
      <c r="D5717" s="1">
        <v>3461</v>
      </c>
      <c r="E5717" s="1">
        <v>5649</v>
      </c>
    </row>
    <row r="5718" spans="1:5">
      <c r="A5718" s="1">
        <v>1973</v>
      </c>
      <c r="B5718" s="1">
        <v>53</v>
      </c>
      <c r="C5718" s="1">
        <v>2395</v>
      </c>
      <c r="D5718" s="1">
        <v>3900</v>
      </c>
      <c r="E5718" s="1">
        <v>6295</v>
      </c>
    </row>
    <row r="5719" spans="1:5">
      <c r="A5719" s="1">
        <v>1973</v>
      </c>
      <c r="B5719" s="1">
        <v>54</v>
      </c>
      <c r="C5719" s="1">
        <v>1832</v>
      </c>
      <c r="D5719" s="1">
        <v>3136</v>
      </c>
      <c r="E5719" s="1">
        <v>4968</v>
      </c>
    </row>
    <row r="5720" spans="1:5">
      <c r="A5720" s="1">
        <v>1973</v>
      </c>
      <c r="B5720" s="1">
        <v>55</v>
      </c>
      <c r="C5720" s="1">
        <v>1910</v>
      </c>
      <c r="D5720" s="1">
        <v>3336</v>
      </c>
      <c r="E5720" s="1">
        <v>5246</v>
      </c>
    </row>
    <row r="5721" spans="1:5">
      <c r="A5721" s="1">
        <v>1973</v>
      </c>
      <c r="B5721" s="1">
        <v>56</v>
      </c>
      <c r="C5721" s="1">
        <v>2308</v>
      </c>
      <c r="D5721" s="1">
        <v>4075</v>
      </c>
      <c r="E5721" s="1">
        <v>6383</v>
      </c>
    </row>
    <row r="5722" spans="1:5">
      <c r="A5722" s="1">
        <v>1973</v>
      </c>
      <c r="B5722" s="1">
        <v>57</v>
      </c>
      <c r="C5722" s="1">
        <v>2539</v>
      </c>
      <c r="D5722" s="1">
        <v>4753</v>
      </c>
      <c r="E5722" s="1">
        <v>7292</v>
      </c>
    </row>
    <row r="5723" spans="1:5">
      <c r="A5723" s="1">
        <v>1973</v>
      </c>
      <c r="B5723" s="1">
        <v>58</v>
      </c>
      <c r="C5723" s="1">
        <v>3140</v>
      </c>
      <c r="D5723" s="1">
        <v>5565</v>
      </c>
      <c r="E5723" s="1">
        <v>8705</v>
      </c>
    </row>
    <row r="5724" spans="1:5">
      <c r="A5724" s="1">
        <v>1973</v>
      </c>
      <c r="B5724" s="1">
        <v>59</v>
      </c>
      <c r="C5724" s="1">
        <v>3415</v>
      </c>
      <c r="D5724" s="1">
        <v>6089</v>
      </c>
      <c r="E5724" s="1">
        <v>9504</v>
      </c>
    </row>
    <row r="5725" spans="1:5">
      <c r="A5725" s="1">
        <v>1973</v>
      </c>
      <c r="B5725" s="1">
        <v>60</v>
      </c>
      <c r="C5725" s="1">
        <v>3693</v>
      </c>
      <c r="D5725" s="1">
        <v>6382</v>
      </c>
      <c r="E5725" s="1">
        <v>10075</v>
      </c>
    </row>
    <row r="5726" spans="1:5">
      <c r="A5726" s="1">
        <v>1973</v>
      </c>
      <c r="B5726" s="1">
        <v>61</v>
      </c>
      <c r="C5726" s="1">
        <v>3866</v>
      </c>
      <c r="D5726" s="1">
        <v>6913</v>
      </c>
      <c r="E5726" s="1">
        <v>10779</v>
      </c>
    </row>
    <row r="5727" spans="1:5">
      <c r="A5727" s="1">
        <v>1973</v>
      </c>
      <c r="B5727" s="1">
        <v>62</v>
      </c>
      <c r="C5727" s="1">
        <v>4260</v>
      </c>
      <c r="D5727" s="1">
        <v>7605</v>
      </c>
      <c r="E5727" s="1">
        <v>11865</v>
      </c>
    </row>
    <row r="5728" spans="1:5">
      <c r="A5728" s="1">
        <v>1973</v>
      </c>
      <c r="B5728" s="1">
        <v>63</v>
      </c>
      <c r="C5728" s="1">
        <v>4630</v>
      </c>
      <c r="D5728" s="1">
        <v>8155</v>
      </c>
      <c r="E5728" s="1">
        <v>12785</v>
      </c>
    </row>
    <row r="5729" spans="1:5">
      <c r="A5729" s="1">
        <v>1973</v>
      </c>
      <c r="B5729" s="1">
        <v>64</v>
      </c>
      <c r="C5729" s="1">
        <v>4972</v>
      </c>
      <c r="D5729" s="1">
        <v>9097</v>
      </c>
      <c r="E5729" s="1">
        <v>14069</v>
      </c>
    </row>
    <row r="5730" spans="1:5">
      <c r="A5730" s="1">
        <v>1973</v>
      </c>
      <c r="B5730" s="1">
        <v>65</v>
      </c>
      <c r="C5730" s="1">
        <v>5598</v>
      </c>
      <c r="D5730" s="1">
        <v>9636</v>
      </c>
      <c r="E5730" s="1">
        <v>15234</v>
      </c>
    </row>
    <row r="5731" spans="1:5">
      <c r="A5731" s="1">
        <v>1973</v>
      </c>
      <c r="B5731" s="1">
        <v>66</v>
      </c>
      <c r="C5731" s="1">
        <v>5806</v>
      </c>
      <c r="D5731" s="1">
        <v>9803</v>
      </c>
      <c r="E5731" s="1">
        <v>15609</v>
      </c>
    </row>
    <row r="5732" spans="1:5">
      <c r="A5732" s="1">
        <v>1973</v>
      </c>
      <c r="B5732" s="1">
        <v>67</v>
      </c>
      <c r="C5732" s="1">
        <v>6339</v>
      </c>
      <c r="D5732" s="1">
        <v>10479</v>
      </c>
      <c r="E5732" s="1">
        <v>16818</v>
      </c>
    </row>
    <row r="5733" spans="1:5">
      <c r="A5733" s="1">
        <v>1973</v>
      </c>
      <c r="B5733" s="1">
        <v>68</v>
      </c>
      <c r="C5733" s="1">
        <v>6886</v>
      </c>
      <c r="D5733" s="1">
        <v>10913</v>
      </c>
      <c r="E5733" s="1">
        <v>17799</v>
      </c>
    </row>
    <row r="5734" spans="1:5">
      <c r="A5734" s="1">
        <v>1973</v>
      </c>
      <c r="B5734" s="1">
        <v>69</v>
      </c>
      <c r="C5734" s="1">
        <v>7551</v>
      </c>
      <c r="D5734" s="1">
        <v>11283</v>
      </c>
      <c r="E5734" s="1">
        <v>18834</v>
      </c>
    </row>
    <row r="5735" spans="1:5">
      <c r="A5735" s="1">
        <v>1973</v>
      </c>
      <c r="B5735" s="1">
        <v>70</v>
      </c>
      <c r="C5735" s="1">
        <v>7899</v>
      </c>
      <c r="D5735" s="1">
        <v>11426</v>
      </c>
      <c r="E5735" s="1">
        <v>19325</v>
      </c>
    </row>
    <row r="5736" spans="1:5">
      <c r="A5736" s="1">
        <v>1973</v>
      </c>
      <c r="B5736" s="1">
        <v>71</v>
      </c>
      <c r="C5736" s="1">
        <v>8234</v>
      </c>
      <c r="D5736" s="1">
        <v>11386</v>
      </c>
      <c r="E5736" s="1">
        <v>19620</v>
      </c>
    </row>
    <row r="5737" spans="1:5">
      <c r="A5737" s="1">
        <v>1973</v>
      </c>
      <c r="B5737" s="1">
        <v>72</v>
      </c>
      <c r="C5737" s="1">
        <v>9285</v>
      </c>
      <c r="D5737" s="1">
        <v>11697</v>
      </c>
      <c r="E5737" s="1">
        <v>20982</v>
      </c>
    </row>
    <row r="5738" spans="1:5">
      <c r="A5738" s="1">
        <v>1973</v>
      </c>
      <c r="B5738" s="1">
        <v>73</v>
      </c>
      <c r="C5738" s="1">
        <v>9683</v>
      </c>
      <c r="D5738" s="1">
        <v>11524</v>
      </c>
      <c r="E5738" s="1">
        <v>21207</v>
      </c>
    </row>
    <row r="5739" spans="1:5">
      <c r="A5739" s="1">
        <v>1973</v>
      </c>
      <c r="B5739" s="1">
        <v>74</v>
      </c>
      <c r="C5739" s="1">
        <v>9789</v>
      </c>
      <c r="D5739" s="1">
        <v>10721</v>
      </c>
      <c r="E5739" s="1">
        <v>20510</v>
      </c>
    </row>
    <row r="5740" spans="1:5">
      <c r="A5740" s="1">
        <v>1973</v>
      </c>
      <c r="B5740" s="1">
        <v>75</v>
      </c>
      <c r="C5740" s="1">
        <v>10173</v>
      </c>
      <c r="D5740" s="1">
        <v>10350</v>
      </c>
      <c r="E5740" s="1">
        <v>20523</v>
      </c>
    </row>
    <row r="5741" spans="1:5">
      <c r="A5741" s="1">
        <v>1973</v>
      </c>
      <c r="B5741" s="1">
        <v>76</v>
      </c>
      <c r="C5741" s="1">
        <v>10800</v>
      </c>
      <c r="D5741" s="1">
        <v>9993</v>
      </c>
      <c r="E5741" s="1">
        <v>20793</v>
      </c>
    </row>
    <row r="5742" spans="1:5">
      <c r="A5742" s="1">
        <v>1973</v>
      </c>
      <c r="B5742" s="1">
        <v>77</v>
      </c>
      <c r="C5742" s="1">
        <v>11073</v>
      </c>
      <c r="D5742" s="1">
        <v>9591</v>
      </c>
      <c r="E5742" s="1">
        <v>20664</v>
      </c>
    </row>
    <row r="5743" spans="1:5">
      <c r="A5743" s="1">
        <v>1973</v>
      </c>
      <c r="B5743" s="1">
        <v>78</v>
      </c>
      <c r="C5743" s="1">
        <v>11388</v>
      </c>
      <c r="D5743" s="1">
        <v>9176</v>
      </c>
      <c r="E5743" s="1">
        <v>20564</v>
      </c>
    </row>
    <row r="5744" spans="1:5">
      <c r="A5744" s="1">
        <v>1973</v>
      </c>
      <c r="B5744" s="1">
        <v>79</v>
      </c>
      <c r="C5744" s="1">
        <v>11704</v>
      </c>
      <c r="D5744" s="1">
        <v>8868</v>
      </c>
      <c r="E5744" s="1">
        <v>20572</v>
      </c>
    </row>
    <row r="5745" spans="1:5">
      <c r="A5745" s="1">
        <v>1973</v>
      </c>
      <c r="B5745" s="1">
        <v>80</v>
      </c>
      <c r="C5745" s="1">
        <v>11812</v>
      </c>
      <c r="D5745" s="1">
        <v>8584</v>
      </c>
      <c r="E5745" s="1">
        <v>20396</v>
      </c>
    </row>
    <row r="5746" spans="1:5">
      <c r="A5746" s="1">
        <v>1973</v>
      </c>
      <c r="B5746" s="1">
        <v>81</v>
      </c>
      <c r="C5746" s="1">
        <v>11580</v>
      </c>
      <c r="D5746" s="1">
        <v>7831</v>
      </c>
      <c r="E5746" s="1">
        <v>19411</v>
      </c>
    </row>
    <row r="5747" spans="1:5">
      <c r="A5747" s="1">
        <v>1973</v>
      </c>
      <c r="B5747" s="1">
        <v>82</v>
      </c>
      <c r="C5747" s="1">
        <v>11648</v>
      </c>
      <c r="D5747" s="1">
        <v>7481</v>
      </c>
      <c r="E5747" s="1">
        <v>19129</v>
      </c>
    </row>
    <row r="5748" spans="1:5">
      <c r="A5748" s="1">
        <v>1973</v>
      </c>
      <c r="B5748" s="1">
        <v>83</v>
      </c>
      <c r="C5748" s="1">
        <v>11677</v>
      </c>
      <c r="D5748" s="1">
        <v>6970</v>
      </c>
      <c r="E5748" s="1">
        <v>18647</v>
      </c>
    </row>
    <row r="5749" spans="1:5">
      <c r="A5749" s="1">
        <v>1973</v>
      </c>
      <c r="B5749" s="1">
        <v>84</v>
      </c>
      <c r="C5749" s="1">
        <v>11540</v>
      </c>
      <c r="D5749" s="1">
        <v>6327</v>
      </c>
      <c r="E5749" s="1">
        <v>17867</v>
      </c>
    </row>
    <row r="5750" spans="1:5">
      <c r="A5750" s="1">
        <v>1973</v>
      </c>
      <c r="B5750" s="1">
        <v>85</v>
      </c>
      <c r="C5750" s="1">
        <v>10626</v>
      </c>
      <c r="D5750" s="1">
        <v>5539</v>
      </c>
      <c r="E5750" s="1">
        <v>16165</v>
      </c>
    </row>
    <row r="5751" spans="1:5">
      <c r="A5751" s="1">
        <v>1973</v>
      </c>
      <c r="B5751" s="1">
        <v>86</v>
      </c>
      <c r="C5751" s="1">
        <v>9985</v>
      </c>
      <c r="D5751" s="1">
        <v>4781</v>
      </c>
      <c r="E5751" s="1">
        <v>14766</v>
      </c>
    </row>
    <row r="5752" spans="1:5">
      <c r="A5752" s="1">
        <v>1973</v>
      </c>
      <c r="B5752" s="1">
        <v>87</v>
      </c>
      <c r="C5752" s="1">
        <v>9000</v>
      </c>
      <c r="D5752" s="1">
        <v>4246</v>
      </c>
      <c r="E5752" s="1">
        <v>13246</v>
      </c>
    </row>
    <row r="5753" spans="1:5">
      <c r="A5753" s="1">
        <v>1973</v>
      </c>
      <c r="B5753" s="1">
        <v>88</v>
      </c>
      <c r="C5753" s="1">
        <v>8297</v>
      </c>
      <c r="D5753" s="1">
        <v>3636</v>
      </c>
      <c r="E5753" s="1">
        <v>11933</v>
      </c>
    </row>
    <row r="5754" spans="1:5">
      <c r="A5754" s="1">
        <v>1973</v>
      </c>
      <c r="B5754" s="1">
        <v>89</v>
      </c>
      <c r="C5754" s="1">
        <v>7155</v>
      </c>
      <c r="D5754" s="1">
        <v>2953</v>
      </c>
      <c r="E5754" s="1">
        <v>10108</v>
      </c>
    </row>
    <row r="5755" spans="1:5">
      <c r="A5755" s="1">
        <v>1973</v>
      </c>
      <c r="B5755" s="1">
        <v>90</v>
      </c>
      <c r="C5755" s="1">
        <v>6323</v>
      </c>
      <c r="D5755" s="1">
        <v>2437</v>
      </c>
      <c r="E5755" s="1">
        <v>8760</v>
      </c>
    </row>
    <row r="5756" spans="1:5">
      <c r="A5756" s="1">
        <v>1973</v>
      </c>
      <c r="B5756" s="1">
        <v>91</v>
      </c>
      <c r="C5756" s="1">
        <v>5032</v>
      </c>
      <c r="D5756" s="1">
        <v>2007</v>
      </c>
      <c r="E5756" s="1">
        <v>7039</v>
      </c>
    </row>
    <row r="5757" spans="1:5">
      <c r="A5757" s="1">
        <v>1973</v>
      </c>
      <c r="B5757" s="1">
        <v>92</v>
      </c>
      <c r="C5757" s="1">
        <v>4319</v>
      </c>
      <c r="D5757" s="1">
        <v>1510</v>
      </c>
      <c r="E5757" s="1">
        <v>5829</v>
      </c>
    </row>
    <row r="5758" spans="1:5">
      <c r="A5758" s="1">
        <v>1973</v>
      </c>
      <c r="B5758" s="1">
        <v>93</v>
      </c>
      <c r="C5758" s="1">
        <v>3468</v>
      </c>
      <c r="D5758" s="1">
        <v>1175</v>
      </c>
      <c r="E5758" s="1">
        <v>4643</v>
      </c>
    </row>
    <row r="5759" spans="1:5">
      <c r="A5759" s="1">
        <v>1973</v>
      </c>
      <c r="B5759" s="1">
        <v>94</v>
      </c>
      <c r="C5759" s="1">
        <v>2682</v>
      </c>
      <c r="D5759" s="1">
        <v>838</v>
      </c>
      <c r="E5759" s="1">
        <v>3520</v>
      </c>
    </row>
    <row r="5760" spans="1:5">
      <c r="A5760" s="1">
        <v>1973</v>
      </c>
      <c r="B5760" s="1">
        <v>95</v>
      </c>
      <c r="C5760" s="1">
        <v>1999</v>
      </c>
      <c r="D5760" s="1">
        <v>625</v>
      </c>
      <c r="E5760" s="1">
        <v>2624</v>
      </c>
    </row>
    <row r="5761" spans="1:5">
      <c r="A5761" s="1">
        <v>1973</v>
      </c>
      <c r="B5761" s="1">
        <v>96</v>
      </c>
      <c r="C5761" s="1">
        <v>1468</v>
      </c>
      <c r="D5761" s="1">
        <v>425</v>
      </c>
      <c r="E5761" s="1">
        <v>1893</v>
      </c>
    </row>
    <row r="5762" spans="1:5">
      <c r="A5762" s="1">
        <v>1973</v>
      </c>
      <c r="B5762" s="1">
        <v>97</v>
      </c>
      <c r="C5762" s="1">
        <v>1011</v>
      </c>
      <c r="D5762" s="1">
        <v>275</v>
      </c>
      <c r="E5762" s="1">
        <v>1286</v>
      </c>
    </row>
    <row r="5763" spans="1:5">
      <c r="A5763" s="1">
        <v>1973</v>
      </c>
      <c r="B5763" s="1">
        <v>98</v>
      </c>
      <c r="C5763" s="1">
        <v>679</v>
      </c>
      <c r="D5763" s="1">
        <v>174</v>
      </c>
      <c r="E5763" s="1">
        <v>853</v>
      </c>
    </row>
    <row r="5764" spans="1:5">
      <c r="A5764" s="1">
        <v>1973</v>
      </c>
      <c r="B5764" s="1">
        <v>99</v>
      </c>
      <c r="C5764" s="1">
        <v>434</v>
      </c>
      <c r="D5764" s="1">
        <v>91</v>
      </c>
      <c r="E5764" s="1">
        <v>525</v>
      </c>
    </row>
    <row r="5765" spans="1:5">
      <c r="A5765" s="1">
        <v>1973</v>
      </c>
      <c r="B5765" s="1">
        <v>100</v>
      </c>
      <c r="C5765" s="1">
        <v>281</v>
      </c>
      <c r="D5765" s="1">
        <v>61</v>
      </c>
      <c r="E5765" s="1">
        <v>342</v>
      </c>
    </row>
    <row r="5766" spans="1:5">
      <c r="A5766" s="1">
        <v>1973</v>
      </c>
      <c r="B5766" s="1">
        <v>101</v>
      </c>
      <c r="C5766" s="1">
        <v>180</v>
      </c>
      <c r="D5766" s="1">
        <v>29</v>
      </c>
      <c r="E5766" s="1">
        <v>209</v>
      </c>
    </row>
    <row r="5767" spans="1:5">
      <c r="A5767" s="1">
        <v>1973</v>
      </c>
      <c r="B5767" s="1">
        <v>102</v>
      </c>
      <c r="C5767" s="1">
        <v>104</v>
      </c>
      <c r="D5767" s="1">
        <v>14</v>
      </c>
      <c r="E5767" s="1">
        <v>118</v>
      </c>
    </row>
    <row r="5768" spans="1:5">
      <c r="A5768" s="1">
        <v>1973</v>
      </c>
      <c r="B5768" s="1">
        <v>103</v>
      </c>
      <c r="C5768" s="1">
        <v>59</v>
      </c>
      <c r="D5768" s="1">
        <v>10</v>
      </c>
      <c r="E5768" s="1">
        <v>69</v>
      </c>
    </row>
    <row r="5769" spans="1:5">
      <c r="A5769" s="1">
        <v>1973</v>
      </c>
      <c r="B5769" s="1">
        <v>104</v>
      </c>
      <c r="C5769" s="1">
        <v>26</v>
      </c>
      <c r="D5769" s="1">
        <v>7</v>
      </c>
      <c r="E5769" s="1">
        <v>33</v>
      </c>
    </row>
    <row r="5770" spans="1:5">
      <c r="A5770" s="1">
        <v>1973</v>
      </c>
      <c r="B5770" s="1">
        <v>105</v>
      </c>
      <c r="C5770" s="1">
        <v>19</v>
      </c>
      <c r="D5770" s="1">
        <v>0</v>
      </c>
      <c r="E5770" s="1">
        <v>19</v>
      </c>
    </row>
    <row r="5771" spans="1:5">
      <c r="A5771" s="1">
        <v>1973</v>
      </c>
      <c r="B5771" s="1">
        <v>106</v>
      </c>
      <c r="C5771" s="1">
        <v>4</v>
      </c>
      <c r="D5771" s="1">
        <v>1</v>
      </c>
      <c r="E5771" s="1">
        <v>5</v>
      </c>
    </row>
    <row r="5772" spans="1:5">
      <c r="A5772" s="1">
        <v>1973</v>
      </c>
      <c r="B5772" s="1">
        <v>107</v>
      </c>
      <c r="C5772" s="1">
        <v>3</v>
      </c>
      <c r="D5772" s="1">
        <v>0</v>
      </c>
      <c r="E5772" s="1">
        <v>3</v>
      </c>
    </row>
    <row r="5773" spans="1:5">
      <c r="A5773" s="1">
        <v>1973</v>
      </c>
      <c r="B5773" s="1">
        <v>108</v>
      </c>
      <c r="C5773" s="1">
        <v>2</v>
      </c>
      <c r="D5773" s="1">
        <v>0</v>
      </c>
      <c r="E5773" s="1">
        <v>2</v>
      </c>
    </row>
    <row r="5774" spans="1:5">
      <c r="A5774" s="1">
        <v>1973</v>
      </c>
      <c r="B5774" s="1">
        <v>109</v>
      </c>
      <c r="C5774" s="1">
        <v>0</v>
      </c>
      <c r="D5774" s="1">
        <v>1</v>
      </c>
      <c r="E5774" s="1">
        <v>1</v>
      </c>
    </row>
    <row r="5775" spans="1:5">
      <c r="A5775" s="1">
        <v>1973</v>
      </c>
      <c r="B5775" s="1" t="s">
        <v>121</v>
      </c>
      <c r="C5775" s="1">
        <v>0</v>
      </c>
      <c r="D5775" s="1">
        <v>0</v>
      </c>
      <c r="E5775" s="1">
        <v>0</v>
      </c>
    </row>
    <row r="5776" spans="1:5">
      <c r="A5776" s="1">
        <v>1974</v>
      </c>
      <c r="B5776" s="1">
        <v>0</v>
      </c>
      <c r="C5776" s="1">
        <v>5172</v>
      </c>
      <c r="D5776" s="1">
        <v>7180</v>
      </c>
      <c r="E5776" s="1">
        <v>12352</v>
      </c>
    </row>
    <row r="5777" spans="1:5">
      <c r="A5777" s="1">
        <v>1974</v>
      </c>
      <c r="B5777" s="1">
        <v>1</v>
      </c>
      <c r="C5777" s="1">
        <v>383</v>
      </c>
      <c r="D5777" s="1">
        <v>495</v>
      </c>
      <c r="E5777" s="1">
        <v>878</v>
      </c>
    </row>
    <row r="5778" spans="1:5">
      <c r="A5778" s="1">
        <v>1974</v>
      </c>
      <c r="B5778" s="1">
        <v>2</v>
      </c>
      <c r="C5778" s="1">
        <v>241</v>
      </c>
      <c r="D5778" s="1">
        <v>311</v>
      </c>
      <c r="E5778" s="1">
        <v>552</v>
      </c>
    </row>
    <row r="5779" spans="1:5">
      <c r="A5779" s="1">
        <v>1974</v>
      </c>
      <c r="B5779" s="1">
        <v>3</v>
      </c>
      <c r="C5779" s="1">
        <v>202</v>
      </c>
      <c r="D5779" s="1">
        <v>299</v>
      </c>
      <c r="E5779" s="1">
        <v>501</v>
      </c>
    </row>
    <row r="5780" spans="1:5">
      <c r="A5780" s="1">
        <v>1974</v>
      </c>
      <c r="B5780" s="1">
        <v>4</v>
      </c>
      <c r="C5780" s="1">
        <v>155</v>
      </c>
      <c r="D5780" s="1">
        <v>202</v>
      </c>
      <c r="E5780" s="1">
        <v>357</v>
      </c>
    </row>
    <row r="5781" spans="1:5">
      <c r="A5781" s="1">
        <v>1974</v>
      </c>
      <c r="B5781" s="1">
        <v>5</v>
      </c>
      <c r="C5781" s="1">
        <v>131</v>
      </c>
      <c r="D5781" s="1">
        <v>214</v>
      </c>
      <c r="E5781" s="1">
        <v>345</v>
      </c>
    </row>
    <row r="5782" spans="1:5">
      <c r="A5782" s="1">
        <v>1974</v>
      </c>
      <c r="B5782" s="1">
        <v>6</v>
      </c>
      <c r="C5782" s="1">
        <v>118</v>
      </c>
      <c r="D5782" s="1">
        <v>189</v>
      </c>
      <c r="E5782" s="1">
        <v>307</v>
      </c>
    </row>
    <row r="5783" spans="1:5">
      <c r="A5783" s="1">
        <v>1974</v>
      </c>
      <c r="B5783" s="1">
        <v>7</v>
      </c>
      <c r="C5783" s="1">
        <v>124</v>
      </c>
      <c r="D5783" s="1">
        <v>179</v>
      </c>
      <c r="E5783" s="1">
        <v>303</v>
      </c>
    </row>
    <row r="5784" spans="1:5">
      <c r="A5784" s="1">
        <v>1974</v>
      </c>
      <c r="B5784" s="1">
        <v>8</v>
      </c>
      <c r="C5784" s="1">
        <v>115</v>
      </c>
      <c r="D5784" s="1">
        <v>140</v>
      </c>
      <c r="E5784" s="1">
        <v>255</v>
      </c>
    </row>
    <row r="5785" spans="1:5">
      <c r="A5785" s="1">
        <v>1974</v>
      </c>
      <c r="B5785" s="1">
        <v>9</v>
      </c>
      <c r="C5785" s="1">
        <v>93</v>
      </c>
      <c r="D5785" s="1">
        <v>136</v>
      </c>
      <c r="E5785" s="1">
        <v>229</v>
      </c>
    </row>
    <row r="5786" spans="1:5">
      <c r="A5786" s="1">
        <v>1974</v>
      </c>
      <c r="B5786" s="1">
        <v>10</v>
      </c>
      <c r="C5786" s="1">
        <v>105</v>
      </c>
      <c r="D5786" s="1">
        <v>147</v>
      </c>
      <c r="E5786" s="1">
        <v>252</v>
      </c>
    </row>
    <row r="5787" spans="1:5">
      <c r="A5787" s="1">
        <v>1974</v>
      </c>
      <c r="B5787" s="1">
        <v>11</v>
      </c>
      <c r="C5787" s="1">
        <v>114</v>
      </c>
      <c r="D5787" s="1">
        <v>150</v>
      </c>
      <c r="E5787" s="1">
        <v>264</v>
      </c>
    </row>
    <row r="5788" spans="1:5">
      <c r="A5788" s="1">
        <v>1974</v>
      </c>
      <c r="B5788" s="1">
        <v>12</v>
      </c>
      <c r="C5788" s="1">
        <v>87</v>
      </c>
      <c r="D5788" s="1">
        <v>146</v>
      </c>
      <c r="E5788" s="1">
        <v>233</v>
      </c>
    </row>
    <row r="5789" spans="1:5">
      <c r="A5789" s="1">
        <v>1974</v>
      </c>
      <c r="B5789" s="1">
        <v>13</v>
      </c>
      <c r="C5789" s="1">
        <v>90</v>
      </c>
      <c r="D5789" s="1">
        <v>172</v>
      </c>
      <c r="E5789" s="1">
        <v>262</v>
      </c>
    </row>
    <row r="5790" spans="1:5">
      <c r="A5790" s="1">
        <v>1974</v>
      </c>
      <c r="B5790" s="1">
        <v>14</v>
      </c>
      <c r="C5790" s="1">
        <v>107</v>
      </c>
      <c r="D5790" s="1">
        <v>160</v>
      </c>
      <c r="E5790" s="1">
        <v>267</v>
      </c>
    </row>
    <row r="5791" spans="1:5">
      <c r="A5791" s="1">
        <v>1974</v>
      </c>
      <c r="B5791" s="1">
        <v>15</v>
      </c>
      <c r="C5791" s="1">
        <v>135</v>
      </c>
      <c r="D5791" s="1">
        <v>210</v>
      </c>
      <c r="E5791" s="1">
        <v>345</v>
      </c>
    </row>
    <row r="5792" spans="1:5">
      <c r="A5792" s="1">
        <v>1974</v>
      </c>
      <c r="B5792" s="1">
        <v>16</v>
      </c>
      <c r="C5792" s="1">
        <v>143</v>
      </c>
      <c r="D5792" s="1">
        <v>260</v>
      </c>
      <c r="E5792" s="1">
        <v>403</v>
      </c>
    </row>
    <row r="5793" spans="1:5">
      <c r="A5793" s="1">
        <v>1974</v>
      </c>
      <c r="B5793" s="1">
        <v>17</v>
      </c>
      <c r="C5793" s="1">
        <v>153</v>
      </c>
      <c r="D5793" s="1">
        <v>445</v>
      </c>
      <c r="E5793" s="1">
        <v>598</v>
      </c>
    </row>
    <row r="5794" spans="1:5">
      <c r="A5794" s="1">
        <v>1974</v>
      </c>
      <c r="B5794" s="1">
        <v>18</v>
      </c>
      <c r="C5794" s="1">
        <v>155</v>
      </c>
      <c r="D5794" s="1">
        <v>480</v>
      </c>
      <c r="E5794" s="1">
        <v>635</v>
      </c>
    </row>
    <row r="5795" spans="1:5">
      <c r="A5795" s="1">
        <v>1974</v>
      </c>
      <c r="B5795" s="1">
        <v>19</v>
      </c>
      <c r="C5795" s="1">
        <v>150</v>
      </c>
      <c r="D5795" s="1">
        <v>500</v>
      </c>
      <c r="E5795" s="1">
        <v>650</v>
      </c>
    </row>
    <row r="5796" spans="1:5">
      <c r="A5796" s="1">
        <v>1974</v>
      </c>
      <c r="B5796" s="1">
        <v>20</v>
      </c>
      <c r="C5796" s="1">
        <v>169</v>
      </c>
      <c r="D5796" s="1">
        <v>450</v>
      </c>
      <c r="E5796" s="1">
        <v>619</v>
      </c>
    </row>
    <row r="5797" spans="1:5">
      <c r="A5797" s="1">
        <v>1974</v>
      </c>
      <c r="B5797" s="1">
        <v>21</v>
      </c>
      <c r="C5797" s="1">
        <v>162</v>
      </c>
      <c r="D5797" s="1">
        <v>389</v>
      </c>
      <c r="E5797" s="1">
        <v>551</v>
      </c>
    </row>
    <row r="5798" spans="1:5">
      <c r="A5798" s="1">
        <v>1974</v>
      </c>
      <c r="B5798" s="1">
        <v>22</v>
      </c>
      <c r="C5798" s="1">
        <v>133</v>
      </c>
      <c r="D5798" s="1">
        <v>368</v>
      </c>
      <c r="E5798" s="1">
        <v>501</v>
      </c>
    </row>
    <row r="5799" spans="1:5">
      <c r="A5799" s="1">
        <v>1974</v>
      </c>
      <c r="B5799" s="1">
        <v>23</v>
      </c>
      <c r="C5799" s="1">
        <v>164</v>
      </c>
      <c r="D5799" s="1">
        <v>385</v>
      </c>
      <c r="E5799" s="1">
        <v>549</v>
      </c>
    </row>
    <row r="5800" spans="1:5">
      <c r="A5800" s="1">
        <v>1974</v>
      </c>
      <c r="B5800" s="1">
        <v>24</v>
      </c>
      <c r="C5800" s="1">
        <v>177</v>
      </c>
      <c r="D5800" s="1">
        <v>376</v>
      </c>
      <c r="E5800" s="1">
        <v>553</v>
      </c>
    </row>
    <row r="5801" spans="1:5">
      <c r="A5801" s="1">
        <v>1974</v>
      </c>
      <c r="B5801" s="1">
        <v>25</v>
      </c>
      <c r="C5801" s="1">
        <v>158</v>
      </c>
      <c r="D5801" s="1">
        <v>374</v>
      </c>
      <c r="E5801" s="1">
        <v>532</v>
      </c>
    </row>
    <row r="5802" spans="1:5">
      <c r="A5802" s="1">
        <v>1974</v>
      </c>
      <c r="B5802" s="1">
        <v>26</v>
      </c>
      <c r="C5802" s="1">
        <v>207</v>
      </c>
      <c r="D5802" s="1">
        <v>390</v>
      </c>
      <c r="E5802" s="1">
        <v>597</v>
      </c>
    </row>
    <row r="5803" spans="1:5">
      <c r="A5803" s="1">
        <v>1974</v>
      </c>
      <c r="B5803" s="1">
        <v>27</v>
      </c>
      <c r="C5803" s="1">
        <v>211</v>
      </c>
      <c r="D5803" s="1">
        <v>429</v>
      </c>
      <c r="E5803" s="1">
        <v>640</v>
      </c>
    </row>
    <row r="5804" spans="1:5">
      <c r="A5804" s="1">
        <v>1974</v>
      </c>
      <c r="B5804" s="1">
        <v>28</v>
      </c>
      <c r="C5804" s="1">
        <v>170</v>
      </c>
      <c r="D5804" s="1">
        <v>339</v>
      </c>
      <c r="E5804" s="1">
        <v>509</v>
      </c>
    </row>
    <row r="5805" spans="1:5">
      <c r="A5805" s="1">
        <v>1974</v>
      </c>
      <c r="B5805" s="1">
        <v>29</v>
      </c>
      <c r="C5805" s="1">
        <v>198</v>
      </c>
      <c r="D5805" s="1">
        <v>372</v>
      </c>
      <c r="E5805" s="1">
        <v>570</v>
      </c>
    </row>
    <row r="5806" spans="1:5">
      <c r="A5806" s="1">
        <v>1974</v>
      </c>
      <c r="B5806" s="1">
        <v>30</v>
      </c>
      <c r="C5806" s="1">
        <v>218</v>
      </c>
      <c r="D5806" s="1">
        <v>411</v>
      </c>
      <c r="E5806" s="1">
        <v>629</v>
      </c>
    </row>
    <row r="5807" spans="1:5">
      <c r="A5807" s="1">
        <v>1974</v>
      </c>
      <c r="B5807" s="1">
        <v>31</v>
      </c>
      <c r="C5807" s="1">
        <v>198</v>
      </c>
      <c r="D5807" s="1">
        <v>327</v>
      </c>
      <c r="E5807" s="1">
        <v>525</v>
      </c>
    </row>
    <row r="5808" spans="1:5">
      <c r="A5808" s="1">
        <v>1974</v>
      </c>
      <c r="B5808" s="1">
        <v>32</v>
      </c>
      <c r="C5808" s="1">
        <v>217</v>
      </c>
      <c r="D5808" s="1">
        <v>358</v>
      </c>
      <c r="E5808" s="1">
        <v>575</v>
      </c>
    </row>
    <row r="5809" spans="1:5">
      <c r="A5809" s="1">
        <v>1974</v>
      </c>
      <c r="B5809" s="1">
        <v>33</v>
      </c>
      <c r="C5809" s="1">
        <v>236</v>
      </c>
      <c r="D5809" s="1">
        <v>380</v>
      </c>
      <c r="E5809" s="1">
        <v>616</v>
      </c>
    </row>
    <row r="5810" spans="1:5">
      <c r="A5810" s="1">
        <v>1974</v>
      </c>
      <c r="B5810" s="1">
        <v>34</v>
      </c>
      <c r="C5810" s="1">
        <v>257</v>
      </c>
      <c r="D5810" s="1">
        <v>440</v>
      </c>
      <c r="E5810" s="1">
        <v>697</v>
      </c>
    </row>
    <row r="5811" spans="1:5">
      <c r="A5811" s="1">
        <v>1974</v>
      </c>
      <c r="B5811" s="1">
        <v>35</v>
      </c>
      <c r="C5811" s="1">
        <v>314</v>
      </c>
      <c r="D5811" s="1">
        <v>456</v>
      </c>
      <c r="E5811" s="1">
        <v>770</v>
      </c>
    </row>
    <row r="5812" spans="1:5">
      <c r="A5812" s="1">
        <v>1974</v>
      </c>
      <c r="B5812" s="1">
        <v>36</v>
      </c>
      <c r="C5812" s="1">
        <v>357</v>
      </c>
      <c r="D5812" s="1">
        <v>473</v>
      </c>
      <c r="E5812" s="1">
        <v>830</v>
      </c>
    </row>
    <row r="5813" spans="1:5">
      <c r="A5813" s="1">
        <v>1974</v>
      </c>
      <c r="B5813" s="1">
        <v>37</v>
      </c>
      <c r="C5813" s="1">
        <v>400</v>
      </c>
      <c r="D5813" s="1">
        <v>536</v>
      </c>
      <c r="E5813" s="1">
        <v>936</v>
      </c>
    </row>
    <row r="5814" spans="1:5">
      <c r="A5814" s="1">
        <v>1974</v>
      </c>
      <c r="B5814" s="1">
        <v>38</v>
      </c>
      <c r="C5814" s="1">
        <v>373</v>
      </c>
      <c r="D5814" s="1">
        <v>587</v>
      </c>
      <c r="E5814" s="1">
        <v>960</v>
      </c>
    </row>
    <row r="5815" spans="1:5">
      <c r="A5815" s="1">
        <v>1974</v>
      </c>
      <c r="B5815" s="1">
        <v>39</v>
      </c>
      <c r="C5815" s="1">
        <v>416</v>
      </c>
      <c r="D5815" s="1">
        <v>622</v>
      </c>
      <c r="E5815" s="1">
        <v>1038</v>
      </c>
    </row>
    <row r="5816" spans="1:5">
      <c r="A5816" s="1">
        <v>1974</v>
      </c>
      <c r="B5816" s="1">
        <v>40</v>
      </c>
      <c r="C5816" s="1">
        <v>513</v>
      </c>
      <c r="D5816" s="1">
        <v>695</v>
      </c>
      <c r="E5816" s="1">
        <v>1208</v>
      </c>
    </row>
    <row r="5817" spans="1:5">
      <c r="A5817" s="1">
        <v>1974</v>
      </c>
      <c r="B5817" s="1">
        <v>41</v>
      </c>
      <c r="C5817" s="1">
        <v>532</v>
      </c>
      <c r="D5817" s="1">
        <v>801</v>
      </c>
      <c r="E5817" s="1">
        <v>1333</v>
      </c>
    </row>
    <row r="5818" spans="1:5">
      <c r="A5818" s="1">
        <v>1974</v>
      </c>
      <c r="B5818" s="1">
        <v>42</v>
      </c>
      <c r="C5818" s="1">
        <v>615</v>
      </c>
      <c r="D5818" s="1">
        <v>951</v>
      </c>
      <c r="E5818" s="1">
        <v>1566</v>
      </c>
    </row>
    <row r="5819" spans="1:5">
      <c r="A5819" s="1">
        <v>1974</v>
      </c>
      <c r="B5819" s="1">
        <v>43</v>
      </c>
      <c r="C5819" s="1">
        <v>700</v>
      </c>
      <c r="D5819" s="1">
        <v>1110</v>
      </c>
      <c r="E5819" s="1">
        <v>1810</v>
      </c>
    </row>
    <row r="5820" spans="1:5">
      <c r="A5820" s="1">
        <v>1974</v>
      </c>
      <c r="B5820" s="1">
        <v>44</v>
      </c>
      <c r="C5820" s="1">
        <v>818</v>
      </c>
      <c r="D5820" s="1">
        <v>1217</v>
      </c>
      <c r="E5820" s="1">
        <v>2035</v>
      </c>
    </row>
    <row r="5821" spans="1:5">
      <c r="A5821" s="1">
        <v>1974</v>
      </c>
      <c r="B5821" s="1">
        <v>45</v>
      </c>
      <c r="C5821" s="1">
        <v>884</v>
      </c>
      <c r="D5821" s="1">
        <v>1323</v>
      </c>
      <c r="E5821" s="1">
        <v>2207</v>
      </c>
    </row>
    <row r="5822" spans="1:5">
      <c r="A5822" s="1">
        <v>1974</v>
      </c>
      <c r="B5822" s="1">
        <v>46</v>
      </c>
      <c r="C5822" s="1">
        <v>987</v>
      </c>
      <c r="D5822" s="1">
        <v>1581</v>
      </c>
      <c r="E5822" s="1">
        <v>2568</v>
      </c>
    </row>
    <row r="5823" spans="1:5">
      <c r="A5823" s="1">
        <v>1974</v>
      </c>
      <c r="B5823" s="1">
        <v>47</v>
      </c>
      <c r="C5823" s="1">
        <v>1229</v>
      </c>
      <c r="D5823" s="1">
        <v>1734</v>
      </c>
      <c r="E5823" s="1">
        <v>2963</v>
      </c>
    </row>
    <row r="5824" spans="1:5">
      <c r="A5824" s="1">
        <v>1974</v>
      </c>
      <c r="B5824" s="1">
        <v>48</v>
      </c>
      <c r="C5824" s="1">
        <v>1250</v>
      </c>
      <c r="D5824" s="1">
        <v>2009</v>
      </c>
      <c r="E5824" s="1">
        <v>3259</v>
      </c>
    </row>
    <row r="5825" spans="1:5">
      <c r="A5825" s="1">
        <v>1974</v>
      </c>
      <c r="B5825" s="1">
        <v>49</v>
      </c>
      <c r="C5825" s="1">
        <v>1439</v>
      </c>
      <c r="D5825" s="1">
        <v>2301</v>
      </c>
      <c r="E5825" s="1">
        <v>3740</v>
      </c>
    </row>
    <row r="5826" spans="1:5">
      <c r="A5826" s="1">
        <v>1974</v>
      </c>
      <c r="B5826" s="1">
        <v>50</v>
      </c>
      <c r="C5826" s="1">
        <v>1623</v>
      </c>
      <c r="D5826" s="1">
        <v>2592</v>
      </c>
      <c r="E5826" s="1">
        <v>4215</v>
      </c>
    </row>
    <row r="5827" spans="1:5">
      <c r="A5827" s="1">
        <v>1974</v>
      </c>
      <c r="B5827" s="1">
        <v>51</v>
      </c>
      <c r="C5827" s="1">
        <v>1747</v>
      </c>
      <c r="D5827" s="1">
        <v>2815</v>
      </c>
      <c r="E5827" s="1">
        <v>4562</v>
      </c>
    </row>
    <row r="5828" spans="1:5">
      <c r="A5828" s="1">
        <v>1974</v>
      </c>
      <c r="B5828" s="1">
        <v>52</v>
      </c>
      <c r="C5828" s="1">
        <v>2002</v>
      </c>
      <c r="D5828" s="1">
        <v>3347</v>
      </c>
      <c r="E5828" s="1">
        <v>5349</v>
      </c>
    </row>
    <row r="5829" spans="1:5">
      <c r="A5829" s="1">
        <v>1974</v>
      </c>
      <c r="B5829" s="1">
        <v>53</v>
      </c>
      <c r="C5829" s="1">
        <v>2272</v>
      </c>
      <c r="D5829" s="1">
        <v>3808</v>
      </c>
      <c r="E5829" s="1">
        <v>6080</v>
      </c>
    </row>
    <row r="5830" spans="1:5">
      <c r="A5830" s="1">
        <v>1974</v>
      </c>
      <c r="B5830" s="1">
        <v>54</v>
      </c>
      <c r="C5830" s="1">
        <v>2539</v>
      </c>
      <c r="D5830" s="1">
        <v>4354</v>
      </c>
      <c r="E5830" s="1">
        <v>6893</v>
      </c>
    </row>
    <row r="5831" spans="1:5">
      <c r="A5831" s="1">
        <v>1974</v>
      </c>
      <c r="B5831" s="1">
        <v>55</v>
      </c>
      <c r="C5831" s="1">
        <v>1976</v>
      </c>
      <c r="D5831" s="1">
        <v>3356</v>
      </c>
      <c r="E5831" s="1">
        <v>5332</v>
      </c>
    </row>
    <row r="5832" spans="1:5">
      <c r="A5832" s="1">
        <v>1974</v>
      </c>
      <c r="B5832" s="1">
        <v>56</v>
      </c>
      <c r="C5832" s="1">
        <v>1990</v>
      </c>
      <c r="D5832" s="1">
        <v>3529</v>
      </c>
      <c r="E5832" s="1">
        <v>5519</v>
      </c>
    </row>
    <row r="5833" spans="1:5">
      <c r="A5833" s="1">
        <v>1974</v>
      </c>
      <c r="B5833" s="1">
        <v>57</v>
      </c>
      <c r="C5833" s="1">
        <v>2540</v>
      </c>
      <c r="D5833" s="1">
        <v>4260</v>
      </c>
      <c r="E5833" s="1">
        <v>6800</v>
      </c>
    </row>
    <row r="5834" spans="1:5">
      <c r="A5834" s="1">
        <v>1974</v>
      </c>
      <c r="B5834" s="1">
        <v>58</v>
      </c>
      <c r="C5834" s="1">
        <v>2896</v>
      </c>
      <c r="D5834" s="1">
        <v>5041</v>
      </c>
      <c r="E5834" s="1">
        <v>7937</v>
      </c>
    </row>
    <row r="5835" spans="1:5">
      <c r="A5835" s="1">
        <v>1974</v>
      </c>
      <c r="B5835" s="1">
        <v>59</v>
      </c>
      <c r="C5835" s="1">
        <v>3385</v>
      </c>
      <c r="D5835" s="1">
        <v>5941</v>
      </c>
      <c r="E5835" s="1">
        <v>9326</v>
      </c>
    </row>
    <row r="5836" spans="1:5">
      <c r="A5836" s="1">
        <v>1974</v>
      </c>
      <c r="B5836" s="1">
        <v>60</v>
      </c>
      <c r="C5836" s="1">
        <v>3787</v>
      </c>
      <c r="D5836" s="1">
        <v>6487</v>
      </c>
      <c r="E5836" s="1">
        <v>10274</v>
      </c>
    </row>
    <row r="5837" spans="1:5">
      <c r="A5837" s="1">
        <v>1974</v>
      </c>
      <c r="B5837" s="1">
        <v>61</v>
      </c>
      <c r="C5837" s="1">
        <v>3901</v>
      </c>
      <c r="D5837" s="1">
        <v>6874</v>
      </c>
      <c r="E5837" s="1">
        <v>10775</v>
      </c>
    </row>
    <row r="5838" spans="1:5">
      <c r="A5838" s="1">
        <v>1974</v>
      </c>
      <c r="B5838" s="1">
        <v>62</v>
      </c>
      <c r="C5838" s="1">
        <v>4347</v>
      </c>
      <c r="D5838" s="1">
        <v>7445</v>
      </c>
      <c r="E5838" s="1">
        <v>11792</v>
      </c>
    </row>
    <row r="5839" spans="1:5">
      <c r="A5839" s="1">
        <v>1974</v>
      </c>
      <c r="B5839" s="1">
        <v>63</v>
      </c>
      <c r="C5839" s="1">
        <v>4532</v>
      </c>
      <c r="D5839" s="1">
        <v>7954</v>
      </c>
      <c r="E5839" s="1">
        <v>12486</v>
      </c>
    </row>
    <row r="5840" spans="1:5">
      <c r="A5840" s="1">
        <v>1974</v>
      </c>
      <c r="B5840" s="1">
        <v>64</v>
      </c>
      <c r="C5840" s="1">
        <v>4988</v>
      </c>
      <c r="D5840" s="1">
        <v>8816</v>
      </c>
      <c r="E5840" s="1">
        <v>13804</v>
      </c>
    </row>
    <row r="5841" spans="1:5">
      <c r="A5841" s="1">
        <v>1974</v>
      </c>
      <c r="B5841" s="1">
        <v>65</v>
      </c>
      <c r="C5841" s="1">
        <v>5502</v>
      </c>
      <c r="D5841" s="1">
        <v>9460</v>
      </c>
      <c r="E5841" s="1">
        <v>14962</v>
      </c>
    </row>
    <row r="5842" spans="1:5">
      <c r="A5842" s="1">
        <v>1974</v>
      </c>
      <c r="B5842" s="1">
        <v>66</v>
      </c>
      <c r="C5842" s="1">
        <v>6082</v>
      </c>
      <c r="D5842" s="1">
        <v>9907</v>
      </c>
      <c r="E5842" s="1">
        <v>15989</v>
      </c>
    </row>
    <row r="5843" spans="1:5">
      <c r="A5843" s="1">
        <v>1974</v>
      </c>
      <c r="B5843" s="1">
        <v>67</v>
      </c>
      <c r="C5843" s="1">
        <v>6212</v>
      </c>
      <c r="D5843" s="1">
        <v>10292</v>
      </c>
      <c r="E5843" s="1">
        <v>16504</v>
      </c>
    </row>
    <row r="5844" spans="1:5">
      <c r="A5844" s="1">
        <v>1974</v>
      </c>
      <c r="B5844" s="1">
        <v>68</v>
      </c>
      <c r="C5844" s="1">
        <v>6807</v>
      </c>
      <c r="D5844" s="1">
        <v>10968</v>
      </c>
      <c r="E5844" s="1">
        <v>17775</v>
      </c>
    </row>
    <row r="5845" spans="1:5">
      <c r="A5845" s="1">
        <v>1974</v>
      </c>
      <c r="B5845" s="1">
        <v>69</v>
      </c>
      <c r="C5845" s="1">
        <v>7331</v>
      </c>
      <c r="D5845" s="1">
        <v>11380</v>
      </c>
      <c r="E5845" s="1">
        <v>18711</v>
      </c>
    </row>
    <row r="5846" spans="1:5">
      <c r="A5846" s="1">
        <v>1974</v>
      </c>
      <c r="B5846" s="1">
        <v>70</v>
      </c>
      <c r="C5846" s="1">
        <v>7806</v>
      </c>
      <c r="D5846" s="1">
        <v>11325</v>
      </c>
      <c r="E5846" s="1">
        <v>19131</v>
      </c>
    </row>
    <row r="5847" spans="1:5">
      <c r="A5847" s="1">
        <v>1974</v>
      </c>
      <c r="B5847" s="1">
        <v>71</v>
      </c>
      <c r="C5847" s="1">
        <v>8374</v>
      </c>
      <c r="D5847" s="1">
        <v>11771</v>
      </c>
      <c r="E5847" s="1">
        <v>20145</v>
      </c>
    </row>
    <row r="5848" spans="1:5">
      <c r="A5848" s="1">
        <v>1974</v>
      </c>
      <c r="B5848" s="1">
        <v>72</v>
      </c>
      <c r="C5848" s="1">
        <v>9012</v>
      </c>
      <c r="D5848" s="1">
        <v>11785</v>
      </c>
      <c r="E5848" s="1">
        <v>20797</v>
      </c>
    </row>
    <row r="5849" spans="1:5">
      <c r="A5849" s="1">
        <v>1974</v>
      </c>
      <c r="B5849" s="1">
        <v>73</v>
      </c>
      <c r="C5849" s="1">
        <v>9490</v>
      </c>
      <c r="D5849" s="1">
        <v>12095</v>
      </c>
      <c r="E5849" s="1">
        <v>21585</v>
      </c>
    </row>
    <row r="5850" spans="1:5">
      <c r="A5850" s="1">
        <v>1974</v>
      </c>
      <c r="B5850" s="1">
        <v>74</v>
      </c>
      <c r="C5850" s="1">
        <v>10313</v>
      </c>
      <c r="D5850" s="1">
        <v>11735</v>
      </c>
      <c r="E5850" s="1">
        <v>22048</v>
      </c>
    </row>
    <row r="5851" spans="1:5">
      <c r="A5851" s="1">
        <v>1974</v>
      </c>
      <c r="B5851" s="1">
        <v>75</v>
      </c>
      <c r="C5851" s="1">
        <v>10192</v>
      </c>
      <c r="D5851" s="1">
        <v>10276</v>
      </c>
      <c r="E5851" s="1">
        <v>20468</v>
      </c>
    </row>
    <row r="5852" spans="1:5">
      <c r="A5852" s="1">
        <v>1974</v>
      </c>
      <c r="B5852" s="1">
        <v>76</v>
      </c>
      <c r="C5852" s="1">
        <v>10764</v>
      </c>
      <c r="D5852" s="1">
        <v>9731</v>
      </c>
      <c r="E5852" s="1">
        <v>20495</v>
      </c>
    </row>
    <row r="5853" spans="1:5">
      <c r="A5853" s="1">
        <v>1974</v>
      </c>
      <c r="B5853" s="1">
        <v>77</v>
      </c>
      <c r="C5853" s="1">
        <v>11106</v>
      </c>
      <c r="D5853" s="1">
        <v>9591</v>
      </c>
      <c r="E5853" s="1">
        <v>20697</v>
      </c>
    </row>
    <row r="5854" spans="1:5">
      <c r="A5854" s="1">
        <v>1974</v>
      </c>
      <c r="B5854" s="1">
        <v>78</v>
      </c>
      <c r="C5854" s="1">
        <v>11249</v>
      </c>
      <c r="D5854" s="1">
        <v>9146</v>
      </c>
      <c r="E5854" s="1">
        <v>20395</v>
      </c>
    </row>
    <row r="5855" spans="1:5">
      <c r="A5855" s="1">
        <v>1974</v>
      </c>
      <c r="B5855" s="1">
        <v>79</v>
      </c>
      <c r="C5855" s="1">
        <v>11460</v>
      </c>
      <c r="D5855" s="1">
        <v>8785</v>
      </c>
      <c r="E5855" s="1">
        <v>20245</v>
      </c>
    </row>
    <row r="5856" spans="1:5">
      <c r="A5856" s="1">
        <v>1974</v>
      </c>
      <c r="B5856" s="1">
        <v>80</v>
      </c>
      <c r="C5856" s="1">
        <v>11697</v>
      </c>
      <c r="D5856" s="1">
        <v>8223</v>
      </c>
      <c r="E5856" s="1">
        <v>19920</v>
      </c>
    </row>
    <row r="5857" spans="1:5">
      <c r="A5857" s="1">
        <v>1974</v>
      </c>
      <c r="B5857" s="1">
        <v>81</v>
      </c>
      <c r="C5857" s="1">
        <v>11828</v>
      </c>
      <c r="D5857" s="1">
        <v>7961</v>
      </c>
      <c r="E5857" s="1">
        <v>19789</v>
      </c>
    </row>
    <row r="5858" spans="1:5">
      <c r="A5858" s="1">
        <v>1974</v>
      </c>
      <c r="B5858" s="1">
        <v>82</v>
      </c>
      <c r="C5858" s="1">
        <v>11722</v>
      </c>
      <c r="D5858" s="1">
        <v>7589</v>
      </c>
      <c r="E5858" s="1">
        <v>19311</v>
      </c>
    </row>
    <row r="5859" spans="1:5">
      <c r="A5859" s="1">
        <v>1974</v>
      </c>
      <c r="B5859" s="1">
        <v>83</v>
      </c>
      <c r="C5859" s="1">
        <v>11357</v>
      </c>
      <c r="D5859" s="1">
        <v>6871</v>
      </c>
      <c r="E5859" s="1">
        <v>18228</v>
      </c>
    </row>
    <row r="5860" spans="1:5">
      <c r="A5860" s="1">
        <v>1974</v>
      </c>
      <c r="B5860" s="1">
        <v>84</v>
      </c>
      <c r="C5860" s="1">
        <v>11116</v>
      </c>
      <c r="D5860" s="1">
        <v>6318</v>
      </c>
      <c r="E5860" s="1">
        <v>17434</v>
      </c>
    </row>
    <row r="5861" spans="1:5">
      <c r="A5861" s="1">
        <v>1974</v>
      </c>
      <c r="B5861" s="1">
        <v>85</v>
      </c>
      <c r="C5861" s="1">
        <v>10777</v>
      </c>
      <c r="D5861" s="1">
        <v>5617</v>
      </c>
      <c r="E5861" s="1">
        <v>16394</v>
      </c>
    </row>
    <row r="5862" spans="1:5">
      <c r="A5862" s="1">
        <v>1974</v>
      </c>
      <c r="B5862" s="1">
        <v>86</v>
      </c>
      <c r="C5862" s="1">
        <v>10041</v>
      </c>
      <c r="D5862" s="1">
        <v>5016</v>
      </c>
      <c r="E5862" s="1">
        <v>15057</v>
      </c>
    </row>
    <row r="5863" spans="1:5">
      <c r="A5863" s="1">
        <v>1974</v>
      </c>
      <c r="B5863" s="1">
        <v>87</v>
      </c>
      <c r="C5863" s="1">
        <v>8993</v>
      </c>
      <c r="D5863" s="1">
        <v>4144</v>
      </c>
      <c r="E5863" s="1">
        <v>13137</v>
      </c>
    </row>
    <row r="5864" spans="1:5">
      <c r="A5864" s="1">
        <v>1974</v>
      </c>
      <c r="B5864" s="1">
        <v>88</v>
      </c>
      <c r="C5864" s="1">
        <v>8188</v>
      </c>
      <c r="D5864" s="1">
        <v>3654</v>
      </c>
      <c r="E5864" s="1">
        <v>11842</v>
      </c>
    </row>
    <row r="5865" spans="1:5">
      <c r="A5865" s="1">
        <v>1974</v>
      </c>
      <c r="B5865" s="1">
        <v>89</v>
      </c>
      <c r="C5865" s="1">
        <v>7237</v>
      </c>
      <c r="D5865" s="1">
        <v>2936</v>
      </c>
      <c r="E5865" s="1">
        <v>10173</v>
      </c>
    </row>
    <row r="5866" spans="1:5">
      <c r="A5866" s="1">
        <v>1974</v>
      </c>
      <c r="B5866" s="1">
        <v>90</v>
      </c>
      <c r="C5866" s="1">
        <v>6432</v>
      </c>
      <c r="D5866" s="1">
        <v>2533</v>
      </c>
      <c r="E5866" s="1">
        <v>8965</v>
      </c>
    </row>
    <row r="5867" spans="1:5">
      <c r="A5867" s="1">
        <v>1974</v>
      </c>
      <c r="B5867" s="1">
        <v>91</v>
      </c>
      <c r="C5867" s="1">
        <v>5335</v>
      </c>
      <c r="D5867" s="1">
        <v>2020</v>
      </c>
      <c r="E5867" s="1">
        <v>7355</v>
      </c>
    </row>
    <row r="5868" spans="1:5">
      <c r="A5868" s="1">
        <v>1974</v>
      </c>
      <c r="B5868" s="1">
        <v>92</v>
      </c>
      <c r="C5868" s="1">
        <v>4427</v>
      </c>
      <c r="D5868" s="1">
        <v>1595</v>
      </c>
      <c r="E5868" s="1">
        <v>6022</v>
      </c>
    </row>
    <row r="5869" spans="1:5">
      <c r="A5869" s="1">
        <v>1974</v>
      </c>
      <c r="B5869" s="1">
        <v>93</v>
      </c>
      <c r="C5869" s="1">
        <v>3687</v>
      </c>
      <c r="D5869" s="1">
        <v>1165</v>
      </c>
      <c r="E5869" s="1">
        <v>4852</v>
      </c>
    </row>
    <row r="5870" spans="1:5">
      <c r="A5870" s="1">
        <v>1974</v>
      </c>
      <c r="B5870" s="1">
        <v>94</v>
      </c>
      <c r="C5870" s="1">
        <v>2910</v>
      </c>
      <c r="D5870" s="1">
        <v>832</v>
      </c>
      <c r="E5870" s="1">
        <v>3742</v>
      </c>
    </row>
    <row r="5871" spans="1:5">
      <c r="A5871" s="1">
        <v>1974</v>
      </c>
      <c r="B5871" s="1">
        <v>95</v>
      </c>
      <c r="C5871" s="1">
        <v>1911</v>
      </c>
      <c r="D5871" s="1">
        <v>593</v>
      </c>
      <c r="E5871" s="1">
        <v>2504</v>
      </c>
    </row>
    <row r="5872" spans="1:5">
      <c r="A5872" s="1">
        <v>1974</v>
      </c>
      <c r="B5872" s="1">
        <v>96</v>
      </c>
      <c r="C5872" s="1">
        <v>1434</v>
      </c>
      <c r="D5872" s="1">
        <v>441</v>
      </c>
      <c r="E5872" s="1">
        <v>1875</v>
      </c>
    </row>
    <row r="5873" spans="1:5">
      <c r="A5873" s="1">
        <v>1974</v>
      </c>
      <c r="B5873" s="1">
        <v>97</v>
      </c>
      <c r="C5873" s="1">
        <v>1095</v>
      </c>
      <c r="D5873" s="1">
        <v>270</v>
      </c>
      <c r="E5873" s="1">
        <v>1365</v>
      </c>
    </row>
    <row r="5874" spans="1:5">
      <c r="A5874" s="1">
        <v>1974</v>
      </c>
      <c r="B5874" s="1">
        <v>98</v>
      </c>
      <c r="C5874" s="1">
        <v>738</v>
      </c>
      <c r="D5874" s="1">
        <v>163</v>
      </c>
      <c r="E5874" s="1">
        <v>901</v>
      </c>
    </row>
    <row r="5875" spans="1:5">
      <c r="A5875" s="1">
        <v>1974</v>
      </c>
      <c r="B5875" s="1">
        <v>99</v>
      </c>
      <c r="C5875" s="1">
        <v>484</v>
      </c>
      <c r="D5875" s="1">
        <v>123</v>
      </c>
      <c r="E5875" s="1">
        <v>607</v>
      </c>
    </row>
    <row r="5876" spans="1:5">
      <c r="A5876" s="1">
        <v>1974</v>
      </c>
      <c r="B5876" s="1">
        <v>100</v>
      </c>
      <c r="C5876" s="1">
        <v>303</v>
      </c>
      <c r="D5876" s="1">
        <v>68</v>
      </c>
      <c r="E5876" s="1">
        <v>371</v>
      </c>
    </row>
    <row r="5877" spans="1:5">
      <c r="A5877" s="1">
        <v>1974</v>
      </c>
      <c r="B5877" s="1">
        <v>101</v>
      </c>
      <c r="C5877" s="1">
        <v>198</v>
      </c>
      <c r="D5877" s="1">
        <v>40</v>
      </c>
      <c r="E5877" s="1">
        <v>238</v>
      </c>
    </row>
    <row r="5878" spans="1:5">
      <c r="A5878" s="1">
        <v>1974</v>
      </c>
      <c r="B5878" s="1">
        <v>102</v>
      </c>
      <c r="C5878" s="1">
        <v>123</v>
      </c>
      <c r="D5878" s="1">
        <v>15</v>
      </c>
      <c r="E5878" s="1">
        <v>138</v>
      </c>
    </row>
    <row r="5879" spans="1:5">
      <c r="A5879" s="1">
        <v>1974</v>
      </c>
      <c r="B5879" s="1">
        <v>103</v>
      </c>
      <c r="C5879" s="1">
        <v>81</v>
      </c>
      <c r="D5879" s="1">
        <v>3</v>
      </c>
      <c r="E5879" s="1">
        <v>84</v>
      </c>
    </row>
    <row r="5880" spans="1:5">
      <c r="A5880" s="1">
        <v>1974</v>
      </c>
      <c r="B5880" s="1">
        <v>104</v>
      </c>
      <c r="C5880" s="1">
        <v>48</v>
      </c>
      <c r="D5880" s="1">
        <v>5</v>
      </c>
      <c r="E5880" s="1">
        <v>53</v>
      </c>
    </row>
    <row r="5881" spans="1:5">
      <c r="A5881" s="1">
        <v>1974</v>
      </c>
      <c r="B5881" s="1">
        <v>105</v>
      </c>
      <c r="C5881" s="1">
        <v>20</v>
      </c>
      <c r="D5881" s="1">
        <v>2</v>
      </c>
      <c r="E5881" s="1">
        <v>22</v>
      </c>
    </row>
    <row r="5882" spans="1:5">
      <c r="A5882" s="1">
        <v>1974</v>
      </c>
      <c r="B5882" s="1">
        <v>106</v>
      </c>
      <c r="C5882" s="1">
        <v>10</v>
      </c>
      <c r="D5882" s="1">
        <v>0</v>
      </c>
      <c r="E5882" s="1">
        <v>10</v>
      </c>
    </row>
    <row r="5883" spans="1:5">
      <c r="A5883" s="1">
        <v>1974</v>
      </c>
      <c r="B5883" s="1">
        <v>107</v>
      </c>
      <c r="C5883" s="1">
        <v>1</v>
      </c>
      <c r="D5883" s="1">
        <v>0</v>
      </c>
      <c r="E5883" s="1">
        <v>1</v>
      </c>
    </row>
    <row r="5884" spans="1:5">
      <c r="A5884" s="1">
        <v>1974</v>
      </c>
      <c r="B5884" s="1">
        <v>108</v>
      </c>
      <c r="C5884" s="1">
        <v>1</v>
      </c>
      <c r="D5884" s="1">
        <v>0</v>
      </c>
      <c r="E5884" s="1">
        <v>1</v>
      </c>
    </row>
    <row r="5885" spans="1:5">
      <c r="A5885" s="1">
        <v>1974</v>
      </c>
      <c r="B5885" s="1">
        <v>109</v>
      </c>
      <c r="C5885" s="1">
        <v>1</v>
      </c>
      <c r="D5885" s="1">
        <v>0</v>
      </c>
      <c r="E5885" s="1">
        <v>1</v>
      </c>
    </row>
    <row r="5886" spans="1:5">
      <c r="A5886" s="1">
        <v>1974</v>
      </c>
      <c r="B5886" s="1" t="s">
        <v>121</v>
      </c>
      <c r="C5886" s="1">
        <v>0</v>
      </c>
      <c r="D5886" s="1">
        <v>0</v>
      </c>
      <c r="E5886" s="1">
        <v>0</v>
      </c>
    </row>
    <row r="5887" spans="1:5">
      <c r="A5887" s="1">
        <v>1975</v>
      </c>
      <c r="B5887" s="1">
        <v>0</v>
      </c>
      <c r="C5887" s="1">
        <v>4798</v>
      </c>
      <c r="D5887" s="1">
        <v>6392</v>
      </c>
      <c r="E5887" s="1">
        <v>11190</v>
      </c>
    </row>
    <row r="5888" spans="1:5">
      <c r="A5888" s="1">
        <v>1975</v>
      </c>
      <c r="B5888" s="1">
        <v>1</v>
      </c>
      <c r="C5888" s="1">
        <v>346</v>
      </c>
      <c r="D5888" s="1">
        <v>402</v>
      </c>
      <c r="E5888" s="1">
        <v>748</v>
      </c>
    </row>
    <row r="5889" spans="1:5">
      <c r="A5889" s="1">
        <v>1975</v>
      </c>
      <c r="B5889" s="1">
        <v>2</v>
      </c>
      <c r="C5889" s="1">
        <v>182</v>
      </c>
      <c r="D5889" s="1">
        <v>273</v>
      </c>
      <c r="E5889" s="1">
        <v>455</v>
      </c>
    </row>
    <row r="5890" spans="1:5">
      <c r="A5890" s="1">
        <v>1975</v>
      </c>
      <c r="B5890" s="1">
        <v>3</v>
      </c>
      <c r="C5890" s="1">
        <v>176</v>
      </c>
      <c r="D5890" s="1">
        <v>255</v>
      </c>
      <c r="E5890" s="1">
        <v>431</v>
      </c>
    </row>
    <row r="5891" spans="1:5">
      <c r="A5891" s="1">
        <v>1975</v>
      </c>
      <c r="B5891" s="1">
        <v>4</v>
      </c>
      <c r="C5891" s="1">
        <v>156</v>
      </c>
      <c r="D5891" s="1">
        <v>209</v>
      </c>
      <c r="E5891" s="1">
        <v>365</v>
      </c>
    </row>
    <row r="5892" spans="1:5">
      <c r="A5892" s="1">
        <v>1975</v>
      </c>
      <c r="B5892" s="1">
        <v>5</v>
      </c>
      <c r="C5892" s="1">
        <v>116</v>
      </c>
      <c r="D5892" s="1">
        <v>195</v>
      </c>
      <c r="E5892" s="1">
        <v>311</v>
      </c>
    </row>
    <row r="5893" spans="1:5">
      <c r="A5893" s="1">
        <v>1975</v>
      </c>
      <c r="B5893" s="1">
        <v>6</v>
      </c>
      <c r="C5893" s="1">
        <v>108</v>
      </c>
      <c r="D5893" s="1">
        <v>166</v>
      </c>
      <c r="E5893" s="1">
        <v>274</v>
      </c>
    </row>
    <row r="5894" spans="1:5">
      <c r="A5894" s="1">
        <v>1975</v>
      </c>
      <c r="B5894" s="1">
        <v>7</v>
      </c>
      <c r="C5894" s="1">
        <v>111</v>
      </c>
      <c r="D5894" s="1">
        <v>169</v>
      </c>
      <c r="E5894" s="1">
        <v>280</v>
      </c>
    </row>
    <row r="5895" spans="1:5">
      <c r="A5895" s="1">
        <v>1975</v>
      </c>
      <c r="B5895" s="1">
        <v>8</v>
      </c>
      <c r="C5895" s="1">
        <v>98</v>
      </c>
      <c r="D5895" s="1">
        <v>153</v>
      </c>
      <c r="E5895" s="1">
        <v>251</v>
      </c>
    </row>
    <row r="5896" spans="1:5">
      <c r="A5896" s="1">
        <v>1975</v>
      </c>
      <c r="B5896" s="1">
        <v>9</v>
      </c>
      <c r="C5896" s="1">
        <v>107</v>
      </c>
      <c r="D5896" s="1">
        <v>146</v>
      </c>
      <c r="E5896" s="1">
        <v>253</v>
      </c>
    </row>
    <row r="5897" spans="1:5">
      <c r="A5897" s="1">
        <v>1975</v>
      </c>
      <c r="B5897" s="1">
        <v>10</v>
      </c>
      <c r="C5897" s="1">
        <v>68</v>
      </c>
      <c r="D5897" s="1">
        <v>158</v>
      </c>
      <c r="E5897" s="1">
        <v>226</v>
      </c>
    </row>
    <row r="5898" spans="1:5">
      <c r="A5898" s="1">
        <v>1975</v>
      </c>
      <c r="B5898" s="1">
        <v>11</v>
      </c>
      <c r="C5898" s="1">
        <v>77</v>
      </c>
      <c r="D5898" s="1">
        <v>149</v>
      </c>
      <c r="E5898" s="1">
        <v>226</v>
      </c>
    </row>
    <row r="5899" spans="1:5">
      <c r="A5899" s="1">
        <v>1975</v>
      </c>
      <c r="B5899" s="1">
        <v>12</v>
      </c>
      <c r="C5899" s="1">
        <v>93</v>
      </c>
      <c r="D5899" s="1">
        <v>166</v>
      </c>
      <c r="E5899" s="1">
        <v>259</v>
      </c>
    </row>
    <row r="5900" spans="1:5">
      <c r="A5900" s="1">
        <v>1975</v>
      </c>
      <c r="B5900" s="1">
        <v>13</v>
      </c>
      <c r="C5900" s="1">
        <v>76</v>
      </c>
      <c r="D5900" s="1">
        <v>176</v>
      </c>
      <c r="E5900" s="1">
        <v>252</v>
      </c>
    </row>
    <row r="5901" spans="1:5">
      <c r="A5901" s="1">
        <v>1975</v>
      </c>
      <c r="B5901" s="1">
        <v>14</v>
      </c>
      <c r="C5901" s="1">
        <v>91</v>
      </c>
      <c r="D5901" s="1">
        <v>193</v>
      </c>
      <c r="E5901" s="1">
        <v>284</v>
      </c>
    </row>
    <row r="5902" spans="1:5">
      <c r="A5902" s="1">
        <v>1975</v>
      </c>
      <c r="B5902" s="1">
        <v>15</v>
      </c>
      <c r="C5902" s="1">
        <v>115</v>
      </c>
      <c r="D5902" s="1">
        <v>183</v>
      </c>
      <c r="E5902" s="1">
        <v>298</v>
      </c>
    </row>
    <row r="5903" spans="1:5">
      <c r="A5903" s="1">
        <v>1975</v>
      </c>
      <c r="B5903" s="1">
        <v>16</v>
      </c>
      <c r="C5903" s="1">
        <v>163</v>
      </c>
      <c r="D5903" s="1">
        <v>278</v>
      </c>
      <c r="E5903" s="1">
        <v>441</v>
      </c>
    </row>
    <row r="5904" spans="1:5">
      <c r="A5904" s="1">
        <v>1975</v>
      </c>
      <c r="B5904" s="1">
        <v>17</v>
      </c>
      <c r="C5904" s="1">
        <v>159</v>
      </c>
      <c r="D5904" s="1">
        <v>464</v>
      </c>
      <c r="E5904" s="1">
        <v>623</v>
      </c>
    </row>
    <row r="5905" spans="1:5">
      <c r="A5905" s="1">
        <v>1975</v>
      </c>
      <c r="B5905" s="1">
        <v>18</v>
      </c>
      <c r="C5905" s="1">
        <v>172</v>
      </c>
      <c r="D5905" s="1">
        <v>490</v>
      </c>
      <c r="E5905" s="1">
        <v>662</v>
      </c>
    </row>
    <row r="5906" spans="1:5">
      <c r="A5906" s="1">
        <v>1975</v>
      </c>
      <c r="B5906" s="1">
        <v>19</v>
      </c>
      <c r="C5906" s="1">
        <v>142</v>
      </c>
      <c r="D5906" s="1">
        <v>456</v>
      </c>
      <c r="E5906" s="1">
        <v>598</v>
      </c>
    </row>
    <row r="5907" spans="1:5">
      <c r="A5907" s="1">
        <v>1975</v>
      </c>
      <c r="B5907" s="1">
        <v>20</v>
      </c>
      <c r="C5907" s="1">
        <v>159</v>
      </c>
      <c r="D5907" s="1">
        <v>451</v>
      </c>
      <c r="E5907" s="1">
        <v>610</v>
      </c>
    </row>
    <row r="5908" spans="1:5">
      <c r="A5908" s="1">
        <v>1975</v>
      </c>
      <c r="B5908" s="1">
        <v>21</v>
      </c>
      <c r="C5908" s="1">
        <v>162</v>
      </c>
      <c r="D5908" s="1">
        <v>454</v>
      </c>
      <c r="E5908" s="1">
        <v>616</v>
      </c>
    </row>
    <row r="5909" spans="1:5">
      <c r="A5909" s="1">
        <v>1975</v>
      </c>
      <c r="B5909" s="1">
        <v>22</v>
      </c>
      <c r="C5909" s="1">
        <v>151</v>
      </c>
      <c r="D5909" s="1">
        <v>423</v>
      </c>
      <c r="E5909" s="1">
        <v>574</v>
      </c>
    </row>
    <row r="5910" spans="1:5">
      <c r="A5910" s="1">
        <v>1975</v>
      </c>
      <c r="B5910" s="1">
        <v>23</v>
      </c>
      <c r="C5910" s="1">
        <v>164</v>
      </c>
      <c r="D5910" s="1">
        <v>349</v>
      </c>
      <c r="E5910" s="1">
        <v>513</v>
      </c>
    </row>
    <row r="5911" spans="1:5">
      <c r="A5911" s="1">
        <v>1975</v>
      </c>
      <c r="B5911" s="1">
        <v>24</v>
      </c>
      <c r="C5911" s="1">
        <v>177</v>
      </c>
      <c r="D5911" s="1">
        <v>341</v>
      </c>
      <c r="E5911" s="1">
        <v>518</v>
      </c>
    </row>
    <row r="5912" spans="1:5">
      <c r="A5912" s="1">
        <v>1975</v>
      </c>
      <c r="B5912" s="1">
        <v>25</v>
      </c>
      <c r="C5912" s="1">
        <v>178</v>
      </c>
      <c r="D5912" s="1">
        <v>378</v>
      </c>
      <c r="E5912" s="1">
        <v>556</v>
      </c>
    </row>
    <row r="5913" spans="1:5">
      <c r="A5913" s="1">
        <v>1975</v>
      </c>
      <c r="B5913" s="1">
        <v>26</v>
      </c>
      <c r="C5913" s="1">
        <v>224</v>
      </c>
      <c r="D5913" s="1">
        <v>375</v>
      </c>
      <c r="E5913" s="1">
        <v>599</v>
      </c>
    </row>
    <row r="5914" spans="1:5">
      <c r="A5914" s="1">
        <v>1975</v>
      </c>
      <c r="B5914" s="1">
        <v>27</v>
      </c>
      <c r="C5914" s="1">
        <v>192</v>
      </c>
      <c r="D5914" s="1">
        <v>391</v>
      </c>
      <c r="E5914" s="1">
        <v>583</v>
      </c>
    </row>
    <row r="5915" spans="1:5">
      <c r="A5915" s="1">
        <v>1975</v>
      </c>
      <c r="B5915" s="1">
        <v>28</v>
      </c>
      <c r="C5915" s="1">
        <v>247</v>
      </c>
      <c r="D5915" s="1">
        <v>395</v>
      </c>
      <c r="E5915" s="1">
        <v>642</v>
      </c>
    </row>
    <row r="5916" spans="1:5">
      <c r="A5916" s="1">
        <v>1975</v>
      </c>
      <c r="B5916" s="1">
        <v>29</v>
      </c>
      <c r="C5916" s="1">
        <v>206</v>
      </c>
      <c r="D5916" s="1">
        <v>344</v>
      </c>
      <c r="E5916" s="1">
        <v>550</v>
      </c>
    </row>
    <row r="5917" spans="1:5">
      <c r="A5917" s="1">
        <v>1975</v>
      </c>
      <c r="B5917" s="1">
        <v>30</v>
      </c>
      <c r="C5917" s="1">
        <v>219</v>
      </c>
      <c r="D5917" s="1">
        <v>370</v>
      </c>
      <c r="E5917" s="1">
        <v>589</v>
      </c>
    </row>
    <row r="5918" spans="1:5">
      <c r="A5918" s="1">
        <v>1975</v>
      </c>
      <c r="B5918" s="1">
        <v>31</v>
      </c>
      <c r="C5918" s="1">
        <v>243</v>
      </c>
      <c r="D5918" s="1">
        <v>405</v>
      </c>
      <c r="E5918" s="1">
        <v>648</v>
      </c>
    </row>
    <row r="5919" spans="1:5">
      <c r="A5919" s="1">
        <v>1975</v>
      </c>
      <c r="B5919" s="1">
        <v>32</v>
      </c>
      <c r="C5919" s="1">
        <v>204</v>
      </c>
      <c r="D5919" s="1">
        <v>416</v>
      </c>
      <c r="E5919" s="1">
        <v>620</v>
      </c>
    </row>
    <row r="5920" spans="1:5">
      <c r="A5920" s="1">
        <v>1975</v>
      </c>
      <c r="B5920" s="1">
        <v>33</v>
      </c>
      <c r="C5920" s="1">
        <v>246</v>
      </c>
      <c r="D5920" s="1">
        <v>386</v>
      </c>
      <c r="E5920" s="1">
        <v>632</v>
      </c>
    </row>
    <row r="5921" spans="1:5">
      <c r="A5921" s="1">
        <v>1975</v>
      </c>
      <c r="B5921" s="1">
        <v>34</v>
      </c>
      <c r="C5921" s="1">
        <v>252</v>
      </c>
      <c r="D5921" s="1">
        <v>385</v>
      </c>
      <c r="E5921" s="1">
        <v>637</v>
      </c>
    </row>
    <row r="5922" spans="1:5">
      <c r="A5922" s="1">
        <v>1975</v>
      </c>
      <c r="B5922" s="1">
        <v>35</v>
      </c>
      <c r="C5922" s="1">
        <v>291</v>
      </c>
      <c r="D5922" s="1">
        <v>443</v>
      </c>
      <c r="E5922" s="1">
        <v>734</v>
      </c>
    </row>
    <row r="5923" spans="1:5">
      <c r="A5923" s="1">
        <v>1975</v>
      </c>
      <c r="B5923" s="1">
        <v>36</v>
      </c>
      <c r="C5923" s="1">
        <v>308</v>
      </c>
      <c r="D5923" s="1">
        <v>492</v>
      </c>
      <c r="E5923" s="1">
        <v>800</v>
      </c>
    </row>
    <row r="5924" spans="1:5">
      <c r="A5924" s="1">
        <v>1975</v>
      </c>
      <c r="B5924" s="1">
        <v>37</v>
      </c>
      <c r="C5924" s="1">
        <v>355</v>
      </c>
      <c r="D5924" s="1">
        <v>532</v>
      </c>
      <c r="E5924" s="1">
        <v>887</v>
      </c>
    </row>
    <row r="5925" spans="1:5">
      <c r="A5925" s="1">
        <v>1975</v>
      </c>
      <c r="B5925" s="1">
        <v>38</v>
      </c>
      <c r="C5925" s="1">
        <v>417</v>
      </c>
      <c r="D5925" s="1">
        <v>499</v>
      </c>
      <c r="E5925" s="1">
        <v>916</v>
      </c>
    </row>
    <row r="5926" spans="1:5">
      <c r="A5926" s="1">
        <v>1975</v>
      </c>
      <c r="B5926" s="1">
        <v>39</v>
      </c>
      <c r="C5926" s="1">
        <v>438</v>
      </c>
      <c r="D5926" s="1">
        <v>610</v>
      </c>
      <c r="E5926" s="1">
        <v>1048</v>
      </c>
    </row>
    <row r="5927" spans="1:5">
      <c r="A5927" s="1">
        <v>1975</v>
      </c>
      <c r="B5927" s="1">
        <v>40</v>
      </c>
      <c r="C5927" s="1">
        <v>450</v>
      </c>
      <c r="D5927" s="1">
        <v>688</v>
      </c>
      <c r="E5927" s="1">
        <v>1138</v>
      </c>
    </row>
    <row r="5928" spans="1:5">
      <c r="A5928" s="1">
        <v>1975</v>
      </c>
      <c r="B5928" s="1">
        <v>41</v>
      </c>
      <c r="C5928" s="1">
        <v>559</v>
      </c>
      <c r="D5928" s="1">
        <v>696</v>
      </c>
      <c r="E5928" s="1">
        <v>1255</v>
      </c>
    </row>
    <row r="5929" spans="1:5">
      <c r="A5929" s="1">
        <v>1975</v>
      </c>
      <c r="B5929" s="1">
        <v>42</v>
      </c>
      <c r="C5929" s="1">
        <v>588</v>
      </c>
      <c r="D5929" s="1">
        <v>887</v>
      </c>
      <c r="E5929" s="1">
        <v>1475</v>
      </c>
    </row>
    <row r="5930" spans="1:5">
      <c r="A5930" s="1">
        <v>1975</v>
      </c>
      <c r="B5930" s="1">
        <v>43</v>
      </c>
      <c r="C5930" s="1">
        <v>676</v>
      </c>
      <c r="D5930" s="1">
        <v>985</v>
      </c>
      <c r="E5930" s="1">
        <v>1661</v>
      </c>
    </row>
    <row r="5931" spans="1:5">
      <c r="A5931" s="1">
        <v>1975</v>
      </c>
      <c r="B5931" s="1">
        <v>44</v>
      </c>
      <c r="C5931" s="1">
        <v>815</v>
      </c>
      <c r="D5931" s="1">
        <v>1174</v>
      </c>
      <c r="E5931" s="1">
        <v>1989</v>
      </c>
    </row>
    <row r="5932" spans="1:5">
      <c r="A5932" s="1">
        <v>1975</v>
      </c>
      <c r="B5932" s="1">
        <v>45</v>
      </c>
      <c r="C5932" s="1">
        <v>861</v>
      </c>
      <c r="D5932" s="1">
        <v>1298</v>
      </c>
      <c r="E5932" s="1">
        <v>2159</v>
      </c>
    </row>
    <row r="5933" spans="1:5">
      <c r="A5933" s="1">
        <v>1975</v>
      </c>
      <c r="B5933" s="1">
        <v>46</v>
      </c>
      <c r="C5933" s="1">
        <v>951</v>
      </c>
      <c r="D5933" s="1">
        <v>1479</v>
      </c>
      <c r="E5933" s="1">
        <v>2430</v>
      </c>
    </row>
    <row r="5934" spans="1:5">
      <c r="A5934" s="1">
        <v>1975</v>
      </c>
      <c r="B5934" s="1">
        <v>47</v>
      </c>
      <c r="C5934" s="1">
        <v>1062</v>
      </c>
      <c r="D5934" s="1">
        <v>1691</v>
      </c>
      <c r="E5934" s="1">
        <v>2753</v>
      </c>
    </row>
    <row r="5935" spans="1:5">
      <c r="A5935" s="1">
        <v>1975</v>
      </c>
      <c r="B5935" s="1">
        <v>48</v>
      </c>
      <c r="C5935" s="1">
        <v>1239</v>
      </c>
      <c r="D5935" s="1">
        <v>1878</v>
      </c>
      <c r="E5935" s="1">
        <v>3117</v>
      </c>
    </row>
    <row r="5936" spans="1:5">
      <c r="A5936" s="1">
        <v>1975</v>
      </c>
      <c r="B5936" s="1">
        <v>49</v>
      </c>
      <c r="C5936" s="1">
        <v>1396</v>
      </c>
      <c r="D5936" s="1">
        <v>2281</v>
      </c>
      <c r="E5936" s="1">
        <v>3677</v>
      </c>
    </row>
    <row r="5937" spans="1:5">
      <c r="A5937" s="1">
        <v>1975</v>
      </c>
      <c r="B5937" s="1">
        <v>50</v>
      </c>
      <c r="C5937" s="1">
        <v>1546</v>
      </c>
      <c r="D5937" s="1">
        <v>2478</v>
      </c>
      <c r="E5937" s="1">
        <v>4024</v>
      </c>
    </row>
    <row r="5938" spans="1:5">
      <c r="A5938" s="1">
        <v>1975</v>
      </c>
      <c r="B5938" s="1">
        <v>51</v>
      </c>
      <c r="C5938" s="1">
        <v>1743</v>
      </c>
      <c r="D5938" s="1">
        <v>2744</v>
      </c>
      <c r="E5938" s="1">
        <v>4487</v>
      </c>
    </row>
    <row r="5939" spans="1:5">
      <c r="A5939" s="1">
        <v>1975</v>
      </c>
      <c r="B5939" s="1">
        <v>52</v>
      </c>
      <c r="C5939" s="1">
        <v>1888</v>
      </c>
      <c r="D5939" s="1">
        <v>3143</v>
      </c>
      <c r="E5939" s="1">
        <v>5031</v>
      </c>
    </row>
    <row r="5940" spans="1:5">
      <c r="A5940" s="1">
        <v>1975</v>
      </c>
      <c r="B5940" s="1">
        <v>53</v>
      </c>
      <c r="C5940" s="1">
        <v>2027</v>
      </c>
      <c r="D5940" s="1">
        <v>3563</v>
      </c>
      <c r="E5940" s="1">
        <v>5590</v>
      </c>
    </row>
    <row r="5941" spans="1:5">
      <c r="A5941" s="1">
        <v>1975</v>
      </c>
      <c r="B5941" s="1">
        <v>54</v>
      </c>
      <c r="C5941" s="1">
        <v>2341</v>
      </c>
      <c r="D5941" s="1">
        <v>4075</v>
      </c>
      <c r="E5941" s="1">
        <v>6416</v>
      </c>
    </row>
    <row r="5942" spans="1:5">
      <c r="A5942" s="1">
        <v>1975</v>
      </c>
      <c r="B5942" s="1">
        <v>55</v>
      </c>
      <c r="C5942" s="1">
        <v>2731</v>
      </c>
      <c r="D5942" s="1">
        <v>4441</v>
      </c>
      <c r="E5942" s="1">
        <v>7172</v>
      </c>
    </row>
    <row r="5943" spans="1:5">
      <c r="A5943" s="1">
        <v>1975</v>
      </c>
      <c r="B5943" s="1">
        <v>56</v>
      </c>
      <c r="C5943" s="1">
        <v>2165</v>
      </c>
      <c r="D5943" s="1">
        <v>3517</v>
      </c>
      <c r="E5943" s="1">
        <v>5682</v>
      </c>
    </row>
    <row r="5944" spans="1:5">
      <c r="A5944" s="1">
        <v>1975</v>
      </c>
      <c r="B5944" s="1">
        <v>57</v>
      </c>
      <c r="C5944" s="1">
        <v>2144</v>
      </c>
      <c r="D5944" s="1">
        <v>3804</v>
      </c>
      <c r="E5944" s="1">
        <v>5948</v>
      </c>
    </row>
    <row r="5945" spans="1:5">
      <c r="A5945" s="1">
        <v>1975</v>
      </c>
      <c r="B5945" s="1">
        <v>58</v>
      </c>
      <c r="C5945" s="1">
        <v>2595</v>
      </c>
      <c r="D5945" s="1">
        <v>4570</v>
      </c>
      <c r="E5945" s="1">
        <v>7165</v>
      </c>
    </row>
    <row r="5946" spans="1:5">
      <c r="A5946" s="1">
        <v>1975</v>
      </c>
      <c r="B5946" s="1">
        <v>59</v>
      </c>
      <c r="C5946" s="1">
        <v>3067</v>
      </c>
      <c r="D5946" s="1">
        <v>5302</v>
      </c>
      <c r="E5946" s="1">
        <v>8369</v>
      </c>
    </row>
    <row r="5947" spans="1:5">
      <c r="A5947" s="1">
        <v>1975</v>
      </c>
      <c r="B5947" s="1">
        <v>60</v>
      </c>
      <c r="C5947" s="1">
        <v>3529</v>
      </c>
      <c r="D5947" s="1">
        <v>6232</v>
      </c>
      <c r="E5947" s="1">
        <v>9761</v>
      </c>
    </row>
    <row r="5948" spans="1:5">
      <c r="A5948" s="1">
        <v>1975</v>
      </c>
      <c r="B5948" s="1">
        <v>61</v>
      </c>
      <c r="C5948" s="1">
        <v>3944</v>
      </c>
      <c r="D5948" s="1">
        <v>6935</v>
      </c>
      <c r="E5948" s="1">
        <v>10879</v>
      </c>
    </row>
    <row r="5949" spans="1:5">
      <c r="A5949" s="1">
        <v>1975</v>
      </c>
      <c r="B5949" s="1">
        <v>62</v>
      </c>
      <c r="C5949" s="1">
        <v>4207</v>
      </c>
      <c r="D5949" s="1">
        <v>7484</v>
      </c>
      <c r="E5949" s="1">
        <v>11691</v>
      </c>
    </row>
    <row r="5950" spans="1:5">
      <c r="A5950" s="1">
        <v>1975</v>
      </c>
      <c r="B5950" s="1">
        <v>63</v>
      </c>
      <c r="C5950" s="1">
        <v>4434</v>
      </c>
      <c r="D5950" s="1">
        <v>7833</v>
      </c>
      <c r="E5950" s="1">
        <v>12267</v>
      </c>
    </row>
    <row r="5951" spans="1:5">
      <c r="A5951" s="1">
        <v>1975</v>
      </c>
      <c r="B5951" s="1">
        <v>64</v>
      </c>
      <c r="C5951" s="1">
        <v>5088</v>
      </c>
      <c r="D5951" s="1">
        <v>8463</v>
      </c>
      <c r="E5951" s="1">
        <v>13551</v>
      </c>
    </row>
    <row r="5952" spans="1:5">
      <c r="A5952" s="1">
        <v>1975</v>
      </c>
      <c r="B5952" s="1">
        <v>65</v>
      </c>
      <c r="C5952" s="1">
        <v>5466</v>
      </c>
      <c r="D5952" s="1">
        <v>9318</v>
      </c>
      <c r="E5952" s="1">
        <v>14784</v>
      </c>
    </row>
    <row r="5953" spans="1:5">
      <c r="A5953" s="1">
        <v>1975</v>
      </c>
      <c r="B5953" s="1">
        <v>66</v>
      </c>
      <c r="C5953" s="1">
        <v>5932</v>
      </c>
      <c r="D5953" s="1">
        <v>9930</v>
      </c>
      <c r="E5953" s="1">
        <v>15862</v>
      </c>
    </row>
    <row r="5954" spans="1:5">
      <c r="A5954" s="1">
        <v>1975</v>
      </c>
      <c r="B5954" s="1">
        <v>67</v>
      </c>
      <c r="C5954" s="1">
        <v>6193</v>
      </c>
      <c r="D5954" s="1">
        <v>10435</v>
      </c>
      <c r="E5954" s="1">
        <v>16628</v>
      </c>
    </row>
    <row r="5955" spans="1:5">
      <c r="A5955" s="1">
        <v>1975</v>
      </c>
      <c r="B5955" s="1">
        <v>68</v>
      </c>
      <c r="C5955" s="1">
        <v>6643</v>
      </c>
      <c r="D5955" s="1">
        <v>10585</v>
      </c>
      <c r="E5955" s="1">
        <v>17228</v>
      </c>
    </row>
    <row r="5956" spans="1:5">
      <c r="A5956" s="1">
        <v>1975</v>
      </c>
      <c r="B5956" s="1">
        <v>69</v>
      </c>
      <c r="C5956" s="1">
        <v>7119</v>
      </c>
      <c r="D5956" s="1">
        <v>11183</v>
      </c>
      <c r="E5956" s="1">
        <v>18302</v>
      </c>
    </row>
    <row r="5957" spans="1:5">
      <c r="A5957" s="1">
        <v>1975</v>
      </c>
      <c r="B5957" s="1">
        <v>70</v>
      </c>
      <c r="C5957" s="1">
        <v>7782</v>
      </c>
      <c r="D5957" s="1">
        <v>11336</v>
      </c>
      <c r="E5957" s="1">
        <v>19118</v>
      </c>
    </row>
    <row r="5958" spans="1:5">
      <c r="A5958" s="1">
        <v>1975</v>
      </c>
      <c r="B5958" s="1">
        <v>71</v>
      </c>
      <c r="C5958" s="1">
        <v>8212</v>
      </c>
      <c r="D5958" s="1">
        <v>11643</v>
      </c>
      <c r="E5958" s="1">
        <v>19855</v>
      </c>
    </row>
    <row r="5959" spans="1:5">
      <c r="A5959" s="1">
        <v>1975</v>
      </c>
      <c r="B5959" s="1">
        <v>72</v>
      </c>
      <c r="C5959" s="1">
        <v>8777</v>
      </c>
      <c r="D5959" s="1">
        <v>11938</v>
      </c>
      <c r="E5959" s="1">
        <v>20715</v>
      </c>
    </row>
    <row r="5960" spans="1:5">
      <c r="A5960" s="1">
        <v>1975</v>
      </c>
      <c r="B5960" s="1">
        <v>73</v>
      </c>
      <c r="C5960" s="1">
        <v>9225</v>
      </c>
      <c r="D5960" s="1">
        <v>11853</v>
      </c>
      <c r="E5960" s="1">
        <v>21078</v>
      </c>
    </row>
    <row r="5961" spans="1:5">
      <c r="A5961" s="1">
        <v>1975</v>
      </c>
      <c r="B5961" s="1">
        <v>74</v>
      </c>
      <c r="C5961" s="1">
        <v>10110</v>
      </c>
      <c r="D5961" s="1">
        <v>11905</v>
      </c>
      <c r="E5961" s="1">
        <v>22015</v>
      </c>
    </row>
    <row r="5962" spans="1:5">
      <c r="A5962" s="1">
        <v>1975</v>
      </c>
      <c r="B5962" s="1">
        <v>75</v>
      </c>
      <c r="C5962" s="1">
        <v>10645</v>
      </c>
      <c r="D5962" s="1">
        <v>11236</v>
      </c>
      <c r="E5962" s="1">
        <v>21881</v>
      </c>
    </row>
    <row r="5963" spans="1:5">
      <c r="A5963" s="1">
        <v>1975</v>
      </c>
      <c r="B5963" s="1">
        <v>76</v>
      </c>
      <c r="C5963" s="1">
        <v>10350</v>
      </c>
      <c r="D5963" s="1">
        <v>10323</v>
      </c>
      <c r="E5963" s="1">
        <v>20673</v>
      </c>
    </row>
    <row r="5964" spans="1:5">
      <c r="A5964" s="1">
        <v>1975</v>
      </c>
      <c r="B5964" s="1">
        <v>77</v>
      </c>
      <c r="C5964" s="1">
        <v>10861</v>
      </c>
      <c r="D5964" s="1">
        <v>9700</v>
      </c>
      <c r="E5964" s="1">
        <v>20561</v>
      </c>
    </row>
    <row r="5965" spans="1:5">
      <c r="A5965" s="1">
        <v>1975</v>
      </c>
      <c r="B5965" s="1">
        <v>78</v>
      </c>
      <c r="C5965" s="1">
        <v>11296</v>
      </c>
      <c r="D5965" s="1">
        <v>9268</v>
      </c>
      <c r="E5965" s="1">
        <v>20564</v>
      </c>
    </row>
    <row r="5966" spans="1:5">
      <c r="A5966" s="1">
        <v>1975</v>
      </c>
      <c r="B5966" s="1">
        <v>79</v>
      </c>
      <c r="C5966" s="1">
        <v>11606</v>
      </c>
      <c r="D5966" s="1">
        <v>8932</v>
      </c>
      <c r="E5966" s="1">
        <v>20538</v>
      </c>
    </row>
    <row r="5967" spans="1:5">
      <c r="A5967" s="1">
        <v>1975</v>
      </c>
      <c r="B5967" s="1">
        <v>80</v>
      </c>
      <c r="C5967" s="1">
        <v>11861</v>
      </c>
      <c r="D5967" s="1">
        <v>8473</v>
      </c>
      <c r="E5967" s="1">
        <v>20334</v>
      </c>
    </row>
    <row r="5968" spans="1:5">
      <c r="A5968" s="1">
        <v>1975</v>
      </c>
      <c r="B5968" s="1">
        <v>81</v>
      </c>
      <c r="C5968" s="1">
        <v>11586</v>
      </c>
      <c r="D5968" s="1">
        <v>7837</v>
      </c>
      <c r="E5968" s="1">
        <v>19423</v>
      </c>
    </row>
    <row r="5969" spans="1:5">
      <c r="A5969" s="1">
        <v>1975</v>
      </c>
      <c r="B5969" s="1">
        <v>82</v>
      </c>
      <c r="C5969" s="1">
        <v>11839</v>
      </c>
      <c r="D5969" s="1">
        <v>7476</v>
      </c>
      <c r="E5969" s="1">
        <v>19315</v>
      </c>
    </row>
    <row r="5970" spans="1:5">
      <c r="A5970" s="1">
        <v>1975</v>
      </c>
      <c r="B5970" s="1">
        <v>83</v>
      </c>
      <c r="C5970" s="1">
        <v>11541</v>
      </c>
      <c r="D5970" s="1">
        <v>7088</v>
      </c>
      <c r="E5970" s="1">
        <v>18629</v>
      </c>
    </row>
    <row r="5971" spans="1:5">
      <c r="A5971" s="1">
        <v>1975</v>
      </c>
      <c r="B5971" s="1">
        <v>84</v>
      </c>
      <c r="C5971" s="1">
        <v>11253</v>
      </c>
      <c r="D5971" s="1">
        <v>6320</v>
      </c>
      <c r="E5971" s="1">
        <v>17573</v>
      </c>
    </row>
    <row r="5972" spans="1:5">
      <c r="A5972" s="1">
        <v>1975</v>
      </c>
      <c r="B5972" s="1">
        <v>85</v>
      </c>
      <c r="C5972" s="1">
        <v>10565</v>
      </c>
      <c r="D5972" s="1">
        <v>5484</v>
      </c>
      <c r="E5972" s="1">
        <v>16049</v>
      </c>
    </row>
    <row r="5973" spans="1:5">
      <c r="A5973" s="1">
        <v>1975</v>
      </c>
      <c r="B5973" s="1">
        <v>86</v>
      </c>
      <c r="C5973" s="1">
        <v>10183</v>
      </c>
      <c r="D5973" s="1">
        <v>4988</v>
      </c>
      <c r="E5973" s="1">
        <v>15171</v>
      </c>
    </row>
    <row r="5974" spans="1:5">
      <c r="A5974" s="1">
        <v>1975</v>
      </c>
      <c r="B5974" s="1">
        <v>87</v>
      </c>
      <c r="C5974" s="1">
        <v>9306</v>
      </c>
      <c r="D5974" s="1">
        <v>4247</v>
      </c>
      <c r="E5974" s="1">
        <v>13553</v>
      </c>
    </row>
    <row r="5975" spans="1:5">
      <c r="A5975" s="1">
        <v>1975</v>
      </c>
      <c r="B5975" s="1">
        <v>88</v>
      </c>
      <c r="C5975" s="1">
        <v>8029</v>
      </c>
      <c r="D5975" s="1">
        <v>3538</v>
      </c>
      <c r="E5975" s="1">
        <v>11567</v>
      </c>
    </row>
    <row r="5976" spans="1:5">
      <c r="A5976" s="1">
        <v>1975</v>
      </c>
      <c r="B5976" s="1">
        <v>89</v>
      </c>
      <c r="C5976" s="1">
        <v>7317</v>
      </c>
      <c r="D5976" s="1">
        <v>3064</v>
      </c>
      <c r="E5976" s="1">
        <v>10381</v>
      </c>
    </row>
    <row r="5977" spans="1:5">
      <c r="A5977" s="1">
        <v>1975</v>
      </c>
      <c r="B5977" s="1">
        <v>90</v>
      </c>
      <c r="C5977" s="1">
        <v>6507</v>
      </c>
      <c r="D5977" s="1">
        <v>2474</v>
      </c>
      <c r="E5977" s="1">
        <v>8981</v>
      </c>
    </row>
    <row r="5978" spans="1:5">
      <c r="A5978" s="1">
        <v>1975</v>
      </c>
      <c r="B5978" s="1">
        <v>91</v>
      </c>
      <c r="C5978" s="1">
        <v>5390</v>
      </c>
      <c r="D5978" s="1">
        <v>1907</v>
      </c>
      <c r="E5978" s="1">
        <v>7297</v>
      </c>
    </row>
    <row r="5979" spans="1:5">
      <c r="A5979" s="1">
        <v>1975</v>
      </c>
      <c r="B5979" s="1">
        <v>92</v>
      </c>
      <c r="C5979" s="1">
        <v>4415</v>
      </c>
      <c r="D5979" s="1">
        <v>1564</v>
      </c>
      <c r="E5979" s="1">
        <v>5979</v>
      </c>
    </row>
    <row r="5980" spans="1:5">
      <c r="A5980" s="1">
        <v>1975</v>
      </c>
      <c r="B5980" s="1">
        <v>93</v>
      </c>
      <c r="C5980" s="1">
        <v>3679</v>
      </c>
      <c r="D5980" s="1">
        <v>1206</v>
      </c>
      <c r="E5980" s="1">
        <v>4885</v>
      </c>
    </row>
    <row r="5981" spans="1:5">
      <c r="A5981" s="1">
        <v>1975</v>
      </c>
      <c r="B5981" s="1">
        <v>94</v>
      </c>
      <c r="C5981" s="1">
        <v>2770</v>
      </c>
      <c r="D5981" s="1">
        <v>873</v>
      </c>
      <c r="E5981" s="1">
        <v>3643</v>
      </c>
    </row>
    <row r="5982" spans="1:5">
      <c r="A5982" s="1">
        <v>1975</v>
      </c>
      <c r="B5982" s="1">
        <v>95</v>
      </c>
      <c r="C5982" s="1">
        <v>2217</v>
      </c>
      <c r="D5982" s="1">
        <v>617</v>
      </c>
      <c r="E5982" s="1">
        <v>2834</v>
      </c>
    </row>
    <row r="5983" spans="1:5">
      <c r="A5983" s="1">
        <v>1975</v>
      </c>
      <c r="B5983" s="1">
        <v>96</v>
      </c>
      <c r="C5983" s="1">
        <v>1480</v>
      </c>
      <c r="D5983" s="1">
        <v>411</v>
      </c>
      <c r="E5983" s="1">
        <v>1891</v>
      </c>
    </row>
    <row r="5984" spans="1:5">
      <c r="A5984" s="1">
        <v>1975</v>
      </c>
      <c r="B5984" s="1">
        <v>97</v>
      </c>
      <c r="C5984" s="1">
        <v>1055</v>
      </c>
      <c r="D5984" s="1">
        <v>291</v>
      </c>
      <c r="E5984" s="1">
        <v>1346</v>
      </c>
    </row>
    <row r="5985" spans="1:5">
      <c r="A5985" s="1">
        <v>1975</v>
      </c>
      <c r="B5985" s="1">
        <v>98</v>
      </c>
      <c r="C5985" s="1">
        <v>755</v>
      </c>
      <c r="D5985" s="1">
        <v>183</v>
      </c>
      <c r="E5985" s="1">
        <v>938</v>
      </c>
    </row>
    <row r="5986" spans="1:5">
      <c r="A5986" s="1">
        <v>1975</v>
      </c>
      <c r="B5986" s="1">
        <v>99</v>
      </c>
      <c r="C5986" s="1">
        <v>519</v>
      </c>
      <c r="D5986" s="1">
        <v>106</v>
      </c>
      <c r="E5986" s="1">
        <v>625</v>
      </c>
    </row>
    <row r="5987" spans="1:5">
      <c r="A5987" s="1">
        <v>1975</v>
      </c>
      <c r="B5987" s="1">
        <v>100</v>
      </c>
      <c r="C5987" s="1">
        <v>301</v>
      </c>
      <c r="D5987" s="1">
        <v>54</v>
      </c>
      <c r="E5987" s="1">
        <v>355</v>
      </c>
    </row>
    <row r="5988" spans="1:5">
      <c r="A5988" s="1">
        <v>1975</v>
      </c>
      <c r="B5988" s="1">
        <v>101</v>
      </c>
      <c r="C5988" s="1">
        <v>206</v>
      </c>
      <c r="D5988" s="1">
        <v>39</v>
      </c>
      <c r="E5988" s="1">
        <v>245</v>
      </c>
    </row>
    <row r="5989" spans="1:5">
      <c r="A5989" s="1">
        <v>1975</v>
      </c>
      <c r="B5989" s="1">
        <v>102</v>
      </c>
      <c r="C5989" s="1">
        <v>114</v>
      </c>
      <c r="D5989" s="1">
        <v>12</v>
      </c>
      <c r="E5989" s="1">
        <v>126</v>
      </c>
    </row>
    <row r="5990" spans="1:5">
      <c r="A5990" s="1">
        <v>1975</v>
      </c>
      <c r="B5990" s="1">
        <v>103</v>
      </c>
      <c r="C5990" s="1">
        <v>62</v>
      </c>
      <c r="D5990" s="1">
        <v>9</v>
      </c>
      <c r="E5990" s="1">
        <v>71</v>
      </c>
    </row>
    <row r="5991" spans="1:5">
      <c r="A5991" s="1">
        <v>1975</v>
      </c>
      <c r="B5991" s="1">
        <v>104</v>
      </c>
      <c r="C5991" s="1">
        <v>40</v>
      </c>
      <c r="D5991" s="1">
        <v>4</v>
      </c>
      <c r="E5991" s="1">
        <v>44</v>
      </c>
    </row>
    <row r="5992" spans="1:5">
      <c r="A5992" s="1">
        <v>1975</v>
      </c>
      <c r="B5992" s="1">
        <v>105</v>
      </c>
      <c r="C5992" s="1">
        <v>15</v>
      </c>
      <c r="D5992" s="1">
        <v>0</v>
      </c>
      <c r="E5992" s="1">
        <v>15</v>
      </c>
    </row>
    <row r="5993" spans="1:5">
      <c r="A5993" s="1">
        <v>1975</v>
      </c>
      <c r="B5993" s="1">
        <v>106</v>
      </c>
      <c r="C5993" s="1">
        <v>11</v>
      </c>
      <c r="D5993" s="1">
        <v>0</v>
      </c>
      <c r="E5993" s="1">
        <v>11</v>
      </c>
    </row>
    <row r="5994" spans="1:5">
      <c r="A5994" s="1">
        <v>1975</v>
      </c>
      <c r="B5994" s="1">
        <v>107</v>
      </c>
      <c r="C5994" s="1">
        <v>3</v>
      </c>
      <c r="D5994" s="1">
        <v>2</v>
      </c>
      <c r="E5994" s="1">
        <v>5</v>
      </c>
    </row>
    <row r="5995" spans="1:5">
      <c r="A5995" s="1">
        <v>1975</v>
      </c>
      <c r="B5995" s="1">
        <v>108</v>
      </c>
      <c r="C5995" s="1">
        <v>1</v>
      </c>
      <c r="D5995" s="1">
        <v>0</v>
      </c>
      <c r="E5995" s="1">
        <v>1</v>
      </c>
    </row>
    <row r="5996" spans="1:5">
      <c r="A5996" s="1">
        <v>1975</v>
      </c>
      <c r="B5996" s="1">
        <v>109</v>
      </c>
      <c r="C5996" s="1">
        <v>0</v>
      </c>
      <c r="D5996" s="1">
        <v>0</v>
      </c>
      <c r="E5996" s="1">
        <v>0</v>
      </c>
    </row>
    <row r="5997" spans="1:5">
      <c r="A5997" s="1">
        <v>1975</v>
      </c>
      <c r="B5997" s="1" t="s">
        <v>121</v>
      </c>
      <c r="C5997" s="1">
        <v>1</v>
      </c>
      <c r="D5997" s="1">
        <v>0</v>
      </c>
      <c r="E5997" s="1">
        <v>1</v>
      </c>
    </row>
    <row r="5998" spans="1:5">
      <c r="A5998" s="1">
        <v>1976</v>
      </c>
      <c r="B5998" s="1">
        <v>0</v>
      </c>
      <c r="C5998" s="1">
        <v>4070</v>
      </c>
      <c r="D5998" s="1">
        <v>5706</v>
      </c>
      <c r="E5998" s="1">
        <v>9776</v>
      </c>
    </row>
    <row r="5999" spans="1:5">
      <c r="A5999" s="1">
        <v>1976</v>
      </c>
      <c r="B5999" s="1">
        <v>1</v>
      </c>
      <c r="C5999" s="1">
        <v>298</v>
      </c>
      <c r="D5999" s="1">
        <v>388</v>
      </c>
      <c r="E5999" s="1">
        <v>686</v>
      </c>
    </row>
    <row r="6000" spans="1:5">
      <c r="A6000" s="1">
        <v>1976</v>
      </c>
      <c r="B6000" s="1">
        <v>2</v>
      </c>
      <c r="C6000" s="1">
        <v>175</v>
      </c>
      <c r="D6000" s="1">
        <v>243</v>
      </c>
      <c r="E6000" s="1">
        <v>418</v>
      </c>
    </row>
    <row r="6001" spans="1:5">
      <c r="A6001" s="1">
        <v>1976</v>
      </c>
      <c r="B6001" s="1">
        <v>3</v>
      </c>
      <c r="C6001" s="1">
        <v>131</v>
      </c>
      <c r="D6001" s="1">
        <v>217</v>
      </c>
      <c r="E6001" s="1">
        <v>348</v>
      </c>
    </row>
    <row r="6002" spans="1:5">
      <c r="A6002" s="1">
        <v>1976</v>
      </c>
      <c r="B6002" s="1">
        <v>4</v>
      </c>
      <c r="C6002" s="1">
        <v>131</v>
      </c>
      <c r="D6002" s="1">
        <v>188</v>
      </c>
      <c r="E6002" s="1">
        <v>319</v>
      </c>
    </row>
    <row r="6003" spans="1:5">
      <c r="A6003" s="1">
        <v>1976</v>
      </c>
      <c r="B6003" s="1">
        <v>5</v>
      </c>
      <c r="C6003" s="1">
        <v>134</v>
      </c>
      <c r="D6003" s="1">
        <v>193</v>
      </c>
      <c r="E6003" s="1">
        <v>327</v>
      </c>
    </row>
    <row r="6004" spans="1:5">
      <c r="A6004" s="1">
        <v>1976</v>
      </c>
      <c r="B6004" s="1">
        <v>6</v>
      </c>
      <c r="C6004" s="1">
        <v>105</v>
      </c>
      <c r="D6004" s="1">
        <v>170</v>
      </c>
      <c r="E6004" s="1">
        <v>275</v>
      </c>
    </row>
    <row r="6005" spans="1:5">
      <c r="A6005" s="1">
        <v>1976</v>
      </c>
      <c r="B6005" s="1">
        <v>7</v>
      </c>
      <c r="C6005" s="1">
        <v>98</v>
      </c>
      <c r="D6005" s="1">
        <v>157</v>
      </c>
      <c r="E6005" s="1">
        <v>255</v>
      </c>
    </row>
    <row r="6006" spans="1:5">
      <c r="A6006" s="1">
        <v>1976</v>
      </c>
      <c r="B6006" s="1">
        <v>8</v>
      </c>
      <c r="C6006" s="1">
        <v>92</v>
      </c>
      <c r="D6006" s="1">
        <v>136</v>
      </c>
      <c r="E6006" s="1">
        <v>228</v>
      </c>
    </row>
    <row r="6007" spans="1:5">
      <c r="A6007" s="1">
        <v>1976</v>
      </c>
      <c r="B6007" s="1">
        <v>9</v>
      </c>
      <c r="C6007" s="1">
        <v>86</v>
      </c>
      <c r="D6007" s="1">
        <v>142</v>
      </c>
      <c r="E6007" s="1">
        <v>228</v>
      </c>
    </row>
    <row r="6008" spans="1:5">
      <c r="A6008" s="1">
        <v>1976</v>
      </c>
      <c r="B6008" s="1">
        <v>10</v>
      </c>
      <c r="C6008" s="1">
        <v>95</v>
      </c>
      <c r="D6008" s="1">
        <v>137</v>
      </c>
      <c r="E6008" s="1">
        <v>232</v>
      </c>
    </row>
    <row r="6009" spans="1:5">
      <c r="A6009" s="1">
        <v>1976</v>
      </c>
      <c r="B6009" s="1">
        <v>11</v>
      </c>
      <c r="C6009" s="1">
        <v>94</v>
      </c>
      <c r="D6009" s="1">
        <v>130</v>
      </c>
      <c r="E6009" s="1">
        <v>224</v>
      </c>
    </row>
    <row r="6010" spans="1:5">
      <c r="A6010" s="1">
        <v>1976</v>
      </c>
      <c r="B6010" s="1">
        <v>12</v>
      </c>
      <c r="C6010" s="1">
        <v>93</v>
      </c>
      <c r="D6010" s="1">
        <v>153</v>
      </c>
      <c r="E6010" s="1">
        <v>246</v>
      </c>
    </row>
    <row r="6011" spans="1:5">
      <c r="A6011" s="1">
        <v>1976</v>
      </c>
      <c r="B6011" s="1">
        <v>13</v>
      </c>
      <c r="C6011" s="1">
        <v>105</v>
      </c>
      <c r="D6011" s="1">
        <v>165</v>
      </c>
      <c r="E6011" s="1">
        <v>270</v>
      </c>
    </row>
    <row r="6012" spans="1:5">
      <c r="A6012" s="1">
        <v>1976</v>
      </c>
      <c r="B6012" s="1">
        <v>14</v>
      </c>
      <c r="C6012" s="1">
        <v>97</v>
      </c>
      <c r="D6012" s="1">
        <v>184</v>
      </c>
      <c r="E6012" s="1">
        <v>281</v>
      </c>
    </row>
    <row r="6013" spans="1:5">
      <c r="A6013" s="1">
        <v>1976</v>
      </c>
      <c r="B6013" s="1">
        <v>15</v>
      </c>
      <c r="C6013" s="1">
        <v>117</v>
      </c>
      <c r="D6013" s="1">
        <v>171</v>
      </c>
      <c r="E6013" s="1">
        <v>288</v>
      </c>
    </row>
    <row r="6014" spans="1:5">
      <c r="A6014" s="1">
        <v>1976</v>
      </c>
      <c r="B6014" s="1">
        <v>16</v>
      </c>
      <c r="C6014" s="1">
        <v>150</v>
      </c>
      <c r="D6014" s="1">
        <v>308</v>
      </c>
      <c r="E6014" s="1">
        <v>458</v>
      </c>
    </row>
    <row r="6015" spans="1:5">
      <c r="A6015" s="1">
        <v>1976</v>
      </c>
      <c r="B6015" s="1">
        <v>17</v>
      </c>
      <c r="C6015" s="1">
        <v>129</v>
      </c>
      <c r="D6015" s="1">
        <v>505</v>
      </c>
      <c r="E6015" s="1">
        <v>634</v>
      </c>
    </row>
    <row r="6016" spans="1:5">
      <c r="A6016" s="1">
        <v>1976</v>
      </c>
      <c r="B6016" s="1">
        <v>18</v>
      </c>
      <c r="C6016" s="1">
        <v>181</v>
      </c>
      <c r="D6016" s="1">
        <v>500</v>
      </c>
      <c r="E6016" s="1">
        <v>681</v>
      </c>
    </row>
    <row r="6017" spans="1:5">
      <c r="A6017" s="1">
        <v>1976</v>
      </c>
      <c r="B6017" s="1">
        <v>19</v>
      </c>
      <c r="C6017" s="1">
        <v>147</v>
      </c>
      <c r="D6017" s="1">
        <v>494</v>
      </c>
      <c r="E6017" s="1">
        <v>641</v>
      </c>
    </row>
    <row r="6018" spans="1:5">
      <c r="A6018" s="1">
        <v>1976</v>
      </c>
      <c r="B6018" s="1">
        <v>20</v>
      </c>
      <c r="C6018" s="1">
        <v>161</v>
      </c>
      <c r="D6018" s="1">
        <v>458</v>
      </c>
      <c r="E6018" s="1">
        <v>619</v>
      </c>
    </row>
    <row r="6019" spans="1:5">
      <c r="A6019" s="1">
        <v>1976</v>
      </c>
      <c r="B6019" s="1">
        <v>21</v>
      </c>
      <c r="C6019" s="1">
        <v>165</v>
      </c>
      <c r="D6019" s="1">
        <v>397</v>
      </c>
      <c r="E6019" s="1">
        <v>562</v>
      </c>
    </row>
    <row r="6020" spans="1:5">
      <c r="A6020" s="1">
        <v>1976</v>
      </c>
      <c r="B6020" s="1">
        <v>22</v>
      </c>
      <c r="C6020" s="1">
        <v>153</v>
      </c>
      <c r="D6020" s="1">
        <v>413</v>
      </c>
      <c r="E6020" s="1">
        <v>566</v>
      </c>
    </row>
    <row r="6021" spans="1:5">
      <c r="A6021" s="1">
        <v>1976</v>
      </c>
      <c r="B6021" s="1">
        <v>23</v>
      </c>
      <c r="C6021" s="1">
        <v>140</v>
      </c>
      <c r="D6021" s="1">
        <v>361</v>
      </c>
      <c r="E6021" s="1">
        <v>501</v>
      </c>
    </row>
    <row r="6022" spans="1:5">
      <c r="A6022" s="1">
        <v>1976</v>
      </c>
      <c r="B6022" s="1">
        <v>24</v>
      </c>
      <c r="C6022" s="1">
        <v>167</v>
      </c>
      <c r="D6022" s="1">
        <v>365</v>
      </c>
      <c r="E6022" s="1">
        <v>532</v>
      </c>
    </row>
    <row r="6023" spans="1:5">
      <c r="A6023" s="1">
        <v>1976</v>
      </c>
      <c r="B6023" s="1">
        <v>25</v>
      </c>
      <c r="C6023" s="1">
        <v>172</v>
      </c>
      <c r="D6023" s="1">
        <v>340</v>
      </c>
      <c r="E6023" s="1">
        <v>512</v>
      </c>
    </row>
    <row r="6024" spans="1:5">
      <c r="A6024" s="1">
        <v>1976</v>
      </c>
      <c r="B6024" s="1">
        <v>26</v>
      </c>
      <c r="C6024" s="1">
        <v>187</v>
      </c>
      <c r="D6024" s="1">
        <v>363</v>
      </c>
      <c r="E6024" s="1">
        <v>550</v>
      </c>
    </row>
    <row r="6025" spans="1:5">
      <c r="A6025" s="1">
        <v>1976</v>
      </c>
      <c r="B6025" s="1">
        <v>27</v>
      </c>
      <c r="C6025" s="1">
        <v>213</v>
      </c>
      <c r="D6025" s="1">
        <v>409</v>
      </c>
      <c r="E6025" s="1">
        <v>622</v>
      </c>
    </row>
    <row r="6026" spans="1:5">
      <c r="A6026" s="1">
        <v>1976</v>
      </c>
      <c r="B6026" s="1">
        <v>28</v>
      </c>
      <c r="C6026" s="1">
        <v>215</v>
      </c>
      <c r="D6026" s="1">
        <v>401</v>
      </c>
      <c r="E6026" s="1">
        <v>616</v>
      </c>
    </row>
    <row r="6027" spans="1:5">
      <c r="A6027" s="1">
        <v>1976</v>
      </c>
      <c r="B6027" s="1">
        <v>29</v>
      </c>
      <c r="C6027" s="1">
        <v>235</v>
      </c>
      <c r="D6027" s="1">
        <v>409</v>
      </c>
      <c r="E6027" s="1">
        <v>644</v>
      </c>
    </row>
    <row r="6028" spans="1:5">
      <c r="A6028" s="1">
        <v>1976</v>
      </c>
      <c r="B6028" s="1">
        <v>30</v>
      </c>
      <c r="C6028" s="1">
        <v>224</v>
      </c>
      <c r="D6028" s="1">
        <v>374</v>
      </c>
      <c r="E6028" s="1">
        <v>598</v>
      </c>
    </row>
    <row r="6029" spans="1:5">
      <c r="A6029" s="1">
        <v>1976</v>
      </c>
      <c r="B6029" s="1">
        <v>31</v>
      </c>
      <c r="C6029" s="1">
        <v>242</v>
      </c>
      <c r="D6029" s="1">
        <v>381</v>
      </c>
      <c r="E6029" s="1">
        <v>623</v>
      </c>
    </row>
    <row r="6030" spans="1:5">
      <c r="A6030" s="1">
        <v>1976</v>
      </c>
      <c r="B6030" s="1">
        <v>32</v>
      </c>
      <c r="C6030" s="1">
        <v>236</v>
      </c>
      <c r="D6030" s="1">
        <v>414</v>
      </c>
      <c r="E6030" s="1">
        <v>650</v>
      </c>
    </row>
    <row r="6031" spans="1:5">
      <c r="A6031" s="1">
        <v>1976</v>
      </c>
      <c r="B6031" s="1">
        <v>33</v>
      </c>
      <c r="C6031" s="1">
        <v>280</v>
      </c>
      <c r="D6031" s="1">
        <v>389</v>
      </c>
      <c r="E6031" s="1">
        <v>669</v>
      </c>
    </row>
    <row r="6032" spans="1:5">
      <c r="A6032" s="1">
        <v>1976</v>
      </c>
      <c r="B6032" s="1">
        <v>34</v>
      </c>
      <c r="C6032" s="1">
        <v>260</v>
      </c>
      <c r="D6032" s="1">
        <v>387</v>
      </c>
      <c r="E6032" s="1">
        <v>647</v>
      </c>
    </row>
    <row r="6033" spans="1:5">
      <c r="A6033" s="1">
        <v>1976</v>
      </c>
      <c r="B6033" s="1">
        <v>35</v>
      </c>
      <c r="C6033" s="1">
        <v>258</v>
      </c>
      <c r="D6033" s="1">
        <v>417</v>
      </c>
      <c r="E6033" s="1">
        <v>675</v>
      </c>
    </row>
    <row r="6034" spans="1:5">
      <c r="A6034" s="1">
        <v>1976</v>
      </c>
      <c r="B6034" s="1">
        <v>36</v>
      </c>
      <c r="C6034" s="1">
        <v>340</v>
      </c>
      <c r="D6034" s="1">
        <v>486</v>
      </c>
      <c r="E6034" s="1">
        <v>826</v>
      </c>
    </row>
    <row r="6035" spans="1:5">
      <c r="A6035" s="1">
        <v>1976</v>
      </c>
      <c r="B6035" s="1">
        <v>37</v>
      </c>
      <c r="C6035" s="1">
        <v>383</v>
      </c>
      <c r="D6035" s="1">
        <v>526</v>
      </c>
      <c r="E6035" s="1">
        <v>909</v>
      </c>
    </row>
    <row r="6036" spans="1:5">
      <c r="A6036" s="1">
        <v>1976</v>
      </c>
      <c r="B6036" s="1">
        <v>38</v>
      </c>
      <c r="C6036" s="1">
        <v>365</v>
      </c>
      <c r="D6036" s="1">
        <v>550</v>
      </c>
      <c r="E6036" s="1">
        <v>915</v>
      </c>
    </row>
    <row r="6037" spans="1:5">
      <c r="A6037" s="1">
        <v>1976</v>
      </c>
      <c r="B6037" s="1">
        <v>39</v>
      </c>
      <c r="C6037" s="1">
        <v>388</v>
      </c>
      <c r="D6037" s="1">
        <v>639</v>
      </c>
      <c r="E6037" s="1">
        <v>1027</v>
      </c>
    </row>
    <row r="6038" spans="1:5">
      <c r="A6038" s="1">
        <v>1976</v>
      </c>
      <c r="B6038" s="1">
        <v>40</v>
      </c>
      <c r="C6038" s="1">
        <v>474</v>
      </c>
      <c r="D6038" s="1">
        <v>652</v>
      </c>
      <c r="E6038" s="1">
        <v>1126</v>
      </c>
    </row>
    <row r="6039" spans="1:5">
      <c r="A6039" s="1">
        <v>1976</v>
      </c>
      <c r="B6039" s="1">
        <v>41</v>
      </c>
      <c r="C6039" s="1">
        <v>525</v>
      </c>
      <c r="D6039" s="1">
        <v>776</v>
      </c>
      <c r="E6039" s="1">
        <v>1301</v>
      </c>
    </row>
    <row r="6040" spans="1:5">
      <c r="A6040" s="1">
        <v>1976</v>
      </c>
      <c r="B6040" s="1">
        <v>42</v>
      </c>
      <c r="C6040" s="1">
        <v>588</v>
      </c>
      <c r="D6040" s="1">
        <v>857</v>
      </c>
      <c r="E6040" s="1">
        <v>1445</v>
      </c>
    </row>
    <row r="6041" spans="1:5">
      <c r="A6041" s="1">
        <v>1976</v>
      </c>
      <c r="B6041" s="1">
        <v>43</v>
      </c>
      <c r="C6041" s="1">
        <v>670</v>
      </c>
      <c r="D6041" s="1">
        <v>977</v>
      </c>
      <c r="E6041" s="1">
        <v>1647</v>
      </c>
    </row>
    <row r="6042" spans="1:5">
      <c r="A6042" s="1">
        <v>1976</v>
      </c>
      <c r="B6042" s="1">
        <v>44</v>
      </c>
      <c r="C6042" s="1">
        <v>746</v>
      </c>
      <c r="D6042" s="1">
        <v>1096</v>
      </c>
      <c r="E6042" s="1">
        <v>1842</v>
      </c>
    </row>
    <row r="6043" spans="1:5">
      <c r="A6043" s="1">
        <v>1976</v>
      </c>
      <c r="B6043" s="1">
        <v>45</v>
      </c>
      <c r="C6043" s="1">
        <v>847</v>
      </c>
      <c r="D6043" s="1">
        <v>1255</v>
      </c>
      <c r="E6043" s="1">
        <v>2102</v>
      </c>
    </row>
    <row r="6044" spans="1:5">
      <c r="A6044" s="1">
        <v>1976</v>
      </c>
      <c r="B6044" s="1">
        <v>46</v>
      </c>
      <c r="C6044" s="1">
        <v>974</v>
      </c>
      <c r="D6044" s="1">
        <v>1411</v>
      </c>
      <c r="E6044" s="1">
        <v>2385</v>
      </c>
    </row>
    <row r="6045" spans="1:5">
      <c r="A6045" s="1">
        <v>1976</v>
      </c>
      <c r="B6045" s="1">
        <v>47</v>
      </c>
      <c r="C6045" s="1">
        <v>1073</v>
      </c>
      <c r="D6045" s="1">
        <v>1643</v>
      </c>
      <c r="E6045" s="1">
        <v>2716</v>
      </c>
    </row>
    <row r="6046" spans="1:5">
      <c r="A6046" s="1">
        <v>1976</v>
      </c>
      <c r="B6046" s="1">
        <v>48</v>
      </c>
      <c r="C6046" s="1">
        <v>1185</v>
      </c>
      <c r="D6046" s="1">
        <v>1723</v>
      </c>
      <c r="E6046" s="1">
        <v>2908</v>
      </c>
    </row>
    <row r="6047" spans="1:5">
      <c r="A6047" s="1">
        <v>1976</v>
      </c>
      <c r="B6047" s="1">
        <v>49</v>
      </c>
      <c r="C6047" s="1">
        <v>1368</v>
      </c>
      <c r="D6047" s="1">
        <v>2139</v>
      </c>
      <c r="E6047" s="1">
        <v>3507</v>
      </c>
    </row>
    <row r="6048" spans="1:5">
      <c r="A6048" s="1">
        <v>1976</v>
      </c>
      <c r="B6048" s="1">
        <v>50</v>
      </c>
      <c r="C6048" s="1">
        <v>1581</v>
      </c>
      <c r="D6048" s="1">
        <v>2417</v>
      </c>
      <c r="E6048" s="1">
        <v>3998</v>
      </c>
    </row>
    <row r="6049" spans="1:5">
      <c r="A6049" s="1">
        <v>1976</v>
      </c>
      <c r="B6049" s="1">
        <v>51</v>
      </c>
      <c r="C6049" s="1">
        <v>1611</v>
      </c>
      <c r="D6049" s="1">
        <v>2646</v>
      </c>
      <c r="E6049" s="1">
        <v>4257</v>
      </c>
    </row>
    <row r="6050" spans="1:5">
      <c r="A6050" s="1">
        <v>1976</v>
      </c>
      <c r="B6050" s="1">
        <v>52</v>
      </c>
      <c r="C6050" s="1">
        <v>1859</v>
      </c>
      <c r="D6050" s="1">
        <v>3124</v>
      </c>
      <c r="E6050" s="1">
        <v>4983</v>
      </c>
    </row>
    <row r="6051" spans="1:5">
      <c r="A6051" s="1">
        <v>1976</v>
      </c>
      <c r="B6051" s="1">
        <v>53</v>
      </c>
      <c r="C6051" s="1">
        <v>2088</v>
      </c>
      <c r="D6051" s="1">
        <v>3365</v>
      </c>
      <c r="E6051" s="1">
        <v>5453</v>
      </c>
    </row>
    <row r="6052" spans="1:5">
      <c r="A6052" s="1">
        <v>1976</v>
      </c>
      <c r="B6052" s="1">
        <v>54</v>
      </c>
      <c r="C6052" s="1">
        <v>2325</v>
      </c>
      <c r="D6052" s="1">
        <v>3939</v>
      </c>
      <c r="E6052" s="1">
        <v>6264</v>
      </c>
    </row>
    <row r="6053" spans="1:5">
      <c r="A6053" s="1">
        <v>1976</v>
      </c>
      <c r="B6053" s="1">
        <v>55</v>
      </c>
      <c r="C6053" s="1">
        <v>2597</v>
      </c>
      <c r="D6053" s="1">
        <v>4563</v>
      </c>
      <c r="E6053" s="1">
        <v>7160</v>
      </c>
    </row>
    <row r="6054" spans="1:5">
      <c r="A6054" s="1">
        <v>1976</v>
      </c>
      <c r="B6054" s="1">
        <v>56</v>
      </c>
      <c r="C6054" s="1">
        <v>2942</v>
      </c>
      <c r="D6054" s="1">
        <v>4991</v>
      </c>
      <c r="E6054" s="1">
        <v>7933</v>
      </c>
    </row>
    <row r="6055" spans="1:5">
      <c r="A6055" s="1">
        <v>1976</v>
      </c>
      <c r="B6055" s="1">
        <v>57</v>
      </c>
      <c r="C6055" s="1">
        <v>2339</v>
      </c>
      <c r="D6055" s="1">
        <v>3991</v>
      </c>
      <c r="E6055" s="1">
        <v>6330</v>
      </c>
    </row>
    <row r="6056" spans="1:5">
      <c r="A6056" s="1">
        <v>1976</v>
      </c>
      <c r="B6056" s="1">
        <v>58</v>
      </c>
      <c r="C6056" s="1">
        <v>2368</v>
      </c>
      <c r="D6056" s="1">
        <v>4157</v>
      </c>
      <c r="E6056" s="1">
        <v>6525</v>
      </c>
    </row>
    <row r="6057" spans="1:5">
      <c r="A6057" s="1">
        <v>1976</v>
      </c>
      <c r="B6057" s="1">
        <v>59</v>
      </c>
      <c r="C6057" s="1">
        <v>2838</v>
      </c>
      <c r="D6057" s="1">
        <v>5068</v>
      </c>
      <c r="E6057" s="1">
        <v>7906</v>
      </c>
    </row>
    <row r="6058" spans="1:5">
      <c r="A6058" s="1">
        <v>1976</v>
      </c>
      <c r="B6058" s="1">
        <v>60</v>
      </c>
      <c r="C6058" s="1">
        <v>3329</v>
      </c>
      <c r="D6058" s="1">
        <v>5901</v>
      </c>
      <c r="E6058" s="1">
        <v>9230</v>
      </c>
    </row>
    <row r="6059" spans="1:5">
      <c r="A6059" s="1">
        <v>1976</v>
      </c>
      <c r="B6059" s="1">
        <v>61</v>
      </c>
      <c r="C6059" s="1">
        <v>4025</v>
      </c>
      <c r="D6059" s="1">
        <v>6819</v>
      </c>
      <c r="E6059" s="1">
        <v>10844</v>
      </c>
    </row>
    <row r="6060" spans="1:5">
      <c r="A6060" s="1">
        <v>1976</v>
      </c>
      <c r="B6060" s="1">
        <v>62</v>
      </c>
      <c r="C6060" s="1">
        <v>4398</v>
      </c>
      <c r="D6060" s="1">
        <v>7411</v>
      </c>
      <c r="E6060" s="1">
        <v>11809</v>
      </c>
    </row>
    <row r="6061" spans="1:5">
      <c r="A6061" s="1">
        <v>1976</v>
      </c>
      <c r="B6061" s="1">
        <v>63</v>
      </c>
      <c r="C6061" s="1">
        <v>4595</v>
      </c>
      <c r="D6061" s="1">
        <v>8160</v>
      </c>
      <c r="E6061" s="1">
        <v>12755</v>
      </c>
    </row>
    <row r="6062" spans="1:5">
      <c r="A6062" s="1">
        <v>1976</v>
      </c>
      <c r="B6062" s="1">
        <v>64</v>
      </c>
      <c r="C6062" s="1">
        <v>5036</v>
      </c>
      <c r="D6062" s="1">
        <v>8639</v>
      </c>
      <c r="E6062" s="1">
        <v>13675</v>
      </c>
    </row>
    <row r="6063" spans="1:5">
      <c r="A6063" s="1">
        <v>1976</v>
      </c>
      <c r="B6063" s="1">
        <v>65</v>
      </c>
      <c r="C6063" s="1">
        <v>5375</v>
      </c>
      <c r="D6063" s="1">
        <v>9136</v>
      </c>
      <c r="E6063" s="1">
        <v>14511</v>
      </c>
    </row>
    <row r="6064" spans="1:5">
      <c r="A6064" s="1">
        <v>1976</v>
      </c>
      <c r="B6064" s="1">
        <v>66</v>
      </c>
      <c r="C6064" s="1">
        <v>5824</v>
      </c>
      <c r="D6064" s="1">
        <v>9800</v>
      </c>
      <c r="E6064" s="1">
        <v>15624</v>
      </c>
    </row>
    <row r="6065" spans="1:5">
      <c r="A6065" s="1">
        <v>1976</v>
      </c>
      <c r="B6065" s="1">
        <v>67</v>
      </c>
      <c r="C6065" s="1">
        <v>6467</v>
      </c>
      <c r="D6065" s="1">
        <v>10500</v>
      </c>
      <c r="E6065" s="1">
        <v>16967</v>
      </c>
    </row>
    <row r="6066" spans="1:5">
      <c r="A6066" s="1">
        <v>1976</v>
      </c>
      <c r="B6066" s="1">
        <v>68</v>
      </c>
      <c r="C6066" s="1">
        <v>6721</v>
      </c>
      <c r="D6066" s="1">
        <v>10856</v>
      </c>
      <c r="E6066" s="1">
        <v>17577</v>
      </c>
    </row>
    <row r="6067" spans="1:5">
      <c r="A6067" s="1">
        <v>1976</v>
      </c>
      <c r="B6067" s="1">
        <v>69</v>
      </c>
      <c r="C6067" s="1">
        <v>7338</v>
      </c>
      <c r="D6067" s="1">
        <v>11507</v>
      </c>
      <c r="E6067" s="1">
        <v>18845</v>
      </c>
    </row>
    <row r="6068" spans="1:5">
      <c r="A6068" s="1">
        <v>1976</v>
      </c>
      <c r="B6068" s="1">
        <v>70</v>
      </c>
      <c r="C6068" s="1">
        <v>7975</v>
      </c>
      <c r="D6068" s="1">
        <v>11787</v>
      </c>
      <c r="E6068" s="1">
        <v>19762</v>
      </c>
    </row>
    <row r="6069" spans="1:5">
      <c r="A6069" s="1">
        <v>1976</v>
      </c>
      <c r="B6069" s="1">
        <v>71</v>
      </c>
      <c r="C6069" s="1">
        <v>8553</v>
      </c>
      <c r="D6069" s="1">
        <v>12074</v>
      </c>
      <c r="E6069" s="1">
        <v>20627</v>
      </c>
    </row>
    <row r="6070" spans="1:5">
      <c r="A6070" s="1">
        <v>1976</v>
      </c>
      <c r="B6070" s="1">
        <v>72</v>
      </c>
      <c r="C6070" s="1">
        <v>9009</v>
      </c>
      <c r="D6070" s="1">
        <v>11995</v>
      </c>
      <c r="E6070" s="1">
        <v>21004</v>
      </c>
    </row>
    <row r="6071" spans="1:5">
      <c r="A6071" s="1">
        <v>1976</v>
      </c>
      <c r="B6071" s="1">
        <v>73</v>
      </c>
      <c r="C6071" s="1">
        <v>9691</v>
      </c>
      <c r="D6071" s="1">
        <v>12442</v>
      </c>
      <c r="E6071" s="1">
        <v>22133</v>
      </c>
    </row>
    <row r="6072" spans="1:5">
      <c r="A6072" s="1">
        <v>1976</v>
      </c>
      <c r="B6072" s="1">
        <v>74</v>
      </c>
      <c r="C6072" s="1">
        <v>9995</v>
      </c>
      <c r="D6072" s="1">
        <v>12130</v>
      </c>
      <c r="E6072" s="1">
        <v>22125</v>
      </c>
    </row>
    <row r="6073" spans="1:5">
      <c r="A6073" s="1">
        <v>1976</v>
      </c>
      <c r="B6073" s="1">
        <v>75</v>
      </c>
      <c r="C6073" s="1">
        <v>10926</v>
      </c>
      <c r="D6073" s="1">
        <v>11984</v>
      </c>
      <c r="E6073" s="1">
        <v>22910</v>
      </c>
    </row>
    <row r="6074" spans="1:5">
      <c r="A6074" s="1">
        <v>1976</v>
      </c>
      <c r="B6074" s="1">
        <v>76</v>
      </c>
      <c r="C6074" s="1">
        <v>11509</v>
      </c>
      <c r="D6074" s="1">
        <v>11544</v>
      </c>
      <c r="E6074" s="1">
        <v>23053</v>
      </c>
    </row>
    <row r="6075" spans="1:5">
      <c r="A6075" s="1">
        <v>1976</v>
      </c>
      <c r="B6075" s="1">
        <v>77</v>
      </c>
      <c r="C6075" s="1">
        <v>11288</v>
      </c>
      <c r="D6075" s="1">
        <v>10060</v>
      </c>
      <c r="E6075" s="1">
        <v>21348</v>
      </c>
    </row>
    <row r="6076" spans="1:5">
      <c r="A6076" s="1">
        <v>1976</v>
      </c>
      <c r="B6076" s="1">
        <v>78</v>
      </c>
      <c r="C6076" s="1">
        <v>11511</v>
      </c>
      <c r="D6076" s="1">
        <v>9647</v>
      </c>
      <c r="E6076" s="1">
        <v>21158</v>
      </c>
    </row>
    <row r="6077" spans="1:5">
      <c r="A6077" s="1">
        <v>1976</v>
      </c>
      <c r="B6077" s="1">
        <v>79</v>
      </c>
      <c r="C6077" s="1">
        <v>11978</v>
      </c>
      <c r="D6077" s="1">
        <v>9279</v>
      </c>
      <c r="E6077" s="1">
        <v>21257</v>
      </c>
    </row>
    <row r="6078" spans="1:5">
      <c r="A6078" s="1">
        <v>1976</v>
      </c>
      <c r="B6078" s="1">
        <v>80</v>
      </c>
      <c r="C6078" s="1">
        <v>12360</v>
      </c>
      <c r="D6078" s="1">
        <v>8706</v>
      </c>
      <c r="E6078" s="1">
        <v>21066</v>
      </c>
    </row>
    <row r="6079" spans="1:5">
      <c r="A6079" s="1">
        <v>1976</v>
      </c>
      <c r="B6079" s="1">
        <v>81</v>
      </c>
      <c r="C6079" s="1">
        <v>12227</v>
      </c>
      <c r="D6079" s="1">
        <v>8151</v>
      </c>
      <c r="E6079" s="1">
        <v>20378</v>
      </c>
    </row>
    <row r="6080" spans="1:5">
      <c r="A6080" s="1">
        <v>1976</v>
      </c>
      <c r="B6080" s="1">
        <v>82</v>
      </c>
      <c r="C6080" s="1">
        <v>12208</v>
      </c>
      <c r="D6080" s="1">
        <v>7733</v>
      </c>
      <c r="E6080" s="1">
        <v>19941</v>
      </c>
    </row>
    <row r="6081" spans="1:5">
      <c r="A6081" s="1">
        <v>1976</v>
      </c>
      <c r="B6081" s="1">
        <v>83</v>
      </c>
      <c r="C6081" s="1">
        <v>12448</v>
      </c>
      <c r="D6081" s="1">
        <v>7167</v>
      </c>
      <c r="E6081" s="1">
        <v>19615</v>
      </c>
    </row>
    <row r="6082" spans="1:5">
      <c r="A6082" s="1">
        <v>1976</v>
      </c>
      <c r="B6082" s="1">
        <v>84</v>
      </c>
      <c r="C6082" s="1">
        <v>11784</v>
      </c>
      <c r="D6082" s="1">
        <v>6433</v>
      </c>
      <c r="E6082" s="1">
        <v>18217</v>
      </c>
    </row>
    <row r="6083" spans="1:5">
      <c r="A6083" s="1">
        <v>1976</v>
      </c>
      <c r="B6083" s="1">
        <v>85</v>
      </c>
      <c r="C6083" s="1">
        <v>11217</v>
      </c>
      <c r="D6083" s="1">
        <v>5800</v>
      </c>
      <c r="E6083" s="1">
        <v>17017</v>
      </c>
    </row>
    <row r="6084" spans="1:5">
      <c r="A6084" s="1">
        <v>1976</v>
      </c>
      <c r="B6084" s="1">
        <v>86</v>
      </c>
      <c r="C6084" s="1">
        <v>10602</v>
      </c>
      <c r="D6084" s="1">
        <v>5033</v>
      </c>
      <c r="E6084" s="1">
        <v>15635</v>
      </c>
    </row>
    <row r="6085" spans="1:5">
      <c r="A6085" s="1">
        <v>1976</v>
      </c>
      <c r="B6085" s="1">
        <v>87</v>
      </c>
      <c r="C6085" s="1">
        <v>9849</v>
      </c>
      <c r="D6085" s="1">
        <v>4436</v>
      </c>
      <c r="E6085" s="1">
        <v>14285</v>
      </c>
    </row>
    <row r="6086" spans="1:5">
      <c r="A6086" s="1">
        <v>1976</v>
      </c>
      <c r="B6086" s="1">
        <v>88</v>
      </c>
      <c r="C6086" s="1">
        <v>8738</v>
      </c>
      <c r="D6086" s="1">
        <v>3879</v>
      </c>
      <c r="E6086" s="1">
        <v>12617</v>
      </c>
    </row>
    <row r="6087" spans="1:5">
      <c r="A6087" s="1">
        <v>1976</v>
      </c>
      <c r="B6087" s="1">
        <v>89</v>
      </c>
      <c r="C6087" s="1">
        <v>7675</v>
      </c>
      <c r="D6087" s="1">
        <v>3194</v>
      </c>
      <c r="E6087" s="1">
        <v>10869</v>
      </c>
    </row>
    <row r="6088" spans="1:5">
      <c r="A6088" s="1">
        <v>1976</v>
      </c>
      <c r="B6088" s="1">
        <v>90</v>
      </c>
      <c r="C6088" s="1">
        <v>6958</v>
      </c>
      <c r="D6088" s="1">
        <v>2526</v>
      </c>
      <c r="E6088" s="1">
        <v>9484</v>
      </c>
    </row>
    <row r="6089" spans="1:5">
      <c r="A6089" s="1">
        <v>1976</v>
      </c>
      <c r="B6089" s="1">
        <v>91</v>
      </c>
      <c r="C6089" s="1">
        <v>5682</v>
      </c>
      <c r="D6089" s="1">
        <v>2050</v>
      </c>
      <c r="E6089" s="1">
        <v>7732</v>
      </c>
    </row>
    <row r="6090" spans="1:5">
      <c r="A6090" s="1">
        <v>1976</v>
      </c>
      <c r="B6090" s="1">
        <v>92</v>
      </c>
      <c r="C6090" s="1">
        <v>4827</v>
      </c>
      <c r="D6090" s="1">
        <v>1601</v>
      </c>
      <c r="E6090" s="1">
        <v>6428</v>
      </c>
    </row>
    <row r="6091" spans="1:5">
      <c r="A6091" s="1">
        <v>1976</v>
      </c>
      <c r="B6091" s="1">
        <v>93</v>
      </c>
      <c r="C6091" s="1">
        <v>3969</v>
      </c>
      <c r="D6091" s="1">
        <v>1259</v>
      </c>
      <c r="E6091" s="1">
        <v>5228</v>
      </c>
    </row>
    <row r="6092" spans="1:5">
      <c r="A6092" s="1">
        <v>1976</v>
      </c>
      <c r="B6092" s="1">
        <v>94</v>
      </c>
      <c r="C6092" s="1">
        <v>3036</v>
      </c>
      <c r="D6092" s="1">
        <v>858</v>
      </c>
      <c r="E6092" s="1">
        <v>3894</v>
      </c>
    </row>
    <row r="6093" spans="1:5">
      <c r="A6093" s="1">
        <v>1976</v>
      </c>
      <c r="B6093" s="1">
        <v>95</v>
      </c>
      <c r="C6093" s="1">
        <v>2427</v>
      </c>
      <c r="D6093" s="1">
        <v>662</v>
      </c>
      <c r="E6093" s="1">
        <v>3089</v>
      </c>
    </row>
    <row r="6094" spans="1:5">
      <c r="A6094" s="1">
        <v>1976</v>
      </c>
      <c r="B6094" s="1">
        <v>96</v>
      </c>
      <c r="C6094" s="1">
        <v>1759</v>
      </c>
      <c r="D6094" s="1">
        <v>419</v>
      </c>
      <c r="E6094" s="1">
        <v>2178</v>
      </c>
    </row>
    <row r="6095" spans="1:5">
      <c r="A6095" s="1">
        <v>1976</v>
      </c>
      <c r="B6095" s="1">
        <v>97</v>
      </c>
      <c r="C6095" s="1">
        <v>1149</v>
      </c>
      <c r="D6095" s="1">
        <v>305</v>
      </c>
      <c r="E6095" s="1">
        <v>1454</v>
      </c>
    </row>
    <row r="6096" spans="1:5">
      <c r="A6096" s="1">
        <v>1976</v>
      </c>
      <c r="B6096" s="1">
        <v>98</v>
      </c>
      <c r="C6096" s="1">
        <v>777</v>
      </c>
      <c r="D6096" s="1">
        <v>190</v>
      </c>
      <c r="E6096" s="1">
        <v>967</v>
      </c>
    </row>
    <row r="6097" spans="1:5">
      <c r="A6097" s="1">
        <v>1976</v>
      </c>
      <c r="B6097" s="1">
        <v>99</v>
      </c>
      <c r="C6097" s="1">
        <v>536</v>
      </c>
      <c r="D6097" s="1">
        <v>105</v>
      </c>
      <c r="E6097" s="1">
        <v>641</v>
      </c>
    </row>
    <row r="6098" spans="1:5">
      <c r="A6098" s="1">
        <v>1976</v>
      </c>
      <c r="B6098" s="1">
        <v>100</v>
      </c>
      <c r="C6098" s="1">
        <v>337</v>
      </c>
      <c r="D6098" s="1">
        <v>74</v>
      </c>
      <c r="E6098" s="1">
        <v>411</v>
      </c>
    </row>
    <row r="6099" spans="1:5">
      <c r="A6099" s="1">
        <v>1976</v>
      </c>
      <c r="B6099" s="1">
        <v>101</v>
      </c>
      <c r="C6099" s="1">
        <v>193</v>
      </c>
      <c r="D6099" s="1">
        <v>43</v>
      </c>
      <c r="E6099" s="1">
        <v>236</v>
      </c>
    </row>
    <row r="6100" spans="1:5">
      <c r="A6100" s="1">
        <v>1976</v>
      </c>
      <c r="B6100" s="1">
        <v>102</v>
      </c>
      <c r="C6100" s="1">
        <v>108</v>
      </c>
      <c r="D6100" s="1">
        <v>19</v>
      </c>
      <c r="E6100" s="1">
        <v>127</v>
      </c>
    </row>
    <row r="6101" spans="1:5">
      <c r="A6101" s="1">
        <v>1976</v>
      </c>
      <c r="B6101" s="1">
        <v>103</v>
      </c>
      <c r="C6101" s="1">
        <v>65</v>
      </c>
      <c r="D6101" s="1">
        <v>10</v>
      </c>
      <c r="E6101" s="1">
        <v>75</v>
      </c>
    </row>
    <row r="6102" spans="1:5">
      <c r="A6102" s="1">
        <v>1976</v>
      </c>
      <c r="B6102" s="1">
        <v>104</v>
      </c>
      <c r="C6102" s="1">
        <v>38</v>
      </c>
      <c r="D6102" s="1">
        <v>4</v>
      </c>
      <c r="E6102" s="1">
        <v>42</v>
      </c>
    </row>
    <row r="6103" spans="1:5">
      <c r="A6103" s="1">
        <v>1976</v>
      </c>
      <c r="B6103" s="1">
        <v>105</v>
      </c>
      <c r="C6103" s="1">
        <v>27</v>
      </c>
      <c r="D6103" s="1">
        <v>4</v>
      </c>
      <c r="E6103" s="1">
        <v>31</v>
      </c>
    </row>
    <row r="6104" spans="1:5">
      <c r="A6104" s="1">
        <v>1976</v>
      </c>
      <c r="B6104" s="1">
        <v>106</v>
      </c>
      <c r="C6104" s="1">
        <v>7</v>
      </c>
      <c r="D6104" s="1">
        <v>2</v>
      </c>
      <c r="E6104" s="1">
        <v>9</v>
      </c>
    </row>
    <row r="6105" spans="1:5">
      <c r="A6105" s="1">
        <v>1976</v>
      </c>
      <c r="B6105" s="1">
        <v>107</v>
      </c>
      <c r="C6105" s="1">
        <v>6</v>
      </c>
      <c r="D6105" s="1">
        <v>0</v>
      </c>
      <c r="E6105" s="1">
        <v>6</v>
      </c>
    </row>
    <row r="6106" spans="1:5">
      <c r="A6106" s="1">
        <v>1976</v>
      </c>
      <c r="B6106" s="1">
        <v>108</v>
      </c>
      <c r="C6106" s="1">
        <v>6</v>
      </c>
      <c r="D6106" s="1">
        <v>0</v>
      </c>
      <c r="E6106" s="1">
        <v>6</v>
      </c>
    </row>
    <row r="6107" spans="1:5">
      <c r="A6107" s="1">
        <v>1976</v>
      </c>
      <c r="B6107" s="1">
        <v>109</v>
      </c>
      <c r="C6107" s="1">
        <v>1</v>
      </c>
      <c r="D6107" s="1">
        <v>0</v>
      </c>
      <c r="E6107" s="1">
        <v>1</v>
      </c>
    </row>
    <row r="6108" spans="1:5">
      <c r="A6108" s="1">
        <v>1976</v>
      </c>
      <c r="B6108" s="1" t="s">
        <v>121</v>
      </c>
      <c r="C6108" s="1">
        <v>0</v>
      </c>
      <c r="D6108" s="1">
        <v>0</v>
      </c>
      <c r="E6108" s="1">
        <v>0</v>
      </c>
    </row>
    <row r="6109" spans="1:5">
      <c r="A6109" s="1">
        <v>1977</v>
      </c>
      <c r="B6109" s="1">
        <v>0</v>
      </c>
      <c r="C6109" s="1">
        <v>3933</v>
      </c>
      <c r="D6109" s="1">
        <v>5350</v>
      </c>
      <c r="E6109" s="1">
        <v>9283</v>
      </c>
    </row>
    <row r="6110" spans="1:5">
      <c r="A6110" s="1">
        <v>1977</v>
      </c>
      <c r="B6110" s="1">
        <v>1</v>
      </c>
      <c r="C6110" s="1">
        <v>263</v>
      </c>
      <c r="D6110" s="1">
        <v>314</v>
      </c>
      <c r="E6110" s="1">
        <v>577</v>
      </c>
    </row>
    <row r="6111" spans="1:5">
      <c r="A6111" s="1">
        <v>1977</v>
      </c>
      <c r="B6111" s="1">
        <v>2</v>
      </c>
      <c r="C6111" s="1">
        <v>178</v>
      </c>
      <c r="D6111" s="1">
        <v>235</v>
      </c>
      <c r="E6111" s="1">
        <v>413</v>
      </c>
    </row>
    <row r="6112" spans="1:5">
      <c r="A6112" s="1">
        <v>1977</v>
      </c>
      <c r="B6112" s="1">
        <v>3</v>
      </c>
      <c r="C6112" s="1">
        <v>159</v>
      </c>
      <c r="D6112" s="1">
        <v>181</v>
      </c>
      <c r="E6112" s="1">
        <v>340</v>
      </c>
    </row>
    <row r="6113" spans="1:5">
      <c r="A6113" s="1">
        <v>1977</v>
      </c>
      <c r="B6113" s="1">
        <v>4</v>
      </c>
      <c r="C6113" s="1">
        <v>120</v>
      </c>
      <c r="D6113" s="1">
        <v>188</v>
      </c>
      <c r="E6113" s="1">
        <v>308</v>
      </c>
    </row>
    <row r="6114" spans="1:5">
      <c r="A6114" s="1">
        <v>1977</v>
      </c>
      <c r="B6114" s="1">
        <v>5</v>
      </c>
      <c r="C6114" s="1">
        <v>104</v>
      </c>
      <c r="D6114" s="1">
        <v>167</v>
      </c>
      <c r="E6114" s="1">
        <v>271</v>
      </c>
    </row>
    <row r="6115" spans="1:5">
      <c r="A6115" s="1">
        <v>1977</v>
      </c>
      <c r="B6115" s="1">
        <v>6</v>
      </c>
      <c r="C6115" s="1">
        <v>81</v>
      </c>
      <c r="D6115" s="1">
        <v>173</v>
      </c>
      <c r="E6115" s="1">
        <v>254</v>
      </c>
    </row>
    <row r="6116" spans="1:5">
      <c r="A6116" s="1">
        <v>1977</v>
      </c>
      <c r="B6116" s="1">
        <v>7</v>
      </c>
      <c r="C6116" s="1">
        <v>90</v>
      </c>
      <c r="D6116" s="1">
        <v>131</v>
      </c>
      <c r="E6116" s="1">
        <v>221</v>
      </c>
    </row>
    <row r="6117" spans="1:5">
      <c r="A6117" s="1">
        <v>1977</v>
      </c>
      <c r="B6117" s="1">
        <v>8</v>
      </c>
      <c r="C6117" s="1">
        <v>84</v>
      </c>
      <c r="D6117" s="1">
        <v>143</v>
      </c>
      <c r="E6117" s="1">
        <v>227</v>
      </c>
    </row>
    <row r="6118" spans="1:5">
      <c r="A6118" s="1">
        <v>1977</v>
      </c>
      <c r="B6118" s="1">
        <v>9</v>
      </c>
      <c r="C6118" s="1">
        <v>72</v>
      </c>
      <c r="D6118" s="1">
        <v>130</v>
      </c>
      <c r="E6118" s="1">
        <v>202</v>
      </c>
    </row>
    <row r="6119" spans="1:5">
      <c r="A6119" s="1">
        <v>1977</v>
      </c>
      <c r="B6119" s="1">
        <v>10</v>
      </c>
      <c r="C6119" s="1">
        <v>90</v>
      </c>
      <c r="D6119" s="1">
        <v>121</v>
      </c>
      <c r="E6119" s="1">
        <v>211</v>
      </c>
    </row>
    <row r="6120" spans="1:5">
      <c r="A6120" s="1">
        <v>1977</v>
      </c>
      <c r="B6120" s="1">
        <v>11</v>
      </c>
      <c r="C6120" s="1">
        <v>86</v>
      </c>
      <c r="D6120" s="1">
        <v>124</v>
      </c>
      <c r="E6120" s="1">
        <v>210</v>
      </c>
    </row>
    <row r="6121" spans="1:5">
      <c r="A6121" s="1">
        <v>1977</v>
      </c>
      <c r="B6121" s="1">
        <v>12</v>
      </c>
      <c r="C6121" s="1">
        <v>78</v>
      </c>
      <c r="D6121" s="1">
        <v>125</v>
      </c>
      <c r="E6121" s="1">
        <v>203</v>
      </c>
    </row>
    <row r="6122" spans="1:5">
      <c r="A6122" s="1">
        <v>1977</v>
      </c>
      <c r="B6122" s="1">
        <v>13</v>
      </c>
      <c r="C6122" s="1">
        <v>96</v>
      </c>
      <c r="D6122" s="1">
        <v>161</v>
      </c>
      <c r="E6122" s="1">
        <v>257</v>
      </c>
    </row>
    <row r="6123" spans="1:5">
      <c r="A6123" s="1">
        <v>1977</v>
      </c>
      <c r="B6123" s="1">
        <v>14</v>
      </c>
      <c r="C6123" s="1">
        <v>99</v>
      </c>
      <c r="D6123" s="1">
        <v>171</v>
      </c>
      <c r="E6123" s="1">
        <v>270</v>
      </c>
    </row>
    <row r="6124" spans="1:5">
      <c r="A6124" s="1">
        <v>1977</v>
      </c>
      <c r="B6124" s="1">
        <v>15</v>
      </c>
      <c r="C6124" s="1">
        <v>116</v>
      </c>
      <c r="D6124" s="1">
        <v>210</v>
      </c>
      <c r="E6124" s="1">
        <v>326</v>
      </c>
    </row>
    <row r="6125" spans="1:5">
      <c r="A6125" s="1">
        <v>1977</v>
      </c>
      <c r="B6125" s="1">
        <v>16</v>
      </c>
      <c r="C6125" s="1">
        <v>165</v>
      </c>
      <c r="D6125" s="1">
        <v>264</v>
      </c>
      <c r="E6125" s="1">
        <v>429</v>
      </c>
    </row>
    <row r="6126" spans="1:5">
      <c r="A6126" s="1">
        <v>1977</v>
      </c>
      <c r="B6126" s="1">
        <v>17</v>
      </c>
      <c r="C6126" s="1">
        <v>188</v>
      </c>
      <c r="D6126" s="1">
        <v>487</v>
      </c>
      <c r="E6126" s="1">
        <v>675</v>
      </c>
    </row>
    <row r="6127" spans="1:5">
      <c r="A6127" s="1">
        <v>1977</v>
      </c>
      <c r="B6127" s="1">
        <v>18</v>
      </c>
      <c r="C6127" s="1">
        <v>138</v>
      </c>
      <c r="D6127" s="1">
        <v>455</v>
      </c>
      <c r="E6127" s="1">
        <v>593</v>
      </c>
    </row>
    <row r="6128" spans="1:5">
      <c r="A6128" s="1">
        <v>1977</v>
      </c>
      <c r="B6128" s="1">
        <v>19</v>
      </c>
      <c r="C6128" s="1">
        <v>143</v>
      </c>
      <c r="D6128" s="1">
        <v>476</v>
      </c>
      <c r="E6128" s="1">
        <v>619</v>
      </c>
    </row>
    <row r="6129" spans="1:5">
      <c r="A6129" s="1">
        <v>1977</v>
      </c>
      <c r="B6129" s="1">
        <v>20</v>
      </c>
      <c r="C6129" s="1">
        <v>163</v>
      </c>
      <c r="D6129" s="1">
        <v>427</v>
      </c>
      <c r="E6129" s="1">
        <v>590</v>
      </c>
    </row>
    <row r="6130" spans="1:5">
      <c r="A6130" s="1">
        <v>1977</v>
      </c>
      <c r="B6130" s="1">
        <v>21</v>
      </c>
      <c r="C6130" s="1">
        <v>145</v>
      </c>
      <c r="D6130" s="1">
        <v>404</v>
      </c>
      <c r="E6130" s="1">
        <v>549</v>
      </c>
    </row>
    <row r="6131" spans="1:5">
      <c r="A6131" s="1">
        <v>1977</v>
      </c>
      <c r="B6131" s="1">
        <v>22</v>
      </c>
      <c r="C6131" s="1">
        <v>178</v>
      </c>
      <c r="D6131" s="1">
        <v>411</v>
      </c>
      <c r="E6131" s="1">
        <v>589</v>
      </c>
    </row>
    <row r="6132" spans="1:5">
      <c r="A6132" s="1">
        <v>1977</v>
      </c>
      <c r="B6132" s="1">
        <v>23</v>
      </c>
      <c r="C6132" s="1">
        <v>194</v>
      </c>
      <c r="D6132" s="1">
        <v>369</v>
      </c>
      <c r="E6132" s="1">
        <v>563</v>
      </c>
    </row>
    <row r="6133" spans="1:5">
      <c r="A6133" s="1">
        <v>1977</v>
      </c>
      <c r="B6133" s="1">
        <v>24</v>
      </c>
      <c r="C6133" s="1">
        <v>159</v>
      </c>
      <c r="D6133" s="1">
        <v>336</v>
      </c>
      <c r="E6133" s="1">
        <v>495</v>
      </c>
    </row>
    <row r="6134" spans="1:5">
      <c r="A6134" s="1">
        <v>1977</v>
      </c>
      <c r="B6134" s="1">
        <v>25</v>
      </c>
      <c r="C6134" s="1">
        <v>163</v>
      </c>
      <c r="D6134" s="1">
        <v>328</v>
      </c>
      <c r="E6134" s="1">
        <v>491</v>
      </c>
    </row>
    <row r="6135" spans="1:5">
      <c r="A6135" s="1">
        <v>1977</v>
      </c>
      <c r="B6135" s="1">
        <v>26</v>
      </c>
      <c r="C6135" s="1">
        <v>154</v>
      </c>
      <c r="D6135" s="1">
        <v>367</v>
      </c>
      <c r="E6135" s="1">
        <v>521</v>
      </c>
    </row>
    <row r="6136" spans="1:5">
      <c r="A6136" s="1">
        <v>1977</v>
      </c>
      <c r="B6136" s="1">
        <v>27</v>
      </c>
      <c r="C6136" s="1">
        <v>184</v>
      </c>
      <c r="D6136" s="1">
        <v>368</v>
      </c>
      <c r="E6136" s="1">
        <v>552</v>
      </c>
    </row>
    <row r="6137" spans="1:5">
      <c r="A6137" s="1">
        <v>1977</v>
      </c>
      <c r="B6137" s="1">
        <v>28</v>
      </c>
      <c r="C6137" s="1">
        <v>180</v>
      </c>
      <c r="D6137" s="1">
        <v>373</v>
      </c>
      <c r="E6137" s="1">
        <v>553</v>
      </c>
    </row>
    <row r="6138" spans="1:5">
      <c r="A6138" s="1">
        <v>1977</v>
      </c>
      <c r="B6138" s="1">
        <v>29</v>
      </c>
      <c r="C6138" s="1">
        <v>222</v>
      </c>
      <c r="D6138" s="1">
        <v>428</v>
      </c>
      <c r="E6138" s="1">
        <v>650</v>
      </c>
    </row>
    <row r="6139" spans="1:5">
      <c r="A6139" s="1">
        <v>1977</v>
      </c>
      <c r="B6139" s="1">
        <v>30</v>
      </c>
      <c r="C6139" s="1">
        <v>238</v>
      </c>
      <c r="D6139" s="1">
        <v>395</v>
      </c>
      <c r="E6139" s="1">
        <v>633</v>
      </c>
    </row>
    <row r="6140" spans="1:5">
      <c r="A6140" s="1">
        <v>1977</v>
      </c>
      <c r="B6140" s="1">
        <v>31</v>
      </c>
      <c r="C6140" s="1">
        <v>191</v>
      </c>
      <c r="D6140" s="1">
        <v>375</v>
      </c>
      <c r="E6140" s="1">
        <v>566</v>
      </c>
    </row>
    <row r="6141" spans="1:5">
      <c r="A6141" s="1">
        <v>1977</v>
      </c>
      <c r="B6141" s="1">
        <v>32</v>
      </c>
      <c r="C6141" s="1">
        <v>274</v>
      </c>
      <c r="D6141" s="1">
        <v>410</v>
      </c>
      <c r="E6141" s="1">
        <v>684</v>
      </c>
    </row>
    <row r="6142" spans="1:5">
      <c r="A6142" s="1">
        <v>1977</v>
      </c>
      <c r="B6142" s="1">
        <v>33</v>
      </c>
      <c r="C6142" s="1">
        <v>249</v>
      </c>
      <c r="D6142" s="1">
        <v>399</v>
      </c>
      <c r="E6142" s="1">
        <v>648</v>
      </c>
    </row>
    <row r="6143" spans="1:5">
      <c r="A6143" s="1">
        <v>1977</v>
      </c>
      <c r="B6143" s="1">
        <v>34</v>
      </c>
      <c r="C6143" s="1">
        <v>293</v>
      </c>
      <c r="D6143" s="1">
        <v>420</v>
      </c>
      <c r="E6143" s="1">
        <v>713</v>
      </c>
    </row>
    <row r="6144" spans="1:5">
      <c r="A6144" s="1">
        <v>1977</v>
      </c>
      <c r="B6144" s="1">
        <v>35</v>
      </c>
      <c r="C6144" s="1">
        <v>285</v>
      </c>
      <c r="D6144" s="1">
        <v>386</v>
      </c>
      <c r="E6144" s="1">
        <v>671</v>
      </c>
    </row>
    <row r="6145" spans="1:5">
      <c r="A6145" s="1">
        <v>1977</v>
      </c>
      <c r="B6145" s="1">
        <v>36</v>
      </c>
      <c r="C6145" s="1">
        <v>303</v>
      </c>
      <c r="D6145" s="1">
        <v>439</v>
      </c>
      <c r="E6145" s="1">
        <v>742</v>
      </c>
    </row>
    <row r="6146" spans="1:5">
      <c r="A6146" s="1">
        <v>1977</v>
      </c>
      <c r="B6146" s="1">
        <v>37</v>
      </c>
      <c r="C6146" s="1">
        <v>333</v>
      </c>
      <c r="D6146" s="1">
        <v>507</v>
      </c>
      <c r="E6146" s="1">
        <v>840</v>
      </c>
    </row>
    <row r="6147" spans="1:5">
      <c r="A6147" s="1">
        <v>1977</v>
      </c>
      <c r="B6147" s="1">
        <v>38</v>
      </c>
      <c r="C6147" s="1">
        <v>404</v>
      </c>
      <c r="D6147" s="1">
        <v>585</v>
      </c>
      <c r="E6147" s="1">
        <v>989</v>
      </c>
    </row>
    <row r="6148" spans="1:5">
      <c r="A6148" s="1">
        <v>1977</v>
      </c>
      <c r="B6148" s="1">
        <v>39</v>
      </c>
      <c r="C6148" s="1">
        <v>429</v>
      </c>
      <c r="D6148" s="1">
        <v>612</v>
      </c>
      <c r="E6148" s="1">
        <v>1041</v>
      </c>
    </row>
    <row r="6149" spans="1:5">
      <c r="A6149" s="1">
        <v>1977</v>
      </c>
      <c r="B6149" s="1">
        <v>40</v>
      </c>
      <c r="C6149" s="1">
        <v>432</v>
      </c>
      <c r="D6149" s="1">
        <v>649</v>
      </c>
      <c r="E6149" s="1">
        <v>1081</v>
      </c>
    </row>
    <row r="6150" spans="1:5">
      <c r="A6150" s="1">
        <v>1977</v>
      </c>
      <c r="B6150" s="1">
        <v>41</v>
      </c>
      <c r="C6150" s="1">
        <v>489</v>
      </c>
      <c r="D6150" s="1">
        <v>727</v>
      </c>
      <c r="E6150" s="1">
        <v>1216</v>
      </c>
    </row>
    <row r="6151" spans="1:5">
      <c r="A6151" s="1">
        <v>1977</v>
      </c>
      <c r="B6151" s="1">
        <v>42</v>
      </c>
      <c r="C6151" s="1">
        <v>595</v>
      </c>
      <c r="D6151" s="1">
        <v>841</v>
      </c>
      <c r="E6151" s="1">
        <v>1436</v>
      </c>
    </row>
    <row r="6152" spans="1:5">
      <c r="A6152" s="1">
        <v>1977</v>
      </c>
      <c r="B6152" s="1">
        <v>43</v>
      </c>
      <c r="C6152" s="1">
        <v>613</v>
      </c>
      <c r="D6152" s="1">
        <v>915</v>
      </c>
      <c r="E6152" s="1">
        <v>1528</v>
      </c>
    </row>
    <row r="6153" spans="1:5">
      <c r="A6153" s="1">
        <v>1977</v>
      </c>
      <c r="B6153" s="1">
        <v>44</v>
      </c>
      <c r="C6153" s="1">
        <v>700</v>
      </c>
      <c r="D6153" s="1">
        <v>1087</v>
      </c>
      <c r="E6153" s="1">
        <v>1787</v>
      </c>
    </row>
    <row r="6154" spans="1:5">
      <c r="A6154" s="1">
        <v>1977</v>
      </c>
      <c r="B6154" s="1">
        <v>45</v>
      </c>
      <c r="C6154" s="1">
        <v>785</v>
      </c>
      <c r="D6154" s="1">
        <v>1201</v>
      </c>
      <c r="E6154" s="1">
        <v>1986</v>
      </c>
    </row>
    <row r="6155" spans="1:5">
      <c r="A6155" s="1">
        <v>1977</v>
      </c>
      <c r="B6155" s="1">
        <v>46</v>
      </c>
      <c r="C6155" s="1">
        <v>902</v>
      </c>
      <c r="D6155" s="1">
        <v>1383</v>
      </c>
      <c r="E6155" s="1">
        <v>2285</v>
      </c>
    </row>
    <row r="6156" spans="1:5">
      <c r="A6156" s="1">
        <v>1977</v>
      </c>
      <c r="B6156" s="1">
        <v>47</v>
      </c>
      <c r="C6156" s="1">
        <v>1043</v>
      </c>
      <c r="D6156" s="1">
        <v>1606</v>
      </c>
      <c r="E6156" s="1">
        <v>2649</v>
      </c>
    </row>
    <row r="6157" spans="1:5">
      <c r="A6157" s="1">
        <v>1977</v>
      </c>
      <c r="B6157" s="1">
        <v>48</v>
      </c>
      <c r="C6157" s="1">
        <v>1201</v>
      </c>
      <c r="D6157" s="1">
        <v>1760</v>
      </c>
      <c r="E6157" s="1">
        <v>2961</v>
      </c>
    </row>
    <row r="6158" spans="1:5">
      <c r="A6158" s="1">
        <v>1977</v>
      </c>
      <c r="B6158" s="1">
        <v>49</v>
      </c>
      <c r="C6158" s="1">
        <v>1281</v>
      </c>
      <c r="D6158" s="1">
        <v>2000</v>
      </c>
      <c r="E6158" s="1">
        <v>3281</v>
      </c>
    </row>
    <row r="6159" spans="1:5">
      <c r="A6159" s="1">
        <v>1977</v>
      </c>
      <c r="B6159" s="1">
        <v>50</v>
      </c>
      <c r="C6159" s="1">
        <v>1395</v>
      </c>
      <c r="D6159" s="1">
        <v>2397</v>
      </c>
      <c r="E6159" s="1">
        <v>3792</v>
      </c>
    </row>
    <row r="6160" spans="1:5">
      <c r="A6160" s="1">
        <v>1977</v>
      </c>
      <c r="B6160" s="1">
        <v>51</v>
      </c>
      <c r="C6160" s="1">
        <v>1592</v>
      </c>
      <c r="D6160" s="1">
        <v>2593</v>
      </c>
      <c r="E6160" s="1">
        <v>4185</v>
      </c>
    </row>
    <row r="6161" spans="1:5">
      <c r="A6161" s="1">
        <v>1977</v>
      </c>
      <c r="B6161" s="1">
        <v>52</v>
      </c>
      <c r="C6161" s="1">
        <v>1720</v>
      </c>
      <c r="D6161" s="1">
        <v>2908</v>
      </c>
      <c r="E6161" s="1">
        <v>4628</v>
      </c>
    </row>
    <row r="6162" spans="1:5">
      <c r="A6162" s="1">
        <v>1977</v>
      </c>
      <c r="B6162" s="1">
        <v>53</v>
      </c>
      <c r="C6162" s="1">
        <v>1884</v>
      </c>
      <c r="D6162" s="1">
        <v>3325</v>
      </c>
      <c r="E6162" s="1">
        <v>5209</v>
      </c>
    </row>
    <row r="6163" spans="1:5">
      <c r="A6163" s="1">
        <v>1977</v>
      </c>
      <c r="B6163" s="1">
        <v>54</v>
      </c>
      <c r="C6163" s="1">
        <v>2102</v>
      </c>
      <c r="D6163" s="1">
        <v>3611</v>
      </c>
      <c r="E6163" s="1">
        <v>5713</v>
      </c>
    </row>
    <row r="6164" spans="1:5">
      <c r="A6164" s="1">
        <v>1977</v>
      </c>
      <c r="B6164" s="1">
        <v>55</v>
      </c>
      <c r="C6164" s="1">
        <v>2526</v>
      </c>
      <c r="D6164" s="1">
        <v>4212</v>
      </c>
      <c r="E6164" s="1">
        <v>6738</v>
      </c>
    </row>
    <row r="6165" spans="1:5">
      <c r="A6165" s="1">
        <v>1977</v>
      </c>
      <c r="B6165" s="1">
        <v>56</v>
      </c>
      <c r="C6165" s="1">
        <v>2849</v>
      </c>
      <c r="D6165" s="1">
        <v>4638</v>
      </c>
      <c r="E6165" s="1">
        <v>7487</v>
      </c>
    </row>
    <row r="6166" spans="1:5">
      <c r="A6166" s="1">
        <v>1977</v>
      </c>
      <c r="B6166" s="1">
        <v>57</v>
      </c>
      <c r="C6166" s="1">
        <v>3100</v>
      </c>
      <c r="D6166" s="1">
        <v>5291</v>
      </c>
      <c r="E6166" s="1">
        <v>8391</v>
      </c>
    </row>
    <row r="6167" spans="1:5">
      <c r="A6167" s="1">
        <v>1977</v>
      </c>
      <c r="B6167" s="1">
        <v>58</v>
      </c>
      <c r="C6167" s="1">
        <v>2412</v>
      </c>
      <c r="D6167" s="1">
        <v>4214</v>
      </c>
      <c r="E6167" s="1">
        <v>6626</v>
      </c>
    </row>
    <row r="6168" spans="1:5">
      <c r="A6168" s="1">
        <v>1977</v>
      </c>
      <c r="B6168" s="1">
        <v>59</v>
      </c>
      <c r="C6168" s="1">
        <v>2508</v>
      </c>
      <c r="D6168" s="1">
        <v>4351</v>
      </c>
      <c r="E6168" s="1">
        <v>6859</v>
      </c>
    </row>
    <row r="6169" spans="1:5">
      <c r="A6169" s="1">
        <v>1977</v>
      </c>
      <c r="B6169" s="1">
        <v>60</v>
      </c>
      <c r="C6169" s="1">
        <v>2971</v>
      </c>
      <c r="D6169" s="1">
        <v>5329</v>
      </c>
      <c r="E6169" s="1">
        <v>8300</v>
      </c>
    </row>
    <row r="6170" spans="1:5">
      <c r="A6170" s="1">
        <v>1977</v>
      </c>
      <c r="B6170" s="1">
        <v>61</v>
      </c>
      <c r="C6170" s="1">
        <v>3542</v>
      </c>
      <c r="D6170" s="1">
        <v>6114</v>
      </c>
      <c r="E6170" s="1">
        <v>9656</v>
      </c>
    </row>
    <row r="6171" spans="1:5">
      <c r="A6171" s="1">
        <v>1977</v>
      </c>
      <c r="B6171" s="1">
        <v>62</v>
      </c>
      <c r="C6171" s="1">
        <v>4087</v>
      </c>
      <c r="D6171" s="1">
        <v>6963</v>
      </c>
      <c r="E6171" s="1">
        <v>11050</v>
      </c>
    </row>
    <row r="6172" spans="1:5">
      <c r="A6172" s="1">
        <v>1977</v>
      </c>
      <c r="B6172" s="1">
        <v>63</v>
      </c>
      <c r="C6172" s="1">
        <v>4475</v>
      </c>
      <c r="D6172" s="1">
        <v>7806</v>
      </c>
      <c r="E6172" s="1">
        <v>12281</v>
      </c>
    </row>
    <row r="6173" spans="1:5">
      <c r="A6173" s="1">
        <v>1977</v>
      </c>
      <c r="B6173" s="1">
        <v>64</v>
      </c>
      <c r="C6173" s="1">
        <v>4920</v>
      </c>
      <c r="D6173" s="1">
        <v>8289</v>
      </c>
      <c r="E6173" s="1">
        <v>13209</v>
      </c>
    </row>
    <row r="6174" spans="1:5">
      <c r="A6174" s="1">
        <v>1977</v>
      </c>
      <c r="B6174" s="1">
        <v>65</v>
      </c>
      <c r="C6174" s="1">
        <v>5208</v>
      </c>
      <c r="D6174" s="1">
        <v>8684</v>
      </c>
      <c r="E6174" s="1">
        <v>13892</v>
      </c>
    </row>
    <row r="6175" spans="1:5">
      <c r="A6175" s="1">
        <v>1977</v>
      </c>
      <c r="B6175" s="1">
        <v>66</v>
      </c>
      <c r="C6175" s="1">
        <v>5553</v>
      </c>
      <c r="D6175" s="1">
        <v>9315</v>
      </c>
      <c r="E6175" s="1">
        <v>14868</v>
      </c>
    </row>
    <row r="6176" spans="1:5">
      <c r="A6176" s="1">
        <v>1977</v>
      </c>
      <c r="B6176" s="1">
        <v>67</v>
      </c>
      <c r="C6176" s="1">
        <v>6192</v>
      </c>
      <c r="D6176" s="1">
        <v>10066</v>
      </c>
      <c r="E6176" s="1">
        <v>16258</v>
      </c>
    </row>
    <row r="6177" spans="1:5">
      <c r="A6177" s="1">
        <v>1977</v>
      </c>
      <c r="B6177" s="1">
        <v>68</v>
      </c>
      <c r="C6177" s="1">
        <v>6528</v>
      </c>
      <c r="D6177" s="1">
        <v>10742</v>
      </c>
      <c r="E6177" s="1">
        <v>17270</v>
      </c>
    </row>
    <row r="6178" spans="1:5">
      <c r="A6178" s="1">
        <v>1977</v>
      </c>
      <c r="B6178" s="1">
        <v>69</v>
      </c>
      <c r="C6178" s="1">
        <v>7315</v>
      </c>
      <c r="D6178" s="1">
        <v>11105</v>
      </c>
      <c r="E6178" s="1">
        <v>18420</v>
      </c>
    </row>
    <row r="6179" spans="1:5">
      <c r="A6179" s="1">
        <v>1977</v>
      </c>
      <c r="B6179" s="1">
        <v>70</v>
      </c>
      <c r="C6179" s="1">
        <v>7549</v>
      </c>
      <c r="D6179" s="1">
        <v>11424</v>
      </c>
      <c r="E6179" s="1">
        <v>18973</v>
      </c>
    </row>
    <row r="6180" spans="1:5">
      <c r="A6180" s="1">
        <v>1977</v>
      </c>
      <c r="B6180" s="1">
        <v>71</v>
      </c>
      <c r="C6180" s="1">
        <v>8008</v>
      </c>
      <c r="D6180" s="1">
        <v>11533</v>
      </c>
      <c r="E6180" s="1">
        <v>19541</v>
      </c>
    </row>
    <row r="6181" spans="1:5">
      <c r="A6181" s="1">
        <v>1977</v>
      </c>
      <c r="B6181" s="1">
        <v>72</v>
      </c>
      <c r="C6181" s="1">
        <v>8954</v>
      </c>
      <c r="D6181" s="1">
        <v>11918</v>
      </c>
      <c r="E6181" s="1">
        <v>20872</v>
      </c>
    </row>
    <row r="6182" spans="1:5">
      <c r="A6182" s="1">
        <v>1977</v>
      </c>
      <c r="B6182" s="1">
        <v>73</v>
      </c>
      <c r="C6182" s="1">
        <v>9433</v>
      </c>
      <c r="D6182" s="1">
        <v>11915</v>
      </c>
      <c r="E6182" s="1">
        <v>21348</v>
      </c>
    </row>
    <row r="6183" spans="1:5">
      <c r="A6183" s="1">
        <v>1977</v>
      </c>
      <c r="B6183" s="1">
        <v>74</v>
      </c>
      <c r="C6183" s="1">
        <v>9829</v>
      </c>
      <c r="D6183" s="1">
        <v>11966</v>
      </c>
      <c r="E6183" s="1">
        <v>21795</v>
      </c>
    </row>
    <row r="6184" spans="1:5">
      <c r="A6184" s="1">
        <v>1977</v>
      </c>
      <c r="B6184" s="1">
        <v>75</v>
      </c>
      <c r="C6184" s="1">
        <v>10103</v>
      </c>
      <c r="D6184" s="1">
        <v>11824</v>
      </c>
      <c r="E6184" s="1">
        <v>21927</v>
      </c>
    </row>
    <row r="6185" spans="1:5">
      <c r="A6185" s="1">
        <v>1977</v>
      </c>
      <c r="B6185" s="1">
        <v>76</v>
      </c>
      <c r="C6185" s="1">
        <v>10759</v>
      </c>
      <c r="D6185" s="1">
        <v>11733</v>
      </c>
      <c r="E6185" s="1">
        <v>22492</v>
      </c>
    </row>
    <row r="6186" spans="1:5">
      <c r="A6186" s="1">
        <v>1977</v>
      </c>
      <c r="B6186" s="1">
        <v>77</v>
      </c>
      <c r="C6186" s="1">
        <v>11515</v>
      </c>
      <c r="D6186" s="1">
        <v>10768</v>
      </c>
      <c r="E6186" s="1">
        <v>22283</v>
      </c>
    </row>
    <row r="6187" spans="1:5">
      <c r="A6187" s="1">
        <v>1977</v>
      </c>
      <c r="B6187" s="1">
        <v>78</v>
      </c>
      <c r="C6187" s="1">
        <v>11194</v>
      </c>
      <c r="D6187" s="1">
        <v>9507</v>
      </c>
      <c r="E6187" s="1">
        <v>20701</v>
      </c>
    </row>
    <row r="6188" spans="1:5">
      <c r="A6188" s="1">
        <v>1977</v>
      </c>
      <c r="B6188" s="1">
        <v>79</v>
      </c>
      <c r="C6188" s="1">
        <v>11539</v>
      </c>
      <c r="D6188" s="1">
        <v>8649</v>
      </c>
      <c r="E6188" s="1">
        <v>20188</v>
      </c>
    </row>
    <row r="6189" spans="1:5">
      <c r="A6189" s="1">
        <v>1977</v>
      </c>
      <c r="B6189" s="1">
        <v>80</v>
      </c>
      <c r="C6189" s="1">
        <v>11796</v>
      </c>
      <c r="D6189" s="1">
        <v>8428</v>
      </c>
      <c r="E6189" s="1">
        <v>20224</v>
      </c>
    </row>
    <row r="6190" spans="1:5">
      <c r="A6190" s="1">
        <v>1977</v>
      </c>
      <c r="B6190" s="1">
        <v>81</v>
      </c>
      <c r="C6190" s="1">
        <v>11799</v>
      </c>
      <c r="D6190" s="1">
        <v>7550</v>
      </c>
      <c r="E6190" s="1">
        <v>19349</v>
      </c>
    </row>
    <row r="6191" spans="1:5">
      <c r="A6191" s="1">
        <v>1977</v>
      </c>
      <c r="B6191" s="1">
        <v>82</v>
      </c>
      <c r="C6191" s="1">
        <v>11979</v>
      </c>
      <c r="D6191" s="1">
        <v>7264</v>
      </c>
      <c r="E6191" s="1">
        <v>19243</v>
      </c>
    </row>
    <row r="6192" spans="1:5">
      <c r="A6192" s="1">
        <v>1977</v>
      </c>
      <c r="B6192" s="1">
        <v>83</v>
      </c>
      <c r="C6192" s="1">
        <v>11633</v>
      </c>
      <c r="D6192" s="1">
        <v>6655</v>
      </c>
      <c r="E6192" s="1">
        <v>18288</v>
      </c>
    </row>
    <row r="6193" spans="1:5">
      <c r="A6193" s="1">
        <v>1977</v>
      </c>
      <c r="B6193" s="1">
        <v>84</v>
      </c>
      <c r="C6193" s="1">
        <v>11543</v>
      </c>
      <c r="D6193" s="1">
        <v>6183</v>
      </c>
      <c r="E6193" s="1">
        <v>17726</v>
      </c>
    </row>
    <row r="6194" spans="1:5">
      <c r="A6194" s="1">
        <v>1977</v>
      </c>
      <c r="B6194" s="1">
        <v>85</v>
      </c>
      <c r="C6194" s="1">
        <v>10732</v>
      </c>
      <c r="D6194" s="1">
        <v>5503</v>
      </c>
      <c r="E6194" s="1">
        <v>16235</v>
      </c>
    </row>
    <row r="6195" spans="1:5">
      <c r="A6195" s="1">
        <v>1977</v>
      </c>
      <c r="B6195" s="1">
        <v>86</v>
      </c>
      <c r="C6195" s="1">
        <v>10084</v>
      </c>
      <c r="D6195" s="1">
        <v>4773</v>
      </c>
      <c r="E6195" s="1">
        <v>14857</v>
      </c>
    </row>
    <row r="6196" spans="1:5">
      <c r="A6196" s="1">
        <v>1977</v>
      </c>
      <c r="B6196" s="1">
        <v>87</v>
      </c>
      <c r="C6196" s="1">
        <v>8974</v>
      </c>
      <c r="D6196" s="1">
        <v>4170</v>
      </c>
      <c r="E6196" s="1">
        <v>13144</v>
      </c>
    </row>
    <row r="6197" spans="1:5">
      <c r="A6197" s="1">
        <v>1977</v>
      </c>
      <c r="B6197" s="1">
        <v>88</v>
      </c>
      <c r="C6197" s="1">
        <v>8270</v>
      </c>
      <c r="D6197" s="1">
        <v>3555</v>
      </c>
      <c r="E6197" s="1">
        <v>11825</v>
      </c>
    </row>
    <row r="6198" spans="1:5">
      <c r="A6198" s="1">
        <v>1977</v>
      </c>
      <c r="B6198" s="1">
        <v>89</v>
      </c>
      <c r="C6198" s="1">
        <v>7533</v>
      </c>
      <c r="D6198" s="1">
        <v>2854</v>
      </c>
      <c r="E6198" s="1">
        <v>10387</v>
      </c>
    </row>
    <row r="6199" spans="1:5">
      <c r="A6199" s="1">
        <v>1977</v>
      </c>
      <c r="B6199" s="1">
        <v>90</v>
      </c>
      <c r="C6199" s="1">
        <v>6332</v>
      </c>
      <c r="D6199" s="1">
        <v>2398</v>
      </c>
      <c r="E6199" s="1">
        <v>8730</v>
      </c>
    </row>
    <row r="6200" spans="1:5">
      <c r="A6200" s="1">
        <v>1977</v>
      </c>
      <c r="B6200" s="1">
        <v>91</v>
      </c>
      <c r="C6200" s="1">
        <v>5465</v>
      </c>
      <c r="D6200" s="1">
        <v>1904</v>
      </c>
      <c r="E6200" s="1">
        <v>7369</v>
      </c>
    </row>
    <row r="6201" spans="1:5">
      <c r="A6201" s="1">
        <v>1977</v>
      </c>
      <c r="B6201" s="1">
        <v>92</v>
      </c>
      <c r="C6201" s="1">
        <v>4521</v>
      </c>
      <c r="D6201" s="1">
        <v>1500</v>
      </c>
      <c r="E6201" s="1">
        <v>6021</v>
      </c>
    </row>
    <row r="6202" spans="1:5">
      <c r="A6202" s="1">
        <v>1977</v>
      </c>
      <c r="B6202" s="1">
        <v>93</v>
      </c>
      <c r="C6202" s="1">
        <v>3714</v>
      </c>
      <c r="D6202" s="1">
        <v>1183</v>
      </c>
      <c r="E6202" s="1">
        <v>4897</v>
      </c>
    </row>
    <row r="6203" spans="1:5">
      <c r="A6203" s="1">
        <v>1977</v>
      </c>
      <c r="B6203" s="1">
        <v>94</v>
      </c>
      <c r="C6203" s="1">
        <v>2832</v>
      </c>
      <c r="D6203" s="1">
        <v>881</v>
      </c>
      <c r="E6203" s="1">
        <v>3713</v>
      </c>
    </row>
    <row r="6204" spans="1:5">
      <c r="A6204" s="1">
        <v>1977</v>
      </c>
      <c r="B6204" s="1">
        <v>95</v>
      </c>
      <c r="C6204" s="1">
        <v>2200</v>
      </c>
      <c r="D6204" s="1">
        <v>628</v>
      </c>
      <c r="E6204" s="1">
        <v>2828</v>
      </c>
    </row>
    <row r="6205" spans="1:5">
      <c r="A6205" s="1">
        <v>1977</v>
      </c>
      <c r="B6205" s="1">
        <v>96</v>
      </c>
      <c r="C6205" s="1">
        <v>1685</v>
      </c>
      <c r="D6205" s="1">
        <v>466</v>
      </c>
      <c r="E6205" s="1">
        <v>2151</v>
      </c>
    </row>
    <row r="6206" spans="1:5">
      <c r="A6206" s="1">
        <v>1977</v>
      </c>
      <c r="B6206" s="1">
        <v>97</v>
      </c>
      <c r="C6206" s="1">
        <v>1138</v>
      </c>
      <c r="D6206" s="1">
        <v>279</v>
      </c>
      <c r="E6206" s="1">
        <v>1417</v>
      </c>
    </row>
    <row r="6207" spans="1:5">
      <c r="A6207" s="1">
        <v>1977</v>
      </c>
      <c r="B6207" s="1">
        <v>98</v>
      </c>
      <c r="C6207" s="1">
        <v>771</v>
      </c>
      <c r="D6207" s="1">
        <v>185</v>
      </c>
      <c r="E6207" s="1">
        <v>956</v>
      </c>
    </row>
    <row r="6208" spans="1:5">
      <c r="A6208" s="1">
        <v>1977</v>
      </c>
      <c r="B6208" s="1">
        <v>99</v>
      </c>
      <c r="C6208" s="1">
        <v>511</v>
      </c>
      <c r="D6208" s="1">
        <v>81</v>
      </c>
      <c r="E6208" s="1">
        <v>592</v>
      </c>
    </row>
    <row r="6209" spans="1:5">
      <c r="A6209" s="1">
        <v>1977</v>
      </c>
      <c r="B6209" s="1">
        <v>100</v>
      </c>
      <c r="C6209" s="1">
        <v>332</v>
      </c>
      <c r="D6209" s="1">
        <v>64</v>
      </c>
      <c r="E6209" s="1">
        <v>396</v>
      </c>
    </row>
    <row r="6210" spans="1:5">
      <c r="A6210" s="1">
        <v>1977</v>
      </c>
      <c r="B6210" s="1">
        <v>101</v>
      </c>
      <c r="C6210" s="1">
        <v>246</v>
      </c>
      <c r="D6210" s="1">
        <v>41</v>
      </c>
      <c r="E6210" s="1">
        <v>287</v>
      </c>
    </row>
    <row r="6211" spans="1:5">
      <c r="A6211" s="1">
        <v>1977</v>
      </c>
      <c r="B6211" s="1">
        <v>102</v>
      </c>
      <c r="C6211" s="1">
        <v>123</v>
      </c>
      <c r="D6211" s="1">
        <v>16</v>
      </c>
      <c r="E6211" s="1">
        <v>139</v>
      </c>
    </row>
    <row r="6212" spans="1:5">
      <c r="A6212" s="1">
        <v>1977</v>
      </c>
      <c r="B6212" s="1">
        <v>103</v>
      </c>
      <c r="C6212" s="1">
        <v>76</v>
      </c>
      <c r="D6212" s="1">
        <v>12</v>
      </c>
      <c r="E6212" s="1">
        <v>88</v>
      </c>
    </row>
    <row r="6213" spans="1:5">
      <c r="A6213" s="1">
        <v>1977</v>
      </c>
      <c r="B6213" s="1">
        <v>104</v>
      </c>
      <c r="C6213" s="1">
        <v>37</v>
      </c>
      <c r="D6213" s="1">
        <v>5</v>
      </c>
      <c r="E6213" s="1">
        <v>42</v>
      </c>
    </row>
    <row r="6214" spans="1:5">
      <c r="A6214" s="1">
        <v>1977</v>
      </c>
      <c r="B6214" s="1">
        <v>105</v>
      </c>
      <c r="C6214" s="1">
        <v>20</v>
      </c>
      <c r="D6214" s="1">
        <v>3</v>
      </c>
      <c r="E6214" s="1">
        <v>23</v>
      </c>
    </row>
    <row r="6215" spans="1:5">
      <c r="A6215" s="1">
        <v>1977</v>
      </c>
      <c r="B6215" s="1">
        <v>106</v>
      </c>
      <c r="C6215" s="1">
        <v>10</v>
      </c>
      <c r="D6215" s="1">
        <v>2</v>
      </c>
      <c r="E6215" s="1">
        <v>12</v>
      </c>
    </row>
    <row r="6216" spans="1:5">
      <c r="A6216" s="1">
        <v>1977</v>
      </c>
      <c r="B6216" s="1">
        <v>107</v>
      </c>
      <c r="C6216" s="1">
        <v>8</v>
      </c>
      <c r="D6216" s="1">
        <v>0</v>
      </c>
      <c r="E6216" s="1">
        <v>8</v>
      </c>
    </row>
    <row r="6217" spans="1:5">
      <c r="A6217" s="1">
        <v>1977</v>
      </c>
      <c r="B6217" s="1">
        <v>108</v>
      </c>
      <c r="C6217" s="1">
        <v>1</v>
      </c>
      <c r="D6217" s="1">
        <v>0</v>
      </c>
      <c r="E6217" s="1">
        <v>1</v>
      </c>
    </row>
    <row r="6218" spans="1:5">
      <c r="A6218" s="1">
        <v>1977</v>
      </c>
      <c r="B6218" s="1">
        <v>109</v>
      </c>
      <c r="C6218" s="1">
        <v>0</v>
      </c>
      <c r="D6218" s="1">
        <v>0</v>
      </c>
      <c r="E6218" s="1">
        <v>0</v>
      </c>
    </row>
    <row r="6219" spans="1:5">
      <c r="A6219" s="1">
        <v>1977</v>
      </c>
      <c r="B6219" s="1" t="s">
        <v>121</v>
      </c>
      <c r="C6219" s="1">
        <v>0</v>
      </c>
      <c r="D6219" s="1">
        <v>0</v>
      </c>
      <c r="E6219" s="1">
        <v>0</v>
      </c>
    </row>
    <row r="6220" spans="1:5">
      <c r="A6220" s="1">
        <v>1978</v>
      </c>
      <c r="B6220" s="1">
        <v>0</v>
      </c>
      <c r="C6220" s="1">
        <v>3908</v>
      </c>
      <c r="D6220" s="1">
        <v>5222</v>
      </c>
      <c r="E6220" s="1">
        <v>9130</v>
      </c>
    </row>
    <row r="6221" spans="1:5">
      <c r="A6221" s="1">
        <v>1978</v>
      </c>
      <c r="B6221" s="1">
        <v>1</v>
      </c>
      <c r="C6221" s="1">
        <v>287</v>
      </c>
      <c r="D6221" s="1">
        <v>338</v>
      </c>
      <c r="E6221" s="1">
        <v>625</v>
      </c>
    </row>
    <row r="6222" spans="1:5">
      <c r="A6222" s="1">
        <v>1978</v>
      </c>
      <c r="B6222" s="1">
        <v>2</v>
      </c>
      <c r="C6222" s="1">
        <v>166</v>
      </c>
      <c r="D6222" s="1">
        <v>194</v>
      </c>
      <c r="E6222" s="1">
        <v>360</v>
      </c>
    </row>
    <row r="6223" spans="1:5">
      <c r="A6223" s="1">
        <v>1978</v>
      </c>
      <c r="B6223" s="1">
        <v>3</v>
      </c>
      <c r="C6223" s="1">
        <v>143</v>
      </c>
      <c r="D6223" s="1">
        <v>182</v>
      </c>
      <c r="E6223" s="1">
        <v>325</v>
      </c>
    </row>
    <row r="6224" spans="1:5">
      <c r="A6224" s="1">
        <v>1978</v>
      </c>
      <c r="B6224" s="1">
        <v>4</v>
      </c>
      <c r="C6224" s="1">
        <v>119</v>
      </c>
      <c r="D6224" s="1">
        <v>152</v>
      </c>
      <c r="E6224" s="1">
        <v>271</v>
      </c>
    </row>
    <row r="6225" spans="1:5">
      <c r="A6225" s="1">
        <v>1978</v>
      </c>
      <c r="B6225" s="1">
        <v>5</v>
      </c>
      <c r="C6225" s="1">
        <v>100</v>
      </c>
      <c r="D6225" s="1">
        <v>156</v>
      </c>
      <c r="E6225" s="1">
        <v>256</v>
      </c>
    </row>
    <row r="6226" spans="1:5">
      <c r="A6226" s="1">
        <v>1978</v>
      </c>
      <c r="B6226" s="1">
        <v>6</v>
      </c>
      <c r="C6226" s="1">
        <v>90</v>
      </c>
      <c r="D6226" s="1">
        <v>153</v>
      </c>
      <c r="E6226" s="1">
        <v>243</v>
      </c>
    </row>
    <row r="6227" spans="1:5">
      <c r="A6227" s="1">
        <v>1978</v>
      </c>
      <c r="B6227" s="1">
        <v>7</v>
      </c>
      <c r="C6227" s="1">
        <v>105</v>
      </c>
      <c r="D6227" s="1">
        <v>141</v>
      </c>
      <c r="E6227" s="1">
        <v>246</v>
      </c>
    </row>
    <row r="6228" spans="1:5">
      <c r="A6228" s="1">
        <v>1978</v>
      </c>
      <c r="B6228" s="1">
        <v>8</v>
      </c>
      <c r="C6228" s="1">
        <v>84</v>
      </c>
      <c r="D6228" s="1">
        <v>125</v>
      </c>
      <c r="E6228" s="1">
        <v>209</v>
      </c>
    </row>
    <row r="6229" spans="1:5">
      <c r="A6229" s="1">
        <v>1978</v>
      </c>
      <c r="B6229" s="1">
        <v>9</v>
      </c>
      <c r="C6229" s="1">
        <v>101</v>
      </c>
      <c r="D6229" s="1">
        <v>152</v>
      </c>
      <c r="E6229" s="1">
        <v>253</v>
      </c>
    </row>
    <row r="6230" spans="1:5">
      <c r="A6230" s="1">
        <v>1978</v>
      </c>
      <c r="B6230" s="1">
        <v>10</v>
      </c>
      <c r="C6230" s="1">
        <v>90</v>
      </c>
      <c r="D6230" s="1">
        <v>148</v>
      </c>
      <c r="E6230" s="1">
        <v>238</v>
      </c>
    </row>
    <row r="6231" spans="1:5">
      <c r="A6231" s="1">
        <v>1978</v>
      </c>
      <c r="B6231" s="1">
        <v>11</v>
      </c>
      <c r="C6231" s="1">
        <v>85</v>
      </c>
      <c r="D6231" s="1">
        <v>142</v>
      </c>
      <c r="E6231" s="1">
        <v>227</v>
      </c>
    </row>
    <row r="6232" spans="1:5">
      <c r="A6232" s="1">
        <v>1978</v>
      </c>
      <c r="B6232" s="1">
        <v>12</v>
      </c>
      <c r="C6232" s="1">
        <v>104</v>
      </c>
      <c r="D6232" s="1">
        <v>125</v>
      </c>
      <c r="E6232" s="1">
        <v>229</v>
      </c>
    </row>
    <row r="6233" spans="1:5">
      <c r="A6233" s="1">
        <v>1978</v>
      </c>
      <c r="B6233" s="1">
        <v>13</v>
      </c>
      <c r="C6233" s="1">
        <v>101</v>
      </c>
      <c r="D6233" s="1">
        <v>143</v>
      </c>
      <c r="E6233" s="1">
        <v>244</v>
      </c>
    </row>
    <row r="6234" spans="1:5">
      <c r="A6234" s="1">
        <v>1978</v>
      </c>
      <c r="B6234" s="1">
        <v>14</v>
      </c>
      <c r="C6234" s="1">
        <v>117</v>
      </c>
      <c r="D6234" s="1">
        <v>171</v>
      </c>
      <c r="E6234" s="1">
        <v>288</v>
      </c>
    </row>
    <row r="6235" spans="1:5">
      <c r="A6235" s="1">
        <v>1978</v>
      </c>
      <c r="B6235" s="1">
        <v>15</v>
      </c>
      <c r="C6235" s="1">
        <v>117</v>
      </c>
      <c r="D6235" s="1">
        <v>207</v>
      </c>
      <c r="E6235" s="1">
        <v>324</v>
      </c>
    </row>
    <row r="6236" spans="1:5">
      <c r="A6236" s="1">
        <v>1978</v>
      </c>
      <c r="B6236" s="1">
        <v>16</v>
      </c>
      <c r="C6236" s="1">
        <v>162</v>
      </c>
      <c r="D6236" s="1">
        <v>312</v>
      </c>
      <c r="E6236" s="1">
        <v>474</v>
      </c>
    </row>
    <row r="6237" spans="1:5">
      <c r="A6237" s="1">
        <v>1978</v>
      </c>
      <c r="B6237" s="1">
        <v>17</v>
      </c>
      <c r="C6237" s="1">
        <v>190</v>
      </c>
      <c r="D6237" s="1">
        <v>512</v>
      </c>
      <c r="E6237" s="1">
        <v>702</v>
      </c>
    </row>
    <row r="6238" spans="1:5">
      <c r="A6238" s="1">
        <v>1978</v>
      </c>
      <c r="B6238" s="1">
        <v>18</v>
      </c>
      <c r="C6238" s="1">
        <v>186</v>
      </c>
      <c r="D6238" s="1">
        <v>543</v>
      </c>
      <c r="E6238" s="1">
        <v>729</v>
      </c>
    </row>
    <row r="6239" spans="1:5">
      <c r="A6239" s="1">
        <v>1978</v>
      </c>
      <c r="B6239" s="1">
        <v>19</v>
      </c>
      <c r="C6239" s="1">
        <v>163</v>
      </c>
      <c r="D6239" s="1">
        <v>493</v>
      </c>
      <c r="E6239" s="1">
        <v>656</v>
      </c>
    </row>
    <row r="6240" spans="1:5">
      <c r="A6240" s="1">
        <v>1978</v>
      </c>
      <c r="B6240" s="1">
        <v>20</v>
      </c>
      <c r="C6240" s="1">
        <v>178</v>
      </c>
      <c r="D6240" s="1">
        <v>460</v>
      </c>
      <c r="E6240" s="1">
        <v>638</v>
      </c>
    </row>
    <row r="6241" spans="1:5">
      <c r="A6241" s="1">
        <v>1978</v>
      </c>
      <c r="B6241" s="1">
        <v>21</v>
      </c>
      <c r="C6241" s="1">
        <v>144</v>
      </c>
      <c r="D6241" s="1">
        <v>427</v>
      </c>
      <c r="E6241" s="1">
        <v>571</v>
      </c>
    </row>
    <row r="6242" spans="1:5">
      <c r="A6242" s="1">
        <v>1978</v>
      </c>
      <c r="B6242" s="1">
        <v>22</v>
      </c>
      <c r="C6242" s="1">
        <v>175</v>
      </c>
      <c r="D6242" s="1">
        <v>401</v>
      </c>
      <c r="E6242" s="1">
        <v>576</v>
      </c>
    </row>
    <row r="6243" spans="1:5">
      <c r="A6243" s="1">
        <v>1978</v>
      </c>
      <c r="B6243" s="1">
        <v>23</v>
      </c>
      <c r="C6243" s="1">
        <v>162</v>
      </c>
      <c r="D6243" s="1">
        <v>382</v>
      </c>
      <c r="E6243" s="1">
        <v>544</v>
      </c>
    </row>
    <row r="6244" spans="1:5">
      <c r="A6244" s="1">
        <v>1978</v>
      </c>
      <c r="B6244" s="1">
        <v>24</v>
      </c>
      <c r="C6244" s="1">
        <v>164</v>
      </c>
      <c r="D6244" s="1">
        <v>385</v>
      </c>
      <c r="E6244" s="1">
        <v>549</v>
      </c>
    </row>
    <row r="6245" spans="1:5">
      <c r="A6245" s="1">
        <v>1978</v>
      </c>
      <c r="B6245" s="1">
        <v>25</v>
      </c>
      <c r="C6245" s="1">
        <v>175</v>
      </c>
      <c r="D6245" s="1">
        <v>370</v>
      </c>
      <c r="E6245" s="1">
        <v>545</v>
      </c>
    </row>
    <row r="6246" spans="1:5">
      <c r="A6246" s="1">
        <v>1978</v>
      </c>
      <c r="B6246" s="1">
        <v>26</v>
      </c>
      <c r="C6246" s="1">
        <v>175</v>
      </c>
      <c r="D6246" s="1">
        <v>361</v>
      </c>
      <c r="E6246" s="1">
        <v>536</v>
      </c>
    </row>
    <row r="6247" spans="1:5">
      <c r="A6247" s="1">
        <v>1978</v>
      </c>
      <c r="B6247" s="1">
        <v>27</v>
      </c>
      <c r="C6247" s="1">
        <v>205</v>
      </c>
      <c r="D6247" s="1">
        <v>334</v>
      </c>
      <c r="E6247" s="1">
        <v>539</v>
      </c>
    </row>
    <row r="6248" spans="1:5">
      <c r="A6248" s="1">
        <v>1978</v>
      </c>
      <c r="B6248" s="1">
        <v>28</v>
      </c>
      <c r="C6248" s="1">
        <v>212</v>
      </c>
      <c r="D6248" s="1">
        <v>382</v>
      </c>
      <c r="E6248" s="1">
        <v>594</v>
      </c>
    </row>
    <row r="6249" spans="1:5">
      <c r="A6249" s="1">
        <v>1978</v>
      </c>
      <c r="B6249" s="1">
        <v>29</v>
      </c>
      <c r="C6249" s="1">
        <v>233</v>
      </c>
      <c r="D6249" s="1">
        <v>369</v>
      </c>
      <c r="E6249" s="1">
        <v>602</v>
      </c>
    </row>
    <row r="6250" spans="1:5">
      <c r="A6250" s="1">
        <v>1978</v>
      </c>
      <c r="B6250" s="1">
        <v>30</v>
      </c>
      <c r="C6250" s="1">
        <v>242</v>
      </c>
      <c r="D6250" s="1">
        <v>414</v>
      </c>
      <c r="E6250" s="1">
        <v>656</v>
      </c>
    </row>
    <row r="6251" spans="1:5">
      <c r="A6251" s="1">
        <v>1978</v>
      </c>
      <c r="B6251" s="1">
        <v>31</v>
      </c>
      <c r="C6251" s="1">
        <v>266</v>
      </c>
      <c r="D6251" s="1">
        <v>462</v>
      </c>
      <c r="E6251" s="1">
        <v>728</v>
      </c>
    </row>
    <row r="6252" spans="1:5">
      <c r="A6252" s="1">
        <v>1978</v>
      </c>
      <c r="B6252" s="1">
        <v>32</v>
      </c>
      <c r="C6252" s="1">
        <v>258</v>
      </c>
      <c r="D6252" s="1">
        <v>403</v>
      </c>
      <c r="E6252" s="1">
        <v>661</v>
      </c>
    </row>
    <row r="6253" spans="1:5">
      <c r="A6253" s="1">
        <v>1978</v>
      </c>
      <c r="B6253" s="1">
        <v>33</v>
      </c>
      <c r="C6253" s="1">
        <v>268</v>
      </c>
      <c r="D6253" s="1">
        <v>408</v>
      </c>
      <c r="E6253" s="1">
        <v>676</v>
      </c>
    </row>
    <row r="6254" spans="1:5">
      <c r="A6254" s="1">
        <v>1978</v>
      </c>
      <c r="B6254" s="1">
        <v>34</v>
      </c>
      <c r="C6254" s="1">
        <v>309</v>
      </c>
      <c r="D6254" s="1">
        <v>441</v>
      </c>
      <c r="E6254" s="1">
        <v>750</v>
      </c>
    </row>
    <row r="6255" spans="1:5">
      <c r="A6255" s="1">
        <v>1978</v>
      </c>
      <c r="B6255" s="1">
        <v>35</v>
      </c>
      <c r="C6255" s="1">
        <v>284</v>
      </c>
      <c r="D6255" s="1">
        <v>507</v>
      </c>
      <c r="E6255" s="1">
        <v>791</v>
      </c>
    </row>
    <row r="6256" spans="1:5">
      <c r="A6256" s="1">
        <v>1978</v>
      </c>
      <c r="B6256" s="1">
        <v>36</v>
      </c>
      <c r="C6256" s="1">
        <v>301</v>
      </c>
      <c r="D6256" s="1">
        <v>446</v>
      </c>
      <c r="E6256" s="1">
        <v>747</v>
      </c>
    </row>
    <row r="6257" spans="1:5">
      <c r="A6257" s="1">
        <v>1978</v>
      </c>
      <c r="B6257" s="1">
        <v>37</v>
      </c>
      <c r="C6257" s="1">
        <v>342</v>
      </c>
      <c r="D6257" s="1">
        <v>500</v>
      </c>
      <c r="E6257" s="1">
        <v>842</v>
      </c>
    </row>
    <row r="6258" spans="1:5">
      <c r="A6258" s="1">
        <v>1978</v>
      </c>
      <c r="B6258" s="1">
        <v>38</v>
      </c>
      <c r="C6258" s="1">
        <v>400</v>
      </c>
      <c r="D6258" s="1">
        <v>589</v>
      </c>
      <c r="E6258" s="1">
        <v>989</v>
      </c>
    </row>
    <row r="6259" spans="1:5">
      <c r="A6259" s="1">
        <v>1978</v>
      </c>
      <c r="B6259" s="1">
        <v>39</v>
      </c>
      <c r="C6259" s="1">
        <v>453</v>
      </c>
      <c r="D6259" s="1">
        <v>686</v>
      </c>
      <c r="E6259" s="1">
        <v>1139</v>
      </c>
    </row>
    <row r="6260" spans="1:5">
      <c r="A6260" s="1">
        <v>1978</v>
      </c>
      <c r="B6260" s="1">
        <v>40</v>
      </c>
      <c r="C6260" s="1">
        <v>457</v>
      </c>
      <c r="D6260" s="1">
        <v>695</v>
      </c>
      <c r="E6260" s="1">
        <v>1152</v>
      </c>
    </row>
    <row r="6261" spans="1:5">
      <c r="A6261" s="1">
        <v>1978</v>
      </c>
      <c r="B6261" s="1">
        <v>41</v>
      </c>
      <c r="C6261" s="1">
        <v>517</v>
      </c>
      <c r="D6261" s="1">
        <v>761</v>
      </c>
      <c r="E6261" s="1">
        <v>1278</v>
      </c>
    </row>
    <row r="6262" spans="1:5">
      <c r="A6262" s="1">
        <v>1978</v>
      </c>
      <c r="B6262" s="1">
        <v>42</v>
      </c>
      <c r="C6262" s="1">
        <v>598</v>
      </c>
      <c r="D6262" s="1">
        <v>836</v>
      </c>
      <c r="E6262" s="1">
        <v>1434</v>
      </c>
    </row>
    <row r="6263" spans="1:5">
      <c r="A6263" s="1">
        <v>1978</v>
      </c>
      <c r="B6263" s="1">
        <v>43</v>
      </c>
      <c r="C6263" s="1">
        <v>642</v>
      </c>
      <c r="D6263" s="1">
        <v>890</v>
      </c>
      <c r="E6263" s="1">
        <v>1532</v>
      </c>
    </row>
    <row r="6264" spans="1:5">
      <c r="A6264" s="1">
        <v>1978</v>
      </c>
      <c r="B6264" s="1">
        <v>44</v>
      </c>
      <c r="C6264" s="1">
        <v>725</v>
      </c>
      <c r="D6264" s="1">
        <v>1002</v>
      </c>
      <c r="E6264" s="1">
        <v>1727</v>
      </c>
    </row>
    <row r="6265" spans="1:5">
      <c r="A6265" s="1">
        <v>1978</v>
      </c>
      <c r="B6265" s="1">
        <v>45</v>
      </c>
      <c r="C6265" s="1">
        <v>730</v>
      </c>
      <c r="D6265" s="1">
        <v>1236</v>
      </c>
      <c r="E6265" s="1">
        <v>1966</v>
      </c>
    </row>
    <row r="6266" spans="1:5">
      <c r="A6266" s="1">
        <v>1978</v>
      </c>
      <c r="B6266" s="1">
        <v>46</v>
      </c>
      <c r="C6266" s="1">
        <v>860</v>
      </c>
      <c r="D6266" s="1">
        <v>1350</v>
      </c>
      <c r="E6266" s="1">
        <v>2210</v>
      </c>
    </row>
    <row r="6267" spans="1:5">
      <c r="A6267" s="1">
        <v>1978</v>
      </c>
      <c r="B6267" s="1">
        <v>47</v>
      </c>
      <c r="C6267" s="1">
        <v>1013</v>
      </c>
      <c r="D6267" s="1">
        <v>1610</v>
      </c>
      <c r="E6267" s="1">
        <v>2623</v>
      </c>
    </row>
    <row r="6268" spans="1:5">
      <c r="A6268" s="1">
        <v>1978</v>
      </c>
      <c r="B6268" s="1">
        <v>48</v>
      </c>
      <c r="C6268" s="1">
        <v>1147</v>
      </c>
      <c r="D6268" s="1">
        <v>1744</v>
      </c>
      <c r="E6268" s="1">
        <v>2891</v>
      </c>
    </row>
    <row r="6269" spans="1:5">
      <c r="A6269" s="1">
        <v>1978</v>
      </c>
      <c r="B6269" s="1">
        <v>49</v>
      </c>
      <c r="C6269" s="1">
        <v>1280</v>
      </c>
      <c r="D6269" s="1">
        <v>1923</v>
      </c>
      <c r="E6269" s="1">
        <v>3203</v>
      </c>
    </row>
    <row r="6270" spans="1:5">
      <c r="A6270" s="1">
        <v>1978</v>
      </c>
      <c r="B6270" s="1">
        <v>50</v>
      </c>
      <c r="C6270" s="1">
        <v>1423</v>
      </c>
      <c r="D6270" s="1">
        <v>2172</v>
      </c>
      <c r="E6270" s="1">
        <v>3595</v>
      </c>
    </row>
    <row r="6271" spans="1:5">
      <c r="A6271" s="1">
        <v>1978</v>
      </c>
      <c r="B6271" s="1">
        <v>51</v>
      </c>
      <c r="C6271" s="1">
        <v>1653</v>
      </c>
      <c r="D6271" s="1">
        <v>2579</v>
      </c>
      <c r="E6271" s="1">
        <v>4232</v>
      </c>
    </row>
    <row r="6272" spans="1:5">
      <c r="A6272" s="1">
        <v>1978</v>
      </c>
      <c r="B6272" s="1">
        <v>52</v>
      </c>
      <c r="C6272" s="1">
        <v>1707</v>
      </c>
      <c r="D6272" s="1">
        <v>2929</v>
      </c>
      <c r="E6272" s="1">
        <v>4636</v>
      </c>
    </row>
    <row r="6273" spans="1:5">
      <c r="A6273" s="1">
        <v>1978</v>
      </c>
      <c r="B6273" s="1">
        <v>53</v>
      </c>
      <c r="C6273" s="1">
        <v>1998</v>
      </c>
      <c r="D6273" s="1">
        <v>3227</v>
      </c>
      <c r="E6273" s="1">
        <v>5225</v>
      </c>
    </row>
    <row r="6274" spans="1:5">
      <c r="A6274" s="1">
        <v>1978</v>
      </c>
      <c r="B6274" s="1">
        <v>54</v>
      </c>
      <c r="C6274" s="1">
        <v>2103</v>
      </c>
      <c r="D6274" s="1">
        <v>3668</v>
      </c>
      <c r="E6274" s="1">
        <v>5771</v>
      </c>
    </row>
    <row r="6275" spans="1:5">
      <c r="A6275" s="1">
        <v>1978</v>
      </c>
      <c r="B6275" s="1">
        <v>55</v>
      </c>
      <c r="C6275" s="1">
        <v>2344</v>
      </c>
      <c r="D6275" s="1">
        <v>3974</v>
      </c>
      <c r="E6275" s="1">
        <v>6318</v>
      </c>
    </row>
    <row r="6276" spans="1:5">
      <c r="A6276" s="1">
        <v>1978</v>
      </c>
      <c r="B6276" s="1">
        <v>56</v>
      </c>
      <c r="C6276" s="1">
        <v>2657</v>
      </c>
      <c r="D6276" s="1">
        <v>4559</v>
      </c>
      <c r="E6276" s="1">
        <v>7216</v>
      </c>
    </row>
    <row r="6277" spans="1:5">
      <c r="A6277" s="1">
        <v>1978</v>
      </c>
      <c r="B6277" s="1">
        <v>57</v>
      </c>
      <c r="C6277" s="1">
        <v>3080</v>
      </c>
      <c r="D6277" s="1">
        <v>5307</v>
      </c>
      <c r="E6277" s="1">
        <v>8387</v>
      </c>
    </row>
    <row r="6278" spans="1:5">
      <c r="A6278" s="1">
        <v>1978</v>
      </c>
      <c r="B6278" s="1">
        <v>58</v>
      </c>
      <c r="C6278" s="1">
        <v>3375</v>
      </c>
      <c r="D6278" s="1">
        <v>5837</v>
      </c>
      <c r="E6278" s="1">
        <v>9212</v>
      </c>
    </row>
    <row r="6279" spans="1:5">
      <c r="A6279" s="1">
        <v>1978</v>
      </c>
      <c r="B6279" s="1">
        <v>59</v>
      </c>
      <c r="C6279" s="1">
        <v>2670</v>
      </c>
      <c r="D6279" s="1">
        <v>4484</v>
      </c>
      <c r="E6279" s="1">
        <v>7154</v>
      </c>
    </row>
    <row r="6280" spans="1:5">
      <c r="A6280" s="1">
        <v>1978</v>
      </c>
      <c r="B6280" s="1">
        <v>60</v>
      </c>
      <c r="C6280" s="1">
        <v>2765</v>
      </c>
      <c r="D6280" s="1">
        <v>4780</v>
      </c>
      <c r="E6280" s="1">
        <v>7545</v>
      </c>
    </row>
    <row r="6281" spans="1:5">
      <c r="A6281" s="1">
        <v>1978</v>
      </c>
      <c r="B6281" s="1">
        <v>61</v>
      </c>
      <c r="C6281" s="1">
        <v>3252</v>
      </c>
      <c r="D6281" s="1">
        <v>5793</v>
      </c>
      <c r="E6281" s="1">
        <v>9045</v>
      </c>
    </row>
    <row r="6282" spans="1:5">
      <c r="A6282" s="1">
        <v>1978</v>
      </c>
      <c r="B6282" s="1">
        <v>62</v>
      </c>
      <c r="C6282" s="1">
        <v>3830</v>
      </c>
      <c r="D6282" s="1">
        <v>6573</v>
      </c>
      <c r="E6282" s="1">
        <v>10403</v>
      </c>
    </row>
    <row r="6283" spans="1:5">
      <c r="A6283" s="1">
        <v>1978</v>
      </c>
      <c r="B6283" s="1">
        <v>63</v>
      </c>
      <c r="C6283" s="1">
        <v>4420</v>
      </c>
      <c r="D6283" s="1">
        <v>7667</v>
      </c>
      <c r="E6283" s="1">
        <v>12087</v>
      </c>
    </row>
    <row r="6284" spans="1:5">
      <c r="A6284" s="1">
        <v>1978</v>
      </c>
      <c r="B6284" s="1">
        <v>64</v>
      </c>
      <c r="C6284" s="1">
        <v>4960</v>
      </c>
      <c r="D6284" s="1">
        <v>8407</v>
      </c>
      <c r="E6284" s="1">
        <v>13367</v>
      </c>
    </row>
    <row r="6285" spans="1:5">
      <c r="A6285" s="1">
        <v>1978</v>
      </c>
      <c r="B6285" s="1">
        <v>65</v>
      </c>
      <c r="C6285" s="1">
        <v>5263</v>
      </c>
      <c r="D6285" s="1">
        <v>8909</v>
      </c>
      <c r="E6285" s="1">
        <v>14172</v>
      </c>
    </row>
    <row r="6286" spans="1:5">
      <c r="A6286" s="1">
        <v>1978</v>
      </c>
      <c r="B6286" s="1">
        <v>66</v>
      </c>
      <c r="C6286" s="1">
        <v>5716</v>
      </c>
      <c r="D6286" s="1">
        <v>9288</v>
      </c>
      <c r="E6286" s="1">
        <v>15004</v>
      </c>
    </row>
    <row r="6287" spans="1:5">
      <c r="A6287" s="1">
        <v>1978</v>
      </c>
      <c r="B6287" s="1">
        <v>67</v>
      </c>
      <c r="C6287" s="1">
        <v>6175</v>
      </c>
      <c r="D6287" s="1">
        <v>10116</v>
      </c>
      <c r="E6287" s="1">
        <v>16291</v>
      </c>
    </row>
    <row r="6288" spans="1:5">
      <c r="A6288" s="1">
        <v>1978</v>
      </c>
      <c r="B6288" s="1">
        <v>68</v>
      </c>
      <c r="C6288" s="1">
        <v>6717</v>
      </c>
      <c r="D6288" s="1">
        <v>10800</v>
      </c>
      <c r="E6288" s="1">
        <v>17517</v>
      </c>
    </row>
    <row r="6289" spans="1:5">
      <c r="A6289" s="1">
        <v>1978</v>
      </c>
      <c r="B6289" s="1">
        <v>69</v>
      </c>
      <c r="C6289" s="1">
        <v>7338</v>
      </c>
      <c r="D6289" s="1">
        <v>11211</v>
      </c>
      <c r="E6289" s="1">
        <v>18549</v>
      </c>
    </row>
    <row r="6290" spans="1:5">
      <c r="A6290" s="1">
        <v>1978</v>
      </c>
      <c r="B6290" s="1">
        <v>70</v>
      </c>
      <c r="C6290" s="1">
        <v>7771</v>
      </c>
      <c r="D6290" s="1">
        <v>11660</v>
      </c>
      <c r="E6290" s="1">
        <v>19431</v>
      </c>
    </row>
    <row r="6291" spans="1:5">
      <c r="A6291" s="1">
        <v>1978</v>
      </c>
      <c r="B6291" s="1">
        <v>71</v>
      </c>
      <c r="C6291" s="1">
        <v>8183</v>
      </c>
      <c r="D6291" s="1">
        <v>11754</v>
      </c>
      <c r="E6291" s="1">
        <v>19937</v>
      </c>
    </row>
    <row r="6292" spans="1:5">
      <c r="A6292" s="1">
        <v>1978</v>
      </c>
      <c r="B6292" s="1">
        <v>72</v>
      </c>
      <c r="C6292" s="1">
        <v>8792</v>
      </c>
      <c r="D6292" s="1">
        <v>11995</v>
      </c>
      <c r="E6292" s="1">
        <v>20787</v>
      </c>
    </row>
    <row r="6293" spans="1:5">
      <c r="A6293" s="1">
        <v>1978</v>
      </c>
      <c r="B6293" s="1">
        <v>73</v>
      </c>
      <c r="C6293" s="1">
        <v>9417</v>
      </c>
      <c r="D6293" s="1">
        <v>12332</v>
      </c>
      <c r="E6293" s="1">
        <v>21749</v>
      </c>
    </row>
    <row r="6294" spans="1:5">
      <c r="A6294" s="1">
        <v>1978</v>
      </c>
      <c r="B6294" s="1">
        <v>74</v>
      </c>
      <c r="C6294" s="1">
        <v>10061</v>
      </c>
      <c r="D6294" s="1">
        <v>12319</v>
      </c>
      <c r="E6294" s="1">
        <v>22380</v>
      </c>
    </row>
    <row r="6295" spans="1:5">
      <c r="A6295" s="1">
        <v>1978</v>
      </c>
      <c r="B6295" s="1">
        <v>75</v>
      </c>
      <c r="C6295" s="1">
        <v>10431</v>
      </c>
      <c r="D6295" s="1">
        <v>12216</v>
      </c>
      <c r="E6295" s="1">
        <v>22647</v>
      </c>
    </row>
    <row r="6296" spans="1:5">
      <c r="A6296" s="1">
        <v>1978</v>
      </c>
      <c r="B6296" s="1">
        <v>76</v>
      </c>
      <c r="C6296" s="1">
        <v>11058</v>
      </c>
      <c r="D6296" s="1">
        <v>11768</v>
      </c>
      <c r="E6296" s="1">
        <v>22826</v>
      </c>
    </row>
    <row r="6297" spans="1:5">
      <c r="A6297" s="1">
        <v>1978</v>
      </c>
      <c r="B6297" s="1">
        <v>77</v>
      </c>
      <c r="C6297" s="1">
        <v>11541</v>
      </c>
      <c r="D6297" s="1">
        <v>11173</v>
      </c>
      <c r="E6297" s="1">
        <v>22714</v>
      </c>
    </row>
    <row r="6298" spans="1:5">
      <c r="A6298" s="1">
        <v>1978</v>
      </c>
      <c r="B6298" s="1">
        <v>78</v>
      </c>
      <c r="C6298" s="1">
        <v>11801</v>
      </c>
      <c r="D6298" s="1">
        <v>10583</v>
      </c>
      <c r="E6298" s="1">
        <v>22384</v>
      </c>
    </row>
    <row r="6299" spans="1:5">
      <c r="A6299" s="1">
        <v>1978</v>
      </c>
      <c r="B6299" s="1">
        <v>79</v>
      </c>
      <c r="C6299" s="1">
        <v>11637</v>
      </c>
      <c r="D6299" s="1">
        <v>9585</v>
      </c>
      <c r="E6299" s="1">
        <v>21222</v>
      </c>
    </row>
    <row r="6300" spans="1:5">
      <c r="A6300" s="1">
        <v>1978</v>
      </c>
      <c r="B6300" s="1">
        <v>80</v>
      </c>
      <c r="C6300" s="1">
        <v>12180</v>
      </c>
      <c r="D6300" s="1">
        <v>8715</v>
      </c>
      <c r="E6300" s="1">
        <v>20895</v>
      </c>
    </row>
    <row r="6301" spans="1:5">
      <c r="A6301" s="1">
        <v>1978</v>
      </c>
      <c r="B6301" s="1">
        <v>81</v>
      </c>
      <c r="C6301" s="1">
        <v>11915</v>
      </c>
      <c r="D6301" s="1">
        <v>8128</v>
      </c>
      <c r="E6301" s="1">
        <v>20043</v>
      </c>
    </row>
    <row r="6302" spans="1:5">
      <c r="A6302" s="1">
        <v>1978</v>
      </c>
      <c r="B6302" s="1">
        <v>82</v>
      </c>
      <c r="C6302" s="1">
        <v>12041</v>
      </c>
      <c r="D6302" s="1">
        <v>7365</v>
      </c>
      <c r="E6302" s="1">
        <v>19406</v>
      </c>
    </row>
    <row r="6303" spans="1:5">
      <c r="A6303" s="1">
        <v>1978</v>
      </c>
      <c r="B6303" s="1">
        <v>83</v>
      </c>
      <c r="C6303" s="1">
        <v>11782</v>
      </c>
      <c r="D6303" s="1">
        <v>6779</v>
      </c>
      <c r="E6303" s="1">
        <v>18561</v>
      </c>
    </row>
    <row r="6304" spans="1:5">
      <c r="A6304" s="1">
        <v>1978</v>
      </c>
      <c r="B6304" s="1">
        <v>84</v>
      </c>
      <c r="C6304" s="1">
        <v>11344</v>
      </c>
      <c r="D6304" s="1">
        <v>6262</v>
      </c>
      <c r="E6304" s="1">
        <v>17606</v>
      </c>
    </row>
    <row r="6305" spans="1:5">
      <c r="A6305" s="1">
        <v>1978</v>
      </c>
      <c r="B6305" s="1">
        <v>85</v>
      </c>
      <c r="C6305" s="1">
        <v>11108</v>
      </c>
      <c r="D6305" s="1">
        <v>5564</v>
      </c>
      <c r="E6305" s="1">
        <v>16672</v>
      </c>
    </row>
    <row r="6306" spans="1:5">
      <c r="A6306" s="1">
        <v>1978</v>
      </c>
      <c r="B6306" s="1">
        <v>86</v>
      </c>
      <c r="C6306" s="1">
        <v>10341</v>
      </c>
      <c r="D6306" s="1">
        <v>5006</v>
      </c>
      <c r="E6306" s="1">
        <v>15347</v>
      </c>
    </row>
    <row r="6307" spans="1:5">
      <c r="A6307" s="1">
        <v>1978</v>
      </c>
      <c r="B6307" s="1">
        <v>87</v>
      </c>
      <c r="C6307" s="1">
        <v>9151</v>
      </c>
      <c r="D6307" s="1">
        <v>4248</v>
      </c>
      <c r="E6307" s="1">
        <v>13399</v>
      </c>
    </row>
    <row r="6308" spans="1:5">
      <c r="A6308" s="1">
        <v>1978</v>
      </c>
      <c r="B6308" s="1">
        <v>88</v>
      </c>
      <c r="C6308" s="1">
        <v>8557</v>
      </c>
      <c r="D6308" s="1">
        <v>3529</v>
      </c>
      <c r="E6308" s="1">
        <v>12086</v>
      </c>
    </row>
    <row r="6309" spans="1:5">
      <c r="A6309" s="1">
        <v>1978</v>
      </c>
      <c r="B6309" s="1">
        <v>89</v>
      </c>
      <c r="C6309" s="1">
        <v>7843</v>
      </c>
      <c r="D6309" s="1">
        <v>3063</v>
      </c>
      <c r="E6309" s="1">
        <v>10906</v>
      </c>
    </row>
    <row r="6310" spans="1:5">
      <c r="A6310" s="1">
        <v>1978</v>
      </c>
      <c r="B6310" s="1">
        <v>90</v>
      </c>
      <c r="C6310" s="1">
        <v>6550</v>
      </c>
      <c r="D6310" s="1">
        <v>2444</v>
      </c>
      <c r="E6310" s="1">
        <v>8994</v>
      </c>
    </row>
    <row r="6311" spans="1:5">
      <c r="A6311" s="1">
        <v>1978</v>
      </c>
      <c r="B6311" s="1">
        <v>91</v>
      </c>
      <c r="C6311" s="1">
        <v>5585</v>
      </c>
      <c r="D6311" s="1">
        <v>1886</v>
      </c>
      <c r="E6311" s="1">
        <v>7471</v>
      </c>
    </row>
    <row r="6312" spans="1:5">
      <c r="A6312" s="1">
        <v>1978</v>
      </c>
      <c r="B6312" s="1">
        <v>92</v>
      </c>
      <c r="C6312" s="1">
        <v>4675</v>
      </c>
      <c r="D6312" s="1">
        <v>1566</v>
      </c>
      <c r="E6312" s="1">
        <v>6241</v>
      </c>
    </row>
    <row r="6313" spans="1:5">
      <c r="A6313" s="1">
        <v>1978</v>
      </c>
      <c r="B6313" s="1">
        <v>93</v>
      </c>
      <c r="C6313" s="1">
        <v>3721</v>
      </c>
      <c r="D6313" s="1">
        <v>1145</v>
      </c>
      <c r="E6313" s="1">
        <v>4866</v>
      </c>
    </row>
    <row r="6314" spans="1:5">
      <c r="A6314" s="1">
        <v>1978</v>
      </c>
      <c r="B6314" s="1">
        <v>94</v>
      </c>
      <c r="C6314" s="1">
        <v>3056</v>
      </c>
      <c r="D6314" s="1">
        <v>827</v>
      </c>
      <c r="E6314" s="1">
        <v>3883</v>
      </c>
    </row>
    <row r="6315" spans="1:5">
      <c r="A6315" s="1">
        <v>1978</v>
      </c>
      <c r="B6315" s="1">
        <v>95</v>
      </c>
      <c r="C6315" s="1">
        <v>2229</v>
      </c>
      <c r="D6315" s="1">
        <v>616</v>
      </c>
      <c r="E6315" s="1">
        <v>2845</v>
      </c>
    </row>
    <row r="6316" spans="1:5">
      <c r="A6316" s="1">
        <v>1978</v>
      </c>
      <c r="B6316" s="1">
        <v>96</v>
      </c>
      <c r="C6316" s="1">
        <v>1760</v>
      </c>
      <c r="D6316" s="1">
        <v>446</v>
      </c>
      <c r="E6316" s="1">
        <v>2206</v>
      </c>
    </row>
    <row r="6317" spans="1:5">
      <c r="A6317" s="1">
        <v>1978</v>
      </c>
      <c r="B6317" s="1">
        <v>97</v>
      </c>
      <c r="C6317" s="1">
        <v>1210</v>
      </c>
      <c r="D6317" s="1">
        <v>303</v>
      </c>
      <c r="E6317" s="1">
        <v>1513</v>
      </c>
    </row>
    <row r="6318" spans="1:5">
      <c r="A6318" s="1">
        <v>1978</v>
      </c>
      <c r="B6318" s="1">
        <v>98</v>
      </c>
      <c r="C6318" s="1">
        <v>822</v>
      </c>
      <c r="D6318" s="1">
        <v>166</v>
      </c>
      <c r="E6318" s="1">
        <v>988</v>
      </c>
    </row>
    <row r="6319" spans="1:5">
      <c r="A6319" s="1">
        <v>1978</v>
      </c>
      <c r="B6319" s="1">
        <v>99</v>
      </c>
      <c r="C6319" s="1">
        <v>519</v>
      </c>
      <c r="D6319" s="1">
        <v>130</v>
      </c>
      <c r="E6319" s="1">
        <v>649</v>
      </c>
    </row>
    <row r="6320" spans="1:5">
      <c r="A6320" s="1">
        <v>1978</v>
      </c>
      <c r="B6320" s="1">
        <v>100</v>
      </c>
      <c r="C6320" s="1">
        <v>343</v>
      </c>
      <c r="D6320" s="1">
        <v>61</v>
      </c>
      <c r="E6320" s="1">
        <v>404</v>
      </c>
    </row>
    <row r="6321" spans="1:5">
      <c r="A6321" s="1">
        <v>1978</v>
      </c>
      <c r="B6321" s="1">
        <v>101</v>
      </c>
      <c r="C6321" s="1">
        <v>246</v>
      </c>
      <c r="D6321" s="1">
        <v>46</v>
      </c>
      <c r="E6321" s="1">
        <v>292</v>
      </c>
    </row>
    <row r="6322" spans="1:5">
      <c r="A6322" s="1">
        <v>1978</v>
      </c>
      <c r="B6322" s="1">
        <v>102</v>
      </c>
      <c r="C6322" s="1">
        <v>141</v>
      </c>
      <c r="D6322" s="1">
        <v>19</v>
      </c>
      <c r="E6322" s="1">
        <v>160</v>
      </c>
    </row>
    <row r="6323" spans="1:5">
      <c r="A6323" s="1">
        <v>1978</v>
      </c>
      <c r="B6323" s="1">
        <v>103</v>
      </c>
      <c r="C6323" s="1">
        <v>87</v>
      </c>
      <c r="D6323" s="1">
        <v>21</v>
      </c>
      <c r="E6323" s="1">
        <v>108</v>
      </c>
    </row>
    <row r="6324" spans="1:5">
      <c r="A6324" s="1">
        <v>1978</v>
      </c>
      <c r="B6324" s="1">
        <v>104</v>
      </c>
      <c r="C6324" s="1">
        <v>58</v>
      </c>
      <c r="D6324" s="1">
        <v>6</v>
      </c>
      <c r="E6324" s="1">
        <v>64</v>
      </c>
    </row>
    <row r="6325" spans="1:5">
      <c r="A6325" s="1">
        <v>1978</v>
      </c>
      <c r="B6325" s="1">
        <v>105</v>
      </c>
      <c r="C6325" s="1">
        <v>27</v>
      </c>
      <c r="D6325" s="1">
        <v>3</v>
      </c>
      <c r="E6325" s="1">
        <v>30</v>
      </c>
    </row>
    <row r="6326" spans="1:5">
      <c r="A6326" s="1">
        <v>1978</v>
      </c>
      <c r="B6326" s="1">
        <v>106</v>
      </c>
      <c r="C6326" s="1">
        <v>12</v>
      </c>
      <c r="D6326" s="1">
        <v>0</v>
      </c>
      <c r="E6326" s="1">
        <v>12</v>
      </c>
    </row>
    <row r="6327" spans="1:5">
      <c r="A6327" s="1">
        <v>1978</v>
      </c>
      <c r="B6327" s="1">
        <v>107</v>
      </c>
      <c r="C6327" s="1">
        <v>5</v>
      </c>
      <c r="D6327" s="1">
        <v>1</v>
      </c>
      <c r="E6327" s="1">
        <v>6</v>
      </c>
    </row>
    <row r="6328" spans="1:5">
      <c r="A6328" s="1">
        <v>1978</v>
      </c>
      <c r="B6328" s="1">
        <v>108</v>
      </c>
      <c r="C6328" s="1">
        <v>1</v>
      </c>
      <c r="D6328" s="1">
        <v>0</v>
      </c>
      <c r="E6328" s="1">
        <v>1</v>
      </c>
    </row>
    <row r="6329" spans="1:5">
      <c r="A6329" s="1">
        <v>1978</v>
      </c>
      <c r="B6329" s="1">
        <v>109</v>
      </c>
      <c r="C6329" s="1">
        <v>1</v>
      </c>
      <c r="D6329" s="1">
        <v>0</v>
      </c>
      <c r="E6329" s="1">
        <v>1</v>
      </c>
    </row>
    <row r="6330" spans="1:5">
      <c r="A6330" s="1">
        <v>1978</v>
      </c>
      <c r="B6330" s="1" t="s">
        <v>121</v>
      </c>
      <c r="C6330" s="1">
        <v>1</v>
      </c>
      <c r="D6330" s="1">
        <v>0</v>
      </c>
      <c r="E6330" s="1">
        <v>1</v>
      </c>
    </row>
    <row r="6331" spans="1:5">
      <c r="A6331" s="1">
        <v>1979</v>
      </c>
      <c r="B6331" s="1">
        <v>0</v>
      </c>
      <c r="C6331" s="1">
        <v>4026</v>
      </c>
      <c r="D6331" s="1">
        <v>5447</v>
      </c>
      <c r="E6331" s="1">
        <v>9473</v>
      </c>
    </row>
    <row r="6332" spans="1:5">
      <c r="A6332" s="1">
        <v>1979</v>
      </c>
      <c r="B6332" s="1">
        <v>1</v>
      </c>
      <c r="C6332" s="1">
        <v>261</v>
      </c>
      <c r="D6332" s="1">
        <v>265</v>
      </c>
      <c r="E6332" s="1">
        <v>526</v>
      </c>
    </row>
    <row r="6333" spans="1:5">
      <c r="A6333" s="1">
        <v>1979</v>
      </c>
      <c r="B6333" s="1">
        <v>2</v>
      </c>
      <c r="C6333" s="1">
        <v>134</v>
      </c>
      <c r="D6333" s="1">
        <v>188</v>
      </c>
      <c r="E6333" s="1">
        <v>322</v>
      </c>
    </row>
    <row r="6334" spans="1:5">
      <c r="A6334" s="1">
        <v>1979</v>
      </c>
      <c r="B6334" s="1">
        <v>3</v>
      </c>
      <c r="C6334" s="1">
        <v>116</v>
      </c>
      <c r="D6334" s="1">
        <v>149</v>
      </c>
      <c r="E6334" s="1">
        <v>265</v>
      </c>
    </row>
    <row r="6335" spans="1:5">
      <c r="A6335" s="1">
        <v>1979</v>
      </c>
      <c r="B6335" s="1">
        <v>4</v>
      </c>
      <c r="C6335" s="1">
        <v>106</v>
      </c>
      <c r="D6335" s="1">
        <v>146</v>
      </c>
      <c r="E6335" s="1">
        <v>252</v>
      </c>
    </row>
    <row r="6336" spans="1:5">
      <c r="A6336" s="1">
        <v>1979</v>
      </c>
      <c r="B6336" s="1">
        <v>5</v>
      </c>
      <c r="C6336" s="1">
        <v>93</v>
      </c>
      <c r="D6336" s="1">
        <v>134</v>
      </c>
      <c r="E6336" s="1">
        <v>227</v>
      </c>
    </row>
    <row r="6337" spans="1:5">
      <c r="A6337" s="1">
        <v>1979</v>
      </c>
      <c r="B6337" s="1">
        <v>6</v>
      </c>
      <c r="C6337" s="1">
        <v>94</v>
      </c>
      <c r="D6337" s="1">
        <v>143</v>
      </c>
      <c r="E6337" s="1">
        <v>237</v>
      </c>
    </row>
    <row r="6338" spans="1:5">
      <c r="A6338" s="1">
        <v>1979</v>
      </c>
      <c r="B6338" s="1">
        <v>7</v>
      </c>
      <c r="C6338" s="1">
        <v>73</v>
      </c>
      <c r="D6338" s="1">
        <v>137</v>
      </c>
      <c r="E6338" s="1">
        <v>210</v>
      </c>
    </row>
    <row r="6339" spans="1:5">
      <c r="A6339" s="1">
        <v>1979</v>
      </c>
      <c r="B6339" s="1">
        <v>8</v>
      </c>
      <c r="C6339" s="1">
        <v>86</v>
      </c>
      <c r="D6339" s="1">
        <v>153</v>
      </c>
      <c r="E6339" s="1">
        <v>239</v>
      </c>
    </row>
    <row r="6340" spans="1:5">
      <c r="A6340" s="1">
        <v>1979</v>
      </c>
      <c r="B6340" s="1">
        <v>9</v>
      </c>
      <c r="C6340" s="1">
        <v>82</v>
      </c>
      <c r="D6340" s="1">
        <v>141</v>
      </c>
      <c r="E6340" s="1">
        <v>223</v>
      </c>
    </row>
    <row r="6341" spans="1:5">
      <c r="A6341" s="1">
        <v>1979</v>
      </c>
      <c r="B6341" s="1">
        <v>10</v>
      </c>
      <c r="C6341" s="1">
        <v>78</v>
      </c>
      <c r="D6341" s="1">
        <v>116</v>
      </c>
      <c r="E6341" s="1">
        <v>194</v>
      </c>
    </row>
    <row r="6342" spans="1:5">
      <c r="A6342" s="1">
        <v>1979</v>
      </c>
      <c r="B6342" s="1">
        <v>11</v>
      </c>
      <c r="C6342" s="1">
        <v>84</v>
      </c>
      <c r="D6342" s="1">
        <v>131</v>
      </c>
      <c r="E6342" s="1">
        <v>215</v>
      </c>
    </row>
    <row r="6343" spans="1:5">
      <c r="A6343" s="1">
        <v>1979</v>
      </c>
      <c r="B6343" s="1">
        <v>12</v>
      </c>
      <c r="C6343" s="1">
        <v>95</v>
      </c>
      <c r="D6343" s="1">
        <v>119</v>
      </c>
      <c r="E6343" s="1">
        <v>214</v>
      </c>
    </row>
    <row r="6344" spans="1:5">
      <c r="A6344" s="1">
        <v>1979</v>
      </c>
      <c r="B6344" s="1">
        <v>13</v>
      </c>
      <c r="C6344" s="1">
        <v>93</v>
      </c>
      <c r="D6344" s="1">
        <v>140</v>
      </c>
      <c r="E6344" s="1">
        <v>233</v>
      </c>
    </row>
    <row r="6345" spans="1:5">
      <c r="A6345" s="1">
        <v>1979</v>
      </c>
      <c r="B6345" s="1">
        <v>14</v>
      </c>
      <c r="C6345" s="1">
        <v>112</v>
      </c>
      <c r="D6345" s="1">
        <v>201</v>
      </c>
      <c r="E6345" s="1">
        <v>313</v>
      </c>
    </row>
    <row r="6346" spans="1:5">
      <c r="A6346" s="1">
        <v>1979</v>
      </c>
      <c r="B6346" s="1">
        <v>15</v>
      </c>
      <c r="C6346" s="1">
        <v>92</v>
      </c>
      <c r="D6346" s="1">
        <v>212</v>
      </c>
      <c r="E6346" s="1">
        <v>304</v>
      </c>
    </row>
    <row r="6347" spans="1:5">
      <c r="A6347" s="1">
        <v>1979</v>
      </c>
      <c r="B6347" s="1">
        <v>16</v>
      </c>
      <c r="C6347" s="1">
        <v>129</v>
      </c>
      <c r="D6347" s="1">
        <v>278</v>
      </c>
      <c r="E6347" s="1">
        <v>407</v>
      </c>
    </row>
    <row r="6348" spans="1:5">
      <c r="A6348" s="1">
        <v>1979</v>
      </c>
      <c r="B6348" s="1">
        <v>17</v>
      </c>
      <c r="C6348" s="1">
        <v>147</v>
      </c>
      <c r="D6348" s="1">
        <v>485</v>
      </c>
      <c r="E6348" s="1">
        <v>632</v>
      </c>
    </row>
    <row r="6349" spans="1:5">
      <c r="A6349" s="1">
        <v>1979</v>
      </c>
      <c r="B6349" s="1">
        <v>18</v>
      </c>
      <c r="C6349" s="1">
        <v>177</v>
      </c>
      <c r="D6349" s="1">
        <v>547</v>
      </c>
      <c r="E6349" s="1">
        <v>724</v>
      </c>
    </row>
    <row r="6350" spans="1:5">
      <c r="A6350" s="1">
        <v>1979</v>
      </c>
      <c r="B6350" s="1">
        <v>19</v>
      </c>
      <c r="C6350" s="1">
        <v>156</v>
      </c>
      <c r="D6350" s="1">
        <v>520</v>
      </c>
      <c r="E6350" s="1">
        <v>676</v>
      </c>
    </row>
    <row r="6351" spans="1:5">
      <c r="A6351" s="1">
        <v>1979</v>
      </c>
      <c r="B6351" s="1">
        <v>20</v>
      </c>
      <c r="C6351" s="1">
        <v>149</v>
      </c>
      <c r="D6351" s="1">
        <v>448</v>
      </c>
      <c r="E6351" s="1">
        <v>597</v>
      </c>
    </row>
    <row r="6352" spans="1:5">
      <c r="A6352" s="1">
        <v>1979</v>
      </c>
      <c r="B6352" s="1">
        <v>21</v>
      </c>
      <c r="C6352" s="1">
        <v>143</v>
      </c>
      <c r="D6352" s="1">
        <v>436</v>
      </c>
      <c r="E6352" s="1">
        <v>579</v>
      </c>
    </row>
    <row r="6353" spans="1:5">
      <c r="A6353" s="1">
        <v>1979</v>
      </c>
      <c r="B6353" s="1">
        <v>22</v>
      </c>
      <c r="C6353" s="1">
        <v>148</v>
      </c>
      <c r="D6353" s="1">
        <v>387</v>
      </c>
      <c r="E6353" s="1">
        <v>535</v>
      </c>
    </row>
    <row r="6354" spans="1:5">
      <c r="A6354" s="1">
        <v>1979</v>
      </c>
      <c r="B6354" s="1">
        <v>23</v>
      </c>
      <c r="C6354" s="1">
        <v>152</v>
      </c>
      <c r="D6354" s="1">
        <v>353</v>
      </c>
      <c r="E6354" s="1">
        <v>505</v>
      </c>
    </row>
    <row r="6355" spans="1:5">
      <c r="A6355" s="1">
        <v>1979</v>
      </c>
      <c r="B6355" s="1">
        <v>24</v>
      </c>
      <c r="C6355" s="1">
        <v>146</v>
      </c>
      <c r="D6355" s="1">
        <v>345</v>
      </c>
      <c r="E6355" s="1">
        <v>491</v>
      </c>
    </row>
    <row r="6356" spans="1:5">
      <c r="A6356" s="1">
        <v>1979</v>
      </c>
      <c r="B6356" s="1">
        <v>25</v>
      </c>
      <c r="C6356" s="1">
        <v>147</v>
      </c>
      <c r="D6356" s="1">
        <v>356</v>
      </c>
      <c r="E6356" s="1">
        <v>503</v>
      </c>
    </row>
    <row r="6357" spans="1:5">
      <c r="A6357" s="1">
        <v>1979</v>
      </c>
      <c r="B6357" s="1">
        <v>26</v>
      </c>
      <c r="C6357" s="1">
        <v>187</v>
      </c>
      <c r="D6357" s="1">
        <v>371</v>
      </c>
      <c r="E6357" s="1">
        <v>558</v>
      </c>
    </row>
    <row r="6358" spans="1:5">
      <c r="A6358" s="1">
        <v>1979</v>
      </c>
      <c r="B6358" s="1">
        <v>27</v>
      </c>
      <c r="C6358" s="1">
        <v>167</v>
      </c>
      <c r="D6358" s="1">
        <v>374</v>
      </c>
      <c r="E6358" s="1">
        <v>541</v>
      </c>
    </row>
    <row r="6359" spans="1:5">
      <c r="A6359" s="1">
        <v>1979</v>
      </c>
      <c r="B6359" s="1">
        <v>28</v>
      </c>
      <c r="C6359" s="1">
        <v>194</v>
      </c>
      <c r="D6359" s="1">
        <v>328</v>
      </c>
      <c r="E6359" s="1">
        <v>522</v>
      </c>
    </row>
    <row r="6360" spans="1:5">
      <c r="A6360" s="1">
        <v>1979</v>
      </c>
      <c r="B6360" s="1">
        <v>29</v>
      </c>
      <c r="C6360" s="1">
        <v>229</v>
      </c>
      <c r="D6360" s="1">
        <v>406</v>
      </c>
      <c r="E6360" s="1">
        <v>635</v>
      </c>
    </row>
    <row r="6361" spans="1:5">
      <c r="A6361" s="1">
        <v>1979</v>
      </c>
      <c r="B6361" s="1">
        <v>30</v>
      </c>
      <c r="C6361" s="1">
        <v>236</v>
      </c>
      <c r="D6361" s="1">
        <v>409</v>
      </c>
      <c r="E6361" s="1">
        <v>645</v>
      </c>
    </row>
    <row r="6362" spans="1:5">
      <c r="A6362" s="1">
        <v>1979</v>
      </c>
      <c r="B6362" s="1">
        <v>31</v>
      </c>
      <c r="C6362" s="1">
        <v>226</v>
      </c>
      <c r="D6362" s="1">
        <v>412</v>
      </c>
      <c r="E6362" s="1">
        <v>638</v>
      </c>
    </row>
    <row r="6363" spans="1:5">
      <c r="A6363" s="1">
        <v>1979</v>
      </c>
      <c r="B6363" s="1">
        <v>32</v>
      </c>
      <c r="C6363" s="1">
        <v>280</v>
      </c>
      <c r="D6363" s="1">
        <v>465</v>
      </c>
      <c r="E6363" s="1">
        <v>745</v>
      </c>
    </row>
    <row r="6364" spans="1:5">
      <c r="A6364" s="1">
        <v>1979</v>
      </c>
      <c r="B6364" s="1">
        <v>33</v>
      </c>
      <c r="C6364" s="1">
        <v>276</v>
      </c>
      <c r="D6364" s="1">
        <v>455</v>
      </c>
      <c r="E6364" s="1">
        <v>731</v>
      </c>
    </row>
    <row r="6365" spans="1:5">
      <c r="A6365" s="1">
        <v>1979</v>
      </c>
      <c r="B6365" s="1">
        <v>34</v>
      </c>
      <c r="C6365" s="1">
        <v>302</v>
      </c>
      <c r="D6365" s="1">
        <v>436</v>
      </c>
      <c r="E6365" s="1">
        <v>738</v>
      </c>
    </row>
    <row r="6366" spans="1:5">
      <c r="A6366" s="1">
        <v>1979</v>
      </c>
      <c r="B6366" s="1">
        <v>35</v>
      </c>
      <c r="C6366" s="1">
        <v>314</v>
      </c>
      <c r="D6366" s="1">
        <v>475</v>
      </c>
      <c r="E6366" s="1">
        <v>789</v>
      </c>
    </row>
    <row r="6367" spans="1:5">
      <c r="A6367" s="1">
        <v>1979</v>
      </c>
      <c r="B6367" s="1">
        <v>36</v>
      </c>
      <c r="C6367" s="1">
        <v>335</v>
      </c>
      <c r="D6367" s="1">
        <v>498</v>
      </c>
      <c r="E6367" s="1">
        <v>833</v>
      </c>
    </row>
    <row r="6368" spans="1:5">
      <c r="A6368" s="1">
        <v>1979</v>
      </c>
      <c r="B6368" s="1">
        <v>37</v>
      </c>
      <c r="C6368" s="1">
        <v>330</v>
      </c>
      <c r="D6368" s="1">
        <v>510</v>
      </c>
      <c r="E6368" s="1">
        <v>840</v>
      </c>
    </row>
    <row r="6369" spans="1:5">
      <c r="A6369" s="1">
        <v>1979</v>
      </c>
      <c r="B6369" s="1">
        <v>38</v>
      </c>
      <c r="C6369" s="1">
        <v>361</v>
      </c>
      <c r="D6369" s="1">
        <v>508</v>
      </c>
      <c r="E6369" s="1">
        <v>869</v>
      </c>
    </row>
    <row r="6370" spans="1:5">
      <c r="A6370" s="1">
        <v>1979</v>
      </c>
      <c r="B6370" s="1">
        <v>39</v>
      </c>
      <c r="C6370" s="1">
        <v>399</v>
      </c>
      <c r="D6370" s="1">
        <v>623</v>
      </c>
      <c r="E6370" s="1">
        <v>1022</v>
      </c>
    </row>
    <row r="6371" spans="1:5">
      <c r="A6371" s="1">
        <v>1979</v>
      </c>
      <c r="B6371" s="1">
        <v>40</v>
      </c>
      <c r="C6371" s="1">
        <v>480</v>
      </c>
      <c r="D6371" s="1">
        <v>707</v>
      </c>
      <c r="E6371" s="1">
        <v>1187</v>
      </c>
    </row>
    <row r="6372" spans="1:5">
      <c r="A6372" s="1">
        <v>1979</v>
      </c>
      <c r="B6372" s="1">
        <v>41</v>
      </c>
      <c r="C6372" s="1">
        <v>460</v>
      </c>
      <c r="D6372" s="1">
        <v>767</v>
      </c>
      <c r="E6372" s="1">
        <v>1227</v>
      </c>
    </row>
    <row r="6373" spans="1:5">
      <c r="A6373" s="1">
        <v>1979</v>
      </c>
      <c r="B6373" s="1">
        <v>42</v>
      </c>
      <c r="C6373" s="1">
        <v>540</v>
      </c>
      <c r="D6373" s="1">
        <v>837</v>
      </c>
      <c r="E6373" s="1">
        <v>1377</v>
      </c>
    </row>
    <row r="6374" spans="1:5">
      <c r="A6374" s="1">
        <v>1979</v>
      </c>
      <c r="B6374" s="1">
        <v>43</v>
      </c>
      <c r="C6374" s="1">
        <v>612</v>
      </c>
      <c r="D6374" s="1">
        <v>904</v>
      </c>
      <c r="E6374" s="1">
        <v>1516</v>
      </c>
    </row>
    <row r="6375" spans="1:5">
      <c r="A6375" s="1">
        <v>1979</v>
      </c>
      <c r="B6375" s="1">
        <v>44</v>
      </c>
      <c r="C6375" s="1">
        <v>713</v>
      </c>
      <c r="D6375" s="1">
        <v>1039</v>
      </c>
      <c r="E6375" s="1">
        <v>1752</v>
      </c>
    </row>
    <row r="6376" spans="1:5">
      <c r="A6376" s="1">
        <v>1979</v>
      </c>
      <c r="B6376" s="1">
        <v>45</v>
      </c>
      <c r="C6376" s="1">
        <v>750</v>
      </c>
      <c r="D6376" s="1">
        <v>1201</v>
      </c>
      <c r="E6376" s="1">
        <v>1951</v>
      </c>
    </row>
    <row r="6377" spans="1:5">
      <c r="A6377" s="1">
        <v>1979</v>
      </c>
      <c r="B6377" s="1">
        <v>46</v>
      </c>
      <c r="C6377" s="1">
        <v>880</v>
      </c>
      <c r="D6377" s="1">
        <v>1271</v>
      </c>
      <c r="E6377" s="1">
        <v>2151</v>
      </c>
    </row>
    <row r="6378" spans="1:5">
      <c r="A6378" s="1">
        <v>1979</v>
      </c>
      <c r="B6378" s="1">
        <v>47</v>
      </c>
      <c r="C6378" s="1">
        <v>919</v>
      </c>
      <c r="D6378" s="1">
        <v>1534</v>
      </c>
      <c r="E6378" s="1">
        <v>2453</v>
      </c>
    </row>
    <row r="6379" spans="1:5">
      <c r="A6379" s="1">
        <v>1979</v>
      </c>
      <c r="B6379" s="1">
        <v>48</v>
      </c>
      <c r="C6379" s="1">
        <v>1148</v>
      </c>
      <c r="D6379" s="1">
        <v>1743</v>
      </c>
      <c r="E6379" s="1">
        <v>2891</v>
      </c>
    </row>
    <row r="6380" spans="1:5">
      <c r="A6380" s="1">
        <v>1979</v>
      </c>
      <c r="B6380" s="1">
        <v>49</v>
      </c>
      <c r="C6380" s="1">
        <v>1244</v>
      </c>
      <c r="D6380" s="1">
        <v>1888</v>
      </c>
      <c r="E6380" s="1">
        <v>3132</v>
      </c>
    </row>
    <row r="6381" spans="1:5">
      <c r="A6381" s="1">
        <v>1979</v>
      </c>
      <c r="B6381" s="1">
        <v>50</v>
      </c>
      <c r="C6381" s="1">
        <v>1394</v>
      </c>
      <c r="D6381" s="1">
        <v>2182</v>
      </c>
      <c r="E6381" s="1">
        <v>3576</v>
      </c>
    </row>
    <row r="6382" spans="1:5">
      <c r="A6382" s="1">
        <v>1979</v>
      </c>
      <c r="B6382" s="1">
        <v>51</v>
      </c>
      <c r="C6382" s="1">
        <v>1522</v>
      </c>
      <c r="D6382" s="1">
        <v>2437</v>
      </c>
      <c r="E6382" s="1">
        <v>3959</v>
      </c>
    </row>
    <row r="6383" spans="1:5">
      <c r="A6383" s="1">
        <v>1979</v>
      </c>
      <c r="B6383" s="1">
        <v>52</v>
      </c>
      <c r="C6383" s="1">
        <v>1703</v>
      </c>
      <c r="D6383" s="1">
        <v>2771</v>
      </c>
      <c r="E6383" s="1">
        <v>4474</v>
      </c>
    </row>
    <row r="6384" spans="1:5">
      <c r="A6384" s="1">
        <v>1979</v>
      </c>
      <c r="B6384" s="1">
        <v>53</v>
      </c>
      <c r="C6384" s="1">
        <v>1902</v>
      </c>
      <c r="D6384" s="1">
        <v>3263</v>
      </c>
      <c r="E6384" s="1">
        <v>5165</v>
      </c>
    </row>
    <row r="6385" spans="1:5">
      <c r="A6385" s="1">
        <v>1979</v>
      </c>
      <c r="B6385" s="1">
        <v>54</v>
      </c>
      <c r="C6385" s="1">
        <v>2205</v>
      </c>
      <c r="D6385" s="1">
        <v>3538</v>
      </c>
      <c r="E6385" s="1">
        <v>5743</v>
      </c>
    </row>
    <row r="6386" spans="1:5">
      <c r="A6386" s="1">
        <v>1979</v>
      </c>
      <c r="B6386" s="1">
        <v>55</v>
      </c>
      <c r="C6386" s="1">
        <v>2301</v>
      </c>
      <c r="D6386" s="1">
        <v>3908</v>
      </c>
      <c r="E6386" s="1">
        <v>6209</v>
      </c>
    </row>
    <row r="6387" spans="1:5">
      <c r="A6387" s="1">
        <v>1979</v>
      </c>
      <c r="B6387" s="1">
        <v>56</v>
      </c>
      <c r="C6387" s="1">
        <v>2427</v>
      </c>
      <c r="D6387" s="1">
        <v>4371</v>
      </c>
      <c r="E6387" s="1">
        <v>6798</v>
      </c>
    </row>
    <row r="6388" spans="1:5">
      <c r="A6388" s="1">
        <v>1979</v>
      </c>
      <c r="B6388" s="1">
        <v>57</v>
      </c>
      <c r="C6388" s="1">
        <v>2863</v>
      </c>
      <c r="D6388" s="1">
        <v>5019</v>
      </c>
      <c r="E6388" s="1">
        <v>7882</v>
      </c>
    </row>
    <row r="6389" spans="1:5">
      <c r="A6389" s="1">
        <v>1979</v>
      </c>
      <c r="B6389" s="1">
        <v>58</v>
      </c>
      <c r="C6389" s="1">
        <v>3340</v>
      </c>
      <c r="D6389" s="1">
        <v>5854</v>
      </c>
      <c r="E6389" s="1">
        <v>9194</v>
      </c>
    </row>
    <row r="6390" spans="1:5">
      <c r="A6390" s="1">
        <v>1979</v>
      </c>
      <c r="B6390" s="1">
        <v>59</v>
      </c>
      <c r="C6390" s="1">
        <v>3586</v>
      </c>
      <c r="D6390" s="1">
        <v>6257</v>
      </c>
      <c r="E6390" s="1">
        <v>9843</v>
      </c>
    </row>
    <row r="6391" spans="1:5">
      <c r="A6391" s="1">
        <v>1979</v>
      </c>
      <c r="B6391" s="1">
        <v>60</v>
      </c>
      <c r="C6391" s="1">
        <v>2961</v>
      </c>
      <c r="D6391" s="1">
        <v>4961</v>
      </c>
      <c r="E6391" s="1">
        <v>7922</v>
      </c>
    </row>
    <row r="6392" spans="1:5">
      <c r="A6392" s="1">
        <v>1979</v>
      </c>
      <c r="B6392" s="1">
        <v>61</v>
      </c>
      <c r="C6392" s="1">
        <v>3031</v>
      </c>
      <c r="D6392" s="1">
        <v>5183</v>
      </c>
      <c r="E6392" s="1">
        <v>8214</v>
      </c>
    </row>
    <row r="6393" spans="1:5">
      <c r="A6393" s="1">
        <v>1979</v>
      </c>
      <c r="B6393" s="1">
        <v>62</v>
      </c>
      <c r="C6393" s="1">
        <v>3608</v>
      </c>
      <c r="D6393" s="1">
        <v>6187</v>
      </c>
      <c r="E6393" s="1">
        <v>9795</v>
      </c>
    </row>
    <row r="6394" spans="1:5">
      <c r="A6394" s="1">
        <v>1979</v>
      </c>
      <c r="B6394" s="1">
        <v>63</v>
      </c>
      <c r="C6394" s="1">
        <v>4197</v>
      </c>
      <c r="D6394" s="1">
        <v>7052</v>
      </c>
      <c r="E6394" s="1">
        <v>11249</v>
      </c>
    </row>
    <row r="6395" spans="1:5">
      <c r="A6395" s="1">
        <v>1979</v>
      </c>
      <c r="B6395" s="1">
        <v>64</v>
      </c>
      <c r="C6395" s="1">
        <v>4960</v>
      </c>
      <c r="D6395" s="1">
        <v>8152</v>
      </c>
      <c r="E6395" s="1">
        <v>13112</v>
      </c>
    </row>
    <row r="6396" spans="1:5">
      <c r="A6396" s="1">
        <v>1979</v>
      </c>
      <c r="B6396" s="1">
        <v>65</v>
      </c>
      <c r="C6396" s="1">
        <v>5302</v>
      </c>
      <c r="D6396" s="1">
        <v>8805</v>
      </c>
      <c r="E6396" s="1">
        <v>14107</v>
      </c>
    </row>
    <row r="6397" spans="1:5">
      <c r="A6397" s="1">
        <v>1979</v>
      </c>
      <c r="B6397" s="1">
        <v>66</v>
      </c>
      <c r="C6397" s="1">
        <v>5758</v>
      </c>
      <c r="D6397" s="1">
        <v>9511</v>
      </c>
      <c r="E6397" s="1">
        <v>15269</v>
      </c>
    </row>
    <row r="6398" spans="1:5">
      <c r="A6398" s="1">
        <v>1979</v>
      </c>
      <c r="B6398" s="1">
        <v>67</v>
      </c>
      <c r="C6398" s="1">
        <v>6239</v>
      </c>
      <c r="D6398" s="1">
        <v>9991</v>
      </c>
      <c r="E6398" s="1">
        <v>16230</v>
      </c>
    </row>
    <row r="6399" spans="1:5">
      <c r="A6399" s="1">
        <v>1979</v>
      </c>
      <c r="B6399" s="1">
        <v>68</v>
      </c>
      <c r="C6399" s="1">
        <v>6484</v>
      </c>
      <c r="D6399" s="1">
        <v>10441</v>
      </c>
      <c r="E6399" s="1">
        <v>16925</v>
      </c>
    </row>
    <row r="6400" spans="1:5">
      <c r="A6400" s="1">
        <v>1979</v>
      </c>
      <c r="B6400" s="1">
        <v>69</v>
      </c>
      <c r="C6400" s="1">
        <v>7015</v>
      </c>
      <c r="D6400" s="1">
        <v>10841</v>
      </c>
      <c r="E6400" s="1">
        <v>17856</v>
      </c>
    </row>
    <row r="6401" spans="1:5">
      <c r="A6401" s="1">
        <v>1979</v>
      </c>
      <c r="B6401" s="1">
        <v>70</v>
      </c>
      <c r="C6401" s="1">
        <v>7849</v>
      </c>
      <c r="D6401" s="1">
        <v>11719</v>
      </c>
      <c r="E6401" s="1">
        <v>19568</v>
      </c>
    </row>
    <row r="6402" spans="1:5">
      <c r="A6402" s="1">
        <v>1979</v>
      </c>
      <c r="B6402" s="1">
        <v>71</v>
      </c>
      <c r="C6402" s="1">
        <v>8233</v>
      </c>
      <c r="D6402" s="1">
        <v>11701</v>
      </c>
      <c r="E6402" s="1">
        <v>19934</v>
      </c>
    </row>
    <row r="6403" spans="1:5">
      <c r="A6403" s="1">
        <v>1979</v>
      </c>
      <c r="B6403" s="1">
        <v>72</v>
      </c>
      <c r="C6403" s="1">
        <v>8829</v>
      </c>
      <c r="D6403" s="1">
        <v>12117</v>
      </c>
      <c r="E6403" s="1">
        <v>20946</v>
      </c>
    </row>
    <row r="6404" spans="1:5">
      <c r="A6404" s="1">
        <v>1979</v>
      </c>
      <c r="B6404" s="1">
        <v>73</v>
      </c>
      <c r="C6404" s="1">
        <v>9477</v>
      </c>
      <c r="D6404" s="1">
        <v>12446</v>
      </c>
      <c r="E6404" s="1">
        <v>21923</v>
      </c>
    </row>
    <row r="6405" spans="1:5">
      <c r="A6405" s="1">
        <v>1979</v>
      </c>
      <c r="B6405" s="1">
        <v>74</v>
      </c>
      <c r="C6405" s="1">
        <v>10424</v>
      </c>
      <c r="D6405" s="1">
        <v>12600</v>
      </c>
      <c r="E6405" s="1">
        <v>23024</v>
      </c>
    </row>
    <row r="6406" spans="1:5">
      <c r="A6406" s="1">
        <v>1979</v>
      </c>
      <c r="B6406" s="1">
        <v>75</v>
      </c>
      <c r="C6406" s="1">
        <v>10529</v>
      </c>
      <c r="D6406" s="1">
        <v>12325</v>
      </c>
      <c r="E6406" s="1">
        <v>22854</v>
      </c>
    </row>
    <row r="6407" spans="1:5">
      <c r="A6407" s="1">
        <v>1979</v>
      </c>
      <c r="B6407" s="1">
        <v>76</v>
      </c>
      <c r="C6407" s="1">
        <v>11364</v>
      </c>
      <c r="D6407" s="1">
        <v>12267</v>
      </c>
      <c r="E6407" s="1">
        <v>23631</v>
      </c>
    </row>
    <row r="6408" spans="1:5">
      <c r="A6408" s="1">
        <v>1979</v>
      </c>
      <c r="B6408" s="1">
        <v>77</v>
      </c>
      <c r="C6408" s="1">
        <v>11377</v>
      </c>
      <c r="D6408" s="1">
        <v>11716</v>
      </c>
      <c r="E6408" s="1">
        <v>23093</v>
      </c>
    </row>
    <row r="6409" spans="1:5">
      <c r="A6409" s="1">
        <v>1979</v>
      </c>
      <c r="B6409" s="1">
        <v>78</v>
      </c>
      <c r="C6409" s="1">
        <v>12017</v>
      </c>
      <c r="D6409" s="1">
        <v>11019</v>
      </c>
      <c r="E6409" s="1">
        <v>23036</v>
      </c>
    </row>
    <row r="6410" spans="1:5">
      <c r="A6410" s="1">
        <v>1979</v>
      </c>
      <c r="B6410" s="1">
        <v>79</v>
      </c>
      <c r="C6410" s="1">
        <v>12798</v>
      </c>
      <c r="D6410" s="1">
        <v>10333</v>
      </c>
      <c r="E6410" s="1">
        <v>23131</v>
      </c>
    </row>
    <row r="6411" spans="1:5">
      <c r="A6411" s="1">
        <v>1979</v>
      </c>
      <c r="B6411" s="1">
        <v>80</v>
      </c>
      <c r="C6411" s="1">
        <v>12091</v>
      </c>
      <c r="D6411" s="1">
        <v>9073</v>
      </c>
      <c r="E6411" s="1">
        <v>21164</v>
      </c>
    </row>
    <row r="6412" spans="1:5">
      <c r="A6412" s="1">
        <v>1979</v>
      </c>
      <c r="B6412" s="1">
        <v>81</v>
      </c>
      <c r="C6412" s="1">
        <v>12339</v>
      </c>
      <c r="D6412" s="1">
        <v>8289</v>
      </c>
      <c r="E6412" s="1">
        <v>20628</v>
      </c>
    </row>
    <row r="6413" spans="1:5">
      <c r="A6413" s="1">
        <v>1979</v>
      </c>
      <c r="B6413" s="1">
        <v>82</v>
      </c>
      <c r="C6413" s="1">
        <v>12291</v>
      </c>
      <c r="D6413" s="1">
        <v>7656</v>
      </c>
      <c r="E6413" s="1">
        <v>19947</v>
      </c>
    </row>
    <row r="6414" spans="1:5">
      <c r="A6414" s="1">
        <v>1979</v>
      </c>
      <c r="B6414" s="1">
        <v>83</v>
      </c>
      <c r="C6414" s="1">
        <v>12040</v>
      </c>
      <c r="D6414" s="1">
        <v>7074</v>
      </c>
      <c r="E6414" s="1">
        <v>19114</v>
      </c>
    </row>
    <row r="6415" spans="1:5">
      <c r="A6415" s="1">
        <v>1979</v>
      </c>
      <c r="B6415" s="1">
        <v>84</v>
      </c>
      <c r="C6415" s="1">
        <v>12012</v>
      </c>
      <c r="D6415" s="1">
        <v>6274</v>
      </c>
      <c r="E6415" s="1">
        <v>18286</v>
      </c>
    </row>
    <row r="6416" spans="1:5">
      <c r="A6416" s="1">
        <v>1979</v>
      </c>
      <c r="B6416" s="1">
        <v>85</v>
      </c>
      <c r="C6416" s="1">
        <v>11327</v>
      </c>
      <c r="D6416" s="1">
        <v>5729</v>
      </c>
      <c r="E6416" s="1">
        <v>17056</v>
      </c>
    </row>
    <row r="6417" spans="1:5">
      <c r="A6417" s="1">
        <v>1979</v>
      </c>
      <c r="B6417" s="1">
        <v>86</v>
      </c>
      <c r="C6417" s="1">
        <v>10714</v>
      </c>
      <c r="D6417" s="1">
        <v>5118</v>
      </c>
      <c r="E6417" s="1">
        <v>15832</v>
      </c>
    </row>
    <row r="6418" spans="1:5">
      <c r="A6418" s="1">
        <v>1979</v>
      </c>
      <c r="B6418" s="1">
        <v>87</v>
      </c>
      <c r="C6418" s="1">
        <v>9638</v>
      </c>
      <c r="D6418" s="1">
        <v>4294</v>
      </c>
      <c r="E6418" s="1">
        <v>13932</v>
      </c>
    </row>
    <row r="6419" spans="1:5">
      <c r="A6419" s="1">
        <v>1979</v>
      </c>
      <c r="B6419" s="1">
        <v>88</v>
      </c>
      <c r="C6419" s="1">
        <v>8640</v>
      </c>
      <c r="D6419" s="1">
        <v>3645</v>
      </c>
      <c r="E6419" s="1">
        <v>12285</v>
      </c>
    </row>
    <row r="6420" spans="1:5">
      <c r="A6420" s="1">
        <v>1979</v>
      </c>
      <c r="B6420" s="1">
        <v>89</v>
      </c>
      <c r="C6420" s="1">
        <v>7758</v>
      </c>
      <c r="D6420" s="1">
        <v>3083</v>
      </c>
      <c r="E6420" s="1">
        <v>10841</v>
      </c>
    </row>
    <row r="6421" spans="1:5">
      <c r="A6421" s="1">
        <v>1979</v>
      </c>
      <c r="B6421" s="1">
        <v>90</v>
      </c>
      <c r="C6421" s="1">
        <v>7026</v>
      </c>
      <c r="D6421" s="1">
        <v>2594</v>
      </c>
      <c r="E6421" s="1">
        <v>9620</v>
      </c>
    </row>
    <row r="6422" spans="1:5">
      <c r="A6422" s="1">
        <v>1979</v>
      </c>
      <c r="B6422" s="1">
        <v>91</v>
      </c>
      <c r="C6422" s="1">
        <v>5711</v>
      </c>
      <c r="D6422" s="1">
        <v>2055</v>
      </c>
      <c r="E6422" s="1">
        <v>7766</v>
      </c>
    </row>
    <row r="6423" spans="1:5">
      <c r="A6423" s="1">
        <v>1979</v>
      </c>
      <c r="B6423" s="1">
        <v>92</v>
      </c>
      <c r="C6423" s="1">
        <v>4966</v>
      </c>
      <c r="D6423" s="1">
        <v>1615</v>
      </c>
      <c r="E6423" s="1">
        <v>6581</v>
      </c>
    </row>
    <row r="6424" spans="1:5">
      <c r="A6424" s="1">
        <v>1979</v>
      </c>
      <c r="B6424" s="1">
        <v>93</v>
      </c>
      <c r="C6424" s="1">
        <v>4032</v>
      </c>
      <c r="D6424" s="1">
        <v>1211</v>
      </c>
      <c r="E6424" s="1">
        <v>5243</v>
      </c>
    </row>
    <row r="6425" spans="1:5">
      <c r="A6425" s="1">
        <v>1979</v>
      </c>
      <c r="B6425" s="1">
        <v>94</v>
      </c>
      <c r="C6425" s="1">
        <v>3110</v>
      </c>
      <c r="D6425" s="1">
        <v>874</v>
      </c>
      <c r="E6425" s="1">
        <v>3984</v>
      </c>
    </row>
    <row r="6426" spans="1:5">
      <c r="A6426" s="1">
        <v>1979</v>
      </c>
      <c r="B6426" s="1">
        <v>95</v>
      </c>
      <c r="C6426" s="1">
        <v>2387</v>
      </c>
      <c r="D6426" s="1">
        <v>683</v>
      </c>
      <c r="E6426" s="1">
        <v>3070</v>
      </c>
    </row>
    <row r="6427" spans="1:5">
      <c r="A6427" s="1">
        <v>1979</v>
      </c>
      <c r="B6427" s="1">
        <v>96</v>
      </c>
      <c r="C6427" s="1">
        <v>1759</v>
      </c>
      <c r="D6427" s="1">
        <v>419</v>
      </c>
      <c r="E6427" s="1">
        <v>2178</v>
      </c>
    </row>
    <row r="6428" spans="1:5">
      <c r="A6428" s="1">
        <v>1979</v>
      </c>
      <c r="B6428" s="1">
        <v>97</v>
      </c>
      <c r="C6428" s="1">
        <v>1332</v>
      </c>
      <c r="D6428" s="1">
        <v>306</v>
      </c>
      <c r="E6428" s="1">
        <v>1638</v>
      </c>
    </row>
    <row r="6429" spans="1:5">
      <c r="A6429" s="1">
        <v>1979</v>
      </c>
      <c r="B6429" s="1">
        <v>98</v>
      </c>
      <c r="C6429" s="1">
        <v>938</v>
      </c>
      <c r="D6429" s="1">
        <v>193</v>
      </c>
      <c r="E6429" s="1">
        <v>1131</v>
      </c>
    </row>
    <row r="6430" spans="1:5">
      <c r="A6430" s="1">
        <v>1979</v>
      </c>
      <c r="B6430" s="1">
        <v>99</v>
      </c>
      <c r="C6430" s="1">
        <v>590</v>
      </c>
      <c r="D6430" s="1">
        <v>122</v>
      </c>
      <c r="E6430" s="1">
        <v>712</v>
      </c>
    </row>
    <row r="6431" spans="1:5">
      <c r="A6431" s="1">
        <v>1979</v>
      </c>
      <c r="B6431" s="1">
        <v>100</v>
      </c>
      <c r="C6431" s="1">
        <v>385</v>
      </c>
      <c r="D6431" s="1">
        <v>70</v>
      </c>
      <c r="E6431" s="1">
        <v>455</v>
      </c>
    </row>
    <row r="6432" spans="1:5">
      <c r="A6432" s="1">
        <v>1979</v>
      </c>
      <c r="B6432" s="1">
        <v>101</v>
      </c>
      <c r="C6432" s="1">
        <v>220</v>
      </c>
      <c r="D6432" s="1">
        <v>45</v>
      </c>
      <c r="E6432" s="1">
        <v>265</v>
      </c>
    </row>
    <row r="6433" spans="1:5">
      <c r="A6433" s="1">
        <v>1979</v>
      </c>
      <c r="B6433" s="1">
        <v>102</v>
      </c>
      <c r="C6433" s="1">
        <v>140</v>
      </c>
      <c r="D6433" s="1">
        <v>21</v>
      </c>
      <c r="E6433" s="1">
        <v>161</v>
      </c>
    </row>
    <row r="6434" spans="1:5">
      <c r="A6434" s="1">
        <v>1979</v>
      </c>
      <c r="B6434" s="1">
        <v>103</v>
      </c>
      <c r="C6434" s="1">
        <v>79</v>
      </c>
      <c r="D6434" s="1">
        <v>9</v>
      </c>
      <c r="E6434" s="1">
        <v>88</v>
      </c>
    </row>
    <row r="6435" spans="1:5">
      <c r="A6435" s="1">
        <v>1979</v>
      </c>
      <c r="B6435" s="1">
        <v>104</v>
      </c>
      <c r="C6435" s="1">
        <v>46</v>
      </c>
      <c r="D6435" s="1">
        <v>5</v>
      </c>
      <c r="E6435" s="1">
        <v>51</v>
      </c>
    </row>
    <row r="6436" spans="1:5">
      <c r="A6436" s="1">
        <v>1979</v>
      </c>
      <c r="B6436" s="1">
        <v>105</v>
      </c>
      <c r="C6436" s="1">
        <v>19</v>
      </c>
      <c r="D6436" s="1">
        <v>4</v>
      </c>
      <c r="E6436" s="1">
        <v>23</v>
      </c>
    </row>
    <row r="6437" spans="1:5">
      <c r="A6437" s="1">
        <v>1979</v>
      </c>
      <c r="B6437" s="1">
        <v>106</v>
      </c>
      <c r="C6437" s="1">
        <v>13</v>
      </c>
      <c r="D6437" s="1">
        <v>1</v>
      </c>
      <c r="E6437" s="1">
        <v>14</v>
      </c>
    </row>
    <row r="6438" spans="1:5">
      <c r="A6438" s="1">
        <v>1979</v>
      </c>
      <c r="B6438" s="1">
        <v>107</v>
      </c>
      <c r="C6438" s="1">
        <v>5</v>
      </c>
      <c r="D6438" s="1">
        <v>0</v>
      </c>
      <c r="E6438" s="1">
        <v>5</v>
      </c>
    </row>
    <row r="6439" spans="1:5">
      <c r="A6439" s="1">
        <v>1979</v>
      </c>
      <c r="B6439" s="1">
        <v>108</v>
      </c>
      <c r="C6439" s="1">
        <v>3</v>
      </c>
      <c r="D6439" s="1">
        <v>0</v>
      </c>
      <c r="E6439" s="1">
        <v>3</v>
      </c>
    </row>
    <row r="6440" spans="1:5">
      <c r="A6440" s="1">
        <v>1979</v>
      </c>
      <c r="B6440" s="1">
        <v>109</v>
      </c>
      <c r="C6440" s="1">
        <v>0</v>
      </c>
      <c r="D6440" s="1">
        <v>0</v>
      </c>
      <c r="E6440" s="1">
        <v>0</v>
      </c>
    </row>
    <row r="6441" spans="1:5">
      <c r="A6441" s="1">
        <v>1979</v>
      </c>
      <c r="B6441" s="1" t="s">
        <v>121</v>
      </c>
      <c r="C6441" s="1">
        <v>1</v>
      </c>
      <c r="D6441" s="1">
        <v>1</v>
      </c>
      <c r="E6441" s="1">
        <v>2</v>
      </c>
    </row>
    <row r="6442" spans="1:5">
      <c r="A6442" s="1">
        <v>1980</v>
      </c>
      <c r="B6442" s="1">
        <v>0</v>
      </c>
      <c r="C6442" s="1">
        <v>3938</v>
      </c>
      <c r="D6442" s="1">
        <v>5174</v>
      </c>
      <c r="E6442" s="1">
        <v>9112</v>
      </c>
    </row>
    <row r="6443" spans="1:5">
      <c r="A6443" s="1">
        <v>1980</v>
      </c>
      <c r="B6443" s="1">
        <v>1</v>
      </c>
      <c r="C6443" s="1">
        <v>267</v>
      </c>
      <c r="D6443" s="1">
        <v>319</v>
      </c>
      <c r="E6443" s="1">
        <v>586</v>
      </c>
    </row>
    <row r="6444" spans="1:5">
      <c r="A6444" s="1">
        <v>1980</v>
      </c>
      <c r="B6444" s="1">
        <v>2</v>
      </c>
      <c r="C6444" s="1">
        <v>140</v>
      </c>
      <c r="D6444" s="1">
        <v>194</v>
      </c>
      <c r="E6444" s="1">
        <v>334</v>
      </c>
    </row>
    <row r="6445" spans="1:5">
      <c r="A6445" s="1">
        <v>1980</v>
      </c>
      <c r="B6445" s="1">
        <v>3</v>
      </c>
      <c r="C6445" s="1">
        <v>104</v>
      </c>
      <c r="D6445" s="1">
        <v>131</v>
      </c>
      <c r="E6445" s="1">
        <v>235</v>
      </c>
    </row>
    <row r="6446" spans="1:5">
      <c r="A6446" s="1">
        <v>1980</v>
      </c>
      <c r="B6446" s="1">
        <v>4</v>
      </c>
      <c r="C6446" s="1">
        <v>85</v>
      </c>
      <c r="D6446" s="1">
        <v>148</v>
      </c>
      <c r="E6446" s="1">
        <v>233</v>
      </c>
    </row>
    <row r="6447" spans="1:5">
      <c r="A6447" s="1">
        <v>1980</v>
      </c>
      <c r="B6447" s="1">
        <v>5</v>
      </c>
      <c r="C6447" s="1">
        <v>91</v>
      </c>
      <c r="D6447" s="1">
        <v>129</v>
      </c>
      <c r="E6447" s="1">
        <v>220</v>
      </c>
    </row>
    <row r="6448" spans="1:5">
      <c r="A6448" s="1">
        <v>1980</v>
      </c>
      <c r="B6448" s="1">
        <v>6</v>
      </c>
      <c r="C6448" s="1">
        <v>86</v>
      </c>
      <c r="D6448" s="1">
        <v>113</v>
      </c>
      <c r="E6448" s="1">
        <v>199</v>
      </c>
    </row>
    <row r="6449" spans="1:5">
      <c r="A6449" s="1">
        <v>1980</v>
      </c>
      <c r="B6449" s="1">
        <v>7</v>
      </c>
      <c r="C6449" s="1">
        <v>66</v>
      </c>
      <c r="D6449" s="1">
        <v>128</v>
      </c>
      <c r="E6449" s="1">
        <v>194</v>
      </c>
    </row>
    <row r="6450" spans="1:5">
      <c r="A6450" s="1">
        <v>1980</v>
      </c>
      <c r="B6450" s="1">
        <v>8</v>
      </c>
      <c r="C6450" s="1">
        <v>96</v>
      </c>
      <c r="D6450" s="1">
        <v>123</v>
      </c>
      <c r="E6450" s="1">
        <v>219</v>
      </c>
    </row>
    <row r="6451" spans="1:5">
      <c r="A6451" s="1">
        <v>1980</v>
      </c>
      <c r="B6451" s="1">
        <v>9</v>
      </c>
      <c r="C6451" s="1">
        <v>70</v>
      </c>
      <c r="D6451" s="1">
        <v>116</v>
      </c>
      <c r="E6451" s="1">
        <v>186</v>
      </c>
    </row>
    <row r="6452" spans="1:5">
      <c r="A6452" s="1">
        <v>1980</v>
      </c>
      <c r="B6452" s="1">
        <v>10</v>
      </c>
      <c r="C6452" s="1">
        <v>89</v>
      </c>
      <c r="D6452" s="1">
        <v>103</v>
      </c>
      <c r="E6452" s="1">
        <v>192</v>
      </c>
    </row>
    <row r="6453" spans="1:5">
      <c r="A6453" s="1">
        <v>1980</v>
      </c>
      <c r="B6453" s="1">
        <v>11</v>
      </c>
      <c r="C6453" s="1">
        <v>93</v>
      </c>
      <c r="D6453" s="1">
        <v>125</v>
      </c>
      <c r="E6453" s="1">
        <v>218</v>
      </c>
    </row>
    <row r="6454" spans="1:5">
      <c r="A6454" s="1">
        <v>1980</v>
      </c>
      <c r="B6454" s="1">
        <v>12</v>
      </c>
      <c r="C6454" s="1">
        <v>82</v>
      </c>
      <c r="D6454" s="1">
        <v>117</v>
      </c>
      <c r="E6454" s="1">
        <v>199</v>
      </c>
    </row>
    <row r="6455" spans="1:5">
      <c r="A6455" s="1">
        <v>1980</v>
      </c>
      <c r="B6455" s="1">
        <v>13</v>
      </c>
      <c r="C6455" s="1">
        <v>87</v>
      </c>
      <c r="D6455" s="1">
        <v>129</v>
      </c>
      <c r="E6455" s="1">
        <v>216</v>
      </c>
    </row>
    <row r="6456" spans="1:5">
      <c r="A6456" s="1">
        <v>1980</v>
      </c>
      <c r="B6456" s="1">
        <v>14</v>
      </c>
      <c r="C6456" s="1">
        <v>91</v>
      </c>
      <c r="D6456" s="1">
        <v>185</v>
      </c>
      <c r="E6456" s="1">
        <v>276</v>
      </c>
    </row>
    <row r="6457" spans="1:5">
      <c r="A6457" s="1">
        <v>1980</v>
      </c>
      <c r="B6457" s="1">
        <v>15</v>
      </c>
      <c r="C6457" s="1">
        <v>99</v>
      </c>
      <c r="D6457" s="1">
        <v>193</v>
      </c>
      <c r="E6457" s="1">
        <v>292</v>
      </c>
    </row>
    <row r="6458" spans="1:5">
      <c r="A6458" s="1">
        <v>1980</v>
      </c>
      <c r="B6458" s="1">
        <v>16</v>
      </c>
      <c r="C6458" s="1">
        <v>167</v>
      </c>
      <c r="D6458" s="1">
        <v>262</v>
      </c>
      <c r="E6458" s="1">
        <v>429</v>
      </c>
    </row>
    <row r="6459" spans="1:5">
      <c r="A6459" s="1">
        <v>1980</v>
      </c>
      <c r="B6459" s="1">
        <v>17</v>
      </c>
      <c r="C6459" s="1">
        <v>156</v>
      </c>
      <c r="D6459" s="1">
        <v>526</v>
      </c>
      <c r="E6459" s="1">
        <v>682</v>
      </c>
    </row>
    <row r="6460" spans="1:5">
      <c r="A6460" s="1">
        <v>1980</v>
      </c>
      <c r="B6460" s="1">
        <v>18</v>
      </c>
      <c r="C6460" s="1">
        <v>197</v>
      </c>
      <c r="D6460" s="1">
        <v>547</v>
      </c>
      <c r="E6460" s="1">
        <v>744</v>
      </c>
    </row>
    <row r="6461" spans="1:5">
      <c r="A6461" s="1">
        <v>1980</v>
      </c>
      <c r="B6461" s="1">
        <v>19</v>
      </c>
      <c r="C6461" s="1">
        <v>152</v>
      </c>
      <c r="D6461" s="1">
        <v>494</v>
      </c>
      <c r="E6461" s="1">
        <v>646</v>
      </c>
    </row>
    <row r="6462" spans="1:5">
      <c r="A6462" s="1">
        <v>1980</v>
      </c>
      <c r="B6462" s="1">
        <v>20</v>
      </c>
      <c r="C6462" s="1">
        <v>168</v>
      </c>
      <c r="D6462" s="1">
        <v>451</v>
      </c>
      <c r="E6462" s="1">
        <v>619</v>
      </c>
    </row>
    <row r="6463" spans="1:5">
      <c r="A6463" s="1">
        <v>1980</v>
      </c>
      <c r="B6463" s="1">
        <v>21</v>
      </c>
      <c r="C6463" s="1">
        <v>146</v>
      </c>
      <c r="D6463" s="1">
        <v>421</v>
      </c>
      <c r="E6463" s="1">
        <v>567</v>
      </c>
    </row>
    <row r="6464" spans="1:5">
      <c r="A6464" s="1">
        <v>1980</v>
      </c>
      <c r="B6464" s="1">
        <v>22</v>
      </c>
      <c r="C6464" s="1">
        <v>151</v>
      </c>
      <c r="D6464" s="1">
        <v>382</v>
      </c>
      <c r="E6464" s="1">
        <v>533</v>
      </c>
    </row>
    <row r="6465" spans="1:5">
      <c r="A6465" s="1">
        <v>1980</v>
      </c>
      <c r="B6465" s="1">
        <v>23</v>
      </c>
      <c r="C6465" s="1">
        <v>173</v>
      </c>
      <c r="D6465" s="1">
        <v>342</v>
      </c>
      <c r="E6465" s="1">
        <v>515</v>
      </c>
    </row>
    <row r="6466" spans="1:5">
      <c r="A6466" s="1">
        <v>1980</v>
      </c>
      <c r="B6466" s="1">
        <v>24</v>
      </c>
      <c r="C6466" s="1">
        <v>173</v>
      </c>
      <c r="D6466" s="1">
        <v>344</v>
      </c>
      <c r="E6466" s="1">
        <v>517</v>
      </c>
    </row>
    <row r="6467" spans="1:5">
      <c r="A6467" s="1">
        <v>1980</v>
      </c>
      <c r="B6467" s="1">
        <v>25</v>
      </c>
      <c r="C6467" s="1">
        <v>145</v>
      </c>
      <c r="D6467" s="1">
        <v>340</v>
      </c>
      <c r="E6467" s="1">
        <v>485</v>
      </c>
    </row>
    <row r="6468" spans="1:5">
      <c r="A6468" s="1">
        <v>1980</v>
      </c>
      <c r="B6468" s="1">
        <v>26</v>
      </c>
      <c r="C6468" s="1">
        <v>171</v>
      </c>
      <c r="D6468" s="1">
        <v>346</v>
      </c>
      <c r="E6468" s="1">
        <v>517</v>
      </c>
    </row>
    <row r="6469" spans="1:5">
      <c r="A6469" s="1">
        <v>1980</v>
      </c>
      <c r="B6469" s="1">
        <v>27</v>
      </c>
      <c r="C6469" s="1">
        <v>205</v>
      </c>
      <c r="D6469" s="1">
        <v>351</v>
      </c>
      <c r="E6469" s="1">
        <v>556</v>
      </c>
    </row>
    <row r="6470" spans="1:5">
      <c r="A6470" s="1">
        <v>1980</v>
      </c>
      <c r="B6470" s="1">
        <v>28</v>
      </c>
      <c r="C6470" s="1">
        <v>157</v>
      </c>
      <c r="D6470" s="1">
        <v>341</v>
      </c>
      <c r="E6470" s="1">
        <v>498</v>
      </c>
    </row>
    <row r="6471" spans="1:5">
      <c r="A6471" s="1">
        <v>1980</v>
      </c>
      <c r="B6471" s="1">
        <v>29</v>
      </c>
      <c r="C6471" s="1">
        <v>202</v>
      </c>
      <c r="D6471" s="1">
        <v>338</v>
      </c>
      <c r="E6471" s="1">
        <v>540</v>
      </c>
    </row>
    <row r="6472" spans="1:5">
      <c r="A6472" s="1">
        <v>1980</v>
      </c>
      <c r="B6472" s="1">
        <v>30</v>
      </c>
      <c r="C6472" s="1">
        <v>206</v>
      </c>
      <c r="D6472" s="1">
        <v>347</v>
      </c>
      <c r="E6472" s="1">
        <v>553</v>
      </c>
    </row>
    <row r="6473" spans="1:5">
      <c r="A6473" s="1">
        <v>1980</v>
      </c>
      <c r="B6473" s="1">
        <v>31</v>
      </c>
      <c r="C6473" s="1">
        <v>223</v>
      </c>
      <c r="D6473" s="1">
        <v>379</v>
      </c>
      <c r="E6473" s="1">
        <v>602</v>
      </c>
    </row>
    <row r="6474" spans="1:5">
      <c r="A6474" s="1">
        <v>1980</v>
      </c>
      <c r="B6474" s="1">
        <v>32</v>
      </c>
      <c r="C6474" s="1">
        <v>264</v>
      </c>
      <c r="D6474" s="1">
        <v>431</v>
      </c>
      <c r="E6474" s="1">
        <v>695</v>
      </c>
    </row>
    <row r="6475" spans="1:5">
      <c r="A6475" s="1">
        <v>1980</v>
      </c>
      <c r="B6475" s="1">
        <v>33</v>
      </c>
      <c r="C6475" s="1">
        <v>321</v>
      </c>
      <c r="D6475" s="1">
        <v>478</v>
      </c>
      <c r="E6475" s="1">
        <v>799</v>
      </c>
    </row>
    <row r="6476" spans="1:5">
      <c r="A6476" s="1">
        <v>1980</v>
      </c>
      <c r="B6476" s="1">
        <v>34</v>
      </c>
      <c r="C6476" s="1">
        <v>263</v>
      </c>
      <c r="D6476" s="1">
        <v>435</v>
      </c>
      <c r="E6476" s="1">
        <v>698</v>
      </c>
    </row>
    <row r="6477" spans="1:5">
      <c r="A6477" s="1">
        <v>1980</v>
      </c>
      <c r="B6477" s="1">
        <v>35</v>
      </c>
      <c r="C6477" s="1">
        <v>311</v>
      </c>
      <c r="D6477" s="1">
        <v>490</v>
      </c>
      <c r="E6477" s="1">
        <v>801</v>
      </c>
    </row>
    <row r="6478" spans="1:5">
      <c r="A6478" s="1">
        <v>1980</v>
      </c>
      <c r="B6478" s="1">
        <v>36</v>
      </c>
      <c r="C6478" s="1">
        <v>336</v>
      </c>
      <c r="D6478" s="1">
        <v>484</v>
      </c>
      <c r="E6478" s="1">
        <v>820</v>
      </c>
    </row>
    <row r="6479" spans="1:5">
      <c r="A6479" s="1">
        <v>1980</v>
      </c>
      <c r="B6479" s="1">
        <v>37</v>
      </c>
      <c r="C6479" s="1">
        <v>363</v>
      </c>
      <c r="D6479" s="1">
        <v>532</v>
      </c>
      <c r="E6479" s="1">
        <v>895</v>
      </c>
    </row>
    <row r="6480" spans="1:5">
      <c r="A6480" s="1">
        <v>1980</v>
      </c>
      <c r="B6480" s="1">
        <v>38</v>
      </c>
      <c r="C6480" s="1">
        <v>376</v>
      </c>
      <c r="D6480" s="1">
        <v>532</v>
      </c>
      <c r="E6480" s="1">
        <v>908</v>
      </c>
    </row>
    <row r="6481" spans="1:5">
      <c r="A6481" s="1">
        <v>1980</v>
      </c>
      <c r="B6481" s="1">
        <v>39</v>
      </c>
      <c r="C6481" s="1">
        <v>363</v>
      </c>
      <c r="D6481" s="1">
        <v>554</v>
      </c>
      <c r="E6481" s="1">
        <v>917</v>
      </c>
    </row>
    <row r="6482" spans="1:5">
      <c r="A6482" s="1">
        <v>1980</v>
      </c>
      <c r="B6482" s="1">
        <v>40</v>
      </c>
      <c r="C6482" s="1">
        <v>411</v>
      </c>
      <c r="D6482" s="1">
        <v>664</v>
      </c>
      <c r="E6482" s="1">
        <v>1075</v>
      </c>
    </row>
    <row r="6483" spans="1:5">
      <c r="A6483" s="1">
        <v>1980</v>
      </c>
      <c r="B6483" s="1">
        <v>41</v>
      </c>
      <c r="C6483" s="1">
        <v>513</v>
      </c>
      <c r="D6483" s="1">
        <v>761</v>
      </c>
      <c r="E6483" s="1">
        <v>1274</v>
      </c>
    </row>
    <row r="6484" spans="1:5">
      <c r="A6484" s="1">
        <v>1980</v>
      </c>
      <c r="B6484" s="1">
        <v>42</v>
      </c>
      <c r="C6484" s="1">
        <v>516</v>
      </c>
      <c r="D6484" s="1">
        <v>708</v>
      </c>
      <c r="E6484" s="1">
        <v>1224</v>
      </c>
    </row>
    <row r="6485" spans="1:5">
      <c r="A6485" s="1">
        <v>1980</v>
      </c>
      <c r="B6485" s="1">
        <v>43</v>
      </c>
      <c r="C6485" s="1">
        <v>620</v>
      </c>
      <c r="D6485" s="1">
        <v>922</v>
      </c>
      <c r="E6485" s="1">
        <v>1542</v>
      </c>
    </row>
    <row r="6486" spans="1:5">
      <c r="A6486" s="1">
        <v>1980</v>
      </c>
      <c r="B6486" s="1">
        <v>44</v>
      </c>
      <c r="C6486" s="1">
        <v>651</v>
      </c>
      <c r="D6486" s="1">
        <v>1051</v>
      </c>
      <c r="E6486" s="1">
        <v>1702</v>
      </c>
    </row>
    <row r="6487" spans="1:5">
      <c r="A6487" s="1">
        <v>1980</v>
      </c>
      <c r="B6487" s="1">
        <v>45</v>
      </c>
      <c r="C6487" s="1">
        <v>699</v>
      </c>
      <c r="D6487" s="1">
        <v>1111</v>
      </c>
      <c r="E6487" s="1">
        <v>1810</v>
      </c>
    </row>
    <row r="6488" spans="1:5">
      <c r="A6488" s="1">
        <v>1980</v>
      </c>
      <c r="B6488" s="1">
        <v>46</v>
      </c>
      <c r="C6488" s="1">
        <v>787</v>
      </c>
      <c r="D6488" s="1">
        <v>1244</v>
      </c>
      <c r="E6488" s="1">
        <v>2031</v>
      </c>
    </row>
    <row r="6489" spans="1:5">
      <c r="A6489" s="1">
        <v>1980</v>
      </c>
      <c r="B6489" s="1">
        <v>47</v>
      </c>
      <c r="C6489" s="1">
        <v>840</v>
      </c>
      <c r="D6489" s="1">
        <v>1373</v>
      </c>
      <c r="E6489" s="1">
        <v>2213</v>
      </c>
    </row>
    <row r="6490" spans="1:5">
      <c r="A6490" s="1">
        <v>1980</v>
      </c>
      <c r="B6490" s="1">
        <v>48</v>
      </c>
      <c r="C6490" s="1">
        <v>997</v>
      </c>
      <c r="D6490" s="1">
        <v>1585</v>
      </c>
      <c r="E6490" s="1">
        <v>2582</v>
      </c>
    </row>
    <row r="6491" spans="1:5">
      <c r="A6491" s="1">
        <v>1980</v>
      </c>
      <c r="B6491" s="1">
        <v>49</v>
      </c>
      <c r="C6491" s="1">
        <v>1209</v>
      </c>
      <c r="D6491" s="1">
        <v>1865</v>
      </c>
      <c r="E6491" s="1">
        <v>3074</v>
      </c>
    </row>
    <row r="6492" spans="1:5">
      <c r="A6492" s="1">
        <v>1980</v>
      </c>
      <c r="B6492" s="1">
        <v>50</v>
      </c>
      <c r="C6492" s="1">
        <v>1308</v>
      </c>
      <c r="D6492" s="1">
        <v>2122</v>
      </c>
      <c r="E6492" s="1">
        <v>3430</v>
      </c>
    </row>
    <row r="6493" spans="1:5">
      <c r="A6493" s="1">
        <v>1980</v>
      </c>
      <c r="B6493" s="1">
        <v>51</v>
      </c>
      <c r="C6493" s="1">
        <v>1414</v>
      </c>
      <c r="D6493" s="1">
        <v>2338</v>
      </c>
      <c r="E6493" s="1">
        <v>3752</v>
      </c>
    </row>
    <row r="6494" spans="1:5">
      <c r="A6494" s="1">
        <v>1980</v>
      </c>
      <c r="B6494" s="1">
        <v>52</v>
      </c>
      <c r="C6494" s="1">
        <v>1502</v>
      </c>
      <c r="D6494" s="1">
        <v>2616</v>
      </c>
      <c r="E6494" s="1">
        <v>4118</v>
      </c>
    </row>
    <row r="6495" spans="1:5">
      <c r="A6495" s="1">
        <v>1980</v>
      </c>
      <c r="B6495" s="1">
        <v>53</v>
      </c>
      <c r="C6495" s="1">
        <v>1860</v>
      </c>
      <c r="D6495" s="1">
        <v>2911</v>
      </c>
      <c r="E6495" s="1">
        <v>4771</v>
      </c>
    </row>
    <row r="6496" spans="1:5">
      <c r="A6496" s="1">
        <v>1980</v>
      </c>
      <c r="B6496" s="1">
        <v>54</v>
      </c>
      <c r="C6496" s="1">
        <v>1967</v>
      </c>
      <c r="D6496" s="1">
        <v>3412</v>
      </c>
      <c r="E6496" s="1">
        <v>5379</v>
      </c>
    </row>
    <row r="6497" spans="1:5">
      <c r="A6497" s="1">
        <v>1980</v>
      </c>
      <c r="B6497" s="1">
        <v>55</v>
      </c>
      <c r="C6497" s="1">
        <v>2094</v>
      </c>
      <c r="D6497" s="1">
        <v>3793</v>
      </c>
      <c r="E6497" s="1">
        <v>5887</v>
      </c>
    </row>
    <row r="6498" spans="1:5">
      <c r="A6498" s="1">
        <v>1980</v>
      </c>
      <c r="B6498" s="1">
        <v>56</v>
      </c>
      <c r="C6498" s="1">
        <v>2412</v>
      </c>
      <c r="D6498" s="1">
        <v>4259</v>
      </c>
      <c r="E6498" s="1">
        <v>6671</v>
      </c>
    </row>
    <row r="6499" spans="1:5">
      <c r="A6499" s="1">
        <v>1980</v>
      </c>
      <c r="B6499" s="1">
        <v>57</v>
      </c>
      <c r="C6499" s="1">
        <v>2749</v>
      </c>
      <c r="D6499" s="1">
        <v>4496</v>
      </c>
      <c r="E6499" s="1">
        <v>7245</v>
      </c>
    </row>
    <row r="6500" spans="1:5">
      <c r="A6500" s="1">
        <v>1980</v>
      </c>
      <c r="B6500" s="1">
        <v>58</v>
      </c>
      <c r="C6500" s="1">
        <v>3039</v>
      </c>
      <c r="D6500" s="1">
        <v>5356</v>
      </c>
      <c r="E6500" s="1">
        <v>8395</v>
      </c>
    </row>
    <row r="6501" spans="1:5">
      <c r="A6501" s="1">
        <v>1980</v>
      </c>
      <c r="B6501" s="1">
        <v>59</v>
      </c>
      <c r="C6501" s="1">
        <v>3574</v>
      </c>
      <c r="D6501" s="1">
        <v>6085</v>
      </c>
      <c r="E6501" s="1">
        <v>9659</v>
      </c>
    </row>
    <row r="6502" spans="1:5">
      <c r="A6502" s="1">
        <v>1980</v>
      </c>
      <c r="B6502" s="1">
        <v>60</v>
      </c>
      <c r="C6502" s="1">
        <v>3927</v>
      </c>
      <c r="D6502" s="1">
        <v>6761</v>
      </c>
      <c r="E6502" s="1">
        <v>10688</v>
      </c>
    </row>
    <row r="6503" spans="1:5">
      <c r="A6503" s="1">
        <v>1980</v>
      </c>
      <c r="B6503" s="1">
        <v>61</v>
      </c>
      <c r="C6503" s="1">
        <v>3047</v>
      </c>
      <c r="D6503" s="1">
        <v>5249</v>
      </c>
      <c r="E6503" s="1">
        <v>8296</v>
      </c>
    </row>
    <row r="6504" spans="1:5">
      <c r="A6504" s="1">
        <v>1980</v>
      </c>
      <c r="B6504" s="1">
        <v>62</v>
      </c>
      <c r="C6504" s="1">
        <v>3227</v>
      </c>
      <c r="D6504" s="1">
        <v>5373</v>
      </c>
      <c r="E6504" s="1">
        <v>8600</v>
      </c>
    </row>
    <row r="6505" spans="1:5">
      <c r="A6505" s="1">
        <v>1980</v>
      </c>
      <c r="B6505" s="1">
        <v>63</v>
      </c>
      <c r="C6505" s="1">
        <v>3761</v>
      </c>
      <c r="D6505" s="1">
        <v>6381</v>
      </c>
      <c r="E6505" s="1">
        <v>10142</v>
      </c>
    </row>
    <row r="6506" spans="1:5">
      <c r="A6506" s="1">
        <v>1980</v>
      </c>
      <c r="B6506" s="1">
        <v>64</v>
      </c>
      <c r="C6506" s="1">
        <v>4519</v>
      </c>
      <c r="D6506" s="1">
        <v>7423</v>
      </c>
      <c r="E6506" s="1">
        <v>11942</v>
      </c>
    </row>
    <row r="6507" spans="1:5">
      <c r="A6507" s="1">
        <v>1980</v>
      </c>
      <c r="B6507" s="1">
        <v>65</v>
      </c>
      <c r="C6507" s="1">
        <v>5107</v>
      </c>
      <c r="D6507" s="1">
        <v>8464</v>
      </c>
      <c r="E6507" s="1">
        <v>13571</v>
      </c>
    </row>
    <row r="6508" spans="1:5">
      <c r="A6508" s="1">
        <v>1980</v>
      </c>
      <c r="B6508" s="1">
        <v>66</v>
      </c>
      <c r="C6508" s="1">
        <v>5677</v>
      </c>
      <c r="D6508" s="1">
        <v>9064</v>
      </c>
      <c r="E6508" s="1">
        <v>14741</v>
      </c>
    </row>
    <row r="6509" spans="1:5">
      <c r="A6509" s="1">
        <v>1980</v>
      </c>
      <c r="B6509" s="1">
        <v>67</v>
      </c>
      <c r="C6509" s="1">
        <v>6149</v>
      </c>
      <c r="D6509" s="1">
        <v>9617</v>
      </c>
      <c r="E6509" s="1">
        <v>15766</v>
      </c>
    </row>
    <row r="6510" spans="1:5">
      <c r="A6510" s="1">
        <v>1980</v>
      </c>
      <c r="B6510" s="1">
        <v>68</v>
      </c>
      <c r="C6510" s="1">
        <v>6275</v>
      </c>
      <c r="D6510" s="1">
        <v>10021</v>
      </c>
      <c r="E6510" s="1">
        <v>16296</v>
      </c>
    </row>
    <row r="6511" spans="1:5">
      <c r="A6511" s="1">
        <v>1980</v>
      </c>
      <c r="B6511" s="1">
        <v>69</v>
      </c>
      <c r="C6511" s="1">
        <v>6879</v>
      </c>
      <c r="D6511" s="1">
        <v>10604</v>
      </c>
      <c r="E6511" s="1">
        <v>17483</v>
      </c>
    </row>
    <row r="6512" spans="1:5">
      <c r="A6512" s="1">
        <v>1980</v>
      </c>
      <c r="B6512" s="1">
        <v>70</v>
      </c>
      <c r="C6512" s="1">
        <v>7527</v>
      </c>
      <c r="D6512" s="1">
        <v>11076</v>
      </c>
      <c r="E6512" s="1">
        <v>18603</v>
      </c>
    </row>
    <row r="6513" spans="1:5">
      <c r="A6513" s="1">
        <v>1980</v>
      </c>
      <c r="B6513" s="1">
        <v>71</v>
      </c>
      <c r="C6513" s="1">
        <v>8103</v>
      </c>
      <c r="D6513" s="1">
        <v>11617</v>
      </c>
      <c r="E6513" s="1">
        <v>19720</v>
      </c>
    </row>
    <row r="6514" spans="1:5">
      <c r="A6514" s="1">
        <v>1980</v>
      </c>
      <c r="B6514" s="1">
        <v>72</v>
      </c>
      <c r="C6514" s="1">
        <v>8670</v>
      </c>
      <c r="D6514" s="1">
        <v>12334</v>
      </c>
      <c r="E6514" s="1">
        <v>21004</v>
      </c>
    </row>
    <row r="6515" spans="1:5">
      <c r="A6515" s="1">
        <v>1980</v>
      </c>
      <c r="B6515" s="1">
        <v>73</v>
      </c>
      <c r="C6515" s="1">
        <v>9249</v>
      </c>
      <c r="D6515" s="1">
        <v>12104</v>
      </c>
      <c r="E6515" s="1">
        <v>21353</v>
      </c>
    </row>
    <row r="6516" spans="1:5">
      <c r="A6516" s="1">
        <v>1980</v>
      </c>
      <c r="B6516" s="1">
        <v>74</v>
      </c>
      <c r="C6516" s="1">
        <v>10036</v>
      </c>
      <c r="D6516" s="1">
        <v>12188</v>
      </c>
      <c r="E6516" s="1">
        <v>22224</v>
      </c>
    </row>
    <row r="6517" spans="1:5">
      <c r="A6517" s="1">
        <v>1980</v>
      </c>
      <c r="B6517" s="1">
        <v>75</v>
      </c>
      <c r="C6517" s="1">
        <v>10491</v>
      </c>
      <c r="D6517" s="1">
        <v>12102</v>
      </c>
      <c r="E6517" s="1">
        <v>22593</v>
      </c>
    </row>
    <row r="6518" spans="1:5">
      <c r="A6518" s="1">
        <v>1980</v>
      </c>
      <c r="B6518" s="1">
        <v>76</v>
      </c>
      <c r="C6518" s="1">
        <v>11050</v>
      </c>
      <c r="D6518" s="1">
        <v>11917</v>
      </c>
      <c r="E6518" s="1">
        <v>22967</v>
      </c>
    </row>
    <row r="6519" spans="1:5">
      <c r="A6519" s="1">
        <v>1980</v>
      </c>
      <c r="B6519" s="1">
        <v>77</v>
      </c>
      <c r="C6519" s="1">
        <v>11517</v>
      </c>
      <c r="D6519" s="1">
        <v>11734</v>
      </c>
      <c r="E6519" s="1">
        <v>23251</v>
      </c>
    </row>
    <row r="6520" spans="1:5">
      <c r="A6520" s="1">
        <v>1980</v>
      </c>
      <c r="B6520" s="1">
        <v>78</v>
      </c>
      <c r="C6520" s="1">
        <v>11739</v>
      </c>
      <c r="D6520" s="1">
        <v>11141</v>
      </c>
      <c r="E6520" s="1">
        <v>22880</v>
      </c>
    </row>
    <row r="6521" spans="1:5">
      <c r="A6521" s="1">
        <v>1980</v>
      </c>
      <c r="B6521" s="1">
        <v>79</v>
      </c>
      <c r="C6521" s="1">
        <v>12087</v>
      </c>
      <c r="D6521" s="1">
        <v>10487</v>
      </c>
      <c r="E6521" s="1">
        <v>22574</v>
      </c>
    </row>
    <row r="6522" spans="1:5">
      <c r="A6522" s="1">
        <v>1980</v>
      </c>
      <c r="B6522" s="1">
        <v>80</v>
      </c>
      <c r="C6522" s="1">
        <v>12456</v>
      </c>
      <c r="D6522" s="1">
        <v>9691</v>
      </c>
      <c r="E6522" s="1">
        <v>22147</v>
      </c>
    </row>
    <row r="6523" spans="1:5">
      <c r="A6523" s="1">
        <v>1980</v>
      </c>
      <c r="B6523" s="1">
        <v>81</v>
      </c>
      <c r="C6523" s="1">
        <v>11775</v>
      </c>
      <c r="D6523" s="1">
        <v>8264</v>
      </c>
      <c r="E6523" s="1">
        <v>20039</v>
      </c>
    </row>
    <row r="6524" spans="1:5">
      <c r="A6524" s="1">
        <v>1980</v>
      </c>
      <c r="B6524" s="1">
        <v>82</v>
      </c>
      <c r="C6524" s="1">
        <v>11864</v>
      </c>
      <c r="D6524" s="1">
        <v>7550</v>
      </c>
      <c r="E6524" s="1">
        <v>19414</v>
      </c>
    </row>
    <row r="6525" spans="1:5">
      <c r="A6525" s="1">
        <v>1980</v>
      </c>
      <c r="B6525" s="1">
        <v>83</v>
      </c>
      <c r="C6525" s="1">
        <v>11885</v>
      </c>
      <c r="D6525" s="1">
        <v>7241</v>
      </c>
      <c r="E6525" s="1">
        <v>19126</v>
      </c>
    </row>
    <row r="6526" spans="1:5">
      <c r="A6526" s="1">
        <v>1980</v>
      </c>
      <c r="B6526" s="1">
        <v>84</v>
      </c>
      <c r="C6526" s="1">
        <v>11597</v>
      </c>
      <c r="D6526" s="1">
        <v>6174</v>
      </c>
      <c r="E6526" s="1">
        <v>17771</v>
      </c>
    </row>
    <row r="6527" spans="1:5">
      <c r="A6527" s="1">
        <v>1980</v>
      </c>
      <c r="B6527" s="1">
        <v>85</v>
      </c>
      <c r="C6527" s="1">
        <v>11164</v>
      </c>
      <c r="D6527" s="1">
        <v>5564</v>
      </c>
      <c r="E6527" s="1">
        <v>16728</v>
      </c>
    </row>
    <row r="6528" spans="1:5">
      <c r="A6528" s="1">
        <v>1980</v>
      </c>
      <c r="B6528" s="1">
        <v>86</v>
      </c>
      <c r="C6528" s="1">
        <v>10506</v>
      </c>
      <c r="D6528" s="1">
        <v>5024</v>
      </c>
      <c r="E6528" s="1">
        <v>15530</v>
      </c>
    </row>
    <row r="6529" spans="1:5">
      <c r="A6529" s="1">
        <v>1980</v>
      </c>
      <c r="B6529" s="1">
        <v>87</v>
      </c>
      <c r="C6529" s="1">
        <v>9609</v>
      </c>
      <c r="D6529" s="1">
        <v>4507</v>
      </c>
      <c r="E6529" s="1">
        <v>14116</v>
      </c>
    </row>
    <row r="6530" spans="1:5">
      <c r="A6530" s="1">
        <v>1980</v>
      </c>
      <c r="B6530" s="1">
        <v>88</v>
      </c>
      <c r="C6530" s="1">
        <v>8602</v>
      </c>
      <c r="D6530" s="1">
        <v>3666</v>
      </c>
      <c r="E6530" s="1">
        <v>12268</v>
      </c>
    </row>
    <row r="6531" spans="1:5">
      <c r="A6531" s="1">
        <v>1980</v>
      </c>
      <c r="B6531" s="1">
        <v>89</v>
      </c>
      <c r="C6531" s="1">
        <v>7873</v>
      </c>
      <c r="D6531" s="1">
        <v>2922</v>
      </c>
      <c r="E6531" s="1">
        <v>10795</v>
      </c>
    </row>
    <row r="6532" spans="1:5">
      <c r="A6532" s="1">
        <v>1980</v>
      </c>
      <c r="B6532" s="1">
        <v>90</v>
      </c>
      <c r="C6532" s="1">
        <v>6775</v>
      </c>
      <c r="D6532" s="1">
        <v>2510</v>
      </c>
      <c r="E6532" s="1">
        <v>9285</v>
      </c>
    </row>
    <row r="6533" spans="1:5">
      <c r="A6533" s="1">
        <v>1980</v>
      </c>
      <c r="B6533" s="1">
        <v>91</v>
      </c>
      <c r="C6533" s="1">
        <v>5991</v>
      </c>
      <c r="D6533" s="1">
        <v>2009</v>
      </c>
      <c r="E6533" s="1">
        <v>8000</v>
      </c>
    </row>
    <row r="6534" spans="1:5">
      <c r="A6534" s="1">
        <v>1980</v>
      </c>
      <c r="B6534" s="1">
        <v>92</v>
      </c>
      <c r="C6534" s="1">
        <v>4965</v>
      </c>
      <c r="D6534" s="1">
        <v>1510</v>
      </c>
      <c r="E6534" s="1">
        <v>6475</v>
      </c>
    </row>
    <row r="6535" spans="1:5">
      <c r="A6535" s="1">
        <v>1980</v>
      </c>
      <c r="B6535" s="1">
        <v>93</v>
      </c>
      <c r="C6535" s="1">
        <v>3898</v>
      </c>
      <c r="D6535" s="1">
        <v>1144</v>
      </c>
      <c r="E6535" s="1">
        <v>5042</v>
      </c>
    </row>
    <row r="6536" spans="1:5">
      <c r="A6536" s="1">
        <v>1980</v>
      </c>
      <c r="B6536" s="1">
        <v>94</v>
      </c>
      <c r="C6536" s="1">
        <v>3046</v>
      </c>
      <c r="D6536" s="1">
        <v>898</v>
      </c>
      <c r="E6536" s="1">
        <v>3944</v>
      </c>
    </row>
    <row r="6537" spans="1:5">
      <c r="A6537" s="1">
        <v>1980</v>
      </c>
      <c r="B6537" s="1">
        <v>95</v>
      </c>
      <c r="C6537" s="1">
        <v>2452</v>
      </c>
      <c r="D6537" s="1">
        <v>617</v>
      </c>
      <c r="E6537" s="1">
        <v>3069</v>
      </c>
    </row>
    <row r="6538" spans="1:5">
      <c r="A6538" s="1">
        <v>1980</v>
      </c>
      <c r="B6538" s="1">
        <v>96</v>
      </c>
      <c r="C6538" s="1">
        <v>1785</v>
      </c>
      <c r="D6538" s="1">
        <v>436</v>
      </c>
      <c r="E6538" s="1">
        <v>2221</v>
      </c>
    </row>
    <row r="6539" spans="1:5">
      <c r="A6539" s="1">
        <v>1980</v>
      </c>
      <c r="B6539" s="1">
        <v>97</v>
      </c>
      <c r="C6539" s="1">
        <v>1259</v>
      </c>
      <c r="D6539" s="1">
        <v>268</v>
      </c>
      <c r="E6539" s="1">
        <v>1527</v>
      </c>
    </row>
    <row r="6540" spans="1:5">
      <c r="A6540" s="1">
        <v>1980</v>
      </c>
      <c r="B6540" s="1">
        <v>98</v>
      </c>
      <c r="C6540" s="1">
        <v>924</v>
      </c>
      <c r="D6540" s="1">
        <v>203</v>
      </c>
      <c r="E6540" s="1">
        <v>1127</v>
      </c>
    </row>
    <row r="6541" spans="1:5">
      <c r="A6541" s="1">
        <v>1980</v>
      </c>
      <c r="B6541" s="1">
        <v>99</v>
      </c>
      <c r="C6541" s="1">
        <v>549</v>
      </c>
      <c r="D6541" s="1">
        <v>112</v>
      </c>
      <c r="E6541" s="1">
        <v>661</v>
      </c>
    </row>
    <row r="6542" spans="1:5">
      <c r="A6542" s="1">
        <v>1980</v>
      </c>
      <c r="B6542" s="1">
        <v>100</v>
      </c>
      <c r="C6542" s="1">
        <v>452</v>
      </c>
      <c r="D6542" s="1">
        <v>75</v>
      </c>
      <c r="E6542" s="1">
        <v>527</v>
      </c>
    </row>
    <row r="6543" spans="1:5">
      <c r="A6543" s="1">
        <v>1980</v>
      </c>
      <c r="B6543" s="1">
        <v>101</v>
      </c>
      <c r="C6543" s="1">
        <v>268</v>
      </c>
      <c r="D6543" s="1">
        <v>42</v>
      </c>
      <c r="E6543" s="1">
        <v>310</v>
      </c>
    </row>
    <row r="6544" spans="1:5">
      <c r="A6544" s="1">
        <v>1980</v>
      </c>
      <c r="B6544" s="1">
        <v>102</v>
      </c>
      <c r="C6544" s="1">
        <v>178</v>
      </c>
      <c r="D6544" s="1">
        <v>20</v>
      </c>
      <c r="E6544" s="1">
        <v>198</v>
      </c>
    </row>
    <row r="6545" spans="1:5">
      <c r="A6545" s="1">
        <v>1980</v>
      </c>
      <c r="B6545" s="1">
        <v>103</v>
      </c>
      <c r="C6545" s="1">
        <v>78</v>
      </c>
      <c r="D6545" s="1">
        <v>8</v>
      </c>
      <c r="E6545" s="1">
        <v>86</v>
      </c>
    </row>
    <row r="6546" spans="1:5">
      <c r="A6546" s="1">
        <v>1980</v>
      </c>
      <c r="B6546" s="1">
        <v>104</v>
      </c>
      <c r="C6546" s="1">
        <v>62</v>
      </c>
      <c r="D6546" s="1">
        <v>9</v>
      </c>
      <c r="E6546" s="1">
        <v>71</v>
      </c>
    </row>
    <row r="6547" spans="1:5">
      <c r="A6547" s="1">
        <v>1980</v>
      </c>
      <c r="B6547" s="1">
        <v>105</v>
      </c>
      <c r="C6547" s="1">
        <v>28</v>
      </c>
      <c r="D6547" s="1">
        <v>2</v>
      </c>
      <c r="E6547" s="1">
        <v>30</v>
      </c>
    </row>
    <row r="6548" spans="1:5">
      <c r="A6548" s="1">
        <v>1980</v>
      </c>
      <c r="B6548" s="1">
        <v>106</v>
      </c>
      <c r="C6548" s="1">
        <v>14</v>
      </c>
      <c r="D6548" s="1">
        <v>1</v>
      </c>
      <c r="E6548" s="1">
        <v>15</v>
      </c>
    </row>
    <row r="6549" spans="1:5">
      <c r="A6549" s="1">
        <v>1980</v>
      </c>
      <c r="B6549" s="1">
        <v>107</v>
      </c>
      <c r="C6549" s="1">
        <v>12</v>
      </c>
      <c r="D6549" s="1">
        <v>0</v>
      </c>
      <c r="E6549" s="1">
        <v>12</v>
      </c>
    </row>
    <row r="6550" spans="1:5">
      <c r="A6550" s="1">
        <v>1980</v>
      </c>
      <c r="B6550" s="1">
        <v>108</v>
      </c>
      <c r="C6550" s="1">
        <v>5</v>
      </c>
      <c r="D6550" s="1">
        <v>0</v>
      </c>
      <c r="E6550" s="1">
        <v>5</v>
      </c>
    </row>
    <row r="6551" spans="1:5">
      <c r="A6551" s="1">
        <v>1980</v>
      </c>
      <c r="B6551" s="1">
        <v>109</v>
      </c>
      <c r="C6551" s="1">
        <v>3</v>
      </c>
      <c r="D6551" s="1">
        <v>0</v>
      </c>
      <c r="E6551" s="1">
        <v>3</v>
      </c>
    </row>
    <row r="6552" spans="1:5">
      <c r="A6552" s="1">
        <v>1980</v>
      </c>
      <c r="B6552" s="1" t="s">
        <v>121</v>
      </c>
      <c r="C6552" s="1">
        <v>1</v>
      </c>
      <c r="D6552" s="1">
        <v>0</v>
      </c>
      <c r="E6552" s="1">
        <v>1</v>
      </c>
    </row>
    <row r="6553" spans="1:5">
      <c r="A6553" s="1">
        <v>1981</v>
      </c>
      <c r="B6553" s="1">
        <v>0</v>
      </c>
      <c r="C6553" s="1">
        <v>3402</v>
      </c>
      <c r="D6553" s="1">
        <v>4759</v>
      </c>
      <c r="E6553" s="1">
        <v>8161</v>
      </c>
    </row>
    <row r="6554" spans="1:5">
      <c r="A6554" s="1">
        <v>1981</v>
      </c>
      <c r="B6554" s="1">
        <v>1</v>
      </c>
      <c r="C6554" s="1">
        <v>258</v>
      </c>
      <c r="D6554" s="1">
        <v>310</v>
      </c>
      <c r="E6554" s="1">
        <v>568</v>
      </c>
    </row>
    <row r="6555" spans="1:5">
      <c r="A6555" s="1">
        <v>1981</v>
      </c>
      <c r="B6555" s="1">
        <v>2</v>
      </c>
      <c r="C6555" s="1">
        <v>152</v>
      </c>
      <c r="D6555" s="1">
        <v>194</v>
      </c>
      <c r="E6555" s="1">
        <v>346</v>
      </c>
    </row>
    <row r="6556" spans="1:5">
      <c r="A6556" s="1">
        <v>1981</v>
      </c>
      <c r="B6556" s="1">
        <v>3</v>
      </c>
      <c r="C6556" s="1">
        <v>105</v>
      </c>
      <c r="D6556" s="1">
        <v>137</v>
      </c>
      <c r="E6556" s="1">
        <v>242</v>
      </c>
    </row>
    <row r="6557" spans="1:5">
      <c r="A6557" s="1">
        <v>1981</v>
      </c>
      <c r="B6557" s="1">
        <v>4</v>
      </c>
      <c r="C6557" s="1">
        <v>84</v>
      </c>
      <c r="D6557" s="1">
        <v>130</v>
      </c>
      <c r="E6557" s="1">
        <v>214</v>
      </c>
    </row>
    <row r="6558" spans="1:5">
      <c r="A6558" s="1">
        <v>1981</v>
      </c>
      <c r="B6558" s="1">
        <v>5</v>
      </c>
      <c r="C6558" s="1">
        <v>72</v>
      </c>
      <c r="D6558" s="1">
        <v>106</v>
      </c>
      <c r="E6558" s="1">
        <v>178</v>
      </c>
    </row>
    <row r="6559" spans="1:5">
      <c r="A6559" s="1">
        <v>1981</v>
      </c>
      <c r="B6559" s="1">
        <v>6</v>
      </c>
      <c r="C6559" s="1">
        <v>76</v>
      </c>
      <c r="D6559" s="1">
        <v>116</v>
      </c>
      <c r="E6559" s="1">
        <v>192</v>
      </c>
    </row>
    <row r="6560" spans="1:5">
      <c r="A6560" s="1">
        <v>1981</v>
      </c>
      <c r="B6560" s="1">
        <v>7</v>
      </c>
      <c r="C6560" s="1">
        <v>74</v>
      </c>
      <c r="D6560" s="1">
        <v>97</v>
      </c>
      <c r="E6560" s="1">
        <v>171</v>
      </c>
    </row>
    <row r="6561" spans="1:5">
      <c r="A6561" s="1">
        <v>1981</v>
      </c>
      <c r="B6561" s="1">
        <v>8</v>
      </c>
      <c r="C6561" s="1">
        <v>61</v>
      </c>
      <c r="D6561" s="1">
        <v>99</v>
      </c>
      <c r="E6561" s="1">
        <v>160</v>
      </c>
    </row>
    <row r="6562" spans="1:5">
      <c r="A6562" s="1">
        <v>1981</v>
      </c>
      <c r="B6562" s="1">
        <v>9</v>
      </c>
      <c r="C6562" s="1">
        <v>69</v>
      </c>
      <c r="D6562" s="1">
        <v>99</v>
      </c>
      <c r="E6562" s="1">
        <v>168</v>
      </c>
    </row>
    <row r="6563" spans="1:5">
      <c r="A6563" s="1">
        <v>1981</v>
      </c>
      <c r="B6563" s="1">
        <v>10</v>
      </c>
      <c r="C6563" s="1">
        <v>81</v>
      </c>
      <c r="D6563" s="1">
        <v>108</v>
      </c>
      <c r="E6563" s="1">
        <v>189</v>
      </c>
    </row>
    <row r="6564" spans="1:5">
      <c r="A6564" s="1">
        <v>1981</v>
      </c>
      <c r="B6564" s="1">
        <v>11</v>
      </c>
      <c r="C6564" s="1">
        <v>73</v>
      </c>
      <c r="D6564" s="1">
        <v>117</v>
      </c>
      <c r="E6564" s="1">
        <v>190</v>
      </c>
    </row>
    <row r="6565" spans="1:5">
      <c r="A6565" s="1">
        <v>1981</v>
      </c>
      <c r="B6565" s="1">
        <v>12</v>
      </c>
      <c r="C6565" s="1">
        <v>69</v>
      </c>
      <c r="D6565" s="1">
        <v>123</v>
      </c>
      <c r="E6565" s="1">
        <v>192</v>
      </c>
    </row>
    <row r="6566" spans="1:5">
      <c r="A6566" s="1">
        <v>1981</v>
      </c>
      <c r="B6566" s="1">
        <v>13</v>
      </c>
      <c r="C6566" s="1">
        <v>90</v>
      </c>
      <c r="D6566" s="1">
        <v>149</v>
      </c>
      <c r="E6566" s="1">
        <v>239</v>
      </c>
    </row>
    <row r="6567" spans="1:5">
      <c r="A6567" s="1">
        <v>1981</v>
      </c>
      <c r="B6567" s="1">
        <v>14</v>
      </c>
      <c r="C6567" s="1">
        <v>111</v>
      </c>
      <c r="D6567" s="1">
        <v>169</v>
      </c>
      <c r="E6567" s="1">
        <v>280</v>
      </c>
    </row>
    <row r="6568" spans="1:5">
      <c r="A6568" s="1">
        <v>1981</v>
      </c>
      <c r="B6568" s="1">
        <v>15</v>
      </c>
      <c r="C6568" s="1">
        <v>131</v>
      </c>
      <c r="D6568" s="1">
        <v>205</v>
      </c>
      <c r="E6568" s="1">
        <v>336</v>
      </c>
    </row>
    <row r="6569" spans="1:5">
      <c r="A6569" s="1">
        <v>1981</v>
      </c>
      <c r="B6569" s="1">
        <v>16</v>
      </c>
      <c r="C6569" s="1">
        <v>125</v>
      </c>
      <c r="D6569" s="1">
        <v>263</v>
      </c>
      <c r="E6569" s="1">
        <v>388</v>
      </c>
    </row>
    <row r="6570" spans="1:5">
      <c r="A6570" s="1">
        <v>1981</v>
      </c>
      <c r="B6570" s="1">
        <v>17</v>
      </c>
      <c r="C6570" s="1">
        <v>151</v>
      </c>
      <c r="D6570" s="1">
        <v>516</v>
      </c>
      <c r="E6570" s="1">
        <v>667</v>
      </c>
    </row>
    <row r="6571" spans="1:5">
      <c r="A6571" s="1">
        <v>1981</v>
      </c>
      <c r="B6571" s="1">
        <v>18</v>
      </c>
      <c r="C6571" s="1">
        <v>189</v>
      </c>
      <c r="D6571" s="1">
        <v>514</v>
      </c>
      <c r="E6571" s="1">
        <v>703</v>
      </c>
    </row>
    <row r="6572" spans="1:5">
      <c r="A6572" s="1">
        <v>1981</v>
      </c>
      <c r="B6572" s="1">
        <v>19</v>
      </c>
      <c r="C6572" s="1">
        <v>142</v>
      </c>
      <c r="D6572" s="1">
        <v>510</v>
      </c>
      <c r="E6572" s="1">
        <v>652</v>
      </c>
    </row>
    <row r="6573" spans="1:5">
      <c r="A6573" s="1">
        <v>1981</v>
      </c>
      <c r="B6573" s="1">
        <v>20</v>
      </c>
      <c r="C6573" s="1">
        <v>158</v>
      </c>
      <c r="D6573" s="1">
        <v>457</v>
      </c>
      <c r="E6573" s="1">
        <v>615</v>
      </c>
    </row>
    <row r="6574" spans="1:5">
      <c r="A6574" s="1">
        <v>1981</v>
      </c>
      <c r="B6574" s="1">
        <v>21</v>
      </c>
      <c r="C6574" s="1">
        <v>139</v>
      </c>
      <c r="D6574" s="1">
        <v>371</v>
      </c>
      <c r="E6574" s="1">
        <v>510</v>
      </c>
    </row>
    <row r="6575" spans="1:5">
      <c r="A6575" s="1">
        <v>1981</v>
      </c>
      <c r="B6575" s="1">
        <v>22</v>
      </c>
      <c r="C6575" s="1">
        <v>153</v>
      </c>
      <c r="D6575" s="1">
        <v>378</v>
      </c>
      <c r="E6575" s="1">
        <v>531</v>
      </c>
    </row>
    <row r="6576" spans="1:5">
      <c r="A6576" s="1">
        <v>1981</v>
      </c>
      <c r="B6576" s="1">
        <v>23</v>
      </c>
      <c r="C6576" s="1">
        <v>165</v>
      </c>
      <c r="D6576" s="1">
        <v>361</v>
      </c>
      <c r="E6576" s="1">
        <v>526</v>
      </c>
    </row>
    <row r="6577" spans="1:5">
      <c r="A6577" s="1">
        <v>1981</v>
      </c>
      <c r="B6577" s="1">
        <v>24</v>
      </c>
      <c r="C6577" s="1">
        <v>122</v>
      </c>
      <c r="D6577" s="1">
        <v>352</v>
      </c>
      <c r="E6577" s="1">
        <v>474</v>
      </c>
    </row>
    <row r="6578" spans="1:5">
      <c r="A6578" s="1">
        <v>1981</v>
      </c>
      <c r="B6578" s="1">
        <v>25</v>
      </c>
      <c r="C6578" s="1">
        <v>138</v>
      </c>
      <c r="D6578" s="1">
        <v>324</v>
      </c>
      <c r="E6578" s="1">
        <v>462</v>
      </c>
    </row>
    <row r="6579" spans="1:5">
      <c r="A6579" s="1">
        <v>1981</v>
      </c>
      <c r="B6579" s="1">
        <v>26</v>
      </c>
      <c r="C6579" s="1">
        <v>167</v>
      </c>
      <c r="D6579" s="1">
        <v>322</v>
      </c>
      <c r="E6579" s="1">
        <v>489</v>
      </c>
    </row>
    <row r="6580" spans="1:5">
      <c r="A6580" s="1">
        <v>1981</v>
      </c>
      <c r="B6580" s="1">
        <v>27</v>
      </c>
      <c r="C6580" s="1">
        <v>175</v>
      </c>
      <c r="D6580" s="1">
        <v>347</v>
      </c>
      <c r="E6580" s="1">
        <v>522</v>
      </c>
    </row>
    <row r="6581" spans="1:5">
      <c r="A6581" s="1">
        <v>1981</v>
      </c>
      <c r="B6581" s="1">
        <v>28</v>
      </c>
      <c r="C6581" s="1">
        <v>166</v>
      </c>
      <c r="D6581" s="1">
        <v>334</v>
      </c>
      <c r="E6581" s="1">
        <v>500</v>
      </c>
    </row>
    <row r="6582" spans="1:5">
      <c r="A6582" s="1">
        <v>1981</v>
      </c>
      <c r="B6582" s="1">
        <v>29</v>
      </c>
      <c r="C6582" s="1">
        <v>175</v>
      </c>
      <c r="D6582" s="1">
        <v>364</v>
      </c>
      <c r="E6582" s="1">
        <v>539</v>
      </c>
    </row>
    <row r="6583" spans="1:5">
      <c r="A6583" s="1">
        <v>1981</v>
      </c>
      <c r="B6583" s="1">
        <v>30</v>
      </c>
      <c r="C6583" s="1">
        <v>202</v>
      </c>
      <c r="D6583" s="1">
        <v>363</v>
      </c>
      <c r="E6583" s="1">
        <v>565</v>
      </c>
    </row>
    <row r="6584" spans="1:5">
      <c r="A6584" s="1">
        <v>1981</v>
      </c>
      <c r="B6584" s="1">
        <v>31</v>
      </c>
      <c r="C6584" s="1">
        <v>225</v>
      </c>
      <c r="D6584" s="1">
        <v>378</v>
      </c>
      <c r="E6584" s="1">
        <v>603</v>
      </c>
    </row>
    <row r="6585" spans="1:5">
      <c r="A6585" s="1">
        <v>1981</v>
      </c>
      <c r="B6585" s="1">
        <v>32</v>
      </c>
      <c r="C6585" s="1">
        <v>223</v>
      </c>
      <c r="D6585" s="1">
        <v>399</v>
      </c>
      <c r="E6585" s="1">
        <v>622</v>
      </c>
    </row>
    <row r="6586" spans="1:5">
      <c r="A6586" s="1">
        <v>1981</v>
      </c>
      <c r="B6586" s="1">
        <v>33</v>
      </c>
      <c r="C6586" s="1">
        <v>285</v>
      </c>
      <c r="D6586" s="1">
        <v>444</v>
      </c>
      <c r="E6586" s="1">
        <v>729</v>
      </c>
    </row>
    <row r="6587" spans="1:5">
      <c r="A6587" s="1">
        <v>1981</v>
      </c>
      <c r="B6587" s="1">
        <v>34</v>
      </c>
      <c r="C6587" s="1">
        <v>327</v>
      </c>
      <c r="D6587" s="1">
        <v>486</v>
      </c>
      <c r="E6587" s="1">
        <v>813</v>
      </c>
    </row>
    <row r="6588" spans="1:5">
      <c r="A6588" s="1">
        <v>1981</v>
      </c>
      <c r="B6588" s="1">
        <v>35</v>
      </c>
      <c r="C6588" s="1">
        <v>298</v>
      </c>
      <c r="D6588" s="1">
        <v>419</v>
      </c>
      <c r="E6588" s="1">
        <v>717</v>
      </c>
    </row>
    <row r="6589" spans="1:5">
      <c r="A6589" s="1">
        <v>1981</v>
      </c>
      <c r="B6589" s="1">
        <v>36</v>
      </c>
      <c r="C6589" s="1">
        <v>315</v>
      </c>
      <c r="D6589" s="1">
        <v>485</v>
      </c>
      <c r="E6589" s="1">
        <v>800</v>
      </c>
    </row>
    <row r="6590" spans="1:5">
      <c r="A6590" s="1">
        <v>1981</v>
      </c>
      <c r="B6590" s="1">
        <v>37</v>
      </c>
      <c r="C6590" s="1">
        <v>330</v>
      </c>
      <c r="D6590" s="1">
        <v>508</v>
      </c>
      <c r="E6590" s="1">
        <v>838</v>
      </c>
    </row>
    <row r="6591" spans="1:5">
      <c r="A6591" s="1">
        <v>1981</v>
      </c>
      <c r="B6591" s="1">
        <v>38</v>
      </c>
      <c r="C6591" s="1">
        <v>380</v>
      </c>
      <c r="D6591" s="1">
        <v>574</v>
      </c>
      <c r="E6591" s="1">
        <v>954</v>
      </c>
    </row>
    <row r="6592" spans="1:5">
      <c r="A6592" s="1">
        <v>1981</v>
      </c>
      <c r="B6592" s="1">
        <v>39</v>
      </c>
      <c r="C6592" s="1">
        <v>341</v>
      </c>
      <c r="D6592" s="1">
        <v>531</v>
      </c>
      <c r="E6592" s="1">
        <v>872</v>
      </c>
    </row>
    <row r="6593" spans="1:5">
      <c r="A6593" s="1">
        <v>1981</v>
      </c>
      <c r="B6593" s="1">
        <v>40</v>
      </c>
      <c r="C6593" s="1">
        <v>410</v>
      </c>
      <c r="D6593" s="1">
        <v>677</v>
      </c>
      <c r="E6593" s="1">
        <v>1087</v>
      </c>
    </row>
    <row r="6594" spans="1:5">
      <c r="A6594" s="1">
        <v>1981</v>
      </c>
      <c r="B6594" s="1">
        <v>41</v>
      </c>
      <c r="C6594" s="1">
        <v>443</v>
      </c>
      <c r="D6594" s="1">
        <v>716</v>
      </c>
      <c r="E6594" s="1">
        <v>1159</v>
      </c>
    </row>
    <row r="6595" spans="1:5">
      <c r="A6595" s="1">
        <v>1981</v>
      </c>
      <c r="B6595" s="1">
        <v>42</v>
      </c>
      <c r="C6595" s="1">
        <v>551</v>
      </c>
      <c r="D6595" s="1">
        <v>804</v>
      </c>
      <c r="E6595" s="1">
        <v>1355</v>
      </c>
    </row>
    <row r="6596" spans="1:5">
      <c r="A6596" s="1">
        <v>1981</v>
      </c>
      <c r="B6596" s="1">
        <v>43</v>
      </c>
      <c r="C6596" s="1">
        <v>577</v>
      </c>
      <c r="D6596" s="1">
        <v>869</v>
      </c>
      <c r="E6596" s="1">
        <v>1446</v>
      </c>
    </row>
    <row r="6597" spans="1:5">
      <c r="A6597" s="1">
        <v>1981</v>
      </c>
      <c r="B6597" s="1">
        <v>44</v>
      </c>
      <c r="C6597" s="1">
        <v>664</v>
      </c>
      <c r="D6597" s="1">
        <v>961</v>
      </c>
      <c r="E6597" s="1">
        <v>1625</v>
      </c>
    </row>
    <row r="6598" spans="1:5">
      <c r="A6598" s="1">
        <v>1981</v>
      </c>
      <c r="B6598" s="1">
        <v>45</v>
      </c>
      <c r="C6598" s="1">
        <v>719</v>
      </c>
      <c r="D6598" s="1">
        <v>1137</v>
      </c>
      <c r="E6598" s="1">
        <v>1856</v>
      </c>
    </row>
    <row r="6599" spans="1:5">
      <c r="A6599" s="1">
        <v>1981</v>
      </c>
      <c r="B6599" s="1">
        <v>46</v>
      </c>
      <c r="C6599" s="1">
        <v>778</v>
      </c>
      <c r="D6599" s="1">
        <v>1208</v>
      </c>
      <c r="E6599" s="1">
        <v>1986</v>
      </c>
    </row>
    <row r="6600" spans="1:5">
      <c r="A6600" s="1">
        <v>1981</v>
      </c>
      <c r="B6600" s="1">
        <v>47</v>
      </c>
      <c r="C6600" s="1">
        <v>881</v>
      </c>
      <c r="D6600" s="1">
        <v>1362</v>
      </c>
      <c r="E6600" s="1">
        <v>2243</v>
      </c>
    </row>
    <row r="6601" spans="1:5">
      <c r="A6601" s="1">
        <v>1981</v>
      </c>
      <c r="B6601" s="1">
        <v>48</v>
      </c>
      <c r="C6601" s="1">
        <v>958</v>
      </c>
      <c r="D6601" s="1">
        <v>1444</v>
      </c>
      <c r="E6601" s="1">
        <v>2402</v>
      </c>
    </row>
    <row r="6602" spans="1:5">
      <c r="A6602" s="1">
        <v>1981</v>
      </c>
      <c r="B6602" s="1">
        <v>49</v>
      </c>
      <c r="C6602" s="1">
        <v>1118</v>
      </c>
      <c r="D6602" s="1">
        <v>1806</v>
      </c>
      <c r="E6602" s="1">
        <v>2924</v>
      </c>
    </row>
    <row r="6603" spans="1:5">
      <c r="A6603" s="1">
        <v>1981</v>
      </c>
      <c r="B6603" s="1">
        <v>50</v>
      </c>
      <c r="C6603" s="1">
        <v>1293</v>
      </c>
      <c r="D6603" s="1">
        <v>2077</v>
      </c>
      <c r="E6603" s="1">
        <v>3370</v>
      </c>
    </row>
    <row r="6604" spans="1:5">
      <c r="A6604" s="1">
        <v>1981</v>
      </c>
      <c r="B6604" s="1">
        <v>51</v>
      </c>
      <c r="C6604" s="1">
        <v>1384</v>
      </c>
      <c r="D6604" s="1">
        <v>2181</v>
      </c>
      <c r="E6604" s="1">
        <v>3565</v>
      </c>
    </row>
    <row r="6605" spans="1:5">
      <c r="A6605" s="1">
        <v>1981</v>
      </c>
      <c r="B6605" s="1">
        <v>52</v>
      </c>
      <c r="C6605" s="1">
        <v>1481</v>
      </c>
      <c r="D6605" s="1">
        <v>2462</v>
      </c>
      <c r="E6605" s="1">
        <v>3943</v>
      </c>
    </row>
    <row r="6606" spans="1:5">
      <c r="A6606" s="1">
        <v>1981</v>
      </c>
      <c r="B6606" s="1">
        <v>53</v>
      </c>
      <c r="C6606" s="1">
        <v>1718</v>
      </c>
      <c r="D6606" s="1">
        <v>2873</v>
      </c>
      <c r="E6606" s="1">
        <v>4591</v>
      </c>
    </row>
    <row r="6607" spans="1:5">
      <c r="A6607" s="1">
        <v>1981</v>
      </c>
      <c r="B6607" s="1">
        <v>54</v>
      </c>
      <c r="C6607" s="1">
        <v>1945</v>
      </c>
      <c r="D6607" s="1">
        <v>3190</v>
      </c>
      <c r="E6607" s="1">
        <v>5135</v>
      </c>
    </row>
    <row r="6608" spans="1:5">
      <c r="A6608" s="1">
        <v>1981</v>
      </c>
      <c r="B6608" s="1">
        <v>55</v>
      </c>
      <c r="C6608" s="1">
        <v>2173</v>
      </c>
      <c r="D6608" s="1">
        <v>3692</v>
      </c>
      <c r="E6608" s="1">
        <v>5865</v>
      </c>
    </row>
    <row r="6609" spans="1:5">
      <c r="A6609" s="1">
        <v>1981</v>
      </c>
      <c r="B6609" s="1">
        <v>56</v>
      </c>
      <c r="C6609" s="1">
        <v>2287</v>
      </c>
      <c r="D6609" s="1">
        <v>3951</v>
      </c>
      <c r="E6609" s="1">
        <v>6238</v>
      </c>
    </row>
    <row r="6610" spans="1:5">
      <c r="A6610" s="1">
        <v>1981</v>
      </c>
      <c r="B6610" s="1">
        <v>57</v>
      </c>
      <c r="C6610" s="1">
        <v>2624</v>
      </c>
      <c r="D6610" s="1">
        <v>4457</v>
      </c>
      <c r="E6610" s="1">
        <v>7081</v>
      </c>
    </row>
    <row r="6611" spans="1:5">
      <c r="A6611" s="1">
        <v>1981</v>
      </c>
      <c r="B6611" s="1">
        <v>58</v>
      </c>
      <c r="C6611" s="1">
        <v>2779</v>
      </c>
      <c r="D6611" s="1">
        <v>4865</v>
      </c>
      <c r="E6611" s="1">
        <v>7644</v>
      </c>
    </row>
    <row r="6612" spans="1:5">
      <c r="A6612" s="1">
        <v>1981</v>
      </c>
      <c r="B6612" s="1">
        <v>59</v>
      </c>
      <c r="C6612" s="1">
        <v>3223</v>
      </c>
      <c r="D6612" s="1">
        <v>5759</v>
      </c>
      <c r="E6612" s="1">
        <v>8982</v>
      </c>
    </row>
    <row r="6613" spans="1:5">
      <c r="A6613" s="1">
        <v>1981</v>
      </c>
      <c r="B6613" s="1">
        <v>60</v>
      </c>
      <c r="C6613" s="1">
        <v>3812</v>
      </c>
      <c r="D6613" s="1">
        <v>6425</v>
      </c>
      <c r="E6613" s="1">
        <v>10237</v>
      </c>
    </row>
    <row r="6614" spans="1:5">
      <c r="A6614" s="1">
        <v>1981</v>
      </c>
      <c r="B6614" s="1">
        <v>61</v>
      </c>
      <c r="C6614" s="1">
        <v>4100</v>
      </c>
      <c r="D6614" s="1">
        <v>6973</v>
      </c>
      <c r="E6614" s="1">
        <v>11073</v>
      </c>
    </row>
    <row r="6615" spans="1:5">
      <c r="A6615" s="1">
        <v>1981</v>
      </c>
      <c r="B6615" s="1">
        <v>62</v>
      </c>
      <c r="C6615" s="1">
        <v>3285</v>
      </c>
      <c r="D6615" s="1">
        <v>5464</v>
      </c>
      <c r="E6615" s="1">
        <v>8749</v>
      </c>
    </row>
    <row r="6616" spans="1:5">
      <c r="A6616" s="1">
        <v>1981</v>
      </c>
      <c r="B6616" s="1">
        <v>63</v>
      </c>
      <c r="C6616" s="1">
        <v>3351</v>
      </c>
      <c r="D6616" s="1">
        <v>5572</v>
      </c>
      <c r="E6616" s="1">
        <v>8923</v>
      </c>
    </row>
    <row r="6617" spans="1:5">
      <c r="A6617" s="1">
        <v>1981</v>
      </c>
      <c r="B6617" s="1">
        <v>64</v>
      </c>
      <c r="C6617" s="1">
        <v>3991</v>
      </c>
      <c r="D6617" s="1">
        <v>6612</v>
      </c>
      <c r="E6617" s="1">
        <v>10603</v>
      </c>
    </row>
    <row r="6618" spans="1:5">
      <c r="A6618" s="1">
        <v>1981</v>
      </c>
      <c r="B6618" s="1">
        <v>65</v>
      </c>
      <c r="C6618" s="1">
        <v>4661</v>
      </c>
      <c r="D6618" s="1">
        <v>7687</v>
      </c>
      <c r="E6618" s="1">
        <v>12348</v>
      </c>
    </row>
    <row r="6619" spans="1:5">
      <c r="A6619" s="1">
        <v>1981</v>
      </c>
      <c r="B6619" s="1">
        <v>66</v>
      </c>
      <c r="C6619" s="1">
        <v>5379</v>
      </c>
      <c r="D6619" s="1">
        <v>8597</v>
      </c>
      <c r="E6619" s="1">
        <v>13976</v>
      </c>
    </row>
    <row r="6620" spans="1:5">
      <c r="A6620" s="1">
        <v>1981</v>
      </c>
      <c r="B6620" s="1">
        <v>67</v>
      </c>
      <c r="C6620" s="1">
        <v>5953</v>
      </c>
      <c r="D6620" s="1">
        <v>9425</v>
      </c>
      <c r="E6620" s="1">
        <v>15378</v>
      </c>
    </row>
    <row r="6621" spans="1:5">
      <c r="A6621" s="1">
        <v>1981</v>
      </c>
      <c r="B6621" s="1">
        <v>68</v>
      </c>
      <c r="C6621" s="1">
        <v>6319</v>
      </c>
      <c r="D6621" s="1">
        <v>9971</v>
      </c>
      <c r="E6621" s="1">
        <v>16290</v>
      </c>
    </row>
    <row r="6622" spans="1:5">
      <c r="A6622" s="1">
        <v>1981</v>
      </c>
      <c r="B6622" s="1">
        <v>69</v>
      </c>
      <c r="C6622" s="1">
        <v>6795</v>
      </c>
      <c r="D6622" s="1">
        <v>10327</v>
      </c>
      <c r="E6622" s="1">
        <v>17122</v>
      </c>
    </row>
    <row r="6623" spans="1:5">
      <c r="A6623" s="1">
        <v>1981</v>
      </c>
      <c r="B6623" s="1">
        <v>70</v>
      </c>
      <c r="C6623" s="1">
        <v>7414</v>
      </c>
      <c r="D6623" s="1">
        <v>10997</v>
      </c>
      <c r="E6623" s="1">
        <v>18411</v>
      </c>
    </row>
    <row r="6624" spans="1:5">
      <c r="A6624" s="1">
        <v>1981</v>
      </c>
      <c r="B6624" s="1">
        <v>71</v>
      </c>
      <c r="C6624" s="1">
        <v>8013</v>
      </c>
      <c r="D6624" s="1">
        <v>11532</v>
      </c>
      <c r="E6624" s="1">
        <v>19545</v>
      </c>
    </row>
    <row r="6625" spans="1:5">
      <c r="A6625" s="1">
        <v>1981</v>
      </c>
      <c r="B6625" s="1">
        <v>72</v>
      </c>
      <c r="C6625" s="1">
        <v>8869</v>
      </c>
      <c r="D6625" s="1">
        <v>11997</v>
      </c>
      <c r="E6625" s="1">
        <v>20866</v>
      </c>
    </row>
    <row r="6626" spans="1:5">
      <c r="A6626" s="1">
        <v>1981</v>
      </c>
      <c r="B6626" s="1">
        <v>73</v>
      </c>
      <c r="C6626" s="1">
        <v>9270</v>
      </c>
      <c r="D6626" s="1">
        <v>12390</v>
      </c>
      <c r="E6626" s="1">
        <v>21660</v>
      </c>
    </row>
    <row r="6627" spans="1:5">
      <c r="A6627" s="1">
        <v>1981</v>
      </c>
      <c r="B6627" s="1">
        <v>74</v>
      </c>
      <c r="C6627" s="1">
        <v>9803</v>
      </c>
      <c r="D6627" s="1">
        <v>12027</v>
      </c>
      <c r="E6627" s="1">
        <v>21830</v>
      </c>
    </row>
    <row r="6628" spans="1:5">
      <c r="A6628" s="1">
        <v>1981</v>
      </c>
      <c r="B6628" s="1">
        <v>75</v>
      </c>
      <c r="C6628" s="1">
        <v>10456</v>
      </c>
      <c r="D6628" s="1">
        <v>12024</v>
      </c>
      <c r="E6628" s="1">
        <v>22480</v>
      </c>
    </row>
    <row r="6629" spans="1:5">
      <c r="A6629" s="1">
        <v>1981</v>
      </c>
      <c r="B6629" s="1">
        <v>76</v>
      </c>
      <c r="C6629" s="1">
        <v>10836</v>
      </c>
      <c r="D6629" s="1">
        <v>11976</v>
      </c>
      <c r="E6629" s="1">
        <v>22812</v>
      </c>
    </row>
    <row r="6630" spans="1:5">
      <c r="A6630" s="1">
        <v>1981</v>
      </c>
      <c r="B6630" s="1">
        <v>77</v>
      </c>
      <c r="C6630" s="1">
        <v>11342</v>
      </c>
      <c r="D6630" s="1">
        <v>11476</v>
      </c>
      <c r="E6630" s="1">
        <v>22818</v>
      </c>
    </row>
    <row r="6631" spans="1:5">
      <c r="A6631" s="1">
        <v>1981</v>
      </c>
      <c r="B6631" s="1">
        <v>78</v>
      </c>
      <c r="C6631" s="1">
        <v>11675</v>
      </c>
      <c r="D6631" s="1">
        <v>11275</v>
      </c>
      <c r="E6631" s="1">
        <v>22950</v>
      </c>
    </row>
    <row r="6632" spans="1:5">
      <c r="A6632" s="1">
        <v>1981</v>
      </c>
      <c r="B6632" s="1">
        <v>79</v>
      </c>
      <c r="C6632" s="1">
        <v>11847</v>
      </c>
      <c r="D6632" s="1">
        <v>10762</v>
      </c>
      <c r="E6632" s="1">
        <v>22609</v>
      </c>
    </row>
    <row r="6633" spans="1:5">
      <c r="A6633" s="1">
        <v>1981</v>
      </c>
      <c r="B6633" s="1">
        <v>80</v>
      </c>
      <c r="C6633" s="1">
        <v>12515</v>
      </c>
      <c r="D6633" s="1">
        <v>9956</v>
      </c>
      <c r="E6633" s="1">
        <v>22471</v>
      </c>
    </row>
    <row r="6634" spans="1:5">
      <c r="A6634" s="1">
        <v>1981</v>
      </c>
      <c r="B6634" s="1">
        <v>81</v>
      </c>
      <c r="C6634" s="1">
        <v>12753</v>
      </c>
      <c r="D6634" s="1">
        <v>9166</v>
      </c>
      <c r="E6634" s="1">
        <v>21919</v>
      </c>
    </row>
    <row r="6635" spans="1:5">
      <c r="A6635" s="1">
        <v>1981</v>
      </c>
      <c r="B6635" s="1">
        <v>82</v>
      </c>
      <c r="C6635" s="1">
        <v>12115</v>
      </c>
      <c r="D6635" s="1">
        <v>7878</v>
      </c>
      <c r="E6635" s="1">
        <v>19993</v>
      </c>
    </row>
    <row r="6636" spans="1:5">
      <c r="A6636" s="1">
        <v>1981</v>
      </c>
      <c r="B6636" s="1">
        <v>83</v>
      </c>
      <c r="C6636" s="1">
        <v>12061</v>
      </c>
      <c r="D6636" s="1">
        <v>6969</v>
      </c>
      <c r="E6636" s="1">
        <v>19030</v>
      </c>
    </row>
    <row r="6637" spans="1:5">
      <c r="A6637" s="1">
        <v>1981</v>
      </c>
      <c r="B6637" s="1">
        <v>84</v>
      </c>
      <c r="C6637" s="1">
        <v>11858</v>
      </c>
      <c r="D6637" s="1">
        <v>6399</v>
      </c>
      <c r="E6637" s="1">
        <v>18257</v>
      </c>
    </row>
    <row r="6638" spans="1:5">
      <c r="A6638" s="1">
        <v>1981</v>
      </c>
      <c r="B6638" s="1">
        <v>85</v>
      </c>
      <c r="C6638" s="1">
        <v>10952</v>
      </c>
      <c r="D6638" s="1">
        <v>5680</v>
      </c>
      <c r="E6638" s="1">
        <v>16632</v>
      </c>
    </row>
    <row r="6639" spans="1:5">
      <c r="A6639" s="1">
        <v>1981</v>
      </c>
      <c r="B6639" s="1">
        <v>86</v>
      </c>
      <c r="C6639" s="1">
        <v>10772</v>
      </c>
      <c r="D6639" s="1">
        <v>5025</v>
      </c>
      <c r="E6639" s="1">
        <v>15797</v>
      </c>
    </row>
    <row r="6640" spans="1:5">
      <c r="A6640" s="1">
        <v>1981</v>
      </c>
      <c r="B6640" s="1">
        <v>87</v>
      </c>
      <c r="C6640" s="1">
        <v>9750</v>
      </c>
      <c r="D6640" s="1">
        <v>4305</v>
      </c>
      <c r="E6640" s="1">
        <v>14055</v>
      </c>
    </row>
    <row r="6641" spans="1:5">
      <c r="A6641" s="1">
        <v>1981</v>
      </c>
      <c r="B6641" s="1">
        <v>88</v>
      </c>
      <c r="C6641" s="1">
        <v>8898</v>
      </c>
      <c r="D6641" s="1">
        <v>3662</v>
      </c>
      <c r="E6641" s="1">
        <v>12560</v>
      </c>
    </row>
    <row r="6642" spans="1:5">
      <c r="A6642" s="1">
        <v>1981</v>
      </c>
      <c r="B6642" s="1">
        <v>89</v>
      </c>
      <c r="C6642" s="1">
        <v>8264</v>
      </c>
      <c r="D6642" s="1">
        <v>3048</v>
      </c>
      <c r="E6642" s="1">
        <v>11312</v>
      </c>
    </row>
    <row r="6643" spans="1:5">
      <c r="A6643" s="1">
        <v>1981</v>
      </c>
      <c r="B6643" s="1">
        <v>90</v>
      </c>
      <c r="C6643" s="1">
        <v>6815</v>
      </c>
      <c r="D6643" s="1">
        <v>2473</v>
      </c>
      <c r="E6643" s="1">
        <v>9288</v>
      </c>
    </row>
    <row r="6644" spans="1:5">
      <c r="A6644" s="1">
        <v>1981</v>
      </c>
      <c r="B6644" s="1">
        <v>91</v>
      </c>
      <c r="C6644" s="1">
        <v>6033</v>
      </c>
      <c r="D6644" s="1">
        <v>1968</v>
      </c>
      <c r="E6644" s="1">
        <v>8001</v>
      </c>
    </row>
    <row r="6645" spans="1:5">
      <c r="A6645" s="1">
        <v>1981</v>
      </c>
      <c r="B6645" s="1">
        <v>92</v>
      </c>
      <c r="C6645" s="1">
        <v>5221</v>
      </c>
      <c r="D6645" s="1">
        <v>1652</v>
      </c>
      <c r="E6645" s="1">
        <v>6873</v>
      </c>
    </row>
    <row r="6646" spans="1:5">
      <c r="A6646" s="1">
        <v>1981</v>
      </c>
      <c r="B6646" s="1">
        <v>93</v>
      </c>
      <c r="C6646" s="1">
        <v>4041</v>
      </c>
      <c r="D6646" s="1">
        <v>1204</v>
      </c>
      <c r="E6646" s="1">
        <v>5245</v>
      </c>
    </row>
    <row r="6647" spans="1:5">
      <c r="A6647" s="1">
        <v>1981</v>
      </c>
      <c r="B6647" s="1">
        <v>94</v>
      </c>
      <c r="C6647" s="1">
        <v>3185</v>
      </c>
      <c r="D6647" s="1">
        <v>894</v>
      </c>
      <c r="E6647" s="1">
        <v>4079</v>
      </c>
    </row>
    <row r="6648" spans="1:5">
      <c r="A6648" s="1">
        <v>1981</v>
      </c>
      <c r="B6648" s="1">
        <v>95</v>
      </c>
      <c r="C6648" s="1">
        <v>2513</v>
      </c>
      <c r="D6648" s="1">
        <v>649</v>
      </c>
      <c r="E6648" s="1">
        <v>3162</v>
      </c>
    </row>
    <row r="6649" spans="1:5">
      <c r="A6649" s="1">
        <v>1981</v>
      </c>
      <c r="B6649" s="1">
        <v>96</v>
      </c>
      <c r="C6649" s="1">
        <v>1852</v>
      </c>
      <c r="D6649" s="1">
        <v>462</v>
      </c>
      <c r="E6649" s="1">
        <v>2314</v>
      </c>
    </row>
    <row r="6650" spans="1:5">
      <c r="A6650" s="1">
        <v>1981</v>
      </c>
      <c r="B6650" s="1">
        <v>97</v>
      </c>
      <c r="C6650" s="1">
        <v>1378</v>
      </c>
      <c r="D6650" s="1">
        <v>293</v>
      </c>
      <c r="E6650" s="1">
        <v>1671</v>
      </c>
    </row>
    <row r="6651" spans="1:5">
      <c r="A6651" s="1">
        <v>1981</v>
      </c>
      <c r="B6651" s="1">
        <v>98</v>
      </c>
      <c r="C6651" s="1">
        <v>939</v>
      </c>
      <c r="D6651" s="1">
        <v>213</v>
      </c>
      <c r="E6651" s="1">
        <v>1152</v>
      </c>
    </row>
    <row r="6652" spans="1:5">
      <c r="A6652" s="1">
        <v>1981</v>
      </c>
      <c r="B6652" s="1">
        <v>99</v>
      </c>
      <c r="C6652" s="1">
        <v>639</v>
      </c>
      <c r="D6652" s="1">
        <v>143</v>
      </c>
      <c r="E6652" s="1">
        <v>782</v>
      </c>
    </row>
    <row r="6653" spans="1:5">
      <c r="A6653" s="1">
        <v>1981</v>
      </c>
      <c r="B6653" s="1">
        <v>100</v>
      </c>
      <c r="C6653" s="1">
        <v>435</v>
      </c>
      <c r="D6653" s="1">
        <v>90</v>
      </c>
      <c r="E6653" s="1">
        <v>525</v>
      </c>
    </row>
    <row r="6654" spans="1:5">
      <c r="A6654" s="1">
        <v>1981</v>
      </c>
      <c r="B6654" s="1">
        <v>101</v>
      </c>
      <c r="C6654" s="1">
        <v>285</v>
      </c>
      <c r="D6654" s="1">
        <v>44</v>
      </c>
      <c r="E6654" s="1">
        <v>329</v>
      </c>
    </row>
    <row r="6655" spans="1:5">
      <c r="A6655" s="1">
        <v>1981</v>
      </c>
      <c r="B6655" s="1">
        <v>102</v>
      </c>
      <c r="C6655" s="1">
        <v>163</v>
      </c>
      <c r="D6655" s="1">
        <v>23</v>
      </c>
      <c r="E6655" s="1">
        <v>186</v>
      </c>
    </row>
    <row r="6656" spans="1:5">
      <c r="A6656" s="1">
        <v>1981</v>
      </c>
      <c r="B6656" s="1">
        <v>103</v>
      </c>
      <c r="C6656" s="1">
        <v>100</v>
      </c>
      <c r="D6656" s="1">
        <v>15</v>
      </c>
      <c r="E6656" s="1">
        <v>115</v>
      </c>
    </row>
    <row r="6657" spans="1:5">
      <c r="A6657" s="1">
        <v>1981</v>
      </c>
      <c r="B6657" s="1">
        <v>104</v>
      </c>
      <c r="C6657" s="1">
        <v>50</v>
      </c>
      <c r="D6657" s="1">
        <v>7</v>
      </c>
      <c r="E6657" s="1">
        <v>57</v>
      </c>
    </row>
    <row r="6658" spans="1:5">
      <c r="A6658" s="1">
        <v>1981</v>
      </c>
      <c r="B6658" s="1">
        <v>105</v>
      </c>
      <c r="C6658" s="1">
        <v>34</v>
      </c>
      <c r="D6658" s="1">
        <v>3</v>
      </c>
      <c r="E6658" s="1">
        <v>37</v>
      </c>
    </row>
    <row r="6659" spans="1:5">
      <c r="A6659" s="1">
        <v>1981</v>
      </c>
      <c r="B6659" s="1">
        <v>106</v>
      </c>
      <c r="C6659" s="1">
        <v>15</v>
      </c>
      <c r="D6659" s="1">
        <v>4</v>
      </c>
      <c r="E6659" s="1">
        <v>19</v>
      </c>
    </row>
    <row r="6660" spans="1:5">
      <c r="A6660" s="1">
        <v>1981</v>
      </c>
      <c r="B6660" s="1">
        <v>107</v>
      </c>
      <c r="C6660" s="1">
        <v>9</v>
      </c>
      <c r="D6660" s="1">
        <v>1</v>
      </c>
      <c r="E6660" s="1">
        <v>10</v>
      </c>
    </row>
    <row r="6661" spans="1:5">
      <c r="A6661" s="1">
        <v>1981</v>
      </c>
      <c r="B6661" s="1">
        <v>108</v>
      </c>
      <c r="C6661" s="1">
        <v>5</v>
      </c>
      <c r="D6661" s="1">
        <v>0</v>
      </c>
      <c r="E6661" s="1">
        <v>5</v>
      </c>
    </row>
    <row r="6662" spans="1:5">
      <c r="A6662" s="1">
        <v>1981</v>
      </c>
      <c r="B6662" s="1">
        <v>109</v>
      </c>
      <c r="C6662" s="1">
        <v>1</v>
      </c>
      <c r="D6662" s="1">
        <v>0</v>
      </c>
      <c r="E6662" s="1">
        <v>1</v>
      </c>
    </row>
    <row r="6663" spans="1:5">
      <c r="A6663" s="1">
        <v>1981</v>
      </c>
      <c r="B6663" s="1" t="s">
        <v>121</v>
      </c>
      <c r="C6663" s="1">
        <v>2</v>
      </c>
      <c r="D6663" s="1">
        <v>0</v>
      </c>
      <c r="E6663" s="1">
        <v>2</v>
      </c>
    </row>
    <row r="6664" spans="1:5">
      <c r="A6664" s="1">
        <v>1982</v>
      </c>
      <c r="B6664" s="1">
        <v>0</v>
      </c>
      <c r="C6664" s="1">
        <v>3342</v>
      </c>
      <c r="D6664" s="1">
        <v>4555</v>
      </c>
      <c r="E6664" s="1">
        <v>7897</v>
      </c>
    </row>
    <row r="6665" spans="1:5">
      <c r="A6665" s="1">
        <v>1982</v>
      </c>
      <c r="B6665" s="1">
        <v>1</v>
      </c>
      <c r="C6665" s="1">
        <v>238</v>
      </c>
      <c r="D6665" s="1">
        <v>335</v>
      </c>
      <c r="E6665" s="1">
        <v>573</v>
      </c>
    </row>
    <row r="6666" spans="1:5">
      <c r="A6666" s="1">
        <v>1982</v>
      </c>
      <c r="B6666" s="1">
        <v>2</v>
      </c>
      <c r="C6666" s="1">
        <v>163</v>
      </c>
      <c r="D6666" s="1">
        <v>177</v>
      </c>
      <c r="E6666" s="1">
        <v>340</v>
      </c>
    </row>
    <row r="6667" spans="1:5">
      <c r="A6667" s="1">
        <v>1982</v>
      </c>
      <c r="B6667" s="1">
        <v>3</v>
      </c>
      <c r="C6667" s="1">
        <v>87</v>
      </c>
      <c r="D6667" s="1">
        <v>143</v>
      </c>
      <c r="E6667" s="1">
        <v>230</v>
      </c>
    </row>
    <row r="6668" spans="1:5">
      <c r="A6668" s="1">
        <v>1982</v>
      </c>
      <c r="B6668" s="1">
        <v>4</v>
      </c>
      <c r="C6668" s="1">
        <v>73</v>
      </c>
      <c r="D6668" s="1">
        <v>105</v>
      </c>
      <c r="E6668" s="1">
        <v>178</v>
      </c>
    </row>
    <row r="6669" spans="1:5">
      <c r="A6669" s="1">
        <v>1982</v>
      </c>
      <c r="B6669" s="1">
        <v>5</v>
      </c>
      <c r="C6669" s="1">
        <v>66</v>
      </c>
      <c r="D6669" s="1">
        <v>89</v>
      </c>
      <c r="E6669" s="1">
        <v>155</v>
      </c>
    </row>
    <row r="6670" spans="1:5">
      <c r="A6670" s="1">
        <v>1982</v>
      </c>
      <c r="B6670" s="1">
        <v>6</v>
      </c>
      <c r="C6670" s="1">
        <v>63</v>
      </c>
      <c r="D6670" s="1">
        <v>90</v>
      </c>
      <c r="E6670" s="1">
        <v>153</v>
      </c>
    </row>
    <row r="6671" spans="1:5">
      <c r="A6671" s="1">
        <v>1982</v>
      </c>
      <c r="B6671" s="1">
        <v>7</v>
      </c>
      <c r="C6671" s="1">
        <v>59</v>
      </c>
      <c r="D6671" s="1">
        <v>86</v>
      </c>
      <c r="E6671" s="1">
        <v>145</v>
      </c>
    </row>
    <row r="6672" spans="1:5">
      <c r="A6672" s="1">
        <v>1982</v>
      </c>
      <c r="B6672" s="1">
        <v>8</v>
      </c>
      <c r="C6672" s="1">
        <v>68</v>
      </c>
      <c r="D6672" s="1">
        <v>99</v>
      </c>
      <c r="E6672" s="1">
        <v>167</v>
      </c>
    </row>
    <row r="6673" spans="1:5">
      <c r="A6673" s="1">
        <v>1982</v>
      </c>
      <c r="B6673" s="1">
        <v>9</v>
      </c>
      <c r="C6673" s="1">
        <v>48</v>
      </c>
      <c r="D6673" s="1">
        <v>92</v>
      </c>
      <c r="E6673" s="1">
        <v>140</v>
      </c>
    </row>
    <row r="6674" spans="1:5">
      <c r="A6674" s="1">
        <v>1982</v>
      </c>
      <c r="B6674" s="1">
        <v>10</v>
      </c>
      <c r="C6674" s="1">
        <v>84</v>
      </c>
      <c r="D6674" s="1">
        <v>97</v>
      </c>
      <c r="E6674" s="1">
        <v>181</v>
      </c>
    </row>
    <row r="6675" spans="1:5">
      <c r="A6675" s="1">
        <v>1982</v>
      </c>
      <c r="B6675" s="1">
        <v>11</v>
      </c>
      <c r="C6675" s="1">
        <v>67</v>
      </c>
      <c r="D6675" s="1">
        <v>118</v>
      </c>
      <c r="E6675" s="1">
        <v>185</v>
      </c>
    </row>
    <row r="6676" spans="1:5">
      <c r="A6676" s="1">
        <v>1982</v>
      </c>
      <c r="B6676" s="1">
        <v>12</v>
      </c>
      <c r="C6676" s="1">
        <v>77</v>
      </c>
      <c r="D6676" s="1">
        <v>112</v>
      </c>
      <c r="E6676" s="1">
        <v>189</v>
      </c>
    </row>
    <row r="6677" spans="1:5">
      <c r="A6677" s="1">
        <v>1982</v>
      </c>
      <c r="B6677" s="1">
        <v>13</v>
      </c>
      <c r="C6677" s="1">
        <v>84</v>
      </c>
      <c r="D6677" s="1">
        <v>134</v>
      </c>
      <c r="E6677" s="1">
        <v>218</v>
      </c>
    </row>
    <row r="6678" spans="1:5">
      <c r="A6678" s="1">
        <v>1982</v>
      </c>
      <c r="B6678" s="1">
        <v>14</v>
      </c>
      <c r="C6678" s="1">
        <v>98</v>
      </c>
      <c r="D6678" s="1">
        <v>171</v>
      </c>
      <c r="E6678" s="1">
        <v>269</v>
      </c>
    </row>
    <row r="6679" spans="1:5">
      <c r="A6679" s="1">
        <v>1982</v>
      </c>
      <c r="B6679" s="1">
        <v>15</v>
      </c>
      <c r="C6679" s="1">
        <v>111</v>
      </c>
      <c r="D6679" s="1">
        <v>208</v>
      </c>
      <c r="E6679" s="1">
        <v>319</v>
      </c>
    </row>
    <row r="6680" spans="1:5">
      <c r="A6680" s="1">
        <v>1982</v>
      </c>
      <c r="B6680" s="1">
        <v>16</v>
      </c>
      <c r="C6680" s="1">
        <v>142</v>
      </c>
      <c r="D6680" s="1">
        <v>268</v>
      </c>
      <c r="E6680" s="1">
        <v>410</v>
      </c>
    </row>
    <row r="6681" spans="1:5">
      <c r="A6681" s="1">
        <v>1982</v>
      </c>
      <c r="B6681" s="1">
        <v>17</v>
      </c>
      <c r="C6681" s="1">
        <v>139</v>
      </c>
      <c r="D6681" s="1">
        <v>487</v>
      </c>
      <c r="E6681" s="1">
        <v>626</v>
      </c>
    </row>
    <row r="6682" spans="1:5">
      <c r="A6682" s="1">
        <v>1982</v>
      </c>
      <c r="B6682" s="1">
        <v>18</v>
      </c>
      <c r="C6682" s="1">
        <v>140</v>
      </c>
      <c r="D6682" s="1">
        <v>522</v>
      </c>
      <c r="E6682" s="1">
        <v>662</v>
      </c>
    </row>
    <row r="6683" spans="1:5">
      <c r="A6683" s="1">
        <v>1982</v>
      </c>
      <c r="B6683" s="1">
        <v>19</v>
      </c>
      <c r="C6683" s="1">
        <v>157</v>
      </c>
      <c r="D6683" s="1">
        <v>481</v>
      </c>
      <c r="E6683" s="1">
        <v>638</v>
      </c>
    </row>
    <row r="6684" spans="1:5">
      <c r="A6684" s="1">
        <v>1982</v>
      </c>
      <c r="B6684" s="1">
        <v>20</v>
      </c>
      <c r="C6684" s="1">
        <v>175</v>
      </c>
      <c r="D6684" s="1">
        <v>470</v>
      </c>
      <c r="E6684" s="1">
        <v>645</v>
      </c>
    </row>
    <row r="6685" spans="1:5">
      <c r="A6685" s="1">
        <v>1982</v>
      </c>
      <c r="B6685" s="1">
        <v>21</v>
      </c>
      <c r="C6685" s="1">
        <v>155</v>
      </c>
      <c r="D6685" s="1">
        <v>390</v>
      </c>
      <c r="E6685" s="1">
        <v>545</v>
      </c>
    </row>
    <row r="6686" spans="1:5">
      <c r="A6686" s="1">
        <v>1982</v>
      </c>
      <c r="B6686" s="1">
        <v>22</v>
      </c>
      <c r="C6686" s="1">
        <v>148</v>
      </c>
      <c r="D6686" s="1">
        <v>379</v>
      </c>
      <c r="E6686" s="1">
        <v>527</v>
      </c>
    </row>
    <row r="6687" spans="1:5">
      <c r="A6687" s="1">
        <v>1982</v>
      </c>
      <c r="B6687" s="1">
        <v>23</v>
      </c>
      <c r="C6687" s="1">
        <v>135</v>
      </c>
      <c r="D6687" s="1">
        <v>381</v>
      </c>
      <c r="E6687" s="1">
        <v>516</v>
      </c>
    </row>
    <row r="6688" spans="1:5">
      <c r="A6688" s="1">
        <v>1982</v>
      </c>
      <c r="B6688" s="1">
        <v>24</v>
      </c>
      <c r="C6688" s="1">
        <v>154</v>
      </c>
      <c r="D6688" s="1">
        <v>351</v>
      </c>
      <c r="E6688" s="1">
        <v>505</v>
      </c>
    </row>
    <row r="6689" spans="1:5">
      <c r="A6689" s="1">
        <v>1982</v>
      </c>
      <c r="B6689" s="1">
        <v>25</v>
      </c>
      <c r="C6689" s="1">
        <v>172</v>
      </c>
      <c r="D6689" s="1">
        <v>331</v>
      </c>
      <c r="E6689" s="1">
        <v>503</v>
      </c>
    </row>
    <row r="6690" spans="1:5">
      <c r="A6690" s="1">
        <v>1982</v>
      </c>
      <c r="B6690" s="1">
        <v>26</v>
      </c>
      <c r="C6690" s="1">
        <v>149</v>
      </c>
      <c r="D6690" s="1">
        <v>368</v>
      </c>
      <c r="E6690" s="1">
        <v>517</v>
      </c>
    </row>
    <row r="6691" spans="1:5">
      <c r="A6691" s="1">
        <v>1982</v>
      </c>
      <c r="B6691" s="1">
        <v>27</v>
      </c>
      <c r="C6691" s="1">
        <v>162</v>
      </c>
      <c r="D6691" s="1">
        <v>300</v>
      </c>
      <c r="E6691" s="1">
        <v>462</v>
      </c>
    </row>
    <row r="6692" spans="1:5">
      <c r="A6692" s="1">
        <v>1982</v>
      </c>
      <c r="B6692" s="1">
        <v>28</v>
      </c>
      <c r="C6692" s="1">
        <v>164</v>
      </c>
      <c r="D6692" s="1">
        <v>328</v>
      </c>
      <c r="E6692" s="1">
        <v>492</v>
      </c>
    </row>
    <row r="6693" spans="1:5">
      <c r="A6693" s="1">
        <v>1982</v>
      </c>
      <c r="B6693" s="1">
        <v>29</v>
      </c>
      <c r="C6693" s="1">
        <v>175</v>
      </c>
      <c r="D6693" s="1">
        <v>332</v>
      </c>
      <c r="E6693" s="1">
        <v>507</v>
      </c>
    </row>
    <row r="6694" spans="1:5">
      <c r="A6694" s="1">
        <v>1982</v>
      </c>
      <c r="B6694" s="1">
        <v>30</v>
      </c>
      <c r="C6694" s="1">
        <v>200</v>
      </c>
      <c r="D6694" s="1">
        <v>371</v>
      </c>
      <c r="E6694" s="1">
        <v>571</v>
      </c>
    </row>
    <row r="6695" spans="1:5">
      <c r="A6695" s="1">
        <v>1982</v>
      </c>
      <c r="B6695" s="1">
        <v>31</v>
      </c>
      <c r="C6695" s="1">
        <v>214</v>
      </c>
      <c r="D6695" s="1">
        <v>357</v>
      </c>
      <c r="E6695" s="1">
        <v>571</v>
      </c>
    </row>
    <row r="6696" spans="1:5">
      <c r="A6696" s="1">
        <v>1982</v>
      </c>
      <c r="B6696" s="1">
        <v>32</v>
      </c>
      <c r="C6696" s="1">
        <v>256</v>
      </c>
      <c r="D6696" s="1">
        <v>405</v>
      </c>
      <c r="E6696" s="1">
        <v>661</v>
      </c>
    </row>
    <row r="6697" spans="1:5">
      <c r="A6697" s="1">
        <v>1982</v>
      </c>
      <c r="B6697" s="1">
        <v>33</v>
      </c>
      <c r="C6697" s="1">
        <v>261</v>
      </c>
      <c r="D6697" s="1">
        <v>402</v>
      </c>
      <c r="E6697" s="1">
        <v>663</v>
      </c>
    </row>
    <row r="6698" spans="1:5">
      <c r="A6698" s="1">
        <v>1982</v>
      </c>
      <c r="B6698" s="1">
        <v>34</v>
      </c>
      <c r="C6698" s="1">
        <v>304</v>
      </c>
      <c r="D6698" s="1">
        <v>467</v>
      </c>
      <c r="E6698" s="1">
        <v>771</v>
      </c>
    </row>
    <row r="6699" spans="1:5">
      <c r="A6699" s="1">
        <v>1982</v>
      </c>
      <c r="B6699" s="1">
        <v>35</v>
      </c>
      <c r="C6699" s="1">
        <v>354</v>
      </c>
      <c r="D6699" s="1">
        <v>550</v>
      </c>
      <c r="E6699" s="1">
        <v>904</v>
      </c>
    </row>
    <row r="6700" spans="1:5">
      <c r="A6700" s="1">
        <v>1982</v>
      </c>
      <c r="B6700" s="1">
        <v>36</v>
      </c>
      <c r="C6700" s="1">
        <v>340</v>
      </c>
      <c r="D6700" s="1">
        <v>426</v>
      </c>
      <c r="E6700" s="1">
        <v>766</v>
      </c>
    </row>
    <row r="6701" spans="1:5">
      <c r="A6701" s="1">
        <v>1982</v>
      </c>
      <c r="B6701" s="1">
        <v>37</v>
      </c>
      <c r="C6701" s="1">
        <v>331</v>
      </c>
      <c r="D6701" s="1">
        <v>528</v>
      </c>
      <c r="E6701" s="1">
        <v>859</v>
      </c>
    </row>
    <row r="6702" spans="1:5">
      <c r="A6702" s="1">
        <v>1982</v>
      </c>
      <c r="B6702" s="1">
        <v>38</v>
      </c>
      <c r="C6702" s="1">
        <v>364</v>
      </c>
      <c r="D6702" s="1">
        <v>531</v>
      </c>
      <c r="E6702" s="1">
        <v>895</v>
      </c>
    </row>
    <row r="6703" spans="1:5">
      <c r="A6703" s="1">
        <v>1982</v>
      </c>
      <c r="B6703" s="1">
        <v>39</v>
      </c>
      <c r="C6703" s="1">
        <v>419</v>
      </c>
      <c r="D6703" s="1">
        <v>583</v>
      </c>
      <c r="E6703" s="1">
        <v>1002</v>
      </c>
    </row>
    <row r="6704" spans="1:5">
      <c r="A6704" s="1">
        <v>1982</v>
      </c>
      <c r="B6704" s="1">
        <v>40</v>
      </c>
      <c r="C6704" s="1">
        <v>435</v>
      </c>
      <c r="D6704" s="1">
        <v>624</v>
      </c>
      <c r="E6704" s="1">
        <v>1059</v>
      </c>
    </row>
    <row r="6705" spans="1:5">
      <c r="A6705" s="1">
        <v>1982</v>
      </c>
      <c r="B6705" s="1">
        <v>41</v>
      </c>
      <c r="C6705" s="1">
        <v>445</v>
      </c>
      <c r="D6705" s="1">
        <v>703</v>
      </c>
      <c r="E6705" s="1">
        <v>1148</v>
      </c>
    </row>
    <row r="6706" spans="1:5">
      <c r="A6706" s="1">
        <v>1982</v>
      </c>
      <c r="B6706" s="1">
        <v>42</v>
      </c>
      <c r="C6706" s="1">
        <v>464</v>
      </c>
      <c r="D6706" s="1">
        <v>753</v>
      </c>
      <c r="E6706" s="1">
        <v>1217</v>
      </c>
    </row>
    <row r="6707" spans="1:5">
      <c r="A6707" s="1">
        <v>1982</v>
      </c>
      <c r="B6707" s="1">
        <v>43</v>
      </c>
      <c r="C6707" s="1">
        <v>543</v>
      </c>
      <c r="D6707" s="1">
        <v>793</v>
      </c>
      <c r="E6707" s="1">
        <v>1336</v>
      </c>
    </row>
    <row r="6708" spans="1:5">
      <c r="A6708" s="1">
        <v>1982</v>
      </c>
      <c r="B6708" s="1">
        <v>44</v>
      </c>
      <c r="C6708" s="1">
        <v>617</v>
      </c>
      <c r="D6708" s="1">
        <v>971</v>
      </c>
      <c r="E6708" s="1">
        <v>1588</v>
      </c>
    </row>
    <row r="6709" spans="1:5">
      <c r="A6709" s="1">
        <v>1982</v>
      </c>
      <c r="B6709" s="1">
        <v>45</v>
      </c>
      <c r="C6709" s="1">
        <v>691</v>
      </c>
      <c r="D6709" s="1">
        <v>1083</v>
      </c>
      <c r="E6709" s="1">
        <v>1774</v>
      </c>
    </row>
    <row r="6710" spans="1:5">
      <c r="A6710" s="1">
        <v>1982</v>
      </c>
      <c r="B6710" s="1">
        <v>46</v>
      </c>
      <c r="C6710" s="1">
        <v>778</v>
      </c>
      <c r="D6710" s="1">
        <v>1181</v>
      </c>
      <c r="E6710" s="1">
        <v>1959</v>
      </c>
    </row>
    <row r="6711" spans="1:5">
      <c r="A6711" s="1">
        <v>1982</v>
      </c>
      <c r="B6711" s="1">
        <v>47</v>
      </c>
      <c r="C6711" s="1">
        <v>825</v>
      </c>
      <c r="D6711" s="1">
        <v>1345</v>
      </c>
      <c r="E6711" s="1">
        <v>2170</v>
      </c>
    </row>
    <row r="6712" spans="1:5">
      <c r="A6712" s="1">
        <v>1982</v>
      </c>
      <c r="B6712" s="1">
        <v>48</v>
      </c>
      <c r="C6712" s="1">
        <v>895</v>
      </c>
      <c r="D6712" s="1">
        <v>1386</v>
      </c>
      <c r="E6712" s="1">
        <v>2281</v>
      </c>
    </row>
    <row r="6713" spans="1:5">
      <c r="A6713" s="1">
        <v>1982</v>
      </c>
      <c r="B6713" s="1">
        <v>49</v>
      </c>
      <c r="C6713" s="1">
        <v>1070</v>
      </c>
      <c r="D6713" s="1">
        <v>1635</v>
      </c>
      <c r="E6713" s="1">
        <v>2705</v>
      </c>
    </row>
    <row r="6714" spans="1:5">
      <c r="A6714" s="1">
        <v>1982</v>
      </c>
      <c r="B6714" s="1">
        <v>50</v>
      </c>
      <c r="C6714" s="1">
        <v>1221</v>
      </c>
      <c r="D6714" s="1">
        <v>1853</v>
      </c>
      <c r="E6714" s="1">
        <v>3074</v>
      </c>
    </row>
    <row r="6715" spans="1:5">
      <c r="A6715" s="1">
        <v>1982</v>
      </c>
      <c r="B6715" s="1">
        <v>51</v>
      </c>
      <c r="C6715" s="1">
        <v>1285</v>
      </c>
      <c r="D6715" s="1">
        <v>2152</v>
      </c>
      <c r="E6715" s="1">
        <v>3437</v>
      </c>
    </row>
    <row r="6716" spans="1:5">
      <c r="A6716" s="1">
        <v>1982</v>
      </c>
      <c r="B6716" s="1">
        <v>52</v>
      </c>
      <c r="C6716" s="1">
        <v>1528</v>
      </c>
      <c r="D6716" s="1">
        <v>2433</v>
      </c>
      <c r="E6716" s="1">
        <v>3961</v>
      </c>
    </row>
    <row r="6717" spans="1:5">
      <c r="A6717" s="1">
        <v>1982</v>
      </c>
      <c r="B6717" s="1">
        <v>53</v>
      </c>
      <c r="C6717" s="1">
        <v>1636</v>
      </c>
      <c r="D6717" s="1">
        <v>2733</v>
      </c>
      <c r="E6717" s="1">
        <v>4369</v>
      </c>
    </row>
    <row r="6718" spans="1:5">
      <c r="A6718" s="1">
        <v>1982</v>
      </c>
      <c r="B6718" s="1">
        <v>54</v>
      </c>
      <c r="C6718" s="1">
        <v>1830</v>
      </c>
      <c r="D6718" s="1">
        <v>3066</v>
      </c>
      <c r="E6718" s="1">
        <v>4896</v>
      </c>
    </row>
    <row r="6719" spans="1:5">
      <c r="A6719" s="1">
        <v>1982</v>
      </c>
      <c r="B6719" s="1">
        <v>55</v>
      </c>
      <c r="C6719" s="1">
        <v>2054</v>
      </c>
      <c r="D6719" s="1">
        <v>3489</v>
      </c>
      <c r="E6719" s="1">
        <v>5543</v>
      </c>
    </row>
    <row r="6720" spans="1:5">
      <c r="A6720" s="1">
        <v>1982</v>
      </c>
      <c r="B6720" s="1">
        <v>56</v>
      </c>
      <c r="C6720" s="1">
        <v>2256</v>
      </c>
      <c r="D6720" s="1">
        <v>3764</v>
      </c>
      <c r="E6720" s="1">
        <v>6020</v>
      </c>
    </row>
    <row r="6721" spans="1:5">
      <c r="A6721" s="1">
        <v>1982</v>
      </c>
      <c r="B6721" s="1">
        <v>57</v>
      </c>
      <c r="C6721" s="1">
        <v>2521</v>
      </c>
      <c r="D6721" s="1">
        <v>4416</v>
      </c>
      <c r="E6721" s="1">
        <v>6937</v>
      </c>
    </row>
    <row r="6722" spans="1:5">
      <c r="A6722" s="1">
        <v>1982</v>
      </c>
      <c r="B6722" s="1">
        <v>58</v>
      </c>
      <c r="C6722" s="1">
        <v>2744</v>
      </c>
      <c r="D6722" s="1">
        <v>4774</v>
      </c>
      <c r="E6722" s="1">
        <v>7518</v>
      </c>
    </row>
    <row r="6723" spans="1:5">
      <c r="A6723" s="1">
        <v>1982</v>
      </c>
      <c r="B6723" s="1">
        <v>59</v>
      </c>
      <c r="C6723" s="1">
        <v>3081</v>
      </c>
      <c r="D6723" s="1">
        <v>5283</v>
      </c>
      <c r="E6723" s="1">
        <v>8364</v>
      </c>
    </row>
    <row r="6724" spans="1:5">
      <c r="A6724" s="1">
        <v>1982</v>
      </c>
      <c r="B6724" s="1">
        <v>60</v>
      </c>
      <c r="C6724" s="1">
        <v>3632</v>
      </c>
      <c r="D6724" s="1">
        <v>6064</v>
      </c>
      <c r="E6724" s="1">
        <v>9696</v>
      </c>
    </row>
    <row r="6725" spans="1:5">
      <c r="A6725" s="1">
        <v>1982</v>
      </c>
      <c r="B6725" s="1">
        <v>61</v>
      </c>
      <c r="C6725" s="1">
        <v>4123</v>
      </c>
      <c r="D6725" s="1">
        <v>6523</v>
      </c>
      <c r="E6725" s="1">
        <v>10646</v>
      </c>
    </row>
    <row r="6726" spans="1:5">
      <c r="A6726" s="1">
        <v>1982</v>
      </c>
      <c r="B6726" s="1">
        <v>62</v>
      </c>
      <c r="C6726" s="1">
        <v>4471</v>
      </c>
      <c r="D6726" s="1">
        <v>7396</v>
      </c>
      <c r="E6726" s="1">
        <v>11867</v>
      </c>
    </row>
    <row r="6727" spans="1:5">
      <c r="A6727" s="1">
        <v>1982</v>
      </c>
      <c r="B6727" s="1">
        <v>63</v>
      </c>
      <c r="C6727" s="1">
        <v>3602</v>
      </c>
      <c r="D6727" s="1">
        <v>5746</v>
      </c>
      <c r="E6727" s="1">
        <v>9348</v>
      </c>
    </row>
    <row r="6728" spans="1:5">
      <c r="A6728" s="1">
        <v>1982</v>
      </c>
      <c r="B6728" s="1">
        <v>64</v>
      </c>
      <c r="C6728" s="1">
        <v>3699</v>
      </c>
      <c r="D6728" s="1">
        <v>6076</v>
      </c>
      <c r="E6728" s="1">
        <v>9775</v>
      </c>
    </row>
    <row r="6729" spans="1:5">
      <c r="A6729" s="1">
        <v>1982</v>
      </c>
      <c r="B6729" s="1">
        <v>65</v>
      </c>
      <c r="C6729" s="1">
        <v>4290</v>
      </c>
      <c r="D6729" s="1">
        <v>7069</v>
      </c>
      <c r="E6729" s="1">
        <v>11359</v>
      </c>
    </row>
    <row r="6730" spans="1:5">
      <c r="A6730" s="1">
        <v>1982</v>
      </c>
      <c r="B6730" s="1">
        <v>66</v>
      </c>
      <c r="C6730" s="1">
        <v>5040</v>
      </c>
      <c r="D6730" s="1">
        <v>8056</v>
      </c>
      <c r="E6730" s="1">
        <v>13096</v>
      </c>
    </row>
    <row r="6731" spans="1:5">
      <c r="A6731" s="1">
        <v>1982</v>
      </c>
      <c r="B6731" s="1">
        <v>67</v>
      </c>
      <c r="C6731" s="1">
        <v>5944</v>
      </c>
      <c r="D6731" s="1">
        <v>9140</v>
      </c>
      <c r="E6731" s="1">
        <v>15084</v>
      </c>
    </row>
    <row r="6732" spans="1:5">
      <c r="A6732" s="1">
        <v>1982</v>
      </c>
      <c r="B6732" s="1">
        <v>68</v>
      </c>
      <c r="C6732" s="1">
        <v>6497</v>
      </c>
      <c r="D6732" s="1">
        <v>9897</v>
      </c>
      <c r="E6732" s="1">
        <v>16394</v>
      </c>
    </row>
    <row r="6733" spans="1:5">
      <c r="A6733" s="1">
        <v>1982</v>
      </c>
      <c r="B6733" s="1">
        <v>69</v>
      </c>
      <c r="C6733" s="1">
        <v>6737</v>
      </c>
      <c r="D6733" s="1">
        <v>10442</v>
      </c>
      <c r="E6733" s="1">
        <v>17179</v>
      </c>
    </row>
    <row r="6734" spans="1:5">
      <c r="A6734" s="1">
        <v>1982</v>
      </c>
      <c r="B6734" s="1">
        <v>70</v>
      </c>
      <c r="C6734" s="1">
        <v>7473</v>
      </c>
      <c r="D6734" s="1">
        <v>10743</v>
      </c>
      <c r="E6734" s="1">
        <v>18216</v>
      </c>
    </row>
    <row r="6735" spans="1:5">
      <c r="A6735" s="1">
        <v>1982</v>
      </c>
      <c r="B6735" s="1">
        <v>71</v>
      </c>
      <c r="C6735" s="1">
        <v>7847</v>
      </c>
      <c r="D6735" s="1">
        <v>11133</v>
      </c>
      <c r="E6735" s="1">
        <v>18980</v>
      </c>
    </row>
    <row r="6736" spans="1:5">
      <c r="A6736" s="1">
        <v>1982</v>
      </c>
      <c r="B6736" s="1">
        <v>72</v>
      </c>
      <c r="C6736" s="1">
        <v>8639</v>
      </c>
      <c r="D6736" s="1">
        <v>11931</v>
      </c>
      <c r="E6736" s="1">
        <v>20570</v>
      </c>
    </row>
    <row r="6737" spans="1:5">
      <c r="A6737" s="1">
        <v>1982</v>
      </c>
      <c r="B6737" s="1">
        <v>73</v>
      </c>
      <c r="C6737" s="1">
        <v>9402</v>
      </c>
      <c r="D6737" s="1">
        <v>12376</v>
      </c>
      <c r="E6737" s="1">
        <v>21778</v>
      </c>
    </row>
    <row r="6738" spans="1:5">
      <c r="A6738" s="1">
        <v>1982</v>
      </c>
      <c r="B6738" s="1">
        <v>74</v>
      </c>
      <c r="C6738" s="1">
        <v>9836</v>
      </c>
      <c r="D6738" s="1">
        <v>12639</v>
      </c>
      <c r="E6738" s="1">
        <v>22475</v>
      </c>
    </row>
    <row r="6739" spans="1:5">
      <c r="A6739" s="1">
        <v>1982</v>
      </c>
      <c r="B6739" s="1">
        <v>75</v>
      </c>
      <c r="C6739" s="1">
        <v>10461</v>
      </c>
      <c r="D6739" s="1">
        <v>12265</v>
      </c>
      <c r="E6739" s="1">
        <v>22726</v>
      </c>
    </row>
    <row r="6740" spans="1:5">
      <c r="A6740" s="1">
        <v>1982</v>
      </c>
      <c r="B6740" s="1">
        <v>76</v>
      </c>
      <c r="C6740" s="1">
        <v>11005</v>
      </c>
      <c r="D6740" s="1">
        <v>11984</v>
      </c>
      <c r="E6740" s="1">
        <v>22989</v>
      </c>
    </row>
    <row r="6741" spans="1:5">
      <c r="A6741" s="1">
        <v>1982</v>
      </c>
      <c r="B6741" s="1">
        <v>77</v>
      </c>
      <c r="C6741" s="1">
        <v>11496</v>
      </c>
      <c r="D6741" s="1">
        <v>11910</v>
      </c>
      <c r="E6741" s="1">
        <v>23406</v>
      </c>
    </row>
    <row r="6742" spans="1:5">
      <c r="A6742" s="1">
        <v>1982</v>
      </c>
      <c r="B6742" s="1">
        <v>78</v>
      </c>
      <c r="C6742" s="1">
        <v>11863</v>
      </c>
      <c r="D6742" s="1">
        <v>11540</v>
      </c>
      <c r="E6742" s="1">
        <v>23403</v>
      </c>
    </row>
    <row r="6743" spans="1:5">
      <c r="A6743" s="1">
        <v>1982</v>
      </c>
      <c r="B6743" s="1">
        <v>79</v>
      </c>
      <c r="C6743" s="1">
        <v>12298</v>
      </c>
      <c r="D6743" s="1">
        <v>11067</v>
      </c>
      <c r="E6743" s="1">
        <v>23365</v>
      </c>
    </row>
    <row r="6744" spans="1:5">
      <c r="A6744" s="1">
        <v>1982</v>
      </c>
      <c r="B6744" s="1">
        <v>80</v>
      </c>
      <c r="C6744" s="1">
        <v>12747</v>
      </c>
      <c r="D6744" s="1">
        <v>10378</v>
      </c>
      <c r="E6744" s="1">
        <v>23125</v>
      </c>
    </row>
    <row r="6745" spans="1:5">
      <c r="A6745" s="1">
        <v>1982</v>
      </c>
      <c r="B6745" s="1">
        <v>81</v>
      </c>
      <c r="C6745" s="1">
        <v>12663</v>
      </c>
      <c r="D6745" s="1">
        <v>9562</v>
      </c>
      <c r="E6745" s="1">
        <v>22225</v>
      </c>
    </row>
    <row r="6746" spans="1:5">
      <c r="A6746" s="1">
        <v>1982</v>
      </c>
      <c r="B6746" s="1">
        <v>82</v>
      </c>
      <c r="C6746" s="1">
        <v>12994</v>
      </c>
      <c r="D6746" s="1">
        <v>8883</v>
      </c>
      <c r="E6746" s="1">
        <v>21877</v>
      </c>
    </row>
    <row r="6747" spans="1:5">
      <c r="A6747" s="1">
        <v>1982</v>
      </c>
      <c r="B6747" s="1">
        <v>83</v>
      </c>
      <c r="C6747" s="1">
        <v>11987</v>
      </c>
      <c r="D6747" s="1">
        <v>7218</v>
      </c>
      <c r="E6747" s="1">
        <v>19205</v>
      </c>
    </row>
    <row r="6748" spans="1:5">
      <c r="A6748" s="1">
        <v>1982</v>
      </c>
      <c r="B6748" s="1">
        <v>84</v>
      </c>
      <c r="C6748" s="1">
        <v>11848</v>
      </c>
      <c r="D6748" s="1">
        <v>6474</v>
      </c>
      <c r="E6748" s="1">
        <v>18322</v>
      </c>
    </row>
    <row r="6749" spans="1:5">
      <c r="A6749" s="1">
        <v>1982</v>
      </c>
      <c r="B6749" s="1">
        <v>85</v>
      </c>
      <c r="C6749" s="1">
        <v>11709</v>
      </c>
      <c r="D6749" s="1">
        <v>5800</v>
      </c>
      <c r="E6749" s="1">
        <v>17509</v>
      </c>
    </row>
    <row r="6750" spans="1:5">
      <c r="A6750" s="1">
        <v>1982</v>
      </c>
      <c r="B6750" s="1">
        <v>86</v>
      </c>
      <c r="C6750" s="1">
        <v>11023</v>
      </c>
      <c r="D6750" s="1">
        <v>5100</v>
      </c>
      <c r="E6750" s="1">
        <v>16123</v>
      </c>
    </row>
    <row r="6751" spans="1:5">
      <c r="A6751" s="1">
        <v>1982</v>
      </c>
      <c r="B6751" s="1">
        <v>87</v>
      </c>
      <c r="C6751" s="1">
        <v>9868</v>
      </c>
      <c r="D6751" s="1">
        <v>4359</v>
      </c>
      <c r="E6751" s="1">
        <v>14227</v>
      </c>
    </row>
    <row r="6752" spans="1:5">
      <c r="A6752" s="1">
        <v>1982</v>
      </c>
      <c r="B6752" s="1">
        <v>88</v>
      </c>
      <c r="C6752" s="1">
        <v>9234</v>
      </c>
      <c r="D6752" s="1">
        <v>3772</v>
      </c>
      <c r="E6752" s="1">
        <v>13006</v>
      </c>
    </row>
    <row r="6753" spans="1:5">
      <c r="A6753" s="1">
        <v>1982</v>
      </c>
      <c r="B6753" s="1">
        <v>89</v>
      </c>
      <c r="C6753" s="1">
        <v>8407</v>
      </c>
      <c r="D6753" s="1">
        <v>3163</v>
      </c>
      <c r="E6753" s="1">
        <v>11570</v>
      </c>
    </row>
    <row r="6754" spans="1:5">
      <c r="A6754" s="1">
        <v>1982</v>
      </c>
      <c r="B6754" s="1">
        <v>90</v>
      </c>
      <c r="C6754" s="1">
        <v>7352</v>
      </c>
      <c r="D6754" s="1">
        <v>2461</v>
      </c>
      <c r="E6754" s="1">
        <v>9813</v>
      </c>
    </row>
    <row r="6755" spans="1:5">
      <c r="A6755" s="1">
        <v>1982</v>
      </c>
      <c r="B6755" s="1">
        <v>91</v>
      </c>
      <c r="C6755" s="1">
        <v>6107</v>
      </c>
      <c r="D6755" s="1">
        <v>2006</v>
      </c>
      <c r="E6755" s="1">
        <v>8113</v>
      </c>
    </row>
    <row r="6756" spans="1:5">
      <c r="A6756" s="1">
        <v>1982</v>
      </c>
      <c r="B6756" s="1">
        <v>92</v>
      </c>
      <c r="C6756" s="1">
        <v>5181</v>
      </c>
      <c r="D6756" s="1">
        <v>1624</v>
      </c>
      <c r="E6756" s="1">
        <v>6805</v>
      </c>
    </row>
    <row r="6757" spans="1:5">
      <c r="A6757" s="1">
        <v>1982</v>
      </c>
      <c r="B6757" s="1">
        <v>93</v>
      </c>
      <c r="C6757" s="1">
        <v>4323</v>
      </c>
      <c r="D6757" s="1">
        <v>1248</v>
      </c>
      <c r="E6757" s="1">
        <v>5571</v>
      </c>
    </row>
    <row r="6758" spans="1:5">
      <c r="A6758" s="1">
        <v>1982</v>
      </c>
      <c r="B6758" s="1">
        <v>94</v>
      </c>
      <c r="C6758" s="1">
        <v>3480</v>
      </c>
      <c r="D6758" s="1">
        <v>988</v>
      </c>
      <c r="E6758" s="1">
        <v>4468</v>
      </c>
    </row>
    <row r="6759" spans="1:5">
      <c r="A6759" s="1">
        <v>1982</v>
      </c>
      <c r="B6759" s="1">
        <v>95</v>
      </c>
      <c r="C6759" s="1">
        <v>2528</v>
      </c>
      <c r="D6759" s="1">
        <v>649</v>
      </c>
      <c r="E6759" s="1">
        <v>3177</v>
      </c>
    </row>
    <row r="6760" spans="1:5">
      <c r="A6760" s="1">
        <v>1982</v>
      </c>
      <c r="B6760" s="1">
        <v>96</v>
      </c>
      <c r="C6760" s="1">
        <v>1966</v>
      </c>
      <c r="D6760" s="1">
        <v>442</v>
      </c>
      <c r="E6760" s="1">
        <v>2408</v>
      </c>
    </row>
    <row r="6761" spans="1:5">
      <c r="A6761" s="1">
        <v>1982</v>
      </c>
      <c r="B6761" s="1">
        <v>97</v>
      </c>
      <c r="C6761" s="1">
        <v>1428</v>
      </c>
      <c r="D6761" s="1">
        <v>312</v>
      </c>
      <c r="E6761" s="1">
        <v>1740</v>
      </c>
    </row>
    <row r="6762" spans="1:5">
      <c r="A6762" s="1">
        <v>1982</v>
      </c>
      <c r="B6762" s="1">
        <v>98</v>
      </c>
      <c r="C6762" s="1">
        <v>1012</v>
      </c>
      <c r="D6762" s="1">
        <v>183</v>
      </c>
      <c r="E6762" s="1">
        <v>1195</v>
      </c>
    </row>
    <row r="6763" spans="1:5">
      <c r="A6763" s="1">
        <v>1982</v>
      </c>
      <c r="B6763" s="1">
        <v>99</v>
      </c>
      <c r="C6763" s="1">
        <v>647</v>
      </c>
      <c r="D6763" s="1">
        <v>126</v>
      </c>
      <c r="E6763" s="1">
        <v>773</v>
      </c>
    </row>
    <row r="6764" spans="1:5">
      <c r="A6764" s="1">
        <v>1982</v>
      </c>
      <c r="B6764" s="1">
        <v>100</v>
      </c>
      <c r="C6764" s="1">
        <v>485</v>
      </c>
      <c r="D6764" s="1">
        <v>66</v>
      </c>
      <c r="E6764" s="1">
        <v>551</v>
      </c>
    </row>
    <row r="6765" spans="1:5">
      <c r="A6765" s="1">
        <v>1982</v>
      </c>
      <c r="B6765" s="1">
        <v>101</v>
      </c>
      <c r="C6765" s="1">
        <v>269</v>
      </c>
      <c r="D6765" s="1">
        <v>46</v>
      </c>
      <c r="E6765" s="1">
        <v>315</v>
      </c>
    </row>
    <row r="6766" spans="1:5">
      <c r="A6766" s="1">
        <v>1982</v>
      </c>
      <c r="B6766" s="1">
        <v>102</v>
      </c>
      <c r="C6766" s="1">
        <v>172</v>
      </c>
      <c r="D6766" s="1">
        <v>23</v>
      </c>
      <c r="E6766" s="1">
        <v>195</v>
      </c>
    </row>
    <row r="6767" spans="1:5">
      <c r="A6767" s="1">
        <v>1982</v>
      </c>
      <c r="B6767" s="1">
        <v>103</v>
      </c>
      <c r="C6767" s="1">
        <v>74</v>
      </c>
      <c r="D6767" s="1">
        <v>18</v>
      </c>
      <c r="E6767" s="1">
        <v>92</v>
      </c>
    </row>
    <row r="6768" spans="1:5">
      <c r="A6768" s="1">
        <v>1982</v>
      </c>
      <c r="B6768" s="1">
        <v>104</v>
      </c>
      <c r="C6768" s="1">
        <v>49</v>
      </c>
      <c r="D6768" s="1">
        <v>9</v>
      </c>
      <c r="E6768" s="1">
        <v>58</v>
      </c>
    </row>
    <row r="6769" spans="1:5">
      <c r="A6769" s="1">
        <v>1982</v>
      </c>
      <c r="B6769" s="1">
        <v>105</v>
      </c>
      <c r="C6769" s="1">
        <v>33</v>
      </c>
      <c r="D6769" s="1">
        <v>5</v>
      </c>
      <c r="E6769" s="1">
        <v>38</v>
      </c>
    </row>
    <row r="6770" spans="1:5">
      <c r="A6770" s="1">
        <v>1982</v>
      </c>
      <c r="B6770" s="1">
        <v>106</v>
      </c>
      <c r="C6770" s="1">
        <v>15</v>
      </c>
      <c r="D6770" s="1">
        <v>2</v>
      </c>
      <c r="E6770" s="1">
        <v>17</v>
      </c>
    </row>
    <row r="6771" spans="1:5">
      <c r="A6771" s="1">
        <v>1982</v>
      </c>
      <c r="B6771" s="1">
        <v>107</v>
      </c>
      <c r="C6771" s="1">
        <v>5</v>
      </c>
      <c r="D6771" s="1">
        <v>1</v>
      </c>
      <c r="E6771" s="1">
        <v>6</v>
      </c>
    </row>
    <row r="6772" spans="1:5">
      <c r="A6772" s="1">
        <v>1982</v>
      </c>
      <c r="B6772" s="1">
        <v>108</v>
      </c>
      <c r="C6772" s="1">
        <v>6</v>
      </c>
      <c r="D6772" s="1">
        <v>0</v>
      </c>
      <c r="E6772" s="1">
        <v>6</v>
      </c>
    </row>
    <row r="6773" spans="1:5">
      <c r="A6773" s="1">
        <v>1982</v>
      </c>
      <c r="B6773" s="1">
        <v>109</v>
      </c>
      <c r="C6773" s="1">
        <v>2</v>
      </c>
      <c r="D6773" s="1">
        <v>0</v>
      </c>
      <c r="E6773" s="1">
        <v>2</v>
      </c>
    </row>
    <row r="6774" spans="1:5">
      <c r="A6774" s="1">
        <v>1982</v>
      </c>
      <c r="B6774" s="1" t="s">
        <v>121</v>
      </c>
      <c r="C6774" s="1">
        <v>2</v>
      </c>
      <c r="D6774" s="1">
        <v>0</v>
      </c>
      <c r="E6774" s="1">
        <v>2</v>
      </c>
    </row>
    <row r="6775" spans="1:5">
      <c r="A6775" s="1">
        <v>1983</v>
      </c>
      <c r="B6775" s="1">
        <v>0</v>
      </c>
      <c r="C6775" s="1">
        <v>3126</v>
      </c>
      <c r="D6775" s="1">
        <v>4230</v>
      </c>
      <c r="E6775" s="1">
        <v>7356</v>
      </c>
    </row>
    <row r="6776" spans="1:5">
      <c r="A6776" s="1">
        <v>1983</v>
      </c>
      <c r="B6776" s="1">
        <v>1</v>
      </c>
      <c r="C6776" s="1">
        <v>228</v>
      </c>
      <c r="D6776" s="1">
        <v>268</v>
      </c>
      <c r="E6776" s="1">
        <v>496</v>
      </c>
    </row>
    <row r="6777" spans="1:5">
      <c r="A6777" s="1">
        <v>1983</v>
      </c>
      <c r="B6777" s="1">
        <v>2</v>
      </c>
      <c r="C6777" s="1">
        <v>145</v>
      </c>
      <c r="D6777" s="1">
        <v>171</v>
      </c>
      <c r="E6777" s="1">
        <v>316</v>
      </c>
    </row>
    <row r="6778" spans="1:5">
      <c r="A6778" s="1">
        <v>1983</v>
      </c>
      <c r="B6778" s="1">
        <v>3</v>
      </c>
      <c r="C6778" s="1">
        <v>98</v>
      </c>
      <c r="D6778" s="1">
        <v>137</v>
      </c>
      <c r="E6778" s="1">
        <v>235</v>
      </c>
    </row>
    <row r="6779" spans="1:5">
      <c r="A6779" s="1">
        <v>1983</v>
      </c>
      <c r="B6779" s="1">
        <v>4</v>
      </c>
      <c r="C6779" s="1">
        <v>96</v>
      </c>
      <c r="D6779" s="1">
        <v>119</v>
      </c>
      <c r="E6779" s="1">
        <v>215</v>
      </c>
    </row>
    <row r="6780" spans="1:5">
      <c r="A6780" s="1">
        <v>1983</v>
      </c>
      <c r="B6780" s="1">
        <v>5</v>
      </c>
      <c r="C6780" s="1">
        <v>72</v>
      </c>
      <c r="D6780" s="1">
        <v>100</v>
      </c>
      <c r="E6780" s="1">
        <v>172</v>
      </c>
    </row>
    <row r="6781" spans="1:5">
      <c r="A6781" s="1">
        <v>1983</v>
      </c>
      <c r="B6781" s="1">
        <v>6</v>
      </c>
      <c r="C6781" s="1">
        <v>72</v>
      </c>
      <c r="D6781" s="1">
        <v>97</v>
      </c>
      <c r="E6781" s="1">
        <v>169</v>
      </c>
    </row>
    <row r="6782" spans="1:5">
      <c r="A6782" s="1">
        <v>1983</v>
      </c>
      <c r="B6782" s="1">
        <v>7</v>
      </c>
      <c r="C6782" s="1">
        <v>55</v>
      </c>
      <c r="D6782" s="1">
        <v>94</v>
      </c>
      <c r="E6782" s="1">
        <v>149</v>
      </c>
    </row>
    <row r="6783" spans="1:5">
      <c r="A6783" s="1">
        <v>1983</v>
      </c>
      <c r="B6783" s="1">
        <v>8</v>
      </c>
      <c r="C6783" s="1">
        <v>61</v>
      </c>
      <c r="D6783" s="1">
        <v>85</v>
      </c>
      <c r="E6783" s="1">
        <v>146</v>
      </c>
    </row>
    <row r="6784" spans="1:5">
      <c r="A6784" s="1">
        <v>1983</v>
      </c>
      <c r="B6784" s="1">
        <v>9</v>
      </c>
      <c r="C6784" s="1">
        <v>58</v>
      </c>
      <c r="D6784" s="1">
        <v>93</v>
      </c>
      <c r="E6784" s="1">
        <v>151</v>
      </c>
    </row>
    <row r="6785" spans="1:5">
      <c r="A6785" s="1">
        <v>1983</v>
      </c>
      <c r="B6785" s="1">
        <v>10</v>
      </c>
      <c r="C6785" s="1">
        <v>59</v>
      </c>
      <c r="D6785" s="1">
        <v>83</v>
      </c>
      <c r="E6785" s="1">
        <v>142</v>
      </c>
    </row>
    <row r="6786" spans="1:5">
      <c r="A6786" s="1">
        <v>1983</v>
      </c>
      <c r="B6786" s="1">
        <v>11</v>
      </c>
      <c r="C6786" s="1">
        <v>65</v>
      </c>
      <c r="D6786" s="1">
        <v>113</v>
      </c>
      <c r="E6786" s="1">
        <v>178</v>
      </c>
    </row>
    <row r="6787" spans="1:5">
      <c r="A6787" s="1">
        <v>1983</v>
      </c>
      <c r="B6787" s="1">
        <v>12</v>
      </c>
      <c r="C6787" s="1">
        <v>81</v>
      </c>
      <c r="D6787" s="1">
        <v>122</v>
      </c>
      <c r="E6787" s="1">
        <v>203</v>
      </c>
    </row>
    <row r="6788" spans="1:5">
      <c r="A6788" s="1">
        <v>1983</v>
      </c>
      <c r="B6788" s="1">
        <v>13</v>
      </c>
      <c r="C6788" s="1">
        <v>79</v>
      </c>
      <c r="D6788" s="1">
        <v>128</v>
      </c>
      <c r="E6788" s="1">
        <v>207</v>
      </c>
    </row>
    <row r="6789" spans="1:5">
      <c r="A6789" s="1">
        <v>1983</v>
      </c>
      <c r="B6789" s="1">
        <v>14</v>
      </c>
      <c r="C6789" s="1">
        <v>90</v>
      </c>
      <c r="D6789" s="1">
        <v>163</v>
      </c>
      <c r="E6789" s="1">
        <v>253</v>
      </c>
    </row>
    <row r="6790" spans="1:5">
      <c r="A6790" s="1">
        <v>1983</v>
      </c>
      <c r="B6790" s="1">
        <v>15</v>
      </c>
      <c r="C6790" s="1">
        <v>96</v>
      </c>
      <c r="D6790" s="1">
        <v>209</v>
      </c>
      <c r="E6790" s="1">
        <v>305</v>
      </c>
    </row>
    <row r="6791" spans="1:5">
      <c r="A6791" s="1">
        <v>1983</v>
      </c>
      <c r="B6791" s="1">
        <v>16</v>
      </c>
      <c r="C6791" s="1">
        <v>134</v>
      </c>
      <c r="D6791" s="1">
        <v>284</v>
      </c>
      <c r="E6791" s="1">
        <v>418</v>
      </c>
    </row>
    <row r="6792" spans="1:5">
      <c r="A6792" s="1">
        <v>1983</v>
      </c>
      <c r="B6792" s="1">
        <v>17</v>
      </c>
      <c r="C6792" s="1">
        <v>164</v>
      </c>
      <c r="D6792" s="1">
        <v>403</v>
      </c>
      <c r="E6792" s="1">
        <v>567</v>
      </c>
    </row>
    <row r="6793" spans="1:5">
      <c r="A6793" s="1">
        <v>1983</v>
      </c>
      <c r="B6793" s="1">
        <v>18</v>
      </c>
      <c r="C6793" s="1">
        <v>162</v>
      </c>
      <c r="D6793" s="1">
        <v>468</v>
      </c>
      <c r="E6793" s="1">
        <v>630</v>
      </c>
    </row>
    <row r="6794" spans="1:5">
      <c r="A6794" s="1">
        <v>1983</v>
      </c>
      <c r="B6794" s="1">
        <v>19</v>
      </c>
      <c r="C6794" s="1">
        <v>163</v>
      </c>
      <c r="D6794" s="1">
        <v>470</v>
      </c>
      <c r="E6794" s="1">
        <v>633</v>
      </c>
    </row>
    <row r="6795" spans="1:5">
      <c r="A6795" s="1">
        <v>1983</v>
      </c>
      <c r="B6795" s="1">
        <v>20</v>
      </c>
      <c r="C6795" s="1">
        <v>154</v>
      </c>
      <c r="D6795" s="1">
        <v>479</v>
      </c>
      <c r="E6795" s="1">
        <v>633</v>
      </c>
    </row>
    <row r="6796" spans="1:5">
      <c r="A6796" s="1">
        <v>1983</v>
      </c>
      <c r="B6796" s="1">
        <v>21</v>
      </c>
      <c r="C6796" s="1">
        <v>153</v>
      </c>
      <c r="D6796" s="1">
        <v>402</v>
      </c>
      <c r="E6796" s="1">
        <v>555</v>
      </c>
    </row>
    <row r="6797" spans="1:5">
      <c r="A6797" s="1">
        <v>1983</v>
      </c>
      <c r="B6797" s="1">
        <v>22</v>
      </c>
      <c r="C6797" s="1">
        <v>129</v>
      </c>
      <c r="D6797" s="1">
        <v>395</v>
      </c>
      <c r="E6797" s="1">
        <v>524</v>
      </c>
    </row>
    <row r="6798" spans="1:5">
      <c r="A6798" s="1">
        <v>1983</v>
      </c>
      <c r="B6798" s="1">
        <v>23</v>
      </c>
      <c r="C6798" s="1">
        <v>126</v>
      </c>
      <c r="D6798" s="1">
        <v>307</v>
      </c>
      <c r="E6798" s="1">
        <v>433</v>
      </c>
    </row>
    <row r="6799" spans="1:5">
      <c r="A6799" s="1">
        <v>1983</v>
      </c>
      <c r="B6799" s="1">
        <v>24</v>
      </c>
      <c r="C6799" s="1">
        <v>136</v>
      </c>
      <c r="D6799" s="1">
        <v>316</v>
      </c>
      <c r="E6799" s="1">
        <v>452</v>
      </c>
    </row>
    <row r="6800" spans="1:5">
      <c r="A6800" s="1">
        <v>1983</v>
      </c>
      <c r="B6800" s="1">
        <v>25</v>
      </c>
      <c r="C6800" s="1">
        <v>160</v>
      </c>
      <c r="D6800" s="1">
        <v>344</v>
      </c>
      <c r="E6800" s="1">
        <v>504</v>
      </c>
    </row>
    <row r="6801" spans="1:5">
      <c r="A6801" s="1">
        <v>1983</v>
      </c>
      <c r="B6801" s="1">
        <v>26</v>
      </c>
      <c r="C6801" s="1">
        <v>158</v>
      </c>
      <c r="D6801" s="1">
        <v>335</v>
      </c>
      <c r="E6801" s="1">
        <v>493</v>
      </c>
    </row>
    <row r="6802" spans="1:5">
      <c r="A6802" s="1">
        <v>1983</v>
      </c>
      <c r="B6802" s="1">
        <v>27</v>
      </c>
      <c r="C6802" s="1">
        <v>152</v>
      </c>
      <c r="D6802" s="1">
        <v>345</v>
      </c>
      <c r="E6802" s="1">
        <v>497</v>
      </c>
    </row>
    <row r="6803" spans="1:5">
      <c r="A6803" s="1">
        <v>1983</v>
      </c>
      <c r="B6803" s="1">
        <v>28</v>
      </c>
      <c r="C6803" s="1">
        <v>167</v>
      </c>
      <c r="D6803" s="1">
        <v>334</v>
      </c>
      <c r="E6803" s="1">
        <v>501</v>
      </c>
    </row>
    <row r="6804" spans="1:5">
      <c r="A6804" s="1">
        <v>1983</v>
      </c>
      <c r="B6804" s="1">
        <v>29</v>
      </c>
      <c r="C6804" s="1">
        <v>168</v>
      </c>
      <c r="D6804" s="1">
        <v>333</v>
      </c>
      <c r="E6804" s="1">
        <v>501</v>
      </c>
    </row>
    <row r="6805" spans="1:5">
      <c r="A6805" s="1">
        <v>1983</v>
      </c>
      <c r="B6805" s="1">
        <v>30</v>
      </c>
      <c r="C6805" s="1">
        <v>184</v>
      </c>
      <c r="D6805" s="1">
        <v>342</v>
      </c>
      <c r="E6805" s="1">
        <v>526</v>
      </c>
    </row>
    <row r="6806" spans="1:5">
      <c r="A6806" s="1">
        <v>1983</v>
      </c>
      <c r="B6806" s="1">
        <v>31</v>
      </c>
      <c r="C6806" s="1">
        <v>193</v>
      </c>
      <c r="D6806" s="1">
        <v>345</v>
      </c>
      <c r="E6806" s="1">
        <v>538</v>
      </c>
    </row>
    <row r="6807" spans="1:5">
      <c r="A6807" s="1">
        <v>1983</v>
      </c>
      <c r="B6807" s="1">
        <v>32</v>
      </c>
      <c r="C6807" s="1">
        <v>226</v>
      </c>
      <c r="D6807" s="1">
        <v>397</v>
      </c>
      <c r="E6807" s="1">
        <v>623</v>
      </c>
    </row>
    <row r="6808" spans="1:5">
      <c r="A6808" s="1">
        <v>1983</v>
      </c>
      <c r="B6808" s="1">
        <v>33</v>
      </c>
      <c r="C6808" s="1">
        <v>235</v>
      </c>
      <c r="D6808" s="1">
        <v>396</v>
      </c>
      <c r="E6808" s="1">
        <v>631</v>
      </c>
    </row>
    <row r="6809" spans="1:5">
      <c r="A6809" s="1">
        <v>1983</v>
      </c>
      <c r="B6809" s="1">
        <v>34</v>
      </c>
      <c r="C6809" s="1">
        <v>271</v>
      </c>
      <c r="D6809" s="1">
        <v>430</v>
      </c>
      <c r="E6809" s="1">
        <v>701</v>
      </c>
    </row>
    <row r="6810" spans="1:5">
      <c r="A6810" s="1">
        <v>1983</v>
      </c>
      <c r="B6810" s="1">
        <v>35</v>
      </c>
      <c r="C6810" s="1">
        <v>332</v>
      </c>
      <c r="D6810" s="1">
        <v>525</v>
      </c>
      <c r="E6810" s="1">
        <v>857</v>
      </c>
    </row>
    <row r="6811" spans="1:5">
      <c r="A6811" s="1">
        <v>1983</v>
      </c>
      <c r="B6811" s="1">
        <v>36</v>
      </c>
      <c r="C6811" s="1">
        <v>379</v>
      </c>
      <c r="D6811" s="1">
        <v>554</v>
      </c>
      <c r="E6811" s="1">
        <v>933</v>
      </c>
    </row>
    <row r="6812" spans="1:5">
      <c r="A6812" s="1">
        <v>1983</v>
      </c>
      <c r="B6812" s="1">
        <v>37</v>
      </c>
      <c r="C6812" s="1">
        <v>321</v>
      </c>
      <c r="D6812" s="1">
        <v>479</v>
      </c>
      <c r="E6812" s="1">
        <v>800</v>
      </c>
    </row>
    <row r="6813" spans="1:5">
      <c r="A6813" s="1">
        <v>1983</v>
      </c>
      <c r="B6813" s="1">
        <v>38</v>
      </c>
      <c r="C6813" s="1">
        <v>407</v>
      </c>
      <c r="D6813" s="1">
        <v>538</v>
      </c>
      <c r="E6813" s="1">
        <v>945</v>
      </c>
    </row>
    <row r="6814" spans="1:5">
      <c r="A6814" s="1">
        <v>1983</v>
      </c>
      <c r="B6814" s="1">
        <v>39</v>
      </c>
      <c r="C6814" s="1">
        <v>410</v>
      </c>
      <c r="D6814" s="1">
        <v>618</v>
      </c>
      <c r="E6814" s="1">
        <v>1028</v>
      </c>
    </row>
    <row r="6815" spans="1:5">
      <c r="A6815" s="1">
        <v>1983</v>
      </c>
      <c r="B6815" s="1">
        <v>40</v>
      </c>
      <c r="C6815" s="1">
        <v>403</v>
      </c>
      <c r="D6815" s="1">
        <v>651</v>
      </c>
      <c r="E6815" s="1">
        <v>1054</v>
      </c>
    </row>
    <row r="6816" spans="1:5">
      <c r="A6816" s="1">
        <v>1983</v>
      </c>
      <c r="B6816" s="1">
        <v>41</v>
      </c>
      <c r="C6816" s="1">
        <v>428</v>
      </c>
      <c r="D6816" s="1">
        <v>669</v>
      </c>
      <c r="E6816" s="1">
        <v>1097</v>
      </c>
    </row>
    <row r="6817" spans="1:5">
      <c r="A6817" s="1">
        <v>1983</v>
      </c>
      <c r="B6817" s="1">
        <v>42</v>
      </c>
      <c r="C6817" s="1">
        <v>471</v>
      </c>
      <c r="D6817" s="1">
        <v>736</v>
      </c>
      <c r="E6817" s="1">
        <v>1207</v>
      </c>
    </row>
    <row r="6818" spans="1:5">
      <c r="A6818" s="1">
        <v>1983</v>
      </c>
      <c r="B6818" s="1">
        <v>43</v>
      </c>
      <c r="C6818" s="1">
        <v>546</v>
      </c>
      <c r="D6818" s="1">
        <v>846</v>
      </c>
      <c r="E6818" s="1">
        <v>1392</v>
      </c>
    </row>
    <row r="6819" spans="1:5">
      <c r="A6819" s="1">
        <v>1983</v>
      </c>
      <c r="B6819" s="1">
        <v>44</v>
      </c>
      <c r="C6819" s="1">
        <v>621</v>
      </c>
      <c r="D6819" s="1">
        <v>921</v>
      </c>
      <c r="E6819" s="1">
        <v>1542</v>
      </c>
    </row>
    <row r="6820" spans="1:5">
      <c r="A6820" s="1">
        <v>1983</v>
      </c>
      <c r="B6820" s="1">
        <v>45</v>
      </c>
      <c r="C6820" s="1">
        <v>712</v>
      </c>
      <c r="D6820" s="1">
        <v>1079</v>
      </c>
      <c r="E6820" s="1">
        <v>1791</v>
      </c>
    </row>
    <row r="6821" spans="1:5">
      <c r="A6821" s="1">
        <v>1983</v>
      </c>
      <c r="B6821" s="1">
        <v>46</v>
      </c>
      <c r="C6821" s="1">
        <v>713</v>
      </c>
      <c r="D6821" s="1">
        <v>1187</v>
      </c>
      <c r="E6821" s="1">
        <v>1900</v>
      </c>
    </row>
    <row r="6822" spans="1:5">
      <c r="A6822" s="1">
        <v>1983</v>
      </c>
      <c r="B6822" s="1">
        <v>47</v>
      </c>
      <c r="C6822" s="1">
        <v>828</v>
      </c>
      <c r="D6822" s="1">
        <v>1311</v>
      </c>
      <c r="E6822" s="1">
        <v>2139</v>
      </c>
    </row>
    <row r="6823" spans="1:5">
      <c r="A6823" s="1">
        <v>1983</v>
      </c>
      <c r="B6823" s="1">
        <v>48</v>
      </c>
      <c r="C6823" s="1">
        <v>903</v>
      </c>
      <c r="D6823" s="1">
        <v>1498</v>
      </c>
      <c r="E6823" s="1">
        <v>2401</v>
      </c>
    </row>
    <row r="6824" spans="1:5">
      <c r="A6824" s="1">
        <v>1983</v>
      </c>
      <c r="B6824" s="1">
        <v>49</v>
      </c>
      <c r="C6824" s="1">
        <v>1004</v>
      </c>
      <c r="D6824" s="1">
        <v>1615</v>
      </c>
      <c r="E6824" s="1">
        <v>2619</v>
      </c>
    </row>
    <row r="6825" spans="1:5">
      <c r="A6825" s="1">
        <v>1983</v>
      </c>
      <c r="B6825" s="1">
        <v>50</v>
      </c>
      <c r="C6825" s="1">
        <v>1123</v>
      </c>
      <c r="D6825" s="1">
        <v>1754</v>
      </c>
      <c r="E6825" s="1">
        <v>2877</v>
      </c>
    </row>
    <row r="6826" spans="1:5">
      <c r="A6826" s="1">
        <v>1983</v>
      </c>
      <c r="B6826" s="1">
        <v>51</v>
      </c>
      <c r="C6826" s="1">
        <v>1188</v>
      </c>
      <c r="D6826" s="1">
        <v>1975</v>
      </c>
      <c r="E6826" s="1">
        <v>3163</v>
      </c>
    </row>
    <row r="6827" spans="1:5">
      <c r="A6827" s="1">
        <v>1983</v>
      </c>
      <c r="B6827" s="1">
        <v>52</v>
      </c>
      <c r="C6827" s="1">
        <v>1485</v>
      </c>
      <c r="D6827" s="1">
        <v>2335</v>
      </c>
      <c r="E6827" s="1">
        <v>3820</v>
      </c>
    </row>
    <row r="6828" spans="1:5">
      <c r="A6828" s="1">
        <v>1983</v>
      </c>
      <c r="B6828" s="1">
        <v>53</v>
      </c>
      <c r="C6828" s="1">
        <v>1690</v>
      </c>
      <c r="D6828" s="1">
        <v>2575</v>
      </c>
      <c r="E6828" s="1">
        <v>4265</v>
      </c>
    </row>
    <row r="6829" spans="1:5">
      <c r="A6829" s="1">
        <v>1983</v>
      </c>
      <c r="B6829" s="1">
        <v>54</v>
      </c>
      <c r="C6829" s="1">
        <v>1738</v>
      </c>
      <c r="D6829" s="1">
        <v>2909</v>
      </c>
      <c r="E6829" s="1">
        <v>4647</v>
      </c>
    </row>
    <row r="6830" spans="1:5">
      <c r="A6830" s="1">
        <v>1983</v>
      </c>
      <c r="B6830" s="1">
        <v>55</v>
      </c>
      <c r="C6830" s="1">
        <v>1989</v>
      </c>
      <c r="D6830" s="1">
        <v>3193</v>
      </c>
      <c r="E6830" s="1">
        <v>5182</v>
      </c>
    </row>
    <row r="6831" spans="1:5">
      <c r="A6831" s="1">
        <v>1983</v>
      </c>
      <c r="B6831" s="1">
        <v>56</v>
      </c>
      <c r="C6831" s="1">
        <v>2174</v>
      </c>
      <c r="D6831" s="1">
        <v>3774</v>
      </c>
      <c r="E6831" s="1">
        <v>5948</v>
      </c>
    </row>
    <row r="6832" spans="1:5">
      <c r="A6832" s="1">
        <v>1983</v>
      </c>
      <c r="B6832" s="1">
        <v>57</v>
      </c>
      <c r="C6832" s="1">
        <v>2383</v>
      </c>
      <c r="D6832" s="1">
        <v>4231</v>
      </c>
      <c r="E6832" s="1">
        <v>6614</v>
      </c>
    </row>
    <row r="6833" spans="1:5">
      <c r="A6833" s="1">
        <v>1983</v>
      </c>
      <c r="B6833" s="1">
        <v>58</v>
      </c>
      <c r="C6833" s="1">
        <v>2700</v>
      </c>
      <c r="D6833" s="1">
        <v>4642</v>
      </c>
      <c r="E6833" s="1">
        <v>7342</v>
      </c>
    </row>
    <row r="6834" spans="1:5">
      <c r="A6834" s="1">
        <v>1983</v>
      </c>
      <c r="B6834" s="1">
        <v>59</v>
      </c>
      <c r="C6834" s="1">
        <v>2960</v>
      </c>
      <c r="D6834" s="1">
        <v>5018</v>
      </c>
      <c r="E6834" s="1">
        <v>7978</v>
      </c>
    </row>
    <row r="6835" spans="1:5">
      <c r="A6835" s="1">
        <v>1983</v>
      </c>
      <c r="B6835" s="1">
        <v>60</v>
      </c>
      <c r="C6835" s="1">
        <v>3367</v>
      </c>
      <c r="D6835" s="1">
        <v>5598</v>
      </c>
      <c r="E6835" s="1">
        <v>8965</v>
      </c>
    </row>
    <row r="6836" spans="1:5">
      <c r="A6836" s="1">
        <v>1983</v>
      </c>
      <c r="B6836" s="1">
        <v>61</v>
      </c>
      <c r="C6836" s="1">
        <v>3710</v>
      </c>
      <c r="D6836" s="1">
        <v>6371</v>
      </c>
      <c r="E6836" s="1">
        <v>10081</v>
      </c>
    </row>
    <row r="6837" spans="1:5">
      <c r="A6837" s="1">
        <v>1983</v>
      </c>
      <c r="B6837" s="1">
        <v>62</v>
      </c>
      <c r="C6837" s="1">
        <v>4297</v>
      </c>
      <c r="D6837" s="1">
        <v>7360</v>
      </c>
      <c r="E6837" s="1">
        <v>11657</v>
      </c>
    </row>
    <row r="6838" spans="1:5">
      <c r="A6838" s="1">
        <v>1983</v>
      </c>
      <c r="B6838" s="1">
        <v>63</v>
      </c>
      <c r="C6838" s="1">
        <v>4767</v>
      </c>
      <c r="D6838" s="1">
        <v>8113</v>
      </c>
      <c r="E6838" s="1">
        <v>12880</v>
      </c>
    </row>
    <row r="6839" spans="1:5">
      <c r="A6839" s="1">
        <v>1983</v>
      </c>
      <c r="B6839" s="1">
        <v>64</v>
      </c>
      <c r="C6839" s="1">
        <v>3850</v>
      </c>
      <c r="D6839" s="1">
        <v>6193</v>
      </c>
      <c r="E6839" s="1">
        <v>10043</v>
      </c>
    </row>
    <row r="6840" spans="1:5">
      <c r="A6840" s="1">
        <v>1983</v>
      </c>
      <c r="B6840" s="1">
        <v>65</v>
      </c>
      <c r="C6840" s="1">
        <v>3894</v>
      </c>
      <c r="D6840" s="1">
        <v>6301</v>
      </c>
      <c r="E6840" s="1">
        <v>10195</v>
      </c>
    </row>
    <row r="6841" spans="1:5">
      <c r="A6841" s="1">
        <v>1983</v>
      </c>
      <c r="B6841" s="1">
        <v>66</v>
      </c>
      <c r="C6841" s="1">
        <v>4626</v>
      </c>
      <c r="D6841" s="1">
        <v>7382</v>
      </c>
      <c r="E6841" s="1">
        <v>12008</v>
      </c>
    </row>
    <row r="6842" spans="1:5">
      <c r="A6842" s="1">
        <v>1983</v>
      </c>
      <c r="B6842" s="1">
        <v>67</v>
      </c>
      <c r="C6842" s="1">
        <v>5431</v>
      </c>
      <c r="D6842" s="1">
        <v>8583</v>
      </c>
      <c r="E6842" s="1">
        <v>14014</v>
      </c>
    </row>
    <row r="6843" spans="1:5">
      <c r="A6843" s="1">
        <v>1983</v>
      </c>
      <c r="B6843" s="1">
        <v>68</v>
      </c>
      <c r="C6843" s="1">
        <v>6187</v>
      </c>
      <c r="D6843" s="1">
        <v>9785</v>
      </c>
      <c r="E6843" s="1">
        <v>15972</v>
      </c>
    </row>
    <row r="6844" spans="1:5">
      <c r="A6844" s="1">
        <v>1983</v>
      </c>
      <c r="B6844" s="1">
        <v>69</v>
      </c>
      <c r="C6844" s="1">
        <v>6759</v>
      </c>
      <c r="D6844" s="1">
        <v>10278</v>
      </c>
      <c r="E6844" s="1">
        <v>17037</v>
      </c>
    </row>
    <row r="6845" spans="1:5">
      <c r="A6845" s="1">
        <v>1983</v>
      </c>
      <c r="B6845" s="1">
        <v>70</v>
      </c>
      <c r="C6845" s="1">
        <v>7413</v>
      </c>
      <c r="D6845" s="1">
        <v>10875</v>
      </c>
      <c r="E6845" s="1">
        <v>18288</v>
      </c>
    </row>
    <row r="6846" spans="1:5">
      <c r="A6846" s="1">
        <v>1983</v>
      </c>
      <c r="B6846" s="1">
        <v>71</v>
      </c>
      <c r="C6846" s="1">
        <v>7659</v>
      </c>
      <c r="D6846" s="1">
        <v>11153</v>
      </c>
      <c r="E6846" s="1">
        <v>18812</v>
      </c>
    </row>
    <row r="6847" spans="1:5">
      <c r="A6847" s="1">
        <v>1983</v>
      </c>
      <c r="B6847" s="1">
        <v>72</v>
      </c>
      <c r="C6847" s="1">
        <v>8414</v>
      </c>
      <c r="D6847" s="1">
        <v>11540</v>
      </c>
      <c r="E6847" s="1">
        <v>19954</v>
      </c>
    </row>
    <row r="6848" spans="1:5">
      <c r="A6848" s="1">
        <v>1983</v>
      </c>
      <c r="B6848" s="1">
        <v>73</v>
      </c>
      <c r="C6848" s="1">
        <v>9076</v>
      </c>
      <c r="D6848" s="1">
        <v>12129</v>
      </c>
      <c r="E6848" s="1">
        <v>21205</v>
      </c>
    </row>
    <row r="6849" spans="1:5">
      <c r="A6849" s="1">
        <v>1983</v>
      </c>
      <c r="B6849" s="1">
        <v>74</v>
      </c>
      <c r="C6849" s="1">
        <v>9807</v>
      </c>
      <c r="D6849" s="1">
        <v>12443</v>
      </c>
      <c r="E6849" s="1">
        <v>22250</v>
      </c>
    </row>
    <row r="6850" spans="1:5">
      <c r="A6850" s="1">
        <v>1983</v>
      </c>
      <c r="B6850" s="1">
        <v>75</v>
      </c>
      <c r="C6850" s="1">
        <v>10383</v>
      </c>
      <c r="D6850" s="1">
        <v>12390</v>
      </c>
      <c r="E6850" s="1">
        <v>22773</v>
      </c>
    </row>
    <row r="6851" spans="1:5">
      <c r="A6851" s="1">
        <v>1983</v>
      </c>
      <c r="B6851" s="1">
        <v>76</v>
      </c>
      <c r="C6851" s="1">
        <v>10844</v>
      </c>
      <c r="D6851" s="1">
        <v>12078</v>
      </c>
      <c r="E6851" s="1">
        <v>22922</v>
      </c>
    </row>
    <row r="6852" spans="1:5">
      <c r="A6852" s="1">
        <v>1983</v>
      </c>
      <c r="B6852" s="1">
        <v>77</v>
      </c>
      <c r="C6852" s="1">
        <v>11068</v>
      </c>
      <c r="D6852" s="1">
        <v>11876</v>
      </c>
      <c r="E6852" s="1">
        <v>22944</v>
      </c>
    </row>
    <row r="6853" spans="1:5">
      <c r="A6853" s="1">
        <v>1983</v>
      </c>
      <c r="B6853" s="1">
        <v>78</v>
      </c>
      <c r="C6853" s="1">
        <v>11811</v>
      </c>
      <c r="D6853" s="1">
        <v>11678</v>
      </c>
      <c r="E6853" s="1">
        <v>23489</v>
      </c>
    </row>
    <row r="6854" spans="1:5">
      <c r="A6854" s="1">
        <v>1983</v>
      </c>
      <c r="B6854" s="1">
        <v>79</v>
      </c>
      <c r="C6854" s="1">
        <v>12114</v>
      </c>
      <c r="D6854" s="1">
        <v>11040</v>
      </c>
      <c r="E6854" s="1">
        <v>23154</v>
      </c>
    </row>
    <row r="6855" spans="1:5">
      <c r="A6855" s="1">
        <v>1983</v>
      </c>
      <c r="B6855" s="1">
        <v>80</v>
      </c>
      <c r="C6855" s="1">
        <v>12493</v>
      </c>
      <c r="D6855" s="1">
        <v>10503</v>
      </c>
      <c r="E6855" s="1">
        <v>22996</v>
      </c>
    </row>
    <row r="6856" spans="1:5">
      <c r="A6856" s="1">
        <v>1983</v>
      </c>
      <c r="B6856" s="1">
        <v>81</v>
      </c>
      <c r="C6856" s="1">
        <v>12656</v>
      </c>
      <c r="D6856" s="1">
        <v>9725</v>
      </c>
      <c r="E6856" s="1">
        <v>22381</v>
      </c>
    </row>
    <row r="6857" spans="1:5">
      <c r="A6857" s="1">
        <v>1983</v>
      </c>
      <c r="B6857" s="1">
        <v>82</v>
      </c>
      <c r="C6857" s="1">
        <v>12888</v>
      </c>
      <c r="D6857" s="1">
        <v>8907</v>
      </c>
      <c r="E6857" s="1">
        <v>21795</v>
      </c>
    </row>
    <row r="6858" spans="1:5">
      <c r="A6858" s="1">
        <v>1983</v>
      </c>
      <c r="B6858" s="1">
        <v>83</v>
      </c>
      <c r="C6858" s="1">
        <v>12852</v>
      </c>
      <c r="D6858" s="1">
        <v>8098</v>
      </c>
      <c r="E6858" s="1">
        <v>20950</v>
      </c>
    </row>
    <row r="6859" spans="1:5">
      <c r="A6859" s="1">
        <v>1983</v>
      </c>
      <c r="B6859" s="1">
        <v>84</v>
      </c>
      <c r="C6859" s="1">
        <v>11831</v>
      </c>
      <c r="D6859" s="1">
        <v>6743</v>
      </c>
      <c r="E6859" s="1">
        <v>18574</v>
      </c>
    </row>
    <row r="6860" spans="1:5">
      <c r="A6860" s="1">
        <v>1983</v>
      </c>
      <c r="B6860" s="1">
        <v>85</v>
      </c>
      <c r="C6860" s="1">
        <v>11376</v>
      </c>
      <c r="D6860" s="1">
        <v>5742</v>
      </c>
      <c r="E6860" s="1">
        <v>17118</v>
      </c>
    </row>
    <row r="6861" spans="1:5">
      <c r="A6861" s="1">
        <v>1983</v>
      </c>
      <c r="B6861" s="1">
        <v>86</v>
      </c>
      <c r="C6861" s="1">
        <v>11030</v>
      </c>
      <c r="D6861" s="1">
        <v>5202</v>
      </c>
      <c r="E6861" s="1">
        <v>16232</v>
      </c>
    </row>
    <row r="6862" spans="1:5">
      <c r="A6862" s="1">
        <v>1983</v>
      </c>
      <c r="B6862" s="1">
        <v>87</v>
      </c>
      <c r="C6862" s="1">
        <v>10352</v>
      </c>
      <c r="D6862" s="1">
        <v>4417</v>
      </c>
      <c r="E6862" s="1">
        <v>14769</v>
      </c>
    </row>
    <row r="6863" spans="1:5">
      <c r="A6863" s="1">
        <v>1983</v>
      </c>
      <c r="B6863" s="1">
        <v>88</v>
      </c>
      <c r="C6863" s="1">
        <v>9323</v>
      </c>
      <c r="D6863" s="1">
        <v>3762</v>
      </c>
      <c r="E6863" s="1">
        <v>13085</v>
      </c>
    </row>
    <row r="6864" spans="1:5">
      <c r="A6864" s="1">
        <v>1983</v>
      </c>
      <c r="B6864" s="1">
        <v>89</v>
      </c>
      <c r="C6864" s="1">
        <v>8427</v>
      </c>
      <c r="D6864" s="1">
        <v>3068</v>
      </c>
      <c r="E6864" s="1">
        <v>11495</v>
      </c>
    </row>
    <row r="6865" spans="1:5">
      <c r="A6865" s="1">
        <v>1983</v>
      </c>
      <c r="B6865" s="1">
        <v>90</v>
      </c>
      <c r="C6865" s="1">
        <v>7529</v>
      </c>
      <c r="D6865" s="1">
        <v>2633</v>
      </c>
      <c r="E6865" s="1">
        <v>10162</v>
      </c>
    </row>
    <row r="6866" spans="1:5">
      <c r="A6866" s="1">
        <v>1983</v>
      </c>
      <c r="B6866" s="1">
        <v>91</v>
      </c>
      <c r="C6866" s="1">
        <v>6272</v>
      </c>
      <c r="D6866" s="1">
        <v>2067</v>
      </c>
      <c r="E6866" s="1">
        <v>8339</v>
      </c>
    </row>
    <row r="6867" spans="1:5">
      <c r="A6867" s="1">
        <v>1983</v>
      </c>
      <c r="B6867" s="1">
        <v>92</v>
      </c>
      <c r="C6867" s="1">
        <v>5237</v>
      </c>
      <c r="D6867" s="1">
        <v>1617</v>
      </c>
      <c r="E6867" s="1">
        <v>6854</v>
      </c>
    </row>
    <row r="6868" spans="1:5">
      <c r="A6868" s="1">
        <v>1983</v>
      </c>
      <c r="B6868" s="1">
        <v>93</v>
      </c>
      <c r="C6868" s="1">
        <v>4318</v>
      </c>
      <c r="D6868" s="1">
        <v>1257</v>
      </c>
      <c r="E6868" s="1">
        <v>5575</v>
      </c>
    </row>
    <row r="6869" spans="1:5">
      <c r="A6869" s="1">
        <v>1983</v>
      </c>
      <c r="B6869" s="1">
        <v>94</v>
      </c>
      <c r="C6869" s="1">
        <v>3553</v>
      </c>
      <c r="D6869" s="1">
        <v>959</v>
      </c>
      <c r="E6869" s="1">
        <v>4512</v>
      </c>
    </row>
    <row r="6870" spans="1:5">
      <c r="A6870" s="1">
        <v>1983</v>
      </c>
      <c r="B6870" s="1">
        <v>95</v>
      </c>
      <c r="C6870" s="1">
        <v>2648</v>
      </c>
      <c r="D6870" s="1">
        <v>679</v>
      </c>
      <c r="E6870" s="1">
        <v>3327</v>
      </c>
    </row>
    <row r="6871" spans="1:5">
      <c r="A6871" s="1">
        <v>1983</v>
      </c>
      <c r="B6871" s="1">
        <v>96</v>
      </c>
      <c r="C6871" s="1">
        <v>1991</v>
      </c>
      <c r="D6871" s="1">
        <v>478</v>
      </c>
      <c r="E6871" s="1">
        <v>2469</v>
      </c>
    </row>
    <row r="6872" spans="1:5">
      <c r="A6872" s="1">
        <v>1983</v>
      </c>
      <c r="B6872" s="1">
        <v>97</v>
      </c>
      <c r="C6872" s="1">
        <v>1511</v>
      </c>
      <c r="D6872" s="1">
        <v>299</v>
      </c>
      <c r="E6872" s="1">
        <v>1810</v>
      </c>
    </row>
    <row r="6873" spans="1:5">
      <c r="A6873" s="1">
        <v>1983</v>
      </c>
      <c r="B6873" s="1">
        <v>98</v>
      </c>
      <c r="C6873" s="1">
        <v>1000</v>
      </c>
      <c r="D6873" s="1">
        <v>218</v>
      </c>
      <c r="E6873" s="1">
        <v>1218</v>
      </c>
    </row>
    <row r="6874" spans="1:5">
      <c r="A6874" s="1">
        <v>1983</v>
      </c>
      <c r="B6874" s="1">
        <v>99</v>
      </c>
      <c r="C6874" s="1">
        <v>665</v>
      </c>
      <c r="D6874" s="1">
        <v>119</v>
      </c>
      <c r="E6874" s="1">
        <v>784</v>
      </c>
    </row>
    <row r="6875" spans="1:5">
      <c r="A6875" s="1">
        <v>1983</v>
      </c>
      <c r="B6875" s="1">
        <v>100</v>
      </c>
      <c r="C6875" s="1">
        <v>497</v>
      </c>
      <c r="D6875" s="1">
        <v>99</v>
      </c>
      <c r="E6875" s="1">
        <v>596</v>
      </c>
    </row>
    <row r="6876" spans="1:5">
      <c r="A6876" s="1">
        <v>1983</v>
      </c>
      <c r="B6876" s="1">
        <v>101</v>
      </c>
      <c r="C6876" s="1">
        <v>324</v>
      </c>
      <c r="D6876" s="1">
        <v>47</v>
      </c>
      <c r="E6876" s="1">
        <v>371</v>
      </c>
    </row>
    <row r="6877" spans="1:5">
      <c r="A6877" s="1">
        <v>1983</v>
      </c>
      <c r="B6877" s="1">
        <v>102</v>
      </c>
      <c r="C6877" s="1">
        <v>177</v>
      </c>
      <c r="D6877" s="1">
        <v>23</v>
      </c>
      <c r="E6877" s="1">
        <v>200</v>
      </c>
    </row>
    <row r="6878" spans="1:5">
      <c r="A6878" s="1">
        <v>1983</v>
      </c>
      <c r="B6878" s="1">
        <v>103</v>
      </c>
      <c r="C6878" s="1">
        <v>116</v>
      </c>
      <c r="D6878" s="1">
        <v>14</v>
      </c>
      <c r="E6878" s="1">
        <v>130</v>
      </c>
    </row>
    <row r="6879" spans="1:5">
      <c r="A6879" s="1">
        <v>1983</v>
      </c>
      <c r="B6879" s="1">
        <v>104</v>
      </c>
      <c r="C6879" s="1">
        <v>47</v>
      </c>
      <c r="D6879" s="1">
        <v>3</v>
      </c>
      <c r="E6879" s="1">
        <v>50</v>
      </c>
    </row>
    <row r="6880" spans="1:5">
      <c r="A6880" s="1">
        <v>1983</v>
      </c>
      <c r="B6880" s="1">
        <v>105</v>
      </c>
      <c r="C6880" s="1">
        <v>27</v>
      </c>
      <c r="D6880" s="1">
        <v>5</v>
      </c>
      <c r="E6880" s="1">
        <v>32</v>
      </c>
    </row>
    <row r="6881" spans="1:5">
      <c r="A6881" s="1">
        <v>1983</v>
      </c>
      <c r="B6881" s="1">
        <v>106</v>
      </c>
      <c r="C6881" s="1">
        <v>17</v>
      </c>
      <c r="D6881" s="1">
        <v>1</v>
      </c>
      <c r="E6881" s="1">
        <v>18</v>
      </c>
    </row>
    <row r="6882" spans="1:5">
      <c r="A6882" s="1">
        <v>1983</v>
      </c>
      <c r="B6882" s="1">
        <v>107</v>
      </c>
      <c r="C6882" s="1">
        <v>11</v>
      </c>
      <c r="D6882" s="1">
        <v>1</v>
      </c>
      <c r="E6882" s="1">
        <v>12</v>
      </c>
    </row>
    <row r="6883" spans="1:5">
      <c r="A6883" s="1">
        <v>1983</v>
      </c>
      <c r="B6883" s="1">
        <v>108</v>
      </c>
      <c r="C6883" s="1">
        <v>6</v>
      </c>
      <c r="D6883" s="1">
        <v>1</v>
      </c>
      <c r="E6883" s="1">
        <v>7</v>
      </c>
    </row>
    <row r="6884" spans="1:5">
      <c r="A6884" s="1">
        <v>1983</v>
      </c>
      <c r="B6884" s="1">
        <v>109</v>
      </c>
      <c r="C6884" s="1">
        <v>2</v>
      </c>
      <c r="D6884" s="1">
        <v>0</v>
      </c>
      <c r="E6884" s="1">
        <v>2</v>
      </c>
    </row>
    <row r="6885" spans="1:5">
      <c r="A6885" s="1">
        <v>1983</v>
      </c>
      <c r="B6885" s="1" t="s">
        <v>121</v>
      </c>
      <c r="C6885" s="1">
        <v>0</v>
      </c>
      <c r="D6885" s="1">
        <v>0</v>
      </c>
      <c r="E6885" s="1">
        <v>0</v>
      </c>
    </row>
    <row r="6886" spans="1:5">
      <c r="A6886" s="1">
        <v>1984</v>
      </c>
      <c r="B6886" s="1">
        <v>0</v>
      </c>
      <c r="C6886" s="1">
        <v>3005</v>
      </c>
      <c r="D6886" s="1">
        <v>3995</v>
      </c>
      <c r="E6886" s="1">
        <v>7000</v>
      </c>
    </row>
    <row r="6887" spans="1:5">
      <c r="A6887" s="1">
        <v>1984</v>
      </c>
      <c r="B6887" s="1">
        <v>1</v>
      </c>
      <c r="C6887" s="1">
        <v>233</v>
      </c>
      <c r="D6887" s="1">
        <v>312</v>
      </c>
      <c r="E6887" s="1">
        <v>545</v>
      </c>
    </row>
    <row r="6888" spans="1:5">
      <c r="A6888" s="1">
        <v>1984</v>
      </c>
      <c r="B6888" s="1">
        <v>2</v>
      </c>
      <c r="C6888" s="1">
        <v>127</v>
      </c>
      <c r="D6888" s="1">
        <v>165</v>
      </c>
      <c r="E6888" s="1">
        <v>292</v>
      </c>
    </row>
    <row r="6889" spans="1:5">
      <c r="A6889" s="1">
        <v>1984</v>
      </c>
      <c r="B6889" s="1">
        <v>3</v>
      </c>
      <c r="C6889" s="1">
        <v>91</v>
      </c>
      <c r="D6889" s="1">
        <v>155</v>
      </c>
      <c r="E6889" s="1">
        <v>246</v>
      </c>
    </row>
    <row r="6890" spans="1:5">
      <c r="A6890" s="1">
        <v>1984</v>
      </c>
      <c r="B6890" s="1">
        <v>4</v>
      </c>
      <c r="C6890" s="1">
        <v>86</v>
      </c>
      <c r="D6890" s="1">
        <v>93</v>
      </c>
      <c r="E6890" s="1">
        <v>179</v>
      </c>
    </row>
    <row r="6891" spans="1:5">
      <c r="A6891" s="1">
        <v>1984</v>
      </c>
      <c r="B6891" s="1">
        <v>5</v>
      </c>
      <c r="C6891" s="1">
        <v>74</v>
      </c>
      <c r="D6891" s="1">
        <v>94</v>
      </c>
      <c r="E6891" s="1">
        <v>168</v>
      </c>
    </row>
    <row r="6892" spans="1:5">
      <c r="A6892" s="1">
        <v>1984</v>
      </c>
      <c r="B6892" s="1">
        <v>6</v>
      </c>
      <c r="C6892" s="1">
        <v>63</v>
      </c>
      <c r="D6892" s="1">
        <v>87</v>
      </c>
      <c r="E6892" s="1">
        <v>150</v>
      </c>
    </row>
    <row r="6893" spans="1:5">
      <c r="A6893" s="1">
        <v>1984</v>
      </c>
      <c r="B6893" s="1">
        <v>7</v>
      </c>
      <c r="C6893" s="1">
        <v>61</v>
      </c>
      <c r="D6893" s="1">
        <v>79</v>
      </c>
      <c r="E6893" s="1">
        <v>140</v>
      </c>
    </row>
    <row r="6894" spans="1:5">
      <c r="A6894" s="1">
        <v>1984</v>
      </c>
      <c r="B6894" s="1">
        <v>8</v>
      </c>
      <c r="C6894" s="1">
        <v>47</v>
      </c>
      <c r="D6894" s="1">
        <v>84</v>
      </c>
      <c r="E6894" s="1">
        <v>131</v>
      </c>
    </row>
    <row r="6895" spans="1:5">
      <c r="A6895" s="1">
        <v>1984</v>
      </c>
      <c r="B6895" s="1">
        <v>9</v>
      </c>
      <c r="C6895" s="1">
        <v>59</v>
      </c>
      <c r="D6895" s="1">
        <v>79</v>
      </c>
      <c r="E6895" s="1">
        <v>138</v>
      </c>
    </row>
    <row r="6896" spans="1:5">
      <c r="A6896" s="1">
        <v>1984</v>
      </c>
      <c r="B6896" s="1">
        <v>10</v>
      </c>
      <c r="C6896" s="1">
        <v>57</v>
      </c>
      <c r="D6896" s="1">
        <v>94</v>
      </c>
      <c r="E6896" s="1">
        <v>151</v>
      </c>
    </row>
    <row r="6897" spans="1:5">
      <c r="A6897" s="1">
        <v>1984</v>
      </c>
      <c r="B6897" s="1">
        <v>11</v>
      </c>
      <c r="C6897" s="1">
        <v>53</v>
      </c>
      <c r="D6897" s="1">
        <v>100</v>
      </c>
      <c r="E6897" s="1">
        <v>153</v>
      </c>
    </row>
    <row r="6898" spans="1:5">
      <c r="A6898" s="1">
        <v>1984</v>
      </c>
      <c r="B6898" s="1">
        <v>12</v>
      </c>
      <c r="C6898" s="1">
        <v>73</v>
      </c>
      <c r="D6898" s="1">
        <v>114</v>
      </c>
      <c r="E6898" s="1">
        <v>187</v>
      </c>
    </row>
    <row r="6899" spans="1:5">
      <c r="A6899" s="1">
        <v>1984</v>
      </c>
      <c r="B6899" s="1">
        <v>13</v>
      </c>
      <c r="C6899" s="1">
        <v>82</v>
      </c>
      <c r="D6899" s="1">
        <v>112</v>
      </c>
      <c r="E6899" s="1">
        <v>194</v>
      </c>
    </row>
    <row r="6900" spans="1:5">
      <c r="A6900" s="1">
        <v>1984</v>
      </c>
      <c r="B6900" s="1">
        <v>14</v>
      </c>
      <c r="C6900" s="1">
        <v>79</v>
      </c>
      <c r="D6900" s="1">
        <v>160</v>
      </c>
      <c r="E6900" s="1">
        <v>239</v>
      </c>
    </row>
    <row r="6901" spans="1:5">
      <c r="A6901" s="1">
        <v>1984</v>
      </c>
      <c r="B6901" s="1">
        <v>15</v>
      </c>
      <c r="C6901" s="1">
        <v>121</v>
      </c>
      <c r="D6901" s="1">
        <v>197</v>
      </c>
      <c r="E6901" s="1">
        <v>318</v>
      </c>
    </row>
    <row r="6902" spans="1:5">
      <c r="A6902" s="1">
        <v>1984</v>
      </c>
      <c r="B6902" s="1">
        <v>16</v>
      </c>
      <c r="C6902" s="1">
        <v>119</v>
      </c>
      <c r="D6902" s="1">
        <v>248</v>
      </c>
      <c r="E6902" s="1">
        <v>367</v>
      </c>
    </row>
    <row r="6903" spans="1:5">
      <c r="A6903" s="1">
        <v>1984</v>
      </c>
      <c r="B6903" s="1">
        <v>17</v>
      </c>
      <c r="C6903" s="1">
        <v>157</v>
      </c>
      <c r="D6903" s="1">
        <v>377</v>
      </c>
      <c r="E6903" s="1">
        <v>534</v>
      </c>
    </row>
    <row r="6904" spans="1:5">
      <c r="A6904" s="1">
        <v>1984</v>
      </c>
      <c r="B6904" s="1">
        <v>18</v>
      </c>
      <c r="C6904" s="1">
        <v>124</v>
      </c>
      <c r="D6904" s="1">
        <v>418</v>
      </c>
      <c r="E6904" s="1">
        <v>542</v>
      </c>
    </row>
    <row r="6905" spans="1:5">
      <c r="A6905" s="1">
        <v>1984</v>
      </c>
      <c r="B6905" s="1">
        <v>19</v>
      </c>
      <c r="C6905" s="1">
        <v>144</v>
      </c>
      <c r="D6905" s="1">
        <v>468</v>
      </c>
      <c r="E6905" s="1">
        <v>612</v>
      </c>
    </row>
    <row r="6906" spans="1:5">
      <c r="A6906" s="1">
        <v>1984</v>
      </c>
      <c r="B6906" s="1">
        <v>20</v>
      </c>
      <c r="C6906" s="1">
        <v>149</v>
      </c>
      <c r="D6906" s="1">
        <v>463</v>
      </c>
      <c r="E6906" s="1">
        <v>612</v>
      </c>
    </row>
    <row r="6907" spans="1:5">
      <c r="A6907" s="1">
        <v>1984</v>
      </c>
      <c r="B6907" s="1">
        <v>21</v>
      </c>
      <c r="C6907" s="1">
        <v>146</v>
      </c>
      <c r="D6907" s="1">
        <v>414</v>
      </c>
      <c r="E6907" s="1">
        <v>560</v>
      </c>
    </row>
    <row r="6908" spans="1:5">
      <c r="A6908" s="1">
        <v>1984</v>
      </c>
      <c r="B6908" s="1">
        <v>22</v>
      </c>
      <c r="C6908" s="1">
        <v>147</v>
      </c>
      <c r="D6908" s="1">
        <v>395</v>
      </c>
      <c r="E6908" s="1">
        <v>542</v>
      </c>
    </row>
    <row r="6909" spans="1:5">
      <c r="A6909" s="1">
        <v>1984</v>
      </c>
      <c r="B6909" s="1">
        <v>23</v>
      </c>
      <c r="C6909" s="1">
        <v>141</v>
      </c>
      <c r="D6909" s="1">
        <v>377</v>
      </c>
      <c r="E6909" s="1">
        <v>518</v>
      </c>
    </row>
    <row r="6910" spans="1:5">
      <c r="A6910" s="1">
        <v>1984</v>
      </c>
      <c r="B6910" s="1">
        <v>24</v>
      </c>
      <c r="C6910" s="1">
        <v>139</v>
      </c>
      <c r="D6910" s="1">
        <v>350</v>
      </c>
      <c r="E6910" s="1">
        <v>489</v>
      </c>
    </row>
    <row r="6911" spans="1:5">
      <c r="A6911" s="1">
        <v>1984</v>
      </c>
      <c r="B6911" s="1">
        <v>25</v>
      </c>
      <c r="C6911" s="1">
        <v>164</v>
      </c>
      <c r="D6911" s="1">
        <v>340</v>
      </c>
      <c r="E6911" s="1">
        <v>504</v>
      </c>
    </row>
    <row r="6912" spans="1:5">
      <c r="A6912" s="1">
        <v>1984</v>
      </c>
      <c r="B6912" s="1">
        <v>26</v>
      </c>
      <c r="C6912" s="1">
        <v>164</v>
      </c>
      <c r="D6912" s="1">
        <v>339</v>
      </c>
      <c r="E6912" s="1">
        <v>503</v>
      </c>
    </row>
    <row r="6913" spans="1:5">
      <c r="A6913" s="1">
        <v>1984</v>
      </c>
      <c r="B6913" s="1">
        <v>27</v>
      </c>
      <c r="C6913" s="1">
        <v>173</v>
      </c>
      <c r="D6913" s="1">
        <v>355</v>
      </c>
      <c r="E6913" s="1">
        <v>528</v>
      </c>
    </row>
    <row r="6914" spans="1:5">
      <c r="A6914" s="1">
        <v>1984</v>
      </c>
      <c r="B6914" s="1">
        <v>28</v>
      </c>
      <c r="C6914" s="1">
        <v>170</v>
      </c>
      <c r="D6914" s="1">
        <v>365</v>
      </c>
      <c r="E6914" s="1">
        <v>535</v>
      </c>
    </row>
    <row r="6915" spans="1:5">
      <c r="A6915" s="1">
        <v>1984</v>
      </c>
      <c r="B6915" s="1">
        <v>29</v>
      </c>
      <c r="C6915" s="1">
        <v>183</v>
      </c>
      <c r="D6915" s="1">
        <v>325</v>
      </c>
      <c r="E6915" s="1">
        <v>508</v>
      </c>
    </row>
    <row r="6916" spans="1:5">
      <c r="A6916" s="1">
        <v>1984</v>
      </c>
      <c r="B6916" s="1">
        <v>30</v>
      </c>
      <c r="C6916" s="1">
        <v>163</v>
      </c>
      <c r="D6916" s="1">
        <v>315</v>
      </c>
      <c r="E6916" s="1">
        <v>478</v>
      </c>
    </row>
    <row r="6917" spans="1:5">
      <c r="A6917" s="1">
        <v>1984</v>
      </c>
      <c r="B6917" s="1">
        <v>31</v>
      </c>
      <c r="C6917" s="1">
        <v>190</v>
      </c>
      <c r="D6917" s="1">
        <v>349</v>
      </c>
      <c r="E6917" s="1">
        <v>539</v>
      </c>
    </row>
    <row r="6918" spans="1:5">
      <c r="A6918" s="1">
        <v>1984</v>
      </c>
      <c r="B6918" s="1">
        <v>32</v>
      </c>
      <c r="C6918" s="1">
        <v>200</v>
      </c>
      <c r="D6918" s="1">
        <v>374</v>
      </c>
      <c r="E6918" s="1">
        <v>574</v>
      </c>
    </row>
    <row r="6919" spans="1:5">
      <c r="A6919" s="1">
        <v>1984</v>
      </c>
      <c r="B6919" s="1">
        <v>33</v>
      </c>
      <c r="C6919" s="1">
        <v>256</v>
      </c>
      <c r="D6919" s="1">
        <v>406</v>
      </c>
      <c r="E6919" s="1">
        <v>662</v>
      </c>
    </row>
    <row r="6920" spans="1:5">
      <c r="A6920" s="1">
        <v>1984</v>
      </c>
      <c r="B6920" s="1">
        <v>34</v>
      </c>
      <c r="C6920" s="1">
        <v>269</v>
      </c>
      <c r="D6920" s="1">
        <v>427</v>
      </c>
      <c r="E6920" s="1">
        <v>696</v>
      </c>
    </row>
    <row r="6921" spans="1:5">
      <c r="A6921" s="1">
        <v>1984</v>
      </c>
      <c r="B6921" s="1">
        <v>35</v>
      </c>
      <c r="C6921" s="1">
        <v>299</v>
      </c>
      <c r="D6921" s="1">
        <v>471</v>
      </c>
      <c r="E6921" s="1">
        <v>770</v>
      </c>
    </row>
    <row r="6922" spans="1:5">
      <c r="A6922" s="1">
        <v>1984</v>
      </c>
      <c r="B6922" s="1">
        <v>36</v>
      </c>
      <c r="C6922" s="1">
        <v>312</v>
      </c>
      <c r="D6922" s="1">
        <v>498</v>
      </c>
      <c r="E6922" s="1">
        <v>810</v>
      </c>
    </row>
    <row r="6923" spans="1:5">
      <c r="A6923" s="1">
        <v>1984</v>
      </c>
      <c r="B6923" s="1">
        <v>37</v>
      </c>
      <c r="C6923" s="1">
        <v>390</v>
      </c>
      <c r="D6923" s="1">
        <v>618</v>
      </c>
      <c r="E6923" s="1">
        <v>1008</v>
      </c>
    </row>
    <row r="6924" spans="1:5">
      <c r="A6924" s="1">
        <v>1984</v>
      </c>
      <c r="B6924" s="1">
        <v>38</v>
      </c>
      <c r="C6924" s="1">
        <v>380</v>
      </c>
      <c r="D6924" s="1">
        <v>533</v>
      </c>
      <c r="E6924" s="1">
        <v>913</v>
      </c>
    </row>
    <row r="6925" spans="1:5">
      <c r="A6925" s="1">
        <v>1984</v>
      </c>
      <c r="B6925" s="1">
        <v>39</v>
      </c>
      <c r="C6925" s="1">
        <v>443</v>
      </c>
      <c r="D6925" s="1">
        <v>581</v>
      </c>
      <c r="E6925" s="1">
        <v>1024</v>
      </c>
    </row>
    <row r="6926" spans="1:5">
      <c r="A6926" s="1">
        <v>1984</v>
      </c>
      <c r="B6926" s="1">
        <v>40</v>
      </c>
      <c r="C6926" s="1">
        <v>411</v>
      </c>
      <c r="D6926" s="1">
        <v>646</v>
      </c>
      <c r="E6926" s="1">
        <v>1057</v>
      </c>
    </row>
    <row r="6927" spans="1:5">
      <c r="A6927" s="1">
        <v>1984</v>
      </c>
      <c r="B6927" s="1">
        <v>41</v>
      </c>
      <c r="C6927" s="1">
        <v>440</v>
      </c>
      <c r="D6927" s="1">
        <v>692</v>
      </c>
      <c r="E6927" s="1">
        <v>1132</v>
      </c>
    </row>
    <row r="6928" spans="1:5">
      <c r="A6928" s="1">
        <v>1984</v>
      </c>
      <c r="B6928" s="1">
        <v>42</v>
      </c>
      <c r="C6928" s="1">
        <v>483</v>
      </c>
      <c r="D6928" s="1">
        <v>709</v>
      </c>
      <c r="E6928" s="1">
        <v>1192</v>
      </c>
    </row>
    <row r="6929" spans="1:5">
      <c r="A6929" s="1">
        <v>1984</v>
      </c>
      <c r="B6929" s="1">
        <v>43</v>
      </c>
      <c r="C6929" s="1">
        <v>535</v>
      </c>
      <c r="D6929" s="1">
        <v>768</v>
      </c>
      <c r="E6929" s="1">
        <v>1303</v>
      </c>
    </row>
    <row r="6930" spans="1:5">
      <c r="A6930" s="1">
        <v>1984</v>
      </c>
      <c r="B6930" s="1">
        <v>44</v>
      </c>
      <c r="C6930" s="1">
        <v>576</v>
      </c>
      <c r="D6930" s="1">
        <v>909</v>
      </c>
      <c r="E6930" s="1">
        <v>1485</v>
      </c>
    </row>
    <row r="6931" spans="1:5">
      <c r="A6931" s="1">
        <v>1984</v>
      </c>
      <c r="B6931" s="1">
        <v>45</v>
      </c>
      <c r="C6931" s="1">
        <v>673</v>
      </c>
      <c r="D6931" s="1">
        <v>1058</v>
      </c>
      <c r="E6931" s="1">
        <v>1731</v>
      </c>
    </row>
    <row r="6932" spans="1:5">
      <c r="A6932" s="1">
        <v>1984</v>
      </c>
      <c r="B6932" s="1">
        <v>46</v>
      </c>
      <c r="C6932" s="1">
        <v>747</v>
      </c>
      <c r="D6932" s="1">
        <v>1144</v>
      </c>
      <c r="E6932" s="1">
        <v>1891</v>
      </c>
    </row>
    <row r="6933" spans="1:5">
      <c r="A6933" s="1">
        <v>1984</v>
      </c>
      <c r="B6933" s="1">
        <v>47</v>
      </c>
      <c r="C6933" s="1">
        <v>805</v>
      </c>
      <c r="D6933" s="1">
        <v>1263</v>
      </c>
      <c r="E6933" s="1">
        <v>2068</v>
      </c>
    </row>
    <row r="6934" spans="1:5">
      <c r="A6934" s="1">
        <v>1984</v>
      </c>
      <c r="B6934" s="1">
        <v>48</v>
      </c>
      <c r="C6934" s="1">
        <v>860</v>
      </c>
      <c r="D6934" s="1">
        <v>1457</v>
      </c>
      <c r="E6934" s="1">
        <v>2317</v>
      </c>
    </row>
    <row r="6935" spans="1:5">
      <c r="A6935" s="1">
        <v>1984</v>
      </c>
      <c r="B6935" s="1">
        <v>49</v>
      </c>
      <c r="C6935" s="1">
        <v>999</v>
      </c>
      <c r="D6935" s="1">
        <v>1607</v>
      </c>
      <c r="E6935" s="1">
        <v>2606</v>
      </c>
    </row>
    <row r="6936" spans="1:5">
      <c r="A6936" s="1">
        <v>1984</v>
      </c>
      <c r="B6936" s="1">
        <v>50</v>
      </c>
      <c r="C6936" s="1">
        <v>1039</v>
      </c>
      <c r="D6936" s="1">
        <v>1721</v>
      </c>
      <c r="E6936" s="1">
        <v>2760</v>
      </c>
    </row>
    <row r="6937" spans="1:5">
      <c r="A6937" s="1">
        <v>1984</v>
      </c>
      <c r="B6937" s="1">
        <v>51</v>
      </c>
      <c r="C6937" s="1">
        <v>1187</v>
      </c>
      <c r="D6937" s="1">
        <v>1889</v>
      </c>
      <c r="E6937" s="1">
        <v>3076</v>
      </c>
    </row>
    <row r="6938" spans="1:5">
      <c r="A6938" s="1">
        <v>1984</v>
      </c>
      <c r="B6938" s="1">
        <v>52</v>
      </c>
      <c r="C6938" s="1">
        <v>1359</v>
      </c>
      <c r="D6938" s="1">
        <v>2143</v>
      </c>
      <c r="E6938" s="1">
        <v>3502</v>
      </c>
    </row>
    <row r="6939" spans="1:5">
      <c r="A6939" s="1">
        <v>1984</v>
      </c>
      <c r="B6939" s="1">
        <v>53</v>
      </c>
      <c r="C6939" s="1">
        <v>1502</v>
      </c>
      <c r="D6939" s="1">
        <v>2533</v>
      </c>
      <c r="E6939" s="1">
        <v>4035</v>
      </c>
    </row>
    <row r="6940" spans="1:5">
      <c r="A6940" s="1">
        <v>1984</v>
      </c>
      <c r="B6940" s="1">
        <v>54</v>
      </c>
      <c r="C6940" s="1">
        <v>1776</v>
      </c>
      <c r="D6940" s="1">
        <v>2832</v>
      </c>
      <c r="E6940" s="1">
        <v>4608</v>
      </c>
    </row>
    <row r="6941" spans="1:5">
      <c r="A6941" s="1">
        <v>1984</v>
      </c>
      <c r="B6941" s="1">
        <v>55</v>
      </c>
      <c r="C6941" s="1">
        <v>1852</v>
      </c>
      <c r="D6941" s="1">
        <v>3100</v>
      </c>
      <c r="E6941" s="1">
        <v>4952</v>
      </c>
    </row>
    <row r="6942" spans="1:5">
      <c r="A6942" s="1">
        <v>1984</v>
      </c>
      <c r="B6942" s="1">
        <v>56</v>
      </c>
      <c r="C6942" s="1">
        <v>2128</v>
      </c>
      <c r="D6942" s="1">
        <v>3461</v>
      </c>
      <c r="E6942" s="1">
        <v>5589</v>
      </c>
    </row>
    <row r="6943" spans="1:5">
      <c r="A6943" s="1">
        <v>1984</v>
      </c>
      <c r="B6943" s="1">
        <v>57</v>
      </c>
      <c r="C6943" s="1">
        <v>2360</v>
      </c>
      <c r="D6943" s="1">
        <v>3863</v>
      </c>
      <c r="E6943" s="1">
        <v>6223</v>
      </c>
    </row>
    <row r="6944" spans="1:5">
      <c r="A6944" s="1">
        <v>1984</v>
      </c>
      <c r="B6944" s="1">
        <v>58</v>
      </c>
      <c r="C6944" s="1">
        <v>2642</v>
      </c>
      <c r="D6944" s="1">
        <v>4385</v>
      </c>
      <c r="E6944" s="1">
        <v>7027</v>
      </c>
    </row>
    <row r="6945" spans="1:5">
      <c r="A6945" s="1">
        <v>1984</v>
      </c>
      <c r="B6945" s="1">
        <v>59</v>
      </c>
      <c r="C6945" s="1">
        <v>2921</v>
      </c>
      <c r="D6945" s="1">
        <v>4928</v>
      </c>
      <c r="E6945" s="1">
        <v>7849</v>
      </c>
    </row>
    <row r="6946" spans="1:5">
      <c r="A6946" s="1">
        <v>1984</v>
      </c>
      <c r="B6946" s="1">
        <v>60</v>
      </c>
      <c r="C6946" s="1">
        <v>3193</v>
      </c>
      <c r="D6946" s="1">
        <v>5362</v>
      </c>
      <c r="E6946" s="1">
        <v>8555</v>
      </c>
    </row>
    <row r="6947" spans="1:5">
      <c r="A6947" s="1">
        <v>1984</v>
      </c>
      <c r="B6947" s="1">
        <v>61</v>
      </c>
      <c r="C6947" s="1">
        <v>3501</v>
      </c>
      <c r="D6947" s="1">
        <v>5953</v>
      </c>
      <c r="E6947" s="1">
        <v>9454</v>
      </c>
    </row>
    <row r="6948" spans="1:5">
      <c r="A6948" s="1">
        <v>1984</v>
      </c>
      <c r="B6948" s="1">
        <v>62</v>
      </c>
      <c r="C6948" s="1">
        <v>4060</v>
      </c>
      <c r="D6948" s="1">
        <v>6752</v>
      </c>
      <c r="E6948" s="1">
        <v>10812</v>
      </c>
    </row>
    <row r="6949" spans="1:5">
      <c r="A6949" s="1">
        <v>1984</v>
      </c>
      <c r="B6949" s="1">
        <v>63</v>
      </c>
      <c r="C6949" s="1">
        <v>4613</v>
      </c>
      <c r="D6949" s="1">
        <v>7754</v>
      </c>
      <c r="E6949" s="1">
        <v>12367</v>
      </c>
    </row>
    <row r="6950" spans="1:5">
      <c r="A6950" s="1">
        <v>1984</v>
      </c>
      <c r="B6950" s="1">
        <v>64</v>
      </c>
      <c r="C6950" s="1">
        <v>4992</v>
      </c>
      <c r="D6950" s="1">
        <v>8157</v>
      </c>
      <c r="E6950" s="1">
        <v>13149</v>
      </c>
    </row>
    <row r="6951" spans="1:5">
      <c r="A6951" s="1">
        <v>1984</v>
      </c>
      <c r="B6951" s="1">
        <v>65</v>
      </c>
      <c r="C6951" s="1">
        <v>3985</v>
      </c>
      <c r="D6951" s="1">
        <v>6297</v>
      </c>
      <c r="E6951" s="1">
        <v>10282</v>
      </c>
    </row>
    <row r="6952" spans="1:5">
      <c r="A6952" s="1">
        <v>1984</v>
      </c>
      <c r="B6952" s="1">
        <v>66</v>
      </c>
      <c r="C6952" s="1">
        <v>4149</v>
      </c>
      <c r="D6952" s="1">
        <v>6595</v>
      </c>
      <c r="E6952" s="1">
        <v>10744</v>
      </c>
    </row>
    <row r="6953" spans="1:5">
      <c r="A6953" s="1">
        <v>1984</v>
      </c>
      <c r="B6953" s="1">
        <v>67</v>
      </c>
      <c r="C6953" s="1">
        <v>4910</v>
      </c>
      <c r="D6953" s="1">
        <v>7696</v>
      </c>
      <c r="E6953" s="1">
        <v>12606</v>
      </c>
    </row>
    <row r="6954" spans="1:5">
      <c r="A6954" s="1">
        <v>1984</v>
      </c>
      <c r="B6954" s="1">
        <v>68</v>
      </c>
      <c r="C6954" s="1">
        <v>5615</v>
      </c>
      <c r="D6954" s="1">
        <v>8903</v>
      </c>
      <c r="E6954" s="1">
        <v>14518</v>
      </c>
    </row>
    <row r="6955" spans="1:5">
      <c r="A6955" s="1">
        <v>1984</v>
      </c>
      <c r="B6955" s="1">
        <v>69</v>
      </c>
      <c r="C6955" s="1">
        <v>6598</v>
      </c>
      <c r="D6955" s="1">
        <v>9708</v>
      </c>
      <c r="E6955" s="1">
        <v>16306</v>
      </c>
    </row>
    <row r="6956" spans="1:5">
      <c r="A6956" s="1">
        <v>1984</v>
      </c>
      <c r="B6956" s="1">
        <v>70</v>
      </c>
      <c r="C6956" s="1">
        <v>7352</v>
      </c>
      <c r="D6956" s="1">
        <v>10453</v>
      </c>
      <c r="E6956" s="1">
        <v>17805</v>
      </c>
    </row>
    <row r="6957" spans="1:5">
      <c r="A6957" s="1">
        <v>1984</v>
      </c>
      <c r="B6957" s="1">
        <v>71</v>
      </c>
      <c r="C6957" s="1">
        <v>7582</v>
      </c>
      <c r="D6957" s="1">
        <v>10782</v>
      </c>
      <c r="E6957" s="1">
        <v>18364</v>
      </c>
    </row>
    <row r="6958" spans="1:5">
      <c r="A6958" s="1">
        <v>1984</v>
      </c>
      <c r="B6958" s="1">
        <v>72</v>
      </c>
      <c r="C6958" s="1">
        <v>8073</v>
      </c>
      <c r="D6958" s="1">
        <v>11322</v>
      </c>
      <c r="E6958" s="1">
        <v>19395</v>
      </c>
    </row>
    <row r="6959" spans="1:5">
      <c r="A6959" s="1">
        <v>1984</v>
      </c>
      <c r="B6959" s="1">
        <v>73</v>
      </c>
      <c r="C6959" s="1">
        <v>8711</v>
      </c>
      <c r="D6959" s="1">
        <v>11599</v>
      </c>
      <c r="E6959" s="1">
        <v>20310</v>
      </c>
    </row>
    <row r="6960" spans="1:5">
      <c r="A6960" s="1">
        <v>1984</v>
      </c>
      <c r="B6960" s="1">
        <v>74</v>
      </c>
      <c r="C6960" s="1">
        <v>9456</v>
      </c>
      <c r="D6960" s="1">
        <v>12065</v>
      </c>
      <c r="E6960" s="1">
        <v>21521</v>
      </c>
    </row>
    <row r="6961" spans="1:5">
      <c r="A6961" s="1">
        <v>1984</v>
      </c>
      <c r="B6961" s="1">
        <v>75</v>
      </c>
      <c r="C6961" s="1">
        <v>10118</v>
      </c>
      <c r="D6961" s="1">
        <v>12190</v>
      </c>
      <c r="E6961" s="1">
        <v>22308</v>
      </c>
    </row>
    <row r="6962" spans="1:5">
      <c r="A6962" s="1">
        <v>1984</v>
      </c>
      <c r="B6962" s="1">
        <v>76</v>
      </c>
      <c r="C6962" s="1">
        <v>10584</v>
      </c>
      <c r="D6962" s="1">
        <v>12030</v>
      </c>
      <c r="E6962" s="1">
        <v>22614</v>
      </c>
    </row>
    <row r="6963" spans="1:5">
      <c r="A6963" s="1">
        <v>1984</v>
      </c>
      <c r="B6963" s="1">
        <v>77</v>
      </c>
      <c r="C6963" s="1">
        <v>11036</v>
      </c>
      <c r="D6963" s="1">
        <v>11730</v>
      </c>
      <c r="E6963" s="1">
        <v>22766</v>
      </c>
    </row>
    <row r="6964" spans="1:5">
      <c r="A6964" s="1">
        <v>1984</v>
      </c>
      <c r="B6964" s="1">
        <v>78</v>
      </c>
      <c r="C6964" s="1">
        <v>11527</v>
      </c>
      <c r="D6964" s="1">
        <v>11291</v>
      </c>
      <c r="E6964" s="1">
        <v>22818</v>
      </c>
    </row>
    <row r="6965" spans="1:5">
      <c r="A6965" s="1">
        <v>1984</v>
      </c>
      <c r="B6965" s="1">
        <v>79</v>
      </c>
      <c r="C6965" s="1">
        <v>11961</v>
      </c>
      <c r="D6965" s="1">
        <v>10930</v>
      </c>
      <c r="E6965" s="1">
        <v>22891</v>
      </c>
    </row>
    <row r="6966" spans="1:5">
      <c r="A6966" s="1">
        <v>1984</v>
      </c>
      <c r="B6966" s="1">
        <v>80</v>
      </c>
      <c r="C6966" s="1">
        <v>12279</v>
      </c>
      <c r="D6966" s="1">
        <v>10678</v>
      </c>
      <c r="E6966" s="1">
        <v>22957</v>
      </c>
    </row>
    <row r="6967" spans="1:5">
      <c r="A6967" s="1">
        <v>1984</v>
      </c>
      <c r="B6967" s="1">
        <v>81</v>
      </c>
      <c r="C6967" s="1">
        <v>12272</v>
      </c>
      <c r="D6967" s="1">
        <v>9687</v>
      </c>
      <c r="E6967" s="1">
        <v>21959</v>
      </c>
    </row>
    <row r="6968" spans="1:5">
      <c r="A6968" s="1">
        <v>1984</v>
      </c>
      <c r="B6968" s="1">
        <v>82</v>
      </c>
      <c r="C6968" s="1">
        <v>12267</v>
      </c>
      <c r="D6968" s="1">
        <v>8903</v>
      </c>
      <c r="E6968" s="1">
        <v>21170</v>
      </c>
    </row>
    <row r="6969" spans="1:5">
      <c r="A6969" s="1">
        <v>1984</v>
      </c>
      <c r="B6969" s="1">
        <v>83</v>
      </c>
      <c r="C6969" s="1">
        <v>12361</v>
      </c>
      <c r="D6969" s="1">
        <v>8059</v>
      </c>
      <c r="E6969" s="1">
        <v>20420</v>
      </c>
    </row>
    <row r="6970" spans="1:5">
      <c r="A6970" s="1">
        <v>1984</v>
      </c>
      <c r="B6970" s="1">
        <v>84</v>
      </c>
      <c r="C6970" s="1">
        <v>12244</v>
      </c>
      <c r="D6970" s="1">
        <v>7015</v>
      </c>
      <c r="E6970" s="1">
        <v>19259</v>
      </c>
    </row>
    <row r="6971" spans="1:5">
      <c r="A6971" s="1">
        <v>1984</v>
      </c>
      <c r="B6971" s="1">
        <v>85</v>
      </c>
      <c r="C6971" s="1">
        <v>11270</v>
      </c>
      <c r="D6971" s="1">
        <v>5893</v>
      </c>
      <c r="E6971" s="1">
        <v>17163</v>
      </c>
    </row>
    <row r="6972" spans="1:5">
      <c r="A6972" s="1">
        <v>1984</v>
      </c>
      <c r="B6972" s="1">
        <v>86</v>
      </c>
      <c r="C6972" s="1">
        <v>10628</v>
      </c>
      <c r="D6972" s="1">
        <v>5005</v>
      </c>
      <c r="E6972" s="1">
        <v>15633</v>
      </c>
    </row>
    <row r="6973" spans="1:5">
      <c r="A6973" s="1">
        <v>1984</v>
      </c>
      <c r="B6973" s="1">
        <v>87</v>
      </c>
      <c r="C6973" s="1">
        <v>10121</v>
      </c>
      <c r="D6973" s="1">
        <v>4388</v>
      </c>
      <c r="E6973" s="1">
        <v>14509</v>
      </c>
    </row>
    <row r="6974" spans="1:5">
      <c r="A6974" s="1">
        <v>1984</v>
      </c>
      <c r="B6974" s="1">
        <v>88</v>
      </c>
      <c r="C6974" s="1">
        <v>9273</v>
      </c>
      <c r="D6974" s="1">
        <v>3646</v>
      </c>
      <c r="E6974" s="1">
        <v>12919</v>
      </c>
    </row>
    <row r="6975" spans="1:5">
      <c r="A6975" s="1">
        <v>1984</v>
      </c>
      <c r="B6975" s="1">
        <v>89</v>
      </c>
      <c r="C6975" s="1">
        <v>8166</v>
      </c>
      <c r="D6975" s="1">
        <v>2988</v>
      </c>
      <c r="E6975" s="1">
        <v>11154</v>
      </c>
    </row>
    <row r="6976" spans="1:5">
      <c r="A6976" s="1">
        <v>1984</v>
      </c>
      <c r="B6976" s="1">
        <v>90</v>
      </c>
      <c r="C6976" s="1">
        <v>7457</v>
      </c>
      <c r="D6976" s="1">
        <v>2541</v>
      </c>
      <c r="E6976" s="1">
        <v>9998</v>
      </c>
    </row>
    <row r="6977" spans="1:5">
      <c r="A6977" s="1">
        <v>1984</v>
      </c>
      <c r="B6977" s="1">
        <v>91</v>
      </c>
      <c r="C6977" s="1">
        <v>6420</v>
      </c>
      <c r="D6977" s="1">
        <v>2089</v>
      </c>
      <c r="E6977" s="1">
        <v>8509</v>
      </c>
    </row>
    <row r="6978" spans="1:5">
      <c r="A6978" s="1">
        <v>1984</v>
      </c>
      <c r="B6978" s="1">
        <v>92</v>
      </c>
      <c r="C6978" s="1">
        <v>5251</v>
      </c>
      <c r="D6978" s="1">
        <v>1658</v>
      </c>
      <c r="E6978" s="1">
        <v>6909</v>
      </c>
    </row>
    <row r="6979" spans="1:5">
      <c r="A6979" s="1">
        <v>1984</v>
      </c>
      <c r="B6979" s="1">
        <v>93</v>
      </c>
      <c r="C6979" s="1">
        <v>4395</v>
      </c>
      <c r="D6979" s="1">
        <v>1204</v>
      </c>
      <c r="E6979" s="1">
        <v>5599</v>
      </c>
    </row>
    <row r="6980" spans="1:5">
      <c r="A6980" s="1">
        <v>1984</v>
      </c>
      <c r="B6980" s="1">
        <v>94</v>
      </c>
      <c r="C6980" s="1">
        <v>3499</v>
      </c>
      <c r="D6980" s="1">
        <v>936</v>
      </c>
      <c r="E6980" s="1">
        <v>4435</v>
      </c>
    </row>
    <row r="6981" spans="1:5">
      <c r="A6981" s="1">
        <v>1984</v>
      </c>
      <c r="B6981" s="1">
        <v>95</v>
      </c>
      <c r="C6981" s="1">
        <v>2732</v>
      </c>
      <c r="D6981" s="1">
        <v>681</v>
      </c>
      <c r="E6981" s="1">
        <v>3413</v>
      </c>
    </row>
    <row r="6982" spans="1:5">
      <c r="A6982" s="1">
        <v>1984</v>
      </c>
      <c r="B6982" s="1">
        <v>96</v>
      </c>
      <c r="C6982" s="1">
        <v>2087</v>
      </c>
      <c r="D6982" s="1">
        <v>443</v>
      </c>
      <c r="E6982" s="1">
        <v>2530</v>
      </c>
    </row>
    <row r="6983" spans="1:5">
      <c r="A6983" s="1">
        <v>1984</v>
      </c>
      <c r="B6983" s="1">
        <v>97</v>
      </c>
      <c r="C6983" s="1">
        <v>1390</v>
      </c>
      <c r="D6983" s="1">
        <v>309</v>
      </c>
      <c r="E6983" s="1">
        <v>1699</v>
      </c>
    </row>
    <row r="6984" spans="1:5">
      <c r="A6984" s="1">
        <v>1984</v>
      </c>
      <c r="B6984" s="1">
        <v>98</v>
      </c>
      <c r="C6984" s="1">
        <v>1049</v>
      </c>
      <c r="D6984" s="1">
        <v>199</v>
      </c>
      <c r="E6984" s="1">
        <v>1248</v>
      </c>
    </row>
    <row r="6985" spans="1:5">
      <c r="A6985" s="1">
        <v>1984</v>
      </c>
      <c r="B6985" s="1">
        <v>99</v>
      </c>
      <c r="C6985" s="1">
        <v>737</v>
      </c>
      <c r="D6985" s="1">
        <v>144</v>
      </c>
      <c r="E6985" s="1">
        <v>881</v>
      </c>
    </row>
    <row r="6986" spans="1:5">
      <c r="A6986" s="1">
        <v>1984</v>
      </c>
      <c r="B6986" s="1">
        <v>100</v>
      </c>
      <c r="C6986" s="1">
        <v>481</v>
      </c>
      <c r="D6986" s="1">
        <v>106</v>
      </c>
      <c r="E6986" s="1">
        <v>587</v>
      </c>
    </row>
    <row r="6987" spans="1:5">
      <c r="A6987" s="1">
        <v>1984</v>
      </c>
      <c r="B6987" s="1">
        <v>101</v>
      </c>
      <c r="C6987" s="1">
        <v>351</v>
      </c>
      <c r="D6987" s="1">
        <v>59</v>
      </c>
      <c r="E6987" s="1">
        <v>410</v>
      </c>
    </row>
    <row r="6988" spans="1:5">
      <c r="A6988" s="1">
        <v>1984</v>
      </c>
      <c r="B6988" s="1">
        <v>102</v>
      </c>
      <c r="C6988" s="1">
        <v>193</v>
      </c>
      <c r="D6988" s="1">
        <v>29</v>
      </c>
      <c r="E6988" s="1">
        <v>222</v>
      </c>
    </row>
    <row r="6989" spans="1:5">
      <c r="A6989" s="1">
        <v>1984</v>
      </c>
      <c r="B6989" s="1">
        <v>103</v>
      </c>
      <c r="C6989" s="1">
        <v>115</v>
      </c>
      <c r="D6989" s="1">
        <v>18</v>
      </c>
      <c r="E6989" s="1">
        <v>133</v>
      </c>
    </row>
    <row r="6990" spans="1:5">
      <c r="A6990" s="1">
        <v>1984</v>
      </c>
      <c r="B6990" s="1">
        <v>104</v>
      </c>
      <c r="C6990" s="1">
        <v>61</v>
      </c>
      <c r="D6990" s="1">
        <v>3</v>
      </c>
      <c r="E6990" s="1">
        <v>64</v>
      </c>
    </row>
    <row r="6991" spans="1:5">
      <c r="A6991" s="1">
        <v>1984</v>
      </c>
      <c r="B6991" s="1">
        <v>105</v>
      </c>
      <c r="C6991" s="1">
        <v>46</v>
      </c>
      <c r="D6991" s="1">
        <v>5</v>
      </c>
      <c r="E6991" s="1">
        <v>51</v>
      </c>
    </row>
    <row r="6992" spans="1:5">
      <c r="A6992" s="1">
        <v>1984</v>
      </c>
      <c r="B6992" s="1">
        <v>106</v>
      </c>
      <c r="C6992" s="1">
        <v>20</v>
      </c>
      <c r="D6992" s="1">
        <v>1</v>
      </c>
      <c r="E6992" s="1">
        <v>21</v>
      </c>
    </row>
    <row r="6993" spans="1:5">
      <c r="A6993" s="1">
        <v>1984</v>
      </c>
      <c r="B6993" s="1">
        <v>107</v>
      </c>
      <c r="C6993" s="1">
        <v>7</v>
      </c>
      <c r="D6993" s="1">
        <v>2</v>
      </c>
      <c r="E6993" s="1">
        <v>9</v>
      </c>
    </row>
    <row r="6994" spans="1:5">
      <c r="A6994" s="1">
        <v>1984</v>
      </c>
      <c r="B6994" s="1">
        <v>108</v>
      </c>
      <c r="C6994" s="1">
        <v>4</v>
      </c>
      <c r="D6994" s="1">
        <v>2</v>
      </c>
      <c r="E6994" s="1">
        <v>6</v>
      </c>
    </row>
    <row r="6995" spans="1:5">
      <c r="A6995" s="1">
        <v>1984</v>
      </c>
      <c r="B6995" s="1">
        <v>109</v>
      </c>
      <c r="C6995" s="1">
        <v>2</v>
      </c>
      <c r="D6995" s="1">
        <v>0</v>
      </c>
      <c r="E6995" s="1">
        <v>2</v>
      </c>
    </row>
    <row r="6996" spans="1:5">
      <c r="A6996" s="1">
        <v>1984</v>
      </c>
      <c r="B6996" s="1" t="s">
        <v>121</v>
      </c>
      <c r="C6996" s="1">
        <v>1</v>
      </c>
      <c r="D6996" s="1">
        <v>0</v>
      </c>
      <c r="E6996" s="1">
        <v>1</v>
      </c>
    </row>
    <row r="6997" spans="1:5">
      <c r="A6997" s="1">
        <v>1985</v>
      </c>
      <c r="B6997" s="1">
        <v>0</v>
      </c>
      <c r="C6997" s="1">
        <v>3027</v>
      </c>
      <c r="D6997" s="1">
        <v>4003</v>
      </c>
      <c r="E6997" s="1">
        <v>7030</v>
      </c>
    </row>
    <row r="6998" spans="1:5">
      <c r="A6998" s="1">
        <v>1985</v>
      </c>
      <c r="B6998" s="1">
        <v>1</v>
      </c>
      <c r="C6998" s="1">
        <v>271</v>
      </c>
      <c r="D6998" s="1">
        <v>281</v>
      </c>
      <c r="E6998" s="1">
        <v>552</v>
      </c>
    </row>
    <row r="6999" spans="1:5">
      <c r="A6999" s="1">
        <v>1985</v>
      </c>
      <c r="B6999" s="1">
        <v>2</v>
      </c>
      <c r="C6999" s="1">
        <v>130</v>
      </c>
      <c r="D6999" s="1">
        <v>186</v>
      </c>
      <c r="E6999" s="1">
        <v>316</v>
      </c>
    </row>
    <row r="7000" spans="1:5">
      <c r="A7000" s="1">
        <v>1985</v>
      </c>
      <c r="B7000" s="1">
        <v>3</v>
      </c>
      <c r="C7000" s="1">
        <v>103</v>
      </c>
      <c r="D7000" s="1">
        <v>147</v>
      </c>
      <c r="E7000" s="1">
        <v>250</v>
      </c>
    </row>
    <row r="7001" spans="1:5">
      <c r="A7001" s="1">
        <v>1985</v>
      </c>
      <c r="B7001" s="1">
        <v>4</v>
      </c>
      <c r="C7001" s="1">
        <v>70</v>
      </c>
      <c r="D7001" s="1">
        <v>114</v>
      </c>
      <c r="E7001" s="1">
        <v>184</v>
      </c>
    </row>
    <row r="7002" spans="1:5">
      <c r="A7002" s="1">
        <v>1985</v>
      </c>
      <c r="B7002" s="1">
        <v>5</v>
      </c>
      <c r="C7002" s="1">
        <v>67</v>
      </c>
      <c r="D7002" s="1">
        <v>95</v>
      </c>
      <c r="E7002" s="1">
        <v>162</v>
      </c>
    </row>
    <row r="7003" spans="1:5">
      <c r="A7003" s="1">
        <v>1985</v>
      </c>
      <c r="B7003" s="1">
        <v>6</v>
      </c>
      <c r="C7003" s="1">
        <v>70</v>
      </c>
      <c r="D7003" s="1">
        <v>72</v>
      </c>
      <c r="E7003" s="1">
        <v>142</v>
      </c>
    </row>
    <row r="7004" spans="1:5">
      <c r="A7004" s="1">
        <v>1985</v>
      </c>
      <c r="B7004" s="1">
        <v>7</v>
      </c>
      <c r="C7004" s="1">
        <v>49</v>
      </c>
      <c r="D7004" s="1">
        <v>93</v>
      </c>
      <c r="E7004" s="1">
        <v>142</v>
      </c>
    </row>
    <row r="7005" spans="1:5">
      <c r="A7005" s="1">
        <v>1985</v>
      </c>
      <c r="B7005" s="1">
        <v>8</v>
      </c>
      <c r="C7005" s="1">
        <v>52</v>
      </c>
      <c r="D7005" s="1">
        <v>67</v>
      </c>
      <c r="E7005" s="1">
        <v>119</v>
      </c>
    </row>
    <row r="7006" spans="1:5">
      <c r="A7006" s="1">
        <v>1985</v>
      </c>
      <c r="B7006" s="1">
        <v>9</v>
      </c>
      <c r="C7006" s="1">
        <v>76</v>
      </c>
      <c r="D7006" s="1">
        <v>66</v>
      </c>
      <c r="E7006" s="1">
        <v>142</v>
      </c>
    </row>
    <row r="7007" spans="1:5">
      <c r="A7007" s="1">
        <v>1985</v>
      </c>
      <c r="B7007" s="1">
        <v>10</v>
      </c>
      <c r="C7007" s="1">
        <v>55</v>
      </c>
      <c r="D7007" s="1">
        <v>84</v>
      </c>
      <c r="E7007" s="1">
        <v>139</v>
      </c>
    </row>
    <row r="7008" spans="1:5">
      <c r="A7008" s="1">
        <v>1985</v>
      </c>
      <c r="B7008" s="1">
        <v>11</v>
      </c>
      <c r="C7008" s="1">
        <v>59</v>
      </c>
      <c r="D7008" s="1">
        <v>111</v>
      </c>
      <c r="E7008" s="1">
        <v>170</v>
      </c>
    </row>
    <row r="7009" spans="1:5">
      <c r="A7009" s="1">
        <v>1985</v>
      </c>
      <c r="B7009" s="1">
        <v>12</v>
      </c>
      <c r="C7009" s="1">
        <v>79</v>
      </c>
      <c r="D7009" s="1">
        <v>97</v>
      </c>
      <c r="E7009" s="1">
        <v>176</v>
      </c>
    </row>
    <row r="7010" spans="1:5">
      <c r="A7010" s="1">
        <v>1985</v>
      </c>
      <c r="B7010" s="1">
        <v>13</v>
      </c>
      <c r="C7010" s="1">
        <v>78</v>
      </c>
      <c r="D7010" s="1">
        <v>128</v>
      </c>
      <c r="E7010" s="1">
        <v>206</v>
      </c>
    </row>
    <row r="7011" spans="1:5">
      <c r="A7011" s="1">
        <v>1985</v>
      </c>
      <c r="B7011" s="1">
        <v>14</v>
      </c>
      <c r="C7011" s="1">
        <v>84</v>
      </c>
      <c r="D7011" s="1">
        <v>163</v>
      </c>
      <c r="E7011" s="1">
        <v>247</v>
      </c>
    </row>
    <row r="7012" spans="1:5">
      <c r="A7012" s="1">
        <v>1985</v>
      </c>
      <c r="B7012" s="1">
        <v>15</v>
      </c>
      <c r="C7012" s="1">
        <v>97</v>
      </c>
      <c r="D7012" s="1">
        <v>173</v>
      </c>
      <c r="E7012" s="1">
        <v>270</v>
      </c>
    </row>
    <row r="7013" spans="1:5">
      <c r="A7013" s="1">
        <v>1985</v>
      </c>
      <c r="B7013" s="1">
        <v>16</v>
      </c>
      <c r="C7013" s="1">
        <v>115</v>
      </c>
      <c r="D7013" s="1">
        <v>240</v>
      </c>
      <c r="E7013" s="1">
        <v>355</v>
      </c>
    </row>
    <row r="7014" spans="1:5">
      <c r="A7014" s="1">
        <v>1985</v>
      </c>
      <c r="B7014" s="1">
        <v>17</v>
      </c>
      <c r="C7014" s="1">
        <v>150</v>
      </c>
      <c r="D7014" s="1">
        <v>370</v>
      </c>
      <c r="E7014" s="1">
        <v>520</v>
      </c>
    </row>
    <row r="7015" spans="1:5">
      <c r="A7015" s="1">
        <v>1985</v>
      </c>
      <c r="B7015" s="1">
        <v>18</v>
      </c>
      <c r="C7015" s="1">
        <v>133</v>
      </c>
      <c r="D7015" s="1">
        <v>416</v>
      </c>
      <c r="E7015" s="1">
        <v>549</v>
      </c>
    </row>
    <row r="7016" spans="1:5">
      <c r="A7016" s="1">
        <v>1985</v>
      </c>
      <c r="B7016" s="1">
        <v>19</v>
      </c>
      <c r="C7016" s="1">
        <v>131</v>
      </c>
      <c r="D7016" s="1">
        <v>413</v>
      </c>
      <c r="E7016" s="1">
        <v>544</v>
      </c>
    </row>
    <row r="7017" spans="1:5">
      <c r="A7017" s="1">
        <v>1985</v>
      </c>
      <c r="B7017" s="1">
        <v>20</v>
      </c>
      <c r="C7017" s="1">
        <v>150</v>
      </c>
      <c r="D7017" s="1">
        <v>469</v>
      </c>
      <c r="E7017" s="1">
        <v>619</v>
      </c>
    </row>
    <row r="7018" spans="1:5">
      <c r="A7018" s="1">
        <v>1985</v>
      </c>
      <c r="B7018" s="1">
        <v>21</v>
      </c>
      <c r="C7018" s="1">
        <v>147</v>
      </c>
      <c r="D7018" s="1">
        <v>439</v>
      </c>
      <c r="E7018" s="1">
        <v>586</v>
      </c>
    </row>
    <row r="7019" spans="1:5">
      <c r="A7019" s="1">
        <v>1985</v>
      </c>
      <c r="B7019" s="1">
        <v>22</v>
      </c>
      <c r="C7019" s="1">
        <v>149</v>
      </c>
      <c r="D7019" s="1">
        <v>418</v>
      </c>
      <c r="E7019" s="1">
        <v>567</v>
      </c>
    </row>
    <row r="7020" spans="1:5">
      <c r="A7020" s="1">
        <v>1985</v>
      </c>
      <c r="B7020" s="1">
        <v>23</v>
      </c>
      <c r="C7020" s="1">
        <v>144</v>
      </c>
      <c r="D7020" s="1">
        <v>365</v>
      </c>
      <c r="E7020" s="1">
        <v>509</v>
      </c>
    </row>
    <row r="7021" spans="1:5">
      <c r="A7021" s="1">
        <v>1985</v>
      </c>
      <c r="B7021" s="1">
        <v>24</v>
      </c>
      <c r="C7021" s="1">
        <v>139</v>
      </c>
      <c r="D7021" s="1">
        <v>340</v>
      </c>
      <c r="E7021" s="1">
        <v>479</v>
      </c>
    </row>
    <row r="7022" spans="1:5">
      <c r="A7022" s="1">
        <v>1985</v>
      </c>
      <c r="B7022" s="1">
        <v>25</v>
      </c>
      <c r="C7022" s="1">
        <v>139</v>
      </c>
      <c r="D7022" s="1">
        <v>336</v>
      </c>
      <c r="E7022" s="1">
        <v>475</v>
      </c>
    </row>
    <row r="7023" spans="1:5">
      <c r="A7023" s="1">
        <v>1985</v>
      </c>
      <c r="B7023" s="1">
        <v>26</v>
      </c>
      <c r="C7023" s="1">
        <v>162</v>
      </c>
      <c r="D7023" s="1">
        <v>329</v>
      </c>
      <c r="E7023" s="1">
        <v>491</v>
      </c>
    </row>
    <row r="7024" spans="1:5">
      <c r="A7024" s="1">
        <v>1985</v>
      </c>
      <c r="B7024" s="1">
        <v>27</v>
      </c>
      <c r="C7024" s="1">
        <v>140</v>
      </c>
      <c r="D7024" s="1">
        <v>322</v>
      </c>
      <c r="E7024" s="1">
        <v>462</v>
      </c>
    </row>
    <row r="7025" spans="1:5">
      <c r="A7025" s="1">
        <v>1985</v>
      </c>
      <c r="B7025" s="1">
        <v>28</v>
      </c>
      <c r="C7025" s="1">
        <v>177</v>
      </c>
      <c r="D7025" s="1">
        <v>349</v>
      </c>
      <c r="E7025" s="1">
        <v>526</v>
      </c>
    </row>
    <row r="7026" spans="1:5">
      <c r="A7026" s="1">
        <v>1985</v>
      </c>
      <c r="B7026" s="1">
        <v>29</v>
      </c>
      <c r="C7026" s="1">
        <v>162</v>
      </c>
      <c r="D7026" s="1">
        <v>312</v>
      </c>
      <c r="E7026" s="1">
        <v>474</v>
      </c>
    </row>
    <row r="7027" spans="1:5">
      <c r="A7027" s="1">
        <v>1985</v>
      </c>
      <c r="B7027" s="1">
        <v>30</v>
      </c>
      <c r="C7027" s="1">
        <v>197</v>
      </c>
      <c r="D7027" s="1">
        <v>334</v>
      </c>
      <c r="E7027" s="1">
        <v>531</v>
      </c>
    </row>
    <row r="7028" spans="1:5">
      <c r="A7028" s="1">
        <v>1985</v>
      </c>
      <c r="B7028" s="1">
        <v>31</v>
      </c>
      <c r="C7028" s="1">
        <v>207</v>
      </c>
      <c r="D7028" s="1">
        <v>343</v>
      </c>
      <c r="E7028" s="1">
        <v>550</v>
      </c>
    </row>
    <row r="7029" spans="1:5">
      <c r="A7029" s="1">
        <v>1985</v>
      </c>
      <c r="B7029" s="1">
        <v>32</v>
      </c>
      <c r="C7029" s="1">
        <v>213</v>
      </c>
      <c r="D7029" s="1">
        <v>369</v>
      </c>
      <c r="E7029" s="1">
        <v>582</v>
      </c>
    </row>
    <row r="7030" spans="1:5">
      <c r="A7030" s="1">
        <v>1985</v>
      </c>
      <c r="B7030" s="1">
        <v>33</v>
      </c>
      <c r="C7030" s="1">
        <v>222</v>
      </c>
      <c r="D7030" s="1">
        <v>375</v>
      </c>
      <c r="E7030" s="1">
        <v>597</v>
      </c>
    </row>
    <row r="7031" spans="1:5">
      <c r="A7031" s="1">
        <v>1985</v>
      </c>
      <c r="B7031" s="1">
        <v>34</v>
      </c>
      <c r="C7031" s="1">
        <v>233</v>
      </c>
      <c r="D7031" s="1">
        <v>383</v>
      </c>
      <c r="E7031" s="1">
        <v>616</v>
      </c>
    </row>
    <row r="7032" spans="1:5">
      <c r="A7032" s="1">
        <v>1985</v>
      </c>
      <c r="B7032" s="1">
        <v>35</v>
      </c>
      <c r="C7032" s="1">
        <v>317</v>
      </c>
      <c r="D7032" s="1">
        <v>472</v>
      </c>
      <c r="E7032" s="1">
        <v>789</v>
      </c>
    </row>
    <row r="7033" spans="1:5">
      <c r="A7033" s="1">
        <v>1985</v>
      </c>
      <c r="B7033" s="1">
        <v>36</v>
      </c>
      <c r="C7033" s="1">
        <v>339</v>
      </c>
      <c r="D7033" s="1">
        <v>537</v>
      </c>
      <c r="E7033" s="1">
        <v>876</v>
      </c>
    </row>
    <row r="7034" spans="1:5">
      <c r="A7034" s="1">
        <v>1985</v>
      </c>
      <c r="B7034" s="1">
        <v>37</v>
      </c>
      <c r="C7034" s="1">
        <v>364</v>
      </c>
      <c r="D7034" s="1">
        <v>579</v>
      </c>
      <c r="E7034" s="1">
        <v>943</v>
      </c>
    </row>
    <row r="7035" spans="1:5">
      <c r="A7035" s="1">
        <v>1985</v>
      </c>
      <c r="B7035" s="1">
        <v>38</v>
      </c>
      <c r="C7035" s="1">
        <v>444</v>
      </c>
      <c r="D7035" s="1">
        <v>604</v>
      </c>
      <c r="E7035" s="1">
        <v>1048</v>
      </c>
    </row>
    <row r="7036" spans="1:5">
      <c r="A7036" s="1">
        <v>1985</v>
      </c>
      <c r="B7036" s="1">
        <v>39</v>
      </c>
      <c r="C7036" s="1">
        <v>414</v>
      </c>
      <c r="D7036" s="1">
        <v>634</v>
      </c>
      <c r="E7036" s="1">
        <v>1048</v>
      </c>
    </row>
    <row r="7037" spans="1:5">
      <c r="A7037" s="1">
        <v>1985</v>
      </c>
      <c r="B7037" s="1">
        <v>40</v>
      </c>
      <c r="C7037" s="1">
        <v>452</v>
      </c>
      <c r="D7037" s="1">
        <v>743</v>
      </c>
      <c r="E7037" s="1">
        <v>1195</v>
      </c>
    </row>
    <row r="7038" spans="1:5">
      <c r="A7038" s="1">
        <v>1985</v>
      </c>
      <c r="B7038" s="1">
        <v>41</v>
      </c>
      <c r="C7038" s="1">
        <v>479</v>
      </c>
      <c r="D7038" s="1">
        <v>734</v>
      </c>
      <c r="E7038" s="1">
        <v>1213</v>
      </c>
    </row>
    <row r="7039" spans="1:5">
      <c r="A7039" s="1">
        <v>1985</v>
      </c>
      <c r="B7039" s="1">
        <v>42</v>
      </c>
      <c r="C7039" s="1">
        <v>511</v>
      </c>
      <c r="D7039" s="1">
        <v>768</v>
      </c>
      <c r="E7039" s="1">
        <v>1279</v>
      </c>
    </row>
    <row r="7040" spans="1:5">
      <c r="A7040" s="1">
        <v>1985</v>
      </c>
      <c r="B7040" s="1">
        <v>43</v>
      </c>
      <c r="C7040" s="1">
        <v>528</v>
      </c>
      <c r="D7040" s="1">
        <v>808</v>
      </c>
      <c r="E7040" s="1">
        <v>1336</v>
      </c>
    </row>
    <row r="7041" spans="1:5">
      <c r="A7041" s="1">
        <v>1985</v>
      </c>
      <c r="B7041" s="1">
        <v>44</v>
      </c>
      <c r="C7041" s="1">
        <v>549</v>
      </c>
      <c r="D7041" s="1">
        <v>849</v>
      </c>
      <c r="E7041" s="1">
        <v>1398</v>
      </c>
    </row>
    <row r="7042" spans="1:5">
      <c r="A7042" s="1">
        <v>1985</v>
      </c>
      <c r="B7042" s="1">
        <v>45</v>
      </c>
      <c r="C7042" s="1">
        <v>642</v>
      </c>
      <c r="D7042" s="1">
        <v>1061</v>
      </c>
      <c r="E7042" s="1">
        <v>1703</v>
      </c>
    </row>
    <row r="7043" spans="1:5">
      <c r="A7043" s="1">
        <v>1985</v>
      </c>
      <c r="B7043" s="1">
        <v>46</v>
      </c>
      <c r="C7043" s="1">
        <v>670</v>
      </c>
      <c r="D7043" s="1">
        <v>1171</v>
      </c>
      <c r="E7043" s="1">
        <v>1841</v>
      </c>
    </row>
    <row r="7044" spans="1:5">
      <c r="A7044" s="1">
        <v>1985</v>
      </c>
      <c r="B7044" s="1">
        <v>47</v>
      </c>
      <c r="C7044" s="1">
        <v>824</v>
      </c>
      <c r="D7044" s="1">
        <v>1216</v>
      </c>
      <c r="E7044" s="1">
        <v>2040</v>
      </c>
    </row>
    <row r="7045" spans="1:5">
      <c r="A7045" s="1">
        <v>1985</v>
      </c>
      <c r="B7045" s="1">
        <v>48</v>
      </c>
      <c r="C7045" s="1">
        <v>904</v>
      </c>
      <c r="D7045" s="1">
        <v>1406</v>
      </c>
      <c r="E7045" s="1">
        <v>2310</v>
      </c>
    </row>
    <row r="7046" spans="1:5">
      <c r="A7046" s="1">
        <v>1985</v>
      </c>
      <c r="B7046" s="1">
        <v>49</v>
      </c>
      <c r="C7046" s="1">
        <v>973</v>
      </c>
      <c r="D7046" s="1">
        <v>1489</v>
      </c>
      <c r="E7046" s="1">
        <v>2462</v>
      </c>
    </row>
    <row r="7047" spans="1:5">
      <c r="A7047" s="1">
        <v>1985</v>
      </c>
      <c r="B7047" s="1">
        <v>50</v>
      </c>
      <c r="C7047" s="1">
        <v>1053</v>
      </c>
      <c r="D7047" s="1">
        <v>1669</v>
      </c>
      <c r="E7047" s="1">
        <v>2722</v>
      </c>
    </row>
    <row r="7048" spans="1:5">
      <c r="A7048" s="1">
        <v>1985</v>
      </c>
      <c r="B7048" s="1">
        <v>51</v>
      </c>
      <c r="C7048" s="1">
        <v>1091</v>
      </c>
      <c r="D7048" s="1">
        <v>1886</v>
      </c>
      <c r="E7048" s="1">
        <v>2977</v>
      </c>
    </row>
    <row r="7049" spans="1:5">
      <c r="A7049" s="1">
        <v>1985</v>
      </c>
      <c r="B7049" s="1">
        <v>52</v>
      </c>
      <c r="C7049" s="1">
        <v>1329</v>
      </c>
      <c r="D7049" s="1">
        <v>2143</v>
      </c>
      <c r="E7049" s="1">
        <v>3472</v>
      </c>
    </row>
    <row r="7050" spans="1:5">
      <c r="A7050" s="1">
        <v>1985</v>
      </c>
      <c r="B7050" s="1">
        <v>53</v>
      </c>
      <c r="C7050" s="1">
        <v>1413</v>
      </c>
      <c r="D7050" s="1">
        <v>2441</v>
      </c>
      <c r="E7050" s="1">
        <v>3854</v>
      </c>
    </row>
    <row r="7051" spans="1:5">
      <c r="A7051" s="1">
        <v>1985</v>
      </c>
      <c r="B7051" s="1">
        <v>54</v>
      </c>
      <c r="C7051" s="1">
        <v>1682</v>
      </c>
      <c r="D7051" s="1">
        <v>2834</v>
      </c>
      <c r="E7051" s="1">
        <v>4516</v>
      </c>
    </row>
    <row r="7052" spans="1:5">
      <c r="A7052" s="1">
        <v>1985</v>
      </c>
      <c r="B7052" s="1">
        <v>55</v>
      </c>
      <c r="C7052" s="1">
        <v>1894</v>
      </c>
      <c r="D7052" s="1">
        <v>2996</v>
      </c>
      <c r="E7052" s="1">
        <v>4890</v>
      </c>
    </row>
    <row r="7053" spans="1:5">
      <c r="A7053" s="1">
        <v>1985</v>
      </c>
      <c r="B7053" s="1">
        <v>56</v>
      </c>
      <c r="C7053" s="1">
        <v>2088</v>
      </c>
      <c r="D7053" s="1">
        <v>3395</v>
      </c>
      <c r="E7053" s="1">
        <v>5483</v>
      </c>
    </row>
    <row r="7054" spans="1:5">
      <c r="A7054" s="1">
        <v>1985</v>
      </c>
      <c r="B7054" s="1">
        <v>57</v>
      </c>
      <c r="C7054" s="1">
        <v>2237</v>
      </c>
      <c r="D7054" s="1">
        <v>3758</v>
      </c>
      <c r="E7054" s="1">
        <v>5995</v>
      </c>
    </row>
    <row r="7055" spans="1:5">
      <c r="A7055" s="1">
        <v>1985</v>
      </c>
      <c r="B7055" s="1">
        <v>58</v>
      </c>
      <c r="C7055" s="1">
        <v>2600</v>
      </c>
      <c r="D7055" s="1">
        <v>4388</v>
      </c>
      <c r="E7055" s="1">
        <v>6988</v>
      </c>
    </row>
    <row r="7056" spans="1:5">
      <c r="A7056" s="1">
        <v>1985</v>
      </c>
      <c r="B7056" s="1">
        <v>59</v>
      </c>
      <c r="C7056" s="1">
        <v>2878</v>
      </c>
      <c r="D7056" s="1">
        <v>4775</v>
      </c>
      <c r="E7056" s="1">
        <v>7653</v>
      </c>
    </row>
    <row r="7057" spans="1:5">
      <c r="A7057" s="1">
        <v>1985</v>
      </c>
      <c r="B7057" s="1">
        <v>60</v>
      </c>
      <c r="C7057" s="1">
        <v>3210</v>
      </c>
      <c r="D7057" s="1">
        <v>5372</v>
      </c>
      <c r="E7057" s="1">
        <v>8582</v>
      </c>
    </row>
    <row r="7058" spans="1:5">
      <c r="A7058" s="1">
        <v>1985</v>
      </c>
      <c r="B7058" s="1">
        <v>61</v>
      </c>
      <c r="C7058" s="1">
        <v>3524</v>
      </c>
      <c r="D7058" s="1">
        <v>5883</v>
      </c>
      <c r="E7058" s="1">
        <v>9407</v>
      </c>
    </row>
    <row r="7059" spans="1:5">
      <c r="A7059" s="1">
        <v>1985</v>
      </c>
      <c r="B7059" s="1">
        <v>62</v>
      </c>
      <c r="C7059" s="1">
        <v>4025</v>
      </c>
      <c r="D7059" s="1">
        <v>6338</v>
      </c>
      <c r="E7059" s="1">
        <v>10363</v>
      </c>
    </row>
    <row r="7060" spans="1:5">
      <c r="A7060" s="1">
        <v>1985</v>
      </c>
      <c r="B7060" s="1">
        <v>63</v>
      </c>
      <c r="C7060" s="1">
        <v>4460</v>
      </c>
      <c r="D7060" s="1">
        <v>7258</v>
      </c>
      <c r="E7060" s="1">
        <v>11718</v>
      </c>
    </row>
    <row r="7061" spans="1:5">
      <c r="A7061" s="1">
        <v>1985</v>
      </c>
      <c r="B7061" s="1">
        <v>64</v>
      </c>
      <c r="C7061" s="1">
        <v>5094</v>
      </c>
      <c r="D7061" s="1">
        <v>8339</v>
      </c>
      <c r="E7061" s="1">
        <v>13433</v>
      </c>
    </row>
    <row r="7062" spans="1:5">
      <c r="A7062" s="1">
        <v>1985</v>
      </c>
      <c r="B7062" s="1">
        <v>65</v>
      </c>
      <c r="C7062" s="1">
        <v>5547</v>
      </c>
      <c r="D7062" s="1">
        <v>9026</v>
      </c>
      <c r="E7062" s="1">
        <v>14573</v>
      </c>
    </row>
    <row r="7063" spans="1:5">
      <c r="A7063" s="1">
        <v>1985</v>
      </c>
      <c r="B7063" s="1">
        <v>66</v>
      </c>
      <c r="C7063" s="1">
        <v>4384</v>
      </c>
      <c r="D7063" s="1">
        <v>6677</v>
      </c>
      <c r="E7063" s="1">
        <v>11061</v>
      </c>
    </row>
    <row r="7064" spans="1:5">
      <c r="A7064" s="1">
        <v>1985</v>
      </c>
      <c r="B7064" s="1">
        <v>67</v>
      </c>
      <c r="C7064" s="1">
        <v>4530</v>
      </c>
      <c r="D7064" s="1">
        <v>6844</v>
      </c>
      <c r="E7064" s="1">
        <v>11374</v>
      </c>
    </row>
    <row r="7065" spans="1:5">
      <c r="A7065" s="1">
        <v>1985</v>
      </c>
      <c r="B7065" s="1">
        <v>68</v>
      </c>
      <c r="C7065" s="1">
        <v>5334</v>
      </c>
      <c r="D7065" s="1">
        <v>8268</v>
      </c>
      <c r="E7065" s="1">
        <v>13602</v>
      </c>
    </row>
    <row r="7066" spans="1:5">
      <c r="A7066" s="1">
        <v>1985</v>
      </c>
      <c r="B7066" s="1">
        <v>69</v>
      </c>
      <c r="C7066" s="1">
        <v>6245</v>
      </c>
      <c r="D7066" s="1">
        <v>9323</v>
      </c>
      <c r="E7066" s="1">
        <v>15568</v>
      </c>
    </row>
    <row r="7067" spans="1:5">
      <c r="A7067" s="1">
        <v>1985</v>
      </c>
      <c r="B7067" s="1">
        <v>70</v>
      </c>
      <c r="C7067" s="1">
        <v>7394</v>
      </c>
      <c r="D7067" s="1">
        <v>10680</v>
      </c>
      <c r="E7067" s="1">
        <v>18074</v>
      </c>
    </row>
    <row r="7068" spans="1:5">
      <c r="A7068" s="1">
        <v>1985</v>
      </c>
      <c r="B7068" s="1">
        <v>71</v>
      </c>
      <c r="C7068" s="1">
        <v>7814</v>
      </c>
      <c r="D7068" s="1">
        <v>11193</v>
      </c>
      <c r="E7068" s="1">
        <v>19007</v>
      </c>
    </row>
    <row r="7069" spans="1:5">
      <c r="A7069" s="1">
        <v>1985</v>
      </c>
      <c r="B7069" s="1">
        <v>72</v>
      </c>
      <c r="C7069" s="1">
        <v>8674</v>
      </c>
      <c r="D7069" s="1">
        <v>11632</v>
      </c>
      <c r="E7069" s="1">
        <v>20306</v>
      </c>
    </row>
    <row r="7070" spans="1:5">
      <c r="A7070" s="1">
        <v>1985</v>
      </c>
      <c r="B7070" s="1">
        <v>73</v>
      </c>
      <c r="C7070" s="1">
        <v>9084</v>
      </c>
      <c r="D7070" s="1">
        <v>11732</v>
      </c>
      <c r="E7070" s="1">
        <v>20816</v>
      </c>
    </row>
    <row r="7071" spans="1:5">
      <c r="A7071" s="1">
        <v>1985</v>
      </c>
      <c r="B7071" s="1">
        <v>74</v>
      </c>
      <c r="C7071" s="1">
        <v>9499</v>
      </c>
      <c r="D7071" s="1">
        <v>12083</v>
      </c>
      <c r="E7071" s="1">
        <v>21582</v>
      </c>
    </row>
    <row r="7072" spans="1:5">
      <c r="A7072" s="1">
        <v>1985</v>
      </c>
      <c r="B7072" s="1">
        <v>75</v>
      </c>
      <c r="C7072" s="1">
        <v>10560</v>
      </c>
      <c r="D7072" s="1">
        <v>12547</v>
      </c>
      <c r="E7072" s="1">
        <v>23107</v>
      </c>
    </row>
    <row r="7073" spans="1:5">
      <c r="A7073" s="1">
        <v>1985</v>
      </c>
      <c r="B7073" s="1">
        <v>76</v>
      </c>
      <c r="C7073" s="1">
        <v>11153</v>
      </c>
      <c r="D7073" s="1">
        <v>12813</v>
      </c>
      <c r="E7073" s="1">
        <v>23966</v>
      </c>
    </row>
    <row r="7074" spans="1:5">
      <c r="A7074" s="1">
        <v>1985</v>
      </c>
      <c r="B7074" s="1">
        <v>77</v>
      </c>
      <c r="C7074" s="1">
        <v>11474</v>
      </c>
      <c r="D7074" s="1">
        <v>12479</v>
      </c>
      <c r="E7074" s="1">
        <v>23953</v>
      </c>
    </row>
    <row r="7075" spans="1:5">
      <c r="A7075" s="1">
        <v>1985</v>
      </c>
      <c r="B7075" s="1">
        <v>78</v>
      </c>
      <c r="C7075" s="1">
        <v>11697</v>
      </c>
      <c r="D7075" s="1">
        <v>11950</v>
      </c>
      <c r="E7075" s="1">
        <v>23647</v>
      </c>
    </row>
    <row r="7076" spans="1:5">
      <c r="A7076" s="1">
        <v>1985</v>
      </c>
      <c r="B7076" s="1">
        <v>79</v>
      </c>
      <c r="C7076" s="1">
        <v>12272</v>
      </c>
      <c r="D7076" s="1">
        <v>11611</v>
      </c>
      <c r="E7076" s="1">
        <v>23883</v>
      </c>
    </row>
    <row r="7077" spans="1:5">
      <c r="A7077" s="1">
        <v>1985</v>
      </c>
      <c r="B7077" s="1">
        <v>80</v>
      </c>
      <c r="C7077" s="1">
        <v>13018</v>
      </c>
      <c r="D7077" s="1">
        <v>11074</v>
      </c>
      <c r="E7077" s="1">
        <v>24092</v>
      </c>
    </row>
    <row r="7078" spans="1:5">
      <c r="A7078" s="1">
        <v>1985</v>
      </c>
      <c r="B7078" s="1">
        <v>81</v>
      </c>
      <c r="C7078" s="1">
        <v>13096</v>
      </c>
      <c r="D7078" s="1">
        <v>10333</v>
      </c>
      <c r="E7078" s="1">
        <v>23429</v>
      </c>
    </row>
    <row r="7079" spans="1:5">
      <c r="A7079" s="1">
        <v>1985</v>
      </c>
      <c r="B7079" s="1">
        <v>82</v>
      </c>
      <c r="C7079" s="1">
        <v>13135</v>
      </c>
      <c r="D7079" s="1">
        <v>9772</v>
      </c>
      <c r="E7079" s="1">
        <v>22907</v>
      </c>
    </row>
    <row r="7080" spans="1:5">
      <c r="A7080" s="1">
        <v>1985</v>
      </c>
      <c r="B7080" s="1">
        <v>83</v>
      </c>
      <c r="C7080" s="1">
        <v>12990</v>
      </c>
      <c r="D7080" s="1">
        <v>8821</v>
      </c>
      <c r="E7080" s="1">
        <v>21811</v>
      </c>
    </row>
    <row r="7081" spans="1:5">
      <c r="A7081" s="1">
        <v>1985</v>
      </c>
      <c r="B7081" s="1">
        <v>84</v>
      </c>
      <c r="C7081" s="1">
        <v>13050</v>
      </c>
      <c r="D7081" s="1">
        <v>7841</v>
      </c>
      <c r="E7081" s="1">
        <v>20891</v>
      </c>
    </row>
    <row r="7082" spans="1:5">
      <c r="A7082" s="1">
        <v>1985</v>
      </c>
      <c r="B7082" s="1">
        <v>85</v>
      </c>
      <c r="C7082" s="1">
        <v>12644</v>
      </c>
      <c r="D7082" s="1">
        <v>6808</v>
      </c>
      <c r="E7082" s="1">
        <v>19452</v>
      </c>
    </row>
    <row r="7083" spans="1:5">
      <c r="A7083" s="1">
        <v>1985</v>
      </c>
      <c r="B7083" s="1">
        <v>86</v>
      </c>
      <c r="C7083" s="1">
        <v>11631</v>
      </c>
      <c r="D7083" s="1">
        <v>5523</v>
      </c>
      <c r="E7083" s="1">
        <v>17154</v>
      </c>
    </row>
    <row r="7084" spans="1:5">
      <c r="A7084" s="1">
        <v>1985</v>
      </c>
      <c r="B7084" s="1">
        <v>87</v>
      </c>
      <c r="C7084" s="1">
        <v>10818</v>
      </c>
      <c r="D7084" s="1">
        <v>4521</v>
      </c>
      <c r="E7084" s="1">
        <v>15339</v>
      </c>
    </row>
    <row r="7085" spans="1:5">
      <c r="A7085" s="1">
        <v>1985</v>
      </c>
      <c r="B7085" s="1">
        <v>88</v>
      </c>
      <c r="C7085" s="1">
        <v>9984</v>
      </c>
      <c r="D7085" s="1">
        <v>3986</v>
      </c>
      <c r="E7085" s="1">
        <v>13970</v>
      </c>
    </row>
    <row r="7086" spans="1:5">
      <c r="A7086" s="1">
        <v>1985</v>
      </c>
      <c r="B7086" s="1">
        <v>89</v>
      </c>
      <c r="C7086" s="1">
        <v>8984</v>
      </c>
      <c r="D7086" s="1">
        <v>3363</v>
      </c>
      <c r="E7086" s="1">
        <v>12347</v>
      </c>
    </row>
    <row r="7087" spans="1:5">
      <c r="A7087" s="1">
        <v>1985</v>
      </c>
      <c r="B7087" s="1">
        <v>90</v>
      </c>
      <c r="C7087" s="1">
        <v>8084</v>
      </c>
      <c r="D7087" s="1">
        <v>2747</v>
      </c>
      <c r="E7087" s="1">
        <v>10831</v>
      </c>
    </row>
    <row r="7088" spans="1:5">
      <c r="A7088" s="1">
        <v>1985</v>
      </c>
      <c r="B7088" s="1">
        <v>91</v>
      </c>
      <c r="C7088" s="1">
        <v>6774</v>
      </c>
      <c r="D7088" s="1">
        <v>2225</v>
      </c>
      <c r="E7088" s="1">
        <v>8999</v>
      </c>
    </row>
    <row r="7089" spans="1:5">
      <c r="A7089" s="1">
        <v>1985</v>
      </c>
      <c r="B7089" s="1">
        <v>92</v>
      </c>
      <c r="C7089" s="1">
        <v>6032</v>
      </c>
      <c r="D7089" s="1">
        <v>1803</v>
      </c>
      <c r="E7089" s="1">
        <v>7835</v>
      </c>
    </row>
    <row r="7090" spans="1:5">
      <c r="A7090" s="1">
        <v>1985</v>
      </c>
      <c r="B7090" s="1">
        <v>93</v>
      </c>
      <c r="C7090" s="1">
        <v>4892</v>
      </c>
      <c r="D7090" s="1">
        <v>1372</v>
      </c>
      <c r="E7090" s="1">
        <v>6264</v>
      </c>
    </row>
    <row r="7091" spans="1:5">
      <c r="A7091" s="1">
        <v>1985</v>
      </c>
      <c r="B7091" s="1">
        <v>94</v>
      </c>
      <c r="C7091" s="1">
        <v>3704</v>
      </c>
      <c r="D7091" s="1">
        <v>1020</v>
      </c>
      <c r="E7091" s="1">
        <v>4724</v>
      </c>
    </row>
    <row r="7092" spans="1:5">
      <c r="A7092" s="1">
        <v>1985</v>
      </c>
      <c r="B7092" s="1">
        <v>95</v>
      </c>
      <c r="C7092" s="1">
        <v>2928</v>
      </c>
      <c r="D7092" s="1">
        <v>709</v>
      </c>
      <c r="E7092" s="1">
        <v>3637</v>
      </c>
    </row>
    <row r="7093" spans="1:5">
      <c r="A7093" s="1">
        <v>1985</v>
      </c>
      <c r="B7093" s="1">
        <v>96</v>
      </c>
      <c r="C7093" s="1">
        <v>2269</v>
      </c>
      <c r="D7093" s="1">
        <v>522</v>
      </c>
      <c r="E7093" s="1">
        <v>2791</v>
      </c>
    </row>
    <row r="7094" spans="1:5">
      <c r="A7094" s="1">
        <v>1985</v>
      </c>
      <c r="B7094" s="1">
        <v>97</v>
      </c>
      <c r="C7094" s="1">
        <v>1597</v>
      </c>
      <c r="D7094" s="1">
        <v>354</v>
      </c>
      <c r="E7094" s="1">
        <v>1951</v>
      </c>
    </row>
    <row r="7095" spans="1:5">
      <c r="A7095" s="1">
        <v>1985</v>
      </c>
      <c r="B7095" s="1">
        <v>98</v>
      </c>
      <c r="C7095" s="1">
        <v>1129</v>
      </c>
      <c r="D7095" s="1">
        <v>226</v>
      </c>
      <c r="E7095" s="1">
        <v>1355</v>
      </c>
    </row>
    <row r="7096" spans="1:5">
      <c r="A7096" s="1">
        <v>1985</v>
      </c>
      <c r="B7096" s="1">
        <v>99</v>
      </c>
      <c r="C7096" s="1">
        <v>785</v>
      </c>
      <c r="D7096" s="1">
        <v>141</v>
      </c>
      <c r="E7096" s="1">
        <v>926</v>
      </c>
    </row>
    <row r="7097" spans="1:5">
      <c r="A7097" s="1">
        <v>1985</v>
      </c>
      <c r="B7097" s="1">
        <v>100</v>
      </c>
      <c r="C7097" s="1">
        <v>556</v>
      </c>
      <c r="D7097" s="1">
        <v>85</v>
      </c>
      <c r="E7097" s="1">
        <v>641</v>
      </c>
    </row>
    <row r="7098" spans="1:5">
      <c r="A7098" s="1">
        <v>1985</v>
      </c>
      <c r="B7098" s="1">
        <v>101</v>
      </c>
      <c r="C7098" s="1">
        <v>357</v>
      </c>
      <c r="D7098" s="1">
        <v>50</v>
      </c>
      <c r="E7098" s="1">
        <v>407</v>
      </c>
    </row>
    <row r="7099" spans="1:5">
      <c r="A7099" s="1">
        <v>1985</v>
      </c>
      <c r="B7099" s="1">
        <v>102</v>
      </c>
      <c r="C7099" s="1">
        <v>225</v>
      </c>
      <c r="D7099" s="1">
        <v>32</v>
      </c>
      <c r="E7099" s="1">
        <v>257</v>
      </c>
    </row>
    <row r="7100" spans="1:5">
      <c r="A7100" s="1">
        <v>1985</v>
      </c>
      <c r="B7100" s="1">
        <v>103</v>
      </c>
      <c r="C7100" s="1">
        <v>123</v>
      </c>
      <c r="D7100" s="1">
        <v>16</v>
      </c>
      <c r="E7100" s="1">
        <v>139</v>
      </c>
    </row>
    <row r="7101" spans="1:5">
      <c r="A7101" s="1">
        <v>1985</v>
      </c>
      <c r="B7101" s="1">
        <v>104</v>
      </c>
      <c r="C7101" s="1">
        <v>77</v>
      </c>
      <c r="D7101" s="1">
        <v>7</v>
      </c>
      <c r="E7101" s="1">
        <v>84</v>
      </c>
    </row>
    <row r="7102" spans="1:5">
      <c r="A7102" s="1">
        <v>1985</v>
      </c>
      <c r="B7102" s="1">
        <v>105</v>
      </c>
      <c r="C7102" s="1">
        <v>49</v>
      </c>
      <c r="D7102" s="1">
        <v>4</v>
      </c>
      <c r="E7102" s="1">
        <v>53</v>
      </c>
    </row>
    <row r="7103" spans="1:5">
      <c r="A7103" s="1">
        <v>1985</v>
      </c>
      <c r="B7103" s="1">
        <v>106</v>
      </c>
      <c r="C7103" s="1">
        <v>13</v>
      </c>
      <c r="D7103" s="1">
        <v>1</v>
      </c>
      <c r="E7103" s="1">
        <v>14</v>
      </c>
    </row>
    <row r="7104" spans="1:5">
      <c r="A7104" s="1">
        <v>1985</v>
      </c>
      <c r="B7104" s="1">
        <v>107</v>
      </c>
      <c r="C7104" s="1">
        <v>14</v>
      </c>
      <c r="D7104" s="1">
        <v>0</v>
      </c>
      <c r="E7104" s="1">
        <v>14</v>
      </c>
    </row>
    <row r="7105" spans="1:5">
      <c r="A7105" s="1">
        <v>1985</v>
      </c>
      <c r="B7105" s="1">
        <v>108</v>
      </c>
      <c r="C7105" s="1">
        <v>6</v>
      </c>
      <c r="D7105" s="1">
        <v>0</v>
      </c>
      <c r="E7105" s="1">
        <v>6</v>
      </c>
    </row>
    <row r="7106" spans="1:5">
      <c r="A7106" s="1">
        <v>1985</v>
      </c>
      <c r="B7106" s="1">
        <v>109</v>
      </c>
      <c r="C7106" s="1">
        <v>2</v>
      </c>
      <c r="D7106" s="1">
        <v>0</v>
      </c>
      <c r="E7106" s="1">
        <v>2</v>
      </c>
    </row>
    <row r="7107" spans="1:5">
      <c r="A7107" s="1">
        <v>1985</v>
      </c>
      <c r="B7107" s="1" t="s">
        <v>121</v>
      </c>
      <c r="C7107" s="1">
        <v>1</v>
      </c>
      <c r="D7107" s="1">
        <v>0</v>
      </c>
      <c r="E7107" s="1">
        <v>1</v>
      </c>
    </row>
    <row r="7108" spans="1:5">
      <c r="A7108" s="1">
        <v>1986</v>
      </c>
      <c r="B7108" s="1">
        <v>0</v>
      </c>
      <c r="C7108" s="1">
        <v>2961</v>
      </c>
      <c r="D7108" s="1">
        <v>4219</v>
      </c>
      <c r="E7108" s="1">
        <v>7180</v>
      </c>
    </row>
    <row r="7109" spans="1:5">
      <c r="A7109" s="1">
        <v>1986</v>
      </c>
      <c r="B7109" s="1">
        <v>1</v>
      </c>
      <c r="C7109" s="1">
        <v>242</v>
      </c>
      <c r="D7109" s="1">
        <v>255</v>
      </c>
      <c r="E7109" s="1">
        <v>497</v>
      </c>
    </row>
    <row r="7110" spans="1:5">
      <c r="A7110" s="1">
        <v>1986</v>
      </c>
      <c r="B7110" s="1">
        <v>2</v>
      </c>
      <c r="C7110" s="1">
        <v>136</v>
      </c>
      <c r="D7110" s="1">
        <v>158</v>
      </c>
      <c r="E7110" s="1">
        <v>294</v>
      </c>
    </row>
    <row r="7111" spans="1:5">
      <c r="A7111" s="1">
        <v>1986</v>
      </c>
      <c r="B7111" s="1">
        <v>3</v>
      </c>
      <c r="C7111" s="1">
        <v>96</v>
      </c>
      <c r="D7111" s="1">
        <v>139</v>
      </c>
      <c r="E7111" s="1">
        <v>235</v>
      </c>
    </row>
    <row r="7112" spans="1:5">
      <c r="A7112" s="1">
        <v>1986</v>
      </c>
      <c r="B7112" s="1">
        <v>4</v>
      </c>
      <c r="C7112" s="1">
        <v>87</v>
      </c>
      <c r="D7112" s="1">
        <v>101</v>
      </c>
      <c r="E7112" s="1">
        <v>188</v>
      </c>
    </row>
    <row r="7113" spans="1:5">
      <c r="A7113" s="1">
        <v>1986</v>
      </c>
      <c r="B7113" s="1">
        <v>5</v>
      </c>
      <c r="C7113" s="1">
        <v>63</v>
      </c>
      <c r="D7113" s="1">
        <v>95</v>
      </c>
      <c r="E7113" s="1">
        <v>158</v>
      </c>
    </row>
    <row r="7114" spans="1:5">
      <c r="A7114" s="1">
        <v>1986</v>
      </c>
      <c r="B7114" s="1">
        <v>6</v>
      </c>
      <c r="C7114" s="1">
        <v>67</v>
      </c>
      <c r="D7114" s="1">
        <v>76</v>
      </c>
      <c r="E7114" s="1">
        <v>143</v>
      </c>
    </row>
    <row r="7115" spans="1:5">
      <c r="A7115" s="1">
        <v>1986</v>
      </c>
      <c r="B7115" s="1">
        <v>7</v>
      </c>
      <c r="C7115" s="1">
        <v>52</v>
      </c>
      <c r="D7115" s="1">
        <v>90</v>
      </c>
      <c r="E7115" s="1">
        <v>142</v>
      </c>
    </row>
    <row r="7116" spans="1:5">
      <c r="A7116" s="1">
        <v>1986</v>
      </c>
      <c r="B7116" s="1">
        <v>8</v>
      </c>
      <c r="C7116" s="1">
        <v>45</v>
      </c>
      <c r="D7116" s="1">
        <v>67</v>
      </c>
      <c r="E7116" s="1">
        <v>112</v>
      </c>
    </row>
    <row r="7117" spans="1:5">
      <c r="A7117" s="1">
        <v>1986</v>
      </c>
      <c r="B7117" s="1">
        <v>9</v>
      </c>
      <c r="C7117" s="1">
        <v>48</v>
      </c>
      <c r="D7117" s="1">
        <v>56</v>
      </c>
      <c r="E7117" s="1">
        <v>104</v>
      </c>
    </row>
    <row r="7118" spans="1:5">
      <c r="A7118" s="1">
        <v>1986</v>
      </c>
      <c r="B7118" s="1">
        <v>10</v>
      </c>
      <c r="C7118" s="1">
        <v>46</v>
      </c>
      <c r="D7118" s="1">
        <v>67</v>
      </c>
      <c r="E7118" s="1">
        <v>113</v>
      </c>
    </row>
    <row r="7119" spans="1:5">
      <c r="A7119" s="1">
        <v>1986</v>
      </c>
      <c r="B7119" s="1">
        <v>11</v>
      </c>
      <c r="C7119" s="1">
        <v>52</v>
      </c>
      <c r="D7119" s="1">
        <v>76</v>
      </c>
      <c r="E7119" s="1">
        <v>128</v>
      </c>
    </row>
    <row r="7120" spans="1:5">
      <c r="A7120" s="1">
        <v>1986</v>
      </c>
      <c r="B7120" s="1">
        <v>12</v>
      </c>
      <c r="C7120" s="1">
        <v>62</v>
      </c>
      <c r="D7120" s="1">
        <v>75</v>
      </c>
      <c r="E7120" s="1">
        <v>137</v>
      </c>
    </row>
    <row r="7121" spans="1:5">
      <c r="A7121" s="1">
        <v>1986</v>
      </c>
      <c r="B7121" s="1">
        <v>13</v>
      </c>
      <c r="C7121" s="1">
        <v>72</v>
      </c>
      <c r="D7121" s="1">
        <v>98</v>
      </c>
      <c r="E7121" s="1">
        <v>170</v>
      </c>
    </row>
    <row r="7122" spans="1:5">
      <c r="A7122" s="1">
        <v>1986</v>
      </c>
      <c r="B7122" s="1">
        <v>14</v>
      </c>
      <c r="C7122" s="1">
        <v>75</v>
      </c>
      <c r="D7122" s="1">
        <v>128</v>
      </c>
      <c r="E7122" s="1">
        <v>203</v>
      </c>
    </row>
    <row r="7123" spans="1:5">
      <c r="A7123" s="1">
        <v>1986</v>
      </c>
      <c r="B7123" s="1">
        <v>15</v>
      </c>
      <c r="C7123" s="1">
        <v>92</v>
      </c>
      <c r="D7123" s="1">
        <v>191</v>
      </c>
      <c r="E7123" s="1">
        <v>283</v>
      </c>
    </row>
    <row r="7124" spans="1:5">
      <c r="A7124" s="1">
        <v>1986</v>
      </c>
      <c r="B7124" s="1">
        <v>16</v>
      </c>
      <c r="C7124" s="1">
        <v>112</v>
      </c>
      <c r="D7124" s="1">
        <v>235</v>
      </c>
      <c r="E7124" s="1">
        <v>347</v>
      </c>
    </row>
    <row r="7125" spans="1:5">
      <c r="A7125" s="1">
        <v>1986</v>
      </c>
      <c r="B7125" s="1">
        <v>17</v>
      </c>
      <c r="C7125" s="1">
        <v>123</v>
      </c>
      <c r="D7125" s="1">
        <v>370</v>
      </c>
      <c r="E7125" s="1">
        <v>493</v>
      </c>
    </row>
    <row r="7126" spans="1:5">
      <c r="A7126" s="1">
        <v>1986</v>
      </c>
      <c r="B7126" s="1">
        <v>18</v>
      </c>
      <c r="C7126" s="1">
        <v>161</v>
      </c>
      <c r="D7126" s="1">
        <v>450</v>
      </c>
      <c r="E7126" s="1">
        <v>611</v>
      </c>
    </row>
    <row r="7127" spans="1:5">
      <c r="A7127" s="1">
        <v>1986</v>
      </c>
      <c r="B7127" s="1">
        <v>19</v>
      </c>
      <c r="C7127" s="1">
        <v>147</v>
      </c>
      <c r="D7127" s="1">
        <v>430</v>
      </c>
      <c r="E7127" s="1">
        <v>577</v>
      </c>
    </row>
    <row r="7128" spans="1:5">
      <c r="A7128" s="1">
        <v>1986</v>
      </c>
      <c r="B7128" s="1">
        <v>20</v>
      </c>
      <c r="C7128" s="1">
        <v>153</v>
      </c>
      <c r="D7128" s="1">
        <v>426</v>
      </c>
      <c r="E7128" s="1">
        <v>579</v>
      </c>
    </row>
    <row r="7129" spans="1:5">
      <c r="A7129" s="1">
        <v>1986</v>
      </c>
      <c r="B7129" s="1">
        <v>21</v>
      </c>
      <c r="C7129" s="1">
        <v>143</v>
      </c>
      <c r="D7129" s="1">
        <v>429</v>
      </c>
      <c r="E7129" s="1">
        <v>572</v>
      </c>
    </row>
    <row r="7130" spans="1:5">
      <c r="A7130" s="1">
        <v>1986</v>
      </c>
      <c r="B7130" s="1">
        <v>22</v>
      </c>
      <c r="C7130" s="1">
        <v>172</v>
      </c>
      <c r="D7130" s="1">
        <v>435</v>
      </c>
      <c r="E7130" s="1">
        <v>607</v>
      </c>
    </row>
    <row r="7131" spans="1:5">
      <c r="A7131" s="1">
        <v>1986</v>
      </c>
      <c r="B7131" s="1">
        <v>23</v>
      </c>
      <c r="C7131" s="1">
        <v>169</v>
      </c>
      <c r="D7131" s="1">
        <v>404</v>
      </c>
      <c r="E7131" s="1">
        <v>573</v>
      </c>
    </row>
    <row r="7132" spans="1:5">
      <c r="A7132" s="1">
        <v>1986</v>
      </c>
      <c r="B7132" s="1">
        <v>24</v>
      </c>
      <c r="C7132" s="1">
        <v>132</v>
      </c>
      <c r="D7132" s="1">
        <v>373</v>
      </c>
      <c r="E7132" s="1">
        <v>505</v>
      </c>
    </row>
    <row r="7133" spans="1:5">
      <c r="A7133" s="1">
        <v>1986</v>
      </c>
      <c r="B7133" s="1">
        <v>25</v>
      </c>
      <c r="C7133" s="1">
        <v>143</v>
      </c>
      <c r="D7133" s="1">
        <v>346</v>
      </c>
      <c r="E7133" s="1">
        <v>489</v>
      </c>
    </row>
    <row r="7134" spans="1:5">
      <c r="A7134" s="1">
        <v>1986</v>
      </c>
      <c r="B7134" s="1">
        <v>26</v>
      </c>
      <c r="C7134" s="1">
        <v>158</v>
      </c>
      <c r="D7134" s="1">
        <v>368</v>
      </c>
      <c r="E7134" s="1">
        <v>526</v>
      </c>
    </row>
    <row r="7135" spans="1:5">
      <c r="A7135" s="1">
        <v>1986</v>
      </c>
      <c r="B7135" s="1">
        <v>27</v>
      </c>
      <c r="C7135" s="1">
        <v>154</v>
      </c>
      <c r="D7135" s="1">
        <v>343</v>
      </c>
      <c r="E7135" s="1">
        <v>497</v>
      </c>
    </row>
    <row r="7136" spans="1:5">
      <c r="A7136" s="1">
        <v>1986</v>
      </c>
      <c r="B7136" s="1">
        <v>28</v>
      </c>
      <c r="C7136" s="1">
        <v>163</v>
      </c>
      <c r="D7136" s="1">
        <v>373</v>
      </c>
      <c r="E7136" s="1">
        <v>536</v>
      </c>
    </row>
    <row r="7137" spans="1:5">
      <c r="A7137" s="1">
        <v>1986</v>
      </c>
      <c r="B7137" s="1">
        <v>29</v>
      </c>
      <c r="C7137" s="1">
        <v>180</v>
      </c>
      <c r="D7137" s="1">
        <v>335</v>
      </c>
      <c r="E7137" s="1">
        <v>515</v>
      </c>
    </row>
    <row r="7138" spans="1:5">
      <c r="A7138" s="1">
        <v>1986</v>
      </c>
      <c r="B7138" s="1">
        <v>30</v>
      </c>
      <c r="C7138" s="1">
        <v>208</v>
      </c>
      <c r="D7138" s="1">
        <v>349</v>
      </c>
      <c r="E7138" s="1">
        <v>557</v>
      </c>
    </row>
    <row r="7139" spans="1:5">
      <c r="A7139" s="1">
        <v>1986</v>
      </c>
      <c r="B7139" s="1">
        <v>31</v>
      </c>
      <c r="C7139" s="1">
        <v>189</v>
      </c>
      <c r="D7139" s="1">
        <v>336</v>
      </c>
      <c r="E7139" s="1">
        <v>525</v>
      </c>
    </row>
    <row r="7140" spans="1:5">
      <c r="A7140" s="1">
        <v>1986</v>
      </c>
      <c r="B7140" s="1">
        <v>32</v>
      </c>
      <c r="C7140" s="1">
        <v>205</v>
      </c>
      <c r="D7140" s="1">
        <v>403</v>
      </c>
      <c r="E7140" s="1">
        <v>608</v>
      </c>
    </row>
    <row r="7141" spans="1:5">
      <c r="A7141" s="1">
        <v>1986</v>
      </c>
      <c r="B7141" s="1">
        <v>33</v>
      </c>
      <c r="C7141" s="1">
        <v>218</v>
      </c>
      <c r="D7141" s="1">
        <v>388</v>
      </c>
      <c r="E7141" s="1">
        <v>606</v>
      </c>
    </row>
    <row r="7142" spans="1:5">
      <c r="A7142" s="1">
        <v>1986</v>
      </c>
      <c r="B7142" s="1">
        <v>34</v>
      </c>
      <c r="C7142" s="1">
        <v>264</v>
      </c>
      <c r="D7142" s="1">
        <v>427</v>
      </c>
      <c r="E7142" s="1">
        <v>691</v>
      </c>
    </row>
    <row r="7143" spans="1:5">
      <c r="A7143" s="1">
        <v>1986</v>
      </c>
      <c r="B7143" s="1">
        <v>35</v>
      </c>
      <c r="C7143" s="1">
        <v>261</v>
      </c>
      <c r="D7143" s="1">
        <v>396</v>
      </c>
      <c r="E7143" s="1">
        <v>657</v>
      </c>
    </row>
    <row r="7144" spans="1:5">
      <c r="A7144" s="1">
        <v>1986</v>
      </c>
      <c r="B7144" s="1">
        <v>36</v>
      </c>
      <c r="C7144" s="1">
        <v>289</v>
      </c>
      <c r="D7144" s="1">
        <v>480</v>
      </c>
      <c r="E7144" s="1">
        <v>769</v>
      </c>
    </row>
    <row r="7145" spans="1:5">
      <c r="A7145" s="1">
        <v>1986</v>
      </c>
      <c r="B7145" s="1">
        <v>37</v>
      </c>
      <c r="C7145" s="1">
        <v>338</v>
      </c>
      <c r="D7145" s="1">
        <v>578</v>
      </c>
      <c r="E7145" s="1">
        <v>916</v>
      </c>
    </row>
    <row r="7146" spans="1:5">
      <c r="A7146" s="1">
        <v>1986</v>
      </c>
      <c r="B7146" s="1">
        <v>38</v>
      </c>
      <c r="C7146" s="1">
        <v>428</v>
      </c>
      <c r="D7146" s="1">
        <v>637</v>
      </c>
      <c r="E7146" s="1">
        <v>1065</v>
      </c>
    </row>
    <row r="7147" spans="1:5">
      <c r="A7147" s="1">
        <v>1986</v>
      </c>
      <c r="B7147" s="1">
        <v>39</v>
      </c>
      <c r="C7147" s="1">
        <v>481</v>
      </c>
      <c r="D7147" s="1">
        <v>678</v>
      </c>
      <c r="E7147" s="1">
        <v>1159</v>
      </c>
    </row>
    <row r="7148" spans="1:5">
      <c r="A7148" s="1">
        <v>1986</v>
      </c>
      <c r="B7148" s="1">
        <v>40</v>
      </c>
      <c r="C7148" s="1">
        <v>465</v>
      </c>
      <c r="D7148" s="1">
        <v>702</v>
      </c>
      <c r="E7148" s="1">
        <v>1167</v>
      </c>
    </row>
    <row r="7149" spans="1:5">
      <c r="A7149" s="1">
        <v>1986</v>
      </c>
      <c r="B7149" s="1">
        <v>41</v>
      </c>
      <c r="C7149" s="1">
        <v>459</v>
      </c>
      <c r="D7149" s="1">
        <v>706</v>
      </c>
      <c r="E7149" s="1">
        <v>1165</v>
      </c>
    </row>
    <row r="7150" spans="1:5">
      <c r="A7150" s="1">
        <v>1986</v>
      </c>
      <c r="B7150" s="1">
        <v>42</v>
      </c>
      <c r="C7150" s="1">
        <v>532</v>
      </c>
      <c r="D7150" s="1">
        <v>784</v>
      </c>
      <c r="E7150" s="1">
        <v>1316</v>
      </c>
    </row>
    <row r="7151" spans="1:5">
      <c r="A7151" s="1">
        <v>1986</v>
      </c>
      <c r="B7151" s="1">
        <v>43</v>
      </c>
      <c r="C7151" s="1">
        <v>546</v>
      </c>
      <c r="D7151" s="1">
        <v>868</v>
      </c>
      <c r="E7151" s="1">
        <v>1414</v>
      </c>
    </row>
    <row r="7152" spans="1:5">
      <c r="A7152" s="1">
        <v>1986</v>
      </c>
      <c r="B7152" s="1">
        <v>44</v>
      </c>
      <c r="C7152" s="1">
        <v>589</v>
      </c>
      <c r="D7152" s="1">
        <v>882</v>
      </c>
      <c r="E7152" s="1">
        <v>1471</v>
      </c>
    </row>
    <row r="7153" spans="1:5">
      <c r="A7153" s="1">
        <v>1986</v>
      </c>
      <c r="B7153" s="1">
        <v>45</v>
      </c>
      <c r="C7153" s="1">
        <v>640</v>
      </c>
      <c r="D7153" s="1">
        <v>984</v>
      </c>
      <c r="E7153" s="1">
        <v>1624</v>
      </c>
    </row>
    <row r="7154" spans="1:5">
      <c r="A7154" s="1">
        <v>1986</v>
      </c>
      <c r="B7154" s="1">
        <v>46</v>
      </c>
      <c r="C7154" s="1">
        <v>725</v>
      </c>
      <c r="D7154" s="1">
        <v>1155</v>
      </c>
      <c r="E7154" s="1">
        <v>1880</v>
      </c>
    </row>
    <row r="7155" spans="1:5">
      <c r="A7155" s="1">
        <v>1986</v>
      </c>
      <c r="B7155" s="1">
        <v>47</v>
      </c>
      <c r="C7155" s="1">
        <v>759</v>
      </c>
      <c r="D7155" s="1">
        <v>1254</v>
      </c>
      <c r="E7155" s="1">
        <v>2013</v>
      </c>
    </row>
    <row r="7156" spans="1:5">
      <c r="A7156" s="1">
        <v>1986</v>
      </c>
      <c r="B7156" s="1">
        <v>48</v>
      </c>
      <c r="C7156" s="1">
        <v>838</v>
      </c>
      <c r="D7156" s="1">
        <v>1375</v>
      </c>
      <c r="E7156" s="1">
        <v>2213</v>
      </c>
    </row>
    <row r="7157" spans="1:5">
      <c r="A7157" s="1">
        <v>1986</v>
      </c>
      <c r="B7157" s="1">
        <v>49</v>
      </c>
      <c r="C7157" s="1">
        <v>982</v>
      </c>
      <c r="D7157" s="1">
        <v>1518</v>
      </c>
      <c r="E7157" s="1">
        <v>2500</v>
      </c>
    </row>
    <row r="7158" spans="1:5">
      <c r="A7158" s="1">
        <v>1986</v>
      </c>
      <c r="B7158" s="1">
        <v>50</v>
      </c>
      <c r="C7158" s="1">
        <v>1056</v>
      </c>
      <c r="D7158" s="1">
        <v>1699</v>
      </c>
      <c r="E7158" s="1">
        <v>2755</v>
      </c>
    </row>
    <row r="7159" spans="1:5">
      <c r="A7159" s="1">
        <v>1986</v>
      </c>
      <c r="B7159" s="1">
        <v>51</v>
      </c>
      <c r="C7159" s="1">
        <v>1119</v>
      </c>
      <c r="D7159" s="1">
        <v>1903</v>
      </c>
      <c r="E7159" s="1">
        <v>3022</v>
      </c>
    </row>
    <row r="7160" spans="1:5">
      <c r="A7160" s="1">
        <v>1986</v>
      </c>
      <c r="B7160" s="1">
        <v>52</v>
      </c>
      <c r="C7160" s="1">
        <v>1229</v>
      </c>
      <c r="D7160" s="1">
        <v>2007</v>
      </c>
      <c r="E7160" s="1">
        <v>3236</v>
      </c>
    </row>
    <row r="7161" spans="1:5">
      <c r="A7161" s="1">
        <v>1986</v>
      </c>
      <c r="B7161" s="1">
        <v>53</v>
      </c>
      <c r="C7161" s="1">
        <v>1375</v>
      </c>
      <c r="D7161" s="1">
        <v>2285</v>
      </c>
      <c r="E7161" s="1">
        <v>3660</v>
      </c>
    </row>
    <row r="7162" spans="1:5">
      <c r="A7162" s="1">
        <v>1986</v>
      </c>
      <c r="B7162" s="1">
        <v>54</v>
      </c>
      <c r="C7162" s="1">
        <v>1488</v>
      </c>
      <c r="D7162" s="1">
        <v>2634</v>
      </c>
      <c r="E7162" s="1">
        <v>4122</v>
      </c>
    </row>
    <row r="7163" spans="1:5">
      <c r="A7163" s="1">
        <v>1986</v>
      </c>
      <c r="B7163" s="1">
        <v>55</v>
      </c>
      <c r="C7163" s="1">
        <v>1795</v>
      </c>
      <c r="D7163" s="1">
        <v>2921</v>
      </c>
      <c r="E7163" s="1">
        <v>4716</v>
      </c>
    </row>
    <row r="7164" spans="1:5">
      <c r="A7164" s="1">
        <v>1986</v>
      </c>
      <c r="B7164" s="1">
        <v>56</v>
      </c>
      <c r="C7164" s="1">
        <v>1998</v>
      </c>
      <c r="D7164" s="1">
        <v>3349</v>
      </c>
      <c r="E7164" s="1">
        <v>5347</v>
      </c>
    </row>
    <row r="7165" spans="1:5">
      <c r="A7165" s="1">
        <v>1986</v>
      </c>
      <c r="B7165" s="1">
        <v>57</v>
      </c>
      <c r="C7165" s="1">
        <v>2070</v>
      </c>
      <c r="D7165" s="1">
        <v>3634</v>
      </c>
      <c r="E7165" s="1">
        <v>5704</v>
      </c>
    </row>
    <row r="7166" spans="1:5">
      <c r="A7166" s="1">
        <v>1986</v>
      </c>
      <c r="B7166" s="1">
        <v>58</v>
      </c>
      <c r="C7166" s="1">
        <v>2456</v>
      </c>
      <c r="D7166" s="1">
        <v>4026</v>
      </c>
      <c r="E7166" s="1">
        <v>6482</v>
      </c>
    </row>
    <row r="7167" spans="1:5">
      <c r="A7167" s="1">
        <v>1986</v>
      </c>
      <c r="B7167" s="1">
        <v>59</v>
      </c>
      <c r="C7167" s="1">
        <v>2752</v>
      </c>
      <c r="D7167" s="1">
        <v>4764</v>
      </c>
      <c r="E7167" s="1">
        <v>7516</v>
      </c>
    </row>
    <row r="7168" spans="1:5">
      <c r="A7168" s="1">
        <v>1986</v>
      </c>
      <c r="B7168" s="1">
        <v>60</v>
      </c>
      <c r="C7168" s="1">
        <v>3064</v>
      </c>
      <c r="D7168" s="1">
        <v>5294</v>
      </c>
      <c r="E7168" s="1">
        <v>8358</v>
      </c>
    </row>
    <row r="7169" spans="1:5">
      <c r="A7169" s="1">
        <v>1986</v>
      </c>
      <c r="B7169" s="1">
        <v>61</v>
      </c>
      <c r="C7169" s="1">
        <v>3279</v>
      </c>
      <c r="D7169" s="1">
        <v>5751</v>
      </c>
      <c r="E7169" s="1">
        <v>9030</v>
      </c>
    </row>
    <row r="7170" spans="1:5">
      <c r="A7170" s="1">
        <v>1986</v>
      </c>
      <c r="B7170" s="1">
        <v>62</v>
      </c>
      <c r="C7170" s="1">
        <v>3732</v>
      </c>
      <c r="D7170" s="1">
        <v>6297</v>
      </c>
      <c r="E7170" s="1">
        <v>10029</v>
      </c>
    </row>
    <row r="7171" spans="1:5">
      <c r="A7171" s="1">
        <v>1986</v>
      </c>
      <c r="B7171" s="1">
        <v>63</v>
      </c>
      <c r="C7171" s="1">
        <v>4148</v>
      </c>
      <c r="D7171" s="1">
        <v>6763</v>
      </c>
      <c r="E7171" s="1">
        <v>10911</v>
      </c>
    </row>
    <row r="7172" spans="1:5">
      <c r="A7172" s="1">
        <v>1986</v>
      </c>
      <c r="B7172" s="1">
        <v>64</v>
      </c>
      <c r="C7172" s="1">
        <v>4660</v>
      </c>
      <c r="D7172" s="1">
        <v>7553</v>
      </c>
      <c r="E7172" s="1">
        <v>12213</v>
      </c>
    </row>
    <row r="7173" spans="1:5">
      <c r="A7173" s="1">
        <v>1986</v>
      </c>
      <c r="B7173" s="1">
        <v>65</v>
      </c>
      <c r="C7173" s="1">
        <v>5302</v>
      </c>
      <c r="D7173" s="1">
        <v>8636</v>
      </c>
      <c r="E7173" s="1">
        <v>13938</v>
      </c>
    </row>
    <row r="7174" spans="1:5">
      <c r="A7174" s="1">
        <v>1986</v>
      </c>
      <c r="B7174" s="1">
        <v>66</v>
      </c>
      <c r="C7174" s="1">
        <v>5887</v>
      </c>
      <c r="D7174" s="1">
        <v>9211</v>
      </c>
      <c r="E7174" s="1">
        <v>15098</v>
      </c>
    </row>
    <row r="7175" spans="1:5">
      <c r="A7175" s="1">
        <v>1986</v>
      </c>
      <c r="B7175" s="1">
        <v>67</v>
      </c>
      <c r="C7175" s="1">
        <v>4685</v>
      </c>
      <c r="D7175" s="1">
        <v>7159</v>
      </c>
      <c r="E7175" s="1">
        <v>11844</v>
      </c>
    </row>
    <row r="7176" spans="1:5">
      <c r="A7176" s="1">
        <v>1986</v>
      </c>
      <c r="B7176" s="1">
        <v>68</v>
      </c>
      <c r="C7176" s="1">
        <v>4752</v>
      </c>
      <c r="D7176" s="1">
        <v>7213</v>
      </c>
      <c r="E7176" s="1">
        <v>11965</v>
      </c>
    </row>
    <row r="7177" spans="1:5">
      <c r="A7177" s="1">
        <v>1986</v>
      </c>
      <c r="B7177" s="1">
        <v>69</v>
      </c>
      <c r="C7177" s="1">
        <v>5789</v>
      </c>
      <c r="D7177" s="1">
        <v>8462</v>
      </c>
      <c r="E7177" s="1">
        <v>14251</v>
      </c>
    </row>
    <row r="7178" spans="1:5">
      <c r="A7178" s="1">
        <v>1986</v>
      </c>
      <c r="B7178" s="1">
        <v>70</v>
      </c>
      <c r="C7178" s="1">
        <v>6454</v>
      </c>
      <c r="D7178" s="1">
        <v>9579</v>
      </c>
      <c r="E7178" s="1">
        <v>16033</v>
      </c>
    </row>
    <row r="7179" spans="1:5">
      <c r="A7179" s="1">
        <v>1986</v>
      </c>
      <c r="B7179" s="1">
        <v>71</v>
      </c>
      <c r="C7179" s="1">
        <v>7603</v>
      </c>
      <c r="D7179" s="1">
        <v>10579</v>
      </c>
      <c r="E7179" s="1">
        <v>18182</v>
      </c>
    </row>
    <row r="7180" spans="1:5">
      <c r="A7180" s="1">
        <v>1986</v>
      </c>
      <c r="B7180" s="1">
        <v>72</v>
      </c>
      <c r="C7180" s="1">
        <v>8468</v>
      </c>
      <c r="D7180" s="1">
        <v>11488</v>
      </c>
      <c r="E7180" s="1">
        <v>19956</v>
      </c>
    </row>
    <row r="7181" spans="1:5">
      <c r="A7181" s="1">
        <v>1986</v>
      </c>
      <c r="B7181" s="1">
        <v>73</v>
      </c>
      <c r="C7181" s="1">
        <v>8807</v>
      </c>
      <c r="D7181" s="1">
        <v>11678</v>
      </c>
      <c r="E7181" s="1">
        <v>20485</v>
      </c>
    </row>
    <row r="7182" spans="1:5">
      <c r="A7182" s="1">
        <v>1986</v>
      </c>
      <c r="B7182" s="1">
        <v>74</v>
      </c>
      <c r="C7182" s="1">
        <v>9566</v>
      </c>
      <c r="D7182" s="1">
        <v>11982</v>
      </c>
      <c r="E7182" s="1">
        <v>21548</v>
      </c>
    </row>
    <row r="7183" spans="1:5">
      <c r="A7183" s="1">
        <v>1986</v>
      </c>
      <c r="B7183" s="1">
        <v>75</v>
      </c>
      <c r="C7183" s="1">
        <v>10028</v>
      </c>
      <c r="D7183" s="1">
        <v>11979</v>
      </c>
      <c r="E7183" s="1">
        <v>22007</v>
      </c>
    </row>
    <row r="7184" spans="1:5">
      <c r="A7184" s="1">
        <v>1986</v>
      </c>
      <c r="B7184" s="1">
        <v>76</v>
      </c>
      <c r="C7184" s="1">
        <v>10518</v>
      </c>
      <c r="D7184" s="1">
        <v>12556</v>
      </c>
      <c r="E7184" s="1">
        <v>23074</v>
      </c>
    </row>
    <row r="7185" spans="1:5">
      <c r="A7185" s="1">
        <v>1986</v>
      </c>
      <c r="B7185" s="1">
        <v>77</v>
      </c>
      <c r="C7185" s="1">
        <v>11296</v>
      </c>
      <c r="D7185" s="1">
        <v>12410</v>
      </c>
      <c r="E7185" s="1">
        <v>23706</v>
      </c>
    </row>
    <row r="7186" spans="1:5">
      <c r="A7186" s="1">
        <v>1986</v>
      </c>
      <c r="B7186" s="1">
        <v>78</v>
      </c>
      <c r="C7186" s="1">
        <v>11786</v>
      </c>
      <c r="D7186" s="1">
        <v>12206</v>
      </c>
      <c r="E7186" s="1">
        <v>23992</v>
      </c>
    </row>
    <row r="7187" spans="1:5">
      <c r="A7187" s="1">
        <v>1986</v>
      </c>
      <c r="B7187" s="1">
        <v>79</v>
      </c>
      <c r="C7187" s="1">
        <v>12426</v>
      </c>
      <c r="D7187" s="1">
        <v>11493</v>
      </c>
      <c r="E7187" s="1">
        <v>23919</v>
      </c>
    </row>
    <row r="7188" spans="1:5">
      <c r="A7188" s="1">
        <v>1986</v>
      </c>
      <c r="B7188" s="1">
        <v>80</v>
      </c>
      <c r="C7188" s="1">
        <v>12665</v>
      </c>
      <c r="D7188" s="1">
        <v>11040</v>
      </c>
      <c r="E7188" s="1">
        <v>23705</v>
      </c>
    </row>
    <row r="7189" spans="1:5">
      <c r="A7189" s="1">
        <v>1986</v>
      </c>
      <c r="B7189" s="1">
        <v>81</v>
      </c>
      <c r="C7189" s="1">
        <v>13079</v>
      </c>
      <c r="D7189" s="1">
        <v>10304</v>
      </c>
      <c r="E7189" s="1">
        <v>23383</v>
      </c>
    </row>
    <row r="7190" spans="1:5">
      <c r="A7190" s="1">
        <v>1986</v>
      </c>
      <c r="B7190" s="1">
        <v>82</v>
      </c>
      <c r="C7190" s="1">
        <v>13145</v>
      </c>
      <c r="D7190" s="1">
        <v>9609</v>
      </c>
      <c r="E7190" s="1">
        <v>22754</v>
      </c>
    </row>
    <row r="7191" spans="1:5">
      <c r="A7191" s="1">
        <v>1986</v>
      </c>
      <c r="B7191" s="1">
        <v>83</v>
      </c>
      <c r="C7191" s="1">
        <v>13116</v>
      </c>
      <c r="D7191" s="1">
        <v>8713</v>
      </c>
      <c r="E7191" s="1">
        <v>21829</v>
      </c>
    </row>
    <row r="7192" spans="1:5">
      <c r="A7192" s="1">
        <v>1986</v>
      </c>
      <c r="B7192" s="1">
        <v>84</v>
      </c>
      <c r="C7192" s="1">
        <v>12604</v>
      </c>
      <c r="D7192" s="1">
        <v>7813</v>
      </c>
      <c r="E7192" s="1">
        <v>20417</v>
      </c>
    </row>
    <row r="7193" spans="1:5">
      <c r="A7193" s="1">
        <v>1986</v>
      </c>
      <c r="B7193" s="1">
        <v>85</v>
      </c>
      <c r="C7193" s="1">
        <v>12355</v>
      </c>
      <c r="D7193" s="1">
        <v>6948</v>
      </c>
      <c r="E7193" s="1">
        <v>19303</v>
      </c>
    </row>
    <row r="7194" spans="1:5">
      <c r="A7194" s="1">
        <v>1986</v>
      </c>
      <c r="B7194" s="1">
        <v>86</v>
      </c>
      <c r="C7194" s="1">
        <v>11934</v>
      </c>
      <c r="D7194" s="1">
        <v>6111</v>
      </c>
      <c r="E7194" s="1">
        <v>18045</v>
      </c>
    </row>
    <row r="7195" spans="1:5">
      <c r="A7195" s="1">
        <v>1986</v>
      </c>
      <c r="B7195" s="1">
        <v>87</v>
      </c>
      <c r="C7195" s="1">
        <v>10740</v>
      </c>
      <c r="D7195" s="1">
        <v>4587</v>
      </c>
      <c r="E7195" s="1">
        <v>15327</v>
      </c>
    </row>
    <row r="7196" spans="1:5">
      <c r="A7196" s="1">
        <v>1986</v>
      </c>
      <c r="B7196" s="1">
        <v>88</v>
      </c>
      <c r="C7196" s="1">
        <v>9830</v>
      </c>
      <c r="D7196" s="1">
        <v>4083</v>
      </c>
      <c r="E7196" s="1">
        <v>13913</v>
      </c>
    </row>
    <row r="7197" spans="1:5">
      <c r="A7197" s="1">
        <v>1986</v>
      </c>
      <c r="B7197" s="1">
        <v>89</v>
      </c>
      <c r="C7197" s="1">
        <v>9139</v>
      </c>
      <c r="D7197" s="1">
        <v>3287</v>
      </c>
      <c r="E7197" s="1">
        <v>12426</v>
      </c>
    </row>
    <row r="7198" spans="1:5">
      <c r="A7198" s="1">
        <v>1986</v>
      </c>
      <c r="B7198" s="1">
        <v>90</v>
      </c>
      <c r="C7198" s="1">
        <v>8127</v>
      </c>
      <c r="D7198" s="1">
        <v>2676</v>
      </c>
      <c r="E7198" s="1">
        <v>10803</v>
      </c>
    </row>
    <row r="7199" spans="1:5">
      <c r="A7199" s="1">
        <v>1986</v>
      </c>
      <c r="B7199" s="1">
        <v>91</v>
      </c>
      <c r="C7199" s="1">
        <v>6768</v>
      </c>
      <c r="D7199" s="1">
        <v>2181</v>
      </c>
      <c r="E7199" s="1">
        <v>8949</v>
      </c>
    </row>
    <row r="7200" spans="1:5">
      <c r="A7200" s="1">
        <v>1986</v>
      </c>
      <c r="B7200" s="1">
        <v>92</v>
      </c>
      <c r="C7200" s="1">
        <v>5668</v>
      </c>
      <c r="D7200" s="1">
        <v>1705</v>
      </c>
      <c r="E7200" s="1">
        <v>7373</v>
      </c>
    </row>
    <row r="7201" spans="1:5">
      <c r="A7201" s="1">
        <v>1986</v>
      </c>
      <c r="B7201" s="1">
        <v>93</v>
      </c>
      <c r="C7201" s="1">
        <v>4946</v>
      </c>
      <c r="D7201" s="1">
        <v>1348</v>
      </c>
      <c r="E7201" s="1">
        <v>6294</v>
      </c>
    </row>
    <row r="7202" spans="1:5">
      <c r="A7202" s="1">
        <v>1986</v>
      </c>
      <c r="B7202" s="1">
        <v>94</v>
      </c>
      <c r="C7202" s="1">
        <v>3877</v>
      </c>
      <c r="D7202" s="1">
        <v>1001</v>
      </c>
      <c r="E7202" s="1">
        <v>4878</v>
      </c>
    </row>
    <row r="7203" spans="1:5">
      <c r="A7203" s="1">
        <v>1986</v>
      </c>
      <c r="B7203" s="1">
        <v>95</v>
      </c>
      <c r="C7203" s="1">
        <v>3012</v>
      </c>
      <c r="D7203" s="1">
        <v>712</v>
      </c>
      <c r="E7203" s="1">
        <v>3724</v>
      </c>
    </row>
    <row r="7204" spans="1:5">
      <c r="A7204" s="1">
        <v>1986</v>
      </c>
      <c r="B7204" s="1">
        <v>96</v>
      </c>
      <c r="C7204" s="1">
        <v>2255</v>
      </c>
      <c r="D7204" s="1">
        <v>516</v>
      </c>
      <c r="E7204" s="1">
        <v>2771</v>
      </c>
    </row>
    <row r="7205" spans="1:5">
      <c r="A7205" s="1">
        <v>1986</v>
      </c>
      <c r="B7205" s="1">
        <v>97</v>
      </c>
      <c r="C7205" s="1">
        <v>1687</v>
      </c>
      <c r="D7205" s="1">
        <v>342</v>
      </c>
      <c r="E7205" s="1">
        <v>2029</v>
      </c>
    </row>
    <row r="7206" spans="1:5">
      <c r="A7206" s="1">
        <v>1986</v>
      </c>
      <c r="B7206" s="1">
        <v>98</v>
      </c>
      <c r="C7206" s="1">
        <v>1142</v>
      </c>
      <c r="D7206" s="1">
        <v>232</v>
      </c>
      <c r="E7206" s="1">
        <v>1374</v>
      </c>
    </row>
    <row r="7207" spans="1:5">
      <c r="A7207" s="1">
        <v>1986</v>
      </c>
      <c r="B7207" s="1">
        <v>99</v>
      </c>
      <c r="C7207" s="1">
        <v>799</v>
      </c>
      <c r="D7207" s="1">
        <v>130</v>
      </c>
      <c r="E7207" s="1">
        <v>929</v>
      </c>
    </row>
    <row r="7208" spans="1:5">
      <c r="A7208" s="1">
        <v>1986</v>
      </c>
      <c r="B7208" s="1">
        <v>100</v>
      </c>
      <c r="C7208" s="1">
        <v>549</v>
      </c>
      <c r="D7208" s="1">
        <v>80</v>
      </c>
      <c r="E7208" s="1">
        <v>629</v>
      </c>
    </row>
    <row r="7209" spans="1:5">
      <c r="A7209" s="1">
        <v>1986</v>
      </c>
      <c r="B7209" s="1">
        <v>101</v>
      </c>
      <c r="C7209" s="1">
        <v>336</v>
      </c>
      <c r="D7209" s="1">
        <v>69</v>
      </c>
      <c r="E7209" s="1">
        <v>405</v>
      </c>
    </row>
    <row r="7210" spans="1:5">
      <c r="A7210" s="1">
        <v>1986</v>
      </c>
      <c r="B7210" s="1">
        <v>102</v>
      </c>
      <c r="C7210" s="1">
        <v>235</v>
      </c>
      <c r="D7210" s="1">
        <v>23</v>
      </c>
      <c r="E7210" s="1">
        <v>258</v>
      </c>
    </row>
    <row r="7211" spans="1:5">
      <c r="A7211" s="1">
        <v>1986</v>
      </c>
      <c r="B7211" s="1">
        <v>103</v>
      </c>
      <c r="C7211" s="1">
        <v>119</v>
      </c>
      <c r="D7211" s="1">
        <v>16</v>
      </c>
      <c r="E7211" s="1">
        <v>135</v>
      </c>
    </row>
    <row r="7212" spans="1:5">
      <c r="A7212" s="1">
        <v>1986</v>
      </c>
      <c r="B7212" s="1">
        <v>104</v>
      </c>
      <c r="C7212" s="1">
        <v>74</v>
      </c>
      <c r="D7212" s="1">
        <v>8</v>
      </c>
      <c r="E7212" s="1">
        <v>82</v>
      </c>
    </row>
    <row r="7213" spans="1:5">
      <c r="A7213" s="1">
        <v>1986</v>
      </c>
      <c r="B7213" s="1">
        <v>105</v>
      </c>
      <c r="C7213" s="1">
        <v>34</v>
      </c>
      <c r="D7213" s="1">
        <v>3</v>
      </c>
      <c r="E7213" s="1">
        <v>37</v>
      </c>
    </row>
    <row r="7214" spans="1:5">
      <c r="A7214" s="1">
        <v>1986</v>
      </c>
      <c r="B7214" s="1">
        <v>106</v>
      </c>
      <c r="C7214" s="1">
        <v>16</v>
      </c>
      <c r="D7214" s="1">
        <v>2</v>
      </c>
      <c r="E7214" s="1">
        <v>18</v>
      </c>
    </row>
    <row r="7215" spans="1:5">
      <c r="A7215" s="1">
        <v>1986</v>
      </c>
      <c r="B7215" s="1">
        <v>107</v>
      </c>
      <c r="C7215" s="1">
        <v>7</v>
      </c>
      <c r="D7215" s="1">
        <v>1</v>
      </c>
      <c r="E7215" s="1">
        <v>8</v>
      </c>
    </row>
    <row r="7216" spans="1:5">
      <c r="A7216" s="1">
        <v>1986</v>
      </c>
      <c r="B7216" s="1">
        <v>108</v>
      </c>
      <c r="C7216" s="1">
        <v>7</v>
      </c>
      <c r="D7216" s="1">
        <v>0</v>
      </c>
      <c r="E7216" s="1">
        <v>7</v>
      </c>
    </row>
    <row r="7217" spans="1:5">
      <c r="A7217" s="1">
        <v>1986</v>
      </c>
      <c r="B7217" s="1">
        <v>109</v>
      </c>
      <c r="C7217" s="1">
        <v>1</v>
      </c>
      <c r="D7217" s="1">
        <v>0</v>
      </c>
      <c r="E7217" s="1">
        <v>1</v>
      </c>
    </row>
    <row r="7218" spans="1:5">
      <c r="A7218" s="1">
        <v>1986</v>
      </c>
      <c r="B7218" s="1" t="s">
        <v>121</v>
      </c>
      <c r="C7218" s="1">
        <v>0</v>
      </c>
      <c r="D7218" s="1">
        <v>0</v>
      </c>
      <c r="E7218" s="1">
        <v>0</v>
      </c>
    </row>
    <row r="7219" spans="1:5">
      <c r="A7219" s="1">
        <v>1987</v>
      </c>
      <c r="B7219" s="1">
        <v>0</v>
      </c>
      <c r="C7219" s="1">
        <v>2972</v>
      </c>
      <c r="D7219" s="1">
        <v>4105</v>
      </c>
      <c r="E7219" s="1">
        <v>7077</v>
      </c>
    </row>
    <row r="7220" spans="1:5">
      <c r="A7220" s="1">
        <v>1987</v>
      </c>
      <c r="B7220" s="1">
        <v>1</v>
      </c>
      <c r="C7220" s="1">
        <v>237</v>
      </c>
      <c r="D7220" s="1">
        <v>264</v>
      </c>
      <c r="E7220" s="1">
        <v>501</v>
      </c>
    </row>
    <row r="7221" spans="1:5">
      <c r="A7221" s="1">
        <v>1987</v>
      </c>
      <c r="B7221" s="1">
        <v>2</v>
      </c>
      <c r="C7221" s="1">
        <v>137</v>
      </c>
      <c r="D7221" s="1">
        <v>171</v>
      </c>
      <c r="E7221" s="1">
        <v>308</v>
      </c>
    </row>
    <row r="7222" spans="1:5">
      <c r="A7222" s="1">
        <v>1987</v>
      </c>
      <c r="B7222" s="1">
        <v>3</v>
      </c>
      <c r="C7222" s="1">
        <v>100</v>
      </c>
      <c r="D7222" s="1">
        <v>116</v>
      </c>
      <c r="E7222" s="1">
        <v>216</v>
      </c>
    </row>
    <row r="7223" spans="1:5">
      <c r="A7223" s="1">
        <v>1987</v>
      </c>
      <c r="B7223" s="1">
        <v>4</v>
      </c>
      <c r="C7223" s="1">
        <v>76</v>
      </c>
      <c r="D7223" s="1">
        <v>106</v>
      </c>
      <c r="E7223" s="1">
        <v>182</v>
      </c>
    </row>
    <row r="7224" spans="1:5">
      <c r="A7224" s="1">
        <v>1987</v>
      </c>
      <c r="B7224" s="1">
        <v>5</v>
      </c>
      <c r="C7224" s="1">
        <v>66</v>
      </c>
      <c r="D7224" s="1">
        <v>92</v>
      </c>
      <c r="E7224" s="1">
        <v>158</v>
      </c>
    </row>
    <row r="7225" spans="1:5">
      <c r="A7225" s="1">
        <v>1987</v>
      </c>
      <c r="B7225" s="1">
        <v>6</v>
      </c>
      <c r="C7225" s="1">
        <v>57</v>
      </c>
      <c r="D7225" s="1">
        <v>88</v>
      </c>
      <c r="E7225" s="1">
        <v>145</v>
      </c>
    </row>
    <row r="7226" spans="1:5">
      <c r="A7226" s="1">
        <v>1987</v>
      </c>
      <c r="B7226" s="1">
        <v>7</v>
      </c>
      <c r="C7226" s="1">
        <v>49</v>
      </c>
      <c r="D7226" s="1">
        <v>64</v>
      </c>
      <c r="E7226" s="1">
        <v>113</v>
      </c>
    </row>
    <row r="7227" spans="1:5">
      <c r="A7227" s="1">
        <v>1987</v>
      </c>
      <c r="B7227" s="1">
        <v>8</v>
      </c>
      <c r="C7227" s="1">
        <v>41</v>
      </c>
      <c r="D7227" s="1">
        <v>74</v>
      </c>
      <c r="E7227" s="1">
        <v>115</v>
      </c>
    </row>
    <row r="7228" spans="1:5">
      <c r="A7228" s="1">
        <v>1987</v>
      </c>
      <c r="B7228" s="1">
        <v>9</v>
      </c>
      <c r="C7228" s="1">
        <v>52</v>
      </c>
      <c r="D7228" s="1">
        <v>59</v>
      </c>
      <c r="E7228" s="1">
        <v>111</v>
      </c>
    </row>
    <row r="7229" spans="1:5">
      <c r="A7229" s="1">
        <v>1987</v>
      </c>
      <c r="B7229" s="1">
        <v>10</v>
      </c>
      <c r="C7229" s="1">
        <v>42</v>
      </c>
      <c r="D7229" s="1">
        <v>54</v>
      </c>
      <c r="E7229" s="1">
        <v>96</v>
      </c>
    </row>
    <row r="7230" spans="1:5">
      <c r="A7230" s="1">
        <v>1987</v>
      </c>
      <c r="B7230" s="1">
        <v>11</v>
      </c>
      <c r="C7230" s="1">
        <v>47</v>
      </c>
      <c r="D7230" s="1">
        <v>70</v>
      </c>
      <c r="E7230" s="1">
        <v>117</v>
      </c>
    </row>
    <row r="7231" spans="1:5">
      <c r="A7231" s="1">
        <v>1987</v>
      </c>
      <c r="B7231" s="1">
        <v>12</v>
      </c>
      <c r="C7231" s="1">
        <v>57</v>
      </c>
      <c r="D7231" s="1">
        <v>82</v>
      </c>
      <c r="E7231" s="1">
        <v>139</v>
      </c>
    </row>
    <row r="7232" spans="1:5">
      <c r="A7232" s="1">
        <v>1987</v>
      </c>
      <c r="B7232" s="1">
        <v>13</v>
      </c>
      <c r="C7232" s="1">
        <v>64</v>
      </c>
      <c r="D7232" s="1">
        <v>126</v>
      </c>
      <c r="E7232" s="1">
        <v>190</v>
      </c>
    </row>
    <row r="7233" spans="1:5">
      <c r="A7233" s="1">
        <v>1987</v>
      </c>
      <c r="B7233" s="1">
        <v>14</v>
      </c>
      <c r="C7233" s="1">
        <v>78</v>
      </c>
      <c r="D7233" s="1">
        <v>138</v>
      </c>
      <c r="E7233" s="1">
        <v>216</v>
      </c>
    </row>
    <row r="7234" spans="1:5">
      <c r="A7234" s="1">
        <v>1987</v>
      </c>
      <c r="B7234" s="1">
        <v>15</v>
      </c>
      <c r="C7234" s="1">
        <v>90</v>
      </c>
      <c r="D7234" s="1">
        <v>168</v>
      </c>
      <c r="E7234" s="1">
        <v>258</v>
      </c>
    </row>
    <row r="7235" spans="1:5">
      <c r="A7235" s="1">
        <v>1987</v>
      </c>
      <c r="B7235" s="1">
        <v>16</v>
      </c>
      <c r="C7235" s="1">
        <v>102</v>
      </c>
      <c r="D7235" s="1">
        <v>228</v>
      </c>
      <c r="E7235" s="1">
        <v>330</v>
      </c>
    </row>
    <row r="7236" spans="1:5">
      <c r="A7236" s="1">
        <v>1987</v>
      </c>
      <c r="B7236" s="1">
        <v>17</v>
      </c>
      <c r="C7236" s="1">
        <v>130</v>
      </c>
      <c r="D7236" s="1">
        <v>353</v>
      </c>
      <c r="E7236" s="1">
        <v>483</v>
      </c>
    </row>
    <row r="7237" spans="1:5">
      <c r="A7237" s="1">
        <v>1987</v>
      </c>
      <c r="B7237" s="1">
        <v>18</v>
      </c>
      <c r="C7237" s="1">
        <v>150</v>
      </c>
      <c r="D7237" s="1">
        <v>413</v>
      </c>
      <c r="E7237" s="1">
        <v>563</v>
      </c>
    </row>
    <row r="7238" spans="1:5">
      <c r="A7238" s="1">
        <v>1987</v>
      </c>
      <c r="B7238" s="1">
        <v>19</v>
      </c>
      <c r="C7238" s="1">
        <v>142</v>
      </c>
      <c r="D7238" s="1">
        <v>450</v>
      </c>
      <c r="E7238" s="1">
        <v>592</v>
      </c>
    </row>
    <row r="7239" spans="1:5">
      <c r="A7239" s="1">
        <v>1987</v>
      </c>
      <c r="B7239" s="1">
        <v>20</v>
      </c>
      <c r="C7239" s="1">
        <v>151</v>
      </c>
      <c r="D7239" s="1">
        <v>435</v>
      </c>
      <c r="E7239" s="1">
        <v>586</v>
      </c>
    </row>
    <row r="7240" spans="1:5">
      <c r="A7240" s="1">
        <v>1987</v>
      </c>
      <c r="B7240" s="1">
        <v>21</v>
      </c>
      <c r="C7240" s="1">
        <v>134</v>
      </c>
      <c r="D7240" s="1">
        <v>465</v>
      </c>
      <c r="E7240" s="1">
        <v>599</v>
      </c>
    </row>
    <row r="7241" spans="1:5">
      <c r="A7241" s="1">
        <v>1987</v>
      </c>
      <c r="B7241" s="1">
        <v>22</v>
      </c>
      <c r="C7241" s="1">
        <v>134</v>
      </c>
      <c r="D7241" s="1">
        <v>429</v>
      </c>
      <c r="E7241" s="1">
        <v>563</v>
      </c>
    </row>
    <row r="7242" spans="1:5">
      <c r="A7242" s="1">
        <v>1987</v>
      </c>
      <c r="B7242" s="1">
        <v>23</v>
      </c>
      <c r="C7242" s="1">
        <v>152</v>
      </c>
      <c r="D7242" s="1">
        <v>400</v>
      </c>
      <c r="E7242" s="1">
        <v>552</v>
      </c>
    </row>
    <row r="7243" spans="1:5">
      <c r="A7243" s="1">
        <v>1987</v>
      </c>
      <c r="B7243" s="1">
        <v>24</v>
      </c>
      <c r="C7243" s="1">
        <v>162</v>
      </c>
      <c r="D7243" s="1">
        <v>396</v>
      </c>
      <c r="E7243" s="1">
        <v>558</v>
      </c>
    </row>
    <row r="7244" spans="1:5">
      <c r="A7244" s="1">
        <v>1987</v>
      </c>
      <c r="B7244" s="1">
        <v>25</v>
      </c>
      <c r="C7244" s="1">
        <v>163</v>
      </c>
      <c r="D7244" s="1">
        <v>366</v>
      </c>
      <c r="E7244" s="1">
        <v>529</v>
      </c>
    </row>
    <row r="7245" spans="1:5">
      <c r="A7245" s="1">
        <v>1987</v>
      </c>
      <c r="B7245" s="1">
        <v>26</v>
      </c>
      <c r="C7245" s="1">
        <v>162</v>
      </c>
      <c r="D7245" s="1">
        <v>387</v>
      </c>
      <c r="E7245" s="1">
        <v>549</v>
      </c>
    </row>
    <row r="7246" spans="1:5">
      <c r="A7246" s="1">
        <v>1987</v>
      </c>
      <c r="B7246" s="1">
        <v>27</v>
      </c>
      <c r="C7246" s="1">
        <v>156</v>
      </c>
      <c r="D7246" s="1">
        <v>356</v>
      </c>
      <c r="E7246" s="1">
        <v>512</v>
      </c>
    </row>
    <row r="7247" spans="1:5">
      <c r="A7247" s="1">
        <v>1987</v>
      </c>
      <c r="B7247" s="1">
        <v>28</v>
      </c>
      <c r="C7247" s="1">
        <v>167</v>
      </c>
      <c r="D7247" s="1">
        <v>357</v>
      </c>
      <c r="E7247" s="1">
        <v>524</v>
      </c>
    </row>
    <row r="7248" spans="1:5">
      <c r="A7248" s="1">
        <v>1987</v>
      </c>
      <c r="B7248" s="1">
        <v>29</v>
      </c>
      <c r="C7248" s="1">
        <v>187</v>
      </c>
      <c r="D7248" s="1">
        <v>323</v>
      </c>
      <c r="E7248" s="1">
        <v>510</v>
      </c>
    </row>
    <row r="7249" spans="1:5">
      <c r="A7249" s="1">
        <v>1987</v>
      </c>
      <c r="B7249" s="1">
        <v>30</v>
      </c>
      <c r="C7249" s="1">
        <v>187</v>
      </c>
      <c r="D7249" s="1">
        <v>384</v>
      </c>
      <c r="E7249" s="1">
        <v>571</v>
      </c>
    </row>
    <row r="7250" spans="1:5">
      <c r="A7250" s="1">
        <v>1987</v>
      </c>
      <c r="B7250" s="1">
        <v>31</v>
      </c>
      <c r="C7250" s="1">
        <v>203</v>
      </c>
      <c r="D7250" s="1">
        <v>387</v>
      </c>
      <c r="E7250" s="1">
        <v>590</v>
      </c>
    </row>
    <row r="7251" spans="1:5">
      <c r="A7251" s="1">
        <v>1987</v>
      </c>
      <c r="B7251" s="1">
        <v>32</v>
      </c>
      <c r="C7251" s="1">
        <v>229</v>
      </c>
      <c r="D7251" s="1">
        <v>370</v>
      </c>
      <c r="E7251" s="1">
        <v>599</v>
      </c>
    </row>
    <row r="7252" spans="1:5">
      <c r="A7252" s="1">
        <v>1987</v>
      </c>
      <c r="B7252" s="1">
        <v>33</v>
      </c>
      <c r="C7252" s="1">
        <v>261</v>
      </c>
      <c r="D7252" s="1">
        <v>414</v>
      </c>
      <c r="E7252" s="1">
        <v>675</v>
      </c>
    </row>
    <row r="7253" spans="1:5">
      <c r="A7253" s="1">
        <v>1987</v>
      </c>
      <c r="B7253" s="1">
        <v>34</v>
      </c>
      <c r="C7253" s="1">
        <v>259</v>
      </c>
      <c r="D7253" s="1">
        <v>432</v>
      </c>
      <c r="E7253" s="1">
        <v>691</v>
      </c>
    </row>
    <row r="7254" spans="1:5">
      <c r="A7254" s="1">
        <v>1987</v>
      </c>
      <c r="B7254" s="1">
        <v>35</v>
      </c>
      <c r="C7254" s="1">
        <v>272</v>
      </c>
      <c r="D7254" s="1">
        <v>441</v>
      </c>
      <c r="E7254" s="1">
        <v>713</v>
      </c>
    </row>
    <row r="7255" spans="1:5">
      <c r="A7255" s="1">
        <v>1987</v>
      </c>
      <c r="B7255" s="1">
        <v>36</v>
      </c>
      <c r="C7255" s="1">
        <v>311</v>
      </c>
      <c r="D7255" s="1">
        <v>472</v>
      </c>
      <c r="E7255" s="1">
        <v>783</v>
      </c>
    </row>
    <row r="7256" spans="1:5">
      <c r="A7256" s="1">
        <v>1987</v>
      </c>
      <c r="B7256" s="1">
        <v>37</v>
      </c>
      <c r="C7256" s="1">
        <v>369</v>
      </c>
      <c r="D7256" s="1">
        <v>510</v>
      </c>
      <c r="E7256" s="1">
        <v>879</v>
      </c>
    </row>
    <row r="7257" spans="1:5">
      <c r="A7257" s="1">
        <v>1987</v>
      </c>
      <c r="B7257" s="1">
        <v>38</v>
      </c>
      <c r="C7257" s="1">
        <v>345</v>
      </c>
      <c r="D7257" s="1">
        <v>565</v>
      </c>
      <c r="E7257" s="1">
        <v>910</v>
      </c>
    </row>
    <row r="7258" spans="1:5">
      <c r="A7258" s="1">
        <v>1987</v>
      </c>
      <c r="B7258" s="1">
        <v>39</v>
      </c>
      <c r="C7258" s="1">
        <v>466</v>
      </c>
      <c r="D7258" s="1">
        <v>653</v>
      </c>
      <c r="E7258" s="1">
        <v>1119</v>
      </c>
    </row>
    <row r="7259" spans="1:5">
      <c r="A7259" s="1">
        <v>1987</v>
      </c>
      <c r="B7259" s="1">
        <v>40</v>
      </c>
      <c r="C7259" s="1">
        <v>531</v>
      </c>
      <c r="D7259" s="1">
        <v>738</v>
      </c>
      <c r="E7259" s="1">
        <v>1269</v>
      </c>
    </row>
    <row r="7260" spans="1:5">
      <c r="A7260" s="1">
        <v>1987</v>
      </c>
      <c r="B7260" s="1">
        <v>41</v>
      </c>
      <c r="C7260" s="1">
        <v>474</v>
      </c>
      <c r="D7260" s="1">
        <v>724</v>
      </c>
      <c r="E7260" s="1">
        <v>1198</v>
      </c>
    </row>
    <row r="7261" spans="1:5">
      <c r="A7261" s="1">
        <v>1987</v>
      </c>
      <c r="B7261" s="1">
        <v>42</v>
      </c>
      <c r="C7261" s="1">
        <v>504</v>
      </c>
      <c r="D7261" s="1">
        <v>853</v>
      </c>
      <c r="E7261" s="1">
        <v>1357</v>
      </c>
    </row>
    <row r="7262" spans="1:5">
      <c r="A7262" s="1">
        <v>1987</v>
      </c>
      <c r="B7262" s="1">
        <v>43</v>
      </c>
      <c r="C7262" s="1">
        <v>590</v>
      </c>
      <c r="D7262" s="1">
        <v>873</v>
      </c>
      <c r="E7262" s="1">
        <v>1463</v>
      </c>
    </row>
    <row r="7263" spans="1:5">
      <c r="A7263" s="1">
        <v>1987</v>
      </c>
      <c r="B7263" s="1">
        <v>44</v>
      </c>
      <c r="C7263" s="1">
        <v>592</v>
      </c>
      <c r="D7263" s="1">
        <v>964</v>
      </c>
      <c r="E7263" s="1">
        <v>1556</v>
      </c>
    </row>
    <row r="7264" spans="1:5">
      <c r="A7264" s="1">
        <v>1987</v>
      </c>
      <c r="B7264" s="1">
        <v>45</v>
      </c>
      <c r="C7264" s="1">
        <v>654</v>
      </c>
      <c r="D7264" s="1">
        <v>953</v>
      </c>
      <c r="E7264" s="1">
        <v>1607</v>
      </c>
    </row>
    <row r="7265" spans="1:5">
      <c r="A7265" s="1">
        <v>1987</v>
      </c>
      <c r="B7265" s="1">
        <v>46</v>
      </c>
      <c r="C7265" s="1">
        <v>706</v>
      </c>
      <c r="D7265" s="1">
        <v>1046</v>
      </c>
      <c r="E7265" s="1">
        <v>1752</v>
      </c>
    </row>
    <row r="7266" spans="1:5">
      <c r="A7266" s="1">
        <v>1987</v>
      </c>
      <c r="B7266" s="1">
        <v>47</v>
      </c>
      <c r="C7266" s="1">
        <v>759</v>
      </c>
      <c r="D7266" s="1">
        <v>1203</v>
      </c>
      <c r="E7266" s="1">
        <v>1962</v>
      </c>
    </row>
    <row r="7267" spans="1:5">
      <c r="A7267" s="1">
        <v>1987</v>
      </c>
      <c r="B7267" s="1">
        <v>48</v>
      </c>
      <c r="C7267" s="1">
        <v>869</v>
      </c>
      <c r="D7267" s="1">
        <v>1266</v>
      </c>
      <c r="E7267" s="1">
        <v>2135</v>
      </c>
    </row>
    <row r="7268" spans="1:5">
      <c r="A7268" s="1">
        <v>1987</v>
      </c>
      <c r="B7268" s="1">
        <v>49</v>
      </c>
      <c r="C7268" s="1">
        <v>911</v>
      </c>
      <c r="D7268" s="1">
        <v>1459</v>
      </c>
      <c r="E7268" s="1">
        <v>2370</v>
      </c>
    </row>
    <row r="7269" spans="1:5">
      <c r="A7269" s="1">
        <v>1987</v>
      </c>
      <c r="B7269" s="1">
        <v>50</v>
      </c>
      <c r="C7269" s="1">
        <v>1027</v>
      </c>
      <c r="D7269" s="1">
        <v>1653</v>
      </c>
      <c r="E7269" s="1">
        <v>2680</v>
      </c>
    </row>
    <row r="7270" spans="1:5">
      <c r="A7270" s="1">
        <v>1987</v>
      </c>
      <c r="B7270" s="1">
        <v>51</v>
      </c>
      <c r="C7270" s="1">
        <v>1117</v>
      </c>
      <c r="D7270" s="1">
        <v>1821</v>
      </c>
      <c r="E7270" s="1">
        <v>2938</v>
      </c>
    </row>
    <row r="7271" spans="1:5">
      <c r="A7271" s="1">
        <v>1987</v>
      </c>
      <c r="B7271" s="1">
        <v>52</v>
      </c>
      <c r="C7271" s="1">
        <v>1273</v>
      </c>
      <c r="D7271" s="1">
        <v>1941</v>
      </c>
      <c r="E7271" s="1">
        <v>3214</v>
      </c>
    </row>
    <row r="7272" spans="1:5">
      <c r="A7272" s="1">
        <v>1987</v>
      </c>
      <c r="B7272" s="1">
        <v>53</v>
      </c>
      <c r="C7272" s="1">
        <v>1354</v>
      </c>
      <c r="D7272" s="1">
        <v>2139</v>
      </c>
      <c r="E7272" s="1">
        <v>3493</v>
      </c>
    </row>
    <row r="7273" spans="1:5">
      <c r="A7273" s="1">
        <v>1987</v>
      </c>
      <c r="B7273" s="1">
        <v>54</v>
      </c>
      <c r="C7273" s="1">
        <v>1507</v>
      </c>
      <c r="D7273" s="1">
        <v>2469</v>
      </c>
      <c r="E7273" s="1">
        <v>3976</v>
      </c>
    </row>
    <row r="7274" spans="1:5">
      <c r="A7274" s="1">
        <v>1987</v>
      </c>
      <c r="B7274" s="1">
        <v>55</v>
      </c>
      <c r="C7274" s="1">
        <v>1625</v>
      </c>
      <c r="D7274" s="1">
        <v>2846</v>
      </c>
      <c r="E7274" s="1">
        <v>4471</v>
      </c>
    </row>
    <row r="7275" spans="1:5">
      <c r="A7275" s="1">
        <v>1987</v>
      </c>
      <c r="B7275" s="1">
        <v>56</v>
      </c>
      <c r="C7275" s="1">
        <v>1981</v>
      </c>
      <c r="D7275" s="1">
        <v>3235</v>
      </c>
      <c r="E7275" s="1">
        <v>5216</v>
      </c>
    </row>
    <row r="7276" spans="1:5">
      <c r="A7276" s="1">
        <v>1987</v>
      </c>
      <c r="B7276" s="1">
        <v>57</v>
      </c>
      <c r="C7276" s="1">
        <v>2111</v>
      </c>
      <c r="D7276" s="1">
        <v>3710</v>
      </c>
      <c r="E7276" s="1">
        <v>5821</v>
      </c>
    </row>
    <row r="7277" spans="1:5">
      <c r="A7277" s="1">
        <v>1987</v>
      </c>
      <c r="B7277" s="1">
        <v>58</v>
      </c>
      <c r="C7277" s="1">
        <v>2396</v>
      </c>
      <c r="D7277" s="1">
        <v>3971</v>
      </c>
      <c r="E7277" s="1">
        <v>6367</v>
      </c>
    </row>
    <row r="7278" spans="1:5">
      <c r="A7278" s="1">
        <v>1987</v>
      </c>
      <c r="B7278" s="1">
        <v>59</v>
      </c>
      <c r="C7278" s="1">
        <v>2592</v>
      </c>
      <c r="D7278" s="1">
        <v>4296</v>
      </c>
      <c r="E7278" s="1">
        <v>6888</v>
      </c>
    </row>
    <row r="7279" spans="1:5">
      <c r="A7279" s="1">
        <v>1987</v>
      </c>
      <c r="B7279" s="1">
        <v>60</v>
      </c>
      <c r="C7279" s="1">
        <v>2958</v>
      </c>
      <c r="D7279" s="1">
        <v>4751</v>
      </c>
      <c r="E7279" s="1">
        <v>7709</v>
      </c>
    </row>
    <row r="7280" spans="1:5">
      <c r="A7280" s="1">
        <v>1987</v>
      </c>
      <c r="B7280" s="1">
        <v>61</v>
      </c>
      <c r="C7280" s="1">
        <v>3365</v>
      </c>
      <c r="D7280" s="1">
        <v>5535</v>
      </c>
      <c r="E7280" s="1">
        <v>8900</v>
      </c>
    </row>
    <row r="7281" spans="1:5">
      <c r="A7281" s="1">
        <v>1987</v>
      </c>
      <c r="B7281" s="1">
        <v>62</v>
      </c>
      <c r="C7281" s="1">
        <v>3617</v>
      </c>
      <c r="D7281" s="1">
        <v>5868</v>
      </c>
      <c r="E7281" s="1">
        <v>9485</v>
      </c>
    </row>
    <row r="7282" spans="1:5">
      <c r="A7282" s="1">
        <v>1987</v>
      </c>
      <c r="B7282" s="1">
        <v>63</v>
      </c>
      <c r="C7282" s="1">
        <v>3981</v>
      </c>
      <c r="D7282" s="1">
        <v>6364</v>
      </c>
      <c r="E7282" s="1">
        <v>10345</v>
      </c>
    </row>
    <row r="7283" spans="1:5">
      <c r="A7283" s="1">
        <v>1987</v>
      </c>
      <c r="B7283" s="1">
        <v>64</v>
      </c>
      <c r="C7283" s="1">
        <v>4411</v>
      </c>
      <c r="D7283" s="1">
        <v>7099</v>
      </c>
      <c r="E7283" s="1">
        <v>11510</v>
      </c>
    </row>
    <row r="7284" spans="1:5">
      <c r="A7284" s="1">
        <v>1987</v>
      </c>
      <c r="B7284" s="1">
        <v>65</v>
      </c>
      <c r="C7284" s="1">
        <v>5061</v>
      </c>
      <c r="D7284" s="1">
        <v>7981</v>
      </c>
      <c r="E7284" s="1">
        <v>13042</v>
      </c>
    </row>
    <row r="7285" spans="1:5">
      <c r="A7285" s="1">
        <v>1987</v>
      </c>
      <c r="B7285" s="1">
        <v>66</v>
      </c>
      <c r="C7285" s="1">
        <v>5637</v>
      </c>
      <c r="D7285" s="1">
        <v>8827</v>
      </c>
      <c r="E7285" s="1">
        <v>14464</v>
      </c>
    </row>
    <row r="7286" spans="1:5">
      <c r="A7286" s="1">
        <v>1987</v>
      </c>
      <c r="B7286" s="1">
        <v>67</v>
      </c>
      <c r="C7286" s="1">
        <v>6203</v>
      </c>
      <c r="D7286" s="1">
        <v>9671</v>
      </c>
      <c r="E7286" s="1">
        <v>15874</v>
      </c>
    </row>
    <row r="7287" spans="1:5">
      <c r="A7287" s="1">
        <v>1987</v>
      </c>
      <c r="B7287" s="1">
        <v>68</v>
      </c>
      <c r="C7287" s="1">
        <v>4798</v>
      </c>
      <c r="D7287" s="1">
        <v>7321</v>
      </c>
      <c r="E7287" s="1">
        <v>12119</v>
      </c>
    </row>
    <row r="7288" spans="1:5">
      <c r="A7288" s="1">
        <v>1987</v>
      </c>
      <c r="B7288" s="1">
        <v>69</v>
      </c>
      <c r="C7288" s="1">
        <v>5065</v>
      </c>
      <c r="D7288" s="1">
        <v>7450</v>
      </c>
      <c r="E7288" s="1">
        <v>12515</v>
      </c>
    </row>
    <row r="7289" spans="1:5">
      <c r="A7289" s="1">
        <v>1987</v>
      </c>
      <c r="B7289" s="1">
        <v>70</v>
      </c>
      <c r="C7289" s="1">
        <v>5986</v>
      </c>
      <c r="D7289" s="1">
        <v>8523</v>
      </c>
      <c r="E7289" s="1">
        <v>14509</v>
      </c>
    </row>
    <row r="7290" spans="1:5">
      <c r="A7290" s="1">
        <v>1987</v>
      </c>
      <c r="B7290" s="1">
        <v>71</v>
      </c>
      <c r="C7290" s="1">
        <v>6871</v>
      </c>
      <c r="D7290" s="1">
        <v>9776</v>
      </c>
      <c r="E7290" s="1">
        <v>16647</v>
      </c>
    </row>
    <row r="7291" spans="1:5">
      <c r="A7291" s="1">
        <v>1987</v>
      </c>
      <c r="B7291" s="1">
        <v>72</v>
      </c>
      <c r="C7291" s="1">
        <v>8012</v>
      </c>
      <c r="D7291" s="1">
        <v>10825</v>
      </c>
      <c r="E7291" s="1">
        <v>18837</v>
      </c>
    </row>
    <row r="7292" spans="1:5">
      <c r="A7292" s="1">
        <v>1987</v>
      </c>
      <c r="B7292" s="1">
        <v>73</v>
      </c>
      <c r="C7292" s="1">
        <v>8680</v>
      </c>
      <c r="D7292" s="1">
        <v>11370</v>
      </c>
      <c r="E7292" s="1">
        <v>20050</v>
      </c>
    </row>
    <row r="7293" spans="1:5">
      <c r="A7293" s="1">
        <v>1987</v>
      </c>
      <c r="B7293" s="1">
        <v>74</v>
      </c>
      <c r="C7293" s="1">
        <v>9257</v>
      </c>
      <c r="D7293" s="1">
        <v>11604</v>
      </c>
      <c r="E7293" s="1">
        <v>20861</v>
      </c>
    </row>
    <row r="7294" spans="1:5">
      <c r="A7294" s="1">
        <v>1987</v>
      </c>
      <c r="B7294" s="1">
        <v>75</v>
      </c>
      <c r="C7294" s="1">
        <v>9666</v>
      </c>
      <c r="D7294" s="1">
        <v>11753</v>
      </c>
      <c r="E7294" s="1">
        <v>21419</v>
      </c>
    </row>
    <row r="7295" spans="1:5">
      <c r="A7295" s="1">
        <v>1987</v>
      </c>
      <c r="B7295" s="1">
        <v>76</v>
      </c>
      <c r="C7295" s="1">
        <v>10203</v>
      </c>
      <c r="D7295" s="1">
        <v>11940</v>
      </c>
      <c r="E7295" s="1">
        <v>22143</v>
      </c>
    </row>
    <row r="7296" spans="1:5">
      <c r="A7296" s="1">
        <v>1987</v>
      </c>
      <c r="B7296" s="1">
        <v>77</v>
      </c>
      <c r="C7296" s="1">
        <v>10866</v>
      </c>
      <c r="D7296" s="1">
        <v>11871</v>
      </c>
      <c r="E7296" s="1">
        <v>22737</v>
      </c>
    </row>
    <row r="7297" spans="1:5">
      <c r="A7297" s="1">
        <v>1987</v>
      </c>
      <c r="B7297" s="1">
        <v>78</v>
      </c>
      <c r="C7297" s="1">
        <v>11561</v>
      </c>
      <c r="D7297" s="1">
        <v>11545</v>
      </c>
      <c r="E7297" s="1">
        <v>23106</v>
      </c>
    </row>
    <row r="7298" spans="1:5">
      <c r="A7298" s="1">
        <v>1987</v>
      </c>
      <c r="B7298" s="1">
        <v>79</v>
      </c>
      <c r="C7298" s="1">
        <v>12087</v>
      </c>
      <c r="D7298" s="1">
        <v>11512</v>
      </c>
      <c r="E7298" s="1">
        <v>23599</v>
      </c>
    </row>
    <row r="7299" spans="1:5">
      <c r="A7299" s="1">
        <v>1987</v>
      </c>
      <c r="B7299" s="1">
        <v>80</v>
      </c>
      <c r="C7299" s="1">
        <v>12298</v>
      </c>
      <c r="D7299" s="1">
        <v>10889</v>
      </c>
      <c r="E7299" s="1">
        <v>23187</v>
      </c>
    </row>
    <row r="7300" spans="1:5">
      <c r="A7300" s="1">
        <v>1987</v>
      </c>
      <c r="B7300" s="1">
        <v>81</v>
      </c>
      <c r="C7300" s="1">
        <v>12397</v>
      </c>
      <c r="D7300" s="1">
        <v>10161</v>
      </c>
      <c r="E7300" s="1">
        <v>22558</v>
      </c>
    </row>
    <row r="7301" spans="1:5">
      <c r="A7301" s="1">
        <v>1987</v>
      </c>
      <c r="B7301" s="1">
        <v>82</v>
      </c>
      <c r="C7301" s="1">
        <v>12823</v>
      </c>
      <c r="D7301" s="1">
        <v>9374</v>
      </c>
      <c r="E7301" s="1">
        <v>22197</v>
      </c>
    </row>
    <row r="7302" spans="1:5">
      <c r="A7302" s="1">
        <v>1987</v>
      </c>
      <c r="B7302" s="1">
        <v>83</v>
      </c>
      <c r="C7302" s="1">
        <v>12666</v>
      </c>
      <c r="D7302" s="1">
        <v>8861</v>
      </c>
      <c r="E7302" s="1">
        <v>21527</v>
      </c>
    </row>
    <row r="7303" spans="1:5">
      <c r="A7303" s="1">
        <v>1987</v>
      </c>
      <c r="B7303" s="1">
        <v>84</v>
      </c>
      <c r="C7303" s="1">
        <v>12699</v>
      </c>
      <c r="D7303" s="1">
        <v>7867</v>
      </c>
      <c r="E7303" s="1">
        <v>20566</v>
      </c>
    </row>
    <row r="7304" spans="1:5">
      <c r="A7304" s="1">
        <v>1987</v>
      </c>
      <c r="B7304" s="1">
        <v>85</v>
      </c>
      <c r="C7304" s="1">
        <v>11930</v>
      </c>
      <c r="D7304" s="1">
        <v>6844</v>
      </c>
      <c r="E7304" s="1">
        <v>18774</v>
      </c>
    </row>
    <row r="7305" spans="1:5">
      <c r="A7305" s="1">
        <v>1987</v>
      </c>
      <c r="B7305" s="1">
        <v>86</v>
      </c>
      <c r="C7305" s="1">
        <v>11682</v>
      </c>
      <c r="D7305" s="1">
        <v>5900</v>
      </c>
      <c r="E7305" s="1">
        <v>17582</v>
      </c>
    </row>
    <row r="7306" spans="1:5">
      <c r="A7306" s="1">
        <v>1987</v>
      </c>
      <c r="B7306" s="1">
        <v>87</v>
      </c>
      <c r="C7306" s="1">
        <v>10991</v>
      </c>
      <c r="D7306" s="1">
        <v>4967</v>
      </c>
      <c r="E7306" s="1">
        <v>15958</v>
      </c>
    </row>
    <row r="7307" spans="1:5">
      <c r="A7307" s="1">
        <v>1987</v>
      </c>
      <c r="B7307" s="1">
        <v>88</v>
      </c>
      <c r="C7307" s="1">
        <v>9469</v>
      </c>
      <c r="D7307" s="1">
        <v>3823</v>
      </c>
      <c r="E7307" s="1">
        <v>13292</v>
      </c>
    </row>
    <row r="7308" spans="1:5">
      <c r="A7308" s="1">
        <v>1987</v>
      </c>
      <c r="B7308" s="1">
        <v>89</v>
      </c>
      <c r="C7308" s="1">
        <v>8859</v>
      </c>
      <c r="D7308" s="1">
        <v>3289</v>
      </c>
      <c r="E7308" s="1">
        <v>12148</v>
      </c>
    </row>
    <row r="7309" spans="1:5">
      <c r="A7309" s="1">
        <v>1987</v>
      </c>
      <c r="B7309" s="1">
        <v>90</v>
      </c>
      <c r="C7309" s="1">
        <v>7857</v>
      </c>
      <c r="D7309" s="1">
        <v>2635</v>
      </c>
      <c r="E7309" s="1">
        <v>10492</v>
      </c>
    </row>
    <row r="7310" spans="1:5">
      <c r="A7310" s="1">
        <v>1987</v>
      </c>
      <c r="B7310" s="1">
        <v>91</v>
      </c>
      <c r="C7310" s="1">
        <v>6611</v>
      </c>
      <c r="D7310" s="1">
        <v>2120</v>
      </c>
      <c r="E7310" s="1">
        <v>8731</v>
      </c>
    </row>
    <row r="7311" spans="1:5">
      <c r="A7311" s="1">
        <v>1987</v>
      </c>
      <c r="B7311" s="1">
        <v>92</v>
      </c>
      <c r="C7311" s="1">
        <v>5838</v>
      </c>
      <c r="D7311" s="1">
        <v>1648</v>
      </c>
      <c r="E7311" s="1">
        <v>7486</v>
      </c>
    </row>
    <row r="7312" spans="1:5">
      <c r="A7312" s="1">
        <v>1987</v>
      </c>
      <c r="B7312" s="1">
        <v>93</v>
      </c>
      <c r="C7312" s="1">
        <v>4721</v>
      </c>
      <c r="D7312" s="1">
        <v>1287</v>
      </c>
      <c r="E7312" s="1">
        <v>6008</v>
      </c>
    </row>
    <row r="7313" spans="1:5">
      <c r="A7313" s="1">
        <v>1987</v>
      </c>
      <c r="B7313" s="1">
        <v>94</v>
      </c>
      <c r="C7313" s="1">
        <v>3907</v>
      </c>
      <c r="D7313" s="1">
        <v>985</v>
      </c>
      <c r="E7313" s="1">
        <v>4892</v>
      </c>
    </row>
    <row r="7314" spans="1:5">
      <c r="A7314" s="1">
        <v>1987</v>
      </c>
      <c r="B7314" s="1">
        <v>95</v>
      </c>
      <c r="C7314" s="1">
        <v>2885</v>
      </c>
      <c r="D7314" s="1">
        <v>711</v>
      </c>
      <c r="E7314" s="1">
        <v>3596</v>
      </c>
    </row>
    <row r="7315" spans="1:5">
      <c r="A7315" s="1">
        <v>1987</v>
      </c>
      <c r="B7315" s="1">
        <v>96</v>
      </c>
      <c r="C7315" s="1">
        <v>2296</v>
      </c>
      <c r="D7315" s="1">
        <v>506</v>
      </c>
      <c r="E7315" s="1">
        <v>2802</v>
      </c>
    </row>
    <row r="7316" spans="1:5">
      <c r="A7316" s="1">
        <v>1987</v>
      </c>
      <c r="B7316" s="1">
        <v>97</v>
      </c>
      <c r="C7316" s="1">
        <v>1605</v>
      </c>
      <c r="D7316" s="1">
        <v>332</v>
      </c>
      <c r="E7316" s="1">
        <v>1937</v>
      </c>
    </row>
    <row r="7317" spans="1:5">
      <c r="A7317" s="1">
        <v>1987</v>
      </c>
      <c r="B7317" s="1">
        <v>98</v>
      </c>
      <c r="C7317" s="1">
        <v>1182</v>
      </c>
      <c r="D7317" s="1">
        <v>232</v>
      </c>
      <c r="E7317" s="1">
        <v>1414</v>
      </c>
    </row>
    <row r="7318" spans="1:5">
      <c r="A7318" s="1">
        <v>1987</v>
      </c>
      <c r="B7318" s="1">
        <v>99</v>
      </c>
      <c r="C7318" s="1">
        <v>801</v>
      </c>
      <c r="D7318" s="1">
        <v>111</v>
      </c>
      <c r="E7318" s="1">
        <v>912</v>
      </c>
    </row>
    <row r="7319" spans="1:5">
      <c r="A7319" s="1">
        <v>1987</v>
      </c>
      <c r="B7319" s="1">
        <v>100</v>
      </c>
      <c r="C7319" s="1">
        <v>587</v>
      </c>
      <c r="D7319" s="1">
        <v>98</v>
      </c>
      <c r="E7319" s="1">
        <v>685</v>
      </c>
    </row>
    <row r="7320" spans="1:5">
      <c r="A7320" s="1">
        <v>1987</v>
      </c>
      <c r="B7320" s="1">
        <v>101</v>
      </c>
      <c r="C7320" s="1">
        <v>366</v>
      </c>
      <c r="D7320" s="1">
        <v>52</v>
      </c>
      <c r="E7320" s="1">
        <v>418</v>
      </c>
    </row>
    <row r="7321" spans="1:5">
      <c r="A7321" s="1">
        <v>1987</v>
      </c>
      <c r="B7321" s="1">
        <v>102</v>
      </c>
      <c r="C7321" s="1">
        <v>220</v>
      </c>
      <c r="D7321" s="1">
        <v>38</v>
      </c>
      <c r="E7321" s="1">
        <v>258</v>
      </c>
    </row>
    <row r="7322" spans="1:5">
      <c r="A7322" s="1">
        <v>1987</v>
      </c>
      <c r="B7322" s="1">
        <v>103</v>
      </c>
      <c r="C7322" s="1">
        <v>145</v>
      </c>
      <c r="D7322" s="1">
        <v>19</v>
      </c>
      <c r="E7322" s="1">
        <v>164</v>
      </c>
    </row>
    <row r="7323" spans="1:5">
      <c r="A7323" s="1">
        <v>1987</v>
      </c>
      <c r="B7323" s="1">
        <v>104</v>
      </c>
      <c r="C7323" s="1">
        <v>112</v>
      </c>
      <c r="D7323" s="1">
        <v>16</v>
      </c>
      <c r="E7323" s="1">
        <v>128</v>
      </c>
    </row>
    <row r="7324" spans="1:5">
      <c r="A7324" s="1">
        <v>1987</v>
      </c>
      <c r="B7324" s="1">
        <v>105</v>
      </c>
      <c r="C7324" s="1">
        <v>49</v>
      </c>
      <c r="D7324" s="1">
        <v>4</v>
      </c>
      <c r="E7324" s="1">
        <v>53</v>
      </c>
    </row>
    <row r="7325" spans="1:5">
      <c r="A7325" s="1">
        <v>1987</v>
      </c>
      <c r="B7325" s="1">
        <v>106</v>
      </c>
      <c r="C7325" s="1">
        <v>26</v>
      </c>
      <c r="D7325" s="1">
        <v>3</v>
      </c>
      <c r="E7325" s="1">
        <v>29</v>
      </c>
    </row>
    <row r="7326" spans="1:5">
      <c r="A7326" s="1">
        <v>1987</v>
      </c>
      <c r="B7326" s="1">
        <v>107</v>
      </c>
      <c r="C7326" s="1">
        <v>16</v>
      </c>
      <c r="D7326" s="1">
        <v>0</v>
      </c>
      <c r="E7326" s="1">
        <v>16</v>
      </c>
    </row>
    <row r="7327" spans="1:5">
      <c r="A7327" s="1">
        <v>1987</v>
      </c>
      <c r="B7327" s="1">
        <v>108</v>
      </c>
      <c r="C7327" s="1">
        <v>2</v>
      </c>
      <c r="D7327" s="1">
        <v>1</v>
      </c>
      <c r="E7327" s="1">
        <v>3</v>
      </c>
    </row>
    <row r="7328" spans="1:5">
      <c r="A7328" s="1">
        <v>1987</v>
      </c>
      <c r="B7328" s="1">
        <v>109</v>
      </c>
      <c r="C7328" s="1">
        <v>2</v>
      </c>
      <c r="D7328" s="1">
        <v>0</v>
      </c>
      <c r="E7328" s="1">
        <v>2</v>
      </c>
    </row>
    <row r="7329" spans="1:5">
      <c r="A7329" s="1">
        <v>1987</v>
      </c>
      <c r="B7329" s="1" t="s">
        <v>121</v>
      </c>
      <c r="C7329" s="1">
        <v>0</v>
      </c>
      <c r="D7329" s="1">
        <v>0</v>
      </c>
      <c r="E7329" s="1">
        <v>0</v>
      </c>
    </row>
    <row r="7330" spans="1:5">
      <c r="A7330" s="1">
        <v>1988</v>
      </c>
      <c r="B7330" s="1">
        <v>0</v>
      </c>
      <c r="C7330" s="1">
        <v>2951</v>
      </c>
      <c r="D7330" s="1">
        <v>4110</v>
      </c>
      <c r="E7330" s="1">
        <v>7061</v>
      </c>
    </row>
    <row r="7331" spans="1:5">
      <c r="A7331" s="1">
        <v>1988</v>
      </c>
      <c r="B7331" s="1">
        <v>1</v>
      </c>
      <c r="C7331" s="1">
        <v>211</v>
      </c>
      <c r="D7331" s="1">
        <v>281</v>
      </c>
      <c r="E7331" s="1">
        <v>492</v>
      </c>
    </row>
    <row r="7332" spans="1:5">
      <c r="A7332" s="1">
        <v>1988</v>
      </c>
      <c r="B7332" s="1">
        <v>2</v>
      </c>
      <c r="C7332" s="1">
        <v>143</v>
      </c>
      <c r="D7332" s="1">
        <v>168</v>
      </c>
      <c r="E7332" s="1">
        <v>311</v>
      </c>
    </row>
    <row r="7333" spans="1:5">
      <c r="A7333" s="1">
        <v>1988</v>
      </c>
      <c r="B7333" s="1">
        <v>3</v>
      </c>
      <c r="C7333" s="1">
        <v>118</v>
      </c>
      <c r="D7333" s="1">
        <v>135</v>
      </c>
      <c r="E7333" s="1">
        <v>253</v>
      </c>
    </row>
    <row r="7334" spans="1:5">
      <c r="A7334" s="1">
        <v>1988</v>
      </c>
      <c r="B7334" s="1">
        <v>4</v>
      </c>
      <c r="C7334" s="1">
        <v>80</v>
      </c>
      <c r="D7334" s="1">
        <v>96</v>
      </c>
      <c r="E7334" s="1">
        <v>176</v>
      </c>
    </row>
    <row r="7335" spans="1:5">
      <c r="A7335" s="1">
        <v>1988</v>
      </c>
      <c r="B7335" s="1">
        <v>5</v>
      </c>
      <c r="C7335" s="1">
        <v>58</v>
      </c>
      <c r="D7335" s="1">
        <v>88</v>
      </c>
      <c r="E7335" s="1">
        <v>146</v>
      </c>
    </row>
    <row r="7336" spans="1:5">
      <c r="A7336" s="1">
        <v>1988</v>
      </c>
      <c r="B7336" s="1">
        <v>6</v>
      </c>
      <c r="C7336" s="1">
        <v>57</v>
      </c>
      <c r="D7336" s="1">
        <v>84</v>
      </c>
      <c r="E7336" s="1">
        <v>141</v>
      </c>
    </row>
    <row r="7337" spans="1:5">
      <c r="A7337" s="1">
        <v>1988</v>
      </c>
      <c r="B7337" s="1">
        <v>7</v>
      </c>
      <c r="C7337" s="1">
        <v>59</v>
      </c>
      <c r="D7337" s="1">
        <v>91</v>
      </c>
      <c r="E7337" s="1">
        <v>150</v>
      </c>
    </row>
    <row r="7338" spans="1:5">
      <c r="A7338" s="1">
        <v>1988</v>
      </c>
      <c r="B7338" s="1">
        <v>8</v>
      </c>
      <c r="C7338" s="1">
        <v>56</v>
      </c>
      <c r="D7338" s="1">
        <v>96</v>
      </c>
      <c r="E7338" s="1">
        <v>152</v>
      </c>
    </row>
    <row r="7339" spans="1:5">
      <c r="A7339" s="1">
        <v>1988</v>
      </c>
      <c r="B7339" s="1">
        <v>9</v>
      </c>
      <c r="C7339" s="1">
        <v>34</v>
      </c>
      <c r="D7339" s="1">
        <v>74</v>
      </c>
      <c r="E7339" s="1">
        <v>108</v>
      </c>
    </row>
    <row r="7340" spans="1:5">
      <c r="A7340" s="1">
        <v>1988</v>
      </c>
      <c r="B7340" s="1">
        <v>10</v>
      </c>
      <c r="C7340" s="1">
        <v>41</v>
      </c>
      <c r="D7340" s="1">
        <v>72</v>
      </c>
      <c r="E7340" s="1">
        <v>113</v>
      </c>
    </row>
    <row r="7341" spans="1:5">
      <c r="A7341" s="1">
        <v>1988</v>
      </c>
      <c r="B7341" s="1">
        <v>11</v>
      </c>
      <c r="C7341" s="1">
        <v>41</v>
      </c>
      <c r="D7341" s="1">
        <v>76</v>
      </c>
      <c r="E7341" s="1">
        <v>117</v>
      </c>
    </row>
    <row r="7342" spans="1:5">
      <c r="A7342" s="1">
        <v>1988</v>
      </c>
      <c r="B7342" s="1">
        <v>12</v>
      </c>
      <c r="C7342" s="1">
        <v>46</v>
      </c>
      <c r="D7342" s="1">
        <v>76</v>
      </c>
      <c r="E7342" s="1">
        <v>122</v>
      </c>
    </row>
    <row r="7343" spans="1:5">
      <c r="A7343" s="1">
        <v>1988</v>
      </c>
      <c r="B7343" s="1">
        <v>13</v>
      </c>
      <c r="C7343" s="1">
        <v>54</v>
      </c>
      <c r="D7343" s="1">
        <v>119</v>
      </c>
      <c r="E7343" s="1">
        <v>173</v>
      </c>
    </row>
    <row r="7344" spans="1:5">
      <c r="A7344" s="1">
        <v>1988</v>
      </c>
      <c r="B7344" s="1">
        <v>14</v>
      </c>
      <c r="C7344" s="1">
        <v>69</v>
      </c>
      <c r="D7344" s="1">
        <v>117</v>
      </c>
      <c r="E7344" s="1">
        <v>186</v>
      </c>
    </row>
    <row r="7345" spans="1:5">
      <c r="A7345" s="1">
        <v>1988</v>
      </c>
      <c r="B7345" s="1">
        <v>15</v>
      </c>
      <c r="C7345" s="1">
        <v>100</v>
      </c>
      <c r="D7345" s="1">
        <v>149</v>
      </c>
      <c r="E7345" s="1">
        <v>249</v>
      </c>
    </row>
    <row r="7346" spans="1:5">
      <c r="A7346" s="1">
        <v>1988</v>
      </c>
      <c r="B7346" s="1">
        <v>16</v>
      </c>
      <c r="C7346" s="1">
        <v>102</v>
      </c>
      <c r="D7346" s="1">
        <v>221</v>
      </c>
      <c r="E7346" s="1">
        <v>323</v>
      </c>
    </row>
    <row r="7347" spans="1:5">
      <c r="A7347" s="1">
        <v>1988</v>
      </c>
      <c r="B7347" s="1">
        <v>17</v>
      </c>
      <c r="C7347" s="1">
        <v>132</v>
      </c>
      <c r="D7347" s="1">
        <v>373</v>
      </c>
      <c r="E7347" s="1">
        <v>505</v>
      </c>
    </row>
    <row r="7348" spans="1:5">
      <c r="A7348" s="1">
        <v>1988</v>
      </c>
      <c r="B7348" s="1">
        <v>18</v>
      </c>
      <c r="C7348" s="1">
        <v>142</v>
      </c>
      <c r="D7348" s="1">
        <v>390</v>
      </c>
      <c r="E7348" s="1">
        <v>532</v>
      </c>
    </row>
    <row r="7349" spans="1:5">
      <c r="A7349" s="1">
        <v>1988</v>
      </c>
      <c r="B7349" s="1">
        <v>19</v>
      </c>
      <c r="C7349" s="1">
        <v>136</v>
      </c>
      <c r="D7349" s="1">
        <v>392</v>
      </c>
      <c r="E7349" s="1">
        <v>528</v>
      </c>
    </row>
    <row r="7350" spans="1:5">
      <c r="A7350" s="1">
        <v>1988</v>
      </c>
      <c r="B7350" s="1">
        <v>20</v>
      </c>
      <c r="C7350" s="1">
        <v>152</v>
      </c>
      <c r="D7350" s="1">
        <v>461</v>
      </c>
      <c r="E7350" s="1">
        <v>613</v>
      </c>
    </row>
    <row r="7351" spans="1:5">
      <c r="A7351" s="1">
        <v>1988</v>
      </c>
      <c r="B7351" s="1">
        <v>21</v>
      </c>
      <c r="C7351" s="1">
        <v>146</v>
      </c>
      <c r="D7351" s="1">
        <v>422</v>
      </c>
      <c r="E7351" s="1">
        <v>568</v>
      </c>
    </row>
    <row r="7352" spans="1:5">
      <c r="A7352" s="1">
        <v>1988</v>
      </c>
      <c r="B7352" s="1">
        <v>22</v>
      </c>
      <c r="C7352" s="1">
        <v>139</v>
      </c>
      <c r="D7352" s="1">
        <v>434</v>
      </c>
      <c r="E7352" s="1">
        <v>573</v>
      </c>
    </row>
    <row r="7353" spans="1:5">
      <c r="A7353" s="1">
        <v>1988</v>
      </c>
      <c r="B7353" s="1">
        <v>23</v>
      </c>
      <c r="C7353" s="1">
        <v>150</v>
      </c>
      <c r="D7353" s="1">
        <v>449</v>
      </c>
      <c r="E7353" s="1">
        <v>599</v>
      </c>
    </row>
    <row r="7354" spans="1:5">
      <c r="A7354" s="1">
        <v>1988</v>
      </c>
      <c r="B7354" s="1">
        <v>24</v>
      </c>
      <c r="C7354" s="1">
        <v>158</v>
      </c>
      <c r="D7354" s="1">
        <v>394</v>
      </c>
      <c r="E7354" s="1">
        <v>552</v>
      </c>
    </row>
    <row r="7355" spans="1:5">
      <c r="A7355" s="1">
        <v>1988</v>
      </c>
      <c r="B7355" s="1">
        <v>25</v>
      </c>
      <c r="C7355" s="1">
        <v>154</v>
      </c>
      <c r="D7355" s="1">
        <v>393</v>
      </c>
      <c r="E7355" s="1">
        <v>547</v>
      </c>
    </row>
    <row r="7356" spans="1:5">
      <c r="A7356" s="1">
        <v>1988</v>
      </c>
      <c r="B7356" s="1">
        <v>26</v>
      </c>
      <c r="C7356" s="1">
        <v>158</v>
      </c>
      <c r="D7356" s="1">
        <v>369</v>
      </c>
      <c r="E7356" s="1">
        <v>527</v>
      </c>
    </row>
    <row r="7357" spans="1:5">
      <c r="A7357" s="1">
        <v>1988</v>
      </c>
      <c r="B7357" s="1">
        <v>27</v>
      </c>
      <c r="C7357" s="1">
        <v>165</v>
      </c>
      <c r="D7357" s="1">
        <v>381</v>
      </c>
      <c r="E7357" s="1">
        <v>546</v>
      </c>
    </row>
    <row r="7358" spans="1:5">
      <c r="A7358" s="1">
        <v>1988</v>
      </c>
      <c r="B7358" s="1">
        <v>28</v>
      </c>
      <c r="C7358" s="1">
        <v>155</v>
      </c>
      <c r="D7358" s="1">
        <v>390</v>
      </c>
      <c r="E7358" s="1">
        <v>545</v>
      </c>
    </row>
    <row r="7359" spans="1:5">
      <c r="A7359" s="1">
        <v>1988</v>
      </c>
      <c r="B7359" s="1">
        <v>29</v>
      </c>
      <c r="C7359" s="1">
        <v>166</v>
      </c>
      <c r="D7359" s="1">
        <v>379</v>
      </c>
      <c r="E7359" s="1">
        <v>545</v>
      </c>
    </row>
    <row r="7360" spans="1:5">
      <c r="A7360" s="1">
        <v>1988</v>
      </c>
      <c r="B7360" s="1">
        <v>30</v>
      </c>
      <c r="C7360" s="1">
        <v>176</v>
      </c>
      <c r="D7360" s="1">
        <v>378</v>
      </c>
      <c r="E7360" s="1">
        <v>554</v>
      </c>
    </row>
    <row r="7361" spans="1:5">
      <c r="A7361" s="1">
        <v>1988</v>
      </c>
      <c r="B7361" s="1">
        <v>31</v>
      </c>
      <c r="C7361" s="1">
        <v>227</v>
      </c>
      <c r="D7361" s="1">
        <v>375</v>
      </c>
      <c r="E7361" s="1">
        <v>602</v>
      </c>
    </row>
    <row r="7362" spans="1:5">
      <c r="A7362" s="1">
        <v>1988</v>
      </c>
      <c r="B7362" s="1">
        <v>32</v>
      </c>
      <c r="C7362" s="1">
        <v>213</v>
      </c>
      <c r="D7362" s="1">
        <v>410</v>
      </c>
      <c r="E7362" s="1">
        <v>623</v>
      </c>
    </row>
    <row r="7363" spans="1:5">
      <c r="A7363" s="1">
        <v>1988</v>
      </c>
      <c r="B7363" s="1">
        <v>33</v>
      </c>
      <c r="C7363" s="1">
        <v>215</v>
      </c>
      <c r="D7363" s="1">
        <v>447</v>
      </c>
      <c r="E7363" s="1">
        <v>662</v>
      </c>
    </row>
    <row r="7364" spans="1:5">
      <c r="A7364" s="1">
        <v>1988</v>
      </c>
      <c r="B7364" s="1">
        <v>34</v>
      </c>
      <c r="C7364" s="1">
        <v>286</v>
      </c>
      <c r="D7364" s="1">
        <v>461</v>
      </c>
      <c r="E7364" s="1">
        <v>747</v>
      </c>
    </row>
    <row r="7365" spans="1:5">
      <c r="A7365" s="1">
        <v>1988</v>
      </c>
      <c r="B7365" s="1">
        <v>35</v>
      </c>
      <c r="C7365" s="1">
        <v>297</v>
      </c>
      <c r="D7365" s="1">
        <v>449</v>
      </c>
      <c r="E7365" s="1">
        <v>746</v>
      </c>
    </row>
    <row r="7366" spans="1:5">
      <c r="A7366" s="1">
        <v>1988</v>
      </c>
      <c r="B7366" s="1">
        <v>36</v>
      </c>
      <c r="C7366" s="1">
        <v>288</v>
      </c>
      <c r="D7366" s="1">
        <v>478</v>
      </c>
      <c r="E7366" s="1">
        <v>766</v>
      </c>
    </row>
    <row r="7367" spans="1:5">
      <c r="A7367" s="1">
        <v>1988</v>
      </c>
      <c r="B7367" s="1">
        <v>37</v>
      </c>
      <c r="C7367" s="1">
        <v>360</v>
      </c>
      <c r="D7367" s="1">
        <v>490</v>
      </c>
      <c r="E7367" s="1">
        <v>850</v>
      </c>
    </row>
    <row r="7368" spans="1:5">
      <c r="A7368" s="1">
        <v>1988</v>
      </c>
      <c r="B7368" s="1">
        <v>38</v>
      </c>
      <c r="C7368" s="1">
        <v>370</v>
      </c>
      <c r="D7368" s="1">
        <v>548</v>
      </c>
      <c r="E7368" s="1">
        <v>918</v>
      </c>
    </row>
    <row r="7369" spans="1:5">
      <c r="A7369" s="1">
        <v>1988</v>
      </c>
      <c r="B7369" s="1">
        <v>39</v>
      </c>
      <c r="C7369" s="1">
        <v>418</v>
      </c>
      <c r="D7369" s="1">
        <v>635</v>
      </c>
      <c r="E7369" s="1">
        <v>1053</v>
      </c>
    </row>
    <row r="7370" spans="1:5">
      <c r="A7370" s="1">
        <v>1988</v>
      </c>
      <c r="B7370" s="1">
        <v>40</v>
      </c>
      <c r="C7370" s="1">
        <v>498</v>
      </c>
      <c r="D7370" s="1">
        <v>738</v>
      </c>
      <c r="E7370" s="1">
        <v>1236</v>
      </c>
    </row>
    <row r="7371" spans="1:5">
      <c r="A7371" s="1">
        <v>1988</v>
      </c>
      <c r="B7371" s="1">
        <v>41</v>
      </c>
      <c r="C7371" s="1">
        <v>626</v>
      </c>
      <c r="D7371" s="1">
        <v>887</v>
      </c>
      <c r="E7371" s="1">
        <v>1513</v>
      </c>
    </row>
    <row r="7372" spans="1:5">
      <c r="A7372" s="1">
        <v>1988</v>
      </c>
      <c r="B7372" s="1">
        <v>42</v>
      </c>
      <c r="C7372" s="1">
        <v>548</v>
      </c>
      <c r="D7372" s="1">
        <v>773</v>
      </c>
      <c r="E7372" s="1">
        <v>1321</v>
      </c>
    </row>
    <row r="7373" spans="1:5">
      <c r="A7373" s="1">
        <v>1988</v>
      </c>
      <c r="B7373" s="1">
        <v>43</v>
      </c>
      <c r="C7373" s="1">
        <v>590</v>
      </c>
      <c r="D7373" s="1">
        <v>882</v>
      </c>
      <c r="E7373" s="1">
        <v>1472</v>
      </c>
    </row>
    <row r="7374" spans="1:5">
      <c r="A7374" s="1">
        <v>1988</v>
      </c>
      <c r="B7374" s="1">
        <v>44</v>
      </c>
      <c r="C7374" s="1">
        <v>620</v>
      </c>
      <c r="D7374" s="1">
        <v>980</v>
      </c>
      <c r="E7374" s="1">
        <v>1600</v>
      </c>
    </row>
    <row r="7375" spans="1:5">
      <c r="A7375" s="1">
        <v>1988</v>
      </c>
      <c r="B7375" s="1">
        <v>45</v>
      </c>
      <c r="C7375" s="1">
        <v>678</v>
      </c>
      <c r="D7375" s="1">
        <v>1053</v>
      </c>
      <c r="E7375" s="1">
        <v>1731</v>
      </c>
    </row>
    <row r="7376" spans="1:5">
      <c r="A7376" s="1">
        <v>1988</v>
      </c>
      <c r="B7376" s="1">
        <v>46</v>
      </c>
      <c r="C7376" s="1">
        <v>717</v>
      </c>
      <c r="D7376" s="1">
        <v>1068</v>
      </c>
      <c r="E7376" s="1">
        <v>1785</v>
      </c>
    </row>
    <row r="7377" spans="1:5">
      <c r="A7377" s="1">
        <v>1988</v>
      </c>
      <c r="B7377" s="1">
        <v>47</v>
      </c>
      <c r="C7377" s="1">
        <v>740</v>
      </c>
      <c r="D7377" s="1">
        <v>1148</v>
      </c>
      <c r="E7377" s="1">
        <v>1888</v>
      </c>
    </row>
    <row r="7378" spans="1:5">
      <c r="A7378" s="1">
        <v>1988</v>
      </c>
      <c r="B7378" s="1">
        <v>48</v>
      </c>
      <c r="C7378" s="1">
        <v>861</v>
      </c>
      <c r="D7378" s="1">
        <v>1348</v>
      </c>
      <c r="E7378" s="1">
        <v>2209</v>
      </c>
    </row>
    <row r="7379" spans="1:5">
      <c r="A7379" s="1">
        <v>1988</v>
      </c>
      <c r="B7379" s="1">
        <v>49</v>
      </c>
      <c r="C7379" s="1">
        <v>902</v>
      </c>
      <c r="D7379" s="1">
        <v>1466</v>
      </c>
      <c r="E7379" s="1">
        <v>2368</v>
      </c>
    </row>
    <row r="7380" spans="1:5">
      <c r="A7380" s="1">
        <v>1988</v>
      </c>
      <c r="B7380" s="1">
        <v>50</v>
      </c>
      <c r="C7380" s="1">
        <v>988</v>
      </c>
      <c r="D7380" s="1">
        <v>1677</v>
      </c>
      <c r="E7380" s="1">
        <v>2665</v>
      </c>
    </row>
    <row r="7381" spans="1:5">
      <c r="A7381" s="1">
        <v>1988</v>
      </c>
      <c r="B7381" s="1">
        <v>51</v>
      </c>
      <c r="C7381" s="1">
        <v>1112</v>
      </c>
      <c r="D7381" s="1">
        <v>1757</v>
      </c>
      <c r="E7381" s="1">
        <v>2869</v>
      </c>
    </row>
    <row r="7382" spans="1:5">
      <c r="A7382" s="1">
        <v>1988</v>
      </c>
      <c r="B7382" s="1">
        <v>52</v>
      </c>
      <c r="C7382" s="1">
        <v>1157</v>
      </c>
      <c r="D7382" s="1">
        <v>1918</v>
      </c>
      <c r="E7382" s="1">
        <v>3075</v>
      </c>
    </row>
    <row r="7383" spans="1:5">
      <c r="A7383" s="1">
        <v>1988</v>
      </c>
      <c r="B7383" s="1">
        <v>53</v>
      </c>
      <c r="C7383" s="1">
        <v>1340</v>
      </c>
      <c r="D7383" s="1">
        <v>2220</v>
      </c>
      <c r="E7383" s="1">
        <v>3560</v>
      </c>
    </row>
    <row r="7384" spans="1:5">
      <c r="A7384" s="1">
        <v>1988</v>
      </c>
      <c r="B7384" s="1">
        <v>54</v>
      </c>
      <c r="C7384" s="1">
        <v>1392</v>
      </c>
      <c r="D7384" s="1">
        <v>2361</v>
      </c>
      <c r="E7384" s="1">
        <v>3753</v>
      </c>
    </row>
    <row r="7385" spans="1:5">
      <c r="A7385" s="1">
        <v>1988</v>
      </c>
      <c r="B7385" s="1">
        <v>55</v>
      </c>
      <c r="C7385" s="1">
        <v>1603</v>
      </c>
      <c r="D7385" s="1">
        <v>2668</v>
      </c>
      <c r="E7385" s="1">
        <v>4271</v>
      </c>
    </row>
    <row r="7386" spans="1:5">
      <c r="A7386" s="1">
        <v>1988</v>
      </c>
      <c r="B7386" s="1">
        <v>56</v>
      </c>
      <c r="C7386" s="1">
        <v>1794</v>
      </c>
      <c r="D7386" s="1">
        <v>3048</v>
      </c>
      <c r="E7386" s="1">
        <v>4842</v>
      </c>
    </row>
    <row r="7387" spans="1:5">
      <c r="A7387" s="1">
        <v>1988</v>
      </c>
      <c r="B7387" s="1">
        <v>57</v>
      </c>
      <c r="C7387" s="1">
        <v>2099</v>
      </c>
      <c r="D7387" s="1">
        <v>3402</v>
      </c>
      <c r="E7387" s="1">
        <v>5501</v>
      </c>
    </row>
    <row r="7388" spans="1:5">
      <c r="A7388" s="1">
        <v>1988</v>
      </c>
      <c r="B7388" s="1">
        <v>58</v>
      </c>
      <c r="C7388" s="1">
        <v>2307</v>
      </c>
      <c r="D7388" s="1">
        <v>3686</v>
      </c>
      <c r="E7388" s="1">
        <v>5993</v>
      </c>
    </row>
    <row r="7389" spans="1:5">
      <c r="A7389" s="1">
        <v>1988</v>
      </c>
      <c r="B7389" s="1">
        <v>59</v>
      </c>
      <c r="C7389" s="1">
        <v>2559</v>
      </c>
      <c r="D7389" s="1">
        <v>4195</v>
      </c>
      <c r="E7389" s="1">
        <v>6754</v>
      </c>
    </row>
    <row r="7390" spans="1:5">
      <c r="A7390" s="1">
        <v>1988</v>
      </c>
      <c r="B7390" s="1">
        <v>60</v>
      </c>
      <c r="C7390" s="1">
        <v>2757</v>
      </c>
      <c r="D7390" s="1">
        <v>4652</v>
      </c>
      <c r="E7390" s="1">
        <v>7409</v>
      </c>
    </row>
    <row r="7391" spans="1:5">
      <c r="A7391" s="1">
        <v>1988</v>
      </c>
      <c r="B7391" s="1">
        <v>61</v>
      </c>
      <c r="C7391" s="1">
        <v>3186</v>
      </c>
      <c r="D7391" s="1">
        <v>5264</v>
      </c>
      <c r="E7391" s="1">
        <v>8450</v>
      </c>
    </row>
    <row r="7392" spans="1:5">
      <c r="A7392" s="1">
        <v>1988</v>
      </c>
      <c r="B7392" s="1">
        <v>62</v>
      </c>
      <c r="C7392" s="1">
        <v>3678</v>
      </c>
      <c r="D7392" s="1">
        <v>5795</v>
      </c>
      <c r="E7392" s="1">
        <v>9473</v>
      </c>
    </row>
    <row r="7393" spans="1:5">
      <c r="A7393" s="1">
        <v>1988</v>
      </c>
      <c r="B7393" s="1">
        <v>63</v>
      </c>
      <c r="C7393" s="1">
        <v>3937</v>
      </c>
      <c r="D7393" s="1">
        <v>6302</v>
      </c>
      <c r="E7393" s="1">
        <v>10239</v>
      </c>
    </row>
    <row r="7394" spans="1:5">
      <c r="A7394" s="1">
        <v>1988</v>
      </c>
      <c r="B7394" s="1">
        <v>64</v>
      </c>
      <c r="C7394" s="1">
        <v>4234</v>
      </c>
      <c r="D7394" s="1">
        <v>6989</v>
      </c>
      <c r="E7394" s="1">
        <v>11223</v>
      </c>
    </row>
    <row r="7395" spans="1:5">
      <c r="A7395" s="1">
        <v>1988</v>
      </c>
      <c r="B7395" s="1">
        <v>65</v>
      </c>
      <c r="C7395" s="1">
        <v>4743</v>
      </c>
      <c r="D7395" s="1">
        <v>7466</v>
      </c>
      <c r="E7395" s="1">
        <v>12209</v>
      </c>
    </row>
    <row r="7396" spans="1:5">
      <c r="A7396" s="1">
        <v>1988</v>
      </c>
      <c r="B7396" s="1">
        <v>66</v>
      </c>
      <c r="C7396" s="1">
        <v>5373</v>
      </c>
      <c r="D7396" s="1">
        <v>8498</v>
      </c>
      <c r="E7396" s="1">
        <v>13871</v>
      </c>
    </row>
    <row r="7397" spans="1:5">
      <c r="A7397" s="1">
        <v>1988</v>
      </c>
      <c r="B7397" s="1">
        <v>67</v>
      </c>
      <c r="C7397" s="1">
        <v>6003</v>
      </c>
      <c r="D7397" s="1">
        <v>9314</v>
      </c>
      <c r="E7397" s="1">
        <v>15317</v>
      </c>
    </row>
    <row r="7398" spans="1:5">
      <c r="A7398" s="1">
        <v>1988</v>
      </c>
      <c r="B7398" s="1">
        <v>68</v>
      </c>
      <c r="C7398" s="1">
        <v>6687</v>
      </c>
      <c r="D7398" s="1">
        <v>9958</v>
      </c>
      <c r="E7398" s="1">
        <v>16645</v>
      </c>
    </row>
    <row r="7399" spans="1:5">
      <c r="A7399" s="1">
        <v>1988</v>
      </c>
      <c r="B7399" s="1">
        <v>69</v>
      </c>
      <c r="C7399" s="1">
        <v>5346</v>
      </c>
      <c r="D7399" s="1">
        <v>7594</v>
      </c>
      <c r="E7399" s="1">
        <v>12940</v>
      </c>
    </row>
    <row r="7400" spans="1:5">
      <c r="A7400" s="1">
        <v>1988</v>
      </c>
      <c r="B7400" s="1">
        <v>70</v>
      </c>
      <c r="C7400" s="1">
        <v>5347</v>
      </c>
      <c r="D7400" s="1">
        <v>7637</v>
      </c>
      <c r="E7400" s="1">
        <v>12984</v>
      </c>
    </row>
    <row r="7401" spans="1:5">
      <c r="A7401" s="1">
        <v>1988</v>
      </c>
      <c r="B7401" s="1">
        <v>71</v>
      </c>
      <c r="C7401" s="1">
        <v>6479</v>
      </c>
      <c r="D7401" s="1">
        <v>8554</v>
      </c>
      <c r="E7401" s="1">
        <v>15033</v>
      </c>
    </row>
    <row r="7402" spans="1:5">
      <c r="A7402" s="1">
        <v>1988</v>
      </c>
      <c r="B7402" s="1">
        <v>72</v>
      </c>
      <c r="C7402" s="1">
        <v>7199</v>
      </c>
      <c r="D7402" s="1">
        <v>10125</v>
      </c>
      <c r="E7402" s="1">
        <v>17324</v>
      </c>
    </row>
    <row r="7403" spans="1:5">
      <c r="A7403" s="1">
        <v>1988</v>
      </c>
      <c r="B7403" s="1">
        <v>73</v>
      </c>
      <c r="C7403" s="1">
        <v>8515</v>
      </c>
      <c r="D7403" s="1">
        <v>11154</v>
      </c>
      <c r="E7403" s="1">
        <v>19669</v>
      </c>
    </row>
    <row r="7404" spans="1:5">
      <c r="A7404" s="1">
        <v>1988</v>
      </c>
      <c r="B7404" s="1">
        <v>74</v>
      </c>
      <c r="C7404" s="1">
        <v>9328</v>
      </c>
      <c r="D7404" s="1">
        <v>11593</v>
      </c>
      <c r="E7404" s="1">
        <v>20921</v>
      </c>
    </row>
    <row r="7405" spans="1:5">
      <c r="A7405" s="1">
        <v>1988</v>
      </c>
      <c r="B7405" s="1">
        <v>75</v>
      </c>
      <c r="C7405" s="1">
        <v>9685</v>
      </c>
      <c r="D7405" s="1">
        <v>11801</v>
      </c>
      <c r="E7405" s="1">
        <v>21486</v>
      </c>
    </row>
    <row r="7406" spans="1:5">
      <c r="A7406" s="1">
        <v>1988</v>
      </c>
      <c r="B7406" s="1">
        <v>76</v>
      </c>
      <c r="C7406" s="1">
        <v>10321</v>
      </c>
      <c r="D7406" s="1">
        <v>11776</v>
      </c>
      <c r="E7406" s="1">
        <v>22097</v>
      </c>
    </row>
    <row r="7407" spans="1:5">
      <c r="A7407" s="1">
        <v>1988</v>
      </c>
      <c r="B7407" s="1">
        <v>77</v>
      </c>
      <c r="C7407" s="1">
        <v>10576</v>
      </c>
      <c r="D7407" s="1">
        <v>11662</v>
      </c>
      <c r="E7407" s="1">
        <v>22238</v>
      </c>
    </row>
    <row r="7408" spans="1:5">
      <c r="A7408" s="1">
        <v>1988</v>
      </c>
      <c r="B7408" s="1">
        <v>78</v>
      </c>
      <c r="C7408" s="1">
        <v>11217</v>
      </c>
      <c r="D7408" s="1">
        <v>11709</v>
      </c>
      <c r="E7408" s="1">
        <v>22926</v>
      </c>
    </row>
    <row r="7409" spans="1:5">
      <c r="A7409" s="1">
        <v>1988</v>
      </c>
      <c r="B7409" s="1">
        <v>79</v>
      </c>
      <c r="C7409" s="1">
        <v>12015</v>
      </c>
      <c r="D7409" s="1">
        <v>11562</v>
      </c>
      <c r="E7409" s="1">
        <v>23577</v>
      </c>
    </row>
    <row r="7410" spans="1:5">
      <c r="A7410" s="1">
        <v>1988</v>
      </c>
      <c r="B7410" s="1">
        <v>80</v>
      </c>
      <c r="C7410" s="1">
        <v>12328</v>
      </c>
      <c r="D7410" s="1">
        <v>11286</v>
      </c>
      <c r="E7410" s="1">
        <v>23614</v>
      </c>
    </row>
    <row r="7411" spans="1:5">
      <c r="A7411" s="1">
        <v>1988</v>
      </c>
      <c r="B7411" s="1">
        <v>81</v>
      </c>
      <c r="C7411" s="1">
        <v>12728</v>
      </c>
      <c r="D7411" s="1">
        <v>10532</v>
      </c>
      <c r="E7411" s="1">
        <v>23260</v>
      </c>
    </row>
    <row r="7412" spans="1:5">
      <c r="A7412" s="1">
        <v>1988</v>
      </c>
      <c r="B7412" s="1">
        <v>82</v>
      </c>
      <c r="C7412" s="1">
        <v>12990</v>
      </c>
      <c r="D7412" s="1">
        <v>9615</v>
      </c>
      <c r="E7412" s="1">
        <v>22605</v>
      </c>
    </row>
    <row r="7413" spans="1:5">
      <c r="A7413" s="1">
        <v>1988</v>
      </c>
      <c r="B7413" s="1">
        <v>83</v>
      </c>
      <c r="C7413" s="1">
        <v>13136</v>
      </c>
      <c r="D7413" s="1">
        <v>9003</v>
      </c>
      <c r="E7413" s="1">
        <v>22139</v>
      </c>
    </row>
    <row r="7414" spans="1:5">
      <c r="A7414" s="1">
        <v>1988</v>
      </c>
      <c r="B7414" s="1">
        <v>84</v>
      </c>
      <c r="C7414" s="1">
        <v>12735</v>
      </c>
      <c r="D7414" s="1">
        <v>8136</v>
      </c>
      <c r="E7414" s="1">
        <v>20871</v>
      </c>
    </row>
    <row r="7415" spans="1:5">
      <c r="A7415" s="1">
        <v>1988</v>
      </c>
      <c r="B7415" s="1">
        <v>85</v>
      </c>
      <c r="C7415" s="1">
        <v>12617</v>
      </c>
      <c r="D7415" s="1">
        <v>7301</v>
      </c>
      <c r="E7415" s="1">
        <v>19918</v>
      </c>
    </row>
    <row r="7416" spans="1:5">
      <c r="A7416" s="1">
        <v>1988</v>
      </c>
      <c r="B7416" s="1">
        <v>86</v>
      </c>
      <c r="C7416" s="1">
        <v>11980</v>
      </c>
      <c r="D7416" s="1">
        <v>6255</v>
      </c>
      <c r="E7416" s="1">
        <v>18235</v>
      </c>
    </row>
    <row r="7417" spans="1:5">
      <c r="A7417" s="1">
        <v>1988</v>
      </c>
      <c r="B7417" s="1">
        <v>87</v>
      </c>
      <c r="C7417" s="1">
        <v>11299</v>
      </c>
      <c r="D7417" s="1">
        <v>5334</v>
      </c>
      <c r="E7417" s="1">
        <v>16633</v>
      </c>
    </row>
    <row r="7418" spans="1:5">
      <c r="A7418" s="1">
        <v>1988</v>
      </c>
      <c r="B7418" s="1">
        <v>88</v>
      </c>
      <c r="C7418" s="1">
        <v>10447</v>
      </c>
      <c r="D7418" s="1">
        <v>4294</v>
      </c>
      <c r="E7418" s="1">
        <v>14741</v>
      </c>
    </row>
    <row r="7419" spans="1:5">
      <c r="A7419" s="1">
        <v>1988</v>
      </c>
      <c r="B7419" s="1">
        <v>89</v>
      </c>
      <c r="C7419" s="1">
        <v>9149</v>
      </c>
      <c r="D7419" s="1">
        <v>3451</v>
      </c>
      <c r="E7419" s="1">
        <v>12600</v>
      </c>
    </row>
    <row r="7420" spans="1:5">
      <c r="A7420" s="1">
        <v>1988</v>
      </c>
      <c r="B7420" s="1">
        <v>90</v>
      </c>
      <c r="C7420" s="1">
        <v>8207</v>
      </c>
      <c r="D7420" s="1">
        <v>2725</v>
      </c>
      <c r="E7420" s="1">
        <v>10932</v>
      </c>
    </row>
    <row r="7421" spans="1:5">
      <c r="A7421" s="1">
        <v>1988</v>
      </c>
      <c r="B7421" s="1">
        <v>91</v>
      </c>
      <c r="C7421" s="1">
        <v>7124</v>
      </c>
      <c r="D7421" s="1">
        <v>2129</v>
      </c>
      <c r="E7421" s="1">
        <v>9253</v>
      </c>
    </row>
    <row r="7422" spans="1:5">
      <c r="A7422" s="1">
        <v>1988</v>
      </c>
      <c r="B7422" s="1">
        <v>92</v>
      </c>
      <c r="C7422" s="1">
        <v>6212</v>
      </c>
      <c r="D7422" s="1">
        <v>1752</v>
      </c>
      <c r="E7422" s="1">
        <v>7964</v>
      </c>
    </row>
    <row r="7423" spans="1:5">
      <c r="A7423" s="1">
        <v>1988</v>
      </c>
      <c r="B7423" s="1">
        <v>93</v>
      </c>
      <c r="C7423" s="1">
        <v>5082</v>
      </c>
      <c r="D7423" s="1">
        <v>1367</v>
      </c>
      <c r="E7423" s="1">
        <v>6449</v>
      </c>
    </row>
    <row r="7424" spans="1:5">
      <c r="A7424" s="1">
        <v>1988</v>
      </c>
      <c r="B7424" s="1">
        <v>94</v>
      </c>
      <c r="C7424" s="1">
        <v>3957</v>
      </c>
      <c r="D7424" s="1">
        <v>989</v>
      </c>
      <c r="E7424" s="1">
        <v>4946</v>
      </c>
    </row>
    <row r="7425" spans="1:5">
      <c r="A7425" s="1">
        <v>1988</v>
      </c>
      <c r="B7425" s="1">
        <v>95</v>
      </c>
      <c r="C7425" s="1">
        <v>3172</v>
      </c>
      <c r="D7425" s="1">
        <v>762</v>
      </c>
      <c r="E7425" s="1">
        <v>3934</v>
      </c>
    </row>
    <row r="7426" spans="1:5">
      <c r="A7426" s="1">
        <v>1988</v>
      </c>
      <c r="B7426" s="1">
        <v>96</v>
      </c>
      <c r="C7426" s="1">
        <v>2434</v>
      </c>
      <c r="D7426" s="1">
        <v>516</v>
      </c>
      <c r="E7426" s="1">
        <v>2950</v>
      </c>
    </row>
    <row r="7427" spans="1:5">
      <c r="A7427" s="1">
        <v>1988</v>
      </c>
      <c r="B7427" s="1">
        <v>97</v>
      </c>
      <c r="C7427" s="1">
        <v>1838</v>
      </c>
      <c r="D7427" s="1">
        <v>367</v>
      </c>
      <c r="E7427" s="1">
        <v>2205</v>
      </c>
    </row>
    <row r="7428" spans="1:5">
      <c r="A7428" s="1">
        <v>1988</v>
      </c>
      <c r="B7428" s="1">
        <v>98</v>
      </c>
      <c r="C7428" s="1">
        <v>1248</v>
      </c>
      <c r="D7428" s="1">
        <v>265</v>
      </c>
      <c r="E7428" s="1">
        <v>1513</v>
      </c>
    </row>
    <row r="7429" spans="1:5">
      <c r="A7429" s="1">
        <v>1988</v>
      </c>
      <c r="B7429" s="1">
        <v>99</v>
      </c>
      <c r="C7429" s="1">
        <v>917</v>
      </c>
      <c r="D7429" s="1">
        <v>172</v>
      </c>
      <c r="E7429" s="1">
        <v>1089</v>
      </c>
    </row>
    <row r="7430" spans="1:5">
      <c r="A7430" s="1">
        <v>1988</v>
      </c>
      <c r="B7430" s="1">
        <v>100</v>
      </c>
      <c r="C7430" s="1">
        <v>657</v>
      </c>
      <c r="D7430" s="1">
        <v>94</v>
      </c>
      <c r="E7430" s="1">
        <v>751</v>
      </c>
    </row>
    <row r="7431" spans="1:5">
      <c r="A7431" s="1">
        <v>1988</v>
      </c>
      <c r="B7431" s="1">
        <v>101</v>
      </c>
      <c r="C7431" s="1">
        <v>409</v>
      </c>
      <c r="D7431" s="1">
        <v>57</v>
      </c>
      <c r="E7431" s="1">
        <v>466</v>
      </c>
    </row>
    <row r="7432" spans="1:5">
      <c r="A7432" s="1">
        <v>1988</v>
      </c>
      <c r="B7432" s="1">
        <v>102</v>
      </c>
      <c r="C7432" s="1">
        <v>248</v>
      </c>
      <c r="D7432" s="1">
        <v>37</v>
      </c>
      <c r="E7432" s="1">
        <v>285</v>
      </c>
    </row>
    <row r="7433" spans="1:5">
      <c r="A7433" s="1">
        <v>1988</v>
      </c>
      <c r="B7433" s="1">
        <v>103</v>
      </c>
      <c r="C7433" s="1">
        <v>139</v>
      </c>
      <c r="D7433" s="1">
        <v>21</v>
      </c>
      <c r="E7433" s="1">
        <v>160</v>
      </c>
    </row>
    <row r="7434" spans="1:5">
      <c r="A7434" s="1">
        <v>1988</v>
      </c>
      <c r="B7434" s="1">
        <v>104</v>
      </c>
      <c r="C7434" s="1">
        <v>105</v>
      </c>
      <c r="D7434" s="1">
        <v>14</v>
      </c>
      <c r="E7434" s="1">
        <v>119</v>
      </c>
    </row>
    <row r="7435" spans="1:5">
      <c r="A7435" s="1">
        <v>1988</v>
      </c>
      <c r="B7435" s="1">
        <v>105</v>
      </c>
      <c r="C7435" s="1">
        <v>62</v>
      </c>
      <c r="D7435" s="1">
        <v>7</v>
      </c>
      <c r="E7435" s="1">
        <v>69</v>
      </c>
    </row>
    <row r="7436" spans="1:5">
      <c r="A7436" s="1">
        <v>1988</v>
      </c>
      <c r="B7436" s="1">
        <v>106</v>
      </c>
      <c r="C7436" s="1">
        <v>30</v>
      </c>
      <c r="D7436" s="1">
        <v>5</v>
      </c>
      <c r="E7436" s="1">
        <v>35</v>
      </c>
    </row>
    <row r="7437" spans="1:5">
      <c r="A7437" s="1">
        <v>1988</v>
      </c>
      <c r="B7437" s="1">
        <v>107</v>
      </c>
      <c r="C7437" s="1">
        <v>16</v>
      </c>
      <c r="D7437" s="1">
        <v>0</v>
      </c>
      <c r="E7437" s="1">
        <v>16</v>
      </c>
    </row>
    <row r="7438" spans="1:5">
      <c r="A7438" s="1">
        <v>1988</v>
      </c>
      <c r="B7438" s="1">
        <v>108</v>
      </c>
      <c r="C7438" s="1">
        <v>10</v>
      </c>
      <c r="D7438" s="1">
        <v>1</v>
      </c>
      <c r="E7438" s="1">
        <v>11</v>
      </c>
    </row>
    <row r="7439" spans="1:5">
      <c r="A7439" s="1">
        <v>1988</v>
      </c>
      <c r="B7439" s="1">
        <v>109</v>
      </c>
      <c r="C7439" s="1">
        <v>0</v>
      </c>
      <c r="D7439" s="1">
        <v>1</v>
      </c>
      <c r="E7439" s="1">
        <v>1</v>
      </c>
    </row>
    <row r="7440" spans="1:5">
      <c r="A7440" s="1">
        <v>1988</v>
      </c>
      <c r="B7440" s="1" t="s">
        <v>121</v>
      </c>
      <c r="C7440" s="1">
        <v>2</v>
      </c>
      <c r="D7440" s="1">
        <v>0</v>
      </c>
      <c r="E7440" s="1">
        <v>2</v>
      </c>
    </row>
    <row r="7441" spans="1:5">
      <c r="A7441" s="1">
        <v>1989</v>
      </c>
      <c r="B7441" s="1">
        <v>0</v>
      </c>
      <c r="C7441" s="1">
        <v>2743</v>
      </c>
      <c r="D7441" s="1">
        <v>3799</v>
      </c>
      <c r="E7441" s="1">
        <v>6542</v>
      </c>
    </row>
    <row r="7442" spans="1:5">
      <c r="A7442" s="1">
        <v>1989</v>
      </c>
      <c r="B7442" s="1">
        <v>1</v>
      </c>
      <c r="C7442" s="1">
        <v>218</v>
      </c>
      <c r="D7442" s="1">
        <v>275</v>
      </c>
      <c r="E7442" s="1">
        <v>493</v>
      </c>
    </row>
    <row r="7443" spans="1:5">
      <c r="A7443" s="1">
        <v>1989</v>
      </c>
      <c r="B7443" s="1">
        <v>2</v>
      </c>
      <c r="C7443" s="1">
        <v>133</v>
      </c>
      <c r="D7443" s="1">
        <v>182</v>
      </c>
      <c r="E7443" s="1">
        <v>315</v>
      </c>
    </row>
    <row r="7444" spans="1:5">
      <c r="A7444" s="1">
        <v>1989</v>
      </c>
      <c r="B7444" s="1">
        <v>3</v>
      </c>
      <c r="C7444" s="1">
        <v>107</v>
      </c>
      <c r="D7444" s="1">
        <v>140</v>
      </c>
      <c r="E7444" s="1">
        <v>247</v>
      </c>
    </row>
    <row r="7445" spans="1:5">
      <c r="A7445" s="1">
        <v>1989</v>
      </c>
      <c r="B7445" s="1">
        <v>4</v>
      </c>
      <c r="C7445" s="1">
        <v>93</v>
      </c>
      <c r="D7445" s="1">
        <v>102</v>
      </c>
      <c r="E7445" s="1">
        <v>195</v>
      </c>
    </row>
    <row r="7446" spans="1:5">
      <c r="A7446" s="1">
        <v>1989</v>
      </c>
      <c r="B7446" s="1">
        <v>5</v>
      </c>
      <c r="C7446" s="1">
        <v>68</v>
      </c>
      <c r="D7446" s="1">
        <v>99</v>
      </c>
      <c r="E7446" s="1">
        <v>167</v>
      </c>
    </row>
    <row r="7447" spans="1:5">
      <c r="A7447" s="1">
        <v>1989</v>
      </c>
      <c r="B7447" s="1">
        <v>6</v>
      </c>
      <c r="C7447" s="1">
        <v>57</v>
      </c>
      <c r="D7447" s="1">
        <v>78</v>
      </c>
      <c r="E7447" s="1">
        <v>135</v>
      </c>
    </row>
    <row r="7448" spans="1:5">
      <c r="A7448" s="1">
        <v>1989</v>
      </c>
      <c r="B7448" s="1">
        <v>7</v>
      </c>
      <c r="C7448" s="1">
        <v>48</v>
      </c>
      <c r="D7448" s="1">
        <v>96</v>
      </c>
      <c r="E7448" s="1">
        <v>144</v>
      </c>
    </row>
    <row r="7449" spans="1:5">
      <c r="A7449" s="1">
        <v>1989</v>
      </c>
      <c r="B7449" s="1">
        <v>8</v>
      </c>
      <c r="C7449" s="1">
        <v>45</v>
      </c>
      <c r="D7449" s="1">
        <v>72</v>
      </c>
      <c r="E7449" s="1">
        <v>117</v>
      </c>
    </row>
    <row r="7450" spans="1:5">
      <c r="A7450" s="1">
        <v>1989</v>
      </c>
      <c r="B7450" s="1">
        <v>9</v>
      </c>
      <c r="C7450" s="1">
        <v>53</v>
      </c>
      <c r="D7450" s="1">
        <v>69</v>
      </c>
      <c r="E7450" s="1">
        <v>122</v>
      </c>
    </row>
    <row r="7451" spans="1:5">
      <c r="A7451" s="1">
        <v>1989</v>
      </c>
      <c r="B7451" s="1">
        <v>10</v>
      </c>
      <c r="C7451" s="1">
        <v>47</v>
      </c>
      <c r="D7451" s="1">
        <v>75</v>
      </c>
      <c r="E7451" s="1">
        <v>122</v>
      </c>
    </row>
    <row r="7452" spans="1:5">
      <c r="A7452" s="1">
        <v>1989</v>
      </c>
      <c r="B7452" s="1">
        <v>11</v>
      </c>
      <c r="C7452" s="1">
        <v>41</v>
      </c>
      <c r="D7452" s="1">
        <v>71</v>
      </c>
      <c r="E7452" s="1">
        <v>112</v>
      </c>
    </row>
    <row r="7453" spans="1:5">
      <c r="A7453" s="1">
        <v>1989</v>
      </c>
      <c r="B7453" s="1">
        <v>12</v>
      </c>
      <c r="C7453" s="1">
        <v>54</v>
      </c>
      <c r="D7453" s="1">
        <v>75</v>
      </c>
      <c r="E7453" s="1">
        <v>129</v>
      </c>
    </row>
    <row r="7454" spans="1:5">
      <c r="A7454" s="1">
        <v>1989</v>
      </c>
      <c r="B7454" s="1">
        <v>13</v>
      </c>
      <c r="C7454" s="1">
        <v>56</v>
      </c>
      <c r="D7454" s="1">
        <v>76</v>
      </c>
      <c r="E7454" s="1">
        <v>132</v>
      </c>
    </row>
    <row r="7455" spans="1:5">
      <c r="A7455" s="1">
        <v>1989</v>
      </c>
      <c r="B7455" s="1">
        <v>14</v>
      </c>
      <c r="C7455" s="1">
        <v>70</v>
      </c>
      <c r="D7455" s="1">
        <v>101</v>
      </c>
      <c r="E7455" s="1">
        <v>171</v>
      </c>
    </row>
    <row r="7456" spans="1:5">
      <c r="A7456" s="1">
        <v>1989</v>
      </c>
      <c r="B7456" s="1">
        <v>15</v>
      </c>
      <c r="C7456" s="1">
        <v>71</v>
      </c>
      <c r="D7456" s="1">
        <v>156</v>
      </c>
      <c r="E7456" s="1">
        <v>227</v>
      </c>
    </row>
    <row r="7457" spans="1:5">
      <c r="A7457" s="1">
        <v>1989</v>
      </c>
      <c r="B7457" s="1">
        <v>16</v>
      </c>
      <c r="C7457" s="1">
        <v>103</v>
      </c>
      <c r="D7457" s="1">
        <v>217</v>
      </c>
      <c r="E7457" s="1">
        <v>320</v>
      </c>
    </row>
    <row r="7458" spans="1:5">
      <c r="A7458" s="1">
        <v>1989</v>
      </c>
      <c r="B7458" s="1">
        <v>17</v>
      </c>
      <c r="C7458" s="1">
        <v>120</v>
      </c>
      <c r="D7458" s="1">
        <v>357</v>
      </c>
      <c r="E7458" s="1">
        <v>477</v>
      </c>
    </row>
    <row r="7459" spans="1:5">
      <c r="A7459" s="1">
        <v>1989</v>
      </c>
      <c r="B7459" s="1">
        <v>18</v>
      </c>
      <c r="C7459" s="1">
        <v>158</v>
      </c>
      <c r="D7459" s="1">
        <v>402</v>
      </c>
      <c r="E7459" s="1">
        <v>560</v>
      </c>
    </row>
    <row r="7460" spans="1:5">
      <c r="A7460" s="1">
        <v>1989</v>
      </c>
      <c r="B7460" s="1">
        <v>19</v>
      </c>
      <c r="C7460" s="1">
        <v>146</v>
      </c>
      <c r="D7460" s="1">
        <v>405</v>
      </c>
      <c r="E7460" s="1">
        <v>551</v>
      </c>
    </row>
    <row r="7461" spans="1:5">
      <c r="A7461" s="1">
        <v>1989</v>
      </c>
      <c r="B7461" s="1">
        <v>20</v>
      </c>
      <c r="C7461" s="1">
        <v>142</v>
      </c>
      <c r="D7461" s="1">
        <v>419</v>
      </c>
      <c r="E7461" s="1">
        <v>561</v>
      </c>
    </row>
    <row r="7462" spans="1:5">
      <c r="A7462" s="1">
        <v>1989</v>
      </c>
      <c r="B7462" s="1">
        <v>21</v>
      </c>
      <c r="C7462" s="1">
        <v>160</v>
      </c>
      <c r="D7462" s="1">
        <v>412</v>
      </c>
      <c r="E7462" s="1">
        <v>572</v>
      </c>
    </row>
    <row r="7463" spans="1:5">
      <c r="A7463" s="1">
        <v>1989</v>
      </c>
      <c r="B7463" s="1">
        <v>22</v>
      </c>
      <c r="C7463" s="1">
        <v>149</v>
      </c>
      <c r="D7463" s="1">
        <v>434</v>
      </c>
      <c r="E7463" s="1">
        <v>583</v>
      </c>
    </row>
    <row r="7464" spans="1:5">
      <c r="A7464" s="1">
        <v>1989</v>
      </c>
      <c r="B7464" s="1">
        <v>23</v>
      </c>
      <c r="C7464" s="1">
        <v>155</v>
      </c>
      <c r="D7464" s="1">
        <v>402</v>
      </c>
      <c r="E7464" s="1">
        <v>557</v>
      </c>
    </row>
    <row r="7465" spans="1:5">
      <c r="A7465" s="1">
        <v>1989</v>
      </c>
      <c r="B7465" s="1">
        <v>24</v>
      </c>
      <c r="C7465" s="1">
        <v>167</v>
      </c>
      <c r="D7465" s="1">
        <v>451</v>
      </c>
      <c r="E7465" s="1">
        <v>618</v>
      </c>
    </row>
    <row r="7466" spans="1:5">
      <c r="A7466" s="1">
        <v>1989</v>
      </c>
      <c r="B7466" s="1">
        <v>25</v>
      </c>
      <c r="C7466" s="1">
        <v>172</v>
      </c>
      <c r="D7466" s="1">
        <v>423</v>
      </c>
      <c r="E7466" s="1">
        <v>595</v>
      </c>
    </row>
    <row r="7467" spans="1:5">
      <c r="A7467" s="1">
        <v>1989</v>
      </c>
      <c r="B7467" s="1">
        <v>26</v>
      </c>
      <c r="C7467" s="1">
        <v>152</v>
      </c>
      <c r="D7467" s="1">
        <v>389</v>
      </c>
      <c r="E7467" s="1">
        <v>541</v>
      </c>
    </row>
    <row r="7468" spans="1:5">
      <c r="A7468" s="1">
        <v>1989</v>
      </c>
      <c r="B7468" s="1">
        <v>27</v>
      </c>
      <c r="C7468" s="1">
        <v>151</v>
      </c>
      <c r="D7468" s="1">
        <v>383</v>
      </c>
      <c r="E7468" s="1">
        <v>534</v>
      </c>
    </row>
    <row r="7469" spans="1:5">
      <c r="A7469" s="1">
        <v>1989</v>
      </c>
      <c r="B7469" s="1">
        <v>28</v>
      </c>
      <c r="C7469" s="1">
        <v>188</v>
      </c>
      <c r="D7469" s="1">
        <v>386</v>
      </c>
      <c r="E7469" s="1">
        <v>574</v>
      </c>
    </row>
    <row r="7470" spans="1:5">
      <c r="A7470" s="1">
        <v>1989</v>
      </c>
      <c r="B7470" s="1">
        <v>29</v>
      </c>
      <c r="C7470" s="1">
        <v>198</v>
      </c>
      <c r="D7470" s="1">
        <v>389</v>
      </c>
      <c r="E7470" s="1">
        <v>587</v>
      </c>
    </row>
    <row r="7471" spans="1:5">
      <c r="A7471" s="1">
        <v>1989</v>
      </c>
      <c r="B7471" s="1">
        <v>30</v>
      </c>
      <c r="C7471" s="1">
        <v>194</v>
      </c>
      <c r="D7471" s="1">
        <v>382</v>
      </c>
      <c r="E7471" s="1">
        <v>576</v>
      </c>
    </row>
    <row r="7472" spans="1:5">
      <c r="A7472" s="1">
        <v>1989</v>
      </c>
      <c r="B7472" s="1">
        <v>31</v>
      </c>
      <c r="C7472" s="1">
        <v>218</v>
      </c>
      <c r="D7472" s="1">
        <v>395</v>
      </c>
      <c r="E7472" s="1">
        <v>613</v>
      </c>
    </row>
    <row r="7473" spans="1:5">
      <c r="A7473" s="1">
        <v>1989</v>
      </c>
      <c r="B7473" s="1">
        <v>32</v>
      </c>
      <c r="C7473" s="1">
        <v>203</v>
      </c>
      <c r="D7473" s="1">
        <v>380</v>
      </c>
      <c r="E7473" s="1">
        <v>583</v>
      </c>
    </row>
    <row r="7474" spans="1:5">
      <c r="A7474" s="1">
        <v>1989</v>
      </c>
      <c r="B7474" s="1">
        <v>33</v>
      </c>
      <c r="C7474" s="1">
        <v>221</v>
      </c>
      <c r="D7474" s="1">
        <v>432</v>
      </c>
      <c r="E7474" s="1">
        <v>653</v>
      </c>
    </row>
    <row r="7475" spans="1:5">
      <c r="A7475" s="1">
        <v>1989</v>
      </c>
      <c r="B7475" s="1">
        <v>34</v>
      </c>
      <c r="C7475" s="1">
        <v>258</v>
      </c>
      <c r="D7475" s="1">
        <v>409</v>
      </c>
      <c r="E7475" s="1">
        <v>667</v>
      </c>
    </row>
    <row r="7476" spans="1:5">
      <c r="A7476" s="1">
        <v>1989</v>
      </c>
      <c r="B7476" s="1">
        <v>35</v>
      </c>
      <c r="C7476" s="1">
        <v>277</v>
      </c>
      <c r="D7476" s="1">
        <v>460</v>
      </c>
      <c r="E7476" s="1">
        <v>737</v>
      </c>
    </row>
    <row r="7477" spans="1:5">
      <c r="A7477" s="1">
        <v>1989</v>
      </c>
      <c r="B7477" s="1">
        <v>36</v>
      </c>
      <c r="C7477" s="1">
        <v>309</v>
      </c>
      <c r="D7477" s="1">
        <v>506</v>
      </c>
      <c r="E7477" s="1">
        <v>815</v>
      </c>
    </row>
    <row r="7478" spans="1:5">
      <c r="A7478" s="1">
        <v>1989</v>
      </c>
      <c r="B7478" s="1">
        <v>37</v>
      </c>
      <c r="C7478" s="1">
        <v>338</v>
      </c>
      <c r="D7478" s="1">
        <v>519</v>
      </c>
      <c r="E7478" s="1">
        <v>857</v>
      </c>
    </row>
    <row r="7479" spans="1:5">
      <c r="A7479" s="1">
        <v>1989</v>
      </c>
      <c r="B7479" s="1">
        <v>38</v>
      </c>
      <c r="C7479" s="1">
        <v>354</v>
      </c>
      <c r="D7479" s="1">
        <v>554</v>
      </c>
      <c r="E7479" s="1">
        <v>908</v>
      </c>
    </row>
    <row r="7480" spans="1:5">
      <c r="A7480" s="1">
        <v>1989</v>
      </c>
      <c r="B7480" s="1">
        <v>39</v>
      </c>
      <c r="C7480" s="1">
        <v>387</v>
      </c>
      <c r="D7480" s="1">
        <v>616</v>
      </c>
      <c r="E7480" s="1">
        <v>1003</v>
      </c>
    </row>
    <row r="7481" spans="1:5">
      <c r="A7481" s="1">
        <v>1989</v>
      </c>
      <c r="B7481" s="1">
        <v>40</v>
      </c>
      <c r="C7481" s="1">
        <v>451</v>
      </c>
      <c r="D7481" s="1">
        <v>718</v>
      </c>
      <c r="E7481" s="1">
        <v>1169</v>
      </c>
    </row>
    <row r="7482" spans="1:5">
      <c r="A7482" s="1">
        <v>1989</v>
      </c>
      <c r="B7482" s="1">
        <v>41</v>
      </c>
      <c r="C7482" s="1">
        <v>503</v>
      </c>
      <c r="D7482" s="1">
        <v>772</v>
      </c>
      <c r="E7482" s="1">
        <v>1275</v>
      </c>
    </row>
    <row r="7483" spans="1:5">
      <c r="A7483" s="1">
        <v>1989</v>
      </c>
      <c r="B7483" s="1">
        <v>42</v>
      </c>
      <c r="C7483" s="1">
        <v>622</v>
      </c>
      <c r="D7483" s="1">
        <v>927</v>
      </c>
      <c r="E7483" s="1">
        <v>1549</v>
      </c>
    </row>
    <row r="7484" spans="1:5">
      <c r="A7484" s="1">
        <v>1989</v>
      </c>
      <c r="B7484" s="1">
        <v>43</v>
      </c>
      <c r="C7484" s="1">
        <v>602</v>
      </c>
      <c r="D7484" s="1">
        <v>811</v>
      </c>
      <c r="E7484" s="1">
        <v>1413</v>
      </c>
    </row>
    <row r="7485" spans="1:5">
      <c r="A7485" s="1">
        <v>1989</v>
      </c>
      <c r="B7485" s="1">
        <v>44</v>
      </c>
      <c r="C7485" s="1">
        <v>663</v>
      </c>
      <c r="D7485" s="1">
        <v>949</v>
      </c>
      <c r="E7485" s="1">
        <v>1612</v>
      </c>
    </row>
    <row r="7486" spans="1:5">
      <c r="A7486" s="1">
        <v>1989</v>
      </c>
      <c r="B7486" s="1">
        <v>45</v>
      </c>
      <c r="C7486" s="1">
        <v>691</v>
      </c>
      <c r="D7486" s="1">
        <v>1055</v>
      </c>
      <c r="E7486" s="1">
        <v>1746</v>
      </c>
    </row>
    <row r="7487" spans="1:5">
      <c r="A7487" s="1">
        <v>1989</v>
      </c>
      <c r="B7487" s="1">
        <v>46</v>
      </c>
      <c r="C7487" s="1">
        <v>673</v>
      </c>
      <c r="D7487" s="1">
        <v>1124</v>
      </c>
      <c r="E7487" s="1">
        <v>1797</v>
      </c>
    </row>
    <row r="7488" spans="1:5">
      <c r="A7488" s="1">
        <v>1989</v>
      </c>
      <c r="B7488" s="1">
        <v>47</v>
      </c>
      <c r="C7488" s="1">
        <v>771</v>
      </c>
      <c r="D7488" s="1">
        <v>1205</v>
      </c>
      <c r="E7488" s="1">
        <v>1976</v>
      </c>
    </row>
    <row r="7489" spans="1:5">
      <c r="A7489" s="1">
        <v>1989</v>
      </c>
      <c r="B7489" s="1">
        <v>48</v>
      </c>
      <c r="C7489" s="1">
        <v>816</v>
      </c>
      <c r="D7489" s="1">
        <v>1216</v>
      </c>
      <c r="E7489" s="1">
        <v>2032</v>
      </c>
    </row>
    <row r="7490" spans="1:5">
      <c r="A7490" s="1">
        <v>1989</v>
      </c>
      <c r="B7490" s="1">
        <v>49</v>
      </c>
      <c r="C7490" s="1">
        <v>899</v>
      </c>
      <c r="D7490" s="1">
        <v>1405</v>
      </c>
      <c r="E7490" s="1">
        <v>2304</v>
      </c>
    </row>
    <row r="7491" spans="1:5">
      <c r="A7491" s="1">
        <v>1989</v>
      </c>
      <c r="B7491" s="1">
        <v>50</v>
      </c>
      <c r="C7491" s="1">
        <v>1015</v>
      </c>
      <c r="D7491" s="1">
        <v>1550</v>
      </c>
      <c r="E7491" s="1">
        <v>2565</v>
      </c>
    </row>
    <row r="7492" spans="1:5">
      <c r="A7492" s="1">
        <v>1989</v>
      </c>
      <c r="B7492" s="1">
        <v>51</v>
      </c>
      <c r="C7492" s="1">
        <v>1121</v>
      </c>
      <c r="D7492" s="1">
        <v>1707</v>
      </c>
      <c r="E7492" s="1">
        <v>2828</v>
      </c>
    </row>
    <row r="7493" spans="1:5">
      <c r="A7493" s="1">
        <v>1989</v>
      </c>
      <c r="B7493" s="1">
        <v>52</v>
      </c>
      <c r="C7493" s="1">
        <v>1191</v>
      </c>
      <c r="D7493" s="1">
        <v>1839</v>
      </c>
      <c r="E7493" s="1">
        <v>3030</v>
      </c>
    </row>
    <row r="7494" spans="1:5">
      <c r="A7494" s="1">
        <v>1989</v>
      </c>
      <c r="B7494" s="1">
        <v>53</v>
      </c>
      <c r="C7494" s="1">
        <v>1256</v>
      </c>
      <c r="D7494" s="1">
        <v>2153</v>
      </c>
      <c r="E7494" s="1">
        <v>3409</v>
      </c>
    </row>
    <row r="7495" spans="1:5">
      <c r="A7495" s="1">
        <v>1989</v>
      </c>
      <c r="B7495" s="1">
        <v>54</v>
      </c>
      <c r="C7495" s="1">
        <v>1401</v>
      </c>
      <c r="D7495" s="1">
        <v>2306</v>
      </c>
      <c r="E7495" s="1">
        <v>3707</v>
      </c>
    </row>
    <row r="7496" spans="1:5">
      <c r="A7496" s="1">
        <v>1989</v>
      </c>
      <c r="B7496" s="1">
        <v>55</v>
      </c>
      <c r="C7496" s="1">
        <v>1619</v>
      </c>
      <c r="D7496" s="1">
        <v>2419</v>
      </c>
      <c r="E7496" s="1">
        <v>4038</v>
      </c>
    </row>
    <row r="7497" spans="1:5">
      <c r="A7497" s="1">
        <v>1989</v>
      </c>
      <c r="B7497" s="1">
        <v>56</v>
      </c>
      <c r="C7497" s="1">
        <v>1748</v>
      </c>
      <c r="D7497" s="1">
        <v>2851</v>
      </c>
      <c r="E7497" s="1">
        <v>4599</v>
      </c>
    </row>
    <row r="7498" spans="1:5">
      <c r="A7498" s="1">
        <v>1989</v>
      </c>
      <c r="B7498" s="1">
        <v>57</v>
      </c>
      <c r="C7498" s="1">
        <v>1994</v>
      </c>
      <c r="D7498" s="1">
        <v>3236</v>
      </c>
      <c r="E7498" s="1">
        <v>5230</v>
      </c>
    </row>
    <row r="7499" spans="1:5">
      <c r="A7499" s="1">
        <v>1989</v>
      </c>
      <c r="B7499" s="1">
        <v>58</v>
      </c>
      <c r="C7499" s="1">
        <v>2144</v>
      </c>
      <c r="D7499" s="1">
        <v>3677</v>
      </c>
      <c r="E7499" s="1">
        <v>5821</v>
      </c>
    </row>
    <row r="7500" spans="1:5">
      <c r="A7500" s="1">
        <v>1989</v>
      </c>
      <c r="B7500" s="1">
        <v>59</v>
      </c>
      <c r="C7500" s="1">
        <v>2550</v>
      </c>
      <c r="D7500" s="1">
        <v>4006</v>
      </c>
      <c r="E7500" s="1">
        <v>6556</v>
      </c>
    </row>
    <row r="7501" spans="1:5">
      <c r="A7501" s="1">
        <v>1989</v>
      </c>
      <c r="B7501" s="1">
        <v>60</v>
      </c>
      <c r="C7501" s="1">
        <v>2824</v>
      </c>
      <c r="D7501" s="1">
        <v>4469</v>
      </c>
      <c r="E7501" s="1">
        <v>7293</v>
      </c>
    </row>
    <row r="7502" spans="1:5">
      <c r="A7502" s="1">
        <v>1989</v>
      </c>
      <c r="B7502" s="1">
        <v>61</v>
      </c>
      <c r="C7502" s="1">
        <v>3008</v>
      </c>
      <c r="D7502" s="1">
        <v>4988</v>
      </c>
      <c r="E7502" s="1">
        <v>7996</v>
      </c>
    </row>
    <row r="7503" spans="1:5">
      <c r="A7503" s="1">
        <v>1989</v>
      </c>
      <c r="B7503" s="1">
        <v>62</v>
      </c>
      <c r="C7503" s="1">
        <v>3353</v>
      </c>
      <c r="D7503" s="1">
        <v>5453</v>
      </c>
      <c r="E7503" s="1">
        <v>8806</v>
      </c>
    </row>
    <row r="7504" spans="1:5">
      <c r="A7504" s="1">
        <v>1989</v>
      </c>
      <c r="B7504" s="1">
        <v>63</v>
      </c>
      <c r="C7504" s="1">
        <v>3855</v>
      </c>
      <c r="D7504" s="1">
        <v>5964</v>
      </c>
      <c r="E7504" s="1">
        <v>9819</v>
      </c>
    </row>
    <row r="7505" spans="1:5">
      <c r="A7505" s="1">
        <v>1989</v>
      </c>
      <c r="B7505" s="1">
        <v>64</v>
      </c>
      <c r="C7505" s="1">
        <v>4229</v>
      </c>
      <c r="D7505" s="1">
        <v>6630</v>
      </c>
      <c r="E7505" s="1">
        <v>10859</v>
      </c>
    </row>
    <row r="7506" spans="1:5">
      <c r="A7506" s="1">
        <v>1989</v>
      </c>
      <c r="B7506" s="1">
        <v>65</v>
      </c>
      <c r="C7506" s="1">
        <v>4651</v>
      </c>
      <c r="D7506" s="1">
        <v>7263</v>
      </c>
      <c r="E7506" s="1">
        <v>11914</v>
      </c>
    </row>
    <row r="7507" spans="1:5">
      <c r="A7507" s="1">
        <v>1989</v>
      </c>
      <c r="B7507" s="1">
        <v>66</v>
      </c>
      <c r="C7507" s="1">
        <v>5046</v>
      </c>
      <c r="D7507" s="1">
        <v>7826</v>
      </c>
      <c r="E7507" s="1">
        <v>12872</v>
      </c>
    </row>
    <row r="7508" spans="1:5">
      <c r="A7508" s="1">
        <v>1989</v>
      </c>
      <c r="B7508" s="1">
        <v>67</v>
      </c>
      <c r="C7508" s="1">
        <v>5853</v>
      </c>
      <c r="D7508" s="1">
        <v>8862</v>
      </c>
      <c r="E7508" s="1">
        <v>14715</v>
      </c>
    </row>
    <row r="7509" spans="1:5">
      <c r="A7509" s="1">
        <v>1989</v>
      </c>
      <c r="B7509" s="1">
        <v>68</v>
      </c>
      <c r="C7509" s="1">
        <v>6558</v>
      </c>
      <c r="D7509" s="1">
        <v>9464</v>
      </c>
      <c r="E7509" s="1">
        <v>16022</v>
      </c>
    </row>
    <row r="7510" spans="1:5">
      <c r="A7510" s="1">
        <v>1989</v>
      </c>
      <c r="B7510" s="1">
        <v>69</v>
      </c>
      <c r="C7510" s="1">
        <v>7188</v>
      </c>
      <c r="D7510" s="1">
        <v>10424</v>
      </c>
      <c r="E7510" s="1">
        <v>17612</v>
      </c>
    </row>
    <row r="7511" spans="1:5">
      <c r="A7511" s="1">
        <v>1989</v>
      </c>
      <c r="B7511" s="1">
        <v>70</v>
      </c>
      <c r="C7511" s="1">
        <v>5710</v>
      </c>
      <c r="D7511" s="1">
        <v>7998</v>
      </c>
      <c r="E7511" s="1">
        <v>13708</v>
      </c>
    </row>
    <row r="7512" spans="1:5">
      <c r="A7512" s="1">
        <v>1989</v>
      </c>
      <c r="B7512" s="1">
        <v>71</v>
      </c>
      <c r="C7512" s="1">
        <v>5736</v>
      </c>
      <c r="D7512" s="1">
        <v>7900</v>
      </c>
      <c r="E7512" s="1">
        <v>13636</v>
      </c>
    </row>
    <row r="7513" spans="1:5">
      <c r="A7513" s="1">
        <v>1989</v>
      </c>
      <c r="B7513" s="1">
        <v>72</v>
      </c>
      <c r="C7513" s="1">
        <v>6947</v>
      </c>
      <c r="D7513" s="1">
        <v>9038</v>
      </c>
      <c r="E7513" s="1">
        <v>15985</v>
      </c>
    </row>
    <row r="7514" spans="1:5">
      <c r="A7514" s="1">
        <v>1989</v>
      </c>
      <c r="B7514" s="1">
        <v>73</v>
      </c>
      <c r="C7514" s="1">
        <v>7864</v>
      </c>
      <c r="D7514" s="1">
        <v>10190</v>
      </c>
      <c r="E7514" s="1">
        <v>18054</v>
      </c>
    </row>
    <row r="7515" spans="1:5">
      <c r="A7515" s="1">
        <v>1989</v>
      </c>
      <c r="B7515" s="1">
        <v>74</v>
      </c>
      <c r="C7515" s="1">
        <v>9022</v>
      </c>
      <c r="D7515" s="1">
        <v>11339</v>
      </c>
      <c r="E7515" s="1">
        <v>20361</v>
      </c>
    </row>
    <row r="7516" spans="1:5">
      <c r="A7516" s="1">
        <v>1989</v>
      </c>
      <c r="B7516" s="1">
        <v>75</v>
      </c>
      <c r="C7516" s="1">
        <v>9883</v>
      </c>
      <c r="D7516" s="1">
        <v>11768</v>
      </c>
      <c r="E7516" s="1">
        <v>21651</v>
      </c>
    </row>
    <row r="7517" spans="1:5">
      <c r="A7517" s="1">
        <v>1989</v>
      </c>
      <c r="B7517" s="1">
        <v>76</v>
      </c>
      <c r="C7517" s="1">
        <v>10457</v>
      </c>
      <c r="D7517" s="1">
        <v>11911</v>
      </c>
      <c r="E7517" s="1">
        <v>22368</v>
      </c>
    </row>
    <row r="7518" spans="1:5">
      <c r="A7518" s="1">
        <v>1989</v>
      </c>
      <c r="B7518" s="1">
        <v>77</v>
      </c>
      <c r="C7518" s="1">
        <v>10839</v>
      </c>
      <c r="D7518" s="1">
        <v>11947</v>
      </c>
      <c r="E7518" s="1">
        <v>22786</v>
      </c>
    </row>
    <row r="7519" spans="1:5">
      <c r="A7519" s="1">
        <v>1989</v>
      </c>
      <c r="B7519" s="1">
        <v>78</v>
      </c>
      <c r="C7519" s="1">
        <v>11364</v>
      </c>
      <c r="D7519" s="1">
        <v>11725</v>
      </c>
      <c r="E7519" s="1">
        <v>23089</v>
      </c>
    </row>
    <row r="7520" spans="1:5">
      <c r="A7520" s="1">
        <v>1989</v>
      </c>
      <c r="B7520" s="1">
        <v>79</v>
      </c>
      <c r="C7520" s="1">
        <v>12206</v>
      </c>
      <c r="D7520" s="1">
        <v>11666</v>
      </c>
      <c r="E7520" s="1">
        <v>23872</v>
      </c>
    </row>
    <row r="7521" spans="1:5">
      <c r="A7521" s="1">
        <v>1989</v>
      </c>
      <c r="B7521" s="1">
        <v>80</v>
      </c>
      <c r="C7521" s="1">
        <v>13068</v>
      </c>
      <c r="D7521" s="1">
        <v>11413</v>
      </c>
      <c r="E7521" s="1">
        <v>24481</v>
      </c>
    </row>
    <row r="7522" spans="1:5">
      <c r="A7522" s="1">
        <v>1989</v>
      </c>
      <c r="B7522" s="1">
        <v>81</v>
      </c>
      <c r="C7522" s="1">
        <v>13173</v>
      </c>
      <c r="D7522" s="1">
        <v>10913</v>
      </c>
      <c r="E7522" s="1">
        <v>24086</v>
      </c>
    </row>
    <row r="7523" spans="1:5">
      <c r="A7523" s="1">
        <v>1989</v>
      </c>
      <c r="B7523" s="1">
        <v>82</v>
      </c>
      <c r="C7523" s="1">
        <v>13372</v>
      </c>
      <c r="D7523" s="1">
        <v>10191</v>
      </c>
      <c r="E7523" s="1">
        <v>23563</v>
      </c>
    </row>
    <row r="7524" spans="1:5">
      <c r="A7524" s="1">
        <v>1989</v>
      </c>
      <c r="B7524" s="1">
        <v>83</v>
      </c>
      <c r="C7524" s="1">
        <v>13353</v>
      </c>
      <c r="D7524" s="1">
        <v>9324</v>
      </c>
      <c r="E7524" s="1">
        <v>22677</v>
      </c>
    </row>
    <row r="7525" spans="1:5">
      <c r="A7525" s="1">
        <v>1989</v>
      </c>
      <c r="B7525" s="1">
        <v>84</v>
      </c>
      <c r="C7525" s="1">
        <v>13260</v>
      </c>
      <c r="D7525" s="1">
        <v>8592</v>
      </c>
      <c r="E7525" s="1">
        <v>21852</v>
      </c>
    </row>
    <row r="7526" spans="1:5">
      <c r="A7526" s="1">
        <v>1989</v>
      </c>
      <c r="B7526" s="1">
        <v>85</v>
      </c>
      <c r="C7526" s="1">
        <v>12858</v>
      </c>
      <c r="D7526" s="1">
        <v>7858</v>
      </c>
      <c r="E7526" s="1">
        <v>20716</v>
      </c>
    </row>
    <row r="7527" spans="1:5">
      <c r="A7527" s="1">
        <v>1989</v>
      </c>
      <c r="B7527" s="1">
        <v>86</v>
      </c>
      <c r="C7527" s="1">
        <v>12539</v>
      </c>
      <c r="D7527" s="1">
        <v>6815</v>
      </c>
      <c r="E7527" s="1">
        <v>19354</v>
      </c>
    </row>
    <row r="7528" spans="1:5">
      <c r="A7528" s="1">
        <v>1989</v>
      </c>
      <c r="B7528" s="1">
        <v>87</v>
      </c>
      <c r="C7528" s="1">
        <v>11760</v>
      </c>
      <c r="D7528" s="1">
        <v>5733</v>
      </c>
      <c r="E7528" s="1">
        <v>17493</v>
      </c>
    </row>
    <row r="7529" spans="1:5">
      <c r="A7529" s="1">
        <v>1989</v>
      </c>
      <c r="B7529" s="1">
        <v>88</v>
      </c>
      <c r="C7529" s="1">
        <v>10931</v>
      </c>
      <c r="D7529" s="1">
        <v>4849</v>
      </c>
      <c r="E7529" s="1">
        <v>15780</v>
      </c>
    </row>
    <row r="7530" spans="1:5">
      <c r="A7530" s="1">
        <v>1989</v>
      </c>
      <c r="B7530" s="1">
        <v>89</v>
      </c>
      <c r="C7530" s="1">
        <v>10133</v>
      </c>
      <c r="D7530" s="1">
        <v>3914</v>
      </c>
      <c r="E7530" s="1">
        <v>14047</v>
      </c>
    </row>
    <row r="7531" spans="1:5">
      <c r="A7531" s="1">
        <v>1989</v>
      </c>
      <c r="B7531" s="1">
        <v>90</v>
      </c>
      <c r="C7531" s="1">
        <v>8670</v>
      </c>
      <c r="D7531" s="1">
        <v>3009</v>
      </c>
      <c r="E7531" s="1">
        <v>11679</v>
      </c>
    </row>
    <row r="7532" spans="1:5">
      <c r="A7532" s="1">
        <v>1989</v>
      </c>
      <c r="B7532" s="1">
        <v>91</v>
      </c>
      <c r="C7532" s="1">
        <v>7649</v>
      </c>
      <c r="D7532" s="1">
        <v>2383</v>
      </c>
      <c r="E7532" s="1">
        <v>10032</v>
      </c>
    </row>
    <row r="7533" spans="1:5">
      <c r="A7533" s="1">
        <v>1989</v>
      </c>
      <c r="B7533" s="1">
        <v>92</v>
      </c>
      <c r="C7533" s="1">
        <v>6548</v>
      </c>
      <c r="D7533" s="1">
        <v>1868</v>
      </c>
      <c r="E7533" s="1">
        <v>8416</v>
      </c>
    </row>
    <row r="7534" spans="1:5">
      <c r="A7534" s="1">
        <v>1989</v>
      </c>
      <c r="B7534" s="1">
        <v>93</v>
      </c>
      <c r="C7534" s="1">
        <v>5501</v>
      </c>
      <c r="D7534" s="1">
        <v>1487</v>
      </c>
      <c r="E7534" s="1">
        <v>6988</v>
      </c>
    </row>
    <row r="7535" spans="1:5">
      <c r="A7535" s="1">
        <v>1989</v>
      </c>
      <c r="B7535" s="1">
        <v>94</v>
      </c>
      <c r="C7535" s="1">
        <v>4478</v>
      </c>
      <c r="D7535" s="1">
        <v>1067</v>
      </c>
      <c r="E7535" s="1">
        <v>5545</v>
      </c>
    </row>
    <row r="7536" spans="1:5">
      <c r="A7536" s="1">
        <v>1989</v>
      </c>
      <c r="B7536" s="1">
        <v>95</v>
      </c>
      <c r="C7536" s="1">
        <v>3411</v>
      </c>
      <c r="D7536" s="1">
        <v>769</v>
      </c>
      <c r="E7536" s="1">
        <v>4180</v>
      </c>
    </row>
    <row r="7537" spans="1:5">
      <c r="A7537" s="1">
        <v>1989</v>
      </c>
      <c r="B7537" s="1">
        <v>96</v>
      </c>
      <c r="C7537" s="1">
        <v>2613</v>
      </c>
      <c r="D7537" s="1">
        <v>609</v>
      </c>
      <c r="E7537" s="1">
        <v>3222</v>
      </c>
    </row>
    <row r="7538" spans="1:5">
      <c r="A7538" s="1">
        <v>1989</v>
      </c>
      <c r="B7538" s="1">
        <v>97</v>
      </c>
      <c r="C7538" s="1">
        <v>1902</v>
      </c>
      <c r="D7538" s="1">
        <v>375</v>
      </c>
      <c r="E7538" s="1">
        <v>2277</v>
      </c>
    </row>
    <row r="7539" spans="1:5">
      <c r="A7539" s="1">
        <v>1989</v>
      </c>
      <c r="B7539" s="1">
        <v>98</v>
      </c>
      <c r="C7539" s="1">
        <v>1359</v>
      </c>
      <c r="D7539" s="1">
        <v>251</v>
      </c>
      <c r="E7539" s="1">
        <v>1610</v>
      </c>
    </row>
    <row r="7540" spans="1:5">
      <c r="A7540" s="1">
        <v>1989</v>
      </c>
      <c r="B7540" s="1">
        <v>99</v>
      </c>
      <c r="C7540" s="1">
        <v>971</v>
      </c>
      <c r="D7540" s="1">
        <v>170</v>
      </c>
      <c r="E7540" s="1">
        <v>1141</v>
      </c>
    </row>
    <row r="7541" spans="1:5">
      <c r="A7541" s="1">
        <v>1989</v>
      </c>
      <c r="B7541" s="1">
        <v>100</v>
      </c>
      <c r="C7541" s="1">
        <v>705</v>
      </c>
      <c r="D7541" s="1">
        <v>118</v>
      </c>
      <c r="E7541" s="1">
        <v>823</v>
      </c>
    </row>
    <row r="7542" spans="1:5">
      <c r="A7542" s="1">
        <v>1989</v>
      </c>
      <c r="B7542" s="1">
        <v>101</v>
      </c>
      <c r="C7542" s="1">
        <v>459</v>
      </c>
      <c r="D7542" s="1">
        <v>67</v>
      </c>
      <c r="E7542" s="1">
        <v>526</v>
      </c>
    </row>
    <row r="7543" spans="1:5">
      <c r="A7543" s="1">
        <v>1989</v>
      </c>
      <c r="B7543" s="1">
        <v>102</v>
      </c>
      <c r="C7543" s="1">
        <v>287</v>
      </c>
      <c r="D7543" s="1">
        <v>34</v>
      </c>
      <c r="E7543" s="1">
        <v>321</v>
      </c>
    </row>
    <row r="7544" spans="1:5">
      <c r="A7544" s="1">
        <v>1989</v>
      </c>
      <c r="B7544" s="1">
        <v>103</v>
      </c>
      <c r="C7544" s="1">
        <v>176</v>
      </c>
      <c r="D7544" s="1">
        <v>21</v>
      </c>
      <c r="E7544" s="1">
        <v>197</v>
      </c>
    </row>
    <row r="7545" spans="1:5">
      <c r="A7545" s="1">
        <v>1989</v>
      </c>
      <c r="B7545" s="1">
        <v>104</v>
      </c>
      <c r="C7545" s="1">
        <v>90</v>
      </c>
      <c r="D7545" s="1">
        <v>8</v>
      </c>
      <c r="E7545" s="1">
        <v>98</v>
      </c>
    </row>
    <row r="7546" spans="1:5">
      <c r="A7546" s="1">
        <v>1989</v>
      </c>
      <c r="B7546" s="1">
        <v>105</v>
      </c>
      <c r="C7546" s="1">
        <v>60</v>
      </c>
      <c r="D7546" s="1">
        <v>7</v>
      </c>
      <c r="E7546" s="1">
        <v>67</v>
      </c>
    </row>
    <row r="7547" spans="1:5">
      <c r="A7547" s="1">
        <v>1989</v>
      </c>
      <c r="B7547" s="1">
        <v>106</v>
      </c>
      <c r="C7547" s="1">
        <v>32</v>
      </c>
      <c r="D7547" s="1">
        <v>5</v>
      </c>
      <c r="E7547" s="1">
        <v>37</v>
      </c>
    </row>
    <row r="7548" spans="1:5">
      <c r="A7548" s="1">
        <v>1989</v>
      </c>
      <c r="B7548" s="1">
        <v>107</v>
      </c>
      <c r="C7548" s="1">
        <v>13</v>
      </c>
      <c r="D7548" s="1">
        <v>1</v>
      </c>
      <c r="E7548" s="1">
        <v>14</v>
      </c>
    </row>
    <row r="7549" spans="1:5">
      <c r="A7549" s="1">
        <v>1989</v>
      </c>
      <c r="B7549" s="1">
        <v>108</v>
      </c>
      <c r="C7549" s="1">
        <v>17</v>
      </c>
      <c r="D7549" s="1">
        <v>2</v>
      </c>
      <c r="E7549" s="1">
        <v>19</v>
      </c>
    </row>
    <row r="7550" spans="1:5">
      <c r="A7550" s="1">
        <v>1989</v>
      </c>
      <c r="B7550" s="1">
        <v>109</v>
      </c>
      <c r="C7550" s="1">
        <v>1</v>
      </c>
      <c r="D7550" s="1">
        <v>1</v>
      </c>
      <c r="E7550" s="1">
        <v>2</v>
      </c>
    </row>
    <row r="7551" spans="1:5">
      <c r="A7551" s="1">
        <v>1989</v>
      </c>
      <c r="B7551" s="1" t="s">
        <v>121</v>
      </c>
      <c r="C7551" s="1">
        <v>1</v>
      </c>
      <c r="D7551" s="1">
        <v>0</v>
      </c>
      <c r="E7551" s="1">
        <v>1</v>
      </c>
    </row>
    <row r="7552" spans="1:5">
      <c r="A7552" s="1">
        <v>1990</v>
      </c>
      <c r="B7552" s="1">
        <v>0</v>
      </c>
      <c r="C7552" s="1">
        <v>2658</v>
      </c>
      <c r="D7552" s="1">
        <v>3614</v>
      </c>
      <c r="E7552" s="1">
        <v>6272</v>
      </c>
    </row>
    <row r="7553" spans="1:5">
      <c r="A7553" s="1">
        <v>1990</v>
      </c>
      <c r="B7553" s="1">
        <v>1</v>
      </c>
      <c r="C7553" s="1">
        <v>227</v>
      </c>
      <c r="D7553" s="1">
        <v>273</v>
      </c>
      <c r="E7553" s="1">
        <v>500</v>
      </c>
    </row>
    <row r="7554" spans="1:5">
      <c r="A7554" s="1">
        <v>1990</v>
      </c>
      <c r="B7554" s="1">
        <v>2</v>
      </c>
      <c r="C7554" s="1">
        <v>100</v>
      </c>
      <c r="D7554" s="1">
        <v>175</v>
      </c>
      <c r="E7554" s="1">
        <v>275</v>
      </c>
    </row>
    <row r="7555" spans="1:5">
      <c r="A7555" s="1">
        <v>1990</v>
      </c>
      <c r="B7555" s="1">
        <v>3</v>
      </c>
      <c r="C7555" s="1">
        <v>98</v>
      </c>
      <c r="D7555" s="1">
        <v>126</v>
      </c>
      <c r="E7555" s="1">
        <v>224</v>
      </c>
    </row>
    <row r="7556" spans="1:5">
      <c r="A7556" s="1">
        <v>1990</v>
      </c>
      <c r="B7556" s="1">
        <v>4</v>
      </c>
      <c r="C7556" s="1">
        <v>64</v>
      </c>
      <c r="D7556" s="1">
        <v>100</v>
      </c>
      <c r="E7556" s="1">
        <v>164</v>
      </c>
    </row>
    <row r="7557" spans="1:5">
      <c r="A7557" s="1">
        <v>1990</v>
      </c>
      <c r="B7557" s="1">
        <v>5</v>
      </c>
      <c r="C7557" s="1">
        <v>53</v>
      </c>
      <c r="D7557" s="1">
        <v>89</v>
      </c>
      <c r="E7557" s="1">
        <v>142</v>
      </c>
    </row>
    <row r="7558" spans="1:5">
      <c r="A7558" s="1">
        <v>1990</v>
      </c>
      <c r="B7558" s="1">
        <v>6</v>
      </c>
      <c r="C7558" s="1">
        <v>54</v>
      </c>
      <c r="D7558" s="1">
        <v>90</v>
      </c>
      <c r="E7558" s="1">
        <v>144</v>
      </c>
    </row>
    <row r="7559" spans="1:5">
      <c r="A7559" s="1">
        <v>1990</v>
      </c>
      <c r="B7559" s="1">
        <v>7</v>
      </c>
      <c r="C7559" s="1">
        <v>47</v>
      </c>
      <c r="D7559" s="1">
        <v>59</v>
      </c>
      <c r="E7559" s="1">
        <v>106</v>
      </c>
    </row>
    <row r="7560" spans="1:5">
      <c r="A7560" s="1">
        <v>1990</v>
      </c>
      <c r="B7560" s="1">
        <v>8</v>
      </c>
      <c r="C7560" s="1">
        <v>47</v>
      </c>
      <c r="D7560" s="1">
        <v>72</v>
      </c>
      <c r="E7560" s="1">
        <v>119</v>
      </c>
    </row>
    <row r="7561" spans="1:5">
      <c r="A7561" s="1">
        <v>1990</v>
      </c>
      <c r="B7561" s="1">
        <v>9</v>
      </c>
      <c r="C7561" s="1">
        <v>48</v>
      </c>
      <c r="D7561" s="1">
        <v>66</v>
      </c>
      <c r="E7561" s="1">
        <v>114</v>
      </c>
    </row>
    <row r="7562" spans="1:5">
      <c r="A7562" s="1">
        <v>1990</v>
      </c>
      <c r="B7562" s="1">
        <v>10</v>
      </c>
      <c r="C7562" s="1">
        <v>45</v>
      </c>
      <c r="D7562" s="1">
        <v>71</v>
      </c>
      <c r="E7562" s="1">
        <v>116</v>
      </c>
    </row>
    <row r="7563" spans="1:5">
      <c r="A7563" s="1">
        <v>1990</v>
      </c>
      <c r="B7563" s="1">
        <v>11</v>
      </c>
      <c r="C7563" s="1">
        <v>61</v>
      </c>
      <c r="D7563" s="1">
        <v>76</v>
      </c>
      <c r="E7563" s="1">
        <v>137</v>
      </c>
    </row>
    <row r="7564" spans="1:5">
      <c r="A7564" s="1">
        <v>1990</v>
      </c>
      <c r="B7564" s="1">
        <v>12</v>
      </c>
      <c r="C7564" s="1">
        <v>53</v>
      </c>
      <c r="D7564" s="1">
        <v>63</v>
      </c>
      <c r="E7564" s="1">
        <v>116</v>
      </c>
    </row>
    <row r="7565" spans="1:5">
      <c r="A7565" s="1">
        <v>1990</v>
      </c>
      <c r="B7565" s="1">
        <v>13</v>
      </c>
      <c r="C7565" s="1">
        <v>49</v>
      </c>
      <c r="D7565" s="1">
        <v>90</v>
      </c>
      <c r="E7565" s="1">
        <v>139</v>
      </c>
    </row>
    <row r="7566" spans="1:5">
      <c r="A7566" s="1">
        <v>1990</v>
      </c>
      <c r="B7566" s="1">
        <v>14</v>
      </c>
      <c r="C7566" s="1">
        <v>65</v>
      </c>
      <c r="D7566" s="1">
        <v>106</v>
      </c>
      <c r="E7566" s="1">
        <v>171</v>
      </c>
    </row>
    <row r="7567" spans="1:5">
      <c r="A7567" s="1">
        <v>1990</v>
      </c>
      <c r="B7567" s="1">
        <v>15</v>
      </c>
      <c r="C7567" s="1">
        <v>72</v>
      </c>
      <c r="D7567" s="1">
        <v>153</v>
      </c>
      <c r="E7567" s="1">
        <v>225</v>
      </c>
    </row>
    <row r="7568" spans="1:5">
      <c r="A7568" s="1">
        <v>1990</v>
      </c>
      <c r="B7568" s="1">
        <v>16</v>
      </c>
      <c r="C7568" s="1">
        <v>103</v>
      </c>
      <c r="D7568" s="1">
        <v>225</v>
      </c>
      <c r="E7568" s="1">
        <v>328</v>
      </c>
    </row>
    <row r="7569" spans="1:5">
      <c r="A7569" s="1">
        <v>1990</v>
      </c>
      <c r="B7569" s="1">
        <v>17</v>
      </c>
      <c r="C7569" s="1">
        <v>110</v>
      </c>
      <c r="D7569" s="1">
        <v>350</v>
      </c>
      <c r="E7569" s="1">
        <v>460</v>
      </c>
    </row>
    <row r="7570" spans="1:5">
      <c r="A7570" s="1">
        <v>1990</v>
      </c>
      <c r="B7570" s="1">
        <v>18</v>
      </c>
      <c r="C7570" s="1">
        <v>117</v>
      </c>
      <c r="D7570" s="1">
        <v>387</v>
      </c>
      <c r="E7570" s="1">
        <v>504</v>
      </c>
    </row>
    <row r="7571" spans="1:5">
      <c r="A7571" s="1">
        <v>1990</v>
      </c>
      <c r="B7571" s="1">
        <v>19</v>
      </c>
      <c r="C7571" s="1">
        <v>132</v>
      </c>
      <c r="D7571" s="1">
        <v>372</v>
      </c>
      <c r="E7571" s="1">
        <v>504</v>
      </c>
    </row>
    <row r="7572" spans="1:5">
      <c r="A7572" s="1">
        <v>1990</v>
      </c>
      <c r="B7572" s="1">
        <v>20</v>
      </c>
      <c r="C7572" s="1">
        <v>125</v>
      </c>
      <c r="D7572" s="1">
        <v>435</v>
      </c>
      <c r="E7572" s="1">
        <v>560</v>
      </c>
    </row>
    <row r="7573" spans="1:5">
      <c r="A7573" s="1">
        <v>1990</v>
      </c>
      <c r="B7573" s="1">
        <v>21</v>
      </c>
      <c r="C7573" s="1">
        <v>149</v>
      </c>
      <c r="D7573" s="1">
        <v>425</v>
      </c>
      <c r="E7573" s="1">
        <v>574</v>
      </c>
    </row>
    <row r="7574" spans="1:5">
      <c r="A7574" s="1">
        <v>1990</v>
      </c>
      <c r="B7574" s="1">
        <v>22</v>
      </c>
      <c r="C7574" s="1">
        <v>132</v>
      </c>
      <c r="D7574" s="1">
        <v>454</v>
      </c>
      <c r="E7574" s="1">
        <v>586</v>
      </c>
    </row>
    <row r="7575" spans="1:5">
      <c r="A7575" s="1">
        <v>1990</v>
      </c>
      <c r="B7575" s="1">
        <v>23</v>
      </c>
      <c r="C7575" s="1">
        <v>136</v>
      </c>
      <c r="D7575" s="1">
        <v>464</v>
      </c>
      <c r="E7575" s="1">
        <v>600</v>
      </c>
    </row>
    <row r="7576" spans="1:5">
      <c r="A7576" s="1">
        <v>1990</v>
      </c>
      <c r="B7576" s="1">
        <v>24</v>
      </c>
      <c r="C7576" s="1">
        <v>158</v>
      </c>
      <c r="D7576" s="1">
        <v>419</v>
      </c>
      <c r="E7576" s="1">
        <v>577</v>
      </c>
    </row>
    <row r="7577" spans="1:5">
      <c r="A7577" s="1">
        <v>1990</v>
      </c>
      <c r="B7577" s="1">
        <v>25</v>
      </c>
      <c r="C7577" s="1">
        <v>159</v>
      </c>
      <c r="D7577" s="1">
        <v>443</v>
      </c>
      <c r="E7577" s="1">
        <v>602</v>
      </c>
    </row>
    <row r="7578" spans="1:5">
      <c r="A7578" s="1">
        <v>1990</v>
      </c>
      <c r="B7578" s="1">
        <v>26</v>
      </c>
      <c r="C7578" s="1">
        <v>184</v>
      </c>
      <c r="D7578" s="1">
        <v>478</v>
      </c>
      <c r="E7578" s="1">
        <v>662</v>
      </c>
    </row>
    <row r="7579" spans="1:5">
      <c r="A7579" s="1">
        <v>1990</v>
      </c>
      <c r="B7579" s="1">
        <v>27</v>
      </c>
      <c r="C7579" s="1">
        <v>184</v>
      </c>
      <c r="D7579" s="1">
        <v>438</v>
      </c>
      <c r="E7579" s="1">
        <v>622</v>
      </c>
    </row>
    <row r="7580" spans="1:5">
      <c r="A7580" s="1">
        <v>1990</v>
      </c>
      <c r="B7580" s="1">
        <v>28</v>
      </c>
      <c r="C7580" s="1">
        <v>192</v>
      </c>
      <c r="D7580" s="1">
        <v>438</v>
      </c>
      <c r="E7580" s="1">
        <v>630</v>
      </c>
    </row>
    <row r="7581" spans="1:5">
      <c r="A7581" s="1">
        <v>1990</v>
      </c>
      <c r="B7581" s="1">
        <v>29</v>
      </c>
      <c r="C7581" s="1">
        <v>182</v>
      </c>
      <c r="D7581" s="1">
        <v>465</v>
      </c>
      <c r="E7581" s="1">
        <v>647</v>
      </c>
    </row>
    <row r="7582" spans="1:5">
      <c r="A7582" s="1">
        <v>1990</v>
      </c>
      <c r="B7582" s="1">
        <v>30</v>
      </c>
      <c r="C7582" s="1">
        <v>176</v>
      </c>
      <c r="D7582" s="1">
        <v>405</v>
      </c>
      <c r="E7582" s="1">
        <v>581</v>
      </c>
    </row>
    <row r="7583" spans="1:5">
      <c r="A7583" s="1">
        <v>1990</v>
      </c>
      <c r="B7583" s="1">
        <v>31</v>
      </c>
      <c r="C7583" s="1">
        <v>206</v>
      </c>
      <c r="D7583" s="1">
        <v>431</v>
      </c>
      <c r="E7583" s="1">
        <v>637</v>
      </c>
    </row>
    <row r="7584" spans="1:5">
      <c r="A7584" s="1">
        <v>1990</v>
      </c>
      <c r="B7584" s="1">
        <v>32</v>
      </c>
      <c r="C7584" s="1">
        <v>221</v>
      </c>
      <c r="D7584" s="1">
        <v>444</v>
      </c>
      <c r="E7584" s="1">
        <v>665</v>
      </c>
    </row>
    <row r="7585" spans="1:5">
      <c r="A7585" s="1">
        <v>1990</v>
      </c>
      <c r="B7585" s="1">
        <v>33</v>
      </c>
      <c r="C7585" s="1">
        <v>229</v>
      </c>
      <c r="D7585" s="1">
        <v>407</v>
      </c>
      <c r="E7585" s="1">
        <v>636</v>
      </c>
    </row>
    <row r="7586" spans="1:5">
      <c r="A7586" s="1">
        <v>1990</v>
      </c>
      <c r="B7586" s="1">
        <v>34</v>
      </c>
      <c r="C7586" s="1">
        <v>234</v>
      </c>
      <c r="D7586" s="1">
        <v>405</v>
      </c>
      <c r="E7586" s="1">
        <v>639</v>
      </c>
    </row>
    <row r="7587" spans="1:5">
      <c r="A7587" s="1">
        <v>1990</v>
      </c>
      <c r="B7587" s="1">
        <v>35</v>
      </c>
      <c r="C7587" s="1">
        <v>277</v>
      </c>
      <c r="D7587" s="1">
        <v>452</v>
      </c>
      <c r="E7587" s="1">
        <v>729</v>
      </c>
    </row>
    <row r="7588" spans="1:5">
      <c r="A7588" s="1">
        <v>1990</v>
      </c>
      <c r="B7588" s="1">
        <v>36</v>
      </c>
      <c r="C7588" s="1">
        <v>308</v>
      </c>
      <c r="D7588" s="1">
        <v>505</v>
      </c>
      <c r="E7588" s="1">
        <v>813</v>
      </c>
    </row>
    <row r="7589" spans="1:5">
      <c r="A7589" s="1">
        <v>1990</v>
      </c>
      <c r="B7589" s="1">
        <v>37</v>
      </c>
      <c r="C7589" s="1">
        <v>319</v>
      </c>
      <c r="D7589" s="1">
        <v>554</v>
      </c>
      <c r="E7589" s="1">
        <v>873</v>
      </c>
    </row>
    <row r="7590" spans="1:5">
      <c r="A7590" s="1">
        <v>1990</v>
      </c>
      <c r="B7590" s="1">
        <v>38</v>
      </c>
      <c r="C7590" s="1">
        <v>351</v>
      </c>
      <c r="D7590" s="1">
        <v>565</v>
      </c>
      <c r="E7590" s="1">
        <v>916</v>
      </c>
    </row>
    <row r="7591" spans="1:5">
      <c r="A7591" s="1">
        <v>1990</v>
      </c>
      <c r="B7591" s="1">
        <v>39</v>
      </c>
      <c r="C7591" s="1">
        <v>408</v>
      </c>
      <c r="D7591" s="1">
        <v>616</v>
      </c>
      <c r="E7591" s="1">
        <v>1024</v>
      </c>
    </row>
    <row r="7592" spans="1:5">
      <c r="A7592" s="1">
        <v>1990</v>
      </c>
      <c r="B7592" s="1">
        <v>40</v>
      </c>
      <c r="C7592" s="1">
        <v>408</v>
      </c>
      <c r="D7592" s="1">
        <v>642</v>
      </c>
      <c r="E7592" s="1">
        <v>1050</v>
      </c>
    </row>
    <row r="7593" spans="1:5">
      <c r="A7593" s="1">
        <v>1990</v>
      </c>
      <c r="B7593" s="1">
        <v>41</v>
      </c>
      <c r="C7593" s="1">
        <v>522</v>
      </c>
      <c r="D7593" s="1">
        <v>811</v>
      </c>
      <c r="E7593" s="1">
        <v>1333</v>
      </c>
    </row>
    <row r="7594" spans="1:5">
      <c r="A7594" s="1">
        <v>1990</v>
      </c>
      <c r="B7594" s="1">
        <v>42</v>
      </c>
      <c r="C7594" s="1">
        <v>603</v>
      </c>
      <c r="D7594" s="1">
        <v>911</v>
      </c>
      <c r="E7594" s="1">
        <v>1514</v>
      </c>
    </row>
    <row r="7595" spans="1:5">
      <c r="A7595" s="1">
        <v>1990</v>
      </c>
      <c r="B7595" s="1">
        <v>43</v>
      </c>
      <c r="C7595" s="1">
        <v>649</v>
      </c>
      <c r="D7595" s="1">
        <v>1037</v>
      </c>
      <c r="E7595" s="1">
        <v>1686</v>
      </c>
    </row>
    <row r="7596" spans="1:5">
      <c r="A7596" s="1">
        <v>1990</v>
      </c>
      <c r="B7596" s="1">
        <v>44</v>
      </c>
      <c r="C7596" s="1">
        <v>618</v>
      </c>
      <c r="D7596" s="1">
        <v>898</v>
      </c>
      <c r="E7596" s="1">
        <v>1516</v>
      </c>
    </row>
    <row r="7597" spans="1:5">
      <c r="A7597" s="1">
        <v>1990</v>
      </c>
      <c r="B7597" s="1">
        <v>45</v>
      </c>
      <c r="C7597" s="1">
        <v>695</v>
      </c>
      <c r="D7597" s="1">
        <v>1081</v>
      </c>
      <c r="E7597" s="1">
        <v>1776</v>
      </c>
    </row>
    <row r="7598" spans="1:5">
      <c r="A7598" s="1">
        <v>1990</v>
      </c>
      <c r="B7598" s="1">
        <v>46</v>
      </c>
      <c r="C7598" s="1">
        <v>712</v>
      </c>
      <c r="D7598" s="1">
        <v>1183</v>
      </c>
      <c r="E7598" s="1">
        <v>1895</v>
      </c>
    </row>
    <row r="7599" spans="1:5">
      <c r="A7599" s="1">
        <v>1990</v>
      </c>
      <c r="B7599" s="1">
        <v>47</v>
      </c>
      <c r="C7599" s="1">
        <v>798</v>
      </c>
      <c r="D7599" s="1">
        <v>1266</v>
      </c>
      <c r="E7599" s="1">
        <v>2064</v>
      </c>
    </row>
    <row r="7600" spans="1:5">
      <c r="A7600" s="1">
        <v>1990</v>
      </c>
      <c r="B7600" s="1">
        <v>48</v>
      </c>
      <c r="C7600" s="1">
        <v>834</v>
      </c>
      <c r="D7600" s="1">
        <v>1202</v>
      </c>
      <c r="E7600" s="1">
        <v>2036</v>
      </c>
    </row>
    <row r="7601" spans="1:5">
      <c r="A7601" s="1">
        <v>1990</v>
      </c>
      <c r="B7601" s="1">
        <v>49</v>
      </c>
      <c r="C7601" s="1">
        <v>827</v>
      </c>
      <c r="D7601" s="1">
        <v>1302</v>
      </c>
      <c r="E7601" s="1">
        <v>2129</v>
      </c>
    </row>
    <row r="7602" spans="1:5">
      <c r="A7602" s="1">
        <v>1990</v>
      </c>
      <c r="B7602" s="1">
        <v>50</v>
      </c>
      <c r="C7602" s="1">
        <v>984</v>
      </c>
      <c r="D7602" s="1">
        <v>1550</v>
      </c>
      <c r="E7602" s="1">
        <v>2534</v>
      </c>
    </row>
    <row r="7603" spans="1:5">
      <c r="A7603" s="1">
        <v>1990</v>
      </c>
      <c r="B7603" s="1">
        <v>51</v>
      </c>
      <c r="C7603" s="1">
        <v>1085</v>
      </c>
      <c r="D7603" s="1">
        <v>1773</v>
      </c>
      <c r="E7603" s="1">
        <v>2858</v>
      </c>
    </row>
    <row r="7604" spans="1:5">
      <c r="A7604" s="1">
        <v>1990</v>
      </c>
      <c r="B7604" s="1">
        <v>52</v>
      </c>
      <c r="C7604" s="1">
        <v>1187</v>
      </c>
      <c r="D7604" s="1">
        <v>1837</v>
      </c>
      <c r="E7604" s="1">
        <v>3024</v>
      </c>
    </row>
    <row r="7605" spans="1:5">
      <c r="A7605" s="1">
        <v>1990</v>
      </c>
      <c r="B7605" s="1">
        <v>53</v>
      </c>
      <c r="C7605" s="1">
        <v>1255</v>
      </c>
      <c r="D7605" s="1">
        <v>2069</v>
      </c>
      <c r="E7605" s="1">
        <v>3324</v>
      </c>
    </row>
    <row r="7606" spans="1:5">
      <c r="A7606" s="1">
        <v>1990</v>
      </c>
      <c r="B7606" s="1">
        <v>54</v>
      </c>
      <c r="C7606" s="1">
        <v>1341</v>
      </c>
      <c r="D7606" s="1">
        <v>2244</v>
      </c>
      <c r="E7606" s="1">
        <v>3585</v>
      </c>
    </row>
    <row r="7607" spans="1:5">
      <c r="A7607" s="1">
        <v>1990</v>
      </c>
      <c r="B7607" s="1">
        <v>55</v>
      </c>
      <c r="C7607" s="1">
        <v>1466</v>
      </c>
      <c r="D7607" s="1">
        <v>2537</v>
      </c>
      <c r="E7607" s="1">
        <v>4003</v>
      </c>
    </row>
    <row r="7608" spans="1:5">
      <c r="A7608" s="1">
        <v>1990</v>
      </c>
      <c r="B7608" s="1">
        <v>56</v>
      </c>
      <c r="C7608" s="1">
        <v>1659</v>
      </c>
      <c r="D7608" s="1">
        <v>2800</v>
      </c>
      <c r="E7608" s="1">
        <v>4459</v>
      </c>
    </row>
    <row r="7609" spans="1:5">
      <c r="A7609" s="1">
        <v>1990</v>
      </c>
      <c r="B7609" s="1">
        <v>57</v>
      </c>
      <c r="C7609" s="1">
        <v>1946</v>
      </c>
      <c r="D7609" s="1">
        <v>3032</v>
      </c>
      <c r="E7609" s="1">
        <v>4978</v>
      </c>
    </row>
    <row r="7610" spans="1:5">
      <c r="A7610" s="1">
        <v>1990</v>
      </c>
      <c r="B7610" s="1">
        <v>58</v>
      </c>
      <c r="C7610" s="1">
        <v>2103</v>
      </c>
      <c r="D7610" s="1">
        <v>3423</v>
      </c>
      <c r="E7610" s="1">
        <v>5526</v>
      </c>
    </row>
    <row r="7611" spans="1:5">
      <c r="A7611" s="1">
        <v>1990</v>
      </c>
      <c r="B7611" s="1">
        <v>59</v>
      </c>
      <c r="C7611" s="1">
        <v>2424</v>
      </c>
      <c r="D7611" s="1">
        <v>3783</v>
      </c>
      <c r="E7611" s="1">
        <v>6207</v>
      </c>
    </row>
    <row r="7612" spans="1:5">
      <c r="A7612" s="1">
        <v>1990</v>
      </c>
      <c r="B7612" s="1">
        <v>60</v>
      </c>
      <c r="C7612" s="1">
        <v>2702</v>
      </c>
      <c r="D7612" s="1">
        <v>4302</v>
      </c>
      <c r="E7612" s="1">
        <v>7004</v>
      </c>
    </row>
    <row r="7613" spans="1:5">
      <c r="A7613" s="1">
        <v>1990</v>
      </c>
      <c r="B7613" s="1">
        <v>61</v>
      </c>
      <c r="C7613" s="1">
        <v>2980</v>
      </c>
      <c r="D7613" s="1">
        <v>4726</v>
      </c>
      <c r="E7613" s="1">
        <v>7706</v>
      </c>
    </row>
    <row r="7614" spans="1:5">
      <c r="A7614" s="1">
        <v>1990</v>
      </c>
      <c r="B7614" s="1">
        <v>62</v>
      </c>
      <c r="C7614" s="1">
        <v>3223</v>
      </c>
      <c r="D7614" s="1">
        <v>5171</v>
      </c>
      <c r="E7614" s="1">
        <v>8394</v>
      </c>
    </row>
    <row r="7615" spans="1:5">
      <c r="A7615" s="1">
        <v>1990</v>
      </c>
      <c r="B7615" s="1">
        <v>63</v>
      </c>
      <c r="C7615" s="1">
        <v>3660</v>
      </c>
      <c r="D7615" s="1">
        <v>5763</v>
      </c>
      <c r="E7615" s="1">
        <v>9423</v>
      </c>
    </row>
    <row r="7616" spans="1:5">
      <c r="A7616" s="1">
        <v>1990</v>
      </c>
      <c r="B7616" s="1">
        <v>64</v>
      </c>
      <c r="C7616" s="1">
        <v>4187</v>
      </c>
      <c r="D7616" s="1">
        <v>6446</v>
      </c>
      <c r="E7616" s="1">
        <v>10633</v>
      </c>
    </row>
    <row r="7617" spans="1:5">
      <c r="A7617" s="1">
        <v>1990</v>
      </c>
      <c r="B7617" s="1">
        <v>65</v>
      </c>
      <c r="C7617" s="1">
        <v>4423</v>
      </c>
      <c r="D7617" s="1">
        <v>7132</v>
      </c>
      <c r="E7617" s="1">
        <v>11555</v>
      </c>
    </row>
    <row r="7618" spans="1:5">
      <c r="A7618" s="1">
        <v>1990</v>
      </c>
      <c r="B7618" s="1">
        <v>66</v>
      </c>
      <c r="C7618" s="1">
        <v>4748</v>
      </c>
      <c r="D7618" s="1">
        <v>7434</v>
      </c>
      <c r="E7618" s="1">
        <v>12182</v>
      </c>
    </row>
    <row r="7619" spans="1:5">
      <c r="A7619" s="1">
        <v>1990</v>
      </c>
      <c r="B7619" s="1">
        <v>67</v>
      </c>
      <c r="C7619" s="1">
        <v>5447</v>
      </c>
      <c r="D7619" s="1">
        <v>8250</v>
      </c>
      <c r="E7619" s="1">
        <v>13697</v>
      </c>
    </row>
    <row r="7620" spans="1:5">
      <c r="A7620" s="1">
        <v>1990</v>
      </c>
      <c r="B7620" s="1">
        <v>68</v>
      </c>
      <c r="C7620" s="1">
        <v>5929</v>
      </c>
      <c r="D7620" s="1">
        <v>9140</v>
      </c>
      <c r="E7620" s="1">
        <v>15069</v>
      </c>
    </row>
    <row r="7621" spans="1:5">
      <c r="A7621" s="1">
        <v>1990</v>
      </c>
      <c r="B7621" s="1">
        <v>69</v>
      </c>
      <c r="C7621" s="1">
        <v>6892</v>
      </c>
      <c r="D7621" s="1">
        <v>10201</v>
      </c>
      <c r="E7621" s="1">
        <v>17093</v>
      </c>
    </row>
    <row r="7622" spans="1:5">
      <c r="A7622" s="1">
        <v>1990</v>
      </c>
      <c r="B7622" s="1">
        <v>70</v>
      </c>
      <c r="C7622" s="1">
        <v>7421</v>
      </c>
      <c r="D7622" s="1">
        <v>10542</v>
      </c>
      <c r="E7622" s="1">
        <v>17963</v>
      </c>
    </row>
    <row r="7623" spans="1:5">
      <c r="A7623" s="1">
        <v>1990</v>
      </c>
      <c r="B7623" s="1">
        <v>71</v>
      </c>
      <c r="C7623" s="1">
        <v>5697</v>
      </c>
      <c r="D7623" s="1">
        <v>8081</v>
      </c>
      <c r="E7623" s="1">
        <v>13778</v>
      </c>
    </row>
    <row r="7624" spans="1:5">
      <c r="A7624" s="1">
        <v>1990</v>
      </c>
      <c r="B7624" s="1">
        <v>72</v>
      </c>
      <c r="C7624" s="1">
        <v>6048</v>
      </c>
      <c r="D7624" s="1">
        <v>8055</v>
      </c>
      <c r="E7624" s="1">
        <v>14103</v>
      </c>
    </row>
    <row r="7625" spans="1:5">
      <c r="A7625" s="1">
        <v>1990</v>
      </c>
      <c r="B7625" s="1">
        <v>73</v>
      </c>
      <c r="C7625" s="1">
        <v>7257</v>
      </c>
      <c r="D7625" s="1">
        <v>9264</v>
      </c>
      <c r="E7625" s="1">
        <v>16521</v>
      </c>
    </row>
    <row r="7626" spans="1:5">
      <c r="A7626" s="1">
        <v>1990</v>
      </c>
      <c r="B7626" s="1">
        <v>74</v>
      </c>
      <c r="C7626" s="1">
        <v>8157</v>
      </c>
      <c r="D7626" s="1">
        <v>10359</v>
      </c>
      <c r="E7626" s="1">
        <v>18516</v>
      </c>
    </row>
    <row r="7627" spans="1:5">
      <c r="A7627" s="1">
        <v>1990</v>
      </c>
      <c r="B7627" s="1">
        <v>75</v>
      </c>
      <c r="C7627" s="1">
        <v>9307</v>
      </c>
      <c r="D7627" s="1">
        <v>11235</v>
      </c>
      <c r="E7627" s="1">
        <v>20542</v>
      </c>
    </row>
    <row r="7628" spans="1:5">
      <c r="A7628" s="1">
        <v>1990</v>
      </c>
      <c r="B7628" s="1">
        <v>76</v>
      </c>
      <c r="C7628" s="1">
        <v>9956</v>
      </c>
      <c r="D7628" s="1">
        <v>11706</v>
      </c>
      <c r="E7628" s="1">
        <v>21662</v>
      </c>
    </row>
    <row r="7629" spans="1:5">
      <c r="A7629" s="1">
        <v>1990</v>
      </c>
      <c r="B7629" s="1">
        <v>77</v>
      </c>
      <c r="C7629" s="1">
        <v>10642</v>
      </c>
      <c r="D7629" s="1">
        <v>11624</v>
      </c>
      <c r="E7629" s="1">
        <v>22266</v>
      </c>
    </row>
    <row r="7630" spans="1:5">
      <c r="A7630" s="1">
        <v>1990</v>
      </c>
      <c r="B7630" s="1">
        <v>78</v>
      </c>
      <c r="C7630" s="1">
        <v>11012</v>
      </c>
      <c r="D7630" s="1">
        <v>11539</v>
      </c>
      <c r="E7630" s="1">
        <v>22551</v>
      </c>
    </row>
    <row r="7631" spans="1:5">
      <c r="A7631" s="1">
        <v>1990</v>
      </c>
      <c r="B7631" s="1">
        <v>79</v>
      </c>
      <c r="C7631" s="1">
        <v>11660</v>
      </c>
      <c r="D7631" s="1">
        <v>11437</v>
      </c>
      <c r="E7631" s="1">
        <v>23097</v>
      </c>
    </row>
    <row r="7632" spans="1:5">
      <c r="A7632" s="1">
        <v>1990</v>
      </c>
      <c r="B7632" s="1">
        <v>80</v>
      </c>
      <c r="C7632" s="1">
        <v>12172</v>
      </c>
      <c r="D7632" s="1">
        <v>11315</v>
      </c>
      <c r="E7632" s="1">
        <v>23487</v>
      </c>
    </row>
    <row r="7633" spans="1:5">
      <c r="A7633" s="1">
        <v>1990</v>
      </c>
      <c r="B7633" s="1">
        <v>81</v>
      </c>
      <c r="C7633" s="1">
        <v>12678</v>
      </c>
      <c r="D7633" s="1">
        <v>10622</v>
      </c>
      <c r="E7633" s="1">
        <v>23300</v>
      </c>
    </row>
    <row r="7634" spans="1:5">
      <c r="A7634" s="1">
        <v>1990</v>
      </c>
      <c r="B7634" s="1">
        <v>82</v>
      </c>
      <c r="C7634" s="1">
        <v>13072</v>
      </c>
      <c r="D7634" s="1">
        <v>10084</v>
      </c>
      <c r="E7634" s="1">
        <v>23156</v>
      </c>
    </row>
    <row r="7635" spans="1:5">
      <c r="A7635" s="1">
        <v>1990</v>
      </c>
      <c r="B7635" s="1">
        <v>83</v>
      </c>
      <c r="C7635" s="1">
        <v>13163</v>
      </c>
      <c r="D7635" s="1">
        <v>9397</v>
      </c>
      <c r="E7635" s="1">
        <v>22560</v>
      </c>
    </row>
    <row r="7636" spans="1:5">
      <c r="A7636" s="1">
        <v>1990</v>
      </c>
      <c r="B7636" s="1">
        <v>84</v>
      </c>
      <c r="C7636" s="1">
        <v>12695</v>
      </c>
      <c r="D7636" s="1">
        <v>8492</v>
      </c>
      <c r="E7636" s="1">
        <v>21187</v>
      </c>
    </row>
    <row r="7637" spans="1:5">
      <c r="A7637" s="1">
        <v>1990</v>
      </c>
      <c r="B7637" s="1">
        <v>85</v>
      </c>
      <c r="C7637" s="1">
        <v>12729</v>
      </c>
      <c r="D7637" s="1">
        <v>7675</v>
      </c>
      <c r="E7637" s="1">
        <v>20404</v>
      </c>
    </row>
    <row r="7638" spans="1:5">
      <c r="A7638" s="1">
        <v>1990</v>
      </c>
      <c r="B7638" s="1">
        <v>86</v>
      </c>
      <c r="C7638" s="1">
        <v>12358</v>
      </c>
      <c r="D7638" s="1">
        <v>6807</v>
      </c>
      <c r="E7638" s="1">
        <v>19165</v>
      </c>
    </row>
    <row r="7639" spans="1:5">
      <c r="A7639" s="1">
        <v>1990</v>
      </c>
      <c r="B7639" s="1">
        <v>87</v>
      </c>
      <c r="C7639" s="1">
        <v>11564</v>
      </c>
      <c r="D7639" s="1">
        <v>5792</v>
      </c>
      <c r="E7639" s="1">
        <v>17356</v>
      </c>
    </row>
    <row r="7640" spans="1:5">
      <c r="A7640" s="1">
        <v>1990</v>
      </c>
      <c r="B7640" s="1">
        <v>88</v>
      </c>
      <c r="C7640" s="1">
        <v>10521</v>
      </c>
      <c r="D7640" s="1">
        <v>4648</v>
      </c>
      <c r="E7640" s="1">
        <v>15169</v>
      </c>
    </row>
    <row r="7641" spans="1:5">
      <c r="A7641" s="1">
        <v>1990</v>
      </c>
      <c r="B7641" s="1">
        <v>89</v>
      </c>
      <c r="C7641" s="1">
        <v>9692</v>
      </c>
      <c r="D7641" s="1">
        <v>3881</v>
      </c>
      <c r="E7641" s="1">
        <v>13573</v>
      </c>
    </row>
    <row r="7642" spans="1:5">
      <c r="A7642" s="1">
        <v>1990</v>
      </c>
      <c r="B7642" s="1">
        <v>90</v>
      </c>
      <c r="C7642" s="1">
        <v>8734</v>
      </c>
      <c r="D7642" s="1">
        <v>3058</v>
      </c>
      <c r="E7642" s="1">
        <v>11792</v>
      </c>
    </row>
    <row r="7643" spans="1:5">
      <c r="A7643" s="1">
        <v>1990</v>
      </c>
      <c r="B7643" s="1">
        <v>91</v>
      </c>
      <c r="C7643" s="1">
        <v>7519</v>
      </c>
      <c r="D7643" s="1">
        <v>2400</v>
      </c>
      <c r="E7643" s="1">
        <v>9919</v>
      </c>
    </row>
    <row r="7644" spans="1:5">
      <c r="A7644" s="1">
        <v>1990</v>
      </c>
      <c r="B7644" s="1">
        <v>92</v>
      </c>
      <c r="C7644" s="1">
        <v>6408</v>
      </c>
      <c r="D7644" s="1">
        <v>1875</v>
      </c>
      <c r="E7644" s="1">
        <v>8283</v>
      </c>
    </row>
    <row r="7645" spans="1:5">
      <c r="A7645" s="1">
        <v>1990</v>
      </c>
      <c r="B7645" s="1">
        <v>93</v>
      </c>
      <c r="C7645" s="1">
        <v>5372</v>
      </c>
      <c r="D7645" s="1">
        <v>1405</v>
      </c>
      <c r="E7645" s="1">
        <v>6777</v>
      </c>
    </row>
    <row r="7646" spans="1:5">
      <c r="A7646" s="1">
        <v>1990</v>
      </c>
      <c r="B7646" s="1">
        <v>94</v>
      </c>
      <c r="C7646" s="1">
        <v>4305</v>
      </c>
      <c r="D7646" s="1">
        <v>1076</v>
      </c>
      <c r="E7646" s="1">
        <v>5381</v>
      </c>
    </row>
    <row r="7647" spans="1:5">
      <c r="A7647" s="1">
        <v>1990</v>
      </c>
      <c r="B7647" s="1">
        <v>95</v>
      </c>
      <c r="C7647" s="1">
        <v>3495</v>
      </c>
      <c r="D7647" s="1">
        <v>827</v>
      </c>
      <c r="E7647" s="1">
        <v>4322</v>
      </c>
    </row>
    <row r="7648" spans="1:5">
      <c r="A7648" s="1">
        <v>1990</v>
      </c>
      <c r="B7648" s="1">
        <v>96</v>
      </c>
      <c r="C7648" s="1">
        <v>2664</v>
      </c>
      <c r="D7648" s="1">
        <v>561</v>
      </c>
      <c r="E7648" s="1">
        <v>3225</v>
      </c>
    </row>
    <row r="7649" spans="1:5">
      <c r="A7649" s="1">
        <v>1990</v>
      </c>
      <c r="B7649" s="1">
        <v>97</v>
      </c>
      <c r="C7649" s="1">
        <v>1931</v>
      </c>
      <c r="D7649" s="1">
        <v>411</v>
      </c>
      <c r="E7649" s="1">
        <v>2342</v>
      </c>
    </row>
    <row r="7650" spans="1:5">
      <c r="A7650" s="1">
        <v>1990</v>
      </c>
      <c r="B7650" s="1">
        <v>98</v>
      </c>
      <c r="C7650" s="1">
        <v>1347</v>
      </c>
      <c r="D7650" s="1">
        <v>250</v>
      </c>
      <c r="E7650" s="1">
        <v>1597</v>
      </c>
    </row>
    <row r="7651" spans="1:5">
      <c r="A7651" s="1">
        <v>1990</v>
      </c>
      <c r="B7651" s="1">
        <v>99</v>
      </c>
      <c r="C7651" s="1">
        <v>1026</v>
      </c>
      <c r="D7651" s="1">
        <v>170</v>
      </c>
      <c r="E7651" s="1">
        <v>1196</v>
      </c>
    </row>
    <row r="7652" spans="1:5">
      <c r="A7652" s="1">
        <v>1990</v>
      </c>
      <c r="B7652" s="1">
        <v>100</v>
      </c>
      <c r="C7652" s="1">
        <v>617</v>
      </c>
      <c r="D7652" s="1">
        <v>109</v>
      </c>
      <c r="E7652" s="1">
        <v>726</v>
      </c>
    </row>
    <row r="7653" spans="1:5">
      <c r="A7653" s="1">
        <v>1990</v>
      </c>
      <c r="B7653" s="1">
        <v>101</v>
      </c>
      <c r="C7653" s="1">
        <v>462</v>
      </c>
      <c r="D7653" s="1">
        <v>62</v>
      </c>
      <c r="E7653" s="1">
        <v>524</v>
      </c>
    </row>
    <row r="7654" spans="1:5">
      <c r="A7654" s="1">
        <v>1990</v>
      </c>
      <c r="B7654" s="1">
        <v>102</v>
      </c>
      <c r="C7654" s="1">
        <v>288</v>
      </c>
      <c r="D7654" s="1">
        <v>42</v>
      </c>
      <c r="E7654" s="1">
        <v>330</v>
      </c>
    </row>
    <row r="7655" spans="1:5">
      <c r="A7655" s="1">
        <v>1990</v>
      </c>
      <c r="B7655" s="1">
        <v>103</v>
      </c>
      <c r="C7655" s="1">
        <v>169</v>
      </c>
      <c r="D7655" s="1">
        <v>26</v>
      </c>
      <c r="E7655" s="1">
        <v>195</v>
      </c>
    </row>
    <row r="7656" spans="1:5">
      <c r="A7656" s="1">
        <v>1990</v>
      </c>
      <c r="B7656" s="1">
        <v>104</v>
      </c>
      <c r="C7656" s="1">
        <v>103</v>
      </c>
      <c r="D7656" s="1">
        <v>10</v>
      </c>
      <c r="E7656" s="1">
        <v>113</v>
      </c>
    </row>
    <row r="7657" spans="1:5">
      <c r="A7657" s="1">
        <v>1990</v>
      </c>
      <c r="B7657" s="1">
        <v>105</v>
      </c>
      <c r="C7657" s="1">
        <v>57</v>
      </c>
      <c r="D7657" s="1">
        <v>6</v>
      </c>
      <c r="E7657" s="1">
        <v>63</v>
      </c>
    </row>
    <row r="7658" spans="1:5">
      <c r="A7658" s="1">
        <v>1990</v>
      </c>
      <c r="B7658" s="1">
        <v>106</v>
      </c>
      <c r="C7658" s="1">
        <v>26</v>
      </c>
      <c r="D7658" s="1">
        <v>5</v>
      </c>
      <c r="E7658" s="1">
        <v>31</v>
      </c>
    </row>
    <row r="7659" spans="1:5">
      <c r="A7659" s="1">
        <v>1990</v>
      </c>
      <c r="B7659" s="1">
        <v>107</v>
      </c>
      <c r="C7659" s="1">
        <v>13</v>
      </c>
      <c r="D7659" s="1">
        <v>3</v>
      </c>
      <c r="E7659" s="1">
        <v>16</v>
      </c>
    </row>
    <row r="7660" spans="1:5">
      <c r="A7660" s="1">
        <v>1990</v>
      </c>
      <c r="B7660" s="1">
        <v>108</v>
      </c>
      <c r="C7660" s="1">
        <v>13</v>
      </c>
      <c r="D7660" s="1">
        <v>1</v>
      </c>
      <c r="E7660" s="1">
        <v>14</v>
      </c>
    </row>
    <row r="7661" spans="1:5">
      <c r="A7661" s="1">
        <v>1990</v>
      </c>
      <c r="B7661" s="1">
        <v>109</v>
      </c>
      <c r="C7661" s="1">
        <v>5</v>
      </c>
      <c r="D7661" s="1">
        <v>2</v>
      </c>
      <c r="E7661" s="1">
        <v>7</v>
      </c>
    </row>
    <row r="7662" spans="1:5">
      <c r="A7662" s="1">
        <v>1990</v>
      </c>
      <c r="B7662" s="1" t="s">
        <v>121</v>
      </c>
      <c r="C7662" s="1">
        <v>2</v>
      </c>
      <c r="D7662" s="1">
        <v>0</v>
      </c>
      <c r="E7662" s="1">
        <v>2</v>
      </c>
    </row>
    <row r="7663" spans="1:5">
      <c r="A7663" s="1">
        <v>1991</v>
      </c>
      <c r="B7663" s="1">
        <v>0</v>
      </c>
      <c r="C7663" s="1">
        <v>2448</v>
      </c>
      <c r="D7663" s="1">
        <v>3377</v>
      </c>
      <c r="E7663" s="1">
        <v>5825</v>
      </c>
    </row>
    <row r="7664" spans="1:5">
      <c r="A7664" s="1">
        <v>1991</v>
      </c>
      <c r="B7664" s="1">
        <v>1</v>
      </c>
      <c r="C7664" s="1">
        <v>221</v>
      </c>
      <c r="D7664" s="1">
        <v>267</v>
      </c>
      <c r="E7664" s="1">
        <v>488</v>
      </c>
    </row>
    <row r="7665" spans="1:5">
      <c r="A7665" s="1">
        <v>1991</v>
      </c>
      <c r="B7665" s="1">
        <v>2</v>
      </c>
      <c r="C7665" s="1">
        <v>133</v>
      </c>
      <c r="D7665" s="1">
        <v>152</v>
      </c>
      <c r="E7665" s="1">
        <v>285</v>
      </c>
    </row>
    <row r="7666" spans="1:5">
      <c r="A7666" s="1">
        <v>1991</v>
      </c>
      <c r="B7666" s="1">
        <v>3</v>
      </c>
      <c r="C7666" s="1">
        <v>79</v>
      </c>
      <c r="D7666" s="1">
        <v>132</v>
      </c>
      <c r="E7666" s="1">
        <v>211</v>
      </c>
    </row>
    <row r="7667" spans="1:5">
      <c r="A7667" s="1">
        <v>1991</v>
      </c>
      <c r="B7667" s="1">
        <v>4</v>
      </c>
      <c r="C7667" s="1">
        <v>79</v>
      </c>
      <c r="D7667" s="1">
        <v>85</v>
      </c>
      <c r="E7667" s="1">
        <v>164</v>
      </c>
    </row>
    <row r="7668" spans="1:5">
      <c r="A7668" s="1">
        <v>1991</v>
      </c>
      <c r="B7668" s="1">
        <v>5</v>
      </c>
      <c r="C7668" s="1">
        <v>62</v>
      </c>
      <c r="D7668" s="1">
        <v>90</v>
      </c>
      <c r="E7668" s="1">
        <v>152</v>
      </c>
    </row>
    <row r="7669" spans="1:5">
      <c r="A7669" s="1">
        <v>1991</v>
      </c>
      <c r="B7669" s="1">
        <v>6</v>
      </c>
      <c r="C7669" s="1">
        <v>57</v>
      </c>
      <c r="D7669" s="1">
        <v>77</v>
      </c>
      <c r="E7669" s="1">
        <v>134</v>
      </c>
    </row>
    <row r="7670" spans="1:5">
      <c r="A7670" s="1">
        <v>1991</v>
      </c>
      <c r="B7670" s="1">
        <v>7</v>
      </c>
      <c r="C7670" s="1">
        <v>56</v>
      </c>
      <c r="D7670" s="1">
        <v>77</v>
      </c>
      <c r="E7670" s="1">
        <v>133</v>
      </c>
    </row>
    <row r="7671" spans="1:5">
      <c r="A7671" s="1">
        <v>1991</v>
      </c>
      <c r="B7671" s="1">
        <v>8</v>
      </c>
      <c r="C7671" s="1">
        <v>50</v>
      </c>
      <c r="D7671" s="1">
        <v>75</v>
      </c>
      <c r="E7671" s="1">
        <v>125</v>
      </c>
    </row>
    <row r="7672" spans="1:5">
      <c r="A7672" s="1">
        <v>1991</v>
      </c>
      <c r="B7672" s="1">
        <v>9</v>
      </c>
      <c r="C7672" s="1">
        <v>55</v>
      </c>
      <c r="D7672" s="1">
        <v>76</v>
      </c>
      <c r="E7672" s="1">
        <v>131</v>
      </c>
    </row>
    <row r="7673" spans="1:5">
      <c r="A7673" s="1">
        <v>1991</v>
      </c>
      <c r="B7673" s="1">
        <v>10</v>
      </c>
      <c r="C7673" s="1">
        <v>50</v>
      </c>
      <c r="D7673" s="1">
        <v>68</v>
      </c>
      <c r="E7673" s="1">
        <v>118</v>
      </c>
    </row>
    <row r="7674" spans="1:5">
      <c r="A7674" s="1">
        <v>1991</v>
      </c>
      <c r="B7674" s="1">
        <v>11</v>
      </c>
      <c r="C7674" s="1">
        <v>52</v>
      </c>
      <c r="D7674" s="1">
        <v>67</v>
      </c>
      <c r="E7674" s="1">
        <v>119</v>
      </c>
    </row>
    <row r="7675" spans="1:5">
      <c r="A7675" s="1">
        <v>1991</v>
      </c>
      <c r="B7675" s="1">
        <v>12</v>
      </c>
      <c r="C7675" s="1">
        <v>48</v>
      </c>
      <c r="D7675" s="1">
        <v>66</v>
      </c>
      <c r="E7675" s="1">
        <v>114</v>
      </c>
    </row>
    <row r="7676" spans="1:5">
      <c r="A7676" s="1">
        <v>1991</v>
      </c>
      <c r="B7676" s="1">
        <v>13</v>
      </c>
      <c r="C7676" s="1">
        <v>39</v>
      </c>
      <c r="D7676" s="1">
        <v>94</v>
      </c>
      <c r="E7676" s="1">
        <v>133</v>
      </c>
    </row>
    <row r="7677" spans="1:5">
      <c r="A7677" s="1">
        <v>1991</v>
      </c>
      <c r="B7677" s="1">
        <v>14</v>
      </c>
      <c r="C7677" s="1">
        <v>75</v>
      </c>
      <c r="D7677" s="1">
        <v>109</v>
      </c>
      <c r="E7677" s="1">
        <v>184</v>
      </c>
    </row>
    <row r="7678" spans="1:5">
      <c r="A7678" s="1">
        <v>1991</v>
      </c>
      <c r="B7678" s="1">
        <v>15</v>
      </c>
      <c r="C7678" s="1">
        <v>72</v>
      </c>
      <c r="D7678" s="1">
        <v>161</v>
      </c>
      <c r="E7678" s="1">
        <v>233</v>
      </c>
    </row>
    <row r="7679" spans="1:5">
      <c r="A7679" s="1">
        <v>1991</v>
      </c>
      <c r="B7679" s="1">
        <v>16</v>
      </c>
      <c r="C7679" s="1">
        <v>84</v>
      </c>
      <c r="D7679" s="1">
        <v>206</v>
      </c>
      <c r="E7679" s="1">
        <v>290</v>
      </c>
    </row>
    <row r="7680" spans="1:5">
      <c r="A7680" s="1">
        <v>1991</v>
      </c>
      <c r="B7680" s="1">
        <v>17</v>
      </c>
      <c r="C7680" s="1">
        <v>130</v>
      </c>
      <c r="D7680" s="1">
        <v>280</v>
      </c>
      <c r="E7680" s="1">
        <v>410</v>
      </c>
    </row>
    <row r="7681" spans="1:5">
      <c r="A7681" s="1">
        <v>1991</v>
      </c>
      <c r="B7681" s="1">
        <v>18</v>
      </c>
      <c r="C7681" s="1">
        <v>108</v>
      </c>
      <c r="D7681" s="1">
        <v>382</v>
      </c>
      <c r="E7681" s="1">
        <v>490</v>
      </c>
    </row>
    <row r="7682" spans="1:5">
      <c r="A7682" s="1">
        <v>1991</v>
      </c>
      <c r="B7682" s="1">
        <v>19</v>
      </c>
      <c r="C7682" s="1">
        <v>144</v>
      </c>
      <c r="D7682" s="1">
        <v>388</v>
      </c>
      <c r="E7682" s="1">
        <v>532</v>
      </c>
    </row>
    <row r="7683" spans="1:5">
      <c r="A7683" s="1">
        <v>1991</v>
      </c>
      <c r="B7683" s="1">
        <v>20</v>
      </c>
      <c r="C7683" s="1">
        <v>129</v>
      </c>
      <c r="D7683" s="1">
        <v>386</v>
      </c>
      <c r="E7683" s="1">
        <v>515</v>
      </c>
    </row>
    <row r="7684" spans="1:5">
      <c r="A7684" s="1">
        <v>1991</v>
      </c>
      <c r="B7684" s="1">
        <v>21</v>
      </c>
      <c r="C7684" s="1">
        <v>131</v>
      </c>
      <c r="D7684" s="1">
        <v>394</v>
      </c>
      <c r="E7684" s="1">
        <v>525</v>
      </c>
    </row>
    <row r="7685" spans="1:5">
      <c r="A7685" s="1">
        <v>1991</v>
      </c>
      <c r="B7685" s="1">
        <v>22</v>
      </c>
      <c r="C7685" s="1">
        <v>161</v>
      </c>
      <c r="D7685" s="1">
        <v>399</v>
      </c>
      <c r="E7685" s="1">
        <v>560</v>
      </c>
    </row>
    <row r="7686" spans="1:5">
      <c r="A7686" s="1">
        <v>1991</v>
      </c>
      <c r="B7686" s="1">
        <v>23</v>
      </c>
      <c r="C7686" s="1">
        <v>161</v>
      </c>
      <c r="D7686" s="1">
        <v>449</v>
      </c>
      <c r="E7686" s="1">
        <v>610</v>
      </c>
    </row>
    <row r="7687" spans="1:5">
      <c r="A7687" s="1">
        <v>1991</v>
      </c>
      <c r="B7687" s="1">
        <v>24</v>
      </c>
      <c r="C7687" s="1">
        <v>156</v>
      </c>
      <c r="D7687" s="1">
        <v>421</v>
      </c>
      <c r="E7687" s="1">
        <v>577</v>
      </c>
    </row>
    <row r="7688" spans="1:5">
      <c r="A7688" s="1">
        <v>1991</v>
      </c>
      <c r="B7688" s="1">
        <v>25</v>
      </c>
      <c r="C7688" s="1">
        <v>159</v>
      </c>
      <c r="D7688" s="1">
        <v>431</v>
      </c>
      <c r="E7688" s="1">
        <v>590</v>
      </c>
    </row>
    <row r="7689" spans="1:5">
      <c r="A7689" s="1">
        <v>1991</v>
      </c>
      <c r="B7689" s="1">
        <v>26</v>
      </c>
      <c r="C7689" s="1">
        <v>163</v>
      </c>
      <c r="D7689" s="1">
        <v>444</v>
      </c>
      <c r="E7689" s="1">
        <v>607</v>
      </c>
    </row>
    <row r="7690" spans="1:5">
      <c r="A7690" s="1">
        <v>1991</v>
      </c>
      <c r="B7690" s="1">
        <v>27</v>
      </c>
      <c r="C7690" s="1">
        <v>194</v>
      </c>
      <c r="D7690" s="1">
        <v>409</v>
      </c>
      <c r="E7690" s="1">
        <v>603</v>
      </c>
    </row>
    <row r="7691" spans="1:5">
      <c r="A7691" s="1">
        <v>1991</v>
      </c>
      <c r="B7691" s="1">
        <v>28</v>
      </c>
      <c r="C7691" s="1">
        <v>185</v>
      </c>
      <c r="D7691" s="1">
        <v>405</v>
      </c>
      <c r="E7691" s="1">
        <v>590</v>
      </c>
    </row>
    <row r="7692" spans="1:5">
      <c r="A7692" s="1">
        <v>1991</v>
      </c>
      <c r="B7692" s="1">
        <v>29</v>
      </c>
      <c r="C7692" s="1">
        <v>178</v>
      </c>
      <c r="D7692" s="1">
        <v>424</v>
      </c>
      <c r="E7692" s="1">
        <v>602</v>
      </c>
    </row>
    <row r="7693" spans="1:5">
      <c r="A7693" s="1">
        <v>1991</v>
      </c>
      <c r="B7693" s="1">
        <v>30</v>
      </c>
      <c r="C7693" s="1">
        <v>187</v>
      </c>
      <c r="D7693" s="1">
        <v>423</v>
      </c>
      <c r="E7693" s="1">
        <v>610</v>
      </c>
    </row>
    <row r="7694" spans="1:5">
      <c r="A7694" s="1">
        <v>1991</v>
      </c>
      <c r="B7694" s="1">
        <v>31</v>
      </c>
      <c r="C7694" s="1">
        <v>195</v>
      </c>
      <c r="D7694" s="1">
        <v>438</v>
      </c>
      <c r="E7694" s="1">
        <v>633</v>
      </c>
    </row>
    <row r="7695" spans="1:5">
      <c r="A7695" s="1">
        <v>1991</v>
      </c>
      <c r="B7695" s="1">
        <v>32</v>
      </c>
      <c r="C7695" s="1">
        <v>234</v>
      </c>
      <c r="D7695" s="1">
        <v>432</v>
      </c>
      <c r="E7695" s="1">
        <v>666</v>
      </c>
    </row>
    <row r="7696" spans="1:5">
      <c r="A7696" s="1">
        <v>1991</v>
      </c>
      <c r="B7696" s="1">
        <v>33</v>
      </c>
      <c r="C7696" s="1">
        <v>227</v>
      </c>
      <c r="D7696" s="1">
        <v>423</v>
      </c>
      <c r="E7696" s="1">
        <v>650</v>
      </c>
    </row>
    <row r="7697" spans="1:5">
      <c r="A7697" s="1">
        <v>1991</v>
      </c>
      <c r="B7697" s="1">
        <v>34</v>
      </c>
      <c r="C7697" s="1">
        <v>283</v>
      </c>
      <c r="D7697" s="1">
        <v>441</v>
      </c>
      <c r="E7697" s="1">
        <v>724</v>
      </c>
    </row>
    <row r="7698" spans="1:5">
      <c r="A7698" s="1">
        <v>1991</v>
      </c>
      <c r="B7698" s="1">
        <v>35</v>
      </c>
      <c r="C7698" s="1">
        <v>264</v>
      </c>
      <c r="D7698" s="1">
        <v>471</v>
      </c>
      <c r="E7698" s="1">
        <v>735</v>
      </c>
    </row>
    <row r="7699" spans="1:5">
      <c r="A7699" s="1">
        <v>1991</v>
      </c>
      <c r="B7699" s="1">
        <v>36</v>
      </c>
      <c r="C7699" s="1">
        <v>279</v>
      </c>
      <c r="D7699" s="1">
        <v>486</v>
      </c>
      <c r="E7699" s="1">
        <v>765</v>
      </c>
    </row>
    <row r="7700" spans="1:5">
      <c r="A7700" s="1">
        <v>1991</v>
      </c>
      <c r="B7700" s="1">
        <v>37</v>
      </c>
      <c r="C7700" s="1">
        <v>313</v>
      </c>
      <c r="D7700" s="1">
        <v>551</v>
      </c>
      <c r="E7700" s="1">
        <v>864</v>
      </c>
    </row>
    <row r="7701" spans="1:5">
      <c r="A7701" s="1">
        <v>1991</v>
      </c>
      <c r="B7701" s="1">
        <v>38</v>
      </c>
      <c r="C7701" s="1">
        <v>347</v>
      </c>
      <c r="D7701" s="1">
        <v>565</v>
      </c>
      <c r="E7701" s="1">
        <v>912</v>
      </c>
    </row>
    <row r="7702" spans="1:5">
      <c r="A7702" s="1">
        <v>1991</v>
      </c>
      <c r="B7702" s="1">
        <v>39</v>
      </c>
      <c r="C7702" s="1">
        <v>379</v>
      </c>
      <c r="D7702" s="1">
        <v>653</v>
      </c>
      <c r="E7702" s="1">
        <v>1032</v>
      </c>
    </row>
    <row r="7703" spans="1:5">
      <c r="A7703" s="1">
        <v>1991</v>
      </c>
      <c r="B7703" s="1">
        <v>40</v>
      </c>
      <c r="C7703" s="1">
        <v>392</v>
      </c>
      <c r="D7703" s="1">
        <v>661</v>
      </c>
      <c r="E7703" s="1">
        <v>1053</v>
      </c>
    </row>
    <row r="7704" spans="1:5">
      <c r="A7704" s="1">
        <v>1991</v>
      </c>
      <c r="B7704" s="1">
        <v>41</v>
      </c>
      <c r="C7704" s="1">
        <v>433</v>
      </c>
      <c r="D7704" s="1">
        <v>733</v>
      </c>
      <c r="E7704" s="1">
        <v>1166</v>
      </c>
    </row>
    <row r="7705" spans="1:5">
      <c r="A7705" s="1">
        <v>1991</v>
      </c>
      <c r="B7705" s="1">
        <v>42</v>
      </c>
      <c r="C7705" s="1">
        <v>544</v>
      </c>
      <c r="D7705" s="1">
        <v>881</v>
      </c>
      <c r="E7705" s="1">
        <v>1425</v>
      </c>
    </row>
    <row r="7706" spans="1:5">
      <c r="A7706" s="1">
        <v>1991</v>
      </c>
      <c r="B7706" s="1">
        <v>43</v>
      </c>
      <c r="C7706" s="1">
        <v>594</v>
      </c>
      <c r="D7706" s="1">
        <v>1002</v>
      </c>
      <c r="E7706" s="1">
        <v>1596</v>
      </c>
    </row>
    <row r="7707" spans="1:5">
      <c r="A7707" s="1">
        <v>1991</v>
      </c>
      <c r="B7707" s="1">
        <v>44</v>
      </c>
      <c r="C7707" s="1">
        <v>750</v>
      </c>
      <c r="D7707" s="1">
        <v>1099</v>
      </c>
      <c r="E7707" s="1">
        <v>1849</v>
      </c>
    </row>
    <row r="7708" spans="1:5">
      <c r="A7708" s="1">
        <v>1991</v>
      </c>
      <c r="B7708" s="1">
        <v>45</v>
      </c>
      <c r="C7708" s="1">
        <v>685</v>
      </c>
      <c r="D7708" s="1">
        <v>1017</v>
      </c>
      <c r="E7708" s="1">
        <v>1702</v>
      </c>
    </row>
    <row r="7709" spans="1:5">
      <c r="A7709" s="1">
        <v>1991</v>
      </c>
      <c r="B7709" s="1">
        <v>46</v>
      </c>
      <c r="C7709" s="1">
        <v>730</v>
      </c>
      <c r="D7709" s="1">
        <v>1228</v>
      </c>
      <c r="E7709" s="1">
        <v>1958</v>
      </c>
    </row>
    <row r="7710" spans="1:5">
      <c r="A7710" s="1">
        <v>1991</v>
      </c>
      <c r="B7710" s="1">
        <v>47</v>
      </c>
      <c r="C7710" s="1">
        <v>837</v>
      </c>
      <c r="D7710" s="1">
        <v>1162</v>
      </c>
      <c r="E7710" s="1">
        <v>1999</v>
      </c>
    </row>
    <row r="7711" spans="1:5">
      <c r="A7711" s="1">
        <v>1991</v>
      </c>
      <c r="B7711" s="1">
        <v>48</v>
      </c>
      <c r="C7711" s="1">
        <v>875</v>
      </c>
      <c r="D7711" s="1">
        <v>1362</v>
      </c>
      <c r="E7711" s="1">
        <v>2237</v>
      </c>
    </row>
    <row r="7712" spans="1:5">
      <c r="A7712" s="1">
        <v>1991</v>
      </c>
      <c r="B7712" s="1">
        <v>49</v>
      </c>
      <c r="C7712" s="1">
        <v>871</v>
      </c>
      <c r="D7712" s="1">
        <v>1383</v>
      </c>
      <c r="E7712" s="1">
        <v>2254</v>
      </c>
    </row>
    <row r="7713" spans="1:5">
      <c r="A7713" s="1">
        <v>1991</v>
      </c>
      <c r="B7713" s="1">
        <v>50</v>
      </c>
      <c r="C7713" s="1">
        <v>891</v>
      </c>
      <c r="D7713" s="1">
        <v>1446</v>
      </c>
      <c r="E7713" s="1">
        <v>2337</v>
      </c>
    </row>
    <row r="7714" spans="1:5">
      <c r="A7714" s="1">
        <v>1991</v>
      </c>
      <c r="B7714" s="1">
        <v>51</v>
      </c>
      <c r="C7714" s="1">
        <v>1073</v>
      </c>
      <c r="D7714" s="1">
        <v>1672</v>
      </c>
      <c r="E7714" s="1">
        <v>2745</v>
      </c>
    </row>
    <row r="7715" spans="1:5">
      <c r="A7715" s="1">
        <v>1991</v>
      </c>
      <c r="B7715" s="1">
        <v>52</v>
      </c>
      <c r="C7715" s="1">
        <v>1172</v>
      </c>
      <c r="D7715" s="1">
        <v>1881</v>
      </c>
      <c r="E7715" s="1">
        <v>3053</v>
      </c>
    </row>
    <row r="7716" spans="1:5">
      <c r="A7716" s="1">
        <v>1991</v>
      </c>
      <c r="B7716" s="1">
        <v>53</v>
      </c>
      <c r="C7716" s="1">
        <v>1229</v>
      </c>
      <c r="D7716" s="1">
        <v>2083</v>
      </c>
      <c r="E7716" s="1">
        <v>3312</v>
      </c>
    </row>
    <row r="7717" spans="1:5">
      <c r="A7717" s="1">
        <v>1991</v>
      </c>
      <c r="B7717" s="1">
        <v>54</v>
      </c>
      <c r="C7717" s="1">
        <v>1336</v>
      </c>
      <c r="D7717" s="1">
        <v>2259</v>
      </c>
      <c r="E7717" s="1">
        <v>3595</v>
      </c>
    </row>
    <row r="7718" spans="1:5">
      <c r="A7718" s="1">
        <v>1991</v>
      </c>
      <c r="B7718" s="1">
        <v>55</v>
      </c>
      <c r="C7718" s="1">
        <v>1544</v>
      </c>
      <c r="D7718" s="1">
        <v>2471</v>
      </c>
      <c r="E7718" s="1">
        <v>4015</v>
      </c>
    </row>
    <row r="7719" spans="1:5">
      <c r="A7719" s="1">
        <v>1991</v>
      </c>
      <c r="B7719" s="1">
        <v>56</v>
      </c>
      <c r="C7719" s="1">
        <v>1644</v>
      </c>
      <c r="D7719" s="1">
        <v>2607</v>
      </c>
      <c r="E7719" s="1">
        <v>4251</v>
      </c>
    </row>
    <row r="7720" spans="1:5">
      <c r="A7720" s="1">
        <v>1991</v>
      </c>
      <c r="B7720" s="1">
        <v>57</v>
      </c>
      <c r="C7720" s="1">
        <v>1691</v>
      </c>
      <c r="D7720" s="1">
        <v>2937</v>
      </c>
      <c r="E7720" s="1">
        <v>4628</v>
      </c>
    </row>
    <row r="7721" spans="1:5">
      <c r="A7721" s="1">
        <v>1991</v>
      </c>
      <c r="B7721" s="1">
        <v>58</v>
      </c>
      <c r="C7721" s="1">
        <v>1890</v>
      </c>
      <c r="D7721" s="1">
        <v>3245</v>
      </c>
      <c r="E7721" s="1">
        <v>5135</v>
      </c>
    </row>
    <row r="7722" spans="1:5">
      <c r="A7722" s="1">
        <v>1991</v>
      </c>
      <c r="B7722" s="1">
        <v>59</v>
      </c>
      <c r="C7722" s="1">
        <v>2277</v>
      </c>
      <c r="D7722" s="1">
        <v>3724</v>
      </c>
      <c r="E7722" s="1">
        <v>6001</v>
      </c>
    </row>
    <row r="7723" spans="1:5">
      <c r="A7723" s="1">
        <v>1991</v>
      </c>
      <c r="B7723" s="1">
        <v>60</v>
      </c>
      <c r="C7723" s="1">
        <v>2652</v>
      </c>
      <c r="D7723" s="1">
        <v>4078</v>
      </c>
      <c r="E7723" s="1">
        <v>6730</v>
      </c>
    </row>
    <row r="7724" spans="1:5">
      <c r="A7724" s="1">
        <v>1991</v>
      </c>
      <c r="B7724" s="1">
        <v>61</v>
      </c>
      <c r="C7724" s="1">
        <v>3015</v>
      </c>
      <c r="D7724" s="1">
        <v>4584</v>
      </c>
      <c r="E7724" s="1">
        <v>7599</v>
      </c>
    </row>
    <row r="7725" spans="1:5">
      <c r="A7725" s="1">
        <v>1991</v>
      </c>
      <c r="B7725" s="1">
        <v>62</v>
      </c>
      <c r="C7725" s="1">
        <v>3072</v>
      </c>
      <c r="D7725" s="1">
        <v>4873</v>
      </c>
      <c r="E7725" s="1">
        <v>7945</v>
      </c>
    </row>
    <row r="7726" spans="1:5">
      <c r="A7726" s="1">
        <v>1991</v>
      </c>
      <c r="B7726" s="1">
        <v>63</v>
      </c>
      <c r="C7726" s="1">
        <v>3366</v>
      </c>
      <c r="D7726" s="1">
        <v>5573</v>
      </c>
      <c r="E7726" s="1">
        <v>8939</v>
      </c>
    </row>
    <row r="7727" spans="1:5">
      <c r="A7727" s="1">
        <v>1991</v>
      </c>
      <c r="B7727" s="1">
        <v>64</v>
      </c>
      <c r="C7727" s="1">
        <v>3801</v>
      </c>
      <c r="D7727" s="1">
        <v>6164</v>
      </c>
      <c r="E7727" s="1">
        <v>9965</v>
      </c>
    </row>
    <row r="7728" spans="1:5">
      <c r="A7728" s="1">
        <v>1991</v>
      </c>
      <c r="B7728" s="1">
        <v>65</v>
      </c>
      <c r="C7728" s="1">
        <v>4338</v>
      </c>
      <c r="D7728" s="1">
        <v>6891</v>
      </c>
      <c r="E7728" s="1">
        <v>11229</v>
      </c>
    </row>
    <row r="7729" spans="1:5">
      <c r="A7729" s="1">
        <v>1991</v>
      </c>
      <c r="B7729" s="1">
        <v>66</v>
      </c>
      <c r="C7729" s="1">
        <v>4659</v>
      </c>
      <c r="D7729" s="1">
        <v>7360</v>
      </c>
      <c r="E7729" s="1">
        <v>12019</v>
      </c>
    </row>
    <row r="7730" spans="1:5">
      <c r="A7730" s="1">
        <v>1991</v>
      </c>
      <c r="B7730" s="1">
        <v>67</v>
      </c>
      <c r="C7730" s="1">
        <v>5175</v>
      </c>
      <c r="D7730" s="1">
        <v>8026</v>
      </c>
      <c r="E7730" s="1">
        <v>13201</v>
      </c>
    </row>
    <row r="7731" spans="1:5">
      <c r="A7731" s="1">
        <v>1991</v>
      </c>
      <c r="B7731" s="1">
        <v>68</v>
      </c>
      <c r="C7731" s="1">
        <v>5708</v>
      </c>
      <c r="D7731" s="1">
        <v>8419</v>
      </c>
      <c r="E7731" s="1">
        <v>14127</v>
      </c>
    </row>
    <row r="7732" spans="1:5">
      <c r="A7732" s="1">
        <v>1991</v>
      </c>
      <c r="B7732" s="1">
        <v>69</v>
      </c>
      <c r="C7732" s="1">
        <v>6453</v>
      </c>
      <c r="D7732" s="1">
        <v>9448</v>
      </c>
      <c r="E7732" s="1">
        <v>15901</v>
      </c>
    </row>
    <row r="7733" spans="1:5">
      <c r="A7733" s="1">
        <v>1991</v>
      </c>
      <c r="B7733" s="1">
        <v>70</v>
      </c>
      <c r="C7733" s="1">
        <v>7420</v>
      </c>
      <c r="D7733" s="1">
        <v>10585</v>
      </c>
      <c r="E7733" s="1">
        <v>18005</v>
      </c>
    </row>
    <row r="7734" spans="1:5">
      <c r="A7734" s="1">
        <v>1991</v>
      </c>
      <c r="B7734" s="1">
        <v>71</v>
      </c>
      <c r="C7734" s="1">
        <v>7874</v>
      </c>
      <c r="D7734" s="1">
        <v>11129</v>
      </c>
      <c r="E7734" s="1">
        <v>19003</v>
      </c>
    </row>
    <row r="7735" spans="1:5">
      <c r="A7735" s="1">
        <v>1991</v>
      </c>
      <c r="B7735" s="1">
        <v>72</v>
      </c>
      <c r="C7735" s="1">
        <v>6376</v>
      </c>
      <c r="D7735" s="1">
        <v>8457</v>
      </c>
      <c r="E7735" s="1">
        <v>14833</v>
      </c>
    </row>
    <row r="7736" spans="1:5">
      <c r="A7736" s="1">
        <v>1991</v>
      </c>
      <c r="B7736" s="1">
        <v>73</v>
      </c>
      <c r="C7736" s="1">
        <v>6624</v>
      </c>
      <c r="D7736" s="1">
        <v>8192</v>
      </c>
      <c r="E7736" s="1">
        <v>14816</v>
      </c>
    </row>
    <row r="7737" spans="1:5">
      <c r="A7737" s="1">
        <v>1991</v>
      </c>
      <c r="B7737" s="1">
        <v>74</v>
      </c>
      <c r="C7737" s="1">
        <v>7573</v>
      </c>
      <c r="D7737" s="1">
        <v>9507</v>
      </c>
      <c r="E7737" s="1">
        <v>17080</v>
      </c>
    </row>
    <row r="7738" spans="1:5">
      <c r="A7738" s="1">
        <v>1991</v>
      </c>
      <c r="B7738" s="1">
        <v>75</v>
      </c>
      <c r="C7738" s="1">
        <v>8586</v>
      </c>
      <c r="D7738" s="1">
        <v>10346</v>
      </c>
      <c r="E7738" s="1">
        <v>18932</v>
      </c>
    </row>
    <row r="7739" spans="1:5">
      <c r="A7739" s="1">
        <v>1991</v>
      </c>
      <c r="B7739" s="1">
        <v>76</v>
      </c>
      <c r="C7739" s="1">
        <v>9883</v>
      </c>
      <c r="D7739" s="1">
        <v>11271</v>
      </c>
      <c r="E7739" s="1">
        <v>21154</v>
      </c>
    </row>
    <row r="7740" spans="1:5">
      <c r="A7740" s="1">
        <v>1991</v>
      </c>
      <c r="B7740" s="1">
        <v>77</v>
      </c>
      <c r="C7740" s="1">
        <v>10815</v>
      </c>
      <c r="D7740" s="1">
        <v>11719</v>
      </c>
      <c r="E7740" s="1">
        <v>22534</v>
      </c>
    </row>
    <row r="7741" spans="1:5">
      <c r="A7741" s="1">
        <v>1991</v>
      </c>
      <c r="B7741" s="1">
        <v>78</v>
      </c>
      <c r="C7741" s="1">
        <v>11349</v>
      </c>
      <c r="D7741" s="1">
        <v>11568</v>
      </c>
      <c r="E7741" s="1">
        <v>22917</v>
      </c>
    </row>
    <row r="7742" spans="1:5">
      <c r="A7742" s="1">
        <v>1991</v>
      </c>
      <c r="B7742" s="1">
        <v>79</v>
      </c>
      <c r="C7742" s="1">
        <v>11617</v>
      </c>
      <c r="D7742" s="1">
        <v>11530</v>
      </c>
      <c r="E7742" s="1">
        <v>23147</v>
      </c>
    </row>
    <row r="7743" spans="1:5">
      <c r="A7743" s="1">
        <v>1991</v>
      </c>
      <c r="B7743" s="1">
        <v>80</v>
      </c>
      <c r="C7743" s="1">
        <v>12310</v>
      </c>
      <c r="D7743" s="1">
        <v>11090</v>
      </c>
      <c r="E7743" s="1">
        <v>23400</v>
      </c>
    </row>
    <row r="7744" spans="1:5">
      <c r="A7744" s="1">
        <v>1991</v>
      </c>
      <c r="B7744" s="1">
        <v>81</v>
      </c>
      <c r="C7744" s="1">
        <v>12724</v>
      </c>
      <c r="D7744" s="1">
        <v>10857</v>
      </c>
      <c r="E7744" s="1">
        <v>23581</v>
      </c>
    </row>
    <row r="7745" spans="1:5">
      <c r="A7745" s="1">
        <v>1991</v>
      </c>
      <c r="B7745" s="1">
        <v>82</v>
      </c>
      <c r="C7745" s="1">
        <v>13216</v>
      </c>
      <c r="D7745" s="1">
        <v>10398</v>
      </c>
      <c r="E7745" s="1">
        <v>23614</v>
      </c>
    </row>
    <row r="7746" spans="1:5">
      <c r="A7746" s="1">
        <v>1991</v>
      </c>
      <c r="B7746" s="1">
        <v>83</v>
      </c>
      <c r="C7746" s="1">
        <v>13195</v>
      </c>
      <c r="D7746" s="1">
        <v>9643</v>
      </c>
      <c r="E7746" s="1">
        <v>22838</v>
      </c>
    </row>
    <row r="7747" spans="1:5">
      <c r="A7747" s="1">
        <v>1991</v>
      </c>
      <c r="B7747" s="1">
        <v>84</v>
      </c>
      <c r="C7747" s="1">
        <v>13229</v>
      </c>
      <c r="D7747" s="1">
        <v>8994</v>
      </c>
      <c r="E7747" s="1">
        <v>22223</v>
      </c>
    </row>
    <row r="7748" spans="1:5">
      <c r="A7748" s="1">
        <v>1991</v>
      </c>
      <c r="B7748" s="1">
        <v>85</v>
      </c>
      <c r="C7748" s="1">
        <v>13038</v>
      </c>
      <c r="D7748" s="1">
        <v>7727</v>
      </c>
      <c r="E7748" s="1">
        <v>20765</v>
      </c>
    </row>
    <row r="7749" spans="1:5">
      <c r="A7749" s="1">
        <v>1991</v>
      </c>
      <c r="B7749" s="1">
        <v>86</v>
      </c>
      <c r="C7749" s="1">
        <v>12810</v>
      </c>
      <c r="D7749" s="1">
        <v>6970</v>
      </c>
      <c r="E7749" s="1">
        <v>19780</v>
      </c>
    </row>
    <row r="7750" spans="1:5">
      <c r="A7750" s="1">
        <v>1991</v>
      </c>
      <c r="B7750" s="1">
        <v>87</v>
      </c>
      <c r="C7750" s="1">
        <v>12108</v>
      </c>
      <c r="D7750" s="1">
        <v>6196</v>
      </c>
      <c r="E7750" s="1">
        <v>18304</v>
      </c>
    </row>
    <row r="7751" spans="1:5">
      <c r="A7751" s="1">
        <v>1991</v>
      </c>
      <c r="B7751" s="1">
        <v>88</v>
      </c>
      <c r="C7751" s="1">
        <v>11177</v>
      </c>
      <c r="D7751" s="1">
        <v>5199</v>
      </c>
      <c r="E7751" s="1">
        <v>16376</v>
      </c>
    </row>
    <row r="7752" spans="1:5">
      <c r="A7752" s="1">
        <v>1991</v>
      </c>
      <c r="B7752" s="1">
        <v>89</v>
      </c>
      <c r="C7752" s="1">
        <v>10154</v>
      </c>
      <c r="D7752" s="1">
        <v>4298</v>
      </c>
      <c r="E7752" s="1">
        <v>14452</v>
      </c>
    </row>
    <row r="7753" spans="1:5">
      <c r="A7753" s="1">
        <v>1991</v>
      </c>
      <c r="B7753" s="1">
        <v>90</v>
      </c>
      <c r="C7753" s="1">
        <v>9362</v>
      </c>
      <c r="D7753" s="1">
        <v>3473</v>
      </c>
      <c r="E7753" s="1">
        <v>12835</v>
      </c>
    </row>
    <row r="7754" spans="1:5">
      <c r="A7754" s="1">
        <v>1991</v>
      </c>
      <c r="B7754" s="1">
        <v>91</v>
      </c>
      <c r="C7754" s="1">
        <v>8212</v>
      </c>
      <c r="D7754" s="1">
        <v>2581</v>
      </c>
      <c r="E7754" s="1">
        <v>10793</v>
      </c>
    </row>
    <row r="7755" spans="1:5">
      <c r="A7755" s="1">
        <v>1991</v>
      </c>
      <c r="B7755" s="1">
        <v>92</v>
      </c>
      <c r="C7755" s="1">
        <v>6846</v>
      </c>
      <c r="D7755" s="1">
        <v>1936</v>
      </c>
      <c r="E7755" s="1">
        <v>8782</v>
      </c>
    </row>
    <row r="7756" spans="1:5">
      <c r="A7756" s="1">
        <v>1991</v>
      </c>
      <c r="B7756" s="1">
        <v>93</v>
      </c>
      <c r="C7756" s="1">
        <v>5698</v>
      </c>
      <c r="D7756" s="1">
        <v>1527</v>
      </c>
      <c r="E7756" s="1">
        <v>7225</v>
      </c>
    </row>
    <row r="7757" spans="1:5">
      <c r="A7757" s="1">
        <v>1991</v>
      </c>
      <c r="B7757" s="1">
        <v>94</v>
      </c>
      <c r="C7757" s="1">
        <v>4641</v>
      </c>
      <c r="D7757" s="1">
        <v>1155</v>
      </c>
      <c r="E7757" s="1">
        <v>5796</v>
      </c>
    </row>
    <row r="7758" spans="1:5">
      <c r="A7758" s="1">
        <v>1991</v>
      </c>
      <c r="B7758" s="1">
        <v>95</v>
      </c>
      <c r="C7758" s="1">
        <v>3643</v>
      </c>
      <c r="D7758" s="1">
        <v>808</v>
      </c>
      <c r="E7758" s="1">
        <v>4451</v>
      </c>
    </row>
    <row r="7759" spans="1:5">
      <c r="A7759" s="1">
        <v>1991</v>
      </c>
      <c r="B7759" s="1">
        <v>96</v>
      </c>
      <c r="C7759" s="1">
        <v>2822</v>
      </c>
      <c r="D7759" s="1">
        <v>602</v>
      </c>
      <c r="E7759" s="1">
        <v>3424</v>
      </c>
    </row>
    <row r="7760" spans="1:5">
      <c r="A7760" s="1">
        <v>1991</v>
      </c>
      <c r="B7760" s="1">
        <v>97</v>
      </c>
      <c r="C7760" s="1">
        <v>2013</v>
      </c>
      <c r="D7760" s="1">
        <v>392</v>
      </c>
      <c r="E7760" s="1">
        <v>2405</v>
      </c>
    </row>
    <row r="7761" spans="1:5">
      <c r="A7761" s="1">
        <v>1991</v>
      </c>
      <c r="B7761" s="1">
        <v>98</v>
      </c>
      <c r="C7761" s="1">
        <v>1455</v>
      </c>
      <c r="D7761" s="1">
        <v>279</v>
      </c>
      <c r="E7761" s="1">
        <v>1734</v>
      </c>
    </row>
    <row r="7762" spans="1:5">
      <c r="A7762" s="1">
        <v>1991</v>
      </c>
      <c r="B7762" s="1">
        <v>99</v>
      </c>
      <c r="C7762" s="1">
        <v>1056</v>
      </c>
      <c r="D7762" s="1">
        <v>194</v>
      </c>
      <c r="E7762" s="1">
        <v>1250</v>
      </c>
    </row>
    <row r="7763" spans="1:5">
      <c r="A7763" s="1">
        <v>1991</v>
      </c>
      <c r="B7763" s="1">
        <v>100</v>
      </c>
      <c r="C7763" s="1">
        <v>724</v>
      </c>
      <c r="D7763" s="1">
        <v>107</v>
      </c>
      <c r="E7763" s="1">
        <v>831</v>
      </c>
    </row>
    <row r="7764" spans="1:5">
      <c r="A7764" s="1">
        <v>1991</v>
      </c>
      <c r="B7764" s="1">
        <v>101</v>
      </c>
      <c r="C7764" s="1">
        <v>430</v>
      </c>
      <c r="D7764" s="1">
        <v>64</v>
      </c>
      <c r="E7764" s="1">
        <v>494</v>
      </c>
    </row>
    <row r="7765" spans="1:5">
      <c r="A7765" s="1">
        <v>1991</v>
      </c>
      <c r="B7765" s="1">
        <v>102</v>
      </c>
      <c r="C7765" s="1">
        <v>294</v>
      </c>
      <c r="D7765" s="1">
        <v>45</v>
      </c>
      <c r="E7765" s="1">
        <v>339</v>
      </c>
    </row>
    <row r="7766" spans="1:5">
      <c r="A7766" s="1">
        <v>1991</v>
      </c>
      <c r="B7766" s="1">
        <v>103</v>
      </c>
      <c r="C7766" s="1">
        <v>185</v>
      </c>
      <c r="D7766" s="1">
        <v>23</v>
      </c>
      <c r="E7766" s="1">
        <v>208</v>
      </c>
    </row>
    <row r="7767" spans="1:5">
      <c r="A7767" s="1">
        <v>1991</v>
      </c>
      <c r="B7767" s="1">
        <v>104</v>
      </c>
      <c r="C7767" s="1">
        <v>102</v>
      </c>
      <c r="D7767" s="1">
        <v>13</v>
      </c>
      <c r="E7767" s="1">
        <v>115</v>
      </c>
    </row>
    <row r="7768" spans="1:5">
      <c r="A7768" s="1">
        <v>1991</v>
      </c>
      <c r="B7768" s="1">
        <v>105</v>
      </c>
      <c r="C7768" s="1">
        <v>63</v>
      </c>
      <c r="D7768" s="1">
        <v>4</v>
      </c>
      <c r="E7768" s="1">
        <v>67</v>
      </c>
    </row>
    <row r="7769" spans="1:5">
      <c r="A7769" s="1">
        <v>1991</v>
      </c>
      <c r="B7769" s="1">
        <v>106</v>
      </c>
      <c r="C7769" s="1">
        <v>32</v>
      </c>
      <c r="D7769" s="1">
        <v>3</v>
      </c>
      <c r="E7769" s="1">
        <v>35</v>
      </c>
    </row>
    <row r="7770" spans="1:5">
      <c r="A7770" s="1">
        <v>1991</v>
      </c>
      <c r="B7770" s="1">
        <v>107</v>
      </c>
      <c r="C7770" s="1">
        <v>16</v>
      </c>
      <c r="D7770" s="1">
        <v>2</v>
      </c>
      <c r="E7770" s="1">
        <v>18</v>
      </c>
    </row>
    <row r="7771" spans="1:5">
      <c r="A7771" s="1">
        <v>1991</v>
      </c>
      <c r="B7771" s="1">
        <v>108</v>
      </c>
      <c r="C7771" s="1">
        <v>11</v>
      </c>
      <c r="D7771" s="1">
        <v>0</v>
      </c>
      <c r="E7771" s="1">
        <v>11</v>
      </c>
    </row>
    <row r="7772" spans="1:5">
      <c r="A7772" s="1">
        <v>1991</v>
      </c>
      <c r="B7772" s="1">
        <v>109</v>
      </c>
      <c r="C7772" s="1">
        <v>7</v>
      </c>
      <c r="D7772" s="1">
        <v>0</v>
      </c>
      <c r="E7772" s="1">
        <v>7</v>
      </c>
    </row>
    <row r="7773" spans="1:5">
      <c r="A7773" s="1">
        <v>1991</v>
      </c>
      <c r="B7773" s="1" t="s">
        <v>121</v>
      </c>
      <c r="C7773" s="1">
        <v>0</v>
      </c>
      <c r="D7773" s="1">
        <v>0</v>
      </c>
      <c r="E7773" s="1">
        <v>0</v>
      </c>
    </row>
    <row r="7774" spans="1:5">
      <c r="A7774" s="1">
        <v>1992</v>
      </c>
      <c r="B7774" s="1">
        <v>0</v>
      </c>
      <c r="C7774" s="1">
        <v>2187</v>
      </c>
      <c r="D7774" s="1">
        <v>2954</v>
      </c>
      <c r="E7774" s="1">
        <v>5141</v>
      </c>
    </row>
    <row r="7775" spans="1:5">
      <c r="A7775" s="1">
        <v>1992</v>
      </c>
      <c r="B7775" s="1">
        <v>1</v>
      </c>
      <c r="C7775" s="1">
        <v>195</v>
      </c>
      <c r="D7775" s="1">
        <v>218</v>
      </c>
      <c r="E7775" s="1">
        <v>413</v>
      </c>
    </row>
    <row r="7776" spans="1:5">
      <c r="A7776" s="1">
        <v>1992</v>
      </c>
      <c r="B7776" s="1">
        <v>2</v>
      </c>
      <c r="C7776" s="1">
        <v>119</v>
      </c>
      <c r="D7776" s="1">
        <v>135</v>
      </c>
      <c r="E7776" s="1">
        <v>254</v>
      </c>
    </row>
    <row r="7777" spans="1:5">
      <c r="A7777" s="1">
        <v>1992</v>
      </c>
      <c r="B7777" s="1">
        <v>3</v>
      </c>
      <c r="C7777" s="1">
        <v>85</v>
      </c>
      <c r="D7777" s="1">
        <v>105</v>
      </c>
      <c r="E7777" s="1">
        <v>190</v>
      </c>
    </row>
    <row r="7778" spans="1:5">
      <c r="A7778" s="1">
        <v>1992</v>
      </c>
      <c r="B7778" s="1">
        <v>4</v>
      </c>
      <c r="C7778" s="1">
        <v>56</v>
      </c>
      <c r="D7778" s="1">
        <v>101</v>
      </c>
      <c r="E7778" s="1">
        <v>157</v>
      </c>
    </row>
    <row r="7779" spans="1:5">
      <c r="A7779" s="1">
        <v>1992</v>
      </c>
      <c r="B7779" s="1">
        <v>5</v>
      </c>
      <c r="C7779" s="1">
        <v>47</v>
      </c>
      <c r="D7779" s="1">
        <v>85</v>
      </c>
      <c r="E7779" s="1">
        <v>132</v>
      </c>
    </row>
    <row r="7780" spans="1:5">
      <c r="A7780" s="1">
        <v>1992</v>
      </c>
      <c r="B7780" s="1">
        <v>6</v>
      </c>
      <c r="C7780" s="1">
        <v>58</v>
      </c>
      <c r="D7780" s="1">
        <v>71</v>
      </c>
      <c r="E7780" s="1">
        <v>129</v>
      </c>
    </row>
    <row r="7781" spans="1:5">
      <c r="A7781" s="1">
        <v>1992</v>
      </c>
      <c r="B7781" s="1">
        <v>7</v>
      </c>
      <c r="C7781" s="1">
        <v>47</v>
      </c>
      <c r="D7781" s="1">
        <v>74</v>
      </c>
      <c r="E7781" s="1">
        <v>121</v>
      </c>
    </row>
    <row r="7782" spans="1:5">
      <c r="A7782" s="1">
        <v>1992</v>
      </c>
      <c r="B7782" s="1">
        <v>8</v>
      </c>
      <c r="C7782" s="1">
        <v>47</v>
      </c>
      <c r="D7782" s="1">
        <v>58</v>
      </c>
      <c r="E7782" s="1">
        <v>105</v>
      </c>
    </row>
    <row r="7783" spans="1:5">
      <c r="A7783" s="1">
        <v>1992</v>
      </c>
      <c r="B7783" s="1">
        <v>9</v>
      </c>
      <c r="C7783" s="1">
        <v>50</v>
      </c>
      <c r="D7783" s="1">
        <v>58</v>
      </c>
      <c r="E7783" s="1">
        <v>108</v>
      </c>
    </row>
    <row r="7784" spans="1:5">
      <c r="A7784" s="1">
        <v>1992</v>
      </c>
      <c r="B7784" s="1">
        <v>10</v>
      </c>
      <c r="C7784" s="1">
        <v>38</v>
      </c>
      <c r="D7784" s="1">
        <v>63</v>
      </c>
      <c r="E7784" s="1">
        <v>101</v>
      </c>
    </row>
    <row r="7785" spans="1:5">
      <c r="A7785" s="1">
        <v>1992</v>
      </c>
      <c r="B7785" s="1">
        <v>11</v>
      </c>
      <c r="C7785" s="1">
        <v>33</v>
      </c>
      <c r="D7785" s="1">
        <v>65</v>
      </c>
      <c r="E7785" s="1">
        <v>98</v>
      </c>
    </row>
    <row r="7786" spans="1:5">
      <c r="A7786" s="1">
        <v>1992</v>
      </c>
      <c r="B7786" s="1">
        <v>12</v>
      </c>
      <c r="C7786" s="1">
        <v>48</v>
      </c>
      <c r="D7786" s="1">
        <v>84</v>
      </c>
      <c r="E7786" s="1">
        <v>132</v>
      </c>
    </row>
    <row r="7787" spans="1:5">
      <c r="A7787" s="1">
        <v>1992</v>
      </c>
      <c r="B7787" s="1">
        <v>13</v>
      </c>
      <c r="C7787" s="1">
        <v>47</v>
      </c>
      <c r="D7787" s="1">
        <v>79</v>
      </c>
      <c r="E7787" s="1">
        <v>126</v>
      </c>
    </row>
    <row r="7788" spans="1:5">
      <c r="A7788" s="1">
        <v>1992</v>
      </c>
      <c r="B7788" s="1">
        <v>14</v>
      </c>
      <c r="C7788" s="1">
        <v>62</v>
      </c>
      <c r="D7788" s="1">
        <v>86</v>
      </c>
      <c r="E7788" s="1">
        <v>148</v>
      </c>
    </row>
    <row r="7789" spans="1:5">
      <c r="A7789" s="1">
        <v>1992</v>
      </c>
      <c r="B7789" s="1">
        <v>15</v>
      </c>
      <c r="C7789" s="1">
        <v>61</v>
      </c>
      <c r="D7789" s="1">
        <v>115</v>
      </c>
      <c r="E7789" s="1">
        <v>176</v>
      </c>
    </row>
    <row r="7790" spans="1:5">
      <c r="A7790" s="1">
        <v>1992</v>
      </c>
      <c r="B7790" s="1">
        <v>16</v>
      </c>
      <c r="C7790" s="1">
        <v>80</v>
      </c>
      <c r="D7790" s="1">
        <v>150</v>
      </c>
      <c r="E7790" s="1">
        <v>230</v>
      </c>
    </row>
    <row r="7791" spans="1:5">
      <c r="A7791" s="1">
        <v>1992</v>
      </c>
      <c r="B7791" s="1">
        <v>17</v>
      </c>
      <c r="C7791" s="1">
        <v>108</v>
      </c>
      <c r="D7791" s="1">
        <v>244</v>
      </c>
      <c r="E7791" s="1">
        <v>352</v>
      </c>
    </row>
    <row r="7792" spans="1:5">
      <c r="A7792" s="1">
        <v>1992</v>
      </c>
      <c r="B7792" s="1">
        <v>18</v>
      </c>
      <c r="C7792" s="1">
        <v>118</v>
      </c>
      <c r="D7792" s="1">
        <v>303</v>
      </c>
      <c r="E7792" s="1">
        <v>421</v>
      </c>
    </row>
    <row r="7793" spans="1:5">
      <c r="A7793" s="1">
        <v>1992</v>
      </c>
      <c r="B7793" s="1">
        <v>19</v>
      </c>
      <c r="C7793" s="1">
        <v>122</v>
      </c>
      <c r="D7793" s="1">
        <v>332</v>
      </c>
      <c r="E7793" s="1">
        <v>454</v>
      </c>
    </row>
    <row r="7794" spans="1:5">
      <c r="A7794" s="1">
        <v>1992</v>
      </c>
      <c r="B7794" s="1">
        <v>20</v>
      </c>
      <c r="C7794" s="1">
        <v>133</v>
      </c>
      <c r="D7794" s="1">
        <v>338</v>
      </c>
      <c r="E7794" s="1">
        <v>471</v>
      </c>
    </row>
    <row r="7795" spans="1:5">
      <c r="A7795" s="1">
        <v>1992</v>
      </c>
      <c r="B7795" s="1">
        <v>21</v>
      </c>
      <c r="C7795" s="1">
        <v>142</v>
      </c>
      <c r="D7795" s="1">
        <v>392</v>
      </c>
      <c r="E7795" s="1">
        <v>534</v>
      </c>
    </row>
    <row r="7796" spans="1:5">
      <c r="A7796" s="1">
        <v>1992</v>
      </c>
      <c r="B7796" s="1">
        <v>22</v>
      </c>
      <c r="C7796" s="1">
        <v>135</v>
      </c>
      <c r="D7796" s="1">
        <v>397</v>
      </c>
      <c r="E7796" s="1">
        <v>532</v>
      </c>
    </row>
    <row r="7797" spans="1:5">
      <c r="A7797" s="1">
        <v>1992</v>
      </c>
      <c r="B7797" s="1">
        <v>23</v>
      </c>
      <c r="C7797" s="1">
        <v>144</v>
      </c>
      <c r="D7797" s="1">
        <v>381</v>
      </c>
      <c r="E7797" s="1">
        <v>525</v>
      </c>
    </row>
    <row r="7798" spans="1:5">
      <c r="A7798" s="1">
        <v>1992</v>
      </c>
      <c r="B7798" s="1">
        <v>24</v>
      </c>
      <c r="C7798" s="1">
        <v>150</v>
      </c>
      <c r="D7798" s="1">
        <v>424</v>
      </c>
      <c r="E7798" s="1">
        <v>574</v>
      </c>
    </row>
    <row r="7799" spans="1:5">
      <c r="A7799" s="1">
        <v>1992</v>
      </c>
      <c r="B7799" s="1">
        <v>25</v>
      </c>
      <c r="C7799" s="1">
        <v>158</v>
      </c>
      <c r="D7799" s="1">
        <v>389</v>
      </c>
      <c r="E7799" s="1">
        <v>547</v>
      </c>
    </row>
    <row r="7800" spans="1:5">
      <c r="A7800" s="1">
        <v>1992</v>
      </c>
      <c r="B7800" s="1">
        <v>26</v>
      </c>
      <c r="C7800" s="1">
        <v>160</v>
      </c>
      <c r="D7800" s="1">
        <v>424</v>
      </c>
      <c r="E7800" s="1">
        <v>584</v>
      </c>
    </row>
    <row r="7801" spans="1:5">
      <c r="A7801" s="1">
        <v>1992</v>
      </c>
      <c r="B7801" s="1">
        <v>27</v>
      </c>
      <c r="C7801" s="1">
        <v>154</v>
      </c>
      <c r="D7801" s="1">
        <v>438</v>
      </c>
      <c r="E7801" s="1">
        <v>592</v>
      </c>
    </row>
    <row r="7802" spans="1:5">
      <c r="A7802" s="1">
        <v>1992</v>
      </c>
      <c r="B7802" s="1">
        <v>28</v>
      </c>
      <c r="C7802" s="1">
        <v>199</v>
      </c>
      <c r="D7802" s="1">
        <v>446</v>
      </c>
      <c r="E7802" s="1">
        <v>645</v>
      </c>
    </row>
    <row r="7803" spans="1:5">
      <c r="A7803" s="1">
        <v>1992</v>
      </c>
      <c r="B7803" s="1">
        <v>29</v>
      </c>
      <c r="C7803" s="1">
        <v>200</v>
      </c>
      <c r="D7803" s="1">
        <v>441</v>
      </c>
      <c r="E7803" s="1">
        <v>641</v>
      </c>
    </row>
    <row r="7804" spans="1:5">
      <c r="A7804" s="1">
        <v>1992</v>
      </c>
      <c r="B7804" s="1">
        <v>30</v>
      </c>
      <c r="C7804" s="1">
        <v>173</v>
      </c>
      <c r="D7804" s="1">
        <v>445</v>
      </c>
      <c r="E7804" s="1">
        <v>618</v>
      </c>
    </row>
    <row r="7805" spans="1:5">
      <c r="A7805" s="1">
        <v>1992</v>
      </c>
      <c r="B7805" s="1">
        <v>31</v>
      </c>
      <c r="C7805" s="1">
        <v>225</v>
      </c>
      <c r="D7805" s="1">
        <v>468</v>
      </c>
      <c r="E7805" s="1">
        <v>693</v>
      </c>
    </row>
    <row r="7806" spans="1:5">
      <c r="A7806" s="1">
        <v>1992</v>
      </c>
      <c r="B7806" s="1">
        <v>32</v>
      </c>
      <c r="C7806" s="1">
        <v>233</v>
      </c>
      <c r="D7806" s="1">
        <v>427</v>
      </c>
      <c r="E7806" s="1">
        <v>660</v>
      </c>
    </row>
    <row r="7807" spans="1:5">
      <c r="A7807" s="1">
        <v>1992</v>
      </c>
      <c r="B7807" s="1">
        <v>33</v>
      </c>
      <c r="C7807" s="1">
        <v>243</v>
      </c>
      <c r="D7807" s="1">
        <v>440</v>
      </c>
      <c r="E7807" s="1">
        <v>683</v>
      </c>
    </row>
    <row r="7808" spans="1:5">
      <c r="A7808" s="1">
        <v>1992</v>
      </c>
      <c r="B7808" s="1">
        <v>34</v>
      </c>
      <c r="C7808" s="1">
        <v>249</v>
      </c>
      <c r="D7808" s="1">
        <v>461</v>
      </c>
      <c r="E7808" s="1">
        <v>710</v>
      </c>
    </row>
    <row r="7809" spans="1:5">
      <c r="A7809" s="1">
        <v>1992</v>
      </c>
      <c r="B7809" s="1">
        <v>35</v>
      </c>
      <c r="C7809" s="1">
        <v>294</v>
      </c>
      <c r="D7809" s="1">
        <v>488</v>
      </c>
      <c r="E7809" s="1">
        <v>782</v>
      </c>
    </row>
    <row r="7810" spans="1:5">
      <c r="A7810" s="1">
        <v>1992</v>
      </c>
      <c r="B7810" s="1">
        <v>36</v>
      </c>
      <c r="C7810" s="1">
        <v>285</v>
      </c>
      <c r="D7810" s="1">
        <v>505</v>
      </c>
      <c r="E7810" s="1">
        <v>790</v>
      </c>
    </row>
    <row r="7811" spans="1:5">
      <c r="A7811" s="1">
        <v>1992</v>
      </c>
      <c r="B7811" s="1">
        <v>37</v>
      </c>
      <c r="C7811" s="1">
        <v>311</v>
      </c>
      <c r="D7811" s="1">
        <v>506</v>
      </c>
      <c r="E7811" s="1">
        <v>817</v>
      </c>
    </row>
    <row r="7812" spans="1:5">
      <c r="A7812" s="1">
        <v>1992</v>
      </c>
      <c r="B7812" s="1">
        <v>38</v>
      </c>
      <c r="C7812" s="1">
        <v>342</v>
      </c>
      <c r="D7812" s="1">
        <v>629</v>
      </c>
      <c r="E7812" s="1">
        <v>971</v>
      </c>
    </row>
    <row r="7813" spans="1:5">
      <c r="A7813" s="1">
        <v>1992</v>
      </c>
      <c r="B7813" s="1">
        <v>39</v>
      </c>
      <c r="C7813" s="1">
        <v>385</v>
      </c>
      <c r="D7813" s="1">
        <v>626</v>
      </c>
      <c r="E7813" s="1">
        <v>1011</v>
      </c>
    </row>
    <row r="7814" spans="1:5">
      <c r="A7814" s="1">
        <v>1992</v>
      </c>
      <c r="B7814" s="1">
        <v>40</v>
      </c>
      <c r="C7814" s="1">
        <v>419</v>
      </c>
      <c r="D7814" s="1">
        <v>650</v>
      </c>
      <c r="E7814" s="1">
        <v>1069</v>
      </c>
    </row>
    <row r="7815" spans="1:5">
      <c r="A7815" s="1">
        <v>1992</v>
      </c>
      <c r="B7815" s="1">
        <v>41</v>
      </c>
      <c r="C7815" s="1">
        <v>439</v>
      </c>
      <c r="D7815" s="1">
        <v>747</v>
      </c>
      <c r="E7815" s="1">
        <v>1186</v>
      </c>
    </row>
    <row r="7816" spans="1:5">
      <c r="A7816" s="1">
        <v>1992</v>
      </c>
      <c r="B7816" s="1">
        <v>42</v>
      </c>
      <c r="C7816" s="1">
        <v>536</v>
      </c>
      <c r="D7816" s="1">
        <v>763</v>
      </c>
      <c r="E7816" s="1">
        <v>1299</v>
      </c>
    </row>
    <row r="7817" spans="1:5">
      <c r="A7817" s="1">
        <v>1992</v>
      </c>
      <c r="B7817" s="1">
        <v>43</v>
      </c>
      <c r="C7817" s="1">
        <v>545</v>
      </c>
      <c r="D7817" s="1">
        <v>885</v>
      </c>
      <c r="E7817" s="1">
        <v>1430</v>
      </c>
    </row>
    <row r="7818" spans="1:5">
      <c r="A7818" s="1">
        <v>1992</v>
      </c>
      <c r="B7818" s="1">
        <v>44</v>
      </c>
      <c r="C7818" s="1">
        <v>706</v>
      </c>
      <c r="D7818" s="1">
        <v>1046</v>
      </c>
      <c r="E7818" s="1">
        <v>1752</v>
      </c>
    </row>
    <row r="7819" spans="1:5">
      <c r="A7819" s="1">
        <v>1992</v>
      </c>
      <c r="B7819" s="1">
        <v>45</v>
      </c>
      <c r="C7819" s="1">
        <v>805</v>
      </c>
      <c r="D7819" s="1">
        <v>1173</v>
      </c>
      <c r="E7819" s="1">
        <v>1978</v>
      </c>
    </row>
    <row r="7820" spans="1:5">
      <c r="A7820" s="1">
        <v>1992</v>
      </c>
      <c r="B7820" s="1">
        <v>46</v>
      </c>
      <c r="C7820" s="1">
        <v>771</v>
      </c>
      <c r="D7820" s="1">
        <v>1095</v>
      </c>
      <c r="E7820" s="1">
        <v>1866</v>
      </c>
    </row>
    <row r="7821" spans="1:5">
      <c r="A7821" s="1">
        <v>1992</v>
      </c>
      <c r="B7821" s="1">
        <v>47</v>
      </c>
      <c r="C7821" s="1">
        <v>795</v>
      </c>
      <c r="D7821" s="1">
        <v>1209</v>
      </c>
      <c r="E7821" s="1">
        <v>2004</v>
      </c>
    </row>
    <row r="7822" spans="1:5">
      <c r="A7822" s="1">
        <v>1992</v>
      </c>
      <c r="B7822" s="1">
        <v>48</v>
      </c>
      <c r="C7822" s="1">
        <v>853</v>
      </c>
      <c r="D7822" s="1">
        <v>1347</v>
      </c>
      <c r="E7822" s="1">
        <v>2200</v>
      </c>
    </row>
    <row r="7823" spans="1:5">
      <c r="A7823" s="1">
        <v>1992</v>
      </c>
      <c r="B7823" s="1">
        <v>49</v>
      </c>
      <c r="C7823" s="1">
        <v>875</v>
      </c>
      <c r="D7823" s="1">
        <v>1435</v>
      </c>
      <c r="E7823" s="1">
        <v>2310</v>
      </c>
    </row>
    <row r="7824" spans="1:5">
      <c r="A7824" s="1">
        <v>1992</v>
      </c>
      <c r="B7824" s="1">
        <v>50</v>
      </c>
      <c r="C7824" s="1">
        <v>941</v>
      </c>
      <c r="D7824" s="1">
        <v>1486</v>
      </c>
      <c r="E7824" s="1">
        <v>2427</v>
      </c>
    </row>
    <row r="7825" spans="1:5">
      <c r="A7825" s="1">
        <v>1992</v>
      </c>
      <c r="B7825" s="1">
        <v>51</v>
      </c>
      <c r="C7825" s="1">
        <v>943</v>
      </c>
      <c r="D7825" s="1">
        <v>1511</v>
      </c>
      <c r="E7825" s="1">
        <v>2454</v>
      </c>
    </row>
    <row r="7826" spans="1:5">
      <c r="A7826" s="1">
        <v>1992</v>
      </c>
      <c r="B7826" s="1">
        <v>52</v>
      </c>
      <c r="C7826" s="1">
        <v>1149</v>
      </c>
      <c r="D7826" s="1">
        <v>1799</v>
      </c>
      <c r="E7826" s="1">
        <v>2948</v>
      </c>
    </row>
    <row r="7827" spans="1:5">
      <c r="A7827" s="1">
        <v>1992</v>
      </c>
      <c r="B7827" s="1">
        <v>53</v>
      </c>
      <c r="C7827" s="1">
        <v>1234</v>
      </c>
      <c r="D7827" s="1">
        <v>2045</v>
      </c>
      <c r="E7827" s="1">
        <v>3279</v>
      </c>
    </row>
    <row r="7828" spans="1:5">
      <c r="A7828" s="1">
        <v>1992</v>
      </c>
      <c r="B7828" s="1">
        <v>54</v>
      </c>
      <c r="C7828" s="1">
        <v>1339</v>
      </c>
      <c r="D7828" s="1">
        <v>2136</v>
      </c>
      <c r="E7828" s="1">
        <v>3475</v>
      </c>
    </row>
    <row r="7829" spans="1:5">
      <c r="A7829" s="1">
        <v>1992</v>
      </c>
      <c r="B7829" s="1">
        <v>55</v>
      </c>
      <c r="C7829" s="1">
        <v>1413</v>
      </c>
      <c r="D7829" s="1">
        <v>2426</v>
      </c>
      <c r="E7829" s="1">
        <v>3839</v>
      </c>
    </row>
    <row r="7830" spans="1:5">
      <c r="A7830" s="1">
        <v>1992</v>
      </c>
      <c r="B7830" s="1">
        <v>56</v>
      </c>
      <c r="C7830" s="1">
        <v>1553</v>
      </c>
      <c r="D7830" s="1">
        <v>2596</v>
      </c>
      <c r="E7830" s="1">
        <v>4149</v>
      </c>
    </row>
    <row r="7831" spans="1:5">
      <c r="A7831" s="1">
        <v>1992</v>
      </c>
      <c r="B7831" s="1">
        <v>57</v>
      </c>
      <c r="C7831" s="1">
        <v>1801</v>
      </c>
      <c r="D7831" s="1">
        <v>2856</v>
      </c>
      <c r="E7831" s="1">
        <v>4657</v>
      </c>
    </row>
    <row r="7832" spans="1:5">
      <c r="A7832" s="1">
        <v>1992</v>
      </c>
      <c r="B7832" s="1">
        <v>58</v>
      </c>
      <c r="C7832" s="1">
        <v>1923</v>
      </c>
      <c r="D7832" s="1">
        <v>3176</v>
      </c>
      <c r="E7832" s="1">
        <v>5099</v>
      </c>
    </row>
    <row r="7833" spans="1:5">
      <c r="A7833" s="1">
        <v>1992</v>
      </c>
      <c r="B7833" s="1">
        <v>59</v>
      </c>
      <c r="C7833" s="1">
        <v>2080</v>
      </c>
      <c r="D7833" s="1">
        <v>3460</v>
      </c>
      <c r="E7833" s="1">
        <v>5540</v>
      </c>
    </row>
    <row r="7834" spans="1:5">
      <c r="A7834" s="1">
        <v>1992</v>
      </c>
      <c r="B7834" s="1">
        <v>60</v>
      </c>
      <c r="C7834" s="1">
        <v>2458</v>
      </c>
      <c r="D7834" s="1">
        <v>3989</v>
      </c>
      <c r="E7834" s="1">
        <v>6447</v>
      </c>
    </row>
    <row r="7835" spans="1:5">
      <c r="A7835" s="1">
        <v>1992</v>
      </c>
      <c r="B7835" s="1">
        <v>61</v>
      </c>
      <c r="C7835" s="1">
        <v>2758</v>
      </c>
      <c r="D7835" s="1">
        <v>4426</v>
      </c>
      <c r="E7835" s="1">
        <v>7184</v>
      </c>
    </row>
    <row r="7836" spans="1:5">
      <c r="A7836" s="1">
        <v>1992</v>
      </c>
      <c r="B7836" s="1">
        <v>62</v>
      </c>
      <c r="C7836" s="1">
        <v>3064</v>
      </c>
      <c r="D7836" s="1">
        <v>4895</v>
      </c>
      <c r="E7836" s="1">
        <v>7959</v>
      </c>
    </row>
    <row r="7837" spans="1:5">
      <c r="A7837" s="1">
        <v>1992</v>
      </c>
      <c r="B7837" s="1">
        <v>63</v>
      </c>
      <c r="C7837" s="1">
        <v>3307</v>
      </c>
      <c r="D7837" s="1">
        <v>5363</v>
      </c>
      <c r="E7837" s="1">
        <v>8670</v>
      </c>
    </row>
    <row r="7838" spans="1:5">
      <c r="A7838" s="1">
        <v>1992</v>
      </c>
      <c r="B7838" s="1">
        <v>64</v>
      </c>
      <c r="C7838" s="1">
        <v>3656</v>
      </c>
      <c r="D7838" s="1">
        <v>5846</v>
      </c>
      <c r="E7838" s="1">
        <v>9502</v>
      </c>
    </row>
    <row r="7839" spans="1:5">
      <c r="A7839" s="1">
        <v>1992</v>
      </c>
      <c r="B7839" s="1">
        <v>65</v>
      </c>
      <c r="C7839" s="1">
        <v>4215</v>
      </c>
      <c r="D7839" s="1">
        <v>6330</v>
      </c>
      <c r="E7839" s="1">
        <v>10545</v>
      </c>
    </row>
    <row r="7840" spans="1:5">
      <c r="A7840" s="1">
        <v>1992</v>
      </c>
      <c r="B7840" s="1">
        <v>66</v>
      </c>
      <c r="C7840" s="1">
        <v>4463</v>
      </c>
      <c r="D7840" s="1">
        <v>7138</v>
      </c>
      <c r="E7840" s="1">
        <v>11601</v>
      </c>
    </row>
    <row r="7841" spans="1:5">
      <c r="A7841" s="1">
        <v>1992</v>
      </c>
      <c r="B7841" s="1">
        <v>67</v>
      </c>
      <c r="C7841" s="1">
        <v>4893</v>
      </c>
      <c r="D7841" s="1">
        <v>7729</v>
      </c>
      <c r="E7841" s="1">
        <v>12622</v>
      </c>
    </row>
    <row r="7842" spans="1:5">
      <c r="A7842" s="1">
        <v>1992</v>
      </c>
      <c r="B7842" s="1">
        <v>68</v>
      </c>
      <c r="C7842" s="1">
        <v>5543</v>
      </c>
      <c r="D7842" s="1">
        <v>8225</v>
      </c>
      <c r="E7842" s="1">
        <v>13768</v>
      </c>
    </row>
    <row r="7843" spans="1:5">
      <c r="A7843" s="1">
        <v>1992</v>
      </c>
      <c r="B7843" s="1">
        <v>69</v>
      </c>
      <c r="C7843" s="1">
        <v>5972</v>
      </c>
      <c r="D7843" s="1">
        <v>8882</v>
      </c>
      <c r="E7843" s="1">
        <v>14854</v>
      </c>
    </row>
    <row r="7844" spans="1:5">
      <c r="A7844" s="1">
        <v>1992</v>
      </c>
      <c r="B7844" s="1">
        <v>70</v>
      </c>
      <c r="C7844" s="1">
        <v>6772</v>
      </c>
      <c r="D7844" s="1">
        <v>9740</v>
      </c>
      <c r="E7844" s="1">
        <v>16512</v>
      </c>
    </row>
    <row r="7845" spans="1:5">
      <c r="A7845" s="1">
        <v>1992</v>
      </c>
      <c r="B7845" s="1">
        <v>71</v>
      </c>
      <c r="C7845" s="1">
        <v>7654</v>
      </c>
      <c r="D7845" s="1">
        <v>10809</v>
      </c>
      <c r="E7845" s="1">
        <v>18463</v>
      </c>
    </row>
    <row r="7846" spans="1:5">
      <c r="A7846" s="1">
        <v>1992</v>
      </c>
      <c r="B7846" s="1">
        <v>72</v>
      </c>
      <c r="C7846" s="1">
        <v>8552</v>
      </c>
      <c r="D7846" s="1">
        <v>11272</v>
      </c>
      <c r="E7846" s="1">
        <v>19824</v>
      </c>
    </row>
    <row r="7847" spans="1:5">
      <c r="A7847" s="1">
        <v>1992</v>
      </c>
      <c r="B7847" s="1">
        <v>73</v>
      </c>
      <c r="C7847" s="1">
        <v>6682</v>
      </c>
      <c r="D7847" s="1">
        <v>8492</v>
      </c>
      <c r="E7847" s="1">
        <v>15174</v>
      </c>
    </row>
    <row r="7848" spans="1:5">
      <c r="A7848" s="1">
        <v>1992</v>
      </c>
      <c r="B7848" s="1">
        <v>74</v>
      </c>
      <c r="C7848" s="1">
        <v>6889</v>
      </c>
      <c r="D7848" s="1">
        <v>8458</v>
      </c>
      <c r="E7848" s="1">
        <v>15347</v>
      </c>
    </row>
    <row r="7849" spans="1:5">
      <c r="A7849" s="1">
        <v>1992</v>
      </c>
      <c r="B7849" s="1">
        <v>75</v>
      </c>
      <c r="C7849" s="1">
        <v>8045</v>
      </c>
      <c r="D7849" s="1">
        <v>9282</v>
      </c>
      <c r="E7849" s="1">
        <v>17327</v>
      </c>
    </row>
    <row r="7850" spans="1:5">
      <c r="A7850" s="1">
        <v>1992</v>
      </c>
      <c r="B7850" s="1">
        <v>76</v>
      </c>
      <c r="C7850" s="1">
        <v>9143</v>
      </c>
      <c r="D7850" s="1">
        <v>10459</v>
      </c>
      <c r="E7850" s="1">
        <v>19602</v>
      </c>
    </row>
    <row r="7851" spans="1:5">
      <c r="A7851" s="1">
        <v>1992</v>
      </c>
      <c r="B7851" s="1">
        <v>77</v>
      </c>
      <c r="C7851" s="1">
        <v>10279</v>
      </c>
      <c r="D7851" s="1">
        <v>11310</v>
      </c>
      <c r="E7851" s="1">
        <v>21589</v>
      </c>
    </row>
    <row r="7852" spans="1:5">
      <c r="A7852" s="1">
        <v>1992</v>
      </c>
      <c r="B7852" s="1">
        <v>78</v>
      </c>
      <c r="C7852" s="1">
        <v>10892</v>
      </c>
      <c r="D7852" s="1">
        <v>11575</v>
      </c>
      <c r="E7852" s="1">
        <v>22467</v>
      </c>
    </row>
    <row r="7853" spans="1:5">
      <c r="A7853" s="1">
        <v>1992</v>
      </c>
      <c r="B7853" s="1">
        <v>79</v>
      </c>
      <c r="C7853" s="1">
        <v>11488</v>
      </c>
      <c r="D7853" s="1">
        <v>11176</v>
      </c>
      <c r="E7853" s="1">
        <v>22664</v>
      </c>
    </row>
    <row r="7854" spans="1:5">
      <c r="A7854" s="1">
        <v>1992</v>
      </c>
      <c r="B7854" s="1">
        <v>80</v>
      </c>
      <c r="C7854" s="1">
        <v>11868</v>
      </c>
      <c r="D7854" s="1">
        <v>11118</v>
      </c>
      <c r="E7854" s="1">
        <v>22986</v>
      </c>
    </row>
    <row r="7855" spans="1:5">
      <c r="A7855" s="1">
        <v>1992</v>
      </c>
      <c r="B7855" s="1">
        <v>81</v>
      </c>
      <c r="C7855" s="1">
        <v>12411</v>
      </c>
      <c r="D7855" s="1">
        <v>10451</v>
      </c>
      <c r="E7855" s="1">
        <v>22862</v>
      </c>
    </row>
    <row r="7856" spans="1:5">
      <c r="A7856" s="1">
        <v>1992</v>
      </c>
      <c r="B7856" s="1">
        <v>82</v>
      </c>
      <c r="C7856" s="1">
        <v>12715</v>
      </c>
      <c r="D7856" s="1">
        <v>10281</v>
      </c>
      <c r="E7856" s="1">
        <v>22996</v>
      </c>
    </row>
    <row r="7857" spans="1:5">
      <c r="A7857" s="1">
        <v>1992</v>
      </c>
      <c r="B7857" s="1">
        <v>83</v>
      </c>
      <c r="C7857" s="1">
        <v>13076</v>
      </c>
      <c r="D7857" s="1">
        <v>9732</v>
      </c>
      <c r="E7857" s="1">
        <v>22808</v>
      </c>
    </row>
    <row r="7858" spans="1:5">
      <c r="A7858" s="1">
        <v>1992</v>
      </c>
      <c r="B7858" s="1">
        <v>84</v>
      </c>
      <c r="C7858" s="1">
        <v>13202</v>
      </c>
      <c r="D7858" s="1">
        <v>8877</v>
      </c>
      <c r="E7858" s="1">
        <v>22079</v>
      </c>
    </row>
    <row r="7859" spans="1:5">
      <c r="A7859" s="1">
        <v>1992</v>
      </c>
      <c r="B7859" s="1">
        <v>85</v>
      </c>
      <c r="C7859" s="1">
        <v>12884</v>
      </c>
      <c r="D7859" s="1">
        <v>7901</v>
      </c>
      <c r="E7859" s="1">
        <v>20785</v>
      </c>
    </row>
    <row r="7860" spans="1:5">
      <c r="A7860" s="1">
        <v>1992</v>
      </c>
      <c r="B7860" s="1">
        <v>86</v>
      </c>
      <c r="C7860" s="1">
        <v>12603</v>
      </c>
      <c r="D7860" s="1">
        <v>7037</v>
      </c>
      <c r="E7860" s="1">
        <v>19640</v>
      </c>
    </row>
    <row r="7861" spans="1:5">
      <c r="A7861" s="1">
        <v>1992</v>
      </c>
      <c r="B7861" s="1">
        <v>87</v>
      </c>
      <c r="C7861" s="1">
        <v>12134</v>
      </c>
      <c r="D7861" s="1">
        <v>6202</v>
      </c>
      <c r="E7861" s="1">
        <v>18336</v>
      </c>
    </row>
    <row r="7862" spans="1:5">
      <c r="A7862" s="1">
        <v>1992</v>
      </c>
      <c r="B7862" s="1">
        <v>88</v>
      </c>
      <c r="C7862" s="1">
        <v>11068</v>
      </c>
      <c r="D7862" s="1">
        <v>5211</v>
      </c>
      <c r="E7862" s="1">
        <v>16279</v>
      </c>
    </row>
    <row r="7863" spans="1:5">
      <c r="A7863" s="1">
        <v>1992</v>
      </c>
      <c r="B7863" s="1">
        <v>89</v>
      </c>
      <c r="C7863" s="1">
        <v>10339</v>
      </c>
      <c r="D7863" s="1">
        <v>4356</v>
      </c>
      <c r="E7863" s="1">
        <v>14695</v>
      </c>
    </row>
    <row r="7864" spans="1:5">
      <c r="A7864" s="1">
        <v>1992</v>
      </c>
      <c r="B7864" s="1">
        <v>90</v>
      </c>
      <c r="C7864" s="1">
        <v>9346</v>
      </c>
      <c r="D7864" s="1">
        <v>3498</v>
      </c>
      <c r="E7864" s="1">
        <v>12844</v>
      </c>
    </row>
    <row r="7865" spans="1:5">
      <c r="A7865" s="1">
        <v>1992</v>
      </c>
      <c r="B7865" s="1">
        <v>91</v>
      </c>
      <c r="C7865" s="1">
        <v>8044</v>
      </c>
      <c r="D7865" s="1">
        <v>2824</v>
      </c>
      <c r="E7865" s="1">
        <v>10868</v>
      </c>
    </row>
    <row r="7866" spans="1:5">
      <c r="A7866" s="1">
        <v>1992</v>
      </c>
      <c r="B7866" s="1">
        <v>92</v>
      </c>
      <c r="C7866" s="1">
        <v>6967</v>
      </c>
      <c r="D7866" s="1">
        <v>2151</v>
      </c>
      <c r="E7866" s="1">
        <v>9118</v>
      </c>
    </row>
    <row r="7867" spans="1:5">
      <c r="A7867" s="1">
        <v>1992</v>
      </c>
      <c r="B7867" s="1">
        <v>93</v>
      </c>
      <c r="C7867" s="1">
        <v>5647</v>
      </c>
      <c r="D7867" s="1">
        <v>1548</v>
      </c>
      <c r="E7867" s="1">
        <v>7195</v>
      </c>
    </row>
    <row r="7868" spans="1:5">
      <c r="A7868" s="1">
        <v>1992</v>
      </c>
      <c r="B7868" s="1">
        <v>94</v>
      </c>
      <c r="C7868" s="1">
        <v>4517</v>
      </c>
      <c r="D7868" s="1">
        <v>1151</v>
      </c>
      <c r="E7868" s="1">
        <v>5668</v>
      </c>
    </row>
    <row r="7869" spans="1:5">
      <c r="A7869" s="1">
        <v>1992</v>
      </c>
      <c r="B7869" s="1">
        <v>95</v>
      </c>
      <c r="C7869" s="1">
        <v>3771</v>
      </c>
      <c r="D7869" s="1">
        <v>817</v>
      </c>
      <c r="E7869" s="1">
        <v>4588</v>
      </c>
    </row>
    <row r="7870" spans="1:5">
      <c r="A7870" s="1">
        <v>1992</v>
      </c>
      <c r="B7870" s="1">
        <v>96</v>
      </c>
      <c r="C7870" s="1">
        <v>2777</v>
      </c>
      <c r="D7870" s="1">
        <v>593</v>
      </c>
      <c r="E7870" s="1">
        <v>3370</v>
      </c>
    </row>
    <row r="7871" spans="1:5">
      <c r="A7871" s="1">
        <v>1992</v>
      </c>
      <c r="B7871" s="1">
        <v>97</v>
      </c>
      <c r="C7871" s="1">
        <v>2155</v>
      </c>
      <c r="D7871" s="1">
        <v>390</v>
      </c>
      <c r="E7871" s="1">
        <v>2545</v>
      </c>
    </row>
    <row r="7872" spans="1:5">
      <c r="A7872" s="1">
        <v>1992</v>
      </c>
      <c r="B7872" s="1">
        <v>98</v>
      </c>
      <c r="C7872" s="1">
        <v>1464</v>
      </c>
      <c r="D7872" s="1">
        <v>262</v>
      </c>
      <c r="E7872" s="1">
        <v>1726</v>
      </c>
    </row>
    <row r="7873" spans="1:5">
      <c r="A7873" s="1">
        <v>1992</v>
      </c>
      <c r="B7873" s="1">
        <v>99</v>
      </c>
      <c r="C7873" s="1">
        <v>1058</v>
      </c>
      <c r="D7873" s="1">
        <v>180</v>
      </c>
      <c r="E7873" s="1">
        <v>1238</v>
      </c>
    </row>
    <row r="7874" spans="1:5">
      <c r="A7874" s="1">
        <v>1992</v>
      </c>
      <c r="B7874" s="1">
        <v>100</v>
      </c>
      <c r="C7874" s="1">
        <v>707</v>
      </c>
      <c r="D7874" s="1">
        <v>114</v>
      </c>
      <c r="E7874" s="1">
        <v>821</v>
      </c>
    </row>
    <row r="7875" spans="1:5">
      <c r="A7875" s="1">
        <v>1992</v>
      </c>
      <c r="B7875" s="1">
        <v>101</v>
      </c>
      <c r="C7875" s="1">
        <v>483</v>
      </c>
      <c r="D7875" s="1">
        <v>72</v>
      </c>
      <c r="E7875" s="1">
        <v>555</v>
      </c>
    </row>
    <row r="7876" spans="1:5">
      <c r="A7876" s="1">
        <v>1992</v>
      </c>
      <c r="B7876" s="1">
        <v>102</v>
      </c>
      <c r="C7876" s="1">
        <v>291</v>
      </c>
      <c r="D7876" s="1">
        <v>36</v>
      </c>
      <c r="E7876" s="1">
        <v>327</v>
      </c>
    </row>
    <row r="7877" spans="1:5">
      <c r="A7877" s="1">
        <v>1992</v>
      </c>
      <c r="B7877" s="1">
        <v>103</v>
      </c>
      <c r="C7877" s="1">
        <v>170</v>
      </c>
      <c r="D7877" s="1">
        <v>24</v>
      </c>
      <c r="E7877" s="1">
        <v>194</v>
      </c>
    </row>
    <row r="7878" spans="1:5">
      <c r="A7878" s="1">
        <v>1992</v>
      </c>
      <c r="B7878" s="1">
        <v>104</v>
      </c>
      <c r="C7878" s="1">
        <v>117</v>
      </c>
      <c r="D7878" s="1">
        <v>11</v>
      </c>
      <c r="E7878" s="1">
        <v>128</v>
      </c>
    </row>
    <row r="7879" spans="1:5">
      <c r="A7879" s="1">
        <v>1992</v>
      </c>
      <c r="B7879" s="1">
        <v>105</v>
      </c>
      <c r="C7879" s="1">
        <v>62</v>
      </c>
      <c r="D7879" s="1">
        <v>6</v>
      </c>
      <c r="E7879" s="1">
        <v>68</v>
      </c>
    </row>
    <row r="7880" spans="1:5">
      <c r="A7880" s="1">
        <v>1992</v>
      </c>
      <c r="B7880" s="1">
        <v>106</v>
      </c>
      <c r="C7880" s="1">
        <v>32</v>
      </c>
      <c r="D7880" s="1">
        <v>4</v>
      </c>
      <c r="E7880" s="1">
        <v>36</v>
      </c>
    </row>
    <row r="7881" spans="1:5">
      <c r="A7881" s="1">
        <v>1992</v>
      </c>
      <c r="B7881" s="1">
        <v>107</v>
      </c>
      <c r="C7881" s="1">
        <v>14</v>
      </c>
      <c r="D7881" s="1">
        <v>5</v>
      </c>
      <c r="E7881" s="1">
        <v>19</v>
      </c>
    </row>
    <row r="7882" spans="1:5">
      <c r="A7882" s="1">
        <v>1992</v>
      </c>
      <c r="B7882" s="1">
        <v>108</v>
      </c>
      <c r="C7882" s="1">
        <v>11</v>
      </c>
      <c r="D7882" s="1">
        <v>0</v>
      </c>
      <c r="E7882" s="1">
        <v>11</v>
      </c>
    </row>
    <row r="7883" spans="1:5">
      <c r="A7883" s="1">
        <v>1992</v>
      </c>
      <c r="B7883" s="1">
        <v>109</v>
      </c>
      <c r="C7883" s="1">
        <v>0</v>
      </c>
      <c r="D7883" s="1">
        <v>1</v>
      </c>
      <c r="E7883" s="1">
        <v>1</v>
      </c>
    </row>
    <row r="7884" spans="1:5">
      <c r="A7884" s="1">
        <v>1992</v>
      </c>
      <c r="B7884" s="1" t="s">
        <v>121</v>
      </c>
      <c r="C7884" s="1">
        <v>1</v>
      </c>
      <c r="D7884" s="1">
        <v>0</v>
      </c>
      <c r="E7884" s="1">
        <v>1</v>
      </c>
    </row>
    <row r="7885" spans="1:5">
      <c r="A7885" s="1">
        <v>1993</v>
      </c>
      <c r="B7885" s="1">
        <v>0</v>
      </c>
      <c r="C7885" s="1">
        <v>2084</v>
      </c>
      <c r="D7885" s="1">
        <v>2746</v>
      </c>
      <c r="E7885" s="1">
        <v>4830</v>
      </c>
    </row>
    <row r="7886" spans="1:5">
      <c r="A7886" s="1">
        <v>1993</v>
      </c>
      <c r="B7886" s="1">
        <v>1</v>
      </c>
      <c r="C7886" s="1">
        <v>178</v>
      </c>
      <c r="D7886" s="1">
        <v>225</v>
      </c>
      <c r="E7886" s="1">
        <v>403</v>
      </c>
    </row>
    <row r="7887" spans="1:5">
      <c r="A7887" s="1">
        <v>1993</v>
      </c>
      <c r="B7887" s="1">
        <v>2</v>
      </c>
      <c r="C7887" s="1">
        <v>107</v>
      </c>
      <c r="D7887" s="1">
        <v>160</v>
      </c>
      <c r="E7887" s="1">
        <v>267</v>
      </c>
    </row>
    <row r="7888" spans="1:5">
      <c r="A7888" s="1">
        <v>1993</v>
      </c>
      <c r="B7888" s="1">
        <v>3</v>
      </c>
      <c r="C7888" s="1">
        <v>85</v>
      </c>
      <c r="D7888" s="1">
        <v>110</v>
      </c>
      <c r="E7888" s="1">
        <v>195</v>
      </c>
    </row>
    <row r="7889" spans="1:5">
      <c r="A7889" s="1">
        <v>1993</v>
      </c>
      <c r="B7889" s="1">
        <v>4</v>
      </c>
      <c r="C7889" s="1">
        <v>66</v>
      </c>
      <c r="D7889" s="1">
        <v>87</v>
      </c>
      <c r="E7889" s="1">
        <v>153</v>
      </c>
    </row>
    <row r="7890" spans="1:5">
      <c r="A7890" s="1">
        <v>1993</v>
      </c>
      <c r="B7890" s="1">
        <v>5</v>
      </c>
      <c r="C7890" s="1">
        <v>63</v>
      </c>
      <c r="D7890" s="1">
        <v>67</v>
      </c>
      <c r="E7890" s="1">
        <v>130</v>
      </c>
    </row>
    <row r="7891" spans="1:5">
      <c r="A7891" s="1">
        <v>1993</v>
      </c>
      <c r="B7891" s="1">
        <v>6</v>
      </c>
      <c r="C7891" s="1">
        <v>53</v>
      </c>
      <c r="D7891" s="1">
        <v>64</v>
      </c>
      <c r="E7891" s="1">
        <v>117</v>
      </c>
    </row>
    <row r="7892" spans="1:5">
      <c r="A7892" s="1">
        <v>1993</v>
      </c>
      <c r="B7892" s="1">
        <v>7</v>
      </c>
      <c r="C7892" s="1">
        <v>45</v>
      </c>
      <c r="D7892" s="1">
        <v>63</v>
      </c>
      <c r="E7892" s="1">
        <v>108</v>
      </c>
    </row>
    <row r="7893" spans="1:5">
      <c r="A7893" s="1">
        <v>1993</v>
      </c>
      <c r="B7893" s="1">
        <v>8</v>
      </c>
      <c r="C7893" s="1">
        <v>37</v>
      </c>
      <c r="D7893" s="1">
        <v>63</v>
      </c>
      <c r="E7893" s="1">
        <v>100</v>
      </c>
    </row>
    <row r="7894" spans="1:5">
      <c r="A7894" s="1">
        <v>1993</v>
      </c>
      <c r="B7894" s="1">
        <v>9</v>
      </c>
      <c r="C7894" s="1">
        <v>41</v>
      </c>
      <c r="D7894" s="1">
        <v>68</v>
      </c>
      <c r="E7894" s="1">
        <v>109</v>
      </c>
    </row>
    <row r="7895" spans="1:5">
      <c r="A7895" s="1">
        <v>1993</v>
      </c>
      <c r="B7895" s="1">
        <v>10</v>
      </c>
      <c r="C7895" s="1">
        <v>48</v>
      </c>
      <c r="D7895" s="1">
        <v>59</v>
      </c>
      <c r="E7895" s="1">
        <v>107</v>
      </c>
    </row>
    <row r="7896" spans="1:5">
      <c r="A7896" s="1">
        <v>1993</v>
      </c>
      <c r="B7896" s="1">
        <v>11</v>
      </c>
      <c r="C7896" s="1">
        <v>40</v>
      </c>
      <c r="D7896" s="1">
        <v>75</v>
      </c>
      <c r="E7896" s="1">
        <v>115</v>
      </c>
    </row>
    <row r="7897" spans="1:5">
      <c r="A7897" s="1">
        <v>1993</v>
      </c>
      <c r="B7897" s="1">
        <v>12</v>
      </c>
      <c r="C7897" s="1">
        <v>58</v>
      </c>
      <c r="D7897" s="1">
        <v>82</v>
      </c>
      <c r="E7897" s="1">
        <v>140</v>
      </c>
    </row>
    <row r="7898" spans="1:5">
      <c r="A7898" s="1">
        <v>1993</v>
      </c>
      <c r="B7898" s="1">
        <v>13</v>
      </c>
      <c r="C7898" s="1">
        <v>65</v>
      </c>
      <c r="D7898" s="1">
        <v>92</v>
      </c>
      <c r="E7898" s="1">
        <v>157</v>
      </c>
    </row>
    <row r="7899" spans="1:5">
      <c r="A7899" s="1">
        <v>1993</v>
      </c>
      <c r="B7899" s="1">
        <v>14</v>
      </c>
      <c r="C7899" s="1">
        <v>72</v>
      </c>
      <c r="D7899" s="1">
        <v>93</v>
      </c>
      <c r="E7899" s="1">
        <v>165</v>
      </c>
    </row>
    <row r="7900" spans="1:5">
      <c r="A7900" s="1">
        <v>1993</v>
      </c>
      <c r="B7900" s="1">
        <v>15</v>
      </c>
      <c r="C7900" s="1">
        <v>73</v>
      </c>
      <c r="D7900" s="1">
        <v>123</v>
      </c>
      <c r="E7900" s="1">
        <v>196</v>
      </c>
    </row>
    <row r="7901" spans="1:5">
      <c r="A7901" s="1">
        <v>1993</v>
      </c>
      <c r="B7901" s="1">
        <v>16</v>
      </c>
      <c r="C7901" s="1">
        <v>94</v>
      </c>
      <c r="D7901" s="1">
        <v>133</v>
      </c>
      <c r="E7901" s="1">
        <v>227</v>
      </c>
    </row>
    <row r="7902" spans="1:5">
      <c r="A7902" s="1">
        <v>1993</v>
      </c>
      <c r="B7902" s="1">
        <v>17</v>
      </c>
      <c r="C7902" s="1">
        <v>97</v>
      </c>
      <c r="D7902" s="1">
        <v>227</v>
      </c>
      <c r="E7902" s="1">
        <v>324</v>
      </c>
    </row>
    <row r="7903" spans="1:5">
      <c r="A7903" s="1">
        <v>1993</v>
      </c>
      <c r="B7903" s="1">
        <v>18</v>
      </c>
      <c r="C7903" s="1">
        <v>88</v>
      </c>
      <c r="D7903" s="1">
        <v>286</v>
      </c>
      <c r="E7903" s="1">
        <v>374</v>
      </c>
    </row>
    <row r="7904" spans="1:5">
      <c r="A7904" s="1">
        <v>1993</v>
      </c>
      <c r="B7904" s="1">
        <v>19</v>
      </c>
      <c r="C7904" s="1">
        <v>113</v>
      </c>
      <c r="D7904" s="1">
        <v>303</v>
      </c>
      <c r="E7904" s="1">
        <v>416</v>
      </c>
    </row>
    <row r="7905" spans="1:5">
      <c r="A7905" s="1">
        <v>1993</v>
      </c>
      <c r="B7905" s="1">
        <v>20</v>
      </c>
      <c r="C7905" s="1">
        <v>132</v>
      </c>
      <c r="D7905" s="1">
        <v>379</v>
      </c>
      <c r="E7905" s="1">
        <v>511</v>
      </c>
    </row>
    <row r="7906" spans="1:5">
      <c r="A7906" s="1">
        <v>1993</v>
      </c>
      <c r="B7906" s="1">
        <v>21</v>
      </c>
      <c r="C7906" s="1">
        <v>136</v>
      </c>
      <c r="D7906" s="1">
        <v>365</v>
      </c>
      <c r="E7906" s="1">
        <v>501</v>
      </c>
    </row>
    <row r="7907" spans="1:5">
      <c r="A7907" s="1">
        <v>1993</v>
      </c>
      <c r="B7907" s="1">
        <v>22</v>
      </c>
      <c r="C7907" s="1">
        <v>129</v>
      </c>
      <c r="D7907" s="1">
        <v>398</v>
      </c>
      <c r="E7907" s="1">
        <v>527</v>
      </c>
    </row>
    <row r="7908" spans="1:5">
      <c r="A7908" s="1">
        <v>1993</v>
      </c>
      <c r="B7908" s="1">
        <v>23</v>
      </c>
      <c r="C7908" s="1">
        <v>115</v>
      </c>
      <c r="D7908" s="1">
        <v>369</v>
      </c>
      <c r="E7908" s="1">
        <v>484</v>
      </c>
    </row>
    <row r="7909" spans="1:5">
      <c r="A7909" s="1">
        <v>1993</v>
      </c>
      <c r="B7909" s="1">
        <v>24</v>
      </c>
      <c r="C7909" s="1">
        <v>147</v>
      </c>
      <c r="D7909" s="1">
        <v>396</v>
      </c>
      <c r="E7909" s="1">
        <v>543</v>
      </c>
    </row>
    <row r="7910" spans="1:5">
      <c r="A7910" s="1">
        <v>1993</v>
      </c>
      <c r="B7910" s="1">
        <v>25</v>
      </c>
      <c r="C7910" s="1">
        <v>136</v>
      </c>
      <c r="D7910" s="1">
        <v>379</v>
      </c>
      <c r="E7910" s="1">
        <v>515</v>
      </c>
    </row>
    <row r="7911" spans="1:5">
      <c r="A7911" s="1">
        <v>1993</v>
      </c>
      <c r="B7911" s="1">
        <v>26</v>
      </c>
      <c r="C7911" s="1">
        <v>184</v>
      </c>
      <c r="D7911" s="1">
        <v>403</v>
      </c>
      <c r="E7911" s="1">
        <v>587</v>
      </c>
    </row>
    <row r="7912" spans="1:5">
      <c r="A7912" s="1">
        <v>1993</v>
      </c>
      <c r="B7912" s="1">
        <v>27</v>
      </c>
      <c r="C7912" s="1">
        <v>204</v>
      </c>
      <c r="D7912" s="1">
        <v>439</v>
      </c>
      <c r="E7912" s="1">
        <v>643</v>
      </c>
    </row>
    <row r="7913" spans="1:5">
      <c r="A7913" s="1">
        <v>1993</v>
      </c>
      <c r="B7913" s="1">
        <v>28</v>
      </c>
      <c r="C7913" s="1">
        <v>197</v>
      </c>
      <c r="D7913" s="1">
        <v>427</v>
      </c>
      <c r="E7913" s="1">
        <v>624</v>
      </c>
    </row>
    <row r="7914" spans="1:5">
      <c r="A7914" s="1">
        <v>1993</v>
      </c>
      <c r="B7914" s="1">
        <v>29</v>
      </c>
      <c r="C7914" s="1">
        <v>187</v>
      </c>
      <c r="D7914" s="1">
        <v>459</v>
      </c>
      <c r="E7914" s="1">
        <v>646</v>
      </c>
    </row>
    <row r="7915" spans="1:5">
      <c r="A7915" s="1">
        <v>1993</v>
      </c>
      <c r="B7915" s="1">
        <v>30</v>
      </c>
      <c r="C7915" s="1">
        <v>226</v>
      </c>
      <c r="D7915" s="1">
        <v>461</v>
      </c>
      <c r="E7915" s="1">
        <v>687</v>
      </c>
    </row>
    <row r="7916" spans="1:5">
      <c r="A7916" s="1">
        <v>1993</v>
      </c>
      <c r="B7916" s="1">
        <v>31</v>
      </c>
      <c r="C7916" s="1">
        <v>239</v>
      </c>
      <c r="D7916" s="1">
        <v>490</v>
      </c>
      <c r="E7916" s="1">
        <v>729</v>
      </c>
    </row>
    <row r="7917" spans="1:5">
      <c r="A7917" s="1">
        <v>1993</v>
      </c>
      <c r="B7917" s="1">
        <v>32</v>
      </c>
      <c r="C7917" s="1">
        <v>256</v>
      </c>
      <c r="D7917" s="1">
        <v>427</v>
      </c>
      <c r="E7917" s="1">
        <v>683</v>
      </c>
    </row>
    <row r="7918" spans="1:5">
      <c r="A7918" s="1">
        <v>1993</v>
      </c>
      <c r="B7918" s="1">
        <v>33</v>
      </c>
      <c r="C7918" s="1">
        <v>228</v>
      </c>
      <c r="D7918" s="1">
        <v>480</v>
      </c>
      <c r="E7918" s="1">
        <v>708</v>
      </c>
    </row>
    <row r="7919" spans="1:5">
      <c r="A7919" s="1">
        <v>1993</v>
      </c>
      <c r="B7919" s="1">
        <v>34</v>
      </c>
      <c r="C7919" s="1">
        <v>264</v>
      </c>
      <c r="D7919" s="1">
        <v>477</v>
      </c>
      <c r="E7919" s="1">
        <v>741</v>
      </c>
    </row>
    <row r="7920" spans="1:5">
      <c r="A7920" s="1">
        <v>1993</v>
      </c>
      <c r="B7920" s="1">
        <v>35</v>
      </c>
      <c r="C7920" s="1">
        <v>270</v>
      </c>
      <c r="D7920" s="1">
        <v>485</v>
      </c>
      <c r="E7920" s="1">
        <v>755</v>
      </c>
    </row>
    <row r="7921" spans="1:5">
      <c r="A7921" s="1">
        <v>1993</v>
      </c>
      <c r="B7921" s="1">
        <v>36</v>
      </c>
      <c r="C7921" s="1">
        <v>307</v>
      </c>
      <c r="D7921" s="1">
        <v>529</v>
      </c>
      <c r="E7921" s="1">
        <v>836</v>
      </c>
    </row>
    <row r="7922" spans="1:5">
      <c r="A7922" s="1">
        <v>1993</v>
      </c>
      <c r="B7922" s="1">
        <v>37</v>
      </c>
      <c r="C7922" s="1">
        <v>327</v>
      </c>
      <c r="D7922" s="1">
        <v>512</v>
      </c>
      <c r="E7922" s="1">
        <v>839</v>
      </c>
    </row>
    <row r="7923" spans="1:5">
      <c r="A7923" s="1">
        <v>1993</v>
      </c>
      <c r="B7923" s="1">
        <v>38</v>
      </c>
      <c r="C7923" s="1">
        <v>297</v>
      </c>
      <c r="D7923" s="1">
        <v>563</v>
      </c>
      <c r="E7923" s="1">
        <v>860</v>
      </c>
    </row>
    <row r="7924" spans="1:5">
      <c r="A7924" s="1">
        <v>1993</v>
      </c>
      <c r="B7924" s="1">
        <v>39</v>
      </c>
      <c r="C7924" s="1">
        <v>359</v>
      </c>
      <c r="D7924" s="1">
        <v>629</v>
      </c>
      <c r="E7924" s="1">
        <v>988</v>
      </c>
    </row>
    <row r="7925" spans="1:5">
      <c r="A7925" s="1">
        <v>1993</v>
      </c>
      <c r="B7925" s="1">
        <v>40</v>
      </c>
      <c r="C7925" s="1">
        <v>425</v>
      </c>
      <c r="D7925" s="1">
        <v>673</v>
      </c>
      <c r="E7925" s="1">
        <v>1098</v>
      </c>
    </row>
    <row r="7926" spans="1:5">
      <c r="A7926" s="1">
        <v>1993</v>
      </c>
      <c r="B7926" s="1">
        <v>41</v>
      </c>
      <c r="C7926" s="1">
        <v>492</v>
      </c>
      <c r="D7926" s="1">
        <v>702</v>
      </c>
      <c r="E7926" s="1">
        <v>1194</v>
      </c>
    </row>
    <row r="7927" spans="1:5">
      <c r="A7927" s="1">
        <v>1993</v>
      </c>
      <c r="B7927" s="1">
        <v>42</v>
      </c>
      <c r="C7927" s="1">
        <v>502</v>
      </c>
      <c r="D7927" s="1">
        <v>793</v>
      </c>
      <c r="E7927" s="1">
        <v>1295</v>
      </c>
    </row>
    <row r="7928" spans="1:5">
      <c r="A7928" s="1">
        <v>1993</v>
      </c>
      <c r="B7928" s="1">
        <v>43</v>
      </c>
      <c r="C7928" s="1">
        <v>594</v>
      </c>
      <c r="D7928" s="1">
        <v>819</v>
      </c>
      <c r="E7928" s="1">
        <v>1413</v>
      </c>
    </row>
    <row r="7929" spans="1:5">
      <c r="A7929" s="1">
        <v>1993</v>
      </c>
      <c r="B7929" s="1">
        <v>44</v>
      </c>
      <c r="C7929" s="1">
        <v>631</v>
      </c>
      <c r="D7929" s="1">
        <v>967</v>
      </c>
      <c r="E7929" s="1">
        <v>1598</v>
      </c>
    </row>
    <row r="7930" spans="1:5">
      <c r="A7930" s="1">
        <v>1993</v>
      </c>
      <c r="B7930" s="1">
        <v>45</v>
      </c>
      <c r="C7930" s="1">
        <v>774</v>
      </c>
      <c r="D7930" s="1">
        <v>1143</v>
      </c>
      <c r="E7930" s="1">
        <v>1917</v>
      </c>
    </row>
    <row r="7931" spans="1:5">
      <c r="A7931" s="1">
        <v>1993</v>
      </c>
      <c r="B7931" s="1">
        <v>46</v>
      </c>
      <c r="C7931" s="1">
        <v>877</v>
      </c>
      <c r="D7931" s="1">
        <v>1283</v>
      </c>
      <c r="E7931" s="1">
        <v>2160</v>
      </c>
    </row>
    <row r="7932" spans="1:5">
      <c r="A7932" s="1">
        <v>1993</v>
      </c>
      <c r="B7932" s="1">
        <v>47</v>
      </c>
      <c r="C7932" s="1">
        <v>833</v>
      </c>
      <c r="D7932" s="1">
        <v>1217</v>
      </c>
      <c r="E7932" s="1">
        <v>2050</v>
      </c>
    </row>
    <row r="7933" spans="1:5">
      <c r="A7933" s="1">
        <v>1993</v>
      </c>
      <c r="B7933" s="1">
        <v>48</v>
      </c>
      <c r="C7933" s="1">
        <v>827</v>
      </c>
      <c r="D7933" s="1">
        <v>1332</v>
      </c>
      <c r="E7933" s="1">
        <v>2159</v>
      </c>
    </row>
    <row r="7934" spans="1:5">
      <c r="A7934" s="1">
        <v>1993</v>
      </c>
      <c r="B7934" s="1">
        <v>49</v>
      </c>
      <c r="C7934" s="1">
        <v>908</v>
      </c>
      <c r="D7934" s="1">
        <v>1435</v>
      </c>
      <c r="E7934" s="1">
        <v>2343</v>
      </c>
    </row>
    <row r="7935" spans="1:5">
      <c r="A7935" s="1">
        <v>1993</v>
      </c>
      <c r="B7935" s="1">
        <v>50</v>
      </c>
      <c r="C7935" s="1">
        <v>1058</v>
      </c>
      <c r="D7935" s="1">
        <v>1601</v>
      </c>
      <c r="E7935" s="1">
        <v>2659</v>
      </c>
    </row>
    <row r="7936" spans="1:5">
      <c r="A7936" s="1">
        <v>1993</v>
      </c>
      <c r="B7936" s="1">
        <v>51</v>
      </c>
      <c r="C7936" s="1">
        <v>1021</v>
      </c>
      <c r="D7936" s="1">
        <v>1661</v>
      </c>
      <c r="E7936" s="1">
        <v>2682</v>
      </c>
    </row>
    <row r="7937" spans="1:5">
      <c r="A7937" s="1">
        <v>1993</v>
      </c>
      <c r="B7937" s="1">
        <v>52</v>
      </c>
      <c r="C7937" s="1">
        <v>1115</v>
      </c>
      <c r="D7937" s="1">
        <v>1724</v>
      </c>
      <c r="E7937" s="1">
        <v>2839</v>
      </c>
    </row>
    <row r="7938" spans="1:5">
      <c r="A7938" s="1">
        <v>1993</v>
      </c>
      <c r="B7938" s="1">
        <v>53</v>
      </c>
      <c r="C7938" s="1">
        <v>1227</v>
      </c>
      <c r="D7938" s="1">
        <v>2028</v>
      </c>
      <c r="E7938" s="1">
        <v>3255</v>
      </c>
    </row>
    <row r="7939" spans="1:5">
      <c r="A7939" s="1">
        <v>1993</v>
      </c>
      <c r="B7939" s="1">
        <v>54</v>
      </c>
      <c r="C7939" s="1">
        <v>1333</v>
      </c>
      <c r="D7939" s="1">
        <v>2207</v>
      </c>
      <c r="E7939" s="1">
        <v>3540</v>
      </c>
    </row>
    <row r="7940" spans="1:5">
      <c r="A7940" s="1">
        <v>1993</v>
      </c>
      <c r="B7940" s="1">
        <v>55</v>
      </c>
      <c r="C7940" s="1">
        <v>1454</v>
      </c>
      <c r="D7940" s="1">
        <v>2427</v>
      </c>
      <c r="E7940" s="1">
        <v>3881</v>
      </c>
    </row>
    <row r="7941" spans="1:5">
      <c r="A7941" s="1">
        <v>1993</v>
      </c>
      <c r="B7941" s="1">
        <v>56</v>
      </c>
      <c r="C7941" s="1">
        <v>1560</v>
      </c>
      <c r="D7941" s="1">
        <v>2597</v>
      </c>
      <c r="E7941" s="1">
        <v>4157</v>
      </c>
    </row>
    <row r="7942" spans="1:5">
      <c r="A7942" s="1">
        <v>1993</v>
      </c>
      <c r="B7942" s="1">
        <v>57</v>
      </c>
      <c r="C7942" s="1">
        <v>1756</v>
      </c>
      <c r="D7942" s="1">
        <v>3029</v>
      </c>
      <c r="E7942" s="1">
        <v>4785</v>
      </c>
    </row>
    <row r="7943" spans="1:5">
      <c r="A7943" s="1">
        <v>1993</v>
      </c>
      <c r="B7943" s="1">
        <v>58</v>
      </c>
      <c r="C7943" s="1">
        <v>1935</v>
      </c>
      <c r="D7943" s="1">
        <v>3171</v>
      </c>
      <c r="E7943" s="1">
        <v>5106</v>
      </c>
    </row>
    <row r="7944" spans="1:5">
      <c r="A7944" s="1">
        <v>1993</v>
      </c>
      <c r="B7944" s="1">
        <v>59</v>
      </c>
      <c r="C7944" s="1">
        <v>2124</v>
      </c>
      <c r="D7944" s="1">
        <v>3402</v>
      </c>
      <c r="E7944" s="1">
        <v>5526</v>
      </c>
    </row>
    <row r="7945" spans="1:5">
      <c r="A7945" s="1">
        <v>1993</v>
      </c>
      <c r="B7945" s="1">
        <v>60</v>
      </c>
      <c r="C7945" s="1">
        <v>2375</v>
      </c>
      <c r="D7945" s="1">
        <v>3827</v>
      </c>
      <c r="E7945" s="1">
        <v>6202</v>
      </c>
    </row>
    <row r="7946" spans="1:5">
      <c r="A7946" s="1">
        <v>1993</v>
      </c>
      <c r="B7946" s="1">
        <v>61</v>
      </c>
      <c r="C7946" s="1">
        <v>2693</v>
      </c>
      <c r="D7946" s="1">
        <v>4314</v>
      </c>
      <c r="E7946" s="1">
        <v>7007</v>
      </c>
    </row>
    <row r="7947" spans="1:5">
      <c r="A7947" s="1">
        <v>1993</v>
      </c>
      <c r="B7947" s="1">
        <v>62</v>
      </c>
      <c r="C7947" s="1">
        <v>3027</v>
      </c>
      <c r="D7947" s="1">
        <v>4811</v>
      </c>
      <c r="E7947" s="1">
        <v>7838</v>
      </c>
    </row>
    <row r="7948" spans="1:5">
      <c r="A7948" s="1">
        <v>1993</v>
      </c>
      <c r="B7948" s="1">
        <v>63</v>
      </c>
      <c r="C7948" s="1">
        <v>3424</v>
      </c>
      <c r="D7948" s="1">
        <v>5284</v>
      </c>
      <c r="E7948" s="1">
        <v>8708</v>
      </c>
    </row>
    <row r="7949" spans="1:5">
      <c r="A7949" s="1">
        <v>1993</v>
      </c>
      <c r="B7949" s="1">
        <v>64</v>
      </c>
      <c r="C7949" s="1">
        <v>3552</v>
      </c>
      <c r="D7949" s="1">
        <v>5872</v>
      </c>
      <c r="E7949" s="1">
        <v>9424</v>
      </c>
    </row>
    <row r="7950" spans="1:5">
      <c r="A7950" s="1">
        <v>1993</v>
      </c>
      <c r="B7950" s="1">
        <v>65</v>
      </c>
      <c r="C7950" s="1">
        <v>4064</v>
      </c>
      <c r="D7950" s="1">
        <v>6312</v>
      </c>
      <c r="E7950" s="1">
        <v>10376</v>
      </c>
    </row>
    <row r="7951" spans="1:5">
      <c r="A7951" s="1">
        <v>1993</v>
      </c>
      <c r="B7951" s="1">
        <v>66</v>
      </c>
      <c r="C7951" s="1">
        <v>4493</v>
      </c>
      <c r="D7951" s="1">
        <v>6995</v>
      </c>
      <c r="E7951" s="1">
        <v>11488</v>
      </c>
    </row>
    <row r="7952" spans="1:5">
      <c r="A7952" s="1">
        <v>1993</v>
      </c>
      <c r="B7952" s="1">
        <v>67</v>
      </c>
      <c r="C7952" s="1">
        <v>4928</v>
      </c>
      <c r="D7952" s="1">
        <v>7827</v>
      </c>
      <c r="E7952" s="1">
        <v>12755</v>
      </c>
    </row>
    <row r="7953" spans="1:5">
      <c r="A7953" s="1">
        <v>1993</v>
      </c>
      <c r="B7953" s="1">
        <v>68</v>
      </c>
      <c r="C7953" s="1">
        <v>5337</v>
      </c>
      <c r="D7953" s="1">
        <v>8173</v>
      </c>
      <c r="E7953" s="1">
        <v>13510</v>
      </c>
    </row>
    <row r="7954" spans="1:5">
      <c r="A7954" s="1">
        <v>1993</v>
      </c>
      <c r="B7954" s="1">
        <v>69</v>
      </c>
      <c r="C7954" s="1">
        <v>5905</v>
      </c>
      <c r="D7954" s="1">
        <v>8788</v>
      </c>
      <c r="E7954" s="1">
        <v>14693</v>
      </c>
    </row>
    <row r="7955" spans="1:5">
      <c r="A7955" s="1">
        <v>1993</v>
      </c>
      <c r="B7955" s="1">
        <v>70</v>
      </c>
      <c r="C7955" s="1">
        <v>6703</v>
      </c>
      <c r="D7955" s="1">
        <v>9262</v>
      </c>
      <c r="E7955" s="1">
        <v>15965</v>
      </c>
    </row>
    <row r="7956" spans="1:5">
      <c r="A7956" s="1">
        <v>1993</v>
      </c>
      <c r="B7956" s="1">
        <v>71</v>
      </c>
      <c r="C7956" s="1">
        <v>7435</v>
      </c>
      <c r="D7956" s="1">
        <v>10552</v>
      </c>
      <c r="E7956" s="1">
        <v>17987</v>
      </c>
    </row>
    <row r="7957" spans="1:5">
      <c r="A7957" s="1">
        <v>1993</v>
      </c>
      <c r="B7957" s="1">
        <v>72</v>
      </c>
      <c r="C7957" s="1">
        <v>8387</v>
      </c>
      <c r="D7957" s="1">
        <v>11326</v>
      </c>
      <c r="E7957" s="1">
        <v>19713</v>
      </c>
    </row>
    <row r="7958" spans="1:5">
      <c r="A7958" s="1">
        <v>1993</v>
      </c>
      <c r="B7958" s="1">
        <v>73</v>
      </c>
      <c r="C7958" s="1">
        <v>9257</v>
      </c>
      <c r="D7958" s="1">
        <v>11910</v>
      </c>
      <c r="E7958" s="1">
        <v>21167</v>
      </c>
    </row>
    <row r="7959" spans="1:5">
      <c r="A7959" s="1">
        <v>1993</v>
      </c>
      <c r="B7959" s="1">
        <v>74</v>
      </c>
      <c r="C7959" s="1">
        <v>7258</v>
      </c>
      <c r="D7959" s="1">
        <v>9015</v>
      </c>
      <c r="E7959" s="1">
        <v>16273</v>
      </c>
    </row>
    <row r="7960" spans="1:5">
      <c r="A7960" s="1">
        <v>1993</v>
      </c>
      <c r="B7960" s="1">
        <v>75</v>
      </c>
      <c r="C7960" s="1">
        <v>7246</v>
      </c>
      <c r="D7960" s="1">
        <v>8784</v>
      </c>
      <c r="E7960" s="1">
        <v>16030</v>
      </c>
    </row>
    <row r="7961" spans="1:5">
      <c r="A7961" s="1">
        <v>1993</v>
      </c>
      <c r="B7961" s="1">
        <v>76</v>
      </c>
      <c r="C7961" s="1">
        <v>8610</v>
      </c>
      <c r="D7961" s="1">
        <v>9786</v>
      </c>
      <c r="E7961" s="1">
        <v>18396</v>
      </c>
    </row>
    <row r="7962" spans="1:5">
      <c r="A7962" s="1">
        <v>1993</v>
      </c>
      <c r="B7962" s="1">
        <v>77</v>
      </c>
      <c r="C7962" s="1">
        <v>9957</v>
      </c>
      <c r="D7962" s="1">
        <v>10736</v>
      </c>
      <c r="E7962" s="1">
        <v>20693</v>
      </c>
    </row>
    <row r="7963" spans="1:5">
      <c r="A7963" s="1">
        <v>1993</v>
      </c>
      <c r="B7963" s="1">
        <v>78</v>
      </c>
      <c r="C7963" s="1">
        <v>11121</v>
      </c>
      <c r="D7963" s="1">
        <v>11567</v>
      </c>
      <c r="E7963" s="1">
        <v>22688</v>
      </c>
    </row>
    <row r="7964" spans="1:5">
      <c r="A7964" s="1">
        <v>1993</v>
      </c>
      <c r="B7964" s="1">
        <v>79</v>
      </c>
      <c r="C7964" s="1">
        <v>12044</v>
      </c>
      <c r="D7964" s="1">
        <v>11898</v>
      </c>
      <c r="E7964" s="1">
        <v>23942</v>
      </c>
    </row>
    <row r="7965" spans="1:5">
      <c r="A7965" s="1">
        <v>1993</v>
      </c>
      <c r="B7965" s="1">
        <v>80</v>
      </c>
      <c r="C7965" s="1">
        <v>12473</v>
      </c>
      <c r="D7965" s="1">
        <v>11567</v>
      </c>
      <c r="E7965" s="1">
        <v>24040</v>
      </c>
    </row>
    <row r="7966" spans="1:5">
      <c r="A7966" s="1">
        <v>1993</v>
      </c>
      <c r="B7966" s="1">
        <v>81</v>
      </c>
      <c r="C7966" s="1">
        <v>12729</v>
      </c>
      <c r="D7966" s="1">
        <v>11119</v>
      </c>
      <c r="E7966" s="1">
        <v>23848</v>
      </c>
    </row>
    <row r="7967" spans="1:5">
      <c r="A7967" s="1">
        <v>1993</v>
      </c>
      <c r="B7967" s="1">
        <v>82</v>
      </c>
      <c r="C7967" s="1">
        <v>13187</v>
      </c>
      <c r="D7967" s="1">
        <v>10542</v>
      </c>
      <c r="E7967" s="1">
        <v>23729</v>
      </c>
    </row>
    <row r="7968" spans="1:5">
      <c r="A7968" s="1">
        <v>1993</v>
      </c>
      <c r="B7968" s="1">
        <v>83</v>
      </c>
      <c r="C7968" s="1">
        <v>13727</v>
      </c>
      <c r="D7968" s="1">
        <v>10043</v>
      </c>
      <c r="E7968" s="1">
        <v>23770</v>
      </c>
    </row>
    <row r="7969" spans="1:5">
      <c r="A7969" s="1">
        <v>1993</v>
      </c>
      <c r="B7969" s="1">
        <v>84</v>
      </c>
      <c r="C7969" s="1">
        <v>13811</v>
      </c>
      <c r="D7969" s="1">
        <v>9651</v>
      </c>
      <c r="E7969" s="1">
        <v>23462</v>
      </c>
    </row>
    <row r="7970" spans="1:5">
      <c r="A7970" s="1">
        <v>1993</v>
      </c>
      <c r="B7970" s="1">
        <v>85</v>
      </c>
      <c r="C7970" s="1">
        <v>13754</v>
      </c>
      <c r="D7970" s="1">
        <v>8728</v>
      </c>
      <c r="E7970" s="1">
        <v>22482</v>
      </c>
    </row>
    <row r="7971" spans="1:5">
      <c r="A7971" s="1">
        <v>1993</v>
      </c>
      <c r="B7971" s="1">
        <v>86</v>
      </c>
      <c r="C7971" s="1">
        <v>13309</v>
      </c>
      <c r="D7971" s="1">
        <v>7697</v>
      </c>
      <c r="E7971" s="1">
        <v>21006</v>
      </c>
    </row>
    <row r="7972" spans="1:5">
      <c r="A7972" s="1">
        <v>1993</v>
      </c>
      <c r="B7972" s="1">
        <v>87</v>
      </c>
      <c r="C7972" s="1">
        <v>13105</v>
      </c>
      <c r="D7972" s="1">
        <v>6721</v>
      </c>
      <c r="E7972" s="1">
        <v>19826</v>
      </c>
    </row>
    <row r="7973" spans="1:5">
      <c r="A7973" s="1">
        <v>1993</v>
      </c>
      <c r="B7973" s="1">
        <v>88</v>
      </c>
      <c r="C7973" s="1">
        <v>12202</v>
      </c>
      <c r="D7973" s="1">
        <v>5823</v>
      </c>
      <c r="E7973" s="1">
        <v>18025</v>
      </c>
    </row>
    <row r="7974" spans="1:5">
      <c r="A7974" s="1">
        <v>1993</v>
      </c>
      <c r="B7974" s="1">
        <v>89</v>
      </c>
      <c r="C7974" s="1">
        <v>11453</v>
      </c>
      <c r="D7974" s="1">
        <v>4807</v>
      </c>
      <c r="E7974" s="1">
        <v>16260</v>
      </c>
    </row>
    <row r="7975" spans="1:5">
      <c r="A7975" s="1">
        <v>1993</v>
      </c>
      <c r="B7975" s="1">
        <v>90</v>
      </c>
      <c r="C7975" s="1">
        <v>10295</v>
      </c>
      <c r="D7975" s="1">
        <v>4037</v>
      </c>
      <c r="E7975" s="1">
        <v>14332</v>
      </c>
    </row>
    <row r="7976" spans="1:5">
      <c r="A7976" s="1">
        <v>1993</v>
      </c>
      <c r="B7976" s="1">
        <v>91</v>
      </c>
      <c r="C7976" s="1">
        <v>8947</v>
      </c>
      <c r="D7976" s="1">
        <v>3067</v>
      </c>
      <c r="E7976" s="1">
        <v>12014</v>
      </c>
    </row>
    <row r="7977" spans="1:5">
      <c r="A7977" s="1">
        <v>1993</v>
      </c>
      <c r="B7977" s="1">
        <v>92</v>
      </c>
      <c r="C7977" s="1">
        <v>7852</v>
      </c>
      <c r="D7977" s="1">
        <v>2535</v>
      </c>
      <c r="E7977" s="1">
        <v>10387</v>
      </c>
    </row>
    <row r="7978" spans="1:5">
      <c r="A7978" s="1">
        <v>1993</v>
      </c>
      <c r="B7978" s="1">
        <v>93</v>
      </c>
      <c r="C7978" s="1">
        <v>6625</v>
      </c>
      <c r="D7978" s="1">
        <v>1940</v>
      </c>
      <c r="E7978" s="1">
        <v>8565</v>
      </c>
    </row>
    <row r="7979" spans="1:5">
      <c r="A7979" s="1">
        <v>1993</v>
      </c>
      <c r="B7979" s="1">
        <v>94</v>
      </c>
      <c r="C7979" s="1">
        <v>5235</v>
      </c>
      <c r="D7979" s="1">
        <v>1257</v>
      </c>
      <c r="E7979" s="1">
        <v>6492</v>
      </c>
    </row>
    <row r="7980" spans="1:5">
      <c r="A7980" s="1">
        <v>1993</v>
      </c>
      <c r="B7980" s="1">
        <v>95</v>
      </c>
      <c r="C7980" s="1">
        <v>4118</v>
      </c>
      <c r="D7980" s="1">
        <v>900</v>
      </c>
      <c r="E7980" s="1">
        <v>5018</v>
      </c>
    </row>
    <row r="7981" spans="1:5">
      <c r="A7981" s="1">
        <v>1993</v>
      </c>
      <c r="B7981" s="1">
        <v>96</v>
      </c>
      <c r="C7981" s="1">
        <v>3251</v>
      </c>
      <c r="D7981" s="1">
        <v>618</v>
      </c>
      <c r="E7981" s="1">
        <v>3869</v>
      </c>
    </row>
    <row r="7982" spans="1:5">
      <c r="A7982" s="1">
        <v>1993</v>
      </c>
      <c r="B7982" s="1">
        <v>97</v>
      </c>
      <c r="C7982" s="1">
        <v>2360</v>
      </c>
      <c r="D7982" s="1">
        <v>486</v>
      </c>
      <c r="E7982" s="1">
        <v>2846</v>
      </c>
    </row>
    <row r="7983" spans="1:5">
      <c r="A7983" s="1">
        <v>1993</v>
      </c>
      <c r="B7983" s="1">
        <v>98</v>
      </c>
      <c r="C7983" s="1">
        <v>1710</v>
      </c>
      <c r="D7983" s="1">
        <v>307</v>
      </c>
      <c r="E7983" s="1">
        <v>2017</v>
      </c>
    </row>
    <row r="7984" spans="1:5">
      <c r="A7984" s="1">
        <v>1993</v>
      </c>
      <c r="B7984" s="1">
        <v>99</v>
      </c>
      <c r="C7984" s="1">
        <v>1218</v>
      </c>
      <c r="D7984" s="1">
        <v>202</v>
      </c>
      <c r="E7984" s="1">
        <v>1420</v>
      </c>
    </row>
    <row r="7985" spans="1:5">
      <c r="A7985" s="1">
        <v>1993</v>
      </c>
      <c r="B7985" s="1">
        <v>100</v>
      </c>
      <c r="C7985" s="1">
        <v>865</v>
      </c>
      <c r="D7985" s="1">
        <v>130</v>
      </c>
      <c r="E7985" s="1">
        <v>995</v>
      </c>
    </row>
    <row r="7986" spans="1:5">
      <c r="A7986" s="1">
        <v>1993</v>
      </c>
      <c r="B7986" s="1">
        <v>101</v>
      </c>
      <c r="C7986" s="1">
        <v>534</v>
      </c>
      <c r="D7986" s="1">
        <v>72</v>
      </c>
      <c r="E7986" s="1">
        <v>606</v>
      </c>
    </row>
    <row r="7987" spans="1:5">
      <c r="A7987" s="1">
        <v>1993</v>
      </c>
      <c r="B7987" s="1">
        <v>102</v>
      </c>
      <c r="C7987" s="1">
        <v>343</v>
      </c>
      <c r="D7987" s="1">
        <v>41</v>
      </c>
      <c r="E7987" s="1">
        <v>384</v>
      </c>
    </row>
    <row r="7988" spans="1:5">
      <c r="A7988" s="1">
        <v>1993</v>
      </c>
      <c r="B7988" s="1">
        <v>103</v>
      </c>
      <c r="C7988" s="1">
        <v>196</v>
      </c>
      <c r="D7988" s="1">
        <v>29</v>
      </c>
      <c r="E7988" s="1">
        <v>225</v>
      </c>
    </row>
    <row r="7989" spans="1:5">
      <c r="A7989" s="1">
        <v>1993</v>
      </c>
      <c r="B7989" s="1">
        <v>104</v>
      </c>
      <c r="C7989" s="1">
        <v>118</v>
      </c>
      <c r="D7989" s="1">
        <v>13</v>
      </c>
      <c r="E7989" s="1">
        <v>131</v>
      </c>
    </row>
    <row r="7990" spans="1:5">
      <c r="A7990" s="1">
        <v>1993</v>
      </c>
      <c r="B7990" s="1">
        <v>105</v>
      </c>
      <c r="C7990" s="1">
        <v>80</v>
      </c>
      <c r="D7990" s="1">
        <v>11</v>
      </c>
      <c r="E7990" s="1">
        <v>91</v>
      </c>
    </row>
    <row r="7991" spans="1:5">
      <c r="A7991" s="1">
        <v>1993</v>
      </c>
      <c r="B7991" s="1">
        <v>106</v>
      </c>
      <c r="C7991" s="1">
        <v>34</v>
      </c>
      <c r="D7991" s="1">
        <v>5</v>
      </c>
      <c r="E7991" s="1">
        <v>39</v>
      </c>
    </row>
    <row r="7992" spans="1:5">
      <c r="A7992" s="1">
        <v>1993</v>
      </c>
      <c r="B7992" s="1">
        <v>107</v>
      </c>
      <c r="C7992" s="1">
        <v>20</v>
      </c>
      <c r="D7992" s="1">
        <v>3</v>
      </c>
      <c r="E7992" s="1">
        <v>23</v>
      </c>
    </row>
    <row r="7993" spans="1:5">
      <c r="A7993" s="1">
        <v>1993</v>
      </c>
      <c r="B7993" s="1">
        <v>108</v>
      </c>
      <c r="C7993" s="1">
        <v>12</v>
      </c>
      <c r="D7993" s="1">
        <v>2</v>
      </c>
      <c r="E7993" s="1">
        <v>14</v>
      </c>
    </row>
    <row r="7994" spans="1:5">
      <c r="A7994" s="1">
        <v>1993</v>
      </c>
      <c r="B7994" s="1">
        <v>109</v>
      </c>
      <c r="C7994" s="1">
        <v>6</v>
      </c>
      <c r="D7994" s="1">
        <v>0</v>
      </c>
      <c r="E7994" s="1">
        <v>6</v>
      </c>
    </row>
    <row r="7995" spans="1:5">
      <c r="A7995" s="1">
        <v>1993</v>
      </c>
      <c r="B7995" s="1" t="s">
        <v>121</v>
      </c>
      <c r="C7995" s="1">
        <v>2</v>
      </c>
      <c r="D7995" s="1">
        <v>0</v>
      </c>
      <c r="E7995" s="1">
        <v>2</v>
      </c>
    </row>
    <row r="7996" spans="1:5">
      <c r="A7996" s="1">
        <v>1994</v>
      </c>
      <c r="B7996" s="1">
        <v>0</v>
      </c>
      <c r="C7996" s="1">
        <v>1989</v>
      </c>
      <c r="D7996" s="1">
        <v>2660</v>
      </c>
      <c r="E7996" s="1">
        <v>4649</v>
      </c>
    </row>
    <row r="7997" spans="1:5">
      <c r="A7997" s="1">
        <v>1994</v>
      </c>
      <c r="B7997" s="1">
        <v>1</v>
      </c>
      <c r="C7997" s="1">
        <v>171</v>
      </c>
      <c r="D7997" s="1">
        <v>201</v>
      </c>
      <c r="E7997" s="1">
        <v>372</v>
      </c>
    </row>
    <row r="7998" spans="1:5">
      <c r="A7998" s="1">
        <v>1994</v>
      </c>
      <c r="B7998" s="1">
        <v>2</v>
      </c>
      <c r="C7998" s="1">
        <v>107</v>
      </c>
      <c r="D7998" s="1">
        <v>127</v>
      </c>
      <c r="E7998" s="1">
        <v>234</v>
      </c>
    </row>
    <row r="7999" spans="1:5">
      <c r="A7999" s="1">
        <v>1994</v>
      </c>
      <c r="B7999" s="1">
        <v>3</v>
      </c>
      <c r="C7999" s="1">
        <v>80</v>
      </c>
      <c r="D7999" s="1">
        <v>87</v>
      </c>
      <c r="E7999" s="1">
        <v>167</v>
      </c>
    </row>
    <row r="8000" spans="1:5">
      <c r="A8000" s="1">
        <v>1994</v>
      </c>
      <c r="B8000" s="1">
        <v>4</v>
      </c>
      <c r="C8000" s="1">
        <v>52</v>
      </c>
      <c r="D8000" s="1">
        <v>82</v>
      </c>
      <c r="E8000" s="1">
        <v>134</v>
      </c>
    </row>
    <row r="8001" spans="1:5">
      <c r="A8001" s="1">
        <v>1994</v>
      </c>
      <c r="B8001" s="1">
        <v>5</v>
      </c>
      <c r="C8001" s="1">
        <v>56</v>
      </c>
      <c r="D8001" s="1">
        <v>58</v>
      </c>
      <c r="E8001" s="1">
        <v>114</v>
      </c>
    </row>
    <row r="8002" spans="1:5">
      <c r="A8002" s="1">
        <v>1994</v>
      </c>
      <c r="B8002" s="1">
        <v>6</v>
      </c>
      <c r="C8002" s="1">
        <v>46</v>
      </c>
      <c r="D8002" s="1">
        <v>69</v>
      </c>
      <c r="E8002" s="1">
        <v>115</v>
      </c>
    </row>
    <row r="8003" spans="1:5">
      <c r="A8003" s="1">
        <v>1994</v>
      </c>
      <c r="B8003" s="1">
        <v>7</v>
      </c>
      <c r="C8003" s="1">
        <v>34</v>
      </c>
      <c r="D8003" s="1">
        <v>59</v>
      </c>
      <c r="E8003" s="1">
        <v>93</v>
      </c>
    </row>
    <row r="8004" spans="1:5">
      <c r="A8004" s="1">
        <v>1994</v>
      </c>
      <c r="B8004" s="1">
        <v>8</v>
      </c>
      <c r="C8004" s="1">
        <v>31</v>
      </c>
      <c r="D8004" s="1">
        <v>74</v>
      </c>
      <c r="E8004" s="1">
        <v>105</v>
      </c>
    </row>
    <row r="8005" spans="1:5">
      <c r="A8005" s="1">
        <v>1994</v>
      </c>
      <c r="B8005" s="1">
        <v>9</v>
      </c>
      <c r="C8005" s="1">
        <v>38</v>
      </c>
      <c r="D8005" s="1">
        <v>59</v>
      </c>
      <c r="E8005" s="1">
        <v>97</v>
      </c>
    </row>
    <row r="8006" spans="1:5">
      <c r="A8006" s="1">
        <v>1994</v>
      </c>
      <c r="B8006" s="1">
        <v>10</v>
      </c>
      <c r="C8006" s="1">
        <v>44</v>
      </c>
      <c r="D8006" s="1">
        <v>57</v>
      </c>
      <c r="E8006" s="1">
        <v>101</v>
      </c>
    </row>
    <row r="8007" spans="1:5">
      <c r="A8007" s="1">
        <v>1994</v>
      </c>
      <c r="B8007" s="1">
        <v>11</v>
      </c>
      <c r="C8007" s="1">
        <v>36</v>
      </c>
      <c r="D8007" s="1">
        <v>63</v>
      </c>
      <c r="E8007" s="1">
        <v>99</v>
      </c>
    </row>
    <row r="8008" spans="1:5">
      <c r="A8008" s="1">
        <v>1994</v>
      </c>
      <c r="B8008" s="1">
        <v>12</v>
      </c>
      <c r="C8008" s="1">
        <v>41</v>
      </c>
      <c r="D8008" s="1">
        <v>83</v>
      </c>
      <c r="E8008" s="1">
        <v>124</v>
      </c>
    </row>
    <row r="8009" spans="1:5">
      <c r="A8009" s="1">
        <v>1994</v>
      </c>
      <c r="B8009" s="1">
        <v>13</v>
      </c>
      <c r="C8009" s="1">
        <v>45</v>
      </c>
      <c r="D8009" s="1">
        <v>76</v>
      </c>
      <c r="E8009" s="1">
        <v>121</v>
      </c>
    </row>
    <row r="8010" spans="1:5">
      <c r="A8010" s="1">
        <v>1994</v>
      </c>
      <c r="B8010" s="1">
        <v>14</v>
      </c>
      <c r="C8010" s="1">
        <v>66</v>
      </c>
      <c r="D8010" s="1">
        <v>121</v>
      </c>
      <c r="E8010" s="1">
        <v>187</v>
      </c>
    </row>
    <row r="8011" spans="1:5">
      <c r="A8011" s="1">
        <v>1994</v>
      </c>
      <c r="B8011" s="1">
        <v>15</v>
      </c>
      <c r="C8011" s="1">
        <v>58</v>
      </c>
      <c r="D8011" s="1">
        <v>118</v>
      </c>
      <c r="E8011" s="1">
        <v>176</v>
      </c>
    </row>
    <row r="8012" spans="1:5">
      <c r="A8012" s="1">
        <v>1994</v>
      </c>
      <c r="B8012" s="1">
        <v>16</v>
      </c>
      <c r="C8012" s="1">
        <v>63</v>
      </c>
      <c r="D8012" s="1">
        <v>147</v>
      </c>
      <c r="E8012" s="1">
        <v>210</v>
      </c>
    </row>
    <row r="8013" spans="1:5">
      <c r="A8013" s="1">
        <v>1994</v>
      </c>
      <c r="B8013" s="1">
        <v>17</v>
      </c>
      <c r="C8013" s="1">
        <v>87</v>
      </c>
      <c r="D8013" s="1">
        <v>240</v>
      </c>
      <c r="E8013" s="1">
        <v>327</v>
      </c>
    </row>
    <row r="8014" spans="1:5">
      <c r="A8014" s="1">
        <v>1994</v>
      </c>
      <c r="B8014" s="1">
        <v>18</v>
      </c>
      <c r="C8014" s="1">
        <v>91</v>
      </c>
      <c r="D8014" s="1">
        <v>257</v>
      </c>
      <c r="E8014" s="1">
        <v>348</v>
      </c>
    </row>
    <row r="8015" spans="1:5">
      <c r="A8015" s="1">
        <v>1994</v>
      </c>
      <c r="B8015" s="1">
        <v>19</v>
      </c>
      <c r="C8015" s="1">
        <v>107</v>
      </c>
      <c r="D8015" s="1">
        <v>279</v>
      </c>
      <c r="E8015" s="1">
        <v>386</v>
      </c>
    </row>
    <row r="8016" spans="1:5">
      <c r="A8016" s="1">
        <v>1994</v>
      </c>
      <c r="B8016" s="1">
        <v>20</v>
      </c>
      <c r="C8016" s="1">
        <v>98</v>
      </c>
      <c r="D8016" s="1">
        <v>324</v>
      </c>
      <c r="E8016" s="1">
        <v>422</v>
      </c>
    </row>
    <row r="8017" spans="1:5">
      <c r="A8017" s="1">
        <v>1994</v>
      </c>
      <c r="B8017" s="1">
        <v>21</v>
      </c>
      <c r="C8017" s="1">
        <v>122</v>
      </c>
      <c r="D8017" s="1">
        <v>360</v>
      </c>
      <c r="E8017" s="1">
        <v>482</v>
      </c>
    </row>
    <row r="8018" spans="1:5">
      <c r="A8018" s="1">
        <v>1994</v>
      </c>
      <c r="B8018" s="1">
        <v>22</v>
      </c>
      <c r="C8018" s="1">
        <v>125</v>
      </c>
      <c r="D8018" s="1">
        <v>370</v>
      </c>
      <c r="E8018" s="1">
        <v>495</v>
      </c>
    </row>
    <row r="8019" spans="1:5">
      <c r="A8019" s="1">
        <v>1994</v>
      </c>
      <c r="B8019" s="1">
        <v>23</v>
      </c>
      <c r="C8019" s="1">
        <v>137</v>
      </c>
      <c r="D8019" s="1">
        <v>386</v>
      </c>
      <c r="E8019" s="1">
        <v>523</v>
      </c>
    </row>
    <row r="8020" spans="1:5">
      <c r="A8020" s="1">
        <v>1994</v>
      </c>
      <c r="B8020" s="1">
        <v>24</v>
      </c>
      <c r="C8020" s="1">
        <v>144</v>
      </c>
      <c r="D8020" s="1">
        <v>389</v>
      </c>
      <c r="E8020" s="1">
        <v>533</v>
      </c>
    </row>
    <row r="8021" spans="1:5">
      <c r="A8021" s="1">
        <v>1994</v>
      </c>
      <c r="B8021" s="1">
        <v>25</v>
      </c>
      <c r="C8021" s="1">
        <v>145</v>
      </c>
      <c r="D8021" s="1">
        <v>411</v>
      </c>
      <c r="E8021" s="1">
        <v>556</v>
      </c>
    </row>
    <row r="8022" spans="1:5">
      <c r="A8022" s="1">
        <v>1994</v>
      </c>
      <c r="B8022" s="1">
        <v>26</v>
      </c>
      <c r="C8022" s="1">
        <v>153</v>
      </c>
      <c r="D8022" s="1">
        <v>456</v>
      </c>
      <c r="E8022" s="1">
        <v>609</v>
      </c>
    </row>
    <row r="8023" spans="1:5">
      <c r="A8023" s="1">
        <v>1994</v>
      </c>
      <c r="B8023" s="1">
        <v>27</v>
      </c>
      <c r="C8023" s="1">
        <v>189</v>
      </c>
      <c r="D8023" s="1">
        <v>434</v>
      </c>
      <c r="E8023" s="1">
        <v>623</v>
      </c>
    </row>
    <row r="8024" spans="1:5">
      <c r="A8024" s="1">
        <v>1994</v>
      </c>
      <c r="B8024" s="1">
        <v>28</v>
      </c>
      <c r="C8024" s="1">
        <v>172</v>
      </c>
      <c r="D8024" s="1">
        <v>438</v>
      </c>
      <c r="E8024" s="1">
        <v>610</v>
      </c>
    </row>
    <row r="8025" spans="1:5">
      <c r="A8025" s="1">
        <v>1994</v>
      </c>
      <c r="B8025" s="1">
        <v>29</v>
      </c>
      <c r="C8025" s="1">
        <v>199</v>
      </c>
      <c r="D8025" s="1">
        <v>440</v>
      </c>
      <c r="E8025" s="1">
        <v>639</v>
      </c>
    </row>
    <row r="8026" spans="1:5">
      <c r="A8026" s="1">
        <v>1994</v>
      </c>
      <c r="B8026" s="1">
        <v>30</v>
      </c>
      <c r="C8026" s="1">
        <v>214</v>
      </c>
      <c r="D8026" s="1">
        <v>475</v>
      </c>
      <c r="E8026" s="1">
        <v>689</v>
      </c>
    </row>
    <row r="8027" spans="1:5">
      <c r="A8027" s="1">
        <v>1994</v>
      </c>
      <c r="B8027" s="1">
        <v>31</v>
      </c>
      <c r="C8027" s="1">
        <v>215</v>
      </c>
      <c r="D8027" s="1">
        <v>499</v>
      </c>
      <c r="E8027" s="1">
        <v>714</v>
      </c>
    </row>
    <row r="8028" spans="1:5">
      <c r="A8028" s="1">
        <v>1994</v>
      </c>
      <c r="B8028" s="1">
        <v>32</v>
      </c>
      <c r="C8028" s="1">
        <v>248</v>
      </c>
      <c r="D8028" s="1">
        <v>504</v>
      </c>
      <c r="E8028" s="1">
        <v>752</v>
      </c>
    </row>
    <row r="8029" spans="1:5">
      <c r="A8029" s="1">
        <v>1994</v>
      </c>
      <c r="B8029" s="1">
        <v>33</v>
      </c>
      <c r="C8029" s="1">
        <v>263</v>
      </c>
      <c r="D8029" s="1">
        <v>563</v>
      </c>
      <c r="E8029" s="1">
        <v>826</v>
      </c>
    </row>
    <row r="8030" spans="1:5">
      <c r="A8030" s="1">
        <v>1994</v>
      </c>
      <c r="B8030" s="1">
        <v>34</v>
      </c>
      <c r="C8030" s="1">
        <v>255</v>
      </c>
      <c r="D8030" s="1">
        <v>521</v>
      </c>
      <c r="E8030" s="1">
        <v>776</v>
      </c>
    </row>
    <row r="8031" spans="1:5">
      <c r="A8031" s="1">
        <v>1994</v>
      </c>
      <c r="B8031" s="1">
        <v>35</v>
      </c>
      <c r="C8031" s="1">
        <v>285</v>
      </c>
      <c r="D8031" s="1">
        <v>505</v>
      </c>
      <c r="E8031" s="1">
        <v>790</v>
      </c>
    </row>
    <row r="8032" spans="1:5">
      <c r="A8032" s="1">
        <v>1994</v>
      </c>
      <c r="B8032" s="1">
        <v>36</v>
      </c>
      <c r="C8032" s="1">
        <v>314</v>
      </c>
      <c r="D8032" s="1">
        <v>514</v>
      </c>
      <c r="E8032" s="1">
        <v>828</v>
      </c>
    </row>
    <row r="8033" spans="1:5">
      <c r="A8033" s="1">
        <v>1994</v>
      </c>
      <c r="B8033" s="1">
        <v>37</v>
      </c>
      <c r="C8033" s="1">
        <v>334</v>
      </c>
      <c r="D8033" s="1">
        <v>522</v>
      </c>
      <c r="E8033" s="1">
        <v>856</v>
      </c>
    </row>
    <row r="8034" spans="1:5">
      <c r="A8034" s="1">
        <v>1994</v>
      </c>
      <c r="B8034" s="1">
        <v>38</v>
      </c>
      <c r="C8034" s="1">
        <v>336</v>
      </c>
      <c r="D8034" s="1">
        <v>533</v>
      </c>
      <c r="E8034" s="1">
        <v>869</v>
      </c>
    </row>
    <row r="8035" spans="1:5">
      <c r="A8035" s="1">
        <v>1994</v>
      </c>
      <c r="B8035" s="1">
        <v>39</v>
      </c>
      <c r="C8035" s="1">
        <v>394</v>
      </c>
      <c r="D8035" s="1">
        <v>632</v>
      </c>
      <c r="E8035" s="1">
        <v>1026</v>
      </c>
    </row>
    <row r="8036" spans="1:5">
      <c r="A8036" s="1">
        <v>1994</v>
      </c>
      <c r="B8036" s="1">
        <v>40</v>
      </c>
      <c r="C8036" s="1">
        <v>439</v>
      </c>
      <c r="D8036" s="1">
        <v>659</v>
      </c>
      <c r="E8036" s="1">
        <v>1098</v>
      </c>
    </row>
    <row r="8037" spans="1:5">
      <c r="A8037" s="1">
        <v>1994</v>
      </c>
      <c r="B8037" s="1">
        <v>41</v>
      </c>
      <c r="C8037" s="1">
        <v>481</v>
      </c>
      <c r="D8037" s="1">
        <v>737</v>
      </c>
      <c r="E8037" s="1">
        <v>1218</v>
      </c>
    </row>
    <row r="8038" spans="1:5">
      <c r="A8038" s="1">
        <v>1994</v>
      </c>
      <c r="B8038" s="1">
        <v>42</v>
      </c>
      <c r="C8038" s="1">
        <v>500</v>
      </c>
      <c r="D8038" s="1">
        <v>740</v>
      </c>
      <c r="E8038" s="1">
        <v>1240</v>
      </c>
    </row>
    <row r="8039" spans="1:5">
      <c r="A8039" s="1">
        <v>1994</v>
      </c>
      <c r="B8039" s="1">
        <v>43</v>
      </c>
      <c r="C8039" s="1">
        <v>572</v>
      </c>
      <c r="D8039" s="1">
        <v>839</v>
      </c>
      <c r="E8039" s="1">
        <v>1411</v>
      </c>
    </row>
    <row r="8040" spans="1:5">
      <c r="A8040" s="1">
        <v>1994</v>
      </c>
      <c r="B8040" s="1">
        <v>44</v>
      </c>
      <c r="C8040" s="1">
        <v>630</v>
      </c>
      <c r="D8040" s="1">
        <v>980</v>
      </c>
      <c r="E8040" s="1">
        <v>1610</v>
      </c>
    </row>
    <row r="8041" spans="1:5">
      <c r="A8041" s="1">
        <v>1994</v>
      </c>
      <c r="B8041" s="1">
        <v>45</v>
      </c>
      <c r="C8041" s="1">
        <v>731</v>
      </c>
      <c r="D8041" s="1">
        <v>994</v>
      </c>
      <c r="E8041" s="1">
        <v>1725</v>
      </c>
    </row>
    <row r="8042" spans="1:5">
      <c r="A8042" s="1">
        <v>1994</v>
      </c>
      <c r="B8042" s="1">
        <v>46</v>
      </c>
      <c r="C8042" s="1">
        <v>859</v>
      </c>
      <c r="D8042" s="1">
        <v>1184</v>
      </c>
      <c r="E8042" s="1">
        <v>2043</v>
      </c>
    </row>
    <row r="8043" spans="1:5">
      <c r="A8043" s="1">
        <v>1994</v>
      </c>
      <c r="B8043" s="1">
        <v>47</v>
      </c>
      <c r="C8043" s="1">
        <v>973</v>
      </c>
      <c r="D8043" s="1">
        <v>1361</v>
      </c>
      <c r="E8043" s="1">
        <v>2334</v>
      </c>
    </row>
    <row r="8044" spans="1:5">
      <c r="A8044" s="1">
        <v>1994</v>
      </c>
      <c r="B8044" s="1">
        <v>48</v>
      </c>
      <c r="C8044" s="1">
        <v>864</v>
      </c>
      <c r="D8044" s="1">
        <v>1211</v>
      </c>
      <c r="E8044" s="1">
        <v>2075</v>
      </c>
    </row>
    <row r="8045" spans="1:5">
      <c r="A8045" s="1">
        <v>1994</v>
      </c>
      <c r="B8045" s="1">
        <v>49</v>
      </c>
      <c r="C8045" s="1">
        <v>928</v>
      </c>
      <c r="D8045" s="1">
        <v>1439</v>
      </c>
      <c r="E8045" s="1">
        <v>2367</v>
      </c>
    </row>
    <row r="8046" spans="1:5">
      <c r="A8046" s="1">
        <v>1994</v>
      </c>
      <c r="B8046" s="1">
        <v>50</v>
      </c>
      <c r="C8046" s="1">
        <v>1040</v>
      </c>
      <c r="D8046" s="1">
        <v>1522</v>
      </c>
      <c r="E8046" s="1">
        <v>2562</v>
      </c>
    </row>
    <row r="8047" spans="1:5">
      <c r="A8047" s="1">
        <v>1994</v>
      </c>
      <c r="B8047" s="1">
        <v>51</v>
      </c>
      <c r="C8047" s="1">
        <v>1069</v>
      </c>
      <c r="D8047" s="1">
        <v>1687</v>
      </c>
      <c r="E8047" s="1">
        <v>2756</v>
      </c>
    </row>
    <row r="8048" spans="1:5">
      <c r="A8048" s="1">
        <v>1994</v>
      </c>
      <c r="B8048" s="1">
        <v>52</v>
      </c>
      <c r="C8048" s="1">
        <v>1106</v>
      </c>
      <c r="D8048" s="1">
        <v>1762</v>
      </c>
      <c r="E8048" s="1">
        <v>2868</v>
      </c>
    </row>
    <row r="8049" spans="1:5">
      <c r="A8049" s="1">
        <v>1994</v>
      </c>
      <c r="B8049" s="1">
        <v>53</v>
      </c>
      <c r="C8049" s="1">
        <v>1205</v>
      </c>
      <c r="D8049" s="1">
        <v>1794</v>
      </c>
      <c r="E8049" s="1">
        <v>2999</v>
      </c>
    </row>
    <row r="8050" spans="1:5">
      <c r="A8050" s="1">
        <v>1994</v>
      </c>
      <c r="B8050" s="1">
        <v>54</v>
      </c>
      <c r="C8050" s="1">
        <v>1306</v>
      </c>
      <c r="D8050" s="1">
        <v>2029</v>
      </c>
      <c r="E8050" s="1">
        <v>3335</v>
      </c>
    </row>
    <row r="8051" spans="1:5">
      <c r="A8051" s="1">
        <v>1994</v>
      </c>
      <c r="B8051" s="1">
        <v>55</v>
      </c>
      <c r="C8051" s="1">
        <v>1413</v>
      </c>
      <c r="D8051" s="1">
        <v>2297</v>
      </c>
      <c r="E8051" s="1">
        <v>3710</v>
      </c>
    </row>
    <row r="8052" spans="1:5">
      <c r="A8052" s="1">
        <v>1994</v>
      </c>
      <c r="B8052" s="1">
        <v>56</v>
      </c>
      <c r="C8052" s="1">
        <v>1540</v>
      </c>
      <c r="D8052" s="1">
        <v>2547</v>
      </c>
      <c r="E8052" s="1">
        <v>4087</v>
      </c>
    </row>
    <row r="8053" spans="1:5">
      <c r="A8053" s="1">
        <v>1994</v>
      </c>
      <c r="B8053" s="1">
        <v>57</v>
      </c>
      <c r="C8053" s="1">
        <v>1712</v>
      </c>
      <c r="D8053" s="1">
        <v>2835</v>
      </c>
      <c r="E8053" s="1">
        <v>4547</v>
      </c>
    </row>
    <row r="8054" spans="1:5">
      <c r="A8054" s="1">
        <v>1994</v>
      </c>
      <c r="B8054" s="1">
        <v>58</v>
      </c>
      <c r="C8054" s="1">
        <v>1708</v>
      </c>
      <c r="D8054" s="1">
        <v>2980</v>
      </c>
      <c r="E8054" s="1">
        <v>4688</v>
      </c>
    </row>
    <row r="8055" spans="1:5">
      <c r="A8055" s="1">
        <v>1994</v>
      </c>
      <c r="B8055" s="1">
        <v>59</v>
      </c>
      <c r="C8055" s="1">
        <v>2008</v>
      </c>
      <c r="D8055" s="1">
        <v>3315</v>
      </c>
      <c r="E8055" s="1">
        <v>5323</v>
      </c>
    </row>
    <row r="8056" spans="1:5">
      <c r="A8056" s="1">
        <v>1994</v>
      </c>
      <c r="B8056" s="1">
        <v>60</v>
      </c>
      <c r="C8056" s="1">
        <v>2163</v>
      </c>
      <c r="D8056" s="1">
        <v>3535</v>
      </c>
      <c r="E8056" s="1">
        <v>5698</v>
      </c>
    </row>
    <row r="8057" spans="1:5">
      <c r="A8057" s="1">
        <v>1994</v>
      </c>
      <c r="B8057" s="1">
        <v>61</v>
      </c>
      <c r="C8057" s="1">
        <v>2463</v>
      </c>
      <c r="D8057" s="1">
        <v>4000</v>
      </c>
      <c r="E8057" s="1">
        <v>6463</v>
      </c>
    </row>
    <row r="8058" spans="1:5">
      <c r="A8058" s="1">
        <v>1994</v>
      </c>
      <c r="B8058" s="1">
        <v>62</v>
      </c>
      <c r="C8058" s="1">
        <v>2767</v>
      </c>
      <c r="D8058" s="1">
        <v>4536</v>
      </c>
      <c r="E8058" s="1">
        <v>7303</v>
      </c>
    </row>
    <row r="8059" spans="1:5">
      <c r="A8059" s="1">
        <v>1994</v>
      </c>
      <c r="B8059" s="1">
        <v>63</v>
      </c>
      <c r="C8059" s="1">
        <v>3152</v>
      </c>
      <c r="D8059" s="1">
        <v>4905</v>
      </c>
      <c r="E8059" s="1">
        <v>8057</v>
      </c>
    </row>
    <row r="8060" spans="1:5">
      <c r="A8060" s="1">
        <v>1994</v>
      </c>
      <c r="B8060" s="1">
        <v>64</v>
      </c>
      <c r="C8060" s="1">
        <v>3475</v>
      </c>
      <c r="D8060" s="1">
        <v>5519</v>
      </c>
      <c r="E8060" s="1">
        <v>8994</v>
      </c>
    </row>
    <row r="8061" spans="1:5">
      <c r="A8061" s="1">
        <v>1994</v>
      </c>
      <c r="B8061" s="1">
        <v>65</v>
      </c>
      <c r="C8061" s="1">
        <v>3853</v>
      </c>
      <c r="D8061" s="1">
        <v>6033</v>
      </c>
      <c r="E8061" s="1">
        <v>9886</v>
      </c>
    </row>
    <row r="8062" spans="1:5">
      <c r="A8062" s="1">
        <v>1994</v>
      </c>
      <c r="B8062" s="1">
        <v>66</v>
      </c>
      <c r="C8062" s="1">
        <v>4201</v>
      </c>
      <c r="D8062" s="1">
        <v>6453</v>
      </c>
      <c r="E8062" s="1">
        <v>10654</v>
      </c>
    </row>
    <row r="8063" spans="1:5">
      <c r="A8063" s="1">
        <v>1994</v>
      </c>
      <c r="B8063" s="1">
        <v>67</v>
      </c>
      <c r="C8063" s="1">
        <v>4598</v>
      </c>
      <c r="D8063" s="1">
        <v>7194</v>
      </c>
      <c r="E8063" s="1">
        <v>11792</v>
      </c>
    </row>
    <row r="8064" spans="1:5">
      <c r="A8064" s="1">
        <v>1994</v>
      </c>
      <c r="B8064" s="1">
        <v>68</v>
      </c>
      <c r="C8064" s="1">
        <v>5158</v>
      </c>
      <c r="D8064" s="1">
        <v>7757</v>
      </c>
      <c r="E8064" s="1">
        <v>12915</v>
      </c>
    </row>
    <row r="8065" spans="1:5">
      <c r="A8065" s="1">
        <v>1994</v>
      </c>
      <c r="B8065" s="1">
        <v>69</v>
      </c>
      <c r="C8065" s="1">
        <v>5572</v>
      </c>
      <c r="D8065" s="1">
        <v>8066</v>
      </c>
      <c r="E8065" s="1">
        <v>13638</v>
      </c>
    </row>
    <row r="8066" spans="1:5">
      <c r="A8066" s="1">
        <v>1994</v>
      </c>
      <c r="B8066" s="1">
        <v>70</v>
      </c>
      <c r="C8066" s="1">
        <v>6208</v>
      </c>
      <c r="D8066" s="1">
        <v>8767</v>
      </c>
      <c r="E8066" s="1">
        <v>14975</v>
      </c>
    </row>
    <row r="8067" spans="1:5">
      <c r="A8067" s="1">
        <v>1994</v>
      </c>
      <c r="B8067" s="1">
        <v>71</v>
      </c>
      <c r="C8067" s="1">
        <v>6808</v>
      </c>
      <c r="D8067" s="1">
        <v>9347</v>
      </c>
      <c r="E8067" s="1">
        <v>16155</v>
      </c>
    </row>
    <row r="8068" spans="1:5">
      <c r="A8068" s="1">
        <v>1994</v>
      </c>
      <c r="B8068" s="1">
        <v>72</v>
      </c>
      <c r="C8068" s="1">
        <v>7676</v>
      </c>
      <c r="D8068" s="1">
        <v>10125</v>
      </c>
      <c r="E8068" s="1">
        <v>17801</v>
      </c>
    </row>
    <row r="8069" spans="1:5">
      <c r="A8069" s="1">
        <v>1994</v>
      </c>
      <c r="B8069" s="1">
        <v>73</v>
      </c>
      <c r="C8069" s="1">
        <v>8630</v>
      </c>
      <c r="D8069" s="1">
        <v>11456</v>
      </c>
      <c r="E8069" s="1">
        <v>20086</v>
      </c>
    </row>
    <row r="8070" spans="1:5">
      <c r="A8070" s="1">
        <v>1994</v>
      </c>
      <c r="B8070" s="1">
        <v>74</v>
      </c>
      <c r="C8070" s="1">
        <v>9365</v>
      </c>
      <c r="D8070" s="1">
        <v>11698</v>
      </c>
      <c r="E8070" s="1">
        <v>21063</v>
      </c>
    </row>
    <row r="8071" spans="1:5">
      <c r="A8071" s="1">
        <v>1994</v>
      </c>
      <c r="B8071" s="1">
        <v>75</v>
      </c>
      <c r="C8071" s="1">
        <v>7289</v>
      </c>
      <c r="D8071" s="1">
        <v>8691</v>
      </c>
      <c r="E8071" s="1">
        <v>15980</v>
      </c>
    </row>
    <row r="8072" spans="1:5">
      <c r="A8072" s="1">
        <v>1994</v>
      </c>
      <c r="B8072" s="1">
        <v>76</v>
      </c>
      <c r="C8072" s="1">
        <v>7334</v>
      </c>
      <c r="D8072" s="1">
        <v>8434</v>
      </c>
      <c r="E8072" s="1">
        <v>15768</v>
      </c>
    </row>
    <row r="8073" spans="1:5">
      <c r="A8073" s="1">
        <v>1994</v>
      </c>
      <c r="B8073" s="1">
        <v>77</v>
      </c>
      <c r="C8073" s="1">
        <v>8610</v>
      </c>
      <c r="D8073" s="1">
        <v>9496</v>
      </c>
      <c r="E8073" s="1">
        <v>18106</v>
      </c>
    </row>
    <row r="8074" spans="1:5">
      <c r="A8074" s="1">
        <v>1994</v>
      </c>
      <c r="B8074" s="1">
        <v>78</v>
      </c>
      <c r="C8074" s="1">
        <v>9886</v>
      </c>
      <c r="D8074" s="1">
        <v>10388</v>
      </c>
      <c r="E8074" s="1">
        <v>20274</v>
      </c>
    </row>
    <row r="8075" spans="1:5">
      <c r="A8075" s="1">
        <v>1994</v>
      </c>
      <c r="B8075" s="1">
        <v>79</v>
      </c>
      <c r="C8075" s="1">
        <v>10995</v>
      </c>
      <c r="D8075" s="1">
        <v>10935</v>
      </c>
      <c r="E8075" s="1">
        <v>21930</v>
      </c>
    </row>
    <row r="8076" spans="1:5">
      <c r="A8076" s="1">
        <v>1994</v>
      </c>
      <c r="B8076" s="1">
        <v>80</v>
      </c>
      <c r="C8076" s="1">
        <v>12057</v>
      </c>
      <c r="D8076" s="1">
        <v>11103</v>
      </c>
      <c r="E8076" s="1">
        <v>23160</v>
      </c>
    </row>
    <row r="8077" spans="1:5">
      <c r="A8077" s="1">
        <v>1994</v>
      </c>
      <c r="B8077" s="1">
        <v>81</v>
      </c>
      <c r="C8077" s="1">
        <v>12243</v>
      </c>
      <c r="D8077" s="1">
        <v>10703</v>
      </c>
      <c r="E8077" s="1">
        <v>22946</v>
      </c>
    </row>
    <row r="8078" spans="1:5">
      <c r="A8078" s="1">
        <v>1994</v>
      </c>
      <c r="B8078" s="1">
        <v>82</v>
      </c>
      <c r="C8078" s="1">
        <v>12598</v>
      </c>
      <c r="D8078" s="1">
        <v>10258</v>
      </c>
      <c r="E8078" s="1">
        <v>22856</v>
      </c>
    </row>
    <row r="8079" spans="1:5">
      <c r="A8079" s="1">
        <v>1994</v>
      </c>
      <c r="B8079" s="1">
        <v>83</v>
      </c>
      <c r="C8079" s="1">
        <v>12787</v>
      </c>
      <c r="D8079" s="1">
        <v>9635</v>
      </c>
      <c r="E8079" s="1">
        <v>22422</v>
      </c>
    </row>
    <row r="8080" spans="1:5">
      <c r="A8080" s="1">
        <v>1994</v>
      </c>
      <c r="B8080" s="1">
        <v>84</v>
      </c>
      <c r="C8080" s="1">
        <v>13017</v>
      </c>
      <c r="D8080" s="1">
        <v>9339</v>
      </c>
      <c r="E8080" s="1">
        <v>22356</v>
      </c>
    </row>
    <row r="8081" spans="1:5">
      <c r="A8081" s="1">
        <v>1994</v>
      </c>
      <c r="B8081" s="1">
        <v>85</v>
      </c>
      <c r="C8081" s="1">
        <v>13116</v>
      </c>
      <c r="D8081" s="1">
        <v>8312</v>
      </c>
      <c r="E8081" s="1">
        <v>21428</v>
      </c>
    </row>
    <row r="8082" spans="1:5">
      <c r="A8082" s="1">
        <v>1994</v>
      </c>
      <c r="B8082" s="1">
        <v>86</v>
      </c>
      <c r="C8082" s="1">
        <v>12895</v>
      </c>
      <c r="D8082" s="1">
        <v>7396</v>
      </c>
      <c r="E8082" s="1">
        <v>20291</v>
      </c>
    </row>
    <row r="8083" spans="1:5">
      <c r="A8083" s="1">
        <v>1994</v>
      </c>
      <c r="B8083" s="1">
        <v>87</v>
      </c>
      <c r="C8083" s="1">
        <v>12278</v>
      </c>
      <c r="D8083" s="1">
        <v>6481</v>
      </c>
      <c r="E8083" s="1">
        <v>18759</v>
      </c>
    </row>
    <row r="8084" spans="1:5">
      <c r="A8084" s="1">
        <v>1994</v>
      </c>
      <c r="B8084" s="1">
        <v>88</v>
      </c>
      <c r="C8084" s="1">
        <v>11748</v>
      </c>
      <c r="D8084" s="1">
        <v>5606</v>
      </c>
      <c r="E8084" s="1">
        <v>17354</v>
      </c>
    </row>
    <row r="8085" spans="1:5">
      <c r="A8085" s="1">
        <v>1994</v>
      </c>
      <c r="B8085" s="1">
        <v>89</v>
      </c>
      <c r="C8085" s="1">
        <v>10764</v>
      </c>
      <c r="D8085" s="1">
        <v>4741</v>
      </c>
      <c r="E8085" s="1">
        <v>15505</v>
      </c>
    </row>
    <row r="8086" spans="1:5">
      <c r="A8086" s="1">
        <v>1994</v>
      </c>
      <c r="B8086" s="1">
        <v>90</v>
      </c>
      <c r="C8086" s="1">
        <v>9836</v>
      </c>
      <c r="D8086" s="1">
        <v>3932</v>
      </c>
      <c r="E8086" s="1">
        <v>13768</v>
      </c>
    </row>
    <row r="8087" spans="1:5">
      <c r="A8087" s="1">
        <v>1994</v>
      </c>
      <c r="B8087" s="1">
        <v>91</v>
      </c>
      <c r="C8087" s="1">
        <v>8666</v>
      </c>
      <c r="D8087" s="1">
        <v>3025</v>
      </c>
      <c r="E8087" s="1">
        <v>11691</v>
      </c>
    </row>
    <row r="8088" spans="1:5">
      <c r="A8088" s="1">
        <v>1994</v>
      </c>
      <c r="B8088" s="1">
        <v>92</v>
      </c>
      <c r="C8088" s="1">
        <v>7443</v>
      </c>
      <c r="D8088" s="1">
        <v>2467</v>
      </c>
      <c r="E8088" s="1">
        <v>9910</v>
      </c>
    </row>
    <row r="8089" spans="1:5">
      <c r="A8089" s="1">
        <v>1994</v>
      </c>
      <c r="B8089" s="1">
        <v>93</v>
      </c>
      <c r="C8089" s="1">
        <v>6380</v>
      </c>
      <c r="D8089" s="1">
        <v>1850</v>
      </c>
      <c r="E8089" s="1">
        <v>8230</v>
      </c>
    </row>
    <row r="8090" spans="1:5">
      <c r="A8090" s="1">
        <v>1994</v>
      </c>
      <c r="B8090" s="1">
        <v>94</v>
      </c>
      <c r="C8090" s="1">
        <v>5189</v>
      </c>
      <c r="D8090" s="1">
        <v>1306</v>
      </c>
      <c r="E8090" s="1">
        <v>6495</v>
      </c>
    </row>
    <row r="8091" spans="1:5">
      <c r="A8091" s="1">
        <v>1994</v>
      </c>
      <c r="B8091" s="1">
        <v>95</v>
      </c>
      <c r="C8091" s="1">
        <v>3990</v>
      </c>
      <c r="D8091" s="1">
        <v>899</v>
      </c>
      <c r="E8091" s="1">
        <v>4889</v>
      </c>
    </row>
    <row r="8092" spans="1:5">
      <c r="A8092" s="1">
        <v>1994</v>
      </c>
      <c r="B8092" s="1">
        <v>96</v>
      </c>
      <c r="C8092" s="1">
        <v>3150</v>
      </c>
      <c r="D8092" s="1">
        <v>664</v>
      </c>
      <c r="E8092" s="1">
        <v>3814</v>
      </c>
    </row>
    <row r="8093" spans="1:5">
      <c r="A8093" s="1">
        <v>1994</v>
      </c>
      <c r="B8093" s="1">
        <v>97</v>
      </c>
      <c r="C8093" s="1">
        <v>2360</v>
      </c>
      <c r="D8093" s="1">
        <v>447</v>
      </c>
      <c r="E8093" s="1">
        <v>2807</v>
      </c>
    </row>
    <row r="8094" spans="1:5">
      <c r="A8094" s="1">
        <v>1994</v>
      </c>
      <c r="B8094" s="1">
        <v>98</v>
      </c>
      <c r="C8094" s="1">
        <v>1660</v>
      </c>
      <c r="D8094" s="1">
        <v>260</v>
      </c>
      <c r="E8094" s="1">
        <v>1920</v>
      </c>
    </row>
    <row r="8095" spans="1:5">
      <c r="A8095" s="1">
        <v>1994</v>
      </c>
      <c r="B8095" s="1">
        <v>99</v>
      </c>
      <c r="C8095" s="1">
        <v>1112</v>
      </c>
      <c r="D8095" s="1">
        <v>188</v>
      </c>
      <c r="E8095" s="1">
        <v>1300</v>
      </c>
    </row>
    <row r="8096" spans="1:5">
      <c r="A8096" s="1">
        <v>1994</v>
      </c>
      <c r="B8096" s="1">
        <v>100</v>
      </c>
      <c r="C8096" s="1">
        <v>799</v>
      </c>
      <c r="D8096" s="1">
        <v>110</v>
      </c>
      <c r="E8096" s="1">
        <v>909</v>
      </c>
    </row>
    <row r="8097" spans="1:5">
      <c r="A8097" s="1">
        <v>1994</v>
      </c>
      <c r="B8097" s="1">
        <v>101</v>
      </c>
      <c r="C8097" s="1">
        <v>544</v>
      </c>
      <c r="D8097" s="1">
        <v>74</v>
      </c>
      <c r="E8097" s="1">
        <v>618</v>
      </c>
    </row>
    <row r="8098" spans="1:5">
      <c r="A8098" s="1">
        <v>1994</v>
      </c>
      <c r="B8098" s="1">
        <v>102</v>
      </c>
      <c r="C8098" s="1">
        <v>343</v>
      </c>
      <c r="D8098" s="1">
        <v>45</v>
      </c>
      <c r="E8098" s="1">
        <v>388</v>
      </c>
    </row>
    <row r="8099" spans="1:5">
      <c r="A8099" s="1">
        <v>1994</v>
      </c>
      <c r="B8099" s="1">
        <v>103</v>
      </c>
      <c r="C8099" s="1">
        <v>190</v>
      </c>
      <c r="D8099" s="1">
        <v>26</v>
      </c>
      <c r="E8099" s="1">
        <v>216</v>
      </c>
    </row>
    <row r="8100" spans="1:5">
      <c r="A8100" s="1">
        <v>1994</v>
      </c>
      <c r="B8100" s="1">
        <v>104</v>
      </c>
      <c r="C8100" s="1">
        <v>128</v>
      </c>
      <c r="D8100" s="1">
        <v>11</v>
      </c>
      <c r="E8100" s="1">
        <v>139</v>
      </c>
    </row>
    <row r="8101" spans="1:5">
      <c r="A8101" s="1">
        <v>1994</v>
      </c>
      <c r="B8101" s="1">
        <v>105</v>
      </c>
      <c r="C8101" s="1">
        <v>63</v>
      </c>
      <c r="D8101" s="1">
        <v>9</v>
      </c>
      <c r="E8101" s="1">
        <v>72</v>
      </c>
    </row>
    <row r="8102" spans="1:5">
      <c r="A8102" s="1">
        <v>1994</v>
      </c>
      <c r="B8102" s="1">
        <v>106</v>
      </c>
      <c r="C8102" s="1">
        <v>39</v>
      </c>
      <c r="D8102" s="1">
        <v>1</v>
      </c>
      <c r="E8102" s="1">
        <v>40</v>
      </c>
    </row>
    <row r="8103" spans="1:5">
      <c r="A8103" s="1">
        <v>1994</v>
      </c>
      <c r="B8103" s="1">
        <v>107</v>
      </c>
      <c r="C8103" s="1">
        <v>16</v>
      </c>
      <c r="D8103" s="1">
        <v>1</v>
      </c>
      <c r="E8103" s="1">
        <v>17</v>
      </c>
    </row>
    <row r="8104" spans="1:5">
      <c r="A8104" s="1">
        <v>1994</v>
      </c>
      <c r="B8104" s="1">
        <v>108</v>
      </c>
      <c r="C8104" s="1">
        <v>6</v>
      </c>
      <c r="D8104" s="1">
        <v>2</v>
      </c>
      <c r="E8104" s="1">
        <v>8</v>
      </c>
    </row>
    <row r="8105" spans="1:5">
      <c r="A8105" s="1">
        <v>1994</v>
      </c>
      <c r="B8105" s="1">
        <v>109</v>
      </c>
      <c r="C8105" s="1">
        <v>11</v>
      </c>
      <c r="D8105" s="1">
        <v>1</v>
      </c>
      <c r="E8105" s="1">
        <v>12</v>
      </c>
    </row>
    <row r="8106" spans="1:5">
      <c r="A8106" s="1">
        <v>1994</v>
      </c>
      <c r="B8106" s="1" t="s">
        <v>121</v>
      </c>
      <c r="C8106" s="1">
        <v>3</v>
      </c>
      <c r="D8106" s="1">
        <v>0</v>
      </c>
      <c r="E8106" s="1">
        <v>3</v>
      </c>
    </row>
    <row r="8107" spans="1:5">
      <c r="A8107" s="1">
        <v>1995</v>
      </c>
      <c r="B8107" s="1">
        <v>0</v>
      </c>
      <c r="C8107" s="1">
        <v>1931</v>
      </c>
      <c r="D8107" s="1">
        <v>2595</v>
      </c>
      <c r="E8107" s="1">
        <v>4526</v>
      </c>
    </row>
    <row r="8108" spans="1:5">
      <c r="A8108" s="1">
        <v>1995</v>
      </c>
      <c r="B8108" s="1">
        <v>1</v>
      </c>
      <c r="C8108" s="1">
        <v>169</v>
      </c>
      <c r="D8108" s="1">
        <v>175</v>
      </c>
      <c r="E8108" s="1">
        <v>344</v>
      </c>
    </row>
    <row r="8109" spans="1:5">
      <c r="A8109" s="1">
        <v>1995</v>
      </c>
      <c r="B8109" s="1">
        <v>2</v>
      </c>
      <c r="C8109" s="1">
        <v>87</v>
      </c>
      <c r="D8109" s="1">
        <v>115</v>
      </c>
      <c r="E8109" s="1">
        <v>202</v>
      </c>
    </row>
    <row r="8110" spans="1:5">
      <c r="A8110" s="1">
        <v>1995</v>
      </c>
      <c r="B8110" s="1">
        <v>3</v>
      </c>
      <c r="C8110" s="1">
        <v>63</v>
      </c>
      <c r="D8110" s="1">
        <v>94</v>
      </c>
      <c r="E8110" s="1">
        <v>157</v>
      </c>
    </row>
    <row r="8111" spans="1:5">
      <c r="A8111" s="1">
        <v>1995</v>
      </c>
      <c r="B8111" s="1">
        <v>4</v>
      </c>
      <c r="C8111" s="1">
        <v>51</v>
      </c>
      <c r="D8111" s="1">
        <v>63</v>
      </c>
      <c r="E8111" s="1">
        <v>114</v>
      </c>
    </row>
    <row r="8112" spans="1:5">
      <c r="A8112" s="1">
        <v>1995</v>
      </c>
      <c r="B8112" s="1">
        <v>5</v>
      </c>
      <c r="C8112" s="1">
        <v>55</v>
      </c>
      <c r="D8112" s="1">
        <v>70</v>
      </c>
      <c r="E8112" s="1">
        <v>125</v>
      </c>
    </row>
    <row r="8113" spans="1:5">
      <c r="A8113" s="1">
        <v>1995</v>
      </c>
      <c r="B8113" s="1">
        <v>6</v>
      </c>
      <c r="C8113" s="1">
        <v>53</v>
      </c>
      <c r="D8113" s="1">
        <v>66</v>
      </c>
      <c r="E8113" s="1">
        <v>119</v>
      </c>
    </row>
    <row r="8114" spans="1:5">
      <c r="A8114" s="1">
        <v>1995</v>
      </c>
      <c r="B8114" s="1">
        <v>7</v>
      </c>
      <c r="C8114" s="1">
        <v>41</v>
      </c>
      <c r="D8114" s="1">
        <v>55</v>
      </c>
      <c r="E8114" s="1">
        <v>96</v>
      </c>
    </row>
    <row r="8115" spans="1:5">
      <c r="A8115" s="1">
        <v>1995</v>
      </c>
      <c r="B8115" s="1">
        <v>8</v>
      </c>
      <c r="C8115" s="1">
        <v>38</v>
      </c>
      <c r="D8115" s="1">
        <v>59</v>
      </c>
      <c r="E8115" s="1">
        <v>97</v>
      </c>
    </row>
    <row r="8116" spans="1:5">
      <c r="A8116" s="1">
        <v>1995</v>
      </c>
      <c r="B8116" s="1">
        <v>9</v>
      </c>
      <c r="C8116" s="1">
        <v>37</v>
      </c>
      <c r="D8116" s="1">
        <v>64</v>
      </c>
      <c r="E8116" s="1">
        <v>101</v>
      </c>
    </row>
    <row r="8117" spans="1:5">
      <c r="A8117" s="1">
        <v>1995</v>
      </c>
      <c r="B8117" s="1">
        <v>10</v>
      </c>
      <c r="C8117" s="1">
        <v>45</v>
      </c>
      <c r="D8117" s="1">
        <v>70</v>
      </c>
      <c r="E8117" s="1">
        <v>115</v>
      </c>
    </row>
    <row r="8118" spans="1:5">
      <c r="A8118" s="1">
        <v>1995</v>
      </c>
      <c r="B8118" s="1">
        <v>11</v>
      </c>
      <c r="C8118" s="1">
        <v>47</v>
      </c>
      <c r="D8118" s="1">
        <v>58</v>
      </c>
      <c r="E8118" s="1">
        <v>105</v>
      </c>
    </row>
    <row r="8119" spans="1:5">
      <c r="A8119" s="1">
        <v>1995</v>
      </c>
      <c r="B8119" s="1">
        <v>12</v>
      </c>
      <c r="C8119" s="1">
        <v>41</v>
      </c>
      <c r="D8119" s="1">
        <v>76</v>
      </c>
      <c r="E8119" s="1">
        <v>117</v>
      </c>
    </row>
    <row r="8120" spans="1:5">
      <c r="A8120" s="1">
        <v>1995</v>
      </c>
      <c r="B8120" s="1">
        <v>13</v>
      </c>
      <c r="C8120" s="1">
        <v>53</v>
      </c>
      <c r="D8120" s="1">
        <v>86</v>
      </c>
      <c r="E8120" s="1">
        <v>139</v>
      </c>
    </row>
    <row r="8121" spans="1:5">
      <c r="A8121" s="1">
        <v>1995</v>
      </c>
      <c r="B8121" s="1">
        <v>14</v>
      </c>
      <c r="C8121" s="1">
        <v>64</v>
      </c>
      <c r="D8121" s="1">
        <v>98</v>
      </c>
      <c r="E8121" s="1">
        <v>162</v>
      </c>
    </row>
    <row r="8122" spans="1:5">
      <c r="A8122" s="1">
        <v>1995</v>
      </c>
      <c r="B8122" s="1">
        <v>15</v>
      </c>
      <c r="C8122" s="1">
        <v>79</v>
      </c>
      <c r="D8122" s="1">
        <v>130</v>
      </c>
      <c r="E8122" s="1">
        <v>209</v>
      </c>
    </row>
    <row r="8123" spans="1:5">
      <c r="A8123" s="1">
        <v>1995</v>
      </c>
      <c r="B8123" s="1">
        <v>16</v>
      </c>
      <c r="C8123" s="1">
        <v>93</v>
      </c>
      <c r="D8123" s="1">
        <v>144</v>
      </c>
      <c r="E8123" s="1">
        <v>237</v>
      </c>
    </row>
    <row r="8124" spans="1:5">
      <c r="A8124" s="1">
        <v>1995</v>
      </c>
      <c r="B8124" s="1">
        <v>17</v>
      </c>
      <c r="C8124" s="1">
        <v>85</v>
      </c>
      <c r="D8124" s="1">
        <v>233</v>
      </c>
      <c r="E8124" s="1">
        <v>318</v>
      </c>
    </row>
    <row r="8125" spans="1:5">
      <c r="A8125" s="1">
        <v>1995</v>
      </c>
      <c r="B8125" s="1">
        <v>18</v>
      </c>
      <c r="C8125" s="1">
        <v>93</v>
      </c>
      <c r="D8125" s="1">
        <v>300</v>
      </c>
      <c r="E8125" s="1">
        <v>393</v>
      </c>
    </row>
    <row r="8126" spans="1:5">
      <c r="A8126" s="1">
        <v>1995</v>
      </c>
      <c r="B8126" s="1">
        <v>19</v>
      </c>
      <c r="C8126" s="1">
        <v>99</v>
      </c>
      <c r="D8126" s="1">
        <v>308</v>
      </c>
      <c r="E8126" s="1">
        <v>407</v>
      </c>
    </row>
    <row r="8127" spans="1:5">
      <c r="A8127" s="1">
        <v>1995</v>
      </c>
      <c r="B8127" s="1">
        <v>20</v>
      </c>
      <c r="C8127" s="1">
        <v>92</v>
      </c>
      <c r="D8127" s="1">
        <v>315</v>
      </c>
      <c r="E8127" s="1">
        <v>407</v>
      </c>
    </row>
    <row r="8128" spans="1:5">
      <c r="A8128" s="1">
        <v>1995</v>
      </c>
      <c r="B8128" s="1">
        <v>21</v>
      </c>
      <c r="C8128" s="1">
        <v>122</v>
      </c>
      <c r="D8128" s="1">
        <v>366</v>
      </c>
      <c r="E8128" s="1">
        <v>488</v>
      </c>
    </row>
    <row r="8129" spans="1:5">
      <c r="A8129" s="1">
        <v>1995</v>
      </c>
      <c r="B8129" s="1">
        <v>22</v>
      </c>
      <c r="C8129" s="1">
        <v>114</v>
      </c>
      <c r="D8129" s="1">
        <v>356</v>
      </c>
      <c r="E8129" s="1">
        <v>470</v>
      </c>
    </row>
    <row r="8130" spans="1:5">
      <c r="A8130" s="1">
        <v>1995</v>
      </c>
      <c r="B8130" s="1">
        <v>23</v>
      </c>
      <c r="C8130" s="1">
        <v>129</v>
      </c>
      <c r="D8130" s="1">
        <v>383</v>
      </c>
      <c r="E8130" s="1">
        <v>512</v>
      </c>
    </row>
    <row r="8131" spans="1:5">
      <c r="A8131" s="1">
        <v>1995</v>
      </c>
      <c r="B8131" s="1">
        <v>24</v>
      </c>
      <c r="C8131" s="1">
        <v>135</v>
      </c>
      <c r="D8131" s="1">
        <v>390</v>
      </c>
      <c r="E8131" s="1">
        <v>525</v>
      </c>
    </row>
    <row r="8132" spans="1:5">
      <c r="A8132" s="1">
        <v>1995</v>
      </c>
      <c r="B8132" s="1">
        <v>25</v>
      </c>
      <c r="C8132" s="1">
        <v>139</v>
      </c>
      <c r="D8132" s="1">
        <v>393</v>
      </c>
      <c r="E8132" s="1">
        <v>532</v>
      </c>
    </row>
    <row r="8133" spans="1:5">
      <c r="A8133" s="1">
        <v>1995</v>
      </c>
      <c r="B8133" s="1">
        <v>26</v>
      </c>
      <c r="C8133" s="1">
        <v>161</v>
      </c>
      <c r="D8133" s="1">
        <v>388</v>
      </c>
      <c r="E8133" s="1">
        <v>549</v>
      </c>
    </row>
    <row r="8134" spans="1:5">
      <c r="A8134" s="1">
        <v>1995</v>
      </c>
      <c r="B8134" s="1">
        <v>27</v>
      </c>
      <c r="C8134" s="1">
        <v>207</v>
      </c>
      <c r="D8134" s="1">
        <v>457</v>
      </c>
      <c r="E8134" s="1">
        <v>664</v>
      </c>
    </row>
    <row r="8135" spans="1:5">
      <c r="A8135" s="1">
        <v>1995</v>
      </c>
      <c r="B8135" s="1">
        <v>28</v>
      </c>
      <c r="C8135" s="1">
        <v>170</v>
      </c>
      <c r="D8135" s="1">
        <v>461</v>
      </c>
      <c r="E8135" s="1">
        <v>631</v>
      </c>
    </row>
    <row r="8136" spans="1:5">
      <c r="A8136" s="1">
        <v>1995</v>
      </c>
      <c r="B8136" s="1">
        <v>29</v>
      </c>
      <c r="C8136" s="1">
        <v>184</v>
      </c>
      <c r="D8136" s="1">
        <v>477</v>
      </c>
      <c r="E8136" s="1">
        <v>661</v>
      </c>
    </row>
    <row r="8137" spans="1:5">
      <c r="A8137" s="1">
        <v>1995</v>
      </c>
      <c r="B8137" s="1">
        <v>30</v>
      </c>
      <c r="C8137" s="1">
        <v>209</v>
      </c>
      <c r="D8137" s="1">
        <v>489</v>
      </c>
      <c r="E8137" s="1">
        <v>698</v>
      </c>
    </row>
    <row r="8138" spans="1:5">
      <c r="A8138" s="1">
        <v>1995</v>
      </c>
      <c r="B8138" s="1">
        <v>31</v>
      </c>
      <c r="C8138" s="1">
        <v>236</v>
      </c>
      <c r="D8138" s="1">
        <v>536</v>
      </c>
      <c r="E8138" s="1">
        <v>772</v>
      </c>
    </row>
    <row r="8139" spans="1:5">
      <c r="A8139" s="1">
        <v>1995</v>
      </c>
      <c r="B8139" s="1">
        <v>32</v>
      </c>
      <c r="C8139" s="1">
        <v>266</v>
      </c>
      <c r="D8139" s="1">
        <v>516</v>
      </c>
      <c r="E8139" s="1">
        <v>782</v>
      </c>
    </row>
    <row r="8140" spans="1:5">
      <c r="A8140" s="1">
        <v>1995</v>
      </c>
      <c r="B8140" s="1">
        <v>33</v>
      </c>
      <c r="C8140" s="1">
        <v>286</v>
      </c>
      <c r="D8140" s="1">
        <v>496</v>
      </c>
      <c r="E8140" s="1">
        <v>782</v>
      </c>
    </row>
    <row r="8141" spans="1:5">
      <c r="A8141" s="1">
        <v>1995</v>
      </c>
      <c r="B8141" s="1">
        <v>34</v>
      </c>
      <c r="C8141" s="1">
        <v>282</v>
      </c>
      <c r="D8141" s="1">
        <v>535</v>
      </c>
      <c r="E8141" s="1">
        <v>817</v>
      </c>
    </row>
    <row r="8142" spans="1:5">
      <c r="A8142" s="1">
        <v>1995</v>
      </c>
      <c r="B8142" s="1">
        <v>35</v>
      </c>
      <c r="C8142" s="1">
        <v>293</v>
      </c>
      <c r="D8142" s="1">
        <v>502</v>
      </c>
      <c r="E8142" s="1">
        <v>795</v>
      </c>
    </row>
    <row r="8143" spans="1:5">
      <c r="A8143" s="1">
        <v>1995</v>
      </c>
      <c r="B8143" s="1">
        <v>36</v>
      </c>
      <c r="C8143" s="1">
        <v>296</v>
      </c>
      <c r="D8143" s="1">
        <v>571</v>
      </c>
      <c r="E8143" s="1">
        <v>867</v>
      </c>
    </row>
    <row r="8144" spans="1:5">
      <c r="A8144" s="1">
        <v>1995</v>
      </c>
      <c r="B8144" s="1">
        <v>37</v>
      </c>
      <c r="C8144" s="1">
        <v>313</v>
      </c>
      <c r="D8144" s="1">
        <v>549</v>
      </c>
      <c r="E8144" s="1">
        <v>862</v>
      </c>
    </row>
    <row r="8145" spans="1:5">
      <c r="A8145" s="1">
        <v>1995</v>
      </c>
      <c r="B8145" s="1">
        <v>38</v>
      </c>
      <c r="C8145" s="1">
        <v>365</v>
      </c>
      <c r="D8145" s="1">
        <v>596</v>
      </c>
      <c r="E8145" s="1">
        <v>961</v>
      </c>
    </row>
    <row r="8146" spans="1:5">
      <c r="A8146" s="1">
        <v>1995</v>
      </c>
      <c r="B8146" s="1">
        <v>39</v>
      </c>
      <c r="C8146" s="1">
        <v>372</v>
      </c>
      <c r="D8146" s="1">
        <v>603</v>
      </c>
      <c r="E8146" s="1">
        <v>975</v>
      </c>
    </row>
    <row r="8147" spans="1:5">
      <c r="A8147" s="1">
        <v>1995</v>
      </c>
      <c r="B8147" s="1">
        <v>40</v>
      </c>
      <c r="C8147" s="1">
        <v>431</v>
      </c>
      <c r="D8147" s="1">
        <v>660</v>
      </c>
      <c r="E8147" s="1">
        <v>1091</v>
      </c>
    </row>
    <row r="8148" spans="1:5">
      <c r="A8148" s="1">
        <v>1995</v>
      </c>
      <c r="B8148" s="1">
        <v>41</v>
      </c>
      <c r="C8148" s="1">
        <v>466</v>
      </c>
      <c r="D8148" s="1">
        <v>721</v>
      </c>
      <c r="E8148" s="1">
        <v>1187</v>
      </c>
    </row>
    <row r="8149" spans="1:5">
      <c r="A8149" s="1">
        <v>1995</v>
      </c>
      <c r="B8149" s="1">
        <v>42</v>
      </c>
      <c r="C8149" s="1">
        <v>493</v>
      </c>
      <c r="D8149" s="1">
        <v>797</v>
      </c>
      <c r="E8149" s="1">
        <v>1290</v>
      </c>
    </row>
    <row r="8150" spans="1:5">
      <c r="A8150" s="1">
        <v>1995</v>
      </c>
      <c r="B8150" s="1">
        <v>43</v>
      </c>
      <c r="C8150" s="1">
        <v>529</v>
      </c>
      <c r="D8150" s="1">
        <v>887</v>
      </c>
      <c r="E8150" s="1">
        <v>1416</v>
      </c>
    </row>
    <row r="8151" spans="1:5">
      <c r="A8151" s="1">
        <v>1995</v>
      </c>
      <c r="B8151" s="1">
        <v>44</v>
      </c>
      <c r="C8151" s="1">
        <v>645</v>
      </c>
      <c r="D8151" s="1">
        <v>868</v>
      </c>
      <c r="E8151" s="1">
        <v>1513</v>
      </c>
    </row>
    <row r="8152" spans="1:5">
      <c r="A8152" s="1">
        <v>1995</v>
      </c>
      <c r="B8152" s="1">
        <v>45</v>
      </c>
      <c r="C8152" s="1">
        <v>709</v>
      </c>
      <c r="D8152" s="1">
        <v>1039</v>
      </c>
      <c r="E8152" s="1">
        <v>1748</v>
      </c>
    </row>
    <row r="8153" spans="1:5">
      <c r="A8153" s="1">
        <v>1995</v>
      </c>
      <c r="B8153" s="1">
        <v>46</v>
      </c>
      <c r="C8153" s="1">
        <v>766</v>
      </c>
      <c r="D8153" s="1">
        <v>1193</v>
      </c>
      <c r="E8153" s="1">
        <v>1959</v>
      </c>
    </row>
    <row r="8154" spans="1:5">
      <c r="A8154" s="1">
        <v>1995</v>
      </c>
      <c r="B8154" s="1">
        <v>47</v>
      </c>
      <c r="C8154" s="1">
        <v>901</v>
      </c>
      <c r="D8154" s="1">
        <v>1301</v>
      </c>
      <c r="E8154" s="1">
        <v>2202</v>
      </c>
    </row>
    <row r="8155" spans="1:5">
      <c r="A8155" s="1">
        <v>1995</v>
      </c>
      <c r="B8155" s="1">
        <v>48</v>
      </c>
      <c r="C8155" s="1">
        <v>1037</v>
      </c>
      <c r="D8155" s="1">
        <v>1596</v>
      </c>
      <c r="E8155" s="1">
        <v>2633</v>
      </c>
    </row>
    <row r="8156" spans="1:5">
      <c r="A8156" s="1">
        <v>1995</v>
      </c>
      <c r="B8156" s="1">
        <v>49</v>
      </c>
      <c r="C8156" s="1">
        <v>1010</v>
      </c>
      <c r="D8156" s="1">
        <v>1449</v>
      </c>
      <c r="E8156" s="1">
        <v>2459</v>
      </c>
    </row>
    <row r="8157" spans="1:5">
      <c r="A8157" s="1">
        <v>1995</v>
      </c>
      <c r="B8157" s="1">
        <v>50</v>
      </c>
      <c r="C8157" s="1">
        <v>1081</v>
      </c>
      <c r="D8157" s="1">
        <v>1607</v>
      </c>
      <c r="E8157" s="1">
        <v>2688</v>
      </c>
    </row>
    <row r="8158" spans="1:5">
      <c r="A8158" s="1">
        <v>1995</v>
      </c>
      <c r="B8158" s="1">
        <v>51</v>
      </c>
      <c r="C8158" s="1">
        <v>1205</v>
      </c>
      <c r="D8158" s="1">
        <v>1699</v>
      </c>
      <c r="E8158" s="1">
        <v>2904</v>
      </c>
    </row>
    <row r="8159" spans="1:5">
      <c r="A8159" s="1">
        <v>1995</v>
      </c>
      <c r="B8159" s="1">
        <v>52</v>
      </c>
      <c r="C8159" s="1">
        <v>1214</v>
      </c>
      <c r="D8159" s="1">
        <v>1845</v>
      </c>
      <c r="E8159" s="1">
        <v>3059</v>
      </c>
    </row>
    <row r="8160" spans="1:5">
      <c r="A8160" s="1">
        <v>1995</v>
      </c>
      <c r="B8160" s="1">
        <v>53</v>
      </c>
      <c r="C8160" s="1">
        <v>1225</v>
      </c>
      <c r="D8160" s="1">
        <v>1947</v>
      </c>
      <c r="E8160" s="1">
        <v>3172</v>
      </c>
    </row>
    <row r="8161" spans="1:5">
      <c r="A8161" s="1">
        <v>1995</v>
      </c>
      <c r="B8161" s="1">
        <v>54</v>
      </c>
      <c r="C8161" s="1">
        <v>1241</v>
      </c>
      <c r="D8161" s="1">
        <v>1968</v>
      </c>
      <c r="E8161" s="1">
        <v>3209</v>
      </c>
    </row>
    <row r="8162" spans="1:5">
      <c r="A8162" s="1">
        <v>1995</v>
      </c>
      <c r="B8162" s="1">
        <v>55</v>
      </c>
      <c r="C8162" s="1">
        <v>1469</v>
      </c>
      <c r="D8162" s="1">
        <v>2302</v>
      </c>
      <c r="E8162" s="1">
        <v>3771</v>
      </c>
    </row>
    <row r="8163" spans="1:5">
      <c r="A8163" s="1">
        <v>1995</v>
      </c>
      <c r="B8163" s="1">
        <v>56</v>
      </c>
      <c r="C8163" s="1">
        <v>1579</v>
      </c>
      <c r="D8163" s="1">
        <v>2560</v>
      </c>
      <c r="E8163" s="1">
        <v>4139</v>
      </c>
    </row>
    <row r="8164" spans="1:5">
      <c r="A8164" s="1">
        <v>1995</v>
      </c>
      <c r="B8164" s="1">
        <v>57</v>
      </c>
      <c r="C8164" s="1">
        <v>1675</v>
      </c>
      <c r="D8164" s="1">
        <v>2793</v>
      </c>
      <c r="E8164" s="1">
        <v>4468</v>
      </c>
    </row>
    <row r="8165" spans="1:5">
      <c r="A8165" s="1">
        <v>1995</v>
      </c>
      <c r="B8165" s="1">
        <v>58</v>
      </c>
      <c r="C8165" s="1">
        <v>1887</v>
      </c>
      <c r="D8165" s="1">
        <v>3018</v>
      </c>
      <c r="E8165" s="1">
        <v>4905</v>
      </c>
    </row>
    <row r="8166" spans="1:5">
      <c r="A8166" s="1">
        <v>1995</v>
      </c>
      <c r="B8166" s="1">
        <v>59</v>
      </c>
      <c r="C8166" s="1">
        <v>1964</v>
      </c>
      <c r="D8166" s="1">
        <v>3264</v>
      </c>
      <c r="E8166" s="1">
        <v>5228</v>
      </c>
    </row>
    <row r="8167" spans="1:5">
      <c r="A8167" s="1">
        <v>1995</v>
      </c>
      <c r="B8167" s="1">
        <v>60</v>
      </c>
      <c r="C8167" s="1">
        <v>2188</v>
      </c>
      <c r="D8167" s="1">
        <v>3669</v>
      </c>
      <c r="E8167" s="1">
        <v>5857</v>
      </c>
    </row>
    <row r="8168" spans="1:5">
      <c r="A8168" s="1">
        <v>1995</v>
      </c>
      <c r="B8168" s="1">
        <v>61</v>
      </c>
      <c r="C8168" s="1">
        <v>2368</v>
      </c>
      <c r="D8168" s="1">
        <v>3871</v>
      </c>
      <c r="E8168" s="1">
        <v>6239</v>
      </c>
    </row>
    <row r="8169" spans="1:5">
      <c r="A8169" s="1">
        <v>1995</v>
      </c>
      <c r="B8169" s="1">
        <v>62</v>
      </c>
      <c r="C8169" s="1">
        <v>2593</v>
      </c>
      <c r="D8169" s="1">
        <v>4272</v>
      </c>
      <c r="E8169" s="1">
        <v>6865</v>
      </c>
    </row>
    <row r="8170" spans="1:5">
      <c r="A8170" s="1">
        <v>1995</v>
      </c>
      <c r="B8170" s="1">
        <v>63</v>
      </c>
      <c r="C8170" s="1">
        <v>2992</v>
      </c>
      <c r="D8170" s="1">
        <v>4824</v>
      </c>
      <c r="E8170" s="1">
        <v>7816</v>
      </c>
    </row>
    <row r="8171" spans="1:5">
      <c r="A8171" s="1">
        <v>1995</v>
      </c>
      <c r="B8171" s="1">
        <v>64</v>
      </c>
      <c r="C8171" s="1">
        <v>3378</v>
      </c>
      <c r="D8171" s="1">
        <v>5495</v>
      </c>
      <c r="E8171" s="1">
        <v>8873</v>
      </c>
    </row>
    <row r="8172" spans="1:5">
      <c r="A8172" s="1">
        <v>1995</v>
      </c>
      <c r="B8172" s="1">
        <v>65</v>
      </c>
      <c r="C8172" s="1">
        <v>3907</v>
      </c>
      <c r="D8172" s="1">
        <v>5928</v>
      </c>
      <c r="E8172" s="1">
        <v>9835</v>
      </c>
    </row>
    <row r="8173" spans="1:5">
      <c r="A8173" s="1">
        <v>1995</v>
      </c>
      <c r="B8173" s="1">
        <v>66</v>
      </c>
      <c r="C8173" s="1">
        <v>4193</v>
      </c>
      <c r="D8173" s="1">
        <v>6435</v>
      </c>
      <c r="E8173" s="1">
        <v>10628</v>
      </c>
    </row>
    <row r="8174" spans="1:5">
      <c r="A8174" s="1">
        <v>1995</v>
      </c>
      <c r="B8174" s="1">
        <v>67</v>
      </c>
      <c r="C8174" s="1">
        <v>4374</v>
      </c>
      <c r="D8174" s="1">
        <v>6964</v>
      </c>
      <c r="E8174" s="1">
        <v>11338</v>
      </c>
    </row>
    <row r="8175" spans="1:5">
      <c r="A8175" s="1">
        <v>1995</v>
      </c>
      <c r="B8175" s="1">
        <v>68</v>
      </c>
      <c r="C8175" s="1">
        <v>5041</v>
      </c>
      <c r="D8175" s="1">
        <v>7456</v>
      </c>
      <c r="E8175" s="1">
        <v>12497</v>
      </c>
    </row>
    <row r="8176" spans="1:5">
      <c r="A8176" s="1">
        <v>1995</v>
      </c>
      <c r="B8176" s="1">
        <v>69</v>
      </c>
      <c r="C8176" s="1">
        <v>5508</v>
      </c>
      <c r="D8176" s="1">
        <v>8230</v>
      </c>
      <c r="E8176" s="1">
        <v>13738</v>
      </c>
    </row>
    <row r="8177" spans="1:5">
      <c r="A8177" s="1">
        <v>1995</v>
      </c>
      <c r="B8177" s="1">
        <v>70</v>
      </c>
      <c r="C8177" s="1">
        <v>6158</v>
      </c>
      <c r="D8177" s="1">
        <v>8700</v>
      </c>
      <c r="E8177" s="1">
        <v>14858</v>
      </c>
    </row>
    <row r="8178" spans="1:5">
      <c r="A8178" s="1">
        <v>1995</v>
      </c>
      <c r="B8178" s="1">
        <v>71</v>
      </c>
      <c r="C8178" s="1">
        <v>6686</v>
      </c>
      <c r="D8178" s="1">
        <v>9235</v>
      </c>
      <c r="E8178" s="1">
        <v>15921</v>
      </c>
    </row>
    <row r="8179" spans="1:5">
      <c r="A8179" s="1">
        <v>1995</v>
      </c>
      <c r="B8179" s="1">
        <v>72</v>
      </c>
      <c r="C8179" s="1">
        <v>7359</v>
      </c>
      <c r="D8179" s="1">
        <v>9908</v>
      </c>
      <c r="E8179" s="1">
        <v>17267</v>
      </c>
    </row>
    <row r="8180" spans="1:5">
      <c r="A8180" s="1">
        <v>1995</v>
      </c>
      <c r="B8180" s="1">
        <v>73</v>
      </c>
      <c r="C8180" s="1">
        <v>8370</v>
      </c>
      <c r="D8180" s="1">
        <v>10842</v>
      </c>
      <c r="E8180" s="1">
        <v>19212</v>
      </c>
    </row>
    <row r="8181" spans="1:5">
      <c r="A8181" s="1">
        <v>1995</v>
      </c>
      <c r="B8181" s="1">
        <v>74</v>
      </c>
      <c r="C8181" s="1">
        <v>9392</v>
      </c>
      <c r="D8181" s="1">
        <v>11761</v>
      </c>
      <c r="E8181" s="1">
        <v>21153</v>
      </c>
    </row>
    <row r="8182" spans="1:5">
      <c r="A8182" s="1">
        <v>1995</v>
      </c>
      <c r="B8182" s="1">
        <v>75</v>
      </c>
      <c r="C8182" s="1">
        <v>10216</v>
      </c>
      <c r="D8182" s="1">
        <v>12137</v>
      </c>
      <c r="E8182" s="1">
        <v>22353</v>
      </c>
    </row>
    <row r="8183" spans="1:5">
      <c r="A8183" s="1">
        <v>1995</v>
      </c>
      <c r="B8183" s="1">
        <v>76</v>
      </c>
      <c r="C8183" s="1">
        <v>7925</v>
      </c>
      <c r="D8183" s="1">
        <v>9087</v>
      </c>
      <c r="E8183" s="1">
        <v>17012</v>
      </c>
    </row>
    <row r="8184" spans="1:5">
      <c r="A8184" s="1">
        <v>1995</v>
      </c>
      <c r="B8184" s="1">
        <v>77</v>
      </c>
      <c r="C8184" s="1">
        <v>7880</v>
      </c>
      <c r="D8184" s="1">
        <v>8715</v>
      </c>
      <c r="E8184" s="1">
        <v>16595</v>
      </c>
    </row>
    <row r="8185" spans="1:5">
      <c r="A8185" s="1">
        <v>1995</v>
      </c>
      <c r="B8185" s="1">
        <v>78</v>
      </c>
      <c r="C8185" s="1">
        <v>9233</v>
      </c>
      <c r="D8185" s="1">
        <v>9908</v>
      </c>
      <c r="E8185" s="1">
        <v>19141</v>
      </c>
    </row>
    <row r="8186" spans="1:5">
      <c r="A8186" s="1">
        <v>1995</v>
      </c>
      <c r="B8186" s="1">
        <v>79</v>
      </c>
      <c r="C8186" s="1">
        <v>10716</v>
      </c>
      <c r="D8186" s="1">
        <v>10786</v>
      </c>
      <c r="E8186" s="1">
        <v>21502</v>
      </c>
    </row>
    <row r="8187" spans="1:5">
      <c r="A8187" s="1">
        <v>1995</v>
      </c>
      <c r="B8187" s="1">
        <v>80</v>
      </c>
      <c r="C8187" s="1">
        <v>11978</v>
      </c>
      <c r="D8187" s="1">
        <v>11164</v>
      </c>
      <c r="E8187" s="1">
        <v>23142</v>
      </c>
    </row>
    <row r="8188" spans="1:5">
      <c r="A8188" s="1">
        <v>1995</v>
      </c>
      <c r="B8188" s="1">
        <v>81</v>
      </c>
      <c r="C8188" s="1">
        <v>12725</v>
      </c>
      <c r="D8188" s="1">
        <v>11124</v>
      </c>
      <c r="E8188" s="1">
        <v>23849</v>
      </c>
    </row>
    <row r="8189" spans="1:5">
      <c r="A8189" s="1">
        <v>1995</v>
      </c>
      <c r="B8189" s="1">
        <v>82</v>
      </c>
      <c r="C8189" s="1">
        <v>12899</v>
      </c>
      <c r="D8189" s="1">
        <v>10883</v>
      </c>
      <c r="E8189" s="1">
        <v>23782</v>
      </c>
    </row>
    <row r="8190" spans="1:5">
      <c r="A8190" s="1">
        <v>1995</v>
      </c>
      <c r="B8190" s="1">
        <v>83</v>
      </c>
      <c r="C8190" s="1">
        <v>13109</v>
      </c>
      <c r="D8190" s="1">
        <v>10227</v>
      </c>
      <c r="E8190" s="1">
        <v>23336</v>
      </c>
    </row>
    <row r="8191" spans="1:5">
      <c r="A8191" s="1">
        <v>1995</v>
      </c>
      <c r="B8191" s="1">
        <v>84</v>
      </c>
      <c r="C8191" s="1">
        <v>13566</v>
      </c>
      <c r="D8191" s="1">
        <v>9293</v>
      </c>
      <c r="E8191" s="1">
        <v>22859</v>
      </c>
    </row>
    <row r="8192" spans="1:5">
      <c r="A8192" s="1">
        <v>1995</v>
      </c>
      <c r="B8192" s="1">
        <v>85</v>
      </c>
      <c r="C8192" s="1">
        <v>13531</v>
      </c>
      <c r="D8192" s="1">
        <v>8687</v>
      </c>
      <c r="E8192" s="1">
        <v>22218</v>
      </c>
    </row>
    <row r="8193" spans="1:5">
      <c r="A8193" s="1">
        <v>1995</v>
      </c>
      <c r="B8193" s="1">
        <v>86</v>
      </c>
      <c r="C8193" s="1">
        <v>13502</v>
      </c>
      <c r="D8193" s="1">
        <v>8043</v>
      </c>
      <c r="E8193" s="1">
        <v>21545</v>
      </c>
    </row>
    <row r="8194" spans="1:5">
      <c r="A8194" s="1">
        <v>1995</v>
      </c>
      <c r="B8194" s="1">
        <v>87</v>
      </c>
      <c r="C8194" s="1">
        <v>13006</v>
      </c>
      <c r="D8194" s="1">
        <v>7055</v>
      </c>
      <c r="E8194" s="1">
        <v>20061</v>
      </c>
    </row>
    <row r="8195" spans="1:5">
      <c r="A8195" s="1">
        <v>1995</v>
      </c>
      <c r="B8195" s="1">
        <v>88</v>
      </c>
      <c r="C8195" s="1">
        <v>12309</v>
      </c>
      <c r="D8195" s="1">
        <v>6026</v>
      </c>
      <c r="E8195" s="1">
        <v>18335</v>
      </c>
    </row>
    <row r="8196" spans="1:5">
      <c r="A8196" s="1">
        <v>1995</v>
      </c>
      <c r="B8196" s="1">
        <v>89</v>
      </c>
      <c r="C8196" s="1">
        <v>11421</v>
      </c>
      <c r="D8196" s="1">
        <v>5065</v>
      </c>
      <c r="E8196" s="1">
        <v>16486</v>
      </c>
    </row>
    <row r="8197" spans="1:5">
      <c r="A8197" s="1">
        <v>1995</v>
      </c>
      <c r="B8197" s="1">
        <v>90</v>
      </c>
      <c r="C8197" s="1">
        <v>10605</v>
      </c>
      <c r="D8197" s="1">
        <v>4237</v>
      </c>
      <c r="E8197" s="1">
        <v>14842</v>
      </c>
    </row>
    <row r="8198" spans="1:5">
      <c r="A8198" s="1">
        <v>1995</v>
      </c>
      <c r="B8198" s="1">
        <v>91</v>
      </c>
      <c r="C8198" s="1">
        <v>9423</v>
      </c>
      <c r="D8198" s="1">
        <v>3450</v>
      </c>
      <c r="E8198" s="1">
        <v>12873</v>
      </c>
    </row>
    <row r="8199" spans="1:5">
      <c r="A8199" s="1">
        <v>1995</v>
      </c>
      <c r="B8199" s="1">
        <v>92</v>
      </c>
      <c r="C8199" s="1">
        <v>8232</v>
      </c>
      <c r="D8199" s="1">
        <v>2786</v>
      </c>
      <c r="E8199" s="1">
        <v>11018</v>
      </c>
    </row>
    <row r="8200" spans="1:5">
      <c r="A8200" s="1">
        <v>1995</v>
      </c>
      <c r="B8200" s="1">
        <v>93</v>
      </c>
      <c r="C8200" s="1">
        <v>6938</v>
      </c>
      <c r="D8200" s="1">
        <v>2095</v>
      </c>
      <c r="E8200" s="1">
        <v>9033</v>
      </c>
    </row>
    <row r="8201" spans="1:5">
      <c r="A8201" s="1">
        <v>1995</v>
      </c>
      <c r="B8201" s="1">
        <v>94</v>
      </c>
      <c r="C8201" s="1">
        <v>5909</v>
      </c>
      <c r="D8201" s="1">
        <v>1529</v>
      </c>
      <c r="E8201" s="1">
        <v>7438</v>
      </c>
    </row>
    <row r="8202" spans="1:5">
      <c r="A8202" s="1">
        <v>1995</v>
      </c>
      <c r="B8202" s="1">
        <v>95</v>
      </c>
      <c r="C8202" s="1">
        <v>4521</v>
      </c>
      <c r="D8202" s="1">
        <v>1120</v>
      </c>
      <c r="E8202" s="1">
        <v>5641</v>
      </c>
    </row>
    <row r="8203" spans="1:5">
      <c r="A8203" s="1">
        <v>1995</v>
      </c>
      <c r="B8203" s="1">
        <v>96</v>
      </c>
      <c r="C8203" s="1">
        <v>3528</v>
      </c>
      <c r="D8203" s="1">
        <v>696</v>
      </c>
      <c r="E8203" s="1">
        <v>4224</v>
      </c>
    </row>
    <row r="8204" spans="1:5">
      <c r="A8204" s="1">
        <v>1995</v>
      </c>
      <c r="B8204" s="1">
        <v>97</v>
      </c>
      <c r="C8204" s="1">
        <v>2533</v>
      </c>
      <c r="D8204" s="1">
        <v>465</v>
      </c>
      <c r="E8204" s="1">
        <v>2998</v>
      </c>
    </row>
    <row r="8205" spans="1:5">
      <c r="A8205" s="1">
        <v>1995</v>
      </c>
      <c r="B8205" s="1">
        <v>98</v>
      </c>
      <c r="C8205" s="1">
        <v>1770</v>
      </c>
      <c r="D8205" s="1">
        <v>306</v>
      </c>
      <c r="E8205" s="1">
        <v>2076</v>
      </c>
    </row>
    <row r="8206" spans="1:5">
      <c r="A8206" s="1">
        <v>1995</v>
      </c>
      <c r="B8206" s="1">
        <v>99</v>
      </c>
      <c r="C8206" s="1">
        <v>1296</v>
      </c>
      <c r="D8206" s="1">
        <v>197</v>
      </c>
      <c r="E8206" s="1">
        <v>1493</v>
      </c>
    </row>
    <row r="8207" spans="1:5">
      <c r="A8207" s="1">
        <v>1995</v>
      </c>
      <c r="B8207" s="1">
        <v>100</v>
      </c>
      <c r="C8207" s="1">
        <v>886</v>
      </c>
      <c r="D8207" s="1">
        <v>119</v>
      </c>
      <c r="E8207" s="1">
        <v>1005</v>
      </c>
    </row>
    <row r="8208" spans="1:5">
      <c r="A8208" s="1">
        <v>1995</v>
      </c>
      <c r="B8208" s="1">
        <v>101</v>
      </c>
      <c r="C8208" s="1">
        <v>605</v>
      </c>
      <c r="D8208" s="1">
        <v>77</v>
      </c>
      <c r="E8208" s="1">
        <v>682</v>
      </c>
    </row>
    <row r="8209" spans="1:5">
      <c r="A8209" s="1">
        <v>1995</v>
      </c>
      <c r="B8209" s="1">
        <v>102</v>
      </c>
      <c r="C8209" s="1">
        <v>373</v>
      </c>
      <c r="D8209" s="1">
        <v>45</v>
      </c>
      <c r="E8209" s="1">
        <v>418</v>
      </c>
    </row>
    <row r="8210" spans="1:5">
      <c r="A8210" s="1">
        <v>1995</v>
      </c>
      <c r="B8210" s="1">
        <v>103</v>
      </c>
      <c r="C8210" s="1">
        <v>220</v>
      </c>
      <c r="D8210" s="1">
        <v>20</v>
      </c>
      <c r="E8210" s="1">
        <v>240</v>
      </c>
    </row>
    <row r="8211" spans="1:5">
      <c r="A8211" s="1">
        <v>1995</v>
      </c>
      <c r="B8211" s="1">
        <v>104</v>
      </c>
      <c r="C8211" s="1">
        <v>122</v>
      </c>
      <c r="D8211" s="1">
        <v>20</v>
      </c>
      <c r="E8211" s="1">
        <v>142</v>
      </c>
    </row>
    <row r="8212" spans="1:5">
      <c r="A8212" s="1">
        <v>1995</v>
      </c>
      <c r="B8212" s="1">
        <v>105</v>
      </c>
      <c r="C8212" s="1">
        <v>83</v>
      </c>
      <c r="D8212" s="1">
        <v>8</v>
      </c>
      <c r="E8212" s="1">
        <v>91</v>
      </c>
    </row>
    <row r="8213" spans="1:5">
      <c r="A8213" s="1">
        <v>1995</v>
      </c>
      <c r="B8213" s="1">
        <v>106</v>
      </c>
      <c r="C8213" s="1">
        <v>41</v>
      </c>
      <c r="D8213" s="1">
        <v>6</v>
      </c>
      <c r="E8213" s="1">
        <v>47</v>
      </c>
    </row>
    <row r="8214" spans="1:5">
      <c r="A8214" s="1">
        <v>1995</v>
      </c>
      <c r="B8214" s="1">
        <v>107</v>
      </c>
      <c r="C8214" s="1">
        <v>24</v>
      </c>
      <c r="D8214" s="1">
        <v>2</v>
      </c>
      <c r="E8214" s="1">
        <v>26</v>
      </c>
    </row>
    <row r="8215" spans="1:5">
      <c r="A8215" s="1">
        <v>1995</v>
      </c>
      <c r="B8215" s="1">
        <v>108</v>
      </c>
      <c r="C8215" s="1">
        <v>9</v>
      </c>
      <c r="D8215" s="1">
        <v>1</v>
      </c>
      <c r="E8215" s="1">
        <v>10</v>
      </c>
    </row>
    <row r="8216" spans="1:5">
      <c r="A8216" s="1">
        <v>1995</v>
      </c>
      <c r="B8216" s="1">
        <v>109</v>
      </c>
      <c r="C8216" s="1">
        <v>4</v>
      </c>
      <c r="D8216" s="1">
        <v>0</v>
      </c>
      <c r="E8216" s="1">
        <v>4</v>
      </c>
    </row>
    <row r="8217" spans="1:5">
      <c r="A8217" s="1">
        <v>1995</v>
      </c>
      <c r="B8217" s="1" t="s">
        <v>121</v>
      </c>
      <c r="C8217" s="1">
        <v>3</v>
      </c>
      <c r="D8217" s="1">
        <v>0</v>
      </c>
      <c r="E8217" s="1">
        <v>3</v>
      </c>
    </row>
    <row r="8218" spans="1:5">
      <c r="A8218" s="1">
        <v>1996</v>
      </c>
      <c r="B8218" s="1">
        <v>0</v>
      </c>
      <c r="C8218" s="1">
        <v>1904</v>
      </c>
      <c r="D8218" s="1">
        <v>2562.02</v>
      </c>
      <c r="E8218" s="1">
        <v>4466.0200000000004</v>
      </c>
    </row>
    <row r="8219" spans="1:5">
      <c r="A8219" s="1">
        <v>1996</v>
      </c>
      <c r="B8219" s="1">
        <v>1</v>
      </c>
      <c r="C8219" s="1">
        <v>145</v>
      </c>
      <c r="D8219" s="1">
        <v>194</v>
      </c>
      <c r="E8219" s="1">
        <v>339</v>
      </c>
    </row>
    <row r="8220" spans="1:5">
      <c r="A8220" s="1">
        <v>1996</v>
      </c>
      <c r="B8220" s="1">
        <v>2</v>
      </c>
      <c r="C8220" s="1">
        <v>97</v>
      </c>
      <c r="D8220" s="1">
        <v>119.01</v>
      </c>
      <c r="E8220" s="1">
        <v>216.01</v>
      </c>
    </row>
    <row r="8221" spans="1:5">
      <c r="A8221" s="1">
        <v>1996</v>
      </c>
      <c r="B8221" s="1">
        <v>3</v>
      </c>
      <c r="C8221" s="1">
        <v>62</v>
      </c>
      <c r="D8221" s="1">
        <v>84</v>
      </c>
      <c r="E8221" s="1">
        <v>146</v>
      </c>
    </row>
    <row r="8222" spans="1:5">
      <c r="A8222" s="1">
        <v>1996</v>
      </c>
      <c r="B8222" s="1">
        <v>4</v>
      </c>
      <c r="C8222" s="1">
        <v>51</v>
      </c>
      <c r="D8222" s="1">
        <v>92</v>
      </c>
      <c r="E8222" s="1">
        <v>143</v>
      </c>
    </row>
    <row r="8223" spans="1:5">
      <c r="A8223" s="1">
        <v>1996</v>
      </c>
      <c r="B8223" s="1">
        <v>5</v>
      </c>
      <c r="C8223" s="1">
        <v>58</v>
      </c>
      <c r="D8223" s="1">
        <v>61</v>
      </c>
      <c r="E8223" s="1">
        <v>119</v>
      </c>
    </row>
    <row r="8224" spans="1:5">
      <c r="A8224" s="1">
        <v>1996</v>
      </c>
      <c r="B8224" s="1">
        <v>6</v>
      </c>
      <c r="C8224" s="1">
        <v>46</v>
      </c>
      <c r="D8224" s="1">
        <v>55</v>
      </c>
      <c r="E8224" s="1">
        <v>101</v>
      </c>
    </row>
    <row r="8225" spans="1:5">
      <c r="A8225" s="1">
        <v>1996</v>
      </c>
      <c r="B8225" s="1">
        <v>7</v>
      </c>
      <c r="C8225" s="1">
        <v>32</v>
      </c>
      <c r="D8225" s="1">
        <v>41</v>
      </c>
      <c r="E8225" s="1">
        <v>73</v>
      </c>
    </row>
    <row r="8226" spans="1:5">
      <c r="A8226" s="1">
        <v>1996</v>
      </c>
      <c r="B8226" s="1">
        <v>8</v>
      </c>
      <c r="C8226" s="1">
        <v>31</v>
      </c>
      <c r="D8226" s="1">
        <v>51</v>
      </c>
      <c r="E8226" s="1">
        <v>82</v>
      </c>
    </row>
    <row r="8227" spans="1:5">
      <c r="A8227" s="1">
        <v>1996</v>
      </c>
      <c r="B8227" s="1">
        <v>9</v>
      </c>
      <c r="C8227" s="1">
        <v>47</v>
      </c>
      <c r="D8227" s="1">
        <v>59</v>
      </c>
      <c r="E8227" s="1">
        <v>106</v>
      </c>
    </row>
    <row r="8228" spans="1:5">
      <c r="A8228" s="1">
        <v>1996</v>
      </c>
      <c r="B8228" s="1">
        <v>10</v>
      </c>
      <c r="C8228" s="1">
        <v>34</v>
      </c>
      <c r="D8228" s="1">
        <v>45</v>
      </c>
      <c r="E8228" s="1">
        <v>79</v>
      </c>
    </row>
    <row r="8229" spans="1:5">
      <c r="A8229" s="1">
        <v>1996</v>
      </c>
      <c r="B8229" s="1">
        <v>11</v>
      </c>
      <c r="C8229" s="1">
        <v>32</v>
      </c>
      <c r="D8229" s="1">
        <v>64</v>
      </c>
      <c r="E8229" s="1">
        <v>96</v>
      </c>
    </row>
    <row r="8230" spans="1:5">
      <c r="A8230" s="1">
        <v>1996</v>
      </c>
      <c r="B8230" s="1">
        <v>12</v>
      </c>
      <c r="C8230" s="1">
        <v>37</v>
      </c>
      <c r="D8230" s="1">
        <v>67</v>
      </c>
      <c r="E8230" s="1">
        <v>104</v>
      </c>
    </row>
    <row r="8231" spans="1:5">
      <c r="A8231" s="1">
        <v>1996</v>
      </c>
      <c r="B8231" s="1">
        <v>13</v>
      </c>
      <c r="C8231" s="1">
        <v>49</v>
      </c>
      <c r="D8231" s="1">
        <v>78</v>
      </c>
      <c r="E8231" s="1">
        <v>127</v>
      </c>
    </row>
    <row r="8232" spans="1:5">
      <c r="A8232" s="1">
        <v>1996</v>
      </c>
      <c r="B8232" s="1">
        <v>14</v>
      </c>
      <c r="C8232" s="1">
        <v>72</v>
      </c>
      <c r="D8232" s="1">
        <v>98</v>
      </c>
      <c r="E8232" s="1">
        <v>170</v>
      </c>
    </row>
    <row r="8233" spans="1:5">
      <c r="A8233" s="1">
        <v>1996</v>
      </c>
      <c r="B8233" s="1">
        <v>15</v>
      </c>
      <c r="C8233" s="1">
        <v>82</v>
      </c>
      <c r="D8233" s="1">
        <v>131</v>
      </c>
      <c r="E8233" s="1">
        <v>213</v>
      </c>
    </row>
    <row r="8234" spans="1:5">
      <c r="A8234" s="1">
        <v>1996</v>
      </c>
      <c r="B8234" s="1">
        <v>16</v>
      </c>
      <c r="C8234" s="1">
        <v>98</v>
      </c>
      <c r="D8234" s="1">
        <v>158</v>
      </c>
      <c r="E8234" s="1">
        <v>256</v>
      </c>
    </row>
    <row r="8235" spans="1:5">
      <c r="A8235" s="1">
        <v>1996</v>
      </c>
      <c r="B8235" s="1">
        <v>17</v>
      </c>
      <c r="C8235" s="1">
        <v>102</v>
      </c>
      <c r="D8235" s="1">
        <v>257.01</v>
      </c>
      <c r="E8235" s="1">
        <v>359.01</v>
      </c>
    </row>
    <row r="8236" spans="1:5">
      <c r="A8236" s="1">
        <v>1996</v>
      </c>
      <c r="B8236" s="1">
        <v>18</v>
      </c>
      <c r="C8236" s="1">
        <v>99</v>
      </c>
      <c r="D8236" s="1">
        <v>295</v>
      </c>
      <c r="E8236" s="1">
        <v>394</v>
      </c>
    </row>
    <row r="8237" spans="1:5">
      <c r="A8237" s="1">
        <v>1996</v>
      </c>
      <c r="B8237" s="1">
        <v>19</v>
      </c>
      <c r="C8237" s="1">
        <v>112</v>
      </c>
      <c r="D8237" s="1">
        <v>263</v>
      </c>
      <c r="E8237" s="1">
        <v>375</v>
      </c>
    </row>
    <row r="8238" spans="1:5">
      <c r="A8238" s="1">
        <v>1996</v>
      </c>
      <c r="B8238" s="1">
        <v>20</v>
      </c>
      <c r="C8238" s="1">
        <v>109</v>
      </c>
      <c r="D8238" s="1">
        <v>294</v>
      </c>
      <c r="E8238" s="1">
        <v>403</v>
      </c>
    </row>
    <row r="8239" spans="1:5">
      <c r="A8239" s="1">
        <v>1996</v>
      </c>
      <c r="B8239" s="1">
        <v>21</v>
      </c>
      <c r="C8239" s="1">
        <v>117</v>
      </c>
      <c r="D8239" s="1">
        <v>353.01</v>
      </c>
      <c r="E8239" s="1">
        <v>470.01</v>
      </c>
    </row>
    <row r="8240" spans="1:5">
      <c r="A8240" s="1">
        <v>1996</v>
      </c>
      <c r="B8240" s="1">
        <v>22</v>
      </c>
      <c r="C8240" s="1">
        <v>108</v>
      </c>
      <c r="D8240" s="1">
        <v>318.01</v>
      </c>
      <c r="E8240" s="1">
        <v>426.01</v>
      </c>
    </row>
    <row r="8241" spans="1:5">
      <c r="A8241" s="1">
        <v>1996</v>
      </c>
      <c r="B8241" s="1">
        <v>23</v>
      </c>
      <c r="C8241" s="1">
        <v>128</v>
      </c>
      <c r="D8241" s="1">
        <v>347.01</v>
      </c>
      <c r="E8241" s="1">
        <v>475.01</v>
      </c>
    </row>
    <row r="8242" spans="1:5">
      <c r="A8242" s="1">
        <v>1996</v>
      </c>
      <c r="B8242" s="1">
        <v>24</v>
      </c>
      <c r="C8242" s="1">
        <v>127</v>
      </c>
      <c r="D8242" s="1">
        <v>381</v>
      </c>
      <c r="E8242" s="1">
        <v>508</v>
      </c>
    </row>
    <row r="8243" spans="1:5">
      <c r="A8243" s="1">
        <v>1996</v>
      </c>
      <c r="B8243" s="1">
        <v>25</v>
      </c>
      <c r="C8243" s="1">
        <v>144</v>
      </c>
      <c r="D8243" s="1">
        <v>413</v>
      </c>
      <c r="E8243" s="1">
        <v>557</v>
      </c>
    </row>
    <row r="8244" spans="1:5">
      <c r="A8244" s="1">
        <v>1996</v>
      </c>
      <c r="B8244" s="1">
        <v>26</v>
      </c>
      <c r="C8244" s="1">
        <v>164</v>
      </c>
      <c r="D8244" s="1">
        <v>387.01</v>
      </c>
      <c r="E8244" s="1">
        <v>551.01</v>
      </c>
    </row>
    <row r="8245" spans="1:5">
      <c r="A8245" s="1">
        <v>1996</v>
      </c>
      <c r="B8245" s="1">
        <v>27</v>
      </c>
      <c r="C8245" s="1">
        <v>175</v>
      </c>
      <c r="D8245" s="1">
        <v>416</v>
      </c>
      <c r="E8245" s="1">
        <v>591</v>
      </c>
    </row>
    <row r="8246" spans="1:5">
      <c r="A8246" s="1">
        <v>1996</v>
      </c>
      <c r="B8246" s="1">
        <v>28</v>
      </c>
      <c r="C8246" s="1">
        <v>203</v>
      </c>
      <c r="D8246" s="1">
        <v>450.01</v>
      </c>
      <c r="E8246" s="1">
        <v>653.01</v>
      </c>
    </row>
    <row r="8247" spans="1:5">
      <c r="A8247" s="1">
        <v>1996</v>
      </c>
      <c r="B8247" s="1">
        <v>29</v>
      </c>
      <c r="C8247" s="1">
        <v>193</v>
      </c>
      <c r="D8247" s="1">
        <v>479</v>
      </c>
      <c r="E8247" s="1">
        <v>672</v>
      </c>
    </row>
    <row r="8248" spans="1:5">
      <c r="A8248" s="1">
        <v>1996</v>
      </c>
      <c r="B8248" s="1">
        <v>30</v>
      </c>
      <c r="C8248" s="1">
        <v>220</v>
      </c>
      <c r="D8248" s="1">
        <v>501.01</v>
      </c>
      <c r="E8248" s="1">
        <v>721.01</v>
      </c>
    </row>
    <row r="8249" spans="1:5">
      <c r="A8249" s="1">
        <v>1996</v>
      </c>
      <c r="B8249" s="1">
        <v>31</v>
      </c>
      <c r="C8249" s="1">
        <v>217</v>
      </c>
      <c r="D8249" s="1">
        <v>535</v>
      </c>
      <c r="E8249" s="1">
        <v>752</v>
      </c>
    </row>
    <row r="8250" spans="1:5">
      <c r="A8250" s="1">
        <v>1996</v>
      </c>
      <c r="B8250" s="1">
        <v>32</v>
      </c>
      <c r="C8250" s="1">
        <v>265</v>
      </c>
      <c r="D8250" s="1">
        <v>520.01</v>
      </c>
      <c r="E8250" s="1">
        <v>785.01</v>
      </c>
    </row>
    <row r="8251" spans="1:5">
      <c r="A8251" s="1">
        <v>1996</v>
      </c>
      <c r="B8251" s="1">
        <v>33</v>
      </c>
      <c r="C8251" s="1">
        <v>265</v>
      </c>
      <c r="D8251" s="1">
        <v>514</v>
      </c>
      <c r="E8251" s="1">
        <v>779</v>
      </c>
    </row>
    <row r="8252" spans="1:5">
      <c r="A8252" s="1">
        <v>1996</v>
      </c>
      <c r="B8252" s="1">
        <v>34</v>
      </c>
      <c r="C8252" s="1">
        <v>294</v>
      </c>
      <c r="D8252" s="1">
        <v>531.01</v>
      </c>
      <c r="E8252" s="1">
        <v>825.01</v>
      </c>
    </row>
    <row r="8253" spans="1:5">
      <c r="A8253" s="1">
        <v>1996</v>
      </c>
      <c r="B8253" s="1">
        <v>35</v>
      </c>
      <c r="C8253" s="1">
        <v>312</v>
      </c>
      <c r="D8253" s="1">
        <v>553</v>
      </c>
      <c r="E8253" s="1">
        <v>865</v>
      </c>
    </row>
    <row r="8254" spans="1:5">
      <c r="A8254" s="1">
        <v>1996</v>
      </c>
      <c r="B8254" s="1">
        <v>36</v>
      </c>
      <c r="C8254" s="1">
        <v>324</v>
      </c>
      <c r="D8254" s="1">
        <v>525.01</v>
      </c>
      <c r="E8254" s="1">
        <v>849.01</v>
      </c>
    </row>
    <row r="8255" spans="1:5">
      <c r="A8255" s="1">
        <v>1996</v>
      </c>
      <c r="B8255" s="1">
        <v>37</v>
      </c>
      <c r="C8255" s="1">
        <v>337</v>
      </c>
      <c r="D8255" s="1">
        <v>557.01</v>
      </c>
      <c r="E8255" s="1">
        <v>894.01</v>
      </c>
    </row>
    <row r="8256" spans="1:5">
      <c r="A8256" s="1">
        <v>1996</v>
      </c>
      <c r="B8256" s="1">
        <v>38</v>
      </c>
      <c r="C8256" s="1">
        <v>383</v>
      </c>
      <c r="D8256" s="1">
        <v>595.01</v>
      </c>
      <c r="E8256" s="1">
        <v>978.01</v>
      </c>
    </row>
    <row r="8257" spans="1:5">
      <c r="A8257" s="1">
        <v>1996</v>
      </c>
      <c r="B8257" s="1">
        <v>39</v>
      </c>
      <c r="C8257" s="1">
        <v>389</v>
      </c>
      <c r="D8257" s="1">
        <v>671</v>
      </c>
      <c r="E8257" s="1">
        <v>1060</v>
      </c>
    </row>
    <row r="8258" spans="1:5">
      <c r="A8258" s="1">
        <v>1996</v>
      </c>
      <c r="B8258" s="1">
        <v>40</v>
      </c>
      <c r="C8258" s="1">
        <v>401</v>
      </c>
      <c r="D8258" s="1">
        <v>719</v>
      </c>
      <c r="E8258" s="1">
        <v>1120</v>
      </c>
    </row>
    <row r="8259" spans="1:5">
      <c r="A8259" s="1">
        <v>1996</v>
      </c>
      <c r="B8259" s="1">
        <v>41</v>
      </c>
      <c r="C8259" s="1">
        <v>460</v>
      </c>
      <c r="D8259" s="1">
        <v>687</v>
      </c>
      <c r="E8259" s="1">
        <v>1147</v>
      </c>
    </row>
    <row r="8260" spans="1:5">
      <c r="A8260" s="1">
        <v>1996</v>
      </c>
      <c r="B8260" s="1">
        <v>42</v>
      </c>
      <c r="C8260" s="1">
        <v>496</v>
      </c>
      <c r="D8260" s="1">
        <v>757.01</v>
      </c>
      <c r="E8260" s="1">
        <v>1253.01</v>
      </c>
    </row>
    <row r="8261" spans="1:5">
      <c r="A8261" s="1">
        <v>1996</v>
      </c>
      <c r="B8261" s="1">
        <v>43</v>
      </c>
      <c r="C8261" s="1">
        <v>575</v>
      </c>
      <c r="D8261" s="1">
        <v>857.01</v>
      </c>
      <c r="E8261" s="1">
        <v>1432.01</v>
      </c>
    </row>
    <row r="8262" spans="1:5">
      <c r="A8262" s="1">
        <v>1996</v>
      </c>
      <c r="B8262" s="1">
        <v>44</v>
      </c>
      <c r="C8262" s="1">
        <v>538</v>
      </c>
      <c r="D8262" s="1">
        <v>869.01</v>
      </c>
      <c r="E8262" s="1">
        <v>1407.01</v>
      </c>
    </row>
    <row r="8263" spans="1:5">
      <c r="A8263" s="1">
        <v>1996</v>
      </c>
      <c r="B8263" s="1">
        <v>45</v>
      </c>
      <c r="C8263" s="1">
        <v>674</v>
      </c>
      <c r="D8263" s="1">
        <v>1070.01</v>
      </c>
      <c r="E8263" s="1">
        <v>1744.01</v>
      </c>
    </row>
    <row r="8264" spans="1:5">
      <c r="A8264" s="1">
        <v>1996</v>
      </c>
      <c r="B8264" s="1">
        <v>46</v>
      </c>
      <c r="C8264" s="1">
        <v>742</v>
      </c>
      <c r="D8264" s="1">
        <v>1126.01</v>
      </c>
      <c r="E8264" s="1">
        <v>1868.01</v>
      </c>
    </row>
    <row r="8265" spans="1:5">
      <c r="A8265" s="1">
        <v>1996</v>
      </c>
      <c r="B8265" s="1">
        <v>47</v>
      </c>
      <c r="C8265" s="1">
        <v>837</v>
      </c>
      <c r="D8265" s="1">
        <v>1246.01</v>
      </c>
      <c r="E8265" s="1">
        <v>2083.0100000000002</v>
      </c>
    </row>
    <row r="8266" spans="1:5">
      <c r="A8266" s="1">
        <v>1996</v>
      </c>
      <c r="B8266" s="1">
        <v>48</v>
      </c>
      <c r="C8266" s="1">
        <v>956</v>
      </c>
      <c r="D8266" s="1">
        <v>1410.02</v>
      </c>
      <c r="E8266" s="1">
        <v>2366.02</v>
      </c>
    </row>
    <row r="8267" spans="1:5">
      <c r="A8267" s="1">
        <v>1996</v>
      </c>
      <c r="B8267" s="1">
        <v>49</v>
      </c>
      <c r="C8267" s="1">
        <v>1074</v>
      </c>
      <c r="D8267" s="1">
        <v>1721.02</v>
      </c>
      <c r="E8267" s="1">
        <v>2795.02</v>
      </c>
    </row>
    <row r="8268" spans="1:5">
      <c r="A8268" s="1">
        <v>1996</v>
      </c>
      <c r="B8268" s="1">
        <v>50</v>
      </c>
      <c r="C8268" s="1">
        <v>1088</v>
      </c>
      <c r="D8268" s="1">
        <v>1530.01</v>
      </c>
      <c r="E8268" s="1">
        <v>2618.0100000000002</v>
      </c>
    </row>
    <row r="8269" spans="1:5">
      <c r="A8269" s="1">
        <v>1996</v>
      </c>
      <c r="B8269" s="1">
        <v>51</v>
      </c>
      <c r="C8269" s="1">
        <v>1163</v>
      </c>
      <c r="D8269" s="1">
        <v>1659.01</v>
      </c>
      <c r="E8269" s="1">
        <v>2822.01</v>
      </c>
    </row>
    <row r="8270" spans="1:5">
      <c r="A8270" s="1">
        <v>1996</v>
      </c>
      <c r="B8270" s="1">
        <v>52</v>
      </c>
      <c r="C8270" s="1">
        <v>1218</v>
      </c>
      <c r="D8270" s="1">
        <v>1957.02</v>
      </c>
      <c r="E8270" s="1">
        <v>3175.02</v>
      </c>
    </row>
    <row r="8271" spans="1:5">
      <c r="A8271" s="1">
        <v>1996</v>
      </c>
      <c r="B8271" s="1">
        <v>53</v>
      </c>
      <c r="C8271" s="1">
        <v>1286</v>
      </c>
      <c r="D8271" s="1">
        <v>2005.02</v>
      </c>
      <c r="E8271" s="1">
        <v>3291.02</v>
      </c>
    </row>
    <row r="8272" spans="1:5">
      <c r="A8272" s="1">
        <v>1996</v>
      </c>
      <c r="B8272" s="1">
        <v>54</v>
      </c>
      <c r="C8272" s="1">
        <v>1263</v>
      </c>
      <c r="D8272" s="1">
        <v>2071.02</v>
      </c>
      <c r="E8272" s="1">
        <v>3334.02</v>
      </c>
    </row>
    <row r="8273" spans="1:5">
      <c r="A8273" s="1">
        <v>1996</v>
      </c>
      <c r="B8273" s="1">
        <v>55</v>
      </c>
      <c r="C8273" s="1">
        <v>1354</v>
      </c>
      <c r="D8273" s="1">
        <v>2183.02</v>
      </c>
      <c r="E8273" s="1">
        <v>3537.02</v>
      </c>
    </row>
    <row r="8274" spans="1:5">
      <c r="A8274" s="1">
        <v>1996</v>
      </c>
      <c r="B8274" s="1">
        <v>56</v>
      </c>
      <c r="C8274" s="1">
        <v>1484</v>
      </c>
      <c r="D8274" s="1">
        <v>2477.02</v>
      </c>
      <c r="E8274" s="1">
        <v>3961.02</v>
      </c>
    </row>
    <row r="8275" spans="1:5">
      <c r="A8275" s="1">
        <v>1996</v>
      </c>
      <c r="B8275" s="1">
        <v>57</v>
      </c>
      <c r="C8275" s="1">
        <v>1752</v>
      </c>
      <c r="D8275" s="1">
        <v>2733.03</v>
      </c>
      <c r="E8275" s="1">
        <v>4485.03</v>
      </c>
    </row>
    <row r="8276" spans="1:5">
      <c r="A8276" s="1">
        <v>1996</v>
      </c>
      <c r="B8276" s="1">
        <v>58</v>
      </c>
      <c r="C8276" s="1">
        <v>1850</v>
      </c>
      <c r="D8276" s="1">
        <v>2984.03</v>
      </c>
      <c r="E8276" s="1">
        <v>4834.03</v>
      </c>
    </row>
    <row r="8277" spans="1:5">
      <c r="A8277" s="1">
        <v>1996</v>
      </c>
      <c r="B8277" s="1">
        <v>59</v>
      </c>
      <c r="C8277" s="1">
        <v>2017</v>
      </c>
      <c r="D8277" s="1">
        <v>3285.02</v>
      </c>
      <c r="E8277" s="1">
        <v>5302.02</v>
      </c>
    </row>
    <row r="8278" spans="1:5">
      <c r="A8278" s="1">
        <v>1996</v>
      </c>
      <c r="B8278" s="1">
        <v>60</v>
      </c>
      <c r="C8278" s="1">
        <v>2170</v>
      </c>
      <c r="D8278" s="1">
        <v>3545.03</v>
      </c>
      <c r="E8278" s="1">
        <v>5715.03</v>
      </c>
    </row>
    <row r="8279" spans="1:5">
      <c r="A8279" s="1">
        <v>1996</v>
      </c>
      <c r="B8279" s="1">
        <v>61</v>
      </c>
      <c r="C8279" s="1">
        <v>2315</v>
      </c>
      <c r="D8279" s="1">
        <v>3798.03</v>
      </c>
      <c r="E8279" s="1">
        <v>6113.03</v>
      </c>
    </row>
    <row r="8280" spans="1:5">
      <c r="A8280" s="1">
        <v>1996</v>
      </c>
      <c r="B8280" s="1">
        <v>62</v>
      </c>
      <c r="C8280" s="1">
        <v>2538</v>
      </c>
      <c r="D8280" s="1">
        <v>4163.03</v>
      </c>
      <c r="E8280" s="1">
        <v>6701.03</v>
      </c>
    </row>
    <row r="8281" spans="1:5">
      <c r="A8281" s="1">
        <v>1996</v>
      </c>
      <c r="B8281" s="1">
        <v>63</v>
      </c>
      <c r="C8281" s="1">
        <v>2701</v>
      </c>
      <c r="D8281" s="1">
        <v>4642.04</v>
      </c>
      <c r="E8281" s="1">
        <v>7343.04</v>
      </c>
    </row>
    <row r="8282" spans="1:5">
      <c r="A8282" s="1">
        <v>1996</v>
      </c>
      <c r="B8282" s="1">
        <v>64</v>
      </c>
      <c r="C8282" s="1">
        <v>3224</v>
      </c>
      <c r="D8282" s="1">
        <v>5220.04</v>
      </c>
      <c r="E8282" s="1">
        <v>8444.0400000000009</v>
      </c>
    </row>
    <row r="8283" spans="1:5">
      <c r="A8283" s="1">
        <v>1996</v>
      </c>
      <c r="B8283" s="1">
        <v>65</v>
      </c>
      <c r="C8283" s="1">
        <v>3589</v>
      </c>
      <c r="D8283" s="1">
        <v>5771.05</v>
      </c>
      <c r="E8283" s="1">
        <v>9360.0499999999993</v>
      </c>
    </row>
    <row r="8284" spans="1:5">
      <c r="A8284" s="1">
        <v>1996</v>
      </c>
      <c r="B8284" s="1">
        <v>66</v>
      </c>
      <c r="C8284" s="1">
        <v>3888</v>
      </c>
      <c r="D8284" s="1">
        <v>6079.04</v>
      </c>
      <c r="E8284" s="1">
        <v>9967.0400000000009</v>
      </c>
    </row>
    <row r="8285" spans="1:5">
      <c r="A8285" s="1">
        <v>1996</v>
      </c>
      <c r="B8285" s="1">
        <v>67</v>
      </c>
      <c r="C8285" s="1">
        <v>4369</v>
      </c>
      <c r="D8285" s="1">
        <v>6471.04</v>
      </c>
      <c r="E8285" s="1">
        <v>10840.04</v>
      </c>
    </row>
    <row r="8286" spans="1:5">
      <c r="A8286" s="1">
        <v>1996</v>
      </c>
      <c r="B8286" s="1">
        <v>68</v>
      </c>
      <c r="C8286" s="1">
        <v>4868</v>
      </c>
      <c r="D8286" s="1">
        <v>7173.05</v>
      </c>
      <c r="E8286" s="1">
        <v>12041.05</v>
      </c>
    </row>
    <row r="8287" spans="1:5">
      <c r="A8287" s="1">
        <v>1996</v>
      </c>
      <c r="B8287" s="1">
        <v>69</v>
      </c>
      <c r="C8287" s="1">
        <v>5378</v>
      </c>
      <c r="D8287" s="1">
        <v>7775.05</v>
      </c>
      <c r="E8287" s="1">
        <v>13153.05</v>
      </c>
    </row>
    <row r="8288" spans="1:5">
      <c r="A8288" s="1">
        <v>1996</v>
      </c>
      <c r="B8288" s="1">
        <v>70</v>
      </c>
      <c r="C8288" s="1">
        <v>5949</v>
      </c>
      <c r="D8288" s="1">
        <v>8587.06</v>
      </c>
      <c r="E8288" s="1">
        <v>14536.06</v>
      </c>
    </row>
    <row r="8289" spans="1:5">
      <c r="A8289" s="1">
        <v>1996</v>
      </c>
      <c r="B8289" s="1">
        <v>71</v>
      </c>
      <c r="C8289" s="1">
        <v>6434</v>
      </c>
      <c r="D8289" s="1">
        <v>8941.07</v>
      </c>
      <c r="E8289" s="1">
        <v>15375.07</v>
      </c>
    </row>
    <row r="8290" spans="1:5">
      <c r="A8290" s="1">
        <v>1996</v>
      </c>
      <c r="B8290" s="1">
        <v>72</v>
      </c>
      <c r="C8290" s="1">
        <v>7046</v>
      </c>
      <c r="D8290" s="1">
        <v>9605.06</v>
      </c>
      <c r="E8290" s="1">
        <v>16651.060000000001</v>
      </c>
    </row>
    <row r="8291" spans="1:5">
      <c r="A8291" s="1">
        <v>1996</v>
      </c>
      <c r="B8291" s="1">
        <v>73</v>
      </c>
      <c r="C8291" s="1">
        <v>7768</v>
      </c>
      <c r="D8291" s="1">
        <v>9976.07</v>
      </c>
      <c r="E8291" s="1">
        <v>17744.07</v>
      </c>
    </row>
    <row r="8292" spans="1:5">
      <c r="A8292" s="1">
        <v>1996</v>
      </c>
      <c r="B8292" s="1">
        <v>74</v>
      </c>
      <c r="C8292" s="1">
        <v>8599</v>
      </c>
      <c r="D8292" s="1">
        <v>10951.07</v>
      </c>
      <c r="E8292" s="1">
        <v>19550.07</v>
      </c>
    </row>
    <row r="8293" spans="1:5">
      <c r="A8293" s="1">
        <v>1996</v>
      </c>
      <c r="B8293" s="1">
        <v>75</v>
      </c>
      <c r="C8293" s="1">
        <v>9760</v>
      </c>
      <c r="D8293" s="1">
        <v>11916.07</v>
      </c>
      <c r="E8293" s="1">
        <v>21676.07</v>
      </c>
    </row>
    <row r="8294" spans="1:5">
      <c r="A8294" s="1">
        <v>1996</v>
      </c>
      <c r="B8294" s="1">
        <v>76</v>
      </c>
      <c r="C8294" s="1">
        <v>10540</v>
      </c>
      <c r="D8294" s="1">
        <v>12201.07</v>
      </c>
      <c r="E8294" s="1">
        <v>22741.07</v>
      </c>
    </row>
    <row r="8295" spans="1:5">
      <c r="A8295" s="1">
        <v>1996</v>
      </c>
      <c r="B8295" s="1">
        <v>77</v>
      </c>
      <c r="C8295" s="1">
        <v>8259</v>
      </c>
      <c r="D8295" s="1">
        <v>8738.06</v>
      </c>
      <c r="E8295" s="1">
        <v>16997.060000000001</v>
      </c>
    </row>
    <row r="8296" spans="1:5">
      <c r="A8296" s="1">
        <v>1996</v>
      </c>
      <c r="B8296" s="1">
        <v>78</v>
      </c>
      <c r="C8296" s="1">
        <v>8364</v>
      </c>
      <c r="D8296" s="1">
        <v>8580.0499999999993</v>
      </c>
      <c r="E8296" s="1">
        <v>16944.05</v>
      </c>
    </row>
    <row r="8297" spans="1:5">
      <c r="A8297" s="1">
        <v>1996</v>
      </c>
      <c r="B8297" s="1">
        <v>79</v>
      </c>
      <c r="C8297" s="1">
        <v>9713</v>
      </c>
      <c r="D8297" s="1">
        <v>9485.06</v>
      </c>
      <c r="E8297" s="1">
        <v>19198.060000000001</v>
      </c>
    </row>
    <row r="8298" spans="1:5">
      <c r="A8298" s="1">
        <v>1996</v>
      </c>
      <c r="B8298" s="1">
        <v>80</v>
      </c>
      <c r="C8298" s="1">
        <v>10961</v>
      </c>
      <c r="D8298" s="1">
        <v>10466.06</v>
      </c>
      <c r="E8298" s="1">
        <v>21427.06</v>
      </c>
    </row>
    <row r="8299" spans="1:5">
      <c r="A8299" s="1">
        <v>1996</v>
      </c>
      <c r="B8299" s="1">
        <v>81</v>
      </c>
      <c r="C8299" s="1">
        <v>12332</v>
      </c>
      <c r="D8299" s="1">
        <v>10714.06</v>
      </c>
      <c r="E8299" s="1">
        <v>23046.06</v>
      </c>
    </row>
    <row r="8300" spans="1:5">
      <c r="A8300" s="1">
        <v>1996</v>
      </c>
      <c r="B8300" s="1">
        <v>82</v>
      </c>
      <c r="C8300" s="1">
        <v>13026</v>
      </c>
      <c r="D8300" s="1">
        <v>10533.06</v>
      </c>
      <c r="E8300" s="1">
        <v>23559.06</v>
      </c>
    </row>
    <row r="8301" spans="1:5">
      <c r="A8301" s="1">
        <v>1996</v>
      </c>
      <c r="B8301" s="1">
        <v>83</v>
      </c>
      <c r="C8301" s="1">
        <v>13344</v>
      </c>
      <c r="D8301" s="1">
        <v>10089.06</v>
      </c>
      <c r="E8301" s="1">
        <v>23433.06</v>
      </c>
    </row>
    <row r="8302" spans="1:5">
      <c r="A8302" s="1">
        <v>1996</v>
      </c>
      <c r="B8302" s="1">
        <v>84</v>
      </c>
      <c r="C8302" s="1">
        <v>13278</v>
      </c>
      <c r="D8302" s="1">
        <v>9363.06</v>
      </c>
      <c r="E8302" s="1">
        <v>22641.06</v>
      </c>
    </row>
    <row r="8303" spans="1:5">
      <c r="A8303" s="1">
        <v>1996</v>
      </c>
      <c r="B8303" s="1">
        <v>85</v>
      </c>
      <c r="C8303" s="1">
        <v>13161</v>
      </c>
      <c r="D8303" s="1">
        <v>8748.0499999999993</v>
      </c>
      <c r="E8303" s="1">
        <v>21909.05</v>
      </c>
    </row>
    <row r="8304" spans="1:5">
      <c r="A8304" s="1">
        <v>1996</v>
      </c>
      <c r="B8304" s="1">
        <v>86</v>
      </c>
      <c r="C8304" s="1">
        <v>13479</v>
      </c>
      <c r="D8304" s="1">
        <v>7999.04</v>
      </c>
      <c r="E8304" s="1">
        <v>21478.04</v>
      </c>
    </row>
    <row r="8305" spans="1:5">
      <c r="A8305" s="1">
        <v>1996</v>
      </c>
      <c r="B8305" s="1">
        <v>87</v>
      </c>
      <c r="C8305" s="1">
        <v>13025</v>
      </c>
      <c r="D8305" s="1">
        <v>7138.04</v>
      </c>
      <c r="E8305" s="1">
        <v>20163.04</v>
      </c>
    </row>
    <row r="8306" spans="1:5">
      <c r="A8306" s="1">
        <v>1996</v>
      </c>
      <c r="B8306" s="1">
        <v>88</v>
      </c>
      <c r="C8306" s="1">
        <v>12439</v>
      </c>
      <c r="D8306" s="1">
        <v>6208.04</v>
      </c>
      <c r="E8306" s="1">
        <v>18647.04</v>
      </c>
    </row>
    <row r="8307" spans="1:5">
      <c r="A8307" s="1">
        <v>1996</v>
      </c>
      <c r="B8307" s="1">
        <v>89</v>
      </c>
      <c r="C8307" s="1">
        <v>11586</v>
      </c>
      <c r="D8307" s="1">
        <v>5310.03</v>
      </c>
      <c r="E8307" s="1">
        <v>16896.03</v>
      </c>
    </row>
    <row r="8308" spans="1:5">
      <c r="A8308" s="1">
        <v>1996</v>
      </c>
      <c r="B8308" s="1">
        <v>90</v>
      </c>
      <c r="C8308" s="1">
        <v>10646</v>
      </c>
      <c r="D8308" s="1">
        <v>4326.0200000000004</v>
      </c>
      <c r="E8308" s="1">
        <v>14972.02</v>
      </c>
    </row>
    <row r="8309" spans="1:5">
      <c r="A8309" s="1">
        <v>1996</v>
      </c>
      <c r="B8309" s="1">
        <v>91</v>
      </c>
      <c r="C8309" s="1">
        <v>9520</v>
      </c>
      <c r="D8309" s="1">
        <v>3448.02</v>
      </c>
      <c r="E8309" s="1">
        <v>12968.02</v>
      </c>
    </row>
    <row r="8310" spans="1:5">
      <c r="A8310" s="1">
        <v>1996</v>
      </c>
      <c r="B8310" s="1">
        <v>92</v>
      </c>
      <c r="C8310" s="1">
        <v>8258</v>
      </c>
      <c r="D8310" s="1">
        <v>2842.02</v>
      </c>
      <c r="E8310" s="1">
        <v>11100.02</v>
      </c>
    </row>
    <row r="8311" spans="1:5">
      <c r="A8311" s="1">
        <v>1996</v>
      </c>
      <c r="B8311" s="1">
        <v>93</v>
      </c>
      <c r="C8311" s="1">
        <v>7068</v>
      </c>
      <c r="D8311" s="1">
        <v>2164.0100000000002</v>
      </c>
      <c r="E8311" s="1">
        <v>9232.01</v>
      </c>
    </row>
    <row r="8312" spans="1:5">
      <c r="A8312" s="1">
        <v>1996</v>
      </c>
      <c r="B8312" s="1">
        <v>94</v>
      </c>
      <c r="C8312" s="1">
        <v>5881</v>
      </c>
      <c r="D8312" s="1">
        <v>1560.01</v>
      </c>
      <c r="E8312" s="1">
        <v>7441.01</v>
      </c>
    </row>
    <row r="8313" spans="1:5">
      <c r="A8313" s="1">
        <v>1996</v>
      </c>
      <c r="B8313" s="1">
        <v>95</v>
      </c>
      <c r="C8313" s="1">
        <v>4574</v>
      </c>
      <c r="D8313" s="1">
        <v>1137</v>
      </c>
      <c r="E8313" s="1">
        <v>5711</v>
      </c>
    </row>
    <row r="8314" spans="1:5">
      <c r="A8314" s="1">
        <v>1996</v>
      </c>
      <c r="B8314" s="1">
        <v>96</v>
      </c>
      <c r="C8314" s="1">
        <v>3596</v>
      </c>
      <c r="D8314" s="1">
        <v>803</v>
      </c>
      <c r="E8314" s="1">
        <v>4399</v>
      </c>
    </row>
    <row r="8315" spans="1:5">
      <c r="A8315" s="1">
        <v>1996</v>
      </c>
      <c r="B8315" s="1">
        <v>97</v>
      </c>
      <c r="C8315" s="1">
        <v>2556</v>
      </c>
      <c r="D8315" s="1">
        <v>507</v>
      </c>
      <c r="E8315" s="1">
        <v>3063</v>
      </c>
    </row>
    <row r="8316" spans="1:5">
      <c r="A8316" s="1">
        <v>1996</v>
      </c>
      <c r="B8316" s="1">
        <v>98</v>
      </c>
      <c r="C8316" s="1">
        <v>1874</v>
      </c>
      <c r="D8316" s="1">
        <v>308</v>
      </c>
      <c r="E8316" s="1">
        <v>2182</v>
      </c>
    </row>
    <row r="8317" spans="1:5">
      <c r="A8317" s="1">
        <v>1996</v>
      </c>
      <c r="B8317" s="1">
        <v>99</v>
      </c>
      <c r="C8317" s="1">
        <v>1299</v>
      </c>
      <c r="D8317" s="1">
        <v>222</v>
      </c>
      <c r="E8317" s="1">
        <v>1521</v>
      </c>
    </row>
    <row r="8318" spans="1:5">
      <c r="A8318" s="1">
        <v>1996</v>
      </c>
      <c r="B8318" s="1">
        <v>100</v>
      </c>
      <c r="C8318" s="1">
        <v>869</v>
      </c>
      <c r="D8318" s="1">
        <v>139</v>
      </c>
      <c r="E8318" s="1">
        <v>1008</v>
      </c>
    </row>
    <row r="8319" spans="1:5">
      <c r="A8319" s="1">
        <v>1996</v>
      </c>
      <c r="B8319" s="1">
        <v>101</v>
      </c>
      <c r="C8319" s="1">
        <v>649</v>
      </c>
      <c r="D8319" s="1">
        <v>88</v>
      </c>
      <c r="E8319" s="1">
        <v>737</v>
      </c>
    </row>
    <row r="8320" spans="1:5">
      <c r="A8320" s="1">
        <v>1996</v>
      </c>
      <c r="B8320" s="1">
        <v>102</v>
      </c>
      <c r="C8320" s="1">
        <v>353</v>
      </c>
      <c r="D8320" s="1">
        <v>56</v>
      </c>
      <c r="E8320" s="1">
        <v>409</v>
      </c>
    </row>
    <row r="8321" spans="1:5">
      <c r="A8321" s="1">
        <v>1996</v>
      </c>
      <c r="B8321" s="1">
        <v>103</v>
      </c>
      <c r="C8321" s="1">
        <v>237</v>
      </c>
      <c r="D8321" s="1">
        <v>31</v>
      </c>
      <c r="E8321" s="1">
        <v>268</v>
      </c>
    </row>
    <row r="8322" spans="1:5">
      <c r="A8322" s="1">
        <v>1996</v>
      </c>
      <c r="B8322" s="1">
        <v>104</v>
      </c>
      <c r="C8322" s="1">
        <v>163</v>
      </c>
      <c r="D8322" s="1">
        <v>14</v>
      </c>
      <c r="E8322" s="1">
        <v>177</v>
      </c>
    </row>
    <row r="8323" spans="1:5">
      <c r="A8323" s="1">
        <v>1996</v>
      </c>
      <c r="B8323" s="1">
        <v>105</v>
      </c>
      <c r="C8323" s="1">
        <v>70</v>
      </c>
      <c r="D8323" s="1">
        <v>7</v>
      </c>
      <c r="E8323" s="1">
        <v>77</v>
      </c>
    </row>
    <row r="8324" spans="1:5">
      <c r="A8324" s="1">
        <v>1996</v>
      </c>
      <c r="B8324" s="1">
        <v>106</v>
      </c>
      <c r="C8324" s="1">
        <v>45</v>
      </c>
      <c r="D8324" s="1">
        <v>4</v>
      </c>
      <c r="E8324" s="1">
        <v>49</v>
      </c>
    </row>
    <row r="8325" spans="1:5">
      <c r="A8325" s="1">
        <v>1996</v>
      </c>
      <c r="B8325" s="1">
        <v>107</v>
      </c>
      <c r="C8325" s="1">
        <v>21</v>
      </c>
      <c r="D8325" s="1">
        <v>3</v>
      </c>
      <c r="E8325" s="1">
        <v>24</v>
      </c>
    </row>
    <row r="8326" spans="1:5">
      <c r="A8326" s="1">
        <v>1996</v>
      </c>
      <c r="B8326" s="1">
        <v>108</v>
      </c>
      <c r="C8326" s="1">
        <v>11</v>
      </c>
      <c r="D8326" s="1">
        <v>2</v>
      </c>
      <c r="E8326" s="1">
        <v>13</v>
      </c>
    </row>
    <row r="8327" spans="1:5">
      <c r="A8327" s="1">
        <v>1996</v>
      </c>
      <c r="B8327" s="1">
        <v>109</v>
      </c>
      <c r="C8327" s="1">
        <v>5</v>
      </c>
      <c r="D8327" s="1">
        <v>1</v>
      </c>
      <c r="E8327" s="1">
        <v>6</v>
      </c>
    </row>
    <row r="8328" spans="1:5">
      <c r="A8328" s="1">
        <v>1996</v>
      </c>
      <c r="B8328" s="1" t="s">
        <v>121</v>
      </c>
      <c r="C8328" s="1">
        <v>8</v>
      </c>
      <c r="D8328" s="1">
        <v>0</v>
      </c>
      <c r="E8328" s="1">
        <v>8</v>
      </c>
    </row>
    <row r="8329" spans="1:5">
      <c r="A8329" s="1">
        <v>1997</v>
      </c>
      <c r="B8329" s="1">
        <v>0</v>
      </c>
      <c r="C8329" s="1">
        <v>1861</v>
      </c>
      <c r="D8329" s="1">
        <v>2391</v>
      </c>
      <c r="E8329" s="1">
        <v>4252</v>
      </c>
    </row>
    <row r="8330" spans="1:5">
      <c r="A8330" s="1">
        <v>1997</v>
      </c>
      <c r="B8330" s="1">
        <v>1</v>
      </c>
      <c r="C8330" s="1">
        <v>137</v>
      </c>
      <c r="D8330" s="1">
        <v>185</v>
      </c>
      <c r="E8330" s="1">
        <v>322</v>
      </c>
    </row>
    <row r="8331" spans="1:5">
      <c r="A8331" s="1">
        <v>1997</v>
      </c>
      <c r="B8331" s="1">
        <v>2</v>
      </c>
      <c r="C8331" s="1">
        <v>87</v>
      </c>
      <c r="D8331" s="1">
        <v>115</v>
      </c>
      <c r="E8331" s="1">
        <v>202</v>
      </c>
    </row>
    <row r="8332" spans="1:5">
      <c r="A8332" s="1">
        <v>1997</v>
      </c>
      <c r="B8332" s="1">
        <v>3</v>
      </c>
      <c r="C8332" s="1">
        <v>63</v>
      </c>
      <c r="D8332" s="1">
        <v>84</v>
      </c>
      <c r="E8332" s="1">
        <v>147</v>
      </c>
    </row>
    <row r="8333" spans="1:5">
      <c r="A8333" s="1">
        <v>1997</v>
      </c>
      <c r="B8333" s="1">
        <v>4</v>
      </c>
      <c r="C8333" s="1">
        <v>47</v>
      </c>
      <c r="D8333" s="1">
        <v>72</v>
      </c>
      <c r="E8333" s="1">
        <v>119</v>
      </c>
    </row>
    <row r="8334" spans="1:5">
      <c r="A8334" s="1">
        <v>1997</v>
      </c>
      <c r="B8334" s="1">
        <v>5</v>
      </c>
      <c r="C8334" s="1">
        <v>50</v>
      </c>
      <c r="D8334" s="1">
        <v>67</v>
      </c>
      <c r="E8334" s="1">
        <v>117</v>
      </c>
    </row>
    <row r="8335" spans="1:5">
      <c r="A8335" s="1">
        <v>1997</v>
      </c>
      <c r="B8335" s="1">
        <v>6</v>
      </c>
      <c r="C8335" s="1">
        <v>42</v>
      </c>
      <c r="D8335" s="1">
        <v>57</v>
      </c>
      <c r="E8335" s="1">
        <v>99</v>
      </c>
    </row>
    <row r="8336" spans="1:5">
      <c r="A8336" s="1">
        <v>1997</v>
      </c>
      <c r="B8336" s="1">
        <v>7</v>
      </c>
      <c r="C8336" s="1">
        <v>44</v>
      </c>
      <c r="D8336" s="1">
        <v>52</v>
      </c>
      <c r="E8336" s="1">
        <v>96</v>
      </c>
    </row>
    <row r="8337" spans="1:5">
      <c r="A8337" s="1">
        <v>1997</v>
      </c>
      <c r="B8337" s="1">
        <v>8</v>
      </c>
      <c r="C8337" s="1">
        <v>37</v>
      </c>
      <c r="D8337" s="1">
        <v>65</v>
      </c>
      <c r="E8337" s="1">
        <v>102</v>
      </c>
    </row>
    <row r="8338" spans="1:5">
      <c r="A8338" s="1">
        <v>1997</v>
      </c>
      <c r="B8338" s="1">
        <v>9</v>
      </c>
      <c r="C8338" s="1">
        <v>42</v>
      </c>
      <c r="D8338" s="1">
        <v>59</v>
      </c>
      <c r="E8338" s="1">
        <v>101</v>
      </c>
    </row>
    <row r="8339" spans="1:5">
      <c r="A8339" s="1">
        <v>1997</v>
      </c>
      <c r="B8339" s="1">
        <v>10</v>
      </c>
      <c r="C8339" s="1">
        <v>49</v>
      </c>
      <c r="D8339" s="1">
        <v>66</v>
      </c>
      <c r="E8339" s="1">
        <v>115</v>
      </c>
    </row>
    <row r="8340" spans="1:5">
      <c r="A8340" s="1">
        <v>1997</v>
      </c>
      <c r="B8340" s="1">
        <v>11</v>
      </c>
      <c r="C8340" s="1">
        <v>32</v>
      </c>
      <c r="D8340" s="1">
        <v>64</v>
      </c>
      <c r="E8340" s="1">
        <v>96</v>
      </c>
    </row>
    <row r="8341" spans="1:5">
      <c r="A8341" s="1">
        <v>1997</v>
      </c>
      <c r="B8341" s="1">
        <v>12</v>
      </c>
      <c r="C8341" s="1">
        <v>46</v>
      </c>
      <c r="D8341" s="1">
        <v>73</v>
      </c>
      <c r="E8341" s="1">
        <v>119</v>
      </c>
    </row>
    <row r="8342" spans="1:5">
      <c r="A8342" s="1">
        <v>1997</v>
      </c>
      <c r="B8342" s="1">
        <v>13</v>
      </c>
      <c r="C8342" s="1">
        <v>54</v>
      </c>
      <c r="D8342" s="1">
        <v>74</v>
      </c>
      <c r="E8342" s="1">
        <v>128</v>
      </c>
    </row>
    <row r="8343" spans="1:5">
      <c r="A8343" s="1">
        <v>1997</v>
      </c>
      <c r="B8343" s="1">
        <v>14</v>
      </c>
      <c r="C8343" s="1">
        <v>58</v>
      </c>
      <c r="D8343" s="1">
        <v>87</v>
      </c>
      <c r="E8343" s="1">
        <v>145</v>
      </c>
    </row>
    <row r="8344" spans="1:5">
      <c r="A8344" s="1">
        <v>1997</v>
      </c>
      <c r="B8344" s="1">
        <v>15</v>
      </c>
      <c r="C8344" s="1">
        <v>80</v>
      </c>
      <c r="D8344" s="1">
        <v>93</v>
      </c>
      <c r="E8344" s="1">
        <v>173</v>
      </c>
    </row>
    <row r="8345" spans="1:5">
      <c r="A8345" s="1">
        <v>1997</v>
      </c>
      <c r="B8345" s="1">
        <v>16</v>
      </c>
      <c r="C8345" s="1">
        <v>85</v>
      </c>
      <c r="D8345" s="1">
        <v>189</v>
      </c>
      <c r="E8345" s="1">
        <v>274</v>
      </c>
    </row>
    <row r="8346" spans="1:5">
      <c r="A8346" s="1">
        <v>1997</v>
      </c>
      <c r="B8346" s="1">
        <v>17</v>
      </c>
      <c r="C8346" s="1">
        <v>119</v>
      </c>
      <c r="D8346" s="1">
        <v>232</v>
      </c>
      <c r="E8346" s="1">
        <v>351</v>
      </c>
    </row>
    <row r="8347" spans="1:5">
      <c r="A8347" s="1">
        <v>1997</v>
      </c>
      <c r="B8347" s="1">
        <v>18</v>
      </c>
      <c r="C8347" s="1">
        <v>107</v>
      </c>
      <c r="D8347" s="1">
        <v>292</v>
      </c>
      <c r="E8347" s="1">
        <v>399</v>
      </c>
    </row>
    <row r="8348" spans="1:5">
      <c r="A8348" s="1">
        <v>1997</v>
      </c>
      <c r="B8348" s="1">
        <v>19</v>
      </c>
      <c r="C8348" s="1">
        <v>96</v>
      </c>
      <c r="D8348" s="1">
        <v>305</v>
      </c>
      <c r="E8348" s="1">
        <v>401</v>
      </c>
    </row>
    <row r="8349" spans="1:5">
      <c r="A8349" s="1">
        <v>1997</v>
      </c>
      <c r="B8349" s="1">
        <v>20</v>
      </c>
      <c r="C8349" s="1">
        <v>93</v>
      </c>
      <c r="D8349" s="1">
        <v>303</v>
      </c>
      <c r="E8349" s="1">
        <v>396</v>
      </c>
    </row>
    <row r="8350" spans="1:5">
      <c r="A8350" s="1">
        <v>1997</v>
      </c>
      <c r="B8350" s="1">
        <v>21</v>
      </c>
      <c r="C8350" s="1">
        <v>115</v>
      </c>
      <c r="D8350" s="1">
        <v>357</v>
      </c>
      <c r="E8350" s="1">
        <v>472</v>
      </c>
    </row>
    <row r="8351" spans="1:5">
      <c r="A8351" s="1">
        <v>1997</v>
      </c>
      <c r="B8351" s="1">
        <v>22</v>
      </c>
      <c r="C8351" s="1">
        <v>113</v>
      </c>
      <c r="D8351" s="1">
        <v>347</v>
      </c>
      <c r="E8351" s="1">
        <v>460</v>
      </c>
    </row>
    <row r="8352" spans="1:5">
      <c r="A8352" s="1">
        <v>1997</v>
      </c>
      <c r="B8352" s="1">
        <v>23</v>
      </c>
      <c r="C8352" s="1">
        <v>100</v>
      </c>
      <c r="D8352" s="1">
        <v>334</v>
      </c>
      <c r="E8352" s="1">
        <v>434</v>
      </c>
    </row>
    <row r="8353" spans="1:5">
      <c r="A8353" s="1">
        <v>1997</v>
      </c>
      <c r="B8353" s="1">
        <v>24</v>
      </c>
      <c r="C8353" s="1">
        <v>153</v>
      </c>
      <c r="D8353" s="1">
        <v>371</v>
      </c>
      <c r="E8353" s="1">
        <v>524</v>
      </c>
    </row>
    <row r="8354" spans="1:5">
      <c r="A8354" s="1">
        <v>1997</v>
      </c>
      <c r="B8354" s="1">
        <v>25</v>
      </c>
      <c r="C8354" s="1">
        <v>136</v>
      </c>
      <c r="D8354" s="1">
        <v>420</v>
      </c>
      <c r="E8354" s="1">
        <v>556</v>
      </c>
    </row>
    <row r="8355" spans="1:5">
      <c r="A8355" s="1">
        <v>1997</v>
      </c>
      <c r="B8355" s="1">
        <v>26</v>
      </c>
      <c r="C8355" s="1">
        <v>133</v>
      </c>
      <c r="D8355" s="1">
        <v>416</v>
      </c>
      <c r="E8355" s="1">
        <v>549</v>
      </c>
    </row>
    <row r="8356" spans="1:5">
      <c r="A8356" s="1">
        <v>1997</v>
      </c>
      <c r="B8356" s="1">
        <v>27</v>
      </c>
      <c r="C8356" s="1">
        <v>139</v>
      </c>
      <c r="D8356" s="1">
        <v>384</v>
      </c>
      <c r="E8356" s="1">
        <v>523</v>
      </c>
    </row>
    <row r="8357" spans="1:5">
      <c r="A8357" s="1">
        <v>1997</v>
      </c>
      <c r="B8357" s="1">
        <v>28</v>
      </c>
      <c r="C8357" s="1">
        <v>154</v>
      </c>
      <c r="D8357" s="1">
        <v>424</v>
      </c>
      <c r="E8357" s="1">
        <v>578</v>
      </c>
    </row>
    <row r="8358" spans="1:5">
      <c r="A8358" s="1">
        <v>1997</v>
      </c>
      <c r="B8358" s="1">
        <v>29</v>
      </c>
      <c r="C8358" s="1">
        <v>210</v>
      </c>
      <c r="D8358" s="1">
        <v>446</v>
      </c>
      <c r="E8358" s="1">
        <v>656</v>
      </c>
    </row>
    <row r="8359" spans="1:5">
      <c r="A8359" s="1">
        <v>1997</v>
      </c>
      <c r="B8359" s="1">
        <v>30</v>
      </c>
      <c r="C8359" s="1">
        <v>192</v>
      </c>
      <c r="D8359" s="1">
        <v>454</v>
      </c>
      <c r="E8359" s="1">
        <v>646</v>
      </c>
    </row>
    <row r="8360" spans="1:5">
      <c r="A8360" s="1">
        <v>1997</v>
      </c>
      <c r="B8360" s="1">
        <v>31</v>
      </c>
      <c r="C8360" s="1">
        <v>244</v>
      </c>
      <c r="D8360" s="1">
        <v>471</v>
      </c>
      <c r="E8360" s="1">
        <v>715</v>
      </c>
    </row>
    <row r="8361" spans="1:5">
      <c r="A8361" s="1">
        <v>1997</v>
      </c>
      <c r="B8361" s="1">
        <v>32</v>
      </c>
      <c r="C8361" s="1">
        <v>235</v>
      </c>
      <c r="D8361" s="1">
        <v>509</v>
      </c>
      <c r="E8361" s="1">
        <v>744</v>
      </c>
    </row>
    <row r="8362" spans="1:5">
      <c r="A8362" s="1">
        <v>1997</v>
      </c>
      <c r="B8362" s="1">
        <v>33</v>
      </c>
      <c r="C8362" s="1">
        <v>260</v>
      </c>
      <c r="D8362" s="1">
        <v>557</v>
      </c>
      <c r="E8362" s="1">
        <v>817</v>
      </c>
    </row>
    <row r="8363" spans="1:5">
      <c r="A8363" s="1">
        <v>1997</v>
      </c>
      <c r="B8363" s="1">
        <v>34</v>
      </c>
      <c r="C8363" s="1">
        <v>257</v>
      </c>
      <c r="D8363" s="1">
        <v>502</v>
      </c>
      <c r="E8363" s="1">
        <v>759</v>
      </c>
    </row>
    <row r="8364" spans="1:5">
      <c r="A8364" s="1">
        <v>1997</v>
      </c>
      <c r="B8364" s="1">
        <v>35</v>
      </c>
      <c r="C8364" s="1">
        <v>341</v>
      </c>
      <c r="D8364" s="1">
        <v>499</v>
      </c>
      <c r="E8364" s="1">
        <v>840</v>
      </c>
    </row>
    <row r="8365" spans="1:5">
      <c r="A8365" s="1">
        <v>1997</v>
      </c>
      <c r="B8365" s="1">
        <v>36</v>
      </c>
      <c r="C8365" s="1">
        <v>336</v>
      </c>
      <c r="D8365" s="1">
        <v>485</v>
      </c>
      <c r="E8365" s="1">
        <v>821</v>
      </c>
    </row>
    <row r="8366" spans="1:5">
      <c r="A8366" s="1">
        <v>1997</v>
      </c>
      <c r="B8366" s="1">
        <v>37</v>
      </c>
      <c r="C8366" s="1">
        <v>356</v>
      </c>
      <c r="D8366" s="1">
        <v>564</v>
      </c>
      <c r="E8366" s="1">
        <v>920</v>
      </c>
    </row>
    <row r="8367" spans="1:5">
      <c r="A8367" s="1">
        <v>1997</v>
      </c>
      <c r="B8367" s="1">
        <v>38</v>
      </c>
      <c r="C8367" s="1">
        <v>380</v>
      </c>
      <c r="D8367" s="1">
        <v>595</v>
      </c>
      <c r="E8367" s="1">
        <v>975</v>
      </c>
    </row>
    <row r="8368" spans="1:5">
      <c r="A8368" s="1">
        <v>1997</v>
      </c>
      <c r="B8368" s="1">
        <v>39</v>
      </c>
      <c r="C8368" s="1">
        <v>410</v>
      </c>
      <c r="D8368" s="1">
        <v>624</v>
      </c>
      <c r="E8368" s="1">
        <v>1034</v>
      </c>
    </row>
    <row r="8369" spans="1:5">
      <c r="A8369" s="1">
        <v>1997</v>
      </c>
      <c r="B8369" s="1">
        <v>40</v>
      </c>
      <c r="C8369" s="1">
        <v>418</v>
      </c>
      <c r="D8369" s="1">
        <v>654</v>
      </c>
      <c r="E8369" s="1">
        <v>1072</v>
      </c>
    </row>
    <row r="8370" spans="1:5">
      <c r="A8370" s="1">
        <v>1997</v>
      </c>
      <c r="B8370" s="1">
        <v>41</v>
      </c>
      <c r="C8370" s="1">
        <v>416</v>
      </c>
      <c r="D8370" s="1">
        <v>721</v>
      </c>
      <c r="E8370" s="1">
        <v>1137</v>
      </c>
    </row>
    <row r="8371" spans="1:5">
      <c r="A8371" s="1">
        <v>1997</v>
      </c>
      <c r="B8371" s="1">
        <v>42</v>
      </c>
      <c r="C8371" s="1">
        <v>487</v>
      </c>
      <c r="D8371" s="1">
        <v>767</v>
      </c>
      <c r="E8371" s="1">
        <v>1254</v>
      </c>
    </row>
    <row r="8372" spans="1:5">
      <c r="A8372" s="1">
        <v>1997</v>
      </c>
      <c r="B8372" s="1">
        <v>43</v>
      </c>
      <c r="C8372" s="1">
        <v>563</v>
      </c>
      <c r="D8372" s="1">
        <v>843</v>
      </c>
      <c r="E8372" s="1">
        <v>1406</v>
      </c>
    </row>
    <row r="8373" spans="1:5">
      <c r="A8373" s="1">
        <v>1997</v>
      </c>
      <c r="B8373" s="1">
        <v>44</v>
      </c>
      <c r="C8373" s="1">
        <v>616</v>
      </c>
      <c r="D8373" s="1">
        <v>915</v>
      </c>
      <c r="E8373" s="1">
        <v>1531</v>
      </c>
    </row>
    <row r="8374" spans="1:5">
      <c r="A8374" s="1">
        <v>1997</v>
      </c>
      <c r="B8374" s="1">
        <v>45</v>
      </c>
      <c r="C8374" s="1">
        <v>624</v>
      </c>
      <c r="D8374" s="1">
        <v>965</v>
      </c>
      <c r="E8374" s="1">
        <v>1589</v>
      </c>
    </row>
    <row r="8375" spans="1:5">
      <c r="A8375" s="1">
        <v>1997</v>
      </c>
      <c r="B8375" s="1">
        <v>46</v>
      </c>
      <c r="C8375" s="1">
        <v>682</v>
      </c>
      <c r="D8375" s="1">
        <v>1026</v>
      </c>
      <c r="E8375" s="1">
        <v>1708</v>
      </c>
    </row>
    <row r="8376" spans="1:5">
      <c r="A8376" s="1">
        <v>1997</v>
      </c>
      <c r="B8376" s="1">
        <v>47</v>
      </c>
      <c r="C8376" s="1">
        <v>855</v>
      </c>
      <c r="D8376" s="1">
        <v>1258</v>
      </c>
      <c r="E8376" s="1">
        <v>2113</v>
      </c>
    </row>
    <row r="8377" spans="1:5">
      <c r="A8377" s="1">
        <v>1997</v>
      </c>
      <c r="B8377" s="1">
        <v>48</v>
      </c>
      <c r="C8377" s="1">
        <v>920</v>
      </c>
      <c r="D8377" s="1">
        <v>1324</v>
      </c>
      <c r="E8377" s="1">
        <v>2244</v>
      </c>
    </row>
    <row r="8378" spans="1:5">
      <c r="A8378" s="1">
        <v>1997</v>
      </c>
      <c r="B8378" s="1">
        <v>49</v>
      </c>
      <c r="C8378" s="1">
        <v>1021</v>
      </c>
      <c r="D8378" s="1">
        <v>1568</v>
      </c>
      <c r="E8378" s="1">
        <v>2589</v>
      </c>
    </row>
    <row r="8379" spans="1:5">
      <c r="A8379" s="1">
        <v>1997</v>
      </c>
      <c r="B8379" s="1">
        <v>50</v>
      </c>
      <c r="C8379" s="1">
        <v>1216</v>
      </c>
      <c r="D8379" s="1">
        <v>1785</v>
      </c>
      <c r="E8379" s="1">
        <v>3001</v>
      </c>
    </row>
    <row r="8380" spans="1:5">
      <c r="A8380" s="1">
        <v>1997</v>
      </c>
      <c r="B8380" s="1">
        <v>51</v>
      </c>
      <c r="C8380" s="1">
        <v>1167</v>
      </c>
      <c r="D8380" s="1">
        <v>1707</v>
      </c>
      <c r="E8380" s="1">
        <v>2874</v>
      </c>
    </row>
    <row r="8381" spans="1:5">
      <c r="A8381" s="1">
        <v>1997</v>
      </c>
      <c r="B8381" s="1">
        <v>52</v>
      </c>
      <c r="C8381" s="1">
        <v>1237</v>
      </c>
      <c r="D8381" s="1">
        <v>1806</v>
      </c>
      <c r="E8381" s="1">
        <v>3043</v>
      </c>
    </row>
    <row r="8382" spans="1:5">
      <c r="A8382" s="1">
        <v>1997</v>
      </c>
      <c r="B8382" s="1">
        <v>53</v>
      </c>
      <c r="C8382" s="1">
        <v>1319</v>
      </c>
      <c r="D8382" s="1">
        <v>2078</v>
      </c>
      <c r="E8382" s="1">
        <v>3397</v>
      </c>
    </row>
    <row r="8383" spans="1:5">
      <c r="A8383" s="1">
        <v>1997</v>
      </c>
      <c r="B8383" s="1">
        <v>54</v>
      </c>
      <c r="C8383" s="1">
        <v>1371</v>
      </c>
      <c r="D8383" s="1">
        <v>2172</v>
      </c>
      <c r="E8383" s="1">
        <v>3543</v>
      </c>
    </row>
    <row r="8384" spans="1:5">
      <c r="A8384" s="1">
        <v>1997</v>
      </c>
      <c r="B8384" s="1">
        <v>55</v>
      </c>
      <c r="C8384" s="1">
        <v>1348</v>
      </c>
      <c r="D8384" s="1">
        <v>2167</v>
      </c>
      <c r="E8384" s="1">
        <v>3515</v>
      </c>
    </row>
    <row r="8385" spans="1:5">
      <c r="A8385" s="1">
        <v>1997</v>
      </c>
      <c r="B8385" s="1">
        <v>56</v>
      </c>
      <c r="C8385" s="1">
        <v>1404</v>
      </c>
      <c r="D8385" s="1">
        <v>2306</v>
      </c>
      <c r="E8385" s="1">
        <v>3710</v>
      </c>
    </row>
    <row r="8386" spans="1:5">
      <c r="A8386" s="1">
        <v>1997</v>
      </c>
      <c r="B8386" s="1">
        <v>57</v>
      </c>
      <c r="C8386" s="1">
        <v>1679</v>
      </c>
      <c r="D8386" s="1">
        <v>2751</v>
      </c>
      <c r="E8386" s="1">
        <v>4430</v>
      </c>
    </row>
    <row r="8387" spans="1:5">
      <c r="A8387" s="1">
        <v>1997</v>
      </c>
      <c r="B8387" s="1">
        <v>58</v>
      </c>
      <c r="C8387" s="1">
        <v>1813</v>
      </c>
      <c r="D8387" s="1">
        <v>2920</v>
      </c>
      <c r="E8387" s="1">
        <v>4733</v>
      </c>
    </row>
    <row r="8388" spans="1:5">
      <c r="A8388" s="1">
        <v>1997</v>
      </c>
      <c r="B8388" s="1">
        <v>59</v>
      </c>
      <c r="C8388" s="1">
        <v>1984</v>
      </c>
      <c r="D8388" s="1">
        <v>3223</v>
      </c>
      <c r="E8388" s="1">
        <v>5207</v>
      </c>
    </row>
    <row r="8389" spans="1:5">
      <c r="A8389" s="1">
        <v>1997</v>
      </c>
      <c r="B8389" s="1">
        <v>60</v>
      </c>
      <c r="C8389" s="1">
        <v>2216</v>
      </c>
      <c r="D8389" s="1">
        <v>3471</v>
      </c>
      <c r="E8389" s="1">
        <v>5687</v>
      </c>
    </row>
    <row r="8390" spans="1:5">
      <c r="A8390" s="1">
        <v>1997</v>
      </c>
      <c r="B8390" s="1">
        <v>61</v>
      </c>
      <c r="C8390" s="1">
        <v>2421</v>
      </c>
      <c r="D8390" s="1">
        <v>3785</v>
      </c>
      <c r="E8390" s="1">
        <v>6206</v>
      </c>
    </row>
    <row r="8391" spans="1:5">
      <c r="A8391" s="1">
        <v>1997</v>
      </c>
      <c r="B8391" s="1">
        <v>62</v>
      </c>
      <c r="C8391" s="1">
        <v>2580</v>
      </c>
      <c r="D8391" s="1">
        <v>3999</v>
      </c>
      <c r="E8391" s="1">
        <v>6579</v>
      </c>
    </row>
    <row r="8392" spans="1:5">
      <c r="A8392" s="1">
        <v>1997</v>
      </c>
      <c r="B8392" s="1">
        <v>63</v>
      </c>
      <c r="C8392" s="1">
        <v>2613</v>
      </c>
      <c r="D8392" s="1">
        <v>4321</v>
      </c>
      <c r="E8392" s="1">
        <v>6934</v>
      </c>
    </row>
    <row r="8393" spans="1:5">
      <c r="A8393" s="1">
        <v>1997</v>
      </c>
      <c r="B8393" s="1">
        <v>64</v>
      </c>
      <c r="C8393" s="1">
        <v>2941</v>
      </c>
      <c r="D8393" s="1">
        <v>4764</v>
      </c>
      <c r="E8393" s="1">
        <v>7705</v>
      </c>
    </row>
    <row r="8394" spans="1:5">
      <c r="A8394" s="1">
        <v>1997</v>
      </c>
      <c r="B8394" s="1">
        <v>65</v>
      </c>
      <c r="C8394" s="1">
        <v>3460</v>
      </c>
      <c r="D8394" s="1">
        <v>5403</v>
      </c>
      <c r="E8394" s="1">
        <v>8863</v>
      </c>
    </row>
    <row r="8395" spans="1:5">
      <c r="A8395" s="1">
        <v>1997</v>
      </c>
      <c r="B8395" s="1">
        <v>66</v>
      </c>
      <c r="C8395" s="1">
        <v>3949</v>
      </c>
      <c r="D8395" s="1">
        <v>5814</v>
      </c>
      <c r="E8395" s="1">
        <v>9763</v>
      </c>
    </row>
    <row r="8396" spans="1:5">
      <c r="A8396" s="1">
        <v>1997</v>
      </c>
      <c r="B8396" s="1">
        <v>67</v>
      </c>
      <c r="C8396" s="1">
        <v>4260</v>
      </c>
      <c r="D8396" s="1">
        <v>6496</v>
      </c>
      <c r="E8396" s="1">
        <v>10756</v>
      </c>
    </row>
    <row r="8397" spans="1:5">
      <c r="A8397" s="1">
        <v>1997</v>
      </c>
      <c r="B8397" s="1">
        <v>68</v>
      </c>
      <c r="C8397" s="1">
        <v>4609</v>
      </c>
      <c r="D8397" s="1">
        <v>6942</v>
      </c>
      <c r="E8397" s="1">
        <v>11551</v>
      </c>
    </row>
    <row r="8398" spans="1:5">
      <c r="A8398" s="1">
        <v>1997</v>
      </c>
      <c r="B8398" s="1">
        <v>69</v>
      </c>
      <c r="C8398" s="1">
        <v>4977</v>
      </c>
      <c r="D8398" s="1">
        <v>7360</v>
      </c>
      <c r="E8398" s="1">
        <v>12337</v>
      </c>
    </row>
    <row r="8399" spans="1:5">
      <c r="A8399" s="1">
        <v>1997</v>
      </c>
      <c r="B8399" s="1">
        <v>70</v>
      </c>
      <c r="C8399" s="1">
        <v>5595</v>
      </c>
      <c r="D8399" s="1">
        <v>8000</v>
      </c>
      <c r="E8399" s="1">
        <v>13595</v>
      </c>
    </row>
    <row r="8400" spans="1:5">
      <c r="A8400" s="1">
        <v>1997</v>
      </c>
      <c r="B8400" s="1">
        <v>71</v>
      </c>
      <c r="C8400" s="1">
        <v>6241</v>
      </c>
      <c r="D8400" s="1">
        <v>8787</v>
      </c>
      <c r="E8400" s="1">
        <v>15028</v>
      </c>
    </row>
    <row r="8401" spans="1:5">
      <c r="A8401" s="1">
        <v>1997</v>
      </c>
      <c r="B8401" s="1">
        <v>72</v>
      </c>
      <c r="C8401" s="1">
        <v>6953</v>
      </c>
      <c r="D8401" s="1">
        <v>9064</v>
      </c>
      <c r="E8401" s="1">
        <v>16017</v>
      </c>
    </row>
    <row r="8402" spans="1:5">
      <c r="A8402" s="1">
        <v>1997</v>
      </c>
      <c r="B8402" s="1">
        <v>73</v>
      </c>
      <c r="C8402" s="1">
        <v>7605</v>
      </c>
      <c r="D8402" s="1">
        <v>9623</v>
      </c>
      <c r="E8402" s="1">
        <v>17228</v>
      </c>
    </row>
    <row r="8403" spans="1:5">
      <c r="A8403" s="1">
        <v>1997</v>
      </c>
      <c r="B8403" s="1">
        <v>74</v>
      </c>
      <c r="C8403" s="1">
        <v>8038</v>
      </c>
      <c r="D8403" s="1">
        <v>10381</v>
      </c>
      <c r="E8403" s="1">
        <v>18419</v>
      </c>
    </row>
    <row r="8404" spans="1:5">
      <c r="A8404" s="1">
        <v>1997</v>
      </c>
      <c r="B8404" s="1">
        <v>75</v>
      </c>
      <c r="C8404" s="1">
        <v>9210</v>
      </c>
      <c r="D8404" s="1">
        <v>10905</v>
      </c>
      <c r="E8404" s="1">
        <v>20115</v>
      </c>
    </row>
    <row r="8405" spans="1:5">
      <c r="A8405" s="1">
        <v>1997</v>
      </c>
      <c r="B8405" s="1">
        <v>76</v>
      </c>
      <c r="C8405" s="1">
        <v>10349</v>
      </c>
      <c r="D8405" s="1">
        <v>11981</v>
      </c>
      <c r="E8405" s="1">
        <v>22330</v>
      </c>
    </row>
    <row r="8406" spans="1:5">
      <c r="A8406" s="1">
        <v>1997</v>
      </c>
      <c r="B8406" s="1">
        <v>77</v>
      </c>
      <c r="C8406" s="1">
        <v>11111</v>
      </c>
      <c r="D8406" s="1">
        <v>12191</v>
      </c>
      <c r="E8406" s="1">
        <v>23302</v>
      </c>
    </row>
    <row r="8407" spans="1:5">
      <c r="A8407" s="1">
        <v>1997</v>
      </c>
      <c r="B8407" s="1">
        <v>78</v>
      </c>
      <c r="C8407" s="1">
        <v>8619</v>
      </c>
      <c r="D8407" s="1">
        <v>8754</v>
      </c>
      <c r="E8407" s="1">
        <v>17373</v>
      </c>
    </row>
    <row r="8408" spans="1:5">
      <c r="A8408" s="1">
        <v>1997</v>
      </c>
      <c r="B8408" s="1">
        <v>79</v>
      </c>
      <c r="C8408" s="1">
        <v>8547</v>
      </c>
      <c r="D8408" s="1">
        <v>8440</v>
      </c>
      <c r="E8408" s="1">
        <v>16987</v>
      </c>
    </row>
    <row r="8409" spans="1:5">
      <c r="A8409" s="1">
        <v>1997</v>
      </c>
      <c r="B8409" s="1">
        <v>80</v>
      </c>
      <c r="C8409" s="1">
        <v>10033</v>
      </c>
      <c r="D8409" s="1">
        <v>9365</v>
      </c>
      <c r="E8409" s="1">
        <v>19398</v>
      </c>
    </row>
    <row r="8410" spans="1:5">
      <c r="A8410" s="1">
        <v>1997</v>
      </c>
      <c r="B8410" s="1">
        <v>81</v>
      </c>
      <c r="C8410" s="1">
        <v>11286</v>
      </c>
      <c r="D8410" s="1">
        <v>9797</v>
      </c>
      <c r="E8410" s="1">
        <v>21083</v>
      </c>
    </row>
    <row r="8411" spans="1:5">
      <c r="A8411" s="1">
        <v>1997</v>
      </c>
      <c r="B8411" s="1">
        <v>82</v>
      </c>
      <c r="C8411" s="1">
        <v>12816</v>
      </c>
      <c r="D8411" s="1">
        <v>10380</v>
      </c>
      <c r="E8411" s="1">
        <v>23196</v>
      </c>
    </row>
    <row r="8412" spans="1:5">
      <c r="A8412" s="1">
        <v>1997</v>
      </c>
      <c r="B8412" s="1">
        <v>83</v>
      </c>
      <c r="C8412" s="1">
        <v>13213</v>
      </c>
      <c r="D8412" s="1">
        <v>10135</v>
      </c>
      <c r="E8412" s="1">
        <v>23348</v>
      </c>
    </row>
    <row r="8413" spans="1:5">
      <c r="A8413" s="1">
        <v>1997</v>
      </c>
      <c r="B8413" s="1">
        <v>84</v>
      </c>
      <c r="C8413" s="1">
        <v>13092</v>
      </c>
      <c r="D8413" s="1">
        <v>9417</v>
      </c>
      <c r="E8413" s="1">
        <v>22509</v>
      </c>
    </row>
    <row r="8414" spans="1:5">
      <c r="A8414" s="1">
        <v>1997</v>
      </c>
      <c r="B8414" s="1">
        <v>85</v>
      </c>
      <c r="C8414" s="1">
        <v>13325</v>
      </c>
      <c r="D8414" s="1">
        <v>8789</v>
      </c>
      <c r="E8414" s="1">
        <v>22114</v>
      </c>
    </row>
    <row r="8415" spans="1:5">
      <c r="A8415" s="1">
        <v>1997</v>
      </c>
      <c r="B8415" s="1">
        <v>86</v>
      </c>
      <c r="C8415" s="1">
        <v>13217</v>
      </c>
      <c r="D8415" s="1">
        <v>7938</v>
      </c>
      <c r="E8415" s="1">
        <v>21155</v>
      </c>
    </row>
    <row r="8416" spans="1:5">
      <c r="A8416" s="1">
        <v>1997</v>
      </c>
      <c r="B8416" s="1">
        <v>87</v>
      </c>
      <c r="C8416" s="1">
        <v>12915</v>
      </c>
      <c r="D8416" s="1">
        <v>7276</v>
      </c>
      <c r="E8416" s="1">
        <v>20191</v>
      </c>
    </row>
    <row r="8417" spans="1:5">
      <c r="A8417" s="1">
        <v>1997</v>
      </c>
      <c r="B8417" s="1">
        <v>88</v>
      </c>
      <c r="C8417" s="1">
        <v>12622</v>
      </c>
      <c r="D8417" s="1">
        <v>6355</v>
      </c>
      <c r="E8417" s="1">
        <v>18977</v>
      </c>
    </row>
    <row r="8418" spans="1:5">
      <c r="A8418" s="1">
        <v>1997</v>
      </c>
      <c r="B8418" s="1">
        <v>89</v>
      </c>
      <c r="C8418" s="1">
        <v>12006</v>
      </c>
      <c r="D8418" s="1">
        <v>5471</v>
      </c>
      <c r="E8418" s="1">
        <v>17477</v>
      </c>
    </row>
    <row r="8419" spans="1:5">
      <c r="A8419" s="1">
        <v>1997</v>
      </c>
      <c r="B8419" s="1">
        <v>90</v>
      </c>
      <c r="C8419" s="1">
        <v>10827</v>
      </c>
      <c r="D8419" s="1">
        <v>4512</v>
      </c>
      <c r="E8419" s="1">
        <v>15339</v>
      </c>
    </row>
    <row r="8420" spans="1:5">
      <c r="A8420" s="1">
        <v>1997</v>
      </c>
      <c r="B8420" s="1">
        <v>91</v>
      </c>
      <c r="C8420" s="1">
        <v>9777</v>
      </c>
      <c r="D8420" s="1">
        <v>3676</v>
      </c>
      <c r="E8420" s="1">
        <v>13453</v>
      </c>
    </row>
    <row r="8421" spans="1:5">
      <c r="A8421" s="1">
        <v>1997</v>
      </c>
      <c r="B8421" s="1">
        <v>92</v>
      </c>
      <c r="C8421" s="1">
        <v>8582</v>
      </c>
      <c r="D8421" s="1">
        <v>2932</v>
      </c>
      <c r="E8421" s="1">
        <v>11514</v>
      </c>
    </row>
    <row r="8422" spans="1:5">
      <c r="A8422" s="1">
        <v>1997</v>
      </c>
      <c r="B8422" s="1">
        <v>93</v>
      </c>
      <c r="C8422" s="1">
        <v>7336</v>
      </c>
      <c r="D8422" s="1">
        <v>2231</v>
      </c>
      <c r="E8422" s="1">
        <v>9567</v>
      </c>
    </row>
    <row r="8423" spans="1:5">
      <c r="A8423" s="1">
        <v>1997</v>
      </c>
      <c r="B8423" s="1">
        <v>94</v>
      </c>
      <c r="C8423" s="1">
        <v>6160</v>
      </c>
      <c r="D8423" s="1">
        <v>1632</v>
      </c>
      <c r="E8423" s="1">
        <v>7792</v>
      </c>
    </row>
    <row r="8424" spans="1:5">
      <c r="A8424" s="1">
        <v>1997</v>
      </c>
      <c r="B8424" s="1">
        <v>95</v>
      </c>
      <c r="C8424" s="1">
        <v>4847</v>
      </c>
      <c r="D8424" s="1">
        <v>1188</v>
      </c>
      <c r="E8424" s="1">
        <v>6035</v>
      </c>
    </row>
    <row r="8425" spans="1:5">
      <c r="A8425" s="1">
        <v>1997</v>
      </c>
      <c r="B8425" s="1">
        <v>96</v>
      </c>
      <c r="C8425" s="1">
        <v>3691</v>
      </c>
      <c r="D8425" s="1">
        <v>824</v>
      </c>
      <c r="E8425" s="1">
        <v>4515</v>
      </c>
    </row>
    <row r="8426" spans="1:5">
      <c r="A8426" s="1">
        <v>1997</v>
      </c>
      <c r="B8426" s="1">
        <v>97</v>
      </c>
      <c r="C8426" s="1">
        <v>2800</v>
      </c>
      <c r="D8426" s="1">
        <v>555</v>
      </c>
      <c r="E8426" s="1">
        <v>3355</v>
      </c>
    </row>
    <row r="8427" spans="1:5">
      <c r="A8427" s="1">
        <v>1997</v>
      </c>
      <c r="B8427" s="1">
        <v>98</v>
      </c>
      <c r="C8427" s="1">
        <v>1950</v>
      </c>
      <c r="D8427" s="1">
        <v>303</v>
      </c>
      <c r="E8427" s="1">
        <v>2253</v>
      </c>
    </row>
    <row r="8428" spans="1:5">
      <c r="A8428" s="1">
        <v>1997</v>
      </c>
      <c r="B8428" s="1">
        <v>99</v>
      </c>
      <c r="C8428" s="1">
        <v>1375</v>
      </c>
      <c r="D8428" s="1">
        <v>209</v>
      </c>
      <c r="E8428" s="1">
        <v>1584</v>
      </c>
    </row>
    <row r="8429" spans="1:5">
      <c r="A8429" s="1">
        <v>1997</v>
      </c>
      <c r="B8429" s="1">
        <v>100</v>
      </c>
      <c r="C8429" s="1">
        <v>960</v>
      </c>
      <c r="D8429" s="1">
        <v>126</v>
      </c>
      <c r="E8429" s="1">
        <v>1086</v>
      </c>
    </row>
    <row r="8430" spans="1:5">
      <c r="A8430" s="1">
        <v>1997</v>
      </c>
      <c r="B8430" s="1">
        <v>101</v>
      </c>
      <c r="C8430" s="1">
        <v>590</v>
      </c>
      <c r="D8430" s="1">
        <v>77</v>
      </c>
      <c r="E8430" s="1">
        <v>667</v>
      </c>
    </row>
    <row r="8431" spans="1:5">
      <c r="A8431" s="1">
        <v>1997</v>
      </c>
      <c r="B8431" s="1">
        <v>102</v>
      </c>
      <c r="C8431" s="1">
        <v>401</v>
      </c>
      <c r="D8431" s="1">
        <v>61</v>
      </c>
      <c r="E8431" s="1">
        <v>462</v>
      </c>
    </row>
    <row r="8432" spans="1:5">
      <c r="A8432" s="1">
        <v>1997</v>
      </c>
      <c r="B8432" s="1">
        <v>103</v>
      </c>
      <c r="C8432" s="1">
        <v>272</v>
      </c>
      <c r="D8432" s="1">
        <v>16</v>
      </c>
      <c r="E8432" s="1">
        <v>288</v>
      </c>
    </row>
    <row r="8433" spans="1:5">
      <c r="A8433" s="1">
        <v>1997</v>
      </c>
      <c r="B8433" s="1">
        <v>104</v>
      </c>
      <c r="C8433" s="1">
        <v>140</v>
      </c>
      <c r="D8433" s="1">
        <v>19</v>
      </c>
      <c r="E8433" s="1">
        <v>159</v>
      </c>
    </row>
    <row r="8434" spans="1:5">
      <c r="A8434" s="1">
        <v>1997</v>
      </c>
      <c r="B8434" s="1">
        <v>105</v>
      </c>
      <c r="C8434" s="1">
        <v>78</v>
      </c>
      <c r="D8434" s="1">
        <v>4</v>
      </c>
      <c r="E8434" s="1">
        <v>82</v>
      </c>
    </row>
    <row r="8435" spans="1:5">
      <c r="A8435" s="1">
        <v>1997</v>
      </c>
      <c r="B8435" s="1">
        <v>106</v>
      </c>
      <c r="C8435" s="1">
        <v>42</v>
      </c>
      <c r="D8435" s="1">
        <v>1</v>
      </c>
      <c r="E8435" s="1">
        <v>43</v>
      </c>
    </row>
    <row r="8436" spans="1:5">
      <c r="A8436" s="1">
        <v>1997</v>
      </c>
      <c r="B8436" s="1">
        <v>107</v>
      </c>
      <c r="C8436" s="1">
        <v>32</v>
      </c>
      <c r="D8436" s="1">
        <v>1</v>
      </c>
      <c r="E8436" s="1">
        <v>33</v>
      </c>
    </row>
    <row r="8437" spans="1:5">
      <c r="A8437" s="1">
        <v>1997</v>
      </c>
      <c r="B8437" s="1">
        <v>108</v>
      </c>
      <c r="C8437" s="1">
        <v>10</v>
      </c>
      <c r="D8437" s="1">
        <v>1</v>
      </c>
      <c r="E8437" s="1">
        <v>11</v>
      </c>
    </row>
    <row r="8438" spans="1:5">
      <c r="A8438" s="1">
        <v>1997</v>
      </c>
      <c r="B8438" s="1">
        <v>109</v>
      </c>
      <c r="C8438" s="1">
        <v>5</v>
      </c>
      <c r="D8438" s="1">
        <v>1</v>
      </c>
      <c r="E8438" s="1">
        <v>6</v>
      </c>
    </row>
    <row r="8439" spans="1:5">
      <c r="A8439" s="1">
        <v>1997</v>
      </c>
      <c r="B8439" s="1" t="s">
        <v>121</v>
      </c>
      <c r="C8439" s="1">
        <v>5</v>
      </c>
      <c r="D8439" s="1">
        <v>0</v>
      </c>
      <c r="E8439" s="1">
        <v>5</v>
      </c>
    </row>
    <row r="8440" spans="1:5">
      <c r="A8440" s="1">
        <v>1998</v>
      </c>
      <c r="B8440" s="1">
        <v>0</v>
      </c>
      <c r="C8440" s="1">
        <v>1752.01</v>
      </c>
      <c r="D8440" s="1">
        <v>2327.0100000000002</v>
      </c>
      <c r="E8440" s="1">
        <v>4079.02</v>
      </c>
    </row>
    <row r="8441" spans="1:5">
      <c r="A8441" s="1">
        <v>1998</v>
      </c>
      <c r="B8441" s="1">
        <v>1</v>
      </c>
      <c r="C8441" s="1">
        <v>150</v>
      </c>
      <c r="D8441" s="1">
        <v>190</v>
      </c>
      <c r="E8441" s="1">
        <v>340</v>
      </c>
    </row>
    <row r="8442" spans="1:5">
      <c r="A8442" s="1">
        <v>1998</v>
      </c>
      <c r="B8442" s="1">
        <v>2</v>
      </c>
      <c r="C8442" s="1">
        <v>100</v>
      </c>
      <c r="D8442" s="1">
        <v>117.01</v>
      </c>
      <c r="E8442" s="1">
        <v>217.01</v>
      </c>
    </row>
    <row r="8443" spans="1:5">
      <c r="A8443" s="1">
        <v>1998</v>
      </c>
      <c r="B8443" s="1">
        <v>3</v>
      </c>
      <c r="C8443" s="1">
        <v>61</v>
      </c>
      <c r="D8443" s="1">
        <v>86</v>
      </c>
      <c r="E8443" s="1">
        <v>147</v>
      </c>
    </row>
    <row r="8444" spans="1:5">
      <c r="A8444" s="1">
        <v>1998</v>
      </c>
      <c r="B8444" s="1">
        <v>4</v>
      </c>
      <c r="C8444" s="1">
        <v>36</v>
      </c>
      <c r="D8444" s="1">
        <v>70</v>
      </c>
      <c r="E8444" s="1">
        <v>106</v>
      </c>
    </row>
    <row r="8445" spans="1:5">
      <c r="A8445" s="1">
        <v>1998</v>
      </c>
      <c r="B8445" s="1">
        <v>5</v>
      </c>
      <c r="C8445" s="1">
        <v>40</v>
      </c>
      <c r="D8445" s="1">
        <v>67</v>
      </c>
      <c r="E8445" s="1">
        <v>107</v>
      </c>
    </row>
    <row r="8446" spans="1:5">
      <c r="A8446" s="1">
        <v>1998</v>
      </c>
      <c r="B8446" s="1">
        <v>6</v>
      </c>
      <c r="C8446" s="1">
        <v>54</v>
      </c>
      <c r="D8446" s="1">
        <v>53</v>
      </c>
      <c r="E8446" s="1">
        <v>107</v>
      </c>
    </row>
    <row r="8447" spans="1:5">
      <c r="A8447" s="1">
        <v>1998</v>
      </c>
      <c r="B8447" s="1">
        <v>7</v>
      </c>
      <c r="C8447" s="1">
        <v>44</v>
      </c>
      <c r="D8447" s="1">
        <v>63</v>
      </c>
      <c r="E8447" s="1">
        <v>107</v>
      </c>
    </row>
    <row r="8448" spans="1:5">
      <c r="A8448" s="1">
        <v>1998</v>
      </c>
      <c r="B8448" s="1">
        <v>8</v>
      </c>
      <c r="C8448" s="1">
        <v>31</v>
      </c>
      <c r="D8448" s="1">
        <v>52</v>
      </c>
      <c r="E8448" s="1">
        <v>83</v>
      </c>
    </row>
    <row r="8449" spans="1:5">
      <c r="A8449" s="1">
        <v>1998</v>
      </c>
      <c r="B8449" s="1">
        <v>9</v>
      </c>
      <c r="C8449" s="1">
        <v>44</v>
      </c>
      <c r="D8449" s="1">
        <v>48</v>
      </c>
      <c r="E8449" s="1">
        <v>92</v>
      </c>
    </row>
    <row r="8450" spans="1:5">
      <c r="A8450" s="1">
        <v>1998</v>
      </c>
      <c r="B8450" s="1">
        <v>10</v>
      </c>
      <c r="C8450" s="1">
        <v>30</v>
      </c>
      <c r="D8450" s="1">
        <v>57</v>
      </c>
      <c r="E8450" s="1">
        <v>87</v>
      </c>
    </row>
    <row r="8451" spans="1:5">
      <c r="A8451" s="1">
        <v>1998</v>
      </c>
      <c r="B8451" s="1">
        <v>11</v>
      </c>
      <c r="C8451" s="1">
        <v>44</v>
      </c>
      <c r="D8451" s="1">
        <v>65</v>
      </c>
      <c r="E8451" s="1">
        <v>109</v>
      </c>
    </row>
    <row r="8452" spans="1:5">
      <c r="A8452" s="1">
        <v>1998</v>
      </c>
      <c r="B8452" s="1">
        <v>12</v>
      </c>
      <c r="C8452" s="1">
        <v>56</v>
      </c>
      <c r="D8452" s="1">
        <v>60</v>
      </c>
      <c r="E8452" s="1">
        <v>116</v>
      </c>
    </row>
    <row r="8453" spans="1:5">
      <c r="A8453" s="1">
        <v>1998</v>
      </c>
      <c r="B8453" s="1">
        <v>13</v>
      </c>
      <c r="C8453" s="1">
        <v>44</v>
      </c>
      <c r="D8453" s="1">
        <v>75</v>
      </c>
      <c r="E8453" s="1">
        <v>119</v>
      </c>
    </row>
    <row r="8454" spans="1:5">
      <c r="A8454" s="1">
        <v>1998</v>
      </c>
      <c r="B8454" s="1">
        <v>14</v>
      </c>
      <c r="C8454" s="1">
        <v>41</v>
      </c>
      <c r="D8454" s="1">
        <v>86</v>
      </c>
      <c r="E8454" s="1">
        <v>127</v>
      </c>
    </row>
    <row r="8455" spans="1:5">
      <c r="A8455" s="1">
        <v>1998</v>
      </c>
      <c r="B8455" s="1">
        <v>15</v>
      </c>
      <c r="C8455" s="1">
        <v>66</v>
      </c>
      <c r="D8455" s="1">
        <v>113</v>
      </c>
      <c r="E8455" s="1">
        <v>179</v>
      </c>
    </row>
    <row r="8456" spans="1:5">
      <c r="A8456" s="1">
        <v>1998</v>
      </c>
      <c r="B8456" s="1">
        <v>16</v>
      </c>
      <c r="C8456" s="1">
        <v>105</v>
      </c>
      <c r="D8456" s="1">
        <v>163</v>
      </c>
      <c r="E8456" s="1">
        <v>268</v>
      </c>
    </row>
    <row r="8457" spans="1:5">
      <c r="A8457" s="1">
        <v>1998</v>
      </c>
      <c r="B8457" s="1">
        <v>17</v>
      </c>
      <c r="C8457" s="1">
        <v>101</v>
      </c>
      <c r="D8457" s="1">
        <v>178.01</v>
      </c>
      <c r="E8457" s="1">
        <v>279.01</v>
      </c>
    </row>
    <row r="8458" spans="1:5">
      <c r="A8458" s="1">
        <v>1998</v>
      </c>
      <c r="B8458" s="1">
        <v>18</v>
      </c>
      <c r="C8458" s="1">
        <v>114</v>
      </c>
      <c r="D8458" s="1">
        <v>290</v>
      </c>
      <c r="E8458" s="1">
        <v>404</v>
      </c>
    </row>
    <row r="8459" spans="1:5">
      <c r="A8459" s="1">
        <v>1998</v>
      </c>
      <c r="B8459" s="1">
        <v>19</v>
      </c>
      <c r="C8459" s="1">
        <v>100</v>
      </c>
      <c r="D8459" s="1">
        <v>314</v>
      </c>
      <c r="E8459" s="1">
        <v>414</v>
      </c>
    </row>
    <row r="8460" spans="1:5">
      <c r="A8460" s="1">
        <v>1998</v>
      </c>
      <c r="B8460" s="1">
        <v>20</v>
      </c>
      <c r="C8460" s="1">
        <v>104</v>
      </c>
      <c r="D8460" s="1">
        <v>276</v>
      </c>
      <c r="E8460" s="1">
        <v>380</v>
      </c>
    </row>
    <row r="8461" spans="1:5">
      <c r="A8461" s="1">
        <v>1998</v>
      </c>
      <c r="B8461" s="1">
        <v>21</v>
      </c>
      <c r="C8461" s="1">
        <v>115</v>
      </c>
      <c r="D8461" s="1">
        <v>271</v>
      </c>
      <c r="E8461" s="1">
        <v>386</v>
      </c>
    </row>
    <row r="8462" spans="1:5">
      <c r="A8462" s="1">
        <v>1998</v>
      </c>
      <c r="B8462" s="1">
        <v>22</v>
      </c>
      <c r="C8462" s="1">
        <v>122</v>
      </c>
      <c r="D8462" s="1">
        <v>317</v>
      </c>
      <c r="E8462" s="1">
        <v>439</v>
      </c>
    </row>
    <row r="8463" spans="1:5">
      <c r="A8463" s="1">
        <v>1998</v>
      </c>
      <c r="B8463" s="1">
        <v>23</v>
      </c>
      <c r="C8463" s="1">
        <v>110</v>
      </c>
      <c r="D8463" s="1">
        <v>337</v>
      </c>
      <c r="E8463" s="1">
        <v>447</v>
      </c>
    </row>
    <row r="8464" spans="1:5">
      <c r="A8464" s="1">
        <v>1998</v>
      </c>
      <c r="B8464" s="1">
        <v>24</v>
      </c>
      <c r="C8464" s="1">
        <v>117</v>
      </c>
      <c r="D8464" s="1">
        <v>338</v>
      </c>
      <c r="E8464" s="1">
        <v>455</v>
      </c>
    </row>
    <row r="8465" spans="1:5">
      <c r="A8465" s="1">
        <v>1998</v>
      </c>
      <c r="B8465" s="1">
        <v>25</v>
      </c>
      <c r="C8465" s="1">
        <v>156</v>
      </c>
      <c r="D8465" s="1">
        <v>367</v>
      </c>
      <c r="E8465" s="1">
        <v>523</v>
      </c>
    </row>
    <row r="8466" spans="1:5">
      <c r="A8466" s="1">
        <v>1998</v>
      </c>
      <c r="B8466" s="1">
        <v>26</v>
      </c>
      <c r="C8466" s="1">
        <v>137</v>
      </c>
      <c r="D8466" s="1">
        <v>406</v>
      </c>
      <c r="E8466" s="1">
        <v>543</v>
      </c>
    </row>
    <row r="8467" spans="1:5">
      <c r="A8467" s="1">
        <v>1998</v>
      </c>
      <c r="B8467" s="1">
        <v>27</v>
      </c>
      <c r="C8467" s="1">
        <v>165</v>
      </c>
      <c r="D8467" s="1">
        <v>436</v>
      </c>
      <c r="E8467" s="1">
        <v>601</v>
      </c>
    </row>
    <row r="8468" spans="1:5">
      <c r="A8468" s="1">
        <v>1998</v>
      </c>
      <c r="B8468" s="1">
        <v>28</v>
      </c>
      <c r="C8468" s="1">
        <v>165</v>
      </c>
      <c r="D8468" s="1">
        <v>448</v>
      </c>
      <c r="E8468" s="1">
        <v>613</v>
      </c>
    </row>
    <row r="8469" spans="1:5">
      <c r="A8469" s="1">
        <v>1998</v>
      </c>
      <c r="B8469" s="1">
        <v>29</v>
      </c>
      <c r="C8469" s="1">
        <v>179</v>
      </c>
      <c r="D8469" s="1">
        <v>463</v>
      </c>
      <c r="E8469" s="1">
        <v>642</v>
      </c>
    </row>
    <row r="8470" spans="1:5">
      <c r="A8470" s="1">
        <v>1998</v>
      </c>
      <c r="B8470" s="1">
        <v>30</v>
      </c>
      <c r="C8470" s="1">
        <v>222</v>
      </c>
      <c r="D8470" s="1">
        <v>468</v>
      </c>
      <c r="E8470" s="1">
        <v>690</v>
      </c>
    </row>
    <row r="8471" spans="1:5">
      <c r="A8471" s="1">
        <v>1998</v>
      </c>
      <c r="B8471" s="1">
        <v>31</v>
      </c>
      <c r="C8471" s="1">
        <v>219</v>
      </c>
      <c r="D8471" s="1">
        <v>462.01</v>
      </c>
      <c r="E8471" s="1">
        <v>681.01</v>
      </c>
    </row>
    <row r="8472" spans="1:5">
      <c r="A8472" s="1">
        <v>1998</v>
      </c>
      <c r="B8472" s="1">
        <v>32</v>
      </c>
      <c r="C8472" s="1">
        <v>205</v>
      </c>
      <c r="D8472" s="1">
        <v>559</v>
      </c>
      <c r="E8472" s="1">
        <v>764</v>
      </c>
    </row>
    <row r="8473" spans="1:5">
      <c r="A8473" s="1">
        <v>1998</v>
      </c>
      <c r="B8473" s="1">
        <v>33</v>
      </c>
      <c r="C8473" s="1">
        <v>263</v>
      </c>
      <c r="D8473" s="1">
        <v>546</v>
      </c>
      <c r="E8473" s="1">
        <v>809</v>
      </c>
    </row>
    <row r="8474" spans="1:5">
      <c r="A8474" s="1">
        <v>1998</v>
      </c>
      <c r="B8474" s="1">
        <v>34</v>
      </c>
      <c r="C8474" s="1">
        <v>260</v>
      </c>
      <c r="D8474" s="1">
        <v>529</v>
      </c>
      <c r="E8474" s="1">
        <v>789</v>
      </c>
    </row>
    <row r="8475" spans="1:5">
      <c r="A8475" s="1">
        <v>1998</v>
      </c>
      <c r="B8475" s="1">
        <v>35</v>
      </c>
      <c r="C8475" s="1">
        <v>287.01</v>
      </c>
      <c r="D8475" s="1">
        <v>564</v>
      </c>
      <c r="E8475" s="1">
        <v>851.01</v>
      </c>
    </row>
    <row r="8476" spans="1:5">
      <c r="A8476" s="1">
        <v>1998</v>
      </c>
      <c r="B8476" s="1">
        <v>36</v>
      </c>
      <c r="C8476" s="1">
        <v>331</v>
      </c>
      <c r="D8476" s="1">
        <v>582</v>
      </c>
      <c r="E8476" s="1">
        <v>913</v>
      </c>
    </row>
    <row r="8477" spans="1:5">
      <c r="A8477" s="1">
        <v>1998</v>
      </c>
      <c r="B8477" s="1">
        <v>37</v>
      </c>
      <c r="C8477" s="1">
        <v>352</v>
      </c>
      <c r="D8477" s="1">
        <v>600.01</v>
      </c>
      <c r="E8477" s="1">
        <v>952.01</v>
      </c>
    </row>
    <row r="8478" spans="1:5">
      <c r="A8478" s="1">
        <v>1998</v>
      </c>
      <c r="B8478" s="1">
        <v>38</v>
      </c>
      <c r="C8478" s="1">
        <v>370</v>
      </c>
      <c r="D8478" s="1">
        <v>588</v>
      </c>
      <c r="E8478" s="1">
        <v>958</v>
      </c>
    </row>
    <row r="8479" spans="1:5">
      <c r="A8479" s="1">
        <v>1998</v>
      </c>
      <c r="B8479" s="1">
        <v>39</v>
      </c>
      <c r="C8479" s="1">
        <v>392</v>
      </c>
      <c r="D8479" s="1">
        <v>633</v>
      </c>
      <c r="E8479" s="1">
        <v>1025</v>
      </c>
    </row>
    <row r="8480" spans="1:5">
      <c r="A8480" s="1">
        <v>1998</v>
      </c>
      <c r="B8480" s="1">
        <v>40</v>
      </c>
      <c r="C8480" s="1">
        <v>429.01</v>
      </c>
      <c r="D8480" s="1">
        <v>653.01</v>
      </c>
      <c r="E8480" s="1">
        <v>1082.02</v>
      </c>
    </row>
    <row r="8481" spans="1:5">
      <c r="A8481" s="1">
        <v>1998</v>
      </c>
      <c r="B8481" s="1">
        <v>41</v>
      </c>
      <c r="C8481" s="1">
        <v>485</v>
      </c>
      <c r="D8481" s="1">
        <v>736.01</v>
      </c>
      <c r="E8481" s="1">
        <v>1221.01</v>
      </c>
    </row>
    <row r="8482" spans="1:5">
      <c r="A8482" s="1">
        <v>1998</v>
      </c>
      <c r="B8482" s="1">
        <v>42</v>
      </c>
      <c r="C8482" s="1">
        <v>481</v>
      </c>
      <c r="D8482" s="1">
        <v>748</v>
      </c>
      <c r="E8482" s="1">
        <v>1229</v>
      </c>
    </row>
    <row r="8483" spans="1:5">
      <c r="A8483" s="1">
        <v>1998</v>
      </c>
      <c r="B8483" s="1">
        <v>43</v>
      </c>
      <c r="C8483" s="1">
        <v>534</v>
      </c>
      <c r="D8483" s="1">
        <v>867</v>
      </c>
      <c r="E8483" s="1">
        <v>1401</v>
      </c>
    </row>
    <row r="8484" spans="1:5">
      <c r="A8484" s="1">
        <v>1998</v>
      </c>
      <c r="B8484" s="1">
        <v>44</v>
      </c>
      <c r="C8484" s="1">
        <v>628</v>
      </c>
      <c r="D8484" s="1">
        <v>931.01</v>
      </c>
      <c r="E8484" s="1">
        <v>1559.01</v>
      </c>
    </row>
    <row r="8485" spans="1:5">
      <c r="A8485" s="1">
        <v>1998</v>
      </c>
      <c r="B8485" s="1">
        <v>45</v>
      </c>
      <c r="C8485" s="1">
        <v>656.01</v>
      </c>
      <c r="D8485" s="1">
        <v>1011.01</v>
      </c>
      <c r="E8485" s="1">
        <v>1667.02</v>
      </c>
    </row>
    <row r="8486" spans="1:5">
      <c r="A8486" s="1">
        <v>1998</v>
      </c>
      <c r="B8486" s="1">
        <v>46</v>
      </c>
      <c r="C8486" s="1">
        <v>670</v>
      </c>
      <c r="D8486" s="1">
        <v>1040.01</v>
      </c>
      <c r="E8486" s="1">
        <v>1710.01</v>
      </c>
    </row>
    <row r="8487" spans="1:5">
      <c r="A8487" s="1">
        <v>1998</v>
      </c>
      <c r="B8487" s="1">
        <v>47</v>
      </c>
      <c r="C8487" s="1">
        <v>763</v>
      </c>
      <c r="D8487" s="1">
        <v>1204.01</v>
      </c>
      <c r="E8487" s="1">
        <v>1967.01</v>
      </c>
    </row>
    <row r="8488" spans="1:5">
      <c r="A8488" s="1">
        <v>1998</v>
      </c>
      <c r="B8488" s="1">
        <v>48</v>
      </c>
      <c r="C8488" s="1">
        <v>853</v>
      </c>
      <c r="D8488" s="1">
        <v>1308.01</v>
      </c>
      <c r="E8488" s="1">
        <v>2161.0100000000002</v>
      </c>
    </row>
    <row r="8489" spans="1:5">
      <c r="A8489" s="1">
        <v>1998</v>
      </c>
      <c r="B8489" s="1">
        <v>49</v>
      </c>
      <c r="C8489" s="1">
        <v>1018</v>
      </c>
      <c r="D8489" s="1">
        <v>1433.01</v>
      </c>
      <c r="E8489" s="1">
        <v>2451.0100000000002</v>
      </c>
    </row>
    <row r="8490" spans="1:5">
      <c r="A8490" s="1">
        <v>1998</v>
      </c>
      <c r="B8490" s="1">
        <v>50</v>
      </c>
      <c r="C8490" s="1">
        <v>1171</v>
      </c>
      <c r="D8490" s="1">
        <v>1655.01</v>
      </c>
      <c r="E8490" s="1">
        <v>2826.01</v>
      </c>
    </row>
    <row r="8491" spans="1:5">
      <c r="A8491" s="1">
        <v>1998</v>
      </c>
      <c r="B8491" s="1">
        <v>51</v>
      </c>
      <c r="C8491" s="1">
        <v>1360.01</v>
      </c>
      <c r="D8491" s="1">
        <v>1978</v>
      </c>
      <c r="E8491" s="1">
        <v>3338.01</v>
      </c>
    </row>
    <row r="8492" spans="1:5">
      <c r="A8492" s="1">
        <v>1998</v>
      </c>
      <c r="B8492" s="1">
        <v>52</v>
      </c>
      <c r="C8492" s="1">
        <v>1227</v>
      </c>
      <c r="D8492" s="1">
        <v>1898.01</v>
      </c>
      <c r="E8492" s="1">
        <v>3125.01</v>
      </c>
    </row>
    <row r="8493" spans="1:5">
      <c r="A8493" s="1">
        <v>1998</v>
      </c>
      <c r="B8493" s="1">
        <v>53</v>
      </c>
      <c r="C8493" s="1">
        <v>1256.01</v>
      </c>
      <c r="D8493" s="1">
        <v>2015.01</v>
      </c>
      <c r="E8493" s="1">
        <v>3271.02</v>
      </c>
    </row>
    <row r="8494" spans="1:5">
      <c r="A8494" s="1">
        <v>1998</v>
      </c>
      <c r="B8494" s="1">
        <v>54</v>
      </c>
      <c r="C8494" s="1">
        <v>1456.01</v>
      </c>
      <c r="D8494" s="1">
        <v>2283.0100000000002</v>
      </c>
      <c r="E8494" s="1">
        <v>3739.02</v>
      </c>
    </row>
    <row r="8495" spans="1:5">
      <c r="A8495" s="1">
        <v>1998</v>
      </c>
      <c r="B8495" s="1">
        <v>55</v>
      </c>
      <c r="C8495" s="1">
        <v>1539.01</v>
      </c>
      <c r="D8495" s="1">
        <v>2394.0100000000002</v>
      </c>
      <c r="E8495" s="1">
        <v>3933.02</v>
      </c>
    </row>
    <row r="8496" spans="1:5">
      <c r="A8496" s="1">
        <v>1998</v>
      </c>
      <c r="B8496" s="1">
        <v>56</v>
      </c>
      <c r="C8496" s="1">
        <v>1438.01</v>
      </c>
      <c r="D8496" s="1">
        <v>2383.0100000000002</v>
      </c>
      <c r="E8496" s="1">
        <v>3821.02</v>
      </c>
    </row>
    <row r="8497" spans="1:5">
      <c r="A8497" s="1">
        <v>1998</v>
      </c>
      <c r="B8497" s="1">
        <v>57</v>
      </c>
      <c r="C8497" s="1">
        <v>1559.01</v>
      </c>
      <c r="D8497" s="1">
        <v>2455.0100000000002</v>
      </c>
      <c r="E8497" s="1">
        <v>4014.02</v>
      </c>
    </row>
    <row r="8498" spans="1:5">
      <c r="A8498" s="1">
        <v>1998</v>
      </c>
      <c r="B8498" s="1">
        <v>58</v>
      </c>
      <c r="C8498" s="1">
        <v>1788.01</v>
      </c>
      <c r="D8498" s="1">
        <v>2962.01</v>
      </c>
      <c r="E8498" s="1">
        <v>4750.0200000000004</v>
      </c>
    </row>
    <row r="8499" spans="1:5">
      <c r="A8499" s="1">
        <v>1998</v>
      </c>
      <c r="B8499" s="1">
        <v>59</v>
      </c>
      <c r="C8499" s="1">
        <v>2000.01</v>
      </c>
      <c r="D8499" s="1">
        <v>3152.02</v>
      </c>
      <c r="E8499" s="1">
        <v>5152.03</v>
      </c>
    </row>
    <row r="8500" spans="1:5">
      <c r="A8500" s="1">
        <v>1998</v>
      </c>
      <c r="B8500" s="1">
        <v>60</v>
      </c>
      <c r="C8500" s="1">
        <v>2150.0100000000002</v>
      </c>
      <c r="D8500" s="1">
        <v>3429.01</v>
      </c>
      <c r="E8500" s="1">
        <v>5579.02</v>
      </c>
    </row>
    <row r="8501" spans="1:5">
      <c r="A8501" s="1">
        <v>1998</v>
      </c>
      <c r="B8501" s="1">
        <v>61</v>
      </c>
      <c r="C8501" s="1">
        <v>2273.0100000000002</v>
      </c>
      <c r="D8501" s="1">
        <v>3794.02</v>
      </c>
      <c r="E8501" s="1">
        <v>6067.03</v>
      </c>
    </row>
    <row r="8502" spans="1:5">
      <c r="A8502" s="1">
        <v>1998</v>
      </c>
      <c r="B8502" s="1">
        <v>62</v>
      </c>
      <c r="C8502" s="1">
        <v>2560.0100000000002</v>
      </c>
      <c r="D8502" s="1">
        <v>4071.01</v>
      </c>
      <c r="E8502" s="1">
        <v>6631.02</v>
      </c>
    </row>
    <row r="8503" spans="1:5">
      <c r="A8503" s="1">
        <v>1998</v>
      </c>
      <c r="B8503" s="1">
        <v>63</v>
      </c>
      <c r="C8503" s="1">
        <v>2631.01</v>
      </c>
      <c r="D8503" s="1">
        <v>4399.0200000000004</v>
      </c>
      <c r="E8503" s="1">
        <v>7030.03</v>
      </c>
    </row>
    <row r="8504" spans="1:5">
      <c r="A8504" s="1">
        <v>1998</v>
      </c>
      <c r="B8504" s="1">
        <v>64</v>
      </c>
      <c r="C8504" s="1">
        <v>2936.01</v>
      </c>
      <c r="D8504" s="1">
        <v>4739.0200000000004</v>
      </c>
      <c r="E8504" s="1">
        <v>7675.03</v>
      </c>
    </row>
    <row r="8505" spans="1:5">
      <c r="A8505" s="1">
        <v>1998</v>
      </c>
      <c r="B8505" s="1">
        <v>65</v>
      </c>
      <c r="C8505" s="1">
        <v>3191.01</v>
      </c>
      <c r="D8505" s="1">
        <v>5127.0200000000004</v>
      </c>
      <c r="E8505" s="1">
        <v>8318.0300000000007</v>
      </c>
    </row>
    <row r="8506" spans="1:5">
      <c r="A8506" s="1">
        <v>1998</v>
      </c>
      <c r="B8506" s="1">
        <v>66</v>
      </c>
      <c r="C8506" s="1">
        <v>3655.02</v>
      </c>
      <c r="D8506" s="1">
        <v>5731.03</v>
      </c>
      <c r="E8506" s="1">
        <v>9386.0499999999993</v>
      </c>
    </row>
    <row r="8507" spans="1:5">
      <c r="A8507" s="1">
        <v>1998</v>
      </c>
      <c r="B8507" s="1">
        <v>67</v>
      </c>
      <c r="C8507" s="1">
        <v>4193.01</v>
      </c>
      <c r="D8507" s="1">
        <v>6311.03</v>
      </c>
      <c r="E8507" s="1">
        <v>10504.04</v>
      </c>
    </row>
    <row r="8508" spans="1:5">
      <c r="A8508" s="1">
        <v>1998</v>
      </c>
      <c r="B8508" s="1">
        <v>68</v>
      </c>
      <c r="C8508" s="1">
        <v>4509.0200000000004</v>
      </c>
      <c r="D8508" s="1">
        <v>6693.02</v>
      </c>
      <c r="E8508" s="1">
        <v>11202.04</v>
      </c>
    </row>
    <row r="8509" spans="1:5">
      <c r="A8509" s="1">
        <v>1998</v>
      </c>
      <c r="B8509" s="1">
        <v>69</v>
      </c>
      <c r="C8509" s="1">
        <v>5064.0200000000004</v>
      </c>
      <c r="D8509" s="1">
        <v>7143.03</v>
      </c>
      <c r="E8509" s="1">
        <v>12207.05</v>
      </c>
    </row>
    <row r="8510" spans="1:5">
      <c r="A8510" s="1">
        <v>1998</v>
      </c>
      <c r="B8510" s="1">
        <v>70</v>
      </c>
      <c r="C8510" s="1">
        <v>5476.02</v>
      </c>
      <c r="D8510" s="1">
        <v>7835.02</v>
      </c>
      <c r="E8510" s="1">
        <v>13311.04</v>
      </c>
    </row>
    <row r="8511" spans="1:5">
      <c r="A8511" s="1">
        <v>1998</v>
      </c>
      <c r="B8511" s="1">
        <v>71</v>
      </c>
      <c r="C8511" s="1">
        <v>6084.02</v>
      </c>
      <c r="D8511" s="1">
        <v>8326.0300000000007</v>
      </c>
      <c r="E8511" s="1">
        <v>14410.05</v>
      </c>
    </row>
    <row r="8512" spans="1:5">
      <c r="A8512" s="1">
        <v>1998</v>
      </c>
      <c r="B8512" s="1">
        <v>72</v>
      </c>
      <c r="C8512" s="1">
        <v>6772.03</v>
      </c>
      <c r="D8512" s="1">
        <v>9074.0400000000009</v>
      </c>
      <c r="E8512" s="1">
        <v>15846.07</v>
      </c>
    </row>
    <row r="8513" spans="1:5">
      <c r="A8513" s="1">
        <v>1998</v>
      </c>
      <c r="B8513" s="1">
        <v>73</v>
      </c>
      <c r="C8513" s="1">
        <v>7305.03</v>
      </c>
      <c r="D8513" s="1">
        <v>9411.0400000000009</v>
      </c>
      <c r="E8513" s="1">
        <v>16716.07</v>
      </c>
    </row>
    <row r="8514" spans="1:5">
      <c r="A8514" s="1">
        <v>1998</v>
      </c>
      <c r="B8514" s="1">
        <v>74</v>
      </c>
      <c r="C8514" s="1">
        <v>7951.02</v>
      </c>
      <c r="D8514" s="1">
        <v>10067.030000000001</v>
      </c>
      <c r="E8514" s="1">
        <v>18018.05</v>
      </c>
    </row>
    <row r="8515" spans="1:5">
      <c r="A8515" s="1">
        <v>1998</v>
      </c>
      <c r="B8515" s="1">
        <v>75</v>
      </c>
      <c r="C8515" s="1">
        <v>8420.0300000000007</v>
      </c>
      <c r="D8515" s="1">
        <v>10305.030000000001</v>
      </c>
      <c r="E8515" s="1">
        <v>18725.060000000001</v>
      </c>
    </row>
    <row r="8516" spans="1:5">
      <c r="A8516" s="1">
        <v>1998</v>
      </c>
      <c r="B8516" s="1">
        <v>76</v>
      </c>
      <c r="C8516" s="1">
        <v>9724.0300000000007</v>
      </c>
      <c r="D8516" s="1">
        <v>11227.03</v>
      </c>
      <c r="E8516" s="1">
        <v>20951.060000000001</v>
      </c>
    </row>
    <row r="8517" spans="1:5">
      <c r="A8517" s="1">
        <v>1998</v>
      </c>
      <c r="B8517" s="1">
        <v>77</v>
      </c>
      <c r="C8517" s="1">
        <v>10824.04</v>
      </c>
      <c r="D8517" s="1">
        <v>11910.03</v>
      </c>
      <c r="E8517" s="1">
        <v>22734.07</v>
      </c>
    </row>
    <row r="8518" spans="1:5">
      <c r="A8518" s="1">
        <v>1998</v>
      </c>
      <c r="B8518" s="1">
        <v>78</v>
      </c>
      <c r="C8518" s="1">
        <v>11624.04</v>
      </c>
      <c r="D8518" s="1">
        <v>12293.04</v>
      </c>
      <c r="E8518" s="1">
        <v>23917.08</v>
      </c>
    </row>
    <row r="8519" spans="1:5">
      <c r="A8519" s="1">
        <v>1998</v>
      </c>
      <c r="B8519" s="1">
        <v>79</v>
      </c>
      <c r="C8519" s="1">
        <v>8881.0300000000007</v>
      </c>
      <c r="D8519" s="1">
        <v>8946.0300000000007</v>
      </c>
      <c r="E8519" s="1">
        <v>17827.060000000001</v>
      </c>
    </row>
    <row r="8520" spans="1:5">
      <c r="A8520" s="1">
        <v>1998</v>
      </c>
      <c r="B8520" s="1">
        <v>80</v>
      </c>
      <c r="C8520" s="1">
        <v>8984.0300000000007</v>
      </c>
      <c r="D8520" s="1">
        <v>8360.0300000000007</v>
      </c>
      <c r="E8520" s="1">
        <v>17344.060000000001</v>
      </c>
    </row>
    <row r="8521" spans="1:5">
      <c r="A8521" s="1">
        <v>1998</v>
      </c>
      <c r="B8521" s="1">
        <v>81</v>
      </c>
      <c r="C8521" s="1">
        <v>10364.030000000001</v>
      </c>
      <c r="D8521" s="1">
        <v>9091.0300000000007</v>
      </c>
      <c r="E8521" s="1">
        <v>19455.060000000001</v>
      </c>
    </row>
    <row r="8522" spans="1:5">
      <c r="A8522" s="1">
        <v>1998</v>
      </c>
      <c r="B8522" s="1">
        <v>82</v>
      </c>
      <c r="C8522" s="1">
        <v>11801.03</v>
      </c>
      <c r="D8522" s="1">
        <v>9628.0300000000007</v>
      </c>
      <c r="E8522" s="1">
        <v>21429.06</v>
      </c>
    </row>
    <row r="8523" spans="1:5">
      <c r="A8523" s="1">
        <v>1998</v>
      </c>
      <c r="B8523" s="1">
        <v>83</v>
      </c>
      <c r="C8523" s="1">
        <v>12951.04</v>
      </c>
      <c r="D8523" s="1">
        <v>10070.030000000001</v>
      </c>
      <c r="E8523" s="1">
        <v>23021.07</v>
      </c>
    </row>
    <row r="8524" spans="1:5">
      <c r="A8524" s="1">
        <v>1998</v>
      </c>
      <c r="B8524" s="1">
        <v>84</v>
      </c>
      <c r="C8524" s="1">
        <v>13561.04</v>
      </c>
      <c r="D8524" s="1">
        <v>9639.0300000000007</v>
      </c>
      <c r="E8524" s="1">
        <v>23200.07</v>
      </c>
    </row>
    <row r="8525" spans="1:5">
      <c r="A8525" s="1">
        <v>1998</v>
      </c>
      <c r="B8525" s="1">
        <v>85</v>
      </c>
      <c r="C8525" s="1">
        <v>13105.04</v>
      </c>
      <c r="D8525" s="1">
        <v>9000.0300000000007</v>
      </c>
      <c r="E8525" s="1">
        <v>22105.07</v>
      </c>
    </row>
    <row r="8526" spans="1:5">
      <c r="A8526" s="1">
        <v>1998</v>
      </c>
      <c r="B8526" s="1">
        <v>86</v>
      </c>
      <c r="C8526" s="1">
        <v>13312.04</v>
      </c>
      <c r="D8526" s="1">
        <v>8098.02</v>
      </c>
      <c r="E8526" s="1">
        <v>21410.06</v>
      </c>
    </row>
    <row r="8527" spans="1:5">
      <c r="A8527" s="1">
        <v>1998</v>
      </c>
      <c r="B8527" s="1">
        <v>87</v>
      </c>
      <c r="C8527" s="1">
        <v>12905.04</v>
      </c>
      <c r="D8527" s="1">
        <v>7263.02</v>
      </c>
      <c r="E8527" s="1">
        <v>20168.060000000001</v>
      </c>
    </row>
    <row r="8528" spans="1:5">
      <c r="A8528" s="1">
        <v>1998</v>
      </c>
      <c r="B8528" s="1">
        <v>88</v>
      </c>
      <c r="C8528" s="1">
        <v>12703.03</v>
      </c>
      <c r="D8528" s="1">
        <v>6409.02</v>
      </c>
      <c r="E8528" s="1">
        <v>19112.05</v>
      </c>
    </row>
    <row r="8529" spans="1:5">
      <c r="A8529" s="1">
        <v>1998</v>
      </c>
      <c r="B8529" s="1">
        <v>89</v>
      </c>
      <c r="C8529" s="1">
        <v>12131.03</v>
      </c>
      <c r="D8529" s="1">
        <v>5677.02</v>
      </c>
      <c r="E8529" s="1">
        <v>17808.05</v>
      </c>
    </row>
    <row r="8530" spans="1:5">
      <c r="A8530" s="1">
        <v>1998</v>
      </c>
      <c r="B8530" s="1">
        <v>90</v>
      </c>
      <c r="C8530" s="1">
        <v>11266.03</v>
      </c>
      <c r="D8530" s="1">
        <v>4834.01</v>
      </c>
      <c r="E8530" s="1">
        <v>16100.04</v>
      </c>
    </row>
    <row r="8531" spans="1:5">
      <c r="A8531" s="1">
        <v>1998</v>
      </c>
      <c r="B8531" s="1">
        <v>91</v>
      </c>
      <c r="C8531" s="1">
        <v>10011.030000000001</v>
      </c>
      <c r="D8531" s="1">
        <v>3846.01</v>
      </c>
      <c r="E8531" s="1">
        <v>13857.04</v>
      </c>
    </row>
    <row r="8532" spans="1:5">
      <c r="A8532" s="1">
        <v>1998</v>
      </c>
      <c r="B8532" s="1">
        <v>92</v>
      </c>
      <c r="C8532" s="1">
        <v>8885.02</v>
      </c>
      <c r="D8532" s="1">
        <v>3046</v>
      </c>
      <c r="E8532" s="1">
        <v>11931.02</v>
      </c>
    </row>
    <row r="8533" spans="1:5">
      <c r="A8533" s="1">
        <v>1998</v>
      </c>
      <c r="B8533" s="1">
        <v>93</v>
      </c>
      <c r="C8533" s="1">
        <v>7599.02</v>
      </c>
      <c r="D8533" s="1">
        <v>2312.0100000000002</v>
      </c>
      <c r="E8533" s="1">
        <v>9911.0300000000007</v>
      </c>
    </row>
    <row r="8534" spans="1:5">
      <c r="A8534" s="1">
        <v>1998</v>
      </c>
      <c r="B8534" s="1">
        <v>94</v>
      </c>
      <c r="C8534" s="1">
        <v>6348.02</v>
      </c>
      <c r="D8534" s="1">
        <v>1733</v>
      </c>
      <c r="E8534" s="1">
        <v>8081.02</v>
      </c>
    </row>
    <row r="8535" spans="1:5">
      <c r="A8535" s="1">
        <v>1998</v>
      </c>
      <c r="B8535" s="1">
        <v>95</v>
      </c>
      <c r="C8535" s="1">
        <v>5058.01</v>
      </c>
      <c r="D8535" s="1">
        <v>1255</v>
      </c>
      <c r="E8535" s="1">
        <v>6313.01</v>
      </c>
    </row>
    <row r="8536" spans="1:5">
      <c r="A8536" s="1">
        <v>1998</v>
      </c>
      <c r="B8536" s="1">
        <v>96</v>
      </c>
      <c r="C8536" s="1">
        <v>3933.01</v>
      </c>
      <c r="D8536" s="1">
        <v>829</v>
      </c>
      <c r="E8536" s="1">
        <v>4762.01</v>
      </c>
    </row>
    <row r="8537" spans="1:5">
      <c r="A8537" s="1">
        <v>1998</v>
      </c>
      <c r="B8537" s="1">
        <v>97</v>
      </c>
      <c r="C8537" s="1">
        <v>2941.01</v>
      </c>
      <c r="D8537" s="1">
        <v>563</v>
      </c>
      <c r="E8537" s="1">
        <v>3504.01</v>
      </c>
    </row>
    <row r="8538" spans="1:5">
      <c r="A8538" s="1">
        <v>1998</v>
      </c>
      <c r="B8538" s="1">
        <v>98</v>
      </c>
      <c r="C8538" s="1">
        <v>2104</v>
      </c>
      <c r="D8538" s="1">
        <v>373</v>
      </c>
      <c r="E8538" s="1">
        <v>2477</v>
      </c>
    </row>
    <row r="8539" spans="1:5">
      <c r="A8539" s="1">
        <v>1998</v>
      </c>
      <c r="B8539" s="1">
        <v>99</v>
      </c>
      <c r="C8539" s="1">
        <v>1494</v>
      </c>
      <c r="D8539" s="1">
        <v>213</v>
      </c>
      <c r="E8539" s="1">
        <v>1707</v>
      </c>
    </row>
    <row r="8540" spans="1:5">
      <c r="A8540" s="1">
        <v>1998</v>
      </c>
      <c r="B8540" s="1">
        <v>100</v>
      </c>
      <c r="C8540" s="1">
        <v>1076.01</v>
      </c>
      <c r="D8540" s="1">
        <v>139</v>
      </c>
      <c r="E8540" s="1">
        <v>1215.01</v>
      </c>
    </row>
    <row r="8541" spans="1:5">
      <c r="A8541" s="1">
        <v>1998</v>
      </c>
      <c r="B8541" s="1">
        <v>101</v>
      </c>
      <c r="C8541" s="1">
        <v>634</v>
      </c>
      <c r="D8541" s="1">
        <v>93</v>
      </c>
      <c r="E8541" s="1">
        <v>727</v>
      </c>
    </row>
    <row r="8542" spans="1:5">
      <c r="A8542" s="1">
        <v>1998</v>
      </c>
      <c r="B8542" s="1">
        <v>102</v>
      </c>
      <c r="C8542" s="1">
        <v>414</v>
      </c>
      <c r="D8542" s="1">
        <v>43</v>
      </c>
      <c r="E8542" s="1">
        <v>457</v>
      </c>
    </row>
    <row r="8543" spans="1:5">
      <c r="A8543" s="1">
        <v>1998</v>
      </c>
      <c r="B8543" s="1">
        <v>103</v>
      </c>
      <c r="C8543" s="1">
        <v>261</v>
      </c>
      <c r="D8543" s="1">
        <v>26.01</v>
      </c>
      <c r="E8543" s="1">
        <v>287.01</v>
      </c>
    </row>
    <row r="8544" spans="1:5">
      <c r="A8544" s="1">
        <v>1998</v>
      </c>
      <c r="B8544" s="1">
        <v>104</v>
      </c>
      <c r="C8544" s="1">
        <v>125</v>
      </c>
      <c r="D8544" s="1">
        <v>10</v>
      </c>
      <c r="E8544" s="1">
        <v>135</v>
      </c>
    </row>
    <row r="8545" spans="1:5">
      <c r="A8545" s="1">
        <v>1998</v>
      </c>
      <c r="B8545" s="1">
        <v>105</v>
      </c>
      <c r="C8545" s="1">
        <v>99</v>
      </c>
      <c r="D8545" s="1">
        <v>5</v>
      </c>
      <c r="E8545" s="1">
        <v>104</v>
      </c>
    </row>
    <row r="8546" spans="1:5">
      <c r="A8546" s="1">
        <v>1998</v>
      </c>
      <c r="B8546" s="1">
        <v>106</v>
      </c>
      <c r="C8546" s="1">
        <v>71</v>
      </c>
      <c r="D8546" s="1">
        <v>3</v>
      </c>
      <c r="E8546" s="1">
        <v>74</v>
      </c>
    </row>
    <row r="8547" spans="1:5">
      <c r="A8547" s="1">
        <v>1998</v>
      </c>
      <c r="B8547" s="1">
        <v>107</v>
      </c>
      <c r="C8547" s="1">
        <v>25</v>
      </c>
      <c r="D8547" s="1">
        <v>0</v>
      </c>
      <c r="E8547" s="1">
        <v>25</v>
      </c>
    </row>
    <row r="8548" spans="1:5">
      <c r="A8548" s="1">
        <v>1998</v>
      </c>
      <c r="B8548" s="1">
        <v>108</v>
      </c>
      <c r="C8548" s="1">
        <v>16</v>
      </c>
      <c r="D8548" s="1">
        <v>0</v>
      </c>
      <c r="E8548" s="1">
        <v>16</v>
      </c>
    </row>
    <row r="8549" spans="1:5">
      <c r="A8549" s="1">
        <v>1998</v>
      </c>
      <c r="B8549" s="1">
        <v>109</v>
      </c>
      <c r="C8549" s="1">
        <v>10</v>
      </c>
      <c r="D8549" s="1">
        <v>1</v>
      </c>
      <c r="E8549" s="1">
        <v>11</v>
      </c>
    </row>
    <row r="8550" spans="1:5">
      <c r="A8550" s="1">
        <v>1998</v>
      </c>
      <c r="B8550" s="1" t="s">
        <v>121</v>
      </c>
      <c r="C8550" s="1">
        <v>5</v>
      </c>
      <c r="D8550" s="1">
        <v>0</v>
      </c>
      <c r="E8550" s="1">
        <v>5</v>
      </c>
    </row>
    <row r="8551" spans="1:5">
      <c r="A8551" s="1">
        <v>1999</v>
      </c>
      <c r="B8551" s="1">
        <v>0</v>
      </c>
      <c r="C8551" s="1">
        <v>1727</v>
      </c>
      <c r="D8551" s="1">
        <v>2318</v>
      </c>
      <c r="E8551" s="1">
        <v>4045</v>
      </c>
    </row>
    <row r="8552" spans="1:5">
      <c r="A8552" s="1">
        <v>1999</v>
      </c>
      <c r="B8552" s="1">
        <v>1</v>
      </c>
      <c r="C8552" s="1">
        <v>135</v>
      </c>
      <c r="D8552" s="1">
        <v>189</v>
      </c>
      <c r="E8552" s="1">
        <v>324</v>
      </c>
    </row>
    <row r="8553" spans="1:5">
      <c r="A8553" s="1">
        <v>1999</v>
      </c>
      <c r="B8553" s="1">
        <v>2</v>
      </c>
      <c r="C8553" s="1">
        <v>94</v>
      </c>
      <c r="D8553" s="1">
        <v>114</v>
      </c>
      <c r="E8553" s="1">
        <v>208</v>
      </c>
    </row>
    <row r="8554" spans="1:5">
      <c r="A8554" s="1">
        <v>1999</v>
      </c>
      <c r="B8554" s="1">
        <v>3</v>
      </c>
      <c r="C8554" s="1">
        <v>70</v>
      </c>
      <c r="D8554" s="1">
        <v>81</v>
      </c>
      <c r="E8554" s="1">
        <v>151</v>
      </c>
    </row>
    <row r="8555" spans="1:5">
      <c r="A8555" s="1">
        <v>1999</v>
      </c>
      <c r="B8555" s="1">
        <v>4</v>
      </c>
      <c r="C8555" s="1">
        <v>39</v>
      </c>
      <c r="D8555" s="1">
        <v>72</v>
      </c>
      <c r="E8555" s="1">
        <v>111</v>
      </c>
    </row>
    <row r="8556" spans="1:5">
      <c r="A8556" s="1">
        <v>1999</v>
      </c>
      <c r="B8556" s="1">
        <v>5</v>
      </c>
      <c r="C8556" s="1">
        <v>47</v>
      </c>
      <c r="D8556" s="1">
        <v>45</v>
      </c>
      <c r="E8556" s="1">
        <v>92</v>
      </c>
    </row>
    <row r="8557" spans="1:5">
      <c r="A8557" s="1">
        <v>1999</v>
      </c>
      <c r="B8557" s="1">
        <v>6</v>
      </c>
      <c r="C8557" s="1">
        <v>45</v>
      </c>
      <c r="D8557" s="1">
        <v>57</v>
      </c>
      <c r="E8557" s="1">
        <v>102</v>
      </c>
    </row>
    <row r="8558" spans="1:5">
      <c r="A8558" s="1">
        <v>1999</v>
      </c>
      <c r="B8558" s="1">
        <v>7</v>
      </c>
      <c r="C8558" s="1">
        <v>37</v>
      </c>
      <c r="D8558" s="1">
        <v>56</v>
      </c>
      <c r="E8558" s="1">
        <v>93</v>
      </c>
    </row>
    <row r="8559" spans="1:5">
      <c r="A8559" s="1">
        <v>1999</v>
      </c>
      <c r="B8559" s="1">
        <v>8</v>
      </c>
      <c r="C8559" s="1">
        <v>39</v>
      </c>
      <c r="D8559" s="1">
        <v>51</v>
      </c>
      <c r="E8559" s="1">
        <v>90</v>
      </c>
    </row>
    <row r="8560" spans="1:5">
      <c r="A8560" s="1">
        <v>1999</v>
      </c>
      <c r="B8560" s="1">
        <v>9</v>
      </c>
      <c r="C8560" s="1">
        <v>27</v>
      </c>
      <c r="D8560" s="1">
        <v>48</v>
      </c>
      <c r="E8560" s="1">
        <v>75</v>
      </c>
    </row>
    <row r="8561" spans="1:5">
      <c r="A8561" s="1">
        <v>1999</v>
      </c>
      <c r="B8561" s="1">
        <v>10</v>
      </c>
      <c r="C8561" s="1">
        <v>51</v>
      </c>
      <c r="D8561" s="1">
        <v>47</v>
      </c>
      <c r="E8561" s="1">
        <v>98</v>
      </c>
    </row>
    <row r="8562" spans="1:5">
      <c r="A8562" s="1">
        <v>1999</v>
      </c>
      <c r="B8562" s="1">
        <v>11</v>
      </c>
      <c r="C8562" s="1">
        <v>49</v>
      </c>
      <c r="D8562" s="1">
        <v>49</v>
      </c>
      <c r="E8562" s="1">
        <v>98</v>
      </c>
    </row>
    <row r="8563" spans="1:5">
      <c r="A8563" s="1">
        <v>1999</v>
      </c>
      <c r="B8563" s="1">
        <v>12</v>
      </c>
      <c r="C8563" s="1">
        <v>42</v>
      </c>
      <c r="D8563" s="1">
        <v>70</v>
      </c>
      <c r="E8563" s="1">
        <v>112</v>
      </c>
    </row>
    <row r="8564" spans="1:5">
      <c r="A8564" s="1">
        <v>1999</v>
      </c>
      <c r="B8564" s="1">
        <v>13</v>
      </c>
      <c r="C8564" s="1">
        <v>49</v>
      </c>
      <c r="D8564" s="1">
        <v>66</v>
      </c>
      <c r="E8564" s="1">
        <v>115</v>
      </c>
    </row>
    <row r="8565" spans="1:5">
      <c r="A8565" s="1">
        <v>1999</v>
      </c>
      <c r="B8565" s="1">
        <v>14</v>
      </c>
      <c r="C8565" s="1">
        <v>49</v>
      </c>
      <c r="D8565" s="1">
        <v>87</v>
      </c>
      <c r="E8565" s="1">
        <v>136</v>
      </c>
    </row>
    <row r="8566" spans="1:5">
      <c r="A8566" s="1">
        <v>1999</v>
      </c>
      <c r="B8566" s="1">
        <v>15</v>
      </c>
      <c r="C8566" s="1">
        <v>70</v>
      </c>
      <c r="D8566" s="1">
        <v>94</v>
      </c>
      <c r="E8566" s="1">
        <v>164</v>
      </c>
    </row>
    <row r="8567" spans="1:5">
      <c r="A8567" s="1">
        <v>1999</v>
      </c>
      <c r="B8567" s="1">
        <v>16</v>
      </c>
      <c r="C8567" s="1">
        <v>75</v>
      </c>
      <c r="D8567" s="1">
        <v>163</v>
      </c>
      <c r="E8567" s="1">
        <v>238</v>
      </c>
    </row>
    <row r="8568" spans="1:5">
      <c r="A8568" s="1">
        <v>1999</v>
      </c>
      <c r="B8568" s="1">
        <v>17</v>
      </c>
      <c r="C8568" s="1">
        <v>101</v>
      </c>
      <c r="D8568" s="1">
        <v>234</v>
      </c>
      <c r="E8568" s="1">
        <v>335</v>
      </c>
    </row>
    <row r="8569" spans="1:5">
      <c r="A8569" s="1">
        <v>1999</v>
      </c>
      <c r="B8569" s="1">
        <v>18</v>
      </c>
      <c r="C8569" s="1">
        <v>110</v>
      </c>
      <c r="D8569" s="1">
        <v>278</v>
      </c>
      <c r="E8569" s="1">
        <v>388</v>
      </c>
    </row>
    <row r="8570" spans="1:5">
      <c r="A8570" s="1">
        <v>1999</v>
      </c>
      <c r="B8570" s="1">
        <v>19</v>
      </c>
      <c r="C8570" s="1">
        <v>117</v>
      </c>
      <c r="D8570" s="1">
        <v>316</v>
      </c>
      <c r="E8570" s="1">
        <v>433</v>
      </c>
    </row>
    <row r="8571" spans="1:5">
      <c r="A8571" s="1">
        <v>1999</v>
      </c>
      <c r="B8571" s="1">
        <v>20</v>
      </c>
      <c r="C8571" s="1">
        <v>111</v>
      </c>
      <c r="D8571" s="1">
        <v>311</v>
      </c>
      <c r="E8571" s="1">
        <v>422</v>
      </c>
    </row>
    <row r="8572" spans="1:5">
      <c r="A8572" s="1">
        <v>1999</v>
      </c>
      <c r="B8572" s="1">
        <v>21</v>
      </c>
      <c r="C8572" s="1">
        <v>103</v>
      </c>
      <c r="D8572" s="1">
        <v>281</v>
      </c>
      <c r="E8572" s="1">
        <v>384</v>
      </c>
    </row>
    <row r="8573" spans="1:5">
      <c r="A8573" s="1">
        <v>1999</v>
      </c>
      <c r="B8573" s="1">
        <v>22</v>
      </c>
      <c r="C8573" s="1">
        <v>110</v>
      </c>
      <c r="D8573" s="1">
        <v>287</v>
      </c>
      <c r="E8573" s="1">
        <v>397</v>
      </c>
    </row>
    <row r="8574" spans="1:5">
      <c r="A8574" s="1">
        <v>1999</v>
      </c>
      <c r="B8574" s="1">
        <v>23</v>
      </c>
      <c r="C8574" s="1">
        <v>101</v>
      </c>
      <c r="D8574" s="1">
        <v>330</v>
      </c>
      <c r="E8574" s="1">
        <v>431</v>
      </c>
    </row>
    <row r="8575" spans="1:5">
      <c r="A8575" s="1">
        <v>1999</v>
      </c>
      <c r="B8575" s="1">
        <v>24</v>
      </c>
      <c r="C8575" s="1">
        <v>128</v>
      </c>
      <c r="D8575" s="1">
        <v>344</v>
      </c>
      <c r="E8575" s="1">
        <v>472</v>
      </c>
    </row>
    <row r="8576" spans="1:5">
      <c r="A8576" s="1">
        <v>1999</v>
      </c>
      <c r="B8576" s="1">
        <v>25</v>
      </c>
      <c r="C8576" s="1">
        <v>105</v>
      </c>
      <c r="D8576" s="1">
        <v>343</v>
      </c>
      <c r="E8576" s="1">
        <v>448</v>
      </c>
    </row>
    <row r="8577" spans="1:5">
      <c r="A8577" s="1">
        <v>1999</v>
      </c>
      <c r="B8577" s="1">
        <v>26</v>
      </c>
      <c r="C8577" s="1">
        <v>139</v>
      </c>
      <c r="D8577" s="1">
        <v>367</v>
      </c>
      <c r="E8577" s="1">
        <v>506</v>
      </c>
    </row>
    <row r="8578" spans="1:5">
      <c r="A8578" s="1">
        <v>1999</v>
      </c>
      <c r="B8578" s="1">
        <v>27</v>
      </c>
      <c r="C8578" s="1">
        <v>143</v>
      </c>
      <c r="D8578" s="1">
        <v>424</v>
      </c>
      <c r="E8578" s="1">
        <v>567</v>
      </c>
    </row>
    <row r="8579" spans="1:5">
      <c r="A8579" s="1">
        <v>1999</v>
      </c>
      <c r="B8579" s="1">
        <v>28</v>
      </c>
      <c r="C8579" s="1">
        <v>194</v>
      </c>
      <c r="D8579" s="1">
        <v>416</v>
      </c>
      <c r="E8579" s="1">
        <v>610</v>
      </c>
    </row>
    <row r="8580" spans="1:5">
      <c r="A8580" s="1">
        <v>1999</v>
      </c>
      <c r="B8580" s="1">
        <v>29</v>
      </c>
      <c r="C8580" s="1">
        <v>172</v>
      </c>
      <c r="D8580" s="1">
        <v>444</v>
      </c>
      <c r="E8580" s="1">
        <v>616</v>
      </c>
    </row>
    <row r="8581" spans="1:5">
      <c r="A8581" s="1">
        <v>1999</v>
      </c>
      <c r="B8581" s="1">
        <v>30</v>
      </c>
      <c r="C8581" s="1">
        <v>195</v>
      </c>
      <c r="D8581" s="1">
        <v>463</v>
      </c>
      <c r="E8581" s="1">
        <v>658</v>
      </c>
    </row>
    <row r="8582" spans="1:5">
      <c r="A8582" s="1">
        <v>1999</v>
      </c>
      <c r="B8582" s="1">
        <v>31</v>
      </c>
      <c r="C8582" s="1">
        <v>206</v>
      </c>
      <c r="D8582" s="1">
        <v>467</v>
      </c>
      <c r="E8582" s="1">
        <v>673</v>
      </c>
    </row>
    <row r="8583" spans="1:5">
      <c r="A8583" s="1">
        <v>1999</v>
      </c>
      <c r="B8583" s="1">
        <v>32</v>
      </c>
      <c r="C8583" s="1">
        <v>230</v>
      </c>
      <c r="D8583" s="1">
        <v>504</v>
      </c>
      <c r="E8583" s="1">
        <v>734</v>
      </c>
    </row>
    <row r="8584" spans="1:5">
      <c r="A8584" s="1">
        <v>1999</v>
      </c>
      <c r="B8584" s="1">
        <v>33</v>
      </c>
      <c r="C8584" s="1">
        <v>267</v>
      </c>
      <c r="D8584" s="1">
        <v>543</v>
      </c>
      <c r="E8584" s="1">
        <v>810</v>
      </c>
    </row>
    <row r="8585" spans="1:5">
      <c r="A8585" s="1">
        <v>1999</v>
      </c>
      <c r="B8585" s="1">
        <v>34</v>
      </c>
      <c r="C8585" s="1">
        <v>273</v>
      </c>
      <c r="D8585" s="1">
        <v>545</v>
      </c>
      <c r="E8585" s="1">
        <v>818</v>
      </c>
    </row>
    <row r="8586" spans="1:5">
      <c r="A8586" s="1">
        <v>1999</v>
      </c>
      <c r="B8586" s="1">
        <v>35</v>
      </c>
      <c r="C8586" s="1">
        <v>307</v>
      </c>
      <c r="D8586" s="1">
        <v>582</v>
      </c>
      <c r="E8586" s="1">
        <v>889</v>
      </c>
    </row>
    <row r="8587" spans="1:5">
      <c r="A8587" s="1">
        <v>1999</v>
      </c>
      <c r="B8587" s="1">
        <v>36</v>
      </c>
      <c r="C8587" s="1">
        <v>346</v>
      </c>
      <c r="D8587" s="1">
        <v>584</v>
      </c>
      <c r="E8587" s="1">
        <v>930</v>
      </c>
    </row>
    <row r="8588" spans="1:5">
      <c r="A8588" s="1">
        <v>1999</v>
      </c>
      <c r="B8588" s="1">
        <v>37</v>
      </c>
      <c r="C8588" s="1">
        <v>357</v>
      </c>
      <c r="D8588" s="1">
        <v>605</v>
      </c>
      <c r="E8588" s="1">
        <v>962</v>
      </c>
    </row>
    <row r="8589" spans="1:5">
      <c r="A8589" s="1">
        <v>1999</v>
      </c>
      <c r="B8589" s="1">
        <v>38</v>
      </c>
      <c r="C8589" s="1">
        <v>357</v>
      </c>
      <c r="D8589" s="1">
        <v>620</v>
      </c>
      <c r="E8589" s="1">
        <v>977</v>
      </c>
    </row>
    <row r="8590" spans="1:5">
      <c r="A8590" s="1">
        <v>1999</v>
      </c>
      <c r="B8590" s="1">
        <v>39</v>
      </c>
      <c r="C8590" s="1">
        <v>390</v>
      </c>
      <c r="D8590" s="1">
        <v>665</v>
      </c>
      <c r="E8590" s="1">
        <v>1055</v>
      </c>
    </row>
    <row r="8591" spans="1:5">
      <c r="A8591" s="1">
        <v>1999</v>
      </c>
      <c r="B8591" s="1">
        <v>40</v>
      </c>
      <c r="C8591" s="1">
        <v>426</v>
      </c>
      <c r="D8591" s="1">
        <v>695</v>
      </c>
      <c r="E8591" s="1">
        <v>1121</v>
      </c>
    </row>
    <row r="8592" spans="1:5">
      <c r="A8592" s="1">
        <v>1999</v>
      </c>
      <c r="B8592" s="1">
        <v>41</v>
      </c>
      <c r="C8592" s="1">
        <v>482</v>
      </c>
      <c r="D8592" s="1">
        <v>769</v>
      </c>
      <c r="E8592" s="1">
        <v>1251</v>
      </c>
    </row>
    <row r="8593" spans="1:5">
      <c r="A8593" s="1">
        <v>1999</v>
      </c>
      <c r="B8593" s="1">
        <v>42</v>
      </c>
      <c r="C8593" s="1">
        <v>534</v>
      </c>
      <c r="D8593" s="1">
        <v>778</v>
      </c>
      <c r="E8593" s="1">
        <v>1312</v>
      </c>
    </row>
    <row r="8594" spans="1:5">
      <c r="A8594" s="1">
        <v>1999</v>
      </c>
      <c r="B8594" s="1">
        <v>43</v>
      </c>
      <c r="C8594" s="1">
        <v>574</v>
      </c>
      <c r="D8594" s="1">
        <v>801</v>
      </c>
      <c r="E8594" s="1">
        <v>1375</v>
      </c>
    </row>
    <row r="8595" spans="1:5">
      <c r="A8595" s="1">
        <v>1999</v>
      </c>
      <c r="B8595" s="1">
        <v>44</v>
      </c>
      <c r="C8595" s="1">
        <v>599</v>
      </c>
      <c r="D8595" s="1">
        <v>847</v>
      </c>
      <c r="E8595" s="1">
        <v>1446</v>
      </c>
    </row>
    <row r="8596" spans="1:5">
      <c r="A8596" s="1">
        <v>1999</v>
      </c>
      <c r="B8596" s="1">
        <v>45</v>
      </c>
      <c r="C8596" s="1">
        <v>648</v>
      </c>
      <c r="D8596" s="1">
        <v>969</v>
      </c>
      <c r="E8596" s="1">
        <v>1617</v>
      </c>
    </row>
    <row r="8597" spans="1:5">
      <c r="A8597" s="1">
        <v>1999</v>
      </c>
      <c r="B8597" s="1">
        <v>46</v>
      </c>
      <c r="C8597" s="1">
        <v>699</v>
      </c>
      <c r="D8597" s="1">
        <v>1098</v>
      </c>
      <c r="E8597" s="1">
        <v>1797</v>
      </c>
    </row>
    <row r="8598" spans="1:5">
      <c r="A8598" s="1">
        <v>1999</v>
      </c>
      <c r="B8598" s="1">
        <v>47</v>
      </c>
      <c r="C8598" s="1">
        <v>775</v>
      </c>
      <c r="D8598" s="1">
        <v>1128</v>
      </c>
      <c r="E8598" s="1">
        <v>1903</v>
      </c>
    </row>
    <row r="8599" spans="1:5">
      <c r="A8599" s="1">
        <v>1999</v>
      </c>
      <c r="B8599" s="1">
        <v>48</v>
      </c>
      <c r="C8599" s="1">
        <v>869</v>
      </c>
      <c r="D8599" s="1">
        <v>1235</v>
      </c>
      <c r="E8599" s="1">
        <v>2104</v>
      </c>
    </row>
    <row r="8600" spans="1:5">
      <c r="A8600" s="1">
        <v>1999</v>
      </c>
      <c r="B8600" s="1">
        <v>49</v>
      </c>
      <c r="C8600" s="1">
        <v>982</v>
      </c>
      <c r="D8600" s="1">
        <v>1403</v>
      </c>
      <c r="E8600" s="1">
        <v>2385</v>
      </c>
    </row>
    <row r="8601" spans="1:5">
      <c r="A8601" s="1">
        <v>1999</v>
      </c>
      <c r="B8601" s="1">
        <v>50</v>
      </c>
      <c r="C8601" s="1">
        <v>1162</v>
      </c>
      <c r="D8601" s="1">
        <v>1669</v>
      </c>
      <c r="E8601" s="1">
        <v>2831</v>
      </c>
    </row>
    <row r="8602" spans="1:5">
      <c r="A8602" s="1">
        <v>1999</v>
      </c>
      <c r="B8602" s="1">
        <v>51</v>
      </c>
      <c r="C8602" s="1">
        <v>1226</v>
      </c>
      <c r="D8602" s="1">
        <v>1848</v>
      </c>
      <c r="E8602" s="1">
        <v>3074</v>
      </c>
    </row>
    <row r="8603" spans="1:5">
      <c r="A8603" s="1">
        <v>1999</v>
      </c>
      <c r="B8603" s="1">
        <v>52</v>
      </c>
      <c r="C8603" s="1">
        <v>1436</v>
      </c>
      <c r="D8603" s="1">
        <v>2143</v>
      </c>
      <c r="E8603" s="1">
        <v>3579</v>
      </c>
    </row>
    <row r="8604" spans="1:5">
      <c r="A8604" s="1">
        <v>1999</v>
      </c>
      <c r="B8604" s="1">
        <v>53</v>
      </c>
      <c r="C8604" s="1">
        <v>1230</v>
      </c>
      <c r="D8604" s="1">
        <v>2093</v>
      </c>
      <c r="E8604" s="1">
        <v>3323</v>
      </c>
    </row>
    <row r="8605" spans="1:5">
      <c r="A8605" s="1">
        <v>1999</v>
      </c>
      <c r="B8605" s="1">
        <v>54</v>
      </c>
      <c r="C8605" s="1">
        <v>1403</v>
      </c>
      <c r="D8605" s="1">
        <v>2263</v>
      </c>
      <c r="E8605" s="1">
        <v>3666</v>
      </c>
    </row>
    <row r="8606" spans="1:5">
      <c r="A8606" s="1">
        <v>1999</v>
      </c>
      <c r="B8606" s="1">
        <v>55</v>
      </c>
      <c r="C8606" s="1">
        <v>1512</v>
      </c>
      <c r="D8606" s="1">
        <v>2378</v>
      </c>
      <c r="E8606" s="1">
        <v>3890</v>
      </c>
    </row>
    <row r="8607" spans="1:5">
      <c r="A8607" s="1">
        <v>1999</v>
      </c>
      <c r="B8607" s="1">
        <v>56</v>
      </c>
      <c r="C8607" s="1">
        <v>1586</v>
      </c>
      <c r="D8607" s="1">
        <v>2574</v>
      </c>
      <c r="E8607" s="1">
        <v>4160</v>
      </c>
    </row>
    <row r="8608" spans="1:5">
      <c r="A8608" s="1">
        <v>1999</v>
      </c>
      <c r="B8608" s="1">
        <v>57</v>
      </c>
      <c r="C8608" s="1">
        <v>1630</v>
      </c>
      <c r="D8608" s="1">
        <v>2789</v>
      </c>
      <c r="E8608" s="1">
        <v>4419</v>
      </c>
    </row>
    <row r="8609" spans="1:5">
      <c r="A8609" s="1">
        <v>1999</v>
      </c>
      <c r="B8609" s="1">
        <v>58</v>
      </c>
      <c r="C8609" s="1">
        <v>1671</v>
      </c>
      <c r="D8609" s="1">
        <v>2670</v>
      </c>
      <c r="E8609" s="1">
        <v>4341</v>
      </c>
    </row>
    <row r="8610" spans="1:5">
      <c r="A8610" s="1">
        <v>1999</v>
      </c>
      <c r="B8610" s="1">
        <v>59</v>
      </c>
      <c r="C8610" s="1">
        <v>1950</v>
      </c>
      <c r="D8610" s="1">
        <v>3044</v>
      </c>
      <c r="E8610" s="1">
        <v>4994</v>
      </c>
    </row>
    <row r="8611" spans="1:5">
      <c r="A8611" s="1">
        <v>1999</v>
      </c>
      <c r="B8611" s="1">
        <v>60</v>
      </c>
      <c r="C8611" s="1">
        <v>2197</v>
      </c>
      <c r="D8611" s="1">
        <v>3461</v>
      </c>
      <c r="E8611" s="1">
        <v>5658</v>
      </c>
    </row>
    <row r="8612" spans="1:5">
      <c r="A8612" s="1">
        <v>1999</v>
      </c>
      <c r="B8612" s="1">
        <v>61</v>
      </c>
      <c r="C8612" s="1">
        <v>2363</v>
      </c>
      <c r="D8612" s="1">
        <v>3673</v>
      </c>
      <c r="E8612" s="1">
        <v>6036</v>
      </c>
    </row>
    <row r="8613" spans="1:5">
      <c r="A8613" s="1">
        <v>1999</v>
      </c>
      <c r="B8613" s="1">
        <v>62</v>
      </c>
      <c r="C8613" s="1">
        <v>2519</v>
      </c>
      <c r="D8613" s="1">
        <v>3994</v>
      </c>
      <c r="E8613" s="1">
        <v>6513</v>
      </c>
    </row>
    <row r="8614" spans="1:5">
      <c r="A8614" s="1">
        <v>1999</v>
      </c>
      <c r="B8614" s="1">
        <v>63</v>
      </c>
      <c r="C8614" s="1">
        <v>2702</v>
      </c>
      <c r="D8614" s="1">
        <v>4255</v>
      </c>
      <c r="E8614" s="1">
        <v>6957</v>
      </c>
    </row>
    <row r="8615" spans="1:5">
      <c r="A8615" s="1">
        <v>1999</v>
      </c>
      <c r="B8615" s="1">
        <v>64</v>
      </c>
      <c r="C8615" s="1">
        <v>2915</v>
      </c>
      <c r="D8615" s="1">
        <v>4500</v>
      </c>
      <c r="E8615" s="1">
        <v>7415</v>
      </c>
    </row>
    <row r="8616" spans="1:5">
      <c r="A8616" s="1">
        <v>1999</v>
      </c>
      <c r="B8616" s="1">
        <v>65</v>
      </c>
      <c r="C8616" s="1">
        <v>3159</v>
      </c>
      <c r="D8616" s="1">
        <v>4999</v>
      </c>
      <c r="E8616" s="1">
        <v>8158</v>
      </c>
    </row>
    <row r="8617" spans="1:5">
      <c r="A8617" s="1">
        <v>1999</v>
      </c>
      <c r="B8617" s="1">
        <v>66</v>
      </c>
      <c r="C8617" s="1">
        <v>3442</v>
      </c>
      <c r="D8617" s="1">
        <v>5422</v>
      </c>
      <c r="E8617" s="1">
        <v>8864</v>
      </c>
    </row>
    <row r="8618" spans="1:5">
      <c r="A8618" s="1">
        <v>1999</v>
      </c>
      <c r="B8618" s="1">
        <v>67</v>
      </c>
      <c r="C8618" s="1">
        <v>3952</v>
      </c>
      <c r="D8618" s="1">
        <v>6121</v>
      </c>
      <c r="E8618" s="1">
        <v>10073</v>
      </c>
    </row>
    <row r="8619" spans="1:5">
      <c r="A8619" s="1">
        <v>1999</v>
      </c>
      <c r="B8619" s="1">
        <v>68</v>
      </c>
      <c r="C8619" s="1">
        <v>4288</v>
      </c>
      <c r="D8619" s="1">
        <v>6527</v>
      </c>
      <c r="E8619" s="1">
        <v>10815</v>
      </c>
    </row>
    <row r="8620" spans="1:5">
      <c r="A8620" s="1">
        <v>1999</v>
      </c>
      <c r="B8620" s="1">
        <v>69</v>
      </c>
      <c r="C8620" s="1">
        <v>4848</v>
      </c>
      <c r="D8620" s="1">
        <v>7145</v>
      </c>
      <c r="E8620" s="1">
        <v>11993</v>
      </c>
    </row>
    <row r="8621" spans="1:5">
      <c r="A8621" s="1">
        <v>1999</v>
      </c>
      <c r="B8621" s="1">
        <v>70</v>
      </c>
      <c r="C8621" s="1">
        <v>5322</v>
      </c>
      <c r="D8621" s="1">
        <v>7584</v>
      </c>
      <c r="E8621" s="1">
        <v>12906</v>
      </c>
    </row>
    <row r="8622" spans="1:5">
      <c r="A8622" s="1">
        <v>1999</v>
      </c>
      <c r="B8622" s="1">
        <v>71</v>
      </c>
      <c r="C8622" s="1">
        <v>5823</v>
      </c>
      <c r="D8622" s="1">
        <v>8187</v>
      </c>
      <c r="E8622" s="1">
        <v>14010</v>
      </c>
    </row>
    <row r="8623" spans="1:5">
      <c r="A8623" s="1">
        <v>1999</v>
      </c>
      <c r="B8623" s="1">
        <v>72</v>
      </c>
      <c r="C8623" s="1">
        <v>6458</v>
      </c>
      <c r="D8623" s="1">
        <v>8747</v>
      </c>
      <c r="E8623" s="1">
        <v>15205</v>
      </c>
    </row>
    <row r="8624" spans="1:5">
      <c r="A8624" s="1">
        <v>1999</v>
      </c>
      <c r="B8624" s="1">
        <v>73</v>
      </c>
      <c r="C8624" s="1">
        <v>7168</v>
      </c>
      <c r="D8624" s="1">
        <v>9423</v>
      </c>
      <c r="E8624" s="1">
        <v>16591</v>
      </c>
    </row>
    <row r="8625" spans="1:5">
      <c r="A8625" s="1">
        <v>1999</v>
      </c>
      <c r="B8625" s="1">
        <v>74</v>
      </c>
      <c r="C8625" s="1">
        <v>7780</v>
      </c>
      <c r="D8625" s="1">
        <v>9581</v>
      </c>
      <c r="E8625" s="1">
        <v>17361</v>
      </c>
    </row>
    <row r="8626" spans="1:5">
      <c r="A8626" s="1">
        <v>1999</v>
      </c>
      <c r="B8626" s="1">
        <v>75</v>
      </c>
      <c r="C8626" s="1">
        <v>8365</v>
      </c>
      <c r="D8626" s="1">
        <v>10203</v>
      </c>
      <c r="E8626" s="1">
        <v>18568</v>
      </c>
    </row>
    <row r="8627" spans="1:5">
      <c r="A8627" s="1">
        <v>1999</v>
      </c>
      <c r="B8627" s="1">
        <v>76</v>
      </c>
      <c r="C8627" s="1">
        <v>9223</v>
      </c>
      <c r="D8627" s="1">
        <v>10531</v>
      </c>
      <c r="E8627" s="1">
        <v>19754</v>
      </c>
    </row>
    <row r="8628" spans="1:5">
      <c r="A8628" s="1">
        <v>1999</v>
      </c>
      <c r="B8628" s="1">
        <v>77</v>
      </c>
      <c r="C8628" s="1">
        <v>10171</v>
      </c>
      <c r="D8628" s="1">
        <v>11422</v>
      </c>
      <c r="E8628" s="1">
        <v>21593</v>
      </c>
    </row>
    <row r="8629" spans="1:5">
      <c r="A8629" s="1">
        <v>1999</v>
      </c>
      <c r="B8629" s="1">
        <v>78</v>
      </c>
      <c r="C8629" s="1">
        <v>11719</v>
      </c>
      <c r="D8629" s="1">
        <v>12107</v>
      </c>
      <c r="E8629" s="1">
        <v>23826</v>
      </c>
    </row>
    <row r="8630" spans="1:5">
      <c r="A8630" s="1">
        <v>1999</v>
      </c>
      <c r="B8630" s="1">
        <v>79</v>
      </c>
      <c r="C8630" s="1">
        <v>12136</v>
      </c>
      <c r="D8630" s="1">
        <v>12347</v>
      </c>
      <c r="E8630" s="1">
        <v>24483</v>
      </c>
    </row>
    <row r="8631" spans="1:5">
      <c r="A8631" s="1">
        <v>1999</v>
      </c>
      <c r="B8631" s="1">
        <v>80</v>
      </c>
      <c r="C8631" s="1">
        <v>9476</v>
      </c>
      <c r="D8631" s="1">
        <v>8610</v>
      </c>
      <c r="E8631" s="1">
        <v>18086</v>
      </c>
    </row>
    <row r="8632" spans="1:5">
      <c r="A8632" s="1">
        <v>1999</v>
      </c>
      <c r="B8632" s="1">
        <v>81</v>
      </c>
      <c r="C8632" s="1">
        <v>9470</v>
      </c>
      <c r="D8632" s="1">
        <v>8230</v>
      </c>
      <c r="E8632" s="1">
        <v>17700</v>
      </c>
    </row>
    <row r="8633" spans="1:5">
      <c r="A8633" s="1">
        <v>1999</v>
      </c>
      <c r="B8633" s="1">
        <v>82</v>
      </c>
      <c r="C8633" s="1">
        <v>10986</v>
      </c>
      <c r="D8633" s="1">
        <v>9133</v>
      </c>
      <c r="E8633" s="1">
        <v>20119</v>
      </c>
    </row>
    <row r="8634" spans="1:5">
      <c r="A8634" s="1">
        <v>1999</v>
      </c>
      <c r="B8634" s="1">
        <v>83</v>
      </c>
      <c r="C8634" s="1">
        <v>12038</v>
      </c>
      <c r="D8634" s="1">
        <v>9500</v>
      </c>
      <c r="E8634" s="1">
        <v>21538</v>
      </c>
    </row>
    <row r="8635" spans="1:5">
      <c r="A8635" s="1">
        <v>1999</v>
      </c>
      <c r="B8635" s="1">
        <v>84</v>
      </c>
      <c r="C8635" s="1">
        <v>13257</v>
      </c>
      <c r="D8635" s="1">
        <v>9712</v>
      </c>
      <c r="E8635" s="1">
        <v>22969</v>
      </c>
    </row>
    <row r="8636" spans="1:5">
      <c r="A8636" s="1">
        <v>1999</v>
      </c>
      <c r="B8636" s="1">
        <v>85</v>
      </c>
      <c r="C8636" s="1">
        <v>13951</v>
      </c>
      <c r="D8636" s="1">
        <v>9139</v>
      </c>
      <c r="E8636" s="1">
        <v>23090</v>
      </c>
    </row>
    <row r="8637" spans="1:5">
      <c r="A8637" s="1">
        <v>1999</v>
      </c>
      <c r="B8637" s="1">
        <v>86</v>
      </c>
      <c r="C8637" s="1">
        <v>13556</v>
      </c>
      <c r="D8637" s="1">
        <v>8337</v>
      </c>
      <c r="E8637" s="1">
        <v>21893</v>
      </c>
    </row>
    <row r="8638" spans="1:5">
      <c r="A8638" s="1">
        <v>1999</v>
      </c>
      <c r="B8638" s="1">
        <v>87</v>
      </c>
      <c r="C8638" s="1">
        <v>13256</v>
      </c>
      <c r="D8638" s="1">
        <v>7536</v>
      </c>
      <c r="E8638" s="1">
        <v>20792</v>
      </c>
    </row>
    <row r="8639" spans="1:5">
      <c r="A8639" s="1">
        <v>1999</v>
      </c>
      <c r="B8639" s="1">
        <v>88</v>
      </c>
      <c r="C8639" s="1">
        <v>12663</v>
      </c>
      <c r="D8639" s="1">
        <v>6740</v>
      </c>
      <c r="E8639" s="1">
        <v>19403</v>
      </c>
    </row>
    <row r="8640" spans="1:5">
      <c r="A8640" s="1">
        <v>1999</v>
      </c>
      <c r="B8640" s="1">
        <v>89</v>
      </c>
      <c r="C8640" s="1">
        <v>12335</v>
      </c>
      <c r="D8640" s="1">
        <v>5853</v>
      </c>
      <c r="E8640" s="1">
        <v>18188</v>
      </c>
    </row>
    <row r="8641" spans="1:5">
      <c r="A8641" s="1">
        <v>1999</v>
      </c>
      <c r="B8641" s="1">
        <v>90</v>
      </c>
      <c r="C8641" s="1">
        <v>11597</v>
      </c>
      <c r="D8641" s="1">
        <v>5027</v>
      </c>
      <c r="E8641" s="1">
        <v>16624</v>
      </c>
    </row>
    <row r="8642" spans="1:5">
      <c r="A8642" s="1">
        <v>1999</v>
      </c>
      <c r="B8642" s="1">
        <v>91</v>
      </c>
      <c r="C8642" s="1">
        <v>10682</v>
      </c>
      <c r="D8642" s="1">
        <v>4052</v>
      </c>
      <c r="E8642" s="1">
        <v>14734</v>
      </c>
    </row>
    <row r="8643" spans="1:5">
      <c r="A8643" s="1">
        <v>1999</v>
      </c>
      <c r="B8643" s="1">
        <v>92</v>
      </c>
      <c r="C8643" s="1">
        <v>9363</v>
      </c>
      <c r="D8643" s="1">
        <v>3184</v>
      </c>
      <c r="E8643" s="1">
        <v>12547</v>
      </c>
    </row>
    <row r="8644" spans="1:5">
      <c r="A8644" s="1">
        <v>1999</v>
      </c>
      <c r="B8644" s="1">
        <v>93</v>
      </c>
      <c r="C8644" s="1">
        <v>7993</v>
      </c>
      <c r="D8644" s="1">
        <v>2492</v>
      </c>
      <c r="E8644" s="1">
        <v>10485</v>
      </c>
    </row>
    <row r="8645" spans="1:5">
      <c r="A8645" s="1">
        <v>1999</v>
      </c>
      <c r="B8645" s="1">
        <v>94</v>
      </c>
      <c r="C8645" s="1">
        <v>6555</v>
      </c>
      <c r="D8645" s="1">
        <v>1855</v>
      </c>
      <c r="E8645" s="1">
        <v>8410</v>
      </c>
    </row>
    <row r="8646" spans="1:5">
      <c r="A8646" s="1">
        <v>1999</v>
      </c>
      <c r="B8646" s="1">
        <v>95</v>
      </c>
      <c r="C8646" s="1">
        <v>5250</v>
      </c>
      <c r="D8646" s="1">
        <v>1369</v>
      </c>
      <c r="E8646" s="1">
        <v>6619</v>
      </c>
    </row>
    <row r="8647" spans="1:5">
      <c r="A8647" s="1">
        <v>1999</v>
      </c>
      <c r="B8647" s="1">
        <v>96</v>
      </c>
      <c r="C8647" s="1">
        <v>4250</v>
      </c>
      <c r="D8647" s="1">
        <v>929</v>
      </c>
      <c r="E8647" s="1">
        <v>5179</v>
      </c>
    </row>
    <row r="8648" spans="1:5">
      <c r="A8648" s="1">
        <v>1999</v>
      </c>
      <c r="B8648" s="1">
        <v>97</v>
      </c>
      <c r="C8648" s="1">
        <v>3168</v>
      </c>
      <c r="D8648" s="1">
        <v>649</v>
      </c>
      <c r="E8648" s="1">
        <v>3817</v>
      </c>
    </row>
    <row r="8649" spans="1:5">
      <c r="A8649" s="1">
        <v>1999</v>
      </c>
      <c r="B8649" s="1">
        <v>98</v>
      </c>
      <c r="C8649" s="1">
        <v>2319</v>
      </c>
      <c r="D8649" s="1">
        <v>428</v>
      </c>
      <c r="E8649" s="1">
        <v>2747</v>
      </c>
    </row>
    <row r="8650" spans="1:5">
      <c r="A8650" s="1">
        <v>1999</v>
      </c>
      <c r="B8650" s="1">
        <v>99</v>
      </c>
      <c r="C8650" s="1">
        <v>1559</v>
      </c>
      <c r="D8650" s="1">
        <v>272</v>
      </c>
      <c r="E8650" s="1">
        <v>1831</v>
      </c>
    </row>
    <row r="8651" spans="1:5">
      <c r="A8651" s="1">
        <v>1999</v>
      </c>
      <c r="B8651" s="1">
        <v>100</v>
      </c>
      <c r="C8651" s="1">
        <v>1080</v>
      </c>
      <c r="D8651" s="1">
        <v>147</v>
      </c>
      <c r="E8651" s="1">
        <v>1227</v>
      </c>
    </row>
    <row r="8652" spans="1:5">
      <c r="A8652" s="1">
        <v>1999</v>
      </c>
      <c r="B8652" s="1">
        <v>101</v>
      </c>
      <c r="C8652" s="1">
        <v>687</v>
      </c>
      <c r="D8652" s="1">
        <v>103</v>
      </c>
      <c r="E8652" s="1">
        <v>790</v>
      </c>
    </row>
    <row r="8653" spans="1:5">
      <c r="A8653" s="1">
        <v>1999</v>
      </c>
      <c r="B8653" s="1">
        <v>102</v>
      </c>
      <c r="C8653" s="1">
        <v>452</v>
      </c>
      <c r="D8653" s="1">
        <v>43</v>
      </c>
      <c r="E8653" s="1">
        <v>495</v>
      </c>
    </row>
    <row r="8654" spans="1:5">
      <c r="A8654" s="1">
        <v>1999</v>
      </c>
      <c r="B8654" s="1">
        <v>103</v>
      </c>
      <c r="C8654" s="1">
        <v>241</v>
      </c>
      <c r="D8654" s="1">
        <v>18</v>
      </c>
      <c r="E8654" s="1">
        <v>259</v>
      </c>
    </row>
    <row r="8655" spans="1:5">
      <c r="A8655" s="1">
        <v>1999</v>
      </c>
      <c r="B8655" s="1">
        <v>104</v>
      </c>
      <c r="C8655" s="1">
        <v>185</v>
      </c>
      <c r="D8655" s="1">
        <v>9</v>
      </c>
      <c r="E8655" s="1">
        <v>194</v>
      </c>
    </row>
    <row r="8656" spans="1:5">
      <c r="A8656" s="1">
        <v>1999</v>
      </c>
      <c r="B8656" s="1">
        <v>105</v>
      </c>
      <c r="C8656" s="1">
        <v>86</v>
      </c>
      <c r="D8656" s="1">
        <v>12</v>
      </c>
      <c r="E8656" s="1">
        <v>98</v>
      </c>
    </row>
    <row r="8657" spans="1:5">
      <c r="A8657" s="1">
        <v>1999</v>
      </c>
      <c r="B8657" s="1">
        <v>106</v>
      </c>
      <c r="C8657" s="1">
        <v>48</v>
      </c>
      <c r="D8657" s="1">
        <v>5</v>
      </c>
      <c r="E8657" s="1">
        <v>53</v>
      </c>
    </row>
    <row r="8658" spans="1:5">
      <c r="A8658" s="1">
        <v>1999</v>
      </c>
      <c r="B8658" s="1">
        <v>107</v>
      </c>
      <c r="C8658" s="1">
        <v>20</v>
      </c>
      <c r="D8658" s="1">
        <v>0</v>
      </c>
      <c r="E8658" s="1">
        <v>20</v>
      </c>
    </row>
    <row r="8659" spans="1:5">
      <c r="A8659" s="1">
        <v>1999</v>
      </c>
      <c r="B8659" s="1">
        <v>108</v>
      </c>
      <c r="C8659" s="1">
        <v>8</v>
      </c>
      <c r="D8659" s="1">
        <v>1</v>
      </c>
      <c r="E8659" s="1">
        <v>9</v>
      </c>
    </row>
    <row r="8660" spans="1:5">
      <c r="A8660" s="1">
        <v>1999</v>
      </c>
      <c r="B8660" s="1">
        <v>109</v>
      </c>
      <c r="C8660" s="1">
        <v>3</v>
      </c>
      <c r="D8660" s="1">
        <v>0</v>
      </c>
      <c r="E8660" s="1">
        <v>3</v>
      </c>
    </row>
    <row r="8661" spans="1:5">
      <c r="A8661" s="1">
        <v>1999</v>
      </c>
      <c r="B8661" s="1" t="s">
        <v>121</v>
      </c>
      <c r="C8661" s="1">
        <v>9</v>
      </c>
      <c r="D8661" s="1">
        <v>0</v>
      </c>
      <c r="E8661" s="1">
        <v>9</v>
      </c>
    </row>
    <row r="8662" spans="1:5">
      <c r="A8662" s="1">
        <v>2000</v>
      </c>
      <c r="B8662" s="1">
        <v>0</v>
      </c>
      <c r="C8662" s="1">
        <v>1671</v>
      </c>
      <c r="D8662" s="1">
        <v>2120</v>
      </c>
      <c r="E8662" s="1">
        <v>3791</v>
      </c>
    </row>
    <row r="8663" spans="1:5">
      <c r="A8663" s="1">
        <v>2000</v>
      </c>
      <c r="B8663" s="1">
        <v>1</v>
      </c>
      <c r="C8663" s="1">
        <v>107</v>
      </c>
      <c r="D8663" s="1">
        <v>155</v>
      </c>
      <c r="E8663" s="1">
        <v>262</v>
      </c>
    </row>
    <row r="8664" spans="1:5">
      <c r="A8664" s="1">
        <v>2000</v>
      </c>
      <c r="B8664" s="1">
        <v>2</v>
      </c>
      <c r="C8664" s="1">
        <v>58</v>
      </c>
      <c r="D8664" s="1">
        <v>103</v>
      </c>
      <c r="E8664" s="1">
        <v>161</v>
      </c>
    </row>
    <row r="8665" spans="1:5">
      <c r="A8665" s="1">
        <v>2000</v>
      </c>
      <c r="B8665" s="1">
        <v>3</v>
      </c>
      <c r="C8665" s="1">
        <v>56</v>
      </c>
      <c r="D8665" s="1">
        <v>66</v>
      </c>
      <c r="E8665" s="1">
        <v>122</v>
      </c>
    </row>
    <row r="8666" spans="1:5">
      <c r="A8666" s="1">
        <v>2000</v>
      </c>
      <c r="B8666" s="1">
        <v>4</v>
      </c>
      <c r="C8666" s="1">
        <v>56</v>
      </c>
      <c r="D8666" s="1">
        <v>56</v>
      </c>
      <c r="E8666" s="1">
        <v>112</v>
      </c>
    </row>
    <row r="8667" spans="1:5">
      <c r="A8667" s="1">
        <v>2000</v>
      </c>
      <c r="B8667" s="1">
        <v>5</v>
      </c>
      <c r="C8667" s="1">
        <v>41</v>
      </c>
      <c r="D8667" s="1">
        <v>48</v>
      </c>
      <c r="E8667" s="1">
        <v>89</v>
      </c>
    </row>
    <row r="8668" spans="1:5">
      <c r="A8668" s="1">
        <v>2000</v>
      </c>
      <c r="B8668" s="1">
        <v>6</v>
      </c>
      <c r="C8668" s="1">
        <v>34</v>
      </c>
      <c r="D8668" s="1">
        <v>63</v>
      </c>
      <c r="E8668" s="1">
        <v>97</v>
      </c>
    </row>
    <row r="8669" spans="1:5">
      <c r="A8669" s="1">
        <v>2000</v>
      </c>
      <c r="B8669" s="1">
        <v>7</v>
      </c>
      <c r="C8669" s="1">
        <v>31</v>
      </c>
      <c r="D8669" s="1">
        <v>46</v>
      </c>
      <c r="E8669" s="1">
        <v>77</v>
      </c>
    </row>
    <row r="8670" spans="1:5">
      <c r="A8670" s="1">
        <v>2000</v>
      </c>
      <c r="B8670" s="1">
        <v>8</v>
      </c>
      <c r="C8670" s="1">
        <v>36</v>
      </c>
      <c r="D8670" s="1">
        <v>44</v>
      </c>
      <c r="E8670" s="1">
        <v>80</v>
      </c>
    </row>
    <row r="8671" spans="1:5">
      <c r="A8671" s="1">
        <v>2000</v>
      </c>
      <c r="B8671" s="1">
        <v>9</v>
      </c>
      <c r="C8671" s="1">
        <v>35</v>
      </c>
      <c r="D8671" s="1">
        <v>52</v>
      </c>
      <c r="E8671" s="1">
        <v>87</v>
      </c>
    </row>
    <row r="8672" spans="1:5">
      <c r="A8672" s="1">
        <v>2000</v>
      </c>
      <c r="B8672" s="1">
        <v>10</v>
      </c>
      <c r="C8672" s="1">
        <v>41</v>
      </c>
      <c r="D8672" s="1">
        <v>56</v>
      </c>
      <c r="E8672" s="1">
        <v>97</v>
      </c>
    </row>
    <row r="8673" spans="1:5">
      <c r="A8673" s="1">
        <v>2000</v>
      </c>
      <c r="B8673" s="1">
        <v>11</v>
      </c>
      <c r="C8673" s="1">
        <v>39</v>
      </c>
      <c r="D8673" s="1">
        <v>59</v>
      </c>
      <c r="E8673" s="1">
        <v>98</v>
      </c>
    </row>
    <row r="8674" spans="1:5">
      <c r="A8674" s="1">
        <v>2000</v>
      </c>
      <c r="B8674" s="1">
        <v>12</v>
      </c>
      <c r="C8674" s="1">
        <v>43</v>
      </c>
      <c r="D8674" s="1">
        <v>72</v>
      </c>
      <c r="E8674" s="1">
        <v>115</v>
      </c>
    </row>
    <row r="8675" spans="1:5">
      <c r="A8675" s="1">
        <v>2000</v>
      </c>
      <c r="B8675" s="1">
        <v>13</v>
      </c>
      <c r="C8675" s="1">
        <v>36</v>
      </c>
      <c r="D8675" s="1">
        <v>62</v>
      </c>
      <c r="E8675" s="1">
        <v>98</v>
      </c>
    </row>
    <row r="8676" spans="1:5">
      <c r="A8676" s="1">
        <v>2000</v>
      </c>
      <c r="B8676" s="1">
        <v>14</v>
      </c>
      <c r="C8676" s="1">
        <v>44</v>
      </c>
      <c r="D8676" s="1">
        <v>77</v>
      </c>
      <c r="E8676" s="1">
        <v>121</v>
      </c>
    </row>
    <row r="8677" spans="1:5">
      <c r="A8677" s="1">
        <v>2000</v>
      </c>
      <c r="B8677" s="1">
        <v>15</v>
      </c>
      <c r="C8677" s="1">
        <v>53</v>
      </c>
      <c r="D8677" s="1">
        <v>100</v>
      </c>
      <c r="E8677" s="1">
        <v>153</v>
      </c>
    </row>
    <row r="8678" spans="1:5">
      <c r="A8678" s="1">
        <v>2000</v>
      </c>
      <c r="B8678" s="1">
        <v>16</v>
      </c>
      <c r="C8678" s="1">
        <v>81</v>
      </c>
      <c r="D8678" s="1">
        <v>136</v>
      </c>
      <c r="E8678" s="1">
        <v>217</v>
      </c>
    </row>
    <row r="8679" spans="1:5">
      <c r="A8679" s="1">
        <v>2000</v>
      </c>
      <c r="B8679" s="1">
        <v>17</v>
      </c>
      <c r="C8679" s="1">
        <v>82</v>
      </c>
      <c r="D8679" s="1">
        <v>219</v>
      </c>
      <c r="E8679" s="1">
        <v>301</v>
      </c>
    </row>
    <row r="8680" spans="1:5">
      <c r="A8680" s="1">
        <v>2000</v>
      </c>
      <c r="B8680" s="1">
        <v>18</v>
      </c>
      <c r="C8680" s="1">
        <v>122</v>
      </c>
      <c r="D8680" s="1">
        <v>276</v>
      </c>
      <c r="E8680" s="1">
        <v>398</v>
      </c>
    </row>
    <row r="8681" spans="1:5">
      <c r="A8681" s="1">
        <v>2000</v>
      </c>
      <c r="B8681" s="1">
        <v>19</v>
      </c>
      <c r="C8681" s="1">
        <v>111</v>
      </c>
      <c r="D8681" s="1">
        <v>311</v>
      </c>
      <c r="E8681" s="1">
        <v>422</v>
      </c>
    </row>
    <row r="8682" spans="1:5">
      <c r="A8682" s="1">
        <v>2000</v>
      </c>
      <c r="B8682" s="1">
        <v>20</v>
      </c>
      <c r="C8682" s="1">
        <v>106</v>
      </c>
      <c r="D8682" s="1">
        <v>298</v>
      </c>
      <c r="E8682" s="1">
        <v>404</v>
      </c>
    </row>
    <row r="8683" spans="1:5">
      <c r="A8683" s="1">
        <v>2000</v>
      </c>
      <c r="B8683" s="1">
        <v>21</v>
      </c>
      <c r="C8683" s="1">
        <v>107</v>
      </c>
      <c r="D8683" s="1">
        <v>300</v>
      </c>
      <c r="E8683" s="1">
        <v>407</v>
      </c>
    </row>
    <row r="8684" spans="1:5">
      <c r="A8684" s="1">
        <v>2000</v>
      </c>
      <c r="B8684" s="1">
        <v>22</v>
      </c>
      <c r="C8684" s="1">
        <v>103</v>
      </c>
      <c r="D8684" s="1">
        <v>280</v>
      </c>
      <c r="E8684" s="1">
        <v>383</v>
      </c>
    </row>
    <row r="8685" spans="1:5">
      <c r="A8685" s="1">
        <v>2000</v>
      </c>
      <c r="B8685" s="1">
        <v>23</v>
      </c>
      <c r="C8685" s="1">
        <v>111</v>
      </c>
      <c r="D8685" s="1">
        <v>293</v>
      </c>
      <c r="E8685" s="1">
        <v>404</v>
      </c>
    </row>
    <row r="8686" spans="1:5">
      <c r="A8686" s="1">
        <v>2000</v>
      </c>
      <c r="B8686" s="1">
        <v>24</v>
      </c>
      <c r="C8686" s="1">
        <v>108</v>
      </c>
      <c r="D8686" s="1">
        <v>320</v>
      </c>
      <c r="E8686" s="1">
        <v>428</v>
      </c>
    </row>
    <row r="8687" spans="1:5">
      <c r="A8687" s="1">
        <v>2000</v>
      </c>
      <c r="B8687" s="1">
        <v>25</v>
      </c>
      <c r="C8687" s="1">
        <v>134</v>
      </c>
      <c r="D8687" s="1">
        <v>335</v>
      </c>
      <c r="E8687" s="1">
        <v>469</v>
      </c>
    </row>
    <row r="8688" spans="1:5">
      <c r="A8688" s="1">
        <v>2000</v>
      </c>
      <c r="B8688" s="1">
        <v>26</v>
      </c>
      <c r="C8688" s="1">
        <v>136</v>
      </c>
      <c r="D8688" s="1">
        <v>324</v>
      </c>
      <c r="E8688" s="1">
        <v>460</v>
      </c>
    </row>
    <row r="8689" spans="1:5">
      <c r="A8689" s="1">
        <v>2000</v>
      </c>
      <c r="B8689" s="1">
        <v>27</v>
      </c>
      <c r="C8689" s="1">
        <v>148</v>
      </c>
      <c r="D8689" s="1">
        <v>393</v>
      </c>
      <c r="E8689" s="1">
        <v>541</v>
      </c>
    </row>
    <row r="8690" spans="1:5">
      <c r="A8690" s="1">
        <v>2000</v>
      </c>
      <c r="B8690" s="1">
        <v>28</v>
      </c>
      <c r="C8690" s="1">
        <v>162</v>
      </c>
      <c r="D8690" s="1">
        <v>426</v>
      </c>
      <c r="E8690" s="1">
        <v>588</v>
      </c>
    </row>
    <row r="8691" spans="1:5">
      <c r="A8691" s="1">
        <v>2000</v>
      </c>
      <c r="B8691" s="1">
        <v>29</v>
      </c>
      <c r="C8691" s="1">
        <v>171</v>
      </c>
      <c r="D8691" s="1">
        <v>474</v>
      </c>
      <c r="E8691" s="1">
        <v>645</v>
      </c>
    </row>
    <row r="8692" spans="1:5">
      <c r="A8692" s="1">
        <v>2000</v>
      </c>
      <c r="B8692" s="1">
        <v>30</v>
      </c>
      <c r="C8692" s="1">
        <v>208</v>
      </c>
      <c r="D8692" s="1">
        <v>438</v>
      </c>
      <c r="E8692" s="1">
        <v>646</v>
      </c>
    </row>
    <row r="8693" spans="1:5">
      <c r="A8693" s="1">
        <v>2000</v>
      </c>
      <c r="B8693" s="1">
        <v>31</v>
      </c>
      <c r="C8693" s="1">
        <v>220</v>
      </c>
      <c r="D8693" s="1">
        <v>466</v>
      </c>
      <c r="E8693" s="1">
        <v>686</v>
      </c>
    </row>
    <row r="8694" spans="1:5">
      <c r="A8694" s="1">
        <v>2000</v>
      </c>
      <c r="B8694" s="1">
        <v>32</v>
      </c>
      <c r="C8694" s="1">
        <v>221</v>
      </c>
      <c r="D8694" s="1">
        <v>526</v>
      </c>
      <c r="E8694" s="1">
        <v>747</v>
      </c>
    </row>
    <row r="8695" spans="1:5">
      <c r="A8695" s="1">
        <v>2000</v>
      </c>
      <c r="B8695" s="1">
        <v>33</v>
      </c>
      <c r="C8695" s="1">
        <v>265.01</v>
      </c>
      <c r="D8695" s="1">
        <v>475</v>
      </c>
      <c r="E8695" s="1">
        <v>740.01</v>
      </c>
    </row>
    <row r="8696" spans="1:5">
      <c r="A8696" s="1">
        <v>2000</v>
      </c>
      <c r="B8696" s="1">
        <v>34</v>
      </c>
      <c r="C8696" s="1">
        <v>296</v>
      </c>
      <c r="D8696" s="1">
        <v>540</v>
      </c>
      <c r="E8696" s="1">
        <v>836</v>
      </c>
    </row>
    <row r="8697" spans="1:5">
      <c r="A8697" s="1">
        <v>2000</v>
      </c>
      <c r="B8697" s="1">
        <v>35</v>
      </c>
      <c r="C8697" s="1">
        <v>329</v>
      </c>
      <c r="D8697" s="1">
        <v>592</v>
      </c>
      <c r="E8697" s="1">
        <v>921</v>
      </c>
    </row>
    <row r="8698" spans="1:5">
      <c r="A8698" s="1">
        <v>2000</v>
      </c>
      <c r="B8698" s="1">
        <v>36</v>
      </c>
      <c r="C8698" s="1">
        <v>363</v>
      </c>
      <c r="D8698" s="1">
        <v>622</v>
      </c>
      <c r="E8698" s="1">
        <v>985</v>
      </c>
    </row>
    <row r="8699" spans="1:5">
      <c r="A8699" s="1">
        <v>2000</v>
      </c>
      <c r="B8699" s="1">
        <v>37</v>
      </c>
      <c r="C8699" s="1">
        <v>342.01</v>
      </c>
      <c r="D8699" s="1">
        <v>662</v>
      </c>
      <c r="E8699" s="1">
        <v>1004.01</v>
      </c>
    </row>
    <row r="8700" spans="1:5">
      <c r="A8700" s="1">
        <v>2000</v>
      </c>
      <c r="B8700" s="1">
        <v>38</v>
      </c>
      <c r="C8700" s="1">
        <v>397</v>
      </c>
      <c r="D8700" s="1">
        <v>641</v>
      </c>
      <c r="E8700" s="1">
        <v>1038</v>
      </c>
    </row>
    <row r="8701" spans="1:5">
      <c r="A8701" s="1">
        <v>2000</v>
      </c>
      <c r="B8701" s="1">
        <v>39</v>
      </c>
      <c r="C8701" s="1">
        <v>404</v>
      </c>
      <c r="D8701" s="1">
        <v>654</v>
      </c>
      <c r="E8701" s="1">
        <v>1058</v>
      </c>
    </row>
    <row r="8702" spans="1:5">
      <c r="A8702" s="1">
        <v>2000</v>
      </c>
      <c r="B8702" s="1">
        <v>40</v>
      </c>
      <c r="C8702" s="1">
        <v>463</v>
      </c>
      <c r="D8702" s="1">
        <v>706</v>
      </c>
      <c r="E8702" s="1">
        <v>1169</v>
      </c>
    </row>
    <row r="8703" spans="1:5">
      <c r="A8703" s="1">
        <v>2000</v>
      </c>
      <c r="B8703" s="1">
        <v>41</v>
      </c>
      <c r="C8703" s="1">
        <v>497.01</v>
      </c>
      <c r="D8703" s="1">
        <v>785</v>
      </c>
      <c r="E8703" s="1">
        <v>1282.01</v>
      </c>
    </row>
    <row r="8704" spans="1:5">
      <c r="A8704" s="1">
        <v>2000</v>
      </c>
      <c r="B8704" s="1">
        <v>42</v>
      </c>
      <c r="C8704" s="1">
        <v>549.01</v>
      </c>
      <c r="D8704" s="1">
        <v>748</v>
      </c>
      <c r="E8704" s="1">
        <v>1297.01</v>
      </c>
    </row>
    <row r="8705" spans="1:5">
      <c r="A8705" s="1">
        <v>2000</v>
      </c>
      <c r="B8705" s="1">
        <v>43</v>
      </c>
      <c r="C8705" s="1">
        <v>581</v>
      </c>
      <c r="D8705" s="1">
        <v>799</v>
      </c>
      <c r="E8705" s="1">
        <v>1380</v>
      </c>
    </row>
    <row r="8706" spans="1:5">
      <c r="A8706" s="1">
        <v>2000</v>
      </c>
      <c r="B8706" s="1">
        <v>44</v>
      </c>
      <c r="C8706" s="1">
        <v>584</v>
      </c>
      <c r="D8706" s="1">
        <v>872</v>
      </c>
      <c r="E8706" s="1">
        <v>1456</v>
      </c>
    </row>
    <row r="8707" spans="1:5">
      <c r="A8707" s="1">
        <v>2000</v>
      </c>
      <c r="B8707" s="1">
        <v>45</v>
      </c>
      <c r="C8707" s="1">
        <v>611</v>
      </c>
      <c r="D8707" s="1">
        <v>906</v>
      </c>
      <c r="E8707" s="1">
        <v>1517</v>
      </c>
    </row>
    <row r="8708" spans="1:5">
      <c r="A8708" s="1">
        <v>2000</v>
      </c>
      <c r="B8708" s="1">
        <v>46</v>
      </c>
      <c r="C8708" s="1">
        <v>758</v>
      </c>
      <c r="D8708" s="1">
        <v>1017</v>
      </c>
      <c r="E8708" s="1">
        <v>1775</v>
      </c>
    </row>
    <row r="8709" spans="1:5">
      <c r="A8709" s="1">
        <v>2000</v>
      </c>
      <c r="B8709" s="1">
        <v>47</v>
      </c>
      <c r="C8709" s="1">
        <v>790</v>
      </c>
      <c r="D8709" s="1">
        <v>1162</v>
      </c>
      <c r="E8709" s="1">
        <v>1952</v>
      </c>
    </row>
    <row r="8710" spans="1:5">
      <c r="A8710" s="1">
        <v>2000</v>
      </c>
      <c r="B8710" s="1">
        <v>48</v>
      </c>
      <c r="C8710" s="1">
        <v>793.01</v>
      </c>
      <c r="D8710" s="1">
        <v>1241</v>
      </c>
      <c r="E8710" s="1">
        <v>2034.01</v>
      </c>
    </row>
    <row r="8711" spans="1:5">
      <c r="A8711" s="1">
        <v>2000</v>
      </c>
      <c r="B8711" s="1">
        <v>49</v>
      </c>
      <c r="C8711" s="1">
        <v>909</v>
      </c>
      <c r="D8711" s="1">
        <v>1434</v>
      </c>
      <c r="E8711" s="1">
        <v>2343</v>
      </c>
    </row>
    <row r="8712" spans="1:5">
      <c r="A8712" s="1">
        <v>2000</v>
      </c>
      <c r="B8712" s="1">
        <v>50</v>
      </c>
      <c r="C8712" s="1">
        <v>1046</v>
      </c>
      <c r="D8712" s="1">
        <v>1652</v>
      </c>
      <c r="E8712" s="1">
        <v>2698</v>
      </c>
    </row>
    <row r="8713" spans="1:5">
      <c r="A8713" s="1">
        <v>2000</v>
      </c>
      <c r="B8713" s="1">
        <v>51</v>
      </c>
      <c r="C8713" s="1">
        <v>1143</v>
      </c>
      <c r="D8713" s="1">
        <v>1728</v>
      </c>
      <c r="E8713" s="1">
        <v>2871</v>
      </c>
    </row>
    <row r="8714" spans="1:5">
      <c r="A8714" s="1">
        <v>2000</v>
      </c>
      <c r="B8714" s="1">
        <v>52</v>
      </c>
      <c r="C8714" s="1">
        <v>1421</v>
      </c>
      <c r="D8714" s="1">
        <v>1970</v>
      </c>
      <c r="E8714" s="1">
        <v>3391</v>
      </c>
    </row>
    <row r="8715" spans="1:5">
      <c r="A8715" s="1">
        <v>2000</v>
      </c>
      <c r="B8715" s="1">
        <v>53</v>
      </c>
      <c r="C8715" s="1">
        <v>1542.01</v>
      </c>
      <c r="D8715" s="1">
        <v>2296</v>
      </c>
      <c r="E8715" s="1">
        <v>3838.01</v>
      </c>
    </row>
    <row r="8716" spans="1:5">
      <c r="A8716" s="1">
        <v>2000</v>
      </c>
      <c r="B8716" s="1">
        <v>54</v>
      </c>
      <c r="C8716" s="1">
        <v>1446</v>
      </c>
      <c r="D8716" s="1">
        <v>2063</v>
      </c>
      <c r="E8716" s="1">
        <v>3509</v>
      </c>
    </row>
    <row r="8717" spans="1:5">
      <c r="A8717" s="1">
        <v>2000</v>
      </c>
      <c r="B8717" s="1">
        <v>55</v>
      </c>
      <c r="C8717" s="1">
        <v>1536</v>
      </c>
      <c r="D8717" s="1">
        <v>2302</v>
      </c>
      <c r="E8717" s="1">
        <v>3838</v>
      </c>
    </row>
    <row r="8718" spans="1:5">
      <c r="A8718" s="1">
        <v>2000</v>
      </c>
      <c r="B8718" s="1">
        <v>56</v>
      </c>
      <c r="C8718" s="1">
        <v>1621.01</v>
      </c>
      <c r="D8718" s="1">
        <v>2633</v>
      </c>
      <c r="E8718" s="1">
        <v>4254.01</v>
      </c>
    </row>
    <row r="8719" spans="1:5">
      <c r="A8719" s="1">
        <v>2000</v>
      </c>
      <c r="B8719" s="1">
        <v>57</v>
      </c>
      <c r="C8719" s="1">
        <v>1758</v>
      </c>
      <c r="D8719" s="1">
        <v>2672</v>
      </c>
      <c r="E8719" s="1">
        <v>4430</v>
      </c>
    </row>
    <row r="8720" spans="1:5">
      <c r="A8720" s="1">
        <v>2000</v>
      </c>
      <c r="B8720" s="1">
        <v>58</v>
      </c>
      <c r="C8720" s="1">
        <v>1704.01</v>
      </c>
      <c r="D8720" s="1">
        <v>2607</v>
      </c>
      <c r="E8720" s="1">
        <v>4311.01</v>
      </c>
    </row>
    <row r="8721" spans="1:5">
      <c r="A8721" s="1">
        <v>2000</v>
      </c>
      <c r="B8721" s="1">
        <v>59</v>
      </c>
      <c r="C8721" s="1">
        <v>1775.01</v>
      </c>
      <c r="D8721" s="1">
        <v>2846</v>
      </c>
      <c r="E8721" s="1">
        <v>4621.01</v>
      </c>
    </row>
    <row r="8722" spans="1:5">
      <c r="A8722" s="1">
        <v>2000</v>
      </c>
      <c r="B8722" s="1">
        <v>60</v>
      </c>
      <c r="C8722" s="1">
        <v>2084.0100000000002</v>
      </c>
      <c r="D8722" s="1">
        <v>3334</v>
      </c>
      <c r="E8722" s="1">
        <v>5418.01</v>
      </c>
    </row>
    <row r="8723" spans="1:5">
      <c r="A8723" s="1">
        <v>2000</v>
      </c>
      <c r="B8723" s="1">
        <v>61</v>
      </c>
      <c r="C8723" s="1">
        <v>2239.0100000000002</v>
      </c>
      <c r="D8723" s="1">
        <v>3671</v>
      </c>
      <c r="E8723" s="1">
        <v>5910.01</v>
      </c>
    </row>
    <row r="8724" spans="1:5">
      <c r="A8724" s="1">
        <v>2000</v>
      </c>
      <c r="B8724" s="1">
        <v>62</v>
      </c>
      <c r="C8724" s="1">
        <v>2395.0100000000002</v>
      </c>
      <c r="D8724" s="1">
        <v>3916</v>
      </c>
      <c r="E8724" s="1">
        <v>6311.01</v>
      </c>
    </row>
    <row r="8725" spans="1:5">
      <c r="A8725" s="1">
        <v>2000</v>
      </c>
      <c r="B8725" s="1">
        <v>63</v>
      </c>
      <c r="C8725" s="1">
        <v>2526.0100000000002</v>
      </c>
      <c r="D8725" s="1">
        <v>4193</v>
      </c>
      <c r="E8725" s="1">
        <v>6719.01</v>
      </c>
    </row>
    <row r="8726" spans="1:5">
      <c r="A8726" s="1">
        <v>2000</v>
      </c>
      <c r="B8726" s="1">
        <v>64</v>
      </c>
      <c r="C8726" s="1">
        <v>2895.01</v>
      </c>
      <c r="D8726" s="1">
        <v>4383</v>
      </c>
      <c r="E8726" s="1">
        <v>7278.01</v>
      </c>
    </row>
    <row r="8727" spans="1:5">
      <c r="A8727" s="1">
        <v>2000</v>
      </c>
      <c r="B8727" s="1">
        <v>65</v>
      </c>
      <c r="C8727" s="1">
        <v>3034.01</v>
      </c>
      <c r="D8727" s="1">
        <v>4817</v>
      </c>
      <c r="E8727" s="1">
        <v>7851.01</v>
      </c>
    </row>
    <row r="8728" spans="1:5">
      <c r="A8728" s="1">
        <v>2000</v>
      </c>
      <c r="B8728" s="1">
        <v>66</v>
      </c>
      <c r="C8728" s="1">
        <v>3329.01</v>
      </c>
      <c r="D8728" s="1">
        <v>5136</v>
      </c>
      <c r="E8728" s="1">
        <v>8465.01</v>
      </c>
    </row>
    <row r="8729" spans="1:5">
      <c r="A8729" s="1">
        <v>2000</v>
      </c>
      <c r="B8729" s="1">
        <v>67</v>
      </c>
      <c r="C8729" s="1">
        <v>3603.02</v>
      </c>
      <c r="D8729" s="1">
        <v>5554</v>
      </c>
      <c r="E8729" s="1">
        <v>9157.02</v>
      </c>
    </row>
    <row r="8730" spans="1:5">
      <c r="A8730" s="1">
        <v>2000</v>
      </c>
      <c r="B8730" s="1">
        <v>68</v>
      </c>
      <c r="C8730" s="1">
        <v>4088.02</v>
      </c>
      <c r="D8730" s="1">
        <v>6137</v>
      </c>
      <c r="E8730" s="1">
        <v>10225.02</v>
      </c>
    </row>
    <row r="8731" spans="1:5">
      <c r="A8731" s="1">
        <v>2000</v>
      </c>
      <c r="B8731" s="1">
        <v>69</v>
      </c>
      <c r="C8731" s="1">
        <v>4641.0200000000004</v>
      </c>
      <c r="D8731" s="1">
        <v>6729</v>
      </c>
      <c r="E8731" s="1">
        <v>11370.02</v>
      </c>
    </row>
    <row r="8732" spans="1:5">
      <c r="A8732" s="1">
        <v>2000</v>
      </c>
      <c r="B8732" s="1">
        <v>70</v>
      </c>
      <c r="C8732" s="1">
        <v>5034.01</v>
      </c>
      <c r="D8732" s="1">
        <v>7115</v>
      </c>
      <c r="E8732" s="1">
        <v>12149.01</v>
      </c>
    </row>
    <row r="8733" spans="1:5">
      <c r="A8733" s="1">
        <v>2000</v>
      </c>
      <c r="B8733" s="1">
        <v>71</v>
      </c>
      <c r="C8733" s="1">
        <v>5542.02</v>
      </c>
      <c r="D8733" s="1">
        <v>7551</v>
      </c>
      <c r="E8733" s="1">
        <v>13093.02</v>
      </c>
    </row>
    <row r="8734" spans="1:5">
      <c r="A8734" s="1">
        <v>2000</v>
      </c>
      <c r="B8734" s="1">
        <v>72</v>
      </c>
      <c r="C8734" s="1">
        <v>5873.02</v>
      </c>
      <c r="D8734" s="1">
        <v>8104</v>
      </c>
      <c r="E8734" s="1">
        <v>13977.02</v>
      </c>
    </row>
    <row r="8735" spans="1:5">
      <c r="A8735" s="1">
        <v>2000</v>
      </c>
      <c r="B8735" s="1">
        <v>73</v>
      </c>
      <c r="C8735" s="1">
        <v>6466.02</v>
      </c>
      <c r="D8735" s="1">
        <v>8803</v>
      </c>
      <c r="E8735" s="1">
        <v>15269.02</v>
      </c>
    </row>
    <row r="8736" spans="1:5">
      <c r="A8736" s="1">
        <v>2000</v>
      </c>
      <c r="B8736" s="1">
        <v>74</v>
      </c>
      <c r="C8736" s="1">
        <v>7384.02</v>
      </c>
      <c r="D8736" s="1">
        <v>9553</v>
      </c>
      <c r="E8736" s="1">
        <v>16937.02</v>
      </c>
    </row>
    <row r="8737" spans="1:5">
      <c r="A8737" s="1">
        <v>2000</v>
      </c>
      <c r="B8737" s="1">
        <v>75</v>
      </c>
      <c r="C8737" s="1">
        <v>7887.02</v>
      </c>
      <c r="D8737" s="1">
        <v>9608</v>
      </c>
      <c r="E8737" s="1">
        <v>17495.02</v>
      </c>
    </row>
    <row r="8738" spans="1:5">
      <c r="A8738" s="1">
        <v>2000</v>
      </c>
      <c r="B8738" s="1">
        <v>76</v>
      </c>
      <c r="C8738" s="1">
        <v>8604.0300000000007</v>
      </c>
      <c r="D8738" s="1">
        <v>9895</v>
      </c>
      <c r="E8738" s="1">
        <v>18499.03</v>
      </c>
    </row>
    <row r="8739" spans="1:5">
      <c r="A8739" s="1">
        <v>2000</v>
      </c>
      <c r="B8739" s="1">
        <v>77</v>
      </c>
      <c r="C8739" s="1">
        <v>9389.0300000000007</v>
      </c>
      <c r="D8739" s="1">
        <v>10356</v>
      </c>
      <c r="E8739" s="1">
        <v>19745.03</v>
      </c>
    </row>
    <row r="8740" spans="1:5">
      <c r="A8740" s="1">
        <v>2000</v>
      </c>
      <c r="B8740" s="1">
        <v>78</v>
      </c>
      <c r="C8740" s="1">
        <v>10339.030000000001</v>
      </c>
      <c r="D8740" s="1">
        <v>11211</v>
      </c>
      <c r="E8740" s="1">
        <v>21550.03</v>
      </c>
    </row>
    <row r="8741" spans="1:5">
      <c r="A8741" s="1">
        <v>2000</v>
      </c>
      <c r="B8741" s="1">
        <v>79</v>
      </c>
      <c r="C8741" s="1">
        <v>11523.03</v>
      </c>
      <c r="D8741" s="1">
        <v>11656</v>
      </c>
      <c r="E8741" s="1">
        <v>23179.03</v>
      </c>
    </row>
    <row r="8742" spans="1:5">
      <c r="A8742" s="1">
        <v>2000</v>
      </c>
      <c r="B8742" s="1">
        <v>80</v>
      </c>
      <c r="C8742" s="1">
        <v>12389.04</v>
      </c>
      <c r="D8742" s="1">
        <v>11737</v>
      </c>
      <c r="E8742" s="1">
        <v>24126.04</v>
      </c>
    </row>
    <row r="8743" spans="1:5">
      <c r="A8743" s="1">
        <v>2000</v>
      </c>
      <c r="B8743" s="1">
        <v>81</v>
      </c>
      <c r="C8743" s="1">
        <v>9314.0300000000007</v>
      </c>
      <c r="D8743" s="1">
        <v>8407</v>
      </c>
      <c r="E8743" s="1">
        <v>17721.03</v>
      </c>
    </row>
    <row r="8744" spans="1:5">
      <c r="A8744" s="1">
        <v>2000</v>
      </c>
      <c r="B8744" s="1">
        <v>82</v>
      </c>
      <c r="C8744" s="1">
        <v>9410.0300000000007</v>
      </c>
      <c r="D8744" s="1">
        <v>7919</v>
      </c>
      <c r="E8744" s="1">
        <v>17329.03</v>
      </c>
    </row>
    <row r="8745" spans="1:5">
      <c r="A8745" s="1">
        <v>2000</v>
      </c>
      <c r="B8745" s="1">
        <v>83</v>
      </c>
      <c r="C8745" s="1">
        <v>10867.04</v>
      </c>
      <c r="D8745" s="1">
        <v>8492</v>
      </c>
      <c r="E8745" s="1">
        <v>19359.04</v>
      </c>
    </row>
    <row r="8746" spans="1:5">
      <c r="A8746" s="1">
        <v>2000</v>
      </c>
      <c r="B8746" s="1">
        <v>84</v>
      </c>
      <c r="C8746" s="1">
        <v>11990.04</v>
      </c>
      <c r="D8746" s="1">
        <v>8794</v>
      </c>
      <c r="E8746" s="1">
        <v>20784.04</v>
      </c>
    </row>
    <row r="8747" spans="1:5">
      <c r="A8747" s="1">
        <v>2000</v>
      </c>
      <c r="B8747" s="1">
        <v>85</v>
      </c>
      <c r="C8747" s="1">
        <v>13026.04</v>
      </c>
      <c r="D8747" s="1">
        <v>8776</v>
      </c>
      <c r="E8747" s="1">
        <v>21802.04</v>
      </c>
    </row>
    <row r="8748" spans="1:5">
      <c r="A8748" s="1">
        <v>2000</v>
      </c>
      <c r="B8748" s="1">
        <v>86</v>
      </c>
      <c r="C8748" s="1">
        <v>13124.03</v>
      </c>
      <c r="D8748" s="1">
        <v>8249</v>
      </c>
      <c r="E8748" s="1">
        <v>21373.03</v>
      </c>
    </row>
    <row r="8749" spans="1:5">
      <c r="A8749" s="1">
        <v>2000</v>
      </c>
      <c r="B8749" s="1">
        <v>87</v>
      </c>
      <c r="C8749" s="1">
        <v>12798.04</v>
      </c>
      <c r="D8749" s="1">
        <v>7421</v>
      </c>
      <c r="E8749" s="1">
        <v>20219.04</v>
      </c>
    </row>
    <row r="8750" spans="1:5">
      <c r="A8750" s="1">
        <v>2000</v>
      </c>
      <c r="B8750" s="1">
        <v>88</v>
      </c>
      <c r="C8750" s="1">
        <v>12362.03</v>
      </c>
      <c r="D8750" s="1">
        <v>6616</v>
      </c>
      <c r="E8750" s="1">
        <v>18978.03</v>
      </c>
    </row>
    <row r="8751" spans="1:5">
      <c r="A8751" s="1">
        <v>2000</v>
      </c>
      <c r="B8751" s="1">
        <v>89</v>
      </c>
      <c r="C8751" s="1">
        <v>11636.04</v>
      </c>
      <c r="D8751" s="1">
        <v>5605</v>
      </c>
      <c r="E8751" s="1">
        <v>17241.04</v>
      </c>
    </row>
    <row r="8752" spans="1:5">
      <c r="A8752" s="1">
        <v>2000</v>
      </c>
      <c r="B8752" s="1">
        <v>90</v>
      </c>
      <c r="C8752" s="1">
        <v>10980.03</v>
      </c>
      <c r="D8752" s="1">
        <v>4950</v>
      </c>
      <c r="E8752" s="1">
        <v>15930.03</v>
      </c>
    </row>
    <row r="8753" spans="1:5">
      <c r="A8753" s="1">
        <v>2000</v>
      </c>
      <c r="B8753" s="1">
        <v>91</v>
      </c>
      <c r="C8753" s="1">
        <v>10263.030000000001</v>
      </c>
      <c r="D8753" s="1">
        <v>3977</v>
      </c>
      <c r="E8753" s="1">
        <v>14240.03</v>
      </c>
    </row>
    <row r="8754" spans="1:5">
      <c r="A8754" s="1">
        <v>2000</v>
      </c>
      <c r="B8754" s="1">
        <v>92</v>
      </c>
      <c r="C8754" s="1">
        <v>9153.02</v>
      </c>
      <c r="D8754" s="1">
        <v>3318</v>
      </c>
      <c r="E8754" s="1">
        <v>12471.02</v>
      </c>
    </row>
    <row r="8755" spans="1:5">
      <c r="A8755" s="1">
        <v>2000</v>
      </c>
      <c r="B8755" s="1">
        <v>93</v>
      </c>
      <c r="C8755" s="1">
        <v>7766.02</v>
      </c>
      <c r="D8755" s="1">
        <v>2545</v>
      </c>
      <c r="E8755" s="1">
        <v>10311.02</v>
      </c>
    </row>
    <row r="8756" spans="1:5">
      <c r="A8756" s="1">
        <v>2000</v>
      </c>
      <c r="B8756" s="1">
        <v>94</v>
      </c>
      <c r="C8756" s="1">
        <v>6415.02</v>
      </c>
      <c r="D8756" s="1">
        <v>1894</v>
      </c>
      <c r="E8756" s="1">
        <v>8309.02</v>
      </c>
    </row>
    <row r="8757" spans="1:5">
      <c r="A8757" s="1">
        <v>2000</v>
      </c>
      <c r="B8757" s="1">
        <v>95</v>
      </c>
      <c r="C8757" s="1">
        <v>5327.02</v>
      </c>
      <c r="D8757" s="1">
        <v>1402</v>
      </c>
      <c r="E8757" s="1">
        <v>6729.02</v>
      </c>
    </row>
    <row r="8758" spans="1:5">
      <c r="A8758" s="1">
        <v>2000</v>
      </c>
      <c r="B8758" s="1">
        <v>96</v>
      </c>
      <c r="C8758" s="1">
        <v>4157.01</v>
      </c>
      <c r="D8758" s="1">
        <v>994</v>
      </c>
      <c r="E8758" s="1">
        <v>5151.01</v>
      </c>
    </row>
    <row r="8759" spans="1:5">
      <c r="A8759" s="1">
        <v>2000</v>
      </c>
      <c r="B8759" s="1">
        <v>97</v>
      </c>
      <c r="C8759" s="1">
        <v>3136.01</v>
      </c>
      <c r="D8759" s="1">
        <v>682</v>
      </c>
      <c r="E8759" s="1">
        <v>3818.01</v>
      </c>
    </row>
    <row r="8760" spans="1:5">
      <c r="A8760" s="1">
        <v>2000</v>
      </c>
      <c r="B8760" s="1">
        <v>98</v>
      </c>
      <c r="C8760" s="1">
        <v>2236.0100000000002</v>
      </c>
      <c r="D8760" s="1">
        <v>439</v>
      </c>
      <c r="E8760" s="1">
        <v>2675.01</v>
      </c>
    </row>
    <row r="8761" spans="1:5">
      <c r="A8761" s="1">
        <v>2000</v>
      </c>
      <c r="B8761" s="1">
        <v>99</v>
      </c>
      <c r="C8761" s="1">
        <v>1543</v>
      </c>
      <c r="D8761" s="1">
        <v>260</v>
      </c>
      <c r="E8761" s="1">
        <v>1803</v>
      </c>
    </row>
    <row r="8762" spans="1:5">
      <c r="A8762" s="1">
        <v>2000</v>
      </c>
      <c r="B8762" s="1">
        <v>100</v>
      </c>
      <c r="C8762" s="1">
        <v>1069</v>
      </c>
      <c r="D8762" s="1">
        <v>174</v>
      </c>
      <c r="E8762" s="1">
        <v>1243</v>
      </c>
    </row>
    <row r="8763" spans="1:5">
      <c r="A8763" s="1">
        <v>2000</v>
      </c>
      <c r="B8763" s="1">
        <v>101</v>
      </c>
      <c r="C8763" s="1">
        <v>706</v>
      </c>
      <c r="D8763" s="1">
        <v>76</v>
      </c>
      <c r="E8763" s="1">
        <v>782</v>
      </c>
    </row>
    <row r="8764" spans="1:5">
      <c r="A8764" s="1">
        <v>2000</v>
      </c>
      <c r="B8764" s="1">
        <v>102</v>
      </c>
      <c r="C8764" s="1">
        <v>410</v>
      </c>
      <c r="D8764" s="1">
        <v>61</v>
      </c>
      <c r="E8764" s="1">
        <v>471</v>
      </c>
    </row>
    <row r="8765" spans="1:5">
      <c r="A8765" s="1">
        <v>2000</v>
      </c>
      <c r="B8765" s="1">
        <v>103</v>
      </c>
      <c r="C8765" s="1">
        <v>267</v>
      </c>
      <c r="D8765" s="1">
        <v>25</v>
      </c>
      <c r="E8765" s="1">
        <v>292</v>
      </c>
    </row>
    <row r="8766" spans="1:5">
      <c r="A8766" s="1">
        <v>2000</v>
      </c>
      <c r="B8766" s="1">
        <v>104</v>
      </c>
      <c r="C8766" s="1">
        <v>149.01</v>
      </c>
      <c r="D8766" s="1">
        <v>15</v>
      </c>
      <c r="E8766" s="1">
        <v>164.01</v>
      </c>
    </row>
    <row r="8767" spans="1:5">
      <c r="A8767" s="1">
        <v>2000</v>
      </c>
      <c r="B8767" s="1">
        <v>105</v>
      </c>
      <c r="C8767" s="1">
        <v>82</v>
      </c>
      <c r="D8767" s="1">
        <v>10</v>
      </c>
      <c r="E8767" s="1">
        <v>92</v>
      </c>
    </row>
    <row r="8768" spans="1:5">
      <c r="A8768" s="1">
        <v>2000</v>
      </c>
      <c r="B8768" s="1">
        <v>106</v>
      </c>
      <c r="C8768" s="1">
        <v>44</v>
      </c>
      <c r="D8768" s="1">
        <v>3</v>
      </c>
      <c r="E8768" s="1">
        <v>47</v>
      </c>
    </row>
    <row r="8769" spans="1:5">
      <c r="A8769" s="1">
        <v>2000</v>
      </c>
      <c r="B8769" s="1">
        <v>107</v>
      </c>
      <c r="C8769" s="1">
        <v>25</v>
      </c>
      <c r="D8769" s="1">
        <v>1</v>
      </c>
      <c r="E8769" s="1">
        <v>26</v>
      </c>
    </row>
    <row r="8770" spans="1:5">
      <c r="A8770" s="1">
        <v>2000</v>
      </c>
      <c r="B8770" s="1">
        <v>108</v>
      </c>
      <c r="C8770" s="1">
        <v>14</v>
      </c>
      <c r="D8770" s="1">
        <v>2</v>
      </c>
      <c r="E8770" s="1">
        <v>16</v>
      </c>
    </row>
    <row r="8771" spans="1:5">
      <c r="A8771" s="1">
        <v>2000</v>
      </c>
      <c r="B8771" s="1">
        <v>109</v>
      </c>
      <c r="C8771" s="1">
        <v>7</v>
      </c>
      <c r="D8771" s="1">
        <v>1</v>
      </c>
      <c r="E8771" s="1">
        <v>8</v>
      </c>
    </row>
    <row r="8772" spans="1:5">
      <c r="A8772" s="1">
        <v>2000</v>
      </c>
      <c r="B8772" s="1" t="s">
        <v>121</v>
      </c>
      <c r="C8772" s="1">
        <v>5</v>
      </c>
      <c r="D8772" s="1">
        <v>0</v>
      </c>
      <c r="E8772" s="1">
        <v>5</v>
      </c>
    </row>
    <row r="8773" spans="1:5">
      <c r="A8773" s="1">
        <v>2001</v>
      </c>
      <c r="B8773" s="1">
        <v>0</v>
      </c>
      <c r="C8773" s="1">
        <v>1622</v>
      </c>
      <c r="D8773" s="1">
        <v>2042</v>
      </c>
      <c r="E8773" s="1">
        <v>3664</v>
      </c>
    </row>
    <row r="8774" spans="1:5">
      <c r="A8774" s="1">
        <v>2001</v>
      </c>
      <c r="B8774" s="1">
        <v>1</v>
      </c>
      <c r="C8774" s="1">
        <v>116</v>
      </c>
      <c r="D8774" s="1">
        <v>139</v>
      </c>
      <c r="E8774" s="1">
        <v>255</v>
      </c>
    </row>
    <row r="8775" spans="1:5">
      <c r="A8775" s="1">
        <v>2001</v>
      </c>
      <c r="B8775" s="1">
        <v>2</v>
      </c>
      <c r="C8775" s="1">
        <v>66</v>
      </c>
      <c r="D8775" s="1">
        <v>87</v>
      </c>
      <c r="E8775" s="1">
        <v>153</v>
      </c>
    </row>
    <row r="8776" spans="1:5">
      <c r="A8776" s="1">
        <v>2001</v>
      </c>
      <c r="B8776" s="1">
        <v>3</v>
      </c>
      <c r="C8776" s="1">
        <v>65</v>
      </c>
      <c r="D8776" s="1">
        <v>62</v>
      </c>
      <c r="E8776" s="1">
        <v>127</v>
      </c>
    </row>
    <row r="8777" spans="1:5">
      <c r="A8777" s="1">
        <v>2001</v>
      </c>
      <c r="B8777" s="1">
        <v>4</v>
      </c>
      <c r="C8777" s="1">
        <v>50</v>
      </c>
      <c r="D8777" s="1">
        <v>59</v>
      </c>
      <c r="E8777" s="1">
        <v>109</v>
      </c>
    </row>
    <row r="8778" spans="1:5">
      <c r="A8778" s="1">
        <v>2001</v>
      </c>
      <c r="B8778" s="1">
        <v>5</v>
      </c>
      <c r="C8778" s="1">
        <v>45</v>
      </c>
      <c r="D8778" s="1">
        <v>48</v>
      </c>
      <c r="E8778" s="1">
        <v>93</v>
      </c>
    </row>
    <row r="8779" spans="1:5">
      <c r="A8779" s="1">
        <v>2001</v>
      </c>
      <c r="B8779" s="1">
        <v>6</v>
      </c>
      <c r="C8779" s="1">
        <v>40</v>
      </c>
      <c r="D8779" s="1">
        <v>50</v>
      </c>
      <c r="E8779" s="1">
        <v>90</v>
      </c>
    </row>
    <row r="8780" spans="1:5">
      <c r="A8780" s="1">
        <v>2001</v>
      </c>
      <c r="B8780" s="1">
        <v>7</v>
      </c>
      <c r="C8780" s="1">
        <v>38</v>
      </c>
      <c r="D8780" s="1">
        <v>49</v>
      </c>
      <c r="E8780" s="1">
        <v>87</v>
      </c>
    </row>
    <row r="8781" spans="1:5">
      <c r="A8781" s="1">
        <v>2001</v>
      </c>
      <c r="B8781" s="1">
        <v>8</v>
      </c>
      <c r="C8781" s="1">
        <v>47</v>
      </c>
      <c r="D8781" s="1">
        <v>41</v>
      </c>
      <c r="E8781" s="1">
        <v>88</v>
      </c>
    </row>
    <row r="8782" spans="1:5">
      <c r="A8782" s="1">
        <v>2001</v>
      </c>
      <c r="B8782" s="1">
        <v>9</v>
      </c>
      <c r="C8782" s="1">
        <v>38</v>
      </c>
      <c r="D8782" s="1">
        <v>35</v>
      </c>
      <c r="E8782" s="1">
        <v>73</v>
      </c>
    </row>
    <row r="8783" spans="1:5">
      <c r="A8783" s="1">
        <v>2001</v>
      </c>
      <c r="B8783" s="1">
        <v>10</v>
      </c>
      <c r="C8783" s="1">
        <v>25</v>
      </c>
      <c r="D8783" s="1">
        <v>55</v>
      </c>
      <c r="E8783" s="1">
        <v>80</v>
      </c>
    </row>
    <row r="8784" spans="1:5">
      <c r="A8784" s="1">
        <v>2001</v>
      </c>
      <c r="B8784" s="1">
        <v>11</v>
      </c>
      <c r="C8784" s="1">
        <v>44</v>
      </c>
      <c r="D8784" s="1">
        <v>45</v>
      </c>
      <c r="E8784" s="1">
        <v>89</v>
      </c>
    </row>
    <row r="8785" spans="1:5">
      <c r="A8785" s="1">
        <v>2001</v>
      </c>
      <c r="B8785" s="1">
        <v>12</v>
      </c>
      <c r="C8785" s="1">
        <v>36</v>
      </c>
      <c r="D8785" s="1">
        <v>60</v>
      </c>
      <c r="E8785" s="1">
        <v>96</v>
      </c>
    </row>
    <row r="8786" spans="1:5">
      <c r="A8786" s="1">
        <v>2001</v>
      </c>
      <c r="B8786" s="1">
        <v>13</v>
      </c>
      <c r="C8786" s="1">
        <v>47</v>
      </c>
      <c r="D8786" s="1">
        <v>76</v>
      </c>
      <c r="E8786" s="1">
        <v>123</v>
      </c>
    </row>
    <row r="8787" spans="1:5">
      <c r="A8787" s="1">
        <v>2001</v>
      </c>
      <c r="B8787" s="1">
        <v>14</v>
      </c>
      <c r="C8787" s="1">
        <v>55</v>
      </c>
      <c r="D8787" s="1">
        <v>94</v>
      </c>
      <c r="E8787" s="1">
        <v>149</v>
      </c>
    </row>
    <row r="8788" spans="1:5">
      <c r="A8788" s="1">
        <v>2001</v>
      </c>
      <c r="B8788" s="1">
        <v>15</v>
      </c>
      <c r="C8788" s="1">
        <v>67</v>
      </c>
      <c r="D8788" s="1">
        <v>101</v>
      </c>
      <c r="E8788" s="1">
        <v>168</v>
      </c>
    </row>
    <row r="8789" spans="1:5">
      <c r="A8789" s="1">
        <v>2001</v>
      </c>
      <c r="B8789" s="1">
        <v>16</v>
      </c>
      <c r="C8789" s="1">
        <v>84</v>
      </c>
      <c r="D8789" s="1">
        <v>146</v>
      </c>
      <c r="E8789" s="1">
        <v>230</v>
      </c>
    </row>
    <row r="8790" spans="1:5">
      <c r="A8790" s="1">
        <v>2001</v>
      </c>
      <c r="B8790" s="1">
        <v>17</v>
      </c>
      <c r="C8790" s="1">
        <v>91</v>
      </c>
      <c r="D8790" s="1">
        <v>216</v>
      </c>
      <c r="E8790" s="1">
        <v>307</v>
      </c>
    </row>
    <row r="8791" spans="1:5">
      <c r="A8791" s="1">
        <v>2001</v>
      </c>
      <c r="B8791" s="1">
        <v>18</v>
      </c>
      <c r="C8791" s="1">
        <v>105</v>
      </c>
      <c r="D8791" s="1">
        <v>298</v>
      </c>
      <c r="E8791" s="1">
        <v>403</v>
      </c>
    </row>
    <row r="8792" spans="1:5">
      <c r="A8792" s="1">
        <v>2001</v>
      </c>
      <c r="B8792" s="1">
        <v>19</v>
      </c>
      <c r="C8792" s="1">
        <v>92</v>
      </c>
      <c r="D8792" s="1">
        <v>300</v>
      </c>
      <c r="E8792" s="1">
        <v>392</v>
      </c>
    </row>
    <row r="8793" spans="1:5">
      <c r="A8793" s="1">
        <v>2001</v>
      </c>
      <c r="B8793" s="1">
        <v>20</v>
      </c>
      <c r="C8793" s="1">
        <v>109</v>
      </c>
      <c r="D8793" s="1">
        <v>298</v>
      </c>
      <c r="E8793" s="1">
        <v>407</v>
      </c>
    </row>
    <row r="8794" spans="1:5">
      <c r="A8794" s="1">
        <v>2001</v>
      </c>
      <c r="B8794" s="1">
        <v>21</v>
      </c>
      <c r="C8794" s="1">
        <v>119</v>
      </c>
      <c r="D8794" s="1">
        <v>313</v>
      </c>
      <c r="E8794" s="1">
        <v>432</v>
      </c>
    </row>
    <row r="8795" spans="1:5">
      <c r="A8795" s="1">
        <v>2001</v>
      </c>
      <c r="B8795" s="1">
        <v>22</v>
      </c>
      <c r="C8795" s="1">
        <v>111</v>
      </c>
      <c r="D8795" s="1">
        <v>302</v>
      </c>
      <c r="E8795" s="1">
        <v>413</v>
      </c>
    </row>
    <row r="8796" spans="1:5">
      <c r="A8796" s="1">
        <v>2001</v>
      </c>
      <c r="B8796" s="1">
        <v>23</v>
      </c>
      <c r="C8796" s="1">
        <v>117</v>
      </c>
      <c r="D8796" s="1">
        <v>270</v>
      </c>
      <c r="E8796" s="1">
        <v>387</v>
      </c>
    </row>
    <row r="8797" spans="1:5">
      <c r="A8797" s="1">
        <v>2001</v>
      </c>
      <c r="B8797" s="1">
        <v>24</v>
      </c>
      <c r="C8797" s="1">
        <v>96</v>
      </c>
      <c r="D8797" s="1">
        <v>325</v>
      </c>
      <c r="E8797" s="1">
        <v>421</v>
      </c>
    </row>
    <row r="8798" spans="1:5">
      <c r="A8798" s="1">
        <v>2001</v>
      </c>
      <c r="B8798" s="1">
        <v>25</v>
      </c>
      <c r="C8798" s="1">
        <v>99</v>
      </c>
      <c r="D8798" s="1">
        <v>280</v>
      </c>
      <c r="E8798" s="1">
        <v>379</v>
      </c>
    </row>
    <row r="8799" spans="1:5">
      <c r="A8799" s="1">
        <v>2001</v>
      </c>
      <c r="B8799" s="1">
        <v>26</v>
      </c>
      <c r="C8799" s="1">
        <v>143</v>
      </c>
      <c r="D8799" s="1">
        <v>314</v>
      </c>
      <c r="E8799" s="1">
        <v>457</v>
      </c>
    </row>
    <row r="8800" spans="1:5">
      <c r="A8800" s="1">
        <v>2001</v>
      </c>
      <c r="B8800" s="1">
        <v>27</v>
      </c>
      <c r="C8800" s="1">
        <v>140</v>
      </c>
      <c r="D8800" s="1">
        <v>354</v>
      </c>
      <c r="E8800" s="1">
        <v>494</v>
      </c>
    </row>
    <row r="8801" spans="1:5">
      <c r="A8801" s="1">
        <v>2001</v>
      </c>
      <c r="B8801" s="1">
        <v>28</v>
      </c>
      <c r="C8801" s="1">
        <v>137</v>
      </c>
      <c r="D8801" s="1">
        <v>352</v>
      </c>
      <c r="E8801" s="1">
        <v>489</v>
      </c>
    </row>
    <row r="8802" spans="1:5">
      <c r="A8802" s="1">
        <v>2001</v>
      </c>
      <c r="B8802" s="1">
        <v>29</v>
      </c>
      <c r="C8802" s="1">
        <v>160</v>
      </c>
      <c r="D8802" s="1">
        <v>427</v>
      </c>
      <c r="E8802" s="1">
        <v>587</v>
      </c>
    </row>
    <row r="8803" spans="1:5">
      <c r="A8803" s="1">
        <v>2001</v>
      </c>
      <c r="B8803" s="1">
        <v>30</v>
      </c>
      <c r="C8803" s="1">
        <v>173</v>
      </c>
      <c r="D8803" s="1">
        <v>417</v>
      </c>
      <c r="E8803" s="1">
        <v>590</v>
      </c>
    </row>
    <row r="8804" spans="1:5">
      <c r="A8804" s="1">
        <v>2001</v>
      </c>
      <c r="B8804" s="1">
        <v>31</v>
      </c>
      <c r="C8804" s="1">
        <v>212</v>
      </c>
      <c r="D8804" s="1">
        <v>486</v>
      </c>
      <c r="E8804" s="1">
        <v>698</v>
      </c>
    </row>
    <row r="8805" spans="1:5">
      <c r="A8805" s="1">
        <v>2001</v>
      </c>
      <c r="B8805" s="1">
        <v>32</v>
      </c>
      <c r="C8805" s="1">
        <v>238</v>
      </c>
      <c r="D8805" s="1">
        <v>486</v>
      </c>
      <c r="E8805" s="1">
        <v>724</v>
      </c>
    </row>
    <row r="8806" spans="1:5">
      <c r="A8806" s="1">
        <v>2001</v>
      </c>
      <c r="B8806" s="1">
        <v>33</v>
      </c>
      <c r="C8806" s="1">
        <v>238</v>
      </c>
      <c r="D8806" s="1">
        <v>548</v>
      </c>
      <c r="E8806" s="1">
        <v>786</v>
      </c>
    </row>
    <row r="8807" spans="1:5">
      <c r="A8807" s="1">
        <v>2001</v>
      </c>
      <c r="B8807" s="1">
        <v>34</v>
      </c>
      <c r="C8807" s="1">
        <v>281</v>
      </c>
      <c r="D8807" s="1">
        <v>598</v>
      </c>
      <c r="E8807" s="1">
        <v>879</v>
      </c>
    </row>
    <row r="8808" spans="1:5">
      <c r="A8808" s="1">
        <v>2001</v>
      </c>
      <c r="B8808" s="1">
        <v>35</v>
      </c>
      <c r="C8808" s="1">
        <v>338</v>
      </c>
      <c r="D8808" s="1">
        <v>553</v>
      </c>
      <c r="E8808" s="1">
        <v>891</v>
      </c>
    </row>
    <row r="8809" spans="1:5">
      <c r="A8809" s="1">
        <v>2001</v>
      </c>
      <c r="B8809" s="1">
        <v>36</v>
      </c>
      <c r="C8809" s="1">
        <v>329</v>
      </c>
      <c r="D8809" s="1">
        <v>596</v>
      </c>
      <c r="E8809" s="1">
        <v>925</v>
      </c>
    </row>
    <row r="8810" spans="1:5">
      <c r="A8810" s="1">
        <v>2001</v>
      </c>
      <c r="B8810" s="1">
        <v>37</v>
      </c>
      <c r="C8810" s="1">
        <v>334</v>
      </c>
      <c r="D8810" s="1">
        <v>602</v>
      </c>
      <c r="E8810" s="1">
        <v>936</v>
      </c>
    </row>
    <row r="8811" spans="1:5">
      <c r="A8811" s="1">
        <v>2001</v>
      </c>
      <c r="B8811" s="1">
        <v>38</v>
      </c>
      <c r="C8811" s="1">
        <v>375</v>
      </c>
      <c r="D8811" s="1">
        <v>671</v>
      </c>
      <c r="E8811" s="1">
        <v>1046</v>
      </c>
    </row>
    <row r="8812" spans="1:5">
      <c r="A8812" s="1">
        <v>2001</v>
      </c>
      <c r="B8812" s="1">
        <v>39</v>
      </c>
      <c r="C8812" s="1">
        <v>396</v>
      </c>
      <c r="D8812" s="1">
        <v>734</v>
      </c>
      <c r="E8812" s="1">
        <v>1130</v>
      </c>
    </row>
    <row r="8813" spans="1:5">
      <c r="A8813" s="1">
        <v>2001</v>
      </c>
      <c r="B8813" s="1">
        <v>40</v>
      </c>
      <c r="C8813" s="1">
        <v>434</v>
      </c>
      <c r="D8813" s="1">
        <v>742</v>
      </c>
      <c r="E8813" s="1">
        <v>1176</v>
      </c>
    </row>
    <row r="8814" spans="1:5">
      <c r="A8814" s="1">
        <v>2001</v>
      </c>
      <c r="B8814" s="1">
        <v>41</v>
      </c>
      <c r="C8814" s="1">
        <v>475</v>
      </c>
      <c r="D8814" s="1">
        <v>765</v>
      </c>
      <c r="E8814" s="1">
        <v>1240</v>
      </c>
    </row>
    <row r="8815" spans="1:5">
      <c r="A8815" s="1">
        <v>2001</v>
      </c>
      <c r="B8815" s="1">
        <v>42</v>
      </c>
      <c r="C8815" s="1">
        <v>506</v>
      </c>
      <c r="D8815" s="1">
        <v>825</v>
      </c>
      <c r="E8815" s="1">
        <v>1331</v>
      </c>
    </row>
    <row r="8816" spans="1:5">
      <c r="A8816" s="1">
        <v>2001</v>
      </c>
      <c r="B8816" s="1">
        <v>43</v>
      </c>
      <c r="C8816" s="1">
        <v>609</v>
      </c>
      <c r="D8816" s="1">
        <v>828</v>
      </c>
      <c r="E8816" s="1">
        <v>1437</v>
      </c>
    </row>
    <row r="8817" spans="1:5">
      <c r="A8817" s="1">
        <v>2001</v>
      </c>
      <c r="B8817" s="1">
        <v>44</v>
      </c>
      <c r="C8817" s="1">
        <v>589</v>
      </c>
      <c r="D8817" s="1">
        <v>840</v>
      </c>
      <c r="E8817" s="1">
        <v>1429</v>
      </c>
    </row>
    <row r="8818" spans="1:5">
      <c r="A8818" s="1">
        <v>2001</v>
      </c>
      <c r="B8818" s="1">
        <v>45</v>
      </c>
      <c r="C8818" s="1">
        <v>618</v>
      </c>
      <c r="D8818" s="1">
        <v>954</v>
      </c>
      <c r="E8818" s="1">
        <v>1572</v>
      </c>
    </row>
    <row r="8819" spans="1:5">
      <c r="A8819" s="1">
        <v>2001</v>
      </c>
      <c r="B8819" s="1">
        <v>46</v>
      </c>
      <c r="C8819" s="1">
        <v>700</v>
      </c>
      <c r="D8819" s="1">
        <v>1073</v>
      </c>
      <c r="E8819" s="1">
        <v>1773</v>
      </c>
    </row>
    <row r="8820" spans="1:5">
      <c r="A8820" s="1">
        <v>2001</v>
      </c>
      <c r="B8820" s="1">
        <v>47</v>
      </c>
      <c r="C8820" s="1">
        <v>760</v>
      </c>
      <c r="D8820" s="1">
        <v>1184</v>
      </c>
      <c r="E8820" s="1">
        <v>1944</v>
      </c>
    </row>
    <row r="8821" spans="1:5">
      <c r="A8821" s="1">
        <v>2001</v>
      </c>
      <c r="B8821" s="1">
        <v>48</v>
      </c>
      <c r="C8821" s="1">
        <v>810</v>
      </c>
      <c r="D8821" s="1">
        <v>1245</v>
      </c>
      <c r="E8821" s="1">
        <v>2055</v>
      </c>
    </row>
    <row r="8822" spans="1:5">
      <c r="A8822" s="1">
        <v>2001</v>
      </c>
      <c r="B8822" s="1">
        <v>49</v>
      </c>
      <c r="C8822" s="1">
        <v>916</v>
      </c>
      <c r="D8822" s="1">
        <v>1409</v>
      </c>
      <c r="E8822" s="1">
        <v>2325</v>
      </c>
    </row>
    <row r="8823" spans="1:5">
      <c r="A8823" s="1">
        <v>2001</v>
      </c>
      <c r="B8823" s="1">
        <v>50</v>
      </c>
      <c r="C8823" s="1">
        <v>1050</v>
      </c>
      <c r="D8823" s="1">
        <v>1460</v>
      </c>
      <c r="E8823" s="1">
        <v>2510</v>
      </c>
    </row>
    <row r="8824" spans="1:5">
      <c r="A8824" s="1">
        <v>2001</v>
      </c>
      <c r="B8824" s="1">
        <v>51</v>
      </c>
      <c r="C8824" s="1">
        <v>1110</v>
      </c>
      <c r="D8824" s="1">
        <v>1658</v>
      </c>
      <c r="E8824" s="1">
        <v>2768</v>
      </c>
    </row>
    <row r="8825" spans="1:5">
      <c r="A8825" s="1">
        <v>2001</v>
      </c>
      <c r="B8825" s="1">
        <v>52</v>
      </c>
      <c r="C8825" s="1">
        <v>1250</v>
      </c>
      <c r="D8825" s="1">
        <v>1880</v>
      </c>
      <c r="E8825" s="1">
        <v>3130</v>
      </c>
    </row>
    <row r="8826" spans="1:5">
      <c r="A8826" s="1">
        <v>2001</v>
      </c>
      <c r="B8826" s="1">
        <v>53</v>
      </c>
      <c r="C8826" s="1">
        <v>1364</v>
      </c>
      <c r="D8826" s="1">
        <v>2139</v>
      </c>
      <c r="E8826" s="1">
        <v>3503</v>
      </c>
    </row>
    <row r="8827" spans="1:5">
      <c r="A8827" s="1">
        <v>2001</v>
      </c>
      <c r="B8827" s="1">
        <v>54</v>
      </c>
      <c r="C8827" s="1">
        <v>1710</v>
      </c>
      <c r="D8827" s="1">
        <v>2512</v>
      </c>
      <c r="E8827" s="1">
        <v>4222</v>
      </c>
    </row>
    <row r="8828" spans="1:5">
      <c r="A8828" s="1">
        <v>2001</v>
      </c>
      <c r="B8828" s="1">
        <v>55</v>
      </c>
      <c r="C8828" s="1">
        <v>1518</v>
      </c>
      <c r="D8828" s="1">
        <v>2267</v>
      </c>
      <c r="E8828" s="1">
        <v>3785</v>
      </c>
    </row>
    <row r="8829" spans="1:5">
      <c r="A8829" s="1">
        <v>2001</v>
      </c>
      <c r="B8829" s="1">
        <v>56</v>
      </c>
      <c r="C8829" s="1">
        <v>1596</v>
      </c>
      <c r="D8829" s="1">
        <v>2489</v>
      </c>
      <c r="E8829" s="1">
        <v>4085</v>
      </c>
    </row>
    <row r="8830" spans="1:5">
      <c r="A8830" s="1">
        <v>2001</v>
      </c>
      <c r="B8830" s="1">
        <v>57</v>
      </c>
      <c r="C8830" s="1">
        <v>1787</v>
      </c>
      <c r="D8830" s="1">
        <v>2735</v>
      </c>
      <c r="E8830" s="1">
        <v>4522</v>
      </c>
    </row>
    <row r="8831" spans="1:5">
      <c r="A8831" s="1">
        <v>2001</v>
      </c>
      <c r="B8831" s="1">
        <v>58</v>
      </c>
      <c r="C8831" s="1">
        <v>1799</v>
      </c>
      <c r="D8831" s="1">
        <v>2931</v>
      </c>
      <c r="E8831" s="1">
        <v>4730</v>
      </c>
    </row>
    <row r="8832" spans="1:5">
      <c r="A8832" s="1">
        <v>2001</v>
      </c>
      <c r="B8832" s="1">
        <v>59</v>
      </c>
      <c r="C8832" s="1">
        <v>1855</v>
      </c>
      <c r="D8832" s="1">
        <v>2903</v>
      </c>
      <c r="E8832" s="1">
        <v>4758</v>
      </c>
    </row>
    <row r="8833" spans="1:5">
      <c r="A8833" s="1">
        <v>2001</v>
      </c>
      <c r="B8833" s="1">
        <v>60</v>
      </c>
      <c r="C8833" s="1">
        <v>1932</v>
      </c>
      <c r="D8833" s="1">
        <v>3011</v>
      </c>
      <c r="E8833" s="1">
        <v>4943</v>
      </c>
    </row>
    <row r="8834" spans="1:5">
      <c r="A8834" s="1">
        <v>2001</v>
      </c>
      <c r="B8834" s="1">
        <v>61</v>
      </c>
      <c r="C8834" s="1">
        <v>2250</v>
      </c>
      <c r="D8834" s="1">
        <v>3449</v>
      </c>
      <c r="E8834" s="1">
        <v>5699</v>
      </c>
    </row>
    <row r="8835" spans="1:5">
      <c r="A8835" s="1">
        <v>2001</v>
      </c>
      <c r="B8835" s="1">
        <v>62</v>
      </c>
      <c r="C8835" s="1">
        <v>2362</v>
      </c>
      <c r="D8835" s="1">
        <v>3831</v>
      </c>
      <c r="E8835" s="1">
        <v>6193</v>
      </c>
    </row>
    <row r="8836" spans="1:5">
      <c r="A8836" s="1">
        <v>2001</v>
      </c>
      <c r="B8836" s="1">
        <v>63</v>
      </c>
      <c r="C8836" s="1">
        <v>2646</v>
      </c>
      <c r="D8836" s="1">
        <v>4098</v>
      </c>
      <c r="E8836" s="1">
        <v>6744</v>
      </c>
    </row>
    <row r="8837" spans="1:5">
      <c r="A8837" s="1">
        <v>2001</v>
      </c>
      <c r="B8837" s="1">
        <v>64</v>
      </c>
      <c r="C8837" s="1">
        <v>2736</v>
      </c>
      <c r="D8837" s="1">
        <v>4291</v>
      </c>
      <c r="E8837" s="1">
        <v>7027</v>
      </c>
    </row>
    <row r="8838" spans="1:5">
      <c r="A8838" s="1">
        <v>2001</v>
      </c>
      <c r="B8838" s="1">
        <v>65</v>
      </c>
      <c r="C8838" s="1">
        <v>3023</v>
      </c>
      <c r="D8838" s="1">
        <v>4654</v>
      </c>
      <c r="E8838" s="1">
        <v>7677</v>
      </c>
    </row>
    <row r="8839" spans="1:5">
      <c r="A8839" s="1">
        <v>2001</v>
      </c>
      <c r="B8839" s="1">
        <v>66</v>
      </c>
      <c r="C8839" s="1">
        <v>3145</v>
      </c>
      <c r="D8839" s="1">
        <v>4990</v>
      </c>
      <c r="E8839" s="1">
        <v>8135</v>
      </c>
    </row>
    <row r="8840" spans="1:5">
      <c r="A8840" s="1">
        <v>2001</v>
      </c>
      <c r="B8840" s="1">
        <v>67</v>
      </c>
      <c r="C8840" s="1">
        <v>3435</v>
      </c>
      <c r="D8840" s="1">
        <v>5342</v>
      </c>
      <c r="E8840" s="1">
        <v>8777</v>
      </c>
    </row>
    <row r="8841" spans="1:5">
      <c r="A8841" s="1">
        <v>2001</v>
      </c>
      <c r="B8841" s="1">
        <v>68</v>
      </c>
      <c r="C8841" s="1">
        <v>3817</v>
      </c>
      <c r="D8841" s="1">
        <v>5602</v>
      </c>
      <c r="E8841" s="1">
        <v>9419</v>
      </c>
    </row>
    <row r="8842" spans="1:5">
      <c r="A8842" s="1">
        <v>2001</v>
      </c>
      <c r="B8842" s="1">
        <v>69</v>
      </c>
      <c r="C8842" s="1">
        <v>4280</v>
      </c>
      <c r="D8842" s="1">
        <v>6327</v>
      </c>
      <c r="E8842" s="1">
        <v>10607</v>
      </c>
    </row>
    <row r="8843" spans="1:5">
      <c r="A8843" s="1">
        <v>2001</v>
      </c>
      <c r="B8843" s="1">
        <v>70</v>
      </c>
      <c r="C8843" s="1">
        <v>4873</v>
      </c>
      <c r="D8843" s="1">
        <v>6938</v>
      </c>
      <c r="E8843" s="1">
        <v>11811</v>
      </c>
    </row>
    <row r="8844" spans="1:5">
      <c r="A8844" s="1">
        <v>2001</v>
      </c>
      <c r="B8844" s="1">
        <v>71</v>
      </c>
      <c r="C8844" s="1">
        <v>5296</v>
      </c>
      <c r="D8844" s="1">
        <v>7371</v>
      </c>
      <c r="E8844" s="1">
        <v>12667</v>
      </c>
    </row>
    <row r="8845" spans="1:5">
      <c r="A8845" s="1">
        <v>2001</v>
      </c>
      <c r="B8845" s="1">
        <v>72</v>
      </c>
      <c r="C8845" s="1">
        <v>5809</v>
      </c>
      <c r="D8845" s="1">
        <v>7819</v>
      </c>
      <c r="E8845" s="1">
        <v>13628</v>
      </c>
    </row>
    <row r="8846" spans="1:5">
      <c r="A8846" s="1">
        <v>2001</v>
      </c>
      <c r="B8846" s="1">
        <v>73</v>
      </c>
      <c r="C8846" s="1">
        <v>6419</v>
      </c>
      <c r="D8846" s="1">
        <v>8236</v>
      </c>
      <c r="E8846" s="1">
        <v>14655</v>
      </c>
    </row>
    <row r="8847" spans="1:5">
      <c r="A8847" s="1">
        <v>2001</v>
      </c>
      <c r="B8847" s="1">
        <v>74</v>
      </c>
      <c r="C8847" s="1">
        <v>6868</v>
      </c>
      <c r="D8847" s="1">
        <v>8831</v>
      </c>
      <c r="E8847" s="1">
        <v>15699</v>
      </c>
    </row>
    <row r="8848" spans="1:5">
      <c r="A8848" s="1">
        <v>2001</v>
      </c>
      <c r="B8848" s="1">
        <v>75</v>
      </c>
      <c r="C8848" s="1">
        <v>7631</v>
      </c>
      <c r="D8848" s="1">
        <v>9482</v>
      </c>
      <c r="E8848" s="1">
        <v>17113</v>
      </c>
    </row>
    <row r="8849" spans="1:5">
      <c r="A8849" s="1">
        <v>2001</v>
      </c>
      <c r="B8849" s="1">
        <v>76</v>
      </c>
      <c r="C8849" s="1">
        <v>8250</v>
      </c>
      <c r="D8849" s="1">
        <v>9691</v>
      </c>
      <c r="E8849" s="1">
        <v>17941</v>
      </c>
    </row>
    <row r="8850" spans="1:5">
      <c r="A8850" s="1">
        <v>2001</v>
      </c>
      <c r="B8850" s="1">
        <v>77</v>
      </c>
      <c r="C8850" s="1">
        <v>8951</v>
      </c>
      <c r="D8850" s="1">
        <v>10103</v>
      </c>
      <c r="E8850" s="1">
        <v>19054</v>
      </c>
    </row>
    <row r="8851" spans="1:5">
      <c r="A8851" s="1">
        <v>2001</v>
      </c>
      <c r="B8851" s="1">
        <v>78</v>
      </c>
      <c r="C8851" s="1">
        <v>9558</v>
      </c>
      <c r="D8851" s="1">
        <v>10375</v>
      </c>
      <c r="E8851" s="1">
        <v>19933</v>
      </c>
    </row>
    <row r="8852" spans="1:5">
      <c r="A8852" s="1">
        <v>2001</v>
      </c>
      <c r="B8852" s="1">
        <v>79</v>
      </c>
      <c r="C8852" s="1">
        <v>10767</v>
      </c>
      <c r="D8852" s="1">
        <v>11107</v>
      </c>
      <c r="E8852" s="1">
        <v>21874</v>
      </c>
    </row>
    <row r="8853" spans="1:5">
      <c r="A8853" s="1">
        <v>2001</v>
      </c>
      <c r="B8853" s="1">
        <v>80</v>
      </c>
      <c r="C8853" s="1">
        <v>12155</v>
      </c>
      <c r="D8853" s="1">
        <v>11673</v>
      </c>
      <c r="E8853" s="1">
        <v>23828</v>
      </c>
    </row>
    <row r="8854" spans="1:5">
      <c r="A8854" s="1">
        <v>2001</v>
      </c>
      <c r="B8854" s="1">
        <v>81</v>
      </c>
      <c r="C8854" s="1">
        <v>12978</v>
      </c>
      <c r="D8854" s="1">
        <v>11450</v>
      </c>
      <c r="E8854" s="1">
        <v>24428</v>
      </c>
    </row>
    <row r="8855" spans="1:5">
      <c r="A8855" s="1">
        <v>2001</v>
      </c>
      <c r="B8855" s="1">
        <v>82</v>
      </c>
      <c r="C8855" s="1">
        <v>9852</v>
      </c>
      <c r="D8855" s="1">
        <v>8122</v>
      </c>
      <c r="E8855" s="1">
        <v>17974</v>
      </c>
    </row>
    <row r="8856" spans="1:5">
      <c r="A8856" s="1">
        <v>2001</v>
      </c>
      <c r="B8856" s="1">
        <v>83</v>
      </c>
      <c r="C8856" s="1">
        <v>9663</v>
      </c>
      <c r="D8856" s="1">
        <v>7726</v>
      </c>
      <c r="E8856" s="1">
        <v>17389</v>
      </c>
    </row>
    <row r="8857" spans="1:5">
      <c r="A8857" s="1">
        <v>2001</v>
      </c>
      <c r="B8857" s="1">
        <v>84</v>
      </c>
      <c r="C8857" s="1">
        <v>11102</v>
      </c>
      <c r="D8857" s="1">
        <v>8087</v>
      </c>
      <c r="E8857" s="1">
        <v>19189</v>
      </c>
    </row>
    <row r="8858" spans="1:5">
      <c r="A8858" s="1">
        <v>2001</v>
      </c>
      <c r="B8858" s="1">
        <v>85</v>
      </c>
      <c r="C8858" s="1">
        <v>12056</v>
      </c>
      <c r="D8858" s="1">
        <v>8490</v>
      </c>
      <c r="E8858" s="1">
        <v>20546</v>
      </c>
    </row>
    <row r="8859" spans="1:5">
      <c r="A8859" s="1">
        <v>2001</v>
      </c>
      <c r="B8859" s="1">
        <v>86</v>
      </c>
      <c r="C8859" s="1">
        <v>12784</v>
      </c>
      <c r="D8859" s="1">
        <v>8132</v>
      </c>
      <c r="E8859" s="1">
        <v>20916</v>
      </c>
    </row>
    <row r="8860" spans="1:5">
      <c r="A8860" s="1">
        <v>2001</v>
      </c>
      <c r="B8860" s="1">
        <v>87</v>
      </c>
      <c r="C8860" s="1">
        <v>12997</v>
      </c>
      <c r="D8860" s="1">
        <v>7435</v>
      </c>
      <c r="E8860" s="1">
        <v>20432</v>
      </c>
    </row>
    <row r="8861" spans="1:5">
      <c r="A8861" s="1">
        <v>2001</v>
      </c>
      <c r="B8861" s="1">
        <v>88</v>
      </c>
      <c r="C8861" s="1">
        <v>12469</v>
      </c>
      <c r="D8861" s="1">
        <v>6831</v>
      </c>
      <c r="E8861" s="1">
        <v>19300</v>
      </c>
    </row>
    <row r="8862" spans="1:5">
      <c r="A8862" s="1">
        <v>2001</v>
      </c>
      <c r="B8862" s="1">
        <v>89</v>
      </c>
      <c r="C8862" s="1">
        <v>11854</v>
      </c>
      <c r="D8862" s="1">
        <v>5896</v>
      </c>
      <c r="E8862" s="1">
        <v>17750</v>
      </c>
    </row>
    <row r="8863" spans="1:5">
      <c r="A8863" s="1">
        <v>2001</v>
      </c>
      <c r="B8863" s="1">
        <v>90</v>
      </c>
      <c r="C8863" s="1">
        <v>10938</v>
      </c>
      <c r="D8863" s="1">
        <v>5018</v>
      </c>
      <c r="E8863" s="1">
        <v>15956</v>
      </c>
    </row>
    <row r="8864" spans="1:5">
      <c r="A8864" s="1">
        <v>2001</v>
      </c>
      <c r="B8864" s="1">
        <v>91</v>
      </c>
      <c r="C8864" s="1">
        <v>10254</v>
      </c>
      <c r="D8864" s="1">
        <v>4120</v>
      </c>
      <c r="E8864" s="1">
        <v>14374</v>
      </c>
    </row>
    <row r="8865" spans="1:5">
      <c r="A8865" s="1">
        <v>2001</v>
      </c>
      <c r="B8865" s="1">
        <v>92</v>
      </c>
      <c r="C8865" s="1">
        <v>9112</v>
      </c>
      <c r="D8865" s="1">
        <v>3495</v>
      </c>
      <c r="E8865" s="1">
        <v>12607</v>
      </c>
    </row>
    <row r="8866" spans="1:5">
      <c r="A8866" s="1">
        <v>2001</v>
      </c>
      <c r="B8866" s="1">
        <v>93</v>
      </c>
      <c r="C8866" s="1">
        <v>8193</v>
      </c>
      <c r="D8866" s="1">
        <v>2675</v>
      </c>
      <c r="E8866" s="1">
        <v>10868</v>
      </c>
    </row>
    <row r="8867" spans="1:5">
      <c r="A8867" s="1">
        <v>2001</v>
      </c>
      <c r="B8867" s="1">
        <v>94</v>
      </c>
      <c r="C8867" s="1">
        <v>6648</v>
      </c>
      <c r="D8867" s="1">
        <v>2017</v>
      </c>
      <c r="E8867" s="1">
        <v>8665</v>
      </c>
    </row>
    <row r="8868" spans="1:5">
      <c r="A8868" s="1">
        <v>2001</v>
      </c>
      <c r="B8868" s="1">
        <v>95</v>
      </c>
      <c r="C8868" s="1">
        <v>5456</v>
      </c>
      <c r="D8868" s="1">
        <v>1434</v>
      </c>
      <c r="E8868" s="1">
        <v>6890</v>
      </c>
    </row>
    <row r="8869" spans="1:5">
      <c r="A8869" s="1">
        <v>2001</v>
      </c>
      <c r="B8869" s="1">
        <v>96</v>
      </c>
      <c r="C8869" s="1">
        <v>4228</v>
      </c>
      <c r="D8869" s="1">
        <v>994</v>
      </c>
      <c r="E8869" s="1">
        <v>5222</v>
      </c>
    </row>
    <row r="8870" spans="1:5">
      <c r="A8870" s="1">
        <v>2001</v>
      </c>
      <c r="B8870" s="1">
        <v>97</v>
      </c>
      <c r="C8870" s="1">
        <v>3219</v>
      </c>
      <c r="D8870" s="1">
        <v>749</v>
      </c>
      <c r="E8870" s="1">
        <v>3968</v>
      </c>
    </row>
    <row r="8871" spans="1:5">
      <c r="A8871" s="1">
        <v>2001</v>
      </c>
      <c r="B8871" s="1">
        <v>98</v>
      </c>
      <c r="C8871" s="1">
        <v>2441</v>
      </c>
      <c r="D8871" s="1">
        <v>446</v>
      </c>
      <c r="E8871" s="1">
        <v>2887</v>
      </c>
    </row>
    <row r="8872" spans="1:5">
      <c r="A8872" s="1">
        <v>2001</v>
      </c>
      <c r="B8872" s="1">
        <v>99</v>
      </c>
      <c r="C8872" s="1">
        <v>1676</v>
      </c>
      <c r="D8872" s="1">
        <v>283</v>
      </c>
      <c r="E8872" s="1">
        <v>1959</v>
      </c>
    </row>
    <row r="8873" spans="1:5">
      <c r="A8873" s="1">
        <v>2001</v>
      </c>
      <c r="B8873" s="1">
        <v>100</v>
      </c>
      <c r="C8873" s="1">
        <v>1176</v>
      </c>
      <c r="D8873" s="1">
        <v>167</v>
      </c>
      <c r="E8873" s="1">
        <v>1343</v>
      </c>
    </row>
    <row r="8874" spans="1:5">
      <c r="A8874" s="1">
        <v>2001</v>
      </c>
      <c r="B8874" s="1">
        <v>101</v>
      </c>
      <c r="C8874" s="1">
        <v>763</v>
      </c>
      <c r="D8874" s="1">
        <v>99</v>
      </c>
      <c r="E8874" s="1">
        <v>862</v>
      </c>
    </row>
    <row r="8875" spans="1:5">
      <c r="A8875" s="1">
        <v>2001</v>
      </c>
      <c r="B8875" s="1">
        <v>102</v>
      </c>
      <c r="C8875" s="1">
        <v>472</v>
      </c>
      <c r="D8875" s="1">
        <v>42</v>
      </c>
      <c r="E8875" s="1">
        <v>514</v>
      </c>
    </row>
    <row r="8876" spans="1:5">
      <c r="A8876" s="1">
        <v>2001</v>
      </c>
      <c r="B8876" s="1">
        <v>103</v>
      </c>
      <c r="C8876" s="1">
        <v>273</v>
      </c>
      <c r="D8876" s="1">
        <v>25</v>
      </c>
      <c r="E8876" s="1">
        <v>298</v>
      </c>
    </row>
    <row r="8877" spans="1:5">
      <c r="A8877" s="1">
        <v>2001</v>
      </c>
      <c r="B8877" s="1">
        <v>104</v>
      </c>
      <c r="C8877" s="1">
        <v>163</v>
      </c>
      <c r="D8877" s="1">
        <v>19</v>
      </c>
      <c r="E8877" s="1">
        <v>182</v>
      </c>
    </row>
    <row r="8878" spans="1:5">
      <c r="A8878" s="1">
        <v>2001</v>
      </c>
      <c r="B8878" s="1">
        <v>105</v>
      </c>
      <c r="C8878" s="1">
        <v>85</v>
      </c>
      <c r="D8878" s="1">
        <v>9</v>
      </c>
      <c r="E8878" s="1">
        <v>94</v>
      </c>
    </row>
    <row r="8879" spans="1:5">
      <c r="A8879" s="1">
        <v>2001</v>
      </c>
      <c r="B8879" s="1">
        <v>106</v>
      </c>
      <c r="C8879" s="1">
        <v>36</v>
      </c>
      <c r="D8879" s="1">
        <v>3</v>
      </c>
      <c r="E8879" s="1">
        <v>39</v>
      </c>
    </row>
    <row r="8880" spans="1:5">
      <c r="A8880" s="1">
        <v>2001</v>
      </c>
      <c r="B8880" s="1">
        <v>107</v>
      </c>
      <c r="C8880" s="1">
        <v>21</v>
      </c>
      <c r="D8880" s="1">
        <v>3</v>
      </c>
      <c r="E8880" s="1">
        <v>24</v>
      </c>
    </row>
    <row r="8881" spans="1:5">
      <c r="A8881" s="1">
        <v>2001</v>
      </c>
      <c r="B8881" s="1">
        <v>108</v>
      </c>
      <c r="C8881" s="1">
        <v>16</v>
      </c>
      <c r="D8881" s="1">
        <v>0</v>
      </c>
      <c r="E8881" s="1">
        <v>16</v>
      </c>
    </row>
    <row r="8882" spans="1:5">
      <c r="A8882" s="1">
        <v>2001</v>
      </c>
      <c r="B8882" s="1">
        <v>109</v>
      </c>
      <c r="C8882" s="1">
        <v>7</v>
      </c>
      <c r="D8882" s="1">
        <v>1</v>
      </c>
      <c r="E8882" s="1">
        <v>8</v>
      </c>
    </row>
    <row r="8883" spans="1:5">
      <c r="A8883" s="1">
        <v>2001</v>
      </c>
      <c r="B8883" s="1" t="s">
        <v>121</v>
      </c>
      <c r="C8883" s="1">
        <v>2</v>
      </c>
      <c r="D8883" s="1">
        <v>0</v>
      </c>
      <c r="E8883" s="1">
        <v>2</v>
      </c>
    </row>
    <row r="8884" spans="1:5">
      <c r="A8884" s="1">
        <v>2002</v>
      </c>
      <c r="B8884" s="1">
        <v>0</v>
      </c>
      <c r="C8884" s="1">
        <v>1465</v>
      </c>
      <c r="D8884" s="1">
        <v>2032.01</v>
      </c>
      <c r="E8884" s="1">
        <v>3497.01</v>
      </c>
    </row>
    <row r="8885" spans="1:5">
      <c r="A8885" s="1">
        <v>2002</v>
      </c>
      <c r="B8885" s="1">
        <v>1</v>
      </c>
      <c r="C8885" s="1">
        <v>117</v>
      </c>
      <c r="D8885" s="1">
        <v>152</v>
      </c>
      <c r="E8885" s="1">
        <v>269</v>
      </c>
    </row>
    <row r="8886" spans="1:5">
      <c r="A8886" s="1">
        <v>2002</v>
      </c>
      <c r="B8886" s="1">
        <v>2</v>
      </c>
      <c r="C8886" s="1">
        <v>63.01</v>
      </c>
      <c r="D8886" s="1">
        <v>96</v>
      </c>
      <c r="E8886" s="1">
        <v>159.01</v>
      </c>
    </row>
    <row r="8887" spans="1:5">
      <c r="A8887" s="1">
        <v>2002</v>
      </c>
      <c r="B8887" s="1">
        <v>3</v>
      </c>
      <c r="C8887" s="1">
        <v>42</v>
      </c>
      <c r="D8887" s="1">
        <v>54</v>
      </c>
      <c r="E8887" s="1">
        <v>96</v>
      </c>
    </row>
    <row r="8888" spans="1:5">
      <c r="A8888" s="1">
        <v>2002</v>
      </c>
      <c r="B8888" s="1">
        <v>4</v>
      </c>
      <c r="C8888" s="1">
        <v>54</v>
      </c>
      <c r="D8888" s="1">
        <v>66</v>
      </c>
      <c r="E8888" s="1">
        <v>120</v>
      </c>
    </row>
    <row r="8889" spans="1:5">
      <c r="A8889" s="1">
        <v>2002</v>
      </c>
      <c r="B8889" s="1">
        <v>5</v>
      </c>
      <c r="C8889" s="1">
        <v>39</v>
      </c>
      <c r="D8889" s="1">
        <v>49</v>
      </c>
      <c r="E8889" s="1">
        <v>88</v>
      </c>
    </row>
    <row r="8890" spans="1:5">
      <c r="A8890" s="1">
        <v>2002</v>
      </c>
      <c r="B8890" s="1">
        <v>6</v>
      </c>
      <c r="C8890" s="1">
        <v>43</v>
      </c>
      <c r="D8890" s="1">
        <v>41</v>
      </c>
      <c r="E8890" s="1">
        <v>84</v>
      </c>
    </row>
    <row r="8891" spans="1:5">
      <c r="A8891" s="1">
        <v>2002</v>
      </c>
      <c r="B8891" s="1">
        <v>7</v>
      </c>
      <c r="C8891" s="1">
        <v>34</v>
      </c>
      <c r="D8891" s="1">
        <v>42</v>
      </c>
      <c r="E8891" s="1">
        <v>76</v>
      </c>
    </row>
    <row r="8892" spans="1:5">
      <c r="A8892" s="1">
        <v>2002</v>
      </c>
      <c r="B8892" s="1">
        <v>8</v>
      </c>
      <c r="C8892" s="1">
        <v>34</v>
      </c>
      <c r="D8892" s="1">
        <v>39</v>
      </c>
      <c r="E8892" s="1">
        <v>73</v>
      </c>
    </row>
    <row r="8893" spans="1:5">
      <c r="A8893" s="1">
        <v>2002</v>
      </c>
      <c r="B8893" s="1">
        <v>9</v>
      </c>
      <c r="C8893" s="1">
        <v>30</v>
      </c>
      <c r="D8893" s="1">
        <v>52</v>
      </c>
      <c r="E8893" s="1">
        <v>82</v>
      </c>
    </row>
    <row r="8894" spans="1:5">
      <c r="A8894" s="1">
        <v>2002</v>
      </c>
      <c r="B8894" s="1">
        <v>10</v>
      </c>
      <c r="C8894" s="1">
        <v>47</v>
      </c>
      <c r="D8894" s="1">
        <v>38</v>
      </c>
      <c r="E8894" s="1">
        <v>85</v>
      </c>
    </row>
    <row r="8895" spans="1:5">
      <c r="A8895" s="1">
        <v>2002</v>
      </c>
      <c r="B8895" s="1">
        <v>11</v>
      </c>
      <c r="C8895" s="1">
        <v>28</v>
      </c>
      <c r="D8895" s="1">
        <v>64</v>
      </c>
      <c r="E8895" s="1">
        <v>92</v>
      </c>
    </row>
    <row r="8896" spans="1:5">
      <c r="A8896" s="1">
        <v>2002</v>
      </c>
      <c r="B8896" s="1">
        <v>12</v>
      </c>
      <c r="C8896" s="1">
        <v>41</v>
      </c>
      <c r="D8896" s="1">
        <v>51</v>
      </c>
      <c r="E8896" s="1">
        <v>92</v>
      </c>
    </row>
    <row r="8897" spans="1:5">
      <c r="A8897" s="1">
        <v>2002</v>
      </c>
      <c r="B8897" s="1">
        <v>13</v>
      </c>
      <c r="C8897" s="1">
        <v>40</v>
      </c>
      <c r="D8897" s="1">
        <v>78</v>
      </c>
      <c r="E8897" s="1">
        <v>118</v>
      </c>
    </row>
    <row r="8898" spans="1:5">
      <c r="A8898" s="1">
        <v>2002</v>
      </c>
      <c r="B8898" s="1">
        <v>14</v>
      </c>
      <c r="C8898" s="1">
        <v>58</v>
      </c>
      <c r="D8898" s="1">
        <v>90</v>
      </c>
      <c r="E8898" s="1">
        <v>148</v>
      </c>
    </row>
    <row r="8899" spans="1:5">
      <c r="A8899" s="1">
        <v>2002</v>
      </c>
      <c r="B8899" s="1">
        <v>15</v>
      </c>
      <c r="C8899" s="1">
        <v>52</v>
      </c>
      <c r="D8899" s="1">
        <v>105</v>
      </c>
      <c r="E8899" s="1">
        <v>157</v>
      </c>
    </row>
    <row r="8900" spans="1:5">
      <c r="A8900" s="1">
        <v>2002</v>
      </c>
      <c r="B8900" s="1">
        <v>16</v>
      </c>
      <c r="C8900" s="1">
        <v>87</v>
      </c>
      <c r="D8900" s="1">
        <v>143</v>
      </c>
      <c r="E8900" s="1">
        <v>230</v>
      </c>
    </row>
    <row r="8901" spans="1:5">
      <c r="A8901" s="1">
        <v>2002</v>
      </c>
      <c r="B8901" s="1">
        <v>17</v>
      </c>
      <c r="C8901" s="1">
        <v>107</v>
      </c>
      <c r="D8901" s="1">
        <v>206</v>
      </c>
      <c r="E8901" s="1">
        <v>313</v>
      </c>
    </row>
    <row r="8902" spans="1:5">
      <c r="A8902" s="1">
        <v>2002</v>
      </c>
      <c r="B8902" s="1">
        <v>18</v>
      </c>
      <c r="C8902" s="1">
        <v>94</v>
      </c>
      <c r="D8902" s="1">
        <v>284.01</v>
      </c>
      <c r="E8902" s="1">
        <v>378.01</v>
      </c>
    </row>
    <row r="8903" spans="1:5">
      <c r="A8903" s="1">
        <v>2002</v>
      </c>
      <c r="B8903" s="1">
        <v>19</v>
      </c>
      <c r="C8903" s="1">
        <v>109</v>
      </c>
      <c r="D8903" s="1">
        <v>254</v>
      </c>
      <c r="E8903" s="1">
        <v>363</v>
      </c>
    </row>
    <row r="8904" spans="1:5">
      <c r="A8904" s="1">
        <v>2002</v>
      </c>
      <c r="B8904" s="1">
        <v>20</v>
      </c>
      <c r="C8904" s="1">
        <v>104</v>
      </c>
      <c r="D8904" s="1">
        <v>311</v>
      </c>
      <c r="E8904" s="1">
        <v>415</v>
      </c>
    </row>
    <row r="8905" spans="1:5">
      <c r="A8905" s="1">
        <v>2002</v>
      </c>
      <c r="B8905" s="1">
        <v>21</v>
      </c>
      <c r="C8905" s="1">
        <v>105</v>
      </c>
      <c r="D8905" s="1">
        <v>278.01</v>
      </c>
      <c r="E8905" s="1">
        <v>383.01</v>
      </c>
    </row>
    <row r="8906" spans="1:5">
      <c r="A8906" s="1">
        <v>2002</v>
      </c>
      <c r="B8906" s="1">
        <v>22</v>
      </c>
      <c r="C8906" s="1">
        <v>102</v>
      </c>
      <c r="D8906" s="1">
        <v>359</v>
      </c>
      <c r="E8906" s="1">
        <v>461</v>
      </c>
    </row>
    <row r="8907" spans="1:5">
      <c r="A8907" s="1">
        <v>2002</v>
      </c>
      <c r="B8907" s="1">
        <v>23</v>
      </c>
      <c r="C8907" s="1">
        <v>100</v>
      </c>
      <c r="D8907" s="1">
        <v>300</v>
      </c>
      <c r="E8907" s="1">
        <v>400</v>
      </c>
    </row>
    <row r="8908" spans="1:5">
      <c r="A8908" s="1">
        <v>2002</v>
      </c>
      <c r="B8908" s="1">
        <v>24</v>
      </c>
      <c r="C8908" s="1">
        <v>110</v>
      </c>
      <c r="D8908" s="1">
        <v>260</v>
      </c>
      <c r="E8908" s="1">
        <v>370</v>
      </c>
    </row>
    <row r="8909" spans="1:5">
      <c r="A8909" s="1">
        <v>2002</v>
      </c>
      <c r="B8909" s="1">
        <v>25</v>
      </c>
      <c r="C8909" s="1">
        <v>124</v>
      </c>
      <c r="D8909" s="1">
        <v>326</v>
      </c>
      <c r="E8909" s="1">
        <v>450</v>
      </c>
    </row>
    <row r="8910" spans="1:5">
      <c r="A8910" s="1">
        <v>2002</v>
      </c>
      <c r="B8910" s="1">
        <v>26</v>
      </c>
      <c r="C8910" s="1">
        <v>118</v>
      </c>
      <c r="D8910" s="1">
        <v>302</v>
      </c>
      <c r="E8910" s="1">
        <v>420</v>
      </c>
    </row>
    <row r="8911" spans="1:5">
      <c r="A8911" s="1">
        <v>2002</v>
      </c>
      <c r="B8911" s="1">
        <v>27</v>
      </c>
      <c r="C8911" s="1">
        <v>131</v>
      </c>
      <c r="D8911" s="1">
        <v>352</v>
      </c>
      <c r="E8911" s="1">
        <v>483</v>
      </c>
    </row>
    <row r="8912" spans="1:5">
      <c r="A8912" s="1">
        <v>2002</v>
      </c>
      <c r="B8912" s="1">
        <v>28</v>
      </c>
      <c r="C8912" s="1">
        <v>135</v>
      </c>
      <c r="D8912" s="1">
        <v>372</v>
      </c>
      <c r="E8912" s="1">
        <v>507</v>
      </c>
    </row>
    <row r="8913" spans="1:5">
      <c r="A8913" s="1">
        <v>2002</v>
      </c>
      <c r="B8913" s="1">
        <v>29</v>
      </c>
      <c r="C8913" s="1">
        <v>154</v>
      </c>
      <c r="D8913" s="1">
        <v>401</v>
      </c>
      <c r="E8913" s="1">
        <v>555</v>
      </c>
    </row>
    <row r="8914" spans="1:5">
      <c r="A8914" s="1">
        <v>2002</v>
      </c>
      <c r="B8914" s="1">
        <v>30</v>
      </c>
      <c r="C8914" s="1">
        <v>179</v>
      </c>
      <c r="D8914" s="1">
        <v>461</v>
      </c>
      <c r="E8914" s="1">
        <v>640</v>
      </c>
    </row>
    <row r="8915" spans="1:5">
      <c r="A8915" s="1">
        <v>2002</v>
      </c>
      <c r="B8915" s="1">
        <v>31</v>
      </c>
      <c r="C8915" s="1">
        <v>237</v>
      </c>
      <c r="D8915" s="1">
        <v>438</v>
      </c>
      <c r="E8915" s="1">
        <v>675</v>
      </c>
    </row>
    <row r="8916" spans="1:5">
      <c r="A8916" s="1">
        <v>2002</v>
      </c>
      <c r="B8916" s="1">
        <v>32</v>
      </c>
      <c r="C8916" s="1">
        <v>219</v>
      </c>
      <c r="D8916" s="1">
        <v>492</v>
      </c>
      <c r="E8916" s="1">
        <v>711</v>
      </c>
    </row>
    <row r="8917" spans="1:5">
      <c r="A8917" s="1">
        <v>2002</v>
      </c>
      <c r="B8917" s="1">
        <v>33</v>
      </c>
      <c r="C8917" s="1">
        <v>262</v>
      </c>
      <c r="D8917" s="1">
        <v>490</v>
      </c>
      <c r="E8917" s="1">
        <v>752</v>
      </c>
    </row>
    <row r="8918" spans="1:5">
      <c r="A8918" s="1">
        <v>2002</v>
      </c>
      <c r="B8918" s="1">
        <v>34</v>
      </c>
      <c r="C8918" s="1">
        <v>290</v>
      </c>
      <c r="D8918" s="1">
        <v>516.01</v>
      </c>
      <c r="E8918" s="1">
        <v>806.01</v>
      </c>
    </row>
    <row r="8919" spans="1:5">
      <c r="A8919" s="1">
        <v>2002</v>
      </c>
      <c r="B8919" s="1">
        <v>35</v>
      </c>
      <c r="C8919" s="1">
        <v>292</v>
      </c>
      <c r="D8919" s="1">
        <v>526</v>
      </c>
      <c r="E8919" s="1">
        <v>818</v>
      </c>
    </row>
    <row r="8920" spans="1:5">
      <c r="A8920" s="1">
        <v>2002</v>
      </c>
      <c r="B8920" s="1">
        <v>36</v>
      </c>
      <c r="C8920" s="1">
        <v>310</v>
      </c>
      <c r="D8920" s="1">
        <v>588</v>
      </c>
      <c r="E8920" s="1">
        <v>898</v>
      </c>
    </row>
    <row r="8921" spans="1:5">
      <c r="A8921" s="1">
        <v>2002</v>
      </c>
      <c r="B8921" s="1">
        <v>37</v>
      </c>
      <c r="C8921" s="1">
        <v>349.01</v>
      </c>
      <c r="D8921" s="1">
        <v>673.01</v>
      </c>
      <c r="E8921" s="1">
        <v>1022.02</v>
      </c>
    </row>
    <row r="8922" spans="1:5">
      <c r="A8922" s="1">
        <v>2002</v>
      </c>
      <c r="B8922" s="1">
        <v>38</v>
      </c>
      <c r="C8922" s="1">
        <v>414</v>
      </c>
      <c r="D8922" s="1">
        <v>622.01</v>
      </c>
      <c r="E8922" s="1">
        <v>1036.01</v>
      </c>
    </row>
    <row r="8923" spans="1:5">
      <c r="A8923" s="1">
        <v>2002</v>
      </c>
      <c r="B8923" s="1">
        <v>39</v>
      </c>
      <c r="C8923" s="1">
        <v>442</v>
      </c>
      <c r="D8923" s="1">
        <v>698</v>
      </c>
      <c r="E8923" s="1">
        <v>1140</v>
      </c>
    </row>
    <row r="8924" spans="1:5">
      <c r="A8924" s="1">
        <v>2002</v>
      </c>
      <c r="B8924" s="1">
        <v>40</v>
      </c>
      <c r="C8924" s="1">
        <v>428</v>
      </c>
      <c r="D8924" s="1">
        <v>761</v>
      </c>
      <c r="E8924" s="1">
        <v>1189</v>
      </c>
    </row>
    <row r="8925" spans="1:5">
      <c r="A8925" s="1">
        <v>2002</v>
      </c>
      <c r="B8925" s="1">
        <v>41</v>
      </c>
      <c r="C8925" s="1">
        <v>454</v>
      </c>
      <c r="D8925" s="1">
        <v>806</v>
      </c>
      <c r="E8925" s="1">
        <v>1260</v>
      </c>
    </row>
    <row r="8926" spans="1:5">
      <c r="A8926" s="1">
        <v>2002</v>
      </c>
      <c r="B8926" s="1">
        <v>42</v>
      </c>
      <c r="C8926" s="1">
        <v>514</v>
      </c>
      <c r="D8926" s="1">
        <v>796</v>
      </c>
      <c r="E8926" s="1">
        <v>1310</v>
      </c>
    </row>
    <row r="8927" spans="1:5">
      <c r="A8927" s="1">
        <v>2002</v>
      </c>
      <c r="B8927" s="1">
        <v>43</v>
      </c>
      <c r="C8927" s="1">
        <v>573</v>
      </c>
      <c r="D8927" s="1">
        <v>933.01</v>
      </c>
      <c r="E8927" s="1">
        <v>1506.01</v>
      </c>
    </row>
    <row r="8928" spans="1:5">
      <c r="A8928" s="1">
        <v>2002</v>
      </c>
      <c r="B8928" s="1">
        <v>44</v>
      </c>
      <c r="C8928" s="1">
        <v>609</v>
      </c>
      <c r="D8928" s="1">
        <v>902.01</v>
      </c>
      <c r="E8928" s="1">
        <v>1511.01</v>
      </c>
    </row>
    <row r="8929" spans="1:5">
      <c r="A8929" s="1">
        <v>2002</v>
      </c>
      <c r="B8929" s="1">
        <v>45</v>
      </c>
      <c r="C8929" s="1">
        <v>672</v>
      </c>
      <c r="D8929" s="1">
        <v>1017.01</v>
      </c>
      <c r="E8929" s="1">
        <v>1689.01</v>
      </c>
    </row>
    <row r="8930" spans="1:5">
      <c r="A8930" s="1">
        <v>2002</v>
      </c>
      <c r="B8930" s="1">
        <v>46</v>
      </c>
      <c r="C8930" s="1">
        <v>753.01</v>
      </c>
      <c r="D8930" s="1">
        <v>1059.01</v>
      </c>
      <c r="E8930" s="1">
        <v>1812.02</v>
      </c>
    </row>
    <row r="8931" spans="1:5">
      <c r="A8931" s="1">
        <v>2002</v>
      </c>
      <c r="B8931" s="1">
        <v>47</v>
      </c>
      <c r="C8931" s="1">
        <v>748</v>
      </c>
      <c r="D8931" s="1">
        <v>1190</v>
      </c>
      <c r="E8931" s="1">
        <v>1938</v>
      </c>
    </row>
    <row r="8932" spans="1:5">
      <c r="A8932" s="1">
        <v>2002</v>
      </c>
      <c r="B8932" s="1">
        <v>48</v>
      </c>
      <c r="C8932" s="1">
        <v>874.01</v>
      </c>
      <c r="D8932" s="1">
        <v>1219</v>
      </c>
      <c r="E8932" s="1">
        <v>2093.0100000000002</v>
      </c>
    </row>
    <row r="8933" spans="1:5">
      <c r="A8933" s="1">
        <v>2002</v>
      </c>
      <c r="B8933" s="1">
        <v>49</v>
      </c>
      <c r="C8933" s="1">
        <v>906</v>
      </c>
      <c r="D8933" s="1">
        <v>1421</v>
      </c>
      <c r="E8933" s="1">
        <v>2327</v>
      </c>
    </row>
    <row r="8934" spans="1:5">
      <c r="A8934" s="1">
        <v>2002</v>
      </c>
      <c r="B8934" s="1">
        <v>50</v>
      </c>
      <c r="C8934" s="1">
        <v>958.01</v>
      </c>
      <c r="D8934" s="1">
        <v>1493</v>
      </c>
      <c r="E8934" s="1">
        <v>2451.0100000000002</v>
      </c>
    </row>
    <row r="8935" spans="1:5">
      <c r="A8935" s="1">
        <v>2002</v>
      </c>
      <c r="B8935" s="1">
        <v>51</v>
      </c>
      <c r="C8935" s="1">
        <v>1046</v>
      </c>
      <c r="D8935" s="1">
        <v>1621.01</v>
      </c>
      <c r="E8935" s="1">
        <v>2667.01</v>
      </c>
    </row>
    <row r="8936" spans="1:5">
      <c r="A8936" s="1">
        <v>2002</v>
      </c>
      <c r="B8936" s="1">
        <v>52</v>
      </c>
      <c r="C8936" s="1">
        <v>1186.01</v>
      </c>
      <c r="D8936" s="1">
        <v>1788.01</v>
      </c>
      <c r="E8936" s="1">
        <v>2974.02</v>
      </c>
    </row>
    <row r="8937" spans="1:5">
      <c r="A8937" s="1">
        <v>2002</v>
      </c>
      <c r="B8937" s="1">
        <v>53</v>
      </c>
      <c r="C8937" s="1">
        <v>1355</v>
      </c>
      <c r="D8937" s="1">
        <v>2019</v>
      </c>
      <c r="E8937" s="1">
        <v>3374</v>
      </c>
    </row>
    <row r="8938" spans="1:5">
      <c r="A8938" s="1">
        <v>2002</v>
      </c>
      <c r="B8938" s="1">
        <v>54</v>
      </c>
      <c r="C8938" s="1">
        <v>1566.01</v>
      </c>
      <c r="D8938" s="1">
        <v>2298.0100000000002</v>
      </c>
      <c r="E8938" s="1">
        <v>3864.02</v>
      </c>
    </row>
    <row r="8939" spans="1:5">
      <c r="A8939" s="1">
        <v>2002</v>
      </c>
      <c r="B8939" s="1">
        <v>55</v>
      </c>
      <c r="C8939" s="1">
        <v>1765</v>
      </c>
      <c r="D8939" s="1">
        <v>2697.01</v>
      </c>
      <c r="E8939" s="1">
        <v>4462.01</v>
      </c>
    </row>
    <row r="8940" spans="1:5">
      <c r="A8940" s="1">
        <v>2002</v>
      </c>
      <c r="B8940" s="1">
        <v>56</v>
      </c>
      <c r="C8940" s="1">
        <v>1628.01</v>
      </c>
      <c r="D8940" s="1">
        <v>2459.0100000000002</v>
      </c>
      <c r="E8940" s="1">
        <v>4087.02</v>
      </c>
    </row>
    <row r="8941" spans="1:5">
      <c r="A8941" s="1">
        <v>2002</v>
      </c>
      <c r="B8941" s="1">
        <v>57</v>
      </c>
      <c r="C8941" s="1">
        <v>1764</v>
      </c>
      <c r="D8941" s="1">
        <v>2673.01</v>
      </c>
      <c r="E8941" s="1">
        <v>4437.01</v>
      </c>
    </row>
    <row r="8942" spans="1:5">
      <c r="A8942" s="1">
        <v>2002</v>
      </c>
      <c r="B8942" s="1">
        <v>58</v>
      </c>
      <c r="C8942" s="1">
        <v>1790.01</v>
      </c>
      <c r="D8942" s="1">
        <v>2942.01</v>
      </c>
      <c r="E8942" s="1">
        <v>4732.0200000000004</v>
      </c>
    </row>
    <row r="8943" spans="1:5">
      <c r="A8943" s="1">
        <v>2002</v>
      </c>
      <c r="B8943" s="1">
        <v>59</v>
      </c>
      <c r="C8943" s="1">
        <v>1912.01</v>
      </c>
      <c r="D8943" s="1">
        <v>3088.01</v>
      </c>
      <c r="E8943" s="1">
        <v>5000.0200000000004</v>
      </c>
    </row>
    <row r="8944" spans="1:5">
      <c r="A8944" s="1">
        <v>2002</v>
      </c>
      <c r="B8944" s="1">
        <v>60</v>
      </c>
      <c r="C8944" s="1">
        <v>2041.01</v>
      </c>
      <c r="D8944" s="1">
        <v>3207.02</v>
      </c>
      <c r="E8944" s="1">
        <v>5248.03</v>
      </c>
    </row>
    <row r="8945" spans="1:5">
      <c r="A8945" s="1">
        <v>2002</v>
      </c>
      <c r="B8945" s="1">
        <v>61</v>
      </c>
      <c r="C8945" s="1">
        <v>2053.0100000000002</v>
      </c>
      <c r="D8945" s="1">
        <v>3200.01</v>
      </c>
      <c r="E8945" s="1">
        <v>5253.02</v>
      </c>
    </row>
    <row r="8946" spans="1:5">
      <c r="A8946" s="1">
        <v>2002</v>
      </c>
      <c r="B8946" s="1">
        <v>62</v>
      </c>
      <c r="C8946" s="1">
        <v>2351.0100000000002</v>
      </c>
      <c r="D8946" s="1">
        <v>3719.02</v>
      </c>
      <c r="E8946" s="1">
        <v>6070.03</v>
      </c>
    </row>
    <row r="8947" spans="1:5">
      <c r="A8947" s="1">
        <v>2002</v>
      </c>
      <c r="B8947" s="1">
        <v>63</v>
      </c>
      <c r="C8947" s="1">
        <v>2525.0100000000002</v>
      </c>
      <c r="D8947" s="1">
        <v>4050.02</v>
      </c>
      <c r="E8947" s="1">
        <v>6575.03</v>
      </c>
    </row>
    <row r="8948" spans="1:5">
      <c r="A8948" s="1">
        <v>2002</v>
      </c>
      <c r="B8948" s="1">
        <v>64</v>
      </c>
      <c r="C8948" s="1">
        <v>2804.01</v>
      </c>
      <c r="D8948" s="1">
        <v>4388.0200000000004</v>
      </c>
      <c r="E8948" s="1">
        <v>7192.03</v>
      </c>
    </row>
    <row r="8949" spans="1:5">
      <c r="A8949" s="1">
        <v>2002</v>
      </c>
      <c r="B8949" s="1">
        <v>65</v>
      </c>
      <c r="C8949" s="1">
        <v>2914.01</v>
      </c>
      <c r="D8949" s="1">
        <v>4675.0200000000004</v>
      </c>
      <c r="E8949" s="1">
        <v>7589.03</v>
      </c>
    </row>
    <row r="8950" spans="1:5">
      <c r="A8950" s="1">
        <v>2002</v>
      </c>
      <c r="B8950" s="1">
        <v>66</v>
      </c>
      <c r="C8950" s="1">
        <v>3275.01</v>
      </c>
      <c r="D8950" s="1">
        <v>4899.0200000000004</v>
      </c>
      <c r="E8950" s="1">
        <v>8174.03</v>
      </c>
    </row>
    <row r="8951" spans="1:5">
      <c r="A8951" s="1">
        <v>2002</v>
      </c>
      <c r="B8951" s="1">
        <v>67</v>
      </c>
      <c r="C8951" s="1">
        <v>3481.02</v>
      </c>
      <c r="D8951" s="1">
        <v>5310.02</v>
      </c>
      <c r="E8951" s="1">
        <v>8791.0400000000009</v>
      </c>
    </row>
    <row r="8952" spans="1:5">
      <c r="A8952" s="1">
        <v>2002</v>
      </c>
      <c r="B8952" s="1">
        <v>68</v>
      </c>
      <c r="C8952" s="1">
        <v>3715.01</v>
      </c>
      <c r="D8952" s="1">
        <v>5561.02</v>
      </c>
      <c r="E8952" s="1">
        <v>9276.0300000000007</v>
      </c>
    </row>
    <row r="8953" spans="1:5">
      <c r="A8953" s="1">
        <v>2002</v>
      </c>
      <c r="B8953" s="1">
        <v>69</v>
      </c>
      <c r="C8953" s="1">
        <v>4073.02</v>
      </c>
      <c r="D8953" s="1">
        <v>6116.02</v>
      </c>
      <c r="E8953" s="1">
        <v>10189.040000000001</v>
      </c>
    </row>
    <row r="8954" spans="1:5">
      <c r="A8954" s="1">
        <v>2002</v>
      </c>
      <c r="B8954" s="1">
        <v>70</v>
      </c>
      <c r="C8954" s="1">
        <v>4498.0200000000004</v>
      </c>
      <c r="D8954" s="1">
        <v>6496.02</v>
      </c>
      <c r="E8954" s="1">
        <v>10994.04</v>
      </c>
    </row>
    <row r="8955" spans="1:5">
      <c r="A8955" s="1">
        <v>2002</v>
      </c>
      <c r="B8955" s="1">
        <v>71</v>
      </c>
      <c r="C8955" s="1">
        <v>5275.02</v>
      </c>
      <c r="D8955" s="1">
        <v>7360.03</v>
      </c>
      <c r="E8955" s="1">
        <v>12635.05</v>
      </c>
    </row>
    <row r="8956" spans="1:5">
      <c r="A8956" s="1">
        <v>2002</v>
      </c>
      <c r="B8956" s="1">
        <v>72</v>
      </c>
      <c r="C8956" s="1">
        <v>5838.02</v>
      </c>
      <c r="D8956" s="1">
        <v>7712.03</v>
      </c>
      <c r="E8956" s="1">
        <v>13550.05</v>
      </c>
    </row>
    <row r="8957" spans="1:5">
      <c r="A8957" s="1">
        <v>2002</v>
      </c>
      <c r="B8957" s="1">
        <v>73</v>
      </c>
      <c r="C8957" s="1">
        <v>6245.02</v>
      </c>
      <c r="D8957" s="1">
        <v>8018.03</v>
      </c>
      <c r="E8957" s="1">
        <v>14263.05</v>
      </c>
    </row>
    <row r="8958" spans="1:5">
      <c r="A8958" s="1">
        <v>2002</v>
      </c>
      <c r="B8958" s="1">
        <v>74</v>
      </c>
      <c r="C8958" s="1">
        <v>6699.03</v>
      </c>
      <c r="D8958" s="1">
        <v>8667.0300000000007</v>
      </c>
      <c r="E8958" s="1">
        <v>15366.06</v>
      </c>
    </row>
    <row r="8959" spans="1:5">
      <c r="A8959" s="1">
        <v>2002</v>
      </c>
      <c r="B8959" s="1">
        <v>75</v>
      </c>
      <c r="C8959" s="1">
        <v>7569.02</v>
      </c>
      <c r="D8959" s="1">
        <v>9202.0300000000007</v>
      </c>
      <c r="E8959" s="1">
        <v>16771.05</v>
      </c>
    </row>
    <row r="8960" spans="1:5">
      <c r="A8960" s="1">
        <v>2002</v>
      </c>
      <c r="B8960" s="1">
        <v>76</v>
      </c>
      <c r="C8960" s="1">
        <v>8243.02</v>
      </c>
      <c r="D8960" s="1">
        <v>9787.0300000000007</v>
      </c>
      <c r="E8960" s="1">
        <v>18030.05</v>
      </c>
    </row>
    <row r="8961" spans="1:5">
      <c r="A8961" s="1">
        <v>2002</v>
      </c>
      <c r="B8961" s="1">
        <v>77</v>
      </c>
      <c r="C8961" s="1">
        <v>8754.0300000000007</v>
      </c>
      <c r="D8961" s="1">
        <v>9939.0300000000007</v>
      </c>
      <c r="E8961" s="1">
        <v>18693.060000000001</v>
      </c>
    </row>
    <row r="8962" spans="1:5">
      <c r="A8962" s="1">
        <v>2002</v>
      </c>
      <c r="B8962" s="1">
        <v>78</v>
      </c>
      <c r="C8962" s="1">
        <v>9565.0300000000007</v>
      </c>
      <c r="D8962" s="1">
        <v>10122.040000000001</v>
      </c>
      <c r="E8962" s="1">
        <v>19687.07</v>
      </c>
    </row>
    <row r="8963" spans="1:5">
      <c r="A8963" s="1">
        <v>2002</v>
      </c>
      <c r="B8963" s="1">
        <v>79</v>
      </c>
      <c r="C8963" s="1">
        <v>10188.030000000001</v>
      </c>
      <c r="D8963" s="1">
        <v>10590.04</v>
      </c>
      <c r="E8963" s="1">
        <v>20778.07</v>
      </c>
    </row>
    <row r="8964" spans="1:5">
      <c r="A8964" s="1">
        <v>2002</v>
      </c>
      <c r="B8964" s="1">
        <v>80</v>
      </c>
      <c r="C8964" s="1">
        <v>11630.03</v>
      </c>
      <c r="D8964" s="1">
        <v>11160.04</v>
      </c>
      <c r="E8964" s="1">
        <v>22790.07</v>
      </c>
    </row>
    <row r="8965" spans="1:5">
      <c r="A8965" s="1">
        <v>2002</v>
      </c>
      <c r="B8965" s="1">
        <v>81</v>
      </c>
      <c r="C8965" s="1">
        <v>12816.04</v>
      </c>
      <c r="D8965" s="1">
        <v>11752.04</v>
      </c>
      <c r="E8965" s="1">
        <v>24568.080000000002</v>
      </c>
    </row>
    <row r="8966" spans="1:5">
      <c r="A8966" s="1">
        <v>2002</v>
      </c>
      <c r="B8966" s="1">
        <v>82</v>
      </c>
      <c r="C8966" s="1">
        <v>13605.05</v>
      </c>
      <c r="D8966" s="1">
        <v>11434.03</v>
      </c>
      <c r="E8966" s="1">
        <v>25039.08</v>
      </c>
    </row>
    <row r="8967" spans="1:5">
      <c r="A8967" s="1">
        <v>2002</v>
      </c>
      <c r="B8967" s="1">
        <v>83</v>
      </c>
      <c r="C8967" s="1">
        <v>10069.030000000001</v>
      </c>
      <c r="D8967" s="1">
        <v>7980.02</v>
      </c>
      <c r="E8967" s="1">
        <v>18049.05</v>
      </c>
    </row>
    <row r="8968" spans="1:5">
      <c r="A8968" s="1">
        <v>2002</v>
      </c>
      <c r="B8968" s="1">
        <v>84</v>
      </c>
      <c r="C8968" s="1">
        <v>9895.0300000000007</v>
      </c>
      <c r="D8968" s="1">
        <v>7231.02</v>
      </c>
      <c r="E8968" s="1">
        <v>17126.05</v>
      </c>
    </row>
    <row r="8969" spans="1:5">
      <c r="A8969" s="1">
        <v>2002</v>
      </c>
      <c r="B8969" s="1">
        <v>85</v>
      </c>
      <c r="C8969" s="1">
        <v>11360.03</v>
      </c>
      <c r="D8969" s="1">
        <v>7724.02</v>
      </c>
      <c r="E8969" s="1">
        <v>19084.05</v>
      </c>
    </row>
    <row r="8970" spans="1:5">
      <c r="A8970" s="1">
        <v>2002</v>
      </c>
      <c r="B8970" s="1">
        <v>86</v>
      </c>
      <c r="C8970" s="1">
        <v>12203.04</v>
      </c>
      <c r="D8970" s="1">
        <v>7809.03</v>
      </c>
      <c r="E8970" s="1">
        <v>20012.07</v>
      </c>
    </row>
    <row r="8971" spans="1:5">
      <c r="A8971" s="1">
        <v>2002</v>
      </c>
      <c r="B8971" s="1">
        <v>87</v>
      </c>
      <c r="C8971" s="1">
        <v>12971.04</v>
      </c>
      <c r="D8971" s="1">
        <v>7599.02</v>
      </c>
      <c r="E8971" s="1">
        <v>20570.060000000001</v>
      </c>
    </row>
    <row r="8972" spans="1:5">
      <c r="A8972" s="1">
        <v>2002</v>
      </c>
      <c r="B8972" s="1">
        <v>88</v>
      </c>
      <c r="C8972" s="1">
        <v>12995.04</v>
      </c>
      <c r="D8972" s="1">
        <v>7022.02</v>
      </c>
      <c r="E8972" s="1">
        <v>20017.060000000001</v>
      </c>
    </row>
    <row r="8973" spans="1:5">
      <c r="A8973" s="1">
        <v>2002</v>
      </c>
      <c r="B8973" s="1">
        <v>89</v>
      </c>
      <c r="C8973" s="1">
        <v>12387.03</v>
      </c>
      <c r="D8973" s="1">
        <v>6262.02</v>
      </c>
      <c r="E8973" s="1">
        <v>18649.05</v>
      </c>
    </row>
    <row r="8974" spans="1:5">
      <c r="A8974" s="1">
        <v>2002</v>
      </c>
      <c r="B8974" s="1">
        <v>90</v>
      </c>
      <c r="C8974" s="1">
        <v>11539.04</v>
      </c>
      <c r="D8974" s="1">
        <v>5193.0200000000004</v>
      </c>
      <c r="E8974" s="1">
        <v>16732.060000000001</v>
      </c>
    </row>
    <row r="8975" spans="1:5">
      <c r="A8975" s="1">
        <v>2002</v>
      </c>
      <c r="B8975" s="1">
        <v>91</v>
      </c>
      <c r="C8975" s="1">
        <v>10444.02</v>
      </c>
      <c r="D8975" s="1">
        <v>4364.0200000000004</v>
      </c>
      <c r="E8975" s="1">
        <v>14808.04</v>
      </c>
    </row>
    <row r="8976" spans="1:5">
      <c r="A8976" s="1">
        <v>2002</v>
      </c>
      <c r="B8976" s="1">
        <v>92</v>
      </c>
      <c r="C8976" s="1">
        <v>9630.0300000000007</v>
      </c>
      <c r="D8976" s="1">
        <v>3577.01</v>
      </c>
      <c r="E8976" s="1">
        <v>13207.04</v>
      </c>
    </row>
    <row r="8977" spans="1:5">
      <c r="A8977" s="1">
        <v>2002</v>
      </c>
      <c r="B8977" s="1">
        <v>93</v>
      </c>
      <c r="C8977" s="1">
        <v>8502.02</v>
      </c>
      <c r="D8977" s="1">
        <v>2884.01</v>
      </c>
      <c r="E8977" s="1">
        <v>11386.03</v>
      </c>
    </row>
    <row r="8978" spans="1:5">
      <c r="A8978" s="1">
        <v>2002</v>
      </c>
      <c r="B8978" s="1">
        <v>94</v>
      </c>
      <c r="C8978" s="1">
        <v>7038.02</v>
      </c>
      <c r="D8978" s="1">
        <v>2170.0100000000002</v>
      </c>
      <c r="E8978" s="1">
        <v>9208.0300000000007</v>
      </c>
    </row>
    <row r="8979" spans="1:5">
      <c r="A8979" s="1">
        <v>2002</v>
      </c>
      <c r="B8979" s="1">
        <v>95</v>
      </c>
      <c r="C8979" s="1">
        <v>5661.02</v>
      </c>
      <c r="D8979" s="1">
        <v>1618</v>
      </c>
      <c r="E8979" s="1">
        <v>7279.02</v>
      </c>
    </row>
    <row r="8980" spans="1:5">
      <c r="A8980" s="1">
        <v>2002</v>
      </c>
      <c r="B8980" s="1">
        <v>96</v>
      </c>
      <c r="C8980" s="1">
        <v>4452.01</v>
      </c>
      <c r="D8980" s="1">
        <v>1125</v>
      </c>
      <c r="E8980" s="1">
        <v>5577.01</v>
      </c>
    </row>
    <row r="8981" spans="1:5">
      <c r="A8981" s="1">
        <v>2002</v>
      </c>
      <c r="B8981" s="1">
        <v>97</v>
      </c>
      <c r="C8981" s="1">
        <v>3294.01</v>
      </c>
      <c r="D8981" s="1">
        <v>758</v>
      </c>
      <c r="E8981" s="1">
        <v>4052.01</v>
      </c>
    </row>
    <row r="8982" spans="1:5">
      <c r="A8982" s="1">
        <v>2002</v>
      </c>
      <c r="B8982" s="1">
        <v>98</v>
      </c>
      <c r="C8982" s="1">
        <v>2485.0100000000002</v>
      </c>
      <c r="D8982" s="1">
        <v>505</v>
      </c>
      <c r="E8982" s="1">
        <v>2990.01</v>
      </c>
    </row>
    <row r="8983" spans="1:5">
      <c r="A8983" s="1">
        <v>2002</v>
      </c>
      <c r="B8983" s="1">
        <v>99</v>
      </c>
      <c r="C8983" s="1">
        <v>1814</v>
      </c>
      <c r="D8983" s="1">
        <v>311</v>
      </c>
      <c r="E8983" s="1">
        <v>2125</v>
      </c>
    </row>
    <row r="8984" spans="1:5">
      <c r="A8984" s="1">
        <v>2002</v>
      </c>
      <c r="B8984" s="1">
        <v>100</v>
      </c>
      <c r="C8984" s="1">
        <v>1233.01</v>
      </c>
      <c r="D8984" s="1">
        <v>190</v>
      </c>
      <c r="E8984" s="1">
        <v>1423.01</v>
      </c>
    </row>
    <row r="8985" spans="1:5">
      <c r="A8985" s="1">
        <v>2002</v>
      </c>
      <c r="B8985" s="1">
        <v>101</v>
      </c>
      <c r="C8985" s="1">
        <v>783</v>
      </c>
      <c r="D8985" s="1">
        <v>129</v>
      </c>
      <c r="E8985" s="1">
        <v>912</v>
      </c>
    </row>
    <row r="8986" spans="1:5">
      <c r="A8986" s="1">
        <v>2002</v>
      </c>
      <c r="B8986" s="1">
        <v>102</v>
      </c>
      <c r="C8986" s="1">
        <v>543</v>
      </c>
      <c r="D8986" s="1">
        <v>75</v>
      </c>
      <c r="E8986" s="1">
        <v>618</v>
      </c>
    </row>
    <row r="8987" spans="1:5">
      <c r="A8987" s="1">
        <v>2002</v>
      </c>
      <c r="B8987" s="1">
        <v>103</v>
      </c>
      <c r="C8987" s="1">
        <v>296</v>
      </c>
      <c r="D8987" s="1">
        <v>26</v>
      </c>
      <c r="E8987" s="1">
        <v>322</v>
      </c>
    </row>
    <row r="8988" spans="1:5">
      <c r="A8988" s="1">
        <v>2002</v>
      </c>
      <c r="B8988" s="1">
        <v>104</v>
      </c>
      <c r="C8988" s="1">
        <v>175</v>
      </c>
      <c r="D8988" s="1">
        <v>13</v>
      </c>
      <c r="E8988" s="1">
        <v>188</v>
      </c>
    </row>
    <row r="8989" spans="1:5">
      <c r="A8989" s="1">
        <v>2002</v>
      </c>
      <c r="B8989" s="1">
        <v>105</v>
      </c>
      <c r="C8989" s="1">
        <v>90</v>
      </c>
      <c r="D8989" s="1">
        <v>12</v>
      </c>
      <c r="E8989" s="1">
        <v>102</v>
      </c>
    </row>
    <row r="8990" spans="1:5">
      <c r="A8990" s="1">
        <v>2002</v>
      </c>
      <c r="B8990" s="1">
        <v>106</v>
      </c>
      <c r="C8990" s="1">
        <v>51</v>
      </c>
      <c r="D8990" s="1">
        <v>6</v>
      </c>
      <c r="E8990" s="1">
        <v>57</v>
      </c>
    </row>
    <row r="8991" spans="1:5">
      <c r="A8991" s="1">
        <v>2002</v>
      </c>
      <c r="B8991" s="1">
        <v>107</v>
      </c>
      <c r="C8991" s="1">
        <v>35</v>
      </c>
      <c r="D8991" s="1">
        <v>1</v>
      </c>
      <c r="E8991" s="1">
        <v>36</v>
      </c>
    </row>
    <row r="8992" spans="1:5">
      <c r="A8992" s="1">
        <v>2002</v>
      </c>
      <c r="B8992" s="1">
        <v>108</v>
      </c>
      <c r="C8992" s="1">
        <v>7</v>
      </c>
      <c r="D8992" s="1">
        <v>1</v>
      </c>
      <c r="E8992" s="1">
        <v>8</v>
      </c>
    </row>
    <row r="8993" spans="1:5">
      <c r="A8993" s="1">
        <v>2002</v>
      </c>
      <c r="B8993" s="1">
        <v>109</v>
      </c>
      <c r="C8993" s="1">
        <v>6</v>
      </c>
      <c r="D8993" s="1">
        <v>2</v>
      </c>
      <c r="E8993" s="1">
        <v>8</v>
      </c>
    </row>
    <row r="8994" spans="1:5">
      <c r="A8994" s="1">
        <v>2002</v>
      </c>
      <c r="B8994" s="1" t="s">
        <v>121</v>
      </c>
      <c r="C8994" s="1">
        <v>2.99</v>
      </c>
      <c r="D8994" s="1">
        <v>0</v>
      </c>
      <c r="E8994" s="1">
        <v>2.99</v>
      </c>
    </row>
    <row r="8995" spans="1:5">
      <c r="A8995" s="1">
        <v>2003</v>
      </c>
      <c r="B8995" s="1">
        <v>0</v>
      </c>
      <c r="C8995" s="1">
        <v>1657</v>
      </c>
      <c r="D8995" s="1">
        <v>2029.01</v>
      </c>
      <c r="E8995" s="1">
        <v>3686.01</v>
      </c>
    </row>
    <row r="8996" spans="1:5">
      <c r="A8996" s="1">
        <v>2003</v>
      </c>
      <c r="B8996" s="1">
        <v>1</v>
      </c>
      <c r="C8996" s="1">
        <v>125</v>
      </c>
      <c r="D8996" s="1">
        <v>130</v>
      </c>
      <c r="E8996" s="1">
        <v>255</v>
      </c>
    </row>
    <row r="8997" spans="1:5">
      <c r="A8997" s="1">
        <v>2003</v>
      </c>
      <c r="B8997" s="1">
        <v>2</v>
      </c>
      <c r="C8997" s="1">
        <v>79</v>
      </c>
      <c r="D8997" s="1">
        <v>86</v>
      </c>
      <c r="E8997" s="1">
        <v>165</v>
      </c>
    </row>
    <row r="8998" spans="1:5">
      <c r="A8998" s="1">
        <v>2003</v>
      </c>
      <c r="B8998" s="1">
        <v>3</v>
      </c>
      <c r="C8998" s="1">
        <v>57</v>
      </c>
      <c r="D8998" s="1">
        <v>80</v>
      </c>
      <c r="E8998" s="1">
        <v>137</v>
      </c>
    </row>
    <row r="8999" spans="1:5">
      <c r="A8999" s="1">
        <v>2003</v>
      </c>
      <c r="B8999" s="1">
        <v>4</v>
      </c>
      <c r="C8999" s="1">
        <v>51</v>
      </c>
      <c r="D8999" s="1">
        <v>55</v>
      </c>
      <c r="E8999" s="1">
        <v>106</v>
      </c>
    </row>
    <row r="9000" spans="1:5">
      <c r="A9000" s="1">
        <v>2003</v>
      </c>
      <c r="B9000" s="1">
        <v>5</v>
      </c>
      <c r="C9000" s="1">
        <v>46</v>
      </c>
      <c r="D9000" s="1">
        <v>47</v>
      </c>
      <c r="E9000" s="1">
        <v>93</v>
      </c>
    </row>
    <row r="9001" spans="1:5">
      <c r="A9001" s="1">
        <v>2003</v>
      </c>
      <c r="B9001" s="1">
        <v>6</v>
      </c>
      <c r="C9001" s="1">
        <v>39</v>
      </c>
      <c r="D9001" s="1">
        <v>48</v>
      </c>
      <c r="E9001" s="1">
        <v>87</v>
      </c>
    </row>
    <row r="9002" spans="1:5">
      <c r="A9002" s="1">
        <v>2003</v>
      </c>
      <c r="B9002" s="1">
        <v>7</v>
      </c>
      <c r="C9002" s="1">
        <v>25</v>
      </c>
      <c r="D9002" s="1">
        <v>35</v>
      </c>
      <c r="E9002" s="1">
        <v>60</v>
      </c>
    </row>
    <row r="9003" spans="1:5">
      <c r="A9003" s="1">
        <v>2003</v>
      </c>
      <c r="B9003" s="1">
        <v>8</v>
      </c>
      <c r="C9003" s="1">
        <v>31</v>
      </c>
      <c r="D9003" s="1">
        <v>39</v>
      </c>
      <c r="E9003" s="1">
        <v>70</v>
      </c>
    </row>
    <row r="9004" spans="1:5">
      <c r="A9004" s="1">
        <v>2003</v>
      </c>
      <c r="B9004" s="1">
        <v>9</v>
      </c>
      <c r="C9004" s="1">
        <v>35</v>
      </c>
      <c r="D9004" s="1">
        <v>45</v>
      </c>
      <c r="E9004" s="1">
        <v>80</v>
      </c>
    </row>
    <row r="9005" spans="1:5">
      <c r="A9005" s="1">
        <v>2003</v>
      </c>
      <c r="B9005" s="1">
        <v>10</v>
      </c>
      <c r="C9005" s="1">
        <v>34</v>
      </c>
      <c r="D9005" s="1">
        <v>36</v>
      </c>
      <c r="E9005" s="1">
        <v>70</v>
      </c>
    </row>
    <row r="9006" spans="1:5">
      <c r="A9006" s="1">
        <v>2003</v>
      </c>
      <c r="B9006" s="1">
        <v>11</v>
      </c>
      <c r="C9006" s="1">
        <v>39</v>
      </c>
      <c r="D9006" s="1">
        <v>48</v>
      </c>
      <c r="E9006" s="1">
        <v>87</v>
      </c>
    </row>
    <row r="9007" spans="1:5">
      <c r="A9007" s="1">
        <v>2003</v>
      </c>
      <c r="B9007" s="1">
        <v>12</v>
      </c>
      <c r="C9007" s="1">
        <v>57</v>
      </c>
      <c r="D9007" s="1">
        <v>62</v>
      </c>
      <c r="E9007" s="1">
        <v>119</v>
      </c>
    </row>
    <row r="9008" spans="1:5">
      <c r="A9008" s="1">
        <v>2003</v>
      </c>
      <c r="B9008" s="1">
        <v>13</v>
      </c>
      <c r="C9008" s="1">
        <v>38</v>
      </c>
      <c r="D9008" s="1">
        <v>66</v>
      </c>
      <c r="E9008" s="1">
        <v>104</v>
      </c>
    </row>
    <row r="9009" spans="1:5">
      <c r="A9009" s="1">
        <v>2003</v>
      </c>
      <c r="B9009" s="1">
        <v>14</v>
      </c>
      <c r="C9009" s="1">
        <v>53</v>
      </c>
      <c r="D9009" s="1">
        <v>77</v>
      </c>
      <c r="E9009" s="1">
        <v>130</v>
      </c>
    </row>
    <row r="9010" spans="1:5">
      <c r="A9010" s="1">
        <v>2003</v>
      </c>
      <c r="B9010" s="1">
        <v>15</v>
      </c>
      <c r="C9010" s="1">
        <v>60</v>
      </c>
      <c r="D9010" s="1">
        <v>103</v>
      </c>
      <c r="E9010" s="1">
        <v>163</v>
      </c>
    </row>
    <row r="9011" spans="1:5">
      <c r="A9011" s="1">
        <v>2003</v>
      </c>
      <c r="B9011" s="1">
        <v>16</v>
      </c>
      <c r="C9011" s="1">
        <v>74</v>
      </c>
      <c r="D9011" s="1">
        <v>139</v>
      </c>
      <c r="E9011" s="1">
        <v>213</v>
      </c>
    </row>
    <row r="9012" spans="1:5">
      <c r="A9012" s="1">
        <v>2003</v>
      </c>
      <c r="B9012" s="1">
        <v>17</v>
      </c>
      <c r="C9012" s="1">
        <v>88</v>
      </c>
      <c r="D9012" s="1">
        <v>199</v>
      </c>
      <c r="E9012" s="1">
        <v>287</v>
      </c>
    </row>
    <row r="9013" spans="1:5">
      <c r="A9013" s="1">
        <v>2003</v>
      </c>
      <c r="B9013" s="1">
        <v>18</v>
      </c>
      <c r="C9013" s="1">
        <v>94</v>
      </c>
      <c r="D9013" s="1">
        <v>281</v>
      </c>
      <c r="E9013" s="1">
        <v>375</v>
      </c>
    </row>
    <row r="9014" spans="1:5">
      <c r="A9014" s="1">
        <v>2003</v>
      </c>
      <c r="B9014" s="1">
        <v>19</v>
      </c>
      <c r="C9014" s="1">
        <v>108</v>
      </c>
      <c r="D9014" s="1">
        <v>247</v>
      </c>
      <c r="E9014" s="1">
        <v>355</v>
      </c>
    </row>
    <row r="9015" spans="1:5">
      <c r="A9015" s="1">
        <v>2003</v>
      </c>
      <c r="B9015" s="1">
        <v>20</v>
      </c>
      <c r="C9015" s="1">
        <v>102</v>
      </c>
      <c r="D9015" s="1">
        <v>297</v>
      </c>
      <c r="E9015" s="1">
        <v>399</v>
      </c>
    </row>
    <row r="9016" spans="1:5">
      <c r="A9016" s="1">
        <v>2003</v>
      </c>
      <c r="B9016" s="1">
        <v>21</v>
      </c>
      <c r="C9016" s="1">
        <v>98</v>
      </c>
      <c r="D9016" s="1">
        <v>275.01</v>
      </c>
      <c r="E9016" s="1">
        <v>373.01</v>
      </c>
    </row>
    <row r="9017" spans="1:5">
      <c r="A9017" s="1">
        <v>2003</v>
      </c>
      <c r="B9017" s="1">
        <v>22</v>
      </c>
      <c r="C9017" s="1">
        <v>114</v>
      </c>
      <c r="D9017" s="1">
        <v>289</v>
      </c>
      <c r="E9017" s="1">
        <v>403</v>
      </c>
    </row>
    <row r="9018" spans="1:5">
      <c r="A9018" s="1">
        <v>2003</v>
      </c>
      <c r="B9018" s="1">
        <v>23</v>
      </c>
      <c r="C9018" s="1">
        <v>119</v>
      </c>
      <c r="D9018" s="1">
        <v>304</v>
      </c>
      <c r="E9018" s="1">
        <v>423</v>
      </c>
    </row>
    <row r="9019" spans="1:5">
      <c r="A9019" s="1">
        <v>2003</v>
      </c>
      <c r="B9019" s="1">
        <v>24</v>
      </c>
      <c r="C9019" s="1">
        <v>106</v>
      </c>
      <c r="D9019" s="1">
        <v>302</v>
      </c>
      <c r="E9019" s="1">
        <v>408</v>
      </c>
    </row>
    <row r="9020" spans="1:5">
      <c r="A9020" s="1">
        <v>2003</v>
      </c>
      <c r="B9020" s="1">
        <v>25</v>
      </c>
      <c r="C9020" s="1">
        <v>96</v>
      </c>
      <c r="D9020" s="1">
        <v>297</v>
      </c>
      <c r="E9020" s="1">
        <v>393</v>
      </c>
    </row>
    <row r="9021" spans="1:5">
      <c r="A9021" s="1">
        <v>2003</v>
      </c>
      <c r="B9021" s="1">
        <v>26</v>
      </c>
      <c r="C9021" s="1">
        <v>119</v>
      </c>
      <c r="D9021" s="1">
        <v>298</v>
      </c>
      <c r="E9021" s="1">
        <v>417</v>
      </c>
    </row>
    <row r="9022" spans="1:5">
      <c r="A9022" s="1">
        <v>2003</v>
      </c>
      <c r="B9022" s="1">
        <v>27</v>
      </c>
      <c r="C9022" s="1">
        <v>120.01</v>
      </c>
      <c r="D9022" s="1">
        <v>273</v>
      </c>
      <c r="E9022" s="1">
        <v>393.01</v>
      </c>
    </row>
    <row r="9023" spans="1:5">
      <c r="A9023" s="1">
        <v>2003</v>
      </c>
      <c r="B9023" s="1">
        <v>28</v>
      </c>
      <c r="C9023" s="1">
        <v>150</v>
      </c>
      <c r="D9023" s="1">
        <v>337</v>
      </c>
      <c r="E9023" s="1">
        <v>487</v>
      </c>
    </row>
    <row r="9024" spans="1:5">
      <c r="A9024" s="1">
        <v>2003</v>
      </c>
      <c r="B9024" s="1">
        <v>29</v>
      </c>
      <c r="C9024" s="1">
        <v>181</v>
      </c>
      <c r="D9024" s="1">
        <v>351</v>
      </c>
      <c r="E9024" s="1">
        <v>532</v>
      </c>
    </row>
    <row r="9025" spans="1:5">
      <c r="A9025" s="1">
        <v>2003</v>
      </c>
      <c r="B9025" s="1">
        <v>30</v>
      </c>
      <c r="C9025" s="1">
        <v>209</v>
      </c>
      <c r="D9025" s="1">
        <v>359.01</v>
      </c>
      <c r="E9025" s="1">
        <v>568.01</v>
      </c>
    </row>
    <row r="9026" spans="1:5">
      <c r="A9026" s="1">
        <v>2003</v>
      </c>
      <c r="B9026" s="1">
        <v>31</v>
      </c>
      <c r="C9026" s="1">
        <v>203</v>
      </c>
      <c r="D9026" s="1">
        <v>418.01</v>
      </c>
      <c r="E9026" s="1">
        <v>621.01</v>
      </c>
    </row>
    <row r="9027" spans="1:5">
      <c r="A9027" s="1">
        <v>2003</v>
      </c>
      <c r="B9027" s="1">
        <v>32</v>
      </c>
      <c r="C9027" s="1">
        <v>217</v>
      </c>
      <c r="D9027" s="1">
        <v>491</v>
      </c>
      <c r="E9027" s="1">
        <v>708</v>
      </c>
    </row>
    <row r="9028" spans="1:5">
      <c r="A9028" s="1">
        <v>2003</v>
      </c>
      <c r="B9028" s="1">
        <v>33</v>
      </c>
      <c r="C9028" s="1">
        <v>215</v>
      </c>
      <c r="D9028" s="1">
        <v>499.01</v>
      </c>
      <c r="E9028" s="1">
        <v>714.01</v>
      </c>
    </row>
    <row r="9029" spans="1:5">
      <c r="A9029" s="1">
        <v>2003</v>
      </c>
      <c r="B9029" s="1">
        <v>34</v>
      </c>
      <c r="C9029" s="1">
        <v>292</v>
      </c>
      <c r="D9029" s="1">
        <v>500</v>
      </c>
      <c r="E9029" s="1">
        <v>792</v>
      </c>
    </row>
    <row r="9030" spans="1:5">
      <c r="A9030" s="1">
        <v>2003</v>
      </c>
      <c r="B9030" s="1">
        <v>35</v>
      </c>
      <c r="C9030" s="1">
        <v>286</v>
      </c>
      <c r="D9030" s="1">
        <v>584.01</v>
      </c>
      <c r="E9030" s="1">
        <v>870.01</v>
      </c>
    </row>
    <row r="9031" spans="1:5">
      <c r="A9031" s="1">
        <v>2003</v>
      </c>
      <c r="B9031" s="1">
        <v>36</v>
      </c>
      <c r="C9031" s="1">
        <v>335</v>
      </c>
      <c r="D9031" s="1">
        <v>590.01</v>
      </c>
      <c r="E9031" s="1">
        <v>925.01</v>
      </c>
    </row>
    <row r="9032" spans="1:5">
      <c r="A9032" s="1">
        <v>2003</v>
      </c>
      <c r="B9032" s="1">
        <v>37</v>
      </c>
      <c r="C9032" s="1">
        <v>334</v>
      </c>
      <c r="D9032" s="1">
        <v>627.01</v>
      </c>
      <c r="E9032" s="1">
        <v>961.01</v>
      </c>
    </row>
    <row r="9033" spans="1:5">
      <c r="A9033" s="1">
        <v>2003</v>
      </c>
      <c r="B9033" s="1">
        <v>38</v>
      </c>
      <c r="C9033" s="1">
        <v>398</v>
      </c>
      <c r="D9033" s="1">
        <v>644.01</v>
      </c>
      <c r="E9033" s="1">
        <v>1042.01</v>
      </c>
    </row>
    <row r="9034" spans="1:5">
      <c r="A9034" s="1">
        <v>2003</v>
      </c>
      <c r="B9034" s="1">
        <v>39</v>
      </c>
      <c r="C9034" s="1">
        <v>414</v>
      </c>
      <c r="D9034" s="1">
        <v>711.01</v>
      </c>
      <c r="E9034" s="1">
        <v>1125.01</v>
      </c>
    </row>
    <row r="9035" spans="1:5">
      <c r="A9035" s="1">
        <v>2003</v>
      </c>
      <c r="B9035" s="1">
        <v>40</v>
      </c>
      <c r="C9035" s="1">
        <v>480</v>
      </c>
      <c r="D9035" s="1">
        <v>774.01</v>
      </c>
      <c r="E9035" s="1">
        <v>1254.01</v>
      </c>
    </row>
    <row r="9036" spans="1:5">
      <c r="A9036" s="1">
        <v>2003</v>
      </c>
      <c r="B9036" s="1">
        <v>41</v>
      </c>
      <c r="C9036" s="1">
        <v>494</v>
      </c>
      <c r="D9036" s="1">
        <v>762</v>
      </c>
      <c r="E9036" s="1">
        <v>1256</v>
      </c>
    </row>
    <row r="9037" spans="1:5">
      <c r="A9037" s="1">
        <v>2003</v>
      </c>
      <c r="B9037" s="1">
        <v>42</v>
      </c>
      <c r="C9037" s="1">
        <v>514</v>
      </c>
      <c r="D9037" s="1">
        <v>860.01</v>
      </c>
      <c r="E9037" s="1">
        <v>1374.01</v>
      </c>
    </row>
    <row r="9038" spans="1:5">
      <c r="A9038" s="1">
        <v>2003</v>
      </c>
      <c r="B9038" s="1">
        <v>43</v>
      </c>
      <c r="C9038" s="1">
        <v>581</v>
      </c>
      <c r="D9038" s="1">
        <v>946.01</v>
      </c>
      <c r="E9038" s="1">
        <v>1527.01</v>
      </c>
    </row>
    <row r="9039" spans="1:5">
      <c r="A9039" s="1">
        <v>2003</v>
      </c>
      <c r="B9039" s="1">
        <v>44</v>
      </c>
      <c r="C9039" s="1">
        <v>646</v>
      </c>
      <c r="D9039" s="1">
        <v>910.01</v>
      </c>
      <c r="E9039" s="1">
        <v>1556.01</v>
      </c>
    </row>
    <row r="9040" spans="1:5">
      <c r="A9040" s="1">
        <v>2003</v>
      </c>
      <c r="B9040" s="1">
        <v>45</v>
      </c>
      <c r="C9040" s="1">
        <v>646</v>
      </c>
      <c r="D9040" s="1">
        <v>948.01</v>
      </c>
      <c r="E9040" s="1">
        <v>1594.01</v>
      </c>
    </row>
    <row r="9041" spans="1:5">
      <c r="A9041" s="1">
        <v>2003</v>
      </c>
      <c r="B9041" s="1">
        <v>46</v>
      </c>
      <c r="C9041" s="1">
        <v>716</v>
      </c>
      <c r="D9041" s="1">
        <v>1074.01</v>
      </c>
      <c r="E9041" s="1">
        <v>1790.01</v>
      </c>
    </row>
    <row r="9042" spans="1:5">
      <c r="A9042" s="1">
        <v>2003</v>
      </c>
      <c r="B9042" s="1">
        <v>47</v>
      </c>
      <c r="C9042" s="1">
        <v>825</v>
      </c>
      <c r="D9042" s="1">
        <v>1175.01</v>
      </c>
      <c r="E9042" s="1">
        <v>2000.01</v>
      </c>
    </row>
    <row r="9043" spans="1:5">
      <c r="A9043" s="1">
        <v>2003</v>
      </c>
      <c r="B9043" s="1">
        <v>48</v>
      </c>
      <c r="C9043" s="1">
        <v>844</v>
      </c>
      <c r="D9043" s="1">
        <v>1264.01</v>
      </c>
      <c r="E9043" s="1">
        <v>2108.0100000000002</v>
      </c>
    </row>
    <row r="9044" spans="1:5">
      <c r="A9044" s="1">
        <v>2003</v>
      </c>
      <c r="B9044" s="1">
        <v>49</v>
      </c>
      <c r="C9044" s="1">
        <v>875</v>
      </c>
      <c r="D9044" s="1">
        <v>1322.01</v>
      </c>
      <c r="E9044" s="1">
        <v>2197.0100000000002</v>
      </c>
    </row>
    <row r="9045" spans="1:5">
      <c r="A9045" s="1">
        <v>2003</v>
      </c>
      <c r="B9045" s="1">
        <v>50</v>
      </c>
      <c r="C9045" s="1">
        <v>1002.01</v>
      </c>
      <c r="D9045" s="1">
        <v>1514.01</v>
      </c>
      <c r="E9045" s="1">
        <v>2516.02</v>
      </c>
    </row>
    <row r="9046" spans="1:5">
      <c r="A9046" s="1">
        <v>2003</v>
      </c>
      <c r="B9046" s="1">
        <v>51</v>
      </c>
      <c r="C9046" s="1">
        <v>1065</v>
      </c>
      <c r="D9046" s="1">
        <v>1551.01</v>
      </c>
      <c r="E9046" s="1">
        <v>2616.0100000000002</v>
      </c>
    </row>
    <row r="9047" spans="1:5">
      <c r="A9047" s="1">
        <v>2003</v>
      </c>
      <c r="B9047" s="1">
        <v>52</v>
      </c>
      <c r="C9047" s="1">
        <v>1173</v>
      </c>
      <c r="D9047" s="1">
        <v>1744.01</v>
      </c>
      <c r="E9047" s="1">
        <v>2917.01</v>
      </c>
    </row>
    <row r="9048" spans="1:5">
      <c r="A9048" s="1">
        <v>2003</v>
      </c>
      <c r="B9048" s="1">
        <v>53</v>
      </c>
      <c r="C9048" s="1">
        <v>1289</v>
      </c>
      <c r="D9048" s="1">
        <v>1927.02</v>
      </c>
      <c r="E9048" s="1">
        <v>3216.02</v>
      </c>
    </row>
    <row r="9049" spans="1:5">
      <c r="A9049" s="1">
        <v>2003</v>
      </c>
      <c r="B9049" s="1">
        <v>54</v>
      </c>
      <c r="C9049" s="1">
        <v>1395.01</v>
      </c>
      <c r="D9049" s="1">
        <v>2170.02</v>
      </c>
      <c r="E9049" s="1">
        <v>3565.03</v>
      </c>
    </row>
    <row r="9050" spans="1:5">
      <c r="A9050" s="1">
        <v>2003</v>
      </c>
      <c r="B9050" s="1">
        <v>55</v>
      </c>
      <c r="C9050" s="1">
        <v>1709</v>
      </c>
      <c r="D9050" s="1">
        <v>2594.02</v>
      </c>
      <c r="E9050" s="1">
        <v>4303.0200000000004</v>
      </c>
    </row>
    <row r="9051" spans="1:5">
      <c r="A9051" s="1">
        <v>2003</v>
      </c>
      <c r="B9051" s="1">
        <v>56</v>
      </c>
      <c r="C9051" s="1">
        <v>1926</v>
      </c>
      <c r="D9051" s="1">
        <v>2899.03</v>
      </c>
      <c r="E9051" s="1">
        <v>4825.03</v>
      </c>
    </row>
    <row r="9052" spans="1:5">
      <c r="A9052" s="1">
        <v>2003</v>
      </c>
      <c r="B9052" s="1">
        <v>57</v>
      </c>
      <c r="C9052" s="1">
        <v>1627.01</v>
      </c>
      <c r="D9052" s="1">
        <v>2753.02</v>
      </c>
      <c r="E9052" s="1">
        <v>4380.03</v>
      </c>
    </row>
    <row r="9053" spans="1:5">
      <c r="A9053" s="1">
        <v>2003</v>
      </c>
      <c r="B9053" s="1">
        <v>58</v>
      </c>
      <c r="C9053" s="1">
        <v>1875</v>
      </c>
      <c r="D9053" s="1">
        <v>2841.02</v>
      </c>
      <c r="E9053" s="1">
        <v>4716.0200000000004</v>
      </c>
    </row>
    <row r="9054" spans="1:5">
      <c r="A9054" s="1">
        <v>2003</v>
      </c>
      <c r="B9054" s="1">
        <v>59</v>
      </c>
      <c r="C9054" s="1">
        <v>2081.0100000000002</v>
      </c>
      <c r="D9054" s="1">
        <v>3094.03</v>
      </c>
      <c r="E9054" s="1">
        <v>5175.04</v>
      </c>
    </row>
    <row r="9055" spans="1:5">
      <c r="A9055" s="1">
        <v>2003</v>
      </c>
      <c r="B9055" s="1">
        <v>60</v>
      </c>
      <c r="C9055" s="1">
        <v>2164.0100000000002</v>
      </c>
      <c r="D9055" s="1">
        <v>3472.03</v>
      </c>
      <c r="E9055" s="1">
        <v>5636.04</v>
      </c>
    </row>
    <row r="9056" spans="1:5">
      <c r="A9056" s="1">
        <v>2003</v>
      </c>
      <c r="B9056" s="1">
        <v>61</v>
      </c>
      <c r="C9056" s="1">
        <v>2173.0100000000002</v>
      </c>
      <c r="D9056" s="1">
        <v>3371.03</v>
      </c>
      <c r="E9056" s="1">
        <v>5544.04</v>
      </c>
    </row>
    <row r="9057" spans="1:5">
      <c r="A9057" s="1">
        <v>2003</v>
      </c>
      <c r="B9057" s="1">
        <v>62</v>
      </c>
      <c r="C9057" s="1">
        <v>2198.0100000000002</v>
      </c>
      <c r="D9057" s="1">
        <v>3505.03</v>
      </c>
      <c r="E9057" s="1">
        <v>5703.04</v>
      </c>
    </row>
    <row r="9058" spans="1:5">
      <c r="A9058" s="1">
        <v>2003</v>
      </c>
      <c r="B9058" s="1">
        <v>63</v>
      </c>
      <c r="C9058" s="1">
        <v>2411.0100000000002</v>
      </c>
      <c r="D9058" s="1">
        <v>3944.04</v>
      </c>
      <c r="E9058" s="1">
        <v>6355.05</v>
      </c>
    </row>
    <row r="9059" spans="1:5">
      <c r="A9059" s="1">
        <v>2003</v>
      </c>
      <c r="B9059" s="1">
        <v>64</v>
      </c>
      <c r="C9059" s="1">
        <v>2798.01</v>
      </c>
      <c r="D9059" s="1">
        <v>4352.03</v>
      </c>
      <c r="E9059" s="1">
        <v>7150.04</v>
      </c>
    </row>
    <row r="9060" spans="1:5">
      <c r="A9060" s="1">
        <v>2003</v>
      </c>
      <c r="B9060" s="1">
        <v>65</v>
      </c>
      <c r="C9060" s="1">
        <v>3088.01</v>
      </c>
      <c r="D9060" s="1">
        <v>4576.04</v>
      </c>
      <c r="E9060" s="1">
        <v>7664.05</v>
      </c>
    </row>
    <row r="9061" spans="1:5">
      <c r="A9061" s="1">
        <v>2003</v>
      </c>
      <c r="B9061" s="1">
        <v>66</v>
      </c>
      <c r="C9061" s="1">
        <v>3175.01</v>
      </c>
      <c r="D9061" s="1">
        <v>4901.04</v>
      </c>
      <c r="E9061" s="1">
        <v>8076.05</v>
      </c>
    </row>
    <row r="9062" spans="1:5">
      <c r="A9062" s="1">
        <v>2003</v>
      </c>
      <c r="B9062" s="1">
        <v>67</v>
      </c>
      <c r="C9062" s="1">
        <v>3506.02</v>
      </c>
      <c r="D9062" s="1">
        <v>5280.05</v>
      </c>
      <c r="E9062" s="1">
        <v>8786.07</v>
      </c>
    </row>
    <row r="9063" spans="1:5">
      <c r="A9063" s="1">
        <v>2003</v>
      </c>
      <c r="B9063" s="1">
        <v>68</v>
      </c>
      <c r="C9063" s="1">
        <v>3720.01</v>
      </c>
      <c r="D9063" s="1">
        <v>5657.04</v>
      </c>
      <c r="E9063" s="1">
        <v>9377.0499999999993</v>
      </c>
    </row>
    <row r="9064" spans="1:5">
      <c r="A9064" s="1">
        <v>2003</v>
      </c>
      <c r="B9064" s="1">
        <v>69</v>
      </c>
      <c r="C9064" s="1">
        <v>4061.01</v>
      </c>
      <c r="D9064" s="1">
        <v>5952.05</v>
      </c>
      <c r="E9064" s="1">
        <v>10013.06</v>
      </c>
    </row>
    <row r="9065" spans="1:5">
      <c r="A9065" s="1">
        <v>2003</v>
      </c>
      <c r="B9065" s="1">
        <v>70</v>
      </c>
      <c r="C9065" s="1">
        <v>4324.01</v>
      </c>
      <c r="D9065" s="1">
        <v>6189.05</v>
      </c>
      <c r="E9065" s="1">
        <v>10513.06</v>
      </c>
    </row>
    <row r="9066" spans="1:5">
      <c r="A9066" s="1">
        <v>2003</v>
      </c>
      <c r="B9066" s="1">
        <v>71</v>
      </c>
      <c r="C9066" s="1">
        <v>4930.0200000000004</v>
      </c>
      <c r="D9066" s="1">
        <v>6963.05</v>
      </c>
      <c r="E9066" s="1">
        <v>11893.07</v>
      </c>
    </row>
    <row r="9067" spans="1:5">
      <c r="A9067" s="1">
        <v>2003</v>
      </c>
      <c r="B9067" s="1">
        <v>72</v>
      </c>
      <c r="C9067" s="1">
        <v>5658.02</v>
      </c>
      <c r="D9067" s="1">
        <v>7485.06</v>
      </c>
      <c r="E9067" s="1">
        <v>13143.08</v>
      </c>
    </row>
    <row r="9068" spans="1:5">
      <c r="A9068" s="1">
        <v>2003</v>
      </c>
      <c r="B9068" s="1">
        <v>73</v>
      </c>
      <c r="C9068" s="1">
        <v>6164.02</v>
      </c>
      <c r="D9068" s="1">
        <v>8069.06</v>
      </c>
      <c r="E9068" s="1">
        <v>14233.08</v>
      </c>
    </row>
    <row r="9069" spans="1:5">
      <c r="A9069" s="1">
        <v>2003</v>
      </c>
      <c r="B9069" s="1">
        <v>74</v>
      </c>
      <c r="C9069" s="1">
        <v>6738.02</v>
      </c>
      <c r="D9069" s="1">
        <v>8502.06</v>
      </c>
      <c r="E9069" s="1">
        <v>15240.08</v>
      </c>
    </row>
    <row r="9070" spans="1:5">
      <c r="A9070" s="1">
        <v>2003</v>
      </c>
      <c r="B9070" s="1">
        <v>75</v>
      </c>
      <c r="C9070" s="1">
        <v>7309.03</v>
      </c>
      <c r="D9070" s="1">
        <v>8775.06</v>
      </c>
      <c r="E9070" s="1">
        <v>16084.09</v>
      </c>
    </row>
    <row r="9071" spans="1:5">
      <c r="A9071" s="1">
        <v>2003</v>
      </c>
      <c r="B9071" s="1">
        <v>76</v>
      </c>
      <c r="C9071" s="1">
        <v>7945.02</v>
      </c>
      <c r="D9071" s="1">
        <v>9342.07</v>
      </c>
      <c r="E9071" s="1">
        <v>17287.09</v>
      </c>
    </row>
    <row r="9072" spans="1:5">
      <c r="A9072" s="1">
        <v>2003</v>
      </c>
      <c r="B9072" s="1">
        <v>77</v>
      </c>
      <c r="C9072" s="1">
        <v>8741.0300000000007</v>
      </c>
      <c r="D9072" s="1">
        <v>9855.07</v>
      </c>
      <c r="E9072" s="1">
        <v>18596.099999999999</v>
      </c>
    </row>
    <row r="9073" spans="1:5">
      <c r="A9073" s="1">
        <v>2003</v>
      </c>
      <c r="B9073" s="1">
        <v>78</v>
      </c>
      <c r="C9073" s="1">
        <v>9356.0300000000007</v>
      </c>
      <c r="D9073" s="1">
        <v>9922.07</v>
      </c>
      <c r="E9073" s="1">
        <v>19278.099999999999</v>
      </c>
    </row>
    <row r="9074" spans="1:5">
      <c r="A9074" s="1">
        <v>2003</v>
      </c>
      <c r="B9074" s="1">
        <v>79</v>
      </c>
      <c r="C9074" s="1">
        <v>10263.040000000001</v>
      </c>
      <c r="D9074" s="1">
        <v>10471.07</v>
      </c>
      <c r="E9074" s="1">
        <v>20734.11</v>
      </c>
    </row>
    <row r="9075" spans="1:5">
      <c r="A9075" s="1">
        <v>2003</v>
      </c>
      <c r="B9075" s="1">
        <v>80</v>
      </c>
      <c r="C9075" s="1">
        <v>10993.03</v>
      </c>
      <c r="D9075" s="1">
        <v>10539.07</v>
      </c>
      <c r="E9075" s="1">
        <v>21532.1</v>
      </c>
    </row>
    <row r="9076" spans="1:5">
      <c r="A9076" s="1">
        <v>2003</v>
      </c>
      <c r="B9076" s="1">
        <v>81</v>
      </c>
      <c r="C9076" s="1">
        <v>12088.03</v>
      </c>
      <c r="D9076" s="1">
        <v>11246.07</v>
      </c>
      <c r="E9076" s="1">
        <v>23334.1</v>
      </c>
    </row>
    <row r="9077" spans="1:5">
      <c r="A9077" s="1">
        <v>2003</v>
      </c>
      <c r="B9077" s="1">
        <v>82</v>
      </c>
      <c r="C9077" s="1">
        <v>13676.04</v>
      </c>
      <c r="D9077" s="1">
        <v>11610.06</v>
      </c>
      <c r="E9077" s="1">
        <v>25286.1</v>
      </c>
    </row>
    <row r="9078" spans="1:5">
      <c r="A9078" s="1">
        <v>2003</v>
      </c>
      <c r="B9078" s="1">
        <v>83</v>
      </c>
      <c r="C9078" s="1">
        <v>14168.04</v>
      </c>
      <c r="D9078" s="1">
        <v>11408.06</v>
      </c>
      <c r="E9078" s="1">
        <v>25576.1</v>
      </c>
    </row>
    <row r="9079" spans="1:5">
      <c r="A9079" s="1">
        <v>2003</v>
      </c>
      <c r="B9079" s="1">
        <v>84</v>
      </c>
      <c r="C9079" s="1">
        <v>10619.03</v>
      </c>
      <c r="D9079" s="1">
        <v>7765.05</v>
      </c>
      <c r="E9079" s="1">
        <v>18384.080000000002</v>
      </c>
    </row>
    <row r="9080" spans="1:5">
      <c r="A9080" s="1">
        <v>2003</v>
      </c>
      <c r="B9080" s="1">
        <v>85</v>
      </c>
      <c r="C9080" s="1">
        <v>10485.030000000001</v>
      </c>
      <c r="D9080" s="1">
        <v>7375.04</v>
      </c>
      <c r="E9080" s="1">
        <v>17860.07</v>
      </c>
    </row>
    <row r="9081" spans="1:5">
      <c r="A9081" s="1">
        <v>2003</v>
      </c>
      <c r="B9081" s="1">
        <v>86</v>
      </c>
      <c r="C9081" s="1">
        <v>11637.04</v>
      </c>
      <c r="D9081" s="1">
        <v>7415.05</v>
      </c>
      <c r="E9081" s="1">
        <v>19052.09</v>
      </c>
    </row>
    <row r="9082" spans="1:5">
      <c r="A9082" s="1">
        <v>2003</v>
      </c>
      <c r="B9082" s="1">
        <v>87</v>
      </c>
      <c r="C9082" s="1">
        <v>12576.03</v>
      </c>
      <c r="D9082" s="1">
        <v>7331.04</v>
      </c>
      <c r="E9082" s="1">
        <v>19907.07</v>
      </c>
    </row>
    <row r="9083" spans="1:5">
      <c r="A9083" s="1">
        <v>2003</v>
      </c>
      <c r="B9083" s="1">
        <v>88</v>
      </c>
      <c r="C9083" s="1">
        <v>12945.04</v>
      </c>
      <c r="D9083" s="1">
        <v>6997.04</v>
      </c>
      <c r="E9083" s="1">
        <v>19942.080000000002</v>
      </c>
    </row>
    <row r="9084" spans="1:5">
      <c r="A9084" s="1">
        <v>2003</v>
      </c>
      <c r="B9084" s="1">
        <v>89</v>
      </c>
      <c r="C9084" s="1">
        <v>12784.04</v>
      </c>
      <c r="D9084" s="1">
        <v>6414.04</v>
      </c>
      <c r="E9084" s="1">
        <v>19198.080000000002</v>
      </c>
    </row>
    <row r="9085" spans="1:5">
      <c r="A9085" s="1">
        <v>2003</v>
      </c>
      <c r="B9085" s="1">
        <v>90</v>
      </c>
      <c r="C9085" s="1">
        <v>12005.03</v>
      </c>
      <c r="D9085" s="1">
        <v>5605.03</v>
      </c>
      <c r="E9085" s="1">
        <v>17610.060000000001</v>
      </c>
    </row>
    <row r="9086" spans="1:5">
      <c r="A9086" s="1">
        <v>2003</v>
      </c>
      <c r="B9086" s="1">
        <v>91</v>
      </c>
      <c r="C9086" s="1">
        <v>10733.03</v>
      </c>
      <c r="D9086" s="1">
        <v>4616.03</v>
      </c>
      <c r="E9086" s="1">
        <v>15349.06</v>
      </c>
    </row>
    <row r="9087" spans="1:5">
      <c r="A9087" s="1">
        <v>2003</v>
      </c>
      <c r="B9087" s="1">
        <v>92</v>
      </c>
      <c r="C9087" s="1">
        <v>9673.0300000000007</v>
      </c>
      <c r="D9087" s="1">
        <v>3876.02</v>
      </c>
      <c r="E9087" s="1">
        <v>13549.05</v>
      </c>
    </row>
    <row r="9088" spans="1:5">
      <c r="A9088" s="1">
        <v>2003</v>
      </c>
      <c r="B9088" s="1">
        <v>93</v>
      </c>
      <c r="C9088" s="1">
        <v>8819.02</v>
      </c>
      <c r="D9088" s="1">
        <v>3117.02</v>
      </c>
      <c r="E9088" s="1">
        <v>11936.04</v>
      </c>
    </row>
    <row r="9089" spans="1:5">
      <c r="A9089" s="1">
        <v>2003</v>
      </c>
      <c r="B9089" s="1">
        <v>94</v>
      </c>
      <c r="C9089" s="1">
        <v>7377.02</v>
      </c>
      <c r="D9089" s="1">
        <v>2209.0100000000002</v>
      </c>
      <c r="E9089" s="1">
        <v>9586.0300000000007</v>
      </c>
    </row>
    <row r="9090" spans="1:5">
      <c r="A9090" s="1">
        <v>2003</v>
      </c>
      <c r="B9090" s="1">
        <v>95</v>
      </c>
      <c r="C9090" s="1">
        <v>6151.02</v>
      </c>
      <c r="D9090" s="1">
        <v>1773.01</v>
      </c>
      <c r="E9090" s="1">
        <v>7924.03</v>
      </c>
    </row>
    <row r="9091" spans="1:5">
      <c r="A9091" s="1">
        <v>2003</v>
      </c>
      <c r="B9091" s="1">
        <v>96</v>
      </c>
      <c r="C9091" s="1">
        <v>4799.0200000000004</v>
      </c>
      <c r="D9091" s="1">
        <v>1194.01</v>
      </c>
      <c r="E9091" s="1">
        <v>5993.03</v>
      </c>
    </row>
    <row r="9092" spans="1:5">
      <c r="A9092" s="1">
        <v>2003</v>
      </c>
      <c r="B9092" s="1">
        <v>97</v>
      </c>
      <c r="C9092" s="1">
        <v>3682.01</v>
      </c>
      <c r="D9092" s="1">
        <v>811</v>
      </c>
      <c r="E9092" s="1">
        <v>4493.01</v>
      </c>
    </row>
    <row r="9093" spans="1:5">
      <c r="A9093" s="1">
        <v>2003</v>
      </c>
      <c r="B9093" s="1">
        <v>98</v>
      </c>
      <c r="C9093" s="1">
        <v>2633.01</v>
      </c>
      <c r="D9093" s="1">
        <v>504.01</v>
      </c>
      <c r="E9093" s="1">
        <v>3137.02</v>
      </c>
    </row>
    <row r="9094" spans="1:5">
      <c r="A9094" s="1">
        <v>2003</v>
      </c>
      <c r="B9094" s="1">
        <v>99</v>
      </c>
      <c r="C9094" s="1">
        <v>1843.01</v>
      </c>
      <c r="D9094" s="1">
        <v>318</v>
      </c>
      <c r="E9094" s="1">
        <v>2161.0100000000002</v>
      </c>
    </row>
    <row r="9095" spans="1:5">
      <c r="A9095" s="1">
        <v>2003</v>
      </c>
      <c r="B9095" s="1">
        <v>100</v>
      </c>
      <c r="C9095" s="1">
        <v>1333.01</v>
      </c>
      <c r="D9095" s="1">
        <v>214</v>
      </c>
      <c r="E9095" s="1">
        <v>1547.01</v>
      </c>
    </row>
    <row r="9096" spans="1:5">
      <c r="A9096" s="1">
        <v>2003</v>
      </c>
      <c r="B9096" s="1">
        <v>101</v>
      </c>
      <c r="C9096" s="1">
        <v>876</v>
      </c>
      <c r="D9096" s="1">
        <v>123</v>
      </c>
      <c r="E9096" s="1">
        <v>999</v>
      </c>
    </row>
    <row r="9097" spans="1:5">
      <c r="A9097" s="1">
        <v>2003</v>
      </c>
      <c r="B9097" s="1">
        <v>102</v>
      </c>
      <c r="C9097" s="1">
        <v>570</v>
      </c>
      <c r="D9097" s="1">
        <v>68</v>
      </c>
      <c r="E9097" s="1">
        <v>638</v>
      </c>
    </row>
    <row r="9098" spans="1:5">
      <c r="A9098" s="1">
        <v>2003</v>
      </c>
      <c r="B9098" s="1">
        <v>103</v>
      </c>
      <c r="C9098" s="1">
        <v>344</v>
      </c>
      <c r="D9098" s="1">
        <v>37</v>
      </c>
      <c r="E9098" s="1">
        <v>381</v>
      </c>
    </row>
    <row r="9099" spans="1:5">
      <c r="A9099" s="1">
        <v>2003</v>
      </c>
      <c r="B9099" s="1">
        <v>104</v>
      </c>
      <c r="C9099" s="1">
        <v>187</v>
      </c>
      <c r="D9099" s="1">
        <v>19</v>
      </c>
      <c r="E9099" s="1">
        <v>206</v>
      </c>
    </row>
    <row r="9100" spans="1:5">
      <c r="A9100" s="1">
        <v>2003</v>
      </c>
      <c r="B9100" s="1">
        <v>105</v>
      </c>
      <c r="C9100" s="1">
        <v>97</v>
      </c>
      <c r="D9100" s="1">
        <v>11</v>
      </c>
      <c r="E9100" s="1">
        <v>108</v>
      </c>
    </row>
    <row r="9101" spans="1:5">
      <c r="A9101" s="1">
        <v>2003</v>
      </c>
      <c r="B9101" s="1">
        <v>106</v>
      </c>
      <c r="C9101" s="1">
        <v>66</v>
      </c>
      <c r="D9101" s="1">
        <v>3</v>
      </c>
      <c r="E9101" s="1">
        <v>69</v>
      </c>
    </row>
    <row r="9102" spans="1:5">
      <c r="A9102" s="1">
        <v>2003</v>
      </c>
      <c r="B9102" s="1">
        <v>107</v>
      </c>
      <c r="C9102" s="1">
        <v>20</v>
      </c>
      <c r="D9102" s="1">
        <v>0</v>
      </c>
      <c r="E9102" s="1">
        <v>20</v>
      </c>
    </row>
    <row r="9103" spans="1:5">
      <c r="A9103" s="1">
        <v>2003</v>
      </c>
      <c r="B9103" s="1">
        <v>108</v>
      </c>
      <c r="C9103" s="1">
        <v>12</v>
      </c>
      <c r="D9103" s="1">
        <v>1</v>
      </c>
      <c r="E9103" s="1">
        <v>13</v>
      </c>
    </row>
    <row r="9104" spans="1:5">
      <c r="A9104" s="1">
        <v>2003</v>
      </c>
      <c r="B9104" s="1">
        <v>109</v>
      </c>
      <c r="C9104" s="1">
        <v>9</v>
      </c>
      <c r="D9104" s="1">
        <v>0</v>
      </c>
      <c r="E9104" s="1">
        <v>9</v>
      </c>
    </row>
    <row r="9105" spans="1:5">
      <c r="A9105" s="1">
        <v>2003</v>
      </c>
      <c r="B9105" s="1" t="s">
        <v>121</v>
      </c>
      <c r="C9105" s="1">
        <v>0</v>
      </c>
      <c r="D9105" s="1">
        <v>0</v>
      </c>
      <c r="E9105" s="1">
        <v>0</v>
      </c>
    </row>
    <row r="9106" spans="1:5">
      <c r="A9106" s="1">
        <v>2004</v>
      </c>
      <c r="B9106" s="1">
        <v>0</v>
      </c>
      <c r="C9106" s="1">
        <v>1590</v>
      </c>
      <c r="D9106" s="1">
        <v>2016</v>
      </c>
      <c r="E9106" s="1">
        <v>3606</v>
      </c>
    </row>
    <row r="9107" spans="1:5">
      <c r="A9107" s="1">
        <v>2004</v>
      </c>
      <c r="B9107" s="1">
        <v>1</v>
      </c>
      <c r="C9107" s="1">
        <v>114</v>
      </c>
      <c r="D9107" s="1">
        <v>149</v>
      </c>
      <c r="E9107" s="1">
        <v>263</v>
      </c>
    </row>
    <row r="9108" spans="1:5">
      <c r="A9108" s="1">
        <v>2004</v>
      </c>
      <c r="B9108" s="1">
        <v>2</v>
      </c>
      <c r="C9108" s="1">
        <v>57</v>
      </c>
      <c r="D9108" s="1">
        <v>71</v>
      </c>
      <c r="E9108" s="1">
        <v>128</v>
      </c>
    </row>
    <row r="9109" spans="1:5">
      <c r="A9109" s="1">
        <v>2004</v>
      </c>
      <c r="B9109" s="1">
        <v>3</v>
      </c>
      <c r="C9109" s="1">
        <v>45</v>
      </c>
      <c r="D9109" s="1">
        <v>64</v>
      </c>
      <c r="E9109" s="1">
        <v>109</v>
      </c>
    </row>
    <row r="9110" spans="1:5">
      <c r="A9110" s="1">
        <v>2004</v>
      </c>
      <c r="B9110" s="1">
        <v>4</v>
      </c>
      <c r="C9110" s="1">
        <v>41</v>
      </c>
      <c r="D9110" s="1">
        <v>45</v>
      </c>
      <c r="E9110" s="1">
        <v>86</v>
      </c>
    </row>
    <row r="9111" spans="1:5">
      <c r="A9111" s="1">
        <v>2004</v>
      </c>
      <c r="B9111" s="1">
        <v>5</v>
      </c>
      <c r="C9111" s="1">
        <v>32</v>
      </c>
      <c r="D9111" s="1">
        <v>38</v>
      </c>
      <c r="E9111" s="1">
        <v>70</v>
      </c>
    </row>
    <row r="9112" spans="1:5">
      <c r="A9112" s="1">
        <v>2004</v>
      </c>
      <c r="B9112" s="1">
        <v>6</v>
      </c>
      <c r="C9112" s="1">
        <v>40</v>
      </c>
      <c r="D9112" s="1">
        <v>44</v>
      </c>
      <c r="E9112" s="1">
        <v>84</v>
      </c>
    </row>
    <row r="9113" spans="1:5">
      <c r="A9113" s="1">
        <v>2004</v>
      </c>
      <c r="B9113" s="1">
        <v>7</v>
      </c>
      <c r="C9113" s="1">
        <v>32</v>
      </c>
      <c r="D9113" s="1">
        <v>37</v>
      </c>
      <c r="E9113" s="1">
        <v>69</v>
      </c>
    </row>
    <row r="9114" spans="1:5">
      <c r="A9114" s="1">
        <v>2004</v>
      </c>
      <c r="B9114" s="1">
        <v>8</v>
      </c>
      <c r="C9114" s="1">
        <v>25</v>
      </c>
      <c r="D9114" s="1">
        <v>43</v>
      </c>
      <c r="E9114" s="1">
        <v>68</v>
      </c>
    </row>
    <row r="9115" spans="1:5">
      <c r="A9115" s="1">
        <v>2004</v>
      </c>
      <c r="B9115" s="1">
        <v>9</v>
      </c>
      <c r="C9115" s="1">
        <v>24</v>
      </c>
      <c r="D9115" s="1">
        <v>40</v>
      </c>
      <c r="E9115" s="1">
        <v>64</v>
      </c>
    </row>
    <row r="9116" spans="1:5">
      <c r="A9116" s="1">
        <v>2004</v>
      </c>
      <c r="B9116" s="1">
        <v>10</v>
      </c>
      <c r="C9116" s="1">
        <v>30</v>
      </c>
      <c r="D9116" s="1">
        <v>50</v>
      </c>
      <c r="E9116" s="1">
        <v>80</v>
      </c>
    </row>
    <row r="9117" spans="1:5">
      <c r="A9117" s="1">
        <v>2004</v>
      </c>
      <c r="B9117" s="1">
        <v>11</v>
      </c>
      <c r="C9117" s="1">
        <v>26</v>
      </c>
      <c r="D9117" s="1">
        <v>39</v>
      </c>
      <c r="E9117" s="1">
        <v>65</v>
      </c>
    </row>
    <row r="9118" spans="1:5">
      <c r="A9118" s="1">
        <v>2004</v>
      </c>
      <c r="B9118" s="1">
        <v>12</v>
      </c>
      <c r="C9118" s="1">
        <v>42</v>
      </c>
      <c r="D9118" s="1">
        <v>63</v>
      </c>
      <c r="E9118" s="1">
        <v>105</v>
      </c>
    </row>
    <row r="9119" spans="1:5">
      <c r="A9119" s="1">
        <v>2004</v>
      </c>
      <c r="B9119" s="1">
        <v>13</v>
      </c>
      <c r="C9119" s="1">
        <v>47</v>
      </c>
      <c r="D9119" s="1">
        <v>62</v>
      </c>
      <c r="E9119" s="1">
        <v>109</v>
      </c>
    </row>
    <row r="9120" spans="1:5">
      <c r="A9120" s="1">
        <v>2004</v>
      </c>
      <c r="B9120" s="1">
        <v>14</v>
      </c>
      <c r="C9120" s="1">
        <v>46</v>
      </c>
      <c r="D9120" s="1">
        <v>73</v>
      </c>
      <c r="E9120" s="1">
        <v>119</v>
      </c>
    </row>
    <row r="9121" spans="1:5">
      <c r="A9121" s="1">
        <v>2004</v>
      </c>
      <c r="B9121" s="1">
        <v>15</v>
      </c>
      <c r="C9121" s="1">
        <v>57</v>
      </c>
      <c r="D9121" s="1">
        <v>105</v>
      </c>
      <c r="E9121" s="1">
        <v>162</v>
      </c>
    </row>
    <row r="9122" spans="1:5">
      <c r="A9122" s="1">
        <v>2004</v>
      </c>
      <c r="B9122" s="1">
        <v>16</v>
      </c>
      <c r="C9122" s="1">
        <v>86</v>
      </c>
      <c r="D9122" s="1">
        <v>122</v>
      </c>
      <c r="E9122" s="1">
        <v>208</v>
      </c>
    </row>
    <row r="9123" spans="1:5">
      <c r="A9123" s="1">
        <v>2004</v>
      </c>
      <c r="B9123" s="1">
        <v>17</v>
      </c>
      <c r="C9123" s="1">
        <v>88</v>
      </c>
      <c r="D9123" s="1">
        <v>199</v>
      </c>
      <c r="E9123" s="1">
        <v>287</v>
      </c>
    </row>
    <row r="9124" spans="1:5">
      <c r="A9124" s="1">
        <v>2004</v>
      </c>
      <c r="B9124" s="1">
        <v>18</v>
      </c>
      <c r="C9124" s="1">
        <v>99</v>
      </c>
      <c r="D9124" s="1">
        <v>244</v>
      </c>
      <c r="E9124" s="1">
        <v>343</v>
      </c>
    </row>
    <row r="9125" spans="1:5">
      <c r="A9125" s="1">
        <v>2004</v>
      </c>
      <c r="B9125" s="1">
        <v>19</v>
      </c>
      <c r="C9125" s="1">
        <v>115</v>
      </c>
      <c r="D9125" s="1">
        <v>247</v>
      </c>
      <c r="E9125" s="1">
        <v>362</v>
      </c>
    </row>
    <row r="9126" spans="1:5">
      <c r="A9126" s="1">
        <v>2004</v>
      </c>
      <c r="B9126" s="1">
        <v>20</v>
      </c>
      <c r="C9126" s="1">
        <v>94</v>
      </c>
      <c r="D9126" s="1">
        <v>252</v>
      </c>
      <c r="E9126" s="1">
        <v>346</v>
      </c>
    </row>
    <row r="9127" spans="1:5">
      <c r="A9127" s="1">
        <v>2004</v>
      </c>
      <c r="B9127" s="1">
        <v>21</v>
      </c>
      <c r="C9127" s="1">
        <v>103</v>
      </c>
      <c r="D9127" s="1">
        <v>246</v>
      </c>
      <c r="E9127" s="1">
        <v>349</v>
      </c>
    </row>
    <row r="9128" spans="1:5">
      <c r="A9128" s="1">
        <v>2004</v>
      </c>
      <c r="B9128" s="1">
        <v>22</v>
      </c>
      <c r="C9128" s="1">
        <v>110</v>
      </c>
      <c r="D9128" s="1">
        <v>285</v>
      </c>
      <c r="E9128" s="1">
        <v>395</v>
      </c>
    </row>
    <row r="9129" spans="1:5">
      <c r="A9129" s="1">
        <v>2004</v>
      </c>
      <c r="B9129" s="1">
        <v>23</v>
      </c>
      <c r="C9129" s="1">
        <v>123</v>
      </c>
      <c r="D9129" s="1">
        <v>309</v>
      </c>
      <c r="E9129" s="1">
        <v>432</v>
      </c>
    </row>
    <row r="9130" spans="1:5">
      <c r="A9130" s="1">
        <v>2004</v>
      </c>
      <c r="B9130" s="1">
        <v>24</v>
      </c>
      <c r="C9130" s="1">
        <v>103</v>
      </c>
      <c r="D9130" s="1">
        <v>281</v>
      </c>
      <c r="E9130" s="1">
        <v>384</v>
      </c>
    </row>
    <row r="9131" spans="1:5">
      <c r="A9131" s="1">
        <v>2004</v>
      </c>
      <c r="B9131" s="1">
        <v>25</v>
      </c>
      <c r="C9131" s="1">
        <v>130</v>
      </c>
      <c r="D9131" s="1">
        <v>303</v>
      </c>
      <c r="E9131" s="1">
        <v>433</v>
      </c>
    </row>
    <row r="9132" spans="1:5">
      <c r="A9132" s="1">
        <v>2004</v>
      </c>
      <c r="B9132" s="1">
        <v>26</v>
      </c>
      <c r="C9132" s="1">
        <v>128</v>
      </c>
      <c r="D9132" s="1">
        <v>271</v>
      </c>
      <c r="E9132" s="1">
        <v>399</v>
      </c>
    </row>
    <row r="9133" spans="1:5">
      <c r="A9133" s="1">
        <v>2004</v>
      </c>
      <c r="B9133" s="1">
        <v>27</v>
      </c>
      <c r="C9133" s="1">
        <v>137</v>
      </c>
      <c r="D9133" s="1">
        <v>296</v>
      </c>
      <c r="E9133" s="1">
        <v>433</v>
      </c>
    </row>
    <row r="9134" spans="1:5">
      <c r="A9134" s="1">
        <v>2004</v>
      </c>
      <c r="B9134" s="1">
        <v>28</v>
      </c>
      <c r="C9134" s="1">
        <v>124</v>
      </c>
      <c r="D9134" s="1">
        <v>278</v>
      </c>
      <c r="E9134" s="1">
        <v>402</v>
      </c>
    </row>
    <row r="9135" spans="1:5">
      <c r="A9135" s="1">
        <v>2004</v>
      </c>
      <c r="B9135" s="1">
        <v>29</v>
      </c>
      <c r="C9135" s="1">
        <v>146</v>
      </c>
      <c r="D9135" s="1">
        <v>316</v>
      </c>
      <c r="E9135" s="1">
        <v>462</v>
      </c>
    </row>
    <row r="9136" spans="1:5">
      <c r="A9136" s="1">
        <v>2004</v>
      </c>
      <c r="B9136" s="1">
        <v>30</v>
      </c>
      <c r="C9136" s="1">
        <v>163</v>
      </c>
      <c r="D9136" s="1">
        <v>383</v>
      </c>
      <c r="E9136" s="1">
        <v>546</v>
      </c>
    </row>
    <row r="9137" spans="1:5">
      <c r="A9137" s="1">
        <v>2004</v>
      </c>
      <c r="B9137" s="1">
        <v>31</v>
      </c>
      <c r="C9137" s="1">
        <v>187</v>
      </c>
      <c r="D9137" s="1">
        <v>396</v>
      </c>
      <c r="E9137" s="1">
        <v>583</v>
      </c>
    </row>
    <row r="9138" spans="1:5">
      <c r="A9138" s="1">
        <v>2004</v>
      </c>
      <c r="B9138" s="1">
        <v>32</v>
      </c>
      <c r="C9138" s="1">
        <v>216</v>
      </c>
      <c r="D9138" s="1">
        <v>450</v>
      </c>
      <c r="E9138" s="1">
        <v>666</v>
      </c>
    </row>
    <row r="9139" spans="1:5">
      <c r="A9139" s="1">
        <v>2004</v>
      </c>
      <c r="B9139" s="1">
        <v>33</v>
      </c>
      <c r="C9139" s="1">
        <v>230</v>
      </c>
      <c r="D9139" s="1">
        <v>460</v>
      </c>
      <c r="E9139" s="1">
        <v>690</v>
      </c>
    </row>
    <row r="9140" spans="1:5">
      <c r="A9140" s="1">
        <v>2004</v>
      </c>
      <c r="B9140" s="1">
        <v>34</v>
      </c>
      <c r="C9140" s="1">
        <v>254</v>
      </c>
      <c r="D9140" s="1">
        <v>489</v>
      </c>
      <c r="E9140" s="1">
        <v>743</v>
      </c>
    </row>
    <row r="9141" spans="1:5">
      <c r="A9141" s="1">
        <v>2004</v>
      </c>
      <c r="B9141" s="1">
        <v>35</v>
      </c>
      <c r="C9141" s="1">
        <v>279</v>
      </c>
      <c r="D9141" s="1">
        <v>538</v>
      </c>
      <c r="E9141" s="1">
        <v>817</v>
      </c>
    </row>
    <row r="9142" spans="1:5">
      <c r="A9142" s="1">
        <v>2004</v>
      </c>
      <c r="B9142" s="1">
        <v>36</v>
      </c>
      <c r="C9142" s="1">
        <v>311</v>
      </c>
      <c r="D9142" s="1">
        <v>579</v>
      </c>
      <c r="E9142" s="1">
        <v>890</v>
      </c>
    </row>
    <row r="9143" spans="1:5">
      <c r="A9143" s="1">
        <v>2004</v>
      </c>
      <c r="B9143" s="1">
        <v>37</v>
      </c>
      <c r="C9143" s="1">
        <v>355</v>
      </c>
      <c r="D9143" s="1">
        <v>615</v>
      </c>
      <c r="E9143" s="1">
        <v>970</v>
      </c>
    </row>
    <row r="9144" spans="1:5">
      <c r="A9144" s="1">
        <v>2004</v>
      </c>
      <c r="B9144" s="1">
        <v>38</v>
      </c>
      <c r="C9144" s="1">
        <v>415</v>
      </c>
      <c r="D9144" s="1">
        <v>632</v>
      </c>
      <c r="E9144" s="1">
        <v>1047</v>
      </c>
    </row>
    <row r="9145" spans="1:5">
      <c r="A9145" s="1">
        <v>2004</v>
      </c>
      <c r="B9145" s="1">
        <v>39</v>
      </c>
      <c r="C9145" s="1">
        <v>446</v>
      </c>
      <c r="D9145" s="1">
        <v>737</v>
      </c>
      <c r="E9145" s="1">
        <v>1183</v>
      </c>
    </row>
    <row r="9146" spans="1:5">
      <c r="A9146" s="1">
        <v>2004</v>
      </c>
      <c r="B9146" s="1">
        <v>40</v>
      </c>
      <c r="C9146" s="1">
        <v>425</v>
      </c>
      <c r="D9146" s="1">
        <v>746</v>
      </c>
      <c r="E9146" s="1">
        <v>1171</v>
      </c>
    </row>
    <row r="9147" spans="1:5">
      <c r="A9147" s="1">
        <v>2004</v>
      </c>
      <c r="B9147" s="1">
        <v>41</v>
      </c>
      <c r="C9147" s="1">
        <v>456</v>
      </c>
      <c r="D9147" s="1">
        <v>759</v>
      </c>
      <c r="E9147" s="1">
        <v>1215</v>
      </c>
    </row>
    <row r="9148" spans="1:5">
      <c r="A9148" s="1">
        <v>2004</v>
      </c>
      <c r="B9148" s="1">
        <v>42</v>
      </c>
      <c r="C9148" s="1">
        <v>541</v>
      </c>
      <c r="D9148" s="1">
        <v>796</v>
      </c>
      <c r="E9148" s="1">
        <v>1337</v>
      </c>
    </row>
    <row r="9149" spans="1:5">
      <c r="A9149" s="1">
        <v>2004</v>
      </c>
      <c r="B9149" s="1">
        <v>43</v>
      </c>
      <c r="C9149" s="1">
        <v>587</v>
      </c>
      <c r="D9149" s="1">
        <v>922</v>
      </c>
      <c r="E9149" s="1">
        <v>1509</v>
      </c>
    </row>
    <row r="9150" spans="1:5">
      <c r="A9150" s="1">
        <v>2004</v>
      </c>
      <c r="B9150" s="1">
        <v>44</v>
      </c>
      <c r="C9150" s="1">
        <v>610</v>
      </c>
      <c r="D9150" s="1">
        <v>961</v>
      </c>
      <c r="E9150" s="1">
        <v>1571</v>
      </c>
    </row>
    <row r="9151" spans="1:5">
      <c r="A9151" s="1">
        <v>2004</v>
      </c>
      <c r="B9151" s="1">
        <v>45</v>
      </c>
      <c r="C9151" s="1">
        <v>670</v>
      </c>
      <c r="D9151" s="1">
        <v>967</v>
      </c>
      <c r="E9151" s="1">
        <v>1637</v>
      </c>
    </row>
    <row r="9152" spans="1:5">
      <c r="A9152" s="1">
        <v>2004</v>
      </c>
      <c r="B9152" s="1">
        <v>46</v>
      </c>
      <c r="C9152" s="1">
        <v>755</v>
      </c>
      <c r="D9152" s="1">
        <v>1055</v>
      </c>
      <c r="E9152" s="1">
        <v>1810</v>
      </c>
    </row>
    <row r="9153" spans="1:5">
      <c r="A9153" s="1">
        <v>2004</v>
      </c>
      <c r="B9153" s="1">
        <v>47</v>
      </c>
      <c r="C9153" s="1">
        <v>780</v>
      </c>
      <c r="D9153" s="1">
        <v>1112</v>
      </c>
      <c r="E9153" s="1">
        <v>1892</v>
      </c>
    </row>
    <row r="9154" spans="1:5">
      <c r="A9154" s="1">
        <v>2004</v>
      </c>
      <c r="B9154" s="1">
        <v>48</v>
      </c>
      <c r="C9154" s="1">
        <v>803</v>
      </c>
      <c r="D9154" s="1">
        <v>1217</v>
      </c>
      <c r="E9154" s="1">
        <v>2020</v>
      </c>
    </row>
    <row r="9155" spans="1:5">
      <c r="A9155" s="1">
        <v>2004</v>
      </c>
      <c r="B9155" s="1">
        <v>49</v>
      </c>
      <c r="C9155" s="1">
        <v>827</v>
      </c>
      <c r="D9155" s="1">
        <v>1340</v>
      </c>
      <c r="E9155" s="1">
        <v>2167</v>
      </c>
    </row>
    <row r="9156" spans="1:5">
      <c r="A9156" s="1">
        <v>2004</v>
      </c>
      <c r="B9156" s="1">
        <v>50</v>
      </c>
      <c r="C9156" s="1">
        <v>978</v>
      </c>
      <c r="D9156" s="1">
        <v>1404</v>
      </c>
      <c r="E9156" s="1">
        <v>2382</v>
      </c>
    </row>
    <row r="9157" spans="1:5">
      <c r="A9157" s="1">
        <v>2004</v>
      </c>
      <c r="B9157" s="1">
        <v>51</v>
      </c>
      <c r="C9157" s="1">
        <v>1066</v>
      </c>
      <c r="D9157" s="1">
        <v>1585</v>
      </c>
      <c r="E9157" s="1">
        <v>2651</v>
      </c>
    </row>
    <row r="9158" spans="1:5">
      <c r="A9158" s="1">
        <v>2004</v>
      </c>
      <c r="B9158" s="1">
        <v>52</v>
      </c>
      <c r="C9158" s="1">
        <v>1032</v>
      </c>
      <c r="D9158" s="1">
        <v>1768</v>
      </c>
      <c r="E9158" s="1">
        <v>2800</v>
      </c>
    </row>
    <row r="9159" spans="1:5">
      <c r="A9159" s="1">
        <v>2004</v>
      </c>
      <c r="B9159" s="1">
        <v>53</v>
      </c>
      <c r="C9159" s="1">
        <v>1229</v>
      </c>
      <c r="D9159" s="1">
        <v>1838</v>
      </c>
      <c r="E9159" s="1">
        <v>3067</v>
      </c>
    </row>
    <row r="9160" spans="1:5">
      <c r="A9160" s="1">
        <v>2004</v>
      </c>
      <c r="B9160" s="1">
        <v>54</v>
      </c>
      <c r="C9160" s="1">
        <v>1298</v>
      </c>
      <c r="D9160" s="1">
        <v>2056</v>
      </c>
      <c r="E9160" s="1">
        <v>3354</v>
      </c>
    </row>
    <row r="9161" spans="1:5">
      <c r="A9161" s="1">
        <v>2004</v>
      </c>
      <c r="B9161" s="1">
        <v>55</v>
      </c>
      <c r="C9161" s="1">
        <v>1464</v>
      </c>
      <c r="D9161" s="1">
        <v>2242</v>
      </c>
      <c r="E9161" s="1">
        <v>3706</v>
      </c>
    </row>
    <row r="9162" spans="1:5">
      <c r="A9162" s="1">
        <v>2004</v>
      </c>
      <c r="B9162" s="1">
        <v>56</v>
      </c>
      <c r="C9162" s="1">
        <v>1766</v>
      </c>
      <c r="D9162" s="1">
        <v>2605</v>
      </c>
      <c r="E9162" s="1">
        <v>4371</v>
      </c>
    </row>
    <row r="9163" spans="1:5">
      <c r="A9163" s="1">
        <v>2004</v>
      </c>
      <c r="B9163" s="1">
        <v>57</v>
      </c>
      <c r="C9163" s="1">
        <v>2029</v>
      </c>
      <c r="D9163" s="1">
        <v>3077</v>
      </c>
      <c r="E9163" s="1">
        <v>5106</v>
      </c>
    </row>
    <row r="9164" spans="1:5">
      <c r="A9164" s="1">
        <v>2004</v>
      </c>
      <c r="B9164" s="1">
        <v>58</v>
      </c>
      <c r="C9164" s="1">
        <v>1804</v>
      </c>
      <c r="D9164" s="1">
        <v>2727</v>
      </c>
      <c r="E9164" s="1">
        <v>4531</v>
      </c>
    </row>
    <row r="9165" spans="1:5">
      <c r="A9165" s="1">
        <v>2004</v>
      </c>
      <c r="B9165" s="1">
        <v>59</v>
      </c>
      <c r="C9165" s="1">
        <v>1929</v>
      </c>
      <c r="D9165" s="1">
        <v>2935</v>
      </c>
      <c r="E9165" s="1">
        <v>4864</v>
      </c>
    </row>
    <row r="9166" spans="1:5">
      <c r="A9166" s="1">
        <v>2004</v>
      </c>
      <c r="B9166" s="1">
        <v>60</v>
      </c>
      <c r="C9166" s="1">
        <v>2154</v>
      </c>
      <c r="D9166" s="1">
        <v>3302</v>
      </c>
      <c r="E9166" s="1">
        <v>5456</v>
      </c>
    </row>
    <row r="9167" spans="1:5">
      <c r="A9167" s="1">
        <v>2004</v>
      </c>
      <c r="B9167" s="1">
        <v>61</v>
      </c>
      <c r="C9167" s="1">
        <v>2168</v>
      </c>
      <c r="D9167" s="1">
        <v>3495</v>
      </c>
      <c r="E9167" s="1">
        <v>5663</v>
      </c>
    </row>
    <row r="9168" spans="1:5">
      <c r="A9168" s="1">
        <v>2004</v>
      </c>
      <c r="B9168" s="1">
        <v>62</v>
      </c>
      <c r="C9168" s="1">
        <v>2228</v>
      </c>
      <c r="D9168" s="1">
        <v>3673</v>
      </c>
      <c r="E9168" s="1">
        <v>5901</v>
      </c>
    </row>
    <row r="9169" spans="1:5">
      <c r="A9169" s="1">
        <v>2004</v>
      </c>
      <c r="B9169" s="1">
        <v>63</v>
      </c>
      <c r="C9169" s="1">
        <v>2310</v>
      </c>
      <c r="D9169" s="1">
        <v>3441</v>
      </c>
      <c r="E9169" s="1">
        <v>5751</v>
      </c>
    </row>
    <row r="9170" spans="1:5">
      <c r="A9170" s="1">
        <v>2004</v>
      </c>
      <c r="B9170" s="1">
        <v>64</v>
      </c>
      <c r="C9170" s="1">
        <v>2600</v>
      </c>
      <c r="D9170" s="1">
        <v>4086</v>
      </c>
      <c r="E9170" s="1">
        <v>6686</v>
      </c>
    </row>
    <row r="9171" spans="1:5">
      <c r="A9171" s="1">
        <v>2004</v>
      </c>
      <c r="B9171" s="1">
        <v>65</v>
      </c>
      <c r="C9171" s="1">
        <v>2802</v>
      </c>
      <c r="D9171" s="1">
        <v>4445</v>
      </c>
      <c r="E9171" s="1">
        <v>7247</v>
      </c>
    </row>
    <row r="9172" spans="1:5">
      <c r="A9172" s="1">
        <v>2004</v>
      </c>
      <c r="B9172" s="1">
        <v>66</v>
      </c>
      <c r="C9172" s="1">
        <v>3156</v>
      </c>
      <c r="D9172" s="1">
        <v>4846</v>
      </c>
      <c r="E9172" s="1">
        <v>8002</v>
      </c>
    </row>
    <row r="9173" spans="1:5">
      <c r="A9173" s="1">
        <v>2004</v>
      </c>
      <c r="B9173" s="1">
        <v>67</v>
      </c>
      <c r="C9173" s="1">
        <v>3351</v>
      </c>
      <c r="D9173" s="1">
        <v>5073</v>
      </c>
      <c r="E9173" s="1">
        <v>8424</v>
      </c>
    </row>
    <row r="9174" spans="1:5">
      <c r="A9174" s="1">
        <v>2004</v>
      </c>
      <c r="B9174" s="1">
        <v>68</v>
      </c>
      <c r="C9174" s="1">
        <v>3731</v>
      </c>
      <c r="D9174" s="1">
        <v>5338</v>
      </c>
      <c r="E9174" s="1">
        <v>9069</v>
      </c>
    </row>
    <row r="9175" spans="1:5">
      <c r="A9175" s="1">
        <v>2004</v>
      </c>
      <c r="B9175" s="1">
        <v>69</v>
      </c>
      <c r="C9175" s="1">
        <v>3898</v>
      </c>
      <c r="D9175" s="1">
        <v>5767</v>
      </c>
      <c r="E9175" s="1">
        <v>9665</v>
      </c>
    </row>
    <row r="9176" spans="1:5">
      <c r="A9176" s="1">
        <v>2004</v>
      </c>
      <c r="B9176" s="1">
        <v>70</v>
      </c>
      <c r="C9176" s="1">
        <v>4102</v>
      </c>
      <c r="D9176" s="1">
        <v>6034</v>
      </c>
      <c r="E9176" s="1">
        <v>10136</v>
      </c>
    </row>
    <row r="9177" spans="1:5">
      <c r="A9177" s="1">
        <v>2004</v>
      </c>
      <c r="B9177" s="1">
        <v>71</v>
      </c>
      <c r="C9177" s="1">
        <v>4521</v>
      </c>
      <c r="D9177" s="1">
        <v>6427</v>
      </c>
      <c r="E9177" s="1">
        <v>10948</v>
      </c>
    </row>
    <row r="9178" spans="1:5">
      <c r="A9178" s="1">
        <v>2004</v>
      </c>
      <c r="B9178" s="1">
        <v>72</v>
      </c>
      <c r="C9178" s="1">
        <v>5141</v>
      </c>
      <c r="D9178" s="1">
        <v>7148</v>
      </c>
      <c r="E9178" s="1">
        <v>12289</v>
      </c>
    </row>
    <row r="9179" spans="1:5">
      <c r="A9179" s="1">
        <v>2004</v>
      </c>
      <c r="B9179" s="1">
        <v>73</v>
      </c>
      <c r="C9179" s="1">
        <v>5867</v>
      </c>
      <c r="D9179" s="1">
        <v>7565</v>
      </c>
      <c r="E9179" s="1">
        <v>13432</v>
      </c>
    </row>
    <row r="9180" spans="1:5">
      <c r="A9180" s="1">
        <v>2004</v>
      </c>
      <c r="B9180" s="1">
        <v>74</v>
      </c>
      <c r="C9180" s="1">
        <v>6436</v>
      </c>
      <c r="D9180" s="1">
        <v>7944</v>
      </c>
      <c r="E9180" s="1">
        <v>14380</v>
      </c>
    </row>
    <row r="9181" spans="1:5">
      <c r="A9181" s="1">
        <v>2004</v>
      </c>
      <c r="B9181" s="1">
        <v>75</v>
      </c>
      <c r="C9181" s="1">
        <v>6924</v>
      </c>
      <c r="D9181" s="1">
        <v>8473</v>
      </c>
      <c r="E9181" s="1">
        <v>15397</v>
      </c>
    </row>
    <row r="9182" spans="1:5">
      <c r="A9182" s="1">
        <v>2004</v>
      </c>
      <c r="B9182" s="1">
        <v>76</v>
      </c>
      <c r="C9182" s="1">
        <v>7441</v>
      </c>
      <c r="D9182" s="1">
        <v>8657</v>
      </c>
      <c r="E9182" s="1">
        <v>16098</v>
      </c>
    </row>
    <row r="9183" spans="1:5">
      <c r="A9183" s="1">
        <v>2004</v>
      </c>
      <c r="B9183" s="1">
        <v>77</v>
      </c>
      <c r="C9183" s="1">
        <v>8027</v>
      </c>
      <c r="D9183" s="1">
        <v>9274</v>
      </c>
      <c r="E9183" s="1">
        <v>17301</v>
      </c>
    </row>
    <row r="9184" spans="1:5">
      <c r="A9184" s="1">
        <v>2004</v>
      </c>
      <c r="B9184" s="1">
        <v>78</v>
      </c>
      <c r="C9184" s="1">
        <v>8851</v>
      </c>
      <c r="D9184" s="1">
        <v>9836</v>
      </c>
      <c r="E9184" s="1">
        <v>18687</v>
      </c>
    </row>
    <row r="9185" spans="1:5">
      <c r="A9185" s="1">
        <v>2004</v>
      </c>
      <c r="B9185" s="1">
        <v>79</v>
      </c>
      <c r="C9185" s="1">
        <v>9226</v>
      </c>
      <c r="D9185" s="1">
        <v>9845</v>
      </c>
      <c r="E9185" s="1">
        <v>19071</v>
      </c>
    </row>
    <row r="9186" spans="1:5">
      <c r="A9186" s="1">
        <v>2004</v>
      </c>
      <c r="B9186" s="1">
        <v>80</v>
      </c>
      <c r="C9186" s="1">
        <v>10071</v>
      </c>
      <c r="D9186" s="1">
        <v>10015</v>
      </c>
      <c r="E9186" s="1">
        <v>20086</v>
      </c>
    </row>
    <row r="9187" spans="1:5">
      <c r="A9187" s="1">
        <v>2004</v>
      </c>
      <c r="B9187" s="1">
        <v>81</v>
      </c>
      <c r="C9187" s="1">
        <v>11032</v>
      </c>
      <c r="D9187" s="1">
        <v>10086</v>
      </c>
      <c r="E9187" s="1">
        <v>21118</v>
      </c>
    </row>
    <row r="9188" spans="1:5">
      <c r="A9188" s="1">
        <v>2004</v>
      </c>
      <c r="B9188" s="1">
        <v>82</v>
      </c>
      <c r="C9188" s="1">
        <v>12153</v>
      </c>
      <c r="D9188" s="1">
        <v>10558</v>
      </c>
      <c r="E9188" s="1">
        <v>22711</v>
      </c>
    </row>
    <row r="9189" spans="1:5">
      <c r="A9189" s="1">
        <v>2004</v>
      </c>
      <c r="B9189" s="1">
        <v>83</v>
      </c>
      <c r="C9189" s="1">
        <v>13230</v>
      </c>
      <c r="D9189" s="1">
        <v>10880</v>
      </c>
      <c r="E9189" s="1">
        <v>24110</v>
      </c>
    </row>
    <row r="9190" spans="1:5">
      <c r="A9190" s="1">
        <v>2004</v>
      </c>
      <c r="B9190" s="1">
        <v>84</v>
      </c>
      <c r="C9190" s="1">
        <v>13685</v>
      </c>
      <c r="D9190" s="1">
        <v>10741</v>
      </c>
      <c r="E9190" s="1">
        <v>24426</v>
      </c>
    </row>
    <row r="9191" spans="1:5">
      <c r="A9191" s="1">
        <v>2004</v>
      </c>
      <c r="B9191" s="1">
        <v>85</v>
      </c>
      <c r="C9191" s="1">
        <v>10263</v>
      </c>
      <c r="D9191" s="1">
        <v>7126</v>
      </c>
      <c r="E9191" s="1">
        <v>17389</v>
      </c>
    </row>
    <row r="9192" spans="1:5">
      <c r="A9192" s="1">
        <v>2004</v>
      </c>
      <c r="B9192" s="1">
        <v>86</v>
      </c>
      <c r="C9192" s="1">
        <v>9835</v>
      </c>
      <c r="D9192" s="1">
        <v>6584</v>
      </c>
      <c r="E9192" s="1">
        <v>16419</v>
      </c>
    </row>
    <row r="9193" spans="1:5">
      <c r="A9193" s="1">
        <v>2004</v>
      </c>
      <c r="B9193" s="1">
        <v>87</v>
      </c>
      <c r="C9193" s="1">
        <v>10883</v>
      </c>
      <c r="D9193" s="1">
        <v>6700</v>
      </c>
      <c r="E9193" s="1">
        <v>17583</v>
      </c>
    </row>
    <row r="9194" spans="1:5">
      <c r="A9194" s="1">
        <v>2004</v>
      </c>
      <c r="B9194" s="1">
        <v>88</v>
      </c>
      <c r="C9194" s="1">
        <v>11552</v>
      </c>
      <c r="D9194" s="1">
        <v>6494</v>
      </c>
      <c r="E9194" s="1">
        <v>18046</v>
      </c>
    </row>
    <row r="9195" spans="1:5">
      <c r="A9195" s="1">
        <v>2004</v>
      </c>
      <c r="B9195" s="1">
        <v>89</v>
      </c>
      <c r="C9195" s="1">
        <v>11693</v>
      </c>
      <c r="D9195" s="1">
        <v>6015</v>
      </c>
      <c r="E9195" s="1">
        <v>17708</v>
      </c>
    </row>
    <row r="9196" spans="1:5">
      <c r="A9196" s="1">
        <v>2004</v>
      </c>
      <c r="B9196" s="1">
        <v>90</v>
      </c>
      <c r="C9196" s="1">
        <v>11316</v>
      </c>
      <c r="D9196" s="1">
        <v>5317</v>
      </c>
      <c r="E9196" s="1">
        <v>16633</v>
      </c>
    </row>
    <row r="9197" spans="1:5">
      <c r="A9197" s="1">
        <v>2004</v>
      </c>
      <c r="B9197" s="1">
        <v>91</v>
      </c>
      <c r="C9197" s="1">
        <v>10471</v>
      </c>
      <c r="D9197" s="1">
        <v>4612</v>
      </c>
      <c r="E9197" s="1">
        <v>15083</v>
      </c>
    </row>
    <row r="9198" spans="1:5">
      <c r="A9198" s="1">
        <v>2004</v>
      </c>
      <c r="B9198" s="1">
        <v>92</v>
      </c>
      <c r="C9198" s="1">
        <v>9447</v>
      </c>
      <c r="D9198" s="1">
        <v>3762</v>
      </c>
      <c r="E9198" s="1">
        <v>13209</v>
      </c>
    </row>
    <row r="9199" spans="1:5">
      <c r="A9199" s="1">
        <v>2004</v>
      </c>
      <c r="B9199" s="1">
        <v>93</v>
      </c>
      <c r="C9199" s="1">
        <v>8027</v>
      </c>
      <c r="D9199" s="1">
        <v>2905</v>
      </c>
      <c r="E9199" s="1">
        <v>10932</v>
      </c>
    </row>
    <row r="9200" spans="1:5">
      <c r="A9200" s="1">
        <v>2004</v>
      </c>
      <c r="B9200" s="1">
        <v>94</v>
      </c>
      <c r="C9200" s="1">
        <v>7200</v>
      </c>
      <c r="D9200" s="1">
        <v>2253</v>
      </c>
      <c r="E9200" s="1">
        <v>9453</v>
      </c>
    </row>
    <row r="9201" spans="1:5">
      <c r="A9201" s="1">
        <v>2004</v>
      </c>
      <c r="B9201" s="1">
        <v>95</v>
      </c>
      <c r="C9201" s="1">
        <v>5787</v>
      </c>
      <c r="D9201" s="1">
        <v>1731</v>
      </c>
      <c r="E9201" s="1">
        <v>7518</v>
      </c>
    </row>
    <row r="9202" spans="1:5">
      <c r="A9202" s="1">
        <v>2004</v>
      </c>
      <c r="B9202" s="1">
        <v>96</v>
      </c>
      <c r="C9202" s="1">
        <v>4662</v>
      </c>
      <c r="D9202" s="1">
        <v>1219</v>
      </c>
      <c r="E9202" s="1">
        <v>5881</v>
      </c>
    </row>
    <row r="9203" spans="1:5">
      <c r="A9203" s="1">
        <v>2004</v>
      </c>
      <c r="B9203" s="1">
        <v>97</v>
      </c>
      <c r="C9203" s="1">
        <v>3565</v>
      </c>
      <c r="D9203" s="1">
        <v>827</v>
      </c>
      <c r="E9203" s="1">
        <v>4392</v>
      </c>
    </row>
    <row r="9204" spans="1:5">
      <c r="A9204" s="1">
        <v>2004</v>
      </c>
      <c r="B9204" s="1">
        <v>98</v>
      </c>
      <c r="C9204" s="1">
        <v>2530</v>
      </c>
      <c r="D9204" s="1">
        <v>558</v>
      </c>
      <c r="E9204" s="1">
        <v>3088</v>
      </c>
    </row>
    <row r="9205" spans="1:5">
      <c r="A9205" s="1">
        <v>2004</v>
      </c>
      <c r="B9205" s="1">
        <v>99</v>
      </c>
      <c r="C9205" s="1">
        <v>1816</v>
      </c>
      <c r="D9205" s="1">
        <v>357</v>
      </c>
      <c r="E9205" s="1">
        <v>2173</v>
      </c>
    </row>
    <row r="9206" spans="1:5">
      <c r="A9206" s="1">
        <v>2004</v>
      </c>
      <c r="B9206" s="1">
        <v>100</v>
      </c>
      <c r="C9206" s="1">
        <v>1245</v>
      </c>
      <c r="D9206" s="1">
        <v>206</v>
      </c>
      <c r="E9206" s="1">
        <v>1451</v>
      </c>
    </row>
    <row r="9207" spans="1:5">
      <c r="A9207" s="1">
        <v>2004</v>
      </c>
      <c r="B9207" s="1">
        <v>101</v>
      </c>
      <c r="C9207" s="1">
        <v>881</v>
      </c>
      <c r="D9207" s="1">
        <v>113</v>
      </c>
      <c r="E9207" s="1">
        <v>994</v>
      </c>
    </row>
    <row r="9208" spans="1:5">
      <c r="A9208" s="1">
        <v>2004</v>
      </c>
      <c r="B9208" s="1">
        <v>102</v>
      </c>
      <c r="C9208" s="1">
        <v>514</v>
      </c>
      <c r="D9208" s="1">
        <v>57</v>
      </c>
      <c r="E9208" s="1">
        <v>571</v>
      </c>
    </row>
    <row r="9209" spans="1:5">
      <c r="A9209" s="1">
        <v>2004</v>
      </c>
      <c r="B9209" s="1">
        <v>103</v>
      </c>
      <c r="C9209" s="1">
        <v>322</v>
      </c>
      <c r="D9209" s="1">
        <v>47</v>
      </c>
      <c r="E9209" s="1">
        <v>369</v>
      </c>
    </row>
    <row r="9210" spans="1:5">
      <c r="A9210" s="1">
        <v>2004</v>
      </c>
      <c r="B9210" s="1">
        <v>104</v>
      </c>
      <c r="C9210" s="1">
        <v>189</v>
      </c>
      <c r="D9210" s="1">
        <v>15</v>
      </c>
      <c r="E9210" s="1">
        <v>204</v>
      </c>
    </row>
    <row r="9211" spans="1:5">
      <c r="A9211" s="1">
        <v>2004</v>
      </c>
      <c r="B9211" s="1">
        <v>105</v>
      </c>
      <c r="C9211" s="1">
        <v>86</v>
      </c>
      <c r="D9211" s="1">
        <v>10</v>
      </c>
      <c r="E9211" s="1">
        <v>96</v>
      </c>
    </row>
    <row r="9212" spans="1:5">
      <c r="A9212" s="1">
        <v>2004</v>
      </c>
      <c r="B9212" s="1">
        <v>106</v>
      </c>
      <c r="C9212" s="1">
        <v>56</v>
      </c>
      <c r="D9212" s="1">
        <v>2</v>
      </c>
      <c r="E9212" s="1">
        <v>58</v>
      </c>
    </row>
    <row r="9213" spans="1:5">
      <c r="A9213" s="1">
        <v>2004</v>
      </c>
      <c r="B9213" s="1">
        <v>107</v>
      </c>
      <c r="C9213" s="1">
        <v>32</v>
      </c>
      <c r="D9213" s="1">
        <v>2</v>
      </c>
      <c r="E9213" s="1">
        <v>34</v>
      </c>
    </row>
    <row r="9214" spans="1:5">
      <c r="A9214" s="1">
        <v>2004</v>
      </c>
      <c r="B9214" s="1">
        <v>108</v>
      </c>
      <c r="C9214" s="1">
        <v>11</v>
      </c>
      <c r="D9214" s="1">
        <v>0</v>
      </c>
      <c r="E9214" s="1">
        <v>11</v>
      </c>
    </row>
    <row r="9215" spans="1:5">
      <c r="A9215" s="1">
        <v>2004</v>
      </c>
      <c r="B9215" s="1">
        <v>109</v>
      </c>
      <c r="C9215" s="1">
        <v>9</v>
      </c>
      <c r="D9215" s="1">
        <v>0</v>
      </c>
      <c r="E9215" s="1">
        <v>9</v>
      </c>
    </row>
    <row r="9216" spans="1:5">
      <c r="A9216" s="1">
        <v>2004</v>
      </c>
      <c r="B9216" s="1" t="s">
        <v>121</v>
      </c>
      <c r="C9216" s="1">
        <v>6</v>
      </c>
      <c r="D9216" s="1">
        <v>0</v>
      </c>
      <c r="E9216" s="1">
        <v>6</v>
      </c>
    </row>
    <row r="9217" spans="1:5">
      <c r="A9217" s="1">
        <v>2005</v>
      </c>
      <c r="B9217" s="1">
        <v>0</v>
      </c>
      <c r="C9217" s="1">
        <v>1574</v>
      </c>
      <c r="D9217" s="1">
        <v>2109</v>
      </c>
      <c r="E9217" s="1">
        <v>3683</v>
      </c>
    </row>
    <row r="9218" spans="1:5">
      <c r="A9218" s="1">
        <v>2005</v>
      </c>
      <c r="B9218" s="1">
        <v>1</v>
      </c>
      <c r="C9218" s="1">
        <v>127</v>
      </c>
      <c r="D9218" s="1">
        <v>135</v>
      </c>
      <c r="E9218" s="1">
        <v>262</v>
      </c>
    </row>
    <row r="9219" spans="1:5">
      <c r="A9219" s="1">
        <v>2005</v>
      </c>
      <c r="B9219" s="1">
        <v>2</v>
      </c>
      <c r="C9219" s="1">
        <v>50</v>
      </c>
      <c r="D9219" s="1">
        <v>84</v>
      </c>
      <c r="E9219" s="1">
        <v>134</v>
      </c>
    </row>
    <row r="9220" spans="1:5">
      <c r="A9220" s="1">
        <v>2005</v>
      </c>
      <c r="B9220" s="1">
        <v>3</v>
      </c>
      <c r="C9220" s="1">
        <v>46</v>
      </c>
      <c r="D9220" s="1">
        <v>62</v>
      </c>
      <c r="E9220" s="1">
        <v>108</v>
      </c>
    </row>
    <row r="9221" spans="1:5">
      <c r="A9221" s="1">
        <v>2005</v>
      </c>
      <c r="B9221" s="1">
        <v>4</v>
      </c>
      <c r="C9221" s="1">
        <v>30</v>
      </c>
      <c r="D9221" s="1">
        <v>43</v>
      </c>
      <c r="E9221" s="1">
        <v>73</v>
      </c>
    </row>
    <row r="9222" spans="1:5">
      <c r="A9222" s="1">
        <v>2005</v>
      </c>
      <c r="B9222" s="1">
        <v>5</v>
      </c>
      <c r="C9222" s="1">
        <v>26</v>
      </c>
      <c r="D9222" s="1">
        <v>37</v>
      </c>
      <c r="E9222" s="1">
        <v>63</v>
      </c>
    </row>
    <row r="9223" spans="1:5">
      <c r="A9223" s="1">
        <v>2005</v>
      </c>
      <c r="B9223" s="1">
        <v>6</v>
      </c>
      <c r="C9223" s="1">
        <v>33</v>
      </c>
      <c r="D9223" s="1">
        <v>44</v>
      </c>
      <c r="E9223" s="1">
        <v>77</v>
      </c>
    </row>
    <row r="9224" spans="1:5">
      <c r="A9224" s="1">
        <v>2005</v>
      </c>
      <c r="B9224" s="1">
        <v>7</v>
      </c>
      <c r="C9224" s="1">
        <v>33</v>
      </c>
      <c r="D9224" s="1">
        <v>35</v>
      </c>
      <c r="E9224" s="1">
        <v>68</v>
      </c>
    </row>
    <row r="9225" spans="1:5">
      <c r="A9225" s="1">
        <v>2005</v>
      </c>
      <c r="B9225" s="1">
        <v>8</v>
      </c>
      <c r="C9225" s="1">
        <v>25</v>
      </c>
      <c r="D9225" s="1">
        <v>32</v>
      </c>
      <c r="E9225" s="1">
        <v>57</v>
      </c>
    </row>
    <row r="9226" spans="1:5">
      <c r="A9226" s="1">
        <v>2005</v>
      </c>
      <c r="B9226" s="1">
        <v>9</v>
      </c>
      <c r="C9226" s="1">
        <v>33</v>
      </c>
      <c r="D9226" s="1">
        <v>37</v>
      </c>
      <c r="E9226" s="1">
        <v>70</v>
      </c>
    </row>
    <row r="9227" spans="1:5">
      <c r="A9227" s="1">
        <v>2005</v>
      </c>
      <c r="B9227" s="1">
        <v>10</v>
      </c>
      <c r="C9227" s="1">
        <v>27</v>
      </c>
      <c r="D9227" s="1">
        <v>40</v>
      </c>
      <c r="E9227" s="1">
        <v>67</v>
      </c>
    </row>
    <row r="9228" spans="1:5">
      <c r="A9228" s="1">
        <v>2005</v>
      </c>
      <c r="B9228" s="1">
        <v>11</v>
      </c>
      <c r="C9228" s="1">
        <v>31</v>
      </c>
      <c r="D9228" s="1">
        <v>55</v>
      </c>
      <c r="E9228" s="1">
        <v>86</v>
      </c>
    </row>
    <row r="9229" spans="1:5">
      <c r="A9229" s="1">
        <v>2005</v>
      </c>
      <c r="B9229" s="1">
        <v>12</v>
      </c>
      <c r="C9229" s="1">
        <v>45</v>
      </c>
      <c r="D9229" s="1">
        <v>54</v>
      </c>
      <c r="E9229" s="1">
        <v>99</v>
      </c>
    </row>
    <row r="9230" spans="1:5">
      <c r="A9230" s="1">
        <v>2005</v>
      </c>
      <c r="B9230" s="1">
        <v>13</v>
      </c>
      <c r="C9230" s="1">
        <v>46</v>
      </c>
      <c r="D9230" s="1">
        <v>65</v>
      </c>
      <c r="E9230" s="1">
        <v>111</v>
      </c>
    </row>
    <row r="9231" spans="1:5">
      <c r="A9231" s="1">
        <v>2005</v>
      </c>
      <c r="B9231" s="1">
        <v>14</v>
      </c>
      <c r="C9231" s="1">
        <v>53</v>
      </c>
      <c r="D9231" s="1">
        <v>72</v>
      </c>
      <c r="E9231" s="1">
        <v>125</v>
      </c>
    </row>
    <row r="9232" spans="1:5">
      <c r="A9232" s="1">
        <v>2005</v>
      </c>
      <c r="B9232" s="1">
        <v>15</v>
      </c>
      <c r="C9232" s="1">
        <v>51</v>
      </c>
      <c r="D9232" s="1">
        <v>83</v>
      </c>
      <c r="E9232" s="1">
        <v>134</v>
      </c>
    </row>
    <row r="9233" spans="1:5">
      <c r="A9233" s="1">
        <v>2005</v>
      </c>
      <c r="B9233" s="1">
        <v>16</v>
      </c>
      <c r="C9233" s="1">
        <v>84</v>
      </c>
      <c r="D9233" s="1">
        <v>129</v>
      </c>
      <c r="E9233" s="1">
        <v>213</v>
      </c>
    </row>
    <row r="9234" spans="1:5">
      <c r="A9234" s="1">
        <v>2005</v>
      </c>
      <c r="B9234" s="1">
        <v>17</v>
      </c>
      <c r="C9234" s="1">
        <v>100</v>
      </c>
      <c r="D9234" s="1">
        <v>208</v>
      </c>
      <c r="E9234" s="1">
        <v>308</v>
      </c>
    </row>
    <row r="9235" spans="1:5">
      <c r="A9235" s="1">
        <v>2005</v>
      </c>
      <c r="B9235" s="1">
        <v>18</v>
      </c>
      <c r="C9235" s="1">
        <v>101</v>
      </c>
      <c r="D9235" s="1">
        <v>256</v>
      </c>
      <c r="E9235" s="1">
        <v>357</v>
      </c>
    </row>
    <row r="9236" spans="1:5">
      <c r="A9236" s="1">
        <v>2005</v>
      </c>
      <c r="B9236" s="1">
        <v>19</v>
      </c>
      <c r="C9236" s="1">
        <v>103</v>
      </c>
      <c r="D9236" s="1">
        <v>239</v>
      </c>
      <c r="E9236" s="1">
        <v>342</v>
      </c>
    </row>
    <row r="9237" spans="1:5">
      <c r="A9237" s="1">
        <v>2005</v>
      </c>
      <c r="B9237" s="1">
        <v>20</v>
      </c>
      <c r="C9237" s="1">
        <v>122</v>
      </c>
      <c r="D9237" s="1">
        <v>281</v>
      </c>
      <c r="E9237" s="1">
        <v>403</v>
      </c>
    </row>
    <row r="9238" spans="1:5">
      <c r="A9238" s="1">
        <v>2005</v>
      </c>
      <c r="B9238" s="1">
        <v>21</v>
      </c>
      <c r="C9238" s="1">
        <v>110</v>
      </c>
      <c r="D9238" s="1">
        <v>256</v>
      </c>
      <c r="E9238" s="1">
        <v>366</v>
      </c>
    </row>
    <row r="9239" spans="1:5">
      <c r="A9239" s="1">
        <v>2005</v>
      </c>
      <c r="B9239" s="1">
        <v>22</v>
      </c>
      <c r="C9239" s="1">
        <v>95</v>
      </c>
      <c r="D9239" s="1">
        <v>248</v>
      </c>
      <c r="E9239" s="1">
        <v>343</v>
      </c>
    </row>
    <row r="9240" spans="1:5">
      <c r="A9240" s="1">
        <v>2005</v>
      </c>
      <c r="B9240" s="1">
        <v>23</v>
      </c>
      <c r="C9240" s="1">
        <v>102</v>
      </c>
      <c r="D9240" s="1">
        <v>298</v>
      </c>
      <c r="E9240" s="1">
        <v>400</v>
      </c>
    </row>
    <row r="9241" spans="1:5">
      <c r="A9241" s="1">
        <v>2005</v>
      </c>
      <c r="B9241" s="1">
        <v>24</v>
      </c>
      <c r="C9241" s="1">
        <v>107</v>
      </c>
      <c r="D9241" s="1">
        <v>262</v>
      </c>
      <c r="E9241" s="1">
        <v>369</v>
      </c>
    </row>
    <row r="9242" spans="1:5">
      <c r="A9242" s="1">
        <v>2005</v>
      </c>
      <c r="B9242" s="1">
        <v>25</v>
      </c>
      <c r="C9242" s="1">
        <v>103</v>
      </c>
      <c r="D9242" s="1">
        <v>287</v>
      </c>
      <c r="E9242" s="1">
        <v>390</v>
      </c>
    </row>
    <row r="9243" spans="1:5">
      <c r="A9243" s="1">
        <v>2005</v>
      </c>
      <c r="B9243" s="1">
        <v>26</v>
      </c>
      <c r="C9243" s="1">
        <v>121</v>
      </c>
      <c r="D9243" s="1">
        <v>279</v>
      </c>
      <c r="E9243" s="1">
        <v>400</v>
      </c>
    </row>
    <row r="9244" spans="1:5">
      <c r="A9244" s="1">
        <v>2005</v>
      </c>
      <c r="B9244" s="1">
        <v>27</v>
      </c>
      <c r="C9244" s="1">
        <v>128</v>
      </c>
      <c r="D9244" s="1">
        <v>275</v>
      </c>
      <c r="E9244" s="1">
        <v>403</v>
      </c>
    </row>
    <row r="9245" spans="1:5">
      <c r="A9245" s="1">
        <v>2005</v>
      </c>
      <c r="B9245" s="1">
        <v>28</v>
      </c>
      <c r="C9245" s="1">
        <v>137</v>
      </c>
      <c r="D9245" s="1">
        <v>256</v>
      </c>
      <c r="E9245" s="1">
        <v>393</v>
      </c>
    </row>
    <row r="9246" spans="1:5">
      <c r="A9246" s="1">
        <v>2005</v>
      </c>
      <c r="B9246" s="1">
        <v>29</v>
      </c>
      <c r="C9246" s="1">
        <v>143</v>
      </c>
      <c r="D9246" s="1">
        <v>304</v>
      </c>
      <c r="E9246" s="1">
        <v>447</v>
      </c>
    </row>
    <row r="9247" spans="1:5">
      <c r="A9247" s="1">
        <v>2005</v>
      </c>
      <c r="B9247" s="1">
        <v>30</v>
      </c>
      <c r="C9247" s="1">
        <v>152</v>
      </c>
      <c r="D9247" s="1">
        <v>326</v>
      </c>
      <c r="E9247" s="1">
        <v>478</v>
      </c>
    </row>
    <row r="9248" spans="1:5">
      <c r="A9248" s="1">
        <v>2005</v>
      </c>
      <c r="B9248" s="1">
        <v>31</v>
      </c>
      <c r="C9248" s="1">
        <v>166</v>
      </c>
      <c r="D9248" s="1">
        <v>334</v>
      </c>
      <c r="E9248" s="1">
        <v>500</v>
      </c>
    </row>
    <row r="9249" spans="1:5">
      <c r="A9249" s="1">
        <v>2005</v>
      </c>
      <c r="B9249" s="1">
        <v>32</v>
      </c>
      <c r="C9249" s="1">
        <v>191</v>
      </c>
      <c r="D9249" s="1">
        <v>409</v>
      </c>
      <c r="E9249" s="1">
        <v>600</v>
      </c>
    </row>
    <row r="9250" spans="1:5">
      <c r="A9250" s="1">
        <v>2005</v>
      </c>
      <c r="B9250" s="1">
        <v>33</v>
      </c>
      <c r="C9250" s="1">
        <v>220</v>
      </c>
      <c r="D9250" s="1">
        <v>474</v>
      </c>
      <c r="E9250" s="1">
        <v>694</v>
      </c>
    </row>
    <row r="9251" spans="1:5">
      <c r="A9251" s="1">
        <v>2005</v>
      </c>
      <c r="B9251" s="1">
        <v>34</v>
      </c>
      <c r="C9251" s="1">
        <v>259</v>
      </c>
      <c r="D9251" s="1">
        <v>458</v>
      </c>
      <c r="E9251" s="1">
        <v>717</v>
      </c>
    </row>
    <row r="9252" spans="1:5">
      <c r="A9252" s="1">
        <v>2005</v>
      </c>
      <c r="B9252" s="1">
        <v>35</v>
      </c>
      <c r="C9252" s="1">
        <v>264</v>
      </c>
      <c r="D9252" s="1">
        <v>517</v>
      </c>
      <c r="E9252" s="1">
        <v>781</v>
      </c>
    </row>
    <row r="9253" spans="1:5">
      <c r="A9253" s="1">
        <v>2005</v>
      </c>
      <c r="B9253" s="1">
        <v>36</v>
      </c>
      <c r="C9253" s="1">
        <v>298</v>
      </c>
      <c r="D9253" s="1">
        <v>583</v>
      </c>
      <c r="E9253" s="1">
        <v>881</v>
      </c>
    </row>
    <row r="9254" spans="1:5">
      <c r="A9254" s="1">
        <v>2005</v>
      </c>
      <c r="B9254" s="1">
        <v>37</v>
      </c>
      <c r="C9254" s="1">
        <v>349</v>
      </c>
      <c r="D9254" s="1">
        <v>632</v>
      </c>
      <c r="E9254" s="1">
        <v>981</v>
      </c>
    </row>
    <row r="9255" spans="1:5">
      <c r="A9255" s="1">
        <v>2005</v>
      </c>
      <c r="B9255" s="1">
        <v>38</v>
      </c>
      <c r="C9255" s="1">
        <v>351</v>
      </c>
      <c r="D9255" s="1">
        <v>627</v>
      </c>
      <c r="E9255" s="1">
        <v>978</v>
      </c>
    </row>
    <row r="9256" spans="1:5">
      <c r="A9256" s="1">
        <v>2005</v>
      </c>
      <c r="B9256" s="1">
        <v>39</v>
      </c>
      <c r="C9256" s="1">
        <v>386</v>
      </c>
      <c r="D9256" s="1">
        <v>651</v>
      </c>
      <c r="E9256" s="1">
        <v>1037</v>
      </c>
    </row>
    <row r="9257" spans="1:5">
      <c r="A9257" s="1">
        <v>2005</v>
      </c>
      <c r="B9257" s="1">
        <v>40</v>
      </c>
      <c r="C9257" s="1">
        <v>454</v>
      </c>
      <c r="D9257" s="1">
        <v>740</v>
      </c>
      <c r="E9257" s="1">
        <v>1194</v>
      </c>
    </row>
    <row r="9258" spans="1:5">
      <c r="A9258" s="1">
        <v>2005</v>
      </c>
      <c r="B9258" s="1">
        <v>41</v>
      </c>
      <c r="C9258" s="1">
        <v>471</v>
      </c>
      <c r="D9258" s="1">
        <v>812</v>
      </c>
      <c r="E9258" s="1">
        <v>1283</v>
      </c>
    </row>
    <row r="9259" spans="1:5">
      <c r="A9259" s="1">
        <v>2005</v>
      </c>
      <c r="B9259" s="1">
        <v>42</v>
      </c>
      <c r="C9259" s="1">
        <v>548</v>
      </c>
      <c r="D9259" s="1">
        <v>862</v>
      </c>
      <c r="E9259" s="1">
        <v>1410</v>
      </c>
    </row>
    <row r="9260" spans="1:5">
      <c r="A9260" s="1">
        <v>2005</v>
      </c>
      <c r="B9260" s="1">
        <v>43</v>
      </c>
      <c r="C9260" s="1">
        <v>580</v>
      </c>
      <c r="D9260" s="1">
        <v>914</v>
      </c>
      <c r="E9260" s="1">
        <v>1494</v>
      </c>
    </row>
    <row r="9261" spans="1:5">
      <c r="A9261" s="1">
        <v>2005</v>
      </c>
      <c r="B9261" s="1">
        <v>44</v>
      </c>
      <c r="C9261" s="1">
        <v>653</v>
      </c>
      <c r="D9261" s="1">
        <v>897</v>
      </c>
      <c r="E9261" s="1">
        <v>1550</v>
      </c>
    </row>
    <row r="9262" spans="1:5">
      <c r="A9262" s="1">
        <v>2005</v>
      </c>
      <c r="B9262" s="1">
        <v>45</v>
      </c>
      <c r="C9262" s="1">
        <v>630</v>
      </c>
      <c r="D9262" s="1">
        <v>1064</v>
      </c>
      <c r="E9262" s="1">
        <v>1694</v>
      </c>
    </row>
    <row r="9263" spans="1:5">
      <c r="A9263" s="1">
        <v>2005</v>
      </c>
      <c r="B9263" s="1">
        <v>46</v>
      </c>
      <c r="C9263" s="1">
        <v>669</v>
      </c>
      <c r="D9263" s="1">
        <v>1075</v>
      </c>
      <c r="E9263" s="1">
        <v>1744</v>
      </c>
    </row>
    <row r="9264" spans="1:5">
      <c r="A9264" s="1">
        <v>2005</v>
      </c>
      <c r="B9264" s="1">
        <v>47</v>
      </c>
      <c r="C9264" s="1">
        <v>759</v>
      </c>
      <c r="D9264" s="1">
        <v>1175</v>
      </c>
      <c r="E9264" s="1">
        <v>1934</v>
      </c>
    </row>
    <row r="9265" spans="1:5">
      <c r="A9265" s="1">
        <v>2005</v>
      </c>
      <c r="B9265" s="1">
        <v>48</v>
      </c>
      <c r="C9265" s="1">
        <v>903</v>
      </c>
      <c r="D9265" s="1">
        <v>1288</v>
      </c>
      <c r="E9265" s="1">
        <v>2191</v>
      </c>
    </row>
    <row r="9266" spans="1:5">
      <c r="A9266" s="1">
        <v>2005</v>
      </c>
      <c r="B9266" s="1">
        <v>49</v>
      </c>
      <c r="C9266" s="1">
        <v>910</v>
      </c>
      <c r="D9266" s="1">
        <v>1265</v>
      </c>
      <c r="E9266" s="1">
        <v>2175</v>
      </c>
    </row>
    <row r="9267" spans="1:5">
      <c r="A9267" s="1">
        <v>2005</v>
      </c>
      <c r="B9267" s="1">
        <v>50</v>
      </c>
      <c r="C9267" s="1">
        <v>976</v>
      </c>
      <c r="D9267" s="1">
        <v>1422</v>
      </c>
      <c r="E9267" s="1">
        <v>2398</v>
      </c>
    </row>
    <row r="9268" spans="1:5">
      <c r="A9268" s="1">
        <v>2005</v>
      </c>
      <c r="B9268" s="1">
        <v>51</v>
      </c>
      <c r="C9268" s="1">
        <v>999</v>
      </c>
      <c r="D9268" s="1">
        <v>1577</v>
      </c>
      <c r="E9268" s="1">
        <v>2576</v>
      </c>
    </row>
    <row r="9269" spans="1:5">
      <c r="A9269" s="1">
        <v>2005</v>
      </c>
      <c r="B9269" s="1">
        <v>52</v>
      </c>
      <c r="C9269" s="1">
        <v>1145</v>
      </c>
      <c r="D9269" s="1">
        <v>1649</v>
      </c>
      <c r="E9269" s="1">
        <v>2794</v>
      </c>
    </row>
    <row r="9270" spans="1:5">
      <c r="A9270" s="1">
        <v>2005</v>
      </c>
      <c r="B9270" s="1">
        <v>53</v>
      </c>
      <c r="C9270" s="1">
        <v>1149</v>
      </c>
      <c r="D9270" s="1">
        <v>1739</v>
      </c>
      <c r="E9270" s="1">
        <v>2888</v>
      </c>
    </row>
    <row r="9271" spans="1:5">
      <c r="A9271" s="1">
        <v>2005</v>
      </c>
      <c r="B9271" s="1">
        <v>54</v>
      </c>
      <c r="C9271" s="1">
        <v>1326</v>
      </c>
      <c r="D9271" s="1">
        <v>1913</v>
      </c>
      <c r="E9271" s="1">
        <v>3239</v>
      </c>
    </row>
    <row r="9272" spans="1:5">
      <c r="A9272" s="1">
        <v>2005</v>
      </c>
      <c r="B9272" s="1">
        <v>55</v>
      </c>
      <c r="C9272" s="1">
        <v>1457</v>
      </c>
      <c r="D9272" s="1">
        <v>2187</v>
      </c>
      <c r="E9272" s="1">
        <v>3644</v>
      </c>
    </row>
    <row r="9273" spans="1:5">
      <c r="A9273" s="1">
        <v>2005</v>
      </c>
      <c r="B9273" s="1">
        <v>56</v>
      </c>
      <c r="C9273" s="1">
        <v>1658</v>
      </c>
      <c r="D9273" s="1">
        <v>2407</v>
      </c>
      <c r="E9273" s="1">
        <v>4065</v>
      </c>
    </row>
    <row r="9274" spans="1:5">
      <c r="A9274" s="1">
        <v>2005</v>
      </c>
      <c r="B9274" s="1">
        <v>57</v>
      </c>
      <c r="C9274" s="1">
        <v>1976</v>
      </c>
      <c r="D9274" s="1">
        <v>2825</v>
      </c>
      <c r="E9274" s="1">
        <v>4801</v>
      </c>
    </row>
    <row r="9275" spans="1:5">
      <c r="A9275" s="1">
        <v>2005</v>
      </c>
      <c r="B9275" s="1">
        <v>58</v>
      </c>
      <c r="C9275" s="1">
        <v>2137</v>
      </c>
      <c r="D9275" s="1">
        <v>3215</v>
      </c>
      <c r="E9275" s="1">
        <v>5352</v>
      </c>
    </row>
    <row r="9276" spans="1:5">
      <c r="A9276" s="1">
        <v>2005</v>
      </c>
      <c r="B9276" s="1">
        <v>59</v>
      </c>
      <c r="C9276" s="1">
        <v>1915</v>
      </c>
      <c r="D9276" s="1">
        <v>2951</v>
      </c>
      <c r="E9276" s="1">
        <v>4866</v>
      </c>
    </row>
    <row r="9277" spans="1:5">
      <c r="A9277" s="1">
        <v>2005</v>
      </c>
      <c r="B9277" s="1">
        <v>60</v>
      </c>
      <c r="C9277" s="1">
        <v>1998</v>
      </c>
      <c r="D9277" s="1">
        <v>3290</v>
      </c>
      <c r="E9277" s="1">
        <v>5288</v>
      </c>
    </row>
    <row r="9278" spans="1:5">
      <c r="A9278" s="1">
        <v>2005</v>
      </c>
      <c r="B9278" s="1">
        <v>61</v>
      </c>
      <c r="C9278" s="1">
        <v>2291</v>
      </c>
      <c r="D9278" s="1">
        <v>3448</v>
      </c>
      <c r="E9278" s="1">
        <v>5739</v>
      </c>
    </row>
    <row r="9279" spans="1:5">
      <c r="A9279" s="1">
        <v>2005</v>
      </c>
      <c r="B9279" s="1">
        <v>62</v>
      </c>
      <c r="C9279" s="1">
        <v>2358</v>
      </c>
      <c r="D9279" s="1">
        <v>3752</v>
      </c>
      <c r="E9279" s="1">
        <v>6110</v>
      </c>
    </row>
    <row r="9280" spans="1:5">
      <c r="A9280" s="1">
        <v>2005</v>
      </c>
      <c r="B9280" s="1">
        <v>63</v>
      </c>
      <c r="C9280" s="1">
        <v>2344</v>
      </c>
      <c r="D9280" s="1">
        <v>3740</v>
      </c>
      <c r="E9280" s="1">
        <v>6084</v>
      </c>
    </row>
    <row r="9281" spans="1:5">
      <c r="A9281" s="1">
        <v>2005</v>
      </c>
      <c r="B9281" s="1">
        <v>64</v>
      </c>
      <c r="C9281" s="1">
        <v>2524</v>
      </c>
      <c r="D9281" s="1">
        <v>3806</v>
      </c>
      <c r="E9281" s="1">
        <v>6330</v>
      </c>
    </row>
    <row r="9282" spans="1:5">
      <c r="A9282" s="1">
        <v>2005</v>
      </c>
      <c r="B9282" s="1">
        <v>65</v>
      </c>
      <c r="C9282" s="1">
        <v>2868</v>
      </c>
      <c r="D9282" s="1">
        <v>4217</v>
      </c>
      <c r="E9282" s="1">
        <v>7085</v>
      </c>
    </row>
    <row r="9283" spans="1:5">
      <c r="A9283" s="1">
        <v>2005</v>
      </c>
      <c r="B9283" s="1">
        <v>66</v>
      </c>
      <c r="C9283" s="1">
        <v>3236</v>
      </c>
      <c r="D9283" s="1">
        <v>4548</v>
      </c>
      <c r="E9283" s="1">
        <v>7784</v>
      </c>
    </row>
    <row r="9284" spans="1:5">
      <c r="A9284" s="1">
        <v>2005</v>
      </c>
      <c r="B9284" s="1">
        <v>67</v>
      </c>
      <c r="C9284" s="1">
        <v>3396</v>
      </c>
      <c r="D9284" s="1">
        <v>5074</v>
      </c>
      <c r="E9284" s="1">
        <v>8470</v>
      </c>
    </row>
    <row r="9285" spans="1:5">
      <c r="A9285" s="1">
        <v>2005</v>
      </c>
      <c r="B9285" s="1">
        <v>68</v>
      </c>
      <c r="C9285" s="1">
        <v>3570</v>
      </c>
      <c r="D9285" s="1">
        <v>5270</v>
      </c>
      <c r="E9285" s="1">
        <v>8840</v>
      </c>
    </row>
    <row r="9286" spans="1:5">
      <c r="A9286" s="1">
        <v>2005</v>
      </c>
      <c r="B9286" s="1">
        <v>69</v>
      </c>
      <c r="C9286" s="1">
        <v>3850</v>
      </c>
      <c r="D9286" s="1">
        <v>5487</v>
      </c>
      <c r="E9286" s="1">
        <v>9337</v>
      </c>
    </row>
    <row r="9287" spans="1:5">
      <c r="A9287" s="1">
        <v>2005</v>
      </c>
      <c r="B9287" s="1">
        <v>70</v>
      </c>
      <c r="C9287" s="1">
        <v>4046</v>
      </c>
      <c r="D9287" s="1">
        <v>5838</v>
      </c>
      <c r="E9287" s="1">
        <v>9884</v>
      </c>
    </row>
    <row r="9288" spans="1:5">
      <c r="A9288" s="1">
        <v>2005</v>
      </c>
      <c r="B9288" s="1">
        <v>71</v>
      </c>
      <c r="C9288" s="1">
        <v>4381</v>
      </c>
      <c r="D9288" s="1">
        <v>6415</v>
      </c>
      <c r="E9288" s="1">
        <v>10796</v>
      </c>
    </row>
    <row r="9289" spans="1:5">
      <c r="A9289" s="1">
        <v>2005</v>
      </c>
      <c r="B9289" s="1">
        <v>72</v>
      </c>
      <c r="C9289" s="1">
        <v>4974</v>
      </c>
      <c r="D9289" s="1">
        <v>6709</v>
      </c>
      <c r="E9289" s="1">
        <v>11683</v>
      </c>
    </row>
    <row r="9290" spans="1:5">
      <c r="A9290" s="1">
        <v>2005</v>
      </c>
      <c r="B9290" s="1">
        <v>73</v>
      </c>
      <c r="C9290" s="1">
        <v>5380</v>
      </c>
      <c r="D9290" s="1">
        <v>7239</v>
      </c>
      <c r="E9290" s="1">
        <v>12619</v>
      </c>
    </row>
    <row r="9291" spans="1:5">
      <c r="A9291" s="1">
        <v>2005</v>
      </c>
      <c r="B9291" s="1">
        <v>74</v>
      </c>
      <c r="C9291" s="1">
        <v>6198</v>
      </c>
      <c r="D9291" s="1">
        <v>8022</v>
      </c>
      <c r="E9291" s="1">
        <v>14220</v>
      </c>
    </row>
    <row r="9292" spans="1:5">
      <c r="A9292" s="1">
        <v>2005</v>
      </c>
      <c r="B9292" s="1">
        <v>75</v>
      </c>
      <c r="C9292" s="1">
        <v>6815</v>
      </c>
      <c r="D9292" s="1">
        <v>8090</v>
      </c>
      <c r="E9292" s="1">
        <v>14905</v>
      </c>
    </row>
    <row r="9293" spans="1:5">
      <c r="A9293" s="1">
        <v>2005</v>
      </c>
      <c r="B9293" s="1">
        <v>76</v>
      </c>
      <c r="C9293" s="1">
        <v>7345</v>
      </c>
      <c r="D9293" s="1">
        <v>8700</v>
      </c>
      <c r="E9293" s="1">
        <v>16045</v>
      </c>
    </row>
    <row r="9294" spans="1:5">
      <c r="A9294" s="1">
        <v>2005</v>
      </c>
      <c r="B9294" s="1">
        <v>77</v>
      </c>
      <c r="C9294" s="1">
        <v>7802</v>
      </c>
      <c r="D9294" s="1">
        <v>9072</v>
      </c>
      <c r="E9294" s="1">
        <v>16874</v>
      </c>
    </row>
    <row r="9295" spans="1:5">
      <c r="A9295" s="1">
        <v>2005</v>
      </c>
      <c r="B9295" s="1">
        <v>78</v>
      </c>
      <c r="C9295" s="1">
        <v>8633</v>
      </c>
      <c r="D9295" s="1">
        <v>9307</v>
      </c>
      <c r="E9295" s="1">
        <v>17940</v>
      </c>
    </row>
    <row r="9296" spans="1:5">
      <c r="A9296" s="1">
        <v>2005</v>
      </c>
      <c r="B9296" s="1">
        <v>79</v>
      </c>
      <c r="C9296" s="1">
        <v>9359</v>
      </c>
      <c r="D9296" s="1">
        <v>9789</v>
      </c>
      <c r="E9296" s="1">
        <v>19148</v>
      </c>
    </row>
    <row r="9297" spans="1:5">
      <c r="A9297" s="1">
        <v>2005</v>
      </c>
      <c r="B9297" s="1">
        <v>80</v>
      </c>
      <c r="C9297" s="1">
        <v>9933</v>
      </c>
      <c r="D9297" s="1">
        <v>9824</v>
      </c>
      <c r="E9297" s="1">
        <v>19757</v>
      </c>
    </row>
    <row r="9298" spans="1:5">
      <c r="A9298" s="1">
        <v>2005</v>
      </c>
      <c r="B9298" s="1">
        <v>81</v>
      </c>
      <c r="C9298" s="1">
        <v>10755</v>
      </c>
      <c r="D9298" s="1">
        <v>10087</v>
      </c>
      <c r="E9298" s="1">
        <v>20842</v>
      </c>
    </row>
    <row r="9299" spans="1:5">
      <c r="A9299" s="1">
        <v>2005</v>
      </c>
      <c r="B9299" s="1">
        <v>82</v>
      </c>
      <c r="C9299" s="1">
        <v>11402</v>
      </c>
      <c r="D9299" s="1">
        <v>9905</v>
      </c>
      <c r="E9299" s="1">
        <v>21307</v>
      </c>
    </row>
    <row r="9300" spans="1:5">
      <c r="A9300" s="1">
        <v>2005</v>
      </c>
      <c r="B9300" s="1">
        <v>83</v>
      </c>
      <c r="C9300" s="1">
        <v>12685</v>
      </c>
      <c r="D9300" s="1">
        <v>10343</v>
      </c>
      <c r="E9300" s="1">
        <v>23028</v>
      </c>
    </row>
    <row r="9301" spans="1:5">
      <c r="A9301" s="1">
        <v>2005</v>
      </c>
      <c r="B9301" s="1">
        <v>84</v>
      </c>
      <c r="C9301" s="1">
        <v>13712</v>
      </c>
      <c r="D9301" s="1">
        <v>10646</v>
      </c>
      <c r="E9301" s="1">
        <v>24358</v>
      </c>
    </row>
    <row r="9302" spans="1:5">
      <c r="A9302" s="1">
        <v>2005</v>
      </c>
      <c r="B9302" s="1">
        <v>85</v>
      </c>
      <c r="C9302" s="1">
        <v>13938</v>
      </c>
      <c r="D9302" s="1">
        <v>9976</v>
      </c>
      <c r="E9302" s="1">
        <v>23914</v>
      </c>
    </row>
    <row r="9303" spans="1:5">
      <c r="A9303" s="1">
        <v>2005</v>
      </c>
      <c r="B9303" s="1">
        <v>86</v>
      </c>
      <c r="C9303" s="1">
        <v>10225</v>
      </c>
      <c r="D9303" s="1">
        <v>6994</v>
      </c>
      <c r="E9303" s="1">
        <v>17219</v>
      </c>
    </row>
    <row r="9304" spans="1:5">
      <c r="A9304" s="1">
        <v>2005</v>
      </c>
      <c r="B9304" s="1">
        <v>87</v>
      </c>
      <c r="C9304" s="1">
        <v>9819</v>
      </c>
      <c r="D9304" s="1">
        <v>6097</v>
      </c>
      <c r="E9304" s="1">
        <v>15916</v>
      </c>
    </row>
    <row r="9305" spans="1:5">
      <c r="A9305" s="1">
        <v>2005</v>
      </c>
      <c r="B9305" s="1">
        <v>88</v>
      </c>
      <c r="C9305" s="1">
        <v>10701</v>
      </c>
      <c r="D9305" s="1">
        <v>6168</v>
      </c>
      <c r="E9305" s="1">
        <v>16869</v>
      </c>
    </row>
    <row r="9306" spans="1:5">
      <c r="A9306" s="1">
        <v>2005</v>
      </c>
      <c r="B9306" s="1">
        <v>89</v>
      </c>
      <c r="C9306" s="1">
        <v>11318</v>
      </c>
      <c r="D9306" s="1">
        <v>6040</v>
      </c>
      <c r="E9306" s="1">
        <v>17358</v>
      </c>
    </row>
    <row r="9307" spans="1:5">
      <c r="A9307" s="1">
        <v>2005</v>
      </c>
      <c r="B9307" s="1">
        <v>90</v>
      </c>
      <c r="C9307" s="1">
        <v>11109</v>
      </c>
      <c r="D9307" s="1">
        <v>5594</v>
      </c>
      <c r="E9307" s="1">
        <v>16703</v>
      </c>
    </row>
    <row r="9308" spans="1:5">
      <c r="A9308" s="1">
        <v>2005</v>
      </c>
      <c r="B9308" s="1">
        <v>91</v>
      </c>
      <c r="C9308" s="1">
        <v>10807</v>
      </c>
      <c r="D9308" s="1">
        <v>4813</v>
      </c>
      <c r="E9308" s="1">
        <v>15620</v>
      </c>
    </row>
    <row r="9309" spans="1:5">
      <c r="A9309" s="1">
        <v>2005</v>
      </c>
      <c r="B9309" s="1">
        <v>92</v>
      </c>
      <c r="C9309" s="1">
        <v>9630</v>
      </c>
      <c r="D9309" s="1">
        <v>3881</v>
      </c>
      <c r="E9309" s="1">
        <v>13511</v>
      </c>
    </row>
    <row r="9310" spans="1:5">
      <c r="A9310" s="1">
        <v>2005</v>
      </c>
      <c r="B9310" s="1">
        <v>93</v>
      </c>
      <c r="C9310" s="1">
        <v>8622</v>
      </c>
      <c r="D9310" s="1">
        <v>3168</v>
      </c>
      <c r="E9310" s="1">
        <v>11790</v>
      </c>
    </row>
    <row r="9311" spans="1:5">
      <c r="A9311" s="1">
        <v>2005</v>
      </c>
      <c r="B9311" s="1">
        <v>94</v>
      </c>
      <c r="C9311" s="1">
        <v>7141</v>
      </c>
      <c r="D9311" s="1">
        <v>2334</v>
      </c>
      <c r="E9311" s="1">
        <v>9475</v>
      </c>
    </row>
    <row r="9312" spans="1:5">
      <c r="A9312" s="1">
        <v>2005</v>
      </c>
      <c r="B9312" s="1">
        <v>95</v>
      </c>
      <c r="C9312" s="1">
        <v>6028</v>
      </c>
      <c r="D9312" s="1">
        <v>1793</v>
      </c>
      <c r="E9312" s="1">
        <v>7821</v>
      </c>
    </row>
    <row r="9313" spans="1:5">
      <c r="A9313" s="1">
        <v>2005</v>
      </c>
      <c r="B9313" s="1">
        <v>96</v>
      </c>
      <c r="C9313" s="1">
        <v>4787</v>
      </c>
      <c r="D9313" s="1">
        <v>1331</v>
      </c>
      <c r="E9313" s="1">
        <v>6118</v>
      </c>
    </row>
    <row r="9314" spans="1:5">
      <c r="A9314" s="1">
        <v>2005</v>
      </c>
      <c r="B9314" s="1">
        <v>97</v>
      </c>
      <c r="C9314" s="1">
        <v>3733</v>
      </c>
      <c r="D9314" s="1">
        <v>922</v>
      </c>
      <c r="E9314" s="1">
        <v>4655</v>
      </c>
    </row>
    <row r="9315" spans="1:5">
      <c r="A9315" s="1">
        <v>2005</v>
      </c>
      <c r="B9315" s="1">
        <v>98</v>
      </c>
      <c r="C9315" s="1">
        <v>2799</v>
      </c>
      <c r="D9315" s="1">
        <v>626</v>
      </c>
      <c r="E9315" s="1">
        <v>3425</v>
      </c>
    </row>
    <row r="9316" spans="1:5">
      <c r="A9316" s="1">
        <v>2005</v>
      </c>
      <c r="B9316" s="1">
        <v>99</v>
      </c>
      <c r="C9316" s="1">
        <v>1954</v>
      </c>
      <c r="D9316" s="1">
        <v>362</v>
      </c>
      <c r="E9316" s="1">
        <v>2316</v>
      </c>
    </row>
    <row r="9317" spans="1:5">
      <c r="A9317" s="1">
        <v>2005</v>
      </c>
      <c r="B9317" s="1">
        <v>100</v>
      </c>
      <c r="C9317" s="1">
        <v>1305</v>
      </c>
      <c r="D9317" s="1">
        <v>251</v>
      </c>
      <c r="E9317" s="1">
        <v>1556</v>
      </c>
    </row>
    <row r="9318" spans="1:5">
      <c r="A9318" s="1">
        <v>2005</v>
      </c>
      <c r="B9318" s="1">
        <v>101</v>
      </c>
      <c r="C9318" s="1">
        <v>953</v>
      </c>
      <c r="D9318" s="1">
        <v>136</v>
      </c>
      <c r="E9318" s="1">
        <v>1089</v>
      </c>
    </row>
    <row r="9319" spans="1:5">
      <c r="A9319" s="1">
        <v>2005</v>
      </c>
      <c r="B9319" s="1">
        <v>102</v>
      </c>
      <c r="C9319" s="1">
        <v>606</v>
      </c>
      <c r="D9319" s="1">
        <v>71</v>
      </c>
      <c r="E9319" s="1">
        <v>677</v>
      </c>
    </row>
    <row r="9320" spans="1:5">
      <c r="A9320" s="1">
        <v>2005</v>
      </c>
      <c r="B9320" s="1">
        <v>103</v>
      </c>
      <c r="C9320" s="1">
        <v>355</v>
      </c>
      <c r="D9320" s="1">
        <v>33</v>
      </c>
      <c r="E9320" s="1">
        <v>388</v>
      </c>
    </row>
    <row r="9321" spans="1:5">
      <c r="A9321" s="1">
        <v>2005</v>
      </c>
      <c r="B9321" s="1">
        <v>104</v>
      </c>
      <c r="C9321" s="1">
        <v>197</v>
      </c>
      <c r="D9321" s="1">
        <v>19</v>
      </c>
      <c r="E9321" s="1">
        <v>216</v>
      </c>
    </row>
    <row r="9322" spans="1:5">
      <c r="A9322" s="1">
        <v>2005</v>
      </c>
      <c r="B9322" s="1">
        <v>105</v>
      </c>
      <c r="C9322" s="1">
        <v>126</v>
      </c>
      <c r="D9322" s="1">
        <v>14</v>
      </c>
      <c r="E9322" s="1">
        <v>140</v>
      </c>
    </row>
    <row r="9323" spans="1:5">
      <c r="A9323" s="1">
        <v>2005</v>
      </c>
      <c r="B9323" s="1">
        <v>106</v>
      </c>
      <c r="C9323" s="1">
        <v>52</v>
      </c>
      <c r="D9323" s="1">
        <v>2</v>
      </c>
      <c r="E9323" s="1">
        <v>54</v>
      </c>
    </row>
    <row r="9324" spans="1:5">
      <c r="A9324" s="1">
        <v>2005</v>
      </c>
      <c r="B9324" s="1">
        <v>107</v>
      </c>
      <c r="C9324" s="1">
        <v>28</v>
      </c>
      <c r="D9324" s="1">
        <v>1</v>
      </c>
      <c r="E9324" s="1">
        <v>29</v>
      </c>
    </row>
    <row r="9325" spans="1:5">
      <c r="A9325" s="1">
        <v>2005</v>
      </c>
      <c r="B9325" s="1">
        <v>108</v>
      </c>
      <c r="C9325" s="1">
        <v>17</v>
      </c>
      <c r="D9325" s="1">
        <v>4</v>
      </c>
      <c r="E9325" s="1">
        <v>21</v>
      </c>
    </row>
    <row r="9326" spans="1:5">
      <c r="A9326" s="1">
        <v>2005</v>
      </c>
      <c r="B9326" s="1">
        <v>109</v>
      </c>
      <c r="C9326" s="1">
        <v>9</v>
      </c>
      <c r="D9326" s="1">
        <v>1</v>
      </c>
      <c r="E9326" s="1">
        <v>10</v>
      </c>
    </row>
    <row r="9327" spans="1:5">
      <c r="A9327" s="1">
        <v>2005</v>
      </c>
      <c r="B9327" s="1" t="s">
        <v>121</v>
      </c>
      <c r="C9327" s="1">
        <v>9.01</v>
      </c>
      <c r="D9327" s="1">
        <v>1</v>
      </c>
      <c r="E9327" s="1">
        <v>10.01</v>
      </c>
    </row>
    <row r="9328" spans="1:5">
      <c r="A9328" s="1">
        <v>2006</v>
      </c>
      <c r="B9328" s="1">
        <v>0</v>
      </c>
      <c r="C9328" s="1">
        <v>1659</v>
      </c>
      <c r="D9328" s="1">
        <v>2078</v>
      </c>
      <c r="E9328" s="1">
        <v>3737</v>
      </c>
    </row>
    <row r="9329" spans="1:5">
      <c r="A9329" s="1">
        <v>2006</v>
      </c>
      <c r="B9329" s="1">
        <v>1</v>
      </c>
      <c r="C9329" s="1">
        <v>142</v>
      </c>
      <c r="D9329" s="1">
        <v>146</v>
      </c>
      <c r="E9329" s="1">
        <v>288</v>
      </c>
    </row>
    <row r="9330" spans="1:5">
      <c r="A9330" s="1">
        <v>2006</v>
      </c>
      <c r="B9330" s="1">
        <v>2</v>
      </c>
      <c r="C9330" s="1">
        <v>70</v>
      </c>
      <c r="D9330" s="1">
        <v>85</v>
      </c>
      <c r="E9330" s="1">
        <v>155</v>
      </c>
    </row>
    <row r="9331" spans="1:5">
      <c r="A9331" s="1">
        <v>2006</v>
      </c>
      <c r="B9331" s="1">
        <v>3</v>
      </c>
      <c r="C9331" s="1">
        <v>51</v>
      </c>
      <c r="D9331" s="1">
        <v>53</v>
      </c>
      <c r="E9331" s="1">
        <v>104</v>
      </c>
    </row>
    <row r="9332" spans="1:5">
      <c r="A9332" s="1">
        <v>2006</v>
      </c>
      <c r="B9332" s="1">
        <v>4</v>
      </c>
      <c r="C9332" s="1">
        <v>40</v>
      </c>
      <c r="D9332" s="1">
        <v>44</v>
      </c>
      <c r="E9332" s="1">
        <v>84</v>
      </c>
    </row>
    <row r="9333" spans="1:5">
      <c r="A9333" s="1">
        <v>2006</v>
      </c>
      <c r="B9333" s="1">
        <v>5</v>
      </c>
      <c r="C9333" s="1">
        <v>34</v>
      </c>
      <c r="D9333" s="1">
        <v>43</v>
      </c>
      <c r="E9333" s="1">
        <v>77</v>
      </c>
    </row>
    <row r="9334" spans="1:5">
      <c r="A9334" s="1">
        <v>2006</v>
      </c>
      <c r="B9334" s="1">
        <v>6</v>
      </c>
      <c r="C9334" s="1">
        <v>36</v>
      </c>
      <c r="D9334" s="1">
        <v>36</v>
      </c>
      <c r="E9334" s="1">
        <v>72</v>
      </c>
    </row>
    <row r="9335" spans="1:5">
      <c r="A9335" s="1">
        <v>2006</v>
      </c>
      <c r="B9335" s="1">
        <v>7</v>
      </c>
      <c r="C9335" s="1">
        <v>23</v>
      </c>
      <c r="D9335" s="1">
        <v>34</v>
      </c>
      <c r="E9335" s="1">
        <v>57</v>
      </c>
    </row>
    <row r="9336" spans="1:5">
      <c r="A9336" s="1">
        <v>2006</v>
      </c>
      <c r="B9336" s="1">
        <v>8</v>
      </c>
      <c r="C9336" s="1">
        <v>39</v>
      </c>
      <c r="D9336" s="1">
        <v>46</v>
      </c>
      <c r="E9336" s="1">
        <v>85</v>
      </c>
    </row>
    <row r="9337" spans="1:5">
      <c r="A9337" s="1">
        <v>2006</v>
      </c>
      <c r="B9337" s="1">
        <v>9</v>
      </c>
      <c r="C9337" s="1">
        <v>19</v>
      </c>
      <c r="D9337" s="1">
        <v>54</v>
      </c>
      <c r="E9337" s="1">
        <v>73</v>
      </c>
    </row>
    <row r="9338" spans="1:5">
      <c r="A9338" s="1">
        <v>2006</v>
      </c>
      <c r="B9338" s="1">
        <v>10</v>
      </c>
      <c r="C9338" s="1">
        <v>29</v>
      </c>
      <c r="D9338" s="1">
        <v>46</v>
      </c>
      <c r="E9338" s="1">
        <v>75</v>
      </c>
    </row>
    <row r="9339" spans="1:5">
      <c r="A9339" s="1">
        <v>2006</v>
      </c>
      <c r="B9339" s="1">
        <v>11</v>
      </c>
      <c r="C9339" s="1">
        <v>36</v>
      </c>
      <c r="D9339" s="1">
        <v>53</v>
      </c>
      <c r="E9339" s="1">
        <v>89</v>
      </c>
    </row>
    <row r="9340" spans="1:5">
      <c r="A9340" s="1">
        <v>2006</v>
      </c>
      <c r="B9340" s="1">
        <v>12</v>
      </c>
      <c r="C9340" s="1">
        <v>36</v>
      </c>
      <c r="D9340" s="1">
        <v>46</v>
      </c>
      <c r="E9340" s="1">
        <v>82</v>
      </c>
    </row>
    <row r="9341" spans="1:5">
      <c r="A9341" s="1">
        <v>2006</v>
      </c>
      <c r="B9341" s="1">
        <v>13</v>
      </c>
      <c r="C9341" s="1">
        <v>48</v>
      </c>
      <c r="D9341" s="1">
        <v>76</v>
      </c>
      <c r="E9341" s="1">
        <v>124</v>
      </c>
    </row>
    <row r="9342" spans="1:5">
      <c r="A9342" s="1">
        <v>2006</v>
      </c>
      <c r="B9342" s="1">
        <v>14</v>
      </c>
      <c r="C9342" s="1">
        <v>51</v>
      </c>
      <c r="D9342" s="1">
        <v>78</v>
      </c>
      <c r="E9342" s="1">
        <v>129</v>
      </c>
    </row>
    <row r="9343" spans="1:5">
      <c r="A9343" s="1">
        <v>2006</v>
      </c>
      <c r="B9343" s="1">
        <v>15</v>
      </c>
      <c r="C9343" s="1">
        <v>71</v>
      </c>
      <c r="D9343" s="1">
        <v>103</v>
      </c>
      <c r="E9343" s="1">
        <v>174</v>
      </c>
    </row>
    <row r="9344" spans="1:5">
      <c r="A9344" s="1">
        <v>2006</v>
      </c>
      <c r="B9344" s="1">
        <v>16</v>
      </c>
      <c r="C9344" s="1">
        <v>70</v>
      </c>
      <c r="D9344" s="1">
        <v>143</v>
      </c>
      <c r="E9344" s="1">
        <v>213</v>
      </c>
    </row>
    <row r="9345" spans="1:5">
      <c r="A9345" s="1">
        <v>2006</v>
      </c>
      <c r="B9345" s="1">
        <v>17</v>
      </c>
      <c r="C9345" s="1">
        <v>95</v>
      </c>
      <c r="D9345" s="1">
        <v>232</v>
      </c>
      <c r="E9345" s="1">
        <v>327</v>
      </c>
    </row>
    <row r="9346" spans="1:5">
      <c r="A9346" s="1">
        <v>2006</v>
      </c>
      <c r="B9346" s="1">
        <v>18</v>
      </c>
      <c r="C9346" s="1">
        <v>101</v>
      </c>
      <c r="D9346" s="1">
        <v>248</v>
      </c>
      <c r="E9346" s="1">
        <v>349</v>
      </c>
    </row>
    <row r="9347" spans="1:5">
      <c r="A9347" s="1">
        <v>2006</v>
      </c>
      <c r="B9347" s="1">
        <v>19</v>
      </c>
      <c r="C9347" s="1">
        <v>100</v>
      </c>
      <c r="D9347" s="1">
        <v>282</v>
      </c>
      <c r="E9347" s="1">
        <v>382</v>
      </c>
    </row>
    <row r="9348" spans="1:5">
      <c r="A9348" s="1">
        <v>2006</v>
      </c>
      <c r="B9348" s="1">
        <v>20</v>
      </c>
      <c r="C9348" s="1">
        <v>103</v>
      </c>
      <c r="D9348" s="1">
        <v>299</v>
      </c>
      <c r="E9348" s="1">
        <v>402</v>
      </c>
    </row>
    <row r="9349" spans="1:5">
      <c r="A9349" s="1">
        <v>2006</v>
      </c>
      <c r="B9349" s="1">
        <v>21</v>
      </c>
      <c r="C9349" s="1">
        <v>101</v>
      </c>
      <c r="D9349" s="1">
        <v>282</v>
      </c>
      <c r="E9349" s="1">
        <v>383</v>
      </c>
    </row>
    <row r="9350" spans="1:5">
      <c r="A9350" s="1">
        <v>2006</v>
      </c>
      <c r="B9350" s="1">
        <v>22</v>
      </c>
      <c r="C9350" s="1">
        <v>102</v>
      </c>
      <c r="D9350" s="1">
        <v>302</v>
      </c>
      <c r="E9350" s="1">
        <v>404</v>
      </c>
    </row>
    <row r="9351" spans="1:5">
      <c r="A9351" s="1">
        <v>2006</v>
      </c>
      <c r="B9351" s="1">
        <v>23</v>
      </c>
      <c r="C9351" s="1">
        <v>99</v>
      </c>
      <c r="D9351" s="1">
        <v>307</v>
      </c>
      <c r="E9351" s="1">
        <v>406</v>
      </c>
    </row>
    <row r="9352" spans="1:5">
      <c r="A9352" s="1">
        <v>2006</v>
      </c>
      <c r="B9352" s="1">
        <v>24</v>
      </c>
      <c r="C9352" s="1">
        <v>115</v>
      </c>
      <c r="D9352" s="1">
        <v>292</v>
      </c>
      <c r="E9352" s="1">
        <v>407</v>
      </c>
    </row>
    <row r="9353" spans="1:5">
      <c r="A9353" s="1">
        <v>2006</v>
      </c>
      <c r="B9353" s="1">
        <v>25</v>
      </c>
      <c r="C9353" s="1">
        <v>124</v>
      </c>
      <c r="D9353" s="1">
        <v>325</v>
      </c>
      <c r="E9353" s="1">
        <v>449</v>
      </c>
    </row>
    <row r="9354" spans="1:5">
      <c r="A9354" s="1">
        <v>2006</v>
      </c>
      <c r="B9354" s="1">
        <v>26</v>
      </c>
      <c r="C9354" s="1">
        <v>141</v>
      </c>
      <c r="D9354" s="1">
        <v>298</v>
      </c>
      <c r="E9354" s="1">
        <v>439</v>
      </c>
    </row>
    <row r="9355" spans="1:5">
      <c r="A9355" s="1">
        <v>2006</v>
      </c>
      <c r="B9355" s="1">
        <v>27</v>
      </c>
      <c r="C9355" s="1">
        <v>125</v>
      </c>
      <c r="D9355" s="1">
        <v>333</v>
      </c>
      <c r="E9355" s="1">
        <v>458</v>
      </c>
    </row>
    <row r="9356" spans="1:5">
      <c r="A9356" s="1">
        <v>2006</v>
      </c>
      <c r="B9356" s="1">
        <v>28</v>
      </c>
      <c r="C9356" s="1">
        <v>155</v>
      </c>
      <c r="D9356" s="1">
        <v>284</v>
      </c>
      <c r="E9356" s="1">
        <v>439</v>
      </c>
    </row>
    <row r="9357" spans="1:5">
      <c r="A9357" s="1">
        <v>2006</v>
      </c>
      <c r="B9357" s="1">
        <v>29</v>
      </c>
      <c r="C9357" s="1">
        <v>132</v>
      </c>
      <c r="D9357" s="1">
        <v>346</v>
      </c>
      <c r="E9357" s="1">
        <v>478</v>
      </c>
    </row>
    <row r="9358" spans="1:5">
      <c r="A9358" s="1">
        <v>2006</v>
      </c>
      <c r="B9358" s="1">
        <v>30</v>
      </c>
      <c r="C9358" s="1">
        <v>160</v>
      </c>
      <c r="D9358" s="1">
        <v>362</v>
      </c>
      <c r="E9358" s="1">
        <v>522</v>
      </c>
    </row>
    <row r="9359" spans="1:5">
      <c r="A9359" s="1">
        <v>2006</v>
      </c>
      <c r="B9359" s="1">
        <v>31</v>
      </c>
      <c r="C9359" s="1">
        <v>146</v>
      </c>
      <c r="D9359" s="1">
        <v>387</v>
      </c>
      <c r="E9359" s="1">
        <v>533</v>
      </c>
    </row>
    <row r="9360" spans="1:5">
      <c r="A9360" s="1">
        <v>2006</v>
      </c>
      <c r="B9360" s="1">
        <v>32</v>
      </c>
      <c r="C9360" s="1">
        <v>162</v>
      </c>
      <c r="D9360" s="1">
        <v>442</v>
      </c>
      <c r="E9360" s="1">
        <v>604</v>
      </c>
    </row>
    <row r="9361" spans="1:5">
      <c r="A9361" s="1">
        <v>2006</v>
      </c>
      <c r="B9361" s="1">
        <v>33</v>
      </c>
      <c r="C9361" s="1">
        <v>228</v>
      </c>
      <c r="D9361" s="1">
        <v>453</v>
      </c>
      <c r="E9361" s="1">
        <v>681</v>
      </c>
    </row>
    <row r="9362" spans="1:5">
      <c r="A9362" s="1">
        <v>2006</v>
      </c>
      <c r="B9362" s="1">
        <v>34</v>
      </c>
      <c r="C9362" s="1">
        <v>231</v>
      </c>
      <c r="D9362" s="1">
        <v>482</v>
      </c>
      <c r="E9362" s="1">
        <v>713</v>
      </c>
    </row>
    <row r="9363" spans="1:5">
      <c r="A9363" s="1">
        <v>2006</v>
      </c>
      <c r="B9363" s="1">
        <v>35</v>
      </c>
      <c r="C9363" s="1">
        <v>262</v>
      </c>
      <c r="D9363" s="1">
        <v>552</v>
      </c>
      <c r="E9363" s="1">
        <v>814</v>
      </c>
    </row>
    <row r="9364" spans="1:5">
      <c r="A9364" s="1">
        <v>2006</v>
      </c>
      <c r="B9364" s="1">
        <v>36</v>
      </c>
      <c r="C9364" s="1">
        <v>316</v>
      </c>
      <c r="D9364" s="1">
        <v>584</v>
      </c>
      <c r="E9364" s="1">
        <v>900</v>
      </c>
    </row>
    <row r="9365" spans="1:5">
      <c r="A9365" s="1">
        <v>2006</v>
      </c>
      <c r="B9365" s="1">
        <v>37</v>
      </c>
      <c r="C9365" s="1">
        <v>341</v>
      </c>
      <c r="D9365" s="1">
        <v>622</v>
      </c>
      <c r="E9365" s="1">
        <v>963</v>
      </c>
    </row>
    <row r="9366" spans="1:5">
      <c r="A9366" s="1">
        <v>2006</v>
      </c>
      <c r="B9366" s="1">
        <v>38</v>
      </c>
      <c r="C9366" s="1">
        <v>367</v>
      </c>
      <c r="D9366" s="1">
        <v>659</v>
      </c>
      <c r="E9366" s="1">
        <v>1026</v>
      </c>
    </row>
    <row r="9367" spans="1:5">
      <c r="A9367" s="1">
        <v>2006</v>
      </c>
      <c r="B9367" s="1">
        <v>39</v>
      </c>
      <c r="C9367" s="1">
        <v>426</v>
      </c>
      <c r="D9367" s="1">
        <v>705</v>
      </c>
      <c r="E9367" s="1">
        <v>1131</v>
      </c>
    </row>
    <row r="9368" spans="1:5">
      <c r="A9368" s="1">
        <v>2006</v>
      </c>
      <c r="B9368" s="1">
        <v>40</v>
      </c>
      <c r="C9368" s="1">
        <v>447</v>
      </c>
      <c r="D9368" s="1">
        <v>738</v>
      </c>
      <c r="E9368" s="1">
        <v>1185</v>
      </c>
    </row>
    <row r="9369" spans="1:5">
      <c r="A9369" s="1">
        <v>2006</v>
      </c>
      <c r="B9369" s="1">
        <v>41</v>
      </c>
      <c r="C9369" s="1">
        <v>492</v>
      </c>
      <c r="D9369" s="1">
        <v>825</v>
      </c>
      <c r="E9369" s="1">
        <v>1317</v>
      </c>
    </row>
    <row r="9370" spans="1:5">
      <c r="A9370" s="1">
        <v>2006</v>
      </c>
      <c r="B9370" s="1">
        <v>42</v>
      </c>
      <c r="C9370" s="1">
        <v>558</v>
      </c>
      <c r="D9370" s="1">
        <v>864</v>
      </c>
      <c r="E9370" s="1">
        <v>1422</v>
      </c>
    </row>
    <row r="9371" spans="1:5">
      <c r="A9371" s="1">
        <v>2006</v>
      </c>
      <c r="B9371" s="1">
        <v>43</v>
      </c>
      <c r="C9371" s="1">
        <v>595</v>
      </c>
      <c r="D9371" s="1">
        <v>918</v>
      </c>
      <c r="E9371" s="1">
        <v>1513</v>
      </c>
    </row>
    <row r="9372" spans="1:5">
      <c r="A9372" s="1">
        <v>2006</v>
      </c>
      <c r="B9372" s="1">
        <v>44</v>
      </c>
      <c r="C9372" s="1">
        <v>630</v>
      </c>
      <c r="D9372" s="1">
        <v>1018</v>
      </c>
      <c r="E9372" s="1">
        <v>1648</v>
      </c>
    </row>
    <row r="9373" spans="1:5">
      <c r="A9373" s="1">
        <v>2006</v>
      </c>
      <c r="B9373" s="1">
        <v>45</v>
      </c>
      <c r="C9373" s="1">
        <v>691</v>
      </c>
      <c r="D9373" s="1">
        <v>1043</v>
      </c>
      <c r="E9373" s="1">
        <v>1734</v>
      </c>
    </row>
    <row r="9374" spans="1:5">
      <c r="A9374" s="1">
        <v>2006</v>
      </c>
      <c r="B9374" s="1">
        <v>46</v>
      </c>
      <c r="C9374" s="1">
        <v>691</v>
      </c>
      <c r="D9374" s="1">
        <v>1104</v>
      </c>
      <c r="E9374" s="1">
        <v>1795</v>
      </c>
    </row>
    <row r="9375" spans="1:5">
      <c r="A9375" s="1">
        <v>2006</v>
      </c>
      <c r="B9375" s="1">
        <v>47</v>
      </c>
      <c r="C9375" s="1">
        <v>774</v>
      </c>
      <c r="D9375" s="1">
        <v>1183</v>
      </c>
      <c r="E9375" s="1">
        <v>1957</v>
      </c>
    </row>
    <row r="9376" spans="1:5">
      <c r="A9376" s="1">
        <v>2006</v>
      </c>
      <c r="B9376" s="1">
        <v>48</v>
      </c>
      <c r="C9376" s="1">
        <v>893</v>
      </c>
      <c r="D9376" s="1">
        <v>1280</v>
      </c>
      <c r="E9376" s="1">
        <v>2173</v>
      </c>
    </row>
    <row r="9377" spans="1:5">
      <c r="A9377" s="1">
        <v>2006</v>
      </c>
      <c r="B9377" s="1">
        <v>49</v>
      </c>
      <c r="C9377" s="1">
        <v>872</v>
      </c>
      <c r="D9377" s="1">
        <v>1333</v>
      </c>
      <c r="E9377" s="1">
        <v>2205</v>
      </c>
    </row>
    <row r="9378" spans="1:5">
      <c r="A9378" s="1">
        <v>2006</v>
      </c>
      <c r="B9378" s="1">
        <v>50</v>
      </c>
      <c r="C9378" s="1">
        <v>1002</v>
      </c>
      <c r="D9378" s="1">
        <v>1427</v>
      </c>
      <c r="E9378" s="1">
        <v>2429</v>
      </c>
    </row>
    <row r="9379" spans="1:5">
      <c r="A9379" s="1">
        <v>2006</v>
      </c>
      <c r="B9379" s="1">
        <v>51</v>
      </c>
      <c r="C9379" s="1">
        <v>979</v>
      </c>
      <c r="D9379" s="1">
        <v>1577</v>
      </c>
      <c r="E9379" s="1">
        <v>2556</v>
      </c>
    </row>
    <row r="9380" spans="1:5">
      <c r="A9380" s="1">
        <v>2006</v>
      </c>
      <c r="B9380" s="1">
        <v>52</v>
      </c>
      <c r="C9380" s="1">
        <v>1144</v>
      </c>
      <c r="D9380" s="1">
        <v>1627</v>
      </c>
      <c r="E9380" s="1">
        <v>2771</v>
      </c>
    </row>
    <row r="9381" spans="1:5">
      <c r="A9381" s="1">
        <v>2006</v>
      </c>
      <c r="B9381" s="1">
        <v>53</v>
      </c>
      <c r="C9381" s="1">
        <v>1183</v>
      </c>
      <c r="D9381" s="1">
        <v>1848</v>
      </c>
      <c r="E9381" s="1">
        <v>3031</v>
      </c>
    </row>
    <row r="9382" spans="1:5">
      <c r="A9382" s="1">
        <v>2006</v>
      </c>
      <c r="B9382" s="1">
        <v>54</v>
      </c>
      <c r="C9382" s="1">
        <v>1246</v>
      </c>
      <c r="D9382" s="1">
        <v>1984</v>
      </c>
      <c r="E9382" s="1">
        <v>3230</v>
      </c>
    </row>
    <row r="9383" spans="1:5">
      <c r="A9383" s="1">
        <v>2006</v>
      </c>
      <c r="B9383" s="1">
        <v>55</v>
      </c>
      <c r="C9383" s="1">
        <v>1364</v>
      </c>
      <c r="D9383" s="1">
        <v>2136</v>
      </c>
      <c r="E9383" s="1">
        <v>3500</v>
      </c>
    </row>
    <row r="9384" spans="1:5">
      <c r="A9384" s="1">
        <v>2006</v>
      </c>
      <c r="B9384" s="1">
        <v>56</v>
      </c>
      <c r="C9384" s="1">
        <v>1620</v>
      </c>
      <c r="D9384" s="1">
        <v>2442</v>
      </c>
      <c r="E9384" s="1">
        <v>4062</v>
      </c>
    </row>
    <row r="9385" spans="1:5">
      <c r="A9385" s="1">
        <v>2006</v>
      </c>
      <c r="B9385" s="1">
        <v>57</v>
      </c>
      <c r="C9385" s="1">
        <v>1702</v>
      </c>
      <c r="D9385" s="1">
        <v>2647</v>
      </c>
      <c r="E9385" s="1">
        <v>4349</v>
      </c>
    </row>
    <row r="9386" spans="1:5">
      <c r="A9386" s="1">
        <v>2006</v>
      </c>
      <c r="B9386" s="1">
        <v>58</v>
      </c>
      <c r="C9386" s="1">
        <v>1958</v>
      </c>
      <c r="D9386" s="1">
        <v>3056</v>
      </c>
      <c r="E9386" s="1">
        <v>5014</v>
      </c>
    </row>
    <row r="9387" spans="1:5">
      <c r="A9387" s="1">
        <v>2006</v>
      </c>
      <c r="B9387" s="1">
        <v>59</v>
      </c>
      <c r="C9387" s="1">
        <v>2353</v>
      </c>
      <c r="D9387" s="1">
        <v>3376</v>
      </c>
      <c r="E9387" s="1">
        <v>5729</v>
      </c>
    </row>
    <row r="9388" spans="1:5">
      <c r="A9388" s="1">
        <v>2006</v>
      </c>
      <c r="B9388" s="1">
        <v>60</v>
      </c>
      <c r="C9388" s="1">
        <v>2028</v>
      </c>
      <c r="D9388" s="1">
        <v>3229</v>
      </c>
      <c r="E9388" s="1">
        <v>5257</v>
      </c>
    </row>
    <row r="9389" spans="1:5">
      <c r="A9389" s="1">
        <v>2006</v>
      </c>
      <c r="B9389" s="1">
        <v>61</v>
      </c>
      <c r="C9389" s="1">
        <v>2247</v>
      </c>
      <c r="D9389" s="1">
        <v>3523</v>
      </c>
      <c r="E9389" s="1">
        <v>5770</v>
      </c>
    </row>
    <row r="9390" spans="1:5">
      <c r="A9390" s="1">
        <v>2006</v>
      </c>
      <c r="B9390" s="1">
        <v>62</v>
      </c>
      <c r="C9390" s="1">
        <v>2438</v>
      </c>
      <c r="D9390" s="1">
        <v>3754</v>
      </c>
      <c r="E9390" s="1">
        <v>6192</v>
      </c>
    </row>
    <row r="9391" spans="1:5">
      <c r="A9391" s="1">
        <v>2006</v>
      </c>
      <c r="B9391" s="1">
        <v>63</v>
      </c>
      <c r="C9391" s="1">
        <v>2564</v>
      </c>
      <c r="D9391" s="1">
        <v>3922</v>
      </c>
      <c r="E9391" s="1">
        <v>6486</v>
      </c>
    </row>
    <row r="9392" spans="1:5">
      <c r="A9392" s="1">
        <v>2006</v>
      </c>
      <c r="B9392" s="1">
        <v>64</v>
      </c>
      <c r="C9392" s="1">
        <v>2581</v>
      </c>
      <c r="D9392" s="1">
        <v>3927</v>
      </c>
      <c r="E9392" s="1">
        <v>6508</v>
      </c>
    </row>
    <row r="9393" spans="1:5">
      <c r="A9393" s="1">
        <v>2006</v>
      </c>
      <c r="B9393" s="1">
        <v>65</v>
      </c>
      <c r="C9393" s="1">
        <v>2577</v>
      </c>
      <c r="D9393" s="1">
        <v>3968</v>
      </c>
      <c r="E9393" s="1">
        <v>6545</v>
      </c>
    </row>
    <row r="9394" spans="1:5">
      <c r="A9394" s="1">
        <v>2006</v>
      </c>
      <c r="B9394" s="1">
        <v>66</v>
      </c>
      <c r="C9394" s="1">
        <v>2938</v>
      </c>
      <c r="D9394" s="1">
        <v>4428</v>
      </c>
      <c r="E9394" s="1">
        <v>7366</v>
      </c>
    </row>
    <row r="9395" spans="1:5">
      <c r="A9395" s="1">
        <v>2006</v>
      </c>
      <c r="B9395" s="1">
        <v>67</v>
      </c>
      <c r="C9395" s="1">
        <v>3290</v>
      </c>
      <c r="D9395" s="1">
        <v>4836</v>
      </c>
      <c r="E9395" s="1">
        <v>8126</v>
      </c>
    </row>
    <row r="9396" spans="1:5">
      <c r="A9396" s="1">
        <v>2006</v>
      </c>
      <c r="B9396" s="1">
        <v>68</v>
      </c>
      <c r="C9396" s="1">
        <v>3635</v>
      </c>
      <c r="D9396" s="1">
        <v>5233</v>
      </c>
      <c r="E9396" s="1">
        <v>8868</v>
      </c>
    </row>
    <row r="9397" spans="1:5">
      <c r="A9397" s="1">
        <v>2006</v>
      </c>
      <c r="B9397" s="1">
        <v>69</v>
      </c>
      <c r="C9397" s="1">
        <v>3647</v>
      </c>
      <c r="D9397" s="1">
        <v>5352</v>
      </c>
      <c r="E9397" s="1">
        <v>8999</v>
      </c>
    </row>
    <row r="9398" spans="1:5">
      <c r="A9398" s="1">
        <v>2006</v>
      </c>
      <c r="B9398" s="1">
        <v>70</v>
      </c>
      <c r="C9398" s="1">
        <v>4012</v>
      </c>
      <c r="D9398" s="1">
        <v>5784</v>
      </c>
      <c r="E9398" s="1">
        <v>9796</v>
      </c>
    </row>
    <row r="9399" spans="1:5">
      <c r="A9399" s="1">
        <v>2006</v>
      </c>
      <c r="B9399" s="1">
        <v>71</v>
      </c>
      <c r="C9399" s="1">
        <v>4409</v>
      </c>
      <c r="D9399" s="1">
        <v>6144</v>
      </c>
      <c r="E9399" s="1">
        <v>10553</v>
      </c>
    </row>
    <row r="9400" spans="1:5">
      <c r="A9400" s="1">
        <v>2006</v>
      </c>
      <c r="B9400" s="1">
        <v>72</v>
      </c>
      <c r="C9400" s="1">
        <v>4660</v>
      </c>
      <c r="D9400" s="1">
        <v>6424</v>
      </c>
      <c r="E9400" s="1">
        <v>11084</v>
      </c>
    </row>
    <row r="9401" spans="1:5">
      <c r="A9401" s="1">
        <v>2006</v>
      </c>
      <c r="B9401" s="1">
        <v>73</v>
      </c>
      <c r="C9401" s="1">
        <v>5158</v>
      </c>
      <c r="D9401" s="1">
        <v>6765</v>
      </c>
      <c r="E9401" s="1">
        <v>11923</v>
      </c>
    </row>
    <row r="9402" spans="1:5">
      <c r="A9402" s="1">
        <v>2006</v>
      </c>
      <c r="B9402" s="1">
        <v>74</v>
      </c>
      <c r="C9402" s="1">
        <v>5964</v>
      </c>
      <c r="D9402" s="1">
        <v>7385</v>
      </c>
      <c r="E9402" s="1">
        <v>13349</v>
      </c>
    </row>
    <row r="9403" spans="1:5">
      <c r="A9403" s="1">
        <v>2006</v>
      </c>
      <c r="B9403" s="1">
        <v>75</v>
      </c>
      <c r="C9403" s="1">
        <v>6531</v>
      </c>
      <c r="D9403" s="1">
        <v>7948</v>
      </c>
      <c r="E9403" s="1">
        <v>14479</v>
      </c>
    </row>
    <row r="9404" spans="1:5">
      <c r="A9404" s="1">
        <v>2006</v>
      </c>
      <c r="B9404" s="1">
        <v>76</v>
      </c>
      <c r="C9404" s="1">
        <v>7004</v>
      </c>
      <c r="D9404" s="1">
        <v>8379</v>
      </c>
      <c r="E9404" s="1">
        <v>15383</v>
      </c>
    </row>
    <row r="9405" spans="1:5">
      <c r="A9405" s="1">
        <v>2006</v>
      </c>
      <c r="B9405" s="1">
        <v>77</v>
      </c>
      <c r="C9405" s="1">
        <v>7578</v>
      </c>
      <c r="D9405" s="1">
        <v>8705</v>
      </c>
      <c r="E9405" s="1">
        <v>16283</v>
      </c>
    </row>
    <row r="9406" spans="1:5">
      <c r="A9406" s="1">
        <v>2006</v>
      </c>
      <c r="B9406" s="1">
        <v>78</v>
      </c>
      <c r="C9406" s="1">
        <v>8113</v>
      </c>
      <c r="D9406" s="1">
        <v>8906</v>
      </c>
      <c r="E9406" s="1">
        <v>17019</v>
      </c>
    </row>
    <row r="9407" spans="1:5">
      <c r="A9407" s="1">
        <v>2006</v>
      </c>
      <c r="B9407" s="1">
        <v>79</v>
      </c>
      <c r="C9407" s="1">
        <v>8911</v>
      </c>
      <c r="D9407" s="1">
        <v>9422</v>
      </c>
      <c r="E9407" s="1">
        <v>18333</v>
      </c>
    </row>
    <row r="9408" spans="1:5">
      <c r="A9408" s="1">
        <v>2006</v>
      </c>
      <c r="B9408" s="1">
        <v>80</v>
      </c>
      <c r="C9408" s="1">
        <v>9526</v>
      </c>
      <c r="D9408" s="1">
        <v>9756</v>
      </c>
      <c r="E9408" s="1">
        <v>19282</v>
      </c>
    </row>
    <row r="9409" spans="1:5">
      <c r="A9409" s="1">
        <v>2006</v>
      </c>
      <c r="B9409" s="1">
        <v>81</v>
      </c>
      <c r="C9409" s="1">
        <v>10240</v>
      </c>
      <c r="D9409" s="1">
        <v>9654</v>
      </c>
      <c r="E9409" s="1">
        <v>19894</v>
      </c>
    </row>
    <row r="9410" spans="1:5">
      <c r="A9410" s="1">
        <v>2006</v>
      </c>
      <c r="B9410" s="1">
        <v>82</v>
      </c>
      <c r="C9410" s="1">
        <v>10734</v>
      </c>
      <c r="D9410" s="1">
        <v>9964</v>
      </c>
      <c r="E9410" s="1">
        <v>20698</v>
      </c>
    </row>
    <row r="9411" spans="1:5">
      <c r="A9411" s="1">
        <v>2006</v>
      </c>
      <c r="B9411" s="1">
        <v>83</v>
      </c>
      <c r="C9411" s="1">
        <v>11550</v>
      </c>
      <c r="D9411" s="1">
        <v>9804</v>
      </c>
      <c r="E9411" s="1">
        <v>21354</v>
      </c>
    </row>
    <row r="9412" spans="1:5">
      <c r="A9412" s="1">
        <v>2006</v>
      </c>
      <c r="B9412" s="1">
        <v>84</v>
      </c>
      <c r="C9412" s="1">
        <v>12690</v>
      </c>
      <c r="D9412" s="1">
        <v>9994</v>
      </c>
      <c r="E9412" s="1">
        <v>22684</v>
      </c>
    </row>
    <row r="9413" spans="1:5">
      <c r="A9413" s="1">
        <v>2006</v>
      </c>
      <c r="B9413" s="1">
        <v>85</v>
      </c>
      <c r="C9413" s="1">
        <v>13705</v>
      </c>
      <c r="D9413" s="1">
        <v>10142</v>
      </c>
      <c r="E9413" s="1">
        <v>23847</v>
      </c>
    </row>
    <row r="9414" spans="1:5">
      <c r="A9414" s="1">
        <v>2006</v>
      </c>
      <c r="B9414" s="1">
        <v>86</v>
      </c>
      <c r="C9414" s="1">
        <v>13703</v>
      </c>
      <c r="D9414" s="1">
        <v>9605</v>
      </c>
      <c r="E9414" s="1">
        <v>23308</v>
      </c>
    </row>
    <row r="9415" spans="1:5">
      <c r="A9415" s="1">
        <v>2006</v>
      </c>
      <c r="B9415" s="1">
        <v>87</v>
      </c>
      <c r="C9415" s="1">
        <v>10027</v>
      </c>
      <c r="D9415" s="1">
        <v>6271</v>
      </c>
      <c r="E9415" s="1">
        <v>16298</v>
      </c>
    </row>
    <row r="9416" spans="1:5">
      <c r="A9416" s="1">
        <v>2006</v>
      </c>
      <c r="B9416" s="1">
        <v>88</v>
      </c>
      <c r="C9416" s="1">
        <v>9416</v>
      </c>
      <c r="D9416" s="1">
        <v>5394</v>
      </c>
      <c r="E9416" s="1">
        <v>14810</v>
      </c>
    </row>
    <row r="9417" spans="1:5">
      <c r="A9417" s="1">
        <v>2006</v>
      </c>
      <c r="B9417" s="1">
        <v>89</v>
      </c>
      <c r="C9417" s="1">
        <v>9963</v>
      </c>
      <c r="D9417" s="1">
        <v>5498</v>
      </c>
      <c r="E9417" s="1">
        <v>15461</v>
      </c>
    </row>
    <row r="9418" spans="1:5">
      <c r="A9418" s="1">
        <v>2006</v>
      </c>
      <c r="B9418" s="1">
        <v>90</v>
      </c>
      <c r="C9418" s="1">
        <v>10238</v>
      </c>
      <c r="D9418" s="1">
        <v>5232</v>
      </c>
      <c r="E9418" s="1">
        <v>15470</v>
      </c>
    </row>
    <row r="9419" spans="1:5">
      <c r="A9419" s="1">
        <v>2006</v>
      </c>
      <c r="B9419" s="1">
        <v>91</v>
      </c>
      <c r="C9419" s="1">
        <v>10346</v>
      </c>
      <c r="D9419" s="1">
        <v>4815</v>
      </c>
      <c r="E9419" s="1">
        <v>15161</v>
      </c>
    </row>
    <row r="9420" spans="1:5">
      <c r="A9420" s="1">
        <v>2006</v>
      </c>
      <c r="B9420" s="1">
        <v>92</v>
      </c>
      <c r="C9420" s="1">
        <v>9542</v>
      </c>
      <c r="D9420" s="1">
        <v>4022</v>
      </c>
      <c r="E9420" s="1">
        <v>13564</v>
      </c>
    </row>
    <row r="9421" spans="1:5">
      <c r="A9421" s="1">
        <v>2006</v>
      </c>
      <c r="B9421" s="1">
        <v>93</v>
      </c>
      <c r="C9421" s="1">
        <v>8500</v>
      </c>
      <c r="D9421" s="1">
        <v>3236</v>
      </c>
      <c r="E9421" s="1">
        <v>11736</v>
      </c>
    </row>
    <row r="9422" spans="1:5">
      <c r="A9422" s="1">
        <v>2006</v>
      </c>
      <c r="B9422" s="1">
        <v>94</v>
      </c>
      <c r="C9422" s="1">
        <v>7112</v>
      </c>
      <c r="D9422" s="1">
        <v>2463</v>
      </c>
      <c r="E9422" s="1">
        <v>9575</v>
      </c>
    </row>
    <row r="9423" spans="1:5">
      <c r="A9423" s="1">
        <v>2006</v>
      </c>
      <c r="B9423" s="1">
        <v>95</v>
      </c>
      <c r="C9423" s="1">
        <v>5862</v>
      </c>
      <c r="D9423" s="1">
        <v>1826</v>
      </c>
      <c r="E9423" s="1">
        <v>7688</v>
      </c>
    </row>
    <row r="9424" spans="1:5">
      <c r="A9424" s="1">
        <v>2006</v>
      </c>
      <c r="B9424" s="1">
        <v>96</v>
      </c>
      <c r="C9424" s="1">
        <v>4741</v>
      </c>
      <c r="D9424" s="1">
        <v>1319</v>
      </c>
      <c r="E9424" s="1">
        <v>6060</v>
      </c>
    </row>
    <row r="9425" spans="1:5">
      <c r="A9425" s="1">
        <v>2006</v>
      </c>
      <c r="B9425" s="1">
        <v>97</v>
      </c>
      <c r="C9425" s="1">
        <v>3741</v>
      </c>
      <c r="D9425" s="1">
        <v>969</v>
      </c>
      <c r="E9425" s="1">
        <v>4710</v>
      </c>
    </row>
    <row r="9426" spans="1:5">
      <c r="A9426" s="1">
        <v>2006</v>
      </c>
      <c r="B9426" s="1">
        <v>98</v>
      </c>
      <c r="C9426" s="1">
        <v>2795</v>
      </c>
      <c r="D9426" s="1">
        <v>634</v>
      </c>
      <c r="E9426" s="1">
        <v>3429</v>
      </c>
    </row>
    <row r="9427" spans="1:5">
      <c r="A9427" s="1">
        <v>2006</v>
      </c>
      <c r="B9427" s="1">
        <v>99</v>
      </c>
      <c r="C9427" s="1">
        <v>1902</v>
      </c>
      <c r="D9427" s="1">
        <v>353</v>
      </c>
      <c r="E9427" s="1">
        <v>2255</v>
      </c>
    </row>
    <row r="9428" spans="1:5">
      <c r="A9428" s="1">
        <v>2006</v>
      </c>
      <c r="B9428" s="1">
        <v>100</v>
      </c>
      <c r="C9428" s="1">
        <v>1353</v>
      </c>
      <c r="D9428" s="1">
        <v>246</v>
      </c>
      <c r="E9428" s="1">
        <v>1599</v>
      </c>
    </row>
    <row r="9429" spans="1:5">
      <c r="A9429" s="1">
        <v>2006</v>
      </c>
      <c r="B9429" s="1">
        <v>101</v>
      </c>
      <c r="C9429" s="1">
        <v>895</v>
      </c>
      <c r="D9429" s="1">
        <v>140</v>
      </c>
      <c r="E9429" s="1">
        <v>1035</v>
      </c>
    </row>
    <row r="9430" spans="1:5">
      <c r="A9430" s="1">
        <v>2006</v>
      </c>
      <c r="B9430" s="1">
        <v>102</v>
      </c>
      <c r="C9430" s="1">
        <v>594</v>
      </c>
      <c r="D9430" s="1">
        <v>82</v>
      </c>
      <c r="E9430" s="1">
        <v>676</v>
      </c>
    </row>
    <row r="9431" spans="1:5">
      <c r="A9431" s="1">
        <v>2006</v>
      </c>
      <c r="B9431" s="1">
        <v>103</v>
      </c>
      <c r="C9431" s="1">
        <v>349</v>
      </c>
      <c r="D9431" s="1">
        <v>37</v>
      </c>
      <c r="E9431" s="1">
        <v>386</v>
      </c>
    </row>
    <row r="9432" spans="1:5">
      <c r="A9432" s="1">
        <v>2006</v>
      </c>
      <c r="B9432" s="1">
        <v>104</v>
      </c>
      <c r="C9432" s="1">
        <v>187</v>
      </c>
      <c r="D9432" s="1">
        <v>21</v>
      </c>
      <c r="E9432" s="1">
        <v>208</v>
      </c>
    </row>
    <row r="9433" spans="1:5">
      <c r="A9433" s="1">
        <v>2006</v>
      </c>
      <c r="B9433" s="1">
        <v>105</v>
      </c>
      <c r="C9433" s="1">
        <v>125</v>
      </c>
      <c r="D9433" s="1">
        <v>12</v>
      </c>
      <c r="E9433" s="1">
        <v>137</v>
      </c>
    </row>
    <row r="9434" spans="1:5">
      <c r="A9434" s="1">
        <v>2006</v>
      </c>
      <c r="B9434" s="1">
        <v>106</v>
      </c>
      <c r="C9434" s="1">
        <v>65</v>
      </c>
      <c r="D9434" s="1">
        <v>5</v>
      </c>
      <c r="E9434" s="1">
        <v>70</v>
      </c>
    </row>
    <row r="9435" spans="1:5">
      <c r="A9435" s="1">
        <v>2006</v>
      </c>
      <c r="B9435" s="1">
        <v>107</v>
      </c>
      <c r="C9435" s="1">
        <v>22</v>
      </c>
      <c r="D9435" s="1">
        <v>3</v>
      </c>
      <c r="E9435" s="1">
        <v>25</v>
      </c>
    </row>
    <row r="9436" spans="1:5">
      <c r="A9436" s="1">
        <v>2006</v>
      </c>
      <c r="B9436" s="1">
        <v>108</v>
      </c>
      <c r="C9436" s="1">
        <v>18</v>
      </c>
      <c r="D9436" s="1">
        <v>2</v>
      </c>
      <c r="E9436" s="1">
        <v>20</v>
      </c>
    </row>
    <row r="9437" spans="1:5">
      <c r="A9437" s="1">
        <v>2006</v>
      </c>
      <c r="B9437" s="1">
        <v>109</v>
      </c>
      <c r="C9437" s="1">
        <v>10</v>
      </c>
      <c r="D9437" s="1">
        <v>0</v>
      </c>
      <c r="E9437" s="1">
        <v>10</v>
      </c>
    </row>
    <row r="9438" spans="1:5">
      <c r="A9438" s="1">
        <v>2006</v>
      </c>
      <c r="B9438" s="1" t="s">
        <v>121</v>
      </c>
      <c r="C9438" s="1">
        <v>7</v>
      </c>
      <c r="D9438" s="1">
        <v>0</v>
      </c>
      <c r="E9438" s="1">
        <v>7</v>
      </c>
    </row>
    <row r="9439" spans="1:5">
      <c r="A9439" s="1">
        <v>2007</v>
      </c>
      <c r="B9439" s="1">
        <v>0</v>
      </c>
      <c r="C9439" s="1">
        <v>1627</v>
      </c>
      <c r="D9439" s="1">
        <v>2113</v>
      </c>
      <c r="E9439" s="1">
        <v>3740</v>
      </c>
    </row>
    <row r="9440" spans="1:5">
      <c r="A9440" s="1">
        <v>2007</v>
      </c>
      <c r="B9440" s="1">
        <v>1</v>
      </c>
      <c r="C9440" s="1">
        <v>118</v>
      </c>
      <c r="D9440" s="1">
        <v>154</v>
      </c>
      <c r="E9440" s="1">
        <v>272</v>
      </c>
    </row>
    <row r="9441" spans="1:5">
      <c r="A9441" s="1">
        <v>2007</v>
      </c>
      <c r="B9441" s="1">
        <v>2</v>
      </c>
      <c r="C9441" s="1">
        <v>61</v>
      </c>
      <c r="D9441" s="1">
        <v>104</v>
      </c>
      <c r="E9441" s="1">
        <v>165</v>
      </c>
    </row>
    <row r="9442" spans="1:5">
      <c r="A9442" s="1">
        <v>2007</v>
      </c>
      <c r="B9442" s="1">
        <v>3</v>
      </c>
      <c r="C9442" s="1">
        <v>53</v>
      </c>
      <c r="D9442" s="1">
        <v>70</v>
      </c>
      <c r="E9442" s="1">
        <v>123</v>
      </c>
    </row>
    <row r="9443" spans="1:5">
      <c r="A9443" s="1">
        <v>2007</v>
      </c>
      <c r="B9443" s="1">
        <v>4</v>
      </c>
      <c r="C9443" s="1">
        <v>34</v>
      </c>
      <c r="D9443" s="1">
        <v>51</v>
      </c>
      <c r="E9443" s="1">
        <v>85</v>
      </c>
    </row>
    <row r="9444" spans="1:5">
      <c r="A9444" s="1">
        <v>2007</v>
      </c>
      <c r="B9444" s="1">
        <v>5</v>
      </c>
      <c r="C9444" s="1">
        <v>29</v>
      </c>
      <c r="D9444" s="1">
        <v>40</v>
      </c>
      <c r="E9444" s="1">
        <v>69</v>
      </c>
    </row>
    <row r="9445" spans="1:5">
      <c r="A9445" s="1">
        <v>2007</v>
      </c>
      <c r="B9445" s="1">
        <v>6</v>
      </c>
      <c r="C9445" s="1">
        <v>31</v>
      </c>
      <c r="D9445" s="1">
        <v>39</v>
      </c>
      <c r="E9445" s="1">
        <v>70</v>
      </c>
    </row>
    <row r="9446" spans="1:5">
      <c r="A9446" s="1">
        <v>2007</v>
      </c>
      <c r="B9446" s="1">
        <v>7</v>
      </c>
      <c r="C9446" s="1">
        <v>27</v>
      </c>
      <c r="D9446" s="1">
        <v>34</v>
      </c>
      <c r="E9446" s="1">
        <v>61</v>
      </c>
    </row>
    <row r="9447" spans="1:5">
      <c r="A9447" s="1">
        <v>2007</v>
      </c>
      <c r="B9447" s="1">
        <v>8</v>
      </c>
      <c r="C9447" s="1">
        <v>23</v>
      </c>
      <c r="D9447" s="1">
        <v>46</v>
      </c>
      <c r="E9447" s="1">
        <v>69</v>
      </c>
    </row>
    <row r="9448" spans="1:5">
      <c r="A9448" s="1">
        <v>2007</v>
      </c>
      <c r="B9448" s="1">
        <v>9</v>
      </c>
      <c r="C9448" s="1">
        <v>27</v>
      </c>
      <c r="D9448" s="1">
        <v>41</v>
      </c>
      <c r="E9448" s="1">
        <v>68</v>
      </c>
    </row>
    <row r="9449" spans="1:5">
      <c r="A9449" s="1">
        <v>2007</v>
      </c>
      <c r="B9449" s="1">
        <v>10</v>
      </c>
      <c r="C9449" s="1">
        <v>42</v>
      </c>
      <c r="D9449" s="1">
        <v>27</v>
      </c>
      <c r="E9449" s="1">
        <v>69</v>
      </c>
    </row>
    <row r="9450" spans="1:5">
      <c r="A9450" s="1">
        <v>2007</v>
      </c>
      <c r="B9450" s="1">
        <v>11</v>
      </c>
      <c r="C9450" s="1">
        <v>34</v>
      </c>
      <c r="D9450" s="1">
        <v>46</v>
      </c>
      <c r="E9450" s="1">
        <v>80</v>
      </c>
    </row>
    <row r="9451" spans="1:5">
      <c r="A9451" s="1">
        <v>2007</v>
      </c>
      <c r="B9451" s="1">
        <v>12</v>
      </c>
      <c r="C9451" s="1">
        <v>44</v>
      </c>
      <c r="D9451" s="1">
        <v>52</v>
      </c>
      <c r="E9451" s="1">
        <v>96</v>
      </c>
    </row>
    <row r="9452" spans="1:5">
      <c r="A9452" s="1">
        <v>2007</v>
      </c>
      <c r="B9452" s="1">
        <v>13</v>
      </c>
      <c r="C9452" s="1">
        <v>42</v>
      </c>
      <c r="D9452" s="1">
        <v>64</v>
      </c>
      <c r="E9452" s="1">
        <v>106</v>
      </c>
    </row>
    <row r="9453" spans="1:5">
      <c r="A9453" s="1">
        <v>2007</v>
      </c>
      <c r="B9453" s="1">
        <v>14</v>
      </c>
      <c r="C9453" s="1">
        <v>50</v>
      </c>
      <c r="D9453" s="1">
        <v>81</v>
      </c>
      <c r="E9453" s="1">
        <v>131</v>
      </c>
    </row>
    <row r="9454" spans="1:5">
      <c r="A9454" s="1">
        <v>2007</v>
      </c>
      <c r="B9454" s="1">
        <v>15</v>
      </c>
      <c r="C9454" s="1">
        <v>51</v>
      </c>
      <c r="D9454" s="1">
        <v>113</v>
      </c>
      <c r="E9454" s="1">
        <v>164</v>
      </c>
    </row>
    <row r="9455" spans="1:5">
      <c r="A9455" s="1">
        <v>2007</v>
      </c>
      <c r="B9455" s="1">
        <v>16</v>
      </c>
      <c r="C9455" s="1">
        <v>74</v>
      </c>
      <c r="D9455" s="1">
        <v>142</v>
      </c>
      <c r="E9455" s="1">
        <v>216</v>
      </c>
    </row>
    <row r="9456" spans="1:5">
      <c r="A9456" s="1">
        <v>2007</v>
      </c>
      <c r="B9456" s="1">
        <v>17</v>
      </c>
      <c r="C9456" s="1">
        <v>98</v>
      </c>
      <c r="D9456" s="1">
        <v>201</v>
      </c>
      <c r="E9456" s="1">
        <v>299</v>
      </c>
    </row>
    <row r="9457" spans="1:5">
      <c r="A9457" s="1">
        <v>2007</v>
      </c>
      <c r="B9457" s="1">
        <v>18</v>
      </c>
      <c r="C9457" s="1">
        <v>103</v>
      </c>
      <c r="D9457" s="1">
        <v>256</v>
      </c>
      <c r="E9457" s="1">
        <v>359</v>
      </c>
    </row>
    <row r="9458" spans="1:5">
      <c r="A9458" s="1">
        <v>2007</v>
      </c>
      <c r="B9458" s="1">
        <v>19</v>
      </c>
      <c r="C9458" s="1">
        <v>97</v>
      </c>
      <c r="D9458" s="1">
        <v>267</v>
      </c>
      <c r="E9458" s="1">
        <v>364</v>
      </c>
    </row>
    <row r="9459" spans="1:5">
      <c r="A9459" s="1">
        <v>2007</v>
      </c>
      <c r="B9459" s="1">
        <v>20</v>
      </c>
      <c r="C9459" s="1">
        <v>85</v>
      </c>
      <c r="D9459" s="1">
        <v>276</v>
      </c>
      <c r="E9459" s="1">
        <v>361</v>
      </c>
    </row>
    <row r="9460" spans="1:5">
      <c r="A9460" s="1">
        <v>2007</v>
      </c>
      <c r="B9460" s="1">
        <v>21</v>
      </c>
      <c r="C9460" s="1">
        <v>108</v>
      </c>
      <c r="D9460" s="1">
        <v>301</v>
      </c>
      <c r="E9460" s="1">
        <v>409</v>
      </c>
    </row>
    <row r="9461" spans="1:5">
      <c r="A9461" s="1">
        <v>2007</v>
      </c>
      <c r="B9461" s="1">
        <v>22</v>
      </c>
      <c r="C9461" s="1">
        <v>107</v>
      </c>
      <c r="D9461" s="1">
        <v>295</v>
      </c>
      <c r="E9461" s="1">
        <v>402</v>
      </c>
    </row>
    <row r="9462" spans="1:5">
      <c r="A9462" s="1">
        <v>2007</v>
      </c>
      <c r="B9462" s="1">
        <v>23</v>
      </c>
      <c r="C9462" s="1">
        <v>97</v>
      </c>
      <c r="D9462" s="1">
        <v>297</v>
      </c>
      <c r="E9462" s="1">
        <v>394</v>
      </c>
    </row>
    <row r="9463" spans="1:5">
      <c r="A9463" s="1">
        <v>2007</v>
      </c>
      <c r="B9463" s="1">
        <v>24</v>
      </c>
      <c r="C9463" s="1">
        <v>125</v>
      </c>
      <c r="D9463" s="1">
        <v>322</v>
      </c>
      <c r="E9463" s="1">
        <v>447</v>
      </c>
    </row>
    <row r="9464" spans="1:5">
      <c r="A9464" s="1">
        <v>2007</v>
      </c>
      <c r="B9464" s="1">
        <v>25</v>
      </c>
      <c r="C9464" s="1">
        <v>104</v>
      </c>
      <c r="D9464" s="1">
        <v>300</v>
      </c>
      <c r="E9464" s="1">
        <v>404</v>
      </c>
    </row>
    <row r="9465" spans="1:5">
      <c r="A9465" s="1">
        <v>2007</v>
      </c>
      <c r="B9465" s="1">
        <v>26</v>
      </c>
      <c r="C9465" s="1">
        <v>132</v>
      </c>
      <c r="D9465" s="1">
        <v>331</v>
      </c>
      <c r="E9465" s="1">
        <v>463</v>
      </c>
    </row>
    <row r="9466" spans="1:5">
      <c r="A9466" s="1">
        <v>2007</v>
      </c>
      <c r="B9466" s="1">
        <v>27</v>
      </c>
      <c r="C9466" s="1">
        <v>112</v>
      </c>
      <c r="D9466" s="1">
        <v>326</v>
      </c>
      <c r="E9466" s="1">
        <v>438</v>
      </c>
    </row>
    <row r="9467" spans="1:5">
      <c r="A9467" s="1">
        <v>2007</v>
      </c>
      <c r="B9467" s="1">
        <v>28</v>
      </c>
      <c r="C9467" s="1">
        <v>128</v>
      </c>
      <c r="D9467" s="1">
        <v>339</v>
      </c>
      <c r="E9467" s="1">
        <v>467</v>
      </c>
    </row>
    <row r="9468" spans="1:5">
      <c r="A9468" s="1">
        <v>2007</v>
      </c>
      <c r="B9468" s="1">
        <v>29</v>
      </c>
      <c r="C9468" s="1">
        <v>146</v>
      </c>
      <c r="D9468" s="1">
        <v>302</v>
      </c>
      <c r="E9468" s="1">
        <v>448</v>
      </c>
    </row>
    <row r="9469" spans="1:5">
      <c r="A9469" s="1">
        <v>2007</v>
      </c>
      <c r="B9469" s="1">
        <v>30</v>
      </c>
      <c r="C9469" s="1">
        <v>154</v>
      </c>
      <c r="D9469" s="1">
        <v>347</v>
      </c>
      <c r="E9469" s="1">
        <v>501</v>
      </c>
    </row>
    <row r="9470" spans="1:5">
      <c r="A9470" s="1">
        <v>2007</v>
      </c>
      <c r="B9470" s="1">
        <v>31</v>
      </c>
      <c r="C9470" s="1">
        <v>154</v>
      </c>
      <c r="D9470" s="1">
        <v>389</v>
      </c>
      <c r="E9470" s="1">
        <v>543</v>
      </c>
    </row>
    <row r="9471" spans="1:5">
      <c r="A9471" s="1">
        <v>2007</v>
      </c>
      <c r="B9471" s="1">
        <v>32</v>
      </c>
      <c r="C9471" s="1">
        <v>200</v>
      </c>
      <c r="D9471" s="1">
        <v>435</v>
      </c>
      <c r="E9471" s="1">
        <v>635</v>
      </c>
    </row>
    <row r="9472" spans="1:5">
      <c r="A9472" s="1">
        <v>2007</v>
      </c>
      <c r="B9472" s="1">
        <v>33</v>
      </c>
      <c r="C9472" s="1">
        <v>206</v>
      </c>
      <c r="D9472" s="1">
        <v>457</v>
      </c>
      <c r="E9472" s="1">
        <v>663</v>
      </c>
    </row>
    <row r="9473" spans="1:5">
      <c r="A9473" s="1">
        <v>2007</v>
      </c>
      <c r="B9473" s="1">
        <v>34</v>
      </c>
      <c r="C9473" s="1">
        <v>239</v>
      </c>
      <c r="D9473" s="1">
        <v>485</v>
      </c>
      <c r="E9473" s="1">
        <v>724</v>
      </c>
    </row>
    <row r="9474" spans="1:5">
      <c r="A9474" s="1">
        <v>2007</v>
      </c>
      <c r="B9474" s="1">
        <v>35</v>
      </c>
      <c r="C9474" s="1">
        <v>276</v>
      </c>
      <c r="D9474" s="1">
        <v>549</v>
      </c>
      <c r="E9474" s="1">
        <v>825</v>
      </c>
    </row>
    <row r="9475" spans="1:5">
      <c r="A9475" s="1">
        <v>2007</v>
      </c>
      <c r="B9475" s="1">
        <v>36</v>
      </c>
      <c r="C9475" s="1">
        <v>280</v>
      </c>
      <c r="D9475" s="1">
        <v>571</v>
      </c>
      <c r="E9475" s="1">
        <v>851</v>
      </c>
    </row>
    <row r="9476" spans="1:5">
      <c r="A9476" s="1">
        <v>2007</v>
      </c>
      <c r="B9476" s="1">
        <v>37</v>
      </c>
      <c r="C9476" s="1">
        <v>325</v>
      </c>
      <c r="D9476" s="1">
        <v>589</v>
      </c>
      <c r="E9476" s="1">
        <v>914</v>
      </c>
    </row>
    <row r="9477" spans="1:5">
      <c r="A9477" s="1">
        <v>2007</v>
      </c>
      <c r="B9477" s="1">
        <v>38</v>
      </c>
      <c r="C9477" s="1">
        <v>355</v>
      </c>
      <c r="D9477" s="1">
        <v>628</v>
      </c>
      <c r="E9477" s="1">
        <v>983</v>
      </c>
    </row>
    <row r="9478" spans="1:5">
      <c r="A9478" s="1">
        <v>2007</v>
      </c>
      <c r="B9478" s="1">
        <v>39</v>
      </c>
      <c r="C9478" s="1">
        <v>417</v>
      </c>
      <c r="D9478" s="1">
        <v>715</v>
      </c>
      <c r="E9478" s="1">
        <v>1132</v>
      </c>
    </row>
    <row r="9479" spans="1:5">
      <c r="A9479" s="1">
        <v>2007</v>
      </c>
      <c r="B9479" s="1">
        <v>40</v>
      </c>
      <c r="C9479" s="1">
        <v>485</v>
      </c>
      <c r="D9479" s="1">
        <v>755</v>
      </c>
      <c r="E9479" s="1">
        <v>1240</v>
      </c>
    </row>
    <row r="9480" spans="1:5">
      <c r="A9480" s="1">
        <v>2007</v>
      </c>
      <c r="B9480" s="1">
        <v>41</v>
      </c>
      <c r="C9480" s="1">
        <v>512</v>
      </c>
      <c r="D9480" s="1">
        <v>784</v>
      </c>
      <c r="E9480" s="1">
        <v>1296</v>
      </c>
    </row>
    <row r="9481" spans="1:5">
      <c r="A9481" s="1">
        <v>2007</v>
      </c>
      <c r="B9481" s="1">
        <v>42</v>
      </c>
      <c r="C9481" s="1">
        <v>548</v>
      </c>
      <c r="D9481" s="1">
        <v>945</v>
      </c>
      <c r="E9481" s="1">
        <v>1493</v>
      </c>
    </row>
    <row r="9482" spans="1:5">
      <c r="A9482" s="1">
        <v>2007</v>
      </c>
      <c r="B9482" s="1">
        <v>43</v>
      </c>
      <c r="C9482" s="1">
        <v>603</v>
      </c>
      <c r="D9482" s="1">
        <v>922</v>
      </c>
      <c r="E9482" s="1">
        <v>1525</v>
      </c>
    </row>
    <row r="9483" spans="1:5">
      <c r="A9483" s="1">
        <v>2007</v>
      </c>
      <c r="B9483" s="1">
        <v>44</v>
      </c>
      <c r="C9483" s="1">
        <v>597</v>
      </c>
      <c r="D9483" s="1">
        <v>965</v>
      </c>
      <c r="E9483" s="1">
        <v>1562</v>
      </c>
    </row>
    <row r="9484" spans="1:5">
      <c r="A9484" s="1">
        <v>2007</v>
      </c>
      <c r="B9484" s="1">
        <v>45</v>
      </c>
      <c r="C9484" s="1">
        <v>710</v>
      </c>
      <c r="D9484" s="1">
        <v>1064</v>
      </c>
      <c r="E9484" s="1">
        <v>1774</v>
      </c>
    </row>
    <row r="9485" spans="1:5">
      <c r="A9485" s="1">
        <v>2007</v>
      </c>
      <c r="B9485" s="1">
        <v>46</v>
      </c>
      <c r="C9485" s="1">
        <v>717</v>
      </c>
      <c r="D9485" s="1">
        <v>1067</v>
      </c>
      <c r="E9485" s="1">
        <v>1784</v>
      </c>
    </row>
    <row r="9486" spans="1:5">
      <c r="A9486" s="1">
        <v>2007</v>
      </c>
      <c r="B9486" s="1">
        <v>47</v>
      </c>
      <c r="C9486" s="1">
        <v>792</v>
      </c>
      <c r="D9486" s="1">
        <v>1147</v>
      </c>
      <c r="E9486" s="1">
        <v>1939</v>
      </c>
    </row>
    <row r="9487" spans="1:5">
      <c r="A9487" s="1">
        <v>2007</v>
      </c>
      <c r="B9487" s="1">
        <v>48</v>
      </c>
      <c r="C9487" s="1">
        <v>858</v>
      </c>
      <c r="D9487" s="1">
        <v>1190</v>
      </c>
      <c r="E9487" s="1">
        <v>2048</v>
      </c>
    </row>
    <row r="9488" spans="1:5">
      <c r="A9488" s="1">
        <v>2007</v>
      </c>
      <c r="B9488" s="1">
        <v>49</v>
      </c>
      <c r="C9488" s="1">
        <v>883</v>
      </c>
      <c r="D9488" s="1">
        <v>1321</v>
      </c>
      <c r="E9488" s="1">
        <v>2204</v>
      </c>
    </row>
    <row r="9489" spans="1:5">
      <c r="A9489" s="1">
        <v>2007</v>
      </c>
      <c r="B9489" s="1">
        <v>50</v>
      </c>
      <c r="C9489" s="1">
        <v>985</v>
      </c>
      <c r="D9489" s="1">
        <v>1374</v>
      </c>
      <c r="E9489" s="1">
        <v>2359</v>
      </c>
    </row>
    <row r="9490" spans="1:5">
      <c r="A9490" s="1">
        <v>2007</v>
      </c>
      <c r="B9490" s="1">
        <v>51</v>
      </c>
      <c r="C9490" s="1">
        <v>1017</v>
      </c>
      <c r="D9490" s="1">
        <v>1499</v>
      </c>
      <c r="E9490" s="1">
        <v>2516</v>
      </c>
    </row>
    <row r="9491" spans="1:5">
      <c r="A9491" s="1">
        <v>2007</v>
      </c>
      <c r="B9491" s="1">
        <v>52</v>
      </c>
      <c r="C9491" s="1">
        <v>1009</v>
      </c>
      <c r="D9491" s="1">
        <v>1596</v>
      </c>
      <c r="E9491" s="1">
        <v>2605</v>
      </c>
    </row>
    <row r="9492" spans="1:5">
      <c r="A9492" s="1">
        <v>2007</v>
      </c>
      <c r="B9492" s="1">
        <v>53</v>
      </c>
      <c r="C9492" s="1">
        <v>1204</v>
      </c>
      <c r="D9492" s="1">
        <v>1836</v>
      </c>
      <c r="E9492" s="1">
        <v>3040</v>
      </c>
    </row>
    <row r="9493" spans="1:5">
      <c r="A9493" s="1">
        <v>2007</v>
      </c>
      <c r="B9493" s="1">
        <v>54</v>
      </c>
      <c r="C9493" s="1">
        <v>1312</v>
      </c>
      <c r="D9493" s="1">
        <v>1951</v>
      </c>
      <c r="E9493" s="1">
        <v>3263</v>
      </c>
    </row>
    <row r="9494" spans="1:5">
      <c r="A9494" s="1">
        <v>2007</v>
      </c>
      <c r="B9494" s="1">
        <v>55</v>
      </c>
      <c r="C9494" s="1">
        <v>1400</v>
      </c>
      <c r="D9494" s="1">
        <v>2152</v>
      </c>
      <c r="E9494" s="1">
        <v>3552</v>
      </c>
    </row>
    <row r="9495" spans="1:5">
      <c r="A9495" s="1">
        <v>2007</v>
      </c>
      <c r="B9495" s="1">
        <v>56</v>
      </c>
      <c r="C9495" s="1">
        <v>1521</v>
      </c>
      <c r="D9495" s="1">
        <v>2329</v>
      </c>
      <c r="E9495" s="1">
        <v>3850</v>
      </c>
    </row>
    <row r="9496" spans="1:5">
      <c r="A9496" s="1">
        <v>2007</v>
      </c>
      <c r="B9496" s="1">
        <v>57</v>
      </c>
      <c r="C9496" s="1">
        <v>1682</v>
      </c>
      <c r="D9496" s="1">
        <v>2456</v>
      </c>
      <c r="E9496" s="1">
        <v>4138</v>
      </c>
    </row>
    <row r="9497" spans="1:5">
      <c r="A9497" s="1">
        <v>2007</v>
      </c>
      <c r="B9497" s="1">
        <v>58</v>
      </c>
      <c r="C9497" s="1">
        <v>1839</v>
      </c>
      <c r="D9497" s="1">
        <v>2903</v>
      </c>
      <c r="E9497" s="1">
        <v>4742</v>
      </c>
    </row>
    <row r="9498" spans="1:5">
      <c r="A9498" s="1">
        <v>2007</v>
      </c>
      <c r="B9498" s="1">
        <v>59</v>
      </c>
      <c r="C9498" s="1">
        <v>2104</v>
      </c>
      <c r="D9498" s="1">
        <v>3266</v>
      </c>
      <c r="E9498" s="1">
        <v>5370</v>
      </c>
    </row>
    <row r="9499" spans="1:5">
      <c r="A9499" s="1">
        <v>2007</v>
      </c>
      <c r="B9499" s="1">
        <v>60</v>
      </c>
      <c r="C9499" s="1">
        <v>2433</v>
      </c>
      <c r="D9499" s="1">
        <v>3588</v>
      </c>
      <c r="E9499" s="1">
        <v>6021</v>
      </c>
    </row>
    <row r="9500" spans="1:5">
      <c r="A9500" s="1">
        <v>2007</v>
      </c>
      <c r="B9500" s="1">
        <v>61</v>
      </c>
      <c r="C9500" s="1">
        <v>2322</v>
      </c>
      <c r="D9500" s="1">
        <v>3467</v>
      </c>
      <c r="E9500" s="1">
        <v>5789</v>
      </c>
    </row>
    <row r="9501" spans="1:5">
      <c r="A9501" s="1">
        <v>2007</v>
      </c>
      <c r="B9501" s="1">
        <v>62</v>
      </c>
      <c r="C9501" s="1">
        <v>2316</v>
      </c>
      <c r="D9501" s="1">
        <v>3728</v>
      </c>
      <c r="E9501" s="1">
        <v>6044</v>
      </c>
    </row>
    <row r="9502" spans="1:5">
      <c r="A9502" s="1">
        <v>2007</v>
      </c>
      <c r="B9502" s="1">
        <v>63</v>
      </c>
      <c r="C9502" s="1">
        <v>2698</v>
      </c>
      <c r="D9502" s="1">
        <v>3944</v>
      </c>
      <c r="E9502" s="1">
        <v>6642</v>
      </c>
    </row>
    <row r="9503" spans="1:5">
      <c r="A9503" s="1">
        <v>2007</v>
      </c>
      <c r="B9503" s="1">
        <v>64</v>
      </c>
      <c r="C9503" s="1">
        <v>2711</v>
      </c>
      <c r="D9503" s="1">
        <v>4161</v>
      </c>
      <c r="E9503" s="1">
        <v>6872</v>
      </c>
    </row>
    <row r="9504" spans="1:5">
      <c r="A9504" s="1">
        <v>2007</v>
      </c>
      <c r="B9504" s="1">
        <v>65</v>
      </c>
      <c r="C9504" s="1">
        <v>2677</v>
      </c>
      <c r="D9504" s="1">
        <v>4156</v>
      </c>
      <c r="E9504" s="1">
        <v>6833</v>
      </c>
    </row>
    <row r="9505" spans="1:5">
      <c r="A9505" s="1">
        <v>2007</v>
      </c>
      <c r="B9505" s="1">
        <v>66</v>
      </c>
      <c r="C9505" s="1">
        <v>2793</v>
      </c>
      <c r="D9505" s="1">
        <v>4183</v>
      </c>
      <c r="E9505" s="1">
        <v>6976</v>
      </c>
    </row>
    <row r="9506" spans="1:5">
      <c r="A9506" s="1">
        <v>2007</v>
      </c>
      <c r="B9506" s="1">
        <v>67</v>
      </c>
      <c r="C9506" s="1">
        <v>3167</v>
      </c>
      <c r="D9506" s="1">
        <v>4593</v>
      </c>
      <c r="E9506" s="1">
        <v>7760</v>
      </c>
    </row>
    <row r="9507" spans="1:5">
      <c r="A9507" s="1">
        <v>2007</v>
      </c>
      <c r="B9507" s="1">
        <v>68</v>
      </c>
      <c r="C9507" s="1">
        <v>3400</v>
      </c>
      <c r="D9507" s="1">
        <v>5162</v>
      </c>
      <c r="E9507" s="1">
        <v>8562</v>
      </c>
    </row>
    <row r="9508" spans="1:5">
      <c r="A9508" s="1">
        <v>2007</v>
      </c>
      <c r="B9508" s="1">
        <v>69</v>
      </c>
      <c r="C9508" s="1">
        <v>3881</v>
      </c>
      <c r="D9508" s="1">
        <v>5497</v>
      </c>
      <c r="E9508" s="1">
        <v>9378</v>
      </c>
    </row>
    <row r="9509" spans="1:5">
      <c r="A9509" s="1">
        <v>2007</v>
      </c>
      <c r="B9509" s="1">
        <v>70</v>
      </c>
      <c r="C9509" s="1">
        <v>4175</v>
      </c>
      <c r="D9509" s="1">
        <v>5614</v>
      </c>
      <c r="E9509" s="1">
        <v>9789</v>
      </c>
    </row>
    <row r="9510" spans="1:5">
      <c r="A9510" s="1">
        <v>2007</v>
      </c>
      <c r="B9510" s="1">
        <v>71</v>
      </c>
      <c r="C9510" s="1">
        <v>4317</v>
      </c>
      <c r="D9510" s="1">
        <v>5988</v>
      </c>
      <c r="E9510" s="1">
        <v>10305</v>
      </c>
    </row>
    <row r="9511" spans="1:5">
      <c r="A9511" s="1">
        <v>2007</v>
      </c>
      <c r="B9511" s="1">
        <v>72</v>
      </c>
      <c r="C9511" s="1">
        <v>4659</v>
      </c>
      <c r="D9511" s="1">
        <v>6424</v>
      </c>
      <c r="E9511" s="1">
        <v>11083</v>
      </c>
    </row>
    <row r="9512" spans="1:5">
      <c r="A9512" s="1">
        <v>2007</v>
      </c>
      <c r="B9512" s="1">
        <v>73</v>
      </c>
      <c r="C9512" s="1">
        <v>5077</v>
      </c>
      <c r="D9512" s="1">
        <v>6562</v>
      </c>
      <c r="E9512" s="1">
        <v>11639</v>
      </c>
    </row>
    <row r="9513" spans="1:5">
      <c r="A9513" s="1">
        <v>2007</v>
      </c>
      <c r="B9513" s="1">
        <v>74</v>
      </c>
      <c r="C9513" s="1">
        <v>5539</v>
      </c>
      <c r="D9513" s="1">
        <v>7159</v>
      </c>
      <c r="E9513" s="1">
        <v>12698</v>
      </c>
    </row>
    <row r="9514" spans="1:5">
      <c r="A9514" s="1">
        <v>2007</v>
      </c>
      <c r="B9514" s="1">
        <v>75</v>
      </c>
      <c r="C9514" s="1">
        <v>6118</v>
      </c>
      <c r="D9514" s="1">
        <v>7851</v>
      </c>
      <c r="E9514" s="1">
        <v>13969</v>
      </c>
    </row>
    <row r="9515" spans="1:5">
      <c r="A9515" s="1">
        <v>2007</v>
      </c>
      <c r="B9515" s="1">
        <v>76</v>
      </c>
      <c r="C9515" s="1">
        <v>6933</v>
      </c>
      <c r="D9515" s="1">
        <v>8370</v>
      </c>
      <c r="E9515" s="1">
        <v>15303</v>
      </c>
    </row>
    <row r="9516" spans="1:5">
      <c r="A9516" s="1">
        <v>2007</v>
      </c>
      <c r="B9516" s="1">
        <v>77</v>
      </c>
      <c r="C9516" s="1">
        <v>7511</v>
      </c>
      <c r="D9516" s="1">
        <v>8694</v>
      </c>
      <c r="E9516" s="1">
        <v>16205</v>
      </c>
    </row>
    <row r="9517" spans="1:5">
      <c r="A9517" s="1">
        <v>2007</v>
      </c>
      <c r="B9517" s="1">
        <v>78</v>
      </c>
      <c r="C9517" s="1">
        <v>7890</v>
      </c>
      <c r="D9517" s="1">
        <v>8837</v>
      </c>
      <c r="E9517" s="1">
        <v>16727</v>
      </c>
    </row>
    <row r="9518" spans="1:5">
      <c r="A9518" s="1">
        <v>2007</v>
      </c>
      <c r="B9518" s="1">
        <v>79</v>
      </c>
      <c r="C9518" s="1">
        <v>8607</v>
      </c>
      <c r="D9518" s="1">
        <v>9100</v>
      </c>
      <c r="E9518" s="1">
        <v>17707</v>
      </c>
    </row>
    <row r="9519" spans="1:5">
      <c r="A9519" s="1">
        <v>2007</v>
      </c>
      <c r="B9519" s="1">
        <v>80</v>
      </c>
      <c r="C9519" s="1">
        <v>9440</v>
      </c>
      <c r="D9519" s="1">
        <v>9429</v>
      </c>
      <c r="E9519" s="1">
        <v>18869</v>
      </c>
    </row>
    <row r="9520" spans="1:5">
      <c r="A9520" s="1">
        <v>2007</v>
      </c>
      <c r="B9520" s="1">
        <v>81</v>
      </c>
      <c r="C9520" s="1">
        <v>10076</v>
      </c>
      <c r="D9520" s="1">
        <v>9871</v>
      </c>
      <c r="E9520" s="1">
        <v>19947</v>
      </c>
    </row>
    <row r="9521" spans="1:5">
      <c r="A9521" s="1">
        <v>2007</v>
      </c>
      <c r="B9521" s="1">
        <v>82</v>
      </c>
      <c r="C9521" s="1">
        <v>10685</v>
      </c>
      <c r="D9521" s="1">
        <v>9942</v>
      </c>
      <c r="E9521" s="1">
        <v>20627</v>
      </c>
    </row>
    <row r="9522" spans="1:5">
      <c r="A9522" s="1">
        <v>2007</v>
      </c>
      <c r="B9522" s="1">
        <v>83</v>
      </c>
      <c r="C9522" s="1">
        <v>11398</v>
      </c>
      <c r="D9522" s="1">
        <v>9773</v>
      </c>
      <c r="E9522" s="1">
        <v>21171</v>
      </c>
    </row>
    <row r="9523" spans="1:5">
      <c r="A9523" s="1">
        <v>2007</v>
      </c>
      <c r="B9523" s="1">
        <v>84</v>
      </c>
      <c r="C9523" s="1">
        <v>12164</v>
      </c>
      <c r="D9523" s="1">
        <v>9621</v>
      </c>
      <c r="E9523" s="1">
        <v>21785</v>
      </c>
    </row>
    <row r="9524" spans="1:5">
      <c r="A9524" s="1">
        <v>2007</v>
      </c>
      <c r="B9524" s="1">
        <v>85</v>
      </c>
      <c r="C9524" s="1">
        <v>13153</v>
      </c>
      <c r="D9524" s="1">
        <v>9700</v>
      </c>
      <c r="E9524" s="1">
        <v>22853</v>
      </c>
    </row>
    <row r="9525" spans="1:5">
      <c r="A9525" s="1">
        <v>2007</v>
      </c>
      <c r="B9525" s="1">
        <v>86</v>
      </c>
      <c r="C9525" s="1">
        <v>14035</v>
      </c>
      <c r="D9525" s="1">
        <v>9727</v>
      </c>
      <c r="E9525" s="1">
        <v>23762</v>
      </c>
    </row>
    <row r="9526" spans="1:5">
      <c r="A9526" s="1">
        <v>2007</v>
      </c>
      <c r="B9526" s="1">
        <v>87</v>
      </c>
      <c r="C9526" s="1">
        <v>13812</v>
      </c>
      <c r="D9526" s="1">
        <v>9032</v>
      </c>
      <c r="E9526" s="1">
        <v>22844</v>
      </c>
    </row>
    <row r="9527" spans="1:5">
      <c r="A9527" s="1">
        <v>2007</v>
      </c>
      <c r="B9527" s="1">
        <v>88</v>
      </c>
      <c r="C9527" s="1">
        <v>9898</v>
      </c>
      <c r="D9527" s="1">
        <v>5890</v>
      </c>
      <c r="E9527" s="1">
        <v>15788</v>
      </c>
    </row>
    <row r="9528" spans="1:5">
      <c r="A9528" s="1">
        <v>2007</v>
      </c>
      <c r="B9528" s="1">
        <v>89</v>
      </c>
      <c r="C9528" s="1">
        <v>9231</v>
      </c>
      <c r="D9528" s="1">
        <v>5141</v>
      </c>
      <c r="E9528" s="1">
        <v>14372</v>
      </c>
    </row>
    <row r="9529" spans="1:5">
      <c r="A9529" s="1">
        <v>2007</v>
      </c>
      <c r="B9529" s="1">
        <v>90</v>
      </c>
      <c r="C9529" s="1">
        <v>9737</v>
      </c>
      <c r="D9529" s="1">
        <v>5173</v>
      </c>
      <c r="E9529" s="1">
        <v>14910</v>
      </c>
    </row>
    <row r="9530" spans="1:5">
      <c r="A9530" s="1">
        <v>2007</v>
      </c>
      <c r="B9530" s="1">
        <v>91</v>
      </c>
      <c r="C9530" s="1">
        <v>9677</v>
      </c>
      <c r="D9530" s="1">
        <v>4489</v>
      </c>
      <c r="E9530" s="1">
        <v>14166</v>
      </c>
    </row>
    <row r="9531" spans="1:5">
      <c r="A9531" s="1">
        <v>2007</v>
      </c>
      <c r="B9531" s="1">
        <v>92</v>
      </c>
      <c r="C9531" s="1">
        <v>9673</v>
      </c>
      <c r="D9531" s="1">
        <v>4128</v>
      </c>
      <c r="E9531" s="1">
        <v>13801</v>
      </c>
    </row>
    <row r="9532" spans="1:5">
      <c r="A9532" s="1">
        <v>2007</v>
      </c>
      <c r="B9532" s="1">
        <v>93</v>
      </c>
      <c r="C9532" s="1">
        <v>8803</v>
      </c>
      <c r="D9532" s="1">
        <v>3335</v>
      </c>
      <c r="E9532" s="1">
        <v>12138</v>
      </c>
    </row>
    <row r="9533" spans="1:5">
      <c r="A9533" s="1">
        <v>2007</v>
      </c>
      <c r="B9533" s="1">
        <v>94</v>
      </c>
      <c r="C9533" s="1">
        <v>7477</v>
      </c>
      <c r="D9533" s="1">
        <v>2501</v>
      </c>
      <c r="E9533" s="1">
        <v>9978</v>
      </c>
    </row>
    <row r="9534" spans="1:5">
      <c r="A9534" s="1">
        <v>2007</v>
      </c>
      <c r="B9534" s="1">
        <v>95</v>
      </c>
      <c r="C9534" s="1">
        <v>6210</v>
      </c>
      <c r="D9534" s="1">
        <v>2064</v>
      </c>
      <c r="E9534" s="1">
        <v>8274</v>
      </c>
    </row>
    <row r="9535" spans="1:5">
      <c r="A9535" s="1">
        <v>2007</v>
      </c>
      <c r="B9535" s="1">
        <v>96</v>
      </c>
      <c r="C9535" s="1">
        <v>5041</v>
      </c>
      <c r="D9535" s="1">
        <v>1427</v>
      </c>
      <c r="E9535" s="1">
        <v>6468</v>
      </c>
    </row>
    <row r="9536" spans="1:5">
      <c r="A9536" s="1">
        <v>2007</v>
      </c>
      <c r="B9536" s="1">
        <v>97</v>
      </c>
      <c r="C9536" s="1">
        <v>3785</v>
      </c>
      <c r="D9536" s="1">
        <v>1029</v>
      </c>
      <c r="E9536" s="1">
        <v>4814</v>
      </c>
    </row>
    <row r="9537" spans="1:5">
      <c r="A9537" s="1">
        <v>2007</v>
      </c>
      <c r="B9537" s="1">
        <v>98</v>
      </c>
      <c r="C9537" s="1">
        <v>2973</v>
      </c>
      <c r="D9537" s="1">
        <v>725</v>
      </c>
      <c r="E9537" s="1">
        <v>3698</v>
      </c>
    </row>
    <row r="9538" spans="1:5">
      <c r="A9538" s="1">
        <v>2007</v>
      </c>
      <c r="B9538" s="1">
        <v>99</v>
      </c>
      <c r="C9538" s="1">
        <v>2155</v>
      </c>
      <c r="D9538" s="1">
        <v>449</v>
      </c>
      <c r="E9538" s="1">
        <v>2604</v>
      </c>
    </row>
    <row r="9539" spans="1:5">
      <c r="A9539" s="1">
        <v>2007</v>
      </c>
      <c r="B9539" s="1">
        <v>100</v>
      </c>
      <c r="C9539" s="1">
        <v>1501</v>
      </c>
      <c r="D9539" s="1">
        <v>273</v>
      </c>
      <c r="E9539" s="1">
        <v>1774</v>
      </c>
    </row>
    <row r="9540" spans="1:5">
      <c r="A9540" s="1">
        <v>2007</v>
      </c>
      <c r="B9540" s="1">
        <v>101</v>
      </c>
      <c r="C9540" s="1">
        <v>954</v>
      </c>
      <c r="D9540" s="1">
        <v>188</v>
      </c>
      <c r="E9540" s="1">
        <v>1142</v>
      </c>
    </row>
    <row r="9541" spans="1:5">
      <c r="A9541" s="1">
        <v>2007</v>
      </c>
      <c r="B9541" s="1">
        <v>102</v>
      </c>
      <c r="C9541" s="1">
        <v>632</v>
      </c>
      <c r="D9541" s="1">
        <v>102</v>
      </c>
      <c r="E9541" s="1">
        <v>734</v>
      </c>
    </row>
    <row r="9542" spans="1:5">
      <c r="A9542" s="1">
        <v>2007</v>
      </c>
      <c r="B9542" s="1">
        <v>103</v>
      </c>
      <c r="C9542" s="1">
        <v>406</v>
      </c>
      <c r="D9542" s="1">
        <v>38</v>
      </c>
      <c r="E9542" s="1">
        <v>444</v>
      </c>
    </row>
    <row r="9543" spans="1:5">
      <c r="A9543" s="1">
        <v>2007</v>
      </c>
      <c r="B9543" s="1">
        <v>104</v>
      </c>
      <c r="C9543" s="1">
        <v>229</v>
      </c>
      <c r="D9543" s="1">
        <v>22</v>
      </c>
      <c r="E9543" s="1">
        <v>251</v>
      </c>
    </row>
    <row r="9544" spans="1:5">
      <c r="A9544" s="1">
        <v>2007</v>
      </c>
      <c r="B9544" s="1">
        <v>105</v>
      </c>
      <c r="C9544" s="1">
        <v>126</v>
      </c>
      <c r="D9544" s="1">
        <v>14</v>
      </c>
      <c r="E9544" s="1">
        <v>140</v>
      </c>
    </row>
    <row r="9545" spans="1:5">
      <c r="A9545" s="1">
        <v>2007</v>
      </c>
      <c r="B9545" s="1">
        <v>106</v>
      </c>
      <c r="C9545" s="1">
        <v>55</v>
      </c>
      <c r="D9545" s="1">
        <v>8</v>
      </c>
      <c r="E9545" s="1">
        <v>63</v>
      </c>
    </row>
    <row r="9546" spans="1:5">
      <c r="A9546" s="1">
        <v>2007</v>
      </c>
      <c r="B9546" s="1">
        <v>107</v>
      </c>
      <c r="C9546" s="1">
        <v>24</v>
      </c>
      <c r="D9546" s="1">
        <v>2</v>
      </c>
      <c r="E9546" s="1">
        <v>26</v>
      </c>
    </row>
    <row r="9547" spans="1:5">
      <c r="A9547" s="1">
        <v>2007</v>
      </c>
      <c r="B9547" s="1">
        <v>108</v>
      </c>
      <c r="C9547" s="1">
        <v>14</v>
      </c>
      <c r="D9547" s="1">
        <v>0</v>
      </c>
      <c r="E9547" s="1">
        <v>14</v>
      </c>
    </row>
    <row r="9548" spans="1:5">
      <c r="A9548" s="1">
        <v>2007</v>
      </c>
      <c r="B9548" s="1">
        <v>109</v>
      </c>
      <c r="C9548" s="1">
        <v>12</v>
      </c>
      <c r="D9548" s="1">
        <v>1</v>
      </c>
      <c r="E9548" s="1">
        <v>13</v>
      </c>
    </row>
    <row r="9549" spans="1:5">
      <c r="A9549" s="1">
        <v>2007</v>
      </c>
      <c r="B9549" s="1" t="s">
        <v>121</v>
      </c>
      <c r="C9549" s="1">
        <v>4</v>
      </c>
      <c r="D9549" s="1">
        <v>1</v>
      </c>
      <c r="E9549" s="1">
        <v>5</v>
      </c>
    </row>
    <row r="9550" spans="1:5">
      <c r="A9550" s="1">
        <v>2008</v>
      </c>
      <c r="B9550" s="1">
        <v>0</v>
      </c>
      <c r="C9550" s="1">
        <v>1622</v>
      </c>
      <c r="D9550" s="1">
        <v>2123</v>
      </c>
      <c r="E9550" s="1">
        <v>3745</v>
      </c>
    </row>
    <row r="9551" spans="1:5">
      <c r="A9551" s="1">
        <v>2008</v>
      </c>
      <c r="B9551" s="1">
        <v>1</v>
      </c>
      <c r="C9551" s="1">
        <v>120</v>
      </c>
      <c r="D9551" s="1">
        <v>144</v>
      </c>
      <c r="E9551" s="1">
        <v>264</v>
      </c>
    </row>
    <row r="9552" spans="1:5">
      <c r="A9552" s="1">
        <v>2008</v>
      </c>
      <c r="B9552" s="1">
        <v>2</v>
      </c>
      <c r="C9552" s="1">
        <v>72</v>
      </c>
      <c r="D9552" s="1">
        <v>70</v>
      </c>
      <c r="E9552" s="1">
        <v>142</v>
      </c>
    </row>
    <row r="9553" spans="1:5">
      <c r="A9553" s="1">
        <v>2008</v>
      </c>
      <c r="B9553" s="1">
        <v>3</v>
      </c>
      <c r="C9553" s="1">
        <v>61</v>
      </c>
      <c r="D9553" s="1">
        <v>60</v>
      </c>
      <c r="E9553" s="1">
        <v>121</v>
      </c>
    </row>
    <row r="9554" spans="1:5">
      <c r="A9554" s="1">
        <v>2008</v>
      </c>
      <c r="B9554" s="1">
        <v>4</v>
      </c>
      <c r="C9554" s="1">
        <v>43</v>
      </c>
      <c r="D9554" s="1">
        <v>45</v>
      </c>
      <c r="E9554" s="1">
        <v>88</v>
      </c>
    </row>
    <row r="9555" spans="1:5">
      <c r="A9555" s="1">
        <v>2008</v>
      </c>
      <c r="B9555" s="1">
        <v>5</v>
      </c>
      <c r="C9555" s="1">
        <v>31</v>
      </c>
      <c r="D9555" s="1">
        <v>50</v>
      </c>
      <c r="E9555" s="1">
        <v>81</v>
      </c>
    </row>
    <row r="9556" spans="1:5">
      <c r="A9556" s="1">
        <v>2008</v>
      </c>
      <c r="B9556" s="1">
        <v>6</v>
      </c>
      <c r="C9556" s="1">
        <v>29</v>
      </c>
      <c r="D9556" s="1">
        <v>42</v>
      </c>
      <c r="E9556" s="1">
        <v>71</v>
      </c>
    </row>
    <row r="9557" spans="1:5">
      <c r="A9557" s="1">
        <v>2008</v>
      </c>
      <c r="B9557" s="1">
        <v>7</v>
      </c>
      <c r="C9557" s="1">
        <v>32</v>
      </c>
      <c r="D9557" s="1">
        <v>38</v>
      </c>
      <c r="E9557" s="1">
        <v>70</v>
      </c>
    </row>
    <row r="9558" spans="1:5">
      <c r="A9558" s="1">
        <v>2008</v>
      </c>
      <c r="B9558" s="1">
        <v>8</v>
      </c>
      <c r="C9558" s="1">
        <v>30</v>
      </c>
      <c r="D9558" s="1">
        <v>43</v>
      </c>
      <c r="E9558" s="1">
        <v>73</v>
      </c>
    </row>
    <row r="9559" spans="1:5">
      <c r="A9559" s="1">
        <v>2008</v>
      </c>
      <c r="B9559" s="1">
        <v>9</v>
      </c>
      <c r="C9559" s="1">
        <v>36</v>
      </c>
      <c r="D9559" s="1">
        <v>38</v>
      </c>
      <c r="E9559" s="1">
        <v>74</v>
      </c>
    </row>
    <row r="9560" spans="1:5">
      <c r="A9560" s="1">
        <v>2008</v>
      </c>
      <c r="B9560" s="1">
        <v>10</v>
      </c>
      <c r="C9560" s="1">
        <v>28</v>
      </c>
      <c r="D9560" s="1">
        <v>44</v>
      </c>
      <c r="E9560" s="1">
        <v>72</v>
      </c>
    </row>
    <row r="9561" spans="1:5">
      <c r="A9561" s="1">
        <v>2008</v>
      </c>
      <c r="B9561" s="1">
        <v>11</v>
      </c>
      <c r="C9561" s="1">
        <v>34</v>
      </c>
      <c r="D9561" s="1">
        <v>35</v>
      </c>
      <c r="E9561" s="1">
        <v>69</v>
      </c>
    </row>
    <row r="9562" spans="1:5">
      <c r="A9562" s="1">
        <v>2008</v>
      </c>
      <c r="B9562" s="1">
        <v>12</v>
      </c>
      <c r="C9562" s="1">
        <v>28</v>
      </c>
      <c r="D9562" s="1">
        <v>38</v>
      </c>
      <c r="E9562" s="1">
        <v>66</v>
      </c>
    </row>
    <row r="9563" spans="1:5">
      <c r="A9563" s="1">
        <v>2008</v>
      </c>
      <c r="B9563" s="1">
        <v>13</v>
      </c>
      <c r="C9563" s="1">
        <v>39</v>
      </c>
      <c r="D9563" s="1">
        <v>45</v>
      </c>
      <c r="E9563" s="1">
        <v>84</v>
      </c>
    </row>
    <row r="9564" spans="1:5">
      <c r="A9564" s="1">
        <v>2008</v>
      </c>
      <c r="B9564" s="1">
        <v>14</v>
      </c>
      <c r="C9564" s="1">
        <v>32</v>
      </c>
      <c r="D9564" s="1">
        <v>56</v>
      </c>
      <c r="E9564" s="1">
        <v>88</v>
      </c>
    </row>
    <row r="9565" spans="1:5">
      <c r="A9565" s="1">
        <v>2008</v>
      </c>
      <c r="B9565" s="1">
        <v>15</v>
      </c>
      <c r="C9565" s="1">
        <v>59</v>
      </c>
      <c r="D9565" s="1">
        <v>84</v>
      </c>
      <c r="E9565" s="1">
        <v>143</v>
      </c>
    </row>
    <row r="9566" spans="1:5">
      <c r="A9566" s="1">
        <v>2008</v>
      </c>
      <c r="B9566" s="1">
        <v>16</v>
      </c>
      <c r="C9566" s="1">
        <v>57</v>
      </c>
      <c r="D9566" s="1">
        <v>148</v>
      </c>
      <c r="E9566" s="1">
        <v>205</v>
      </c>
    </row>
    <row r="9567" spans="1:5">
      <c r="A9567" s="1">
        <v>2008</v>
      </c>
      <c r="B9567" s="1">
        <v>17</v>
      </c>
      <c r="C9567" s="1">
        <v>92</v>
      </c>
      <c r="D9567" s="1">
        <v>218</v>
      </c>
      <c r="E9567" s="1">
        <v>310</v>
      </c>
    </row>
    <row r="9568" spans="1:5">
      <c r="A9568" s="1">
        <v>2008</v>
      </c>
      <c r="B9568" s="1">
        <v>18</v>
      </c>
      <c r="C9568" s="1">
        <v>113</v>
      </c>
      <c r="D9568" s="1">
        <v>243</v>
      </c>
      <c r="E9568" s="1">
        <v>356</v>
      </c>
    </row>
    <row r="9569" spans="1:5">
      <c r="A9569" s="1">
        <v>2008</v>
      </c>
      <c r="B9569" s="1">
        <v>19</v>
      </c>
      <c r="C9569" s="1">
        <v>109</v>
      </c>
      <c r="D9569" s="1">
        <v>262</v>
      </c>
      <c r="E9569" s="1">
        <v>371</v>
      </c>
    </row>
    <row r="9570" spans="1:5">
      <c r="A9570" s="1">
        <v>2008</v>
      </c>
      <c r="B9570" s="1">
        <v>20</v>
      </c>
      <c r="C9570" s="1">
        <v>102</v>
      </c>
      <c r="D9570" s="1">
        <v>310</v>
      </c>
      <c r="E9570" s="1">
        <v>412</v>
      </c>
    </row>
    <row r="9571" spans="1:5">
      <c r="A9571" s="1">
        <v>2008</v>
      </c>
      <c r="B9571" s="1">
        <v>21</v>
      </c>
      <c r="C9571" s="1">
        <v>112</v>
      </c>
      <c r="D9571" s="1">
        <v>258</v>
      </c>
      <c r="E9571" s="1">
        <v>370</v>
      </c>
    </row>
    <row r="9572" spans="1:5">
      <c r="A9572" s="1">
        <v>2008</v>
      </c>
      <c r="B9572" s="1">
        <v>22</v>
      </c>
      <c r="C9572" s="1">
        <v>113</v>
      </c>
      <c r="D9572" s="1">
        <v>301</v>
      </c>
      <c r="E9572" s="1">
        <v>414</v>
      </c>
    </row>
    <row r="9573" spans="1:5">
      <c r="A9573" s="1">
        <v>2008</v>
      </c>
      <c r="B9573" s="1">
        <v>23</v>
      </c>
      <c r="C9573" s="1">
        <v>104</v>
      </c>
      <c r="D9573" s="1">
        <v>318</v>
      </c>
      <c r="E9573" s="1">
        <v>422</v>
      </c>
    </row>
    <row r="9574" spans="1:5">
      <c r="A9574" s="1">
        <v>2008</v>
      </c>
      <c r="B9574" s="1">
        <v>24</v>
      </c>
      <c r="C9574" s="1">
        <v>113</v>
      </c>
      <c r="D9574" s="1">
        <v>300</v>
      </c>
      <c r="E9574" s="1">
        <v>413</v>
      </c>
    </row>
    <row r="9575" spans="1:5">
      <c r="A9575" s="1">
        <v>2008</v>
      </c>
      <c r="B9575" s="1">
        <v>25</v>
      </c>
      <c r="C9575" s="1">
        <v>116</v>
      </c>
      <c r="D9575" s="1">
        <v>300</v>
      </c>
      <c r="E9575" s="1">
        <v>416</v>
      </c>
    </row>
    <row r="9576" spans="1:5">
      <c r="A9576" s="1">
        <v>2008</v>
      </c>
      <c r="B9576" s="1">
        <v>26</v>
      </c>
      <c r="C9576" s="1">
        <v>134</v>
      </c>
      <c r="D9576" s="1">
        <v>338</v>
      </c>
      <c r="E9576" s="1">
        <v>472</v>
      </c>
    </row>
    <row r="9577" spans="1:5">
      <c r="A9577" s="1">
        <v>2008</v>
      </c>
      <c r="B9577" s="1">
        <v>27</v>
      </c>
      <c r="C9577" s="1">
        <v>137</v>
      </c>
      <c r="D9577" s="1">
        <v>336</v>
      </c>
      <c r="E9577" s="1">
        <v>473</v>
      </c>
    </row>
    <row r="9578" spans="1:5">
      <c r="A9578" s="1">
        <v>2008</v>
      </c>
      <c r="B9578" s="1">
        <v>28</v>
      </c>
      <c r="C9578" s="1">
        <v>135</v>
      </c>
      <c r="D9578" s="1">
        <v>357</v>
      </c>
      <c r="E9578" s="1">
        <v>492</v>
      </c>
    </row>
    <row r="9579" spans="1:5">
      <c r="A9579" s="1">
        <v>2008</v>
      </c>
      <c r="B9579" s="1">
        <v>29</v>
      </c>
      <c r="C9579" s="1">
        <v>152</v>
      </c>
      <c r="D9579" s="1">
        <v>357</v>
      </c>
      <c r="E9579" s="1">
        <v>509</v>
      </c>
    </row>
    <row r="9580" spans="1:5">
      <c r="A9580" s="1">
        <v>2008</v>
      </c>
      <c r="B9580" s="1">
        <v>30</v>
      </c>
      <c r="C9580" s="1">
        <v>151</v>
      </c>
      <c r="D9580" s="1">
        <v>351</v>
      </c>
      <c r="E9580" s="1">
        <v>502</v>
      </c>
    </row>
    <row r="9581" spans="1:5">
      <c r="A9581" s="1">
        <v>2008</v>
      </c>
      <c r="B9581" s="1">
        <v>31</v>
      </c>
      <c r="C9581" s="1">
        <v>160</v>
      </c>
      <c r="D9581" s="1">
        <v>374</v>
      </c>
      <c r="E9581" s="1">
        <v>534</v>
      </c>
    </row>
    <row r="9582" spans="1:5">
      <c r="A9582" s="1">
        <v>2008</v>
      </c>
      <c r="B9582" s="1">
        <v>32</v>
      </c>
      <c r="C9582" s="1">
        <v>206</v>
      </c>
      <c r="D9582" s="1">
        <v>360</v>
      </c>
      <c r="E9582" s="1">
        <v>566</v>
      </c>
    </row>
    <row r="9583" spans="1:5">
      <c r="A9583" s="1">
        <v>2008</v>
      </c>
      <c r="B9583" s="1">
        <v>33</v>
      </c>
      <c r="C9583" s="1">
        <v>218</v>
      </c>
      <c r="D9583" s="1">
        <v>446</v>
      </c>
      <c r="E9583" s="1">
        <v>664</v>
      </c>
    </row>
    <row r="9584" spans="1:5">
      <c r="A9584" s="1">
        <v>2008</v>
      </c>
      <c r="B9584" s="1">
        <v>34</v>
      </c>
      <c r="C9584" s="1">
        <v>258</v>
      </c>
      <c r="D9584" s="1">
        <v>499</v>
      </c>
      <c r="E9584" s="1">
        <v>757</v>
      </c>
    </row>
    <row r="9585" spans="1:5">
      <c r="A9585" s="1">
        <v>2008</v>
      </c>
      <c r="B9585" s="1">
        <v>35</v>
      </c>
      <c r="C9585" s="1">
        <v>254</v>
      </c>
      <c r="D9585" s="1">
        <v>570</v>
      </c>
      <c r="E9585" s="1">
        <v>824</v>
      </c>
    </row>
    <row r="9586" spans="1:5">
      <c r="A9586" s="1">
        <v>2008</v>
      </c>
      <c r="B9586" s="1">
        <v>36</v>
      </c>
      <c r="C9586" s="1">
        <v>276</v>
      </c>
      <c r="D9586" s="1">
        <v>556</v>
      </c>
      <c r="E9586" s="1">
        <v>832</v>
      </c>
    </row>
    <row r="9587" spans="1:5">
      <c r="A9587" s="1">
        <v>2008</v>
      </c>
      <c r="B9587" s="1">
        <v>37</v>
      </c>
      <c r="C9587" s="1">
        <v>334</v>
      </c>
      <c r="D9587" s="1">
        <v>595</v>
      </c>
      <c r="E9587" s="1">
        <v>929</v>
      </c>
    </row>
    <row r="9588" spans="1:5">
      <c r="A9588" s="1">
        <v>2008</v>
      </c>
      <c r="B9588" s="1">
        <v>38</v>
      </c>
      <c r="C9588" s="1">
        <v>380</v>
      </c>
      <c r="D9588" s="1">
        <v>696</v>
      </c>
      <c r="E9588" s="1">
        <v>1076</v>
      </c>
    </row>
    <row r="9589" spans="1:5">
      <c r="A9589" s="1">
        <v>2008</v>
      </c>
      <c r="B9589" s="1">
        <v>39</v>
      </c>
      <c r="C9589" s="1">
        <v>422</v>
      </c>
      <c r="D9589" s="1">
        <v>691</v>
      </c>
      <c r="E9589" s="1">
        <v>1113</v>
      </c>
    </row>
    <row r="9590" spans="1:5">
      <c r="A9590" s="1">
        <v>2008</v>
      </c>
      <c r="B9590" s="1">
        <v>40</v>
      </c>
      <c r="C9590" s="1">
        <v>462</v>
      </c>
      <c r="D9590" s="1">
        <v>762</v>
      </c>
      <c r="E9590" s="1">
        <v>1224</v>
      </c>
    </row>
    <row r="9591" spans="1:5">
      <c r="A9591" s="1">
        <v>2008</v>
      </c>
      <c r="B9591" s="1">
        <v>41</v>
      </c>
      <c r="C9591" s="1">
        <v>512</v>
      </c>
      <c r="D9591" s="1">
        <v>869</v>
      </c>
      <c r="E9591" s="1">
        <v>1381</v>
      </c>
    </row>
    <row r="9592" spans="1:5">
      <c r="A9592" s="1">
        <v>2008</v>
      </c>
      <c r="B9592" s="1">
        <v>42</v>
      </c>
      <c r="C9592" s="1">
        <v>546</v>
      </c>
      <c r="D9592" s="1">
        <v>852</v>
      </c>
      <c r="E9592" s="1">
        <v>1398</v>
      </c>
    </row>
    <row r="9593" spans="1:5">
      <c r="A9593" s="1">
        <v>2008</v>
      </c>
      <c r="B9593" s="1">
        <v>43</v>
      </c>
      <c r="C9593" s="1">
        <v>608</v>
      </c>
      <c r="D9593" s="1">
        <v>963</v>
      </c>
      <c r="E9593" s="1">
        <v>1571</v>
      </c>
    </row>
    <row r="9594" spans="1:5">
      <c r="A9594" s="1">
        <v>2008</v>
      </c>
      <c r="B9594" s="1">
        <v>44</v>
      </c>
      <c r="C9594" s="1">
        <v>652</v>
      </c>
      <c r="D9594" s="1">
        <v>965</v>
      </c>
      <c r="E9594" s="1">
        <v>1617</v>
      </c>
    </row>
    <row r="9595" spans="1:5">
      <c r="A9595" s="1">
        <v>2008</v>
      </c>
      <c r="B9595" s="1">
        <v>45</v>
      </c>
      <c r="C9595" s="1">
        <v>693</v>
      </c>
      <c r="D9595" s="1">
        <v>1107</v>
      </c>
      <c r="E9595" s="1">
        <v>1800</v>
      </c>
    </row>
    <row r="9596" spans="1:5">
      <c r="A9596" s="1">
        <v>2008</v>
      </c>
      <c r="B9596" s="1">
        <v>46</v>
      </c>
      <c r="C9596" s="1">
        <v>777</v>
      </c>
      <c r="D9596" s="1">
        <v>1147</v>
      </c>
      <c r="E9596" s="1">
        <v>1924</v>
      </c>
    </row>
    <row r="9597" spans="1:5">
      <c r="A9597" s="1">
        <v>2008</v>
      </c>
      <c r="B9597" s="1">
        <v>47</v>
      </c>
      <c r="C9597" s="1">
        <v>786</v>
      </c>
      <c r="D9597" s="1">
        <v>1270</v>
      </c>
      <c r="E9597" s="1">
        <v>2056</v>
      </c>
    </row>
    <row r="9598" spans="1:5">
      <c r="A9598" s="1">
        <v>2008</v>
      </c>
      <c r="B9598" s="1">
        <v>48</v>
      </c>
      <c r="C9598" s="1">
        <v>841</v>
      </c>
      <c r="D9598" s="1">
        <v>1271</v>
      </c>
      <c r="E9598" s="1">
        <v>2112</v>
      </c>
    </row>
    <row r="9599" spans="1:5">
      <c r="A9599" s="1">
        <v>2008</v>
      </c>
      <c r="B9599" s="1">
        <v>49</v>
      </c>
      <c r="C9599" s="1">
        <v>880</v>
      </c>
      <c r="D9599" s="1">
        <v>1350</v>
      </c>
      <c r="E9599" s="1">
        <v>2230</v>
      </c>
    </row>
    <row r="9600" spans="1:5">
      <c r="A9600" s="1">
        <v>2008</v>
      </c>
      <c r="B9600" s="1">
        <v>50</v>
      </c>
      <c r="C9600" s="1">
        <v>1057</v>
      </c>
      <c r="D9600" s="1">
        <v>1517</v>
      </c>
      <c r="E9600" s="1">
        <v>2574</v>
      </c>
    </row>
    <row r="9601" spans="1:5">
      <c r="A9601" s="1">
        <v>2008</v>
      </c>
      <c r="B9601" s="1">
        <v>51</v>
      </c>
      <c r="C9601" s="1">
        <v>1100</v>
      </c>
      <c r="D9601" s="1">
        <v>1553</v>
      </c>
      <c r="E9601" s="1">
        <v>2653</v>
      </c>
    </row>
    <row r="9602" spans="1:5">
      <c r="A9602" s="1">
        <v>2008</v>
      </c>
      <c r="B9602" s="1">
        <v>52</v>
      </c>
      <c r="C9602" s="1">
        <v>1072</v>
      </c>
      <c r="D9602" s="1">
        <v>1590</v>
      </c>
      <c r="E9602" s="1">
        <v>2662</v>
      </c>
    </row>
    <row r="9603" spans="1:5">
      <c r="A9603" s="1">
        <v>2008</v>
      </c>
      <c r="B9603" s="1">
        <v>53</v>
      </c>
      <c r="C9603" s="1">
        <v>1126</v>
      </c>
      <c r="D9603" s="1">
        <v>1717</v>
      </c>
      <c r="E9603" s="1">
        <v>2843</v>
      </c>
    </row>
    <row r="9604" spans="1:5">
      <c r="A9604" s="1">
        <v>2008</v>
      </c>
      <c r="B9604" s="1">
        <v>54</v>
      </c>
      <c r="C9604" s="1">
        <v>1348</v>
      </c>
      <c r="D9604" s="1">
        <v>1898</v>
      </c>
      <c r="E9604" s="1">
        <v>3246</v>
      </c>
    </row>
    <row r="9605" spans="1:5">
      <c r="A9605" s="1">
        <v>2008</v>
      </c>
      <c r="B9605" s="1">
        <v>55</v>
      </c>
      <c r="C9605" s="1">
        <v>1354</v>
      </c>
      <c r="D9605" s="1">
        <v>2081</v>
      </c>
      <c r="E9605" s="1">
        <v>3435</v>
      </c>
    </row>
    <row r="9606" spans="1:5">
      <c r="A9606" s="1">
        <v>2008</v>
      </c>
      <c r="B9606" s="1">
        <v>56</v>
      </c>
      <c r="C9606" s="1">
        <v>1441</v>
      </c>
      <c r="D9606" s="1">
        <v>2183</v>
      </c>
      <c r="E9606" s="1">
        <v>3624</v>
      </c>
    </row>
    <row r="9607" spans="1:5">
      <c r="A9607" s="1">
        <v>2008</v>
      </c>
      <c r="B9607" s="1">
        <v>57</v>
      </c>
      <c r="C9607" s="1">
        <v>1573</v>
      </c>
      <c r="D9607" s="1">
        <v>2435</v>
      </c>
      <c r="E9607" s="1">
        <v>4008</v>
      </c>
    </row>
    <row r="9608" spans="1:5">
      <c r="A9608" s="1">
        <v>2008</v>
      </c>
      <c r="B9608" s="1">
        <v>58</v>
      </c>
      <c r="C9608" s="1">
        <v>1752</v>
      </c>
      <c r="D9608" s="1">
        <v>2614</v>
      </c>
      <c r="E9608" s="1">
        <v>4366</v>
      </c>
    </row>
    <row r="9609" spans="1:5">
      <c r="A9609" s="1">
        <v>2008</v>
      </c>
      <c r="B9609" s="1">
        <v>59</v>
      </c>
      <c r="C9609" s="1">
        <v>2090</v>
      </c>
      <c r="D9609" s="1">
        <v>3018</v>
      </c>
      <c r="E9609" s="1">
        <v>5108</v>
      </c>
    </row>
    <row r="9610" spans="1:5">
      <c r="A9610" s="1">
        <v>2008</v>
      </c>
      <c r="B9610" s="1">
        <v>60</v>
      </c>
      <c r="C9610" s="1">
        <v>2377</v>
      </c>
      <c r="D9610" s="1">
        <v>3471</v>
      </c>
      <c r="E9610" s="1">
        <v>5848</v>
      </c>
    </row>
    <row r="9611" spans="1:5">
      <c r="A9611" s="1">
        <v>2008</v>
      </c>
      <c r="B9611" s="1">
        <v>61</v>
      </c>
      <c r="C9611" s="1">
        <v>2724</v>
      </c>
      <c r="D9611" s="1">
        <v>3889</v>
      </c>
      <c r="E9611" s="1">
        <v>6613</v>
      </c>
    </row>
    <row r="9612" spans="1:5">
      <c r="A9612" s="1">
        <v>2008</v>
      </c>
      <c r="B9612" s="1">
        <v>62</v>
      </c>
      <c r="C9612" s="1">
        <v>2379</v>
      </c>
      <c r="D9612" s="1">
        <v>3597</v>
      </c>
      <c r="E9612" s="1">
        <v>5976</v>
      </c>
    </row>
    <row r="9613" spans="1:5">
      <c r="A9613" s="1">
        <v>2008</v>
      </c>
      <c r="B9613" s="1">
        <v>63</v>
      </c>
      <c r="C9613" s="1">
        <v>2561</v>
      </c>
      <c r="D9613" s="1">
        <v>3976</v>
      </c>
      <c r="E9613" s="1">
        <v>6537</v>
      </c>
    </row>
    <row r="9614" spans="1:5">
      <c r="A9614" s="1">
        <v>2008</v>
      </c>
      <c r="B9614" s="1">
        <v>64</v>
      </c>
      <c r="C9614" s="1">
        <v>2809</v>
      </c>
      <c r="D9614" s="1">
        <v>4142</v>
      </c>
      <c r="E9614" s="1">
        <v>6951</v>
      </c>
    </row>
    <row r="9615" spans="1:5">
      <c r="A9615" s="1">
        <v>2008</v>
      </c>
      <c r="B9615" s="1">
        <v>65</v>
      </c>
      <c r="C9615" s="1">
        <v>2903</v>
      </c>
      <c r="D9615" s="1">
        <v>4348</v>
      </c>
      <c r="E9615" s="1">
        <v>7251</v>
      </c>
    </row>
    <row r="9616" spans="1:5">
      <c r="A9616" s="1">
        <v>2008</v>
      </c>
      <c r="B9616" s="1">
        <v>66</v>
      </c>
      <c r="C9616" s="1">
        <v>2836</v>
      </c>
      <c r="D9616" s="1">
        <v>4324</v>
      </c>
      <c r="E9616" s="1">
        <v>7160</v>
      </c>
    </row>
    <row r="9617" spans="1:5">
      <c r="A9617" s="1">
        <v>2008</v>
      </c>
      <c r="B9617" s="1">
        <v>67</v>
      </c>
      <c r="C9617" s="1">
        <v>2997</v>
      </c>
      <c r="D9617" s="1">
        <v>4332</v>
      </c>
      <c r="E9617" s="1">
        <v>7329</v>
      </c>
    </row>
    <row r="9618" spans="1:5">
      <c r="A9618" s="1">
        <v>2008</v>
      </c>
      <c r="B9618" s="1">
        <v>68</v>
      </c>
      <c r="C9618" s="1">
        <v>3381</v>
      </c>
      <c r="D9618" s="1">
        <v>5032</v>
      </c>
      <c r="E9618" s="1">
        <v>8413</v>
      </c>
    </row>
    <row r="9619" spans="1:5">
      <c r="A9619" s="1">
        <v>2008</v>
      </c>
      <c r="B9619" s="1">
        <v>69</v>
      </c>
      <c r="C9619" s="1">
        <v>3730</v>
      </c>
      <c r="D9619" s="1">
        <v>5456</v>
      </c>
      <c r="E9619" s="1">
        <v>9186</v>
      </c>
    </row>
    <row r="9620" spans="1:5">
      <c r="A9620" s="1">
        <v>2008</v>
      </c>
      <c r="B9620" s="1">
        <v>70</v>
      </c>
      <c r="C9620" s="1">
        <v>4054</v>
      </c>
      <c r="D9620" s="1">
        <v>5793</v>
      </c>
      <c r="E9620" s="1">
        <v>9847</v>
      </c>
    </row>
    <row r="9621" spans="1:5">
      <c r="A9621" s="1">
        <v>2008</v>
      </c>
      <c r="B9621" s="1">
        <v>71</v>
      </c>
      <c r="C9621" s="1">
        <v>4321</v>
      </c>
      <c r="D9621" s="1">
        <v>6090</v>
      </c>
      <c r="E9621" s="1">
        <v>10411</v>
      </c>
    </row>
    <row r="9622" spans="1:5">
      <c r="A9622" s="1">
        <v>2008</v>
      </c>
      <c r="B9622" s="1">
        <v>72</v>
      </c>
      <c r="C9622" s="1">
        <v>4651</v>
      </c>
      <c r="D9622" s="1">
        <v>6396</v>
      </c>
      <c r="E9622" s="1">
        <v>11047</v>
      </c>
    </row>
    <row r="9623" spans="1:5">
      <c r="A9623" s="1">
        <v>2008</v>
      </c>
      <c r="B9623" s="1">
        <v>73</v>
      </c>
      <c r="C9623" s="1">
        <v>5135</v>
      </c>
      <c r="D9623" s="1">
        <v>6847</v>
      </c>
      <c r="E9623" s="1">
        <v>11982</v>
      </c>
    </row>
    <row r="9624" spans="1:5">
      <c r="A9624" s="1">
        <v>2008</v>
      </c>
      <c r="B9624" s="1">
        <v>74</v>
      </c>
      <c r="C9624" s="1">
        <v>5488</v>
      </c>
      <c r="D9624" s="1">
        <v>6827</v>
      </c>
      <c r="E9624" s="1">
        <v>12315</v>
      </c>
    </row>
    <row r="9625" spans="1:5">
      <c r="A9625" s="1">
        <v>2008</v>
      </c>
      <c r="B9625" s="1">
        <v>75</v>
      </c>
      <c r="C9625" s="1">
        <v>5919</v>
      </c>
      <c r="D9625" s="1">
        <v>7460</v>
      </c>
      <c r="E9625" s="1">
        <v>13379</v>
      </c>
    </row>
    <row r="9626" spans="1:5">
      <c r="A9626" s="1">
        <v>2008</v>
      </c>
      <c r="B9626" s="1">
        <v>76</v>
      </c>
      <c r="C9626" s="1">
        <v>6720</v>
      </c>
      <c r="D9626" s="1">
        <v>7979</v>
      </c>
      <c r="E9626" s="1">
        <v>14699</v>
      </c>
    </row>
    <row r="9627" spans="1:5">
      <c r="A9627" s="1">
        <v>2008</v>
      </c>
      <c r="B9627" s="1">
        <v>77</v>
      </c>
      <c r="C9627" s="1">
        <v>7355</v>
      </c>
      <c r="D9627" s="1">
        <v>8507</v>
      </c>
      <c r="E9627" s="1">
        <v>15862</v>
      </c>
    </row>
    <row r="9628" spans="1:5">
      <c r="A9628" s="1">
        <v>2008</v>
      </c>
      <c r="B9628" s="1">
        <v>78</v>
      </c>
      <c r="C9628" s="1">
        <v>8038</v>
      </c>
      <c r="D9628" s="1">
        <v>8906</v>
      </c>
      <c r="E9628" s="1">
        <v>16944</v>
      </c>
    </row>
    <row r="9629" spans="1:5">
      <c r="A9629" s="1">
        <v>2008</v>
      </c>
      <c r="B9629" s="1">
        <v>79</v>
      </c>
      <c r="C9629" s="1">
        <v>8599</v>
      </c>
      <c r="D9629" s="1">
        <v>9290</v>
      </c>
      <c r="E9629" s="1">
        <v>17889</v>
      </c>
    </row>
    <row r="9630" spans="1:5">
      <c r="A9630" s="1">
        <v>2008</v>
      </c>
      <c r="B9630" s="1">
        <v>80</v>
      </c>
      <c r="C9630" s="1">
        <v>9227</v>
      </c>
      <c r="D9630" s="1">
        <v>9304</v>
      </c>
      <c r="E9630" s="1">
        <v>18531</v>
      </c>
    </row>
    <row r="9631" spans="1:5">
      <c r="A9631" s="1">
        <v>2008</v>
      </c>
      <c r="B9631" s="1">
        <v>81</v>
      </c>
      <c r="C9631" s="1">
        <v>9983</v>
      </c>
      <c r="D9631" s="1">
        <v>9760</v>
      </c>
      <c r="E9631" s="1">
        <v>19743</v>
      </c>
    </row>
    <row r="9632" spans="1:5">
      <c r="A9632" s="1">
        <v>2008</v>
      </c>
      <c r="B9632" s="1">
        <v>82</v>
      </c>
      <c r="C9632" s="1">
        <v>10557</v>
      </c>
      <c r="D9632" s="1">
        <v>9772</v>
      </c>
      <c r="E9632" s="1">
        <v>20329</v>
      </c>
    </row>
    <row r="9633" spans="1:5">
      <c r="A9633" s="1">
        <v>2008</v>
      </c>
      <c r="B9633" s="1">
        <v>83</v>
      </c>
      <c r="C9633" s="1">
        <v>11249</v>
      </c>
      <c r="D9633" s="1">
        <v>9658</v>
      </c>
      <c r="E9633" s="1">
        <v>20907</v>
      </c>
    </row>
    <row r="9634" spans="1:5">
      <c r="A9634" s="1">
        <v>2008</v>
      </c>
      <c r="B9634" s="1">
        <v>84</v>
      </c>
      <c r="C9634" s="1">
        <v>11813</v>
      </c>
      <c r="D9634" s="1">
        <v>9731</v>
      </c>
      <c r="E9634" s="1">
        <v>21544</v>
      </c>
    </row>
    <row r="9635" spans="1:5">
      <c r="A9635" s="1">
        <v>2008</v>
      </c>
      <c r="B9635" s="1">
        <v>85</v>
      </c>
      <c r="C9635" s="1">
        <v>12422</v>
      </c>
      <c r="D9635" s="1">
        <v>9483</v>
      </c>
      <c r="E9635" s="1">
        <v>21905</v>
      </c>
    </row>
    <row r="9636" spans="1:5">
      <c r="A9636" s="1">
        <v>2008</v>
      </c>
      <c r="B9636" s="1">
        <v>86</v>
      </c>
      <c r="C9636" s="1">
        <v>13211</v>
      </c>
      <c r="D9636" s="1">
        <v>9638</v>
      </c>
      <c r="E9636" s="1">
        <v>22849</v>
      </c>
    </row>
    <row r="9637" spans="1:5">
      <c r="A9637" s="1">
        <v>2008</v>
      </c>
      <c r="B9637" s="1">
        <v>87</v>
      </c>
      <c r="C9637" s="1">
        <v>14227</v>
      </c>
      <c r="D9637" s="1">
        <v>9171</v>
      </c>
      <c r="E9637" s="1">
        <v>23398</v>
      </c>
    </row>
    <row r="9638" spans="1:5">
      <c r="A9638" s="1">
        <v>2008</v>
      </c>
      <c r="B9638" s="1">
        <v>88</v>
      </c>
      <c r="C9638" s="1">
        <v>14252</v>
      </c>
      <c r="D9638" s="1">
        <v>8528</v>
      </c>
      <c r="E9638" s="1">
        <v>22780</v>
      </c>
    </row>
    <row r="9639" spans="1:5">
      <c r="A9639" s="1">
        <v>2008</v>
      </c>
      <c r="B9639" s="1">
        <v>89</v>
      </c>
      <c r="C9639" s="1">
        <v>9942</v>
      </c>
      <c r="D9639" s="1">
        <v>5486</v>
      </c>
      <c r="E9639" s="1">
        <v>15428</v>
      </c>
    </row>
    <row r="9640" spans="1:5">
      <c r="A9640" s="1">
        <v>2008</v>
      </c>
      <c r="B9640" s="1">
        <v>90</v>
      </c>
      <c r="C9640" s="1">
        <v>8881</v>
      </c>
      <c r="D9640" s="1">
        <v>4654</v>
      </c>
      <c r="E9640" s="1">
        <v>13535</v>
      </c>
    </row>
    <row r="9641" spans="1:5">
      <c r="A9641" s="1">
        <v>2008</v>
      </c>
      <c r="B9641" s="1">
        <v>91</v>
      </c>
      <c r="C9641" s="1">
        <v>9463</v>
      </c>
      <c r="D9641" s="1">
        <v>4582</v>
      </c>
      <c r="E9641" s="1">
        <v>14045</v>
      </c>
    </row>
    <row r="9642" spans="1:5">
      <c r="A9642" s="1">
        <v>2008</v>
      </c>
      <c r="B9642" s="1">
        <v>92</v>
      </c>
      <c r="C9642" s="1">
        <v>9401</v>
      </c>
      <c r="D9642" s="1">
        <v>4003</v>
      </c>
      <c r="E9642" s="1">
        <v>13404</v>
      </c>
    </row>
    <row r="9643" spans="1:5">
      <c r="A9643" s="1">
        <v>2008</v>
      </c>
      <c r="B9643" s="1">
        <v>93</v>
      </c>
      <c r="C9643" s="1">
        <v>8851</v>
      </c>
      <c r="D9643" s="1">
        <v>3448</v>
      </c>
      <c r="E9643" s="1">
        <v>12299</v>
      </c>
    </row>
    <row r="9644" spans="1:5">
      <c r="A9644" s="1">
        <v>2008</v>
      </c>
      <c r="B9644" s="1">
        <v>94</v>
      </c>
      <c r="C9644" s="1">
        <v>7851</v>
      </c>
      <c r="D9644" s="1">
        <v>2748</v>
      </c>
      <c r="E9644" s="1">
        <v>10599</v>
      </c>
    </row>
    <row r="9645" spans="1:5">
      <c r="A9645" s="1">
        <v>2008</v>
      </c>
      <c r="B9645" s="1">
        <v>95</v>
      </c>
      <c r="C9645" s="1">
        <v>6488</v>
      </c>
      <c r="D9645" s="1">
        <v>2160</v>
      </c>
      <c r="E9645" s="1">
        <v>8648</v>
      </c>
    </row>
    <row r="9646" spans="1:5">
      <c r="A9646" s="1">
        <v>2008</v>
      </c>
      <c r="B9646" s="1">
        <v>96</v>
      </c>
      <c r="C9646" s="1">
        <v>5199</v>
      </c>
      <c r="D9646" s="1">
        <v>1603</v>
      </c>
      <c r="E9646" s="1">
        <v>6802</v>
      </c>
    </row>
    <row r="9647" spans="1:5">
      <c r="A9647" s="1">
        <v>2008</v>
      </c>
      <c r="B9647" s="1">
        <v>97</v>
      </c>
      <c r="C9647" s="1">
        <v>3983</v>
      </c>
      <c r="D9647" s="1">
        <v>1137</v>
      </c>
      <c r="E9647" s="1">
        <v>5120</v>
      </c>
    </row>
    <row r="9648" spans="1:5">
      <c r="A9648" s="1">
        <v>2008</v>
      </c>
      <c r="B9648" s="1">
        <v>98</v>
      </c>
      <c r="C9648" s="1">
        <v>3216</v>
      </c>
      <c r="D9648" s="1">
        <v>707</v>
      </c>
      <c r="E9648" s="1">
        <v>3923</v>
      </c>
    </row>
    <row r="9649" spans="1:5">
      <c r="A9649" s="1">
        <v>2008</v>
      </c>
      <c r="B9649" s="1">
        <v>99</v>
      </c>
      <c r="C9649" s="1">
        <v>2279</v>
      </c>
      <c r="D9649" s="1">
        <v>484</v>
      </c>
      <c r="E9649" s="1">
        <v>2763</v>
      </c>
    </row>
    <row r="9650" spans="1:5">
      <c r="A9650" s="1">
        <v>2008</v>
      </c>
      <c r="B9650" s="1">
        <v>100</v>
      </c>
      <c r="C9650" s="1">
        <v>1611</v>
      </c>
      <c r="D9650" s="1">
        <v>318</v>
      </c>
      <c r="E9650" s="1">
        <v>1929</v>
      </c>
    </row>
    <row r="9651" spans="1:5">
      <c r="A9651" s="1">
        <v>2008</v>
      </c>
      <c r="B9651" s="1">
        <v>101</v>
      </c>
      <c r="C9651" s="1">
        <v>1016</v>
      </c>
      <c r="D9651" s="1">
        <v>178</v>
      </c>
      <c r="E9651" s="1">
        <v>1194</v>
      </c>
    </row>
    <row r="9652" spans="1:5">
      <c r="A9652" s="1">
        <v>2008</v>
      </c>
      <c r="B9652" s="1">
        <v>102</v>
      </c>
      <c r="C9652" s="1">
        <v>669</v>
      </c>
      <c r="D9652" s="1">
        <v>112</v>
      </c>
      <c r="E9652" s="1">
        <v>781</v>
      </c>
    </row>
    <row r="9653" spans="1:5">
      <c r="A9653" s="1">
        <v>2008</v>
      </c>
      <c r="B9653" s="1">
        <v>103</v>
      </c>
      <c r="C9653" s="1">
        <v>433</v>
      </c>
      <c r="D9653" s="1">
        <v>55</v>
      </c>
      <c r="E9653" s="1">
        <v>488</v>
      </c>
    </row>
    <row r="9654" spans="1:5">
      <c r="A9654" s="1">
        <v>2008</v>
      </c>
      <c r="B9654" s="1">
        <v>104</v>
      </c>
      <c r="C9654" s="1">
        <v>241</v>
      </c>
      <c r="D9654" s="1">
        <v>36</v>
      </c>
      <c r="E9654" s="1">
        <v>277</v>
      </c>
    </row>
    <row r="9655" spans="1:5">
      <c r="A9655" s="1">
        <v>2008</v>
      </c>
      <c r="B9655" s="1">
        <v>105</v>
      </c>
      <c r="C9655" s="1">
        <v>140</v>
      </c>
      <c r="D9655" s="1">
        <v>15</v>
      </c>
      <c r="E9655" s="1">
        <v>155</v>
      </c>
    </row>
    <row r="9656" spans="1:5">
      <c r="A9656" s="1">
        <v>2008</v>
      </c>
      <c r="B9656" s="1">
        <v>106</v>
      </c>
      <c r="C9656" s="1">
        <v>78</v>
      </c>
      <c r="D9656" s="1">
        <v>7</v>
      </c>
      <c r="E9656" s="1">
        <v>85</v>
      </c>
    </row>
    <row r="9657" spans="1:5">
      <c r="A9657" s="1">
        <v>2008</v>
      </c>
      <c r="B9657" s="1">
        <v>107</v>
      </c>
      <c r="C9657" s="1">
        <v>43</v>
      </c>
      <c r="D9657" s="1">
        <v>3</v>
      </c>
      <c r="E9657" s="1">
        <v>46</v>
      </c>
    </row>
    <row r="9658" spans="1:5">
      <c r="A9658" s="1">
        <v>2008</v>
      </c>
      <c r="B9658" s="1">
        <v>108</v>
      </c>
      <c r="C9658" s="1">
        <v>13</v>
      </c>
      <c r="D9658" s="1">
        <v>0</v>
      </c>
      <c r="E9658" s="1">
        <v>13</v>
      </c>
    </row>
    <row r="9659" spans="1:5">
      <c r="A9659" s="1">
        <v>2008</v>
      </c>
      <c r="B9659" s="1">
        <v>109</v>
      </c>
      <c r="C9659" s="1">
        <v>14</v>
      </c>
      <c r="D9659" s="1">
        <v>1</v>
      </c>
      <c r="E9659" s="1">
        <v>15</v>
      </c>
    </row>
    <row r="9660" spans="1:5">
      <c r="A9660" s="1">
        <v>2008</v>
      </c>
      <c r="B9660" s="1" t="s">
        <v>121</v>
      </c>
      <c r="C9660" s="1">
        <v>8</v>
      </c>
      <c r="D9660" s="1">
        <v>0</v>
      </c>
      <c r="E9660" s="1">
        <v>8</v>
      </c>
    </row>
    <row r="9661" spans="1:5">
      <c r="A9661" s="1">
        <v>2009</v>
      </c>
      <c r="B9661" s="1">
        <v>0</v>
      </c>
      <c r="C9661" s="1">
        <v>1610</v>
      </c>
      <c r="D9661" s="1">
        <v>2067</v>
      </c>
      <c r="E9661" s="1">
        <v>3677</v>
      </c>
    </row>
    <row r="9662" spans="1:5">
      <c r="A9662" s="1">
        <v>2009</v>
      </c>
      <c r="B9662" s="1">
        <v>1</v>
      </c>
      <c r="C9662" s="1">
        <v>96</v>
      </c>
      <c r="D9662" s="1">
        <v>127</v>
      </c>
      <c r="E9662" s="1">
        <v>223</v>
      </c>
    </row>
    <row r="9663" spans="1:5">
      <c r="A9663" s="1">
        <v>2009</v>
      </c>
      <c r="B9663" s="1">
        <v>2</v>
      </c>
      <c r="C9663" s="1">
        <v>74</v>
      </c>
      <c r="D9663" s="1">
        <v>73</v>
      </c>
      <c r="E9663" s="1">
        <v>147</v>
      </c>
    </row>
    <row r="9664" spans="1:5">
      <c r="A9664" s="1">
        <v>2009</v>
      </c>
      <c r="B9664" s="1">
        <v>3</v>
      </c>
      <c r="C9664" s="1">
        <v>56</v>
      </c>
      <c r="D9664" s="1">
        <v>42</v>
      </c>
      <c r="E9664" s="1">
        <v>98</v>
      </c>
    </row>
    <row r="9665" spans="1:5">
      <c r="A9665" s="1">
        <v>2009</v>
      </c>
      <c r="B9665" s="1">
        <v>4</v>
      </c>
      <c r="C9665" s="1">
        <v>47</v>
      </c>
      <c r="D9665" s="1">
        <v>34</v>
      </c>
      <c r="E9665" s="1">
        <v>81</v>
      </c>
    </row>
    <row r="9666" spans="1:5">
      <c r="A9666" s="1">
        <v>2009</v>
      </c>
      <c r="B9666" s="1">
        <v>5</v>
      </c>
      <c r="C9666" s="1">
        <v>39</v>
      </c>
      <c r="D9666" s="1">
        <v>41</v>
      </c>
      <c r="E9666" s="1">
        <v>80</v>
      </c>
    </row>
    <row r="9667" spans="1:5">
      <c r="A9667" s="1">
        <v>2009</v>
      </c>
      <c r="B9667" s="1">
        <v>6</v>
      </c>
      <c r="C9667" s="1">
        <v>26</v>
      </c>
      <c r="D9667" s="1">
        <v>37</v>
      </c>
      <c r="E9667" s="1">
        <v>63</v>
      </c>
    </row>
    <row r="9668" spans="1:5">
      <c r="A9668" s="1">
        <v>2009</v>
      </c>
      <c r="B9668" s="1">
        <v>7</v>
      </c>
      <c r="C9668" s="1">
        <v>24</v>
      </c>
      <c r="D9668" s="1">
        <v>26</v>
      </c>
      <c r="E9668" s="1">
        <v>50</v>
      </c>
    </row>
    <row r="9669" spans="1:5">
      <c r="A9669" s="1">
        <v>2009</v>
      </c>
      <c r="B9669" s="1">
        <v>8</v>
      </c>
      <c r="C9669" s="1">
        <v>23</v>
      </c>
      <c r="D9669" s="1">
        <v>37</v>
      </c>
      <c r="E9669" s="1">
        <v>60</v>
      </c>
    </row>
    <row r="9670" spans="1:5">
      <c r="A9670" s="1">
        <v>2009</v>
      </c>
      <c r="B9670" s="1">
        <v>9</v>
      </c>
      <c r="C9670" s="1">
        <v>38</v>
      </c>
      <c r="D9670" s="1">
        <v>29</v>
      </c>
      <c r="E9670" s="1">
        <v>67</v>
      </c>
    </row>
    <row r="9671" spans="1:5">
      <c r="A9671" s="1">
        <v>2009</v>
      </c>
      <c r="B9671" s="1">
        <v>10</v>
      </c>
      <c r="C9671" s="1">
        <v>27</v>
      </c>
      <c r="D9671" s="1">
        <v>29</v>
      </c>
      <c r="E9671" s="1">
        <v>56</v>
      </c>
    </row>
    <row r="9672" spans="1:5">
      <c r="A9672" s="1">
        <v>2009</v>
      </c>
      <c r="B9672" s="1">
        <v>11</v>
      </c>
      <c r="C9672" s="1">
        <v>34</v>
      </c>
      <c r="D9672" s="1">
        <v>39</v>
      </c>
      <c r="E9672" s="1">
        <v>73</v>
      </c>
    </row>
    <row r="9673" spans="1:5">
      <c r="A9673" s="1">
        <v>2009</v>
      </c>
      <c r="B9673" s="1">
        <v>12</v>
      </c>
      <c r="C9673" s="1">
        <v>38</v>
      </c>
      <c r="D9673" s="1">
        <v>39</v>
      </c>
      <c r="E9673" s="1">
        <v>77</v>
      </c>
    </row>
    <row r="9674" spans="1:5">
      <c r="A9674" s="1">
        <v>2009</v>
      </c>
      <c r="B9674" s="1">
        <v>13</v>
      </c>
      <c r="C9674" s="1">
        <v>40</v>
      </c>
      <c r="D9674" s="1">
        <v>53</v>
      </c>
      <c r="E9674" s="1">
        <v>93</v>
      </c>
    </row>
    <row r="9675" spans="1:5">
      <c r="A9675" s="1">
        <v>2009</v>
      </c>
      <c r="B9675" s="1">
        <v>14</v>
      </c>
      <c r="C9675" s="1">
        <v>49</v>
      </c>
      <c r="D9675" s="1">
        <v>56</v>
      </c>
      <c r="E9675" s="1">
        <v>105</v>
      </c>
    </row>
    <row r="9676" spans="1:5">
      <c r="A9676" s="1">
        <v>2009</v>
      </c>
      <c r="B9676" s="1">
        <v>15</v>
      </c>
      <c r="C9676" s="1">
        <v>56</v>
      </c>
      <c r="D9676" s="1">
        <v>102</v>
      </c>
      <c r="E9676" s="1">
        <v>158</v>
      </c>
    </row>
    <row r="9677" spans="1:5">
      <c r="A9677" s="1">
        <v>2009</v>
      </c>
      <c r="B9677" s="1">
        <v>16</v>
      </c>
      <c r="C9677" s="1">
        <v>76</v>
      </c>
      <c r="D9677" s="1">
        <v>115</v>
      </c>
      <c r="E9677" s="1">
        <v>191</v>
      </c>
    </row>
    <row r="9678" spans="1:5">
      <c r="A9678" s="1">
        <v>2009</v>
      </c>
      <c r="B9678" s="1">
        <v>17</v>
      </c>
      <c r="C9678" s="1">
        <v>77</v>
      </c>
      <c r="D9678" s="1">
        <v>204</v>
      </c>
      <c r="E9678" s="1">
        <v>281</v>
      </c>
    </row>
    <row r="9679" spans="1:5">
      <c r="A9679" s="1">
        <v>2009</v>
      </c>
      <c r="B9679" s="1">
        <v>18</v>
      </c>
      <c r="C9679" s="1">
        <v>93</v>
      </c>
      <c r="D9679" s="1">
        <v>238</v>
      </c>
      <c r="E9679" s="1">
        <v>331</v>
      </c>
    </row>
    <row r="9680" spans="1:5">
      <c r="A9680" s="1">
        <v>2009</v>
      </c>
      <c r="B9680" s="1">
        <v>19</v>
      </c>
      <c r="C9680" s="1">
        <v>99</v>
      </c>
      <c r="D9680" s="1">
        <v>266</v>
      </c>
      <c r="E9680" s="1">
        <v>365</v>
      </c>
    </row>
    <row r="9681" spans="1:5">
      <c r="A9681" s="1">
        <v>2009</v>
      </c>
      <c r="B9681" s="1">
        <v>20</v>
      </c>
      <c r="C9681" s="1">
        <v>101</v>
      </c>
      <c r="D9681" s="1">
        <v>264</v>
      </c>
      <c r="E9681" s="1">
        <v>365</v>
      </c>
    </row>
    <row r="9682" spans="1:5">
      <c r="A9682" s="1">
        <v>2009</v>
      </c>
      <c r="B9682" s="1">
        <v>21</v>
      </c>
      <c r="C9682" s="1">
        <v>111</v>
      </c>
      <c r="D9682" s="1">
        <v>275</v>
      </c>
      <c r="E9682" s="1">
        <v>386</v>
      </c>
    </row>
    <row r="9683" spans="1:5">
      <c r="A9683" s="1">
        <v>2009</v>
      </c>
      <c r="B9683" s="1">
        <v>22</v>
      </c>
      <c r="C9683" s="1">
        <v>89</v>
      </c>
      <c r="D9683" s="1">
        <v>245</v>
      </c>
      <c r="E9683" s="1">
        <v>334</v>
      </c>
    </row>
    <row r="9684" spans="1:5">
      <c r="A9684" s="1">
        <v>2009</v>
      </c>
      <c r="B9684" s="1">
        <v>23</v>
      </c>
      <c r="C9684" s="1">
        <v>111</v>
      </c>
      <c r="D9684" s="1">
        <v>271</v>
      </c>
      <c r="E9684" s="1">
        <v>382</v>
      </c>
    </row>
    <row r="9685" spans="1:5">
      <c r="A9685" s="1">
        <v>2009</v>
      </c>
      <c r="B9685" s="1">
        <v>24</v>
      </c>
      <c r="C9685" s="1">
        <v>97</v>
      </c>
      <c r="D9685" s="1">
        <v>286</v>
      </c>
      <c r="E9685" s="1">
        <v>383</v>
      </c>
    </row>
    <row r="9686" spans="1:5">
      <c r="A9686" s="1">
        <v>2009</v>
      </c>
      <c r="B9686" s="1">
        <v>25</v>
      </c>
      <c r="C9686" s="1">
        <v>127</v>
      </c>
      <c r="D9686" s="1">
        <v>305</v>
      </c>
      <c r="E9686" s="1">
        <v>432</v>
      </c>
    </row>
    <row r="9687" spans="1:5">
      <c r="A9687" s="1">
        <v>2009</v>
      </c>
      <c r="B9687" s="1">
        <v>26</v>
      </c>
      <c r="C9687" s="1">
        <v>121</v>
      </c>
      <c r="D9687" s="1">
        <v>334</v>
      </c>
      <c r="E9687" s="1">
        <v>455</v>
      </c>
    </row>
    <row r="9688" spans="1:5">
      <c r="A9688" s="1">
        <v>2009</v>
      </c>
      <c r="B9688" s="1">
        <v>27</v>
      </c>
      <c r="C9688" s="1">
        <v>134</v>
      </c>
      <c r="D9688" s="1">
        <v>307</v>
      </c>
      <c r="E9688" s="1">
        <v>441</v>
      </c>
    </row>
    <row r="9689" spans="1:5">
      <c r="A9689" s="1">
        <v>2009</v>
      </c>
      <c r="B9689" s="1">
        <v>28</v>
      </c>
      <c r="C9689" s="1">
        <v>153</v>
      </c>
      <c r="D9689" s="1">
        <v>362</v>
      </c>
      <c r="E9689" s="1">
        <v>515</v>
      </c>
    </row>
    <row r="9690" spans="1:5">
      <c r="A9690" s="1">
        <v>2009</v>
      </c>
      <c r="B9690" s="1">
        <v>29</v>
      </c>
      <c r="C9690" s="1">
        <v>169</v>
      </c>
      <c r="D9690" s="1">
        <v>351</v>
      </c>
      <c r="E9690" s="1">
        <v>520</v>
      </c>
    </row>
    <row r="9691" spans="1:5">
      <c r="A9691" s="1">
        <v>2009</v>
      </c>
      <c r="B9691" s="1">
        <v>30</v>
      </c>
      <c r="C9691" s="1">
        <v>168</v>
      </c>
      <c r="D9691" s="1">
        <v>380</v>
      </c>
      <c r="E9691" s="1">
        <v>548</v>
      </c>
    </row>
    <row r="9692" spans="1:5">
      <c r="A9692" s="1">
        <v>2009</v>
      </c>
      <c r="B9692" s="1">
        <v>31</v>
      </c>
      <c r="C9692" s="1">
        <v>167</v>
      </c>
      <c r="D9692" s="1">
        <v>327</v>
      </c>
      <c r="E9692" s="1">
        <v>494</v>
      </c>
    </row>
    <row r="9693" spans="1:5">
      <c r="A9693" s="1">
        <v>2009</v>
      </c>
      <c r="B9693" s="1">
        <v>32</v>
      </c>
      <c r="C9693" s="1">
        <v>169</v>
      </c>
      <c r="D9693" s="1">
        <v>362</v>
      </c>
      <c r="E9693" s="1">
        <v>531</v>
      </c>
    </row>
    <row r="9694" spans="1:5">
      <c r="A9694" s="1">
        <v>2009</v>
      </c>
      <c r="B9694" s="1">
        <v>33</v>
      </c>
      <c r="C9694" s="1">
        <v>181</v>
      </c>
      <c r="D9694" s="1">
        <v>380</v>
      </c>
      <c r="E9694" s="1">
        <v>561</v>
      </c>
    </row>
    <row r="9695" spans="1:5">
      <c r="A9695" s="1">
        <v>2009</v>
      </c>
      <c r="B9695" s="1">
        <v>34</v>
      </c>
      <c r="C9695" s="1">
        <v>237</v>
      </c>
      <c r="D9695" s="1">
        <v>439</v>
      </c>
      <c r="E9695" s="1">
        <v>676</v>
      </c>
    </row>
    <row r="9696" spans="1:5">
      <c r="A9696" s="1">
        <v>2009</v>
      </c>
      <c r="B9696" s="1">
        <v>35</v>
      </c>
      <c r="C9696" s="1">
        <v>255</v>
      </c>
      <c r="D9696" s="1">
        <v>536</v>
      </c>
      <c r="E9696" s="1">
        <v>791</v>
      </c>
    </row>
    <row r="9697" spans="1:5">
      <c r="A9697" s="1">
        <v>2009</v>
      </c>
      <c r="B9697" s="1">
        <v>36</v>
      </c>
      <c r="C9697" s="1">
        <v>269</v>
      </c>
      <c r="D9697" s="1">
        <v>539</v>
      </c>
      <c r="E9697" s="1">
        <v>808</v>
      </c>
    </row>
    <row r="9698" spans="1:5">
      <c r="A9698" s="1">
        <v>2009</v>
      </c>
      <c r="B9698" s="1">
        <v>37</v>
      </c>
      <c r="C9698" s="1">
        <v>312</v>
      </c>
      <c r="D9698" s="1">
        <v>584</v>
      </c>
      <c r="E9698" s="1">
        <v>896</v>
      </c>
    </row>
    <row r="9699" spans="1:5">
      <c r="A9699" s="1">
        <v>2009</v>
      </c>
      <c r="B9699" s="1">
        <v>38</v>
      </c>
      <c r="C9699" s="1">
        <v>352</v>
      </c>
      <c r="D9699" s="1">
        <v>654</v>
      </c>
      <c r="E9699" s="1">
        <v>1006</v>
      </c>
    </row>
    <row r="9700" spans="1:5">
      <c r="A9700" s="1">
        <v>2009</v>
      </c>
      <c r="B9700" s="1">
        <v>39</v>
      </c>
      <c r="C9700" s="1">
        <v>383</v>
      </c>
      <c r="D9700" s="1">
        <v>697</v>
      </c>
      <c r="E9700" s="1">
        <v>1080</v>
      </c>
    </row>
    <row r="9701" spans="1:5">
      <c r="A9701" s="1">
        <v>2009</v>
      </c>
      <c r="B9701" s="1">
        <v>40</v>
      </c>
      <c r="C9701" s="1">
        <v>472</v>
      </c>
      <c r="D9701" s="1">
        <v>805</v>
      </c>
      <c r="E9701" s="1">
        <v>1277</v>
      </c>
    </row>
    <row r="9702" spans="1:5">
      <c r="A9702" s="1">
        <v>2009</v>
      </c>
      <c r="B9702" s="1">
        <v>41</v>
      </c>
      <c r="C9702" s="1">
        <v>486</v>
      </c>
      <c r="D9702" s="1">
        <v>846</v>
      </c>
      <c r="E9702" s="1">
        <v>1332</v>
      </c>
    </row>
    <row r="9703" spans="1:5">
      <c r="A9703" s="1">
        <v>2009</v>
      </c>
      <c r="B9703" s="1">
        <v>42</v>
      </c>
      <c r="C9703" s="1">
        <v>518</v>
      </c>
      <c r="D9703" s="1">
        <v>911</v>
      </c>
      <c r="E9703" s="1">
        <v>1429</v>
      </c>
    </row>
    <row r="9704" spans="1:5">
      <c r="A9704" s="1">
        <v>2009</v>
      </c>
      <c r="B9704" s="1">
        <v>43</v>
      </c>
      <c r="C9704" s="1">
        <v>572</v>
      </c>
      <c r="D9704" s="1">
        <v>964</v>
      </c>
      <c r="E9704" s="1">
        <v>1536</v>
      </c>
    </row>
    <row r="9705" spans="1:5">
      <c r="A9705" s="1">
        <v>2009</v>
      </c>
      <c r="B9705" s="1">
        <v>44</v>
      </c>
      <c r="C9705" s="1">
        <v>669</v>
      </c>
      <c r="D9705" s="1">
        <v>1048</v>
      </c>
      <c r="E9705" s="1">
        <v>1717</v>
      </c>
    </row>
    <row r="9706" spans="1:5">
      <c r="A9706" s="1">
        <v>2009</v>
      </c>
      <c r="B9706" s="1">
        <v>45</v>
      </c>
      <c r="C9706" s="1">
        <v>737</v>
      </c>
      <c r="D9706" s="1">
        <v>1096</v>
      </c>
      <c r="E9706" s="1">
        <v>1833</v>
      </c>
    </row>
    <row r="9707" spans="1:5">
      <c r="A9707" s="1">
        <v>2009</v>
      </c>
      <c r="B9707" s="1">
        <v>46</v>
      </c>
      <c r="C9707" s="1">
        <v>738</v>
      </c>
      <c r="D9707" s="1">
        <v>1177</v>
      </c>
      <c r="E9707" s="1">
        <v>1915</v>
      </c>
    </row>
    <row r="9708" spans="1:5">
      <c r="A9708" s="1">
        <v>2009</v>
      </c>
      <c r="B9708" s="1">
        <v>47</v>
      </c>
      <c r="C9708" s="1">
        <v>767</v>
      </c>
      <c r="D9708" s="1">
        <v>1156</v>
      </c>
      <c r="E9708" s="1">
        <v>1923</v>
      </c>
    </row>
    <row r="9709" spans="1:5">
      <c r="A9709" s="1">
        <v>2009</v>
      </c>
      <c r="B9709" s="1">
        <v>48</v>
      </c>
      <c r="C9709" s="1">
        <v>822</v>
      </c>
      <c r="D9709" s="1">
        <v>1242</v>
      </c>
      <c r="E9709" s="1">
        <v>2064</v>
      </c>
    </row>
    <row r="9710" spans="1:5">
      <c r="A9710" s="1">
        <v>2009</v>
      </c>
      <c r="B9710" s="1">
        <v>49</v>
      </c>
      <c r="C9710" s="1">
        <v>868</v>
      </c>
      <c r="D9710" s="1">
        <v>1307</v>
      </c>
      <c r="E9710" s="1">
        <v>2175</v>
      </c>
    </row>
    <row r="9711" spans="1:5">
      <c r="A9711" s="1">
        <v>2009</v>
      </c>
      <c r="B9711" s="1">
        <v>50</v>
      </c>
      <c r="C9711" s="1">
        <v>1001</v>
      </c>
      <c r="D9711" s="1">
        <v>1393</v>
      </c>
      <c r="E9711" s="1">
        <v>2394</v>
      </c>
    </row>
    <row r="9712" spans="1:5">
      <c r="A9712" s="1">
        <v>2009</v>
      </c>
      <c r="B9712" s="1">
        <v>51</v>
      </c>
      <c r="C9712" s="1">
        <v>904</v>
      </c>
      <c r="D9712" s="1">
        <v>1549</v>
      </c>
      <c r="E9712" s="1">
        <v>2453</v>
      </c>
    </row>
    <row r="9713" spans="1:5">
      <c r="A9713" s="1">
        <v>2009</v>
      </c>
      <c r="B9713" s="1">
        <v>52</v>
      </c>
      <c r="C9713" s="1">
        <v>1108</v>
      </c>
      <c r="D9713" s="1">
        <v>1633</v>
      </c>
      <c r="E9713" s="1">
        <v>2741</v>
      </c>
    </row>
    <row r="9714" spans="1:5">
      <c r="A9714" s="1">
        <v>2009</v>
      </c>
      <c r="B9714" s="1">
        <v>53</v>
      </c>
      <c r="C9714" s="1">
        <v>1185</v>
      </c>
      <c r="D9714" s="1">
        <v>1733</v>
      </c>
      <c r="E9714" s="1">
        <v>2918</v>
      </c>
    </row>
    <row r="9715" spans="1:5">
      <c r="A9715" s="1">
        <v>2009</v>
      </c>
      <c r="B9715" s="1">
        <v>54</v>
      </c>
      <c r="C9715" s="1">
        <v>1277</v>
      </c>
      <c r="D9715" s="1">
        <v>1753</v>
      </c>
      <c r="E9715" s="1">
        <v>3030</v>
      </c>
    </row>
    <row r="9716" spans="1:5">
      <c r="A9716" s="1">
        <v>2009</v>
      </c>
      <c r="B9716" s="1">
        <v>55</v>
      </c>
      <c r="C9716" s="1">
        <v>1341</v>
      </c>
      <c r="D9716" s="1">
        <v>2076</v>
      </c>
      <c r="E9716" s="1">
        <v>3417</v>
      </c>
    </row>
    <row r="9717" spans="1:5">
      <c r="A9717" s="1">
        <v>2009</v>
      </c>
      <c r="B9717" s="1">
        <v>56</v>
      </c>
      <c r="C9717" s="1">
        <v>1457</v>
      </c>
      <c r="D9717" s="1">
        <v>2192</v>
      </c>
      <c r="E9717" s="1">
        <v>3649</v>
      </c>
    </row>
    <row r="9718" spans="1:5">
      <c r="A9718" s="1">
        <v>2009</v>
      </c>
      <c r="B9718" s="1">
        <v>57</v>
      </c>
      <c r="C9718" s="1">
        <v>1533</v>
      </c>
      <c r="D9718" s="1">
        <v>2305</v>
      </c>
      <c r="E9718" s="1">
        <v>3838</v>
      </c>
    </row>
    <row r="9719" spans="1:5">
      <c r="A9719" s="1">
        <v>2009</v>
      </c>
      <c r="B9719" s="1">
        <v>58</v>
      </c>
      <c r="C9719" s="1">
        <v>1686</v>
      </c>
      <c r="D9719" s="1">
        <v>2616</v>
      </c>
      <c r="E9719" s="1">
        <v>4302</v>
      </c>
    </row>
    <row r="9720" spans="1:5">
      <c r="A9720" s="1">
        <v>2009</v>
      </c>
      <c r="B9720" s="1">
        <v>59</v>
      </c>
      <c r="C9720" s="1">
        <v>1941</v>
      </c>
      <c r="D9720" s="1">
        <v>2853</v>
      </c>
      <c r="E9720" s="1">
        <v>4794</v>
      </c>
    </row>
    <row r="9721" spans="1:5">
      <c r="A9721" s="1">
        <v>2009</v>
      </c>
      <c r="B9721" s="1">
        <v>60</v>
      </c>
      <c r="C9721" s="1">
        <v>2128</v>
      </c>
      <c r="D9721" s="1">
        <v>3238</v>
      </c>
      <c r="E9721" s="1">
        <v>5366</v>
      </c>
    </row>
    <row r="9722" spans="1:5">
      <c r="A9722" s="1">
        <v>2009</v>
      </c>
      <c r="B9722" s="1">
        <v>61</v>
      </c>
      <c r="C9722" s="1">
        <v>2462</v>
      </c>
      <c r="D9722" s="1">
        <v>3673</v>
      </c>
      <c r="E9722" s="1">
        <v>6135</v>
      </c>
    </row>
    <row r="9723" spans="1:5">
      <c r="A9723" s="1">
        <v>2009</v>
      </c>
      <c r="B9723" s="1">
        <v>62</v>
      </c>
      <c r="C9723" s="1">
        <v>2755</v>
      </c>
      <c r="D9723" s="1">
        <v>4021</v>
      </c>
      <c r="E9723" s="1">
        <v>6776</v>
      </c>
    </row>
    <row r="9724" spans="1:5">
      <c r="A9724" s="1">
        <v>2009</v>
      </c>
      <c r="B9724" s="1">
        <v>63</v>
      </c>
      <c r="C9724" s="1">
        <v>2567</v>
      </c>
      <c r="D9724" s="1">
        <v>3737</v>
      </c>
      <c r="E9724" s="1">
        <v>6304</v>
      </c>
    </row>
    <row r="9725" spans="1:5">
      <c r="A9725" s="1">
        <v>2009</v>
      </c>
      <c r="B9725" s="1">
        <v>64</v>
      </c>
      <c r="C9725" s="1">
        <v>2693</v>
      </c>
      <c r="D9725" s="1">
        <v>4041</v>
      </c>
      <c r="E9725" s="1">
        <v>6734</v>
      </c>
    </row>
    <row r="9726" spans="1:5">
      <c r="A9726" s="1">
        <v>2009</v>
      </c>
      <c r="B9726" s="1">
        <v>65</v>
      </c>
      <c r="C9726" s="1">
        <v>2877</v>
      </c>
      <c r="D9726" s="1">
        <v>4221</v>
      </c>
      <c r="E9726" s="1">
        <v>7098</v>
      </c>
    </row>
    <row r="9727" spans="1:5">
      <c r="A9727" s="1">
        <v>2009</v>
      </c>
      <c r="B9727" s="1">
        <v>66</v>
      </c>
      <c r="C9727" s="1">
        <v>3053</v>
      </c>
      <c r="D9727" s="1">
        <v>4478</v>
      </c>
      <c r="E9727" s="1">
        <v>7531</v>
      </c>
    </row>
    <row r="9728" spans="1:5">
      <c r="A9728" s="1">
        <v>2009</v>
      </c>
      <c r="B9728" s="1">
        <v>67</v>
      </c>
      <c r="C9728" s="1">
        <v>2948</v>
      </c>
      <c r="D9728" s="1">
        <v>4432</v>
      </c>
      <c r="E9728" s="1">
        <v>7380</v>
      </c>
    </row>
    <row r="9729" spans="1:5">
      <c r="A9729" s="1">
        <v>2009</v>
      </c>
      <c r="B9729" s="1">
        <v>68</v>
      </c>
      <c r="C9729" s="1">
        <v>3122</v>
      </c>
      <c r="D9729" s="1">
        <v>4629</v>
      </c>
      <c r="E9729" s="1">
        <v>7751</v>
      </c>
    </row>
    <row r="9730" spans="1:5">
      <c r="A9730" s="1">
        <v>2009</v>
      </c>
      <c r="B9730" s="1">
        <v>69</v>
      </c>
      <c r="C9730" s="1">
        <v>3449</v>
      </c>
      <c r="D9730" s="1">
        <v>5151</v>
      </c>
      <c r="E9730" s="1">
        <v>8600</v>
      </c>
    </row>
    <row r="9731" spans="1:5">
      <c r="A9731" s="1">
        <v>2009</v>
      </c>
      <c r="B9731" s="1">
        <v>70</v>
      </c>
      <c r="C9731" s="1">
        <v>3979</v>
      </c>
      <c r="D9731" s="1">
        <v>5412</v>
      </c>
      <c r="E9731" s="1">
        <v>9391</v>
      </c>
    </row>
    <row r="9732" spans="1:5">
      <c r="A9732" s="1">
        <v>2009</v>
      </c>
      <c r="B9732" s="1">
        <v>71</v>
      </c>
      <c r="C9732" s="1">
        <v>4197</v>
      </c>
      <c r="D9732" s="1">
        <v>5893</v>
      </c>
      <c r="E9732" s="1">
        <v>10090</v>
      </c>
    </row>
    <row r="9733" spans="1:5">
      <c r="A9733" s="1">
        <v>2009</v>
      </c>
      <c r="B9733" s="1">
        <v>72</v>
      </c>
      <c r="C9733" s="1">
        <v>4505</v>
      </c>
      <c r="D9733" s="1">
        <v>6316</v>
      </c>
      <c r="E9733" s="1">
        <v>10821</v>
      </c>
    </row>
    <row r="9734" spans="1:5">
      <c r="A9734" s="1">
        <v>2009</v>
      </c>
      <c r="B9734" s="1">
        <v>73</v>
      </c>
      <c r="C9734" s="1">
        <v>4879</v>
      </c>
      <c r="D9734" s="1">
        <v>6578</v>
      </c>
      <c r="E9734" s="1">
        <v>11457</v>
      </c>
    </row>
    <row r="9735" spans="1:5">
      <c r="A9735" s="1">
        <v>2009</v>
      </c>
      <c r="B9735" s="1">
        <v>74</v>
      </c>
      <c r="C9735" s="1">
        <v>5253</v>
      </c>
      <c r="D9735" s="1">
        <v>6863</v>
      </c>
      <c r="E9735" s="1">
        <v>12116</v>
      </c>
    </row>
    <row r="9736" spans="1:5">
      <c r="A9736" s="1">
        <v>2009</v>
      </c>
      <c r="B9736" s="1">
        <v>75</v>
      </c>
      <c r="C9736" s="1">
        <v>5558</v>
      </c>
      <c r="D9736" s="1">
        <v>7120</v>
      </c>
      <c r="E9736" s="1">
        <v>12678</v>
      </c>
    </row>
    <row r="9737" spans="1:5">
      <c r="A9737" s="1">
        <v>2009</v>
      </c>
      <c r="B9737" s="1">
        <v>76</v>
      </c>
      <c r="C9737" s="1">
        <v>6068</v>
      </c>
      <c r="D9737" s="1">
        <v>7727</v>
      </c>
      <c r="E9737" s="1">
        <v>13795</v>
      </c>
    </row>
    <row r="9738" spans="1:5">
      <c r="A9738" s="1">
        <v>2009</v>
      </c>
      <c r="B9738" s="1">
        <v>77</v>
      </c>
      <c r="C9738" s="1">
        <v>6728</v>
      </c>
      <c r="D9738" s="1">
        <v>8130</v>
      </c>
      <c r="E9738" s="1">
        <v>14858</v>
      </c>
    </row>
    <row r="9739" spans="1:5">
      <c r="A9739" s="1">
        <v>2009</v>
      </c>
      <c r="B9739" s="1">
        <v>78</v>
      </c>
      <c r="C9739" s="1">
        <v>7522</v>
      </c>
      <c r="D9739" s="1">
        <v>8451</v>
      </c>
      <c r="E9739" s="1">
        <v>15973</v>
      </c>
    </row>
    <row r="9740" spans="1:5">
      <c r="A9740" s="1">
        <v>2009</v>
      </c>
      <c r="B9740" s="1">
        <v>79</v>
      </c>
      <c r="C9740" s="1">
        <v>8316</v>
      </c>
      <c r="D9740" s="1">
        <v>8842</v>
      </c>
      <c r="E9740" s="1">
        <v>17158</v>
      </c>
    </row>
    <row r="9741" spans="1:5">
      <c r="A9741" s="1">
        <v>2009</v>
      </c>
      <c r="B9741" s="1">
        <v>80</v>
      </c>
      <c r="C9741" s="1">
        <v>8819</v>
      </c>
      <c r="D9741" s="1">
        <v>9337</v>
      </c>
      <c r="E9741" s="1">
        <v>18156</v>
      </c>
    </row>
    <row r="9742" spans="1:5">
      <c r="A9742" s="1">
        <v>2009</v>
      </c>
      <c r="B9742" s="1">
        <v>81</v>
      </c>
      <c r="C9742" s="1">
        <v>9178</v>
      </c>
      <c r="D9742" s="1">
        <v>9225</v>
      </c>
      <c r="E9742" s="1">
        <v>18403</v>
      </c>
    </row>
    <row r="9743" spans="1:5">
      <c r="A9743" s="1">
        <v>2009</v>
      </c>
      <c r="B9743" s="1">
        <v>82</v>
      </c>
      <c r="C9743" s="1">
        <v>9829</v>
      </c>
      <c r="D9743" s="1">
        <v>9518</v>
      </c>
      <c r="E9743" s="1">
        <v>19347</v>
      </c>
    </row>
    <row r="9744" spans="1:5">
      <c r="A9744" s="1">
        <v>2009</v>
      </c>
      <c r="B9744" s="1">
        <v>83</v>
      </c>
      <c r="C9744" s="1">
        <v>10643</v>
      </c>
      <c r="D9744" s="1">
        <v>9539</v>
      </c>
      <c r="E9744" s="1">
        <v>20182</v>
      </c>
    </row>
    <row r="9745" spans="1:5">
      <c r="A9745" s="1">
        <v>2009</v>
      </c>
      <c r="B9745" s="1">
        <v>84</v>
      </c>
      <c r="C9745" s="1">
        <v>11048</v>
      </c>
      <c r="D9745" s="1">
        <v>9439</v>
      </c>
      <c r="E9745" s="1">
        <v>20487</v>
      </c>
    </row>
    <row r="9746" spans="1:5">
      <c r="A9746" s="1">
        <v>2009</v>
      </c>
      <c r="B9746" s="1">
        <v>85</v>
      </c>
      <c r="C9746" s="1">
        <v>11504</v>
      </c>
      <c r="D9746" s="1">
        <v>9228</v>
      </c>
      <c r="E9746" s="1">
        <v>20732</v>
      </c>
    </row>
    <row r="9747" spans="1:5">
      <c r="A9747" s="1">
        <v>2009</v>
      </c>
      <c r="B9747" s="1">
        <v>86</v>
      </c>
      <c r="C9747" s="1">
        <v>12121</v>
      </c>
      <c r="D9747" s="1">
        <v>8855</v>
      </c>
      <c r="E9747" s="1">
        <v>20976</v>
      </c>
    </row>
    <row r="9748" spans="1:5">
      <c r="A9748" s="1">
        <v>2009</v>
      </c>
      <c r="B9748" s="1">
        <v>87</v>
      </c>
      <c r="C9748" s="1">
        <v>12794</v>
      </c>
      <c r="D9748" s="1">
        <v>8933</v>
      </c>
      <c r="E9748" s="1">
        <v>21727</v>
      </c>
    </row>
    <row r="9749" spans="1:5">
      <c r="A9749" s="1">
        <v>2009</v>
      </c>
      <c r="B9749" s="1">
        <v>88</v>
      </c>
      <c r="C9749" s="1">
        <v>13424</v>
      </c>
      <c r="D9749" s="1">
        <v>8528</v>
      </c>
      <c r="E9749" s="1">
        <v>21952</v>
      </c>
    </row>
    <row r="9750" spans="1:5">
      <c r="A9750" s="1">
        <v>2009</v>
      </c>
      <c r="B9750" s="1">
        <v>89</v>
      </c>
      <c r="C9750" s="1">
        <v>12842</v>
      </c>
      <c r="D9750" s="1">
        <v>7577</v>
      </c>
      <c r="E9750" s="1">
        <v>20419</v>
      </c>
    </row>
    <row r="9751" spans="1:5">
      <c r="A9751" s="1">
        <v>2009</v>
      </c>
      <c r="B9751" s="1">
        <v>90</v>
      </c>
      <c r="C9751" s="1">
        <v>8939</v>
      </c>
      <c r="D9751" s="1">
        <v>4764</v>
      </c>
      <c r="E9751" s="1">
        <v>13703</v>
      </c>
    </row>
    <row r="9752" spans="1:5">
      <c r="A9752" s="1">
        <v>2009</v>
      </c>
      <c r="B9752" s="1">
        <v>91</v>
      </c>
      <c r="C9752" s="1">
        <v>8068</v>
      </c>
      <c r="D9752" s="1">
        <v>3987</v>
      </c>
      <c r="E9752" s="1">
        <v>12055</v>
      </c>
    </row>
    <row r="9753" spans="1:5">
      <c r="A9753" s="1">
        <v>2009</v>
      </c>
      <c r="B9753" s="1">
        <v>92</v>
      </c>
      <c r="C9753" s="1">
        <v>8387</v>
      </c>
      <c r="D9753" s="1">
        <v>3775</v>
      </c>
      <c r="E9753" s="1">
        <v>12162</v>
      </c>
    </row>
    <row r="9754" spans="1:5">
      <c r="A9754" s="1">
        <v>2009</v>
      </c>
      <c r="B9754" s="1">
        <v>93</v>
      </c>
      <c r="C9754" s="1">
        <v>7887</v>
      </c>
      <c r="D9754" s="1">
        <v>3311</v>
      </c>
      <c r="E9754" s="1">
        <v>11198</v>
      </c>
    </row>
    <row r="9755" spans="1:5">
      <c r="A9755" s="1">
        <v>2009</v>
      </c>
      <c r="B9755" s="1">
        <v>94</v>
      </c>
      <c r="C9755" s="1">
        <v>7317</v>
      </c>
      <c r="D9755" s="1">
        <v>2789</v>
      </c>
      <c r="E9755" s="1">
        <v>10106</v>
      </c>
    </row>
    <row r="9756" spans="1:5">
      <c r="A9756" s="1">
        <v>2009</v>
      </c>
      <c r="B9756" s="1">
        <v>95</v>
      </c>
      <c r="C9756" s="1">
        <v>6398</v>
      </c>
      <c r="D9756" s="1">
        <v>2249</v>
      </c>
      <c r="E9756" s="1">
        <v>8647</v>
      </c>
    </row>
    <row r="9757" spans="1:5">
      <c r="A9757" s="1">
        <v>2009</v>
      </c>
      <c r="B9757" s="1">
        <v>96</v>
      </c>
      <c r="C9757" s="1">
        <v>5047</v>
      </c>
      <c r="D9757" s="1">
        <v>1595</v>
      </c>
      <c r="E9757" s="1">
        <v>6642</v>
      </c>
    </row>
    <row r="9758" spans="1:5">
      <c r="A9758" s="1">
        <v>2009</v>
      </c>
      <c r="B9758" s="1">
        <v>97</v>
      </c>
      <c r="C9758" s="1">
        <v>3846</v>
      </c>
      <c r="D9758" s="1">
        <v>1113</v>
      </c>
      <c r="E9758" s="1">
        <v>4959</v>
      </c>
    </row>
    <row r="9759" spans="1:5">
      <c r="A9759" s="1">
        <v>2009</v>
      </c>
      <c r="B9759" s="1">
        <v>98</v>
      </c>
      <c r="C9759" s="1">
        <v>2939</v>
      </c>
      <c r="D9759" s="1">
        <v>722</v>
      </c>
      <c r="E9759" s="1">
        <v>3661</v>
      </c>
    </row>
    <row r="9760" spans="1:5">
      <c r="A9760" s="1">
        <v>2009</v>
      </c>
      <c r="B9760" s="1">
        <v>99</v>
      </c>
      <c r="C9760" s="1">
        <v>2123</v>
      </c>
      <c r="D9760" s="1">
        <v>467</v>
      </c>
      <c r="E9760" s="1">
        <v>2590</v>
      </c>
    </row>
    <row r="9761" spans="1:5">
      <c r="A9761" s="1">
        <v>2009</v>
      </c>
      <c r="B9761" s="1">
        <v>100</v>
      </c>
      <c r="C9761" s="1">
        <v>1507</v>
      </c>
      <c r="D9761" s="1">
        <v>282</v>
      </c>
      <c r="E9761" s="1">
        <v>1789</v>
      </c>
    </row>
    <row r="9762" spans="1:5">
      <c r="A9762" s="1">
        <v>2009</v>
      </c>
      <c r="B9762" s="1">
        <v>101</v>
      </c>
      <c r="C9762" s="1">
        <v>1128</v>
      </c>
      <c r="D9762" s="1">
        <v>185</v>
      </c>
      <c r="E9762" s="1">
        <v>1313</v>
      </c>
    </row>
    <row r="9763" spans="1:5">
      <c r="A9763" s="1">
        <v>2009</v>
      </c>
      <c r="B9763" s="1">
        <v>102</v>
      </c>
      <c r="C9763" s="1">
        <v>655</v>
      </c>
      <c r="D9763" s="1">
        <v>100</v>
      </c>
      <c r="E9763" s="1">
        <v>755</v>
      </c>
    </row>
    <row r="9764" spans="1:5">
      <c r="A9764" s="1">
        <v>2009</v>
      </c>
      <c r="B9764" s="1">
        <v>103</v>
      </c>
      <c r="C9764" s="1">
        <v>376</v>
      </c>
      <c r="D9764" s="1">
        <v>67</v>
      </c>
      <c r="E9764" s="1">
        <v>443</v>
      </c>
    </row>
    <row r="9765" spans="1:5">
      <c r="A9765" s="1">
        <v>2009</v>
      </c>
      <c r="B9765" s="1">
        <v>104</v>
      </c>
      <c r="C9765" s="1">
        <v>230</v>
      </c>
      <c r="D9765" s="1">
        <v>28</v>
      </c>
      <c r="E9765" s="1">
        <v>258</v>
      </c>
    </row>
    <row r="9766" spans="1:5">
      <c r="A9766" s="1">
        <v>2009</v>
      </c>
      <c r="B9766" s="1">
        <v>105</v>
      </c>
      <c r="C9766" s="1">
        <v>144</v>
      </c>
      <c r="D9766" s="1">
        <v>21</v>
      </c>
      <c r="E9766" s="1">
        <v>165</v>
      </c>
    </row>
    <row r="9767" spans="1:5">
      <c r="A9767" s="1">
        <v>2009</v>
      </c>
      <c r="B9767" s="1">
        <v>106</v>
      </c>
      <c r="C9767" s="1">
        <v>74</v>
      </c>
      <c r="D9767" s="1">
        <v>1</v>
      </c>
      <c r="E9767" s="1">
        <v>75</v>
      </c>
    </row>
    <row r="9768" spans="1:5">
      <c r="A9768" s="1">
        <v>2009</v>
      </c>
      <c r="B9768" s="1">
        <v>107</v>
      </c>
      <c r="C9768" s="1">
        <v>39</v>
      </c>
      <c r="D9768" s="1">
        <v>3</v>
      </c>
      <c r="E9768" s="1">
        <v>42</v>
      </c>
    </row>
    <row r="9769" spans="1:5">
      <c r="A9769" s="1">
        <v>2009</v>
      </c>
      <c r="B9769" s="1">
        <v>108</v>
      </c>
      <c r="C9769" s="1">
        <v>25</v>
      </c>
      <c r="D9769" s="1">
        <v>2</v>
      </c>
      <c r="E9769" s="1">
        <v>27</v>
      </c>
    </row>
    <row r="9770" spans="1:5">
      <c r="A9770" s="1">
        <v>2009</v>
      </c>
      <c r="B9770" s="1">
        <v>109</v>
      </c>
      <c r="C9770" s="1">
        <v>9</v>
      </c>
      <c r="D9770" s="1">
        <v>2</v>
      </c>
      <c r="E9770" s="1">
        <v>11</v>
      </c>
    </row>
    <row r="9771" spans="1:5">
      <c r="A9771" s="1">
        <v>2009</v>
      </c>
      <c r="B9771" s="1" t="s">
        <v>121</v>
      </c>
      <c r="C9771" s="1">
        <v>4</v>
      </c>
      <c r="D9771" s="1">
        <v>2</v>
      </c>
      <c r="E9771" s="1">
        <v>6</v>
      </c>
    </row>
    <row r="9772" spans="1:5">
      <c r="A9772" s="1">
        <v>2010</v>
      </c>
      <c r="B9772" s="1">
        <v>0</v>
      </c>
      <c r="C9772" s="1">
        <v>1589</v>
      </c>
      <c r="D9772" s="1">
        <v>1915</v>
      </c>
      <c r="E9772" s="1">
        <v>3504</v>
      </c>
    </row>
    <row r="9773" spans="1:5">
      <c r="A9773" s="1">
        <v>2010</v>
      </c>
      <c r="B9773" s="1">
        <v>1</v>
      </c>
      <c r="C9773" s="1">
        <v>116</v>
      </c>
      <c r="D9773" s="1">
        <v>129</v>
      </c>
      <c r="E9773" s="1">
        <v>245</v>
      </c>
    </row>
    <row r="9774" spans="1:5">
      <c r="A9774" s="1">
        <v>2010</v>
      </c>
      <c r="B9774" s="1">
        <v>2</v>
      </c>
      <c r="C9774" s="1">
        <v>53</v>
      </c>
      <c r="D9774" s="1">
        <v>77</v>
      </c>
      <c r="E9774" s="1">
        <v>130</v>
      </c>
    </row>
    <row r="9775" spans="1:5">
      <c r="A9775" s="1">
        <v>2010</v>
      </c>
      <c r="B9775" s="1">
        <v>3</v>
      </c>
      <c r="C9775" s="1">
        <v>50</v>
      </c>
      <c r="D9775" s="1">
        <v>61</v>
      </c>
      <c r="E9775" s="1">
        <v>111</v>
      </c>
    </row>
    <row r="9776" spans="1:5">
      <c r="A9776" s="1">
        <v>2010</v>
      </c>
      <c r="B9776" s="1">
        <v>4</v>
      </c>
      <c r="C9776" s="1">
        <v>36</v>
      </c>
      <c r="D9776" s="1">
        <v>39</v>
      </c>
      <c r="E9776" s="1">
        <v>75</v>
      </c>
    </row>
    <row r="9777" spans="1:5">
      <c r="A9777" s="1">
        <v>2010</v>
      </c>
      <c r="B9777" s="1">
        <v>5</v>
      </c>
      <c r="C9777" s="1">
        <v>29</v>
      </c>
      <c r="D9777" s="1">
        <v>38</v>
      </c>
      <c r="E9777" s="1">
        <v>67</v>
      </c>
    </row>
    <row r="9778" spans="1:5">
      <c r="A9778" s="1">
        <v>2010</v>
      </c>
      <c r="B9778" s="1">
        <v>6</v>
      </c>
      <c r="C9778" s="1">
        <v>29</v>
      </c>
      <c r="D9778" s="1">
        <v>39</v>
      </c>
      <c r="E9778" s="1">
        <v>68</v>
      </c>
    </row>
    <row r="9779" spans="1:5">
      <c r="A9779" s="1">
        <v>2010</v>
      </c>
      <c r="B9779" s="1">
        <v>7</v>
      </c>
      <c r="C9779" s="1">
        <v>27</v>
      </c>
      <c r="D9779" s="1">
        <v>26</v>
      </c>
      <c r="E9779" s="1">
        <v>53</v>
      </c>
    </row>
    <row r="9780" spans="1:5">
      <c r="A9780" s="1">
        <v>2010</v>
      </c>
      <c r="B9780" s="1">
        <v>8</v>
      </c>
      <c r="C9780" s="1">
        <v>34</v>
      </c>
      <c r="D9780" s="1">
        <v>38</v>
      </c>
      <c r="E9780" s="1">
        <v>72</v>
      </c>
    </row>
    <row r="9781" spans="1:5">
      <c r="A9781" s="1">
        <v>2010</v>
      </c>
      <c r="B9781" s="1">
        <v>9</v>
      </c>
      <c r="C9781" s="1">
        <v>26</v>
      </c>
      <c r="D9781" s="1">
        <v>40</v>
      </c>
      <c r="E9781" s="1">
        <v>66</v>
      </c>
    </row>
    <row r="9782" spans="1:5">
      <c r="A9782" s="1">
        <v>2010</v>
      </c>
      <c r="B9782" s="1">
        <v>10</v>
      </c>
      <c r="C9782" s="1">
        <v>26</v>
      </c>
      <c r="D9782" s="1">
        <v>32</v>
      </c>
      <c r="E9782" s="1">
        <v>58</v>
      </c>
    </row>
    <row r="9783" spans="1:5">
      <c r="A9783" s="1">
        <v>2010</v>
      </c>
      <c r="B9783" s="1">
        <v>11</v>
      </c>
      <c r="C9783" s="1">
        <v>24</v>
      </c>
      <c r="D9783" s="1">
        <v>36</v>
      </c>
      <c r="E9783" s="1">
        <v>60</v>
      </c>
    </row>
    <row r="9784" spans="1:5">
      <c r="A9784" s="1">
        <v>2010</v>
      </c>
      <c r="B9784" s="1">
        <v>12</v>
      </c>
      <c r="C9784" s="1">
        <v>34</v>
      </c>
      <c r="D9784" s="1">
        <v>42</v>
      </c>
      <c r="E9784" s="1">
        <v>76</v>
      </c>
    </row>
    <row r="9785" spans="1:5">
      <c r="A9785" s="1">
        <v>2010</v>
      </c>
      <c r="B9785" s="1">
        <v>13</v>
      </c>
      <c r="C9785" s="1">
        <v>30</v>
      </c>
      <c r="D9785" s="1">
        <v>38</v>
      </c>
      <c r="E9785" s="1">
        <v>68</v>
      </c>
    </row>
    <row r="9786" spans="1:5">
      <c r="A9786" s="1">
        <v>2010</v>
      </c>
      <c r="B9786" s="1">
        <v>14</v>
      </c>
      <c r="C9786" s="1">
        <v>55</v>
      </c>
      <c r="D9786" s="1">
        <v>50</v>
      </c>
      <c r="E9786" s="1">
        <v>105</v>
      </c>
    </row>
    <row r="9787" spans="1:5">
      <c r="A9787" s="1">
        <v>2010</v>
      </c>
      <c r="B9787" s="1">
        <v>15</v>
      </c>
      <c r="C9787" s="1">
        <v>58</v>
      </c>
      <c r="D9787" s="1">
        <v>68</v>
      </c>
      <c r="E9787" s="1">
        <v>126</v>
      </c>
    </row>
    <row r="9788" spans="1:5">
      <c r="A9788" s="1">
        <v>2010</v>
      </c>
      <c r="B9788" s="1">
        <v>16</v>
      </c>
      <c r="C9788" s="1">
        <v>69</v>
      </c>
      <c r="D9788" s="1">
        <v>92</v>
      </c>
      <c r="E9788" s="1">
        <v>161</v>
      </c>
    </row>
    <row r="9789" spans="1:5">
      <c r="A9789" s="1">
        <v>2010</v>
      </c>
      <c r="B9789" s="1">
        <v>17</v>
      </c>
      <c r="C9789" s="1">
        <v>91</v>
      </c>
      <c r="D9789" s="1">
        <v>157</v>
      </c>
      <c r="E9789" s="1">
        <v>248</v>
      </c>
    </row>
    <row r="9790" spans="1:5">
      <c r="A9790" s="1">
        <v>2010</v>
      </c>
      <c r="B9790" s="1">
        <v>18</v>
      </c>
      <c r="C9790" s="1">
        <v>89</v>
      </c>
      <c r="D9790" s="1">
        <v>224</v>
      </c>
      <c r="E9790" s="1">
        <v>313</v>
      </c>
    </row>
    <row r="9791" spans="1:5">
      <c r="A9791" s="1">
        <v>2010</v>
      </c>
      <c r="B9791" s="1">
        <v>19</v>
      </c>
      <c r="C9791" s="1">
        <v>105</v>
      </c>
      <c r="D9791" s="1">
        <v>200</v>
      </c>
      <c r="E9791" s="1">
        <v>305</v>
      </c>
    </row>
    <row r="9792" spans="1:5">
      <c r="A9792" s="1">
        <v>2010</v>
      </c>
      <c r="B9792" s="1">
        <v>20</v>
      </c>
      <c r="C9792" s="1">
        <v>98</v>
      </c>
      <c r="D9792" s="1">
        <v>235</v>
      </c>
      <c r="E9792" s="1">
        <v>333</v>
      </c>
    </row>
    <row r="9793" spans="1:5">
      <c r="A9793" s="1">
        <v>2010</v>
      </c>
      <c r="B9793" s="1">
        <v>21</v>
      </c>
      <c r="C9793" s="1">
        <v>76</v>
      </c>
      <c r="D9793" s="1">
        <v>284</v>
      </c>
      <c r="E9793" s="1">
        <v>360</v>
      </c>
    </row>
    <row r="9794" spans="1:5">
      <c r="A9794" s="1">
        <v>2010</v>
      </c>
      <c r="B9794" s="1">
        <v>22</v>
      </c>
      <c r="C9794" s="1">
        <v>85</v>
      </c>
      <c r="D9794" s="1">
        <v>253</v>
      </c>
      <c r="E9794" s="1">
        <v>338</v>
      </c>
    </row>
    <row r="9795" spans="1:5">
      <c r="A9795" s="1">
        <v>2010</v>
      </c>
      <c r="B9795" s="1">
        <v>23</v>
      </c>
      <c r="C9795" s="1">
        <v>110</v>
      </c>
      <c r="D9795" s="1">
        <v>285</v>
      </c>
      <c r="E9795" s="1">
        <v>395</v>
      </c>
    </row>
    <row r="9796" spans="1:5">
      <c r="A9796" s="1">
        <v>2010</v>
      </c>
      <c r="B9796" s="1">
        <v>24</v>
      </c>
      <c r="C9796" s="1">
        <v>112</v>
      </c>
      <c r="D9796" s="1">
        <v>273</v>
      </c>
      <c r="E9796" s="1">
        <v>385</v>
      </c>
    </row>
    <row r="9797" spans="1:5">
      <c r="A9797" s="1">
        <v>2010</v>
      </c>
      <c r="B9797" s="1">
        <v>25</v>
      </c>
      <c r="C9797" s="1">
        <v>106</v>
      </c>
      <c r="D9797" s="1">
        <v>261</v>
      </c>
      <c r="E9797" s="1">
        <v>367</v>
      </c>
    </row>
    <row r="9798" spans="1:5">
      <c r="A9798" s="1">
        <v>2010</v>
      </c>
      <c r="B9798" s="1">
        <v>26</v>
      </c>
      <c r="C9798" s="1">
        <v>120</v>
      </c>
      <c r="D9798" s="1">
        <v>268</v>
      </c>
      <c r="E9798" s="1">
        <v>388</v>
      </c>
    </row>
    <row r="9799" spans="1:5">
      <c r="A9799" s="1">
        <v>2010</v>
      </c>
      <c r="B9799" s="1">
        <v>27</v>
      </c>
      <c r="C9799" s="1">
        <v>148</v>
      </c>
      <c r="D9799" s="1">
        <v>289</v>
      </c>
      <c r="E9799" s="1">
        <v>437</v>
      </c>
    </row>
    <row r="9800" spans="1:5">
      <c r="A9800" s="1">
        <v>2010</v>
      </c>
      <c r="B9800" s="1">
        <v>28</v>
      </c>
      <c r="C9800" s="1">
        <v>160</v>
      </c>
      <c r="D9800" s="1">
        <v>298</v>
      </c>
      <c r="E9800" s="1">
        <v>458</v>
      </c>
    </row>
    <row r="9801" spans="1:5">
      <c r="A9801" s="1">
        <v>2010</v>
      </c>
      <c r="B9801" s="1">
        <v>29</v>
      </c>
      <c r="C9801" s="1">
        <v>131</v>
      </c>
      <c r="D9801" s="1">
        <v>340</v>
      </c>
      <c r="E9801" s="1">
        <v>471</v>
      </c>
    </row>
    <row r="9802" spans="1:5">
      <c r="A9802" s="1">
        <v>2010</v>
      </c>
      <c r="B9802" s="1">
        <v>30</v>
      </c>
      <c r="C9802" s="1">
        <v>184</v>
      </c>
      <c r="D9802" s="1">
        <v>374</v>
      </c>
      <c r="E9802" s="1">
        <v>558</v>
      </c>
    </row>
    <row r="9803" spans="1:5">
      <c r="A9803" s="1">
        <v>2010</v>
      </c>
      <c r="B9803" s="1">
        <v>31</v>
      </c>
      <c r="C9803" s="1">
        <v>161</v>
      </c>
      <c r="D9803" s="1">
        <v>356</v>
      </c>
      <c r="E9803" s="1">
        <v>517</v>
      </c>
    </row>
    <row r="9804" spans="1:5">
      <c r="A9804" s="1">
        <v>2010</v>
      </c>
      <c r="B9804" s="1">
        <v>32</v>
      </c>
      <c r="C9804" s="1">
        <v>191</v>
      </c>
      <c r="D9804" s="1">
        <v>380</v>
      </c>
      <c r="E9804" s="1">
        <v>571</v>
      </c>
    </row>
    <row r="9805" spans="1:5">
      <c r="A9805" s="1">
        <v>2010</v>
      </c>
      <c r="B9805" s="1">
        <v>33</v>
      </c>
      <c r="C9805" s="1">
        <v>194</v>
      </c>
      <c r="D9805" s="1">
        <v>353</v>
      </c>
      <c r="E9805" s="1">
        <v>547</v>
      </c>
    </row>
    <row r="9806" spans="1:5">
      <c r="A9806" s="1">
        <v>2010</v>
      </c>
      <c r="B9806" s="1">
        <v>34</v>
      </c>
      <c r="C9806" s="1">
        <v>193</v>
      </c>
      <c r="D9806" s="1">
        <v>425</v>
      </c>
      <c r="E9806" s="1">
        <v>618</v>
      </c>
    </row>
    <row r="9807" spans="1:5">
      <c r="A9807" s="1">
        <v>2010</v>
      </c>
      <c r="B9807" s="1">
        <v>35</v>
      </c>
      <c r="C9807" s="1">
        <v>251</v>
      </c>
      <c r="D9807" s="1">
        <v>415</v>
      </c>
      <c r="E9807" s="1">
        <v>666</v>
      </c>
    </row>
    <row r="9808" spans="1:5">
      <c r="A9808" s="1">
        <v>2010</v>
      </c>
      <c r="B9808" s="1">
        <v>36</v>
      </c>
      <c r="C9808" s="1">
        <v>282</v>
      </c>
      <c r="D9808" s="1">
        <v>465</v>
      </c>
      <c r="E9808" s="1">
        <v>747</v>
      </c>
    </row>
    <row r="9809" spans="1:5">
      <c r="A9809" s="1">
        <v>2010</v>
      </c>
      <c r="B9809" s="1">
        <v>37</v>
      </c>
      <c r="C9809" s="1">
        <v>337</v>
      </c>
      <c r="D9809" s="1">
        <v>528</v>
      </c>
      <c r="E9809" s="1">
        <v>865</v>
      </c>
    </row>
    <row r="9810" spans="1:5">
      <c r="A9810" s="1">
        <v>2010</v>
      </c>
      <c r="B9810" s="1">
        <v>38</v>
      </c>
      <c r="C9810" s="1">
        <v>363</v>
      </c>
      <c r="D9810" s="1">
        <v>620</v>
      </c>
      <c r="E9810" s="1">
        <v>983</v>
      </c>
    </row>
    <row r="9811" spans="1:5">
      <c r="A9811" s="1">
        <v>2010</v>
      </c>
      <c r="B9811" s="1">
        <v>39</v>
      </c>
      <c r="C9811" s="1">
        <v>345</v>
      </c>
      <c r="D9811" s="1">
        <v>699</v>
      </c>
      <c r="E9811" s="1">
        <v>1044</v>
      </c>
    </row>
    <row r="9812" spans="1:5">
      <c r="A9812" s="1">
        <v>2010</v>
      </c>
      <c r="B9812" s="1">
        <v>40</v>
      </c>
      <c r="C9812" s="1">
        <v>415</v>
      </c>
      <c r="D9812" s="1">
        <v>721</v>
      </c>
      <c r="E9812" s="1">
        <v>1136</v>
      </c>
    </row>
    <row r="9813" spans="1:5">
      <c r="A9813" s="1">
        <v>2010</v>
      </c>
      <c r="B9813" s="1">
        <v>41</v>
      </c>
      <c r="C9813" s="1">
        <v>508</v>
      </c>
      <c r="D9813" s="1">
        <v>769</v>
      </c>
      <c r="E9813" s="1">
        <v>1277</v>
      </c>
    </row>
    <row r="9814" spans="1:5">
      <c r="A9814" s="1">
        <v>2010</v>
      </c>
      <c r="B9814" s="1">
        <v>42</v>
      </c>
      <c r="C9814" s="1">
        <v>502</v>
      </c>
      <c r="D9814" s="1">
        <v>823</v>
      </c>
      <c r="E9814" s="1">
        <v>1325</v>
      </c>
    </row>
    <row r="9815" spans="1:5">
      <c r="A9815" s="1">
        <v>2010</v>
      </c>
      <c r="B9815" s="1">
        <v>43</v>
      </c>
      <c r="C9815" s="1">
        <v>565</v>
      </c>
      <c r="D9815" s="1">
        <v>873</v>
      </c>
      <c r="E9815" s="1">
        <v>1438</v>
      </c>
    </row>
    <row r="9816" spans="1:5">
      <c r="A9816" s="1">
        <v>2010</v>
      </c>
      <c r="B9816" s="1">
        <v>44</v>
      </c>
      <c r="C9816" s="1">
        <v>641</v>
      </c>
      <c r="D9816" s="1">
        <v>1084</v>
      </c>
      <c r="E9816" s="1">
        <v>1725</v>
      </c>
    </row>
    <row r="9817" spans="1:5">
      <c r="A9817" s="1">
        <v>2010</v>
      </c>
      <c r="B9817" s="1">
        <v>45</v>
      </c>
      <c r="C9817" s="1">
        <v>652</v>
      </c>
      <c r="D9817" s="1">
        <v>1137</v>
      </c>
      <c r="E9817" s="1">
        <v>1789</v>
      </c>
    </row>
    <row r="9818" spans="1:5">
      <c r="A9818" s="1">
        <v>2010</v>
      </c>
      <c r="B9818" s="1">
        <v>46</v>
      </c>
      <c r="C9818" s="1">
        <v>723</v>
      </c>
      <c r="D9818" s="1">
        <v>1124</v>
      </c>
      <c r="E9818" s="1">
        <v>1847</v>
      </c>
    </row>
    <row r="9819" spans="1:5">
      <c r="A9819" s="1">
        <v>2010</v>
      </c>
      <c r="B9819" s="1">
        <v>47</v>
      </c>
      <c r="C9819" s="1">
        <v>782</v>
      </c>
      <c r="D9819" s="1">
        <v>1169</v>
      </c>
      <c r="E9819" s="1">
        <v>1951</v>
      </c>
    </row>
    <row r="9820" spans="1:5">
      <c r="A9820" s="1">
        <v>2010</v>
      </c>
      <c r="B9820" s="1">
        <v>48</v>
      </c>
      <c r="C9820" s="1">
        <v>839</v>
      </c>
      <c r="D9820" s="1">
        <v>1258</v>
      </c>
      <c r="E9820" s="1">
        <v>2097</v>
      </c>
    </row>
    <row r="9821" spans="1:5">
      <c r="A9821" s="1">
        <v>2010</v>
      </c>
      <c r="B9821" s="1">
        <v>49</v>
      </c>
      <c r="C9821" s="1">
        <v>915</v>
      </c>
      <c r="D9821" s="1">
        <v>1300</v>
      </c>
      <c r="E9821" s="1">
        <v>2215</v>
      </c>
    </row>
    <row r="9822" spans="1:5">
      <c r="A9822" s="1">
        <v>2010</v>
      </c>
      <c r="B9822" s="1">
        <v>50</v>
      </c>
      <c r="C9822" s="1">
        <v>934</v>
      </c>
      <c r="D9822" s="1">
        <v>1391</v>
      </c>
      <c r="E9822" s="1">
        <v>2325</v>
      </c>
    </row>
    <row r="9823" spans="1:5">
      <c r="A9823" s="1">
        <v>2010</v>
      </c>
      <c r="B9823" s="1">
        <v>51</v>
      </c>
      <c r="C9823" s="1">
        <v>1047</v>
      </c>
      <c r="D9823" s="1">
        <v>1515</v>
      </c>
      <c r="E9823" s="1">
        <v>2562</v>
      </c>
    </row>
    <row r="9824" spans="1:5">
      <c r="A9824" s="1">
        <v>2010</v>
      </c>
      <c r="B9824" s="1">
        <v>52</v>
      </c>
      <c r="C9824" s="1">
        <v>1172</v>
      </c>
      <c r="D9824" s="1">
        <v>1679</v>
      </c>
      <c r="E9824" s="1">
        <v>2851</v>
      </c>
    </row>
    <row r="9825" spans="1:5">
      <c r="A9825" s="1">
        <v>2010</v>
      </c>
      <c r="B9825" s="1">
        <v>53</v>
      </c>
      <c r="C9825" s="1">
        <v>1168</v>
      </c>
      <c r="D9825" s="1">
        <v>1722</v>
      </c>
      <c r="E9825" s="1">
        <v>2890</v>
      </c>
    </row>
    <row r="9826" spans="1:5">
      <c r="A9826" s="1">
        <v>2010</v>
      </c>
      <c r="B9826" s="1">
        <v>54</v>
      </c>
      <c r="C9826" s="1">
        <v>1299</v>
      </c>
      <c r="D9826" s="1">
        <v>1825</v>
      </c>
      <c r="E9826" s="1">
        <v>3124</v>
      </c>
    </row>
    <row r="9827" spans="1:5">
      <c r="A9827" s="1">
        <v>2010</v>
      </c>
      <c r="B9827" s="1">
        <v>55</v>
      </c>
      <c r="C9827" s="1">
        <v>1289</v>
      </c>
      <c r="D9827" s="1">
        <v>1981</v>
      </c>
      <c r="E9827" s="1">
        <v>3270</v>
      </c>
    </row>
    <row r="9828" spans="1:5">
      <c r="A9828" s="1">
        <v>2010</v>
      </c>
      <c r="B9828" s="1">
        <v>56</v>
      </c>
      <c r="C9828" s="1">
        <v>1454</v>
      </c>
      <c r="D9828" s="1">
        <v>2259</v>
      </c>
      <c r="E9828" s="1">
        <v>3713</v>
      </c>
    </row>
    <row r="9829" spans="1:5">
      <c r="A9829" s="1">
        <v>2010</v>
      </c>
      <c r="B9829" s="1">
        <v>57</v>
      </c>
      <c r="C9829" s="1">
        <v>1591</v>
      </c>
      <c r="D9829" s="1">
        <v>2351</v>
      </c>
      <c r="E9829" s="1">
        <v>3942</v>
      </c>
    </row>
    <row r="9830" spans="1:5">
      <c r="A9830" s="1">
        <v>2010</v>
      </c>
      <c r="B9830" s="1">
        <v>58</v>
      </c>
      <c r="C9830" s="1">
        <v>1698</v>
      </c>
      <c r="D9830" s="1">
        <v>2475</v>
      </c>
      <c r="E9830" s="1">
        <v>4173</v>
      </c>
    </row>
    <row r="9831" spans="1:5">
      <c r="A9831" s="1">
        <v>2010</v>
      </c>
      <c r="B9831" s="1">
        <v>59</v>
      </c>
      <c r="C9831" s="1">
        <v>1783</v>
      </c>
      <c r="D9831" s="1">
        <v>2687</v>
      </c>
      <c r="E9831" s="1">
        <v>4470</v>
      </c>
    </row>
    <row r="9832" spans="1:5">
      <c r="A9832" s="1">
        <v>2010</v>
      </c>
      <c r="B9832" s="1">
        <v>60</v>
      </c>
      <c r="C9832" s="1">
        <v>2050</v>
      </c>
      <c r="D9832" s="1">
        <v>3088</v>
      </c>
      <c r="E9832" s="1">
        <v>5138</v>
      </c>
    </row>
    <row r="9833" spans="1:5">
      <c r="A9833" s="1">
        <v>2010</v>
      </c>
      <c r="B9833" s="1">
        <v>61</v>
      </c>
      <c r="C9833" s="1">
        <v>2313</v>
      </c>
      <c r="D9833" s="1">
        <v>3362</v>
      </c>
      <c r="E9833" s="1">
        <v>5675</v>
      </c>
    </row>
    <row r="9834" spans="1:5">
      <c r="A9834" s="1">
        <v>2010</v>
      </c>
      <c r="B9834" s="1">
        <v>62</v>
      </c>
      <c r="C9834" s="1">
        <v>2583</v>
      </c>
      <c r="D9834" s="1">
        <v>3912</v>
      </c>
      <c r="E9834" s="1">
        <v>6495</v>
      </c>
    </row>
    <row r="9835" spans="1:5">
      <c r="A9835" s="1">
        <v>2010</v>
      </c>
      <c r="B9835" s="1">
        <v>63</v>
      </c>
      <c r="C9835" s="1">
        <v>2934</v>
      </c>
      <c r="D9835" s="1">
        <v>4449</v>
      </c>
      <c r="E9835" s="1">
        <v>7383</v>
      </c>
    </row>
    <row r="9836" spans="1:5">
      <c r="A9836" s="1">
        <v>2010</v>
      </c>
      <c r="B9836" s="1">
        <v>64</v>
      </c>
      <c r="C9836" s="1">
        <v>2671</v>
      </c>
      <c r="D9836" s="1">
        <v>4023</v>
      </c>
      <c r="E9836" s="1">
        <v>6694</v>
      </c>
    </row>
    <row r="9837" spans="1:5">
      <c r="A9837" s="1">
        <v>2010</v>
      </c>
      <c r="B9837" s="1">
        <v>65</v>
      </c>
      <c r="C9837" s="1">
        <v>2805</v>
      </c>
      <c r="D9837" s="1">
        <v>4201</v>
      </c>
      <c r="E9837" s="1">
        <v>7006</v>
      </c>
    </row>
    <row r="9838" spans="1:5">
      <c r="A9838" s="1">
        <v>2010</v>
      </c>
      <c r="B9838" s="1">
        <v>66</v>
      </c>
      <c r="C9838" s="1">
        <v>3088</v>
      </c>
      <c r="D9838" s="1">
        <v>4619</v>
      </c>
      <c r="E9838" s="1">
        <v>7707</v>
      </c>
    </row>
    <row r="9839" spans="1:5">
      <c r="A9839" s="1">
        <v>2010</v>
      </c>
      <c r="B9839" s="1">
        <v>67</v>
      </c>
      <c r="C9839" s="1">
        <v>3143</v>
      </c>
      <c r="D9839" s="1">
        <v>4698</v>
      </c>
      <c r="E9839" s="1">
        <v>7841</v>
      </c>
    </row>
    <row r="9840" spans="1:5">
      <c r="A9840" s="1">
        <v>2010</v>
      </c>
      <c r="B9840" s="1">
        <v>68</v>
      </c>
      <c r="C9840" s="1">
        <v>3211</v>
      </c>
      <c r="D9840" s="1">
        <v>4724</v>
      </c>
      <c r="E9840" s="1">
        <v>7935</v>
      </c>
    </row>
    <row r="9841" spans="1:5">
      <c r="A9841" s="1">
        <v>2010</v>
      </c>
      <c r="B9841" s="1">
        <v>69</v>
      </c>
      <c r="C9841" s="1">
        <v>3384</v>
      </c>
      <c r="D9841" s="1">
        <v>4850</v>
      </c>
      <c r="E9841" s="1">
        <v>8234</v>
      </c>
    </row>
    <row r="9842" spans="1:5">
      <c r="A9842" s="1">
        <v>2010</v>
      </c>
      <c r="B9842" s="1">
        <v>70</v>
      </c>
      <c r="C9842" s="1">
        <v>3875</v>
      </c>
      <c r="D9842" s="1">
        <v>5338</v>
      </c>
      <c r="E9842" s="1">
        <v>9213</v>
      </c>
    </row>
    <row r="9843" spans="1:5">
      <c r="A9843" s="1">
        <v>2010</v>
      </c>
      <c r="B9843" s="1">
        <v>71</v>
      </c>
      <c r="C9843" s="1">
        <v>4164</v>
      </c>
      <c r="D9843" s="1">
        <v>5828</v>
      </c>
      <c r="E9843" s="1">
        <v>9992</v>
      </c>
    </row>
    <row r="9844" spans="1:5">
      <c r="A9844" s="1">
        <v>2010</v>
      </c>
      <c r="B9844" s="1">
        <v>72</v>
      </c>
      <c r="C9844" s="1">
        <v>4526</v>
      </c>
      <c r="D9844" s="1">
        <v>6277</v>
      </c>
      <c r="E9844" s="1">
        <v>10803</v>
      </c>
    </row>
    <row r="9845" spans="1:5">
      <c r="A9845" s="1">
        <v>2010</v>
      </c>
      <c r="B9845" s="1">
        <v>73</v>
      </c>
      <c r="C9845" s="1">
        <v>4851</v>
      </c>
      <c r="D9845" s="1">
        <v>6589</v>
      </c>
      <c r="E9845" s="1">
        <v>11440</v>
      </c>
    </row>
    <row r="9846" spans="1:5">
      <c r="A9846" s="1">
        <v>2010</v>
      </c>
      <c r="B9846" s="1">
        <v>74</v>
      </c>
      <c r="C9846" s="1">
        <v>5158</v>
      </c>
      <c r="D9846" s="1">
        <v>6928</v>
      </c>
      <c r="E9846" s="1">
        <v>12086</v>
      </c>
    </row>
    <row r="9847" spans="1:5">
      <c r="A9847" s="1">
        <v>2010</v>
      </c>
      <c r="B9847" s="1">
        <v>75</v>
      </c>
      <c r="C9847" s="1">
        <v>5531</v>
      </c>
      <c r="D9847" s="1">
        <v>7263</v>
      </c>
      <c r="E9847" s="1">
        <v>12794</v>
      </c>
    </row>
    <row r="9848" spans="1:5">
      <c r="A9848" s="1">
        <v>2010</v>
      </c>
      <c r="B9848" s="1">
        <v>76</v>
      </c>
      <c r="C9848" s="1">
        <v>6025</v>
      </c>
      <c r="D9848" s="1">
        <v>7429</v>
      </c>
      <c r="E9848" s="1">
        <v>13454</v>
      </c>
    </row>
    <row r="9849" spans="1:5">
      <c r="A9849" s="1">
        <v>2010</v>
      </c>
      <c r="B9849" s="1">
        <v>77</v>
      </c>
      <c r="C9849" s="1">
        <v>6534</v>
      </c>
      <c r="D9849" s="1">
        <v>7905</v>
      </c>
      <c r="E9849" s="1">
        <v>14439</v>
      </c>
    </row>
    <row r="9850" spans="1:5">
      <c r="A9850" s="1">
        <v>2010</v>
      </c>
      <c r="B9850" s="1">
        <v>78</v>
      </c>
      <c r="C9850" s="1">
        <v>7371</v>
      </c>
      <c r="D9850" s="1">
        <v>8539</v>
      </c>
      <c r="E9850" s="1">
        <v>15910</v>
      </c>
    </row>
    <row r="9851" spans="1:5">
      <c r="A9851" s="1">
        <v>2010</v>
      </c>
      <c r="B9851" s="1">
        <v>79</v>
      </c>
      <c r="C9851" s="1">
        <v>8109</v>
      </c>
      <c r="D9851" s="1">
        <v>8725</v>
      </c>
      <c r="E9851" s="1">
        <v>16834</v>
      </c>
    </row>
    <row r="9852" spans="1:5">
      <c r="A9852" s="1">
        <v>2010</v>
      </c>
      <c r="B9852" s="1">
        <v>80</v>
      </c>
      <c r="C9852" s="1">
        <v>8646</v>
      </c>
      <c r="D9852" s="1">
        <v>9162</v>
      </c>
      <c r="E9852" s="1">
        <v>17808</v>
      </c>
    </row>
    <row r="9853" spans="1:5">
      <c r="A9853" s="1">
        <v>2010</v>
      </c>
      <c r="B9853" s="1">
        <v>81</v>
      </c>
      <c r="C9853" s="1">
        <v>9225</v>
      </c>
      <c r="D9853" s="1">
        <v>9349</v>
      </c>
      <c r="E9853" s="1">
        <v>18574</v>
      </c>
    </row>
    <row r="9854" spans="1:5">
      <c r="A9854" s="1">
        <v>2010</v>
      </c>
      <c r="B9854" s="1">
        <v>82</v>
      </c>
      <c r="C9854" s="1">
        <v>9776</v>
      </c>
      <c r="D9854" s="1">
        <v>9282</v>
      </c>
      <c r="E9854" s="1">
        <v>19058</v>
      </c>
    </row>
    <row r="9855" spans="1:5">
      <c r="A9855" s="1">
        <v>2010</v>
      </c>
      <c r="B9855" s="1">
        <v>83</v>
      </c>
      <c r="C9855" s="1">
        <v>10442</v>
      </c>
      <c r="D9855" s="1">
        <v>9307</v>
      </c>
      <c r="E9855" s="1">
        <v>19749</v>
      </c>
    </row>
    <row r="9856" spans="1:5">
      <c r="A9856" s="1">
        <v>2010</v>
      </c>
      <c r="B9856" s="1">
        <v>84</v>
      </c>
      <c r="C9856" s="1">
        <v>11100</v>
      </c>
      <c r="D9856" s="1">
        <v>9509</v>
      </c>
      <c r="E9856" s="1">
        <v>20609</v>
      </c>
    </row>
    <row r="9857" spans="1:5">
      <c r="A9857" s="1">
        <v>2010</v>
      </c>
      <c r="B9857" s="1">
        <v>85</v>
      </c>
      <c r="C9857" s="1">
        <v>11498</v>
      </c>
      <c r="D9857" s="1">
        <v>9269</v>
      </c>
      <c r="E9857" s="1">
        <v>20767</v>
      </c>
    </row>
    <row r="9858" spans="1:5">
      <c r="A9858" s="1">
        <v>2010</v>
      </c>
      <c r="B9858" s="1">
        <v>86</v>
      </c>
      <c r="C9858" s="1">
        <v>11869</v>
      </c>
      <c r="D9858" s="1">
        <v>8847</v>
      </c>
      <c r="E9858" s="1">
        <v>20716</v>
      </c>
    </row>
    <row r="9859" spans="1:5">
      <c r="A9859" s="1">
        <v>2010</v>
      </c>
      <c r="B9859" s="1">
        <v>87</v>
      </c>
      <c r="C9859" s="1">
        <v>12173</v>
      </c>
      <c r="D9859" s="1">
        <v>8535</v>
      </c>
      <c r="E9859" s="1">
        <v>20708</v>
      </c>
    </row>
    <row r="9860" spans="1:5">
      <c r="A9860" s="1">
        <v>2010</v>
      </c>
      <c r="B9860" s="1">
        <v>88</v>
      </c>
      <c r="C9860" s="1">
        <v>12724</v>
      </c>
      <c r="D9860" s="1">
        <v>8160</v>
      </c>
      <c r="E9860" s="1">
        <v>20884</v>
      </c>
    </row>
    <row r="9861" spans="1:5">
      <c r="A9861" s="1">
        <v>2010</v>
      </c>
      <c r="B9861" s="1">
        <v>89</v>
      </c>
      <c r="C9861" s="1">
        <v>13274</v>
      </c>
      <c r="D9861" s="1">
        <v>8008</v>
      </c>
      <c r="E9861" s="1">
        <v>21282</v>
      </c>
    </row>
    <row r="9862" spans="1:5">
      <c r="A9862" s="1">
        <v>2010</v>
      </c>
      <c r="B9862" s="1">
        <v>90</v>
      </c>
      <c r="C9862" s="1">
        <v>12806</v>
      </c>
      <c r="D9862" s="1">
        <v>6876</v>
      </c>
      <c r="E9862" s="1">
        <v>19682</v>
      </c>
    </row>
    <row r="9863" spans="1:5">
      <c r="A9863" s="1">
        <v>2010</v>
      </c>
      <c r="B9863" s="1">
        <v>91</v>
      </c>
      <c r="C9863" s="1">
        <v>8580</v>
      </c>
      <c r="D9863" s="1">
        <v>4286</v>
      </c>
      <c r="E9863" s="1">
        <v>12866</v>
      </c>
    </row>
    <row r="9864" spans="1:5">
      <c r="A9864" s="1">
        <v>2010</v>
      </c>
      <c r="B9864" s="1">
        <v>92</v>
      </c>
      <c r="C9864" s="1">
        <v>7608</v>
      </c>
      <c r="D9864" s="1">
        <v>3450</v>
      </c>
      <c r="E9864" s="1">
        <v>11058</v>
      </c>
    </row>
    <row r="9865" spans="1:5">
      <c r="A9865" s="1">
        <v>2010</v>
      </c>
      <c r="B9865" s="1">
        <v>93</v>
      </c>
      <c r="C9865" s="1">
        <v>7609</v>
      </c>
      <c r="D9865" s="1">
        <v>3253</v>
      </c>
      <c r="E9865" s="1">
        <v>10862</v>
      </c>
    </row>
    <row r="9866" spans="1:5">
      <c r="A9866" s="1">
        <v>2010</v>
      </c>
      <c r="B9866" s="1">
        <v>94</v>
      </c>
      <c r="C9866" s="1">
        <v>7180</v>
      </c>
      <c r="D9866" s="1">
        <v>2861</v>
      </c>
      <c r="E9866" s="1">
        <v>10041</v>
      </c>
    </row>
    <row r="9867" spans="1:5">
      <c r="A9867" s="1">
        <v>2010</v>
      </c>
      <c r="B9867" s="1">
        <v>95</v>
      </c>
      <c r="C9867" s="1">
        <v>6271</v>
      </c>
      <c r="D9867" s="1">
        <v>2229</v>
      </c>
      <c r="E9867" s="1">
        <v>8500</v>
      </c>
    </row>
    <row r="9868" spans="1:5">
      <c r="A9868" s="1">
        <v>2010</v>
      </c>
      <c r="B9868" s="1">
        <v>96</v>
      </c>
      <c r="C9868" s="1">
        <v>5373</v>
      </c>
      <c r="D9868" s="1">
        <v>1659</v>
      </c>
      <c r="E9868" s="1">
        <v>7032</v>
      </c>
    </row>
    <row r="9869" spans="1:5">
      <c r="A9869" s="1">
        <v>2010</v>
      </c>
      <c r="B9869" s="1">
        <v>97</v>
      </c>
      <c r="C9869" s="1">
        <v>4204</v>
      </c>
      <c r="D9869" s="1">
        <v>1163</v>
      </c>
      <c r="E9869" s="1">
        <v>5367</v>
      </c>
    </row>
    <row r="9870" spans="1:5">
      <c r="A9870" s="1">
        <v>2010</v>
      </c>
      <c r="B9870" s="1">
        <v>98</v>
      </c>
      <c r="C9870" s="1">
        <v>3087</v>
      </c>
      <c r="D9870" s="1">
        <v>833</v>
      </c>
      <c r="E9870" s="1">
        <v>3920</v>
      </c>
    </row>
    <row r="9871" spans="1:5">
      <c r="A9871" s="1">
        <v>2010</v>
      </c>
      <c r="B9871" s="1">
        <v>99</v>
      </c>
      <c r="C9871" s="1">
        <v>2223</v>
      </c>
      <c r="D9871" s="1">
        <v>493</v>
      </c>
      <c r="E9871" s="1">
        <v>2716</v>
      </c>
    </row>
    <row r="9872" spans="1:5">
      <c r="A9872" s="1">
        <v>2010</v>
      </c>
      <c r="B9872" s="1">
        <v>100</v>
      </c>
      <c r="C9872" s="1">
        <v>1639</v>
      </c>
      <c r="D9872" s="1">
        <v>359</v>
      </c>
      <c r="E9872" s="1">
        <v>1998</v>
      </c>
    </row>
    <row r="9873" spans="1:5">
      <c r="A9873" s="1">
        <v>2010</v>
      </c>
      <c r="B9873" s="1">
        <v>101</v>
      </c>
      <c r="C9873" s="1">
        <v>1134</v>
      </c>
      <c r="D9873" s="1">
        <v>216</v>
      </c>
      <c r="E9873" s="1">
        <v>1350</v>
      </c>
    </row>
    <row r="9874" spans="1:5">
      <c r="A9874" s="1">
        <v>2010</v>
      </c>
      <c r="B9874" s="1">
        <v>102</v>
      </c>
      <c r="C9874" s="1">
        <v>754</v>
      </c>
      <c r="D9874" s="1">
        <v>99</v>
      </c>
      <c r="E9874" s="1">
        <v>853</v>
      </c>
    </row>
    <row r="9875" spans="1:5">
      <c r="A9875" s="1">
        <v>2010</v>
      </c>
      <c r="B9875" s="1">
        <v>103</v>
      </c>
      <c r="C9875" s="1">
        <v>473</v>
      </c>
      <c r="D9875" s="1">
        <v>57</v>
      </c>
      <c r="E9875" s="1">
        <v>530</v>
      </c>
    </row>
    <row r="9876" spans="1:5">
      <c r="A9876" s="1">
        <v>2010</v>
      </c>
      <c r="B9876" s="1">
        <v>104</v>
      </c>
      <c r="C9876" s="1">
        <v>257</v>
      </c>
      <c r="D9876" s="1">
        <v>27</v>
      </c>
      <c r="E9876" s="1">
        <v>284</v>
      </c>
    </row>
    <row r="9877" spans="1:5">
      <c r="A9877" s="1">
        <v>2010</v>
      </c>
      <c r="B9877" s="1">
        <v>105</v>
      </c>
      <c r="C9877" s="1">
        <v>124</v>
      </c>
      <c r="D9877" s="1">
        <v>10</v>
      </c>
      <c r="E9877" s="1">
        <v>134</v>
      </c>
    </row>
    <row r="9878" spans="1:5">
      <c r="A9878" s="1">
        <v>2010</v>
      </c>
      <c r="B9878" s="1">
        <v>106</v>
      </c>
      <c r="C9878" s="1">
        <v>72</v>
      </c>
      <c r="D9878" s="1">
        <v>8</v>
      </c>
      <c r="E9878" s="1">
        <v>80</v>
      </c>
    </row>
    <row r="9879" spans="1:5">
      <c r="A9879" s="1">
        <v>2010</v>
      </c>
      <c r="B9879" s="1">
        <v>107</v>
      </c>
      <c r="C9879" s="1">
        <v>39</v>
      </c>
      <c r="D9879" s="1">
        <v>3</v>
      </c>
      <c r="E9879" s="1">
        <v>42</v>
      </c>
    </row>
    <row r="9880" spans="1:5">
      <c r="A9880" s="1">
        <v>2010</v>
      </c>
      <c r="B9880" s="1">
        <v>108</v>
      </c>
      <c r="C9880" s="1">
        <v>21</v>
      </c>
      <c r="D9880" s="1">
        <v>1</v>
      </c>
      <c r="E9880" s="1">
        <v>22</v>
      </c>
    </row>
    <row r="9881" spans="1:5">
      <c r="A9881" s="1">
        <v>2010</v>
      </c>
      <c r="B9881" s="1">
        <v>109</v>
      </c>
      <c r="C9881" s="1">
        <v>7</v>
      </c>
      <c r="D9881" s="1">
        <v>0</v>
      </c>
      <c r="E9881" s="1">
        <v>7</v>
      </c>
    </row>
    <row r="9882" spans="1:5">
      <c r="A9882" s="1">
        <v>2010</v>
      </c>
      <c r="B9882" s="1" t="s">
        <v>121</v>
      </c>
      <c r="C9882" s="1">
        <v>13</v>
      </c>
      <c r="D9882" s="1">
        <v>2</v>
      </c>
      <c r="E9882" s="1">
        <v>15</v>
      </c>
    </row>
    <row r="9883" spans="1:5">
      <c r="A9883" s="1">
        <v>2011</v>
      </c>
      <c r="B9883" s="1">
        <v>0</v>
      </c>
      <c r="C9883" s="1">
        <v>1453</v>
      </c>
      <c r="D9883" s="1">
        <v>2049</v>
      </c>
      <c r="E9883" s="1">
        <v>3502</v>
      </c>
    </row>
    <row r="9884" spans="1:5">
      <c r="A9884" s="1">
        <v>2011</v>
      </c>
      <c r="B9884" s="1">
        <v>1</v>
      </c>
      <c r="C9884" s="1">
        <v>118</v>
      </c>
      <c r="D9884" s="1">
        <v>143</v>
      </c>
      <c r="E9884" s="1">
        <v>261</v>
      </c>
    </row>
    <row r="9885" spans="1:5">
      <c r="A9885" s="1">
        <v>2011</v>
      </c>
      <c r="B9885" s="1">
        <v>2</v>
      </c>
      <c r="C9885" s="1">
        <v>59</v>
      </c>
      <c r="D9885" s="1">
        <v>81</v>
      </c>
      <c r="E9885" s="1">
        <v>140</v>
      </c>
    </row>
    <row r="9886" spans="1:5">
      <c r="A9886" s="1">
        <v>2011</v>
      </c>
      <c r="B9886" s="1">
        <v>3</v>
      </c>
      <c r="C9886" s="1">
        <v>42</v>
      </c>
      <c r="D9886" s="1">
        <v>46</v>
      </c>
      <c r="E9886" s="1">
        <v>88</v>
      </c>
    </row>
    <row r="9887" spans="1:5">
      <c r="A9887" s="1">
        <v>2011</v>
      </c>
      <c r="B9887" s="1">
        <v>4</v>
      </c>
      <c r="C9887" s="1">
        <v>38</v>
      </c>
      <c r="D9887" s="1">
        <v>40</v>
      </c>
      <c r="E9887" s="1">
        <v>78</v>
      </c>
    </row>
    <row r="9888" spans="1:5">
      <c r="A9888" s="1">
        <v>2011</v>
      </c>
      <c r="B9888" s="1">
        <v>5</v>
      </c>
      <c r="C9888" s="1">
        <v>29</v>
      </c>
      <c r="D9888" s="1">
        <v>44</v>
      </c>
      <c r="E9888" s="1">
        <v>73</v>
      </c>
    </row>
    <row r="9889" spans="1:5">
      <c r="A9889" s="1">
        <v>2011</v>
      </c>
      <c r="B9889" s="1">
        <v>6</v>
      </c>
      <c r="C9889" s="1">
        <v>27</v>
      </c>
      <c r="D9889" s="1">
        <v>36</v>
      </c>
      <c r="E9889" s="1">
        <v>63</v>
      </c>
    </row>
    <row r="9890" spans="1:5">
      <c r="A9890" s="1">
        <v>2011</v>
      </c>
      <c r="B9890" s="1">
        <v>7</v>
      </c>
      <c r="C9890" s="1">
        <v>15</v>
      </c>
      <c r="D9890" s="1">
        <v>30</v>
      </c>
      <c r="E9890" s="1">
        <v>45</v>
      </c>
    </row>
    <row r="9891" spans="1:5">
      <c r="A9891" s="1">
        <v>2011</v>
      </c>
      <c r="B9891" s="1">
        <v>8</v>
      </c>
      <c r="C9891" s="1">
        <v>22</v>
      </c>
      <c r="D9891" s="1">
        <v>34</v>
      </c>
      <c r="E9891" s="1">
        <v>56</v>
      </c>
    </row>
    <row r="9892" spans="1:5">
      <c r="A9892" s="1">
        <v>2011</v>
      </c>
      <c r="B9892" s="1">
        <v>9</v>
      </c>
      <c r="C9892" s="1">
        <v>19</v>
      </c>
      <c r="D9892" s="1">
        <v>37</v>
      </c>
      <c r="E9892" s="1">
        <v>56</v>
      </c>
    </row>
    <row r="9893" spans="1:5">
      <c r="A9893" s="1">
        <v>2011</v>
      </c>
      <c r="B9893" s="1">
        <v>10</v>
      </c>
      <c r="C9893" s="1">
        <v>15</v>
      </c>
      <c r="D9893" s="1">
        <v>31</v>
      </c>
      <c r="E9893" s="1">
        <v>46</v>
      </c>
    </row>
    <row r="9894" spans="1:5">
      <c r="A9894" s="1">
        <v>2011</v>
      </c>
      <c r="B9894" s="1">
        <v>11</v>
      </c>
      <c r="C9894" s="1">
        <v>30</v>
      </c>
      <c r="D9894" s="1">
        <v>30</v>
      </c>
      <c r="E9894" s="1">
        <v>60</v>
      </c>
    </row>
    <row r="9895" spans="1:5">
      <c r="A9895" s="1">
        <v>2011</v>
      </c>
      <c r="B9895" s="1">
        <v>12</v>
      </c>
      <c r="C9895" s="1">
        <v>31</v>
      </c>
      <c r="D9895" s="1">
        <v>40</v>
      </c>
      <c r="E9895" s="1">
        <v>71</v>
      </c>
    </row>
    <row r="9896" spans="1:5">
      <c r="A9896" s="1">
        <v>2011</v>
      </c>
      <c r="B9896" s="1">
        <v>13</v>
      </c>
      <c r="C9896" s="1">
        <v>30</v>
      </c>
      <c r="D9896" s="1">
        <v>33</v>
      </c>
      <c r="E9896" s="1">
        <v>63</v>
      </c>
    </row>
    <row r="9897" spans="1:5">
      <c r="A9897" s="1">
        <v>2011</v>
      </c>
      <c r="B9897" s="1">
        <v>14</v>
      </c>
      <c r="C9897" s="1">
        <v>34</v>
      </c>
      <c r="D9897" s="1">
        <v>50</v>
      </c>
      <c r="E9897" s="1">
        <v>84</v>
      </c>
    </row>
    <row r="9898" spans="1:5">
      <c r="A9898" s="1">
        <v>2011</v>
      </c>
      <c r="B9898" s="1">
        <v>15</v>
      </c>
      <c r="C9898" s="1">
        <v>34</v>
      </c>
      <c r="D9898" s="1">
        <v>68</v>
      </c>
      <c r="E9898" s="1">
        <v>102</v>
      </c>
    </row>
    <row r="9899" spans="1:5">
      <c r="A9899" s="1">
        <v>2011</v>
      </c>
      <c r="B9899" s="1">
        <v>16</v>
      </c>
      <c r="C9899" s="1">
        <v>50</v>
      </c>
      <c r="D9899" s="1">
        <v>94</v>
      </c>
      <c r="E9899" s="1">
        <v>144</v>
      </c>
    </row>
    <row r="9900" spans="1:5">
      <c r="A9900" s="1">
        <v>2011</v>
      </c>
      <c r="B9900" s="1">
        <v>17</v>
      </c>
      <c r="C9900" s="1">
        <v>67</v>
      </c>
      <c r="D9900" s="1">
        <v>143</v>
      </c>
      <c r="E9900" s="1">
        <v>210</v>
      </c>
    </row>
    <row r="9901" spans="1:5">
      <c r="A9901" s="1">
        <v>2011</v>
      </c>
      <c r="B9901" s="1">
        <v>18</v>
      </c>
      <c r="C9901" s="1">
        <v>75</v>
      </c>
      <c r="D9901" s="1">
        <v>167</v>
      </c>
      <c r="E9901" s="1">
        <v>242</v>
      </c>
    </row>
    <row r="9902" spans="1:5">
      <c r="A9902" s="1">
        <v>2011</v>
      </c>
      <c r="B9902" s="1">
        <v>19</v>
      </c>
      <c r="C9902" s="1">
        <v>90</v>
      </c>
      <c r="D9902" s="1">
        <v>209</v>
      </c>
      <c r="E9902" s="1">
        <v>299</v>
      </c>
    </row>
    <row r="9903" spans="1:5">
      <c r="A9903" s="1">
        <v>2011</v>
      </c>
      <c r="B9903" s="1">
        <v>20</v>
      </c>
      <c r="C9903" s="1">
        <v>79</v>
      </c>
      <c r="D9903" s="1">
        <v>233</v>
      </c>
      <c r="E9903" s="1">
        <v>312</v>
      </c>
    </row>
    <row r="9904" spans="1:5">
      <c r="A9904" s="1">
        <v>2011</v>
      </c>
      <c r="B9904" s="1">
        <v>21</v>
      </c>
      <c r="C9904" s="1">
        <v>101</v>
      </c>
      <c r="D9904" s="1">
        <v>239</v>
      </c>
      <c r="E9904" s="1">
        <v>340</v>
      </c>
    </row>
    <row r="9905" spans="1:5">
      <c r="A9905" s="1">
        <v>2011</v>
      </c>
      <c r="B9905" s="1">
        <v>22</v>
      </c>
      <c r="C9905" s="1">
        <v>96</v>
      </c>
      <c r="D9905" s="1">
        <v>252</v>
      </c>
      <c r="E9905" s="1">
        <v>348</v>
      </c>
    </row>
    <row r="9906" spans="1:5">
      <c r="A9906" s="1">
        <v>2011</v>
      </c>
      <c r="B9906" s="1">
        <v>23</v>
      </c>
      <c r="C9906" s="1">
        <v>109</v>
      </c>
      <c r="D9906" s="1">
        <v>221</v>
      </c>
      <c r="E9906" s="1">
        <v>330</v>
      </c>
    </row>
    <row r="9907" spans="1:5">
      <c r="A9907" s="1">
        <v>2011</v>
      </c>
      <c r="B9907" s="1">
        <v>24</v>
      </c>
      <c r="C9907" s="1">
        <v>106</v>
      </c>
      <c r="D9907" s="1">
        <v>219</v>
      </c>
      <c r="E9907" s="1">
        <v>325</v>
      </c>
    </row>
    <row r="9908" spans="1:5">
      <c r="A9908" s="1">
        <v>2011</v>
      </c>
      <c r="B9908" s="1">
        <v>25</v>
      </c>
      <c r="C9908" s="1">
        <v>120</v>
      </c>
      <c r="D9908" s="1">
        <v>280</v>
      </c>
      <c r="E9908" s="1">
        <v>400</v>
      </c>
    </row>
    <row r="9909" spans="1:5">
      <c r="A9909" s="1">
        <v>2011</v>
      </c>
      <c r="B9909" s="1">
        <v>26</v>
      </c>
      <c r="C9909" s="1">
        <v>125</v>
      </c>
      <c r="D9909" s="1">
        <v>254</v>
      </c>
      <c r="E9909" s="1">
        <v>379</v>
      </c>
    </row>
    <row r="9910" spans="1:5">
      <c r="A9910" s="1">
        <v>2011</v>
      </c>
      <c r="B9910" s="1">
        <v>27</v>
      </c>
      <c r="C9910" s="1">
        <v>146</v>
      </c>
      <c r="D9910" s="1">
        <v>266</v>
      </c>
      <c r="E9910" s="1">
        <v>412</v>
      </c>
    </row>
    <row r="9911" spans="1:5">
      <c r="A9911" s="1">
        <v>2011</v>
      </c>
      <c r="B9911" s="1">
        <v>28</v>
      </c>
      <c r="C9911" s="1">
        <v>138</v>
      </c>
      <c r="D9911" s="1">
        <v>311</v>
      </c>
      <c r="E9911" s="1">
        <v>449</v>
      </c>
    </row>
    <row r="9912" spans="1:5">
      <c r="A9912" s="1">
        <v>2011</v>
      </c>
      <c r="B9912" s="1">
        <v>29</v>
      </c>
      <c r="C9912" s="1">
        <v>146</v>
      </c>
      <c r="D9912" s="1">
        <v>322</v>
      </c>
      <c r="E9912" s="1">
        <v>468</v>
      </c>
    </row>
    <row r="9913" spans="1:5">
      <c r="A9913" s="1">
        <v>2011</v>
      </c>
      <c r="B9913" s="1">
        <v>30</v>
      </c>
      <c r="C9913" s="1">
        <v>163</v>
      </c>
      <c r="D9913" s="1">
        <v>346</v>
      </c>
      <c r="E9913" s="1">
        <v>509</v>
      </c>
    </row>
    <row r="9914" spans="1:5">
      <c r="A9914" s="1">
        <v>2011</v>
      </c>
      <c r="B9914" s="1">
        <v>31</v>
      </c>
      <c r="C9914" s="1">
        <v>189</v>
      </c>
      <c r="D9914" s="1">
        <v>354</v>
      </c>
      <c r="E9914" s="1">
        <v>543</v>
      </c>
    </row>
    <row r="9915" spans="1:5">
      <c r="A9915" s="1">
        <v>2011</v>
      </c>
      <c r="B9915" s="1">
        <v>32</v>
      </c>
      <c r="C9915" s="1">
        <v>188</v>
      </c>
      <c r="D9915" s="1">
        <v>339</v>
      </c>
      <c r="E9915" s="1">
        <v>527</v>
      </c>
    </row>
    <row r="9916" spans="1:5">
      <c r="A9916" s="1">
        <v>2011</v>
      </c>
      <c r="B9916" s="1">
        <v>33</v>
      </c>
      <c r="C9916" s="1">
        <v>196</v>
      </c>
      <c r="D9916" s="1">
        <v>351</v>
      </c>
      <c r="E9916" s="1">
        <v>547</v>
      </c>
    </row>
    <row r="9917" spans="1:5">
      <c r="A9917" s="1">
        <v>2011</v>
      </c>
      <c r="B9917" s="1">
        <v>34</v>
      </c>
      <c r="C9917" s="1">
        <v>214</v>
      </c>
      <c r="D9917" s="1">
        <v>388</v>
      </c>
      <c r="E9917" s="1">
        <v>602</v>
      </c>
    </row>
    <row r="9918" spans="1:5">
      <c r="A9918" s="1">
        <v>2011</v>
      </c>
      <c r="B9918" s="1">
        <v>35</v>
      </c>
      <c r="C9918" s="1">
        <v>242</v>
      </c>
      <c r="D9918" s="1">
        <v>425</v>
      </c>
      <c r="E9918" s="1">
        <v>667</v>
      </c>
    </row>
    <row r="9919" spans="1:5">
      <c r="A9919" s="1">
        <v>2011</v>
      </c>
      <c r="B9919" s="1">
        <v>36</v>
      </c>
      <c r="C9919" s="1">
        <v>252</v>
      </c>
      <c r="D9919" s="1">
        <v>474</v>
      </c>
      <c r="E9919" s="1">
        <v>726</v>
      </c>
    </row>
    <row r="9920" spans="1:5">
      <c r="A9920" s="1">
        <v>2011</v>
      </c>
      <c r="B9920" s="1">
        <v>37</v>
      </c>
      <c r="C9920" s="1">
        <v>266</v>
      </c>
      <c r="D9920" s="1">
        <v>526</v>
      </c>
      <c r="E9920" s="1">
        <v>792</v>
      </c>
    </row>
    <row r="9921" spans="1:5">
      <c r="A9921" s="1">
        <v>2011</v>
      </c>
      <c r="B9921" s="1">
        <v>38</v>
      </c>
      <c r="C9921" s="1">
        <v>320</v>
      </c>
      <c r="D9921" s="1">
        <v>558</v>
      </c>
      <c r="E9921" s="1">
        <v>878</v>
      </c>
    </row>
    <row r="9922" spans="1:5">
      <c r="A9922" s="1">
        <v>2011</v>
      </c>
      <c r="B9922" s="1">
        <v>39</v>
      </c>
      <c r="C9922" s="1">
        <v>366</v>
      </c>
      <c r="D9922" s="1">
        <v>617</v>
      </c>
      <c r="E9922" s="1">
        <v>983</v>
      </c>
    </row>
    <row r="9923" spans="1:5">
      <c r="A9923" s="1">
        <v>2011</v>
      </c>
      <c r="B9923" s="1">
        <v>40</v>
      </c>
      <c r="C9923" s="1">
        <v>420</v>
      </c>
      <c r="D9923" s="1">
        <v>706</v>
      </c>
      <c r="E9923" s="1">
        <v>1126</v>
      </c>
    </row>
    <row r="9924" spans="1:5">
      <c r="A9924" s="1">
        <v>2011</v>
      </c>
      <c r="B9924" s="1">
        <v>41</v>
      </c>
      <c r="C9924" s="1">
        <v>470</v>
      </c>
      <c r="D9924" s="1">
        <v>746</v>
      </c>
      <c r="E9924" s="1">
        <v>1216</v>
      </c>
    </row>
    <row r="9925" spans="1:5">
      <c r="A9925" s="1">
        <v>2011</v>
      </c>
      <c r="B9925" s="1">
        <v>42</v>
      </c>
      <c r="C9925" s="1">
        <v>511</v>
      </c>
      <c r="D9925" s="1">
        <v>870</v>
      </c>
      <c r="E9925" s="1">
        <v>1381</v>
      </c>
    </row>
    <row r="9926" spans="1:5">
      <c r="A9926" s="1">
        <v>2011</v>
      </c>
      <c r="B9926" s="1">
        <v>43</v>
      </c>
      <c r="C9926" s="1">
        <v>562</v>
      </c>
      <c r="D9926" s="1">
        <v>858</v>
      </c>
      <c r="E9926" s="1">
        <v>1420</v>
      </c>
    </row>
    <row r="9927" spans="1:5">
      <c r="A9927" s="1">
        <v>2011</v>
      </c>
      <c r="B9927" s="1">
        <v>44</v>
      </c>
      <c r="C9927" s="1">
        <v>596</v>
      </c>
      <c r="D9927" s="1">
        <v>970</v>
      </c>
      <c r="E9927" s="1">
        <v>1566</v>
      </c>
    </row>
    <row r="9928" spans="1:5">
      <c r="A9928" s="1">
        <v>2011</v>
      </c>
      <c r="B9928" s="1">
        <v>45</v>
      </c>
      <c r="C9928" s="1">
        <v>678</v>
      </c>
      <c r="D9928" s="1">
        <v>1039</v>
      </c>
      <c r="E9928" s="1">
        <v>1717</v>
      </c>
    </row>
    <row r="9929" spans="1:5">
      <c r="A9929" s="1">
        <v>2011</v>
      </c>
      <c r="B9929" s="1">
        <v>46</v>
      </c>
      <c r="C9929" s="1">
        <v>793</v>
      </c>
      <c r="D9929" s="1">
        <v>1097</v>
      </c>
      <c r="E9929" s="1">
        <v>1890</v>
      </c>
    </row>
    <row r="9930" spans="1:5">
      <c r="A9930" s="1">
        <v>2011</v>
      </c>
      <c r="B9930" s="1">
        <v>47</v>
      </c>
      <c r="C9930" s="1">
        <v>740</v>
      </c>
      <c r="D9930" s="1">
        <v>1099</v>
      </c>
      <c r="E9930" s="1">
        <v>1839</v>
      </c>
    </row>
    <row r="9931" spans="1:5">
      <c r="A9931" s="1">
        <v>2011</v>
      </c>
      <c r="B9931" s="1">
        <v>48</v>
      </c>
      <c r="C9931" s="1">
        <v>842</v>
      </c>
      <c r="D9931" s="1">
        <v>1261</v>
      </c>
      <c r="E9931" s="1">
        <v>2103</v>
      </c>
    </row>
    <row r="9932" spans="1:5">
      <c r="A9932" s="1">
        <v>2011</v>
      </c>
      <c r="B9932" s="1">
        <v>49</v>
      </c>
      <c r="C9932" s="1">
        <v>902</v>
      </c>
      <c r="D9932" s="1">
        <v>1297</v>
      </c>
      <c r="E9932" s="1">
        <v>2199</v>
      </c>
    </row>
    <row r="9933" spans="1:5">
      <c r="A9933" s="1">
        <v>2011</v>
      </c>
      <c r="B9933" s="1">
        <v>50</v>
      </c>
      <c r="C9933" s="1">
        <v>974</v>
      </c>
      <c r="D9933" s="1">
        <v>1354</v>
      </c>
      <c r="E9933" s="1">
        <v>2328</v>
      </c>
    </row>
    <row r="9934" spans="1:5">
      <c r="A9934" s="1">
        <v>2011</v>
      </c>
      <c r="B9934" s="1">
        <v>51</v>
      </c>
      <c r="C9934" s="1">
        <v>1053</v>
      </c>
      <c r="D9934" s="1">
        <v>1467</v>
      </c>
      <c r="E9934" s="1">
        <v>2520</v>
      </c>
    </row>
    <row r="9935" spans="1:5">
      <c r="A9935" s="1">
        <v>2011</v>
      </c>
      <c r="B9935" s="1">
        <v>52</v>
      </c>
      <c r="C9935" s="1">
        <v>1104</v>
      </c>
      <c r="D9935" s="1">
        <v>1645</v>
      </c>
      <c r="E9935" s="1">
        <v>2749</v>
      </c>
    </row>
    <row r="9936" spans="1:5">
      <c r="A9936" s="1">
        <v>2011</v>
      </c>
      <c r="B9936" s="1">
        <v>53</v>
      </c>
      <c r="C9936" s="1">
        <v>1196</v>
      </c>
      <c r="D9936" s="1">
        <v>1748</v>
      </c>
      <c r="E9936" s="1">
        <v>2944</v>
      </c>
    </row>
    <row r="9937" spans="1:5">
      <c r="A9937" s="1">
        <v>2011</v>
      </c>
      <c r="B9937" s="1">
        <v>54</v>
      </c>
      <c r="C9937" s="1">
        <v>1267</v>
      </c>
      <c r="D9937" s="1">
        <v>1757</v>
      </c>
      <c r="E9937" s="1">
        <v>3024</v>
      </c>
    </row>
    <row r="9938" spans="1:5">
      <c r="A9938" s="1">
        <v>2011</v>
      </c>
      <c r="B9938" s="1">
        <v>55</v>
      </c>
      <c r="C9938" s="1">
        <v>1286</v>
      </c>
      <c r="D9938" s="1">
        <v>1972</v>
      </c>
      <c r="E9938" s="1">
        <v>3258</v>
      </c>
    </row>
    <row r="9939" spans="1:5">
      <c r="A9939" s="1">
        <v>2011</v>
      </c>
      <c r="B9939" s="1">
        <v>56</v>
      </c>
      <c r="C9939" s="1">
        <v>1388</v>
      </c>
      <c r="D9939" s="1">
        <v>2079</v>
      </c>
      <c r="E9939" s="1">
        <v>3467</v>
      </c>
    </row>
    <row r="9940" spans="1:5">
      <c r="A9940" s="1">
        <v>2011</v>
      </c>
      <c r="B9940" s="1">
        <v>57</v>
      </c>
      <c r="C9940" s="1">
        <v>1554</v>
      </c>
      <c r="D9940" s="1">
        <v>2231</v>
      </c>
      <c r="E9940" s="1">
        <v>3785</v>
      </c>
    </row>
    <row r="9941" spans="1:5">
      <c r="A9941" s="1">
        <v>2011</v>
      </c>
      <c r="B9941" s="1">
        <v>58</v>
      </c>
      <c r="C9941" s="1">
        <v>1528</v>
      </c>
      <c r="D9941" s="1">
        <v>2510</v>
      </c>
      <c r="E9941" s="1">
        <v>4038</v>
      </c>
    </row>
    <row r="9942" spans="1:5">
      <c r="A9942" s="1">
        <v>2011</v>
      </c>
      <c r="B9942" s="1">
        <v>59</v>
      </c>
      <c r="C9942" s="1">
        <v>1812</v>
      </c>
      <c r="D9942" s="1">
        <v>2537</v>
      </c>
      <c r="E9942" s="1">
        <v>4349</v>
      </c>
    </row>
    <row r="9943" spans="1:5">
      <c r="A9943" s="1">
        <v>2011</v>
      </c>
      <c r="B9943" s="1">
        <v>60</v>
      </c>
      <c r="C9943" s="1">
        <v>1971</v>
      </c>
      <c r="D9943" s="1">
        <v>2846</v>
      </c>
      <c r="E9943" s="1">
        <v>4817</v>
      </c>
    </row>
    <row r="9944" spans="1:5">
      <c r="A9944" s="1">
        <v>2011</v>
      </c>
      <c r="B9944" s="1">
        <v>61</v>
      </c>
      <c r="C9944" s="1">
        <v>2136</v>
      </c>
      <c r="D9944" s="1">
        <v>3124</v>
      </c>
      <c r="E9944" s="1">
        <v>5260</v>
      </c>
    </row>
    <row r="9945" spans="1:5">
      <c r="A9945" s="1">
        <v>2011</v>
      </c>
      <c r="B9945" s="1">
        <v>62</v>
      </c>
      <c r="C9945" s="1">
        <v>2370</v>
      </c>
      <c r="D9945" s="1">
        <v>3565</v>
      </c>
      <c r="E9945" s="1">
        <v>5935</v>
      </c>
    </row>
    <row r="9946" spans="1:5">
      <c r="A9946" s="1">
        <v>2011</v>
      </c>
      <c r="B9946" s="1">
        <v>63</v>
      </c>
      <c r="C9946" s="1">
        <v>2763</v>
      </c>
      <c r="D9946" s="1">
        <v>4059</v>
      </c>
      <c r="E9946" s="1">
        <v>6822</v>
      </c>
    </row>
    <row r="9947" spans="1:5">
      <c r="A9947" s="1">
        <v>2011</v>
      </c>
      <c r="B9947" s="1">
        <v>64</v>
      </c>
      <c r="C9947" s="1">
        <v>3161</v>
      </c>
      <c r="D9947" s="1">
        <v>4639</v>
      </c>
      <c r="E9947" s="1">
        <v>7800</v>
      </c>
    </row>
    <row r="9948" spans="1:5">
      <c r="A9948" s="1">
        <v>2011</v>
      </c>
      <c r="B9948" s="1">
        <v>65</v>
      </c>
      <c r="C9948" s="1">
        <v>2796</v>
      </c>
      <c r="D9948" s="1">
        <v>4097</v>
      </c>
      <c r="E9948" s="1">
        <v>6893</v>
      </c>
    </row>
    <row r="9949" spans="1:5">
      <c r="A9949" s="1">
        <v>2011</v>
      </c>
      <c r="B9949" s="1">
        <v>66</v>
      </c>
      <c r="C9949" s="1">
        <v>3018</v>
      </c>
      <c r="D9949" s="1">
        <v>4475</v>
      </c>
      <c r="E9949" s="1">
        <v>7493</v>
      </c>
    </row>
    <row r="9950" spans="1:5">
      <c r="A9950" s="1">
        <v>2011</v>
      </c>
      <c r="B9950" s="1">
        <v>67</v>
      </c>
      <c r="C9950" s="1">
        <v>3312</v>
      </c>
      <c r="D9950" s="1">
        <v>4738</v>
      </c>
      <c r="E9950" s="1">
        <v>8050</v>
      </c>
    </row>
    <row r="9951" spans="1:5">
      <c r="A9951" s="1">
        <v>2011</v>
      </c>
      <c r="B9951" s="1">
        <v>68</v>
      </c>
      <c r="C9951" s="1">
        <v>3391</v>
      </c>
      <c r="D9951" s="1">
        <v>4794</v>
      </c>
      <c r="E9951" s="1">
        <v>8185</v>
      </c>
    </row>
    <row r="9952" spans="1:5">
      <c r="A9952" s="1">
        <v>2011</v>
      </c>
      <c r="B9952" s="1">
        <v>69</v>
      </c>
      <c r="C9952" s="1">
        <v>3392</v>
      </c>
      <c r="D9952" s="1">
        <v>4820</v>
      </c>
      <c r="E9952" s="1">
        <v>8212</v>
      </c>
    </row>
    <row r="9953" spans="1:5">
      <c r="A9953" s="1">
        <v>2011</v>
      </c>
      <c r="B9953" s="1">
        <v>70</v>
      </c>
      <c r="C9953" s="1">
        <v>3586</v>
      </c>
      <c r="D9953" s="1">
        <v>5204</v>
      </c>
      <c r="E9953" s="1">
        <v>8790</v>
      </c>
    </row>
    <row r="9954" spans="1:5">
      <c r="A9954" s="1">
        <v>2011</v>
      </c>
      <c r="B9954" s="1">
        <v>71</v>
      </c>
      <c r="C9954" s="1">
        <v>3965</v>
      </c>
      <c r="D9954" s="1">
        <v>5754</v>
      </c>
      <c r="E9954" s="1">
        <v>9719</v>
      </c>
    </row>
    <row r="9955" spans="1:5">
      <c r="A9955" s="1">
        <v>2011</v>
      </c>
      <c r="B9955" s="1">
        <v>72</v>
      </c>
      <c r="C9955" s="1">
        <v>4517</v>
      </c>
      <c r="D9955" s="1">
        <v>6134</v>
      </c>
      <c r="E9955" s="1">
        <v>10651</v>
      </c>
    </row>
    <row r="9956" spans="1:5">
      <c r="A9956" s="1">
        <v>2011</v>
      </c>
      <c r="B9956" s="1">
        <v>73</v>
      </c>
      <c r="C9956" s="1">
        <v>4627</v>
      </c>
      <c r="D9956" s="1">
        <v>6363</v>
      </c>
      <c r="E9956" s="1">
        <v>10990</v>
      </c>
    </row>
    <row r="9957" spans="1:5">
      <c r="A9957" s="1">
        <v>2011</v>
      </c>
      <c r="B9957" s="1">
        <v>74</v>
      </c>
      <c r="C9957" s="1">
        <v>5155</v>
      </c>
      <c r="D9957" s="1">
        <v>6929</v>
      </c>
      <c r="E9957" s="1">
        <v>12084</v>
      </c>
    </row>
    <row r="9958" spans="1:5">
      <c r="A9958" s="1">
        <v>2011</v>
      </c>
      <c r="B9958" s="1">
        <v>75</v>
      </c>
      <c r="C9958" s="1">
        <v>5473</v>
      </c>
      <c r="D9958" s="1">
        <v>6925</v>
      </c>
      <c r="E9958" s="1">
        <v>12398</v>
      </c>
    </row>
    <row r="9959" spans="1:5">
      <c r="A9959" s="1">
        <v>2011</v>
      </c>
      <c r="B9959" s="1">
        <v>76</v>
      </c>
      <c r="C9959" s="1">
        <v>5887</v>
      </c>
      <c r="D9959" s="1">
        <v>7451</v>
      </c>
      <c r="E9959" s="1">
        <v>13338</v>
      </c>
    </row>
    <row r="9960" spans="1:5">
      <c r="A9960" s="1">
        <v>2011</v>
      </c>
      <c r="B9960" s="1">
        <v>77</v>
      </c>
      <c r="C9960" s="1">
        <v>6379</v>
      </c>
      <c r="D9960" s="1">
        <v>7506</v>
      </c>
      <c r="E9960" s="1">
        <v>13885</v>
      </c>
    </row>
    <row r="9961" spans="1:5">
      <c r="A9961" s="1">
        <v>2011</v>
      </c>
      <c r="B9961" s="1">
        <v>78</v>
      </c>
      <c r="C9961" s="1">
        <v>6911</v>
      </c>
      <c r="D9961" s="1">
        <v>7864</v>
      </c>
      <c r="E9961" s="1">
        <v>14775</v>
      </c>
    </row>
    <row r="9962" spans="1:5">
      <c r="A9962" s="1">
        <v>2011</v>
      </c>
      <c r="B9962" s="1">
        <v>79</v>
      </c>
      <c r="C9962" s="1">
        <v>7594</v>
      </c>
      <c r="D9962" s="1">
        <v>8586</v>
      </c>
      <c r="E9962" s="1">
        <v>16180</v>
      </c>
    </row>
    <row r="9963" spans="1:5">
      <c r="A9963" s="1">
        <v>2011</v>
      </c>
      <c r="B9963" s="1">
        <v>80</v>
      </c>
      <c r="C9963" s="1">
        <v>8450</v>
      </c>
      <c r="D9963" s="1">
        <v>9007</v>
      </c>
      <c r="E9963" s="1">
        <v>17457</v>
      </c>
    </row>
    <row r="9964" spans="1:5">
      <c r="A9964" s="1">
        <v>2011</v>
      </c>
      <c r="B9964" s="1">
        <v>81</v>
      </c>
      <c r="C9964" s="1">
        <v>8988</v>
      </c>
      <c r="D9964" s="1">
        <v>9135</v>
      </c>
      <c r="E9964" s="1">
        <v>18123</v>
      </c>
    </row>
    <row r="9965" spans="1:5">
      <c r="A9965" s="1">
        <v>2011</v>
      </c>
      <c r="B9965" s="1">
        <v>82</v>
      </c>
      <c r="C9965" s="1">
        <v>9527</v>
      </c>
      <c r="D9965" s="1">
        <v>9338</v>
      </c>
      <c r="E9965" s="1">
        <v>18865</v>
      </c>
    </row>
    <row r="9966" spans="1:5">
      <c r="A9966" s="1">
        <v>2011</v>
      </c>
      <c r="B9966" s="1">
        <v>83</v>
      </c>
      <c r="C9966" s="1">
        <v>10059</v>
      </c>
      <c r="D9966" s="1">
        <v>9277</v>
      </c>
      <c r="E9966" s="1">
        <v>19336</v>
      </c>
    </row>
    <row r="9967" spans="1:5">
      <c r="A9967" s="1">
        <v>2011</v>
      </c>
      <c r="B9967" s="1">
        <v>84</v>
      </c>
      <c r="C9967" s="1">
        <v>10450</v>
      </c>
      <c r="D9967" s="1">
        <v>9313</v>
      </c>
      <c r="E9967" s="1">
        <v>19763</v>
      </c>
    </row>
    <row r="9968" spans="1:5">
      <c r="A9968" s="1">
        <v>2011</v>
      </c>
      <c r="B9968" s="1">
        <v>85</v>
      </c>
      <c r="C9968" s="1">
        <v>10977</v>
      </c>
      <c r="D9968" s="1">
        <v>9245</v>
      </c>
      <c r="E9968" s="1">
        <v>20222</v>
      </c>
    </row>
    <row r="9969" spans="1:5">
      <c r="A9969" s="1">
        <v>2011</v>
      </c>
      <c r="B9969" s="1">
        <v>86</v>
      </c>
      <c r="C9969" s="1">
        <v>11449</v>
      </c>
      <c r="D9969" s="1">
        <v>8723</v>
      </c>
      <c r="E9969" s="1">
        <v>20172</v>
      </c>
    </row>
    <row r="9970" spans="1:5">
      <c r="A9970" s="1">
        <v>2011</v>
      </c>
      <c r="B9970" s="1">
        <v>87</v>
      </c>
      <c r="C9970" s="1">
        <v>11647</v>
      </c>
      <c r="D9970" s="1">
        <v>8477</v>
      </c>
      <c r="E9970" s="1">
        <v>20124</v>
      </c>
    </row>
    <row r="9971" spans="1:5">
      <c r="A9971" s="1">
        <v>2011</v>
      </c>
      <c r="B9971" s="1">
        <v>88</v>
      </c>
      <c r="C9971" s="1">
        <v>12020</v>
      </c>
      <c r="D9971" s="1">
        <v>7969</v>
      </c>
      <c r="E9971" s="1">
        <v>19989</v>
      </c>
    </row>
    <row r="9972" spans="1:5">
      <c r="A9972" s="1">
        <v>2011</v>
      </c>
      <c r="B9972" s="1">
        <v>89</v>
      </c>
      <c r="C9972" s="1">
        <v>12253</v>
      </c>
      <c r="D9972" s="1">
        <v>7693</v>
      </c>
      <c r="E9972" s="1">
        <v>19946</v>
      </c>
    </row>
    <row r="9973" spans="1:5">
      <c r="A9973" s="1">
        <v>2011</v>
      </c>
      <c r="B9973" s="1">
        <v>90</v>
      </c>
      <c r="C9973" s="1">
        <v>12634</v>
      </c>
      <c r="D9973" s="1">
        <v>7181</v>
      </c>
      <c r="E9973" s="1">
        <v>19815</v>
      </c>
    </row>
    <row r="9974" spans="1:5">
      <c r="A9974" s="1">
        <v>2011</v>
      </c>
      <c r="B9974" s="1">
        <v>91</v>
      </c>
      <c r="C9974" s="1">
        <v>11712</v>
      </c>
      <c r="D9974" s="1">
        <v>6164</v>
      </c>
      <c r="E9974" s="1">
        <v>17876</v>
      </c>
    </row>
    <row r="9975" spans="1:5">
      <c r="A9975" s="1">
        <v>2011</v>
      </c>
      <c r="B9975" s="1">
        <v>92</v>
      </c>
      <c r="C9975" s="1">
        <v>7828</v>
      </c>
      <c r="D9975" s="1">
        <v>3619</v>
      </c>
      <c r="E9975" s="1">
        <v>11447</v>
      </c>
    </row>
    <row r="9976" spans="1:5">
      <c r="A9976" s="1">
        <v>2011</v>
      </c>
      <c r="B9976" s="1">
        <v>93</v>
      </c>
      <c r="C9976" s="1">
        <v>6654</v>
      </c>
      <c r="D9976" s="1">
        <v>3013</v>
      </c>
      <c r="E9976" s="1">
        <v>9667</v>
      </c>
    </row>
    <row r="9977" spans="1:5">
      <c r="A9977" s="1">
        <v>2011</v>
      </c>
      <c r="B9977" s="1">
        <v>94</v>
      </c>
      <c r="C9977" s="1">
        <v>6511</v>
      </c>
      <c r="D9977" s="1">
        <v>2561</v>
      </c>
      <c r="E9977" s="1">
        <v>9072</v>
      </c>
    </row>
    <row r="9978" spans="1:5">
      <c r="A9978" s="1">
        <v>2011</v>
      </c>
      <c r="B9978" s="1">
        <v>95</v>
      </c>
      <c r="C9978" s="1">
        <v>6141</v>
      </c>
      <c r="D9978" s="1">
        <v>2108</v>
      </c>
      <c r="E9978" s="1">
        <v>8249</v>
      </c>
    </row>
    <row r="9979" spans="1:5">
      <c r="A9979" s="1">
        <v>2011</v>
      </c>
      <c r="B9979" s="1">
        <v>96</v>
      </c>
      <c r="C9979" s="1">
        <v>5133</v>
      </c>
      <c r="D9979" s="1">
        <v>1699</v>
      </c>
      <c r="E9979" s="1">
        <v>6832</v>
      </c>
    </row>
    <row r="9980" spans="1:5">
      <c r="A9980" s="1">
        <v>2011</v>
      </c>
      <c r="B9980" s="1">
        <v>97</v>
      </c>
      <c r="C9980" s="1">
        <v>4256</v>
      </c>
      <c r="D9980" s="1">
        <v>1260</v>
      </c>
      <c r="E9980" s="1">
        <v>5516</v>
      </c>
    </row>
    <row r="9981" spans="1:5">
      <c r="A9981" s="1">
        <v>2011</v>
      </c>
      <c r="B9981" s="1">
        <v>98</v>
      </c>
      <c r="C9981" s="1">
        <v>3249</v>
      </c>
      <c r="D9981" s="1">
        <v>846</v>
      </c>
      <c r="E9981" s="1">
        <v>4095</v>
      </c>
    </row>
    <row r="9982" spans="1:5">
      <c r="A9982" s="1">
        <v>2011</v>
      </c>
      <c r="B9982" s="1">
        <v>99</v>
      </c>
      <c r="C9982" s="1">
        <v>2355</v>
      </c>
      <c r="D9982" s="1">
        <v>566</v>
      </c>
      <c r="E9982" s="1">
        <v>2921</v>
      </c>
    </row>
    <row r="9983" spans="1:5">
      <c r="A9983" s="1">
        <v>2011</v>
      </c>
      <c r="B9983" s="1">
        <v>100</v>
      </c>
      <c r="C9983" s="1">
        <v>1606</v>
      </c>
      <c r="D9983" s="1">
        <v>332</v>
      </c>
      <c r="E9983" s="1">
        <v>1938</v>
      </c>
    </row>
    <row r="9984" spans="1:5">
      <c r="A9984" s="1">
        <v>2011</v>
      </c>
      <c r="B9984" s="1">
        <v>101</v>
      </c>
      <c r="C9984" s="1">
        <v>1155</v>
      </c>
      <c r="D9984" s="1">
        <v>217</v>
      </c>
      <c r="E9984" s="1">
        <v>1372</v>
      </c>
    </row>
    <row r="9985" spans="1:5">
      <c r="A9985" s="1">
        <v>2011</v>
      </c>
      <c r="B9985" s="1">
        <v>102</v>
      </c>
      <c r="C9985" s="1">
        <v>719</v>
      </c>
      <c r="D9985" s="1">
        <v>114</v>
      </c>
      <c r="E9985" s="1">
        <v>833</v>
      </c>
    </row>
    <row r="9986" spans="1:5">
      <c r="A9986" s="1">
        <v>2011</v>
      </c>
      <c r="B9986" s="1">
        <v>103</v>
      </c>
      <c r="C9986" s="1">
        <v>477</v>
      </c>
      <c r="D9986" s="1">
        <v>65</v>
      </c>
      <c r="E9986" s="1">
        <v>542</v>
      </c>
    </row>
    <row r="9987" spans="1:5">
      <c r="A9987" s="1">
        <v>2011</v>
      </c>
      <c r="B9987" s="1">
        <v>104</v>
      </c>
      <c r="C9987" s="1">
        <v>257</v>
      </c>
      <c r="D9987" s="1">
        <v>39</v>
      </c>
      <c r="E9987" s="1">
        <v>296</v>
      </c>
    </row>
    <row r="9988" spans="1:5">
      <c r="A9988" s="1">
        <v>2011</v>
      </c>
      <c r="B9988" s="1">
        <v>105</v>
      </c>
      <c r="C9988" s="1">
        <v>169</v>
      </c>
      <c r="D9988" s="1">
        <v>16</v>
      </c>
      <c r="E9988" s="1">
        <v>185</v>
      </c>
    </row>
    <row r="9989" spans="1:5">
      <c r="A9989" s="1">
        <v>2011</v>
      </c>
      <c r="B9989" s="1">
        <v>106</v>
      </c>
      <c r="C9989" s="1">
        <v>61</v>
      </c>
      <c r="D9989" s="1">
        <v>8</v>
      </c>
      <c r="E9989" s="1">
        <v>69</v>
      </c>
    </row>
    <row r="9990" spans="1:5">
      <c r="A9990" s="1">
        <v>2011</v>
      </c>
      <c r="B9990" s="1">
        <v>107</v>
      </c>
      <c r="C9990" s="1">
        <v>41</v>
      </c>
      <c r="D9990" s="1">
        <v>4</v>
      </c>
      <c r="E9990" s="1">
        <v>45</v>
      </c>
    </row>
    <row r="9991" spans="1:5">
      <c r="A9991" s="1">
        <v>2011</v>
      </c>
      <c r="B9991" s="1">
        <v>108</v>
      </c>
      <c r="C9991" s="1">
        <v>18</v>
      </c>
      <c r="D9991" s="1">
        <v>5</v>
      </c>
      <c r="E9991" s="1">
        <v>23</v>
      </c>
    </row>
    <row r="9992" spans="1:5">
      <c r="A9992" s="1">
        <v>2011</v>
      </c>
      <c r="B9992" s="1">
        <v>109</v>
      </c>
      <c r="C9992" s="1">
        <v>14</v>
      </c>
      <c r="D9992" s="1">
        <v>0</v>
      </c>
      <c r="E9992" s="1">
        <v>14</v>
      </c>
    </row>
    <row r="9993" spans="1:5">
      <c r="A9993" s="1">
        <v>2011</v>
      </c>
      <c r="B9993" s="1" t="s">
        <v>121</v>
      </c>
      <c r="C9993" s="1">
        <v>11</v>
      </c>
      <c r="D9993" s="1">
        <v>1</v>
      </c>
      <c r="E9993" s="1">
        <v>12</v>
      </c>
    </row>
    <row r="9994" spans="1:5">
      <c r="A9994" s="1">
        <v>2012</v>
      </c>
      <c r="B9994" s="1">
        <v>0</v>
      </c>
      <c r="C9994" s="1">
        <v>1435</v>
      </c>
      <c r="D9994" s="1">
        <v>1912</v>
      </c>
      <c r="E9994" s="1">
        <v>3347</v>
      </c>
    </row>
    <row r="9995" spans="1:5">
      <c r="A9995" s="1">
        <v>2012</v>
      </c>
      <c r="B9995" s="1">
        <v>1</v>
      </c>
      <c r="C9995" s="1">
        <v>104</v>
      </c>
      <c r="D9995" s="1">
        <v>134</v>
      </c>
      <c r="E9995" s="1">
        <v>238</v>
      </c>
    </row>
    <row r="9996" spans="1:5">
      <c r="A9996" s="1">
        <v>2012</v>
      </c>
      <c r="B9996" s="1">
        <v>2</v>
      </c>
      <c r="C9996" s="1">
        <v>43</v>
      </c>
      <c r="D9996" s="1">
        <v>74</v>
      </c>
      <c r="E9996" s="1">
        <v>117</v>
      </c>
    </row>
    <row r="9997" spans="1:5">
      <c r="A9997" s="1">
        <v>2012</v>
      </c>
      <c r="B9997" s="1">
        <v>3</v>
      </c>
      <c r="C9997" s="1">
        <v>45</v>
      </c>
      <c r="D9997" s="1">
        <v>42</v>
      </c>
      <c r="E9997" s="1">
        <v>87</v>
      </c>
    </row>
    <row r="9998" spans="1:5">
      <c r="A9998" s="1">
        <v>2012</v>
      </c>
      <c r="B9998" s="1">
        <v>4</v>
      </c>
      <c r="C9998" s="1">
        <v>35</v>
      </c>
      <c r="D9998" s="1">
        <v>46</v>
      </c>
      <c r="E9998" s="1">
        <v>81</v>
      </c>
    </row>
    <row r="9999" spans="1:5">
      <c r="A9999" s="1">
        <v>2012</v>
      </c>
      <c r="B9999" s="1">
        <v>5</v>
      </c>
      <c r="C9999" s="1">
        <v>41</v>
      </c>
      <c r="D9999" s="1">
        <v>44</v>
      </c>
      <c r="E9999" s="1">
        <v>85</v>
      </c>
    </row>
    <row r="10000" spans="1:5">
      <c r="A10000" s="1">
        <v>2012</v>
      </c>
      <c r="B10000" s="1">
        <v>6</v>
      </c>
      <c r="C10000" s="1">
        <v>32</v>
      </c>
      <c r="D10000" s="1">
        <v>36</v>
      </c>
      <c r="E10000" s="1">
        <v>68</v>
      </c>
    </row>
    <row r="10001" spans="1:5">
      <c r="A10001" s="1">
        <v>2012</v>
      </c>
      <c r="B10001" s="1">
        <v>7</v>
      </c>
      <c r="C10001" s="1">
        <v>29</v>
      </c>
      <c r="D10001" s="1">
        <v>27</v>
      </c>
      <c r="E10001" s="1">
        <v>56</v>
      </c>
    </row>
    <row r="10002" spans="1:5">
      <c r="A10002" s="1">
        <v>2012</v>
      </c>
      <c r="B10002" s="1">
        <v>8</v>
      </c>
      <c r="C10002" s="1">
        <v>25</v>
      </c>
      <c r="D10002" s="1">
        <v>39</v>
      </c>
      <c r="E10002" s="1">
        <v>64</v>
      </c>
    </row>
    <row r="10003" spans="1:5">
      <c r="A10003" s="1">
        <v>2012</v>
      </c>
      <c r="B10003" s="1">
        <v>9</v>
      </c>
      <c r="C10003" s="1">
        <v>21</v>
      </c>
      <c r="D10003" s="1">
        <v>31</v>
      </c>
      <c r="E10003" s="1">
        <v>52</v>
      </c>
    </row>
    <row r="10004" spans="1:5">
      <c r="A10004" s="1">
        <v>2012</v>
      </c>
      <c r="B10004" s="1">
        <v>10</v>
      </c>
      <c r="C10004" s="1">
        <v>24</v>
      </c>
      <c r="D10004" s="1">
        <v>33</v>
      </c>
      <c r="E10004" s="1">
        <v>57</v>
      </c>
    </row>
    <row r="10005" spans="1:5">
      <c r="A10005" s="1">
        <v>2012</v>
      </c>
      <c r="B10005" s="1">
        <v>11</v>
      </c>
      <c r="C10005" s="1">
        <v>22</v>
      </c>
      <c r="D10005" s="1">
        <v>41</v>
      </c>
      <c r="E10005" s="1">
        <v>63</v>
      </c>
    </row>
    <row r="10006" spans="1:5">
      <c r="A10006" s="1">
        <v>2012</v>
      </c>
      <c r="B10006" s="1">
        <v>12</v>
      </c>
      <c r="C10006" s="1">
        <v>30</v>
      </c>
      <c r="D10006" s="1">
        <v>41</v>
      </c>
      <c r="E10006" s="1">
        <v>71</v>
      </c>
    </row>
    <row r="10007" spans="1:5">
      <c r="A10007" s="1">
        <v>2012</v>
      </c>
      <c r="B10007" s="1">
        <v>13</v>
      </c>
      <c r="C10007" s="1">
        <v>29</v>
      </c>
      <c r="D10007" s="1">
        <v>38</v>
      </c>
      <c r="E10007" s="1">
        <v>67</v>
      </c>
    </row>
    <row r="10008" spans="1:5">
      <c r="A10008" s="1">
        <v>2012</v>
      </c>
      <c r="B10008" s="1">
        <v>14</v>
      </c>
      <c r="C10008" s="1">
        <v>32</v>
      </c>
      <c r="D10008" s="1">
        <v>50</v>
      </c>
      <c r="E10008" s="1">
        <v>82</v>
      </c>
    </row>
    <row r="10009" spans="1:5">
      <c r="A10009" s="1">
        <v>2012</v>
      </c>
      <c r="B10009" s="1">
        <v>15</v>
      </c>
      <c r="C10009" s="1">
        <v>45</v>
      </c>
      <c r="D10009" s="1">
        <v>52</v>
      </c>
      <c r="E10009" s="1">
        <v>97</v>
      </c>
    </row>
    <row r="10010" spans="1:5">
      <c r="A10010" s="1">
        <v>2012</v>
      </c>
      <c r="B10010" s="1">
        <v>16</v>
      </c>
      <c r="C10010" s="1">
        <v>41</v>
      </c>
      <c r="D10010" s="1">
        <v>81</v>
      </c>
      <c r="E10010" s="1">
        <v>122</v>
      </c>
    </row>
    <row r="10011" spans="1:5">
      <c r="A10011" s="1">
        <v>2012</v>
      </c>
      <c r="B10011" s="1">
        <v>17</v>
      </c>
      <c r="C10011" s="1">
        <v>65</v>
      </c>
      <c r="D10011" s="1">
        <v>135</v>
      </c>
      <c r="E10011" s="1">
        <v>200</v>
      </c>
    </row>
    <row r="10012" spans="1:5">
      <c r="A10012" s="1">
        <v>2012</v>
      </c>
      <c r="B10012" s="1">
        <v>18</v>
      </c>
      <c r="C10012" s="1">
        <v>61</v>
      </c>
      <c r="D10012" s="1">
        <v>209</v>
      </c>
      <c r="E10012" s="1">
        <v>270</v>
      </c>
    </row>
    <row r="10013" spans="1:5">
      <c r="A10013" s="1">
        <v>2012</v>
      </c>
      <c r="B10013" s="1">
        <v>19</v>
      </c>
      <c r="C10013" s="1">
        <v>79</v>
      </c>
      <c r="D10013" s="1">
        <v>191</v>
      </c>
      <c r="E10013" s="1">
        <v>270</v>
      </c>
    </row>
    <row r="10014" spans="1:5">
      <c r="A10014" s="1">
        <v>2012</v>
      </c>
      <c r="B10014" s="1">
        <v>20</v>
      </c>
      <c r="C10014" s="1">
        <v>89</v>
      </c>
      <c r="D10014" s="1">
        <v>205</v>
      </c>
      <c r="E10014" s="1">
        <v>294</v>
      </c>
    </row>
    <row r="10015" spans="1:5">
      <c r="A10015" s="1">
        <v>2012</v>
      </c>
      <c r="B10015" s="1">
        <v>21</v>
      </c>
      <c r="C10015" s="1">
        <v>84</v>
      </c>
      <c r="D10015" s="1">
        <v>201</v>
      </c>
      <c r="E10015" s="1">
        <v>285</v>
      </c>
    </row>
    <row r="10016" spans="1:5">
      <c r="A10016" s="1">
        <v>2012</v>
      </c>
      <c r="B10016" s="1">
        <v>22</v>
      </c>
      <c r="C10016" s="1">
        <v>83</v>
      </c>
      <c r="D10016" s="1">
        <v>220</v>
      </c>
      <c r="E10016" s="1">
        <v>303</v>
      </c>
    </row>
    <row r="10017" spans="1:5">
      <c r="A10017" s="1">
        <v>2012</v>
      </c>
      <c r="B10017" s="1">
        <v>23</v>
      </c>
      <c r="C10017" s="1">
        <v>100</v>
      </c>
      <c r="D10017" s="1">
        <v>253</v>
      </c>
      <c r="E10017" s="1">
        <v>353</v>
      </c>
    </row>
    <row r="10018" spans="1:5">
      <c r="A10018" s="1">
        <v>2012</v>
      </c>
      <c r="B10018" s="1">
        <v>24</v>
      </c>
      <c r="C10018" s="1">
        <v>100</v>
      </c>
      <c r="D10018" s="1">
        <v>215</v>
      </c>
      <c r="E10018" s="1">
        <v>315</v>
      </c>
    </row>
    <row r="10019" spans="1:5">
      <c r="A10019" s="1">
        <v>2012</v>
      </c>
      <c r="B10019" s="1">
        <v>25</v>
      </c>
      <c r="C10019" s="1">
        <v>112</v>
      </c>
      <c r="D10019" s="1">
        <v>248</v>
      </c>
      <c r="E10019" s="1">
        <v>360</v>
      </c>
    </row>
    <row r="10020" spans="1:5">
      <c r="A10020" s="1">
        <v>2012</v>
      </c>
      <c r="B10020" s="1">
        <v>26</v>
      </c>
      <c r="C10020" s="1">
        <v>102</v>
      </c>
      <c r="D10020" s="1">
        <v>265</v>
      </c>
      <c r="E10020" s="1">
        <v>367</v>
      </c>
    </row>
    <row r="10021" spans="1:5">
      <c r="A10021" s="1">
        <v>2012</v>
      </c>
      <c r="B10021" s="1">
        <v>27</v>
      </c>
      <c r="C10021" s="1">
        <v>127</v>
      </c>
      <c r="D10021" s="1">
        <v>250</v>
      </c>
      <c r="E10021" s="1">
        <v>377</v>
      </c>
    </row>
    <row r="10022" spans="1:5">
      <c r="A10022" s="1">
        <v>2012</v>
      </c>
      <c r="B10022" s="1">
        <v>28</v>
      </c>
      <c r="C10022" s="1">
        <v>145</v>
      </c>
      <c r="D10022" s="1">
        <v>280</v>
      </c>
      <c r="E10022" s="1">
        <v>425</v>
      </c>
    </row>
    <row r="10023" spans="1:5">
      <c r="A10023" s="1">
        <v>2012</v>
      </c>
      <c r="B10023" s="1">
        <v>29</v>
      </c>
      <c r="C10023" s="1">
        <v>143</v>
      </c>
      <c r="D10023" s="1">
        <v>310</v>
      </c>
      <c r="E10023" s="1">
        <v>453</v>
      </c>
    </row>
    <row r="10024" spans="1:5">
      <c r="A10024" s="1">
        <v>2012</v>
      </c>
      <c r="B10024" s="1">
        <v>30</v>
      </c>
      <c r="C10024" s="1">
        <v>151</v>
      </c>
      <c r="D10024" s="1">
        <v>333</v>
      </c>
      <c r="E10024" s="1">
        <v>484</v>
      </c>
    </row>
    <row r="10025" spans="1:5">
      <c r="A10025" s="1">
        <v>2012</v>
      </c>
      <c r="B10025" s="1">
        <v>31</v>
      </c>
      <c r="C10025" s="1">
        <v>176</v>
      </c>
      <c r="D10025" s="1">
        <v>349</v>
      </c>
      <c r="E10025" s="1">
        <v>525</v>
      </c>
    </row>
    <row r="10026" spans="1:5">
      <c r="A10026" s="1">
        <v>2012</v>
      </c>
      <c r="B10026" s="1">
        <v>32</v>
      </c>
      <c r="C10026" s="1">
        <v>181</v>
      </c>
      <c r="D10026" s="1">
        <v>329</v>
      </c>
      <c r="E10026" s="1">
        <v>510</v>
      </c>
    </row>
    <row r="10027" spans="1:5">
      <c r="A10027" s="1">
        <v>2012</v>
      </c>
      <c r="B10027" s="1">
        <v>33</v>
      </c>
      <c r="C10027" s="1">
        <v>193</v>
      </c>
      <c r="D10027" s="1">
        <v>385</v>
      </c>
      <c r="E10027" s="1">
        <v>578</v>
      </c>
    </row>
    <row r="10028" spans="1:5">
      <c r="A10028" s="1">
        <v>2012</v>
      </c>
      <c r="B10028" s="1">
        <v>34</v>
      </c>
      <c r="C10028" s="1">
        <v>211</v>
      </c>
      <c r="D10028" s="1">
        <v>353</v>
      </c>
      <c r="E10028" s="1">
        <v>564</v>
      </c>
    </row>
    <row r="10029" spans="1:5">
      <c r="A10029" s="1">
        <v>2012</v>
      </c>
      <c r="B10029" s="1">
        <v>35</v>
      </c>
      <c r="C10029" s="1">
        <v>203</v>
      </c>
      <c r="D10029" s="1">
        <v>381</v>
      </c>
      <c r="E10029" s="1">
        <v>584</v>
      </c>
    </row>
    <row r="10030" spans="1:5">
      <c r="A10030" s="1">
        <v>2012</v>
      </c>
      <c r="B10030" s="1">
        <v>36</v>
      </c>
      <c r="C10030" s="1">
        <v>205</v>
      </c>
      <c r="D10030" s="1">
        <v>402</v>
      </c>
      <c r="E10030" s="1">
        <v>607</v>
      </c>
    </row>
    <row r="10031" spans="1:5">
      <c r="A10031" s="1">
        <v>2012</v>
      </c>
      <c r="B10031" s="1">
        <v>37</v>
      </c>
      <c r="C10031" s="1">
        <v>258</v>
      </c>
      <c r="D10031" s="1">
        <v>460</v>
      </c>
      <c r="E10031" s="1">
        <v>718</v>
      </c>
    </row>
    <row r="10032" spans="1:5">
      <c r="A10032" s="1">
        <v>2012</v>
      </c>
      <c r="B10032" s="1">
        <v>38</v>
      </c>
      <c r="C10032" s="1">
        <v>307</v>
      </c>
      <c r="D10032" s="1">
        <v>516</v>
      </c>
      <c r="E10032" s="1">
        <v>823</v>
      </c>
    </row>
    <row r="10033" spans="1:5">
      <c r="A10033" s="1">
        <v>2012</v>
      </c>
      <c r="B10033" s="1">
        <v>39</v>
      </c>
      <c r="C10033" s="1">
        <v>358</v>
      </c>
      <c r="D10033" s="1">
        <v>600</v>
      </c>
      <c r="E10033" s="1">
        <v>958</v>
      </c>
    </row>
    <row r="10034" spans="1:5">
      <c r="A10034" s="1">
        <v>2012</v>
      </c>
      <c r="B10034" s="1">
        <v>40</v>
      </c>
      <c r="C10034" s="1">
        <v>391</v>
      </c>
      <c r="D10034" s="1">
        <v>701</v>
      </c>
      <c r="E10034" s="1">
        <v>1092</v>
      </c>
    </row>
    <row r="10035" spans="1:5">
      <c r="A10035" s="1">
        <v>2012</v>
      </c>
      <c r="B10035" s="1">
        <v>41</v>
      </c>
      <c r="C10035" s="1">
        <v>431</v>
      </c>
      <c r="D10035" s="1">
        <v>687</v>
      </c>
      <c r="E10035" s="1">
        <v>1118</v>
      </c>
    </row>
    <row r="10036" spans="1:5">
      <c r="A10036" s="1">
        <v>2012</v>
      </c>
      <c r="B10036" s="1">
        <v>42</v>
      </c>
      <c r="C10036" s="1">
        <v>488</v>
      </c>
      <c r="D10036" s="1">
        <v>707</v>
      </c>
      <c r="E10036" s="1">
        <v>1195</v>
      </c>
    </row>
    <row r="10037" spans="1:5">
      <c r="A10037" s="1">
        <v>2012</v>
      </c>
      <c r="B10037" s="1">
        <v>43</v>
      </c>
      <c r="C10037" s="1">
        <v>510</v>
      </c>
      <c r="D10037" s="1">
        <v>880</v>
      </c>
      <c r="E10037" s="1">
        <v>1390</v>
      </c>
    </row>
    <row r="10038" spans="1:5">
      <c r="A10038" s="1">
        <v>2012</v>
      </c>
      <c r="B10038" s="1">
        <v>44</v>
      </c>
      <c r="C10038" s="1">
        <v>575</v>
      </c>
      <c r="D10038" s="1">
        <v>945</v>
      </c>
      <c r="E10038" s="1">
        <v>1520</v>
      </c>
    </row>
    <row r="10039" spans="1:5">
      <c r="A10039" s="1">
        <v>2012</v>
      </c>
      <c r="B10039" s="1">
        <v>45</v>
      </c>
      <c r="C10039" s="1">
        <v>677</v>
      </c>
      <c r="D10039" s="1">
        <v>997</v>
      </c>
      <c r="E10039" s="1">
        <v>1674</v>
      </c>
    </row>
    <row r="10040" spans="1:5">
      <c r="A10040" s="1">
        <v>2012</v>
      </c>
      <c r="B10040" s="1">
        <v>46</v>
      </c>
      <c r="C10040" s="1">
        <v>692</v>
      </c>
      <c r="D10040" s="1">
        <v>1061</v>
      </c>
      <c r="E10040" s="1">
        <v>1753</v>
      </c>
    </row>
    <row r="10041" spans="1:5">
      <c r="A10041" s="1">
        <v>2012</v>
      </c>
      <c r="B10041" s="1">
        <v>47</v>
      </c>
      <c r="C10041" s="1">
        <v>789</v>
      </c>
      <c r="D10041" s="1">
        <v>1187</v>
      </c>
      <c r="E10041" s="1">
        <v>1976</v>
      </c>
    </row>
    <row r="10042" spans="1:5">
      <c r="A10042" s="1">
        <v>2012</v>
      </c>
      <c r="B10042" s="1">
        <v>48</v>
      </c>
      <c r="C10042" s="1">
        <v>816</v>
      </c>
      <c r="D10042" s="1">
        <v>1224</v>
      </c>
      <c r="E10042" s="1">
        <v>2040</v>
      </c>
    </row>
    <row r="10043" spans="1:5">
      <c r="A10043" s="1">
        <v>2012</v>
      </c>
      <c r="B10043" s="1">
        <v>49</v>
      </c>
      <c r="C10043" s="1">
        <v>928</v>
      </c>
      <c r="D10043" s="1">
        <v>1319</v>
      </c>
      <c r="E10043" s="1">
        <v>2247</v>
      </c>
    </row>
    <row r="10044" spans="1:5">
      <c r="A10044" s="1">
        <v>2012</v>
      </c>
      <c r="B10044" s="1">
        <v>50</v>
      </c>
      <c r="C10044" s="1">
        <v>968</v>
      </c>
      <c r="D10044" s="1">
        <v>1396</v>
      </c>
      <c r="E10044" s="1">
        <v>2364</v>
      </c>
    </row>
    <row r="10045" spans="1:5">
      <c r="A10045" s="1">
        <v>2012</v>
      </c>
      <c r="B10045" s="1">
        <v>51</v>
      </c>
      <c r="C10045" s="1">
        <v>1062</v>
      </c>
      <c r="D10045" s="1">
        <v>1449</v>
      </c>
      <c r="E10045" s="1">
        <v>2511</v>
      </c>
    </row>
    <row r="10046" spans="1:5">
      <c r="A10046" s="1">
        <v>2012</v>
      </c>
      <c r="B10046" s="1">
        <v>52</v>
      </c>
      <c r="C10046" s="1">
        <v>1108</v>
      </c>
      <c r="D10046" s="1">
        <v>1519</v>
      </c>
      <c r="E10046" s="1">
        <v>2627</v>
      </c>
    </row>
    <row r="10047" spans="1:5">
      <c r="A10047" s="1">
        <v>2012</v>
      </c>
      <c r="B10047" s="1">
        <v>53</v>
      </c>
      <c r="C10047" s="1">
        <v>1196</v>
      </c>
      <c r="D10047" s="1">
        <v>1663</v>
      </c>
      <c r="E10047" s="1">
        <v>2859</v>
      </c>
    </row>
    <row r="10048" spans="1:5">
      <c r="A10048" s="1">
        <v>2012</v>
      </c>
      <c r="B10048" s="1">
        <v>54</v>
      </c>
      <c r="C10048" s="1">
        <v>1213</v>
      </c>
      <c r="D10048" s="1">
        <v>1810</v>
      </c>
      <c r="E10048" s="1">
        <v>3023</v>
      </c>
    </row>
    <row r="10049" spans="1:5">
      <c r="A10049" s="1">
        <v>2012</v>
      </c>
      <c r="B10049" s="1">
        <v>55</v>
      </c>
      <c r="C10049" s="1">
        <v>1345</v>
      </c>
      <c r="D10049" s="1">
        <v>1911</v>
      </c>
      <c r="E10049" s="1">
        <v>3256</v>
      </c>
    </row>
    <row r="10050" spans="1:5">
      <c r="A10050" s="1">
        <v>2012</v>
      </c>
      <c r="B10050" s="1">
        <v>56</v>
      </c>
      <c r="C10050" s="1">
        <v>1410</v>
      </c>
      <c r="D10050" s="1">
        <v>2071</v>
      </c>
      <c r="E10050" s="1">
        <v>3481</v>
      </c>
    </row>
    <row r="10051" spans="1:5">
      <c r="A10051" s="1">
        <v>2012</v>
      </c>
      <c r="B10051" s="1">
        <v>57</v>
      </c>
      <c r="C10051" s="1">
        <v>1440</v>
      </c>
      <c r="D10051" s="1">
        <v>2137</v>
      </c>
      <c r="E10051" s="1">
        <v>3577</v>
      </c>
    </row>
    <row r="10052" spans="1:5">
      <c r="A10052" s="1">
        <v>2012</v>
      </c>
      <c r="B10052" s="1">
        <v>58</v>
      </c>
      <c r="C10052" s="1">
        <v>1677</v>
      </c>
      <c r="D10052" s="1">
        <v>2330</v>
      </c>
      <c r="E10052" s="1">
        <v>4007</v>
      </c>
    </row>
    <row r="10053" spans="1:5">
      <c r="A10053" s="1">
        <v>2012</v>
      </c>
      <c r="B10053" s="1">
        <v>59</v>
      </c>
      <c r="C10053" s="1">
        <v>1846</v>
      </c>
      <c r="D10053" s="1">
        <v>2569</v>
      </c>
      <c r="E10053" s="1">
        <v>4415</v>
      </c>
    </row>
    <row r="10054" spans="1:5">
      <c r="A10054" s="1">
        <v>2012</v>
      </c>
      <c r="B10054" s="1">
        <v>60</v>
      </c>
      <c r="C10054" s="1">
        <v>1892</v>
      </c>
      <c r="D10054" s="1">
        <v>2725</v>
      </c>
      <c r="E10054" s="1">
        <v>4617</v>
      </c>
    </row>
    <row r="10055" spans="1:5">
      <c r="A10055" s="1">
        <v>2012</v>
      </c>
      <c r="B10055" s="1">
        <v>61</v>
      </c>
      <c r="C10055" s="1">
        <v>2111</v>
      </c>
      <c r="D10055" s="1">
        <v>3108</v>
      </c>
      <c r="E10055" s="1">
        <v>5219</v>
      </c>
    </row>
    <row r="10056" spans="1:5">
      <c r="A10056" s="1">
        <v>2012</v>
      </c>
      <c r="B10056" s="1">
        <v>62</v>
      </c>
      <c r="C10056" s="1">
        <v>2354</v>
      </c>
      <c r="D10056" s="1">
        <v>3379</v>
      </c>
      <c r="E10056" s="1">
        <v>5733</v>
      </c>
    </row>
    <row r="10057" spans="1:5">
      <c r="A10057" s="1">
        <v>2012</v>
      </c>
      <c r="B10057" s="1">
        <v>63</v>
      </c>
      <c r="C10057" s="1">
        <v>2543</v>
      </c>
      <c r="D10057" s="1">
        <v>3724</v>
      </c>
      <c r="E10057" s="1">
        <v>6267</v>
      </c>
    </row>
    <row r="10058" spans="1:5">
      <c r="A10058" s="1">
        <v>2012</v>
      </c>
      <c r="B10058" s="1">
        <v>64</v>
      </c>
      <c r="C10058" s="1">
        <v>2916</v>
      </c>
      <c r="D10058" s="1">
        <v>4260</v>
      </c>
      <c r="E10058" s="1">
        <v>7176</v>
      </c>
    </row>
    <row r="10059" spans="1:5">
      <c r="A10059" s="1">
        <v>2012</v>
      </c>
      <c r="B10059" s="1">
        <v>65</v>
      </c>
      <c r="C10059" s="1">
        <v>3355</v>
      </c>
      <c r="D10059" s="1">
        <v>4817</v>
      </c>
      <c r="E10059" s="1">
        <v>8172</v>
      </c>
    </row>
    <row r="10060" spans="1:5">
      <c r="A10060" s="1">
        <v>2012</v>
      </c>
      <c r="B10060" s="1">
        <v>66</v>
      </c>
      <c r="C10060" s="1">
        <v>3065</v>
      </c>
      <c r="D10060" s="1">
        <v>4396</v>
      </c>
      <c r="E10060" s="1">
        <v>7461</v>
      </c>
    </row>
    <row r="10061" spans="1:5">
      <c r="A10061" s="1">
        <v>2012</v>
      </c>
      <c r="B10061" s="1">
        <v>67</v>
      </c>
      <c r="C10061" s="1">
        <v>3335</v>
      </c>
      <c r="D10061" s="1">
        <v>4768</v>
      </c>
      <c r="E10061" s="1">
        <v>8103</v>
      </c>
    </row>
    <row r="10062" spans="1:5">
      <c r="A10062" s="1">
        <v>2012</v>
      </c>
      <c r="B10062" s="1">
        <v>68</v>
      </c>
      <c r="C10062" s="1">
        <v>3464</v>
      </c>
      <c r="D10062" s="1">
        <v>4956</v>
      </c>
      <c r="E10062" s="1">
        <v>8420</v>
      </c>
    </row>
    <row r="10063" spans="1:5">
      <c r="A10063" s="1">
        <v>2012</v>
      </c>
      <c r="B10063" s="1">
        <v>69</v>
      </c>
      <c r="C10063" s="1">
        <v>3680</v>
      </c>
      <c r="D10063" s="1">
        <v>5265</v>
      </c>
      <c r="E10063" s="1">
        <v>8945</v>
      </c>
    </row>
    <row r="10064" spans="1:5">
      <c r="A10064" s="1">
        <v>2012</v>
      </c>
      <c r="B10064" s="1">
        <v>70</v>
      </c>
      <c r="C10064" s="1">
        <v>3773</v>
      </c>
      <c r="D10064" s="1">
        <v>5214</v>
      </c>
      <c r="E10064" s="1">
        <v>8987</v>
      </c>
    </row>
    <row r="10065" spans="1:5">
      <c r="A10065" s="1">
        <v>2012</v>
      </c>
      <c r="B10065" s="1">
        <v>71</v>
      </c>
      <c r="C10065" s="1">
        <v>3747</v>
      </c>
      <c r="D10065" s="1">
        <v>5333</v>
      </c>
      <c r="E10065" s="1">
        <v>9080</v>
      </c>
    </row>
    <row r="10066" spans="1:5">
      <c r="A10066" s="1">
        <v>2012</v>
      </c>
      <c r="B10066" s="1">
        <v>72</v>
      </c>
      <c r="C10066" s="1">
        <v>4429</v>
      </c>
      <c r="D10066" s="1">
        <v>6032</v>
      </c>
      <c r="E10066" s="1">
        <v>10461</v>
      </c>
    </row>
    <row r="10067" spans="1:5">
      <c r="A10067" s="1">
        <v>2012</v>
      </c>
      <c r="B10067" s="1">
        <v>73</v>
      </c>
      <c r="C10067" s="1">
        <v>4844</v>
      </c>
      <c r="D10067" s="1">
        <v>6435</v>
      </c>
      <c r="E10067" s="1">
        <v>11279</v>
      </c>
    </row>
    <row r="10068" spans="1:5">
      <c r="A10068" s="1">
        <v>2012</v>
      </c>
      <c r="B10068" s="1">
        <v>74</v>
      </c>
      <c r="C10068" s="1">
        <v>5268</v>
      </c>
      <c r="D10068" s="1">
        <v>6857</v>
      </c>
      <c r="E10068" s="1">
        <v>12125</v>
      </c>
    </row>
    <row r="10069" spans="1:5">
      <c r="A10069" s="1">
        <v>2012</v>
      </c>
      <c r="B10069" s="1">
        <v>75</v>
      </c>
      <c r="C10069" s="1">
        <v>5614</v>
      </c>
      <c r="D10069" s="1">
        <v>7238</v>
      </c>
      <c r="E10069" s="1">
        <v>12852</v>
      </c>
    </row>
    <row r="10070" spans="1:5">
      <c r="A10070" s="1">
        <v>2012</v>
      </c>
      <c r="B10070" s="1">
        <v>76</v>
      </c>
      <c r="C10070" s="1">
        <v>6057</v>
      </c>
      <c r="D10070" s="1">
        <v>7569</v>
      </c>
      <c r="E10070" s="1">
        <v>13626</v>
      </c>
    </row>
    <row r="10071" spans="1:5">
      <c r="A10071" s="1">
        <v>2012</v>
      </c>
      <c r="B10071" s="1">
        <v>77</v>
      </c>
      <c r="C10071" s="1">
        <v>6511</v>
      </c>
      <c r="D10071" s="1">
        <v>7877</v>
      </c>
      <c r="E10071" s="1">
        <v>14388</v>
      </c>
    </row>
    <row r="10072" spans="1:5">
      <c r="A10072" s="1">
        <v>2012</v>
      </c>
      <c r="B10072" s="1">
        <v>78</v>
      </c>
      <c r="C10072" s="1">
        <v>6924</v>
      </c>
      <c r="D10072" s="1">
        <v>8151</v>
      </c>
      <c r="E10072" s="1">
        <v>15075</v>
      </c>
    </row>
    <row r="10073" spans="1:5">
      <c r="A10073" s="1">
        <v>2012</v>
      </c>
      <c r="B10073" s="1">
        <v>79</v>
      </c>
      <c r="C10073" s="1">
        <v>7605</v>
      </c>
      <c r="D10073" s="1">
        <v>8289</v>
      </c>
      <c r="E10073" s="1">
        <v>15894</v>
      </c>
    </row>
    <row r="10074" spans="1:5">
      <c r="A10074" s="1">
        <v>2012</v>
      </c>
      <c r="B10074" s="1">
        <v>80</v>
      </c>
      <c r="C10074" s="1">
        <v>8527</v>
      </c>
      <c r="D10074" s="1">
        <v>8843</v>
      </c>
      <c r="E10074" s="1">
        <v>17370</v>
      </c>
    </row>
    <row r="10075" spans="1:5">
      <c r="A10075" s="1">
        <v>2012</v>
      </c>
      <c r="B10075" s="1">
        <v>81</v>
      </c>
      <c r="C10075" s="1">
        <v>9341</v>
      </c>
      <c r="D10075" s="1">
        <v>9526</v>
      </c>
      <c r="E10075" s="1">
        <v>18867</v>
      </c>
    </row>
    <row r="10076" spans="1:5">
      <c r="A10076" s="1">
        <v>2012</v>
      </c>
      <c r="B10076" s="1">
        <v>82</v>
      </c>
      <c r="C10076" s="1">
        <v>9778</v>
      </c>
      <c r="D10076" s="1">
        <v>9643</v>
      </c>
      <c r="E10076" s="1">
        <v>19421</v>
      </c>
    </row>
    <row r="10077" spans="1:5">
      <c r="A10077" s="1">
        <v>2012</v>
      </c>
      <c r="B10077" s="1">
        <v>83</v>
      </c>
      <c r="C10077" s="1">
        <v>10456</v>
      </c>
      <c r="D10077" s="1">
        <v>9673</v>
      </c>
      <c r="E10077" s="1">
        <v>20129</v>
      </c>
    </row>
    <row r="10078" spans="1:5">
      <c r="A10078" s="1">
        <v>2012</v>
      </c>
      <c r="B10078" s="1">
        <v>84</v>
      </c>
      <c r="C10078" s="1">
        <v>10981</v>
      </c>
      <c r="D10078" s="1">
        <v>9523</v>
      </c>
      <c r="E10078" s="1">
        <v>20504</v>
      </c>
    </row>
    <row r="10079" spans="1:5">
      <c r="A10079" s="1">
        <v>2012</v>
      </c>
      <c r="B10079" s="1">
        <v>85</v>
      </c>
      <c r="C10079" s="1">
        <v>11332</v>
      </c>
      <c r="D10079" s="1">
        <v>9506</v>
      </c>
      <c r="E10079" s="1">
        <v>20838</v>
      </c>
    </row>
    <row r="10080" spans="1:5">
      <c r="A10080" s="1">
        <v>2012</v>
      </c>
      <c r="B10080" s="1">
        <v>86</v>
      </c>
      <c r="C10080" s="1">
        <v>11975</v>
      </c>
      <c r="D10080" s="1">
        <v>9510</v>
      </c>
      <c r="E10080" s="1">
        <v>21485</v>
      </c>
    </row>
    <row r="10081" spans="1:5">
      <c r="A10081" s="1">
        <v>2012</v>
      </c>
      <c r="B10081" s="1">
        <v>87</v>
      </c>
      <c r="C10081" s="1">
        <v>11946</v>
      </c>
      <c r="D10081" s="1">
        <v>8962</v>
      </c>
      <c r="E10081" s="1">
        <v>20908</v>
      </c>
    </row>
    <row r="10082" spans="1:5">
      <c r="A10082" s="1">
        <v>2012</v>
      </c>
      <c r="B10082" s="1">
        <v>88</v>
      </c>
      <c r="C10082" s="1">
        <v>12262</v>
      </c>
      <c r="D10082" s="1">
        <v>8352</v>
      </c>
      <c r="E10082" s="1">
        <v>20614</v>
      </c>
    </row>
    <row r="10083" spans="1:5">
      <c r="A10083" s="1">
        <v>2012</v>
      </c>
      <c r="B10083" s="1">
        <v>89</v>
      </c>
      <c r="C10083" s="1">
        <v>12565</v>
      </c>
      <c r="D10083" s="1">
        <v>7668</v>
      </c>
      <c r="E10083" s="1">
        <v>20233</v>
      </c>
    </row>
    <row r="10084" spans="1:5">
      <c r="A10084" s="1">
        <v>2012</v>
      </c>
      <c r="B10084" s="1">
        <v>90</v>
      </c>
      <c r="C10084" s="1">
        <v>12777</v>
      </c>
      <c r="D10084" s="1">
        <v>7237</v>
      </c>
      <c r="E10084" s="1">
        <v>20014</v>
      </c>
    </row>
    <row r="10085" spans="1:5">
      <c r="A10085" s="1">
        <v>2012</v>
      </c>
      <c r="B10085" s="1">
        <v>91</v>
      </c>
      <c r="C10085" s="1">
        <v>12641</v>
      </c>
      <c r="D10085" s="1">
        <v>6732</v>
      </c>
      <c r="E10085" s="1">
        <v>19373</v>
      </c>
    </row>
    <row r="10086" spans="1:5">
      <c r="A10086" s="1">
        <v>2012</v>
      </c>
      <c r="B10086" s="1">
        <v>92</v>
      </c>
      <c r="C10086" s="1">
        <v>11808</v>
      </c>
      <c r="D10086" s="1">
        <v>5642</v>
      </c>
      <c r="E10086" s="1">
        <v>17450</v>
      </c>
    </row>
    <row r="10087" spans="1:5">
      <c r="A10087" s="1">
        <v>2012</v>
      </c>
      <c r="B10087" s="1">
        <v>93</v>
      </c>
      <c r="C10087" s="1">
        <v>7528</v>
      </c>
      <c r="D10087" s="1">
        <v>3326</v>
      </c>
      <c r="E10087" s="1">
        <v>10854</v>
      </c>
    </row>
    <row r="10088" spans="1:5">
      <c r="A10088" s="1">
        <v>2012</v>
      </c>
      <c r="B10088" s="1">
        <v>94</v>
      </c>
      <c r="C10088" s="1">
        <v>6303</v>
      </c>
      <c r="D10088" s="1">
        <v>2495</v>
      </c>
      <c r="E10088" s="1">
        <v>8798</v>
      </c>
    </row>
    <row r="10089" spans="1:5">
      <c r="A10089" s="1">
        <v>2012</v>
      </c>
      <c r="B10089" s="1">
        <v>95</v>
      </c>
      <c r="C10089" s="1">
        <v>5887</v>
      </c>
      <c r="D10089" s="1">
        <v>2221</v>
      </c>
      <c r="E10089" s="1">
        <v>8108</v>
      </c>
    </row>
    <row r="10090" spans="1:5">
      <c r="A10090" s="1">
        <v>2012</v>
      </c>
      <c r="B10090" s="1">
        <v>96</v>
      </c>
      <c r="C10090" s="1">
        <v>5448</v>
      </c>
      <c r="D10090" s="1">
        <v>1829</v>
      </c>
      <c r="E10090" s="1">
        <v>7277</v>
      </c>
    </row>
    <row r="10091" spans="1:5">
      <c r="A10091" s="1">
        <v>2012</v>
      </c>
      <c r="B10091" s="1">
        <v>97</v>
      </c>
      <c r="C10091" s="1">
        <v>4379</v>
      </c>
      <c r="D10091" s="1">
        <v>1385</v>
      </c>
      <c r="E10091" s="1">
        <v>5764</v>
      </c>
    </row>
    <row r="10092" spans="1:5">
      <c r="A10092" s="1">
        <v>2012</v>
      </c>
      <c r="B10092" s="1">
        <v>98</v>
      </c>
      <c r="C10092" s="1">
        <v>3511</v>
      </c>
      <c r="D10092" s="1">
        <v>943</v>
      </c>
      <c r="E10092" s="1">
        <v>4454</v>
      </c>
    </row>
    <row r="10093" spans="1:5">
      <c r="A10093" s="1">
        <v>2012</v>
      </c>
      <c r="B10093" s="1">
        <v>99</v>
      </c>
      <c r="C10093" s="1">
        <v>2640</v>
      </c>
      <c r="D10093" s="1">
        <v>657</v>
      </c>
      <c r="E10093" s="1">
        <v>3297</v>
      </c>
    </row>
    <row r="10094" spans="1:5">
      <c r="A10094" s="1">
        <v>2012</v>
      </c>
      <c r="B10094" s="1">
        <v>100</v>
      </c>
      <c r="C10094" s="1">
        <v>1812</v>
      </c>
      <c r="D10094" s="1">
        <v>396</v>
      </c>
      <c r="E10094" s="1">
        <v>2208</v>
      </c>
    </row>
    <row r="10095" spans="1:5">
      <c r="A10095" s="1">
        <v>2012</v>
      </c>
      <c r="B10095" s="1">
        <v>101</v>
      </c>
      <c r="C10095" s="1">
        <v>1220</v>
      </c>
      <c r="D10095" s="1">
        <v>235</v>
      </c>
      <c r="E10095" s="1">
        <v>1455</v>
      </c>
    </row>
    <row r="10096" spans="1:5">
      <c r="A10096" s="1">
        <v>2012</v>
      </c>
      <c r="B10096" s="1">
        <v>102</v>
      </c>
      <c r="C10096" s="1">
        <v>776</v>
      </c>
      <c r="D10096" s="1">
        <v>122</v>
      </c>
      <c r="E10096" s="1">
        <v>898</v>
      </c>
    </row>
    <row r="10097" spans="1:5">
      <c r="A10097" s="1">
        <v>2012</v>
      </c>
      <c r="B10097" s="1">
        <v>103</v>
      </c>
      <c r="C10097" s="1">
        <v>493</v>
      </c>
      <c r="D10097" s="1">
        <v>71</v>
      </c>
      <c r="E10097" s="1">
        <v>564</v>
      </c>
    </row>
    <row r="10098" spans="1:5">
      <c r="A10098" s="1">
        <v>2012</v>
      </c>
      <c r="B10098" s="1">
        <v>104</v>
      </c>
      <c r="C10098" s="1">
        <v>301</v>
      </c>
      <c r="D10098" s="1">
        <v>43</v>
      </c>
      <c r="E10098" s="1">
        <v>344</v>
      </c>
    </row>
    <row r="10099" spans="1:5">
      <c r="A10099" s="1">
        <v>2012</v>
      </c>
      <c r="B10099" s="1">
        <v>105</v>
      </c>
      <c r="C10099" s="1">
        <v>183</v>
      </c>
      <c r="D10099" s="1">
        <v>26</v>
      </c>
      <c r="E10099" s="1">
        <v>209</v>
      </c>
    </row>
    <row r="10100" spans="1:5">
      <c r="A10100" s="1">
        <v>2012</v>
      </c>
      <c r="B10100" s="1">
        <v>106</v>
      </c>
      <c r="C10100" s="1">
        <v>99</v>
      </c>
      <c r="D10100" s="1">
        <v>5</v>
      </c>
      <c r="E10100" s="1">
        <v>104</v>
      </c>
    </row>
    <row r="10101" spans="1:5">
      <c r="A10101" s="1">
        <v>2012</v>
      </c>
      <c r="B10101" s="1">
        <v>107</v>
      </c>
      <c r="C10101" s="1">
        <v>45</v>
      </c>
      <c r="D10101" s="1">
        <v>5</v>
      </c>
      <c r="E10101" s="1">
        <v>50</v>
      </c>
    </row>
    <row r="10102" spans="1:5">
      <c r="A10102" s="1">
        <v>2012</v>
      </c>
      <c r="B10102" s="1">
        <v>108</v>
      </c>
      <c r="C10102" s="1">
        <v>30</v>
      </c>
      <c r="D10102" s="1">
        <v>4</v>
      </c>
      <c r="E10102" s="1">
        <v>34</v>
      </c>
    </row>
    <row r="10103" spans="1:5">
      <c r="A10103" s="1">
        <v>2012</v>
      </c>
      <c r="B10103" s="1">
        <v>109</v>
      </c>
      <c r="C10103" s="1">
        <v>8</v>
      </c>
      <c r="D10103" s="1">
        <v>0</v>
      </c>
      <c r="E10103" s="1">
        <v>8</v>
      </c>
    </row>
    <row r="10104" spans="1:5">
      <c r="A10104" s="1">
        <v>2012</v>
      </c>
      <c r="B10104" s="1" t="s">
        <v>121</v>
      </c>
      <c r="C10104" s="1">
        <v>10.01</v>
      </c>
      <c r="D10104" s="1">
        <v>0</v>
      </c>
      <c r="E10104" s="1">
        <v>10.01</v>
      </c>
    </row>
    <row r="10105" spans="1:5">
      <c r="A10105" s="1">
        <v>2013</v>
      </c>
      <c r="B10105" s="1">
        <v>0</v>
      </c>
      <c r="C10105" s="1">
        <v>1324</v>
      </c>
      <c r="D10105" s="1">
        <v>1741</v>
      </c>
      <c r="E10105" s="1">
        <v>3065</v>
      </c>
    </row>
    <row r="10106" spans="1:5">
      <c r="A10106" s="1">
        <v>2013</v>
      </c>
      <c r="B10106" s="1">
        <v>1</v>
      </c>
      <c r="C10106" s="1">
        <v>118</v>
      </c>
      <c r="D10106" s="1">
        <v>135</v>
      </c>
      <c r="E10106" s="1">
        <v>253</v>
      </c>
    </row>
    <row r="10107" spans="1:5">
      <c r="A10107" s="1">
        <v>2013</v>
      </c>
      <c r="B10107" s="1">
        <v>2</v>
      </c>
      <c r="C10107" s="1">
        <v>57</v>
      </c>
      <c r="D10107" s="1">
        <v>74</v>
      </c>
      <c r="E10107" s="1">
        <v>131</v>
      </c>
    </row>
    <row r="10108" spans="1:5">
      <c r="A10108" s="1">
        <v>2013</v>
      </c>
      <c r="B10108" s="1">
        <v>3</v>
      </c>
      <c r="C10108" s="1">
        <v>44</v>
      </c>
      <c r="D10108" s="1">
        <v>45</v>
      </c>
      <c r="E10108" s="1">
        <v>89</v>
      </c>
    </row>
    <row r="10109" spans="1:5">
      <c r="A10109" s="1">
        <v>2013</v>
      </c>
      <c r="B10109" s="1">
        <v>4</v>
      </c>
      <c r="C10109" s="1">
        <v>37</v>
      </c>
      <c r="D10109" s="1">
        <v>44</v>
      </c>
      <c r="E10109" s="1">
        <v>81</v>
      </c>
    </row>
    <row r="10110" spans="1:5">
      <c r="A10110" s="1">
        <v>2013</v>
      </c>
      <c r="B10110" s="1">
        <v>5</v>
      </c>
      <c r="C10110" s="1">
        <v>31</v>
      </c>
      <c r="D10110" s="1">
        <v>36</v>
      </c>
      <c r="E10110" s="1">
        <v>67</v>
      </c>
    </row>
    <row r="10111" spans="1:5">
      <c r="A10111" s="1">
        <v>2013</v>
      </c>
      <c r="B10111" s="1">
        <v>6</v>
      </c>
      <c r="C10111" s="1">
        <v>28</v>
      </c>
      <c r="D10111" s="1">
        <v>29</v>
      </c>
      <c r="E10111" s="1">
        <v>57</v>
      </c>
    </row>
    <row r="10112" spans="1:5">
      <c r="A10112" s="1">
        <v>2013</v>
      </c>
      <c r="B10112" s="1">
        <v>7</v>
      </c>
      <c r="C10112" s="1">
        <v>25</v>
      </c>
      <c r="D10112" s="1">
        <v>43</v>
      </c>
      <c r="E10112" s="1">
        <v>68</v>
      </c>
    </row>
    <row r="10113" spans="1:5">
      <c r="A10113" s="1">
        <v>2013</v>
      </c>
      <c r="B10113" s="1">
        <v>8</v>
      </c>
      <c r="C10113" s="1">
        <v>24</v>
      </c>
      <c r="D10113" s="1">
        <v>28</v>
      </c>
      <c r="E10113" s="1">
        <v>52</v>
      </c>
    </row>
    <row r="10114" spans="1:5">
      <c r="A10114" s="1">
        <v>2013</v>
      </c>
      <c r="B10114" s="1">
        <v>9</v>
      </c>
      <c r="C10114" s="1">
        <v>23</v>
      </c>
      <c r="D10114" s="1">
        <v>28</v>
      </c>
      <c r="E10114" s="1">
        <v>51</v>
      </c>
    </row>
    <row r="10115" spans="1:5">
      <c r="A10115" s="1">
        <v>2013</v>
      </c>
      <c r="B10115" s="1">
        <v>10</v>
      </c>
      <c r="C10115" s="1">
        <v>29</v>
      </c>
      <c r="D10115" s="1">
        <v>28</v>
      </c>
      <c r="E10115" s="1">
        <v>57</v>
      </c>
    </row>
    <row r="10116" spans="1:5">
      <c r="A10116" s="1">
        <v>2013</v>
      </c>
      <c r="B10116" s="1">
        <v>11</v>
      </c>
      <c r="C10116" s="1">
        <v>27</v>
      </c>
      <c r="D10116" s="1">
        <v>23</v>
      </c>
      <c r="E10116" s="1">
        <v>50</v>
      </c>
    </row>
    <row r="10117" spans="1:5">
      <c r="A10117" s="1">
        <v>2013</v>
      </c>
      <c r="B10117" s="1">
        <v>12</v>
      </c>
      <c r="C10117" s="1">
        <v>22</v>
      </c>
      <c r="D10117" s="1">
        <v>39</v>
      </c>
      <c r="E10117" s="1">
        <v>61</v>
      </c>
    </row>
    <row r="10118" spans="1:5">
      <c r="A10118" s="1">
        <v>2013</v>
      </c>
      <c r="B10118" s="1">
        <v>13</v>
      </c>
      <c r="C10118" s="1">
        <v>29</v>
      </c>
      <c r="D10118" s="1">
        <v>50</v>
      </c>
      <c r="E10118" s="1">
        <v>79</v>
      </c>
    </row>
    <row r="10119" spans="1:5">
      <c r="A10119" s="1">
        <v>2013</v>
      </c>
      <c r="B10119" s="1">
        <v>14</v>
      </c>
      <c r="C10119" s="1">
        <v>41</v>
      </c>
      <c r="D10119" s="1">
        <v>49</v>
      </c>
      <c r="E10119" s="1">
        <v>90</v>
      </c>
    </row>
    <row r="10120" spans="1:5">
      <c r="A10120" s="1">
        <v>2013</v>
      </c>
      <c r="B10120" s="1">
        <v>15</v>
      </c>
      <c r="C10120" s="1">
        <v>48</v>
      </c>
      <c r="D10120" s="1">
        <v>63</v>
      </c>
      <c r="E10120" s="1">
        <v>111</v>
      </c>
    </row>
    <row r="10121" spans="1:5">
      <c r="A10121" s="1">
        <v>2013</v>
      </c>
      <c r="B10121" s="1">
        <v>16</v>
      </c>
      <c r="C10121" s="1">
        <v>50</v>
      </c>
      <c r="D10121" s="1">
        <v>88</v>
      </c>
      <c r="E10121" s="1">
        <v>138</v>
      </c>
    </row>
    <row r="10122" spans="1:5">
      <c r="A10122" s="1">
        <v>2013</v>
      </c>
      <c r="B10122" s="1">
        <v>17</v>
      </c>
      <c r="C10122" s="1">
        <v>53</v>
      </c>
      <c r="D10122" s="1">
        <v>116</v>
      </c>
      <c r="E10122" s="1">
        <v>169</v>
      </c>
    </row>
    <row r="10123" spans="1:5">
      <c r="A10123" s="1">
        <v>2013</v>
      </c>
      <c r="B10123" s="1">
        <v>18</v>
      </c>
      <c r="C10123" s="1">
        <v>72</v>
      </c>
      <c r="D10123" s="1">
        <v>159</v>
      </c>
      <c r="E10123" s="1">
        <v>231</v>
      </c>
    </row>
    <row r="10124" spans="1:5">
      <c r="A10124" s="1">
        <v>2013</v>
      </c>
      <c r="B10124" s="1">
        <v>19</v>
      </c>
      <c r="C10124" s="1">
        <v>73</v>
      </c>
      <c r="D10124" s="1">
        <v>211</v>
      </c>
      <c r="E10124" s="1">
        <v>284</v>
      </c>
    </row>
    <row r="10125" spans="1:5">
      <c r="A10125" s="1">
        <v>2013</v>
      </c>
      <c r="B10125" s="1">
        <v>20</v>
      </c>
      <c r="C10125" s="1">
        <v>82</v>
      </c>
      <c r="D10125" s="1">
        <v>185</v>
      </c>
      <c r="E10125" s="1">
        <v>267</v>
      </c>
    </row>
    <row r="10126" spans="1:5">
      <c r="A10126" s="1">
        <v>2013</v>
      </c>
      <c r="B10126" s="1">
        <v>21</v>
      </c>
      <c r="C10126" s="1">
        <v>86</v>
      </c>
      <c r="D10126" s="1">
        <v>207</v>
      </c>
      <c r="E10126" s="1">
        <v>293</v>
      </c>
    </row>
    <row r="10127" spans="1:5">
      <c r="A10127" s="1">
        <v>2013</v>
      </c>
      <c r="B10127" s="1">
        <v>22</v>
      </c>
      <c r="C10127" s="1">
        <v>91</v>
      </c>
      <c r="D10127" s="1">
        <v>193</v>
      </c>
      <c r="E10127" s="1">
        <v>284</v>
      </c>
    </row>
    <row r="10128" spans="1:5">
      <c r="A10128" s="1">
        <v>2013</v>
      </c>
      <c r="B10128" s="1">
        <v>23</v>
      </c>
      <c r="C10128" s="1">
        <v>93</v>
      </c>
      <c r="D10128" s="1">
        <v>231</v>
      </c>
      <c r="E10128" s="1">
        <v>324</v>
      </c>
    </row>
    <row r="10129" spans="1:5">
      <c r="A10129" s="1">
        <v>2013</v>
      </c>
      <c r="B10129" s="1">
        <v>24</v>
      </c>
      <c r="C10129" s="1">
        <v>92</v>
      </c>
      <c r="D10129" s="1">
        <v>236</v>
      </c>
      <c r="E10129" s="1">
        <v>328</v>
      </c>
    </row>
    <row r="10130" spans="1:5">
      <c r="A10130" s="1">
        <v>2013</v>
      </c>
      <c r="B10130" s="1">
        <v>25</v>
      </c>
      <c r="C10130" s="1">
        <v>113</v>
      </c>
      <c r="D10130" s="1">
        <v>271</v>
      </c>
      <c r="E10130" s="1">
        <v>384</v>
      </c>
    </row>
    <row r="10131" spans="1:5">
      <c r="A10131" s="1">
        <v>2013</v>
      </c>
      <c r="B10131" s="1">
        <v>26</v>
      </c>
      <c r="C10131" s="1">
        <v>116</v>
      </c>
      <c r="D10131" s="1">
        <v>261</v>
      </c>
      <c r="E10131" s="1">
        <v>377</v>
      </c>
    </row>
    <row r="10132" spans="1:5">
      <c r="A10132" s="1">
        <v>2013</v>
      </c>
      <c r="B10132" s="1">
        <v>27</v>
      </c>
      <c r="C10132" s="1">
        <v>126</v>
      </c>
      <c r="D10132" s="1">
        <v>278</v>
      </c>
      <c r="E10132" s="1">
        <v>404</v>
      </c>
    </row>
    <row r="10133" spans="1:5">
      <c r="A10133" s="1">
        <v>2013</v>
      </c>
      <c r="B10133" s="1">
        <v>28</v>
      </c>
      <c r="C10133" s="1">
        <v>149</v>
      </c>
      <c r="D10133" s="1">
        <v>257</v>
      </c>
      <c r="E10133" s="1">
        <v>406</v>
      </c>
    </row>
    <row r="10134" spans="1:5">
      <c r="A10134" s="1">
        <v>2013</v>
      </c>
      <c r="B10134" s="1">
        <v>29</v>
      </c>
      <c r="C10134" s="1">
        <v>127</v>
      </c>
      <c r="D10134" s="1">
        <v>298</v>
      </c>
      <c r="E10134" s="1">
        <v>425</v>
      </c>
    </row>
    <row r="10135" spans="1:5">
      <c r="A10135" s="1">
        <v>2013</v>
      </c>
      <c r="B10135" s="1">
        <v>30</v>
      </c>
      <c r="C10135" s="1">
        <v>178</v>
      </c>
      <c r="D10135" s="1">
        <v>307</v>
      </c>
      <c r="E10135" s="1">
        <v>485</v>
      </c>
    </row>
    <row r="10136" spans="1:5">
      <c r="A10136" s="1">
        <v>2013</v>
      </c>
      <c r="B10136" s="1">
        <v>31</v>
      </c>
      <c r="C10136" s="1">
        <v>187</v>
      </c>
      <c r="D10136" s="1">
        <v>351</v>
      </c>
      <c r="E10136" s="1">
        <v>538</v>
      </c>
    </row>
    <row r="10137" spans="1:5">
      <c r="A10137" s="1">
        <v>2013</v>
      </c>
      <c r="B10137" s="1">
        <v>32</v>
      </c>
      <c r="C10137" s="1">
        <v>195</v>
      </c>
      <c r="D10137" s="1">
        <v>372</v>
      </c>
      <c r="E10137" s="1">
        <v>567</v>
      </c>
    </row>
    <row r="10138" spans="1:5">
      <c r="A10138" s="1">
        <v>2013</v>
      </c>
      <c r="B10138" s="1">
        <v>33</v>
      </c>
      <c r="C10138" s="1">
        <v>196</v>
      </c>
      <c r="D10138" s="1">
        <v>376</v>
      </c>
      <c r="E10138" s="1">
        <v>572</v>
      </c>
    </row>
    <row r="10139" spans="1:5">
      <c r="A10139" s="1">
        <v>2013</v>
      </c>
      <c r="B10139" s="1">
        <v>34</v>
      </c>
      <c r="C10139" s="1">
        <v>224</v>
      </c>
      <c r="D10139" s="1">
        <v>396</v>
      </c>
      <c r="E10139" s="1">
        <v>620</v>
      </c>
    </row>
    <row r="10140" spans="1:5">
      <c r="A10140" s="1">
        <v>2013</v>
      </c>
      <c r="B10140" s="1">
        <v>35</v>
      </c>
      <c r="C10140" s="1">
        <v>227</v>
      </c>
      <c r="D10140" s="1">
        <v>399</v>
      </c>
      <c r="E10140" s="1">
        <v>626</v>
      </c>
    </row>
    <row r="10141" spans="1:5">
      <c r="A10141" s="1">
        <v>2013</v>
      </c>
      <c r="B10141" s="1">
        <v>36</v>
      </c>
      <c r="C10141" s="1">
        <v>245</v>
      </c>
      <c r="D10141" s="1">
        <v>430</v>
      </c>
      <c r="E10141" s="1">
        <v>675</v>
      </c>
    </row>
    <row r="10142" spans="1:5">
      <c r="A10142" s="1">
        <v>2013</v>
      </c>
      <c r="B10142" s="1">
        <v>37</v>
      </c>
      <c r="C10142" s="1">
        <v>245</v>
      </c>
      <c r="D10142" s="1">
        <v>490</v>
      </c>
      <c r="E10142" s="1">
        <v>735</v>
      </c>
    </row>
    <row r="10143" spans="1:5">
      <c r="A10143" s="1">
        <v>2013</v>
      </c>
      <c r="B10143" s="1">
        <v>38</v>
      </c>
      <c r="C10143" s="1">
        <v>273</v>
      </c>
      <c r="D10143" s="1">
        <v>536</v>
      </c>
      <c r="E10143" s="1">
        <v>809</v>
      </c>
    </row>
    <row r="10144" spans="1:5">
      <c r="A10144" s="1">
        <v>2013</v>
      </c>
      <c r="B10144" s="1">
        <v>39</v>
      </c>
      <c r="C10144" s="1">
        <v>364</v>
      </c>
      <c r="D10144" s="1">
        <v>598</v>
      </c>
      <c r="E10144" s="1">
        <v>962</v>
      </c>
    </row>
    <row r="10145" spans="1:5">
      <c r="A10145" s="1">
        <v>2013</v>
      </c>
      <c r="B10145" s="1">
        <v>40</v>
      </c>
      <c r="C10145" s="1">
        <v>353</v>
      </c>
      <c r="D10145" s="1">
        <v>644</v>
      </c>
      <c r="E10145" s="1">
        <v>997</v>
      </c>
    </row>
    <row r="10146" spans="1:5">
      <c r="A10146" s="1">
        <v>2013</v>
      </c>
      <c r="B10146" s="1">
        <v>41</v>
      </c>
      <c r="C10146" s="1">
        <v>430</v>
      </c>
      <c r="D10146" s="1">
        <v>741</v>
      </c>
      <c r="E10146" s="1">
        <v>1171</v>
      </c>
    </row>
    <row r="10147" spans="1:5">
      <c r="A10147" s="1">
        <v>2013</v>
      </c>
      <c r="B10147" s="1">
        <v>42</v>
      </c>
      <c r="C10147" s="1">
        <v>476</v>
      </c>
      <c r="D10147" s="1">
        <v>848</v>
      </c>
      <c r="E10147" s="1">
        <v>1324</v>
      </c>
    </row>
    <row r="10148" spans="1:5">
      <c r="A10148" s="1">
        <v>2013</v>
      </c>
      <c r="B10148" s="1">
        <v>43</v>
      </c>
      <c r="C10148" s="1">
        <v>532</v>
      </c>
      <c r="D10148" s="1">
        <v>837</v>
      </c>
      <c r="E10148" s="1">
        <v>1369</v>
      </c>
    </row>
    <row r="10149" spans="1:5">
      <c r="A10149" s="1">
        <v>2013</v>
      </c>
      <c r="B10149" s="1">
        <v>44</v>
      </c>
      <c r="C10149" s="1">
        <v>619</v>
      </c>
      <c r="D10149" s="1">
        <v>933</v>
      </c>
      <c r="E10149" s="1">
        <v>1552</v>
      </c>
    </row>
    <row r="10150" spans="1:5">
      <c r="A10150" s="1">
        <v>2013</v>
      </c>
      <c r="B10150" s="1">
        <v>45</v>
      </c>
      <c r="C10150" s="1">
        <v>609</v>
      </c>
      <c r="D10150" s="1">
        <v>1061</v>
      </c>
      <c r="E10150" s="1">
        <v>1670</v>
      </c>
    </row>
    <row r="10151" spans="1:5">
      <c r="A10151" s="1">
        <v>2013</v>
      </c>
      <c r="B10151" s="1">
        <v>46</v>
      </c>
      <c r="C10151" s="1">
        <v>658</v>
      </c>
      <c r="D10151" s="1">
        <v>1106</v>
      </c>
      <c r="E10151" s="1">
        <v>1764</v>
      </c>
    </row>
    <row r="10152" spans="1:5">
      <c r="A10152" s="1">
        <v>2013</v>
      </c>
      <c r="B10152" s="1">
        <v>47</v>
      </c>
      <c r="C10152" s="1">
        <v>778</v>
      </c>
      <c r="D10152" s="1">
        <v>1137</v>
      </c>
      <c r="E10152" s="1">
        <v>1915</v>
      </c>
    </row>
    <row r="10153" spans="1:5">
      <c r="A10153" s="1">
        <v>2013</v>
      </c>
      <c r="B10153" s="1">
        <v>48</v>
      </c>
      <c r="C10153" s="1">
        <v>809</v>
      </c>
      <c r="D10153" s="1">
        <v>1260</v>
      </c>
      <c r="E10153" s="1">
        <v>2069</v>
      </c>
    </row>
    <row r="10154" spans="1:5">
      <c r="A10154" s="1">
        <v>2013</v>
      </c>
      <c r="B10154" s="1">
        <v>49</v>
      </c>
      <c r="C10154" s="1">
        <v>940</v>
      </c>
      <c r="D10154" s="1">
        <v>1370</v>
      </c>
      <c r="E10154" s="1">
        <v>2310</v>
      </c>
    </row>
    <row r="10155" spans="1:5">
      <c r="A10155" s="1">
        <v>2013</v>
      </c>
      <c r="B10155" s="1">
        <v>50</v>
      </c>
      <c r="C10155" s="1">
        <v>1009</v>
      </c>
      <c r="D10155" s="1">
        <v>1394</v>
      </c>
      <c r="E10155" s="1">
        <v>2403</v>
      </c>
    </row>
    <row r="10156" spans="1:5">
      <c r="A10156" s="1">
        <v>2013</v>
      </c>
      <c r="B10156" s="1">
        <v>51</v>
      </c>
      <c r="C10156" s="1">
        <v>1047</v>
      </c>
      <c r="D10156" s="1">
        <v>1533</v>
      </c>
      <c r="E10156" s="1">
        <v>2580</v>
      </c>
    </row>
    <row r="10157" spans="1:5">
      <c r="A10157" s="1">
        <v>2013</v>
      </c>
      <c r="B10157" s="1">
        <v>52</v>
      </c>
      <c r="C10157" s="1">
        <v>1115</v>
      </c>
      <c r="D10157" s="1">
        <v>1628</v>
      </c>
      <c r="E10157" s="1">
        <v>2743</v>
      </c>
    </row>
    <row r="10158" spans="1:5">
      <c r="A10158" s="1">
        <v>2013</v>
      </c>
      <c r="B10158" s="1">
        <v>53</v>
      </c>
      <c r="C10158" s="1">
        <v>1181</v>
      </c>
      <c r="D10158" s="1">
        <v>1727</v>
      </c>
      <c r="E10158" s="1">
        <v>2908</v>
      </c>
    </row>
    <row r="10159" spans="1:5">
      <c r="A10159" s="1">
        <v>2013</v>
      </c>
      <c r="B10159" s="1">
        <v>54</v>
      </c>
      <c r="C10159" s="1">
        <v>1258</v>
      </c>
      <c r="D10159" s="1">
        <v>1867</v>
      </c>
      <c r="E10159" s="1">
        <v>3125</v>
      </c>
    </row>
    <row r="10160" spans="1:5">
      <c r="A10160" s="1">
        <v>2013</v>
      </c>
      <c r="B10160" s="1">
        <v>55</v>
      </c>
      <c r="C10160" s="1">
        <v>1403</v>
      </c>
      <c r="D10160" s="1">
        <v>1897</v>
      </c>
      <c r="E10160" s="1">
        <v>3300</v>
      </c>
    </row>
    <row r="10161" spans="1:5">
      <c r="A10161" s="1">
        <v>2013</v>
      </c>
      <c r="B10161" s="1">
        <v>56</v>
      </c>
      <c r="C10161" s="1">
        <v>1465</v>
      </c>
      <c r="D10161" s="1">
        <v>2065</v>
      </c>
      <c r="E10161" s="1">
        <v>3530</v>
      </c>
    </row>
    <row r="10162" spans="1:5">
      <c r="A10162" s="1">
        <v>2013</v>
      </c>
      <c r="B10162" s="1">
        <v>57</v>
      </c>
      <c r="C10162" s="1">
        <v>1560</v>
      </c>
      <c r="D10162" s="1">
        <v>2248</v>
      </c>
      <c r="E10162" s="1">
        <v>3808</v>
      </c>
    </row>
    <row r="10163" spans="1:5">
      <c r="A10163" s="1">
        <v>2013</v>
      </c>
      <c r="B10163" s="1">
        <v>58</v>
      </c>
      <c r="C10163" s="1">
        <v>1600</v>
      </c>
      <c r="D10163" s="1">
        <v>2371</v>
      </c>
      <c r="E10163" s="1">
        <v>3971</v>
      </c>
    </row>
    <row r="10164" spans="1:5">
      <c r="A10164" s="1">
        <v>2013</v>
      </c>
      <c r="B10164" s="1">
        <v>59</v>
      </c>
      <c r="C10164" s="1">
        <v>1700</v>
      </c>
      <c r="D10164" s="1">
        <v>2717</v>
      </c>
      <c r="E10164" s="1">
        <v>4417</v>
      </c>
    </row>
    <row r="10165" spans="1:5">
      <c r="A10165" s="1">
        <v>2013</v>
      </c>
      <c r="B10165" s="1">
        <v>60</v>
      </c>
      <c r="C10165" s="1">
        <v>1842</v>
      </c>
      <c r="D10165" s="1">
        <v>2892</v>
      </c>
      <c r="E10165" s="1">
        <v>4734</v>
      </c>
    </row>
    <row r="10166" spans="1:5">
      <c r="A10166" s="1">
        <v>2013</v>
      </c>
      <c r="B10166" s="1">
        <v>61</v>
      </c>
      <c r="C10166" s="1">
        <v>2069</v>
      </c>
      <c r="D10166" s="1">
        <v>3005</v>
      </c>
      <c r="E10166" s="1">
        <v>5074</v>
      </c>
    </row>
    <row r="10167" spans="1:5">
      <c r="A10167" s="1">
        <v>2013</v>
      </c>
      <c r="B10167" s="1">
        <v>62</v>
      </c>
      <c r="C10167" s="1">
        <v>2238</v>
      </c>
      <c r="D10167" s="1">
        <v>3375</v>
      </c>
      <c r="E10167" s="1">
        <v>5613</v>
      </c>
    </row>
    <row r="10168" spans="1:5">
      <c r="A10168" s="1">
        <v>2013</v>
      </c>
      <c r="B10168" s="1">
        <v>63</v>
      </c>
      <c r="C10168" s="1">
        <v>2502</v>
      </c>
      <c r="D10168" s="1">
        <v>3634</v>
      </c>
      <c r="E10168" s="1">
        <v>6136</v>
      </c>
    </row>
    <row r="10169" spans="1:5">
      <c r="A10169" s="1">
        <v>2013</v>
      </c>
      <c r="B10169" s="1">
        <v>64</v>
      </c>
      <c r="C10169" s="1">
        <v>2725</v>
      </c>
      <c r="D10169" s="1">
        <v>4079</v>
      </c>
      <c r="E10169" s="1">
        <v>6804</v>
      </c>
    </row>
    <row r="10170" spans="1:5">
      <c r="A10170" s="1">
        <v>2013</v>
      </c>
      <c r="B10170" s="1">
        <v>65</v>
      </c>
      <c r="C10170" s="1">
        <v>3214</v>
      </c>
      <c r="D10170" s="1">
        <v>4690</v>
      </c>
      <c r="E10170" s="1">
        <v>7904</v>
      </c>
    </row>
    <row r="10171" spans="1:5">
      <c r="A10171" s="1">
        <v>2013</v>
      </c>
      <c r="B10171" s="1">
        <v>66</v>
      </c>
      <c r="C10171" s="1">
        <v>3583</v>
      </c>
      <c r="D10171" s="1">
        <v>5290</v>
      </c>
      <c r="E10171" s="1">
        <v>8873</v>
      </c>
    </row>
    <row r="10172" spans="1:5">
      <c r="A10172" s="1">
        <v>2013</v>
      </c>
      <c r="B10172" s="1">
        <v>67</v>
      </c>
      <c r="C10172" s="1">
        <v>3343</v>
      </c>
      <c r="D10172" s="1">
        <v>4652</v>
      </c>
      <c r="E10172" s="1">
        <v>7995</v>
      </c>
    </row>
    <row r="10173" spans="1:5">
      <c r="A10173" s="1">
        <v>2013</v>
      </c>
      <c r="B10173" s="1">
        <v>68</v>
      </c>
      <c r="C10173" s="1">
        <v>3494</v>
      </c>
      <c r="D10173" s="1">
        <v>4957</v>
      </c>
      <c r="E10173" s="1">
        <v>8451</v>
      </c>
    </row>
    <row r="10174" spans="1:5">
      <c r="A10174" s="1">
        <v>2013</v>
      </c>
      <c r="B10174" s="1">
        <v>69</v>
      </c>
      <c r="C10174" s="1">
        <v>3765</v>
      </c>
      <c r="D10174" s="1">
        <v>5392</v>
      </c>
      <c r="E10174" s="1">
        <v>9157</v>
      </c>
    </row>
    <row r="10175" spans="1:5">
      <c r="A10175" s="1">
        <v>2013</v>
      </c>
      <c r="B10175" s="1">
        <v>70</v>
      </c>
      <c r="C10175" s="1">
        <v>3974</v>
      </c>
      <c r="D10175" s="1">
        <v>5594</v>
      </c>
      <c r="E10175" s="1">
        <v>9568</v>
      </c>
    </row>
    <row r="10176" spans="1:5">
      <c r="A10176" s="1">
        <v>2013</v>
      </c>
      <c r="B10176" s="1">
        <v>71</v>
      </c>
      <c r="C10176" s="1">
        <v>3936</v>
      </c>
      <c r="D10176" s="1">
        <v>5453</v>
      </c>
      <c r="E10176" s="1">
        <v>9389</v>
      </c>
    </row>
    <row r="10177" spans="1:5">
      <c r="A10177" s="1">
        <v>2013</v>
      </c>
      <c r="B10177" s="1">
        <v>72</v>
      </c>
      <c r="C10177" s="1">
        <v>4137</v>
      </c>
      <c r="D10177" s="1">
        <v>5805</v>
      </c>
      <c r="E10177" s="1">
        <v>9942</v>
      </c>
    </row>
    <row r="10178" spans="1:5">
      <c r="A10178" s="1">
        <v>2013</v>
      </c>
      <c r="B10178" s="1">
        <v>73</v>
      </c>
      <c r="C10178" s="1">
        <v>4778</v>
      </c>
      <c r="D10178" s="1">
        <v>6368</v>
      </c>
      <c r="E10178" s="1">
        <v>11146</v>
      </c>
    </row>
    <row r="10179" spans="1:5">
      <c r="A10179" s="1">
        <v>2013</v>
      </c>
      <c r="B10179" s="1">
        <v>74</v>
      </c>
      <c r="C10179" s="1">
        <v>5271</v>
      </c>
      <c r="D10179" s="1">
        <v>6849</v>
      </c>
      <c r="E10179" s="1">
        <v>12120</v>
      </c>
    </row>
    <row r="10180" spans="1:5">
      <c r="A10180" s="1">
        <v>2013</v>
      </c>
      <c r="B10180" s="1">
        <v>75</v>
      </c>
      <c r="C10180" s="1">
        <v>5703</v>
      </c>
      <c r="D10180" s="1">
        <v>7405</v>
      </c>
      <c r="E10180" s="1">
        <v>13108</v>
      </c>
    </row>
    <row r="10181" spans="1:5">
      <c r="A10181" s="1">
        <v>2013</v>
      </c>
      <c r="B10181" s="1">
        <v>76</v>
      </c>
      <c r="C10181" s="1">
        <v>6086</v>
      </c>
      <c r="D10181" s="1">
        <v>7622</v>
      </c>
      <c r="E10181" s="1">
        <v>13708</v>
      </c>
    </row>
    <row r="10182" spans="1:5">
      <c r="A10182" s="1">
        <v>2013</v>
      </c>
      <c r="B10182" s="1">
        <v>77</v>
      </c>
      <c r="C10182" s="1">
        <v>6594</v>
      </c>
      <c r="D10182" s="1">
        <v>7845</v>
      </c>
      <c r="E10182" s="1">
        <v>14439</v>
      </c>
    </row>
    <row r="10183" spans="1:5">
      <c r="A10183" s="1">
        <v>2013</v>
      </c>
      <c r="B10183" s="1">
        <v>78</v>
      </c>
      <c r="C10183" s="1">
        <v>6983</v>
      </c>
      <c r="D10183" s="1">
        <v>8393</v>
      </c>
      <c r="E10183" s="1">
        <v>15376</v>
      </c>
    </row>
    <row r="10184" spans="1:5">
      <c r="A10184" s="1">
        <v>2013</v>
      </c>
      <c r="B10184" s="1">
        <v>79</v>
      </c>
      <c r="C10184" s="1">
        <v>7503</v>
      </c>
      <c r="D10184" s="1">
        <v>8365</v>
      </c>
      <c r="E10184" s="1">
        <v>15868</v>
      </c>
    </row>
    <row r="10185" spans="1:5">
      <c r="A10185" s="1">
        <v>2013</v>
      </c>
      <c r="B10185" s="1">
        <v>80</v>
      </c>
      <c r="C10185" s="1">
        <v>8195</v>
      </c>
      <c r="D10185" s="1">
        <v>8942</v>
      </c>
      <c r="E10185" s="1">
        <v>17137</v>
      </c>
    </row>
    <row r="10186" spans="1:5">
      <c r="A10186" s="1">
        <v>2013</v>
      </c>
      <c r="B10186" s="1">
        <v>81</v>
      </c>
      <c r="C10186" s="1">
        <v>8962</v>
      </c>
      <c r="D10186" s="1">
        <v>9505</v>
      </c>
      <c r="E10186" s="1">
        <v>18467</v>
      </c>
    </row>
    <row r="10187" spans="1:5">
      <c r="A10187" s="1">
        <v>2013</v>
      </c>
      <c r="B10187" s="1">
        <v>82</v>
      </c>
      <c r="C10187" s="1">
        <v>9925</v>
      </c>
      <c r="D10187" s="1">
        <v>10087</v>
      </c>
      <c r="E10187" s="1">
        <v>20012</v>
      </c>
    </row>
    <row r="10188" spans="1:5">
      <c r="A10188" s="1">
        <v>2013</v>
      </c>
      <c r="B10188" s="1">
        <v>83</v>
      </c>
      <c r="C10188" s="1">
        <v>10462</v>
      </c>
      <c r="D10188" s="1">
        <v>9935</v>
      </c>
      <c r="E10188" s="1">
        <v>20397</v>
      </c>
    </row>
    <row r="10189" spans="1:5">
      <c r="A10189" s="1">
        <v>2013</v>
      </c>
      <c r="B10189" s="1">
        <v>84</v>
      </c>
      <c r="C10189" s="1">
        <v>11086</v>
      </c>
      <c r="D10189" s="1">
        <v>9786</v>
      </c>
      <c r="E10189" s="1">
        <v>20872</v>
      </c>
    </row>
    <row r="10190" spans="1:5">
      <c r="A10190" s="1">
        <v>2013</v>
      </c>
      <c r="B10190" s="1">
        <v>85</v>
      </c>
      <c r="C10190" s="1">
        <v>11561</v>
      </c>
      <c r="D10190" s="1">
        <v>9670</v>
      </c>
      <c r="E10190" s="1">
        <v>21231</v>
      </c>
    </row>
    <row r="10191" spans="1:5">
      <c r="A10191" s="1">
        <v>2013</v>
      </c>
      <c r="B10191" s="1">
        <v>86</v>
      </c>
      <c r="C10191" s="1">
        <v>11589</v>
      </c>
      <c r="D10191" s="1">
        <v>9538</v>
      </c>
      <c r="E10191" s="1">
        <v>21127</v>
      </c>
    </row>
    <row r="10192" spans="1:5">
      <c r="A10192" s="1">
        <v>2013</v>
      </c>
      <c r="B10192" s="1">
        <v>87</v>
      </c>
      <c r="C10192" s="1">
        <v>12236</v>
      </c>
      <c r="D10192" s="1">
        <v>9041</v>
      </c>
      <c r="E10192" s="1">
        <v>21277</v>
      </c>
    </row>
    <row r="10193" spans="1:5">
      <c r="A10193" s="1">
        <v>2013</v>
      </c>
      <c r="B10193" s="1">
        <v>88</v>
      </c>
      <c r="C10193" s="1">
        <v>12066</v>
      </c>
      <c r="D10193" s="1">
        <v>8558</v>
      </c>
      <c r="E10193" s="1">
        <v>20624</v>
      </c>
    </row>
    <row r="10194" spans="1:5">
      <c r="A10194" s="1">
        <v>2013</v>
      </c>
      <c r="B10194" s="1">
        <v>89</v>
      </c>
      <c r="C10194" s="1">
        <v>12307</v>
      </c>
      <c r="D10194" s="1">
        <v>7971</v>
      </c>
      <c r="E10194" s="1">
        <v>20278</v>
      </c>
    </row>
    <row r="10195" spans="1:5">
      <c r="A10195" s="1">
        <v>2013</v>
      </c>
      <c r="B10195" s="1">
        <v>90</v>
      </c>
      <c r="C10195" s="1">
        <v>12182</v>
      </c>
      <c r="D10195" s="1">
        <v>7275</v>
      </c>
      <c r="E10195" s="1">
        <v>19457</v>
      </c>
    </row>
    <row r="10196" spans="1:5">
      <c r="A10196" s="1">
        <v>2013</v>
      </c>
      <c r="B10196" s="1">
        <v>91</v>
      </c>
      <c r="C10196" s="1">
        <v>12178</v>
      </c>
      <c r="D10196" s="1">
        <v>6636</v>
      </c>
      <c r="E10196" s="1">
        <v>18814</v>
      </c>
    </row>
    <row r="10197" spans="1:5">
      <c r="A10197" s="1">
        <v>2013</v>
      </c>
      <c r="B10197" s="1">
        <v>92</v>
      </c>
      <c r="C10197" s="1">
        <v>11832</v>
      </c>
      <c r="D10197" s="1">
        <v>6077</v>
      </c>
      <c r="E10197" s="1">
        <v>17909</v>
      </c>
    </row>
    <row r="10198" spans="1:5">
      <c r="A10198" s="1">
        <v>2013</v>
      </c>
      <c r="B10198" s="1">
        <v>93</v>
      </c>
      <c r="C10198" s="1">
        <v>10763</v>
      </c>
      <c r="D10198" s="1">
        <v>4925</v>
      </c>
      <c r="E10198" s="1">
        <v>15688</v>
      </c>
    </row>
    <row r="10199" spans="1:5">
      <c r="A10199" s="1">
        <v>2013</v>
      </c>
      <c r="B10199" s="1">
        <v>94</v>
      </c>
      <c r="C10199" s="1">
        <v>6804</v>
      </c>
      <c r="D10199" s="1">
        <v>2728</v>
      </c>
      <c r="E10199" s="1">
        <v>9532</v>
      </c>
    </row>
    <row r="10200" spans="1:5">
      <c r="A10200" s="1">
        <v>2013</v>
      </c>
      <c r="B10200" s="1">
        <v>95</v>
      </c>
      <c r="C10200" s="1">
        <v>5578</v>
      </c>
      <c r="D10200" s="1">
        <v>2119</v>
      </c>
      <c r="E10200" s="1">
        <v>7697</v>
      </c>
    </row>
    <row r="10201" spans="1:5">
      <c r="A10201" s="1">
        <v>2013</v>
      </c>
      <c r="B10201" s="1">
        <v>96</v>
      </c>
      <c r="C10201" s="1">
        <v>5196</v>
      </c>
      <c r="D10201" s="1">
        <v>1686</v>
      </c>
      <c r="E10201" s="1">
        <v>6882</v>
      </c>
    </row>
    <row r="10202" spans="1:5">
      <c r="A10202" s="1">
        <v>2013</v>
      </c>
      <c r="B10202" s="1">
        <v>97</v>
      </c>
      <c r="C10202" s="1">
        <v>4262</v>
      </c>
      <c r="D10202" s="1">
        <v>1364</v>
      </c>
      <c r="E10202" s="1">
        <v>5626</v>
      </c>
    </row>
    <row r="10203" spans="1:5">
      <c r="A10203" s="1">
        <v>2013</v>
      </c>
      <c r="B10203" s="1">
        <v>98</v>
      </c>
      <c r="C10203" s="1">
        <v>3462</v>
      </c>
      <c r="D10203" s="1">
        <v>961</v>
      </c>
      <c r="E10203" s="1">
        <v>4423</v>
      </c>
    </row>
    <row r="10204" spans="1:5">
      <c r="A10204" s="1">
        <v>2013</v>
      </c>
      <c r="B10204" s="1">
        <v>99</v>
      </c>
      <c r="C10204" s="1">
        <v>2662</v>
      </c>
      <c r="D10204" s="1">
        <v>626</v>
      </c>
      <c r="E10204" s="1">
        <v>3288</v>
      </c>
    </row>
    <row r="10205" spans="1:5">
      <c r="A10205" s="1">
        <v>2013</v>
      </c>
      <c r="B10205" s="1">
        <v>100</v>
      </c>
      <c r="C10205" s="1">
        <v>1887</v>
      </c>
      <c r="D10205" s="1">
        <v>429</v>
      </c>
      <c r="E10205" s="1">
        <v>2316</v>
      </c>
    </row>
    <row r="10206" spans="1:5">
      <c r="A10206" s="1">
        <v>2013</v>
      </c>
      <c r="B10206" s="1">
        <v>101</v>
      </c>
      <c r="C10206" s="1">
        <v>1232</v>
      </c>
      <c r="D10206" s="1">
        <v>251</v>
      </c>
      <c r="E10206" s="1">
        <v>1483</v>
      </c>
    </row>
    <row r="10207" spans="1:5">
      <c r="A10207" s="1">
        <v>2013</v>
      </c>
      <c r="B10207" s="1">
        <v>102</v>
      </c>
      <c r="C10207" s="1">
        <v>797</v>
      </c>
      <c r="D10207" s="1">
        <v>152</v>
      </c>
      <c r="E10207" s="1">
        <v>949</v>
      </c>
    </row>
    <row r="10208" spans="1:5">
      <c r="A10208" s="1">
        <v>2013</v>
      </c>
      <c r="B10208" s="1">
        <v>103</v>
      </c>
      <c r="C10208" s="1">
        <v>516</v>
      </c>
      <c r="D10208" s="1">
        <v>62</v>
      </c>
      <c r="E10208" s="1">
        <v>578</v>
      </c>
    </row>
    <row r="10209" spans="1:5">
      <c r="A10209" s="1">
        <v>2013</v>
      </c>
      <c r="B10209" s="1">
        <v>104</v>
      </c>
      <c r="C10209" s="1">
        <v>306</v>
      </c>
      <c r="D10209" s="1">
        <v>49</v>
      </c>
      <c r="E10209" s="1">
        <v>355</v>
      </c>
    </row>
    <row r="10210" spans="1:5">
      <c r="A10210" s="1">
        <v>2013</v>
      </c>
      <c r="B10210" s="1">
        <v>105</v>
      </c>
      <c r="C10210" s="1">
        <v>184</v>
      </c>
      <c r="D10210" s="1">
        <v>28</v>
      </c>
      <c r="E10210" s="1">
        <v>212</v>
      </c>
    </row>
    <row r="10211" spans="1:5">
      <c r="A10211" s="1">
        <v>2013</v>
      </c>
      <c r="B10211" s="1">
        <v>106</v>
      </c>
      <c r="C10211" s="1">
        <v>98</v>
      </c>
      <c r="D10211" s="1">
        <v>8</v>
      </c>
      <c r="E10211" s="1">
        <v>106</v>
      </c>
    </row>
    <row r="10212" spans="1:5">
      <c r="A10212" s="1">
        <v>2013</v>
      </c>
      <c r="B10212" s="1">
        <v>107</v>
      </c>
      <c r="C10212" s="1">
        <v>50</v>
      </c>
      <c r="D10212" s="1">
        <v>7</v>
      </c>
      <c r="E10212" s="1">
        <v>57</v>
      </c>
    </row>
    <row r="10213" spans="1:5">
      <c r="A10213" s="1">
        <v>2013</v>
      </c>
      <c r="B10213" s="1">
        <v>108</v>
      </c>
      <c r="C10213" s="1">
        <v>37</v>
      </c>
      <c r="D10213" s="1">
        <v>2</v>
      </c>
      <c r="E10213" s="1">
        <v>39</v>
      </c>
    </row>
    <row r="10214" spans="1:5">
      <c r="A10214" s="1">
        <v>2013</v>
      </c>
      <c r="B10214" s="1">
        <v>109</v>
      </c>
      <c r="C10214" s="1">
        <v>17</v>
      </c>
      <c r="D10214" s="1">
        <v>0</v>
      </c>
      <c r="E10214" s="1">
        <v>17</v>
      </c>
    </row>
    <row r="10215" spans="1:5">
      <c r="A10215" s="1">
        <v>2013</v>
      </c>
      <c r="B10215" s="1" t="s">
        <v>121</v>
      </c>
      <c r="C10215" s="1">
        <v>9.02</v>
      </c>
      <c r="D10215" s="1">
        <v>3.01</v>
      </c>
      <c r="E10215" s="1">
        <v>12.03</v>
      </c>
    </row>
    <row r="10216" spans="1:5">
      <c r="A10216" s="1">
        <v>2014</v>
      </c>
      <c r="B10216" s="1">
        <v>0</v>
      </c>
      <c r="C10216" s="1">
        <v>1368</v>
      </c>
      <c r="D10216" s="1">
        <v>1646</v>
      </c>
      <c r="E10216" s="1">
        <v>3014</v>
      </c>
    </row>
    <row r="10217" spans="1:5">
      <c r="A10217" s="1">
        <v>2014</v>
      </c>
      <c r="B10217" s="1">
        <v>1</v>
      </c>
      <c r="C10217" s="1">
        <v>82</v>
      </c>
      <c r="D10217" s="1">
        <v>142</v>
      </c>
      <c r="E10217" s="1">
        <v>224</v>
      </c>
    </row>
    <row r="10218" spans="1:5">
      <c r="A10218" s="1">
        <v>2014</v>
      </c>
      <c r="B10218" s="1">
        <v>2</v>
      </c>
      <c r="C10218" s="1">
        <v>55</v>
      </c>
      <c r="D10218" s="1">
        <v>72</v>
      </c>
      <c r="E10218" s="1">
        <v>127</v>
      </c>
    </row>
    <row r="10219" spans="1:5">
      <c r="A10219" s="1">
        <v>2014</v>
      </c>
      <c r="B10219" s="1">
        <v>3</v>
      </c>
      <c r="C10219" s="1">
        <v>45</v>
      </c>
      <c r="D10219" s="1">
        <v>56</v>
      </c>
      <c r="E10219" s="1">
        <v>101</v>
      </c>
    </row>
    <row r="10220" spans="1:5">
      <c r="A10220" s="1">
        <v>2014</v>
      </c>
      <c r="B10220" s="1">
        <v>4</v>
      </c>
      <c r="C10220" s="1">
        <v>29</v>
      </c>
      <c r="D10220" s="1">
        <v>30</v>
      </c>
      <c r="E10220" s="1">
        <v>59</v>
      </c>
    </row>
    <row r="10221" spans="1:5">
      <c r="A10221" s="1">
        <v>2014</v>
      </c>
      <c r="B10221" s="1">
        <v>5</v>
      </c>
      <c r="C10221" s="1">
        <v>28</v>
      </c>
      <c r="D10221" s="1">
        <v>39</v>
      </c>
      <c r="E10221" s="1">
        <v>67</v>
      </c>
    </row>
    <row r="10222" spans="1:5">
      <c r="A10222" s="1">
        <v>2014</v>
      </c>
      <c r="B10222" s="1">
        <v>6</v>
      </c>
      <c r="C10222" s="1">
        <v>32</v>
      </c>
      <c r="D10222" s="1">
        <v>46</v>
      </c>
      <c r="E10222" s="1">
        <v>78</v>
      </c>
    </row>
    <row r="10223" spans="1:5">
      <c r="A10223" s="1">
        <v>2014</v>
      </c>
      <c r="B10223" s="1">
        <v>7</v>
      </c>
      <c r="C10223" s="1">
        <v>33</v>
      </c>
      <c r="D10223" s="1">
        <v>34</v>
      </c>
      <c r="E10223" s="1">
        <v>67</v>
      </c>
    </row>
    <row r="10224" spans="1:5">
      <c r="A10224" s="1">
        <v>2014</v>
      </c>
      <c r="B10224" s="1">
        <v>8</v>
      </c>
      <c r="C10224" s="1">
        <v>25</v>
      </c>
      <c r="D10224" s="1">
        <v>26</v>
      </c>
      <c r="E10224" s="1">
        <v>51</v>
      </c>
    </row>
    <row r="10225" spans="1:5">
      <c r="A10225" s="1">
        <v>2014</v>
      </c>
      <c r="B10225" s="1">
        <v>9</v>
      </c>
      <c r="C10225" s="1">
        <v>25</v>
      </c>
      <c r="D10225" s="1">
        <v>39</v>
      </c>
      <c r="E10225" s="1">
        <v>64</v>
      </c>
    </row>
    <row r="10226" spans="1:5">
      <c r="A10226" s="1">
        <v>2014</v>
      </c>
      <c r="B10226" s="1">
        <v>10</v>
      </c>
      <c r="C10226" s="1">
        <v>23</v>
      </c>
      <c r="D10226" s="1">
        <v>40</v>
      </c>
      <c r="E10226" s="1">
        <v>63</v>
      </c>
    </row>
    <row r="10227" spans="1:5">
      <c r="A10227" s="1">
        <v>2014</v>
      </c>
      <c r="B10227" s="1">
        <v>11</v>
      </c>
      <c r="C10227" s="1">
        <v>17</v>
      </c>
      <c r="D10227" s="1">
        <v>36</v>
      </c>
      <c r="E10227" s="1">
        <v>53</v>
      </c>
    </row>
    <row r="10228" spans="1:5">
      <c r="A10228" s="1">
        <v>2014</v>
      </c>
      <c r="B10228" s="1">
        <v>12</v>
      </c>
      <c r="C10228" s="1">
        <v>16</v>
      </c>
      <c r="D10228" s="1">
        <v>37</v>
      </c>
      <c r="E10228" s="1">
        <v>53</v>
      </c>
    </row>
    <row r="10229" spans="1:5">
      <c r="A10229" s="1">
        <v>2014</v>
      </c>
      <c r="B10229" s="1">
        <v>13</v>
      </c>
      <c r="C10229" s="1">
        <v>40</v>
      </c>
      <c r="D10229" s="1">
        <v>39</v>
      </c>
      <c r="E10229" s="1">
        <v>79</v>
      </c>
    </row>
    <row r="10230" spans="1:5">
      <c r="A10230" s="1">
        <v>2014</v>
      </c>
      <c r="B10230" s="1">
        <v>14</v>
      </c>
      <c r="C10230" s="1">
        <v>41</v>
      </c>
      <c r="D10230" s="1">
        <v>49</v>
      </c>
      <c r="E10230" s="1">
        <v>90</v>
      </c>
    </row>
    <row r="10231" spans="1:5">
      <c r="A10231" s="1">
        <v>2014</v>
      </c>
      <c r="B10231" s="1">
        <v>15</v>
      </c>
      <c r="C10231" s="1">
        <v>48</v>
      </c>
      <c r="D10231" s="1">
        <v>56</v>
      </c>
      <c r="E10231" s="1">
        <v>104</v>
      </c>
    </row>
    <row r="10232" spans="1:5">
      <c r="A10232" s="1">
        <v>2014</v>
      </c>
      <c r="B10232" s="1">
        <v>16</v>
      </c>
      <c r="C10232" s="1">
        <v>69</v>
      </c>
      <c r="D10232" s="1">
        <v>85</v>
      </c>
      <c r="E10232" s="1">
        <v>154</v>
      </c>
    </row>
    <row r="10233" spans="1:5">
      <c r="A10233" s="1">
        <v>2014</v>
      </c>
      <c r="B10233" s="1">
        <v>17</v>
      </c>
      <c r="C10233" s="1">
        <v>62</v>
      </c>
      <c r="D10233" s="1">
        <v>117</v>
      </c>
      <c r="E10233" s="1">
        <v>179</v>
      </c>
    </row>
    <row r="10234" spans="1:5">
      <c r="A10234" s="1">
        <v>2014</v>
      </c>
      <c r="B10234" s="1">
        <v>18</v>
      </c>
      <c r="C10234" s="1">
        <v>77</v>
      </c>
      <c r="D10234" s="1">
        <v>170</v>
      </c>
      <c r="E10234" s="1">
        <v>247</v>
      </c>
    </row>
    <row r="10235" spans="1:5">
      <c r="A10235" s="1">
        <v>2014</v>
      </c>
      <c r="B10235" s="1">
        <v>19</v>
      </c>
      <c r="C10235" s="1">
        <v>82</v>
      </c>
      <c r="D10235" s="1">
        <v>187</v>
      </c>
      <c r="E10235" s="1">
        <v>269</v>
      </c>
    </row>
    <row r="10236" spans="1:5">
      <c r="A10236" s="1">
        <v>2014</v>
      </c>
      <c r="B10236" s="1">
        <v>20</v>
      </c>
      <c r="C10236" s="1">
        <v>77</v>
      </c>
      <c r="D10236" s="1">
        <v>203</v>
      </c>
      <c r="E10236" s="1">
        <v>280</v>
      </c>
    </row>
    <row r="10237" spans="1:5">
      <c r="A10237" s="1">
        <v>2014</v>
      </c>
      <c r="B10237" s="1">
        <v>21</v>
      </c>
      <c r="C10237" s="1">
        <v>92</v>
      </c>
      <c r="D10237" s="1">
        <v>209</v>
      </c>
      <c r="E10237" s="1">
        <v>301</v>
      </c>
    </row>
    <row r="10238" spans="1:5">
      <c r="A10238" s="1">
        <v>2014</v>
      </c>
      <c r="B10238" s="1">
        <v>22</v>
      </c>
      <c r="C10238" s="1">
        <v>102</v>
      </c>
      <c r="D10238" s="1">
        <v>210</v>
      </c>
      <c r="E10238" s="1">
        <v>312</v>
      </c>
    </row>
    <row r="10239" spans="1:5">
      <c r="A10239" s="1">
        <v>2014</v>
      </c>
      <c r="B10239" s="1">
        <v>23</v>
      </c>
      <c r="C10239" s="1">
        <v>109</v>
      </c>
      <c r="D10239" s="1">
        <v>259</v>
      </c>
      <c r="E10239" s="1">
        <v>368</v>
      </c>
    </row>
    <row r="10240" spans="1:5">
      <c r="A10240" s="1">
        <v>2014</v>
      </c>
      <c r="B10240" s="1">
        <v>24</v>
      </c>
      <c r="C10240" s="1">
        <v>104</v>
      </c>
      <c r="D10240" s="1">
        <v>240</v>
      </c>
      <c r="E10240" s="1">
        <v>344</v>
      </c>
    </row>
    <row r="10241" spans="1:5">
      <c r="A10241" s="1">
        <v>2014</v>
      </c>
      <c r="B10241" s="1">
        <v>25</v>
      </c>
      <c r="C10241" s="1">
        <v>109</v>
      </c>
      <c r="D10241" s="1">
        <v>212</v>
      </c>
      <c r="E10241" s="1">
        <v>321</v>
      </c>
    </row>
    <row r="10242" spans="1:5">
      <c r="A10242" s="1">
        <v>2014</v>
      </c>
      <c r="B10242" s="1">
        <v>26</v>
      </c>
      <c r="C10242" s="1">
        <v>121</v>
      </c>
      <c r="D10242" s="1">
        <v>312</v>
      </c>
      <c r="E10242" s="1">
        <v>433</v>
      </c>
    </row>
    <row r="10243" spans="1:5">
      <c r="A10243" s="1">
        <v>2014</v>
      </c>
      <c r="B10243" s="1">
        <v>27</v>
      </c>
      <c r="C10243" s="1">
        <v>106</v>
      </c>
      <c r="D10243" s="1">
        <v>281</v>
      </c>
      <c r="E10243" s="1">
        <v>387</v>
      </c>
    </row>
    <row r="10244" spans="1:5">
      <c r="A10244" s="1">
        <v>2014</v>
      </c>
      <c r="B10244" s="1">
        <v>28</v>
      </c>
      <c r="C10244" s="1">
        <v>154</v>
      </c>
      <c r="D10244" s="1">
        <v>281</v>
      </c>
      <c r="E10244" s="1">
        <v>435</v>
      </c>
    </row>
    <row r="10245" spans="1:5">
      <c r="A10245" s="1">
        <v>2014</v>
      </c>
      <c r="B10245" s="1">
        <v>29</v>
      </c>
      <c r="C10245" s="1">
        <v>149</v>
      </c>
      <c r="D10245" s="1">
        <v>312</v>
      </c>
      <c r="E10245" s="1">
        <v>461</v>
      </c>
    </row>
    <row r="10246" spans="1:5">
      <c r="A10246" s="1">
        <v>2014</v>
      </c>
      <c r="B10246" s="1">
        <v>30</v>
      </c>
      <c r="C10246" s="1">
        <v>154</v>
      </c>
      <c r="D10246" s="1">
        <v>332</v>
      </c>
      <c r="E10246" s="1">
        <v>486</v>
      </c>
    </row>
    <row r="10247" spans="1:5">
      <c r="A10247" s="1">
        <v>2014</v>
      </c>
      <c r="B10247" s="1">
        <v>31</v>
      </c>
      <c r="C10247" s="1">
        <v>193</v>
      </c>
      <c r="D10247" s="1">
        <v>328</v>
      </c>
      <c r="E10247" s="1">
        <v>521</v>
      </c>
    </row>
    <row r="10248" spans="1:5">
      <c r="A10248" s="1">
        <v>2014</v>
      </c>
      <c r="B10248" s="1">
        <v>32</v>
      </c>
      <c r="C10248" s="1">
        <v>184</v>
      </c>
      <c r="D10248" s="1">
        <v>335</v>
      </c>
      <c r="E10248" s="1">
        <v>519</v>
      </c>
    </row>
    <row r="10249" spans="1:5">
      <c r="A10249" s="1">
        <v>2014</v>
      </c>
      <c r="B10249" s="1">
        <v>33</v>
      </c>
      <c r="C10249" s="1">
        <v>223</v>
      </c>
      <c r="D10249" s="1">
        <v>368</v>
      </c>
      <c r="E10249" s="1">
        <v>591</v>
      </c>
    </row>
    <row r="10250" spans="1:5">
      <c r="A10250" s="1">
        <v>2014</v>
      </c>
      <c r="B10250" s="1">
        <v>34</v>
      </c>
      <c r="C10250" s="1">
        <v>241</v>
      </c>
      <c r="D10250" s="1">
        <v>404</v>
      </c>
      <c r="E10250" s="1">
        <v>645</v>
      </c>
    </row>
    <row r="10251" spans="1:5">
      <c r="A10251" s="1">
        <v>2014</v>
      </c>
      <c r="B10251" s="1">
        <v>35</v>
      </c>
      <c r="C10251" s="1">
        <v>248</v>
      </c>
      <c r="D10251" s="1">
        <v>437</v>
      </c>
      <c r="E10251" s="1">
        <v>685</v>
      </c>
    </row>
    <row r="10252" spans="1:5">
      <c r="A10252" s="1">
        <v>2014</v>
      </c>
      <c r="B10252" s="1">
        <v>36</v>
      </c>
      <c r="C10252" s="1">
        <v>256</v>
      </c>
      <c r="D10252" s="1">
        <v>394</v>
      </c>
      <c r="E10252" s="1">
        <v>650</v>
      </c>
    </row>
    <row r="10253" spans="1:5">
      <c r="A10253" s="1">
        <v>2014</v>
      </c>
      <c r="B10253" s="1">
        <v>37</v>
      </c>
      <c r="C10253" s="1">
        <v>251</v>
      </c>
      <c r="D10253" s="1">
        <v>436</v>
      </c>
      <c r="E10253" s="1">
        <v>687</v>
      </c>
    </row>
    <row r="10254" spans="1:5">
      <c r="A10254" s="1">
        <v>2014</v>
      </c>
      <c r="B10254" s="1">
        <v>38</v>
      </c>
      <c r="C10254" s="1">
        <v>308</v>
      </c>
      <c r="D10254" s="1">
        <v>572</v>
      </c>
      <c r="E10254" s="1">
        <v>880</v>
      </c>
    </row>
    <row r="10255" spans="1:5">
      <c r="A10255" s="1">
        <v>2014</v>
      </c>
      <c r="B10255" s="1">
        <v>39</v>
      </c>
      <c r="C10255" s="1">
        <v>304</v>
      </c>
      <c r="D10255" s="1">
        <v>550</v>
      </c>
      <c r="E10255" s="1">
        <v>854</v>
      </c>
    </row>
    <row r="10256" spans="1:5">
      <c r="A10256" s="1">
        <v>2014</v>
      </c>
      <c r="B10256" s="1">
        <v>40</v>
      </c>
      <c r="C10256" s="1">
        <v>398</v>
      </c>
      <c r="D10256" s="1">
        <v>663</v>
      </c>
      <c r="E10256" s="1">
        <v>1061</v>
      </c>
    </row>
    <row r="10257" spans="1:5">
      <c r="A10257" s="1">
        <v>2014</v>
      </c>
      <c r="B10257" s="1">
        <v>41</v>
      </c>
      <c r="C10257" s="1">
        <v>431</v>
      </c>
      <c r="D10257" s="1">
        <v>723</v>
      </c>
      <c r="E10257" s="1">
        <v>1154</v>
      </c>
    </row>
    <row r="10258" spans="1:5">
      <c r="A10258" s="1">
        <v>2014</v>
      </c>
      <c r="B10258" s="1">
        <v>42</v>
      </c>
      <c r="C10258" s="1">
        <v>492</v>
      </c>
      <c r="D10258" s="1">
        <v>714</v>
      </c>
      <c r="E10258" s="1">
        <v>1206</v>
      </c>
    </row>
    <row r="10259" spans="1:5">
      <c r="A10259" s="1">
        <v>2014</v>
      </c>
      <c r="B10259" s="1">
        <v>43</v>
      </c>
      <c r="C10259" s="1">
        <v>571</v>
      </c>
      <c r="D10259" s="1">
        <v>834</v>
      </c>
      <c r="E10259" s="1">
        <v>1405</v>
      </c>
    </row>
    <row r="10260" spans="1:5">
      <c r="A10260" s="1">
        <v>2014</v>
      </c>
      <c r="B10260" s="1">
        <v>44</v>
      </c>
      <c r="C10260" s="1">
        <v>580</v>
      </c>
      <c r="D10260" s="1">
        <v>921</v>
      </c>
      <c r="E10260" s="1">
        <v>1501</v>
      </c>
    </row>
    <row r="10261" spans="1:5">
      <c r="A10261" s="1">
        <v>2014</v>
      </c>
      <c r="B10261" s="1">
        <v>45</v>
      </c>
      <c r="C10261" s="1">
        <v>668</v>
      </c>
      <c r="D10261" s="1">
        <v>1040</v>
      </c>
      <c r="E10261" s="1">
        <v>1708</v>
      </c>
    </row>
    <row r="10262" spans="1:5">
      <c r="A10262" s="1">
        <v>2014</v>
      </c>
      <c r="B10262" s="1">
        <v>46</v>
      </c>
      <c r="C10262" s="1">
        <v>705</v>
      </c>
      <c r="D10262" s="1">
        <v>1100</v>
      </c>
      <c r="E10262" s="1">
        <v>1805</v>
      </c>
    </row>
    <row r="10263" spans="1:5">
      <c r="A10263" s="1">
        <v>2014</v>
      </c>
      <c r="B10263" s="1">
        <v>47</v>
      </c>
      <c r="C10263" s="1">
        <v>755</v>
      </c>
      <c r="D10263" s="1">
        <v>1166</v>
      </c>
      <c r="E10263" s="1">
        <v>1921</v>
      </c>
    </row>
    <row r="10264" spans="1:5">
      <c r="A10264" s="1">
        <v>2014</v>
      </c>
      <c r="B10264" s="1">
        <v>48</v>
      </c>
      <c r="C10264" s="1">
        <v>827</v>
      </c>
      <c r="D10264" s="1">
        <v>1244</v>
      </c>
      <c r="E10264" s="1">
        <v>2071</v>
      </c>
    </row>
    <row r="10265" spans="1:5">
      <c r="A10265" s="1">
        <v>2014</v>
      </c>
      <c r="B10265" s="1">
        <v>49</v>
      </c>
      <c r="C10265" s="1">
        <v>871</v>
      </c>
      <c r="D10265" s="1">
        <v>1382</v>
      </c>
      <c r="E10265" s="1">
        <v>2253</v>
      </c>
    </row>
    <row r="10266" spans="1:5">
      <c r="A10266" s="1">
        <v>2014</v>
      </c>
      <c r="B10266" s="1">
        <v>50</v>
      </c>
      <c r="C10266" s="1">
        <v>1037</v>
      </c>
      <c r="D10266" s="1">
        <v>1440</v>
      </c>
      <c r="E10266" s="1">
        <v>2477</v>
      </c>
    </row>
    <row r="10267" spans="1:5">
      <c r="A10267" s="1">
        <v>2014</v>
      </c>
      <c r="B10267" s="1">
        <v>51</v>
      </c>
      <c r="C10267" s="1">
        <v>1082</v>
      </c>
      <c r="D10267" s="1">
        <v>1580</v>
      </c>
      <c r="E10267" s="1">
        <v>2662</v>
      </c>
    </row>
    <row r="10268" spans="1:5">
      <c r="A10268" s="1">
        <v>2014</v>
      </c>
      <c r="B10268" s="1">
        <v>52</v>
      </c>
      <c r="C10268" s="1">
        <v>1149</v>
      </c>
      <c r="D10268" s="1">
        <v>1640</v>
      </c>
      <c r="E10268" s="1">
        <v>2789</v>
      </c>
    </row>
    <row r="10269" spans="1:5">
      <c r="A10269" s="1">
        <v>2014</v>
      </c>
      <c r="B10269" s="1">
        <v>53</v>
      </c>
      <c r="C10269" s="1">
        <v>1174</v>
      </c>
      <c r="D10269" s="1">
        <v>1706</v>
      </c>
      <c r="E10269" s="1">
        <v>2880</v>
      </c>
    </row>
    <row r="10270" spans="1:5">
      <c r="A10270" s="1">
        <v>2014</v>
      </c>
      <c r="B10270" s="1">
        <v>54</v>
      </c>
      <c r="C10270" s="1">
        <v>1227</v>
      </c>
      <c r="D10270" s="1">
        <v>1841</v>
      </c>
      <c r="E10270" s="1">
        <v>3068</v>
      </c>
    </row>
    <row r="10271" spans="1:5">
      <c r="A10271" s="1">
        <v>2014</v>
      </c>
      <c r="B10271" s="1">
        <v>55</v>
      </c>
      <c r="C10271" s="1">
        <v>1372</v>
      </c>
      <c r="D10271" s="1">
        <v>1963</v>
      </c>
      <c r="E10271" s="1">
        <v>3335</v>
      </c>
    </row>
    <row r="10272" spans="1:5">
      <c r="A10272" s="1">
        <v>2014</v>
      </c>
      <c r="B10272" s="1">
        <v>56</v>
      </c>
      <c r="C10272" s="1">
        <v>1439</v>
      </c>
      <c r="D10272" s="1">
        <v>2020</v>
      </c>
      <c r="E10272" s="1">
        <v>3459</v>
      </c>
    </row>
    <row r="10273" spans="1:5">
      <c r="A10273" s="1">
        <v>2014</v>
      </c>
      <c r="B10273" s="1">
        <v>57</v>
      </c>
      <c r="C10273" s="1">
        <v>1573</v>
      </c>
      <c r="D10273" s="1">
        <v>2224</v>
      </c>
      <c r="E10273" s="1">
        <v>3797</v>
      </c>
    </row>
    <row r="10274" spans="1:5">
      <c r="A10274" s="1">
        <v>2014</v>
      </c>
      <c r="B10274" s="1">
        <v>58</v>
      </c>
      <c r="C10274" s="1">
        <v>1588</v>
      </c>
      <c r="D10274" s="1">
        <v>2443</v>
      </c>
      <c r="E10274" s="1">
        <v>4031</v>
      </c>
    </row>
    <row r="10275" spans="1:5">
      <c r="A10275" s="1">
        <v>2014</v>
      </c>
      <c r="B10275" s="1">
        <v>59</v>
      </c>
      <c r="C10275" s="1">
        <v>1676</v>
      </c>
      <c r="D10275" s="1">
        <v>2599</v>
      </c>
      <c r="E10275" s="1">
        <v>4275</v>
      </c>
    </row>
    <row r="10276" spans="1:5">
      <c r="A10276" s="1">
        <v>2014</v>
      </c>
      <c r="B10276" s="1">
        <v>60</v>
      </c>
      <c r="C10276" s="1">
        <v>1925</v>
      </c>
      <c r="D10276" s="1">
        <v>2770</v>
      </c>
      <c r="E10276" s="1">
        <v>4695</v>
      </c>
    </row>
    <row r="10277" spans="1:5">
      <c r="A10277" s="1">
        <v>2014</v>
      </c>
      <c r="B10277" s="1">
        <v>61</v>
      </c>
      <c r="C10277" s="1">
        <v>2051</v>
      </c>
      <c r="D10277" s="1">
        <v>3012</v>
      </c>
      <c r="E10277" s="1">
        <v>5063</v>
      </c>
    </row>
    <row r="10278" spans="1:5">
      <c r="A10278" s="1">
        <v>2014</v>
      </c>
      <c r="B10278" s="1">
        <v>62</v>
      </c>
      <c r="C10278" s="1">
        <v>2170</v>
      </c>
      <c r="D10278" s="1">
        <v>3247</v>
      </c>
      <c r="E10278" s="1">
        <v>5417</v>
      </c>
    </row>
    <row r="10279" spans="1:5">
      <c r="A10279" s="1">
        <v>2014</v>
      </c>
      <c r="B10279" s="1">
        <v>63</v>
      </c>
      <c r="C10279" s="1">
        <v>2365</v>
      </c>
      <c r="D10279" s="1">
        <v>3518</v>
      </c>
      <c r="E10279" s="1">
        <v>5883</v>
      </c>
    </row>
    <row r="10280" spans="1:5">
      <c r="A10280" s="1">
        <v>2014</v>
      </c>
      <c r="B10280" s="1">
        <v>64</v>
      </c>
      <c r="C10280" s="1">
        <v>2712</v>
      </c>
      <c r="D10280" s="1">
        <v>3938</v>
      </c>
      <c r="E10280" s="1">
        <v>6650</v>
      </c>
    </row>
    <row r="10281" spans="1:5">
      <c r="A10281" s="1">
        <v>2014</v>
      </c>
      <c r="B10281" s="1">
        <v>65</v>
      </c>
      <c r="C10281" s="1">
        <v>2938</v>
      </c>
      <c r="D10281" s="1">
        <v>4368</v>
      </c>
      <c r="E10281" s="1">
        <v>7306</v>
      </c>
    </row>
    <row r="10282" spans="1:5">
      <c r="A10282" s="1">
        <v>2014</v>
      </c>
      <c r="B10282" s="1">
        <v>66</v>
      </c>
      <c r="C10282" s="1">
        <v>3261</v>
      </c>
      <c r="D10282" s="1">
        <v>4841</v>
      </c>
      <c r="E10282" s="1">
        <v>8102</v>
      </c>
    </row>
    <row r="10283" spans="1:5">
      <c r="A10283" s="1">
        <v>2014</v>
      </c>
      <c r="B10283" s="1">
        <v>67</v>
      </c>
      <c r="C10283" s="1">
        <v>3768</v>
      </c>
      <c r="D10283" s="1">
        <v>5605</v>
      </c>
      <c r="E10283" s="1">
        <v>9373</v>
      </c>
    </row>
    <row r="10284" spans="1:5">
      <c r="A10284" s="1">
        <v>2014</v>
      </c>
      <c r="B10284" s="1">
        <v>68</v>
      </c>
      <c r="C10284" s="1">
        <v>3578</v>
      </c>
      <c r="D10284" s="1">
        <v>5010</v>
      </c>
      <c r="E10284" s="1">
        <v>8588</v>
      </c>
    </row>
    <row r="10285" spans="1:5">
      <c r="A10285" s="1">
        <v>2014</v>
      </c>
      <c r="B10285" s="1">
        <v>69</v>
      </c>
      <c r="C10285" s="1">
        <v>3716</v>
      </c>
      <c r="D10285" s="1">
        <v>5359</v>
      </c>
      <c r="E10285" s="1">
        <v>9075</v>
      </c>
    </row>
    <row r="10286" spans="1:5">
      <c r="A10286" s="1">
        <v>2014</v>
      </c>
      <c r="B10286" s="1">
        <v>70</v>
      </c>
      <c r="C10286" s="1">
        <v>4105</v>
      </c>
      <c r="D10286" s="1">
        <v>5754</v>
      </c>
      <c r="E10286" s="1">
        <v>9859</v>
      </c>
    </row>
    <row r="10287" spans="1:5">
      <c r="A10287" s="1">
        <v>2014</v>
      </c>
      <c r="B10287" s="1">
        <v>71</v>
      </c>
      <c r="C10287" s="1">
        <v>4300</v>
      </c>
      <c r="D10287" s="1">
        <v>5915</v>
      </c>
      <c r="E10287" s="1">
        <v>10215</v>
      </c>
    </row>
    <row r="10288" spans="1:5">
      <c r="A10288" s="1">
        <v>2014</v>
      </c>
      <c r="B10288" s="1">
        <v>72</v>
      </c>
      <c r="C10288" s="1">
        <v>4385</v>
      </c>
      <c r="D10288" s="1">
        <v>6034</v>
      </c>
      <c r="E10288" s="1">
        <v>10419</v>
      </c>
    </row>
    <row r="10289" spans="1:5">
      <c r="A10289" s="1">
        <v>2014</v>
      </c>
      <c r="B10289" s="1">
        <v>73</v>
      </c>
      <c r="C10289" s="1">
        <v>4446</v>
      </c>
      <c r="D10289" s="1">
        <v>5858</v>
      </c>
      <c r="E10289" s="1">
        <v>10304</v>
      </c>
    </row>
    <row r="10290" spans="1:5">
      <c r="A10290" s="1">
        <v>2014</v>
      </c>
      <c r="B10290" s="1">
        <v>74</v>
      </c>
      <c r="C10290" s="1">
        <v>5035</v>
      </c>
      <c r="D10290" s="1">
        <v>6740</v>
      </c>
      <c r="E10290" s="1">
        <v>11775</v>
      </c>
    </row>
    <row r="10291" spans="1:5">
      <c r="A10291" s="1">
        <v>2014</v>
      </c>
      <c r="B10291" s="1">
        <v>75</v>
      </c>
      <c r="C10291" s="1">
        <v>5633</v>
      </c>
      <c r="D10291" s="1">
        <v>7190</v>
      </c>
      <c r="E10291" s="1">
        <v>12823</v>
      </c>
    </row>
    <row r="10292" spans="1:5">
      <c r="A10292" s="1">
        <v>2014</v>
      </c>
      <c r="B10292" s="1">
        <v>76</v>
      </c>
      <c r="C10292" s="1">
        <v>6084</v>
      </c>
      <c r="D10292" s="1">
        <v>7629</v>
      </c>
      <c r="E10292" s="1">
        <v>13713</v>
      </c>
    </row>
    <row r="10293" spans="1:5">
      <c r="A10293" s="1">
        <v>2014</v>
      </c>
      <c r="B10293" s="1">
        <v>77</v>
      </c>
      <c r="C10293" s="1">
        <v>6529</v>
      </c>
      <c r="D10293" s="1">
        <v>7860</v>
      </c>
      <c r="E10293" s="1">
        <v>14389</v>
      </c>
    </row>
    <row r="10294" spans="1:5">
      <c r="A10294" s="1">
        <v>2014</v>
      </c>
      <c r="B10294" s="1">
        <v>78</v>
      </c>
      <c r="C10294" s="1">
        <v>6790</v>
      </c>
      <c r="D10294" s="1">
        <v>8299</v>
      </c>
      <c r="E10294" s="1">
        <v>15089</v>
      </c>
    </row>
    <row r="10295" spans="1:5">
      <c r="A10295" s="1">
        <v>2014</v>
      </c>
      <c r="B10295" s="1">
        <v>79</v>
      </c>
      <c r="C10295" s="1">
        <v>7471</v>
      </c>
      <c r="D10295" s="1">
        <v>8529</v>
      </c>
      <c r="E10295" s="1">
        <v>16000</v>
      </c>
    </row>
    <row r="10296" spans="1:5">
      <c r="A10296" s="1">
        <v>2014</v>
      </c>
      <c r="B10296" s="1">
        <v>80</v>
      </c>
      <c r="C10296" s="1">
        <v>7962</v>
      </c>
      <c r="D10296" s="1">
        <v>8878</v>
      </c>
      <c r="E10296" s="1">
        <v>16840</v>
      </c>
    </row>
    <row r="10297" spans="1:5">
      <c r="A10297" s="1">
        <v>2014</v>
      </c>
      <c r="B10297" s="1">
        <v>81</v>
      </c>
      <c r="C10297" s="1">
        <v>8502</v>
      </c>
      <c r="D10297" s="1">
        <v>9052</v>
      </c>
      <c r="E10297" s="1">
        <v>17554</v>
      </c>
    </row>
    <row r="10298" spans="1:5">
      <c r="A10298" s="1">
        <v>2014</v>
      </c>
      <c r="B10298" s="1">
        <v>82</v>
      </c>
      <c r="C10298" s="1">
        <v>9402</v>
      </c>
      <c r="D10298" s="1">
        <v>9619</v>
      </c>
      <c r="E10298" s="1">
        <v>19021</v>
      </c>
    </row>
    <row r="10299" spans="1:5">
      <c r="A10299" s="1">
        <v>2014</v>
      </c>
      <c r="B10299" s="1">
        <v>83</v>
      </c>
      <c r="C10299" s="1">
        <v>10271</v>
      </c>
      <c r="D10299" s="1">
        <v>9936</v>
      </c>
      <c r="E10299" s="1">
        <v>20207</v>
      </c>
    </row>
    <row r="10300" spans="1:5">
      <c r="A10300" s="1">
        <v>2014</v>
      </c>
      <c r="B10300" s="1">
        <v>84</v>
      </c>
      <c r="C10300" s="1">
        <v>10966</v>
      </c>
      <c r="D10300" s="1">
        <v>9831</v>
      </c>
      <c r="E10300" s="1">
        <v>20797</v>
      </c>
    </row>
    <row r="10301" spans="1:5">
      <c r="A10301" s="1">
        <v>2014</v>
      </c>
      <c r="B10301" s="1">
        <v>85</v>
      </c>
      <c r="C10301" s="1">
        <v>11032</v>
      </c>
      <c r="D10301" s="1">
        <v>9727</v>
      </c>
      <c r="E10301" s="1">
        <v>20759</v>
      </c>
    </row>
    <row r="10302" spans="1:5">
      <c r="A10302" s="1">
        <v>2014</v>
      </c>
      <c r="B10302" s="1">
        <v>86</v>
      </c>
      <c r="C10302" s="1">
        <v>11411</v>
      </c>
      <c r="D10302" s="1">
        <v>9242</v>
      </c>
      <c r="E10302" s="1">
        <v>20653</v>
      </c>
    </row>
    <row r="10303" spans="1:5">
      <c r="A10303" s="1">
        <v>2014</v>
      </c>
      <c r="B10303" s="1">
        <v>87</v>
      </c>
      <c r="C10303" s="1">
        <v>11732</v>
      </c>
      <c r="D10303" s="1">
        <v>9193</v>
      </c>
      <c r="E10303" s="1">
        <v>20925</v>
      </c>
    </row>
    <row r="10304" spans="1:5">
      <c r="A10304" s="1">
        <v>2014</v>
      </c>
      <c r="B10304" s="1">
        <v>88</v>
      </c>
      <c r="C10304" s="1">
        <v>11701</v>
      </c>
      <c r="D10304" s="1">
        <v>8719</v>
      </c>
      <c r="E10304" s="1">
        <v>20420</v>
      </c>
    </row>
    <row r="10305" spans="1:5">
      <c r="A10305" s="1">
        <v>2014</v>
      </c>
      <c r="B10305" s="1">
        <v>89</v>
      </c>
      <c r="C10305" s="1">
        <v>11804</v>
      </c>
      <c r="D10305" s="1">
        <v>7957</v>
      </c>
      <c r="E10305" s="1">
        <v>19761</v>
      </c>
    </row>
    <row r="10306" spans="1:5">
      <c r="A10306" s="1">
        <v>2014</v>
      </c>
      <c r="B10306" s="1">
        <v>90</v>
      </c>
      <c r="C10306" s="1">
        <v>11809</v>
      </c>
      <c r="D10306" s="1">
        <v>7267</v>
      </c>
      <c r="E10306" s="1">
        <v>19076</v>
      </c>
    </row>
    <row r="10307" spans="1:5">
      <c r="A10307" s="1">
        <v>2014</v>
      </c>
      <c r="B10307" s="1">
        <v>91</v>
      </c>
      <c r="C10307" s="1">
        <v>11191</v>
      </c>
      <c r="D10307" s="1">
        <v>6313</v>
      </c>
      <c r="E10307" s="1">
        <v>17504</v>
      </c>
    </row>
    <row r="10308" spans="1:5">
      <c r="A10308" s="1">
        <v>2014</v>
      </c>
      <c r="B10308" s="1">
        <v>92</v>
      </c>
      <c r="C10308" s="1">
        <v>10922</v>
      </c>
      <c r="D10308" s="1">
        <v>5858</v>
      </c>
      <c r="E10308" s="1">
        <v>16780</v>
      </c>
    </row>
    <row r="10309" spans="1:5">
      <c r="A10309" s="1">
        <v>2014</v>
      </c>
      <c r="B10309" s="1">
        <v>93</v>
      </c>
      <c r="C10309" s="1">
        <v>10263</v>
      </c>
      <c r="D10309" s="1">
        <v>5025</v>
      </c>
      <c r="E10309" s="1">
        <v>15288</v>
      </c>
    </row>
    <row r="10310" spans="1:5">
      <c r="A10310" s="1">
        <v>2014</v>
      </c>
      <c r="B10310" s="1">
        <v>94</v>
      </c>
      <c r="C10310" s="1">
        <v>9131</v>
      </c>
      <c r="D10310" s="1">
        <v>3803</v>
      </c>
      <c r="E10310" s="1">
        <v>12934</v>
      </c>
    </row>
    <row r="10311" spans="1:5">
      <c r="A10311" s="1">
        <v>2014</v>
      </c>
      <c r="B10311" s="1">
        <v>95</v>
      </c>
      <c r="C10311" s="1">
        <v>5719</v>
      </c>
      <c r="D10311" s="1">
        <v>2276</v>
      </c>
      <c r="E10311" s="1">
        <v>7995</v>
      </c>
    </row>
    <row r="10312" spans="1:5">
      <c r="A10312" s="1">
        <v>2014</v>
      </c>
      <c r="B10312" s="1">
        <v>96</v>
      </c>
      <c r="C10312" s="1">
        <v>4524</v>
      </c>
      <c r="D10312" s="1">
        <v>1618</v>
      </c>
      <c r="E10312" s="1">
        <v>6142</v>
      </c>
    </row>
    <row r="10313" spans="1:5">
      <c r="A10313" s="1">
        <v>2014</v>
      </c>
      <c r="B10313" s="1">
        <v>97</v>
      </c>
      <c r="C10313" s="1">
        <v>3939</v>
      </c>
      <c r="D10313" s="1">
        <v>1218</v>
      </c>
      <c r="E10313" s="1">
        <v>5157</v>
      </c>
    </row>
    <row r="10314" spans="1:5">
      <c r="A10314" s="1">
        <v>2014</v>
      </c>
      <c r="B10314" s="1">
        <v>98</v>
      </c>
      <c r="C10314" s="1">
        <v>3266</v>
      </c>
      <c r="D10314" s="1">
        <v>981</v>
      </c>
      <c r="E10314" s="1">
        <v>4247</v>
      </c>
    </row>
    <row r="10315" spans="1:5">
      <c r="A10315" s="1">
        <v>2014</v>
      </c>
      <c r="B10315" s="1">
        <v>99</v>
      </c>
      <c r="C10315" s="1">
        <v>2621</v>
      </c>
      <c r="D10315" s="1">
        <v>659</v>
      </c>
      <c r="E10315" s="1">
        <v>3280</v>
      </c>
    </row>
    <row r="10316" spans="1:5">
      <c r="A10316" s="1">
        <v>2014</v>
      </c>
      <c r="B10316" s="1">
        <v>100</v>
      </c>
      <c r="C10316" s="1">
        <v>1799</v>
      </c>
      <c r="D10316" s="1">
        <v>370</v>
      </c>
      <c r="E10316" s="1">
        <v>2169</v>
      </c>
    </row>
    <row r="10317" spans="1:5">
      <c r="A10317" s="1">
        <v>2014</v>
      </c>
      <c r="B10317" s="1">
        <v>101</v>
      </c>
      <c r="C10317" s="1">
        <v>1318</v>
      </c>
      <c r="D10317" s="1">
        <v>253</v>
      </c>
      <c r="E10317" s="1">
        <v>1571</v>
      </c>
    </row>
    <row r="10318" spans="1:5">
      <c r="A10318" s="1">
        <v>2014</v>
      </c>
      <c r="B10318" s="1">
        <v>102</v>
      </c>
      <c r="C10318" s="1">
        <v>863</v>
      </c>
      <c r="D10318" s="1">
        <v>151</v>
      </c>
      <c r="E10318" s="1">
        <v>1014</v>
      </c>
    </row>
    <row r="10319" spans="1:5">
      <c r="A10319" s="1">
        <v>2014</v>
      </c>
      <c r="B10319" s="1">
        <v>103</v>
      </c>
      <c r="C10319" s="1">
        <v>497</v>
      </c>
      <c r="D10319" s="1">
        <v>74</v>
      </c>
      <c r="E10319" s="1">
        <v>571</v>
      </c>
    </row>
    <row r="10320" spans="1:5">
      <c r="A10320" s="1">
        <v>2014</v>
      </c>
      <c r="B10320" s="1">
        <v>104</v>
      </c>
      <c r="C10320" s="1">
        <v>305</v>
      </c>
      <c r="D10320" s="1">
        <v>47</v>
      </c>
      <c r="E10320" s="1">
        <v>352</v>
      </c>
    </row>
    <row r="10321" spans="1:5">
      <c r="A10321" s="1">
        <v>2014</v>
      </c>
      <c r="B10321" s="1">
        <v>105</v>
      </c>
      <c r="C10321" s="1">
        <v>173</v>
      </c>
      <c r="D10321" s="1">
        <v>18</v>
      </c>
      <c r="E10321" s="1">
        <v>191</v>
      </c>
    </row>
    <row r="10322" spans="1:5">
      <c r="A10322" s="1">
        <v>2014</v>
      </c>
      <c r="B10322" s="1">
        <v>106</v>
      </c>
      <c r="C10322" s="1">
        <v>88</v>
      </c>
      <c r="D10322" s="1">
        <v>13</v>
      </c>
      <c r="E10322" s="1">
        <v>101</v>
      </c>
    </row>
    <row r="10323" spans="1:5">
      <c r="A10323" s="1">
        <v>2014</v>
      </c>
      <c r="B10323" s="1">
        <v>107</v>
      </c>
      <c r="C10323" s="1">
        <v>56</v>
      </c>
      <c r="D10323" s="1">
        <v>8</v>
      </c>
      <c r="E10323" s="1">
        <v>64</v>
      </c>
    </row>
    <row r="10324" spans="1:5">
      <c r="A10324" s="1">
        <v>2014</v>
      </c>
      <c r="B10324" s="1">
        <v>108</v>
      </c>
      <c r="C10324" s="1">
        <v>35</v>
      </c>
      <c r="D10324" s="1">
        <v>5</v>
      </c>
      <c r="E10324" s="1">
        <v>40</v>
      </c>
    </row>
    <row r="10325" spans="1:5">
      <c r="A10325" s="1">
        <v>2014</v>
      </c>
      <c r="B10325" s="1">
        <v>109</v>
      </c>
      <c r="C10325" s="1">
        <v>9</v>
      </c>
      <c r="D10325" s="1">
        <v>3</v>
      </c>
      <c r="E10325" s="1">
        <v>12</v>
      </c>
    </row>
    <row r="10326" spans="1:5">
      <c r="A10326" s="1">
        <v>2014</v>
      </c>
      <c r="B10326" s="1" t="s">
        <v>121</v>
      </c>
      <c r="C10326" s="1">
        <v>16</v>
      </c>
      <c r="D10326" s="1">
        <v>1</v>
      </c>
      <c r="E10326" s="1">
        <v>17</v>
      </c>
    </row>
    <row r="10327" spans="1:5">
      <c r="A10327" s="1">
        <v>2015</v>
      </c>
      <c r="B10327" s="1">
        <v>0</v>
      </c>
      <c r="C10327" s="1">
        <v>1268</v>
      </c>
      <c r="D10327" s="1">
        <v>1752</v>
      </c>
      <c r="E10327" s="1">
        <v>3020</v>
      </c>
    </row>
    <row r="10328" spans="1:5">
      <c r="A10328" s="1">
        <v>2015</v>
      </c>
      <c r="B10328" s="1">
        <v>1</v>
      </c>
      <c r="C10328" s="1">
        <v>100</v>
      </c>
      <c r="D10328" s="1">
        <v>119</v>
      </c>
      <c r="E10328" s="1">
        <v>219</v>
      </c>
    </row>
    <row r="10329" spans="1:5">
      <c r="A10329" s="1">
        <v>2015</v>
      </c>
      <c r="B10329" s="1">
        <v>2</v>
      </c>
      <c r="C10329" s="1">
        <v>48</v>
      </c>
      <c r="D10329" s="1">
        <v>67</v>
      </c>
      <c r="E10329" s="1">
        <v>115</v>
      </c>
    </row>
    <row r="10330" spans="1:5">
      <c r="A10330" s="1">
        <v>2015</v>
      </c>
      <c r="B10330" s="1">
        <v>3</v>
      </c>
      <c r="C10330" s="1">
        <v>42</v>
      </c>
      <c r="D10330" s="1">
        <v>53</v>
      </c>
      <c r="E10330" s="1">
        <v>95</v>
      </c>
    </row>
    <row r="10331" spans="1:5">
      <c r="A10331" s="1">
        <v>2015</v>
      </c>
      <c r="B10331" s="1">
        <v>4</v>
      </c>
      <c r="C10331" s="1">
        <v>32</v>
      </c>
      <c r="D10331" s="1">
        <v>49</v>
      </c>
      <c r="E10331" s="1">
        <v>81</v>
      </c>
    </row>
    <row r="10332" spans="1:5">
      <c r="A10332" s="1">
        <v>2015</v>
      </c>
      <c r="B10332" s="1">
        <v>5</v>
      </c>
      <c r="C10332" s="1">
        <v>25</v>
      </c>
      <c r="D10332" s="1">
        <v>31</v>
      </c>
      <c r="E10332" s="1">
        <v>56</v>
      </c>
    </row>
    <row r="10333" spans="1:5">
      <c r="A10333" s="1">
        <v>2015</v>
      </c>
      <c r="B10333" s="1">
        <v>6</v>
      </c>
      <c r="C10333" s="1">
        <v>27</v>
      </c>
      <c r="D10333" s="1">
        <v>36</v>
      </c>
      <c r="E10333" s="1">
        <v>63</v>
      </c>
    </row>
    <row r="10334" spans="1:5">
      <c r="A10334" s="1">
        <v>2015</v>
      </c>
      <c r="B10334" s="1">
        <v>7</v>
      </c>
      <c r="C10334" s="1">
        <v>32</v>
      </c>
      <c r="D10334" s="1">
        <v>39</v>
      </c>
      <c r="E10334" s="1">
        <v>71</v>
      </c>
    </row>
    <row r="10335" spans="1:5">
      <c r="A10335" s="1">
        <v>2015</v>
      </c>
      <c r="B10335" s="1">
        <v>8</v>
      </c>
      <c r="C10335" s="1">
        <v>29</v>
      </c>
      <c r="D10335" s="1">
        <v>29</v>
      </c>
      <c r="E10335" s="1">
        <v>58</v>
      </c>
    </row>
    <row r="10336" spans="1:5">
      <c r="A10336" s="1">
        <v>2015</v>
      </c>
      <c r="B10336" s="1">
        <v>9</v>
      </c>
      <c r="C10336" s="1">
        <v>23</v>
      </c>
      <c r="D10336" s="1">
        <v>31</v>
      </c>
      <c r="E10336" s="1">
        <v>54</v>
      </c>
    </row>
    <row r="10337" spans="1:5">
      <c r="A10337" s="1">
        <v>2015</v>
      </c>
      <c r="B10337" s="1">
        <v>10</v>
      </c>
      <c r="C10337" s="1">
        <v>20</v>
      </c>
      <c r="D10337" s="1">
        <v>38</v>
      </c>
      <c r="E10337" s="1">
        <v>58</v>
      </c>
    </row>
    <row r="10338" spans="1:5">
      <c r="A10338" s="1">
        <v>2015</v>
      </c>
      <c r="B10338" s="1">
        <v>11</v>
      </c>
      <c r="C10338" s="1">
        <v>17</v>
      </c>
      <c r="D10338" s="1">
        <v>42</v>
      </c>
      <c r="E10338" s="1">
        <v>59</v>
      </c>
    </row>
    <row r="10339" spans="1:5">
      <c r="A10339" s="1">
        <v>2015</v>
      </c>
      <c r="B10339" s="1">
        <v>12</v>
      </c>
      <c r="C10339" s="1">
        <v>23</v>
      </c>
      <c r="D10339" s="1">
        <v>30</v>
      </c>
      <c r="E10339" s="1">
        <v>53</v>
      </c>
    </row>
    <row r="10340" spans="1:5">
      <c r="A10340" s="1">
        <v>2015</v>
      </c>
      <c r="B10340" s="1">
        <v>13</v>
      </c>
      <c r="C10340" s="1">
        <v>40</v>
      </c>
      <c r="D10340" s="1">
        <v>38</v>
      </c>
      <c r="E10340" s="1">
        <v>78</v>
      </c>
    </row>
    <row r="10341" spans="1:5">
      <c r="A10341" s="1">
        <v>2015</v>
      </c>
      <c r="B10341" s="1">
        <v>14</v>
      </c>
      <c r="C10341" s="1">
        <v>37</v>
      </c>
      <c r="D10341" s="1">
        <v>35</v>
      </c>
      <c r="E10341" s="1">
        <v>72</v>
      </c>
    </row>
    <row r="10342" spans="1:5">
      <c r="A10342" s="1">
        <v>2015</v>
      </c>
      <c r="B10342" s="1">
        <v>15</v>
      </c>
      <c r="C10342" s="1">
        <v>55</v>
      </c>
      <c r="D10342" s="1">
        <v>67</v>
      </c>
      <c r="E10342" s="1">
        <v>122</v>
      </c>
    </row>
    <row r="10343" spans="1:5">
      <c r="A10343" s="1">
        <v>2015</v>
      </c>
      <c r="B10343" s="1">
        <v>16</v>
      </c>
      <c r="C10343" s="1">
        <v>55</v>
      </c>
      <c r="D10343" s="1">
        <v>73</v>
      </c>
      <c r="E10343" s="1">
        <v>128</v>
      </c>
    </row>
    <row r="10344" spans="1:5">
      <c r="A10344" s="1">
        <v>2015</v>
      </c>
      <c r="B10344" s="1">
        <v>17</v>
      </c>
      <c r="C10344" s="1">
        <v>57</v>
      </c>
      <c r="D10344" s="1">
        <v>117</v>
      </c>
      <c r="E10344" s="1">
        <v>174</v>
      </c>
    </row>
    <row r="10345" spans="1:5">
      <c r="A10345" s="1">
        <v>2015</v>
      </c>
      <c r="B10345" s="1">
        <v>18</v>
      </c>
      <c r="C10345" s="1">
        <v>78</v>
      </c>
      <c r="D10345" s="1">
        <v>173</v>
      </c>
      <c r="E10345" s="1">
        <v>251</v>
      </c>
    </row>
    <row r="10346" spans="1:5">
      <c r="A10346" s="1">
        <v>2015</v>
      </c>
      <c r="B10346" s="1">
        <v>19</v>
      </c>
      <c r="C10346" s="1">
        <v>89</v>
      </c>
      <c r="D10346" s="1">
        <v>187</v>
      </c>
      <c r="E10346" s="1">
        <v>276</v>
      </c>
    </row>
    <row r="10347" spans="1:5">
      <c r="A10347" s="1">
        <v>2015</v>
      </c>
      <c r="B10347" s="1">
        <v>20</v>
      </c>
      <c r="C10347" s="1">
        <v>83</v>
      </c>
      <c r="D10347" s="1">
        <v>193</v>
      </c>
      <c r="E10347" s="1">
        <v>276</v>
      </c>
    </row>
    <row r="10348" spans="1:5">
      <c r="A10348" s="1">
        <v>2015</v>
      </c>
      <c r="B10348" s="1">
        <v>21</v>
      </c>
      <c r="C10348" s="1">
        <v>76</v>
      </c>
      <c r="D10348" s="1">
        <v>218</v>
      </c>
      <c r="E10348" s="1">
        <v>294</v>
      </c>
    </row>
    <row r="10349" spans="1:5">
      <c r="A10349" s="1">
        <v>2015</v>
      </c>
      <c r="B10349" s="1">
        <v>22</v>
      </c>
      <c r="C10349" s="1">
        <v>81</v>
      </c>
      <c r="D10349" s="1">
        <v>221</v>
      </c>
      <c r="E10349" s="1">
        <v>302</v>
      </c>
    </row>
    <row r="10350" spans="1:5">
      <c r="A10350" s="1">
        <v>2015</v>
      </c>
      <c r="B10350" s="1">
        <v>23</v>
      </c>
      <c r="C10350" s="1">
        <v>102</v>
      </c>
      <c r="D10350" s="1">
        <v>240</v>
      </c>
      <c r="E10350" s="1">
        <v>342</v>
      </c>
    </row>
    <row r="10351" spans="1:5">
      <c r="A10351" s="1">
        <v>2015</v>
      </c>
      <c r="B10351" s="1">
        <v>24</v>
      </c>
      <c r="C10351" s="1">
        <v>86</v>
      </c>
      <c r="D10351" s="1">
        <v>253</v>
      </c>
      <c r="E10351" s="1">
        <v>339</v>
      </c>
    </row>
    <row r="10352" spans="1:5">
      <c r="A10352" s="1">
        <v>2015</v>
      </c>
      <c r="B10352" s="1">
        <v>25</v>
      </c>
      <c r="C10352" s="1">
        <v>109</v>
      </c>
      <c r="D10352" s="1">
        <v>299</v>
      </c>
      <c r="E10352" s="1">
        <v>408</v>
      </c>
    </row>
    <row r="10353" spans="1:5">
      <c r="A10353" s="1">
        <v>2015</v>
      </c>
      <c r="B10353" s="1">
        <v>26</v>
      </c>
      <c r="C10353" s="1">
        <v>131</v>
      </c>
      <c r="D10353" s="1">
        <v>239</v>
      </c>
      <c r="E10353" s="1">
        <v>370</v>
      </c>
    </row>
    <row r="10354" spans="1:5">
      <c r="A10354" s="1">
        <v>2015</v>
      </c>
      <c r="B10354" s="1">
        <v>27</v>
      </c>
      <c r="C10354" s="1">
        <v>116</v>
      </c>
      <c r="D10354" s="1">
        <v>281</v>
      </c>
      <c r="E10354" s="1">
        <v>397</v>
      </c>
    </row>
    <row r="10355" spans="1:5">
      <c r="A10355" s="1">
        <v>2015</v>
      </c>
      <c r="B10355" s="1">
        <v>28</v>
      </c>
      <c r="C10355" s="1">
        <v>127</v>
      </c>
      <c r="D10355" s="1">
        <v>288</v>
      </c>
      <c r="E10355" s="1">
        <v>415</v>
      </c>
    </row>
    <row r="10356" spans="1:5">
      <c r="A10356" s="1">
        <v>2015</v>
      </c>
      <c r="B10356" s="1">
        <v>29</v>
      </c>
      <c r="C10356" s="1">
        <v>166</v>
      </c>
      <c r="D10356" s="1">
        <v>285</v>
      </c>
      <c r="E10356" s="1">
        <v>451</v>
      </c>
    </row>
    <row r="10357" spans="1:5">
      <c r="A10357" s="1">
        <v>2015</v>
      </c>
      <c r="B10357" s="1">
        <v>30</v>
      </c>
      <c r="C10357" s="1">
        <v>170</v>
      </c>
      <c r="D10357" s="1">
        <v>312</v>
      </c>
      <c r="E10357" s="1">
        <v>482</v>
      </c>
    </row>
    <row r="10358" spans="1:5">
      <c r="A10358" s="1">
        <v>2015</v>
      </c>
      <c r="B10358" s="1">
        <v>31</v>
      </c>
      <c r="C10358" s="1">
        <v>163</v>
      </c>
      <c r="D10358" s="1">
        <v>307</v>
      </c>
      <c r="E10358" s="1">
        <v>470</v>
      </c>
    </row>
    <row r="10359" spans="1:5">
      <c r="A10359" s="1">
        <v>2015</v>
      </c>
      <c r="B10359" s="1">
        <v>32</v>
      </c>
      <c r="C10359" s="1">
        <v>208</v>
      </c>
      <c r="D10359" s="1">
        <v>428</v>
      </c>
      <c r="E10359" s="1">
        <v>636</v>
      </c>
    </row>
    <row r="10360" spans="1:5">
      <c r="A10360" s="1">
        <v>2015</v>
      </c>
      <c r="B10360" s="1">
        <v>33</v>
      </c>
      <c r="C10360" s="1">
        <v>206</v>
      </c>
      <c r="D10360" s="1">
        <v>385</v>
      </c>
      <c r="E10360" s="1">
        <v>591</v>
      </c>
    </row>
    <row r="10361" spans="1:5">
      <c r="A10361" s="1">
        <v>2015</v>
      </c>
      <c r="B10361" s="1">
        <v>34</v>
      </c>
      <c r="C10361" s="1">
        <v>222</v>
      </c>
      <c r="D10361" s="1">
        <v>428</v>
      </c>
      <c r="E10361" s="1">
        <v>650</v>
      </c>
    </row>
    <row r="10362" spans="1:5">
      <c r="A10362" s="1">
        <v>2015</v>
      </c>
      <c r="B10362" s="1">
        <v>35</v>
      </c>
      <c r="C10362" s="1">
        <v>263</v>
      </c>
      <c r="D10362" s="1">
        <v>447</v>
      </c>
      <c r="E10362" s="1">
        <v>710</v>
      </c>
    </row>
    <row r="10363" spans="1:5">
      <c r="A10363" s="1">
        <v>2015</v>
      </c>
      <c r="B10363" s="1">
        <v>36</v>
      </c>
      <c r="C10363" s="1">
        <v>287</v>
      </c>
      <c r="D10363" s="1">
        <v>480</v>
      </c>
      <c r="E10363" s="1">
        <v>767</v>
      </c>
    </row>
    <row r="10364" spans="1:5">
      <c r="A10364" s="1">
        <v>2015</v>
      </c>
      <c r="B10364" s="1">
        <v>37</v>
      </c>
      <c r="C10364" s="1">
        <v>293</v>
      </c>
      <c r="D10364" s="1">
        <v>464</v>
      </c>
      <c r="E10364" s="1">
        <v>757</v>
      </c>
    </row>
    <row r="10365" spans="1:5">
      <c r="A10365" s="1">
        <v>2015</v>
      </c>
      <c r="B10365" s="1">
        <v>38</v>
      </c>
      <c r="C10365" s="1">
        <v>305</v>
      </c>
      <c r="D10365" s="1">
        <v>500</v>
      </c>
      <c r="E10365" s="1">
        <v>805</v>
      </c>
    </row>
    <row r="10366" spans="1:5">
      <c r="A10366" s="1">
        <v>2015</v>
      </c>
      <c r="B10366" s="1">
        <v>39</v>
      </c>
      <c r="C10366" s="1">
        <v>340</v>
      </c>
      <c r="D10366" s="1">
        <v>534</v>
      </c>
      <c r="E10366" s="1">
        <v>874</v>
      </c>
    </row>
    <row r="10367" spans="1:5">
      <c r="A10367" s="1">
        <v>2015</v>
      </c>
      <c r="B10367" s="1">
        <v>40</v>
      </c>
      <c r="C10367" s="1">
        <v>387</v>
      </c>
      <c r="D10367" s="1">
        <v>606</v>
      </c>
      <c r="E10367" s="1">
        <v>993</v>
      </c>
    </row>
    <row r="10368" spans="1:5">
      <c r="A10368" s="1">
        <v>2015</v>
      </c>
      <c r="B10368" s="1">
        <v>41</v>
      </c>
      <c r="C10368" s="1">
        <v>368</v>
      </c>
      <c r="D10368" s="1">
        <v>650</v>
      </c>
      <c r="E10368" s="1">
        <v>1018</v>
      </c>
    </row>
    <row r="10369" spans="1:5">
      <c r="A10369" s="1">
        <v>2015</v>
      </c>
      <c r="B10369" s="1">
        <v>42</v>
      </c>
      <c r="C10369" s="1">
        <v>486</v>
      </c>
      <c r="D10369" s="1">
        <v>789</v>
      </c>
      <c r="E10369" s="1">
        <v>1275</v>
      </c>
    </row>
    <row r="10370" spans="1:5">
      <c r="A10370" s="1">
        <v>2015</v>
      </c>
      <c r="B10370" s="1">
        <v>43</v>
      </c>
      <c r="C10370" s="1">
        <v>495</v>
      </c>
      <c r="D10370" s="1">
        <v>819</v>
      </c>
      <c r="E10370" s="1">
        <v>1314</v>
      </c>
    </row>
    <row r="10371" spans="1:5">
      <c r="A10371" s="1">
        <v>2015</v>
      </c>
      <c r="B10371" s="1">
        <v>44</v>
      </c>
      <c r="C10371" s="1">
        <v>584</v>
      </c>
      <c r="D10371" s="1">
        <v>947</v>
      </c>
      <c r="E10371" s="1">
        <v>1531</v>
      </c>
    </row>
    <row r="10372" spans="1:5">
      <c r="A10372" s="1">
        <v>2015</v>
      </c>
      <c r="B10372" s="1">
        <v>45</v>
      </c>
      <c r="C10372" s="1">
        <v>670</v>
      </c>
      <c r="D10372" s="1">
        <v>948</v>
      </c>
      <c r="E10372" s="1">
        <v>1618</v>
      </c>
    </row>
    <row r="10373" spans="1:5">
      <c r="A10373" s="1">
        <v>2015</v>
      </c>
      <c r="B10373" s="1">
        <v>46</v>
      </c>
      <c r="C10373" s="1">
        <v>729</v>
      </c>
      <c r="D10373" s="1">
        <v>1069</v>
      </c>
      <c r="E10373" s="1">
        <v>1798</v>
      </c>
    </row>
    <row r="10374" spans="1:5">
      <c r="A10374" s="1">
        <v>2015</v>
      </c>
      <c r="B10374" s="1">
        <v>47</v>
      </c>
      <c r="C10374" s="1">
        <v>757</v>
      </c>
      <c r="D10374" s="1">
        <v>1240</v>
      </c>
      <c r="E10374" s="1">
        <v>1997</v>
      </c>
    </row>
    <row r="10375" spans="1:5">
      <c r="A10375" s="1">
        <v>2015</v>
      </c>
      <c r="B10375" s="1">
        <v>48</v>
      </c>
      <c r="C10375" s="1">
        <v>867</v>
      </c>
      <c r="D10375" s="1">
        <v>1242</v>
      </c>
      <c r="E10375" s="1">
        <v>2109</v>
      </c>
    </row>
    <row r="10376" spans="1:5">
      <c r="A10376" s="1">
        <v>2015</v>
      </c>
      <c r="B10376" s="1">
        <v>49</v>
      </c>
      <c r="C10376" s="1">
        <v>918</v>
      </c>
      <c r="D10376" s="1">
        <v>1428</v>
      </c>
      <c r="E10376" s="1">
        <v>2346</v>
      </c>
    </row>
    <row r="10377" spans="1:5">
      <c r="A10377" s="1">
        <v>2015</v>
      </c>
      <c r="B10377" s="1">
        <v>50</v>
      </c>
      <c r="C10377" s="1">
        <v>1033</v>
      </c>
      <c r="D10377" s="1">
        <v>1621</v>
      </c>
      <c r="E10377" s="1">
        <v>2654</v>
      </c>
    </row>
    <row r="10378" spans="1:5">
      <c r="A10378" s="1">
        <v>2015</v>
      </c>
      <c r="B10378" s="1">
        <v>51</v>
      </c>
      <c r="C10378" s="1">
        <v>1095</v>
      </c>
      <c r="D10378" s="1">
        <v>1603</v>
      </c>
      <c r="E10378" s="1">
        <v>2698</v>
      </c>
    </row>
    <row r="10379" spans="1:5">
      <c r="A10379" s="1">
        <v>2015</v>
      </c>
      <c r="B10379" s="1">
        <v>52</v>
      </c>
      <c r="C10379" s="1">
        <v>1171</v>
      </c>
      <c r="D10379" s="1">
        <v>1656</v>
      </c>
      <c r="E10379" s="1">
        <v>2827</v>
      </c>
    </row>
    <row r="10380" spans="1:5">
      <c r="A10380" s="1">
        <v>2015</v>
      </c>
      <c r="B10380" s="1">
        <v>53</v>
      </c>
      <c r="C10380" s="1">
        <v>1325</v>
      </c>
      <c r="D10380" s="1">
        <v>1771</v>
      </c>
      <c r="E10380" s="1">
        <v>3096</v>
      </c>
    </row>
    <row r="10381" spans="1:5">
      <c r="A10381" s="1">
        <v>2015</v>
      </c>
      <c r="B10381" s="1">
        <v>54</v>
      </c>
      <c r="C10381" s="1">
        <v>1335</v>
      </c>
      <c r="D10381" s="1">
        <v>1904</v>
      </c>
      <c r="E10381" s="1">
        <v>3239</v>
      </c>
    </row>
    <row r="10382" spans="1:5">
      <c r="A10382" s="1">
        <v>2015</v>
      </c>
      <c r="B10382" s="1">
        <v>55</v>
      </c>
      <c r="C10382" s="1">
        <v>1396</v>
      </c>
      <c r="D10382" s="1">
        <v>2054</v>
      </c>
      <c r="E10382" s="1">
        <v>3450</v>
      </c>
    </row>
    <row r="10383" spans="1:5">
      <c r="A10383" s="1">
        <v>2015</v>
      </c>
      <c r="B10383" s="1">
        <v>56</v>
      </c>
      <c r="C10383" s="1">
        <v>1475</v>
      </c>
      <c r="D10383" s="1">
        <v>2236</v>
      </c>
      <c r="E10383" s="1">
        <v>3711</v>
      </c>
    </row>
    <row r="10384" spans="1:5">
      <c r="A10384" s="1">
        <v>2015</v>
      </c>
      <c r="B10384" s="1">
        <v>57</v>
      </c>
      <c r="C10384" s="1">
        <v>1554</v>
      </c>
      <c r="D10384" s="1">
        <v>2380</v>
      </c>
      <c r="E10384" s="1">
        <v>3934</v>
      </c>
    </row>
    <row r="10385" spans="1:5">
      <c r="A10385" s="1">
        <v>2015</v>
      </c>
      <c r="B10385" s="1">
        <v>58</v>
      </c>
      <c r="C10385" s="1">
        <v>1609</v>
      </c>
      <c r="D10385" s="1">
        <v>2443</v>
      </c>
      <c r="E10385" s="1">
        <v>4052</v>
      </c>
    </row>
    <row r="10386" spans="1:5">
      <c r="A10386" s="1">
        <v>2015</v>
      </c>
      <c r="B10386" s="1">
        <v>59</v>
      </c>
      <c r="C10386" s="1">
        <v>1820</v>
      </c>
      <c r="D10386" s="1">
        <v>2516</v>
      </c>
      <c r="E10386" s="1">
        <v>4336</v>
      </c>
    </row>
    <row r="10387" spans="1:5">
      <c r="A10387" s="1">
        <v>2015</v>
      </c>
      <c r="B10387" s="1">
        <v>60</v>
      </c>
      <c r="C10387" s="1">
        <v>1944</v>
      </c>
      <c r="D10387" s="1">
        <v>2871</v>
      </c>
      <c r="E10387" s="1">
        <v>4815</v>
      </c>
    </row>
    <row r="10388" spans="1:5">
      <c r="A10388" s="1">
        <v>2015</v>
      </c>
      <c r="B10388" s="1">
        <v>61</v>
      </c>
      <c r="C10388" s="1">
        <v>2052</v>
      </c>
      <c r="D10388" s="1">
        <v>3061</v>
      </c>
      <c r="E10388" s="1">
        <v>5113</v>
      </c>
    </row>
    <row r="10389" spans="1:5">
      <c r="A10389" s="1">
        <v>2015</v>
      </c>
      <c r="B10389" s="1">
        <v>62</v>
      </c>
      <c r="C10389" s="1">
        <v>2230</v>
      </c>
      <c r="D10389" s="1">
        <v>3239</v>
      </c>
      <c r="E10389" s="1">
        <v>5469</v>
      </c>
    </row>
    <row r="10390" spans="1:5">
      <c r="A10390" s="1">
        <v>2015</v>
      </c>
      <c r="B10390" s="1">
        <v>63</v>
      </c>
      <c r="C10390" s="1">
        <v>2422</v>
      </c>
      <c r="D10390" s="1">
        <v>3600</v>
      </c>
      <c r="E10390" s="1">
        <v>6022</v>
      </c>
    </row>
    <row r="10391" spans="1:5">
      <c r="A10391" s="1">
        <v>2015</v>
      </c>
      <c r="B10391" s="1">
        <v>64</v>
      </c>
      <c r="C10391" s="1">
        <v>2543</v>
      </c>
      <c r="D10391" s="1">
        <v>3939</v>
      </c>
      <c r="E10391" s="1">
        <v>6482</v>
      </c>
    </row>
    <row r="10392" spans="1:5">
      <c r="A10392" s="1">
        <v>2015</v>
      </c>
      <c r="B10392" s="1">
        <v>65</v>
      </c>
      <c r="C10392" s="1">
        <v>2867</v>
      </c>
      <c r="D10392" s="1">
        <v>4196</v>
      </c>
      <c r="E10392" s="1">
        <v>7063</v>
      </c>
    </row>
    <row r="10393" spans="1:5">
      <c r="A10393" s="1">
        <v>2015</v>
      </c>
      <c r="B10393" s="1">
        <v>66</v>
      </c>
      <c r="C10393" s="1">
        <v>3243</v>
      </c>
      <c r="D10393" s="1">
        <v>4657</v>
      </c>
      <c r="E10393" s="1">
        <v>7900</v>
      </c>
    </row>
    <row r="10394" spans="1:5">
      <c r="A10394" s="1">
        <v>2015</v>
      </c>
      <c r="B10394" s="1">
        <v>67</v>
      </c>
      <c r="C10394" s="1">
        <v>3760</v>
      </c>
      <c r="D10394" s="1">
        <v>5412</v>
      </c>
      <c r="E10394" s="1">
        <v>9172</v>
      </c>
    </row>
    <row r="10395" spans="1:5">
      <c r="A10395" s="1">
        <v>2015</v>
      </c>
      <c r="B10395" s="1">
        <v>68</v>
      </c>
      <c r="C10395" s="1">
        <v>4397</v>
      </c>
      <c r="D10395" s="1">
        <v>6067</v>
      </c>
      <c r="E10395" s="1">
        <v>10464</v>
      </c>
    </row>
    <row r="10396" spans="1:5">
      <c r="A10396" s="1">
        <v>2015</v>
      </c>
      <c r="B10396" s="1">
        <v>69</v>
      </c>
      <c r="C10396" s="1">
        <v>3826</v>
      </c>
      <c r="D10396" s="1">
        <v>5477</v>
      </c>
      <c r="E10396" s="1">
        <v>9303</v>
      </c>
    </row>
    <row r="10397" spans="1:5">
      <c r="A10397" s="1">
        <v>2015</v>
      </c>
      <c r="B10397" s="1">
        <v>70</v>
      </c>
      <c r="C10397" s="1">
        <v>4179</v>
      </c>
      <c r="D10397" s="1">
        <v>5729</v>
      </c>
      <c r="E10397" s="1">
        <v>9908</v>
      </c>
    </row>
    <row r="10398" spans="1:5">
      <c r="A10398" s="1">
        <v>2015</v>
      </c>
      <c r="B10398" s="1">
        <v>71</v>
      </c>
      <c r="C10398" s="1">
        <v>4559</v>
      </c>
      <c r="D10398" s="1">
        <v>6324</v>
      </c>
      <c r="E10398" s="1">
        <v>10883</v>
      </c>
    </row>
    <row r="10399" spans="1:5">
      <c r="A10399" s="1">
        <v>2015</v>
      </c>
      <c r="B10399" s="1">
        <v>72</v>
      </c>
      <c r="C10399" s="1">
        <v>4679</v>
      </c>
      <c r="D10399" s="1">
        <v>6480</v>
      </c>
      <c r="E10399" s="1">
        <v>11159</v>
      </c>
    </row>
    <row r="10400" spans="1:5">
      <c r="A10400" s="1">
        <v>2015</v>
      </c>
      <c r="B10400" s="1">
        <v>73</v>
      </c>
      <c r="C10400" s="1">
        <v>4922</v>
      </c>
      <c r="D10400" s="1">
        <v>6397</v>
      </c>
      <c r="E10400" s="1">
        <v>11319</v>
      </c>
    </row>
    <row r="10401" spans="1:5">
      <c r="A10401" s="1">
        <v>2015</v>
      </c>
      <c r="B10401" s="1">
        <v>74</v>
      </c>
      <c r="C10401" s="1">
        <v>5056</v>
      </c>
      <c r="D10401" s="1">
        <v>6646</v>
      </c>
      <c r="E10401" s="1">
        <v>11702</v>
      </c>
    </row>
    <row r="10402" spans="1:5">
      <c r="A10402" s="1">
        <v>2015</v>
      </c>
      <c r="B10402" s="1">
        <v>75</v>
      </c>
      <c r="C10402" s="1">
        <v>5619</v>
      </c>
      <c r="D10402" s="1">
        <v>7297</v>
      </c>
      <c r="E10402" s="1">
        <v>12916</v>
      </c>
    </row>
    <row r="10403" spans="1:5">
      <c r="A10403" s="1">
        <v>2015</v>
      </c>
      <c r="B10403" s="1">
        <v>76</v>
      </c>
      <c r="C10403" s="1">
        <v>6285</v>
      </c>
      <c r="D10403" s="1">
        <v>7923</v>
      </c>
      <c r="E10403" s="1">
        <v>14208</v>
      </c>
    </row>
    <row r="10404" spans="1:5">
      <c r="A10404" s="1">
        <v>2015</v>
      </c>
      <c r="B10404" s="1">
        <v>77</v>
      </c>
      <c r="C10404" s="1">
        <v>6584</v>
      </c>
      <c r="D10404" s="1">
        <v>8389</v>
      </c>
      <c r="E10404" s="1">
        <v>14973</v>
      </c>
    </row>
    <row r="10405" spans="1:5">
      <c r="A10405" s="1">
        <v>2015</v>
      </c>
      <c r="B10405" s="1">
        <v>78</v>
      </c>
      <c r="C10405" s="1">
        <v>7141</v>
      </c>
      <c r="D10405" s="1">
        <v>8541</v>
      </c>
      <c r="E10405" s="1">
        <v>15682</v>
      </c>
    </row>
    <row r="10406" spans="1:5">
      <c r="A10406" s="1">
        <v>2015</v>
      </c>
      <c r="B10406" s="1">
        <v>79</v>
      </c>
      <c r="C10406" s="1">
        <v>7753</v>
      </c>
      <c r="D10406" s="1">
        <v>8931</v>
      </c>
      <c r="E10406" s="1">
        <v>16684</v>
      </c>
    </row>
    <row r="10407" spans="1:5">
      <c r="A10407" s="1">
        <v>2015</v>
      </c>
      <c r="B10407" s="1">
        <v>80</v>
      </c>
      <c r="C10407" s="1">
        <v>8491</v>
      </c>
      <c r="D10407" s="1">
        <v>9426</v>
      </c>
      <c r="E10407" s="1">
        <v>17917</v>
      </c>
    </row>
    <row r="10408" spans="1:5">
      <c r="A10408" s="1">
        <v>2015</v>
      </c>
      <c r="B10408" s="1">
        <v>81</v>
      </c>
      <c r="C10408" s="1">
        <v>9038</v>
      </c>
      <c r="D10408" s="1">
        <v>9398</v>
      </c>
      <c r="E10408" s="1">
        <v>18436</v>
      </c>
    </row>
    <row r="10409" spans="1:5">
      <c r="A10409" s="1">
        <v>2015</v>
      </c>
      <c r="B10409" s="1">
        <v>82</v>
      </c>
      <c r="C10409" s="1">
        <v>9715</v>
      </c>
      <c r="D10409" s="1">
        <v>9924</v>
      </c>
      <c r="E10409" s="1">
        <v>19639</v>
      </c>
    </row>
    <row r="10410" spans="1:5">
      <c r="A10410" s="1">
        <v>2015</v>
      </c>
      <c r="B10410" s="1">
        <v>83</v>
      </c>
      <c r="C10410" s="1">
        <v>10619</v>
      </c>
      <c r="D10410" s="1">
        <v>10443</v>
      </c>
      <c r="E10410" s="1">
        <v>21062</v>
      </c>
    </row>
    <row r="10411" spans="1:5">
      <c r="A10411" s="1">
        <v>2015</v>
      </c>
      <c r="B10411" s="1">
        <v>84</v>
      </c>
      <c r="C10411" s="1">
        <v>11568</v>
      </c>
      <c r="D10411" s="1">
        <v>10518</v>
      </c>
      <c r="E10411" s="1">
        <v>22086</v>
      </c>
    </row>
    <row r="10412" spans="1:5">
      <c r="A10412" s="1">
        <v>2015</v>
      </c>
      <c r="B10412" s="1">
        <v>85</v>
      </c>
      <c r="C10412" s="1">
        <v>12009</v>
      </c>
      <c r="D10412" s="1">
        <v>10512</v>
      </c>
      <c r="E10412" s="1">
        <v>22521</v>
      </c>
    </row>
    <row r="10413" spans="1:5">
      <c r="A10413" s="1">
        <v>2015</v>
      </c>
      <c r="B10413" s="1">
        <v>86</v>
      </c>
      <c r="C10413" s="1">
        <v>12214</v>
      </c>
      <c r="D10413" s="1">
        <v>10065</v>
      </c>
      <c r="E10413" s="1">
        <v>22279</v>
      </c>
    </row>
    <row r="10414" spans="1:5">
      <c r="A10414" s="1">
        <v>2015</v>
      </c>
      <c r="B10414" s="1">
        <v>87</v>
      </c>
      <c r="C10414" s="1">
        <v>12379</v>
      </c>
      <c r="D10414" s="1">
        <v>9530</v>
      </c>
      <c r="E10414" s="1">
        <v>21909</v>
      </c>
    </row>
    <row r="10415" spans="1:5">
      <c r="A10415" s="1">
        <v>2015</v>
      </c>
      <c r="B10415" s="1">
        <v>88</v>
      </c>
      <c r="C10415" s="1">
        <v>12743</v>
      </c>
      <c r="D10415" s="1">
        <v>9306</v>
      </c>
      <c r="E10415" s="1">
        <v>22049</v>
      </c>
    </row>
    <row r="10416" spans="1:5">
      <c r="A10416" s="1">
        <v>2015</v>
      </c>
      <c r="B10416" s="1">
        <v>89</v>
      </c>
      <c r="C10416" s="1">
        <v>12774</v>
      </c>
      <c r="D10416" s="1">
        <v>8519</v>
      </c>
      <c r="E10416" s="1">
        <v>21293</v>
      </c>
    </row>
    <row r="10417" spans="1:5">
      <c r="A10417" s="1">
        <v>2015</v>
      </c>
      <c r="B10417" s="1">
        <v>90</v>
      </c>
      <c r="C10417" s="1">
        <v>12710</v>
      </c>
      <c r="D10417" s="1">
        <v>7946</v>
      </c>
      <c r="E10417" s="1">
        <v>20656</v>
      </c>
    </row>
    <row r="10418" spans="1:5">
      <c r="A10418" s="1">
        <v>2015</v>
      </c>
      <c r="B10418" s="1">
        <v>91</v>
      </c>
      <c r="C10418" s="1">
        <v>11965</v>
      </c>
      <c r="D10418" s="1">
        <v>7077</v>
      </c>
      <c r="E10418" s="1">
        <v>19042</v>
      </c>
    </row>
    <row r="10419" spans="1:5">
      <c r="A10419" s="1">
        <v>2015</v>
      </c>
      <c r="B10419" s="1">
        <v>92</v>
      </c>
      <c r="C10419" s="1">
        <v>11544</v>
      </c>
      <c r="D10419" s="1">
        <v>6018</v>
      </c>
      <c r="E10419" s="1">
        <v>17562</v>
      </c>
    </row>
    <row r="10420" spans="1:5">
      <c r="A10420" s="1">
        <v>2015</v>
      </c>
      <c r="B10420" s="1">
        <v>93</v>
      </c>
      <c r="C10420" s="1">
        <v>10860</v>
      </c>
      <c r="D10420" s="1">
        <v>5240</v>
      </c>
      <c r="E10420" s="1">
        <v>16100</v>
      </c>
    </row>
    <row r="10421" spans="1:5">
      <c r="A10421" s="1">
        <v>2015</v>
      </c>
      <c r="B10421" s="1">
        <v>94</v>
      </c>
      <c r="C10421" s="1">
        <v>10340</v>
      </c>
      <c r="D10421" s="1">
        <v>4578</v>
      </c>
      <c r="E10421" s="1">
        <v>14918</v>
      </c>
    </row>
    <row r="10422" spans="1:5">
      <c r="A10422" s="1">
        <v>2015</v>
      </c>
      <c r="B10422" s="1">
        <v>95</v>
      </c>
      <c r="C10422" s="1">
        <v>8472</v>
      </c>
      <c r="D10422" s="1">
        <v>3355</v>
      </c>
      <c r="E10422" s="1">
        <v>11827</v>
      </c>
    </row>
    <row r="10423" spans="1:5">
      <c r="A10423" s="1">
        <v>2015</v>
      </c>
      <c r="B10423" s="1">
        <v>96</v>
      </c>
      <c r="C10423" s="1">
        <v>5106</v>
      </c>
      <c r="D10423" s="1">
        <v>1835</v>
      </c>
      <c r="E10423" s="1">
        <v>6941</v>
      </c>
    </row>
    <row r="10424" spans="1:5">
      <c r="A10424" s="1">
        <v>2015</v>
      </c>
      <c r="B10424" s="1">
        <v>97</v>
      </c>
      <c r="C10424" s="1">
        <v>3941</v>
      </c>
      <c r="D10424" s="1">
        <v>1259</v>
      </c>
      <c r="E10424" s="1">
        <v>5200</v>
      </c>
    </row>
    <row r="10425" spans="1:5">
      <c r="A10425" s="1">
        <v>2015</v>
      </c>
      <c r="B10425" s="1">
        <v>98</v>
      </c>
      <c r="C10425" s="1">
        <v>3342</v>
      </c>
      <c r="D10425" s="1">
        <v>958</v>
      </c>
      <c r="E10425" s="1">
        <v>4300</v>
      </c>
    </row>
    <row r="10426" spans="1:5">
      <c r="A10426" s="1">
        <v>2015</v>
      </c>
      <c r="B10426" s="1">
        <v>99</v>
      </c>
      <c r="C10426" s="1">
        <v>2687</v>
      </c>
      <c r="D10426" s="1">
        <v>695</v>
      </c>
      <c r="E10426" s="1">
        <v>3382</v>
      </c>
    </row>
    <row r="10427" spans="1:5">
      <c r="A10427" s="1">
        <v>2015</v>
      </c>
      <c r="B10427" s="1">
        <v>100</v>
      </c>
      <c r="C10427" s="1">
        <v>2077</v>
      </c>
      <c r="D10427" s="1">
        <v>517</v>
      </c>
      <c r="E10427" s="1">
        <v>2594</v>
      </c>
    </row>
    <row r="10428" spans="1:5">
      <c r="A10428" s="1">
        <v>2015</v>
      </c>
      <c r="B10428" s="1">
        <v>101</v>
      </c>
      <c r="C10428" s="1">
        <v>1482</v>
      </c>
      <c r="D10428" s="1">
        <v>299</v>
      </c>
      <c r="E10428" s="1">
        <v>1781</v>
      </c>
    </row>
    <row r="10429" spans="1:5">
      <c r="A10429" s="1">
        <v>2015</v>
      </c>
      <c r="B10429" s="1">
        <v>102</v>
      </c>
      <c r="C10429" s="1">
        <v>912</v>
      </c>
      <c r="D10429" s="1">
        <v>183</v>
      </c>
      <c r="E10429" s="1">
        <v>1095</v>
      </c>
    </row>
    <row r="10430" spans="1:5">
      <c r="A10430" s="1">
        <v>2015</v>
      </c>
      <c r="B10430" s="1">
        <v>103</v>
      </c>
      <c r="C10430" s="1">
        <v>584</v>
      </c>
      <c r="D10430" s="1">
        <v>103</v>
      </c>
      <c r="E10430" s="1">
        <v>687</v>
      </c>
    </row>
    <row r="10431" spans="1:5">
      <c r="A10431" s="1">
        <v>2015</v>
      </c>
      <c r="B10431" s="1">
        <v>104</v>
      </c>
      <c r="C10431" s="1">
        <v>332</v>
      </c>
      <c r="D10431" s="1">
        <v>56</v>
      </c>
      <c r="E10431" s="1">
        <v>388</v>
      </c>
    </row>
    <row r="10432" spans="1:5">
      <c r="A10432" s="1">
        <v>2015</v>
      </c>
      <c r="B10432" s="1">
        <v>105</v>
      </c>
      <c r="C10432" s="1">
        <v>186.55</v>
      </c>
      <c r="D10432" s="1">
        <v>20.98</v>
      </c>
      <c r="E10432" s="1">
        <v>207.53</v>
      </c>
    </row>
    <row r="10433" spans="1:5">
      <c r="A10433" s="1">
        <v>2015</v>
      </c>
      <c r="B10433" s="1">
        <v>106</v>
      </c>
      <c r="C10433" s="1">
        <v>101.97</v>
      </c>
      <c r="D10433" s="1">
        <v>11.31</v>
      </c>
      <c r="E10433" s="1">
        <v>113.28</v>
      </c>
    </row>
    <row r="10434" spans="1:5">
      <c r="A10434" s="1">
        <v>2015</v>
      </c>
      <c r="B10434" s="1">
        <v>107</v>
      </c>
      <c r="C10434" s="1">
        <v>59.2</v>
      </c>
      <c r="D10434" s="1">
        <v>4.9800000000000004</v>
      </c>
      <c r="E10434" s="1">
        <v>64.180000000000007</v>
      </c>
    </row>
    <row r="10435" spans="1:5">
      <c r="A10435" s="1">
        <v>2015</v>
      </c>
      <c r="B10435" s="1">
        <v>108</v>
      </c>
      <c r="C10435" s="1">
        <v>28.09</v>
      </c>
      <c r="D10435" s="1">
        <v>2.31</v>
      </c>
      <c r="E10435" s="1">
        <v>30.4</v>
      </c>
    </row>
    <row r="10436" spans="1:5">
      <c r="A10436" s="1">
        <v>2015</v>
      </c>
      <c r="B10436" s="1">
        <v>109</v>
      </c>
      <c r="C10436" s="1">
        <v>16.309999999999999</v>
      </c>
      <c r="D10436" s="1">
        <v>1.1100000000000001</v>
      </c>
      <c r="E10436" s="1">
        <v>17.420000000000002</v>
      </c>
    </row>
    <row r="10437" spans="1:5">
      <c r="A10437" s="1">
        <v>2015</v>
      </c>
      <c r="B10437" s="1" t="s">
        <v>121</v>
      </c>
      <c r="C10437" s="1">
        <v>12.85</v>
      </c>
      <c r="D10437" s="1">
        <v>0.32</v>
      </c>
      <c r="E10437" s="1">
        <v>13.17</v>
      </c>
    </row>
    <row r="10438" spans="1:5">
      <c r="A10438" s="1">
        <v>2016</v>
      </c>
      <c r="B10438" s="1">
        <v>0</v>
      </c>
      <c r="C10438" s="1">
        <v>1350</v>
      </c>
      <c r="D10438" s="1">
        <v>1654</v>
      </c>
      <c r="E10438" s="1">
        <v>3004</v>
      </c>
    </row>
    <row r="10439" spans="1:5">
      <c r="A10439" s="1">
        <v>2016</v>
      </c>
      <c r="B10439" s="1">
        <v>1</v>
      </c>
      <c r="C10439" s="1">
        <v>102</v>
      </c>
      <c r="D10439" s="1">
        <v>111</v>
      </c>
      <c r="E10439" s="1">
        <v>213</v>
      </c>
    </row>
    <row r="10440" spans="1:5">
      <c r="A10440" s="1">
        <v>2016</v>
      </c>
      <c r="B10440" s="1">
        <v>2</v>
      </c>
      <c r="C10440" s="1">
        <v>59</v>
      </c>
      <c r="D10440" s="1">
        <v>64</v>
      </c>
      <c r="E10440" s="1">
        <v>123</v>
      </c>
    </row>
    <row r="10441" spans="1:5">
      <c r="A10441" s="1">
        <v>2016</v>
      </c>
      <c r="B10441" s="1">
        <v>3</v>
      </c>
      <c r="C10441" s="1">
        <v>39</v>
      </c>
      <c r="D10441" s="1">
        <v>51</v>
      </c>
      <c r="E10441" s="1">
        <v>90</v>
      </c>
    </row>
    <row r="10442" spans="1:5">
      <c r="A10442" s="1">
        <v>2016</v>
      </c>
      <c r="B10442" s="1">
        <v>4</v>
      </c>
      <c r="C10442" s="1">
        <v>37</v>
      </c>
      <c r="D10442" s="1">
        <v>34</v>
      </c>
      <c r="E10442" s="1">
        <v>71</v>
      </c>
    </row>
    <row r="10443" spans="1:5">
      <c r="A10443" s="1">
        <v>2016</v>
      </c>
      <c r="B10443" s="1">
        <v>5</v>
      </c>
      <c r="C10443" s="1">
        <v>27</v>
      </c>
      <c r="D10443" s="1">
        <v>45</v>
      </c>
      <c r="E10443" s="1">
        <v>72</v>
      </c>
    </row>
    <row r="10444" spans="1:5">
      <c r="A10444" s="1">
        <v>2016</v>
      </c>
      <c r="B10444" s="1">
        <v>6</v>
      </c>
      <c r="C10444" s="1">
        <v>28</v>
      </c>
      <c r="D10444" s="1">
        <v>30</v>
      </c>
      <c r="E10444" s="1">
        <v>58</v>
      </c>
    </row>
    <row r="10445" spans="1:5">
      <c r="A10445" s="1">
        <v>2016</v>
      </c>
      <c r="B10445" s="1">
        <v>7</v>
      </c>
      <c r="C10445" s="1">
        <v>21</v>
      </c>
      <c r="D10445" s="1">
        <v>31</v>
      </c>
      <c r="E10445" s="1">
        <v>52</v>
      </c>
    </row>
    <row r="10446" spans="1:5">
      <c r="A10446" s="1">
        <v>2016</v>
      </c>
      <c r="B10446" s="1">
        <v>8</v>
      </c>
      <c r="C10446" s="1">
        <v>15</v>
      </c>
      <c r="D10446" s="1">
        <v>24</v>
      </c>
      <c r="E10446" s="1">
        <v>39</v>
      </c>
    </row>
    <row r="10447" spans="1:5">
      <c r="A10447" s="1">
        <v>2016</v>
      </c>
      <c r="B10447" s="1">
        <v>9</v>
      </c>
      <c r="C10447" s="1">
        <v>28</v>
      </c>
      <c r="D10447" s="1">
        <v>29</v>
      </c>
      <c r="E10447" s="1">
        <v>57</v>
      </c>
    </row>
    <row r="10448" spans="1:5">
      <c r="A10448" s="1">
        <v>2016</v>
      </c>
      <c r="B10448" s="1">
        <v>10</v>
      </c>
      <c r="C10448" s="1">
        <v>21</v>
      </c>
      <c r="D10448" s="1">
        <v>29</v>
      </c>
      <c r="E10448" s="1">
        <v>50</v>
      </c>
    </row>
    <row r="10449" spans="1:5">
      <c r="A10449" s="1">
        <v>2016</v>
      </c>
      <c r="B10449" s="1">
        <v>11</v>
      </c>
      <c r="C10449" s="1">
        <v>30</v>
      </c>
      <c r="D10449" s="1">
        <v>32</v>
      </c>
      <c r="E10449" s="1">
        <v>62</v>
      </c>
    </row>
    <row r="10450" spans="1:5">
      <c r="A10450" s="1">
        <v>2016</v>
      </c>
      <c r="B10450" s="1">
        <v>12</v>
      </c>
      <c r="C10450" s="1">
        <v>23</v>
      </c>
      <c r="D10450" s="1">
        <v>36</v>
      </c>
      <c r="E10450" s="1">
        <v>59</v>
      </c>
    </row>
    <row r="10451" spans="1:5">
      <c r="A10451" s="1">
        <v>2016</v>
      </c>
      <c r="B10451" s="1">
        <v>13</v>
      </c>
      <c r="C10451" s="1">
        <v>29</v>
      </c>
      <c r="D10451" s="1">
        <v>31</v>
      </c>
      <c r="E10451" s="1">
        <v>60</v>
      </c>
    </row>
    <row r="10452" spans="1:5">
      <c r="A10452" s="1">
        <v>2016</v>
      </c>
      <c r="B10452" s="1">
        <v>14</v>
      </c>
      <c r="C10452" s="1">
        <v>38</v>
      </c>
      <c r="D10452" s="1">
        <v>52</v>
      </c>
      <c r="E10452" s="1">
        <v>90</v>
      </c>
    </row>
    <row r="10453" spans="1:5">
      <c r="A10453" s="1">
        <v>2016</v>
      </c>
      <c r="B10453" s="1">
        <v>15</v>
      </c>
      <c r="C10453" s="1">
        <v>44</v>
      </c>
      <c r="D10453" s="1">
        <v>54</v>
      </c>
      <c r="E10453" s="1">
        <v>98</v>
      </c>
    </row>
    <row r="10454" spans="1:5">
      <c r="A10454" s="1">
        <v>2016</v>
      </c>
      <c r="B10454" s="1">
        <v>16</v>
      </c>
      <c r="C10454" s="1">
        <v>51</v>
      </c>
      <c r="D10454" s="1">
        <v>87</v>
      </c>
      <c r="E10454" s="1">
        <v>138</v>
      </c>
    </row>
    <row r="10455" spans="1:5">
      <c r="A10455" s="1">
        <v>2016</v>
      </c>
      <c r="B10455" s="1">
        <v>17</v>
      </c>
      <c r="C10455" s="1">
        <v>53</v>
      </c>
      <c r="D10455" s="1">
        <v>115</v>
      </c>
      <c r="E10455" s="1">
        <v>168</v>
      </c>
    </row>
    <row r="10456" spans="1:5">
      <c r="A10456" s="1">
        <v>2016</v>
      </c>
      <c r="B10456" s="1">
        <v>18</v>
      </c>
      <c r="C10456" s="1">
        <v>82</v>
      </c>
      <c r="D10456" s="1">
        <v>155</v>
      </c>
      <c r="E10456" s="1">
        <v>237</v>
      </c>
    </row>
    <row r="10457" spans="1:5">
      <c r="A10457" s="1">
        <v>2016</v>
      </c>
      <c r="B10457" s="1">
        <v>19</v>
      </c>
      <c r="C10457" s="1">
        <v>72</v>
      </c>
      <c r="D10457" s="1">
        <v>182</v>
      </c>
      <c r="E10457" s="1">
        <v>254</v>
      </c>
    </row>
    <row r="10458" spans="1:5">
      <c r="A10458" s="1">
        <v>2016</v>
      </c>
      <c r="B10458" s="1">
        <v>20</v>
      </c>
      <c r="C10458" s="1">
        <v>84</v>
      </c>
      <c r="D10458" s="1">
        <v>198</v>
      </c>
      <c r="E10458" s="1">
        <v>282</v>
      </c>
    </row>
    <row r="10459" spans="1:5">
      <c r="A10459" s="1">
        <v>2016</v>
      </c>
      <c r="B10459" s="1">
        <v>21</v>
      </c>
      <c r="C10459" s="1">
        <v>100</v>
      </c>
      <c r="D10459" s="1">
        <v>223</v>
      </c>
      <c r="E10459" s="1">
        <v>323</v>
      </c>
    </row>
    <row r="10460" spans="1:5">
      <c r="A10460" s="1">
        <v>2016</v>
      </c>
      <c r="B10460" s="1">
        <v>22</v>
      </c>
      <c r="C10460" s="1">
        <v>94</v>
      </c>
      <c r="D10460" s="1">
        <v>224</v>
      </c>
      <c r="E10460" s="1">
        <v>318</v>
      </c>
    </row>
    <row r="10461" spans="1:5">
      <c r="A10461" s="1">
        <v>2016</v>
      </c>
      <c r="B10461" s="1">
        <v>23</v>
      </c>
      <c r="C10461" s="1">
        <v>92</v>
      </c>
      <c r="D10461" s="1">
        <v>249</v>
      </c>
      <c r="E10461" s="1">
        <v>341</v>
      </c>
    </row>
    <row r="10462" spans="1:5">
      <c r="A10462" s="1">
        <v>2016</v>
      </c>
      <c r="B10462" s="1">
        <v>24</v>
      </c>
      <c r="C10462" s="1">
        <v>116</v>
      </c>
      <c r="D10462" s="1">
        <v>256</v>
      </c>
      <c r="E10462" s="1">
        <v>372</v>
      </c>
    </row>
    <row r="10463" spans="1:5">
      <c r="A10463" s="1">
        <v>2016</v>
      </c>
      <c r="B10463" s="1">
        <v>25</v>
      </c>
      <c r="C10463" s="1">
        <v>112</v>
      </c>
      <c r="D10463" s="1">
        <v>289</v>
      </c>
      <c r="E10463" s="1">
        <v>401</v>
      </c>
    </row>
    <row r="10464" spans="1:5">
      <c r="A10464" s="1">
        <v>2016</v>
      </c>
      <c r="B10464" s="1">
        <v>26</v>
      </c>
      <c r="C10464" s="1">
        <v>111</v>
      </c>
      <c r="D10464" s="1">
        <v>297</v>
      </c>
      <c r="E10464" s="1">
        <v>408</v>
      </c>
    </row>
    <row r="10465" spans="1:5">
      <c r="A10465" s="1">
        <v>2016</v>
      </c>
      <c r="B10465" s="1">
        <v>27</v>
      </c>
      <c r="C10465" s="1">
        <v>139</v>
      </c>
      <c r="D10465" s="1">
        <v>278</v>
      </c>
      <c r="E10465" s="1">
        <v>417</v>
      </c>
    </row>
    <row r="10466" spans="1:5">
      <c r="A10466" s="1">
        <v>2016</v>
      </c>
      <c r="B10466" s="1">
        <v>28</v>
      </c>
      <c r="C10466" s="1">
        <v>155</v>
      </c>
      <c r="D10466" s="1">
        <v>317</v>
      </c>
      <c r="E10466" s="1">
        <v>472</v>
      </c>
    </row>
    <row r="10467" spans="1:5">
      <c r="A10467" s="1">
        <v>2016</v>
      </c>
      <c r="B10467" s="1">
        <v>29</v>
      </c>
      <c r="C10467" s="1">
        <v>151</v>
      </c>
      <c r="D10467" s="1">
        <v>327</v>
      </c>
      <c r="E10467" s="1">
        <v>478</v>
      </c>
    </row>
    <row r="10468" spans="1:5">
      <c r="A10468" s="1">
        <v>2016</v>
      </c>
      <c r="B10468" s="1">
        <v>30</v>
      </c>
      <c r="C10468" s="1">
        <v>184</v>
      </c>
      <c r="D10468" s="1">
        <v>336</v>
      </c>
      <c r="E10468" s="1">
        <v>520</v>
      </c>
    </row>
    <row r="10469" spans="1:5">
      <c r="A10469" s="1">
        <v>2016</v>
      </c>
      <c r="B10469" s="1">
        <v>31</v>
      </c>
      <c r="C10469" s="1">
        <v>187</v>
      </c>
      <c r="D10469" s="1">
        <v>366</v>
      </c>
      <c r="E10469" s="1">
        <v>553</v>
      </c>
    </row>
    <row r="10470" spans="1:5">
      <c r="A10470" s="1">
        <v>2016</v>
      </c>
      <c r="B10470" s="1">
        <v>32</v>
      </c>
      <c r="C10470" s="1">
        <v>223</v>
      </c>
      <c r="D10470" s="1">
        <v>407</v>
      </c>
      <c r="E10470" s="1">
        <v>630</v>
      </c>
    </row>
    <row r="10471" spans="1:5">
      <c r="A10471" s="1">
        <v>2016</v>
      </c>
      <c r="B10471" s="1">
        <v>33</v>
      </c>
      <c r="C10471" s="1">
        <v>222</v>
      </c>
      <c r="D10471" s="1">
        <v>402</v>
      </c>
      <c r="E10471" s="1">
        <v>624</v>
      </c>
    </row>
    <row r="10472" spans="1:5">
      <c r="A10472" s="1">
        <v>2016</v>
      </c>
      <c r="B10472" s="1">
        <v>34</v>
      </c>
      <c r="C10472" s="1">
        <v>242</v>
      </c>
      <c r="D10472" s="1">
        <v>435</v>
      </c>
      <c r="E10472" s="1">
        <v>677</v>
      </c>
    </row>
    <row r="10473" spans="1:5">
      <c r="A10473" s="1">
        <v>2016</v>
      </c>
      <c r="B10473" s="1">
        <v>35</v>
      </c>
      <c r="C10473" s="1">
        <v>260</v>
      </c>
      <c r="D10473" s="1">
        <v>446</v>
      </c>
      <c r="E10473" s="1">
        <v>706</v>
      </c>
    </row>
    <row r="10474" spans="1:5">
      <c r="A10474" s="1">
        <v>2016</v>
      </c>
      <c r="B10474" s="1">
        <v>36</v>
      </c>
      <c r="C10474" s="1">
        <v>284</v>
      </c>
      <c r="D10474" s="1">
        <v>497</v>
      </c>
      <c r="E10474" s="1">
        <v>781</v>
      </c>
    </row>
    <row r="10475" spans="1:5">
      <c r="A10475" s="1">
        <v>2016</v>
      </c>
      <c r="B10475" s="1">
        <v>37</v>
      </c>
      <c r="C10475" s="1">
        <v>277</v>
      </c>
      <c r="D10475" s="1">
        <v>474</v>
      </c>
      <c r="E10475" s="1">
        <v>751</v>
      </c>
    </row>
    <row r="10476" spans="1:5">
      <c r="A10476" s="1">
        <v>2016</v>
      </c>
      <c r="B10476" s="1">
        <v>38</v>
      </c>
      <c r="C10476" s="1">
        <v>283</v>
      </c>
      <c r="D10476" s="1">
        <v>482</v>
      </c>
      <c r="E10476" s="1">
        <v>765</v>
      </c>
    </row>
    <row r="10477" spans="1:5">
      <c r="A10477" s="1">
        <v>2016</v>
      </c>
      <c r="B10477" s="1">
        <v>39</v>
      </c>
      <c r="C10477" s="1">
        <v>324</v>
      </c>
      <c r="D10477" s="1">
        <v>534</v>
      </c>
      <c r="E10477" s="1">
        <v>858</v>
      </c>
    </row>
    <row r="10478" spans="1:5">
      <c r="A10478" s="1">
        <v>2016</v>
      </c>
      <c r="B10478" s="1">
        <v>40</v>
      </c>
      <c r="C10478" s="1">
        <v>364</v>
      </c>
      <c r="D10478" s="1">
        <v>605</v>
      </c>
      <c r="E10478" s="1">
        <v>969</v>
      </c>
    </row>
    <row r="10479" spans="1:5">
      <c r="A10479" s="1">
        <v>2016</v>
      </c>
      <c r="B10479" s="1">
        <v>41</v>
      </c>
      <c r="C10479" s="1">
        <v>414</v>
      </c>
      <c r="D10479" s="1">
        <v>706</v>
      </c>
      <c r="E10479" s="1">
        <v>1120</v>
      </c>
    </row>
    <row r="10480" spans="1:5">
      <c r="A10480" s="1">
        <v>2016</v>
      </c>
      <c r="B10480" s="1">
        <v>42</v>
      </c>
      <c r="C10480" s="1">
        <v>435</v>
      </c>
      <c r="D10480" s="1">
        <v>723</v>
      </c>
      <c r="E10480" s="1">
        <v>1158</v>
      </c>
    </row>
    <row r="10481" spans="1:5">
      <c r="A10481" s="1">
        <v>2016</v>
      </c>
      <c r="B10481" s="1">
        <v>43</v>
      </c>
      <c r="C10481" s="1">
        <v>505</v>
      </c>
      <c r="D10481" s="1">
        <v>885</v>
      </c>
      <c r="E10481" s="1">
        <v>1390</v>
      </c>
    </row>
    <row r="10482" spans="1:5">
      <c r="A10482" s="1">
        <v>2016</v>
      </c>
      <c r="B10482" s="1">
        <v>44</v>
      </c>
      <c r="C10482" s="1">
        <v>609</v>
      </c>
      <c r="D10482" s="1">
        <v>1002</v>
      </c>
      <c r="E10482" s="1">
        <v>1611</v>
      </c>
    </row>
    <row r="10483" spans="1:5">
      <c r="A10483" s="1">
        <v>2016</v>
      </c>
      <c r="B10483" s="1">
        <v>45</v>
      </c>
      <c r="C10483" s="1">
        <v>707</v>
      </c>
      <c r="D10483" s="1">
        <v>1020</v>
      </c>
      <c r="E10483" s="1">
        <v>1727</v>
      </c>
    </row>
    <row r="10484" spans="1:5">
      <c r="A10484" s="1">
        <v>2016</v>
      </c>
      <c r="B10484" s="1">
        <v>46</v>
      </c>
      <c r="C10484" s="1">
        <v>711</v>
      </c>
      <c r="D10484" s="1">
        <v>1073</v>
      </c>
      <c r="E10484" s="1">
        <v>1784</v>
      </c>
    </row>
    <row r="10485" spans="1:5">
      <c r="A10485" s="1">
        <v>2016</v>
      </c>
      <c r="B10485" s="1">
        <v>47</v>
      </c>
      <c r="C10485" s="1">
        <v>799</v>
      </c>
      <c r="D10485" s="1">
        <v>1253</v>
      </c>
      <c r="E10485" s="1">
        <v>2052</v>
      </c>
    </row>
    <row r="10486" spans="1:5">
      <c r="A10486" s="1">
        <v>2016</v>
      </c>
      <c r="B10486" s="1">
        <v>48</v>
      </c>
      <c r="C10486" s="1">
        <v>822</v>
      </c>
      <c r="D10486" s="1">
        <v>1300</v>
      </c>
      <c r="E10486" s="1">
        <v>2122</v>
      </c>
    </row>
    <row r="10487" spans="1:5">
      <c r="A10487" s="1">
        <v>2016</v>
      </c>
      <c r="B10487" s="1">
        <v>49</v>
      </c>
      <c r="C10487" s="1">
        <v>897</v>
      </c>
      <c r="D10487" s="1">
        <v>1399</v>
      </c>
      <c r="E10487" s="1">
        <v>2296</v>
      </c>
    </row>
    <row r="10488" spans="1:5">
      <c r="A10488" s="1">
        <v>2016</v>
      </c>
      <c r="B10488" s="1">
        <v>50</v>
      </c>
      <c r="C10488" s="1">
        <v>1001</v>
      </c>
      <c r="D10488" s="1">
        <v>1593</v>
      </c>
      <c r="E10488" s="1">
        <v>2594</v>
      </c>
    </row>
    <row r="10489" spans="1:5">
      <c r="A10489" s="1">
        <v>2016</v>
      </c>
      <c r="B10489" s="1">
        <v>51</v>
      </c>
      <c r="C10489" s="1">
        <v>1163</v>
      </c>
      <c r="D10489" s="1">
        <v>1622</v>
      </c>
      <c r="E10489" s="1">
        <v>2785</v>
      </c>
    </row>
    <row r="10490" spans="1:5">
      <c r="A10490" s="1">
        <v>2016</v>
      </c>
      <c r="B10490" s="1">
        <v>52</v>
      </c>
      <c r="C10490" s="1">
        <v>1222</v>
      </c>
      <c r="D10490" s="1">
        <v>1776</v>
      </c>
      <c r="E10490" s="1">
        <v>2998</v>
      </c>
    </row>
    <row r="10491" spans="1:5">
      <c r="A10491" s="1">
        <v>2016</v>
      </c>
      <c r="B10491" s="1">
        <v>53</v>
      </c>
      <c r="C10491" s="1">
        <v>1285</v>
      </c>
      <c r="D10491" s="1">
        <v>1832</v>
      </c>
      <c r="E10491" s="1">
        <v>3117</v>
      </c>
    </row>
    <row r="10492" spans="1:5">
      <c r="A10492" s="1">
        <v>2016</v>
      </c>
      <c r="B10492" s="1">
        <v>54</v>
      </c>
      <c r="C10492" s="1">
        <v>1380</v>
      </c>
      <c r="D10492" s="1">
        <v>1927</v>
      </c>
      <c r="E10492" s="1">
        <v>3307</v>
      </c>
    </row>
    <row r="10493" spans="1:5">
      <c r="A10493" s="1">
        <v>2016</v>
      </c>
      <c r="B10493" s="1">
        <v>55</v>
      </c>
      <c r="C10493" s="1">
        <v>1498</v>
      </c>
      <c r="D10493" s="1">
        <v>2195</v>
      </c>
      <c r="E10493" s="1">
        <v>3693</v>
      </c>
    </row>
    <row r="10494" spans="1:5">
      <c r="A10494" s="1">
        <v>2016</v>
      </c>
      <c r="B10494" s="1">
        <v>56</v>
      </c>
      <c r="C10494" s="1">
        <v>1576</v>
      </c>
      <c r="D10494" s="1">
        <v>2243</v>
      </c>
      <c r="E10494" s="1">
        <v>3819</v>
      </c>
    </row>
    <row r="10495" spans="1:5">
      <c r="A10495" s="1">
        <v>2016</v>
      </c>
      <c r="B10495" s="1">
        <v>57</v>
      </c>
      <c r="C10495" s="1">
        <v>1678</v>
      </c>
      <c r="D10495" s="1">
        <v>2275</v>
      </c>
      <c r="E10495" s="1">
        <v>3953</v>
      </c>
    </row>
    <row r="10496" spans="1:5">
      <c r="A10496" s="1">
        <v>2016</v>
      </c>
      <c r="B10496" s="1">
        <v>58</v>
      </c>
      <c r="C10496" s="1">
        <v>1765</v>
      </c>
      <c r="D10496" s="1">
        <v>2488</v>
      </c>
      <c r="E10496" s="1">
        <v>4253</v>
      </c>
    </row>
    <row r="10497" spans="1:5">
      <c r="A10497" s="1">
        <v>2016</v>
      </c>
      <c r="B10497" s="1">
        <v>59</v>
      </c>
      <c r="C10497" s="1">
        <v>1920</v>
      </c>
      <c r="D10497" s="1">
        <v>2718</v>
      </c>
      <c r="E10497" s="1">
        <v>4638</v>
      </c>
    </row>
    <row r="10498" spans="1:5">
      <c r="A10498" s="1">
        <v>2016</v>
      </c>
      <c r="B10498" s="1">
        <v>60</v>
      </c>
      <c r="C10498" s="1">
        <v>1936</v>
      </c>
      <c r="D10498" s="1">
        <v>2883</v>
      </c>
      <c r="E10498" s="1">
        <v>4819</v>
      </c>
    </row>
    <row r="10499" spans="1:5">
      <c r="A10499" s="1">
        <v>2016</v>
      </c>
      <c r="B10499" s="1">
        <v>61</v>
      </c>
      <c r="C10499" s="1">
        <v>2046</v>
      </c>
      <c r="D10499" s="1">
        <v>3067</v>
      </c>
      <c r="E10499" s="1">
        <v>5113</v>
      </c>
    </row>
    <row r="10500" spans="1:5">
      <c r="A10500" s="1">
        <v>2016</v>
      </c>
      <c r="B10500" s="1">
        <v>62</v>
      </c>
      <c r="C10500" s="1">
        <v>2373</v>
      </c>
      <c r="D10500" s="1">
        <v>3268</v>
      </c>
      <c r="E10500" s="1">
        <v>5641</v>
      </c>
    </row>
    <row r="10501" spans="1:5">
      <c r="A10501" s="1">
        <v>2016</v>
      </c>
      <c r="B10501" s="1">
        <v>63</v>
      </c>
      <c r="C10501" s="1">
        <v>2453</v>
      </c>
      <c r="D10501" s="1">
        <v>3605</v>
      </c>
      <c r="E10501" s="1">
        <v>6058</v>
      </c>
    </row>
    <row r="10502" spans="1:5">
      <c r="A10502" s="1">
        <v>2016</v>
      </c>
      <c r="B10502" s="1">
        <v>64</v>
      </c>
      <c r="C10502" s="1">
        <v>2595</v>
      </c>
      <c r="D10502" s="1">
        <v>3767</v>
      </c>
      <c r="E10502" s="1">
        <v>6362</v>
      </c>
    </row>
    <row r="10503" spans="1:5">
      <c r="A10503" s="1">
        <v>2016</v>
      </c>
      <c r="B10503" s="1">
        <v>65</v>
      </c>
      <c r="C10503" s="1">
        <v>2773</v>
      </c>
      <c r="D10503" s="1">
        <v>4169</v>
      </c>
      <c r="E10503" s="1">
        <v>6942</v>
      </c>
    </row>
    <row r="10504" spans="1:5">
      <c r="A10504" s="1">
        <v>2016</v>
      </c>
      <c r="B10504" s="1">
        <v>66</v>
      </c>
      <c r="C10504" s="1">
        <v>3289</v>
      </c>
      <c r="D10504" s="1">
        <v>4619</v>
      </c>
      <c r="E10504" s="1">
        <v>7908</v>
      </c>
    </row>
    <row r="10505" spans="1:5">
      <c r="A10505" s="1">
        <v>2016</v>
      </c>
      <c r="B10505" s="1">
        <v>67</v>
      </c>
      <c r="C10505" s="1">
        <v>3529</v>
      </c>
      <c r="D10505" s="1">
        <v>4996</v>
      </c>
      <c r="E10505" s="1">
        <v>8525</v>
      </c>
    </row>
    <row r="10506" spans="1:5">
      <c r="A10506" s="1">
        <v>2016</v>
      </c>
      <c r="B10506" s="1">
        <v>68</v>
      </c>
      <c r="C10506" s="1">
        <v>3988</v>
      </c>
      <c r="D10506" s="1">
        <v>5808</v>
      </c>
      <c r="E10506" s="1">
        <v>9796</v>
      </c>
    </row>
    <row r="10507" spans="1:5">
      <c r="A10507" s="1">
        <v>2016</v>
      </c>
      <c r="B10507" s="1">
        <v>69</v>
      </c>
      <c r="C10507" s="1">
        <v>4714</v>
      </c>
      <c r="D10507" s="1">
        <v>6642</v>
      </c>
      <c r="E10507" s="1">
        <v>11356</v>
      </c>
    </row>
    <row r="10508" spans="1:5">
      <c r="A10508" s="1">
        <v>2016</v>
      </c>
      <c r="B10508" s="1">
        <v>70</v>
      </c>
      <c r="C10508" s="1">
        <v>4209</v>
      </c>
      <c r="D10508" s="1">
        <v>5844</v>
      </c>
      <c r="E10508" s="1">
        <v>10053</v>
      </c>
    </row>
    <row r="10509" spans="1:5">
      <c r="A10509" s="1">
        <v>2016</v>
      </c>
      <c r="B10509" s="1">
        <v>71</v>
      </c>
      <c r="C10509" s="1">
        <v>4554</v>
      </c>
      <c r="D10509" s="1">
        <v>6290</v>
      </c>
      <c r="E10509" s="1">
        <v>10844</v>
      </c>
    </row>
    <row r="10510" spans="1:5">
      <c r="A10510" s="1">
        <v>2016</v>
      </c>
      <c r="B10510" s="1">
        <v>72</v>
      </c>
      <c r="C10510" s="1">
        <v>5062</v>
      </c>
      <c r="D10510" s="1">
        <v>6651</v>
      </c>
      <c r="E10510" s="1">
        <v>11713</v>
      </c>
    </row>
    <row r="10511" spans="1:5">
      <c r="A10511" s="1">
        <v>2016</v>
      </c>
      <c r="B10511" s="1">
        <v>73</v>
      </c>
      <c r="C10511" s="1">
        <v>5205</v>
      </c>
      <c r="D10511" s="1">
        <v>6763</v>
      </c>
      <c r="E10511" s="1">
        <v>11968</v>
      </c>
    </row>
    <row r="10512" spans="1:5">
      <c r="A10512" s="1">
        <v>2016</v>
      </c>
      <c r="B10512" s="1">
        <v>74</v>
      </c>
      <c r="C10512" s="1">
        <v>5067</v>
      </c>
      <c r="D10512" s="1">
        <v>6776</v>
      </c>
      <c r="E10512" s="1">
        <v>11843</v>
      </c>
    </row>
    <row r="10513" spans="1:5">
      <c r="A10513" s="1">
        <v>2016</v>
      </c>
      <c r="B10513" s="1">
        <v>75</v>
      </c>
      <c r="C10513" s="1">
        <v>5245</v>
      </c>
      <c r="D10513" s="1">
        <v>6901</v>
      </c>
      <c r="E10513" s="1">
        <v>12146</v>
      </c>
    </row>
    <row r="10514" spans="1:5">
      <c r="A10514" s="1">
        <v>2016</v>
      </c>
      <c r="B10514" s="1">
        <v>76</v>
      </c>
      <c r="C10514" s="1">
        <v>6232</v>
      </c>
      <c r="D10514" s="1">
        <v>7520</v>
      </c>
      <c r="E10514" s="1">
        <v>13752</v>
      </c>
    </row>
    <row r="10515" spans="1:5">
      <c r="A10515" s="1">
        <v>2016</v>
      </c>
      <c r="B10515" s="1">
        <v>77</v>
      </c>
      <c r="C10515" s="1">
        <v>6695</v>
      </c>
      <c r="D10515" s="1">
        <v>8261</v>
      </c>
      <c r="E10515" s="1">
        <v>14956</v>
      </c>
    </row>
    <row r="10516" spans="1:5">
      <c r="A10516" s="1">
        <v>2016</v>
      </c>
      <c r="B10516" s="1">
        <v>78</v>
      </c>
      <c r="C10516" s="1">
        <v>7347</v>
      </c>
      <c r="D10516" s="1">
        <v>8748</v>
      </c>
      <c r="E10516" s="1">
        <v>16095</v>
      </c>
    </row>
    <row r="10517" spans="1:5">
      <c r="A10517" s="1">
        <v>2016</v>
      </c>
      <c r="B10517" s="1">
        <v>79</v>
      </c>
      <c r="C10517" s="1">
        <v>7562</v>
      </c>
      <c r="D10517" s="1">
        <v>9012</v>
      </c>
      <c r="E10517" s="1">
        <v>16574</v>
      </c>
    </row>
    <row r="10518" spans="1:5">
      <c r="A10518" s="1">
        <v>2016</v>
      </c>
      <c r="B10518" s="1">
        <v>80</v>
      </c>
      <c r="C10518" s="1">
        <v>8322</v>
      </c>
      <c r="D10518" s="1">
        <v>9296</v>
      </c>
      <c r="E10518" s="1">
        <v>17618</v>
      </c>
    </row>
    <row r="10519" spans="1:5">
      <c r="A10519" s="1">
        <v>2016</v>
      </c>
      <c r="B10519" s="1">
        <v>81</v>
      </c>
      <c r="C10519" s="1">
        <v>8653</v>
      </c>
      <c r="D10519" s="1">
        <v>9586</v>
      </c>
      <c r="E10519" s="1">
        <v>18239</v>
      </c>
    </row>
    <row r="10520" spans="1:5">
      <c r="A10520" s="1">
        <v>2016</v>
      </c>
      <c r="B10520" s="1">
        <v>82</v>
      </c>
      <c r="C10520" s="1">
        <v>9275</v>
      </c>
      <c r="D10520" s="1">
        <v>9687</v>
      </c>
      <c r="E10520" s="1">
        <v>18962</v>
      </c>
    </row>
    <row r="10521" spans="1:5">
      <c r="A10521" s="1">
        <v>2016</v>
      </c>
      <c r="B10521" s="1">
        <v>83</v>
      </c>
      <c r="C10521" s="1">
        <v>10122</v>
      </c>
      <c r="D10521" s="1">
        <v>10048</v>
      </c>
      <c r="E10521" s="1">
        <v>20170</v>
      </c>
    </row>
    <row r="10522" spans="1:5">
      <c r="A10522" s="1">
        <v>2016</v>
      </c>
      <c r="B10522" s="1">
        <v>84</v>
      </c>
      <c r="C10522" s="1">
        <v>10861</v>
      </c>
      <c r="D10522" s="1">
        <v>10448</v>
      </c>
      <c r="E10522" s="1">
        <v>21309</v>
      </c>
    </row>
    <row r="10523" spans="1:5">
      <c r="A10523" s="1">
        <v>2016</v>
      </c>
      <c r="B10523" s="1">
        <v>85</v>
      </c>
      <c r="C10523" s="1">
        <v>11681</v>
      </c>
      <c r="D10523" s="1">
        <v>10433</v>
      </c>
      <c r="E10523" s="1">
        <v>22114</v>
      </c>
    </row>
    <row r="10524" spans="1:5">
      <c r="A10524" s="1">
        <v>2016</v>
      </c>
      <c r="B10524" s="1">
        <v>86</v>
      </c>
      <c r="C10524" s="1">
        <v>12186</v>
      </c>
      <c r="D10524" s="1">
        <v>10079</v>
      </c>
      <c r="E10524" s="1">
        <v>22265</v>
      </c>
    </row>
    <row r="10525" spans="1:5">
      <c r="A10525" s="1">
        <v>2016</v>
      </c>
      <c r="B10525" s="1">
        <v>87</v>
      </c>
      <c r="C10525" s="1">
        <v>12237</v>
      </c>
      <c r="D10525" s="1">
        <v>9528</v>
      </c>
      <c r="E10525" s="1">
        <v>21765</v>
      </c>
    </row>
    <row r="10526" spans="1:5">
      <c r="A10526" s="1">
        <v>2016</v>
      </c>
      <c r="B10526" s="1">
        <v>88</v>
      </c>
      <c r="C10526" s="1">
        <v>12116</v>
      </c>
      <c r="D10526" s="1">
        <v>9064</v>
      </c>
      <c r="E10526" s="1">
        <v>21180</v>
      </c>
    </row>
    <row r="10527" spans="1:5">
      <c r="A10527" s="1">
        <v>2016</v>
      </c>
      <c r="B10527" s="1">
        <v>89</v>
      </c>
      <c r="C10527" s="1">
        <v>12201</v>
      </c>
      <c r="D10527" s="1">
        <v>8539</v>
      </c>
      <c r="E10527" s="1">
        <v>20740</v>
      </c>
    </row>
    <row r="10528" spans="1:5">
      <c r="A10528" s="1">
        <v>2016</v>
      </c>
      <c r="B10528" s="1">
        <v>90</v>
      </c>
      <c r="C10528" s="1">
        <v>12006</v>
      </c>
      <c r="D10528" s="1">
        <v>7981</v>
      </c>
      <c r="E10528" s="1">
        <v>19987</v>
      </c>
    </row>
    <row r="10529" spans="1:5">
      <c r="A10529" s="1">
        <v>2016</v>
      </c>
      <c r="B10529" s="1">
        <v>91</v>
      </c>
      <c r="C10529" s="1">
        <v>11489</v>
      </c>
      <c r="D10529" s="1">
        <v>6875</v>
      </c>
      <c r="E10529" s="1">
        <v>18364</v>
      </c>
    </row>
    <row r="10530" spans="1:5">
      <c r="A10530" s="1">
        <v>2016</v>
      </c>
      <c r="B10530" s="1">
        <v>92</v>
      </c>
      <c r="C10530" s="1">
        <v>10826</v>
      </c>
      <c r="D10530" s="1">
        <v>5888</v>
      </c>
      <c r="E10530" s="1">
        <v>16714</v>
      </c>
    </row>
    <row r="10531" spans="1:5">
      <c r="A10531" s="1">
        <v>2016</v>
      </c>
      <c r="B10531" s="1">
        <v>93</v>
      </c>
      <c r="C10531" s="1">
        <v>9934</v>
      </c>
      <c r="D10531" s="1">
        <v>5106</v>
      </c>
      <c r="E10531" s="1">
        <v>15040</v>
      </c>
    </row>
    <row r="10532" spans="1:5">
      <c r="A10532" s="1">
        <v>2016</v>
      </c>
      <c r="B10532" s="1">
        <v>94</v>
      </c>
      <c r="C10532" s="1">
        <v>9015</v>
      </c>
      <c r="D10532" s="1">
        <v>4243</v>
      </c>
      <c r="E10532" s="1">
        <v>13258</v>
      </c>
    </row>
    <row r="10533" spans="1:5">
      <c r="A10533" s="1">
        <v>2016</v>
      </c>
      <c r="B10533" s="1">
        <v>95</v>
      </c>
      <c r="C10533" s="1">
        <v>8348</v>
      </c>
      <c r="D10533" s="1">
        <v>3491</v>
      </c>
      <c r="E10533" s="1">
        <v>11839</v>
      </c>
    </row>
    <row r="10534" spans="1:5">
      <c r="A10534" s="1">
        <v>2016</v>
      </c>
      <c r="B10534" s="1">
        <v>96</v>
      </c>
      <c r="C10534" s="1">
        <v>6920</v>
      </c>
      <c r="D10534" s="1">
        <v>2612</v>
      </c>
      <c r="E10534" s="1">
        <v>9532</v>
      </c>
    </row>
    <row r="10535" spans="1:5">
      <c r="A10535" s="1">
        <v>2016</v>
      </c>
      <c r="B10535" s="1">
        <v>97</v>
      </c>
      <c r="C10535" s="1">
        <v>3998</v>
      </c>
      <c r="D10535" s="1">
        <v>1346</v>
      </c>
      <c r="E10535" s="1">
        <v>5344</v>
      </c>
    </row>
    <row r="10536" spans="1:5">
      <c r="A10536" s="1">
        <v>2016</v>
      </c>
      <c r="B10536" s="1">
        <v>98</v>
      </c>
      <c r="C10536" s="1">
        <v>2874</v>
      </c>
      <c r="D10536" s="1">
        <v>867</v>
      </c>
      <c r="E10536" s="1">
        <v>3741</v>
      </c>
    </row>
    <row r="10537" spans="1:5">
      <c r="A10537" s="1">
        <v>2016</v>
      </c>
      <c r="B10537" s="1">
        <v>99</v>
      </c>
      <c r="C10537" s="1">
        <v>2364</v>
      </c>
      <c r="D10537" s="1">
        <v>625</v>
      </c>
      <c r="E10537" s="1">
        <v>2989</v>
      </c>
    </row>
    <row r="10538" spans="1:5">
      <c r="A10538" s="1">
        <v>2016</v>
      </c>
      <c r="B10538" s="1">
        <v>100</v>
      </c>
      <c r="C10538" s="1">
        <v>1816</v>
      </c>
      <c r="D10538" s="1">
        <v>488</v>
      </c>
      <c r="E10538" s="1">
        <v>2304</v>
      </c>
    </row>
    <row r="10539" spans="1:5">
      <c r="A10539" s="1">
        <v>2016</v>
      </c>
      <c r="B10539" s="1">
        <v>101</v>
      </c>
      <c r="C10539" s="1">
        <v>1390</v>
      </c>
      <c r="D10539" s="1">
        <v>278</v>
      </c>
      <c r="E10539" s="1">
        <v>1668</v>
      </c>
    </row>
    <row r="10540" spans="1:5">
      <c r="A10540" s="1">
        <v>2016</v>
      </c>
      <c r="B10540" s="1">
        <v>102</v>
      </c>
      <c r="C10540" s="1">
        <v>891</v>
      </c>
      <c r="D10540" s="1">
        <v>173</v>
      </c>
      <c r="E10540" s="1">
        <v>1064</v>
      </c>
    </row>
    <row r="10541" spans="1:5">
      <c r="A10541" s="1">
        <v>2016</v>
      </c>
      <c r="B10541" s="1">
        <v>103</v>
      </c>
      <c r="C10541" s="1">
        <v>542</v>
      </c>
      <c r="D10541" s="1">
        <v>101</v>
      </c>
      <c r="E10541" s="1">
        <v>643</v>
      </c>
    </row>
    <row r="10542" spans="1:5">
      <c r="A10542" s="1">
        <v>2016</v>
      </c>
      <c r="B10542" s="1">
        <v>104</v>
      </c>
      <c r="C10542" s="1">
        <v>342</v>
      </c>
      <c r="D10542" s="1">
        <v>57</v>
      </c>
      <c r="E10542" s="1">
        <v>399</v>
      </c>
    </row>
    <row r="10543" spans="1:5">
      <c r="A10543" s="1">
        <v>2016</v>
      </c>
      <c r="B10543" s="1">
        <v>105</v>
      </c>
      <c r="C10543" s="1">
        <v>175.37</v>
      </c>
      <c r="D10543" s="1">
        <v>27.97</v>
      </c>
      <c r="E10543" s="1">
        <v>203.34</v>
      </c>
    </row>
    <row r="10544" spans="1:5">
      <c r="A10544" s="1">
        <v>2016</v>
      </c>
      <c r="B10544" s="1">
        <v>106</v>
      </c>
      <c r="C10544" s="1">
        <v>101.08</v>
      </c>
      <c r="D10544" s="1">
        <v>14.03</v>
      </c>
      <c r="E10544" s="1">
        <v>115.11</v>
      </c>
    </row>
    <row r="10545" spans="1:5">
      <c r="A10545" s="1">
        <v>2016</v>
      </c>
      <c r="B10545" s="1">
        <v>107</v>
      </c>
      <c r="C10545" s="1">
        <v>55.58</v>
      </c>
      <c r="D10545" s="1">
        <v>6.64</v>
      </c>
      <c r="E10545" s="1">
        <v>62.22</v>
      </c>
    </row>
    <row r="10546" spans="1:5">
      <c r="A10546" s="1">
        <v>2016</v>
      </c>
      <c r="B10546" s="1">
        <v>108</v>
      </c>
      <c r="C10546" s="1">
        <v>26.23</v>
      </c>
      <c r="D10546" s="1">
        <v>3.18</v>
      </c>
      <c r="E10546" s="1">
        <v>29.41</v>
      </c>
    </row>
    <row r="10547" spans="1:5">
      <c r="A10547" s="1">
        <v>2016</v>
      </c>
      <c r="B10547" s="1">
        <v>109</v>
      </c>
      <c r="C10547" s="1">
        <v>12.91</v>
      </c>
      <c r="D10547" s="1">
        <v>1.47</v>
      </c>
      <c r="E10547" s="1">
        <v>14.38</v>
      </c>
    </row>
    <row r="10548" spans="1:5">
      <c r="A10548" s="1">
        <v>2016</v>
      </c>
      <c r="B10548" s="1" t="s">
        <v>121</v>
      </c>
      <c r="C10548" s="1">
        <v>10.84</v>
      </c>
      <c r="D10548" s="1">
        <v>0.7</v>
      </c>
      <c r="E10548" s="1">
        <v>11.54</v>
      </c>
    </row>
    <row r="10549" spans="1:5">
      <c r="A10549" s="1">
        <v>2017</v>
      </c>
      <c r="B10549" s="1">
        <v>0</v>
      </c>
      <c r="C10549" s="1">
        <v>1307</v>
      </c>
      <c r="D10549" s="1">
        <v>1664</v>
      </c>
      <c r="E10549" s="1">
        <v>2971</v>
      </c>
    </row>
    <row r="10550" spans="1:5">
      <c r="A10550" s="1">
        <v>2017</v>
      </c>
      <c r="B10550" s="1">
        <v>1</v>
      </c>
      <c r="C10550" s="1">
        <v>64</v>
      </c>
      <c r="D10550" s="1">
        <v>98</v>
      </c>
      <c r="E10550" s="1">
        <v>162</v>
      </c>
    </row>
    <row r="10551" spans="1:5">
      <c r="A10551" s="1">
        <v>2017</v>
      </c>
      <c r="B10551" s="1">
        <v>2</v>
      </c>
      <c r="C10551" s="1">
        <v>56</v>
      </c>
      <c r="D10551" s="1">
        <v>58</v>
      </c>
      <c r="E10551" s="1">
        <v>114</v>
      </c>
    </row>
    <row r="10552" spans="1:5">
      <c r="A10552" s="1">
        <v>2017</v>
      </c>
      <c r="B10552" s="1">
        <v>3</v>
      </c>
      <c r="C10552" s="1">
        <v>35</v>
      </c>
      <c r="D10552" s="1">
        <v>47</v>
      </c>
      <c r="E10552" s="1">
        <v>82</v>
      </c>
    </row>
    <row r="10553" spans="1:5">
      <c r="A10553" s="1">
        <v>2017</v>
      </c>
      <c r="B10553" s="1">
        <v>4</v>
      </c>
      <c r="C10553" s="1">
        <v>32</v>
      </c>
      <c r="D10553" s="1">
        <v>47</v>
      </c>
      <c r="E10553" s="1">
        <v>79</v>
      </c>
    </row>
    <row r="10554" spans="1:5">
      <c r="A10554" s="1">
        <v>2017</v>
      </c>
      <c r="B10554" s="1">
        <v>5</v>
      </c>
      <c r="C10554" s="1">
        <v>32</v>
      </c>
      <c r="D10554" s="1">
        <v>41</v>
      </c>
      <c r="E10554" s="1">
        <v>73</v>
      </c>
    </row>
    <row r="10555" spans="1:5">
      <c r="A10555" s="1">
        <v>2017</v>
      </c>
      <c r="B10555" s="1">
        <v>6</v>
      </c>
      <c r="C10555" s="1">
        <v>32</v>
      </c>
      <c r="D10555" s="1">
        <v>31</v>
      </c>
      <c r="E10555" s="1">
        <v>63</v>
      </c>
    </row>
    <row r="10556" spans="1:5">
      <c r="A10556" s="1">
        <v>2017</v>
      </c>
      <c r="B10556" s="1">
        <v>7</v>
      </c>
      <c r="C10556" s="1">
        <v>27</v>
      </c>
      <c r="D10556" s="1">
        <v>33</v>
      </c>
      <c r="E10556" s="1">
        <v>60</v>
      </c>
    </row>
    <row r="10557" spans="1:5">
      <c r="A10557" s="1">
        <v>2017</v>
      </c>
      <c r="B10557" s="1">
        <v>8</v>
      </c>
      <c r="C10557" s="1">
        <v>28</v>
      </c>
      <c r="D10557" s="1">
        <v>33</v>
      </c>
      <c r="E10557" s="1">
        <v>61</v>
      </c>
    </row>
    <row r="10558" spans="1:5">
      <c r="A10558" s="1">
        <v>2017</v>
      </c>
      <c r="B10558" s="1">
        <v>9</v>
      </c>
      <c r="C10558" s="1">
        <v>18</v>
      </c>
      <c r="D10558" s="1">
        <v>34</v>
      </c>
      <c r="E10558" s="1">
        <v>52</v>
      </c>
    </row>
    <row r="10559" spans="1:5">
      <c r="A10559" s="1">
        <v>2017</v>
      </c>
      <c r="B10559" s="1">
        <v>10</v>
      </c>
      <c r="C10559" s="1">
        <v>16</v>
      </c>
      <c r="D10559" s="1">
        <v>24</v>
      </c>
      <c r="E10559" s="1">
        <v>40</v>
      </c>
    </row>
    <row r="10560" spans="1:5">
      <c r="A10560" s="1">
        <v>2017</v>
      </c>
      <c r="B10560" s="1">
        <v>11</v>
      </c>
      <c r="C10560" s="1">
        <v>32</v>
      </c>
      <c r="D10560" s="1">
        <v>30</v>
      </c>
      <c r="E10560" s="1">
        <v>62</v>
      </c>
    </row>
    <row r="10561" spans="1:5">
      <c r="A10561" s="1">
        <v>2017</v>
      </c>
      <c r="B10561" s="1">
        <v>12</v>
      </c>
      <c r="C10561" s="1">
        <v>32</v>
      </c>
      <c r="D10561" s="1">
        <v>39</v>
      </c>
      <c r="E10561" s="1">
        <v>71</v>
      </c>
    </row>
    <row r="10562" spans="1:5">
      <c r="A10562" s="1">
        <v>2017</v>
      </c>
      <c r="B10562" s="1">
        <v>13</v>
      </c>
      <c r="C10562" s="1">
        <v>25</v>
      </c>
      <c r="D10562" s="1">
        <v>46</v>
      </c>
      <c r="E10562" s="1">
        <v>71</v>
      </c>
    </row>
    <row r="10563" spans="1:5">
      <c r="A10563" s="1">
        <v>2017</v>
      </c>
      <c r="B10563" s="1">
        <v>14</v>
      </c>
      <c r="C10563" s="1">
        <v>35</v>
      </c>
      <c r="D10563" s="1">
        <v>40</v>
      </c>
      <c r="E10563" s="1">
        <v>75</v>
      </c>
    </row>
    <row r="10564" spans="1:5">
      <c r="A10564" s="1">
        <v>2017</v>
      </c>
      <c r="B10564" s="1">
        <v>15</v>
      </c>
      <c r="C10564" s="1">
        <v>32</v>
      </c>
      <c r="D10564" s="1">
        <v>65</v>
      </c>
      <c r="E10564" s="1">
        <v>97</v>
      </c>
    </row>
    <row r="10565" spans="1:5">
      <c r="A10565" s="1">
        <v>2017</v>
      </c>
      <c r="B10565" s="1">
        <v>16</v>
      </c>
      <c r="C10565" s="1">
        <v>56</v>
      </c>
      <c r="D10565" s="1">
        <v>88</v>
      </c>
      <c r="E10565" s="1">
        <v>144</v>
      </c>
    </row>
    <row r="10566" spans="1:5">
      <c r="A10566" s="1">
        <v>2017</v>
      </c>
      <c r="B10566" s="1">
        <v>17</v>
      </c>
      <c r="C10566" s="1">
        <v>58</v>
      </c>
      <c r="D10566" s="1">
        <v>118</v>
      </c>
      <c r="E10566" s="1">
        <v>176</v>
      </c>
    </row>
    <row r="10567" spans="1:5">
      <c r="A10567" s="1">
        <v>2017</v>
      </c>
      <c r="B10567" s="1">
        <v>18</v>
      </c>
      <c r="C10567" s="1">
        <v>77</v>
      </c>
      <c r="D10567" s="1">
        <v>148</v>
      </c>
      <c r="E10567" s="1">
        <v>225</v>
      </c>
    </row>
    <row r="10568" spans="1:5">
      <c r="A10568" s="1">
        <v>2017</v>
      </c>
      <c r="B10568" s="1">
        <v>19</v>
      </c>
      <c r="C10568" s="1">
        <v>71</v>
      </c>
      <c r="D10568" s="1">
        <v>169</v>
      </c>
      <c r="E10568" s="1">
        <v>240</v>
      </c>
    </row>
    <row r="10569" spans="1:5">
      <c r="A10569" s="1">
        <v>2017</v>
      </c>
      <c r="B10569" s="1">
        <v>20</v>
      </c>
      <c r="C10569" s="1">
        <v>75</v>
      </c>
      <c r="D10569" s="1">
        <v>194</v>
      </c>
      <c r="E10569" s="1">
        <v>269</v>
      </c>
    </row>
    <row r="10570" spans="1:5">
      <c r="A10570" s="1">
        <v>2017</v>
      </c>
      <c r="B10570" s="1">
        <v>21</v>
      </c>
      <c r="C10570" s="1">
        <v>78</v>
      </c>
      <c r="D10570" s="1">
        <v>193</v>
      </c>
      <c r="E10570" s="1">
        <v>271</v>
      </c>
    </row>
    <row r="10571" spans="1:5">
      <c r="A10571" s="1">
        <v>2017</v>
      </c>
      <c r="B10571" s="1">
        <v>22</v>
      </c>
      <c r="C10571" s="1">
        <v>78</v>
      </c>
      <c r="D10571" s="1">
        <v>197</v>
      </c>
      <c r="E10571" s="1">
        <v>275</v>
      </c>
    </row>
    <row r="10572" spans="1:5">
      <c r="A10572" s="1">
        <v>2017</v>
      </c>
      <c r="B10572" s="1">
        <v>23</v>
      </c>
      <c r="C10572" s="1">
        <v>97</v>
      </c>
      <c r="D10572" s="1">
        <v>215</v>
      </c>
      <c r="E10572" s="1">
        <v>312</v>
      </c>
    </row>
    <row r="10573" spans="1:5">
      <c r="A10573" s="1">
        <v>2017</v>
      </c>
      <c r="B10573" s="1">
        <v>24</v>
      </c>
      <c r="C10573" s="1">
        <v>81</v>
      </c>
      <c r="D10573" s="1">
        <v>218</v>
      </c>
      <c r="E10573" s="1">
        <v>299</v>
      </c>
    </row>
    <row r="10574" spans="1:5">
      <c r="A10574" s="1">
        <v>2017</v>
      </c>
      <c r="B10574" s="1">
        <v>25</v>
      </c>
      <c r="C10574" s="1">
        <v>102</v>
      </c>
      <c r="D10574" s="1">
        <v>267</v>
      </c>
      <c r="E10574" s="1">
        <v>369</v>
      </c>
    </row>
    <row r="10575" spans="1:5">
      <c r="A10575" s="1">
        <v>2017</v>
      </c>
      <c r="B10575" s="1">
        <v>26</v>
      </c>
      <c r="C10575" s="1">
        <v>116</v>
      </c>
      <c r="D10575" s="1">
        <v>253</v>
      </c>
      <c r="E10575" s="1">
        <v>369</v>
      </c>
    </row>
    <row r="10576" spans="1:5">
      <c r="A10576" s="1">
        <v>2017</v>
      </c>
      <c r="B10576" s="1">
        <v>27</v>
      </c>
      <c r="C10576" s="1">
        <v>116</v>
      </c>
      <c r="D10576" s="1">
        <v>278</v>
      </c>
      <c r="E10576" s="1">
        <v>394</v>
      </c>
    </row>
    <row r="10577" spans="1:5">
      <c r="A10577" s="1">
        <v>2017</v>
      </c>
      <c r="B10577" s="1">
        <v>28</v>
      </c>
      <c r="C10577" s="1">
        <v>132</v>
      </c>
      <c r="D10577" s="1">
        <v>306</v>
      </c>
      <c r="E10577" s="1">
        <v>438</v>
      </c>
    </row>
    <row r="10578" spans="1:5">
      <c r="A10578" s="1">
        <v>2017</v>
      </c>
      <c r="B10578" s="1">
        <v>29</v>
      </c>
      <c r="C10578" s="1">
        <v>129</v>
      </c>
      <c r="D10578" s="1">
        <v>303</v>
      </c>
      <c r="E10578" s="1">
        <v>432</v>
      </c>
    </row>
    <row r="10579" spans="1:5">
      <c r="A10579" s="1">
        <v>2017</v>
      </c>
      <c r="B10579" s="1">
        <v>30</v>
      </c>
      <c r="C10579" s="1">
        <v>147</v>
      </c>
      <c r="D10579" s="1">
        <v>316</v>
      </c>
      <c r="E10579" s="1">
        <v>463</v>
      </c>
    </row>
    <row r="10580" spans="1:5">
      <c r="A10580" s="1">
        <v>2017</v>
      </c>
      <c r="B10580" s="1">
        <v>31</v>
      </c>
      <c r="C10580" s="1">
        <v>182</v>
      </c>
      <c r="D10580" s="1">
        <v>347</v>
      </c>
      <c r="E10580" s="1">
        <v>529</v>
      </c>
    </row>
    <row r="10581" spans="1:5">
      <c r="A10581" s="1">
        <v>2017</v>
      </c>
      <c r="B10581" s="1">
        <v>32</v>
      </c>
      <c r="C10581" s="1">
        <v>203</v>
      </c>
      <c r="D10581" s="1">
        <v>385</v>
      </c>
      <c r="E10581" s="1">
        <v>588</v>
      </c>
    </row>
    <row r="10582" spans="1:5">
      <c r="A10582" s="1">
        <v>2017</v>
      </c>
      <c r="B10582" s="1">
        <v>33</v>
      </c>
      <c r="C10582" s="1">
        <v>232</v>
      </c>
      <c r="D10582" s="1">
        <v>370</v>
      </c>
      <c r="E10582" s="1">
        <v>602</v>
      </c>
    </row>
    <row r="10583" spans="1:5">
      <c r="A10583" s="1">
        <v>2017</v>
      </c>
      <c r="B10583" s="1">
        <v>34</v>
      </c>
      <c r="C10583" s="1">
        <v>211</v>
      </c>
      <c r="D10583" s="1">
        <v>414</v>
      </c>
      <c r="E10583" s="1">
        <v>625</v>
      </c>
    </row>
    <row r="10584" spans="1:5">
      <c r="A10584" s="1">
        <v>2017</v>
      </c>
      <c r="B10584" s="1">
        <v>35</v>
      </c>
      <c r="C10584" s="1">
        <v>259</v>
      </c>
      <c r="D10584" s="1">
        <v>451</v>
      </c>
      <c r="E10584" s="1">
        <v>710</v>
      </c>
    </row>
    <row r="10585" spans="1:5">
      <c r="A10585" s="1">
        <v>2017</v>
      </c>
      <c r="B10585" s="1">
        <v>36</v>
      </c>
      <c r="C10585" s="1">
        <v>296</v>
      </c>
      <c r="D10585" s="1">
        <v>530</v>
      </c>
      <c r="E10585" s="1">
        <v>826</v>
      </c>
    </row>
    <row r="10586" spans="1:5">
      <c r="A10586" s="1">
        <v>2017</v>
      </c>
      <c r="B10586" s="1">
        <v>37</v>
      </c>
      <c r="C10586" s="1">
        <v>355</v>
      </c>
      <c r="D10586" s="1">
        <v>554</v>
      </c>
      <c r="E10586" s="1">
        <v>909</v>
      </c>
    </row>
    <row r="10587" spans="1:5">
      <c r="A10587" s="1">
        <v>2017</v>
      </c>
      <c r="B10587" s="1">
        <v>38</v>
      </c>
      <c r="C10587" s="1">
        <v>296</v>
      </c>
      <c r="D10587" s="1">
        <v>511</v>
      </c>
      <c r="E10587" s="1">
        <v>807</v>
      </c>
    </row>
    <row r="10588" spans="1:5">
      <c r="A10588" s="1">
        <v>2017</v>
      </c>
      <c r="B10588" s="1">
        <v>39</v>
      </c>
      <c r="C10588" s="1">
        <v>333</v>
      </c>
      <c r="D10588" s="1">
        <v>569</v>
      </c>
      <c r="E10588" s="1">
        <v>902</v>
      </c>
    </row>
    <row r="10589" spans="1:5">
      <c r="A10589" s="1">
        <v>2017</v>
      </c>
      <c r="B10589" s="1">
        <v>40</v>
      </c>
      <c r="C10589" s="1">
        <v>362</v>
      </c>
      <c r="D10589" s="1">
        <v>562</v>
      </c>
      <c r="E10589" s="1">
        <v>924</v>
      </c>
    </row>
    <row r="10590" spans="1:5">
      <c r="A10590" s="1">
        <v>2017</v>
      </c>
      <c r="B10590" s="1">
        <v>41</v>
      </c>
      <c r="C10590" s="1">
        <v>409</v>
      </c>
      <c r="D10590" s="1">
        <v>699</v>
      </c>
      <c r="E10590" s="1">
        <v>1108</v>
      </c>
    </row>
    <row r="10591" spans="1:5">
      <c r="A10591" s="1">
        <v>2017</v>
      </c>
      <c r="B10591" s="1">
        <v>42</v>
      </c>
      <c r="C10591" s="1">
        <v>429</v>
      </c>
      <c r="D10591" s="1">
        <v>721</v>
      </c>
      <c r="E10591" s="1">
        <v>1150</v>
      </c>
    </row>
    <row r="10592" spans="1:5">
      <c r="A10592" s="1">
        <v>2017</v>
      </c>
      <c r="B10592" s="1">
        <v>43</v>
      </c>
      <c r="C10592" s="1">
        <v>486</v>
      </c>
      <c r="D10592" s="1">
        <v>833</v>
      </c>
      <c r="E10592" s="1">
        <v>1319</v>
      </c>
    </row>
    <row r="10593" spans="1:5">
      <c r="A10593" s="1">
        <v>2017</v>
      </c>
      <c r="B10593" s="1">
        <v>44</v>
      </c>
      <c r="C10593" s="1">
        <v>559</v>
      </c>
      <c r="D10593" s="1">
        <v>831</v>
      </c>
      <c r="E10593" s="1">
        <v>1390</v>
      </c>
    </row>
    <row r="10594" spans="1:5">
      <c r="A10594" s="1">
        <v>2017</v>
      </c>
      <c r="B10594" s="1">
        <v>45</v>
      </c>
      <c r="C10594" s="1">
        <v>611</v>
      </c>
      <c r="D10594" s="1">
        <v>995</v>
      </c>
      <c r="E10594" s="1">
        <v>1606</v>
      </c>
    </row>
    <row r="10595" spans="1:5">
      <c r="A10595" s="1">
        <v>2017</v>
      </c>
      <c r="B10595" s="1">
        <v>46</v>
      </c>
      <c r="C10595" s="1">
        <v>697</v>
      </c>
      <c r="D10595" s="1">
        <v>1076</v>
      </c>
      <c r="E10595" s="1">
        <v>1773</v>
      </c>
    </row>
    <row r="10596" spans="1:5">
      <c r="A10596" s="1">
        <v>2017</v>
      </c>
      <c r="B10596" s="1">
        <v>47</v>
      </c>
      <c r="C10596" s="1">
        <v>760</v>
      </c>
      <c r="D10596" s="1">
        <v>1232</v>
      </c>
      <c r="E10596" s="1">
        <v>1992</v>
      </c>
    </row>
    <row r="10597" spans="1:5">
      <c r="A10597" s="1">
        <v>2017</v>
      </c>
      <c r="B10597" s="1">
        <v>48</v>
      </c>
      <c r="C10597" s="1">
        <v>826</v>
      </c>
      <c r="D10597" s="1">
        <v>1312</v>
      </c>
      <c r="E10597" s="1">
        <v>2138</v>
      </c>
    </row>
    <row r="10598" spans="1:5">
      <c r="A10598" s="1">
        <v>2017</v>
      </c>
      <c r="B10598" s="1">
        <v>49</v>
      </c>
      <c r="C10598" s="1">
        <v>915</v>
      </c>
      <c r="D10598" s="1">
        <v>1473</v>
      </c>
      <c r="E10598" s="1">
        <v>2388</v>
      </c>
    </row>
    <row r="10599" spans="1:5">
      <c r="A10599" s="1">
        <v>2017</v>
      </c>
      <c r="B10599" s="1">
        <v>50</v>
      </c>
      <c r="C10599" s="1">
        <v>1036</v>
      </c>
      <c r="D10599" s="1">
        <v>1525</v>
      </c>
      <c r="E10599" s="1">
        <v>2561</v>
      </c>
    </row>
    <row r="10600" spans="1:5">
      <c r="A10600" s="1">
        <v>2017</v>
      </c>
      <c r="B10600" s="1">
        <v>51</v>
      </c>
      <c r="C10600" s="1">
        <v>1112</v>
      </c>
      <c r="D10600" s="1">
        <v>1638</v>
      </c>
      <c r="E10600" s="1">
        <v>2750</v>
      </c>
    </row>
    <row r="10601" spans="1:5">
      <c r="A10601" s="1">
        <v>2017</v>
      </c>
      <c r="B10601" s="1">
        <v>52</v>
      </c>
      <c r="C10601" s="1">
        <v>1270</v>
      </c>
      <c r="D10601" s="1">
        <v>1829</v>
      </c>
      <c r="E10601" s="1">
        <v>3099</v>
      </c>
    </row>
    <row r="10602" spans="1:5">
      <c r="A10602" s="1">
        <v>2017</v>
      </c>
      <c r="B10602" s="1">
        <v>53</v>
      </c>
      <c r="C10602" s="1">
        <v>1306</v>
      </c>
      <c r="D10602" s="1">
        <v>1785</v>
      </c>
      <c r="E10602" s="1">
        <v>3091</v>
      </c>
    </row>
    <row r="10603" spans="1:5">
      <c r="A10603" s="1">
        <v>2017</v>
      </c>
      <c r="B10603" s="1">
        <v>54</v>
      </c>
      <c r="C10603" s="1">
        <v>1377</v>
      </c>
      <c r="D10603" s="1">
        <v>2011</v>
      </c>
      <c r="E10603" s="1">
        <v>3388</v>
      </c>
    </row>
    <row r="10604" spans="1:5">
      <c r="A10604" s="1">
        <v>2017</v>
      </c>
      <c r="B10604" s="1">
        <v>55</v>
      </c>
      <c r="C10604" s="1">
        <v>1425</v>
      </c>
      <c r="D10604" s="1">
        <v>2073</v>
      </c>
      <c r="E10604" s="1">
        <v>3498</v>
      </c>
    </row>
    <row r="10605" spans="1:5">
      <c r="A10605" s="1">
        <v>2017</v>
      </c>
      <c r="B10605" s="1">
        <v>56</v>
      </c>
      <c r="C10605" s="1">
        <v>1541</v>
      </c>
      <c r="D10605" s="1">
        <v>2312</v>
      </c>
      <c r="E10605" s="1">
        <v>3853</v>
      </c>
    </row>
    <row r="10606" spans="1:5">
      <c r="A10606" s="1">
        <v>2017</v>
      </c>
      <c r="B10606" s="1">
        <v>57</v>
      </c>
      <c r="C10606" s="1">
        <v>1541</v>
      </c>
      <c r="D10606" s="1">
        <v>2423</v>
      </c>
      <c r="E10606" s="1">
        <v>3964</v>
      </c>
    </row>
    <row r="10607" spans="1:5">
      <c r="A10607" s="1">
        <v>2017</v>
      </c>
      <c r="B10607" s="1">
        <v>58</v>
      </c>
      <c r="C10607" s="1">
        <v>1717</v>
      </c>
      <c r="D10607" s="1">
        <v>2537</v>
      </c>
      <c r="E10607" s="1">
        <v>4254</v>
      </c>
    </row>
    <row r="10608" spans="1:5">
      <c r="A10608" s="1">
        <v>2017</v>
      </c>
      <c r="B10608" s="1">
        <v>59</v>
      </c>
      <c r="C10608" s="1">
        <v>1820</v>
      </c>
      <c r="D10608" s="1">
        <v>2745</v>
      </c>
      <c r="E10608" s="1">
        <v>4565</v>
      </c>
    </row>
    <row r="10609" spans="1:5">
      <c r="A10609" s="1">
        <v>2017</v>
      </c>
      <c r="B10609" s="1">
        <v>60</v>
      </c>
      <c r="C10609" s="1">
        <v>1936</v>
      </c>
      <c r="D10609" s="1">
        <v>2929</v>
      </c>
      <c r="E10609" s="1">
        <v>4865</v>
      </c>
    </row>
    <row r="10610" spans="1:5">
      <c r="A10610" s="1">
        <v>2017</v>
      </c>
      <c r="B10610" s="1">
        <v>61</v>
      </c>
      <c r="C10610" s="1">
        <v>2086</v>
      </c>
      <c r="D10610" s="1">
        <v>3024</v>
      </c>
      <c r="E10610" s="1">
        <v>5110</v>
      </c>
    </row>
    <row r="10611" spans="1:5">
      <c r="A10611" s="1">
        <v>2017</v>
      </c>
      <c r="B10611" s="1">
        <v>62</v>
      </c>
      <c r="C10611" s="1">
        <v>2209</v>
      </c>
      <c r="D10611" s="1">
        <v>3216</v>
      </c>
      <c r="E10611" s="1">
        <v>5425</v>
      </c>
    </row>
    <row r="10612" spans="1:5">
      <c r="A10612" s="1">
        <v>2017</v>
      </c>
      <c r="B10612" s="1">
        <v>63</v>
      </c>
      <c r="C10612" s="1">
        <v>2470</v>
      </c>
      <c r="D10612" s="1">
        <v>3551</v>
      </c>
      <c r="E10612" s="1">
        <v>6021</v>
      </c>
    </row>
    <row r="10613" spans="1:5">
      <c r="A10613" s="1">
        <v>2017</v>
      </c>
      <c r="B10613" s="1">
        <v>64</v>
      </c>
      <c r="C10613" s="1">
        <v>2619</v>
      </c>
      <c r="D10613" s="1">
        <v>3873</v>
      </c>
      <c r="E10613" s="1">
        <v>6492</v>
      </c>
    </row>
    <row r="10614" spans="1:5">
      <c r="A10614" s="1">
        <v>2017</v>
      </c>
      <c r="B10614" s="1">
        <v>65</v>
      </c>
      <c r="C10614" s="1">
        <v>2719</v>
      </c>
      <c r="D10614" s="1">
        <v>3946</v>
      </c>
      <c r="E10614" s="1">
        <v>6665</v>
      </c>
    </row>
    <row r="10615" spans="1:5">
      <c r="A10615" s="1">
        <v>2017</v>
      </c>
      <c r="B10615" s="1">
        <v>66</v>
      </c>
      <c r="C10615" s="1">
        <v>3046</v>
      </c>
      <c r="D10615" s="1">
        <v>4494</v>
      </c>
      <c r="E10615" s="1">
        <v>7540</v>
      </c>
    </row>
    <row r="10616" spans="1:5">
      <c r="A10616" s="1">
        <v>2017</v>
      </c>
      <c r="B10616" s="1">
        <v>67</v>
      </c>
      <c r="C10616" s="1">
        <v>3406</v>
      </c>
      <c r="D10616" s="1">
        <v>4926</v>
      </c>
      <c r="E10616" s="1">
        <v>8332</v>
      </c>
    </row>
    <row r="10617" spans="1:5">
      <c r="A10617" s="1">
        <v>2017</v>
      </c>
      <c r="B10617" s="1">
        <v>68</v>
      </c>
      <c r="C10617" s="1">
        <v>3739</v>
      </c>
      <c r="D10617" s="1">
        <v>5376</v>
      </c>
      <c r="E10617" s="1">
        <v>9115</v>
      </c>
    </row>
    <row r="10618" spans="1:5">
      <c r="A10618" s="1">
        <v>2017</v>
      </c>
      <c r="B10618" s="1">
        <v>69</v>
      </c>
      <c r="C10618" s="1">
        <v>4435</v>
      </c>
      <c r="D10618" s="1">
        <v>6111</v>
      </c>
      <c r="E10618" s="1">
        <v>10546</v>
      </c>
    </row>
    <row r="10619" spans="1:5">
      <c r="A10619" s="1">
        <v>2017</v>
      </c>
      <c r="B10619" s="1">
        <v>70</v>
      </c>
      <c r="C10619" s="1">
        <v>4955</v>
      </c>
      <c r="D10619" s="1">
        <v>6946</v>
      </c>
      <c r="E10619" s="1">
        <v>11901</v>
      </c>
    </row>
    <row r="10620" spans="1:5">
      <c r="A10620" s="1">
        <v>2017</v>
      </c>
      <c r="B10620" s="1">
        <v>71</v>
      </c>
      <c r="C10620" s="1">
        <v>4399</v>
      </c>
      <c r="D10620" s="1">
        <v>6122</v>
      </c>
      <c r="E10620" s="1">
        <v>10521</v>
      </c>
    </row>
    <row r="10621" spans="1:5">
      <c r="A10621" s="1">
        <v>2017</v>
      </c>
      <c r="B10621" s="1">
        <v>72</v>
      </c>
      <c r="C10621" s="1">
        <v>4848</v>
      </c>
      <c r="D10621" s="1">
        <v>6696</v>
      </c>
      <c r="E10621" s="1">
        <v>11544</v>
      </c>
    </row>
    <row r="10622" spans="1:5">
      <c r="A10622" s="1">
        <v>2017</v>
      </c>
      <c r="B10622" s="1">
        <v>73</v>
      </c>
      <c r="C10622" s="1">
        <v>5425</v>
      </c>
      <c r="D10622" s="1">
        <v>7254</v>
      </c>
      <c r="E10622" s="1">
        <v>12679</v>
      </c>
    </row>
    <row r="10623" spans="1:5">
      <c r="A10623" s="1">
        <v>2017</v>
      </c>
      <c r="B10623" s="1">
        <v>74</v>
      </c>
      <c r="C10623" s="1">
        <v>5471</v>
      </c>
      <c r="D10623" s="1">
        <v>7416</v>
      </c>
      <c r="E10623" s="1">
        <v>12887</v>
      </c>
    </row>
    <row r="10624" spans="1:5">
      <c r="A10624" s="1">
        <v>2017</v>
      </c>
      <c r="B10624" s="1">
        <v>75</v>
      </c>
      <c r="C10624" s="1">
        <v>5722</v>
      </c>
      <c r="D10624" s="1">
        <v>7327</v>
      </c>
      <c r="E10624" s="1">
        <v>13049</v>
      </c>
    </row>
    <row r="10625" spans="1:5">
      <c r="A10625" s="1">
        <v>2017</v>
      </c>
      <c r="B10625" s="1">
        <v>76</v>
      </c>
      <c r="C10625" s="1">
        <v>5969</v>
      </c>
      <c r="D10625" s="1">
        <v>7440</v>
      </c>
      <c r="E10625" s="1">
        <v>13409</v>
      </c>
    </row>
    <row r="10626" spans="1:5">
      <c r="A10626" s="1">
        <v>2017</v>
      </c>
      <c r="B10626" s="1">
        <v>77</v>
      </c>
      <c r="C10626" s="1">
        <v>6527</v>
      </c>
      <c r="D10626" s="1">
        <v>8030</v>
      </c>
      <c r="E10626" s="1">
        <v>14557</v>
      </c>
    </row>
    <row r="10627" spans="1:5">
      <c r="A10627" s="1">
        <v>2017</v>
      </c>
      <c r="B10627" s="1">
        <v>78</v>
      </c>
      <c r="C10627" s="1">
        <v>7453</v>
      </c>
      <c r="D10627" s="1">
        <v>8728</v>
      </c>
      <c r="E10627" s="1">
        <v>16181</v>
      </c>
    </row>
    <row r="10628" spans="1:5">
      <c r="A10628" s="1">
        <v>2017</v>
      </c>
      <c r="B10628" s="1">
        <v>79</v>
      </c>
      <c r="C10628" s="1">
        <v>7819</v>
      </c>
      <c r="D10628" s="1">
        <v>9281</v>
      </c>
      <c r="E10628" s="1">
        <v>17100</v>
      </c>
    </row>
    <row r="10629" spans="1:5">
      <c r="A10629" s="1">
        <v>2017</v>
      </c>
      <c r="B10629" s="1">
        <v>80</v>
      </c>
      <c r="C10629" s="1">
        <v>8345</v>
      </c>
      <c r="D10629" s="1">
        <v>9592</v>
      </c>
      <c r="E10629" s="1">
        <v>17937</v>
      </c>
    </row>
    <row r="10630" spans="1:5">
      <c r="A10630" s="1">
        <v>2017</v>
      </c>
      <c r="B10630" s="1">
        <v>81</v>
      </c>
      <c r="C10630" s="1">
        <v>8869</v>
      </c>
      <c r="D10630" s="1">
        <v>9846</v>
      </c>
      <c r="E10630" s="1">
        <v>18715</v>
      </c>
    </row>
    <row r="10631" spans="1:5">
      <c r="A10631" s="1">
        <v>2017</v>
      </c>
      <c r="B10631" s="1">
        <v>82</v>
      </c>
      <c r="C10631" s="1">
        <v>9523</v>
      </c>
      <c r="D10631" s="1">
        <v>10068</v>
      </c>
      <c r="E10631" s="1">
        <v>19591</v>
      </c>
    </row>
    <row r="10632" spans="1:5">
      <c r="A10632" s="1">
        <v>2017</v>
      </c>
      <c r="B10632" s="1">
        <v>83</v>
      </c>
      <c r="C10632" s="1">
        <v>10043</v>
      </c>
      <c r="D10632" s="1">
        <v>10194</v>
      </c>
      <c r="E10632" s="1">
        <v>20237</v>
      </c>
    </row>
    <row r="10633" spans="1:5">
      <c r="A10633" s="1">
        <v>2017</v>
      </c>
      <c r="B10633" s="1">
        <v>84</v>
      </c>
      <c r="C10633" s="1">
        <v>10885</v>
      </c>
      <c r="D10633" s="1">
        <v>10313</v>
      </c>
      <c r="E10633" s="1">
        <v>21198</v>
      </c>
    </row>
    <row r="10634" spans="1:5">
      <c r="A10634" s="1">
        <v>2017</v>
      </c>
      <c r="B10634" s="1">
        <v>85</v>
      </c>
      <c r="C10634" s="1">
        <v>11532</v>
      </c>
      <c r="D10634" s="1">
        <v>10521</v>
      </c>
      <c r="E10634" s="1">
        <v>22053</v>
      </c>
    </row>
    <row r="10635" spans="1:5">
      <c r="A10635" s="1">
        <v>2017</v>
      </c>
      <c r="B10635" s="1">
        <v>86</v>
      </c>
      <c r="C10635" s="1">
        <v>12362</v>
      </c>
      <c r="D10635" s="1">
        <v>10538</v>
      </c>
      <c r="E10635" s="1">
        <v>22900</v>
      </c>
    </row>
    <row r="10636" spans="1:5">
      <c r="A10636" s="1">
        <v>2017</v>
      </c>
      <c r="B10636" s="1">
        <v>87</v>
      </c>
      <c r="C10636" s="1">
        <v>12542</v>
      </c>
      <c r="D10636" s="1">
        <v>10196</v>
      </c>
      <c r="E10636" s="1">
        <v>22738</v>
      </c>
    </row>
    <row r="10637" spans="1:5">
      <c r="A10637" s="1">
        <v>2017</v>
      </c>
      <c r="B10637" s="1">
        <v>88</v>
      </c>
      <c r="C10637" s="1">
        <v>12637</v>
      </c>
      <c r="D10637" s="1">
        <v>9417</v>
      </c>
      <c r="E10637" s="1">
        <v>22054</v>
      </c>
    </row>
    <row r="10638" spans="1:5">
      <c r="A10638" s="1">
        <v>2017</v>
      </c>
      <c r="B10638" s="1">
        <v>89</v>
      </c>
      <c r="C10638" s="1">
        <v>12230</v>
      </c>
      <c r="D10638" s="1">
        <v>8635</v>
      </c>
      <c r="E10638" s="1">
        <v>20865</v>
      </c>
    </row>
    <row r="10639" spans="1:5">
      <c r="A10639" s="1">
        <v>2017</v>
      </c>
      <c r="B10639" s="1">
        <v>90</v>
      </c>
      <c r="C10639" s="1">
        <v>12057</v>
      </c>
      <c r="D10639" s="1">
        <v>8154</v>
      </c>
      <c r="E10639" s="1">
        <v>20211</v>
      </c>
    </row>
    <row r="10640" spans="1:5">
      <c r="A10640" s="1">
        <v>2017</v>
      </c>
      <c r="B10640" s="1">
        <v>91</v>
      </c>
      <c r="C10640" s="1">
        <v>11779</v>
      </c>
      <c r="D10640" s="1">
        <v>7445</v>
      </c>
      <c r="E10640" s="1">
        <v>19224</v>
      </c>
    </row>
    <row r="10641" spans="1:5">
      <c r="A10641" s="1">
        <v>2017</v>
      </c>
      <c r="B10641" s="1">
        <v>92</v>
      </c>
      <c r="C10641" s="1">
        <v>10982</v>
      </c>
      <c r="D10641" s="1">
        <v>6343</v>
      </c>
      <c r="E10641" s="1">
        <v>17325</v>
      </c>
    </row>
    <row r="10642" spans="1:5">
      <c r="A10642" s="1">
        <v>2017</v>
      </c>
      <c r="B10642" s="1">
        <v>93</v>
      </c>
      <c r="C10642" s="1">
        <v>10074</v>
      </c>
      <c r="D10642" s="1">
        <v>5182</v>
      </c>
      <c r="E10642" s="1">
        <v>15256</v>
      </c>
    </row>
    <row r="10643" spans="1:5">
      <c r="A10643" s="1">
        <v>2017</v>
      </c>
      <c r="B10643" s="1">
        <v>94</v>
      </c>
      <c r="C10643" s="1">
        <v>9156</v>
      </c>
      <c r="D10643" s="1">
        <v>4219</v>
      </c>
      <c r="E10643" s="1">
        <v>13375</v>
      </c>
    </row>
    <row r="10644" spans="1:5">
      <c r="A10644" s="1">
        <v>2017</v>
      </c>
      <c r="B10644" s="1">
        <v>95</v>
      </c>
      <c r="C10644" s="1">
        <v>8343</v>
      </c>
      <c r="D10644" s="1">
        <v>3578</v>
      </c>
      <c r="E10644" s="1">
        <v>11921</v>
      </c>
    </row>
    <row r="10645" spans="1:5">
      <c r="A10645" s="1">
        <v>2017</v>
      </c>
      <c r="B10645" s="1">
        <v>96</v>
      </c>
      <c r="C10645" s="1">
        <v>7402</v>
      </c>
      <c r="D10645" s="1">
        <v>2849</v>
      </c>
      <c r="E10645" s="1">
        <v>10251</v>
      </c>
    </row>
    <row r="10646" spans="1:5">
      <c r="A10646" s="1">
        <v>2017</v>
      </c>
      <c r="B10646" s="1">
        <v>97</v>
      </c>
      <c r="C10646" s="1">
        <v>5621</v>
      </c>
      <c r="D10646" s="1">
        <v>2011</v>
      </c>
      <c r="E10646" s="1">
        <v>7632</v>
      </c>
    </row>
    <row r="10647" spans="1:5">
      <c r="A10647" s="1">
        <v>2017</v>
      </c>
      <c r="B10647" s="1">
        <v>98</v>
      </c>
      <c r="C10647" s="1">
        <v>3167</v>
      </c>
      <c r="D10647" s="1">
        <v>945</v>
      </c>
      <c r="E10647" s="1">
        <v>4112</v>
      </c>
    </row>
    <row r="10648" spans="1:5">
      <c r="A10648" s="1">
        <v>2017</v>
      </c>
      <c r="B10648" s="1">
        <v>99</v>
      </c>
      <c r="C10648" s="1">
        <v>2298</v>
      </c>
      <c r="D10648" s="1">
        <v>671</v>
      </c>
      <c r="E10648" s="1">
        <v>2969</v>
      </c>
    </row>
    <row r="10649" spans="1:5">
      <c r="A10649" s="1">
        <v>2017</v>
      </c>
      <c r="B10649" s="1">
        <v>100</v>
      </c>
      <c r="C10649" s="1">
        <v>1782</v>
      </c>
      <c r="D10649" s="1">
        <v>436</v>
      </c>
      <c r="E10649" s="1">
        <v>2218</v>
      </c>
    </row>
    <row r="10650" spans="1:5">
      <c r="A10650" s="1">
        <v>2017</v>
      </c>
      <c r="B10650" s="1">
        <v>101</v>
      </c>
      <c r="C10650" s="1">
        <v>1296</v>
      </c>
      <c r="D10650" s="1">
        <v>273</v>
      </c>
      <c r="E10650" s="1">
        <v>1569</v>
      </c>
    </row>
    <row r="10651" spans="1:5">
      <c r="A10651" s="1">
        <v>2017</v>
      </c>
      <c r="B10651" s="1">
        <v>102</v>
      </c>
      <c r="C10651" s="1">
        <v>927</v>
      </c>
      <c r="D10651" s="1">
        <v>204</v>
      </c>
      <c r="E10651" s="1">
        <v>1131</v>
      </c>
    </row>
    <row r="10652" spans="1:5">
      <c r="A10652" s="1">
        <v>2017</v>
      </c>
      <c r="B10652" s="1">
        <v>103</v>
      </c>
      <c r="C10652" s="1">
        <v>636</v>
      </c>
      <c r="D10652" s="1">
        <v>85</v>
      </c>
      <c r="E10652" s="1">
        <v>721</v>
      </c>
    </row>
    <row r="10653" spans="1:5">
      <c r="A10653" s="1">
        <v>2017</v>
      </c>
      <c r="B10653" s="1">
        <v>104</v>
      </c>
      <c r="C10653" s="1">
        <v>355</v>
      </c>
      <c r="D10653" s="1">
        <v>52</v>
      </c>
      <c r="E10653" s="1">
        <v>407</v>
      </c>
    </row>
    <row r="10654" spans="1:5">
      <c r="A10654" s="1">
        <v>2017</v>
      </c>
      <c r="B10654" s="1">
        <v>105</v>
      </c>
      <c r="C10654" s="1">
        <v>225.71</v>
      </c>
      <c r="D10654" s="1">
        <v>29.53</v>
      </c>
      <c r="E10654" s="1">
        <v>255.24</v>
      </c>
    </row>
    <row r="10655" spans="1:5">
      <c r="A10655" s="1">
        <v>2017</v>
      </c>
      <c r="B10655" s="1">
        <v>106</v>
      </c>
      <c r="C10655" s="1">
        <v>122.16</v>
      </c>
      <c r="D10655" s="1">
        <v>12.8</v>
      </c>
      <c r="E10655" s="1">
        <v>134.96</v>
      </c>
    </row>
    <row r="10656" spans="1:5">
      <c r="A10656" s="1">
        <v>2017</v>
      </c>
      <c r="B10656" s="1">
        <v>107</v>
      </c>
      <c r="C10656" s="1">
        <v>55.87</v>
      </c>
      <c r="D10656" s="1">
        <v>6.07</v>
      </c>
      <c r="E10656" s="1">
        <v>61.94</v>
      </c>
    </row>
    <row r="10657" spans="1:5">
      <c r="A10657" s="1">
        <v>2017</v>
      </c>
      <c r="B10657" s="1">
        <v>108</v>
      </c>
      <c r="C10657" s="1">
        <v>26.76</v>
      </c>
      <c r="D10657" s="1">
        <v>3.93</v>
      </c>
      <c r="E10657" s="1">
        <v>30.69</v>
      </c>
    </row>
    <row r="10658" spans="1:5">
      <c r="A10658" s="1">
        <v>2017</v>
      </c>
      <c r="B10658" s="1">
        <v>109</v>
      </c>
      <c r="C10658" s="1">
        <v>12.07</v>
      </c>
      <c r="D10658" s="1">
        <v>1.33</v>
      </c>
      <c r="E10658" s="1">
        <v>13.4</v>
      </c>
    </row>
    <row r="10659" spans="1:5">
      <c r="A10659" s="1">
        <v>2017</v>
      </c>
      <c r="B10659" s="1" t="s">
        <v>121</v>
      </c>
      <c r="C10659" s="1">
        <v>8.41</v>
      </c>
      <c r="D10659" s="1">
        <v>0.35</v>
      </c>
      <c r="E10659" s="1">
        <v>8.76</v>
      </c>
    </row>
    <row r="10660" spans="1:5">
      <c r="A10660" s="1">
        <v>2018</v>
      </c>
      <c r="B10660" s="1">
        <v>0</v>
      </c>
      <c r="C10660" s="1">
        <v>1261</v>
      </c>
      <c r="D10660" s="1">
        <v>1570</v>
      </c>
      <c r="E10660" s="1">
        <v>2831</v>
      </c>
    </row>
    <row r="10661" spans="1:5">
      <c r="A10661" s="1">
        <v>2018</v>
      </c>
      <c r="B10661" s="1">
        <v>1</v>
      </c>
      <c r="C10661" s="1">
        <v>90</v>
      </c>
      <c r="D10661" s="1">
        <v>100</v>
      </c>
      <c r="E10661" s="1">
        <v>190</v>
      </c>
    </row>
    <row r="10662" spans="1:5">
      <c r="A10662" s="1">
        <v>2018</v>
      </c>
      <c r="B10662" s="1">
        <v>2</v>
      </c>
      <c r="C10662" s="1">
        <v>32</v>
      </c>
      <c r="D10662" s="1">
        <v>48</v>
      </c>
      <c r="E10662" s="1">
        <v>80</v>
      </c>
    </row>
    <row r="10663" spans="1:5">
      <c r="A10663" s="1">
        <v>2018</v>
      </c>
      <c r="B10663" s="1">
        <v>3</v>
      </c>
      <c r="C10663" s="1">
        <v>41</v>
      </c>
      <c r="D10663" s="1">
        <v>43</v>
      </c>
      <c r="E10663" s="1">
        <v>84</v>
      </c>
    </row>
    <row r="10664" spans="1:5">
      <c r="A10664" s="1">
        <v>2018</v>
      </c>
      <c r="B10664" s="1">
        <v>4</v>
      </c>
      <c r="C10664" s="1">
        <v>19</v>
      </c>
      <c r="D10664" s="1">
        <v>44</v>
      </c>
      <c r="E10664" s="1">
        <v>63</v>
      </c>
    </row>
    <row r="10665" spans="1:5">
      <c r="A10665" s="1">
        <v>2018</v>
      </c>
      <c r="B10665" s="1">
        <v>5</v>
      </c>
      <c r="C10665" s="1">
        <v>40</v>
      </c>
      <c r="D10665" s="1">
        <v>33</v>
      </c>
      <c r="E10665" s="1">
        <v>73</v>
      </c>
    </row>
    <row r="10666" spans="1:5">
      <c r="A10666" s="1">
        <v>2018</v>
      </c>
      <c r="B10666" s="1">
        <v>6</v>
      </c>
      <c r="C10666" s="1">
        <v>31</v>
      </c>
      <c r="D10666" s="1">
        <v>41</v>
      </c>
      <c r="E10666" s="1">
        <v>72</v>
      </c>
    </row>
    <row r="10667" spans="1:5">
      <c r="A10667" s="1">
        <v>2018</v>
      </c>
      <c r="B10667" s="1">
        <v>7</v>
      </c>
      <c r="C10667" s="1">
        <v>24</v>
      </c>
      <c r="D10667" s="1">
        <v>33</v>
      </c>
      <c r="E10667" s="1">
        <v>57</v>
      </c>
    </row>
    <row r="10668" spans="1:5">
      <c r="A10668" s="1">
        <v>2018</v>
      </c>
      <c r="B10668" s="1">
        <v>8</v>
      </c>
      <c r="C10668" s="1">
        <v>28</v>
      </c>
      <c r="D10668" s="1">
        <v>31</v>
      </c>
      <c r="E10668" s="1">
        <v>59</v>
      </c>
    </row>
    <row r="10669" spans="1:5">
      <c r="A10669" s="1">
        <v>2018</v>
      </c>
      <c r="B10669" s="1">
        <v>9</v>
      </c>
      <c r="C10669" s="1">
        <v>27</v>
      </c>
      <c r="D10669" s="1">
        <v>17</v>
      </c>
      <c r="E10669" s="1">
        <v>44</v>
      </c>
    </row>
    <row r="10670" spans="1:5">
      <c r="A10670" s="1">
        <v>2018</v>
      </c>
      <c r="B10670" s="1">
        <v>10</v>
      </c>
      <c r="C10670" s="1">
        <v>31</v>
      </c>
      <c r="D10670" s="1">
        <v>39</v>
      </c>
      <c r="E10670" s="1">
        <v>70</v>
      </c>
    </row>
    <row r="10671" spans="1:5">
      <c r="A10671" s="1">
        <v>2018</v>
      </c>
      <c r="B10671" s="1">
        <v>11</v>
      </c>
      <c r="C10671" s="1">
        <v>23</v>
      </c>
      <c r="D10671" s="1">
        <v>39</v>
      </c>
      <c r="E10671" s="1">
        <v>62</v>
      </c>
    </row>
    <row r="10672" spans="1:5">
      <c r="A10672" s="1">
        <v>2018</v>
      </c>
      <c r="B10672" s="1">
        <v>12</v>
      </c>
      <c r="C10672" s="1">
        <v>20</v>
      </c>
      <c r="D10672" s="1">
        <v>39</v>
      </c>
      <c r="E10672" s="1">
        <v>59</v>
      </c>
    </row>
    <row r="10673" spans="1:5">
      <c r="A10673" s="1">
        <v>2018</v>
      </c>
      <c r="B10673" s="1">
        <v>13</v>
      </c>
      <c r="C10673" s="1">
        <v>29</v>
      </c>
      <c r="D10673" s="1">
        <v>46</v>
      </c>
      <c r="E10673" s="1">
        <v>75</v>
      </c>
    </row>
    <row r="10674" spans="1:5">
      <c r="A10674" s="1">
        <v>2018</v>
      </c>
      <c r="B10674" s="1">
        <v>14</v>
      </c>
      <c r="C10674" s="1">
        <v>32</v>
      </c>
      <c r="D10674" s="1">
        <v>54</v>
      </c>
      <c r="E10674" s="1">
        <v>86</v>
      </c>
    </row>
    <row r="10675" spans="1:5">
      <c r="A10675" s="1">
        <v>2018</v>
      </c>
      <c r="B10675" s="1">
        <v>15</v>
      </c>
      <c r="C10675" s="1">
        <v>47</v>
      </c>
      <c r="D10675" s="1">
        <v>76</v>
      </c>
      <c r="E10675" s="1">
        <v>123</v>
      </c>
    </row>
    <row r="10676" spans="1:5">
      <c r="A10676" s="1">
        <v>2018</v>
      </c>
      <c r="B10676" s="1">
        <v>16</v>
      </c>
      <c r="C10676" s="1">
        <v>53</v>
      </c>
      <c r="D10676" s="1">
        <v>83</v>
      </c>
      <c r="E10676" s="1">
        <v>136</v>
      </c>
    </row>
    <row r="10677" spans="1:5">
      <c r="A10677" s="1">
        <v>2018</v>
      </c>
      <c r="B10677" s="1">
        <v>17</v>
      </c>
      <c r="C10677" s="1">
        <v>53</v>
      </c>
      <c r="D10677" s="1">
        <v>129</v>
      </c>
      <c r="E10677" s="1">
        <v>182</v>
      </c>
    </row>
    <row r="10678" spans="1:5">
      <c r="A10678" s="1">
        <v>2018</v>
      </c>
      <c r="B10678" s="1">
        <v>18</v>
      </c>
      <c r="C10678" s="1">
        <v>83</v>
      </c>
      <c r="D10678" s="1">
        <v>174</v>
      </c>
      <c r="E10678" s="1">
        <v>257</v>
      </c>
    </row>
    <row r="10679" spans="1:5">
      <c r="A10679" s="1">
        <v>2018</v>
      </c>
      <c r="B10679" s="1">
        <v>19</v>
      </c>
      <c r="C10679" s="1">
        <v>83</v>
      </c>
      <c r="D10679" s="1">
        <v>197</v>
      </c>
      <c r="E10679" s="1">
        <v>280</v>
      </c>
    </row>
    <row r="10680" spans="1:5">
      <c r="A10680" s="1">
        <v>2018</v>
      </c>
      <c r="B10680" s="1">
        <v>20</v>
      </c>
      <c r="C10680" s="1">
        <v>73</v>
      </c>
      <c r="D10680" s="1">
        <v>210</v>
      </c>
      <c r="E10680" s="1">
        <v>283</v>
      </c>
    </row>
    <row r="10681" spans="1:5">
      <c r="A10681" s="1">
        <v>2018</v>
      </c>
      <c r="B10681" s="1">
        <v>21</v>
      </c>
      <c r="C10681" s="1">
        <v>90</v>
      </c>
      <c r="D10681" s="1">
        <v>231</v>
      </c>
      <c r="E10681" s="1">
        <v>321</v>
      </c>
    </row>
    <row r="10682" spans="1:5">
      <c r="A10682" s="1">
        <v>2018</v>
      </c>
      <c r="B10682" s="1">
        <v>22</v>
      </c>
      <c r="C10682" s="1">
        <v>96</v>
      </c>
      <c r="D10682" s="1">
        <v>221</v>
      </c>
      <c r="E10682" s="1">
        <v>317</v>
      </c>
    </row>
    <row r="10683" spans="1:5">
      <c r="A10683" s="1">
        <v>2018</v>
      </c>
      <c r="B10683" s="1">
        <v>23</v>
      </c>
      <c r="C10683" s="1">
        <v>87</v>
      </c>
      <c r="D10683" s="1">
        <v>227</v>
      </c>
      <c r="E10683" s="1">
        <v>314</v>
      </c>
    </row>
    <row r="10684" spans="1:5">
      <c r="A10684" s="1">
        <v>2018</v>
      </c>
      <c r="B10684" s="1">
        <v>24</v>
      </c>
      <c r="C10684" s="1">
        <v>97</v>
      </c>
      <c r="D10684" s="1">
        <v>257</v>
      </c>
      <c r="E10684" s="1">
        <v>354</v>
      </c>
    </row>
    <row r="10685" spans="1:5">
      <c r="A10685" s="1">
        <v>2018</v>
      </c>
      <c r="B10685" s="1">
        <v>25</v>
      </c>
      <c r="C10685" s="1">
        <v>131</v>
      </c>
      <c r="D10685" s="1">
        <v>266</v>
      </c>
      <c r="E10685" s="1">
        <v>397</v>
      </c>
    </row>
    <row r="10686" spans="1:5">
      <c r="A10686" s="1">
        <v>2018</v>
      </c>
      <c r="B10686" s="1">
        <v>26</v>
      </c>
      <c r="C10686" s="1">
        <v>112</v>
      </c>
      <c r="D10686" s="1">
        <v>279</v>
      </c>
      <c r="E10686" s="1">
        <v>391</v>
      </c>
    </row>
    <row r="10687" spans="1:5">
      <c r="A10687" s="1">
        <v>2018</v>
      </c>
      <c r="B10687" s="1">
        <v>27</v>
      </c>
      <c r="C10687" s="1">
        <v>130</v>
      </c>
      <c r="D10687" s="1">
        <v>281</v>
      </c>
      <c r="E10687" s="1">
        <v>411</v>
      </c>
    </row>
    <row r="10688" spans="1:5">
      <c r="A10688" s="1">
        <v>2018</v>
      </c>
      <c r="B10688" s="1">
        <v>28</v>
      </c>
      <c r="C10688" s="1">
        <v>157</v>
      </c>
      <c r="D10688" s="1">
        <v>331</v>
      </c>
      <c r="E10688" s="1">
        <v>488</v>
      </c>
    </row>
    <row r="10689" spans="1:5">
      <c r="A10689" s="1">
        <v>2018</v>
      </c>
      <c r="B10689" s="1">
        <v>29</v>
      </c>
      <c r="C10689" s="1">
        <v>143</v>
      </c>
      <c r="D10689" s="1">
        <v>355</v>
      </c>
      <c r="E10689" s="1">
        <v>498</v>
      </c>
    </row>
    <row r="10690" spans="1:5">
      <c r="A10690" s="1">
        <v>2018</v>
      </c>
      <c r="B10690" s="1">
        <v>30</v>
      </c>
      <c r="C10690" s="1">
        <v>173</v>
      </c>
      <c r="D10690" s="1">
        <v>355</v>
      </c>
      <c r="E10690" s="1">
        <v>528</v>
      </c>
    </row>
    <row r="10691" spans="1:5">
      <c r="A10691" s="1">
        <v>2018</v>
      </c>
      <c r="B10691" s="1">
        <v>31</v>
      </c>
      <c r="C10691" s="1">
        <v>159</v>
      </c>
      <c r="D10691" s="1">
        <v>394</v>
      </c>
      <c r="E10691" s="1">
        <v>553</v>
      </c>
    </row>
    <row r="10692" spans="1:5">
      <c r="A10692" s="1">
        <v>2018</v>
      </c>
      <c r="B10692" s="1">
        <v>32</v>
      </c>
      <c r="C10692" s="1">
        <v>215</v>
      </c>
      <c r="D10692" s="1">
        <v>350</v>
      </c>
      <c r="E10692" s="1">
        <v>565</v>
      </c>
    </row>
    <row r="10693" spans="1:5">
      <c r="A10693" s="1">
        <v>2018</v>
      </c>
      <c r="B10693" s="1">
        <v>33</v>
      </c>
      <c r="C10693" s="1">
        <v>209</v>
      </c>
      <c r="D10693" s="1">
        <v>433</v>
      </c>
      <c r="E10693" s="1">
        <v>642</v>
      </c>
    </row>
    <row r="10694" spans="1:5">
      <c r="A10694" s="1">
        <v>2018</v>
      </c>
      <c r="B10694" s="1">
        <v>34</v>
      </c>
      <c r="C10694" s="1">
        <v>269</v>
      </c>
      <c r="D10694" s="1">
        <v>432</v>
      </c>
      <c r="E10694" s="1">
        <v>701</v>
      </c>
    </row>
    <row r="10695" spans="1:5">
      <c r="A10695" s="1">
        <v>2018</v>
      </c>
      <c r="B10695" s="1">
        <v>35</v>
      </c>
      <c r="C10695" s="1">
        <v>261</v>
      </c>
      <c r="D10695" s="1">
        <v>468</v>
      </c>
      <c r="E10695" s="1">
        <v>729</v>
      </c>
    </row>
    <row r="10696" spans="1:5">
      <c r="A10696" s="1">
        <v>2018</v>
      </c>
      <c r="B10696" s="1">
        <v>36</v>
      </c>
      <c r="C10696" s="1">
        <v>293</v>
      </c>
      <c r="D10696" s="1">
        <v>498</v>
      </c>
      <c r="E10696" s="1">
        <v>791</v>
      </c>
    </row>
    <row r="10697" spans="1:5">
      <c r="A10697" s="1">
        <v>2018</v>
      </c>
      <c r="B10697" s="1">
        <v>37</v>
      </c>
      <c r="C10697" s="1">
        <v>340</v>
      </c>
      <c r="D10697" s="1">
        <v>592</v>
      </c>
      <c r="E10697" s="1">
        <v>932</v>
      </c>
    </row>
    <row r="10698" spans="1:5">
      <c r="A10698" s="1">
        <v>2018</v>
      </c>
      <c r="B10698" s="1">
        <v>38</v>
      </c>
      <c r="C10698" s="1">
        <v>334</v>
      </c>
      <c r="D10698" s="1">
        <v>550</v>
      </c>
      <c r="E10698" s="1">
        <v>884</v>
      </c>
    </row>
    <row r="10699" spans="1:5">
      <c r="A10699" s="1">
        <v>2018</v>
      </c>
      <c r="B10699" s="1">
        <v>39</v>
      </c>
      <c r="C10699" s="1">
        <v>369</v>
      </c>
      <c r="D10699" s="1">
        <v>576</v>
      </c>
      <c r="E10699" s="1">
        <v>945</v>
      </c>
    </row>
    <row r="10700" spans="1:5">
      <c r="A10700" s="1">
        <v>2018</v>
      </c>
      <c r="B10700" s="1">
        <v>40</v>
      </c>
      <c r="C10700" s="1">
        <v>322</v>
      </c>
      <c r="D10700" s="1">
        <v>629</v>
      </c>
      <c r="E10700" s="1">
        <v>951</v>
      </c>
    </row>
    <row r="10701" spans="1:5">
      <c r="A10701" s="1">
        <v>2018</v>
      </c>
      <c r="B10701" s="1">
        <v>41</v>
      </c>
      <c r="C10701" s="1">
        <v>366</v>
      </c>
      <c r="D10701" s="1">
        <v>641</v>
      </c>
      <c r="E10701" s="1">
        <v>1007</v>
      </c>
    </row>
    <row r="10702" spans="1:5">
      <c r="A10702" s="1">
        <v>2018</v>
      </c>
      <c r="B10702" s="1">
        <v>42</v>
      </c>
      <c r="C10702" s="1">
        <v>422</v>
      </c>
      <c r="D10702" s="1">
        <v>770</v>
      </c>
      <c r="E10702" s="1">
        <v>1192</v>
      </c>
    </row>
    <row r="10703" spans="1:5">
      <c r="A10703" s="1">
        <v>2018</v>
      </c>
      <c r="B10703" s="1">
        <v>43</v>
      </c>
      <c r="C10703" s="1">
        <v>495</v>
      </c>
      <c r="D10703" s="1">
        <v>833</v>
      </c>
      <c r="E10703" s="1">
        <v>1328</v>
      </c>
    </row>
    <row r="10704" spans="1:5">
      <c r="A10704" s="1">
        <v>2018</v>
      </c>
      <c r="B10704" s="1">
        <v>44</v>
      </c>
      <c r="C10704" s="1">
        <v>559</v>
      </c>
      <c r="D10704" s="1">
        <v>891</v>
      </c>
      <c r="E10704" s="1">
        <v>1450</v>
      </c>
    </row>
    <row r="10705" spans="1:5">
      <c r="A10705" s="1">
        <v>2018</v>
      </c>
      <c r="B10705" s="1">
        <v>45</v>
      </c>
      <c r="C10705" s="1">
        <v>629</v>
      </c>
      <c r="D10705" s="1">
        <v>1027</v>
      </c>
      <c r="E10705" s="1">
        <v>1656</v>
      </c>
    </row>
    <row r="10706" spans="1:5">
      <c r="A10706" s="1">
        <v>2018</v>
      </c>
      <c r="B10706" s="1">
        <v>46</v>
      </c>
      <c r="C10706" s="1">
        <v>719</v>
      </c>
      <c r="D10706" s="1">
        <v>1151</v>
      </c>
      <c r="E10706" s="1">
        <v>1870</v>
      </c>
    </row>
    <row r="10707" spans="1:5">
      <c r="A10707" s="1">
        <v>2018</v>
      </c>
      <c r="B10707" s="1">
        <v>47</v>
      </c>
      <c r="C10707" s="1">
        <v>820</v>
      </c>
      <c r="D10707" s="1">
        <v>1217</v>
      </c>
      <c r="E10707" s="1">
        <v>2037</v>
      </c>
    </row>
    <row r="10708" spans="1:5">
      <c r="A10708" s="1">
        <v>2018</v>
      </c>
      <c r="B10708" s="1">
        <v>48</v>
      </c>
      <c r="C10708" s="1">
        <v>904</v>
      </c>
      <c r="D10708" s="1">
        <v>1285</v>
      </c>
      <c r="E10708" s="1">
        <v>2189</v>
      </c>
    </row>
    <row r="10709" spans="1:5">
      <c r="A10709" s="1">
        <v>2018</v>
      </c>
      <c r="B10709" s="1">
        <v>49</v>
      </c>
      <c r="C10709" s="1">
        <v>928</v>
      </c>
      <c r="D10709" s="1">
        <v>1472</v>
      </c>
      <c r="E10709" s="1">
        <v>2400</v>
      </c>
    </row>
    <row r="10710" spans="1:5">
      <c r="A10710" s="1">
        <v>2018</v>
      </c>
      <c r="B10710" s="1">
        <v>50</v>
      </c>
      <c r="C10710" s="1">
        <v>1002</v>
      </c>
      <c r="D10710" s="1">
        <v>1550</v>
      </c>
      <c r="E10710" s="1">
        <v>2552</v>
      </c>
    </row>
    <row r="10711" spans="1:5">
      <c r="A10711" s="1">
        <v>2018</v>
      </c>
      <c r="B10711" s="1">
        <v>51</v>
      </c>
      <c r="C10711" s="1">
        <v>1111</v>
      </c>
      <c r="D10711" s="1">
        <v>1671</v>
      </c>
      <c r="E10711" s="1">
        <v>2782</v>
      </c>
    </row>
    <row r="10712" spans="1:5">
      <c r="A10712" s="1">
        <v>2018</v>
      </c>
      <c r="B10712" s="1">
        <v>52</v>
      </c>
      <c r="C10712" s="1">
        <v>1207</v>
      </c>
      <c r="D10712" s="1">
        <v>1830</v>
      </c>
      <c r="E10712" s="1">
        <v>3037</v>
      </c>
    </row>
    <row r="10713" spans="1:5">
      <c r="A10713" s="1">
        <v>2018</v>
      </c>
      <c r="B10713" s="1">
        <v>53</v>
      </c>
      <c r="C10713" s="1">
        <v>1324</v>
      </c>
      <c r="D10713" s="1">
        <v>2000</v>
      </c>
      <c r="E10713" s="1">
        <v>3324</v>
      </c>
    </row>
    <row r="10714" spans="1:5">
      <c r="A10714" s="1">
        <v>2018</v>
      </c>
      <c r="B10714" s="1">
        <v>54</v>
      </c>
      <c r="C10714" s="1">
        <v>1356</v>
      </c>
      <c r="D10714" s="1">
        <v>2065</v>
      </c>
      <c r="E10714" s="1">
        <v>3421</v>
      </c>
    </row>
    <row r="10715" spans="1:5">
      <c r="A10715" s="1">
        <v>2018</v>
      </c>
      <c r="B10715" s="1">
        <v>55</v>
      </c>
      <c r="C10715" s="1">
        <v>1502</v>
      </c>
      <c r="D10715" s="1">
        <v>2189</v>
      </c>
      <c r="E10715" s="1">
        <v>3691</v>
      </c>
    </row>
    <row r="10716" spans="1:5">
      <c r="A10716" s="1">
        <v>2018</v>
      </c>
      <c r="B10716" s="1">
        <v>56</v>
      </c>
      <c r="C10716" s="1">
        <v>1630</v>
      </c>
      <c r="D10716" s="1">
        <v>2329</v>
      </c>
      <c r="E10716" s="1">
        <v>3959</v>
      </c>
    </row>
    <row r="10717" spans="1:5">
      <c r="A10717" s="1">
        <v>2018</v>
      </c>
      <c r="B10717" s="1">
        <v>57</v>
      </c>
      <c r="C10717" s="1">
        <v>1727</v>
      </c>
      <c r="D10717" s="1">
        <v>2563</v>
      </c>
      <c r="E10717" s="1">
        <v>4290</v>
      </c>
    </row>
    <row r="10718" spans="1:5">
      <c r="A10718" s="1">
        <v>2018</v>
      </c>
      <c r="B10718" s="1">
        <v>58</v>
      </c>
      <c r="C10718" s="1">
        <v>1854</v>
      </c>
      <c r="D10718" s="1">
        <v>2691</v>
      </c>
      <c r="E10718" s="1">
        <v>4545</v>
      </c>
    </row>
    <row r="10719" spans="1:5">
      <c r="A10719" s="1">
        <v>2018</v>
      </c>
      <c r="B10719" s="1">
        <v>59</v>
      </c>
      <c r="C10719" s="1">
        <v>1944</v>
      </c>
      <c r="D10719" s="1">
        <v>2740</v>
      </c>
      <c r="E10719" s="1">
        <v>4684</v>
      </c>
    </row>
    <row r="10720" spans="1:5">
      <c r="A10720" s="1">
        <v>2018</v>
      </c>
      <c r="B10720" s="1">
        <v>60</v>
      </c>
      <c r="C10720" s="1">
        <v>2068</v>
      </c>
      <c r="D10720" s="1">
        <v>2931</v>
      </c>
      <c r="E10720" s="1">
        <v>4999</v>
      </c>
    </row>
    <row r="10721" spans="1:5">
      <c r="A10721" s="1">
        <v>2018</v>
      </c>
      <c r="B10721" s="1">
        <v>61</v>
      </c>
      <c r="C10721" s="1">
        <v>2151</v>
      </c>
      <c r="D10721" s="1">
        <v>3170</v>
      </c>
      <c r="E10721" s="1">
        <v>5321</v>
      </c>
    </row>
    <row r="10722" spans="1:5">
      <c r="A10722" s="1">
        <v>2018</v>
      </c>
      <c r="B10722" s="1">
        <v>62</v>
      </c>
      <c r="C10722" s="1">
        <v>2330</v>
      </c>
      <c r="D10722" s="1">
        <v>3304</v>
      </c>
      <c r="E10722" s="1">
        <v>5634</v>
      </c>
    </row>
    <row r="10723" spans="1:5">
      <c r="A10723" s="1">
        <v>2018</v>
      </c>
      <c r="B10723" s="1">
        <v>63</v>
      </c>
      <c r="C10723" s="1">
        <v>2453</v>
      </c>
      <c r="D10723" s="1">
        <v>3602</v>
      </c>
      <c r="E10723" s="1">
        <v>6055</v>
      </c>
    </row>
    <row r="10724" spans="1:5">
      <c r="A10724" s="1">
        <v>2018</v>
      </c>
      <c r="B10724" s="1">
        <v>64</v>
      </c>
      <c r="C10724" s="1">
        <v>2622</v>
      </c>
      <c r="D10724" s="1">
        <v>3666</v>
      </c>
      <c r="E10724" s="1">
        <v>6288</v>
      </c>
    </row>
    <row r="10725" spans="1:5">
      <c r="A10725" s="1">
        <v>2018</v>
      </c>
      <c r="B10725" s="1">
        <v>65</v>
      </c>
      <c r="C10725" s="1">
        <v>2931</v>
      </c>
      <c r="D10725" s="1">
        <v>4102</v>
      </c>
      <c r="E10725" s="1">
        <v>7033</v>
      </c>
    </row>
    <row r="10726" spans="1:5">
      <c r="A10726" s="1">
        <v>2018</v>
      </c>
      <c r="B10726" s="1">
        <v>66</v>
      </c>
      <c r="C10726" s="1">
        <v>3000</v>
      </c>
      <c r="D10726" s="1">
        <v>4380</v>
      </c>
      <c r="E10726" s="1">
        <v>7380</v>
      </c>
    </row>
    <row r="10727" spans="1:5">
      <c r="A10727" s="1">
        <v>2018</v>
      </c>
      <c r="B10727" s="1">
        <v>67</v>
      </c>
      <c r="C10727" s="1">
        <v>3256</v>
      </c>
      <c r="D10727" s="1">
        <v>4681</v>
      </c>
      <c r="E10727" s="1">
        <v>7937</v>
      </c>
    </row>
    <row r="10728" spans="1:5">
      <c r="A10728" s="1">
        <v>2018</v>
      </c>
      <c r="B10728" s="1">
        <v>68</v>
      </c>
      <c r="C10728" s="1">
        <v>3730</v>
      </c>
      <c r="D10728" s="1">
        <v>5296</v>
      </c>
      <c r="E10728" s="1">
        <v>9026</v>
      </c>
    </row>
    <row r="10729" spans="1:5">
      <c r="A10729" s="1">
        <v>2018</v>
      </c>
      <c r="B10729" s="1">
        <v>69</v>
      </c>
      <c r="C10729" s="1">
        <v>4037</v>
      </c>
      <c r="D10729" s="1">
        <v>5992</v>
      </c>
      <c r="E10729" s="1">
        <v>10029</v>
      </c>
    </row>
    <row r="10730" spans="1:5">
      <c r="A10730" s="1">
        <v>2018</v>
      </c>
      <c r="B10730" s="1">
        <v>70</v>
      </c>
      <c r="C10730" s="1">
        <v>4884</v>
      </c>
      <c r="D10730" s="1">
        <v>6664</v>
      </c>
      <c r="E10730" s="1">
        <v>11548</v>
      </c>
    </row>
    <row r="10731" spans="1:5">
      <c r="A10731" s="1">
        <v>2018</v>
      </c>
      <c r="B10731" s="1">
        <v>71</v>
      </c>
      <c r="C10731" s="1">
        <v>5390</v>
      </c>
      <c r="D10731" s="1">
        <v>7536</v>
      </c>
      <c r="E10731" s="1">
        <v>12926</v>
      </c>
    </row>
    <row r="10732" spans="1:5">
      <c r="A10732" s="1">
        <v>2018</v>
      </c>
      <c r="B10732" s="1">
        <v>72</v>
      </c>
      <c r="C10732" s="1">
        <v>4994</v>
      </c>
      <c r="D10732" s="1">
        <v>6581</v>
      </c>
      <c r="E10732" s="1">
        <v>11575</v>
      </c>
    </row>
    <row r="10733" spans="1:5">
      <c r="A10733" s="1">
        <v>2018</v>
      </c>
      <c r="B10733" s="1">
        <v>73</v>
      </c>
      <c r="C10733" s="1">
        <v>5237</v>
      </c>
      <c r="D10733" s="1">
        <v>7213</v>
      </c>
      <c r="E10733" s="1">
        <v>12450</v>
      </c>
    </row>
    <row r="10734" spans="1:5">
      <c r="A10734" s="1">
        <v>2018</v>
      </c>
      <c r="B10734" s="1">
        <v>74</v>
      </c>
      <c r="C10734" s="1">
        <v>5910</v>
      </c>
      <c r="D10734" s="1">
        <v>7690</v>
      </c>
      <c r="E10734" s="1">
        <v>13600</v>
      </c>
    </row>
    <row r="10735" spans="1:5">
      <c r="A10735" s="1">
        <v>2018</v>
      </c>
      <c r="B10735" s="1">
        <v>75</v>
      </c>
      <c r="C10735" s="1">
        <v>6150</v>
      </c>
      <c r="D10735" s="1">
        <v>7907</v>
      </c>
      <c r="E10735" s="1">
        <v>14057</v>
      </c>
    </row>
    <row r="10736" spans="1:5">
      <c r="A10736" s="1">
        <v>2018</v>
      </c>
      <c r="B10736" s="1">
        <v>76</v>
      </c>
      <c r="C10736" s="1">
        <v>6089</v>
      </c>
      <c r="D10736" s="1">
        <v>7710</v>
      </c>
      <c r="E10736" s="1">
        <v>13799</v>
      </c>
    </row>
    <row r="10737" spans="1:5">
      <c r="A10737" s="1">
        <v>2018</v>
      </c>
      <c r="B10737" s="1">
        <v>77</v>
      </c>
      <c r="C10737" s="1">
        <v>6449</v>
      </c>
      <c r="D10737" s="1">
        <v>7844</v>
      </c>
      <c r="E10737" s="1">
        <v>14293</v>
      </c>
    </row>
    <row r="10738" spans="1:5">
      <c r="A10738" s="1">
        <v>2018</v>
      </c>
      <c r="B10738" s="1">
        <v>78</v>
      </c>
      <c r="C10738" s="1">
        <v>7217</v>
      </c>
      <c r="D10738" s="1">
        <v>8564</v>
      </c>
      <c r="E10738" s="1">
        <v>15781</v>
      </c>
    </row>
    <row r="10739" spans="1:5">
      <c r="A10739" s="1">
        <v>2018</v>
      </c>
      <c r="B10739" s="1">
        <v>79</v>
      </c>
      <c r="C10739" s="1">
        <v>7930</v>
      </c>
      <c r="D10739" s="1">
        <v>9202</v>
      </c>
      <c r="E10739" s="1">
        <v>17132</v>
      </c>
    </row>
    <row r="10740" spans="1:5">
      <c r="A10740" s="1">
        <v>2018</v>
      </c>
      <c r="B10740" s="1">
        <v>80</v>
      </c>
      <c r="C10740" s="1">
        <v>8459</v>
      </c>
      <c r="D10740" s="1">
        <v>9770</v>
      </c>
      <c r="E10740" s="1">
        <v>18229</v>
      </c>
    </row>
    <row r="10741" spans="1:5">
      <c r="A10741" s="1">
        <v>2018</v>
      </c>
      <c r="B10741" s="1">
        <v>81</v>
      </c>
      <c r="C10741" s="1">
        <v>9251</v>
      </c>
      <c r="D10741" s="1">
        <v>10126</v>
      </c>
      <c r="E10741" s="1">
        <v>19377</v>
      </c>
    </row>
    <row r="10742" spans="1:5">
      <c r="A10742" s="1">
        <v>2018</v>
      </c>
      <c r="B10742" s="1">
        <v>82</v>
      </c>
      <c r="C10742" s="1">
        <v>9527</v>
      </c>
      <c r="D10742" s="1">
        <v>10119</v>
      </c>
      <c r="E10742" s="1">
        <v>19646</v>
      </c>
    </row>
    <row r="10743" spans="1:5">
      <c r="A10743" s="1">
        <v>2018</v>
      </c>
      <c r="B10743" s="1">
        <v>83</v>
      </c>
      <c r="C10743" s="1">
        <v>10339</v>
      </c>
      <c r="D10743" s="1">
        <v>10437</v>
      </c>
      <c r="E10743" s="1">
        <v>20776</v>
      </c>
    </row>
    <row r="10744" spans="1:5">
      <c r="A10744" s="1">
        <v>2018</v>
      </c>
      <c r="B10744" s="1">
        <v>84</v>
      </c>
      <c r="C10744" s="1">
        <v>10538</v>
      </c>
      <c r="D10744" s="1">
        <v>10349</v>
      </c>
      <c r="E10744" s="1">
        <v>20887</v>
      </c>
    </row>
    <row r="10745" spans="1:5">
      <c r="A10745" s="1">
        <v>2018</v>
      </c>
      <c r="B10745" s="1">
        <v>85</v>
      </c>
      <c r="C10745" s="1">
        <v>11234</v>
      </c>
      <c r="D10745" s="1">
        <v>10317</v>
      </c>
      <c r="E10745" s="1">
        <v>21551</v>
      </c>
    </row>
    <row r="10746" spans="1:5">
      <c r="A10746" s="1">
        <v>2018</v>
      </c>
      <c r="B10746" s="1">
        <v>86</v>
      </c>
      <c r="C10746" s="1">
        <v>12077</v>
      </c>
      <c r="D10746" s="1">
        <v>10730</v>
      </c>
      <c r="E10746" s="1">
        <v>22807</v>
      </c>
    </row>
    <row r="10747" spans="1:5">
      <c r="A10747" s="1">
        <v>2018</v>
      </c>
      <c r="B10747" s="1">
        <v>87</v>
      </c>
      <c r="C10747" s="1">
        <v>12729</v>
      </c>
      <c r="D10747" s="1">
        <v>10337</v>
      </c>
      <c r="E10747" s="1">
        <v>23066</v>
      </c>
    </row>
    <row r="10748" spans="1:5">
      <c r="A10748" s="1">
        <v>2018</v>
      </c>
      <c r="B10748" s="1">
        <v>88</v>
      </c>
      <c r="C10748" s="1">
        <v>12981</v>
      </c>
      <c r="D10748" s="1">
        <v>9893</v>
      </c>
      <c r="E10748" s="1">
        <v>22874</v>
      </c>
    </row>
    <row r="10749" spans="1:5">
      <c r="A10749" s="1">
        <v>2018</v>
      </c>
      <c r="B10749" s="1">
        <v>89</v>
      </c>
      <c r="C10749" s="1">
        <v>12474</v>
      </c>
      <c r="D10749" s="1">
        <v>9268</v>
      </c>
      <c r="E10749" s="1">
        <v>21742</v>
      </c>
    </row>
    <row r="10750" spans="1:5">
      <c r="A10750" s="1">
        <v>2018</v>
      </c>
      <c r="B10750" s="1">
        <v>90</v>
      </c>
      <c r="C10750" s="1">
        <v>12237</v>
      </c>
      <c r="D10750" s="1">
        <v>8208</v>
      </c>
      <c r="E10750" s="1">
        <v>20445</v>
      </c>
    </row>
    <row r="10751" spans="1:5">
      <c r="A10751" s="1">
        <v>2018</v>
      </c>
      <c r="B10751" s="1">
        <v>91</v>
      </c>
      <c r="C10751" s="1">
        <v>11774</v>
      </c>
      <c r="D10751" s="1">
        <v>7370</v>
      </c>
      <c r="E10751" s="1">
        <v>19144</v>
      </c>
    </row>
    <row r="10752" spans="1:5">
      <c r="A10752" s="1">
        <v>2018</v>
      </c>
      <c r="B10752" s="1">
        <v>92</v>
      </c>
      <c r="C10752" s="1">
        <v>11033</v>
      </c>
      <c r="D10752" s="1">
        <v>6522</v>
      </c>
      <c r="E10752" s="1">
        <v>17555</v>
      </c>
    </row>
    <row r="10753" spans="1:5">
      <c r="A10753" s="1">
        <v>2018</v>
      </c>
      <c r="B10753" s="1">
        <v>93</v>
      </c>
      <c r="C10753" s="1">
        <v>10103</v>
      </c>
      <c r="D10753" s="1">
        <v>5341</v>
      </c>
      <c r="E10753" s="1">
        <v>15444</v>
      </c>
    </row>
    <row r="10754" spans="1:5">
      <c r="A10754" s="1">
        <v>2018</v>
      </c>
      <c r="B10754" s="1">
        <v>94</v>
      </c>
      <c r="C10754" s="1">
        <v>9069</v>
      </c>
      <c r="D10754" s="1">
        <v>4398</v>
      </c>
      <c r="E10754" s="1">
        <v>13467</v>
      </c>
    </row>
    <row r="10755" spans="1:5">
      <c r="A10755" s="1">
        <v>2018</v>
      </c>
      <c r="B10755" s="1">
        <v>95</v>
      </c>
      <c r="C10755" s="1">
        <v>7951</v>
      </c>
      <c r="D10755" s="1">
        <v>3427</v>
      </c>
      <c r="E10755" s="1">
        <v>11378</v>
      </c>
    </row>
    <row r="10756" spans="1:5">
      <c r="A10756" s="1">
        <v>2018</v>
      </c>
      <c r="B10756" s="1">
        <v>96</v>
      </c>
      <c r="C10756" s="1">
        <v>6777</v>
      </c>
      <c r="D10756" s="1">
        <v>2767</v>
      </c>
      <c r="E10756" s="1">
        <v>9544</v>
      </c>
    </row>
    <row r="10757" spans="1:5">
      <c r="A10757" s="1">
        <v>2018</v>
      </c>
      <c r="B10757" s="1">
        <v>97</v>
      </c>
      <c r="C10757" s="1">
        <v>5881</v>
      </c>
      <c r="D10757" s="1">
        <v>2078</v>
      </c>
      <c r="E10757" s="1">
        <v>7959</v>
      </c>
    </row>
    <row r="10758" spans="1:5">
      <c r="A10758" s="1">
        <v>2018</v>
      </c>
      <c r="B10758" s="1">
        <v>98</v>
      </c>
      <c r="C10758" s="1">
        <v>4387</v>
      </c>
      <c r="D10758" s="1">
        <v>1423</v>
      </c>
      <c r="E10758" s="1">
        <v>5810</v>
      </c>
    </row>
    <row r="10759" spans="1:5">
      <c r="A10759" s="1">
        <v>2018</v>
      </c>
      <c r="B10759" s="1">
        <v>99</v>
      </c>
      <c r="C10759" s="1">
        <v>2253</v>
      </c>
      <c r="D10759" s="1">
        <v>696</v>
      </c>
      <c r="E10759" s="1">
        <v>2949</v>
      </c>
    </row>
    <row r="10760" spans="1:5">
      <c r="A10760" s="1">
        <v>2018</v>
      </c>
      <c r="B10760" s="1">
        <v>100</v>
      </c>
      <c r="C10760" s="1">
        <v>1651</v>
      </c>
      <c r="D10760" s="1">
        <v>418</v>
      </c>
      <c r="E10760" s="1">
        <v>2069</v>
      </c>
    </row>
    <row r="10761" spans="1:5">
      <c r="A10761" s="1">
        <v>2018</v>
      </c>
      <c r="B10761" s="1">
        <v>101</v>
      </c>
      <c r="C10761" s="1">
        <v>1273</v>
      </c>
      <c r="D10761" s="1">
        <v>269</v>
      </c>
      <c r="E10761" s="1">
        <v>1542</v>
      </c>
    </row>
    <row r="10762" spans="1:5">
      <c r="A10762" s="1">
        <v>2018</v>
      </c>
      <c r="B10762" s="1">
        <v>102</v>
      </c>
      <c r="C10762" s="1">
        <v>880</v>
      </c>
      <c r="D10762" s="1">
        <v>165</v>
      </c>
      <c r="E10762" s="1">
        <v>1045</v>
      </c>
    </row>
    <row r="10763" spans="1:5">
      <c r="A10763" s="1">
        <v>2018</v>
      </c>
      <c r="B10763" s="1">
        <v>103</v>
      </c>
      <c r="C10763" s="1">
        <v>553</v>
      </c>
      <c r="D10763" s="1">
        <v>111</v>
      </c>
      <c r="E10763" s="1">
        <v>664</v>
      </c>
    </row>
    <row r="10764" spans="1:5">
      <c r="A10764" s="1">
        <v>2018</v>
      </c>
      <c r="B10764" s="1">
        <v>104</v>
      </c>
      <c r="C10764" s="1">
        <v>352</v>
      </c>
      <c r="D10764" s="1">
        <v>64</v>
      </c>
      <c r="E10764" s="1">
        <v>416</v>
      </c>
    </row>
    <row r="10765" spans="1:5">
      <c r="A10765" s="1">
        <v>2018</v>
      </c>
      <c r="B10765" s="1">
        <v>105</v>
      </c>
      <c r="C10765" s="1">
        <v>240.02</v>
      </c>
      <c r="D10765" s="1">
        <v>24.32</v>
      </c>
      <c r="E10765" s="1">
        <v>264.33999999999997</v>
      </c>
    </row>
    <row r="10766" spans="1:5">
      <c r="A10766" s="1">
        <v>2018</v>
      </c>
      <c r="B10766" s="1">
        <v>106</v>
      </c>
      <c r="C10766" s="1">
        <v>101.27</v>
      </c>
      <c r="D10766" s="1">
        <v>13.56</v>
      </c>
      <c r="E10766" s="1">
        <v>114.83</v>
      </c>
    </row>
    <row r="10767" spans="1:5">
      <c r="A10767" s="1">
        <v>2018</v>
      </c>
      <c r="B10767" s="1">
        <v>107</v>
      </c>
      <c r="C10767" s="1">
        <v>48.65</v>
      </c>
      <c r="D10767" s="1">
        <v>6.85</v>
      </c>
      <c r="E10767" s="1">
        <v>55.5</v>
      </c>
    </row>
    <row r="10768" spans="1:5">
      <c r="A10768" s="1">
        <v>2018</v>
      </c>
      <c r="B10768" s="1">
        <v>108</v>
      </c>
      <c r="C10768" s="1">
        <v>19.38</v>
      </c>
      <c r="D10768" s="1">
        <v>2.68</v>
      </c>
      <c r="E10768" s="1">
        <v>22.06</v>
      </c>
    </row>
    <row r="10769" spans="1:5">
      <c r="A10769" s="1">
        <v>2018</v>
      </c>
      <c r="B10769" s="1">
        <v>109</v>
      </c>
      <c r="C10769" s="1">
        <v>10.27</v>
      </c>
      <c r="D10769" s="1">
        <v>1.26</v>
      </c>
      <c r="E10769" s="1">
        <v>11.53</v>
      </c>
    </row>
    <row r="10770" spans="1:5">
      <c r="A10770" s="1">
        <v>2018</v>
      </c>
      <c r="B10770" s="1" t="s">
        <v>121</v>
      </c>
      <c r="C10770" s="1">
        <v>4.4000000000000004</v>
      </c>
      <c r="D10770" s="1">
        <v>0.34</v>
      </c>
      <c r="E10770" s="1">
        <v>4.74</v>
      </c>
    </row>
    <row r="10771" spans="1:5">
      <c r="A10771" s="1">
        <v>2019</v>
      </c>
      <c r="B10771" s="1">
        <v>0</v>
      </c>
      <c r="C10771" s="1">
        <v>1230</v>
      </c>
      <c r="D10771" s="1">
        <v>1601</v>
      </c>
      <c r="E10771" s="1">
        <v>2831</v>
      </c>
    </row>
    <row r="10772" spans="1:5">
      <c r="A10772" s="1">
        <v>2019</v>
      </c>
      <c r="B10772" s="1">
        <v>1</v>
      </c>
      <c r="C10772" s="1">
        <v>86</v>
      </c>
      <c r="D10772" s="1">
        <v>90</v>
      </c>
      <c r="E10772" s="1">
        <v>176</v>
      </c>
    </row>
    <row r="10773" spans="1:5">
      <c r="A10773" s="1">
        <v>2019</v>
      </c>
      <c r="B10773" s="1">
        <v>2</v>
      </c>
      <c r="C10773" s="1">
        <v>58</v>
      </c>
      <c r="D10773" s="1">
        <v>54</v>
      </c>
      <c r="E10773" s="1">
        <v>112</v>
      </c>
    </row>
    <row r="10774" spans="1:5">
      <c r="A10774" s="1">
        <v>2019</v>
      </c>
      <c r="B10774" s="1">
        <v>3</v>
      </c>
      <c r="C10774" s="1">
        <v>39</v>
      </c>
      <c r="D10774" s="1">
        <v>34</v>
      </c>
      <c r="E10774" s="1">
        <v>73</v>
      </c>
    </row>
    <row r="10775" spans="1:5">
      <c r="A10775" s="1">
        <v>2019</v>
      </c>
      <c r="B10775" s="1">
        <v>4</v>
      </c>
      <c r="C10775" s="1">
        <v>29</v>
      </c>
      <c r="D10775" s="1">
        <v>30</v>
      </c>
      <c r="E10775" s="1">
        <v>59</v>
      </c>
    </row>
    <row r="10776" spans="1:5">
      <c r="A10776" s="1">
        <v>2019</v>
      </c>
      <c r="B10776" s="1">
        <v>5</v>
      </c>
      <c r="C10776" s="1">
        <v>32</v>
      </c>
      <c r="D10776" s="1">
        <v>34</v>
      </c>
      <c r="E10776" s="1">
        <v>66</v>
      </c>
    </row>
    <row r="10777" spans="1:5">
      <c r="A10777" s="1">
        <v>2019</v>
      </c>
      <c r="B10777" s="1">
        <v>6</v>
      </c>
      <c r="C10777" s="1">
        <v>37</v>
      </c>
      <c r="D10777" s="1">
        <v>41</v>
      </c>
      <c r="E10777" s="1">
        <v>78</v>
      </c>
    </row>
    <row r="10778" spans="1:5">
      <c r="A10778" s="1">
        <v>2019</v>
      </c>
      <c r="B10778" s="1">
        <v>7</v>
      </c>
      <c r="C10778" s="1">
        <v>25</v>
      </c>
      <c r="D10778" s="1">
        <v>22</v>
      </c>
      <c r="E10778" s="1">
        <v>47</v>
      </c>
    </row>
    <row r="10779" spans="1:5">
      <c r="A10779" s="1">
        <v>2019</v>
      </c>
      <c r="B10779" s="1">
        <v>8</v>
      </c>
      <c r="C10779" s="1">
        <v>21</v>
      </c>
      <c r="D10779" s="1">
        <v>21</v>
      </c>
      <c r="E10779" s="1">
        <v>42</v>
      </c>
    </row>
    <row r="10780" spans="1:5">
      <c r="A10780" s="1">
        <v>2019</v>
      </c>
      <c r="B10780" s="1">
        <v>9</v>
      </c>
      <c r="C10780" s="1">
        <v>18</v>
      </c>
      <c r="D10780" s="1">
        <v>23</v>
      </c>
      <c r="E10780" s="1">
        <v>41</v>
      </c>
    </row>
    <row r="10781" spans="1:5">
      <c r="A10781" s="1">
        <v>2019</v>
      </c>
      <c r="B10781" s="1">
        <v>10</v>
      </c>
      <c r="C10781" s="1">
        <v>29</v>
      </c>
      <c r="D10781" s="1">
        <v>29</v>
      </c>
      <c r="E10781" s="1">
        <v>58</v>
      </c>
    </row>
    <row r="10782" spans="1:5">
      <c r="A10782" s="1">
        <v>2019</v>
      </c>
      <c r="B10782" s="1">
        <v>11</v>
      </c>
      <c r="C10782" s="1">
        <v>21</v>
      </c>
      <c r="D10782" s="1">
        <v>35</v>
      </c>
      <c r="E10782" s="1">
        <v>56</v>
      </c>
    </row>
    <row r="10783" spans="1:5">
      <c r="A10783" s="1">
        <v>2019</v>
      </c>
      <c r="B10783" s="1">
        <v>12</v>
      </c>
      <c r="C10783" s="1">
        <v>15</v>
      </c>
      <c r="D10783" s="1">
        <v>46</v>
      </c>
      <c r="E10783" s="1">
        <v>61</v>
      </c>
    </row>
    <row r="10784" spans="1:5">
      <c r="A10784" s="1">
        <v>2019</v>
      </c>
      <c r="B10784" s="1">
        <v>13</v>
      </c>
      <c r="C10784" s="1">
        <v>35</v>
      </c>
      <c r="D10784" s="1">
        <v>54</v>
      </c>
      <c r="E10784" s="1">
        <v>89</v>
      </c>
    </row>
    <row r="10785" spans="1:5">
      <c r="A10785" s="1">
        <v>2019</v>
      </c>
      <c r="B10785" s="1">
        <v>14</v>
      </c>
      <c r="C10785" s="1">
        <v>40</v>
      </c>
      <c r="D10785" s="1">
        <v>42</v>
      </c>
      <c r="E10785" s="1">
        <v>82</v>
      </c>
    </row>
    <row r="10786" spans="1:5">
      <c r="A10786" s="1">
        <v>2019</v>
      </c>
      <c r="B10786" s="1">
        <v>15</v>
      </c>
      <c r="C10786" s="1">
        <v>39</v>
      </c>
      <c r="D10786" s="1">
        <v>52</v>
      </c>
      <c r="E10786" s="1">
        <v>91</v>
      </c>
    </row>
    <row r="10787" spans="1:5">
      <c r="A10787" s="1">
        <v>2019</v>
      </c>
      <c r="B10787" s="1">
        <v>16</v>
      </c>
      <c r="C10787" s="1">
        <v>44</v>
      </c>
      <c r="D10787" s="1">
        <v>78</v>
      </c>
      <c r="E10787" s="1">
        <v>122</v>
      </c>
    </row>
    <row r="10788" spans="1:5">
      <c r="A10788" s="1">
        <v>2019</v>
      </c>
      <c r="B10788" s="1">
        <v>17</v>
      </c>
      <c r="C10788" s="1">
        <v>57</v>
      </c>
      <c r="D10788" s="1">
        <v>105</v>
      </c>
      <c r="E10788" s="1">
        <v>162</v>
      </c>
    </row>
    <row r="10789" spans="1:5">
      <c r="A10789" s="1">
        <v>2019</v>
      </c>
      <c r="B10789" s="1">
        <v>18</v>
      </c>
      <c r="C10789" s="1">
        <v>88</v>
      </c>
      <c r="D10789" s="1">
        <v>140</v>
      </c>
      <c r="E10789" s="1">
        <v>228</v>
      </c>
    </row>
    <row r="10790" spans="1:5">
      <c r="A10790" s="1">
        <v>2019</v>
      </c>
      <c r="B10790" s="1">
        <v>19</v>
      </c>
      <c r="C10790" s="1">
        <v>71</v>
      </c>
      <c r="D10790" s="1">
        <v>172</v>
      </c>
      <c r="E10790" s="1">
        <v>243</v>
      </c>
    </row>
    <row r="10791" spans="1:5">
      <c r="A10791" s="1">
        <v>2019</v>
      </c>
      <c r="B10791" s="1">
        <v>20</v>
      </c>
      <c r="C10791" s="1">
        <v>75</v>
      </c>
      <c r="D10791" s="1">
        <v>225</v>
      </c>
      <c r="E10791" s="1">
        <v>300</v>
      </c>
    </row>
    <row r="10792" spans="1:5">
      <c r="A10792" s="1">
        <v>2019</v>
      </c>
      <c r="B10792" s="1">
        <v>21</v>
      </c>
      <c r="C10792" s="1">
        <v>84</v>
      </c>
      <c r="D10792" s="1">
        <v>226</v>
      </c>
      <c r="E10792" s="1">
        <v>310</v>
      </c>
    </row>
    <row r="10793" spans="1:5">
      <c r="A10793" s="1">
        <v>2019</v>
      </c>
      <c r="B10793" s="1">
        <v>22</v>
      </c>
      <c r="C10793" s="1">
        <v>104</v>
      </c>
      <c r="D10793" s="1">
        <v>234</v>
      </c>
      <c r="E10793" s="1">
        <v>338</v>
      </c>
    </row>
    <row r="10794" spans="1:5">
      <c r="A10794" s="1">
        <v>2019</v>
      </c>
      <c r="B10794" s="1">
        <v>23</v>
      </c>
      <c r="C10794" s="1">
        <v>91</v>
      </c>
      <c r="D10794" s="1">
        <v>222</v>
      </c>
      <c r="E10794" s="1">
        <v>313</v>
      </c>
    </row>
    <row r="10795" spans="1:5">
      <c r="A10795" s="1">
        <v>2019</v>
      </c>
      <c r="B10795" s="1">
        <v>24</v>
      </c>
      <c r="C10795" s="1">
        <v>105</v>
      </c>
      <c r="D10795" s="1">
        <v>256</v>
      </c>
      <c r="E10795" s="1">
        <v>361</v>
      </c>
    </row>
    <row r="10796" spans="1:5">
      <c r="A10796" s="1">
        <v>2019</v>
      </c>
      <c r="B10796" s="1">
        <v>25</v>
      </c>
      <c r="C10796" s="1">
        <v>99</v>
      </c>
      <c r="D10796" s="1">
        <v>275</v>
      </c>
      <c r="E10796" s="1">
        <v>374</v>
      </c>
    </row>
    <row r="10797" spans="1:5">
      <c r="A10797" s="1">
        <v>2019</v>
      </c>
      <c r="B10797" s="1">
        <v>26</v>
      </c>
      <c r="C10797" s="1">
        <v>121</v>
      </c>
      <c r="D10797" s="1">
        <v>268</v>
      </c>
      <c r="E10797" s="1">
        <v>389</v>
      </c>
    </row>
    <row r="10798" spans="1:5">
      <c r="A10798" s="1">
        <v>2019</v>
      </c>
      <c r="B10798" s="1">
        <v>27</v>
      </c>
      <c r="C10798" s="1">
        <v>149</v>
      </c>
      <c r="D10798" s="1">
        <v>303</v>
      </c>
      <c r="E10798" s="1">
        <v>452</v>
      </c>
    </row>
    <row r="10799" spans="1:5">
      <c r="A10799" s="1">
        <v>2019</v>
      </c>
      <c r="B10799" s="1">
        <v>28</v>
      </c>
      <c r="C10799" s="1">
        <v>138</v>
      </c>
      <c r="D10799" s="1">
        <v>326</v>
      </c>
      <c r="E10799" s="1">
        <v>464</v>
      </c>
    </row>
    <row r="10800" spans="1:5">
      <c r="A10800" s="1">
        <v>2019</v>
      </c>
      <c r="B10800" s="1">
        <v>29</v>
      </c>
      <c r="C10800" s="1">
        <v>159</v>
      </c>
      <c r="D10800" s="1">
        <v>345</v>
      </c>
      <c r="E10800" s="1">
        <v>504</v>
      </c>
    </row>
    <row r="10801" spans="1:5">
      <c r="A10801" s="1">
        <v>2019</v>
      </c>
      <c r="B10801" s="1">
        <v>30</v>
      </c>
      <c r="C10801" s="1">
        <v>180</v>
      </c>
      <c r="D10801" s="1">
        <v>370</v>
      </c>
      <c r="E10801" s="1">
        <v>550</v>
      </c>
    </row>
    <row r="10802" spans="1:5">
      <c r="A10802" s="1">
        <v>2019</v>
      </c>
      <c r="B10802" s="1">
        <v>31</v>
      </c>
      <c r="C10802" s="1">
        <v>191</v>
      </c>
      <c r="D10802" s="1">
        <v>381</v>
      </c>
      <c r="E10802" s="1">
        <v>572</v>
      </c>
    </row>
    <row r="10803" spans="1:5">
      <c r="A10803" s="1">
        <v>2019</v>
      </c>
      <c r="B10803" s="1">
        <v>32</v>
      </c>
      <c r="C10803" s="1">
        <v>192</v>
      </c>
      <c r="D10803" s="1">
        <v>382</v>
      </c>
      <c r="E10803" s="1">
        <v>574</v>
      </c>
    </row>
    <row r="10804" spans="1:5">
      <c r="A10804" s="1">
        <v>2019</v>
      </c>
      <c r="B10804" s="1">
        <v>33</v>
      </c>
      <c r="C10804" s="1">
        <v>209</v>
      </c>
      <c r="D10804" s="1">
        <v>431</v>
      </c>
      <c r="E10804" s="1">
        <v>640</v>
      </c>
    </row>
    <row r="10805" spans="1:5">
      <c r="A10805" s="1">
        <v>2019</v>
      </c>
      <c r="B10805" s="1">
        <v>34</v>
      </c>
      <c r="C10805" s="1">
        <v>260</v>
      </c>
      <c r="D10805" s="1">
        <v>413</v>
      </c>
      <c r="E10805" s="1">
        <v>673</v>
      </c>
    </row>
    <row r="10806" spans="1:5">
      <c r="A10806" s="1">
        <v>2019</v>
      </c>
      <c r="B10806" s="1">
        <v>35</v>
      </c>
      <c r="C10806" s="1">
        <v>253</v>
      </c>
      <c r="D10806" s="1">
        <v>478</v>
      </c>
      <c r="E10806" s="1">
        <v>731</v>
      </c>
    </row>
    <row r="10807" spans="1:5">
      <c r="A10807" s="1">
        <v>2019</v>
      </c>
      <c r="B10807" s="1">
        <v>36</v>
      </c>
      <c r="C10807" s="1">
        <v>272</v>
      </c>
      <c r="D10807" s="1">
        <v>470</v>
      </c>
      <c r="E10807" s="1">
        <v>742</v>
      </c>
    </row>
    <row r="10808" spans="1:5">
      <c r="A10808" s="1">
        <v>2019</v>
      </c>
      <c r="B10808" s="1">
        <v>37</v>
      </c>
      <c r="C10808" s="1">
        <v>353</v>
      </c>
      <c r="D10808" s="1">
        <v>567</v>
      </c>
      <c r="E10808" s="1">
        <v>920</v>
      </c>
    </row>
    <row r="10809" spans="1:5">
      <c r="A10809" s="1">
        <v>2019</v>
      </c>
      <c r="B10809" s="1">
        <v>38</v>
      </c>
      <c r="C10809" s="1">
        <v>335</v>
      </c>
      <c r="D10809" s="1">
        <v>581</v>
      </c>
      <c r="E10809" s="1">
        <v>916</v>
      </c>
    </row>
    <row r="10810" spans="1:5">
      <c r="A10810" s="1">
        <v>2019</v>
      </c>
      <c r="B10810" s="1">
        <v>39</v>
      </c>
      <c r="C10810" s="1">
        <v>377</v>
      </c>
      <c r="D10810" s="1">
        <v>610</v>
      </c>
      <c r="E10810" s="1">
        <v>987</v>
      </c>
    </row>
    <row r="10811" spans="1:5">
      <c r="A10811" s="1">
        <v>2019</v>
      </c>
      <c r="B10811" s="1">
        <v>40</v>
      </c>
      <c r="C10811" s="1">
        <v>410</v>
      </c>
      <c r="D10811" s="1">
        <v>649</v>
      </c>
      <c r="E10811" s="1">
        <v>1059</v>
      </c>
    </row>
    <row r="10812" spans="1:5">
      <c r="A10812" s="1">
        <v>2019</v>
      </c>
      <c r="B10812" s="1">
        <v>41</v>
      </c>
      <c r="C10812" s="1">
        <v>394</v>
      </c>
      <c r="D10812" s="1">
        <v>624</v>
      </c>
      <c r="E10812" s="1">
        <v>1018</v>
      </c>
    </row>
    <row r="10813" spans="1:5">
      <c r="A10813" s="1">
        <v>2019</v>
      </c>
      <c r="B10813" s="1">
        <v>42</v>
      </c>
      <c r="C10813" s="1">
        <v>435</v>
      </c>
      <c r="D10813" s="1">
        <v>661</v>
      </c>
      <c r="E10813" s="1">
        <v>1096</v>
      </c>
    </row>
    <row r="10814" spans="1:5">
      <c r="A10814" s="1">
        <v>2019</v>
      </c>
      <c r="B10814" s="1">
        <v>43</v>
      </c>
      <c r="C10814" s="1">
        <v>452</v>
      </c>
      <c r="D10814" s="1">
        <v>740</v>
      </c>
      <c r="E10814" s="1">
        <v>1192</v>
      </c>
    </row>
    <row r="10815" spans="1:5">
      <c r="A10815" s="1">
        <v>2019</v>
      </c>
      <c r="B10815" s="1">
        <v>44</v>
      </c>
      <c r="C10815" s="1">
        <v>537</v>
      </c>
      <c r="D10815" s="1">
        <v>859</v>
      </c>
      <c r="E10815" s="1">
        <v>1396</v>
      </c>
    </row>
    <row r="10816" spans="1:5">
      <c r="A10816" s="1">
        <v>2019</v>
      </c>
      <c r="B10816" s="1">
        <v>45</v>
      </c>
      <c r="C10816" s="1">
        <v>617</v>
      </c>
      <c r="D10816" s="1">
        <v>973</v>
      </c>
      <c r="E10816" s="1">
        <v>1590</v>
      </c>
    </row>
    <row r="10817" spans="1:5">
      <c r="A10817" s="1">
        <v>2019</v>
      </c>
      <c r="B10817" s="1">
        <v>46</v>
      </c>
      <c r="C10817" s="1">
        <v>706</v>
      </c>
      <c r="D10817" s="1">
        <v>1069</v>
      </c>
      <c r="E10817" s="1">
        <v>1775</v>
      </c>
    </row>
    <row r="10818" spans="1:5">
      <c r="A10818" s="1">
        <v>2019</v>
      </c>
      <c r="B10818" s="1">
        <v>47</v>
      </c>
      <c r="C10818" s="1">
        <v>761</v>
      </c>
      <c r="D10818" s="1">
        <v>1178</v>
      </c>
      <c r="E10818" s="1">
        <v>1939</v>
      </c>
    </row>
    <row r="10819" spans="1:5">
      <c r="A10819" s="1">
        <v>2019</v>
      </c>
      <c r="B10819" s="1">
        <v>48</v>
      </c>
      <c r="C10819" s="1">
        <v>845</v>
      </c>
      <c r="D10819" s="1">
        <v>1270</v>
      </c>
      <c r="E10819" s="1">
        <v>2115</v>
      </c>
    </row>
    <row r="10820" spans="1:5">
      <c r="A10820" s="1">
        <v>2019</v>
      </c>
      <c r="B10820" s="1">
        <v>49</v>
      </c>
      <c r="C10820" s="1">
        <v>874</v>
      </c>
      <c r="D10820" s="1">
        <v>1377</v>
      </c>
      <c r="E10820" s="1">
        <v>2251</v>
      </c>
    </row>
    <row r="10821" spans="1:5">
      <c r="A10821" s="1">
        <v>2019</v>
      </c>
      <c r="B10821" s="1">
        <v>50</v>
      </c>
      <c r="C10821" s="1">
        <v>1031</v>
      </c>
      <c r="D10821" s="1">
        <v>1572</v>
      </c>
      <c r="E10821" s="1">
        <v>2603</v>
      </c>
    </row>
    <row r="10822" spans="1:5">
      <c r="A10822" s="1">
        <v>2019</v>
      </c>
      <c r="B10822" s="1">
        <v>51</v>
      </c>
      <c r="C10822" s="1">
        <v>1129</v>
      </c>
      <c r="D10822" s="1">
        <v>1671</v>
      </c>
      <c r="E10822" s="1">
        <v>2800</v>
      </c>
    </row>
    <row r="10823" spans="1:5">
      <c r="A10823" s="1">
        <v>2019</v>
      </c>
      <c r="B10823" s="1">
        <v>52</v>
      </c>
      <c r="C10823" s="1">
        <v>1185</v>
      </c>
      <c r="D10823" s="1">
        <v>1769</v>
      </c>
      <c r="E10823" s="1">
        <v>2954</v>
      </c>
    </row>
    <row r="10824" spans="1:5">
      <c r="A10824" s="1">
        <v>2019</v>
      </c>
      <c r="B10824" s="1">
        <v>53</v>
      </c>
      <c r="C10824" s="1">
        <v>1231</v>
      </c>
      <c r="D10824" s="1">
        <v>1925</v>
      </c>
      <c r="E10824" s="1">
        <v>3156</v>
      </c>
    </row>
    <row r="10825" spans="1:5">
      <c r="A10825" s="1">
        <v>2019</v>
      </c>
      <c r="B10825" s="1">
        <v>54</v>
      </c>
      <c r="C10825" s="1">
        <v>1400</v>
      </c>
      <c r="D10825" s="1">
        <v>2077</v>
      </c>
      <c r="E10825" s="1">
        <v>3477</v>
      </c>
    </row>
    <row r="10826" spans="1:5">
      <c r="A10826" s="1">
        <v>2019</v>
      </c>
      <c r="B10826" s="1">
        <v>55</v>
      </c>
      <c r="C10826" s="1">
        <v>1513</v>
      </c>
      <c r="D10826" s="1">
        <v>2163</v>
      </c>
      <c r="E10826" s="1">
        <v>3676</v>
      </c>
    </row>
    <row r="10827" spans="1:5">
      <c r="A10827" s="1">
        <v>2019</v>
      </c>
      <c r="B10827" s="1">
        <v>56</v>
      </c>
      <c r="C10827" s="1">
        <v>1618</v>
      </c>
      <c r="D10827" s="1">
        <v>2455</v>
      </c>
      <c r="E10827" s="1">
        <v>4073</v>
      </c>
    </row>
    <row r="10828" spans="1:5">
      <c r="A10828" s="1">
        <v>2019</v>
      </c>
      <c r="B10828" s="1">
        <v>57</v>
      </c>
      <c r="C10828" s="1">
        <v>1722</v>
      </c>
      <c r="D10828" s="1">
        <v>2478</v>
      </c>
      <c r="E10828" s="1">
        <v>4200</v>
      </c>
    </row>
    <row r="10829" spans="1:5">
      <c r="A10829" s="1">
        <v>2019</v>
      </c>
      <c r="B10829" s="1">
        <v>58</v>
      </c>
      <c r="C10829" s="1">
        <v>1788</v>
      </c>
      <c r="D10829" s="1">
        <v>2632</v>
      </c>
      <c r="E10829" s="1">
        <v>4420</v>
      </c>
    </row>
    <row r="10830" spans="1:5">
      <c r="A10830" s="1">
        <v>2019</v>
      </c>
      <c r="B10830" s="1">
        <v>59</v>
      </c>
      <c r="C10830" s="1">
        <v>1917</v>
      </c>
      <c r="D10830" s="1">
        <v>2778</v>
      </c>
      <c r="E10830" s="1">
        <v>4695</v>
      </c>
    </row>
    <row r="10831" spans="1:5">
      <c r="A10831" s="1">
        <v>2019</v>
      </c>
      <c r="B10831" s="1">
        <v>60</v>
      </c>
      <c r="C10831" s="1">
        <v>2049</v>
      </c>
      <c r="D10831" s="1">
        <v>2940</v>
      </c>
      <c r="E10831" s="1">
        <v>4989</v>
      </c>
    </row>
    <row r="10832" spans="1:5">
      <c r="A10832" s="1">
        <v>2019</v>
      </c>
      <c r="B10832" s="1">
        <v>61</v>
      </c>
      <c r="C10832" s="1">
        <v>2131</v>
      </c>
      <c r="D10832" s="1">
        <v>3115</v>
      </c>
      <c r="E10832" s="1">
        <v>5246</v>
      </c>
    </row>
    <row r="10833" spans="1:5">
      <c r="A10833" s="1">
        <v>2019</v>
      </c>
      <c r="B10833" s="1">
        <v>62</v>
      </c>
      <c r="C10833" s="1">
        <v>2459</v>
      </c>
      <c r="D10833" s="1">
        <v>3411</v>
      </c>
      <c r="E10833" s="1">
        <v>5870</v>
      </c>
    </row>
    <row r="10834" spans="1:5">
      <c r="A10834" s="1">
        <v>2019</v>
      </c>
      <c r="B10834" s="1">
        <v>63</v>
      </c>
      <c r="C10834" s="1">
        <v>2405</v>
      </c>
      <c r="D10834" s="1">
        <v>3504</v>
      </c>
      <c r="E10834" s="1">
        <v>5909</v>
      </c>
    </row>
    <row r="10835" spans="1:5">
      <c r="A10835" s="1">
        <v>2019</v>
      </c>
      <c r="B10835" s="1">
        <v>64</v>
      </c>
      <c r="C10835" s="1">
        <v>2565</v>
      </c>
      <c r="D10835" s="1">
        <v>3686</v>
      </c>
      <c r="E10835" s="1">
        <v>6251</v>
      </c>
    </row>
    <row r="10836" spans="1:5">
      <c r="A10836" s="1">
        <v>2019</v>
      </c>
      <c r="B10836" s="1">
        <v>65</v>
      </c>
      <c r="C10836" s="1">
        <v>2813</v>
      </c>
      <c r="D10836" s="1">
        <v>4055</v>
      </c>
      <c r="E10836" s="1">
        <v>6868</v>
      </c>
    </row>
    <row r="10837" spans="1:5">
      <c r="A10837" s="1">
        <v>2019</v>
      </c>
      <c r="B10837" s="1">
        <v>66</v>
      </c>
      <c r="C10837" s="1">
        <v>2919</v>
      </c>
      <c r="D10837" s="1">
        <v>4319</v>
      </c>
      <c r="E10837" s="1">
        <v>7238</v>
      </c>
    </row>
    <row r="10838" spans="1:5">
      <c r="A10838" s="1">
        <v>2019</v>
      </c>
      <c r="B10838" s="1">
        <v>67</v>
      </c>
      <c r="C10838" s="1">
        <v>3145</v>
      </c>
      <c r="D10838" s="1">
        <v>4567</v>
      </c>
      <c r="E10838" s="1">
        <v>7712</v>
      </c>
    </row>
    <row r="10839" spans="1:5">
      <c r="A10839" s="1">
        <v>2019</v>
      </c>
      <c r="B10839" s="1">
        <v>68</v>
      </c>
      <c r="C10839" s="1">
        <v>3496</v>
      </c>
      <c r="D10839" s="1">
        <v>4979</v>
      </c>
      <c r="E10839" s="1">
        <v>8475</v>
      </c>
    </row>
    <row r="10840" spans="1:5">
      <c r="A10840" s="1">
        <v>2019</v>
      </c>
      <c r="B10840" s="1">
        <v>69</v>
      </c>
      <c r="C10840" s="1">
        <v>3880</v>
      </c>
      <c r="D10840" s="1">
        <v>5551</v>
      </c>
      <c r="E10840" s="1">
        <v>9431</v>
      </c>
    </row>
    <row r="10841" spans="1:5">
      <c r="A10841" s="1">
        <v>2019</v>
      </c>
      <c r="B10841" s="1">
        <v>70</v>
      </c>
      <c r="C10841" s="1">
        <v>4444</v>
      </c>
      <c r="D10841" s="1">
        <v>5984</v>
      </c>
      <c r="E10841" s="1">
        <v>10428</v>
      </c>
    </row>
    <row r="10842" spans="1:5">
      <c r="A10842" s="1">
        <v>2019</v>
      </c>
      <c r="B10842" s="1">
        <v>71</v>
      </c>
      <c r="C10842" s="1">
        <v>4903</v>
      </c>
      <c r="D10842" s="1">
        <v>7060</v>
      </c>
      <c r="E10842" s="1">
        <v>11963</v>
      </c>
    </row>
    <row r="10843" spans="1:5">
      <c r="A10843" s="1">
        <v>2019</v>
      </c>
      <c r="B10843" s="1">
        <v>72</v>
      </c>
      <c r="C10843" s="1">
        <v>5808</v>
      </c>
      <c r="D10843" s="1">
        <v>7841</v>
      </c>
      <c r="E10843" s="1">
        <v>13649</v>
      </c>
    </row>
    <row r="10844" spans="1:5">
      <c r="A10844" s="1">
        <v>2019</v>
      </c>
      <c r="B10844" s="1">
        <v>73</v>
      </c>
      <c r="C10844" s="1">
        <v>5339</v>
      </c>
      <c r="D10844" s="1">
        <v>7012</v>
      </c>
      <c r="E10844" s="1">
        <v>12351</v>
      </c>
    </row>
    <row r="10845" spans="1:5">
      <c r="A10845" s="1">
        <v>2019</v>
      </c>
      <c r="B10845" s="1">
        <v>74</v>
      </c>
      <c r="C10845" s="1">
        <v>5664</v>
      </c>
      <c r="D10845" s="1">
        <v>7464</v>
      </c>
      <c r="E10845" s="1">
        <v>13128</v>
      </c>
    </row>
    <row r="10846" spans="1:5">
      <c r="A10846" s="1">
        <v>2019</v>
      </c>
      <c r="B10846" s="1">
        <v>75</v>
      </c>
      <c r="C10846" s="1">
        <v>6049</v>
      </c>
      <c r="D10846" s="1">
        <v>8121</v>
      </c>
      <c r="E10846" s="1">
        <v>14170</v>
      </c>
    </row>
    <row r="10847" spans="1:5">
      <c r="A10847" s="1">
        <v>2019</v>
      </c>
      <c r="B10847" s="1">
        <v>76</v>
      </c>
      <c r="C10847" s="1">
        <v>6377</v>
      </c>
      <c r="D10847" s="1">
        <v>8134</v>
      </c>
      <c r="E10847" s="1">
        <v>14511</v>
      </c>
    </row>
    <row r="10848" spans="1:5">
      <c r="A10848" s="1">
        <v>2019</v>
      </c>
      <c r="B10848" s="1">
        <v>77</v>
      </c>
      <c r="C10848" s="1">
        <v>6476</v>
      </c>
      <c r="D10848" s="1">
        <v>7863</v>
      </c>
      <c r="E10848" s="1">
        <v>14339</v>
      </c>
    </row>
    <row r="10849" spans="1:5">
      <c r="A10849" s="1">
        <v>2019</v>
      </c>
      <c r="B10849" s="1">
        <v>78</v>
      </c>
      <c r="C10849" s="1">
        <v>6650</v>
      </c>
      <c r="D10849" s="1">
        <v>8076</v>
      </c>
      <c r="E10849" s="1">
        <v>14726</v>
      </c>
    </row>
    <row r="10850" spans="1:5">
      <c r="A10850" s="1">
        <v>2019</v>
      </c>
      <c r="B10850" s="1">
        <v>79</v>
      </c>
      <c r="C10850" s="1">
        <v>7717</v>
      </c>
      <c r="D10850" s="1">
        <v>8913</v>
      </c>
      <c r="E10850" s="1">
        <v>16630</v>
      </c>
    </row>
    <row r="10851" spans="1:5">
      <c r="A10851" s="1">
        <v>2019</v>
      </c>
      <c r="B10851" s="1">
        <v>80</v>
      </c>
      <c r="C10851" s="1">
        <v>8380</v>
      </c>
      <c r="D10851" s="1">
        <v>9665</v>
      </c>
      <c r="E10851" s="1">
        <v>18045</v>
      </c>
    </row>
    <row r="10852" spans="1:5">
      <c r="A10852" s="1">
        <v>2019</v>
      </c>
      <c r="B10852" s="1">
        <v>81</v>
      </c>
      <c r="C10852" s="1">
        <v>8972</v>
      </c>
      <c r="D10852" s="1">
        <v>9950</v>
      </c>
      <c r="E10852" s="1">
        <v>18922</v>
      </c>
    </row>
    <row r="10853" spans="1:5">
      <c r="A10853" s="1">
        <v>2019</v>
      </c>
      <c r="B10853" s="1">
        <v>82</v>
      </c>
      <c r="C10853" s="1">
        <v>9478</v>
      </c>
      <c r="D10853" s="1">
        <v>10110</v>
      </c>
      <c r="E10853" s="1">
        <v>19588</v>
      </c>
    </row>
    <row r="10854" spans="1:5">
      <c r="A10854" s="1">
        <v>2019</v>
      </c>
      <c r="B10854" s="1">
        <v>83</v>
      </c>
      <c r="C10854" s="1">
        <v>10061</v>
      </c>
      <c r="D10854" s="1">
        <v>10384</v>
      </c>
      <c r="E10854" s="1">
        <v>20445</v>
      </c>
    </row>
    <row r="10855" spans="1:5">
      <c r="A10855" s="1">
        <v>2019</v>
      </c>
      <c r="B10855" s="1">
        <v>84</v>
      </c>
      <c r="C10855" s="1">
        <v>10572</v>
      </c>
      <c r="D10855" s="1">
        <v>10573</v>
      </c>
      <c r="E10855" s="1">
        <v>21145</v>
      </c>
    </row>
    <row r="10856" spans="1:5">
      <c r="A10856" s="1">
        <v>2019</v>
      </c>
      <c r="B10856" s="1">
        <v>85</v>
      </c>
      <c r="C10856" s="1">
        <v>10903</v>
      </c>
      <c r="D10856" s="1">
        <v>10324</v>
      </c>
      <c r="E10856" s="1">
        <v>21227</v>
      </c>
    </row>
    <row r="10857" spans="1:5">
      <c r="A10857" s="1">
        <v>2019</v>
      </c>
      <c r="B10857" s="1">
        <v>86</v>
      </c>
      <c r="C10857" s="1">
        <v>11508</v>
      </c>
      <c r="D10857" s="1">
        <v>10212</v>
      </c>
      <c r="E10857" s="1">
        <v>21720</v>
      </c>
    </row>
    <row r="10858" spans="1:5">
      <c r="A10858" s="1">
        <v>2019</v>
      </c>
      <c r="B10858" s="1">
        <v>87</v>
      </c>
      <c r="C10858" s="1">
        <v>11961</v>
      </c>
      <c r="D10858" s="1">
        <v>10050</v>
      </c>
      <c r="E10858" s="1">
        <v>22011</v>
      </c>
    </row>
    <row r="10859" spans="1:5">
      <c r="A10859" s="1">
        <v>2019</v>
      </c>
      <c r="B10859" s="1">
        <v>88</v>
      </c>
      <c r="C10859" s="1">
        <v>12328</v>
      </c>
      <c r="D10859" s="1">
        <v>9949</v>
      </c>
      <c r="E10859" s="1">
        <v>22277</v>
      </c>
    </row>
    <row r="10860" spans="1:5">
      <c r="A10860" s="1">
        <v>2019</v>
      </c>
      <c r="B10860" s="1">
        <v>89</v>
      </c>
      <c r="C10860" s="1">
        <v>12213</v>
      </c>
      <c r="D10860" s="1">
        <v>9275</v>
      </c>
      <c r="E10860" s="1">
        <v>21488</v>
      </c>
    </row>
    <row r="10861" spans="1:5">
      <c r="A10861" s="1">
        <v>2019</v>
      </c>
      <c r="B10861" s="1">
        <v>90</v>
      </c>
      <c r="C10861" s="1">
        <v>11908</v>
      </c>
      <c r="D10861" s="1">
        <v>8204</v>
      </c>
      <c r="E10861" s="1">
        <v>20112</v>
      </c>
    </row>
    <row r="10862" spans="1:5">
      <c r="A10862" s="1">
        <v>2019</v>
      </c>
      <c r="B10862" s="1">
        <v>91</v>
      </c>
      <c r="C10862" s="1">
        <v>11163</v>
      </c>
      <c r="D10862" s="1">
        <v>7337</v>
      </c>
      <c r="E10862" s="1">
        <v>18500</v>
      </c>
    </row>
    <row r="10863" spans="1:5">
      <c r="A10863" s="1">
        <v>2019</v>
      </c>
      <c r="B10863" s="1">
        <v>92</v>
      </c>
      <c r="C10863" s="1">
        <v>10484</v>
      </c>
      <c r="D10863" s="1">
        <v>6337</v>
      </c>
      <c r="E10863" s="1">
        <v>16821</v>
      </c>
    </row>
    <row r="10864" spans="1:5">
      <c r="A10864" s="1">
        <v>2019</v>
      </c>
      <c r="B10864" s="1">
        <v>93</v>
      </c>
      <c r="C10864" s="1">
        <v>9430</v>
      </c>
      <c r="D10864" s="1">
        <v>5430</v>
      </c>
      <c r="E10864" s="1">
        <v>14860</v>
      </c>
    </row>
    <row r="10865" spans="1:5">
      <c r="A10865" s="1">
        <v>2019</v>
      </c>
      <c r="B10865" s="1">
        <v>94</v>
      </c>
      <c r="C10865" s="1">
        <v>8458</v>
      </c>
      <c r="D10865" s="1">
        <v>4488</v>
      </c>
      <c r="E10865" s="1">
        <v>12946</v>
      </c>
    </row>
    <row r="10866" spans="1:5">
      <c r="A10866" s="1">
        <v>2019</v>
      </c>
      <c r="B10866" s="1">
        <v>95</v>
      </c>
      <c r="C10866" s="1">
        <v>7505</v>
      </c>
      <c r="D10866" s="1">
        <v>3486</v>
      </c>
      <c r="E10866" s="1">
        <v>10991</v>
      </c>
    </row>
    <row r="10867" spans="1:5">
      <c r="A10867" s="1">
        <v>2019</v>
      </c>
      <c r="B10867" s="1">
        <v>96</v>
      </c>
      <c r="C10867" s="1">
        <v>6393</v>
      </c>
      <c r="D10867" s="1">
        <v>2654</v>
      </c>
      <c r="E10867" s="1">
        <v>9047</v>
      </c>
    </row>
    <row r="10868" spans="1:5">
      <c r="A10868" s="1">
        <v>2019</v>
      </c>
      <c r="B10868" s="1">
        <v>97</v>
      </c>
      <c r="C10868" s="1">
        <v>5322</v>
      </c>
      <c r="D10868" s="1">
        <v>1991</v>
      </c>
      <c r="E10868" s="1">
        <v>7313</v>
      </c>
    </row>
    <row r="10869" spans="1:5">
      <c r="A10869" s="1">
        <v>2019</v>
      </c>
      <c r="B10869" s="1">
        <v>98</v>
      </c>
      <c r="C10869" s="1">
        <v>4450</v>
      </c>
      <c r="D10869" s="1">
        <v>1494</v>
      </c>
      <c r="E10869" s="1">
        <v>5944</v>
      </c>
    </row>
    <row r="10870" spans="1:5">
      <c r="A10870" s="1">
        <v>2019</v>
      </c>
      <c r="B10870" s="1">
        <v>99</v>
      </c>
      <c r="C10870" s="1">
        <v>3250</v>
      </c>
      <c r="D10870" s="1">
        <v>1042</v>
      </c>
      <c r="E10870" s="1">
        <v>4292</v>
      </c>
    </row>
    <row r="10871" spans="1:5">
      <c r="A10871" s="1">
        <v>2019</v>
      </c>
      <c r="B10871" s="1">
        <v>100</v>
      </c>
      <c r="C10871" s="1">
        <v>1627</v>
      </c>
      <c r="D10871" s="1">
        <v>436</v>
      </c>
      <c r="E10871" s="1">
        <v>2063</v>
      </c>
    </row>
    <row r="10872" spans="1:5">
      <c r="A10872" s="1">
        <v>2019</v>
      </c>
      <c r="B10872" s="1">
        <v>101</v>
      </c>
      <c r="C10872" s="1">
        <v>1041</v>
      </c>
      <c r="D10872" s="1">
        <v>243</v>
      </c>
      <c r="E10872" s="1">
        <v>1284</v>
      </c>
    </row>
    <row r="10873" spans="1:5">
      <c r="A10873" s="1">
        <v>2019</v>
      </c>
      <c r="B10873" s="1">
        <v>102</v>
      </c>
      <c r="C10873" s="1">
        <v>822</v>
      </c>
      <c r="D10873" s="1">
        <v>166</v>
      </c>
      <c r="E10873" s="1">
        <v>988</v>
      </c>
    </row>
    <row r="10874" spans="1:5">
      <c r="A10874" s="1">
        <v>2019</v>
      </c>
      <c r="B10874" s="1">
        <v>103</v>
      </c>
      <c r="C10874" s="1">
        <v>511</v>
      </c>
      <c r="D10874" s="1">
        <v>88</v>
      </c>
      <c r="E10874" s="1">
        <v>599</v>
      </c>
    </row>
    <row r="10875" spans="1:5">
      <c r="A10875" s="1">
        <v>2019</v>
      </c>
      <c r="B10875" s="1">
        <v>104</v>
      </c>
      <c r="C10875" s="1">
        <v>337</v>
      </c>
      <c r="D10875" s="1">
        <v>44</v>
      </c>
      <c r="E10875" s="1">
        <v>381</v>
      </c>
    </row>
    <row r="10876" spans="1:5">
      <c r="A10876" s="1">
        <v>2019</v>
      </c>
      <c r="B10876" s="1">
        <v>105</v>
      </c>
      <c r="C10876" s="1">
        <v>232.61</v>
      </c>
      <c r="D10876" s="1">
        <v>35.99</v>
      </c>
      <c r="E10876" s="1">
        <v>268.60000000000002</v>
      </c>
    </row>
    <row r="10877" spans="1:5">
      <c r="A10877" s="1">
        <v>2019</v>
      </c>
      <c r="B10877" s="1">
        <v>106</v>
      </c>
      <c r="C10877" s="1">
        <v>115.75</v>
      </c>
      <c r="D10877" s="1">
        <v>15.56</v>
      </c>
      <c r="E10877" s="1">
        <v>131.31</v>
      </c>
    </row>
    <row r="10878" spans="1:5">
      <c r="A10878" s="1">
        <v>2019</v>
      </c>
      <c r="B10878" s="1">
        <v>107</v>
      </c>
      <c r="C10878" s="1">
        <v>51.05</v>
      </c>
      <c r="D10878" s="1">
        <v>7.73</v>
      </c>
      <c r="E10878" s="1">
        <v>58.78</v>
      </c>
    </row>
    <row r="10879" spans="1:5">
      <c r="A10879" s="1">
        <v>2019</v>
      </c>
      <c r="B10879" s="1">
        <v>108</v>
      </c>
      <c r="C10879" s="1">
        <v>20.23</v>
      </c>
      <c r="D10879" s="1">
        <v>3.48</v>
      </c>
      <c r="E10879" s="1">
        <v>23.71</v>
      </c>
    </row>
    <row r="10880" spans="1:5">
      <c r="A10880" s="1">
        <v>2019</v>
      </c>
      <c r="B10880" s="1">
        <v>109</v>
      </c>
      <c r="C10880" s="1">
        <v>9.68</v>
      </c>
      <c r="D10880" s="1">
        <v>1.54</v>
      </c>
      <c r="E10880" s="1">
        <v>11.22</v>
      </c>
    </row>
    <row r="10881" spans="1:5">
      <c r="A10881" s="1">
        <v>2019</v>
      </c>
      <c r="B10881" s="1" t="s">
        <v>121</v>
      </c>
      <c r="C10881" s="1">
        <v>6.69</v>
      </c>
      <c r="D10881" s="1">
        <v>1.7</v>
      </c>
      <c r="E10881" s="1">
        <v>8.39</v>
      </c>
    </row>
    <row r="10882" spans="1:5">
      <c r="A10882" s="1">
        <v>2020</v>
      </c>
      <c r="B10882" s="1">
        <v>0</v>
      </c>
      <c r="C10882" s="1">
        <v>1157</v>
      </c>
      <c r="D10882" s="1">
        <v>1463</v>
      </c>
      <c r="E10882" s="1">
        <v>2620</v>
      </c>
    </row>
    <row r="10883" spans="1:5">
      <c r="A10883" s="1">
        <v>2020</v>
      </c>
      <c r="B10883" s="1">
        <v>1</v>
      </c>
      <c r="C10883" s="1">
        <v>59</v>
      </c>
      <c r="D10883" s="1">
        <v>75</v>
      </c>
      <c r="E10883" s="1">
        <v>134</v>
      </c>
    </row>
    <row r="10884" spans="1:5">
      <c r="A10884" s="1">
        <v>2020</v>
      </c>
      <c r="B10884" s="1">
        <v>2</v>
      </c>
      <c r="C10884" s="1">
        <v>40</v>
      </c>
      <c r="D10884" s="1">
        <v>50</v>
      </c>
      <c r="E10884" s="1">
        <v>90</v>
      </c>
    </row>
    <row r="10885" spans="1:5">
      <c r="A10885" s="1">
        <v>2020</v>
      </c>
      <c r="B10885" s="1">
        <v>3</v>
      </c>
      <c r="C10885" s="1">
        <v>30</v>
      </c>
      <c r="D10885" s="1">
        <v>48</v>
      </c>
      <c r="E10885" s="1">
        <v>78</v>
      </c>
    </row>
    <row r="10886" spans="1:5">
      <c r="A10886" s="1">
        <v>2020</v>
      </c>
      <c r="B10886" s="1">
        <v>4</v>
      </c>
      <c r="C10886" s="1">
        <v>27</v>
      </c>
      <c r="D10886" s="1">
        <v>32</v>
      </c>
      <c r="E10886" s="1">
        <v>59</v>
      </c>
    </row>
    <row r="10887" spans="1:5">
      <c r="A10887" s="1">
        <v>2020</v>
      </c>
      <c r="B10887" s="1">
        <v>5</v>
      </c>
      <c r="C10887" s="1">
        <v>16</v>
      </c>
      <c r="D10887" s="1">
        <v>26</v>
      </c>
      <c r="E10887" s="1">
        <v>42</v>
      </c>
    </row>
    <row r="10888" spans="1:5">
      <c r="A10888" s="1">
        <v>2020</v>
      </c>
      <c r="B10888" s="1">
        <v>6</v>
      </c>
      <c r="C10888" s="1">
        <v>18</v>
      </c>
      <c r="D10888" s="1">
        <v>26</v>
      </c>
      <c r="E10888" s="1">
        <v>44</v>
      </c>
    </row>
    <row r="10889" spans="1:5">
      <c r="A10889" s="1">
        <v>2020</v>
      </c>
      <c r="B10889" s="1">
        <v>7</v>
      </c>
      <c r="C10889" s="1">
        <v>18</v>
      </c>
      <c r="D10889" s="1">
        <v>31</v>
      </c>
      <c r="E10889" s="1">
        <v>49</v>
      </c>
    </row>
    <row r="10890" spans="1:5">
      <c r="A10890" s="1">
        <v>2020</v>
      </c>
      <c r="B10890" s="1">
        <v>8</v>
      </c>
      <c r="C10890" s="1">
        <v>22</v>
      </c>
      <c r="D10890" s="1">
        <v>37</v>
      </c>
      <c r="E10890" s="1">
        <v>59</v>
      </c>
    </row>
    <row r="10891" spans="1:5">
      <c r="A10891" s="1">
        <v>2020</v>
      </c>
      <c r="B10891" s="1">
        <v>9</v>
      </c>
      <c r="C10891" s="1">
        <v>17</v>
      </c>
      <c r="D10891" s="1">
        <v>36</v>
      </c>
      <c r="E10891" s="1">
        <v>53</v>
      </c>
    </row>
    <row r="10892" spans="1:5">
      <c r="A10892" s="1">
        <v>2020</v>
      </c>
      <c r="B10892" s="1">
        <v>10</v>
      </c>
      <c r="C10892" s="1">
        <v>19</v>
      </c>
      <c r="D10892" s="1">
        <v>30</v>
      </c>
      <c r="E10892" s="1">
        <v>49</v>
      </c>
    </row>
    <row r="10893" spans="1:5">
      <c r="A10893" s="1">
        <v>2020</v>
      </c>
      <c r="B10893" s="1">
        <v>11</v>
      </c>
      <c r="C10893" s="1">
        <v>21</v>
      </c>
      <c r="D10893" s="1">
        <v>22</v>
      </c>
      <c r="E10893" s="1">
        <v>43</v>
      </c>
    </row>
    <row r="10894" spans="1:5">
      <c r="A10894" s="1">
        <v>2020</v>
      </c>
      <c r="B10894" s="1">
        <v>12</v>
      </c>
      <c r="C10894" s="1">
        <v>31</v>
      </c>
      <c r="D10894" s="1">
        <v>40</v>
      </c>
      <c r="E10894" s="1">
        <v>71</v>
      </c>
    </row>
    <row r="10895" spans="1:5">
      <c r="A10895" s="1">
        <v>2020</v>
      </c>
      <c r="B10895" s="1">
        <v>13</v>
      </c>
      <c r="C10895" s="1">
        <v>34</v>
      </c>
      <c r="D10895" s="1">
        <v>39</v>
      </c>
      <c r="E10895" s="1">
        <v>73</v>
      </c>
    </row>
    <row r="10896" spans="1:5">
      <c r="A10896" s="1">
        <v>2020</v>
      </c>
      <c r="B10896" s="1">
        <v>14</v>
      </c>
      <c r="C10896" s="1">
        <v>34</v>
      </c>
      <c r="D10896" s="1">
        <v>54</v>
      </c>
      <c r="E10896" s="1">
        <v>88</v>
      </c>
    </row>
    <row r="10897" spans="1:5">
      <c r="A10897" s="1">
        <v>2020</v>
      </c>
      <c r="B10897" s="1">
        <v>15</v>
      </c>
      <c r="C10897" s="1">
        <v>35</v>
      </c>
      <c r="D10897" s="1">
        <v>66</v>
      </c>
      <c r="E10897" s="1">
        <v>101</v>
      </c>
    </row>
    <row r="10898" spans="1:5">
      <c r="A10898" s="1">
        <v>2020</v>
      </c>
      <c r="B10898" s="1">
        <v>16</v>
      </c>
      <c r="C10898" s="1">
        <v>41</v>
      </c>
      <c r="D10898" s="1">
        <v>67</v>
      </c>
      <c r="E10898" s="1">
        <v>108</v>
      </c>
    </row>
    <row r="10899" spans="1:5">
      <c r="A10899" s="1">
        <v>2020</v>
      </c>
      <c r="B10899" s="1">
        <v>17</v>
      </c>
      <c r="C10899" s="1">
        <v>56</v>
      </c>
      <c r="D10899" s="1">
        <v>110</v>
      </c>
      <c r="E10899" s="1">
        <v>166</v>
      </c>
    </row>
    <row r="10900" spans="1:5">
      <c r="A10900" s="1">
        <v>2020</v>
      </c>
      <c r="B10900" s="1">
        <v>18</v>
      </c>
      <c r="C10900" s="1">
        <v>62</v>
      </c>
      <c r="D10900" s="1">
        <v>139</v>
      </c>
      <c r="E10900" s="1">
        <v>201</v>
      </c>
    </row>
    <row r="10901" spans="1:5">
      <c r="A10901" s="1">
        <v>2020</v>
      </c>
      <c r="B10901" s="1">
        <v>19</v>
      </c>
      <c r="C10901" s="1">
        <v>81</v>
      </c>
      <c r="D10901" s="1">
        <v>168</v>
      </c>
      <c r="E10901" s="1">
        <v>249</v>
      </c>
    </row>
    <row r="10902" spans="1:5">
      <c r="A10902" s="1">
        <v>2020</v>
      </c>
      <c r="B10902" s="1">
        <v>20</v>
      </c>
      <c r="C10902" s="1">
        <v>68</v>
      </c>
      <c r="D10902" s="1">
        <v>208</v>
      </c>
      <c r="E10902" s="1">
        <v>276</v>
      </c>
    </row>
    <row r="10903" spans="1:5">
      <c r="A10903" s="1">
        <v>2020</v>
      </c>
      <c r="B10903" s="1">
        <v>21</v>
      </c>
      <c r="C10903" s="1">
        <v>77</v>
      </c>
      <c r="D10903" s="1">
        <v>183</v>
      </c>
      <c r="E10903" s="1">
        <v>260</v>
      </c>
    </row>
    <row r="10904" spans="1:5">
      <c r="A10904" s="1">
        <v>2020</v>
      </c>
      <c r="B10904" s="1">
        <v>22</v>
      </c>
      <c r="C10904" s="1">
        <v>98</v>
      </c>
      <c r="D10904" s="1">
        <v>188</v>
      </c>
      <c r="E10904" s="1">
        <v>286</v>
      </c>
    </row>
    <row r="10905" spans="1:5">
      <c r="A10905" s="1">
        <v>2020</v>
      </c>
      <c r="B10905" s="1">
        <v>23</v>
      </c>
      <c r="C10905" s="1">
        <v>89</v>
      </c>
      <c r="D10905" s="1">
        <v>238</v>
      </c>
      <c r="E10905" s="1">
        <v>327</v>
      </c>
    </row>
    <row r="10906" spans="1:5">
      <c r="A10906" s="1">
        <v>2020</v>
      </c>
      <c r="B10906" s="1">
        <v>24</v>
      </c>
      <c r="C10906" s="1">
        <v>79</v>
      </c>
      <c r="D10906" s="1">
        <v>222</v>
      </c>
      <c r="E10906" s="1">
        <v>301</v>
      </c>
    </row>
    <row r="10907" spans="1:5">
      <c r="A10907" s="1">
        <v>2020</v>
      </c>
      <c r="B10907" s="1">
        <v>25</v>
      </c>
      <c r="C10907" s="1">
        <v>101</v>
      </c>
      <c r="D10907" s="1">
        <v>262</v>
      </c>
      <c r="E10907" s="1">
        <v>363</v>
      </c>
    </row>
    <row r="10908" spans="1:5">
      <c r="A10908" s="1">
        <v>2020</v>
      </c>
      <c r="B10908" s="1">
        <v>26</v>
      </c>
      <c r="C10908" s="1">
        <v>107</v>
      </c>
      <c r="D10908" s="1">
        <v>279</v>
      </c>
      <c r="E10908" s="1">
        <v>386</v>
      </c>
    </row>
    <row r="10909" spans="1:5">
      <c r="A10909" s="1">
        <v>2020</v>
      </c>
      <c r="B10909" s="1">
        <v>27</v>
      </c>
      <c r="C10909" s="1">
        <v>137</v>
      </c>
      <c r="D10909" s="1">
        <v>284</v>
      </c>
      <c r="E10909" s="1">
        <v>421</v>
      </c>
    </row>
    <row r="10910" spans="1:5">
      <c r="A10910" s="1">
        <v>2020</v>
      </c>
      <c r="B10910" s="1">
        <v>28</v>
      </c>
      <c r="C10910" s="1">
        <v>131</v>
      </c>
      <c r="D10910" s="1">
        <v>294</v>
      </c>
      <c r="E10910" s="1">
        <v>425</v>
      </c>
    </row>
    <row r="10911" spans="1:5">
      <c r="A10911" s="1">
        <v>2020</v>
      </c>
      <c r="B10911" s="1">
        <v>29</v>
      </c>
      <c r="C10911" s="1">
        <v>155</v>
      </c>
      <c r="D10911" s="1">
        <v>315</v>
      </c>
      <c r="E10911" s="1">
        <v>470</v>
      </c>
    </row>
    <row r="10912" spans="1:5">
      <c r="A10912" s="1">
        <v>2020</v>
      </c>
      <c r="B10912" s="1">
        <v>30</v>
      </c>
      <c r="C10912" s="1">
        <v>170</v>
      </c>
      <c r="D10912" s="1">
        <v>335</v>
      </c>
      <c r="E10912" s="1">
        <v>505</v>
      </c>
    </row>
    <row r="10913" spans="1:5">
      <c r="A10913" s="1">
        <v>2020</v>
      </c>
      <c r="B10913" s="1">
        <v>31</v>
      </c>
      <c r="C10913" s="1">
        <v>187</v>
      </c>
      <c r="D10913" s="1">
        <v>354</v>
      </c>
      <c r="E10913" s="1">
        <v>541</v>
      </c>
    </row>
    <row r="10914" spans="1:5">
      <c r="A10914" s="1">
        <v>2020</v>
      </c>
      <c r="B10914" s="1">
        <v>32</v>
      </c>
      <c r="C10914" s="1">
        <v>227</v>
      </c>
      <c r="D10914" s="1">
        <v>421</v>
      </c>
      <c r="E10914" s="1">
        <v>648</v>
      </c>
    </row>
    <row r="10915" spans="1:5">
      <c r="A10915" s="1">
        <v>2020</v>
      </c>
      <c r="B10915" s="1">
        <v>33</v>
      </c>
      <c r="C10915" s="1">
        <v>250</v>
      </c>
      <c r="D10915" s="1">
        <v>413</v>
      </c>
      <c r="E10915" s="1">
        <v>663</v>
      </c>
    </row>
    <row r="10916" spans="1:5">
      <c r="A10916" s="1">
        <v>2020</v>
      </c>
      <c r="B10916" s="1">
        <v>34</v>
      </c>
      <c r="C10916" s="1">
        <v>253</v>
      </c>
      <c r="D10916" s="1">
        <v>469</v>
      </c>
      <c r="E10916" s="1">
        <v>722</v>
      </c>
    </row>
    <row r="10917" spans="1:5">
      <c r="A10917" s="1">
        <v>2020</v>
      </c>
      <c r="B10917" s="1">
        <v>35</v>
      </c>
      <c r="C10917" s="1">
        <v>274</v>
      </c>
      <c r="D10917" s="1">
        <v>499</v>
      </c>
      <c r="E10917" s="1">
        <v>773</v>
      </c>
    </row>
    <row r="10918" spans="1:5">
      <c r="A10918" s="1">
        <v>2020</v>
      </c>
      <c r="B10918" s="1">
        <v>36</v>
      </c>
      <c r="C10918" s="1">
        <v>337</v>
      </c>
      <c r="D10918" s="1">
        <v>529</v>
      </c>
      <c r="E10918" s="1">
        <v>866</v>
      </c>
    </row>
    <row r="10919" spans="1:5">
      <c r="A10919" s="1">
        <v>2020</v>
      </c>
      <c r="B10919" s="1">
        <v>37</v>
      </c>
      <c r="C10919" s="1">
        <v>325</v>
      </c>
      <c r="D10919" s="1">
        <v>605</v>
      </c>
      <c r="E10919" s="1">
        <v>930</v>
      </c>
    </row>
    <row r="10920" spans="1:5">
      <c r="A10920" s="1">
        <v>2020</v>
      </c>
      <c r="B10920" s="1">
        <v>38</v>
      </c>
      <c r="C10920" s="1">
        <v>390</v>
      </c>
      <c r="D10920" s="1">
        <v>588</v>
      </c>
      <c r="E10920" s="1">
        <v>978</v>
      </c>
    </row>
    <row r="10921" spans="1:5">
      <c r="A10921" s="1">
        <v>2020</v>
      </c>
      <c r="B10921" s="1">
        <v>39</v>
      </c>
      <c r="C10921" s="1">
        <v>401</v>
      </c>
      <c r="D10921" s="1">
        <v>698</v>
      </c>
      <c r="E10921" s="1">
        <v>1099</v>
      </c>
    </row>
    <row r="10922" spans="1:5">
      <c r="A10922" s="1">
        <v>2020</v>
      </c>
      <c r="B10922" s="1">
        <v>40</v>
      </c>
      <c r="C10922" s="1">
        <v>440</v>
      </c>
      <c r="D10922" s="1">
        <v>733</v>
      </c>
      <c r="E10922" s="1">
        <v>1173</v>
      </c>
    </row>
    <row r="10923" spans="1:5">
      <c r="A10923" s="1">
        <v>2020</v>
      </c>
      <c r="B10923" s="1">
        <v>41</v>
      </c>
      <c r="C10923" s="1">
        <v>458</v>
      </c>
      <c r="D10923" s="1">
        <v>780</v>
      </c>
      <c r="E10923" s="1">
        <v>1238</v>
      </c>
    </row>
    <row r="10924" spans="1:5">
      <c r="A10924" s="1">
        <v>2020</v>
      </c>
      <c r="B10924" s="1">
        <v>42</v>
      </c>
      <c r="C10924" s="1">
        <v>455</v>
      </c>
      <c r="D10924" s="1">
        <v>734</v>
      </c>
      <c r="E10924" s="1">
        <v>1189</v>
      </c>
    </row>
    <row r="10925" spans="1:5">
      <c r="A10925" s="1">
        <v>2020</v>
      </c>
      <c r="B10925" s="1">
        <v>43</v>
      </c>
      <c r="C10925" s="1">
        <v>539</v>
      </c>
      <c r="D10925" s="1">
        <v>812</v>
      </c>
      <c r="E10925" s="1">
        <v>1351</v>
      </c>
    </row>
    <row r="10926" spans="1:5">
      <c r="A10926" s="1">
        <v>2020</v>
      </c>
      <c r="B10926" s="1">
        <v>44</v>
      </c>
      <c r="C10926" s="1">
        <v>549</v>
      </c>
      <c r="D10926" s="1">
        <v>907</v>
      </c>
      <c r="E10926" s="1">
        <v>1456</v>
      </c>
    </row>
    <row r="10927" spans="1:5">
      <c r="A10927" s="1">
        <v>2020</v>
      </c>
      <c r="B10927" s="1">
        <v>45</v>
      </c>
      <c r="C10927" s="1">
        <v>619</v>
      </c>
      <c r="D10927" s="1">
        <v>1042</v>
      </c>
      <c r="E10927" s="1">
        <v>1661</v>
      </c>
    </row>
    <row r="10928" spans="1:5">
      <c r="A10928" s="1">
        <v>2020</v>
      </c>
      <c r="B10928" s="1">
        <v>46</v>
      </c>
      <c r="C10928" s="1">
        <v>693</v>
      </c>
      <c r="D10928" s="1">
        <v>1160</v>
      </c>
      <c r="E10928" s="1">
        <v>1853</v>
      </c>
    </row>
    <row r="10929" spans="1:5">
      <c r="A10929" s="1">
        <v>2020</v>
      </c>
      <c r="B10929" s="1">
        <v>47</v>
      </c>
      <c r="C10929" s="1">
        <v>787</v>
      </c>
      <c r="D10929" s="1">
        <v>1233</v>
      </c>
      <c r="E10929" s="1">
        <v>2020</v>
      </c>
    </row>
    <row r="10930" spans="1:5">
      <c r="A10930" s="1">
        <v>2020</v>
      </c>
      <c r="B10930" s="1">
        <v>48</v>
      </c>
      <c r="C10930" s="1">
        <v>966</v>
      </c>
      <c r="D10930" s="1">
        <v>1412</v>
      </c>
      <c r="E10930" s="1">
        <v>2378</v>
      </c>
    </row>
    <row r="10931" spans="1:5">
      <c r="A10931" s="1">
        <v>2020</v>
      </c>
      <c r="B10931" s="1">
        <v>49</v>
      </c>
      <c r="C10931" s="1">
        <v>1070</v>
      </c>
      <c r="D10931" s="1">
        <v>1613</v>
      </c>
      <c r="E10931" s="1">
        <v>2683</v>
      </c>
    </row>
    <row r="10932" spans="1:5">
      <c r="A10932" s="1">
        <v>2020</v>
      </c>
      <c r="B10932" s="1">
        <v>50</v>
      </c>
      <c r="C10932" s="1">
        <v>1096</v>
      </c>
      <c r="D10932" s="1">
        <v>1727</v>
      </c>
      <c r="E10932" s="1">
        <v>2823</v>
      </c>
    </row>
    <row r="10933" spans="1:5">
      <c r="A10933" s="1">
        <v>2020</v>
      </c>
      <c r="B10933" s="1">
        <v>51</v>
      </c>
      <c r="C10933" s="1">
        <v>1233</v>
      </c>
      <c r="D10933" s="1">
        <v>1902</v>
      </c>
      <c r="E10933" s="1">
        <v>3135</v>
      </c>
    </row>
    <row r="10934" spans="1:5">
      <c r="A10934" s="1">
        <v>2020</v>
      </c>
      <c r="B10934" s="1">
        <v>52</v>
      </c>
      <c r="C10934" s="1">
        <v>1278</v>
      </c>
      <c r="D10934" s="1">
        <v>2015</v>
      </c>
      <c r="E10934" s="1">
        <v>3293</v>
      </c>
    </row>
    <row r="10935" spans="1:5">
      <c r="A10935" s="1">
        <v>2020</v>
      </c>
      <c r="B10935" s="1">
        <v>53</v>
      </c>
      <c r="C10935" s="1">
        <v>1395</v>
      </c>
      <c r="D10935" s="1">
        <v>2178</v>
      </c>
      <c r="E10935" s="1">
        <v>3573</v>
      </c>
    </row>
    <row r="10936" spans="1:5">
      <c r="A10936" s="1">
        <v>2020</v>
      </c>
      <c r="B10936" s="1">
        <v>54</v>
      </c>
      <c r="C10936" s="1">
        <v>1481</v>
      </c>
      <c r="D10936" s="1">
        <v>2385</v>
      </c>
      <c r="E10936" s="1">
        <v>3866</v>
      </c>
    </row>
    <row r="10937" spans="1:5">
      <c r="A10937" s="1">
        <v>2020</v>
      </c>
      <c r="B10937" s="1">
        <v>55</v>
      </c>
      <c r="C10937" s="1">
        <v>1636</v>
      </c>
      <c r="D10937" s="1">
        <v>2565</v>
      </c>
      <c r="E10937" s="1">
        <v>4201</v>
      </c>
    </row>
    <row r="10938" spans="1:5">
      <c r="A10938" s="1">
        <v>2020</v>
      </c>
      <c r="B10938" s="1">
        <v>56</v>
      </c>
      <c r="C10938" s="1">
        <v>1797</v>
      </c>
      <c r="D10938" s="1">
        <v>2749</v>
      </c>
      <c r="E10938" s="1">
        <v>4546</v>
      </c>
    </row>
    <row r="10939" spans="1:5">
      <c r="A10939" s="1">
        <v>2020</v>
      </c>
      <c r="B10939" s="1">
        <v>57</v>
      </c>
      <c r="C10939" s="1">
        <v>1855</v>
      </c>
      <c r="D10939" s="1">
        <v>2907</v>
      </c>
      <c r="E10939" s="1">
        <v>4762</v>
      </c>
    </row>
    <row r="10940" spans="1:5">
      <c r="A10940" s="1">
        <v>2020</v>
      </c>
      <c r="B10940" s="1">
        <v>58</v>
      </c>
      <c r="C10940" s="1">
        <v>2062</v>
      </c>
      <c r="D10940" s="1">
        <v>3165</v>
      </c>
      <c r="E10940" s="1">
        <v>5227</v>
      </c>
    </row>
    <row r="10941" spans="1:5">
      <c r="A10941" s="1">
        <v>2020</v>
      </c>
      <c r="B10941" s="1">
        <v>59</v>
      </c>
      <c r="C10941" s="1">
        <v>2085</v>
      </c>
      <c r="D10941" s="1">
        <v>3334</v>
      </c>
      <c r="E10941" s="1">
        <v>5419</v>
      </c>
    </row>
    <row r="10942" spans="1:5">
      <c r="A10942" s="1">
        <v>2020</v>
      </c>
      <c r="B10942" s="1">
        <v>60</v>
      </c>
      <c r="C10942" s="1">
        <v>2321</v>
      </c>
      <c r="D10942" s="1">
        <v>3499</v>
      </c>
      <c r="E10942" s="1">
        <v>5820</v>
      </c>
    </row>
    <row r="10943" spans="1:5">
      <c r="A10943" s="1">
        <v>2020</v>
      </c>
      <c r="B10943" s="1">
        <v>61</v>
      </c>
      <c r="C10943" s="1">
        <v>2440</v>
      </c>
      <c r="D10943" s="1">
        <v>3652</v>
      </c>
      <c r="E10943" s="1">
        <v>6092</v>
      </c>
    </row>
    <row r="10944" spans="1:5">
      <c r="A10944" s="1">
        <v>2020</v>
      </c>
      <c r="B10944" s="1">
        <v>62</v>
      </c>
      <c r="C10944" s="1">
        <v>2662</v>
      </c>
      <c r="D10944" s="1">
        <v>3962</v>
      </c>
      <c r="E10944" s="1">
        <v>6624</v>
      </c>
    </row>
    <row r="10945" spans="1:5">
      <c r="A10945" s="1">
        <v>2020</v>
      </c>
      <c r="B10945" s="1">
        <v>63</v>
      </c>
      <c r="C10945" s="1">
        <v>2733</v>
      </c>
      <c r="D10945" s="1">
        <v>4166</v>
      </c>
      <c r="E10945" s="1">
        <v>6899</v>
      </c>
    </row>
    <row r="10946" spans="1:5">
      <c r="A10946" s="1">
        <v>2020</v>
      </c>
      <c r="B10946" s="1">
        <v>64</v>
      </c>
      <c r="C10946" s="1">
        <v>2825</v>
      </c>
      <c r="D10946" s="1">
        <v>4240</v>
      </c>
      <c r="E10946" s="1">
        <v>7065</v>
      </c>
    </row>
    <row r="10947" spans="1:5">
      <c r="A10947" s="1">
        <v>2020</v>
      </c>
      <c r="B10947" s="1">
        <v>65</v>
      </c>
      <c r="C10947" s="1">
        <v>2917</v>
      </c>
      <c r="D10947" s="1">
        <v>4494</v>
      </c>
      <c r="E10947" s="1">
        <v>7411</v>
      </c>
    </row>
    <row r="10948" spans="1:5">
      <c r="A10948" s="1">
        <v>2020</v>
      </c>
      <c r="B10948" s="1">
        <v>66</v>
      </c>
      <c r="C10948" s="1">
        <v>3308</v>
      </c>
      <c r="D10948" s="1">
        <v>5088</v>
      </c>
      <c r="E10948" s="1">
        <v>8396</v>
      </c>
    </row>
    <row r="10949" spans="1:5">
      <c r="A10949" s="1">
        <v>2020</v>
      </c>
      <c r="B10949" s="1">
        <v>67</v>
      </c>
      <c r="C10949" s="1">
        <v>3522</v>
      </c>
      <c r="D10949" s="1">
        <v>5197</v>
      </c>
      <c r="E10949" s="1">
        <v>8719</v>
      </c>
    </row>
    <row r="10950" spans="1:5">
      <c r="A10950" s="1">
        <v>2020</v>
      </c>
      <c r="B10950" s="1">
        <v>68</v>
      </c>
      <c r="C10950" s="1">
        <v>3772</v>
      </c>
      <c r="D10950" s="1">
        <v>5562</v>
      </c>
      <c r="E10950" s="1">
        <v>9334</v>
      </c>
    </row>
    <row r="10951" spans="1:5">
      <c r="A10951" s="1">
        <v>2020</v>
      </c>
      <c r="B10951" s="1">
        <v>69</v>
      </c>
      <c r="C10951" s="1">
        <v>4134</v>
      </c>
      <c r="D10951" s="1">
        <v>6050</v>
      </c>
      <c r="E10951" s="1">
        <v>10184</v>
      </c>
    </row>
    <row r="10952" spans="1:5">
      <c r="A10952" s="1">
        <v>2020</v>
      </c>
      <c r="B10952" s="1">
        <v>70</v>
      </c>
      <c r="C10952" s="1">
        <v>4639</v>
      </c>
      <c r="D10952" s="1">
        <v>6689</v>
      </c>
      <c r="E10952" s="1">
        <v>11328</v>
      </c>
    </row>
    <row r="10953" spans="1:5">
      <c r="A10953" s="1">
        <v>2020</v>
      </c>
      <c r="B10953" s="1">
        <v>71</v>
      </c>
      <c r="C10953" s="1">
        <v>5190</v>
      </c>
      <c r="D10953" s="1">
        <v>7309</v>
      </c>
      <c r="E10953" s="1">
        <v>12499</v>
      </c>
    </row>
    <row r="10954" spans="1:5">
      <c r="A10954" s="1">
        <v>2020</v>
      </c>
      <c r="B10954" s="1">
        <v>72</v>
      </c>
      <c r="C10954" s="1">
        <v>6059</v>
      </c>
      <c r="D10954" s="1">
        <v>8409</v>
      </c>
      <c r="E10954" s="1">
        <v>14468</v>
      </c>
    </row>
    <row r="10955" spans="1:5">
      <c r="A10955" s="1">
        <v>2020</v>
      </c>
      <c r="B10955" s="1">
        <v>73</v>
      </c>
      <c r="C10955" s="1">
        <v>6928</v>
      </c>
      <c r="D10955" s="1">
        <v>9656</v>
      </c>
      <c r="E10955" s="1">
        <v>16584</v>
      </c>
    </row>
    <row r="10956" spans="1:5">
      <c r="A10956" s="1">
        <v>2020</v>
      </c>
      <c r="B10956" s="1">
        <v>74</v>
      </c>
      <c r="C10956" s="1">
        <v>6305</v>
      </c>
      <c r="D10956" s="1">
        <v>8500</v>
      </c>
      <c r="E10956" s="1">
        <v>14805</v>
      </c>
    </row>
    <row r="10957" spans="1:5">
      <c r="A10957" s="1">
        <v>2020</v>
      </c>
      <c r="B10957" s="1">
        <v>75</v>
      </c>
      <c r="C10957" s="1">
        <v>6801</v>
      </c>
      <c r="D10957" s="1">
        <v>9191</v>
      </c>
      <c r="E10957" s="1">
        <v>15992</v>
      </c>
    </row>
    <row r="10958" spans="1:5">
      <c r="A10958" s="1">
        <v>2020</v>
      </c>
      <c r="B10958" s="1">
        <v>76</v>
      </c>
      <c r="C10958" s="1">
        <v>7519</v>
      </c>
      <c r="D10958" s="1">
        <v>9922</v>
      </c>
      <c r="E10958" s="1">
        <v>17441</v>
      </c>
    </row>
    <row r="10959" spans="1:5">
      <c r="A10959" s="1">
        <v>2020</v>
      </c>
      <c r="B10959" s="1">
        <v>77</v>
      </c>
      <c r="C10959" s="1">
        <v>7832</v>
      </c>
      <c r="D10959" s="1">
        <v>10001</v>
      </c>
      <c r="E10959" s="1">
        <v>17833</v>
      </c>
    </row>
    <row r="10960" spans="1:5">
      <c r="A10960" s="1">
        <v>2020</v>
      </c>
      <c r="B10960" s="1">
        <v>78</v>
      </c>
      <c r="C10960" s="1">
        <v>7914</v>
      </c>
      <c r="D10960" s="1">
        <v>9924</v>
      </c>
      <c r="E10960" s="1">
        <v>17838</v>
      </c>
    </row>
    <row r="10961" spans="1:5">
      <c r="A10961" s="1">
        <v>2020</v>
      </c>
      <c r="B10961" s="1">
        <v>79</v>
      </c>
      <c r="C10961" s="1">
        <v>8213</v>
      </c>
      <c r="D10961" s="1">
        <v>9935</v>
      </c>
      <c r="E10961" s="1">
        <v>18148</v>
      </c>
    </row>
    <row r="10962" spans="1:5">
      <c r="A10962" s="1">
        <v>2020</v>
      </c>
      <c r="B10962" s="1">
        <v>80</v>
      </c>
      <c r="C10962" s="1">
        <v>9197</v>
      </c>
      <c r="D10962" s="1">
        <v>11005</v>
      </c>
      <c r="E10962" s="1">
        <v>20202</v>
      </c>
    </row>
    <row r="10963" spans="1:5">
      <c r="A10963" s="1">
        <v>2020</v>
      </c>
      <c r="B10963" s="1">
        <v>81</v>
      </c>
      <c r="C10963" s="1">
        <v>10208</v>
      </c>
      <c r="D10963" s="1">
        <v>11495</v>
      </c>
      <c r="E10963" s="1">
        <v>21703</v>
      </c>
    </row>
    <row r="10964" spans="1:5">
      <c r="A10964" s="1">
        <v>2020</v>
      </c>
      <c r="B10964" s="1">
        <v>82</v>
      </c>
      <c r="C10964" s="1">
        <v>10805</v>
      </c>
      <c r="D10964" s="1">
        <v>12163</v>
      </c>
      <c r="E10964" s="1">
        <v>22968</v>
      </c>
    </row>
    <row r="10965" spans="1:5">
      <c r="A10965" s="1">
        <v>2020</v>
      </c>
      <c r="B10965" s="1">
        <v>83</v>
      </c>
      <c r="C10965" s="1">
        <v>11295</v>
      </c>
      <c r="D10965" s="1">
        <v>12129</v>
      </c>
      <c r="E10965" s="1">
        <v>23424</v>
      </c>
    </row>
    <row r="10966" spans="1:5">
      <c r="A10966" s="1">
        <v>2020</v>
      </c>
      <c r="B10966" s="1">
        <v>84</v>
      </c>
      <c r="C10966" s="1">
        <v>12166</v>
      </c>
      <c r="D10966" s="1">
        <v>12249</v>
      </c>
      <c r="E10966" s="1">
        <v>24415</v>
      </c>
    </row>
    <row r="10967" spans="1:5">
      <c r="A10967" s="1">
        <v>2020</v>
      </c>
      <c r="B10967" s="1">
        <v>85</v>
      </c>
      <c r="C10967" s="1">
        <v>12433</v>
      </c>
      <c r="D10967" s="1">
        <v>12234</v>
      </c>
      <c r="E10967" s="1">
        <v>24667</v>
      </c>
    </row>
    <row r="10968" spans="1:5">
      <c r="A10968" s="1">
        <v>2020</v>
      </c>
      <c r="B10968" s="1">
        <v>86</v>
      </c>
      <c r="C10968" s="1">
        <v>12837</v>
      </c>
      <c r="D10968" s="1">
        <v>11905</v>
      </c>
      <c r="E10968" s="1">
        <v>24742</v>
      </c>
    </row>
    <row r="10969" spans="1:5">
      <c r="A10969" s="1">
        <v>2020</v>
      </c>
      <c r="B10969" s="1">
        <v>87</v>
      </c>
      <c r="C10969" s="1">
        <v>13365</v>
      </c>
      <c r="D10969" s="1">
        <v>11889</v>
      </c>
      <c r="E10969" s="1">
        <v>25254</v>
      </c>
    </row>
    <row r="10970" spans="1:5">
      <c r="A10970" s="1">
        <v>2020</v>
      </c>
      <c r="B10970" s="1">
        <v>88</v>
      </c>
      <c r="C10970" s="1">
        <v>13608</v>
      </c>
      <c r="D10970" s="1">
        <v>11366</v>
      </c>
      <c r="E10970" s="1">
        <v>24974</v>
      </c>
    </row>
    <row r="10971" spans="1:5">
      <c r="A10971" s="1">
        <v>2020</v>
      </c>
      <c r="B10971" s="1">
        <v>89</v>
      </c>
      <c r="C10971" s="1">
        <v>13964</v>
      </c>
      <c r="D10971" s="1">
        <v>10765</v>
      </c>
      <c r="E10971" s="1">
        <v>24729</v>
      </c>
    </row>
    <row r="10972" spans="1:5">
      <c r="A10972" s="1">
        <v>2020</v>
      </c>
      <c r="B10972" s="1">
        <v>90</v>
      </c>
      <c r="C10972" s="1">
        <v>13600</v>
      </c>
      <c r="D10972" s="1">
        <v>9761</v>
      </c>
      <c r="E10972" s="1">
        <v>23361</v>
      </c>
    </row>
    <row r="10973" spans="1:5">
      <c r="A10973" s="1">
        <v>2020</v>
      </c>
      <c r="B10973" s="1">
        <v>91</v>
      </c>
      <c r="C10973" s="1">
        <v>12953</v>
      </c>
      <c r="D10973" s="1">
        <v>8706</v>
      </c>
      <c r="E10973" s="1">
        <v>21659</v>
      </c>
    </row>
    <row r="10974" spans="1:5">
      <c r="A10974" s="1">
        <v>2020</v>
      </c>
      <c r="B10974" s="1">
        <v>92</v>
      </c>
      <c r="C10974" s="1">
        <v>11963</v>
      </c>
      <c r="D10974" s="1">
        <v>7325</v>
      </c>
      <c r="E10974" s="1">
        <v>19288</v>
      </c>
    </row>
    <row r="10975" spans="1:5">
      <c r="A10975" s="1">
        <v>2020</v>
      </c>
      <c r="B10975" s="1">
        <v>93</v>
      </c>
      <c r="C10975" s="1">
        <v>11045</v>
      </c>
      <c r="D10975" s="1">
        <v>6471</v>
      </c>
      <c r="E10975" s="1">
        <v>17516</v>
      </c>
    </row>
    <row r="10976" spans="1:5">
      <c r="A10976" s="1">
        <v>2020</v>
      </c>
      <c r="B10976" s="1">
        <v>94</v>
      </c>
      <c r="C10976" s="1">
        <v>9561</v>
      </c>
      <c r="D10976" s="1">
        <v>5165</v>
      </c>
      <c r="E10976" s="1">
        <v>14726</v>
      </c>
    </row>
    <row r="10977" spans="1:5">
      <c r="A10977" s="1">
        <v>2020</v>
      </c>
      <c r="B10977" s="1">
        <v>95</v>
      </c>
      <c r="C10977" s="1">
        <v>8274</v>
      </c>
      <c r="D10977" s="1">
        <v>4163</v>
      </c>
      <c r="E10977" s="1">
        <v>12437</v>
      </c>
    </row>
    <row r="10978" spans="1:5">
      <c r="A10978" s="1">
        <v>2020</v>
      </c>
      <c r="B10978" s="1">
        <v>96</v>
      </c>
      <c r="C10978" s="1">
        <v>7093</v>
      </c>
      <c r="D10978" s="1">
        <v>3019</v>
      </c>
      <c r="E10978" s="1">
        <v>10112</v>
      </c>
    </row>
    <row r="10979" spans="1:5">
      <c r="A10979" s="1">
        <v>2020</v>
      </c>
      <c r="B10979" s="1">
        <v>97</v>
      </c>
      <c r="C10979" s="1">
        <v>5749</v>
      </c>
      <c r="D10979" s="1">
        <v>2185</v>
      </c>
      <c r="E10979" s="1">
        <v>7934</v>
      </c>
    </row>
    <row r="10980" spans="1:5">
      <c r="A10980" s="1">
        <v>2020</v>
      </c>
      <c r="B10980" s="1">
        <v>98</v>
      </c>
      <c r="C10980" s="1">
        <v>4759</v>
      </c>
      <c r="D10980" s="1">
        <v>1585</v>
      </c>
      <c r="E10980" s="1">
        <v>6344</v>
      </c>
    </row>
    <row r="10981" spans="1:5">
      <c r="A10981" s="1">
        <v>2020</v>
      </c>
      <c r="B10981" s="1">
        <v>99</v>
      </c>
      <c r="C10981" s="1">
        <v>3634</v>
      </c>
      <c r="D10981" s="1">
        <v>1143</v>
      </c>
      <c r="E10981" s="1">
        <v>4777</v>
      </c>
    </row>
    <row r="10982" spans="1:5">
      <c r="A10982" s="1">
        <v>2020</v>
      </c>
      <c r="B10982" s="1">
        <v>100</v>
      </c>
      <c r="C10982" s="1">
        <v>2615</v>
      </c>
      <c r="D10982" s="1">
        <v>743</v>
      </c>
      <c r="E10982" s="1">
        <v>3358</v>
      </c>
    </row>
    <row r="10983" spans="1:5">
      <c r="A10983" s="1">
        <v>2020</v>
      </c>
      <c r="B10983" s="1">
        <v>101</v>
      </c>
      <c r="C10983" s="1">
        <v>1266</v>
      </c>
      <c r="D10983" s="1">
        <v>336</v>
      </c>
      <c r="E10983" s="1">
        <v>1602</v>
      </c>
    </row>
    <row r="10984" spans="1:5">
      <c r="A10984" s="1">
        <v>2020</v>
      </c>
      <c r="B10984" s="1">
        <v>102</v>
      </c>
      <c r="C10984" s="1">
        <v>794</v>
      </c>
      <c r="D10984" s="1">
        <v>169</v>
      </c>
      <c r="E10984" s="1">
        <v>963</v>
      </c>
    </row>
    <row r="10985" spans="1:5">
      <c r="A10985" s="1">
        <v>2020</v>
      </c>
      <c r="B10985" s="1">
        <v>103</v>
      </c>
      <c r="C10985" s="1">
        <v>529</v>
      </c>
      <c r="D10985" s="1">
        <v>96</v>
      </c>
      <c r="E10985" s="1">
        <v>625</v>
      </c>
    </row>
    <row r="10986" spans="1:5">
      <c r="A10986" s="1">
        <v>2020</v>
      </c>
      <c r="B10986" s="1">
        <v>104</v>
      </c>
      <c r="C10986" s="1">
        <v>344</v>
      </c>
      <c r="D10986" s="1">
        <v>62</v>
      </c>
      <c r="E10986" s="1">
        <v>406</v>
      </c>
    </row>
    <row r="10987" spans="1:5">
      <c r="A10987" s="1">
        <v>2020</v>
      </c>
      <c r="B10987" s="1">
        <v>105</v>
      </c>
      <c r="C10987" s="1">
        <v>207.51</v>
      </c>
      <c r="D10987" s="1">
        <v>31.92</v>
      </c>
      <c r="E10987" s="1">
        <v>239.43</v>
      </c>
    </row>
    <row r="10988" spans="1:5">
      <c r="A10988" s="1">
        <v>2020</v>
      </c>
      <c r="B10988" s="1">
        <v>106</v>
      </c>
      <c r="C10988" s="1">
        <v>118.42</v>
      </c>
      <c r="D10988" s="1">
        <v>17.920000000000002</v>
      </c>
      <c r="E10988" s="1">
        <v>136.34</v>
      </c>
    </row>
    <row r="10989" spans="1:5">
      <c r="A10989" s="1">
        <v>2020</v>
      </c>
      <c r="B10989" s="1">
        <v>107</v>
      </c>
      <c r="C10989" s="1">
        <v>58.77</v>
      </c>
      <c r="D10989" s="1">
        <v>6.91</v>
      </c>
      <c r="E10989" s="1">
        <v>65.680000000000007</v>
      </c>
    </row>
    <row r="10990" spans="1:5">
      <c r="A10990" s="1">
        <v>2020</v>
      </c>
      <c r="B10990" s="1">
        <v>108</v>
      </c>
      <c r="C10990" s="1">
        <v>29.46</v>
      </c>
      <c r="D10990" s="1">
        <v>2.78</v>
      </c>
      <c r="E10990" s="1">
        <v>32.24</v>
      </c>
    </row>
    <row r="10991" spans="1:5">
      <c r="A10991" s="1">
        <v>2020</v>
      </c>
      <c r="B10991" s="1">
        <v>109</v>
      </c>
      <c r="C10991" s="1">
        <v>12.65</v>
      </c>
      <c r="D10991" s="1">
        <v>1.18</v>
      </c>
      <c r="E10991" s="1">
        <v>13.83</v>
      </c>
    </row>
    <row r="10992" spans="1:5">
      <c r="A10992" s="1">
        <v>2020</v>
      </c>
      <c r="B10992" s="1" t="s">
        <v>121</v>
      </c>
      <c r="C10992" s="1">
        <v>11.19</v>
      </c>
      <c r="D10992" s="1">
        <v>0.3</v>
      </c>
      <c r="E10992" s="1">
        <v>11.49</v>
      </c>
    </row>
    <row r="10993" spans="1:5">
      <c r="A10993" s="1">
        <v>2021</v>
      </c>
      <c r="B10993" s="1">
        <v>0</v>
      </c>
      <c r="C10993" s="1">
        <v>1226</v>
      </c>
      <c r="D10993" s="1">
        <v>1558</v>
      </c>
      <c r="E10993" s="1">
        <v>2784</v>
      </c>
    </row>
    <row r="10994" spans="1:5">
      <c r="A10994" s="1">
        <v>2021</v>
      </c>
      <c r="B10994" s="1">
        <v>1</v>
      </c>
      <c r="C10994" s="1">
        <v>68</v>
      </c>
      <c r="D10994" s="1">
        <v>83</v>
      </c>
      <c r="E10994" s="1">
        <v>151</v>
      </c>
    </row>
    <row r="10995" spans="1:5">
      <c r="A10995" s="1">
        <v>2021</v>
      </c>
      <c r="B10995" s="1">
        <v>2</v>
      </c>
      <c r="C10995" s="1">
        <v>46</v>
      </c>
      <c r="D10995" s="1">
        <v>51</v>
      </c>
      <c r="E10995" s="1">
        <v>97</v>
      </c>
    </row>
    <row r="10996" spans="1:5">
      <c r="A10996" s="1">
        <v>2021</v>
      </c>
      <c r="B10996" s="1">
        <v>3</v>
      </c>
      <c r="C10996" s="1">
        <v>28</v>
      </c>
      <c r="D10996" s="1">
        <v>42</v>
      </c>
      <c r="E10996" s="1">
        <v>70</v>
      </c>
    </row>
    <row r="10997" spans="1:5">
      <c r="A10997" s="1">
        <v>2021</v>
      </c>
      <c r="B10997" s="1">
        <v>4</v>
      </c>
      <c r="C10997" s="1">
        <v>18</v>
      </c>
      <c r="D10997" s="1">
        <v>22</v>
      </c>
      <c r="E10997" s="1">
        <v>40</v>
      </c>
    </row>
    <row r="10998" spans="1:5">
      <c r="A10998" s="1">
        <v>2021</v>
      </c>
      <c r="B10998" s="1">
        <v>5</v>
      </c>
      <c r="C10998" s="1">
        <v>19</v>
      </c>
      <c r="D10998" s="1">
        <v>27</v>
      </c>
      <c r="E10998" s="1">
        <v>46</v>
      </c>
    </row>
    <row r="10999" spans="1:5">
      <c r="A10999" s="1">
        <v>2021</v>
      </c>
      <c r="B10999" s="1">
        <v>6</v>
      </c>
      <c r="C10999" s="1">
        <v>24</v>
      </c>
      <c r="D10999" s="1">
        <v>25</v>
      </c>
      <c r="E10999" s="1">
        <v>49</v>
      </c>
    </row>
    <row r="11000" spans="1:5">
      <c r="A11000" s="1">
        <v>2021</v>
      </c>
      <c r="B11000" s="1">
        <v>7</v>
      </c>
      <c r="C11000" s="1">
        <v>23</v>
      </c>
      <c r="D11000" s="1">
        <v>33</v>
      </c>
      <c r="E11000" s="1">
        <v>56</v>
      </c>
    </row>
    <row r="11001" spans="1:5">
      <c r="A11001" s="1">
        <v>2021</v>
      </c>
      <c r="B11001" s="1">
        <v>8</v>
      </c>
      <c r="C11001" s="1">
        <v>26</v>
      </c>
      <c r="D11001" s="1">
        <v>27</v>
      </c>
      <c r="E11001" s="1">
        <v>53</v>
      </c>
    </row>
    <row r="11002" spans="1:5">
      <c r="A11002" s="1">
        <v>2021</v>
      </c>
      <c r="B11002" s="1">
        <v>9</v>
      </c>
      <c r="C11002" s="1">
        <v>20</v>
      </c>
      <c r="D11002" s="1">
        <v>22</v>
      </c>
      <c r="E11002" s="1">
        <v>42</v>
      </c>
    </row>
    <row r="11003" spans="1:5">
      <c r="A11003" s="1">
        <v>2021</v>
      </c>
      <c r="B11003" s="1">
        <v>10</v>
      </c>
      <c r="C11003" s="1">
        <v>19</v>
      </c>
      <c r="D11003" s="1">
        <v>14</v>
      </c>
      <c r="E11003" s="1">
        <v>33</v>
      </c>
    </row>
    <row r="11004" spans="1:5">
      <c r="A11004" s="1">
        <v>2021</v>
      </c>
      <c r="B11004" s="1">
        <v>11</v>
      </c>
      <c r="C11004" s="1">
        <v>34</v>
      </c>
      <c r="D11004" s="1">
        <v>33</v>
      </c>
      <c r="E11004" s="1">
        <v>67</v>
      </c>
    </row>
    <row r="11005" spans="1:5">
      <c r="A11005" s="1">
        <v>2021</v>
      </c>
      <c r="B11005" s="1">
        <v>12</v>
      </c>
      <c r="C11005" s="1">
        <v>28</v>
      </c>
      <c r="D11005" s="1">
        <v>35</v>
      </c>
      <c r="E11005" s="1">
        <v>63</v>
      </c>
    </row>
    <row r="11006" spans="1:5">
      <c r="A11006" s="1">
        <v>2021</v>
      </c>
      <c r="B11006" s="1">
        <v>13</v>
      </c>
      <c r="C11006" s="1">
        <v>40</v>
      </c>
      <c r="D11006" s="1">
        <v>42</v>
      </c>
      <c r="E11006" s="1">
        <v>82</v>
      </c>
    </row>
    <row r="11007" spans="1:5">
      <c r="A11007" s="1">
        <v>2021</v>
      </c>
      <c r="B11007" s="1">
        <v>14</v>
      </c>
      <c r="C11007" s="1">
        <v>27</v>
      </c>
      <c r="D11007" s="1">
        <v>40</v>
      </c>
      <c r="E11007" s="1">
        <v>67</v>
      </c>
    </row>
    <row r="11008" spans="1:5">
      <c r="A11008" s="1">
        <v>2021</v>
      </c>
      <c r="B11008" s="1">
        <v>15</v>
      </c>
      <c r="C11008" s="1">
        <v>50</v>
      </c>
      <c r="D11008" s="1">
        <v>72</v>
      </c>
      <c r="E11008" s="1">
        <v>122</v>
      </c>
    </row>
    <row r="11009" spans="1:5">
      <c r="A11009" s="1">
        <v>2021</v>
      </c>
      <c r="B11009" s="1">
        <v>16</v>
      </c>
      <c r="C11009" s="1">
        <v>53</v>
      </c>
      <c r="D11009" s="1">
        <v>80</v>
      </c>
      <c r="E11009" s="1">
        <v>133</v>
      </c>
    </row>
    <row r="11010" spans="1:5">
      <c r="A11010" s="1">
        <v>2021</v>
      </c>
      <c r="B11010" s="1">
        <v>17</v>
      </c>
      <c r="C11010" s="1">
        <v>54</v>
      </c>
      <c r="D11010" s="1">
        <v>132</v>
      </c>
      <c r="E11010" s="1">
        <v>186</v>
      </c>
    </row>
    <row r="11011" spans="1:5">
      <c r="A11011" s="1">
        <v>2021</v>
      </c>
      <c r="B11011" s="1">
        <v>18</v>
      </c>
      <c r="C11011" s="1">
        <v>59</v>
      </c>
      <c r="D11011" s="1">
        <v>171</v>
      </c>
      <c r="E11011" s="1">
        <v>230</v>
      </c>
    </row>
    <row r="11012" spans="1:5">
      <c r="A11012" s="1">
        <v>2021</v>
      </c>
      <c r="B11012" s="1">
        <v>19</v>
      </c>
      <c r="C11012" s="1">
        <v>73</v>
      </c>
      <c r="D11012" s="1">
        <v>209</v>
      </c>
      <c r="E11012" s="1">
        <v>282</v>
      </c>
    </row>
    <row r="11013" spans="1:5">
      <c r="A11013" s="1">
        <v>2021</v>
      </c>
      <c r="B11013" s="1">
        <v>20</v>
      </c>
      <c r="C11013" s="1">
        <v>102</v>
      </c>
      <c r="D11013" s="1">
        <v>200</v>
      </c>
      <c r="E11013" s="1">
        <v>302</v>
      </c>
    </row>
    <row r="11014" spans="1:5">
      <c r="A11014" s="1">
        <v>2021</v>
      </c>
      <c r="B11014" s="1">
        <v>21</v>
      </c>
      <c r="C11014" s="1">
        <v>91</v>
      </c>
      <c r="D11014" s="1">
        <v>222</v>
      </c>
      <c r="E11014" s="1">
        <v>313</v>
      </c>
    </row>
    <row r="11015" spans="1:5">
      <c r="A11015" s="1">
        <v>2021</v>
      </c>
      <c r="B11015" s="1">
        <v>22</v>
      </c>
      <c r="C11015" s="1">
        <v>86</v>
      </c>
      <c r="D11015" s="1">
        <v>216</v>
      </c>
      <c r="E11015" s="1">
        <v>302</v>
      </c>
    </row>
    <row r="11016" spans="1:5">
      <c r="A11016" s="1">
        <v>2021</v>
      </c>
      <c r="B11016" s="1">
        <v>23</v>
      </c>
      <c r="C11016" s="1">
        <v>109</v>
      </c>
      <c r="D11016" s="1">
        <v>237</v>
      </c>
      <c r="E11016" s="1">
        <v>346</v>
      </c>
    </row>
    <row r="11017" spans="1:5">
      <c r="A11017" s="1">
        <v>2021</v>
      </c>
      <c r="B11017" s="1">
        <v>24</v>
      </c>
      <c r="C11017" s="1">
        <v>95</v>
      </c>
      <c r="D11017" s="1">
        <v>243</v>
      </c>
      <c r="E11017" s="1">
        <v>338</v>
      </c>
    </row>
    <row r="11018" spans="1:5">
      <c r="A11018" s="1">
        <v>2021</v>
      </c>
      <c r="B11018" s="1">
        <v>25</v>
      </c>
      <c r="C11018" s="1">
        <v>105</v>
      </c>
      <c r="D11018" s="1">
        <v>238</v>
      </c>
      <c r="E11018" s="1">
        <v>343</v>
      </c>
    </row>
    <row r="11019" spans="1:5">
      <c r="A11019" s="1">
        <v>2021</v>
      </c>
      <c r="B11019" s="1">
        <v>26</v>
      </c>
      <c r="C11019" s="1">
        <v>136</v>
      </c>
      <c r="D11019" s="1">
        <v>283</v>
      </c>
      <c r="E11019" s="1">
        <v>419</v>
      </c>
    </row>
    <row r="11020" spans="1:5">
      <c r="A11020" s="1">
        <v>2021</v>
      </c>
      <c r="B11020" s="1">
        <v>27</v>
      </c>
      <c r="C11020" s="1">
        <v>141</v>
      </c>
      <c r="D11020" s="1">
        <v>290</v>
      </c>
      <c r="E11020" s="1">
        <v>431</v>
      </c>
    </row>
    <row r="11021" spans="1:5">
      <c r="A11021" s="1">
        <v>2021</v>
      </c>
      <c r="B11021" s="1">
        <v>28</v>
      </c>
      <c r="C11021" s="1">
        <v>164</v>
      </c>
      <c r="D11021" s="1">
        <v>305</v>
      </c>
      <c r="E11021" s="1">
        <v>469</v>
      </c>
    </row>
    <row r="11022" spans="1:5">
      <c r="A11022" s="1">
        <v>2021</v>
      </c>
      <c r="B11022" s="1">
        <v>29</v>
      </c>
      <c r="C11022" s="1">
        <v>152</v>
      </c>
      <c r="D11022" s="1">
        <v>364</v>
      </c>
      <c r="E11022" s="1">
        <v>516</v>
      </c>
    </row>
    <row r="11023" spans="1:5">
      <c r="A11023" s="1">
        <v>2021</v>
      </c>
      <c r="B11023" s="1">
        <v>30</v>
      </c>
      <c r="C11023" s="1">
        <v>171</v>
      </c>
      <c r="D11023" s="1">
        <v>355</v>
      </c>
      <c r="E11023" s="1">
        <v>526</v>
      </c>
    </row>
    <row r="11024" spans="1:5">
      <c r="A11024" s="1">
        <v>2021</v>
      </c>
      <c r="B11024" s="1">
        <v>31</v>
      </c>
      <c r="C11024" s="1">
        <v>189</v>
      </c>
      <c r="D11024" s="1">
        <v>392</v>
      </c>
      <c r="E11024" s="1">
        <v>581</v>
      </c>
    </row>
    <row r="11025" spans="1:5">
      <c r="A11025" s="1">
        <v>2021</v>
      </c>
      <c r="B11025" s="1">
        <v>32</v>
      </c>
      <c r="C11025" s="1">
        <v>211</v>
      </c>
      <c r="D11025" s="1">
        <v>445</v>
      </c>
      <c r="E11025" s="1">
        <v>656</v>
      </c>
    </row>
    <row r="11026" spans="1:5">
      <c r="A11026" s="1">
        <v>2021</v>
      </c>
      <c r="B11026" s="1">
        <v>33</v>
      </c>
      <c r="C11026" s="1">
        <v>230</v>
      </c>
      <c r="D11026" s="1">
        <v>476</v>
      </c>
      <c r="E11026" s="1">
        <v>706</v>
      </c>
    </row>
    <row r="11027" spans="1:5">
      <c r="A11027" s="1">
        <v>2021</v>
      </c>
      <c r="B11027" s="1">
        <v>34</v>
      </c>
      <c r="C11027" s="1">
        <v>326</v>
      </c>
      <c r="D11027" s="1">
        <v>460</v>
      </c>
      <c r="E11027" s="1">
        <v>786</v>
      </c>
    </row>
    <row r="11028" spans="1:5">
      <c r="A11028" s="1">
        <v>2021</v>
      </c>
      <c r="B11028" s="1">
        <v>35</v>
      </c>
      <c r="C11028" s="1">
        <v>290</v>
      </c>
      <c r="D11028" s="1">
        <v>527</v>
      </c>
      <c r="E11028" s="1">
        <v>817</v>
      </c>
    </row>
    <row r="11029" spans="1:5">
      <c r="A11029" s="1">
        <v>2021</v>
      </c>
      <c r="B11029" s="1">
        <v>36</v>
      </c>
      <c r="C11029" s="1">
        <v>309</v>
      </c>
      <c r="D11029" s="1">
        <v>579</v>
      </c>
      <c r="E11029" s="1">
        <v>888</v>
      </c>
    </row>
    <row r="11030" spans="1:5">
      <c r="A11030" s="1">
        <v>2021</v>
      </c>
      <c r="B11030" s="1">
        <v>37</v>
      </c>
      <c r="C11030" s="1">
        <v>361</v>
      </c>
      <c r="D11030" s="1">
        <v>589</v>
      </c>
      <c r="E11030" s="1">
        <v>950</v>
      </c>
    </row>
    <row r="11031" spans="1:5">
      <c r="A11031" s="1">
        <v>2021</v>
      </c>
      <c r="B11031" s="1">
        <v>38</v>
      </c>
      <c r="C11031" s="1">
        <v>447</v>
      </c>
      <c r="D11031" s="1">
        <v>681</v>
      </c>
      <c r="E11031" s="1">
        <v>1128</v>
      </c>
    </row>
    <row r="11032" spans="1:5">
      <c r="A11032" s="1">
        <v>2021</v>
      </c>
      <c r="B11032" s="1">
        <v>39</v>
      </c>
      <c r="C11032" s="1">
        <v>433</v>
      </c>
      <c r="D11032" s="1">
        <v>713</v>
      </c>
      <c r="E11032" s="1">
        <v>1146</v>
      </c>
    </row>
    <row r="11033" spans="1:5">
      <c r="A11033" s="1">
        <v>2021</v>
      </c>
      <c r="B11033" s="1">
        <v>40</v>
      </c>
      <c r="C11033" s="1">
        <v>478</v>
      </c>
      <c r="D11033" s="1">
        <v>760</v>
      </c>
      <c r="E11033" s="1">
        <v>1238</v>
      </c>
    </row>
    <row r="11034" spans="1:5">
      <c r="A11034" s="1">
        <v>2021</v>
      </c>
      <c r="B11034" s="1">
        <v>41</v>
      </c>
      <c r="C11034" s="1">
        <v>492</v>
      </c>
      <c r="D11034" s="1">
        <v>846</v>
      </c>
      <c r="E11034" s="1">
        <v>1338</v>
      </c>
    </row>
    <row r="11035" spans="1:5">
      <c r="A11035" s="1">
        <v>2021</v>
      </c>
      <c r="B11035" s="1">
        <v>42</v>
      </c>
      <c r="C11035" s="1">
        <v>518</v>
      </c>
      <c r="D11035" s="1">
        <v>853</v>
      </c>
      <c r="E11035" s="1">
        <v>1371</v>
      </c>
    </row>
    <row r="11036" spans="1:5">
      <c r="A11036" s="1">
        <v>2021</v>
      </c>
      <c r="B11036" s="1">
        <v>43</v>
      </c>
      <c r="C11036" s="1">
        <v>528</v>
      </c>
      <c r="D11036" s="1">
        <v>889</v>
      </c>
      <c r="E11036" s="1">
        <v>1417</v>
      </c>
    </row>
    <row r="11037" spans="1:5">
      <c r="A11037" s="1">
        <v>2021</v>
      </c>
      <c r="B11037" s="1">
        <v>44</v>
      </c>
      <c r="C11037" s="1">
        <v>576</v>
      </c>
      <c r="D11037" s="1">
        <v>968</v>
      </c>
      <c r="E11037" s="1">
        <v>1544</v>
      </c>
    </row>
    <row r="11038" spans="1:5">
      <c r="A11038" s="1">
        <v>2021</v>
      </c>
      <c r="B11038" s="1">
        <v>45</v>
      </c>
      <c r="C11038" s="1">
        <v>647</v>
      </c>
      <c r="D11038" s="1">
        <v>1003</v>
      </c>
      <c r="E11038" s="1">
        <v>1650</v>
      </c>
    </row>
    <row r="11039" spans="1:5">
      <c r="A11039" s="1">
        <v>2021</v>
      </c>
      <c r="B11039" s="1">
        <v>46</v>
      </c>
      <c r="C11039" s="1">
        <v>721</v>
      </c>
      <c r="D11039" s="1">
        <v>1125</v>
      </c>
      <c r="E11039" s="1">
        <v>1846</v>
      </c>
    </row>
    <row r="11040" spans="1:5">
      <c r="A11040" s="1">
        <v>2021</v>
      </c>
      <c r="B11040" s="1">
        <v>47</v>
      </c>
      <c r="C11040" s="1">
        <v>854</v>
      </c>
      <c r="D11040" s="1">
        <v>1282</v>
      </c>
      <c r="E11040" s="1">
        <v>2136</v>
      </c>
    </row>
    <row r="11041" spans="1:5">
      <c r="A11041" s="1">
        <v>2021</v>
      </c>
      <c r="B11041" s="1">
        <v>48</v>
      </c>
      <c r="C11041" s="1">
        <v>923</v>
      </c>
      <c r="D11041" s="1">
        <v>1504</v>
      </c>
      <c r="E11041" s="1">
        <v>2427</v>
      </c>
    </row>
    <row r="11042" spans="1:5">
      <c r="A11042" s="1">
        <v>2021</v>
      </c>
      <c r="B11042" s="1">
        <v>49</v>
      </c>
      <c r="C11042" s="1">
        <v>963</v>
      </c>
      <c r="D11042" s="1">
        <v>1671</v>
      </c>
      <c r="E11042" s="1">
        <v>2634</v>
      </c>
    </row>
    <row r="11043" spans="1:5">
      <c r="A11043" s="1">
        <v>2021</v>
      </c>
      <c r="B11043" s="1">
        <v>50</v>
      </c>
      <c r="C11043" s="1">
        <v>1141</v>
      </c>
      <c r="D11043" s="1">
        <v>1829</v>
      </c>
      <c r="E11043" s="1">
        <v>2970</v>
      </c>
    </row>
    <row r="11044" spans="1:5">
      <c r="A11044" s="1">
        <v>2021</v>
      </c>
      <c r="B11044" s="1">
        <v>51</v>
      </c>
      <c r="C11044" s="1">
        <v>1187</v>
      </c>
      <c r="D11044" s="1">
        <v>1884</v>
      </c>
      <c r="E11044" s="1">
        <v>3071</v>
      </c>
    </row>
    <row r="11045" spans="1:5">
      <c r="A11045" s="1">
        <v>2021</v>
      </c>
      <c r="B11045" s="1">
        <v>52</v>
      </c>
      <c r="C11045" s="1">
        <v>1287</v>
      </c>
      <c r="D11045" s="1">
        <v>2204</v>
      </c>
      <c r="E11045" s="1">
        <v>3491</v>
      </c>
    </row>
    <row r="11046" spans="1:5">
      <c r="A11046" s="1">
        <v>2021</v>
      </c>
      <c r="B11046" s="1">
        <v>53</v>
      </c>
      <c r="C11046" s="1">
        <v>1549</v>
      </c>
      <c r="D11046" s="1">
        <v>2224</v>
      </c>
      <c r="E11046" s="1">
        <v>3773</v>
      </c>
    </row>
    <row r="11047" spans="1:5">
      <c r="A11047" s="1">
        <v>2021</v>
      </c>
      <c r="B11047" s="1">
        <v>54</v>
      </c>
      <c r="C11047" s="1">
        <v>1559</v>
      </c>
      <c r="D11047" s="1">
        <v>2468</v>
      </c>
      <c r="E11047" s="1">
        <v>4027</v>
      </c>
    </row>
    <row r="11048" spans="1:5">
      <c r="A11048" s="1">
        <v>2021</v>
      </c>
      <c r="B11048" s="1">
        <v>55</v>
      </c>
      <c r="C11048" s="1">
        <v>1729</v>
      </c>
      <c r="D11048" s="1">
        <v>2622</v>
      </c>
      <c r="E11048" s="1">
        <v>4351</v>
      </c>
    </row>
    <row r="11049" spans="1:5">
      <c r="A11049" s="1">
        <v>2021</v>
      </c>
      <c r="B11049" s="1">
        <v>56</v>
      </c>
      <c r="C11049" s="1">
        <v>1873</v>
      </c>
      <c r="D11049" s="1">
        <v>2881</v>
      </c>
      <c r="E11049" s="1">
        <v>4754</v>
      </c>
    </row>
    <row r="11050" spans="1:5">
      <c r="A11050" s="1">
        <v>2021</v>
      </c>
      <c r="B11050" s="1">
        <v>57</v>
      </c>
      <c r="C11050" s="1">
        <v>1994</v>
      </c>
      <c r="D11050" s="1">
        <v>3005</v>
      </c>
      <c r="E11050" s="1">
        <v>4999</v>
      </c>
    </row>
    <row r="11051" spans="1:5">
      <c r="A11051" s="1">
        <v>2021</v>
      </c>
      <c r="B11051" s="1">
        <v>58</v>
      </c>
      <c r="C11051" s="1">
        <v>2078</v>
      </c>
      <c r="D11051" s="1">
        <v>3165</v>
      </c>
      <c r="E11051" s="1">
        <v>5243</v>
      </c>
    </row>
    <row r="11052" spans="1:5">
      <c r="A11052" s="1">
        <v>2021</v>
      </c>
      <c r="B11052" s="1">
        <v>59</v>
      </c>
      <c r="C11052" s="1">
        <v>2311</v>
      </c>
      <c r="D11052" s="1">
        <v>3402</v>
      </c>
      <c r="E11052" s="1">
        <v>5713</v>
      </c>
    </row>
    <row r="11053" spans="1:5">
      <c r="A11053" s="1">
        <v>2021</v>
      </c>
      <c r="B11053" s="1">
        <v>60</v>
      </c>
      <c r="C11053" s="1">
        <v>2425</v>
      </c>
      <c r="D11053" s="1">
        <v>3706</v>
      </c>
      <c r="E11053" s="1">
        <v>6131</v>
      </c>
    </row>
    <row r="11054" spans="1:5">
      <c r="A11054" s="1">
        <v>2021</v>
      </c>
      <c r="B11054" s="1">
        <v>61</v>
      </c>
      <c r="C11054" s="1">
        <v>2454</v>
      </c>
      <c r="D11054" s="1">
        <v>3890</v>
      </c>
      <c r="E11054" s="1">
        <v>6344</v>
      </c>
    </row>
    <row r="11055" spans="1:5">
      <c r="A11055" s="1">
        <v>2021</v>
      </c>
      <c r="B11055" s="1">
        <v>62</v>
      </c>
      <c r="C11055" s="1">
        <v>2687</v>
      </c>
      <c r="D11055" s="1">
        <v>4085</v>
      </c>
      <c r="E11055" s="1">
        <v>6772</v>
      </c>
    </row>
    <row r="11056" spans="1:5">
      <c r="A11056" s="1">
        <v>2021</v>
      </c>
      <c r="B11056" s="1">
        <v>63</v>
      </c>
      <c r="C11056" s="1">
        <v>2923</v>
      </c>
      <c r="D11056" s="1">
        <v>4266</v>
      </c>
      <c r="E11056" s="1">
        <v>7189</v>
      </c>
    </row>
    <row r="11057" spans="1:5">
      <c r="A11057" s="1">
        <v>2021</v>
      </c>
      <c r="B11057" s="1">
        <v>64</v>
      </c>
      <c r="C11057" s="1">
        <v>3023</v>
      </c>
      <c r="D11057" s="1">
        <v>4408</v>
      </c>
      <c r="E11057" s="1">
        <v>7431</v>
      </c>
    </row>
    <row r="11058" spans="1:5">
      <c r="A11058" s="1">
        <v>2021</v>
      </c>
      <c r="B11058" s="1">
        <v>65</v>
      </c>
      <c r="C11058" s="1">
        <v>3121</v>
      </c>
      <c r="D11058" s="1">
        <v>4697</v>
      </c>
      <c r="E11058" s="1">
        <v>7818</v>
      </c>
    </row>
    <row r="11059" spans="1:5">
      <c r="A11059" s="1">
        <v>2021</v>
      </c>
      <c r="B11059" s="1">
        <v>66</v>
      </c>
      <c r="C11059" s="1">
        <v>3312</v>
      </c>
      <c r="D11059" s="1">
        <v>4805</v>
      </c>
      <c r="E11059" s="1">
        <v>8117</v>
      </c>
    </row>
    <row r="11060" spans="1:5">
      <c r="A11060" s="1">
        <v>2021</v>
      </c>
      <c r="B11060" s="1">
        <v>67</v>
      </c>
      <c r="C11060" s="1">
        <v>3596</v>
      </c>
      <c r="D11060" s="1">
        <v>5364</v>
      </c>
      <c r="E11060" s="1">
        <v>8960</v>
      </c>
    </row>
    <row r="11061" spans="1:5">
      <c r="A11061" s="1">
        <v>2021</v>
      </c>
      <c r="B11061" s="1">
        <v>68</v>
      </c>
      <c r="C11061" s="1">
        <v>3919</v>
      </c>
      <c r="D11061" s="1">
        <v>5546</v>
      </c>
      <c r="E11061" s="1">
        <v>9465</v>
      </c>
    </row>
    <row r="11062" spans="1:5">
      <c r="A11062" s="1">
        <v>2021</v>
      </c>
      <c r="B11062" s="1">
        <v>69</v>
      </c>
      <c r="C11062" s="1">
        <v>4109</v>
      </c>
      <c r="D11062" s="1">
        <v>5965</v>
      </c>
      <c r="E11062" s="1">
        <v>10074</v>
      </c>
    </row>
    <row r="11063" spans="1:5">
      <c r="A11063" s="1">
        <v>2021</v>
      </c>
      <c r="B11063" s="1">
        <v>70</v>
      </c>
      <c r="C11063" s="1">
        <v>4644</v>
      </c>
      <c r="D11063" s="1">
        <v>6291</v>
      </c>
      <c r="E11063" s="1">
        <v>10935</v>
      </c>
    </row>
    <row r="11064" spans="1:5">
      <c r="A11064" s="1">
        <v>2021</v>
      </c>
      <c r="B11064" s="1">
        <v>71</v>
      </c>
      <c r="C11064" s="1">
        <v>5004</v>
      </c>
      <c r="D11064" s="1">
        <v>6875</v>
      </c>
      <c r="E11064" s="1">
        <v>11879</v>
      </c>
    </row>
    <row r="11065" spans="1:5">
      <c r="A11065" s="1">
        <v>2021</v>
      </c>
      <c r="B11065" s="1">
        <v>72</v>
      </c>
      <c r="C11065" s="1">
        <v>5523</v>
      </c>
      <c r="D11065" s="1">
        <v>7735</v>
      </c>
      <c r="E11065" s="1">
        <v>13258</v>
      </c>
    </row>
    <row r="11066" spans="1:5">
      <c r="A11066" s="1">
        <v>2021</v>
      </c>
      <c r="B11066" s="1">
        <v>73</v>
      </c>
      <c r="C11066" s="1">
        <v>6376</v>
      </c>
      <c r="D11066" s="1">
        <v>8725</v>
      </c>
      <c r="E11066" s="1">
        <v>15101</v>
      </c>
    </row>
    <row r="11067" spans="1:5">
      <c r="A11067" s="1">
        <v>2021</v>
      </c>
      <c r="B11067" s="1">
        <v>74</v>
      </c>
      <c r="C11067" s="1">
        <v>7456</v>
      </c>
      <c r="D11067" s="1">
        <v>9950</v>
      </c>
      <c r="E11067" s="1">
        <v>17406</v>
      </c>
    </row>
    <row r="11068" spans="1:5">
      <c r="A11068" s="1">
        <v>2021</v>
      </c>
      <c r="B11068" s="1">
        <v>75</v>
      </c>
      <c r="C11068" s="1">
        <v>6780</v>
      </c>
      <c r="D11068" s="1">
        <v>8769</v>
      </c>
      <c r="E11068" s="1">
        <v>15549</v>
      </c>
    </row>
    <row r="11069" spans="1:5">
      <c r="A11069" s="1">
        <v>2021</v>
      </c>
      <c r="B11069" s="1">
        <v>76</v>
      </c>
      <c r="C11069" s="1">
        <v>7137</v>
      </c>
      <c r="D11069" s="1">
        <v>9427</v>
      </c>
      <c r="E11069" s="1">
        <v>16564</v>
      </c>
    </row>
    <row r="11070" spans="1:5">
      <c r="A11070" s="1">
        <v>2021</v>
      </c>
      <c r="B11070" s="1">
        <v>77</v>
      </c>
      <c r="C11070" s="1">
        <v>7738</v>
      </c>
      <c r="D11070" s="1">
        <v>9799</v>
      </c>
      <c r="E11070" s="1">
        <v>17537</v>
      </c>
    </row>
    <row r="11071" spans="1:5">
      <c r="A11071" s="1">
        <v>2021</v>
      </c>
      <c r="B11071" s="1">
        <v>78</v>
      </c>
      <c r="C11071" s="1">
        <v>8213</v>
      </c>
      <c r="D11071" s="1">
        <v>10285</v>
      </c>
      <c r="E11071" s="1">
        <v>18498</v>
      </c>
    </row>
    <row r="11072" spans="1:5">
      <c r="A11072" s="1">
        <v>2021</v>
      </c>
      <c r="B11072" s="1">
        <v>79</v>
      </c>
      <c r="C11072" s="1">
        <v>8204</v>
      </c>
      <c r="D11072" s="1">
        <v>9912</v>
      </c>
      <c r="E11072" s="1">
        <v>18116</v>
      </c>
    </row>
    <row r="11073" spans="1:5">
      <c r="A11073" s="1">
        <v>2021</v>
      </c>
      <c r="B11073" s="1">
        <v>80</v>
      </c>
      <c r="C11073" s="1">
        <v>8427</v>
      </c>
      <c r="D11073" s="1">
        <v>9929</v>
      </c>
      <c r="E11073" s="1">
        <v>18356</v>
      </c>
    </row>
    <row r="11074" spans="1:5">
      <c r="A11074" s="1">
        <v>2021</v>
      </c>
      <c r="B11074" s="1">
        <v>81</v>
      </c>
      <c r="C11074" s="1">
        <v>9514</v>
      </c>
      <c r="D11074" s="1">
        <v>10556</v>
      </c>
      <c r="E11074" s="1">
        <v>20070</v>
      </c>
    </row>
    <row r="11075" spans="1:5">
      <c r="A11075" s="1">
        <v>2021</v>
      </c>
      <c r="B11075" s="1">
        <v>82</v>
      </c>
      <c r="C11075" s="1">
        <v>10305</v>
      </c>
      <c r="D11075" s="1">
        <v>11279</v>
      </c>
      <c r="E11075" s="1">
        <v>21584</v>
      </c>
    </row>
    <row r="11076" spans="1:5">
      <c r="A11076" s="1">
        <v>2021</v>
      </c>
      <c r="B11076" s="1">
        <v>83</v>
      </c>
      <c r="C11076" s="1">
        <v>11022</v>
      </c>
      <c r="D11076" s="1">
        <v>11575</v>
      </c>
      <c r="E11076" s="1">
        <v>22597</v>
      </c>
    </row>
    <row r="11077" spans="1:5">
      <c r="A11077" s="1">
        <v>2021</v>
      </c>
      <c r="B11077" s="1">
        <v>84</v>
      </c>
      <c r="C11077" s="1">
        <v>11400</v>
      </c>
      <c r="D11077" s="1">
        <v>11615</v>
      </c>
      <c r="E11077" s="1">
        <v>23015</v>
      </c>
    </row>
    <row r="11078" spans="1:5">
      <c r="A11078" s="1">
        <v>2021</v>
      </c>
      <c r="B11078" s="1">
        <v>85</v>
      </c>
      <c r="C11078" s="1">
        <v>11827</v>
      </c>
      <c r="D11078" s="1">
        <v>11499</v>
      </c>
      <c r="E11078" s="1">
        <v>23326</v>
      </c>
    </row>
    <row r="11079" spans="1:5">
      <c r="A11079" s="1">
        <v>2021</v>
      </c>
      <c r="B11079" s="1">
        <v>86</v>
      </c>
      <c r="C11079" s="1">
        <v>12208</v>
      </c>
      <c r="D11079" s="1">
        <v>11212</v>
      </c>
      <c r="E11079" s="1">
        <v>23420</v>
      </c>
    </row>
    <row r="11080" spans="1:5">
      <c r="A11080" s="1">
        <v>2021</v>
      </c>
      <c r="B11080" s="1">
        <v>87</v>
      </c>
      <c r="C11080" s="1">
        <v>12223</v>
      </c>
      <c r="D11080" s="1">
        <v>10799</v>
      </c>
      <c r="E11080" s="1">
        <v>23022</v>
      </c>
    </row>
    <row r="11081" spans="1:5">
      <c r="A11081" s="1">
        <v>2021</v>
      </c>
      <c r="B11081" s="1">
        <v>88</v>
      </c>
      <c r="C11081" s="1">
        <v>12715</v>
      </c>
      <c r="D11081" s="1">
        <v>10515</v>
      </c>
      <c r="E11081" s="1">
        <v>23230</v>
      </c>
    </row>
    <row r="11082" spans="1:5">
      <c r="A11082" s="1">
        <v>2021</v>
      </c>
      <c r="B11082" s="1">
        <v>89</v>
      </c>
      <c r="C11082" s="1">
        <v>12733</v>
      </c>
      <c r="D11082" s="1">
        <v>9792</v>
      </c>
      <c r="E11082" s="1">
        <v>22525</v>
      </c>
    </row>
    <row r="11083" spans="1:5">
      <c r="A11083" s="1">
        <v>2021</v>
      </c>
      <c r="B11083" s="1">
        <v>90</v>
      </c>
      <c r="C11083" s="1">
        <v>12643</v>
      </c>
      <c r="D11083" s="1">
        <v>9455</v>
      </c>
      <c r="E11083" s="1">
        <v>22098</v>
      </c>
    </row>
    <row r="11084" spans="1:5">
      <c r="A11084" s="1">
        <v>2021</v>
      </c>
      <c r="B11084" s="1">
        <v>91</v>
      </c>
      <c r="C11084" s="1">
        <v>12138</v>
      </c>
      <c r="D11084" s="1">
        <v>8187</v>
      </c>
      <c r="E11084" s="1">
        <v>20325</v>
      </c>
    </row>
    <row r="11085" spans="1:5">
      <c r="A11085" s="1">
        <v>2021</v>
      </c>
      <c r="B11085" s="1">
        <v>92</v>
      </c>
      <c r="C11085" s="1">
        <v>11348</v>
      </c>
      <c r="D11085" s="1">
        <v>7140</v>
      </c>
      <c r="E11085" s="1">
        <v>18488</v>
      </c>
    </row>
    <row r="11086" spans="1:5">
      <c r="A11086" s="1">
        <v>2021</v>
      </c>
      <c r="B11086" s="1">
        <v>93</v>
      </c>
      <c r="C11086" s="1">
        <v>10282</v>
      </c>
      <c r="D11086" s="1">
        <v>5863</v>
      </c>
      <c r="E11086" s="1">
        <v>16145</v>
      </c>
    </row>
    <row r="11087" spans="1:5">
      <c r="A11087" s="1">
        <v>2021</v>
      </c>
      <c r="B11087" s="1">
        <v>94</v>
      </c>
      <c r="C11087" s="1">
        <v>8955</v>
      </c>
      <c r="D11087" s="1">
        <v>4849</v>
      </c>
      <c r="E11087" s="1">
        <v>13804</v>
      </c>
    </row>
    <row r="11088" spans="1:5">
      <c r="A11088" s="1">
        <v>2021</v>
      </c>
      <c r="B11088" s="1">
        <v>95</v>
      </c>
      <c r="C11088" s="1">
        <v>7865</v>
      </c>
      <c r="D11088" s="1">
        <v>3829</v>
      </c>
      <c r="E11088" s="1">
        <v>11694</v>
      </c>
    </row>
    <row r="11089" spans="1:5">
      <c r="A11089" s="1">
        <v>2021</v>
      </c>
      <c r="B11089" s="1">
        <v>96</v>
      </c>
      <c r="C11089" s="1">
        <v>6390</v>
      </c>
      <c r="D11089" s="1">
        <v>2835</v>
      </c>
      <c r="E11089" s="1">
        <v>9225</v>
      </c>
    </row>
    <row r="11090" spans="1:5">
      <c r="A11090" s="1">
        <v>2021</v>
      </c>
      <c r="B11090" s="1">
        <v>97</v>
      </c>
      <c r="C11090" s="1">
        <v>5282</v>
      </c>
      <c r="D11090" s="1">
        <v>2156</v>
      </c>
      <c r="E11090" s="1">
        <v>7438</v>
      </c>
    </row>
    <row r="11091" spans="1:5">
      <c r="A11091" s="1">
        <v>2021</v>
      </c>
      <c r="B11091" s="1">
        <v>98</v>
      </c>
      <c r="C11091" s="1">
        <v>4252</v>
      </c>
      <c r="D11091" s="1">
        <v>1389</v>
      </c>
      <c r="E11091" s="1">
        <v>5641</v>
      </c>
    </row>
    <row r="11092" spans="1:5">
      <c r="A11092" s="1">
        <v>2021</v>
      </c>
      <c r="B11092" s="1">
        <v>99</v>
      </c>
      <c r="C11092" s="1">
        <v>3201</v>
      </c>
      <c r="D11092" s="1">
        <v>1061</v>
      </c>
      <c r="E11092" s="1">
        <v>4262</v>
      </c>
    </row>
    <row r="11093" spans="1:5">
      <c r="A11093" s="1">
        <v>2021</v>
      </c>
      <c r="B11093" s="1">
        <v>100</v>
      </c>
      <c r="C11093" s="1">
        <v>2430</v>
      </c>
      <c r="D11093" s="1">
        <v>663</v>
      </c>
      <c r="E11093" s="1">
        <v>3093</v>
      </c>
    </row>
    <row r="11094" spans="1:5">
      <c r="A11094" s="1">
        <v>2021</v>
      </c>
      <c r="B11094" s="1">
        <v>101</v>
      </c>
      <c r="C11094" s="1">
        <v>1613</v>
      </c>
      <c r="D11094" s="1">
        <v>431</v>
      </c>
      <c r="E11094" s="1">
        <v>2044</v>
      </c>
    </row>
    <row r="11095" spans="1:5">
      <c r="A11095" s="1">
        <v>2021</v>
      </c>
      <c r="B11095" s="1">
        <v>102</v>
      </c>
      <c r="C11095" s="1">
        <v>754</v>
      </c>
      <c r="D11095" s="1">
        <v>163</v>
      </c>
      <c r="E11095" s="1">
        <v>917</v>
      </c>
    </row>
    <row r="11096" spans="1:5">
      <c r="A11096" s="1">
        <v>2021</v>
      </c>
      <c r="B11096" s="1">
        <v>103</v>
      </c>
      <c r="C11096" s="1">
        <v>475</v>
      </c>
      <c r="D11096" s="1">
        <v>99</v>
      </c>
      <c r="E11096" s="1">
        <v>574</v>
      </c>
    </row>
    <row r="11097" spans="1:5">
      <c r="A11097" s="1">
        <v>2021</v>
      </c>
      <c r="B11097" s="1">
        <v>104</v>
      </c>
      <c r="C11097" s="1">
        <v>320</v>
      </c>
      <c r="D11097" s="1">
        <v>54</v>
      </c>
      <c r="E11097" s="1">
        <v>374</v>
      </c>
    </row>
    <row r="11098" spans="1:5">
      <c r="A11098" s="1">
        <v>2021</v>
      </c>
      <c r="B11098" s="1">
        <v>105</v>
      </c>
      <c r="C11098" s="1">
        <v>191.97</v>
      </c>
      <c r="D11098" s="1">
        <v>32.090000000000003</v>
      </c>
      <c r="E11098" s="1">
        <v>224.06</v>
      </c>
    </row>
    <row r="11099" spans="1:5">
      <c r="A11099" s="1">
        <v>2021</v>
      </c>
      <c r="B11099" s="1">
        <v>106</v>
      </c>
      <c r="C11099" s="1">
        <v>102.99</v>
      </c>
      <c r="D11099" s="1">
        <v>16.739999999999998</v>
      </c>
      <c r="E11099" s="1">
        <v>119.73</v>
      </c>
    </row>
    <row r="11100" spans="1:5">
      <c r="A11100" s="1">
        <v>2021</v>
      </c>
      <c r="B11100" s="1">
        <v>107</v>
      </c>
      <c r="C11100" s="1">
        <v>52.87</v>
      </c>
      <c r="D11100" s="1">
        <v>7.49</v>
      </c>
      <c r="E11100" s="1">
        <v>60.36</v>
      </c>
    </row>
    <row r="11101" spans="1:5">
      <c r="A11101" s="1">
        <v>2021</v>
      </c>
      <c r="B11101" s="1">
        <v>108</v>
      </c>
      <c r="C11101" s="1">
        <v>25.44</v>
      </c>
      <c r="D11101" s="1">
        <v>3.4</v>
      </c>
      <c r="E11101" s="1">
        <v>28.84</v>
      </c>
    </row>
    <row r="11102" spans="1:5">
      <c r="A11102" s="1">
        <v>2021</v>
      </c>
      <c r="B11102" s="1">
        <v>109</v>
      </c>
      <c r="C11102" s="1">
        <v>13.59</v>
      </c>
      <c r="D11102" s="1">
        <v>1.59</v>
      </c>
      <c r="E11102" s="1">
        <v>15.18</v>
      </c>
    </row>
    <row r="11103" spans="1:5">
      <c r="A11103" s="1">
        <v>2021</v>
      </c>
      <c r="B11103" s="1" t="s">
        <v>121</v>
      </c>
      <c r="C11103" s="1">
        <v>10.130000000000001</v>
      </c>
      <c r="D11103" s="1">
        <v>0.68</v>
      </c>
      <c r="E11103" s="1">
        <v>10.81</v>
      </c>
    </row>
    <row r="11104" spans="1:5">
      <c r="A11104" s="1">
        <v>2022</v>
      </c>
      <c r="B11104" s="1">
        <v>0</v>
      </c>
      <c r="C11104" s="1">
        <v>1142</v>
      </c>
      <c r="D11104" s="1">
        <v>1523</v>
      </c>
      <c r="E11104" s="1">
        <v>2665</v>
      </c>
    </row>
    <row r="11105" spans="1:5">
      <c r="A11105" s="1">
        <v>2022</v>
      </c>
      <c r="B11105" s="1">
        <v>1</v>
      </c>
      <c r="C11105" s="1">
        <v>80</v>
      </c>
      <c r="D11105" s="1">
        <v>84</v>
      </c>
      <c r="E11105" s="1">
        <v>164</v>
      </c>
    </row>
    <row r="11106" spans="1:5">
      <c r="A11106" s="1">
        <v>2022</v>
      </c>
      <c r="B11106" s="1">
        <v>2</v>
      </c>
      <c r="C11106" s="1">
        <v>45</v>
      </c>
      <c r="D11106" s="1">
        <v>61</v>
      </c>
      <c r="E11106" s="1">
        <v>106</v>
      </c>
    </row>
    <row r="11107" spans="1:5">
      <c r="A11107" s="1">
        <v>2022</v>
      </c>
      <c r="B11107" s="1">
        <v>3</v>
      </c>
      <c r="C11107" s="1">
        <v>30</v>
      </c>
      <c r="D11107" s="1">
        <v>43</v>
      </c>
      <c r="E11107" s="1">
        <v>73</v>
      </c>
    </row>
    <row r="11108" spans="1:5">
      <c r="A11108" s="1">
        <v>2022</v>
      </c>
      <c r="B11108" s="1">
        <v>4</v>
      </c>
      <c r="C11108" s="1">
        <v>31</v>
      </c>
      <c r="D11108" s="1">
        <v>40</v>
      </c>
      <c r="E11108" s="1">
        <v>71</v>
      </c>
    </row>
    <row r="11109" spans="1:5">
      <c r="A11109" s="1">
        <v>2022</v>
      </c>
      <c r="B11109" s="1">
        <v>5</v>
      </c>
      <c r="C11109" s="1">
        <v>39</v>
      </c>
      <c r="D11109" s="1">
        <v>32</v>
      </c>
      <c r="E11109" s="1">
        <v>71</v>
      </c>
    </row>
    <row r="11110" spans="1:5">
      <c r="A11110" s="1">
        <v>2022</v>
      </c>
      <c r="B11110" s="1">
        <v>6</v>
      </c>
      <c r="C11110" s="1">
        <v>25</v>
      </c>
      <c r="D11110" s="1">
        <v>31</v>
      </c>
      <c r="E11110" s="1">
        <v>56</v>
      </c>
    </row>
    <row r="11111" spans="1:5">
      <c r="A11111" s="1">
        <v>2022</v>
      </c>
      <c r="B11111" s="1">
        <v>7</v>
      </c>
      <c r="C11111" s="1">
        <v>22</v>
      </c>
      <c r="D11111" s="1">
        <v>32</v>
      </c>
      <c r="E11111" s="1">
        <v>54</v>
      </c>
    </row>
    <row r="11112" spans="1:5">
      <c r="A11112" s="1">
        <v>2022</v>
      </c>
      <c r="B11112" s="1">
        <v>8</v>
      </c>
      <c r="C11112" s="1">
        <v>19</v>
      </c>
      <c r="D11112" s="1">
        <v>28</v>
      </c>
      <c r="E11112" s="1">
        <v>47</v>
      </c>
    </row>
    <row r="11113" spans="1:5">
      <c r="A11113" s="1">
        <v>2022</v>
      </c>
      <c r="B11113" s="1">
        <v>9</v>
      </c>
      <c r="C11113" s="1">
        <v>28</v>
      </c>
      <c r="D11113" s="1">
        <v>35</v>
      </c>
      <c r="E11113" s="1">
        <v>63</v>
      </c>
    </row>
    <row r="11114" spans="1:5">
      <c r="A11114" s="1">
        <v>2022</v>
      </c>
      <c r="B11114" s="1">
        <v>10</v>
      </c>
      <c r="C11114" s="1">
        <v>23</v>
      </c>
      <c r="D11114" s="1">
        <v>30</v>
      </c>
      <c r="E11114" s="1">
        <v>53</v>
      </c>
    </row>
    <row r="11115" spans="1:5">
      <c r="A11115" s="1">
        <v>2022</v>
      </c>
      <c r="B11115" s="1">
        <v>11</v>
      </c>
      <c r="C11115" s="1">
        <v>23</v>
      </c>
      <c r="D11115" s="1">
        <v>39</v>
      </c>
      <c r="E11115" s="1">
        <v>62</v>
      </c>
    </row>
    <row r="11116" spans="1:5">
      <c r="A11116" s="1">
        <v>2022</v>
      </c>
      <c r="B11116" s="1">
        <v>12</v>
      </c>
      <c r="C11116" s="1">
        <v>21</v>
      </c>
      <c r="D11116" s="1">
        <v>53</v>
      </c>
      <c r="E11116" s="1">
        <v>74</v>
      </c>
    </row>
    <row r="11117" spans="1:5">
      <c r="A11117" s="1">
        <v>2022</v>
      </c>
      <c r="B11117" s="1">
        <v>13</v>
      </c>
      <c r="C11117" s="1">
        <v>41</v>
      </c>
      <c r="D11117" s="1">
        <v>55</v>
      </c>
      <c r="E11117" s="1">
        <v>96</v>
      </c>
    </row>
    <row r="11118" spans="1:5">
      <c r="A11118" s="1">
        <v>2022</v>
      </c>
      <c r="B11118" s="1">
        <v>14</v>
      </c>
      <c r="C11118" s="1">
        <v>45</v>
      </c>
      <c r="D11118" s="1">
        <v>46</v>
      </c>
      <c r="E11118" s="1">
        <v>91</v>
      </c>
    </row>
    <row r="11119" spans="1:5">
      <c r="A11119" s="1">
        <v>2022</v>
      </c>
      <c r="B11119" s="1">
        <v>15</v>
      </c>
      <c r="C11119" s="1">
        <v>51</v>
      </c>
      <c r="D11119" s="1">
        <v>60</v>
      </c>
      <c r="E11119" s="1">
        <v>111</v>
      </c>
    </row>
    <row r="11120" spans="1:5">
      <c r="A11120" s="1">
        <v>2022</v>
      </c>
      <c r="B11120" s="1">
        <v>16</v>
      </c>
      <c r="C11120" s="1">
        <v>34</v>
      </c>
      <c r="D11120" s="1">
        <v>103</v>
      </c>
      <c r="E11120" s="1">
        <v>137</v>
      </c>
    </row>
    <row r="11121" spans="1:5">
      <c r="A11121" s="1">
        <v>2022</v>
      </c>
      <c r="B11121" s="1">
        <v>17</v>
      </c>
      <c r="C11121" s="1">
        <v>74</v>
      </c>
      <c r="D11121" s="1">
        <v>113</v>
      </c>
      <c r="E11121" s="1">
        <v>187</v>
      </c>
    </row>
    <row r="11122" spans="1:5">
      <c r="A11122" s="1">
        <v>2022</v>
      </c>
      <c r="B11122" s="1">
        <v>18</v>
      </c>
      <c r="C11122" s="1">
        <v>67</v>
      </c>
      <c r="D11122" s="1">
        <v>159</v>
      </c>
      <c r="E11122" s="1">
        <v>226</v>
      </c>
    </row>
    <row r="11123" spans="1:5">
      <c r="A11123" s="1">
        <v>2022</v>
      </c>
      <c r="B11123" s="1">
        <v>19</v>
      </c>
      <c r="C11123" s="1">
        <v>75</v>
      </c>
      <c r="D11123" s="1">
        <v>187</v>
      </c>
      <c r="E11123" s="1">
        <v>262</v>
      </c>
    </row>
    <row r="11124" spans="1:5">
      <c r="A11124" s="1">
        <v>2022</v>
      </c>
      <c r="B11124" s="1">
        <v>20</v>
      </c>
      <c r="C11124" s="1">
        <v>84</v>
      </c>
      <c r="D11124" s="1">
        <v>185</v>
      </c>
      <c r="E11124" s="1">
        <v>269</v>
      </c>
    </row>
    <row r="11125" spans="1:5">
      <c r="A11125" s="1">
        <v>2022</v>
      </c>
      <c r="B11125" s="1">
        <v>21</v>
      </c>
      <c r="C11125" s="1">
        <v>84</v>
      </c>
      <c r="D11125" s="1">
        <v>232</v>
      </c>
      <c r="E11125" s="1">
        <v>316</v>
      </c>
    </row>
    <row r="11126" spans="1:5">
      <c r="A11126" s="1">
        <v>2022</v>
      </c>
      <c r="B11126" s="1">
        <v>22</v>
      </c>
      <c r="C11126" s="1">
        <v>82</v>
      </c>
      <c r="D11126" s="1">
        <v>207</v>
      </c>
      <c r="E11126" s="1">
        <v>289</v>
      </c>
    </row>
    <row r="11127" spans="1:5">
      <c r="A11127" s="1">
        <v>2022</v>
      </c>
      <c r="B11127" s="1">
        <v>23</v>
      </c>
      <c r="C11127" s="1">
        <v>97</v>
      </c>
      <c r="D11127" s="1">
        <v>251</v>
      </c>
      <c r="E11127" s="1">
        <v>348</v>
      </c>
    </row>
    <row r="11128" spans="1:5">
      <c r="A11128" s="1">
        <v>2022</v>
      </c>
      <c r="B11128" s="1">
        <v>24</v>
      </c>
      <c r="C11128" s="1">
        <v>117</v>
      </c>
      <c r="D11128" s="1">
        <v>213</v>
      </c>
      <c r="E11128" s="1">
        <v>330</v>
      </c>
    </row>
    <row r="11129" spans="1:5">
      <c r="A11129" s="1">
        <v>2022</v>
      </c>
      <c r="B11129" s="1">
        <v>25</v>
      </c>
      <c r="C11129" s="1">
        <v>112</v>
      </c>
      <c r="D11129" s="1">
        <v>243</v>
      </c>
      <c r="E11129" s="1">
        <v>355</v>
      </c>
    </row>
    <row r="11130" spans="1:5">
      <c r="A11130" s="1">
        <v>2022</v>
      </c>
      <c r="B11130" s="1">
        <v>26</v>
      </c>
      <c r="C11130" s="1">
        <v>108</v>
      </c>
      <c r="D11130" s="1">
        <v>287</v>
      </c>
      <c r="E11130" s="1">
        <v>395</v>
      </c>
    </row>
    <row r="11131" spans="1:5">
      <c r="A11131" s="1">
        <v>2022</v>
      </c>
      <c r="B11131" s="1">
        <v>27</v>
      </c>
      <c r="C11131" s="1">
        <v>141</v>
      </c>
      <c r="D11131" s="1">
        <v>267</v>
      </c>
      <c r="E11131" s="1">
        <v>408</v>
      </c>
    </row>
    <row r="11132" spans="1:5">
      <c r="A11132" s="1">
        <v>2022</v>
      </c>
      <c r="B11132" s="1">
        <v>28</v>
      </c>
      <c r="C11132" s="1">
        <v>131</v>
      </c>
      <c r="D11132" s="1">
        <v>301</v>
      </c>
      <c r="E11132" s="1">
        <v>432</v>
      </c>
    </row>
    <row r="11133" spans="1:5">
      <c r="A11133" s="1">
        <v>2022</v>
      </c>
      <c r="B11133" s="1">
        <v>29</v>
      </c>
      <c r="C11133" s="1">
        <v>169</v>
      </c>
      <c r="D11133" s="1">
        <v>321</v>
      </c>
      <c r="E11133" s="1">
        <v>490</v>
      </c>
    </row>
    <row r="11134" spans="1:5">
      <c r="A11134" s="1">
        <v>2022</v>
      </c>
      <c r="B11134" s="1">
        <v>30</v>
      </c>
      <c r="C11134" s="1">
        <v>175</v>
      </c>
      <c r="D11134" s="1">
        <v>361</v>
      </c>
      <c r="E11134" s="1">
        <v>536</v>
      </c>
    </row>
    <row r="11135" spans="1:5">
      <c r="A11135" s="1">
        <v>2022</v>
      </c>
      <c r="B11135" s="1">
        <v>31</v>
      </c>
      <c r="C11135" s="1">
        <v>175</v>
      </c>
      <c r="D11135" s="1">
        <v>404</v>
      </c>
      <c r="E11135" s="1">
        <v>579</v>
      </c>
    </row>
    <row r="11136" spans="1:5">
      <c r="A11136" s="1">
        <v>2022</v>
      </c>
      <c r="B11136" s="1">
        <v>32</v>
      </c>
      <c r="C11136" s="1">
        <v>223</v>
      </c>
      <c r="D11136" s="1">
        <v>405</v>
      </c>
      <c r="E11136" s="1">
        <v>628</v>
      </c>
    </row>
    <row r="11137" spans="1:5">
      <c r="A11137" s="1">
        <v>2022</v>
      </c>
      <c r="B11137" s="1">
        <v>33</v>
      </c>
      <c r="C11137" s="1">
        <v>247</v>
      </c>
      <c r="D11137" s="1">
        <v>434</v>
      </c>
      <c r="E11137" s="1">
        <v>681</v>
      </c>
    </row>
    <row r="11138" spans="1:5">
      <c r="A11138" s="1">
        <v>2022</v>
      </c>
      <c r="B11138" s="1">
        <v>34</v>
      </c>
      <c r="C11138" s="1">
        <v>267</v>
      </c>
      <c r="D11138" s="1">
        <v>448</v>
      </c>
      <c r="E11138" s="1">
        <v>715</v>
      </c>
    </row>
    <row r="11139" spans="1:5">
      <c r="A11139" s="1">
        <v>2022</v>
      </c>
      <c r="B11139" s="1">
        <v>35</v>
      </c>
      <c r="C11139" s="1">
        <v>292</v>
      </c>
      <c r="D11139" s="1">
        <v>453</v>
      </c>
      <c r="E11139" s="1">
        <v>745</v>
      </c>
    </row>
    <row r="11140" spans="1:5">
      <c r="A11140" s="1">
        <v>2022</v>
      </c>
      <c r="B11140" s="1">
        <v>36</v>
      </c>
      <c r="C11140" s="1">
        <v>277</v>
      </c>
      <c r="D11140" s="1">
        <v>526</v>
      </c>
      <c r="E11140" s="1">
        <v>803</v>
      </c>
    </row>
    <row r="11141" spans="1:5">
      <c r="A11141" s="1">
        <v>2022</v>
      </c>
      <c r="B11141" s="1">
        <v>37</v>
      </c>
      <c r="C11141" s="1">
        <v>337</v>
      </c>
      <c r="D11141" s="1">
        <v>557</v>
      </c>
      <c r="E11141" s="1">
        <v>894</v>
      </c>
    </row>
    <row r="11142" spans="1:5">
      <c r="A11142" s="1">
        <v>2022</v>
      </c>
      <c r="B11142" s="1">
        <v>38</v>
      </c>
      <c r="C11142" s="1">
        <v>393</v>
      </c>
      <c r="D11142" s="1">
        <v>584</v>
      </c>
      <c r="E11142" s="1">
        <v>977</v>
      </c>
    </row>
    <row r="11143" spans="1:5">
      <c r="A11143" s="1">
        <v>2022</v>
      </c>
      <c r="B11143" s="1">
        <v>39</v>
      </c>
      <c r="C11143" s="1">
        <v>417</v>
      </c>
      <c r="D11143" s="1">
        <v>706</v>
      </c>
      <c r="E11143" s="1">
        <v>1123</v>
      </c>
    </row>
    <row r="11144" spans="1:5">
      <c r="A11144" s="1">
        <v>2022</v>
      </c>
      <c r="B11144" s="1">
        <v>40</v>
      </c>
      <c r="C11144" s="1">
        <v>437</v>
      </c>
      <c r="D11144" s="1">
        <v>719</v>
      </c>
      <c r="E11144" s="1">
        <v>1156</v>
      </c>
    </row>
    <row r="11145" spans="1:5">
      <c r="A11145" s="1">
        <v>2022</v>
      </c>
      <c r="B11145" s="1">
        <v>41</v>
      </c>
      <c r="C11145" s="1">
        <v>516</v>
      </c>
      <c r="D11145" s="1">
        <v>807</v>
      </c>
      <c r="E11145" s="1">
        <v>1323</v>
      </c>
    </row>
    <row r="11146" spans="1:5">
      <c r="A11146" s="1">
        <v>2022</v>
      </c>
      <c r="B11146" s="1">
        <v>42</v>
      </c>
      <c r="C11146" s="1">
        <v>570</v>
      </c>
      <c r="D11146" s="1">
        <v>837</v>
      </c>
      <c r="E11146" s="1">
        <v>1407</v>
      </c>
    </row>
    <row r="11147" spans="1:5">
      <c r="A11147" s="1">
        <v>2022</v>
      </c>
      <c r="B11147" s="1">
        <v>43</v>
      </c>
      <c r="C11147" s="1">
        <v>492</v>
      </c>
      <c r="D11147" s="1">
        <v>817</v>
      </c>
      <c r="E11147" s="1">
        <v>1309</v>
      </c>
    </row>
    <row r="11148" spans="1:5">
      <c r="A11148" s="1">
        <v>2022</v>
      </c>
      <c r="B11148" s="1">
        <v>44</v>
      </c>
      <c r="C11148" s="1">
        <v>565</v>
      </c>
      <c r="D11148" s="1">
        <v>800</v>
      </c>
      <c r="E11148" s="1">
        <v>1365</v>
      </c>
    </row>
    <row r="11149" spans="1:5">
      <c r="A11149" s="1">
        <v>2022</v>
      </c>
      <c r="B11149" s="1">
        <v>45</v>
      </c>
      <c r="C11149" s="1">
        <v>559</v>
      </c>
      <c r="D11149" s="1">
        <v>990</v>
      </c>
      <c r="E11149" s="1">
        <v>1549</v>
      </c>
    </row>
    <row r="11150" spans="1:5">
      <c r="A11150" s="1">
        <v>2022</v>
      </c>
      <c r="B11150" s="1">
        <v>46</v>
      </c>
      <c r="C11150" s="1">
        <v>647</v>
      </c>
      <c r="D11150" s="1">
        <v>1065</v>
      </c>
      <c r="E11150" s="1">
        <v>1712</v>
      </c>
    </row>
    <row r="11151" spans="1:5">
      <c r="A11151" s="1">
        <v>2022</v>
      </c>
      <c r="B11151" s="1">
        <v>47</v>
      </c>
      <c r="C11151" s="1">
        <v>800</v>
      </c>
      <c r="D11151" s="1">
        <v>1134</v>
      </c>
      <c r="E11151" s="1">
        <v>1934</v>
      </c>
    </row>
    <row r="11152" spans="1:5">
      <c r="A11152" s="1">
        <v>2022</v>
      </c>
      <c r="B11152" s="1">
        <v>48</v>
      </c>
      <c r="C11152" s="1">
        <v>820</v>
      </c>
      <c r="D11152" s="1">
        <v>1261</v>
      </c>
      <c r="E11152" s="1">
        <v>2081</v>
      </c>
    </row>
    <row r="11153" spans="1:5">
      <c r="A11153" s="1">
        <v>2022</v>
      </c>
      <c r="B11153" s="1">
        <v>49</v>
      </c>
      <c r="C11153" s="1">
        <v>919</v>
      </c>
      <c r="D11153" s="1">
        <v>1424</v>
      </c>
      <c r="E11153" s="1">
        <v>2343</v>
      </c>
    </row>
    <row r="11154" spans="1:5">
      <c r="A11154" s="1">
        <v>2022</v>
      </c>
      <c r="B11154" s="1">
        <v>50</v>
      </c>
      <c r="C11154" s="1">
        <v>1055</v>
      </c>
      <c r="D11154" s="1">
        <v>1640</v>
      </c>
      <c r="E11154" s="1">
        <v>2695</v>
      </c>
    </row>
    <row r="11155" spans="1:5">
      <c r="A11155" s="1">
        <v>2022</v>
      </c>
      <c r="B11155" s="1">
        <v>51</v>
      </c>
      <c r="C11155" s="1">
        <v>1207</v>
      </c>
      <c r="D11155" s="1">
        <v>1805</v>
      </c>
      <c r="E11155" s="1">
        <v>3012</v>
      </c>
    </row>
    <row r="11156" spans="1:5">
      <c r="A11156" s="1">
        <v>2022</v>
      </c>
      <c r="B11156" s="1">
        <v>52</v>
      </c>
      <c r="C11156" s="1">
        <v>1302</v>
      </c>
      <c r="D11156" s="1">
        <v>1903</v>
      </c>
      <c r="E11156" s="1">
        <v>3205</v>
      </c>
    </row>
    <row r="11157" spans="1:5">
      <c r="A11157" s="1">
        <v>2022</v>
      </c>
      <c r="B11157" s="1">
        <v>53</v>
      </c>
      <c r="C11157" s="1">
        <v>1315</v>
      </c>
      <c r="D11157" s="1">
        <v>2061</v>
      </c>
      <c r="E11157" s="1">
        <v>3376</v>
      </c>
    </row>
    <row r="11158" spans="1:5">
      <c r="A11158" s="1">
        <v>2022</v>
      </c>
      <c r="B11158" s="1">
        <v>54</v>
      </c>
      <c r="C11158" s="1">
        <v>1516</v>
      </c>
      <c r="D11158" s="1">
        <v>2261</v>
      </c>
      <c r="E11158" s="1">
        <v>3777</v>
      </c>
    </row>
    <row r="11159" spans="1:5">
      <c r="A11159" s="1">
        <v>2022</v>
      </c>
      <c r="B11159" s="1">
        <v>55</v>
      </c>
      <c r="C11159" s="1">
        <v>1629</v>
      </c>
      <c r="D11159" s="1">
        <v>2421</v>
      </c>
      <c r="E11159" s="1">
        <v>4050</v>
      </c>
    </row>
    <row r="11160" spans="1:5">
      <c r="A11160" s="1">
        <v>2022</v>
      </c>
      <c r="B11160" s="1">
        <v>56</v>
      </c>
      <c r="C11160" s="1">
        <v>1766</v>
      </c>
      <c r="D11160" s="1">
        <v>2602</v>
      </c>
      <c r="E11160" s="1">
        <v>4368</v>
      </c>
    </row>
    <row r="11161" spans="1:5">
      <c r="A11161" s="1">
        <v>2022</v>
      </c>
      <c r="B11161" s="1">
        <v>57</v>
      </c>
      <c r="C11161" s="1">
        <v>1928</v>
      </c>
      <c r="D11161" s="1">
        <v>2917</v>
      </c>
      <c r="E11161" s="1">
        <v>4845</v>
      </c>
    </row>
    <row r="11162" spans="1:5">
      <c r="A11162" s="1">
        <v>2022</v>
      </c>
      <c r="B11162" s="1">
        <v>58</v>
      </c>
      <c r="C11162" s="1">
        <v>2083</v>
      </c>
      <c r="D11162" s="1">
        <v>2984</v>
      </c>
      <c r="E11162" s="1">
        <v>5067</v>
      </c>
    </row>
    <row r="11163" spans="1:5">
      <c r="A11163" s="1">
        <v>2022</v>
      </c>
      <c r="B11163" s="1">
        <v>59</v>
      </c>
      <c r="C11163" s="1">
        <v>2115</v>
      </c>
      <c r="D11163" s="1">
        <v>3205</v>
      </c>
      <c r="E11163" s="1">
        <v>5320</v>
      </c>
    </row>
    <row r="11164" spans="1:5">
      <c r="A11164" s="1">
        <v>2022</v>
      </c>
      <c r="B11164" s="1">
        <v>60</v>
      </c>
      <c r="C11164" s="1">
        <v>2251</v>
      </c>
      <c r="D11164" s="1">
        <v>3378</v>
      </c>
      <c r="E11164" s="1">
        <v>5629</v>
      </c>
    </row>
    <row r="11165" spans="1:5">
      <c r="A11165" s="1">
        <v>2022</v>
      </c>
      <c r="B11165" s="1">
        <v>61</v>
      </c>
      <c r="C11165" s="1">
        <v>2288</v>
      </c>
      <c r="D11165" s="1">
        <v>3567</v>
      </c>
      <c r="E11165" s="1">
        <v>5855</v>
      </c>
    </row>
    <row r="11166" spans="1:5">
      <c r="A11166" s="1">
        <v>2022</v>
      </c>
      <c r="B11166" s="1">
        <v>62</v>
      </c>
      <c r="C11166" s="1">
        <v>2575</v>
      </c>
      <c r="D11166" s="1">
        <v>3731</v>
      </c>
      <c r="E11166" s="1">
        <v>6306</v>
      </c>
    </row>
    <row r="11167" spans="1:5">
      <c r="A11167" s="1">
        <v>2022</v>
      </c>
      <c r="B11167" s="1">
        <v>63</v>
      </c>
      <c r="C11167" s="1">
        <v>2723</v>
      </c>
      <c r="D11167" s="1">
        <v>4001</v>
      </c>
      <c r="E11167" s="1">
        <v>6724</v>
      </c>
    </row>
    <row r="11168" spans="1:5">
      <c r="A11168" s="1">
        <v>2022</v>
      </c>
      <c r="B11168" s="1">
        <v>64</v>
      </c>
      <c r="C11168" s="1">
        <v>2974</v>
      </c>
      <c r="D11168" s="1">
        <v>4203</v>
      </c>
      <c r="E11168" s="1">
        <v>7177</v>
      </c>
    </row>
    <row r="11169" spans="1:5">
      <c r="A11169" s="1">
        <v>2022</v>
      </c>
      <c r="B11169" s="1">
        <v>65</v>
      </c>
      <c r="C11169" s="1">
        <v>3073</v>
      </c>
      <c r="D11169" s="1">
        <v>4364</v>
      </c>
      <c r="E11169" s="1">
        <v>7437</v>
      </c>
    </row>
    <row r="11170" spans="1:5">
      <c r="A11170" s="1">
        <v>2022</v>
      </c>
      <c r="B11170" s="1">
        <v>66</v>
      </c>
      <c r="C11170" s="1">
        <v>3272</v>
      </c>
      <c r="D11170" s="1">
        <v>4752</v>
      </c>
      <c r="E11170" s="1">
        <v>8024</v>
      </c>
    </row>
    <row r="11171" spans="1:5">
      <c r="A11171" s="1">
        <v>2022</v>
      </c>
      <c r="B11171" s="1">
        <v>67</v>
      </c>
      <c r="C11171" s="1">
        <v>3442</v>
      </c>
      <c r="D11171" s="1">
        <v>4938</v>
      </c>
      <c r="E11171" s="1">
        <v>8380</v>
      </c>
    </row>
    <row r="11172" spans="1:5">
      <c r="A11172" s="1">
        <v>2022</v>
      </c>
      <c r="B11172" s="1">
        <v>68</v>
      </c>
      <c r="C11172" s="1">
        <v>3853</v>
      </c>
      <c r="D11172" s="1">
        <v>5460</v>
      </c>
      <c r="E11172" s="1">
        <v>9313</v>
      </c>
    </row>
    <row r="11173" spans="1:5">
      <c r="A11173" s="1">
        <v>2022</v>
      </c>
      <c r="B11173" s="1">
        <v>69</v>
      </c>
      <c r="C11173" s="1">
        <v>4008</v>
      </c>
      <c r="D11173" s="1">
        <v>5666</v>
      </c>
      <c r="E11173" s="1">
        <v>9674</v>
      </c>
    </row>
    <row r="11174" spans="1:5">
      <c r="A11174" s="1">
        <v>2022</v>
      </c>
      <c r="B11174" s="1">
        <v>70</v>
      </c>
      <c r="C11174" s="1">
        <v>4351</v>
      </c>
      <c r="D11174" s="1">
        <v>5982</v>
      </c>
      <c r="E11174" s="1">
        <v>10333</v>
      </c>
    </row>
    <row r="11175" spans="1:5">
      <c r="A11175" s="1">
        <v>2022</v>
      </c>
      <c r="B11175" s="1">
        <v>71</v>
      </c>
      <c r="C11175" s="1">
        <v>4641</v>
      </c>
      <c r="D11175" s="1">
        <v>6641</v>
      </c>
      <c r="E11175" s="1">
        <v>11282</v>
      </c>
    </row>
    <row r="11176" spans="1:5">
      <c r="A11176" s="1">
        <v>2022</v>
      </c>
      <c r="B11176" s="1">
        <v>72</v>
      </c>
      <c r="C11176" s="1">
        <v>5189</v>
      </c>
      <c r="D11176" s="1">
        <v>7296</v>
      </c>
      <c r="E11176" s="1">
        <v>12485</v>
      </c>
    </row>
    <row r="11177" spans="1:5">
      <c r="A11177" s="1">
        <v>2022</v>
      </c>
      <c r="B11177" s="1">
        <v>73</v>
      </c>
      <c r="C11177" s="1">
        <v>5854</v>
      </c>
      <c r="D11177" s="1">
        <v>7874</v>
      </c>
      <c r="E11177" s="1">
        <v>13728</v>
      </c>
    </row>
    <row r="11178" spans="1:5">
      <c r="A11178" s="1">
        <v>2022</v>
      </c>
      <c r="B11178" s="1">
        <v>74</v>
      </c>
      <c r="C11178" s="1">
        <v>6808</v>
      </c>
      <c r="D11178" s="1">
        <v>8907</v>
      </c>
      <c r="E11178" s="1">
        <v>15715</v>
      </c>
    </row>
    <row r="11179" spans="1:5">
      <c r="A11179" s="1">
        <v>2022</v>
      </c>
      <c r="B11179" s="1">
        <v>75</v>
      </c>
      <c r="C11179" s="1">
        <v>7944</v>
      </c>
      <c r="D11179" s="1">
        <v>10185</v>
      </c>
      <c r="E11179" s="1">
        <v>18129</v>
      </c>
    </row>
    <row r="11180" spans="1:5">
      <c r="A11180" s="1">
        <v>2022</v>
      </c>
      <c r="B11180" s="1">
        <v>76</v>
      </c>
      <c r="C11180" s="1">
        <v>7140</v>
      </c>
      <c r="D11180" s="1">
        <v>9183</v>
      </c>
      <c r="E11180" s="1">
        <v>16323</v>
      </c>
    </row>
    <row r="11181" spans="1:5">
      <c r="A11181" s="1">
        <v>2022</v>
      </c>
      <c r="B11181" s="1">
        <v>77</v>
      </c>
      <c r="C11181" s="1">
        <v>7705</v>
      </c>
      <c r="D11181" s="1">
        <v>9538</v>
      </c>
      <c r="E11181" s="1">
        <v>17243</v>
      </c>
    </row>
    <row r="11182" spans="1:5">
      <c r="A11182" s="1">
        <v>2022</v>
      </c>
      <c r="B11182" s="1">
        <v>78</v>
      </c>
      <c r="C11182" s="1">
        <v>8310</v>
      </c>
      <c r="D11182" s="1">
        <v>10144</v>
      </c>
      <c r="E11182" s="1">
        <v>18454</v>
      </c>
    </row>
    <row r="11183" spans="1:5">
      <c r="A11183" s="1">
        <v>2022</v>
      </c>
      <c r="B11183" s="1">
        <v>79</v>
      </c>
      <c r="C11183" s="1">
        <v>8667</v>
      </c>
      <c r="D11183" s="1">
        <v>10225</v>
      </c>
      <c r="E11183" s="1">
        <v>18892</v>
      </c>
    </row>
    <row r="11184" spans="1:5">
      <c r="A11184" s="1">
        <v>2022</v>
      </c>
      <c r="B11184" s="1">
        <v>80</v>
      </c>
      <c r="C11184" s="1">
        <v>8746</v>
      </c>
      <c r="D11184" s="1">
        <v>9953</v>
      </c>
      <c r="E11184" s="1">
        <v>18699</v>
      </c>
    </row>
    <row r="11185" spans="1:5">
      <c r="A11185" s="1">
        <v>2022</v>
      </c>
      <c r="B11185" s="1">
        <v>81</v>
      </c>
      <c r="C11185" s="1">
        <v>9042</v>
      </c>
      <c r="D11185" s="1">
        <v>9834</v>
      </c>
      <c r="E11185" s="1">
        <v>18876</v>
      </c>
    </row>
    <row r="11186" spans="1:5">
      <c r="A11186" s="1">
        <v>2022</v>
      </c>
      <c r="B11186" s="1">
        <v>82</v>
      </c>
      <c r="C11186" s="1">
        <v>9966</v>
      </c>
      <c r="D11186" s="1">
        <v>10856</v>
      </c>
      <c r="E11186" s="1">
        <v>20822</v>
      </c>
    </row>
    <row r="11187" spans="1:5">
      <c r="A11187" s="1">
        <v>2022</v>
      </c>
      <c r="B11187" s="1">
        <v>83</v>
      </c>
      <c r="C11187" s="1">
        <v>10741</v>
      </c>
      <c r="D11187" s="1">
        <v>11258</v>
      </c>
      <c r="E11187" s="1">
        <v>21999</v>
      </c>
    </row>
    <row r="11188" spans="1:5">
      <c r="A11188" s="1">
        <v>2022</v>
      </c>
      <c r="B11188" s="1">
        <v>84</v>
      </c>
      <c r="C11188" s="1">
        <v>11265</v>
      </c>
      <c r="D11188" s="1">
        <v>11542</v>
      </c>
      <c r="E11188" s="1">
        <v>22807</v>
      </c>
    </row>
    <row r="11189" spans="1:5">
      <c r="A11189" s="1">
        <v>2022</v>
      </c>
      <c r="B11189" s="1">
        <v>85</v>
      </c>
      <c r="C11189" s="1">
        <v>11969</v>
      </c>
      <c r="D11189" s="1">
        <v>11468</v>
      </c>
      <c r="E11189" s="1">
        <v>23437</v>
      </c>
    </row>
    <row r="11190" spans="1:5">
      <c r="A11190" s="1">
        <v>2022</v>
      </c>
      <c r="B11190" s="1">
        <v>86</v>
      </c>
      <c r="C11190" s="1">
        <v>12317</v>
      </c>
      <c r="D11190" s="1">
        <v>11374</v>
      </c>
      <c r="E11190" s="1">
        <v>23691</v>
      </c>
    </row>
    <row r="11191" spans="1:5">
      <c r="A11191" s="1">
        <v>2022</v>
      </c>
      <c r="B11191" s="1">
        <v>87</v>
      </c>
      <c r="C11191" s="1">
        <v>12325</v>
      </c>
      <c r="D11191" s="1">
        <v>11182</v>
      </c>
      <c r="E11191" s="1">
        <v>23507</v>
      </c>
    </row>
    <row r="11192" spans="1:5">
      <c r="A11192" s="1">
        <v>2022</v>
      </c>
      <c r="B11192" s="1">
        <v>88</v>
      </c>
      <c r="C11192" s="1">
        <v>12493</v>
      </c>
      <c r="D11192" s="1">
        <v>10479</v>
      </c>
      <c r="E11192" s="1">
        <v>22972</v>
      </c>
    </row>
    <row r="11193" spans="1:5">
      <c r="A11193" s="1">
        <v>2022</v>
      </c>
      <c r="B11193" s="1">
        <v>89</v>
      </c>
      <c r="C11193" s="1">
        <v>12493</v>
      </c>
      <c r="D11193" s="1">
        <v>9973</v>
      </c>
      <c r="E11193" s="1">
        <v>22466</v>
      </c>
    </row>
    <row r="11194" spans="1:5">
      <c r="A11194" s="1">
        <v>2022</v>
      </c>
      <c r="B11194" s="1">
        <v>90</v>
      </c>
      <c r="C11194" s="1">
        <v>12506</v>
      </c>
      <c r="D11194" s="1">
        <v>9569</v>
      </c>
      <c r="E11194" s="1">
        <v>22075</v>
      </c>
    </row>
    <row r="11195" spans="1:5">
      <c r="A11195" s="1">
        <v>2022</v>
      </c>
      <c r="B11195" s="1">
        <v>91</v>
      </c>
      <c r="C11195" s="1">
        <v>12375</v>
      </c>
      <c r="D11195" s="1">
        <v>8622</v>
      </c>
      <c r="E11195" s="1">
        <v>20997</v>
      </c>
    </row>
    <row r="11196" spans="1:5">
      <c r="A11196" s="1">
        <v>2022</v>
      </c>
      <c r="B11196" s="1">
        <v>92</v>
      </c>
      <c r="C11196" s="1">
        <v>11541</v>
      </c>
      <c r="D11196" s="1">
        <v>7450</v>
      </c>
      <c r="E11196" s="1">
        <v>18991</v>
      </c>
    </row>
    <row r="11197" spans="1:5">
      <c r="A11197" s="1">
        <v>2022</v>
      </c>
      <c r="B11197" s="1">
        <v>93</v>
      </c>
      <c r="C11197" s="1">
        <v>10435</v>
      </c>
      <c r="D11197" s="1">
        <v>6169</v>
      </c>
      <c r="E11197" s="1">
        <v>16604</v>
      </c>
    </row>
    <row r="11198" spans="1:5">
      <c r="A11198" s="1">
        <v>2022</v>
      </c>
      <c r="B11198" s="1">
        <v>94</v>
      </c>
      <c r="C11198" s="1">
        <v>8974</v>
      </c>
      <c r="D11198" s="1">
        <v>4965</v>
      </c>
      <c r="E11198" s="1">
        <v>13939</v>
      </c>
    </row>
    <row r="11199" spans="1:5">
      <c r="A11199" s="1">
        <v>2022</v>
      </c>
      <c r="B11199" s="1">
        <v>95</v>
      </c>
      <c r="C11199" s="1">
        <v>7670</v>
      </c>
      <c r="D11199" s="1">
        <v>3955</v>
      </c>
      <c r="E11199" s="1">
        <v>11625</v>
      </c>
    </row>
    <row r="11200" spans="1:5">
      <c r="A11200" s="1">
        <v>2022</v>
      </c>
      <c r="B11200" s="1">
        <v>96</v>
      </c>
      <c r="C11200" s="1">
        <v>6521</v>
      </c>
      <c r="D11200" s="1">
        <v>2977</v>
      </c>
      <c r="E11200" s="1">
        <v>9498</v>
      </c>
    </row>
    <row r="11201" spans="1:5">
      <c r="A11201" s="1">
        <v>2022</v>
      </c>
      <c r="B11201" s="1">
        <v>97</v>
      </c>
      <c r="C11201" s="1">
        <v>5218</v>
      </c>
      <c r="D11201" s="1">
        <v>2179</v>
      </c>
      <c r="E11201" s="1">
        <v>7397</v>
      </c>
    </row>
    <row r="11202" spans="1:5">
      <c r="A11202" s="1">
        <v>2022</v>
      </c>
      <c r="B11202" s="1">
        <v>98</v>
      </c>
      <c r="C11202" s="1">
        <v>4067</v>
      </c>
      <c r="D11202" s="1">
        <v>1522</v>
      </c>
      <c r="E11202" s="1">
        <v>5589</v>
      </c>
    </row>
    <row r="11203" spans="1:5">
      <c r="A11203" s="1">
        <v>2022</v>
      </c>
      <c r="B11203" s="1">
        <v>99</v>
      </c>
      <c r="C11203" s="1">
        <v>3027</v>
      </c>
      <c r="D11203" s="1">
        <v>1082</v>
      </c>
      <c r="E11203" s="1">
        <v>4109</v>
      </c>
    </row>
    <row r="11204" spans="1:5">
      <c r="A11204" s="1">
        <v>2022</v>
      </c>
      <c r="B11204" s="1">
        <v>100</v>
      </c>
      <c r="C11204" s="1">
        <v>2436</v>
      </c>
      <c r="D11204" s="1">
        <v>717</v>
      </c>
      <c r="E11204" s="1">
        <v>3153</v>
      </c>
    </row>
    <row r="11205" spans="1:5">
      <c r="A11205" s="1">
        <v>2022</v>
      </c>
      <c r="B11205" s="1">
        <v>101</v>
      </c>
      <c r="C11205" s="1">
        <v>1680</v>
      </c>
      <c r="D11205" s="1">
        <v>474</v>
      </c>
      <c r="E11205" s="1">
        <v>2154</v>
      </c>
    </row>
    <row r="11206" spans="1:5">
      <c r="A11206" s="1">
        <v>2022</v>
      </c>
      <c r="B11206" s="1">
        <v>102</v>
      </c>
      <c r="C11206" s="1">
        <v>1160</v>
      </c>
      <c r="D11206" s="1">
        <v>270</v>
      </c>
      <c r="E11206" s="1">
        <v>1430</v>
      </c>
    </row>
    <row r="11207" spans="1:5">
      <c r="A11207" s="1">
        <v>2022</v>
      </c>
      <c r="B11207" s="1">
        <v>103</v>
      </c>
      <c r="C11207" s="1">
        <v>547</v>
      </c>
      <c r="D11207" s="1">
        <v>101</v>
      </c>
      <c r="E11207" s="1">
        <v>648</v>
      </c>
    </row>
    <row r="11208" spans="1:5">
      <c r="A11208" s="1">
        <v>2022</v>
      </c>
      <c r="B11208" s="1">
        <v>104</v>
      </c>
      <c r="C11208" s="1">
        <v>285</v>
      </c>
      <c r="D11208" s="1">
        <v>55</v>
      </c>
      <c r="E11208" s="1">
        <v>340</v>
      </c>
    </row>
    <row r="11209" spans="1:5">
      <c r="A11209" s="1">
        <v>2022</v>
      </c>
      <c r="B11209" s="1">
        <v>105</v>
      </c>
      <c r="C11209" s="1">
        <v>195.26</v>
      </c>
      <c r="D11209" s="1">
        <v>22.74</v>
      </c>
      <c r="E11209" s="1">
        <v>218</v>
      </c>
    </row>
    <row r="11210" spans="1:5">
      <c r="A11210" s="1">
        <v>2022</v>
      </c>
      <c r="B11210" s="1">
        <v>106</v>
      </c>
      <c r="C11210" s="1">
        <v>109.11</v>
      </c>
      <c r="D11210" s="1">
        <v>11.36</v>
      </c>
      <c r="E11210" s="1">
        <v>120.47</v>
      </c>
    </row>
    <row r="11211" spans="1:5">
      <c r="A11211" s="1">
        <v>2022</v>
      </c>
      <c r="B11211" s="1">
        <v>107</v>
      </c>
      <c r="C11211" s="1">
        <v>56.76</v>
      </c>
      <c r="D11211" s="1">
        <v>4.8499999999999996</v>
      </c>
      <c r="E11211" s="1">
        <v>61.61</v>
      </c>
    </row>
    <row r="11212" spans="1:5">
      <c r="A11212" s="1">
        <v>2022</v>
      </c>
      <c r="B11212" s="1">
        <v>108</v>
      </c>
      <c r="C11212" s="1">
        <v>29.44</v>
      </c>
      <c r="D11212" s="1">
        <v>2.15</v>
      </c>
      <c r="E11212" s="1">
        <v>31.59</v>
      </c>
    </row>
    <row r="11213" spans="1:5">
      <c r="A11213" s="1">
        <v>2022</v>
      </c>
      <c r="B11213" s="1">
        <v>109</v>
      </c>
      <c r="C11213" s="1">
        <v>13.1</v>
      </c>
      <c r="D11213" s="1">
        <v>0.91</v>
      </c>
      <c r="E11213" s="1">
        <v>14.01</v>
      </c>
    </row>
    <row r="11214" spans="1:5">
      <c r="A11214" s="1">
        <v>2022</v>
      </c>
      <c r="B11214" s="1" t="s">
        <v>121</v>
      </c>
      <c r="C11214" s="1">
        <v>10.33</v>
      </c>
      <c r="D11214" s="1">
        <v>0</v>
      </c>
      <c r="E11214" s="1">
        <v>10.33</v>
      </c>
    </row>
  </sheetData>
  <phoneticPr fontId="1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214"/>
  <sheetViews>
    <sheetView workbookViewId="0">
      <selection activeCell="I18" sqref="I18"/>
    </sheetView>
  </sheetViews>
  <sheetFormatPr baseColWidth="10" defaultColWidth="9.1640625" defaultRowHeight="14"/>
  <cols>
    <col min="1" max="1" width="10.33203125" style="1" customWidth="1"/>
    <col min="2" max="2" width="10" style="1" customWidth="1"/>
    <col min="3" max="5" width="10.6640625" style="1" customWidth="1"/>
    <col min="6" max="6" width="5.83203125" style="1" customWidth="1"/>
    <col min="7" max="7" width="5.5" style="1" customWidth="1"/>
    <col min="8" max="8" width="10" style="1" customWidth="1"/>
    <col min="9" max="9" width="3.6640625" style="1" customWidth="1"/>
    <col min="10" max="10" width="5" style="1" customWidth="1"/>
    <col min="11" max="11" width="6.1640625" style="1" customWidth="1"/>
    <col min="12" max="12" width="9.1640625" style="1" customWidth="1"/>
    <col min="13" max="13" width="9.6640625" style="1" customWidth="1"/>
    <col min="14" max="14" width="3.6640625" style="1" customWidth="1"/>
    <col min="15" max="15" width="6.6640625" style="1" customWidth="1"/>
    <col min="16" max="16384" width="9.1640625" style="1"/>
  </cols>
  <sheetData>
    <row r="1" spans="1:5">
      <c r="A1" s="1" t="s">
        <v>124</v>
      </c>
    </row>
    <row r="3" spans="1:5">
      <c r="A3" s="1" t="s">
        <v>118</v>
      </c>
      <c r="B3" s="1" t="s">
        <v>11</v>
      </c>
      <c r="C3" s="1" t="s">
        <v>119</v>
      </c>
      <c r="D3" s="1" t="s">
        <v>120</v>
      </c>
      <c r="E3" s="1" t="s">
        <v>56</v>
      </c>
    </row>
    <row r="4" spans="1:5">
      <c r="A4" s="1">
        <v>1922</v>
      </c>
      <c r="B4" s="1">
        <v>0</v>
      </c>
      <c r="C4" s="1">
        <v>446849.54</v>
      </c>
      <c r="D4" s="1">
        <v>461921.95</v>
      </c>
      <c r="E4" s="1">
        <v>908771.49</v>
      </c>
    </row>
    <row r="5" spans="1:5">
      <c r="A5" s="1">
        <v>1922</v>
      </c>
      <c r="B5" s="1">
        <v>1</v>
      </c>
      <c r="C5" s="1">
        <v>452480.82</v>
      </c>
      <c r="D5" s="1">
        <v>463987.76</v>
      </c>
      <c r="E5" s="1">
        <v>916468.59</v>
      </c>
    </row>
    <row r="6" spans="1:5">
      <c r="A6" s="1">
        <v>1922</v>
      </c>
      <c r="B6" s="1">
        <v>2</v>
      </c>
      <c r="C6" s="1">
        <v>427577.73</v>
      </c>
      <c r="D6" s="1">
        <v>439102.38</v>
      </c>
      <c r="E6" s="1">
        <v>866680.1</v>
      </c>
    </row>
    <row r="7" spans="1:5">
      <c r="A7" s="1">
        <v>1922</v>
      </c>
      <c r="B7" s="1">
        <v>3</v>
      </c>
      <c r="C7" s="1">
        <v>359372.64</v>
      </c>
      <c r="D7" s="1">
        <v>367637.22</v>
      </c>
      <c r="E7" s="1">
        <v>727009.86</v>
      </c>
    </row>
    <row r="8" spans="1:5">
      <c r="A8" s="1">
        <v>1922</v>
      </c>
      <c r="B8" s="1">
        <v>4</v>
      </c>
      <c r="C8" s="1">
        <v>326025.46999999997</v>
      </c>
      <c r="D8" s="1">
        <v>331448.37</v>
      </c>
      <c r="E8" s="1">
        <v>657473.84</v>
      </c>
    </row>
    <row r="9" spans="1:5">
      <c r="A9" s="1">
        <v>1922</v>
      </c>
      <c r="B9" s="1">
        <v>5</v>
      </c>
      <c r="C9" s="1">
        <v>349516.32</v>
      </c>
      <c r="D9" s="1">
        <v>355195.04</v>
      </c>
      <c r="E9" s="1">
        <v>704711.36</v>
      </c>
    </row>
    <row r="10" spans="1:5">
      <c r="A10" s="1">
        <v>1922</v>
      </c>
      <c r="B10" s="1">
        <v>6</v>
      </c>
      <c r="C10" s="1">
        <v>379820.11</v>
      </c>
      <c r="D10" s="1">
        <v>385139.04</v>
      </c>
      <c r="E10" s="1">
        <v>764959.16</v>
      </c>
    </row>
    <row r="11" spans="1:5">
      <c r="A11" s="1">
        <v>1922</v>
      </c>
      <c r="B11" s="1">
        <v>7</v>
      </c>
      <c r="C11" s="1">
        <v>404411.29</v>
      </c>
      <c r="D11" s="1">
        <v>407120.72</v>
      </c>
      <c r="E11" s="1">
        <v>811532.01</v>
      </c>
    </row>
    <row r="12" spans="1:5">
      <c r="A12" s="1">
        <v>1922</v>
      </c>
      <c r="B12" s="1">
        <v>8</v>
      </c>
      <c r="C12" s="1">
        <v>418049.48</v>
      </c>
      <c r="D12" s="1">
        <v>419024.29</v>
      </c>
      <c r="E12" s="1">
        <v>837073.76</v>
      </c>
    </row>
    <row r="13" spans="1:5">
      <c r="A13" s="1">
        <v>1922</v>
      </c>
      <c r="B13" s="1">
        <v>9</v>
      </c>
      <c r="C13" s="1">
        <v>418158.45</v>
      </c>
      <c r="D13" s="1">
        <v>420482.13</v>
      </c>
      <c r="E13" s="1">
        <v>838640.58</v>
      </c>
    </row>
    <row r="14" spans="1:5">
      <c r="A14" s="1">
        <v>1922</v>
      </c>
      <c r="B14" s="1">
        <v>10</v>
      </c>
      <c r="C14" s="1">
        <v>415124.26</v>
      </c>
      <c r="D14" s="1">
        <v>419291.85</v>
      </c>
      <c r="E14" s="1">
        <v>834416.1</v>
      </c>
    </row>
    <row r="15" spans="1:5">
      <c r="A15" s="1">
        <v>1922</v>
      </c>
      <c r="B15" s="1">
        <v>11</v>
      </c>
      <c r="C15" s="1">
        <v>416549.16</v>
      </c>
      <c r="D15" s="1">
        <v>420089.69</v>
      </c>
      <c r="E15" s="1">
        <v>836638.84</v>
      </c>
    </row>
    <row r="16" spans="1:5">
      <c r="A16" s="1">
        <v>1922</v>
      </c>
      <c r="B16" s="1">
        <v>12</v>
      </c>
      <c r="C16" s="1">
        <v>422425.23</v>
      </c>
      <c r="D16" s="1">
        <v>424617.98</v>
      </c>
      <c r="E16" s="1">
        <v>847043.22</v>
      </c>
    </row>
    <row r="17" spans="1:5">
      <c r="A17" s="1">
        <v>1922</v>
      </c>
      <c r="B17" s="1">
        <v>13</v>
      </c>
      <c r="C17" s="1">
        <v>428421.73</v>
      </c>
      <c r="D17" s="1">
        <v>429380.08</v>
      </c>
      <c r="E17" s="1">
        <v>857801.81</v>
      </c>
    </row>
    <row r="18" spans="1:5">
      <c r="A18" s="1">
        <v>1922</v>
      </c>
      <c r="B18" s="1">
        <v>14</v>
      </c>
      <c r="C18" s="1">
        <v>429004.92</v>
      </c>
      <c r="D18" s="1">
        <v>428458.98</v>
      </c>
      <c r="E18" s="1">
        <v>857463.9</v>
      </c>
    </row>
    <row r="19" spans="1:5">
      <c r="A19" s="1">
        <v>1922</v>
      </c>
      <c r="B19" s="1">
        <v>15</v>
      </c>
      <c r="C19" s="1">
        <v>424053.63</v>
      </c>
      <c r="D19" s="1">
        <v>422624.87</v>
      </c>
      <c r="E19" s="1">
        <v>846678.5</v>
      </c>
    </row>
    <row r="20" spans="1:5">
      <c r="A20" s="1">
        <v>1922</v>
      </c>
      <c r="B20" s="1">
        <v>16</v>
      </c>
      <c r="C20" s="1">
        <v>419637.55</v>
      </c>
      <c r="D20" s="1">
        <v>416993.79</v>
      </c>
      <c r="E20" s="1">
        <v>836631.33</v>
      </c>
    </row>
    <row r="21" spans="1:5">
      <c r="A21" s="1">
        <v>1922</v>
      </c>
      <c r="B21" s="1">
        <v>17</v>
      </c>
      <c r="C21" s="1">
        <v>416207.55</v>
      </c>
      <c r="D21" s="1">
        <v>410056.79</v>
      </c>
      <c r="E21" s="1">
        <v>826264.34</v>
      </c>
    </row>
    <row r="22" spans="1:5">
      <c r="A22" s="1">
        <v>1922</v>
      </c>
      <c r="B22" s="1">
        <v>18</v>
      </c>
      <c r="C22" s="1">
        <v>412741.7</v>
      </c>
      <c r="D22" s="1">
        <v>401821.54</v>
      </c>
      <c r="E22" s="1">
        <v>814563.24</v>
      </c>
    </row>
    <row r="23" spans="1:5">
      <c r="A23" s="1">
        <v>1922</v>
      </c>
      <c r="B23" s="1">
        <v>19</v>
      </c>
      <c r="C23" s="1">
        <v>410721.7</v>
      </c>
      <c r="D23" s="1">
        <v>394599.21</v>
      </c>
      <c r="E23" s="1">
        <v>805320.92</v>
      </c>
    </row>
    <row r="24" spans="1:5">
      <c r="A24" s="1">
        <v>1922</v>
      </c>
      <c r="B24" s="1">
        <v>20</v>
      </c>
      <c r="C24" s="1">
        <v>406594.16</v>
      </c>
      <c r="D24" s="1">
        <v>382155.65</v>
      </c>
      <c r="E24" s="1">
        <v>788749.81</v>
      </c>
    </row>
    <row r="25" spans="1:5">
      <c r="A25" s="1">
        <v>1922</v>
      </c>
      <c r="B25" s="1">
        <v>21</v>
      </c>
      <c r="C25" s="1">
        <v>402524.29</v>
      </c>
      <c r="D25" s="1">
        <v>367674.49</v>
      </c>
      <c r="E25" s="1">
        <v>770198.77</v>
      </c>
    </row>
    <row r="26" spans="1:5">
      <c r="A26" s="1">
        <v>1922</v>
      </c>
      <c r="B26" s="1">
        <v>22</v>
      </c>
      <c r="C26" s="1">
        <v>399463.02</v>
      </c>
      <c r="D26" s="1">
        <v>353952.4</v>
      </c>
      <c r="E26" s="1">
        <v>753415.42</v>
      </c>
    </row>
    <row r="27" spans="1:5">
      <c r="A27" s="1">
        <v>1922</v>
      </c>
      <c r="B27" s="1">
        <v>23</v>
      </c>
      <c r="C27" s="1">
        <v>392570.5</v>
      </c>
      <c r="D27" s="1">
        <v>335722</v>
      </c>
      <c r="E27" s="1">
        <v>728292.5</v>
      </c>
    </row>
    <row r="28" spans="1:5">
      <c r="A28" s="1">
        <v>1922</v>
      </c>
      <c r="B28" s="1">
        <v>24</v>
      </c>
      <c r="C28" s="1">
        <v>389144.06</v>
      </c>
      <c r="D28" s="1">
        <v>323165.84000000003</v>
      </c>
      <c r="E28" s="1">
        <v>712309.9</v>
      </c>
    </row>
    <row r="29" spans="1:5">
      <c r="A29" s="1">
        <v>1922</v>
      </c>
      <c r="B29" s="1">
        <v>25</v>
      </c>
      <c r="C29" s="1">
        <v>386966.32</v>
      </c>
      <c r="D29" s="1">
        <v>317296.81</v>
      </c>
      <c r="E29" s="1">
        <v>704263.13</v>
      </c>
    </row>
    <row r="30" spans="1:5">
      <c r="A30" s="1">
        <v>1922</v>
      </c>
      <c r="B30" s="1">
        <v>26</v>
      </c>
      <c r="C30" s="1">
        <v>382130.3</v>
      </c>
      <c r="D30" s="1">
        <v>313211.92</v>
      </c>
      <c r="E30" s="1">
        <v>695342.22</v>
      </c>
    </row>
    <row r="31" spans="1:5">
      <c r="A31" s="1">
        <v>1922</v>
      </c>
      <c r="B31" s="1">
        <v>27</v>
      </c>
      <c r="C31" s="1">
        <v>375764.96</v>
      </c>
      <c r="D31" s="1">
        <v>310335.06</v>
      </c>
      <c r="E31" s="1">
        <v>686100.02</v>
      </c>
    </row>
    <row r="32" spans="1:5">
      <c r="A32" s="1">
        <v>1922</v>
      </c>
      <c r="B32" s="1">
        <v>28</v>
      </c>
      <c r="C32" s="1">
        <v>370642.69</v>
      </c>
      <c r="D32" s="1">
        <v>308161.28000000003</v>
      </c>
      <c r="E32" s="1">
        <v>678803.97</v>
      </c>
    </row>
    <row r="33" spans="1:5">
      <c r="A33" s="1">
        <v>1922</v>
      </c>
      <c r="B33" s="1">
        <v>29</v>
      </c>
      <c r="C33" s="1">
        <v>367016.67</v>
      </c>
      <c r="D33" s="1">
        <v>306211.56</v>
      </c>
      <c r="E33" s="1">
        <v>673228.23</v>
      </c>
    </row>
    <row r="34" spans="1:5">
      <c r="A34" s="1">
        <v>1922</v>
      </c>
      <c r="B34" s="1">
        <v>30</v>
      </c>
      <c r="C34" s="1">
        <v>365759.25</v>
      </c>
      <c r="D34" s="1">
        <v>305439.27</v>
      </c>
      <c r="E34" s="1">
        <v>671198.52</v>
      </c>
    </row>
    <row r="35" spans="1:5">
      <c r="A35" s="1">
        <v>1922</v>
      </c>
      <c r="B35" s="1">
        <v>31</v>
      </c>
      <c r="C35" s="1">
        <v>360187.19</v>
      </c>
      <c r="D35" s="1">
        <v>301589.65000000002</v>
      </c>
      <c r="E35" s="1">
        <v>661776.85</v>
      </c>
    </row>
    <row r="36" spans="1:5">
      <c r="A36" s="1">
        <v>1922</v>
      </c>
      <c r="B36" s="1">
        <v>32</v>
      </c>
      <c r="C36" s="1">
        <v>346960.51</v>
      </c>
      <c r="D36" s="1">
        <v>293302.42</v>
      </c>
      <c r="E36" s="1">
        <v>640262.93000000005</v>
      </c>
    </row>
    <row r="37" spans="1:5">
      <c r="A37" s="1">
        <v>1922</v>
      </c>
      <c r="B37" s="1">
        <v>33</v>
      </c>
      <c r="C37" s="1">
        <v>341821.81</v>
      </c>
      <c r="D37" s="1">
        <v>290625.88</v>
      </c>
      <c r="E37" s="1">
        <v>632447.68000000005</v>
      </c>
    </row>
    <row r="38" spans="1:5">
      <c r="A38" s="1">
        <v>1922</v>
      </c>
      <c r="B38" s="1">
        <v>34</v>
      </c>
      <c r="C38" s="1">
        <v>342487.37</v>
      </c>
      <c r="D38" s="1">
        <v>291340.11</v>
      </c>
      <c r="E38" s="1">
        <v>633827.48</v>
      </c>
    </row>
    <row r="39" spans="1:5">
      <c r="A39" s="1">
        <v>1922</v>
      </c>
      <c r="B39" s="1">
        <v>35</v>
      </c>
      <c r="C39" s="1">
        <v>338958.84</v>
      </c>
      <c r="D39" s="1">
        <v>288434.42</v>
      </c>
      <c r="E39" s="1">
        <v>627393.27</v>
      </c>
    </row>
    <row r="40" spans="1:5">
      <c r="A40" s="1">
        <v>1922</v>
      </c>
      <c r="B40" s="1">
        <v>36</v>
      </c>
      <c r="C40" s="1">
        <v>338478.42</v>
      </c>
      <c r="D40" s="1">
        <v>288953.39</v>
      </c>
      <c r="E40" s="1">
        <v>627431.81000000006</v>
      </c>
    </row>
    <row r="41" spans="1:5">
      <c r="A41" s="1">
        <v>1922</v>
      </c>
      <c r="B41" s="1">
        <v>37</v>
      </c>
      <c r="C41" s="1">
        <v>334389.3</v>
      </c>
      <c r="D41" s="1">
        <v>288341.45</v>
      </c>
      <c r="E41" s="1">
        <v>622730.75</v>
      </c>
    </row>
    <row r="42" spans="1:5">
      <c r="A42" s="1">
        <v>1922</v>
      </c>
      <c r="B42" s="1">
        <v>38</v>
      </c>
      <c r="C42" s="1">
        <v>331198.77</v>
      </c>
      <c r="D42" s="1">
        <v>286566.58</v>
      </c>
      <c r="E42" s="1">
        <v>617765.35</v>
      </c>
    </row>
    <row r="43" spans="1:5">
      <c r="A43" s="1">
        <v>1922</v>
      </c>
      <c r="B43" s="1">
        <v>39</v>
      </c>
      <c r="C43" s="1">
        <v>334200.46000000002</v>
      </c>
      <c r="D43" s="1">
        <v>289563.03000000003</v>
      </c>
      <c r="E43" s="1">
        <v>623763.48</v>
      </c>
    </row>
    <row r="44" spans="1:5">
      <c r="A44" s="1">
        <v>1922</v>
      </c>
      <c r="B44" s="1">
        <v>40</v>
      </c>
      <c r="C44" s="1">
        <v>336289.18</v>
      </c>
      <c r="D44" s="1">
        <v>294274.95</v>
      </c>
      <c r="E44" s="1">
        <v>630564.13</v>
      </c>
    </row>
    <row r="45" spans="1:5">
      <c r="A45" s="1">
        <v>1922</v>
      </c>
      <c r="B45" s="1">
        <v>41</v>
      </c>
      <c r="C45" s="1">
        <v>330528.90999999997</v>
      </c>
      <c r="D45" s="1">
        <v>292149.3</v>
      </c>
      <c r="E45" s="1">
        <v>622678.21</v>
      </c>
    </row>
    <row r="46" spans="1:5">
      <c r="A46" s="1">
        <v>1922</v>
      </c>
      <c r="B46" s="1">
        <v>42</v>
      </c>
      <c r="C46" s="1">
        <v>317372.17</v>
      </c>
      <c r="D46" s="1">
        <v>282333.93</v>
      </c>
      <c r="E46" s="1">
        <v>599706.11</v>
      </c>
    </row>
    <row r="47" spans="1:5">
      <c r="A47" s="1">
        <v>1922</v>
      </c>
      <c r="B47" s="1">
        <v>43</v>
      </c>
      <c r="C47" s="1">
        <v>310621.2</v>
      </c>
      <c r="D47" s="1">
        <v>276230.73</v>
      </c>
      <c r="E47" s="1">
        <v>586851.93000000005</v>
      </c>
    </row>
    <row r="48" spans="1:5">
      <c r="A48" s="1">
        <v>1922</v>
      </c>
      <c r="B48" s="1">
        <v>44</v>
      </c>
      <c r="C48" s="1">
        <v>306334.09999999998</v>
      </c>
      <c r="D48" s="1">
        <v>273146.89</v>
      </c>
      <c r="E48" s="1">
        <v>579480.99</v>
      </c>
    </row>
    <row r="49" spans="1:5">
      <c r="A49" s="1">
        <v>1922</v>
      </c>
      <c r="B49" s="1">
        <v>45</v>
      </c>
      <c r="C49" s="1">
        <v>299950.83</v>
      </c>
      <c r="D49" s="1">
        <v>271697.34000000003</v>
      </c>
      <c r="E49" s="1">
        <v>571648.17000000004</v>
      </c>
    </row>
    <row r="50" spans="1:5">
      <c r="A50" s="1">
        <v>1922</v>
      </c>
      <c r="B50" s="1">
        <v>46</v>
      </c>
      <c r="C50" s="1">
        <v>296879.23</v>
      </c>
      <c r="D50" s="1">
        <v>273606.55</v>
      </c>
      <c r="E50" s="1">
        <v>570485.78</v>
      </c>
    </row>
    <row r="51" spans="1:5">
      <c r="A51" s="1">
        <v>1922</v>
      </c>
      <c r="B51" s="1">
        <v>47</v>
      </c>
      <c r="C51" s="1">
        <v>286471.5</v>
      </c>
      <c r="D51" s="1">
        <v>268105.53000000003</v>
      </c>
      <c r="E51" s="1">
        <v>554577.02</v>
      </c>
    </row>
    <row r="52" spans="1:5">
      <c r="A52" s="1">
        <v>1922</v>
      </c>
      <c r="B52" s="1">
        <v>48</v>
      </c>
      <c r="C52" s="1">
        <v>279223.51</v>
      </c>
      <c r="D52" s="1">
        <v>262747.90000000002</v>
      </c>
      <c r="E52" s="1">
        <v>541971.4</v>
      </c>
    </row>
    <row r="53" spans="1:5">
      <c r="A53" s="1">
        <v>1922</v>
      </c>
      <c r="B53" s="1">
        <v>49</v>
      </c>
      <c r="C53" s="1">
        <v>277159.07</v>
      </c>
      <c r="D53" s="1">
        <v>259968.29</v>
      </c>
      <c r="E53" s="1">
        <v>537127.37</v>
      </c>
    </row>
    <row r="54" spans="1:5">
      <c r="A54" s="1">
        <v>1922</v>
      </c>
      <c r="B54" s="1">
        <v>50</v>
      </c>
      <c r="C54" s="1">
        <v>272895.61</v>
      </c>
      <c r="D54" s="1">
        <v>255013.96</v>
      </c>
      <c r="E54" s="1">
        <v>527909.56999999995</v>
      </c>
    </row>
    <row r="55" spans="1:5">
      <c r="A55" s="1">
        <v>1922</v>
      </c>
      <c r="B55" s="1">
        <v>51</v>
      </c>
      <c r="C55" s="1">
        <v>261145.81</v>
      </c>
      <c r="D55" s="1">
        <v>244384.77</v>
      </c>
      <c r="E55" s="1">
        <v>505530.58</v>
      </c>
    </row>
    <row r="56" spans="1:5">
      <c r="A56" s="1">
        <v>1922</v>
      </c>
      <c r="B56" s="1">
        <v>52</v>
      </c>
      <c r="C56" s="1">
        <v>241349.35</v>
      </c>
      <c r="D56" s="1">
        <v>227781.25</v>
      </c>
      <c r="E56" s="1">
        <v>469130.59</v>
      </c>
    </row>
    <row r="57" spans="1:5">
      <c r="A57" s="1">
        <v>1922</v>
      </c>
      <c r="B57" s="1">
        <v>53</v>
      </c>
      <c r="C57" s="1">
        <v>230071.59</v>
      </c>
      <c r="D57" s="1">
        <v>216311.12</v>
      </c>
      <c r="E57" s="1">
        <v>446382.71</v>
      </c>
    </row>
    <row r="58" spans="1:5">
      <c r="A58" s="1">
        <v>1922</v>
      </c>
      <c r="B58" s="1">
        <v>54</v>
      </c>
      <c r="C58" s="1">
        <v>226407.83</v>
      </c>
      <c r="D58" s="1">
        <v>209882.65</v>
      </c>
      <c r="E58" s="1">
        <v>436290.48</v>
      </c>
    </row>
    <row r="59" spans="1:5">
      <c r="A59" s="1">
        <v>1922</v>
      </c>
      <c r="B59" s="1">
        <v>55</v>
      </c>
      <c r="C59" s="1">
        <v>217884.45</v>
      </c>
      <c r="D59" s="1">
        <v>200690.4</v>
      </c>
      <c r="E59" s="1">
        <v>418574.85</v>
      </c>
    </row>
    <row r="60" spans="1:5">
      <c r="A60" s="1">
        <v>1922</v>
      </c>
      <c r="B60" s="1">
        <v>56</v>
      </c>
      <c r="C60" s="1">
        <v>208767.53</v>
      </c>
      <c r="D60" s="1">
        <v>192559.08</v>
      </c>
      <c r="E60" s="1">
        <v>401326.61</v>
      </c>
    </row>
    <row r="61" spans="1:5">
      <c r="A61" s="1">
        <v>1922</v>
      </c>
      <c r="B61" s="1">
        <v>57</v>
      </c>
      <c r="C61" s="1">
        <v>200065.98</v>
      </c>
      <c r="D61" s="1">
        <v>185150.29</v>
      </c>
      <c r="E61" s="1">
        <v>385216.27</v>
      </c>
    </row>
    <row r="62" spans="1:5">
      <c r="A62" s="1">
        <v>1922</v>
      </c>
      <c r="B62" s="1">
        <v>58</v>
      </c>
      <c r="C62" s="1">
        <v>193037.53</v>
      </c>
      <c r="D62" s="1">
        <v>177269.77</v>
      </c>
      <c r="E62" s="1">
        <v>370307.3</v>
      </c>
    </row>
    <row r="63" spans="1:5">
      <c r="A63" s="1">
        <v>1922</v>
      </c>
      <c r="B63" s="1">
        <v>59</v>
      </c>
      <c r="C63" s="1">
        <v>187758.74</v>
      </c>
      <c r="D63" s="1">
        <v>170360.74</v>
      </c>
      <c r="E63" s="1">
        <v>358119.47</v>
      </c>
    </row>
    <row r="64" spans="1:5">
      <c r="A64" s="1">
        <v>1922</v>
      </c>
      <c r="B64" s="1">
        <v>60</v>
      </c>
      <c r="C64" s="1">
        <v>182474.33</v>
      </c>
      <c r="D64" s="1">
        <v>164032.78</v>
      </c>
      <c r="E64" s="1">
        <v>346507.11</v>
      </c>
    </row>
    <row r="65" spans="1:5">
      <c r="A65" s="1">
        <v>1922</v>
      </c>
      <c r="B65" s="1">
        <v>61</v>
      </c>
      <c r="C65" s="1">
        <v>174550.36</v>
      </c>
      <c r="D65" s="1">
        <v>155833.71</v>
      </c>
      <c r="E65" s="1">
        <v>330384.06</v>
      </c>
    </row>
    <row r="66" spans="1:5">
      <c r="A66" s="1">
        <v>1922</v>
      </c>
      <c r="B66" s="1">
        <v>62</v>
      </c>
      <c r="C66" s="1">
        <v>159709.87</v>
      </c>
      <c r="D66" s="1">
        <v>142249.32999999999</v>
      </c>
      <c r="E66" s="1">
        <v>301959.2</v>
      </c>
    </row>
    <row r="67" spans="1:5">
      <c r="A67" s="1">
        <v>1922</v>
      </c>
      <c r="B67" s="1">
        <v>63</v>
      </c>
      <c r="C67" s="1">
        <v>149505.65</v>
      </c>
      <c r="D67" s="1">
        <v>131330.43</v>
      </c>
      <c r="E67" s="1">
        <v>280836.08</v>
      </c>
    </row>
    <row r="68" spans="1:5">
      <c r="A68" s="1">
        <v>1922</v>
      </c>
      <c r="B68" s="1">
        <v>64</v>
      </c>
      <c r="C68" s="1">
        <v>145842.75</v>
      </c>
      <c r="D68" s="1">
        <v>125672.3</v>
      </c>
      <c r="E68" s="1">
        <v>271515.03999999998</v>
      </c>
    </row>
    <row r="69" spans="1:5">
      <c r="A69" s="1">
        <v>1922</v>
      </c>
      <c r="B69" s="1">
        <v>65</v>
      </c>
      <c r="C69" s="1">
        <v>141557.6</v>
      </c>
      <c r="D69" s="1">
        <v>120993.17</v>
      </c>
      <c r="E69" s="1">
        <v>262550.78000000003</v>
      </c>
    </row>
    <row r="70" spans="1:5">
      <c r="A70" s="1">
        <v>1922</v>
      </c>
      <c r="B70" s="1">
        <v>66</v>
      </c>
      <c r="C70" s="1">
        <v>136253.32</v>
      </c>
      <c r="D70" s="1">
        <v>115406.13</v>
      </c>
      <c r="E70" s="1">
        <v>251659.45</v>
      </c>
    </row>
    <row r="71" spans="1:5">
      <c r="A71" s="1">
        <v>1922</v>
      </c>
      <c r="B71" s="1">
        <v>67</v>
      </c>
      <c r="C71" s="1">
        <v>126047.25</v>
      </c>
      <c r="D71" s="1">
        <v>105623.55</v>
      </c>
      <c r="E71" s="1">
        <v>231670.8</v>
      </c>
    </row>
    <row r="72" spans="1:5">
      <c r="A72" s="1">
        <v>1922</v>
      </c>
      <c r="B72" s="1">
        <v>68</v>
      </c>
      <c r="C72" s="1">
        <v>117633.84</v>
      </c>
      <c r="D72" s="1">
        <v>97382.99</v>
      </c>
      <c r="E72" s="1">
        <v>215016.82</v>
      </c>
    </row>
    <row r="73" spans="1:5">
      <c r="A73" s="1">
        <v>1922</v>
      </c>
      <c r="B73" s="1">
        <v>69</v>
      </c>
      <c r="C73" s="1">
        <v>114166.06</v>
      </c>
      <c r="D73" s="1">
        <v>92908.24</v>
      </c>
      <c r="E73" s="1">
        <v>207074.3</v>
      </c>
    </row>
    <row r="74" spans="1:5">
      <c r="A74" s="1">
        <v>1922</v>
      </c>
      <c r="B74" s="1">
        <v>70</v>
      </c>
      <c r="C74" s="1">
        <v>109988.05</v>
      </c>
      <c r="D74" s="1">
        <v>87132.18</v>
      </c>
      <c r="E74" s="1">
        <v>197120.23</v>
      </c>
    </row>
    <row r="75" spans="1:5">
      <c r="A75" s="1">
        <v>1922</v>
      </c>
      <c r="B75" s="1">
        <v>71</v>
      </c>
      <c r="C75" s="1">
        <v>101041.91</v>
      </c>
      <c r="D75" s="1">
        <v>77400.66</v>
      </c>
      <c r="E75" s="1">
        <v>178442.56</v>
      </c>
    </row>
    <row r="76" spans="1:5">
      <c r="A76" s="1">
        <v>1922</v>
      </c>
      <c r="B76" s="1">
        <v>72</v>
      </c>
      <c r="C76" s="1">
        <v>89278.95</v>
      </c>
      <c r="D76" s="1">
        <v>66535.89</v>
      </c>
      <c r="E76" s="1">
        <v>155814.82999999999</v>
      </c>
    </row>
    <row r="77" spans="1:5">
      <c r="A77" s="1">
        <v>1922</v>
      </c>
      <c r="B77" s="1">
        <v>73</v>
      </c>
      <c r="C77" s="1">
        <v>81108.37</v>
      </c>
      <c r="D77" s="1">
        <v>59186.26</v>
      </c>
      <c r="E77" s="1">
        <v>140294.63</v>
      </c>
    </row>
    <row r="78" spans="1:5">
      <c r="A78" s="1">
        <v>1922</v>
      </c>
      <c r="B78" s="1">
        <v>74</v>
      </c>
      <c r="C78" s="1">
        <v>74622.78</v>
      </c>
      <c r="D78" s="1">
        <v>53289.15</v>
      </c>
      <c r="E78" s="1">
        <v>127911.93</v>
      </c>
    </row>
    <row r="79" spans="1:5">
      <c r="A79" s="1">
        <v>1922</v>
      </c>
      <c r="B79" s="1">
        <v>75</v>
      </c>
      <c r="C79" s="1">
        <v>67806.2</v>
      </c>
      <c r="D79" s="1">
        <v>47296.29</v>
      </c>
      <c r="E79" s="1">
        <v>115102.49</v>
      </c>
    </row>
    <row r="80" spans="1:5">
      <c r="A80" s="1">
        <v>1922</v>
      </c>
      <c r="B80" s="1">
        <v>76</v>
      </c>
      <c r="C80" s="1">
        <v>62653.07</v>
      </c>
      <c r="D80" s="1">
        <v>42726.82</v>
      </c>
      <c r="E80" s="1">
        <v>105379.89</v>
      </c>
    </row>
    <row r="81" spans="1:5">
      <c r="A81" s="1">
        <v>1922</v>
      </c>
      <c r="B81" s="1">
        <v>77</v>
      </c>
      <c r="C81" s="1">
        <v>56820.1</v>
      </c>
      <c r="D81" s="1">
        <v>37913.94</v>
      </c>
      <c r="E81" s="1">
        <v>94734.03</v>
      </c>
    </row>
    <row r="82" spans="1:5">
      <c r="A82" s="1">
        <v>1922</v>
      </c>
      <c r="B82" s="1">
        <v>78</v>
      </c>
      <c r="C82" s="1">
        <v>49613.46</v>
      </c>
      <c r="D82" s="1">
        <v>32386.93</v>
      </c>
      <c r="E82" s="1">
        <v>82000.39</v>
      </c>
    </row>
    <row r="83" spans="1:5">
      <c r="A83" s="1">
        <v>1922</v>
      </c>
      <c r="B83" s="1">
        <v>79</v>
      </c>
      <c r="C83" s="1">
        <v>42314.28</v>
      </c>
      <c r="D83" s="1">
        <v>27244.1</v>
      </c>
      <c r="E83" s="1">
        <v>69558.38</v>
      </c>
    </row>
    <row r="84" spans="1:5">
      <c r="A84" s="1">
        <v>1922</v>
      </c>
      <c r="B84" s="1">
        <v>80</v>
      </c>
      <c r="C84" s="1">
        <v>37850.43</v>
      </c>
      <c r="D84" s="1">
        <v>23398.47</v>
      </c>
      <c r="E84" s="1">
        <v>61248.9</v>
      </c>
    </row>
    <row r="85" spans="1:5">
      <c r="A85" s="1">
        <v>1922</v>
      </c>
      <c r="B85" s="1">
        <v>81</v>
      </c>
      <c r="C85" s="1">
        <v>33646.699999999997</v>
      </c>
      <c r="D85" s="1">
        <v>20192.849999999999</v>
      </c>
      <c r="E85" s="1">
        <v>53839.55</v>
      </c>
    </row>
    <row r="86" spans="1:5">
      <c r="A86" s="1">
        <v>1922</v>
      </c>
      <c r="B86" s="1">
        <v>82</v>
      </c>
      <c r="C86" s="1">
        <v>28860.240000000002</v>
      </c>
      <c r="D86" s="1">
        <v>16631.91</v>
      </c>
      <c r="E86" s="1">
        <v>45492.15</v>
      </c>
    </row>
    <row r="87" spans="1:5">
      <c r="A87" s="1">
        <v>1922</v>
      </c>
      <c r="B87" s="1">
        <v>83</v>
      </c>
      <c r="C87" s="1">
        <v>23336.400000000001</v>
      </c>
      <c r="D87" s="1">
        <v>12966.24</v>
      </c>
      <c r="E87" s="1">
        <v>36302.65</v>
      </c>
    </row>
    <row r="88" spans="1:5">
      <c r="A88" s="1">
        <v>1922</v>
      </c>
      <c r="B88" s="1">
        <v>84</v>
      </c>
      <c r="C88" s="1">
        <v>18667.37</v>
      </c>
      <c r="D88" s="1">
        <v>10129.9</v>
      </c>
      <c r="E88" s="1">
        <v>28797.27</v>
      </c>
    </row>
    <row r="89" spans="1:5">
      <c r="A89" s="1">
        <v>1922</v>
      </c>
      <c r="B89" s="1">
        <v>85</v>
      </c>
      <c r="C89" s="1">
        <v>14978.69</v>
      </c>
      <c r="D89" s="1">
        <v>7944.02</v>
      </c>
      <c r="E89" s="1">
        <v>22922.71</v>
      </c>
    </row>
    <row r="90" spans="1:5">
      <c r="A90" s="1">
        <v>1922</v>
      </c>
      <c r="B90" s="1">
        <v>86</v>
      </c>
      <c r="C90" s="1">
        <v>11817.29</v>
      </c>
      <c r="D90" s="1">
        <v>6048.93</v>
      </c>
      <c r="E90" s="1">
        <v>17866.22</v>
      </c>
    </row>
    <row r="91" spans="1:5">
      <c r="A91" s="1">
        <v>1922</v>
      </c>
      <c r="B91" s="1">
        <v>87</v>
      </c>
      <c r="C91" s="1">
        <v>9214.7000000000007</v>
      </c>
      <c r="D91" s="1">
        <v>4471.2</v>
      </c>
      <c r="E91" s="1">
        <v>13685.9</v>
      </c>
    </row>
    <row r="92" spans="1:5">
      <c r="A92" s="1">
        <v>1922</v>
      </c>
      <c r="B92" s="1">
        <v>88</v>
      </c>
      <c r="C92" s="1">
        <v>7162.74</v>
      </c>
      <c r="D92" s="1">
        <v>3319.98</v>
      </c>
      <c r="E92" s="1">
        <v>10482.719999999999</v>
      </c>
    </row>
    <row r="93" spans="1:5">
      <c r="A93" s="1">
        <v>1922</v>
      </c>
      <c r="B93" s="1">
        <v>89</v>
      </c>
      <c r="C93" s="1">
        <v>5425.83</v>
      </c>
      <c r="D93" s="1">
        <v>2457.7600000000002</v>
      </c>
      <c r="E93" s="1">
        <v>7883.59</v>
      </c>
    </row>
    <row r="94" spans="1:5">
      <c r="A94" s="1">
        <v>1922</v>
      </c>
      <c r="B94" s="1">
        <v>90</v>
      </c>
      <c r="C94" s="1">
        <v>3958.23</v>
      </c>
      <c r="D94" s="1">
        <v>1737.33</v>
      </c>
      <c r="E94" s="1">
        <v>5695.56</v>
      </c>
    </row>
    <row r="95" spans="1:5">
      <c r="A95" s="1">
        <v>1922</v>
      </c>
      <c r="B95" s="1">
        <v>91</v>
      </c>
      <c r="C95" s="1">
        <v>2931.36</v>
      </c>
      <c r="D95" s="1">
        <v>1222.07</v>
      </c>
      <c r="E95" s="1">
        <v>4153.43</v>
      </c>
    </row>
    <row r="96" spans="1:5">
      <c r="A96" s="1">
        <v>1922</v>
      </c>
      <c r="B96" s="1">
        <v>92</v>
      </c>
      <c r="C96" s="1">
        <v>2164.42</v>
      </c>
      <c r="D96" s="1">
        <v>860.31</v>
      </c>
      <c r="E96" s="1">
        <v>3024.73</v>
      </c>
    </row>
    <row r="97" spans="1:5">
      <c r="A97" s="1">
        <v>1922</v>
      </c>
      <c r="B97" s="1">
        <v>93</v>
      </c>
      <c r="C97" s="1">
        <v>1506.36</v>
      </c>
      <c r="D97" s="1">
        <v>589.6</v>
      </c>
      <c r="E97" s="1">
        <v>2095.96</v>
      </c>
    </row>
    <row r="98" spans="1:5">
      <c r="A98" s="1">
        <v>1922</v>
      </c>
      <c r="B98" s="1">
        <v>94</v>
      </c>
      <c r="C98" s="1">
        <v>1031.44</v>
      </c>
      <c r="D98" s="1">
        <v>395.16</v>
      </c>
      <c r="E98" s="1">
        <v>1426.6</v>
      </c>
    </row>
    <row r="99" spans="1:5">
      <c r="A99" s="1">
        <v>1922</v>
      </c>
      <c r="B99" s="1">
        <v>95</v>
      </c>
      <c r="C99" s="1">
        <v>700.81</v>
      </c>
      <c r="D99" s="1">
        <v>255.88</v>
      </c>
      <c r="E99" s="1">
        <v>956.69</v>
      </c>
    </row>
    <row r="100" spans="1:5">
      <c r="A100" s="1">
        <v>1922</v>
      </c>
      <c r="B100" s="1">
        <v>96</v>
      </c>
      <c r="C100" s="1">
        <v>468.12</v>
      </c>
      <c r="D100" s="1">
        <v>161.49</v>
      </c>
      <c r="E100" s="1">
        <v>629.61</v>
      </c>
    </row>
    <row r="101" spans="1:5">
      <c r="A101" s="1">
        <v>1922</v>
      </c>
      <c r="B101" s="1">
        <v>97</v>
      </c>
      <c r="C101" s="1">
        <v>301.51</v>
      </c>
      <c r="D101" s="1">
        <v>102.64</v>
      </c>
      <c r="E101" s="1">
        <v>404.16</v>
      </c>
    </row>
    <row r="102" spans="1:5">
      <c r="A102" s="1">
        <v>1922</v>
      </c>
      <c r="B102" s="1">
        <v>98</v>
      </c>
      <c r="C102" s="1">
        <v>183.23</v>
      </c>
      <c r="D102" s="1">
        <v>65.650000000000006</v>
      </c>
      <c r="E102" s="1">
        <v>248.88</v>
      </c>
    </row>
    <row r="103" spans="1:5">
      <c r="A103" s="1">
        <v>1922</v>
      </c>
      <c r="B103" s="1">
        <v>99</v>
      </c>
      <c r="C103" s="1">
        <v>108.75</v>
      </c>
      <c r="D103" s="1">
        <v>36.21</v>
      </c>
      <c r="E103" s="1">
        <v>144.96</v>
      </c>
    </row>
    <row r="104" spans="1:5">
      <c r="A104" s="1">
        <v>1922</v>
      </c>
      <c r="B104" s="1">
        <v>100</v>
      </c>
      <c r="C104" s="1">
        <v>68.069999999999993</v>
      </c>
      <c r="D104" s="1">
        <v>19.850000000000001</v>
      </c>
      <c r="E104" s="1">
        <v>87.92</v>
      </c>
    </row>
    <row r="105" spans="1:5">
      <c r="A105" s="1">
        <v>1922</v>
      </c>
      <c r="B105" s="1">
        <v>101</v>
      </c>
      <c r="C105" s="1">
        <v>43.25</v>
      </c>
      <c r="D105" s="1">
        <v>12.09</v>
      </c>
      <c r="E105" s="1">
        <v>55.34</v>
      </c>
    </row>
    <row r="106" spans="1:5">
      <c r="A106" s="1">
        <v>1922</v>
      </c>
      <c r="B106" s="1">
        <v>102</v>
      </c>
      <c r="C106" s="1">
        <v>24.19</v>
      </c>
      <c r="D106" s="1">
        <v>7.37</v>
      </c>
      <c r="E106" s="1">
        <v>31.56</v>
      </c>
    </row>
    <row r="107" spans="1:5">
      <c r="A107" s="1">
        <v>1922</v>
      </c>
      <c r="B107" s="1">
        <v>103</v>
      </c>
      <c r="C107" s="1">
        <v>13.11</v>
      </c>
      <c r="D107" s="1">
        <v>4</v>
      </c>
      <c r="E107" s="1">
        <v>17.12</v>
      </c>
    </row>
    <row r="108" spans="1:5">
      <c r="A108" s="1">
        <v>1922</v>
      </c>
      <c r="B108" s="1">
        <v>104</v>
      </c>
      <c r="C108" s="1">
        <v>7.9</v>
      </c>
      <c r="D108" s="1">
        <v>1.42</v>
      </c>
      <c r="E108" s="1">
        <v>9.32</v>
      </c>
    </row>
    <row r="109" spans="1:5">
      <c r="A109" s="1">
        <v>1922</v>
      </c>
      <c r="B109" s="1">
        <v>105</v>
      </c>
      <c r="C109" s="1">
        <v>4.76</v>
      </c>
      <c r="D109" s="1">
        <v>0.74</v>
      </c>
      <c r="E109" s="1">
        <v>5.5</v>
      </c>
    </row>
    <row r="110" spans="1:5">
      <c r="A110" s="1">
        <v>1922</v>
      </c>
      <c r="B110" s="1">
        <v>106</v>
      </c>
      <c r="C110" s="1">
        <v>2.21</v>
      </c>
      <c r="D110" s="1">
        <v>0.24</v>
      </c>
      <c r="E110" s="1">
        <v>2.4500000000000002</v>
      </c>
    </row>
    <row r="111" spans="1:5">
      <c r="A111" s="1">
        <v>1922</v>
      </c>
      <c r="B111" s="1">
        <v>107</v>
      </c>
      <c r="C111" s="1">
        <v>0.48</v>
      </c>
      <c r="D111" s="1">
        <v>0</v>
      </c>
      <c r="E111" s="1">
        <v>0.48</v>
      </c>
    </row>
    <row r="112" spans="1:5">
      <c r="A112" s="1">
        <v>1922</v>
      </c>
      <c r="B112" s="1">
        <v>108</v>
      </c>
      <c r="C112" s="1">
        <v>0</v>
      </c>
      <c r="D112" s="1">
        <v>0</v>
      </c>
      <c r="E112" s="1">
        <v>0</v>
      </c>
    </row>
    <row r="113" spans="1:5">
      <c r="A113" s="1">
        <v>1922</v>
      </c>
      <c r="B113" s="1">
        <v>109</v>
      </c>
      <c r="C113" s="1">
        <v>0</v>
      </c>
      <c r="D113" s="1">
        <v>0</v>
      </c>
      <c r="E113" s="1">
        <v>0</v>
      </c>
    </row>
    <row r="114" spans="1:5">
      <c r="A114" s="1">
        <v>1922</v>
      </c>
      <c r="B114" s="1" t="s">
        <v>121</v>
      </c>
      <c r="C114" s="1">
        <v>0</v>
      </c>
      <c r="D114" s="1">
        <v>0</v>
      </c>
      <c r="E114" s="1">
        <v>0</v>
      </c>
    </row>
    <row r="115" spans="1:5">
      <c r="A115" s="1">
        <v>1923</v>
      </c>
      <c r="B115" s="1">
        <v>0</v>
      </c>
      <c r="C115" s="1">
        <v>427255.3</v>
      </c>
      <c r="D115" s="1">
        <v>441825.67</v>
      </c>
      <c r="E115" s="1">
        <v>869080.96</v>
      </c>
    </row>
    <row r="116" spans="1:5">
      <c r="A116" s="1">
        <v>1923</v>
      </c>
      <c r="B116" s="1">
        <v>1</v>
      </c>
      <c r="C116" s="1">
        <v>431516.1</v>
      </c>
      <c r="D116" s="1">
        <v>441866.21</v>
      </c>
      <c r="E116" s="1">
        <v>873382.32</v>
      </c>
    </row>
    <row r="117" spans="1:5">
      <c r="A117" s="1">
        <v>1923</v>
      </c>
      <c r="B117" s="1">
        <v>2</v>
      </c>
      <c r="C117" s="1">
        <v>446099.95</v>
      </c>
      <c r="D117" s="1">
        <v>456828.15</v>
      </c>
      <c r="E117" s="1">
        <v>902928.1</v>
      </c>
    </row>
    <row r="118" spans="1:5">
      <c r="A118" s="1">
        <v>1923</v>
      </c>
      <c r="B118" s="1">
        <v>3</v>
      </c>
      <c r="C118" s="1">
        <v>424806.56</v>
      </c>
      <c r="D118" s="1">
        <v>435948</v>
      </c>
      <c r="E118" s="1">
        <v>860754.55</v>
      </c>
    </row>
    <row r="119" spans="1:5">
      <c r="A119" s="1">
        <v>1923</v>
      </c>
      <c r="B119" s="1">
        <v>4</v>
      </c>
      <c r="C119" s="1">
        <v>357474.36</v>
      </c>
      <c r="D119" s="1">
        <v>365584.63</v>
      </c>
      <c r="E119" s="1">
        <v>723058.99</v>
      </c>
    </row>
    <row r="120" spans="1:5">
      <c r="A120" s="1">
        <v>1923</v>
      </c>
      <c r="B120" s="1">
        <v>5</v>
      </c>
      <c r="C120" s="1">
        <v>324025.81</v>
      </c>
      <c r="D120" s="1">
        <v>329434.65000000002</v>
      </c>
      <c r="E120" s="1">
        <v>653460.44999999995</v>
      </c>
    </row>
    <row r="121" spans="1:5">
      <c r="A121" s="1">
        <v>1923</v>
      </c>
      <c r="B121" s="1">
        <v>6</v>
      </c>
      <c r="C121" s="1">
        <v>347612.22</v>
      </c>
      <c r="D121" s="1">
        <v>353296.31</v>
      </c>
      <c r="E121" s="1">
        <v>700908.53</v>
      </c>
    </row>
    <row r="122" spans="1:5">
      <c r="A122" s="1">
        <v>1923</v>
      </c>
      <c r="B122" s="1">
        <v>7</v>
      </c>
      <c r="C122" s="1">
        <v>378223.08</v>
      </c>
      <c r="D122" s="1">
        <v>383500.59</v>
      </c>
      <c r="E122" s="1">
        <v>761723.66</v>
      </c>
    </row>
    <row r="123" spans="1:5">
      <c r="A123" s="1">
        <v>1923</v>
      </c>
      <c r="B123" s="1">
        <v>8</v>
      </c>
      <c r="C123" s="1">
        <v>403174.9</v>
      </c>
      <c r="D123" s="1">
        <v>405739.6</v>
      </c>
      <c r="E123" s="1">
        <v>808914.5</v>
      </c>
    </row>
    <row r="124" spans="1:5">
      <c r="A124" s="1">
        <v>1923</v>
      </c>
      <c r="B124" s="1">
        <v>9</v>
      </c>
      <c r="C124" s="1">
        <v>417050.32</v>
      </c>
      <c r="D124" s="1">
        <v>417791.15</v>
      </c>
      <c r="E124" s="1">
        <v>834841.47</v>
      </c>
    </row>
    <row r="125" spans="1:5">
      <c r="A125" s="1">
        <v>1923</v>
      </c>
      <c r="B125" s="1">
        <v>10</v>
      </c>
      <c r="C125" s="1">
        <v>417205.92</v>
      </c>
      <c r="D125" s="1">
        <v>418954.02</v>
      </c>
      <c r="E125" s="1">
        <v>836159.93</v>
      </c>
    </row>
    <row r="126" spans="1:5">
      <c r="A126" s="1">
        <v>1923</v>
      </c>
      <c r="B126" s="1">
        <v>11</v>
      </c>
      <c r="C126" s="1">
        <v>414503.44</v>
      </c>
      <c r="D126" s="1">
        <v>417394.18</v>
      </c>
      <c r="E126" s="1">
        <v>831897.62</v>
      </c>
    </row>
    <row r="127" spans="1:5">
      <c r="A127" s="1">
        <v>1923</v>
      </c>
      <c r="B127" s="1">
        <v>12</v>
      </c>
      <c r="C127" s="1">
        <v>415940.15</v>
      </c>
      <c r="D127" s="1">
        <v>417658.46</v>
      </c>
      <c r="E127" s="1">
        <v>833598.61</v>
      </c>
    </row>
    <row r="128" spans="1:5">
      <c r="A128" s="1">
        <v>1923</v>
      </c>
      <c r="B128" s="1">
        <v>13</v>
      </c>
      <c r="C128" s="1">
        <v>421584.18</v>
      </c>
      <c r="D128" s="1">
        <v>421545.45</v>
      </c>
      <c r="E128" s="1">
        <v>843129.63</v>
      </c>
    </row>
    <row r="129" spans="1:5">
      <c r="A129" s="1">
        <v>1923</v>
      </c>
      <c r="B129" s="1">
        <v>14</v>
      </c>
      <c r="C129" s="1">
        <v>427115.72</v>
      </c>
      <c r="D129" s="1">
        <v>425370.8</v>
      </c>
      <c r="E129" s="1">
        <v>852486.52</v>
      </c>
    </row>
    <row r="130" spans="1:5">
      <c r="A130" s="1">
        <v>1923</v>
      </c>
      <c r="B130" s="1">
        <v>15</v>
      </c>
      <c r="C130" s="1">
        <v>427560.77</v>
      </c>
      <c r="D130" s="1">
        <v>423927.6</v>
      </c>
      <c r="E130" s="1">
        <v>851488.37</v>
      </c>
    </row>
    <row r="131" spans="1:5">
      <c r="A131" s="1">
        <v>1923</v>
      </c>
      <c r="B131" s="1">
        <v>16</v>
      </c>
      <c r="C131" s="1">
        <v>423022.89</v>
      </c>
      <c r="D131" s="1">
        <v>418594.9</v>
      </c>
      <c r="E131" s="1">
        <v>841617.79</v>
      </c>
    </row>
    <row r="132" spans="1:5">
      <c r="A132" s="1">
        <v>1923</v>
      </c>
      <c r="B132" s="1">
        <v>17</v>
      </c>
      <c r="C132" s="1">
        <v>418714.08</v>
      </c>
      <c r="D132" s="1">
        <v>413496.59</v>
      </c>
      <c r="E132" s="1">
        <v>832210.67</v>
      </c>
    </row>
    <row r="133" spans="1:5">
      <c r="A133" s="1">
        <v>1923</v>
      </c>
      <c r="B133" s="1">
        <v>18</v>
      </c>
      <c r="C133" s="1">
        <v>415297.33</v>
      </c>
      <c r="D133" s="1">
        <v>407144.95</v>
      </c>
      <c r="E133" s="1">
        <v>822442.27</v>
      </c>
    </row>
    <row r="134" spans="1:5">
      <c r="A134" s="1">
        <v>1923</v>
      </c>
      <c r="B134" s="1">
        <v>19</v>
      </c>
      <c r="C134" s="1">
        <v>411778.79</v>
      </c>
      <c r="D134" s="1">
        <v>399640.17</v>
      </c>
      <c r="E134" s="1">
        <v>811418.96</v>
      </c>
    </row>
    <row r="135" spans="1:5">
      <c r="A135" s="1">
        <v>1923</v>
      </c>
      <c r="B135" s="1">
        <v>20</v>
      </c>
      <c r="C135" s="1">
        <v>409079.65</v>
      </c>
      <c r="D135" s="1">
        <v>392395.63</v>
      </c>
      <c r="E135" s="1">
        <v>801475.28</v>
      </c>
    </row>
    <row r="136" spans="1:5">
      <c r="A136" s="1">
        <v>1923</v>
      </c>
      <c r="B136" s="1">
        <v>21</v>
      </c>
      <c r="C136" s="1">
        <v>404477.29</v>
      </c>
      <c r="D136" s="1">
        <v>380300.9</v>
      </c>
      <c r="E136" s="1">
        <v>784778.2</v>
      </c>
    </row>
    <row r="137" spans="1:5">
      <c r="A137" s="1">
        <v>1923</v>
      </c>
      <c r="B137" s="1">
        <v>22</v>
      </c>
      <c r="C137" s="1">
        <v>400681.94</v>
      </c>
      <c r="D137" s="1">
        <v>366907.55</v>
      </c>
      <c r="E137" s="1">
        <v>767589.49</v>
      </c>
    </row>
    <row r="138" spans="1:5">
      <c r="A138" s="1">
        <v>1923</v>
      </c>
      <c r="B138" s="1">
        <v>23</v>
      </c>
      <c r="C138" s="1">
        <v>397326.02</v>
      </c>
      <c r="D138" s="1">
        <v>353001.51</v>
      </c>
      <c r="E138" s="1">
        <v>750327.53</v>
      </c>
    </row>
    <row r="139" spans="1:5">
      <c r="A139" s="1">
        <v>1923</v>
      </c>
      <c r="B139" s="1">
        <v>24</v>
      </c>
      <c r="C139" s="1">
        <v>389769.67</v>
      </c>
      <c r="D139" s="1">
        <v>333773.31</v>
      </c>
      <c r="E139" s="1">
        <v>723542.98</v>
      </c>
    </row>
    <row r="140" spans="1:5">
      <c r="A140" s="1">
        <v>1923</v>
      </c>
      <c r="B140" s="1">
        <v>25</v>
      </c>
      <c r="C140" s="1">
        <v>385983.03</v>
      </c>
      <c r="D140" s="1">
        <v>320807.06</v>
      </c>
      <c r="E140" s="1">
        <v>706790.09</v>
      </c>
    </row>
    <row r="141" spans="1:5">
      <c r="A141" s="1">
        <v>1923</v>
      </c>
      <c r="B141" s="1">
        <v>26</v>
      </c>
      <c r="C141" s="1">
        <v>383620.92</v>
      </c>
      <c r="D141" s="1">
        <v>314804.64</v>
      </c>
      <c r="E141" s="1">
        <v>698425.56</v>
      </c>
    </row>
    <row r="142" spans="1:5">
      <c r="A142" s="1">
        <v>1923</v>
      </c>
      <c r="B142" s="1">
        <v>27</v>
      </c>
      <c r="C142" s="1">
        <v>378816.92</v>
      </c>
      <c r="D142" s="1">
        <v>310630.52</v>
      </c>
      <c r="E142" s="1">
        <v>689447.43</v>
      </c>
    </row>
    <row r="143" spans="1:5">
      <c r="A143" s="1">
        <v>1923</v>
      </c>
      <c r="B143" s="1">
        <v>28</v>
      </c>
      <c r="C143" s="1">
        <v>372451.95</v>
      </c>
      <c r="D143" s="1">
        <v>307497.84000000003</v>
      </c>
      <c r="E143" s="1">
        <v>679949.79</v>
      </c>
    </row>
    <row r="144" spans="1:5">
      <c r="A144" s="1">
        <v>1923</v>
      </c>
      <c r="B144" s="1">
        <v>29</v>
      </c>
      <c r="C144" s="1">
        <v>367535.7</v>
      </c>
      <c r="D144" s="1">
        <v>305182.51</v>
      </c>
      <c r="E144" s="1">
        <v>672718.21</v>
      </c>
    </row>
    <row r="145" spans="1:5">
      <c r="A145" s="1">
        <v>1923</v>
      </c>
      <c r="B145" s="1">
        <v>30</v>
      </c>
      <c r="C145" s="1">
        <v>364596.46</v>
      </c>
      <c r="D145" s="1">
        <v>303928.78999999998</v>
      </c>
      <c r="E145" s="1">
        <v>668525.24</v>
      </c>
    </row>
    <row r="146" spans="1:5">
      <c r="A146" s="1">
        <v>1923</v>
      </c>
      <c r="B146" s="1">
        <v>31</v>
      </c>
      <c r="C146" s="1">
        <v>363432.77</v>
      </c>
      <c r="D146" s="1">
        <v>303843.74</v>
      </c>
      <c r="E146" s="1">
        <v>667276.5</v>
      </c>
    </row>
    <row r="147" spans="1:5">
      <c r="A147" s="1">
        <v>1923</v>
      </c>
      <c r="B147" s="1">
        <v>32</v>
      </c>
      <c r="C147" s="1">
        <v>357285.13</v>
      </c>
      <c r="D147" s="1">
        <v>299960.15000000002</v>
      </c>
      <c r="E147" s="1">
        <v>657245.28</v>
      </c>
    </row>
    <row r="148" spans="1:5">
      <c r="A148" s="1">
        <v>1923</v>
      </c>
      <c r="B148" s="1">
        <v>33</v>
      </c>
      <c r="C148" s="1">
        <v>344216.31</v>
      </c>
      <c r="D148" s="1">
        <v>291807.46000000002</v>
      </c>
      <c r="E148" s="1">
        <v>636023.78</v>
      </c>
    </row>
    <row r="149" spans="1:5">
      <c r="A149" s="1">
        <v>1923</v>
      </c>
      <c r="B149" s="1">
        <v>34</v>
      </c>
      <c r="C149" s="1">
        <v>339825.55</v>
      </c>
      <c r="D149" s="1">
        <v>289389.84999999998</v>
      </c>
      <c r="E149" s="1">
        <v>629215.41</v>
      </c>
    </row>
    <row r="150" spans="1:5">
      <c r="A150" s="1">
        <v>1923</v>
      </c>
      <c r="B150" s="1">
        <v>35</v>
      </c>
      <c r="C150" s="1">
        <v>340811.31</v>
      </c>
      <c r="D150" s="1">
        <v>289899.03000000003</v>
      </c>
      <c r="E150" s="1">
        <v>630710.34</v>
      </c>
    </row>
    <row r="151" spans="1:5">
      <c r="A151" s="1">
        <v>1923</v>
      </c>
      <c r="B151" s="1">
        <v>36</v>
      </c>
      <c r="C151" s="1">
        <v>336821.27</v>
      </c>
      <c r="D151" s="1">
        <v>286644.40999999997</v>
      </c>
      <c r="E151" s="1">
        <v>623465.68000000005</v>
      </c>
    </row>
    <row r="152" spans="1:5">
      <c r="A152" s="1">
        <v>1923</v>
      </c>
      <c r="B152" s="1">
        <v>37</v>
      </c>
      <c r="C152" s="1">
        <v>335952.98</v>
      </c>
      <c r="D152" s="1">
        <v>287139.96000000002</v>
      </c>
      <c r="E152" s="1">
        <v>623092.93999999994</v>
      </c>
    </row>
    <row r="153" spans="1:5">
      <c r="A153" s="1">
        <v>1923</v>
      </c>
      <c r="B153" s="1">
        <v>38</v>
      </c>
      <c r="C153" s="1">
        <v>331680.95</v>
      </c>
      <c r="D153" s="1">
        <v>286151.7</v>
      </c>
      <c r="E153" s="1">
        <v>617832.64</v>
      </c>
    </row>
    <row r="154" spans="1:5">
      <c r="A154" s="1">
        <v>1923</v>
      </c>
      <c r="B154" s="1">
        <v>39</v>
      </c>
      <c r="C154" s="1">
        <v>328269.17</v>
      </c>
      <c r="D154" s="1">
        <v>283820.37</v>
      </c>
      <c r="E154" s="1">
        <v>612089.54</v>
      </c>
    </row>
    <row r="155" spans="1:5">
      <c r="A155" s="1">
        <v>1923</v>
      </c>
      <c r="B155" s="1">
        <v>40</v>
      </c>
      <c r="C155" s="1">
        <v>331351.76</v>
      </c>
      <c r="D155" s="1">
        <v>287025.56</v>
      </c>
      <c r="E155" s="1">
        <v>618377.31000000006</v>
      </c>
    </row>
    <row r="156" spans="1:5">
      <c r="A156" s="1">
        <v>1923</v>
      </c>
      <c r="B156" s="1">
        <v>41</v>
      </c>
      <c r="C156" s="1">
        <v>333558.02</v>
      </c>
      <c r="D156" s="1">
        <v>292235.81</v>
      </c>
      <c r="E156" s="1">
        <v>625793.82999999996</v>
      </c>
    </row>
    <row r="157" spans="1:5">
      <c r="A157" s="1">
        <v>1923</v>
      </c>
      <c r="B157" s="1">
        <v>42</v>
      </c>
      <c r="C157" s="1">
        <v>327862.55</v>
      </c>
      <c r="D157" s="1">
        <v>290225.59000000003</v>
      </c>
      <c r="E157" s="1">
        <v>618088.14</v>
      </c>
    </row>
    <row r="158" spans="1:5">
      <c r="A158" s="1">
        <v>1923</v>
      </c>
      <c r="B158" s="1">
        <v>43</v>
      </c>
      <c r="C158" s="1">
        <v>314629.25</v>
      </c>
      <c r="D158" s="1">
        <v>280118.01</v>
      </c>
      <c r="E158" s="1">
        <v>594747.26</v>
      </c>
    </row>
    <row r="159" spans="1:5">
      <c r="A159" s="1">
        <v>1923</v>
      </c>
      <c r="B159" s="1">
        <v>44</v>
      </c>
      <c r="C159" s="1">
        <v>307639.90000000002</v>
      </c>
      <c r="D159" s="1">
        <v>273703.26</v>
      </c>
      <c r="E159" s="1">
        <v>581343.16</v>
      </c>
    </row>
    <row r="160" spans="1:5">
      <c r="A160" s="1">
        <v>1923</v>
      </c>
      <c r="B160" s="1">
        <v>45</v>
      </c>
      <c r="C160" s="1">
        <v>303766.28000000003</v>
      </c>
      <c r="D160" s="1">
        <v>270736.42</v>
      </c>
      <c r="E160" s="1">
        <v>574502.69999999995</v>
      </c>
    </row>
    <row r="161" spans="1:5">
      <c r="A161" s="1">
        <v>1923</v>
      </c>
      <c r="B161" s="1">
        <v>46</v>
      </c>
      <c r="C161" s="1">
        <v>297783.67999999999</v>
      </c>
      <c r="D161" s="1">
        <v>269264.95</v>
      </c>
      <c r="E161" s="1">
        <v>567048.62</v>
      </c>
    </row>
    <row r="162" spans="1:5">
      <c r="A162" s="1">
        <v>1923</v>
      </c>
      <c r="B162" s="1">
        <v>47</v>
      </c>
      <c r="C162" s="1">
        <v>294275.90999999997</v>
      </c>
      <c r="D162" s="1">
        <v>270717.32</v>
      </c>
      <c r="E162" s="1">
        <v>564993.23</v>
      </c>
    </row>
    <row r="163" spans="1:5">
      <c r="A163" s="1">
        <v>1923</v>
      </c>
      <c r="B163" s="1">
        <v>48</v>
      </c>
      <c r="C163" s="1">
        <v>283458.03999999998</v>
      </c>
      <c r="D163" s="1">
        <v>264980.53000000003</v>
      </c>
      <c r="E163" s="1">
        <v>548438.56000000006</v>
      </c>
    </row>
    <row r="164" spans="1:5">
      <c r="A164" s="1">
        <v>1923</v>
      </c>
      <c r="B164" s="1">
        <v>49</v>
      </c>
      <c r="C164" s="1">
        <v>275917.71000000002</v>
      </c>
      <c r="D164" s="1">
        <v>259409.64</v>
      </c>
      <c r="E164" s="1">
        <v>535327.35</v>
      </c>
    </row>
    <row r="165" spans="1:5">
      <c r="A165" s="1">
        <v>1923</v>
      </c>
      <c r="B165" s="1">
        <v>50</v>
      </c>
      <c r="C165" s="1">
        <v>273629.11</v>
      </c>
      <c r="D165" s="1">
        <v>256429.02</v>
      </c>
      <c r="E165" s="1">
        <v>530058.13</v>
      </c>
    </row>
    <row r="166" spans="1:5">
      <c r="A166" s="1">
        <v>1923</v>
      </c>
      <c r="B166" s="1">
        <v>51</v>
      </c>
      <c r="C166" s="1">
        <v>269073.83</v>
      </c>
      <c r="D166" s="1">
        <v>251265.66</v>
      </c>
      <c r="E166" s="1">
        <v>520339.5</v>
      </c>
    </row>
    <row r="167" spans="1:5">
      <c r="A167" s="1">
        <v>1923</v>
      </c>
      <c r="B167" s="1">
        <v>52</v>
      </c>
      <c r="C167" s="1">
        <v>257142.47</v>
      </c>
      <c r="D167" s="1">
        <v>240281.82</v>
      </c>
      <c r="E167" s="1">
        <v>497424.29</v>
      </c>
    </row>
    <row r="168" spans="1:5">
      <c r="A168" s="1">
        <v>1923</v>
      </c>
      <c r="B168" s="1">
        <v>53</v>
      </c>
      <c r="C168" s="1">
        <v>237703.96</v>
      </c>
      <c r="D168" s="1">
        <v>223722.16</v>
      </c>
      <c r="E168" s="1">
        <v>461426.13</v>
      </c>
    </row>
    <row r="169" spans="1:5">
      <c r="A169" s="1">
        <v>1923</v>
      </c>
      <c r="B169" s="1">
        <v>54</v>
      </c>
      <c r="C169" s="1">
        <v>226631.88</v>
      </c>
      <c r="D169" s="1">
        <v>212446.33</v>
      </c>
      <c r="E169" s="1">
        <v>439078.21</v>
      </c>
    </row>
    <row r="170" spans="1:5">
      <c r="A170" s="1">
        <v>1923</v>
      </c>
      <c r="B170" s="1">
        <v>55</v>
      </c>
      <c r="C170" s="1">
        <v>223347.67</v>
      </c>
      <c r="D170" s="1">
        <v>206282.48</v>
      </c>
      <c r="E170" s="1">
        <v>429630.15</v>
      </c>
    </row>
    <row r="171" spans="1:5">
      <c r="A171" s="1">
        <v>1923</v>
      </c>
      <c r="B171" s="1">
        <v>56</v>
      </c>
      <c r="C171" s="1">
        <v>215178.66</v>
      </c>
      <c r="D171" s="1">
        <v>197290.67</v>
      </c>
      <c r="E171" s="1">
        <v>412469.32</v>
      </c>
    </row>
    <row r="172" spans="1:5">
      <c r="A172" s="1">
        <v>1923</v>
      </c>
      <c r="B172" s="1">
        <v>57</v>
      </c>
      <c r="C172" s="1">
        <v>206235.27</v>
      </c>
      <c r="D172" s="1">
        <v>189050.74</v>
      </c>
      <c r="E172" s="1">
        <v>395286.01</v>
      </c>
    </row>
    <row r="173" spans="1:5">
      <c r="A173" s="1">
        <v>1923</v>
      </c>
      <c r="B173" s="1">
        <v>58</v>
      </c>
      <c r="C173" s="1">
        <v>197309.97</v>
      </c>
      <c r="D173" s="1">
        <v>181223.7</v>
      </c>
      <c r="E173" s="1">
        <v>378533.67</v>
      </c>
    </row>
    <row r="174" spans="1:5">
      <c r="A174" s="1">
        <v>1923</v>
      </c>
      <c r="B174" s="1">
        <v>59</v>
      </c>
      <c r="C174" s="1">
        <v>189752.75</v>
      </c>
      <c r="D174" s="1">
        <v>173152.59</v>
      </c>
      <c r="E174" s="1">
        <v>362905.34</v>
      </c>
    </row>
    <row r="175" spans="1:5">
      <c r="A175" s="1">
        <v>1923</v>
      </c>
      <c r="B175" s="1">
        <v>60</v>
      </c>
      <c r="C175" s="1">
        <v>184319.9</v>
      </c>
      <c r="D175" s="1">
        <v>166348.43</v>
      </c>
      <c r="E175" s="1">
        <v>350668.34</v>
      </c>
    </row>
    <row r="176" spans="1:5">
      <c r="A176" s="1">
        <v>1923</v>
      </c>
      <c r="B176" s="1">
        <v>61</v>
      </c>
      <c r="C176" s="1">
        <v>178943.89</v>
      </c>
      <c r="D176" s="1">
        <v>159815.63</v>
      </c>
      <c r="E176" s="1">
        <v>338759.51</v>
      </c>
    </row>
    <row r="177" spans="1:5">
      <c r="A177" s="1">
        <v>1923</v>
      </c>
      <c r="B177" s="1">
        <v>62</v>
      </c>
      <c r="C177" s="1">
        <v>170946.07</v>
      </c>
      <c r="D177" s="1">
        <v>151184.18</v>
      </c>
      <c r="E177" s="1">
        <v>322130.25</v>
      </c>
    </row>
    <row r="178" spans="1:5">
      <c r="A178" s="1">
        <v>1923</v>
      </c>
      <c r="B178" s="1">
        <v>63</v>
      </c>
      <c r="C178" s="1">
        <v>156400.07999999999</v>
      </c>
      <c r="D178" s="1">
        <v>137610.57</v>
      </c>
      <c r="E178" s="1">
        <v>294010.65000000002</v>
      </c>
    </row>
    <row r="179" spans="1:5">
      <c r="A179" s="1">
        <v>1923</v>
      </c>
      <c r="B179" s="1">
        <v>64</v>
      </c>
      <c r="C179" s="1">
        <v>146245.51999999999</v>
      </c>
      <c r="D179" s="1">
        <v>126812.66</v>
      </c>
      <c r="E179" s="1">
        <v>273058.17</v>
      </c>
    </row>
    <row r="180" spans="1:5">
      <c r="A180" s="1">
        <v>1923</v>
      </c>
      <c r="B180" s="1">
        <v>65</v>
      </c>
      <c r="C180" s="1">
        <v>142167.97</v>
      </c>
      <c r="D180" s="1">
        <v>120968.66</v>
      </c>
      <c r="E180" s="1">
        <v>263136.63</v>
      </c>
    </row>
    <row r="181" spans="1:5">
      <c r="A181" s="1">
        <v>1923</v>
      </c>
      <c r="B181" s="1">
        <v>66</v>
      </c>
      <c r="C181" s="1">
        <v>137776.54</v>
      </c>
      <c r="D181" s="1">
        <v>116380.52</v>
      </c>
      <c r="E181" s="1">
        <v>254157.06</v>
      </c>
    </row>
    <row r="182" spans="1:5">
      <c r="A182" s="1">
        <v>1923</v>
      </c>
      <c r="B182" s="1">
        <v>67</v>
      </c>
      <c r="C182" s="1">
        <v>132289.76999999999</v>
      </c>
      <c r="D182" s="1">
        <v>110767.67</v>
      </c>
      <c r="E182" s="1">
        <v>243057.45</v>
      </c>
    </row>
    <row r="183" spans="1:5">
      <c r="A183" s="1">
        <v>1923</v>
      </c>
      <c r="B183" s="1">
        <v>68</v>
      </c>
      <c r="C183" s="1">
        <v>121905.94</v>
      </c>
      <c r="D183" s="1">
        <v>100810.2</v>
      </c>
      <c r="E183" s="1">
        <v>222716.14</v>
      </c>
    </row>
    <row r="184" spans="1:5">
      <c r="A184" s="1">
        <v>1923</v>
      </c>
      <c r="B184" s="1">
        <v>69</v>
      </c>
      <c r="C184" s="1">
        <v>113268.78</v>
      </c>
      <c r="D184" s="1">
        <v>92357.51</v>
      </c>
      <c r="E184" s="1">
        <v>205626.29</v>
      </c>
    </row>
    <row r="185" spans="1:5">
      <c r="A185" s="1">
        <v>1923</v>
      </c>
      <c r="B185" s="1">
        <v>70</v>
      </c>
      <c r="C185" s="1">
        <v>109098.81</v>
      </c>
      <c r="D185" s="1">
        <v>87489.53</v>
      </c>
      <c r="E185" s="1">
        <v>196588.34</v>
      </c>
    </row>
    <row r="186" spans="1:5">
      <c r="A186" s="1">
        <v>1923</v>
      </c>
      <c r="B186" s="1">
        <v>71</v>
      </c>
      <c r="C186" s="1">
        <v>104393.14</v>
      </c>
      <c r="D186" s="1">
        <v>81570.929999999993</v>
      </c>
      <c r="E186" s="1">
        <v>185964.07</v>
      </c>
    </row>
    <row r="187" spans="1:5">
      <c r="A187" s="1">
        <v>1923</v>
      </c>
      <c r="B187" s="1">
        <v>72</v>
      </c>
      <c r="C187" s="1">
        <v>95288.65</v>
      </c>
      <c r="D187" s="1">
        <v>71922.320000000007</v>
      </c>
      <c r="E187" s="1">
        <v>167210.97</v>
      </c>
    </row>
    <row r="188" spans="1:5">
      <c r="A188" s="1">
        <v>1923</v>
      </c>
      <c r="B188" s="1">
        <v>73</v>
      </c>
      <c r="C188" s="1">
        <v>83507.37</v>
      </c>
      <c r="D188" s="1">
        <v>61209.07</v>
      </c>
      <c r="E188" s="1">
        <v>144716.44</v>
      </c>
    </row>
    <row r="189" spans="1:5">
      <c r="A189" s="1">
        <v>1923</v>
      </c>
      <c r="B189" s="1">
        <v>74</v>
      </c>
      <c r="C189" s="1">
        <v>75288.759999999995</v>
      </c>
      <c r="D189" s="1">
        <v>53899.32</v>
      </c>
      <c r="E189" s="1">
        <v>129188.08</v>
      </c>
    </row>
    <row r="190" spans="1:5">
      <c r="A190" s="1">
        <v>1923</v>
      </c>
      <c r="B190" s="1">
        <v>75</v>
      </c>
      <c r="C190" s="1">
        <v>68784.740000000005</v>
      </c>
      <c r="D190" s="1">
        <v>48085.81</v>
      </c>
      <c r="E190" s="1">
        <v>116870.54</v>
      </c>
    </row>
    <row r="191" spans="1:5">
      <c r="A191" s="1">
        <v>1923</v>
      </c>
      <c r="B191" s="1">
        <v>76</v>
      </c>
      <c r="C191" s="1">
        <v>62072.92</v>
      </c>
      <c r="D191" s="1">
        <v>42371.99</v>
      </c>
      <c r="E191" s="1">
        <v>104444.91</v>
      </c>
    </row>
    <row r="192" spans="1:5">
      <c r="A192" s="1">
        <v>1923</v>
      </c>
      <c r="B192" s="1">
        <v>77</v>
      </c>
      <c r="C192" s="1">
        <v>57036.22</v>
      </c>
      <c r="D192" s="1">
        <v>38052.22</v>
      </c>
      <c r="E192" s="1">
        <v>95088.44</v>
      </c>
    </row>
    <row r="193" spans="1:5">
      <c r="A193" s="1">
        <v>1923</v>
      </c>
      <c r="B193" s="1">
        <v>78</v>
      </c>
      <c r="C193" s="1">
        <v>51404.55</v>
      </c>
      <c r="D193" s="1">
        <v>33489.24</v>
      </c>
      <c r="E193" s="1">
        <v>84893.79</v>
      </c>
    </row>
    <row r="194" spans="1:5">
      <c r="A194" s="1">
        <v>1923</v>
      </c>
      <c r="B194" s="1">
        <v>79</v>
      </c>
      <c r="C194" s="1">
        <v>44567.69</v>
      </c>
      <c r="D194" s="1">
        <v>28291.21</v>
      </c>
      <c r="E194" s="1">
        <v>72858.899999999994</v>
      </c>
    </row>
    <row r="195" spans="1:5">
      <c r="A195" s="1">
        <v>1923</v>
      </c>
      <c r="B195" s="1">
        <v>80</v>
      </c>
      <c r="C195" s="1">
        <v>38499.15</v>
      </c>
      <c r="D195" s="1">
        <v>23485.52</v>
      </c>
      <c r="E195" s="1">
        <v>61984.67</v>
      </c>
    </row>
    <row r="196" spans="1:5">
      <c r="A196" s="1">
        <v>1923</v>
      </c>
      <c r="B196" s="1">
        <v>81</v>
      </c>
      <c r="C196" s="1">
        <v>33349.89</v>
      </c>
      <c r="D196" s="1">
        <v>20052.419999999998</v>
      </c>
      <c r="E196" s="1">
        <v>53402.3</v>
      </c>
    </row>
    <row r="197" spans="1:5">
      <c r="A197" s="1">
        <v>1923</v>
      </c>
      <c r="B197" s="1">
        <v>82</v>
      </c>
      <c r="C197" s="1">
        <v>29239.13</v>
      </c>
      <c r="D197" s="1">
        <v>17061.330000000002</v>
      </c>
      <c r="E197" s="1">
        <v>46300.45</v>
      </c>
    </row>
    <row r="198" spans="1:5">
      <c r="A198" s="1">
        <v>1923</v>
      </c>
      <c r="B198" s="1">
        <v>83</v>
      </c>
      <c r="C198" s="1">
        <v>24668.14</v>
      </c>
      <c r="D198" s="1">
        <v>13770.3</v>
      </c>
      <c r="E198" s="1">
        <v>38438.44</v>
      </c>
    </row>
    <row r="199" spans="1:5">
      <c r="A199" s="1">
        <v>1923</v>
      </c>
      <c r="B199" s="1">
        <v>84</v>
      </c>
      <c r="C199" s="1">
        <v>19612.310000000001</v>
      </c>
      <c r="D199" s="1">
        <v>10579.82</v>
      </c>
      <c r="E199" s="1">
        <v>30192.13</v>
      </c>
    </row>
    <row r="200" spans="1:5">
      <c r="A200" s="1">
        <v>1923</v>
      </c>
      <c r="B200" s="1">
        <v>85</v>
      </c>
      <c r="C200" s="1">
        <v>15413.81</v>
      </c>
      <c r="D200" s="1">
        <v>8119.66</v>
      </c>
      <c r="E200" s="1">
        <v>23533.47</v>
      </c>
    </row>
    <row r="201" spans="1:5">
      <c r="A201" s="1">
        <v>1923</v>
      </c>
      <c r="B201" s="1">
        <v>86</v>
      </c>
      <c r="C201" s="1">
        <v>12221.9</v>
      </c>
      <c r="D201" s="1">
        <v>6250.3</v>
      </c>
      <c r="E201" s="1">
        <v>18472.2</v>
      </c>
    </row>
    <row r="202" spans="1:5">
      <c r="A202" s="1">
        <v>1923</v>
      </c>
      <c r="B202" s="1">
        <v>87</v>
      </c>
      <c r="C202" s="1">
        <v>9470</v>
      </c>
      <c r="D202" s="1">
        <v>4653.8</v>
      </c>
      <c r="E202" s="1">
        <v>14123.8</v>
      </c>
    </row>
    <row r="203" spans="1:5">
      <c r="A203" s="1">
        <v>1923</v>
      </c>
      <c r="B203" s="1">
        <v>88</v>
      </c>
      <c r="C203" s="1">
        <v>7271.75</v>
      </c>
      <c r="D203" s="1">
        <v>3383.07</v>
      </c>
      <c r="E203" s="1">
        <v>10654.82</v>
      </c>
    </row>
    <row r="204" spans="1:5">
      <c r="A204" s="1">
        <v>1923</v>
      </c>
      <c r="B204" s="1">
        <v>89</v>
      </c>
      <c r="C204" s="1">
        <v>5547.8</v>
      </c>
      <c r="D204" s="1">
        <v>2471.89</v>
      </c>
      <c r="E204" s="1">
        <v>8019.68</v>
      </c>
    </row>
    <row r="205" spans="1:5">
      <c r="A205" s="1">
        <v>1923</v>
      </c>
      <c r="B205" s="1">
        <v>90</v>
      </c>
      <c r="C205" s="1">
        <v>4121.91</v>
      </c>
      <c r="D205" s="1">
        <v>1795.05</v>
      </c>
      <c r="E205" s="1">
        <v>5916.96</v>
      </c>
    </row>
    <row r="206" spans="1:5">
      <c r="A206" s="1">
        <v>1923</v>
      </c>
      <c r="B206" s="1">
        <v>91</v>
      </c>
      <c r="C206" s="1">
        <v>3000.62</v>
      </c>
      <c r="D206" s="1">
        <v>1250.33</v>
      </c>
      <c r="E206" s="1">
        <v>4250.95</v>
      </c>
    </row>
    <row r="207" spans="1:5">
      <c r="A207" s="1">
        <v>1923</v>
      </c>
      <c r="B207" s="1">
        <v>92</v>
      </c>
      <c r="C207" s="1">
        <v>2202.73</v>
      </c>
      <c r="D207" s="1">
        <v>856.83</v>
      </c>
      <c r="E207" s="1">
        <v>3059.57</v>
      </c>
    </row>
    <row r="208" spans="1:5">
      <c r="A208" s="1">
        <v>1923</v>
      </c>
      <c r="B208" s="1">
        <v>93</v>
      </c>
      <c r="C208" s="1">
        <v>1573.35</v>
      </c>
      <c r="D208" s="1">
        <v>587.11</v>
      </c>
      <c r="E208" s="1">
        <v>2160.46</v>
      </c>
    </row>
    <row r="209" spans="1:5">
      <c r="A209" s="1">
        <v>1923</v>
      </c>
      <c r="B209" s="1">
        <v>94</v>
      </c>
      <c r="C209" s="1">
        <v>1063.18</v>
      </c>
      <c r="D209" s="1">
        <v>395.65</v>
      </c>
      <c r="E209" s="1">
        <v>1458.82</v>
      </c>
    </row>
    <row r="210" spans="1:5">
      <c r="A210" s="1">
        <v>1923</v>
      </c>
      <c r="B210" s="1">
        <v>95</v>
      </c>
      <c r="C210" s="1">
        <v>713.75</v>
      </c>
      <c r="D210" s="1">
        <v>257.45</v>
      </c>
      <c r="E210" s="1">
        <v>971.2</v>
      </c>
    </row>
    <row r="211" spans="1:5">
      <c r="A211" s="1">
        <v>1923</v>
      </c>
      <c r="B211" s="1">
        <v>96</v>
      </c>
      <c r="C211" s="1">
        <v>478.02</v>
      </c>
      <c r="D211" s="1">
        <v>162.82</v>
      </c>
      <c r="E211" s="1">
        <v>640.84</v>
      </c>
    </row>
    <row r="212" spans="1:5">
      <c r="A212" s="1">
        <v>1923</v>
      </c>
      <c r="B212" s="1">
        <v>97</v>
      </c>
      <c r="C212" s="1">
        <v>301.94</v>
      </c>
      <c r="D212" s="1">
        <v>98.19</v>
      </c>
      <c r="E212" s="1">
        <v>400.13</v>
      </c>
    </row>
    <row r="213" spans="1:5">
      <c r="A213" s="1">
        <v>1923</v>
      </c>
      <c r="B213" s="1">
        <v>98</v>
      </c>
      <c r="C213" s="1">
        <v>182.45</v>
      </c>
      <c r="D213" s="1">
        <v>61.75</v>
      </c>
      <c r="E213" s="1">
        <v>244.21</v>
      </c>
    </row>
    <row r="214" spans="1:5">
      <c r="A214" s="1">
        <v>1923</v>
      </c>
      <c r="B214" s="1">
        <v>99</v>
      </c>
      <c r="C214" s="1">
        <v>108.13</v>
      </c>
      <c r="D214" s="1">
        <v>38.25</v>
      </c>
      <c r="E214" s="1">
        <v>146.38</v>
      </c>
    </row>
    <row r="215" spans="1:5">
      <c r="A215" s="1">
        <v>1923</v>
      </c>
      <c r="B215" s="1">
        <v>100</v>
      </c>
      <c r="C215" s="1">
        <v>64.599999999999994</v>
      </c>
      <c r="D215" s="1">
        <v>18.899999999999999</v>
      </c>
      <c r="E215" s="1">
        <v>83.5</v>
      </c>
    </row>
    <row r="216" spans="1:5">
      <c r="A216" s="1">
        <v>1923</v>
      </c>
      <c r="B216" s="1">
        <v>101</v>
      </c>
      <c r="C216" s="1">
        <v>39.86</v>
      </c>
      <c r="D216" s="1">
        <v>10.85</v>
      </c>
      <c r="E216" s="1">
        <v>50.7</v>
      </c>
    </row>
    <row r="217" spans="1:5">
      <c r="A217" s="1">
        <v>1923</v>
      </c>
      <c r="B217" s="1">
        <v>102</v>
      </c>
      <c r="C217" s="1">
        <v>24.51</v>
      </c>
      <c r="D217" s="1">
        <v>7.15</v>
      </c>
      <c r="E217" s="1">
        <v>31.66</v>
      </c>
    </row>
    <row r="218" spans="1:5">
      <c r="A218" s="1">
        <v>1923</v>
      </c>
      <c r="B218" s="1">
        <v>103</v>
      </c>
      <c r="C218" s="1">
        <v>13.5</v>
      </c>
      <c r="D218" s="1">
        <v>3.32</v>
      </c>
      <c r="E218" s="1">
        <v>16.809999999999999</v>
      </c>
    </row>
    <row r="219" spans="1:5">
      <c r="A219" s="1">
        <v>1923</v>
      </c>
      <c r="B219" s="1">
        <v>104</v>
      </c>
      <c r="C219" s="1">
        <v>7.29</v>
      </c>
      <c r="D219" s="1">
        <v>1.65</v>
      </c>
      <c r="E219" s="1">
        <v>8.94</v>
      </c>
    </row>
    <row r="220" spans="1:5">
      <c r="A220" s="1">
        <v>1923</v>
      </c>
      <c r="B220" s="1">
        <v>105</v>
      </c>
      <c r="C220" s="1">
        <v>4.3</v>
      </c>
      <c r="D220" s="1">
        <v>0.98</v>
      </c>
      <c r="E220" s="1">
        <v>5.28</v>
      </c>
    </row>
    <row r="221" spans="1:5">
      <c r="A221" s="1">
        <v>1923</v>
      </c>
      <c r="B221" s="1">
        <v>106</v>
      </c>
      <c r="C221" s="1">
        <v>2.73</v>
      </c>
      <c r="D221" s="1">
        <v>0.23</v>
      </c>
      <c r="E221" s="1">
        <v>2.96</v>
      </c>
    </row>
    <row r="222" spans="1:5">
      <c r="A222" s="1">
        <v>1923</v>
      </c>
      <c r="B222" s="1">
        <v>107</v>
      </c>
      <c r="C222" s="1">
        <v>0.97</v>
      </c>
      <c r="D222" s="1">
        <v>0</v>
      </c>
      <c r="E222" s="1">
        <v>0.97</v>
      </c>
    </row>
    <row r="223" spans="1:5">
      <c r="A223" s="1">
        <v>1923</v>
      </c>
      <c r="B223" s="1">
        <v>108</v>
      </c>
      <c r="C223" s="1">
        <v>0</v>
      </c>
      <c r="D223" s="1">
        <v>0</v>
      </c>
      <c r="E223" s="1">
        <v>0</v>
      </c>
    </row>
    <row r="224" spans="1:5">
      <c r="A224" s="1">
        <v>1923</v>
      </c>
      <c r="B224" s="1">
        <v>109</v>
      </c>
      <c r="C224" s="1">
        <v>0</v>
      </c>
      <c r="D224" s="1">
        <v>0</v>
      </c>
      <c r="E224" s="1">
        <v>0</v>
      </c>
    </row>
    <row r="225" spans="1:5">
      <c r="A225" s="1">
        <v>1923</v>
      </c>
      <c r="B225" s="1" t="s">
        <v>121</v>
      </c>
      <c r="C225" s="1">
        <v>0</v>
      </c>
      <c r="D225" s="1">
        <v>0</v>
      </c>
      <c r="E225" s="1">
        <v>0</v>
      </c>
    </row>
    <row r="226" spans="1:5">
      <c r="A226" s="1">
        <v>1924</v>
      </c>
      <c r="B226" s="1">
        <v>0</v>
      </c>
      <c r="C226" s="1">
        <v>412762.52</v>
      </c>
      <c r="D226" s="1">
        <v>426792.86</v>
      </c>
      <c r="E226" s="1">
        <v>839555.38</v>
      </c>
    </row>
    <row r="227" spans="1:5">
      <c r="A227" s="1">
        <v>1924</v>
      </c>
      <c r="B227" s="1">
        <v>1</v>
      </c>
      <c r="C227" s="1">
        <v>412416.02</v>
      </c>
      <c r="D227" s="1">
        <v>422350.15</v>
      </c>
      <c r="E227" s="1">
        <v>834766.17</v>
      </c>
    </row>
    <row r="228" spans="1:5">
      <c r="A228" s="1">
        <v>1924</v>
      </c>
      <c r="B228" s="1">
        <v>2</v>
      </c>
      <c r="C228" s="1">
        <v>425548.45</v>
      </c>
      <c r="D228" s="1">
        <v>435059.44</v>
      </c>
      <c r="E228" s="1">
        <v>860607.89</v>
      </c>
    </row>
    <row r="229" spans="1:5">
      <c r="A229" s="1">
        <v>1924</v>
      </c>
      <c r="B229" s="1">
        <v>3</v>
      </c>
      <c r="C229" s="1">
        <v>443062.92</v>
      </c>
      <c r="D229" s="1">
        <v>453531.43</v>
      </c>
      <c r="E229" s="1">
        <v>896594.35</v>
      </c>
    </row>
    <row r="230" spans="1:5">
      <c r="A230" s="1">
        <v>1924</v>
      </c>
      <c r="B230" s="1">
        <v>4</v>
      </c>
      <c r="C230" s="1">
        <v>423012.36</v>
      </c>
      <c r="D230" s="1">
        <v>433877.29</v>
      </c>
      <c r="E230" s="1">
        <v>856889.65</v>
      </c>
    </row>
    <row r="231" spans="1:5">
      <c r="A231" s="1">
        <v>1924</v>
      </c>
      <c r="B231" s="1">
        <v>5</v>
      </c>
      <c r="C231" s="1">
        <v>356407.73</v>
      </c>
      <c r="D231" s="1">
        <v>364404.08</v>
      </c>
      <c r="E231" s="1">
        <v>720811.82</v>
      </c>
    </row>
    <row r="232" spans="1:5">
      <c r="A232" s="1">
        <v>1924</v>
      </c>
      <c r="B232" s="1">
        <v>6</v>
      </c>
      <c r="C232" s="1">
        <v>322857.87</v>
      </c>
      <c r="D232" s="1">
        <v>328369.45</v>
      </c>
      <c r="E232" s="1">
        <v>651227.31000000006</v>
      </c>
    </row>
    <row r="233" spans="1:5">
      <c r="A233" s="1">
        <v>1924</v>
      </c>
      <c r="B233" s="1">
        <v>7</v>
      </c>
      <c r="C233" s="1">
        <v>346496.55</v>
      </c>
      <c r="D233" s="1">
        <v>352328.77</v>
      </c>
      <c r="E233" s="1">
        <v>698825.33</v>
      </c>
    </row>
    <row r="234" spans="1:5">
      <c r="A234" s="1">
        <v>1924</v>
      </c>
      <c r="B234" s="1">
        <v>8</v>
      </c>
      <c r="C234" s="1">
        <v>377200.68</v>
      </c>
      <c r="D234" s="1">
        <v>382556.28</v>
      </c>
      <c r="E234" s="1">
        <v>759756.96</v>
      </c>
    </row>
    <row r="235" spans="1:5">
      <c r="A235" s="1">
        <v>1924</v>
      </c>
      <c r="B235" s="1">
        <v>9</v>
      </c>
      <c r="C235" s="1">
        <v>402171.05</v>
      </c>
      <c r="D235" s="1">
        <v>404670.78</v>
      </c>
      <c r="E235" s="1">
        <v>806841.83</v>
      </c>
    </row>
    <row r="236" spans="1:5">
      <c r="A236" s="1">
        <v>1924</v>
      </c>
      <c r="B236" s="1">
        <v>10</v>
      </c>
      <c r="C236" s="1">
        <v>416001.16</v>
      </c>
      <c r="D236" s="1">
        <v>416239.11</v>
      </c>
      <c r="E236" s="1">
        <v>832240.27</v>
      </c>
    </row>
    <row r="237" spans="1:5">
      <c r="A237" s="1">
        <v>1924</v>
      </c>
      <c r="B237" s="1">
        <v>11</v>
      </c>
      <c r="C237" s="1">
        <v>416140.76</v>
      </c>
      <c r="D237" s="1">
        <v>416780.59</v>
      </c>
      <c r="E237" s="1">
        <v>832921.35</v>
      </c>
    </row>
    <row r="238" spans="1:5">
      <c r="A238" s="1">
        <v>1924</v>
      </c>
      <c r="B238" s="1">
        <v>12</v>
      </c>
      <c r="C238" s="1">
        <v>413725.69</v>
      </c>
      <c r="D238" s="1">
        <v>415026.18</v>
      </c>
      <c r="E238" s="1">
        <v>828751.87</v>
      </c>
    </row>
    <row r="239" spans="1:5">
      <c r="A239" s="1">
        <v>1924</v>
      </c>
      <c r="B239" s="1">
        <v>13</v>
      </c>
      <c r="C239" s="1">
        <v>415105.22</v>
      </c>
      <c r="D239" s="1">
        <v>414869.08</v>
      </c>
      <c r="E239" s="1">
        <v>829974.3</v>
      </c>
    </row>
    <row r="240" spans="1:5">
      <c r="A240" s="1">
        <v>1924</v>
      </c>
      <c r="B240" s="1">
        <v>14</v>
      </c>
      <c r="C240" s="1">
        <v>420657.99</v>
      </c>
      <c r="D240" s="1">
        <v>418347.91</v>
      </c>
      <c r="E240" s="1">
        <v>839005.89</v>
      </c>
    </row>
    <row r="241" spans="1:5">
      <c r="A241" s="1">
        <v>1924</v>
      </c>
      <c r="B241" s="1">
        <v>15</v>
      </c>
      <c r="C241" s="1">
        <v>426125.78</v>
      </c>
      <c r="D241" s="1">
        <v>421751.92</v>
      </c>
      <c r="E241" s="1">
        <v>847877.7</v>
      </c>
    </row>
    <row r="242" spans="1:5">
      <c r="A242" s="1">
        <v>1924</v>
      </c>
      <c r="B242" s="1">
        <v>16</v>
      </c>
      <c r="C242" s="1">
        <v>426566.86</v>
      </c>
      <c r="D242" s="1">
        <v>420032.47</v>
      </c>
      <c r="E242" s="1">
        <v>846599.33</v>
      </c>
    </row>
    <row r="243" spans="1:5">
      <c r="A243" s="1">
        <v>1924</v>
      </c>
      <c r="B243" s="1">
        <v>17</v>
      </c>
      <c r="C243" s="1">
        <v>422144.4</v>
      </c>
      <c r="D243" s="1">
        <v>414869.81</v>
      </c>
      <c r="E243" s="1">
        <v>837014.2</v>
      </c>
    </row>
    <row r="244" spans="1:5">
      <c r="A244" s="1">
        <v>1924</v>
      </c>
      <c r="B244" s="1">
        <v>18</v>
      </c>
      <c r="C244" s="1">
        <v>417772.38</v>
      </c>
      <c r="D244" s="1">
        <v>409923.95</v>
      </c>
      <c r="E244" s="1">
        <v>827696.33</v>
      </c>
    </row>
    <row r="245" spans="1:5">
      <c r="A245" s="1">
        <v>1924</v>
      </c>
      <c r="B245" s="1">
        <v>19</v>
      </c>
      <c r="C245" s="1">
        <v>414338.7</v>
      </c>
      <c r="D245" s="1">
        <v>404025.67</v>
      </c>
      <c r="E245" s="1">
        <v>818364.37</v>
      </c>
    </row>
    <row r="246" spans="1:5">
      <c r="A246" s="1">
        <v>1924</v>
      </c>
      <c r="B246" s="1">
        <v>20</v>
      </c>
      <c r="C246" s="1">
        <v>410511.77</v>
      </c>
      <c r="D246" s="1">
        <v>396688.63</v>
      </c>
      <c r="E246" s="1">
        <v>807200.4</v>
      </c>
    </row>
    <row r="247" spans="1:5">
      <c r="A247" s="1">
        <v>1924</v>
      </c>
      <c r="B247" s="1">
        <v>21</v>
      </c>
      <c r="C247" s="1">
        <v>407088.01</v>
      </c>
      <c r="D247" s="1">
        <v>389153.33</v>
      </c>
      <c r="E247" s="1">
        <v>796241.34</v>
      </c>
    </row>
    <row r="248" spans="1:5">
      <c r="A248" s="1">
        <v>1924</v>
      </c>
      <c r="B248" s="1">
        <v>22</v>
      </c>
      <c r="C248" s="1">
        <v>402249.3</v>
      </c>
      <c r="D248" s="1">
        <v>377693.11</v>
      </c>
      <c r="E248" s="1">
        <v>779942.40000000002</v>
      </c>
    </row>
    <row r="249" spans="1:5">
      <c r="A249" s="1">
        <v>1924</v>
      </c>
      <c r="B249" s="1">
        <v>23</v>
      </c>
      <c r="C249" s="1">
        <v>398888.32</v>
      </c>
      <c r="D249" s="1">
        <v>365586.95</v>
      </c>
      <c r="E249" s="1">
        <v>764475.26</v>
      </c>
    </row>
    <row r="250" spans="1:5">
      <c r="A250" s="1">
        <v>1924</v>
      </c>
      <c r="B250" s="1">
        <v>24</v>
      </c>
      <c r="C250" s="1">
        <v>395157.02</v>
      </c>
      <c r="D250" s="1">
        <v>351692.07</v>
      </c>
      <c r="E250" s="1">
        <v>746849.08</v>
      </c>
    </row>
    <row r="251" spans="1:5">
      <c r="A251" s="1">
        <v>1924</v>
      </c>
      <c r="B251" s="1">
        <v>25</v>
      </c>
      <c r="C251" s="1">
        <v>386836.38</v>
      </c>
      <c r="D251" s="1">
        <v>331699.09000000003</v>
      </c>
      <c r="E251" s="1">
        <v>718535.47</v>
      </c>
    </row>
    <row r="252" spans="1:5">
      <c r="A252" s="1">
        <v>1924</v>
      </c>
      <c r="B252" s="1">
        <v>26</v>
      </c>
      <c r="C252" s="1">
        <v>382724.62</v>
      </c>
      <c r="D252" s="1">
        <v>318245.93</v>
      </c>
      <c r="E252" s="1">
        <v>700970.55</v>
      </c>
    </row>
    <row r="253" spans="1:5">
      <c r="A253" s="1">
        <v>1924</v>
      </c>
      <c r="B253" s="1">
        <v>27</v>
      </c>
      <c r="C253" s="1">
        <v>380272.05</v>
      </c>
      <c r="D253" s="1">
        <v>312101.51</v>
      </c>
      <c r="E253" s="1">
        <v>692373.56</v>
      </c>
    </row>
    <row r="254" spans="1:5">
      <c r="A254" s="1">
        <v>1924</v>
      </c>
      <c r="B254" s="1">
        <v>28</v>
      </c>
      <c r="C254" s="1">
        <v>375617.73</v>
      </c>
      <c r="D254" s="1">
        <v>308020.27</v>
      </c>
      <c r="E254" s="1">
        <v>683638</v>
      </c>
    </row>
    <row r="255" spans="1:5">
      <c r="A255" s="1">
        <v>1924</v>
      </c>
      <c r="B255" s="1">
        <v>29</v>
      </c>
      <c r="C255" s="1">
        <v>369379.54</v>
      </c>
      <c r="D255" s="1">
        <v>304796.28999999998</v>
      </c>
      <c r="E255" s="1">
        <v>674175.82</v>
      </c>
    </row>
    <row r="256" spans="1:5">
      <c r="A256" s="1">
        <v>1924</v>
      </c>
      <c r="B256" s="1">
        <v>30</v>
      </c>
      <c r="C256" s="1">
        <v>364600.18</v>
      </c>
      <c r="D256" s="1">
        <v>302600.56</v>
      </c>
      <c r="E256" s="1">
        <v>667200.74</v>
      </c>
    </row>
    <row r="257" spans="1:5">
      <c r="A257" s="1">
        <v>1924</v>
      </c>
      <c r="B257" s="1">
        <v>31</v>
      </c>
      <c r="C257" s="1">
        <v>362132.85</v>
      </c>
      <c r="D257" s="1">
        <v>302047.08</v>
      </c>
      <c r="E257" s="1">
        <v>664179.93000000005</v>
      </c>
    </row>
    <row r="258" spans="1:5">
      <c r="A258" s="1">
        <v>1924</v>
      </c>
      <c r="B258" s="1">
        <v>32</v>
      </c>
      <c r="C258" s="1">
        <v>361038.86</v>
      </c>
      <c r="D258" s="1">
        <v>302264.12</v>
      </c>
      <c r="E258" s="1">
        <v>663302.98</v>
      </c>
    </row>
    <row r="259" spans="1:5">
      <c r="A259" s="1">
        <v>1924</v>
      </c>
      <c r="B259" s="1">
        <v>33</v>
      </c>
      <c r="C259" s="1">
        <v>354758.14</v>
      </c>
      <c r="D259" s="1">
        <v>298373.55</v>
      </c>
      <c r="E259" s="1">
        <v>653131.68999999994</v>
      </c>
    </row>
    <row r="260" spans="1:5">
      <c r="A260" s="1">
        <v>1924</v>
      </c>
      <c r="B260" s="1">
        <v>34</v>
      </c>
      <c r="C260" s="1">
        <v>341878.68</v>
      </c>
      <c r="D260" s="1">
        <v>290394.71999999997</v>
      </c>
      <c r="E260" s="1">
        <v>632273.39</v>
      </c>
    </row>
    <row r="261" spans="1:5">
      <c r="A261" s="1">
        <v>1924</v>
      </c>
      <c r="B261" s="1">
        <v>35</v>
      </c>
      <c r="C261" s="1">
        <v>337829.91</v>
      </c>
      <c r="D261" s="1">
        <v>288038.37</v>
      </c>
      <c r="E261" s="1">
        <v>625868.28</v>
      </c>
    </row>
    <row r="262" spans="1:5">
      <c r="A262" s="1">
        <v>1924</v>
      </c>
      <c r="B262" s="1">
        <v>36</v>
      </c>
      <c r="C262" s="1">
        <v>338988.99</v>
      </c>
      <c r="D262" s="1">
        <v>288372.02</v>
      </c>
      <c r="E262" s="1">
        <v>627361.01</v>
      </c>
    </row>
    <row r="263" spans="1:5">
      <c r="A263" s="1">
        <v>1924</v>
      </c>
      <c r="B263" s="1">
        <v>37</v>
      </c>
      <c r="C263" s="1">
        <v>334451.12</v>
      </c>
      <c r="D263" s="1">
        <v>284641.82</v>
      </c>
      <c r="E263" s="1">
        <v>619092.93999999994</v>
      </c>
    </row>
    <row r="264" spans="1:5">
      <c r="A264" s="1">
        <v>1924</v>
      </c>
      <c r="B264" s="1">
        <v>38</v>
      </c>
      <c r="C264" s="1">
        <v>333227.99</v>
      </c>
      <c r="D264" s="1">
        <v>284921.74</v>
      </c>
      <c r="E264" s="1">
        <v>618149.73</v>
      </c>
    </row>
    <row r="265" spans="1:5">
      <c r="A265" s="1">
        <v>1924</v>
      </c>
      <c r="B265" s="1">
        <v>39</v>
      </c>
      <c r="C265" s="1">
        <v>328971.15999999997</v>
      </c>
      <c r="D265" s="1">
        <v>283815.65000000002</v>
      </c>
      <c r="E265" s="1">
        <v>612786.81000000006</v>
      </c>
    </row>
    <row r="266" spans="1:5">
      <c r="A266" s="1">
        <v>1924</v>
      </c>
      <c r="B266" s="1">
        <v>40</v>
      </c>
      <c r="C266" s="1">
        <v>325518.19</v>
      </c>
      <c r="D266" s="1">
        <v>281338.55</v>
      </c>
      <c r="E266" s="1">
        <v>606856.74</v>
      </c>
    </row>
    <row r="267" spans="1:5">
      <c r="A267" s="1">
        <v>1924</v>
      </c>
      <c r="B267" s="1">
        <v>41</v>
      </c>
      <c r="C267" s="1">
        <v>328643.63</v>
      </c>
      <c r="D267" s="1">
        <v>284692.15999999997</v>
      </c>
      <c r="E267" s="1">
        <v>613335.79</v>
      </c>
    </row>
    <row r="268" spans="1:5">
      <c r="A268" s="1">
        <v>1924</v>
      </c>
      <c r="B268" s="1">
        <v>42</v>
      </c>
      <c r="C268" s="1">
        <v>330743.40000000002</v>
      </c>
      <c r="D268" s="1">
        <v>289978.05</v>
      </c>
      <c r="E268" s="1">
        <v>620721.46</v>
      </c>
    </row>
    <row r="269" spans="1:5">
      <c r="A269" s="1">
        <v>1924</v>
      </c>
      <c r="B269" s="1">
        <v>43</v>
      </c>
      <c r="C269" s="1">
        <v>325216.69</v>
      </c>
      <c r="D269" s="1">
        <v>288098.53000000003</v>
      </c>
      <c r="E269" s="1">
        <v>613315.22</v>
      </c>
    </row>
    <row r="270" spans="1:5">
      <c r="A270" s="1">
        <v>1924</v>
      </c>
      <c r="B270" s="1">
        <v>44</v>
      </c>
      <c r="C270" s="1">
        <v>311933.08</v>
      </c>
      <c r="D270" s="1">
        <v>277880.02</v>
      </c>
      <c r="E270" s="1">
        <v>589813.11</v>
      </c>
    </row>
    <row r="271" spans="1:5">
      <c r="A271" s="1">
        <v>1924</v>
      </c>
      <c r="B271" s="1">
        <v>45</v>
      </c>
      <c r="C271" s="1">
        <v>304687.33</v>
      </c>
      <c r="D271" s="1">
        <v>271097.37</v>
      </c>
      <c r="E271" s="1">
        <v>575784.69999999995</v>
      </c>
    </row>
    <row r="272" spans="1:5">
      <c r="A272" s="1">
        <v>1924</v>
      </c>
      <c r="B272" s="1">
        <v>46</v>
      </c>
      <c r="C272" s="1">
        <v>301427.32</v>
      </c>
      <c r="D272" s="1">
        <v>268409.75</v>
      </c>
      <c r="E272" s="1">
        <v>569837.06999999995</v>
      </c>
    </row>
    <row r="273" spans="1:5">
      <c r="A273" s="1">
        <v>1924</v>
      </c>
      <c r="B273" s="1">
        <v>47</v>
      </c>
      <c r="C273" s="1">
        <v>295676.89</v>
      </c>
      <c r="D273" s="1">
        <v>266958.5</v>
      </c>
      <c r="E273" s="1">
        <v>562635.39</v>
      </c>
    </row>
    <row r="274" spans="1:5">
      <c r="A274" s="1">
        <v>1924</v>
      </c>
      <c r="B274" s="1">
        <v>48</v>
      </c>
      <c r="C274" s="1">
        <v>291616.90000000002</v>
      </c>
      <c r="D274" s="1">
        <v>267855.21999999997</v>
      </c>
      <c r="E274" s="1">
        <v>559472.12</v>
      </c>
    </row>
    <row r="275" spans="1:5">
      <c r="A275" s="1">
        <v>1924</v>
      </c>
      <c r="B275" s="1">
        <v>49</v>
      </c>
      <c r="C275" s="1">
        <v>280557.45</v>
      </c>
      <c r="D275" s="1">
        <v>261889.72</v>
      </c>
      <c r="E275" s="1">
        <v>542447.17000000004</v>
      </c>
    </row>
    <row r="276" spans="1:5">
      <c r="A276" s="1">
        <v>1924</v>
      </c>
      <c r="B276" s="1">
        <v>50</v>
      </c>
      <c r="C276" s="1">
        <v>272660.65999999997</v>
      </c>
      <c r="D276" s="1">
        <v>255903.35999999999</v>
      </c>
      <c r="E276" s="1">
        <v>528564.02</v>
      </c>
    </row>
    <row r="277" spans="1:5">
      <c r="A277" s="1">
        <v>1924</v>
      </c>
      <c r="B277" s="1">
        <v>51</v>
      </c>
      <c r="C277" s="1">
        <v>269992.11</v>
      </c>
      <c r="D277" s="1">
        <v>252638.79</v>
      </c>
      <c r="E277" s="1">
        <v>522630.9</v>
      </c>
    </row>
    <row r="278" spans="1:5">
      <c r="A278" s="1">
        <v>1924</v>
      </c>
      <c r="B278" s="1">
        <v>52</v>
      </c>
      <c r="C278" s="1">
        <v>265006.46999999997</v>
      </c>
      <c r="D278" s="1">
        <v>247121.21</v>
      </c>
      <c r="E278" s="1">
        <v>512127.68</v>
      </c>
    </row>
    <row r="279" spans="1:5">
      <c r="A279" s="1">
        <v>1924</v>
      </c>
      <c r="B279" s="1">
        <v>53</v>
      </c>
      <c r="C279" s="1">
        <v>253046.34</v>
      </c>
      <c r="D279" s="1">
        <v>235852.78</v>
      </c>
      <c r="E279" s="1">
        <v>488899.12</v>
      </c>
    </row>
    <row r="280" spans="1:5">
      <c r="A280" s="1">
        <v>1924</v>
      </c>
      <c r="B280" s="1">
        <v>54</v>
      </c>
      <c r="C280" s="1">
        <v>234136.81</v>
      </c>
      <c r="D280" s="1">
        <v>219560.65</v>
      </c>
      <c r="E280" s="1">
        <v>453697.45</v>
      </c>
    </row>
    <row r="281" spans="1:5">
      <c r="A281" s="1">
        <v>1924</v>
      </c>
      <c r="B281" s="1">
        <v>55</v>
      </c>
      <c r="C281" s="1">
        <v>223327.7</v>
      </c>
      <c r="D281" s="1">
        <v>208590.91</v>
      </c>
      <c r="E281" s="1">
        <v>431918.62</v>
      </c>
    </row>
    <row r="282" spans="1:5">
      <c r="A282" s="1">
        <v>1924</v>
      </c>
      <c r="B282" s="1">
        <v>56</v>
      </c>
      <c r="C282" s="1">
        <v>220271.54</v>
      </c>
      <c r="D282" s="1">
        <v>202682.53</v>
      </c>
      <c r="E282" s="1">
        <v>422954.07</v>
      </c>
    </row>
    <row r="283" spans="1:5">
      <c r="A283" s="1">
        <v>1924</v>
      </c>
      <c r="B283" s="1">
        <v>57</v>
      </c>
      <c r="C283" s="1">
        <v>212280.2</v>
      </c>
      <c r="D283" s="1">
        <v>193758.13</v>
      </c>
      <c r="E283" s="1">
        <v>406038.33</v>
      </c>
    </row>
    <row r="284" spans="1:5">
      <c r="A284" s="1">
        <v>1924</v>
      </c>
      <c r="B284" s="1">
        <v>58</v>
      </c>
      <c r="C284" s="1">
        <v>203577.81</v>
      </c>
      <c r="D284" s="1">
        <v>185411.04</v>
      </c>
      <c r="E284" s="1">
        <v>388988.85</v>
      </c>
    </row>
    <row r="285" spans="1:5">
      <c r="A285" s="1">
        <v>1924</v>
      </c>
      <c r="B285" s="1">
        <v>59</v>
      </c>
      <c r="C285" s="1">
        <v>194380.03</v>
      </c>
      <c r="D285" s="1">
        <v>177108.63</v>
      </c>
      <c r="E285" s="1">
        <v>371488.66</v>
      </c>
    </row>
    <row r="286" spans="1:5">
      <c r="A286" s="1">
        <v>1924</v>
      </c>
      <c r="B286" s="1">
        <v>60</v>
      </c>
      <c r="C286" s="1">
        <v>186483.79</v>
      </c>
      <c r="D286" s="1">
        <v>168914.13</v>
      </c>
      <c r="E286" s="1">
        <v>355397.92</v>
      </c>
    </row>
    <row r="287" spans="1:5">
      <c r="A287" s="1">
        <v>1924</v>
      </c>
      <c r="B287" s="1">
        <v>61</v>
      </c>
      <c r="C287" s="1">
        <v>181013.16</v>
      </c>
      <c r="D287" s="1">
        <v>162210.84</v>
      </c>
      <c r="E287" s="1">
        <v>343224</v>
      </c>
    </row>
    <row r="288" spans="1:5">
      <c r="A288" s="1">
        <v>1924</v>
      </c>
      <c r="B288" s="1">
        <v>62</v>
      </c>
      <c r="C288" s="1">
        <v>175218.71</v>
      </c>
      <c r="D288" s="1">
        <v>155216.49</v>
      </c>
      <c r="E288" s="1">
        <v>330435.20000000001</v>
      </c>
    </row>
    <row r="289" spans="1:5">
      <c r="A289" s="1">
        <v>1924</v>
      </c>
      <c r="B289" s="1">
        <v>63</v>
      </c>
      <c r="C289" s="1">
        <v>167021.49</v>
      </c>
      <c r="D289" s="1">
        <v>146180.10999999999</v>
      </c>
      <c r="E289" s="1">
        <v>313201.59999999998</v>
      </c>
    </row>
    <row r="290" spans="1:5">
      <c r="A290" s="1">
        <v>1924</v>
      </c>
      <c r="B290" s="1">
        <v>64</v>
      </c>
      <c r="C290" s="1">
        <v>153031.57999999999</v>
      </c>
      <c r="D290" s="1">
        <v>132922.34</v>
      </c>
      <c r="E290" s="1">
        <v>285953.91999999998</v>
      </c>
    </row>
    <row r="291" spans="1:5">
      <c r="A291" s="1">
        <v>1924</v>
      </c>
      <c r="B291" s="1">
        <v>65</v>
      </c>
      <c r="C291" s="1">
        <v>142895.66</v>
      </c>
      <c r="D291" s="1">
        <v>122272.7</v>
      </c>
      <c r="E291" s="1">
        <v>265168.36</v>
      </c>
    </row>
    <row r="292" spans="1:5">
      <c r="A292" s="1">
        <v>1924</v>
      </c>
      <c r="B292" s="1">
        <v>66</v>
      </c>
      <c r="C292" s="1">
        <v>138595.10999999999</v>
      </c>
      <c r="D292" s="1">
        <v>116602.25</v>
      </c>
      <c r="E292" s="1">
        <v>255197.36</v>
      </c>
    </row>
    <row r="293" spans="1:5">
      <c r="A293" s="1">
        <v>1924</v>
      </c>
      <c r="B293" s="1">
        <v>67</v>
      </c>
      <c r="C293" s="1">
        <v>134022.01</v>
      </c>
      <c r="D293" s="1">
        <v>112012.21</v>
      </c>
      <c r="E293" s="1">
        <v>246034.22</v>
      </c>
    </row>
    <row r="294" spans="1:5">
      <c r="A294" s="1">
        <v>1924</v>
      </c>
      <c r="B294" s="1">
        <v>68</v>
      </c>
      <c r="C294" s="1">
        <v>128000.9</v>
      </c>
      <c r="D294" s="1">
        <v>105857.44</v>
      </c>
      <c r="E294" s="1">
        <v>233858.34</v>
      </c>
    </row>
    <row r="295" spans="1:5">
      <c r="A295" s="1">
        <v>1924</v>
      </c>
      <c r="B295" s="1">
        <v>69</v>
      </c>
      <c r="C295" s="1">
        <v>117489.39</v>
      </c>
      <c r="D295" s="1">
        <v>95789.87</v>
      </c>
      <c r="E295" s="1">
        <v>213279.26</v>
      </c>
    </row>
    <row r="296" spans="1:5">
      <c r="A296" s="1">
        <v>1924</v>
      </c>
      <c r="B296" s="1">
        <v>70</v>
      </c>
      <c r="C296" s="1">
        <v>108531.89</v>
      </c>
      <c r="D296" s="1">
        <v>87172.56</v>
      </c>
      <c r="E296" s="1">
        <v>195704.45</v>
      </c>
    </row>
    <row r="297" spans="1:5">
      <c r="A297" s="1">
        <v>1924</v>
      </c>
      <c r="B297" s="1">
        <v>71</v>
      </c>
      <c r="C297" s="1">
        <v>103554.39</v>
      </c>
      <c r="D297" s="1">
        <v>81822.97</v>
      </c>
      <c r="E297" s="1">
        <v>185377.36</v>
      </c>
    </row>
    <row r="298" spans="1:5">
      <c r="A298" s="1">
        <v>1924</v>
      </c>
      <c r="B298" s="1">
        <v>72</v>
      </c>
      <c r="C298" s="1">
        <v>98193.04</v>
      </c>
      <c r="D298" s="1">
        <v>75541.27</v>
      </c>
      <c r="E298" s="1">
        <v>173734.31</v>
      </c>
    </row>
    <row r="299" spans="1:5">
      <c r="A299" s="1">
        <v>1924</v>
      </c>
      <c r="B299" s="1">
        <v>73</v>
      </c>
      <c r="C299" s="1">
        <v>89087.51</v>
      </c>
      <c r="D299" s="1">
        <v>66076.259999999995</v>
      </c>
      <c r="E299" s="1">
        <v>155163.76999999999</v>
      </c>
    </row>
    <row r="300" spans="1:5">
      <c r="A300" s="1">
        <v>1924</v>
      </c>
      <c r="B300" s="1">
        <v>74</v>
      </c>
      <c r="C300" s="1">
        <v>77727.179999999993</v>
      </c>
      <c r="D300" s="1">
        <v>55871.78</v>
      </c>
      <c r="E300" s="1">
        <v>133598.97</v>
      </c>
    </row>
    <row r="301" spans="1:5">
      <c r="A301" s="1">
        <v>1924</v>
      </c>
      <c r="B301" s="1">
        <v>75</v>
      </c>
      <c r="C301" s="1">
        <v>69528.63</v>
      </c>
      <c r="D301" s="1">
        <v>48786.58</v>
      </c>
      <c r="E301" s="1">
        <v>118315.21</v>
      </c>
    </row>
    <row r="302" spans="1:5">
      <c r="A302" s="1">
        <v>1924</v>
      </c>
      <c r="B302" s="1">
        <v>76</v>
      </c>
      <c r="C302" s="1">
        <v>63128.65</v>
      </c>
      <c r="D302" s="1">
        <v>43243.39</v>
      </c>
      <c r="E302" s="1">
        <v>106372.04</v>
      </c>
    </row>
    <row r="303" spans="1:5">
      <c r="A303" s="1">
        <v>1924</v>
      </c>
      <c r="B303" s="1">
        <v>77</v>
      </c>
      <c r="C303" s="1">
        <v>56727.58</v>
      </c>
      <c r="D303" s="1">
        <v>37867.46</v>
      </c>
      <c r="E303" s="1">
        <v>94595.04</v>
      </c>
    </row>
    <row r="304" spans="1:5">
      <c r="A304" s="1">
        <v>1924</v>
      </c>
      <c r="B304" s="1">
        <v>78</v>
      </c>
      <c r="C304" s="1">
        <v>51712.06</v>
      </c>
      <c r="D304" s="1">
        <v>33707.49</v>
      </c>
      <c r="E304" s="1">
        <v>85419.55</v>
      </c>
    </row>
    <row r="305" spans="1:5">
      <c r="A305" s="1">
        <v>1924</v>
      </c>
      <c r="B305" s="1">
        <v>79</v>
      </c>
      <c r="C305" s="1">
        <v>46191.49</v>
      </c>
      <c r="D305" s="1">
        <v>29355.87</v>
      </c>
      <c r="E305" s="1">
        <v>75547.360000000001</v>
      </c>
    </row>
    <row r="306" spans="1:5">
      <c r="A306" s="1">
        <v>1924</v>
      </c>
      <c r="B306" s="1">
        <v>80</v>
      </c>
      <c r="C306" s="1">
        <v>40060.03</v>
      </c>
      <c r="D306" s="1">
        <v>24173.13</v>
      </c>
      <c r="E306" s="1">
        <v>64233.16</v>
      </c>
    </row>
    <row r="307" spans="1:5">
      <c r="A307" s="1">
        <v>1924</v>
      </c>
      <c r="B307" s="1">
        <v>81</v>
      </c>
      <c r="C307" s="1">
        <v>33967.620000000003</v>
      </c>
      <c r="D307" s="1">
        <v>20112.419999999998</v>
      </c>
      <c r="E307" s="1">
        <v>54080.04</v>
      </c>
    </row>
    <row r="308" spans="1:5">
      <c r="A308" s="1">
        <v>1924</v>
      </c>
      <c r="B308" s="1">
        <v>82</v>
      </c>
      <c r="C308" s="1">
        <v>29069.25</v>
      </c>
      <c r="D308" s="1">
        <v>16931.28</v>
      </c>
      <c r="E308" s="1">
        <v>46000.53</v>
      </c>
    </row>
    <row r="309" spans="1:5">
      <c r="A309" s="1">
        <v>1924</v>
      </c>
      <c r="B309" s="1">
        <v>83</v>
      </c>
      <c r="C309" s="1">
        <v>25049.46</v>
      </c>
      <c r="D309" s="1">
        <v>14138</v>
      </c>
      <c r="E309" s="1">
        <v>39187.47</v>
      </c>
    </row>
    <row r="310" spans="1:5">
      <c r="A310" s="1">
        <v>1924</v>
      </c>
      <c r="B310" s="1">
        <v>84</v>
      </c>
      <c r="C310" s="1">
        <v>20796.36</v>
      </c>
      <c r="D310" s="1">
        <v>11245.92</v>
      </c>
      <c r="E310" s="1">
        <v>32042.27</v>
      </c>
    </row>
    <row r="311" spans="1:5">
      <c r="A311" s="1">
        <v>1924</v>
      </c>
      <c r="B311" s="1">
        <v>85</v>
      </c>
      <c r="C311" s="1">
        <v>16260.2</v>
      </c>
      <c r="D311" s="1">
        <v>8473.68</v>
      </c>
      <c r="E311" s="1">
        <v>24733.88</v>
      </c>
    </row>
    <row r="312" spans="1:5">
      <c r="A312" s="1">
        <v>1924</v>
      </c>
      <c r="B312" s="1">
        <v>86</v>
      </c>
      <c r="C312" s="1">
        <v>12628.95</v>
      </c>
      <c r="D312" s="1">
        <v>6373.23</v>
      </c>
      <c r="E312" s="1">
        <v>19002.18</v>
      </c>
    </row>
    <row r="313" spans="1:5">
      <c r="A313" s="1">
        <v>1924</v>
      </c>
      <c r="B313" s="1">
        <v>87</v>
      </c>
      <c r="C313" s="1">
        <v>9850.51</v>
      </c>
      <c r="D313" s="1">
        <v>4815.3500000000004</v>
      </c>
      <c r="E313" s="1">
        <v>14665.86</v>
      </c>
    </row>
    <row r="314" spans="1:5">
      <c r="A314" s="1">
        <v>1924</v>
      </c>
      <c r="B314" s="1">
        <v>88</v>
      </c>
      <c r="C314" s="1">
        <v>7521.23</v>
      </c>
      <c r="D314" s="1">
        <v>3516.69</v>
      </c>
      <c r="E314" s="1">
        <v>11037.92</v>
      </c>
    </row>
    <row r="315" spans="1:5">
      <c r="A315" s="1">
        <v>1924</v>
      </c>
      <c r="B315" s="1">
        <v>89</v>
      </c>
      <c r="C315" s="1">
        <v>5653.05</v>
      </c>
      <c r="D315" s="1">
        <v>2496.92</v>
      </c>
      <c r="E315" s="1">
        <v>8149.97</v>
      </c>
    </row>
    <row r="316" spans="1:5">
      <c r="A316" s="1">
        <v>1924</v>
      </c>
      <c r="B316" s="1">
        <v>90</v>
      </c>
      <c r="C316" s="1">
        <v>4200.63</v>
      </c>
      <c r="D316" s="1">
        <v>1798.48</v>
      </c>
      <c r="E316" s="1">
        <v>5999.11</v>
      </c>
    </row>
    <row r="317" spans="1:5">
      <c r="A317" s="1">
        <v>1924</v>
      </c>
      <c r="B317" s="1">
        <v>91</v>
      </c>
      <c r="C317" s="1">
        <v>3119.25</v>
      </c>
      <c r="D317" s="1">
        <v>1300.5</v>
      </c>
      <c r="E317" s="1">
        <v>4419.75</v>
      </c>
    </row>
    <row r="318" spans="1:5">
      <c r="A318" s="1">
        <v>1924</v>
      </c>
      <c r="B318" s="1">
        <v>92</v>
      </c>
      <c r="C318" s="1">
        <v>2250.56</v>
      </c>
      <c r="D318" s="1">
        <v>891.49</v>
      </c>
      <c r="E318" s="1">
        <v>3142.05</v>
      </c>
    </row>
    <row r="319" spans="1:5">
      <c r="A319" s="1">
        <v>1924</v>
      </c>
      <c r="B319" s="1">
        <v>93</v>
      </c>
      <c r="C319" s="1">
        <v>1598.7</v>
      </c>
      <c r="D319" s="1">
        <v>596.26</v>
      </c>
      <c r="E319" s="1">
        <v>2194.96</v>
      </c>
    </row>
    <row r="320" spans="1:5">
      <c r="A320" s="1">
        <v>1924</v>
      </c>
      <c r="B320" s="1">
        <v>94</v>
      </c>
      <c r="C320" s="1">
        <v>1112.07</v>
      </c>
      <c r="D320" s="1">
        <v>400.76</v>
      </c>
      <c r="E320" s="1">
        <v>1512.84</v>
      </c>
    </row>
    <row r="321" spans="1:5">
      <c r="A321" s="1">
        <v>1924</v>
      </c>
      <c r="B321" s="1">
        <v>95</v>
      </c>
      <c r="C321" s="1">
        <v>734.76</v>
      </c>
      <c r="D321" s="1">
        <v>261.61</v>
      </c>
      <c r="E321" s="1">
        <v>996.37</v>
      </c>
    </row>
    <row r="322" spans="1:5">
      <c r="A322" s="1">
        <v>1924</v>
      </c>
      <c r="B322" s="1">
        <v>96</v>
      </c>
      <c r="C322" s="1">
        <v>491.17</v>
      </c>
      <c r="D322" s="1">
        <v>165.42</v>
      </c>
      <c r="E322" s="1">
        <v>656.59</v>
      </c>
    </row>
    <row r="323" spans="1:5">
      <c r="A323" s="1">
        <v>1924</v>
      </c>
      <c r="B323" s="1">
        <v>97</v>
      </c>
      <c r="C323" s="1">
        <v>316.82</v>
      </c>
      <c r="D323" s="1">
        <v>101.93</v>
      </c>
      <c r="E323" s="1">
        <v>418.74</v>
      </c>
    </row>
    <row r="324" spans="1:5">
      <c r="A324" s="1">
        <v>1924</v>
      </c>
      <c r="B324" s="1">
        <v>98</v>
      </c>
      <c r="C324" s="1">
        <v>191.25</v>
      </c>
      <c r="D324" s="1">
        <v>57.39</v>
      </c>
      <c r="E324" s="1">
        <v>248.64</v>
      </c>
    </row>
    <row r="325" spans="1:5">
      <c r="A325" s="1">
        <v>1924</v>
      </c>
      <c r="B325" s="1">
        <v>99</v>
      </c>
      <c r="C325" s="1">
        <v>113.46</v>
      </c>
      <c r="D325" s="1">
        <v>35</v>
      </c>
      <c r="E325" s="1">
        <v>148.46</v>
      </c>
    </row>
    <row r="326" spans="1:5">
      <c r="A326" s="1">
        <v>1924</v>
      </c>
      <c r="B326" s="1">
        <v>100</v>
      </c>
      <c r="C326" s="1">
        <v>63.74</v>
      </c>
      <c r="D326" s="1">
        <v>21.1</v>
      </c>
      <c r="E326" s="1">
        <v>84.84</v>
      </c>
    </row>
    <row r="327" spans="1:5">
      <c r="A327" s="1">
        <v>1924</v>
      </c>
      <c r="B327" s="1">
        <v>101</v>
      </c>
      <c r="C327" s="1">
        <v>36.32</v>
      </c>
      <c r="D327" s="1">
        <v>9.9600000000000009</v>
      </c>
      <c r="E327" s="1">
        <v>46.29</v>
      </c>
    </row>
    <row r="328" spans="1:5">
      <c r="A328" s="1">
        <v>1924</v>
      </c>
      <c r="B328" s="1">
        <v>102</v>
      </c>
      <c r="C328" s="1">
        <v>21.69</v>
      </c>
      <c r="D328" s="1">
        <v>6.04</v>
      </c>
      <c r="E328" s="1">
        <v>27.72</v>
      </c>
    </row>
    <row r="329" spans="1:5">
      <c r="A329" s="1">
        <v>1924</v>
      </c>
      <c r="B329" s="1">
        <v>103</v>
      </c>
      <c r="C329" s="1">
        <v>13.07</v>
      </c>
      <c r="D329" s="1">
        <v>3.36</v>
      </c>
      <c r="E329" s="1">
        <v>16.420000000000002</v>
      </c>
    </row>
    <row r="330" spans="1:5">
      <c r="A330" s="1">
        <v>1924</v>
      </c>
      <c r="B330" s="1">
        <v>104</v>
      </c>
      <c r="C330" s="1">
        <v>7.15</v>
      </c>
      <c r="D330" s="1">
        <v>1.22</v>
      </c>
      <c r="E330" s="1">
        <v>8.3699999999999992</v>
      </c>
    </row>
    <row r="331" spans="1:5">
      <c r="A331" s="1">
        <v>1924</v>
      </c>
      <c r="B331" s="1">
        <v>105</v>
      </c>
      <c r="C331" s="1">
        <v>2.78</v>
      </c>
      <c r="D331" s="1">
        <v>0.77</v>
      </c>
      <c r="E331" s="1">
        <v>3.55</v>
      </c>
    </row>
    <row r="332" spans="1:5">
      <c r="A332" s="1">
        <v>1924</v>
      </c>
      <c r="B332" s="1">
        <v>106</v>
      </c>
      <c r="C332" s="1">
        <v>1.26</v>
      </c>
      <c r="D332" s="1">
        <v>0.47</v>
      </c>
      <c r="E332" s="1">
        <v>1.73</v>
      </c>
    </row>
    <row r="333" spans="1:5">
      <c r="A333" s="1">
        <v>1924</v>
      </c>
      <c r="B333" s="1">
        <v>107</v>
      </c>
      <c r="C333" s="1">
        <v>0.49</v>
      </c>
      <c r="D333" s="1">
        <v>0</v>
      </c>
      <c r="E333" s="1">
        <v>0.49</v>
      </c>
    </row>
    <row r="334" spans="1:5">
      <c r="A334" s="1">
        <v>1924</v>
      </c>
      <c r="B334" s="1">
        <v>108</v>
      </c>
      <c r="C334" s="1">
        <v>0</v>
      </c>
      <c r="D334" s="1">
        <v>0</v>
      </c>
      <c r="E334" s="1">
        <v>0</v>
      </c>
    </row>
    <row r="335" spans="1:5">
      <c r="A335" s="1">
        <v>1924</v>
      </c>
      <c r="B335" s="1">
        <v>109</v>
      </c>
      <c r="C335" s="1">
        <v>0</v>
      </c>
      <c r="D335" s="1">
        <v>0</v>
      </c>
      <c r="E335" s="1">
        <v>0</v>
      </c>
    </row>
    <row r="336" spans="1:5">
      <c r="A336" s="1">
        <v>1924</v>
      </c>
      <c r="B336" s="1" t="s">
        <v>121</v>
      </c>
      <c r="C336" s="1">
        <v>0</v>
      </c>
      <c r="D336" s="1">
        <v>0</v>
      </c>
      <c r="E336" s="1">
        <v>0</v>
      </c>
    </row>
    <row r="337" spans="1:5">
      <c r="A337" s="1">
        <v>1925</v>
      </c>
      <c r="B337" s="1">
        <v>0</v>
      </c>
      <c r="C337" s="1">
        <v>398122.95</v>
      </c>
      <c r="D337" s="1">
        <v>411907.49</v>
      </c>
      <c r="E337" s="1">
        <v>810030.44</v>
      </c>
    </row>
    <row r="338" spans="1:5">
      <c r="A338" s="1">
        <v>1925</v>
      </c>
      <c r="B338" s="1">
        <v>1</v>
      </c>
      <c r="C338" s="1">
        <v>397433.29</v>
      </c>
      <c r="D338" s="1">
        <v>406724.15</v>
      </c>
      <c r="E338" s="1">
        <v>804157.43999999994</v>
      </c>
    </row>
    <row r="339" spans="1:5">
      <c r="A339" s="1">
        <v>1925</v>
      </c>
      <c r="B339" s="1">
        <v>2</v>
      </c>
      <c r="C339" s="1">
        <v>405919.34</v>
      </c>
      <c r="D339" s="1">
        <v>414877.98</v>
      </c>
      <c r="E339" s="1">
        <v>820797.31</v>
      </c>
    </row>
    <row r="340" spans="1:5">
      <c r="A340" s="1">
        <v>1925</v>
      </c>
      <c r="B340" s="1">
        <v>3</v>
      </c>
      <c r="C340" s="1">
        <v>422467.2</v>
      </c>
      <c r="D340" s="1">
        <v>431745.92</v>
      </c>
      <c r="E340" s="1">
        <v>854213.12</v>
      </c>
    </row>
    <row r="341" spans="1:5">
      <c r="A341" s="1">
        <v>1925</v>
      </c>
      <c r="B341" s="1">
        <v>4</v>
      </c>
      <c r="C341" s="1">
        <v>441084.76</v>
      </c>
      <c r="D341" s="1">
        <v>451392.48</v>
      </c>
      <c r="E341" s="1">
        <v>892477.24</v>
      </c>
    </row>
    <row r="342" spans="1:5">
      <c r="A342" s="1">
        <v>1925</v>
      </c>
      <c r="B342" s="1">
        <v>5</v>
      </c>
      <c r="C342" s="1">
        <v>421600.61</v>
      </c>
      <c r="D342" s="1">
        <v>432239.34</v>
      </c>
      <c r="E342" s="1">
        <v>853839.95</v>
      </c>
    </row>
    <row r="343" spans="1:5">
      <c r="A343" s="1">
        <v>1925</v>
      </c>
      <c r="B343" s="1">
        <v>6</v>
      </c>
      <c r="C343" s="1">
        <v>355483.2</v>
      </c>
      <c r="D343" s="1">
        <v>363424.64</v>
      </c>
      <c r="E343" s="1">
        <v>718907.83</v>
      </c>
    </row>
    <row r="344" spans="1:5">
      <c r="A344" s="1">
        <v>1925</v>
      </c>
      <c r="B344" s="1">
        <v>7</v>
      </c>
      <c r="C344" s="1">
        <v>321917.88</v>
      </c>
      <c r="D344" s="1">
        <v>327488.21999999997</v>
      </c>
      <c r="E344" s="1">
        <v>649406.1</v>
      </c>
    </row>
    <row r="345" spans="1:5">
      <c r="A345" s="1">
        <v>1925</v>
      </c>
      <c r="B345" s="1">
        <v>8</v>
      </c>
      <c r="C345" s="1">
        <v>345587.57</v>
      </c>
      <c r="D345" s="1">
        <v>351453.49</v>
      </c>
      <c r="E345" s="1">
        <v>697041.07</v>
      </c>
    </row>
    <row r="346" spans="1:5">
      <c r="A346" s="1">
        <v>1925</v>
      </c>
      <c r="B346" s="1">
        <v>9</v>
      </c>
      <c r="C346" s="1">
        <v>376340.49</v>
      </c>
      <c r="D346" s="1">
        <v>381653.49</v>
      </c>
      <c r="E346" s="1">
        <v>757993.99</v>
      </c>
    </row>
    <row r="347" spans="1:5">
      <c r="A347" s="1">
        <v>1925</v>
      </c>
      <c r="B347" s="1">
        <v>10</v>
      </c>
      <c r="C347" s="1">
        <v>401299.31</v>
      </c>
      <c r="D347" s="1">
        <v>403547.09</v>
      </c>
      <c r="E347" s="1">
        <v>804846.4</v>
      </c>
    </row>
    <row r="348" spans="1:5">
      <c r="A348" s="1">
        <v>1925</v>
      </c>
      <c r="B348" s="1">
        <v>11</v>
      </c>
      <c r="C348" s="1">
        <v>415048.38</v>
      </c>
      <c r="D348" s="1">
        <v>414533.39</v>
      </c>
      <c r="E348" s="1">
        <v>829581.78</v>
      </c>
    </row>
    <row r="349" spans="1:5">
      <c r="A349" s="1">
        <v>1925</v>
      </c>
      <c r="B349" s="1">
        <v>12</v>
      </c>
      <c r="C349" s="1">
        <v>415160.06</v>
      </c>
      <c r="D349" s="1">
        <v>414653.87</v>
      </c>
      <c r="E349" s="1">
        <v>829813.93</v>
      </c>
    </row>
    <row r="350" spans="1:5">
      <c r="A350" s="1">
        <v>1925</v>
      </c>
      <c r="B350" s="1">
        <v>13</v>
      </c>
      <c r="C350" s="1">
        <v>413029.34</v>
      </c>
      <c r="D350" s="1">
        <v>412894.92</v>
      </c>
      <c r="E350" s="1">
        <v>825924.26</v>
      </c>
    </row>
    <row r="351" spans="1:5">
      <c r="A351" s="1">
        <v>1925</v>
      </c>
      <c r="B351" s="1">
        <v>14</v>
      </c>
      <c r="C351" s="1">
        <v>414320.17</v>
      </c>
      <c r="D351" s="1">
        <v>412275.97</v>
      </c>
      <c r="E351" s="1">
        <v>826596.13</v>
      </c>
    </row>
    <row r="352" spans="1:5">
      <c r="A352" s="1">
        <v>1925</v>
      </c>
      <c r="B352" s="1">
        <v>15</v>
      </c>
      <c r="C352" s="1">
        <v>419796.5</v>
      </c>
      <c r="D352" s="1">
        <v>415456.49</v>
      </c>
      <c r="E352" s="1">
        <v>835253</v>
      </c>
    </row>
    <row r="353" spans="1:5">
      <c r="A353" s="1">
        <v>1925</v>
      </c>
      <c r="B353" s="1">
        <v>16</v>
      </c>
      <c r="C353" s="1">
        <v>425239.9</v>
      </c>
      <c r="D353" s="1">
        <v>418560.96</v>
      </c>
      <c r="E353" s="1">
        <v>843800.86</v>
      </c>
    </row>
    <row r="354" spans="1:5">
      <c r="A354" s="1">
        <v>1925</v>
      </c>
      <c r="B354" s="1">
        <v>17</v>
      </c>
      <c r="C354" s="1">
        <v>425585.56</v>
      </c>
      <c r="D354" s="1">
        <v>416455.1</v>
      </c>
      <c r="E354" s="1">
        <v>842040.66</v>
      </c>
    </row>
    <row r="355" spans="1:5">
      <c r="A355" s="1">
        <v>1925</v>
      </c>
      <c r="B355" s="1">
        <v>18</v>
      </c>
      <c r="C355" s="1">
        <v>421237.37</v>
      </c>
      <c r="D355" s="1">
        <v>411341.5</v>
      </c>
      <c r="E355" s="1">
        <v>832578.87</v>
      </c>
    </row>
    <row r="356" spans="1:5">
      <c r="A356" s="1">
        <v>1925</v>
      </c>
      <c r="B356" s="1">
        <v>19</v>
      </c>
      <c r="C356" s="1">
        <v>416834.32</v>
      </c>
      <c r="D356" s="1">
        <v>406558.09</v>
      </c>
      <c r="E356" s="1">
        <v>823392.41</v>
      </c>
    </row>
    <row r="357" spans="1:5">
      <c r="A357" s="1">
        <v>1925</v>
      </c>
      <c r="B357" s="1">
        <v>20</v>
      </c>
      <c r="C357" s="1">
        <v>413222.69</v>
      </c>
      <c r="D357" s="1">
        <v>400800.92</v>
      </c>
      <c r="E357" s="1">
        <v>814023.61</v>
      </c>
    </row>
    <row r="358" spans="1:5">
      <c r="A358" s="1">
        <v>1925</v>
      </c>
      <c r="B358" s="1">
        <v>21</v>
      </c>
      <c r="C358" s="1">
        <v>408932.88</v>
      </c>
      <c r="D358" s="1">
        <v>393389.19</v>
      </c>
      <c r="E358" s="1">
        <v>802322.07</v>
      </c>
    </row>
    <row r="359" spans="1:5">
      <c r="A359" s="1">
        <v>1925</v>
      </c>
      <c r="B359" s="1">
        <v>22</v>
      </c>
      <c r="C359" s="1">
        <v>404957.16</v>
      </c>
      <c r="D359" s="1">
        <v>385879.23</v>
      </c>
      <c r="E359" s="1">
        <v>790836.39</v>
      </c>
    </row>
    <row r="360" spans="1:5">
      <c r="A360" s="1">
        <v>1925</v>
      </c>
      <c r="B360" s="1">
        <v>23</v>
      </c>
      <c r="C360" s="1">
        <v>400087.79</v>
      </c>
      <c r="D360" s="1">
        <v>375332.6</v>
      </c>
      <c r="E360" s="1">
        <v>775420.38</v>
      </c>
    </row>
    <row r="361" spans="1:5">
      <c r="A361" s="1">
        <v>1925</v>
      </c>
      <c r="B361" s="1">
        <v>24</v>
      </c>
      <c r="C361" s="1">
        <v>397153.89</v>
      </c>
      <c r="D361" s="1">
        <v>364520.22</v>
      </c>
      <c r="E361" s="1">
        <v>761674.11</v>
      </c>
    </row>
    <row r="362" spans="1:5">
      <c r="A362" s="1">
        <v>1925</v>
      </c>
      <c r="B362" s="1">
        <v>25</v>
      </c>
      <c r="C362" s="1">
        <v>393050.26</v>
      </c>
      <c r="D362" s="1">
        <v>350752.36</v>
      </c>
      <c r="E362" s="1">
        <v>743802.62</v>
      </c>
    </row>
    <row r="363" spans="1:5">
      <c r="A363" s="1">
        <v>1925</v>
      </c>
      <c r="B363" s="1">
        <v>26</v>
      </c>
      <c r="C363" s="1">
        <v>383989.78</v>
      </c>
      <c r="D363" s="1">
        <v>330028.34999999998</v>
      </c>
      <c r="E363" s="1">
        <v>714018.13</v>
      </c>
    </row>
    <row r="364" spans="1:5">
      <c r="A364" s="1">
        <v>1925</v>
      </c>
      <c r="B364" s="1">
        <v>27</v>
      </c>
      <c r="C364" s="1">
        <v>379514.32</v>
      </c>
      <c r="D364" s="1">
        <v>316090.43</v>
      </c>
      <c r="E364" s="1">
        <v>695604.75</v>
      </c>
    </row>
    <row r="365" spans="1:5">
      <c r="A365" s="1">
        <v>1925</v>
      </c>
      <c r="B365" s="1">
        <v>28</v>
      </c>
      <c r="C365" s="1">
        <v>376969.28</v>
      </c>
      <c r="D365" s="1">
        <v>309908.53999999998</v>
      </c>
      <c r="E365" s="1">
        <v>686877.82</v>
      </c>
    </row>
    <row r="366" spans="1:5">
      <c r="A366" s="1">
        <v>1925</v>
      </c>
      <c r="B366" s="1">
        <v>29</v>
      </c>
      <c r="C366" s="1">
        <v>372523.29</v>
      </c>
      <c r="D366" s="1">
        <v>305914.95</v>
      </c>
      <c r="E366" s="1">
        <v>678438.25</v>
      </c>
    </row>
    <row r="367" spans="1:5">
      <c r="A367" s="1">
        <v>1925</v>
      </c>
      <c r="B367" s="1">
        <v>30</v>
      </c>
      <c r="C367" s="1">
        <v>366390.08</v>
      </c>
      <c r="D367" s="1">
        <v>302731.53000000003</v>
      </c>
      <c r="E367" s="1">
        <v>669121.61</v>
      </c>
    </row>
    <row r="368" spans="1:5">
      <c r="A368" s="1">
        <v>1925</v>
      </c>
      <c r="B368" s="1">
        <v>31</v>
      </c>
      <c r="C368" s="1">
        <v>361781.67</v>
      </c>
      <c r="D368" s="1">
        <v>300836.51</v>
      </c>
      <c r="E368" s="1">
        <v>662618.17000000004</v>
      </c>
    </row>
    <row r="369" spans="1:5">
      <c r="A369" s="1">
        <v>1925</v>
      </c>
      <c r="B369" s="1">
        <v>32</v>
      </c>
      <c r="C369" s="1">
        <v>359727.62</v>
      </c>
      <c r="D369" s="1">
        <v>300692.61</v>
      </c>
      <c r="E369" s="1">
        <v>660420.22</v>
      </c>
    </row>
    <row r="370" spans="1:5">
      <c r="A370" s="1">
        <v>1925</v>
      </c>
      <c r="B370" s="1">
        <v>33</v>
      </c>
      <c r="C370" s="1">
        <v>358606.09</v>
      </c>
      <c r="D370" s="1">
        <v>300995.49</v>
      </c>
      <c r="E370" s="1">
        <v>659601.56999999995</v>
      </c>
    </row>
    <row r="371" spans="1:5">
      <c r="A371" s="1">
        <v>1925</v>
      </c>
      <c r="B371" s="1">
        <v>34</v>
      </c>
      <c r="C371" s="1">
        <v>352192.29</v>
      </c>
      <c r="D371" s="1">
        <v>297122.64</v>
      </c>
      <c r="E371" s="1">
        <v>649314.93999999994</v>
      </c>
    </row>
    <row r="372" spans="1:5">
      <c r="A372" s="1">
        <v>1925</v>
      </c>
      <c r="B372" s="1">
        <v>35</v>
      </c>
      <c r="C372" s="1">
        <v>339489.96</v>
      </c>
      <c r="D372" s="1">
        <v>289146.59000000003</v>
      </c>
      <c r="E372" s="1">
        <v>628636.55000000005</v>
      </c>
    </row>
    <row r="373" spans="1:5">
      <c r="A373" s="1">
        <v>1925</v>
      </c>
      <c r="B373" s="1">
        <v>36</v>
      </c>
      <c r="C373" s="1">
        <v>335797.8</v>
      </c>
      <c r="D373" s="1">
        <v>286763.21000000002</v>
      </c>
      <c r="E373" s="1">
        <v>622561.02</v>
      </c>
    </row>
    <row r="374" spans="1:5">
      <c r="A374" s="1">
        <v>1925</v>
      </c>
      <c r="B374" s="1">
        <v>37</v>
      </c>
      <c r="C374" s="1">
        <v>337196.78</v>
      </c>
      <c r="D374" s="1">
        <v>286975.92</v>
      </c>
      <c r="E374" s="1">
        <v>624172.69999999995</v>
      </c>
    </row>
    <row r="375" spans="1:5">
      <c r="A375" s="1">
        <v>1925</v>
      </c>
      <c r="B375" s="1">
        <v>38</v>
      </c>
      <c r="C375" s="1">
        <v>332166.59000000003</v>
      </c>
      <c r="D375" s="1">
        <v>282736.94</v>
      </c>
      <c r="E375" s="1">
        <v>614903.53</v>
      </c>
    </row>
    <row r="376" spans="1:5">
      <c r="A376" s="1">
        <v>1925</v>
      </c>
      <c r="B376" s="1">
        <v>39</v>
      </c>
      <c r="C376" s="1">
        <v>330549.78999999998</v>
      </c>
      <c r="D376" s="1">
        <v>282811.93</v>
      </c>
      <c r="E376" s="1">
        <v>613361.72</v>
      </c>
    </row>
    <row r="377" spans="1:5">
      <c r="A377" s="1">
        <v>1925</v>
      </c>
      <c r="B377" s="1">
        <v>40</v>
      </c>
      <c r="C377" s="1">
        <v>326382.78000000003</v>
      </c>
      <c r="D377" s="1">
        <v>281713.87</v>
      </c>
      <c r="E377" s="1">
        <v>608096.64</v>
      </c>
    </row>
    <row r="378" spans="1:5">
      <c r="A378" s="1">
        <v>1925</v>
      </c>
      <c r="B378" s="1">
        <v>41</v>
      </c>
      <c r="C378" s="1">
        <v>323033.11</v>
      </c>
      <c r="D378" s="1">
        <v>279205.11</v>
      </c>
      <c r="E378" s="1">
        <v>602238.22</v>
      </c>
    </row>
    <row r="379" spans="1:5">
      <c r="A379" s="1">
        <v>1925</v>
      </c>
      <c r="B379" s="1">
        <v>42</v>
      </c>
      <c r="C379" s="1">
        <v>326092.53999999998</v>
      </c>
      <c r="D379" s="1">
        <v>282496.3</v>
      </c>
      <c r="E379" s="1">
        <v>608588.84</v>
      </c>
    </row>
    <row r="380" spans="1:5">
      <c r="A380" s="1">
        <v>1925</v>
      </c>
      <c r="B380" s="1">
        <v>43</v>
      </c>
      <c r="C380" s="1">
        <v>328012.32</v>
      </c>
      <c r="D380" s="1">
        <v>287763.08</v>
      </c>
      <c r="E380" s="1">
        <v>615775.4</v>
      </c>
    </row>
    <row r="381" spans="1:5">
      <c r="A381" s="1">
        <v>1925</v>
      </c>
      <c r="B381" s="1">
        <v>44</v>
      </c>
      <c r="C381" s="1">
        <v>322684.71999999997</v>
      </c>
      <c r="D381" s="1">
        <v>286124.73</v>
      </c>
      <c r="E381" s="1">
        <v>608809.44999999995</v>
      </c>
    </row>
    <row r="382" spans="1:5">
      <c r="A382" s="1">
        <v>1925</v>
      </c>
      <c r="B382" s="1">
        <v>45</v>
      </c>
      <c r="C382" s="1">
        <v>309297.55</v>
      </c>
      <c r="D382" s="1">
        <v>275601.26</v>
      </c>
      <c r="E382" s="1">
        <v>584898.80000000005</v>
      </c>
    </row>
    <row r="383" spans="1:5">
      <c r="A383" s="1">
        <v>1925</v>
      </c>
      <c r="B383" s="1">
        <v>46</v>
      </c>
      <c r="C383" s="1">
        <v>301795.24</v>
      </c>
      <c r="D383" s="1">
        <v>268450.68</v>
      </c>
      <c r="E383" s="1">
        <v>570245.92000000004</v>
      </c>
    </row>
    <row r="384" spans="1:5">
      <c r="A384" s="1">
        <v>1925</v>
      </c>
      <c r="B384" s="1">
        <v>47</v>
      </c>
      <c r="C384" s="1">
        <v>299033.83</v>
      </c>
      <c r="D384" s="1">
        <v>266017.44</v>
      </c>
      <c r="E384" s="1">
        <v>565051.27</v>
      </c>
    </row>
    <row r="385" spans="1:5">
      <c r="A385" s="1">
        <v>1925</v>
      </c>
      <c r="B385" s="1">
        <v>48</v>
      </c>
      <c r="C385" s="1">
        <v>293385.57</v>
      </c>
      <c r="D385" s="1">
        <v>264457.33</v>
      </c>
      <c r="E385" s="1">
        <v>557842.9</v>
      </c>
    </row>
    <row r="386" spans="1:5">
      <c r="A386" s="1">
        <v>1925</v>
      </c>
      <c r="B386" s="1">
        <v>49</v>
      </c>
      <c r="C386" s="1">
        <v>288760.73</v>
      </c>
      <c r="D386" s="1">
        <v>264800.36</v>
      </c>
      <c r="E386" s="1">
        <v>553561.09</v>
      </c>
    </row>
    <row r="387" spans="1:5">
      <c r="A387" s="1">
        <v>1925</v>
      </c>
      <c r="B387" s="1">
        <v>50</v>
      </c>
      <c r="C387" s="1">
        <v>277395.71000000002</v>
      </c>
      <c r="D387" s="1">
        <v>258532.59</v>
      </c>
      <c r="E387" s="1">
        <v>535928.30000000005</v>
      </c>
    </row>
    <row r="388" spans="1:5">
      <c r="A388" s="1">
        <v>1925</v>
      </c>
      <c r="B388" s="1">
        <v>51</v>
      </c>
      <c r="C388" s="1">
        <v>269184.48</v>
      </c>
      <c r="D388" s="1">
        <v>252258.88</v>
      </c>
      <c r="E388" s="1">
        <v>521443.35</v>
      </c>
    </row>
    <row r="389" spans="1:5">
      <c r="A389" s="1">
        <v>1925</v>
      </c>
      <c r="B389" s="1">
        <v>52</v>
      </c>
      <c r="C389" s="1">
        <v>266146.13</v>
      </c>
      <c r="D389" s="1">
        <v>248578.72</v>
      </c>
      <c r="E389" s="1">
        <v>514724.85</v>
      </c>
    </row>
    <row r="390" spans="1:5">
      <c r="A390" s="1">
        <v>1925</v>
      </c>
      <c r="B390" s="1">
        <v>53</v>
      </c>
      <c r="C390" s="1">
        <v>260751.98</v>
      </c>
      <c r="D390" s="1">
        <v>242658.54</v>
      </c>
      <c r="E390" s="1">
        <v>503410.52</v>
      </c>
    </row>
    <row r="391" spans="1:5">
      <c r="A391" s="1">
        <v>1925</v>
      </c>
      <c r="B391" s="1">
        <v>54</v>
      </c>
      <c r="C391" s="1">
        <v>248806.06</v>
      </c>
      <c r="D391" s="1">
        <v>231223.54</v>
      </c>
      <c r="E391" s="1">
        <v>480029.6</v>
      </c>
    </row>
    <row r="392" spans="1:5">
      <c r="A392" s="1">
        <v>1925</v>
      </c>
      <c r="B392" s="1">
        <v>55</v>
      </c>
      <c r="C392" s="1">
        <v>230535.66</v>
      </c>
      <c r="D392" s="1">
        <v>215330.36</v>
      </c>
      <c r="E392" s="1">
        <v>445866.02</v>
      </c>
    </row>
    <row r="393" spans="1:5">
      <c r="A393" s="1">
        <v>1925</v>
      </c>
      <c r="B393" s="1">
        <v>56</v>
      </c>
      <c r="C393" s="1">
        <v>219883.23</v>
      </c>
      <c r="D393" s="1">
        <v>204633.51</v>
      </c>
      <c r="E393" s="1">
        <v>424516.74</v>
      </c>
    </row>
    <row r="394" spans="1:5">
      <c r="A394" s="1">
        <v>1925</v>
      </c>
      <c r="B394" s="1">
        <v>57</v>
      </c>
      <c r="C394" s="1">
        <v>216958.06</v>
      </c>
      <c r="D394" s="1">
        <v>198821.03</v>
      </c>
      <c r="E394" s="1">
        <v>415779.09</v>
      </c>
    </row>
    <row r="395" spans="1:5">
      <c r="A395" s="1">
        <v>1925</v>
      </c>
      <c r="B395" s="1">
        <v>58</v>
      </c>
      <c r="C395" s="1">
        <v>209226.85</v>
      </c>
      <c r="D395" s="1">
        <v>189970.98</v>
      </c>
      <c r="E395" s="1">
        <v>399197.83</v>
      </c>
    </row>
    <row r="396" spans="1:5">
      <c r="A396" s="1">
        <v>1925</v>
      </c>
      <c r="B396" s="1">
        <v>59</v>
      </c>
      <c r="C396" s="1">
        <v>200721.91</v>
      </c>
      <c r="D396" s="1">
        <v>181470.72</v>
      </c>
      <c r="E396" s="1">
        <v>382192.63</v>
      </c>
    </row>
    <row r="397" spans="1:5">
      <c r="A397" s="1">
        <v>1925</v>
      </c>
      <c r="B397" s="1">
        <v>60</v>
      </c>
      <c r="C397" s="1">
        <v>191303.54</v>
      </c>
      <c r="D397" s="1">
        <v>172732.82</v>
      </c>
      <c r="E397" s="1">
        <v>364036.36</v>
      </c>
    </row>
    <row r="398" spans="1:5">
      <c r="A398" s="1">
        <v>1925</v>
      </c>
      <c r="B398" s="1">
        <v>61</v>
      </c>
      <c r="C398" s="1">
        <v>183189.53</v>
      </c>
      <c r="D398" s="1">
        <v>164512.15</v>
      </c>
      <c r="E398" s="1">
        <v>347701.69</v>
      </c>
    </row>
    <row r="399" spans="1:5">
      <c r="A399" s="1">
        <v>1925</v>
      </c>
      <c r="B399" s="1">
        <v>62</v>
      </c>
      <c r="C399" s="1">
        <v>177476.56</v>
      </c>
      <c r="D399" s="1">
        <v>157729.73000000001</v>
      </c>
      <c r="E399" s="1">
        <v>335206.28999999998</v>
      </c>
    </row>
    <row r="400" spans="1:5">
      <c r="A400" s="1">
        <v>1925</v>
      </c>
      <c r="B400" s="1">
        <v>63</v>
      </c>
      <c r="C400" s="1">
        <v>171059.78</v>
      </c>
      <c r="D400" s="1">
        <v>150126.06</v>
      </c>
      <c r="E400" s="1">
        <v>321185.84000000003</v>
      </c>
    </row>
    <row r="401" spans="1:5">
      <c r="A401" s="1">
        <v>1925</v>
      </c>
      <c r="B401" s="1">
        <v>64</v>
      </c>
      <c r="C401" s="1">
        <v>162861.14000000001</v>
      </c>
      <c r="D401" s="1">
        <v>140915.38</v>
      </c>
      <c r="E401" s="1">
        <v>303776.52</v>
      </c>
    </row>
    <row r="402" spans="1:5">
      <c r="A402" s="1">
        <v>1925</v>
      </c>
      <c r="B402" s="1">
        <v>65</v>
      </c>
      <c r="C402" s="1">
        <v>149345.85</v>
      </c>
      <c r="D402" s="1">
        <v>128006.95</v>
      </c>
      <c r="E402" s="1">
        <v>277352.78999999998</v>
      </c>
    </row>
    <row r="403" spans="1:5">
      <c r="A403" s="1">
        <v>1925</v>
      </c>
      <c r="B403" s="1">
        <v>66</v>
      </c>
      <c r="C403" s="1">
        <v>139400.1</v>
      </c>
      <c r="D403" s="1">
        <v>117846.29</v>
      </c>
      <c r="E403" s="1">
        <v>257246.39</v>
      </c>
    </row>
    <row r="404" spans="1:5">
      <c r="A404" s="1">
        <v>1925</v>
      </c>
      <c r="B404" s="1">
        <v>67</v>
      </c>
      <c r="C404" s="1">
        <v>134915.79999999999</v>
      </c>
      <c r="D404" s="1">
        <v>112232.78</v>
      </c>
      <c r="E404" s="1">
        <v>247148.58</v>
      </c>
    </row>
    <row r="405" spans="1:5">
      <c r="A405" s="1">
        <v>1925</v>
      </c>
      <c r="B405" s="1">
        <v>68</v>
      </c>
      <c r="C405" s="1">
        <v>129732.29</v>
      </c>
      <c r="D405" s="1">
        <v>107106.59</v>
      </c>
      <c r="E405" s="1">
        <v>236838.88</v>
      </c>
    </row>
    <row r="406" spans="1:5">
      <c r="A406" s="1">
        <v>1925</v>
      </c>
      <c r="B406" s="1">
        <v>69</v>
      </c>
      <c r="C406" s="1">
        <v>123189.8</v>
      </c>
      <c r="D406" s="1">
        <v>100497.41</v>
      </c>
      <c r="E406" s="1">
        <v>223687.21</v>
      </c>
    </row>
    <row r="407" spans="1:5">
      <c r="A407" s="1">
        <v>1925</v>
      </c>
      <c r="B407" s="1">
        <v>70</v>
      </c>
      <c r="C407" s="1">
        <v>112620.44</v>
      </c>
      <c r="D407" s="1">
        <v>90373.84</v>
      </c>
      <c r="E407" s="1">
        <v>202994.27</v>
      </c>
    </row>
    <row r="408" spans="1:5">
      <c r="A408" s="1">
        <v>1925</v>
      </c>
      <c r="B408" s="1">
        <v>71</v>
      </c>
      <c r="C408" s="1">
        <v>103407.89</v>
      </c>
      <c r="D408" s="1">
        <v>81643.210000000006</v>
      </c>
      <c r="E408" s="1">
        <v>185051.1</v>
      </c>
    </row>
    <row r="409" spans="1:5">
      <c r="A409" s="1">
        <v>1925</v>
      </c>
      <c r="B409" s="1">
        <v>72</v>
      </c>
      <c r="C409" s="1">
        <v>97625.26</v>
      </c>
      <c r="D409" s="1">
        <v>75769.97</v>
      </c>
      <c r="E409" s="1">
        <v>173395.23</v>
      </c>
    </row>
    <row r="410" spans="1:5">
      <c r="A410" s="1">
        <v>1925</v>
      </c>
      <c r="B410" s="1">
        <v>73</v>
      </c>
      <c r="C410" s="1">
        <v>91639.01</v>
      </c>
      <c r="D410" s="1">
        <v>69147.13</v>
      </c>
      <c r="E410" s="1">
        <v>160786.13</v>
      </c>
    </row>
    <row r="411" spans="1:5">
      <c r="A411" s="1">
        <v>1925</v>
      </c>
      <c r="B411" s="1">
        <v>74</v>
      </c>
      <c r="C411" s="1">
        <v>82798.27</v>
      </c>
      <c r="D411" s="1">
        <v>60141.19</v>
      </c>
      <c r="E411" s="1">
        <v>142939.46</v>
      </c>
    </row>
    <row r="412" spans="1:5">
      <c r="A412" s="1">
        <v>1925</v>
      </c>
      <c r="B412" s="1">
        <v>75</v>
      </c>
      <c r="C412" s="1">
        <v>71832.56</v>
      </c>
      <c r="D412" s="1">
        <v>50562.31</v>
      </c>
      <c r="E412" s="1">
        <v>122394.87</v>
      </c>
    </row>
    <row r="413" spans="1:5">
      <c r="A413" s="1">
        <v>1925</v>
      </c>
      <c r="B413" s="1">
        <v>76</v>
      </c>
      <c r="C413" s="1">
        <v>63712.55</v>
      </c>
      <c r="D413" s="1">
        <v>43809.13</v>
      </c>
      <c r="E413" s="1">
        <v>107521.68</v>
      </c>
    </row>
    <row r="414" spans="1:5">
      <c r="A414" s="1">
        <v>1925</v>
      </c>
      <c r="B414" s="1">
        <v>77</v>
      </c>
      <c r="C414" s="1">
        <v>57524.1</v>
      </c>
      <c r="D414" s="1">
        <v>38595.85</v>
      </c>
      <c r="E414" s="1">
        <v>96119.95</v>
      </c>
    </row>
    <row r="415" spans="1:5">
      <c r="A415" s="1">
        <v>1925</v>
      </c>
      <c r="B415" s="1">
        <v>78</v>
      </c>
      <c r="C415" s="1">
        <v>51306.27</v>
      </c>
      <c r="D415" s="1">
        <v>33444.57</v>
      </c>
      <c r="E415" s="1">
        <v>84750.84</v>
      </c>
    </row>
    <row r="416" spans="1:5">
      <c r="A416" s="1">
        <v>1925</v>
      </c>
      <c r="B416" s="1">
        <v>79</v>
      </c>
      <c r="C416" s="1">
        <v>46387.79</v>
      </c>
      <c r="D416" s="1">
        <v>29445.26</v>
      </c>
      <c r="E416" s="1">
        <v>75833.05</v>
      </c>
    </row>
    <row r="417" spans="1:5">
      <c r="A417" s="1">
        <v>1925</v>
      </c>
      <c r="B417" s="1">
        <v>80</v>
      </c>
      <c r="C417" s="1">
        <v>40719.120000000003</v>
      </c>
      <c r="D417" s="1">
        <v>24526.15</v>
      </c>
      <c r="E417" s="1">
        <v>65245.27</v>
      </c>
    </row>
    <row r="418" spans="1:5">
      <c r="A418" s="1">
        <v>1925</v>
      </c>
      <c r="B418" s="1">
        <v>81</v>
      </c>
      <c r="C418" s="1">
        <v>35236.81</v>
      </c>
      <c r="D418" s="1">
        <v>20622.57</v>
      </c>
      <c r="E418" s="1">
        <v>55859.38</v>
      </c>
    </row>
    <row r="419" spans="1:5">
      <c r="A419" s="1">
        <v>1925</v>
      </c>
      <c r="B419" s="1">
        <v>82</v>
      </c>
      <c r="C419" s="1">
        <v>29557.37</v>
      </c>
      <c r="D419" s="1">
        <v>16934.46</v>
      </c>
      <c r="E419" s="1">
        <v>46491.83</v>
      </c>
    </row>
    <row r="420" spans="1:5">
      <c r="A420" s="1">
        <v>1925</v>
      </c>
      <c r="B420" s="1">
        <v>83</v>
      </c>
      <c r="C420" s="1">
        <v>24825.24</v>
      </c>
      <c r="D420" s="1">
        <v>13952.49</v>
      </c>
      <c r="E420" s="1">
        <v>38777.730000000003</v>
      </c>
    </row>
    <row r="421" spans="1:5">
      <c r="A421" s="1">
        <v>1925</v>
      </c>
      <c r="B421" s="1">
        <v>84</v>
      </c>
      <c r="C421" s="1">
        <v>21022.75</v>
      </c>
      <c r="D421" s="1">
        <v>11419.08</v>
      </c>
      <c r="E421" s="1">
        <v>32441.82</v>
      </c>
    </row>
    <row r="422" spans="1:5">
      <c r="A422" s="1">
        <v>1925</v>
      </c>
      <c r="B422" s="1">
        <v>85</v>
      </c>
      <c r="C422" s="1">
        <v>17169.95</v>
      </c>
      <c r="D422" s="1">
        <v>8914.91</v>
      </c>
      <c r="E422" s="1">
        <v>26084.85</v>
      </c>
    </row>
    <row r="423" spans="1:5">
      <c r="A423" s="1">
        <v>1925</v>
      </c>
      <c r="B423" s="1">
        <v>86</v>
      </c>
      <c r="C423" s="1">
        <v>13232.54</v>
      </c>
      <c r="D423" s="1">
        <v>6620.43</v>
      </c>
      <c r="E423" s="1">
        <v>19852.97</v>
      </c>
    </row>
    <row r="424" spans="1:5">
      <c r="A424" s="1">
        <v>1925</v>
      </c>
      <c r="B424" s="1">
        <v>87</v>
      </c>
      <c r="C424" s="1">
        <v>10082.049999999999</v>
      </c>
      <c r="D424" s="1">
        <v>4886.59</v>
      </c>
      <c r="E424" s="1">
        <v>14968.64</v>
      </c>
    </row>
    <row r="425" spans="1:5">
      <c r="A425" s="1">
        <v>1925</v>
      </c>
      <c r="B425" s="1">
        <v>88</v>
      </c>
      <c r="C425" s="1">
        <v>7754.47</v>
      </c>
      <c r="D425" s="1">
        <v>3611.84</v>
      </c>
      <c r="E425" s="1">
        <v>11366.31</v>
      </c>
    </row>
    <row r="426" spans="1:5">
      <c r="A426" s="1">
        <v>1925</v>
      </c>
      <c r="B426" s="1">
        <v>89</v>
      </c>
      <c r="C426" s="1">
        <v>5818.77</v>
      </c>
      <c r="D426" s="1">
        <v>2584.63</v>
      </c>
      <c r="E426" s="1">
        <v>8403.4</v>
      </c>
    </row>
    <row r="427" spans="1:5">
      <c r="A427" s="1">
        <v>1925</v>
      </c>
      <c r="B427" s="1">
        <v>90</v>
      </c>
      <c r="C427" s="1">
        <v>4245.09</v>
      </c>
      <c r="D427" s="1">
        <v>1802.69</v>
      </c>
      <c r="E427" s="1">
        <v>6047.78</v>
      </c>
    </row>
    <row r="428" spans="1:5">
      <c r="A428" s="1">
        <v>1925</v>
      </c>
      <c r="B428" s="1">
        <v>91</v>
      </c>
      <c r="C428" s="1">
        <v>3118.08</v>
      </c>
      <c r="D428" s="1">
        <v>1287.72</v>
      </c>
      <c r="E428" s="1">
        <v>4405.8</v>
      </c>
    </row>
    <row r="429" spans="1:5">
      <c r="A429" s="1">
        <v>1925</v>
      </c>
      <c r="B429" s="1">
        <v>92</v>
      </c>
      <c r="C429" s="1">
        <v>2299.73</v>
      </c>
      <c r="D429" s="1">
        <v>913.14</v>
      </c>
      <c r="E429" s="1">
        <v>3212.87</v>
      </c>
    </row>
    <row r="430" spans="1:5">
      <c r="A430" s="1">
        <v>1925</v>
      </c>
      <c r="B430" s="1">
        <v>93</v>
      </c>
      <c r="C430" s="1">
        <v>1611.19</v>
      </c>
      <c r="D430" s="1">
        <v>606.29</v>
      </c>
      <c r="E430" s="1">
        <v>2217.48</v>
      </c>
    </row>
    <row r="431" spans="1:5">
      <c r="A431" s="1">
        <v>1925</v>
      </c>
      <c r="B431" s="1">
        <v>94</v>
      </c>
      <c r="C431" s="1">
        <v>1111.3699999999999</v>
      </c>
      <c r="D431" s="1">
        <v>403.07</v>
      </c>
      <c r="E431" s="1">
        <v>1514.44</v>
      </c>
    </row>
    <row r="432" spans="1:5">
      <c r="A432" s="1">
        <v>1925</v>
      </c>
      <c r="B432" s="1">
        <v>95</v>
      </c>
      <c r="C432" s="1">
        <v>747.12</v>
      </c>
      <c r="D432" s="1">
        <v>267.2</v>
      </c>
      <c r="E432" s="1">
        <v>1014.32</v>
      </c>
    </row>
    <row r="433" spans="1:5">
      <c r="A433" s="1">
        <v>1925</v>
      </c>
      <c r="B433" s="1">
        <v>96</v>
      </c>
      <c r="C433" s="1">
        <v>483.03</v>
      </c>
      <c r="D433" s="1">
        <v>169.08</v>
      </c>
      <c r="E433" s="1">
        <v>652.11</v>
      </c>
    </row>
    <row r="434" spans="1:5">
      <c r="A434" s="1">
        <v>1925</v>
      </c>
      <c r="B434" s="1">
        <v>97</v>
      </c>
      <c r="C434" s="1">
        <v>315.64999999999998</v>
      </c>
      <c r="D434" s="1">
        <v>104.78</v>
      </c>
      <c r="E434" s="1">
        <v>420.43</v>
      </c>
    </row>
    <row r="435" spans="1:5">
      <c r="A435" s="1">
        <v>1925</v>
      </c>
      <c r="B435" s="1">
        <v>98</v>
      </c>
      <c r="C435" s="1">
        <v>197.2</v>
      </c>
      <c r="D435" s="1">
        <v>59.53</v>
      </c>
      <c r="E435" s="1">
        <v>256.73</v>
      </c>
    </row>
    <row r="436" spans="1:5">
      <c r="A436" s="1">
        <v>1925</v>
      </c>
      <c r="B436" s="1">
        <v>99</v>
      </c>
      <c r="C436" s="1">
        <v>113.94</v>
      </c>
      <c r="D436" s="1">
        <v>32.43</v>
      </c>
      <c r="E436" s="1">
        <v>146.37</v>
      </c>
    </row>
    <row r="437" spans="1:5">
      <c r="A437" s="1">
        <v>1925</v>
      </c>
      <c r="B437" s="1">
        <v>100</v>
      </c>
      <c r="C437" s="1">
        <v>63.52</v>
      </c>
      <c r="D437" s="1">
        <v>20.100000000000001</v>
      </c>
      <c r="E437" s="1">
        <v>83.63</v>
      </c>
    </row>
    <row r="438" spans="1:5">
      <c r="A438" s="1">
        <v>1925</v>
      </c>
      <c r="B438" s="1">
        <v>101</v>
      </c>
      <c r="C438" s="1">
        <v>35.479999999999997</v>
      </c>
      <c r="D438" s="1">
        <v>11.81</v>
      </c>
      <c r="E438" s="1">
        <v>47.29</v>
      </c>
    </row>
    <row r="439" spans="1:5">
      <c r="A439" s="1">
        <v>1925</v>
      </c>
      <c r="B439" s="1">
        <v>102</v>
      </c>
      <c r="C439" s="1">
        <v>19.63</v>
      </c>
      <c r="D439" s="1">
        <v>5.49</v>
      </c>
      <c r="E439" s="1">
        <v>25.12</v>
      </c>
    </row>
    <row r="440" spans="1:5">
      <c r="A440" s="1">
        <v>1925</v>
      </c>
      <c r="B440" s="1">
        <v>103</v>
      </c>
      <c r="C440" s="1">
        <v>12.29</v>
      </c>
      <c r="D440" s="1">
        <v>2.9</v>
      </c>
      <c r="E440" s="1">
        <v>15.19</v>
      </c>
    </row>
    <row r="441" spans="1:5">
      <c r="A441" s="1">
        <v>1925</v>
      </c>
      <c r="B441" s="1">
        <v>104</v>
      </c>
      <c r="C441" s="1">
        <v>6.44</v>
      </c>
      <c r="D441" s="1">
        <v>1.7</v>
      </c>
      <c r="E441" s="1">
        <v>8.14</v>
      </c>
    </row>
    <row r="442" spans="1:5">
      <c r="A442" s="1">
        <v>1925</v>
      </c>
      <c r="B442" s="1">
        <v>105</v>
      </c>
      <c r="C442" s="1">
        <v>1.97</v>
      </c>
      <c r="D442" s="1">
        <v>0.74</v>
      </c>
      <c r="E442" s="1">
        <v>2.7</v>
      </c>
    </row>
    <row r="443" spans="1:5">
      <c r="A443" s="1">
        <v>1925</v>
      </c>
      <c r="B443" s="1">
        <v>106</v>
      </c>
      <c r="C443" s="1">
        <v>0.24</v>
      </c>
      <c r="D443" s="1">
        <v>0.24</v>
      </c>
      <c r="E443" s="1">
        <v>0.48</v>
      </c>
    </row>
    <row r="444" spans="1:5">
      <c r="A444" s="1">
        <v>1925</v>
      </c>
      <c r="B444" s="1">
        <v>107</v>
      </c>
      <c r="C444" s="1">
        <v>0</v>
      </c>
      <c r="D444" s="1">
        <v>0</v>
      </c>
      <c r="E444" s="1">
        <v>0</v>
      </c>
    </row>
    <row r="445" spans="1:5">
      <c r="A445" s="1">
        <v>1925</v>
      </c>
      <c r="B445" s="1">
        <v>108</v>
      </c>
      <c r="C445" s="1">
        <v>0</v>
      </c>
      <c r="D445" s="1">
        <v>0</v>
      </c>
      <c r="E445" s="1">
        <v>0</v>
      </c>
    </row>
    <row r="446" spans="1:5">
      <c r="A446" s="1">
        <v>1925</v>
      </c>
      <c r="B446" s="1">
        <v>109</v>
      </c>
      <c r="C446" s="1">
        <v>0</v>
      </c>
      <c r="D446" s="1">
        <v>0</v>
      </c>
      <c r="E446" s="1">
        <v>0</v>
      </c>
    </row>
    <row r="447" spans="1:5">
      <c r="A447" s="1">
        <v>1925</v>
      </c>
      <c r="B447" s="1" t="s">
        <v>121</v>
      </c>
      <c r="C447" s="1">
        <v>0</v>
      </c>
      <c r="D447" s="1">
        <v>0</v>
      </c>
      <c r="E447" s="1">
        <v>0</v>
      </c>
    </row>
    <row r="448" spans="1:5">
      <c r="A448" s="1">
        <v>1926</v>
      </c>
      <c r="B448" s="1">
        <v>0</v>
      </c>
      <c r="C448" s="1">
        <v>389402.27</v>
      </c>
      <c r="D448" s="1">
        <v>401970.55</v>
      </c>
      <c r="E448" s="1">
        <v>791372.82</v>
      </c>
    </row>
    <row r="449" spans="1:5">
      <c r="A449" s="1">
        <v>1926</v>
      </c>
      <c r="B449" s="1">
        <v>1</v>
      </c>
      <c r="C449" s="1">
        <v>384342.94</v>
      </c>
      <c r="D449" s="1">
        <v>393765.53</v>
      </c>
      <c r="E449" s="1">
        <v>778108.47</v>
      </c>
    </row>
    <row r="450" spans="1:5">
      <c r="A450" s="1">
        <v>1926</v>
      </c>
      <c r="B450" s="1">
        <v>2</v>
      </c>
      <c r="C450" s="1">
        <v>391820.95</v>
      </c>
      <c r="D450" s="1">
        <v>400186.93</v>
      </c>
      <c r="E450" s="1">
        <v>792007.88</v>
      </c>
    </row>
    <row r="451" spans="1:5">
      <c r="A451" s="1">
        <v>1926</v>
      </c>
      <c r="B451" s="1">
        <v>3</v>
      </c>
      <c r="C451" s="1">
        <v>402979.56</v>
      </c>
      <c r="D451" s="1">
        <v>411528.24</v>
      </c>
      <c r="E451" s="1">
        <v>814507.8</v>
      </c>
    </row>
    <row r="452" spans="1:5">
      <c r="A452" s="1">
        <v>1926</v>
      </c>
      <c r="B452" s="1">
        <v>4</v>
      </c>
      <c r="C452" s="1">
        <v>420891.99</v>
      </c>
      <c r="D452" s="1">
        <v>429969.05</v>
      </c>
      <c r="E452" s="1">
        <v>850861.04</v>
      </c>
    </row>
    <row r="453" spans="1:5">
      <c r="A453" s="1">
        <v>1926</v>
      </c>
      <c r="B453" s="1">
        <v>5</v>
      </c>
      <c r="C453" s="1">
        <v>439690.13</v>
      </c>
      <c r="D453" s="1">
        <v>449842.25</v>
      </c>
      <c r="E453" s="1">
        <v>889532.39</v>
      </c>
    </row>
    <row r="454" spans="1:5">
      <c r="A454" s="1">
        <v>1926</v>
      </c>
      <c r="B454" s="1">
        <v>6</v>
      </c>
      <c r="C454" s="1">
        <v>420319.77</v>
      </c>
      <c r="D454" s="1">
        <v>430776.24</v>
      </c>
      <c r="E454" s="1">
        <v>851096.01</v>
      </c>
    </row>
    <row r="455" spans="1:5">
      <c r="A455" s="1">
        <v>1926</v>
      </c>
      <c r="B455" s="1">
        <v>7</v>
      </c>
      <c r="C455" s="1">
        <v>354592.37</v>
      </c>
      <c r="D455" s="1">
        <v>362458.16</v>
      </c>
      <c r="E455" s="1">
        <v>717050.53</v>
      </c>
    </row>
    <row r="456" spans="1:5">
      <c r="A456" s="1">
        <v>1926</v>
      </c>
      <c r="B456" s="1">
        <v>8</v>
      </c>
      <c r="C456" s="1">
        <v>320818.98</v>
      </c>
      <c r="D456" s="1">
        <v>326382.08000000002</v>
      </c>
      <c r="E456" s="1">
        <v>647201.06000000006</v>
      </c>
    </row>
    <row r="457" spans="1:5">
      <c r="A457" s="1">
        <v>1926</v>
      </c>
      <c r="B457" s="1">
        <v>9</v>
      </c>
      <c r="C457" s="1">
        <v>344471.18</v>
      </c>
      <c r="D457" s="1">
        <v>350292.82</v>
      </c>
      <c r="E457" s="1">
        <v>694763.99</v>
      </c>
    </row>
    <row r="458" spans="1:5">
      <c r="A458" s="1">
        <v>1926</v>
      </c>
      <c r="B458" s="1">
        <v>10</v>
      </c>
      <c r="C458" s="1">
        <v>375326.93</v>
      </c>
      <c r="D458" s="1">
        <v>380458.47</v>
      </c>
      <c r="E458" s="1">
        <v>755785.39</v>
      </c>
    </row>
    <row r="459" spans="1:5">
      <c r="A459" s="1">
        <v>1926</v>
      </c>
      <c r="B459" s="1">
        <v>11</v>
      </c>
      <c r="C459" s="1">
        <v>400323.36</v>
      </c>
      <c r="D459" s="1">
        <v>402101.22</v>
      </c>
      <c r="E459" s="1">
        <v>802424.58</v>
      </c>
    </row>
    <row r="460" spans="1:5">
      <c r="A460" s="1">
        <v>1926</v>
      </c>
      <c r="B460" s="1">
        <v>12</v>
      </c>
      <c r="C460" s="1">
        <v>413999.09</v>
      </c>
      <c r="D460" s="1">
        <v>412687.79</v>
      </c>
      <c r="E460" s="1">
        <v>826686.88</v>
      </c>
    </row>
    <row r="461" spans="1:5">
      <c r="A461" s="1">
        <v>1926</v>
      </c>
      <c r="B461" s="1">
        <v>13</v>
      </c>
      <c r="C461" s="1">
        <v>414104.56</v>
      </c>
      <c r="D461" s="1">
        <v>412559.49</v>
      </c>
      <c r="E461" s="1">
        <v>826664.05</v>
      </c>
    </row>
    <row r="462" spans="1:5">
      <c r="A462" s="1">
        <v>1926</v>
      </c>
      <c r="B462" s="1">
        <v>14</v>
      </c>
      <c r="C462" s="1">
        <v>412216.57</v>
      </c>
      <c r="D462" s="1">
        <v>410763.95</v>
      </c>
      <c r="E462" s="1">
        <v>822980.52</v>
      </c>
    </row>
    <row r="463" spans="1:5">
      <c r="A463" s="1">
        <v>1926</v>
      </c>
      <c r="B463" s="1">
        <v>15</v>
      </c>
      <c r="C463" s="1">
        <v>413433.32</v>
      </c>
      <c r="D463" s="1">
        <v>409775.86</v>
      </c>
      <c r="E463" s="1">
        <v>823209.17</v>
      </c>
    </row>
    <row r="464" spans="1:5">
      <c r="A464" s="1">
        <v>1926</v>
      </c>
      <c r="B464" s="1">
        <v>16</v>
      </c>
      <c r="C464" s="1">
        <v>418897.06</v>
      </c>
      <c r="D464" s="1">
        <v>412744.88</v>
      </c>
      <c r="E464" s="1">
        <v>831641.94</v>
      </c>
    </row>
    <row r="465" spans="1:5">
      <c r="A465" s="1">
        <v>1926</v>
      </c>
      <c r="B465" s="1">
        <v>17</v>
      </c>
      <c r="C465" s="1">
        <v>424304.89</v>
      </c>
      <c r="D465" s="1">
        <v>415512.4</v>
      </c>
      <c r="E465" s="1">
        <v>839817.29</v>
      </c>
    </row>
    <row r="466" spans="1:5">
      <c r="A466" s="1">
        <v>1926</v>
      </c>
      <c r="B466" s="1">
        <v>18</v>
      </c>
      <c r="C466" s="1">
        <v>424582.72</v>
      </c>
      <c r="D466" s="1">
        <v>412973.8</v>
      </c>
      <c r="E466" s="1">
        <v>837556.51</v>
      </c>
    </row>
    <row r="467" spans="1:5">
      <c r="A467" s="1">
        <v>1926</v>
      </c>
      <c r="B467" s="1">
        <v>19</v>
      </c>
      <c r="C467" s="1">
        <v>420314.67</v>
      </c>
      <c r="D467" s="1">
        <v>407921.07</v>
      </c>
      <c r="E467" s="1">
        <v>828235.75</v>
      </c>
    </row>
    <row r="468" spans="1:5">
      <c r="A468" s="1">
        <v>1926</v>
      </c>
      <c r="B468" s="1">
        <v>20</v>
      </c>
      <c r="C468" s="1">
        <v>415694.89</v>
      </c>
      <c r="D468" s="1">
        <v>403000.36</v>
      </c>
      <c r="E468" s="1">
        <v>818695.25</v>
      </c>
    </row>
    <row r="469" spans="1:5">
      <c r="A469" s="1">
        <v>1926</v>
      </c>
      <c r="B469" s="1">
        <v>21</v>
      </c>
      <c r="C469" s="1">
        <v>411764.44</v>
      </c>
      <c r="D469" s="1">
        <v>397138.39</v>
      </c>
      <c r="E469" s="1">
        <v>808902.83</v>
      </c>
    </row>
    <row r="470" spans="1:5">
      <c r="A470" s="1">
        <v>1926</v>
      </c>
      <c r="B470" s="1">
        <v>22</v>
      </c>
      <c r="C470" s="1">
        <v>407225.09</v>
      </c>
      <c r="D470" s="1">
        <v>390028.17</v>
      </c>
      <c r="E470" s="1">
        <v>797253.26</v>
      </c>
    </row>
    <row r="471" spans="1:5">
      <c r="A471" s="1">
        <v>1926</v>
      </c>
      <c r="B471" s="1">
        <v>23</v>
      </c>
      <c r="C471" s="1">
        <v>402904.77</v>
      </c>
      <c r="D471" s="1">
        <v>382906.83</v>
      </c>
      <c r="E471" s="1">
        <v>785811.6</v>
      </c>
    </row>
    <row r="472" spans="1:5">
      <c r="A472" s="1">
        <v>1926</v>
      </c>
      <c r="B472" s="1">
        <v>24</v>
      </c>
      <c r="C472" s="1">
        <v>397993.23</v>
      </c>
      <c r="D472" s="1">
        <v>373261.84</v>
      </c>
      <c r="E472" s="1">
        <v>771255.07</v>
      </c>
    </row>
    <row r="473" spans="1:5">
      <c r="A473" s="1">
        <v>1926</v>
      </c>
      <c r="B473" s="1">
        <v>25</v>
      </c>
      <c r="C473" s="1">
        <v>395487.78</v>
      </c>
      <c r="D473" s="1">
        <v>363810.07</v>
      </c>
      <c r="E473" s="1">
        <v>759297.84</v>
      </c>
    </row>
    <row r="474" spans="1:5">
      <c r="A474" s="1">
        <v>1926</v>
      </c>
      <c r="B474" s="1">
        <v>26</v>
      </c>
      <c r="C474" s="1">
        <v>391013.23</v>
      </c>
      <c r="D474" s="1">
        <v>350180.56</v>
      </c>
      <c r="E474" s="1">
        <v>741193.79</v>
      </c>
    </row>
    <row r="475" spans="1:5">
      <c r="A475" s="1">
        <v>1926</v>
      </c>
      <c r="B475" s="1">
        <v>27</v>
      </c>
      <c r="C475" s="1">
        <v>381163.08</v>
      </c>
      <c r="D475" s="1">
        <v>328610.49</v>
      </c>
      <c r="E475" s="1">
        <v>709773.57</v>
      </c>
    </row>
    <row r="476" spans="1:5">
      <c r="A476" s="1">
        <v>1926</v>
      </c>
      <c r="B476" s="1">
        <v>28</v>
      </c>
      <c r="C476" s="1">
        <v>376283.87</v>
      </c>
      <c r="D476" s="1">
        <v>314205.90000000002</v>
      </c>
      <c r="E476" s="1">
        <v>690489.77</v>
      </c>
    </row>
    <row r="477" spans="1:5">
      <c r="A477" s="1">
        <v>1926</v>
      </c>
      <c r="B477" s="1">
        <v>29</v>
      </c>
      <c r="C477" s="1">
        <v>373677.03</v>
      </c>
      <c r="D477" s="1">
        <v>307989.36</v>
      </c>
      <c r="E477" s="1">
        <v>681666.38</v>
      </c>
    </row>
    <row r="478" spans="1:5">
      <c r="A478" s="1">
        <v>1926</v>
      </c>
      <c r="B478" s="1">
        <v>30</v>
      </c>
      <c r="C478" s="1">
        <v>369450.78</v>
      </c>
      <c r="D478" s="1">
        <v>304231.90999999997</v>
      </c>
      <c r="E478" s="1">
        <v>673682.69</v>
      </c>
    </row>
    <row r="479" spans="1:5">
      <c r="A479" s="1">
        <v>1926</v>
      </c>
      <c r="B479" s="1">
        <v>31</v>
      </c>
      <c r="C479" s="1">
        <v>363486.75</v>
      </c>
      <c r="D479" s="1">
        <v>301267.32</v>
      </c>
      <c r="E479" s="1">
        <v>664754.06999999995</v>
      </c>
    </row>
    <row r="480" spans="1:5">
      <c r="A480" s="1">
        <v>1926</v>
      </c>
      <c r="B480" s="1">
        <v>32</v>
      </c>
      <c r="C480" s="1">
        <v>358942.83</v>
      </c>
      <c r="D480" s="1">
        <v>299387.75</v>
      </c>
      <c r="E480" s="1">
        <v>658330.56999999995</v>
      </c>
    </row>
    <row r="481" spans="1:5">
      <c r="A481" s="1">
        <v>1926</v>
      </c>
      <c r="B481" s="1">
        <v>33</v>
      </c>
      <c r="C481" s="1">
        <v>357196.1</v>
      </c>
      <c r="D481" s="1">
        <v>299431.88</v>
      </c>
      <c r="E481" s="1">
        <v>656627.98</v>
      </c>
    </row>
    <row r="482" spans="1:5">
      <c r="A482" s="1">
        <v>1926</v>
      </c>
      <c r="B482" s="1">
        <v>34</v>
      </c>
      <c r="C482" s="1">
        <v>356079.26</v>
      </c>
      <c r="D482" s="1">
        <v>299823.13</v>
      </c>
      <c r="E482" s="1">
        <v>655902.39</v>
      </c>
    </row>
    <row r="483" spans="1:5">
      <c r="A483" s="1">
        <v>1926</v>
      </c>
      <c r="B483" s="1">
        <v>35</v>
      </c>
      <c r="C483" s="1">
        <v>349540.94</v>
      </c>
      <c r="D483" s="1">
        <v>295906.98</v>
      </c>
      <c r="E483" s="1">
        <v>645447.92000000004</v>
      </c>
    </row>
    <row r="484" spans="1:5">
      <c r="A484" s="1">
        <v>1926</v>
      </c>
      <c r="B484" s="1">
        <v>36</v>
      </c>
      <c r="C484" s="1">
        <v>337055.4</v>
      </c>
      <c r="D484" s="1">
        <v>287890.03999999998</v>
      </c>
      <c r="E484" s="1">
        <v>624945.43000000005</v>
      </c>
    </row>
    <row r="485" spans="1:5">
      <c r="A485" s="1">
        <v>1926</v>
      </c>
      <c r="B485" s="1">
        <v>37</v>
      </c>
      <c r="C485" s="1">
        <v>333804.82</v>
      </c>
      <c r="D485" s="1">
        <v>285556.34000000003</v>
      </c>
      <c r="E485" s="1">
        <v>619361.16</v>
      </c>
    </row>
    <row r="486" spans="1:5">
      <c r="A486" s="1">
        <v>1926</v>
      </c>
      <c r="B486" s="1">
        <v>38</v>
      </c>
      <c r="C486" s="1">
        <v>335491.89</v>
      </c>
      <c r="D486" s="1">
        <v>285680.96000000002</v>
      </c>
      <c r="E486" s="1">
        <v>621172.85</v>
      </c>
    </row>
    <row r="487" spans="1:5">
      <c r="A487" s="1">
        <v>1926</v>
      </c>
      <c r="B487" s="1">
        <v>39</v>
      </c>
      <c r="C487" s="1">
        <v>329935.06</v>
      </c>
      <c r="D487" s="1">
        <v>280959.75</v>
      </c>
      <c r="E487" s="1">
        <v>610894.81000000006</v>
      </c>
    </row>
    <row r="488" spans="1:5">
      <c r="A488" s="1">
        <v>1926</v>
      </c>
      <c r="B488" s="1">
        <v>40</v>
      </c>
      <c r="C488" s="1">
        <v>328043.09000000003</v>
      </c>
      <c r="D488" s="1">
        <v>280958.18</v>
      </c>
      <c r="E488" s="1">
        <v>609001.27</v>
      </c>
    </row>
    <row r="489" spans="1:5">
      <c r="A489" s="1">
        <v>1926</v>
      </c>
      <c r="B489" s="1">
        <v>41</v>
      </c>
      <c r="C489" s="1">
        <v>324074.5</v>
      </c>
      <c r="D489" s="1">
        <v>279947.81</v>
      </c>
      <c r="E489" s="1">
        <v>604022.31000000006</v>
      </c>
    </row>
    <row r="490" spans="1:5">
      <c r="A490" s="1">
        <v>1926</v>
      </c>
      <c r="B490" s="1">
        <v>42</v>
      </c>
      <c r="C490" s="1">
        <v>320613.37</v>
      </c>
      <c r="D490" s="1">
        <v>277169.7</v>
      </c>
      <c r="E490" s="1">
        <v>597783.06999999995</v>
      </c>
    </row>
    <row r="491" spans="1:5">
      <c r="A491" s="1">
        <v>1926</v>
      </c>
      <c r="B491" s="1">
        <v>43</v>
      </c>
      <c r="C491" s="1">
        <v>323515.64</v>
      </c>
      <c r="D491" s="1">
        <v>280295.58</v>
      </c>
      <c r="E491" s="1">
        <v>603811.21</v>
      </c>
    </row>
    <row r="492" spans="1:5">
      <c r="A492" s="1">
        <v>1926</v>
      </c>
      <c r="B492" s="1">
        <v>44</v>
      </c>
      <c r="C492" s="1">
        <v>325362.31</v>
      </c>
      <c r="D492" s="1">
        <v>285642.99</v>
      </c>
      <c r="E492" s="1">
        <v>611005.30000000005</v>
      </c>
    </row>
    <row r="493" spans="1:5">
      <c r="A493" s="1">
        <v>1926</v>
      </c>
      <c r="B493" s="1">
        <v>45</v>
      </c>
      <c r="C493" s="1">
        <v>320150.76</v>
      </c>
      <c r="D493" s="1">
        <v>284095.5</v>
      </c>
      <c r="E493" s="1">
        <v>604246.26</v>
      </c>
    </row>
    <row r="494" spans="1:5">
      <c r="A494" s="1">
        <v>1926</v>
      </c>
      <c r="B494" s="1">
        <v>46</v>
      </c>
      <c r="C494" s="1">
        <v>306650.25</v>
      </c>
      <c r="D494" s="1">
        <v>273267.21999999997</v>
      </c>
      <c r="E494" s="1">
        <v>579917.47</v>
      </c>
    </row>
    <row r="495" spans="1:5">
      <c r="A495" s="1">
        <v>1926</v>
      </c>
      <c r="B495" s="1">
        <v>47</v>
      </c>
      <c r="C495" s="1">
        <v>298863.62</v>
      </c>
      <c r="D495" s="1">
        <v>265710.46000000002</v>
      </c>
      <c r="E495" s="1">
        <v>564574.07999999996</v>
      </c>
    </row>
    <row r="496" spans="1:5">
      <c r="A496" s="1">
        <v>1926</v>
      </c>
      <c r="B496" s="1">
        <v>48</v>
      </c>
      <c r="C496" s="1">
        <v>296457.90999999997</v>
      </c>
      <c r="D496" s="1">
        <v>263473.51</v>
      </c>
      <c r="E496" s="1">
        <v>559931.42000000004</v>
      </c>
    </row>
    <row r="497" spans="1:5">
      <c r="A497" s="1">
        <v>1926</v>
      </c>
      <c r="B497" s="1">
        <v>49</v>
      </c>
      <c r="C497" s="1">
        <v>290900.19</v>
      </c>
      <c r="D497" s="1">
        <v>261786.26</v>
      </c>
      <c r="E497" s="1">
        <v>552686.44999999995</v>
      </c>
    </row>
    <row r="498" spans="1:5">
      <c r="A498" s="1">
        <v>1926</v>
      </c>
      <c r="B498" s="1">
        <v>50</v>
      </c>
      <c r="C498" s="1">
        <v>285730.78000000003</v>
      </c>
      <c r="D498" s="1">
        <v>261480.98</v>
      </c>
      <c r="E498" s="1">
        <v>547211.77</v>
      </c>
    </row>
    <row r="499" spans="1:5">
      <c r="A499" s="1">
        <v>1926</v>
      </c>
      <c r="B499" s="1">
        <v>51</v>
      </c>
      <c r="C499" s="1">
        <v>274107.76</v>
      </c>
      <c r="D499" s="1">
        <v>255025.51</v>
      </c>
      <c r="E499" s="1">
        <v>529133.27</v>
      </c>
    </row>
    <row r="500" spans="1:5">
      <c r="A500" s="1">
        <v>1926</v>
      </c>
      <c r="B500" s="1">
        <v>52</v>
      </c>
      <c r="C500" s="1">
        <v>265506.08</v>
      </c>
      <c r="D500" s="1">
        <v>248380.75</v>
      </c>
      <c r="E500" s="1">
        <v>513886.83</v>
      </c>
    </row>
    <row r="501" spans="1:5">
      <c r="A501" s="1">
        <v>1926</v>
      </c>
      <c r="B501" s="1">
        <v>53</v>
      </c>
      <c r="C501" s="1">
        <v>262065.55</v>
      </c>
      <c r="D501" s="1">
        <v>244274.13</v>
      </c>
      <c r="E501" s="1">
        <v>506339.68</v>
      </c>
    </row>
    <row r="502" spans="1:5">
      <c r="A502" s="1">
        <v>1926</v>
      </c>
      <c r="B502" s="1">
        <v>54</v>
      </c>
      <c r="C502" s="1">
        <v>256331.97</v>
      </c>
      <c r="D502" s="1">
        <v>238054.77</v>
      </c>
      <c r="E502" s="1">
        <v>494386.74</v>
      </c>
    </row>
    <row r="503" spans="1:5">
      <c r="A503" s="1">
        <v>1926</v>
      </c>
      <c r="B503" s="1">
        <v>55</v>
      </c>
      <c r="C503" s="1">
        <v>244556.43</v>
      </c>
      <c r="D503" s="1">
        <v>226601.83</v>
      </c>
      <c r="E503" s="1">
        <v>471158.26</v>
      </c>
    </row>
    <row r="504" spans="1:5">
      <c r="A504" s="1">
        <v>1926</v>
      </c>
      <c r="B504" s="1">
        <v>56</v>
      </c>
      <c r="C504" s="1">
        <v>226926.87</v>
      </c>
      <c r="D504" s="1">
        <v>211084.77</v>
      </c>
      <c r="E504" s="1">
        <v>438011.64</v>
      </c>
    </row>
    <row r="505" spans="1:5">
      <c r="A505" s="1">
        <v>1926</v>
      </c>
      <c r="B505" s="1">
        <v>57</v>
      </c>
      <c r="C505" s="1">
        <v>216343.31</v>
      </c>
      <c r="D505" s="1">
        <v>200557.01</v>
      </c>
      <c r="E505" s="1">
        <v>416900.32</v>
      </c>
    </row>
    <row r="506" spans="1:5">
      <c r="A506" s="1">
        <v>1926</v>
      </c>
      <c r="B506" s="1">
        <v>58</v>
      </c>
      <c r="C506" s="1">
        <v>213614.8</v>
      </c>
      <c r="D506" s="1">
        <v>194827.08</v>
      </c>
      <c r="E506" s="1">
        <v>408441.88</v>
      </c>
    </row>
    <row r="507" spans="1:5">
      <c r="A507" s="1">
        <v>1926</v>
      </c>
      <c r="B507" s="1">
        <v>59</v>
      </c>
      <c r="C507" s="1">
        <v>206109.48</v>
      </c>
      <c r="D507" s="1">
        <v>185997.79</v>
      </c>
      <c r="E507" s="1">
        <v>392107.28</v>
      </c>
    </row>
    <row r="508" spans="1:5">
      <c r="A508" s="1">
        <v>1926</v>
      </c>
      <c r="B508" s="1">
        <v>60</v>
      </c>
      <c r="C508" s="1">
        <v>197842.66</v>
      </c>
      <c r="D508" s="1">
        <v>177433.05</v>
      </c>
      <c r="E508" s="1">
        <v>375275.71</v>
      </c>
    </row>
    <row r="509" spans="1:5">
      <c r="A509" s="1">
        <v>1926</v>
      </c>
      <c r="B509" s="1">
        <v>61</v>
      </c>
      <c r="C509" s="1">
        <v>188399.04</v>
      </c>
      <c r="D509" s="1">
        <v>168381.59</v>
      </c>
      <c r="E509" s="1">
        <v>356780.63</v>
      </c>
    </row>
    <row r="510" spans="1:5">
      <c r="A510" s="1">
        <v>1926</v>
      </c>
      <c r="B510" s="1">
        <v>62</v>
      </c>
      <c r="C510" s="1">
        <v>179805.18</v>
      </c>
      <c r="D510" s="1">
        <v>159946.1</v>
      </c>
      <c r="E510" s="1">
        <v>339751.28</v>
      </c>
    </row>
    <row r="511" spans="1:5">
      <c r="A511" s="1">
        <v>1926</v>
      </c>
      <c r="B511" s="1">
        <v>63</v>
      </c>
      <c r="C511" s="1">
        <v>173560.41</v>
      </c>
      <c r="D511" s="1">
        <v>152916.91</v>
      </c>
      <c r="E511" s="1">
        <v>326477.31</v>
      </c>
    </row>
    <row r="512" spans="1:5">
      <c r="A512" s="1">
        <v>1926</v>
      </c>
      <c r="B512" s="1">
        <v>64</v>
      </c>
      <c r="C512" s="1">
        <v>166712</v>
      </c>
      <c r="D512" s="1">
        <v>144919.85999999999</v>
      </c>
      <c r="E512" s="1">
        <v>311631.84999999998</v>
      </c>
    </row>
    <row r="513" spans="1:5">
      <c r="A513" s="1">
        <v>1926</v>
      </c>
      <c r="B513" s="1">
        <v>65</v>
      </c>
      <c r="C513" s="1">
        <v>158490.26999999999</v>
      </c>
      <c r="D513" s="1">
        <v>135525.4</v>
      </c>
      <c r="E513" s="1">
        <v>294015.67</v>
      </c>
    </row>
    <row r="514" spans="1:5">
      <c r="A514" s="1">
        <v>1926</v>
      </c>
      <c r="B514" s="1">
        <v>66</v>
      </c>
      <c r="C514" s="1">
        <v>145759.16</v>
      </c>
      <c r="D514" s="1">
        <v>123252.71</v>
      </c>
      <c r="E514" s="1">
        <v>269011.87</v>
      </c>
    </row>
    <row r="515" spans="1:5">
      <c r="A515" s="1">
        <v>1926</v>
      </c>
      <c r="B515" s="1">
        <v>67</v>
      </c>
      <c r="C515" s="1">
        <v>136068.67000000001</v>
      </c>
      <c r="D515" s="1">
        <v>113500.66</v>
      </c>
      <c r="E515" s="1">
        <v>249569.33</v>
      </c>
    </row>
    <row r="516" spans="1:5">
      <c r="A516" s="1">
        <v>1926</v>
      </c>
      <c r="B516" s="1">
        <v>68</v>
      </c>
      <c r="C516" s="1">
        <v>130952.54</v>
      </c>
      <c r="D516" s="1">
        <v>107528.86</v>
      </c>
      <c r="E516" s="1">
        <v>238481.4</v>
      </c>
    </row>
    <row r="517" spans="1:5">
      <c r="A517" s="1">
        <v>1926</v>
      </c>
      <c r="B517" s="1">
        <v>69</v>
      </c>
      <c r="C517" s="1">
        <v>125229.36</v>
      </c>
      <c r="D517" s="1">
        <v>101948.74</v>
      </c>
      <c r="E517" s="1">
        <v>227178.11</v>
      </c>
    </row>
    <row r="518" spans="1:5">
      <c r="A518" s="1">
        <v>1926</v>
      </c>
      <c r="B518" s="1">
        <v>70</v>
      </c>
      <c r="C518" s="1">
        <v>118265.23</v>
      </c>
      <c r="D518" s="1">
        <v>94919.18</v>
      </c>
      <c r="E518" s="1">
        <v>213184.41</v>
      </c>
    </row>
    <row r="519" spans="1:5">
      <c r="A519" s="1">
        <v>1926</v>
      </c>
      <c r="B519" s="1">
        <v>71</v>
      </c>
      <c r="C519" s="1">
        <v>107701.3</v>
      </c>
      <c r="D519" s="1">
        <v>84896.67</v>
      </c>
      <c r="E519" s="1">
        <v>192597.97</v>
      </c>
    </row>
    <row r="520" spans="1:5">
      <c r="A520" s="1">
        <v>1926</v>
      </c>
      <c r="B520" s="1">
        <v>72</v>
      </c>
      <c r="C520" s="1">
        <v>98149.54</v>
      </c>
      <c r="D520" s="1">
        <v>76052.89</v>
      </c>
      <c r="E520" s="1">
        <v>174202.43</v>
      </c>
    </row>
    <row r="521" spans="1:5">
      <c r="A521" s="1">
        <v>1926</v>
      </c>
      <c r="B521" s="1">
        <v>73</v>
      </c>
      <c r="C521" s="1">
        <v>91520</v>
      </c>
      <c r="D521" s="1">
        <v>69609.960000000006</v>
      </c>
      <c r="E521" s="1">
        <v>161129.96</v>
      </c>
    </row>
    <row r="522" spans="1:5">
      <c r="A522" s="1">
        <v>1926</v>
      </c>
      <c r="B522" s="1">
        <v>74</v>
      </c>
      <c r="C522" s="1">
        <v>85224.63</v>
      </c>
      <c r="D522" s="1">
        <v>62974.47</v>
      </c>
      <c r="E522" s="1">
        <v>148199.1</v>
      </c>
    </row>
    <row r="523" spans="1:5">
      <c r="A523" s="1">
        <v>1926</v>
      </c>
      <c r="B523" s="1">
        <v>75</v>
      </c>
      <c r="C523" s="1">
        <v>76744.67</v>
      </c>
      <c r="D523" s="1">
        <v>54568.85</v>
      </c>
      <c r="E523" s="1">
        <v>131313.51999999999</v>
      </c>
    </row>
    <row r="524" spans="1:5">
      <c r="A524" s="1">
        <v>1926</v>
      </c>
      <c r="B524" s="1">
        <v>76</v>
      </c>
      <c r="C524" s="1">
        <v>66334.899999999994</v>
      </c>
      <c r="D524" s="1">
        <v>45652.18</v>
      </c>
      <c r="E524" s="1">
        <v>111987.09</v>
      </c>
    </row>
    <row r="525" spans="1:5">
      <c r="A525" s="1">
        <v>1926</v>
      </c>
      <c r="B525" s="1">
        <v>77</v>
      </c>
      <c r="C525" s="1">
        <v>58350.11</v>
      </c>
      <c r="D525" s="1">
        <v>39241.61</v>
      </c>
      <c r="E525" s="1">
        <v>97591.72</v>
      </c>
    </row>
    <row r="526" spans="1:5">
      <c r="A526" s="1">
        <v>1926</v>
      </c>
      <c r="B526" s="1">
        <v>78</v>
      </c>
      <c r="C526" s="1">
        <v>52228.85</v>
      </c>
      <c r="D526" s="1">
        <v>34248.11</v>
      </c>
      <c r="E526" s="1">
        <v>86476.96</v>
      </c>
    </row>
    <row r="527" spans="1:5">
      <c r="A527" s="1">
        <v>1926</v>
      </c>
      <c r="B527" s="1">
        <v>79</v>
      </c>
      <c r="C527" s="1">
        <v>46268.53</v>
      </c>
      <c r="D527" s="1">
        <v>29348.94</v>
      </c>
      <c r="E527" s="1">
        <v>75617.47</v>
      </c>
    </row>
    <row r="528" spans="1:5">
      <c r="A528" s="1">
        <v>1926</v>
      </c>
      <c r="B528" s="1">
        <v>80</v>
      </c>
      <c r="C528" s="1">
        <v>41329.660000000003</v>
      </c>
      <c r="D528" s="1">
        <v>24984.55</v>
      </c>
      <c r="E528" s="1">
        <v>66314.210000000006</v>
      </c>
    </row>
    <row r="529" spans="1:5">
      <c r="A529" s="1">
        <v>1926</v>
      </c>
      <c r="B529" s="1">
        <v>81</v>
      </c>
      <c r="C529" s="1">
        <v>35967.21</v>
      </c>
      <c r="D529" s="1">
        <v>21034.63</v>
      </c>
      <c r="E529" s="1">
        <v>57001.84</v>
      </c>
    </row>
    <row r="530" spans="1:5">
      <c r="A530" s="1">
        <v>1926</v>
      </c>
      <c r="B530" s="1">
        <v>82</v>
      </c>
      <c r="C530" s="1">
        <v>30789.69</v>
      </c>
      <c r="D530" s="1">
        <v>17458.2</v>
      </c>
      <c r="E530" s="1">
        <v>48247.89</v>
      </c>
    </row>
    <row r="531" spans="1:5">
      <c r="A531" s="1">
        <v>1926</v>
      </c>
      <c r="B531" s="1">
        <v>83</v>
      </c>
      <c r="C531" s="1">
        <v>25352.7</v>
      </c>
      <c r="D531" s="1">
        <v>14030.13</v>
      </c>
      <c r="E531" s="1">
        <v>39382.83</v>
      </c>
    </row>
    <row r="532" spans="1:5">
      <c r="A532" s="1">
        <v>1926</v>
      </c>
      <c r="B532" s="1">
        <v>84</v>
      </c>
      <c r="C532" s="1">
        <v>20922.36</v>
      </c>
      <c r="D532" s="1">
        <v>11311.64</v>
      </c>
      <c r="E532" s="1">
        <v>32234</v>
      </c>
    </row>
    <row r="533" spans="1:5">
      <c r="A533" s="1">
        <v>1926</v>
      </c>
      <c r="B533" s="1">
        <v>85</v>
      </c>
      <c r="C533" s="1">
        <v>17431.45</v>
      </c>
      <c r="D533" s="1">
        <v>9085.17</v>
      </c>
      <c r="E533" s="1">
        <v>26516.61</v>
      </c>
    </row>
    <row r="534" spans="1:5">
      <c r="A534" s="1">
        <v>1926</v>
      </c>
      <c r="B534" s="1">
        <v>86</v>
      </c>
      <c r="C534" s="1">
        <v>14016.66</v>
      </c>
      <c r="D534" s="1">
        <v>6984.51</v>
      </c>
      <c r="E534" s="1">
        <v>21001.17</v>
      </c>
    </row>
    <row r="535" spans="1:5">
      <c r="A535" s="1">
        <v>1926</v>
      </c>
      <c r="B535" s="1">
        <v>87</v>
      </c>
      <c r="C535" s="1">
        <v>10616.15</v>
      </c>
      <c r="D535" s="1">
        <v>5078.21</v>
      </c>
      <c r="E535" s="1">
        <v>15694.35</v>
      </c>
    </row>
    <row r="536" spans="1:5">
      <c r="A536" s="1">
        <v>1926</v>
      </c>
      <c r="B536" s="1">
        <v>88</v>
      </c>
      <c r="C536" s="1">
        <v>7948.15</v>
      </c>
      <c r="D536" s="1">
        <v>3679.93</v>
      </c>
      <c r="E536" s="1">
        <v>11628.08</v>
      </c>
    </row>
    <row r="537" spans="1:5">
      <c r="A537" s="1">
        <v>1926</v>
      </c>
      <c r="B537" s="1">
        <v>89</v>
      </c>
      <c r="C537" s="1">
        <v>5997.17</v>
      </c>
      <c r="D537" s="1">
        <v>2657.87</v>
      </c>
      <c r="E537" s="1">
        <v>8655.0400000000009</v>
      </c>
    </row>
    <row r="538" spans="1:5">
      <c r="A538" s="1">
        <v>1926</v>
      </c>
      <c r="B538" s="1">
        <v>90</v>
      </c>
      <c r="C538" s="1">
        <v>4416.3900000000003</v>
      </c>
      <c r="D538" s="1">
        <v>1859.55</v>
      </c>
      <c r="E538" s="1">
        <v>6275.95</v>
      </c>
    </row>
    <row r="539" spans="1:5">
      <c r="A539" s="1">
        <v>1926</v>
      </c>
      <c r="B539" s="1">
        <v>91</v>
      </c>
      <c r="C539" s="1">
        <v>3189.38</v>
      </c>
      <c r="D539" s="1">
        <v>1286.05</v>
      </c>
      <c r="E539" s="1">
        <v>4475.43</v>
      </c>
    </row>
    <row r="540" spans="1:5">
      <c r="A540" s="1">
        <v>1926</v>
      </c>
      <c r="B540" s="1">
        <v>92</v>
      </c>
      <c r="C540" s="1">
        <v>2316.14</v>
      </c>
      <c r="D540" s="1">
        <v>892.59</v>
      </c>
      <c r="E540" s="1">
        <v>3208.73</v>
      </c>
    </row>
    <row r="541" spans="1:5">
      <c r="A541" s="1">
        <v>1926</v>
      </c>
      <c r="B541" s="1">
        <v>93</v>
      </c>
      <c r="C541" s="1">
        <v>1662.59</v>
      </c>
      <c r="D541" s="1">
        <v>610.79999999999995</v>
      </c>
      <c r="E541" s="1">
        <v>2273.39</v>
      </c>
    </row>
    <row r="542" spans="1:5">
      <c r="A542" s="1">
        <v>1926</v>
      </c>
      <c r="B542" s="1">
        <v>94</v>
      </c>
      <c r="C542" s="1">
        <v>1144.8599999999999</v>
      </c>
      <c r="D542" s="1">
        <v>403.27</v>
      </c>
      <c r="E542" s="1">
        <v>1548.13</v>
      </c>
    </row>
    <row r="543" spans="1:5">
      <c r="A543" s="1">
        <v>1926</v>
      </c>
      <c r="B543" s="1">
        <v>95</v>
      </c>
      <c r="C543" s="1">
        <v>769.59</v>
      </c>
      <c r="D543" s="1">
        <v>269.58999999999997</v>
      </c>
      <c r="E543" s="1">
        <v>1039.18</v>
      </c>
    </row>
    <row r="544" spans="1:5">
      <c r="A544" s="1">
        <v>1926</v>
      </c>
      <c r="B544" s="1">
        <v>96</v>
      </c>
      <c r="C544" s="1">
        <v>502.55</v>
      </c>
      <c r="D544" s="1">
        <v>176.78</v>
      </c>
      <c r="E544" s="1">
        <v>679.33</v>
      </c>
    </row>
    <row r="545" spans="1:5">
      <c r="A545" s="1">
        <v>1926</v>
      </c>
      <c r="B545" s="1">
        <v>97</v>
      </c>
      <c r="C545" s="1">
        <v>316.52999999999997</v>
      </c>
      <c r="D545" s="1">
        <v>105.72</v>
      </c>
      <c r="E545" s="1">
        <v>422.26</v>
      </c>
    </row>
    <row r="546" spans="1:5">
      <c r="A546" s="1">
        <v>1926</v>
      </c>
      <c r="B546" s="1">
        <v>98</v>
      </c>
      <c r="C546" s="1">
        <v>197.52</v>
      </c>
      <c r="D546" s="1">
        <v>61.93</v>
      </c>
      <c r="E546" s="1">
        <v>259.45</v>
      </c>
    </row>
    <row r="547" spans="1:5">
      <c r="A547" s="1">
        <v>1926</v>
      </c>
      <c r="B547" s="1">
        <v>99</v>
      </c>
      <c r="C547" s="1">
        <v>117.71</v>
      </c>
      <c r="D547" s="1">
        <v>33.64</v>
      </c>
      <c r="E547" s="1">
        <v>151.35</v>
      </c>
    </row>
    <row r="548" spans="1:5">
      <c r="A548" s="1">
        <v>1926</v>
      </c>
      <c r="B548" s="1">
        <v>100</v>
      </c>
      <c r="C548" s="1">
        <v>64.260000000000005</v>
      </c>
      <c r="D548" s="1">
        <v>16.239999999999998</v>
      </c>
      <c r="E548" s="1">
        <v>80.5</v>
      </c>
    </row>
    <row r="549" spans="1:5">
      <c r="A549" s="1">
        <v>1926</v>
      </c>
      <c r="B549" s="1">
        <v>101</v>
      </c>
      <c r="C549" s="1">
        <v>35.200000000000003</v>
      </c>
      <c r="D549" s="1">
        <v>9.31</v>
      </c>
      <c r="E549" s="1">
        <v>44.5</v>
      </c>
    </row>
    <row r="550" spans="1:5">
      <c r="A550" s="1">
        <v>1926</v>
      </c>
      <c r="B550" s="1">
        <v>102</v>
      </c>
      <c r="C550" s="1">
        <v>20.260000000000002</v>
      </c>
      <c r="D550" s="1">
        <v>5.98</v>
      </c>
      <c r="E550" s="1">
        <v>26.23</v>
      </c>
    </row>
    <row r="551" spans="1:5">
      <c r="A551" s="1">
        <v>1926</v>
      </c>
      <c r="B551" s="1">
        <v>103</v>
      </c>
      <c r="C551" s="1">
        <v>11.12</v>
      </c>
      <c r="D551" s="1">
        <v>2.4300000000000002</v>
      </c>
      <c r="E551" s="1">
        <v>13.56</v>
      </c>
    </row>
    <row r="552" spans="1:5">
      <c r="A552" s="1">
        <v>1926</v>
      </c>
      <c r="B552" s="1">
        <v>104</v>
      </c>
      <c r="C552" s="1">
        <v>5</v>
      </c>
      <c r="D552" s="1">
        <v>1.78</v>
      </c>
      <c r="E552" s="1">
        <v>6.78</v>
      </c>
    </row>
    <row r="553" spans="1:5">
      <c r="A553" s="1">
        <v>1926</v>
      </c>
      <c r="B553" s="1">
        <v>105</v>
      </c>
      <c r="C553" s="1">
        <v>2.02</v>
      </c>
      <c r="D553" s="1">
        <v>0.95</v>
      </c>
      <c r="E553" s="1">
        <v>2.98</v>
      </c>
    </row>
    <row r="554" spans="1:5">
      <c r="A554" s="1">
        <v>1926</v>
      </c>
      <c r="B554" s="1">
        <v>106</v>
      </c>
      <c r="C554" s="1">
        <v>0.73</v>
      </c>
      <c r="D554" s="1">
        <v>0</v>
      </c>
      <c r="E554" s="1">
        <v>0.73</v>
      </c>
    </row>
    <row r="555" spans="1:5">
      <c r="A555" s="1">
        <v>1926</v>
      </c>
      <c r="B555" s="1">
        <v>107</v>
      </c>
      <c r="C555" s="1">
        <v>0</v>
      </c>
      <c r="D555" s="1">
        <v>0</v>
      </c>
      <c r="E555" s="1">
        <v>0</v>
      </c>
    </row>
    <row r="556" spans="1:5">
      <c r="A556" s="1">
        <v>1926</v>
      </c>
      <c r="B556" s="1">
        <v>108</v>
      </c>
      <c r="C556" s="1">
        <v>0</v>
      </c>
      <c r="D556" s="1">
        <v>0</v>
      </c>
      <c r="E556" s="1">
        <v>0</v>
      </c>
    </row>
    <row r="557" spans="1:5">
      <c r="A557" s="1">
        <v>1926</v>
      </c>
      <c r="B557" s="1">
        <v>109</v>
      </c>
      <c r="C557" s="1">
        <v>0</v>
      </c>
      <c r="D557" s="1">
        <v>0</v>
      </c>
      <c r="E557" s="1">
        <v>0</v>
      </c>
    </row>
    <row r="558" spans="1:5">
      <c r="A558" s="1">
        <v>1926</v>
      </c>
      <c r="B558" s="1" t="s">
        <v>121</v>
      </c>
      <c r="C558" s="1">
        <v>0</v>
      </c>
      <c r="D558" s="1">
        <v>0</v>
      </c>
      <c r="E558" s="1">
        <v>0</v>
      </c>
    </row>
    <row r="559" spans="1:5">
      <c r="A559" s="1">
        <v>1927</v>
      </c>
      <c r="B559" s="1">
        <v>0</v>
      </c>
      <c r="C559" s="1">
        <v>376360.32</v>
      </c>
      <c r="D559" s="1">
        <v>387620.93</v>
      </c>
      <c r="E559" s="1">
        <v>763981.25</v>
      </c>
    </row>
    <row r="560" spans="1:5">
      <c r="A560" s="1">
        <v>1927</v>
      </c>
      <c r="B560" s="1">
        <v>1</v>
      </c>
      <c r="C560" s="1">
        <v>376403.48</v>
      </c>
      <c r="D560" s="1">
        <v>384842.54</v>
      </c>
      <c r="E560" s="1">
        <v>761246.03</v>
      </c>
    </row>
    <row r="561" spans="1:5">
      <c r="A561" s="1">
        <v>1927</v>
      </c>
      <c r="B561" s="1">
        <v>2</v>
      </c>
      <c r="C561" s="1">
        <v>379387.67</v>
      </c>
      <c r="D561" s="1">
        <v>387802.37</v>
      </c>
      <c r="E561" s="1">
        <v>767190.04</v>
      </c>
    </row>
    <row r="562" spans="1:5">
      <c r="A562" s="1">
        <v>1927</v>
      </c>
      <c r="B562" s="1">
        <v>3</v>
      </c>
      <c r="C562" s="1">
        <v>389033.85</v>
      </c>
      <c r="D562" s="1">
        <v>396909.33</v>
      </c>
      <c r="E562" s="1">
        <v>785943.18</v>
      </c>
    </row>
    <row r="563" spans="1:5">
      <c r="A563" s="1">
        <v>1927</v>
      </c>
      <c r="B563" s="1">
        <v>4</v>
      </c>
      <c r="C563" s="1">
        <v>401117.16</v>
      </c>
      <c r="D563" s="1">
        <v>409306.19</v>
      </c>
      <c r="E563" s="1">
        <v>810423.35</v>
      </c>
    </row>
    <row r="564" spans="1:5">
      <c r="A564" s="1">
        <v>1927</v>
      </c>
      <c r="B564" s="1">
        <v>5</v>
      </c>
      <c r="C564" s="1">
        <v>419765.19</v>
      </c>
      <c r="D564" s="1">
        <v>428643.01</v>
      </c>
      <c r="E564" s="1">
        <v>848408.2</v>
      </c>
    </row>
    <row r="565" spans="1:5">
      <c r="A565" s="1">
        <v>1927</v>
      </c>
      <c r="B565" s="1">
        <v>6</v>
      </c>
      <c r="C565" s="1">
        <v>438459.84</v>
      </c>
      <c r="D565" s="1">
        <v>448582.76</v>
      </c>
      <c r="E565" s="1">
        <v>887042.6</v>
      </c>
    </row>
    <row r="566" spans="1:5">
      <c r="A566" s="1">
        <v>1927</v>
      </c>
      <c r="B566" s="1">
        <v>7</v>
      </c>
      <c r="C566" s="1">
        <v>419220.72</v>
      </c>
      <c r="D566" s="1">
        <v>429587.88</v>
      </c>
      <c r="E566" s="1">
        <v>848808.6</v>
      </c>
    </row>
    <row r="567" spans="1:5">
      <c r="A567" s="1">
        <v>1927</v>
      </c>
      <c r="B567" s="1">
        <v>8</v>
      </c>
      <c r="C567" s="1">
        <v>353780.9</v>
      </c>
      <c r="D567" s="1">
        <v>361596.46</v>
      </c>
      <c r="E567" s="1">
        <v>715377.36</v>
      </c>
    </row>
    <row r="568" spans="1:5">
      <c r="A568" s="1">
        <v>1927</v>
      </c>
      <c r="B568" s="1">
        <v>9</v>
      </c>
      <c r="C568" s="1">
        <v>319752.73</v>
      </c>
      <c r="D568" s="1">
        <v>325316.55</v>
      </c>
      <c r="E568" s="1">
        <v>645069.28</v>
      </c>
    </row>
    <row r="569" spans="1:5">
      <c r="A569" s="1">
        <v>1927</v>
      </c>
      <c r="B569" s="1">
        <v>10</v>
      </c>
      <c r="C569" s="1">
        <v>343385.3</v>
      </c>
      <c r="D569" s="1">
        <v>349084.62</v>
      </c>
      <c r="E569" s="1">
        <v>692469.91</v>
      </c>
    </row>
    <row r="570" spans="1:5">
      <c r="A570" s="1">
        <v>1927</v>
      </c>
      <c r="B570" s="1">
        <v>11</v>
      </c>
      <c r="C570" s="1">
        <v>374336.55</v>
      </c>
      <c r="D570" s="1">
        <v>379158.96</v>
      </c>
      <c r="E570" s="1">
        <v>753495.5</v>
      </c>
    </row>
    <row r="571" spans="1:5">
      <c r="A571" s="1">
        <v>1927</v>
      </c>
      <c r="B571" s="1">
        <v>12</v>
      </c>
      <c r="C571" s="1">
        <v>399327.01</v>
      </c>
      <c r="D571" s="1">
        <v>400600.65</v>
      </c>
      <c r="E571" s="1">
        <v>799927.65</v>
      </c>
    </row>
    <row r="572" spans="1:5">
      <c r="A572" s="1">
        <v>1927</v>
      </c>
      <c r="B572" s="1">
        <v>13</v>
      </c>
      <c r="C572" s="1">
        <v>412939.74</v>
      </c>
      <c r="D572" s="1">
        <v>410837.16</v>
      </c>
      <c r="E572" s="1">
        <v>823776.9</v>
      </c>
    </row>
    <row r="573" spans="1:5">
      <c r="A573" s="1">
        <v>1927</v>
      </c>
      <c r="B573" s="1">
        <v>14</v>
      </c>
      <c r="C573" s="1">
        <v>412990.8</v>
      </c>
      <c r="D573" s="1">
        <v>410404.68</v>
      </c>
      <c r="E573" s="1">
        <v>823395.48</v>
      </c>
    </row>
    <row r="574" spans="1:5">
      <c r="A574" s="1">
        <v>1927</v>
      </c>
      <c r="B574" s="1">
        <v>15</v>
      </c>
      <c r="C574" s="1">
        <v>411283.42</v>
      </c>
      <c r="D574" s="1">
        <v>408533.92</v>
      </c>
      <c r="E574" s="1">
        <v>819817.33</v>
      </c>
    </row>
    <row r="575" spans="1:5">
      <c r="A575" s="1">
        <v>1927</v>
      </c>
      <c r="B575" s="1">
        <v>16</v>
      </c>
      <c r="C575" s="1">
        <v>412376.89</v>
      </c>
      <c r="D575" s="1">
        <v>407125.52</v>
      </c>
      <c r="E575" s="1">
        <v>819502.41</v>
      </c>
    </row>
    <row r="576" spans="1:5">
      <c r="A576" s="1">
        <v>1927</v>
      </c>
      <c r="B576" s="1">
        <v>17</v>
      </c>
      <c r="C576" s="1">
        <v>417801.45</v>
      </c>
      <c r="D576" s="1">
        <v>409765.48</v>
      </c>
      <c r="E576" s="1">
        <v>827566.93</v>
      </c>
    </row>
    <row r="577" spans="1:5">
      <c r="A577" s="1">
        <v>1927</v>
      </c>
      <c r="B577" s="1">
        <v>18</v>
      </c>
      <c r="C577" s="1">
        <v>423125.82</v>
      </c>
      <c r="D577" s="1">
        <v>412032.86</v>
      </c>
      <c r="E577" s="1">
        <v>835158.68</v>
      </c>
    </row>
    <row r="578" spans="1:5">
      <c r="A578" s="1">
        <v>1927</v>
      </c>
      <c r="B578" s="1">
        <v>19</v>
      </c>
      <c r="C578" s="1">
        <v>423342.11</v>
      </c>
      <c r="D578" s="1">
        <v>409101.88</v>
      </c>
      <c r="E578" s="1">
        <v>832443.98</v>
      </c>
    </row>
    <row r="579" spans="1:5">
      <c r="A579" s="1">
        <v>1927</v>
      </c>
      <c r="B579" s="1">
        <v>20</v>
      </c>
      <c r="C579" s="1">
        <v>419001.55</v>
      </c>
      <c r="D579" s="1">
        <v>403806.19</v>
      </c>
      <c r="E579" s="1">
        <v>822807.73</v>
      </c>
    </row>
    <row r="580" spans="1:5">
      <c r="A580" s="1">
        <v>1927</v>
      </c>
      <c r="B580" s="1">
        <v>21</v>
      </c>
      <c r="C580" s="1">
        <v>414087.93</v>
      </c>
      <c r="D580" s="1">
        <v>398502.06</v>
      </c>
      <c r="E580" s="1">
        <v>812589.99</v>
      </c>
    </row>
    <row r="581" spans="1:5">
      <c r="A581" s="1">
        <v>1927</v>
      </c>
      <c r="B581" s="1">
        <v>22</v>
      </c>
      <c r="C581" s="1">
        <v>409935.25</v>
      </c>
      <c r="D581" s="1">
        <v>392837.8</v>
      </c>
      <c r="E581" s="1">
        <v>802773.05</v>
      </c>
    </row>
    <row r="582" spans="1:5">
      <c r="A582" s="1">
        <v>1927</v>
      </c>
      <c r="B582" s="1">
        <v>23</v>
      </c>
      <c r="C582" s="1">
        <v>405343.53</v>
      </c>
      <c r="D582" s="1">
        <v>386434.72</v>
      </c>
      <c r="E582" s="1">
        <v>791778.24</v>
      </c>
    </row>
    <row r="583" spans="1:5">
      <c r="A583" s="1">
        <v>1927</v>
      </c>
      <c r="B583" s="1">
        <v>24</v>
      </c>
      <c r="C583" s="1">
        <v>400650.06</v>
      </c>
      <c r="D583" s="1">
        <v>379688.89</v>
      </c>
      <c r="E583" s="1">
        <v>780338.94</v>
      </c>
    </row>
    <row r="584" spans="1:5">
      <c r="A584" s="1">
        <v>1927</v>
      </c>
      <c r="B584" s="1">
        <v>25</v>
      </c>
      <c r="C584" s="1">
        <v>395852.02</v>
      </c>
      <c r="D584" s="1">
        <v>371178.08</v>
      </c>
      <c r="E584" s="1">
        <v>767030.1</v>
      </c>
    </row>
    <row r="585" spans="1:5">
      <c r="A585" s="1">
        <v>1927</v>
      </c>
      <c r="B585" s="1">
        <v>26</v>
      </c>
      <c r="C585" s="1">
        <v>393879.02</v>
      </c>
      <c r="D585" s="1">
        <v>363297.07</v>
      </c>
      <c r="E585" s="1">
        <v>757176.09</v>
      </c>
    </row>
    <row r="586" spans="1:5">
      <c r="A586" s="1">
        <v>1927</v>
      </c>
      <c r="B586" s="1">
        <v>27</v>
      </c>
      <c r="C586" s="1">
        <v>389056.81</v>
      </c>
      <c r="D586" s="1">
        <v>349748.57</v>
      </c>
      <c r="E586" s="1">
        <v>738805.38</v>
      </c>
    </row>
    <row r="587" spans="1:5">
      <c r="A587" s="1">
        <v>1927</v>
      </c>
      <c r="B587" s="1">
        <v>28</v>
      </c>
      <c r="C587" s="1">
        <v>378366.91</v>
      </c>
      <c r="D587" s="1">
        <v>327271</v>
      </c>
      <c r="E587" s="1">
        <v>705637.91</v>
      </c>
    </row>
    <row r="588" spans="1:5">
      <c r="A588" s="1">
        <v>1927</v>
      </c>
      <c r="B588" s="1">
        <v>29</v>
      </c>
      <c r="C588" s="1">
        <v>373121.69</v>
      </c>
      <c r="D588" s="1">
        <v>312427.32</v>
      </c>
      <c r="E588" s="1">
        <v>685549.02</v>
      </c>
    </row>
    <row r="589" spans="1:5">
      <c r="A589" s="1">
        <v>1927</v>
      </c>
      <c r="B589" s="1">
        <v>30</v>
      </c>
      <c r="C589" s="1">
        <v>370435.61</v>
      </c>
      <c r="D589" s="1">
        <v>306263.55</v>
      </c>
      <c r="E589" s="1">
        <v>676699.16</v>
      </c>
    </row>
    <row r="590" spans="1:5">
      <c r="A590" s="1">
        <v>1927</v>
      </c>
      <c r="B590" s="1">
        <v>31</v>
      </c>
      <c r="C590" s="1">
        <v>366491.41</v>
      </c>
      <c r="D590" s="1">
        <v>302913.56</v>
      </c>
      <c r="E590" s="1">
        <v>669404.97</v>
      </c>
    </row>
    <row r="591" spans="1:5">
      <c r="A591" s="1">
        <v>1927</v>
      </c>
      <c r="B591" s="1">
        <v>32</v>
      </c>
      <c r="C591" s="1">
        <v>360528.31</v>
      </c>
      <c r="D591" s="1">
        <v>299867.44</v>
      </c>
      <c r="E591" s="1">
        <v>660395.75</v>
      </c>
    </row>
    <row r="592" spans="1:5">
      <c r="A592" s="1">
        <v>1927</v>
      </c>
      <c r="B592" s="1">
        <v>33</v>
      </c>
      <c r="C592" s="1">
        <v>356189.28</v>
      </c>
      <c r="D592" s="1">
        <v>297909.78000000003</v>
      </c>
      <c r="E592" s="1">
        <v>654099.05000000005</v>
      </c>
    </row>
    <row r="593" spans="1:5">
      <c r="A593" s="1">
        <v>1927</v>
      </c>
      <c r="B593" s="1">
        <v>34</v>
      </c>
      <c r="C593" s="1">
        <v>354691.41</v>
      </c>
      <c r="D593" s="1">
        <v>298078.53999999998</v>
      </c>
      <c r="E593" s="1">
        <v>652769.94999999995</v>
      </c>
    </row>
    <row r="594" spans="1:5">
      <c r="A594" s="1">
        <v>1927</v>
      </c>
      <c r="B594" s="1">
        <v>35</v>
      </c>
      <c r="C594" s="1">
        <v>353519.39</v>
      </c>
      <c r="D594" s="1">
        <v>298448.31</v>
      </c>
      <c r="E594" s="1">
        <v>651967.69999999995</v>
      </c>
    </row>
    <row r="595" spans="1:5">
      <c r="A595" s="1">
        <v>1927</v>
      </c>
      <c r="B595" s="1">
        <v>36</v>
      </c>
      <c r="C595" s="1">
        <v>346789.15</v>
      </c>
      <c r="D595" s="1">
        <v>294344.46999999997</v>
      </c>
      <c r="E595" s="1">
        <v>641133.62</v>
      </c>
    </row>
    <row r="596" spans="1:5">
      <c r="A596" s="1">
        <v>1927</v>
      </c>
      <c r="B596" s="1">
        <v>37</v>
      </c>
      <c r="C596" s="1">
        <v>334471.26</v>
      </c>
      <c r="D596" s="1">
        <v>286341.28999999998</v>
      </c>
      <c r="E596" s="1">
        <v>620812.55000000005</v>
      </c>
    </row>
    <row r="597" spans="1:5">
      <c r="A597" s="1">
        <v>1927</v>
      </c>
      <c r="B597" s="1">
        <v>38</v>
      </c>
      <c r="C597" s="1">
        <v>331632.90000000002</v>
      </c>
      <c r="D597" s="1">
        <v>284137.53000000003</v>
      </c>
      <c r="E597" s="1">
        <v>615770.42000000004</v>
      </c>
    </row>
    <row r="598" spans="1:5">
      <c r="A598" s="1">
        <v>1927</v>
      </c>
      <c r="B598" s="1">
        <v>39</v>
      </c>
      <c r="C598" s="1">
        <v>333658.78000000003</v>
      </c>
      <c r="D598" s="1">
        <v>284273.49</v>
      </c>
      <c r="E598" s="1">
        <v>617932.27</v>
      </c>
    </row>
    <row r="599" spans="1:5">
      <c r="A599" s="1">
        <v>1927</v>
      </c>
      <c r="B599" s="1">
        <v>40</v>
      </c>
      <c r="C599" s="1">
        <v>327685.09999999998</v>
      </c>
      <c r="D599" s="1">
        <v>279145.19</v>
      </c>
      <c r="E599" s="1">
        <v>606830.29</v>
      </c>
    </row>
    <row r="600" spans="1:5">
      <c r="A600" s="1">
        <v>1927</v>
      </c>
      <c r="B600" s="1">
        <v>41</v>
      </c>
      <c r="C600" s="1">
        <v>325652.25</v>
      </c>
      <c r="D600" s="1">
        <v>279209.65999999997</v>
      </c>
      <c r="E600" s="1">
        <v>604861.91</v>
      </c>
    </row>
    <row r="601" spans="1:5">
      <c r="A601" s="1">
        <v>1927</v>
      </c>
      <c r="B601" s="1">
        <v>42</v>
      </c>
      <c r="C601" s="1">
        <v>321537.36</v>
      </c>
      <c r="D601" s="1">
        <v>278014.40000000002</v>
      </c>
      <c r="E601" s="1">
        <v>599551.76</v>
      </c>
    </row>
    <row r="602" spans="1:5">
      <c r="A602" s="1">
        <v>1927</v>
      </c>
      <c r="B602" s="1">
        <v>43</v>
      </c>
      <c r="C602" s="1">
        <v>318096.78000000003</v>
      </c>
      <c r="D602" s="1">
        <v>275020.96999999997</v>
      </c>
      <c r="E602" s="1">
        <v>593117.75</v>
      </c>
    </row>
    <row r="603" spans="1:5">
      <c r="A603" s="1">
        <v>1927</v>
      </c>
      <c r="B603" s="1">
        <v>44</v>
      </c>
      <c r="C603" s="1">
        <v>320883.5</v>
      </c>
      <c r="D603" s="1">
        <v>277998.59000000003</v>
      </c>
      <c r="E603" s="1">
        <v>598882.09</v>
      </c>
    </row>
    <row r="604" spans="1:5">
      <c r="A604" s="1">
        <v>1927</v>
      </c>
      <c r="B604" s="1">
        <v>45</v>
      </c>
      <c r="C604" s="1">
        <v>322583.38</v>
      </c>
      <c r="D604" s="1">
        <v>283327.61</v>
      </c>
      <c r="E604" s="1">
        <v>605910.99</v>
      </c>
    </row>
    <row r="605" spans="1:5">
      <c r="A605" s="1">
        <v>1927</v>
      </c>
      <c r="B605" s="1">
        <v>46</v>
      </c>
      <c r="C605" s="1">
        <v>317427.09000000003</v>
      </c>
      <c r="D605" s="1">
        <v>281783.93</v>
      </c>
      <c r="E605" s="1">
        <v>599211.02</v>
      </c>
    </row>
    <row r="606" spans="1:5">
      <c r="A606" s="1">
        <v>1927</v>
      </c>
      <c r="B606" s="1">
        <v>47</v>
      </c>
      <c r="C606" s="1">
        <v>303797.37</v>
      </c>
      <c r="D606" s="1">
        <v>270657.95</v>
      </c>
      <c r="E606" s="1">
        <v>574455.31999999995</v>
      </c>
    </row>
    <row r="607" spans="1:5">
      <c r="A607" s="1">
        <v>1927</v>
      </c>
      <c r="B607" s="1">
        <v>48</v>
      </c>
      <c r="C607" s="1">
        <v>295671.93</v>
      </c>
      <c r="D607" s="1">
        <v>262745.27</v>
      </c>
      <c r="E607" s="1">
        <v>558417.19999999995</v>
      </c>
    </row>
    <row r="608" spans="1:5">
      <c r="A608" s="1">
        <v>1927</v>
      </c>
      <c r="B608" s="1">
        <v>49</v>
      </c>
      <c r="C608" s="1">
        <v>293691.56</v>
      </c>
      <c r="D608" s="1">
        <v>260705.62</v>
      </c>
      <c r="E608" s="1">
        <v>554397.18000000005</v>
      </c>
    </row>
    <row r="609" spans="1:5">
      <c r="A609" s="1">
        <v>1927</v>
      </c>
      <c r="B609" s="1">
        <v>50</v>
      </c>
      <c r="C609" s="1">
        <v>288226.86</v>
      </c>
      <c r="D609" s="1">
        <v>258850.4</v>
      </c>
      <c r="E609" s="1">
        <v>547077.26</v>
      </c>
    </row>
    <row r="610" spans="1:5">
      <c r="A610" s="1">
        <v>1927</v>
      </c>
      <c r="B610" s="1">
        <v>51</v>
      </c>
      <c r="C610" s="1">
        <v>282548.65999999997</v>
      </c>
      <c r="D610" s="1">
        <v>258043.51</v>
      </c>
      <c r="E610" s="1">
        <v>540592.17000000004</v>
      </c>
    </row>
    <row r="611" spans="1:5">
      <c r="A611" s="1">
        <v>1927</v>
      </c>
      <c r="B611" s="1">
        <v>52</v>
      </c>
      <c r="C611" s="1">
        <v>270442.59000000003</v>
      </c>
      <c r="D611" s="1">
        <v>251186.11</v>
      </c>
      <c r="E611" s="1">
        <v>521628.71</v>
      </c>
    </row>
    <row r="612" spans="1:5">
      <c r="A612" s="1">
        <v>1927</v>
      </c>
      <c r="B612" s="1">
        <v>53</v>
      </c>
      <c r="C612" s="1">
        <v>261647.76</v>
      </c>
      <c r="D612" s="1">
        <v>244236.6</v>
      </c>
      <c r="E612" s="1">
        <v>505884.35</v>
      </c>
    </row>
    <row r="613" spans="1:5">
      <c r="A613" s="1">
        <v>1927</v>
      </c>
      <c r="B613" s="1">
        <v>54</v>
      </c>
      <c r="C613" s="1">
        <v>257855.75</v>
      </c>
      <c r="D613" s="1">
        <v>239757.15</v>
      </c>
      <c r="E613" s="1">
        <v>497612.9</v>
      </c>
    </row>
    <row r="614" spans="1:5">
      <c r="A614" s="1">
        <v>1927</v>
      </c>
      <c r="B614" s="1">
        <v>55</v>
      </c>
      <c r="C614" s="1">
        <v>251892.97</v>
      </c>
      <c r="D614" s="1">
        <v>233392.03</v>
      </c>
      <c r="E614" s="1">
        <v>485285</v>
      </c>
    </row>
    <row r="615" spans="1:5">
      <c r="A615" s="1">
        <v>1927</v>
      </c>
      <c r="B615" s="1">
        <v>56</v>
      </c>
      <c r="C615" s="1">
        <v>240211.23</v>
      </c>
      <c r="D615" s="1">
        <v>221823.86</v>
      </c>
      <c r="E615" s="1">
        <v>462035.09</v>
      </c>
    </row>
    <row r="616" spans="1:5">
      <c r="A616" s="1">
        <v>1927</v>
      </c>
      <c r="B616" s="1">
        <v>57</v>
      </c>
      <c r="C616" s="1">
        <v>223094.48</v>
      </c>
      <c r="D616" s="1">
        <v>206550.78</v>
      </c>
      <c r="E616" s="1">
        <v>429645.25</v>
      </c>
    </row>
    <row r="617" spans="1:5">
      <c r="A617" s="1">
        <v>1927</v>
      </c>
      <c r="B617" s="1">
        <v>58</v>
      </c>
      <c r="C617" s="1">
        <v>212621.13</v>
      </c>
      <c r="D617" s="1">
        <v>196196.72</v>
      </c>
      <c r="E617" s="1">
        <v>408817.84</v>
      </c>
    </row>
    <row r="618" spans="1:5">
      <c r="A618" s="1">
        <v>1927</v>
      </c>
      <c r="B618" s="1">
        <v>59</v>
      </c>
      <c r="C618" s="1">
        <v>210072.12</v>
      </c>
      <c r="D618" s="1">
        <v>190530.3</v>
      </c>
      <c r="E618" s="1">
        <v>400602.42</v>
      </c>
    </row>
    <row r="619" spans="1:5">
      <c r="A619" s="1">
        <v>1927</v>
      </c>
      <c r="B619" s="1">
        <v>60</v>
      </c>
      <c r="C619" s="1">
        <v>202869.17</v>
      </c>
      <c r="D619" s="1">
        <v>181844.24</v>
      </c>
      <c r="E619" s="1">
        <v>384713.41</v>
      </c>
    </row>
    <row r="620" spans="1:5">
      <c r="A620" s="1">
        <v>1927</v>
      </c>
      <c r="B620" s="1">
        <v>61</v>
      </c>
      <c r="C620" s="1">
        <v>195049.74</v>
      </c>
      <c r="D620" s="1">
        <v>173380.51</v>
      </c>
      <c r="E620" s="1">
        <v>368430.25</v>
      </c>
    </row>
    <row r="621" spans="1:5">
      <c r="A621" s="1">
        <v>1927</v>
      </c>
      <c r="B621" s="1">
        <v>62</v>
      </c>
      <c r="C621" s="1">
        <v>185251.02</v>
      </c>
      <c r="D621" s="1">
        <v>163810.41</v>
      </c>
      <c r="E621" s="1">
        <v>349061.42</v>
      </c>
    </row>
    <row r="622" spans="1:5">
      <c r="A622" s="1">
        <v>1927</v>
      </c>
      <c r="B622" s="1">
        <v>63</v>
      </c>
      <c r="C622" s="1">
        <v>176036.56</v>
      </c>
      <c r="D622" s="1">
        <v>155118.07</v>
      </c>
      <c r="E622" s="1">
        <v>331154.64</v>
      </c>
    </row>
    <row r="623" spans="1:5">
      <c r="A623" s="1">
        <v>1927</v>
      </c>
      <c r="B623" s="1">
        <v>64</v>
      </c>
      <c r="C623" s="1">
        <v>169385.56</v>
      </c>
      <c r="D623" s="1">
        <v>147940.07999999999</v>
      </c>
      <c r="E623" s="1">
        <v>317325.64</v>
      </c>
    </row>
    <row r="624" spans="1:5">
      <c r="A624" s="1">
        <v>1927</v>
      </c>
      <c r="B624" s="1">
        <v>65</v>
      </c>
      <c r="C624" s="1">
        <v>162073.26999999999</v>
      </c>
      <c r="D624" s="1">
        <v>139422.35999999999</v>
      </c>
      <c r="E624" s="1">
        <v>301495.63</v>
      </c>
    </row>
    <row r="625" spans="1:5">
      <c r="A625" s="1">
        <v>1927</v>
      </c>
      <c r="B625" s="1">
        <v>66</v>
      </c>
      <c r="C625" s="1">
        <v>154044.13</v>
      </c>
      <c r="D625" s="1">
        <v>130068.32</v>
      </c>
      <c r="E625" s="1">
        <v>284112.45</v>
      </c>
    </row>
    <row r="626" spans="1:5">
      <c r="A626" s="1">
        <v>1927</v>
      </c>
      <c r="B626" s="1">
        <v>67</v>
      </c>
      <c r="C626" s="1">
        <v>142017.65</v>
      </c>
      <c r="D626" s="1">
        <v>118393.09</v>
      </c>
      <c r="E626" s="1">
        <v>260410.74</v>
      </c>
    </row>
    <row r="627" spans="1:5">
      <c r="A627" s="1">
        <v>1927</v>
      </c>
      <c r="B627" s="1">
        <v>68</v>
      </c>
      <c r="C627" s="1">
        <v>132182.94</v>
      </c>
      <c r="D627" s="1">
        <v>108643.27</v>
      </c>
      <c r="E627" s="1">
        <v>240826.2</v>
      </c>
    </row>
    <row r="628" spans="1:5">
      <c r="A628" s="1">
        <v>1927</v>
      </c>
      <c r="B628" s="1">
        <v>69</v>
      </c>
      <c r="C628" s="1">
        <v>126501.37</v>
      </c>
      <c r="D628" s="1">
        <v>102295.55</v>
      </c>
      <c r="E628" s="1">
        <v>228796.92</v>
      </c>
    </row>
    <row r="629" spans="1:5">
      <c r="A629" s="1">
        <v>1927</v>
      </c>
      <c r="B629" s="1">
        <v>70</v>
      </c>
      <c r="C629" s="1">
        <v>120272.71</v>
      </c>
      <c r="D629" s="1">
        <v>96297.89</v>
      </c>
      <c r="E629" s="1">
        <v>216570.6</v>
      </c>
    </row>
    <row r="630" spans="1:5">
      <c r="A630" s="1">
        <v>1927</v>
      </c>
      <c r="B630" s="1">
        <v>71</v>
      </c>
      <c r="C630" s="1">
        <v>113056.07</v>
      </c>
      <c r="D630" s="1">
        <v>89099.47</v>
      </c>
      <c r="E630" s="1">
        <v>202155.54</v>
      </c>
    </row>
    <row r="631" spans="1:5">
      <c r="A631" s="1">
        <v>1927</v>
      </c>
      <c r="B631" s="1">
        <v>72</v>
      </c>
      <c r="C631" s="1">
        <v>102326.8</v>
      </c>
      <c r="D631" s="1">
        <v>79067.17</v>
      </c>
      <c r="E631" s="1">
        <v>181393.97</v>
      </c>
    </row>
    <row r="632" spans="1:5">
      <c r="A632" s="1">
        <v>1927</v>
      </c>
      <c r="B632" s="1">
        <v>73</v>
      </c>
      <c r="C632" s="1">
        <v>92389.440000000002</v>
      </c>
      <c r="D632" s="1">
        <v>70017.210000000006</v>
      </c>
      <c r="E632" s="1">
        <v>162406.65</v>
      </c>
    </row>
    <row r="633" spans="1:5">
      <c r="A633" s="1">
        <v>1927</v>
      </c>
      <c r="B633" s="1">
        <v>74</v>
      </c>
      <c r="C633" s="1">
        <v>85200</v>
      </c>
      <c r="D633" s="1">
        <v>63333.64</v>
      </c>
      <c r="E633" s="1">
        <v>148533.64000000001</v>
      </c>
    </row>
    <row r="634" spans="1:5">
      <c r="A634" s="1">
        <v>1927</v>
      </c>
      <c r="B634" s="1">
        <v>75</v>
      </c>
      <c r="C634" s="1">
        <v>78652.210000000006</v>
      </c>
      <c r="D634" s="1">
        <v>56845.55</v>
      </c>
      <c r="E634" s="1">
        <v>135497.76</v>
      </c>
    </row>
    <row r="635" spans="1:5">
      <c r="A635" s="1">
        <v>1927</v>
      </c>
      <c r="B635" s="1">
        <v>76</v>
      </c>
      <c r="C635" s="1">
        <v>70597.33</v>
      </c>
      <c r="D635" s="1">
        <v>49085.07</v>
      </c>
      <c r="E635" s="1">
        <v>119682.4</v>
      </c>
    </row>
    <row r="636" spans="1:5">
      <c r="A636" s="1">
        <v>1927</v>
      </c>
      <c r="B636" s="1">
        <v>77</v>
      </c>
      <c r="C636" s="1">
        <v>60797.37</v>
      </c>
      <c r="D636" s="1">
        <v>40929.050000000003</v>
      </c>
      <c r="E636" s="1">
        <v>101726.42</v>
      </c>
    </row>
    <row r="637" spans="1:5">
      <c r="A637" s="1">
        <v>1927</v>
      </c>
      <c r="B637" s="1">
        <v>78</v>
      </c>
      <c r="C637" s="1">
        <v>52899.16</v>
      </c>
      <c r="D637" s="1">
        <v>34849.620000000003</v>
      </c>
      <c r="E637" s="1">
        <v>87748.78</v>
      </c>
    </row>
    <row r="638" spans="1:5">
      <c r="A638" s="1">
        <v>1927</v>
      </c>
      <c r="B638" s="1">
        <v>79</v>
      </c>
      <c r="C638" s="1">
        <v>46933.24</v>
      </c>
      <c r="D638" s="1">
        <v>30031.56</v>
      </c>
      <c r="E638" s="1">
        <v>76964.800000000003</v>
      </c>
    </row>
    <row r="639" spans="1:5">
      <c r="A639" s="1">
        <v>1927</v>
      </c>
      <c r="B639" s="1">
        <v>80</v>
      </c>
      <c r="C639" s="1">
        <v>41381.06</v>
      </c>
      <c r="D639" s="1">
        <v>25154.68</v>
      </c>
      <c r="E639" s="1">
        <v>66535.740000000005</v>
      </c>
    </row>
    <row r="640" spans="1:5">
      <c r="A640" s="1">
        <v>1927</v>
      </c>
      <c r="B640" s="1">
        <v>81</v>
      </c>
      <c r="C640" s="1">
        <v>36455.18</v>
      </c>
      <c r="D640" s="1">
        <v>21390.39</v>
      </c>
      <c r="E640" s="1">
        <v>57845.57</v>
      </c>
    </row>
    <row r="641" spans="1:5">
      <c r="A641" s="1">
        <v>1927</v>
      </c>
      <c r="B641" s="1">
        <v>82</v>
      </c>
      <c r="C641" s="1">
        <v>31318.57</v>
      </c>
      <c r="D641" s="1">
        <v>17731.84</v>
      </c>
      <c r="E641" s="1">
        <v>49050.41</v>
      </c>
    </row>
    <row r="642" spans="1:5">
      <c r="A642" s="1">
        <v>1927</v>
      </c>
      <c r="B642" s="1">
        <v>83</v>
      </c>
      <c r="C642" s="1">
        <v>26347.94</v>
      </c>
      <c r="D642" s="1">
        <v>14403.34</v>
      </c>
      <c r="E642" s="1">
        <v>40751.279999999999</v>
      </c>
    </row>
    <row r="643" spans="1:5">
      <c r="A643" s="1">
        <v>1927</v>
      </c>
      <c r="B643" s="1">
        <v>84</v>
      </c>
      <c r="C643" s="1">
        <v>21357.86</v>
      </c>
      <c r="D643" s="1">
        <v>11358.67</v>
      </c>
      <c r="E643" s="1">
        <v>32716.53</v>
      </c>
    </row>
    <row r="644" spans="1:5">
      <c r="A644" s="1">
        <v>1927</v>
      </c>
      <c r="B644" s="1">
        <v>85</v>
      </c>
      <c r="C644" s="1">
        <v>17325.57</v>
      </c>
      <c r="D644" s="1">
        <v>8981.2099999999991</v>
      </c>
      <c r="E644" s="1">
        <v>26306.78</v>
      </c>
    </row>
    <row r="645" spans="1:5">
      <c r="A645" s="1">
        <v>1927</v>
      </c>
      <c r="B645" s="1">
        <v>86</v>
      </c>
      <c r="C645" s="1">
        <v>14210.29</v>
      </c>
      <c r="D645" s="1">
        <v>7073.48</v>
      </c>
      <c r="E645" s="1">
        <v>21283.78</v>
      </c>
    </row>
    <row r="646" spans="1:5">
      <c r="A646" s="1">
        <v>1927</v>
      </c>
      <c r="B646" s="1">
        <v>87</v>
      </c>
      <c r="C646" s="1">
        <v>11208.21</v>
      </c>
      <c r="D646" s="1">
        <v>5304.1</v>
      </c>
      <c r="E646" s="1">
        <v>16512.310000000001</v>
      </c>
    </row>
    <row r="647" spans="1:5">
      <c r="A647" s="1">
        <v>1927</v>
      </c>
      <c r="B647" s="1">
        <v>88</v>
      </c>
      <c r="C647" s="1">
        <v>8342.7999999999993</v>
      </c>
      <c r="D647" s="1">
        <v>3803.49</v>
      </c>
      <c r="E647" s="1">
        <v>12146.29</v>
      </c>
    </row>
    <row r="648" spans="1:5">
      <c r="A648" s="1">
        <v>1927</v>
      </c>
      <c r="B648" s="1">
        <v>89</v>
      </c>
      <c r="C648" s="1">
        <v>6126.45</v>
      </c>
      <c r="D648" s="1">
        <v>2691.64</v>
      </c>
      <c r="E648" s="1">
        <v>8818.09</v>
      </c>
    </row>
    <row r="649" spans="1:5">
      <c r="A649" s="1">
        <v>1927</v>
      </c>
      <c r="B649" s="1">
        <v>90</v>
      </c>
      <c r="C649" s="1">
        <v>4549.66</v>
      </c>
      <c r="D649" s="1">
        <v>1905.71</v>
      </c>
      <c r="E649" s="1">
        <v>6455.38</v>
      </c>
    </row>
    <row r="650" spans="1:5">
      <c r="A650" s="1">
        <v>1927</v>
      </c>
      <c r="B650" s="1">
        <v>91</v>
      </c>
      <c r="C650" s="1">
        <v>3319.84</v>
      </c>
      <c r="D650" s="1">
        <v>1328.77</v>
      </c>
      <c r="E650" s="1">
        <v>4648.6099999999997</v>
      </c>
    </row>
    <row r="651" spans="1:5">
      <c r="A651" s="1">
        <v>1927</v>
      </c>
      <c r="B651" s="1">
        <v>92</v>
      </c>
      <c r="C651" s="1">
        <v>2360.94</v>
      </c>
      <c r="D651" s="1">
        <v>897.85</v>
      </c>
      <c r="E651" s="1">
        <v>3258.79</v>
      </c>
    </row>
    <row r="652" spans="1:5">
      <c r="A652" s="1">
        <v>1927</v>
      </c>
      <c r="B652" s="1">
        <v>93</v>
      </c>
      <c r="C652" s="1">
        <v>1672.27</v>
      </c>
      <c r="D652" s="1">
        <v>605.23</v>
      </c>
      <c r="E652" s="1">
        <v>2277.5</v>
      </c>
    </row>
    <row r="653" spans="1:5">
      <c r="A653" s="1">
        <v>1927</v>
      </c>
      <c r="B653" s="1">
        <v>94</v>
      </c>
      <c r="C653" s="1">
        <v>1186.46</v>
      </c>
      <c r="D653" s="1">
        <v>401.28</v>
      </c>
      <c r="E653" s="1">
        <v>1587.74</v>
      </c>
    </row>
    <row r="654" spans="1:5">
      <c r="A654" s="1">
        <v>1927</v>
      </c>
      <c r="B654" s="1">
        <v>95</v>
      </c>
      <c r="C654" s="1">
        <v>805.08</v>
      </c>
      <c r="D654" s="1">
        <v>266.83</v>
      </c>
      <c r="E654" s="1">
        <v>1071.9100000000001</v>
      </c>
    </row>
    <row r="655" spans="1:5">
      <c r="A655" s="1">
        <v>1927</v>
      </c>
      <c r="B655" s="1">
        <v>96</v>
      </c>
      <c r="C655" s="1">
        <v>526.79</v>
      </c>
      <c r="D655" s="1">
        <v>176.92</v>
      </c>
      <c r="E655" s="1">
        <v>703.71</v>
      </c>
    </row>
    <row r="656" spans="1:5">
      <c r="A656" s="1">
        <v>1927</v>
      </c>
      <c r="B656" s="1">
        <v>97</v>
      </c>
      <c r="C656" s="1">
        <v>333.58</v>
      </c>
      <c r="D656" s="1">
        <v>104.63</v>
      </c>
      <c r="E656" s="1">
        <v>438.21</v>
      </c>
    </row>
    <row r="657" spans="1:5">
      <c r="A657" s="1">
        <v>1927</v>
      </c>
      <c r="B657" s="1">
        <v>98</v>
      </c>
      <c r="C657" s="1">
        <v>201.34</v>
      </c>
      <c r="D657" s="1">
        <v>61.18</v>
      </c>
      <c r="E657" s="1">
        <v>262.52</v>
      </c>
    </row>
    <row r="658" spans="1:5">
      <c r="A658" s="1">
        <v>1927</v>
      </c>
      <c r="B658" s="1">
        <v>99</v>
      </c>
      <c r="C658" s="1">
        <v>120.08</v>
      </c>
      <c r="D658" s="1">
        <v>34.6</v>
      </c>
      <c r="E658" s="1">
        <v>154.68</v>
      </c>
    </row>
    <row r="659" spans="1:5">
      <c r="A659" s="1">
        <v>1927</v>
      </c>
      <c r="B659" s="1">
        <v>100</v>
      </c>
      <c r="C659" s="1">
        <v>70.75</v>
      </c>
      <c r="D659" s="1">
        <v>16.239999999999998</v>
      </c>
      <c r="E659" s="1">
        <v>86.99</v>
      </c>
    </row>
    <row r="660" spans="1:5">
      <c r="A660" s="1">
        <v>1927</v>
      </c>
      <c r="B660" s="1">
        <v>101</v>
      </c>
      <c r="C660" s="1">
        <v>38.53</v>
      </c>
      <c r="D660" s="1">
        <v>6.9</v>
      </c>
      <c r="E660" s="1">
        <v>45.43</v>
      </c>
    </row>
    <row r="661" spans="1:5">
      <c r="A661" s="1">
        <v>1927</v>
      </c>
      <c r="B661" s="1">
        <v>102</v>
      </c>
      <c r="C661" s="1">
        <v>19.47</v>
      </c>
      <c r="D661" s="1">
        <v>3.8</v>
      </c>
      <c r="E661" s="1">
        <v>23.27</v>
      </c>
    </row>
    <row r="662" spans="1:5">
      <c r="A662" s="1">
        <v>1927</v>
      </c>
      <c r="B662" s="1">
        <v>103</v>
      </c>
      <c r="C662" s="1">
        <v>9.0399999999999991</v>
      </c>
      <c r="D662" s="1">
        <v>2.54</v>
      </c>
      <c r="E662" s="1">
        <v>11.57</v>
      </c>
    </row>
    <row r="663" spans="1:5">
      <c r="A663" s="1">
        <v>1927</v>
      </c>
      <c r="B663" s="1">
        <v>104</v>
      </c>
      <c r="C663" s="1">
        <v>4.71</v>
      </c>
      <c r="D663" s="1">
        <v>1.46</v>
      </c>
      <c r="E663" s="1">
        <v>6.17</v>
      </c>
    </row>
    <row r="664" spans="1:5">
      <c r="A664" s="1">
        <v>1927</v>
      </c>
      <c r="B664" s="1">
        <v>105</v>
      </c>
      <c r="C664" s="1">
        <v>2.4700000000000002</v>
      </c>
      <c r="D664" s="1">
        <v>0.75</v>
      </c>
      <c r="E664" s="1">
        <v>3.22</v>
      </c>
    </row>
    <row r="665" spans="1:5">
      <c r="A665" s="1">
        <v>1927</v>
      </c>
      <c r="B665" s="1">
        <v>106</v>
      </c>
      <c r="C665" s="1">
        <v>0.73</v>
      </c>
      <c r="D665" s="1">
        <v>0.23</v>
      </c>
      <c r="E665" s="1">
        <v>0.96</v>
      </c>
    </row>
    <row r="666" spans="1:5">
      <c r="A666" s="1">
        <v>1927</v>
      </c>
      <c r="B666" s="1">
        <v>107</v>
      </c>
      <c r="C666" s="1">
        <v>0</v>
      </c>
      <c r="D666" s="1">
        <v>0</v>
      </c>
      <c r="E666" s="1">
        <v>0</v>
      </c>
    </row>
    <row r="667" spans="1:5">
      <c r="A667" s="1">
        <v>1927</v>
      </c>
      <c r="B667" s="1">
        <v>108</v>
      </c>
      <c r="C667" s="1">
        <v>0</v>
      </c>
      <c r="D667" s="1">
        <v>0</v>
      </c>
      <c r="E667" s="1">
        <v>0</v>
      </c>
    </row>
    <row r="668" spans="1:5">
      <c r="A668" s="1">
        <v>1927</v>
      </c>
      <c r="B668" s="1">
        <v>109</v>
      </c>
      <c r="C668" s="1">
        <v>0</v>
      </c>
      <c r="D668" s="1">
        <v>0</v>
      </c>
      <c r="E668" s="1">
        <v>0</v>
      </c>
    </row>
    <row r="669" spans="1:5">
      <c r="A669" s="1">
        <v>1927</v>
      </c>
      <c r="B669" s="1" t="s">
        <v>121</v>
      </c>
      <c r="C669" s="1">
        <v>0</v>
      </c>
      <c r="D669" s="1">
        <v>0</v>
      </c>
      <c r="E669" s="1">
        <v>0</v>
      </c>
    </row>
    <row r="670" spans="1:5">
      <c r="A670" s="1">
        <v>1928</v>
      </c>
      <c r="B670" s="1">
        <v>0</v>
      </c>
      <c r="C670" s="1">
        <v>366625.26</v>
      </c>
      <c r="D670" s="1">
        <v>378152.26</v>
      </c>
      <c r="E670" s="1">
        <v>744777.52</v>
      </c>
    </row>
    <row r="671" spans="1:5">
      <c r="A671" s="1">
        <v>1928</v>
      </c>
      <c r="B671" s="1">
        <v>1</v>
      </c>
      <c r="C671" s="1">
        <v>364656.39</v>
      </c>
      <c r="D671" s="1">
        <v>372070.49</v>
      </c>
      <c r="E671" s="1">
        <v>736726.88</v>
      </c>
    </row>
    <row r="672" spans="1:5">
      <c r="A672" s="1">
        <v>1928</v>
      </c>
      <c r="B672" s="1">
        <v>2</v>
      </c>
      <c r="C672" s="1">
        <v>371073.3</v>
      </c>
      <c r="D672" s="1">
        <v>378594.41</v>
      </c>
      <c r="E672" s="1">
        <v>749667.71</v>
      </c>
    </row>
    <row r="673" spans="1:5">
      <c r="A673" s="1">
        <v>1928</v>
      </c>
      <c r="B673" s="1">
        <v>3</v>
      </c>
      <c r="C673" s="1">
        <v>376610.27</v>
      </c>
      <c r="D673" s="1">
        <v>384529.24</v>
      </c>
      <c r="E673" s="1">
        <v>761139.5</v>
      </c>
    </row>
    <row r="674" spans="1:5">
      <c r="A674" s="1">
        <v>1928</v>
      </c>
      <c r="B674" s="1">
        <v>4</v>
      </c>
      <c r="C674" s="1">
        <v>386827.4</v>
      </c>
      <c r="D674" s="1">
        <v>394336.36</v>
      </c>
      <c r="E674" s="1">
        <v>781163.75</v>
      </c>
    </row>
    <row r="675" spans="1:5">
      <c r="A675" s="1">
        <v>1928</v>
      </c>
      <c r="B675" s="1">
        <v>5</v>
      </c>
      <c r="C675" s="1">
        <v>399241.48</v>
      </c>
      <c r="D675" s="1">
        <v>407128.72</v>
      </c>
      <c r="E675" s="1">
        <v>806370.2</v>
      </c>
    </row>
    <row r="676" spans="1:5">
      <c r="A676" s="1">
        <v>1928</v>
      </c>
      <c r="B676" s="1">
        <v>6</v>
      </c>
      <c r="C676" s="1">
        <v>418374.6</v>
      </c>
      <c r="D676" s="1">
        <v>427211.58</v>
      </c>
      <c r="E676" s="1">
        <v>845586.18</v>
      </c>
    </row>
    <row r="677" spans="1:5">
      <c r="A677" s="1">
        <v>1928</v>
      </c>
      <c r="B677" s="1">
        <v>7</v>
      </c>
      <c r="C677" s="1">
        <v>437245.72</v>
      </c>
      <c r="D677" s="1">
        <v>447418.1</v>
      </c>
      <c r="E677" s="1">
        <v>884663.82</v>
      </c>
    </row>
    <row r="678" spans="1:5">
      <c r="A678" s="1">
        <v>1928</v>
      </c>
      <c r="B678" s="1">
        <v>8</v>
      </c>
      <c r="C678" s="1">
        <v>418286.35</v>
      </c>
      <c r="D678" s="1">
        <v>428547.33</v>
      </c>
      <c r="E678" s="1">
        <v>846833.68</v>
      </c>
    </row>
    <row r="679" spans="1:5">
      <c r="A679" s="1">
        <v>1928</v>
      </c>
      <c r="B679" s="1">
        <v>9</v>
      </c>
      <c r="C679" s="1">
        <v>353069.68</v>
      </c>
      <c r="D679" s="1">
        <v>360830.1</v>
      </c>
      <c r="E679" s="1">
        <v>713899.77</v>
      </c>
    </row>
    <row r="680" spans="1:5">
      <c r="A680" s="1">
        <v>1928</v>
      </c>
      <c r="B680" s="1">
        <v>10</v>
      </c>
      <c r="C680" s="1">
        <v>318850.78000000003</v>
      </c>
      <c r="D680" s="1">
        <v>324366.28999999998</v>
      </c>
      <c r="E680" s="1">
        <v>643217.06000000006</v>
      </c>
    </row>
    <row r="681" spans="1:5">
      <c r="A681" s="1">
        <v>1928</v>
      </c>
      <c r="B681" s="1">
        <v>11</v>
      </c>
      <c r="C681" s="1">
        <v>342524.69</v>
      </c>
      <c r="D681" s="1">
        <v>348055.2</v>
      </c>
      <c r="E681" s="1">
        <v>690579.9</v>
      </c>
    </row>
    <row r="682" spans="1:5">
      <c r="A682" s="1">
        <v>1928</v>
      </c>
      <c r="B682" s="1">
        <v>12</v>
      </c>
      <c r="C682" s="1">
        <v>373473.73</v>
      </c>
      <c r="D682" s="1">
        <v>378003.39</v>
      </c>
      <c r="E682" s="1">
        <v>751477.11</v>
      </c>
    </row>
    <row r="683" spans="1:5">
      <c r="A683" s="1">
        <v>1928</v>
      </c>
      <c r="B683" s="1">
        <v>13</v>
      </c>
      <c r="C683" s="1">
        <v>398385.46</v>
      </c>
      <c r="D683" s="1">
        <v>399204.96</v>
      </c>
      <c r="E683" s="1">
        <v>797590.42</v>
      </c>
    </row>
    <row r="684" spans="1:5">
      <c r="A684" s="1">
        <v>1928</v>
      </c>
      <c r="B684" s="1">
        <v>14</v>
      </c>
      <c r="C684" s="1">
        <v>411876.62</v>
      </c>
      <c r="D684" s="1">
        <v>409041.78</v>
      </c>
      <c r="E684" s="1">
        <v>820918.4</v>
      </c>
    </row>
    <row r="685" spans="1:5">
      <c r="A685" s="1">
        <v>1928</v>
      </c>
      <c r="B685" s="1">
        <v>15</v>
      </c>
      <c r="C685" s="1">
        <v>411806.55</v>
      </c>
      <c r="D685" s="1">
        <v>408189.56</v>
      </c>
      <c r="E685" s="1">
        <v>819996.1</v>
      </c>
    </row>
    <row r="686" spans="1:5">
      <c r="A686" s="1">
        <v>1928</v>
      </c>
      <c r="B686" s="1">
        <v>16</v>
      </c>
      <c r="C686" s="1">
        <v>410204.45</v>
      </c>
      <c r="D686" s="1">
        <v>406107.3</v>
      </c>
      <c r="E686" s="1">
        <v>816311.74</v>
      </c>
    </row>
    <row r="687" spans="1:5">
      <c r="A687" s="1">
        <v>1928</v>
      </c>
      <c r="B687" s="1">
        <v>17</v>
      </c>
      <c r="C687" s="1">
        <v>411156.06</v>
      </c>
      <c r="D687" s="1">
        <v>404172.69</v>
      </c>
      <c r="E687" s="1">
        <v>815328.75</v>
      </c>
    </row>
    <row r="688" spans="1:5">
      <c r="A688" s="1">
        <v>1928</v>
      </c>
      <c r="B688" s="1">
        <v>18</v>
      </c>
      <c r="C688" s="1">
        <v>416495.3</v>
      </c>
      <c r="D688" s="1">
        <v>406346.72</v>
      </c>
      <c r="E688" s="1">
        <v>822842.02</v>
      </c>
    </row>
    <row r="689" spans="1:5">
      <c r="A689" s="1">
        <v>1928</v>
      </c>
      <c r="B689" s="1">
        <v>19</v>
      </c>
      <c r="C689" s="1">
        <v>421744.41</v>
      </c>
      <c r="D689" s="1">
        <v>408177.68</v>
      </c>
      <c r="E689" s="1">
        <v>829922.09</v>
      </c>
    </row>
    <row r="690" spans="1:5">
      <c r="A690" s="1">
        <v>1928</v>
      </c>
      <c r="B690" s="1">
        <v>20</v>
      </c>
      <c r="C690" s="1">
        <v>421818.2</v>
      </c>
      <c r="D690" s="1">
        <v>404622.83</v>
      </c>
      <c r="E690" s="1">
        <v>826441.02</v>
      </c>
    </row>
    <row r="691" spans="1:5">
      <c r="A691" s="1">
        <v>1928</v>
      </c>
      <c r="B691" s="1">
        <v>21</v>
      </c>
      <c r="C691" s="1">
        <v>417358.14</v>
      </c>
      <c r="D691" s="1">
        <v>398901.32</v>
      </c>
      <c r="E691" s="1">
        <v>816259.46</v>
      </c>
    </row>
    <row r="692" spans="1:5">
      <c r="A692" s="1">
        <v>1928</v>
      </c>
      <c r="B692" s="1">
        <v>22</v>
      </c>
      <c r="C692" s="1">
        <v>412235.45</v>
      </c>
      <c r="D692" s="1">
        <v>393568.18</v>
      </c>
      <c r="E692" s="1">
        <v>805803.63</v>
      </c>
    </row>
    <row r="693" spans="1:5">
      <c r="A693" s="1">
        <v>1928</v>
      </c>
      <c r="B693" s="1">
        <v>23</v>
      </c>
      <c r="C693" s="1">
        <v>408092.58</v>
      </c>
      <c r="D693" s="1">
        <v>388522.71</v>
      </c>
      <c r="E693" s="1">
        <v>796615.29</v>
      </c>
    </row>
    <row r="694" spans="1:5">
      <c r="A694" s="1">
        <v>1928</v>
      </c>
      <c r="B694" s="1">
        <v>24</v>
      </c>
      <c r="C694" s="1">
        <v>403439.87</v>
      </c>
      <c r="D694" s="1">
        <v>382778.29</v>
      </c>
      <c r="E694" s="1">
        <v>786218.16</v>
      </c>
    </row>
    <row r="695" spans="1:5">
      <c r="A695" s="1">
        <v>1928</v>
      </c>
      <c r="B695" s="1">
        <v>25</v>
      </c>
      <c r="C695" s="1">
        <v>398469.88</v>
      </c>
      <c r="D695" s="1">
        <v>376632.98</v>
      </c>
      <c r="E695" s="1">
        <v>775102.85</v>
      </c>
    </row>
    <row r="696" spans="1:5">
      <c r="A696" s="1">
        <v>1928</v>
      </c>
      <c r="B696" s="1">
        <v>26</v>
      </c>
      <c r="C696" s="1">
        <v>393845.33</v>
      </c>
      <c r="D696" s="1">
        <v>369485.59</v>
      </c>
      <c r="E696" s="1">
        <v>763330.92</v>
      </c>
    </row>
    <row r="697" spans="1:5">
      <c r="A697" s="1">
        <v>1928</v>
      </c>
      <c r="B697" s="1">
        <v>27</v>
      </c>
      <c r="C697" s="1">
        <v>392440.63</v>
      </c>
      <c r="D697" s="1">
        <v>363105.44</v>
      </c>
      <c r="E697" s="1">
        <v>755546.07</v>
      </c>
    </row>
    <row r="698" spans="1:5">
      <c r="A698" s="1">
        <v>1928</v>
      </c>
      <c r="B698" s="1">
        <v>28</v>
      </c>
      <c r="C698" s="1">
        <v>387213.41</v>
      </c>
      <c r="D698" s="1">
        <v>349522.64</v>
      </c>
      <c r="E698" s="1">
        <v>736736.05</v>
      </c>
    </row>
    <row r="699" spans="1:5">
      <c r="A699" s="1">
        <v>1928</v>
      </c>
      <c r="B699" s="1">
        <v>29</v>
      </c>
      <c r="C699" s="1">
        <v>375734.91</v>
      </c>
      <c r="D699" s="1">
        <v>326141.03000000003</v>
      </c>
      <c r="E699" s="1">
        <v>701875.94</v>
      </c>
    </row>
    <row r="700" spans="1:5">
      <c r="A700" s="1">
        <v>1928</v>
      </c>
      <c r="B700" s="1">
        <v>30</v>
      </c>
      <c r="C700" s="1">
        <v>370118.40000000002</v>
      </c>
      <c r="D700" s="1">
        <v>310895.5</v>
      </c>
      <c r="E700" s="1">
        <v>681013.89</v>
      </c>
    </row>
    <row r="701" spans="1:5">
      <c r="A701" s="1">
        <v>1928</v>
      </c>
      <c r="B701" s="1">
        <v>31</v>
      </c>
      <c r="C701" s="1">
        <v>367398.3</v>
      </c>
      <c r="D701" s="1">
        <v>304928.21999999997</v>
      </c>
      <c r="E701" s="1">
        <v>672326.52</v>
      </c>
    </row>
    <row r="702" spans="1:5">
      <c r="A702" s="1">
        <v>1928</v>
      </c>
      <c r="B702" s="1">
        <v>32</v>
      </c>
      <c r="C702" s="1">
        <v>363536.51</v>
      </c>
      <c r="D702" s="1">
        <v>301703.21000000002</v>
      </c>
      <c r="E702" s="1">
        <v>665239.72</v>
      </c>
    </row>
    <row r="703" spans="1:5">
      <c r="A703" s="1">
        <v>1928</v>
      </c>
      <c r="B703" s="1">
        <v>33</v>
      </c>
      <c r="C703" s="1">
        <v>357673.69</v>
      </c>
      <c r="D703" s="1">
        <v>298485.46000000002</v>
      </c>
      <c r="E703" s="1">
        <v>656159.15</v>
      </c>
    </row>
    <row r="704" spans="1:5">
      <c r="A704" s="1">
        <v>1928</v>
      </c>
      <c r="B704" s="1">
        <v>34</v>
      </c>
      <c r="C704" s="1">
        <v>353482.33</v>
      </c>
      <c r="D704" s="1">
        <v>296401.65000000002</v>
      </c>
      <c r="E704" s="1">
        <v>649883.98</v>
      </c>
    </row>
    <row r="705" spans="1:5">
      <c r="A705" s="1">
        <v>1928</v>
      </c>
      <c r="B705" s="1">
        <v>35</v>
      </c>
      <c r="C705" s="1">
        <v>352243.11</v>
      </c>
      <c r="D705" s="1">
        <v>296622.15000000002</v>
      </c>
      <c r="E705" s="1">
        <v>648865.27</v>
      </c>
    </row>
    <row r="706" spans="1:5">
      <c r="A706" s="1">
        <v>1928</v>
      </c>
      <c r="B706" s="1">
        <v>36</v>
      </c>
      <c r="C706" s="1">
        <v>351018.02</v>
      </c>
      <c r="D706" s="1">
        <v>296910.53000000003</v>
      </c>
      <c r="E706" s="1">
        <v>647928.55000000005</v>
      </c>
    </row>
    <row r="707" spans="1:5">
      <c r="A707" s="1">
        <v>1928</v>
      </c>
      <c r="B707" s="1">
        <v>37</v>
      </c>
      <c r="C707" s="1">
        <v>344057.02</v>
      </c>
      <c r="D707" s="1">
        <v>292667.88</v>
      </c>
      <c r="E707" s="1">
        <v>636724.9</v>
      </c>
    </row>
    <row r="708" spans="1:5">
      <c r="A708" s="1">
        <v>1928</v>
      </c>
      <c r="B708" s="1">
        <v>38</v>
      </c>
      <c r="C708" s="1">
        <v>331856.77</v>
      </c>
      <c r="D708" s="1">
        <v>284718.39</v>
      </c>
      <c r="E708" s="1">
        <v>616575.16</v>
      </c>
    </row>
    <row r="709" spans="1:5">
      <c r="A709" s="1">
        <v>1928</v>
      </c>
      <c r="B709" s="1">
        <v>39</v>
      </c>
      <c r="C709" s="1">
        <v>329443.92</v>
      </c>
      <c r="D709" s="1">
        <v>282706.71000000002</v>
      </c>
      <c r="E709" s="1">
        <v>612150.62</v>
      </c>
    </row>
    <row r="710" spans="1:5">
      <c r="A710" s="1">
        <v>1928</v>
      </c>
      <c r="B710" s="1">
        <v>40</v>
      </c>
      <c r="C710" s="1">
        <v>331872.75</v>
      </c>
      <c r="D710" s="1">
        <v>282904.07</v>
      </c>
      <c r="E710" s="1">
        <v>614776.81999999995</v>
      </c>
    </row>
    <row r="711" spans="1:5">
      <c r="A711" s="1">
        <v>1928</v>
      </c>
      <c r="B711" s="1">
        <v>41</v>
      </c>
      <c r="C711" s="1">
        <v>325615.46999999997</v>
      </c>
      <c r="D711" s="1">
        <v>277543.21000000002</v>
      </c>
      <c r="E711" s="1">
        <v>603158.68999999994</v>
      </c>
    </row>
    <row r="712" spans="1:5">
      <c r="A712" s="1">
        <v>1928</v>
      </c>
      <c r="B712" s="1">
        <v>42</v>
      </c>
      <c r="C712" s="1">
        <v>323148.98</v>
      </c>
      <c r="D712" s="1">
        <v>277400.75</v>
      </c>
      <c r="E712" s="1">
        <v>600549.73</v>
      </c>
    </row>
    <row r="713" spans="1:5">
      <c r="A713" s="1">
        <v>1928</v>
      </c>
      <c r="B713" s="1">
        <v>43</v>
      </c>
      <c r="C713" s="1">
        <v>319031.17</v>
      </c>
      <c r="D713" s="1">
        <v>276067.82</v>
      </c>
      <c r="E713" s="1">
        <v>595098.99</v>
      </c>
    </row>
    <row r="714" spans="1:5">
      <c r="A714" s="1">
        <v>1928</v>
      </c>
      <c r="B714" s="1">
        <v>44</v>
      </c>
      <c r="C714" s="1">
        <v>315630.83</v>
      </c>
      <c r="D714" s="1">
        <v>272903.17</v>
      </c>
      <c r="E714" s="1">
        <v>588534</v>
      </c>
    </row>
    <row r="715" spans="1:5">
      <c r="A715" s="1">
        <v>1928</v>
      </c>
      <c r="B715" s="1">
        <v>45</v>
      </c>
      <c r="C715" s="1">
        <v>318218.63</v>
      </c>
      <c r="D715" s="1">
        <v>275609.18</v>
      </c>
      <c r="E715" s="1">
        <v>593827.81000000006</v>
      </c>
    </row>
    <row r="716" spans="1:5">
      <c r="A716" s="1">
        <v>1928</v>
      </c>
      <c r="B716" s="1">
        <v>46</v>
      </c>
      <c r="C716" s="1">
        <v>319657.24</v>
      </c>
      <c r="D716" s="1">
        <v>280790.32</v>
      </c>
      <c r="E716" s="1">
        <v>600447.55000000005</v>
      </c>
    </row>
    <row r="717" spans="1:5">
      <c r="A717" s="1">
        <v>1928</v>
      </c>
      <c r="B717" s="1">
        <v>47</v>
      </c>
      <c r="C717" s="1">
        <v>314551.93</v>
      </c>
      <c r="D717" s="1">
        <v>279273.05</v>
      </c>
      <c r="E717" s="1">
        <v>593824.98</v>
      </c>
    </row>
    <row r="718" spans="1:5">
      <c r="A718" s="1">
        <v>1928</v>
      </c>
      <c r="B718" s="1">
        <v>48</v>
      </c>
      <c r="C718" s="1">
        <v>300778.42</v>
      </c>
      <c r="D718" s="1">
        <v>267872.23</v>
      </c>
      <c r="E718" s="1">
        <v>568650.65</v>
      </c>
    </row>
    <row r="719" spans="1:5">
      <c r="A719" s="1">
        <v>1928</v>
      </c>
      <c r="B719" s="1">
        <v>49</v>
      </c>
      <c r="C719" s="1">
        <v>292297.96000000002</v>
      </c>
      <c r="D719" s="1">
        <v>259600.91</v>
      </c>
      <c r="E719" s="1">
        <v>551898.87</v>
      </c>
    </row>
    <row r="720" spans="1:5">
      <c r="A720" s="1">
        <v>1928</v>
      </c>
      <c r="B720" s="1">
        <v>50</v>
      </c>
      <c r="C720" s="1">
        <v>290749.03000000003</v>
      </c>
      <c r="D720" s="1">
        <v>257800.14</v>
      </c>
      <c r="E720" s="1">
        <v>548549.17000000004</v>
      </c>
    </row>
    <row r="721" spans="1:5">
      <c r="A721" s="1">
        <v>1928</v>
      </c>
      <c r="B721" s="1">
        <v>51</v>
      </c>
      <c r="C721" s="1">
        <v>285528.57</v>
      </c>
      <c r="D721" s="1">
        <v>255948.88</v>
      </c>
      <c r="E721" s="1">
        <v>541477.43999999994</v>
      </c>
    </row>
    <row r="722" spans="1:5">
      <c r="A722" s="1">
        <v>1928</v>
      </c>
      <c r="B722" s="1">
        <v>52</v>
      </c>
      <c r="C722" s="1">
        <v>279184.61</v>
      </c>
      <c r="D722" s="1">
        <v>254402.51</v>
      </c>
      <c r="E722" s="1">
        <v>533587.12</v>
      </c>
    </row>
    <row r="723" spans="1:5">
      <c r="A723" s="1">
        <v>1928</v>
      </c>
      <c r="B723" s="1">
        <v>53</v>
      </c>
      <c r="C723" s="1">
        <v>266782.01</v>
      </c>
      <c r="D723" s="1">
        <v>247222.46</v>
      </c>
      <c r="E723" s="1">
        <v>514004.47</v>
      </c>
    </row>
    <row r="724" spans="1:5">
      <c r="A724" s="1">
        <v>1928</v>
      </c>
      <c r="B724" s="1">
        <v>54</v>
      </c>
      <c r="C724" s="1">
        <v>257788.4</v>
      </c>
      <c r="D724" s="1">
        <v>240039.33</v>
      </c>
      <c r="E724" s="1">
        <v>497827.73</v>
      </c>
    </row>
    <row r="725" spans="1:5">
      <c r="A725" s="1">
        <v>1928</v>
      </c>
      <c r="B725" s="1">
        <v>55</v>
      </c>
      <c r="C725" s="1">
        <v>253709.19</v>
      </c>
      <c r="D725" s="1">
        <v>235320.31</v>
      </c>
      <c r="E725" s="1">
        <v>489029.5</v>
      </c>
    </row>
    <row r="726" spans="1:5">
      <c r="A726" s="1">
        <v>1928</v>
      </c>
      <c r="B726" s="1">
        <v>56</v>
      </c>
      <c r="C726" s="1">
        <v>247416.25</v>
      </c>
      <c r="D726" s="1">
        <v>228677.95</v>
      </c>
      <c r="E726" s="1">
        <v>476094.19</v>
      </c>
    </row>
    <row r="727" spans="1:5">
      <c r="A727" s="1">
        <v>1928</v>
      </c>
      <c r="B727" s="1">
        <v>57</v>
      </c>
      <c r="C727" s="1">
        <v>235700.57</v>
      </c>
      <c r="D727" s="1">
        <v>216789.3</v>
      </c>
      <c r="E727" s="1">
        <v>452489.88</v>
      </c>
    </row>
    <row r="728" spans="1:5">
      <c r="A728" s="1">
        <v>1928</v>
      </c>
      <c r="B728" s="1">
        <v>58</v>
      </c>
      <c r="C728" s="1">
        <v>219026.61</v>
      </c>
      <c r="D728" s="1">
        <v>201726.09</v>
      </c>
      <c r="E728" s="1">
        <v>420752.7</v>
      </c>
    </row>
    <row r="729" spans="1:5">
      <c r="A729" s="1">
        <v>1928</v>
      </c>
      <c r="B729" s="1">
        <v>59</v>
      </c>
      <c r="C729" s="1">
        <v>208634.81</v>
      </c>
      <c r="D729" s="1">
        <v>191527.51</v>
      </c>
      <c r="E729" s="1">
        <v>400162.32</v>
      </c>
    </row>
    <row r="730" spans="1:5">
      <c r="A730" s="1">
        <v>1928</v>
      </c>
      <c r="B730" s="1">
        <v>60</v>
      </c>
      <c r="C730" s="1">
        <v>206427.97</v>
      </c>
      <c r="D730" s="1">
        <v>186071.49</v>
      </c>
      <c r="E730" s="1">
        <v>392499.46</v>
      </c>
    </row>
    <row r="731" spans="1:5">
      <c r="A731" s="1">
        <v>1928</v>
      </c>
      <c r="B731" s="1">
        <v>61</v>
      </c>
      <c r="C731" s="1">
        <v>199710.58</v>
      </c>
      <c r="D731" s="1">
        <v>177699.98</v>
      </c>
      <c r="E731" s="1">
        <v>377410.56</v>
      </c>
    </row>
    <row r="732" spans="1:5">
      <c r="A732" s="1">
        <v>1928</v>
      </c>
      <c r="B732" s="1">
        <v>62</v>
      </c>
      <c r="C732" s="1">
        <v>192068.2</v>
      </c>
      <c r="D732" s="1">
        <v>169099.94</v>
      </c>
      <c r="E732" s="1">
        <v>361168.13</v>
      </c>
    </row>
    <row r="733" spans="1:5">
      <c r="A733" s="1">
        <v>1928</v>
      </c>
      <c r="B733" s="1">
        <v>63</v>
      </c>
      <c r="C733" s="1">
        <v>181846.03</v>
      </c>
      <c r="D733" s="1">
        <v>158930.01999999999</v>
      </c>
      <c r="E733" s="1">
        <v>340776.06</v>
      </c>
    </row>
    <row r="734" spans="1:5">
      <c r="A734" s="1">
        <v>1928</v>
      </c>
      <c r="B734" s="1">
        <v>64</v>
      </c>
      <c r="C734" s="1">
        <v>172138.34</v>
      </c>
      <c r="D734" s="1">
        <v>150051.12</v>
      </c>
      <c r="E734" s="1">
        <v>322189.46000000002</v>
      </c>
    </row>
    <row r="735" spans="1:5">
      <c r="A735" s="1">
        <v>1928</v>
      </c>
      <c r="B735" s="1">
        <v>65</v>
      </c>
      <c r="C735" s="1">
        <v>164982.66</v>
      </c>
      <c r="D735" s="1">
        <v>142587.56</v>
      </c>
      <c r="E735" s="1">
        <v>307570.21999999997</v>
      </c>
    </row>
    <row r="736" spans="1:5">
      <c r="A736" s="1">
        <v>1928</v>
      </c>
      <c r="B736" s="1">
        <v>66</v>
      </c>
      <c r="C736" s="1">
        <v>157380.4</v>
      </c>
      <c r="D736" s="1">
        <v>133821.57999999999</v>
      </c>
      <c r="E736" s="1">
        <v>291201.99</v>
      </c>
    </row>
    <row r="737" spans="1:5">
      <c r="A737" s="1">
        <v>1928</v>
      </c>
      <c r="B737" s="1">
        <v>67</v>
      </c>
      <c r="C737" s="1">
        <v>149475.69</v>
      </c>
      <c r="D737" s="1">
        <v>124582.47</v>
      </c>
      <c r="E737" s="1">
        <v>274058.17</v>
      </c>
    </row>
    <row r="738" spans="1:5">
      <c r="A738" s="1">
        <v>1928</v>
      </c>
      <c r="B738" s="1">
        <v>68</v>
      </c>
      <c r="C738" s="1">
        <v>137772.95000000001</v>
      </c>
      <c r="D738" s="1">
        <v>113094.22</v>
      </c>
      <c r="E738" s="1">
        <v>250867.18</v>
      </c>
    </row>
    <row r="739" spans="1:5">
      <c r="A739" s="1">
        <v>1928</v>
      </c>
      <c r="B739" s="1">
        <v>69</v>
      </c>
      <c r="C739" s="1">
        <v>127821.66</v>
      </c>
      <c r="D739" s="1">
        <v>103309.32</v>
      </c>
      <c r="E739" s="1">
        <v>231130.98</v>
      </c>
    </row>
    <row r="740" spans="1:5">
      <c r="A740" s="1">
        <v>1928</v>
      </c>
      <c r="B740" s="1">
        <v>70</v>
      </c>
      <c r="C740" s="1">
        <v>121685.8</v>
      </c>
      <c r="D740" s="1">
        <v>96726.47</v>
      </c>
      <c r="E740" s="1">
        <v>218412.27</v>
      </c>
    </row>
    <row r="741" spans="1:5">
      <c r="A741" s="1">
        <v>1928</v>
      </c>
      <c r="B741" s="1">
        <v>71</v>
      </c>
      <c r="C741" s="1">
        <v>115186.52</v>
      </c>
      <c r="D741" s="1">
        <v>90559.57</v>
      </c>
      <c r="E741" s="1">
        <v>205746.09</v>
      </c>
    </row>
    <row r="742" spans="1:5">
      <c r="A742" s="1">
        <v>1928</v>
      </c>
      <c r="B742" s="1">
        <v>72</v>
      </c>
      <c r="C742" s="1">
        <v>107472.25</v>
      </c>
      <c r="D742" s="1">
        <v>82979.199999999997</v>
      </c>
      <c r="E742" s="1">
        <v>190451.45</v>
      </c>
    </row>
    <row r="743" spans="1:5">
      <c r="A743" s="1">
        <v>1928</v>
      </c>
      <c r="B743" s="1">
        <v>73</v>
      </c>
      <c r="C743" s="1">
        <v>96546</v>
      </c>
      <c r="D743" s="1">
        <v>72928.460000000006</v>
      </c>
      <c r="E743" s="1">
        <v>169474.46</v>
      </c>
    </row>
    <row r="744" spans="1:5">
      <c r="A744" s="1">
        <v>1928</v>
      </c>
      <c r="B744" s="1">
        <v>74</v>
      </c>
      <c r="C744" s="1">
        <v>86487.76</v>
      </c>
      <c r="D744" s="1">
        <v>63988.97</v>
      </c>
      <c r="E744" s="1">
        <v>150476.73000000001</v>
      </c>
    </row>
    <row r="745" spans="1:5">
      <c r="A745" s="1">
        <v>1928</v>
      </c>
      <c r="B745" s="1">
        <v>75</v>
      </c>
      <c r="C745" s="1">
        <v>78790.36</v>
      </c>
      <c r="D745" s="1">
        <v>57176.91</v>
      </c>
      <c r="E745" s="1">
        <v>135967.26999999999</v>
      </c>
    </row>
    <row r="746" spans="1:5">
      <c r="A746" s="1">
        <v>1928</v>
      </c>
      <c r="B746" s="1">
        <v>76</v>
      </c>
      <c r="C746" s="1">
        <v>72073.440000000002</v>
      </c>
      <c r="D746" s="1">
        <v>50884.65</v>
      </c>
      <c r="E746" s="1">
        <v>122958.09</v>
      </c>
    </row>
    <row r="747" spans="1:5">
      <c r="A747" s="1">
        <v>1928</v>
      </c>
      <c r="B747" s="1">
        <v>77</v>
      </c>
      <c r="C747" s="1">
        <v>64465.95</v>
      </c>
      <c r="D747" s="1">
        <v>43813.21</v>
      </c>
      <c r="E747" s="1">
        <v>108279.16</v>
      </c>
    </row>
    <row r="748" spans="1:5">
      <c r="A748" s="1">
        <v>1928</v>
      </c>
      <c r="B748" s="1">
        <v>78</v>
      </c>
      <c r="C748" s="1">
        <v>55171.16</v>
      </c>
      <c r="D748" s="1">
        <v>36359.74</v>
      </c>
      <c r="E748" s="1">
        <v>91530.9</v>
      </c>
    </row>
    <row r="749" spans="1:5">
      <c r="A749" s="1">
        <v>1928</v>
      </c>
      <c r="B749" s="1">
        <v>79</v>
      </c>
      <c r="C749" s="1">
        <v>47468.17</v>
      </c>
      <c r="D749" s="1">
        <v>30513.83</v>
      </c>
      <c r="E749" s="1">
        <v>77982</v>
      </c>
    </row>
    <row r="750" spans="1:5">
      <c r="A750" s="1">
        <v>1928</v>
      </c>
      <c r="B750" s="1">
        <v>80</v>
      </c>
      <c r="C750" s="1">
        <v>41865.93</v>
      </c>
      <c r="D750" s="1">
        <v>25694.97</v>
      </c>
      <c r="E750" s="1">
        <v>67560.899999999994</v>
      </c>
    </row>
    <row r="751" spans="1:5">
      <c r="A751" s="1">
        <v>1928</v>
      </c>
      <c r="B751" s="1">
        <v>81</v>
      </c>
      <c r="C751" s="1">
        <v>36490.300000000003</v>
      </c>
      <c r="D751" s="1">
        <v>21538.1</v>
      </c>
      <c r="E751" s="1">
        <v>58028.41</v>
      </c>
    </row>
    <row r="752" spans="1:5">
      <c r="A752" s="1">
        <v>1928</v>
      </c>
      <c r="B752" s="1">
        <v>82</v>
      </c>
      <c r="C752" s="1">
        <v>31781.77</v>
      </c>
      <c r="D752" s="1">
        <v>18015.66</v>
      </c>
      <c r="E752" s="1">
        <v>49797.42</v>
      </c>
    </row>
    <row r="753" spans="1:5">
      <c r="A753" s="1">
        <v>1928</v>
      </c>
      <c r="B753" s="1">
        <v>83</v>
      </c>
      <c r="C753" s="1">
        <v>26878.48</v>
      </c>
      <c r="D753" s="1">
        <v>14641.68</v>
      </c>
      <c r="E753" s="1">
        <v>41520.160000000003</v>
      </c>
    </row>
    <row r="754" spans="1:5">
      <c r="A754" s="1">
        <v>1928</v>
      </c>
      <c r="B754" s="1">
        <v>84</v>
      </c>
      <c r="C754" s="1">
        <v>22229.37</v>
      </c>
      <c r="D754" s="1">
        <v>11687.49</v>
      </c>
      <c r="E754" s="1">
        <v>33916.86</v>
      </c>
    </row>
    <row r="755" spans="1:5">
      <c r="A755" s="1">
        <v>1928</v>
      </c>
      <c r="B755" s="1">
        <v>85</v>
      </c>
      <c r="C755" s="1">
        <v>17687.55</v>
      </c>
      <c r="D755" s="1">
        <v>9018.84</v>
      </c>
      <c r="E755" s="1">
        <v>26706.39</v>
      </c>
    </row>
    <row r="756" spans="1:5">
      <c r="A756" s="1">
        <v>1928</v>
      </c>
      <c r="B756" s="1">
        <v>86</v>
      </c>
      <c r="C756" s="1">
        <v>14146.79</v>
      </c>
      <c r="D756" s="1">
        <v>6990.03</v>
      </c>
      <c r="E756" s="1">
        <v>21136.81</v>
      </c>
    </row>
    <row r="757" spans="1:5">
      <c r="A757" s="1">
        <v>1928</v>
      </c>
      <c r="B757" s="1">
        <v>87</v>
      </c>
      <c r="C757" s="1">
        <v>11365.29</v>
      </c>
      <c r="D757" s="1">
        <v>5370.76</v>
      </c>
      <c r="E757" s="1">
        <v>16736.060000000001</v>
      </c>
    </row>
    <row r="758" spans="1:5">
      <c r="A758" s="1">
        <v>1928</v>
      </c>
      <c r="B758" s="1">
        <v>88</v>
      </c>
      <c r="C758" s="1">
        <v>8826.4599999999991</v>
      </c>
      <c r="D758" s="1">
        <v>3976.55</v>
      </c>
      <c r="E758" s="1">
        <v>12803.01</v>
      </c>
    </row>
    <row r="759" spans="1:5">
      <c r="A759" s="1">
        <v>1928</v>
      </c>
      <c r="B759" s="1">
        <v>89</v>
      </c>
      <c r="C759" s="1">
        <v>6460.2</v>
      </c>
      <c r="D759" s="1">
        <v>2799.55</v>
      </c>
      <c r="E759" s="1">
        <v>9259.75</v>
      </c>
    </row>
    <row r="760" spans="1:5">
      <c r="A760" s="1">
        <v>1928</v>
      </c>
      <c r="B760" s="1">
        <v>90</v>
      </c>
      <c r="C760" s="1">
        <v>4659.72</v>
      </c>
      <c r="D760" s="1">
        <v>1938.36</v>
      </c>
      <c r="E760" s="1">
        <v>6598.08</v>
      </c>
    </row>
    <row r="761" spans="1:5">
      <c r="A761" s="1">
        <v>1928</v>
      </c>
      <c r="B761" s="1">
        <v>91</v>
      </c>
      <c r="C761" s="1">
        <v>3424.77</v>
      </c>
      <c r="D761" s="1">
        <v>1367.9</v>
      </c>
      <c r="E761" s="1">
        <v>4792.66</v>
      </c>
    </row>
    <row r="762" spans="1:5">
      <c r="A762" s="1">
        <v>1928</v>
      </c>
      <c r="B762" s="1">
        <v>92</v>
      </c>
      <c r="C762" s="1">
        <v>2442.69</v>
      </c>
      <c r="D762" s="1">
        <v>937.36</v>
      </c>
      <c r="E762" s="1">
        <v>3380.05</v>
      </c>
    </row>
    <row r="763" spans="1:5">
      <c r="A763" s="1">
        <v>1928</v>
      </c>
      <c r="B763" s="1">
        <v>93</v>
      </c>
      <c r="C763" s="1">
        <v>1685.99</v>
      </c>
      <c r="D763" s="1">
        <v>612.07000000000005</v>
      </c>
      <c r="E763" s="1">
        <v>2298.06</v>
      </c>
    </row>
    <row r="764" spans="1:5">
      <c r="A764" s="1">
        <v>1928</v>
      </c>
      <c r="B764" s="1">
        <v>94</v>
      </c>
      <c r="C764" s="1">
        <v>1182.9000000000001</v>
      </c>
      <c r="D764" s="1">
        <v>397.38</v>
      </c>
      <c r="E764" s="1">
        <v>1580.28</v>
      </c>
    </row>
    <row r="765" spans="1:5">
      <c r="A765" s="1">
        <v>1928</v>
      </c>
      <c r="B765" s="1">
        <v>95</v>
      </c>
      <c r="C765" s="1">
        <v>822.74</v>
      </c>
      <c r="D765" s="1">
        <v>260.01</v>
      </c>
      <c r="E765" s="1">
        <v>1082.75</v>
      </c>
    </row>
    <row r="766" spans="1:5">
      <c r="A766" s="1">
        <v>1928</v>
      </c>
      <c r="B766" s="1">
        <v>96</v>
      </c>
      <c r="C766" s="1">
        <v>549.73</v>
      </c>
      <c r="D766" s="1">
        <v>169.62</v>
      </c>
      <c r="E766" s="1">
        <v>719.35</v>
      </c>
    </row>
    <row r="767" spans="1:5">
      <c r="A767" s="1">
        <v>1928</v>
      </c>
      <c r="B767" s="1">
        <v>97</v>
      </c>
      <c r="C767" s="1">
        <v>351.76</v>
      </c>
      <c r="D767" s="1">
        <v>104.7</v>
      </c>
      <c r="E767" s="1">
        <v>456.46</v>
      </c>
    </row>
    <row r="768" spans="1:5">
      <c r="A768" s="1">
        <v>1928</v>
      </c>
      <c r="B768" s="1">
        <v>98</v>
      </c>
      <c r="C768" s="1">
        <v>212.6</v>
      </c>
      <c r="D768" s="1">
        <v>62.91</v>
      </c>
      <c r="E768" s="1">
        <v>275.51</v>
      </c>
    </row>
    <row r="769" spans="1:5">
      <c r="A769" s="1">
        <v>1928</v>
      </c>
      <c r="B769" s="1">
        <v>99</v>
      </c>
      <c r="C769" s="1">
        <v>119.15</v>
      </c>
      <c r="D769" s="1">
        <v>36.020000000000003</v>
      </c>
      <c r="E769" s="1">
        <v>155.16999999999999</v>
      </c>
    </row>
    <row r="770" spans="1:5">
      <c r="A770" s="1">
        <v>1928</v>
      </c>
      <c r="B770" s="1">
        <v>100</v>
      </c>
      <c r="C770" s="1">
        <v>69.11</v>
      </c>
      <c r="D770" s="1">
        <v>18.21</v>
      </c>
      <c r="E770" s="1">
        <v>87.33</v>
      </c>
    </row>
    <row r="771" spans="1:5">
      <c r="A771" s="1">
        <v>1928</v>
      </c>
      <c r="B771" s="1">
        <v>101</v>
      </c>
      <c r="C771" s="1">
        <v>41.57</v>
      </c>
      <c r="D771" s="1">
        <v>7.91</v>
      </c>
      <c r="E771" s="1">
        <v>49.47</v>
      </c>
    </row>
    <row r="772" spans="1:5">
      <c r="A772" s="1">
        <v>1928</v>
      </c>
      <c r="B772" s="1">
        <v>102</v>
      </c>
      <c r="C772" s="1">
        <v>20.76</v>
      </c>
      <c r="D772" s="1">
        <v>3.46</v>
      </c>
      <c r="E772" s="1">
        <v>24.22</v>
      </c>
    </row>
    <row r="773" spans="1:5">
      <c r="A773" s="1">
        <v>1928</v>
      </c>
      <c r="B773" s="1">
        <v>103</v>
      </c>
      <c r="C773" s="1">
        <v>9.33</v>
      </c>
      <c r="D773" s="1">
        <v>2</v>
      </c>
      <c r="E773" s="1">
        <v>11.33</v>
      </c>
    </row>
    <row r="774" spans="1:5">
      <c r="A774" s="1">
        <v>1928</v>
      </c>
      <c r="B774" s="1">
        <v>104</v>
      </c>
      <c r="C774" s="1">
        <v>5.36</v>
      </c>
      <c r="D774" s="1">
        <v>2</v>
      </c>
      <c r="E774" s="1">
        <v>7.36</v>
      </c>
    </row>
    <row r="775" spans="1:5">
      <c r="A775" s="1">
        <v>1928</v>
      </c>
      <c r="B775" s="1">
        <v>105</v>
      </c>
      <c r="C775" s="1">
        <v>2.69</v>
      </c>
      <c r="D775" s="1">
        <v>1.2</v>
      </c>
      <c r="E775" s="1">
        <v>3.89</v>
      </c>
    </row>
    <row r="776" spans="1:5">
      <c r="A776" s="1">
        <v>1928</v>
      </c>
      <c r="B776" s="1">
        <v>106</v>
      </c>
      <c r="C776" s="1">
        <v>0.74</v>
      </c>
      <c r="D776" s="1">
        <v>0.5</v>
      </c>
      <c r="E776" s="1">
        <v>1.24</v>
      </c>
    </row>
    <row r="777" spans="1:5">
      <c r="A777" s="1">
        <v>1928</v>
      </c>
      <c r="B777" s="1">
        <v>107</v>
      </c>
      <c r="C777" s="1">
        <v>0.24</v>
      </c>
      <c r="D777" s="1">
        <v>0.23</v>
      </c>
      <c r="E777" s="1">
        <v>0.47</v>
      </c>
    </row>
    <row r="778" spans="1:5">
      <c r="A778" s="1">
        <v>1928</v>
      </c>
      <c r="B778" s="1">
        <v>108</v>
      </c>
      <c r="C778" s="1">
        <v>0</v>
      </c>
      <c r="D778" s="1">
        <v>0</v>
      </c>
      <c r="E778" s="1">
        <v>0</v>
      </c>
    </row>
    <row r="779" spans="1:5">
      <c r="A779" s="1">
        <v>1928</v>
      </c>
      <c r="B779" s="1">
        <v>109</v>
      </c>
      <c r="C779" s="1">
        <v>0</v>
      </c>
      <c r="D779" s="1">
        <v>0</v>
      </c>
      <c r="E779" s="1">
        <v>0</v>
      </c>
    </row>
    <row r="780" spans="1:5">
      <c r="A780" s="1">
        <v>1928</v>
      </c>
      <c r="B780" s="1" t="s">
        <v>121</v>
      </c>
      <c r="C780" s="1">
        <v>0</v>
      </c>
      <c r="D780" s="1">
        <v>0</v>
      </c>
      <c r="E780" s="1">
        <v>0</v>
      </c>
    </row>
    <row r="781" spans="1:5">
      <c r="A781" s="1">
        <v>1929</v>
      </c>
      <c r="B781" s="1">
        <v>0</v>
      </c>
      <c r="C781" s="1">
        <v>361809.23</v>
      </c>
      <c r="D781" s="1">
        <v>373503.11</v>
      </c>
      <c r="E781" s="1">
        <v>735312.34</v>
      </c>
    </row>
    <row r="782" spans="1:5">
      <c r="A782" s="1">
        <v>1929</v>
      </c>
      <c r="B782" s="1">
        <v>1</v>
      </c>
      <c r="C782" s="1">
        <v>354132.7</v>
      </c>
      <c r="D782" s="1">
        <v>361864.17</v>
      </c>
      <c r="E782" s="1">
        <v>715996.87</v>
      </c>
    </row>
    <row r="783" spans="1:5">
      <c r="A783" s="1">
        <v>1929</v>
      </c>
      <c r="B783" s="1">
        <v>2</v>
      </c>
      <c r="C783" s="1">
        <v>359504.95</v>
      </c>
      <c r="D783" s="1">
        <v>366123.8</v>
      </c>
      <c r="E783" s="1">
        <v>725628.75</v>
      </c>
    </row>
    <row r="784" spans="1:5">
      <c r="A784" s="1">
        <v>1929</v>
      </c>
      <c r="B784" s="1">
        <v>3</v>
      </c>
      <c r="C784" s="1">
        <v>367707.49</v>
      </c>
      <c r="D784" s="1">
        <v>374774.7</v>
      </c>
      <c r="E784" s="1">
        <v>742482.19</v>
      </c>
    </row>
    <row r="785" spans="1:5">
      <c r="A785" s="1">
        <v>1929</v>
      </c>
      <c r="B785" s="1">
        <v>4</v>
      </c>
      <c r="C785" s="1">
        <v>374426.26</v>
      </c>
      <c r="D785" s="1">
        <v>381921.51</v>
      </c>
      <c r="E785" s="1">
        <v>756347.76</v>
      </c>
    </row>
    <row r="786" spans="1:5">
      <c r="A786" s="1">
        <v>1929</v>
      </c>
      <c r="B786" s="1">
        <v>5</v>
      </c>
      <c r="C786" s="1">
        <v>384468.2</v>
      </c>
      <c r="D786" s="1">
        <v>391672.62</v>
      </c>
      <c r="E786" s="1">
        <v>776140.82</v>
      </c>
    </row>
    <row r="787" spans="1:5">
      <c r="A787" s="1">
        <v>1929</v>
      </c>
      <c r="B787" s="1">
        <v>6</v>
      </c>
      <c r="C787" s="1">
        <v>396839.93</v>
      </c>
      <c r="D787" s="1">
        <v>404581.84</v>
      </c>
      <c r="E787" s="1">
        <v>801421.76</v>
      </c>
    </row>
    <row r="788" spans="1:5">
      <c r="A788" s="1">
        <v>1929</v>
      </c>
      <c r="B788" s="1">
        <v>7</v>
      </c>
      <c r="C788" s="1">
        <v>416614.33</v>
      </c>
      <c r="D788" s="1">
        <v>425473.43</v>
      </c>
      <c r="E788" s="1">
        <v>842087.76</v>
      </c>
    </row>
    <row r="789" spans="1:5">
      <c r="A789" s="1">
        <v>1929</v>
      </c>
      <c r="B789" s="1">
        <v>8</v>
      </c>
      <c r="C789" s="1">
        <v>435719.25</v>
      </c>
      <c r="D789" s="1">
        <v>445920.51</v>
      </c>
      <c r="E789" s="1">
        <v>881639.76</v>
      </c>
    </row>
    <row r="790" spans="1:5">
      <c r="A790" s="1">
        <v>1929</v>
      </c>
      <c r="B790" s="1">
        <v>9</v>
      </c>
      <c r="C790" s="1">
        <v>417012.83</v>
      </c>
      <c r="D790" s="1">
        <v>427165.92</v>
      </c>
      <c r="E790" s="1">
        <v>844178.75</v>
      </c>
    </row>
    <row r="791" spans="1:5">
      <c r="A791" s="1">
        <v>1929</v>
      </c>
      <c r="B791" s="1">
        <v>10</v>
      </c>
      <c r="C791" s="1">
        <v>352462.05</v>
      </c>
      <c r="D791" s="1">
        <v>360118.83</v>
      </c>
      <c r="E791" s="1">
        <v>712580.88</v>
      </c>
    </row>
    <row r="792" spans="1:5">
      <c r="A792" s="1">
        <v>1929</v>
      </c>
      <c r="B792" s="1">
        <v>11</v>
      </c>
      <c r="C792" s="1">
        <v>318440.34000000003</v>
      </c>
      <c r="D792" s="1">
        <v>323859.34000000003</v>
      </c>
      <c r="E792" s="1">
        <v>642299.68000000005</v>
      </c>
    </row>
    <row r="793" spans="1:5">
      <c r="A793" s="1">
        <v>1929</v>
      </c>
      <c r="B793" s="1">
        <v>12</v>
      </c>
      <c r="C793" s="1">
        <v>342107.16</v>
      </c>
      <c r="D793" s="1">
        <v>347523.67</v>
      </c>
      <c r="E793" s="1">
        <v>689630.83</v>
      </c>
    </row>
    <row r="794" spans="1:5">
      <c r="A794" s="1">
        <v>1929</v>
      </c>
      <c r="B794" s="1">
        <v>13</v>
      </c>
      <c r="C794" s="1">
        <v>373017.41</v>
      </c>
      <c r="D794" s="1">
        <v>377374.13</v>
      </c>
      <c r="E794" s="1">
        <v>750391.53</v>
      </c>
    </row>
    <row r="795" spans="1:5">
      <c r="A795" s="1">
        <v>1929</v>
      </c>
      <c r="B795" s="1">
        <v>14</v>
      </c>
      <c r="C795" s="1">
        <v>397858.06</v>
      </c>
      <c r="D795" s="1">
        <v>398298.23</v>
      </c>
      <c r="E795" s="1">
        <v>796156.29</v>
      </c>
    </row>
    <row r="796" spans="1:5">
      <c r="A796" s="1">
        <v>1929</v>
      </c>
      <c r="B796" s="1">
        <v>15</v>
      </c>
      <c r="C796" s="1">
        <v>410945.87</v>
      </c>
      <c r="D796" s="1">
        <v>407405.7</v>
      </c>
      <c r="E796" s="1">
        <v>818351.57</v>
      </c>
    </row>
    <row r="797" spans="1:5">
      <c r="A797" s="1">
        <v>1929</v>
      </c>
      <c r="B797" s="1">
        <v>16</v>
      </c>
      <c r="C797" s="1">
        <v>410433.32</v>
      </c>
      <c r="D797" s="1">
        <v>405787.03</v>
      </c>
      <c r="E797" s="1">
        <v>816220.35</v>
      </c>
    </row>
    <row r="798" spans="1:5">
      <c r="A798" s="1">
        <v>1929</v>
      </c>
      <c r="B798" s="1">
        <v>17</v>
      </c>
      <c r="C798" s="1">
        <v>409002.02</v>
      </c>
      <c r="D798" s="1">
        <v>403474.4</v>
      </c>
      <c r="E798" s="1">
        <v>812476.42</v>
      </c>
    </row>
    <row r="799" spans="1:5">
      <c r="A799" s="1">
        <v>1929</v>
      </c>
      <c r="B799" s="1">
        <v>18</v>
      </c>
      <c r="C799" s="1">
        <v>409869.87</v>
      </c>
      <c r="D799" s="1">
        <v>401033.3</v>
      </c>
      <c r="E799" s="1">
        <v>810903.16</v>
      </c>
    </row>
    <row r="800" spans="1:5">
      <c r="A800" s="1">
        <v>1929</v>
      </c>
      <c r="B800" s="1">
        <v>19</v>
      </c>
      <c r="C800" s="1">
        <v>415125.26</v>
      </c>
      <c r="D800" s="1">
        <v>402800.84</v>
      </c>
      <c r="E800" s="1">
        <v>817926.1</v>
      </c>
    </row>
    <row r="801" spans="1:5">
      <c r="A801" s="1">
        <v>1929</v>
      </c>
      <c r="B801" s="1">
        <v>20</v>
      </c>
      <c r="C801" s="1">
        <v>420235.78</v>
      </c>
      <c r="D801" s="1">
        <v>403959.74</v>
      </c>
      <c r="E801" s="1">
        <v>824195.51</v>
      </c>
    </row>
    <row r="802" spans="1:5">
      <c r="A802" s="1">
        <v>1929</v>
      </c>
      <c r="B802" s="1">
        <v>21</v>
      </c>
      <c r="C802" s="1">
        <v>420071.04</v>
      </c>
      <c r="D802" s="1">
        <v>399598.4</v>
      </c>
      <c r="E802" s="1">
        <v>819669.44</v>
      </c>
    </row>
    <row r="803" spans="1:5">
      <c r="A803" s="1">
        <v>1929</v>
      </c>
      <c r="B803" s="1">
        <v>22</v>
      </c>
      <c r="C803" s="1">
        <v>415670.01</v>
      </c>
      <c r="D803" s="1">
        <v>393876.01</v>
      </c>
      <c r="E803" s="1">
        <v>809546.02</v>
      </c>
    </row>
    <row r="804" spans="1:5">
      <c r="A804" s="1">
        <v>1929</v>
      </c>
      <c r="B804" s="1">
        <v>23</v>
      </c>
      <c r="C804" s="1">
        <v>410517.43</v>
      </c>
      <c r="D804" s="1">
        <v>388856.46</v>
      </c>
      <c r="E804" s="1">
        <v>799373.89</v>
      </c>
    </row>
    <row r="805" spans="1:5">
      <c r="A805" s="1">
        <v>1929</v>
      </c>
      <c r="B805" s="1">
        <v>24</v>
      </c>
      <c r="C805" s="1">
        <v>406358.22</v>
      </c>
      <c r="D805" s="1">
        <v>384366.26</v>
      </c>
      <c r="E805" s="1">
        <v>790724.48</v>
      </c>
    </row>
    <row r="806" spans="1:5">
      <c r="A806" s="1">
        <v>1929</v>
      </c>
      <c r="B806" s="1">
        <v>25</v>
      </c>
      <c r="C806" s="1">
        <v>401673.42</v>
      </c>
      <c r="D806" s="1">
        <v>379471.02</v>
      </c>
      <c r="E806" s="1">
        <v>781144.45</v>
      </c>
    </row>
    <row r="807" spans="1:5">
      <c r="A807" s="1">
        <v>1929</v>
      </c>
      <c r="B807" s="1">
        <v>26</v>
      </c>
      <c r="C807" s="1">
        <v>396494</v>
      </c>
      <c r="D807" s="1">
        <v>374086.63</v>
      </c>
      <c r="E807" s="1">
        <v>770580.63</v>
      </c>
    </row>
    <row r="808" spans="1:5">
      <c r="A808" s="1">
        <v>1929</v>
      </c>
      <c r="B808" s="1">
        <v>27</v>
      </c>
      <c r="C808" s="1">
        <v>391954.28</v>
      </c>
      <c r="D808" s="1">
        <v>368017.39</v>
      </c>
      <c r="E808" s="1">
        <v>759971.67</v>
      </c>
    </row>
    <row r="809" spans="1:5">
      <c r="A809" s="1">
        <v>1929</v>
      </c>
      <c r="B809" s="1">
        <v>28</v>
      </c>
      <c r="C809" s="1">
        <v>390985.65</v>
      </c>
      <c r="D809" s="1">
        <v>362938.77</v>
      </c>
      <c r="E809" s="1">
        <v>753924.42</v>
      </c>
    </row>
    <row r="810" spans="1:5">
      <c r="A810" s="1">
        <v>1929</v>
      </c>
      <c r="B810" s="1">
        <v>29</v>
      </c>
      <c r="C810" s="1">
        <v>385366.67</v>
      </c>
      <c r="D810" s="1">
        <v>349322.65</v>
      </c>
      <c r="E810" s="1">
        <v>734689.31</v>
      </c>
    </row>
    <row r="811" spans="1:5">
      <c r="A811" s="1">
        <v>1929</v>
      </c>
      <c r="B811" s="1">
        <v>30</v>
      </c>
      <c r="C811" s="1">
        <v>373112.59</v>
      </c>
      <c r="D811" s="1">
        <v>325113.46000000002</v>
      </c>
      <c r="E811" s="1">
        <v>698226.06</v>
      </c>
    </row>
    <row r="812" spans="1:5">
      <c r="A812" s="1">
        <v>1929</v>
      </c>
      <c r="B812" s="1">
        <v>31</v>
      </c>
      <c r="C812" s="1">
        <v>367133.7</v>
      </c>
      <c r="D812" s="1">
        <v>309583.21000000002</v>
      </c>
      <c r="E812" s="1">
        <v>676716.91</v>
      </c>
    </row>
    <row r="813" spans="1:5">
      <c r="A813" s="1">
        <v>1929</v>
      </c>
      <c r="B813" s="1">
        <v>32</v>
      </c>
      <c r="C813" s="1">
        <v>364299.32</v>
      </c>
      <c r="D813" s="1">
        <v>303654.07</v>
      </c>
      <c r="E813" s="1">
        <v>667953.4</v>
      </c>
    </row>
    <row r="814" spans="1:5">
      <c r="A814" s="1">
        <v>1929</v>
      </c>
      <c r="B814" s="1">
        <v>33</v>
      </c>
      <c r="C814" s="1">
        <v>360490.61</v>
      </c>
      <c r="D814" s="1">
        <v>300385.09999999998</v>
      </c>
      <c r="E814" s="1">
        <v>660875.71</v>
      </c>
    </row>
    <row r="815" spans="1:5">
      <c r="A815" s="1">
        <v>1929</v>
      </c>
      <c r="B815" s="1">
        <v>34</v>
      </c>
      <c r="C815" s="1">
        <v>354744.61</v>
      </c>
      <c r="D815" s="1">
        <v>296990.88</v>
      </c>
      <c r="E815" s="1">
        <v>651735.49</v>
      </c>
    </row>
    <row r="816" spans="1:5">
      <c r="A816" s="1">
        <v>1929</v>
      </c>
      <c r="B816" s="1">
        <v>35</v>
      </c>
      <c r="C816" s="1">
        <v>350726.28</v>
      </c>
      <c r="D816" s="1">
        <v>294767.28999999998</v>
      </c>
      <c r="E816" s="1">
        <v>645493.56999999995</v>
      </c>
    </row>
    <row r="817" spans="1:5">
      <c r="A817" s="1">
        <v>1929</v>
      </c>
      <c r="B817" s="1">
        <v>36</v>
      </c>
      <c r="C817" s="1">
        <v>349825.4</v>
      </c>
      <c r="D817" s="1">
        <v>295030.51</v>
      </c>
      <c r="E817" s="1">
        <v>644855.91</v>
      </c>
    </row>
    <row r="818" spans="1:5">
      <c r="A818" s="1">
        <v>1929</v>
      </c>
      <c r="B818" s="1">
        <v>37</v>
      </c>
      <c r="C818" s="1">
        <v>348601.25</v>
      </c>
      <c r="D818" s="1">
        <v>295352.34999999998</v>
      </c>
      <c r="E818" s="1">
        <v>643953.6</v>
      </c>
    </row>
    <row r="819" spans="1:5">
      <c r="A819" s="1">
        <v>1929</v>
      </c>
      <c r="B819" s="1">
        <v>38</v>
      </c>
      <c r="C819" s="1">
        <v>341384.2</v>
      </c>
      <c r="D819" s="1">
        <v>291070.39</v>
      </c>
      <c r="E819" s="1">
        <v>632454.59</v>
      </c>
    </row>
    <row r="820" spans="1:5">
      <c r="A820" s="1">
        <v>1929</v>
      </c>
      <c r="B820" s="1">
        <v>39</v>
      </c>
      <c r="C820" s="1">
        <v>329286.34999999998</v>
      </c>
      <c r="D820" s="1">
        <v>283149.62</v>
      </c>
      <c r="E820" s="1">
        <v>612435.97</v>
      </c>
    </row>
    <row r="821" spans="1:5">
      <c r="A821" s="1">
        <v>1929</v>
      </c>
      <c r="B821" s="1">
        <v>40</v>
      </c>
      <c r="C821" s="1">
        <v>327385</v>
      </c>
      <c r="D821" s="1">
        <v>281372.57</v>
      </c>
      <c r="E821" s="1">
        <v>608757.56000000006</v>
      </c>
    </row>
    <row r="822" spans="1:5">
      <c r="A822" s="1">
        <v>1929</v>
      </c>
      <c r="B822" s="1">
        <v>41</v>
      </c>
      <c r="C822" s="1">
        <v>330265.71999999997</v>
      </c>
      <c r="D822" s="1">
        <v>281729.87</v>
      </c>
      <c r="E822" s="1">
        <v>611995.57999999996</v>
      </c>
    </row>
    <row r="823" spans="1:5">
      <c r="A823" s="1">
        <v>1929</v>
      </c>
      <c r="B823" s="1">
        <v>42</v>
      </c>
      <c r="C823" s="1">
        <v>323558.15999999997</v>
      </c>
      <c r="D823" s="1">
        <v>275872.19</v>
      </c>
      <c r="E823" s="1">
        <v>599430.35</v>
      </c>
    </row>
    <row r="824" spans="1:5">
      <c r="A824" s="1">
        <v>1929</v>
      </c>
      <c r="B824" s="1">
        <v>43</v>
      </c>
      <c r="C824" s="1">
        <v>320579.19</v>
      </c>
      <c r="D824" s="1">
        <v>275382.96000000002</v>
      </c>
      <c r="E824" s="1">
        <v>595962.15</v>
      </c>
    </row>
    <row r="825" spans="1:5">
      <c r="A825" s="1">
        <v>1929</v>
      </c>
      <c r="B825" s="1">
        <v>44</v>
      </c>
      <c r="C825" s="1">
        <v>316564.49</v>
      </c>
      <c r="D825" s="1">
        <v>274032.78000000003</v>
      </c>
      <c r="E825" s="1">
        <v>590597.27</v>
      </c>
    </row>
    <row r="826" spans="1:5">
      <c r="A826" s="1">
        <v>1929</v>
      </c>
      <c r="B826" s="1">
        <v>45</v>
      </c>
      <c r="C826" s="1">
        <v>313115.57</v>
      </c>
      <c r="D826" s="1">
        <v>270568.99</v>
      </c>
      <c r="E826" s="1">
        <v>583684.56000000006</v>
      </c>
    </row>
    <row r="827" spans="1:5">
      <c r="A827" s="1">
        <v>1929</v>
      </c>
      <c r="B827" s="1">
        <v>46</v>
      </c>
      <c r="C827" s="1">
        <v>315409.36</v>
      </c>
      <c r="D827" s="1">
        <v>272977.40999999997</v>
      </c>
      <c r="E827" s="1">
        <v>588386.77</v>
      </c>
    </row>
    <row r="828" spans="1:5">
      <c r="A828" s="1">
        <v>1929</v>
      </c>
      <c r="B828" s="1">
        <v>47</v>
      </c>
      <c r="C828" s="1">
        <v>316639.52</v>
      </c>
      <c r="D828" s="1">
        <v>278069.81</v>
      </c>
      <c r="E828" s="1">
        <v>594709.32999999996</v>
      </c>
    </row>
    <row r="829" spans="1:5">
      <c r="A829" s="1">
        <v>1929</v>
      </c>
      <c r="B829" s="1">
        <v>48</v>
      </c>
      <c r="C829" s="1">
        <v>311540.65000000002</v>
      </c>
      <c r="D829" s="1">
        <v>276542.17</v>
      </c>
      <c r="E829" s="1">
        <v>588082.81999999995</v>
      </c>
    </row>
    <row r="830" spans="1:5">
      <c r="A830" s="1">
        <v>1929</v>
      </c>
      <c r="B830" s="1">
        <v>49</v>
      </c>
      <c r="C830" s="1">
        <v>297513.86</v>
      </c>
      <c r="D830" s="1">
        <v>264847.58</v>
      </c>
      <c r="E830" s="1">
        <v>562361.44999999995</v>
      </c>
    </row>
    <row r="831" spans="1:5">
      <c r="A831" s="1">
        <v>1929</v>
      </c>
      <c r="B831" s="1">
        <v>50</v>
      </c>
      <c r="C831" s="1">
        <v>288750.52</v>
      </c>
      <c r="D831" s="1">
        <v>256229.2</v>
      </c>
      <c r="E831" s="1">
        <v>544979.72</v>
      </c>
    </row>
    <row r="832" spans="1:5">
      <c r="A832" s="1">
        <v>1929</v>
      </c>
      <c r="B832" s="1">
        <v>51</v>
      </c>
      <c r="C832" s="1">
        <v>287802.15999999997</v>
      </c>
      <c r="D832" s="1">
        <v>254767.97</v>
      </c>
      <c r="E832" s="1">
        <v>542570.13</v>
      </c>
    </row>
    <row r="833" spans="1:5">
      <c r="A833" s="1">
        <v>1929</v>
      </c>
      <c r="B833" s="1">
        <v>52</v>
      </c>
      <c r="C833" s="1">
        <v>282705.45</v>
      </c>
      <c r="D833" s="1">
        <v>252811.65</v>
      </c>
      <c r="E833" s="1">
        <v>535517.1</v>
      </c>
    </row>
    <row r="834" spans="1:5">
      <c r="A834" s="1">
        <v>1929</v>
      </c>
      <c r="B834" s="1">
        <v>53</v>
      </c>
      <c r="C834" s="1">
        <v>275596.84999999998</v>
      </c>
      <c r="D834" s="1">
        <v>250433.35</v>
      </c>
      <c r="E834" s="1">
        <v>526030.19999999995</v>
      </c>
    </row>
    <row r="835" spans="1:5">
      <c r="A835" s="1">
        <v>1929</v>
      </c>
      <c r="B835" s="1">
        <v>54</v>
      </c>
      <c r="C835" s="1">
        <v>262948.24</v>
      </c>
      <c r="D835" s="1">
        <v>243016.84</v>
      </c>
      <c r="E835" s="1">
        <v>505965.08</v>
      </c>
    </row>
    <row r="836" spans="1:5">
      <c r="A836" s="1">
        <v>1929</v>
      </c>
      <c r="B836" s="1">
        <v>55</v>
      </c>
      <c r="C836" s="1">
        <v>253829.58</v>
      </c>
      <c r="D836" s="1">
        <v>235675.19</v>
      </c>
      <c r="E836" s="1">
        <v>489504.77</v>
      </c>
    </row>
    <row r="837" spans="1:5">
      <c r="A837" s="1">
        <v>1929</v>
      </c>
      <c r="B837" s="1">
        <v>56</v>
      </c>
      <c r="C837" s="1">
        <v>249357.51</v>
      </c>
      <c r="D837" s="1">
        <v>230543.06</v>
      </c>
      <c r="E837" s="1">
        <v>479900.57</v>
      </c>
    </row>
    <row r="838" spans="1:5">
      <c r="A838" s="1">
        <v>1929</v>
      </c>
      <c r="B838" s="1">
        <v>57</v>
      </c>
      <c r="C838" s="1">
        <v>242638.02</v>
      </c>
      <c r="D838" s="1">
        <v>223483.58</v>
      </c>
      <c r="E838" s="1">
        <v>466121.59</v>
      </c>
    </row>
    <row r="839" spans="1:5">
      <c r="A839" s="1">
        <v>1929</v>
      </c>
      <c r="B839" s="1">
        <v>58</v>
      </c>
      <c r="C839" s="1">
        <v>230837.02</v>
      </c>
      <c r="D839" s="1">
        <v>211313.1</v>
      </c>
      <c r="E839" s="1">
        <v>442150.12</v>
      </c>
    </row>
    <row r="840" spans="1:5">
      <c r="A840" s="1">
        <v>1929</v>
      </c>
      <c r="B840" s="1">
        <v>59</v>
      </c>
      <c r="C840" s="1">
        <v>214574.64</v>
      </c>
      <c r="D840" s="1">
        <v>196399.84</v>
      </c>
      <c r="E840" s="1">
        <v>410974.48</v>
      </c>
    </row>
    <row r="841" spans="1:5">
      <c r="A841" s="1">
        <v>1929</v>
      </c>
      <c r="B841" s="1">
        <v>60</v>
      </c>
      <c r="C841" s="1">
        <v>204491.96</v>
      </c>
      <c r="D841" s="1">
        <v>186472.55</v>
      </c>
      <c r="E841" s="1">
        <v>390964.52</v>
      </c>
    </row>
    <row r="842" spans="1:5">
      <c r="A842" s="1">
        <v>1929</v>
      </c>
      <c r="B842" s="1">
        <v>61</v>
      </c>
      <c r="C842" s="1">
        <v>202715.12</v>
      </c>
      <c r="D842" s="1">
        <v>181395.53</v>
      </c>
      <c r="E842" s="1">
        <v>384110.65</v>
      </c>
    </row>
    <row r="843" spans="1:5">
      <c r="A843" s="1">
        <v>1929</v>
      </c>
      <c r="B843" s="1">
        <v>62</v>
      </c>
      <c r="C843" s="1">
        <v>196174.59</v>
      </c>
      <c r="D843" s="1">
        <v>173162.7</v>
      </c>
      <c r="E843" s="1">
        <v>369337.29</v>
      </c>
    </row>
    <row r="844" spans="1:5">
      <c r="A844" s="1">
        <v>1929</v>
      </c>
      <c r="B844" s="1">
        <v>63</v>
      </c>
      <c r="C844" s="1">
        <v>188424.69</v>
      </c>
      <c r="D844" s="1">
        <v>164148.82999999999</v>
      </c>
      <c r="E844" s="1">
        <v>352573.52</v>
      </c>
    </row>
    <row r="845" spans="1:5">
      <c r="A845" s="1">
        <v>1929</v>
      </c>
      <c r="B845" s="1">
        <v>64</v>
      </c>
      <c r="C845" s="1">
        <v>177887.95</v>
      </c>
      <c r="D845" s="1">
        <v>153511.07999999999</v>
      </c>
      <c r="E845" s="1">
        <v>331399.03000000003</v>
      </c>
    </row>
    <row r="846" spans="1:5">
      <c r="A846" s="1">
        <v>1929</v>
      </c>
      <c r="B846" s="1">
        <v>65</v>
      </c>
      <c r="C846" s="1">
        <v>167591.01999999999</v>
      </c>
      <c r="D846" s="1">
        <v>144343.74</v>
      </c>
      <c r="E846" s="1">
        <v>311934.76</v>
      </c>
    </row>
    <row r="847" spans="1:5">
      <c r="A847" s="1">
        <v>1929</v>
      </c>
      <c r="B847" s="1">
        <v>66</v>
      </c>
      <c r="C847" s="1">
        <v>160191.70000000001</v>
      </c>
      <c r="D847" s="1">
        <v>136869.06</v>
      </c>
      <c r="E847" s="1">
        <v>297060.76</v>
      </c>
    </row>
    <row r="848" spans="1:5">
      <c r="A848" s="1">
        <v>1929</v>
      </c>
      <c r="B848" s="1">
        <v>67</v>
      </c>
      <c r="C848" s="1">
        <v>152340.84</v>
      </c>
      <c r="D848" s="1">
        <v>128029.54</v>
      </c>
      <c r="E848" s="1">
        <v>280370.38</v>
      </c>
    </row>
    <row r="849" spans="1:5">
      <c r="A849" s="1">
        <v>1929</v>
      </c>
      <c r="B849" s="1">
        <v>68</v>
      </c>
      <c r="C849" s="1">
        <v>144228.65</v>
      </c>
      <c r="D849" s="1">
        <v>118525.86</v>
      </c>
      <c r="E849" s="1">
        <v>262754.52</v>
      </c>
    </row>
    <row r="850" spans="1:5">
      <c r="A850" s="1">
        <v>1929</v>
      </c>
      <c r="B850" s="1">
        <v>69</v>
      </c>
      <c r="C850" s="1">
        <v>132887.42000000001</v>
      </c>
      <c r="D850" s="1">
        <v>107211.89</v>
      </c>
      <c r="E850" s="1">
        <v>240099.31</v>
      </c>
    </row>
    <row r="851" spans="1:5">
      <c r="A851" s="1">
        <v>1929</v>
      </c>
      <c r="B851" s="1">
        <v>70</v>
      </c>
      <c r="C851" s="1">
        <v>122930.74</v>
      </c>
      <c r="D851" s="1">
        <v>97583.86</v>
      </c>
      <c r="E851" s="1">
        <v>220514.6</v>
      </c>
    </row>
    <row r="852" spans="1:5">
      <c r="A852" s="1">
        <v>1929</v>
      </c>
      <c r="B852" s="1">
        <v>71</v>
      </c>
      <c r="C852" s="1">
        <v>116483.12</v>
      </c>
      <c r="D852" s="1">
        <v>90964.15</v>
      </c>
      <c r="E852" s="1">
        <v>207447.27</v>
      </c>
    </row>
    <row r="853" spans="1:5">
      <c r="A853" s="1">
        <v>1929</v>
      </c>
      <c r="B853" s="1">
        <v>72</v>
      </c>
      <c r="C853" s="1">
        <v>109410.89</v>
      </c>
      <c r="D853" s="1">
        <v>84421.75</v>
      </c>
      <c r="E853" s="1">
        <v>193832.64</v>
      </c>
    </row>
    <row r="854" spans="1:5">
      <c r="A854" s="1">
        <v>1929</v>
      </c>
      <c r="B854" s="1">
        <v>73</v>
      </c>
      <c r="C854" s="1">
        <v>101061.97</v>
      </c>
      <c r="D854" s="1">
        <v>76443.289999999994</v>
      </c>
      <c r="E854" s="1">
        <v>177505.26</v>
      </c>
    </row>
    <row r="855" spans="1:5">
      <c r="A855" s="1">
        <v>1929</v>
      </c>
      <c r="B855" s="1">
        <v>74</v>
      </c>
      <c r="C855" s="1">
        <v>90196.15</v>
      </c>
      <c r="D855" s="1">
        <v>66621.39</v>
      </c>
      <c r="E855" s="1">
        <v>156817.54</v>
      </c>
    </row>
    <row r="856" spans="1:5">
      <c r="A856" s="1">
        <v>1929</v>
      </c>
      <c r="B856" s="1">
        <v>75</v>
      </c>
      <c r="C856" s="1">
        <v>80108.899999999994</v>
      </c>
      <c r="D856" s="1">
        <v>57873.89</v>
      </c>
      <c r="E856" s="1">
        <v>137982.79</v>
      </c>
    </row>
    <row r="857" spans="1:5">
      <c r="A857" s="1">
        <v>1929</v>
      </c>
      <c r="B857" s="1">
        <v>76</v>
      </c>
      <c r="C857" s="1">
        <v>72031.02</v>
      </c>
      <c r="D857" s="1">
        <v>51026.39</v>
      </c>
      <c r="E857" s="1">
        <v>123057.41</v>
      </c>
    </row>
    <row r="858" spans="1:5">
      <c r="A858" s="1">
        <v>1929</v>
      </c>
      <c r="B858" s="1">
        <v>77</v>
      </c>
      <c r="C858" s="1">
        <v>65170.879999999997</v>
      </c>
      <c r="D858" s="1">
        <v>44912.67</v>
      </c>
      <c r="E858" s="1">
        <v>110083.55</v>
      </c>
    </row>
    <row r="859" spans="1:5">
      <c r="A859" s="1">
        <v>1929</v>
      </c>
      <c r="B859" s="1">
        <v>78</v>
      </c>
      <c r="C859" s="1">
        <v>57944.55</v>
      </c>
      <c r="D859" s="1">
        <v>38384.81</v>
      </c>
      <c r="E859" s="1">
        <v>96329.37</v>
      </c>
    </row>
    <row r="860" spans="1:5">
      <c r="A860" s="1">
        <v>1929</v>
      </c>
      <c r="B860" s="1">
        <v>79</v>
      </c>
      <c r="C860" s="1">
        <v>49279.02</v>
      </c>
      <c r="D860" s="1">
        <v>31603.31</v>
      </c>
      <c r="E860" s="1">
        <v>80882.33</v>
      </c>
    </row>
    <row r="861" spans="1:5">
      <c r="A861" s="1">
        <v>1929</v>
      </c>
      <c r="B861" s="1">
        <v>80</v>
      </c>
      <c r="C861" s="1">
        <v>43722.82</v>
      </c>
      <c r="D861" s="1">
        <v>26920.66</v>
      </c>
      <c r="E861" s="1">
        <v>70643.48</v>
      </c>
    </row>
    <row r="862" spans="1:5">
      <c r="A862" s="1">
        <v>1929</v>
      </c>
      <c r="B862" s="1">
        <v>81</v>
      </c>
      <c r="C862" s="1">
        <v>36656.99</v>
      </c>
      <c r="D862" s="1">
        <v>21842.84</v>
      </c>
      <c r="E862" s="1">
        <v>58499.83</v>
      </c>
    </row>
    <row r="863" spans="1:5">
      <c r="A863" s="1">
        <v>1929</v>
      </c>
      <c r="B863" s="1">
        <v>82</v>
      </c>
      <c r="C863" s="1">
        <v>31616.16</v>
      </c>
      <c r="D863" s="1">
        <v>18000.86</v>
      </c>
      <c r="E863" s="1">
        <v>49617.02</v>
      </c>
    </row>
    <row r="864" spans="1:5">
      <c r="A864" s="1">
        <v>1929</v>
      </c>
      <c r="B864" s="1">
        <v>83</v>
      </c>
      <c r="C864" s="1">
        <v>27079.37</v>
      </c>
      <c r="D864" s="1">
        <v>14783.62</v>
      </c>
      <c r="E864" s="1">
        <v>41862.99</v>
      </c>
    </row>
    <row r="865" spans="1:5">
      <c r="A865" s="1">
        <v>1929</v>
      </c>
      <c r="B865" s="1">
        <v>84</v>
      </c>
      <c r="C865" s="1">
        <v>22480</v>
      </c>
      <c r="D865" s="1">
        <v>11813.9</v>
      </c>
      <c r="E865" s="1">
        <v>34293.9</v>
      </c>
    </row>
    <row r="866" spans="1:5">
      <c r="A866" s="1">
        <v>1929</v>
      </c>
      <c r="B866" s="1">
        <v>85</v>
      </c>
      <c r="C866" s="1">
        <v>18207.8</v>
      </c>
      <c r="D866" s="1">
        <v>9204.67</v>
      </c>
      <c r="E866" s="1">
        <v>27412.48</v>
      </c>
    </row>
    <row r="867" spans="1:5">
      <c r="A867" s="1">
        <v>1929</v>
      </c>
      <c r="B867" s="1">
        <v>86</v>
      </c>
      <c r="C867" s="1">
        <v>14285.85</v>
      </c>
      <c r="D867" s="1">
        <v>6948.19</v>
      </c>
      <c r="E867" s="1">
        <v>21234.04</v>
      </c>
    </row>
    <row r="868" spans="1:5">
      <c r="A868" s="1">
        <v>1929</v>
      </c>
      <c r="B868" s="1">
        <v>87</v>
      </c>
      <c r="C868" s="1">
        <v>11200.53</v>
      </c>
      <c r="D868" s="1">
        <v>5278.3</v>
      </c>
      <c r="E868" s="1">
        <v>16478.84</v>
      </c>
    </row>
    <row r="869" spans="1:5">
      <c r="A869" s="1">
        <v>1929</v>
      </c>
      <c r="B869" s="1">
        <v>88</v>
      </c>
      <c r="C869" s="1">
        <v>8840.73</v>
      </c>
      <c r="D869" s="1">
        <v>4003.03</v>
      </c>
      <c r="E869" s="1">
        <v>12843.76</v>
      </c>
    </row>
    <row r="870" spans="1:5">
      <c r="A870" s="1">
        <v>1929</v>
      </c>
      <c r="B870" s="1">
        <v>89</v>
      </c>
      <c r="C870" s="1">
        <v>6737.95</v>
      </c>
      <c r="D870" s="1">
        <v>2908.93</v>
      </c>
      <c r="E870" s="1">
        <v>9646.8799999999992</v>
      </c>
    </row>
    <row r="871" spans="1:5">
      <c r="A871" s="1">
        <v>1929</v>
      </c>
      <c r="B871" s="1">
        <v>90</v>
      </c>
      <c r="C871" s="1">
        <v>4840.18</v>
      </c>
      <c r="D871" s="1">
        <v>1993.89</v>
      </c>
      <c r="E871" s="1">
        <v>6834.08</v>
      </c>
    </row>
    <row r="872" spans="1:5">
      <c r="A872" s="1">
        <v>1929</v>
      </c>
      <c r="B872" s="1">
        <v>91</v>
      </c>
      <c r="C872" s="1">
        <v>3457.51</v>
      </c>
      <c r="D872" s="1">
        <v>1368.87</v>
      </c>
      <c r="E872" s="1">
        <v>4826.38</v>
      </c>
    </row>
    <row r="873" spans="1:5">
      <c r="A873" s="1">
        <v>1929</v>
      </c>
      <c r="B873" s="1">
        <v>92</v>
      </c>
      <c r="C873" s="1">
        <v>2479.4299999999998</v>
      </c>
      <c r="D873" s="1">
        <v>950.08</v>
      </c>
      <c r="E873" s="1">
        <v>3429.51</v>
      </c>
    </row>
    <row r="874" spans="1:5">
      <c r="A874" s="1">
        <v>1929</v>
      </c>
      <c r="B874" s="1">
        <v>93</v>
      </c>
      <c r="C874" s="1">
        <v>1723.44</v>
      </c>
      <c r="D874" s="1">
        <v>628.66</v>
      </c>
      <c r="E874" s="1">
        <v>2352.09</v>
      </c>
    </row>
    <row r="875" spans="1:5">
      <c r="A875" s="1">
        <v>1929</v>
      </c>
      <c r="B875" s="1">
        <v>94</v>
      </c>
      <c r="C875" s="1">
        <v>1162.5999999999999</v>
      </c>
      <c r="D875" s="1">
        <v>408</v>
      </c>
      <c r="E875" s="1">
        <v>1570.6</v>
      </c>
    </row>
    <row r="876" spans="1:5">
      <c r="A876" s="1">
        <v>1929</v>
      </c>
      <c r="B876" s="1">
        <v>95</v>
      </c>
      <c r="C876" s="1">
        <v>789.02</v>
      </c>
      <c r="D876" s="1">
        <v>254.34</v>
      </c>
      <c r="E876" s="1">
        <v>1043.3599999999999</v>
      </c>
    </row>
    <row r="877" spans="1:5">
      <c r="A877" s="1">
        <v>1929</v>
      </c>
      <c r="B877" s="1">
        <v>96</v>
      </c>
      <c r="C877" s="1">
        <v>540.92999999999995</v>
      </c>
      <c r="D877" s="1">
        <v>159.91999999999999</v>
      </c>
      <c r="E877" s="1">
        <v>700.85</v>
      </c>
    </row>
    <row r="878" spans="1:5">
      <c r="A878" s="1">
        <v>1929</v>
      </c>
      <c r="B878" s="1">
        <v>97</v>
      </c>
      <c r="C878" s="1">
        <v>355.2</v>
      </c>
      <c r="D878" s="1">
        <v>103.13</v>
      </c>
      <c r="E878" s="1">
        <v>458.33</v>
      </c>
    </row>
    <row r="879" spans="1:5">
      <c r="A879" s="1">
        <v>1929</v>
      </c>
      <c r="B879" s="1">
        <v>98</v>
      </c>
      <c r="C879" s="1">
        <v>216.64</v>
      </c>
      <c r="D879" s="1">
        <v>63.15</v>
      </c>
      <c r="E879" s="1">
        <v>279.79000000000002</v>
      </c>
    </row>
    <row r="880" spans="1:5">
      <c r="A880" s="1">
        <v>1929</v>
      </c>
      <c r="B880" s="1">
        <v>99</v>
      </c>
      <c r="C880" s="1">
        <v>121.32</v>
      </c>
      <c r="D880" s="1">
        <v>35.17</v>
      </c>
      <c r="E880" s="1">
        <v>156.49</v>
      </c>
    </row>
    <row r="881" spans="1:5">
      <c r="A881" s="1">
        <v>1929</v>
      </c>
      <c r="B881" s="1">
        <v>100</v>
      </c>
      <c r="C881" s="1">
        <v>64.209999999999994</v>
      </c>
      <c r="D881" s="1">
        <v>18.649999999999999</v>
      </c>
      <c r="E881" s="1">
        <v>82.85</v>
      </c>
    </row>
    <row r="882" spans="1:5">
      <c r="A882" s="1">
        <v>1929</v>
      </c>
      <c r="B882" s="1">
        <v>101</v>
      </c>
      <c r="C882" s="1">
        <v>37.07</v>
      </c>
      <c r="D882" s="1">
        <v>8.83</v>
      </c>
      <c r="E882" s="1">
        <v>45.9</v>
      </c>
    </row>
    <row r="883" spans="1:5">
      <c r="A883" s="1">
        <v>1929</v>
      </c>
      <c r="B883" s="1">
        <v>102</v>
      </c>
      <c r="C883" s="1">
        <v>21.38</v>
      </c>
      <c r="D883" s="1">
        <v>4.6100000000000003</v>
      </c>
      <c r="E883" s="1">
        <v>25.99</v>
      </c>
    </row>
    <row r="884" spans="1:5">
      <c r="A884" s="1">
        <v>1929</v>
      </c>
      <c r="B884" s="1">
        <v>103</v>
      </c>
      <c r="C884" s="1">
        <v>10.69</v>
      </c>
      <c r="D884" s="1">
        <v>1.97</v>
      </c>
      <c r="E884" s="1">
        <v>12.66</v>
      </c>
    </row>
    <row r="885" spans="1:5">
      <c r="A885" s="1">
        <v>1929</v>
      </c>
      <c r="B885" s="1">
        <v>104</v>
      </c>
      <c r="C885" s="1">
        <v>5.77</v>
      </c>
      <c r="D885" s="1">
        <v>1.31</v>
      </c>
      <c r="E885" s="1">
        <v>7.07</v>
      </c>
    </row>
    <row r="886" spans="1:5">
      <c r="A886" s="1">
        <v>1929</v>
      </c>
      <c r="B886" s="1">
        <v>105</v>
      </c>
      <c r="C886" s="1">
        <v>2.73</v>
      </c>
      <c r="D886" s="1">
        <v>1.23</v>
      </c>
      <c r="E886" s="1">
        <v>3.96</v>
      </c>
    </row>
    <row r="887" spans="1:5">
      <c r="A887" s="1">
        <v>1929</v>
      </c>
      <c r="B887" s="1">
        <v>106</v>
      </c>
      <c r="C887" s="1">
        <v>1.48</v>
      </c>
      <c r="D887" s="1">
        <v>0.5</v>
      </c>
      <c r="E887" s="1">
        <v>1.98</v>
      </c>
    </row>
    <row r="888" spans="1:5">
      <c r="A888" s="1">
        <v>1929</v>
      </c>
      <c r="B888" s="1">
        <v>107</v>
      </c>
      <c r="C888" s="1">
        <v>0.49</v>
      </c>
      <c r="D888" s="1">
        <v>0.24</v>
      </c>
      <c r="E888" s="1">
        <v>0.73</v>
      </c>
    </row>
    <row r="889" spans="1:5">
      <c r="A889" s="1">
        <v>1929</v>
      </c>
      <c r="B889" s="1">
        <v>108</v>
      </c>
      <c r="C889" s="1">
        <v>0</v>
      </c>
      <c r="D889" s="1">
        <v>0</v>
      </c>
      <c r="E889" s="1">
        <v>0</v>
      </c>
    </row>
    <row r="890" spans="1:5">
      <c r="A890" s="1">
        <v>1929</v>
      </c>
      <c r="B890" s="1">
        <v>109</v>
      </c>
      <c r="C890" s="1">
        <v>0</v>
      </c>
      <c r="D890" s="1">
        <v>0</v>
      </c>
      <c r="E890" s="1">
        <v>0</v>
      </c>
    </row>
    <row r="891" spans="1:5">
      <c r="A891" s="1">
        <v>1929</v>
      </c>
      <c r="B891" s="1" t="s">
        <v>121</v>
      </c>
      <c r="C891" s="1">
        <v>0</v>
      </c>
      <c r="D891" s="1">
        <v>0</v>
      </c>
      <c r="E891" s="1">
        <v>0</v>
      </c>
    </row>
    <row r="892" spans="1:5">
      <c r="A892" s="1">
        <v>1930</v>
      </c>
      <c r="B892" s="1">
        <v>0</v>
      </c>
      <c r="C892" s="1">
        <v>357131.42</v>
      </c>
      <c r="D892" s="1">
        <v>368229.54</v>
      </c>
      <c r="E892" s="1">
        <v>725360.96</v>
      </c>
    </row>
    <row r="893" spans="1:5">
      <c r="A893" s="1">
        <v>1930</v>
      </c>
      <c r="B893" s="1">
        <v>1</v>
      </c>
      <c r="C893" s="1">
        <v>349714.66</v>
      </c>
      <c r="D893" s="1">
        <v>357450.79</v>
      </c>
      <c r="E893" s="1">
        <v>707165.44</v>
      </c>
    </row>
    <row r="894" spans="1:5">
      <c r="A894" s="1">
        <v>1930</v>
      </c>
      <c r="B894" s="1">
        <v>2</v>
      </c>
      <c r="C894" s="1">
        <v>349160.5</v>
      </c>
      <c r="D894" s="1">
        <v>356405.03</v>
      </c>
      <c r="E894" s="1">
        <v>705565.53</v>
      </c>
    </row>
    <row r="895" spans="1:5">
      <c r="A895" s="1">
        <v>1930</v>
      </c>
      <c r="B895" s="1">
        <v>3</v>
      </c>
      <c r="C895" s="1">
        <v>356941.41</v>
      </c>
      <c r="D895" s="1">
        <v>363192.5</v>
      </c>
      <c r="E895" s="1">
        <v>720133.91</v>
      </c>
    </row>
    <row r="896" spans="1:5">
      <c r="A896" s="1">
        <v>1930</v>
      </c>
      <c r="B896" s="1">
        <v>4</v>
      </c>
      <c r="C896" s="1">
        <v>365472.12</v>
      </c>
      <c r="D896" s="1">
        <v>372122.6</v>
      </c>
      <c r="E896" s="1">
        <v>737594.71</v>
      </c>
    </row>
    <row r="897" spans="1:5">
      <c r="A897" s="1">
        <v>1930</v>
      </c>
      <c r="B897" s="1">
        <v>5</v>
      </c>
      <c r="C897" s="1">
        <v>372783.09</v>
      </c>
      <c r="D897" s="1">
        <v>379956.94</v>
      </c>
      <c r="E897" s="1">
        <v>752740.03</v>
      </c>
    </row>
    <row r="898" spans="1:5">
      <c r="A898" s="1">
        <v>1930</v>
      </c>
      <c r="B898" s="1">
        <v>6</v>
      </c>
      <c r="C898" s="1">
        <v>382057.52</v>
      </c>
      <c r="D898" s="1">
        <v>389062.63</v>
      </c>
      <c r="E898" s="1">
        <v>771120.15</v>
      </c>
    </row>
    <row r="899" spans="1:5">
      <c r="A899" s="1">
        <v>1930</v>
      </c>
      <c r="B899" s="1">
        <v>7</v>
      </c>
      <c r="C899" s="1">
        <v>394544.18</v>
      </c>
      <c r="D899" s="1">
        <v>402279.64</v>
      </c>
      <c r="E899" s="1">
        <v>796823.83</v>
      </c>
    </row>
    <row r="900" spans="1:5">
      <c r="A900" s="1">
        <v>1930</v>
      </c>
      <c r="B900" s="1">
        <v>8</v>
      </c>
      <c r="C900" s="1">
        <v>414604.59</v>
      </c>
      <c r="D900" s="1">
        <v>423459.62</v>
      </c>
      <c r="E900" s="1">
        <v>838064.21</v>
      </c>
    </row>
    <row r="901" spans="1:5">
      <c r="A901" s="1">
        <v>1930</v>
      </c>
      <c r="B901" s="1">
        <v>9</v>
      </c>
      <c r="C901" s="1">
        <v>434337.53</v>
      </c>
      <c r="D901" s="1">
        <v>444624.86</v>
      </c>
      <c r="E901" s="1">
        <v>878962.39</v>
      </c>
    </row>
    <row r="902" spans="1:5">
      <c r="A902" s="1">
        <v>1930</v>
      </c>
      <c r="B902" s="1">
        <v>10</v>
      </c>
      <c r="C902" s="1">
        <v>417273.48</v>
      </c>
      <c r="D902" s="1">
        <v>427199.83</v>
      </c>
      <c r="E902" s="1">
        <v>844473.31</v>
      </c>
    </row>
    <row r="903" spans="1:5">
      <c r="A903" s="1">
        <v>1930</v>
      </c>
      <c r="B903" s="1">
        <v>11</v>
      </c>
      <c r="C903" s="1">
        <v>354468.99</v>
      </c>
      <c r="D903" s="1">
        <v>362047.05</v>
      </c>
      <c r="E903" s="1">
        <v>716516.04</v>
      </c>
    </row>
    <row r="904" spans="1:5">
      <c r="A904" s="1">
        <v>1930</v>
      </c>
      <c r="B904" s="1">
        <v>12</v>
      </c>
      <c r="C904" s="1">
        <v>318212.57</v>
      </c>
      <c r="D904" s="1">
        <v>323524.46000000002</v>
      </c>
      <c r="E904" s="1">
        <v>641737.03</v>
      </c>
    </row>
    <row r="905" spans="1:5">
      <c r="A905" s="1">
        <v>1930</v>
      </c>
      <c r="B905" s="1">
        <v>13</v>
      </c>
      <c r="C905" s="1">
        <v>341139.96</v>
      </c>
      <c r="D905" s="1">
        <v>346392.47</v>
      </c>
      <c r="E905" s="1">
        <v>687532.43</v>
      </c>
    </row>
    <row r="906" spans="1:5">
      <c r="A906" s="1">
        <v>1930</v>
      </c>
      <c r="B906" s="1">
        <v>14</v>
      </c>
      <c r="C906" s="1">
        <v>372109.37</v>
      </c>
      <c r="D906" s="1">
        <v>376340.1</v>
      </c>
      <c r="E906" s="1">
        <v>748449.47</v>
      </c>
    </row>
    <row r="907" spans="1:5">
      <c r="A907" s="1">
        <v>1930</v>
      </c>
      <c r="B907" s="1">
        <v>15</v>
      </c>
      <c r="C907" s="1">
        <v>396633.51</v>
      </c>
      <c r="D907" s="1">
        <v>396766.54</v>
      </c>
      <c r="E907" s="1">
        <v>793400.05</v>
      </c>
    </row>
    <row r="908" spans="1:5">
      <c r="A908" s="1">
        <v>1930</v>
      </c>
      <c r="B908" s="1">
        <v>16</v>
      </c>
      <c r="C908" s="1">
        <v>409770.69</v>
      </c>
      <c r="D908" s="1">
        <v>405442.46</v>
      </c>
      <c r="E908" s="1">
        <v>815213.15</v>
      </c>
    </row>
    <row r="909" spans="1:5">
      <c r="A909" s="1">
        <v>1930</v>
      </c>
      <c r="B909" s="1">
        <v>17</v>
      </c>
      <c r="C909" s="1">
        <v>408870.55</v>
      </c>
      <c r="D909" s="1">
        <v>403007.19</v>
      </c>
      <c r="E909" s="1">
        <v>811877.74</v>
      </c>
    </row>
    <row r="910" spans="1:5">
      <c r="A910" s="1">
        <v>1930</v>
      </c>
      <c r="B910" s="1">
        <v>18</v>
      </c>
      <c r="C910" s="1">
        <v>407690.38</v>
      </c>
      <c r="D910" s="1">
        <v>400817.33</v>
      </c>
      <c r="E910" s="1">
        <v>808507.71</v>
      </c>
    </row>
    <row r="911" spans="1:5">
      <c r="A911" s="1">
        <v>1930</v>
      </c>
      <c r="B911" s="1">
        <v>19</v>
      </c>
      <c r="C911" s="1">
        <v>408422.07</v>
      </c>
      <c r="D911" s="1">
        <v>397818.08</v>
      </c>
      <c r="E911" s="1">
        <v>806240.15</v>
      </c>
    </row>
    <row r="912" spans="1:5">
      <c r="A912" s="1">
        <v>1930</v>
      </c>
      <c r="B912" s="1">
        <v>20</v>
      </c>
      <c r="C912" s="1">
        <v>413396.49</v>
      </c>
      <c r="D912" s="1">
        <v>398671.43</v>
      </c>
      <c r="E912" s="1">
        <v>812067.92</v>
      </c>
    </row>
    <row r="913" spans="1:5">
      <c r="A913" s="1">
        <v>1930</v>
      </c>
      <c r="B913" s="1">
        <v>21</v>
      </c>
      <c r="C913" s="1">
        <v>418379.06</v>
      </c>
      <c r="D913" s="1">
        <v>399222.22</v>
      </c>
      <c r="E913" s="1">
        <v>817601.27</v>
      </c>
    </row>
    <row r="914" spans="1:5">
      <c r="A914" s="1">
        <v>1930</v>
      </c>
      <c r="B914" s="1">
        <v>22</v>
      </c>
      <c r="C914" s="1">
        <v>418378.45</v>
      </c>
      <c r="D914" s="1">
        <v>394578.76</v>
      </c>
      <c r="E914" s="1">
        <v>812957.21</v>
      </c>
    </row>
    <row r="915" spans="1:5">
      <c r="A915" s="1">
        <v>1930</v>
      </c>
      <c r="B915" s="1">
        <v>23</v>
      </c>
      <c r="C915" s="1">
        <v>413885.87</v>
      </c>
      <c r="D915" s="1">
        <v>388848.25</v>
      </c>
      <c r="E915" s="1">
        <v>802734.11</v>
      </c>
    </row>
    <row r="916" spans="1:5">
      <c r="A916" s="1">
        <v>1930</v>
      </c>
      <c r="B916" s="1">
        <v>24</v>
      </c>
      <c r="C916" s="1">
        <v>408633.11</v>
      </c>
      <c r="D916" s="1">
        <v>384085.66</v>
      </c>
      <c r="E916" s="1">
        <v>792718.77</v>
      </c>
    </row>
    <row r="917" spans="1:5">
      <c r="A917" s="1">
        <v>1930</v>
      </c>
      <c r="B917" s="1">
        <v>25</v>
      </c>
      <c r="C917" s="1">
        <v>404766.27</v>
      </c>
      <c r="D917" s="1">
        <v>380545.01</v>
      </c>
      <c r="E917" s="1">
        <v>785311.28</v>
      </c>
    </row>
    <row r="918" spans="1:5">
      <c r="A918" s="1">
        <v>1930</v>
      </c>
      <c r="B918" s="1">
        <v>26</v>
      </c>
      <c r="C918" s="1">
        <v>400031.86</v>
      </c>
      <c r="D918" s="1">
        <v>376845.11</v>
      </c>
      <c r="E918" s="1">
        <v>776876.98</v>
      </c>
    </row>
    <row r="919" spans="1:5">
      <c r="A919" s="1">
        <v>1930</v>
      </c>
      <c r="B919" s="1">
        <v>27</v>
      </c>
      <c r="C919" s="1">
        <v>394561.68</v>
      </c>
      <c r="D919" s="1">
        <v>371874.36</v>
      </c>
      <c r="E919" s="1">
        <v>766436.04</v>
      </c>
    </row>
    <row r="920" spans="1:5">
      <c r="A920" s="1">
        <v>1930</v>
      </c>
      <c r="B920" s="1">
        <v>28</v>
      </c>
      <c r="C920" s="1">
        <v>389966.68</v>
      </c>
      <c r="D920" s="1">
        <v>366701.02</v>
      </c>
      <c r="E920" s="1">
        <v>756667.7</v>
      </c>
    </row>
    <row r="921" spans="1:5">
      <c r="A921" s="1">
        <v>1930</v>
      </c>
      <c r="B921" s="1">
        <v>29</v>
      </c>
      <c r="C921" s="1">
        <v>389254.63</v>
      </c>
      <c r="D921" s="1">
        <v>362828.13</v>
      </c>
      <c r="E921" s="1">
        <v>752082.76</v>
      </c>
    </row>
    <row r="922" spans="1:5">
      <c r="A922" s="1">
        <v>1930</v>
      </c>
      <c r="B922" s="1">
        <v>30</v>
      </c>
      <c r="C922" s="1">
        <v>383766.46</v>
      </c>
      <c r="D922" s="1">
        <v>349763.69</v>
      </c>
      <c r="E922" s="1">
        <v>733530.14</v>
      </c>
    </row>
    <row r="923" spans="1:5">
      <c r="A923" s="1">
        <v>1930</v>
      </c>
      <c r="B923" s="1">
        <v>31</v>
      </c>
      <c r="C923" s="1">
        <v>370459.92</v>
      </c>
      <c r="D923" s="1">
        <v>324804.47999999998</v>
      </c>
      <c r="E923" s="1">
        <v>695264.39</v>
      </c>
    </row>
    <row r="924" spans="1:5">
      <c r="A924" s="1">
        <v>1930</v>
      </c>
      <c r="B924" s="1">
        <v>32</v>
      </c>
      <c r="C924" s="1">
        <v>364012.92</v>
      </c>
      <c r="D924" s="1">
        <v>308562.25</v>
      </c>
      <c r="E924" s="1">
        <v>672575.16</v>
      </c>
    </row>
    <row r="925" spans="1:5">
      <c r="A925" s="1">
        <v>1930</v>
      </c>
      <c r="B925" s="1">
        <v>33</v>
      </c>
      <c r="C925" s="1">
        <v>360955.81</v>
      </c>
      <c r="D925" s="1">
        <v>302199.52</v>
      </c>
      <c r="E925" s="1">
        <v>663155.32999999996</v>
      </c>
    </row>
    <row r="926" spans="1:5">
      <c r="A926" s="1">
        <v>1930</v>
      </c>
      <c r="B926" s="1">
        <v>34</v>
      </c>
      <c r="C926" s="1">
        <v>357368.48</v>
      </c>
      <c r="D926" s="1">
        <v>299057.68</v>
      </c>
      <c r="E926" s="1">
        <v>656426.16</v>
      </c>
    </row>
    <row r="927" spans="1:5">
      <c r="A927" s="1">
        <v>1930</v>
      </c>
      <c r="B927" s="1">
        <v>35</v>
      </c>
      <c r="C927" s="1">
        <v>351706.53</v>
      </c>
      <c r="D927" s="1">
        <v>295344.78999999998</v>
      </c>
      <c r="E927" s="1">
        <v>647051.31999999995</v>
      </c>
    </row>
    <row r="928" spans="1:5">
      <c r="A928" s="1">
        <v>1930</v>
      </c>
      <c r="B928" s="1">
        <v>36</v>
      </c>
      <c r="C928" s="1">
        <v>348111.39</v>
      </c>
      <c r="D928" s="1">
        <v>293139.68</v>
      </c>
      <c r="E928" s="1">
        <v>641251.06999999995</v>
      </c>
    </row>
    <row r="929" spans="1:5">
      <c r="A929" s="1">
        <v>1930</v>
      </c>
      <c r="B929" s="1">
        <v>37</v>
      </c>
      <c r="C929" s="1">
        <v>347299.74</v>
      </c>
      <c r="D929" s="1">
        <v>293237.18</v>
      </c>
      <c r="E929" s="1">
        <v>640536.92000000004</v>
      </c>
    </row>
    <row r="930" spans="1:5">
      <c r="A930" s="1">
        <v>1930</v>
      </c>
      <c r="B930" s="1">
        <v>38</v>
      </c>
      <c r="C930" s="1">
        <v>346364.9</v>
      </c>
      <c r="D930" s="1">
        <v>293881.07</v>
      </c>
      <c r="E930" s="1">
        <v>640245.96</v>
      </c>
    </row>
    <row r="931" spans="1:5">
      <c r="A931" s="1">
        <v>1930</v>
      </c>
      <c r="B931" s="1">
        <v>39</v>
      </c>
      <c r="C931" s="1">
        <v>338928.1</v>
      </c>
      <c r="D931" s="1">
        <v>289559.23</v>
      </c>
      <c r="E931" s="1">
        <v>628487.32999999996</v>
      </c>
    </row>
    <row r="932" spans="1:5">
      <c r="A932" s="1">
        <v>1930</v>
      </c>
      <c r="B932" s="1">
        <v>40</v>
      </c>
      <c r="C932" s="1">
        <v>327161.34000000003</v>
      </c>
      <c r="D932" s="1">
        <v>281990.82</v>
      </c>
      <c r="E932" s="1">
        <v>609152.17000000004</v>
      </c>
    </row>
    <row r="933" spans="1:5">
      <c r="A933" s="1">
        <v>1930</v>
      </c>
      <c r="B933" s="1">
        <v>41</v>
      </c>
      <c r="C933" s="1">
        <v>325133.21999999997</v>
      </c>
      <c r="D933" s="1">
        <v>279982.74</v>
      </c>
      <c r="E933" s="1">
        <v>605115.96</v>
      </c>
    </row>
    <row r="934" spans="1:5">
      <c r="A934" s="1">
        <v>1930</v>
      </c>
      <c r="B934" s="1">
        <v>42</v>
      </c>
      <c r="C934" s="1">
        <v>329018.51</v>
      </c>
      <c r="D934" s="1">
        <v>280880.18</v>
      </c>
      <c r="E934" s="1">
        <v>609898.68999999994</v>
      </c>
    </row>
    <row r="935" spans="1:5">
      <c r="A935" s="1">
        <v>1930</v>
      </c>
      <c r="B935" s="1">
        <v>43</v>
      </c>
      <c r="C935" s="1">
        <v>321533.5</v>
      </c>
      <c r="D935" s="1">
        <v>274159.26</v>
      </c>
      <c r="E935" s="1">
        <v>595692.77</v>
      </c>
    </row>
    <row r="936" spans="1:5">
      <c r="A936" s="1">
        <v>1930</v>
      </c>
      <c r="B936" s="1">
        <v>44</v>
      </c>
      <c r="C936" s="1">
        <v>318072.76</v>
      </c>
      <c r="D936" s="1">
        <v>273286.03999999998</v>
      </c>
      <c r="E936" s="1">
        <v>591358.80000000005</v>
      </c>
    </row>
    <row r="937" spans="1:5">
      <c r="A937" s="1">
        <v>1930</v>
      </c>
      <c r="B937" s="1">
        <v>45</v>
      </c>
      <c r="C937" s="1">
        <v>314123.09999999998</v>
      </c>
      <c r="D937" s="1">
        <v>271867.73</v>
      </c>
      <c r="E937" s="1">
        <v>585990.82999999996</v>
      </c>
    </row>
    <row r="938" spans="1:5">
      <c r="A938" s="1">
        <v>1930</v>
      </c>
      <c r="B938" s="1">
        <v>46</v>
      </c>
      <c r="C938" s="1">
        <v>310370.56</v>
      </c>
      <c r="D938" s="1">
        <v>268109.51</v>
      </c>
      <c r="E938" s="1">
        <v>578480.06999999995</v>
      </c>
    </row>
    <row r="939" spans="1:5">
      <c r="A939" s="1">
        <v>1930</v>
      </c>
      <c r="B939" s="1">
        <v>47</v>
      </c>
      <c r="C939" s="1">
        <v>312271.23</v>
      </c>
      <c r="D939" s="1">
        <v>269929.78000000003</v>
      </c>
      <c r="E939" s="1">
        <v>582201.01</v>
      </c>
    </row>
    <row r="940" spans="1:5">
      <c r="A940" s="1">
        <v>1930</v>
      </c>
      <c r="B940" s="1">
        <v>48</v>
      </c>
      <c r="C940" s="1">
        <v>313411.31</v>
      </c>
      <c r="D940" s="1">
        <v>274889.07</v>
      </c>
      <c r="E940" s="1">
        <v>588300.38</v>
      </c>
    </row>
    <row r="941" spans="1:5">
      <c r="A941" s="1">
        <v>1930</v>
      </c>
      <c r="B941" s="1">
        <v>49</v>
      </c>
      <c r="C941" s="1">
        <v>308356.39</v>
      </c>
      <c r="D941" s="1">
        <v>273616.90000000002</v>
      </c>
      <c r="E941" s="1">
        <v>581973.29</v>
      </c>
    </row>
    <row r="942" spans="1:5">
      <c r="A942" s="1">
        <v>1930</v>
      </c>
      <c r="B942" s="1">
        <v>50</v>
      </c>
      <c r="C942" s="1">
        <v>294544.84000000003</v>
      </c>
      <c r="D942" s="1">
        <v>261941.43</v>
      </c>
      <c r="E942" s="1">
        <v>556486.28</v>
      </c>
    </row>
    <row r="943" spans="1:5">
      <c r="A943" s="1">
        <v>1930</v>
      </c>
      <c r="B943" s="1">
        <v>51</v>
      </c>
      <c r="C943" s="1">
        <v>284986.57</v>
      </c>
      <c r="D943" s="1">
        <v>252697.38</v>
      </c>
      <c r="E943" s="1">
        <v>537683.94999999995</v>
      </c>
    </row>
    <row r="944" spans="1:5">
      <c r="A944" s="1">
        <v>1930</v>
      </c>
      <c r="B944" s="1">
        <v>52</v>
      </c>
      <c r="C944" s="1">
        <v>284865.01</v>
      </c>
      <c r="D944" s="1">
        <v>251713.35</v>
      </c>
      <c r="E944" s="1">
        <v>536578.36</v>
      </c>
    </row>
    <row r="945" spans="1:5">
      <c r="A945" s="1">
        <v>1930</v>
      </c>
      <c r="B945" s="1">
        <v>53</v>
      </c>
      <c r="C945" s="1">
        <v>279556.32</v>
      </c>
      <c r="D945" s="1">
        <v>249258.79</v>
      </c>
      <c r="E945" s="1">
        <v>528815.11</v>
      </c>
    </row>
    <row r="946" spans="1:5">
      <c r="A946" s="1">
        <v>1930</v>
      </c>
      <c r="B946" s="1">
        <v>54</v>
      </c>
      <c r="C946" s="1">
        <v>271921.55</v>
      </c>
      <c r="D946" s="1">
        <v>246239.28</v>
      </c>
      <c r="E946" s="1">
        <v>518160.83</v>
      </c>
    </row>
    <row r="947" spans="1:5">
      <c r="A947" s="1">
        <v>1930</v>
      </c>
      <c r="B947" s="1">
        <v>55</v>
      </c>
      <c r="C947" s="1">
        <v>259228.47</v>
      </c>
      <c r="D947" s="1">
        <v>238620.73</v>
      </c>
      <c r="E947" s="1">
        <v>497849.2</v>
      </c>
    </row>
    <row r="948" spans="1:5">
      <c r="A948" s="1">
        <v>1930</v>
      </c>
      <c r="B948" s="1">
        <v>56</v>
      </c>
      <c r="C948" s="1">
        <v>249983.08</v>
      </c>
      <c r="D948" s="1">
        <v>231099.89</v>
      </c>
      <c r="E948" s="1">
        <v>481082.97</v>
      </c>
    </row>
    <row r="949" spans="1:5">
      <c r="A949" s="1">
        <v>1930</v>
      </c>
      <c r="B949" s="1">
        <v>57</v>
      </c>
      <c r="C949" s="1">
        <v>244807.49</v>
      </c>
      <c r="D949" s="1">
        <v>225380.51</v>
      </c>
      <c r="E949" s="1">
        <v>470188</v>
      </c>
    </row>
    <row r="950" spans="1:5">
      <c r="A950" s="1">
        <v>1930</v>
      </c>
      <c r="B950" s="1">
        <v>58</v>
      </c>
      <c r="C950" s="1">
        <v>237898.01</v>
      </c>
      <c r="D950" s="1">
        <v>218271.44</v>
      </c>
      <c r="E950" s="1">
        <v>456169.45</v>
      </c>
    </row>
    <row r="951" spans="1:5">
      <c r="A951" s="1">
        <v>1930</v>
      </c>
      <c r="B951" s="1">
        <v>59</v>
      </c>
      <c r="C951" s="1">
        <v>225851.19</v>
      </c>
      <c r="D951" s="1">
        <v>205693.19</v>
      </c>
      <c r="E951" s="1">
        <v>431544.39</v>
      </c>
    </row>
    <row r="952" spans="1:5">
      <c r="A952" s="1">
        <v>1930</v>
      </c>
      <c r="B952" s="1">
        <v>60</v>
      </c>
      <c r="C952" s="1">
        <v>210548.8</v>
      </c>
      <c r="D952" s="1">
        <v>191175.37</v>
      </c>
      <c r="E952" s="1">
        <v>401724.17</v>
      </c>
    </row>
    <row r="953" spans="1:5">
      <c r="A953" s="1">
        <v>1930</v>
      </c>
      <c r="B953" s="1">
        <v>61</v>
      </c>
      <c r="C953" s="1">
        <v>200335.6</v>
      </c>
      <c r="D953" s="1">
        <v>181378.07</v>
      </c>
      <c r="E953" s="1">
        <v>381713.67</v>
      </c>
    </row>
    <row r="954" spans="1:5">
      <c r="A954" s="1">
        <v>1930</v>
      </c>
      <c r="B954" s="1">
        <v>62</v>
      </c>
      <c r="C954" s="1">
        <v>198918.69</v>
      </c>
      <c r="D954" s="1">
        <v>176650.94</v>
      </c>
      <c r="E954" s="1">
        <v>375569.63</v>
      </c>
    </row>
    <row r="955" spans="1:5">
      <c r="A955" s="1">
        <v>1930</v>
      </c>
      <c r="B955" s="1">
        <v>63</v>
      </c>
      <c r="C955" s="1">
        <v>192231.9</v>
      </c>
      <c r="D955" s="1">
        <v>168220.73</v>
      </c>
      <c r="E955" s="1">
        <v>360452.63</v>
      </c>
    </row>
    <row r="956" spans="1:5">
      <c r="A956" s="1">
        <v>1930</v>
      </c>
      <c r="B956" s="1">
        <v>64</v>
      </c>
      <c r="C956" s="1">
        <v>184535.36</v>
      </c>
      <c r="D956" s="1">
        <v>159000</v>
      </c>
      <c r="E956" s="1">
        <v>343535.35999999999</v>
      </c>
    </row>
    <row r="957" spans="1:5">
      <c r="A957" s="1">
        <v>1930</v>
      </c>
      <c r="B957" s="1">
        <v>65</v>
      </c>
      <c r="C957" s="1">
        <v>173753.99</v>
      </c>
      <c r="D957" s="1">
        <v>147823.76999999999</v>
      </c>
      <c r="E957" s="1">
        <v>321577.76</v>
      </c>
    </row>
    <row r="958" spans="1:5">
      <c r="A958" s="1">
        <v>1930</v>
      </c>
      <c r="B958" s="1">
        <v>66</v>
      </c>
      <c r="C958" s="1">
        <v>162886.62</v>
      </c>
      <c r="D958" s="1">
        <v>138455.45000000001</v>
      </c>
      <c r="E958" s="1">
        <v>301342.07</v>
      </c>
    </row>
    <row r="959" spans="1:5">
      <c r="A959" s="1">
        <v>1930</v>
      </c>
      <c r="B959" s="1">
        <v>67</v>
      </c>
      <c r="C959" s="1">
        <v>155287.04999999999</v>
      </c>
      <c r="D959" s="1">
        <v>131162.85</v>
      </c>
      <c r="E959" s="1">
        <v>286449.90000000002</v>
      </c>
    </row>
    <row r="960" spans="1:5">
      <c r="A960" s="1">
        <v>1930</v>
      </c>
      <c r="B960" s="1">
        <v>68</v>
      </c>
      <c r="C960" s="1">
        <v>146783.85999999999</v>
      </c>
      <c r="D960" s="1">
        <v>121897.8</v>
      </c>
      <c r="E960" s="1">
        <v>268681.65000000002</v>
      </c>
    </row>
    <row r="961" spans="1:5">
      <c r="A961" s="1">
        <v>1930</v>
      </c>
      <c r="B961" s="1">
        <v>69</v>
      </c>
      <c r="C961" s="1">
        <v>138486.91</v>
      </c>
      <c r="D961" s="1">
        <v>112076.7</v>
      </c>
      <c r="E961" s="1">
        <v>250563.61</v>
      </c>
    </row>
    <row r="962" spans="1:5">
      <c r="A962" s="1">
        <v>1930</v>
      </c>
      <c r="B962" s="1">
        <v>70</v>
      </c>
      <c r="C962" s="1">
        <v>127854.73</v>
      </c>
      <c r="D962" s="1">
        <v>101224.13</v>
      </c>
      <c r="E962" s="1">
        <v>229078.86</v>
      </c>
    </row>
    <row r="963" spans="1:5">
      <c r="A963" s="1">
        <v>1930</v>
      </c>
      <c r="B963" s="1">
        <v>71</v>
      </c>
      <c r="C963" s="1">
        <v>117829.19</v>
      </c>
      <c r="D963" s="1">
        <v>91820.31</v>
      </c>
      <c r="E963" s="1">
        <v>209649.5</v>
      </c>
    </row>
    <row r="964" spans="1:5">
      <c r="A964" s="1">
        <v>1930</v>
      </c>
      <c r="B964" s="1">
        <v>72</v>
      </c>
      <c r="C964" s="1">
        <v>110995.37</v>
      </c>
      <c r="D964" s="1">
        <v>85013.77</v>
      </c>
      <c r="E964" s="1">
        <v>196009.14</v>
      </c>
    </row>
    <row r="965" spans="1:5">
      <c r="A965" s="1">
        <v>1930</v>
      </c>
      <c r="B965" s="1">
        <v>73</v>
      </c>
      <c r="C965" s="1">
        <v>103244.83</v>
      </c>
      <c r="D965" s="1">
        <v>78007.08</v>
      </c>
      <c r="E965" s="1">
        <v>181251.91</v>
      </c>
    </row>
    <row r="966" spans="1:5">
      <c r="A966" s="1">
        <v>1930</v>
      </c>
      <c r="B966" s="1">
        <v>74</v>
      </c>
      <c r="C966" s="1">
        <v>94581.07</v>
      </c>
      <c r="D966" s="1">
        <v>69956.95</v>
      </c>
      <c r="E966" s="1">
        <v>164538.03</v>
      </c>
    </row>
    <row r="967" spans="1:5">
      <c r="A967" s="1">
        <v>1930</v>
      </c>
      <c r="B967" s="1">
        <v>75</v>
      </c>
      <c r="C967" s="1">
        <v>83951.69</v>
      </c>
      <c r="D967" s="1">
        <v>60621.04</v>
      </c>
      <c r="E967" s="1">
        <v>144572.73000000001</v>
      </c>
    </row>
    <row r="968" spans="1:5">
      <c r="A968" s="1">
        <v>1930</v>
      </c>
      <c r="B968" s="1">
        <v>76</v>
      </c>
      <c r="C968" s="1">
        <v>73920.05</v>
      </c>
      <c r="D968" s="1">
        <v>52177.74</v>
      </c>
      <c r="E968" s="1">
        <v>126097.79</v>
      </c>
    </row>
    <row r="969" spans="1:5">
      <c r="A969" s="1">
        <v>1930</v>
      </c>
      <c r="B969" s="1">
        <v>77</v>
      </c>
      <c r="C969" s="1">
        <v>65411.47</v>
      </c>
      <c r="D969" s="1">
        <v>45192.800000000003</v>
      </c>
      <c r="E969" s="1">
        <v>110604.26</v>
      </c>
    </row>
    <row r="970" spans="1:5">
      <c r="A970" s="1">
        <v>1930</v>
      </c>
      <c r="B970" s="1">
        <v>78</v>
      </c>
      <c r="C970" s="1">
        <v>58458.32</v>
      </c>
      <c r="D970" s="1">
        <v>39162.65</v>
      </c>
      <c r="E970" s="1">
        <v>97620.97</v>
      </c>
    </row>
    <row r="971" spans="1:5">
      <c r="A971" s="1">
        <v>1930</v>
      </c>
      <c r="B971" s="1">
        <v>79</v>
      </c>
      <c r="C971" s="1">
        <v>51590.04</v>
      </c>
      <c r="D971" s="1">
        <v>33241.79</v>
      </c>
      <c r="E971" s="1">
        <v>84831.83</v>
      </c>
    </row>
    <row r="972" spans="1:5">
      <c r="A972" s="1">
        <v>1930</v>
      </c>
      <c r="B972" s="1">
        <v>80</v>
      </c>
      <c r="C972" s="1">
        <v>46037.06</v>
      </c>
      <c r="D972" s="1">
        <v>28244.74</v>
      </c>
      <c r="E972" s="1">
        <v>74281.8</v>
      </c>
    </row>
    <row r="973" spans="1:5">
      <c r="A973" s="1">
        <v>1930</v>
      </c>
      <c r="B973" s="1">
        <v>81</v>
      </c>
      <c r="C973" s="1">
        <v>38415.42</v>
      </c>
      <c r="D973" s="1">
        <v>22941.89</v>
      </c>
      <c r="E973" s="1">
        <v>61357.3</v>
      </c>
    </row>
    <row r="974" spans="1:5">
      <c r="A974" s="1">
        <v>1930</v>
      </c>
      <c r="B974" s="1">
        <v>82</v>
      </c>
      <c r="C974" s="1">
        <v>31844.53</v>
      </c>
      <c r="D974" s="1">
        <v>18322.47</v>
      </c>
      <c r="E974" s="1">
        <v>50167.01</v>
      </c>
    </row>
    <row r="975" spans="1:5">
      <c r="A975" s="1">
        <v>1930</v>
      </c>
      <c r="B975" s="1">
        <v>83</v>
      </c>
      <c r="C975" s="1">
        <v>26977.17</v>
      </c>
      <c r="D975" s="1">
        <v>14813.29</v>
      </c>
      <c r="E975" s="1">
        <v>41790.47</v>
      </c>
    </row>
    <row r="976" spans="1:5">
      <c r="A976" s="1">
        <v>1930</v>
      </c>
      <c r="B976" s="1">
        <v>84</v>
      </c>
      <c r="C976" s="1">
        <v>22723.43</v>
      </c>
      <c r="D976" s="1">
        <v>11975.07</v>
      </c>
      <c r="E976" s="1">
        <v>34698.5</v>
      </c>
    </row>
    <row r="977" spans="1:5">
      <c r="A977" s="1">
        <v>1930</v>
      </c>
      <c r="B977" s="1">
        <v>85</v>
      </c>
      <c r="C977" s="1">
        <v>18516.84</v>
      </c>
      <c r="D977" s="1">
        <v>9361.7199999999993</v>
      </c>
      <c r="E977" s="1">
        <v>27878.560000000001</v>
      </c>
    </row>
    <row r="978" spans="1:5">
      <c r="A978" s="1">
        <v>1930</v>
      </c>
      <c r="B978" s="1">
        <v>86</v>
      </c>
      <c r="C978" s="1">
        <v>14773.12</v>
      </c>
      <c r="D978" s="1">
        <v>7138.57</v>
      </c>
      <c r="E978" s="1">
        <v>21911.68</v>
      </c>
    </row>
    <row r="979" spans="1:5">
      <c r="A979" s="1">
        <v>1930</v>
      </c>
      <c r="B979" s="1">
        <v>87</v>
      </c>
      <c r="C979" s="1">
        <v>11363.5</v>
      </c>
      <c r="D979" s="1">
        <v>5279.92</v>
      </c>
      <c r="E979" s="1">
        <v>16643.419999999998</v>
      </c>
    </row>
    <row r="980" spans="1:5">
      <c r="A980" s="1">
        <v>1930</v>
      </c>
      <c r="B980" s="1">
        <v>88</v>
      </c>
      <c r="C980" s="1">
        <v>8762.23</v>
      </c>
      <c r="D980" s="1">
        <v>3962.13</v>
      </c>
      <c r="E980" s="1">
        <v>12724.36</v>
      </c>
    </row>
    <row r="981" spans="1:5">
      <c r="A981" s="1">
        <v>1930</v>
      </c>
      <c r="B981" s="1">
        <v>89</v>
      </c>
      <c r="C981" s="1">
        <v>6823</v>
      </c>
      <c r="D981" s="1">
        <v>2965.33</v>
      </c>
      <c r="E981" s="1">
        <v>9788.33</v>
      </c>
    </row>
    <row r="982" spans="1:5">
      <c r="A982" s="1">
        <v>1930</v>
      </c>
      <c r="B982" s="1">
        <v>90</v>
      </c>
      <c r="C982" s="1">
        <v>5096.51</v>
      </c>
      <c r="D982" s="1">
        <v>2105.11</v>
      </c>
      <c r="E982" s="1">
        <v>7201.63</v>
      </c>
    </row>
    <row r="983" spans="1:5">
      <c r="A983" s="1">
        <v>1930</v>
      </c>
      <c r="B983" s="1">
        <v>91</v>
      </c>
      <c r="C983" s="1">
        <v>3608.8</v>
      </c>
      <c r="D983" s="1">
        <v>1423.05</v>
      </c>
      <c r="E983" s="1">
        <v>5031.8500000000004</v>
      </c>
    </row>
    <row r="984" spans="1:5">
      <c r="A984" s="1">
        <v>1930</v>
      </c>
      <c r="B984" s="1">
        <v>92</v>
      </c>
      <c r="C984" s="1">
        <v>2529.34</v>
      </c>
      <c r="D984" s="1">
        <v>961.96</v>
      </c>
      <c r="E984" s="1">
        <v>3491.3</v>
      </c>
    </row>
    <row r="985" spans="1:5">
      <c r="A985" s="1">
        <v>1930</v>
      </c>
      <c r="B985" s="1">
        <v>93</v>
      </c>
      <c r="C985" s="1">
        <v>1763.93</v>
      </c>
      <c r="D985" s="1">
        <v>653.96</v>
      </c>
      <c r="E985" s="1">
        <v>2417.88</v>
      </c>
    </row>
    <row r="986" spans="1:5">
      <c r="A986" s="1">
        <v>1930</v>
      </c>
      <c r="B986" s="1">
        <v>94</v>
      </c>
      <c r="C986" s="1">
        <v>1196.3800000000001</v>
      </c>
      <c r="D986" s="1">
        <v>426.2</v>
      </c>
      <c r="E986" s="1">
        <v>1622.58</v>
      </c>
    </row>
    <row r="987" spans="1:5">
      <c r="A987" s="1">
        <v>1930</v>
      </c>
      <c r="B987" s="1">
        <v>95</v>
      </c>
      <c r="C987" s="1">
        <v>781.24</v>
      </c>
      <c r="D987" s="1">
        <v>262.88</v>
      </c>
      <c r="E987" s="1">
        <v>1044.1199999999999</v>
      </c>
    </row>
    <row r="988" spans="1:5">
      <c r="A988" s="1">
        <v>1930</v>
      </c>
      <c r="B988" s="1">
        <v>96</v>
      </c>
      <c r="C988" s="1">
        <v>510.6</v>
      </c>
      <c r="D988" s="1">
        <v>156.9</v>
      </c>
      <c r="E988" s="1">
        <v>667.51</v>
      </c>
    </row>
    <row r="989" spans="1:5">
      <c r="A989" s="1">
        <v>1930</v>
      </c>
      <c r="B989" s="1">
        <v>97</v>
      </c>
      <c r="C989" s="1">
        <v>344.26</v>
      </c>
      <c r="D989" s="1">
        <v>96.83</v>
      </c>
      <c r="E989" s="1">
        <v>441.09</v>
      </c>
    </row>
    <row r="990" spans="1:5">
      <c r="A990" s="1">
        <v>1930</v>
      </c>
      <c r="B990" s="1">
        <v>98</v>
      </c>
      <c r="C990" s="1">
        <v>219.48</v>
      </c>
      <c r="D990" s="1">
        <v>58.89</v>
      </c>
      <c r="E990" s="1">
        <v>278.37</v>
      </c>
    </row>
    <row r="991" spans="1:5">
      <c r="A991" s="1">
        <v>1930</v>
      </c>
      <c r="B991" s="1">
        <v>99</v>
      </c>
      <c r="C991" s="1">
        <v>125.65</v>
      </c>
      <c r="D991" s="1">
        <v>32.950000000000003</v>
      </c>
      <c r="E991" s="1">
        <v>158.6</v>
      </c>
    </row>
    <row r="992" spans="1:5">
      <c r="A992" s="1">
        <v>1930</v>
      </c>
      <c r="B992" s="1">
        <v>100</v>
      </c>
      <c r="C992" s="1">
        <v>71.28</v>
      </c>
      <c r="D992" s="1">
        <v>17.95</v>
      </c>
      <c r="E992" s="1">
        <v>89.23</v>
      </c>
    </row>
    <row r="993" spans="1:5">
      <c r="A993" s="1">
        <v>1930</v>
      </c>
      <c r="B993" s="1">
        <v>101</v>
      </c>
      <c r="C993" s="1">
        <v>40.15</v>
      </c>
      <c r="D993" s="1">
        <v>9.09</v>
      </c>
      <c r="E993" s="1">
        <v>49.24</v>
      </c>
    </row>
    <row r="994" spans="1:5">
      <c r="A994" s="1">
        <v>1930</v>
      </c>
      <c r="B994" s="1">
        <v>102</v>
      </c>
      <c r="C994" s="1">
        <v>20.02</v>
      </c>
      <c r="D994" s="1">
        <v>4.62</v>
      </c>
      <c r="E994" s="1">
        <v>24.64</v>
      </c>
    </row>
    <row r="995" spans="1:5">
      <c r="A995" s="1">
        <v>1930</v>
      </c>
      <c r="B995" s="1">
        <v>103</v>
      </c>
      <c r="C995" s="1">
        <v>10.55</v>
      </c>
      <c r="D995" s="1">
        <v>1.99</v>
      </c>
      <c r="E995" s="1">
        <v>12.54</v>
      </c>
    </row>
    <row r="996" spans="1:5">
      <c r="A996" s="1">
        <v>1930</v>
      </c>
      <c r="B996" s="1">
        <v>104</v>
      </c>
      <c r="C996" s="1">
        <v>6.19</v>
      </c>
      <c r="D996" s="1">
        <v>0.47</v>
      </c>
      <c r="E996" s="1">
        <v>6.67</v>
      </c>
    </row>
    <row r="997" spans="1:5">
      <c r="A997" s="1">
        <v>1930</v>
      </c>
      <c r="B997" s="1">
        <v>105</v>
      </c>
      <c r="C997" s="1">
        <v>3.46</v>
      </c>
      <c r="D997" s="1">
        <v>0.27</v>
      </c>
      <c r="E997" s="1">
        <v>3.73</v>
      </c>
    </row>
    <row r="998" spans="1:5">
      <c r="A998" s="1">
        <v>1930</v>
      </c>
      <c r="B998" s="1">
        <v>106</v>
      </c>
      <c r="C998" s="1">
        <v>1.98</v>
      </c>
      <c r="D998" s="1">
        <v>0.24</v>
      </c>
      <c r="E998" s="1">
        <v>2.23</v>
      </c>
    </row>
    <row r="999" spans="1:5">
      <c r="A999" s="1">
        <v>1930</v>
      </c>
      <c r="B999" s="1">
        <v>107</v>
      </c>
      <c r="C999" s="1">
        <v>0.98</v>
      </c>
      <c r="D999" s="1">
        <v>0</v>
      </c>
      <c r="E999" s="1">
        <v>0.98</v>
      </c>
    </row>
    <row r="1000" spans="1:5">
      <c r="A1000" s="1">
        <v>1930</v>
      </c>
      <c r="B1000" s="1">
        <v>108</v>
      </c>
      <c r="C1000" s="1">
        <v>0.24</v>
      </c>
      <c r="D1000" s="1">
        <v>0</v>
      </c>
      <c r="E1000" s="1">
        <v>0.24</v>
      </c>
    </row>
    <row r="1001" spans="1:5">
      <c r="A1001" s="1">
        <v>1930</v>
      </c>
      <c r="B1001" s="1">
        <v>109</v>
      </c>
      <c r="C1001" s="1">
        <v>0</v>
      </c>
      <c r="D1001" s="1">
        <v>0</v>
      </c>
      <c r="E1001" s="1">
        <v>0</v>
      </c>
    </row>
    <row r="1002" spans="1:5">
      <c r="A1002" s="1">
        <v>1930</v>
      </c>
      <c r="B1002" s="1" t="s">
        <v>121</v>
      </c>
      <c r="C1002" s="1">
        <v>0</v>
      </c>
      <c r="D1002" s="1">
        <v>0</v>
      </c>
      <c r="E1002" s="1">
        <v>0</v>
      </c>
    </row>
    <row r="1003" spans="1:5">
      <c r="A1003" s="1">
        <v>1931</v>
      </c>
      <c r="B1003" s="1">
        <v>0</v>
      </c>
      <c r="C1003" s="1">
        <v>354868.3</v>
      </c>
      <c r="D1003" s="1">
        <v>366149.2</v>
      </c>
      <c r="E1003" s="1">
        <v>721017.51</v>
      </c>
    </row>
    <row r="1004" spans="1:5">
      <c r="A1004" s="1">
        <v>1931</v>
      </c>
      <c r="B1004" s="1">
        <v>1</v>
      </c>
      <c r="C1004" s="1">
        <v>347051.34</v>
      </c>
      <c r="D1004" s="1">
        <v>354392.36</v>
      </c>
      <c r="E1004" s="1">
        <v>701443.7</v>
      </c>
    </row>
    <row r="1005" spans="1:5">
      <c r="A1005" s="1">
        <v>1931</v>
      </c>
      <c r="B1005" s="1">
        <v>2</v>
      </c>
      <c r="C1005" s="1">
        <v>345764.85</v>
      </c>
      <c r="D1005" s="1">
        <v>353164.77</v>
      </c>
      <c r="E1005" s="1">
        <v>698929.62</v>
      </c>
    </row>
    <row r="1006" spans="1:5">
      <c r="A1006" s="1">
        <v>1931</v>
      </c>
      <c r="B1006" s="1">
        <v>3</v>
      </c>
      <c r="C1006" s="1">
        <v>347775.69</v>
      </c>
      <c r="D1006" s="1">
        <v>354658.01</v>
      </c>
      <c r="E1006" s="1">
        <v>702433.7</v>
      </c>
    </row>
    <row r="1007" spans="1:5">
      <c r="A1007" s="1">
        <v>1931</v>
      </c>
      <c r="B1007" s="1">
        <v>4</v>
      </c>
      <c r="C1007" s="1">
        <v>355807.37</v>
      </c>
      <c r="D1007" s="1">
        <v>361857.49</v>
      </c>
      <c r="E1007" s="1">
        <v>717664.86</v>
      </c>
    </row>
    <row r="1008" spans="1:5">
      <c r="A1008" s="1">
        <v>1931</v>
      </c>
      <c r="B1008" s="1">
        <v>5</v>
      </c>
      <c r="C1008" s="1">
        <v>364293.7</v>
      </c>
      <c r="D1008" s="1">
        <v>370847.39</v>
      </c>
      <c r="E1008" s="1">
        <v>735141.09</v>
      </c>
    </row>
    <row r="1009" spans="1:5">
      <c r="A1009" s="1">
        <v>1931</v>
      </c>
      <c r="B1009" s="1">
        <v>6</v>
      </c>
      <c r="C1009" s="1">
        <v>371410.76</v>
      </c>
      <c r="D1009" s="1">
        <v>378255.62</v>
      </c>
      <c r="E1009" s="1">
        <v>749666.38</v>
      </c>
    </row>
    <row r="1010" spans="1:5">
      <c r="A1010" s="1">
        <v>1931</v>
      </c>
      <c r="B1010" s="1">
        <v>7</v>
      </c>
      <c r="C1010" s="1">
        <v>380660.46</v>
      </c>
      <c r="D1010" s="1">
        <v>387671.54</v>
      </c>
      <c r="E1010" s="1">
        <v>768332</v>
      </c>
    </row>
    <row r="1011" spans="1:5">
      <c r="A1011" s="1">
        <v>1931</v>
      </c>
      <c r="B1011" s="1">
        <v>8</v>
      </c>
      <c r="C1011" s="1">
        <v>393220.9</v>
      </c>
      <c r="D1011" s="1">
        <v>400770.53</v>
      </c>
      <c r="E1011" s="1">
        <v>793991.42</v>
      </c>
    </row>
    <row r="1012" spans="1:5">
      <c r="A1012" s="1">
        <v>1931</v>
      </c>
      <c r="B1012" s="1">
        <v>9</v>
      </c>
      <c r="C1012" s="1">
        <v>414537.22</v>
      </c>
      <c r="D1012" s="1">
        <v>423494.44</v>
      </c>
      <c r="E1012" s="1">
        <v>838031.66</v>
      </c>
    </row>
    <row r="1013" spans="1:5">
      <c r="A1013" s="1">
        <v>1931</v>
      </c>
      <c r="B1013" s="1">
        <v>10</v>
      </c>
      <c r="C1013" s="1">
        <v>434229.27</v>
      </c>
      <c r="D1013" s="1">
        <v>444189.5</v>
      </c>
      <c r="E1013" s="1">
        <v>878418.77</v>
      </c>
    </row>
    <row r="1014" spans="1:5">
      <c r="A1014" s="1">
        <v>1931</v>
      </c>
      <c r="B1014" s="1">
        <v>11</v>
      </c>
      <c r="C1014" s="1">
        <v>416273.44</v>
      </c>
      <c r="D1014" s="1">
        <v>425960.96000000002</v>
      </c>
      <c r="E1014" s="1">
        <v>842234.4</v>
      </c>
    </row>
    <row r="1015" spans="1:5">
      <c r="A1015" s="1">
        <v>1931</v>
      </c>
      <c r="B1015" s="1">
        <v>12</v>
      </c>
      <c r="C1015" s="1">
        <v>352038.97</v>
      </c>
      <c r="D1015" s="1">
        <v>359229.87</v>
      </c>
      <c r="E1015" s="1">
        <v>711268.84</v>
      </c>
    </row>
    <row r="1016" spans="1:5">
      <c r="A1016" s="1">
        <v>1931</v>
      </c>
      <c r="B1016" s="1">
        <v>13</v>
      </c>
      <c r="C1016" s="1">
        <v>321387.76</v>
      </c>
      <c r="D1016" s="1">
        <v>326536.65999999997</v>
      </c>
      <c r="E1016" s="1">
        <v>647924.42000000004</v>
      </c>
    </row>
    <row r="1017" spans="1:5">
      <c r="A1017" s="1">
        <v>1931</v>
      </c>
      <c r="B1017" s="1">
        <v>14</v>
      </c>
      <c r="C1017" s="1">
        <v>341810.44</v>
      </c>
      <c r="D1017" s="1">
        <v>346833.11</v>
      </c>
      <c r="E1017" s="1">
        <v>688643.55</v>
      </c>
    </row>
    <row r="1018" spans="1:5">
      <c r="A1018" s="1">
        <v>1931</v>
      </c>
      <c r="B1018" s="1">
        <v>15</v>
      </c>
      <c r="C1018" s="1">
        <v>370753.02</v>
      </c>
      <c r="D1018" s="1">
        <v>374419.46</v>
      </c>
      <c r="E1018" s="1">
        <v>745172.47999999998</v>
      </c>
    </row>
    <row r="1019" spans="1:5">
      <c r="A1019" s="1">
        <v>1931</v>
      </c>
      <c r="B1019" s="1">
        <v>16</v>
      </c>
      <c r="C1019" s="1">
        <v>396585.07</v>
      </c>
      <c r="D1019" s="1">
        <v>395752.31</v>
      </c>
      <c r="E1019" s="1">
        <v>792337.38</v>
      </c>
    </row>
    <row r="1020" spans="1:5">
      <c r="A1020" s="1">
        <v>1931</v>
      </c>
      <c r="B1020" s="1">
        <v>17</v>
      </c>
      <c r="C1020" s="1">
        <v>407508.99</v>
      </c>
      <c r="D1020" s="1">
        <v>402308.02</v>
      </c>
      <c r="E1020" s="1">
        <v>809817.02</v>
      </c>
    </row>
    <row r="1021" spans="1:5">
      <c r="A1021" s="1">
        <v>1931</v>
      </c>
      <c r="B1021" s="1">
        <v>18</v>
      </c>
      <c r="C1021" s="1">
        <v>407532.08</v>
      </c>
      <c r="D1021" s="1">
        <v>401194.14</v>
      </c>
      <c r="E1021" s="1">
        <v>808726.22</v>
      </c>
    </row>
    <row r="1022" spans="1:5">
      <c r="A1022" s="1">
        <v>1931</v>
      </c>
      <c r="B1022" s="1">
        <v>19</v>
      </c>
      <c r="C1022" s="1">
        <v>406438.7</v>
      </c>
      <c r="D1022" s="1">
        <v>398242.79</v>
      </c>
      <c r="E1022" s="1">
        <v>804681.49</v>
      </c>
    </row>
    <row r="1023" spans="1:5">
      <c r="A1023" s="1">
        <v>1931</v>
      </c>
      <c r="B1023" s="1">
        <v>20</v>
      </c>
      <c r="C1023" s="1">
        <v>407300.37</v>
      </c>
      <c r="D1023" s="1">
        <v>394752.01</v>
      </c>
      <c r="E1023" s="1">
        <v>802052.39</v>
      </c>
    </row>
    <row r="1024" spans="1:5">
      <c r="A1024" s="1">
        <v>1931</v>
      </c>
      <c r="B1024" s="1">
        <v>21</v>
      </c>
      <c r="C1024" s="1">
        <v>412319.13</v>
      </c>
      <c r="D1024" s="1">
        <v>395836.2</v>
      </c>
      <c r="E1024" s="1">
        <v>808155.33</v>
      </c>
    </row>
    <row r="1025" spans="1:5">
      <c r="A1025" s="1">
        <v>1931</v>
      </c>
      <c r="B1025" s="1">
        <v>22</v>
      </c>
      <c r="C1025" s="1">
        <v>416823.51</v>
      </c>
      <c r="D1025" s="1">
        <v>395540.78</v>
      </c>
      <c r="E1025" s="1">
        <v>812364.29</v>
      </c>
    </row>
    <row r="1026" spans="1:5">
      <c r="A1026" s="1">
        <v>1931</v>
      </c>
      <c r="B1026" s="1">
        <v>23</v>
      </c>
      <c r="C1026" s="1">
        <v>416568.49</v>
      </c>
      <c r="D1026" s="1">
        <v>391025.93</v>
      </c>
      <c r="E1026" s="1">
        <v>807594.42</v>
      </c>
    </row>
    <row r="1027" spans="1:5">
      <c r="A1027" s="1">
        <v>1931</v>
      </c>
      <c r="B1027" s="1">
        <v>24</v>
      </c>
      <c r="C1027" s="1">
        <v>412262.49</v>
      </c>
      <c r="D1027" s="1">
        <v>385922.09</v>
      </c>
      <c r="E1027" s="1">
        <v>798184.58</v>
      </c>
    </row>
    <row r="1028" spans="1:5">
      <c r="A1028" s="1">
        <v>1931</v>
      </c>
      <c r="B1028" s="1">
        <v>25</v>
      </c>
      <c r="C1028" s="1">
        <v>407510.04</v>
      </c>
      <c r="D1028" s="1">
        <v>381873.63</v>
      </c>
      <c r="E1028" s="1">
        <v>789383.66</v>
      </c>
    </row>
    <row r="1029" spans="1:5">
      <c r="A1029" s="1">
        <v>1931</v>
      </c>
      <c r="B1029" s="1">
        <v>26</v>
      </c>
      <c r="C1029" s="1">
        <v>403572.38</v>
      </c>
      <c r="D1029" s="1">
        <v>379512.94</v>
      </c>
      <c r="E1029" s="1">
        <v>783085.32</v>
      </c>
    </row>
    <row r="1030" spans="1:5">
      <c r="A1030" s="1">
        <v>1931</v>
      </c>
      <c r="B1030" s="1">
        <v>27</v>
      </c>
      <c r="C1030" s="1">
        <v>398457.48</v>
      </c>
      <c r="D1030" s="1">
        <v>375897.75</v>
      </c>
      <c r="E1030" s="1">
        <v>774355.23</v>
      </c>
    </row>
    <row r="1031" spans="1:5">
      <c r="A1031" s="1">
        <v>1931</v>
      </c>
      <c r="B1031" s="1">
        <v>28</v>
      </c>
      <c r="C1031" s="1">
        <v>392958.54</v>
      </c>
      <c r="D1031" s="1">
        <v>371554.75</v>
      </c>
      <c r="E1031" s="1">
        <v>764513.29</v>
      </c>
    </row>
    <row r="1032" spans="1:5">
      <c r="A1032" s="1">
        <v>1931</v>
      </c>
      <c r="B1032" s="1">
        <v>29</v>
      </c>
      <c r="C1032" s="1">
        <v>388040.18</v>
      </c>
      <c r="D1032" s="1">
        <v>366799.67</v>
      </c>
      <c r="E1032" s="1">
        <v>754839.85</v>
      </c>
    </row>
    <row r="1033" spans="1:5">
      <c r="A1033" s="1">
        <v>1931</v>
      </c>
      <c r="B1033" s="1">
        <v>30</v>
      </c>
      <c r="C1033" s="1">
        <v>388802.15</v>
      </c>
      <c r="D1033" s="1">
        <v>364687.09</v>
      </c>
      <c r="E1033" s="1">
        <v>753489.23</v>
      </c>
    </row>
    <row r="1034" spans="1:5">
      <c r="A1034" s="1">
        <v>1931</v>
      </c>
      <c r="B1034" s="1">
        <v>31</v>
      </c>
      <c r="C1034" s="1">
        <v>380862.58</v>
      </c>
      <c r="D1034" s="1">
        <v>349515.03</v>
      </c>
      <c r="E1034" s="1">
        <v>730377.61</v>
      </c>
    </row>
    <row r="1035" spans="1:5">
      <c r="A1035" s="1">
        <v>1931</v>
      </c>
      <c r="B1035" s="1">
        <v>32</v>
      </c>
      <c r="C1035" s="1">
        <v>368670.87</v>
      </c>
      <c r="D1035" s="1">
        <v>325061.58</v>
      </c>
      <c r="E1035" s="1">
        <v>693732.45</v>
      </c>
    </row>
    <row r="1036" spans="1:5">
      <c r="A1036" s="1">
        <v>1931</v>
      </c>
      <c r="B1036" s="1">
        <v>33</v>
      </c>
      <c r="C1036" s="1">
        <v>361688.03</v>
      </c>
      <c r="D1036" s="1">
        <v>308457.74</v>
      </c>
      <c r="E1036" s="1">
        <v>670145.76</v>
      </c>
    </row>
    <row r="1037" spans="1:5">
      <c r="A1037" s="1">
        <v>1931</v>
      </c>
      <c r="B1037" s="1">
        <v>34</v>
      </c>
      <c r="C1037" s="1">
        <v>359054.28</v>
      </c>
      <c r="D1037" s="1">
        <v>302014.43</v>
      </c>
      <c r="E1037" s="1">
        <v>661068.71</v>
      </c>
    </row>
    <row r="1038" spans="1:5">
      <c r="A1038" s="1">
        <v>1931</v>
      </c>
      <c r="B1038" s="1">
        <v>35</v>
      </c>
      <c r="C1038" s="1">
        <v>354894.4</v>
      </c>
      <c r="D1038" s="1">
        <v>297847</v>
      </c>
      <c r="E1038" s="1">
        <v>652741.4</v>
      </c>
    </row>
    <row r="1039" spans="1:5">
      <c r="A1039" s="1">
        <v>1931</v>
      </c>
      <c r="B1039" s="1">
        <v>36</v>
      </c>
      <c r="C1039" s="1">
        <v>350035.16</v>
      </c>
      <c r="D1039" s="1">
        <v>294344.13</v>
      </c>
      <c r="E1039" s="1">
        <v>644379.28</v>
      </c>
    </row>
    <row r="1040" spans="1:5">
      <c r="A1040" s="1">
        <v>1931</v>
      </c>
      <c r="B1040" s="1">
        <v>37</v>
      </c>
      <c r="C1040" s="1">
        <v>345951.21</v>
      </c>
      <c r="D1040" s="1">
        <v>291317.32</v>
      </c>
      <c r="E1040" s="1">
        <v>637268.52</v>
      </c>
    </row>
    <row r="1041" spans="1:5">
      <c r="A1041" s="1">
        <v>1931</v>
      </c>
      <c r="B1041" s="1">
        <v>38</v>
      </c>
      <c r="C1041" s="1">
        <v>346220.44</v>
      </c>
      <c r="D1041" s="1">
        <v>292263.14</v>
      </c>
      <c r="E1041" s="1">
        <v>638483.57999999996</v>
      </c>
    </row>
    <row r="1042" spans="1:5">
      <c r="A1042" s="1">
        <v>1931</v>
      </c>
      <c r="B1042" s="1">
        <v>39</v>
      </c>
      <c r="C1042" s="1">
        <v>343707.76</v>
      </c>
      <c r="D1042" s="1">
        <v>291842.86</v>
      </c>
      <c r="E1042" s="1">
        <v>635550.61</v>
      </c>
    </row>
    <row r="1043" spans="1:5">
      <c r="A1043" s="1">
        <v>1931</v>
      </c>
      <c r="B1043" s="1">
        <v>40</v>
      </c>
      <c r="C1043" s="1">
        <v>337076.14</v>
      </c>
      <c r="D1043" s="1">
        <v>288410.37</v>
      </c>
      <c r="E1043" s="1">
        <v>625486.51</v>
      </c>
    </row>
    <row r="1044" spans="1:5">
      <c r="A1044" s="1">
        <v>1931</v>
      </c>
      <c r="B1044" s="1">
        <v>41</v>
      </c>
      <c r="C1044" s="1">
        <v>323904.95</v>
      </c>
      <c r="D1044" s="1">
        <v>279691.33</v>
      </c>
      <c r="E1044" s="1">
        <v>603596.28</v>
      </c>
    </row>
    <row r="1045" spans="1:5">
      <c r="A1045" s="1">
        <v>1931</v>
      </c>
      <c r="B1045" s="1">
        <v>42</v>
      </c>
      <c r="C1045" s="1">
        <v>325434.08</v>
      </c>
      <c r="D1045" s="1">
        <v>280156.17</v>
      </c>
      <c r="E1045" s="1">
        <v>605590.25</v>
      </c>
    </row>
    <row r="1046" spans="1:5">
      <c r="A1046" s="1">
        <v>1931</v>
      </c>
      <c r="B1046" s="1">
        <v>43</v>
      </c>
      <c r="C1046" s="1">
        <v>326186.7</v>
      </c>
      <c r="D1046" s="1">
        <v>278493.01</v>
      </c>
      <c r="E1046" s="1">
        <v>604679.71</v>
      </c>
    </row>
    <row r="1047" spans="1:5">
      <c r="A1047" s="1">
        <v>1931</v>
      </c>
      <c r="B1047" s="1">
        <v>44</v>
      </c>
      <c r="C1047" s="1">
        <v>319726.84999999998</v>
      </c>
      <c r="D1047" s="1">
        <v>272547.37</v>
      </c>
      <c r="E1047" s="1">
        <v>592274.22</v>
      </c>
    </row>
    <row r="1048" spans="1:5">
      <c r="A1048" s="1">
        <v>1931</v>
      </c>
      <c r="B1048" s="1">
        <v>45</v>
      </c>
      <c r="C1048" s="1">
        <v>316340.46000000002</v>
      </c>
      <c r="D1048" s="1">
        <v>271753.7</v>
      </c>
      <c r="E1048" s="1">
        <v>588094.17000000004</v>
      </c>
    </row>
    <row r="1049" spans="1:5">
      <c r="A1049" s="1">
        <v>1931</v>
      </c>
      <c r="B1049" s="1">
        <v>46</v>
      </c>
      <c r="C1049" s="1">
        <v>311655.26</v>
      </c>
      <c r="D1049" s="1">
        <v>269440.90999999997</v>
      </c>
      <c r="E1049" s="1">
        <v>581096.17000000004</v>
      </c>
    </row>
    <row r="1050" spans="1:5">
      <c r="A1050" s="1">
        <v>1931</v>
      </c>
      <c r="B1050" s="1">
        <v>47</v>
      </c>
      <c r="C1050" s="1">
        <v>307949.17</v>
      </c>
      <c r="D1050" s="1">
        <v>265418.62</v>
      </c>
      <c r="E1050" s="1">
        <v>573367.79</v>
      </c>
    </row>
    <row r="1051" spans="1:5">
      <c r="A1051" s="1">
        <v>1931</v>
      </c>
      <c r="B1051" s="1">
        <v>48</v>
      </c>
      <c r="C1051" s="1">
        <v>310046.96000000002</v>
      </c>
      <c r="D1051" s="1">
        <v>267456.39</v>
      </c>
      <c r="E1051" s="1">
        <v>577503.36</v>
      </c>
    </row>
    <row r="1052" spans="1:5">
      <c r="A1052" s="1">
        <v>1931</v>
      </c>
      <c r="B1052" s="1">
        <v>49</v>
      </c>
      <c r="C1052" s="1">
        <v>309920.68</v>
      </c>
      <c r="D1052" s="1">
        <v>271693.8</v>
      </c>
      <c r="E1052" s="1">
        <v>581614.48</v>
      </c>
    </row>
    <row r="1053" spans="1:5">
      <c r="A1053" s="1">
        <v>1931</v>
      </c>
      <c r="B1053" s="1">
        <v>50</v>
      </c>
      <c r="C1053" s="1">
        <v>305790.71999999997</v>
      </c>
      <c r="D1053" s="1">
        <v>270623.39</v>
      </c>
      <c r="E1053" s="1">
        <v>576414.11</v>
      </c>
    </row>
    <row r="1054" spans="1:5">
      <c r="A1054" s="1">
        <v>1931</v>
      </c>
      <c r="B1054" s="1">
        <v>51</v>
      </c>
      <c r="C1054" s="1">
        <v>289802.27</v>
      </c>
      <c r="D1054" s="1">
        <v>257633.11</v>
      </c>
      <c r="E1054" s="1">
        <v>547435.38</v>
      </c>
    </row>
    <row r="1055" spans="1:5">
      <c r="A1055" s="1">
        <v>1931</v>
      </c>
      <c r="B1055" s="1">
        <v>52</v>
      </c>
      <c r="C1055" s="1">
        <v>283120.38</v>
      </c>
      <c r="D1055" s="1">
        <v>250356.62</v>
      </c>
      <c r="E1055" s="1">
        <v>533477</v>
      </c>
    </row>
    <row r="1056" spans="1:5">
      <c r="A1056" s="1">
        <v>1931</v>
      </c>
      <c r="B1056" s="1">
        <v>53</v>
      </c>
      <c r="C1056" s="1">
        <v>280724.06</v>
      </c>
      <c r="D1056" s="1">
        <v>247735.3</v>
      </c>
      <c r="E1056" s="1">
        <v>528459.36</v>
      </c>
    </row>
    <row r="1057" spans="1:5">
      <c r="A1057" s="1">
        <v>1931</v>
      </c>
      <c r="B1057" s="1">
        <v>54</v>
      </c>
      <c r="C1057" s="1">
        <v>276288.77</v>
      </c>
      <c r="D1057" s="1">
        <v>245605.31</v>
      </c>
      <c r="E1057" s="1">
        <v>521894.08</v>
      </c>
    </row>
    <row r="1058" spans="1:5">
      <c r="A1058" s="1">
        <v>1931</v>
      </c>
      <c r="B1058" s="1">
        <v>55</v>
      </c>
      <c r="C1058" s="1">
        <v>267679.15999999997</v>
      </c>
      <c r="D1058" s="1">
        <v>241593.09</v>
      </c>
      <c r="E1058" s="1">
        <v>509272.24</v>
      </c>
    </row>
    <row r="1059" spans="1:5">
      <c r="A1059" s="1">
        <v>1931</v>
      </c>
      <c r="B1059" s="1">
        <v>56</v>
      </c>
      <c r="C1059" s="1">
        <v>255661.03</v>
      </c>
      <c r="D1059" s="1">
        <v>234319.44</v>
      </c>
      <c r="E1059" s="1">
        <v>489980.47</v>
      </c>
    </row>
    <row r="1060" spans="1:5">
      <c r="A1060" s="1">
        <v>1931</v>
      </c>
      <c r="B1060" s="1">
        <v>57</v>
      </c>
      <c r="C1060" s="1">
        <v>245823.4</v>
      </c>
      <c r="D1060" s="1">
        <v>226192</v>
      </c>
      <c r="E1060" s="1">
        <v>472015.39</v>
      </c>
    </row>
    <row r="1061" spans="1:5">
      <c r="A1061" s="1">
        <v>1931</v>
      </c>
      <c r="B1061" s="1">
        <v>58</v>
      </c>
      <c r="C1061" s="1">
        <v>241169.43</v>
      </c>
      <c r="D1061" s="1">
        <v>221063.82</v>
      </c>
      <c r="E1061" s="1">
        <v>462233.24</v>
      </c>
    </row>
    <row r="1062" spans="1:5">
      <c r="A1062" s="1">
        <v>1931</v>
      </c>
      <c r="B1062" s="1">
        <v>59</v>
      </c>
      <c r="C1062" s="1">
        <v>232735.02</v>
      </c>
      <c r="D1062" s="1">
        <v>212657.94</v>
      </c>
      <c r="E1062" s="1">
        <v>445392.96</v>
      </c>
    </row>
    <row r="1063" spans="1:5">
      <c r="A1063" s="1">
        <v>1931</v>
      </c>
      <c r="B1063" s="1">
        <v>60</v>
      </c>
      <c r="C1063" s="1">
        <v>222454.91</v>
      </c>
      <c r="D1063" s="1">
        <v>200955.69</v>
      </c>
      <c r="E1063" s="1">
        <v>423410.59</v>
      </c>
    </row>
    <row r="1064" spans="1:5">
      <c r="A1064" s="1">
        <v>1931</v>
      </c>
      <c r="B1064" s="1">
        <v>61</v>
      </c>
      <c r="C1064" s="1">
        <v>205846.77</v>
      </c>
      <c r="D1064" s="1">
        <v>185911.88</v>
      </c>
      <c r="E1064" s="1">
        <v>391758.65</v>
      </c>
    </row>
    <row r="1065" spans="1:5">
      <c r="A1065" s="1">
        <v>1931</v>
      </c>
      <c r="B1065" s="1">
        <v>62</v>
      </c>
      <c r="C1065" s="1">
        <v>197799.66</v>
      </c>
      <c r="D1065" s="1">
        <v>177507.95</v>
      </c>
      <c r="E1065" s="1">
        <v>375307.61</v>
      </c>
    </row>
    <row r="1066" spans="1:5">
      <c r="A1066" s="1">
        <v>1931</v>
      </c>
      <c r="B1066" s="1">
        <v>63</v>
      </c>
      <c r="C1066" s="1">
        <v>194442.55</v>
      </c>
      <c r="D1066" s="1">
        <v>171363.41</v>
      </c>
      <c r="E1066" s="1">
        <v>365805.96</v>
      </c>
    </row>
    <row r="1067" spans="1:5">
      <c r="A1067" s="1">
        <v>1931</v>
      </c>
      <c r="B1067" s="1">
        <v>64</v>
      </c>
      <c r="C1067" s="1">
        <v>187959.18</v>
      </c>
      <c r="D1067" s="1">
        <v>163170.48000000001</v>
      </c>
      <c r="E1067" s="1">
        <v>351129.66</v>
      </c>
    </row>
    <row r="1068" spans="1:5">
      <c r="A1068" s="1">
        <v>1931</v>
      </c>
      <c r="B1068" s="1">
        <v>65</v>
      </c>
      <c r="C1068" s="1">
        <v>180303.77</v>
      </c>
      <c r="D1068" s="1">
        <v>153369.43</v>
      </c>
      <c r="E1068" s="1">
        <v>333673.2</v>
      </c>
    </row>
    <row r="1069" spans="1:5">
      <c r="A1069" s="1">
        <v>1931</v>
      </c>
      <c r="B1069" s="1">
        <v>66</v>
      </c>
      <c r="C1069" s="1">
        <v>168537.59</v>
      </c>
      <c r="D1069" s="1">
        <v>141710.16</v>
      </c>
      <c r="E1069" s="1">
        <v>310247.75</v>
      </c>
    </row>
    <row r="1070" spans="1:5">
      <c r="A1070" s="1">
        <v>1931</v>
      </c>
      <c r="B1070" s="1">
        <v>67</v>
      </c>
      <c r="C1070" s="1">
        <v>158014.09</v>
      </c>
      <c r="D1070" s="1">
        <v>132809.17000000001</v>
      </c>
      <c r="E1070" s="1">
        <v>290823.26</v>
      </c>
    </row>
    <row r="1071" spans="1:5">
      <c r="A1071" s="1">
        <v>1931</v>
      </c>
      <c r="B1071" s="1">
        <v>68</v>
      </c>
      <c r="C1071" s="1">
        <v>149505.79</v>
      </c>
      <c r="D1071" s="1">
        <v>124814.5</v>
      </c>
      <c r="E1071" s="1">
        <v>274320.28999999998</v>
      </c>
    </row>
    <row r="1072" spans="1:5">
      <c r="A1072" s="1">
        <v>1931</v>
      </c>
      <c r="B1072" s="1">
        <v>69</v>
      </c>
      <c r="C1072" s="1">
        <v>140622.73000000001</v>
      </c>
      <c r="D1072" s="1">
        <v>115238.06</v>
      </c>
      <c r="E1072" s="1">
        <v>255860.79</v>
      </c>
    </row>
    <row r="1073" spans="1:5">
      <c r="A1073" s="1">
        <v>1931</v>
      </c>
      <c r="B1073" s="1">
        <v>70</v>
      </c>
      <c r="C1073" s="1">
        <v>133134.82</v>
      </c>
      <c r="D1073" s="1">
        <v>105814.11</v>
      </c>
      <c r="E1073" s="1">
        <v>238948.93</v>
      </c>
    </row>
    <row r="1074" spans="1:5">
      <c r="A1074" s="1">
        <v>1931</v>
      </c>
      <c r="B1074" s="1">
        <v>71</v>
      </c>
      <c r="C1074" s="1">
        <v>122276.86</v>
      </c>
      <c r="D1074" s="1">
        <v>95137.44</v>
      </c>
      <c r="E1074" s="1">
        <v>217414.31</v>
      </c>
    </row>
    <row r="1075" spans="1:5">
      <c r="A1075" s="1">
        <v>1931</v>
      </c>
      <c r="B1075" s="1">
        <v>72</v>
      </c>
      <c r="C1075" s="1">
        <v>113157.94</v>
      </c>
      <c r="D1075" s="1">
        <v>86276.2</v>
      </c>
      <c r="E1075" s="1">
        <v>199434.14</v>
      </c>
    </row>
    <row r="1076" spans="1:5">
      <c r="A1076" s="1">
        <v>1931</v>
      </c>
      <c r="B1076" s="1">
        <v>73</v>
      </c>
      <c r="C1076" s="1">
        <v>105310.65</v>
      </c>
      <c r="D1076" s="1">
        <v>78998.13</v>
      </c>
      <c r="E1076" s="1">
        <v>184308.78</v>
      </c>
    </row>
    <row r="1077" spans="1:5">
      <c r="A1077" s="1">
        <v>1931</v>
      </c>
      <c r="B1077" s="1">
        <v>74</v>
      </c>
      <c r="C1077" s="1">
        <v>97154.13</v>
      </c>
      <c r="D1077" s="1">
        <v>71774.679999999993</v>
      </c>
      <c r="E1077" s="1">
        <v>168928.81</v>
      </c>
    </row>
    <row r="1078" spans="1:5">
      <c r="A1078" s="1">
        <v>1931</v>
      </c>
      <c r="B1078" s="1">
        <v>75</v>
      </c>
      <c r="C1078" s="1">
        <v>88105.76</v>
      </c>
      <c r="D1078" s="1">
        <v>63684.86</v>
      </c>
      <c r="E1078" s="1">
        <v>151790.62</v>
      </c>
    </row>
    <row r="1079" spans="1:5">
      <c r="A1079" s="1">
        <v>1931</v>
      </c>
      <c r="B1079" s="1">
        <v>76</v>
      </c>
      <c r="C1079" s="1">
        <v>77552.63</v>
      </c>
      <c r="D1079" s="1">
        <v>54722.75</v>
      </c>
      <c r="E1079" s="1">
        <v>132275.39000000001</v>
      </c>
    </row>
    <row r="1080" spans="1:5">
      <c r="A1080" s="1">
        <v>1931</v>
      </c>
      <c r="B1080" s="1">
        <v>77</v>
      </c>
      <c r="C1080" s="1">
        <v>67844.83</v>
      </c>
      <c r="D1080" s="1">
        <v>46583.45</v>
      </c>
      <c r="E1080" s="1">
        <v>114428.28</v>
      </c>
    </row>
    <row r="1081" spans="1:5">
      <c r="A1081" s="1">
        <v>1931</v>
      </c>
      <c r="B1081" s="1">
        <v>78</v>
      </c>
      <c r="C1081" s="1">
        <v>59398.63</v>
      </c>
      <c r="D1081" s="1">
        <v>39808.129999999997</v>
      </c>
      <c r="E1081" s="1">
        <v>99206.76</v>
      </c>
    </row>
    <row r="1082" spans="1:5">
      <c r="A1082" s="1">
        <v>1931</v>
      </c>
      <c r="B1082" s="1">
        <v>79</v>
      </c>
      <c r="C1082" s="1">
        <v>52006.5</v>
      </c>
      <c r="D1082" s="1">
        <v>33823.29</v>
      </c>
      <c r="E1082" s="1">
        <v>85829.79</v>
      </c>
    </row>
    <row r="1083" spans="1:5">
      <c r="A1083" s="1">
        <v>1931</v>
      </c>
      <c r="B1083" s="1">
        <v>80</v>
      </c>
      <c r="C1083" s="1">
        <v>47846.400000000001</v>
      </c>
      <c r="D1083" s="1">
        <v>29350.58</v>
      </c>
      <c r="E1083" s="1">
        <v>77196.98</v>
      </c>
    </row>
    <row r="1084" spans="1:5">
      <c r="A1084" s="1">
        <v>1931</v>
      </c>
      <c r="B1084" s="1">
        <v>81</v>
      </c>
      <c r="C1084" s="1">
        <v>40707.599999999999</v>
      </c>
      <c r="D1084" s="1">
        <v>24227.24</v>
      </c>
      <c r="E1084" s="1">
        <v>64934.84</v>
      </c>
    </row>
    <row r="1085" spans="1:5">
      <c r="A1085" s="1">
        <v>1931</v>
      </c>
      <c r="B1085" s="1">
        <v>82</v>
      </c>
      <c r="C1085" s="1">
        <v>33591.800000000003</v>
      </c>
      <c r="D1085" s="1">
        <v>19382.52</v>
      </c>
      <c r="E1085" s="1">
        <v>52974.32</v>
      </c>
    </row>
    <row r="1086" spans="1:5">
      <c r="A1086" s="1">
        <v>1931</v>
      </c>
      <c r="B1086" s="1">
        <v>83</v>
      </c>
      <c r="C1086" s="1">
        <v>27395.38</v>
      </c>
      <c r="D1086" s="1">
        <v>15194.52</v>
      </c>
      <c r="E1086" s="1">
        <v>42589.9</v>
      </c>
    </row>
    <row r="1087" spans="1:5">
      <c r="A1087" s="1">
        <v>1931</v>
      </c>
      <c r="B1087" s="1">
        <v>84</v>
      </c>
      <c r="C1087" s="1">
        <v>22786.23</v>
      </c>
      <c r="D1087" s="1">
        <v>12071.54</v>
      </c>
      <c r="E1087" s="1">
        <v>34857.769999999997</v>
      </c>
    </row>
    <row r="1088" spans="1:5">
      <c r="A1088" s="1">
        <v>1931</v>
      </c>
      <c r="B1088" s="1">
        <v>85</v>
      </c>
      <c r="C1088" s="1">
        <v>18880.05</v>
      </c>
      <c r="D1088" s="1">
        <v>9550.7099999999991</v>
      </c>
      <c r="E1088" s="1">
        <v>28430.76</v>
      </c>
    </row>
    <row r="1089" spans="1:5">
      <c r="A1089" s="1">
        <v>1931</v>
      </c>
      <c r="B1089" s="1">
        <v>86</v>
      </c>
      <c r="C1089" s="1">
        <v>15153.75</v>
      </c>
      <c r="D1089" s="1">
        <v>7329.61</v>
      </c>
      <c r="E1089" s="1">
        <v>22483.360000000001</v>
      </c>
    </row>
    <row r="1090" spans="1:5">
      <c r="A1090" s="1">
        <v>1931</v>
      </c>
      <c r="B1090" s="1">
        <v>87</v>
      </c>
      <c r="C1090" s="1">
        <v>11884.69</v>
      </c>
      <c r="D1090" s="1">
        <v>5468.78</v>
      </c>
      <c r="E1090" s="1">
        <v>17353.47</v>
      </c>
    </row>
    <row r="1091" spans="1:5">
      <c r="A1091" s="1">
        <v>1931</v>
      </c>
      <c r="B1091" s="1">
        <v>88</v>
      </c>
      <c r="C1091" s="1">
        <v>9011.32</v>
      </c>
      <c r="D1091" s="1">
        <v>3995.22</v>
      </c>
      <c r="E1091" s="1">
        <v>13006.54</v>
      </c>
    </row>
    <row r="1092" spans="1:5">
      <c r="A1092" s="1">
        <v>1931</v>
      </c>
      <c r="B1092" s="1">
        <v>89</v>
      </c>
      <c r="C1092" s="1">
        <v>6845.21</v>
      </c>
      <c r="D1092" s="1">
        <v>2961.54</v>
      </c>
      <c r="E1092" s="1">
        <v>9806.75</v>
      </c>
    </row>
    <row r="1093" spans="1:5">
      <c r="A1093" s="1">
        <v>1931</v>
      </c>
      <c r="B1093" s="1">
        <v>90</v>
      </c>
      <c r="C1093" s="1">
        <v>5232.79</v>
      </c>
      <c r="D1093" s="1">
        <v>2171.62</v>
      </c>
      <c r="E1093" s="1">
        <v>7404.41</v>
      </c>
    </row>
    <row r="1094" spans="1:5">
      <c r="A1094" s="1">
        <v>1931</v>
      </c>
      <c r="B1094" s="1">
        <v>91</v>
      </c>
      <c r="C1094" s="1">
        <v>3855.34</v>
      </c>
      <c r="D1094" s="1">
        <v>1504.73</v>
      </c>
      <c r="E1094" s="1">
        <v>5360.06</v>
      </c>
    </row>
    <row r="1095" spans="1:5">
      <c r="A1095" s="1">
        <v>1931</v>
      </c>
      <c r="B1095" s="1">
        <v>92</v>
      </c>
      <c r="C1095" s="1">
        <v>2680.8</v>
      </c>
      <c r="D1095" s="1">
        <v>994.96</v>
      </c>
      <c r="E1095" s="1">
        <v>3675.76</v>
      </c>
    </row>
    <row r="1096" spans="1:5">
      <c r="A1096" s="1">
        <v>1931</v>
      </c>
      <c r="B1096" s="1">
        <v>93</v>
      </c>
      <c r="C1096" s="1">
        <v>1820.89</v>
      </c>
      <c r="D1096" s="1">
        <v>663.94</v>
      </c>
      <c r="E1096" s="1">
        <v>2484.83</v>
      </c>
    </row>
    <row r="1097" spans="1:5">
      <c r="A1097" s="1">
        <v>1931</v>
      </c>
      <c r="B1097" s="1">
        <v>94</v>
      </c>
      <c r="C1097" s="1">
        <v>1251.52</v>
      </c>
      <c r="D1097" s="1">
        <v>434.32</v>
      </c>
      <c r="E1097" s="1">
        <v>1685.83</v>
      </c>
    </row>
    <row r="1098" spans="1:5">
      <c r="A1098" s="1">
        <v>1931</v>
      </c>
      <c r="B1098" s="1">
        <v>95</v>
      </c>
      <c r="C1098" s="1">
        <v>824.82</v>
      </c>
      <c r="D1098" s="1">
        <v>273.17</v>
      </c>
      <c r="E1098" s="1">
        <v>1097.99</v>
      </c>
    </row>
    <row r="1099" spans="1:5">
      <c r="A1099" s="1">
        <v>1931</v>
      </c>
      <c r="B1099" s="1">
        <v>96</v>
      </c>
      <c r="C1099" s="1">
        <v>523.95000000000005</v>
      </c>
      <c r="D1099" s="1">
        <v>166.31</v>
      </c>
      <c r="E1099" s="1">
        <v>690.26</v>
      </c>
    </row>
    <row r="1100" spans="1:5">
      <c r="A1100" s="1">
        <v>1931</v>
      </c>
      <c r="B1100" s="1">
        <v>97</v>
      </c>
      <c r="C1100" s="1">
        <v>338.33</v>
      </c>
      <c r="D1100" s="1">
        <v>98.73</v>
      </c>
      <c r="E1100" s="1">
        <v>437.06</v>
      </c>
    </row>
    <row r="1101" spans="1:5">
      <c r="A1101" s="1">
        <v>1931</v>
      </c>
      <c r="B1101" s="1">
        <v>98</v>
      </c>
      <c r="C1101" s="1">
        <v>219.74</v>
      </c>
      <c r="D1101" s="1">
        <v>59.19</v>
      </c>
      <c r="E1101" s="1">
        <v>278.93</v>
      </c>
    </row>
    <row r="1102" spans="1:5">
      <c r="A1102" s="1">
        <v>1931</v>
      </c>
      <c r="B1102" s="1">
        <v>99</v>
      </c>
      <c r="C1102" s="1">
        <v>134.54</v>
      </c>
      <c r="D1102" s="1">
        <v>33.92</v>
      </c>
      <c r="E1102" s="1">
        <v>168.45</v>
      </c>
    </row>
    <row r="1103" spans="1:5">
      <c r="A1103" s="1">
        <v>1931</v>
      </c>
      <c r="B1103" s="1">
        <v>100</v>
      </c>
      <c r="C1103" s="1">
        <v>77.37</v>
      </c>
      <c r="D1103" s="1">
        <v>17.809999999999999</v>
      </c>
      <c r="E1103" s="1">
        <v>95.18</v>
      </c>
    </row>
    <row r="1104" spans="1:5">
      <c r="A1104" s="1">
        <v>1931</v>
      </c>
      <c r="B1104" s="1">
        <v>101</v>
      </c>
      <c r="C1104" s="1">
        <v>47.58</v>
      </c>
      <c r="D1104" s="1">
        <v>10.029999999999999</v>
      </c>
      <c r="E1104" s="1">
        <v>57.61</v>
      </c>
    </row>
    <row r="1105" spans="1:5">
      <c r="A1105" s="1">
        <v>1931</v>
      </c>
      <c r="B1105" s="1">
        <v>102</v>
      </c>
      <c r="C1105" s="1">
        <v>25.98</v>
      </c>
      <c r="D1105" s="1">
        <v>5.51</v>
      </c>
      <c r="E1105" s="1">
        <v>31.49</v>
      </c>
    </row>
    <row r="1106" spans="1:5">
      <c r="A1106" s="1">
        <v>1931</v>
      </c>
      <c r="B1106" s="1">
        <v>103</v>
      </c>
      <c r="C1106" s="1">
        <v>11.44</v>
      </c>
      <c r="D1106" s="1">
        <v>2.1</v>
      </c>
      <c r="E1106" s="1">
        <v>13.55</v>
      </c>
    </row>
    <row r="1107" spans="1:5">
      <c r="A1107" s="1">
        <v>1931</v>
      </c>
      <c r="B1107" s="1">
        <v>104</v>
      </c>
      <c r="C1107" s="1">
        <v>5.72</v>
      </c>
      <c r="D1107" s="1">
        <v>0.24</v>
      </c>
      <c r="E1107" s="1">
        <v>5.96</v>
      </c>
    </row>
    <row r="1108" spans="1:5">
      <c r="A1108" s="1">
        <v>1931</v>
      </c>
      <c r="B1108" s="1">
        <v>105</v>
      </c>
      <c r="C1108" s="1">
        <v>3.47</v>
      </c>
      <c r="D1108" s="1">
        <v>0</v>
      </c>
      <c r="E1108" s="1">
        <v>3.47</v>
      </c>
    </row>
    <row r="1109" spans="1:5">
      <c r="A1109" s="1">
        <v>1931</v>
      </c>
      <c r="B1109" s="1">
        <v>106</v>
      </c>
      <c r="C1109" s="1">
        <v>1.75</v>
      </c>
      <c r="D1109" s="1">
        <v>0</v>
      </c>
      <c r="E1109" s="1">
        <v>1.75</v>
      </c>
    </row>
    <row r="1110" spans="1:5">
      <c r="A1110" s="1">
        <v>1931</v>
      </c>
      <c r="B1110" s="1">
        <v>107</v>
      </c>
      <c r="C1110" s="1">
        <v>0.99</v>
      </c>
      <c r="D1110" s="1">
        <v>0</v>
      </c>
      <c r="E1110" s="1">
        <v>0.99</v>
      </c>
    </row>
    <row r="1111" spans="1:5">
      <c r="A1111" s="1">
        <v>1931</v>
      </c>
      <c r="B1111" s="1">
        <v>108</v>
      </c>
      <c r="C1111" s="1">
        <v>0.25</v>
      </c>
      <c r="D1111" s="1">
        <v>0</v>
      </c>
      <c r="E1111" s="1">
        <v>0.25</v>
      </c>
    </row>
    <row r="1112" spans="1:5">
      <c r="A1112" s="1">
        <v>1931</v>
      </c>
      <c r="B1112" s="1">
        <v>109</v>
      </c>
      <c r="C1112" s="1">
        <v>0</v>
      </c>
      <c r="D1112" s="1">
        <v>0</v>
      </c>
      <c r="E1112" s="1">
        <v>0</v>
      </c>
    </row>
    <row r="1113" spans="1:5">
      <c r="A1113" s="1">
        <v>1931</v>
      </c>
      <c r="B1113" s="1" t="s">
        <v>121</v>
      </c>
      <c r="C1113" s="1">
        <v>0</v>
      </c>
      <c r="D1113" s="1">
        <v>0</v>
      </c>
      <c r="E1113" s="1">
        <v>0</v>
      </c>
    </row>
    <row r="1114" spans="1:5">
      <c r="A1114" s="1">
        <v>1932</v>
      </c>
      <c r="B1114" s="1">
        <v>0</v>
      </c>
      <c r="C1114" s="1">
        <v>348855.22</v>
      </c>
      <c r="D1114" s="1">
        <v>361312.37</v>
      </c>
      <c r="E1114" s="1">
        <v>710167.59</v>
      </c>
    </row>
    <row r="1115" spans="1:5">
      <c r="A1115" s="1">
        <v>1932</v>
      </c>
      <c r="B1115" s="1">
        <v>1</v>
      </c>
      <c r="C1115" s="1">
        <v>346907.12</v>
      </c>
      <c r="D1115" s="1">
        <v>355865.75</v>
      </c>
      <c r="E1115" s="1">
        <v>702772.87</v>
      </c>
    </row>
    <row r="1116" spans="1:5">
      <c r="A1116" s="1">
        <v>1932</v>
      </c>
      <c r="B1116" s="1">
        <v>2</v>
      </c>
      <c r="C1116" s="1">
        <v>345130.84</v>
      </c>
      <c r="D1116" s="1">
        <v>352474.6</v>
      </c>
      <c r="E1116" s="1">
        <v>697605.43</v>
      </c>
    </row>
    <row r="1117" spans="1:5">
      <c r="A1117" s="1">
        <v>1932</v>
      </c>
      <c r="B1117" s="1">
        <v>3</v>
      </c>
      <c r="C1117" s="1">
        <v>344419.92</v>
      </c>
      <c r="D1117" s="1">
        <v>351729.13</v>
      </c>
      <c r="E1117" s="1">
        <v>696149.05</v>
      </c>
    </row>
    <row r="1118" spans="1:5">
      <c r="A1118" s="1">
        <v>1932</v>
      </c>
      <c r="B1118" s="1">
        <v>4</v>
      </c>
      <c r="C1118" s="1">
        <v>347617.3</v>
      </c>
      <c r="D1118" s="1">
        <v>354326.16</v>
      </c>
      <c r="E1118" s="1">
        <v>701943.46</v>
      </c>
    </row>
    <row r="1119" spans="1:5">
      <c r="A1119" s="1">
        <v>1932</v>
      </c>
      <c r="B1119" s="1">
        <v>5</v>
      </c>
      <c r="C1119" s="1">
        <v>355222.7</v>
      </c>
      <c r="D1119" s="1">
        <v>361333.35</v>
      </c>
      <c r="E1119" s="1">
        <v>716556.05</v>
      </c>
    </row>
    <row r="1120" spans="1:5">
      <c r="A1120" s="1">
        <v>1932</v>
      </c>
      <c r="B1120" s="1">
        <v>6</v>
      </c>
      <c r="C1120" s="1">
        <v>363264.25</v>
      </c>
      <c r="D1120" s="1">
        <v>369761.18</v>
      </c>
      <c r="E1120" s="1">
        <v>733025.44</v>
      </c>
    </row>
    <row r="1121" spans="1:5">
      <c r="A1121" s="1">
        <v>1932</v>
      </c>
      <c r="B1121" s="1">
        <v>7</v>
      </c>
      <c r="C1121" s="1">
        <v>370829</v>
      </c>
      <c r="D1121" s="1">
        <v>377477.1</v>
      </c>
      <c r="E1121" s="1">
        <v>748306.1</v>
      </c>
    </row>
    <row r="1122" spans="1:5">
      <c r="A1122" s="1">
        <v>1932</v>
      </c>
      <c r="B1122" s="1">
        <v>8</v>
      </c>
      <c r="C1122" s="1">
        <v>380362.92</v>
      </c>
      <c r="D1122" s="1">
        <v>387291.49</v>
      </c>
      <c r="E1122" s="1">
        <v>767654.41</v>
      </c>
    </row>
    <row r="1123" spans="1:5">
      <c r="A1123" s="1">
        <v>1932</v>
      </c>
      <c r="B1123" s="1">
        <v>9</v>
      </c>
      <c r="C1123" s="1">
        <v>393649.81</v>
      </c>
      <c r="D1123" s="1">
        <v>401107.82</v>
      </c>
      <c r="E1123" s="1">
        <v>794757.63</v>
      </c>
    </row>
    <row r="1124" spans="1:5">
      <c r="A1124" s="1">
        <v>1932</v>
      </c>
      <c r="B1124" s="1">
        <v>10</v>
      </c>
      <c r="C1124" s="1">
        <v>414561.52</v>
      </c>
      <c r="D1124" s="1">
        <v>423320.17</v>
      </c>
      <c r="E1124" s="1">
        <v>837881.69</v>
      </c>
    </row>
    <row r="1125" spans="1:5">
      <c r="A1125" s="1">
        <v>1932</v>
      </c>
      <c r="B1125" s="1">
        <v>11</v>
      </c>
      <c r="C1125" s="1">
        <v>430330.65</v>
      </c>
      <c r="D1125" s="1">
        <v>439786.74</v>
      </c>
      <c r="E1125" s="1">
        <v>870117.38</v>
      </c>
    </row>
    <row r="1126" spans="1:5">
      <c r="A1126" s="1">
        <v>1932</v>
      </c>
      <c r="B1126" s="1">
        <v>12</v>
      </c>
      <c r="C1126" s="1">
        <v>409742.71</v>
      </c>
      <c r="D1126" s="1">
        <v>418867.19</v>
      </c>
      <c r="E1126" s="1">
        <v>828609.9</v>
      </c>
    </row>
    <row r="1127" spans="1:5">
      <c r="A1127" s="1">
        <v>1932</v>
      </c>
      <c r="B1127" s="1">
        <v>13</v>
      </c>
      <c r="C1127" s="1">
        <v>353125.58</v>
      </c>
      <c r="D1127" s="1">
        <v>359874.47</v>
      </c>
      <c r="E1127" s="1">
        <v>713000.04</v>
      </c>
    </row>
    <row r="1128" spans="1:5">
      <c r="A1128" s="1">
        <v>1932</v>
      </c>
      <c r="B1128" s="1">
        <v>14</v>
      </c>
      <c r="C1128" s="1">
        <v>329088.65000000002</v>
      </c>
      <c r="D1128" s="1">
        <v>333928.45</v>
      </c>
      <c r="E1128" s="1">
        <v>663017.1</v>
      </c>
    </row>
    <row r="1129" spans="1:5">
      <c r="A1129" s="1">
        <v>1932</v>
      </c>
      <c r="B1129" s="1">
        <v>15</v>
      </c>
      <c r="C1129" s="1">
        <v>343634.72</v>
      </c>
      <c r="D1129" s="1">
        <v>347812.68</v>
      </c>
      <c r="E1129" s="1">
        <v>691447.4</v>
      </c>
    </row>
    <row r="1130" spans="1:5">
      <c r="A1130" s="1">
        <v>1932</v>
      </c>
      <c r="B1130" s="1">
        <v>16</v>
      </c>
      <c r="C1130" s="1">
        <v>370521.23</v>
      </c>
      <c r="D1130" s="1">
        <v>372851.82</v>
      </c>
      <c r="E1130" s="1">
        <v>743373.05</v>
      </c>
    </row>
    <row r="1131" spans="1:5">
      <c r="A1131" s="1">
        <v>1932</v>
      </c>
      <c r="B1131" s="1">
        <v>17</v>
      </c>
      <c r="C1131" s="1">
        <v>395804.95</v>
      </c>
      <c r="D1131" s="1">
        <v>393858.41</v>
      </c>
      <c r="E1131" s="1">
        <v>789663.36</v>
      </c>
    </row>
    <row r="1132" spans="1:5">
      <c r="A1132" s="1">
        <v>1932</v>
      </c>
      <c r="B1132" s="1">
        <v>18</v>
      </c>
      <c r="C1132" s="1">
        <v>405162.2</v>
      </c>
      <c r="D1132" s="1">
        <v>399640.01</v>
      </c>
      <c r="E1132" s="1">
        <v>804802.21</v>
      </c>
    </row>
    <row r="1133" spans="1:5">
      <c r="A1133" s="1">
        <v>1932</v>
      </c>
      <c r="B1133" s="1">
        <v>19</v>
      </c>
      <c r="C1133" s="1">
        <v>406558.43</v>
      </c>
      <c r="D1133" s="1">
        <v>399725.52</v>
      </c>
      <c r="E1133" s="1">
        <v>806283.94</v>
      </c>
    </row>
    <row r="1134" spans="1:5">
      <c r="A1134" s="1">
        <v>1932</v>
      </c>
      <c r="B1134" s="1">
        <v>20</v>
      </c>
      <c r="C1134" s="1">
        <v>405848.32000000001</v>
      </c>
      <c r="D1134" s="1">
        <v>396184.49</v>
      </c>
      <c r="E1134" s="1">
        <v>802032.81</v>
      </c>
    </row>
    <row r="1135" spans="1:5">
      <c r="A1135" s="1">
        <v>1932</v>
      </c>
      <c r="B1135" s="1">
        <v>21</v>
      </c>
      <c r="C1135" s="1">
        <v>407165.1</v>
      </c>
      <c r="D1135" s="1">
        <v>393320.61</v>
      </c>
      <c r="E1135" s="1">
        <v>800485.71</v>
      </c>
    </row>
    <row r="1136" spans="1:5">
      <c r="A1136" s="1">
        <v>1932</v>
      </c>
      <c r="B1136" s="1">
        <v>22</v>
      </c>
      <c r="C1136" s="1">
        <v>411591.38</v>
      </c>
      <c r="D1136" s="1">
        <v>394326.95</v>
      </c>
      <c r="E1136" s="1">
        <v>805918.34</v>
      </c>
    </row>
    <row r="1137" spans="1:5">
      <c r="A1137" s="1">
        <v>1932</v>
      </c>
      <c r="B1137" s="1">
        <v>23</v>
      </c>
      <c r="C1137" s="1">
        <v>415152.46</v>
      </c>
      <c r="D1137" s="1">
        <v>393519.33</v>
      </c>
      <c r="E1137" s="1">
        <v>808671.79</v>
      </c>
    </row>
    <row r="1138" spans="1:5">
      <c r="A1138" s="1">
        <v>1932</v>
      </c>
      <c r="B1138" s="1">
        <v>24</v>
      </c>
      <c r="C1138" s="1">
        <v>415006.44</v>
      </c>
      <c r="D1138" s="1">
        <v>390156.16</v>
      </c>
      <c r="E1138" s="1">
        <v>805162.61</v>
      </c>
    </row>
    <row r="1139" spans="1:5">
      <c r="A1139" s="1">
        <v>1932</v>
      </c>
      <c r="B1139" s="1">
        <v>25</v>
      </c>
      <c r="C1139" s="1">
        <v>411205.24</v>
      </c>
      <c r="D1139" s="1">
        <v>386058.27</v>
      </c>
      <c r="E1139" s="1">
        <v>797263.51</v>
      </c>
    </row>
    <row r="1140" spans="1:5">
      <c r="A1140" s="1">
        <v>1932</v>
      </c>
      <c r="B1140" s="1">
        <v>26</v>
      </c>
      <c r="C1140" s="1">
        <v>406809.99</v>
      </c>
      <c r="D1140" s="1">
        <v>382755.97</v>
      </c>
      <c r="E1140" s="1">
        <v>789565.95</v>
      </c>
    </row>
    <row r="1141" spans="1:5">
      <c r="A1141" s="1">
        <v>1932</v>
      </c>
      <c r="B1141" s="1">
        <v>27</v>
      </c>
      <c r="C1141" s="1">
        <v>402490.79</v>
      </c>
      <c r="D1141" s="1">
        <v>380695.57</v>
      </c>
      <c r="E1141" s="1">
        <v>783186.37</v>
      </c>
    </row>
    <row r="1142" spans="1:5">
      <c r="A1142" s="1">
        <v>1932</v>
      </c>
      <c r="B1142" s="1">
        <v>28</v>
      </c>
      <c r="C1142" s="1">
        <v>397114.9</v>
      </c>
      <c r="D1142" s="1">
        <v>377183.12</v>
      </c>
      <c r="E1142" s="1">
        <v>774298.03</v>
      </c>
    </row>
    <row r="1143" spans="1:5">
      <c r="A1143" s="1">
        <v>1932</v>
      </c>
      <c r="B1143" s="1">
        <v>29</v>
      </c>
      <c r="C1143" s="1">
        <v>391670.72</v>
      </c>
      <c r="D1143" s="1">
        <v>373240.79</v>
      </c>
      <c r="E1143" s="1">
        <v>764911.51</v>
      </c>
    </row>
    <row r="1144" spans="1:5">
      <c r="A1144" s="1">
        <v>1932</v>
      </c>
      <c r="B1144" s="1">
        <v>30</v>
      </c>
      <c r="C1144" s="1">
        <v>387090.74</v>
      </c>
      <c r="D1144" s="1">
        <v>368780.69</v>
      </c>
      <c r="E1144" s="1">
        <v>755871.43</v>
      </c>
    </row>
    <row r="1145" spans="1:5">
      <c r="A1145" s="1">
        <v>1932</v>
      </c>
      <c r="B1145" s="1">
        <v>31</v>
      </c>
      <c r="C1145" s="1">
        <v>387165.72</v>
      </c>
      <c r="D1145" s="1">
        <v>365651.53</v>
      </c>
      <c r="E1145" s="1">
        <v>752817.25</v>
      </c>
    </row>
    <row r="1146" spans="1:5">
      <c r="A1146" s="1">
        <v>1932</v>
      </c>
      <c r="B1146" s="1">
        <v>32</v>
      </c>
      <c r="C1146" s="1">
        <v>378241.27</v>
      </c>
      <c r="D1146" s="1">
        <v>349079.68</v>
      </c>
      <c r="E1146" s="1">
        <v>727320.95</v>
      </c>
    </row>
    <row r="1147" spans="1:5">
      <c r="A1147" s="1">
        <v>1932</v>
      </c>
      <c r="B1147" s="1">
        <v>33</v>
      </c>
      <c r="C1147" s="1">
        <v>368153.59999999998</v>
      </c>
      <c r="D1147" s="1">
        <v>326717.69</v>
      </c>
      <c r="E1147" s="1">
        <v>694871.29</v>
      </c>
    </row>
    <row r="1148" spans="1:5">
      <c r="A1148" s="1">
        <v>1932</v>
      </c>
      <c r="B1148" s="1">
        <v>34</v>
      </c>
      <c r="C1148" s="1">
        <v>361128.21</v>
      </c>
      <c r="D1148" s="1">
        <v>310135.94</v>
      </c>
      <c r="E1148" s="1">
        <v>671264.16</v>
      </c>
    </row>
    <row r="1149" spans="1:5">
      <c r="A1149" s="1">
        <v>1932</v>
      </c>
      <c r="B1149" s="1">
        <v>35</v>
      </c>
      <c r="C1149" s="1">
        <v>358304.21</v>
      </c>
      <c r="D1149" s="1">
        <v>302433.52</v>
      </c>
      <c r="E1149" s="1">
        <v>660737.72</v>
      </c>
    </row>
    <row r="1150" spans="1:5">
      <c r="A1150" s="1">
        <v>1932</v>
      </c>
      <c r="B1150" s="1">
        <v>36</v>
      </c>
      <c r="C1150" s="1">
        <v>353865.08</v>
      </c>
      <c r="D1150" s="1">
        <v>297259.2</v>
      </c>
      <c r="E1150" s="1">
        <v>651124.28</v>
      </c>
    </row>
    <row r="1151" spans="1:5">
      <c r="A1151" s="1">
        <v>1932</v>
      </c>
      <c r="B1151" s="1">
        <v>37</v>
      </c>
      <c r="C1151" s="1">
        <v>349303.51</v>
      </c>
      <c r="D1151" s="1">
        <v>293470.13</v>
      </c>
      <c r="E1151" s="1">
        <v>642773.64</v>
      </c>
    </row>
    <row r="1152" spans="1:5">
      <c r="A1152" s="1">
        <v>1932</v>
      </c>
      <c r="B1152" s="1">
        <v>38</v>
      </c>
      <c r="C1152" s="1">
        <v>345236.17</v>
      </c>
      <c r="D1152" s="1">
        <v>290232.09000000003</v>
      </c>
      <c r="E1152" s="1">
        <v>635468.26</v>
      </c>
    </row>
    <row r="1153" spans="1:5">
      <c r="A1153" s="1">
        <v>1932</v>
      </c>
      <c r="B1153" s="1">
        <v>39</v>
      </c>
      <c r="C1153" s="1">
        <v>344872.06</v>
      </c>
      <c r="D1153" s="1">
        <v>290792.40999999997</v>
      </c>
      <c r="E1153" s="1">
        <v>635664.47</v>
      </c>
    </row>
    <row r="1154" spans="1:5">
      <c r="A1154" s="1">
        <v>1932</v>
      </c>
      <c r="B1154" s="1">
        <v>40</v>
      </c>
      <c r="C1154" s="1">
        <v>340959.09</v>
      </c>
      <c r="D1154" s="1">
        <v>289424.98</v>
      </c>
      <c r="E1154" s="1">
        <v>630384.06999999995</v>
      </c>
    </row>
    <row r="1155" spans="1:5">
      <c r="A1155" s="1">
        <v>1932</v>
      </c>
      <c r="B1155" s="1">
        <v>41</v>
      </c>
      <c r="C1155" s="1">
        <v>334405.23</v>
      </c>
      <c r="D1155" s="1">
        <v>286103.62</v>
      </c>
      <c r="E1155" s="1">
        <v>620508.85</v>
      </c>
    </row>
    <row r="1156" spans="1:5">
      <c r="A1156" s="1">
        <v>1932</v>
      </c>
      <c r="B1156" s="1">
        <v>42</v>
      </c>
      <c r="C1156" s="1">
        <v>322530.81</v>
      </c>
      <c r="D1156" s="1">
        <v>278142.11</v>
      </c>
      <c r="E1156" s="1">
        <v>600672.92000000004</v>
      </c>
    </row>
    <row r="1157" spans="1:5">
      <c r="A1157" s="1">
        <v>1932</v>
      </c>
      <c r="B1157" s="1">
        <v>43</v>
      </c>
      <c r="C1157" s="1">
        <v>324783.37</v>
      </c>
      <c r="D1157" s="1">
        <v>278971.63</v>
      </c>
      <c r="E1157" s="1">
        <v>603755</v>
      </c>
    </row>
    <row r="1158" spans="1:5">
      <c r="A1158" s="1">
        <v>1932</v>
      </c>
      <c r="B1158" s="1">
        <v>44</v>
      </c>
      <c r="C1158" s="1">
        <v>322888.53999999998</v>
      </c>
      <c r="D1158" s="1">
        <v>275575.52</v>
      </c>
      <c r="E1158" s="1">
        <v>598464.06000000006</v>
      </c>
    </row>
    <row r="1159" spans="1:5">
      <c r="A1159" s="1">
        <v>1932</v>
      </c>
      <c r="B1159" s="1">
        <v>45</v>
      </c>
      <c r="C1159" s="1">
        <v>318682.28000000003</v>
      </c>
      <c r="D1159" s="1">
        <v>271475.14</v>
      </c>
      <c r="E1159" s="1">
        <v>590157.42000000004</v>
      </c>
    </row>
    <row r="1160" spans="1:5">
      <c r="A1160" s="1">
        <v>1932</v>
      </c>
      <c r="B1160" s="1">
        <v>46</v>
      </c>
      <c r="C1160" s="1">
        <v>315020.03000000003</v>
      </c>
      <c r="D1160" s="1">
        <v>270108.58</v>
      </c>
      <c r="E1160" s="1">
        <v>585128.61</v>
      </c>
    </row>
    <row r="1161" spans="1:5">
      <c r="A1161" s="1">
        <v>1932</v>
      </c>
      <c r="B1161" s="1">
        <v>47</v>
      </c>
      <c r="C1161" s="1">
        <v>309841.59000000003</v>
      </c>
      <c r="D1161" s="1">
        <v>266905.03999999998</v>
      </c>
      <c r="E1161" s="1">
        <v>576746.63</v>
      </c>
    </row>
    <row r="1162" spans="1:5">
      <c r="A1162" s="1">
        <v>1932</v>
      </c>
      <c r="B1162" s="1">
        <v>48</v>
      </c>
      <c r="C1162" s="1">
        <v>306718.84000000003</v>
      </c>
      <c r="D1162" s="1">
        <v>263601.73</v>
      </c>
      <c r="E1162" s="1">
        <v>570320.56999999995</v>
      </c>
    </row>
    <row r="1163" spans="1:5">
      <c r="A1163" s="1">
        <v>1932</v>
      </c>
      <c r="B1163" s="1">
        <v>49</v>
      </c>
      <c r="C1163" s="1">
        <v>307814.84000000003</v>
      </c>
      <c r="D1163" s="1">
        <v>265220.23</v>
      </c>
      <c r="E1163" s="1">
        <v>573035.07999999996</v>
      </c>
    </row>
    <row r="1164" spans="1:5">
      <c r="A1164" s="1">
        <v>1932</v>
      </c>
      <c r="B1164" s="1">
        <v>50</v>
      </c>
      <c r="C1164" s="1">
        <v>306355.84000000003</v>
      </c>
      <c r="D1164" s="1">
        <v>267927.99</v>
      </c>
      <c r="E1164" s="1">
        <v>574283.82999999996</v>
      </c>
    </row>
    <row r="1165" spans="1:5">
      <c r="A1165" s="1">
        <v>1932</v>
      </c>
      <c r="B1165" s="1">
        <v>51</v>
      </c>
      <c r="C1165" s="1">
        <v>301518.28000000003</v>
      </c>
      <c r="D1165" s="1">
        <v>265946.15000000002</v>
      </c>
      <c r="E1165" s="1">
        <v>567464.42000000004</v>
      </c>
    </row>
    <row r="1166" spans="1:5">
      <c r="A1166" s="1">
        <v>1932</v>
      </c>
      <c r="B1166" s="1">
        <v>52</v>
      </c>
      <c r="C1166" s="1">
        <v>286088.27</v>
      </c>
      <c r="D1166" s="1">
        <v>253728.46</v>
      </c>
      <c r="E1166" s="1">
        <v>539816.74</v>
      </c>
    </row>
    <row r="1167" spans="1:5">
      <c r="A1167" s="1">
        <v>1932</v>
      </c>
      <c r="B1167" s="1">
        <v>53</v>
      </c>
      <c r="C1167" s="1">
        <v>280688.03000000003</v>
      </c>
      <c r="D1167" s="1">
        <v>247556.77</v>
      </c>
      <c r="E1167" s="1">
        <v>528244.80000000005</v>
      </c>
    </row>
    <row r="1168" spans="1:5">
      <c r="A1168" s="1">
        <v>1932</v>
      </c>
      <c r="B1168" s="1">
        <v>54</v>
      </c>
      <c r="C1168" s="1">
        <v>275911.34000000003</v>
      </c>
      <c r="D1168" s="1">
        <v>243336.04</v>
      </c>
      <c r="E1168" s="1">
        <v>519247.39</v>
      </c>
    </row>
    <row r="1169" spans="1:5">
      <c r="A1169" s="1">
        <v>1932</v>
      </c>
      <c r="B1169" s="1">
        <v>55</v>
      </c>
      <c r="C1169" s="1">
        <v>272001.49</v>
      </c>
      <c r="D1169" s="1">
        <v>241325.99</v>
      </c>
      <c r="E1169" s="1">
        <v>513327.49</v>
      </c>
    </row>
    <row r="1170" spans="1:5">
      <c r="A1170" s="1">
        <v>1932</v>
      </c>
      <c r="B1170" s="1">
        <v>56</v>
      </c>
      <c r="C1170" s="1">
        <v>262846.94</v>
      </c>
      <c r="D1170" s="1">
        <v>236612.56</v>
      </c>
      <c r="E1170" s="1">
        <v>499459.5</v>
      </c>
    </row>
    <row r="1171" spans="1:5">
      <c r="A1171" s="1">
        <v>1932</v>
      </c>
      <c r="B1171" s="1">
        <v>57</v>
      </c>
      <c r="C1171" s="1">
        <v>251638.14</v>
      </c>
      <c r="D1171" s="1">
        <v>229481.54</v>
      </c>
      <c r="E1171" s="1">
        <v>481119.68</v>
      </c>
    </row>
    <row r="1172" spans="1:5">
      <c r="A1172" s="1">
        <v>1932</v>
      </c>
      <c r="B1172" s="1">
        <v>58</v>
      </c>
      <c r="C1172" s="1">
        <v>242194.71</v>
      </c>
      <c r="D1172" s="1">
        <v>221598.63</v>
      </c>
      <c r="E1172" s="1">
        <v>463793.33</v>
      </c>
    </row>
    <row r="1173" spans="1:5">
      <c r="A1173" s="1">
        <v>1932</v>
      </c>
      <c r="B1173" s="1">
        <v>59</v>
      </c>
      <c r="C1173" s="1">
        <v>237207.12</v>
      </c>
      <c r="D1173" s="1">
        <v>216250.81</v>
      </c>
      <c r="E1173" s="1">
        <v>453457.93</v>
      </c>
    </row>
    <row r="1174" spans="1:5">
      <c r="A1174" s="1">
        <v>1932</v>
      </c>
      <c r="B1174" s="1">
        <v>60</v>
      </c>
      <c r="C1174" s="1">
        <v>228412.64</v>
      </c>
      <c r="D1174" s="1">
        <v>207315.52</v>
      </c>
      <c r="E1174" s="1">
        <v>435728.16</v>
      </c>
    </row>
    <row r="1175" spans="1:5">
      <c r="A1175" s="1">
        <v>1932</v>
      </c>
      <c r="B1175" s="1">
        <v>61</v>
      </c>
      <c r="C1175" s="1">
        <v>218630.26</v>
      </c>
      <c r="D1175" s="1">
        <v>196183.65</v>
      </c>
      <c r="E1175" s="1">
        <v>414813.91</v>
      </c>
    </row>
    <row r="1176" spans="1:5">
      <c r="A1176" s="1">
        <v>1932</v>
      </c>
      <c r="B1176" s="1">
        <v>62</v>
      </c>
      <c r="C1176" s="1">
        <v>202236.22</v>
      </c>
      <c r="D1176" s="1">
        <v>181464.44</v>
      </c>
      <c r="E1176" s="1">
        <v>383700.66</v>
      </c>
    </row>
    <row r="1177" spans="1:5">
      <c r="A1177" s="1">
        <v>1932</v>
      </c>
      <c r="B1177" s="1">
        <v>63</v>
      </c>
      <c r="C1177" s="1">
        <v>194909.9</v>
      </c>
      <c r="D1177" s="1">
        <v>173228.4</v>
      </c>
      <c r="E1177" s="1">
        <v>368138.3</v>
      </c>
    </row>
    <row r="1178" spans="1:5">
      <c r="A1178" s="1">
        <v>1932</v>
      </c>
      <c r="B1178" s="1">
        <v>64</v>
      </c>
      <c r="C1178" s="1">
        <v>189088.77</v>
      </c>
      <c r="D1178" s="1">
        <v>165488.48000000001</v>
      </c>
      <c r="E1178" s="1">
        <v>354577.25</v>
      </c>
    </row>
    <row r="1179" spans="1:5">
      <c r="A1179" s="1">
        <v>1932</v>
      </c>
      <c r="B1179" s="1">
        <v>65</v>
      </c>
      <c r="C1179" s="1">
        <v>182708.67</v>
      </c>
      <c r="D1179" s="1">
        <v>157254.98000000001</v>
      </c>
      <c r="E1179" s="1">
        <v>339963.65</v>
      </c>
    </row>
    <row r="1180" spans="1:5">
      <c r="A1180" s="1">
        <v>1932</v>
      </c>
      <c r="B1180" s="1">
        <v>66</v>
      </c>
      <c r="C1180" s="1">
        <v>174468.14</v>
      </c>
      <c r="D1180" s="1">
        <v>146962.38</v>
      </c>
      <c r="E1180" s="1">
        <v>321430.52</v>
      </c>
    </row>
    <row r="1181" spans="1:5">
      <c r="A1181" s="1">
        <v>1932</v>
      </c>
      <c r="B1181" s="1">
        <v>67</v>
      </c>
      <c r="C1181" s="1">
        <v>162418.62</v>
      </c>
      <c r="D1181" s="1">
        <v>135437.65</v>
      </c>
      <c r="E1181" s="1">
        <v>297856.26</v>
      </c>
    </row>
    <row r="1182" spans="1:5">
      <c r="A1182" s="1">
        <v>1932</v>
      </c>
      <c r="B1182" s="1">
        <v>68</v>
      </c>
      <c r="C1182" s="1">
        <v>152031.13</v>
      </c>
      <c r="D1182" s="1">
        <v>126329.84</v>
      </c>
      <c r="E1182" s="1">
        <v>278360.96999999997</v>
      </c>
    </row>
    <row r="1183" spans="1:5">
      <c r="A1183" s="1">
        <v>1932</v>
      </c>
      <c r="B1183" s="1">
        <v>69</v>
      </c>
      <c r="C1183" s="1">
        <v>142801.63</v>
      </c>
      <c r="D1183" s="1">
        <v>117598.35</v>
      </c>
      <c r="E1183" s="1">
        <v>260399.98</v>
      </c>
    </row>
    <row r="1184" spans="1:5">
      <c r="A1184" s="1">
        <v>1932</v>
      </c>
      <c r="B1184" s="1">
        <v>70</v>
      </c>
      <c r="C1184" s="1">
        <v>134243.6</v>
      </c>
      <c r="D1184" s="1">
        <v>108296.19</v>
      </c>
      <c r="E1184" s="1">
        <v>242539.79</v>
      </c>
    </row>
    <row r="1185" spans="1:5">
      <c r="A1185" s="1">
        <v>1932</v>
      </c>
      <c r="B1185" s="1">
        <v>71</v>
      </c>
      <c r="C1185" s="1">
        <v>126997.01</v>
      </c>
      <c r="D1185" s="1">
        <v>99210.48</v>
      </c>
      <c r="E1185" s="1">
        <v>226207.49</v>
      </c>
    </row>
    <row r="1186" spans="1:5">
      <c r="A1186" s="1">
        <v>1932</v>
      </c>
      <c r="B1186" s="1">
        <v>72</v>
      </c>
      <c r="C1186" s="1">
        <v>116468.57</v>
      </c>
      <c r="D1186" s="1">
        <v>88872.33</v>
      </c>
      <c r="E1186" s="1">
        <v>205340.91</v>
      </c>
    </row>
    <row r="1187" spans="1:5">
      <c r="A1187" s="1">
        <v>1932</v>
      </c>
      <c r="B1187" s="1">
        <v>73</v>
      </c>
      <c r="C1187" s="1">
        <v>107814.58</v>
      </c>
      <c r="D1187" s="1">
        <v>80327.740000000005</v>
      </c>
      <c r="E1187" s="1">
        <v>188142.32</v>
      </c>
    </row>
    <row r="1188" spans="1:5">
      <c r="A1188" s="1">
        <v>1932</v>
      </c>
      <c r="B1188" s="1">
        <v>74</v>
      </c>
      <c r="C1188" s="1">
        <v>99020.34</v>
      </c>
      <c r="D1188" s="1">
        <v>72569.36</v>
      </c>
      <c r="E1188" s="1">
        <v>171589.7</v>
      </c>
    </row>
    <row r="1189" spans="1:5">
      <c r="A1189" s="1">
        <v>1932</v>
      </c>
      <c r="B1189" s="1">
        <v>75</v>
      </c>
      <c r="C1189" s="1">
        <v>90304.79</v>
      </c>
      <c r="D1189" s="1">
        <v>65045.67</v>
      </c>
      <c r="E1189" s="1">
        <v>155350.46</v>
      </c>
    </row>
    <row r="1190" spans="1:5">
      <c r="A1190" s="1">
        <v>1932</v>
      </c>
      <c r="B1190" s="1">
        <v>76</v>
      </c>
      <c r="C1190" s="1">
        <v>80614.070000000007</v>
      </c>
      <c r="D1190" s="1">
        <v>56811.19</v>
      </c>
      <c r="E1190" s="1">
        <v>137425.25</v>
      </c>
    </row>
    <row r="1191" spans="1:5">
      <c r="A1191" s="1">
        <v>1932</v>
      </c>
      <c r="B1191" s="1">
        <v>77</v>
      </c>
      <c r="C1191" s="1">
        <v>70592.36</v>
      </c>
      <c r="D1191" s="1">
        <v>48360.52</v>
      </c>
      <c r="E1191" s="1">
        <v>118952.87</v>
      </c>
    </row>
    <row r="1192" spans="1:5">
      <c r="A1192" s="1">
        <v>1932</v>
      </c>
      <c r="B1192" s="1">
        <v>78</v>
      </c>
      <c r="C1192" s="1">
        <v>61613.27</v>
      </c>
      <c r="D1192" s="1">
        <v>40894.129999999997</v>
      </c>
      <c r="E1192" s="1">
        <v>102507.4</v>
      </c>
    </row>
    <row r="1193" spans="1:5">
      <c r="A1193" s="1">
        <v>1932</v>
      </c>
      <c r="B1193" s="1">
        <v>79</v>
      </c>
      <c r="C1193" s="1">
        <v>53098.17</v>
      </c>
      <c r="D1193" s="1">
        <v>34345.9</v>
      </c>
      <c r="E1193" s="1">
        <v>87444.06</v>
      </c>
    </row>
    <row r="1194" spans="1:5">
      <c r="A1194" s="1">
        <v>1932</v>
      </c>
      <c r="B1194" s="1">
        <v>80</v>
      </c>
      <c r="C1194" s="1">
        <v>48242</v>
      </c>
      <c r="D1194" s="1">
        <v>29592.55</v>
      </c>
      <c r="E1194" s="1">
        <v>77834.539999999994</v>
      </c>
    </row>
    <row r="1195" spans="1:5">
      <c r="A1195" s="1">
        <v>1932</v>
      </c>
      <c r="B1195" s="1">
        <v>81</v>
      </c>
      <c r="C1195" s="1">
        <v>42121.68</v>
      </c>
      <c r="D1195" s="1">
        <v>25049.27</v>
      </c>
      <c r="E1195" s="1">
        <v>67170.94</v>
      </c>
    </row>
    <row r="1196" spans="1:5">
      <c r="A1196" s="1">
        <v>1932</v>
      </c>
      <c r="B1196" s="1">
        <v>82</v>
      </c>
      <c r="C1196" s="1">
        <v>35388.47</v>
      </c>
      <c r="D1196" s="1">
        <v>20363.46</v>
      </c>
      <c r="E1196" s="1">
        <v>55751.93</v>
      </c>
    </row>
    <row r="1197" spans="1:5">
      <c r="A1197" s="1">
        <v>1932</v>
      </c>
      <c r="B1197" s="1">
        <v>83</v>
      </c>
      <c r="C1197" s="1">
        <v>28698.41</v>
      </c>
      <c r="D1197" s="1">
        <v>15953.38</v>
      </c>
      <c r="E1197" s="1">
        <v>44651.79</v>
      </c>
    </row>
    <row r="1198" spans="1:5">
      <c r="A1198" s="1">
        <v>1932</v>
      </c>
      <c r="B1198" s="1">
        <v>84</v>
      </c>
      <c r="C1198" s="1">
        <v>22961.1</v>
      </c>
      <c r="D1198" s="1">
        <v>12272.43</v>
      </c>
      <c r="E1198" s="1">
        <v>35233.53</v>
      </c>
    </row>
    <row r="1199" spans="1:5">
      <c r="A1199" s="1">
        <v>1932</v>
      </c>
      <c r="B1199" s="1">
        <v>85</v>
      </c>
      <c r="C1199" s="1">
        <v>18754.86</v>
      </c>
      <c r="D1199" s="1">
        <v>9538.76</v>
      </c>
      <c r="E1199" s="1">
        <v>28293.62</v>
      </c>
    </row>
    <row r="1200" spans="1:5">
      <c r="A1200" s="1">
        <v>1932</v>
      </c>
      <c r="B1200" s="1">
        <v>86</v>
      </c>
      <c r="C1200" s="1">
        <v>15277.93</v>
      </c>
      <c r="D1200" s="1">
        <v>7390.68</v>
      </c>
      <c r="E1200" s="1">
        <v>22668.61</v>
      </c>
    </row>
    <row r="1201" spans="1:5">
      <c r="A1201" s="1">
        <v>1932</v>
      </c>
      <c r="B1201" s="1">
        <v>87</v>
      </c>
      <c r="C1201" s="1">
        <v>12060.98</v>
      </c>
      <c r="D1201" s="1">
        <v>5552.62</v>
      </c>
      <c r="E1201" s="1">
        <v>17613.599999999999</v>
      </c>
    </row>
    <row r="1202" spans="1:5">
      <c r="A1202" s="1">
        <v>1932</v>
      </c>
      <c r="B1202" s="1">
        <v>88</v>
      </c>
      <c r="C1202" s="1">
        <v>9314.09</v>
      </c>
      <c r="D1202" s="1">
        <v>4083.22</v>
      </c>
      <c r="E1202" s="1">
        <v>13397.31</v>
      </c>
    </row>
    <row r="1203" spans="1:5">
      <c r="A1203" s="1">
        <v>1932</v>
      </c>
      <c r="B1203" s="1">
        <v>89</v>
      </c>
      <c r="C1203" s="1">
        <v>6909.04</v>
      </c>
      <c r="D1203" s="1">
        <v>2937.6</v>
      </c>
      <c r="E1203" s="1">
        <v>9846.64</v>
      </c>
    </row>
    <row r="1204" spans="1:5">
      <c r="A1204" s="1">
        <v>1932</v>
      </c>
      <c r="B1204" s="1">
        <v>90</v>
      </c>
      <c r="C1204" s="1">
        <v>5157.5</v>
      </c>
      <c r="D1204" s="1">
        <v>2124.6999999999998</v>
      </c>
      <c r="E1204" s="1">
        <v>7282.2</v>
      </c>
    </row>
    <row r="1205" spans="1:5">
      <c r="A1205" s="1">
        <v>1932</v>
      </c>
      <c r="B1205" s="1">
        <v>91</v>
      </c>
      <c r="C1205" s="1">
        <v>3905.51</v>
      </c>
      <c r="D1205" s="1">
        <v>1519.44</v>
      </c>
      <c r="E1205" s="1">
        <v>5424.95</v>
      </c>
    </row>
    <row r="1206" spans="1:5">
      <c r="A1206" s="1">
        <v>1932</v>
      </c>
      <c r="B1206" s="1">
        <v>92</v>
      </c>
      <c r="C1206" s="1">
        <v>2822.14</v>
      </c>
      <c r="D1206" s="1">
        <v>1040.95</v>
      </c>
      <c r="E1206" s="1">
        <v>3863.09</v>
      </c>
    </row>
    <row r="1207" spans="1:5">
      <c r="A1207" s="1">
        <v>1932</v>
      </c>
      <c r="B1207" s="1">
        <v>93</v>
      </c>
      <c r="C1207" s="1">
        <v>1907.35</v>
      </c>
      <c r="D1207" s="1">
        <v>670.18</v>
      </c>
      <c r="E1207" s="1">
        <v>2577.5300000000002</v>
      </c>
    </row>
    <row r="1208" spans="1:5">
      <c r="A1208" s="1">
        <v>1932</v>
      </c>
      <c r="B1208" s="1">
        <v>94</v>
      </c>
      <c r="C1208" s="1">
        <v>1273.5</v>
      </c>
      <c r="D1208" s="1">
        <v>426.89</v>
      </c>
      <c r="E1208" s="1">
        <v>1700.39</v>
      </c>
    </row>
    <row r="1209" spans="1:5">
      <c r="A1209" s="1">
        <v>1932</v>
      </c>
      <c r="B1209" s="1">
        <v>95</v>
      </c>
      <c r="C1209" s="1">
        <v>847.61</v>
      </c>
      <c r="D1209" s="1">
        <v>270.37</v>
      </c>
      <c r="E1209" s="1">
        <v>1117.99</v>
      </c>
    </row>
    <row r="1210" spans="1:5">
      <c r="A1210" s="1">
        <v>1932</v>
      </c>
      <c r="B1210" s="1">
        <v>96</v>
      </c>
      <c r="C1210" s="1">
        <v>547.88</v>
      </c>
      <c r="D1210" s="1">
        <v>164.58</v>
      </c>
      <c r="E1210" s="1">
        <v>712.46</v>
      </c>
    </row>
    <row r="1211" spans="1:5">
      <c r="A1211" s="1">
        <v>1932</v>
      </c>
      <c r="B1211" s="1">
        <v>97</v>
      </c>
      <c r="C1211" s="1">
        <v>337.73</v>
      </c>
      <c r="D1211" s="1">
        <v>98.75</v>
      </c>
      <c r="E1211" s="1">
        <v>436.49</v>
      </c>
    </row>
    <row r="1212" spans="1:5">
      <c r="A1212" s="1">
        <v>1932</v>
      </c>
      <c r="B1212" s="1">
        <v>98</v>
      </c>
      <c r="C1212" s="1">
        <v>207.59</v>
      </c>
      <c r="D1212" s="1">
        <v>57.93</v>
      </c>
      <c r="E1212" s="1">
        <v>265.52999999999997</v>
      </c>
    </row>
    <row r="1213" spans="1:5">
      <c r="A1213" s="1">
        <v>1932</v>
      </c>
      <c r="B1213" s="1">
        <v>99</v>
      </c>
      <c r="C1213" s="1">
        <v>133.44999999999999</v>
      </c>
      <c r="D1213" s="1">
        <v>32.51</v>
      </c>
      <c r="E1213" s="1">
        <v>165.97</v>
      </c>
    </row>
    <row r="1214" spans="1:5">
      <c r="A1214" s="1">
        <v>1932</v>
      </c>
      <c r="B1214" s="1">
        <v>100</v>
      </c>
      <c r="C1214" s="1">
        <v>77.12</v>
      </c>
      <c r="D1214" s="1">
        <v>17.920000000000002</v>
      </c>
      <c r="E1214" s="1">
        <v>95.04</v>
      </c>
    </row>
    <row r="1215" spans="1:5">
      <c r="A1215" s="1">
        <v>1932</v>
      </c>
      <c r="B1215" s="1">
        <v>101</v>
      </c>
      <c r="C1215" s="1">
        <v>43.24</v>
      </c>
      <c r="D1215" s="1">
        <v>10.37</v>
      </c>
      <c r="E1215" s="1">
        <v>53.61</v>
      </c>
    </row>
    <row r="1216" spans="1:5">
      <c r="A1216" s="1">
        <v>1932</v>
      </c>
      <c r="B1216" s="1">
        <v>102</v>
      </c>
      <c r="C1216" s="1">
        <v>26.62</v>
      </c>
      <c r="D1216" s="1">
        <v>5.73</v>
      </c>
      <c r="E1216" s="1">
        <v>32.35</v>
      </c>
    </row>
    <row r="1217" spans="1:5">
      <c r="A1217" s="1">
        <v>1932</v>
      </c>
      <c r="B1217" s="1">
        <v>103</v>
      </c>
      <c r="C1217" s="1">
        <v>14.13</v>
      </c>
      <c r="D1217" s="1">
        <v>2.34</v>
      </c>
      <c r="E1217" s="1">
        <v>16.48</v>
      </c>
    </row>
    <row r="1218" spans="1:5">
      <c r="A1218" s="1">
        <v>1932</v>
      </c>
      <c r="B1218" s="1">
        <v>104</v>
      </c>
      <c r="C1218" s="1">
        <v>5.57</v>
      </c>
      <c r="D1218" s="1">
        <v>0.23</v>
      </c>
      <c r="E1218" s="1">
        <v>5.8</v>
      </c>
    </row>
    <row r="1219" spans="1:5">
      <c r="A1219" s="1">
        <v>1932</v>
      </c>
      <c r="B1219" s="1">
        <v>105</v>
      </c>
      <c r="C1219" s="1">
        <v>2.4900000000000002</v>
      </c>
      <c r="D1219" s="1">
        <v>0</v>
      </c>
      <c r="E1219" s="1">
        <v>2.4900000000000002</v>
      </c>
    </row>
    <row r="1220" spans="1:5">
      <c r="A1220" s="1">
        <v>1932</v>
      </c>
      <c r="B1220" s="1">
        <v>106</v>
      </c>
      <c r="C1220" s="1">
        <v>1.49</v>
      </c>
      <c r="D1220" s="1">
        <v>0</v>
      </c>
      <c r="E1220" s="1">
        <v>1.49</v>
      </c>
    </row>
    <row r="1221" spans="1:5">
      <c r="A1221" s="1">
        <v>1932</v>
      </c>
      <c r="B1221" s="1">
        <v>107</v>
      </c>
      <c r="C1221" s="1">
        <v>0.74</v>
      </c>
      <c r="D1221" s="1">
        <v>0</v>
      </c>
      <c r="E1221" s="1">
        <v>0.74</v>
      </c>
    </row>
    <row r="1222" spans="1:5">
      <c r="A1222" s="1">
        <v>1932</v>
      </c>
      <c r="B1222" s="1">
        <v>108</v>
      </c>
      <c r="C1222" s="1">
        <v>0.24</v>
      </c>
      <c r="D1222" s="1">
        <v>0</v>
      </c>
      <c r="E1222" s="1">
        <v>0.24</v>
      </c>
    </row>
    <row r="1223" spans="1:5">
      <c r="A1223" s="1">
        <v>1932</v>
      </c>
      <c r="B1223" s="1">
        <v>109</v>
      </c>
      <c r="C1223" s="1">
        <v>0</v>
      </c>
      <c r="D1223" s="1">
        <v>0</v>
      </c>
      <c r="E1223" s="1">
        <v>0</v>
      </c>
    </row>
    <row r="1224" spans="1:5">
      <c r="A1224" s="1">
        <v>1932</v>
      </c>
      <c r="B1224" s="1" t="s">
        <v>121</v>
      </c>
      <c r="C1224" s="1">
        <v>0</v>
      </c>
      <c r="D1224" s="1">
        <v>0</v>
      </c>
      <c r="E1224" s="1">
        <v>0</v>
      </c>
    </row>
    <row r="1225" spans="1:5">
      <c r="A1225" s="1">
        <v>1933</v>
      </c>
      <c r="B1225" s="1">
        <v>0</v>
      </c>
      <c r="C1225" s="1">
        <v>338614.56</v>
      </c>
      <c r="D1225" s="1">
        <v>351657.3</v>
      </c>
      <c r="E1225" s="1">
        <v>690271.86</v>
      </c>
    </row>
    <row r="1226" spans="1:5">
      <c r="A1226" s="1">
        <v>1933</v>
      </c>
      <c r="B1226" s="1">
        <v>1</v>
      </c>
      <c r="C1226" s="1">
        <v>342999.01</v>
      </c>
      <c r="D1226" s="1">
        <v>353889.06</v>
      </c>
      <c r="E1226" s="1">
        <v>696888.07</v>
      </c>
    </row>
    <row r="1227" spans="1:5">
      <c r="A1227" s="1">
        <v>1933</v>
      </c>
      <c r="B1227" s="1">
        <v>2</v>
      </c>
      <c r="C1227" s="1">
        <v>344493.78</v>
      </c>
      <c r="D1227" s="1">
        <v>353351.92</v>
      </c>
      <c r="E1227" s="1">
        <v>697845.7</v>
      </c>
    </row>
    <row r="1228" spans="1:5">
      <c r="A1228" s="1">
        <v>1933</v>
      </c>
      <c r="B1228" s="1">
        <v>3</v>
      </c>
      <c r="C1228" s="1">
        <v>341874.62</v>
      </c>
      <c r="D1228" s="1">
        <v>348930.28</v>
      </c>
      <c r="E1228" s="1">
        <v>690804.9</v>
      </c>
    </row>
    <row r="1229" spans="1:5">
      <c r="A1229" s="1">
        <v>1933</v>
      </c>
      <c r="B1229" s="1">
        <v>4</v>
      </c>
      <c r="C1229" s="1">
        <v>342300.1</v>
      </c>
      <c r="D1229" s="1">
        <v>349236.17</v>
      </c>
      <c r="E1229" s="1">
        <v>691536.27</v>
      </c>
    </row>
    <row r="1230" spans="1:5">
      <c r="A1230" s="1">
        <v>1933</v>
      </c>
      <c r="B1230" s="1">
        <v>5</v>
      </c>
      <c r="C1230" s="1">
        <v>346347.27</v>
      </c>
      <c r="D1230" s="1">
        <v>352945.82</v>
      </c>
      <c r="E1230" s="1">
        <v>699293.09</v>
      </c>
    </row>
    <row r="1231" spans="1:5">
      <c r="A1231" s="1">
        <v>1933</v>
      </c>
      <c r="B1231" s="1">
        <v>6</v>
      </c>
      <c r="C1231" s="1">
        <v>353982.94</v>
      </c>
      <c r="D1231" s="1">
        <v>360149.36</v>
      </c>
      <c r="E1231" s="1">
        <v>714132.29</v>
      </c>
    </row>
    <row r="1232" spans="1:5">
      <c r="A1232" s="1">
        <v>1933</v>
      </c>
      <c r="B1232" s="1">
        <v>7</v>
      </c>
      <c r="C1232" s="1">
        <v>363002.87</v>
      </c>
      <c r="D1232" s="1">
        <v>369308.89</v>
      </c>
      <c r="E1232" s="1">
        <v>732311.76</v>
      </c>
    </row>
    <row r="1233" spans="1:5">
      <c r="A1233" s="1">
        <v>1933</v>
      </c>
      <c r="B1233" s="1">
        <v>8</v>
      </c>
      <c r="C1233" s="1">
        <v>371702.18</v>
      </c>
      <c r="D1233" s="1">
        <v>378319.07</v>
      </c>
      <c r="E1233" s="1">
        <v>750021.25</v>
      </c>
    </row>
    <row r="1234" spans="1:5">
      <c r="A1234" s="1">
        <v>1933</v>
      </c>
      <c r="B1234" s="1">
        <v>9</v>
      </c>
      <c r="C1234" s="1">
        <v>382205.88</v>
      </c>
      <c r="D1234" s="1">
        <v>388976.77</v>
      </c>
      <c r="E1234" s="1">
        <v>771182.65</v>
      </c>
    </row>
    <row r="1235" spans="1:5">
      <c r="A1235" s="1">
        <v>1933</v>
      </c>
      <c r="B1235" s="1">
        <v>10</v>
      </c>
      <c r="C1235" s="1">
        <v>396826.41</v>
      </c>
      <c r="D1235" s="1">
        <v>404064.18</v>
      </c>
      <c r="E1235" s="1">
        <v>800890.59</v>
      </c>
    </row>
    <row r="1236" spans="1:5">
      <c r="A1236" s="1">
        <v>1933</v>
      </c>
      <c r="B1236" s="1">
        <v>11</v>
      </c>
      <c r="C1236" s="1">
        <v>416177.32</v>
      </c>
      <c r="D1236" s="1">
        <v>424376.8</v>
      </c>
      <c r="E1236" s="1">
        <v>840554.12</v>
      </c>
    </row>
    <row r="1237" spans="1:5">
      <c r="A1237" s="1">
        <v>1933</v>
      </c>
      <c r="B1237" s="1">
        <v>12</v>
      </c>
      <c r="C1237" s="1">
        <v>428272.74</v>
      </c>
      <c r="D1237" s="1">
        <v>437144.69</v>
      </c>
      <c r="E1237" s="1">
        <v>865417.43</v>
      </c>
    </row>
    <row r="1238" spans="1:5">
      <c r="A1238" s="1">
        <v>1933</v>
      </c>
      <c r="B1238" s="1">
        <v>13</v>
      </c>
      <c r="C1238" s="1">
        <v>407792.61</v>
      </c>
      <c r="D1238" s="1">
        <v>416176.26</v>
      </c>
      <c r="E1238" s="1">
        <v>823968.87</v>
      </c>
    </row>
    <row r="1239" spans="1:5">
      <c r="A1239" s="1">
        <v>1933</v>
      </c>
      <c r="B1239" s="1">
        <v>14</v>
      </c>
      <c r="C1239" s="1">
        <v>359161.68</v>
      </c>
      <c r="D1239" s="1">
        <v>365484.89</v>
      </c>
      <c r="E1239" s="1">
        <v>724646.56</v>
      </c>
    </row>
    <row r="1240" spans="1:5">
      <c r="A1240" s="1">
        <v>1933</v>
      </c>
      <c r="B1240" s="1">
        <v>15</v>
      </c>
      <c r="C1240" s="1">
        <v>329685.84000000003</v>
      </c>
      <c r="D1240" s="1">
        <v>333852.18</v>
      </c>
      <c r="E1240" s="1">
        <v>663538.02</v>
      </c>
    </row>
    <row r="1241" spans="1:5">
      <c r="A1241" s="1">
        <v>1933</v>
      </c>
      <c r="B1241" s="1">
        <v>16</v>
      </c>
      <c r="C1241" s="1">
        <v>340444.61</v>
      </c>
      <c r="D1241" s="1">
        <v>343509.77</v>
      </c>
      <c r="E1241" s="1">
        <v>683954.38</v>
      </c>
    </row>
    <row r="1242" spans="1:5">
      <c r="A1242" s="1">
        <v>1933</v>
      </c>
      <c r="B1242" s="1">
        <v>17</v>
      </c>
      <c r="C1242" s="1">
        <v>368020.55</v>
      </c>
      <c r="D1242" s="1">
        <v>368970.43</v>
      </c>
      <c r="E1242" s="1">
        <v>736990.98</v>
      </c>
    </row>
    <row r="1243" spans="1:5">
      <c r="A1243" s="1">
        <v>1933</v>
      </c>
      <c r="B1243" s="1">
        <v>18</v>
      </c>
      <c r="C1243" s="1">
        <v>391241.49</v>
      </c>
      <c r="D1243" s="1">
        <v>388157.15</v>
      </c>
      <c r="E1243" s="1">
        <v>779398.64</v>
      </c>
    </row>
    <row r="1244" spans="1:5">
      <c r="A1244" s="1">
        <v>1933</v>
      </c>
      <c r="B1244" s="1">
        <v>19</v>
      </c>
      <c r="C1244" s="1">
        <v>402650.92</v>
      </c>
      <c r="D1244" s="1">
        <v>396138.52</v>
      </c>
      <c r="E1244" s="1">
        <v>798789.44</v>
      </c>
    </row>
    <row r="1245" spans="1:5">
      <c r="A1245" s="1">
        <v>1933</v>
      </c>
      <c r="B1245" s="1">
        <v>20</v>
      </c>
      <c r="C1245" s="1">
        <v>405110.15</v>
      </c>
      <c r="D1245" s="1">
        <v>396208.66</v>
      </c>
      <c r="E1245" s="1">
        <v>801318.81</v>
      </c>
    </row>
    <row r="1246" spans="1:5">
      <c r="A1246" s="1">
        <v>1933</v>
      </c>
      <c r="B1246" s="1">
        <v>21</v>
      </c>
      <c r="C1246" s="1">
        <v>405786.69</v>
      </c>
      <c r="D1246" s="1">
        <v>393766.67</v>
      </c>
      <c r="E1246" s="1">
        <v>799553.36</v>
      </c>
    </row>
    <row r="1247" spans="1:5">
      <c r="A1247" s="1">
        <v>1933</v>
      </c>
      <c r="B1247" s="1">
        <v>22</v>
      </c>
      <c r="C1247" s="1">
        <v>407666.54</v>
      </c>
      <c r="D1247" s="1">
        <v>392156.45</v>
      </c>
      <c r="E1247" s="1">
        <v>799822.99</v>
      </c>
    </row>
    <row r="1248" spans="1:5">
      <c r="A1248" s="1">
        <v>1933</v>
      </c>
      <c r="B1248" s="1">
        <v>23</v>
      </c>
      <c r="C1248" s="1">
        <v>411416.76</v>
      </c>
      <c r="D1248" s="1">
        <v>392820.52</v>
      </c>
      <c r="E1248" s="1">
        <v>804237.28</v>
      </c>
    </row>
    <row r="1249" spans="1:5">
      <c r="A1249" s="1">
        <v>1933</v>
      </c>
      <c r="B1249" s="1">
        <v>24</v>
      </c>
      <c r="C1249" s="1">
        <v>414763.48</v>
      </c>
      <c r="D1249" s="1">
        <v>393085.88</v>
      </c>
      <c r="E1249" s="1">
        <v>807849.36</v>
      </c>
    </row>
    <row r="1250" spans="1:5">
      <c r="A1250" s="1">
        <v>1933</v>
      </c>
      <c r="B1250" s="1">
        <v>25</v>
      </c>
      <c r="C1250" s="1">
        <v>414369.76</v>
      </c>
      <c r="D1250" s="1">
        <v>390557.98</v>
      </c>
      <c r="E1250" s="1">
        <v>804927.74</v>
      </c>
    </row>
    <row r="1251" spans="1:5">
      <c r="A1251" s="1">
        <v>1933</v>
      </c>
      <c r="B1251" s="1">
        <v>26</v>
      </c>
      <c r="C1251" s="1">
        <v>410691.36</v>
      </c>
      <c r="D1251" s="1">
        <v>386980.36</v>
      </c>
      <c r="E1251" s="1">
        <v>797671.72</v>
      </c>
    </row>
    <row r="1252" spans="1:5">
      <c r="A1252" s="1">
        <v>1933</v>
      </c>
      <c r="B1252" s="1">
        <v>27</v>
      </c>
      <c r="C1252" s="1">
        <v>405876.76</v>
      </c>
      <c r="D1252" s="1">
        <v>384043.37</v>
      </c>
      <c r="E1252" s="1">
        <v>789920.12</v>
      </c>
    </row>
    <row r="1253" spans="1:5">
      <c r="A1253" s="1">
        <v>1933</v>
      </c>
      <c r="B1253" s="1">
        <v>28</v>
      </c>
      <c r="C1253" s="1">
        <v>400837.53</v>
      </c>
      <c r="D1253" s="1">
        <v>381559.87</v>
      </c>
      <c r="E1253" s="1">
        <v>782397.4</v>
      </c>
    </row>
    <row r="1254" spans="1:5">
      <c r="A1254" s="1">
        <v>1933</v>
      </c>
      <c r="B1254" s="1">
        <v>29</v>
      </c>
      <c r="C1254" s="1">
        <v>395708.92</v>
      </c>
      <c r="D1254" s="1">
        <v>378578.4</v>
      </c>
      <c r="E1254" s="1">
        <v>774287.32</v>
      </c>
    </row>
    <row r="1255" spans="1:5">
      <c r="A1255" s="1">
        <v>1933</v>
      </c>
      <c r="B1255" s="1">
        <v>30</v>
      </c>
      <c r="C1255" s="1">
        <v>389930.44</v>
      </c>
      <c r="D1255" s="1">
        <v>374263.49</v>
      </c>
      <c r="E1255" s="1">
        <v>764193.92</v>
      </c>
    </row>
    <row r="1256" spans="1:5">
      <c r="A1256" s="1">
        <v>1933</v>
      </c>
      <c r="B1256" s="1">
        <v>31</v>
      </c>
      <c r="C1256" s="1">
        <v>386238.29</v>
      </c>
      <c r="D1256" s="1">
        <v>370214.27</v>
      </c>
      <c r="E1256" s="1">
        <v>756452.56</v>
      </c>
    </row>
    <row r="1257" spans="1:5">
      <c r="A1257" s="1">
        <v>1933</v>
      </c>
      <c r="B1257" s="1">
        <v>32</v>
      </c>
      <c r="C1257" s="1">
        <v>384196.9</v>
      </c>
      <c r="D1257" s="1">
        <v>364503.69</v>
      </c>
      <c r="E1257" s="1">
        <v>748700.59</v>
      </c>
    </row>
    <row r="1258" spans="1:5">
      <c r="A1258" s="1">
        <v>1933</v>
      </c>
      <c r="B1258" s="1">
        <v>33</v>
      </c>
      <c r="C1258" s="1">
        <v>377713.65</v>
      </c>
      <c r="D1258" s="1">
        <v>349669.6</v>
      </c>
      <c r="E1258" s="1">
        <v>727383.25</v>
      </c>
    </row>
    <row r="1259" spans="1:5">
      <c r="A1259" s="1">
        <v>1933</v>
      </c>
      <c r="B1259" s="1">
        <v>34</v>
      </c>
      <c r="C1259" s="1">
        <v>367762.27</v>
      </c>
      <c r="D1259" s="1">
        <v>327564.19</v>
      </c>
      <c r="E1259" s="1">
        <v>695326.46</v>
      </c>
    </row>
    <row r="1260" spans="1:5">
      <c r="A1260" s="1">
        <v>1933</v>
      </c>
      <c r="B1260" s="1">
        <v>35</v>
      </c>
      <c r="C1260" s="1">
        <v>361118.21</v>
      </c>
      <c r="D1260" s="1">
        <v>310299.65999999997</v>
      </c>
      <c r="E1260" s="1">
        <v>671417.87</v>
      </c>
    </row>
    <row r="1261" spans="1:5">
      <c r="A1261" s="1">
        <v>1933</v>
      </c>
      <c r="B1261" s="1">
        <v>36</v>
      </c>
      <c r="C1261" s="1">
        <v>357671.47</v>
      </c>
      <c r="D1261" s="1">
        <v>301509.51</v>
      </c>
      <c r="E1261" s="1">
        <v>659180.98</v>
      </c>
    </row>
    <row r="1262" spans="1:5">
      <c r="A1262" s="1">
        <v>1933</v>
      </c>
      <c r="B1262" s="1">
        <v>37</v>
      </c>
      <c r="C1262" s="1">
        <v>353609.93</v>
      </c>
      <c r="D1262" s="1">
        <v>296391.31</v>
      </c>
      <c r="E1262" s="1">
        <v>650001.24</v>
      </c>
    </row>
    <row r="1263" spans="1:5">
      <c r="A1263" s="1">
        <v>1933</v>
      </c>
      <c r="B1263" s="1">
        <v>38</v>
      </c>
      <c r="C1263" s="1">
        <v>348319.96</v>
      </c>
      <c r="D1263" s="1">
        <v>291861.53000000003</v>
      </c>
      <c r="E1263" s="1">
        <v>640181.49</v>
      </c>
    </row>
    <row r="1264" spans="1:5">
      <c r="A1264" s="1">
        <v>1933</v>
      </c>
      <c r="B1264" s="1">
        <v>39</v>
      </c>
      <c r="C1264" s="1">
        <v>344577.12</v>
      </c>
      <c r="D1264" s="1">
        <v>289065.96999999997</v>
      </c>
      <c r="E1264" s="1">
        <v>633643.09</v>
      </c>
    </row>
    <row r="1265" spans="1:5">
      <c r="A1265" s="1">
        <v>1933</v>
      </c>
      <c r="B1265" s="1">
        <v>40</v>
      </c>
      <c r="C1265" s="1">
        <v>342057.62</v>
      </c>
      <c r="D1265" s="1">
        <v>288070.83</v>
      </c>
      <c r="E1265" s="1">
        <v>630128.44999999995</v>
      </c>
    </row>
    <row r="1266" spans="1:5">
      <c r="A1266" s="1">
        <v>1933</v>
      </c>
      <c r="B1266" s="1">
        <v>41</v>
      </c>
      <c r="C1266" s="1">
        <v>338851.69</v>
      </c>
      <c r="D1266" s="1">
        <v>287359.62</v>
      </c>
      <c r="E1266" s="1">
        <v>626211.31999999995</v>
      </c>
    </row>
    <row r="1267" spans="1:5">
      <c r="A1267" s="1">
        <v>1933</v>
      </c>
      <c r="B1267" s="1">
        <v>42</v>
      </c>
      <c r="C1267" s="1">
        <v>331251.28000000003</v>
      </c>
      <c r="D1267" s="1">
        <v>283254.59000000003</v>
      </c>
      <c r="E1267" s="1">
        <v>614505.87</v>
      </c>
    </row>
    <row r="1268" spans="1:5">
      <c r="A1268" s="1">
        <v>1933</v>
      </c>
      <c r="B1268" s="1">
        <v>43</v>
      </c>
      <c r="C1268" s="1">
        <v>322866.99</v>
      </c>
      <c r="D1268" s="1">
        <v>277670.95</v>
      </c>
      <c r="E1268" s="1">
        <v>600537.93999999994</v>
      </c>
    </row>
    <row r="1269" spans="1:5">
      <c r="A1269" s="1">
        <v>1933</v>
      </c>
      <c r="B1269" s="1">
        <v>44</v>
      </c>
      <c r="C1269" s="1">
        <v>321394.01</v>
      </c>
      <c r="D1269" s="1">
        <v>275937.44</v>
      </c>
      <c r="E1269" s="1">
        <v>597331.44999999995</v>
      </c>
    </row>
    <row r="1270" spans="1:5">
      <c r="A1270" s="1">
        <v>1933</v>
      </c>
      <c r="B1270" s="1">
        <v>45</v>
      </c>
      <c r="C1270" s="1">
        <v>321688.74</v>
      </c>
      <c r="D1270" s="1">
        <v>274415.34000000003</v>
      </c>
      <c r="E1270" s="1">
        <v>596104.07999999996</v>
      </c>
    </row>
    <row r="1271" spans="1:5">
      <c r="A1271" s="1">
        <v>1933</v>
      </c>
      <c r="B1271" s="1">
        <v>46</v>
      </c>
      <c r="C1271" s="1">
        <v>317865.59000000003</v>
      </c>
      <c r="D1271" s="1">
        <v>270598.56</v>
      </c>
      <c r="E1271" s="1">
        <v>588464.15</v>
      </c>
    </row>
    <row r="1272" spans="1:5">
      <c r="A1272" s="1">
        <v>1933</v>
      </c>
      <c r="B1272" s="1">
        <v>47</v>
      </c>
      <c r="C1272" s="1">
        <v>313047.75</v>
      </c>
      <c r="D1272" s="1">
        <v>267850.87</v>
      </c>
      <c r="E1272" s="1">
        <v>580898.62</v>
      </c>
    </row>
    <row r="1273" spans="1:5">
      <c r="A1273" s="1">
        <v>1933</v>
      </c>
      <c r="B1273" s="1">
        <v>48</v>
      </c>
      <c r="C1273" s="1">
        <v>307976.14</v>
      </c>
      <c r="D1273" s="1">
        <v>264689.56</v>
      </c>
      <c r="E1273" s="1">
        <v>572665.68999999994</v>
      </c>
    </row>
    <row r="1274" spans="1:5">
      <c r="A1274" s="1">
        <v>1933</v>
      </c>
      <c r="B1274" s="1">
        <v>49</v>
      </c>
      <c r="C1274" s="1">
        <v>304690.94</v>
      </c>
      <c r="D1274" s="1">
        <v>261502.84</v>
      </c>
      <c r="E1274" s="1">
        <v>566193.78</v>
      </c>
    </row>
    <row r="1275" spans="1:5">
      <c r="A1275" s="1">
        <v>1933</v>
      </c>
      <c r="B1275" s="1">
        <v>50</v>
      </c>
      <c r="C1275" s="1">
        <v>303884.84999999998</v>
      </c>
      <c r="D1275" s="1">
        <v>261412.63</v>
      </c>
      <c r="E1275" s="1">
        <v>565297.48</v>
      </c>
    </row>
    <row r="1276" spans="1:5">
      <c r="A1276" s="1">
        <v>1933</v>
      </c>
      <c r="B1276" s="1">
        <v>51</v>
      </c>
      <c r="C1276" s="1">
        <v>302799.90999999997</v>
      </c>
      <c r="D1276" s="1">
        <v>263608.52</v>
      </c>
      <c r="E1276" s="1">
        <v>566408.43000000005</v>
      </c>
    </row>
    <row r="1277" spans="1:5">
      <c r="A1277" s="1">
        <v>1933</v>
      </c>
      <c r="B1277" s="1">
        <v>52</v>
      </c>
      <c r="C1277" s="1">
        <v>296140.21000000002</v>
      </c>
      <c r="D1277" s="1">
        <v>260633.77</v>
      </c>
      <c r="E1277" s="1">
        <v>556773.99</v>
      </c>
    </row>
    <row r="1278" spans="1:5">
      <c r="A1278" s="1">
        <v>1933</v>
      </c>
      <c r="B1278" s="1">
        <v>53</v>
      </c>
      <c r="C1278" s="1">
        <v>284305.39</v>
      </c>
      <c r="D1278" s="1">
        <v>251083.94</v>
      </c>
      <c r="E1278" s="1">
        <v>535389.32999999996</v>
      </c>
    </row>
    <row r="1279" spans="1:5">
      <c r="A1279" s="1">
        <v>1933</v>
      </c>
      <c r="B1279" s="1">
        <v>54</v>
      </c>
      <c r="C1279" s="1">
        <v>275904.15999999997</v>
      </c>
      <c r="D1279" s="1">
        <v>243156.48000000001</v>
      </c>
      <c r="E1279" s="1">
        <v>519060.64</v>
      </c>
    </row>
    <row r="1280" spans="1:5">
      <c r="A1280" s="1">
        <v>1933</v>
      </c>
      <c r="B1280" s="1">
        <v>55</v>
      </c>
      <c r="C1280" s="1">
        <v>272513.65000000002</v>
      </c>
      <c r="D1280" s="1">
        <v>239998.42</v>
      </c>
      <c r="E1280" s="1">
        <v>512512.07</v>
      </c>
    </row>
    <row r="1281" spans="1:5">
      <c r="A1281" s="1">
        <v>1933</v>
      </c>
      <c r="B1281" s="1">
        <v>56</v>
      </c>
      <c r="C1281" s="1">
        <v>267871.27</v>
      </c>
      <c r="D1281" s="1">
        <v>237458.07</v>
      </c>
      <c r="E1281" s="1">
        <v>505329.34</v>
      </c>
    </row>
    <row r="1282" spans="1:5">
      <c r="A1282" s="1">
        <v>1933</v>
      </c>
      <c r="B1282" s="1">
        <v>57</v>
      </c>
      <c r="C1282" s="1">
        <v>259377.5</v>
      </c>
      <c r="D1282" s="1">
        <v>232857.04</v>
      </c>
      <c r="E1282" s="1">
        <v>492234.54</v>
      </c>
    </row>
    <row r="1283" spans="1:5">
      <c r="A1283" s="1">
        <v>1933</v>
      </c>
      <c r="B1283" s="1">
        <v>58</v>
      </c>
      <c r="C1283" s="1">
        <v>248075.27</v>
      </c>
      <c r="D1283" s="1">
        <v>225394.29</v>
      </c>
      <c r="E1283" s="1">
        <v>473469.56</v>
      </c>
    </row>
    <row r="1284" spans="1:5">
      <c r="A1284" s="1">
        <v>1933</v>
      </c>
      <c r="B1284" s="1">
        <v>59</v>
      </c>
      <c r="C1284" s="1">
        <v>239132.28</v>
      </c>
      <c r="D1284" s="1">
        <v>217843.01</v>
      </c>
      <c r="E1284" s="1">
        <v>456975.29</v>
      </c>
    </row>
    <row r="1285" spans="1:5">
      <c r="A1285" s="1">
        <v>1933</v>
      </c>
      <c r="B1285" s="1">
        <v>60</v>
      </c>
      <c r="C1285" s="1">
        <v>232570.75</v>
      </c>
      <c r="D1285" s="1">
        <v>210917.57</v>
      </c>
      <c r="E1285" s="1">
        <v>443488.32</v>
      </c>
    </row>
    <row r="1286" spans="1:5">
      <c r="A1286" s="1">
        <v>1933</v>
      </c>
      <c r="B1286" s="1">
        <v>61</v>
      </c>
      <c r="C1286" s="1">
        <v>224964.94</v>
      </c>
      <c r="D1286" s="1">
        <v>202547.86</v>
      </c>
      <c r="E1286" s="1">
        <v>427512.79</v>
      </c>
    </row>
    <row r="1287" spans="1:5">
      <c r="A1287" s="1">
        <v>1933</v>
      </c>
      <c r="B1287" s="1">
        <v>62</v>
      </c>
      <c r="C1287" s="1">
        <v>213220.06</v>
      </c>
      <c r="D1287" s="1">
        <v>190273.75</v>
      </c>
      <c r="E1287" s="1">
        <v>403493.81</v>
      </c>
    </row>
    <row r="1288" spans="1:5">
      <c r="A1288" s="1">
        <v>1933</v>
      </c>
      <c r="B1288" s="1">
        <v>63</v>
      </c>
      <c r="C1288" s="1">
        <v>199111.55</v>
      </c>
      <c r="D1288" s="1">
        <v>176747.73</v>
      </c>
      <c r="E1288" s="1">
        <v>375859.28</v>
      </c>
    </row>
    <row r="1289" spans="1:5">
      <c r="A1289" s="1">
        <v>1933</v>
      </c>
      <c r="B1289" s="1">
        <v>64</v>
      </c>
      <c r="C1289" s="1">
        <v>189174.73</v>
      </c>
      <c r="D1289" s="1">
        <v>166788.23000000001</v>
      </c>
      <c r="E1289" s="1">
        <v>355962.95</v>
      </c>
    </row>
    <row r="1290" spans="1:5">
      <c r="A1290" s="1">
        <v>1933</v>
      </c>
      <c r="B1290" s="1">
        <v>65</v>
      </c>
      <c r="C1290" s="1">
        <v>183578.71</v>
      </c>
      <c r="D1290" s="1">
        <v>159502.45000000001</v>
      </c>
      <c r="E1290" s="1">
        <v>343081.17</v>
      </c>
    </row>
    <row r="1291" spans="1:5">
      <c r="A1291" s="1">
        <v>1933</v>
      </c>
      <c r="B1291" s="1">
        <v>66</v>
      </c>
      <c r="C1291" s="1">
        <v>177338.33</v>
      </c>
      <c r="D1291" s="1">
        <v>151203.97</v>
      </c>
      <c r="E1291" s="1">
        <v>328542.3</v>
      </c>
    </row>
    <row r="1292" spans="1:5">
      <c r="A1292" s="1">
        <v>1933</v>
      </c>
      <c r="B1292" s="1">
        <v>67</v>
      </c>
      <c r="C1292" s="1">
        <v>168583.34</v>
      </c>
      <c r="D1292" s="1">
        <v>140911</v>
      </c>
      <c r="E1292" s="1">
        <v>309494.34000000003</v>
      </c>
    </row>
    <row r="1293" spans="1:5">
      <c r="A1293" s="1">
        <v>1933</v>
      </c>
      <c r="B1293" s="1">
        <v>68</v>
      </c>
      <c r="C1293" s="1">
        <v>157227.53</v>
      </c>
      <c r="D1293" s="1">
        <v>129591.26</v>
      </c>
      <c r="E1293" s="1">
        <v>286818.78000000003</v>
      </c>
    </row>
    <row r="1294" spans="1:5">
      <c r="A1294" s="1">
        <v>1933</v>
      </c>
      <c r="B1294" s="1">
        <v>69</v>
      </c>
      <c r="C1294" s="1">
        <v>146237.4</v>
      </c>
      <c r="D1294" s="1">
        <v>119717.29</v>
      </c>
      <c r="E1294" s="1">
        <v>265954.69</v>
      </c>
    </row>
    <row r="1295" spans="1:5">
      <c r="A1295" s="1">
        <v>1933</v>
      </c>
      <c r="B1295" s="1">
        <v>70</v>
      </c>
      <c r="C1295" s="1">
        <v>136889.67000000001</v>
      </c>
      <c r="D1295" s="1">
        <v>110927.81</v>
      </c>
      <c r="E1295" s="1">
        <v>247817.48</v>
      </c>
    </row>
    <row r="1296" spans="1:5">
      <c r="A1296" s="1">
        <v>1933</v>
      </c>
      <c r="B1296" s="1">
        <v>71</v>
      </c>
      <c r="C1296" s="1">
        <v>128825.72</v>
      </c>
      <c r="D1296" s="1">
        <v>101939.83</v>
      </c>
      <c r="E1296" s="1">
        <v>230765.55</v>
      </c>
    </row>
    <row r="1297" spans="1:5">
      <c r="A1297" s="1">
        <v>1933</v>
      </c>
      <c r="B1297" s="1">
        <v>72</v>
      </c>
      <c r="C1297" s="1">
        <v>120575.64</v>
      </c>
      <c r="D1297" s="1">
        <v>92364.99</v>
      </c>
      <c r="E1297" s="1">
        <v>212940.63</v>
      </c>
    </row>
    <row r="1298" spans="1:5">
      <c r="A1298" s="1">
        <v>1933</v>
      </c>
      <c r="B1298" s="1">
        <v>73</v>
      </c>
      <c r="C1298" s="1">
        <v>110877.81</v>
      </c>
      <c r="D1298" s="1">
        <v>82415.3</v>
      </c>
      <c r="E1298" s="1">
        <v>193293.12</v>
      </c>
    </row>
    <row r="1299" spans="1:5">
      <c r="A1299" s="1">
        <v>1933</v>
      </c>
      <c r="B1299" s="1">
        <v>74</v>
      </c>
      <c r="C1299" s="1">
        <v>101333.18</v>
      </c>
      <c r="D1299" s="1">
        <v>73563.97</v>
      </c>
      <c r="E1299" s="1">
        <v>174897.15</v>
      </c>
    </row>
    <row r="1300" spans="1:5">
      <c r="A1300" s="1">
        <v>1933</v>
      </c>
      <c r="B1300" s="1">
        <v>75</v>
      </c>
      <c r="C1300" s="1">
        <v>92272.18</v>
      </c>
      <c r="D1300" s="1">
        <v>65798.98</v>
      </c>
      <c r="E1300" s="1">
        <v>158071.16</v>
      </c>
    </row>
    <row r="1301" spans="1:5">
      <c r="A1301" s="1">
        <v>1933</v>
      </c>
      <c r="B1301" s="1">
        <v>76</v>
      </c>
      <c r="C1301" s="1">
        <v>82916.63</v>
      </c>
      <c r="D1301" s="1">
        <v>58136.02</v>
      </c>
      <c r="E1301" s="1">
        <v>141052.64000000001</v>
      </c>
    </row>
    <row r="1302" spans="1:5">
      <c r="A1302" s="1">
        <v>1933</v>
      </c>
      <c r="B1302" s="1">
        <v>77</v>
      </c>
      <c r="C1302" s="1">
        <v>73189.13</v>
      </c>
      <c r="D1302" s="1">
        <v>50167.01</v>
      </c>
      <c r="E1302" s="1">
        <v>123356.14</v>
      </c>
    </row>
    <row r="1303" spans="1:5">
      <c r="A1303" s="1">
        <v>1933</v>
      </c>
      <c r="B1303" s="1">
        <v>78</v>
      </c>
      <c r="C1303" s="1">
        <v>63811.1</v>
      </c>
      <c r="D1303" s="1">
        <v>42427.64</v>
      </c>
      <c r="E1303" s="1">
        <v>106238.74</v>
      </c>
    </row>
    <row r="1304" spans="1:5">
      <c r="A1304" s="1">
        <v>1933</v>
      </c>
      <c r="B1304" s="1">
        <v>79</v>
      </c>
      <c r="C1304" s="1">
        <v>55361.99</v>
      </c>
      <c r="D1304" s="1">
        <v>35602.629999999997</v>
      </c>
      <c r="E1304" s="1">
        <v>90964.62</v>
      </c>
    </row>
    <row r="1305" spans="1:5">
      <c r="A1305" s="1">
        <v>1933</v>
      </c>
      <c r="B1305" s="1">
        <v>80</v>
      </c>
      <c r="C1305" s="1">
        <v>48316.44</v>
      </c>
      <c r="D1305" s="1">
        <v>29854.28</v>
      </c>
      <c r="E1305" s="1">
        <v>78170.710000000006</v>
      </c>
    </row>
    <row r="1306" spans="1:5">
      <c r="A1306" s="1">
        <v>1933</v>
      </c>
      <c r="B1306" s="1">
        <v>81</v>
      </c>
      <c r="C1306" s="1">
        <v>42504.07</v>
      </c>
      <c r="D1306" s="1">
        <v>25208.2</v>
      </c>
      <c r="E1306" s="1">
        <v>67712.27</v>
      </c>
    </row>
    <row r="1307" spans="1:5">
      <c r="A1307" s="1">
        <v>1933</v>
      </c>
      <c r="B1307" s="1">
        <v>82</v>
      </c>
      <c r="C1307" s="1">
        <v>36617.410000000003</v>
      </c>
      <c r="D1307" s="1">
        <v>21040.97</v>
      </c>
      <c r="E1307" s="1">
        <v>57658.38</v>
      </c>
    </row>
    <row r="1308" spans="1:5">
      <c r="A1308" s="1">
        <v>1933</v>
      </c>
      <c r="B1308" s="1">
        <v>83</v>
      </c>
      <c r="C1308" s="1">
        <v>30162.720000000001</v>
      </c>
      <c r="D1308" s="1">
        <v>16756.73</v>
      </c>
      <c r="E1308" s="1">
        <v>46919.44</v>
      </c>
    </row>
    <row r="1309" spans="1:5">
      <c r="A1309" s="1">
        <v>1933</v>
      </c>
      <c r="B1309" s="1">
        <v>84</v>
      </c>
      <c r="C1309" s="1">
        <v>24004.65</v>
      </c>
      <c r="D1309" s="1">
        <v>12896.08</v>
      </c>
      <c r="E1309" s="1">
        <v>36900.730000000003</v>
      </c>
    </row>
    <row r="1310" spans="1:5">
      <c r="A1310" s="1">
        <v>1933</v>
      </c>
      <c r="B1310" s="1">
        <v>85</v>
      </c>
      <c r="C1310" s="1">
        <v>18844.849999999999</v>
      </c>
      <c r="D1310" s="1">
        <v>9735.3799999999992</v>
      </c>
      <c r="E1310" s="1">
        <v>28580.23</v>
      </c>
    </row>
    <row r="1311" spans="1:5">
      <c r="A1311" s="1">
        <v>1933</v>
      </c>
      <c r="B1311" s="1">
        <v>86</v>
      </c>
      <c r="C1311" s="1">
        <v>15167.82</v>
      </c>
      <c r="D1311" s="1">
        <v>7415.52</v>
      </c>
      <c r="E1311" s="1">
        <v>22583.34</v>
      </c>
    </row>
    <row r="1312" spans="1:5">
      <c r="A1312" s="1">
        <v>1933</v>
      </c>
      <c r="B1312" s="1">
        <v>87</v>
      </c>
      <c r="C1312" s="1">
        <v>12148.87</v>
      </c>
      <c r="D1312" s="1">
        <v>5613.17</v>
      </c>
      <c r="E1312" s="1">
        <v>17762.05</v>
      </c>
    </row>
    <row r="1313" spans="1:5">
      <c r="A1313" s="1">
        <v>1933</v>
      </c>
      <c r="B1313" s="1">
        <v>88</v>
      </c>
      <c r="C1313" s="1">
        <v>9433.2000000000007</v>
      </c>
      <c r="D1313" s="1">
        <v>4149.53</v>
      </c>
      <c r="E1313" s="1">
        <v>13582.72</v>
      </c>
    </row>
    <row r="1314" spans="1:5">
      <c r="A1314" s="1">
        <v>1933</v>
      </c>
      <c r="B1314" s="1">
        <v>89</v>
      </c>
      <c r="C1314" s="1">
        <v>7154.39</v>
      </c>
      <c r="D1314" s="1">
        <v>2998.27</v>
      </c>
      <c r="E1314" s="1">
        <v>10152.66</v>
      </c>
    </row>
    <row r="1315" spans="1:5">
      <c r="A1315" s="1">
        <v>1933</v>
      </c>
      <c r="B1315" s="1">
        <v>90</v>
      </c>
      <c r="C1315" s="1">
        <v>5199.51</v>
      </c>
      <c r="D1315" s="1">
        <v>2093.29</v>
      </c>
      <c r="E1315" s="1">
        <v>7292.81</v>
      </c>
    </row>
    <row r="1316" spans="1:5">
      <c r="A1316" s="1">
        <v>1933</v>
      </c>
      <c r="B1316" s="1">
        <v>91</v>
      </c>
      <c r="C1316" s="1">
        <v>3826.79</v>
      </c>
      <c r="D1316" s="1">
        <v>1486.31</v>
      </c>
      <c r="E1316" s="1">
        <v>5313.09</v>
      </c>
    </row>
    <row r="1317" spans="1:5">
      <c r="A1317" s="1">
        <v>1933</v>
      </c>
      <c r="B1317" s="1">
        <v>92</v>
      </c>
      <c r="C1317" s="1">
        <v>2852.08</v>
      </c>
      <c r="D1317" s="1">
        <v>1059.6199999999999</v>
      </c>
      <c r="E1317" s="1">
        <v>3911.71</v>
      </c>
    </row>
    <row r="1318" spans="1:5">
      <c r="A1318" s="1">
        <v>1933</v>
      </c>
      <c r="B1318" s="1">
        <v>93</v>
      </c>
      <c r="C1318" s="1">
        <v>2007.17</v>
      </c>
      <c r="D1318" s="1">
        <v>698.22</v>
      </c>
      <c r="E1318" s="1">
        <v>2705.39</v>
      </c>
    </row>
    <row r="1319" spans="1:5">
      <c r="A1319" s="1">
        <v>1933</v>
      </c>
      <c r="B1319" s="1">
        <v>94</v>
      </c>
      <c r="C1319" s="1">
        <v>1325.76</v>
      </c>
      <c r="D1319" s="1">
        <v>422.29</v>
      </c>
      <c r="E1319" s="1">
        <v>1748.05</v>
      </c>
    </row>
    <row r="1320" spans="1:5">
      <c r="A1320" s="1">
        <v>1933</v>
      </c>
      <c r="B1320" s="1">
        <v>95</v>
      </c>
      <c r="C1320" s="1">
        <v>865.48</v>
      </c>
      <c r="D1320" s="1">
        <v>260.75</v>
      </c>
      <c r="E1320" s="1">
        <v>1126.23</v>
      </c>
    </row>
    <row r="1321" spans="1:5">
      <c r="A1321" s="1">
        <v>1933</v>
      </c>
      <c r="B1321" s="1">
        <v>96</v>
      </c>
      <c r="C1321" s="1">
        <v>564.58000000000004</v>
      </c>
      <c r="D1321" s="1">
        <v>159.18</v>
      </c>
      <c r="E1321" s="1">
        <v>723.75</v>
      </c>
    </row>
    <row r="1322" spans="1:5">
      <c r="A1322" s="1">
        <v>1933</v>
      </c>
      <c r="B1322" s="1">
        <v>97</v>
      </c>
      <c r="C1322" s="1">
        <v>352.93</v>
      </c>
      <c r="D1322" s="1">
        <v>92.04</v>
      </c>
      <c r="E1322" s="1">
        <v>444.97</v>
      </c>
    </row>
    <row r="1323" spans="1:5">
      <c r="A1323" s="1">
        <v>1933</v>
      </c>
      <c r="B1323" s="1">
        <v>98</v>
      </c>
      <c r="C1323" s="1">
        <v>207.1</v>
      </c>
      <c r="D1323" s="1">
        <v>54.28</v>
      </c>
      <c r="E1323" s="1">
        <v>261.38</v>
      </c>
    </row>
    <row r="1324" spans="1:5">
      <c r="A1324" s="1">
        <v>1933</v>
      </c>
      <c r="B1324" s="1">
        <v>99</v>
      </c>
      <c r="C1324" s="1">
        <v>125.14</v>
      </c>
      <c r="D1324" s="1">
        <v>29.06</v>
      </c>
      <c r="E1324" s="1">
        <v>154.19999999999999</v>
      </c>
    </row>
    <row r="1325" spans="1:5">
      <c r="A1325" s="1">
        <v>1933</v>
      </c>
      <c r="B1325" s="1">
        <v>100</v>
      </c>
      <c r="C1325" s="1">
        <v>74.41</v>
      </c>
      <c r="D1325" s="1">
        <v>16.420000000000002</v>
      </c>
      <c r="E1325" s="1">
        <v>90.83</v>
      </c>
    </row>
    <row r="1326" spans="1:5">
      <c r="A1326" s="1">
        <v>1933</v>
      </c>
      <c r="B1326" s="1">
        <v>101</v>
      </c>
      <c r="C1326" s="1">
        <v>39.18</v>
      </c>
      <c r="D1326" s="1">
        <v>9.7200000000000006</v>
      </c>
      <c r="E1326" s="1">
        <v>48.9</v>
      </c>
    </row>
    <row r="1327" spans="1:5">
      <c r="A1327" s="1">
        <v>1933</v>
      </c>
      <c r="B1327" s="1">
        <v>102</v>
      </c>
      <c r="C1327" s="1">
        <v>20.98</v>
      </c>
      <c r="D1327" s="1">
        <v>4.92</v>
      </c>
      <c r="E1327" s="1">
        <v>25.9</v>
      </c>
    </row>
    <row r="1328" spans="1:5">
      <c r="A1328" s="1">
        <v>1933</v>
      </c>
      <c r="B1328" s="1">
        <v>103</v>
      </c>
      <c r="C1328" s="1">
        <v>12.77</v>
      </c>
      <c r="D1328" s="1">
        <v>2.75</v>
      </c>
      <c r="E1328" s="1">
        <v>15.52</v>
      </c>
    </row>
    <row r="1329" spans="1:5">
      <c r="A1329" s="1">
        <v>1933</v>
      </c>
      <c r="B1329" s="1">
        <v>104</v>
      </c>
      <c r="C1329" s="1">
        <v>6.86</v>
      </c>
      <c r="D1329" s="1">
        <v>0.93</v>
      </c>
      <c r="E1329" s="1">
        <v>7.79</v>
      </c>
    </row>
    <row r="1330" spans="1:5">
      <c r="A1330" s="1">
        <v>1933</v>
      </c>
      <c r="B1330" s="1">
        <v>105</v>
      </c>
      <c r="C1330" s="1">
        <v>2.71</v>
      </c>
      <c r="D1330" s="1">
        <v>0</v>
      </c>
      <c r="E1330" s="1">
        <v>2.71</v>
      </c>
    </row>
    <row r="1331" spans="1:5">
      <c r="A1331" s="1">
        <v>1933</v>
      </c>
      <c r="B1331" s="1">
        <v>106</v>
      </c>
      <c r="C1331" s="1">
        <v>1.25</v>
      </c>
      <c r="D1331" s="1">
        <v>0</v>
      </c>
      <c r="E1331" s="1">
        <v>1.25</v>
      </c>
    </row>
    <row r="1332" spans="1:5">
      <c r="A1332" s="1">
        <v>1933</v>
      </c>
      <c r="B1332" s="1">
        <v>107</v>
      </c>
      <c r="C1332" s="1">
        <v>1</v>
      </c>
      <c r="D1332" s="1">
        <v>0</v>
      </c>
      <c r="E1332" s="1">
        <v>1</v>
      </c>
    </row>
    <row r="1333" spans="1:5">
      <c r="A1333" s="1">
        <v>1933</v>
      </c>
      <c r="B1333" s="1">
        <v>108</v>
      </c>
      <c r="C1333" s="1">
        <v>0.49</v>
      </c>
      <c r="D1333" s="1">
        <v>0</v>
      </c>
      <c r="E1333" s="1">
        <v>0.49</v>
      </c>
    </row>
    <row r="1334" spans="1:5">
      <c r="A1334" s="1">
        <v>1933</v>
      </c>
      <c r="B1334" s="1">
        <v>109</v>
      </c>
      <c r="C1334" s="1">
        <v>0</v>
      </c>
      <c r="D1334" s="1">
        <v>0</v>
      </c>
      <c r="E1334" s="1">
        <v>0</v>
      </c>
    </row>
    <row r="1335" spans="1:5">
      <c r="A1335" s="1">
        <v>1933</v>
      </c>
      <c r="B1335" s="1" t="s">
        <v>121</v>
      </c>
      <c r="C1335" s="1">
        <v>0</v>
      </c>
      <c r="D1335" s="1">
        <v>0</v>
      </c>
      <c r="E1335" s="1">
        <v>0</v>
      </c>
    </row>
    <row r="1336" spans="1:5">
      <c r="A1336" s="1">
        <v>1934</v>
      </c>
      <c r="B1336" s="1">
        <v>0</v>
      </c>
      <c r="C1336" s="1">
        <v>330660.57</v>
      </c>
      <c r="D1336" s="1">
        <v>344141.32</v>
      </c>
      <c r="E1336" s="1">
        <v>674801.9</v>
      </c>
    </row>
    <row r="1337" spans="1:5">
      <c r="A1337" s="1">
        <v>1934</v>
      </c>
      <c r="B1337" s="1">
        <v>1</v>
      </c>
      <c r="C1337" s="1">
        <v>331772.95</v>
      </c>
      <c r="D1337" s="1">
        <v>342687.17</v>
      </c>
      <c r="E1337" s="1">
        <v>674460.12</v>
      </c>
    </row>
    <row r="1338" spans="1:5">
      <c r="A1338" s="1">
        <v>1934</v>
      </c>
      <c r="B1338" s="1">
        <v>2</v>
      </c>
      <c r="C1338" s="1">
        <v>338977.66</v>
      </c>
      <c r="D1338" s="1">
        <v>349077.67</v>
      </c>
      <c r="E1338" s="1">
        <v>688055.33</v>
      </c>
    </row>
    <row r="1339" spans="1:5">
      <c r="A1339" s="1">
        <v>1934</v>
      </c>
      <c r="B1339" s="1">
        <v>3</v>
      </c>
      <c r="C1339" s="1">
        <v>340000.89</v>
      </c>
      <c r="D1339" s="1">
        <v>348060.41</v>
      </c>
      <c r="E1339" s="1">
        <v>688061.3</v>
      </c>
    </row>
    <row r="1340" spans="1:5">
      <c r="A1340" s="1">
        <v>1934</v>
      </c>
      <c r="B1340" s="1">
        <v>4</v>
      </c>
      <c r="C1340" s="1">
        <v>338994.62</v>
      </c>
      <c r="D1340" s="1">
        <v>345635.87</v>
      </c>
      <c r="E1340" s="1">
        <v>684630.49</v>
      </c>
    </row>
    <row r="1341" spans="1:5">
      <c r="A1341" s="1">
        <v>1934</v>
      </c>
      <c r="B1341" s="1">
        <v>5</v>
      </c>
      <c r="C1341" s="1">
        <v>340633.15</v>
      </c>
      <c r="D1341" s="1">
        <v>347371.05</v>
      </c>
      <c r="E1341" s="1">
        <v>688004.2</v>
      </c>
    </row>
    <row r="1342" spans="1:5">
      <c r="A1342" s="1">
        <v>1934</v>
      </c>
      <c r="B1342" s="1">
        <v>6</v>
      </c>
      <c r="C1342" s="1">
        <v>345724.17</v>
      </c>
      <c r="D1342" s="1">
        <v>352235.17</v>
      </c>
      <c r="E1342" s="1">
        <v>697959.34</v>
      </c>
    </row>
    <row r="1343" spans="1:5">
      <c r="A1343" s="1">
        <v>1934</v>
      </c>
      <c r="B1343" s="1">
        <v>7</v>
      </c>
      <c r="C1343" s="1">
        <v>354356.09</v>
      </c>
      <c r="D1343" s="1">
        <v>360450.84</v>
      </c>
      <c r="E1343" s="1">
        <v>714806.93</v>
      </c>
    </row>
    <row r="1344" spans="1:5">
      <c r="A1344" s="1">
        <v>1934</v>
      </c>
      <c r="B1344" s="1">
        <v>8</v>
      </c>
      <c r="C1344" s="1">
        <v>364255.87</v>
      </c>
      <c r="D1344" s="1">
        <v>370420.11</v>
      </c>
      <c r="E1344" s="1">
        <v>734675.98</v>
      </c>
    </row>
    <row r="1345" spans="1:5">
      <c r="A1345" s="1">
        <v>1934</v>
      </c>
      <c r="B1345" s="1">
        <v>9</v>
      </c>
      <c r="C1345" s="1">
        <v>373659.07</v>
      </c>
      <c r="D1345" s="1">
        <v>379973.58</v>
      </c>
      <c r="E1345" s="1">
        <v>753632.65</v>
      </c>
    </row>
    <row r="1346" spans="1:5">
      <c r="A1346" s="1">
        <v>1934</v>
      </c>
      <c r="B1346" s="1">
        <v>10</v>
      </c>
      <c r="C1346" s="1">
        <v>384555.99</v>
      </c>
      <c r="D1346" s="1">
        <v>390823.53</v>
      </c>
      <c r="E1346" s="1">
        <v>775379.51</v>
      </c>
    </row>
    <row r="1347" spans="1:5">
      <c r="A1347" s="1">
        <v>1934</v>
      </c>
      <c r="B1347" s="1">
        <v>11</v>
      </c>
      <c r="C1347" s="1">
        <v>399094.98</v>
      </c>
      <c r="D1347" s="1">
        <v>405694.42</v>
      </c>
      <c r="E1347" s="1">
        <v>804789.4</v>
      </c>
    </row>
    <row r="1348" spans="1:5">
      <c r="A1348" s="1">
        <v>1934</v>
      </c>
      <c r="B1348" s="1">
        <v>12</v>
      </c>
      <c r="C1348" s="1">
        <v>417863.2</v>
      </c>
      <c r="D1348" s="1">
        <v>425379.09</v>
      </c>
      <c r="E1348" s="1">
        <v>843242.3</v>
      </c>
    </row>
    <row r="1349" spans="1:5">
      <c r="A1349" s="1">
        <v>1934</v>
      </c>
      <c r="B1349" s="1">
        <v>13</v>
      </c>
      <c r="C1349" s="1">
        <v>428921</v>
      </c>
      <c r="D1349" s="1">
        <v>437094.86</v>
      </c>
      <c r="E1349" s="1">
        <v>866015.86</v>
      </c>
    </row>
    <row r="1350" spans="1:5">
      <c r="A1350" s="1">
        <v>1934</v>
      </c>
      <c r="B1350" s="1">
        <v>14</v>
      </c>
      <c r="C1350" s="1">
        <v>407060.55</v>
      </c>
      <c r="D1350" s="1">
        <v>414771.82</v>
      </c>
      <c r="E1350" s="1">
        <v>821832.36</v>
      </c>
    </row>
    <row r="1351" spans="1:5">
      <c r="A1351" s="1">
        <v>1934</v>
      </c>
      <c r="B1351" s="1">
        <v>15</v>
      </c>
      <c r="C1351" s="1">
        <v>357101.25</v>
      </c>
      <c r="D1351" s="1">
        <v>362772.55</v>
      </c>
      <c r="E1351" s="1">
        <v>719873.79</v>
      </c>
    </row>
    <row r="1352" spans="1:5">
      <c r="A1352" s="1">
        <v>1934</v>
      </c>
      <c r="B1352" s="1">
        <v>16</v>
      </c>
      <c r="C1352" s="1">
        <v>326676.77</v>
      </c>
      <c r="D1352" s="1">
        <v>330094.43</v>
      </c>
      <c r="E1352" s="1">
        <v>656771.19999999995</v>
      </c>
    </row>
    <row r="1353" spans="1:5">
      <c r="A1353" s="1">
        <v>1934</v>
      </c>
      <c r="B1353" s="1">
        <v>17</v>
      </c>
      <c r="C1353" s="1">
        <v>337078.5</v>
      </c>
      <c r="D1353" s="1">
        <v>339083.75</v>
      </c>
      <c r="E1353" s="1">
        <v>676162.25</v>
      </c>
    </row>
    <row r="1354" spans="1:5">
      <c r="A1354" s="1">
        <v>1934</v>
      </c>
      <c r="B1354" s="1">
        <v>18</v>
      </c>
      <c r="C1354" s="1">
        <v>365016.67</v>
      </c>
      <c r="D1354" s="1">
        <v>364388.26</v>
      </c>
      <c r="E1354" s="1">
        <v>729404.93</v>
      </c>
    </row>
    <row r="1355" spans="1:5">
      <c r="A1355" s="1">
        <v>1934</v>
      </c>
      <c r="B1355" s="1">
        <v>19</v>
      </c>
      <c r="C1355" s="1">
        <v>389210.97</v>
      </c>
      <c r="D1355" s="1">
        <v>383918.34</v>
      </c>
      <c r="E1355" s="1">
        <v>773129.31</v>
      </c>
    </row>
    <row r="1356" spans="1:5">
      <c r="A1356" s="1">
        <v>1934</v>
      </c>
      <c r="B1356" s="1">
        <v>20</v>
      </c>
      <c r="C1356" s="1">
        <v>401838.32</v>
      </c>
      <c r="D1356" s="1">
        <v>392590.35</v>
      </c>
      <c r="E1356" s="1">
        <v>794428.67</v>
      </c>
    </row>
    <row r="1357" spans="1:5">
      <c r="A1357" s="1">
        <v>1934</v>
      </c>
      <c r="B1357" s="1">
        <v>21</v>
      </c>
      <c r="C1357" s="1">
        <v>405379.09</v>
      </c>
      <c r="D1357" s="1">
        <v>393599.58</v>
      </c>
      <c r="E1357" s="1">
        <v>798978.67</v>
      </c>
    </row>
    <row r="1358" spans="1:5">
      <c r="A1358" s="1">
        <v>1934</v>
      </c>
      <c r="B1358" s="1">
        <v>22</v>
      </c>
      <c r="C1358" s="1">
        <v>406707.45</v>
      </c>
      <c r="D1358" s="1">
        <v>392175.51</v>
      </c>
      <c r="E1358" s="1">
        <v>798882.96</v>
      </c>
    </row>
    <row r="1359" spans="1:5">
      <c r="A1359" s="1">
        <v>1934</v>
      </c>
      <c r="B1359" s="1">
        <v>23</v>
      </c>
      <c r="C1359" s="1">
        <v>408660.93</v>
      </c>
      <c r="D1359" s="1">
        <v>391489.85</v>
      </c>
      <c r="E1359" s="1">
        <v>800150.78</v>
      </c>
    </row>
    <row r="1360" spans="1:5">
      <c r="A1360" s="1">
        <v>1934</v>
      </c>
      <c r="B1360" s="1">
        <v>24</v>
      </c>
      <c r="C1360" s="1">
        <v>411991.28</v>
      </c>
      <c r="D1360" s="1">
        <v>392918.76</v>
      </c>
      <c r="E1360" s="1">
        <v>804910.04</v>
      </c>
    </row>
    <row r="1361" spans="1:5">
      <c r="A1361" s="1">
        <v>1934</v>
      </c>
      <c r="B1361" s="1">
        <v>25</v>
      </c>
      <c r="C1361" s="1">
        <v>414700.74</v>
      </c>
      <c r="D1361" s="1">
        <v>393650.5</v>
      </c>
      <c r="E1361" s="1">
        <v>808351.24</v>
      </c>
    </row>
    <row r="1362" spans="1:5">
      <c r="A1362" s="1">
        <v>1934</v>
      </c>
      <c r="B1362" s="1">
        <v>26</v>
      </c>
      <c r="C1362" s="1">
        <v>413666.63</v>
      </c>
      <c r="D1362" s="1">
        <v>391235.64</v>
      </c>
      <c r="E1362" s="1">
        <v>804902.27</v>
      </c>
    </row>
    <row r="1363" spans="1:5">
      <c r="A1363" s="1">
        <v>1934</v>
      </c>
      <c r="B1363" s="1">
        <v>27</v>
      </c>
      <c r="C1363" s="1">
        <v>409490.85</v>
      </c>
      <c r="D1363" s="1">
        <v>387548.6</v>
      </c>
      <c r="E1363" s="1">
        <v>797039.45</v>
      </c>
    </row>
    <row r="1364" spans="1:5">
      <c r="A1364" s="1">
        <v>1934</v>
      </c>
      <c r="B1364" s="1">
        <v>28</v>
      </c>
      <c r="C1364" s="1">
        <v>404334.6</v>
      </c>
      <c r="D1364" s="1">
        <v>384390.72</v>
      </c>
      <c r="E1364" s="1">
        <v>788725.32</v>
      </c>
    </row>
    <row r="1365" spans="1:5">
      <c r="A1365" s="1">
        <v>1934</v>
      </c>
      <c r="B1365" s="1">
        <v>29</v>
      </c>
      <c r="C1365" s="1">
        <v>399152.02</v>
      </c>
      <c r="D1365" s="1">
        <v>381659.7</v>
      </c>
      <c r="E1365" s="1">
        <v>780811.71</v>
      </c>
    </row>
    <row r="1366" spans="1:5">
      <c r="A1366" s="1">
        <v>1934</v>
      </c>
      <c r="B1366" s="1">
        <v>30</v>
      </c>
      <c r="C1366" s="1">
        <v>394134.93</v>
      </c>
      <c r="D1366" s="1">
        <v>378483.25</v>
      </c>
      <c r="E1366" s="1">
        <v>772618.18</v>
      </c>
    </row>
    <row r="1367" spans="1:5">
      <c r="A1367" s="1">
        <v>1934</v>
      </c>
      <c r="B1367" s="1">
        <v>31</v>
      </c>
      <c r="C1367" s="1">
        <v>388617.81</v>
      </c>
      <c r="D1367" s="1">
        <v>373978.68</v>
      </c>
      <c r="E1367" s="1">
        <v>762596.48</v>
      </c>
    </row>
    <row r="1368" spans="1:5">
      <c r="A1368" s="1">
        <v>1934</v>
      </c>
      <c r="B1368" s="1">
        <v>32</v>
      </c>
      <c r="C1368" s="1">
        <v>385284.5</v>
      </c>
      <c r="D1368" s="1">
        <v>369681.76</v>
      </c>
      <c r="E1368" s="1">
        <v>754966.26</v>
      </c>
    </row>
    <row r="1369" spans="1:5">
      <c r="A1369" s="1">
        <v>1934</v>
      </c>
      <c r="B1369" s="1">
        <v>33</v>
      </c>
      <c r="C1369" s="1">
        <v>383576.53</v>
      </c>
      <c r="D1369" s="1">
        <v>363677.69</v>
      </c>
      <c r="E1369" s="1">
        <v>747254.21</v>
      </c>
    </row>
    <row r="1370" spans="1:5">
      <c r="A1370" s="1">
        <v>1934</v>
      </c>
      <c r="B1370" s="1">
        <v>34</v>
      </c>
      <c r="C1370" s="1">
        <v>377359.74</v>
      </c>
      <c r="D1370" s="1">
        <v>348500.15</v>
      </c>
      <c r="E1370" s="1">
        <v>725859.89</v>
      </c>
    </row>
    <row r="1371" spans="1:5">
      <c r="A1371" s="1">
        <v>1934</v>
      </c>
      <c r="B1371" s="1">
        <v>35</v>
      </c>
      <c r="C1371" s="1">
        <v>367504.18</v>
      </c>
      <c r="D1371" s="1">
        <v>326115.93</v>
      </c>
      <c r="E1371" s="1">
        <v>693620.1</v>
      </c>
    </row>
    <row r="1372" spans="1:5">
      <c r="A1372" s="1">
        <v>1934</v>
      </c>
      <c r="B1372" s="1">
        <v>36</v>
      </c>
      <c r="C1372" s="1">
        <v>360609.03</v>
      </c>
      <c r="D1372" s="1">
        <v>308674.69</v>
      </c>
      <c r="E1372" s="1">
        <v>669283.71</v>
      </c>
    </row>
    <row r="1373" spans="1:5">
      <c r="A1373" s="1">
        <v>1934</v>
      </c>
      <c r="B1373" s="1">
        <v>37</v>
      </c>
      <c r="C1373" s="1">
        <v>356653.53</v>
      </c>
      <c r="D1373" s="1">
        <v>299694.45</v>
      </c>
      <c r="E1373" s="1">
        <v>656347.98</v>
      </c>
    </row>
    <row r="1374" spans="1:5">
      <c r="A1374" s="1">
        <v>1934</v>
      </c>
      <c r="B1374" s="1">
        <v>38</v>
      </c>
      <c r="C1374" s="1">
        <v>351827.36</v>
      </c>
      <c r="D1374" s="1">
        <v>294247.43</v>
      </c>
      <c r="E1374" s="1">
        <v>646074.79</v>
      </c>
    </row>
    <row r="1375" spans="1:5">
      <c r="A1375" s="1">
        <v>1934</v>
      </c>
      <c r="B1375" s="1">
        <v>39</v>
      </c>
      <c r="C1375" s="1">
        <v>345855.66</v>
      </c>
      <c r="D1375" s="1">
        <v>289414.26</v>
      </c>
      <c r="E1375" s="1">
        <v>635269.91</v>
      </c>
    </row>
    <row r="1376" spans="1:5">
      <c r="A1376" s="1">
        <v>1934</v>
      </c>
      <c r="B1376" s="1">
        <v>40</v>
      </c>
      <c r="C1376" s="1">
        <v>341757.68</v>
      </c>
      <c r="D1376" s="1">
        <v>286457.21000000002</v>
      </c>
      <c r="E1376" s="1">
        <v>628214.89</v>
      </c>
    </row>
    <row r="1377" spans="1:5">
      <c r="A1377" s="1">
        <v>1934</v>
      </c>
      <c r="B1377" s="1">
        <v>41</v>
      </c>
      <c r="C1377" s="1">
        <v>339213.38</v>
      </c>
      <c r="D1377" s="1">
        <v>285478.65999999997</v>
      </c>
      <c r="E1377" s="1">
        <v>624692.03</v>
      </c>
    </row>
    <row r="1378" spans="1:5">
      <c r="A1378" s="1">
        <v>1934</v>
      </c>
      <c r="B1378" s="1">
        <v>42</v>
      </c>
      <c r="C1378" s="1">
        <v>336343.77</v>
      </c>
      <c r="D1378" s="1">
        <v>285055.77</v>
      </c>
      <c r="E1378" s="1">
        <v>621399.54</v>
      </c>
    </row>
    <row r="1379" spans="1:5">
      <c r="A1379" s="1">
        <v>1934</v>
      </c>
      <c r="B1379" s="1">
        <v>43</v>
      </c>
      <c r="C1379" s="1">
        <v>329246.82</v>
      </c>
      <c r="D1379" s="1">
        <v>281407.84000000003</v>
      </c>
      <c r="E1379" s="1">
        <v>610654.66</v>
      </c>
    </row>
    <row r="1380" spans="1:5">
      <c r="A1380" s="1">
        <v>1934</v>
      </c>
      <c r="B1380" s="1">
        <v>44</v>
      </c>
      <c r="C1380" s="1">
        <v>321554.25</v>
      </c>
      <c r="D1380" s="1">
        <v>276459.48</v>
      </c>
      <c r="E1380" s="1">
        <v>598013.73</v>
      </c>
    </row>
    <row r="1381" spans="1:5">
      <c r="A1381" s="1">
        <v>1934</v>
      </c>
      <c r="B1381" s="1">
        <v>45</v>
      </c>
      <c r="C1381" s="1">
        <v>320584.92</v>
      </c>
      <c r="D1381" s="1">
        <v>275241.63</v>
      </c>
      <c r="E1381" s="1">
        <v>595826.55000000005</v>
      </c>
    </row>
    <row r="1382" spans="1:5">
      <c r="A1382" s="1">
        <v>1934</v>
      </c>
      <c r="B1382" s="1">
        <v>46</v>
      </c>
      <c r="C1382" s="1">
        <v>320792.89</v>
      </c>
      <c r="D1382" s="1">
        <v>273694.46999999997</v>
      </c>
      <c r="E1382" s="1">
        <v>594487.36</v>
      </c>
    </row>
    <row r="1383" spans="1:5">
      <c r="A1383" s="1">
        <v>1934</v>
      </c>
      <c r="B1383" s="1">
        <v>47</v>
      </c>
      <c r="C1383" s="1">
        <v>316459.64</v>
      </c>
      <c r="D1383" s="1">
        <v>269412.88</v>
      </c>
      <c r="E1383" s="1">
        <v>585872.52</v>
      </c>
    </row>
    <row r="1384" spans="1:5">
      <c r="A1384" s="1">
        <v>1934</v>
      </c>
      <c r="B1384" s="1">
        <v>48</v>
      </c>
      <c r="C1384" s="1">
        <v>310784.59999999998</v>
      </c>
      <c r="D1384" s="1">
        <v>265764.59000000003</v>
      </c>
      <c r="E1384" s="1">
        <v>576549.19999999995</v>
      </c>
    </row>
    <row r="1385" spans="1:5">
      <c r="A1385" s="1">
        <v>1934</v>
      </c>
      <c r="B1385" s="1">
        <v>49</v>
      </c>
      <c r="C1385" s="1">
        <v>304857.21000000002</v>
      </c>
      <c r="D1385" s="1">
        <v>261529.32</v>
      </c>
      <c r="E1385" s="1">
        <v>566386.52</v>
      </c>
    </row>
    <row r="1386" spans="1:5">
      <c r="A1386" s="1">
        <v>1934</v>
      </c>
      <c r="B1386" s="1">
        <v>50</v>
      </c>
      <c r="C1386" s="1">
        <v>300989.42</v>
      </c>
      <c r="D1386" s="1">
        <v>257512.39</v>
      </c>
      <c r="E1386" s="1">
        <v>558501.81000000006</v>
      </c>
    </row>
    <row r="1387" spans="1:5">
      <c r="A1387" s="1">
        <v>1934</v>
      </c>
      <c r="B1387" s="1">
        <v>51</v>
      </c>
      <c r="C1387" s="1">
        <v>299943.74</v>
      </c>
      <c r="D1387" s="1">
        <v>257067.25</v>
      </c>
      <c r="E1387" s="1">
        <v>557010.99</v>
      </c>
    </row>
    <row r="1388" spans="1:5">
      <c r="A1388" s="1">
        <v>1934</v>
      </c>
      <c r="B1388" s="1">
        <v>52</v>
      </c>
      <c r="C1388" s="1">
        <v>298915.59999999998</v>
      </c>
      <c r="D1388" s="1">
        <v>259287.11</v>
      </c>
      <c r="E1388" s="1">
        <v>558202.71</v>
      </c>
    </row>
    <row r="1389" spans="1:5">
      <c r="A1389" s="1">
        <v>1934</v>
      </c>
      <c r="B1389" s="1">
        <v>53</v>
      </c>
      <c r="C1389" s="1">
        <v>292455.8</v>
      </c>
      <c r="D1389" s="1">
        <v>256569.67</v>
      </c>
      <c r="E1389" s="1">
        <v>549025.47</v>
      </c>
    </row>
    <row r="1390" spans="1:5">
      <c r="A1390" s="1">
        <v>1934</v>
      </c>
      <c r="B1390" s="1">
        <v>54</v>
      </c>
      <c r="C1390" s="1">
        <v>281142.76</v>
      </c>
      <c r="D1390" s="1">
        <v>247785.56</v>
      </c>
      <c r="E1390" s="1">
        <v>528928.31999999995</v>
      </c>
    </row>
    <row r="1391" spans="1:5">
      <c r="A1391" s="1">
        <v>1934</v>
      </c>
      <c r="B1391" s="1">
        <v>55</v>
      </c>
      <c r="C1391" s="1">
        <v>273359.42</v>
      </c>
      <c r="D1391" s="1">
        <v>240749.19</v>
      </c>
      <c r="E1391" s="1">
        <v>514108.62</v>
      </c>
    </row>
    <row r="1392" spans="1:5">
      <c r="A1392" s="1">
        <v>1934</v>
      </c>
      <c r="B1392" s="1">
        <v>56</v>
      </c>
      <c r="C1392" s="1">
        <v>270208.77</v>
      </c>
      <c r="D1392" s="1">
        <v>237890.35</v>
      </c>
      <c r="E1392" s="1">
        <v>508099.12</v>
      </c>
    </row>
    <row r="1393" spans="1:5">
      <c r="A1393" s="1">
        <v>1934</v>
      </c>
      <c r="B1393" s="1">
        <v>57</v>
      </c>
      <c r="C1393" s="1">
        <v>265399.61</v>
      </c>
      <c r="D1393" s="1">
        <v>235038.76</v>
      </c>
      <c r="E1393" s="1">
        <v>500438.37</v>
      </c>
    </row>
    <row r="1394" spans="1:5">
      <c r="A1394" s="1">
        <v>1934</v>
      </c>
      <c r="B1394" s="1">
        <v>58</v>
      </c>
      <c r="C1394" s="1">
        <v>256379.53</v>
      </c>
      <c r="D1394" s="1">
        <v>229593.17</v>
      </c>
      <c r="E1394" s="1">
        <v>485972.7</v>
      </c>
    </row>
    <row r="1395" spans="1:5">
      <c r="A1395" s="1">
        <v>1934</v>
      </c>
      <c r="B1395" s="1">
        <v>59</v>
      </c>
      <c r="C1395" s="1">
        <v>244486.3</v>
      </c>
      <c r="D1395" s="1">
        <v>221088.33</v>
      </c>
      <c r="E1395" s="1">
        <v>465574.62</v>
      </c>
    </row>
    <row r="1396" spans="1:5">
      <c r="A1396" s="1">
        <v>1934</v>
      </c>
      <c r="B1396" s="1">
        <v>60</v>
      </c>
      <c r="C1396" s="1">
        <v>234993.93</v>
      </c>
      <c r="D1396" s="1">
        <v>212618.23</v>
      </c>
      <c r="E1396" s="1">
        <v>447612.15999999997</v>
      </c>
    </row>
    <row r="1397" spans="1:5">
      <c r="A1397" s="1">
        <v>1934</v>
      </c>
      <c r="B1397" s="1">
        <v>61</v>
      </c>
      <c r="C1397" s="1">
        <v>227786.73</v>
      </c>
      <c r="D1397" s="1">
        <v>204896.12</v>
      </c>
      <c r="E1397" s="1">
        <v>432682.86</v>
      </c>
    </row>
    <row r="1398" spans="1:5">
      <c r="A1398" s="1">
        <v>1934</v>
      </c>
      <c r="B1398" s="1">
        <v>62</v>
      </c>
      <c r="C1398" s="1">
        <v>219684.18</v>
      </c>
      <c r="D1398" s="1">
        <v>196008.16</v>
      </c>
      <c r="E1398" s="1">
        <v>415692.34</v>
      </c>
    </row>
    <row r="1399" spans="1:5">
      <c r="A1399" s="1">
        <v>1934</v>
      </c>
      <c r="B1399" s="1">
        <v>63</v>
      </c>
      <c r="C1399" s="1">
        <v>207583.62</v>
      </c>
      <c r="D1399" s="1">
        <v>183475</v>
      </c>
      <c r="E1399" s="1">
        <v>391058.62</v>
      </c>
    </row>
    <row r="1400" spans="1:5">
      <c r="A1400" s="1">
        <v>1934</v>
      </c>
      <c r="B1400" s="1">
        <v>64</v>
      </c>
      <c r="C1400" s="1">
        <v>193521.95</v>
      </c>
      <c r="D1400" s="1">
        <v>170247.2</v>
      </c>
      <c r="E1400" s="1">
        <v>363769.15</v>
      </c>
    </row>
    <row r="1401" spans="1:5">
      <c r="A1401" s="1">
        <v>1934</v>
      </c>
      <c r="B1401" s="1">
        <v>65</v>
      </c>
      <c r="C1401" s="1">
        <v>184035.62</v>
      </c>
      <c r="D1401" s="1">
        <v>160936.10999999999</v>
      </c>
      <c r="E1401" s="1">
        <v>344971.73</v>
      </c>
    </row>
    <row r="1402" spans="1:5">
      <c r="A1402" s="1">
        <v>1934</v>
      </c>
      <c r="B1402" s="1">
        <v>66</v>
      </c>
      <c r="C1402" s="1">
        <v>178970.42</v>
      </c>
      <c r="D1402" s="1">
        <v>154200.09</v>
      </c>
      <c r="E1402" s="1">
        <v>333170.5</v>
      </c>
    </row>
    <row r="1403" spans="1:5">
      <c r="A1403" s="1">
        <v>1934</v>
      </c>
      <c r="B1403" s="1">
        <v>67</v>
      </c>
      <c r="C1403" s="1">
        <v>173108.91</v>
      </c>
      <c r="D1403" s="1">
        <v>146120.35</v>
      </c>
      <c r="E1403" s="1">
        <v>319229.25</v>
      </c>
    </row>
    <row r="1404" spans="1:5">
      <c r="A1404" s="1">
        <v>1934</v>
      </c>
      <c r="B1404" s="1">
        <v>68</v>
      </c>
      <c r="C1404" s="1">
        <v>164351.9</v>
      </c>
      <c r="D1404" s="1">
        <v>135549.04</v>
      </c>
      <c r="E1404" s="1">
        <v>299900.94</v>
      </c>
    </row>
    <row r="1405" spans="1:5">
      <c r="A1405" s="1">
        <v>1934</v>
      </c>
      <c r="B1405" s="1">
        <v>69</v>
      </c>
      <c r="C1405" s="1">
        <v>152757.62</v>
      </c>
      <c r="D1405" s="1">
        <v>123816.54</v>
      </c>
      <c r="E1405" s="1">
        <v>276574.15000000002</v>
      </c>
    </row>
    <row r="1406" spans="1:5">
      <c r="A1406" s="1">
        <v>1934</v>
      </c>
      <c r="B1406" s="1">
        <v>70</v>
      </c>
      <c r="C1406" s="1">
        <v>141447.64000000001</v>
      </c>
      <c r="D1406" s="1">
        <v>113601.05</v>
      </c>
      <c r="E1406" s="1">
        <v>255048.7</v>
      </c>
    </row>
    <row r="1407" spans="1:5">
      <c r="A1407" s="1">
        <v>1934</v>
      </c>
      <c r="B1407" s="1">
        <v>71</v>
      </c>
      <c r="C1407" s="1">
        <v>131728.24</v>
      </c>
      <c r="D1407" s="1">
        <v>104575.9</v>
      </c>
      <c r="E1407" s="1">
        <v>236304.14</v>
      </c>
    </row>
    <row r="1408" spans="1:5">
      <c r="A1408" s="1">
        <v>1934</v>
      </c>
      <c r="B1408" s="1">
        <v>72</v>
      </c>
      <c r="C1408" s="1">
        <v>123105.29</v>
      </c>
      <c r="D1408" s="1">
        <v>95240.11</v>
      </c>
      <c r="E1408" s="1">
        <v>218345.41</v>
      </c>
    </row>
    <row r="1409" spans="1:5">
      <c r="A1409" s="1">
        <v>1934</v>
      </c>
      <c r="B1409" s="1">
        <v>73</v>
      </c>
      <c r="C1409" s="1">
        <v>114167.03</v>
      </c>
      <c r="D1409" s="1">
        <v>85264.97</v>
      </c>
      <c r="E1409" s="1">
        <v>199432.01</v>
      </c>
    </row>
    <row r="1410" spans="1:5">
      <c r="A1410" s="1">
        <v>1934</v>
      </c>
      <c r="B1410" s="1">
        <v>74</v>
      </c>
      <c r="C1410" s="1">
        <v>104108.41</v>
      </c>
      <c r="D1410" s="1">
        <v>75351.06</v>
      </c>
      <c r="E1410" s="1">
        <v>179459.47</v>
      </c>
    </row>
    <row r="1411" spans="1:5">
      <c r="A1411" s="1">
        <v>1934</v>
      </c>
      <c r="B1411" s="1">
        <v>75</v>
      </c>
      <c r="C1411" s="1">
        <v>94337.77</v>
      </c>
      <c r="D1411" s="1">
        <v>66755.37</v>
      </c>
      <c r="E1411" s="1">
        <v>161093.13</v>
      </c>
    </row>
    <row r="1412" spans="1:5">
      <c r="A1412" s="1">
        <v>1934</v>
      </c>
      <c r="B1412" s="1">
        <v>76</v>
      </c>
      <c r="C1412" s="1">
        <v>84989.88</v>
      </c>
      <c r="D1412" s="1">
        <v>59182.63</v>
      </c>
      <c r="E1412" s="1">
        <v>144172.5</v>
      </c>
    </row>
    <row r="1413" spans="1:5">
      <c r="A1413" s="1">
        <v>1934</v>
      </c>
      <c r="B1413" s="1">
        <v>77</v>
      </c>
      <c r="C1413" s="1">
        <v>75734.89</v>
      </c>
      <c r="D1413" s="1">
        <v>51848.08</v>
      </c>
      <c r="E1413" s="1">
        <v>127582.97</v>
      </c>
    </row>
    <row r="1414" spans="1:5">
      <c r="A1414" s="1">
        <v>1934</v>
      </c>
      <c r="B1414" s="1">
        <v>78</v>
      </c>
      <c r="C1414" s="1">
        <v>66299.39</v>
      </c>
      <c r="D1414" s="1">
        <v>44393.279999999999</v>
      </c>
      <c r="E1414" s="1">
        <v>110692.67</v>
      </c>
    </row>
    <row r="1415" spans="1:5">
      <c r="A1415" s="1">
        <v>1934</v>
      </c>
      <c r="B1415" s="1">
        <v>79</v>
      </c>
      <c r="C1415" s="1">
        <v>57309.47</v>
      </c>
      <c r="D1415" s="1">
        <v>37206.93</v>
      </c>
      <c r="E1415" s="1">
        <v>94516.4</v>
      </c>
    </row>
    <row r="1416" spans="1:5">
      <c r="A1416" s="1">
        <v>1934</v>
      </c>
      <c r="B1416" s="1">
        <v>80</v>
      </c>
      <c r="C1416" s="1">
        <v>49849.57</v>
      </c>
      <c r="D1416" s="1">
        <v>31050.87</v>
      </c>
      <c r="E1416" s="1">
        <v>80900.44</v>
      </c>
    </row>
    <row r="1417" spans="1:5">
      <c r="A1417" s="1">
        <v>1934</v>
      </c>
      <c r="B1417" s="1">
        <v>81</v>
      </c>
      <c r="C1417" s="1">
        <v>42748.06</v>
      </c>
      <c r="D1417" s="1">
        <v>25565.21</v>
      </c>
      <c r="E1417" s="1">
        <v>68313.27</v>
      </c>
    </row>
    <row r="1418" spans="1:5">
      <c r="A1418" s="1">
        <v>1934</v>
      </c>
      <c r="B1418" s="1">
        <v>82</v>
      </c>
      <c r="C1418" s="1">
        <v>37161.699999999997</v>
      </c>
      <c r="D1418" s="1">
        <v>21309.55</v>
      </c>
      <c r="E1418" s="1">
        <v>58471.25</v>
      </c>
    </row>
    <row r="1419" spans="1:5">
      <c r="A1419" s="1">
        <v>1934</v>
      </c>
      <c r="B1419" s="1">
        <v>83</v>
      </c>
      <c r="C1419" s="1">
        <v>31463.85</v>
      </c>
      <c r="D1419" s="1">
        <v>17456.080000000002</v>
      </c>
      <c r="E1419" s="1">
        <v>48919.93</v>
      </c>
    </row>
    <row r="1420" spans="1:5">
      <c r="A1420" s="1">
        <v>1934</v>
      </c>
      <c r="B1420" s="1">
        <v>84</v>
      </c>
      <c r="C1420" s="1">
        <v>25486.959999999999</v>
      </c>
      <c r="D1420" s="1">
        <v>13641.91</v>
      </c>
      <c r="E1420" s="1">
        <v>39128.870000000003</v>
      </c>
    </row>
    <row r="1421" spans="1:5">
      <c r="A1421" s="1">
        <v>1934</v>
      </c>
      <c r="B1421" s="1">
        <v>85</v>
      </c>
      <c r="C1421" s="1">
        <v>19899.650000000001</v>
      </c>
      <c r="D1421" s="1">
        <v>10301.98</v>
      </c>
      <c r="E1421" s="1">
        <v>30201.63</v>
      </c>
    </row>
    <row r="1422" spans="1:5">
      <c r="A1422" s="1">
        <v>1934</v>
      </c>
      <c r="B1422" s="1">
        <v>86</v>
      </c>
      <c r="C1422" s="1">
        <v>15422.55</v>
      </c>
      <c r="D1422" s="1">
        <v>7666.56</v>
      </c>
      <c r="E1422" s="1">
        <v>23089.11</v>
      </c>
    </row>
    <row r="1423" spans="1:5">
      <c r="A1423" s="1">
        <v>1934</v>
      </c>
      <c r="B1423" s="1">
        <v>87</v>
      </c>
      <c r="C1423" s="1">
        <v>12184.74</v>
      </c>
      <c r="D1423" s="1">
        <v>5705.01</v>
      </c>
      <c r="E1423" s="1">
        <v>17889.75</v>
      </c>
    </row>
    <row r="1424" spans="1:5">
      <c r="A1424" s="1">
        <v>1934</v>
      </c>
      <c r="B1424" s="1">
        <v>88</v>
      </c>
      <c r="C1424" s="1">
        <v>9589.3799999999992</v>
      </c>
      <c r="D1424" s="1">
        <v>4226.13</v>
      </c>
      <c r="E1424" s="1">
        <v>13815.51</v>
      </c>
    </row>
    <row r="1425" spans="1:5">
      <c r="A1425" s="1">
        <v>1934</v>
      </c>
      <c r="B1425" s="1">
        <v>89</v>
      </c>
      <c r="C1425" s="1">
        <v>7336.56</v>
      </c>
      <c r="D1425" s="1">
        <v>3068.72</v>
      </c>
      <c r="E1425" s="1">
        <v>10405.290000000001</v>
      </c>
    </row>
    <row r="1426" spans="1:5">
      <c r="A1426" s="1">
        <v>1934</v>
      </c>
      <c r="B1426" s="1">
        <v>90</v>
      </c>
      <c r="C1426" s="1">
        <v>5450.07</v>
      </c>
      <c r="D1426" s="1">
        <v>2166.7800000000002</v>
      </c>
      <c r="E1426" s="1">
        <v>7616.85</v>
      </c>
    </row>
    <row r="1427" spans="1:5">
      <c r="A1427" s="1">
        <v>1934</v>
      </c>
      <c r="B1427" s="1">
        <v>91</v>
      </c>
      <c r="C1427" s="1">
        <v>3918.22</v>
      </c>
      <c r="D1427" s="1">
        <v>1489.57</v>
      </c>
      <c r="E1427" s="1">
        <v>5407.78</v>
      </c>
    </row>
    <row r="1428" spans="1:5">
      <c r="A1428" s="1">
        <v>1934</v>
      </c>
      <c r="B1428" s="1">
        <v>92</v>
      </c>
      <c r="C1428" s="1">
        <v>2844.89</v>
      </c>
      <c r="D1428" s="1">
        <v>1046.22</v>
      </c>
      <c r="E1428" s="1">
        <v>3891.11</v>
      </c>
    </row>
    <row r="1429" spans="1:5">
      <c r="A1429" s="1">
        <v>1934</v>
      </c>
      <c r="B1429" s="1">
        <v>93</v>
      </c>
      <c r="C1429" s="1">
        <v>2062.66</v>
      </c>
      <c r="D1429" s="1">
        <v>720.46</v>
      </c>
      <c r="E1429" s="1">
        <v>2783.12</v>
      </c>
    </row>
    <row r="1430" spans="1:5">
      <c r="A1430" s="1">
        <v>1934</v>
      </c>
      <c r="B1430" s="1">
        <v>94</v>
      </c>
      <c r="C1430" s="1">
        <v>1419.1</v>
      </c>
      <c r="D1430" s="1">
        <v>448.57</v>
      </c>
      <c r="E1430" s="1">
        <v>1867.66</v>
      </c>
    </row>
    <row r="1431" spans="1:5">
      <c r="A1431" s="1">
        <v>1934</v>
      </c>
      <c r="B1431" s="1">
        <v>95</v>
      </c>
      <c r="C1431" s="1">
        <v>917.14</v>
      </c>
      <c r="D1431" s="1">
        <v>265.54000000000002</v>
      </c>
      <c r="E1431" s="1">
        <v>1182.68</v>
      </c>
    </row>
    <row r="1432" spans="1:5">
      <c r="A1432" s="1">
        <v>1934</v>
      </c>
      <c r="B1432" s="1">
        <v>96</v>
      </c>
      <c r="C1432" s="1">
        <v>586.5</v>
      </c>
      <c r="D1432" s="1">
        <v>162.30000000000001</v>
      </c>
      <c r="E1432" s="1">
        <v>748.8</v>
      </c>
    </row>
    <row r="1433" spans="1:5">
      <c r="A1433" s="1">
        <v>1934</v>
      </c>
      <c r="B1433" s="1">
        <v>97</v>
      </c>
      <c r="C1433" s="1">
        <v>377.76</v>
      </c>
      <c r="D1433" s="1">
        <v>98.76</v>
      </c>
      <c r="E1433" s="1">
        <v>476.52</v>
      </c>
    </row>
    <row r="1434" spans="1:5">
      <c r="A1434" s="1">
        <v>1934</v>
      </c>
      <c r="B1434" s="1">
        <v>98</v>
      </c>
      <c r="C1434" s="1">
        <v>229.31</v>
      </c>
      <c r="D1434" s="1">
        <v>57.85</v>
      </c>
      <c r="E1434" s="1">
        <v>287.16000000000003</v>
      </c>
    </row>
    <row r="1435" spans="1:5">
      <c r="A1435" s="1">
        <v>1934</v>
      </c>
      <c r="B1435" s="1">
        <v>99</v>
      </c>
      <c r="C1435" s="1">
        <v>127.34</v>
      </c>
      <c r="D1435" s="1">
        <v>32.74</v>
      </c>
      <c r="E1435" s="1">
        <v>160.08000000000001</v>
      </c>
    </row>
    <row r="1436" spans="1:5">
      <c r="A1436" s="1">
        <v>1934</v>
      </c>
      <c r="B1436" s="1">
        <v>100</v>
      </c>
      <c r="C1436" s="1">
        <v>69.98</v>
      </c>
      <c r="D1436" s="1">
        <v>17.600000000000001</v>
      </c>
      <c r="E1436" s="1">
        <v>87.58</v>
      </c>
    </row>
    <row r="1437" spans="1:5">
      <c r="A1437" s="1">
        <v>1934</v>
      </c>
      <c r="B1437" s="1">
        <v>101</v>
      </c>
      <c r="C1437" s="1">
        <v>39.65</v>
      </c>
      <c r="D1437" s="1">
        <v>10.9</v>
      </c>
      <c r="E1437" s="1">
        <v>50.55</v>
      </c>
    </row>
    <row r="1438" spans="1:5">
      <c r="A1438" s="1">
        <v>1934</v>
      </c>
      <c r="B1438" s="1">
        <v>102</v>
      </c>
      <c r="C1438" s="1">
        <v>21.63</v>
      </c>
      <c r="D1438" s="1">
        <v>6.12</v>
      </c>
      <c r="E1438" s="1">
        <v>27.75</v>
      </c>
    </row>
    <row r="1439" spans="1:5">
      <c r="A1439" s="1">
        <v>1934</v>
      </c>
      <c r="B1439" s="1">
        <v>103</v>
      </c>
      <c r="C1439" s="1">
        <v>10.74</v>
      </c>
      <c r="D1439" s="1">
        <v>3.14</v>
      </c>
      <c r="E1439" s="1">
        <v>13.88</v>
      </c>
    </row>
    <row r="1440" spans="1:5">
      <c r="A1440" s="1">
        <v>1934</v>
      </c>
      <c r="B1440" s="1">
        <v>104</v>
      </c>
      <c r="C1440" s="1">
        <v>6.37</v>
      </c>
      <c r="D1440" s="1">
        <v>1.68</v>
      </c>
      <c r="E1440" s="1">
        <v>8.0500000000000007</v>
      </c>
    </row>
    <row r="1441" spans="1:5">
      <c r="A1441" s="1">
        <v>1934</v>
      </c>
      <c r="B1441" s="1">
        <v>105</v>
      </c>
      <c r="C1441" s="1">
        <v>3.42</v>
      </c>
      <c r="D1441" s="1">
        <v>0.23</v>
      </c>
      <c r="E1441" s="1">
        <v>3.65</v>
      </c>
    </row>
    <row r="1442" spans="1:5">
      <c r="A1442" s="1">
        <v>1934</v>
      </c>
      <c r="B1442" s="1">
        <v>106</v>
      </c>
      <c r="C1442" s="1">
        <v>1</v>
      </c>
      <c r="D1442" s="1">
        <v>0</v>
      </c>
      <c r="E1442" s="1">
        <v>1</v>
      </c>
    </row>
    <row r="1443" spans="1:5">
      <c r="A1443" s="1">
        <v>1934</v>
      </c>
      <c r="B1443" s="1">
        <v>107</v>
      </c>
      <c r="C1443" s="1">
        <v>1</v>
      </c>
      <c r="D1443" s="1">
        <v>0</v>
      </c>
      <c r="E1443" s="1">
        <v>1</v>
      </c>
    </row>
    <row r="1444" spans="1:5">
      <c r="A1444" s="1">
        <v>1934</v>
      </c>
      <c r="B1444" s="1">
        <v>108</v>
      </c>
      <c r="C1444" s="1">
        <v>0.74</v>
      </c>
      <c r="D1444" s="1">
        <v>0</v>
      </c>
      <c r="E1444" s="1">
        <v>0.74</v>
      </c>
    </row>
    <row r="1445" spans="1:5">
      <c r="A1445" s="1">
        <v>1934</v>
      </c>
      <c r="B1445" s="1">
        <v>109</v>
      </c>
      <c r="C1445" s="1">
        <v>0.24</v>
      </c>
      <c r="D1445" s="1">
        <v>0</v>
      </c>
      <c r="E1445" s="1">
        <v>0.24</v>
      </c>
    </row>
    <row r="1446" spans="1:5">
      <c r="A1446" s="1">
        <v>1934</v>
      </c>
      <c r="B1446" s="1" t="s">
        <v>121</v>
      </c>
      <c r="C1446" s="1">
        <v>0</v>
      </c>
      <c r="D1446" s="1">
        <v>0</v>
      </c>
      <c r="E1446" s="1">
        <v>0</v>
      </c>
    </row>
    <row r="1447" spans="1:5">
      <c r="A1447" s="1">
        <v>1935</v>
      </c>
      <c r="B1447" s="1">
        <v>0</v>
      </c>
      <c r="C1447" s="1">
        <v>330321.46999999997</v>
      </c>
      <c r="D1447" s="1">
        <v>344574.91</v>
      </c>
      <c r="E1447" s="1">
        <v>674896.38</v>
      </c>
    </row>
    <row r="1448" spans="1:5">
      <c r="A1448" s="1">
        <v>1935</v>
      </c>
      <c r="B1448" s="1">
        <v>1</v>
      </c>
      <c r="C1448" s="1">
        <v>322278.62</v>
      </c>
      <c r="D1448" s="1">
        <v>333399.49</v>
      </c>
      <c r="E1448" s="1">
        <v>655678.1</v>
      </c>
    </row>
    <row r="1449" spans="1:5">
      <c r="A1449" s="1">
        <v>1935</v>
      </c>
      <c r="B1449" s="1">
        <v>2</v>
      </c>
      <c r="C1449" s="1">
        <v>327769.68</v>
      </c>
      <c r="D1449" s="1">
        <v>338076.67</v>
      </c>
      <c r="E1449" s="1">
        <v>665846.34</v>
      </c>
    </row>
    <row r="1450" spans="1:5">
      <c r="A1450" s="1">
        <v>1935</v>
      </c>
      <c r="B1450" s="1">
        <v>3</v>
      </c>
      <c r="C1450" s="1">
        <v>335774.73</v>
      </c>
      <c r="D1450" s="1">
        <v>345433.38</v>
      </c>
      <c r="E1450" s="1">
        <v>681208.11</v>
      </c>
    </row>
    <row r="1451" spans="1:5">
      <c r="A1451" s="1">
        <v>1935</v>
      </c>
      <c r="B1451" s="1">
        <v>4</v>
      </c>
      <c r="C1451" s="1">
        <v>339052.89</v>
      </c>
      <c r="D1451" s="1">
        <v>346918.93</v>
      </c>
      <c r="E1451" s="1">
        <v>685971.81</v>
      </c>
    </row>
    <row r="1452" spans="1:5">
      <c r="A1452" s="1">
        <v>1935</v>
      </c>
      <c r="B1452" s="1">
        <v>5</v>
      </c>
      <c r="C1452" s="1">
        <v>339453.71</v>
      </c>
      <c r="D1452" s="1">
        <v>346014.59</v>
      </c>
      <c r="E1452" s="1">
        <v>685468.3</v>
      </c>
    </row>
    <row r="1453" spans="1:5">
      <c r="A1453" s="1">
        <v>1935</v>
      </c>
      <c r="B1453" s="1">
        <v>6</v>
      </c>
      <c r="C1453" s="1">
        <v>341862.05</v>
      </c>
      <c r="D1453" s="1">
        <v>348568.02</v>
      </c>
      <c r="E1453" s="1">
        <v>690430.08</v>
      </c>
    </row>
    <row r="1454" spans="1:5">
      <c r="A1454" s="1">
        <v>1935</v>
      </c>
      <c r="B1454" s="1">
        <v>7</v>
      </c>
      <c r="C1454" s="1">
        <v>347125.41</v>
      </c>
      <c r="D1454" s="1">
        <v>353598.34</v>
      </c>
      <c r="E1454" s="1">
        <v>700723.75</v>
      </c>
    </row>
    <row r="1455" spans="1:5">
      <c r="A1455" s="1">
        <v>1935</v>
      </c>
      <c r="B1455" s="1">
        <v>8</v>
      </c>
      <c r="C1455" s="1">
        <v>355332.12</v>
      </c>
      <c r="D1455" s="1">
        <v>361289.41</v>
      </c>
      <c r="E1455" s="1">
        <v>716621.53</v>
      </c>
    </row>
    <row r="1456" spans="1:5">
      <c r="A1456" s="1">
        <v>1935</v>
      </c>
      <c r="B1456" s="1">
        <v>9</v>
      </c>
      <c r="C1456" s="1">
        <v>364254.76</v>
      </c>
      <c r="D1456" s="1">
        <v>370095.54</v>
      </c>
      <c r="E1456" s="1">
        <v>734350.3</v>
      </c>
    </row>
    <row r="1457" spans="1:5">
      <c r="A1457" s="1">
        <v>1935</v>
      </c>
      <c r="B1457" s="1">
        <v>10</v>
      </c>
      <c r="C1457" s="1">
        <v>372404.58</v>
      </c>
      <c r="D1457" s="1">
        <v>378222.74</v>
      </c>
      <c r="E1457" s="1">
        <v>750627.31</v>
      </c>
    </row>
    <row r="1458" spans="1:5">
      <c r="A1458" s="1">
        <v>1935</v>
      </c>
      <c r="B1458" s="1">
        <v>11</v>
      </c>
      <c r="C1458" s="1">
        <v>382120.57</v>
      </c>
      <c r="D1458" s="1">
        <v>387811.99</v>
      </c>
      <c r="E1458" s="1">
        <v>769932.57</v>
      </c>
    </row>
    <row r="1459" spans="1:5">
      <c r="A1459" s="1">
        <v>1935</v>
      </c>
      <c r="B1459" s="1">
        <v>12</v>
      </c>
      <c r="C1459" s="1">
        <v>395863.8</v>
      </c>
      <c r="D1459" s="1">
        <v>401892.82</v>
      </c>
      <c r="E1459" s="1">
        <v>797756.61</v>
      </c>
    </row>
    <row r="1460" spans="1:5">
      <c r="A1460" s="1">
        <v>1935</v>
      </c>
      <c r="B1460" s="1">
        <v>13</v>
      </c>
      <c r="C1460" s="1">
        <v>414505.82</v>
      </c>
      <c r="D1460" s="1">
        <v>421472.33</v>
      </c>
      <c r="E1460" s="1">
        <v>835978.15</v>
      </c>
    </row>
    <row r="1461" spans="1:5">
      <c r="A1461" s="1">
        <v>1935</v>
      </c>
      <c r="B1461" s="1">
        <v>14</v>
      </c>
      <c r="C1461" s="1">
        <v>426164.36</v>
      </c>
      <c r="D1461" s="1">
        <v>433794.59</v>
      </c>
      <c r="E1461" s="1">
        <v>859958.95</v>
      </c>
    </row>
    <row r="1462" spans="1:5">
      <c r="A1462" s="1">
        <v>1935</v>
      </c>
      <c r="B1462" s="1">
        <v>15</v>
      </c>
      <c r="C1462" s="1">
        <v>405522.61</v>
      </c>
      <c r="D1462" s="1">
        <v>412620</v>
      </c>
      <c r="E1462" s="1">
        <v>818142.61</v>
      </c>
    </row>
    <row r="1463" spans="1:5">
      <c r="A1463" s="1">
        <v>1935</v>
      </c>
      <c r="B1463" s="1">
        <v>16</v>
      </c>
      <c r="C1463" s="1">
        <v>357203.01</v>
      </c>
      <c r="D1463" s="1">
        <v>362040.62</v>
      </c>
      <c r="E1463" s="1">
        <v>719243.63</v>
      </c>
    </row>
    <row r="1464" spans="1:5">
      <c r="A1464" s="1">
        <v>1935</v>
      </c>
      <c r="B1464" s="1">
        <v>17</v>
      </c>
      <c r="C1464" s="1">
        <v>328337.51</v>
      </c>
      <c r="D1464" s="1">
        <v>330496.5</v>
      </c>
      <c r="E1464" s="1">
        <v>658834.01</v>
      </c>
    </row>
    <row r="1465" spans="1:5">
      <c r="A1465" s="1">
        <v>1935</v>
      </c>
      <c r="B1465" s="1">
        <v>18</v>
      </c>
      <c r="C1465" s="1">
        <v>339760.88</v>
      </c>
      <c r="D1465" s="1">
        <v>339920.45</v>
      </c>
      <c r="E1465" s="1">
        <v>679681.34</v>
      </c>
    </row>
    <row r="1466" spans="1:5">
      <c r="A1466" s="1">
        <v>1935</v>
      </c>
      <c r="B1466" s="1">
        <v>19</v>
      </c>
      <c r="C1466" s="1">
        <v>368120.1</v>
      </c>
      <c r="D1466" s="1">
        <v>365012.64</v>
      </c>
      <c r="E1466" s="1">
        <v>733132.74</v>
      </c>
    </row>
    <row r="1467" spans="1:5">
      <c r="A1467" s="1">
        <v>1935</v>
      </c>
      <c r="B1467" s="1">
        <v>20</v>
      </c>
      <c r="C1467" s="1">
        <v>392070.32</v>
      </c>
      <c r="D1467" s="1">
        <v>383947.98</v>
      </c>
      <c r="E1467" s="1">
        <v>776018.3</v>
      </c>
    </row>
    <row r="1468" spans="1:5">
      <c r="A1468" s="1">
        <v>1935</v>
      </c>
      <c r="B1468" s="1">
        <v>21</v>
      </c>
      <c r="C1468" s="1">
        <v>403908.87</v>
      </c>
      <c r="D1468" s="1">
        <v>392028.54</v>
      </c>
      <c r="E1468" s="1">
        <v>795937.4</v>
      </c>
    </row>
    <row r="1469" spans="1:5">
      <c r="A1469" s="1">
        <v>1935</v>
      </c>
      <c r="B1469" s="1">
        <v>22</v>
      </c>
      <c r="C1469" s="1">
        <v>406456.43</v>
      </c>
      <c r="D1469" s="1">
        <v>392727.05</v>
      </c>
      <c r="E1469" s="1">
        <v>799183.49</v>
      </c>
    </row>
    <row r="1470" spans="1:5">
      <c r="A1470" s="1">
        <v>1935</v>
      </c>
      <c r="B1470" s="1">
        <v>23</v>
      </c>
      <c r="C1470" s="1">
        <v>406863.86</v>
      </c>
      <c r="D1470" s="1">
        <v>391408.27</v>
      </c>
      <c r="E1470" s="1">
        <v>798272.13</v>
      </c>
    </row>
    <row r="1471" spans="1:5">
      <c r="A1471" s="1">
        <v>1935</v>
      </c>
      <c r="B1471" s="1">
        <v>24</v>
      </c>
      <c r="C1471" s="1">
        <v>408062.38</v>
      </c>
      <c r="D1471" s="1">
        <v>391169.35</v>
      </c>
      <c r="E1471" s="1">
        <v>799231.73</v>
      </c>
    </row>
    <row r="1472" spans="1:5">
      <c r="A1472" s="1">
        <v>1935</v>
      </c>
      <c r="B1472" s="1">
        <v>25</v>
      </c>
      <c r="C1472" s="1">
        <v>410906.66</v>
      </c>
      <c r="D1472" s="1">
        <v>393063.87</v>
      </c>
      <c r="E1472" s="1">
        <v>803970.53</v>
      </c>
    </row>
    <row r="1473" spans="1:5">
      <c r="A1473" s="1">
        <v>1935</v>
      </c>
      <c r="B1473" s="1">
        <v>26</v>
      </c>
      <c r="C1473" s="1">
        <v>413480.31</v>
      </c>
      <c r="D1473" s="1">
        <v>393988.44</v>
      </c>
      <c r="E1473" s="1">
        <v>807468.75</v>
      </c>
    </row>
    <row r="1474" spans="1:5">
      <c r="A1474" s="1">
        <v>1935</v>
      </c>
      <c r="B1474" s="1">
        <v>27</v>
      </c>
      <c r="C1474" s="1">
        <v>412512.61</v>
      </c>
      <c r="D1474" s="1">
        <v>391551.19</v>
      </c>
      <c r="E1474" s="1">
        <v>804063.8</v>
      </c>
    </row>
    <row r="1475" spans="1:5">
      <c r="A1475" s="1">
        <v>1935</v>
      </c>
      <c r="B1475" s="1">
        <v>28</v>
      </c>
      <c r="C1475" s="1">
        <v>408516.92</v>
      </c>
      <c r="D1475" s="1">
        <v>387751.56</v>
      </c>
      <c r="E1475" s="1">
        <v>796268.47</v>
      </c>
    </row>
    <row r="1476" spans="1:5">
      <c r="A1476" s="1">
        <v>1935</v>
      </c>
      <c r="B1476" s="1">
        <v>29</v>
      </c>
      <c r="C1476" s="1">
        <v>403551.75</v>
      </c>
      <c r="D1476" s="1">
        <v>384342.42</v>
      </c>
      <c r="E1476" s="1">
        <v>787894.16</v>
      </c>
    </row>
    <row r="1477" spans="1:5">
      <c r="A1477" s="1">
        <v>1935</v>
      </c>
      <c r="B1477" s="1">
        <v>30</v>
      </c>
      <c r="C1477" s="1">
        <v>398612.34</v>
      </c>
      <c r="D1477" s="1">
        <v>381328.76</v>
      </c>
      <c r="E1477" s="1">
        <v>779941.1</v>
      </c>
    </row>
    <row r="1478" spans="1:5">
      <c r="A1478" s="1">
        <v>1935</v>
      </c>
      <c r="B1478" s="1">
        <v>31</v>
      </c>
      <c r="C1478" s="1">
        <v>393883.44</v>
      </c>
      <c r="D1478" s="1">
        <v>377944.17</v>
      </c>
      <c r="E1478" s="1">
        <v>771827.61</v>
      </c>
    </row>
    <row r="1479" spans="1:5">
      <c r="A1479" s="1">
        <v>1935</v>
      </c>
      <c r="B1479" s="1">
        <v>32</v>
      </c>
      <c r="C1479" s="1">
        <v>388523.25</v>
      </c>
      <c r="D1479" s="1">
        <v>373147.48</v>
      </c>
      <c r="E1479" s="1">
        <v>761670.73</v>
      </c>
    </row>
    <row r="1480" spans="1:5">
      <c r="A1480" s="1">
        <v>1935</v>
      </c>
      <c r="B1480" s="1">
        <v>33</v>
      </c>
      <c r="C1480" s="1">
        <v>385188.13</v>
      </c>
      <c r="D1480" s="1">
        <v>368475.52</v>
      </c>
      <c r="E1480" s="1">
        <v>753663.65</v>
      </c>
    </row>
    <row r="1481" spans="1:5">
      <c r="A1481" s="1">
        <v>1935</v>
      </c>
      <c r="B1481" s="1">
        <v>34</v>
      </c>
      <c r="C1481" s="1">
        <v>383305.44</v>
      </c>
      <c r="D1481" s="1">
        <v>362071.78</v>
      </c>
      <c r="E1481" s="1">
        <v>745377.22</v>
      </c>
    </row>
    <row r="1482" spans="1:5">
      <c r="A1482" s="1">
        <v>1935</v>
      </c>
      <c r="B1482" s="1">
        <v>35</v>
      </c>
      <c r="C1482" s="1">
        <v>376679.92</v>
      </c>
      <c r="D1482" s="1">
        <v>346548.1</v>
      </c>
      <c r="E1482" s="1">
        <v>723228.02</v>
      </c>
    </row>
    <row r="1483" spans="1:5">
      <c r="A1483" s="1">
        <v>1935</v>
      </c>
      <c r="B1483" s="1">
        <v>36</v>
      </c>
      <c r="C1483" s="1">
        <v>366203.27</v>
      </c>
      <c r="D1483" s="1">
        <v>323954.48</v>
      </c>
      <c r="E1483" s="1">
        <v>690157.75</v>
      </c>
    </row>
    <row r="1484" spans="1:5">
      <c r="A1484" s="1">
        <v>1935</v>
      </c>
      <c r="B1484" s="1">
        <v>37</v>
      </c>
      <c r="C1484" s="1">
        <v>358580.76</v>
      </c>
      <c r="D1484" s="1">
        <v>306371.31</v>
      </c>
      <c r="E1484" s="1">
        <v>664952.06999999995</v>
      </c>
    </row>
    <row r="1485" spans="1:5">
      <c r="A1485" s="1">
        <v>1935</v>
      </c>
      <c r="B1485" s="1">
        <v>38</v>
      </c>
      <c r="C1485" s="1">
        <v>353964.85</v>
      </c>
      <c r="D1485" s="1">
        <v>297224.83</v>
      </c>
      <c r="E1485" s="1">
        <v>651189.68000000005</v>
      </c>
    </row>
    <row r="1486" spans="1:5">
      <c r="A1486" s="1">
        <v>1935</v>
      </c>
      <c r="B1486" s="1">
        <v>39</v>
      </c>
      <c r="C1486" s="1">
        <v>348584.96000000002</v>
      </c>
      <c r="D1486" s="1">
        <v>291567.49</v>
      </c>
      <c r="E1486" s="1">
        <v>640152.44999999995</v>
      </c>
    </row>
    <row r="1487" spans="1:5">
      <c r="A1487" s="1">
        <v>1935</v>
      </c>
      <c r="B1487" s="1">
        <v>40</v>
      </c>
      <c r="C1487" s="1">
        <v>342606.97</v>
      </c>
      <c r="D1487" s="1">
        <v>286775.59999999998</v>
      </c>
      <c r="E1487" s="1">
        <v>629382.56999999995</v>
      </c>
    </row>
    <row r="1488" spans="1:5">
      <c r="A1488" s="1">
        <v>1935</v>
      </c>
      <c r="B1488" s="1">
        <v>41</v>
      </c>
      <c r="C1488" s="1">
        <v>339051.23</v>
      </c>
      <c r="D1488" s="1">
        <v>284152.58</v>
      </c>
      <c r="E1488" s="1">
        <v>623203.80000000005</v>
      </c>
    </row>
    <row r="1489" spans="1:5">
      <c r="A1489" s="1">
        <v>1935</v>
      </c>
      <c r="B1489" s="1">
        <v>42</v>
      </c>
      <c r="C1489" s="1">
        <v>337119.81</v>
      </c>
      <c r="D1489" s="1">
        <v>283611.98</v>
      </c>
      <c r="E1489" s="1">
        <v>620731.80000000005</v>
      </c>
    </row>
    <row r="1490" spans="1:5">
      <c r="A1490" s="1">
        <v>1935</v>
      </c>
      <c r="B1490" s="1">
        <v>43</v>
      </c>
      <c r="C1490" s="1">
        <v>334986.42</v>
      </c>
      <c r="D1490" s="1">
        <v>283854.46000000002</v>
      </c>
      <c r="E1490" s="1">
        <v>618840.88</v>
      </c>
    </row>
    <row r="1491" spans="1:5">
      <c r="A1491" s="1">
        <v>1935</v>
      </c>
      <c r="B1491" s="1">
        <v>44</v>
      </c>
      <c r="C1491" s="1">
        <v>328552.3</v>
      </c>
      <c r="D1491" s="1">
        <v>280891.69</v>
      </c>
      <c r="E1491" s="1">
        <v>609443.99</v>
      </c>
    </row>
    <row r="1492" spans="1:5">
      <c r="A1492" s="1">
        <v>1935</v>
      </c>
      <c r="B1492" s="1">
        <v>45</v>
      </c>
      <c r="C1492" s="1">
        <v>321170.77</v>
      </c>
      <c r="D1492" s="1">
        <v>276314.40999999997</v>
      </c>
      <c r="E1492" s="1">
        <v>597485.18000000005</v>
      </c>
    </row>
    <row r="1493" spans="1:5">
      <c r="A1493" s="1">
        <v>1935</v>
      </c>
      <c r="B1493" s="1">
        <v>46</v>
      </c>
      <c r="C1493" s="1">
        <v>320028.27</v>
      </c>
      <c r="D1493" s="1">
        <v>274967.55</v>
      </c>
      <c r="E1493" s="1">
        <v>594995.81999999995</v>
      </c>
    </row>
    <row r="1494" spans="1:5">
      <c r="A1494" s="1">
        <v>1935</v>
      </c>
      <c r="B1494" s="1">
        <v>47</v>
      </c>
      <c r="C1494" s="1">
        <v>319612.27</v>
      </c>
      <c r="D1494" s="1">
        <v>272826.74</v>
      </c>
      <c r="E1494" s="1">
        <v>592439.01</v>
      </c>
    </row>
    <row r="1495" spans="1:5">
      <c r="A1495" s="1">
        <v>1935</v>
      </c>
      <c r="B1495" s="1">
        <v>48</v>
      </c>
      <c r="C1495" s="1">
        <v>314517.13</v>
      </c>
      <c r="D1495" s="1">
        <v>267689.96000000002</v>
      </c>
      <c r="E1495" s="1">
        <v>582207.09</v>
      </c>
    </row>
    <row r="1496" spans="1:5">
      <c r="A1496" s="1">
        <v>1935</v>
      </c>
      <c r="B1496" s="1">
        <v>49</v>
      </c>
      <c r="C1496" s="1">
        <v>307993.44</v>
      </c>
      <c r="D1496" s="1">
        <v>262952.84000000003</v>
      </c>
      <c r="E1496" s="1">
        <v>570946.28</v>
      </c>
    </row>
    <row r="1497" spans="1:5">
      <c r="A1497" s="1">
        <v>1935</v>
      </c>
      <c r="B1497" s="1">
        <v>50</v>
      </c>
      <c r="C1497" s="1">
        <v>301624.51</v>
      </c>
      <c r="D1497" s="1">
        <v>258043.77</v>
      </c>
      <c r="E1497" s="1">
        <v>559668.28</v>
      </c>
    </row>
    <row r="1498" spans="1:5">
      <c r="A1498" s="1">
        <v>1935</v>
      </c>
      <c r="B1498" s="1">
        <v>51</v>
      </c>
      <c r="C1498" s="1">
        <v>297867.43</v>
      </c>
      <c r="D1498" s="1">
        <v>254079.95</v>
      </c>
      <c r="E1498" s="1">
        <v>551947.38</v>
      </c>
    </row>
    <row r="1499" spans="1:5">
      <c r="A1499" s="1">
        <v>1935</v>
      </c>
      <c r="B1499" s="1">
        <v>52</v>
      </c>
      <c r="C1499" s="1">
        <v>297027.01</v>
      </c>
      <c r="D1499" s="1">
        <v>253934.17</v>
      </c>
      <c r="E1499" s="1">
        <v>550961.18000000005</v>
      </c>
    </row>
    <row r="1500" spans="1:5">
      <c r="A1500" s="1">
        <v>1935</v>
      </c>
      <c r="B1500" s="1">
        <v>53</v>
      </c>
      <c r="C1500" s="1">
        <v>296298.17</v>
      </c>
      <c r="D1500" s="1">
        <v>256572.13</v>
      </c>
      <c r="E1500" s="1">
        <v>552870.30000000005</v>
      </c>
    </row>
    <row r="1501" spans="1:5">
      <c r="A1501" s="1">
        <v>1935</v>
      </c>
      <c r="B1501" s="1">
        <v>54</v>
      </c>
      <c r="C1501" s="1">
        <v>290150.06</v>
      </c>
      <c r="D1501" s="1">
        <v>254369.14</v>
      </c>
      <c r="E1501" s="1">
        <v>544519.19999999995</v>
      </c>
    </row>
    <row r="1502" spans="1:5">
      <c r="A1502" s="1">
        <v>1935</v>
      </c>
      <c r="B1502" s="1">
        <v>55</v>
      </c>
      <c r="C1502" s="1">
        <v>279084.02</v>
      </c>
      <c r="D1502" s="1">
        <v>245989.38</v>
      </c>
      <c r="E1502" s="1">
        <v>525073.4</v>
      </c>
    </row>
    <row r="1503" spans="1:5">
      <c r="A1503" s="1">
        <v>1935</v>
      </c>
      <c r="B1503" s="1">
        <v>56</v>
      </c>
      <c r="C1503" s="1">
        <v>271192.94</v>
      </c>
      <c r="D1503" s="1">
        <v>238746.32</v>
      </c>
      <c r="E1503" s="1">
        <v>509939.26</v>
      </c>
    </row>
    <row r="1504" spans="1:5">
      <c r="A1504" s="1">
        <v>1935</v>
      </c>
      <c r="B1504" s="1">
        <v>57</v>
      </c>
      <c r="C1504" s="1">
        <v>267526.14</v>
      </c>
      <c r="D1504" s="1">
        <v>235053.5</v>
      </c>
      <c r="E1504" s="1">
        <v>502579.64</v>
      </c>
    </row>
    <row r="1505" spans="1:5">
      <c r="A1505" s="1">
        <v>1935</v>
      </c>
      <c r="B1505" s="1">
        <v>58</v>
      </c>
      <c r="C1505" s="1">
        <v>262007.41</v>
      </c>
      <c r="D1505" s="1">
        <v>231020.14</v>
      </c>
      <c r="E1505" s="1">
        <v>493027.55</v>
      </c>
    </row>
    <row r="1506" spans="1:5">
      <c r="A1506" s="1">
        <v>1935</v>
      </c>
      <c r="B1506" s="1">
        <v>59</v>
      </c>
      <c r="C1506" s="1">
        <v>252091.97</v>
      </c>
      <c r="D1506" s="1">
        <v>224151.81</v>
      </c>
      <c r="E1506" s="1">
        <v>476243.78</v>
      </c>
    </row>
    <row r="1507" spans="1:5">
      <c r="A1507" s="1">
        <v>1935</v>
      </c>
      <c r="B1507" s="1">
        <v>60</v>
      </c>
      <c r="C1507" s="1">
        <v>239619.18</v>
      </c>
      <c r="D1507" s="1">
        <v>214729.4</v>
      </c>
      <c r="E1507" s="1">
        <v>454348.58</v>
      </c>
    </row>
    <row r="1508" spans="1:5">
      <c r="A1508" s="1">
        <v>1935</v>
      </c>
      <c r="B1508" s="1">
        <v>61</v>
      </c>
      <c r="C1508" s="1">
        <v>229902.1</v>
      </c>
      <c r="D1508" s="1">
        <v>205990.36</v>
      </c>
      <c r="E1508" s="1">
        <v>435892.46</v>
      </c>
    </row>
    <row r="1509" spans="1:5">
      <c r="A1509" s="1">
        <v>1935</v>
      </c>
      <c r="B1509" s="1">
        <v>62</v>
      </c>
      <c r="C1509" s="1">
        <v>222508.87</v>
      </c>
      <c r="D1509" s="1">
        <v>198214.92</v>
      </c>
      <c r="E1509" s="1">
        <v>420723.78</v>
      </c>
    </row>
    <row r="1510" spans="1:5">
      <c r="A1510" s="1">
        <v>1935</v>
      </c>
      <c r="B1510" s="1">
        <v>63</v>
      </c>
      <c r="C1510" s="1">
        <v>214452.94</v>
      </c>
      <c r="D1510" s="1">
        <v>189544.66</v>
      </c>
      <c r="E1510" s="1">
        <v>403997.6</v>
      </c>
    </row>
    <row r="1511" spans="1:5">
      <c r="A1511" s="1">
        <v>1935</v>
      </c>
      <c r="B1511" s="1">
        <v>64</v>
      </c>
      <c r="C1511" s="1">
        <v>202693.2</v>
      </c>
      <c r="D1511" s="1">
        <v>177581.19</v>
      </c>
      <c r="E1511" s="1">
        <v>380274.38</v>
      </c>
    </row>
    <row r="1512" spans="1:5">
      <c r="A1512" s="1">
        <v>1935</v>
      </c>
      <c r="B1512" s="1">
        <v>65</v>
      </c>
      <c r="C1512" s="1">
        <v>189170.87</v>
      </c>
      <c r="D1512" s="1">
        <v>164998.9</v>
      </c>
      <c r="E1512" s="1">
        <v>354169.76</v>
      </c>
    </row>
    <row r="1513" spans="1:5">
      <c r="A1513" s="1">
        <v>1935</v>
      </c>
      <c r="B1513" s="1">
        <v>66</v>
      </c>
      <c r="C1513" s="1">
        <v>180214.81</v>
      </c>
      <c r="D1513" s="1">
        <v>156177.95000000001</v>
      </c>
      <c r="E1513" s="1">
        <v>336392.76</v>
      </c>
    </row>
    <row r="1514" spans="1:5">
      <c r="A1514" s="1">
        <v>1935</v>
      </c>
      <c r="B1514" s="1">
        <v>67</v>
      </c>
      <c r="C1514" s="1">
        <v>175314.67</v>
      </c>
      <c r="D1514" s="1">
        <v>149402.31</v>
      </c>
      <c r="E1514" s="1">
        <v>324716.98</v>
      </c>
    </row>
    <row r="1515" spans="1:5">
      <c r="A1515" s="1">
        <v>1935</v>
      </c>
      <c r="B1515" s="1">
        <v>68</v>
      </c>
      <c r="C1515" s="1">
        <v>169194.85</v>
      </c>
      <c r="D1515" s="1">
        <v>140771.53</v>
      </c>
      <c r="E1515" s="1">
        <v>309966.37</v>
      </c>
    </row>
    <row r="1516" spans="1:5">
      <c r="A1516" s="1">
        <v>1935</v>
      </c>
      <c r="B1516" s="1">
        <v>69</v>
      </c>
      <c r="C1516" s="1">
        <v>159815.15</v>
      </c>
      <c r="D1516" s="1">
        <v>129425.69</v>
      </c>
      <c r="E1516" s="1">
        <v>289240.84000000003</v>
      </c>
    </row>
    <row r="1517" spans="1:5">
      <c r="A1517" s="1">
        <v>1935</v>
      </c>
      <c r="B1517" s="1">
        <v>70</v>
      </c>
      <c r="C1517" s="1">
        <v>147577.39000000001</v>
      </c>
      <c r="D1517" s="1">
        <v>117153.56</v>
      </c>
      <c r="E1517" s="1">
        <v>264730.95</v>
      </c>
    </row>
    <row r="1518" spans="1:5">
      <c r="A1518" s="1">
        <v>1935</v>
      </c>
      <c r="B1518" s="1">
        <v>71</v>
      </c>
      <c r="C1518" s="1">
        <v>135861.07999999999</v>
      </c>
      <c r="D1518" s="1">
        <v>106790.63</v>
      </c>
      <c r="E1518" s="1">
        <v>242651.7</v>
      </c>
    </row>
    <row r="1519" spans="1:5">
      <c r="A1519" s="1">
        <v>1935</v>
      </c>
      <c r="B1519" s="1">
        <v>72</v>
      </c>
      <c r="C1519" s="1">
        <v>125623.41</v>
      </c>
      <c r="D1519" s="1">
        <v>97532.1</v>
      </c>
      <c r="E1519" s="1">
        <v>223155.51</v>
      </c>
    </row>
    <row r="1520" spans="1:5">
      <c r="A1520" s="1">
        <v>1935</v>
      </c>
      <c r="B1520" s="1">
        <v>73</v>
      </c>
      <c r="C1520" s="1">
        <v>116475.77</v>
      </c>
      <c r="D1520" s="1">
        <v>88055.22</v>
      </c>
      <c r="E1520" s="1">
        <v>204530.99</v>
      </c>
    </row>
    <row r="1521" spans="1:5">
      <c r="A1521" s="1">
        <v>1935</v>
      </c>
      <c r="B1521" s="1">
        <v>74</v>
      </c>
      <c r="C1521" s="1">
        <v>107284.72</v>
      </c>
      <c r="D1521" s="1">
        <v>78228.03</v>
      </c>
      <c r="E1521" s="1">
        <v>185512.74</v>
      </c>
    </row>
    <row r="1522" spans="1:5">
      <c r="A1522" s="1">
        <v>1935</v>
      </c>
      <c r="B1522" s="1">
        <v>75</v>
      </c>
      <c r="C1522" s="1">
        <v>97017.67</v>
      </c>
      <c r="D1522" s="1">
        <v>68579.38</v>
      </c>
      <c r="E1522" s="1">
        <v>165597.04999999999</v>
      </c>
    </row>
    <row r="1523" spans="1:5">
      <c r="A1523" s="1">
        <v>1935</v>
      </c>
      <c r="B1523" s="1">
        <v>76</v>
      </c>
      <c r="C1523" s="1">
        <v>87031.24</v>
      </c>
      <c r="D1523" s="1">
        <v>60213.77</v>
      </c>
      <c r="E1523" s="1">
        <v>147245.01999999999</v>
      </c>
    </row>
    <row r="1524" spans="1:5">
      <c r="A1524" s="1">
        <v>1935</v>
      </c>
      <c r="B1524" s="1">
        <v>77</v>
      </c>
      <c r="C1524" s="1">
        <v>77832.89</v>
      </c>
      <c r="D1524" s="1">
        <v>52950.1</v>
      </c>
      <c r="E1524" s="1">
        <v>130783</v>
      </c>
    </row>
    <row r="1525" spans="1:5">
      <c r="A1525" s="1">
        <v>1935</v>
      </c>
      <c r="B1525" s="1">
        <v>78</v>
      </c>
      <c r="C1525" s="1">
        <v>68883.13</v>
      </c>
      <c r="D1525" s="1">
        <v>46007.64</v>
      </c>
      <c r="E1525" s="1">
        <v>114890.77</v>
      </c>
    </row>
    <row r="1526" spans="1:5">
      <c r="A1526" s="1">
        <v>1935</v>
      </c>
      <c r="B1526" s="1">
        <v>79</v>
      </c>
      <c r="C1526" s="1">
        <v>59777.02</v>
      </c>
      <c r="D1526" s="1">
        <v>38965.83</v>
      </c>
      <c r="E1526" s="1">
        <v>98742.85</v>
      </c>
    </row>
    <row r="1527" spans="1:5">
      <c r="A1527" s="1">
        <v>1935</v>
      </c>
      <c r="B1527" s="1">
        <v>80</v>
      </c>
      <c r="C1527" s="1">
        <v>52199.6</v>
      </c>
      <c r="D1527" s="1">
        <v>32511.95</v>
      </c>
      <c r="E1527" s="1">
        <v>84711.55</v>
      </c>
    </row>
    <row r="1528" spans="1:5">
      <c r="A1528" s="1">
        <v>1935</v>
      </c>
      <c r="B1528" s="1">
        <v>81</v>
      </c>
      <c r="C1528" s="1">
        <v>44261.120000000003</v>
      </c>
      <c r="D1528" s="1">
        <v>26709.13</v>
      </c>
      <c r="E1528" s="1">
        <v>70970.259999999995</v>
      </c>
    </row>
    <row r="1529" spans="1:5">
      <c r="A1529" s="1">
        <v>1935</v>
      </c>
      <c r="B1529" s="1">
        <v>82</v>
      </c>
      <c r="C1529" s="1">
        <v>37561.870000000003</v>
      </c>
      <c r="D1529" s="1">
        <v>21696.39</v>
      </c>
      <c r="E1529" s="1">
        <v>59258.26</v>
      </c>
    </row>
    <row r="1530" spans="1:5">
      <c r="A1530" s="1">
        <v>1935</v>
      </c>
      <c r="B1530" s="1">
        <v>83</v>
      </c>
      <c r="C1530" s="1">
        <v>32187.8</v>
      </c>
      <c r="D1530" s="1">
        <v>17760.93</v>
      </c>
      <c r="E1530" s="1">
        <v>49948.72</v>
      </c>
    </row>
    <row r="1531" spans="1:5">
      <c r="A1531" s="1">
        <v>1935</v>
      </c>
      <c r="B1531" s="1">
        <v>84</v>
      </c>
      <c r="C1531" s="1">
        <v>26821.11</v>
      </c>
      <c r="D1531" s="1">
        <v>14290.14</v>
      </c>
      <c r="E1531" s="1">
        <v>41111.25</v>
      </c>
    </row>
    <row r="1532" spans="1:5">
      <c r="A1532" s="1">
        <v>1935</v>
      </c>
      <c r="B1532" s="1">
        <v>85</v>
      </c>
      <c r="C1532" s="1">
        <v>21343.43</v>
      </c>
      <c r="D1532" s="1">
        <v>10937.67</v>
      </c>
      <c r="E1532" s="1">
        <v>32281.1</v>
      </c>
    </row>
    <row r="1533" spans="1:5">
      <c r="A1533" s="1">
        <v>1935</v>
      </c>
      <c r="B1533" s="1">
        <v>86</v>
      </c>
      <c r="C1533" s="1">
        <v>16447.45</v>
      </c>
      <c r="D1533" s="1">
        <v>8150.77</v>
      </c>
      <c r="E1533" s="1">
        <v>24598.22</v>
      </c>
    </row>
    <row r="1534" spans="1:5">
      <c r="A1534" s="1">
        <v>1935</v>
      </c>
      <c r="B1534" s="1">
        <v>87</v>
      </c>
      <c r="C1534" s="1">
        <v>12541.36</v>
      </c>
      <c r="D1534" s="1">
        <v>5943.62</v>
      </c>
      <c r="E1534" s="1">
        <v>18484.98</v>
      </c>
    </row>
    <row r="1535" spans="1:5">
      <c r="A1535" s="1">
        <v>1935</v>
      </c>
      <c r="B1535" s="1">
        <v>88</v>
      </c>
      <c r="C1535" s="1">
        <v>9735.17</v>
      </c>
      <c r="D1535" s="1">
        <v>4315.45</v>
      </c>
      <c r="E1535" s="1">
        <v>14050.62</v>
      </c>
    </row>
    <row r="1536" spans="1:5">
      <c r="A1536" s="1">
        <v>1935</v>
      </c>
      <c r="B1536" s="1">
        <v>89</v>
      </c>
      <c r="C1536" s="1">
        <v>7520.75</v>
      </c>
      <c r="D1536" s="1">
        <v>3140.25</v>
      </c>
      <c r="E1536" s="1">
        <v>10661</v>
      </c>
    </row>
    <row r="1537" spans="1:5">
      <c r="A1537" s="1">
        <v>1935</v>
      </c>
      <c r="B1537" s="1">
        <v>90</v>
      </c>
      <c r="C1537" s="1">
        <v>5630.99</v>
      </c>
      <c r="D1537" s="1">
        <v>2237.44</v>
      </c>
      <c r="E1537" s="1">
        <v>7868.42</v>
      </c>
    </row>
    <row r="1538" spans="1:5">
      <c r="A1538" s="1">
        <v>1935</v>
      </c>
      <c r="B1538" s="1">
        <v>91</v>
      </c>
      <c r="C1538" s="1">
        <v>4147.1499999999996</v>
      </c>
      <c r="D1538" s="1">
        <v>1566.19</v>
      </c>
      <c r="E1538" s="1">
        <v>5713.34</v>
      </c>
    </row>
    <row r="1539" spans="1:5">
      <c r="A1539" s="1">
        <v>1935</v>
      </c>
      <c r="B1539" s="1">
        <v>92</v>
      </c>
      <c r="C1539" s="1">
        <v>2934.61</v>
      </c>
      <c r="D1539" s="1">
        <v>1061.21</v>
      </c>
      <c r="E1539" s="1">
        <v>3995.82</v>
      </c>
    </row>
    <row r="1540" spans="1:5">
      <c r="A1540" s="1">
        <v>1935</v>
      </c>
      <c r="B1540" s="1">
        <v>93</v>
      </c>
      <c r="C1540" s="1">
        <v>2077.4499999999998</v>
      </c>
      <c r="D1540" s="1">
        <v>718.23</v>
      </c>
      <c r="E1540" s="1">
        <v>2795.68</v>
      </c>
    </row>
    <row r="1541" spans="1:5">
      <c r="A1541" s="1">
        <v>1935</v>
      </c>
      <c r="B1541" s="1">
        <v>94</v>
      </c>
      <c r="C1541" s="1">
        <v>1477.48</v>
      </c>
      <c r="D1541" s="1">
        <v>466.51</v>
      </c>
      <c r="E1541" s="1">
        <v>1944</v>
      </c>
    </row>
    <row r="1542" spans="1:5">
      <c r="A1542" s="1">
        <v>1935</v>
      </c>
      <c r="B1542" s="1">
        <v>95</v>
      </c>
      <c r="C1542" s="1">
        <v>982.91</v>
      </c>
      <c r="D1542" s="1">
        <v>285.92</v>
      </c>
      <c r="E1542" s="1">
        <v>1268.83</v>
      </c>
    </row>
    <row r="1543" spans="1:5">
      <c r="A1543" s="1">
        <v>1935</v>
      </c>
      <c r="B1543" s="1">
        <v>96</v>
      </c>
      <c r="C1543" s="1">
        <v>619.54</v>
      </c>
      <c r="D1543" s="1">
        <v>170.71</v>
      </c>
      <c r="E1543" s="1">
        <v>790.25</v>
      </c>
    </row>
    <row r="1544" spans="1:5">
      <c r="A1544" s="1">
        <v>1935</v>
      </c>
      <c r="B1544" s="1">
        <v>97</v>
      </c>
      <c r="C1544" s="1">
        <v>390.12</v>
      </c>
      <c r="D1544" s="1">
        <v>103.78</v>
      </c>
      <c r="E1544" s="1">
        <v>493.9</v>
      </c>
    </row>
    <row r="1545" spans="1:5">
      <c r="A1545" s="1">
        <v>1935</v>
      </c>
      <c r="B1545" s="1">
        <v>98</v>
      </c>
      <c r="C1545" s="1">
        <v>243.67</v>
      </c>
      <c r="D1545" s="1">
        <v>64.959999999999994</v>
      </c>
      <c r="E1545" s="1">
        <v>308.64</v>
      </c>
    </row>
    <row r="1546" spans="1:5">
      <c r="A1546" s="1">
        <v>1935</v>
      </c>
      <c r="B1546" s="1">
        <v>99</v>
      </c>
      <c r="C1546" s="1">
        <v>134.71</v>
      </c>
      <c r="D1546" s="1">
        <v>36.74</v>
      </c>
      <c r="E1546" s="1">
        <v>171.45</v>
      </c>
    </row>
    <row r="1547" spans="1:5">
      <c r="A1547" s="1">
        <v>1935</v>
      </c>
      <c r="B1547" s="1">
        <v>100</v>
      </c>
      <c r="C1547" s="1">
        <v>72.680000000000007</v>
      </c>
      <c r="D1547" s="1">
        <v>19.47</v>
      </c>
      <c r="E1547" s="1">
        <v>92.15</v>
      </c>
    </row>
    <row r="1548" spans="1:5">
      <c r="A1548" s="1">
        <v>1935</v>
      </c>
      <c r="B1548" s="1">
        <v>101</v>
      </c>
      <c r="C1548" s="1">
        <v>40.57</v>
      </c>
      <c r="D1548" s="1">
        <v>10.09</v>
      </c>
      <c r="E1548" s="1">
        <v>50.67</v>
      </c>
    </row>
    <row r="1549" spans="1:5">
      <c r="A1549" s="1">
        <v>1935</v>
      </c>
      <c r="B1549" s="1">
        <v>102</v>
      </c>
      <c r="C1549" s="1">
        <v>22.98</v>
      </c>
      <c r="D1549" s="1">
        <v>6.25</v>
      </c>
      <c r="E1549" s="1">
        <v>29.23</v>
      </c>
    </row>
    <row r="1550" spans="1:5">
      <c r="A1550" s="1">
        <v>1935</v>
      </c>
      <c r="B1550" s="1">
        <v>103</v>
      </c>
      <c r="C1550" s="1">
        <v>12.32</v>
      </c>
      <c r="D1550" s="1">
        <v>3.32</v>
      </c>
      <c r="E1550" s="1">
        <v>15.64</v>
      </c>
    </row>
    <row r="1551" spans="1:5">
      <c r="A1551" s="1">
        <v>1935</v>
      </c>
      <c r="B1551" s="1">
        <v>104</v>
      </c>
      <c r="C1551" s="1">
        <v>5.43</v>
      </c>
      <c r="D1551" s="1">
        <v>1.74</v>
      </c>
      <c r="E1551" s="1">
        <v>7.17</v>
      </c>
    </row>
    <row r="1552" spans="1:5">
      <c r="A1552" s="1">
        <v>1935</v>
      </c>
      <c r="B1552" s="1">
        <v>105</v>
      </c>
      <c r="C1552" s="1">
        <v>3.22</v>
      </c>
      <c r="D1552" s="1">
        <v>0.7</v>
      </c>
      <c r="E1552" s="1">
        <v>3.92</v>
      </c>
    </row>
    <row r="1553" spans="1:5">
      <c r="A1553" s="1">
        <v>1935</v>
      </c>
      <c r="B1553" s="1">
        <v>106</v>
      </c>
      <c r="C1553" s="1">
        <v>1.48</v>
      </c>
      <c r="D1553" s="1">
        <v>0</v>
      </c>
      <c r="E1553" s="1">
        <v>1.48</v>
      </c>
    </row>
    <row r="1554" spans="1:5">
      <c r="A1554" s="1">
        <v>1935</v>
      </c>
      <c r="B1554" s="1">
        <v>107</v>
      </c>
      <c r="C1554" s="1">
        <v>1</v>
      </c>
      <c r="D1554" s="1">
        <v>0</v>
      </c>
      <c r="E1554" s="1">
        <v>1</v>
      </c>
    </row>
    <row r="1555" spans="1:5">
      <c r="A1555" s="1">
        <v>1935</v>
      </c>
      <c r="B1555" s="1">
        <v>108</v>
      </c>
      <c r="C1555" s="1">
        <v>0.75</v>
      </c>
      <c r="D1555" s="1">
        <v>0</v>
      </c>
      <c r="E1555" s="1">
        <v>0.75</v>
      </c>
    </row>
    <row r="1556" spans="1:5">
      <c r="A1556" s="1">
        <v>1935</v>
      </c>
      <c r="B1556" s="1">
        <v>109</v>
      </c>
      <c r="C1556" s="1">
        <v>0.25</v>
      </c>
      <c r="D1556" s="1">
        <v>0</v>
      </c>
      <c r="E1556" s="1">
        <v>0.25</v>
      </c>
    </row>
    <row r="1557" spans="1:5">
      <c r="A1557" s="1">
        <v>1935</v>
      </c>
      <c r="B1557" s="1" t="s">
        <v>121</v>
      </c>
      <c r="C1557" s="1">
        <v>0</v>
      </c>
      <c r="D1557" s="1">
        <v>0</v>
      </c>
      <c r="E1557" s="1">
        <v>0</v>
      </c>
    </row>
    <row r="1558" spans="1:5">
      <c r="A1558" s="1">
        <v>1936</v>
      </c>
      <c r="B1558" s="1">
        <v>0</v>
      </c>
      <c r="C1558" s="1">
        <v>333104.32</v>
      </c>
      <c r="D1558" s="1">
        <v>347108.65</v>
      </c>
      <c r="E1558" s="1">
        <v>680212.97</v>
      </c>
    </row>
    <row r="1559" spans="1:5">
      <c r="A1559" s="1">
        <v>1936</v>
      </c>
      <c r="B1559" s="1">
        <v>1</v>
      </c>
      <c r="C1559" s="1">
        <v>320860.86</v>
      </c>
      <c r="D1559" s="1">
        <v>332304.28999999998</v>
      </c>
      <c r="E1559" s="1">
        <v>653165.15</v>
      </c>
    </row>
    <row r="1560" spans="1:5">
      <c r="A1560" s="1">
        <v>1936</v>
      </c>
      <c r="B1560" s="1">
        <v>2</v>
      </c>
      <c r="C1560" s="1">
        <v>319406.76</v>
      </c>
      <c r="D1560" s="1">
        <v>330220.65000000002</v>
      </c>
      <c r="E1560" s="1">
        <v>649627.4</v>
      </c>
    </row>
    <row r="1561" spans="1:5">
      <c r="A1561" s="1">
        <v>1936</v>
      </c>
      <c r="B1561" s="1">
        <v>3</v>
      </c>
      <c r="C1561" s="1">
        <v>326784.95</v>
      </c>
      <c r="D1561" s="1">
        <v>337327.34</v>
      </c>
      <c r="E1561" s="1">
        <v>664112.30000000005</v>
      </c>
    </row>
    <row r="1562" spans="1:5">
      <c r="A1562" s="1">
        <v>1936</v>
      </c>
      <c r="B1562" s="1">
        <v>4</v>
      </c>
      <c r="C1562" s="1">
        <v>336036.93</v>
      </c>
      <c r="D1562" s="1">
        <v>345885.79</v>
      </c>
      <c r="E1562" s="1">
        <v>681922.73</v>
      </c>
    </row>
    <row r="1563" spans="1:5">
      <c r="A1563" s="1">
        <v>1936</v>
      </c>
      <c r="B1563" s="1">
        <v>5</v>
      </c>
      <c r="C1563" s="1">
        <v>339940.12</v>
      </c>
      <c r="D1563" s="1">
        <v>347889.6</v>
      </c>
      <c r="E1563" s="1">
        <v>687829.72</v>
      </c>
    </row>
    <row r="1564" spans="1:5">
      <c r="A1564" s="1">
        <v>1936</v>
      </c>
      <c r="B1564" s="1">
        <v>6</v>
      </c>
      <c r="C1564" s="1">
        <v>340540.58</v>
      </c>
      <c r="D1564" s="1">
        <v>347090.18</v>
      </c>
      <c r="E1564" s="1">
        <v>687630.76</v>
      </c>
    </row>
    <row r="1565" spans="1:5">
      <c r="A1565" s="1">
        <v>1936</v>
      </c>
      <c r="B1565" s="1">
        <v>7</v>
      </c>
      <c r="C1565" s="1">
        <v>342759.49</v>
      </c>
      <c r="D1565" s="1">
        <v>349374.17</v>
      </c>
      <c r="E1565" s="1">
        <v>692133.66</v>
      </c>
    </row>
    <row r="1566" spans="1:5">
      <c r="A1566" s="1">
        <v>1936</v>
      </c>
      <c r="B1566" s="1">
        <v>8</v>
      </c>
      <c r="C1566" s="1">
        <v>347395.8</v>
      </c>
      <c r="D1566" s="1">
        <v>353678.86</v>
      </c>
      <c r="E1566" s="1">
        <v>701074.66</v>
      </c>
    </row>
    <row r="1567" spans="1:5">
      <c r="A1567" s="1">
        <v>1936</v>
      </c>
      <c r="B1567" s="1">
        <v>9</v>
      </c>
      <c r="C1567" s="1">
        <v>354593.81</v>
      </c>
      <c r="D1567" s="1">
        <v>360247.11</v>
      </c>
      <c r="E1567" s="1">
        <v>714840.92</v>
      </c>
    </row>
    <row r="1568" spans="1:5">
      <c r="A1568" s="1">
        <v>1936</v>
      </c>
      <c r="B1568" s="1">
        <v>10</v>
      </c>
      <c r="C1568" s="1">
        <v>362462.1</v>
      </c>
      <c r="D1568" s="1">
        <v>367914.19</v>
      </c>
      <c r="E1568" s="1">
        <v>730376.29</v>
      </c>
    </row>
    <row r="1569" spans="1:5">
      <c r="A1569" s="1">
        <v>1936</v>
      </c>
      <c r="B1569" s="1">
        <v>11</v>
      </c>
      <c r="C1569" s="1">
        <v>369781.48</v>
      </c>
      <c r="D1569" s="1">
        <v>375242.59</v>
      </c>
      <c r="E1569" s="1">
        <v>745024.07</v>
      </c>
    </row>
    <row r="1570" spans="1:5">
      <c r="A1570" s="1">
        <v>1936</v>
      </c>
      <c r="B1570" s="1">
        <v>12</v>
      </c>
      <c r="C1570" s="1">
        <v>379095.8</v>
      </c>
      <c r="D1570" s="1">
        <v>384481.29</v>
      </c>
      <c r="E1570" s="1">
        <v>763577.09</v>
      </c>
    </row>
    <row r="1571" spans="1:5">
      <c r="A1571" s="1">
        <v>1936</v>
      </c>
      <c r="B1571" s="1">
        <v>13</v>
      </c>
      <c r="C1571" s="1">
        <v>393029.23</v>
      </c>
      <c r="D1571" s="1">
        <v>398747.3</v>
      </c>
      <c r="E1571" s="1">
        <v>791776.52</v>
      </c>
    </row>
    <row r="1572" spans="1:5">
      <c r="A1572" s="1">
        <v>1936</v>
      </c>
      <c r="B1572" s="1">
        <v>14</v>
      </c>
      <c r="C1572" s="1">
        <v>412460.79999999999</v>
      </c>
      <c r="D1572" s="1">
        <v>419034.36</v>
      </c>
      <c r="E1572" s="1">
        <v>831495.16</v>
      </c>
    </row>
    <row r="1573" spans="1:5">
      <c r="A1573" s="1">
        <v>1936</v>
      </c>
      <c r="B1573" s="1">
        <v>15</v>
      </c>
      <c r="C1573" s="1">
        <v>425415.17</v>
      </c>
      <c r="D1573" s="1">
        <v>432436.92</v>
      </c>
      <c r="E1573" s="1">
        <v>857852.09</v>
      </c>
    </row>
    <row r="1574" spans="1:5">
      <c r="A1574" s="1">
        <v>1936</v>
      </c>
      <c r="B1574" s="1">
        <v>16</v>
      </c>
      <c r="C1574" s="1">
        <v>406444.85</v>
      </c>
      <c r="D1574" s="1">
        <v>412547.48</v>
      </c>
      <c r="E1574" s="1">
        <v>818992.33</v>
      </c>
    </row>
    <row r="1575" spans="1:5">
      <c r="A1575" s="1">
        <v>1936</v>
      </c>
      <c r="B1575" s="1">
        <v>17</v>
      </c>
      <c r="C1575" s="1">
        <v>359759.84</v>
      </c>
      <c r="D1575" s="1">
        <v>363130.51</v>
      </c>
      <c r="E1575" s="1">
        <v>722890.35</v>
      </c>
    </row>
    <row r="1576" spans="1:5">
      <c r="A1576" s="1">
        <v>1936</v>
      </c>
      <c r="B1576" s="1">
        <v>18</v>
      </c>
      <c r="C1576" s="1">
        <v>331930.73</v>
      </c>
      <c r="D1576" s="1">
        <v>332167.42</v>
      </c>
      <c r="E1576" s="1">
        <v>664098.15</v>
      </c>
    </row>
    <row r="1577" spans="1:5">
      <c r="A1577" s="1">
        <v>1936</v>
      </c>
      <c r="B1577" s="1">
        <v>19</v>
      </c>
      <c r="C1577" s="1">
        <v>343644.41</v>
      </c>
      <c r="D1577" s="1">
        <v>341518.06</v>
      </c>
      <c r="E1577" s="1">
        <v>685162.46</v>
      </c>
    </row>
    <row r="1578" spans="1:5">
      <c r="A1578" s="1">
        <v>1936</v>
      </c>
      <c r="B1578" s="1">
        <v>20</v>
      </c>
      <c r="C1578" s="1">
        <v>371565.21</v>
      </c>
      <c r="D1578" s="1">
        <v>366125.07</v>
      </c>
      <c r="E1578" s="1">
        <v>737690.28</v>
      </c>
    </row>
    <row r="1579" spans="1:5">
      <c r="A1579" s="1">
        <v>1936</v>
      </c>
      <c r="B1579" s="1">
        <v>21</v>
      </c>
      <c r="C1579" s="1">
        <v>394355.53</v>
      </c>
      <c r="D1579" s="1">
        <v>384442.2</v>
      </c>
      <c r="E1579" s="1">
        <v>778797.73</v>
      </c>
    </row>
    <row r="1580" spans="1:5">
      <c r="A1580" s="1">
        <v>1936</v>
      </c>
      <c r="B1580" s="1">
        <v>22</v>
      </c>
      <c r="C1580" s="1">
        <v>404831.12</v>
      </c>
      <c r="D1580" s="1">
        <v>392069.01</v>
      </c>
      <c r="E1580" s="1">
        <v>796900.13</v>
      </c>
    </row>
    <row r="1581" spans="1:5">
      <c r="A1581" s="1">
        <v>1936</v>
      </c>
      <c r="B1581" s="1">
        <v>23</v>
      </c>
      <c r="C1581" s="1">
        <v>406303.24</v>
      </c>
      <c r="D1581" s="1">
        <v>392610.63</v>
      </c>
      <c r="E1581" s="1">
        <v>798913.87</v>
      </c>
    </row>
    <row r="1582" spans="1:5">
      <c r="A1582" s="1">
        <v>1936</v>
      </c>
      <c r="B1582" s="1">
        <v>24</v>
      </c>
      <c r="C1582" s="1">
        <v>405923.07</v>
      </c>
      <c r="D1582" s="1">
        <v>391354.97</v>
      </c>
      <c r="E1582" s="1">
        <v>797278.04</v>
      </c>
    </row>
    <row r="1583" spans="1:5">
      <c r="A1583" s="1">
        <v>1936</v>
      </c>
      <c r="B1583" s="1">
        <v>25</v>
      </c>
      <c r="C1583" s="1">
        <v>406730.06</v>
      </c>
      <c r="D1583" s="1">
        <v>391211.09</v>
      </c>
      <c r="E1583" s="1">
        <v>797941.16</v>
      </c>
    </row>
    <row r="1584" spans="1:5">
      <c r="A1584" s="1">
        <v>1936</v>
      </c>
      <c r="B1584" s="1">
        <v>26</v>
      </c>
      <c r="C1584" s="1">
        <v>409666.98</v>
      </c>
      <c r="D1584" s="1">
        <v>393039.41</v>
      </c>
      <c r="E1584" s="1">
        <v>802706.38</v>
      </c>
    </row>
    <row r="1585" spans="1:5">
      <c r="A1585" s="1">
        <v>1936</v>
      </c>
      <c r="B1585" s="1">
        <v>27</v>
      </c>
      <c r="C1585" s="1">
        <v>412586.11</v>
      </c>
      <c r="D1585" s="1">
        <v>393774.83</v>
      </c>
      <c r="E1585" s="1">
        <v>806360.94</v>
      </c>
    </row>
    <row r="1586" spans="1:5">
      <c r="A1586" s="1">
        <v>1936</v>
      </c>
      <c r="B1586" s="1">
        <v>28</v>
      </c>
      <c r="C1586" s="1">
        <v>411949.68</v>
      </c>
      <c r="D1586" s="1">
        <v>391188.97</v>
      </c>
      <c r="E1586" s="1">
        <v>803138.65</v>
      </c>
    </row>
    <row r="1587" spans="1:5">
      <c r="A1587" s="1">
        <v>1936</v>
      </c>
      <c r="B1587" s="1">
        <v>29</v>
      </c>
      <c r="C1587" s="1">
        <v>408272.92</v>
      </c>
      <c r="D1587" s="1">
        <v>387313.86</v>
      </c>
      <c r="E1587" s="1">
        <v>795586.78</v>
      </c>
    </row>
    <row r="1588" spans="1:5">
      <c r="A1588" s="1">
        <v>1936</v>
      </c>
      <c r="B1588" s="1">
        <v>30</v>
      </c>
      <c r="C1588" s="1">
        <v>403483.06</v>
      </c>
      <c r="D1588" s="1">
        <v>383812.89</v>
      </c>
      <c r="E1588" s="1">
        <v>787295.95</v>
      </c>
    </row>
    <row r="1589" spans="1:5">
      <c r="A1589" s="1">
        <v>1936</v>
      </c>
      <c r="B1589" s="1">
        <v>31</v>
      </c>
      <c r="C1589" s="1">
        <v>398579.62</v>
      </c>
      <c r="D1589" s="1">
        <v>380663.41</v>
      </c>
      <c r="E1589" s="1">
        <v>779243.02</v>
      </c>
    </row>
    <row r="1590" spans="1:5">
      <c r="A1590" s="1">
        <v>1936</v>
      </c>
      <c r="B1590" s="1">
        <v>32</v>
      </c>
      <c r="C1590" s="1">
        <v>393726.44</v>
      </c>
      <c r="D1590" s="1">
        <v>377047.59</v>
      </c>
      <c r="E1590" s="1">
        <v>770774.02</v>
      </c>
    </row>
    <row r="1591" spans="1:5">
      <c r="A1591" s="1">
        <v>1936</v>
      </c>
      <c r="B1591" s="1">
        <v>33</v>
      </c>
      <c r="C1591" s="1">
        <v>388036.76</v>
      </c>
      <c r="D1591" s="1">
        <v>371859.48</v>
      </c>
      <c r="E1591" s="1">
        <v>759896.24</v>
      </c>
    </row>
    <row r="1592" spans="1:5">
      <c r="A1592" s="1">
        <v>1936</v>
      </c>
      <c r="B1592" s="1">
        <v>34</v>
      </c>
      <c r="C1592" s="1">
        <v>384257.57</v>
      </c>
      <c r="D1592" s="1">
        <v>366713.02</v>
      </c>
      <c r="E1592" s="1">
        <v>750970.59</v>
      </c>
    </row>
    <row r="1593" spans="1:5">
      <c r="A1593" s="1">
        <v>1936</v>
      </c>
      <c r="B1593" s="1">
        <v>35</v>
      </c>
      <c r="C1593" s="1">
        <v>381825.87</v>
      </c>
      <c r="D1593" s="1">
        <v>359938.14</v>
      </c>
      <c r="E1593" s="1">
        <v>741764.01</v>
      </c>
    </row>
    <row r="1594" spans="1:5">
      <c r="A1594" s="1">
        <v>1936</v>
      </c>
      <c r="B1594" s="1">
        <v>36</v>
      </c>
      <c r="C1594" s="1">
        <v>374613.84</v>
      </c>
      <c r="D1594" s="1">
        <v>344230.37</v>
      </c>
      <c r="E1594" s="1">
        <v>718844.22</v>
      </c>
    </row>
    <row r="1595" spans="1:5">
      <c r="A1595" s="1">
        <v>1936</v>
      </c>
      <c r="B1595" s="1">
        <v>37</v>
      </c>
      <c r="C1595" s="1">
        <v>363700.21</v>
      </c>
      <c r="D1595" s="1">
        <v>321652.59000000003</v>
      </c>
      <c r="E1595" s="1">
        <v>685352.8</v>
      </c>
    </row>
    <row r="1596" spans="1:5">
      <c r="A1596" s="1">
        <v>1936</v>
      </c>
      <c r="B1596" s="1">
        <v>38</v>
      </c>
      <c r="C1596" s="1">
        <v>355889.87</v>
      </c>
      <c r="D1596" s="1">
        <v>304197.28999999998</v>
      </c>
      <c r="E1596" s="1">
        <v>660087.16</v>
      </c>
    </row>
    <row r="1597" spans="1:5">
      <c r="A1597" s="1">
        <v>1936</v>
      </c>
      <c r="B1597" s="1">
        <v>39</v>
      </c>
      <c r="C1597" s="1">
        <v>351412.86</v>
      </c>
      <c r="D1597" s="1">
        <v>295264.88</v>
      </c>
      <c r="E1597" s="1">
        <v>646677.74</v>
      </c>
    </row>
    <row r="1598" spans="1:5">
      <c r="A1598" s="1">
        <v>1936</v>
      </c>
      <c r="B1598" s="1">
        <v>40</v>
      </c>
      <c r="C1598" s="1">
        <v>346415.87</v>
      </c>
      <c r="D1598" s="1">
        <v>289905.13</v>
      </c>
      <c r="E1598" s="1">
        <v>636320.99</v>
      </c>
    </row>
    <row r="1599" spans="1:5">
      <c r="A1599" s="1">
        <v>1936</v>
      </c>
      <c r="B1599" s="1">
        <v>41</v>
      </c>
      <c r="C1599" s="1">
        <v>341207.42</v>
      </c>
      <c r="D1599" s="1">
        <v>285610.62</v>
      </c>
      <c r="E1599" s="1">
        <v>626818.04</v>
      </c>
    </row>
    <row r="1600" spans="1:5">
      <c r="A1600" s="1">
        <v>1936</v>
      </c>
      <c r="B1600" s="1">
        <v>42</v>
      </c>
      <c r="C1600" s="1">
        <v>338418.81</v>
      </c>
      <c r="D1600" s="1">
        <v>283503.96000000002</v>
      </c>
      <c r="E1600" s="1">
        <v>621922.77</v>
      </c>
    </row>
    <row r="1601" spans="1:5">
      <c r="A1601" s="1">
        <v>1936</v>
      </c>
      <c r="B1601" s="1">
        <v>43</v>
      </c>
      <c r="C1601" s="1">
        <v>336846.39</v>
      </c>
      <c r="D1601" s="1">
        <v>283314.96000000002</v>
      </c>
      <c r="E1601" s="1">
        <v>620161.35</v>
      </c>
    </row>
    <row r="1602" spans="1:5">
      <c r="A1602" s="1">
        <v>1936</v>
      </c>
      <c r="B1602" s="1">
        <v>44</v>
      </c>
      <c r="C1602" s="1">
        <v>334814.56</v>
      </c>
      <c r="D1602" s="1">
        <v>283844.76</v>
      </c>
      <c r="E1602" s="1">
        <v>618659.31999999995</v>
      </c>
    </row>
    <row r="1603" spans="1:5">
      <c r="A1603" s="1">
        <v>1936</v>
      </c>
      <c r="B1603" s="1">
        <v>45</v>
      </c>
      <c r="C1603" s="1">
        <v>328028.2</v>
      </c>
      <c r="D1603" s="1">
        <v>280727.64</v>
      </c>
      <c r="E1603" s="1">
        <v>608755.84</v>
      </c>
    </row>
    <row r="1604" spans="1:5">
      <c r="A1604" s="1">
        <v>1936</v>
      </c>
      <c r="B1604" s="1">
        <v>46</v>
      </c>
      <c r="C1604" s="1">
        <v>319927.86</v>
      </c>
      <c r="D1604" s="1">
        <v>275532.55</v>
      </c>
      <c r="E1604" s="1">
        <v>595460.41</v>
      </c>
    </row>
    <row r="1605" spans="1:5">
      <c r="A1605" s="1">
        <v>1936</v>
      </c>
      <c r="B1605" s="1">
        <v>47</v>
      </c>
      <c r="C1605" s="1">
        <v>318040.48</v>
      </c>
      <c r="D1605" s="1">
        <v>273466.44</v>
      </c>
      <c r="E1605" s="1">
        <v>591506.92000000004</v>
      </c>
    </row>
    <row r="1606" spans="1:5">
      <c r="A1606" s="1">
        <v>1936</v>
      </c>
      <c r="B1606" s="1">
        <v>48</v>
      </c>
      <c r="C1606" s="1">
        <v>317053.84999999998</v>
      </c>
      <c r="D1606" s="1">
        <v>270712.28999999998</v>
      </c>
      <c r="E1606" s="1">
        <v>587766.14</v>
      </c>
    </row>
    <row r="1607" spans="1:5">
      <c r="A1607" s="1">
        <v>1936</v>
      </c>
      <c r="B1607" s="1">
        <v>49</v>
      </c>
      <c r="C1607" s="1">
        <v>311727.38</v>
      </c>
      <c r="D1607" s="1">
        <v>265192.25</v>
      </c>
      <c r="E1607" s="1">
        <v>576919.62</v>
      </c>
    </row>
    <row r="1608" spans="1:5">
      <c r="A1608" s="1">
        <v>1936</v>
      </c>
      <c r="B1608" s="1">
        <v>50</v>
      </c>
      <c r="C1608" s="1">
        <v>305278.48</v>
      </c>
      <c r="D1608" s="1">
        <v>260405.05</v>
      </c>
      <c r="E1608" s="1">
        <v>565683.52</v>
      </c>
    </row>
    <row r="1609" spans="1:5">
      <c r="A1609" s="1">
        <v>1936</v>
      </c>
      <c r="B1609" s="1">
        <v>51</v>
      </c>
      <c r="C1609" s="1">
        <v>299476.01</v>
      </c>
      <c r="D1609" s="1">
        <v>256083.24</v>
      </c>
      <c r="E1609" s="1">
        <v>555559.25</v>
      </c>
    </row>
    <row r="1610" spans="1:5">
      <c r="A1610" s="1">
        <v>1936</v>
      </c>
      <c r="B1610" s="1">
        <v>52</v>
      </c>
      <c r="C1610" s="1">
        <v>296305.86</v>
      </c>
      <c r="D1610" s="1">
        <v>252800.1</v>
      </c>
      <c r="E1610" s="1">
        <v>549105.94999999995</v>
      </c>
    </row>
    <row r="1611" spans="1:5">
      <c r="A1611" s="1">
        <v>1936</v>
      </c>
      <c r="B1611" s="1">
        <v>53</v>
      </c>
      <c r="C1611" s="1">
        <v>295609.67</v>
      </c>
      <c r="D1611" s="1">
        <v>252878.32</v>
      </c>
      <c r="E1611" s="1">
        <v>548487.99</v>
      </c>
    </row>
    <row r="1612" spans="1:5">
      <c r="A1612" s="1">
        <v>1936</v>
      </c>
      <c r="B1612" s="1">
        <v>54</v>
      </c>
      <c r="C1612" s="1">
        <v>294819.46999999997</v>
      </c>
      <c r="D1612" s="1">
        <v>255450.23999999999</v>
      </c>
      <c r="E1612" s="1">
        <v>550269.71</v>
      </c>
    </row>
    <row r="1613" spans="1:5">
      <c r="A1613" s="1">
        <v>1936</v>
      </c>
      <c r="B1613" s="1">
        <v>55</v>
      </c>
      <c r="C1613" s="1">
        <v>288220.93</v>
      </c>
      <c r="D1613" s="1">
        <v>252661.24</v>
      </c>
      <c r="E1613" s="1">
        <v>540882.17000000004</v>
      </c>
    </row>
    <row r="1614" spans="1:5">
      <c r="A1614" s="1">
        <v>1936</v>
      </c>
      <c r="B1614" s="1">
        <v>56</v>
      </c>
      <c r="C1614" s="1">
        <v>276350.76</v>
      </c>
      <c r="D1614" s="1">
        <v>243173.91</v>
      </c>
      <c r="E1614" s="1">
        <v>519524.66</v>
      </c>
    </row>
    <row r="1615" spans="1:5">
      <c r="A1615" s="1">
        <v>1936</v>
      </c>
      <c r="B1615" s="1">
        <v>57</v>
      </c>
      <c r="C1615" s="1">
        <v>267539.69</v>
      </c>
      <c r="D1615" s="1">
        <v>234610.47</v>
      </c>
      <c r="E1615" s="1">
        <v>502150.16</v>
      </c>
    </row>
    <row r="1616" spans="1:5">
      <c r="A1616" s="1">
        <v>1936</v>
      </c>
      <c r="B1616" s="1">
        <v>58</v>
      </c>
      <c r="C1616" s="1">
        <v>263003.32</v>
      </c>
      <c r="D1616" s="1">
        <v>229616.74</v>
      </c>
      <c r="E1616" s="1">
        <v>492620.05</v>
      </c>
    </row>
    <row r="1617" spans="1:5">
      <c r="A1617" s="1">
        <v>1936</v>
      </c>
      <c r="B1617" s="1">
        <v>59</v>
      </c>
      <c r="C1617" s="1">
        <v>256809.92</v>
      </c>
      <c r="D1617" s="1">
        <v>224554.94</v>
      </c>
      <c r="E1617" s="1">
        <v>481364.86</v>
      </c>
    </row>
    <row r="1618" spans="1:5">
      <c r="A1618" s="1">
        <v>1936</v>
      </c>
      <c r="B1618" s="1">
        <v>60</v>
      </c>
      <c r="C1618" s="1">
        <v>246533.58</v>
      </c>
      <c r="D1618" s="1">
        <v>217189.66</v>
      </c>
      <c r="E1618" s="1">
        <v>463723.24</v>
      </c>
    </row>
    <row r="1619" spans="1:5">
      <c r="A1619" s="1">
        <v>1936</v>
      </c>
      <c r="B1619" s="1">
        <v>61</v>
      </c>
      <c r="C1619" s="1">
        <v>234283.68</v>
      </c>
      <c r="D1619" s="1">
        <v>208137.60000000001</v>
      </c>
      <c r="E1619" s="1">
        <v>442421.28</v>
      </c>
    </row>
    <row r="1620" spans="1:5">
      <c r="A1620" s="1">
        <v>1936</v>
      </c>
      <c r="B1620" s="1">
        <v>62</v>
      </c>
      <c r="C1620" s="1">
        <v>224993.92000000001</v>
      </c>
      <c r="D1620" s="1">
        <v>200017.36</v>
      </c>
      <c r="E1620" s="1">
        <v>425011.28</v>
      </c>
    </row>
    <row r="1621" spans="1:5">
      <c r="A1621" s="1">
        <v>1936</v>
      </c>
      <c r="B1621" s="1">
        <v>63</v>
      </c>
      <c r="C1621" s="1">
        <v>217895.39</v>
      </c>
      <c r="D1621" s="1">
        <v>192706.33</v>
      </c>
      <c r="E1621" s="1">
        <v>410601.72</v>
      </c>
    </row>
    <row r="1622" spans="1:5">
      <c r="A1622" s="1">
        <v>1936</v>
      </c>
      <c r="B1622" s="1">
        <v>64</v>
      </c>
      <c r="C1622" s="1">
        <v>210350.65</v>
      </c>
      <c r="D1622" s="1">
        <v>184649.98</v>
      </c>
      <c r="E1622" s="1">
        <v>395000.63</v>
      </c>
    </row>
    <row r="1623" spans="1:5">
      <c r="A1623" s="1">
        <v>1936</v>
      </c>
      <c r="B1623" s="1">
        <v>65</v>
      </c>
      <c r="C1623" s="1">
        <v>198952.64</v>
      </c>
      <c r="D1623" s="1">
        <v>172965.11</v>
      </c>
      <c r="E1623" s="1">
        <v>371917.75</v>
      </c>
    </row>
    <row r="1624" spans="1:5">
      <c r="A1624" s="1">
        <v>1936</v>
      </c>
      <c r="B1624" s="1">
        <v>66</v>
      </c>
      <c r="C1624" s="1">
        <v>185483.08</v>
      </c>
      <c r="D1624" s="1">
        <v>160287.4</v>
      </c>
      <c r="E1624" s="1">
        <v>345770.47</v>
      </c>
    </row>
    <row r="1625" spans="1:5">
      <c r="A1625" s="1">
        <v>1936</v>
      </c>
      <c r="B1625" s="1">
        <v>67</v>
      </c>
      <c r="C1625" s="1">
        <v>176232.97</v>
      </c>
      <c r="D1625" s="1">
        <v>150911.88</v>
      </c>
      <c r="E1625" s="1">
        <v>327144.84999999998</v>
      </c>
    </row>
    <row r="1626" spans="1:5">
      <c r="A1626" s="1">
        <v>1936</v>
      </c>
      <c r="B1626" s="1">
        <v>68</v>
      </c>
      <c r="C1626" s="1">
        <v>170653.3</v>
      </c>
      <c r="D1626" s="1">
        <v>143233.35999999999</v>
      </c>
      <c r="E1626" s="1">
        <v>313886.65999999997</v>
      </c>
    </row>
    <row r="1627" spans="1:5">
      <c r="A1627" s="1">
        <v>1936</v>
      </c>
      <c r="B1627" s="1">
        <v>69</v>
      </c>
      <c r="C1627" s="1">
        <v>163711.29999999999</v>
      </c>
      <c r="D1627" s="1">
        <v>133719.29</v>
      </c>
      <c r="E1627" s="1">
        <v>297430.59000000003</v>
      </c>
    </row>
    <row r="1628" spans="1:5">
      <c r="A1628" s="1">
        <v>1936</v>
      </c>
      <c r="B1628" s="1">
        <v>70</v>
      </c>
      <c r="C1628" s="1">
        <v>153587.26</v>
      </c>
      <c r="D1628" s="1">
        <v>121784.08</v>
      </c>
      <c r="E1628" s="1">
        <v>275371.33</v>
      </c>
    </row>
    <row r="1629" spans="1:5">
      <c r="A1629" s="1">
        <v>1936</v>
      </c>
      <c r="B1629" s="1">
        <v>71</v>
      </c>
      <c r="C1629" s="1">
        <v>140992.94</v>
      </c>
      <c r="D1629" s="1">
        <v>109482.23</v>
      </c>
      <c r="E1629" s="1">
        <v>250475.17</v>
      </c>
    </row>
    <row r="1630" spans="1:5">
      <c r="A1630" s="1">
        <v>1936</v>
      </c>
      <c r="B1630" s="1">
        <v>72</v>
      </c>
      <c r="C1630" s="1">
        <v>129052.33</v>
      </c>
      <c r="D1630" s="1">
        <v>99219.72</v>
      </c>
      <c r="E1630" s="1">
        <v>228272.05</v>
      </c>
    </row>
    <row r="1631" spans="1:5">
      <c r="A1631" s="1">
        <v>1936</v>
      </c>
      <c r="B1631" s="1">
        <v>73</v>
      </c>
      <c r="C1631" s="1">
        <v>118497.31</v>
      </c>
      <c r="D1631" s="1">
        <v>90021.64</v>
      </c>
      <c r="E1631" s="1">
        <v>208518.95</v>
      </c>
    </row>
    <row r="1632" spans="1:5">
      <c r="A1632" s="1">
        <v>1936</v>
      </c>
      <c r="B1632" s="1">
        <v>74</v>
      </c>
      <c r="C1632" s="1">
        <v>109374.05</v>
      </c>
      <c r="D1632" s="1">
        <v>80851.8</v>
      </c>
      <c r="E1632" s="1">
        <v>190225.84</v>
      </c>
    </row>
    <row r="1633" spans="1:5">
      <c r="A1633" s="1">
        <v>1936</v>
      </c>
      <c r="B1633" s="1">
        <v>75</v>
      </c>
      <c r="C1633" s="1">
        <v>100065.47</v>
      </c>
      <c r="D1633" s="1">
        <v>71226.039999999994</v>
      </c>
      <c r="E1633" s="1">
        <v>171291.5</v>
      </c>
    </row>
    <row r="1634" spans="1:5">
      <c r="A1634" s="1">
        <v>1936</v>
      </c>
      <c r="B1634" s="1">
        <v>76</v>
      </c>
      <c r="C1634" s="1">
        <v>89524.39</v>
      </c>
      <c r="D1634" s="1">
        <v>61640.43</v>
      </c>
      <c r="E1634" s="1">
        <v>151164.82</v>
      </c>
    </row>
    <row r="1635" spans="1:5">
      <c r="A1635" s="1">
        <v>1936</v>
      </c>
      <c r="B1635" s="1">
        <v>77</v>
      </c>
      <c r="C1635" s="1">
        <v>79612.509999999995</v>
      </c>
      <c r="D1635" s="1">
        <v>53554.720000000001</v>
      </c>
      <c r="E1635" s="1">
        <v>133167.23000000001</v>
      </c>
    </row>
    <row r="1636" spans="1:5">
      <c r="A1636" s="1">
        <v>1936</v>
      </c>
      <c r="B1636" s="1">
        <v>78</v>
      </c>
      <c r="C1636" s="1">
        <v>70733.850000000006</v>
      </c>
      <c r="D1636" s="1">
        <v>46653.96</v>
      </c>
      <c r="E1636" s="1">
        <v>117387.81</v>
      </c>
    </row>
    <row r="1637" spans="1:5">
      <c r="A1637" s="1">
        <v>1936</v>
      </c>
      <c r="B1637" s="1">
        <v>79</v>
      </c>
      <c r="C1637" s="1">
        <v>62064.17</v>
      </c>
      <c r="D1637" s="1">
        <v>40024</v>
      </c>
      <c r="E1637" s="1">
        <v>102088.17</v>
      </c>
    </row>
    <row r="1638" spans="1:5">
      <c r="A1638" s="1">
        <v>1936</v>
      </c>
      <c r="B1638" s="1">
        <v>80</v>
      </c>
      <c r="C1638" s="1">
        <v>54201.93</v>
      </c>
      <c r="D1638" s="1">
        <v>33935.11</v>
      </c>
      <c r="E1638" s="1">
        <v>88137.04</v>
      </c>
    </row>
    <row r="1639" spans="1:5">
      <c r="A1639" s="1">
        <v>1936</v>
      </c>
      <c r="B1639" s="1">
        <v>81</v>
      </c>
      <c r="C1639" s="1">
        <v>46217.03</v>
      </c>
      <c r="D1639" s="1">
        <v>27825.25</v>
      </c>
      <c r="E1639" s="1">
        <v>74042.28</v>
      </c>
    </row>
    <row r="1640" spans="1:5">
      <c r="A1640" s="1">
        <v>1936</v>
      </c>
      <c r="B1640" s="1">
        <v>82</v>
      </c>
      <c r="C1640" s="1">
        <v>38734.22</v>
      </c>
      <c r="D1640" s="1">
        <v>22548.94</v>
      </c>
      <c r="E1640" s="1">
        <v>61283.16</v>
      </c>
    </row>
    <row r="1641" spans="1:5">
      <c r="A1641" s="1">
        <v>1936</v>
      </c>
      <c r="B1641" s="1">
        <v>83</v>
      </c>
      <c r="C1641" s="1">
        <v>32400.27</v>
      </c>
      <c r="D1641" s="1">
        <v>17976.759999999998</v>
      </c>
      <c r="E1641" s="1">
        <v>50377.02</v>
      </c>
    </row>
    <row r="1642" spans="1:5">
      <c r="A1642" s="1">
        <v>1936</v>
      </c>
      <c r="B1642" s="1">
        <v>84</v>
      </c>
      <c r="C1642" s="1">
        <v>27333.88</v>
      </c>
      <c r="D1642" s="1">
        <v>14432.74</v>
      </c>
      <c r="E1642" s="1">
        <v>41766.620000000003</v>
      </c>
    </row>
    <row r="1643" spans="1:5">
      <c r="A1643" s="1">
        <v>1936</v>
      </c>
      <c r="B1643" s="1">
        <v>85</v>
      </c>
      <c r="C1643" s="1">
        <v>22359.68</v>
      </c>
      <c r="D1643" s="1">
        <v>11352.54</v>
      </c>
      <c r="E1643" s="1">
        <v>33712.22</v>
      </c>
    </row>
    <row r="1644" spans="1:5">
      <c r="A1644" s="1">
        <v>1936</v>
      </c>
      <c r="B1644" s="1">
        <v>86</v>
      </c>
      <c r="C1644" s="1">
        <v>17537.259999999998</v>
      </c>
      <c r="D1644" s="1">
        <v>8559.85</v>
      </c>
      <c r="E1644" s="1">
        <v>26097.119999999999</v>
      </c>
    </row>
    <row r="1645" spans="1:5">
      <c r="A1645" s="1">
        <v>1936</v>
      </c>
      <c r="B1645" s="1">
        <v>87</v>
      </c>
      <c r="C1645" s="1">
        <v>13290.46</v>
      </c>
      <c r="D1645" s="1">
        <v>6269.65</v>
      </c>
      <c r="E1645" s="1">
        <v>19560.11</v>
      </c>
    </row>
    <row r="1646" spans="1:5">
      <c r="A1646" s="1">
        <v>1936</v>
      </c>
      <c r="B1646" s="1">
        <v>88</v>
      </c>
      <c r="C1646" s="1">
        <v>9991.6</v>
      </c>
      <c r="D1646" s="1">
        <v>4485.25</v>
      </c>
      <c r="E1646" s="1">
        <v>14476.86</v>
      </c>
    </row>
    <row r="1647" spans="1:5">
      <c r="A1647" s="1">
        <v>1936</v>
      </c>
      <c r="B1647" s="1">
        <v>89</v>
      </c>
      <c r="C1647" s="1">
        <v>7609.55</v>
      </c>
      <c r="D1647" s="1">
        <v>3173.59</v>
      </c>
      <c r="E1647" s="1">
        <v>10783.14</v>
      </c>
    </row>
    <row r="1648" spans="1:5">
      <c r="A1648" s="1">
        <v>1936</v>
      </c>
      <c r="B1648" s="1">
        <v>90</v>
      </c>
      <c r="C1648" s="1">
        <v>5742.62</v>
      </c>
      <c r="D1648" s="1">
        <v>2254.35</v>
      </c>
      <c r="E1648" s="1">
        <v>7996.97</v>
      </c>
    </row>
    <row r="1649" spans="1:5">
      <c r="A1649" s="1">
        <v>1936</v>
      </c>
      <c r="B1649" s="1">
        <v>91</v>
      </c>
      <c r="C1649" s="1">
        <v>4236.83</v>
      </c>
      <c r="D1649" s="1">
        <v>1588.67</v>
      </c>
      <c r="E1649" s="1">
        <v>5825.49</v>
      </c>
    </row>
    <row r="1650" spans="1:5">
      <c r="A1650" s="1">
        <v>1936</v>
      </c>
      <c r="B1650" s="1">
        <v>92</v>
      </c>
      <c r="C1650" s="1">
        <v>3060.38</v>
      </c>
      <c r="D1650" s="1">
        <v>1083.1099999999999</v>
      </c>
      <c r="E1650" s="1">
        <v>4143.49</v>
      </c>
    </row>
    <row r="1651" spans="1:5">
      <c r="A1651" s="1">
        <v>1936</v>
      </c>
      <c r="B1651" s="1">
        <v>93</v>
      </c>
      <c r="C1651" s="1">
        <v>2112.8000000000002</v>
      </c>
      <c r="D1651" s="1">
        <v>713.53</v>
      </c>
      <c r="E1651" s="1">
        <v>2826.33</v>
      </c>
    </row>
    <row r="1652" spans="1:5">
      <c r="A1652" s="1">
        <v>1936</v>
      </c>
      <c r="B1652" s="1">
        <v>94</v>
      </c>
      <c r="C1652" s="1">
        <v>1453.01</v>
      </c>
      <c r="D1652" s="1">
        <v>461.45</v>
      </c>
      <c r="E1652" s="1">
        <v>1914.46</v>
      </c>
    </row>
    <row r="1653" spans="1:5">
      <c r="A1653" s="1">
        <v>1936</v>
      </c>
      <c r="B1653" s="1">
        <v>95</v>
      </c>
      <c r="C1653" s="1">
        <v>1000.9</v>
      </c>
      <c r="D1653" s="1">
        <v>293.33</v>
      </c>
      <c r="E1653" s="1">
        <v>1294.22</v>
      </c>
    </row>
    <row r="1654" spans="1:5">
      <c r="A1654" s="1">
        <v>1936</v>
      </c>
      <c r="B1654" s="1">
        <v>96</v>
      </c>
      <c r="C1654" s="1">
        <v>650.38</v>
      </c>
      <c r="D1654" s="1">
        <v>181.14</v>
      </c>
      <c r="E1654" s="1">
        <v>831.51</v>
      </c>
    </row>
    <row r="1655" spans="1:5">
      <c r="A1655" s="1">
        <v>1936</v>
      </c>
      <c r="B1655" s="1">
        <v>97</v>
      </c>
      <c r="C1655" s="1">
        <v>395.02</v>
      </c>
      <c r="D1655" s="1">
        <v>103.6</v>
      </c>
      <c r="E1655" s="1">
        <v>498.62</v>
      </c>
    </row>
    <row r="1656" spans="1:5">
      <c r="A1656" s="1">
        <v>1936</v>
      </c>
      <c r="B1656" s="1">
        <v>98</v>
      </c>
      <c r="C1656" s="1">
        <v>237</v>
      </c>
      <c r="D1656" s="1">
        <v>64.37</v>
      </c>
      <c r="E1656" s="1">
        <v>301.37</v>
      </c>
    </row>
    <row r="1657" spans="1:5">
      <c r="A1657" s="1">
        <v>1936</v>
      </c>
      <c r="B1657" s="1">
        <v>99</v>
      </c>
      <c r="C1657" s="1">
        <v>137.77000000000001</v>
      </c>
      <c r="D1657" s="1">
        <v>36.299999999999997</v>
      </c>
      <c r="E1657" s="1">
        <v>174.07</v>
      </c>
    </row>
    <row r="1658" spans="1:5">
      <c r="A1658" s="1">
        <v>1936</v>
      </c>
      <c r="B1658" s="1">
        <v>100</v>
      </c>
      <c r="C1658" s="1">
        <v>78.03</v>
      </c>
      <c r="D1658" s="1">
        <v>17.489999999999998</v>
      </c>
      <c r="E1658" s="1">
        <v>95.52</v>
      </c>
    </row>
    <row r="1659" spans="1:5">
      <c r="A1659" s="1">
        <v>1936</v>
      </c>
      <c r="B1659" s="1">
        <v>101</v>
      </c>
      <c r="C1659" s="1">
        <v>41.14</v>
      </c>
      <c r="D1659" s="1">
        <v>9.74</v>
      </c>
      <c r="E1659" s="1">
        <v>50.88</v>
      </c>
    </row>
    <row r="1660" spans="1:5">
      <c r="A1660" s="1">
        <v>1936</v>
      </c>
      <c r="B1660" s="1">
        <v>102</v>
      </c>
      <c r="C1660" s="1">
        <v>21.61</v>
      </c>
      <c r="D1660" s="1">
        <v>5.36</v>
      </c>
      <c r="E1660" s="1">
        <v>26.97</v>
      </c>
    </row>
    <row r="1661" spans="1:5">
      <c r="A1661" s="1">
        <v>1936</v>
      </c>
      <c r="B1661" s="1">
        <v>103</v>
      </c>
      <c r="C1661" s="1">
        <v>12.79</v>
      </c>
      <c r="D1661" s="1">
        <v>2.99</v>
      </c>
      <c r="E1661" s="1">
        <v>15.78</v>
      </c>
    </row>
    <row r="1662" spans="1:5">
      <c r="A1662" s="1">
        <v>1936</v>
      </c>
      <c r="B1662" s="1">
        <v>104</v>
      </c>
      <c r="C1662" s="1">
        <v>6.64</v>
      </c>
      <c r="D1662" s="1">
        <v>1.96</v>
      </c>
      <c r="E1662" s="1">
        <v>8.6</v>
      </c>
    </row>
    <row r="1663" spans="1:5">
      <c r="A1663" s="1">
        <v>1936</v>
      </c>
      <c r="B1663" s="1">
        <v>105</v>
      </c>
      <c r="C1663" s="1">
        <v>2.77</v>
      </c>
      <c r="D1663" s="1">
        <v>0.97</v>
      </c>
      <c r="E1663" s="1">
        <v>3.75</v>
      </c>
    </row>
    <row r="1664" spans="1:5">
      <c r="A1664" s="1">
        <v>1936</v>
      </c>
      <c r="B1664" s="1">
        <v>106</v>
      </c>
      <c r="C1664" s="1">
        <v>1.74</v>
      </c>
      <c r="D1664" s="1">
        <v>0.23</v>
      </c>
      <c r="E1664" s="1">
        <v>1.97</v>
      </c>
    </row>
    <row r="1665" spans="1:5">
      <c r="A1665" s="1">
        <v>1936</v>
      </c>
      <c r="B1665" s="1">
        <v>107</v>
      </c>
      <c r="C1665" s="1">
        <v>0.98</v>
      </c>
      <c r="D1665" s="1">
        <v>0</v>
      </c>
      <c r="E1665" s="1">
        <v>0.98</v>
      </c>
    </row>
    <row r="1666" spans="1:5">
      <c r="A1666" s="1">
        <v>1936</v>
      </c>
      <c r="B1666" s="1">
        <v>108</v>
      </c>
      <c r="C1666" s="1">
        <v>0.25</v>
      </c>
      <c r="D1666" s="1">
        <v>0</v>
      </c>
      <c r="E1666" s="1">
        <v>0.25</v>
      </c>
    </row>
    <row r="1667" spans="1:5">
      <c r="A1667" s="1">
        <v>1936</v>
      </c>
      <c r="B1667" s="1">
        <v>109</v>
      </c>
      <c r="C1667" s="1">
        <v>0</v>
      </c>
      <c r="D1667" s="1">
        <v>0</v>
      </c>
      <c r="E1667" s="1">
        <v>0</v>
      </c>
    </row>
    <row r="1668" spans="1:5">
      <c r="A1668" s="1">
        <v>1936</v>
      </c>
      <c r="B1668" s="1" t="s">
        <v>121</v>
      </c>
      <c r="C1668" s="1">
        <v>0</v>
      </c>
      <c r="D1668" s="1">
        <v>0</v>
      </c>
      <c r="E1668" s="1">
        <v>0</v>
      </c>
    </row>
    <row r="1669" spans="1:5">
      <c r="A1669" s="1">
        <v>1937</v>
      </c>
      <c r="B1669" s="1">
        <v>0</v>
      </c>
      <c r="C1669" s="1">
        <v>336832.45</v>
      </c>
      <c r="D1669" s="1">
        <v>351036.61</v>
      </c>
      <c r="E1669" s="1">
        <v>687869.06</v>
      </c>
    </row>
    <row r="1670" spans="1:5">
      <c r="A1670" s="1">
        <v>1937</v>
      </c>
      <c r="B1670" s="1">
        <v>1</v>
      </c>
      <c r="C1670" s="1">
        <v>323825.3</v>
      </c>
      <c r="D1670" s="1">
        <v>335121.95</v>
      </c>
      <c r="E1670" s="1">
        <v>658947.25</v>
      </c>
    </row>
    <row r="1671" spans="1:5">
      <c r="A1671" s="1">
        <v>1937</v>
      </c>
      <c r="B1671" s="1">
        <v>2</v>
      </c>
      <c r="C1671" s="1">
        <v>319703.43</v>
      </c>
      <c r="D1671" s="1">
        <v>330994.74</v>
      </c>
      <c r="E1671" s="1">
        <v>650698.17000000004</v>
      </c>
    </row>
    <row r="1672" spans="1:5">
      <c r="A1672" s="1">
        <v>1937</v>
      </c>
      <c r="B1672" s="1">
        <v>3</v>
      </c>
      <c r="C1672" s="1">
        <v>321272.40999999997</v>
      </c>
      <c r="D1672" s="1">
        <v>332560</v>
      </c>
      <c r="E1672" s="1">
        <v>653832.42000000004</v>
      </c>
    </row>
    <row r="1673" spans="1:5">
      <c r="A1673" s="1">
        <v>1937</v>
      </c>
      <c r="B1673" s="1">
        <v>4</v>
      </c>
      <c r="C1673" s="1">
        <v>327923.19</v>
      </c>
      <c r="D1673" s="1">
        <v>338604.81</v>
      </c>
      <c r="E1673" s="1">
        <v>666528</v>
      </c>
    </row>
    <row r="1674" spans="1:5">
      <c r="A1674" s="1">
        <v>1937</v>
      </c>
      <c r="B1674" s="1">
        <v>5</v>
      </c>
      <c r="C1674" s="1">
        <v>336355.92</v>
      </c>
      <c r="D1674" s="1">
        <v>346070.19</v>
      </c>
      <c r="E1674" s="1">
        <v>682426.11</v>
      </c>
    </row>
    <row r="1675" spans="1:5">
      <c r="A1675" s="1">
        <v>1937</v>
      </c>
      <c r="B1675" s="1">
        <v>6</v>
      </c>
      <c r="C1675" s="1">
        <v>339570.78</v>
      </c>
      <c r="D1675" s="1">
        <v>347153.26</v>
      </c>
      <c r="E1675" s="1">
        <v>686724.04</v>
      </c>
    </row>
    <row r="1676" spans="1:5">
      <c r="A1676" s="1">
        <v>1937</v>
      </c>
      <c r="B1676" s="1">
        <v>7</v>
      </c>
      <c r="C1676" s="1">
        <v>339663.82</v>
      </c>
      <c r="D1676" s="1">
        <v>345690.68</v>
      </c>
      <c r="E1676" s="1">
        <v>685354.5</v>
      </c>
    </row>
    <row r="1677" spans="1:5">
      <c r="A1677" s="1">
        <v>1937</v>
      </c>
      <c r="B1677" s="1">
        <v>8</v>
      </c>
      <c r="C1677" s="1">
        <v>341524.9</v>
      </c>
      <c r="D1677" s="1">
        <v>347526.17</v>
      </c>
      <c r="E1677" s="1">
        <v>689051.08</v>
      </c>
    </row>
    <row r="1678" spans="1:5">
      <c r="A1678" s="1">
        <v>1937</v>
      </c>
      <c r="B1678" s="1">
        <v>9</v>
      </c>
      <c r="C1678" s="1">
        <v>345920.85</v>
      </c>
      <c r="D1678" s="1">
        <v>351592.91</v>
      </c>
      <c r="E1678" s="1">
        <v>697513.76</v>
      </c>
    </row>
    <row r="1679" spans="1:5">
      <c r="A1679" s="1">
        <v>1937</v>
      </c>
      <c r="B1679" s="1">
        <v>10</v>
      </c>
      <c r="C1679" s="1">
        <v>353249.71</v>
      </c>
      <c r="D1679" s="1">
        <v>358327.87</v>
      </c>
      <c r="E1679" s="1">
        <v>711577.58</v>
      </c>
    </row>
    <row r="1680" spans="1:5">
      <c r="A1680" s="1">
        <v>1937</v>
      </c>
      <c r="B1680" s="1">
        <v>11</v>
      </c>
      <c r="C1680" s="1">
        <v>361663.74</v>
      </c>
      <c r="D1680" s="1">
        <v>366644.12</v>
      </c>
      <c r="E1680" s="1">
        <v>728307.86</v>
      </c>
    </row>
    <row r="1681" spans="1:5">
      <c r="A1681" s="1">
        <v>1937</v>
      </c>
      <c r="B1681" s="1">
        <v>12</v>
      </c>
      <c r="C1681" s="1">
        <v>369672.88</v>
      </c>
      <c r="D1681" s="1">
        <v>374720.57</v>
      </c>
      <c r="E1681" s="1">
        <v>744393.45</v>
      </c>
    </row>
    <row r="1682" spans="1:5">
      <c r="A1682" s="1">
        <v>1937</v>
      </c>
      <c r="B1682" s="1">
        <v>13</v>
      </c>
      <c r="C1682" s="1">
        <v>379533.14</v>
      </c>
      <c r="D1682" s="1">
        <v>384420.07</v>
      </c>
      <c r="E1682" s="1">
        <v>763953.2</v>
      </c>
    </row>
    <row r="1683" spans="1:5">
      <c r="A1683" s="1">
        <v>1937</v>
      </c>
      <c r="B1683" s="1">
        <v>14</v>
      </c>
      <c r="C1683" s="1">
        <v>393785.76</v>
      </c>
      <c r="D1683" s="1">
        <v>398809.53</v>
      </c>
      <c r="E1683" s="1">
        <v>792595.29</v>
      </c>
    </row>
    <row r="1684" spans="1:5">
      <c r="A1684" s="1">
        <v>1937</v>
      </c>
      <c r="B1684" s="1">
        <v>15</v>
      </c>
      <c r="C1684" s="1">
        <v>413331.79</v>
      </c>
      <c r="D1684" s="1">
        <v>418895.37</v>
      </c>
      <c r="E1684" s="1">
        <v>832227.16</v>
      </c>
    </row>
    <row r="1685" spans="1:5">
      <c r="A1685" s="1">
        <v>1937</v>
      </c>
      <c r="B1685" s="1">
        <v>16</v>
      </c>
      <c r="C1685" s="1">
        <v>426230.61</v>
      </c>
      <c r="D1685" s="1">
        <v>431871.72</v>
      </c>
      <c r="E1685" s="1">
        <v>858102.34</v>
      </c>
    </row>
    <row r="1686" spans="1:5">
      <c r="A1686" s="1">
        <v>1937</v>
      </c>
      <c r="B1686" s="1">
        <v>17</v>
      </c>
      <c r="C1686" s="1">
        <v>407236.98</v>
      </c>
      <c r="D1686" s="1">
        <v>411671.99</v>
      </c>
      <c r="E1686" s="1">
        <v>818908.97</v>
      </c>
    </row>
    <row r="1687" spans="1:5">
      <c r="A1687" s="1">
        <v>1937</v>
      </c>
      <c r="B1687" s="1">
        <v>18</v>
      </c>
      <c r="C1687" s="1">
        <v>360698.83</v>
      </c>
      <c r="D1687" s="1">
        <v>362299.71</v>
      </c>
      <c r="E1687" s="1">
        <v>722998.54</v>
      </c>
    </row>
    <row r="1688" spans="1:5">
      <c r="A1688" s="1">
        <v>1937</v>
      </c>
      <c r="B1688" s="1">
        <v>19</v>
      </c>
      <c r="C1688" s="1">
        <v>332987.13</v>
      </c>
      <c r="D1688" s="1">
        <v>331578.21000000002</v>
      </c>
      <c r="E1688" s="1">
        <v>664565.34</v>
      </c>
    </row>
    <row r="1689" spans="1:5">
      <c r="A1689" s="1">
        <v>1937</v>
      </c>
      <c r="B1689" s="1">
        <v>20</v>
      </c>
      <c r="C1689" s="1">
        <v>344689.34</v>
      </c>
      <c r="D1689" s="1">
        <v>341348.72</v>
      </c>
      <c r="E1689" s="1">
        <v>686038.06</v>
      </c>
    </row>
    <row r="1690" spans="1:5">
      <c r="A1690" s="1">
        <v>1937</v>
      </c>
      <c r="B1690" s="1">
        <v>21</v>
      </c>
      <c r="C1690" s="1">
        <v>372343.71</v>
      </c>
      <c r="D1690" s="1">
        <v>366494.17</v>
      </c>
      <c r="E1690" s="1">
        <v>738837.88</v>
      </c>
    </row>
    <row r="1691" spans="1:5">
      <c r="A1691" s="1">
        <v>1937</v>
      </c>
      <c r="B1691" s="1">
        <v>22</v>
      </c>
      <c r="C1691" s="1">
        <v>394786.66</v>
      </c>
      <c r="D1691" s="1">
        <v>385373.49</v>
      </c>
      <c r="E1691" s="1">
        <v>780160.15</v>
      </c>
    </row>
    <row r="1692" spans="1:5">
      <c r="A1692" s="1">
        <v>1937</v>
      </c>
      <c r="B1692" s="1">
        <v>23</v>
      </c>
      <c r="C1692" s="1">
        <v>404843.25</v>
      </c>
      <c r="D1692" s="1">
        <v>393263.49</v>
      </c>
      <c r="E1692" s="1">
        <v>798106.74</v>
      </c>
    </row>
    <row r="1693" spans="1:5">
      <c r="A1693" s="1">
        <v>1937</v>
      </c>
      <c r="B1693" s="1">
        <v>24</v>
      </c>
      <c r="C1693" s="1">
        <v>405862.7</v>
      </c>
      <c r="D1693" s="1">
        <v>393731.3</v>
      </c>
      <c r="E1693" s="1">
        <v>799594</v>
      </c>
    </row>
    <row r="1694" spans="1:5">
      <c r="A1694" s="1">
        <v>1937</v>
      </c>
      <c r="B1694" s="1">
        <v>25</v>
      </c>
      <c r="C1694" s="1">
        <v>405136.42</v>
      </c>
      <c r="D1694" s="1">
        <v>392062.49</v>
      </c>
      <c r="E1694" s="1">
        <v>797198.91</v>
      </c>
    </row>
    <row r="1695" spans="1:5">
      <c r="A1695" s="1">
        <v>1937</v>
      </c>
      <c r="B1695" s="1">
        <v>26</v>
      </c>
      <c r="C1695" s="1">
        <v>405795.24</v>
      </c>
      <c r="D1695" s="1">
        <v>391283.83</v>
      </c>
      <c r="E1695" s="1">
        <v>797079.07</v>
      </c>
    </row>
    <row r="1696" spans="1:5">
      <c r="A1696" s="1">
        <v>1937</v>
      </c>
      <c r="B1696" s="1">
        <v>27</v>
      </c>
      <c r="C1696" s="1">
        <v>408693.98</v>
      </c>
      <c r="D1696" s="1">
        <v>392435.09</v>
      </c>
      <c r="E1696" s="1">
        <v>801129.07</v>
      </c>
    </row>
    <row r="1697" spans="1:5">
      <c r="A1697" s="1">
        <v>1937</v>
      </c>
      <c r="B1697" s="1">
        <v>28</v>
      </c>
      <c r="C1697" s="1">
        <v>411677.1</v>
      </c>
      <c r="D1697" s="1">
        <v>392854.24</v>
      </c>
      <c r="E1697" s="1">
        <v>804531.34</v>
      </c>
    </row>
    <row r="1698" spans="1:5">
      <c r="A1698" s="1">
        <v>1937</v>
      </c>
      <c r="B1698" s="1">
        <v>29</v>
      </c>
      <c r="C1698" s="1">
        <v>411105.42</v>
      </c>
      <c r="D1698" s="1">
        <v>390329.56</v>
      </c>
      <c r="E1698" s="1">
        <v>801434.98</v>
      </c>
    </row>
    <row r="1699" spans="1:5">
      <c r="A1699" s="1">
        <v>1937</v>
      </c>
      <c r="B1699" s="1">
        <v>30</v>
      </c>
      <c r="C1699" s="1">
        <v>407492.45</v>
      </c>
      <c r="D1699" s="1">
        <v>386726.57</v>
      </c>
      <c r="E1699" s="1">
        <v>794219.03</v>
      </c>
    </row>
    <row r="1700" spans="1:5">
      <c r="A1700" s="1">
        <v>1937</v>
      </c>
      <c r="B1700" s="1">
        <v>31</v>
      </c>
      <c r="C1700" s="1">
        <v>402491.66</v>
      </c>
      <c r="D1700" s="1">
        <v>383307.5</v>
      </c>
      <c r="E1700" s="1">
        <v>785799.16</v>
      </c>
    </row>
    <row r="1701" spans="1:5">
      <c r="A1701" s="1">
        <v>1937</v>
      </c>
      <c r="B1701" s="1">
        <v>32</v>
      </c>
      <c r="C1701" s="1">
        <v>397375.61</v>
      </c>
      <c r="D1701" s="1">
        <v>380117.09</v>
      </c>
      <c r="E1701" s="1">
        <v>777492.7</v>
      </c>
    </row>
    <row r="1702" spans="1:5">
      <c r="A1702" s="1">
        <v>1937</v>
      </c>
      <c r="B1702" s="1">
        <v>33</v>
      </c>
      <c r="C1702" s="1">
        <v>392069.82</v>
      </c>
      <c r="D1702" s="1">
        <v>376084.83</v>
      </c>
      <c r="E1702" s="1">
        <v>768154.64</v>
      </c>
    </row>
    <row r="1703" spans="1:5">
      <c r="A1703" s="1">
        <v>1937</v>
      </c>
      <c r="B1703" s="1">
        <v>34</v>
      </c>
      <c r="C1703" s="1">
        <v>385941.63</v>
      </c>
      <c r="D1703" s="1">
        <v>370352.67</v>
      </c>
      <c r="E1703" s="1">
        <v>756294.3</v>
      </c>
    </row>
    <row r="1704" spans="1:5">
      <c r="A1704" s="1">
        <v>1937</v>
      </c>
      <c r="B1704" s="1">
        <v>35</v>
      </c>
      <c r="C1704" s="1">
        <v>381751.6</v>
      </c>
      <c r="D1704" s="1">
        <v>364691.24</v>
      </c>
      <c r="E1704" s="1">
        <v>746442.84</v>
      </c>
    </row>
    <row r="1705" spans="1:5">
      <c r="A1705" s="1">
        <v>1937</v>
      </c>
      <c r="B1705" s="1">
        <v>36</v>
      </c>
      <c r="C1705" s="1">
        <v>379120.9</v>
      </c>
      <c r="D1705" s="1">
        <v>357741.34</v>
      </c>
      <c r="E1705" s="1">
        <v>736862.24</v>
      </c>
    </row>
    <row r="1706" spans="1:5">
      <c r="A1706" s="1">
        <v>1937</v>
      </c>
      <c r="B1706" s="1">
        <v>37</v>
      </c>
      <c r="C1706" s="1">
        <v>371935.83</v>
      </c>
      <c r="D1706" s="1">
        <v>342075.23</v>
      </c>
      <c r="E1706" s="1">
        <v>714011.06</v>
      </c>
    </row>
    <row r="1707" spans="1:5">
      <c r="A1707" s="1">
        <v>1937</v>
      </c>
      <c r="B1707" s="1">
        <v>38</v>
      </c>
      <c r="C1707" s="1">
        <v>361428.31</v>
      </c>
      <c r="D1707" s="1">
        <v>319824.94</v>
      </c>
      <c r="E1707" s="1">
        <v>681253.25</v>
      </c>
    </row>
    <row r="1708" spans="1:5">
      <c r="A1708" s="1">
        <v>1937</v>
      </c>
      <c r="B1708" s="1">
        <v>39</v>
      </c>
      <c r="C1708" s="1">
        <v>354273.4</v>
      </c>
      <c r="D1708" s="1">
        <v>302798.06</v>
      </c>
      <c r="E1708" s="1">
        <v>657071.46</v>
      </c>
    </row>
    <row r="1709" spans="1:5">
      <c r="A1709" s="1">
        <v>1937</v>
      </c>
      <c r="B1709" s="1">
        <v>40</v>
      </c>
      <c r="C1709" s="1">
        <v>350641.49</v>
      </c>
      <c r="D1709" s="1">
        <v>294453.86</v>
      </c>
      <c r="E1709" s="1">
        <v>645095.35</v>
      </c>
    </row>
    <row r="1710" spans="1:5">
      <c r="A1710" s="1">
        <v>1937</v>
      </c>
      <c r="B1710" s="1">
        <v>41</v>
      </c>
      <c r="C1710" s="1">
        <v>346219.17</v>
      </c>
      <c r="D1710" s="1">
        <v>289526.75</v>
      </c>
      <c r="E1710" s="1">
        <v>635745.92000000004</v>
      </c>
    </row>
    <row r="1711" spans="1:5">
      <c r="A1711" s="1">
        <v>1937</v>
      </c>
      <c r="B1711" s="1">
        <v>42</v>
      </c>
      <c r="C1711" s="1">
        <v>341635.93</v>
      </c>
      <c r="D1711" s="1">
        <v>285708.88</v>
      </c>
      <c r="E1711" s="1">
        <v>627344.81999999995</v>
      </c>
    </row>
    <row r="1712" spans="1:5">
      <c r="A1712" s="1">
        <v>1937</v>
      </c>
      <c r="B1712" s="1">
        <v>43</v>
      </c>
      <c r="C1712" s="1">
        <v>338751.2</v>
      </c>
      <c r="D1712" s="1">
        <v>283611.51</v>
      </c>
      <c r="E1712" s="1">
        <v>622362.69999999995</v>
      </c>
    </row>
    <row r="1713" spans="1:5">
      <c r="A1713" s="1">
        <v>1937</v>
      </c>
      <c r="B1713" s="1">
        <v>44</v>
      </c>
      <c r="C1713" s="1">
        <v>336767.45</v>
      </c>
      <c r="D1713" s="1">
        <v>283282.95</v>
      </c>
      <c r="E1713" s="1">
        <v>620050.4</v>
      </c>
    </row>
    <row r="1714" spans="1:5">
      <c r="A1714" s="1">
        <v>1937</v>
      </c>
      <c r="B1714" s="1">
        <v>45</v>
      </c>
      <c r="C1714" s="1">
        <v>333976.33</v>
      </c>
      <c r="D1714" s="1">
        <v>283296.31</v>
      </c>
      <c r="E1714" s="1">
        <v>617272.64</v>
      </c>
    </row>
    <row r="1715" spans="1:5">
      <c r="A1715" s="1">
        <v>1937</v>
      </c>
      <c r="B1715" s="1">
        <v>46</v>
      </c>
      <c r="C1715" s="1">
        <v>326241.48</v>
      </c>
      <c r="D1715" s="1">
        <v>279305.8</v>
      </c>
      <c r="E1715" s="1">
        <v>605547.28</v>
      </c>
    </row>
    <row r="1716" spans="1:5">
      <c r="A1716" s="1">
        <v>1937</v>
      </c>
      <c r="B1716" s="1">
        <v>47</v>
      </c>
      <c r="C1716" s="1">
        <v>317385.27</v>
      </c>
      <c r="D1716" s="1">
        <v>273326.48</v>
      </c>
      <c r="E1716" s="1">
        <v>590711.75</v>
      </c>
    </row>
    <row r="1717" spans="1:5">
      <c r="A1717" s="1">
        <v>1937</v>
      </c>
      <c r="B1717" s="1">
        <v>48</v>
      </c>
      <c r="C1717" s="1">
        <v>315173.40999999997</v>
      </c>
      <c r="D1717" s="1">
        <v>270890.51</v>
      </c>
      <c r="E1717" s="1">
        <v>586063.93000000005</v>
      </c>
    </row>
    <row r="1718" spans="1:5">
      <c r="A1718" s="1">
        <v>1937</v>
      </c>
      <c r="B1718" s="1">
        <v>49</v>
      </c>
      <c r="C1718" s="1">
        <v>314226.08</v>
      </c>
      <c r="D1718" s="1">
        <v>268084.37</v>
      </c>
      <c r="E1718" s="1">
        <v>582310.44999999995</v>
      </c>
    </row>
    <row r="1719" spans="1:5">
      <c r="A1719" s="1">
        <v>1937</v>
      </c>
      <c r="B1719" s="1">
        <v>50</v>
      </c>
      <c r="C1719" s="1">
        <v>309336.09000000003</v>
      </c>
      <c r="D1719" s="1">
        <v>263008.14</v>
      </c>
      <c r="E1719" s="1">
        <v>572344.23</v>
      </c>
    </row>
    <row r="1720" spans="1:5">
      <c r="A1720" s="1">
        <v>1937</v>
      </c>
      <c r="B1720" s="1">
        <v>51</v>
      </c>
      <c r="C1720" s="1">
        <v>303324.93</v>
      </c>
      <c r="D1720" s="1">
        <v>258793.42</v>
      </c>
      <c r="E1720" s="1">
        <v>562118.35</v>
      </c>
    </row>
    <row r="1721" spans="1:5">
      <c r="A1721" s="1">
        <v>1937</v>
      </c>
      <c r="B1721" s="1">
        <v>52</v>
      </c>
      <c r="C1721" s="1">
        <v>298114.23</v>
      </c>
      <c r="D1721" s="1">
        <v>255139.85</v>
      </c>
      <c r="E1721" s="1">
        <v>553254.06999999995</v>
      </c>
    </row>
    <row r="1722" spans="1:5">
      <c r="A1722" s="1">
        <v>1937</v>
      </c>
      <c r="B1722" s="1">
        <v>53</v>
      </c>
      <c r="C1722" s="1">
        <v>294802.14</v>
      </c>
      <c r="D1722" s="1">
        <v>251705.06</v>
      </c>
      <c r="E1722" s="1">
        <v>546507.19999999995</v>
      </c>
    </row>
    <row r="1723" spans="1:5">
      <c r="A1723" s="1">
        <v>1937</v>
      </c>
      <c r="B1723" s="1">
        <v>54</v>
      </c>
      <c r="C1723" s="1">
        <v>293780.77</v>
      </c>
      <c r="D1723" s="1">
        <v>251287.61</v>
      </c>
      <c r="E1723" s="1">
        <v>545068.38</v>
      </c>
    </row>
    <row r="1724" spans="1:5">
      <c r="A1724" s="1">
        <v>1937</v>
      </c>
      <c r="B1724" s="1">
        <v>55</v>
      </c>
      <c r="C1724" s="1">
        <v>292320.48</v>
      </c>
      <c r="D1724" s="1">
        <v>252834.08</v>
      </c>
      <c r="E1724" s="1">
        <v>545154.56000000006</v>
      </c>
    </row>
    <row r="1725" spans="1:5">
      <c r="A1725" s="1">
        <v>1937</v>
      </c>
      <c r="B1725" s="1">
        <v>56</v>
      </c>
      <c r="C1725" s="1">
        <v>284832.71000000002</v>
      </c>
      <c r="D1725" s="1">
        <v>248649.87</v>
      </c>
      <c r="E1725" s="1">
        <v>533482.59</v>
      </c>
    </row>
    <row r="1726" spans="1:5">
      <c r="A1726" s="1">
        <v>1937</v>
      </c>
      <c r="B1726" s="1">
        <v>57</v>
      </c>
      <c r="C1726" s="1">
        <v>272039.88</v>
      </c>
      <c r="D1726" s="1">
        <v>237837.76</v>
      </c>
      <c r="E1726" s="1">
        <v>509877.64</v>
      </c>
    </row>
    <row r="1727" spans="1:5">
      <c r="A1727" s="1">
        <v>1937</v>
      </c>
      <c r="B1727" s="1">
        <v>58</v>
      </c>
      <c r="C1727" s="1">
        <v>262581.93</v>
      </c>
      <c r="D1727" s="1">
        <v>228352.84</v>
      </c>
      <c r="E1727" s="1">
        <v>490934.77</v>
      </c>
    </row>
    <row r="1728" spans="1:5">
      <c r="A1728" s="1">
        <v>1937</v>
      </c>
      <c r="B1728" s="1">
        <v>59</v>
      </c>
      <c r="C1728" s="1">
        <v>257608.38</v>
      </c>
      <c r="D1728" s="1">
        <v>222902.1</v>
      </c>
      <c r="E1728" s="1">
        <v>480510.48</v>
      </c>
    </row>
    <row r="1729" spans="1:5">
      <c r="A1729" s="1">
        <v>1937</v>
      </c>
      <c r="B1729" s="1">
        <v>60</v>
      </c>
      <c r="C1729" s="1">
        <v>251434.41</v>
      </c>
      <c r="D1729" s="1">
        <v>218010.53</v>
      </c>
      <c r="E1729" s="1">
        <v>469444.95</v>
      </c>
    </row>
    <row r="1730" spans="1:5">
      <c r="A1730" s="1">
        <v>1937</v>
      </c>
      <c r="B1730" s="1">
        <v>61</v>
      </c>
      <c r="C1730" s="1">
        <v>241417.35</v>
      </c>
      <c r="D1730" s="1">
        <v>211232.1</v>
      </c>
      <c r="E1730" s="1">
        <v>452649.44</v>
      </c>
    </row>
    <row r="1731" spans="1:5">
      <c r="A1731" s="1">
        <v>1937</v>
      </c>
      <c r="B1731" s="1">
        <v>62</v>
      </c>
      <c r="C1731" s="1">
        <v>229840.82</v>
      </c>
      <c r="D1731" s="1">
        <v>203009.63</v>
      </c>
      <c r="E1731" s="1">
        <v>432850.45</v>
      </c>
    </row>
    <row r="1732" spans="1:5">
      <c r="A1732" s="1">
        <v>1937</v>
      </c>
      <c r="B1732" s="1">
        <v>63</v>
      </c>
      <c r="C1732" s="1">
        <v>220839.85</v>
      </c>
      <c r="D1732" s="1">
        <v>195248.73</v>
      </c>
      <c r="E1732" s="1">
        <v>416088.58</v>
      </c>
    </row>
    <row r="1733" spans="1:5">
      <c r="A1733" s="1">
        <v>1937</v>
      </c>
      <c r="B1733" s="1">
        <v>64</v>
      </c>
      <c r="C1733" s="1">
        <v>214115.78</v>
      </c>
      <c r="D1733" s="1">
        <v>188194.07</v>
      </c>
      <c r="E1733" s="1">
        <v>402309.84</v>
      </c>
    </row>
    <row r="1734" spans="1:5">
      <c r="A1734" s="1">
        <v>1937</v>
      </c>
      <c r="B1734" s="1">
        <v>65</v>
      </c>
      <c r="C1734" s="1">
        <v>206716.56</v>
      </c>
      <c r="D1734" s="1">
        <v>180037.78</v>
      </c>
      <c r="E1734" s="1">
        <v>386754.34</v>
      </c>
    </row>
    <row r="1735" spans="1:5">
      <c r="A1735" s="1">
        <v>1937</v>
      </c>
      <c r="B1735" s="1">
        <v>66</v>
      </c>
      <c r="C1735" s="1">
        <v>194990.03</v>
      </c>
      <c r="D1735" s="1">
        <v>167752.93</v>
      </c>
      <c r="E1735" s="1">
        <v>362742.97</v>
      </c>
    </row>
    <row r="1736" spans="1:5">
      <c r="A1736" s="1">
        <v>1937</v>
      </c>
      <c r="B1736" s="1">
        <v>67</v>
      </c>
      <c r="C1736" s="1">
        <v>180872.93</v>
      </c>
      <c r="D1736" s="1">
        <v>154148.74</v>
      </c>
      <c r="E1736" s="1">
        <v>335021.67</v>
      </c>
    </row>
    <row r="1737" spans="1:5">
      <c r="A1737" s="1">
        <v>1937</v>
      </c>
      <c r="B1737" s="1">
        <v>68</v>
      </c>
      <c r="C1737" s="1">
        <v>170753.01</v>
      </c>
      <c r="D1737" s="1">
        <v>143771.24</v>
      </c>
      <c r="E1737" s="1">
        <v>314524.24</v>
      </c>
    </row>
    <row r="1738" spans="1:5">
      <c r="A1738" s="1">
        <v>1937</v>
      </c>
      <c r="B1738" s="1">
        <v>69</v>
      </c>
      <c r="C1738" s="1">
        <v>164256.42000000001</v>
      </c>
      <c r="D1738" s="1">
        <v>135315.13</v>
      </c>
      <c r="E1738" s="1">
        <v>299571.55</v>
      </c>
    </row>
    <row r="1739" spans="1:5">
      <c r="A1739" s="1">
        <v>1937</v>
      </c>
      <c r="B1739" s="1">
        <v>70</v>
      </c>
      <c r="C1739" s="1">
        <v>156727.97</v>
      </c>
      <c r="D1739" s="1">
        <v>125493.45</v>
      </c>
      <c r="E1739" s="1">
        <v>282221.42</v>
      </c>
    </row>
    <row r="1740" spans="1:5">
      <c r="A1740" s="1">
        <v>1937</v>
      </c>
      <c r="B1740" s="1">
        <v>71</v>
      </c>
      <c r="C1740" s="1">
        <v>146318.1</v>
      </c>
      <c r="D1740" s="1">
        <v>113684.29</v>
      </c>
      <c r="E1740" s="1">
        <v>260002.39</v>
      </c>
    </row>
    <row r="1741" spans="1:5">
      <c r="A1741" s="1">
        <v>1937</v>
      </c>
      <c r="B1741" s="1">
        <v>72</v>
      </c>
      <c r="C1741" s="1">
        <v>133735.10999999999</v>
      </c>
      <c r="D1741" s="1">
        <v>101742.61</v>
      </c>
      <c r="E1741" s="1">
        <v>235477.72</v>
      </c>
    </row>
    <row r="1742" spans="1:5">
      <c r="A1742" s="1">
        <v>1937</v>
      </c>
      <c r="B1742" s="1">
        <v>73</v>
      </c>
      <c r="C1742" s="1">
        <v>121613.94</v>
      </c>
      <c r="D1742" s="1">
        <v>91594.5</v>
      </c>
      <c r="E1742" s="1">
        <v>213208.44</v>
      </c>
    </row>
    <row r="1743" spans="1:5">
      <c r="A1743" s="1">
        <v>1937</v>
      </c>
      <c r="B1743" s="1">
        <v>74</v>
      </c>
      <c r="C1743" s="1">
        <v>111190.5</v>
      </c>
      <c r="D1743" s="1">
        <v>82645.67</v>
      </c>
      <c r="E1743" s="1">
        <v>193836.18</v>
      </c>
    </row>
    <row r="1744" spans="1:5">
      <c r="A1744" s="1">
        <v>1937</v>
      </c>
      <c r="B1744" s="1">
        <v>75</v>
      </c>
      <c r="C1744" s="1">
        <v>102094.43</v>
      </c>
      <c r="D1744" s="1">
        <v>73659.25</v>
      </c>
      <c r="E1744" s="1">
        <v>175753.68</v>
      </c>
    </row>
    <row r="1745" spans="1:5">
      <c r="A1745" s="1">
        <v>1937</v>
      </c>
      <c r="B1745" s="1">
        <v>76</v>
      </c>
      <c r="C1745" s="1">
        <v>92493.440000000002</v>
      </c>
      <c r="D1745" s="1">
        <v>63977.67</v>
      </c>
      <c r="E1745" s="1">
        <v>156471.1</v>
      </c>
    </row>
    <row r="1746" spans="1:5">
      <c r="A1746" s="1">
        <v>1937</v>
      </c>
      <c r="B1746" s="1">
        <v>77</v>
      </c>
      <c r="C1746" s="1">
        <v>81875.17</v>
      </c>
      <c r="D1746" s="1">
        <v>54500.38</v>
      </c>
      <c r="E1746" s="1">
        <v>136375.54999999999</v>
      </c>
    </row>
    <row r="1747" spans="1:5">
      <c r="A1747" s="1">
        <v>1937</v>
      </c>
      <c r="B1747" s="1">
        <v>78</v>
      </c>
      <c r="C1747" s="1">
        <v>72252.929999999993</v>
      </c>
      <c r="D1747" s="1">
        <v>46769.04</v>
      </c>
      <c r="E1747" s="1">
        <v>119021.97</v>
      </c>
    </row>
    <row r="1748" spans="1:5">
      <c r="A1748" s="1">
        <v>1937</v>
      </c>
      <c r="B1748" s="1">
        <v>79</v>
      </c>
      <c r="C1748" s="1">
        <v>63581.57</v>
      </c>
      <c r="D1748" s="1">
        <v>40245.18</v>
      </c>
      <c r="E1748" s="1">
        <v>103826.75</v>
      </c>
    </row>
    <row r="1749" spans="1:5">
      <c r="A1749" s="1">
        <v>1937</v>
      </c>
      <c r="B1749" s="1">
        <v>80</v>
      </c>
      <c r="C1749" s="1">
        <v>55523.45</v>
      </c>
      <c r="D1749" s="1">
        <v>35039</v>
      </c>
      <c r="E1749" s="1">
        <v>90562.45</v>
      </c>
    </row>
    <row r="1750" spans="1:5">
      <c r="A1750" s="1">
        <v>1937</v>
      </c>
      <c r="B1750" s="1">
        <v>81</v>
      </c>
      <c r="C1750" s="1">
        <v>47818.03</v>
      </c>
      <c r="D1750" s="1">
        <v>28981.39</v>
      </c>
      <c r="E1750" s="1">
        <v>76799.42</v>
      </c>
    </row>
    <row r="1751" spans="1:5">
      <c r="A1751" s="1">
        <v>1937</v>
      </c>
      <c r="B1751" s="1">
        <v>82</v>
      </c>
      <c r="C1751" s="1">
        <v>40267.06</v>
      </c>
      <c r="D1751" s="1">
        <v>23404.22</v>
      </c>
      <c r="E1751" s="1">
        <v>63671.29</v>
      </c>
    </row>
    <row r="1752" spans="1:5">
      <c r="A1752" s="1">
        <v>1937</v>
      </c>
      <c r="B1752" s="1">
        <v>83</v>
      </c>
      <c r="C1752" s="1">
        <v>33228.379999999997</v>
      </c>
      <c r="D1752" s="1">
        <v>18603.88</v>
      </c>
      <c r="E1752" s="1">
        <v>51832.26</v>
      </c>
    </row>
    <row r="1753" spans="1:5">
      <c r="A1753" s="1">
        <v>1937</v>
      </c>
      <c r="B1753" s="1">
        <v>84</v>
      </c>
      <c r="C1753" s="1">
        <v>27387.87</v>
      </c>
      <c r="D1753" s="1">
        <v>14512.3</v>
      </c>
      <c r="E1753" s="1">
        <v>41900.18</v>
      </c>
    </row>
    <row r="1754" spans="1:5">
      <c r="A1754" s="1">
        <v>1937</v>
      </c>
      <c r="B1754" s="1">
        <v>85</v>
      </c>
      <c r="C1754" s="1">
        <v>22671.75</v>
      </c>
      <c r="D1754" s="1">
        <v>11393.93</v>
      </c>
      <c r="E1754" s="1">
        <v>34065.68</v>
      </c>
    </row>
    <row r="1755" spans="1:5">
      <c r="A1755" s="1">
        <v>1937</v>
      </c>
      <c r="B1755" s="1">
        <v>86</v>
      </c>
      <c r="C1755" s="1">
        <v>18265.62</v>
      </c>
      <c r="D1755" s="1">
        <v>8820.9500000000007</v>
      </c>
      <c r="E1755" s="1">
        <v>27086.57</v>
      </c>
    </row>
    <row r="1756" spans="1:5">
      <c r="A1756" s="1">
        <v>1937</v>
      </c>
      <c r="B1756" s="1">
        <v>87</v>
      </c>
      <c r="C1756" s="1">
        <v>14050.29</v>
      </c>
      <c r="D1756" s="1">
        <v>6519.81</v>
      </c>
      <c r="E1756" s="1">
        <v>20570.099999999999</v>
      </c>
    </row>
    <row r="1757" spans="1:5">
      <c r="A1757" s="1">
        <v>1937</v>
      </c>
      <c r="B1757" s="1">
        <v>88</v>
      </c>
      <c r="C1757" s="1">
        <v>10490.44</v>
      </c>
      <c r="D1757" s="1">
        <v>4707.6000000000004</v>
      </c>
      <c r="E1757" s="1">
        <v>15198.03</v>
      </c>
    </row>
    <row r="1758" spans="1:5">
      <c r="A1758" s="1">
        <v>1937</v>
      </c>
      <c r="B1758" s="1">
        <v>89</v>
      </c>
      <c r="C1758" s="1">
        <v>7745.14</v>
      </c>
      <c r="D1758" s="1">
        <v>3266.23</v>
      </c>
      <c r="E1758" s="1">
        <v>11011.36</v>
      </c>
    </row>
    <row r="1759" spans="1:5">
      <c r="A1759" s="1">
        <v>1937</v>
      </c>
      <c r="B1759" s="1">
        <v>90</v>
      </c>
      <c r="C1759" s="1">
        <v>5762.31</v>
      </c>
      <c r="D1759" s="1">
        <v>2243.56</v>
      </c>
      <c r="E1759" s="1">
        <v>8005.87</v>
      </c>
    </row>
    <row r="1760" spans="1:5">
      <c r="A1760" s="1">
        <v>1937</v>
      </c>
      <c r="B1760" s="1">
        <v>91</v>
      </c>
      <c r="C1760" s="1">
        <v>4283.8900000000003</v>
      </c>
      <c r="D1760" s="1">
        <v>1582.56</v>
      </c>
      <c r="E1760" s="1">
        <v>5866.45</v>
      </c>
    </row>
    <row r="1761" spans="1:5">
      <c r="A1761" s="1">
        <v>1937</v>
      </c>
      <c r="B1761" s="1">
        <v>92</v>
      </c>
      <c r="C1761" s="1">
        <v>3092.58</v>
      </c>
      <c r="D1761" s="1">
        <v>1084.3499999999999</v>
      </c>
      <c r="E1761" s="1">
        <v>4176.93</v>
      </c>
    </row>
    <row r="1762" spans="1:5">
      <c r="A1762" s="1">
        <v>1937</v>
      </c>
      <c r="B1762" s="1">
        <v>93</v>
      </c>
      <c r="C1762" s="1">
        <v>2160.88</v>
      </c>
      <c r="D1762" s="1">
        <v>720.98</v>
      </c>
      <c r="E1762" s="1">
        <v>2881.86</v>
      </c>
    </row>
    <row r="1763" spans="1:5">
      <c r="A1763" s="1">
        <v>1937</v>
      </c>
      <c r="B1763" s="1">
        <v>94</v>
      </c>
      <c r="C1763" s="1">
        <v>1431.13</v>
      </c>
      <c r="D1763" s="1">
        <v>466.13</v>
      </c>
      <c r="E1763" s="1">
        <v>1897.26</v>
      </c>
    </row>
    <row r="1764" spans="1:5">
      <c r="A1764" s="1">
        <v>1937</v>
      </c>
      <c r="B1764" s="1">
        <v>95</v>
      </c>
      <c r="C1764" s="1">
        <v>948.82</v>
      </c>
      <c r="D1764" s="1">
        <v>290</v>
      </c>
      <c r="E1764" s="1">
        <v>1238.82</v>
      </c>
    </row>
    <row r="1765" spans="1:5">
      <c r="A1765" s="1">
        <v>1937</v>
      </c>
      <c r="B1765" s="1">
        <v>96</v>
      </c>
      <c r="C1765" s="1">
        <v>647.59</v>
      </c>
      <c r="D1765" s="1">
        <v>177.59</v>
      </c>
      <c r="E1765" s="1">
        <v>825.18</v>
      </c>
    </row>
    <row r="1766" spans="1:5">
      <c r="A1766" s="1">
        <v>1937</v>
      </c>
      <c r="B1766" s="1">
        <v>97</v>
      </c>
      <c r="C1766" s="1">
        <v>412.47</v>
      </c>
      <c r="D1766" s="1">
        <v>106.33</v>
      </c>
      <c r="E1766" s="1">
        <v>518.80999999999995</v>
      </c>
    </row>
    <row r="1767" spans="1:5">
      <c r="A1767" s="1">
        <v>1937</v>
      </c>
      <c r="B1767" s="1">
        <v>98</v>
      </c>
      <c r="C1767" s="1">
        <v>238.92</v>
      </c>
      <c r="D1767" s="1">
        <v>59.41</v>
      </c>
      <c r="E1767" s="1">
        <v>298.33</v>
      </c>
    </row>
    <row r="1768" spans="1:5">
      <c r="A1768" s="1">
        <v>1937</v>
      </c>
      <c r="B1768" s="1">
        <v>99</v>
      </c>
      <c r="C1768" s="1">
        <v>136.38</v>
      </c>
      <c r="D1768" s="1">
        <v>31.95</v>
      </c>
      <c r="E1768" s="1">
        <v>168.32</v>
      </c>
    </row>
    <row r="1769" spans="1:5">
      <c r="A1769" s="1">
        <v>1937</v>
      </c>
      <c r="B1769" s="1">
        <v>100</v>
      </c>
      <c r="C1769" s="1">
        <v>77.81</v>
      </c>
      <c r="D1769" s="1">
        <v>16.309999999999999</v>
      </c>
      <c r="E1769" s="1">
        <v>94.12</v>
      </c>
    </row>
    <row r="1770" spans="1:5">
      <c r="A1770" s="1">
        <v>1937</v>
      </c>
      <c r="B1770" s="1">
        <v>101</v>
      </c>
      <c r="C1770" s="1">
        <v>40.93</v>
      </c>
      <c r="D1770" s="1">
        <v>9.52</v>
      </c>
      <c r="E1770" s="1">
        <v>50.45</v>
      </c>
    </row>
    <row r="1771" spans="1:5">
      <c r="A1771" s="1">
        <v>1937</v>
      </c>
      <c r="B1771" s="1">
        <v>102</v>
      </c>
      <c r="C1771" s="1">
        <v>20.329999999999998</v>
      </c>
      <c r="D1771" s="1">
        <v>5.77</v>
      </c>
      <c r="E1771" s="1">
        <v>26.1</v>
      </c>
    </row>
    <row r="1772" spans="1:5">
      <c r="A1772" s="1">
        <v>1937</v>
      </c>
      <c r="B1772" s="1">
        <v>103</v>
      </c>
      <c r="C1772" s="1">
        <v>12.18</v>
      </c>
      <c r="D1772" s="1">
        <v>2.93</v>
      </c>
      <c r="E1772" s="1">
        <v>15.11</v>
      </c>
    </row>
    <row r="1773" spans="1:5">
      <c r="A1773" s="1">
        <v>1937</v>
      </c>
      <c r="B1773" s="1">
        <v>104</v>
      </c>
      <c r="C1773" s="1">
        <v>8.09</v>
      </c>
      <c r="D1773" s="1">
        <v>1.5</v>
      </c>
      <c r="E1773" s="1">
        <v>9.59</v>
      </c>
    </row>
    <row r="1774" spans="1:5">
      <c r="A1774" s="1">
        <v>1937</v>
      </c>
      <c r="B1774" s="1">
        <v>105</v>
      </c>
      <c r="C1774" s="1">
        <v>3.72</v>
      </c>
      <c r="D1774" s="1">
        <v>1</v>
      </c>
      <c r="E1774" s="1">
        <v>4.72</v>
      </c>
    </row>
    <row r="1775" spans="1:5">
      <c r="A1775" s="1">
        <v>1937</v>
      </c>
      <c r="B1775" s="1">
        <v>106</v>
      </c>
      <c r="C1775" s="1">
        <v>1.5</v>
      </c>
      <c r="D1775" s="1">
        <v>0.73</v>
      </c>
      <c r="E1775" s="1">
        <v>2.23</v>
      </c>
    </row>
    <row r="1776" spans="1:5">
      <c r="A1776" s="1">
        <v>1937</v>
      </c>
      <c r="B1776" s="1">
        <v>107</v>
      </c>
      <c r="C1776" s="1">
        <v>1.23</v>
      </c>
      <c r="D1776" s="1">
        <v>0.23</v>
      </c>
      <c r="E1776" s="1">
        <v>1.47</v>
      </c>
    </row>
    <row r="1777" spans="1:5">
      <c r="A1777" s="1">
        <v>1937</v>
      </c>
      <c r="B1777" s="1">
        <v>108</v>
      </c>
      <c r="C1777" s="1">
        <v>0.48</v>
      </c>
      <c r="D1777" s="1">
        <v>0</v>
      </c>
      <c r="E1777" s="1">
        <v>0.48</v>
      </c>
    </row>
    <row r="1778" spans="1:5">
      <c r="A1778" s="1">
        <v>1937</v>
      </c>
      <c r="B1778" s="1">
        <v>109</v>
      </c>
      <c r="C1778" s="1">
        <v>0</v>
      </c>
      <c r="D1778" s="1">
        <v>0</v>
      </c>
      <c r="E1778" s="1">
        <v>0</v>
      </c>
    </row>
    <row r="1779" spans="1:5">
      <c r="A1779" s="1">
        <v>1937</v>
      </c>
      <c r="B1779" s="1" t="s">
        <v>121</v>
      </c>
      <c r="C1779" s="1">
        <v>0</v>
      </c>
      <c r="D1779" s="1">
        <v>0</v>
      </c>
      <c r="E1779" s="1">
        <v>0</v>
      </c>
    </row>
    <row r="1780" spans="1:5">
      <c r="A1780" s="1">
        <v>1938</v>
      </c>
      <c r="B1780" s="1">
        <v>0</v>
      </c>
      <c r="C1780" s="1">
        <v>344558.42</v>
      </c>
      <c r="D1780" s="1">
        <v>359921.1</v>
      </c>
      <c r="E1780" s="1">
        <v>704479.52</v>
      </c>
    </row>
    <row r="1781" spans="1:5">
      <c r="A1781" s="1">
        <v>1938</v>
      </c>
      <c r="B1781" s="1">
        <v>1</v>
      </c>
      <c r="C1781" s="1">
        <v>328975.31</v>
      </c>
      <c r="D1781" s="1">
        <v>341162.51</v>
      </c>
      <c r="E1781" s="1">
        <v>670137.81000000006</v>
      </c>
    </row>
    <row r="1782" spans="1:5">
      <c r="A1782" s="1">
        <v>1938</v>
      </c>
      <c r="B1782" s="1">
        <v>2</v>
      </c>
      <c r="C1782" s="1">
        <v>323636.83</v>
      </c>
      <c r="D1782" s="1">
        <v>334922.11</v>
      </c>
      <c r="E1782" s="1">
        <v>658558.93999999994</v>
      </c>
    </row>
    <row r="1783" spans="1:5">
      <c r="A1783" s="1">
        <v>1938</v>
      </c>
      <c r="B1783" s="1">
        <v>3</v>
      </c>
      <c r="C1783" s="1">
        <v>322443.93</v>
      </c>
      <c r="D1783" s="1">
        <v>334011.46999999997</v>
      </c>
      <c r="E1783" s="1">
        <v>656455.4</v>
      </c>
    </row>
    <row r="1784" spans="1:5">
      <c r="A1784" s="1">
        <v>1938</v>
      </c>
      <c r="B1784" s="1">
        <v>4</v>
      </c>
      <c r="C1784" s="1">
        <v>322572</v>
      </c>
      <c r="D1784" s="1">
        <v>333632</v>
      </c>
      <c r="E1784" s="1">
        <v>656204</v>
      </c>
    </row>
    <row r="1785" spans="1:5">
      <c r="A1785" s="1">
        <v>1938</v>
      </c>
      <c r="B1785" s="1">
        <v>5</v>
      </c>
      <c r="C1785" s="1">
        <v>327909.08</v>
      </c>
      <c r="D1785" s="1">
        <v>337987.14</v>
      </c>
      <c r="E1785" s="1">
        <v>665896.22</v>
      </c>
    </row>
    <row r="1786" spans="1:5">
      <c r="A1786" s="1">
        <v>1938</v>
      </c>
      <c r="B1786" s="1">
        <v>6</v>
      </c>
      <c r="C1786" s="1">
        <v>335322.88</v>
      </c>
      <c r="D1786" s="1">
        <v>344228.08</v>
      </c>
      <c r="E1786" s="1">
        <v>679550.96</v>
      </c>
    </row>
    <row r="1787" spans="1:5">
      <c r="A1787" s="1">
        <v>1938</v>
      </c>
      <c r="B1787" s="1">
        <v>7</v>
      </c>
      <c r="C1787" s="1">
        <v>337876.36</v>
      </c>
      <c r="D1787" s="1">
        <v>344571.86</v>
      </c>
      <c r="E1787" s="1">
        <v>682448.22</v>
      </c>
    </row>
    <row r="1788" spans="1:5">
      <c r="A1788" s="1">
        <v>1938</v>
      </c>
      <c r="B1788" s="1">
        <v>8</v>
      </c>
      <c r="C1788" s="1">
        <v>337647.56</v>
      </c>
      <c r="D1788" s="1">
        <v>342855.61</v>
      </c>
      <c r="E1788" s="1">
        <v>680503.17</v>
      </c>
    </row>
    <row r="1789" spans="1:5">
      <c r="A1789" s="1">
        <v>1938</v>
      </c>
      <c r="B1789" s="1">
        <v>9</v>
      </c>
      <c r="C1789" s="1">
        <v>339529.65</v>
      </c>
      <c r="D1789" s="1">
        <v>344912.81</v>
      </c>
      <c r="E1789" s="1">
        <v>684442.46</v>
      </c>
    </row>
    <row r="1790" spans="1:5">
      <c r="A1790" s="1">
        <v>1938</v>
      </c>
      <c r="B1790" s="1">
        <v>10</v>
      </c>
      <c r="C1790" s="1">
        <v>344405.77</v>
      </c>
      <c r="D1790" s="1">
        <v>349640.26</v>
      </c>
      <c r="E1790" s="1">
        <v>694046.03</v>
      </c>
    </row>
    <row r="1791" spans="1:5">
      <c r="A1791" s="1">
        <v>1938</v>
      </c>
      <c r="B1791" s="1">
        <v>11</v>
      </c>
      <c r="C1791" s="1">
        <v>352738.17</v>
      </c>
      <c r="D1791" s="1">
        <v>357401.94</v>
      </c>
      <c r="E1791" s="1">
        <v>710140.1</v>
      </c>
    </row>
    <row r="1792" spans="1:5">
      <c r="A1792" s="1">
        <v>1938</v>
      </c>
      <c r="B1792" s="1">
        <v>12</v>
      </c>
      <c r="C1792" s="1">
        <v>362410.67</v>
      </c>
      <c r="D1792" s="1">
        <v>366743.99</v>
      </c>
      <c r="E1792" s="1">
        <v>729154.66</v>
      </c>
    </row>
    <row r="1793" spans="1:5">
      <c r="A1793" s="1">
        <v>1938</v>
      </c>
      <c r="B1793" s="1">
        <v>13</v>
      </c>
      <c r="C1793" s="1">
        <v>371640.54</v>
      </c>
      <c r="D1793" s="1">
        <v>375501.49</v>
      </c>
      <c r="E1793" s="1">
        <v>747142.03</v>
      </c>
    </row>
    <row r="1794" spans="1:5">
      <c r="A1794" s="1">
        <v>1938</v>
      </c>
      <c r="B1794" s="1">
        <v>14</v>
      </c>
      <c r="C1794" s="1">
        <v>382566.14</v>
      </c>
      <c r="D1794" s="1">
        <v>385424.38</v>
      </c>
      <c r="E1794" s="1">
        <v>767990.52</v>
      </c>
    </row>
    <row r="1795" spans="1:5">
      <c r="A1795" s="1">
        <v>1938</v>
      </c>
      <c r="B1795" s="1">
        <v>15</v>
      </c>
      <c r="C1795" s="1">
        <v>397454.49</v>
      </c>
      <c r="D1795" s="1">
        <v>399487.29</v>
      </c>
      <c r="E1795" s="1">
        <v>796941.78</v>
      </c>
    </row>
    <row r="1796" spans="1:5">
      <c r="A1796" s="1">
        <v>1938</v>
      </c>
      <c r="B1796" s="1">
        <v>16</v>
      </c>
      <c r="C1796" s="1">
        <v>416968.67</v>
      </c>
      <c r="D1796" s="1">
        <v>418647.18</v>
      </c>
      <c r="E1796" s="1">
        <v>835615.85</v>
      </c>
    </row>
    <row r="1797" spans="1:5">
      <c r="A1797" s="1">
        <v>1938</v>
      </c>
      <c r="B1797" s="1">
        <v>17</v>
      </c>
      <c r="C1797" s="1">
        <v>429274.76</v>
      </c>
      <c r="D1797" s="1">
        <v>430311.83</v>
      </c>
      <c r="E1797" s="1">
        <v>859586.59</v>
      </c>
    </row>
    <row r="1798" spans="1:5">
      <c r="A1798" s="1">
        <v>1938</v>
      </c>
      <c r="B1798" s="1">
        <v>18</v>
      </c>
      <c r="C1798" s="1">
        <v>409297.54</v>
      </c>
      <c r="D1798" s="1">
        <v>408642.01</v>
      </c>
      <c r="E1798" s="1">
        <v>817939.55</v>
      </c>
    </row>
    <row r="1799" spans="1:5">
      <c r="A1799" s="1">
        <v>1938</v>
      </c>
      <c r="B1799" s="1">
        <v>19</v>
      </c>
      <c r="C1799" s="1">
        <v>361470.67</v>
      </c>
      <c r="D1799" s="1">
        <v>357746.1</v>
      </c>
      <c r="E1799" s="1">
        <v>719216.76</v>
      </c>
    </row>
    <row r="1800" spans="1:5">
      <c r="A1800" s="1">
        <v>1938</v>
      </c>
      <c r="B1800" s="1">
        <v>20</v>
      </c>
      <c r="C1800" s="1">
        <v>332395.19</v>
      </c>
      <c r="D1800" s="1">
        <v>325750.59999999998</v>
      </c>
      <c r="E1800" s="1">
        <v>658145.79</v>
      </c>
    </row>
    <row r="1801" spans="1:5">
      <c r="A1801" s="1">
        <v>1938</v>
      </c>
      <c r="B1801" s="1">
        <v>21</v>
      </c>
      <c r="C1801" s="1">
        <v>342967.57</v>
      </c>
      <c r="D1801" s="1">
        <v>334914.86</v>
      </c>
      <c r="E1801" s="1">
        <v>677882.42</v>
      </c>
    </row>
    <row r="1802" spans="1:5">
      <c r="A1802" s="1">
        <v>1938</v>
      </c>
      <c r="B1802" s="1">
        <v>22</v>
      </c>
      <c r="C1802" s="1">
        <v>369945.7</v>
      </c>
      <c r="D1802" s="1">
        <v>360132.94</v>
      </c>
      <c r="E1802" s="1">
        <v>730078.64</v>
      </c>
    </row>
    <row r="1803" spans="1:5">
      <c r="A1803" s="1">
        <v>1938</v>
      </c>
      <c r="B1803" s="1">
        <v>23</v>
      </c>
      <c r="C1803" s="1">
        <v>392268.79999999999</v>
      </c>
      <c r="D1803" s="1">
        <v>379630.72</v>
      </c>
      <c r="E1803" s="1">
        <v>771899.52</v>
      </c>
    </row>
    <row r="1804" spans="1:5">
      <c r="A1804" s="1">
        <v>1938</v>
      </c>
      <c r="B1804" s="1">
        <v>24</v>
      </c>
      <c r="C1804" s="1">
        <v>402714.93</v>
      </c>
      <c r="D1804" s="1">
        <v>388556.97</v>
      </c>
      <c r="E1804" s="1">
        <v>791271.9</v>
      </c>
    </row>
    <row r="1805" spans="1:5">
      <c r="A1805" s="1">
        <v>1938</v>
      </c>
      <c r="B1805" s="1">
        <v>25</v>
      </c>
      <c r="C1805" s="1">
        <v>404401.04</v>
      </c>
      <c r="D1805" s="1">
        <v>390104.67</v>
      </c>
      <c r="E1805" s="1">
        <v>794505.72</v>
      </c>
    </row>
    <row r="1806" spans="1:5">
      <c r="A1806" s="1">
        <v>1938</v>
      </c>
      <c r="B1806" s="1">
        <v>26</v>
      </c>
      <c r="C1806" s="1">
        <v>404280.51</v>
      </c>
      <c r="D1806" s="1">
        <v>389176</v>
      </c>
      <c r="E1806" s="1">
        <v>793456.5</v>
      </c>
    </row>
    <row r="1807" spans="1:5">
      <c r="A1807" s="1">
        <v>1938</v>
      </c>
      <c r="B1807" s="1">
        <v>27</v>
      </c>
      <c r="C1807" s="1">
        <v>405350.56</v>
      </c>
      <c r="D1807" s="1">
        <v>388867.35</v>
      </c>
      <c r="E1807" s="1">
        <v>794217.91</v>
      </c>
    </row>
    <row r="1808" spans="1:5">
      <c r="A1808" s="1">
        <v>1938</v>
      </c>
      <c r="B1808" s="1">
        <v>28</v>
      </c>
      <c r="C1808" s="1">
        <v>408364.07</v>
      </c>
      <c r="D1808" s="1">
        <v>390383.32</v>
      </c>
      <c r="E1808" s="1">
        <v>798747.39</v>
      </c>
    </row>
    <row r="1809" spans="1:5">
      <c r="A1809" s="1">
        <v>1938</v>
      </c>
      <c r="B1809" s="1">
        <v>29</v>
      </c>
      <c r="C1809" s="1">
        <v>411158.92</v>
      </c>
      <c r="D1809" s="1">
        <v>391154.55</v>
      </c>
      <c r="E1809" s="1">
        <v>802313.47</v>
      </c>
    </row>
    <row r="1810" spans="1:5">
      <c r="A1810" s="1">
        <v>1938</v>
      </c>
      <c r="B1810" s="1">
        <v>30</v>
      </c>
      <c r="C1810" s="1">
        <v>410203.95</v>
      </c>
      <c r="D1810" s="1">
        <v>388884.78</v>
      </c>
      <c r="E1810" s="1">
        <v>799088.73</v>
      </c>
    </row>
    <row r="1811" spans="1:5">
      <c r="A1811" s="1">
        <v>1938</v>
      </c>
      <c r="B1811" s="1">
        <v>31</v>
      </c>
      <c r="C1811" s="1">
        <v>406110.22</v>
      </c>
      <c r="D1811" s="1">
        <v>385284.95</v>
      </c>
      <c r="E1811" s="1">
        <v>791395.17</v>
      </c>
    </row>
    <row r="1812" spans="1:5">
      <c r="A1812" s="1">
        <v>1938</v>
      </c>
      <c r="B1812" s="1">
        <v>32</v>
      </c>
      <c r="C1812" s="1">
        <v>400626.16</v>
      </c>
      <c r="D1812" s="1">
        <v>381631.62</v>
      </c>
      <c r="E1812" s="1">
        <v>782257.78</v>
      </c>
    </row>
    <row r="1813" spans="1:5">
      <c r="A1813" s="1">
        <v>1938</v>
      </c>
      <c r="B1813" s="1">
        <v>33</v>
      </c>
      <c r="C1813" s="1">
        <v>395089.14</v>
      </c>
      <c r="D1813" s="1">
        <v>378007.18</v>
      </c>
      <c r="E1813" s="1">
        <v>773096.32</v>
      </c>
    </row>
    <row r="1814" spans="1:5">
      <c r="A1814" s="1">
        <v>1938</v>
      </c>
      <c r="B1814" s="1">
        <v>34</v>
      </c>
      <c r="C1814" s="1">
        <v>389379.14</v>
      </c>
      <c r="D1814" s="1">
        <v>373396.49</v>
      </c>
      <c r="E1814" s="1">
        <v>762775.63</v>
      </c>
    </row>
    <row r="1815" spans="1:5">
      <c r="A1815" s="1">
        <v>1938</v>
      </c>
      <c r="B1815" s="1">
        <v>35</v>
      </c>
      <c r="C1815" s="1">
        <v>383110.99</v>
      </c>
      <c r="D1815" s="1">
        <v>367296.75</v>
      </c>
      <c r="E1815" s="1">
        <v>750407.73</v>
      </c>
    </row>
    <row r="1816" spans="1:5">
      <c r="A1816" s="1">
        <v>1938</v>
      </c>
      <c r="B1816" s="1">
        <v>36</v>
      </c>
      <c r="C1816" s="1">
        <v>379074.05</v>
      </c>
      <c r="D1816" s="1">
        <v>361655.56</v>
      </c>
      <c r="E1816" s="1">
        <v>740729.6</v>
      </c>
    </row>
    <row r="1817" spans="1:5">
      <c r="A1817" s="1">
        <v>1938</v>
      </c>
      <c r="B1817" s="1">
        <v>37</v>
      </c>
      <c r="C1817" s="1">
        <v>376870.41</v>
      </c>
      <c r="D1817" s="1">
        <v>354999.47</v>
      </c>
      <c r="E1817" s="1">
        <v>731869.87</v>
      </c>
    </row>
    <row r="1818" spans="1:5">
      <c r="A1818" s="1">
        <v>1938</v>
      </c>
      <c r="B1818" s="1">
        <v>38</v>
      </c>
      <c r="C1818" s="1">
        <v>370356.75</v>
      </c>
      <c r="D1818" s="1">
        <v>339756.38</v>
      </c>
      <c r="E1818" s="1">
        <v>710113.13</v>
      </c>
    </row>
    <row r="1819" spans="1:5">
      <c r="A1819" s="1">
        <v>1938</v>
      </c>
      <c r="B1819" s="1">
        <v>39</v>
      </c>
      <c r="C1819" s="1">
        <v>360742.05</v>
      </c>
      <c r="D1819" s="1">
        <v>318081.88</v>
      </c>
      <c r="E1819" s="1">
        <v>678823.93</v>
      </c>
    </row>
    <row r="1820" spans="1:5">
      <c r="A1820" s="1">
        <v>1938</v>
      </c>
      <c r="B1820" s="1">
        <v>40</v>
      </c>
      <c r="C1820" s="1">
        <v>354391</v>
      </c>
      <c r="D1820" s="1">
        <v>301620.82</v>
      </c>
      <c r="E1820" s="1">
        <v>656011.81999999995</v>
      </c>
    </row>
    <row r="1821" spans="1:5">
      <c r="A1821" s="1">
        <v>1938</v>
      </c>
      <c r="B1821" s="1">
        <v>41</v>
      </c>
      <c r="C1821" s="1">
        <v>351189.39</v>
      </c>
      <c r="D1821" s="1">
        <v>293701.13</v>
      </c>
      <c r="E1821" s="1">
        <v>644890.52</v>
      </c>
    </row>
    <row r="1822" spans="1:5">
      <c r="A1822" s="1">
        <v>1938</v>
      </c>
      <c r="B1822" s="1">
        <v>42</v>
      </c>
      <c r="C1822" s="1">
        <v>346806.83</v>
      </c>
      <c r="D1822" s="1">
        <v>288960.09000000003</v>
      </c>
      <c r="E1822" s="1">
        <v>635766.92000000004</v>
      </c>
    </row>
    <row r="1823" spans="1:5">
      <c r="A1823" s="1">
        <v>1938</v>
      </c>
      <c r="B1823" s="1">
        <v>43</v>
      </c>
      <c r="C1823" s="1">
        <v>341945.84</v>
      </c>
      <c r="D1823" s="1">
        <v>285135.8</v>
      </c>
      <c r="E1823" s="1">
        <v>627081.64</v>
      </c>
    </row>
    <row r="1824" spans="1:5">
      <c r="A1824" s="1">
        <v>1938</v>
      </c>
      <c r="B1824" s="1">
        <v>44</v>
      </c>
      <c r="C1824" s="1">
        <v>338405.69</v>
      </c>
      <c r="D1824" s="1">
        <v>282790.78999999998</v>
      </c>
      <c r="E1824" s="1">
        <v>621196.48</v>
      </c>
    </row>
    <row r="1825" spans="1:5">
      <c r="A1825" s="1">
        <v>1938</v>
      </c>
      <c r="B1825" s="1">
        <v>45</v>
      </c>
      <c r="C1825" s="1">
        <v>335730.47</v>
      </c>
      <c r="D1825" s="1">
        <v>282076.5</v>
      </c>
      <c r="E1825" s="1">
        <v>617806.97</v>
      </c>
    </row>
    <row r="1826" spans="1:5">
      <c r="A1826" s="1">
        <v>1938</v>
      </c>
      <c r="B1826" s="1">
        <v>46</v>
      </c>
      <c r="C1826" s="1">
        <v>332353.8</v>
      </c>
      <c r="D1826" s="1">
        <v>281576.67</v>
      </c>
      <c r="E1826" s="1">
        <v>613930.47</v>
      </c>
    </row>
    <row r="1827" spans="1:5">
      <c r="A1827" s="1">
        <v>1938</v>
      </c>
      <c r="B1827" s="1">
        <v>47</v>
      </c>
      <c r="C1827" s="1">
        <v>324259.28999999998</v>
      </c>
      <c r="D1827" s="1">
        <v>277197.64</v>
      </c>
      <c r="E1827" s="1">
        <v>601456.93999999994</v>
      </c>
    </row>
    <row r="1828" spans="1:5">
      <c r="A1828" s="1">
        <v>1938</v>
      </c>
      <c r="B1828" s="1">
        <v>48</v>
      </c>
      <c r="C1828" s="1">
        <v>315353.07</v>
      </c>
      <c r="D1828" s="1">
        <v>271124.96000000002</v>
      </c>
      <c r="E1828" s="1">
        <v>586478.03</v>
      </c>
    </row>
    <row r="1829" spans="1:5">
      <c r="A1829" s="1">
        <v>1938</v>
      </c>
      <c r="B1829" s="1">
        <v>49</v>
      </c>
      <c r="C1829" s="1">
        <v>313302.71000000002</v>
      </c>
      <c r="D1829" s="1">
        <v>268829.28000000003</v>
      </c>
      <c r="E1829" s="1">
        <v>582131.99</v>
      </c>
    </row>
    <row r="1830" spans="1:5">
      <c r="A1830" s="1">
        <v>1938</v>
      </c>
      <c r="B1830" s="1">
        <v>50</v>
      </c>
      <c r="C1830" s="1">
        <v>312563.78000000003</v>
      </c>
      <c r="D1830" s="1">
        <v>266309.55</v>
      </c>
      <c r="E1830" s="1">
        <v>578873.32999999996</v>
      </c>
    </row>
    <row r="1831" spans="1:5">
      <c r="A1831" s="1">
        <v>1938</v>
      </c>
      <c r="B1831" s="1">
        <v>51</v>
      </c>
      <c r="C1831" s="1">
        <v>307756.34999999998</v>
      </c>
      <c r="D1831" s="1">
        <v>261459.04</v>
      </c>
      <c r="E1831" s="1">
        <v>569215.39</v>
      </c>
    </row>
    <row r="1832" spans="1:5">
      <c r="A1832" s="1">
        <v>1938</v>
      </c>
      <c r="B1832" s="1">
        <v>52</v>
      </c>
      <c r="C1832" s="1">
        <v>301547.87</v>
      </c>
      <c r="D1832" s="1">
        <v>257132.3</v>
      </c>
      <c r="E1832" s="1">
        <v>558680.17000000004</v>
      </c>
    </row>
    <row r="1833" spans="1:5">
      <c r="A1833" s="1">
        <v>1938</v>
      </c>
      <c r="B1833" s="1">
        <v>53</v>
      </c>
      <c r="C1833" s="1">
        <v>295902.40000000002</v>
      </c>
      <c r="D1833" s="1">
        <v>252963.99</v>
      </c>
      <c r="E1833" s="1">
        <v>548866.39</v>
      </c>
    </row>
    <row r="1834" spans="1:5">
      <c r="A1834" s="1">
        <v>1938</v>
      </c>
      <c r="B1834" s="1">
        <v>54</v>
      </c>
      <c r="C1834" s="1">
        <v>291869.90999999997</v>
      </c>
      <c r="D1834" s="1">
        <v>248603.73</v>
      </c>
      <c r="E1834" s="1">
        <v>540473.64</v>
      </c>
    </row>
    <row r="1835" spans="1:5">
      <c r="A1835" s="1">
        <v>1938</v>
      </c>
      <c r="B1835" s="1">
        <v>55</v>
      </c>
      <c r="C1835" s="1">
        <v>290243.63</v>
      </c>
      <c r="D1835" s="1">
        <v>247197.94</v>
      </c>
      <c r="E1835" s="1">
        <v>537441.56999999995</v>
      </c>
    </row>
    <row r="1836" spans="1:5">
      <c r="A1836" s="1">
        <v>1938</v>
      </c>
      <c r="B1836" s="1">
        <v>56</v>
      </c>
      <c r="C1836" s="1">
        <v>288282.05</v>
      </c>
      <c r="D1836" s="1">
        <v>247827.39</v>
      </c>
      <c r="E1836" s="1">
        <v>536109.43999999994</v>
      </c>
    </row>
    <row r="1837" spans="1:5">
      <c r="A1837" s="1">
        <v>1938</v>
      </c>
      <c r="B1837" s="1">
        <v>57</v>
      </c>
      <c r="C1837" s="1">
        <v>280424.31</v>
      </c>
      <c r="D1837" s="1">
        <v>242974.46</v>
      </c>
      <c r="E1837" s="1">
        <v>523398.76</v>
      </c>
    </row>
    <row r="1838" spans="1:5">
      <c r="A1838" s="1">
        <v>1938</v>
      </c>
      <c r="B1838" s="1">
        <v>58</v>
      </c>
      <c r="C1838" s="1">
        <v>267476.40000000002</v>
      </c>
      <c r="D1838" s="1">
        <v>231921.6</v>
      </c>
      <c r="E1838" s="1">
        <v>499398</v>
      </c>
    </row>
    <row r="1839" spans="1:5">
      <c r="A1839" s="1">
        <v>1938</v>
      </c>
      <c r="B1839" s="1">
        <v>59</v>
      </c>
      <c r="C1839" s="1">
        <v>258084.45</v>
      </c>
      <c r="D1839" s="1">
        <v>222656.7</v>
      </c>
      <c r="E1839" s="1">
        <v>480741.14</v>
      </c>
    </row>
    <row r="1840" spans="1:5">
      <c r="A1840" s="1">
        <v>1938</v>
      </c>
      <c r="B1840" s="1">
        <v>60</v>
      </c>
      <c r="C1840" s="1">
        <v>253364.6</v>
      </c>
      <c r="D1840" s="1">
        <v>217787.62</v>
      </c>
      <c r="E1840" s="1">
        <v>471152.22</v>
      </c>
    </row>
    <row r="1841" spans="1:5">
      <c r="A1841" s="1">
        <v>1938</v>
      </c>
      <c r="B1841" s="1">
        <v>61</v>
      </c>
      <c r="C1841" s="1">
        <v>247580.85</v>
      </c>
      <c r="D1841" s="1">
        <v>213559.49</v>
      </c>
      <c r="E1841" s="1">
        <v>461140.34</v>
      </c>
    </row>
    <row r="1842" spans="1:5">
      <c r="A1842" s="1">
        <v>1938</v>
      </c>
      <c r="B1842" s="1">
        <v>62</v>
      </c>
      <c r="C1842" s="1">
        <v>237843.59</v>
      </c>
      <c r="D1842" s="1">
        <v>207140.59</v>
      </c>
      <c r="E1842" s="1">
        <v>444984.18</v>
      </c>
    </row>
    <row r="1843" spans="1:5">
      <c r="A1843" s="1">
        <v>1938</v>
      </c>
      <c r="B1843" s="1">
        <v>63</v>
      </c>
      <c r="C1843" s="1">
        <v>226403.77</v>
      </c>
      <c r="D1843" s="1">
        <v>198890.69</v>
      </c>
      <c r="E1843" s="1">
        <v>425294.45</v>
      </c>
    </row>
    <row r="1844" spans="1:5">
      <c r="A1844" s="1">
        <v>1938</v>
      </c>
      <c r="B1844" s="1">
        <v>64</v>
      </c>
      <c r="C1844" s="1">
        <v>217361.46</v>
      </c>
      <c r="D1844" s="1">
        <v>190699.01</v>
      </c>
      <c r="E1844" s="1">
        <v>408060.47</v>
      </c>
    </row>
    <row r="1845" spans="1:5">
      <c r="A1845" s="1">
        <v>1938</v>
      </c>
      <c r="B1845" s="1">
        <v>65</v>
      </c>
      <c r="C1845" s="1">
        <v>210435.91</v>
      </c>
      <c r="D1845" s="1">
        <v>183038.09</v>
      </c>
      <c r="E1845" s="1">
        <v>393474</v>
      </c>
    </row>
    <row r="1846" spans="1:5">
      <c r="A1846" s="1">
        <v>1938</v>
      </c>
      <c r="B1846" s="1">
        <v>66</v>
      </c>
      <c r="C1846" s="1">
        <v>202531.71</v>
      </c>
      <c r="D1846" s="1">
        <v>174124.82</v>
      </c>
      <c r="E1846" s="1">
        <v>376656.53</v>
      </c>
    </row>
    <row r="1847" spans="1:5">
      <c r="A1847" s="1">
        <v>1938</v>
      </c>
      <c r="B1847" s="1">
        <v>67</v>
      </c>
      <c r="C1847" s="1">
        <v>190064.82</v>
      </c>
      <c r="D1847" s="1">
        <v>160993.54</v>
      </c>
      <c r="E1847" s="1">
        <v>351058.35</v>
      </c>
    </row>
    <row r="1848" spans="1:5">
      <c r="A1848" s="1">
        <v>1938</v>
      </c>
      <c r="B1848" s="1">
        <v>68</v>
      </c>
      <c r="C1848" s="1">
        <v>175159.06</v>
      </c>
      <c r="D1848" s="1">
        <v>146648.97</v>
      </c>
      <c r="E1848" s="1">
        <v>321808.03000000003</v>
      </c>
    </row>
    <row r="1849" spans="1:5">
      <c r="A1849" s="1">
        <v>1938</v>
      </c>
      <c r="B1849" s="1">
        <v>69</v>
      </c>
      <c r="C1849" s="1">
        <v>164409.85999999999</v>
      </c>
      <c r="D1849" s="1">
        <v>135888.25</v>
      </c>
      <c r="E1849" s="1">
        <v>300298.11</v>
      </c>
    </row>
    <row r="1850" spans="1:5">
      <c r="A1850" s="1">
        <v>1938</v>
      </c>
      <c r="B1850" s="1">
        <v>70</v>
      </c>
      <c r="C1850" s="1">
        <v>157578.54</v>
      </c>
      <c r="D1850" s="1">
        <v>127492.24</v>
      </c>
      <c r="E1850" s="1">
        <v>285070.78000000003</v>
      </c>
    </row>
    <row r="1851" spans="1:5">
      <c r="A1851" s="1">
        <v>1938</v>
      </c>
      <c r="B1851" s="1">
        <v>71</v>
      </c>
      <c r="C1851" s="1">
        <v>150073.17000000001</v>
      </c>
      <c r="D1851" s="1">
        <v>118076.93</v>
      </c>
      <c r="E1851" s="1">
        <v>268150.09999999998</v>
      </c>
    </row>
    <row r="1852" spans="1:5">
      <c r="A1852" s="1">
        <v>1938</v>
      </c>
      <c r="B1852" s="1">
        <v>72</v>
      </c>
      <c r="C1852" s="1">
        <v>139642.71</v>
      </c>
      <c r="D1852" s="1">
        <v>106558.5</v>
      </c>
      <c r="E1852" s="1">
        <v>246201.21</v>
      </c>
    </row>
    <row r="1853" spans="1:5">
      <c r="A1853" s="1">
        <v>1938</v>
      </c>
      <c r="B1853" s="1">
        <v>73</v>
      </c>
      <c r="C1853" s="1">
        <v>126942.02</v>
      </c>
      <c r="D1853" s="1">
        <v>94666.42</v>
      </c>
      <c r="E1853" s="1">
        <v>221608.44</v>
      </c>
    </row>
    <row r="1854" spans="1:5">
      <c r="A1854" s="1">
        <v>1938</v>
      </c>
      <c r="B1854" s="1">
        <v>74</v>
      </c>
      <c r="C1854" s="1">
        <v>114719.19</v>
      </c>
      <c r="D1854" s="1">
        <v>84461.19</v>
      </c>
      <c r="E1854" s="1">
        <v>199180.37</v>
      </c>
    </row>
    <row r="1855" spans="1:5">
      <c r="A1855" s="1">
        <v>1938</v>
      </c>
      <c r="B1855" s="1">
        <v>75</v>
      </c>
      <c r="C1855" s="1">
        <v>104167.24</v>
      </c>
      <c r="D1855" s="1">
        <v>75500.75</v>
      </c>
      <c r="E1855" s="1">
        <v>179667.99</v>
      </c>
    </row>
    <row r="1856" spans="1:5">
      <c r="A1856" s="1">
        <v>1938</v>
      </c>
      <c r="B1856" s="1">
        <v>76</v>
      </c>
      <c r="C1856" s="1">
        <v>94704.22</v>
      </c>
      <c r="D1856" s="1">
        <v>66383.92</v>
      </c>
      <c r="E1856" s="1">
        <v>161088.14000000001</v>
      </c>
    </row>
    <row r="1857" spans="1:5">
      <c r="A1857" s="1">
        <v>1938</v>
      </c>
      <c r="B1857" s="1">
        <v>77</v>
      </c>
      <c r="C1857" s="1">
        <v>84846.89</v>
      </c>
      <c r="D1857" s="1">
        <v>56636.2</v>
      </c>
      <c r="E1857" s="1">
        <v>141483.1</v>
      </c>
    </row>
    <row r="1858" spans="1:5">
      <c r="A1858" s="1">
        <v>1938</v>
      </c>
      <c r="B1858" s="1">
        <v>78</v>
      </c>
      <c r="C1858" s="1">
        <v>74247.66</v>
      </c>
      <c r="D1858" s="1">
        <v>47349.64</v>
      </c>
      <c r="E1858" s="1">
        <v>121597.3</v>
      </c>
    </row>
    <row r="1859" spans="1:5">
      <c r="A1859" s="1">
        <v>1938</v>
      </c>
      <c r="B1859" s="1">
        <v>79</v>
      </c>
      <c r="C1859" s="1">
        <v>64727.42</v>
      </c>
      <c r="D1859" s="1">
        <v>40035.269999999997</v>
      </c>
      <c r="E1859" s="1">
        <v>104762.69</v>
      </c>
    </row>
    <row r="1860" spans="1:5">
      <c r="A1860" s="1">
        <v>1938</v>
      </c>
      <c r="B1860" s="1">
        <v>80</v>
      </c>
      <c r="C1860" s="1">
        <v>56225.08</v>
      </c>
      <c r="D1860" s="1">
        <v>35350.17</v>
      </c>
      <c r="E1860" s="1">
        <v>91575.25</v>
      </c>
    </row>
    <row r="1861" spans="1:5">
      <c r="A1861" s="1">
        <v>1938</v>
      </c>
      <c r="B1861" s="1">
        <v>81</v>
      </c>
      <c r="C1861" s="1">
        <v>49236.49</v>
      </c>
      <c r="D1861" s="1">
        <v>30026.21</v>
      </c>
      <c r="E1861" s="1">
        <v>79262.7</v>
      </c>
    </row>
    <row r="1862" spans="1:5">
      <c r="A1862" s="1">
        <v>1938</v>
      </c>
      <c r="B1862" s="1">
        <v>82</v>
      </c>
      <c r="C1862" s="1">
        <v>41936.120000000003</v>
      </c>
      <c r="D1862" s="1">
        <v>24490.05</v>
      </c>
      <c r="E1862" s="1">
        <v>66426.17</v>
      </c>
    </row>
    <row r="1863" spans="1:5">
      <c r="A1863" s="1">
        <v>1938</v>
      </c>
      <c r="B1863" s="1">
        <v>83</v>
      </c>
      <c r="C1863" s="1">
        <v>34750.14</v>
      </c>
      <c r="D1863" s="1">
        <v>19427.009999999998</v>
      </c>
      <c r="E1863" s="1">
        <v>54177.15</v>
      </c>
    </row>
    <row r="1864" spans="1:5">
      <c r="A1864" s="1">
        <v>1938</v>
      </c>
      <c r="B1864" s="1">
        <v>84</v>
      </c>
      <c r="C1864" s="1">
        <v>28237.14</v>
      </c>
      <c r="D1864" s="1">
        <v>15143.79</v>
      </c>
      <c r="E1864" s="1">
        <v>43380.92</v>
      </c>
    </row>
    <row r="1865" spans="1:5">
      <c r="A1865" s="1">
        <v>1938</v>
      </c>
      <c r="B1865" s="1">
        <v>85</v>
      </c>
      <c r="C1865" s="1">
        <v>22886.28</v>
      </c>
      <c r="D1865" s="1">
        <v>11560.35</v>
      </c>
      <c r="E1865" s="1">
        <v>34446.629999999997</v>
      </c>
    </row>
    <row r="1866" spans="1:5">
      <c r="A1866" s="1">
        <v>1938</v>
      </c>
      <c r="B1866" s="1">
        <v>86</v>
      </c>
      <c r="C1866" s="1">
        <v>18694.939999999999</v>
      </c>
      <c r="D1866" s="1">
        <v>8923.51</v>
      </c>
      <c r="E1866" s="1">
        <v>27618.45</v>
      </c>
    </row>
    <row r="1867" spans="1:5">
      <c r="A1867" s="1">
        <v>1938</v>
      </c>
      <c r="B1867" s="1">
        <v>87</v>
      </c>
      <c r="C1867" s="1">
        <v>14775.3</v>
      </c>
      <c r="D1867" s="1">
        <v>6757.01</v>
      </c>
      <c r="E1867" s="1">
        <v>21532.31</v>
      </c>
    </row>
    <row r="1868" spans="1:5">
      <c r="A1868" s="1">
        <v>1938</v>
      </c>
      <c r="B1868" s="1">
        <v>88</v>
      </c>
      <c r="C1868" s="1">
        <v>11180.92</v>
      </c>
      <c r="D1868" s="1">
        <v>4913.33</v>
      </c>
      <c r="E1868" s="1">
        <v>16094.25</v>
      </c>
    </row>
    <row r="1869" spans="1:5">
      <c r="A1869" s="1">
        <v>1938</v>
      </c>
      <c r="B1869" s="1">
        <v>89</v>
      </c>
      <c r="C1869" s="1">
        <v>8215.34</v>
      </c>
      <c r="D1869" s="1">
        <v>3467.82</v>
      </c>
      <c r="E1869" s="1">
        <v>11683.16</v>
      </c>
    </row>
    <row r="1870" spans="1:5">
      <c r="A1870" s="1">
        <v>1938</v>
      </c>
      <c r="B1870" s="1">
        <v>90</v>
      </c>
      <c r="C1870" s="1">
        <v>5926.58</v>
      </c>
      <c r="D1870" s="1">
        <v>2333.84</v>
      </c>
      <c r="E1870" s="1">
        <v>8260.42</v>
      </c>
    </row>
    <row r="1871" spans="1:5">
      <c r="A1871" s="1">
        <v>1938</v>
      </c>
      <c r="B1871" s="1">
        <v>91</v>
      </c>
      <c r="C1871" s="1">
        <v>4339.32</v>
      </c>
      <c r="D1871" s="1">
        <v>1588.05</v>
      </c>
      <c r="E1871" s="1">
        <v>5927.37</v>
      </c>
    </row>
    <row r="1872" spans="1:5">
      <c r="A1872" s="1">
        <v>1938</v>
      </c>
      <c r="B1872" s="1">
        <v>92</v>
      </c>
      <c r="C1872" s="1">
        <v>3161.02</v>
      </c>
      <c r="D1872" s="1">
        <v>1102.94</v>
      </c>
      <c r="E1872" s="1">
        <v>4263.96</v>
      </c>
    </row>
    <row r="1873" spans="1:5">
      <c r="A1873" s="1">
        <v>1938</v>
      </c>
      <c r="B1873" s="1">
        <v>93</v>
      </c>
      <c r="C1873" s="1">
        <v>2214.98</v>
      </c>
      <c r="D1873" s="1">
        <v>736.54</v>
      </c>
      <c r="E1873" s="1">
        <v>2951.52</v>
      </c>
    </row>
    <row r="1874" spans="1:5">
      <c r="A1874" s="1">
        <v>1938</v>
      </c>
      <c r="B1874" s="1">
        <v>94</v>
      </c>
      <c r="C1874" s="1">
        <v>1499.32</v>
      </c>
      <c r="D1874" s="1">
        <v>474.35</v>
      </c>
      <c r="E1874" s="1">
        <v>1973.67</v>
      </c>
    </row>
    <row r="1875" spans="1:5">
      <c r="A1875" s="1">
        <v>1938</v>
      </c>
      <c r="B1875" s="1">
        <v>95</v>
      </c>
      <c r="C1875" s="1">
        <v>960.86</v>
      </c>
      <c r="D1875" s="1">
        <v>293.22000000000003</v>
      </c>
      <c r="E1875" s="1">
        <v>1254.08</v>
      </c>
    </row>
    <row r="1876" spans="1:5">
      <c r="A1876" s="1">
        <v>1938</v>
      </c>
      <c r="B1876" s="1">
        <v>96</v>
      </c>
      <c r="C1876" s="1">
        <v>634.55999999999995</v>
      </c>
      <c r="D1876" s="1">
        <v>178.29</v>
      </c>
      <c r="E1876" s="1">
        <v>812.85</v>
      </c>
    </row>
    <row r="1877" spans="1:5">
      <c r="A1877" s="1">
        <v>1938</v>
      </c>
      <c r="B1877" s="1">
        <v>97</v>
      </c>
      <c r="C1877" s="1">
        <v>425.29</v>
      </c>
      <c r="D1877" s="1">
        <v>104.96</v>
      </c>
      <c r="E1877" s="1">
        <v>530.25</v>
      </c>
    </row>
    <row r="1878" spans="1:5">
      <c r="A1878" s="1">
        <v>1938</v>
      </c>
      <c r="B1878" s="1">
        <v>98</v>
      </c>
      <c r="C1878" s="1">
        <v>257.63</v>
      </c>
      <c r="D1878" s="1">
        <v>63.21</v>
      </c>
      <c r="E1878" s="1">
        <v>320.83999999999997</v>
      </c>
    </row>
    <row r="1879" spans="1:5">
      <c r="A1879" s="1">
        <v>1938</v>
      </c>
      <c r="B1879" s="1">
        <v>99</v>
      </c>
      <c r="C1879" s="1">
        <v>144.91</v>
      </c>
      <c r="D1879" s="1">
        <v>32.729999999999997</v>
      </c>
      <c r="E1879" s="1">
        <v>177.64</v>
      </c>
    </row>
    <row r="1880" spans="1:5">
      <c r="A1880" s="1">
        <v>1938</v>
      </c>
      <c r="B1880" s="1">
        <v>100</v>
      </c>
      <c r="C1880" s="1">
        <v>79.72</v>
      </c>
      <c r="D1880" s="1">
        <v>15.84</v>
      </c>
      <c r="E1880" s="1">
        <v>95.56</v>
      </c>
    </row>
    <row r="1881" spans="1:5">
      <c r="A1881" s="1">
        <v>1938</v>
      </c>
      <c r="B1881" s="1">
        <v>101</v>
      </c>
      <c r="C1881" s="1">
        <v>40.08</v>
      </c>
      <c r="D1881" s="1">
        <v>9</v>
      </c>
      <c r="E1881" s="1">
        <v>49.08</v>
      </c>
    </row>
    <row r="1882" spans="1:5">
      <c r="A1882" s="1">
        <v>1938</v>
      </c>
      <c r="B1882" s="1">
        <v>102</v>
      </c>
      <c r="C1882" s="1">
        <v>19.350000000000001</v>
      </c>
      <c r="D1882" s="1">
        <v>4.95</v>
      </c>
      <c r="E1882" s="1">
        <v>24.3</v>
      </c>
    </row>
    <row r="1883" spans="1:5">
      <c r="A1883" s="1">
        <v>1938</v>
      </c>
      <c r="B1883" s="1">
        <v>103</v>
      </c>
      <c r="C1883" s="1">
        <v>11.28</v>
      </c>
      <c r="D1883" s="1">
        <v>3.22</v>
      </c>
      <c r="E1883" s="1">
        <v>14.49</v>
      </c>
    </row>
    <row r="1884" spans="1:5">
      <c r="A1884" s="1">
        <v>1938</v>
      </c>
      <c r="B1884" s="1">
        <v>104</v>
      </c>
      <c r="C1884" s="1">
        <v>7.02</v>
      </c>
      <c r="D1884" s="1">
        <v>1.42</v>
      </c>
      <c r="E1884" s="1">
        <v>8.44</v>
      </c>
    </row>
    <row r="1885" spans="1:5">
      <c r="A1885" s="1">
        <v>1938</v>
      </c>
      <c r="B1885" s="1">
        <v>105</v>
      </c>
      <c r="C1885" s="1">
        <v>4.21</v>
      </c>
      <c r="D1885" s="1">
        <v>0.51</v>
      </c>
      <c r="E1885" s="1">
        <v>4.7300000000000004</v>
      </c>
    </row>
    <row r="1886" spans="1:5">
      <c r="A1886" s="1">
        <v>1938</v>
      </c>
      <c r="B1886" s="1">
        <v>106</v>
      </c>
      <c r="C1886" s="1">
        <v>2.2200000000000002</v>
      </c>
      <c r="D1886" s="1">
        <v>0.51</v>
      </c>
      <c r="E1886" s="1">
        <v>2.73</v>
      </c>
    </row>
    <row r="1887" spans="1:5">
      <c r="A1887" s="1">
        <v>1938</v>
      </c>
      <c r="B1887" s="1">
        <v>107</v>
      </c>
      <c r="C1887" s="1">
        <v>1.5</v>
      </c>
      <c r="D1887" s="1">
        <v>0.24</v>
      </c>
      <c r="E1887" s="1">
        <v>1.74</v>
      </c>
    </row>
    <row r="1888" spans="1:5">
      <c r="A1888" s="1">
        <v>1938</v>
      </c>
      <c r="B1888" s="1">
        <v>108</v>
      </c>
      <c r="C1888" s="1">
        <v>0.73</v>
      </c>
      <c r="D1888" s="1">
        <v>0</v>
      </c>
      <c r="E1888" s="1">
        <v>0.73</v>
      </c>
    </row>
    <row r="1889" spans="1:5">
      <c r="A1889" s="1">
        <v>1938</v>
      </c>
      <c r="B1889" s="1">
        <v>109</v>
      </c>
      <c r="C1889" s="1">
        <v>0</v>
      </c>
      <c r="D1889" s="1">
        <v>0</v>
      </c>
      <c r="E1889" s="1">
        <v>0</v>
      </c>
    </row>
    <row r="1890" spans="1:5">
      <c r="A1890" s="1">
        <v>1938</v>
      </c>
      <c r="B1890" s="1" t="s">
        <v>121</v>
      </c>
      <c r="C1890" s="1">
        <v>0</v>
      </c>
      <c r="D1890" s="1">
        <v>0</v>
      </c>
      <c r="E1890" s="1">
        <v>0</v>
      </c>
    </row>
    <row r="1891" spans="1:5">
      <c r="A1891" s="1">
        <v>1939</v>
      </c>
      <c r="B1891" s="1">
        <v>0</v>
      </c>
      <c r="C1891" s="1">
        <v>345276.3</v>
      </c>
      <c r="D1891" s="1">
        <v>361176.28</v>
      </c>
      <c r="E1891" s="1">
        <v>706452.58</v>
      </c>
    </row>
    <row r="1892" spans="1:5">
      <c r="A1892" s="1">
        <v>1939</v>
      </c>
      <c r="B1892" s="1">
        <v>1</v>
      </c>
      <c r="C1892" s="1">
        <v>338654.75</v>
      </c>
      <c r="D1892" s="1">
        <v>352455.03</v>
      </c>
      <c r="E1892" s="1">
        <v>691109.78</v>
      </c>
    </row>
    <row r="1893" spans="1:5">
      <c r="A1893" s="1">
        <v>1939</v>
      </c>
      <c r="B1893" s="1">
        <v>2</v>
      </c>
      <c r="C1893" s="1">
        <v>329085.59999999998</v>
      </c>
      <c r="D1893" s="1">
        <v>341223.79</v>
      </c>
      <c r="E1893" s="1">
        <v>670309.4</v>
      </c>
    </row>
    <row r="1894" spans="1:5">
      <c r="A1894" s="1">
        <v>1939</v>
      </c>
      <c r="B1894" s="1">
        <v>3</v>
      </c>
      <c r="C1894" s="1">
        <v>325618.15999999997</v>
      </c>
      <c r="D1894" s="1">
        <v>337099.51</v>
      </c>
      <c r="E1894" s="1">
        <v>662717.67000000004</v>
      </c>
    </row>
    <row r="1895" spans="1:5">
      <c r="A1895" s="1">
        <v>1939</v>
      </c>
      <c r="B1895" s="1">
        <v>4</v>
      </c>
      <c r="C1895" s="1">
        <v>322781.88</v>
      </c>
      <c r="D1895" s="1">
        <v>334107.28000000003</v>
      </c>
      <c r="E1895" s="1">
        <v>656889.16</v>
      </c>
    </row>
    <row r="1896" spans="1:5">
      <c r="A1896" s="1">
        <v>1939</v>
      </c>
      <c r="B1896" s="1">
        <v>5</v>
      </c>
      <c r="C1896" s="1">
        <v>321679.82</v>
      </c>
      <c r="D1896" s="1">
        <v>332161.87</v>
      </c>
      <c r="E1896" s="1">
        <v>653841.68999999994</v>
      </c>
    </row>
    <row r="1897" spans="1:5">
      <c r="A1897" s="1">
        <v>1939</v>
      </c>
      <c r="B1897" s="1">
        <v>6</v>
      </c>
      <c r="C1897" s="1">
        <v>326267.3</v>
      </c>
      <c r="D1897" s="1">
        <v>335622.97</v>
      </c>
      <c r="E1897" s="1">
        <v>661890.27</v>
      </c>
    </row>
    <row r="1898" spans="1:5">
      <c r="A1898" s="1">
        <v>1939</v>
      </c>
      <c r="B1898" s="1">
        <v>7</v>
      </c>
      <c r="C1898" s="1">
        <v>333337.63</v>
      </c>
      <c r="D1898" s="1">
        <v>341528.39</v>
      </c>
      <c r="E1898" s="1">
        <v>674866.02</v>
      </c>
    </row>
    <row r="1899" spans="1:5">
      <c r="A1899" s="1">
        <v>1939</v>
      </c>
      <c r="B1899" s="1">
        <v>8</v>
      </c>
      <c r="C1899" s="1">
        <v>335953.69</v>
      </c>
      <c r="D1899" s="1">
        <v>342062.91</v>
      </c>
      <c r="E1899" s="1">
        <v>678016.6</v>
      </c>
    </row>
    <row r="1900" spans="1:5">
      <c r="A1900" s="1">
        <v>1939</v>
      </c>
      <c r="B1900" s="1">
        <v>9</v>
      </c>
      <c r="C1900" s="1">
        <v>336276.36</v>
      </c>
      <c r="D1900" s="1">
        <v>341148.37</v>
      </c>
      <c r="E1900" s="1">
        <v>677424.73</v>
      </c>
    </row>
    <row r="1901" spans="1:5">
      <c r="A1901" s="1">
        <v>1939</v>
      </c>
      <c r="B1901" s="1">
        <v>10</v>
      </c>
      <c r="C1901" s="1">
        <v>339037.16</v>
      </c>
      <c r="D1901" s="1">
        <v>344233.7</v>
      </c>
      <c r="E1901" s="1">
        <v>683270.86</v>
      </c>
    </row>
    <row r="1902" spans="1:5">
      <c r="A1902" s="1">
        <v>1939</v>
      </c>
      <c r="B1902" s="1">
        <v>11</v>
      </c>
      <c r="C1902" s="1">
        <v>345015.27</v>
      </c>
      <c r="D1902" s="1">
        <v>350031.89</v>
      </c>
      <c r="E1902" s="1">
        <v>695047.16</v>
      </c>
    </row>
    <row r="1903" spans="1:5">
      <c r="A1903" s="1">
        <v>1939</v>
      </c>
      <c r="B1903" s="1">
        <v>12</v>
      </c>
      <c r="C1903" s="1">
        <v>354494.9</v>
      </c>
      <c r="D1903" s="1">
        <v>358792.78</v>
      </c>
      <c r="E1903" s="1">
        <v>713287.68000000005</v>
      </c>
    </row>
    <row r="1904" spans="1:5">
      <c r="A1904" s="1">
        <v>1939</v>
      </c>
      <c r="B1904" s="1">
        <v>13</v>
      </c>
      <c r="C1904" s="1">
        <v>365086.62</v>
      </c>
      <c r="D1904" s="1">
        <v>368681.83</v>
      </c>
      <c r="E1904" s="1">
        <v>733768.44</v>
      </c>
    </row>
    <row r="1905" spans="1:5">
      <c r="A1905" s="1">
        <v>1939</v>
      </c>
      <c r="B1905" s="1">
        <v>14</v>
      </c>
      <c r="C1905" s="1">
        <v>374880.95</v>
      </c>
      <c r="D1905" s="1">
        <v>377309.46</v>
      </c>
      <c r="E1905" s="1">
        <v>752190.41</v>
      </c>
    </row>
    <row r="1906" spans="1:5">
      <c r="A1906" s="1">
        <v>1939</v>
      </c>
      <c r="B1906" s="1">
        <v>15</v>
      </c>
      <c r="C1906" s="1">
        <v>386073.48</v>
      </c>
      <c r="D1906" s="1">
        <v>386513.23</v>
      </c>
      <c r="E1906" s="1">
        <v>772586.71</v>
      </c>
    </row>
    <row r="1907" spans="1:5">
      <c r="A1907" s="1">
        <v>1939</v>
      </c>
      <c r="B1907" s="1">
        <v>16</v>
      </c>
      <c r="C1907" s="1">
        <v>400968.7</v>
      </c>
      <c r="D1907" s="1">
        <v>399774.57</v>
      </c>
      <c r="E1907" s="1">
        <v>800743.28</v>
      </c>
    </row>
    <row r="1908" spans="1:5">
      <c r="A1908" s="1">
        <v>1939</v>
      </c>
      <c r="B1908" s="1">
        <v>17</v>
      </c>
      <c r="C1908" s="1">
        <v>421546.95</v>
      </c>
      <c r="D1908" s="1">
        <v>412798.55</v>
      </c>
      <c r="E1908" s="1">
        <v>834345.5</v>
      </c>
    </row>
    <row r="1909" spans="1:5">
      <c r="A1909" s="1">
        <v>1939</v>
      </c>
      <c r="B1909" s="1">
        <v>18</v>
      </c>
      <c r="C1909" s="1">
        <v>433759.98</v>
      </c>
      <c r="D1909" s="1">
        <v>409763.06</v>
      </c>
      <c r="E1909" s="1">
        <v>843523.03</v>
      </c>
    </row>
    <row r="1910" spans="1:5">
      <c r="A1910" s="1">
        <v>1939</v>
      </c>
      <c r="B1910" s="1">
        <v>19</v>
      </c>
      <c r="C1910" s="1">
        <v>411117.06</v>
      </c>
      <c r="D1910" s="1">
        <v>371610.7</v>
      </c>
      <c r="E1910" s="1">
        <v>782727.76</v>
      </c>
    </row>
    <row r="1911" spans="1:5">
      <c r="A1911" s="1">
        <v>1939</v>
      </c>
      <c r="B1911" s="1">
        <v>20</v>
      </c>
      <c r="C1911" s="1">
        <v>360891.95</v>
      </c>
      <c r="D1911" s="1">
        <v>309007.65000000002</v>
      </c>
      <c r="E1911" s="1">
        <v>669899.6</v>
      </c>
    </row>
    <row r="1912" spans="1:5">
      <c r="A1912" s="1">
        <v>1939</v>
      </c>
      <c r="B1912" s="1">
        <v>21</v>
      </c>
      <c r="C1912" s="1">
        <v>330456.62</v>
      </c>
      <c r="D1912" s="1">
        <v>272610.21000000002</v>
      </c>
      <c r="E1912" s="1">
        <v>603066.84</v>
      </c>
    </row>
    <row r="1913" spans="1:5">
      <c r="A1913" s="1">
        <v>1939</v>
      </c>
      <c r="B1913" s="1">
        <v>22</v>
      </c>
      <c r="C1913" s="1">
        <v>340290.66</v>
      </c>
      <c r="D1913" s="1">
        <v>281407.84999999998</v>
      </c>
      <c r="E1913" s="1">
        <v>621698.52</v>
      </c>
    </row>
    <row r="1914" spans="1:5">
      <c r="A1914" s="1">
        <v>1939</v>
      </c>
      <c r="B1914" s="1">
        <v>23</v>
      </c>
      <c r="C1914" s="1">
        <v>367200.19</v>
      </c>
      <c r="D1914" s="1">
        <v>308973.09999999998</v>
      </c>
      <c r="E1914" s="1">
        <v>676173.28</v>
      </c>
    </row>
    <row r="1915" spans="1:5">
      <c r="A1915" s="1">
        <v>1939</v>
      </c>
      <c r="B1915" s="1">
        <v>24</v>
      </c>
      <c r="C1915" s="1">
        <v>390173.97</v>
      </c>
      <c r="D1915" s="1">
        <v>335182.83</v>
      </c>
      <c r="E1915" s="1">
        <v>725356.79</v>
      </c>
    </row>
    <row r="1916" spans="1:5">
      <c r="A1916" s="1">
        <v>1939</v>
      </c>
      <c r="B1916" s="1">
        <v>25</v>
      </c>
      <c r="C1916" s="1">
        <v>401767.42</v>
      </c>
      <c r="D1916" s="1">
        <v>352679.63</v>
      </c>
      <c r="E1916" s="1">
        <v>754447.05</v>
      </c>
    </row>
    <row r="1917" spans="1:5">
      <c r="A1917" s="1">
        <v>1939</v>
      </c>
      <c r="B1917" s="1">
        <v>26</v>
      </c>
      <c r="C1917" s="1">
        <v>404712.56</v>
      </c>
      <c r="D1917" s="1">
        <v>361767.23</v>
      </c>
      <c r="E1917" s="1">
        <v>766479.79</v>
      </c>
    </row>
    <row r="1918" spans="1:5">
      <c r="A1918" s="1">
        <v>1939</v>
      </c>
      <c r="B1918" s="1">
        <v>27</v>
      </c>
      <c r="C1918" s="1">
        <v>405239.35</v>
      </c>
      <c r="D1918" s="1">
        <v>366648.8</v>
      </c>
      <c r="E1918" s="1">
        <v>771888.15</v>
      </c>
    </row>
    <row r="1919" spans="1:5">
      <c r="A1919" s="1">
        <v>1939</v>
      </c>
      <c r="B1919" s="1">
        <v>28</v>
      </c>
      <c r="C1919" s="1">
        <v>406352.77</v>
      </c>
      <c r="D1919" s="1">
        <v>370713.67</v>
      </c>
      <c r="E1919" s="1">
        <v>777066.44</v>
      </c>
    </row>
    <row r="1920" spans="1:5">
      <c r="A1920" s="1">
        <v>1939</v>
      </c>
      <c r="B1920" s="1">
        <v>29</v>
      </c>
      <c r="C1920" s="1">
        <v>408906.91</v>
      </c>
      <c r="D1920" s="1">
        <v>374963.91</v>
      </c>
      <c r="E1920" s="1">
        <v>783870.82</v>
      </c>
    </row>
    <row r="1921" spans="1:5">
      <c r="A1921" s="1">
        <v>1939</v>
      </c>
      <c r="B1921" s="1">
        <v>30</v>
      </c>
      <c r="C1921" s="1">
        <v>410905.49</v>
      </c>
      <c r="D1921" s="1">
        <v>377151.51</v>
      </c>
      <c r="E1921" s="1">
        <v>788057</v>
      </c>
    </row>
    <row r="1922" spans="1:5">
      <c r="A1922" s="1">
        <v>1939</v>
      </c>
      <c r="B1922" s="1">
        <v>31</v>
      </c>
      <c r="C1922" s="1">
        <v>409195.01</v>
      </c>
      <c r="D1922" s="1">
        <v>375689.46</v>
      </c>
      <c r="E1922" s="1">
        <v>784884.46</v>
      </c>
    </row>
    <row r="1923" spans="1:5">
      <c r="A1923" s="1">
        <v>1939</v>
      </c>
      <c r="B1923" s="1">
        <v>32</v>
      </c>
      <c r="C1923" s="1">
        <v>404549.5</v>
      </c>
      <c r="D1923" s="1">
        <v>372701.93</v>
      </c>
      <c r="E1923" s="1">
        <v>777251.42</v>
      </c>
    </row>
    <row r="1924" spans="1:5">
      <c r="A1924" s="1">
        <v>1939</v>
      </c>
      <c r="B1924" s="1">
        <v>33</v>
      </c>
      <c r="C1924" s="1">
        <v>398712.41</v>
      </c>
      <c r="D1924" s="1">
        <v>369599.65</v>
      </c>
      <c r="E1924" s="1">
        <v>768312.06</v>
      </c>
    </row>
    <row r="1925" spans="1:5">
      <c r="A1925" s="1">
        <v>1939</v>
      </c>
      <c r="B1925" s="1">
        <v>34</v>
      </c>
      <c r="C1925" s="1">
        <v>393059.08</v>
      </c>
      <c r="D1925" s="1">
        <v>366494.4</v>
      </c>
      <c r="E1925" s="1">
        <v>759553.48</v>
      </c>
    </row>
    <row r="1926" spans="1:5">
      <c r="A1926" s="1">
        <v>1939</v>
      </c>
      <c r="B1926" s="1">
        <v>35</v>
      </c>
      <c r="C1926" s="1">
        <v>387582.25</v>
      </c>
      <c r="D1926" s="1">
        <v>362803.17</v>
      </c>
      <c r="E1926" s="1">
        <v>750385.42</v>
      </c>
    </row>
    <row r="1927" spans="1:5">
      <c r="A1927" s="1">
        <v>1939</v>
      </c>
      <c r="B1927" s="1">
        <v>36</v>
      </c>
      <c r="C1927" s="1">
        <v>381808.9</v>
      </c>
      <c r="D1927" s="1">
        <v>358034.57</v>
      </c>
      <c r="E1927" s="1">
        <v>739843.47</v>
      </c>
    </row>
    <row r="1928" spans="1:5">
      <c r="A1928" s="1">
        <v>1939</v>
      </c>
      <c r="B1928" s="1">
        <v>37</v>
      </c>
      <c r="C1928" s="1">
        <v>378414.93</v>
      </c>
      <c r="D1928" s="1">
        <v>353766.22</v>
      </c>
      <c r="E1928" s="1">
        <v>732181.14</v>
      </c>
    </row>
    <row r="1929" spans="1:5">
      <c r="A1929" s="1">
        <v>1939</v>
      </c>
      <c r="B1929" s="1">
        <v>38</v>
      </c>
      <c r="C1929" s="1">
        <v>376759.18</v>
      </c>
      <c r="D1929" s="1">
        <v>348271.26</v>
      </c>
      <c r="E1929" s="1">
        <v>725030.43</v>
      </c>
    </row>
    <row r="1930" spans="1:5">
      <c r="A1930" s="1">
        <v>1939</v>
      </c>
      <c r="B1930" s="1">
        <v>39</v>
      </c>
      <c r="C1930" s="1">
        <v>370710.36</v>
      </c>
      <c r="D1930" s="1">
        <v>334006.03999999998</v>
      </c>
      <c r="E1930" s="1">
        <v>704716.4</v>
      </c>
    </row>
    <row r="1931" spans="1:5">
      <c r="A1931" s="1">
        <v>1939</v>
      </c>
      <c r="B1931" s="1">
        <v>40</v>
      </c>
      <c r="C1931" s="1">
        <v>361402.37</v>
      </c>
      <c r="D1931" s="1">
        <v>313231.74</v>
      </c>
      <c r="E1931" s="1">
        <v>674634.11</v>
      </c>
    </row>
    <row r="1932" spans="1:5">
      <c r="A1932" s="1">
        <v>1939</v>
      </c>
      <c r="B1932" s="1">
        <v>41</v>
      </c>
      <c r="C1932" s="1">
        <v>354907.24</v>
      </c>
      <c r="D1932" s="1">
        <v>297435.5</v>
      </c>
      <c r="E1932" s="1">
        <v>652342.74</v>
      </c>
    </row>
    <row r="1933" spans="1:5">
      <c r="A1933" s="1">
        <v>1939</v>
      </c>
      <c r="B1933" s="1">
        <v>42</v>
      </c>
      <c r="C1933" s="1">
        <v>351144.01</v>
      </c>
      <c r="D1933" s="1">
        <v>289814.52</v>
      </c>
      <c r="E1933" s="1">
        <v>640958.52</v>
      </c>
    </row>
    <row r="1934" spans="1:5">
      <c r="A1934" s="1">
        <v>1939</v>
      </c>
      <c r="B1934" s="1">
        <v>43</v>
      </c>
      <c r="C1934" s="1">
        <v>346129.12</v>
      </c>
      <c r="D1934" s="1">
        <v>285168.15999999997</v>
      </c>
      <c r="E1934" s="1">
        <v>631297.28000000003</v>
      </c>
    </row>
    <row r="1935" spans="1:5">
      <c r="A1935" s="1">
        <v>1939</v>
      </c>
      <c r="B1935" s="1">
        <v>44</v>
      </c>
      <c r="C1935" s="1">
        <v>340578.52</v>
      </c>
      <c r="D1935" s="1">
        <v>281278.55</v>
      </c>
      <c r="E1935" s="1">
        <v>621857.06999999995</v>
      </c>
    </row>
    <row r="1936" spans="1:5">
      <c r="A1936" s="1">
        <v>1939</v>
      </c>
      <c r="B1936" s="1">
        <v>45</v>
      </c>
      <c r="C1936" s="1">
        <v>336507.49</v>
      </c>
      <c r="D1936" s="1">
        <v>278846.78999999998</v>
      </c>
      <c r="E1936" s="1">
        <v>615354.28</v>
      </c>
    </row>
    <row r="1937" spans="1:5">
      <c r="A1937" s="1">
        <v>1939</v>
      </c>
      <c r="B1937" s="1">
        <v>46</v>
      </c>
      <c r="C1937" s="1">
        <v>333743.34000000003</v>
      </c>
      <c r="D1937" s="1">
        <v>278256.88</v>
      </c>
      <c r="E1937" s="1">
        <v>612000.22</v>
      </c>
    </row>
    <row r="1938" spans="1:5">
      <c r="A1938" s="1">
        <v>1939</v>
      </c>
      <c r="B1938" s="1">
        <v>47</v>
      </c>
      <c r="C1938" s="1">
        <v>330526.69</v>
      </c>
      <c r="D1938" s="1">
        <v>278037</v>
      </c>
      <c r="E1938" s="1">
        <v>608563.68999999994</v>
      </c>
    </row>
    <row r="1939" spans="1:5">
      <c r="A1939" s="1">
        <v>1939</v>
      </c>
      <c r="B1939" s="1">
        <v>48</v>
      </c>
      <c r="C1939" s="1">
        <v>322753.05</v>
      </c>
      <c r="D1939" s="1">
        <v>274120.07</v>
      </c>
      <c r="E1939" s="1">
        <v>596873.12</v>
      </c>
    </row>
    <row r="1940" spans="1:5">
      <c r="A1940" s="1">
        <v>1939</v>
      </c>
      <c r="B1940" s="1">
        <v>49</v>
      </c>
      <c r="C1940" s="1">
        <v>314409.59000000003</v>
      </c>
      <c r="D1940" s="1">
        <v>268844.73</v>
      </c>
      <c r="E1940" s="1">
        <v>583254.31999999995</v>
      </c>
    </row>
    <row r="1941" spans="1:5">
      <c r="A1941" s="1">
        <v>1939</v>
      </c>
      <c r="B1941" s="1">
        <v>50</v>
      </c>
      <c r="C1941" s="1">
        <v>312706.44</v>
      </c>
      <c r="D1941" s="1">
        <v>267182.81</v>
      </c>
      <c r="E1941" s="1">
        <v>579889.25</v>
      </c>
    </row>
    <row r="1942" spans="1:5">
      <c r="A1942" s="1">
        <v>1939</v>
      </c>
      <c r="B1942" s="1">
        <v>51</v>
      </c>
      <c r="C1942" s="1">
        <v>311722.88</v>
      </c>
      <c r="D1942" s="1">
        <v>264722.18</v>
      </c>
      <c r="E1942" s="1">
        <v>576445.06000000006</v>
      </c>
    </row>
    <row r="1943" spans="1:5">
      <c r="A1943" s="1">
        <v>1939</v>
      </c>
      <c r="B1943" s="1">
        <v>52</v>
      </c>
      <c r="C1943" s="1">
        <v>306370.93</v>
      </c>
      <c r="D1943" s="1">
        <v>259545.52</v>
      </c>
      <c r="E1943" s="1">
        <v>565916.44999999995</v>
      </c>
    </row>
    <row r="1944" spans="1:5">
      <c r="A1944" s="1">
        <v>1939</v>
      </c>
      <c r="B1944" s="1">
        <v>53</v>
      </c>
      <c r="C1944" s="1">
        <v>299369.21999999997</v>
      </c>
      <c r="D1944" s="1">
        <v>254468.19</v>
      </c>
      <c r="E1944" s="1">
        <v>553837.41</v>
      </c>
    </row>
    <row r="1945" spans="1:5">
      <c r="A1945" s="1">
        <v>1939</v>
      </c>
      <c r="B1945" s="1">
        <v>54</v>
      </c>
      <c r="C1945" s="1">
        <v>292758.69</v>
      </c>
      <c r="D1945" s="1">
        <v>249177.5</v>
      </c>
      <c r="E1945" s="1">
        <v>541936.18000000005</v>
      </c>
    </row>
    <row r="1946" spans="1:5">
      <c r="A1946" s="1">
        <v>1939</v>
      </c>
      <c r="B1946" s="1">
        <v>55</v>
      </c>
      <c r="C1946" s="1">
        <v>287947.64</v>
      </c>
      <c r="D1946" s="1">
        <v>243827.36</v>
      </c>
      <c r="E1946" s="1">
        <v>531775</v>
      </c>
    </row>
    <row r="1947" spans="1:5">
      <c r="A1947" s="1">
        <v>1939</v>
      </c>
      <c r="B1947" s="1">
        <v>56</v>
      </c>
      <c r="C1947" s="1">
        <v>285969.02</v>
      </c>
      <c r="D1947" s="1">
        <v>242025.42</v>
      </c>
      <c r="E1947" s="1">
        <v>527994.43999999994</v>
      </c>
    </row>
    <row r="1948" spans="1:5">
      <c r="A1948" s="1">
        <v>1939</v>
      </c>
      <c r="B1948" s="1">
        <v>57</v>
      </c>
      <c r="C1948" s="1">
        <v>284017.28000000003</v>
      </c>
      <c r="D1948" s="1">
        <v>242588.08</v>
      </c>
      <c r="E1948" s="1">
        <v>526605.36</v>
      </c>
    </row>
    <row r="1949" spans="1:5">
      <c r="A1949" s="1">
        <v>1939</v>
      </c>
      <c r="B1949" s="1">
        <v>58</v>
      </c>
      <c r="C1949" s="1">
        <v>276273.01</v>
      </c>
      <c r="D1949" s="1">
        <v>237867.42</v>
      </c>
      <c r="E1949" s="1">
        <v>514140.43</v>
      </c>
    </row>
    <row r="1950" spans="1:5">
      <c r="A1950" s="1">
        <v>1939</v>
      </c>
      <c r="B1950" s="1">
        <v>59</v>
      </c>
      <c r="C1950" s="1">
        <v>263766.19</v>
      </c>
      <c r="D1950" s="1">
        <v>227422</v>
      </c>
      <c r="E1950" s="1">
        <v>491188.18</v>
      </c>
    </row>
    <row r="1951" spans="1:5">
      <c r="A1951" s="1">
        <v>1939</v>
      </c>
      <c r="B1951" s="1">
        <v>60</v>
      </c>
      <c r="C1951" s="1">
        <v>254978.84</v>
      </c>
      <c r="D1951" s="1">
        <v>218967.17</v>
      </c>
      <c r="E1951" s="1">
        <v>473946.01</v>
      </c>
    </row>
    <row r="1952" spans="1:5">
      <c r="A1952" s="1">
        <v>1939</v>
      </c>
      <c r="B1952" s="1">
        <v>61</v>
      </c>
      <c r="C1952" s="1">
        <v>250575.59</v>
      </c>
      <c r="D1952" s="1">
        <v>214500.84</v>
      </c>
      <c r="E1952" s="1">
        <v>465076.43</v>
      </c>
    </row>
    <row r="1953" spans="1:5">
      <c r="A1953" s="1">
        <v>1939</v>
      </c>
      <c r="B1953" s="1">
        <v>62</v>
      </c>
      <c r="C1953" s="1">
        <v>244764.37</v>
      </c>
      <c r="D1953" s="1">
        <v>210112.3</v>
      </c>
      <c r="E1953" s="1">
        <v>454876.68</v>
      </c>
    </row>
    <row r="1954" spans="1:5">
      <c r="A1954" s="1">
        <v>1939</v>
      </c>
      <c r="B1954" s="1">
        <v>63</v>
      </c>
      <c r="C1954" s="1">
        <v>234697.07</v>
      </c>
      <c r="D1954" s="1">
        <v>203022.24</v>
      </c>
      <c r="E1954" s="1">
        <v>437719.31</v>
      </c>
    </row>
    <row r="1955" spans="1:5">
      <c r="A1955" s="1">
        <v>1939</v>
      </c>
      <c r="B1955" s="1">
        <v>64</v>
      </c>
      <c r="C1955" s="1">
        <v>222783.46</v>
      </c>
      <c r="D1955" s="1">
        <v>193807.41</v>
      </c>
      <c r="E1955" s="1">
        <v>416590.87</v>
      </c>
    </row>
    <row r="1956" spans="1:5">
      <c r="A1956" s="1">
        <v>1939</v>
      </c>
      <c r="B1956" s="1">
        <v>65</v>
      </c>
      <c r="C1956" s="1">
        <v>213210.23999999999</v>
      </c>
      <c r="D1956" s="1">
        <v>184608.56</v>
      </c>
      <c r="E1956" s="1">
        <v>397818.8</v>
      </c>
    </row>
    <row r="1957" spans="1:5">
      <c r="A1957" s="1">
        <v>1939</v>
      </c>
      <c r="B1957" s="1">
        <v>66</v>
      </c>
      <c r="C1957" s="1">
        <v>205644.63</v>
      </c>
      <c r="D1957" s="1">
        <v>176193.62</v>
      </c>
      <c r="E1957" s="1">
        <v>381838.26</v>
      </c>
    </row>
    <row r="1958" spans="1:5">
      <c r="A1958" s="1">
        <v>1939</v>
      </c>
      <c r="B1958" s="1">
        <v>67</v>
      </c>
      <c r="C1958" s="1">
        <v>196976.13</v>
      </c>
      <c r="D1958" s="1">
        <v>166605.72</v>
      </c>
      <c r="E1958" s="1">
        <v>363581.84</v>
      </c>
    </row>
    <row r="1959" spans="1:5">
      <c r="A1959" s="1">
        <v>1939</v>
      </c>
      <c r="B1959" s="1">
        <v>68</v>
      </c>
      <c r="C1959" s="1">
        <v>183863.27</v>
      </c>
      <c r="D1959" s="1">
        <v>153071.47</v>
      </c>
      <c r="E1959" s="1">
        <v>336934.74</v>
      </c>
    </row>
    <row r="1960" spans="1:5">
      <c r="A1960" s="1">
        <v>1939</v>
      </c>
      <c r="B1960" s="1">
        <v>69</v>
      </c>
      <c r="C1960" s="1">
        <v>168699.12</v>
      </c>
      <c r="D1960" s="1">
        <v>138823.43</v>
      </c>
      <c r="E1960" s="1">
        <v>307522.55</v>
      </c>
    </row>
    <row r="1961" spans="1:5">
      <c r="A1961" s="1">
        <v>1939</v>
      </c>
      <c r="B1961" s="1">
        <v>70</v>
      </c>
      <c r="C1961" s="1">
        <v>158055.48000000001</v>
      </c>
      <c r="D1961" s="1">
        <v>128489.17</v>
      </c>
      <c r="E1961" s="1">
        <v>286544.65000000002</v>
      </c>
    </row>
    <row r="1962" spans="1:5">
      <c r="A1962" s="1">
        <v>1939</v>
      </c>
      <c r="B1962" s="1">
        <v>71</v>
      </c>
      <c r="C1962" s="1">
        <v>151441.07</v>
      </c>
      <c r="D1962" s="1">
        <v>120523.88</v>
      </c>
      <c r="E1962" s="1">
        <v>271964.95</v>
      </c>
    </row>
    <row r="1963" spans="1:5">
      <c r="A1963" s="1">
        <v>1939</v>
      </c>
      <c r="B1963" s="1">
        <v>72</v>
      </c>
      <c r="C1963" s="1">
        <v>144009.03</v>
      </c>
      <c r="D1963" s="1">
        <v>111301.75</v>
      </c>
      <c r="E1963" s="1">
        <v>255310.78</v>
      </c>
    </row>
    <row r="1964" spans="1:5">
      <c r="A1964" s="1">
        <v>1939</v>
      </c>
      <c r="B1964" s="1">
        <v>73</v>
      </c>
      <c r="C1964" s="1">
        <v>133364.35</v>
      </c>
      <c r="D1964" s="1">
        <v>99606.24</v>
      </c>
      <c r="E1964" s="1">
        <v>232970.59</v>
      </c>
    </row>
    <row r="1965" spans="1:5">
      <c r="A1965" s="1">
        <v>1939</v>
      </c>
      <c r="B1965" s="1">
        <v>74</v>
      </c>
      <c r="C1965" s="1">
        <v>120291.29</v>
      </c>
      <c r="D1965" s="1">
        <v>87440.8</v>
      </c>
      <c r="E1965" s="1">
        <v>207732.1</v>
      </c>
    </row>
    <row r="1966" spans="1:5">
      <c r="A1966" s="1">
        <v>1939</v>
      </c>
      <c r="B1966" s="1">
        <v>75</v>
      </c>
      <c r="C1966" s="1">
        <v>107633.27</v>
      </c>
      <c r="D1966" s="1">
        <v>77018.320000000007</v>
      </c>
      <c r="E1966" s="1">
        <v>184651.59</v>
      </c>
    </row>
    <row r="1967" spans="1:5">
      <c r="A1967" s="1">
        <v>1939</v>
      </c>
      <c r="B1967" s="1">
        <v>76</v>
      </c>
      <c r="C1967" s="1">
        <v>96637.92</v>
      </c>
      <c r="D1967" s="1">
        <v>67917.960000000006</v>
      </c>
      <c r="E1967" s="1">
        <v>164555.88</v>
      </c>
    </row>
    <row r="1968" spans="1:5">
      <c r="A1968" s="1">
        <v>1939</v>
      </c>
      <c r="B1968" s="1">
        <v>77</v>
      </c>
      <c r="C1968" s="1">
        <v>86897.08</v>
      </c>
      <c r="D1968" s="1">
        <v>58796.78</v>
      </c>
      <c r="E1968" s="1">
        <v>145693.85999999999</v>
      </c>
    </row>
    <row r="1969" spans="1:5">
      <c r="A1969" s="1">
        <v>1939</v>
      </c>
      <c r="B1969" s="1">
        <v>78</v>
      </c>
      <c r="C1969" s="1">
        <v>76837.53</v>
      </c>
      <c r="D1969" s="1">
        <v>49187</v>
      </c>
      <c r="E1969" s="1">
        <v>126024.53</v>
      </c>
    </row>
    <row r="1970" spans="1:5">
      <c r="A1970" s="1">
        <v>1939</v>
      </c>
      <c r="B1970" s="1">
        <v>79</v>
      </c>
      <c r="C1970" s="1">
        <v>66176.59</v>
      </c>
      <c r="D1970" s="1">
        <v>40240.800000000003</v>
      </c>
      <c r="E1970" s="1">
        <v>106417.39</v>
      </c>
    </row>
    <row r="1971" spans="1:5">
      <c r="A1971" s="1">
        <v>1939</v>
      </c>
      <c r="B1971" s="1">
        <v>80</v>
      </c>
      <c r="C1971" s="1">
        <v>58740.2</v>
      </c>
      <c r="D1971" s="1">
        <v>36594.730000000003</v>
      </c>
      <c r="E1971" s="1">
        <v>95334.93</v>
      </c>
    </row>
    <row r="1972" spans="1:5">
      <c r="A1972" s="1">
        <v>1939</v>
      </c>
      <c r="B1972" s="1">
        <v>81</v>
      </c>
      <c r="C1972" s="1">
        <v>49907.33</v>
      </c>
      <c r="D1972" s="1">
        <v>30280.73</v>
      </c>
      <c r="E1972" s="1">
        <v>80188.05</v>
      </c>
    </row>
    <row r="1973" spans="1:5">
      <c r="A1973" s="1">
        <v>1939</v>
      </c>
      <c r="B1973" s="1">
        <v>82</v>
      </c>
      <c r="C1973" s="1">
        <v>43272.38</v>
      </c>
      <c r="D1973" s="1">
        <v>25385.88</v>
      </c>
      <c r="E1973" s="1">
        <v>68658.25</v>
      </c>
    </row>
    <row r="1974" spans="1:5">
      <c r="A1974" s="1">
        <v>1939</v>
      </c>
      <c r="B1974" s="1">
        <v>83</v>
      </c>
      <c r="C1974" s="1">
        <v>36261.17</v>
      </c>
      <c r="D1974" s="1">
        <v>20299.22</v>
      </c>
      <c r="E1974" s="1">
        <v>56560.39</v>
      </c>
    </row>
    <row r="1975" spans="1:5">
      <c r="A1975" s="1">
        <v>1939</v>
      </c>
      <c r="B1975" s="1">
        <v>84</v>
      </c>
      <c r="C1975" s="1">
        <v>29535.119999999999</v>
      </c>
      <c r="D1975" s="1">
        <v>15789.98</v>
      </c>
      <c r="E1975" s="1">
        <v>45325.1</v>
      </c>
    </row>
    <row r="1976" spans="1:5">
      <c r="A1976" s="1">
        <v>1939</v>
      </c>
      <c r="B1976" s="1">
        <v>85</v>
      </c>
      <c r="C1976" s="1">
        <v>23615.62</v>
      </c>
      <c r="D1976" s="1">
        <v>12070.68</v>
      </c>
      <c r="E1976" s="1">
        <v>35686.300000000003</v>
      </c>
    </row>
    <row r="1977" spans="1:5">
      <c r="A1977" s="1">
        <v>1939</v>
      </c>
      <c r="B1977" s="1">
        <v>86</v>
      </c>
      <c r="C1977" s="1">
        <v>18895.23</v>
      </c>
      <c r="D1977" s="1">
        <v>9068.17</v>
      </c>
      <c r="E1977" s="1">
        <v>27963.4</v>
      </c>
    </row>
    <row r="1978" spans="1:5">
      <c r="A1978" s="1">
        <v>1939</v>
      </c>
      <c r="B1978" s="1">
        <v>87</v>
      </c>
      <c r="C1978" s="1">
        <v>15154.14</v>
      </c>
      <c r="D1978" s="1">
        <v>6849.91</v>
      </c>
      <c r="E1978" s="1">
        <v>22004.05</v>
      </c>
    </row>
    <row r="1979" spans="1:5">
      <c r="A1979" s="1">
        <v>1939</v>
      </c>
      <c r="B1979" s="1">
        <v>88</v>
      </c>
      <c r="C1979" s="1">
        <v>11792.86</v>
      </c>
      <c r="D1979" s="1">
        <v>5093.09</v>
      </c>
      <c r="E1979" s="1">
        <v>16885.95</v>
      </c>
    </row>
    <row r="1980" spans="1:5">
      <c r="A1980" s="1">
        <v>1939</v>
      </c>
      <c r="B1980" s="1">
        <v>89</v>
      </c>
      <c r="C1980" s="1">
        <v>8790.15</v>
      </c>
      <c r="D1980" s="1">
        <v>3644.64</v>
      </c>
      <c r="E1980" s="1">
        <v>12434.79</v>
      </c>
    </row>
    <row r="1981" spans="1:5">
      <c r="A1981" s="1">
        <v>1939</v>
      </c>
      <c r="B1981" s="1">
        <v>90</v>
      </c>
      <c r="C1981" s="1">
        <v>6308.64</v>
      </c>
      <c r="D1981" s="1">
        <v>2501.31</v>
      </c>
      <c r="E1981" s="1">
        <v>8809.9500000000007</v>
      </c>
    </row>
    <row r="1982" spans="1:5">
      <c r="A1982" s="1">
        <v>1939</v>
      </c>
      <c r="B1982" s="1">
        <v>91</v>
      </c>
      <c r="C1982" s="1">
        <v>4463.8599999999997</v>
      </c>
      <c r="D1982" s="1">
        <v>1647.01</v>
      </c>
      <c r="E1982" s="1">
        <v>6110.87</v>
      </c>
    </row>
    <row r="1983" spans="1:5">
      <c r="A1983" s="1">
        <v>1939</v>
      </c>
      <c r="B1983" s="1">
        <v>92</v>
      </c>
      <c r="C1983" s="1">
        <v>3215.41</v>
      </c>
      <c r="D1983" s="1">
        <v>1101.78</v>
      </c>
      <c r="E1983" s="1">
        <v>4317.1899999999996</v>
      </c>
    </row>
    <row r="1984" spans="1:5">
      <c r="A1984" s="1">
        <v>1939</v>
      </c>
      <c r="B1984" s="1">
        <v>93</v>
      </c>
      <c r="C1984" s="1">
        <v>2290.06</v>
      </c>
      <c r="D1984" s="1">
        <v>748.17</v>
      </c>
      <c r="E1984" s="1">
        <v>3038.24</v>
      </c>
    </row>
    <row r="1985" spans="1:5">
      <c r="A1985" s="1">
        <v>1939</v>
      </c>
      <c r="B1985" s="1">
        <v>94</v>
      </c>
      <c r="C1985" s="1">
        <v>1560.97</v>
      </c>
      <c r="D1985" s="1">
        <v>483.08</v>
      </c>
      <c r="E1985" s="1">
        <v>2044.04</v>
      </c>
    </row>
    <row r="1986" spans="1:5">
      <c r="A1986" s="1">
        <v>1939</v>
      </c>
      <c r="B1986" s="1">
        <v>95</v>
      </c>
      <c r="C1986" s="1">
        <v>1025.1400000000001</v>
      </c>
      <c r="D1986" s="1">
        <v>300.01</v>
      </c>
      <c r="E1986" s="1">
        <v>1325.15</v>
      </c>
    </row>
    <row r="1987" spans="1:5">
      <c r="A1987" s="1">
        <v>1939</v>
      </c>
      <c r="B1987" s="1">
        <v>96</v>
      </c>
      <c r="C1987" s="1">
        <v>643.47</v>
      </c>
      <c r="D1987" s="1">
        <v>183.87</v>
      </c>
      <c r="E1987" s="1">
        <v>827.34</v>
      </c>
    </row>
    <row r="1988" spans="1:5">
      <c r="A1988" s="1">
        <v>1939</v>
      </c>
      <c r="B1988" s="1">
        <v>97</v>
      </c>
      <c r="C1988" s="1">
        <v>410.18</v>
      </c>
      <c r="D1988" s="1">
        <v>104.65</v>
      </c>
      <c r="E1988" s="1">
        <v>514.83000000000004</v>
      </c>
    </row>
    <row r="1989" spans="1:5">
      <c r="A1989" s="1">
        <v>1939</v>
      </c>
      <c r="B1989" s="1">
        <v>98</v>
      </c>
      <c r="C1989" s="1">
        <v>263.22000000000003</v>
      </c>
      <c r="D1989" s="1">
        <v>61.92</v>
      </c>
      <c r="E1989" s="1">
        <v>325.14</v>
      </c>
    </row>
    <row r="1990" spans="1:5">
      <c r="A1990" s="1">
        <v>1939</v>
      </c>
      <c r="B1990" s="1">
        <v>99</v>
      </c>
      <c r="C1990" s="1">
        <v>153.74</v>
      </c>
      <c r="D1990" s="1">
        <v>37.86</v>
      </c>
      <c r="E1990" s="1">
        <v>191.6</v>
      </c>
    </row>
    <row r="1991" spans="1:5">
      <c r="A1991" s="1">
        <v>1939</v>
      </c>
      <c r="B1991" s="1">
        <v>100</v>
      </c>
      <c r="C1991" s="1">
        <v>83.9</v>
      </c>
      <c r="D1991" s="1">
        <v>17.079999999999998</v>
      </c>
      <c r="E1991" s="1">
        <v>100.98</v>
      </c>
    </row>
    <row r="1992" spans="1:5">
      <c r="A1992" s="1">
        <v>1939</v>
      </c>
      <c r="B1992" s="1">
        <v>101</v>
      </c>
      <c r="C1992" s="1">
        <v>43.21</v>
      </c>
      <c r="D1992" s="1">
        <v>8.57</v>
      </c>
      <c r="E1992" s="1">
        <v>51.78</v>
      </c>
    </row>
    <row r="1993" spans="1:5">
      <c r="A1993" s="1">
        <v>1939</v>
      </c>
      <c r="B1993" s="1">
        <v>102</v>
      </c>
      <c r="C1993" s="1">
        <v>19.37</v>
      </c>
      <c r="D1993" s="1">
        <v>4.38</v>
      </c>
      <c r="E1993" s="1">
        <v>23.75</v>
      </c>
    </row>
    <row r="1994" spans="1:5">
      <c r="A1994" s="1">
        <v>1939</v>
      </c>
      <c r="B1994" s="1">
        <v>103</v>
      </c>
      <c r="C1994" s="1">
        <v>10.17</v>
      </c>
      <c r="D1994" s="1">
        <v>2.54</v>
      </c>
      <c r="E1994" s="1">
        <v>12.71</v>
      </c>
    </row>
    <row r="1995" spans="1:5">
      <c r="A1995" s="1">
        <v>1939</v>
      </c>
      <c r="B1995" s="1">
        <v>104</v>
      </c>
      <c r="C1995" s="1">
        <v>4.72</v>
      </c>
      <c r="D1995" s="1">
        <v>2.73</v>
      </c>
      <c r="E1995" s="1">
        <v>7.45</v>
      </c>
    </row>
    <row r="1996" spans="1:5">
      <c r="A1996" s="1">
        <v>1939</v>
      </c>
      <c r="B1996" s="1">
        <v>105</v>
      </c>
      <c r="C1996" s="1">
        <v>2.79</v>
      </c>
      <c r="D1996" s="1">
        <v>1.1499999999999999</v>
      </c>
      <c r="E1996" s="1">
        <v>3.94</v>
      </c>
    </row>
    <row r="1997" spans="1:5">
      <c r="A1997" s="1">
        <v>1939</v>
      </c>
      <c r="B1997" s="1">
        <v>106</v>
      </c>
      <c r="C1997" s="1">
        <v>2.4700000000000002</v>
      </c>
      <c r="D1997" s="1">
        <v>0</v>
      </c>
      <c r="E1997" s="1">
        <v>2.4700000000000002</v>
      </c>
    </row>
    <row r="1998" spans="1:5">
      <c r="A1998" s="1">
        <v>1939</v>
      </c>
      <c r="B1998" s="1">
        <v>107</v>
      </c>
      <c r="C1998" s="1">
        <v>1.25</v>
      </c>
      <c r="D1998" s="1">
        <v>0</v>
      </c>
      <c r="E1998" s="1">
        <v>1.25</v>
      </c>
    </row>
    <row r="1999" spans="1:5">
      <c r="A1999" s="1">
        <v>1939</v>
      </c>
      <c r="B1999" s="1">
        <v>108</v>
      </c>
      <c r="C1999" s="1">
        <v>0.49</v>
      </c>
      <c r="D1999" s="1">
        <v>0</v>
      </c>
      <c r="E1999" s="1">
        <v>0.49</v>
      </c>
    </row>
    <row r="2000" spans="1:5">
      <c r="A2000" s="1">
        <v>1939</v>
      </c>
      <c r="B2000" s="1">
        <v>109</v>
      </c>
      <c r="C2000" s="1">
        <v>0</v>
      </c>
      <c r="D2000" s="1">
        <v>0</v>
      </c>
      <c r="E2000" s="1">
        <v>0</v>
      </c>
    </row>
    <row r="2001" spans="1:5">
      <c r="A2001" s="1">
        <v>1939</v>
      </c>
      <c r="B2001" s="1" t="s">
        <v>121</v>
      </c>
      <c r="C2001" s="1">
        <v>0</v>
      </c>
      <c r="D2001" s="1">
        <v>0</v>
      </c>
      <c r="E2001" s="1">
        <v>0</v>
      </c>
    </row>
    <row r="2002" spans="1:5">
      <c r="A2002" s="1">
        <v>1940</v>
      </c>
      <c r="B2002" s="1">
        <v>0</v>
      </c>
      <c r="C2002" s="1">
        <v>340477.78</v>
      </c>
      <c r="D2002" s="1">
        <v>356379.95</v>
      </c>
      <c r="E2002" s="1">
        <v>696857.73</v>
      </c>
    </row>
    <row r="2003" spans="1:5">
      <c r="A2003" s="1">
        <v>1940</v>
      </c>
      <c r="B2003" s="1">
        <v>1</v>
      </c>
      <c r="C2003" s="1">
        <v>339463.34</v>
      </c>
      <c r="D2003" s="1">
        <v>353726.73</v>
      </c>
      <c r="E2003" s="1">
        <v>693190.06</v>
      </c>
    </row>
    <row r="2004" spans="1:5">
      <c r="A2004" s="1">
        <v>1940</v>
      </c>
      <c r="B2004" s="1">
        <v>2</v>
      </c>
      <c r="C2004" s="1">
        <v>337953.25</v>
      </c>
      <c r="D2004" s="1">
        <v>351516.3</v>
      </c>
      <c r="E2004" s="1">
        <v>689469.55</v>
      </c>
    </row>
    <row r="2005" spans="1:5">
      <c r="A2005" s="1">
        <v>1940</v>
      </c>
      <c r="B2005" s="1">
        <v>3</v>
      </c>
      <c r="C2005" s="1">
        <v>329279.21999999997</v>
      </c>
      <c r="D2005" s="1">
        <v>341303.89</v>
      </c>
      <c r="E2005" s="1">
        <v>670583.11</v>
      </c>
    </row>
    <row r="2006" spans="1:5">
      <c r="A2006" s="1">
        <v>1940</v>
      </c>
      <c r="B2006" s="1">
        <v>4</v>
      </c>
      <c r="C2006" s="1">
        <v>324447.81</v>
      </c>
      <c r="D2006" s="1">
        <v>335754.18</v>
      </c>
      <c r="E2006" s="1">
        <v>660201.99</v>
      </c>
    </row>
    <row r="2007" spans="1:5">
      <c r="A2007" s="1">
        <v>1940</v>
      </c>
      <c r="B2007" s="1">
        <v>5</v>
      </c>
      <c r="C2007" s="1">
        <v>320884.49</v>
      </c>
      <c r="D2007" s="1">
        <v>331931.51</v>
      </c>
      <c r="E2007" s="1">
        <v>652816</v>
      </c>
    </row>
    <row r="2008" spans="1:5">
      <c r="A2008" s="1">
        <v>1940</v>
      </c>
      <c r="B2008" s="1">
        <v>6</v>
      </c>
      <c r="C2008" s="1">
        <v>319600.5</v>
      </c>
      <c r="D2008" s="1">
        <v>329753.81</v>
      </c>
      <c r="E2008" s="1">
        <v>649354.31000000006</v>
      </c>
    </row>
    <row r="2009" spans="1:5">
      <c r="A2009" s="1">
        <v>1940</v>
      </c>
      <c r="B2009" s="1">
        <v>7</v>
      </c>
      <c r="C2009" s="1">
        <v>324434.37</v>
      </c>
      <c r="D2009" s="1">
        <v>333471.55</v>
      </c>
      <c r="E2009" s="1">
        <v>657905.92000000004</v>
      </c>
    </row>
    <row r="2010" spans="1:5">
      <c r="A2010" s="1">
        <v>1940</v>
      </c>
      <c r="B2010" s="1">
        <v>8</v>
      </c>
      <c r="C2010" s="1">
        <v>332194.38</v>
      </c>
      <c r="D2010" s="1">
        <v>340079.51</v>
      </c>
      <c r="E2010" s="1">
        <v>672273.89</v>
      </c>
    </row>
    <row r="2011" spans="1:5">
      <c r="A2011" s="1">
        <v>1940</v>
      </c>
      <c r="B2011" s="1">
        <v>9</v>
      </c>
      <c r="C2011" s="1">
        <v>335961.16</v>
      </c>
      <c r="D2011" s="1">
        <v>341856.92</v>
      </c>
      <c r="E2011" s="1">
        <v>677818.08</v>
      </c>
    </row>
    <row r="2012" spans="1:5">
      <c r="A2012" s="1">
        <v>1940</v>
      </c>
      <c r="B2012" s="1">
        <v>10</v>
      </c>
      <c r="C2012" s="1">
        <v>337548.81</v>
      </c>
      <c r="D2012" s="1">
        <v>342229.85</v>
      </c>
      <c r="E2012" s="1">
        <v>679778.67</v>
      </c>
    </row>
    <row r="2013" spans="1:5">
      <c r="A2013" s="1">
        <v>1940</v>
      </c>
      <c r="B2013" s="1">
        <v>11</v>
      </c>
      <c r="C2013" s="1">
        <v>341269.92</v>
      </c>
      <c r="D2013" s="1">
        <v>346142.21</v>
      </c>
      <c r="E2013" s="1">
        <v>687412.13</v>
      </c>
    </row>
    <row r="2014" spans="1:5">
      <c r="A2014" s="1">
        <v>1940</v>
      </c>
      <c r="B2014" s="1">
        <v>12</v>
      </c>
      <c r="C2014" s="1">
        <v>347691.65</v>
      </c>
      <c r="D2014" s="1">
        <v>352420.46</v>
      </c>
      <c r="E2014" s="1">
        <v>700112.11</v>
      </c>
    </row>
    <row r="2015" spans="1:5">
      <c r="A2015" s="1">
        <v>1940</v>
      </c>
      <c r="B2015" s="1">
        <v>13</v>
      </c>
      <c r="C2015" s="1">
        <v>356873.59</v>
      </c>
      <c r="D2015" s="1">
        <v>361159.35</v>
      </c>
      <c r="E2015" s="1">
        <v>718032.93</v>
      </c>
    </row>
    <row r="2016" spans="1:5">
      <c r="A2016" s="1">
        <v>1940</v>
      </c>
      <c r="B2016" s="1">
        <v>14</v>
      </c>
      <c r="C2016" s="1">
        <v>365957.48</v>
      </c>
      <c r="D2016" s="1">
        <v>369833.03</v>
      </c>
      <c r="E2016" s="1">
        <v>735790.51</v>
      </c>
    </row>
    <row r="2017" spans="1:5">
      <c r="A2017" s="1">
        <v>1940</v>
      </c>
      <c r="B2017" s="1">
        <v>15</v>
      </c>
      <c r="C2017" s="1">
        <v>374055.51</v>
      </c>
      <c r="D2017" s="1">
        <v>377010.25</v>
      </c>
      <c r="E2017" s="1">
        <v>751065.76</v>
      </c>
    </row>
    <row r="2018" spans="1:5">
      <c r="A2018" s="1">
        <v>1940</v>
      </c>
      <c r="B2018" s="1">
        <v>16</v>
      </c>
      <c r="C2018" s="1">
        <v>384089.44</v>
      </c>
      <c r="D2018" s="1">
        <v>385478.52</v>
      </c>
      <c r="E2018" s="1">
        <v>769567.96</v>
      </c>
    </row>
    <row r="2019" spans="1:5">
      <c r="A2019" s="1">
        <v>1940</v>
      </c>
      <c r="B2019" s="1">
        <v>17</v>
      </c>
      <c r="C2019" s="1">
        <v>399507.63</v>
      </c>
      <c r="D2019" s="1">
        <v>384206.46</v>
      </c>
      <c r="E2019" s="1">
        <v>783714.09</v>
      </c>
    </row>
    <row r="2020" spans="1:5">
      <c r="A2020" s="1">
        <v>1940</v>
      </c>
      <c r="B2020" s="1">
        <v>18</v>
      </c>
      <c r="C2020" s="1">
        <v>420366.87</v>
      </c>
      <c r="D2020" s="1">
        <v>367208.94</v>
      </c>
      <c r="E2020" s="1">
        <v>787575.81</v>
      </c>
    </row>
    <row r="2021" spans="1:5">
      <c r="A2021" s="1">
        <v>1940</v>
      </c>
      <c r="B2021" s="1">
        <v>19</v>
      </c>
      <c r="C2021" s="1">
        <v>431000.37</v>
      </c>
      <c r="D2021" s="1">
        <v>334724.49</v>
      </c>
      <c r="E2021" s="1">
        <v>765724.86</v>
      </c>
    </row>
    <row r="2022" spans="1:5">
      <c r="A2022" s="1">
        <v>1940</v>
      </c>
      <c r="B2022" s="1">
        <v>20</v>
      </c>
      <c r="C2022" s="1">
        <v>407476.78</v>
      </c>
      <c r="D2022" s="1">
        <v>275785.93</v>
      </c>
      <c r="E2022" s="1">
        <v>683262.7</v>
      </c>
    </row>
    <row r="2023" spans="1:5">
      <c r="A2023" s="1">
        <v>1940</v>
      </c>
      <c r="B2023" s="1">
        <v>21</v>
      </c>
      <c r="C2023" s="1">
        <v>357811.25</v>
      </c>
      <c r="D2023" s="1">
        <v>205906.1</v>
      </c>
      <c r="E2023" s="1">
        <v>563717.35</v>
      </c>
    </row>
    <row r="2024" spans="1:5">
      <c r="A2024" s="1">
        <v>1940</v>
      </c>
      <c r="B2024" s="1">
        <v>22</v>
      </c>
      <c r="C2024" s="1">
        <v>328892.57</v>
      </c>
      <c r="D2024" s="1">
        <v>170315.07</v>
      </c>
      <c r="E2024" s="1">
        <v>499207.63</v>
      </c>
    </row>
    <row r="2025" spans="1:5">
      <c r="A2025" s="1">
        <v>1940</v>
      </c>
      <c r="B2025" s="1">
        <v>23</v>
      </c>
      <c r="C2025" s="1">
        <v>340033.27</v>
      </c>
      <c r="D2025" s="1">
        <v>183220.93</v>
      </c>
      <c r="E2025" s="1">
        <v>523254.2</v>
      </c>
    </row>
    <row r="2026" spans="1:5">
      <c r="A2026" s="1">
        <v>1940</v>
      </c>
      <c r="B2026" s="1">
        <v>24</v>
      </c>
      <c r="C2026" s="1">
        <v>367762.5</v>
      </c>
      <c r="D2026" s="1">
        <v>220352.87</v>
      </c>
      <c r="E2026" s="1">
        <v>588115.37</v>
      </c>
    </row>
    <row r="2027" spans="1:5">
      <c r="A2027" s="1">
        <v>1940</v>
      </c>
      <c r="B2027" s="1">
        <v>25</v>
      </c>
      <c r="C2027" s="1">
        <v>391148.09</v>
      </c>
      <c r="D2027" s="1">
        <v>258675.98</v>
      </c>
      <c r="E2027" s="1">
        <v>649824.06999999995</v>
      </c>
    </row>
    <row r="2028" spans="1:5">
      <c r="A2028" s="1">
        <v>1940</v>
      </c>
      <c r="B2028" s="1">
        <v>26</v>
      </c>
      <c r="C2028" s="1">
        <v>402865.01</v>
      </c>
      <c r="D2028" s="1">
        <v>286425.21999999997</v>
      </c>
      <c r="E2028" s="1">
        <v>689290.23</v>
      </c>
    </row>
    <row r="2029" spans="1:5">
      <c r="A2029" s="1">
        <v>1940</v>
      </c>
      <c r="B2029" s="1">
        <v>27</v>
      </c>
      <c r="C2029" s="1">
        <v>405562.84</v>
      </c>
      <c r="D2029" s="1">
        <v>303662.34999999998</v>
      </c>
      <c r="E2029" s="1">
        <v>709225.19</v>
      </c>
    </row>
    <row r="2030" spans="1:5">
      <c r="A2030" s="1">
        <v>1940</v>
      </c>
      <c r="B2030" s="1">
        <v>28</v>
      </c>
      <c r="C2030" s="1">
        <v>405373.35</v>
      </c>
      <c r="D2030" s="1">
        <v>315185.46999999997</v>
      </c>
      <c r="E2030" s="1">
        <v>720558.81</v>
      </c>
    </row>
    <row r="2031" spans="1:5">
      <c r="A2031" s="1">
        <v>1940</v>
      </c>
      <c r="B2031" s="1">
        <v>29</v>
      </c>
      <c r="C2031" s="1">
        <v>405646.14</v>
      </c>
      <c r="D2031" s="1">
        <v>324524.21999999997</v>
      </c>
      <c r="E2031" s="1">
        <v>730170.36</v>
      </c>
    </row>
    <row r="2032" spans="1:5">
      <c r="A2032" s="1">
        <v>1940</v>
      </c>
      <c r="B2032" s="1">
        <v>30</v>
      </c>
      <c r="C2032" s="1">
        <v>407461.74</v>
      </c>
      <c r="D2032" s="1">
        <v>332921.69</v>
      </c>
      <c r="E2032" s="1">
        <v>740383.44</v>
      </c>
    </row>
    <row r="2033" spans="1:5">
      <c r="A2033" s="1">
        <v>1940</v>
      </c>
      <c r="B2033" s="1">
        <v>31</v>
      </c>
      <c r="C2033" s="1">
        <v>409025.48</v>
      </c>
      <c r="D2033" s="1">
        <v>338821.57</v>
      </c>
      <c r="E2033" s="1">
        <v>747847.05</v>
      </c>
    </row>
    <row r="2034" spans="1:5">
      <c r="A2034" s="1">
        <v>1940</v>
      </c>
      <c r="B2034" s="1">
        <v>32</v>
      </c>
      <c r="C2034" s="1">
        <v>407299.17</v>
      </c>
      <c r="D2034" s="1">
        <v>341112.93</v>
      </c>
      <c r="E2034" s="1">
        <v>748412.1</v>
      </c>
    </row>
    <row r="2035" spans="1:5">
      <c r="A2035" s="1">
        <v>1940</v>
      </c>
      <c r="B2035" s="1">
        <v>33</v>
      </c>
      <c r="C2035" s="1">
        <v>402830.63</v>
      </c>
      <c r="D2035" s="1">
        <v>341998.98</v>
      </c>
      <c r="E2035" s="1">
        <v>744829.61</v>
      </c>
    </row>
    <row r="2036" spans="1:5">
      <c r="A2036" s="1">
        <v>1940</v>
      </c>
      <c r="B2036" s="1">
        <v>34</v>
      </c>
      <c r="C2036" s="1">
        <v>397333.39</v>
      </c>
      <c r="D2036" s="1">
        <v>342804.7</v>
      </c>
      <c r="E2036" s="1">
        <v>740138.1</v>
      </c>
    </row>
    <row r="2037" spans="1:5">
      <c r="A2037" s="1">
        <v>1940</v>
      </c>
      <c r="B2037" s="1">
        <v>35</v>
      </c>
      <c r="C2037" s="1">
        <v>392234.25</v>
      </c>
      <c r="D2037" s="1">
        <v>343710.16</v>
      </c>
      <c r="E2037" s="1">
        <v>735944.41</v>
      </c>
    </row>
    <row r="2038" spans="1:5">
      <c r="A2038" s="1">
        <v>1940</v>
      </c>
      <c r="B2038" s="1">
        <v>36</v>
      </c>
      <c r="C2038" s="1">
        <v>387385.27</v>
      </c>
      <c r="D2038" s="1">
        <v>344057.38</v>
      </c>
      <c r="E2038" s="1">
        <v>731442.64</v>
      </c>
    </row>
    <row r="2039" spans="1:5">
      <c r="A2039" s="1">
        <v>1940</v>
      </c>
      <c r="B2039" s="1">
        <v>37</v>
      </c>
      <c r="C2039" s="1">
        <v>382158.4</v>
      </c>
      <c r="D2039" s="1">
        <v>342920.76</v>
      </c>
      <c r="E2039" s="1">
        <v>725079.16</v>
      </c>
    </row>
    <row r="2040" spans="1:5">
      <c r="A2040" s="1">
        <v>1940</v>
      </c>
      <c r="B2040" s="1">
        <v>38</v>
      </c>
      <c r="C2040" s="1">
        <v>378977.09</v>
      </c>
      <c r="D2040" s="1">
        <v>341491.3</v>
      </c>
      <c r="E2040" s="1">
        <v>720468.39</v>
      </c>
    </row>
    <row r="2041" spans="1:5">
      <c r="A2041" s="1">
        <v>1940</v>
      </c>
      <c r="B2041" s="1">
        <v>39</v>
      </c>
      <c r="C2041" s="1">
        <v>377088.47</v>
      </c>
      <c r="D2041" s="1">
        <v>338039.53</v>
      </c>
      <c r="E2041" s="1">
        <v>715128</v>
      </c>
    </row>
    <row r="2042" spans="1:5">
      <c r="A2042" s="1">
        <v>1940</v>
      </c>
      <c r="B2042" s="1">
        <v>40</v>
      </c>
      <c r="C2042" s="1">
        <v>370520.7</v>
      </c>
      <c r="D2042" s="1">
        <v>325266.43</v>
      </c>
      <c r="E2042" s="1">
        <v>695787.13</v>
      </c>
    </row>
    <row r="2043" spans="1:5">
      <c r="A2043" s="1">
        <v>1940</v>
      </c>
      <c r="B2043" s="1">
        <v>41</v>
      </c>
      <c r="C2043" s="1">
        <v>360458.17</v>
      </c>
      <c r="D2043" s="1">
        <v>305686.44</v>
      </c>
      <c r="E2043" s="1">
        <v>666144.61</v>
      </c>
    </row>
    <row r="2044" spans="1:5">
      <c r="A2044" s="1">
        <v>1940</v>
      </c>
      <c r="B2044" s="1">
        <v>42</v>
      </c>
      <c r="C2044" s="1">
        <v>353044.09</v>
      </c>
      <c r="D2044" s="1">
        <v>290709.53000000003</v>
      </c>
      <c r="E2044" s="1">
        <v>643753.62</v>
      </c>
    </row>
    <row r="2045" spans="1:5">
      <c r="A2045" s="1">
        <v>1940</v>
      </c>
      <c r="B2045" s="1">
        <v>43</v>
      </c>
      <c r="C2045" s="1">
        <v>348518.37</v>
      </c>
      <c r="D2045" s="1">
        <v>283530.77</v>
      </c>
      <c r="E2045" s="1">
        <v>632049.14</v>
      </c>
    </row>
    <row r="2046" spans="1:5">
      <c r="A2046" s="1">
        <v>1940</v>
      </c>
      <c r="B2046" s="1">
        <v>44</v>
      </c>
      <c r="C2046" s="1">
        <v>343080.78</v>
      </c>
      <c r="D2046" s="1">
        <v>279105.08</v>
      </c>
      <c r="E2046" s="1">
        <v>622185.86</v>
      </c>
    </row>
    <row r="2047" spans="1:5">
      <c r="A2047" s="1">
        <v>1940</v>
      </c>
      <c r="B2047" s="1">
        <v>45</v>
      </c>
      <c r="C2047" s="1">
        <v>337479.54</v>
      </c>
      <c r="D2047" s="1">
        <v>275444.83</v>
      </c>
      <c r="E2047" s="1">
        <v>612924.37</v>
      </c>
    </row>
    <row r="2048" spans="1:5">
      <c r="A2048" s="1">
        <v>1940</v>
      </c>
      <c r="B2048" s="1">
        <v>46</v>
      </c>
      <c r="C2048" s="1">
        <v>333764.46000000002</v>
      </c>
      <c r="D2048" s="1">
        <v>273508</v>
      </c>
      <c r="E2048" s="1">
        <v>607272.46</v>
      </c>
    </row>
    <row r="2049" spans="1:5">
      <c r="A2049" s="1">
        <v>1940</v>
      </c>
      <c r="B2049" s="1">
        <v>47</v>
      </c>
      <c r="C2049" s="1">
        <v>331601.8</v>
      </c>
      <c r="D2049" s="1">
        <v>273664.90000000002</v>
      </c>
      <c r="E2049" s="1">
        <v>605266.69999999995</v>
      </c>
    </row>
    <row r="2050" spans="1:5">
      <c r="A2050" s="1">
        <v>1940</v>
      </c>
      <c r="B2050" s="1">
        <v>48</v>
      </c>
      <c r="C2050" s="1">
        <v>328871.40999999997</v>
      </c>
      <c r="D2050" s="1">
        <v>274220.51</v>
      </c>
      <c r="E2050" s="1">
        <v>603091.92000000004</v>
      </c>
    </row>
    <row r="2051" spans="1:5">
      <c r="A2051" s="1">
        <v>1940</v>
      </c>
      <c r="B2051" s="1">
        <v>49</v>
      </c>
      <c r="C2051" s="1">
        <v>321616.42</v>
      </c>
      <c r="D2051" s="1">
        <v>271291.32</v>
      </c>
      <c r="E2051" s="1">
        <v>592907.74</v>
      </c>
    </row>
    <row r="2052" spans="1:5">
      <c r="A2052" s="1">
        <v>1940</v>
      </c>
      <c r="B2052" s="1">
        <v>50</v>
      </c>
      <c r="C2052" s="1">
        <v>313644.23</v>
      </c>
      <c r="D2052" s="1">
        <v>266858.37</v>
      </c>
      <c r="E2052" s="1">
        <v>580502.59</v>
      </c>
    </row>
    <row r="2053" spans="1:5">
      <c r="A2053" s="1">
        <v>1940</v>
      </c>
      <c r="B2053" s="1">
        <v>51</v>
      </c>
      <c r="C2053" s="1">
        <v>311667.90000000002</v>
      </c>
      <c r="D2053" s="1">
        <v>265293.96999999997</v>
      </c>
      <c r="E2053" s="1">
        <v>576961.87</v>
      </c>
    </row>
    <row r="2054" spans="1:5">
      <c r="A2054" s="1">
        <v>1940</v>
      </c>
      <c r="B2054" s="1">
        <v>52</v>
      </c>
      <c r="C2054" s="1">
        <v>310009.71000000002</v>
      </c>
      <c r="D2054" s="1">
        <v>262402</v>
      </c>
      <c r="E2054" s="1">
        <v>572411.71</v>
      </c>
    </row>
    <row r="2055" spans="1:5">
      <c r="A2055" s="1">
        <v>1940</v>
      </c>
      <c r="B2055" s="1">
        <v>53</v>
      </c>
      <c r="C2055" s="1">
        <v>303893.2</v>
      </c>
      <c r="D2055" s="1">
        <v>256543.84</v>
      </c>
      <c r="E2055" s="1">
        <v>560437.04</v>
      </c>
    </row>
    <row r="2056" spans="1:5">
      <c r="A2056" s="1">
        <v>1940</v>
      </c>
      <c r="B2056" s="1">
        <v>54</v>
      </c>
      <c r="C2056" s="1">
        <v>296154.43</v>
      </c>
      <c r="D2056" s="1">
        <v>250625.78</v>
      </c>
      <c r="E2056" s="1">
        <v>546780.21</v>
      </c>
    </row>
    <row r="2057" spans="1:5">
      <c r="A2057" s="1">
        <v>1940</v>
      </c>
      <c r="B2057" s="1">
        <v>55</v>
      </c>
      <c r="C2057" s="1">
        <v>289080.90000000002</v>
      </c>
      <c r="D2057" s="1">
        <v>244704.08</v>
      </c>
      <c r="E2057" s="1">
        <v>533784.98</v>
      </c>
    </row>
    <row r="2058" spans="1:5">
      <c r="A2058" s="1">
        <v>1940</v>
      </c>
      <c r="B2058" s="1">
        <v>56</v>
      </c>
      <c r="C2058" s="1">
        <v>284170.78000000003</v>
      </c>
      <c r="D2058" s="1">
        <v>239271.19</v>
      </c>
      <c r="E2058" s="1">
        <v>523441.96</v>
      </c>
    </row>
    <row r="2059" spans="1:5">
      <c r="A2059" s="1">
        <v>1940</v>
      </c>
      <c r="B2059" s="1">
        <v>57</v>
      </c>
      <c r="C2059" s="1">
        <v>282374.88</v>
      </c>
      <c r="D2059" s="1">
        <v>237713.29</v>
      </c>
      <c r="E2059" s="1">
        <v>520088.17</v>
      </c>
    </row>
    <row r="2060" spans="1:5">
      <c r="A2060" s="1">
        <v>1940</v>
      </c>
      <c r="B2060" s="1">
        <v>58</v>
      </c>
      <c r="C2060" s="1">
        <v>280570</v>
      </c>
      <c r="D2060" s="1">
        <v>238435.42</v>
      </c>
      <c r="E2060" s="1">
        <v>519005.43</v>
      </c>
    </row>
    <row r="2061" spans="1:5">
      <c r="A2061" s="1">
        <v>1940</v>
      </c>
      <c r="B2061" s="1">
        <v>59</v>
      </c>
      <c r="C2061" s="1">
        <v>273003.36</v>
      </c>
      <c r="D2061" s="1">
        <v>233949.79</v>
      </c>
      <c r="E2061" s="1">
        <v>506953.15</v>
      </c>
    </row>
    <row r="2062" spans="1:5">
      <c r="A2062" s="1">
        <v>1940</v>
      </c>
      <c r="B2062" s="1">
        <v>60</v>
      </c>
      <c r="C2062" s="1">
        <v>260795.83</v>
      </c>
      <c r="D2062" s="1">
        <v>223767.19</v>
      </c>
      <c r="E2062" s="1">
        <v>484563.02</v>
      </c>
    </row>
    <row r="2063" spans="1:5">
      <c r="A2063" s="1">
        <v>1940</v>
      </c>
      <c r="B2063" s="1">
        <v>61</v>
      </c>
      <c r="C2063" s="1">
        <v>251999.78</v>
      </c>
      <c r="D2063" s="1">
        <v>215097.98</v>
      </c>
      <c r="E2063" s="1">
        <v>467097.76</v>
      </c>
    </row>
    <row r="2064" spans="1:5">
      <c r="A2064" s="1">
        <v>1940</v>
      </c>
      <c r="B2064" s="1">
        <v>62</v>
      </c>
      <c r="C2064" s="1">
        <v>247133.97</v>
      </c>
      <c r="D2064" s="1">
        <v>209769.19</v>
      </c>
      <c r="E2064" s="1">
        <v>456903.16</v>
      </c>
    </row>
    <row r="2065" spans="1:5">
      <c r="A2065" s="1">
        <v>1940</v>
      </c>
      <c r="B2065" s="1">
        <v>63</v>
      </c>
      <c r="C2065" s="1">
        <v>240512.49</v>
      </c>
      <c r="D2065" s="1">
        <v>204127.46</v>
      </c>
      <c r="E2065" s="1">
        <v>444639.95</v>
      </c>
    </row>
    <row r="2066" spans="1:5">
      <c r="A2066" s="1">
        <v>1940</v>
      </c>
      <c r="B2066" s="1">
        <v>64</v>
      </c>
      <c r="C2066" s="1">
        <v>229599.78</v>
      </c>
      <c r="D2066" s="1">
        <v>195812.88</v>
      </c>
      <c r="E2066" s="1">
        <v>425412.67</v>
      </c>
    </row>
    <row r="2067" spans="1:5">
      <c r="A2067" s="1">
        <v>1940</v>
      </c>
      <c r="B2067" s="1">
        <v>65</v>
      </c>
      <c r="C2067" s="1">
        <v>217054.02</v>
      </c>
      <c r="D2067" s="1">
        <v>185725.8</v>
      </c>
      <c r="E2067" s="1">
        <v>402779.82</v>
      </c>
    </row>
    <row r="2068" spans="1:5">
      <c r="A2068" s="1">
        <v>1940</v>
      </c>
      <c r="B2068" s="1">
        <v>66</v>
      </c>
      <c r="C2068" s="1">
        <v>206993.91</v>
      </c>
      <c r="D2068" s="1">
        <v>176157.87</v>
      </c>
      <c r="E2068" s="1">
        <v>383151.78</v>
      </c>
    </row>
    <row r="2069" spans="1:5">
      <c r="A2069" s="1">
        <v>1940</v>
      </c>
      <c r="B2069" s="1">
        <v>67</v>
      </c>
      <c r="C2069" s="1">
        <v>198945.76</v>
      </c>
      <c r="D2069" s="1">
        <v>167555.70000000001</v>
      </c>
      <c r="E2069" s="1">
        <v>366501.46</v>
      </c>
    </row>
    <row r="2070" spans="1:5">
      <c r="A2070" s="1">
        <v>1940</v>
      </c>
      <c r="B2070" s="1">
        <v>68</v>
      </c>
      <c r="C2070" s="1">
        <v>189816.7</v>
      </c>
      <c r="D2070" s="1">
        <v>157919.22</v>
      </c>
      <c r="E2070" s="1">
        <v>347735.92</v>
      </c>
    </row>
    <row r="2071" spans="1:5">
      <c r="A2071" s="1">
        <v>1940</v>
      </c>
      <c r="B2071" s="1">
        <v>69</v>
      </c>
      <c r="C2071" s="1">
        <v>176586.79</v>
      </c>
      <c r="D2071" s="1">
        <v>144782.42000000001</v>
      </c>
      <c r="E2071" s="1">
        <v>321369.21000000002</v>
      </c>
    </row>
    <row r="2072" spans="1:5">
      <c r="A2072" s="1">
        <v>1940</v>
      </c>
      <c r="B2072" s="1">
        <v>70</v>
      </c>
      <c r="C2072" s="1">
        <v>161651.70000000001</v>
      </c>
      <c r="D2072" s="1">
        <v>131139.89000000001</v>
      </c>
      <c r="E2072" s="1">
        <v>292791.59000000003</v>
      </c>
    </row>
    <row r="2073" spans="1:5">
      <c r="A2073" s="1">
        <v>1940</v>
      </c>
      <c r="B2073" s="1">
        <v>71</v>
      </c>
      <c r="C2073" s="1">
        <v>151235.75</v>
      </c>
      <c r="D2073" s="1">
        <v>121160.23</v>
      </c>
      <c r="E2073" s="1">
        <v>272395.99</v>
      </c>
    </row>
    <row r="2074" spans="1:5">
      <c r="A2074" s="1">
        <v>1940</v>
      </c>
      <c r="B2074" s="1">
        <v>72</v>
      </c>
      <c r="C2074" s="1">
        <v>144552.43</v>
      </c>
      <c r="D2074" s="1">
        <v>113110.41</v>
      </c>
      <c r="E2074" s="1">
        <v>257662.84</v>
      </c>
    </row>
    <row r="2075" spans="1:5">
      <c r="A2075" s="1">
        <v>1940</v>
      </c>
      <c r="B2075" s="1">
        <v>73</v>
      </c>
      <c r="C2075" s="1">
        <v>136753.26999999999</v>
      </c>
      <c r="D2075" s="1">
        <v>103461.4</v>
      </c>
      <c r="E2075" s="1">
        <v>240214.67</v>
      </c>
    </row>
    <row r="2076" spans="1:5">
      <c r="A2076" s="1">
        <v>1940</v>
      </c>
      <c r="B2076" s="1">
        <v>74</v>
      </c>
      <c r="C2076" s="1">
        <v>125636.5</v>
      </c>
      <c r="D2076" s="1">
        <v>91393.99</v>
      </c>
      <c r="E2076" s="1">
        <v>217030.49</v>
      </c>
    </row>
    <row r="2077" spans="1:5">
      <c r="A2077" s="1">
        <v>1940</v>
      </c>
      <c r="B2077" s="1">
        <v>75</v>
      </c>
      <c r="C2077" s="1">
        <v>112110.05</v>
      </c>
      <c r="D2077" s="1">
        <v>79004.7</v>
      </c>
      <c r="E2077" s="1">
        <v>191114.75</v>
      </c>
    </row>
    <row r="2078" spans="1:5">
      <c r="A2078" s="1">
        <v>1940</v>
      </c>
      <c r="B2078" s="1">
        <v>76</v>
      </c>
      <c r="C2078" s="1">
        <v>99110.89</v>
      </c>
      <c r="D2078" s="1">
        <v>68604.149999999994</v>
      </c>
      <c r="E2078" s="1">
        <v>167715.04</v>
      </c>
    </row>
    <row r="2079" spans="1:5">
      <c r="A2079" s="1">
        <v>1940</v>
      </c>
      <c r="B2079" s="1">
        <v>77</v>
      </c>
      <c r="C2079" s="1">
        <v>88057.27</v>
      </c>
      <c r="D2079" s="1">
        <v>59814.97</v>
      </c>
      <c r="E2079" s="1">
        <v>147872.24</v>
      </c>
    </row>
    <row r="2080" spans="1:5">
      <c r="A2080" s="1">
        <v>1940</v>
      </c>
      <c r="B2080" s="1">
        <v>78</v>
      </c>
      <c r="C2080" s="1">
        <v>78346.789999999994</v>
      </c>
      <c r="D2080" s="1">
        <v>51086.55</v>
      </c>
      <c r="E2080" s="1">
        <v>129433.34</v>
      </c>
    </row>
    <row r="2081" spans="1:5">
      <c r="A2081" s="1">
        <v>1940</v>
      </c>
      <c r="B2081" s="1">
        <v>79</v>
      </c>
      <c r="C2081" s="1">
        <v>68235.89</v>
      </c>
      <c r="D2081" s="1">
        <v>41853.29</v>
      </c>
      <c r="E2081" s="1">
        <v>110089.17</v>
      </c>
    </row>
    <row r="2082" spans="1:5">
      <c r="A2082" s="1">
        <v>1940</v>
      </c>
      <c r="B2082" s="1">
        <v>80</v>
      </c>
      <c r="C2082" s="1">
        <v>61345.73</v>
      </c>
      <c r="D2082" s="1">
        <v>38099.65</v>
      </c>
      <c r="E2082" s="1">
        <v>99445.37</v>
      </c>
    </row>
    <row r="2083" spans="1:5">
      <c r="A2083" s="1">
        <v>1940</v>
      </c>
      <c r="B2083" s="1">
        <v>81</v>
      </c>
      <c r="C2083" s="1">
        <v>51619.76</v>
      </c>
      <c r="D2083" s="1">
        <v>31015.360000000001</v>
      </c>
      <c r="E2083" s="1">
        <v>82635.13</v>
      </c>
    </row>
    <row r="2084" spans="1:5">
      <c r="A2084" s="1">
        <v>1940</v>
      </c>
      <c r="B2084" s="1">
        <v>82</v>
      </c>
      <c r="C2084" s="1">
        <v>43330.47</v>
      </c>
      <c r="D2084" s="1">
        <v>25250.31</v>
      </c>
      <c r="E2084" s="1">
        <v>68580.78</v>
      </c>
    </row>
    <row r="2085" spans="1:5">
      <c r="A2085" s="1">
        <v>1940</v>
      </c>
      <c r="B2085" s="1">
        <v>83</v>
      </c>
      <c r="C2085" s="1">
        <v>36906.75</v>
      </c>
      <c r="D2085" s="1">
        <v>20698.36</v>
      </c>
      <c r="E2085" s="1">
        <v>57605.1</v>
      </c>
    </row>
    <row r="2086" spans="1:5">
      <c r="A2086" s="1">
        <v>1940</v>
      </c>
      <c r="B2086" s="1">
        <v>84</v>
      </c>
      <c r="C2086" s="1">
        <v>30406.36</v>
      </c>
      <c r="D2086" s="1">
        <v>16185.49</v>
      </c>
      <c r="E2086" s="1">
        <v>46591.85</v>
      </c>
    </row>
    <row r="2087" spans="1:5">
      <c r="A2087" s="1">
        <v>1940</v>
      </c>
      <c r="B2087" s="1">
        <v>85</v>
      </c>
      <c r="C2087" s="1">
        <v>24322.82</v>
      </c>
      <c r="D2087" s="1">
        <v>12360.99</v>
      </c>
      <c r="E2087" s="1">
        <v>36683.81</v>
      </c>
    </row>
    <row r="2088" spans="1:5">
      <c r="A2088" s="1">
        <v>1940</v>
      </c>
      <c r="B2088" s="1">
        <v>86</v>
      </c>
      <c r="C2088" s="1">
        <v>19146.18</v>
      </c>
      <c r="D2088" s="1">
        <v>9277.02</v>
      </c>
      <c r="E2088" s="1">
        <v>28423.200000000001</v>
      </c>
    </row>
    <row r="2089" spans="1:5">
      <c r="A2089" s="1">
        <v>1940</v>
      </c>
      <c r="B2089" s="1">
        <v>87</v>
      </c>
      <c r="C2089" s="1">
        <v>15047.44</v>
      </c>
      <c r="D2089" s="1">
        <v>6789.1</v>
      </c>
      <c r="E2089" s="1">
        <v>21836.54</v>
      </c>
    </row>
    <row r="2090" spans="1:5">
      <c r="A2090" s="1">
        <v>1940</v>
      </c>
      <c r="B2090" s="1">
        <v>88</v>
      </c>
      <c r="C2090" s="1">
        <v>11849.15</v>
      </c>
      <c r="D2090" s="1">
        <v>5058.28</v>
      </c>
      <c r="E2090" s="1">
        <v>16907.43</v>
      </c>
    </row>
    <row r="2091" spans="1:5">
      <c r="A2091" s="1">
        <v>1940</v>
      </c>
      <c r="B2091" s="1">
        <v>89</v>
      </c>
      <c r="C2091" s="1">
        <v>9034.59</v>
      </c>
      <c r="D2091" s="1">
        <v>3703.57</v>
      </c>
      <c r="E2091" s="1">
        <v>12738.16</v>
      </c>
    </row>
    <row r="2092" spans="1:5">
      <c r="A2092" s="1">
        <v>1940</v>
      </c>
      <c r="B2092" s="1">
        <v>90</v>
      </c>
      <c r="C2092" s="1">
        <v>6566.68</v>
      </c>
      <c r="D2092" s="1">
        <v>2573.77</v>
      </c>
      <c r="E2092" s="1">
        <v>9140.4500000000007</v>
      </c>
    </row>
    <row r="2093" spans="1:5">
      <c r="A2093" s="1">
        <v>1940</v>
      </c>
      <c r="B2093" s="1">
        <v>91</v>
      </c>
      <c r="C2093" s="1">
        <v>4639.99</v>
      </c>
      <c r="D2093" s="1">
        <v>1736.69</v>
      </c>
      <c r="E2093" s="1">
        <v>6376.68</v>
      </c>
    </row>
    <row r="2094" spans="1:5">
      <c r="A2094" s="1">
        <v>1940</v>
      </c>
      <c r="B2094" s="1">
        <v>92</v>
      </c>
      <c r="C2094" s="1">
        <v>3233.32</v>
      </c>
      <c r="D2094" s="1">
        <v>1116.94</v>
      </c>
      <c r="E2094" s="1">
        <v>4350.26</v>
      </c>
    </row>
    <row r="2095" spans="1:5">
      <c r="A2095" s="1">
        <v>1940</v>
      </c>
      <c r="B2095" s="1">
        <v>93</v>
      </c>
      <c r="C2095" s="1">
        <v>2243.5700000000002</v>
      </c>
      <c r="D2095" s="1">
        <v>721.63</v>
      </c>
      <c r="E2095" s="1">
        <v>2965.2</v>
      </c>
    </row>
    <row r="2096" spans="1:5">
      <c r="A2096" s="1">
        <v>1940</v>
      </c>
      <c r="B2096" s="1">
        <v>94</v>
      </c>
      <c r="C2096" s="1">
        <v>1543.74</v>
      </c>
      <c r="D2096" s="1">
        <v>474.48</v>
      </c>
      <c r="E2096" s="1">
        <v>2018.22</v>
      </c>
    </row>
    <row r="2097" spans="1:5">
      <c r="A2097" s="1">
        <v>1940</v>
      </c>
      <c r="B2097" s="1">
        <v>95</v>
      </c>
      <c r="C2097" s="1">
        <v>1011.91</v>
      </c>
      <c r="D2097" s="1">
        <v>294.94</v>
      </c>
      <c r="E2097" s="1">
        <v>1306.8499999999999</v>
      </c>
    </row>
    <row r="2098" spans="1:5">
      <c r="A2098" s="1">
        <v>1940</v>
      </c>
      <c r="B2098" s="1">
        <v>96</v>
      </c>
      <c r="C2098" s="1">
        <v>636.82000000000005</v>
      </c>
      <c r="D2098" s="1">
        <v>178.02</v>
      </c>
      <c r="E2098" s="1">
        <v>814.83</v>
      </c>
    </row>
    <row r="2099" spans="1:5">
      <c r="A2099" s="1">
        <v>1940</v>
      </c>
      <c r="B2099" s="1">
        <v>97</v>
      </c>
      <c r="C2099" s="1">
        <v>386.26</v>
      </c>
      <c r="D2099" s="1">
        <v>103.37</v>
      </c>
      <c r="E2099" s="1">
        <v>489.64</v>
      </c>
    </row>
    <row r="2100" spans="1:5">
      <c r="A2100" s="1">
        <v>1940</v>
      </c>
      <c r="B2100" s="1">
        <v>98</v>
      </c>
      <c r="C2100" s="1">
        <v>241.01</v>
      </c>
      <c r="D2100" s="1">
        <v>55.17</v>
      </c>
      <c r="E2100" s="1">
        <v>296.18</v>
      </c>
    </row>
    <row r="2101" spans="1:5">
      <c r="A2101" s="1">
        <v>1940</v>
      </c>
      <c r="B2101" s="1">
        <v>99</v>
      </c>
      <c r="C2101" s="1">
        <v>148.41999999999999</v>
      </c>
      <c r="D2101" s="1">
        <v>32.22</v>
      </c>
      <c r="E2101" s="1">
        <v>180.64</v>
      </c>
    </row>
    <row r="2102" spans="1:5">
      <c r="A2102" s="1">
        <v>1940</v>
      </c>
      <c r="B2102" s="1">
        <v>100</v>
      </c>
      <c r="C2102" s="1">
        <v>85.1</v>
      </c>
      <c r="D2102" s="1">
        <v>18.66</v>
      </c>
      <c r="E2102" s="1">
        <v>103.75</v>
      </c>
    </row>
    <row r="2103" spans="1:5">
      <c r="A2103" s="1">
        <v>1940</v>
      </c>
      <c r="B2103" s="1">
        <v>101</v>
      </c>
      <c r="C2103" s="1">
        <v>44.48</v>
      </c>
      <c r="D2103" s="1">
        <v>7.83</v>
      </c>
      <c r="E2103" s="1">
        <v>52.31</v>
      </c>
    </row>
    <row r="2104" spans="1:5">
      <c r="A2104" s="1">
        <v>1940</v>
      </c>
      <c r="B2104" s="1">
        <v>102</v>
      </c>
      <c r="C2104" s="1">
        <v>20.69</v>
      </c>
      <c r="D2104" s="1">
        <v>3.45</v>
      </c>
      <c r="E2104" s="1">
        <v>24.14</v>
      </c>
    </row>
    <row r="2105" spans="1:5">
      <c r="A2105" s="1">
        <v>1940</v>
      </c>
      <c r="B2105" s="1">
        <v>103</v>
      </c>
      <c r="C2105" s="1">
        <v>9.08</v>
      </c>
      <c r="D2105" s="1">
        <v>1.74</v>
      </c>
      <c r="E2105" s="1">
        <v>10.83</v>
      </c>
    </row>
    <row r="2106" spans="1:5">
      <c r="A2106" s="1">
        <v>1940</v>
      </c>
      <c r="B2106" s="1">
        <v>104</v>
      </c>
      <c r="C2106" s="1">
        <v>3.29</v>
      </c>
      <c r="D2106" s="1">
        <v>2.31</v>
      </c>
      <c r="E2106" s="1">
        <v>5.6</v>
      </c>
    </row>
    <row r="2107" spans="1:5">
      <c r="A2107" s="1">
        <v>1940</v>
      </c>
      <c r="B2107" s="1">
        <v>105</v>
      </c>
      <c r="C2107" s="1">
        <v>1.26</v>
      </c>
      <c r="D2107" s="1">
        <v>2.4700000000000002</v>
      </c>
      <c r="E2107" s="1">
        <v>3.73</v>
      </c>
    </row>
    <row r="2108" spans="1:5">
      <c r="A2108" s="1">
        <v>1940</v>
      </c>
      <c r="B2108" s="1">
        <v>106</v>
      </c>
      <c r="C2108" s="1">
        <v>1.25</v>
      </c>
      <c r="D2108" s="1">
        <v>0.92</v>
      </c>
      <c r="E2108" s="1">
        <v>2.17</v>
      </c>
    </row>
    <row r="2109" spans="1:5">
      <c r="A2109" s="1">
        <v>1940</v>
      </c>
      <c r="B2109" s="1">
        <v>107</v>
      </c>
      <c r="C2109" s="1">
        <v>1</v>
      </c>
      <c r="D2109" s="1">
        <v>0</v>
      </c>
      <c r="E2109" s="1">
        <v>1</v>
      </c>
    </row>
    <row r="2110" spans="1:5">
      <c r="A2110" s="1">
        <v>1940</v>
      </c>
      <c r="B2110" s="1">
        <v>108</v>
      </c>
      <c r="C2110" s="1">
        <v>0.49</v>
      </c>
      <c r="D2110" s="1">
        <v>0</v>
      </c>
      <c r="E2110" s="1">
        <v>0.49</v>
      </c>
    </row>
    <row r="2111" spans="1:5">
      <c r="A2111" s="1">
        <v>1940</v>
      </c>
      <c r="B2111" s="1">
        <v>109</v>
      </c>
      <c r="C2111" s="1">
        <v>0</v>
      </c>
      <c r="D2111" s="1">
        <v>0</v>
      </c>
      <c r="E2111" s="1">
        <v>0</v>
      </c>
    </row>
    <row r="2112" spans="1:5">
      <c r="A2112" s="1">
        <v>1940</v>
      </c>
      <c r="B2112" s="1" t="s">
        <v>121</v>
      </c>
      <c r="C2112" s="1">
        <v>0</v>
      </c>
      <c r="D2112" s="1">
        <v>0</v>
      </c>
      <c r="E2112" s="1">
        <v>0</v>
      </c>
    </row>
    <row r="2113" spans="1:5">
      <c r="A2113" s="1">
        <v>1941</v>
      </c>
      <c r="B2113" s="1">
        <v>0</v>
      </c>
      <c r="C2113" s="1">
        <v>327721.59000000003</v>
      </c>
      <c r="D2113" s="1">
        <v>343216.38</v>
      </c>
      <c r="E2113" s="1">
        <v>670937.97</v>
      </c>
    </row>
    <row r="2114" spans="1:5">
      <c r="A2114" s="1">
        <v>1941</v>
      </c>
      <c r="B2114" s="1">
        <v>1</v>
      </c>
      <c r="C2114" s="1">
        <v>334133.39</v>
      </c>
      <c r="D2114" s="1">
        <v>348219.78</v>
      </c>
      <c r="E2114" s="1">
        <v>682353.17</v>
      </c>
    </row>
    <row r="2115" spans="1:5">
      <c r="A2115" s="1">
        <v>1941</v>
      </c>
      <c r="B2115" s="1">
        <v>2</v>
      </c>
      <c r="C2115" s="1">
        <v>336659.20000000001</v>
      </c>
      <c r="D2115" s="1">
        <v>350356.44</v>
      </c>
      <c r="E2115" s="1">
        <v>687015.64</v>
      </c>
    </row>
    <row r="2116" spans="1:5">
      <c r="A2116" s="1">
        <v>1941</v>
      </c>
      <c r="B2116" s="1">
        <v>3</v>
      </c>
      <c r="C2116" s="1">
        <v>335410.93</v>
      </c>
      <c r="D2116" s="1">
        <v>348440.99</v>
      </c>
      <c r="E2116" s="1">
        <v>683851.92</v>
      </c>
    </row>
    <row r="2117" spans="1:5">
      <c r="A2117" s="1">
        <v>1941</v>
      </c>
      <c r="B2117" s="1">
        <v>4</v>
      </c>
      <c r="C2117" s="1">
        <v>326925.92</v>
      </c>
      <c r="D2117" s="1">
        <v>338686.04</v>
      </c>
      <c r="E2117" s="1">
        <v>665611.96</v>
      </c>
    </row>
    <row r="2118" spans="1:5">
      <c r="A2118" s="1">
        <v>1941</v>
      </c>
      <c r="B2118" s="1">
        <v>5</v>
      </c>
      <c r="C2118" s="1">
        <v>322420.76</v>
      </c>
      <c r="D2118" s="1">
        <v>333560.19</v>
      </c>
      <c r="E2118" s="1">
        <v>655980.96</v>
      </c>
    </row>
    <row r="2119" spans="1:5">
      <c r="A2119" s="1">
        <v>1941</v>
      </c>
      <c r="B2119" s="1">
        <v>6</v>
      </c>
      <c r="C2119" s="1">
        <v>319389.34999999998</v>
      </c>
      <c r="D2119" s="1">
        <v>330273.65999999997</v>
      </c>
      <c r="E2119" s="1">
        <v>649663.02</v>
      </c>
    </row>
    <row r="2120" spans="1:5">
      <c r="A2120" s="1">
        <v>1941</v>
      </c>
      <c r="B2120" s="1">
        <v>7</v>
      </c>
      <c r="C2120" s="1">
        <v>318770.59999999998</v>
      </c>
      <c r="D2120" s="1">
        <v>328775.15000000002</v>
      </c>
      <c r="E2120" s="1">
        <v>647545.75</v>
      </c>
    </row>
    <row r="2121" spans="1:5">
      <c r="A2121" s="1">
        <v>1941</v>
      </c>
      <c r="B2121" s="1">
        <v>8</v>
      </c>
      <c r="C2121" s="1">
        <v>324415.24</v>
      </c>
      <c r="D2121" s="1">
        <v>333307.19</v>
      </c>
      <c r="E2121" s="1">
        <v>657722.43000000005</v>
      </c>
    </row>
    <row r="2122" spans="1:5">
      <c r="A2122" s="1">
        <v>1941</v>
      </c>
      <c r="B2122" s="1">
        <v>9</v>
      </c>
      <c r="C2122" s="1">
        <v>333154.28000000003</v>
      </c>
      <c r="D2122" s="1">
        <v>340944.63</v>
      </c>
      <c r="E2122" s="1">
        <v>674098.91</v>
      </c>
    </row>
    <row r="2123" spans="1:5">
      <c r="A2123" s="1">
        <v>1941</v>
      </c>
      <c r="B2123" s="1">
        <v>10</v>
      </c>
      <c r="C2123" s="1">
        <v>337747.18</v>
      </c>
      <c r="D2123" s="1">
        <v>343593.48</v>
      </c>
      <c r="E2123" s="1">
        <v>681340.65</v>
      </c>
    </row>
    <row r="2124" spans="1:5">
      <c r="A2124" s="1">
        <v>1941</v>
      </c>
      <c r="B2124" s="1">
        <v>11</v>
      </c>
      <c r="C2124" s="1">
        <v>339613.89</v>
      </c>
      <c r="D2124" s="1">
        <v>344069.58</v>
      </c>
      <c r="E2124" s="1">
        <v>683683.47</v>
      </c>
    </row>
    <row r="2125" spans="1:5">
      <c r="A2125" s="1">
        <v>1941</v>
      </c>
      <c r="B2125" s="1">
        <v>12</v>
      </c>
      <c r="C2125" s="1">
        <v>343068.04</v>
      </c>
      <c r="D2125" s="1">
        <v>347581.19</v>
      </c>
      <c r="E2125" s="1">
        <v>690649.24</v>
      </c>
    </row>
    <row r="2126" spans="1:5">
      <c r="A2126" s="1">
        <v>1941</v>
      </c>
      <c r="B2126" s="1">
        <v>13</v>
      </c>
      <c r="C2126" s="1">
        <v>348741.9</v>
      </c>
      <c r="D2126" s="1">
        <v>353233.37</v>
      </c>
      <c r="E2126" s="1">
        <v>701975.27</v>
      </c>
    </row>
    <row r="2127" spans="1:5">
      <c r="A2127" s="1">
        <v>1941</v>
      </c>
      <c r="B2127" s="1">
        <v>14</v>
      </c>
      <c r="C2127" s="1">
        <v>356071.88</v>
      </c>
      <c r="D2127" s="1">
        <v>360276.08</v>
      </c>
      <c r="E2127" s="1">
        <v>716347.95</v>
      </c>
    </row>
    <row r="2128" spans="1:5">
      <c r="A2128" s="1">
        <v>1941</v>
      </c>
      <c r="B2128" s="1">
        <v>15</v>
      </c>
      <c r="C2128" s="1">
        <v>363264.73</v>
      </c>
      <c r="D2128" s="1">
        <v>367405.7</v>
      </c>
      <c r="E2128" s="1">
        <v>730670.42</v>
      </c>
    </row>
    <row r="2129" spans="1:5">
      <c r="A2129" s="1">
        <v>1941</v>
      </c>
      <c r="B2129" s="1">
        <v>16</v>
      </c>
      <c r="C2129" s="1">
        <v>370405.89</v>
      </c>
      <c r="D2129" s="1">
        <v>374211.49</v>
      </c>
      <c r="E2129" s="1">
        <v>744617.39</v>
      </c>
    </row>
    <row r="2130" spans="1:5">
      <c r="A2130" s="1">
        <v>1941</v>
      </c>
      <c r="B2130" s="1">
        <v>17</v>
      </c>
      <c r="C2130" s="1">
        <v>376801.92</v>
      </c>
      <c r="D2130" s="1">
        <v>361967.35</v>
      </c>
      <c r="E2130" s="1">
        <v>738769.26</v>
      </c>
    </row>
    <row r="2131" spans="1:5">
      <c r="A2131" s="1">
        <v>1941</v>
      </c>
      <c r="B2131" s="1">
        <v>18</v>
      </c>
      <c r="C2131" s="1">
        <v>388314.22</v>
      </c>
      <c r="D2131" s="1">
        <v>324019.21999999997</v>
      </c>
      <c r="E2131" s="1">
        <v>712333.44</v>
      </c>
    </row>
    <row r="2132" spans="1:5">
      <c r="A2132" s="1">
        <v>1941</v>
      </c>
      <c r="B2132" s="1">
        <v>19</v>
      </c>
      <c r="C2132" s="1">
        <v>406283.25</v>
      </c>
      <c r="D2132" s="1">
        <v>282478.86</v>
      </c>
      <c r="E2132" s="1">
        <v>688762.1</v>
      </c>
    </row>
    <row r="2133" spans="1:5">
      <c r="A2133" s="1">
        <v>1941</v>
      </c>
      <c r="B2133" s="1">
        <v>20</v>
      </c>
      <c r="C2133" s="1">
        <v>415160.77</v>
      </c>
      <c r="D2133" s="1">
        <v>240421.3</v>
      </c>
      <c r="E2133" s="1">
        <v>655582.06999999995</v>
      </c>
    </row>
    <row r="2134" spans="1:5">
      <c r="A2134" s="1">
        <v>1941</v>
      </c>
      <c r="B2134" s="1">
        <v>21</v>
      </c>
      <c r="C2134" s="1">
        <v>393533.51</v>
      </c>
      <c r="D2134" s="1">
        <v>184476.24</v>
      </c>
      <c r="E2134" s="1">
        <v>578009.74</v>
      </c>
    </row>
    <row r="2135" spans="1:5">
      <c r="A2135" s="1">
        <v>1941</v>
      </c>
      <c r="B2135" s="1">
        <v>22</v>
      </c>
      <c r="C2135" s="1">
        <v>347217.6</v>
      </c>
      <c r="D2135" s="1">
        <v>124452.02</v>
      </c>
      <c r="E2135" s="1">
        <v>471669.62</v>
      </c>
    </row>
    <row r="2136" spans="1:5">
      <c r="A2136" s="1">
        <v>1941</v>
      </c>
      <c r="B2136" s="1">
        <v>23</v>
      </c>
      <c r="C2136" s="1">
        <v>321645.78999999998</v>
      </c>
      <c r="D2136" s="1">
        <v>97789.07</v>
      </c>
      <c r="E2136" s="1">
        <v>419434.86</v>
      </c>
    </row>
    <row r="2137" spans="1:5">
      <c r="A2137" s="1">
        <v>1941</v>
      </c>
      <c r="B2137" s="1">
        <v>24</v>
      </c>
      <c r="C2137" s="1">
        <v>335609.08</v>
      </c>
      <c r="D2137" s="1">
        <v>119634.16</v>
      </c>
      <c r="E2137" s="1">
        <v>455243.24</v>
      </c>
    </row>
    <row r="2138" spans="1:5">
      <c r="A2138" s="1">
        <v>1941</v>
      </c>
      <c r="B2138" s="1">
        <v>25</v>
      </c>
      <c r="C2138" s="1">
        <v>365145.48</v>
      </c>
      <c r="D2138" s="1">
        <v>165985.51999999999</v>
      </c>
      <c r="E2138" s="1">
        <v>531131</v>
      </c>
    </row>
    <row r="2139" spans="1:5">
      <c r="A2139" s="1">
        <v>1941</v>
      </c>
      <c r="B2139" s="1">
        <v>26</v>
      </c>
      <c r="C2139" s="1">
        <v>389169.9</v>
      </c>
      <c r="D2139" s="1">
        <v>208316.87</v>
      </c>
      <c r="E2139" s="1">
        <v>597486.76</v>
      </c>
    </row>
    <row r="2140" spans="1:5">
      <c r="A2140" s="1">
        <v>1941</v>
      </c>
      <c r="B2140" s="1">
        <v>27</v>
      </c>
      <c r="C2140" s="1">
        <v>400958.39</v>
      </c>
      <c r="D2140" s="1">
        <v>236494.13</v>
      </c>
      <c r="E2140" s="1">
        <v>637452.52</v>
      </c>
    </row>
    <row r="2141" spans="1:5">
      <c r="A2141" s="1">
        <v>1941</v>
      </c>
      <c r="B2141" s="1">
        <v>28</v>
      </c>
      <c r="C2141" s="1">
        <v>403156.5</v>
      </c>
      <c r="D2141" s="1">
        <v>253444.4</v>
      </c>
      <c r="E2141" s="1">
        <v>656600.89</v>
      </c>
    </row>
    <row r="2142" spans="1:5">
      <c r="A2142" s="1">
        <v>1941</v>
      </c>
      <c r="B2142" s="1">
        <v>29</v>
      </c>
      <c r="C2142" s="1">
        <v>402276.29</v>
      </c>
      <c r="D2142" s="1">
        <v>264859.21000000002</v>
      </c>
      <c r="E2142" s="1">
        <v>667135.49</v>
      </c>
    </row>
    <row r="2143" spans="1:5">
      <c r="A2143" s="1">
        <v>1941</v>
      </c>
      <c r="B2143" s="1">
        <v>30</v>
      </c>
      <c r="C2143" s="1">
        <v>402123.74</v>
      </c>
      <c r="D2143" s="1">
        <v>275100.52</v>
      </c>
      <c r="E2143" s="1">
        <v>677224.25</v>
      </c>
    </row>
    <row r="2144" spans="1:5">
      <c r="A2144" s="1">
        <v>1941</v>
      </c>
      <c r="B2144" s="1">
        <v>31</v>
      </c>
      <c r="C2144" s="1">
        <v>403964.89</v>
      </c>
      <c r="D2144" s="1">
        <v>285868.63</v>
      </c>
      <c r="E2144" s="1">
        <v>689833.52</v>
      </c>
    </row>
    <row r="2145" spans="1:5">
      <c r="A2145" s="1">
        <v>1941</v>
      </c>
      <c r="B2145" s="1">
        <v>32</v>
      </c>
      <c r="C2145" s="1">
        <v>405940.34</v>
      </c>
      <c r="D2145" s="1">
        <v>295362.13</v>
      </c>
      <c r="E2145" s="1">
        <v>701302.48</v>
      </c>
    </row>
    <row r="2146" spans="1:5">
      <c r="A2146" s="1">
        <v>1941</v>
      </c>
      <c r="B2146" s="1">
        <v>33</v>
      </c>
      <c r="C2146" s="1">
        <v>404865.28000000003</v>
      </c>
      <c r="D2146" s="1">
        <v>302241.45</v>
      </c>
      <c r="E2146" s="1">
        <v>707106.73</v>
      </c>
    </row>
    <row r="2147" spans="1:5">
      <c r="A2147" s="1">
        <v>1941</v>
      </c>
      <c r="B2147" s="1">
        <v>34</v>
      </c>
      <c r="C2147" s="1">
        <v>401069.32</v>
      </c>
      <c r="D2147" s="1">
        <v>308379.09999999998</v>
      </c>
      <c r="E2147" s="1">
        <v>709448.42</v>
      </c>
    </row>
    <row r="2148" spans="1:5">
      <c r="A2148" s="1">
        <v>1941</v>
      </c>
      <c r="B2148" s="1">
        <v>35</v>
      </c>
      <c r="C2148" s="1">
        <v>396229.06</v>
      </c>
      <c r="D2148" s="1">
        <v>314645.65000000002</v>
      </c>
      <c r="E2148" s="1">
        <v>710874.71</v>
      </c>
    </row>
    <row r="2149" spans="1:5">
      <c r="A2149" s="1">
        <v>1941</v>
      </c>
      <c r="B2149" s="1">
        <v>36</v>
      </c>
      <c r="C2149" s="1">
        <v>391664.37</v>
      </c>
      <c r="D2149" s="1">
        <v>320935.56</v>
      </c>
      <c r="E2149" s="1">
        <v>712599.93</v>
      </c>
    </row>
    <row r="2150" spans="1:5">
      <c r="A2150" s="1">
        <v>1941</v>
      </c>
      <c r="B2150" s="1">
        <v>37</v>
      </c>
      <c r="C2150" s="1">
        <v>387000.35</v>
      </c>
      <c r="D2150" s="1">
        <v>325926.84000000003</v>
      </c>
      <c r="E2150" s="1">
        <v>712927.19</v>
      </c>
    </row>
    <row r="2151" spans="1:5">
      <c r="A2151" s="1">
        <v>1941</v>
      </c>
      <c r="B2151" s="1">
        <v>38</v>
      </c>
      <c r="C2151" s="1">
        <v>381707.37</v>
      </c>
      <c r="D2151" s="1">
        <v>328409.44</v>
      </c>
      <c r="E2151" s="1">
        <v>710116.81</v>
      </c>
    </row>
    <row r="2152" spans="1:5">
      <c r="A2152" s="1">
        <v>1941</v>
      </c>
      <c r="B2152" s="1">
        <v>39</v>
      </c>
      <c r="C2152" s="1">
        <v>378001.57</v>
      </c>
      <c r="D2152" s="1">
        <v>329799.28999999998</v>
      </c>
      <c r="E2152" s="1">
        <v>707800.87</v>
      </c>
    </row>
    <row r="2153" spans="1:5">
      <c r="A2153" s="1">
        <v>1941</v>
      </c>
      <c r="B2153" s="1">
        <v>40</v>
      </c>
      <c r="C2153" s="1">
        <v>375297.17</v>
      </c>
      <c r="D2153" s="1">
        <v>328400.63</v>
      </c>
      <c r="E2153" s="1">
        <v>703697.79</v>
      </c>
    </row>
    <row r="2154" spans="1:5">
      <c r="A2154" s="1">
        <v>1941</v>
      </c>
      <c r="B2154" s="1">
        <v>41</v>
      </c>
      <c r="C2154" s="1">
        <v>367936.37</v>
      </c>
      <c r="D2154" s="1">
        <v>317328.71000000002</v>
      </c>
      <c r="E2154" s="1">
        <v>685265.07</v>
      </c>
    </row>
    <row r="2155" spans="1:5">
      <c r="A2155" s="1">
        <v>1941</v>
      </c>
      <c r="B2155" s="1">
        <v>42</v>
      </c>
      <c r="C2155" s="1">
        <v>357195.09</v>
      </c>
      <c r="D2155" s="1">
        <v>299306.7</v>
      </c>
      <c r="E2155" s="1">
        <v>656501.79</v>
      </c>
    </row>
    <row r="2156" spans="1:5">
      <c r="A2156" s="1">
        <v>1941</v>
      </c>
      <c r="B2156" s="1">
        <v>43</v>
      </c>
      <c r="C2156" s="1">
        <v>349503.47</v>
      </c>
      <c r="D2156" s="1">
        <v>285624.51</v>
      </c>
      <c r="E2156" s="1">
        <v>635127.98</v>
      </c>
    </row>
    <row r="2157" spans="1:5">
      <c r="A2157" s="1">
        <v>1941</v>
      </c>
      <c r="B2157" s="1">
        <v>44</v>
      </c>
      <c r="C2157" s="1">
        <v>345145.02</v>
      </c>
      <c r="D2157" s="1">
        <v>279450.2</v>
      </c>
      <c r="E2157" s="1">
        <v>624595.22</v>
      </c>
    </row>
    <row r="2158" spans="1:5">
      <c r="A2158" s="1">
        <v>1941</v>
      </c>
      <c r="B2158" s="1">
        <v>45</v>
      </c>
      <c r="C2158" s="1">
        <v>340283.47</v>
      </c>
      <c r="D2158" s="1">
        <v>275926.83</v>
      </c>
      <c r="E2158" s="1">
        <v>616210.30000000005</v>
      </c>
    </row>
    <row r="2159" spans="1:5">
      <c r="A2159" s="1">
        <v>1941</v>
      </c>
      <c r="B2159" s="1">
        <v>46</v>
      </c>
      <c r="C2159" s="1">
        <v>335463.73</v>
      </c>
      <c r="D2159" s="1">
        <v>273179.28000000003</v>
      </c>
      <c r="E2159" s="1">
        <v>608643.02</v>
      </c>
    </row>
    <row r="2160" spans="1:5">
      <c r="A2160" s="1">
        <v>1941</v>
      </c>
      <c r="B2160" s="1">
        <v>47</v>
      </c>
      <c r="C2160" s="1">
        <v>332374.45</v>
      </c>
      <c r="D2160" s="1">
        <v>272028.73</v>
      </c>
      <c r="E2160" s="1">
        <v>604403.18000000005</v>
      </c>
    </row>
    <row r="2161" spans="1:5">
      <c r="A2161" s="1">
        <v>1941</v>
      </c>
      <c r="B2161" s="1">
        <v>48</v>
      </c>
      <c r="C2161" s="1">
        <v>330483.69</v>
      </c>
      <c r="D2161" s="1">
        <v>272626.37</v>
      </c>
      <c r="E2161" s="1">
        <v>603110.05000000005</v>
      </c>
    </row>
    <row r="2162" spans="1:5">
      <c r="A2162" s="1">
        <v>1941</v>
      </c>
      <c r="B2162" s="1">
        <v>49</v>
      </c>
      <c r="C2162" s="1">
        <v>327540.84999999998</v>
      </c>
      <c r="D2162" s="1">
        <v>273184.27</v>
      </c>
      <c r="E2162" s="1">
        <v>600725.12</v>
      </c>
    </row>
    <row r="2163" spans="1:5">
      <c r="A2163" s="1">
        <v>1941</v>
      </c>
      <c r="B2163" s="1">
        <v>50</v>
      </c>
      <c r="C2163" s="1">
        <v>319925.14</v>
      </c>
      <c r="D2163" s="1">
        <v>269997.57</v>
      </c>
      <c r="E2163" s="1">
        <v>589922.71</v>
      </c>
    </row>
    <row r="2164" spans="1:5">
      <c r="A2164" s="1">
        <v>1941</v>
      </c>
      <c r="B2164" s="1">
        <v>51</v>
      </c>
      <c r="C2164" s="1">
        <v>311388.09999999998</v>
      </c>
      <c r="D2164" s="1">
        <v>264919.14</v>
      </c>
      <c r="E2164" s="1">
        <v>576307.25</v>
      </c>
    </row>
    <row r="2165" spans="1:5">
      <c r="A2165" s="1">
        <v>1941</v>
      </c>
      <c r="B2165" s="1">
        <v>52</v>
      </c>
      <c r="C2165" s="1">
        <v>308544.21999999997</v>
      </c>
      <c r="D2165" s="1">
        <v>262329.06</v>
      </c>
      <c r="E2165" s="1">
        <v>570873.28</v>
      </c>
    </row>
    <row r="2166" spans="1:5">
      <c r="A2166" s="1">
        <v>1941</v>
      </c>
      <c r="B2166" s="1">
        <v>53</v>
      </c>
      <c r="C2166" s="1">
        <v>306413.94</v>
      </c>
      <c r="D2166" s="1">
        <v>258742.15</v>
      </c>
      <c r="E2166" s="1">
        <v>565156.09</v>
      </c>
    </row>
    <row r="2167" spans="1:5">
      <c r="A2167" s="1">
        <v>1941</v>
      </c>
      <c r="B2167" s="1">
        <v>54</v>
      </c>
      <c r="C2167" s="1">
        <v>300143.96999999997</v>
      </c>
      <c r="D2167" s="1">
        <v>252502.3</v>
      </c>
      <c r="E2167" s="1">
        <v>552646.27</v>
      </c>
    </row>
    <row r="2168" spans="1:5">
      <c r="A2168" s="1">
        <v>1941</v>
      </c>
      <c r="B2168" s="1">
        <v>55</v>
      </c>
      <c r="C2168" s="1">
        <v>292740.90999999997</v>
      </c>
      <c r="D2168" s="1">
        <v>246678.69</v>
      </c>
      <c r="E2168" s="1">
        <v>539419.59</v>
      </c>
    </row>
    <row r="2169" spans="1:5">
      <c r="A2169" s="1">
        <v>1941</v>
      </c>
      <c r="B2169" s="1">
        <v>56</v>
      </c>
      <c r="C2169" s="1">
        <v>286300.68</v>
      </c>
      <c r="D2169" s="1">
        <v>241278.01</v>
      </c>
      <c r="E2169" s="1">
        <v>527578.68999999994</v>
      </c>
    </row>
    <row r="2170" spans="1:5">
      <c r="A2170" s="1">
        <v>1941</v>
      </c>
      <c r="B2170" s="1">
        <v>57</v>
      </c>
      <c r="C2170" s="1">
        <v>281840.25</v>
      </c>
      <c r="D2170" s="1">
        <v>236283.82</v>
      </c>
      <c r="E2170" s="1">
        <v>518124.07</v>
      </c>
    </row>
    <row r="2171" spans="1:5">
      <c r="A2171" s="1">
        <v>1941</v>
      </c>
      <c r="B2171" s="1">
        <v>58</v>
      </c>
      <c r="C2171" s="1">
        <v>280225.76</v>
      </c>
      <c r="D2171" s="1">
        <v>234802.66</v>
      </c>
      <c r="E2171" s="1">
        <v>515028.42</v>
      </c>
    </row>
    <row r="2172" spans="1:5">
      <c r="A2172" s="1">
        <v>1941</v>
      </c>
      <c r="B2172" s="1">
        <v>59</v>
      </c>
      <c r="C2172" s="1">
        <v>278122.43</v>
      </c>
      <c r="D2172" s="1">
        <v>235039.78</v>
      </c>
      <c r="E2172" s="1">
        <v>513162.21</v>
      </c>
    </row>
    <row r="2173" spans="1:5">
      <c r="A2173" s="1">
        <v>1941</v>
      </c>
      <c r="B2173" s="1">
        <v>60</v>
      </c>
      <c r="C2173" s="1">
        <v>270100.75</v>
      </c>
      <c r="D2173" s="1">
        <v>229791.62</v>
      </c>
      <c r="E2173" s="1">
        <v>499892.37</v>
      </c>
    </row>
    <row r="2174" spans="1:5">
      <c r="A2174" s="1">
        <v>1941</v>
      </c>
      <c r="B2174" s="1">
        <v>61</v>
      </c>
      <c r="C2174" s="1">
        <v>257293.31</v>
      </c>
      <c r="D2174" s="1">
        <v>218592.75</v>
      </c>
      <c r="E2174" s="1">
        <v>475886.06</v>
      </c>
    </row>
    <row r="2175" spans="1:5">
      <c r="A2175" s="1">
        <v>1941</v>
      </c>
      <c r="B2175" s="1">
        <v>62</v>
      </c>
      <c r="C2175" s="1">
        <v>247582.6</v>
      </c>
      <c r="D2175" s="1">
        <v>208559.95</v>
      </c>
      <c r="E2175" s="1">
        <v>456142.56</v>
      </c>
    </row>
    <row r="2176" spans="1:5">
      <c r="A2176" s="1">
        <v>1941</v>
      </c>
      <c r="B2176" s="1">
        <v>63</v>
      </c>
      <c r="C2176" s="1">
        <v>241736.11</v>
      </c>
      <c r="D2176" s="1">
        <v>201916.66</v>
      </c>
      <c r="E2176" s="1">
        <v>443652.77</v>
      </c>
    </row>
    <row r="2177" spans="1:5">
      <c r="A2177" s="1">
        <v>1941</v>
      </c>
      <c r="B2177" s="1">
        <v>64</v>
      </c>
      <c r="C2177" s="1">
        <v>234246.86</v>
      </c>
      <c r="D2177" s="1">
        <v>195279.55</v>
      </c>
      <c r="E2177" s="1">
        <v>429526.4</v>
      </c>
    </row>
    <row r="2178" spans="1:5">
      <c r="A2178" s="1">
        <v>1941</v>
      </c>
      <c r="B2178" s="1">
        <v>65</v>
      </c>
      <c r="C2178" s="1">
        <v>222819.47</v>
      </c>
      <c r="D2178" s="1">
        <v>186628.12</v>
      </c>
      <c r="E2178" s="1">
        <v>409447.59</v>
      </c>
    </row>
    <row r="2179" spans="1:5">
      <c r="A2179" s="1">
        <v>1941</v>
      </c>
      <c r="B2179" s="1">
        <v>66</v>
      </c>
      <c r="C2179" s="1">
        <v>210205.34</v>
      </c>
      <c r="D2179" s="1">
        <v>176912.69</v>
      </c>
      <c r="E2179" s="1">
        <v>387118.03</v>
      </c>
    </row>
    <row r="2180" spans="1:5">
      <c r="A2180" s="1">
        <v>1941</v>
      </c>
      <c r="B2180" s="1">
        <v>67</v>
      </c>
      <c r="C2180" s="1">
        <v>200103.89</v>
      </c>
      <c r="D2180" s="1">
        <v>167831.45</v>
      </c>
      <c r="E2180" s="1">
        <v>367935.34</v>
      </c>
    </row>
    <row r="2181" spans="1:5">
      <c r="A2181" s="1">
        <v>1941</v>
      </c>
      <c r="B2181" s="1">
        <v>68</v>
      </c>
      <c r="C2181" s="1">
        <v>192006.17</v>
      </c>
      <c r="D2181" s="1">
        <v>159549.82</v>
      </c>
      <c r="E2181" s="1">
        <v>351555.99</v>
      </c>
    </row>
    <row r="2182" spans="1:5">
      <c r="A2182" s="1">
        <v>1941</v>
      </c>
      <c r="B2182" s="1">
        <v>69</v>
      </c>
      <c r="C2182" s="1">
        <v>182889.11</v>
      </c>
      <c r="D2182" s="1">
        <v>150350.68</v>
      </c>
      <c r="E2182" s="1">
        <v>333239.78999999998</v>
      </c>
    </row>
    <row r="2183" spans="1:5">
      <c r="A2183" s="1">
        <v>1941</v>
      </c>
      <c r="B2183" s="1">
        <v>70</v>
      </c>
      <c r="C2183" s="1">
        <v>169712.38</v>
      </c>
      <c r="D2183" s="1">
        <v>137651.56</v>
      </c>
      <c r="E2183" s="1">
        <v>307363.94</v>
      </c>
    </row>
    <row r="2184" spans="1:5">
      <c r="A2184" s="1">
        <v>1941</v>
      </c>
      <c r="B2184" s="1">
        <v>71</v>
      </c>
      <c r="C2184" s="1">
        <v>154786.6</v>
      </c>
      <c r="D2184" s="1">
        <v>124061.31</v>
      </c>
      <c r="E2184" s="1">
        <v>278847.90999999997</v>
      </c>
    </row>
    <row r="2185" spans="1:5">
      <c r="A2185" s="1">
        <v>1941</v>
      </c>
      <c r="B2185" s="1">
        <v>72</v>
      </c>
      <c r="C2185" s="1">
        <v>143931.23000000001</v>
      </c>
      <c r="D2185" s="1">
        <v>113553.71</v>
      </c>
      <c r="E2185" s="1">
        <v>257484.94</v>
      </c>
    </row>
    <row r="2186" spans="1:5">
      <c r="A2186" s="1">
        <v>1941</v>
      </c>
      <c r="B2186" s="1">
        <v>73</v>
      </c>
      <c r="C2186" s="1">
        <v>136657.37</v>
      </c>
      <c r="D2186" s="1">
        <v>104850.07</v>
      </c>
      <c r="E2186" s="1">
        <v>241507.44</v>
      </c>
    </row>
    <row r="2187" spans="1:5">
      <c r="A2187" s="1">
        <v>1941</v>
      </c>
      <c r="B2187" s="1">
        <v>74</v>
      </c>
      <c r="C2187" s="1">
        <v>128331.37</v>
      </c>
      <c r="D2187" s="1">
        <v>94747.11</v>
      </c>
      <c r="E2187" s="1">
        <v>223078.48</v>
      </c>
    </row>
    <row r="2188" spans="1:5">
      <c r="A2188" s="1">
        <v>1941</v>
      </c>
      <c r="B2188" s="1">
        <v>75</v>
      </c>
      <c r="C2188" s="1">
        <v>116812.14</v>
      </c>
      <c r="D2188" s="1">
        <v>82554.5</v>
      </c>
      <c r="E2188" s="1">
        <v>199366.64</v>
      </c>
    </row>
    <row r="2189" spans="1:5">
      <c r="A2189" s="1">
        <v>1941</v>
      </c>
      <c r="B2189" s="1">
        <v>76</v>
      </c>
      <c r="C2189" s="1">
        <v>103127.96</v>
      </c>
      <c r="D2189" s="1">
        <v>70387.429999999993</v>
      </c>
      <c r="E2189" s="1">
        <v>173515.39</v>
      </c>
    </row>
    <row r="2190" spans="1:5">
      <c r="A2190" s="1">
        <v>1941</v>
      </c>
      <c r="B2190" s="1">
        <v>77</v>
      </c>
      <c r="C2190" s="1">
        <v>90230.69</v>
      </c>
      <c r="D2190" s="1">
        <v>60510.400000000001</v>
      </c>
      <c r="E2190" s="1">
        <v>150741.09</v>
      </c>
    </row>
    <row r="2191" spans="1:5">
      <c r="A2191" s="1">
        <v>1941</v>
      </c>
      <c r="B2191" s="1">
        <v>78</v>
      </c>
      <c r="C2191" s="1">
        <v>79460.36</v>
      </c>
      <c r="D2191" s="1">
        <v>52398.1</v>
      </c>
      <c r="E2191" s="1">
        <v>131858.46</v>
      </c>
    </row>
    <row r="2192" spans="1:5">
      <c r="A2192" s="1">
        <v>1941</v>
      </c>
      <c r="B2192" s="1">
        <v>79</v>
      </c>
      <c r="C2192" s="1">
        <v>69912.7</v>
      </c>
      <c r="D2192" s="1">
        <v>44210.080000000002</v>
      </c>
      <c r="E2192" s="1">
        <v>114122.78</v>
      </c>
    </row>
    <row r="2193" spans="1:5">
      <c r="A2193" s="1">
        <v>1941</v>
      </c>
      <c r="B2193" s="1">
        <v>80</v>
      </c>
      <c r="C2193" s="1">
        <v>62623.58</v>
      </c>
      <c r="D2193" s="1">
        <v>38869.019999999997</v>
      </c>
      <c r="E2193" s="1">
        <v>101492.6</v>
      </c>
    </row>
    <row r="2194" spans="1:5">
      <c r="A2194" s="1">
        <v>1941</v>
      </c>
      <c r="B2194" s="1">
        <v>81</v>
      </c>
      <c r="C2194" s="1">
        <v>54156.07</v>
      </c>
      <c r="D2194" s="1">
        <v>32379.53</v>
      </c>
      <c r="E2194" s="1">
        <v>86535.6</v>
      </c>
    </row>
    <row r="2195" spans="1:5">
      <c r="A2195" s="1">
        <v>1941</v>
      </c>
      <c r="B2195" s="1">
        <v>82</v>
      </c>
      <c r="C2195" s="1">
        <v>44935.24</v>
      </c>
      <c r="D2195" s="1">
        <v>25916.47</v>
      </c>
      <c r="E2195" s="1">
        <v>70851.710000000006</v>
      </c>
    </row>
    <row r="2196" spans="1:5">
      <c r="A2196" s="1">
        <v>1941</v>
      </c>
      <c r="B2196" s="1">
        <v>83</v>
      </c>
      <c r="C2196" s="1">
        <v>37037.910000000003</v>
      </c>
      <c r="D2196" s="1">
        <v>20677.72</v>
      </c>
      <c r="E2196" s="1">
        <v>57715.63</v>
      </c>
    </row>
    <row r="2197" spans="1:5">
      <c r="A2197" s="1">
        <v>1941</v>
      </c>
      <c r="B2197" s="1">
        <v>84</v>
      </c>
      <c r="C2197" s="1">
        <v>31058.560000000001</v>
      </c>
      <c r="D2197" s="1">
        <v>16584.650000000001</v>
      </c>
      <c r="E2197" s="1">
        <v>47643.21</v>
      </c>
    </row>
    <row r="2198" spans="1:5">
      <c r="A2198" s="1">
        <v>1941</v>
      </c>
      <c r="B2198" s="1">
        <v>85</v>
      </c>
      <c r="C2198" s="1">
        <v>25131.02</v>
      </c>
      <c r="D2198" s="1">
        <v>12706.08</v>
      </c>
      <c r="E2198" s="1">
        <v>37837.1</v>
      </c>
    </row>
    <row r="2199" spans="1:5">
      <c r="A2199" s="1">
        <v>1941</v>
      </c>
      <c r="B2199" s="1">
        <v>86</v>
      </c>
      <c r="C2199" s="1">
        <v>19763.57</v>
      </c>
      <c r="D2199" s="1">
        <v>9541.06</v>
      </c>
      <c r="E2199" s="1">
        <v>29304.63</v>
      </c>
    </row>
    <row r="2200" spans="1:5">
      <c r="A2200" s="1">
        <v>1941</v>
      </c>
      <c r="B2200" s="1">
        <v>87</v>
      </c>
      <c r="C2200" s="1">
        <v>15244.32</v>
      </c>
      <c r="D2200" s="1">
        <v>6974.78</v>
      </c>
      <c r="E2200" s="1">
        <v>22219.1</v>
      </c>
    </row>
    <row r="2201" spans="1:5">
      <c r="A2201" s="1">
        <v>1941</v>
      </c>
      <c r="B2201" s="1">
        <v>88</v>
      </c>
      <c r="C2201" s="1">
        <v>11749.25</v>
      </c>
      <c r="D2201" s="1">
        <v>5052.4399999999996</v>
      </c>
      <c r="E2201" s="1">
        <v>16801.689999999999</v>
      </c>
    </row>
    <row r="2202" spans="1:5">
      <c r="A2202" s="1">
        <v>1941</v>
      </c>
      <c r="B2202" s="1">
        <v>89</v>
      </c>
      <c r="C2202" s="1">
        <v>9064.43</v>
      </c>
      <c r="D2202" s="1">
        <v>3692.52</v>
      </c>
      <c r="E2202" s="1">
        <v>12756.96</v>
      </c>
    </row>
    <row r="2203" spans="1:5">
      <c r="A2203" s="1">
        <v>1941</v>
      </c>
      <c r="B2203" s="1">
        <v>90</v>
      </c>
      <c r="C2203" s="1">
        <v>6745.85</v>
      </c>
      <c r="D2203" s="1">
        <v>2605.04</v>
      </c>
      <c r="E2203" s="1">
        <v>9350.8799999999992</v>
      </c>
    </row>
    <row r="2204" spans="1:5">
      <c r="A2204" s="1">
        <v>1941</v>
      </c>
      <c r="B2204" s="1">
        <v>91</v>
      </c>
      <c r="C2204" s="1">
        <v>4844.03</v>
      </c>
      <c r="D2204" s="1">
        <v>1808.49</v>
      </c>
      <c r="E2204" s="1">
        <v>6652.52</v>
      </c>
    </row>
    <row r="2205" spans="1:5">
      <c r="A2205" s="1">
        <v>1941</v>
      </c>
      <c r="B2205" s="1">
        <v>92</v>
      </c>
      <c r="C2205" s="1">
        <v>3340.62</v>
      </c>
      <c r="D2205" s="1">
        <v>1197.9100000000001</v>
      </c>
      <c r="E2205" s="1">
        <v>4538.53</v>
      </c>
    </row>
    <row r="2206" spans="1:5">
      <c r="A2206" s="1">
        <v>1941</v>
      </c>
      <c r="B2206" s="1">
        <v>93</v>
      </c>
      <c r="C2206" s="1">
        <v>2230.13</v>
      </c>
      <c r="D2206" s="1">
        <v>743.24</v>
      </c>
      <c r="E2206" s="1">
        <v>2973.37</v>
      </c>
    </row>
    <row r="2207" spans="1:5">
      <c r="A2207" s="1">
        <v>1941</v>
      </c>
      <c r="B2207" s="1">
        <v>94</v>
      </c>
      <c r="C2207" s="1">
        <v>1499.43</v>
      </c>
      <c r="D2207" s="1">
        <v>465.72</v>
      </c>
      <c r="E2207" s="1">
        <v>1965.15</v>
      </c>
    </row>
    <row r="2208" spans="1:5">
      <c r="A2208" s="1">
        <v>1941</v>
      </c>
      <c r="B2208" s="1">
        <v>95</v>
      </c>
      <c r="C2208" s="1">
        <v>1000.28</v>
      </c>
      <c r="D2208" s="1">
        <v>291.70999999999998</v>
      </c>
      <c r="E2208" s="1">
        <v>1291.99</v>
      </c>
    </row>
    <row r="2209" spans="1:5">
      <c r="A2209" s="1">
        <v>1941</v>
      </c>
      <c r="B2209" s="1">
        <v>96</v>
      </c>
      <c r="C2209" s="1">
        <v>635.62</v>
      </c>
      <c r="D2209" s="1">
        <v>174.99</v>
      </c>
      <c r="E2209" s="1">
        <v>810.61</v>
      </c>
    </row>
    <row r="2210" spans="1:5">
      <c r="A2210" s="1">
        <v>1941</v>
      </c>
      <c r="B2210" s="1">
        <v>97</v>
      </c>
      <c r="C2210" s="1">
        <v>382.56</v>
      </c>
      <c r="D2210" s="1">
        <v>102.6</v>
      </c>
      <c r="E2210" s="1">
        <v>485.16</v>
      </c>
    </row>
    <row r="2211" spans="1:5">
      <c r="A2211" s="1">
        <v>1941</v>
      </c>
      <c r="B2211" s="1">
        <v>98</v>
      </c>
      <c r="C2211" s="1">
        <v>223.13</v>
      </c>
      <c r="D2211" s="1">
        <v>57.47</v>
      </c>
      <c r="E2211" s="1">
        <v>280.60000000000002</v>
      </c>
    </row>
    <row r="2212" spans="1:5">
      <c r="A2212" s="1">
        <v>1941</v>
      </c>
      <c r="B2212" s="1">
        <v>99</v>
      </c>
      <c r="C2212" s="1">
        <v>139</v>
      </c>
      <c r="D2212" s="1">
        <v>29.21</v>
      </c>
      <c r="E2212" s="1">
        <v>168.2</v>
      </c>
    </row>
    <row r="2213" spans="1:5">
      <c r="A2213" s="1">
        <v>1941</v>
      </c>
      <c r="B2213" s="1">
        <v>100</v>
      </c>
      <c r="C2213" s="1">
        <v>84.42</v>
      </c>
      <c r="D2213" s="1">
        <v>15.56</v>
      </c>
      <c r="E2213" s="1">
        <v>99.98</v>
      </c>
    </row>
    <row r="2214" spans="1:5">
      <c r="A2214" s="1">
        <v>1941</v>
      </c>
      <c r="B2214" s="1">
        <v>101</v>
      </c>
      <c r="C2214" s="1">
        <v>44.34</v>
      </c>
      <c r="D2214" s="1">
        <v>9.24</v>
      </c>
      <c r="E2214" s="1">
        <v>53.58</v>
      </c>
    </row>
    <row r="2215" spans="1:5">
      <c r="A2215" s="1">
        <v>1941</v>
      </c>
      <c r="B2215" s="1">
        <v>102</v>
      </c>
      <c r="C2215" s="1">
        <v>21.84</v>
      </c>
      <c r="D2215" s="1">
        <v>3.83</v>
      </c>
      <c r="E2215" s="1">
        <v>25.66</v>
      </c>
    </row>
    <row r="2216" spans="1:5">
      <c r="A2216" s="1">
        <v>1941</v>
      </c>
      <c r="B2216" s="1">
        <v>103</v>
      </c>
      <c r="C2216" s="1">
        <v>9.36</v>
      </c>
      <c r="D2216" s="1">
        <v>1.49</v>
      </c>
      <c r="E2216" s="1">
        <v>10.85</v>
      </c>
    </row>
    <row r="2217" spans="1:5">
      <c r="A2217" s="1">
        <v>1941</v>
      </c>
      <c r="B2217" s="1">
        <v>104</v>
      </c>
      <c r="C2217" s="1">
        <v>2.46</v>
      </c>
      <c r="D2217" s="1">
        <v>1.24</v>
      </c>
      <c r="E2217" s="1">
        <v>3.71</v>
      </c>
    </row>
    <row r="2218" spans="1:5">
      <c r="A2218" s="1">
        <v>1941</v>
      </c>
      <c r="B2218" s="1">
        <v>105</v>
      </c>
      <c r="C2218" s="1">
        <v>0.73</v>
      </c>
      <c r="D2218" s="1">
        <v>1.81</v>
      </c>
      <c r="E2218" s="1">
        <v>2.54</v>
      </c>
    </row>
    <row r="2219" spans="1:5">
      <c r="A2219" s="1">
        <v>1941</v>
      </c>
      <c r="B2219" s="1">
        <v>106</v>
      </c>
      <c r="C2219" s="1">
        <v>0.26</v>
      </c>
      <c r="D2219" s="1">
        <v>2.23</v>
      </c>
      <c r="E2219" s="1">
        <v>2.4900000000000002</v>
      </c>
    </row>
    <row r="2220" spans="1:5">
      <c r="A2220" s="1">
        <v>1941</v>
      </c>
      <c r="B2220" s="1">
        <v>107</v>
      </c>
      <c r="C2220" s="1">
        <v>0.76</v>
      </c>
      <c r="D2220" s="1">
        <v>0.92</v>
      </c>
      <c r="E2220" s="1">
        <v>1.68</v>
      </c>
    </row>
    <row r="2221" spans="1:5">
      <c r="A2221" s="1">
        <v>1941</v>
      </c>
      <c r="B2221" s="1">
        <v>108</v>
      </c>
      <c r="C2221" s="1">
        <v>0.49</v>
      </c>
      <c r="D2221" s="1">
        <v>0</v>
      </c>
      <c r="E2221" s="1">
        <v>0.49</v>
      </c>
    </row>
    <row r="2222" spans="1:5">
      <c r="A2222" s="1">
        <v>1941</v>
      </c>
      <c r="B2222" s="1">
        <v>109</v>
      </c>
      <c r="C2222" s="1">
        <v>0</v>
      </c>
      <c r="D2222" s="1">
        <v>0</v>
      </c>
      <c r="E2222" s="1">
        <v>0</v>
      </c>
    </row>
    <row r="2223" spans="1:5">
      <c r="A2223" s="1">
        <v>1941</v>
      </c>
      <c r="B2223" s="1" t="s">
        <v>121</v>
      </c>
      <c r="C2223" s="1">
        <v>0</v>
      </c>
      <c r="D2223" s="1">
        <v>0</v>
      </c>
      <c r="E2223" s="1">
        <v>0</v>
      </c>
    </row>
    <row r="2224" spans="1:5">
      <c r="A2224" s="1">
        <v>1942</v>
      </c>
      <c r="B2224" s="1">
        <v>0</v>
      </c>
      <c r="C2224" s="1">
        <v>345113.83</v>
      </c>
      <c r="D2224" s="1">
        <v>362244.94</v>
      </c>
      <c r="E2224" s="1">
        <v>707358.77</v>
      </c>
    </row>
    <row r="2225" spans="1:5">
      <c r="A2225" s="1">
        <v>1942</v>
      </c>
      <c r="B2225" s="1">
        <v>1</v>
      </c>
      <c r="C2225" s="1">
        <v>324989.34000000003</v>
      </c>
      <c r="D2225" s="1">
        <v>339146.89</v>
      </c>
      <c r="E2225" s="1">
        <v>664136.23</v>
      </c>
    </row>
    <row r="2226" spans="1:5">
      <c r="A2226" s="1">
        <v>1942</v>
      </c>
      <c r="B2226" s="1">
        <v>2</v>
      </c>
      <c r="C2226" s="1">
        <v>330997.44</v>
      </c>
      <c r="D2226" s="1">
        <v>344178.35</v>
      </c>
      <c r="E2226" s="1">
        <v>675175.8</v>
      </c>
    </row>
    <row r="2227" spans="1:5">
      <c r="A2227" s="1">
        <v>1942</v>
      </c>
      <c r="B2227" s="1">
        <v>3</v>
      </c>
      <c r="C2227" s="1">
        <v>332628.25</v>
      </c>
      <c r="D2227" s="1">
        <v>345454.54</v>
      </c>
      <c r="E2227" s="1">
        <v>678082.79</v>
      </c>
    </row>
    <row r="2228" spans="1:5">
      <c r="A2228" s="1">
        <v>1942</v>
      </c>
      <c r="B2228" s="1">
        <v>4</v>
      </c>
      <c r="C2228" s="1">
        <v>332890.11</v>
      </c>
      <c r="D2228" s="1">
        <v>345439.64</v>
      </c>
      <c r="E2228" s="1">
        <v>678329.75</v>
      </c>
    </row>
    <row r="2229" spans="1:5">
      <c r="A2229" s="1">
        <v>1942</v>
      </c>
      <c r="B2229" s="1">
        <v>5</v>
      </c>
      <c r="C2229" s="1">
        <v>325768.21999999997</v>
      </c>
      <c r="D2229" s="1">
        <v>337344.46</v>
      </c>
      <c r="E2229" s="1">
        <v>663112.67000000004</v>
      </c>
    </row>
    <row r="2230" spans="1:5">
      <c r="A2230" s="1">
        <v>1942</v>
      </c>
      <c r="B2230" s="1">
        <v>6</v>
      </c>
      <c r="C2230" s="1">
        <v>322445.84000000003</v>
      </c>
      <c r="D2230" s="1">
        <v>333533.96000000002</v>
      </c>
      <c r="E2230" s="1">
        <v>655979.80000000005</v>
      </c>
    </row>
    <row r="2231" spans="1:5">
      <c r="A2231" s="1">
        <v>1942</v>
      </c>
      <c r="B2231" s="1">
        <v>7</v>
      </c>
      <c r="C2231" s="1">
        <v>320313.52</v>
      </c>
      <c r="D2231" s="1">
        <v>331218.44</v>
      </c>
      <c r="E2231" s="1">
        <v>651531.96</v>
      </c>
    </row>
    <row r="2232" spans="1:5">
      <c r="A2232" s="1">
        <v>1942</v>
      </c>
      <c r="B2232" s="1">
        <v>8</v>
      </c>
      <c r="C2232" s="1">
        <v>320366.32</v>
      </c>
      <c r="D2232" s="1">
        <v>330456.58</v>
      </c>
      <c r="E2232" s="1">
        <v>650822.9</v>
      </c>
    </row>
    <row r="2233" spans="1:5">
      <c r="A2233" s="1">
        <v>1942</v>
      </c>
      <c r="B2233" s="1">
        <v>9</v>
      </c>
      <c r="C2233" s="1">
        <v>326499.53999999998</v>
      </c>
      <c r="D2233" s="1">
        <v>335513.03000000003</v>
      </c>
      <c r="E2233" s="1">
        <v>662012.56999999995</v>
      </c>
    </row>
    <row r="2234" spans="1:5">
      <c r="A2234" s="1">
        <v>1942</v>
      </c>
      <c r="B2234" s="1">
        <v>10</v>
      </c>
      <c r="C2234" s="1">
        <v>335235.59000000003</v>
      </c>
      <c r="D2234" s="1">
        <v>343182.75</v>
      </c>
      <c r="E2234" s="1">
        <v>678418.34</v>
      </c>
    </row>
    <row r="2235" spans="1:5">
      <c r="A2235" s="1">
        <v>1942</v>
      </c>
      <c r="B2235" s="1">
        <v>11</v>
      </c>
      <c r="C2235" s="1">
        <v>339120.43</v>
      </c>
      <c r="D2235" s="1">
        <v>345000.88</v>
      </c>
      <c r="E2235" s="1">
        <v>684121.31</v>
      </c>
    </row>
    <row r="2236" spans="1:5">
      <c r="A2236" s="1">
        <v>1942</v>
      </c>
      <c r="B2236" s="1">
        <v>12</v>
      </c>
      <c r="C2236" s="1">
        <v>339928.55</v>
      </c>
      <c r="D2236" s="1">
        <v>344175.76</v>
      </c>
      <c r="E2236" s="1">
        <v>684104.31</v>
      </c>
    </row>
    <row r="2237" spans="1:5">
      <c r="A2237" s="1">
        <v>1942</v>
      </c>
      <c r="B2237" s="1">
        <v>13</v>
      </c>
      <c r="C2237" s="1">
        <v>342310.93</v>
      </c>
      <c r="D2237" s="1">
        <v>346405.93</v>
      </c>
      <c r="E2237" s="1">
        <v>688716.87</v>
      </c>
    </row>
    <row r="2238" spans="1:5">
      <c r="A2238" s="1">
        <v>1942</v>
      </c>
      <c r="B2238" s="1">
        <v>14</v>
      </c>
      <c r="C2238" s="1">
        <v>346582.75</v>
      </c>
      <c r="D2238" s="1">
        <v>350527.68</v>
      </c>
      <c r="E2238" s="1">
        <v>697110.43</v>
      </c>
    </row>
    <row r="2239" spans="1:5">
      <c r="A2239" s="1">
        <v>1942</v>
      </c>
      <c r="B2239" s="1">
        <v>15</v>
      </c>
      <c r="C2239" s="1">
        <v>352838.68</v>
      </c>
      <c r="D2239" s="1">
        <v>356388.88</v>
      </c>
      <c r="E2239" s="1">
        <v>709227.56</v>
      </c>
    </row>
    <row r="2240" spans="1:5">
      <c r="A2240" s="1">
        <v>1942</v>
      </c>
      <c r="B2240" s="1">
        <v>16</v>
      </c>
      <c r="C2240" s="1">
        <v>360155.67</v>
      </c>
      <c r="D2240" s="1">
        <v>363618.3</v>
      </c>
      <c r="E2240" s="1">
        <v>723773.97</v>
      </c>
    </row>
    <row r="2241" spans="1:5">
      <c r="A2241" s="1">
        <v>1942</v>
      </c>
      <c r="B2241" s="1">
        <v>17</v>
      </c>
      <c r="C2241" s="1">
        <v>362520.04</v>
      </c>
      <c r="D2241" s="1">
        <v>339182.81</v>
      </c>
      <c r="E2241" s="1">
        <v>701702.85</v>
      </c>
    </row>
    <row r="2242" spans="1:5">
      <c r="A2242" s="1">
        <v>1942</v>
      </c>
      <c r="B2242" s="1">
        <v>18</v>
      </c>
      <c r="C2242" s="1">
        <v>361491.83</v>
      </c>
      <c r="D2242" s="1">
        <v>280589.32</v>
      </c>
      <c r="E2242" s="1">
        <v>642081.16</v>
      </c>
    </row>
    <row r="2243" spans="1:5">
      <c r="A2243" s="1">
        <v>1942</v>
      </c>
      <c r="B2243" s="1">
        <v>19</v>
      </c>
      <c r="C2243" s="1">
        <v>367081.65</v>
      </c>
      <c r="D2243" s="1">
        <v>231181.9</v>
      </c>
      <c r="E2243" s="1">
        <v>598263.55000000005</v>
      </c>
    </row>
    <row r="2244" spans="1:5">
      <c r="A2244" s="1">
        <v>1942</v>
      </c>
      <c r="B2244" s="1">
        <v>20</v>
      </c>
      <c r="C2244" s="1">
        <v>380797.97</v>
      </c>
      <c r="D2244" s="1">
        <v>200453.48</v>
      </c>
      <c r="E2244" s="1">
        <v>581251.44999999995</v>
      </c>
    </row>
    <row r="2245" spans="1:5">
      <c r="A2245" s="1">
        <v>1942</v>
      </c>
      <c r="B2245" s="1">
        <v>21</v>
      </c>
      <c r="C2245" s="1">
        <v>390164.59</v>
      </c>
      <c r="D2245" s="1">
        <v>175380.46</v>
      </c>
      <c r="E2245" s="1">
        <v>565545.05000000005</v>
      </c>
    </row>
    <row r="2246" spans="1:5">
      <c r="A2246" s="1">
        <v>1942</v>
      </c>
      <c r="B2246" s="1">
        <v>22</v>
      </c>
      <c r="C2246" s="1">
        <v>371763.01</v>
      </c>
      <c r="D2246" s="1">
        <v>138399.91</v>
      </c>
      <c r="E2246" s="1">
        <v>510162.92</v>
      </c>
    </row>
    <row r="2247" spans="1:5">
      <c r="A2247" s="1">
        <v>1942</v>
      </c>
      <c r="B2247" s="1">
        <v>23</v>
      </c>
      <c r="C2247" s="1">
        <v>330112.40999999997</v>
      </c>
      <c r="D2247" s="1">
        <v>94671.360000000001</v>
      </c>
      <c r="E2247" s="1">
        <v>424783.77</v>
      </c>
    </row>
    <row r="2248" spans="1:5">
      <c r="A2248" s="1">
        <v>1942</v>
      </c>
      <c r="B2248" s="1">
        <v>24</v>
      </c>
      <c r="C2248" s="1">
        <v>309774.65000000002</v>
      </c>
      <c r="D2248" s="1">
        <v>81108.14</v>
      </c>
      <c r="E2248" s="1">
        <v>390882.79</v>
      </c>
    </row>
    <row r="2249" spans="1:5">
      <c r="A2249" s="1">
        <v>1942</v>
      </c>
      <c r="B2249" s="1">
        <v>25</v>
      </c>
      <c r="C2249" s="1">
        <v>328251.84999999998</v>
      </c>
      <c r="D2249" s="1">
        <v>112516.05</v>
      </c>
      <c r="E2249" s="1">
        <v>440767.89</v>
      </c>
    </row>
    <row r="2250" spans="1:5">
      <c r="A2250" s="1">
        <v>1942</v>
      </c>
      <c r="B2250" s="1">
        <v>26</v>
      </c>
      <c r="C2250" s="1">
        <v>360668.77</v>
      </c>
      <c r="D2250" s="1">
        <v>160585.43</v>
      </c>
      <c r="E2250" s="1">
        <v>521254.2</v>
      </c>
    </row>
    <row r="2251" spans="1:5">
      <c r="A2251" s="1">
        <v>1942</v>
      </c>
      <c r="B2251" s="1">
        <v>27</v>
      </c>
      <c r="C2251" s="1">
        <v>386153.21</v>
      </c>
      <c r="D2251" s="1">
        <v>198845.95</v>
      </c>
      <c r="E2251" s="1">
        <v>584999.16</v>
      </c>
    </row>
    <row r="2252" spans="1:5">
      <c r="A2252" s="1">
        <v>1942</v>
      </c>
      <c r="B2252" s="1">
        <v>28</v>
      </c>
      <c r="C2252" s="1">
        <v>398348.48</v>
      </c>
      <c r="D2252" s="1">
        <v>221335.02</v>
      </c>
      <c r="E2252" s="1">
        <v>619683.5</v>
      </c>
    </row>
    <row r="2253" spans="1:5">
      <c r="A2253" s="1">
        <v>1942</v>
      </c>
      <c r="B2253" s="1">
        <v>29</v>
      </c>
      <c r="C2253" s="1">
        <v>400203.73</v>
      </c>
      <c r="D2253" s="1">
        <v>231904.16</v>
      </c>
      <c r="E2253" s="1">
        <v>632107.89</v>
      </c>
    </row>
    <row r="2254" spans="1:5">
      <c r="A2254" s="1">
        <v>1942</v>
      </c>
      <c r="B2254" s="1">
        <v>30</v>
      </c>
      <c r="C2254" s="1">
        <v>398920.53</v>
      </c>
      <c r="D2254" s="1">
        <v>237984.21</v>
      </c>
      <c r="E2254" s="1">
        <v>636904.74</v>
      </c>
    </row>
    <row r="2255" spans="1:5">
      <c r="A2255" s="1">
        <v>1942</v>
      </c>
      <c r="B2255" s="1">
        <v>31</v>
      </c>
      <c r="C2255" s="1">
        <v>398803.79</v>
      </c>
      <c r="D2255" s="1">
        <v>245594.06</v>
      </c>
      <c r="E2255" s="1">
        <v>644397.85</v>
      </c>
    </row>
    <row r="2256" spans="1:5">
      <c r="A2256" s="1">
        <v>1942</v>
      </c>
      <c r="B2256" s="1">
        <v>32</v>
      </c>
      <c r="C2256" s="1">
        <v>401018.76</v>
      </c>
      <c r="D2256" s="1">
        <v>255857.44</v>
      </c>
      <c r="E2256" s="1">
        <v>656876.19999999995</v>
      </c>
    </row>
    <row r="2257" spans="1:5">
      <c r="A2257" s="1">
        <v>1942</v>
      </c>
      <c r="B2257" s="1">
        <v>33</v>
      </c>
      <c r="C2257" s="1">
        <v>403548.12</v>
      </c>
      <c r="D2257" s="1">
        <v>266385.19</v>
      </c>
      <c r="E2257" s="1">
        <v>669933.31000000006</v>
      </c>
    </row>
    <row r="2258" spans="1:5">
      <c r="A2258" s="1">
        <v>1942</v>
      </c>
      <c r="B2258" s="1">
        <v>34</v>
      </c>
      <c r="C2258" s="1">
        <v>403174.69</v>
      </c>
      <c r="D2258" s="1">
        <v>275815.87</v>
      </c>
      <c r="E2258" s="1">
        <v>678990.56</v>
      </c>
    </row>
    <row r="2259" spans="1:5">
      <c r="A2259" s="1">
        <v>1942</v>
      </c>
      <c r="B2259" s="1">
        <v>35</v>
      </c>
      <c r="C2259" s="1">
        <v>399949.81</v>
      </c>
      <c r="D2259" s="1">
        <v>285193.03000000003</v>
      </c>
      <c r="E2259" s="1">
        <v>685142.85</v>
      </c>
    </row>
    <row r="2260" spans="1:5">
      <c r="A2260" s="1">
        <v>1942</v>
      </c>
      <c r="B2260" s="1">
        <v>36</v>
      </c>
      <c r="C2260" s="1">
        <v>395408.19</v>
      </c>
      <c r="D2260" s="1">
        <v>294681.38</v>
      </c>
      <c r="E2260" s="1">
        <v>690089.56</v>
      </c>
    </row>
    <row r="2261" spans="1:5">
      <c r="A2261" s="1">
        <v>1942</v>
      </c>
      <c r="B2261" s="1">
        <v>37</v>
      </c>
      <c r="C2261" s="1">
        <v>390831.08</v>
      </c>
      <c r="D2261" s="1">
        <v>303830.74</v>
      </c>
      <c r="E2261" s="1">
        <v>694661.82</v>
      </c>
    </row>
    <row r="2262" spans="1:5">
      <c r="A2262" s="1">
        <v>1942</v>
      </c>
      <c r="B2262" s="1">
        <v>38</v>
      </c>
      <c r="C2262" s="1">
        <v>385822.77</v>
      </c>
      <c r="D2262" s="1">
        <v>311110.18</v>
      </c>
      <c r="E2262" s="1">
        <v>696932.94</v>
      </c>
    </row>
    <row r="2263" spans="1:5">
      <c r="A2263" s="1">
        <v>1942</v>
      </c>
      <c r="B2263" s="1">
        <v>39</v>
      </c>
      <c r="C2263" s="1">
        <v>379985.07</v>
      </c>
      <c r="D2263" s="1">
        <v>315555.09000000003</v>
      </c>
      <c r="E2263" s="1">
        <v>695540.17</v>
      </c>
    </row>
    <row r="2264" spans="1:5">
      <c r="A2264" s="1">
        <v>1942</v>
      </c>
      <c r="B2264" s="1">
        <v>40</v>
      </c>
      <c r="C2264" s="1">
        <v>375707.09</v>
      </c>
      <c r="D2264" s="1">
        <v>318831.51</v>
      </c>
      <c r="E2264" s="1">
        <v>694538.6</v>
      </c>
    </row>
    <row r="2265" spans="1:5">
      <c r="A2265" s="1">
        <v>1942</v>
      </c>
      <c r="B2265" s="1">
        <v>41</v>
      </c>
      <c r="C2265" s="1">
        <v>372583.5</v>
      </c>
      <c r="D2265" s="1">
        <v>319314.02</v>
      </c>
      <c r="E2265" s="1">
        <v>691897.52</v>
      </c>
    </row>
    <row r="2266" spans="1:5">
      <c r="A2266" s="1">
        <v>1942</v>
      </c>
      <c r="B2266" s="1">
        <v>42</v>
      </c>
      <c r="C2266" s="1">
        <v>365078.08</v>
      </c>
      <c r="D2266" s="1">
        <v>310240.13</v>
      </c>
      <c r="E2266" s="1">
        <v>675318.21</v>
      </c>
    </row>
    <row r="2267" spans="1:5">
      <c r="A2267" s="1">
        <v>1942</v>
      </c>
      <c r="B2267" s="1">
        <v>43</v>
      </c>
      <c r="C2267" s="1">
        <v>354634.83</v>
      </c>
      <c r="D2267" s="1">
        <v>294270.5</v>
      </c>
      <c r="E2267" s="1">
        <v>648905.32999999996</v>
      </c>
    </row>
    <row r="2268" spans="1:5">
      <c r="A2268" s="1">
        <v>1942</v>
      </c>
      <c r="B2268" s="1">
        <v>44</v>
      </c>
      <c r="C2268" s="1">
        <v>347697.85</v>
      </c>
      <c r="D2268" s="1">
        <v>282438.38</v>
      </c>
      <c r="E2268" s="1">
        <v>630136.23</v>
      </c>
    </row>
    <row r="2269" spans="1:5">
      <c r="A2269" s="1">
        <v>1942</v>
      </c>
      <c r="B2269" s="1">
        <v>45</v>
      </c>
      <c r="C2269" s="1">
        <v>344183.67</v>
      </c>
      <c r="D2269" s="1">
        <v>277800.09999999998</v>
      </c>
      <c r="E2269" s="1">
        <v>621983.76</v>
      </c>
    </row>
    <row r="2270" spans="1:5">
      <c r="A2270" s="1">
        <v>1942</v>
      </c>
      <c r="B2270" s="1">
        <v>46</v>
      </c>
      <c r="C2270" s="1">
        <v>340042.79</v>
      </c>
      <c r="D2270" s="1">
        <v>275551.23</v>
      </c>
      <c r="E2270" s="1">
        <v>615594.02</v>
      </c>
    </row>
    <row r="2271" spans="1:5">
      <c r="A2271" s="1">
        <v>1942</v>
      </c>
      <c r="B2271" s="1">
        <v>47</v>
      </c>
      <c r="C2271" s="1">
        <v>335582.87</v>
      </c>
      <c r="D2271" s="1">
        <v>273582.07</v>
      </c>
      <c r="E2271" s="1">
        <v>609164.93999999994</v>
      </c>
    </row>
    <row r="2272" spans="1:5">
      <c r="A2272" s="1">
        <v>1942</v>
      </c>
      <c r="B2272" s="1">
        <v>48</v>
      </c>
      <c r="C2272" s="1">
        <v>332285.2</v>
      </c>
      <c r="D2272" s="1">
        <v>272439.64</v>
      </c>
      <c r="E2272" s="1">
        <v>604724.84</v>
      </c>
    </row>
    <row r="2273" spans="1:5">
      <c r="A2273" s="1">
        <v>1942</v>
      </c>
      <c r="B2273" s="1">
        <v>49</v>
      </c>
      <c r="C2273" s="1">
        <v>329727.17</v>
      </c>
      <c r="D2273" s="1">
        <v>272350.06</v>
      </c>
      <c r="E2273" s="1">
        <v>602077.23</v>
      </c>
    </row>
    <row r="2274" spans="1:5">
      <c r="A2274" s="1">
        <v>1942</v>
      </c>
      <c r="B2274" s="1">
        <v>50</v>
      </c>
      <c r="C2274" s="1">
        <v>325857.44</v>
      </c>
      <c r="D2274" s="1">
        <v>271731.3</v>
      </c>
      <c r="E2274" s="1">
        <v>597588.74</v>
      </c>
    </row>
    <row r="2275" spans="1:5">
      <c r="A2275" s="1">
        <v>1942</v>
      </c>
      <c r="B2275" s="1">
        <v>51</v>
      </c>
      <c r="C2275" s="1">
        <v>317376.33</v>
      </c>
      <c r="D2275" s="1">
        <v>267244.38</v>
      </c>
      <c r="E2275" s="1">
        <v>584620.71</v>
      </c>
    </row>
    <row r="2276" spans="1:5">
      <c r="A2276" s="1">
        <v>1942</v>
      </c>
      <c r="B2276" s="1">
        <v>52</v>
      </c>
      <c r="C2276" s="1">
        <v>308156.84000000003</v>
      </c>
      <c r="D2276" s="1">
        <v>261015.64</v>
      </c>
      <c r="E2276" s="1">
        <v>569172.47999999998</v>
      </c>
    </row>
    <row r="2277" spans="1:5">
      <c r="A2277" s="1">
        <v>1942</v>
      </c>
      <c r="B2277" s="1">
        <v>53</v>
      </c>
      <c r="C2277" s="1">
        <v>305036.31</v>
      </c>
      <c r="D2277" s="1">
        <v>257802.64</v>
      </c>
      <c r="E2277" s="1">
        <v>562838.93999999994</v>
      </c>
    </row>
    <row r="2278" spans="1:5">
      <c r="A2278" s="1">
        <v>1942</v>
      </c>
      <c r="B2278" s="1">
        <v>54</v>
      </c>
      <c r="C2278" s="1">
        <v>303152.5</v>
      </c>
      <c r="D2278" s="1">
        <v>254255.46</v>
      </c>
      <c r="E2278" s="1">
        <v>557407.96</v>
      </c>
    </row>
    <row r="2279" spans="1:5">
      <c r="A2279" s="1">
        <v>1942</v>
      </c>
      <c r="B2279" s="1">
        <v>55</v>
      </c>
      <c r="C2279" s="1">
        <v>297473.33</v>
      </c>
      <c r="D2279" s="1">
        <v>248549.91</v>
      </c>
      <c r="E2279" s="1">
        <v>546023.25</v>
      </c>
    </row>
    <row r="2280" spans="1:5">
      <c r="A2280" s="1">
        <v>1942</v>
      </c>
      <c r="B2280" s="1">
        <v>56</v>
      </c>
      <c r="C2280" s="1">
        <v>290792.39</v>
      </c>
      <c r="D2280" s="1">
        <v>243554.76</v>
      </c>
      <c r="E2280" s="1">
        <v>534347.14</v>
      </c>
    </row>
    <row r="2281" spans="1:5">
      <c r="A2281" s="1">
        <v>1942</v>
      </c>
      <c r="B2281" s="1">
        <v>57</v>
      </c>
      <c r="C2281" s="1">
        <v>284771.25</v>
      </c>
      <c r="D2281" s="1">
        <v>238655.75</v>
      </c>
      <c r="E2281" s="1">
        <v>523427</v>
      </c>
    </row>
    <row r="2282" spans="1:5">
      <c r="A2282" s="1">
        <v>1942</v>
      </c>
      <c r="B2282" s="1">
        <v>58</v>
      </c>
      <c r="C2282" s="1">
        <v>280186.64</v>
      </c>
      <c r="D2282" s="1">
        <v>233461.35</v>
      </c>
      <c r="E2282" s="1">
        <v>513648</v>
      </c>
    </row>
    <row r="2283" spans="1:5">
      <c r="A2283" s="1">
        <v>1942</v>
      </c>
      <c r="B2283" s="1">
        <v>59</v>
      </c>
      <c r="C2283" s="1">
        <v>278052.33</v>
      </c>
      <c r="D2283" s="1">
        <v>231184.65</v>
      </c>
      <c r="E2283" s="1">
        <v>509236.99</v>
      </c>
    </row>
    <row r="2284" spans="1:5">
      <c r="A2284" s="1">
        <v>1942</v>
      </c>
      <c r="B2284" s="1">
        <v>60</v>
      </c>
      <c r="C2284" s="1">
        <v>275181.12</v>
      </c>
      <c r="D2284" s="1">
        <v>230250</v>
      </c>
      <c r="E2284" s="1">
        <v>505431.12</v>
      </c>
    </row>
    <row r="2285" spans="1:5">
      <c r="A2285" s="1">
        <v>1942</v>
      </c>
      <c r="B2285" s="1">
        <v>61</v>
      </c>
      <c r="C2285" s="1">
        <v>266343.53999999998</v>
      </c>
      <c r="D2285" s="1">
        <v>223825.56</v>
      </c>
      <c r="E2285" s="1">
        <v>490169.1</v>
      </c>
    </row>
    <row r="2286" spans="1:5">
      <c r="A2286" s="1">
        <v>1942</v>
      </c>
      <c r="B2286" s="1">
        <v>62</v>
      </c>
      <c r="C2286" s="1">
        <v>252667.33</v>
      </c>
      <c r="D2286" s="1">
        <v>211517.9</v>
      </c>
      <c r="E2286" s="1">
        <v>464185.23</v>
      </c>
    </row>
    <row r="2287" spans="1:5">
      <c r="A2287" s="1">
        <v>1942</v>
      </c>
      <c r="B2287" s="1">
        <v>63</v>
      </c>
      <c r="C2287" s="1">
        <v>242213.36</v>
      </c>
      <c r="D2287" s="1">
        <v>200694.09</v>
      </c>
      <c r="E2287" s="1">
        <v>442907.45</v>
      </c>
    </row>
    <row r="2288" spans="1:5">
      <c r="A2288" s="1">
        <v>1942</v>
      </c>
      <c r="B2288" s="1">
        <v>64</v>
      </c>
      <c r="C2288" s="1">
        <v>235916.82</v>
      </c>
      <c r="D2288" s="1">
        <v>193777.02</v>
      </c>
      <c r="E2288" s="1">
        <v>429693.84</v>
      </c>
    </row>
    <row r="2289" spans="1:5">
      <c r="A2289" s="1">
        <v>1942</v>
      </c>
      <c r="B2289" s="1">
        <v>65</v>
      </c>
      <c r="C2289" s="1">
        <v>228208.04</v>
      </c>
      <c r="D2289" s="1">
        <v>187387.1</v>
      </c>
      <c r="E2289" s="1">
        <v>415595.14</v>
      </c>
    </row>
    <row r="2290" spans="1:5">
      <c r="A2290" s="1">
        <v>1942</v>
      </c>
      <c r="B2290" s="1">
        <v>66</v>
      </c>
      <c r="C2290" s="1">
        <v>216892.9</v>
      </c>
      <c r="D2290" s="1">
        <v>179504.69</v>
      </c>
      <c r="E2290" s="1">
        <v>396397.59</v>
      </c>
    </row>
    <row r="2291" spans="1:5">
      <c r="A2291" s="1">
        <v>1942</v>
      </c>
      <c r="B2291" s="1">
        <v>67</v>
      </c>
      <c r="C2291" s="1">
        <v>204487.65</v>
      </c>
      <c r="D2291" s="1">
        <v>170509.54</v>
      </c>
      <c r="E2291" s="1">
        <v>374997.19</v>
      </c>
    </row>
    <row r="2292" spans="1:5">
      <c r="A2292" s="1">
        <v>1942</v>
      </c>
      <c r="B2292" s="1">
        <v>68</v>
      </c>
      <c r="C2292" s="1">
        <v>194480.25</v>
      </c>
      <c r="D2292" s="1">
        <v>161704.84</v>
      </c>
      <c r="E2292" s="1">
        <v>356185.09</v>
      </c>
    </row>
    <row r="2293" spans="1:5">
      <c r="A2293" s="1">
        <v>1942</v>
      </c>
      <c r="B2293" s="1">
        <v>69</v>
      </c>
      <c r="C2293" s="1">
        <v>186454.58</v>
      </c>
      <c r="D2293" s="1">
        <v>153563.75</v>
      </c>
      <c r="E2293" s="1">
        <v>340018.33</v>
      </c>
    </row>
    <row r="2294" spans="1:5">
      <c r="A2294" s="1">
        <v>1942</v>
      </c>
      <c r="B2294" s="1">
        <v>70</v>
      </c>
      <c r="C2294" s="1">
        <v>177235.88</v>
      </c>
      <c r="D2294" s="1">
        <v>144309.88</v>
      </c>
      <c r="E2294" s="1">
        <v>321545.76</v>
      </c>
    </row>
    <row r="2295" spans="1:5">
      <c r="A2295" s="1">
        <v>1942</v>
      </c>
      <c r="B2295" s="1">
        <v>71</v>
      </c>
      <c r="C2295" s="1">
        <v>163731.47</v>
      </c>
      <c r="D2295" s="1">
        <v>131208.04</v>
      </c>
      <c r="E2295" s="1">
        <v>294939.51</v>
      </c>
    </row>
    <row r="2296" spans="1:5">
      <c r="A2296" s="1">
        <v>1942</v>
      </c>
      <c r="B2296" s="1">
        <v>72</v>
      </c>
      <c r="C2296" s="1">
        <v>148180.98000000001</v>
      </c>
      <c r="D2296" s="1">
        <v>116792.4</v>
      </c>
      <c r="E2296" s="1">
        <v>264973.39</v>
      </c>
    </row>
    <row r="2297" spans="1:5">
      <c r="A2297" s="1">
        <v>1942</v>
      </c>
      <c r="B2297" s="1">
        <v>73</v>
      </c>
      <c r="C2297" s="1">
        <v>136552.49</v>
      </c>
      <c r="D2297" s="1">
        <v>105484.06</v>
      </c>
      <c r="E2297" s="1">
        <v>242036.55</v>
      </c>
    </row>
    <row r="2298" spans="1:5">
      <c r="A2298" s="1">
        <v>1942</v>
      </c>
      <c r="B2298" s="1">
        <v>74</v>
      </c>
      <c r="C2298" s="1">
        <v>128723.2</v>
      </c>
      <c r="D2298" s="1">
        <v>96410.5</v>
      </c>
      <c r="E2298" s="1">
        <v>225133.7</v>
      </c>
    </row>
    <row r="2299" spans="1:5">
      <c r="A2299" s="1">
        <v>1942</v>
      </c>
      <c r="B2299" s="1">
        <v>75</v>
      </c>
      <c r="C2299" s="1">
        <v>120042.5</v>
      </c>
      <c r="D2299" s="1">
        <v>86369.26</v>
      </c>
      <c r="E2299" s="1">
        <v>206411.76</v>
      </c>
    </row>
    <row r="2300" spans="1:5">
      <c r="A2300" s="1">
        <v>1942</v>
      </c>
      <c r="B2300" s="1">
        <v>76</v>
      </c>
      <c r="C2300" s="1">
        <v>108433.15</v>
      </c>
      <c r="D2300" s="1">
        <v>74579.759999999995</v>
      </c>
      <c r="E2300" s="1">
        <v>183012.91</v>
      </c>
    </row>
    <row r="2301" spans="1:5">
      <c r="A2301" s="1">
        <v>1942</v>
      </c>
      <c r="B2301" s="1">
        <v>77</v>
      </c>
      <c r="C2301" s="1">
        <v>94940.96</v>
      </c>
      <c r="D2301" s="1">
        <v>63053.3</v>
      </c>
      <c r="E2301" s="1">
        <v>157994.26</v>
      </c>
    </row>
    <row r="2302" spans="1:5">
      <c r="A2302" s="1">
        <v>1942</v>
      </c>
      <c r="B2302" s="1">
        <v>78</v>
      </c>
      <c r="C2302" s="1">
        <v>82279.759999999995</v>
      </c>
      <c r="D2302" s="1">
        <v>53887.37</v>
      </c>
      <c r="E2302" s="1">
        <v>136167.13</v>
      </c>
    </row>
    <row r="2303" spans="1:5">
      <c r="A2303" s="1">
        <v>1942</v>
      </c>
      <c r="B2303" s="1">
        <v>79</v>
      </c>
      <c r="C2303" s="1">
        <v>71762.399999999994</v>
      </c>
      <c r="D2303" s="1">
        <v>46389.760000000002</v>
      </c>
      <c r="E2303" s="1">
        <v>118152.17</v>
      </c>
    </row>
    <row r="2304" spans="1:5">
      <c r="A2304" s="1">
        <v>1942</v>
      </c>
      <c r="B2304" s="1">
        <v>80</v>
      </c>
      <c r="C2304" s="1">
        <v>64643.87</v>
      </c>
      <c r="D2304" s="1">
        <v>40077.269999999997</v>
      </c>
      <c r="E2304" s="1">
        <v>104721.14</v>
      </c>
    </row>
    <row r="2305" spans="1:5">
      <c r="A2305" s="1">
        <v>1942</v>
      </c>
      <c r="B2305" s="1">
        <v>81</v>
      </c>
      <c r="C2305" s="1">
        <v>56017.21</v>
      </c>
      <c r="D2305" s="1">
        <v>33604.15</v>
      </c>
      <c r="E2305" s="1">
        <v>89621.37</v>
      </c>
    </row>
    <row r="2306" spans="1:5">
      <c r="A2306" s="1">
        <v>1942</v>
      </c>
      <c r="B2306" s="1">
        <v>82</v>
      </c>
      <c r="C2306" s="1">
        <v>47853.02</v>
      </c>
      <c r="D2306" s="1">
        <v>27584.94</v>
      </c>
      <c r="E2306" s="1">
        <v>75437.960000000006</v>
      </c>
    </row>
    <row r="2307" spans="1:5">
      <c r="A2307" s="1">
        <v>1942</v>
      </c>
      <c r="B2307" s="1">
        <v>83</v>
      </c>
      <c r="C2307" s="1">
        <v>39107.85</v>
      </c>
      <c r="D2307" s="1">
        <v>21648.400000000001</v>
      </c>
      <c r="E2307" s="1">
        <v>60756.25</v>
      </c>
    </row>
    <row r="2308" spans="1:5">
      <c r="A2308" s="1">
        <v>1942</v>
      </c>
      <c r="B2308" s="1">
        <v>84</v>
      </c>
      <c r="C2308" s="1">
        <v>31757.64</v>
      </c>
      <c r="D2308" s="1">
        <v>16936.63</v>
      </c>
      <c r="E2308" s="1">
        <v>48694.27</v>
      </c>
    </row>
    <row r="2309" spans="1:5">
      <c r="A2309" s="1">
        <v>1942</v>
      </c>
      <c r="B2309" s="1">
        <v>85</v>
      </c>
      <c r="C2309" s="1">
        <v>26191.84</v>
      </c>
      <c r="D2309" s="1">
        <v>13349.76</v>
      </c>
      <c r="E2309" s="1">
        <v>39541.599999999999</v>
      </c>
    </row>
    <row r="2310" spans="1:5">
      <c r="A2310" s="1">
        <v>1942</v>
      </c>
      <c r="B2310" s="1">
        <v>86</v>
      </c>
      <c r="C2310" s="1">
        <v>20864.810000000001</v>
      </c>
      <c r="D2310" s="1">
        <v>10088.57</v>
      </c>
      <c r="E2310" s="1">
        <v>30953.38</v>
      </c>
    </row>
    <row r="2311" spans="1:5">
      <c r="A2311" s="1">
        <v>1942</v>
      </c>
      <c r="B2311" s="1">
        <v>87</v>
      </c>
      <c r="C2311" s="1">
        <v>16100.36</v>
      </c>
      <c r="D2311" s="1">
        <v>7403.96</v>
      </c>
      <c r="E2311" s="1">
        <v>23504.33</v>
      </c>
    </row>
    <row r="2312" spans="1:5">
      <c r="A2312" s="1">
        <v>1942</v>
      </c>
      <c r="B2312" s="1">
        <v>88</v>
      </c>
      <c r="C2312" s="1">
        <v>12203.5</v>
      </c>
      <c r="D2312" s="1">
        <v>5335.32</v>
      </c>
      <c r="E2312" s="1">
        <v>17538.82</v>
      </c>
    </row>
    <row r="2313" spans="1:5">
      <c r="A2313" s="1">
        <v>1942</v>
      </c>
      <c r="B2313" s="1">
        <v>89</v>
      </c>
      <c r="C2313" s="1">
        <v>9205.99</v>
      </c>
      <c r="D2313" s="1">
        <v>3772.78</v>
      </c>
      <c r="E2313" s="1">
        <v>12978.78</v>
      </c>
    </row>
    <row r="2314" spans="1:5">
      <c r="A2314" s="1">
        <v>1942</v>
      </c>
      <c r="B2314" s="1">
        <v>90</v>
      </c>
      <c r="C2314" s="1">
        <v>6951.45</v>
      </c>
      <c r="D2314" s="1">
        <v>2669.31</v>
      </c>
      <c r="E2314" s="1">
        <v>9620.76</v>
      </c>
    </row>
    <row r="2315" spans="1:5">
      <c r="A2315" s="1">
        <v>1942</v>
      </c>
      <c r="B2315" s="1">
        <v>91</v>
      </c>
      <c r="C2315" s="1">
        <v>5133.83</v>
      </c>
      <c r="D2315" s="1">
        <v>1884.86</v>
      </c>
      <c r="E2315" s="1">
        <v>7018.69</v>
      </c>
    </row>
    <row r="2316" spans="1:5">
      <c r="A2316" s="1">
        <v>1942</v>
      </c>
      <c r="B2316" s="1">
        <v>92</v>
      </c>
      <c r="C2316" s="1">
        <v>3605.74</v>
      </c>
      <c r="D2316" s="1">
        <v>1287.27</v>
      </c>
      <c r="E2316" s="1">
        <v>4893.01</v>
      </c>
    </row>
    <row r="2317" spans="1:5">
      <c r="A2317" s="1">
        <v>1942</v>
      </c>
      <c r="B2317" s="1">
        <v>93</v>
      </c>
      <c r="C2317" s="1">
        <v>2408.1799999999998</v>
      </c>
      <c r="D2317" s="1">
        <v>826.34</v>
      </c>
      <c r="E2317" s="1">
        <v>3234.51</v>
      </c>
    </row>
    <row r="2318" spans="1:5">
      <c r="A2318" s="1">
        <v>1942</v>
      </c>
      <c r="B2318" s="1">
        <v>94</v>
      </c>
      <c r="C2318" s="1">
        <v>1564.5</v>
      </c>
      <c r="D2318" s="1">
        <v>504.26</v>
      </c>
      <c r="E2318" s="1">
        <v>2068.7600000000002</v>
      </c>
    </row>
    <row r="2319" spans="1:5">
      <c r="A2319" s="1">
        <v>1942</v>
      </c>
      <c r="B2319" s="1">
        <v>95</v>
      </c>
      <c r="C2319" s="1">
        <v>1019.01</v>
      </c>
      <c r="D2319" s="1">
        <v>307.19</v>
      </c>
      <c r="E2319" s="1">
        <v>1326.2</v>
      </c>
    </row>
    <row r="2320" spans="1:5">
      <c r="A2320" s="1">
        <v>1942</v>
      </c>
      <c r="B2320" s="1">
        <v>96</v>
      </c>
      <c r="C2320" s="1">
        <v>670.22</v>
      </c>
      <c r="D2320" s="1">
        <v>184.06</v>
      </c>
      <c r="E2320" s="1">
        <v>854.28</v>
      </c>
    </row>
    <row r="2321" spans="1:5">
      <c r="A2321" s="1">
        <v>1942</v>
      </c>
      <c r="B2321" s="1">
        <v>97</v>
      </c>
      <c r="C2321" s="1">
        <v>414.59</v>
      </c>
      <c r="D2321" s="1">
        <v>105.06</v>
      </c>
      <c r="E2321" s="1">
        <v>519.65</v>
      </c>
    </row>
    <row r="2322" spans="1:5">
      <c r="A2322" s="1">
        <v>1942</v>
      </c>
      <c r="B2322" s="1">
        <v>98</v>
      </c>
      <c r="C2322" s="1">
        <v>235.07</v>
      </c>
      <c r="D2322" s="1">
        <v>59.58</v>
      </c>
      <c r="E2322" s="1">
        <v>294.64999999999998</v>
      </c>
    </row>
    <row r="2323" spans="1:5">
      <c r="A2323" s="1">
        <v>1942</v>
      </c>
      <c r="B2323" s="1">
        <v>99</v>
      </c>
      <c r="C2323" s="1">
        <v>133.91</v>
      </c>
      <c r="D2323" s="1">
        <v>33.130000000000003</v>
      </c>
      <c r="E2323" s="1">
        <v>167.04</v>
      </c>
    </row>
    <row r="2324" spans="1:5">
      <c r="A2324" s="1">
        <v>1942</v>
      </c>
      <c r="B2324" s="1">
        <v>100</v>
      </c>
      <c r="C2324" s="1">
        <v>79.61</v>
      </c>
      <c r="D2324" s="1">
        <v>15.46</v>
      </c>
      <c r="E2324" s="1">
        <v>95.07</v>
      </c>
    </row>
    <row r="2325" spans="1:5">
      <c r="A2325" s="1">
        <v>1942</v>
      </c>
      <c r="B2325" s="1">
        <v>101</v>
      </c>
      <c r="C2325" s="1">
        <v>47.07</v>
      </c>
      <c r="D2325" s="1">
        <v>8.23</v>
      </c>
      <c r="E2325" s="1">
        <v>55.3</v>
      </c>
    </row>
    <row r="2326" spans="1:5">
      <c r="A2326" s="1">
        <v>1942</v>
      </c>
      <c r="B2326" s="1">
        <v>102</v>
      </c>
      <c r="C2326" s="1">
        <v>24.17</v>
      </c>
      <c r="D2326" s="1">
        <v>5.88</v>
      </c>
      <c r="E2326" s="1">
        <v>30.06</v>
      </c>
    </row>
    <row r="2327" spans="1:5">
      <c r="A2327" s="1">
        <v>1942</v>
      </c>
      <c r="B2327" s="1">
        <v>103</v>
      </c>
      <c r="C2327" s="1">
        <v>12.06</v>
      </c>
      <c r="D2327" s="1">
        <v>2.61</v>
      </c>
      <c r="E2327" s="1">
        <v>14.67</v>
      </c>
    </row>
    <row r="2328" spans="1:5">
      <c r="A2328" s="1">
        <v>1942</v>
      </c>
      <c r="B2328" s="1">
        <v>104</v>
      </c>
      <c r="C2328" s="1">
        <v>5.4</v>
      </c>
      <c r="D2328" s="1">
        <v>1</v>
      </c>
      <c r="E2328" s="1">
        <v>6.4</v>
      </c>
    </row>
    <row r="2329" spans="1:5">
      <c r="A2329" s="1">
        <v>1942</v>
      </c>
      <c r="B2329" s="1">
        <v>105</v>
      </c>
      <c r="C2329" s="1">
        <v>1.44</v>
      </c>
      <c r="D2329" s="1">
        <v>1</v>
      </c>
      <c r="E2329" s="1">
        <v>2.44</v>
      </c>
    </row>
    <row r="2330" spans="1:5">
      <c r="A2330" s="1">
        <v>1942</v>
      </c>
      <c r="B2330" s="1">
        <v>106</v>
      </c>
      <c r="C2330" s="1">
        <v>0.24</v>
      </c>
      <c r="D2330" s="1">
        <v>1.55</v>
      </c>
      <c r="E2330" s="1">
        <v>1.79</v>
      </c>
    </row>
    <row r="2331" spans="1:5">
      <c r="A2331" s="1">
        <v>1942</v>
      </c>
      <c r="B2331" s="1">
        <v>107</v>
      </c>
      <c r="C2331" s="1">
        <v>0.26</v>
      </c>
      <c r="D2331" s="1">
        <v>1.74</v>
      </c>
      <c r="E2331" s="1">
        <v>2</v>
      </c>
    </row>
    <row r="2332" spans="1:5">
      <c r="A2332" s="1">
        <v>1942</v>
      </c>
      <c r="B2332" s="1">
        <v>108</v>
      </c>
      <c r="C2332" s="1">
        <v>0.25</v>
      </c>
      <c r="D2332" s="1">
        <v>0.69</v>
      </c>
      <c r="E2332" s="1">
        <v>0.94</v>
      </c>
    </row>
    <row r="2333" spans="1:5">
      <c r="A2333" s="1">
        <v>1942</v>
      </c>
      <c r="B2333" s="1">
        <v>109</v>
      </c>
      <c r="C2333" s="1">
        <v>0</v>
      </c>
      <c r="D2333" s="1">
        <v>0</v>
      </c>
      <c r="E2333" s="1">
        <v>0</v>
      </c>
    </row>
    <row r="2334" spans="1:5">
      <c r="A2334" s="1">
        <v>1942</v>
      </c>
      <c r="B2334" s="1" t="s">
        <v>121</v>
      </c>
      <c r="C2334" s="1">
        <v>0</v>
      </c>
      <c r="D2334" s="1">
        <v>0</v>
      </c>
      <c r="E2334" s="1">
        <v>0</v>
      </c>
    </row>
    <row r="2335" spans="1:5">
      <c r="A2335" s="1">
        <v>1943</v>
      </c>
      <c r="B2335" s="1">
        <v>0</v>
      </c>
      <c r="C2335" s="1">
        <v>374338.28</v>
      </c>
      <c r="D2335" s="1">
        <v>393930.93</v>
      </c>
      <c r="E2335" s="1">
        <v>768269.21</v>
      </c>
    </row>
    <row r="2336" spans="1:5">
      <c r="A2336" s="1">
        <v>1943</v>
      </c>
      <c r="B2336" s="1">
        <v>1</v>
      </c>
      <c r="C2336" s="1">
        <v>344201.26</v>
      </c>
      <c r="D2336" s="1">
        <v>360010.35</v>
      </c>
      <c r="E2336" s="1">
        <v>704211.61</v>
      </c>
    </row>
    <row r="2337" spans="1:5">
      <c r="A2337" s="1">
        <v>1943</v>
      </c>
      <c r="B2337" s="1">
        <v>2</v>
      </c>
      <c r="C2337" s="1">
        <v>322538.68</v>
      </c>
      <c r="D2337" s="1">
        <v>335603.75</v>
      </c>
      <c r="E2337" s="1">
        <v>658142.43000000005</v>
      </c>
    </row>
    <row r="2338" spans="1:5">
      <c r="A2338" s="1">
        <v>1943</v>
      </c>
      <c r="B2338" s="1">
        <v>3</v>
      </c>
      <c r="C2338" s="1">
        <v>327597.38</v>
      </c>
      <c r="D2338" s="1">
        <v>339476.91</v>
      </c>
      <c r="E2338" s="1">
        <v>667074.29</v>
      </c>
    </row>
    <row r="2339" spans="1:5">
      <c r="A2339" s="1">
        <v>1943</v>
      </c>
      <c r="B2339" s="1">
        <v>4</v>
      </c>
      <c r="C2339" s="1">
        <v>331048.94</v>
      </c>
      <c r="D2339" s="1">
        <v>342998.22</v>
      </c>
      <c r="E2339" s="1">
        <v>674047.17</v>
      </c>
    </row>
    <row r="2340" spans="1:5">
      <c r="A2340" s="1">
        <v>1943</v>
      </c>
      <c r="B2340" s="1">
        <v>5</v>
      </c>
      <c r="C2340" s="1">
        <v>332894.68</v>
      </c>
      <c r="D2340" s="1">
        <v>345022.7</v>
      </c>
      <c r="E2340" s="1">
        <v>677917.38</v>
      </c>
    </row>
    <row r="2341" spans="1:5">
      <c r="A2341" s="1">
        <v>1943</v>
      </c>
      <c r="B2341" s="1">
        <v>6</v>
      </c>
      <c r="C2341" s="1">
        <v>326983.53000000003</v>
      </c>
      <c r="D2341" s="1">
        <v>338485.84</v>
      </c>
      <c r="E2341" s="1">
        <v>665469.37</v>
      </c>
    </row>
    <row r="2342" spans="1:5">
      <c r="A2342" s="1">
        <v>1943</v>
      </c>
      <c r="B2342" s="1">
        <v>7</v>
      </c>
      <c r="C2342" s="1">
        <v>324441.82</v>
      </c>
      <c r="D2342" s="1">
        <v>335666.21</v>
      </c>
      <c r="E2342" s="1">
        <v>660108.03</v>
      </c>
    </row>
    <row r="2343" spans="1:5">
      <c r="A2343" s="1">
        <v>1943</v>
      </c>
      <c r="B2343" s="1">
        <v>8</v>
      </c>
      <c r="C2343" s="1">
        <v>322713.7</v>
      </c>
      <c r="D2343" s="1">
        <v>333895.03000000003</v>
      </c>
      <c r="E2343" s="1">
        <v>656608.72</v>
      </c>
    </row>
    <row r="2344" spans="1:5">
      <c r="A2344" s="1">
        <v>1943</v>
      </c>
      <c r="B2344" s="1">
        <v>9</v>
      </c>
      <c r="C2344" s="1">
        <v>322786.40000000002</v>
      </c>
      <c r="D2344" s="1">
        <v>333194.44</v>
      </c>
      <c r="E2344" s="1">
        <v>655980.84</v>
      </c>
    </row>
    <row r="2345" spans="1:5">
      <c r="A2345" s="1">
        <v>1943</v>
      </c>
      <c r="B2345" s="1">
        <v>10</v>
      </c>
      <c r="C2345" s="1">
        <v>328394.46999999997</v>
      </c>
      <c r="D2345" s="1">
        <v>337694.31</v>
      </c>
      <c r="E2345" s="1">
        <v>666088.77</v>
      </c>
    </row>
    <row r="2346" spans="1:5">
      <c r="A2346" s="1">
        <v>1943</v>
      </c>
      <c r="B2346" s="1">
        <v>11</v>
      </c>
      <c r="C2346" s="1">
        <v>335977.74</v>
      </c>
      <c r="D2346" s="1">
        <v>344058.5</v>
      </c>
      <c r="E2346" s="1">
        <v>680036.24</v>
      </c>
    </row>
    <row r="2347" spans="1:5">
      <c r="A2347" s="1">
        <v>1943</v>
      </c>
      <c r="B2347" s="1">
        <v>12</v>
      </c>
      <c r="C2347" s="1">
        <v>338467.43</v>
      </c>
      <c r="D2347" s="1">
        <v>344195.6</v>
      </c>
      <c r="E2347" s="1">
        <v>682663.03</v>
      </c>
    </row>
    <row r="2348" spans="1:5">
      <c r="A2348" s="1">
        <v>1943</v>
      </c>
      <c r="B2348" s="1">
        <v>13</v>
      </c>
      <c r="C2348" s="1">
        <v>338042.92</v>
      </c>
      <c r="D2348" s="1">
        <v>341859.45</v>
      </c>
      <c r="E2348" s="1">
        <v>679902.37</v>
      </c>
    </row>
    <row r="2349" spans="1:5">
      <c r="A2349" s="1">
        <v>1943</v>
      </c>
      <c r="B2349" s="1">
        <v>14</v>
      </c>
      <c r="C2349" s="1">
        <v>339228.45</v>
      </c>
      <c r="D2349" s="1">
        <v>342744.46</v>
      </c>
      <c r="E2349" s="1">
        <v>681972.91</v>
      </c>
    </row>
    <row r="2350" spans="1:5">
      <c r="A2350" s="1">
        <v>1943</v>
      </c>
      <c r="B2350" s="1">
        <v>15</v>
      </c>
      <c r="C2350" s="1">
        <v>342772.87</v>
      </c>
      <c r="D2350" s="1">
        <v>345922.3</v>
      </c>
      <c r="E2350" s="1">
        <v>688695.17</v>
      </c>
    </row>
    <row r="2351" spans="1:5">
      <c r="A2351" s="1">
        <v>1943</v>
      </c>
      <c r="B2351" s="1">
        <v>16</v>
      </c>
      <c r="C2351" s="1">
        <v>349376.06</v>
      </c>
      <c r="D2351" s="1">
        <v>351594.98</v>
      </c>
      <c r="E2351" s="1">
        <v>700971.03</v>
      </c>
    </row>
    <row r="2352" spans="1:5">
      <c r="A2352" s="1">
        <v>1943</v>
      </c>
      <c r="B2352" s="1">
        <v>17</v>
      </c>
      <c r="C2352" s="1">
        <v>354425.66</v>
      </c>
      <c r="D2352" s="1">
        <v>318909.71999999997</v>
      </c>
      <c r="E2352" s="1">
        <v>673335.37</v>
      </c>
    </row>
    <row r="2353" spans="1:5">
      <c r="A2353" s="1">
        <v>1943</v>
      </c>
      <c r="B2353" s="1">
        <v>18</v>
      </c>
      <c r="C2353" s="1">
        <v>350421.81</v>
      </c>
      <c r="D2353" s="1">
        <v>242525.09</v>
      </c>
      <c r="E2353" s="1">
        <v>592946.9</v>
      </c>
    </row>
    <row r="2354" spans="1:5">
      <c r="A2354" s="1">
        <v>1943</v>
      </c>
      <c r="B2354" s="1">
        <v>19</v>
      </c>
      <c r="C2354" s="1">
        <v>345493.78</v>
      </c>
      <c r="D2354" s="1">
        <v>183523.99</v>
      </c>
      <c r="E2354" s="1">
        <v>529017.77</v>
      </c>
    </row>
    <row r="2355" spans="1:5">
      <c r="A2355" s="1">
        <v>1943</v>
      </c>
      <c r="B2355" s="1">
        <v>20</v>
      </c>
      <c r="C2355" s="1">
        <v>349135.89</v>
      </c>
      <c r="D2355" s="1">
        <v>156272.07</v>
      </c>
      <c r="E2355" s="1">
        <v>505407.96</v>
      </c>
    </row>
    <row r="2356" spans="1:5">
      <c r="A2356" s="1">
        <v>1943</v>
      </c>
      <c r="B2356" s="1">
        <v>21</v>
      </c>
      <c r="C2356" s="1">
        <v>361132.92</v>
      </c>
      <c r="D2356" s="1">
        <v>146478.63</v>
      </c>
      <c r="E2356" s="1">
        <v>507611.55</v>
      </c>
    </row>
    <row r="2357" spans="1:5">
      <c r="A2357" s="1">
        <v>1943</v>
      </c>
      <c r="B2357" s="1">
        <v>22</v>
      </c>
      <c r="C2357" s="1">
        <v>372193.85</v>
      </c>
      <c r="D2357" s="1">
        <v>140895.47</v>
      </c>
      <c r="E2357" s="1">
        <v>513089.32</v>
      </c>
    </row>
    <row r="2358" spans="1:5">
      <c r="A2358" s="1">
        <v>1943</v>
      </c>
      <c r="B2358" s="1">
        <v>23</v>
      </c>
      <c r="C2358" s="1">
        <v>357673.83</v>
      </c>
      <c r="D2358" s="1">
        <v>121425.61</v>
      </c>
      <c r="E2358" s="1">
        <v>479099.44</v>
      </c>
    </row>
    <row r="2359" spans="1:5">
      <c r="A2359" s="1">
        <v>1943</v>
      </c>
      <c r="B2359" s="1">
        <v>24</v>
      </c>
      <c r="C2359" s="1">
        <v>320452.27</v>
      </c>
      <c r="D2359" s="1">
        <v>92200.55</v>
      </c>
      <c r="E2359" s="1">
        <v>412652.82</v>
      </c>
    </row>
    <row r="2360" spans="1:5">
      <c r="A2360" s="1">
        <v>1943</v>
      </c>
      <c r="B2360" s="1">
        <v>25</v>
      </c>
      <c r="C2360" s="1">
        <v>303810.84000000003</v>
      </c>
      <c r="D2360" s="1">
        <v>87276.45</v>
      </c>
      <c r="E2360" s="1">
        <v>391087.29</v>
      </c>
    </row>
    <row r="2361" spans="1:5">
      <c r="A2361" s="1">
        <v>1943</v>
      </c>
      <c r="B2361" s="1">
        <v>26</v>
      </c>
      <c r="C2361" s="1">
        <v>324227.49</v>
      </c>
      <c r="D2361" s="1">
        <v>119634.15</v>
      </c>
      <c r="E2361" s="1">
        <v>443861.64</v>
      </c>
    </row>
    <row r="2362" spans="1:5">
      <c r="A2362" s="1">
        <v>1943</v>
      </c>
      <c r="B2362" s="1">
        <v>27</v>
      </c>
      <c r="C2362" s="1">
        <v>357339.54</v>
      </c>
      <c r="D2362" s="1">
        <v>163545.89000000001</v>
      </c>
      <c r="E2362" s="1">
        <v>520885.43</v>
      </c>
    </row>
    <row r="2363" spans="1:5">
      <c r="A2363" s="1">
        <v>1943</v>
      </c>
      <c r="B2363" s="1">
        <v>28</v>
      </c>
      <c r="C2363" s="1">
        <v>382996.49</v>
      </c>
      <c r="D2363" s="1">
        <v>196163.26</v>
      </c>
      <c r="E2363" s="1">
        <v>579159.75</v>
      </c>
    </row>
    <row r="2364" spans="1:5">
      <c r="A2364" s="1">
        <v>1943</v>
      </c>
      <c r="B2364" s="1">
        <v>29</v>
      </c>
      <c r="C2364" s="1">
        <v>395063.73</v>
      </c>
      <c r="D2364" s="1">
        <v>212413.06</v>
      </c>
      <c r="E2364" s="1">
        <v>607476.79</v>
      </c>
    </row>
    <row r="2365" spans="1:5">
      <c r="A2365" s="1">
        <v>1943</v>
      </c>
      <c r="B2365" s="1">
        <v>30</v>
      </c>
      <c r="C2365" s="1">
        <v>397106.61</v>
      </c>
      <c r="D2365" s="1">
        <v>217789.15</v>
      </c>
      <c r="E2365" s="1">
        <v>614895.76</v>
      </c>
    </row>
    <row r="2366" spans="1:5">
      <c r="A2366" s="1">
        <v>1943</v>
      </c>
      <c r="B2366" s="1">
        <v>31</v>
      </c>
      <c r="C2366" s="1">
        <v>396570.66</v>
      </c>
      <c r="D2366" s="1">
        <v>221407.63</v>
      </c>
      <c r="E2366" s="1">
        <v>617978.29</v>
      </c>
    </row>
    <row r="2367" spans="1:5">
      <c r="A2367" s="1">
        <v>1943</v>
      </c>
      <c r="B2367" s="1">
        <v>32</v>
      </c>
      <c r="C2367" s="1">
        <v>397320.79</v>
      </c>
      <c r="D2367" s="1">
        <v>228532.43</v>
      </c>
      <c r="E2367" s="1">
        <v>625853.22</v>
      </c>
    </row>
    <row r="2368" spans="1:5">
      <c r="A2368" s="1">
        <v>1943</v>
      </c>
      <c r="B2368" s="1">
        <v>33</v>
      </c>
      <c r="C2368" s="1">
        <v>400226.4</v>
      </c>
      <c r="D2368" s="1">
        <v>239404.07</v>
      </c>
      <c r="E2368" s="1">
        <v>639630.47</v>
      </c>
    </row>
    <row r="2369" spans="1:5">
      <c r="A2369" s="1">
        <v>1943</v>
      </c>
      <c r="B2369" s="1">
        <v>34</v>
      </c>
      <c r="C2369" s="1">
        <v>403183.91</v>
      </c>
      <c r="D2369" s="1">
        <v>251519.7</v>
      </c>
      <c r="E2369" s="1">
        <v>654703.61</v>
      </c>
    </row>
    <row r="2370" spans="1:5">
      <c r="A2370" s="1">
        <v>1943</v>
      </c>
      <c r="B2370" s="1">
        <v>35</v>
      </c>
      <c r="C2370" s="1">
        <v>402918.40000000002</v>
      </c>
      <c r="D2370" s="1">
        <v>262684.05</v>
      </c>
      <c r="E2370" s="1">
        <v>665602.43999999994</v>
      </c>
    </row>
    <row r="2371" spans="1:5">
      <c r="A2371" s="1">
        <v>1943</v>
      </c>
      <c r="B2371" s="1">
        <v>36</v>
      </c>
      <c r="C2371" s="1">
        <v>399457.55</v>
      </c>
      <c r="D2371" s="1">
        <v>273113.82</v>
      </c>
      <c r="E2371" s="1">
        <v>672571.37</v>
      </c>
    </row>
    <row r="2372" spans="1:5">
      <c r="A2372" s="1">
        <v>1943</v>
      </c>
      <c r="B2372" s="1">
        <v>37</v>
      </c>
      <c r="C2372" s="1">
        <v>394534.08</v>
      </c>
      <c r="D2372" s="1">
        <v>283383.57</v>
      </c>
      <c r="E2372" s="1">
        <v>677917.65</v>
      </c>
    </row>
    <row r="2373" spans="1:5">
      <c r="A2373" s="1">
        <v>1943</v>
      </c>
      <c r="B2373" s="1">
        <v>38</v>
      </c>
      <c r="C2373" s="1">
        <v>389443</v>
      </c>
      <c r="D2373" s="1">
        <v>293277.49</v>
      </c>
      <c r="E2373" s="1">
        <v>682720.49</v>
      </c>
    </row>
    <row r="2374" spans="1:5">
      <c r="A2374" s="1">
        <v>1943</v>
      </c>
      <c r="B2374" s="1">
        <v>39</v>
      </c>
      <c r="C2374" s="1">
        <v>383890.55</v>
      </c>
      <c r="D2374" s="1">
        <v>301284.24</v>
      </c>
      <c r="E2374" s="1">
        <v>685174.8</v>
      </c>
    </row>
    <row r="2375" spans="1:5">
      <c r="A2375" s="1">
        <v>1943</v>
      </c>
      <c r="B2375" s="1">
        <v>40</v>
      </c>
      <c r="C2375" s="1">
        <v>377776.74</v>
      </c>
      <c r="D2375" s="1">
        <v>306842.37</v>
      </c>
      <c r="E2375" s="1">
        <v>684619.11</v>
      </c>
    </row>
    <row r="2376" spans="1:5">
      <c r="A2376" s="1">
        <v>1943</v>
      </c>
      <c r="B2376" s="1">
        <v>41</v>
      </c>
      <c r="C2376" s="1">
        <v>373530.52</v>
      </c>
      <c r="D2376" s="1">
        <v>311514.56</v>
      </c>
      <c r="E2376" s="1">
        <v>685045.08</v>
      </c>
    </row>
    <row r="2377" spans="1:5">
      <c r="A2377" s="1">
        <v>1943</v>
      </c>
      <c r="B2377" s="1">
        <v>42</v>
      </c>
      <c r="C2377" s="1">
        <v>370733.06</v>
      </c>
      <c r="D2377" s="1">
        <v>313537.44</v>
      </c>
      <c r="E2377" s="1">
        <v>684270.49</v>
      </c>
    </row>
    <row r="2378" spans="1:5">
      <c r="A2378" s="1">
        <v>1943</v>
      </c>
      <c r="B2378" s="1">
        <v>43</v>
      </c>
      <c r="C2378" s="1">
        <v>363836.86</v>
      </c>
      <c r="D2378" s="1">
        <v>306077.82</v>
      </c>
      <c r="E2378" s="1">
        <v>669914.68000000005</v>
      </c>
    </row>
    <row r="2379" spans="1:5">
      <c r="A2379" s="1">
        <v>1943</v>
      </c>
      <c r="B2379" s="1">
        <v>44</v>
      </c>
      <c r="C2379" s="1">
        <v>354240.34</v>
      </c>
      <c r="D2379" s="1">
        <v>291560.93</v>
      </c>
      <c r="E2379" s="1">
        <v>645801.26</v>
      </c>
    </row>
    <row r="2380" spans="1:5">
      <c r="A2380" s="1">
        <v>1943</v>
      </c>
      <c r="B2380" s="1">
        <v>45</v>
      </c>
      <c r="C2380" s="1">
        <v>348012.3</v>
      </c>
      <c r="D2380" s="1">
        <v>280804.40000000002</v>
      </c>
      <c r="E2380" s="1">
        <v>628816.69999999995</v>
      </c>
    </row>
    <row r="2381" spans="1:5">
      <c r="A2381" s="1">
        <v>1943</v>
      </c>
      <c r="B2381" s="1">
        <v>46</v>
      </c>
      <c r="C2381" s="1">
        <v>344719.16</v>
      </c>
      <c r="D2381" s="1">
        <v>276821.68</v>
      </c>
      <c r="E2381" s="1">
        <v>621540.84</v>
      </c>
    </row>
    <row r="2382" spans="1:5">
      <c r="A2382" s="1">
        <v>1943</v>
      </c>
      <c r="B2382" s="1">
        <v>47</v>
      </c>
      <c r="C2382" s="1">
        <v>340437.46</v>
      </c>
      <c r="D2382" s="1">
        <v>274770.52</v>
      </c>
      <c r="E2382" s="1">
        <v>615207.98</v>
      </c>
    </row>
    <row r="2383" spans="1:5">
      <c r="A2383" s="1">
        <v>1943</v>
      </c>
      <c r="B2383" s="1">
        <v>48</v>
      </c>
      <c r="C2383" s="1">
        <v>335448.74</v>
      </c>
      <c r="D2383" s="1">
        <v>272472.34000000003</v>
      </c>
      <c r="E2383" s="1">
        <v>607921.07999999996</v>
      </c>
    </row>
    <row r="2384" spans="1:5">
      <c r="A2384" s="1">
        <v>1943</v>
      </c>
      <c r="B2384" s="1">
        <v>49</v>
      </c>
      <c r="C2384" s="1">
        <v>331259.33</v>
      </c>
      <c r="D2384" s="1">
        <v>270503.71999999997</v>
      </c>
      <c r="E2384" s="1">
        <v>601763.05000000005</v>
      </c>
    </row>
    <row r="2385" spans="1:5">
      <c r="A2385" s="1">
        <v>1943</v>
      </c>
      <c r="B2385" s="1">
        <v>50</v>
      </c>
      <c r="C2385" s="1">
        <v>327909.40999999997</v>
      </c>
      <c r="D2385" s="1">
        <v>269467.02</v>
      </c>
      <c r="E2385" s="1">
        <v>597376.43000000005</v>
      </c>
    </row>
    <row r="2386" spans="1:5">
      <c r="A2386" s="1">
        <v>1943</v>
      </c>
      <c r="B2386" s="1">
        <v>51</v>
      </c>
      <c r="C2386" s="1">
        <v>323531.55</v>
      </c>
      <c r="D2386" s="1">
        <v>268068.93</v>
      </c>
      <c r="E2386" s="1">
        <v>591600.48</v>
      </c>
    </row>
    <row r="2387" spans="1:5">
      <c r="A2387" s="1">
        <v>1943</v>
      </c>
      <c r="B2387" s="1">
        <v>52</v>
      </c>
      <c r="C2387" s="1">
        <v>314818.28000000003</v>
      </c>
      <c r="D2387" s="1">
        <v>263035.25</v>
      </c>
      <c r="E2387" s="1">
        <v>577853.53</v>
      </c>
    </row>
    <row r="2388" spans="1:5">
      <c r="A2388" s="1">
        <v>1943</v>
      </c>
      <c r="B2388" s="1">
        <v>53</v>
      </c>
      <c r="C2388" s="1">
        <v>305650.37</v>
      </c>
      <c r="D2388" s="1">
        <v>256649.15</v>
      </c>
      <c r="E2388" s="1">
        <v>562299.52</v>
      </c>
    </row>
    <row r="2389" spans="1:5">
      <c r="A2389" s="1">
        <v>1943</v>
      </c>
      <c r="B2389" s="1">
        <v>54</v>
      </c>
      <c r="C2389" s="1">
        <v>302846.57</v>
      </c>
      <c r="D2389" s="1">
        <v>253699.24</v>
      </c>
      <c r="E2389" s="1">
        <v>556545.81000000006</v>
      </c>
    </row>
    <row r="2390" spans="1:5">
      <c r="A2390" s="1">
        <v>1943</v>
      </c>
      <c r="B2390" s="1">
        <v>55</v>
      </c>
      <c r="C2390" s="1">
        <v>301347.77</v>
      </c>
      <c r="D2390" s="1">
        <v>250570.58</v>
      </c>
      <c r="E2390" s="1">
        <v>551918.35</v>
      </c>
    </row>
    <row r="2391" spans="1:5">
      <c r="A2391" s="1">
        <v>1943</v>
      </c>
      <c r="B2391" s="1">
        <v>56</v>
      </c>
      <c r="C2391" s="1">
        <v>295761.28999999998</v>
      </c>
      <c r="D2391" s="1">
        <v>245015.55</v>
      </c>
      <c r="E2391" s="1">
        <v>540776.84</v>
      </c>
    </row>
    <row r="2392" spans="1:5">
      <c r="A2392" s="1">
        <v>1943</v>
      </c>
      <c r="B2392" s="1">
        <v>57</v>
      </c>
      <c r="C2392" s="1">
        <v>288899.83</v>
      </c>
      <c r="D2392" s="1">
        <v>239827.57</v>
      </c>
      <c r="E2392" s="1">
        <v>528727.4</v>
      </c>
    </row>
    <row r="2393" spans="1:5">
      <c r="A2393" s="1">
        <v>1943</v>
      </c>
      <c r="B2393" s="1">
        <v>58</v>
      </c>
      <c r="C2393" s="1">
        <v>282342.27</v>
      </c>
      <c r="D2393" s="1">
        <v>234296.13</v>
      </c>
      <c r="E2393" s="1">
        <v>516638.4</v>
      </c>
    </row>
    <row r="2394" spans="1:5">
      <c r="A2394" s="1">
        <v>1943</v>
      </c>
      <c r="B2394" s="1">
        <v>59</v>
      </c>
      <c r="C2394" s="1">
        <v>276918.86</v>
      </c>
      <c r="D2394" s="1">
        <v>228053.25</v>
      </c>
      <c r="E2394" s="1">
        <v>504972.11</v>
      </c>
    </row>
    <row r="2395" spans="1:5">
      <c r="A2395" s="1">
        <v>1943</v>
      </c>
      <c r="B2395" s="1">
        <v>60</v>
      </c>
      <c r="C2395" s="1">
        <v>274057.3</v>
      </c>
      <c r="D2395" s="1">
        <v>224797.92</v>
      </c>
      <c r="E2395" s="1">
        <v>498855.22</v>
      </c>
    </row>
    <row r="2396" spans="1:5">
      <c r="A2396" s="1">
        <v>1943</v>
      </c>
      <c r="B2396" s="1">
        <v>61</v>
      </c>
      <c r="C2396" s="1">
        <v>270694.19</v>
      </c>
      <c r="D2396" s="1">
        <v>223252.86</v>
      </c>
      <c r="E2396" s="1">
        <v>493947.05</v>
      </c>
    </row>
    <row r="2397" spans="1:5">
      <c r="A2397" s="1">
        <v>1943</v>
      </c>
      <c r="B2397" s="1">
        <v>62</v>
      </c>
      <c r="C2397" s="1">
        <v>261426.45</v>
      </c>
      <c r="D2397" s="1">
        <v>216482.55</v>
      </c>
      <c r="E2397" s="1">
        <v>477909</v>
      </c>
    </row>
    <row r="2398" spans="1:5">
      <c r="A2398" s="1">
        <v>1943</v>
      </c>
      <c r="B2398" s="1">
        <v>63</v>
      </c>
      <c r="C2398" s="1">
        <v>247490.47</v>
      </c>
      <c r="D2398" s="1">
        <v>204135.14</v>
      </c>
      <c r="E2398" s="1">
        <v>451625.61</v>
      </c>
    </row>
    <row r="2399" spans="1:5">
      <c r="A2399" s="1">
        <v>1943</v>
      </c>
      <c r="B2399" s="1">
        <v>64</v>
      </c>
      <c r="C2399" s="1">
        <v>237048.81</v>
      </c>
      <c r="D2399" s="1">
        <v>193742.55</v>
      </c>
      <c r="E2399" s="1">
        <v>430791.36</v>
      </c>
    </row>
    <row r="2400" spans="1:5">
      <c r="A2400" s="1">
        <v>1943</v>
      </c>
      <c r="B2400" s="1">
        <v>65</v>
      </c>
      <c r="C2400" s="1">
        <v>230855.56</v>
      </c>
      <c r="D2400" s="1">
        <v>187478.57</v>
      </c>
      <c r="E2400" s="1">
        <v>418334.13</v>
      </c>
    </row>
    <row r="2401" spans="1:5">
      <c r="A2401" s="1">
        <v>1943</v>
      </c>
      <c r="B2401" s="1">
        <v>66</v>
      </c>
      <c r="C2401" s="1">
        <v>223246.88</v>
      </c>
      <c r="D2401" s="1">
        <v>181694.02</v>
      </c>
      <c r="E2401" s="1">
        <v>404940.9</v>
      </c>
    </row>
    <row r="2402" spans="1:5">
      <c r="A2402" s="1">
        <v>1943</v>
      </c>
      <c r="B2402" s="1">
        <v>67</v>
      </c>
      <c r="C2402" s="1">
        <v>211970.71</v>
      </c>
      <c r="D2402" s="1">
        <v>174165.93</v>
      </c>
      <c r="E2402" s="1">
        <v>386136.65</v>
      </c>
    </row>
    <row r="2403" spans="1:5">
      <c r="A2403" s="1">
        <v>1943</v>
      </c>
      <c r="B2403" s="1">
        <v>68</v>
      </c>
      <c r="C2403" s="1">
        <v>199464.27</v>
      </c>
      <c r="D2403" s="1">
        <v>165074.54</v>
      </c>
      <c r="E2403" s="1">
        <v>364538.81</v>
      </c>
    </row>
    <row r="2404" spans="1:5">
      <c r="A2404" s="1">
        <v>1943</v>
      </c>
      <c r="B2404" s="1">
        <v>69</v>
      </c>
      <c r="C2404" s="1">
        <v>189241.31</v>
      </c>
      <c r="D2404" s="1">
        <v>155851.56</v>
      </c>
      <c r="E2404" s="1">
        <v>345092.86</v>
      </c>
    </row>
    <row r="2405" spans="1:5">
      <c r="A2405" s="1">
        <v>1943</v>
      </c>
      <c r="B2405" s="1">
        <v>70</v>
      </c>
      <c r="C2405" s="1">
        <v>180873.89</v>
      </c>
      <c r="D2405" s="1">
        <v>147193.07</v>
      </c>
      <c r="E2405" s="1">
        <v>328066.95</v>
      </c>
    </row>
    <row r="2406" spans="1:5">
      <c r="A2406" s="1">
        <v>1943</v>
      </c>
      <c r="B2406" s="1">
        <v>71</v>
      </c>
      <c r="C2406" s="1">
        <v>171114.96</v>
      </c>
      <c r="D2406" s="1">
        <v>137328.81</v>
      </c>
      <c r="E2406" s="1">
        <v>308443.77</v>
      </c>
    </row>
    <row r="2407" spans="1:5">
      <c r="A2407" s="1">
        <v>1943</v>
      </c>
      <c r="B2407" s="1">
        <v>72</v>
      </c>
      <c r="C2407" s="1">
        <v>156889.47</v>
      </c>
      <c r="D2407" s="1">
        <v>123437.84</v>
      </c>
      <c r="E2407" s="1">
        <v>280327.31</v>
      </c>
    </row>
    <row r="2408" spans="1:5">
      <c r="A2408" s="1">
        <v>1943</v>
      </c>
      <c r="B2408" s="1">
        <v>73</v>
      </c>
      <c r="C2408" s="1">
        <v>140639.93</v>
      </c>
      <c r="D2408" s="1">
        <v>108436.13</v>
      </c>
      <c r="E2408" s="1">
        <v>249076.06</v>
      </c>
    </row>
    <row r="2409" spans="1:5">
      <c r="A2409" s="1">
        <v>1943</v>
      </c>
      <c r="B2409" s="1">
        <v>74</v>
      </c>
      <c r="C2409" s="1">
        <v>128593.46</v>
      </c>
      <c r="D2409" s="1">
        <v>97040.83</v>
      </c>
      <c r="E2409" s="1">
        <v>225634.29</v>
      </c>
    </row>
    <row r="2410" spans="1:5">
      <c r="A2410" s="1">
        <v>1943</v>
      </c>
      <c r="B2410" s="1">
        <v>75</v>
      </c>
      <c r="C2410" s="1">
        <v>120678.08</v>
      </c>
      <c r="D2410" s="1">
        <v>88307.6</v>
      </c>
      <c r="E2410" s="1">
        <v>208985.68</v>
      </c>
    </row>
    <row r="2411" spans="1:5">
      <c r="A2411" s="1">
        <v>1943</v>
      </c>
      <c r="B2411" s="1">
        <v>76</v>
      </c>
      <c r="C2411" s="1">
        <v>112118.32</v>
      </c>
      <c r="D2411" s="1">
        <v>78852.83</v>
      </c>
      <c r="E2411" s="1">
        <v>190971.16</v>
      </c>
    </row>
    <row r="2412" spans="1:5">
      <c r="A2412" s="1">
        <v>1943</v>
      </c>
      <c r="B2412" s="1">
        <v>77</v>
      </c>
      <c r="C2412" s="1">
        <v>100852.43</v>
      </c>
      <c r="D2412" s="1">
        <v>67839.73</v>
      </c>
      <c r="E2412" s="1">
        <v>168692.16</v>
      </c>
    </row>
    <row r="2413" spans="1:5">
      <c r="A2413" s="1">
        <v>1943</v>
      </c>
      <c r="B2413" s="1">
        <v>78</v>
      </c>
      <c r="C2413" s="1">
        <v>87652.39</v>
      </c>
      <c r="D2413" s="1">
        <v>57031.49</v>
      </c>
      <c r="E2413" s="1">
        <v>144683.88</v>
      </c>
    </row>
    <row r="2414" spans="1:5">
      <c r="A2414" s="1">
        <v>1943</v>
      </c>
      <c r="B2414" s="1">
        <v>79</v>
      </c>
      <c r="C2414" s="1">
        <v>75194.759999999995</v>
      </c>
      <c r="D2414" s="1">
        <v>48422.68</v>
      </c>
      <c r="E2414" s="1">
        <v>123617.44</v>
      </c>
    </row>
    <row r="2415" spans="1:5">
      <c r="A2415" s="1">
        <v>1943</v>
      </c>
      <c r="B2415" s="1">
        <v>80</v>
      </c>
      <c r="C2415" s="1">
        <v>67535.38</v>
      </c>
      <c r="D2415" s="1">
        <v>41845.129999999997</v>
      </c>
      <c r="E2415" s="1">
        <v>109380.51</v>
      </c>
    </row>
    <row r="2416" spans="1:5">
      <c r="A2416" s="1">
        <v>1943</v>
      </c>
      <c r="B2416" s="1">
        <v>81</v>
      </c>
      <c r="C2416" s="1">
        <v>57922.22</v>
      </c>
      <c r="D2416" s="1">
        <v>34817.519999999997</v>
      </c>
      <c r="E2416" s="1">
        <v>92739.74</v>
      </c>
    </row>
    <row r="2417" spans="1:5">
      <c r="A2417" s="1">
        <v>1943</v>
      </c>
      <c r="B2417" s="1">
        <v>82</v>
      </c>
      <c r="C2417" s="1">
        <v>49638.34</v>
      </c>
      <c r="D2417" s="1">
        <v>28855.54</v>
      </c>
      <c r="E2417" s="1">
        <v>78493.87</v>
      </c>
    </row>
    <row r="2418" spans="1:5">
      <c r="A2418" s="1">
        <v>1943</v>
      </c>
      <c r="B2418" s="1">
        <v>83</v>
      </c>
      <c r="C2418" s="1">
        <v>41773</v>
      </c>
      <c r="D2418" s="1">
        <v>23184.400000000001</v>
      </c>
      <c r="E2418" s="1">
        <v>64957.4</v>
      </c>
    </row>
    <row r="2419" spans="1:5">
      <c r="A2419" s="1">
        <v>1943</v>
      </c>
      <c r="B2419" s="1">
        <v>84</v>
      </c>
      <c r="C2419" s="1">
        <v>33607.199999999997</v>
      </c>
      <c r="D2419" s="1">
        <v>17829.37</v>
      </c>
      <c r="E2419" s="1">
        <v>51436.56</v>
      </c>
    </row>
    <row r="2420" spans="1:5">
      <c r="A2420" s="1">
        <v>1943</v>
      </c>
      <c r="B2420" s="1">
        <v>85</v>
      </c>
      <c r="C2420" s="1">
        <v>26839</v>
      </c>
      <c r="D2420" s="1">
        <v>13725.04</v>
      </c>
      <c r="E2420" s="1">
        <v>40564.04</v>
      </c>
    </row>
    <row r="2421" spans="1:5">
      <c r="A2421" s="1">
        <v>1943</v>
      </c>
      <c r="B2421" s="1">
        <v>86</v>
      </c>
      <c r="C2421" s="1">
        <v>21805.25</v>
      </c>
      <c r="D2421" s="1">
        <v>10617.33</v>
      </c>
      <c r="E2421" s="1">
        <v>32422.57</v>
      </c>
    </row>
    <row r="2422" spans="1:5">
      <c r="A2422" s="1">
        <v>1943</v>
      </c>
      <c r="B2422" s="1">
        <v>87</v>
      </c>
      <c r="C2422" s="1">
        <v>17093.77</v>
      </c>
      <c r="D2422" s="1">
        <v>7851.42</v>
      </c>
      <c r="E2422" s="1">
        <v>24945.200000000001</v>
      </c>
    </row>
    <row r="2423" spans="1:5">
      <c r="A2423" s="1">
        <v>1943</v>
      </c>
      <c r="B2423" s="1">
        <v>88</v>
      </c>
      <c r="C2423" s="1">
        <v>12984.03</v>
      </c>
      <c r="D2423" s="1">
        <v>5672.79</v>
      </c>
      <c r="E2423" s="1">
        <v>18656.82</v>
      </c>
    </row>
    <row r="2424" spans="1:5">
      <c r="A2424" s="1">
        <v>1943</v>
      </c>
      <c r="B2424" s="1">
        <v>89</v>
      </c>
      <c r="C2424" s="1">
        <v>9641.33</v>
      </c>
      <c r="D2424" s="1">
        <v>3975.21</v>
      </c>
      <c r="E2424" s="1">
        <v>13616.54</v>
      </c>
    </row>
    <row r="2425" spans="1:5">
      <c r="A2425" s="1">
        <v>1943</v>
      </c>
      <c r="B2425" s="1">
        <v>90</v>
      </c>
      <c r="C2425" s="1">
        <v>7108.28</v>
      </c>
      <c r="D2425" s="1">
        <v>2735.17</v>
      </c>
      <c r="E2425" s="1">
        <v>9843.4500000000007</v>
      </c>
    </row>
    <row r="2426" spans="1:5">
      <c r="A2426" s="1">
        <v>1943</v>
      </c>
      <c r="B2426" s="1">
        <v>91</v>
      </c>
      <c r="C2426" s="1">
        <v>5315.41</v>
      </c>
      <c r="D2426" s="1">
        <v>1934.22</v>
      </c>
      <c r="E2426" s="1">
        <v>7249.63</v>
      </c>
    </row>
    <row r="2427" spans="1:5">
      <c r="A2427" s="1">
        <v>1943</v>
      </c>
      <c r="B2427" s="1">
        <v>92</v>
      </c>
      <c r="C2427" s="1">
        <v>3868.07</v>
      </c>
      <c r="D2427" s="1">
        <v>1338.28</v>
      </c>
      <c r="E2427" s="1">
        <v>5206.3500000000004</v>
      </c>
    </row>
    <row r="2428" spans="1:5">
      <c r="A2428" s="1">
        <v>1943</v>
      </c>
      <c r="B2428" s="1">
        <v>93</v>
      </c>
      <c r="C2428" s="1">
        <v>2636.74</v>
      </c>
      <c r="D2428" s="1">
        <v>878.5</v>
      </c>
      <c r="E2428" s="1">
        <v>3515.24</v>
      </c>
    </row>
    <row r="2429" spans="1:5">
      <c r="A2429" s="1">
        <v>1943</v>
      </c>
      <c r="B2429" s="1">
        <v>94</v>
      </c>
      <c r="C2429" s="1">
        <v>1713.28</v>
      </c>
      <c r="D2429" s="1">
        <v>544.99</v>
      </c>
      <c r="E2429" s="1">
        <v>2258.2800000000002</v>
      </c>
    </row>
    <row r="2430" spans="1:5">
      <c r="A2430" s="1">
        <v>1943</v>
      </c>
      <c r="B2430" s="1">
        <v>95</v>
      </c>
      <c r="C2430" s="1">
        <v>1083.47</v>
      </c>
      <c r="D2430" s="1">
        <v>329.35</v>
      </c>
      <c r="E2430" s="1">
        <v>1412.82</v>
      </c>
    </row>
    <row r="2431" spans="1:5">
      <c r="A2431" s="1">
        <v>1943</v>
      </c>
      <c r="B2431" s="1">
        <v>96</v>
      </c>
      <c r="C2431" s="1">
        <v>690.62</v>
      </c>
      <c r="D2431" s="1">
        <v>195.73</v>
      </c>
      <c r="E2431" s="1">
        <v>886.35</v>
      </c>
    </row>
    <row r="2432" spans="1:5">
      <c r="A2432" s="1">
        <v>1943</v>
      </c>
      <c r="B2432" s="1">
        <v>97</v>
      </c>
      <c r="C2432" s="1">
        <v>443.76</v>
      </c>
      <c r="D2432" s="1">
        <v>109.21</v>
      </c>
      <c r="E2432" s="1">
        <v>552.97</v>
      </c>
    </row>
    <row r="2433" spans="1:5">
      <c r="A2433" s="1">
        <v>1943</v>
      </c>
      <c r="B2433" s="1">
        <v>98</v>
      </c>
      <c r="C2433" s="1">
        <v>259.82</v>
      </c>
      <c r="D2433" s="1">
        <v>59.92</v>
      </c>
      <c r="E2433" s="1">
        <v>319.74</v>
      </c>
    </row>
    <row r="2434" spans="1:5">
      <c r="A2434" s="1">
        <v>1943</v>
      </c>
      <c r="B2434" s="1">
        <v>99</v>
      </c>
      <c r="C2434" s="1">
        <v>141.80000000000001</v>
      </c>
      <c r="D2434" s="1">
        <v>34.1</v>
      </c>
      <c r="E2434" s="1">
        <v>175.9</v>
      </c>
    </row>
    <row r="2435" spans="1:5">
      <c r="A2435" s="1">
        <v>1943</v>
      </c>
      <c r="B2435" s="1">
        <v>100</v>
      </c>
      <c r="C2435" s="1">
        <v>76.66</v>
      </c>
      <c r="D2435" s="1">
        <v>19.16</v>
      </c>
      <c r="E2435" s="1">
        <v>95.83</v>
      </c>
    </row>
    <row r="2436" spans="1:5">
      <c r="A2436" s="1">
        <v>1943</v>
      </c>
      <c r="B2436" s="1">
        <v>101</v>
      </c>
      <c r="C2436" s="1">
        <v>44.12</v>
      </c>
      <c r="D2436" s="1">
        <v>9.39</v>
      </c>
      <c r="E2436" s="1">
        <v>53.51</v>
      </c>
    </row>
    <row r="2437" spans="1:5">
      <c r="A2437" s="1">
        <v>1943</v>
      </c>
      <c r="B2437" s="1">
        <v>102</v>
      </c>
      <c r="C2437" s="1">
        <v>24.77</v>
      </c>
      <c r="D2437" s="1">
        <v>5.77</v>
      </c>
      <c r="E2437" s="1">
        <v>30.55</v>
      </c>
    </row>
    <row r="2438" spans="1:5">
      <c r="A2438" s="1">
        <v>1943</v>
      </c>
      <c r="B2438" s="1">
        <v>103</v>
      </c>
      <c r="C2438" s="1">
        <v>12.86</v>
      </c>
      <c r="D2438" s="1">
        <v>4.43</v>
      </c>
      <c r="E2438" s="1">
        <v>17.28</v>
      </c>
    </row>
    <row r="2439" spans="1:5">
      <c r="A2439" s="1">
        <v>1943</v>
      </c>
      <c r="B2439" s="1">
        <v>104</v>
      </c>
      <c r="C2439" s="1">
        <v>6.71</v>
      </c>
      <c r="D2439" s="1">
        <v>1.88</v>
      </c>
      <c r="E2439" s="1">
        <v>8.58</v>
      </c>
    </row>
    <row r="2440" spans="1:5">
      <c r="A2440" s="1">
        <v>1943</v>
      </c>
      <c r="B2440" s="1">
        <v>105</v>
      </c>
      <c r="C2440" s="1">
        <v>2.4700000000000002</v>
      </c>
      <c r="D2440" s="1">
        <v>0.51</v>
      </c>
      <c r="E2440" s="1">
        <v>2.99</v>
      </c>
    </row>
    <row r="2441" spans="1:5">
      <c r="A2441" s="1">
        <v>1943</v>
      </c>
      <c r="B2441" s="1">
        <v>106</v>
      </c>
      <c r="C2441" s="1">
        <v>0.48</v>
      </c>
      <c r="D2441" s="1">
        <v>0.5</v>
      </c>
      <c r="E2441" s="1">
        <v>0.98</v>
      </c>
    </row>
    <row r="2442" spans="1:5">
      <c r="A2442" s="1">
        <v>1943</v>
      </c>
      <c r="B2442" s="1">
        <v>107</v>
      </c>
      <c r="C2442" s="1">
        <v>0</v>
      </c>
      <c r="D2442" s="1">
        <v>1.04</v>
      </c>
      <c r="E2442" s="1">
        <v>1.04</v>
      </c>
    </row>
    <row r="2443" spans="1:5">
      <c r="A2443" s="1">
        <v>1943</v>
      </c>
      <c r="B2443" s="1">
        <v>108</v>
      </c>
      <c r="C2443" s="1">
        <v>0</v>
      </c>
      <c r="D2443" s="1">
        <v>0.99</v>
      </c>
      <c r="E2443" s="1">
        <v>0.99</v>
      </c>
    </row>
    <row r="2444" spans="1:5">
      <c r="A2444" s="1">
        <v>1943</v>
      </c>
      <c r="B2444" s="1">
        <v>109</v>
      </c>
      <c r="C2444" s="1">
        <v>0</v>
      </c>
      <c r="D2444" s="1">
        <v>0.23</v>
      </c>
      <c r="E2444" s="1">
        <v>0.23</v>
      </c>
    </row>
    <row r="2445" spans="1:5">
      <c r="A2445" s="1">
        <v>1943</v>
      </c>
      <c r="B2445" s="1" t="s">
        <v>121</v>
      </c>
      <c r="C2445" s="1">
        <v>0</v>
      </c>
      <c r="D2445" s="1">
        <v>0</v>
      </c>
      <c r="E2445" s="1">
        <v>0</v>
      </c>
    </row>
    <row r="2446" spans="1:5">
      <c r="A2446" s="1">
        <v>1944</v>
      </c>
      <c r="B2446" s="1">
        <v>0</v>
      </c>
      <c r="C2446" s="1">
        <v>389968.07</v>
      </c>
      <c r="D2446" s="1">
        <v>411582.36</v>
      </c>
      <c r="E2446" s="1">
        <v>801550.43</v>
      </c>
    </row>
    <row r="2447" spans="1:5">
      <c r="A2447" s="1">
        <v>1944</v>
      </c>
      <c r="B2447" s="1">
        <v>1</v>
      </c>
      <c r="C2447" s="1">
        <v>371682.5</v>
      </c>
      <c r="D2447" s="1">
        <v>389975.93</v>
      </c>
      <c r="E2447" s="1">
        <v>761658.43</v>
      </c>
    </row>
    <row r="2448" spans="1:5">
      <c r="A2448" s="1">
        <v>1944</v>
      </c>
      <c r="B2448" s="1">
        <v>2</v>
      </c>
      <c r="C2448" s="1">
        <v>340478.52</v>
      </c>
      <c r="D2448" s="1">
        <v>355251.26</v>
      </c>
      <c r="E2448" s="1">
        <v>695729.78</v>
      </c>
    </row>
    <row r="2449" spans="1:5">
      <c r="A2449" s="1">
        <v>1944</v>
      </c>
      <c r="B2449" s="1">
        <v>3</v>
      </c>
      <c r="C2449" s="1">
        <v>319657.13</v>
      </c>
      <c r="D2449" s="1">
        <v>331314.2</v>
      </c>
      <c r="E2449" s="1">
        <v>650971.32999999996</v>
      </c>
    </row>
    <row r="2450" spans="1:5">
      <c r="A2450" s="1">
        <v>1944</v>
      </c>
      <c r="B2450" s="1">
        <v>4</v>
      </c>
      <c r="C2450" s="1">
        <v>326785.63</v>
      </c>
      <c r="D2450" s="1">
        <v>337756.84</v>
      </c>
      <c r="E2450" s="1">
        <v>664542.47</v>
      </c>
    </row>
    <row r="2451" spans="1:5">
      <c r="A2451" s="1">
        <v>1944</v>
      </c>
      <c r="B2451" s="1">
        <v>5</v>
      </c>
      <c r="C2451" s="1">
        <v>331884.21000000002</v>
      </c>
      <c r="D2451" s="1">
        <v>343446.46</v>
      </c>
      <c r="E2451" s="1">
        <v>675330.67</v>
      </c>
    </row>
    <row r="2452" spans="1:5">
      <c r="A2452" s="1">
        <v>1944</v>
      </c>
      <c r="B2452" s="1">
        <v>6</v>
      </c>
      <c r="C2452" s="1">
        <v>334688.19</v>
      </c>
      <c r="D2452" s="1">
        <v>346796.33</v>
      </c>
      <c r="E2452" s="1">
        <v>681484.52</v>
      </c>
    </row>
    <row r="2453" spans="1:5">
      <c r="A2453" s="1">
        <v>1944</v>
      </c>
      <c r="B2453" s="1">
        <v>7</v>
      </c>
      <c r="C2453" s="1">
        <v>329156.5</v>
      </c>
      <c r="D2453" s="1">
        <v>340846.78</v>
      </c>
      <c r="E2453" s="1">
        <v>670003.28</v>
      </c>
    </row>
    <row r="2454" spans="1:5">
      <c r="A2454" s="1">
        <v>1944</v>
      </c>
      <c r="B2454" s="1">
        <v>8</v>
      </c>
      <c r="C2454" s="1">
        <v>326525</v>
      </c>
      <c r="D2454" s="1">
        <v>338041.9</v>
      </c>
      <c r="E2454" s="1">
        <v>664566.9</v>
      </c>
    </row>
    <row r="2455" spans="1:5">
      <c r="A2455" s="1">
        <v>1944</v>
      </c>
      <c r="B2455" s="1">
        <v>9</v>
      </c>
      <c r="C2455" s="1">
        <v>324251.44</v>
      </c>
      <c r="D2455" s="1">
        <v>335707.25</v>
      </c>
      <c r="E2455" s="1">
        <v>659958.68999999994</v>
      </c>
    </row>
    <row r="2456" spans="1:5">
      <c r="A2456" s="1">
        <v>1944</v>
      </c>
      <c r="B2456" s="1">
        <v>10</v>
      </c>
      <c r="C2456" s="1">
        <v>323337.78999999998</v>
      </c>
      <c r="D2456" s="1">
        <v>333921.09000000003</v>
      </c>
      <c r="E2456" s="1">
        <v>657258.88</v>
      </c>
    </row>
    <row r="2457" spans="1:5">
      <c r="A2457" s="1">
        <v>1944</v>
      </c>
      <c r="B2457" s="1">
        <v>11</v>
      </c>
      <c r="C2457" s="1">
        <v>327612.17</v>
      </c>
      <c r="D2457" s="1">
        <v>336934.23</v>
      </c>
      <c r="E2457" s="1">
        <v>664546.4</v>
      </c>
    </row>
    <row r="2458" spans="1:5">
      <c r="A2458" s="1">
        <v>1944</v>
      </c>
      <c r="B2458" s="1">
        <v>12</v>
      </c>
      <c r="C2458" s="1">
        <v>333814.64</v>
      </c>
      <c r="D2458" s="1">
        <v>341732.42</v>
      </c>
      <c r="E2458" s="1">
        <v>675547.06</v>
      </c>
    </row>
    <row r="2459" spans="1:5">
      <c r="A2459" s="1">
        <v>1944</v>
      </c>
      <c r="B2459" s="1">
        <v>13</v>
      </c>
      <c r="C2459" s="1">
        <v>335175.46999999997</v>
      </c>
      <c r="D2459" s="1">
        <v>340535.79</v>
      </c>
      <c r="E2459" s="1">
        <v>675711.26</v>
      </c>
    </row>
    <row r="2460" spans="1:5">
      <c r="A2460" s="1">
        <v>1944</v>
      </c>
      <c r="B2460" s="1">
        <v>14</v>
      </c>
      <c r="C2460" s="1">
        <v>333901.09999999998</v>
      </c>
      <c r="D2460" s="1">
        <v>337138.27</v>
      </c>
      <c r="E2460" s="1">
        <v>671039.37</v>
      </c>
    </row>
    <row r="2461" spans="1:5">
      <c r="A2461" s="1">
        <v>1944</v>
      </c>
      <c r="B2461" s="1">
        <v>15</v>
      </c>
      <c r="C2461" s="1">
        <v>334712.84999999998</v>
      </c>
      <c r="D2461" s="1">
        <v>337330.36</v>
      </c>
      <c r="E2461" s="1">
        <v>672043.21</v>
      </c>
    </row>
    <row r="2462" spans="1:5">
      <c r="A2462" s="1">
        <v>1944</v>
      </c>
      <c r="B2462" s="1">
        <v>16</v>
      </c>
      <c r="C2462" s="1">
        <v>338675.4</v>
      </c>
      <c r="D2462" s="1">
        <v>339883.47</v>
      </c>
      <c r="E2462" s="1">
        <v>678558.86</v>
      </c>
    </row>
    <row r="2463" spans="1:5">
      <c r="A2463" s="1">
        <v>1944</v>
      </c>
      <c r="B2463" s="1">
        <v>17</v>
      </c>
      <c r="C2463" s="1">
        <v>346656.55</v>
      </c>
      <c r="D2463" s="1">
        <v>307597.48</v>
      </c>
      <c r="E2463" s="1">
        <v>654254.02</v>
      </c>
    </row>
    <row r="2464" spans="1:5">
      <c r="A2464" s="1">
        <v>1944</v>
      </c>
      <c r="B2464" s="1">
        <v>18</v>
      </c>
      <c r="C2464" s="1">
        <v>348319.2</v>
      </c>
      <c r="D2464" s="1">
        <v>225814</v>
      </c>
      <c r="E2464" s="1">
        <v>574133.19999999995</v>
      </c>
    </row>
    <row r="2465" spans="1:5">
      <c r="A2465" s="1">
        <v>1944</v>
      </c>
      <c r="B2465" s="1">
        <v>19</v>
      </c>
      <c r="C2465" s="1">
        <v>341358.11</v>
      </c>
      <c r="D2465" s="1">
        <v>160160.01</v>
      </c>
      <c r="E2465" s="1">
        <v>501518.12</v>
      </c>
    </row>
    <row r="2466" spans="1:5">
      <c r="A2466" s="1">
        <v>1944</v>
      </c>
      <c r="B2466" s="1">
        <v>20</v>
      </c>
      <c r="C2466" s="1">
        <v>337328.82</v>
      </c>
      <c r="D2466" s="1">
        <v>131963.81</v>
      </c>
      <c r="E2466" s="1">
        <v>469292.63</v>
      </c>
    </row>
    <row r="2467" spans="1:5">
      <c r="A2467" s="1">
        <v>1944</v>
      </c>
      <c r="B2467" s="1">
        <v>21</v>
      </c>
      <c r="C2467" s="1">
        <v>340748.07</v>
      </c>
      <c r="D2467" s="1">
        <v>121499.21</v>
      </c>
      <c r="E2467" s="1">
        <v>462247.27</v>
      </c>
    </row>
    <row r="2468" spans="1:5">
      <c r="A2468" s="1">
        <v>1944</v>
      </c>
      <c r="B2468" s="1">
        <v>22</v>
      </c>
      <c r="C2468" s="1">
        <v>354182.93</v>
      </c>
      <c r="D2468" s="1">
        <v>126967.17</v>
      </c>
      <c r="E2468" s="1">
        <v>481150.09</v>
      </c>
    </row>
    <row r="2469" spans="1:5">
      <c r="A2469" s="1">
        <v>1944</v>
      </c>
      <c r="B2469" s="1">
        <v>23</v>
      </c>
      <c r="C2469" s="1">
        <v>367987.01</v>
      </c>
      <c r="D2469" s="1">
        <v>135135.15</v>
      </c>
      <c r="E2469" s="1">
        <v>503122.15</v>
      </c>
    </row>
    <row r="2470" spans="1:5">
      <c r="A2470" s="1">
        <v>1944</v>
      </c>
      <c r="B2470" s="1">
        <v>24</v>
      </c>
      <c r="C2470" s="1">
        <v>356487.8</v>
      </c>
      <c r="D2470" s="1">
        <v>127530.89</v>
      </c>
      <c r="E2470" s="1">
        <v>484018.69</v>
      </c>
    </row>
    <row r="2471" spans="1:5">
      <c r="A2471" s="1">
        <v>1944</v>
      </c>
      <c r="B2471" s="1">
        <v>25</v>
      </c>
      <c r="C2471" s="1">
        <v>321143.15000000002</v>
      </c>
      <c r="D2471" s="1">
        <v>104146.26</v>
      </c>
      <c r="E2471" s="1">
        <v>425289.41</v>
      </c>
    </row>
    <row r="2472" spans="1:5">
      <c r="A2472" s="1">
        <v>1944</v>
      </c>
      <c r="B2472" s="1">
        <v>26</v>
      </c>
      <c r="C2472" s="1">
        <v>304194.71000000002</v>
      </c>
      <c r="D2472" s="1">
        <v>96822.8</v>
      </c>
      <c r="E2472" s="1">
        <v>401017.5</v>
      </c>
    </row>
    <row r="2473" spans="1:5">
      <c r="A2473" s="1">
        <v>1944</v>
      </c>
      <c r="B2473" s="1">
        <v>27</v>
      </c>
      <c r="C2473" s="1">
        <v>323143.2</v>
      </c>
      <c r="D2473" s="1">
        <v>122775.41</v>
      </c>
      <c r="E2473" s="1">
        <v>445918.61</v>
      </c>
    </row>
    <row r="2474" spans="1:5">
      <c r="A2474" s="1">
        <v>1944</v>
      </c>
      <c r="B2474" s="1">
        <v>28</v>
      </c>
      <c r="C2474" s="1">
        <v>355015.45</v>
      </c>
      <c r="D2474" s="1">
        <v>160346.28</v>
      </c>
      <c r="E2474" s="1">
        <v>515361.73</v>
      </c>
    </row>
    <row r="2475" spans="1:5">
      <c r="A2475" s="1">
        <v>1944</v>
      </c>
      <c r="B2475" s="1">
        <v>29</v>
      </c>
      <c r="C2475" s="1">
        <v>379936.16</v>
      </c>
      <c r="D2475" s="1">
        <v>187535.7</v>
      </c>
      <c r="E2475" s="1">
        <v>567471.86</v>
      </c>
    </row>
    <row r="2476" spans="1:5">
      <c r="A2476" s="1">
        <v>1944</v>
      </c>
      <c r="B2476" s="1">
        <v>30</v>
      </c>
      <c r="C2476" s="1">
        <v>392084.24</v>
      </c>
      <c r="D2476" s="1">
        <v>200772.94</v>
      </c>
      <c r="E2476" s="1">
        <v>592857.18000000005</v>
      </c>
    </row>
    <row r="2477" spans="1:5">
      <c r="A2477" s="1">
        <v>1944</v>
      </c>
      <c r="B2477" s="1">
        <v>31</v>
      </c>
      <c r="C2477" s="1">
        <v>395218.29</v>
      </c>
      <c r="D2477" s="1">
        <v>206470.66</v>
      </c>
      <c r="E2477" s="1">
        <v>601688.94999999995</v>
      </c>
    </row>
    <row r="2478" spans="1:5">
      <c r="A2478" s="1">
        <v>1944</v>
      </c>
      <c r="B2478" s="1">
        <v>32</v>
      </c>
      <c r="C2478" s="1">
        <v>395979.79</v>
      </c>
      <c r="D2478" s="1">
        <v>212385.31</v>
      </c>
      <c r="E2478" s="1">
        <v>608365.1</v>
      </c>
    </row>
    <row r="2479" spans="1:5">
      <c r="A2479" s="1">
        <v>1944</v>
      </c>
      <c r="B2479" s="1">
        <v>33</v>
      </c>
      <c r="C2479" s="1">
        <v>397523.1</v>
      </c>
      <c r="D2479" s="1">
        <v>222140.48</v>
      </c>
      <c r="E2479" s="1">
        <v>619663.57999999996</v>
      </c>
    </row>
    <row r="2480" spans="1:5">
      <c r="A2480" s="1">
        <v>1944</v>
      </c>
      <c r="B2480" s="1">
        <v>34</v>
      </c>
      <c r="C2480" s="1">
        <v>400619.56</v>
      </c>
      <c r="D2480" s="1">
        <v>235505.5</v>
      </c>
      <c r="E2480" s="1">
        <v>636125.06000000006</v>
      </c>
    </row>
    <row r="2481" spans="1:5">
      <c r="A2481" s="1">
        <v>1944</v>
      </c>
      <c r="B2481" s="1">
        <v>35</v>
      </c>
      <c r="C2481" s="1">
        <v>403288.27</v>
      </c>
      <c r="D2481" s="1">
        <v>249254.59</v>
      </c>
      <c r="E2481" s="1">
        <v>652542.86</v>
      </c>
    </row>
    <row r="2482" spans="1:5">
      <c r="A2482" s="1">
        <v>1944</v>
      </c>
      <c r="B2482" s="1">
        <v>36</v>
      </c>
      <c r="C2482" s="1">
        <v>402438.9</v>
      </c>
      <c r="D2482" s="1">
        <v>260535.52</v>
      </c>
      <c r="E2482" s="1">
        <v>662974.42000000004</v>
      </c>
    </row>
    <row r="2483" spans="1:5">
      <c r="A2483" s="1">
        <v>1944</v>
      </c>
      <c r="B2483" s="1">
        <v>37</v>
      </c>
      <c r="C2483" s="1">
        <v>398302.68</v>
      </c>
      <c r="D2483" s="1">
        <v>270246.87</v>
      </c>
      <c r="E2483" s="1">
        <v>668549.55000000005</v>
      </c>
    </row>
    <row r="2484" spans="1:5">
      <c r="A2484" s="1">
        <v>1944</v>
      </c>
      <c r="B2484" s="1">
        <v>38</v>
      </c>
      <c r="C2484" s="1">
        <v>392881.2</v>
      </c>
      <c r="D2484" s="1">
        <v>279902.58</v>
      </c>
      <c r="E2484" s="1">
        <v>672783.78</v>
      </c>
    </row>
    <row r="2485" spans="1:5">
      <c r="A2485" s="1">
        <v>1944</v>
      </c>
      <c r="B2485" s="1">
        <v>39</v>
      </c>
      <c r="C2485" s="1">
        <v>387517.43</v>
      </c>
      <c r="D2485" s="1">
        <v>289433.57</v>
      </c>
      <c r="E2485" s="1">
        <v>676950.99</v>
      </c>
    </row>
    <row r="2486" spans="1:5">
      <c r="A2486" s="1">
        <v>1944</v>
      </c>
      <c r="B2486" s="1">
        <v>40</v>
      </c>
      <c r="C2486" s="1">
        <v>381993.43</v>
      </c>
      <c r="D2486" s="1">
        <v>297506.65999999997</v>
      </c>
      <c r="E2486" s="1">
        <v>679500.09</v>
      </c>
    </row>
    <row r="2487" spans="1:5">
      <c r="A2487" s="1">
        <v>1944</v>
      </c>
      <c r="B2487" s="1">
        <v>41</v>
      </c>
      <c r="C2487" s="1">
        <v>376329.63</v>
      </c>
      <c r="D2487" s="1">
        <v>303657.27</v>
      </c>
      <c r="E2487" s="1">
        <v>679986.9</v>
      </c>
    </row>
    <row r="2488" spans="1:5">
      <c r="A2488" s="1">
        <v>1944</v>
      </c>
      <c r="B2488" s="1">
        <v>42</v>
      </c>
      <c r="C2488" s="1">
        <v>372667.77</v>
      </c>
      <c r="D2488" s="1">
        <v>309182.15999999997</v>
      </c>
      <c r="E2488" s="1">
        <v>681849.93</v>
      </c>
    </row>
    <row r="2489" spans="1:5">
      <c r="A2489" s="1">
        <v>1944</v>
      </c>
      <c r="B2489" s="1">
        <v>43</v>
      </c>
      <c r="C2489" s="1">
        <v>370423.6</v>
      </c>
      <c r="D2489" s="1">
        <v>312188.31</v>
      </c>
      <c r="E2489" s="1">
        <v>682611.9</v>
      </c>
    </row>
    <row r="2490" spans="1:5">
      <c r="A2490" s="1">
        <v>1944</v>
      </c>
      <c r="B2490" s="1">
        <v>44</v>
      </c>
      <c r="C2490" s="1">
        <v>364010.52</v>
      </c>
      <c r="D2490" s="1">
        <v>305755.02</v>
      </c>
      <c r="E2490" s="1">
        <v>669765.53</v>
      </c>
    </row>
    <row r="2491" spans="1:5">
      <c r="A2491" s="1">
        <v>1944</v>
      </c>
      <c r="B2491" s="1">
        <v>45</v>
      </c>
      <c r="C2491" s="1">
        <v>354565.44</v>
      </c>
      <c r="D2491" s="1">
        <v>291979.26</v>
      </c>
      <c r="E2491" s="1">
        <v>646544.68999999994</v>
      </c>
    </row>
    <row r="2492" spans="1:5">
      <c r="A2492" s="1">
        <v>1944</v>
      </c>
      <c r="B2492" s="1">
        <v>46</v>
      </c>
      <c r="C2492" s="1">
        <v>347966.93</v>
      </c>
      <c r="D2492" s="1">
        <v>281383.84000000003</v>
      </c>
      <c r="E2492" s="1">
        <v>629350.77</v>
      </c>
    </row>
    <row r="2493" spans="1:5">
      <c r="A2493" s="1">
        <v>1944</v>
      </c>
      <c r="B2493" s="1">
        <v>47</v>
      </c>
      <c r="C2493" s="1">
        <v>343903.15</v>
      </c>
      <c r="D2493" s="1">
        <v>276936.81</v>
      </c>
      <c r="E2493" s="1">
        <v>620839.94999999995</v>
      </c>
    </row>
    <row r="2494" spans="1:5">
      <c r="A2494" s="1">
        <v>1944</v>
      </c>
      <c r="B2494" s="1">
        <v>48</v>
      </c>
      <c r="C2494" s="1">
        <v>338790.83</v>
      </c>
      <c r="D2494" s="1">
        <v>273965.84999999998</v>
      </c>
      <c r="E2494" s="1">
        <v>612756.68000000005</v>
      </c>
    </row>
    <row r="2495" spans="1:5">
      <c r="A2495" s="1">
        <v>1944</v>
      </c>
      <c r="B2495" s="1">
        <v>49</v>
      </c>
      <c r="C2495" s="1">
        <v>332946.84000000003</v>
      </c>
      <c r="D2495" s="1">
        <v>270386.23</v>
      </c>
      <c r="E2495" s="1">
        <v>603333.06999999995</v>
      </c>
    </row>
    <row r="2496" spans="1:5">
      <c r="A2496" s="1">
        <v>1944</v>
      </c>
      <c r="B2496" s="1">
        <v>50</v>
      </c>
      <c r="C2496" s="1">
        <v>328169.90999999997</v>
      </c>
      <c r="D2496" s="1">
        <v>267295.84999999998</v>
      </c>
      <c r="E2496" s="1">
        <v>595465.76</v>
      </c>
    </row>
    <row r="2497" spans="1:5">
      <c r="A2497" s="1">
        <v>1944</v>
      </c>
      <c r="B2497" s="1">
        <v>51</v>
      </c>
      <c r="C2497" s="1">
        <v>324833.09000000003</v>
      </c>
      <c r="D2497" s="1">
        <v>265841.65999999997</v>
      </c>
      <c r="E2497" s="1">
        <v>590674.75</v>
      </c>
    </row>
    <row r="2498" spans="1:5">
      <c r="A2498" s="1">
        <v>1944</v>
      </c>
      <c r="B2498" s="1">
        <v>52</v>
      </c>
      <c r="C2498" s="1">
        <v>320751.52</v>
      </c>
      <c r="D2498" s="1">
        <v>264421.5</v>
      </c>
      <c r="E2498" s="1">
        <v>585173.01</v>
      </c>
    </row>
    <row r="2499" spans="1:5">
      <c r="A2499" s="1">
        <v>1944</v>
      </c>
      <c r="B2499" s="1">
        <v>53</v>
      </c>
      <c r="C2499" s="1">
        <v>312498.39</v>
      </c>
      <c r="D2499" s="1">
        <v>259678.37</v>
      </c>
      <c r="E2499" s="1">
        <v>572176.76</v>
      </c>
    </row>
    <row r="2500" spans="1:5">
      <c r="A2500" s="1">
        <v>1944</v>
      </c>
      <c r="B2500" s="1">
        <v>54</v>
      </c>
      <c r="C2500" s="1">
        <v>303911.33</v>
      </c>
      <c r="D2500" s="1">
        <v>253870.66</v>
      </c>
      <c r="E2500" s="1">
        <v>557781.98</v>
      </c>
    </row>
    <row r="2501" spans="1:5">
      <c r="A2501" s="1">
        <v>1944</v>
      </c>
      <c r="B2501" s="1">
        <v>55</v>
      </c>
      <c r="C2501" s="1">
        <v>301445.15000000002</v>
      </c>
      <c r="D2501" s="1">
        <v>251323.43</v>
      </c>
      <c r="E2501" s="1">
        <v>552768.57999999996</v>
      </c>
    </row>
    <row r="2502" spans="1:5">
      <c r="A2502" s="1">
        <v>1944</v>
      </c>
      <c r="B2502" s="1">
        <v>56</v>
      </c>
      <c r="C2502" s="1">
        <v>299749.8</v>
      </c>
      <c r="D2502" s="1">
        <v>247915.78</v>
      </c>
      <c r="E2502" s="1">
        <v>547665.59</v>
      </c>
    </row>
    <row r="2503" spans="1:5">
      <c r="A2503" s="1">
        <v>1944</v>
      </c>
      <c r="B2503" s="1">
        <v>57</v>
      </c>
      <c r="C2503" s="1">
        <v>293502.62</v>
      </c>
      <c r="D2503" s="1">
        <v>241433.84</v>
      </c>
      <c r="E2503" s="1">
        <v>534936.46</v>
      </c>
    </row>
    <row r="2504" spans="1:5">
      <c r="A2504" s="1">
        <v>1944</v>
      </c>
      <c r="B2504" s="1">
        <v>58</v>
      </c>
      <c r="C2504" s="1">
        <v>285791.46000000002</v>
      </c>
      <c r="D2504" s="1">
        <v>235081.53</v>
      </c>
      <c r="E2504" s="1">
        <v>520872.99</v>
      </c>
    </row>
    <row r="2505" spans="1:5">
      <c r="A2505" s="1">
        <v>1944</v>
      </c>
      <c r="B2505" s="1">
        <v>59</v>
      </c>
      <c r="C2505" s="1">
        <v>278218.90999999997</v>
      </c>
      <c r="D2505" s="1">
        <v>228168.81</v>
      </c>
      <c r="E2505" s="1">
        <v>506387.72</v>
      </c>
    </row>
    <row r="2506" spans="1:5">
      <c r="A2506" s="1">
        <v>1944</v>
      </c>
      <c r="B2506" s="1">
        <v>60</v>
      </c>
      <c r="C2506" s="1">
        <v>271979.65000000002</v>
      </c>
      <c r="D2506" s="1">
        <v>220879.97</v>
      </c>
      <c r="E2506" s="1">
        <v>492859.62</v>
      </c>
    </row>
    <row r="2507" spans="1:5">
      <c r="A2507" s="1">
        <v>1944</v>
      </c>
      <c r="B2507" s="1">
        <v>61</v>
      </c>
      <c r="C2507" s="1">
        <v>268850.15000000002</v>
      </c>
      <c r="D2507" s="1">
        <v>217383.44</v>
      </c>
      <c r="E2507" s="1">
        <v>486233.59</v>
      </c>
    </row>
    <row r="2508" spans="1:5">
      <c r="A2508" s="1">
        <v>1944</v>
      </c>
      <c r="B2508" s="1">
        <v>62</v>
      </c>
      <c r="C2508" s="1">
        <v>265434.48</v>
      </c>
      <c r="D2508" s="1">
        <v>215963.87</v>
      </c>
      <c r="E2508" s="1">
        <v>481398.35</v>
      </c>
    </row>
    <row r="2509" spans="1:5">
      <c r="A2509" s="1">
        <v>1944</v>
      </c>
      <c r="B2509" s="1">
        <v>63</v>
      </c>
      <c r="C2509" s="1">
        <v>256222.17</v>
      </c>
      <c r="D2509" s="1">
        <v>209554.53</v>
      </c>
      <c r="E2509" s="1">
        <v>465776.7</v>
      </c>
    </row>
    <row r="2510" spans="1:5">
      <c r="A2510" s="1">
        <v>1944</v>
      </c>
      <c r="B2510" s="1">
        <v>64</v>
      </c>
      <c r="C2510" s="1">
        <v>242601.99</v>
      </c>
      <c r="D2510" s="1">
        <v>197906.62</v>
      </c>
      <c r="E2510" s="1">
        <v>440508.61</v>
      </c>
    </row>
    <row r="2511" spans="1:5">
      <c r="A2511" s="1">
        <v>1944</v>
      </c>
      <c r="B2511" s="1">
        <v>65</v>
      </c>
      <c r="C2511" s="1">
        <v>232519.93</v>
      </c>
      <c r="D2511" s="1">
        <v>188217.9</v>
      </c>
      <c r="E2511" s="1">
        <v>420737.83</v>
      </c>
    </row>
    <row r="2512" spans="1:5">
      <c r="A2512" s="1">
        <v>1944</v>
      </c>
      <c r="B2512" s="1">
        <v>66</v>
      </c>
      <c r="C2512" s="1">
        <v>226452.75</v>
      </c>
      <c r="D2512" s="1">
        <v>182265.3</v>
      </c>
      <c r="E2512" s="1">
        <v>408718.06</v>
      </c>
    </row>
    <row r="2513" spans="1:5">
      <c r="A2513" s="1">
        <v>1944</v>
      </c>
      <c r="B2513" s="1">
        <v>67</v>
      </c>
      <c r="C2513" s="1">
        <v>218564.23</v>
      </c>
      <c r="D2513" s="1">
        <v>176229.51</v>
      </c>
      <c r="E2513" s="1">
        <v>394793.74</v>
      </c>
    </row>
    <row r="2514" spans="1:5">
      <c r="A2514" s="1">
        <v>1944</v>
      </c>
      <c r="B2514" s="1">
        <v>68</v>
      </c>
      <c r="C2514" s="1">
        <v>206776.21</v>
      </c>
      <c r="D2514" s="1">
        <v>168058.12</v>
      </c>
      <c r="E2514" s="1">
        <v>374834.33</v>
      </c>
    </row>
    <row r="2515" spans="1:5">
      <c r="A2515" s="1">
        <v>1944</v>
      </c>
      <c r="B2515" s="1">
        <v>69</v>
      </c>
      <c r="C2515" s="1">
        <v>193668</v>
      </c>
      <c r="D2515" s="1">
        <v>158104.37</v>
      </c>
      <c r="E2515" s="1">
        <v>351772.37</v>
      </c>
    </row>
    <row r="2516" spans="1:5">
      <c r="A2516" s="1">
        <v>1944</v>
      </c>
      <c r="B2516" s="1">
        <v>70</v>
      </c>
      <c r="C2516" s="1">
        <v>182702.39</v>
      </c>
      <c r="D2516" s="1">
        <v>148043.53</v>
      </c>
      <c r="E2516" s="1">
        <v>330745.90999999997</v>
      </c>
    </row>
    <row r="2517" spans="1:5">
      <c r="A2517" s="1">
        <v>1944</v>
      </c>
      <c r="B2517" s="1">
        <v>71</v>
      </c>
      <c r="C2517" s="1">
        <v>173660</v>
      </c>
      <c r="D2517" s="1">
        <v>138853.62</v>
      </c>
      <c r="E2517" s="1">
        <v>312513.62</v>
      </c>
    </row>
    <row r="2518" spans="1:5">
      <c r="A2518" s="1">
        <v>1944</v>
      </c>
      <c r="B2518" s="1">
        <v>72</v>
      </c>
      <c r="C2518" s="1">
        <v>163204.69</v>
      </c>
      <c r="D2518" s="1">
        <v>128474.71</v>
      </c>
      <c r="E2518" s="1">
        <v>291679.40999999997</v>
      </c>
    </row>
    <row r="2519" spans="1:5">
      <c r="A2519" s="1">
        <v>1944</v>
      </c>
      <c r="B2519" s="1">
        <v>73</v>
      </c>
      <c r="C2519" s="1">
        <v>148463.76999999999</v>
      </c>
      <c r="D2519" s="1">
        <v>114396.3</v>
      </c>
      <c r="E2519" s="1">
        <v>262860.07</v>
      </c>
    </row>
    <row r="2520" spans="1:5">
      <c r="A2520" s="1">
        <v>1944</v>
      </c>
      <c r="B2520" s="1">
        <v>74</v>
      </c>
      <c r="C2520" s="1">
        <v>132185.37</v>
      </c>
      <c r="D2520" s="1">
        <v>99737.31</v>
      </c>
      <c r="E2520" s="1">
        <v>231922.67</v>
      </c>
    </row>
    <row r="2521" spans="1:5">
      <c r="A2521" s="1">
        <v>1944</v>
      </c>
      <c r="B2521" s="1">
        <v>75</v>
      </c>
      <c r="C2521" s="1">
        <v>120419.88</v>
      </c>
      <c r="D2521" s="1">
        <v>88941</v>
      </c>
      <c r="E2521" s="1">
        <v>209360.87</v>
      </c>
    </row>
    <row r="2522" spans="1:5">
      <c r="A2522" s="1">
        <v>1944</v>
      </c>
      <c r="B2522" s="1">
        <v>76</v>
      </c>
      <c r="C2522" s="1">
        <v>112919.31</v>
      </c>
      <c r="D2522" s="1">
        <v>80934.77</v>
      </c>
      <c r="E2522" s="1">
        <v>193854.07999999999</v>
      </c>
    </row>
    <row r="2523" spans="1:5">
      <c r="A2523" s="1">
        <v>1944</v>
      </c>
      <c r="B2523" s="1">
        <v>77</v>
      </c>
      <c r="C2523" s="1">
        <v>104828.33</v>
      </c>
      <c r="D2523" s="1">
        <v>72264.77</v>
      </c>
      <c r="E2523" s="1">
        <v>177093.1</v>
      </c>
    </row>
    <row r="2524" spans="1:5">
      <c r="A2524" s="1">
        <v>1944</v>
      </c>
      <c r="B2524" s="1">
        <v>78</v>
      </c>
      <c r="C2524" s="1">
        <v>93896.98</v>
      </c>
      <c r="D2524" s="1">
        <v>61940.32</v>
      </c>
      <c r="E2524" s="1">
        <v>155837.29</v>
      </c>
    </row>
    <row r="2525" spans="1:5">
      <c r="A2525" s="1">
        <v>1944</v>
      </c>
      <c r="B2525" s="1">
        <v>79</v>
      </c>
      <c r="C2525" s="1">
        <v>80900.27</v>
      </c>
      <c r="D2525" s="1">
        <v>51603.86</v>
      </c>
      <c r="E2525" s="1">
        <v>132504.13</v>
      </c>
    </row>
    <row r="2526" spans="1:5">
      <c r="A2526" s="1">
        <v>1944</v>
      </c>
      <c r="B2526" s="1">
        <v>80</v>
      </c>
      <c r="C2526" s="1">
        <v>70235.34</v>
      </c>
      <c r="D2526" s="1">
        <v>43623.07</v>
      </c>
      <c r="E2526" s="1">
        <v>113858.41</v>
      </c>
    </row>
    <row r="2527" spans="1:5">
      <c r="A2527" s="1">
        <v>1944</v>
      </c>
      <c r="B2527" s="1">
        <v>81</v>
      </c>
      <c r="C2527" s="1">
        <v>60559.32</v>
      </c>
      <c r="D2527" s="1">
        <v>36384.9</v>
      </c>
      <c r="E2527" s="1">
        <v>96944.22</v>
      </c>
    </row>
    <row r="2528" spans="1:5">
      <c r="A2528" s="1">
        <v>1944</v>
      </c>
      <c r="B2528" s="1">
        <v>82</v>
      </c>
      <c r="C2528" s="1">
        <v>51378.17</v>
      </c>
      <c r="D2528" s="1">
        <v>29906.49</v>
      </c>
      <c r="E2528" s="1">
        <v>81284.66</v>
      </c>
    </row>
    <row r="2529" spans="1:5">
      <c r="A2529" s="1">
        <v>1944</v>
      </c>
      <c r="B2529" s="1">
        <v>83</v>
      </c>
      <c r="C2529" s="1">
        <v>43343.02</v>
      </c>
      <c r="D2529" s="1">
        <v>24290.1</v>
      </c>
      <c r="E2529" s="1">
        <v>67633.119999999995</v>
      </c>
    </row>
    <row r="2530" spans="1:5">
      <c r="A2530" s="1">
        <v>1944</v>
      </c>
      <c r="B2530" s="1">
        <v>84</v>
      </c>
      <c r="C2530" s="1">
        <v>35879.01</v>
      </c>
      <c r="D2530" s="1">
        <v>19164.810000000001</v>
      </c>
      <c r="E2530" s="1">
        <v>55043.82</v>
      </c>
    </row>
    <row r="2531" spans="1:5">
      <c r="A2531" s="1">
        <v>1944</v>
      </c>
      <c r="B2531" s="1">
        <v>85</v>
      </c>
      <c r="C2531" s="1">
        <v>28405.759999999998</v>
      </c>
      <c r="D2531" s="1">
        <v>14470.92</v>
      </c>
      <c r="E2531" s="1">
        <v>42876.68</v>
      </c>
    </row>
    <row r="2532" spans="1:5">
      <c r="A2532" s="1">
        <v>1944</v>
      </c>
      <c r="B2532" s="1">
        <v>86</v>
      </c>
      <c r="C2532" s="1">
        <v>22368.11</v>
      </c>
      <c r="D2532" s="1">
        <v>10880.38</v>
      </c>
      <c r="E2532" s="1">
        <v>33248.49</v>
      </c>
    </row>
    <row r="2533" spans="1:5">
      <c r="A2533" s="1">
        <v>1944</v>
      </c>
      <c r="B2533" s="1">
        <v>87</v>
      </c>
      <c r="C2533" s="1">
        <v>17882.38</v>
      </c>
      <c r="D2533" s="1">
        <v>8226.81</v>
      </c>
      <c r="E2533" s="1">
        <v>26109.19</v>
      </c>
    </row>
    <row r="2534" spans="1:5">
      <c r="A2534" s="1">
        <v>1944</v>
      </c>
      <c r="B2534" s="1">
        <v>88</v>
      </c>
      <c r="C2534" s="1">
        <v>13818.29</v>
      </c>
      <c r="D2534" s="1">
        <v>5991.23</v>
      </c>
      <c r="E2534" s="1">
        <v>19809.509999999998</v>
      </c>
    </row>
    <row r="2535" spans="1:5">
      <c r="A2535" s="1">
        <v>1944</v>
      </c>
      <c r="B2535" s="1">
        <v>89</v>
      </c>
      <c r="C2535" s="1">
        <v>10329.49</v>
      </c>
      <c r="D2535" s="1">
        <v>4221.26</v>
      </c>
      <c r="E2535" s="1">
        <v>14550.75</v>
      </c>
    </row>
    <row r="2536" spans="1:5">
      <c r="A2536" s="1">
        <v>1944</v>
      </c>
      <c r="B2536" s="1">
        <v>90</v>
      </c>
      <c r="C2536" s="1">
        <v>7489.49</v>
      </c>
      <c r="D2536" s="1">
        <v>2883.15</v>
      </c>
      <c r="E2536" s="1">
        <v>10372.64</v>
      </c>
    </row>
    <row r="2537" spans="1:5">
      <c r="A2537" s="1">
        <v>1944</v>
      </c>
      <c r="B2537" s="1">
        <v>91</v>
      </c>
      <c r="C2537" s="1">
        <v>5433.3</v>
      </c>
      <c r="D2537" s="1">
        <v>1971.63</v>
      </c>
      <c r="E2537" s="1">
        <v>7404.93</v>
      </c>
    </row>
    <row r="2538" spans="1:5">
      <c r="A2538" s="1">
        <v>1944</v>
      </c>
      <c r="B2538" s="1">
        <v>92</v>
      </c>
      <c r="C2538" s="1">
        <v>4009.55</v>
      </c>
      <c r="D2538" s="1">
        <v>1361.99</v>
      </c>
      <c r="E2538" s="1">
        <v>5371.53</v>
      </c>
    </row>
    <row r="2539" spans="1:5">
      <c r="A2539" s="1">
        <v>1944</v>
      </c>
      <c r="B2539" s="1">
        <v>93</v>
      </c>
      <c r="C2539" s="1">
        <v>2841.41</v>
      </c>
      <c r="D2539" s="1">
        <v>914.02</v>
      </c>
      <c r="E2539" s="1">
        <v>3755.43</v>
      </c>
    </row>
    <row r="2540" spans="1:5">
      <c r="A2540" s="1">
        <v>1944</v>
      </c>
      <c r="B2540" s="1">
        <v>94</v>
      </c>
      <c r="C2540" s="1">
        <v>1882.77</v>
      </c>
      <c r="D2540" s="1">
        <v>581</v>
      </c>
      <c r="E2540" s="1">
        <v>2463.77</v>
      </c>
    </row>
    <row r="2541" spans="1:5">
      <c r="A2541" s="1">
        <v>1944</v>
      </c>
      <c r="B2541" s="1">
        <v>95</v>
      </c>
      <c r="C2541" s="1">
        <v>1196.55</v>
      </c>
      <c r="D2541" s="1">
        <v>347.24</v>
      </c>
      <c r="E2541" s="1">
        <v>1543.79</v>
      </c>
    </row>
    <row r="2542" spans="1:5">
      <c r="A2542" s="1">
        <v>1944</v>
      </c>
      <c r="B2542" s="1">
        <v>96</v>
      </c>
      <c r="C2542" s="1">
        <v>740.23</v>
      </c>
      <c r="D2542" s="1">
        <v>204.78</v>
      </c>
      <c r="E2542" s="1">
        <v>945.01</v>
      </c>
    </row>
    <row r="2543" spans="1:5">
      <c r="A2543" s="1">
        <v>1944</v>
      </c>
      <c r="B2543" s="1">
        <v>97</v>
      </c>
      <c r="C2543" s="1">
        <v>446.37</v>
      </c>
      <c r="D2543" s="1">
        <v>115.56</v>
      </c>
      <c r="E2543" s="1">
        <v>561.92999999999995</v>
      </c>
    </row>
    <row r="2544" spans="1:5">
      <c r="A2544" s="1">
        <v>1944</v>
      </c>
      <c r="B2544" s="1">
        <v>98</v>
      </c>
      <c r="C2544" s="1">
        <v>270.05</v>
      </c>
      <c r="D2544" s="1">
        <v>63.23</v>
      </c>
      <c r="E2544" s="1">
        <v>333.29</v>
      </c>
    </row>
    <row r="2545" spans="1:5">
      <c r="A2545" s="1">
        <v>1944</v>
      </c>
      <c r="B2545" s="1">
        <v>99</v>
      </c>
      <c r="C2545" s="1">
        <v>155.43</v>
      </c>
      <c r="D2545" s="1">
        <v>33.520000000000003</v>
      </c>
      <c r="E2545" s="1">
        <v>188.95</v>
      </c>
    </row>
    <row r="2546" spans="1:5">
      <c r="A2546" s="1">
        <v>1944</v>
      </c>
      <c r="B2546" s="1">
        <v>100</v>
      </c>
      <c r="C2546" s="1">
        <v>80.83</v>
      </c>
      <c r="D2546" s="1">
        <v>19.100000000000001</v>
      </c>
      <c r="E2546" s="1">
        <v>99.93</v>
      </c>
    </row>
    <row r="2547" spans="1:5">
      <c r="A2547" s="1">
        <v>1944</v>
      </c>
      <c r="B2547" s="1">
        <v>101</v>
      </c>
      <c r="C2547" s="1">
        <v>41.84</v>
      </c>
      <c r="D2547" s="1">
        <v>11.34</v>
      </c>
      <c r="E2547" s="1">
        <v>53.18</v>
      </c>
    </row>
    <row r="2548" spans="1:5">
      <c r="A2548" s="1">
        <v>1944</v>
      </c>
      <c r="B2548" s="1">
        <v>102</v>
      </c>
      <c r="C2548" s="1">
        <v>22.9</v>
      </c>
      <c r="D2548" s="1">
        <v>5.01</v>
      </c>
      <c r="E2548" s="1">
        <v>27.9</v>
      </c>
    </row>
    <row r="2549" spans="1:5">
      <c r="A2549" s="1">
        <v>1944</v>
      </c>
      <c r="B2549" s="1">
        <v>103</v>
      </c>
      <c r="C2549" s="1">
        <v>10.46</v>
      </c>
      <c r="D2549" s="1">
        <v>3.81</v>
      </c>
      <c r="E2549" s="1">
        <v>14.26</v>
      </c>
    </row>
    <row r="2550" spans="1:5">
      <c r="A2550" s="1">
        <v>1944</v>
      </c>
      <c r="B2550" s="1">
        <v>104</v>
      </c>
      <c r="C2550" s="1">
        <v>4.6399999999999997</v>
      </c>
      <c r="D2550" s="1">
        <v>2.68</v>
      </c>
      <c r="E2550" s="1">
        <v>7.32</v>
      </c>
    </row>
    <row r="2551" spans="1:5">
      <c r="A2551" s="1">
        <v>1944</v>
      </c>
      <c r="B2551" s="1">
        <v>105</v>
      </c>
      <c r="C2551" s="1">
        <v>2.71</v>
      </c>
      <c r="D2551" s="1">
        <v>0.68</v>
      </c>
      <c r="E2551" s="1">
        <v>3.39</v>
      </c>
    </row>
    <row r="2552" spans="1:5">
      <c r="A2552" s="1">
        <v>1944</v>
      </c>
      <c r="B2552" s="1">
        <v>106</v>
      </c>
      <c r="C2552" s="1">
        <v>1.19</v>
      </c>
      <c r="D2552" s="1">
        <v>0.27</v>
      </c>
      <c r="E2552" s="1">
        <v>1.46</v>
      </c>
    </row>
    <row r="2553" spans="1:5">
      <c r="A2553" s="1">
        <v>1944</v>
      </c>
      <c r="B2553" s="1">
        <v>107</v>
      </c>
      <c r="C2553" s="1">
        <v>0.24</v>
      </c>
      <c r="D2553" s="1">
        <v>0.24</v>
      </c>
      <c r="E2553" s="1">
        <v>0.48</v>
      </c>
    </row>
    <row r="2554" spans="1:5">
      <c r="A2554" s="1">
        <v>1944</v>
      </c>
      <c r="B2554" s="1">
        <v>108</v>
      </c>
      <c r="C2554" s="1">
        <v>0</v>
      </c>
      <c r="D2554" s="1">
        <v>0.27</v>
      </c>
      <c r="E2554" s="1">
        <v>0.27</v>
      </c>
    </row>
    <row r="2555" spans="1:5">
      <c r="A2555" s="1">
        <v>1944</v>
      </c>
      <c r="B2555" s="1">
        <v>109</v>
      </c>
      <c r="C2555" s="1">
        <v>0</v>
      </c>
      <c r="D2555" s="1">
        <v>0.24</v>
      </c>
      <c r="E2555" s="1">
        <v>0.24</v>
      </c>
    </row>
    <row r="2556" spans="1:5">
      <c r="A2556" s="1">
        <v>1944</v>
      </c>
      <c r="B2556" s="1" t="s">
        <v>121</v>
      </c>
      <c r="C2556" s="1">
        <v>0</v>
      </c>
      <c r="D2556" s="1">
        <v>0</v>
      </c>
      <c r="E2556" s="1">
        <v>0</v>
      </c>
    </row>
    <row r="2557" spans="1:5">
      <c r="A2557" s="1">
        <v>1945</v>
      </c>
      <c r="B2557" s="1">
        <v>0</v>
      </c>
      <c r="C2557" s="1">
        <v>395611.52</v>
      </c>
      <c r="D2557" s="1">
        <v>418063.67</v>
      </c>
      <c r="E2557" s="1">
        <v>813675.19</v>
      </c>
    </row>
    <row r="2558" spans="1:5">
      <c r="A2558" s="1">
        <v>1945</v>
      </c>
      <c r="B2558" s="1">
        <v>1</v>
      </c>
      <c r="C2558" s="1">
        <v>382033.13</v>
      </c>
      <c r="D2558" s="1">
        <v>401926.21</v>
      </c>
      <c r="E2558" s="1">
        <v>783959.34</v>
      </c>
    </row>
    <row r="2559" spans="1:5">
      <c r="A2559" s="1">
        <v>1945</v>
      </c>
      <c r="B2559" s="1">
        <v>2</v>
      </c>
      <c r="C2559" s="1">
        <v>367615.7</v>
      </c>
      <c r="D2559" s="1">
        <v>384939.65</v>
      </c>
      <c r="E2559" s="1">
        <v>752555.34</v>
      </c>
    </row>
    <row r="2560" spans="1:5">
      <c r="A2560" s="1">
        <v>1945</v>
      </c>
      <c r="B2560" s="1">
        <v>3</v>
      </c>
      <c r="C2560" s="1">
        <v>337995.42</v>
      </c>
      <c r="D2560" s="1">
        <v>351326.89</v>
      </c>
      <c r="E2560" s="1">
        <v>689322.31</v>
      </c>
    </row>
    <row r="2561" spans="1:5">
      <c r="A2561" s="1">
        <v>1945</v>
      </c>
      <c r="B2561" s="1">
        <v>4</v>
      </c>
      <c r="C2561" s="1">
        <v>319521.78000000003</v>
      </c>
      <c r="D2561" s="1">
        <v>330263.38</v>
      </c>
      <c r="E2561" s="1">
        <v>649785.16</v>
      </c>
    </row>
    <row r="2562" spans="1:5">
      <c r="A2562" s="1">
        <v>1945</v>
      </c>
      <c r="B2562" s="1">
        <v>5</v>
      </c>
      <c r="C2562" s="1">
        <v>328019.12</v>
      </c>
      <c r="D2562" s="1">
        <v>338527.67</v>
      </c>
      <c r="E2562" s="1">
        <v>666546.80000000005</v>
      </c>
    </row>
    <row r="2563" spans="1:5">
      <c r="A2563" s="1">
        <v>1945</v>
      </c>
      <c r="B2563" s="1">
        <v>6</v>
      </c>
      <c r="C2563" s="1">
        <v>333427.27</v>
      </c>
      <c r="D2563" s="1">
        <v>344847.16</v>
      </c>
      <c r="E2563" s="1">
        <v>678274.43</v>
      </c>
    </row>
    <row r="2564" spans="1:5">
      <c r="A2564" s="1">
        <v>1945</v>
      </c>
      <c r="B2564" s="1">
        <v>7</v>
      </c>
      <c r="C2564" s="1">
        <v>335773.57</v>
      </c>
      <c r="D2564" s="1">
        <v>347980.25</v>
      </c>
      <c r="E2564" s="1">
        <v>683753.82</v>
      </c>
    </row>
    <row r="2565" spans="1:5">
      <c r="A2565" s="1">
        <v>1945</v>
      </c>
      <c r="B2565" s="1">
        <v>8</v>
      </c>
      <c r="C2565" s="1">
        <v>329223.06</v>
      </c>
      <c r="D2565" s="1">
        <v>341283.26</v>
      </c>
      <c r="E2565" s="1">
        <v>670506.31000000006</v>
      </c>
    </row>
    <row r="2566" spans="1:5">
      <c r="A2566" s="1">
        <v>1945</v>
      </c>
      <c r="B2566" s="1">
        <v>9</v>
      </c>
      <c r="C2566" s="1">
        <v>325115.88</v>
      </c>
      <c r="D2566" s="1">
        <v>337233.5</v>
      </c>
      <c r="E2566" s="1">
        <v>662349.38</v>
      </c>
    </row>
    <row r="2567" spans="1:5">
      <c r="A2567" s="1">
        <v>1945</v>
      </c>
      <c r="B2567" s="1">
        <v>10</v>
      </c>
      <c r="C2567" s="1">
        <v>321319.89</v>
      </c>
      <c r="D2567" s="1">
        <v>333382.40999999997</v>
      </c>
      <c r="E2567" s="1">
        <v>654702.29</v>
      </c>
    </row>
    <row r="2568" spans="1:5">
      <c r="A2568" s="1">
        <v>1945</v>
      </c>
      <c r="B2568" s="1">
        <v>11</v>
      </c>
      <c r="C2568" s="1">
        <v>319324.28000000003</v>
      </c>
      <c r="D2568" s="1">
        <v>330091.75</v>
      </c>
      <c r="E2568" s="1">
        <v>649416.02</v>
      </c>
    </row>
    <row r="2569" spans="1:5">
      <c r="A2569" s="1">
        <v>1945</v>
      </c>
      <c r="B2569" s="1">
        <v>12</v>
      </c>
      <c r="C2569" s="1">
        <v>323209.62</v>
      </c>
      <c r="D2569" s="1">
        <v>331861.40000000002</v>
      </c>
      <c r="E2569" s="1">
        <v>655071.02</v>
      </c>
    </row>
    <row r="2570" spans="1:5">
      <c r="A2570" s="1">
        <v>1945</v>
      </c>
      <c r="B2570" s="1">
        <v>13</v>
      </c>
      <c r="C2570" s="1">
        <v>329863.92</v>
      </c>
      <c r="D2570" s="1">
        <v>335810.22</v>
      </c>
      <c r="E2570" s="1">
        <v>665674.14</v>
      </c>
    </row>
    <row r="2571" spans="1:5">
      <c r="A2571" s="1">
        <v>1945</v>
      </c>
      <c r="B2571" s="1">
        <v>14</v>
      </c>
      <c r="C2571" s="1">
        <v>332457.58</v>
      </c>
      <c r="D2571" s="1">
        <v>333995.07</v>
      </c>
      <c r="E2571" s="1">
        <v>666452.65</v>
      </c>
    </row>
    <row r="2572" spans="1:5">
      <c r="A2572" s="1">
        <v>1945</v>
      </c>
      <c r="B2572" s="1">
        <v>15</v>
      </c>
      <c r="C2572" s="1">
        <v>332615.61</v>
      </c>
      <c r="D2572" s="1">
        <v>329131.84999999998</v>
      </c>
      <c r="E2572" s="1">
        <v>661747.46</v>
      </c>
    </row>
    <row r="2573" spans="1:5">
      <c r="A2573" s="1">
        <v>1945</v>
      </c>
      <c r="B2573" s="1">
        <v>16</v>
      </c>
      <c r="C2573" s="1">
        <v>334549.53000000003</v>
      </c>
      <c r="D2573" s="1">
        <v>325440.69</v>
      </c>
      <c r="E2573" s="1">
        <v>659990.22</v>
      </c>
    </row>
    <row r="2574" spans="1:5">
      <c r="A2574" s="1">
        <v>1945</v>
      </c>
      <c r="B2574" s="1">
        <v>17</v>
      </c>
      <c r="C2574" s="1">
        <v>340033.93</v>
      </c>
      <c r="D2574" s="1">
        <v>302538.89</v>
      </c>
      <c r="E2574" s="1">
        <v>642572.81999999995</v>
      </c>
    </row>
    <row r="2575" spans="1:5">
      <c r="A2575" s="1">
        <v>1945</v>
      </c>
      <c r="B2575" s="1">
        <v>18</v>
      </c>
      <c r="C2575" s="1">
        <v>345881.12</v>
      </c>
      <c r="D2575" s="1">
        <v>236694.08</v>
      </c>
      <c r="E2575" s="1">
        <v>582575.19999999995</v>
      </c>
    </row>
    <row r="2576" spans="1:5">
      <c r="A2576" s="1">
        <v>1945</v>
      </c>
      <c r="B2576" s="1">
        <v>19</v>
      </c>
      <c r="C2576" s="1">
        <v>343922.5</v>
      </c>
      <c r="D2576" s="1">
        <v>174485.05</v>
      </c>
      <c r="E2576" s="1">
        <v>518407.55</v>
      </c>
    </row>
    <row r="2577" spans="1:5">
      <c r="A2577" s="1">
        <v>1945</v>
      </c>
      <c r="B2577" s="1">
        <v>20</v>
      </c>
      <c r="C2577" s="1">
        <v>337924.01</v>
      </c>
      <c r="D2577" s="1">
        <v>143843.96</v>
      </c>
      <c r="E2577" s="1">
        <v>481767.97</v>
      </c>
    </row>
    <row r="2578" spans="1:5">
      <c r="A2578" s="1">
        <v>1945</v>
      </c>
      <c r="B2578" s="1">
        <v>21</v>
      </c>
      <c r="C2578" s="1">
        <v>336958.02</v>
      </c>
      <c r="D2578" s="1">
        <v>126750.34</v>
      </c>
      <c r="E2578" s="1">
        <v>463708.35</v>
      </c>
    </row>
    <row r="2579" spans="1:5">
      <c r="A2579" s="1">
        <v>1945</v>
      </c>
      <c r="B2579" s="1">
        <v>22</v>
      </c>
      <c r="C2579" s="1">
        <v>343758.04</v>
      </c>
      <c r="D2579" s="1">
        <v>129124.56</v>
      </c>
      <c r="E2579" s="1">
        <v>472882.59</v>
      </c>
    </row>
    <row r="2580" spans="1:5">
      <c r="A2580" s="1">
        <v>1945</v>
      </c>
      <c r="B2580" s="1">
        <v>23</v>
      </c>
      <c r="C2580" s="1">
        <v>360726.96</v>
      </c>
      <c r="D2580" s="1">
        <v>148458.26</v>
      </c>
      <c r="E2580" s="1">
        <v>509185.23</v>
      </c>
    </row>
    <row r="2581" spans="1:5">
      <c r="A2581" s="1">
        <v>1945</v>
      </c>
      <c r="B2581" s="1">
        <v>24</v>
      </c>
      <c r="C2581" s="1">
        <v>377833.09</v>
      </c>
      <c r="D2581" s="1">
        <v>172765.6</v>
      </c>
      <c r="E2581" s="1">
        <v>550598.68999999994</v>
      </c>
    </row>
    <row r="2582" spans="1:5">
      <c r="A2582" s="1">
        <v>1945</v>
      </c>
      <c r="B2582" s="1">
        <v>25</v>
      </c>
      <c r="C2582" s="1">
        <v>367874.54</v>
      </c>
      <c r="D2582" s="1">
        <v>177964.92</v>
      </c>
      <c r="E2582" s="1">
        <v>545839.46</v>
      </c>
    </row>
    <row r="2583" spans="1:5">
      <c r="A2583" s="1">
        <v>1945</v>
      </c>
      <c r="B2583" s="1">
        <v>26</v>
      </c>
      <c r="C2583" s="1">
        <v>331438.71999999997</v>
      </c>
      <c r="D2583" s="1">
        <v>156335.73000000001</v>
      </c>
      <c r="E2583" s="1">
        <v>487774.46</v>
      </c>
    </row>
    <row r="2584" spans="1:5">
      <c r="A2584" s="1">
        <v>1945</v>
      </c>
      <c r="B2584" s="1">
        <v>27</v>
      </c>
      <c r="C2584" s="1">
        <v>312079.78000000003</v>
      </c>
      <c r="D2584" s="1">
        <v>144083.82999999999</v>
      </c>
      <c r="E2584" s="1">
        <v>456163.61</v>
      </c>
    </row>
    <row r="2585" spans="1:5">
      <c r="A2585" s="1">
        <v>1945</v>
      </c>
      <c r="B2585" s="1">
        <v>28</v>
      </c>
      <c r="C2585" s="1">
        <v>328640.46000000002</v>
      </c>
      <c r="D2585" s="1">
        <v>165090.97</v>
      </c>
      <c r="E2585" s="1">
        <v>493731.43</v>
      </c>
    </row>
    <row r="2586" spans="1:5">
      <c r="A2586" s="1">
        <v>1945</v>
      </c>
      <c r="B2586" s="1">
        <v>29</v>
      </c>
      <c r="C2586" s="1">
        <v>358412.16</v>
      </c>
      <c r="D2586" s="1">
        <v>197584.58</v>
      </c>
      <c r="E2586" s="1">
        <v>555996.74</v>
      </c>
    </row>
    <row r="2587" spans="1:5">
      <c r="A2587" s="1">
        <v>1945</v>
      </c>
      <c r="B2587" s="1">
        <v>30</v>
      </c>
      <c r="C2587" s="1">
        <v>381788.2</v>
      </c>
      <c r="D2587" s="1">
        <v>221035.33</v>
      </c>
      <c r="E2587" s="1">
        <v>602823.54</v>
      </c>
    </row>
    <row r="2588" spans="1:5">
      <c r="A2588" s="1">
        <v>1945</v>
      </c>
      <c r="B2588" s="1">
        <v>31</v>
      </c>
      <c r="C2588" s="1">
        <v>393279.86</v>
      </c>
      <c r="D2588" s="1">
        <v>233605.33</v>
      </c>
      <c r="E2588" s="1">
        <v>626885.18999999994</v>
      </c>
    </row>
    <row r="2589" spans="1:5">
      <c r="A2589" s="1">
        <v>1945</v>
      </c>
      <c r="B2589" s="1">
        <v>32</v>
      </c>
      <c r="C2589" s="1">
        <v>396317.08</v>
      </c>
      <c r="D2589" s="1">
        <v>240464.91</v>
      </c>
      <c r="E2589" s="1">
        <v>636781.99</v>
      </c>
    </row>
    <row r="2590" spans="1:5">
      <c r="A2590" s="1">
        <v>1945</v>
      </c>
      <c r="B2590" s="1">
        <v>33</v>
      </c>
      <c r="C2590" s="1">
        <v>396871.03</v>
      </c>
      <c r="D2590" s="1">
        <v>247567.76</v>
      </c>
      <c r="E2590" s="1">
        <v>644438.79</v>
      </c>
    </row>
    <row r="2591" spans="1:5">
      <c r="A2591" s="1">
        <v>1945</v>
      </c>
      <c r="B2591" s="1">
        <v>34</v>
      </c>
      <c r="C2591" s="1">
        <v>397983.31</v>
      </c>
      <c r="D2591" s="1">
        <v>257548.03</v>
      </c>
      <c r="E2591" s="1">
        <v>655531.34</v>
      </c>
    </row>
    <row r="2592" spans="1:5">
      <c r="A2592" s="1">
        <v>1945</v>
      </c>
      <c r="B2592" s="1">
        <v>35</v>
      </c>
      <c r="C2592" s="1">
        <v>400528.02</v>
      </c>
      <c r="D2592" s="1">
        <v>269840.93</v>
      </c>
      <c r="E2592" s="1">
        <v>670368.93999999994</v>
      </c>
    </row>
    <row r="2593" spans="1:5">
      <c r="A2593" s="1">
        <v>1945</v>
      </c>
      <c r="B2593" s="1">
        <v>36</v>
      </c>
      <c r="C2593" s="1">
        <v>402621.37</v>
      </c>
      <c r="D2593" s="1">
        <v>281117.17</v>
      </c>
      <c r="E2593" s="1">
        <v>683738.54</v>
      </c>
    </row>
    <row r="2594" spans="1:5">
      <c r="A2594" s="1">
        <v>1945</v>
      </c>
      <c r="B2594" s="1">
        <v>37</v>
      </c>
      <c r="C2594" s="1">
        <v>401304.48</v>
      </c>
      <c r="D2594" s="1">
        <v>288868.98</v>
      </c>
      <c r="E2594" s="1">
        <v>690173.46</v>
      </c>
    </row>
    <row r="2595" spans="1:5">
      <c r="A2595" s="1">
        <v>1945</v>
      </c>
      <c r="B2595" s="1">
        <v>38</v>
      </c>
      <c r="C2595" s="1">
        <v>396741.23</v>
      </c>
      <c r="D2595" s="1">
        <v>294628.32</v>
      </c>
      <c r="E2595" s="1">
        <v>691369.56</v>
      </c>
    </row>
    <row r="2596" spans="1:5">
      <c r="A2596" s="1">
        <v>1945</v>
      </c>
      <c r="B2596" s="1">
        <v>39</v>
      </c>
      <c r="C2596" s="1">
        <v>391041.4</v>
      </c>
      <c r="D2596" s="1">
        <v>300355.7</v>
      </c>
      <c r="E2596" s="1">
        <v>691397.11</v>
      </c>
    </row>
    <row r="2597" spans="1:5">
      <c r="A2597" s="1">
        <v>1945</v>
      </c>
      <c r="B2597" s="1">
        <v>40</v>
      </c>
      <c r="C2597" s="1">
        <v>385686.5</v>
      </c>
      <c r="D2597" s="1">
        <v>306209.91999999998</v>
      </c>
      <c r="E2597" s="1">
        <v>691896.41</v>
      </c>
    </row>
    <row r="2598" spans="1:5">
      <c r="A2598" s="1">
        <v>1945</v>
      </c>
      <c r="B2598" s="1">
        <v>41</v>
      </c>
      <c r="C2598" s="1">
        <v>380498.79</v>
      </c>
      <c r="D2598" s="1">
        <v>311194.45</v>
      </c>
      <c r="E2598" s="1">
        <v>691693.24</v>
      </c>
    </row>
    <row r="2599" spans="1:5">
      <c r="A2599" s="1">
        <v>1945</v>
      </c>
      <c r="B2599" s="1">
        <v>42</v>
      </c>
      <c r="C2599" s="1">
        <v>375335.15</v>
      </c>
      <c r="D2599" s="1">
        <v>314910.46000000002</v>
      </c>
      <c r="E2599" s="1">
        <v>690245.61</v>
      </c>
    </row>
    <row r="2600" spans="1:5">
      <c r="A2600" s="1">
        <v>1945</v>
      </c>
      <c r="B2600" s="1">
        <v>43</v>
      </c>
      <c r="C2600" s="1">
        <v>372112.96</v>
      </c>
      <c r="D2600" s="1">
        <v>318233.89</v>
      </c>
      <c r="E2600" s="1">
        <v>690346.85</v>
      </c>
    </row>
    <row r="2601" spans="1:5">
      <c r="A2601" s="1">
        <v>1945</v>
      </c>
      <c r="B2601" s="1">
        <v>44</v>
      </c>
      <c r="C2601" s="1">
        <v>370196.89</v>
      </c>
      <c r="D2601" s="1">
        <v>319345.96999999997</v>
      </c>
      <c r="E2601" s="1">
        <v>689542.86</v>
      </c>
    </row>
    <row r="2602" spans="1:5">
      <c r="A2602" s="1">
        <v>1945</v>
      </c>
      <c r="B2602" s="1">
        <v>45</v>
      </c>
      <c r="C2602" s="1">
        <v>363726.55</v>
      </c>
      <c r="D2602" s="1">
        <v>311324.27</v>
      </c>
      <c r="E2602" s="1">
        <v>675050.82</v>
      </c>
    </row>
    <row r="2603" spans="1:5">
      <c r="A2603" s="1">
        <v>1945</v>
      </c>
      <c r="B2603" s="1">
        <v>46</v>
      </c>
      <c r="C2603" s="1">
        <v>353680.58</v>
      </c>
      <c r="D2603" s="1">
        <v>295881.14</v>
      </c>
      <c r="E2603" s="1">
        <v>649561.72</v>
      </c>
    </row>
    <row r="2604" spans="1:5">
      <c r="A2604" s="1">
        <v>1945</v>
      </c>
      <c r="B2604" s="1">
        <v>47</v>
      </c>
      <c r="C2604" s="1">
        <v>346133.49</v>
      </c>
      <c r="D2604" s="1">
        <v>283592.7</v>
      </c>
      <c r="E2604" s="1">
        <v>629726.18000000005</v>
      </c>
    </row>
    <row r="2605" spans="1:5">
      <c r="A2605" s="1">
        <v>1945</v>
      </c>
      <c r="B2605" s="1">
        <v>48</v>
      </c>
      <c r="C2605" s="1">
        <v>341036.67</v>
      </c>
      <c r="D2605" s="1">
        <v>277504.34000000003</v>
      </c>
      <c r="E2605" s="1">
        <v>618541.01</v>
      </c>
    </row>
    <row r="2606" spans="1:5">
      <c r="A2606" s="1">
        <v>1945</v>
      </c>
      <c r="B2606" s="1">
        <v>49</v>
      </c>
      <c r="C2606" s="1">
        <v>335044.15999999997</v>
      </c>
      <c r="D2606" s="1">
        <v>272970.84999999998</v>
      </c>
      <c r="E2606" s="1">
        <v>608015.01</v>
      </c>
    </row>
    <row r="2607" spans="1:5">
      <c r="A2607" s="1">
        <v>1945</v>
      </c>
      <c r="B2607" s="1">
        <v>50</v>
      </c>
      <c r="C2607" s="1">
        <v>328661.92</v>
      </c>
      <c r="D2607" s="1">
        <v>268305.98</v>
      </c>
      <c r="E2607" s="1">
        <v>596967.9</v>
      </c>
    </row>
    <row r="2608" spans="1:5">
      <c r="A2608" s="1">
        <v>1945</v>
      </c>
      <c r="B2608" s="1">
        <v>51</v>
      </c>
      <c r="C2608" s="1">
        <v>323862.43</v>
      </c>
      <c r="D2608" s="1">
        <v>264834.23</v>
      </c>
      <c r="E2608" s="1">
        <v>588696.66</v>
      </c>
    </row>
    <row r="2609" spans="1:5">
      <c r="A2609" s="1">
        <v>1945</v>
      </c>
      <c r="B2609" s="1">
        <v>52</v>
      </c>
      <c r="C2609" s="1">
        <v>320872.14</v>
      </c>
      <c r="D2609" s="1">
        <v>263391.56</v>
      </c>
      <c r="E2609" s="1">
        <v>584263.69999999995</v>
      </c>
    </row>
    <row r="2610" spans="1:5">
      <c r="A2610" s="1">
        <v>1945</v>
      </c>
      <c r="B2610" s="1">
        <v>53</v>
      </c>
      <c r="C2610" s="1">
        <v>317143.52</v>
      </c>
      <c r="D2610" s="1">
        <v>262045.03</v>
      </c>
      <c r="E2610" s="1">
        <v>579188.56000000006</v>
      </c>
    </row>
    <row r="2611" spans="1:5">
      <c r="A2611" s="1">
        <v>1945</v>
      </c>
      <c r="B2611" s="1">
        <v>54</v>
      </c>
      <c r="C2611" s="1">
        <v>309268.46999999997</v>
      </c>
      <c r="D2611" s="1">
        <v>257444.65</v>
      </c>
      <c r="E2611" s="1">
        <v>566713.12</v>
      </c>
    </row>
    <row r="2612" spans="1:5">
      <c r="A2612" s="1">
        <v>1945</v>
      </c>
      <c r="B2612" s="1">
        <v>55</v>
      </c>
      <c r="C2612" s="1">
        <v>300809.19</v>
      </c>
      <c r="D2612" s="1">
        <v>251580.94</v>
      </c>
      <c r="E2612" s="1">
        <v>552390.13</v>
      </c>
    </row>
    <row r="2613" spans="1:5">
      <c r="A2613" s="1">
        <v>1945</v>
      </c>
      <c r="B2613" s="1">
        <v>56</v>
      </c>
      <c r="C2613" s="1">
        <v>297928.84000000003</v>
      </c>
      <c r="D2613" s="1">
        <v>248347.31</v>
      </c>
      <c r="E2613" s="1">
        <v>546276.15</v>
      </c>
    </row>
    <row r="2614" spans="1:5">
      <c r="A2614" s="1">
        <v>1945</v>
      </c>
      <c r="B2614" s="1">
        <v>57</v>
      </c>
      <c r="C2614" s="1">
        <v>295521.58</v>
      </c>
      <c r="D2614" s="1">
        <v>243832.06</v>
      </c>
      <c r="E2614" s="1">
        <v>539353.64</v>
      </c>
    </row>
    <row r="2615" spans="1:5">
      <c r="A2615" s="1">
        <v>1945</v>
      </c>
      <c r="B2615" s="1">
        <v>58</v>
      </c>
      <c r="C2615" s="1">
        <v>288485.34999999998</v>
      </c>
      <c r="D2615" s="1">
        <v>236156.94</v>
      </c>
      <c r="E2615" s="1">
        <v>524642.29</v>
      </c>
    </row>
    <row r="2616" spans="1:5">
      <c r="A2616" s="1">
        <v>1945</v>
      </c>
      <c r="B2616" s="1">
        <v>59</v>
      </c>
      <c r="C2616" s="1">
        <v>280114.61</v>
      </c>
      <c r="D2616" s="1">
        <v>228746.26</v>
      </c>
      <c r="E2616" s="1">
        <v>508860.87</v>
      </c>
    </row>
    <row r="2617" spans="1:5">
      <c r="A2617" s="1">
        <v>1945</v>
      </c>
      <c r="B2617" s="1">
        <v>60</v>
      </c>
      <c r="C2617" s="1">
        <v>272209.5</v>
      </c>
      <c r="D2617" s="1">
        <v>221272.75</v>
      </c>
      <c r="E2617" s="1">
        <v>493482.25</v>
      </c>
    </row>
    <row r="2618" spans="1:5">
      <c r="A2618" s="1">
        <v>1945</v>
      </c>
      <c r="B2618" s="1">
        <v>61</v>
      </c>
      <c r="C2618" s="1">
        <v>266038.36</v>
      </c>
      <c r="D2618" s="1">
        <v>214112.62</v>
      </c>
      <c r="E2618" s="1">
        <v>480150.98</v>
      </c>
    </row>
    <row r="2619" spans="1:5">
      <c r="A2619" s="1">
        <v>1945</v>
      </c>
      <c r="B2619" s="1">
        <v>62</v>
      </c>
      <c r="C2619" s="1">
        <v>263123.03000000003</v>
      </c>
      <c r="D2619" s="1">
        <v>210993.24</v>
      </c>
      <c r="E2619" s="1">
        <v>474116.27</v>
      </c>
    </row>
    <row r="2620" spans="1:5">
      <c r="A2620" s="1">
        <v>1945</v>
      </c>
      <c r="B2620" s="1">
        <v>63</v>
      </c>
      <c r="C2620" s="1">
        <v>259820.5</v>
      </c>
      <c r="D2620" s="1">
        <v>209863.26</v>
      </c>
      <c r="E2620" s="1">
        <v>469683.76</v>
      </c>
    </row>
    <row r="2621" spans="1:5">
      <c r="A2621" s="1">
        <v>1945</v>
      </c>
      <c r="B2621" s="1">
        <v>64</v>
      </c>
      <c r="C2621" s="1">
        <v>250748.13</v>
      </c>
      <c r="D2621" s="1">
        <v>203724.62</v>
      </c>
      <c r="E2621" s="1">
        <v>454472.75</v>
      </c>
    </row>
    <row r="2622" spans="1:5">
      <c r="A2622" s="1">
        <v>1945</v>
      </c>
      <c r="B2622" s="1">
        <v>65</v>
      </c>
      <c r="C2622" s="1">
        <v>237289.21</v>
      </c>
      <c r="D2622" s="1">
        <v>192212.41</v>
      </c>
      <c r="E2622" s="1">
        <v>429501.62</v>
      </c>
    </row>
    <row r="2623" spans="1:5">
      <c r="A2623" s="1">
        <v>1945</v>
      </c>
      <c r="B2623" s="1">
        <v>66</v>
      </c>
      <c r="C2623" s="1">
        <v>227202.97</v>
      </c>
      <c r="D2623" s="1">
        <v>182329.98</v>
      </c>
      <c r="E2623" s="1">
        <v>409532.95</v>
      </c>
    </row>
    <row r="2624" spans="1:5">
      <c r="A2624" s="1">
        <v>1945</v>
      </c>
      <c r="B2624" s="1">
        <v>67</v>
      </c>
      <c r="C2624" s="1">
        <v>220782.07999999999</v>
      </c>
      <c r="D2624" s="1">
        <v>175742.83</v>
      </c>
      <c r="E2624" s="1">
        <v>396524.91</v>
      </c>
    </row>
    <row r="2625" spans="1:5">
      <c r="A2625" s="1">
        <v>1945</v>
      </c>
      <c r="B2625" s="1">
        <v>68</v>
      </c>
      <c r="C2625" s="1">
        <v>212265.38</v>
      </c>
      <c r="D2625" s="1">
        <v>168846.51</v>
      </c>
      <c r="E2625" s="1">
        <v>381111.89</v>
      </c>
    </row>
    <row r="2626" spans="1:5">
      <c r="A2626" s="1">
        <v>1945</v>
      </c>
      <c r="B2626" s="1">
        <v>69</v>
      </c>
      <c r="C2626" s="1">
        <v>199934.65</v>
      </c>
      <c r="D2626" s="1">
        <v>159902.94</v>
      </c>
      <c r="E2626" s="1">
        <v>359837.59</v>
      </c>
    </row>
    <row r="2627" spans="1:5">
      <c r="A2627" s="1">
        <v>1945</v>
      </c>
      <c r="B2627" s="1">
        <v>70</v>
      </c>
      <c r="C2627" s="1">
        <v>186389.73</v>
      </c>
      <c r="D2627" s="1">
        <v>149502.12</v>
      </c>
      <c r="E2627" s="1">
        <v>335891.85</v>
      </c>
    </row>
    <row r="2628" spans="1:5">
      <c r="A2628" s="1">
        <v>1945</v>
      </c>
      <c r="B2628" s="1">
        <v>71</v>
      </c>
      <c r="C2628" s="1">
        <v>175066.84</v>
      </c>
      <c r="D2628" s="1">
        <v>139322.07</v>
      </c>
      <c r="E2628" s="1">
        <v>314388.90999999997</v>
      </c>
    </row>
    <row r="2629" spans="1:5">
      <c r="A2629" s="1">
        <v>1945</v>
      </c>
      <c r="B2629" s="1">
        <v>72</v>
      </c>
      <c r="C2629" s="1">
        <v>165653.25</v>
      </c>
      <c r="D2629" s="1">
        <v>130055.86</v>
      </c>
      <c r="E2629" s="1">
        <v>295709.09999999998</v>
      </c>
    </row>
    <row r="2630" spans="1:5">
      <c r="A2630" s="1">
        <v>1945</v>
      </c>
      <c r="B2630" s="1">
        <v>73</v>
      </c>
      <c r="C2630" s="1">
        <v>154843.4</v>
      </c>
      <c r="D2630" s="1">
        <v>119725</v>
      </c>
      <c r="E2630" s="1">
        <v>274568.40000000002</v>
      </c>
    </row>
    <row r="2631" spans="1:5">
      <c r="A2631" s="1">
        <v>1945</v>
      </c>
      <c r="B2631" s="1">
        <v>74</v>
      </c>
      <c r="C2631" s="1">
        <v>140129.79999999999</v>
      </c>
      <c r="D2631" s="1">
        <v>106058.51</v>
      </c>
      <c r="E2631" s="1">
        <v>246188.31</v>
      </c>
    </row>
    <row r="2632" spans="1:5">
      <c r="A2632" s="1">
        <v>1945</v>
      </c>
      <c r="B2632" s="1">
        <v>75</v>
      </c>
      <c r="C2632" s="1">
        <v>124090.35</v>
      </c>
      <c r="D2632" s="1">
        <v>91885.2</v>
      </c>
      <c r="E2632" s="1">
        <v>215975.56</v>
      </c>
    </row>
    <row r="2633" spans="1:5">
      <c r="A2633" s="1">
        <v>1945</v>
      </c>
      <c r="B2633" s="1">
        <v>76</v>
      </c>
      <c r="C2633" s="1">
        <v>112557.28</v>
      </c>
      <c r="D2633" s="1">
        <v>81535.61</v>
      </c>
      <c r="E2633" s="1">
        <v>194092.89</v>
      </c>
    </row>
    <row r="2634" spans="1:5">
      <c r="A2634" s="1">
        <v>1945</v>
      </c>
      <c r="B2634" s="1">
        <v>77</v>
      </c>
      <c r="C2634" s="1">
        <v>105314.5</v>
      </c>
      <c r="D2634" s="1">
        <v>73977.95</v>
      </c>
      <c r="E2634" s="1">
        <v>179292.44</v>
      </c>
    </row>
    <row r="2635" spans="1:5">
      <c r="A2635" s="1">
        <v>1945</v>
      </c>
      <c r="B2635" s="1">
        <v>78</v>
      </c>
      <c r="C2635" s="1">
        <v>97362.25</v>
      </c>
      <c r="D2635" s="1">
        <v>65694.720000000001</v>
      </c>
      <c r="E2635" s="1">
        <v>163056.97</v>
      </c>
    </row>
    <row r="2636" spans="1:5">
      <c r="A2636" s="1">
        <v>1945</v>
      </c>
      <c r="B2636" s="1">
        <v>79</v>
      </c>
      <c r="C2636" s="1">
        <v>86539.04</v>
      </c>
      <c r="D2636" s="1">
        <v>55701.52</v>
      </c>
      <c r="E2636" s="1">
        <v>142240.56</v>
      </c>
    </row>
    <row r="2637" spans="1:5">
      <c r="A2637" s="1">
        <v>1945</v>
      </c>
      <c r="B2637" s="1">
        <v>80</v>
      </c>
      <c r="C2637" s="1">
        <v>72293.89</v>
      </c>
      <c r="D2637" s="1">
        <v>45207.28</v>
      </c>
      <c r="E2637" s="1">
        <v>117501.18</v>
      </c>
    </row>
    <row r="2638" spans="1:5">
      <c r="A2638" s="1">
        <v>1945</v>
      </c>
      <c r="B2638" s="1">
        <v>81</v>
      </c>
      <c r="C2638" s="1">
        <v>63199.56</v>
      </c>
      <c r="D2638" s="1">
        <v>38082.720000000001</v>
      </c>
      <c r="E2638" s="1">
        <v>101282.28</v>
      </c>
    </row>
    <row r="2639" spans="1:5">
      <c r="A2639" s="1">
        <v>1945</v>
      </c>
      <c r="B2639" s="1">
        <v>82</v>
      </c>
      <c r="C2639" s="1">
        <v>53928.76</v>
      </c>
      <c r="D2639" s="1">
        <v>31282.17</v>
      </c>
      <c r="E2639" s="1">
        <v>85210.93</v>
      </c>
    </row>
    <row r="2640" spans="1:5">
      <c r="A2640" s="1">
        <v>1945</v>
      </c>
      <c r="B2640" s="1">
        <v>83</v>
      </c>
      <c r="C2640" s="1">
        <v>45077.08</v>
      </c>
      <c r="D2640" s="1">
        <v>25227.66</v>
      </c>
      <c r="E2640" s="1">
        <v>70304.740000000005</v>
      </c>
    </row>
    <row r="2641" spans="1:5">
      <c r="A2641" s="1">
        <v>1945</v>
      </c>
      <c r="B2641" s="1">
        <v>84</v>
      </c>
      <c r="C2641" s="1">
        <v>37462.959999999999</v>
      </c>
      <c r="D2641" s="1">
        <v>20216.73</v>
      </c>
      <c r="E2641" s="1">
        <v>57679.69</v>
      </c>
    </row>
    <row r="2642" spans="1:5">
      <c r="A2642" s="1">
        <v>1945</v>
      </c>
      <c r="B2642" s="1">
        <v>85</v>
      </c>
      <c r="C2642" s="1">
        <v>30537.05</v>
      </c>
      <c r="D2642" s="1">
        <v>15674.33</v>
      </c>
      <c r="E2642" s="1">
        <v>46211.38</v>
      </c>
    </row>
    <row r="2643" spans="1:5">
      <c r="A2643" s="1">
        <v>1945</v>
      </c>
      <c r="B2643" s="1">
        <v>86</v>
      </c>
      <c r="C2643" s="1">
        <v>23860.89</v>
      </c>
      <c r="D2643" s="1">
        <v>11584.85</v>
      </c>
      <c r="E2643" s="1">
        <v>35445.74</v>
      </c>
    </row>
    <row r="2644" spans="1:5">
      <c r="A2644" s="1">
        <v>1945</v>
      </c>
      <c r="B2644" s="1">
        <v>87</v>
      </c>
      <c r="C2644" s="1">
        <v>18487.830000000002</v>
      </c>
      <c r="D2644" s="1">
        <v>8498.6299999999992</v>
      </c>
      <c r="E2644" s="1">
        <v>26986.45</v>
      </c>
    </row>
    <row r="2645" spans="1:5">
      <c r="A2645" s="1">
        <v>1945</v>
      </c>
      <c r="B2645" s="1">
        <v>88</v>
      </c>
      <c r="C2645" s="1">
        <v>14582.14</v>
      </c>
      <c r="D2645" s="1">
        <v>6312.67</v>
      </c>
      <c r="E2645" s="1">
        <v>20894.810000000001</v>
      </c>
    </row>
    <row r="2646" spans="1:5">
      <c r="A2646" s="1">
        <v>1945</v>
      </c>
      <c r="B2646" s="1">
        <v>89</v>
      </c>
      <c r="C2646" s="1">
        <v>11081.74</v>
      </c>
      <c r="D2646" s="1">
        <v>4517.75</v>
      </c>
      <c r="E2646" s="1">
        <v>15599.49</v>
      </c>
    </row>
    <row r="2647" spans="1:5">
      <c r="A2647" s="1">
        <v>1945</v>
      </c>
      <c r="B2647" s="1">
        <v>90</v>
      </c>
      <c r="C2647" s="1">
        <v>8074.5</v>
      </c>
      <c r="D2647" s="1">
        <v>3109.85</v>
      </c>
      <c r="E2647" s="1">
        <v>11184.35</v>
      </c>
    </row>
    <row r="2648" spans="1:5">
      <c r="A2648" s="1">
        <v>1945</v>
      </c>
      <c r="B2648" s="1">
        <v>91</v>
      </c>
      <c r="C2648" s="1">
        <v>5756.51</v>
      </c>
      <c r="D2648" s="1">
        <v>2097.6799999999998</v>
      </c>
      <c r="E2648" s="1">
        <v>7854.19</v>
      </c>
    </row>
    <row r="2649" spans="1:5">
      <c r="A2649" s="1">
        <v>1945</v>
      </c>
      <c r="B2649" s="1">
        <v>92</v>
      </c>
      <c r="C2649" s="1">
        <v>4134.66</v>
      </c>
      <c r="D2649" s="1">
        <v>1409.17</v>
      </c>
      <c r="E2649" s="1">
        <v>5543.83</v>
      </c>
    </row>
    <row r="2650" spans="1:5">
      <c r="A2650" s="1">
        <v>1945</v>
      </c>
      <c r="B2650" s="1">
        <v>93</v>
      </c>
      <c r="C2650" s="1">
        <v>2994.74</v>
      </c>
      <c r="D2650" s="1">
        <v>948.16</v>
      </c>
      <c r="E2650" s="1">
        <v>3942.9</v>
      </c>
    </row>
    <row r="2651" spans="1:5">
      <c r="A2651" s="1">
        <v>1945</v>
      </c>
      <c r="B2651" s="1">
        <v>94</v>
      </c>
      <c r="C2651" s="1">
        <v>2066.67</v>
      </c>
      <c r="D2651" s="1">
        <v>622.15</v>
      </c>
      <c r="E2651" s="1">
        <v>2688.82</v>
      </c>
    </row>
    <row r="2652" spans="1:5">
      <c r="A2652" s="1">
        <v>1945</v>
      </c>
      <c r="B2652" s="1">
        <v>95</v>
      </c>
      <c r="C2652" s="1">
        <v>1340.67</v>
      </c>
      <c r="D2652" s="1">
        <v>372.09</v>
      </c>
      <c r="E2652" s="1">
        <v>1712.75</v>
      </c>
    </row>
    <row r="2653" spans="1:5">
      <c r="A2653" s="1">
        <v>1945</v>
      </c>
      <c r="B2653" s="1">
        <v>96</v>
      </c>
      <c r="C2653" s="1">
        <v>828.05</v>
      </c>
      <c r="D2653" s="1">
        <v>215.58</v>
      </c>
      <c r="E2653" s="1">
        <v>1043.6300000000001</v>
      </c>
    </row>
    <row r="2654" spans="1:5">
      <c r="A2654" s="1">
        <v>1945</v>
      </c>
      <c r="B2654" s="1">
        <v>97</v>
      </c>
      <c r="C2654" s="1">
        <v>489.11</v>
      </c>
      <c r="D2654" s="1">
        <v>124.4</v>
      </c>
      <c r="E2654" s="1">
        <v>613.51</v>
      </c>
    </row>
    <row r="2655" spans="1:5">
      <c r="A2655" s="1">
        <v>1945</v>
      </c>
      <c r="B2655" s="1">
        <v>98</v>
      </c>
      <c r="C2655" s="1">
        <v>279.38</v>
      </c>
      <c r="D2655" s="1">
        <v>69.180000000000007</v>
      </c>
      <c r="E2655" s="1">
        <v>348.55</v>
      </c>
    </row>
    <row r="2656" spans="1:5">
      <c r="A2656" s="1">
        <v>1945</v>
      </c>
      <c r="B2656" s="1">
        <v>99</v>
      </c>
      <c r="C2656" s="1">
        <v>162.32</v>
      </c>
      <c r="D2656" s="1">
        <v>34.729999999999997</v>
      </c>
      <c r="E2656" s="1">
        <v>197.05</v>
      </c>
    </row>
    <row r="2657" spans="1:5">
      <c r="A2657" s="1">
        <v>1945</v>
      </c>
      <c r="B2657" s="1">
        <v>100</v>
      </c>
      <c r="C2657" s="1">
        <v>91.07</v>
      </c>
      <c r="D2657" s="1">
        <v>18.38</v>
      </c>
      <c r="E2657" s="1">
        <v>109.44</v>
      </c>
    </row>
    <row r="2658" spans="1:5">
      <c r="A2658" s="1">
        <v>1945</v>
      </c>
      <c r="B2658" s="1">
        <v>101</v>
      </c>
      <c r="C2658" s="1">
        <v>48.38</v>
      </c>
      <c r="D2658" s="1">
        <v>10.79</v>
      </c>
      <c r="E2658" s="1">
        <v>59.18</v>
      </c>
    </row>
    <row r="2659" spans="1:5">
      <c r="A2659" s="1">
        <v>1945</v>
      </c>
      <c r="B2659" s="1">
        <v>102</v>
      </c>
      <c r="C2659" s="1">
        <v>24.68</v>
      </c>
      <c r="D2659" s="1">
        <v>4.47</v>
      </c>
      <c r="E2659" s="1">
        <v>29.14</v>
      </c>
    </row>
    <row r="2660" spans="1:5">
      <c r="A2660" s="1">
        <v>1945</v>
      </c>
      <c r="B2660" s="1">
        <v>103</v>
      </c>
      <c r="C2660" s="1">
        <v>10.37</v>
      </c>
      <c r="D2660" s="1">
        <v>2.5499999999999998</v>
      </c>
      <c r="E2660" s="1">
        <v>12.92</v>
      </c>
    </row>
    <row r="2661" spans="1:5">
      <c r="A2661" s="1">
        <v>1945</v>
      </c>
      <c r="B2661" s="1">
        <v>104</v>
      </c>
      <c r="C2661" s="1">
        <v>4.3099999999999996</v>
      </c>
      <c r="D2661" s="1">
        <v>2.5</v>
      </c>
      <c r="E2661" s="1">
        <v>6.81</v>
      </c>
    </row>
    <row r="2662" spans="1:5">
      <c r="A2662" s="1">
        <v>1945</v>
      </c>
      <c r="B2662" s="1">
        <v>105</v>
      </c>
      <c r="C2662" s="1">
        <v>2.73</v>
      </c>
      <c r="D2662" s="1">
        <v>1.18</v>
      </c>
      <c r="E2662" s="1">
        <v>3.91</v>
      </c>
    </row>
    <row r="2663" spans="1:5">
      <c r="A2663" s="1">
        <v>1945</v>
      </c>
      <c r="B2663" s="1">
        <v>106</v>
      </c>
      <c r="C2663" s="1">
        <v>1.74</v>
      </c>
      <c r="D2663" s="1">
        <v>0</v>
      </c>
      <c r="E2663" s="1">
        <v>1.74</v>
      </c>
    </row>
    <row r="2664" spans="1:5">
      <c r="A2664" s="1">
        <v>1945</v>
      </c>
      <c r="B2664" s="1">
        <v>107</v>
      </c>
      <c r="C2664" s="1">
        <v>0.96</v>
      </c>
      <c r="D2664" s="1">
        <v>0</v>
      </c>
      <c r="E2664" s="1">
        <v>0.96</v>
      </c>
    </row>
    <row r="2665" spans="1:5">
      <c r="A2665" s="1">
        <v>1945</v>
      </c>
      <c r="B2665" s="1">
        <v>108</v>
      </c>
      <c r="C2665" s="1">
        <v>0.24</v>
      </c>
      <c r="D2665" s="1">
        <v>0</v>
      </c>
      <c r="E2665" s="1">
        <v>0.24</v>
      </c>
    </row>
    <row r="2666" spans="1:5">
      <c r="A2666" s="1">
        <v>1945</v>
      </c>
      <c r="B2666" s="1">
        <v>109</v>
      </c>
      <c r="C2666" s="1">
        <v>0</v>
      </c>
      <c r="D2666" s="1">
        <v>0</v>
      </c>
      <c r="E2666" s="1">
        <v>0</v>
      </c>
    </row>
    <row r="2667" spans="1:5">
      <c r="A2667" s="1">
        <v>1945</v>
      </c>
      <c r="B2667" s="1" t="s">
        <v>121</v>
      </c>
      <c r="C2667" s="1">
        <v>0</v>
      </c>
      <c r="D2667" s="1">
        <v>0</v>
      </c>
      <c r="E2667" s="1">
        <v>0</v>
      </c>
    </row>
    <row r="2668" spans="1:5">
      <c r="A2668" s="1">
        <v>1946</v>
      </c>
      <c r="B2668" s="1">
        <v>0</v>
      </c>
      <c r="C2668" s="1">
        <v>399971.52</v>
      </c>
      <c r="D2668" s="1">
        <v>422561.71</v>
      </c>
      <c r="E2668" s="1">
        <v>822533.23</v>
      </c>
    </row>
    <row r="2669" spans="1:5">
      <c r="A2669" s="1">
        <v>1946</v>
      </c>
      <c r="B2669" s="1">
        <v>1</v>
      </c>
      <c r="C2669" s="1">
        <v>387801.35</v>
      </c>
      <c r="D2669" s="1">
        <v>408771.73</v>
      </c>
      <c r="E2669" s="1">
        <v>796573.08</v>
      </c>
    </row>
    <row r="2670" spans="1:5">
      <c r="A2670" s="1">
        <v>1946</v>
      </c>
      <c r="B2670" s="1">
        <v>2</v>
      </c>
      <c r="C2670" s="1">
        <v>376938.12</v>
      </c>
      <c r="D2670" s="1">
        <v>395587.72</v>
      </c>
      <c r="E2670" s="1">
        <v>772525.83</v>
      </c>
    </row>
    <row r="2671" spans="1:5">
      <c r="A2671" s="1">
        <v>1946</v>
      </c>
      <c r="B2671" s="1">
        <v>3</v>
      </c>
      <c r="C2671" s="1">
        <v>364367.3</v>
      </c>
      <c r="D2671" s="1">
        <v>380072.33</v>
      </c>
      <c r="E2671" s="1">
        <v>744439.63</v>
      </c>
    </row>
    <row r="2672" spans="1:5">
      <c r="A2672" s="1">
        <v>1946</v>
      </c>
      <c r="B2672" s="1">
        <v>4</v>
      </c>
      <c r="C2672" s="1">
        <v>337504.3</v>
      </c>
      <c r="D2672" s="1">
        <v>349588.39</v>
      </c>
      <c r="E2672" s="1">
        <v>687092.68</v>
      </c>
    </row>
    <row r="2673" spans="1:5">
      <c r="A2673" s="1">
        <v>1946</v>
      </c>
      <c r="B2673" s="1">
        <v>5</v>
      </c>
      <c r="C2673" s="1">
        <v>320171.28000000003</v>
      </c>
      <c r="D2673" s="1">
        <v>330031.88</v>
      </c>
      <c r="E2673" s="1">
        <v>650203.17000000004</v>
      </c>
    </row>
    <row r="2674" spans="1:5">
      <c r="A2674" s="1">
        <v>1946</v>
      </c>
      <c r="B2674" s="1">
        <v>6</v>
      </c>
      <c r="C2674" s="1">
        <v>328563.13</v>
      </c>
      <c r="D2674" s="1">
        <v>338615.46</v>
      </c>
      <c r="E2674" s="1">
        <v>667178.59</v>
      </c>
    </row>
    <row r="2675" spans="1:5">
      <c r="A2675" s="1">
        <v>1946</v>
      </c>
      <c r="B2675" s="1">
        <v>7</v>
      </c>
      <c r="C2675" s="1">
        <v>333164.90999999997</v>
      </c>
      <c r="D2675" s="1">
        <v>344679.57</v>
      </c>
      <c r="E2675" s="1">
        <v>677844.47</v>
      </c>
    </row>
    <row r="2676" spans="1:5">
      <c r="A2676" s="1">
        <v>1946</v>
      </c>
      <c r="B2676" s="1">
        <v>8</v>
      </c>
      <c r="C2676" s="1">
        <v>334261.84000000003</v>
      </c>
      <c r="D2676" s="1">
        <v>347457.32</v>
      </c>
      <c r="E2676" s="1">
        <v>681719.15</v>
      </c>
    </row>
    <row r="2677" spans="1:5">
      <c r="A2677" s="1">
        <v>1946</v>
      </c>
      <c r="B2677" s="1">
        <v>9</v>
      </c>
      <c r="C2677" s="1">
        <v>326201.05</v>
      </c>
      <c r="D2677" s="1">
        <v>340467.24</v>
      </c>
      <c r="E2677" s="1">
        <v>666668.29</v>
      </c>
    </row>
    <row r="2678" spans="1:5">
      <c r="A2678" s="1">
        <v>1946</v>
      </c>
      <c r="B2678" s="1">
        <v>10</v>
      </c>
      <c r="C2678" s="1">
        <v>320787.7</v>
      </c>
      <c r="D2678" s="1">
        <v>335675.26</v>
      </c>
      <c r="E2678" s="1">
        <v>656462.96</v>
      </c>
    </row>
    <row r="2679" spans="1:5">
      <c r="A2679" s="1">
        <v>1946</v>
      </c>
      <c r="B2679" s="1">
        <v>11</v>
      </c>
      <c r="C2679" s="1">
        <v>316460.28999999998</v>
      </c>
      <c r="D2679" s="1">
        <v>330353.39</v>
      </c>
      <c r="E2679" s="1">
        <v>646813.68000000005</v>
      </c>
    </row>
    <row r="2680" spans="1:5">
      <c r="A2680" s="1">
        <v>1946</v>
      </c>
      <c r="B2680" s="1">
        <v>12</v>
      </c>
      <c r="C2680" s="1">
        <v>314961.2</v>
      </c>
      <c r="D2680" s="1">
        <v>325027.33</v>
      </c>
      <c r="E2680" s="1">
        <v>639988.54</v>
      </c>
    </row>
    <row r="2681" spans="1:5">
      <c r="A2681" s="1">
        <v>1946</v>
      </c>
      <c r="B2681" s="1">
        <v>13</v>
      </c>
      <c r="C2681" s="1">
        <v>320378.45</v>
      </c>
      <c r="D2681" s="1">
        <v>324165.96999999997</v>
      </c>
      <c r="E2681" s="1">
        <v>644544.42000000004</v>
      </c>
    </row>
    <row r="2682" spans="1:5">
      <c r="A2682" s="1">
        <v>1946</v>
      </c>
      <c r="B2682" s="1">
        <v>14</v>
      </c>
      <c r="C2682" s="1">
        <v>329438.01</v>
      </c>
      <c r="D2682" s="1">
        <v>324604.12</v>
      </c>
      <c r="E2682" s="1">
        <v>654042.13</v>
      </c>
    </row>
    <row r="2683" spans="1:5">
      <c r="A2683" s="1">
        <v>1946</v>
      </c>
      <c r="B2683" s="1">
        <v>15</v>
      </c>
      <c r="C2683" s="1">
        <v>334551.8</v>
      </c>
      <c r="D2683" s="1">
        <v>317976.45</v>
      </c>
      <c r="E2683" s="1">
        <v>652528.25</v>
      </c>
    </row>
    <row r="2684" spans="1:5">
      <c r="A2684" s="1">
        <v>1946</v>
      </c>
      <c r="B2684" s="1">
        <v>16</v>
      </c>
      <c r="C2684" s="1">
        <v>336227.36</v>
      </c>
      <c r="D2684" s="1">
        <v>306166.83</v>
      </c>
      <c r="E2684" s="1">
        <v>642394.18999999994</v>
      </c>
    </row>
    <row r="2685" spans="1:5">
      <c r="A2685" s="1">
        <v>1946</v>
      </c>
      <c r="B2685" s="1">
        <v>17</v>
      </c>
      <c r="C2685" s="1">
        <v>338031.56</v>
      </c>
      <c r="D2685" s="1">
        <v>291259.33</v>
      </c>
      <c r="E2685" s="1">
        <v>629290.89</v>
      </c>
    </row>
    <row r="2686" spans="1:5">
      <c r="A2686" s="1">
        <v>1946</v>
      </c>
      <c r="B2686" s="1">
        <v>18</v>
      </c>
      <c r="C2686" s="1">
        <v>341997.59</v>
      </c>
      <c r="D2686" s="1">
        <v>255154.04</v>
      </c>
      <c r="E2686" s="1">
        <v>597151.63</v>
      </c>
    </row>
    <row r="2687" spans="1:5">
      <c r="A2687" s="1">
        <v>1946</v>
      </c>
      <c r="B2687" s="1">
        <v>19</v>
      </c>
      <c r="C2687" s="1">
        <v>344422.77</v>
      </c>
      <c r="D2687" s="1">
        <v>214657.14</v>
      </c>
      <c r="E2687" s="1">
        <v>559079.91</v>
      </c>
    </row>
    <row r="2688" spans="1:5">
      <c r="A2688" s="1">
        <v>1946</v>
      </c>
      <c r="B2688" s="1">
        <v>20</v>
      </c>
      <c r="C2688" s="1">
        <v>343637.67</v>
      </c>
      <c r="D2688" s="1">
        <v>191549.16</v>
      </c>
      <c r="E2688" s="1">
        <v>535186.82999999996</v>
      </c>
    </row>
    <row r="2689" spans="1:5">
      <c r="A2689" s="1">
        <v>1946</v>
      </c>
      <c r="B2689" s="1">
        <v>21</v>
      </c>
      <c r="C2689" s="1">
        <v>344387.75</v>
      </c>
      <c r="D2689" s="1">
        <v>177221.56</v>
      </c>
      <c r="E2689" s="1">
        <v>521609.31</v>
      </c>
    </row>
    <row r="2690" spans="1:5">
      <c r="A2690" s="1">
        <v>1946</v>
      </c>
      <c r="B2690" s="1">
        <v>22</v>
      </c>
      <c r="C2690" s="1">
        <v>349158.25</v>
      </c>
      <c r="D2690" s="1">
        <v>177188.05</v>
      </c>
      <c r="E2690" s="1">
        <v>526346.30000000005</v>
      </c>
    </row>
    <row r="2691" spans="1:5">
      <c r="A2691" s="1">
        <v>1946</v>
      </c>
      <c r="B2691" s="1">
        <v>23</v>
      </c>
      <c r="C2691" s="1">
        <v>360644.3</v>
      </c>
      <c r="D2691" s="1">
        <v>195785.82</v>
      </c>
      <c r="E2691" s="1">
        <v>556430.12</v>
      </c>
    </row>
    <row r="2692" spans="1:5">
      <c r="A2692" s="1">
        <v>1946</v>
      </c>
      <c r="B2692" s="1">
        <v>24</v>
      </c>
      <c r="C2692" s="1">
        <v>381071.44</v>
      </c>
      <c r="D2692" s="1">
        <v>232036.37</v>
      </c>
      <c r="E2692" s="1">
        <v>613107.81000000006</v>
      </c>
    </row>
    <row r="2693" spans="1:5">
      <c r="A2693" s="1">
        <v>1946</v>
      </c>
      <c r="B2693" s="1">
        <v>25</v>
      </c>
      <c r="C2693" s="1">
        <v>398722.96</v>
      </c>
      <c r="D2693" s="1">
        <v>271064.38</v>
      </c>
      <c r="E2693" s="1">
        <v>669787.34</v>
      </c>
    </row>
    <row r="2694" spans="1:5">
      <c r="A2694" s="1">
        <v>1946</v>
      </c>
      <c r="B2694" s="1">
        <v>26</v>
      </c>
      <c r="C2694" s="1">
        <v>386400.04</v>
      </c>
      <c r="D2694" s="1">
        <v>280648.40000000002</v>
      </c>
      <c r="E2694" s="1">
        <v>667048.43000000005</v>
      </c>
    </row>
    <row r="2695" spans="1:5">
      <c r="A2695" s="1">
        <v>1946</v>
      </c>
      <c r="B2695" s="1">
        <v>27</v>
      </c>
      <c r="C2695" s="1">
        <v>346411.08</v>
      </c>
      <c r="D2695" s="1">
        <v>254619.51999999999</v>
      </c>
      <c r="E2695" s="1">
        <v>601030.6</v>
      </c>
    </row>
    <row r="2696" spans="1:5">
      <c r="A2696" s="1">
        <v>1946</v>
      </c>
      <c r="B2696" s="1">
        <v>28</v>
      </c>
      <c r="C2696" s="1">
        <v>323171.03999999998</v>
      </c>
      <c r="D2696" s="1">
        <v>237289.07</v>
      </c>
      <c r="E2696" s="1">
        <v>560460.11</v>
      </c>
    </row>
    <row r="2697" spans="1:5">
      <c r="A2697" s="1">
        <v>1946</v>
      </c>
      <c r="B2697" s="1">
        <v>29</v>
      </c>
      <c r="C2697" s="1">
        <v>336417.53</v>
      </c>
      <c r="D2697" s="1">
        <v>253859.72</v>
      </c>
      <c r="E2697" s="1">
        <v>590277.25</v>
      </c>
    </row>
    <row r="2698" spans="1:5">
      <c r="A2698" s="1">
        <v>1946</v>
      </c>
      <c r="B2698" s="1">
        <v>30</v>
      </c>
      <c r="C2698" s="1">
        <v>363717.96</v>
      </c>
      <c r="D2698" s="1">
        <v>282004.93</v>
      </c>
      <c r="E2698" s="1">
        <v>645722.89</v>
      </c>
    </row>
    <row r="2699" spans="1:5">
      <c r="A2699" s="1">
        <v>1946</v>
      </c>
      <c r="B2699" s="1">
        <v>31</v>
      </c>
      <c r="C2699" s="1">
        <v>385610.01</v>
      </c>
      <c r="D2699" s="1">
        <v>303104.86</v>
      </c>
      <c r="E2699" s="1">
        <v>688714.86</v>
      </c>
    </row>
    <row r="2700" spans="1:5">
      <c r="A2700" s="1">
        <v>1946</v>
      </c>
      <c r="B2700" s="1">
        <v>32</v>
      </c>
      <c r="C2700" s="1">
        <v>396300.72</v>
      </c>
      <c r="D2700" s="1">
        <v>314545.55</v>
      </c>
      <c r="E2700" s="1">
        <v>710846.27</v>
      </c>
    </row>
    <row r="2701" spans="1:5">
      <c r="A2701" s="1">
        <v>1946</v>
      </c>
      <c r="B2701" s="1">
        <v>33</v>
      </c>
      <c r="C2701" s="1">
        <v>398416.62</v>
      </c>
      <c r="D2701" s="1">
        <v>319882.8</v>
      </c>
      <c r="E2701" s="1">
        <v>718299.42</v>
      </c>
    </row>
    <row r="2702" spans="1:5">
      <c r="A2702" s="1">
        <v>1946</v>
      </c>
      <c r="B2702" s="1">
        <v>34</v>
      </c>
      <c r="C2702" s="1">
        <v>397744.6</v>
      </c>
      <c r="D2702" s="1">
        <v>324371.81</v>
      </c>
      <c r="E2702" s="1">
        <v>722116.4</v>
      </c>
    </row>
    <row r="2703" spans="1:5">
      <c r="A2703" s="1">
        <v>1946</v>
      </c>
      <c r="B2703" s="1">
        <v>35</v>
      </c>
      <c r="C2703" s="1">
        <v>397966.98</v>
      </c>
      <c r="D2703" s="1">
        <v>330323.68</v>
      </c>
      <c r="E2703" s="1">
        <v>728290.66</v>
      </c>
    </row>
    <row r="2704" spans="1:5">
      <c r="A2704" s="1">
        <v>1946</v>
      </c>
      <c r="B2704" s="1">
        <v>36</v>
      </c>
      <c r="C2704" s="1">
        <v>399813.3</v>
      </c>
      <c r="D2704" s="1">
        <v>337073.04</v>
      </c>
      <c r="E2704" s="1">
        <v>736886.35</v>
      </c>
    </row>
    <row r="2705" spans="1:5">
      <c r="A2705" s="1">
        <v>1946</v>
      </c>
      <c r="B2705" s="1">
        <v>37</v>
      </c>
      <c r="C2705" s="1">
        <v>401412.37</v>
      </c>
      <c r="D2705" s="1">
        <v>342184.23</v>
      </c>
      <c r="E2705" s="1">
        <v>743596.59</v>
      </c>
    </row>
    <row r="2706" spans="1:5">
      <c r="A2706" s="1">
        <v>1946</v>
      </c>
      <c r="B2706" s="1">
        <v>38</v>
      </c>
      <c r="C2706" s="1">
        <v>399868.8</v>
      </c>
      <c r="D2706" s="1">
        <v>343819.34</v>
      </c>
      <c r="E2706" s="1">
        <v>743688.14</v>
      </c>
    </row>
    <row r="2707" spans="1:5">
      <c r="A2707" s="1">
        <v>1946</v>
      </c>
      <c r="B2707" s="1">
        <v>39</v>
      </c>
      <c r="C2707" s="1">
        <v>394591.78</v>
      </c>
      <c r="D2707" s="1">
        <v>342917.58</v>
      </c>
      <c r="E2707" s="1">
        <v>737509.37</v>
      </c>
    </row>
    <row r="2708" spans="1:5">
      <c r="A2708" s="1">
        <v>1946</v>
      </c>
      <c r="B2708" s="1">
        <v>40</v>
      </c>
      <c r="C2708" s="1">
        <v>388434.57</v>
      </c>
      <c r="D2708" s="1">
        <v>342117.7</v>
      </c>
      <c r="E2708" s="1">
        <v>730552.27</v>
      </c>
    </row>
    <row r="2709" spans="1:5">
      <c r="A2709" s="1">
        <v>1946</v>
      </c>
      <c r="B2709" s="1">
        <v>41</v>
      </c>
      <c r="C2709" s="1">
        <v>383167.16</v>
      </c>
      <c r="D2709" s="1">
        <v>341794.43</v>
      </c>
      <c r="E2709" s="1">
        <v>724961.59</v>
      </c>
    </row>
    <row r="2710" spans="1:5">
      <c r="A2710" s="1">
        <v>1946</v>
      </c>
      <c r="B2710" s="1">
        <v>42</v>
      </c>
      <c r="C2710" s="1">
        <v>378049.84</v>
      </c>
      <c r="D2710" s="1">
        <v>340648.11</v>
      </c>
      <c r="E2710" s="1">
        <v>718697.95</v>
      </c>
    </row>
    <row r="2711" spans="1:5">
      <c r="A2711" s="1">
        <v>1946</v>
      </c>
      <c r="B2711" s="1">
        <v>43</v>
      </c>
      <c r="C2711" s="1">
        <v>373202.85</v>
      </c>
      <c r="D2711" s="1">
        <v>338529.78</v>
      </c>
      <c r="E2711" s="1">
        <v>711732.62</v>
      </c>
    </row>
    <row r="2712" spans="1:5">
      <c r="A2712" s="1">
        <v>1946</v>
      </c>
      <c r="B2712" s="1">
        <v>44</v>
      </c>
      <c r="C2712" s="1">
        <v>370440.43</v>
      </c>
      <c r="D2712" s="1">
        <v>336261.11</v>
      </c>
      <c r="E2712" s="1">
        <v>706701.54</v>
      </c>
    </row>
    <row r="2713" spans="1:5">
      <c r="A2713" s="1">
        <v>1946</v>
      </c>
      <c r="B2713" s="1">
        <v>45</v>
      </c>
      <c r="C2713" s="1">
        <v>368712.3</v>
      </c>
      <c r="D2713" s="1">
        <v>332078.21000000002</v>
      </c>
      <c r="E2713" s="1">
        <v>700790.51</v>
      </c>
    </row>
    <row r="2714" spans="1:5">
      <c r="A2714" s="1">
        <v>1946</v>
      </c>
      <c r="B2714" s="1">
        <v>46</v>
      </c>
      <c r="C2714" s="1">
        <v>362002.39</v>
      </c>
      <c r="D2714" s="1">
        <v>319299.21999999997</v>
      </c>
      <c r="E2714" s="1">
        <v>681301.61</v>
      </c>
    </row>
    <row r="2715" spans="1:5">
      <c r="A2715" s="1">
        <v>1946</v>
      </c>
      <c r="B2715" s="1">
        <v>47</v>
      </c>
      <c r="C2715" s="1">
        <v>351297.37</v>
      </c>
      <c r="D2715" s="1">
        <v>299954.65000000002</v>
      </c>
      <c r="E2715" s="1">
        <v>651252.03</v>
      </c>
    </row>
    <row r="2716" spans="1:5">
      <c r="A2716" s="1">
        <v>1946</v>
      </c>
      <c r="B2716" s="1">
        <v>48</v>
      </c>
      <c r="C2716" s="1">
        <v>343017.39</v>
      </c>
      <c r="D2716" s="1">
        <v>284936.03000000003</v>
      </c>
      <c r="E2716" s="1">
        <v>627953.42000000004</v>
      </c>
    </row>
    <row r="2717" spans="1:5">
      <c r="A2717" s="1">
        <v>1946</v>
      </c>
      <c r="B2717" s="1">
        <v>49</v>
      </c>
      <c r="C2717" s="1">
        <v>337202.07</v>
      </c>
      <c r="D2717" s="1">
        <v>277131.31</v>
      </c>
      <c r="E2717" s="1">
        <v>614333.39</v>
      </c>
    </row>
    <row r="2718" spans="1:5">
      <c r="A2718" s="1">
        <v>1946</v>
      </c>
      <c r="B2718" s="1">
        <v>50</v>
      </c>
      <c r="C2718" s="1">
        <v>330707.03000000003</v>
      </c>
      <c r="D2718" s="1">
        <v>271844.23</v>
      </c>
      <c r="E2718" s="1">
        <v>602551.26</v>
      </c>
    </row>
    <row r="2719" spans="1:5">
      <c r="A2719" s="1">
        <v>1946</v>
      </c>
      <c r="B2719" s="1">
        <v>51</v>
      </c>
      <c r="C2719" s="1">
        <v>324193.32</v>
      </c>
      <c r="D2719" s="1">
        <v>267267.49</v>
      </c>
      <c r="E2719" s="1">
        <v>591460.80000000005</v>
      </c>
    </row>
    <row r="2720" spans="1:5">
      <c r="A2720" s="1">
        <v>1946</v>
      </c>
      <c r="B2720" s="1">
        <v>52</v>
      </c>
      <c r="C2720" s="1">
        <v>319335.14</v>
      </c>
      <c r="D2720" s="1">
        <v>263945.15999999997</v>
      </c>
      <c r="E2720" s="1">
        <v>583280.30000000005</v>
      </c>
    </row>
    <row r="2721" spans="1:5">
      <c r="A2721" s="1">
        <v>1946</v>
      </c>
      <c r="B2721" s="1">
        <v>53</v>
      </c>
      <c r="C2721" s="1">
        <v>316173.3</v>
      </c>
      <c r="D2721" s="1">
        <v>262185.07</v>
      </c>
      <c r="E2721" s="1">
        <v>578358.37</v>
      </c>
    </row>
    <row r="2722" spans="1:5">
      <c r="A2722" s="1">
        <v>1946</v>
      </c>
      <c r="B2722" s="1">
        <v>54</v>
      </c>
      <c r="C2722" s="1">
        <v>312084.15000000002</v>
      </c>
      <c r="D2722" s="1">
        <v>260070.65</v>
      </c>
      <c r="E2722" s="1">
        <v>572154.80000000005</v>
      </c>
    </row>
    <row r="2723" spans="1:5">
      <c r="A2723" s="1">
        <v>1946</v>
      </c>
      <c r="B2723" s="1">
        <v>55</v>
      </c>
      <c r="C2723" s="1">
        <v>303810.8</v>
      </c>
      <c r="D2723" s="1">
        <v>254318.09</v>
      </c>
      <c r="E2723" s="1">
        <v>558128.89</v>
      </c>
    </row>
    <row r="2724" spans="1:5">
      <c r="A2724" s="1">
        <v>1946</v>
      </c>
      <c r="B2724" s="1">
        <v>56</v>
      </c>
      <c r="C2724" s="1">
        <v>294617.65000000002</v>
      </c>
      <c r="D2724" s="1">
        <v>246882.72</v>
      </c>
      <c r="E2724" s="1">
        <v>541500.37</v>
      </c>
    </row>
    <row r="2725" spans="1:5">
      <c r="A2725" s="1">
        <v>1946</v>
      </c>
      <c r="B2725" s="1">
        <v>57</v>
      </c>
      <c r="C2725" s="1">
        <v>290732.31</v>
      </c>
      <c r="D2725" s="1">
        <v>241989.39</v>
      </c>
      <c r="E2725" s="1">
        <v>532721.69999999995</v>
      </c>
    </row>
    <row r="2726" spans="1:5">
      <c r="A2726" s="1">
        <v>1946</v>
      </c>
      <c r="B2726" s="1">
        <v>58</v>
      </c>
      <c r="C2726" s="1">
        <v>287899.76</v>
      </c>
      <c r="D2726" s="1">
        <v>236555.38</v>
      </c>
      <c r="E2726" s="1">
        <v>524455.13</v>
      </c>
    </row>
    <row r="2727" spans="1:5">
      <c r="A2727" s="1">
        <v>1946</v>
      </c>
      <c r="B2727" s="1">
        <v>59</v>
      </c>
      <c r="C2727" s="1">
        <v>280970.09999999998</v>
      </c>
      <c r="D2727" s="1">
        <v>228787.41</v>
      </c>
      <c r="E2727" s="1">
        <v>509757.51</v>
      </c>
    </row>
    <row r="2728" spans="1:5">
      <c r="A2728" s="1">
        <v>1946</v>
      </c>
      <c r="B2728" s="1">
        <v>60</v>
      </c>
      <c r="C2728" s="1">
        <v>273162.49</v>
      </c>
      <c r="D2728" s="1">
        <v>221822.68</v>
      </c>
      <c r="E2728" s="1">
        <v>494985.16</v>
      </c>
    </row>
    <row r="2729" spans="1:5">
      <c r="A2729" s="1">
        <v>1946</v>
      </c>
      <c r="B2729" s="1">
        <v>61</v>
      </c>
      <c r="C2729" s="1">
        <v>266007.64</v>
      </c>
      <c r="D2729" s="1">
        <v>215146.39</v>
      </c>
      <c r="E2729" s="1">
        <v>481154.02</v>
      </c>
    </row>
    <row r="2730" spans="1:5">
      <c r="A2730" s="1">
        <v>1946</v>
      </c>
      <c r="B2730" s="1">
        <v>62</v>
      </c>
      <c r="C2730" s="1">
        <v>260245.64</v>
      </c>
      <c r="D2730" s="1">
        <v>208748.52</v>
      </c>
      <c r="E2730" s="1">
        <v>468994.16</v>
      </c>
    </row>
    <row r="2731" spans="1:5">
      <c r="A2731" s="1">
        <v>1946</v>
      </c>
      <c r="B2731" s="1">
        <v>63</v>
      </c>
      <c r="C2731" s="1">
        <v>257321.75</v>
      </c>
      <c r="D2731" s="1">
        <v>205773.91</v>
      </c>
      <c r="E2731" s="1">
        <v>463095.66</v>
      </c>
    </row>
    <row r="2732" spans="1:5">
      <c r="A2732" s="1">
        <v>1946</v>
      </c>
      <c r="B2732" s="1">
        <v>64</v>
      </c>
      <c r="C2732" s="1">
        <v>253782.24</v>
      </c>
      <c r="D2732" s="1">
        <v>204108.33</v>
      </c>
      <c r="E2732" s="1">
        <v>457890.57</v>
      </c>
    </row>
    <row r="2733" spans="1:5">
      <c r="A2733" s="1">
        <v>1946</v>
      </c>
      <c r="B2733" s="1">
        <v>65</v>
      </c>
      <c r="C2733" s="1">
        <v>244336.72</v>
      </c>
      <c r="D2733" s="1">
        <v>197205.72</v>
      </c>
      <c r="E2733" s="1">
        <v>441542.44</v>
      </c>
    </row>
    <row r="2734" spans="1:5">
      <c r="A2734" s="1">
        <v>1946</v>
      </c>
      <c r="B2734" s="1">
        <v>66</v>
      </c>
      <c r="C2734" s="1">
        <v>230542.56</v>
      </c>
      <c r="D2734" s="1">
        <v>185000.69</v>
      </c>
      <c r="E2734" s="1">
        <v>415543.25</v>
      </c>
    </row>
    <row r="2735" spans="1:5">
      <c r="A2735" s="1">
        <v>1946</v>
      </c>
      <c r="B2735" s="1">
        <v>67</v>
      </c>
      <c r="C2735" s="1">
        <v>219914.04</v>
      </c>
      <c r="D2735" s="1">
        <v>174265.19</v>
      </c>
      <c r="E2735" s="1">
        <v>394179.23</v>
      </c>
    </row>
    <row r="2736" spans="1:5">
      <c r="A2736" s="1">
        <v>1946</v>
      </c>
      <c r="B2736" s="1">
        <v>68</v>
      </c>
      <c r="C2736" s="1">
        <v>212964</v>
      </c>
      <c r="D2736" s="1">
        <v>166976.25</v>
      </c>
      <c r="E2736" s="1">
        <v>379940.24</v>
      </c>
    </row>
    <row r="2737" spans="1:5">
      <c r="A2737" s="1">
        <v>1946</v>
      </c>
      <c r="B2737" s="1">
        <v>69</v>
      </c>
      <c r="C2737" s="1">
        <v>204280.91</v>
      </c>
      <c r="D2737" s="1">
        <v>159857.45000000001</v>
      </c>
      <c r="E2737" s="1">
        <v>364138.36</v>
      </c>
    </row>
    <row r="2738" spans="1:5">
      <c r="A2738" s="1">
        <v>1946</v>
      </c>
      <c r="B2738" s="1">
        <v>70</v>
      </c>
      <c r="C2738" s="1">
        <v>192099.47</v>
      </c>
      <c r="D2738" s="1">
        <v>151138.26</v>
      </c>
      <c r="E2738" s="1">
        <v>343237.73</v>
      </c>
    </row>
    <row r="2739" spans="1:5">
      <c r="A2739" s="1">
        <v>1946</v>
      </c>
      <c r="B2739" s="1">
        <v>71</v>
      </c>
      <c r="C2739" s="1">
        <v>178954.3</v>
      </c>
      <c r="D2739" s="1">
        <v>141210.07</v>
      </c>
      <c r="E2739" s="1">
        <v>320164.36</v>
      </c>
    </row>
    <row r="2740" spans="1:5">
      <c r="A2740" s="1">
        <v>1946</v>
      </c>
      <c r="B2740" s="1">
        <v>72</v>
      </c>
      <c r="C2740" s="1">
        <v>167571.29999999999</v>
      </c>
      <c r="D2740" s="1">
        <v>131232.03</v>
      </c>
      <c r="E2740" s="1">
        <v>298803.33</v>
      </c>
    </row>
    <row r="2741" spans="1:5">
      <c r="A2741" s="1">
        <v>1946</v>
      </c>
      <c r="B2741" s="1">
        <v>73</v>
      </c>
      <c r="C2741" s="1">
        <v>157773.70000000001</v>
      </c>
      <c r="D2741" s="1">
        <v>122004.93</v>
      </c>
      <c r="E2741" s="1">
        <v>279778.62</v>
      </c>
    </row>
    <row r="2742" spans="1:5">
      <c r="A2742" s="1">
        <v>1946</v>
      </c>
      <c r="B2742" s="1">
        <v>74</v>
      </c>
      <c r="C2742" s="1">
        <v>146787.41</v>
      </c>
      <c r="D2742" s="1">
        <v>111798.99</v>
      </c>
      <c r="E2742" s="1">
        <v>258586.4</v>
      </c>
    </row>
    <row r="2743" spans="1:5">
      <c r="A2743" s="1">
        <v>1946</v>
      </c>
      <c r="B2743" s="1">
        <v>75</v>
      </c>
      <c r="C2743" s="1">
        <v>132025.39000000001</v>
      </c>
      <c r="D2743" s="1">
        <v>98222.01</v>
      </c>
      <c r="E2743" s="1">
        <v>230247.4</v>
      </c>
    </row>
    <row r="2744" spans="1:5">
      <c r="A2744" s="1">
        <v>1946</v>
      </c>
      <c r="B2744" s="1">
        <v>76</v>
      </c>
      <c r="C2744" s="1">
        <v>115955.17</v>
      </c>
      <c r="D2744" s="1">
        <v>84082.79</v>
      </c>
      <c r="E2744" s="1">
        <v>200037.96</v>
      </c>
    </row>
    <row r="2745" spans="1:5">
      <c r="A2745" s="1">
        <v>1946</v>
      </c>
      <c r="B2745" s="1">
        <v>77</v>
      </c>
      <c r="C2745" s="1">
        <v>104247.52</v>
      </c>
      <c r="D2745" s="1">
        <v>73656.17</v>
      </c>
      <c r="E2745" s="1">
        <v>177903.69</v>
      </c>
    </row>
    <row r="2746" spans="1:5">
      <c r="A2746" s="1">
        <v>1946</v>
      </c>
      <c r="B2746" s="1">
        <v>78</v>
      </c>
      <c r="C2746" s="1">
        <v>96707.9</v>
      </c>
      <c r="D2746" s="1">
        <v>66030.31</v>
      </c>
      <c r="E2746" s="1">
        <v>162738.21</v>
      </c>
    </row>
    <row r="2747" spans="1:5">
      <c r="A2747" s="1">
        <v>1946</v>
      </c>
      <c r="B2747" s="1">
        <v>79</v>
      </c>
      <c r="C2747" s="1">
        <v>88585.02</v>
      </c>
      <c r="D2747" s="1">
        <v>57900.01</v>
      </c>
      <c r="E2747" s="1">
        <v>146485.01999999999</v>
      </c>
    </row>
    <row r="2748" spans="1:5">
      <c r="A2748" s="1">
        <v>1946</v>
      </c>
      <c r="B2748" s="1">
        <v>80</v>
      </c>
      <c r="C2748" s="1">
        <v>74585.25</v>
      </c>
      <c r="D2748" s="1">
        <v>46850.22</v>
      </c>
      <c r="E2748" s="1">
        <v>121435.48</v>
      </c>
    </row>
    <row r="2749" spans="1:5">
      <c r="A2749" s="1">
        <v>1946</v>
      </c>
      <c r="B2749" s="1">
        <v>81</v>
      </c>
      <c r="C2749" s="1">
        <v>65019.48</v>
      </c>
      <c r="D2749" s="1">
        <v>39395.760000000002</v>
      </c>
      <c r="E2749" s="1">
        <v>104415.24</v>
      </c>
    </row>
    <row r="2750" spans="1:5">
      <c r="A2750" s="1">
        <v>1946</v>
      </c>
      <c r="B2750" s="1">
        <v>82</v>
      </c>
      <c r="C2750" s="1">
        <v>56207.79</v>
      </c>
      <c r="D2750" s="1">
        <v>32710.959999999999</v>
      </c>
      <c r="E2750" s="1">
        <v>88918.75</v>
      </c>
    </row>
    <row r="2751" spans="1:5">
      <c r="A2751" s="1">
        <v>1946</v>
      </c>
      <c r="B2751" s="1">
        <v>83</v>
      </c>
      <c r="C2751" s="1">
        <v>47204.07</v>
      </c>
      <c r="D2751" s="1">
        <v>26361.73</v>
      </c>
      <c r="E2751" s="1">
        <v>73565.8</v>
      </c>
    </row>
    <row r="2752" spans="1:5">
      <c r="A2752" s="1">
        <v>1946</v>
      </c>
      <c r="B2752" s="1">
        <v>84</v>
      </c>
      <c r="C2752" s="1">
        <v>38880.04</v>
      </c>
      <c r="D2752" s="1">
        <v>20922.12</v>
      </c>
      <c r="E2752" s="1">
        <v>59802.16</v>
      </c>
    </row>
    <row r="2753" spans="1:5">
      <c r="A2753" s="1">
        <v>1946</v>
      </c>
      <c r="B2753" s="1">
        <v>85</v>
      </c>
      <c r="C2753" s="1">
        <v>31858.06</v>
      </c>
      <c r="D2753" s="1">
        <v>16481.43</v>
      </c>
      <c r="E2753" s="1">
        <v>48339.49</v>
      </c>
    </row>
    <row r="2754" spans="1:5">
      <c r="A2754" s="1">
        <v>1946</v>
      </c>
      <c r="B2754" s="1">
        <v>86</v>
      </c>
      <c r="C2754" s="1">
        <v>25594.45</v>
      </c>
      <c r="D2754" s="1">
        <v>12578.35</v>
      </c>
      <c r="E2754" s="1">
        <v>38172.800000000003</v>
      </c>
    </row>
    <row r="2755" spans="1:5">
      <c r="A2755" s="1">
        <v>1946</v>
      </c>
      <c r="B2755" s="1">
        <v>87</v>
      </c>
      <c r="C2755" s="1">
        <v>19645.11</v>
      </c>
      <c r="D2755" s="1">
        <v>9092.06</v>
      </c>
      <c r="E2755" s="1">
        <v>28737.17</v>
      </c>
    </row>
    <row r="2756" spans="1:5">
      <c r="A2756" s="1">
        <v>1946</v>
      </c>
      <c r="B2756" s="1">
        <v>88</v>
      </c>
      <c r="C2756" s="1">
        <v>15010.4</v>
      </c>
      <c r="D2756" s="1">
        <v>6536.49</v>
      </c>
      <c r="E2756" s="1">
        <v>21546.89</v>
      </c>
    </row>
    <row r="2757" spans="1:5">
      <c r="A2757" s="1">
        <v>1946</v>
      </c>
      <c r="B2757" s="1">
        <v>89</v>
      </c>
      <c r="C2757" s="1">
        <v>11613.63</v>
      </c>
      <c r="D2757" s="1">
        <v>4761.62</v>
      </c>
      <c r="E2757" s="1">
        <v>16375.25</v>
      </c>
    </row>
    <row r="2758" spans="1:5">
      <c r="A2758" s="1">
        <v>1946</v>
      </c>
      <c r="B2758" s="1">
        <v>90</v>
      </c>
      <c r="C2758" s="1">
        <v>8618.2999999999993</v>
      </c>
      <c r="D2758" s="1">
        <v>3312.3</v>
      </c>
      <c r="E2758" s="1">
        <v>11930.6</v>
      </c>
    </row>
    <row r="2759" spans="1:5">
      <c r="A2759" s="1">
        <v>1946</v>
      </c>
      <c r="B2759" s="1">
        <v>91</v>
      </c>
      <c r="C2759" s="1">
        <v>6182.02</v>
      </c>
      <c r="D2759" s="1">
        <v>2245.59</v>
      </c>
      <c r="E2759" s="1">
        <v>8427.61</v>
      </c>
    </row>
    <row r="2760" spans="1:5">
      <c r="A2760" s="1">
        <v>1946</v>
      </c>
      <c r="B2760" s="1">
        <v>92</v>
      </c>
      <c r="C2760" s="1">
        <v>4322.5600000000004</v>
      </c>
      <c r="D2760" s="1">
        <v>1497.56</v>
      </c>
      <c r="E2760" s="1">
        <v>5820.12</v>
      </c>
    </row>
    <row r="2761" spans="1:5">
      <c r="A2761" s="1">
        <v>1946</v>
      </c>
      <c r="B2761" s="1">
        <v>93</v>
      </c>
      <c r="C2761" s="1">
        <v>3042.68</v>
      </c>
      <c r="D2761" s="1">
        <v>976.95</v>
      </c>
      <c r="E2761" s="1">
        <v>4019.63</v>
      </c>
    </row>
    <row r="2762" spans="1:5">
      <c r="A2762" s="1">
        <v>1946</v>
      </c>
      <c r="B2762" s="1">
        <v>94</v>
      </c>
      <c r="C2762" s="1">
        <v>2148.06</v>
      </c>
      <c r="D2762" s="1">
        <v>640.25</v>
      </c>
      <c r="E2762" s="1">
        <v>2788.31</v>
      </c>
    </row>
    <row r="2763" spans="1:5">
      <c r="A2763" s="1">
        <v>1946</v>
      </c>
      <c r="B2763" s="1">
        <v>95</v>
      </c>
      <c r="C2763" s="1">
        <v>1436.96</v>
      </c>
      <c r="D2763" s="1">
        <v>399.27</v>
      </c>
      <c r="E2763" s="1">
        <v>1836.23</v>
      </c>
    </row>
    <row r="2764" spans="1:5">
      <c r="A2764" s="1">
        <v>1946</v>
      </c>
      <c r="B2764" s="1">
        <v>96</v>
      </c>
      <c r="C2764" s="1">
        <v>909.89</v>
      </c>
      <c r="D2764" s="1">
        <v>226.66</v>
      </c>
      <c r="E2764" s="1">
        <v>1136.55</v>
      </c>
    </row>
    <row r="2765" spans="1:5">
      <c r="A2765" s="1">
        <v>1946</v>
      </c>
      <c r="B2765" s="1">
        <v>97</v>
      </c>
      <c r="C2765" s="1">
        <v>550.09</v>
      </c>
      <c r="D2765" s="1">
        <v>129.57</v>
      </c>
      <c r="E2765" s="1">
        <v>679.66</v>
      </c>
    </row>
    <row r="2766" spans="1:5">
      <c r="A2766" s="1">
        <v>1946</v>
      </c>
      <c r="B2766" s="1">
        <v>98</v>
      </c>
      <c r="C2766" s="1">
        <v>313.74</v>
      </c>
      <c r="D2766" s="1">
        <v>75.47</v>
      </c>
      <c r="E2766" s="1">
        <v>389.2</v>
      </c>
    </row>
    <row r="2767" spans="1:5">
      <c r="A2767" s="1">
        <v>1946</v>
      </c>
      <c r="B2767" s="1">
        <v>99</v>
      </c>
      <c r="C2767" s="1">
        <v>169.51</v>
      </c>
      <c r="D2767" s="1">
        <v>37.909999999999997</v>
      </c>
      <c r="E2767" s="1">
        <v>207.41</v>
      </c>
    </row>
    <row r="2768" spans="1:5">
      <c r="A2768" s="1">
        <v>1946</v>
      </c>
      <c r="B2768" s="1">
        <v>100</v>
      </c>
      <c r="C2768" s="1">
        <v>96.85</v>
      </c>
      <c r="D2768" s="1">
        <v>17.309999999999999</v>
      </c>
      <c r="E2768" s="1">
        <v>114.16</v>
      </c>
    </row>
    <row r="2769" spans="1:5">
      <c r="A2769" s="1">
        <v>1946</v>
      </c>
      <c r="B2769" s="1">
        <v>101</v>
      </c>
      <c r="C2769" s="1">
        <v>56.49</v>
      </c>
      <c r="D2769" s="1">
        <v>10.01</v>
      </c>
      <c r="E2769" s="1">
        <v>66.510000000000005</v>
      </c>
    </row>
    <row r="2770" spans="1:5">
      <c r="A2770" s="1">
        <v>1946</v>
      </c>
      <c r="B2770" s="1">
        <v>102</v>
      </c>
      <c r="C2770" s="1">
        <v>30.38</v>
      </c>
      <c r="D2770" s="1">
        <v>4.2300000000000004</v>
      </c>
      <c r="E2770" s="1">
        <v>34.61</v>
      </c>
    </row>
    <row r="2771" spans="1:5">
      <c r="A2771" s="1">
        <v>1946</v>
      </c>
      <c r="B2771" s="1">
        <v>103</v>
      </c>
      <c r="C2771" s="1">
        <v>13.18</v>
      </c>
      <c r="D2771" s="1">
        <v>1.53</v>
      </c>
      <c r="E2771" s="1">
        <v>14.71</v>
      </c>
    </row>
    <row r="2772" spans="1:5">
      <c r="A2772" s="1">
        <v>1946</v>
      </c>
      <c r="B2772" s="1">
        <v>104</v>
      </c>
      <c r="C2772" s="1">
        <v>4.88</v>
      </c>
      <c r="D2772" s="1">
        <v>1.53</v>
      </c>
      <c r="E2772" s="1">
        <v>6.41</v>
      </c>
    </row>
    <row r="2773" spans="1:5">
      <c r="A2773" s="1">
        <v>1946</v>
      </c>
      <c r="B2773" s="1">
        <v>105</v>
      </c>
      <c r="C2773" s="1">
        <v>2.46</v>
      </c>
      <c r="D2773" s="1">
        <v>0.97</v>
      </c>
      <c r="E2773" s="1">
        <v>3.43</v>
      </c>
    </row>
    <row r="2774" spans="1:5">
      <c r="A2774" s="1">
        <v>1946</v>
      </c>
      <c r="B2774" s="1">
        <v>106</v>
      </c>
      <c r="C2774" s="1">
        <v>1.25</v>
      </c>
      <c r="D2774" s="1">
        <v>0.23</v>
      </c>
      <c r="E2774" s="1">
        <v>1.48</v>
      </c>
    </row>
    <row r="2775" spans="1:5">
      <c r="A2775" s="1">
        <v>1946</v>
      </c>
      <c r="B2775" s="1">
        <v>107</v>
      </c>
      <c r="C2775" s="1">
        <v>1.01</v>
      </c>
      <c r="D2775" s="1">
        <v>0</v>
      </c>
      <c r="E2775" s="1">
        <v>1.01</v>
      </c>
    </row>
    <row r="2776" spans="1:5">
      <c r="A2776" s="1">
        <v>1946</v>
      </c>
      <c r="B2776" s="1">
        <v>108</v>
      </c>
      <c r="C2776" s="1">
        <v>0.48</v>
      </c>
      <c r="D2776" s="1">
        <v>0</v>
      </c>
      <c r="E2776" s="1">
        <v>0.48</v>
      </c>
    </row>
    <row r="2777" spans="1:5">
      <c r="A2777" s="1">
        <v>1946</v>
      </c>
      <c r="B2777" s="1">
        <v>109</v>
      </c>
      <c r="C2777" s="1">
        <v>0</v>
      </c>
      <c r="D2777" s="1">
        <v>0</v>
      </c>
      <c r="E2777" s="1">
        <v>0</v>
      </c>
    </row>
    <row r="2778" spans="1:5">
      <c r="A2778" s="1">
        <v>1946</v>
      </c>
      <c r="B2778" s="1" t="s">
        <v>121</v>
      </c>
      <c r="C2778" s="1">
        <v>0</v>
      </c>
      <c r="D2778" s="1">
        <v>0</v>
      </c>
      <c r="E2778" s="1">
        <v>0</v>
      </c>
    </row>
    <row r="2779" spans="1:5">
      <c r="A2779" s="1">
        <v>1947</v>
      </c>
      <c r="B2779" s="1">
        <v>0</v>
      </c>
      <c r="C2779" s="1">
        <v>475975.19</v>
      </c>
      <c r="D2779" s="1">
        <v>502446.48</v>
      </c>
      <c r="E2779" s="1">
        <v>978421.67</v>
      </c>
    </row>
    <row r="2780" spans="1:5">
      <c r="A2780" s="1">
        <v>1947</v>
      </c>
      <c r="B2780" s="1">
        <v>1</v>
      </c>
      <c r="C2780" s="1">
        <v>397844.86</v>
      </c>
      <c r="D2780" s="1">
        <v>419920.39</v>
      </c>
      <c r="E2780" s="1">
        <v>817765.25</v>
      </c>
    </row>
    <row r="2781" spans="1:5">
      <c r="A2781" s="1">
        <v>1947</v>
      </c>
      <c r="B2781" s="1">
        <v>2</v>
      </c>
      <c r="C2781" s="1">
        <v>384586.1</v>
      </c>
      <c r="D2781" s="1">
        <v>404430.61</v>
      </c>
      <c r="E2781" s="1">
        <v>789016.71</v>
      </c>
    </row>
    <row r="2782" spans="1:5">
      <c r="A2782" s="1">
        <v>1947</v>
      </c>
      <c r="B2782" s="1">
        <v>3</v>
      </c>
      <c r="C2782" s="1">
        <v>374491.91</v>
      </c>
      <c r="D2782" s="1">
        <v>391653.27</v>
      </c>
      <c r="E2782" s="1">
        <v>766145.18</v>
      </c>
    </row>
    <row r="2783" spans="1:5">
      <c r="A2783" s="1">
        <v>1947</v>
      </c>
      <c r="B2783" s="1">
        <v>4</v>
      </c>
      <c r="C2783" s="1">
        <v>363171.1</v>
      </c>
      <c r="D2783" s="1">
        <v>377509.01</v>
      </c>
      <c r="E2783" s="1">
        <v>740680.11</v>
      </c>
    </row>
    <row r="2784" spans="1:5">
      <c r="A2784" s="1">
        <v>1947</v>
      </c>
      <c r="B2784" s="1">
        <v>5</v>
      </c>
      <c r="C2784" s="1">
        <v>336703.03</v>
      </c>
      <c r="D2784" s="1">
        <v>347859.67</v>
      </c>
      <c r="E2784" s="1">
        <v>684562.7</v>
      </c>
    </row>
    <row r="2785" spans="1:5">
      <c r="A2785" s="1">
        <v>1947</v>
      </c>
      <c r="B2785" s="1">
        <v>6</v>
      </c>
      <c r="C2785" s="1">
        <v>319134.62</v>
      </c>
      <c r="D2785" s="1">
        <v>328765.63</v>
      </c>
      <c r="E2785" s="1">
        <v>647900.24</v>
      </c>
    </row>
    <row r="2786" spans="1:5">
      <c r="A2786" s="1">
        <v>1947</v>
      </c>
      <c r="B2786" s="1">
        <v>7</v>
      </c>
      <c r="C2786" s="1">
        <v>327160.39</v>
      </c>
      <c r="D2786" s="1">
        <v>338014.94</v>
      </c>
      <c r="E2786" s="1">
        <v>665175.34</v>
      </c>
    </row>
    <row r="2787" spans="1:5">
      <c r="A2787" s="1">
        <v>1947</v>
      </c>
      <c r="B2787" s="1">
        <v>8</v>
      </c>
      <c r="C2787" s="1">
        <v>331583.82</v>
      </c>
      <c r="D2787" s="1">
        <v>345273.16</v>
      </c>
      <c r="E2787" s="1">
        <v>676856.97</v>
      </c>
    </row>
    <row r="2788" spans="1:5">
      <c r="A2788" s="1">
        <v>1947</v>
      </c>
      <c r="B2788" s="1">
        <v>9</v>
      </c>
      <c r="C2788" s="1">
        <v>332563.02</v>
      </c>
      <c r="D2788" s="1">
        <v>349676.44</v>
      </c>
      <c r="E2788" s="1">
        <v>682239.46</v>
      </c>
    </row>
    <row r="2789" spans="1:5">
      <c r="A2789" s="1">
        <v>1947</v>
      </c>
      <c r="B2789" s="1">
        <v>10</v>
      </c>
      <c r="C2789" s="1">
        <v>324705.55</v>
      </c>
      <c r="D2789" s="1">
        <v>343616.7</v>
      </c>
      <c r="E2789" s="1">
        <v>668322.25</v>
      </c>
    </row>
    <row r="2790" spans="1:5">
      <c r="A2790" s="1">
        <v>1947</v>
      </c>
      <c r="B2790" s="1">
        <v>11</v>
      </c>
      <c r="C2790" s="1">
        <v>319963.89</v>
      </c>
      <c r="D2790" s="1">
        <v>337878.49</v>
      </c>
      <c r="E2790" s="1">
        <v>657842.38</v>
      </c>
    </row>
    <row r="2791" spans="1:5">
      <c r="A2791" s="1">
        <v>1947</v>
      </c>
      <c r="B2791" s="1">
        <v>12</v>
      </c>
      <c r="C2791" s="1">
        <v>316537.26</v>
      </c>
      <c r="D2791" s="1">
        <v>329519.7</v>
      </c>
      <c r="E2791" s="1">
        <v>646056.95999999996</v>
      </c>
    </row>
    <row r="2792" spans="1:5">
      <c r="A2792" s="1">
        <v>1947</v>
      </c>
      <c r="B2792" s="1">
        <v>13</v>
      </c>
      <c r="C2792" s="1">
        <v>315910.67</v>
      </c>
      <c r="D2792" s="1">
        <v>319065.52</v>
      </c>
      <c r="E2792" s="1">
        <v>634976.18999999994</v>
      </c>
    </row>
    <row r="2793" spans="1:5">
      <c r="A2793" s="1">
        <v>1947</v>
      </c>
      <c r="B2793" s="1">
        <v>14</v>
      </c>
      <c r="C2793" s="1">
        <v>322035.46999999997</v>
      </c>
      <c r="D2793" s="1">
        <v>311128.15999999997</v>
      </c>
      <c r="E2793" s="1">
        <v>633163.63</v>
      </c>
    </row>
    <row r="2794" spans="1:5">
      <c r="A2794" s="1">
        <v>1947</v>
      </c>
      <c r="B2794" s="1">
        <v>15</v>
      </c>
      <c r="C2794" s="1">
        <v>331386.08</v>
      </c>
      <c r="D2794" s="1">
        <v>304218.82</v>
      </c>
      <c r="E2794" s="1">
        <v>635604.9</v>
      </c>
    </row>
    <row r="2795" spans="1:5">
      <c r="A2795" s="1">
        <v>1947</v>
      </c>
      <c r="B2795" s="1">
        <v>16</v>
      </c>
      <c r="C2795" s="1">
        <v>335939.97</v>
      </c>
      <c r="D2795" s="1">
        <v>291778.74</v>
      </c>
      <c r="E2795" s="1">
        <v>627718.71</v>
      </c>
    </row>
    <row r="2796" spans="1:5">
      <c r="A2796" s="1">
        <v>1947</v>
      </c>
      <c r="B2796" s="1">
        <v>17</v>
      </c>
      <c r="C2796" s="1">
        <v>336212.62</v>
      </c>
      <c r="D2796" s="1">
        <v>275687.67</v>
      </c>
      <c r="E2796" s="1">
        <v>611900.28</v>
      </c>
    </row>
    <row r="2797" spans="1:5">
      <c r="A2797" s="1">
        <v>1947</v>
      </c>
      <c r="B2797" s="1">
        <v>18</v>
      </c>
      <c r="C2797" s="1">
        <v>336572.18</v>
      </c>
      <c r="D2797" s="1">
        <v>260525.44</v>
      </c>
      <c r="E2797" s="1">
        <v>597097.61</v>
      </c>
    </row>
    <row r="2798" spans="1:5">
      <c r="A2798" s="1">
        <v>1947</v>
      </c>
      <c r="B2798" s="1">
        <v>19</v>
      </c>
      <c r="C2798" s="1">
        <v>338320.09</v>
      </c>
      <c r="D2798" s="1">
        <v>249399.26</v>
      </c>
      <c r="E2798" s="1">
        <v>587719.35</v>
      </c>
    </row>
    <row r="2799" spans="1:5">
      <c r="A2799" s="1">
        <v>1947</v>
      </c>
      <c r="B2799" s="1">
        <v>20</v>
      </c>
      <c r="C2799" s="1">
        <v>342298.5</v>
      </c>
      <c r="D2799" s="1">
        <v>245152.04</v>
      </c>
      <c r="E2799" s="1">
        <v>587450.54</v>
      </c>
    </row>
    <row r="2800" spans="1:5">
      <c r="A2800" s="1">
        <v>1947</v>
      </c>
      <c r="B2800" s="1">
        <v>21</v>
      </c>
      <c r="C2800" s="1">
        <v>347917.64</v>
      </c>
      <c r="D2800" s="1">
        <v>246488.99</v>
      </c>
      <c r="E2800" s="1">
        <v>594406.63</v>
      </c>
    </row>
    <row r="2801" spans="1:5">
      <c r="A2801" s="1">
        <v>1947</v>
      </c>
      <c r="B2801" s="1">
        <v>22</v>
      </c>
      <c r="C2801" s="1">
        <v>354360.65</v>
      </c>
      <c r="D2801" s="1">
        <v>253174.13</v>
      </c>
      <c r="E2801" s="1">
        <v>607534.77</v>
      </c>
    </row>
    <row r="2802" spans="1:5">
      <c r="A2802" s="1">
        <v>1947</v>
      </c>
      <c r="B2802" s="1">
        <v>23</v>
      </c>
      <c r="C2802" s="1">
        <v>363246.6</v>
      </c>
      <c r="D2802" s="1">
        <v>267564.14</v>
      </c>
      <c r="E2802" s="1">
        <v>630810.75</v>
      </c>
    </row>
    <row r="2803" spans="1:5">
      <c r="A2803" s="1">
        <v>1947</v>
      </c>
      <c r="B2803" s="1">
        <v>24</v>
      </c>
      <c r="C2803" s="1">
        <v>377335.37</v>
      </c>
      <c r="D2803" s="1">
        <v>293082.69</v>
      </c>
      <c r="E2803" s="1">
        <v>670418.05000000005</v>
      </c>
    </row>
    <row r="2804" spans="1:5">
      <c r="A2804" s="1">
        <v>1947</v>
      </c>
      <c r="B2804" s="1">
        <v>25</v>
      </c>
      <c r="C2804" s="1">
        <v>397954.91</v>
      </c>
      <c r="D2804" s="1">
        <v>329799.34999999998</v>
      </c>
      <c r="E2804" s="1">
        <v>727754.26</v>
      </c>
    </row>
    <row r="2805" spans="1:5">
      <c r="A2805" s="1">
        <v>1947</v>
      </c>
      <c r="B2805" s="1">
        <v>26</v>
      </c>
      <c r="C2805" s="1">
        <v>412993.81</v>
      </c>
      <c r="D2805" s="1">
        <v>361756.72</v>
      </c>
      <c r="E2805" s="1">
        <v>774750.53</v>
      </c>
    </row>
    <row r="2806" spans="1:5">
      <c r="A2806" s="1">
        <v>1947</v>
      </c>
      <c r="B2806" s="1">
        <v>27</v>
      </c>
      <c r="C2806" s="1">
        <v>397234.8</v>
      </c>
      <c r="D2806" s="1">
        <v>358655.98</v>
      </c>
      <c r="E2806" s="1">
        <v>755890.77</v>
      </c>
    </row>
    <row r="2807" spans="1:5">
      <c r="A2807" s="1">
        <v>1947</v>
      </c>
      <c r="B2807" s="1">
        <v>28</v>
      </c>
      <c r="C2807" s="1">
        <v>353909.46</v>
      </c>
      <c r="D2807" s="1">
        <v>321465.96999999997</v>
      </c>
      <c r="E2807" s="1">
        <v>675375.43</v>
      </c>
    </row>
    <row r="2808" spans="1:5">
      <c r="A2808" s="1">
        <v>1947</v>
      </c>
      <c r="B2808" s="1">
        <v>29</v>
      </c>
      <c r="C2808" s="1">
        <v>327518.52</v>
      </c>
      <c r="D2808" s="1">
        <v>297763.78999999998</v>
      </c>
      <c r="E2808" s="1">
        <v>625282.31000000006</v>
      </c>
    </row>
    <row r="2809" spans="1:5">
      <c r="A2809" s="1">
        <v>1947</v>
      </c>
      <c r="B2809" s="1">
        <v>30</v>
      </c>
      <c r="C2809" s="1">
        <v>338640.54</v>
      </c>
      <c r="D2809" s="1">
        <v>310527.58</v>
      </c>
      <c r="E2809" s="1">
        <v>649168.12</v>
      </c>
    </row>
    <row r="2810" spans="1:5">
      <c r="A2810" s="1">
        <v>1947</v>
      </c>
      <c r="B2810" s="1">
        <v>31</v>
      </c>
      <c r="C2810" s="1">
        <v>365076.14</v>
      </c>
      <c r="D2810" s="1">
        <v>337042.24</v>
      </c>
      <c r="E2810" s="1">
        <v>702118.38</v>
      </c>
    </row>
    <row r="2811" spans="1:5">
      <c r="A2811" s="1">
        <v>1947</v>
      </c>
      <c r="B2811" s="1">
        <v>32</v>
      </c>
      <c r="C2811" s="1">
        <v>386915.54</v>
      </c>
      <c r="D2811" s="1">
        <v>357761.51</v>
      </c>
      <c r="E2811" s="1">
        <v>744677.05</v>
      </c>
    </row>
    <row r="2812" spans="1:5">
      <c r="A2812" s="1">
        <v>1947</v>
      </c>
      <c r="B2812" s="1">
        <v>33</v>
      </c>
      <c r="C2812" s="1">
        <v>397435.36</v>
      </c>
      <c r="D2812" s="1">
        <v>368102.6</v>
      </c>
      <c r="E2812" s="1">
        <v>765537.96</v>
      </c>
    </row>
    <row r="2813" spans="1:5">
      <c r="A2813" s="1">
        <v>1947</v>
      </c>
      <c r="B2813" s="1">
        <v>34</v>
      </c>
      <c r="C2813" s="1">
        <v>398682.52</v>
      </c>
      <c r="D2813" s="1">
        <v>371286.28</v>
      </c>
      <c r="E2813" s="1">
        <v>769968.8</v>
      </c>
    </row>
    <row r="2814" spans="1:5">
      <c r="A2814" s="1">
        <v>1947</v>
      </c>
      <c r="B2814" s="1">
        <v>35</v>
      </c>
      <c r="C2814" s="1">
        <v>397052.94</v>
      </c>
      <c r="D2814" s="1">
        <v>372544.75</v>
      </c>
      <c r="E2814" s="1">
        <v>769597.69</v>
      </c>
    </row>
    <row r="2815" spans="1:5">
      <c r="A2815" s="1">
        <v>1947</v>
      </c>
      <c r="B2815" s="1">
        <v>36</v>
      </c>
      <c r="C2815" s="1">
        <v>396629.57</v>
      </c>
      <c r="D2815" s="1">
        <v>374141.77</v>
      </c>
      <c r="E2815" s="1">
        <v>770771.34</v>
      </c>
    </row>
    <row r="2816" spans="1:5">
      <c r="A2816" s="1">
        <v>1947</v>
      </c>
      <c r="B2816" s="1">
        <v>37</v>
      </c>
      <c r="C2816" s="1">
        <v>397935.62</v>
      </c>
      <c r="D2816" s="1">
        <v>376120.66</v>
      </c>
      <c r="E2816" s="1">
        <v>774056.27</v>
      </c>
    </row>
    <row r="2817" spans="1:5">
      <c r="A2817" s="1">
        <v>1947</v>
      </c>
      <c r="B2817" s="1">
        <v>38</v>
      </c>
      <c r="C2817" s="1">
        <v>399333.94</v>
      </c>
      <c r="D2817" s="1">
        <v>377176.49</v>
      </c>
      <c r="E2817" s="1">
        <v>776510.43</v>
      </c>
    </row>
    <row r="2818" spans="1:5">
      <c r="A2818" s="1">
        <v>1947</v>
      </c>
      <c r="B2818" s="1">
        <v>39</v>
      </c>
      <c r="C2818" s="1">
        <v>397430.96</v>
      </c>
      <c r="D2818" s="1">
        <v>375196.21</v>
      </c>
      <c r="E2818" s="1">
        <v>772627.17</v>
      </c>
    </row>
    <row r="2819" spans="1:5">
      <c r="A2819" s="1">
        <v>1947</v>
      </c>
      <c r="B2819" s="1">
        <v>40</v>
      </c>
      <c r="C2819" s="1">
        <v>391573.42</v>
      </c>
      <c r="D2819" s="1">
        <v>370753.49</v>
      </c>
      <c r="E2819" s="1">
        <v>762326.91</v>
      </c>
    </row>
    <row r="2820" spans="1:5">
      <c r="A2820" s="1">
        <v>1947</v>
      </c>
      <c r="B2820" s="1">
        <v>41</v>
      </c>
      <c r="C2820" s="1">
        <v>385464.14</v>
      </c>
      <c r="D2820" s="1">
        <v>366699.81</v>
      </c>
      <c r="E2820" s="1">
        <v>752163.95</v>
      </c>
    </row>
    <row r="2821" spans="1:5">
      <c r="A2821" s="1">
        <v>1947</v>
      </c>
      <c r="B2821" s="1">
        <v>42</v>
      </c>
      <c r="C2821" s="1">
        <v>380459.24</v>
      </c>
      <c r="D2821" s="1">
        <v>362732.01</v>
      </c>
      <c r="E2821" s="1">
        <v>743191.25</v>
      </c>
    </row>
    <row r="2822" spans="1:5">
      <c r="A2822" s="1">
        <v>1947</v>
      </c>
      <c r="B2822" s="1">
        <v>43</v>
      </c>
      <c r="C2822" s="1">
        <v>375522.09</v>
      </c>
      <c r="D2822" s="1">
        <v>357490.41</v>
      </c>
      <c r="E2822" s="1">
        <v>733012.49</v>
      </c>
    </row>
    <row r="2823" spans="1:5">
      <c r="A2823" s="1">
        <v>1947</v>
      </c>
      <c r="B2823" s="1">
        <v>44</v>
      </c>
      <c r="C2823" s="1">
        <v>371064.02</v>
      </c>
      <c r="D2823" s="1">
        <v>351220.27</v>
      </c>
      <c r="E2823" s="1">
        <v>722284.29</v>
      </c>
    </row>
    <row r="2824" spans="1:5">
      <c r="A2824" s="1">
        <v>1947</v>
      </c>
      <c r="B2824" s="1">
        <v>45</v>
      </c>
      <c r="C2824" s="1">
        <v>368483.32</v>
      </c>
      <c r="D2824" s="1">
        <v>344985.78</v>
      </c>
      <c r="E2824" s="1">
        <v>713469.1</v>
      </c>
    </row>
    <row r="2825" spans="1:5">
      <c r="A2825" s="1">
        <v>1947</v>
      </c>
      <c r="B2825" s="1">
        <v>46</v>
      </c>
      <c r="C2825" s="1">
        <v>366531.19</v>
      </c>
      <c r="D2825" s="1">
        <v>337333.46</v>
      </c>
      <c r="E2825" s="1">
        <v>703864.65</v>
      </c>
    </row>
    <row r="2826" spans="1:5">
      <c r="A2826" s="1">
        <v>1947</v>
      </c>
      <c r="B2826" s="1">
        <v>47</v>
      </c>
      <c r="C2826" s="1">
        <v>359359.1</v>
      </c>
      <c r="D2826" s="1">
        <v>321879.39</v>
      </c>
      <c r="E2826" s="1">
        <v>681238.49</v>
      </c>
    </row>
    <row r="2827" spans="1:5">
      <c r="A2827" s="1">
        <v>1947</v>
      </c>
      <c r="B2827" s="1">
        <v>48</v>
      </c>
      <c r="C2827" s="1">
        <v>348174.71</v>
      </c>
      <c r="D2827" s="1">
        <v>301051.98</v>
      </c>
      <c r="E2827" s="1">
        <v>649226.68999999994</v>
      </c>
    </row>
    <row r="2828" spans="1:5">
      <c r="A2828" s="1">
        <v>1947</v>
      </c>
      <c r="B2828" s="1">
        <v>49</v>
      </c>
      <c r="C2828" s="1">
        <v>339605.55</v>
      </c>
      <c r="D2828" s="1">
        <v>285552.96000000002</v>
      </c>
      <c r="E2828" s="1">
        <v>625158.51</v>
      </c>
    </row>
    <row r="2829" spans="1:5">
      <c r="A2829" s="1">
        <v>1947</v>
      </c>
      <c r="B2829" s="1">
        <v>50</v>
      </c>
      <c r="C2829" s="1">
        <v>333650.61</v>
      </c>
      <c r="D2829" s="1">
        <v>277739.83</v>
      </c>
      <c r="E2829" s="1">
        <v>611390.43000000005</v>
      </c>
    </row>
    <row r="2830" spans="1:5">
      <c r="A2830" s="1">
        <v>1947</v>
      </c>
      <c r="B2830" s="1">
        <v>51</v>
      </c>
      <c r="C2830" s="1">
        <v>327287.26</v>
      </c>
      <c r="D2830" s="1">
        <v>272713.3</v>
      </c>
      <c r="E2830" s="1">
        <v>600000.56000000006</v>
      </c>
    </row>
    <row r="2831" spans="1:5">
      <c r="A2831" s="1">
        <v>1947</v>
      </c>
      <c r="B2831" s="1">
        <v>52</v>
      </c>
      <c r="C2831" s="1">
        <v>320848.42</v>
      </c>
      <c r="D2831" s="1">
        <v>268087.23</v>
      </c>
      <c r="E2831" s="1">
        <v>588935.65</v>
      </c>
    </row>
    <row r="2832" spans="1:5">
      <c r="A2832" s="1">
        <v>1947</v>
      </c>
      <c r="B2832" s="1">
        <v>53</v>
      </c>
      <c r="C2832" s="1">
        <v>315723.21000000002</v>
      </c>
      <c r="D2832" s="1">
        <v>263952.57</v>
      </c>
      <c r="E2832" s="1">
        <v>579675.78</v>
      </c>
    </row>
    <row r="2833" spans="1:5">
      <c r="A2833" s="1">
        <v>1947</v>
      </c>
      <c r="B2833" s="1">
        <v>54</v>
      </c>
      <c r="C2833" s="1">
        <v>312095.09000000003</v>
      </c>
      <c r="D2833" s="1">
        <v>260838.43</v>
      </c>
      <c r="E2833" s="1">
        <v>572933.52</v>
      </c>
    </row>
    <row r="2834" spans="1:5">
      <c r="A2834" s="1">
        <v>1947</v>
      </c>
      <c r="B2834" s="1">
        <v>55</v>
      </c>
      <c r="C2834" s="1">
        <v>307518.15000000002</v>
      </c>
      <c r="D2834" s="1">
        <v>257055.35999999999</v>
      </c>
      <c r="E2834" s="1">
        <v>564573.52</v>
      </c>
    </row>
    <row r="2835" spans="1:5">
      <c r="A2835" s="1">
        <v>1947</v>
      </c>
      <c r="B2835" s="1">
        <v>56</v>
      </c>
      <c r="C2835" s="1">
        <v>298728.73</v>
      </c>
      <c r="D2835" s="1">
        <v>249563.66</v>
      </c>
      <c r="E2835" s="1">
        <v>548292.39</v>
      </c>
    </row>
    <row r="2836" spans="1:5">
      <c r="A2836" s="1">
        <v>1947</v>
      </c>
      <c r="B2836" s="1">
        <v>57</v>
      </c>
      <c r="C2836" s="1">
        <v>288793.14</v>
      </c>
      <c r="D2836" s="1">
        <v>240652.68</v>
      </c>
      <c r="E2836" s="1">
        <v>529445.81999999995</v>
      </c>
    </row>
    <row r="2837" spans="1:5">
      <c r="A2837" s="1">
        <v>1947</v>
      </c>
      <c r="B2837" s="1">
        <v>58</v>
      </c>
      <c r="C2837" s="1">
        <v>284466.25</v>
      </c>
      <c r="D2837" s="1">
        <v>235075.51</v>
      </c>
      <c r="E2837" s="1">
        <v>519541.76000000001</v>
      </c>
    </row>
    <row r="2838" spans="1:5">
      <c r="A2838" s="1">
        <v>1947</v>
      </c>
      <c r="B2838" s="1">
        <v>59</v>
      </c>
      <c r="C2838" s="1">
        <v>281965.03999999998</v>
      </c>
      <c r="D2838" s="1">
        <v>230098.27</v>
      </c>
      <c r="E2838" s="1">
        <v>512063.31</v>
      </c>
    </row>
    <row r="2839" spans="1:5">
      <c r="A2839" s="1">
        <v>1947</v>
      </c>
      <c r="B2839" s="1">
        <v>60</v>
      </c>
      <c r="C2839" s="1">
        <v>275701.86</v>
      </c>
      <c r="D2839" s="1">
        <v>223305.45</v>
      </c>
      <c r="E2839" s="1">
        <v>499007.31</v>
      </c>
    </row>
    <row r="2840" spans="1:5">
      <c r="A2840" s="1">
        <v>1947</v>
      </c>
      <c r="B2840" s="1">
        <v>61</v>
      </c>
      <c r="C2840" s="1">
        <v>268521.96999999997</v>
      </c>
      <c r="D2840" s="1">
        <v>217131.3</v>
      </c>
      <c r="E2840" s="1">
        <v>485653.27</v>
      </c>
    </row>
    <row r="2841" spans="1:5">
      <c r="A2841" s="1">
        <v>1947</v>
      </c>
      <c r="B2841" s="1">
        <v>62</v>
      </c>
      <c r="C2841" s="1">
        <v>261520.68</v>
      </c>
      <c r="D2841" s="1">
        <v>210777.41</v>
      </c>
      <c r="E2841" s="1">
        <v>472298.09</v>
      </c>
    </row>
    <row r="2842" spans="1:5">
      <c r="A2842" s="1">
        <v>1947</v>
      </c>
      <c r="B2842" s="1">
        <v>63</v>
      </c>
      <c r="C2842" s="1">
        <v>255318.68</v>
      </c>
      <c r="D2842" s="1">
        <v>204030.64</v>
      </c>
      <c r="E2842" s="1">
        <v>459349.32</v>
      </c>
    </row>
    <row r="2843" spans="1:5">
      <c r="A2843" s="1">
        <v>1947</v>
      </c>
      <c r="B2843" s="1">
        <v>64</v>
      </c>
      <c r="C2843" s="1">
        <v>251817.06</v>
      </c>
      <c r="D2843" s="1">
        <v>200023.29</v>
      </c>
      <c r="E2843" s="1">
        <v>451840.35</v>
      </c>
    </row>
    <row r="2844" spans="1:5">
      <c r="A2844" s="1">
        <v>1947</v>
      </c>
      <c r="B2844" s="1">
        <v>65</v>
      </c>
      <c r="C2844" s="1">
        <v>247678.14</v>
      </c>
      <c r="D2844" s="1">
        <v>197118.74</v>
      </c>
      <c r="E2844" s="1">
        <v>444796.88</v>
      </c>
    </row>
    <row r="2845" spans="1:5">
      <c r="A2845" s="1">
        <v>1947</v>
      </c>
      <c r="B2845" s="1">
        <v>66</v>
      </c>
      <c r="C2845" s="1">
        <v>237837.42</v>
      </c>
      <c r="D2845" s="1">
        <v>189384.76</v>
      </c>
      <c r="E2845" s="1">
        <v>427222.18</v>
      </c>
    </row>
    <row r="2846" spans="1:5">
      <c r="A2846" s="1">
        <v>1947</v>
      </c>
      <c r="B2846" s="1">
        <v>67</v>
      </c>
      <c r="C2846" s="1">
        <v>223678.14</v>
      </c>
      <c r="D2846" s="1">
        <v>176618.03</v>
      </c>
      <c r="E2846" s="1">
        <v>400296.17</v>
      </c>
    </row>
    <row r="2847" spans="1:5">
      <c r="A2847" s="1">
        <v>1947</v>
      </c>
      <c r="B2847" s="1">
        <v>68</v>
      </c>
      <c r="C2847" s="1">
        <v>212643.81</v>
      </c>
      <c r="D2847" s="1">
        <v>165523.21</v>
      </c>
      <c r="E2847" s="1">
        <v>378167.02</v>
      </c>
    </row>
    <row r="2848" spans="1:5">
      <c r="A2848" s="1">
        <v>1947</v>
      </c>
      <c r="B2848" s="1">
        <v>69</v>
      </c>
      <c r="C2848" s="1">
        <v>205609.3</v>
      </c>
      <c r="D2848" s="1">
        <v>158333.42000000001</v>
      </c>
      <c r="E2848" s="1">
        <v>363942.72</v>
      </c>
    </row>
    <row r="2849" spans="1:5">
      <c r="A2849" s="1">
        <v>1947</v>
      </c>
      <c r="B2849" s="1">
        <v>70</v>
      </c>
      <c r="C2849" s="1">
        <v>197031.76</v>
      </c>
      <c r="D2849" s="1">
        <v>151635.63</v>
      </c>
      <c r="E2849" s="1">
        <v>348667.4</v>
      </c>
    </row>
    <row r="2850" spans="1:5">
      <c r="A2850" s="1">
        <v>1947</v>
      </c>
      <c r="B2850" s="1">
        <v>71</v>
      </c>
      <c r="C2850" s="1">
        <v>185154.9</v>
      </c>
      <c r="D2850" s="1">
        <v>143418.92000000001</v>
      </c>
      <c r="E2850" s="1">
        <v>328573.82</v>
      </c>
    </row>
    <row r="2851" spans="1:5">
      <c r="A2851" s="1">
        <v>1947</v>
      </c>
      <c r="B2851" s="1">
        <v>72</v>
      </c>
      <c r="C2851" s="1">
        <v>171958.09</v>
      </c>
      <c r="D2851" s="1">
        <v>133533.54</v>
      </c>
      <c r="E2851" s="1">
        <v>305491.63</v>
      </c>
    </row>
    <row r="2852" spans="1:5">
      <c r="A2852" s="1">
        <v>1947</v>
      </c>
      <c r="B2852" s="1">
        <v>73</v>
      </c>
      <c r="C2852" s="1">
        <v>159913.04999999999</v>
      </c>
      <c r="D2852" s="1">
        <v>123177.8</v>
      </c>
      <c r="E2852" s="1">
        <v>283090.84999999998</v>
      </c>
    </row>
    <row r="2853" spans="1:5">
      <c r="A2853" s="1">
        <v>1947</v>
      </c>
      <c r="B2853" s="1">
        <v>74</v>
      </c>
      <c r="C2853" s="1">
        <v>149610.76</v>
      </c>
      <c r="D2853" s="1">
        <v>113667.86</v>
      </c>
      <c r="E2853" s="1">
        <v>263278.61</v>
      </c>
    </row>
    <row r="2854" spans="1:5">
      <c r="A2854" s="1">
        <v>1947</v>
      </c>
      <c r="B2854" s="1">
        <v>75</v>
      </c>
      <c r="C2854" s="1">
        <v>138383.79</v>
      </c>
      <c r="D2854" s="1">
        <v>103279.62</v>
      </c>
      <c r="E2854" s="1">
        <v>241663.41</v>
      </c>
    </row>
    <row r="2855" spans="1:5">
      <c r="A2855" s="1">
        <v>1947</v>
      </c>
      <c r="B2855" s="1">
        <v>76</v>
      </c>
      <c r="C2855" s="1">
        <v>123498.13</v>
      </c>
      <c r="D2855" s="1">
        <v>89646.83</v>
      </c>
      <c r="E2855" s="1">
        <v>213144.95</v>
      </c>
    </row>
    <row r="2856" spans="1:5">
      <c r="A2856" s="1">
        <v>1947</v>
      </c>
      <c r="B2856" s="1">
        <v>77</v>
      </c>
      <c r="C2856" s="1">
        <v>107336.79</v>
      </c>
      <c r="D2856" s="1">
        <v>75499.960000000006</v>
      </c>
      <c r="E2856" s="1">
        <v>182836.75</v>
      </c>
    </row>
    <row r="2857" spans="1:5">
      <c r="A2857" s="1">
        <v>1947</v>
      </c>
      <c r="B2857" s="1">
        <v>78</v>
      </c>
      <c r="C2857" s="1">
        <v>95268.56</v>
      </c>
      <c r="D2857" s="1">
        <v>64961.41</v>
      </c>
      <c r="E2857" s="1">
        <v>160229.97</v>
      </c>
    </row>
    <row r="2858" spans="1:5">
      <c r="A2858" s="1">
        <v>1947</v>
      </c>
      <c r="B2858" s="1">
        <v>79</v>
      </c>
      <c r="C2858" s="1">
        <v>87327.76</v>
      </c>
      <c r="D2858" s="1">
        <v>57401.77</v>
      </c>
      <c r="E2858" s="1">
        <v>144729.53</v>
      </c>
    </row>
    <row r="2859" spans="1:5">
      <c r="A2859" s="1">
        <v>1947</v>
      </c>
      <c r="B2859" s="1">
        <v>80</v>
      </c>
      <c r="C2859" s="1">
        <v>77548.27</v>
      </c>
      <c r="D2859" s="1">
        <v>48437.919999999998</v>
      </c>
      <c r="E2859" s="1">
        <v>125986.19</v>
      </c>
    </row>
    <row r="2860" spans="1:5">
      <c r="A2860" s="1">
        <v>1947</v>
      </c>
      <c r="B2860" s="1">
        <v>81</v>
      </c>
      <c r="C2860" s="1">
        <v>66915.66</v>
      </c>
      <c r="D2860" s="1">
        <v>40565.21</v>
      </c>
      <c r="E2860" s="1">
        <v>107480.87</v>
      </c>
    </row>
    <row r="2861" spans="1:5">
      <c r="A2861" s="1">
        <v>1947</v>
      </c>
      <c r="B2861" s="1">
        <v>82</v>
      </c>
      <c r="C2861" s="1">
        <v>57623.25</v>
      </c>
      <c r="D2861" s="1">
        <v>33660.410000000003</v>
      </c>
      <c r="E2861" s="1">
        <v>91283.67</v>
      </c>
    </row>
    <row r="2862" spans="1:5">
      <c r="A2862" s="1">
        <v>1947</v>
      </c>
      <c r="B2862" s="1">
        <v>83</v>
      </c>
      <c r="C2862" s="1">
        <v>48984.4</v>
      </c>
      <c r="D2862" s="1">
        <v>27376.49</v>
      </c>
      <c r="E2862" s="1">
        <v>76360.88</v>
      </c>
    </row>
    <row r="2863" spans="1:5">
      <c r="A2863" s="1">
        <v>1947</v>
      </c>
      <c r="B2863" s="1">
        <v>84</v>
      </c>
      <c r="C2863" s="1">
        <v>40520.6</v>
      </c>
      <c r="D2863" s="1">
        <v>21623.91</v>
      </c>
      <c r="E2863" s="1">
        <v>62144.5</v>
      </c>
    </row>
    <row r="2864" spans="1:5">
      <c r="A2864" s="1">
        <v>1947</v>
      </c>
      <c r="B2864" s="1">
        <v>85</v>
      </c>
      <c r="C2864" s="1">
        <v>32887.32</v>
      </c>
      <c r="D2864" s="1">
        <v>16839.650000000001</v>
      </c>
      <c r="E2864" s="1">
        <v>49726.97</v>
      </c>
    </row>
    <row r="2865" spans="1:5">
      <c r="A2865" s="1">
        <v>1947</v>
      </c>
      <c r="B2865" s="1">
        <v>86</v>
      </c>
      <c r="C2865" s="1">
        <v>26508.32</v>
      </c>
      <c r="D2865" s="1">
        <v>13053.32</v>
      </c>
      <c r="E2865" s="1">
        <v>39561.64</v>
      </c>
    </row>
    <row r="2866" spans="1:5">
      <c r="A2866" s="1">
        <v>1947</v>
      </c>
      <c r="B2866" s="1">
        <v>87</v>
      </c>
      <c r="C2866" s="1">
        <v>20902.27</v>
      </c>
      <c r="D2866" s="1">
        <v>9737.48</v>
      </c>
      <c r="E2866" s="1">
        <v>30639.759999999998</v>
      </c>
    </row>
    <row r="2867" spans="1:5">
      <c r="A2867" s="1">
        <v>1947</v>
      </c>
      <c r="B2867" s="1">
        <v>88</v>
      </c>
      <c r="C2867" s="1">
        <v>15838.33</v>
      </c>
      <c r="D2867" s="1">
        <v>6905.35</v>
      </c>
      <c r="E2867" s="1">
        <v>22743.68</v>
      </c>
    </row>
    <row r="2868" spans="1:5">
      <c r="A2868" s="1">
        <v>1947</v>
      </c>
      <c r="B2868" s="1">
        <v>89</v>
      </c>
      <c r="C2868" s="1">
        <v>11890</v>
      </c>
      <c r="D2868" s="1">
        <v>4879.0600000000004</v>
      </c>
      <c r="E2868" s="1">
        <v>16769.060000000001</v>
      </c>
    </row>
    <row r="2869" spans="1:5">
      <c r="A2869" s="1">
        <v>1947</v>
      </c>
      <c r="B2869" s="1">
        <v>90</v>
      </c>
      <c r="C2869" s="1">
        <v>8976.57</v>
      </c>
      <c r="D2869" s="1">
        <v>3456</v>
      </c>
      <c r="E2869" s="1">
        <v>12432.57</v>
      </c>
    </row>
    <row r="2870" spans="1:5">
      <c r="A2870" s="1">
        <v>1947</v>
      </c>
      <c r="B2870" s="1">
        <v>91</v>
      </c>
      <c r="C2870" s="1">
        <v>6566.02</v>
      </c>
      <c r="D2870" s="1">
        <v>2344.71</v>
      </c>
      <c r="E2870" s="1">
        <v>8910.73</v>
      </c>
    </row>
    <row r="2871" spans="1:5">
      <c r="A2871" s="1">
        <v>1947</v>
      </c>
      <c r="B2871" s="1">
        <v>92</v>
      </c>
      <c r="C2871" s="1">
        <v>4608.1099999999997</v>
      </c>
      <c r="D2871" s="1">
        <v>1560.26</v>
      </c>
      <c r="E2871" s="1">
        <v>6168.37</v>
      </c>
    </row>
    <row r="2872" spans="1:5">
      <c r="A2872" s="1">
        <v>1947</v>
      </c>
      <c r="B2872" s="1">
        <v>93</v>
      </c>
      <c r="C2872" s="1">
        <v>3123.92</v>
      </c>
      <c r="D2872" s="1">
        <v>1027.48</v>
      </c>
      <c r="E2872" s="1">
        <v>4151.3999999999996</v>
      </c>
    </row>
    <row r="2873" spans="1:5">
      <c r="A2873" s="1">
        <v>1947</v>
      </c>
      <c r="B2873" s="1">
        <v>94</v>
      </c>
      <c r="C2873" s="1">
        <v>2135.73</v>
      </c>
      <c r="D2873" s="1">
        <v>648.94000000000005</v>
      </c>
      <c r="E2873" s="1">
        <v>2784.66</v>
      </c>
    </row>
    <row r="2874" spans="1:5">
      <c r="A2874" s="1">
        <v>1947</v>
      </c>
      <c r="B2874" s="1">
        <v>95</v>
      </c>
      <c r="C2874" s="1">
        <v>1457.23</v>
      </c>
      <c r="D2874" s="1">
        <v>403.02</v>
      </c>
      <c r="E2874" s="1">
        <v>1860.24</v>
      </c>
    </row>
    <row r="2875" spans="1:5">
      <c r="A2875" s="1">
        <v>1947</v>
      </c>
      <c r="B2875" s="1">
        <v>96</v>
      </c>
      <c r="C2875" s="1">
        <v>950.53</v>
      </c>
      <c r="D2875" s="1">
        <v>241.08</v>
      </c>
      <c r="E2875" s="1">
        <v>1191.6099999999999</v>
      </c>
    </row>
    <row r="2876" spans="1:5">
      <c r="A2876" s="1">
        <v>1947</v>
      </c>
      <c r="B2876" s="1">
        <v>97</v>
      </c>
      <c r="C2876" s="1">
        <v>587.49</v>
      </c>
      <c r="D2876" s="1">
        <v>133.80000000000001</v>
      </c>
      <c r="E2876" s="1">
        <v>721.3</v>
      </c>
    </row>
    <row r="2877" spans="1:5">
      <c r="A2877" s="1">
        <v>1947</v>
      </c>
      <c r="B2877" s="1">
        <v>98</v>
      </c>
      <c r="C2877" s="1">
        <v>344.33</v>
      </c>
      <c r="D2877" s="1">
        <v>72.8</v>
      </c>
      <c r="E2877" s="1">
        <v>417.13</v>
      </c>
    </row>
    <row r="2878" spans="1:5">
      <c r="A2878" s="1">
        <v>1947</v>
      </c>
      <c r="B2878" s="1">
        <v>99</v>
      </c>
      <c r="C2878" s="1">
        <v>188.22</v>
      </c>
      <c r="D2878" s="1">
        <v>38.9</v>
      </c>
      <c r="E2878" s="1">
        <v>227.12</v>
      </c>
    </row>
    <row r="2879" spans="1:5">
      <c r="A2879" s="1">
        <v>1947</v>
      </c>
      <c r="B2879" s="1">
        <v>100</v>
      </c>
      <c r="C2879" s="1">
        <v>99.35</v>
      </c>
      <c r="D2879" s="1">
        <v>19.68</v>
      </c>
      <c r="E2879" s="1">
        <v>119.03</v>
      </c>
    </row>
    <row r="2880" spans="1:5">
      <c r="A2880" s="1">
        <v>1947</v>
      </c>
      <c r="B2880" s="1">
        <v>101</v>
      </c>
      <c r="C2880" s="1">
        <v>57.6</v>
      </c>
      <c r="D2880" s="1">
        <v>9.4700000000000006</v>
      </c>
      <c r="E2880" s="1">
        <v>67.069999999999993</v>
      </c>
    </row>
    <row r="2881" spans="1:5">
      <c r="A2881" s="1">
        <v>1947</v>
      </c>
      <c r="B2881" s="1">
        <v>102</v>
      </c>
      <c r="C2881" s="1">
        <v>34.630000000000003</v>
      </c>
      <c r="D2881" s="1">
        <v>4.83</v>
      </c>
      <c r="E2881" s="1">
        <v>39.450000000000003</v>
      </c>
    </row>
    <row r="2882" spans="1:5">
      <c r="A2882" s="1">
        <v>1947</v>
      </c>
      <c r="B2882" s="1">
        <v>103</v>
      </c>
      <c r="C2882" s="1">
        <v>16.25</v>
      </c>
      <c r="D2882" s="1">
        <v>1.38</v>
      </c>
      <c r="E2882" s="1">
        <v>17.63</v>
      </c>
    </row>
    <row r="2883" spans="1:5">
      <c r="A2883" s="1">
        <v>1947</v>
      </c>
      <c r="B2883" s="1">
        <v>104</v>
      </c>
      <c r="C2883" s="1">
        <v>6.03</v>
      </c>
      <c r="D2883" s="1">
        <v>0.27</v>
      </c>
      <c r="E2883" s="1">
        <v>6.3</v>
      </c>
    </row>
    <row r="2884" spans="1:5">
      <c r="A2884" s="1">
        <v>1947</v>
      </c>
      <c r="B2884" s="1">
        <v>105</v>
      </c>
      <c r="C2884" s="1">
        <v>2.97</v>
      </c>
      <c r="D2884" s="1">
        <v>0.51</v>
      </c>
      <c r="E2884" s="1">
        <v>3.48</v>
      </c>
    </row>
    <row r="2885" spans="1:5">
      <c r="A2885" s="1">
        <v>1947</v>
      </c>
      <c r="B2885" s="1">
        <v>106</v>
      </c>
      <c r="C2885" s="1">
        <v>1.7</v>
      </c>
      <c r="D2885" s="1">
        <v>0.24</v>
      </c>
      <c r="E2885" s="1">
        <v>1.94</v>
      </c>
    </row>
    <row r="2886" spans="1:5">
      <c r="A2886" s="1">
        <v>1947</v>
      </c>
      <c r="B2886" s="1">
        <v>107</v>
      </c>
      <c r="C2886" s="1">
        <v>0.74</v>
      </c>
      <c r="D2886" s="1">
        <v>0</v>
      </c>
      <c r="E2886" s="1">
        <v>0.74</v>
      </c>
    </row>
    <row r="2887" spans="1:5">
      <c r="A2887" s="1">
        <v>1947</v>
      </c>
      <c r="B2887" s="1">
        <v>108</v>
      </c>
      <c r="C2887" s="1">
        <v>0.24</v>
      </c>
      <c r="D2887" s="1">
        <v>0</v>
      </c>
      <c r="E2887" s="1">
        <v>0.24</v>
      </c>
    </row>
    <row r="2888" spans="1:5">
      <c r="A2888" s="1">
        <v>1947</v>
      </c>
      <c r="B2888" s="1">
        <v>109</v>
      </c>
      <c r="C2888" s="1">
        <v>0</v>
      </c>
      <c r="D2888" s="1">
        <v>0</v>
      </c>
      <c r="E2888" s="1">
        <v>0</v>
      </c>
    </row>
    <row r="2889" spans="1:5">
      <c r="A2889" s="1">
        <v>1947</v>
      </c>
      <c r="B2889" s="1" t="s">
        <v>121</v>
      </c>
      <c r="C2889" s="1">
        <v>0</v>
      </c>
      <c r="D2889" s="1">
        <v>0</v>
      </c>
      <c r="E2889" s="1">
        <v>0</v>
      </c>
    </row>
    <row r="2890" spans="1:5">
      <c r="A2890" s="1">
        <v>1948</v>
      </c>
      <c r="B2890" s="1">
        <v>0</v>
      </c>
      <c r="C2890" s="1">
        <v>448200.22</v>
      </c>
      <c r="D2890" s="1">
        <v>473304.93</v>
      </c>
      <c r="E2890" s="1">
        <v>921505.15</v>
      </c>
    </row>
    <row r="2891" spans="1:5">
      <c r="A2891" s="1">
        <v>1948</v>
      </c>
      <c r="B2891" s="1">
        <v>1</v>
      </c>
      <c r="C2891" s="1">
        <v>463629.33</v>
      </c>
      <c r="D2891" s="1">
        <v>489638.73</v>
      </c>
      <c r="E2891" s="1">
        <v>953268.06</v>
      </c>
    </row>
    <row r="2892" spans="1:5">
      <c r="A2892" s="1">
        <v>1948</v>
      </c>
      <c r="B2892" s="1">
        <v>2</v>
      </c>
      <c r="C2892" s="1">
        <v>395083.65</v>
      </c>
      <c r="D2892" s="1">
        <v>416005.82</v>
      </c>
      <c r="E2892" s="1">
        <v>811089.47</v>
      </c>
    </row>
    <row r="2893" spans="1:5">
      <c r="A2893" s="1">
        <v>1948</v>
      </c>
      <c r="B2893" s="1">
        <v>3</v>
      </c>
      <c r="C2893" s="1">
        <v>386043.45</v>
      </c>
      <c r="D2893" s="1">
        <v>403829.48</v>
      </c>
      <c r="E2893" s="1">
        <v>789872.93</v>
      </c>
    </row>
    <row r="2894" spans="1:5">
      <c r="A2894" s="1">
        <v>1948</v>
      </c>
      <c r="B2894" s="1">
        <v>4</v>
      </c>
      <c r="C2894" s="1">
        <v>374917.27</v>
      </c>
      <c r="D2894" s="1">
        <v>390502.79</v>
      </c>
      <c r="E2894" s="1">
        <v>765420.06</v>
      </c>
    </row>
    <row r="2895" spans="1:5">
      <c r="A2895" s="1">
        <v>1948</v>
      </c>
      <c r="B2895" s="1">
        <v>5</v>
      </c>
      <c r="C2895" s="1">
        <v>362690.66</v>
      </c>
      <c r="D2895" s="1">
        <v>376173.21</v>
      </c>
      <c r="E2895" s="1">
        <v>738863.87</v>
      </c>
    </row>
    <row r="2896" spans="1:5">
      <c r="A2896" s="1">
        <v>1948</v>
      </c>
      <c r="B2896" s="1">
        <v>6</v>
      </c>
      <c r="C2896" s="1">
        <v>335552.94</v>
      </c>
      <c r="D2896" s="1">
        <v>346827.59</v>
      </c>
      <c r="E2896" s="1">
        <v>682380.54</v>
      </c>
    </row>
    <row r="2897" spans="1:5">
      <c r="A2897" s="1">
        <v>1948</v>
      </c>
      <c r="B2897" s="1">
        <v>7</v>
      </c>
      <c r="C2897" s="1">
        <v>317649.28000000003</v>
      </c>
      <c r="D2897" s="1">
        <v>328587.63</v>
      </c>
      <c r="E2897" s="1">
        <v>646236.91</v>
      </c>
    </row>
    <row r="2898" spans="1:5">
      <c r="A2898" s="1">
        <v>1948</v>
      </c>
      <c r="B2898" s="1">
        <v>8</v>
      </c>
      <c r="C2898" s="1">
        <v>325707.86</v>
      </c>
      <c r="D2898" s="1">
        <v>339299.65</v>
      </c>
      <c r="E2898" s="1">
        <v>665007.51</v>
      </c>
    </row>
    <row r="2899" spans="1:5">
      <c r="A2899" s="1">
        <v>1948</v>
      </c>
      <c r="B2899" s="1">
        <v>9</v>
      </c>
      <c r="C2899" s="1">
        <v>330490.83</v>
      </c>
      <c r="D2899" s="1">
        <v>348245.59</v>
      </c>
      <c r="E2899" s="1">
        <v>678736.42</v>
      </c>
    </row>
    <row r="2900" spans="1:5">
      <c r="A2900" s="1">
        <v>1948</v>
      </c>
      <c r="B2900" s="1">
        <v>10</v>
      </c>
      <c r="C2900" s="1">
        <v>332261.84999999998</v>
      </c>
      <c r="D2900" s="1">
        <v>353471.27</v>
      </c>
      <c r="E2900" s="1">
        <v>685733.12</v>
      </c>
    </row>
    <row r="2901" spans="1:5">
      <c r="A2901" s="1">
        <v>1948</v>
      </c>
      <c r="B2901" s="1">
        <v>11</v>
      </c>
      <c r="C2901" s="1">
        <v>325660.95</v>
      </c>
      <c r="D2901" s="1">
        <v>345956.47</v>
      </c>
      <c r="E2901" s="1">
        <v>671617.42</v>
      </c>
    </row>
    <row r="2902" spans="1:5">
      <c r="A2902" s="1">
        <v>1948</v>
      </c>
      <c r="B2902" s="1">
        <v>12</v>
      </c>
      <c r="C2902" s="1">
        <v>322064.96999999997</v>
      </c>
      <c r="D2902" s="1">
        <v>336566.1</v>
      </c>
      <c r="E2902" s="1">
        <v>658631.06999999995</v>
      </c>
    </row>
    <row r="2903" spans="1:5">
      <c r="A2903" s="1">
        <v>1948</v>
      </c>
      <c r="B2903" s="1">
        <v>13</v>
      </c>
      <c r="C2903" s="1">
        <v>319230.61</v>
      </c>
      <c r="D2903" s="1">
        <v>322832.46999999997</v>
      </c>
      <c r="E2903" s="1">
        <v>642063.07999999996</v>
      </c>
    </row>
    <row r="2904" spans="1:5">
      <c r="A2904" s="1">
        <v>1948</v>
      </c>
      <c r="B2904" s="1">
        <v>14</v>
      </c>
      <c r="C2904" s="1">
        <v>318515.78999999998</v>
      </c>
      <c r="D2904" s="1">
        <v>305833.99</v>
      </c>
      <c r="E2904" s="1">
        <v>624349.78</v>
      </c>
    </row>
    <row r="2905" spans="1:5">
      <c r="A2905" s="1">
        <v>1948</v>
      </c>
      <c r="B2905" s="1">
        <v>15</v>
      </c>
      <c r="C2905" s="1">
        <v>323746.34000000003</v>
      </c>
      <c r="D2905" s="1">
        <v>292625.34999999998</v>
      </c>
      <c r="E2905" s="1">
        <v>616371.68000000005</v>
      </c>
    </row>
    <row r="2906" spans="1:5">
      <c r="A2906" s="1">
        <v>1948</v>
      </c>
      <c r="B2906" s="1">
        <v>16</v>
      </c>
      <c r="C2906" s="1">
        <v>331566.39</v>
      </c>
      <c r="D2906" s="1">
        <v>284456.40999999997</v>
      </c>
      <c r="E2906" s="1">
        <v>616022.80000000005</v>
      </c>
    </row>
    <row r="2907" spans="1:5">
      <c r="A2907" s="1">
        <v>1948</v>
      </c>
      <c r="B2907" s="1">
        <v>17</v>
      </c>
      <c r="C2907" s="1">
        <v>334379.83</v>
      </c>
      <c r="D2907" s="1">
        <v>273933.26</v>
      </c>
      <c r="E2907" s="1">
        <v>608313.09</v>
      </c>
    </row>
    <row r="2908" spans="1:5">
      <c r="A2908" s="1">
        <v>1948</v>
      </c>
      <c r="B2908" s="1">
        <v>18</v>
      </c>
      <c r="C2908" s="1">
        <v>333534.59000000003</v>
      </c>
      <c r="D2908" s="1">
        <v>264562.5</v>
      </c>
      <c r="E2908" s="1">
        <v>598097.09</v>
      </c>
    </row>
    <row r="2909" spans="1:5">
      <c r="A2909" s="1">
        <v>1948</v>
      </c>
      <c r="B2909" s="1">
        <v>19</v>
      </c>
      <c r="C2909" s="1">
        <v>334096.92</v>
      </c>
      <c r="D2909" s="1">
        <v>265985.03999999998</v>
      </c>
      <c r="E2909" s="1">
        <v>600081.96</v>
      </c>
    </row>
    <row r="2910" spans="1:5">
      <c r="A2910" s="1">
        <v>1948</v>
      </c>
      <c r="B2910" s="1">
        <v>20</v>
      </c>
      <c r="C2910" s="1">
        <v>337421.16</v>
      </c>
      <c r="D2910" s="1">
        <v>277050.15999999997</v>
      </c>
      <c r="E2910" s="1">
        <v>614471.31999999995</v>
      </c>
    </row>
    <row r="2911" spans="1:5">
      <c r="A2911" s="1">
        <v>1948</v>
      </c>
      <c r="B2911" s="1">
        <v>21</v>
      </c>
      <c r="C2911" s="1">
        <v>344238.27</v>
      </c>
      <c r="D2911" s="1">
        <v>292553.52</v>
      </c>
      <c r="E2911" s="1">
        <v>636791.78</v>
      </c>
    </row>
    <row r="2912" spans="1:5">
      <c r="A2912" s="1">
        <v>1948</v>
      </c>
      <c r="B2912" s="1">
        <v>22</v>
      </c>
      <c r="C2912" s="1">
        <v>353003.09</v>
      </c>
      <c r="D2912" s="1">
        <v>308721.36</v>
      </c>
      <c r="E2912" s="1">
        <v>661724.43999999994</v>
      </c>
    </row>
    <row r="2913" spans="1:5">
      <c r="A2913" s="1">
        <v>1948</v>
      </c>
      <c r="B2913" s="1">
        <v>23</v>
      </c>
      <c r="C2913" s="1">
        <v>361685.25</v>
      </c>
      <c r="D2913" s="1">
        <v>322906.92</v>
      </c>
      <c r="E2913" s="1">
        <v>684592.17</v>
      </c>
    </row>
    <row r="2914" spans="1:5">
      <c r="A2914" s="1">
        <v>1948</v>
      </c>
      <c r="B2914" s="1">
        <v>24</v>
      </c>
      <c r="C2914" s="1">
        <v>371779.11</v>
      </c>
      <c r="D2914" s="1">
        <v>336737.16</v>
      </c>
      <c r="E2914" s="1">
        <v>708516.27</v>
      </c>
    </row>
    <row r="2915" spans="1:5">
      <c r="A2915" s="1">
        <v>1948</v>
      </c>
      <c r="B2915" s="1">
        <v>25</v>
      </c>
      <c r="C2915" s="1">
        <v>386097.68</v>
      </c>
      <c r="D2915" s="1">
        <v>355182.3</v>
      </c>
      <c r="E2915" s="1">
        <v>741279.98</v>
      </c>
    </row>
    <row r="2916" spans="1:5">
      <c r="A2916" s="1">
        <v>1948</v>
      </c>
      <c r="B2916" s="1">
        <v>26</v>
      </c>
      <c r="C2916" s="1">
        <v>405149.68</v>
      </c>
      <c r="D2916" s="1">
        <v>379289.27</v>
      </c>
      <c r="E2916" s="1">
        <v>784438.95</v>
      </c>
    </row>
    <row r="2917" spans="1:5">
      <c r="A2917" s="1">
        <v>1948</v>
      </c>
      <c r="B2917" s="1">
        <v>27</v>
      </c>
      <c r="C2917" s="1">
        <v>417901.8</v>
      </c>
      <c r="D2917" s="1">
        <v>396445.68</v>
      </c>
      <c r="E2917" s="1">
        <v>814347.47</v>
      </c>
    </row>
    <row r="2918" spans="1:5">
      <c r="A2918" s="1">
        <v>1948</v>
      </c>
      <c r="B2918" s="1">
        <v>28</v>
      </c>
      <c r="C2918" s="1">
        <v>399955.89</v>
      </c>
      <c r="D2918" s="1">
        <v>381178.97</v>
      </c>
      <c r="E2918" s="1">
        <v>781134.86</v>
      </c>
    </row>
    <row r="2919" spans="1:5">
      <c r="A2919" s="1">
        <v>1948</v>
      </c>
      <c r="B2919" s="1">
        <v>29</v>
      </c>
      <c r="C2919" s="1">
        <v>353912.35</v>
      </c>
      <c r="D2919" s="1">
        <v>336157.41</v>
      </c>
      <c r="E2919" s="1">
        <v>690069.76</v>
      </c>
    </row>
    <row r="2920" spans="1:5">
      <c r="A2920" s="1">
        <v>1948</v>
      </c>
      <c r="B2920" s="1">
        <v>30</v>
      </c>
      <c r="C2920" s="1">
        <v>325227.63</v>
      </c>
      <c r="D2920" s="1">
        <v>308145</v>
      </c>
      <c r="E2920" s="1">
        <v>633372.63</v>
      </c>
    </row>
    <row r="2921" spans="1:5">
      <c r="A2921" s="1">
        <v>1948</v>
      </c>
      <c r="B2921" s="1">
        <v>31</v>
      </c>
      <c r="C2921" s="1">
        <v>335040.65000000002</v>
      </c>
      <c r="D2921" s="1">
        <v>319293.14</v>
      </c>
      <c r="E2921" s="1">
        <v>654333.79</v>
      </c>
    </row>
    <row r="2922" spans="1:5">
      <c r="A2922" s="1">
        <v>1948</v>
      </c>
      <c r="B2922" s="1">
        <v>32</v>
      </c>
      <c r="C2922" s="1">
        <v>361174.84</v>
      </c>
      <c r="D2922" s="1">
        <v>345918.28</v>
      </c>
      <c r="E2922" s="1">
        <v>707093.11</v>
      </c>
    </row>
    <row r="2923" spans="1:5">
      <c r="A2923" s="1">
        <v>1948</v>
      </c>
      <c r="B2923" s="1">
        <v>33</v>
      </c>
      <c r="C2923" s="1">
        <v>383429.85</v>
      </c>
      <c r="D2923" s="1">
        <v>366872.45</v>
      </c>
      <c r="E2923" s="1">
        <v>750302.3</v>
      </c>
    </row>
    <row r="2924" spans="1:5">
      <c r="A2924" s="1">
        <v>1948</v>
      </c>
      <c r="B2924" s="1">
        <v>34</v>
      </c>
      <c r="C2924" s="1">
        <v>394555.72</v>
      </c>
      <c r="D2924" s="1">
        <v>377047.85</v>
      </c>
      <c r="E2924" s="1">
        <v>771603.58</v>
      </c>
    </row>
    <row r="2925" spans="1:5">
      <c r="A2925" s="1">
        <v>1948</v>
      </c>
      <c r="B2925" s="1">
        <v>35</v>
      </c>
      <c r="C2925" s="1">
        <v>396280.05</v>
      </c>
      <c r="D2925" s="1">
        <v>379868</v>
      </c>
      <c r="E2925" s="1">
        <v>776148.05</v>
      </c>
    </row>
    <row r="2926" spans="1:5">
      <c r="A2926" s="1">
        <v>1948</v>
      </c>
      <c r="B2926" s="1">
        <v>36</v>
      </c>
      <c r="C2926" s="1">
        <v>395187.08</v>
      </c>
      <c r="D2926" s="1">
        <v>380540.05</v>
      </c>
      <c r="E2926" s="1">
        <v>775727.13</v>
      </c>
    </row>
    <row r="2927" spans="1:5">
      <c r="A2927" s="1">
        <v>1948</v>
      </c>
      <c r="B2927" s="1">
        <v>37</v>
      </c>
      <c r="C2927" s="1">
        <v>395012.23</v>
      </c>
      <c r="D2927" s="1">
        <v>381046.74</v>
      </c>
      <c r="E2927" s="1">
        <v>776058.97</v>
      </c>
    </row>
    <row r="2928" spans="1:5">
      <c r="A2928" s="1">
        <v>1948</v>
      </c>
      <c r="B2928" s="1">
        <v>38</v>
      </c>
      <c r="C2928" s="1">
        <v>396238.02</v>
      </c>
      <c r="D2928" s="1">
        <v>382114.09</v>
      </c>
      <c r="E2928" s="1">
        <v>778352.11</v>
      </c>
    </row>
    <row r="2929" spans="1:5">
      <c r="A2929" s="1">
        <v>1948</v>
      </c>
      <c r="B2929" s="1">
        <v>39</v>
      </c>
      <c r="C2929" s="1">
        <v>397490.33</v>
      </c>
      <c r="D2929" s="1">
        <v>383074.7</v>
      </c>
      <c r="E2929" s="1">
        <v>780565.02</v>
      </c>
    </row>
    <row r="2930" spans="1:5">
      <c r="A2930" s="1">
        <v>1948</v>
      </c>
      <c r="B2930" s="1">
        <v>40</v>
      </c>
      <c r="C2930" s="1">
        <v>395116.68</v>
      </c>
      <c r="D2930" s="1">
        <v>380866.59</v>
      </c>
      <c r="E2930" s="1">
        <v>775983.28</v>
      </c>
    </row>
    <row r="2931" spans="1:5">
      <c r="A2931" s="1">
        <v>1948</v>
      </c>
      <c r="B2931" s="1">
        <v>41</v>
      </c>
      <c r="C2931" s="1">
        <v>389118.96</v>
      </c>
      <c r="D2931" s="1">
        <v>375994.1</v>
      </c>
      <c r="E2931" s="1">
        <v>765113.06</v>
      </c>
    </row>
    <row r="2932" spans="1:5">
      <c r="A2932" s="1">
        <v>1948</v>
      </c>
      <c r="B2932" s="1">
        <v>42</v>
      </c>
      <c r="C2932" s="1">
        <v>383336.39</v>
      </c>
      <c r="D2932" s="1">
        <v>371177.07</v>
      </c>
      <c r="E2932" s="1">
        <v>754513.46</v>
      </c>
    </row>
    <row r="2933" spans="1:5">
      <c r="A2933" s="1">
        <v>1948</v>
      </c>
      <c r="B2933" s="1">
        <v>43</v>
      </c>
      <c r="C2933" s="1">
        <v>378478.91</v>
      </c>
      <c r="D2933" s="1">
        <v>365480.38</v>
      </c>
      <c r="E2933" s="1">
        <v>743959.29</v>
      </c>
    </row>
    <row r="2934" spans="1:5">
      <c r="A2934" s="1">
        <v>1948</v>
      </c>
      <c r="B2934" s="1">
        <v>44</v>
      </c>
      <c r="C2934" s="1">
        <v>373680.47</v>
      </c>
      <c r="D2934" s="1">
        <v>358081.68</v>
      </c>
      <c r="E2934" s="1">
        <v>731762.14</v>
      </c>
    </row>
    <row r="2935" spans="1:5">
      <c r="A2935" s="1">
        <v>1948</v>
      </c>
      <c r="B2935" s="1">
        <v>45</v>
      </c>
      <c r="C2935" s="1">
        <v>369236.57</v>
      </c>
      <c r="D2935" s="1">
        <v>350144.4</v>
      </c>
      <c r="E2935" s="1">
        <v>719380.98</v>
      </c>
    </row>
    <row r="2936" spans="1:5">
      <c r="A2936" s="1">
        <v>1948</v>
      </c>
      <c r="B2936" s="1">
        <v>46</v>
      </c>
      <c r="C2936" s="1">
        <v>366308.66</v>
      </c>
      <c r="D2936" s="1">
        <v>343075.73</v>
      </c>
      <c r="E2936" s="1">
        <v>709384.39</v>
      </c>
    </row>
    <row r="2937" spans="1:5">
      <c r="A2937" s="1">
        <v>1948</v>
      </c>
      <c r="B2937" s="1">
        <v>47</v>
      </c>
      <c r="C2937" s="1">
        <v>363997.47</v>
      </c>
      <c r="D2937" s="1">
        <v>335442.92</v>
      </c>
      <c r="E2937" s="1">
        <v>699440.39</v>
      </c>
    </row>
    <row r="2938" spans="1:5">
      <c r="A2938" s="1">
        <v>1948</v>
      </c>
      <c r="B2938" s="1">
        <v>48</v>
      </c>
      <c r="C2938" s="1">
        <v>356621.66</v>
      </c>
      <c r="D2938" s="1">
        <v>320944.14</v>
      </c>
      <c r="E2938" s="1">
        <v>677565.8</v>
      </c>
    </row>
    <row r="2939" spans="1:5">
      <c r="A2939" s="1">
        <v>1948</v>
      </c>
      <c r="B2939" s="1">
        <v>49</v>
      </c>
      <c r="C2939" s="1">
        <v>345586.02</v>
      </c>
      <c r="D2939" s="1">
        <v>301749.57</v>
      </c>
      <c r="E2939" s="1">
        <v>647335.59</v>
      </c>
    </row>
    <row r="2940" spans="1:5">
      <c r="A2940" s="1">
        <v>1948</v>
      </c>
      <c r="B2940" s="1">
        <v>50</v>
      </c>
      <c r="C2940" s="1">
        <v>337405.85</v>
      </c>
      <c r="D2940" s="1">
        <v>287685.75</v>
      </c>
      <c r="E2940" s="1">
        <v>625091.6</v>
      </c>
    </row>
    <row r="2941" spans="1:5">
      <c r="A2941" s="1">
        <v>1948</v>
      </c>
      <c r="B2941" s="1">
        <v>51</v>
      </c>
      <c r="C2941" s="1">
        <v>331792.26</v>
      </c>
      <c r="D2941" s="1">
        <v>280345.86</v>
      </c>
      <c r="E2941" s="1">
        <v>612138.12</v>
      </c>
    </row>
    <row r="2942" spans="1:5">
      <c r="A2942" s="1">
        <v>1948</v>
      </c>
      <c r="B2942" s="1">
        <v>52</v>
      </c>
      <c r="C2942" s="1">
        <v>325614.81</v>
      </c>
      <c r="D2942" s="1">
        <v>274856.95</v>
      </c>
      <c r="E2942" s="1">
        <v>600471.76</v>
      </c>
    </row>
    <row r="2943" spans="1:5">
      <c r="A2943" s="1">
        <v>1948</v>
      </c>
      <c r="B2943" s="1">
        <v>53</v>
      </c>
      <c r="C2943" s="1">
        <v>318947.13</v>
      </c>
      <c r="D2943" s="1">
        <v>268914.76</v>
      </c>
      <c r="E2943" s="1">
        <v>587861.89</v>
      </c>
    </row>
    <row r="2944" spans="1:5">
      <c r="A2944" s="1">
        <v>1948</v>
      </c>
      <c r="B2944" s="1">
        <v>54</v>
      </c>
      <c r="C2944" s="1">
        <v>313233.37</v>
      </c>
      <c r="D2944" s="1">
        <v>262819.69</v>
      </c>
      <c r="E2944" s="1">
        <v>576053.06000000006</v>
      </c>
    </row>
    <row r="2945" spans="1:5">
      <c r="A2945" s="1">
        <v>1948</v>
      </c>
      <c r="B2945" s="1">
        <v>55</v>
      </c>
      <c r="C2945" s="1">
        <v>309053.39</v>
      </c>
      <c r="D2945" s="1">
        <v>257829.66</v>
      </c>
      <c r="E2945" s="1">
        <v>566883.05000000005</v>
      </c>
    </row>
    <row r="2946" spans="1:5">
      <c r="A2946" s="1">
        <v>1948</v>
      </c>
      <c r="B2946" s="1">
        <v>56</v>
      </c>
      <c r="C2946" s="1">
        <v>304178.78000000003</v>
      </c>
      <c r="D2946" s="1">
        <v>252634.2</v>
      </c>
      <c r="E2946" s="1">
        <v>556812.98</v>
      </c>
    </row>
    <row r="2947" spans="1:5">
      <c r="A2947" s="1">
        <v>1948</v>
      </c>
      <c r="B2947" s="1">
        <v>57</v>
      </c>
      <c r="C2947" s="1">
        <v>295237.99</v>
      </c>
      <c r="D2947" s="1">
        <v>244407.13</v>
      </c>
      <c r="E2947" s="1">
        <v>539645.12</v>
      </c>
    </row>
    <row r="2948" spans="1:5">
      <c r="A2948" s="1">
        <v>1948</v>
      </c>
      <c r="B2948" s="1">
        <v>58</v>
      </c>
      <c r="C2948" s="1">
        <v>285120.71999999997</v>
      </c>
      <c r="D2948" s="1">
        <v>235309.15</v>
      </c>
      <c r="E2948" s="1">
        <v>520429.87</v>
      </c>
    </row>
    <row r="2949" spans="1:5">
      <c r="A2949" s="1">
        <v>1948</v>
      </c>
      <c r="B2949" s="1">
        <v>59</v>
      </c>
      <c r="C2949" s="1">
        <v>280985.34999999998</v>
      </c>
      <c r="D2949" s="1">
        <v>230230.26</v>
      </c>
      <c r="E2949" s="1">
        <v>511215.61</v>
      </c>
    </row>
    <row r="2950" spans="1:5">
      <c r="A2950" s="1">
        <v>1948</v>
      </c>
      <c r="B2950" s="1">
        <v>60</v>
      </c>
      <c r="C2950" s="1">
        <v>278836.53000000003</v>
      </c>
      <c r="D2950" s="1">
        <v>226112.12</v>
      </c>
      <c r="E2950" s="1">
        <v>504948.65</v>
      </c>
    </row>
    <row r="2951" spans="1:5">
      <c r="A2951" s="1">
        <v>1948</v>
      </c>
      <c r="B2951" s="1">
        <v>61</v>
      </c>
      <c r="C2951" s="1">
        <v>272514.86</v>
      </c>
      <c r="D2951" s="1">
        <v>219515.4</v>
      </c>
      <c r="E2951" s="1">
        <v>492030.26</v>
      </c>
    </row>
    <row r="2952" spans="1:5">
      <c r="A2952" s="1">
        <v>1948</v>
      </c>
      <c r="B2952" s="1">
        <v>62</v>
      </c>
      <c r="C2952" s="1">
        <v>264876.15000000002</v>
      </c>
      <c r="D2952" s="1">
        <v>212792.07</v>
      </c>
      <c r="E2952" s="1">
        <v>477668.22</v>
      </c>
    </row>
    <row r="2953" spans="1:5">
      <c r="A2953" s="1">
        <v>1948</v>
      </c>
      <c r="B2953" s="1">
        <v>63</v>
      </c>
      <c r="C2953" s="1">
        <v>257047.98</v>
      </c>
      <c r="D2953" s="1">
        <v>205536.72</v>
      </c>
      <c r="E2953" s="1">
        <v>462584.7</v>
      </c>
    </row>
    <row r="2954" spans="1:5">
      <c r="A2954" s="1">
        <v>1948</v>
      </c>
      <c r="B2954" s="1">
        <v>64</v>
      </c>
      <c r="C2954" s="1">
        <v>249891.07</v>
      </c>
      <c r="D2954" s="1">
        <v>197559.61</v>
      </c>
      <c r="E2954" s="1">
        <v>447450.67</v>
      </c>
    </row>
    <row r="2955" spans="1:5">
      <c r="A2955" s="1">
        <v>1948</v>
      </c>
      <c r="B2955" s="1">
        <v>65</v>
      </c>
      <c r="C2955" s="1">
        <v>245728.12</v>
      </c>
      <c r="D2955" s="1">
        <v>192480.31</v>
      </c>
      <c r="E2955" s="1">
        <v>438208.43</v>
      </c>
    </row>
    <row r="2956" spans="1:5">
      <c r="A2956" s="1">
        <v>1948</v>
      </c>
      <c r="B2956" s="1">
        <v>66</v>
      </c>
      <c r="C2956" s="1">
        <v>241341.85</v>
      </c>
      <c r="D2956" s="1">
        <v>189090.48</v>
      </c>
      <c r="E2956" s="1">
        <v>430432.33</v>
      </c>
    </row>
    <row r="2957" spans="1:5">
      <c r="A2957" s="1">
        <v>1948</v>
      </c>
      <c r="B2957" s="1">
        <v>67</v>
      </c>
      <c r="C2957" s="1">
        <v>231517.26</v>
      </c>
      <c r="D2957" s="1">
        <v>181361.95</v>
      </c>
      <c r="E2957" s="1">
        <v>412879.21</v>
      </c>
    </row>
    <row r="2958" spans="1:5">
      <c r="A2958" s="1">
        <v>1948</v>
      </c>
      <c r="B2958" s="1">
        <v>68</v>
      </c>
      <c r="C2958" s="1">
        <v>217335.75</v>
      </c>
      <c r="D2958" s="1">
        <v>168731.02</v>
      </c>
      <c r="E2958" s="1">
        <v>386066.77</v>
      </c>
    </row>
    <row r="2959" spans="1:5">
      <c r="A2959" s="1">
        <v>1948</v>
      </c>
      <c r="B2959" s="1">
        <v>69</v>
      </c>
      <c r="C2959" s="1">
        <v>206367.03</v>
      </c>
      <c r="D2959" s="1">
        <v>157970.6</v>
      </c>
      <c r="E2959" s="1">
        <v>364337.64</v>
      </c>
    </row>
    <row r="2960" spans="1:5">
      <c r="A2960" s="1">
        <v>1948</v>
      </c>
      <c r="B2960" s="1">
        <v>70</v>
      </c>
      <c r="C2960" s="1">
        <v>199411.43</v>
      </c>
      <c r="D2960" s="1">
        <v>151257.60999999999</v>
      </c>
      <c r="E2960" s="1">
        <v>350669.04</v>
      </c>
    </row>
    <row r="2961" spans="1:5">
      <c r="A2961" s="1">
        <v>1948</v>
      </c>
      <c r="B2961" s="1">
        <v>71</v>
      </c>
      <c r="C2961" s="1">
        <v>190658.61</v>
      </c>
      <c r="D2961" s="1">
        <v>144721.94</v>
      </c>
      <c r="E2961" s="1">
        <v>335380.55</v>
      </c>
    </row>
    <row r="2962" spans="1:5">
      <c r="A2962" s="1">
        <v>1948</v>
      </c>
      <c r="B2962" s="1">
        <v>72</v>
      </c>
      <c r="C2962" s="1">
        <v>178444.75</v>
      </c>
      <c r="D2962" s="1">
        <v>136180.44</v>
      </c>
      <c r="E2962" s="1">
        <v>314625.18</v>
      </c>
    </row>
    <row r="2963" spans="1:5">
      <c r="A2963" s="1">
        <v>1948</v>
      </c>
      <c r="B2963" s="1">
        <v>73</v>
      </c>
      <c r="C2963" s="1">
        <v>164568.68</v>
      </c>
      <c r="D2963" s="1">
        <v>125654.63</v>
      </c>
      <c r="E2963" s="1">
        <v>290223.31</v>
      </c>
    </row>
    <row r="2964" spans="1:5">
      <c r="A2964" s="1">
        <v>1948</v>
      </c>
      <c r="B2964" s="1">
        <v>74</v>
      </c>
      <c r="C2964" s="1">
        <v>151817.63</v>
      </c>
      <c r="D2964" s="1">
        <v>114712.25</v>
      </c>
      <c r="E2964" s="1">
        <v>266529.88</v>
      </c>
    </row>
    <row r="2965" spans="1:5">
      <c r="A2965" s="1">
        <v>1948</v>
      </c>
      <c r="B2965" s="1">
        <v>75</v>
      </c>
      <c r="C2965" s="1">
        <v>141123.35</v>
      </c>
      <c r="D2965" s="1">
        <v>104886.79</v>
      </c>
      <c r="E2965" s="1">
        <v>246010.14</v>
      </c>
    </row>
    <row r="2966" spans="1:5">
      <c r="A2966" s="1">
        <v>1948</v>
      </c>
      <c r="B2966" s="1">
        <v>76</v>
      </c>
      <c r="C2966" s="1">
        <v>129634.03</v>
      </c>
      <c r="D2966" s="1">
        <v>94410.25</v>
      </c>
      <c r="E2966" s="1">
        <v>224044.27</v>
      </c>
    </row>
    <row r="2967" spans="1:5">
      <c r="A2967" s="1">
        <v>1948</v>
      </c>
      <c r="B2967" s="1">
        <v>77</v>
      </c>
      <c r="C2967" s="1">
        <v>114707.81</v>
      </c>
      <c r="D2967" s="1">
        <v>80955.47</v>
      </c>
      <c r="E2967" s="1">
        <v>195663.28</v>
      </c>
    </row>
    <row r="2968" spans="1:5">
      <c r="A2968" s="1">
        <v>1948</v>
      </c>
      <c r="B2968" s="1">
        <v>78</v>
      </c>
      <c r="C2968" s="1">
        <v>98437.49</v>
      </c>
      <c r="D2968" s="1">
        <v>66991.679999999993</v>
      </c>
      <c r="E2968" s="1">
        <v>165429.17000000001</v>
      </c>
    </row>
    <row r="2969" spans="1:5">
      <c r="A2969" s="1">
        <v>1948</v>
      </c>
      <c r="B2969" s="1">
        <v>79</v>
      </c>
      <c r="C2969" s="1">
        <v>86081.57</v>
      </c>
      <c r="D2969" s="1">
        <v>56655.46</v>
      </c>
      <c r="E2969" s="1">
        <v>142737.01999999999</v>
      </c>
    </row>
    <row r="2970" spans="1:5">
      <c r="A2970" s="1">
        <v>1948</v>
      </c>
      <c r="B2970" s="1">
        <v>80</v>
      </c>
      <c r="C2970" s="1">
        <v>80767.009999999995</v>
      </c>
      <c r="D2970" s="1">
        <v>50258.33</v>
      </c>
      <c r="E2970" s="1">
        <v>131025.34</v>
      </c>
    </row>
    <row r="2971" spans="1:5">
      <c r="A2971" s="1">
        <v>1948</v>
      </c>
      <c r="B2971" s="1">
        <v>81</v>
      </c>
      <c r="C2971" s="1">
        <v>69944.33</v>
      </c>
      <c r="D2971" s="1">
        <v>42219.839999999997</v>
      </c>
      <c r="E2971" s="1">
        <v>112164.17</v>
      </c>
    </row>
    <row r="2972" spans="1:5">
      <c r="A2972" s="1">
        <v>1948</v>
      </c>
      <c r="B2972" s="1">
        <v>82</v>
      </c>
      <c r="C2972" s="1">
        <v>59660.18</v>
      </c>
      <c r="D2972" s="1">
        <v>34874.300000000003</v>
      </c>
      <c r="E2972" s="1">
        <v>94534.48</v>
      </c>
    </row>
    <row r="2973" spans="1:5">
      <c r="A2973" s="1">
        <v>1948</v>
      </c>
      <c r="B2973" s="1">
        <v>83</v>
      </c>
      <c r="C2973" s="1">
        <v>50605.919999999998</v>
      </c>
      <c r="D2973" s="1">
        <v>28358.25</v>
      </c>
      <c r="E2973" s="1">
        <v>78964.17</v>
      </c>
    </row>
    <row r="2974" spans="1:5">
      <c r="A2974" s="1">
        <v>1948</v>
      </c>
      <c r="B2974" s="1">
        <v>84</v>
      </c>
      <c r="C2974" s="1">
        <v>42387.77</v>
      </c>
      <c r="D2974" s="1">
        <v>22649.11</v>
      </c>
      <c r="E2974" s="1">
        <v>65036.87</v>
      </c>
    </row>
    <row r="2975" spans="1:5">
      <c r="A2975" s="1">
        <v>1948</v>
      </c>
      <c r="B2975" s="1">
        <v>85</v>
      </c>
      <c r="C2975" s="1">
        <v>34541.64</v>
      </c>
      <c r="D2975" s="1">
        <v>17583.12</v>
      </c>
      <c r="E2975" s="1">
        <v>52124.76</v>
      </c>
    </row>
    <row r="2976" spans="1:5">
      <c r="A2976" s="1">
        <v>1948</v>
      </c>
      <c r="B2976" s="1">
        <v>86</v>
      </c>
      <c r="C2976" s="1">
        <v>27643.200000000001</v>
      </c>
      <c r="D2976" s="1">
        <v>13473.07</v>
      </c>
      <c r="E2976" s="1">
        <v>41116.269999999997</v>
      </c>
    </row>
    <row r="2977" spans="1:5">
      <c r="A2977" s="1">
        <v>1948</v>
      </c>
      <c r="B2977" s="1">
        <v>87</v>
      </c>
      <c r="C2977" s="1">
        <v>21918.83</v>
      </c>
      <c r="D2977" s="1">
        <v>10217.530000000001</v>
      </c>
      <c r="E2977" s="1">
        <v>32136.36</v>
      </c>
    </row>
    <row r="2978" spans="1:5">
      <c r="A2978" s="1">
        <v>1948</v>
      </c>
      <c r="B2978" s="1">
        <v>88</v>
      </c>
      <c r="C2978" s="1">
        <v>17066.66</v>
      </c>
      <c r="D2978" s="1">
        <v>7512.58</v>
      </c>
      <c r="E2978" s="1">
        <v>24579.24</v>
      </c>
    </row>
    <row r="2979" spans="1:5">
      <c r="A2979" s="1">
        <v>1948</v>
      </c>
      <c r="B2979" s="1">
        <v>89</v>
      </c>
      <c r="C2979" s="1">
        <v>12743.02</v>
      </c>
      <c r="D2979" s="1">
        <v>5265.23</v>
      </c>
      <c r="E2979" s="1">
        <v>18008.25</v>
      </c>
    </row>
    <row r="2980" spans="1:5">
      <c r="A2980" s="1">
        <v>1948</v>
      </c>
      <c r="B2980" s="1">
        <v>90</v>
      </c>
      <c r="C2980" s="1">
        <v>9349.56</v>
      </c>
      <c r="D2980" s="1">
        <v>3629.87</v>
      </c>
      <c r="E2980" s="1">
        <v>12979.43</v>
      </c>
    </row>
    <row r="2981" spans="1:5">
      <c r="A2981" s="1">
        <v>1948</v>
      </c>
      <c r="B2981" s="1">
        <v>91</v>
      </c>
      <c r="C2981" s="1">
        <v>6940.98</v>
      </c>
      <c r="D2981" s="1">
        <v>2509.44</v>
      </c>
      <c r="E2981" s="1">
        <v>9450.42</v>
      </c>
    </row>
    <row r="2982" spans="1:5">
      <c r="A2982" s="1">
        <v>1948</v>
      </c>
      <c r="B2982" s="1">
        <v>92</v>
      </c>
      <c r="C2982" s="1">
        <v>4990.03</v>
      </c>
      <c r="D2982" s="1">
        <v>1666.53</v>
      </c>
      <c r="E2982" s="1">
        <v>6656.56</v>
      </c>
    </row>
    <row r="2983" spans="1:5">
      <c r="A2983" s="1">
        <v>1948</v>
      </c>
      <c r="B2983" s="1">
        <v>93</v>
      </c>
      <c r="C2983" s="1">
        <v>3424.75</v>
      </c>
      <c r="D2983" s="1">
        <v>1101.44</v>
      </c>
      <c r="E2983" s="1">
        <v>4526.1899999999996</v>
      </c>
    </row>
    <row r="2984" spans="1:5">
      <c r="A2984" s="1">
        <v>1948</v>
      </c>
      <c r="B2984" s="1">
        <v>94</v>
      </c>
      <c r="C2984" s="1">
        <v>2265.52</v>
      </c>
      <c r="D2984" s="1">
        <v>696.96</v>
      </c>
      <c r="E2984" s="1">
        <v>2962.48</v>
      </c>
    </row>
    <row r="2985" spans="1:5">
      <c r="A2985" s="1">
        <v>1948</v>
      </c>
      <c r="B2985" s="1">
        <v>95</v>
      </c>
      <c r="C2985" s="1">
        <v>1496.81</v>
      </c>
      <c r="D2985" s="1">
        <v>422.07</v>
      </c>
      <c r="E2985" s="1">
        <v>1918.88</v>
      </c>
    </row>
    <row r="2986" spans="1:5">
      <c r="A2986" s="1">
        <v>1948</v>
      </c>
      <c r="B2986" s="1">
        <v>96</v>
      </c>
      <c r="C2986" s="1">
        <v>980.4</v>
      </c>
      <c r="D2986" s="1">
        <v>260.88</v>
      </c>
      <c r="E2986" s="1">
        <v>1241.28</v>
      </c>
    </row>
    <row r="2987" spans="1:5">
      <c r="A2987" s="1">
        <v>1948</v>
      </c>
      <c r="B2987" s="1">
        <v>97</v>
      </c>
      <c r="C2987" s="1">
        <v>619.36</v>
      </c>
      <c r="D2987" s="1">
        <v>151.19</v>
      </c>
      <c r="E2987" s="1">
        <v>770.55</v>
      </c>
    </row>
    <row r="2988" spans="1:5">
      <c r="A2988" s="1">
        <v>1948</v>
      </c>
      <c r="B2988" s="1">
        <v>98</v>
      </c>
      <c r="C2988" s="1">
        <v>374.52</v>
      </c>
      <c r="D2988" s="1">
        <v>80.260000000000005</v>
      </c>
      <c r="E2988" s="1">
        <v>454.78</v>
      </c>
    </row>
    <row r="2989" spans="1:5">
      <c r="A2989" s="1">
        <v>1948</v>
      </c>
      <c r="B2989" s="1">
        <v>99</v>
      </c>
      <c r="C2989" s="1">
        <v>208.17</v>
      </c>
      <c r="D2989" s="1">
        <v>41.7</v>
      </c>
      <c r="E2989" s="1">
        <v>249.87</v>
      </c>
    </row>
    <row r="2990" spans="1:5">
      <c r="A2990" s="1">
        <v>1948</v>
      </c>
      <c r="B2990" s="1">
        <v>100</v>
      </c>
      <c r="C2990" s="1">
        <v>110.11</v>
      </c>
      <c r="D2990" s="1">
        <v>23.1</v>
      </c>
      <c r="E2990" s="1">
        <v>133.21</v>
      </c>
    </row>
    <row r="2991" spans="1:5">
      <c r="A2991" s="1">
        <v>1948</v>
      </c>
      <c r="B2991" s="1">
        <v>101</v>
      </c>
      <c r="C2991" s="1">
        <v>59.55</v>
      </c>
      <c r="D2991" s="1">
        <v>12.01</v>
      </c>
      <c r="E2991" s="1">
        <v>71.56</v>
      </c>
    </row>
    <row r="2992" spans="1:5">
      <c r="A2992" s="1">
        <v>1948</v>
      </c>
      <c r="B2992" s="1">
        <v>102</v>
      </c>
      <c r="C2992" s="1">
        <v>35.020000000000003</v>
      </c>
      <c r="D2992" s="1">
        <v>4.32</v>
      </c>
      <c r="E2992" s="1">
        <v>39.340000000000003</v>
      </c>
    </row>
    <row r="2993" spans="1:5">
      <c r="A2993" s="1">
        <v>1948</v>
      </c>
      <c r="B2993" s="1">
        <v>103</v>
      </c>
      <c r="C2993" s="1">
        <v>18.420000000000002</v>
      </c>
      <c r="D2993" s="1">
        <v>1.99</v>
      </c>
      <c r="E2993" s="1">
        <v>20.41</v>
      </c>
    </row>
    <row r="2994" spans="1:5">
      <c r="A2994" s="1">
        <v>1948</v>
      </c>
      <c r="B2994" s="1">
        <v>104</v>
      </c>
      <c r="C2994" s="1">
        <v>7.95</v>
      </c>
      <c r="D2994" s="1">
        <v>0.69</v>
      </c>
      <c r="E2994" s="1">
        <v>8.6300000000000008</v>
      </c>
    </row>
    <row r="2995" spans="1:5">
      <c r="A2995" s="1">
        <v>1948</v>
      </c>
      <c r="B2995" s="1">
        <v>105</v>
      </c>
      <c r="C2995" s="1">
        <v>4.1900000000000004</v>
      </c>
      <c r="D2995" s="1">
        <v>0</v>
      </c>
      <c r="E2995" s="1">
        <v>4.1900000000000004</v>
      </c>
    </row>
    <row r="2996" spans="1:5">
      <c r="A2996" s="1">
        <v>1948</v>
      </c>
      <c r="B2996" s="1">
        <v>106</v>
      </c>
      <c r="C2996" s="1">
        <v>2.46</v>
      </c>
      <c r="D2996" s="1">
        <v>0</v>
      </c>
      <c r="E2996" s="1">
        <v>2.46</v>
      </c>
    </row>
    <row r="2997" spans="1:5">
      <c r="A2997" s="1">
        <v>1948</v>
      </c>
      <c r="B2997" s="1">
        <v>107</v>
      </c>
      <c r="C2997" s="1">
        <v>0.72</v>
      </c>
      <c r="D2997" s="1">
        <v>0</v>
      </c>
      <c r="E2997" s="1">
        <v>0.72</v>
      </c>
    </row>
    <row r="2998" spans="1:5">
      <c r="A2998" s="1">
        <v>1948</v>
      </c>
      <c r="B2998" s="1">
        <v>108</v>
      </c>
      <c r="C2998" s="1">
        <v>0</v>
      </c>
      <c r="D2998" s="1">
        <v>0</v>
      </c>
      <c r="E2998" s="1">
        <v>0</v>
      </c>
    </row>
    <row r="2999" spans="1:5">
      <c r="A2999" s="1">
        <v>1948</v>
      </c>
      <c r="B2999" s="1">
        <v>109</v>
      </c>
      <c r="C2999" s="1">
        <v>0</v>
      </c>
      <c r="D2999" s="1">
        <v>0</v>
      </c>
      <c r="E2999" s="1">
        <v>0</v>
      </c>
    </row>
    <row r="3000" spans="1:5">
      <c r="A3000" s="1">
        <v>1948</v>
      </c>
      <c r="B3000" s="1" t="s">
        <v>121</v>
      </c>
      <c r="C3000" s="1">
        <v>0</v>
      </c>
      <c r="D3000" s="1">
        <v>0</v>
      </c>
      <c r="E3000" s="1">
        <v>0</v>
      </c>
    </row>
    <row r="3001" spans="1:5">
      <c r="A3001" s="1">
        <v>1949</v>
      </c>
      <c r="B3001" s="1">
        <v>0</v>
      </c>
      <c r="C3001" s="1">
        <v>421412.07</v>
      </c>
      <c r="D3001" s="1">
        <v>444860</v>
      </c>
      <c r="E3001" s="1">
        <v>866272.08</v>
      </c>
    </row>
    <row r="3002" spans="1:5">
      <c r="A3002" s="1">
        <v>1949</v>
      </c>
      <c r="B3002" s="1">
        <v>1</v>
      </c>
      <c r="C3002" s="1">
        <v>434632.47</v>
      </c>
      <c r="D3002" s="1">
        <v>458946.8</v>
      </c>
      <c r="E3002" s="1">
        <v>893579.27</v>
      </c>
    </row>
    <row r="3003" spans="1:5">
      <c r="A3003" s="1">
        <v>1949</v>
      </c>
      <c r="B3003" s="1">
        <v>2</v>
      </c>
      <c r="C3003" s="1">
        <v>461048.9</v>
      </c>
      <c r="D3003" s="1">
        <v>485474.5</v>
      </c>
      <c r="E3003" s="1">
        <v>946523.4</v>
      </c>
    </row>
    <row r="3004" spans="1:5">
      <c r="A3004" s="1">
        <v>1949</v>
      </c>
      <c r="B3004" s="1">
        <v>3</v>
      </c>
      <c r="C3004" s="1">
        <v>396877.7</v>
      </c>
      <c r="D3004" s="1">
        <v>415309.69</v>
      </c>
      <c r="E3004" s="1">
        <v>812187.39</v>
      </c>
    </row>
    <row r="3005" spans="1:5">
      <c r="A3005" s="1">
        <v>1949</v>
      </c>
      <c r="B3005" s="1">
        <v>4</v>
      </c>
      <c r="C3005" s="1">
        <v>386507.35</v>
      </c>
      <c r="D3005" s="1">
        <v>403000.44</v>
      </c>
      <c r="E3005" s="1">
        <v>789507.79</v>
      </c>
    </row>
    <row r="3006" spans="1:5">
      <c r="A3006" s="1">
        <v>1949</v>
      </c>
      <c r="B3006" s="1">
        <v>5</v>
      </c>
      <c r="C3006" s="1">
        <v>374285.54</v>
      </c>
      <c r="D3006" s="1">
        <v>389648.14</v>
      </c>
      <c r="E3006" s="1">
        <v>763933.68</v>
      </c>
    </row>
    <row r="3007" spans="1:5">
      <c r="A3007" s="1">
        <v>1949</v>
      </c>
      <c r="B3007" s="1">
        <v>6</v>
      </c>
      <c r="C3007" s="1">
        <v>361385.76</v>
      </c>
      <c r="D3007" s="1">
        <v>375579.28</v>
      </c>
      <c r="E3007" s="1">
        <v>736965.04</v>
      </c>
    </row>
    <row r="3008" spans="1:5">
      <c r="A3008" s="1">
        <v>1949</v>
      </c>
      <c r="B3008" s="1">
        <v>7</v>
      </c>
      <c r="C3008" s="1">
        <v>333988.19</v>
      </c>
      <c r="D3008" s="1">
        <v>346721.92</v>
      </c>
      <c r="E3008" s="1">
        <v>680710.1</v>
      </c>
    </row>
    <row r="3009" spans="1:5">
      <c r="A3009" s="1">
        <v>1949</v>
      </c>
      <c r="B3009" s="1">
        <v>8</v>
      </c>
      <c r="C3009" s="1">
        <v>316161.3</v>
      </c>
      <c r="D3009" s="1">
        <v>329104.31</v>
      </c>
      <c r="E3009" s="1">
        <v>645265.61</v>
      </c>
    </row>
    <row r="3010" spans="1:5">
      <c r="A3010" s="1">
        <v>1949</v>
      </c>
      <c r="B3010" s="1">
        <v>9</v>
      </c>
      <c r="C3010" s="1">
        <v>324588.98</v>
      </c>
      <c r="D3010" s="1">
        <v>340478.01</v>
      </c>
      <c r="E3010" s="1">
        <v>665066.98</v>
      </c>
    </row>
    <row r="3011" spans="1:5">
      <c r="A3011" s="1">
        <v>1949</v>
      </c>
      <c r="B3011" s="1">
        <v>10</v>
      </c>
      <c r="C3011" s="1">
        <v>330042.11</v>
      </c>
      <c r="D3011" s="1">
        <v>349080.53</v>
      </c>
      <c r="E3011" s="1">
        <v>679122.65</v>
      </c>
    </row>
    <row r="3012" spans="1:5">
      <c r="A3012" s="1">
        <v>1949</v>
      </c>
      <c r="B3012" s="1">
        <v>11</v>
      </c>
      <c r="C3012" s="1">
        <v>332671.42</v>
      </c>
      <c r="D3012" s="1">
        <v>352217.53</v>
      </c>
      <c r="E3012" s="1">
        <v>684888.95</v>
      </c>
    </row>
    <row r="3013" spans="1:5">
      <c r="A3013" s="1">
        <v>1949</v>
      </c>
      <c r="B3013" s="1">
        <v>12</v>
      </c>
      <c r="C3013" s="1">
        <v>326833.83</v>
      </c>
      <c r="D3013" s="1">
        <v>341737.48</v>
      </c>
      <c r="E3013" s="1">
        <v>668571.30000000005</v>
      </c>
    </row>
    <row r="3014" spans="1:5">
      <c r="A3014" s="1">
        <v>1949</v>
      </c>
      <c r="B3014" s="1">
        <v>13</v>
      </c>
      <c r="C3014" s="1">
        <v>323568.15000000002</v>
      </c>
      <c r="D3014" s="1">
        <v>329472.21999999997</v>
      </c>
      <c r="E3014" s="1">
        <v>653040.36</v>
      </c>
    </row>
    <row r="3015" spans="1:5">
      <c r="A3015" s="1">
        <v>1949</v>
      </c>
      <c r="B3015" s="1">
        <v>14</v>
      </c>
      <c r="C3015" s="1">
        <v>320592.34999999998</v>
      </c>
      <c r="D3015" s="1">
        <v>313462.94</v>
      </c>
      <c r="E3015" s="1">
        <v>634055.29</v>
      </c>
    </row>
    <row r="3016" spans="1:5">
      <c r="A3016" s="1">
        <v>1949</v>
      </c>
      <c r="B3016" s="1">
        <v>15</v>
      </c>
      <c r="C3016" s="1">
        <v>319404.43</v>
      </c>
      <c r="D3016" s="1">
        <v>296835.27</v>
      </c>
      <c r="E3016" s="1">
        <v>616239.69999999995</v>
      </c>
    </row>
    <row r="3017" spans="1:5">
      <c r="A3017" s="1">
        <v>1949</v>
      </c>
      <c r="B3017" s="1">
        <v>16</v>
      </c>
      <c r="C3017" s="1">
        <v>324055.40999999997</v>
      </c>
      <c r="D3017" s="1">
        <v>288202.87</v>
      </c>
      <c r="E3017" s="1">
        <v>612258.28</v>
      </c>
    </row>
    <row r="3018" spans="1:5">
      <c r="A3018" s="1">
        <v>1949</v>
      </c>
      <c r="B3018" s="1">
        <v>17</v>
      </c>
      <c r="C3018" s="1">
        <v>331485.42</v>
      </c>
      <c r="D3018" s="1">
        <v>285250.02</v>
      </c>
      <c r="E3018" s="1">
        <v>616735.43999999994</v>
      </c>
    </row>
    <row r="3019" spans="1:5">
      <c r="A3019" s="1">
        <v>1949</v>
      </c>
      <c r="B3019" s="1">
        <v>18</v>
      </c>
      <c r="C3019" s="1">
        <v>334620.07</v>
      </c>
      <c r="D3019" s="1">
        <v>281486.46000000002</v>
      </c>
      <c r="E3019" s="1">
        <v>616106.53</v>
      </c>
    </row>
    <row r="3020" spans="1:5">
      <c r="A3020" s="1">
        <v>1949</v>
      </c>
      <c r="B3020" s="1">
        <v>19</v>
      </c>
      <c r="C3020" s="1">
        <v>334945.84999999998</v>
      </c>
      <c r="D3020" s="1">
        <v>284251.26</v>
      </c>
      <c r="E3020" s="1">
        <v>619197.11</v>
      </c>
    </row>
    <row r="3021" spans="1:5">
      <c r="A3021" s="1">
        <v>1949</v>
      </c>
      <c r="B3021" s="1">
        <v>20</v>
      </c>
      <c r="C3021" s="1">
        <v>337103.17</v>
      </c>
      <c r="D3021" s="1">
        <v>295899.62</v>
      </c>
      <c r="E3021" s="1">
        <v>633002.79</v>
      </c>
    </row>
    <row r="3022" spans="1:5">
      <c r="A3022" s="1">
        <v>1949</v>
      </c>
      <c r="B3022" s="1">
        <v>21</v>
      </c>
      <c r="C3022" s="1">
        <v>341979.11</v>
      </c>
      <c r="D3022" s="1">
        <v>312115.98</v>
      </c>
      <c r="E3022" s="1">
        <v>654095.1</v>
      </c>
    </row>
    <row r="3023" spans="1:5">
      <c r="A3023" s="1">
        <v>1949</v>
      </c>
      <c r="B3023" s="1">
        <v>22</v>
      </c>
      <c r="C3023" s="1">
        <v>349888.01</v>
      </c>
      <c r="D3023" s="1">
        <v>328682.2</v>
      </c>
      <c r="E3023" s="1">
        <v>678570.21</v>
      </c>
    </row>
    <row r="3024" spans="1:5">
      <c r="A3024" s="1">
        <v>1949</v>
      </c>
      <c r="B3024" s="1">
        <v>23</v>
      </c>
      <c r="C3024" s="1">
        <v>358951.51</v>
      </c>
      <c r="D3024" s="1">
        <v>343111.37</v>
      </c>
      <c r="E3024" s="1">
        <v>702062.88</v>
      </c>
    </row>
    <row r="3025" spans="1:5">
      <c r="A3025" s="1">
        <v>1949</v>
      </c>
      <c r="B3025" s="1">
        <v>24</v>
      </c>
      <c r="C3025" s="1">
        <v>367162.39</v>
      </c>
      <c r="D3025" s="1">
        <v>353418.08</v>
      </c>
      <c r="E3025" s="1">
        <v>720580.46</v>
      </c>
    </row>
    <row r="3026" spans="1:5">
      <c r="A3026" s="1">
        <v>1949</v>
      </c>
      <c r="B3026" s="1">
        <v>25</v>
      </c>
      <c r="C3026" s="1">
        <v>376183.58</v>
      </c>
      <c r="D3026" s="1">
        <v>361979.4</v>
      </c>
      <c r="E3026" s="1">
        <v>738162.98</v>
      </c>
    </row>
    <row r="3027" spans="1:5">
      <c r="A3027" s="1">
        <v>1949</v>
      </c>
      <c r="B3027" s="1">
        <v>26</v>
      </c>
      <c r="C3027" s="1">
        <v>389000.39</v>
      </c>
      <c r="D3027" s="1">
        <v>374594.84</v>
      </c>
      <c r="E3027" s="1">
        <v>763595.23</v>
      </c>
    </row>
    <row r="3028" spans="1:5">
      <c r="A3028" s="1">
        <v>1949</v>
      </c>
      <c r="B3028" s="1">
        <v>27</v>
      </c>
      <c r="C3028" s="1">
        <v>406345.17</v>
      </c>
      <c r="D3028" s="1">
        <v>392926.97</v>
      </c>
      <c r="E3028" s="1">
        <v>799272.14</v>
      </c>
    </row>
    <row r="3029" spans="1:5">
      <c r="A3029" s="1">
        <v>1949</v>
      </c>
      <c r="B3029" s="1">
        <v>28</v>
      </c>
      <c r="C3029" s="1">
        <v>417479.39</v>
      </c>
      <c r="D3029" s="1">
        <v>405199.12</v>
      </c>
      <c r="E3029" s="1">
        <v>822678.5</v>
      </c>
    </row>
    <row r="3030" spans="1:5">
      <c r="A3030" s="1">
        <v>1949</v>
      </c>
      <c r="B3030" s="1">
        <v>29</v>
      </c>
      <c r="C3030" s="1">
        <v>398052.15</v>
      </c>
      <c r="D3030" s="1">
        <v>386166.88</v>
      </c>
      <c r="E3030" s="1">
        <v>784219.03</v>
      </c>
    </row>
    <row r="3031" spans="1:5">
      <c r="A3031" s="1">
        <v>1949</v>
      </c>
      <c r="B3031" s="1">
        <v>30</v>
      </c>
      <c r="C3031" s="1">
        <v>350850.14</v>
      </c>
      <c r="D3031" s="1">
        <v>338522.31</v>
      </c>
      <c r="E3031" s="1">
        <v>689372.44</v>
      </c>
    </row>
    <row r="3032" spans="1:5">
      <c r="A3032" s="1">
        <v>1949</v>
      </c>
      <c r="B3032" s="1">
        <v>31</v>
      </c>
      <c r="C3032" s="1">
        <v>321478.90999999997</v>
      </c>
      <c r="D3032" s="1">
        <v>309072.38</v>
      </c>
      <c r="E3032" s="1">
        <v>630551.29</v>
      </c>
    </row>
    <row r="3033" spans="1:5">
      <c r="A3033" s="1">
        <v>1949</v>
      </c>
      <c r="B3033" s="1">
        <v>32</v>
      </c>
      <c r="C3033" s="1">
        <v>331089.65000000002</v>
      </c>
      <c r="D3033" s="1">
        <v>319630.96999999997</v>
      </c>
      <c r="E3033" s="1">
        <v>650720.62</v>
      </c>
    </row>
    <row r="3034" spans="1:5">
      <c r="A3034" s="1">
        <v>1949</v>
      </c>
      <c r="B3034" s="1">
        <v>33</v>
      </c>
      <c r="C3034" s="1">
        <v>357507.33</v>
      </c>
      <c r="D3034" s="1">
        <v>346143.68</v>
      </c>
      <c r="E3034" s="1">
        <v>703651</v>
      </c>
    </row>
    <row r="3035" spans="1:5">
      <c r="A3035" s="1">
        <v>1949</v>
      </c>
      <c r="B3035" s="1">
        <v>34</v>
      </c>
      <c r="C3035" s="1">
        <v>380518.28</v>
      </c>
      <c r="D3035" s="1">
        <v>367437.94</v>
      </c>
      <c r="E3035" s="1">
        <v>747956.22</v>
      </c>
    </row>
    <row r="3036" spans="1:5">
      <c r="A3036" s="1">
        <v>1949</v>
      </c>
      <c r="B3036" s="1">
        <v>35</v>
      </c>
      <c r="C3036" s="1">
        <v>392574.4</v>
      </c>
      <c r="D3036" s="1">
        <v>378204.3</v>
      </c>
      <c r="E3036" s="1">
        <v>770778.7</v>
      </c>
    </row>
    <row r="3037" spans="1:5">
      <c r="A3037" s="1">
        <v>1949</v>
      </c>
      <c r="B3037" s="1">
        <v>36</v>
      </c>
      <c r="C3037" s="1">
        <v>395056.49</v>
      </c>
      <c r="D3037" s="1">
        <v>381631.84</v>
      </c>
      <c r="E3037" s="1">
        <v>776688.33</v>
      </c>
    </row>
    <row r="3038" spans="1:5">
      <c r="A3038" s="1">
        <v>1949</v>
      </c>
      <c r="B3038" s="1">
        <v>37</v>
      </c>
      <c r="C3038" s="1">
        <v>394391.06</v>
      </c>
      <c r="D3038" s="1">
        <v>382837.46</v>
      </c>
      <c r="E3038" s="1">
        <v>777228.53</v>
      </c>
    </row>
    <row r="3039" spans="1:5">
      <c r="A3039" s="1">
        <v>1949</v>
      </c>
      <c r="B3039" s="1">
        <v>38</v>
      </c>
      <c r="C3039" s="1">
        <v>394191.83</v>
      </c>
      <c r="D3039" s="1">
        <v>383872.75</v>
      </c>
      <c r="E3039" s="1">
        <v>778064.59</v>
      </c>
    </row>
    <row r="3040" spans="1:5">
      <c r="A3040" s="1">
        <v>1949</v>
      </c>
      <c r="B3040" s="1">
        <v>39</v>
      </c>
      <c r="C3040" s="1">
        <v>395014.21</v>
      </c>
      <c r="D3040" s="1">
        <v>385420.46</v>
      </c>
      <c r="E3040" s="1">
        <v>780434.67</v>
      </c>
    </row>
    <row r="3041" spans="1:5">
      <c r="A3041" s="1">
        <v>1949</v>
      </c>
      <c r="B3041" s="1">
        <v>40</v>
      </c>
      <c r="C3041" s="1">
        <v>395855.2</v>
      </c>
      <c r="D3041" s="1">
        <v>386475.84</v>
      </c>
      <c r="E3041" s="1">
        <v>782331.03</v>
      </c>
    </row>
    <row r="3042" spans="1:5">
      <c r="A3042" s="1">
        <v>1949</v>
      </c>
      <c r="B3042" s="1">
        <v>41</v>
      </c>
      <c r="C3042" s="1">
        <v>393360.56</v>
      </c>
      <c r="D3042" s="1">
        <v>383654.18</v>
      </c>
      <c r="E3042" s="1">
        <v>777014.74</v>
      </c>
    </row>
    <row r="3043" spans="1:5">
      <c r="A3043" s="1">
        <v>1949</v>
      </c>
      <c r="B3043" s="1">
        <v>42</v>
      </c>
      <c r="C3043" s="1">
        <v>387350.82</v>
      </c>
      <c r="D3043" s="1">
        <v>377523.46</v>
      </c>
      <c r="E3043" s="1">
        <v>764874.28</v>
      </c>
    </row>
    <row r="3044" spans="1:5">
      <c r="A3044" s="1">
        <v>1949</v>
      </c>
      <c r="B3044" s="1">
        <v>43</v>
      </c>
      <c r="C3044" s="1">
        <v>381565.08</v>
      </c>
      <c r="D3044" s="1">
        <v>371033.07</v>
      </c>
      <c r="E3044" s="1">
        <v>752598.15</v>
      </c>
    </row>
    <row r="3045" spans="1:5">
      <c r="A3045" s="1">
        <v>1949</v>
      </c>
      <c r="B3045" s="1">
        <v>44</v>
      </c>
      <c r="C3045" s="1">
        <v>376631.33</v>
      </c>
      <c r="D3045" s="1">
        <v>363357.31</v>
      </c>
      <c r="E3045" s="1">
        <v>739988.64</v>
      </c>
    </row>
    <row r="3046" spans="1:5">
      <c r="A3046" s="1">
        <v>1949</v>
      </c>
      <c r="B3046" s="1">
        <v>45</v>
      </c>
      <c r="C3046" s="1">
        <v>371597.6</v>
      </c>
      <c r="D3046" s="1">
        <v>354489.8</v>
      </c>
      <c r="E3046" s="1">
        <v>726087.39</v>
      </c>
    </row>
    <row r="3047" spans="1:5">
      <c r="A3047" s="1">
        <v>1949</v>
      </c>
      <c r="B3047" s="1">
        <v>46</v>
      </c>
      <c r="C3047" s="1">
        <v>366886.39</v>
      </c>
      <c r="D3047" s="1">
        <v>346426.81</v>
      </c>
      <c r="E3047" s="1">
        <v>713313.2</v>
      </c>
    </row>
    <row r="3048" spans="1:5">
      <c r="A3048" s="1">
        <v>1949</v>
      </c>
      <c r="B3048" s="1">
        <v>47</v>
      </c>
      <c r="C3048" s="1">
        <v>363795.93</v>
      </c>
      <c r="D3048" s="1">
        <v>340240</v>
      </c>
      <c r="E3048" s="1">
        <v>704035.92</v>
      </c>
    </row>
    <row r="3049" spans="1:5">
      <c r="A3049" s="1">
        <v>1949</v>
      </c>
      <c r="B3049" s="1">
        <v>48</v>
      </c>
      <c r="C3049" s="1">
        <v>361662.83</v>
      </c>
      <c r="D3049" s="1">
        <v>334114.99</v>
      </c>
      <c r="E3049" s="1">
        <v>695777.81</v>
      </c>
    </row>
    <row r="3050" spans="1:5">
      <c r="A3050" s="1">
        <v>1949</v>
      </c>
      <c r="B3050" s="1">
        <v>49</v>
      </c>
      <c r="C3050" s="1">
        <v>354851.7</v>
      </c>
      <c r="D3050" s="1">
        <v>321545.01</v>
      </c>
      <c r="E3050" s="1">
        <v>676396.71</v>
      </c>
    </row>
    <row r="3051" spans="1:5">
      <c r="A3051" s="1">
        <v>1949</v>
      </c>
      <c r="B3051" s="1">
        <v>50</v>
      </c>
      <c r="C3051" s="1">
        <v>344457.47</v>
      </c>
      <c r="D3051" s="1">
        <v>303823.2</v>
      </c>
      <c r="E3051" s="1">
        <v>648280.68000000005</v>
      </c>
    </row>
    <row r="3052" spans="1:5">
      <c r="A3052" s="1">
        <v>1949</v>
      </c>
      <c r="B3052" s="1">
        <v>51</v>
      </c>
      <c r="C3052" s="1">
        <v>336622.01</v>
      </c>
      <c r="D3052" s="1">
        <v>289865.77</v>
      </c>
      <c r="E3052" s="1">
        <v>626487.77</v>
      </c>
    </row>
    <row r="3053" spans="1:5">
      <c r="A3053" s="1">
        <v>1949</v>
      </c>
      <c r="B3053" s="1">
        <v>52</v>
      </c>
      <c r="C3053" s="1">
        <v>330858.03000000003</v>
      </c>
      <c r="D3053" s="1">
        <v>281405.23</v>
      </c>
      <c r="E3053" s="1">
        <v>612263.26</v>
      </c>
    </row>
    <row r="3054" spans="1:5">
      <c r="A3054" s="1">
        <v>1949</v>
      </c>
      <c r="B3054" s="1">
        <v>53</v>
      </c>
      <c r="C3054" s="1">
        <v>324065.52</v>
      </c>
      <c r="D3054" s="1">
        <v>274120.3</v>
      </c>
      <c r="E3054" s="1">
        <v>598185.82999999996</v>
      </c>
    </row>
    <row r="3055" spans="1:5">
      <c r="A3055" s="1">
        <v>1949</v>
      </c>
      <c r="B3055" s="1">
        <v>54</v>
      </c>
      <c r="C3055" s="1">
        <v>316396.64</v>
      </c>
      <c r="D3055" s="1">
        <v>266000.99</v>
      </c>
      <c r="E3055" s="1">
        <v>582397.62</v>
      </c>
    </row>
    <row r="3056" spans="1:5">
      <c r="A3056" s="1">
        <v>1949</v>
      </c>
      <c r="B3056" s="1">
        <v>55</v>
      </c>
      <c r="C3056" s="1">
        <v>309692.90999999997</v>
      </c>
      <c r="D3056" s="1">
        <v>258079.68</v>
      </c>
      <c r="E3056" s="1">
        <v>567772.6</v>
      </c>
    </row>
    <row r="3057" spans="1:5">
      <c r="A3057" s="1">
        <v>1949</v>
      </c>
      <c r="B3057" s="1">
        <v>56</v>
      </c>
      <c r="C3057" s="1">
        <v>305073.49</v>
      </c>
      <c r="D3057" s="1">
        <v>252232.59</v>
      </c>
      <c r="E3057" s="1">
        <v>557306.07999999996</v>
      </c>
    </row>
    <row r="3058" spans="1:5">
      <c r="A3058" s="1">
        <v>1949</v>
      </c>
      <c r="B3058" s="1">
        <v>57</v>
      </c>
      <c r="C3058" s="1">
        <v>300156.53000000003</v>
      </c>
      <c r="D3058" s="1">
        <v>246958.68</v>
      </c>
      <c r="E3058" s="1">
        <v>547115.22</v>
      </c>
    </row>
    <row r="3059" spans="1:5">
      <c r="A3059" s="1">
        <v>1949</v>
      </c>
      <c r="B3059" s="1">
        <v>58</v>
      </c>
      <c r="C3059" s="1">
        <v>291497.01</v>
      </c>
      <c r="D3059" s="1">
        <v>239146.81</v>
      </c>
      <c r="E3059" s="1">
        <v>530643.82999999996</v>
      </c>
    </row>
    <row r="3060" spans="1:5">
      <c r="A3060" s="1">
        <v>1949</v>
      </c>
      <c r="B3060" s="1">
        <v>59</v>
      </c>
      <c r="C3060" s="1">
        <v>281897.03999999998</v>
      </c>
      <c r="D3060" s="1">
        <v>230801.06</v>
      </c>
      <c r="E3060" s="1">
        <v>512698.1</v>
      </c>
    </row>
    <row r="3061" spans="1:5">
      <c r="A3061" s="1">
        <v>1949</v>
      </c>
      <c r="B3061" s="1">
        <v>60</v>
      </c>
      <c r="C3061" s="1">
        <v>278146.95</v>
      </c>
      <c r="D3061" s="1">
        <v>226285.48</v>
      </c>
      <c r="E3061" s="1">
        <v>504432.43</v>
      </c>
    </row>
    <row r="3062" spans="1:5">
      <c r="A3062" s="1">
        <v>1949</v>
      </c>
      <c r="B3062" s="1">
        <v>61</v>
      </c>
      <c r="C3062" s="1">
        <v>275894.74</v>
      </c>
      <c r="D3062" s="1">
        <v>221994.22</v>
      </c>
      <c r="E3062" s="1">
        <v>497888.96</v>
      </c>
    </row>
    <row r="3063" spans="1:5">
      <c r="A3063" s="1">
        <v>1949</v>
      </c>
      <c r="B3063" s="1">
        <v>62</v>
      </c>
      <c r="C3063" s="1">
        <v>268860.68</v>
      </c>
      <c r="D3063" s="1">
        <v>214463.11</v>
      </c>
      <c r="E3063" s="1">
        <v>483323.79</v>
      </c>
    </row>
    <row r="3064" spans="1:5">
      <c r="A3064" s="1">
        <v>1949</v>
      </c>
      <c r="B3064" s="1">
        <v>63</v>
      </c>
      <c r="C3064" s="1">
        <v>260260.1</v>
      </c>
      <c r="D3064" s="1">
        <v>206528.82</v>
      </c>
      <c r="E3064" s="1">
        <v>466788.92</v>
      </c>
    </row>
    <row r="3065" spans="1:5">
      <c r="A3065" s="1">
        <v>1949</v>
      </c>
      <c r="B3065" s="1">
        <v>64</v>
      </c>
      <c r="C3065" s="1">
        <v>251416.25</v>
      </c>
      <c r="D3065" s="1">
        <v>198012.32</v>
      </c>
      <c r="E3065" s="1">
        <v>449428.57</v>
      </c>
    </row>
    <row r="3066" spans="1:5">
      <c r="A3066" s="1">
        <v>1949</v>
      </c>
      <c r="B3066" s="1">
        <v>65</v>
      </c>
      <c r="C3066" s="1">
        <v>243458.07</v>
      </c>
      <c r="D3066" s="1">
        <v>189241.62</v>
      </c>
      <c r="E3066" s="1">
        <v>432699.69</v>
      </c>
    </row>
    <row r="3067" spans="1:5">
      <c r="A3067" s="1">
        <v>1949</v>
      </c>
      <c r="B3067" s="1">
        <v>66</v>
      </c>
      <c r="C3067" s="1">
        <v>239043.71</v>
      </c>
      <c r="D3067" s="1">
        <v>184191.21</v>
      </c>
      <c r="E3067" s="1">
        <v>423234.92</v>
      </c>
    </row>
    <row r="3068" spans="1:5">
      <c r="A3068" s="1">
        <v>1949</v>
      </c>
      <c r="B3068" s="1">
        <v>67</v>
      </c>
      <c r="C3068" s="1">
        <v>234689.56</v>
      </c>
      <c r="D3068" s="1">
        <v>181115.64</v>
      </c>
      <c r="E3068" s="1">
        <v>415805.2</v>
      </c>
    </row>
    <row r="3069" spans="1:5">
      <c r="A3069" s="1">
        <v>1949</v>
      </c>
      <c r="B3069" s="1">
        <v>68</v>
      </c>
      <c r="C3069" s="1">
        <v>224985.24</v>
      </c>
      <c r="D3069" s="1">
        <v>173783.48</v>
      </c>
      <c r="E3069" s="1">
        <v>398768.72</v>
      </c>
    </row>
    <row r="3070" spans="1:5">
      <c r="A3070" s="1">
        <v>1949</v>
      </c>
      <c r="B3070" s="1">
        <v>69</v>
      </c>
      <c r="C3070" s="1">
        <v>211019.03</v>
      </c>
      <c r="D3070" s="1">
        <v>161665.1</v>
      </c>
      <c r="E3070" s="1">
        <v>372684.13</v>
      </c>
    </row>
    <row r="3071" spans="1:5">
      <c r="A3071" s="1">
        <v>1949</v>
      </c>
      <c r="B3071" s="1">
        <v>70</v>
      </c>
      <c r="C3071" s="1">
        <v>200173.87</v>
      </c>
      <c r="D3071" s="1">
        <v>151291.43</v>
      </c>
      <c r="E3071" s="1">
        <v>351465.3</v>
      </c>
    </row>
    <row r="3072" spans="1:5">
      <c r="A3072" s="1">
        <v>1949</v>
      </c>
      <c r="B3072" s="1">
        <v>71</v>
      </c>
      <c r="C3072" s="1">
        <v>192948.93</v>
      </c>
      <c r="D3072" s="1">
        <v>144482.73000000001</v>
      </c>
      <c r="E3072" s="1">
        <v>337431.66</v>
      </c>
    </row>
    <row r="3073" spans="1:5">
      <c r="A3073" s="1">
        <v>1949</v>
      </c>
      <c r="B3073" s="1">
        <v>72</v>
      </c>
      <c r="C3073" s="1">
        <v>183506.23</v>
      </c>
      <c r="D3073" s="1">
        <v>137229.69</v>
      </c>
      <c r="E3073" s="1">
        <v>320735.92</v>
      </c>
    </row>
    <row r="3074" spans="1:5">
      <c r="A3074" s="1">
        <v>1949</v>
      </c>
      <c r="B3074" s="1">
        <v>73</v>
      </c>
      <c r="C3074" s="1">
        <v>170547.03</v>
      </c>
      <c r="D3074" s="1">
        <v>127869.75</v>
      </c>
      <c r="E3074" s="1">
        <v>298416.78000000003</v>
      </c>
    </row>
    <row r="3075" spans="1:5">
      <c r="A3075" s="1">
        <v>1949</v>
      </c>
      <c r="B3075" s="1">
        <v>74</v>
      </c>
      <c r="C3075" s="1">
        <v>156031.82</v>
      </c>
      <c r="D3075" s="1">
        <v>116714.64</v>
      </c>
      <c r="E3075" s="1">
        <v>272746.46000000002</v>
      </c>
    </row>
    <row r="3076" spans="1:5">
      <c r="A3076" s="1">
        <v>1949</v>
      </c>
      <c r="B3076" s="1">
        <v>75</v>
      </c>
      <c r="C3076" s="1">
        <v>142753.01999999999</v>
      </c>
      <c r="D3076" s="1">
        <v>105350.48</v>
      </c>
      <c r="E3076" s="1">
        <v>248103.5</v>
      </c>
    </row>
    <row r="3077" spans="1:5">
      <c r="A3077" s="1">
        <v>1949</v>
      </c>
      <c r="B3077" s="1">
        <v>76</v>
      </c>
      <c r="C3077" s="1">
        <v>131664.42000000001</v>
      </c>
      <c r="D3077" s="1">
        <v>95464.1</v>
      </c>
      <c r="E3077" s="1">
        <v>227128.52</v>
      </c>
    </row>
    <row r="3078" spans="1:5">
      <c r="A3078" s="1">
        <v>1949</v>
      </c>
      <c r="B3078" s="1">
        <v>77</v>
      </c>
      <c r="C3078" s="1">
        <v>119930.15</v>
      </c>
      <c r="D3078" s="1">
        <v>85159.95</v>
      </c>
      <c r="E3078" s="1">
        <v>205090.1</v>
      </c>
    </row>
    <row r="3079" spans="1:5">
      <c r="A3079" s="1">
        <v>1949</v>
      </c>
      <c r="B3079" s="1">
        <v>78</v>
      </c>
      <c r="C3079" s="1">
        <v>104878.41</v>
      </c>
      <c r="D3079" s="1">
        <v>72005.600000000006</v>
      </c>
      <c r="E3079" s="1">
        <v>176884.01</v>
      </c>
    </row>
    <row r="3080" spans="1:5">
      <c r="A3080" s="1">
        <v>1949</v>
      </c>
      <c r="B3080" s="1">
        <v>79</v>
      </c>
      <c r="C3080" s="1">
        <v>88551.58</v>
      </c>
      <c r="D3080" s="1">
        <v>58462.77</v>
      </c>
      <c r="E3080" s="1">
        <v>147014.35999999999</v>
      </c>
    </row>
    <row r="3081" spans="1:5">
      <c r="A3081" s="1">
        <v>1949</v>
      </c>
      <c r="B3081" s="1">
        <v>80</v>
      </c>
      <c r="C3081" s="1">
        <v>82785.22</v>
      </c>
      <c r="D3081" s="1">
        <v>52047.66</v>
      </c>
      <c r="E3081" s="1">
        <v>134832.88</v>
      </c>
    </row>
    <row r="3082" spans="1:5">
      <c r="A3082" s="1">
        <v>1949</v>
      </c>
      <c r="B3082" s="1">
        <v>81</v>
      </c>
      <c r="C3082" s="1">
        <v>72733.240000000005</v>
      </c>
      <c r="D3082" s="1">
        <v>43911.35</v>
      </c>
      <c r="E3082" s="1">
        <v>116644.59</v>
      </c>
    </row>
    <row r="3083" spans="1:5">
      <c r="A3083" s="1">
        <v>1949</v>
      </c>
      <c r="B3083" s="1">
        <v>82</v>
      </c>
      <c r="C3083" s="1">
        <v>62419.4</v>
      </c>
      <c r="D3083" s="1">
        <v>36394.03</v>
      </c>
      <c r="E3083" s="1">
        <v>98813.43</v>
      </c>
    </row>
    <row r="3084" spans="1:5">
      <c r="A3084" s="1">
        <v>1949</v>
      </c>
      <c r="B3084" s="1">
        <v>83</v>
      </c>
      <c r="C3084" s="1">
        <v>52536.03</v>
      </c>
      <c r="D3084" s="1">
        <v>29487.69</v>
      </c>
      <c r="E3084" s="1">
        <v>82023.72</v>
      </c>
    </row>
    <row r="3085" spans="1:5">
      <c r="A3085" s="1">
        <v>1949</v>
      </c>
      <c r="B3085" s="1">
        <v>84</v>
      </c>
      <c r="C3085" s="1">
        <v>43824.23</v>
      </c>
      <c r="D3085" s="1">
        <v>23581.66</v>
      </c>
      <c r="E3085" s="1">
        <v>67405.89</v>
      </c>
    </row>
    <row r="3086" spans="1:5">
      <c r="A3086" s="1">
        <v>1949</v>
      </c>
      <c r="B3086" s="1">
        <v>85</v>
      </c>
      <c r="C3086" s="1">
        <v>36147.279999999999</v>
      </c>
      <c r="D3086" s="1">
        <v>18502</v>
      </c>
      <c r="E3086" s="1">
        <v>54649.279999999999</v>
      </c>
    </row>
    <row r="3087" spans="1:5">
      <c r="A3087" s="1">
        <v>1949</v>
      </c>
      <c r="B3087" s="1">
        <v>86</v>
      </c>
      <c r="C3087" s="1">
        <v>29068.25</v>
      </c>
      <c r="D3087" s="1">
        <v>14148.11</v>
      </c>
      <c r="E3087" s="1">
        <v>43216.36</v>
      </c>
    </row>
    <row r="3088" spans="1:5">
      <c r="A3088" s="1">
        <v>1949</v>
      </c>
      <c r="B3088" s="1">
        <v>87</v>
      </c>
      <c r="C3088" s="1">
        <v>22933.47</v>
      </c>
      <c r="D3088" s="1">
        <v>10642.77</v>
      </c>
      <c r="E3088" s="1">
        <v>33576.239999999998</v>
      </c>
    </row>
    <row r="3089" spans="1:5">
      <c r="A3089" s="1">
        <v>1949</v>
      </c>
      <c r="B3089" s="1">
        <v>88</v>
      </c>
      <c r="C3089" s="1">
        <v>17908.669999999998</v>
      </c>
      <c r="D3089" s="1">
        <v>7929.99</v>
      </c>
      <c r="E3089" s="1">
        <v>25838.66</v>
      </c>
    </row>
    <row r="3090" spans="1:5">
      <c r="A3090" s="1">
        <v>1949</v>
      </c>
      <c r="B3090" s="1">
        <v>89</v>
      </c>
      <c r="C3090" s="1">
        <v>13707.77</v>
      </c>
      <c r="D3090" s="1">
        <v>5736.06</v>
      </c>
      <c r="E3090" s="1">
        <v>19443.830000000002</v>
      </c>
    </row>
    <row r="3091" spans="1:5">
      <c r="A3091" s="1">
        <v>1949</v>
      </c>
      <c r="B3091" s="1">
        <v>90</v>
      </c>
      <c r="C3091" s="1">
        <v>10012.91</v>
      </c>
      <c r="D3091" s="1">
        <v>3933.14</v>
      </c>
      <c r="E3091" s="1">
        <v>13946.05</v>
      </c>
    </row>
    <row r="3092" spans="1:5">
      <c r="A3092" s="1">
        <v>1949</v>
      </c>
      <c r="B3092" s="1">
        <v>91</v>
      </c>
      <c r="C3092" s="1">
        <v>7224.2</v>
      </c>
      <c r="D3092" s="1">
        <v>2657.02</v>
      </c>
      <c r="E3092" s="1">
        <v>9881.2099999999991</v>
      </c>
    </row>
    <row r="3093" spans="1:5">
      <c r="A3093" s="1">
        <v>1949</v>
      </c>
      <c r="B3093" s="1">
        <v>92</v>
      </c>
      <c r="C3093" s="1">
        <v>5279.94</v>
      </c>
      <c r="D3093" s="1">
        <v>1796.97</v>
      </c>
      <c r="E3093" s="1">
        <v>7076.91</v>
      </c>
    </row>
    <row r="3094" spans="1:5">
      <c r="A3094" s="1">
        <v>1949</v>
      </c>
      <c r="B3094" s="1">
        <v>93</v>
      </c>
      <c r="C3094" s="1">
        <v>3710.81</v>
      </c>
      <c r="D3094" s="1">
        <v>1178.49</v>
      </c>
      <c r="E3094" s="1">
        <v>4889.3</v>
      </c>
    </row>
    <row r="3095" spans="1:5">
      <c r="A3095" s="1">
        <v>1949</v>
      </c>
      <c r="B3095" s="1">
        <v>94</v>
      </c>
      <c r="C3095" s="1">
        <v>2500.61</v>
      </c>
      <c r="D3095" s="1">
        <v>755.63</v>
      </c>
      <c r="E3095" s="1">
        <v>3256.25</v>
      </c>
    </row>
    <row r="3096" spans="1:5">
      <c r="A3096" s="1">
        <v>1949</v>
      </c>
      <c r="B3096" s="1">
        <v>95</v>
      </c>
      <c r="C3096" s="1">
        <v>1607.55</v>
      </c>
      <c r="D3096" s="1">
        <v>463.11</v>
      </c>
      <c r="E3096" s="1">
        <v>2070.66</v>
      </c>
    </row>
    <row r="3097" spans="1:5">
      <c r="A3097" s="1">
        <v>1949</v>
      </c>
      <c r="B3097" s="1">
        <v>96</v>
      </c>
      <c r="C3097" s="1">
        <v>1016.24</v>
      </c>
      <c r="D3097" s="1">
        <v>275.36</v>
      </c>
      <c r="E3097" s="1">
        <v>1291.5899999999999</v>
      </c>
    </row>
    <row r="3098" spans="1:5">
      <c r="A3098" s="1">
        <v>1949</v>
      </c>
      <c r="B3098" s="1">
        <v>97</v>
      </c>
      <c r="C3098" s="1">
        <v>643.04</v>
      </c>
      <c r="D3098" s="1">
        <v>164.95</v>
      </c>
      <c r="E3098" s="1">
        <v>807.98</v>
      </c>
    </row>
    <row r="3099" spans="1:5">
      <c r="A3099" s="1">
        <v>1949</v>
      </c>
      <c r="B3099" s="1">
        <v>98</v>
      </c>
      <c r="C3099" s="1">
        <v>391.18</v>
      </c>
      <c r="D3099" s="1">
        <v>92.7</v>
      </c>
      <c r="E3099" s="1">
        <v>483.87</v>
      </c>
    </row>
    <row r="3100" spans="1:5">
      <c r="A3100" s="1">
        <v>1949</v>
      </c>
      <c r="B3100" s="1">
        <v>99</v>
      </c>
      <c r="C3100" s="1">
        <v>220.39</v>
      </c>
      <c r="D3100" s="1">
        <v>47.46</v>
      </c>
      <c r="E3100" s="1">
        <v>267.86</v>
      </c>
    </row>
    <row r="3101" spans="1:5">
      <c r="A3101" s="1">
        <v>1949</v>
      </c>
      <c r="B3101" s="1">
        <v>100</v>
      </c>
      <c r="C3101" s="1">
        <v>119.06</v>
      </c>
      <c r="D3101" s="1">
        <v>24.03</v>
      </c>
      <c r="E3101" s="1">
        <v>143.09</v>
      </c>
    </row>
    <row r="3102" spans="1:5">
      <c r="A3102" s="1">
        <v>1949</v>
      </c>
      <c r="B3102" s="1">
        <v>101</v>
      </c>
      <c r="C3102" s="1">
        <v>65.599999999999994</v>
      </c>
      <c r="D3102" s="1">
        <v>13.08</v>
      </c>
      <c r="E3102" s="1">
        <v>78.680000000000007</v>
      </c>
    </row>
    <row r="3103" spans="1:5">
      <c r="A3103" s="1">
        <v>1949</v>
      </c>
      <c r="B3103" s="1">
        <v>102</v>
      </c>
      <c r="C3103" s="1">
        <v>34.19</v>
      </c>
      <c r="D3103" s="1">
        <v>5.45</v>
      </c>
      <c r="E3103" s="1">
        <v>39.64</v>
      </c>
    </row>
    <row r="3104" spans="1:5">
      <c r="A3104" s="1">
        <v>1949</v>
      </c>
      <c r="B3104" s="1">
        <v>103</v>
      </c>
      <c r="C3104" s="1">
        <v>17.649999999999999</v>
      </c>
      <c r="D3104" s="1">
        <v>1.75</v>
      </c>
      <c r="E3104" s="1">
        <v>19.39</v>
      </c>
    </row>
    <row r="3105" spans="1:5">
      <c r="A3105" s="1">
        <v>1949</v>
      </c>
      <c r="B3105" s="1">
        <v>104</v>
      </c>
      <c r="C3105" s="1">
        <v>8.81</v>
      </c>
      <c r="D3105" s="1">
        <v>0.73</v>
      </c>
      <c r="E3105" s="1">
        <v>9.5399999999999991</v>
      </c>
    </row>
    <row r="3106" spans="1:5">
      <c r="A3106" s="1">
        <v>1949</v>
      </c>
      <c r="B3106" s="1">
        <v>105</v>
      </c>
      <c r="C3106" s="1">
        <v>4.46</v>
      </c>
      <c r="D3106" s="1">
        <v>0</v>
      </c>
      <c r="E3106" s="1">
        <v>4.46</v>
      </c>
    </row>
    <row r="3107" spans="1:5">
      <c r="A3107" s="1">
        <v>1949</v>
      </c>
      <c r="B3107" s="1">
        <v>106</v>
      </c>
      <c r="C3107" s="1">
        <v>2.71</v>
      </c>
      <c r="D3107" s="1">
        <v>0</v>
      </c>
      <c r="E3107" s="1">
        <v>2.71</v>
      </c>
    </row>
    <row r="3108" spans="1:5">
      <c r="A3108" s="1">
        <v>1949</v>
      </c>
      <c r="B3108" s="1">
        <v>107</v>
      </c>
      <c r="C3108" s="1">
        <v>1.2</v>
      </c>
      <c r="D3108" s="1">
        <v>0</v>
      </c>
      <c r="E3108" s="1">
        <v>1.2</v>
      </c>
    </row>
    <row r="3109" spans="1:5">
      <c r="A3109" s="1">
        <v>1949</v>
      </c>
      <c r="B3109" s="1">
        <v>108</v>
      </c>
      <c r="C3109" s="1">
        <v>0.24</v>
      </c>
      <c r="D3109" s="1">
        <v>0</v>
      </c>
      <c r="E3109" s="1">
        <v>0.24</v>
      </c>
    </row>
    <row r="3110" spans="1:5">
      <c r="A3110" s="1">
        <v>1949</v>
      </c>
      <c r="B3110" s="1">
        <v>109</v>
      </c>
      <c r="C3110" s="1">
        <v>0</v>
      </c>
      <c r="D3110" s="1">
        <v>0</v>
      </c>
      <c r="E3110" s="1">
        <v>0</v>
      </c>
    </row>
    <row r="3111" spans="1:5">
      <c r="A3111" s="1">
        <v>1949</v>
      </c>
      <c r="B3111" s="1" t="s">
        <v>121</v>
      </c>
      <c r="C3111" s="1">
        <v>0</v>
      </c>
      <c r="D3111" s="1">
        <v>0</v>
      </c>
      <c r="E3111" s="1">
        <v>0</v>
      </c>
    </row>
    <row r="3112" spans="1:5">
      <c r="A3112" s="1">
        <v>1950</v>
      </c>
      <c r="B3112" s="1">
        <v>0</v>
      </c>
      <c r="C3112" s="1">
        <v>402457.34</v>
      </c>
      <c r="D3112" s="1">
        <v>424220.19</v>
      </c>
      <c r="E3112" s="1">
        <v>826677.54</v>
      </c>
    </row>
    <row r="3113" spans="1:5">
      <c r="A3113" s="1">
        <v>1950</v>
      </c>
      <c r="B3113" s="1">
        <v>1</v>
      </c>
      <c r="C3113" s="1">
        <v>417068.65</v>
      </c>
      <c r="D3113" s="1">
        <v>439256.55</v>
      </c>
      <c r="E3113" s="1">
        <v>856325.2</v>
      </c>
    </row>
    <row r="3114" spans="1:5">
      <c r="A3114" s="1">
        <v>1950</v>
      </c>
      <c r="B3114" s="1">
        <v>2</v>
      </c>
      <c r="C3114" s="1">
        <v>436445.11</v>
      </c>
      <c r="D3114" s="1">
        <v>459074.65</v>
      </c>
      <c r="E3114" s="1">
        <v>895519.76</v>
      </c>
    </row>
    <row r="3115" spans="1:5">
      <c r="A3115" s="1">
        <v>1950</v>
      </c>
      <c r="B3115" s="1">
        <v>3</v>
      </c>
      <c r="C3115" s="1">
        <v>462534.24</v>
      </c>
      <c r="D3115" s="1">
        <v>484454.31</v>
      </c>
      <c r="E3115" s="1">
        <v>946988.55</v>
      </c>
    </row>
    <row r="3116" spans="1:5">
      <c r="A3116" s="1">
        <v>1950</v>
      </c>
      <c r="B3116" s="1">
        <v>4</v>
      </c>
      <c r="C3116" s="1">
        <v>396638.86</v>
      </c>
      <c r="D3116" s="1">
        <v>414375.01</v>
      </c>
      <c r="E3116" s="1">
        <v>811013.87</v>
      </c>
    </row>
    <row r="3117" spans="1:5">
      <c r="A3117" s="1">
        <v>1950</v>
      </c>
      <c r="B3117" s="1">
        <v>5</v>
      </c>
      <c r="C3117" s="1">
        <v>384928.05</v>
      </c>
      <c r="D3117" s="1">
        <v>401896.63</v>
      </c>
      <c r="E3117" s="1">
        <v>786824.68</v>
      </c>
    </row>
    <row r="3118" spans="1:5">
      <c r="A3118" s="1">
        <v>1950</v>
      </c>
      <c r="B3118" s="1">
        <v>6</v>
      </c>
      <c r="C3118" s="1">
        <v>371877.84</v>
      </c>
      <c r="D3118" s="1">
        <v>388440.54</v>
      </c>
      <c r="E3118" s="1">
        <v>760318.38</v>
      </c>
    </row>
    <row r="3119" spans="1:5">
      <c r="A3119" s="1">
        <v>1950</v>
      </c>
      <c r="B3119" s="1">
        <v>7</v>
      </c>
      <c r="C3119" s="1">
        <v>358717.62</v>
      </c>
      <c r="D3119" s="1">
        <v>374441.64</v>
      </c>
      <c r="E3119" s="1">
        <v>733159.26</v>
      </c>
    </row>
    <row r="3120" spans="1:5">
      <c r="A3120" s="1">
        <v>1950</v>
      </c>
      <c r="B3120" s="1">
        <v>8</v>
      </c>
      <c r="C3120" s="1">
        <v>331661.28000000003</v>
      </c>
      <c r="D3120" s="1">
        <v>345756.9</v>
      </c>
      <c r="E3120" s="1">
        <v>677418.19</v>
      </c>
    </row>
    <row r="3121" spans="1:5">
      <c r="A3121" s="1">
        <v>1950</v>
      </c>
      <c r="B3121" s="1">
        <v>9</v>
      </c>
      <c r="C3121" s="1">
        <v>314622.90999999997</v>
      </c>
      <c r="D3121" s="1">
        <v>328230.65999999997</v>
      </c>
      <c r="E3121" s="1">
        <v>642853.57999999996</v>
      </c>
    </row>
    <row r="3122" spans="1:5">
      <c r="A3122" s="1">
        <v>1950</v>
      </c>
      <c r="B3122" s="1">
        <v>10</v>
      </c>
      <c r="C3122" s="1">
        <v>323956.88</v>
      </c>
      <c r="D3122" s="1">
        <v>338978.93</v>
      </c>
      <c r="E3122" s="1">
        <v>662935.81000000006</v>
      </c>
    </row>
    <row r="3123" spans="1:5">
      <c r="A3123" s="1">
        <v>1950</v>
      </c>
      <c r="B3123" s="1">
        <v>11</v>
      </c>
      <c r="C3123" s="1">
        <v>330190.96999999997</v>
      </c>
      <c r="D3123" s="1">
        <v>345817.67</v>
      </c>
      <c r="E3123" s="1">
        <v>676008.64</v>
      </c>
    </row>
    <row r="3124" spans="1:5">
      <c r="A3124" s="1">
        <v>1950</v>
      </c>
      <c r="B3124" s="1">
        <v>12</v>
      </c>
      <c r="C3124" s="1">
        <v>333263.57</v>
      </c>
      <c r="D3124" s="1">
        <v>347179.84</v>
      </c>
      <c r="E3124" s="1">
        <v>680443.41</v>
      </c>
    </row>
    <row r="3125" spans="1:5">
      <c r="A3125" s="1">
        <v>1950</v>
      </c>
      <c r="B3125" s="1">
        <v>13</v>
      </c>
      <c r="C3125" s="1">
        <v>327368.95</v>
      </c>
      <c r="D3125" s="1">
        <v>336312.98</v>
      </c>
      <c r="E3125" s="1">
        <v>663681.92000000004</v>
      </c>
    </row>
    <row r="3126" spans="1:5">
      <c r="A3126" s="1">
        <v>1950</v>
      </c>
      <c r="B3126" s="1">
        <v>14</v>
      </c>
      <c r="C3126" s="1">
        <v>323600.27</v>
      </c>
      <c r="D3126" s="1">
        <v>325281.40999999997</v>
      </c>
      <c r="E3126" s="1">
        <v>648881.68000000005</v>
      </c>
    </row>
    <row r="3127" spans="1:5">
      <c r="A3127" s="1">
        <v>1950</v>
      </c>
      <c r="B3127" s="1">
        <v>15</v>
      </c>
      <c r="C3127" s="1">
        <v>320068.51</v>
      </c>
      <c r="D3127" s="1">
        <v>313218.77</v>
      </c>
      <c r="E3127" s="1">
        <v>633287.28</v>
      </c>
    </row>
    <row r="3128" spans="1:5">
      <c r="A3128" s="1">
        <v>1950</v>
      </c>
      <c r="B3128" s="1">
        <v>16</v>
      </c>
      <c r="C3128" s="1">
        <v>318689.94</v>
      </c>
      <c r="D3128" s="1">
        <v>303847.51</v>
      </c>
      <c r="E3128" s="1">
        <v>622537.44999999995</v>
      </c>
    </row>
    <row r="3129" spans="1:5">
      <c r="A3129" s="1">
        <v>1950</v>
      </c>
      <c r="B3129" s="1">
        <v>17</v>
      </c>
      <c r="C3129" s="1">
        <v>323674.34999999998</v>
      </c>
      <c r="D3129" s="1">
        <v>302050.34000000003</v>
      </c>
      <c r="E3129" s="1">
        <v>625724.68999999994</v>
      </c>
    </row>
    <row r="3130" spans="1:5">
      <c r="A3130" s="1">
        <v>1950</v>
      </c>
      <c r="B3130" s="1">
        <v>18</v>
      </c>
      <c r="C3130" s="1">
        <v>332153.2</v>
      </c>
      <c r="D3130" s="1">
        <v>303769.05</v>
      </c>
      <c r="E3130" s="1">
        <v>635922.25</v>
      </c>
    </row>
    <row r="3131" spans="1:5">
      <c r="A3131" s="1">
        <v>1950</v>
      </c>
      <c r="B3131" s="1">
        <v>19</v>
      </c>
      <c r="C3131" s="1">
        <v>337090.41</v>
      </c>
      <c r="D3131" s="1">
        <v>306340.15999999997</v>
      </c>
      <c r="E3131" s="1">
        <v>643430.56999999995</v>
      </c>
    </row>
    <row r="3132" spans="1:5">
      <c r="A3132" s="1">
        <v>1950</v>
      </c>
      <c r="B3132" s="1">
        <v>20</v>
      </c>
      <c r="C3132" s="1">
        <v>339260.51</v>
      </c>
      <c r="D3132" s="1">
        <v>313457.77</v>
      </c>
      <c r="E3132" s="1">
        <v>652718.28</v>
      </c>
    </row>
    <row r="3133" spans="1:5">
      <c r="A3133" s="1">
        <v>1950</v>
      </c>
      <c r="B3133" s="1">
        <v>21</v>
      </c>
      <c r="C3133" s="1">
        <v>342503.45</v>
      </c>
      <c r="D3133" s="1">
        <v>322619.71999999997</v>
      </c>
      <c r="E3133" s="1">
        <v>665123.17000000004</v>
      </c>
    </row>
    <row r="3134" spans="1:5">
      <c r="A3134" s="1">
        <v>1950</v>
      </c>
      <c r="B3134" s="1">
        <v>22</v>
      </c>
      <c r="C3134" s="1">
        <v>347435.3</v>
      </c>
      <c r="D3134" s="1">
        <v>333038.90000000002</v>
      </c>
      <c r="E3134" s="1">
        <v>680474.2</v>
      </c>
    </row>
    <row r="3135" spans="1:5">
      <c r="A3135" s="1">
        <v>1950</v>
      </c>
      <c r="B3135" s="1">
        <v>23</v>
      </c>
      <c r="C3135" s="1">
        <v>354328.69</v>
      </c>
      <c r="D3135" s="1">
        <v>343682.91</v>
      </c>
      <c r="E3135" s="1">
        <v>698011.6</v>
      </c>
    </row>
    <row r="3136" spans="1:5">
      <c r="A3136" s="1">
        <v>1950</v>
      </c>
      <c r="B3136" s="1">
        <v>24</v>
      </c>
      <c r="C3136" s="1">
        <v>361451.89</v>
      </c>
      <c r="D3136" s="1">
        <v>353043.16</v>
      </c>
      <c r="E3136" s="1">
        <v>714495.05</v>
      </c>
    </row>
    <row r="3137" spans="1:5">
      <c r="A3137" s="1">
        <v>1950</v>
      </c>
      <c r="B3137" s="1">
        <v>25</v>
      </c>
      <c r="C3137" s="1">
        <v>367381.42</v>
      </c>
      <c r="D3137" s="1">
        <v>359750.87</v>
      </c>
      <c r="E3137" s="1">
        <v>727132.29</v>
      </c>
    </row>
    <row r="3138" spans="1:5">
      <c r="A3138" s="1">
        <v>1950</v>
      </c>
      <c r="B3138" s="1">
        <v>26</v>
      </c>
      <c r="C3138" s="1">
        <v>374340.59</v>
      </c>
      <c r="D3138" s="1">
        <v>366347.42</v>
      </c>
      <c r="E3138" s="1">
        <v>740688.01</v>
      </c>
    </row>
    <row r="3139" spans="1:5">
      <c r="A3139" s="1">
        <v>1950</v>
      </c>
      <c r="B3139" s="1">
        <v>27</v>
      </c>
      <c r="C3139" s="1">
        <v>385693.02</v>
      </c>
      <c r="D3139" s="1">
        <v>377913.71</v>
      </c>
      <c r="E3139" s="1">
        <v>763606.73</v>
      </c>
    </row>
    <row r="3140" spans="1:5">
      <c r="A3140" s="1">
        <v>1950</v>
      </c>
      <c r="B3140" s="1">
        <v>28</v>
      </c>
      <c r="C3140" s="1">
        <v>402443.08</v>
      </c>
      <c r="D3140" s="1">
        <v>395394.87</v>
      </c>
      <c r="E3140" s="1">
        <v>797837.95</v>
      </c>
    </row>
    <row r="3141" spans="1:5">
      <c r="A3141" s="1">
        <v>1950</v>
      </c>
      <c r="B3141" s="1">
        <v>29</v>
      </c>
      <c r="C3141" s="1">
        <v>413815.27</v>
      </c>
      <c r="D3141" s="1">
        <v>406999.85</v>
      </c>
      <c r="E3141" s="1">
        <v>820815.11</v>
      </c>
    </row>
    <row r="3142" spans="1:5">
      <c r="A3142" s="1">
        <v>1950</v>
      </c>
      <c r="B3142" s="1">
        <v>30</v>
      </c>
      <c r="C3142" s="1">
        <v>395314.86</v>
      </c>
      <c r="D3142" s="1">
        <v>387608.17</v>
      </c>
      <c r="E3142" s="1">
        <v>782923.02</v>
      </c>
    </row>
    <row r="3143" spans="1:5">
      <c r="A3143" s="1">
        <v>1950</v>
      </c>
      <c r="B3143" s="1">
        <v>31</v>
      </c>
      <c r="C3143" s="1">
        <v>349502.78</v>
      </c>
      <c r="D3143" s="1">
        <v>339934.03</v>
      </c>
      <c r="E3143" s="1">
        <v>689436.8</v>
      </c>
    </row>
    <row r="3144" spans="1:5">
      <c r="A3144" s="1">
        <v>1950</v>
      </c>
      <c r="B3144" s="1">
        <v>32</v>
      </c>
      <c r="C3144" s="1">
        <v>321503.25</v>
      </c>
      <c r="D3144" s="1">
        <v>310598.15999999997</v>
      </c>
      <c r="E3144" s="1">
        <v>632101.41</v>
      </c>
    </row>
    <row r="3145" spans="1:5">
      <c r="A3145" s="1">
        <v>1950</v>
      </c>
      <c r="B3145" s="1">
        <v>33</v>
      </c>
      <c r="C3145" s="1">
        <v>332039.83</v>
      </c>
      <c r="D3145" s="1">
        <v>321182.55</v>
      </c>
      <c r="E3145" s="1">
        <v>653222.38</v>
      </c>
    </row>
    <row r="3146" spans="1:5">
      <c r="A3146" s="1">
        <v>1950</v>
      </c>
      <c r="B3146" s="1">
        <v>34</v>
      </c>
      <c r="C3146" s="1">
        <v>358852.96</v>
      </c>
      <c r="D3146" s="1">
        <v>347684.03</v>
      </c>
      <c r="E3146" s="1">
        <v>706536.99</v>
      </c>
    </row>
    <row r="3147" spans="1:5">
      <c r="A3147" s="1">
        <v>1950</v>
      </c>
      <c r="B3147" s="1">
        <v>35</v>
      </c>
      <c r="C3147" s="1">
        <v>381680.67</v>
      </c>
      <c r="D3147" s="1">
        <v>368860.03</v>
      </c>
      <c r="E3147" s="1">
        <v>750540.71</v>
      </c>
    </row>
    <row r="3148" spans="1:5">
      <c r="A3148" s="1">
        <v>1950</v>
      </c>
      <c r="B3148" s="1">
        <v>36</v>
      </c>
      <c r="C3148" s="1">
        <v>392994.7</v>
      </c>
      <c r="D3148" s="1">
        <v>379344.86</v>
      </c>
      <c r="E3148" s="1">
        <v>772339.57</v>
      </c>
    </row>
    <row r="3149" spans="1:5">
      <c r="A3149" s="1">
        <v>1950</v>
      </c>
      <c r="B3149" s="1">
        <v>37</v>
      </c>
      <c r="C3149" s="1">
        <v>394502.37</v>
      </c>
      <c r="D3149" s="1">
        <v>382494.78</v>
      </c>
      <c r="E3149" s="1">
        <v>776997.14</v>
      </c>
    </row>
    <row r="3150" spans="1:5">
      <c r="A3150" s="1">
        <v>1950</v>
      </c>
      <c r="B3150" s="1">
        <v>38</v>
      </c>
      <c r="C3150" s="1">
        <v>392891.36</v>
      </c>
      <c r="D3150" s="1">
        <v>383550.65</v>
      </c>
      <c r="E3150" s="1">
        <v>776442.01</v>
      </c>
    </row>
    <row r="3151" spans="1:5">
      <c r="A3151" s="1">
        <v>1950</v>
      </c>
      <c r="B3151" s="1">
        <v>39</v>
      </c>
      <c r="C3151" s="1">
        <v>391858.9</v>
      </c>
      <c r="D3151" s="1">
        <v>384526.22</v>
      </c>
      <c r="E3151" s="1">
        <v>776385.12</v>
      </c>
    </row>
    <row r="3152" spans="1:5">
      <c r="A3152" s="1">
        <v>1950</v>
      </c>
      <c r="B3152" s="1">
        <v>40</v>
      </c>
      <c r="C3152" s="1">
        <v>392246.16</v>
      </c>
      <c r="D3152" s="1">
        <v>385796.94</v>
      </c>
      <c r="E3152" s="1">
        <v>778043.09</v>
      </c>
    </row>
    <row r="3153" spans="1:5">
      <c r="A3153" s="1">
        <v>1950</v>
      </c>
      <c r="B3153" s="1">
        <v>41</v>
      </c>
      <c r="C3153" s="1">
        <v>393273.22</v>
      </c>
      <c r="D3153" s="1">
        <v>386125.52</v>
      </c>
      <c r="E3153" s="1">
        <v>779398.74</v>
      </c>
    </row>
    <row r="3154" spans="1:5">
      <c r="A3154" s="1">
        <v>1950</v>
      </c>
      <c r="B3154" s="1">
        <v>42</v>
      </c>
      <c r="C3154" s="1">
        <v>391294.57</v>
      </c>
      <c r="D3154" s="1">
        <v>382351.99</v>
      </c>
      <c r="E3154" s="1">
        <v>773646.55</v>
      </c>
    </row>
    <row r="3155" spans="1:5">
      <c r="A3155" s="1">
        <v>1950</v>
      </c>
      <c r="B3155" s="1">
        <v>43</v>
      </c>
      <c r="C3155" s="1">
        <v>385773.09</v>
      </c>
      <c r="D3155" s="1">
        <v>375334.08</v>
      </c>
      <c r="E3155" s="1">
        <v>761107.17</v>
      </c>
    </row>
    <row r="3156" spans="1:5">
      <c r="A3156" s="1">
        <v>1950</v>
      </c>
      <c r="B3156" s="1">
        <v>44</v>
      </c>
      <c r="C3156" s="1">
        <v>380427.08</v>
      </c>
      <c r="D3156" s="1">
        <v>368234.8</v>
      </c>
      <c r="E3156" s="1">
        <v>748661.89</v>
      </c>
    </row>
    <row r="3157" spans="1:5">
      <c r="A3157" s="1">
        <v>1950</v>
      </c>
      <c r="B3157" s="1">
        <v>45</v>
      </c>
      <c r="C3157" s="1">
        <v>375728.77</v>
      </c>
      <c r="D3157" s="1">
        <v>360620.08</v>
      </c>
      <c r="E3157" s="1">
        <v>736348.85</v>
      </c>
    </row>
    <row r="3158" spans="1:5">
      <c r="A3158" s="1">
        <v>1950</v>
      </c>
      <c r="B3158" s="1">
        <v>46</v>
      </c>
      <c r="C3158" s="1">
        <v>370665.55</v>
      </c>
      <c r="D3158" s="1">
        <v>352820.7</v>
      </c>
      <c r="E3158" s="1">
        <v>723486.25</v>
      </c>
    </row>
    <row r="3159" spans="1:5">
      <c r="A3159" s="1">
        <v>1950</v>
      </c>
      <c r="B3159" s="1">
        <v>47</v>
      </c>
      <c r="C3159" s="1">
        <v>365863.4</v>
      </c>
      <c r="D3159" s="1">
        <v>346260.53</v>
      </c>
      <c r="E3159" s="1">
        <v>712123.92</v>
      </c>
    </row>
    <row r="3160" spans="1:5">
      <c r="A3160" s="1">
        <v>1950</v>
      </c>
      <c r="B3160" s="1">
        <v>48</v>
      </c>
      <c r="C3160" s="1">
        <v>362686.16</v>
      </c>
      <c r="D3160" s="1">
        <v>341167.26</v>
      </c>
      <c r="E3160" s="1">
        <v>703853.42</v>
      </c>
    </row>
    <row r="3161" spans="1:5">
      <c r="A3161" s="1">
        <v>1950</v>
      </c>
      <c r="B3161" s="1">
        <v>49</v>
      </c>
      <c r="C3161" s="1">
        <v>360499.39</v>
      </c>
      <c r="D3161" s="1">
        <v>335546.14</v>
      </c>
      <c r="E3161" s="1">
        <v>696045.53</v>
      </c>
    </row>
    <row r="3162" spans="1:5">
      <c r="A3162" s="1">
        <v>1950</v>
      </c>
      <c r="B3162" s="1">
        <v>50</v>
      </c>
      <c r="C3162" s="1">
        <v>353540.02</v>
      </c>
      <c r="D3162" s="1">
        <v>322555.87</v>
      </c>
      <c r="E3162" s="1">
        <v>676095.88</v>
      </c>
    </row>
    <row r="3163" spans="1:5">
      <c r="A3163" s="1">
        <v>1950</v>
      </c>
      <c r="B3163" s="1">
        <v>51</v>
      </c>
      <c r="C3163" s="1">
        <v>342740.7</v>
      </c>
      <c r="D3163" s="1">
        <v>303204.28000000003</v>
      </c>
      <c r="E3163" s="1">
        <v>645944.99</v>
      </c>
    </row>
    <row r="3164" spans="1:5">
      <c r="A3164" s="1">
        <v>1950</v>
      </c>
      <c r="B3164" s="1">
        <v>52</v>
      </c>
      <c r="C3164" s="1">
        <v>334236.75</v>
      </c>
      <c r="D3164" s="1">
        <v>286940.15000000002</v>
      </c>
      <c r="E3164" s="1">
        <v>621176.89</v>
      </c>
    </row>
    <row r="3165" spans="1:5">
      <c r="A3165" s="1">
        <v>1950</v>
      </c>
      <c r="B3165" s="1">
        <v>53</v>
      </c>
      <c r="C3165" s="1">
        <v>327647.48</v>
      </c>
      <c r="D3165" s="1">
        <v>276318.40999999997</v>
      </c>
      <c r="E3165" s="1">
        <v>603965.89</v>
      </c>
    </row>
    <row r="3166" spans="1:5">
      <c r="A3166" s="1">
        <v>1950</v>
      </c>
      <c r="B3166" s="1">
        <v>54</v>
      </c>
      <c r="C3166" s="1">
        <v>320102.78000000003</v>
      </c>
      <c r="D3166" s="1">
        <v>267437.42</v>
      </c>
      <c r="E3166" s="1">
        <v>587540.19999999995</v>
      </c>
    </row>
    <row r="3167" spans="1:5">
      <c r="A3167" s="1">
        <v>1950</v>
      </c>
      <c r="B3167" s="1">
        <v>55</v>
      </c>
      <c r="C3167" s="1">
        <v>312026.08</v>
      </c>
      <c r="D3167" s="1">
        <v>258677.85</v>
      </c>
      <c r="E3167" s="1">
        <v>570703.93000000005</v>
      </c>
    </row>
    <row r="3168" spans="1:5">
      <c r="A3168" s="1">
        <v>1950</v>
      </c>
      <c r="B3168" s="1">
        <v>56</v>
      </c>
      <c r="C3168" s="1">
        <v>305442.71000000002</v>
      </c>
      <c r="D3168" s="1">
        <v>251188.81</v>
      </c>
      <c r="E3168" s="1">
        <v>556631.52</v>
      </c>
    </row>
    <row r="3169" spans="1:5">
      <c r="A3169" s="1">
        <v>1950</v>
      </c>
      <c r="B3169" s="1">
        <v>57</v>
      </c>
      <c r="C3169" s="1">
        <v>301333.33</v>
      </c>
      <c r="D3169" s="1">
        <v>246308.63</v>
      </c>
      <c r="E3169" s="1">
        <v>547641.96</v>
      </c>
    </row>
    <row r="3170" spans="1:5">
      <c r="A3170" s="1">
        <v>1950</v>
      </c>
      <c r="B3170" s="1">
        <v>58</v>
      </c>
      <c r="C3170" s="1">
        <v>296969.15000000002</v>
      </c>
      <c r="D3170" s="1">
        <v>241880.59</v>
      </c>
      <c r="E3170" s="1">
        <v>538849.74</v>
      </c>
    </row>
    <row r="3171" spans="1:5">
      <c r="A3171" s="1">
        <v>1950</v>
      </c>
      <c r="B3171" s="1">
        <v>59</v>
      </c>
      <c r="C3171" s="1">
        <v>288866.92</v>
      </c>
      <c r="D3171" s="1">
        <v>234692.02</v>
      </c>
      <c r="E3171" s="1">
        <v>523558.94</v>
      </c>
    </row>
    <row r="3172" spans="1:5">
      <c r="A3172" s="1">
        <v>1950</v>
      </c>
      <c r="B3172" s="1">
        <v>60</v>
      </c>
      <c r="C3172" s="1">
        <v>279563.38</v>
      </c>
      <c r="D3172" s="1">
        <v>226537</v>
      </c>
      <c r="E3172" s="1">
        <v>506100.38</v>
      </c>
    </row>
    <row r="3173" spans="1:5">
      <c r="A3173" s="1">
        <v>1950</v>
      </c>
      <c r="B3173" s="1">
        <v>61</v>
      </c>
      <c r="C3173" s="1">
        <v>275528.56</v>
      </c>
      <c r="D3173" s="1">
        <v>221378.59</v>
      </c>
      <c r="E3173" s="1">
        <v>496907.16</v>
      </c>
    </row>
    <row r="3174" spans="1:5">
      <c r="A3174" s="1">
        <v>1950</v>
      </c>
      <c r="B3174" s="1">
        <v>62</v>
      </c>
      <c r="C3174" s="1">
        <v>272523.73</v>
      </c>
      <c r="D3174" s="1">
        <v>215884.26</v>
      </c>
      <c r="E3174" s="1">
        <v>488408</v>
      </c>
    </row>
    <row r="3175" spans="1:5">
      <c r="A3175" s="1">
        <v>1950</v>
      </c>
      <c r="B3175" s="1">
        <v>63</v>
      </c>
      <c r="C3175" s="1">
        <v>264573.96000000002</v>
      </c>
      <c r="D3175" s="1">
        <v>207100.93</v>
      </c>
      <c r="E3175" s="1">
        <v>471674.89</v>
      </c>
    </row>
    <row r="3176" spans="1:5">
      <c r="A3176" s="1">
        <v>1950</v>
      </c>
      <c r="B3176" s="1">
        <v>64</v>
      </c>
      <c r="C3176" s="1">
        <v>255257.63</v>
      </c>
      <c r="D3176" s="1">
        <v>198323.59</v>
      </c>
      <c r="E3176" s="1">
        <v>453581.22</v>
      </c>
    </row>
    <row r="3177" spans="1:5">
      <c r="A3177" s="1">
        <v>1950</v>
      </c>
      <c r="B3177" s="1">
        <v>65</v>
      </c>
      <c r="C3177" s="1">
        <v>246006.33</v>
      </c>
      <c r="D3177" s="1">
        <v>189621.26</v>
      </c>
      <c r="E3177" s="1">
        <v>435627.59</v>
      </c>
    </row>
    <row r="3178" spans="1:5">
      <c r="A3178" s="1">
        <v>1950</v>
      </c>
      <c r="B3178" s="1">
        <v>66</v>
      </c>
      <c r="C3178" s="1">
        <v>237987.66</v>
      </c>
      <c r="D3178" s="1">
        <v>181330.14</v>
      </c>
      <c r="E3178" s="1">
        <v>419317.8</v>
      </c>
    </row>
    <row r="3179" spans="1:5">
      <c r="A3179" s="1">
        <v>1950</v>
      </c>
      <c r="B3179" s="1">
        <v>67</v>
      </c>
      <c r="C3179" s="1">
        <v>233712.17</v>
      </c>
      <c r="D3179" s="1">
        <v>176885.87</v>
      </c>
      <c r="E3179" s="1">
        <v>410598.04</v>
      </c>
    </row>
    <row r="3180" spans="1:5">
      <c r="A3180" s="1">
        <v>1950</v>
      </c>
      <c r="B3180" s="1">
        <v>68</v>
      </c>
      <c r="C3180" s="1">
        <v>229298.11</v>
      </c>
      <c r="D3180" s="1">
        <v>174080.77</v>
      </c>
      <c r="E3180" s="1">
        <v>403378.88</v>
      </c>
    </row>
    <row r="3181" spans="1:5">
      <c r="A3181" s="1">
        <v>1950</v>
      </c>
      <c r="B3181" s="1">
        <v>69</v>
      </c>
      <c r="C3181" s="1">
        <v>219436.22</v>
      </c>
      <c r="D3181" s="1">
        <v>166801.79999999999</v>
      </c>
      <c r="E3181" s="1">
        <v>386238.02</v>
      </c>
    </row>
    <row r="3182" spans="1:5">
      <c r="A3182" s="1">
        <v>1950</v>
      </c>
      <c r="B3182" s="1">
        <v>70</v>
      </c>
      <c r="C3182" s="1">
        <v>205150.51</v>
      </c>
      <c r="D3182" s="1">
        <v>154495.4</v>
      </c>
      <c r="E3182" s="1">
        <v>359645.91</v>
      </c>
    </row>
    <row r="3183" spans="1:5">
      <c r="A3183" s="1">
        <v>1950</v>
      </c>
      <c r="B3183" s="1">
        <v>71</v>
      </c>
      <c r="C3183" s="1">
        <v>193756.79</v>
      </c>
      <c r="D3183" s="1">
        <v>143533.28</v>
      </c>
      <c r="E3183" s="1">
        <v>337290.07</v>
      </c>
    </row>
    <row r="3184" spans="1:5">
      <c r="A3184" s="1">
        <v>1950</v>
      </c>
      <c r="B3184" s="1">
        <v>72</v>
      </c>
      <c r="C3184" s="1">
        <v>185584.97</v>
      </c>
      <c r="D3184" s="1">
        <v>135621.68</v>
      </c>
      <c r="E3184" s="1">
        <v>321206.65000000002</v>
      </c>
    </row>
    <row r="3185" spans="1:5">
      <c r="A3185" s="1">
        <v>1950</v>
      </c>
      <c r="B3185" s="1">
        <v>73</v>
      </c>
      <c r="C3185" s="1">
        <v>175115.61</v>
      </c>
      <c r="D3185" s="1">
        <v>127290.84</v>
      </c>
      <c r="E3185" s="1">
        <v>302406.45</v>
      </c>
    </row>
    <row r="3186" spans="1:5">
      <c r="A3186" s="1">
        <v>1950</v>
      </c>
      <c r="B3186" s="1">
        <v>74</v>
      </c>
      <c r="C3186" s="1">
        <v>161495.03</v>
      </c>
      <c r="D3186" s="1">
        <v>117396.8</v>
      </c>
      <c r="E3186" s="1">
        <v>278891.82</v>
      </c>
    </row>
    <row r="3187" spans="1:5">
      <c r="A3187" s="1">
        <v>1950</v>
      </c>
      <c r="B3187" s="1">
        <v>75</v>
      </c>
      <c r="C3187" s="1">
        <v>146525.44</v>
      </c>
      <c r="D3187" s="1">
        <v>106100.85</v>
      </c>
      <c r="E3187" s="1">
        <v>252626.29</v>
      </c>
    </row>
    <row r="3188" spans="1:5">
      <c r="A3188" s="1">
        <v>1950</v>
      </c>
      <c r="B3188" s="1">
        <v>76</v>
      </c>
      <c r="C3188" s="1">
        <v>132853.60999999999</v>
      </c>
      <c r="D3188" s="1">
        <v>94924.36</v>
      </c>
      <c r="E3188" s="1">
        <v>227777.97</v>
      </c>
    </row>
    <row r="3189" spans="1:5">
      <c r="A3189" s="1">
        <v>1950</v>
      </c>
      <c r="B3189" s="1">
        <v>77</v>
      </c>
      <c r="C3189" s="1">
        <v>121642.64</v>
      </c>
      <c r="D3189" s="1">
        <v>85494.04</v>
      </c>
      <c r="E3189" s="1">
        <v>207136.67</v>
      </c>
    </row>
    <row r="3190" spans="1:5">
      <c r="A3190" s="1">
        <v>1950</v>
      </c>
      <c r="B3190" s="1">
        <v>78</v>
      </c>
      <c r="C3190" s="1">
        <v>109801.62</v>
      </c>
      <c r="D3190" s="1">
        <v>75701.649999999994</v>
      </c>
      <c r="E3190" s="1">
        <v>185503.27</v>
      </c>
    </row>
    <row r="3191" spans="1:5">
      <c r="A3191" s="1">
        <v>1950</v>
      </c>
      <c r="B3191" s="1">
        <v>79</v>
      </c>
      <c r="C3191" s="1">
        <v>94665.85</v>
      </c>
      <c r="D3191" s="1">
        <v>63086.01</v>
      </c>
      <c r="E3191" s="1">
        <v>157751.85</v>
      </c>
    </row>
    <row r="3192" spans="1:5">
      <c r="A3192" s="1">
        <v>1950</v>
      </c>
      <c r="B3192" s="1">
        <v>80</v>
      </c>
      <c r="C3192" s="1">
        <v>85416.78</v>
      </c>
      <c r="D3192" s="1">
        <v>54271.34</v>
      </c>
      <c r="E3192" s="1">
        <v>139688.12</v>
      </c>
    </row>
    <row r="3193" spans="1:5">
      <c r="A3193" s="1">
        <v>1950</v>
      </c>
      <c r="B3193" s="1">
        <v>81</v>
      </c>
      <c r="C3193" s="1">
        <v>74056.42</v>
      </c>
      <c r="D3193" s="1">
        <v>45100.06</v>
      </c>
      <c r="E3193" s="1">
        <v>119156.49</v>
      </c>
    </row>
    <row r="3194" spans="1:5">
      <c r="A3194" s="1">
        <v>1950</v>
      </c>
      <c r="B3194" s="1">
        <v>82</v>
      </c>
      <c r="C3194" s="1">
        <v>64417.66</v>
      </c>
      <c r="D3194" s="1">
        <v>37503.82</v>
      </c>
      <c r="E3194" s="1">
        <v>101921.48</v>
      </c>
    </row>
    <row r="3195" spans="1:5">
      <c r="A3195" s="1">
        <v>1950</v>
      </c>
      <c r="B3195" s="1">
        <v>83</v>
      </c>
      <c r="C3195" s="1">
        <v>54470.38</v>
      </c>
      <c r="D3195" s="1">
        <v>30488.07</v>
      </c>
      <c r="E3195" s="1">
        <v>84958.44</v>
      </c>
    </row>
    <row r="3196" spans="1:5">
      <c r="A3196" s="1">
        <v>1950</v>
      </c>
      <c r="B3196" s="1">
        <v>84</v>
      </c>
      <c r="C3196" s="1">
        <v>45073.57</v>
      </c>
      <c r="D3196" s="1">
        <v>24254.13</v>
      </c>
      <c r="E3196" s="1">
        <v>69327.69</v>
      </c>
    </row>
    <row r="3197" spans="1:5">
      <c r="A3197" s="1">
        <v>1950</v>
      </c>
      <c r="B3197" s="1">
        <v>85</v>
      </c>
      <c r="C3197" s="1">
        <v>37038.379999999997</v>
      </c>
      <c r="D3197" s="1">
        <v>19004.560000000001</v>
      </c>
      <c r="E3197" s="1">
        <v>56042.94</v>
      </c>
    </row>
    <row r="3198" spans="1:5">
      <c r="A3198" s="1">
        <v>1950</v>
      </c>
      <c r="B3198" s="1">
        <v>86</v>
      </c>
      <c r="C3198" s="1">
        <v>30021.17</v>
      </c>
      <c r="D3198" s="1">
        <v>14649.33</v>
      </c>
      <c r="E3198" s="1">
        <v>44670.5</v>
      </c>
    </row>
    <row r="3199" spans="1:5">
      <c r="A3199" s="1">
        <v>1950</v>
      </c>
      <c r="B3199" s="1">
        <v>87</v>
      </c>
      <c r="C3199" s="1">
        <v>23761.67</v>
      </c>
      <c r="D3199" s="1">
        <v>10985.98</v>
      </c>
      <c r="E3199" s="1">
        <v>34747.65</v>
      </c>
    </row>
    <row r="3200" spans="1:5">
      <c r="A3200" s="1">
        <v>1950</v>
      </c>
      <c r="B3200" s="1">
        <v>88</v>
      </c>
      <c r="C3200" s="1">
        <v>18496.87</v>
      </c>
      <c r="D3200" s="1">
        <v>8122.74</v>
      </c>
      <c r="E3200" s="1">
        <v>26619.61</v>
      </c>
    </row>
    <row r="3201" spans="1:5">
      <c r="A3201" s="1">
        <v>1950</v>
      </c>
      <c r="B3201" s="1">
        <v>89</v>
      </c>
      <c r="C3201" s="1">
        <v>14171.54</v>
      </c>
      <c r="D3201" s="1">
        <v>5924.1</v>
      </c>
      <c r="E3201" s="1">
        <v>20095.650000000001</v>
      </c>
    </row>
    <row r="3202" spans="1:5">
      <c r="A3202" s="1">
        <v>1950</v>
      </c>
      <c r="B3202" s="1">
        <v>90</v>
      </c>
      <c r="C3202" s="1">
        <v>10581.69</v>
      </c>
      <c r="D3202" s="1">
        <v>4169.1000000000004</v>
      </c>
      <c r="E3202" s="1">
        <v>14750.79</v>
      </c>
    </row>
    <row r="3203" spans="1:5">
      <c r="A3203" s="1">
        <v>1950</v>
      </c>
      <c r="B3203" s="1">
        <v>91</v>
      </c>
      <c r="C3203" s="1">
        <v>7595.26</v>
      </c>
      <c r="D3203" s="1">
        <v>2797.45</v>
      </c>
      <c r="E3203" s="1">
        <v>10392.709999999999</v>
      </c>
    </row>
    <row r="3204" spans="1:5">
      <c r="A3204" s="1">
        <v>1950</v>
      </c>
      <c r="B3204" s="1">
        <v>92</v>
      </c>
      <c r="C3204" s="1">
        <v>5386.42</v>
      </c>
      <c r="D3204" s="1">
        <v>1843.18</v>
      </c>
      <c r="E3204" s="1">
        <v>7229.6</v>
      </c>
    </row>
    <row r="3205" spans="1:5">
      <c r="A3205" s="1">
        <v>1950</v>
      </c>
      <c r="B3205" s="1">
        <v>93</v>
      </c>
      <c r="C3205" s="1">
        <v>3829.42</v>
      </c>
      <c r="D3205" s="1">
        <v>1216.8699999999999</v>
      </c>
      <c r="E3205" s="1">
        <v>5046.29</v>
      </c>
    </row>
    <row r="3206" spans="1:5">
      <c r="A3206" s="1">
        <v>1950</v>
      </c>
      <c r="B3206" s="1">
        <v>94</v>
      </c>
      <c r="C3206" s="1">
        <v>2634.76</v>
      </c>
      <c r="D3206" s="1">
        <v>774.17</v>
      </c>
      <c r="E3206" s="1">
        <v>3408.93</v>
      </c>
    </row>
    <row r="3207" spans="1:5">
      <c r="A3207" s="1">
        <v>1950</v>
      </c>
      <c r="B3207" s="1">
        <v>95</v>
      </c>
      <c r="C3207" s="1">
        <v>1745.05</v>
      </c>
      <c r="D3207" s="1">
        <v>471.38</v>
      </c>
      <c r="E3207" s="1">
        <v>2216.4299999999998</v>
      </c>
    </row>
    <row r="3208" spans="1:5">
      <c r="A3208" s="1">
        <v>1950</v>
      </c>
      <c r="B3208" s="1">
        <v>96</v>
      </c>
      <c r="C3208" s="1">
        <v>1085.79</v>
      </c>
      <c r="D3208" s="1">
        <v>284.39</v>
      </c>
      <c r="E3208" s="1">
        <v>1370.17</v>
      </c>
    </row>
    <row r="3209" spans="1:5">
      <c r="A3209" s="1">
        <v>1950</v>
      </c>
      <c r="B3209" s="1">
        <v>97</v>
      </c>
      <c r="C3209" s="1">
        <v>656.11</v>
      </c>
      <c r="D3209" s="1">
        <v>168.57</v>
      </c>
      <c r="E3209" s="1">
        <v>824.69</v>
      </c>
    </row>
    <row r="3210" spans="1:5">
      <c r="A3210" s="1">
        <v>1950</v>
      </c>
      <c r="B3210" s="1">
        <v>98</v>
      </c>
      <c r="C3210" s="1">
        <v>403.2</v>
      </c>
      <c r="D3210" s="1">
        <v>95.68</v>
      </c>
      <c r="E3210" s="1">
        <v>498.87</v>
      </c>
    </row>
    <row r="3211" spans="1:5">
      <c r="A3211" s="1">
        <v>1950</v>
      </c>
      <c r="B3211" s="1">
        <v>99</v>
      </c>
      <c r="C3211" s="1">
        <v>235.54</v>
      </c>
      <c r="D3211" s="1">
        <v>52.04</v>
      </c>
      <c r="E3211" s="1">
        <v>287.58</v>
      </c>
    </row>
    <row r="3212" spans="1:5">
      <c r="A3212" s="1">
        <v>1950</v>
      </c>
      <c r="B3212" s="1">
        <v>100</v>
      </c>
      <c r="C3212" s="1">
        <v>126.44</v>
      </c>
      <c r="D3212" s="1">
        <v>26.71</v>
      </c>
      <c r="E3212" s="1">
        <v>153.15</v>
      </c>
    </row>
    <row r="3213" spans="1:5">
      <c r="A3213" s="1">
        <v>1950</v>
      </c>
      <c r="B3213" s="1">
        <v>101</v>
      </c>
      <c r="C3213" s="1">
        <v>67.489999999999995</v>
      </c>
      <c r="D3213" s="1">
        <v>12.52</v>
      </c>
      <c r="E3213" s="1">
        <v>80.010000000000005</v>
      </c>
    </row>
    <row r="3214" spans="1:5">
      <c r="A3214" s="1">
        <v>1950</v>
      </c>
      <c r="B3214" s="1">
        <v>102</v>
      </c>
      <c r="C3214" s="1">
        <v>36.03</v>
      </c>
      <c r="D3214" s="1">
        <v>6.29</v>
      </c>
      <c r="E3214" s="1">
        <v>42.32</v>
      </c>
    </row>
    <row r="3215" spans="1:5">
      <c r="A3215" s="1">
        <v>1950</v>
      </c>
      <c r="B3215" s="1">
        <v>103</v>
      </c>
      <c r="C3215" s="1">
        <v>17.62</v>
      </c>
      <c r="D3215" s="1">
        <v>3.12</v>
      </c>
      <c r="E3215" s="1">
        <v>20.74</v>
      </c>
    </row>
    <row r="3216" spans="1:5">
      <c r="A3216" s="1">
        <v>1950</v>
      </c>
      <c r="B3216" s="1">
        <v>104</v>
      </c>
      <c r="C3216" s="1">
        <v>8.74</v>
      </c>
      <c r="D3216" s="1">
        <v>0.93</v>
      </c>
      <c r="E3216" s="1">
        <v>9.67</v>
      </c>
    </row>
    <row r="3217" spans="1:5">
      <c r="A3217" s="1">
        <v>1950</v>
      </c>
      <c r="B3217" s="1">
        <v>105</v>
      </c>
      <c r="C3217" s="1">
        <v>4.17</v>
      </c>
      <c r="D3217" s="1">
        <v>0</v>
      </c>
      <c r="E3217" s="1">
        <v>4.17</v>
      </c>
    </row>
    <row r="3218" spans="1:5">
      <c r="A3218" s="1">
        <v>1950</v>
      </c>
      <c r="B3218" s="1">
        <v>106</v>
      </c>
      <c r="C3218" s="1">
        <v>2.75</v>
      </c>
      <c r="D3218" s="1">
        <v>0</v>
      </c>
      <c r="E3218" s="1">
        <v>2.75</v>
      </c>
    </row>
    <row r="3219" spans="1:5">
      <c r="A3219" s="1">
        <v>1950</v>
      </c>
      <c r="B3219" s="1">
        <v>107</v>
      </c>
      <c r="C3219" s="1">
        <v>1.72</v>
      </c>
      <c r="D3219" s="1">
        <v>0</v>
      </c>
      <c r="E3219" s="1">
        <v>1.72</v>
      </c>
    </row>
    <row r="3220" spans="1:5">
      <c r="A3220" s="1">
        <v>1950</v>
      </c>
      <c r="B3220" s="1">
        <v>108</v>
      </c>
      <c r="C3220" s="1">
        <v>0.74</v>
      </c>
      <c r="D3220" s="1">
        <v>0</v>
      </c>
      <c r="E3220" s="1">
        <v>0.74</v>
      </c>
    </row>
    <row r="3221" spans="1:5">
      <c r="A3221" s="1">
        <v>1950</v>
      </c>
      <c r="B3221" s="1">
        <v>109</v>
      </c>
      <c r="C3221" s="1">
        <v>0.24</v>
      </c>
      <c r="D3221" s="1">
        <v>0</v>
      </c>
      <c r="E3221" s="1">
        <v>0.24</v>
      </c>
    </row>
    <row r="3222" spans="1:5">
      <c r="A3222" s="1">
        <v>1950</v>
      </c>
      <c r="B3222" s="1" t="s">
        <v>121</v>
      </c>
      <c r="C3222" s="1">
        <v>0</v>
      </c>
      <c r="D3222" s="1">
        <v>0</v>
      </c>
      <c r="E3222" s="1">
        <v>0</v>
      </c>
    </row>
    <row r="3223" spans="1:5">
      <c r="A3223" s="1">
        <v>1951</v>
      </c>
      <c r="B3223" s="1">
        <v>0</v>
      </c>
      <c r="C3223" s="1">
        <v>386787.15</v>
      </c>
      <c r="D3223" s="1">
        <v>407491.99</v>
      </c>
      <c r="E3223" s="1">
        <v>794279.15</v>
      </c>
    </row>
    <row r="3224" spans="1:5">
      <c r="A3224" s="1">
        <v>1951</v>
      </c>
      <c r="B3224" s="1">
        <v>1</v>
      </c>
      <c r="C3224" s="1">
        <v>393566.22</v>
      </c>
      <c r="D3224" s="1">
        <v>413694.3</v>
      </c>
      <c r="E3224" s="1">
        <v>807260.52</v>
      </c>
    </row>
    <row r="3225" spans="1:5">
      <c r="A3225" s="1">
        <v>1951</v>
      </c>
      <c r="B3225" s="1">
        <v>2</v>
      </c>
      <c r="C3225" s="1">
        <v>413574.77</v>
      </c>
      <c r="D3225" s="1">
        <v>434377.23</v>
      </c>
      <c r="E3225" s="1">
        <v>847952</v>
      </c>
    </row>
    <row r="3226" spans="1:5">
      <c r="A3226" s="1">
        <v>1951</v>
      </c>
      <c r="B3226" s="1">
        <v>3</v>
      </c>
      <c r="C3226" s="1">
        <v>433667.11</v>
      </c>
      <c r="D3226" s="1">
        <v>454920.85</v>
      </c>
      <c r="E3226" s="1">
        <v>888587.96</v>
      </c>
    </row>
    <row r="3227" spans="1:5">
      <c r="A3227" s="1">
        <v>1951</v>
      </c>
      <c r="B3227" s="1">
        <v>4</v>
      </c>
      <c r="C3227" s="1">
        <v>465296.18</v>
      </c>
      <c r="D3227" s="1">
        <v>486534.86</v>
      </c>
      <c r="E3227" s="1">
        <v>951831.04000000004</v>
      </c>
    </row>
    <row r="3228" spans="1:5">
      <c r="A3228" s="1">
        <v>1951</v>
      </c>
      <c r="B3228" s="1">
        <v>5</v>
      </c>
      <c r="C3228" s="1">
        <v>402781.71</v>
      </c>
      <c r="D3228" s="1">
        <v>421375.95</v>
      </c>
      <c r="E3228" s="1">
        <v>824157.66</v>
      </c>
    </row>
    <row r="3229" spans="1:5">
      <c r="A3229" s="1">
        <v>1951</v>
      </c>
      <c r="B3229" s="1">
        <v>6</v>
      </c>
      <c r="C3229" s="1">
        <v>376495.51</v>
      </c>
      <c r="D3229" s="1">
        <v>394134.88</v>
      </c>
      <c r="E3229" s="1">
        <v>770630.39</v>
      </c>
    </row>
    <row r="3230" spans="1:5">
      <c r="A3230" s="1">
        <v>1951</v>
      </c>
      <c r="B3230" s="1">
        <v>7</v>
      </c>
      <c r="C3230" s="1">
        <v>372596.6</v>
      </c>
      <c r="D3230" s="1">
        <v>390039.54</v>
      </c>
      <c r="E3230" s="1">
        <v>762636.14</v>
      </c>
    </row>
    <row r="3231" spans="1:5">
      <c r="A3231" s="1">
        <v>1951</v>
      </c>
      <c r="B3231" s="1">
        <v>8</v>
      </c>
      <c r="C3231" s="1">
        <v>358750.84</v>
      </c>
      <c r="D3231" s="1">
        <v>374656.28</v>
      </c>
      <c r="E3231" s="1">
        <v>733407.12</v>
      </c>
    </row>
    <row r="3232" spans="1:5">
      <c r="A3232" s="1">
        <v>1951</v>
      </c>
      <c r="B3232" s="1">
        <v>9</v>
      </c>
      <c r="C3232" s="1">
        <v>334530.52</v>
      </c>
      <c r="D3232" s="1">
        <v>348097.22</v>
      </c>
      <c r="E3232" s="1">
        <v>682627.74</v>
      </c>
    </row>
    <row r="3233" spans="1:5">
      <c r="A3233" s="1">
        <v>1951</v>
      </c>
      <c r="B3233" s="1">
        <v>10</v>
      </c>
      <c r="C3233" s="1">
        <v>313869.23</v>
      </c>
      <c r="D3233" s="1">
        <v>325951.21999999997</v>
      </c>
      <c r="E3233" s="1">
        <v>639820.46</v>
      </c>
    </row>
    <row r="3234" spans="1:5">
      <c r="A3234" s="1">
        <v>1951</v>
      </c>
      <c r="B3234" s="1">
        <v>11</v>
      </c>
      <c r="C3234" s="1">
        <v>323453.82</v>
      </c>
      <c r="D3234" s="1">
        <v>335265.21999999997</v>
      </c>
      <c r="E3234" s="1">
        <v>658719.03</v>
      </c>
    </row>
    <row r="3235" spans="1:5">
      <c r="A3235" s="1">
        <v>1951</v>
      </c>
      <c r="B3235" s="1">
        <v>12</v>
      </c>
      <c r="C3235" s="1">
        <v>331795.5</v>
      </c>
      <c r="D3235" s="1">
        <v>342695.25</v>
      </c>
      <c r="E3235" s="1">
        <v>674490.75</v>
      </c>
    </row>
    <row r="3236" spans="1:5">
      <c r="A3236" s="1">
        <v>1951</v>
      </c>
      <c r="B3236" s="1">
        <v>13</v>
      </c>
      <c r="C3236" s="1">
        <v>333723.65999999997</v>
      </c>
      <c r="D3236" s="1">
        <v>342898.88</v>
      </c>
      <c r="E3236" s="1">
        <v>676622.55</v>
      </c>
    </row>
    <row r="3237" spans="1:5">
      <c r="A3237" s="1">
        <v>1951</v>
      </c>
      <c r="B3237" s="1">
        <v>14</v>
      </c>
      <c r="C3237" s="1">
        <v>327339.86</v>
      </c>
      <c r="D3237" s="1">
        <v>334507.40999999997</v>
      </c>
      <c r="E3237" s="1">
        <v>661847.27</v>
      </c>
    </row>
    <row r="3238" spans="1:5">
      <c r="A3238" s="1">
        <v>1951</v>
      </c>
      <c r="B3238" s="1">
        <v>15</v>
      </c>
      <c r="C3238" s="1">
        <v>322748.59999999998</v>
      </c>
      <c r="D3238" s="1">
        <v>327039.26</v>
      </c>
      <c r="E3238" s="1">
        <v>649787.87</v>
      </c>
    </row>
    <row r="3239" spans="1:5">
      <c r="A3239" s="1">
        <v>1951</v>
      </c>
      <c r="B3239" s="1">
        <v>16</v>
      </c>
      <c r="C3239" s="1">
        <v>318897.90999999997</v>
      </c>
      <c r="D3239" s="1">
        <v>320521.90000000002</v>
      </c>
      <c r="E3239" s="1">
        <v>639419.80000000005</v>
      </c>
    </row>
    <row r="3240" spans="1:5">
      <c r="A3240" s="1">
        <v>1951</v>
      </c>
      <c r="B3240" s="1">
        <v>17</v>
      </c>
      <c r="C3240" s="1">
        <v>317709.46000000002</v>
      </c>
      <c r="D3240" s="1">
        <v>316857.53000000003</v>
      </c>
      <c r="E3240" s="1">
        <v>634566.99</v>
      </c>
    </row>
    <row r="3241" spans="1:5">
      <c r="A3241" s="1">
        <v>1951</v>
      </c>
      <c r="B3241" s="1">
        <v>18</v>
      </c>
      <c r="C3241" s="1">
        <v>322316.65000000002</v>
      </c>
      <c r="D3241" s="1">
        <v>312045.68</v>
      </c>
      <c r="E3241" s="1">
        <v>634362.32999999996</v>
      </c>
    </row>
    <row r="3242" spans="1:5">
      <c r="A3242" s="1">
        <v>1951</v>
      </c>
      <c r="B3242" s="1">
        <v>19</v>
      </c>
      <c r="C3242" s="1">
        <v>332260.95</v>
      </c>
      <c r="D3242" s="1">
        <v>308999.14</v>
      </c>
      <c r="E3242" s="1">
        <v>641260.09</v>
      </c>
    </row>
    <row r="3243" spans="1:5">
      <c r="A3243" s="1">
        <v>1951</v>
      </c>
      <c r="B3243" s="1">
        <v>20</v>
      </c>
      <c r="C3243" s="1">
        <v>339590.82</v>
      </c>
      <c r="D3243" s="1">
        <v>308889.06</v>
      </c>
      <c r="E3243" s="1">
        <v>648479.89</v>
      </c>
    </row>
    <row r="3244" spans="1:5">
      <c r="A3244" s="1">
        <v>1951</v>
      </c>
      <c r="B3244" s="1">
        <v>21</v>
      </c>
      <c r="C3244" s="1">
        <v>345292.34</v>
      </c>
      <c r="D3244" s="1">
        <v>323338.82</v>
      </c>
      <c r="E3244" s="1">
        <v>668631.16</v>
      </c>
    </row>
    <row r="3245" spans="1:5">
      <c r="A3245" s="1">
        <v>1951</v>
      </c>
      <c r="B3245" s="1">
        <v>22</v>
      </c>
      <c r="C3245" s="1">
        <v>346439.41</v>
      </c>
      <c r="D3245" s="1">
        <v>330439.5</v>
      </c>
      <c r="E3245" s="1">
        <v>676878.91</v>
      </c>
    </row>
    <row r="3246" spans="1:5">
      <c r="A3246" s="1">
        <v>1951</v>
      </c>
      <c r="B3246" s="1">
        <v>23</v>
      </c>
      <c r="C3246" s="1">
        <v>348932.62</v>
      </c>
      <c r="D3246" s="1">
        <v>336897.17</v>
      </c>
      <c r="E3246" s="1">
        <v>685829.79</v>
      </c>
    </row>
    <row r="3247" spans="1:5">
      <c r="A3247" s="1">
        <v>1951</v>
      </c>
      <c r="B3247" s="1">
        <v>24</v>
      </c>
      <c r="C3247" s="1">
        <v>353366.56</v>
      </c>
      <c r="D3247" s="1">
        <v>344771.38</v>
      </c>
      <c r="E3247" s="1">
        <v>698137.93</v>
      </c>
    </row>
    <row r="3248" spans="1:5">
      <c r="A3248" s="1">
        <v>1951</v>
      </c>
      <c r="B3248" s="1">
        <v>25</v>
      </c>
      <c r="C3248" s="1">
        <v>360837.32</v>
      </c>
      <c r="D3248" s="1">
        <v>354865.73</v>
      </c>
      <c r="E3248" s="1">
        <v>715703.05</v>
      </c>
    </row>
    <row r="3249" spans="1:5">
      <c r="A3249" s="1">
        <v>1951</v>
      </c>
      <c r="B3249" s="1">
        <v>26</v>
      </c>
      <c r="C3249" s="1">
        <v>366361.64</v>
      </c>
      <c r="D3249" s="1">
        <v>361619.08</v>
      </c>
      <c r="E3249" s="1">
        <v>727980.72</v>
      </c>
    </row>
    <row r="3250" spans="1:5">
      <c r="A3250" s="1">
        <v>1951</v>
      </c>
      <c r="B3250" s="1">
        <v>27</v>
      </c>
      <c r="C3250" s="1">
        <v>371773.54</v>
      </c>
      <c r="D3250" s="1">
        <v>365954.45</v>
      </c>
      <c r="E3250" s="1">
        <v>737727.99</v>
      </c>
    </row>
    <row r="3251" spans="1:5">
      <c r="A3251" s="1">
        <v>1951</v>
      </c>
      <c r="B3251" s="1">
        <v>28</v>
      </c>
      <c r="C3251" s="1">
        <v>383229.81</v>
      </c>
      <c r="D3251" s="1">
        <v>376336.84</v>
      </c>
      <c r="E3251" s="1">
        <v>759566.65</v>
      </c>
    </row>
    <row r="3252" spans="1:5">
      <c r="A3252" s="1">
        <v>1951</v>
      </c>
      <c r="B3252" s="1">
        <v>29</v>
      </c>
      <c r="C3252" s="1">
        <v>399684.44</v>
      </c>
      <c r="D3252" s="1">
        <v>392107.39</v>
      </c>
      <c r="E3252" s="1">
        <v>791791.83</v>
      </c>
    </row>
    <row r="3253" spans="1:5">
      <c r="A3253" s="1">
        <v>1951</v>
      </c>
      <c r="B3253" s="1">
        <v>30</v>
      </c>
      <c r="C3253" s="1">
        <v>415176.48</v>
      </c>
      <c r="D3253" s="1">
        <v>407001.21</v>
      </c>
      <c r="E3253" s="1">
        <v>822177.69</v>
      </c>
    </row>
    <row r="3254" spans="1:5">
      <c r="A3254" s="1">
        <v>1951</v>
      </c>
      <c r="B3254" s="1">
        <v>31</v>
      </c>
      <c r="C3254" s="1">
        <v>401942.61</v>
      </c>
      <c r="D3254" s="1">
        <v>391959.75</v>
      </c>
      <c r="E3254" s="1">
        <v>793902.36</v>
      </c>
    </row>
    <row r="3255" spans="1:5">
      <c r="A3255" s="1">
        <v>1951</v>
      </c>
      <c r="B3255" s="1">
        <v>32</v>
      </c>
      <c r="C3255" s="1">
        <v>350971.33</v>
      </c>
      <c r="D3255" s="1">
        <v>339772.23</v>
      </c>
      <c r="E3255" s="1">
        <v>690743.55</v>
      </c>
    </row>
    <row r="3256" spans="1:5">
      <c r="A3256" s="1">
        <v>1951</v>
      </c>
      <c r="B3256" s="1">
        <v>33</v>
      </c>
      <c r="C3256" s="1">
        <v>312920.09000000003</v>
      </c>
      <c r="D3256" s="1">
        <v>299974.01</v>
      </c>
      <c r="E3256" s="1">
        <v>612894.1</v>
      </c>
    </row>
    <row r="3257" spans="1:5">
      <c r="A3257" s="1">
        <v>1951</v>
      </c>
      <c r="B3257" s="1">
        <v>34</v>
      </c>
      <c r="C3257" s="1">
        <v>328034.32</v>
      </c>
      <c r="D3257" s="1">
        <v>315598.14</v>
      </c>
      <c r="E3257" s="1">
        <v>643632.46</v>
      </c>
    </row>
    <row r="3258" spans="1:5">
      <c r="A3258" s="1">
        <v>1951</v>
      </c>
      <c r="B3258" s="1">
        <v>35</v>
      </c>
      <c r="C3258" s="1">
        <v>360209.29</v>
      </c>
      <c r="D3258" s="1">
        <v>347322.42</v>
      </c>
      <c r="E3258" s="1">
        <v>707531.71</v>
      </c>
    </row>
    <row r="3259" spans="1:5">
      <c r="A3259" s="1">
        <v>1951</v>
      </c>
      <c r="B3259" s="1">
        <v>36</v>
      </c>
      <c r="C3259" s="1">
        <v>380474.14</v>
      </c>
      <c r="D3259" s="1">
        <v>365932.88</v>
      </c>
      <c r="E3259" s="1">
        <v>746407.03</v>
      </c>
    </row>
    <row r="3260" spans="1:5">
      <c r="A3260" s="1">
        <v>1951</v>
      </c>
      <c r="B3260" s="1">
        <v>37</v>
      </c>
      <c r="C3260" s="1">
        <v>394379.44</v>
      </c>
      <c r="D3260" s="1">
        <v>379249.91999999998</v>
      </c>
      <c r="E3260" s="1">
        <v>773629.36</v>
      </c>
    </row>
    <row r="3261" spans="1:5">
      <c r="A3261" s="1">
        <v>1951</v>
      </c>
      <c r="B3261" s="1">
        <v>38</v>
      </c>
      <c r="C3261" s="1">
        <v>391575.66</v>
      </c>
      <c r="D3261" s="1">
        <v>378358.82</v>
      </c>
      <c r="E3261" s="1">
        <v>769934.49</v>
      </c>
    </row>
    <row r="3262" spans="1:5">
      <c r="A3262" s="1">
        <v>1951</v>
      </c>
      <c r="B3262" s="1">
        <v>39</v>
      </c>
      <c r="C3262" s="1">
        <v>390513.98</v>
      </c>
      <c r="D3262" s="1">
        <v>379341.76</v>
      </c>
      <c r="E3262" s="1">
        <v>769855.74</v>
      </c>
    </row>
    <row r="3263" spans="1:5">
      <c r="A3263" s="1">
        <v>1951</v>
      </c>
      <c r="B3263" s="1">
        <v>40</v>
      </c>
      <c r="C3263" s="1">
        <v>390040.83</v>
      </c>
      <c r="D3263" s="1">
        <v>381553.21</v>
      </c>
      <c r="E3263" s="1">
        <v>771594.05</v>
      </c>
    </row>
    <row r="3264" spans="1:5">
      <c r="A3264" s="1">
        <v>1951</v>
      </c>
      <c r="B3264" s="1">
        <v>41</v>
      </c>
      <c r="C3264" s="1">
        <v>391863.25</v>
      </c>
      <c r="D3264" s="1">
        <v>382980.46</v>
      </c>
      <c r="E3264" s="1">
        <v>774843.71</v>
      </c>
    </row>
    <row r="3265" spans="1:5">
      <c r="A3265" s="1">
        <v>1951</v>
      </c>
      <c r="B3265" s="1">
        <v>42</v>
      </c>
      <c r="C3265" s="1">
        <v>388884.53</v>
      </c>
      <c r="D3265" s="1">
        <v>379363.91</v>
      </c>
      <c r="E3265" s="1">
        <v>768248.44</v>
      </c>
    </row>
    <row r="3266" spans="1:5">
      <c r="A3266" s="1">
        <v>1951</v>
      </c>
      <c r="B3266" s="1">
        <v>43</v>
      </c>
      <c r="C3266" s="1">
        <v>392123.11</v>
      </c>
      <c r="D3266" s="1">
        <v>379621.5</v>
      </c>
      <c r="E3266" s="1">
        <v>771744.61</v>
      </c>
    </row>
    <row r="3267" spans="1:5">
      <c r="A3267" s="1">
        <v>1951</v>
      </c>
      <c r="B3267" s="1">
        <v>44</v>
      </c>
      <c r="C3267" s="1">
        <v>383271.48</v>
      </c>
      <c r="D3267" s="1">
        <v>369609.37</v>
      </c>
      <c r="E3267" s="1">
        <v>752880.85</v>
      </c>
    </row>
    <row r="3268" spans="1:5">
      <c r="A3268" s="1">
        <v>1951</v>
      </c>
      <c r="B3268" s="1">
        <v>45</v>
      </c>
      <c r="C3268" s="1">
        <v>377414.71</v>
      </c>
      <c r="D3268" s="1">
        <v>363692.64</v>
      </c>
      <c r="E3268" s="1">
        <v>741107.35</v>
      </c>
    </row>
    <row r="3269" spans="1:5">
      <c r="A3269" s="1">
        <v>1951</v>
      </c>
      <c r="B3269" s="1">
        <v>46</v>
      </c>
      <c r="C3269" s="1">
        <v>375348.52</v>
      </c>
      <c r="D3269" s="1">
        <v>360172.29</v>
      </c>
      <c r="E3269" s="1">
        <v>735520.81</v>
      </c>
    </row>
    <row r="3270" spans="1:5">
      <c r="A3270" s="1">
        <v>1951</v>
      </c>
      <c r="B3270" s="1">
        <v>47</v>
      </c>
      <c r="C3270" s="1">
        <v>369429.99</v>
      </c>
      <c r="D3270" s="1">
        <v>352144.12</v>
      </c>
      <c r="E3270" s="1">
        <v>721574.1</v>
      </c>
    </row>
    <row r="3271" spans="1:5">
      <c r="A3271" s="1">
        <v>1951</v>
      </c>
      <c r="B3271" s="1">
        <v>48</v>
      </c>
      <c r="C3271" s="1">
        <v>364101.89</v>
      </c>
      <c r="D3271" s="1">
        <v>346075.98</v>
      </c>
      <c r="E3271" s="1">
        <v>710177.86</v>
      </c>
    </row>
    <row r="3272" spans="1:5">
      <c r="A3272" s="1">
        <v>1951</v>
      </c>
      <c r="B3272" s="1">
        <v>49</v>
      </c>
      <c r="C3272" s="1">
        <v>361247.27</v>
      </c>
      <c r="D3272" s="1">
        <v>342302.34</v>
      </c>
      <c r="E3272" s="1">
        <v>703549.62</v>
      </c>
    </row>
    <row r="3273" spans="1:5">
      <c r="A3273" s="1">
        <v>1951</v>
      </c>
      <c r="B3273" s="1">
        <v>50</v>
      </c>
      <c r="C3273" s="1">
        <v>358547.55</v>
      </c>
      <c r="D3273" s="1">
        <v>335895.55</v>
      </c>
      <c r="E3273" s="1">
        <v>694443.1</v>
      </c>
    </row>
    <row r="3274" spans="1:5">
      <c r="A3274" s="1">
        <v>1951</v>
      </c>
      <c r="B3274" s="1">
        <v>51</v>
      </c>
      <c r="C3274" s="1">
        <v>356814.47</v>
      </c>
      <c r="D3274" s="1">
        <v>323495.09000000003</v>
      </c>
      <c r="E3274" s="1">
        <v>680309.55</v>
      </c>
    </row>
    <row r="3275" spans="1:5">
      <c r="A3275" s="1">
        <v>1951</v>
      </c>
      <c r="B3275" s="1">
        <v>52</v>
      </c>
      <c r="C3275" s="1">
        <v>337540.06</v>
      </c>
      <c r="D3275" s="1">
        <v>297104.44</v>
      </c>
      <c r="E3275" s="1">
        <v>634644.49</v>
      </c>
    </row>
    <row r="3276" spans="1:5">
      <c r="A3276" s="1">
        <v>1951</v>
      </c>
      <c r="B3276" s="1">
        <v>53</v>
      </c>
      <c r="C3276" s="1">
        <v>329884.88</v>
      </c>
      <c r="D3276" s="1">
        <v>279676.08</v>
      </c>
      <c r="E3276" s="1">
        <v>609560.97</v>
      </c>
    </row>
    <row r="3277" spans="1:5">
      <c r="A3277" s="1">
        <v>1951</v>
      </c>
      <c r="B3277" s="1">
        <v>54</v>
      </c>
      <c r="C3277" s="1">
        <v>324306.74</v>
      </c>
      <c r="D3277" s="1">
        <v>269483.68</v>
      </c>
      <c r="E3277" s="1">
        <v>593790.42000000004</v>
      </c>
    </row>
    <row r="3278" spans="1:5">
      <c r="A3278" s="1">
        <v>1951</v>
      </c>
      <c r="B3278" s="1">
        <v>55</v>
      </c>
      <c r="C3278" s="1">
        <v>316372.8</v>
      </c>
      <c r="D3278" s="1">
        <v>260377.03</v>
      </c>
      <c r="E3278" s="1">
        <v>576749.82999999996</v>
      </c>
    </row>
    <row r="3279" spans="1:5">
      <c r="A3279" s="1">
        <v>1951</v>
      </c>
      <c r="B3279" s="1">
        <v>56</v>
      </c>
      <c r="C3279" s="1">
        <v>306558.28999999998</v>
      </c>
      <c r="D3279" s="1">
        <v>250520.17</v>
      </c>
      <c r="E3279" s="1">
        <v>557078.46</v>
      </c>
    </row>
    <row r="3280" spans="1:5">
      <c r="A3280" s="1">
        <v>1951</v>
      </c>
      <c r="B3280" s="1">
        <v>57</v>
      </c>
      <c r="C3280" s="1">
        <v>302309.84000000003</v>
      </c>
      <c r="D3280" s="1">
        <v>245854.41</v>
      </c>
      <c r="E3280" s="1">
        <v>548164.25</v>
      </c>
    </row>
    <row r="3281" spans="1:5">
      <c r="A3281" s="1">
        <v>1951</v>
      </c>
      <c r="B3281" s="1">
        <v>58</v>
      </c>
      <c r="C3281" s="1">
        <v>299209.44</v>
      </c>
      <c r="D3281" s="1">
        <v>242810.6</v>
      </c>
      <c r="E3281" s="1">
        <v>542020.04</v>
      </c>
    </row>
    <row r="3282" spans="1:5">
      <c r="A3282" s="1">
        <v>1951</v>
      </c>
      <c r="B3282" s="1">
        <v>59</v>
      </c>
      <c r="C3282" s="1">
        <v>295734.21000000002</v>
      </c>
      <c r="D3282" s="1">
        <v>238791.81</v>
      </c>
      <c r="E3282" s="1">
        <v>534526.02</v>
      </c>
    </row>
    <row r="3283" spans="1:5">
      <c r="A3283" s="1">
        <v>1951</v>
      </c>
      <c r="B3283" s="1">
        <v>60</v>
      </c>
      <c r="C3283" s="1">
        <v>285618.75</v>
      </c>
      <c r="D3283" s="1">
        <v>228827.04</v>
      </c>
      <c r="E3283" s="1">
        <v>514445.79</v>
      </c>
    </row>
    <row r="3284" spans="1:5">
      <c r="A3284" s="1">
        <v>1951</v>
      </c>
      <c r="B3284" s="1">
        <v>61</v>
      </c>
      <c r="C3284" s="1">
        <v>277417.52</v>
      </c>
      <c r="D3284" s="1">
        <v>219257.69</v>
      </c>
      <c r="E3284" s="1">
        <v>496675.21</v>
      </c>
    </row>
    <row r="3285" spans="1:5">
      <c r="A3285" s="1">
        <v>1951</v>
      </c>
      <c r="B3285" s="1">
        <v>62</v>
      </c>
      <c r="C3285" s="1">
        <v>269888.05</v>
      </c>
      <c r="D3285" s="1">
        <v>211888.57</v>
      </c>
      <c r="E3285" s="1">
        <v>481776.62</v>
      </c>
    </row>
    <row r="3286" spans="1:5">
      <c r="A3286" s="1">
        <v>1951</v>
      </c>
      <c r="B3286" s="1">
        <v>63</v>
      </c>
      <c r="C3286" s="1">
        <v>268937.32</v>
      </c>
      <c r="D3286" s="1">
        <v>207669.15</v>
      </c>
      <c r="E3286" s="1">
        <v>476606.48</v>
      </c>
    </row>
    <row r="3287" spans="1:5">
      <c r="A3287" s="1">
        <v>1951</v>
      </c>
      <c r="B3287" s="1">
        <v>64</v>
      </c>
      <c r="C3287" s="1">
        <v>260233.56</v>
      </c>
      <c r="D3287" s="1">
        <v>199208.09</v>
      </c>
      <c r="E3287" s="1">
        <v>459441.65</v>
      </c>
    </row>
    <row r="3288" spans="1:5">
      <c r="A3288" s="1">
        <v>1951</v>
      </c>
      <c r="B3288" s="1">
        <v>65</v>
      </c>
      <c r="C3288" s="1">
        <v>251618.28</v>
      </c>
      <c r="D3288" s="1">
        <v>191961.05</v>
      </c>
      <c r="E3288" s="1">
        <v>443579.33</v>
      </c>
    </row>
    <row r="3289" spans="1:5">
      <c r="A3289" s="1">
        <v>1951</v>
      </c>
      <c r="B3289" s="1">
        <v>66</v>
      </c>
      <c r="C3289" s="1">
        <v>244182.8</v>
      </c>
      <c r="D3289" s="1">
        <v>183921.72</v>
      </c>
      <c r="E3289" s="1">
        <v>428104.52</v>
      </c>
    </row>
    <row r="3290" spans="1:5">
      <c r="A3290" s="1">
        <v>1951</v>
      </c>
      <c r="B3290" s="1">
        <v>67</v>
      </c>
      <c r="C3290" s="1">
        <v>234352.2</v>
      </c>
      <c r="D3290" s="1">
        <v>174835.14</v>
      </c>
      <c r="E3290" s="1">
        <v>409187.34</v>
      </c>
    </row>
    <row r="3291" spans="1:5">
      <c r="A3291" s="1">
        <v>1951</v>
      </c>
      <c r="B3291" s="1">
        <v>68</v>
      </c>
      <c r="C3291" s="1">
        <v>228105.62</v>
      </c>
      <c r="D3291" s="1">
        <v>169364.77</v>
      </c>
      <c r="E3291" s="1">
        <v>397470.39</v>
      </c>
    </row>
    <row r="3292" spans="1:5">
      <c r="A3292" s="1">
        <v>1951</v>
      </c>
      <c r="B3292" s="1">
        <v>69</v>
      </c>
      <c r="C3292" s="1">
        <v>222892.12</v>
      </c>
      <c r="D3292" s="1">
        <v>164807.87</v>
      </c>
      <c r="E3292" s="1">
        <v>387699.99</v>
      </c>
    </row>
    <row r="3293" spans="1:5">
      <c r="A3293" s="1">
        <v>1951</v>
      </c>
      <c r="B3293" s="1">
        <v>70</v>
      </c>
      <c r="C3293" s="1">
        <v>211392.96</v>
      </c>
      <c r="D3293" s="1">
        <v>155891.62</v>
      </c>
      <c r="E3293" s="1">
        <v>367284.58</v>
      </c>
    </row>
    <row r="3294" spans="1:5">
      <c r="A3294" s="1">
        <v>1951</v>
      </c>
      <c r="B3294" s="1">
        <v>71</v>
      </c>
      <c r="C3294" s="1">
        <v>198811.77</v>
      </c>
      <c r="D3294" s="1">
        <v>143415.48000000001</v>
      </c>
      <c r="E3294" s="1">
        <v>342227.26</v>
      </c>
    </row>
    <row r="3295" spans="1:5">
      <c r="A3295" s="1">
        <v>1951</v>
      </c>
      <c r="B3295" s="1">
        <v>72</v>
      </c>
      <c r="C3295" s="1">
        <v>185910.55</v>
      </c>
      <c r="D3295" s="1">
        <v>133049.04</v>
      </c>
      <c r="E3295" s="1">
        <v>318959.59000000003</v>
      </c>
    </row>
    <row r="3296" spans="1:5">
      <c r="A3296" s="1">
        <v>1951</v>
      </c>
      <c r="B3296" s="1">
        <v>73</v>
      </c>
      <c r="C3296" s="1">
        <v>178402.84</v>
      </c>
      <c r="D3296" s="1">
        <v>126046.72</v>
      </c>
      <c r="E3296" s="1">
        <v>304449.55</v>
      </c>
    </row>
    <row r="3297" spans="1:5">
      <c r="A3297" s="1">
        <v>1951</v>
      </c>
      <c r="B3297" s="1">
        <v>74</v>
      </c>
      <c r="C3297" s="1">
        <v>166128.57</v>
      </c>
      <c r="D3297" s="1">
        <v>116978.51</v>
      </c>
      <c r="E3297" s="1">
        <v>283107.08</v>
      </c>
    </row>
    <row r="3298" spans="1:5">
      <c r="A3298" s="1">
        <v>1951</v>
      </c>
      <c r="B3298" s="1">
        <v>75</v>
      </c>
      <c r="C3298" s="1">
        <v>152936.9</v>
      </c>
      <c r="D3298" s="1">
        <v>107629.53</v>
      </c>
      <c r="E3298" s="1">
        <v>260566.43</v>
      </c>
    </row>
    <row r="3299" spans="1:5">
      <c r="A3299" s="1">
        <v>1951</v>
      </c>
      <c r="B3299" s="1">
        <v>76</v>
      </c>
      <c r="C3299" s="1">
        <v>138654.35</v>
      </c>
      <c r="D3299" s="1">
        <v>96588.44</v>
      </c>
      <c r="E3299" s="1">
        <v>235242.79</v>
      </c>
    </row>
    <row r="3300" spans="1:5">
      <c r="A3300" s="1">
        <v>1951</v>
      </c>
      <c r="B3300" s="1">
        <v>77</v>
      </c>
      <c r="C3300" s="1">
        <v>124797.98</v>
      </c>
      <c r="D3300" s="1">
        <v>85690.82</v>
      </c>
      <c r="E3300" s="1">
        <v>210488.81</v>
      </c>
    </row>
    <row r="3301" spans="1:5">
      <c r="A3301" s="1">
        <v>1951</v>
      </c>
      <c r="B3301" s="1">
        <v>78</v>
      </c>
      <c r="C3301" s="1">
        <v>111039.16</v>
      </c>
      <c r="D3301" s="1">
        <v>75330.66</v>
      </c>
      <c r="E3301" s="1">
        <v>186369.83</v>
      </c>
    </row>
    <row r="3302" spans="1:5">
      <c r="A3302" s="1">
        <v>1951</v>
      </c>
      <c r="B3302" s="1">
        <v>79</v>
      </c>
      <c r="C3302" s="1">
        <v>98170.240000000005</v>
      </c>
      <c r="D3302" s="1">
        <v>65336.97</v>
      </c>
      <c r="E3302" s="1">
        <v>163507.20000000001</v>
      </c>
    </row>
    <row r="3303" spans="1:5">
      <c r="A3303" s="1">
        <v>1951</v>
      </c>
      <c r="B3303" s="1">
        <v>80</v>
      </c>
      <c r="C3303" s="1">
        <v>87842.29</v>
      </c>
      <c r="D3303" s="1">
        <v>55790.2</v>
      </c>
      <c r="E3303" s="1">
        <v>143632.49</v>
      </c>
    </row>
    <row r="3304" spans="1:5">
      <c r="A3304" s="1">
        <v>1951</v>
      </c>
      <c r="B3304" s="1">
        <v>81</v>
      </c>
      <c r="C3304" s="1">
        <v>76079.58</v>
      </c>
      <c r="D3304" s="1">
        <v>46699.93</v>
      </c>
      <c r="E3304" s="1">
        <v>122779.52</v>
      </c>
    </row>
    <row r="3305" spans="1:5">
      <c r="A3305" s="1">
        <v>1951</v>
      </c>
      <c r="B3305" s="1">
        <v>82</v>
      </c>
      <c r="C3305" s="1">
        <v>65140.51</v>
      </c>
      <c r="D3305" s="1">
        <v>38198.18</v>
      </c>
      <c r="E3305" s="1">
        <v>103338.69</v>
      </c>
    </row>
    <row r="3306" spans="1:5">
      <c r="A3306" s="1">
        <v>1951</v>
      </c>
      <c r="B3306" s="1">
        <v>83</v>
      </c>
      <c r="C3306" s="1">
        <v>55726.9</v>
      </c>
      <c r="D3306" s="1">
        <v>31143.01</v>
      </c>
      <c r="E3306" s="1">
        <v>86869.91</v>
      </c>
    </row>
    <row r="3307" spans="1:5">
      <c r="A3307" s="1">
        <v>1951</v>
      </c>
      <c r="B3307" s="1">
        <v>84</v>
      </c>
      <c r="C3307" s="1">
        <v>46351.1</v>
      </c>
      <c r="D3307" s="1">
        <v>24815.25</v>
      </c>
      <c r="E3307" s="1">
        <v>71166.350000000006</v>
      </c>
    </row>
    <row r="3308" spans="1:5">
      <c r="A3308" s="1">
        <v>1951</v>
      </c>
      <c r="B3308" s="1">
        <v>85</v>
      </c>
      <c r="C3308" s="1">
        <v>37805.01</v>
      </c>
      <c r="D3308" s="1">
        <v>19356.25</v>
      </c>
      <c r="E3308" s="1">
        <v>57161.27</v>
      </c>
    </row>
    <row r="3309" spans="1:5">
      <c r="A3309" s="1">
        <v>1951</v>
      </c>
      <c r="B3309" s="1">
        <v>86</v>
      </c>
      <c r="C3309" s="1">
        <v>30535.17</v>
      </c>
      <c r="D3309" s="1">
        <v>14874.91</v>
      </c>
      <c r="E3309" s="1">
        <v>45410.07</v>
      </c>
    </row>
    <row r="3310" spans="1:5">
      <c r="A3310" s="1">
        <v>1951</v>
      </c>
      <c r="B3310" s="1">
        <v>87</v>
      </c>
      <c r="C3310" s="1">
        <v>24292.02</v>
      </c>
      <c r="D3310" s="1">
        <v>11173.51</v>
      </c>
      <c r="E3310" s="1">
        <v>35465.53</v>
      </c>
    </row>
    <row r="3311" spans="1:5">
      <c r="A3311" s="1">
        <v>1951</v>
      </c>
      <c r="B3311" s="1">
        <v>88</v>
      </c>
      <c r="C3311" s="1">
        <v>18947.25</v>
      </c>
      <c r="D3311" s="1">
        <v>8239.56</v>
      </c>
      <c r="E3311" s="1">
        <v>27186.81</v>
      </c>
    </row>
    <row r="3312" spans="1:5">
      <c r="A3312" s="1">
        <v>1951</v>
      </c>
      <c r="B3312" s="1">
        <v>89</v>
      </c>
      <c r="C3312" s="1">
        <v>14458.02</v>
      </c>
      <c r="D3312" s="1">
        <v>5970.26</v>
      </c>
      <c r="E3312" s="1">
        <v>20428.28</v>
      </c>
    </row>
    <row r="3313" spans="1:5">
      <c r="A3313" s="1">
        <v>1951</v>
      </c>
      <c r="B3313" s="1">
        <v>90</v>
      </c>
      <c r="C3313" s="1">
        <v>10844.59</v>
      </c>
      <c r="D3313" s="1">
        <v>4230.4799999999996</v>
      </c>
      <c r="E3313" s="1">
        <v>15075.08</v>
      </c>
    </row>
    <row r="3314" spans="1:5">
      <c r="A3314" s="1">
        <v>1951</v>
      </c>
      <c r="B3314" s="1">
        <v>91</v>
      </c>
      <c r="C3314" s="1">
        <v>7955.6</v>
      </c>
      <c r="D3314" s="1">
        <v>2922.06</v>
      </c>
      <c r="E3314" s="1">
        <v>10877.67</v>
      </c>
    </row>
    <row r="3315" spans="1:5">
      <c r="A3315" s="1">
        <v>1951</v>
      </c>
      <c r="B3315" s="1">
        <v>92</v>
      </c>
      <c r="C3315" s="1">
        <v>5575.56</v>
      </c>
      <c r="D3315" s="1">
        <v>1918.06</v>
      </c>
      <c r="E3315" s="1">
        <v>7493.62</v>
      </c>
    </row>
    <row r="3316" spans="1:5">
      <c r="A3316" s="1">
        <v>1951</v>
      </c>
      <c r="B3316" s="1">
        <v>93</v>
      </c>
      <c r="C3316" s="1">
        <v>3869.24</v>
      </c>
      <c r="D3316" s="1">
        <v>1213.73</v>
      </c>
      <c r="E3316" s="1">
        <v>5082.96</v>
      </c>
    </row>
    <row r="3317" spans="1:5">
      <c r="A3317" s="1">
        <v>1951</v>
      </c>
      <c r="B3317" s="1">
        <v>94</v>
      </c>
      <c r="C3317" s="1">
        <v>2672.76</v>
      </c>
      <c r="D3317" s="1">
        <v>764.96</v>
      </c>
      <c r="E3317" s="1">
        <v>3437.72</v>
      </c>
    </row>
    <row r="3318" spans="1:5">
      <c r="A3318" s="1">
        <v>1951</v>
      </c>
      <c r="B3318" s="1">
        <v>95</v>
      </c>
      <c r="C3318" s="1">
        <v>1786.72</v>
      </c>
      <c r="D3318" s="1">
        <v>473.29</v>
      </c>
      <c r="E3318" s="1">
        <v>2260.0100000000002</v>
      </c>
    </row>
    <row r="3319" spans="1:5">
      <c r="A3319" s="1">
        <v>1951</v>
      </c>
      <c r="B3319" s="1">
        <v>96</v>
      </c>
      <c r="C3319" s="1">
        <v>1166.31</v>
      </c>
      <c r="D3319" s="1">
        <v>286.19</v>
      </c>
      <c r="E3319" s="1">
        <v>1452.49</v>
      </c>
    </row>
    <row r="3320" spans="1:5">
      <c r="A3320" s="1">
        <v>1951</v>
      </c>
      <c r="B3320" s="1">
        <v>97</v>
      </c>
      <c r="C3320" s="1">
        <v>692.99</v>
      </c>
      <c r="D3320" s="1">
        <v>169.78</v>
      </c>
      <c r="E3320" s="1">
        <v>862.76</v>
      </c>
    </row>
    <row r="3321" spans="1:5">
      <c r="A3321" s="1">
        <v>1951</v>
      </c>
      <c r="B3321" s="1">
        <v>98</v>
      </c>
      <c r="C3321" s="1">
        <v>409.71</v>
      </c>
      <c r="D3321" s="1">
        <v>98.04</v>
      </c>
      <c r="E3321" s="1">
        <v>507.75</v>
      </c>
    </row>
    <row r="3322" spans="1:5">
      <c r="A3322" s="1">
        <v>1951</v>
      </c>
      <c r="B3322" s="1">
        <v>99</v>
      </c>
      <c r="C3322" s="1">
        <v>247.13</v>
      </c>
      <c r="D3322" s="1">
        <v>50.99</v>
      </c>
      <c r="E3322" s="1">
        <v>298.12</v>
      </c>
    </row>
    <row r="3323" spans="1:5">
      <c r="A3323" s="1">
        <v>1951</v>
      </c>
      <c r="B3323" s="1">
        <v>100</v>
      </c>
      <c r="C3323" s="1">
        <v>132.03</v>
      </c>
      <c r="D3323" s="1">
        <v>25.69</v>
      </c>
      <c r="E3323" s="1">
        <v>157.72</v>
      </c>
    </row>
    <row r="3324" spans="1:5">
      <c r="A3324" s="1">
        <v>1951</v>
      </c>
      <c r="B3324" s="1">
        <v>101</v>
      </c>
      <c r="C3324" s="1">
        <v>68.67</v>
      </c>
      <c r="D3324" s="1">
        <v>13.49</v>
      </c>
      <c r="E3324" s="1">
        <v>82.16</v>
      </c>
    </row>
    <row r="3325" spans="1:5">
      <c r="A3325" s="1">
        <v>1951</v>
      </c>
      <c r="B3325" s="1">
        <v>102</v>
      </c>
      <c r="C3325" s="1">
        <v>38.33</v>
      </c>
      <c r="D3325" s="1">
        <v>6.04</v>
      </c>
      <c r="E3325" s="1">
        <v>44.37</v>
      </c>
    </row>
    <row r="3326" spans="1:5">
      <c r="A3326" s="1">
        <v>1951</v>
      </c>
      <c r="B3326" s="1">
        <v>103</v>
      </c>
      <c r="C3326" s="1">
        <v>21.29</v>
      </c>
      <c r="D3326" s="1">
        <v>3.69</v>
      </c>
      <c r="E3326" s="1">
        <v>24.98</v>
      </c>
    </row>
    <row r="3327" spans="1:5">
      <c r="A3327" s="1">
        <v>1951</v>
      </c>
      <c r="B3327" s="1">
        <v>104</v>
      </c>
      <c r="C3327" s="1">
        <v>10.77</v>
      </c>
      <c r="D3327" s="1">
        <v>1.93</v>
      </c>
      <c r="E3327" s="1">
        <v>12.7</v>
      </c>
    </row>
    <row r="3328" spans="1:5">
      <c r="A3328" s="1">
        <v>1951</v>
      </c>
      <c r="B3328" s="1">
        <v>105</v>
      </c>
      <c r="C3328" s="1">
        <v>5.18</v>
      </c>
      <c r="D3328" s="1">
        <v>0.47</v>
      </c>
      <c r="E3328" s="1">
        <v>5.64</v>
      </c>
    </row>
    <row r="3329" spans="1:5">
      <c r="A3329" s="1">
        <v>1951</v>
      </c>
      <c r="B3329" s="1">
        <v>106</v>
      </c>
      <c r="C3329" s="1">
        <v>2.4700000000000002</v>
      </c>
      <c r="D3329" s="1">
        <v>0</v>
      </c>
      <c r="E3329" s="1">
        <v>2.4700000000000002</v>
      </c>
    </row>
    <row r="3330" spans="1:5">
      <c r="A3330" s="1">
        <v>1951</v>
      </c>
      <c r="B3330" s="1">
        <v>107</v>
      </c>
      <c r="C3330" s="1">
        <v>1.22</v>
      </c>
      <c r="D3330" s="1">
        <v>0</v>
      </c>
      <c r="E3330" s="1">
        <v>1.22</v>
      </c>
    </row>
    <row r="3331" spans="1:5">
      <c r="A3331" s="1">
        <v>1951</v>
      </c>
      <c r="B3331" s="1">
        <v>108</v>
      </c>
      <c r="C3331" s="1">
        <v>0.51</v>
      </c>
      <c r="D3331" s="1">
        <v>0</v>
      </c>
      <c r="E3331" s="1">
        <v>0.51</v>
      </c>
    </row>
    <row r="3332" spans="1:5">
      <c r="A3332" s="1">
        <v>1951</v>
      </c>
      <c r="B3332" s="1">
        <v>109</v>
      </c>
      <c r="C3332" s="1">
        <v>0.25</v>
      </c>
      <c r="D3332" s="1">
        <v>0</v>
      </c>
      <c r="E3332" s="1">
        <v>0.25</v>
      </c>
    </row>
    <row r="3333" spans="1:5">
      <c r="A3333" s="1">
        <v>1951</v>
      </c>
      <c r="B3333" s="1" t="s">
        <v>121</v>
      </c>
      <c r="C3333" s="1">
        <v>0</v>
      </c>
      <c r="D3333" s="1">
        <v>0</v>
      </c>
      <c r="E3333" s="1">
        <v>0</v>
      </c>
    </row>
    <row r="3334" spans="1:5">
      <c r="A3334" s="1">
        <v>1952</v>
      </c>
      <c r="B3334" s="1">
        <v>0</v>
      </c>
      <c r="C3334" s="1">
        <v>375631.5</v>
      </c>
      <c r="D3334" s="1">
        <v>394955.49</v>
      </c>
      <c r="E3334" s="1">
        <v>770587</v>
      </c>
    </row>
    <row r="3335" spans="1:5">
      <c r="A3335" s="1">
        <v>1952</v>
      </c>
      <c r="B3335" s="1">
        <v>1</v>
      </c>
      <c r="C3335" s="1">
        <v>377663.51</v>
      </c>
      <c r="D3335" s="1">
        <v>396841.9</v>
      </c>
      <c r="E3335" s="1">
        <v>774505.41</v>
      </c>
    </row>
    <row r="3336" spans="1:5">
      <c r="A3336" s="1">
        <v>1952</v>
      </c>
      <c r="B3336" s="1">
        <v>2</v>
      </c>
      <c r="C3336" s="1">
        <v>388900.26</v>
      </c>
      <c r="D3336" s="1">
        <v>408574.87</v>
      </c>
      <c r="E3336" s="1">
        <v>797475.13</v>
      </c>
    </row>
    <row r="3337" spans="1:5">
      <c r="A3337" s="1">
        <v>1952</v>
      </c>
      <c r="B3337" s="1">
        <v>3</v>
      </c>
      <c r="C3337" s="1">
        <v>409573.74</v>
      </c>
      <c r="D3337" s="1">
        <v>430156.32</v>
      </c>
      <c r="E3337" s="1">
        <v>839730.06</v>
      </c>
    </row>
    <row r="3338" spans="1:5">
      <c r="A3338" s="1">
        <v>1952</v>
      </c>
      <c r="B3338" s="1">
        <v>4</v>
      </c>
      <c r="C3338" s="1">
        <v>435571</v>
      </c>
      <c r="D3338" s="1">
        <v>456466.69</v>
      </c>
      <c r="E3338" s="1">
        <v>892037.7</v>
      </c>
    </row>
    <row r="3339" spans="1:5">
      <c r="A3339" s="1">
        <v>1952</v>
      </c>
      <c r="B3339" s="1">
        <v>5</v>
      </c>
      <c r="C3339" s="1">
        <v>472135.49</v>
      </c>
      <c r="D3339" s="1">
        <v>493984.73</v>
      </c>
      <c r="E3339" s="1">
        <v>966120.21</v>
      </c>
    </row>
    <row r="3340" spans="1:5">
      <c r="A3340" s="1">
        <v>1952</v>
      </c>
      <c r="B3340" s="1">
        <v>6</v>
      </c>
      <c r="C3340" s="1">
        <v>395664.18</v>
      </c>
      <c r="D3340" s="1">
        <v>414285.97</v>
      </c>
      <c r="E3340" s="1">
        <v>809950.15</v>
      </c>
    </row>
    <row r="3341" spans="1:5">
      <c r="A3341" s="1">
        <v>1952</v>
      </c>
      <c r="B3341" s="1">
        <v>7</v>
      </c>
      <c r="C3341" s="1">
        <v>379166.99</v>
      </c>
      <c r="D3341" s="1">
        <v>396914.75</v>
      </c>
      <c r="E3341" s="1">
        <v>776081.74</v>
      </c>
    </row>
    <row r="3342" spans="1:5">
      <c r="A3342" s="1">
        <v>1952</v>
      </c>
      <c r="B3342" s="1">
        <v>8</v>
      </c>
      <c r="C3342" s="1">
        <v>373816.63</v>
      </c>
      <c r="D3342" s="1">
        <v>390621.96</v>
      </c>
      <c r="E3342" s="1">
        <v>764438.59</v>
      </c>
    </row>
    <row r="3343" spans="1:5">
      <c r="A3343" s="1">
        <v>1952</v>
      </c>
      <c r="B3343" s="1">
        <v>9</v>
      </c>
      <c r="C3343" s="1">
        <v>362953.35</v>
      </c>
      <c r="D3343" s="1">
        <v>377755.22</v>
      </c>
      <c r="E3343" s="1">
        <v>740708.57</v>
      </c>
    </row>
    <row r="3344" spans="1:5">
      <c r="A3344" s="1">
        <v>1952</v>
      </c>
      <c r="B3344" s="1">
        <v>10</v>
      </c>
      <c r="C3344" s="1">
        <v>334811.53000000003</v>
      </c>
      <c r="D3344" s="1">
        <v>346847.33</v>
      </c>
      <c r="E3344" s="1">
        <v>681658.86</v>
      </c>
    </row>
    <row r="3345" spans="1:5">
      <c r="A3345" s="1">
        <v>1952</v>
      </c>
      <c r="B3345" s="1">
        <v>11</v>
      </c>
      <c r="C3345" s="1">
        <v>314270.63</v>
      </c>
      <c r="D3345" s="1">
        <v>324352.90999999997</v>
      </c>
      <c r="E3345" s="1">
        <v>638623.53</v>
      </c>
    </row>
    <row r="3346" spans="1:5">
      <c r="A3346" s="1">
        <v>1952</v>
      </c>
      <c r="B3346" s="1">
        <v>12</v>
      </c>
      <c r="C3346" s="1">
        <v>325537.78000000003</v>
      </c>
      <c r="D3346" s="1">
        <v>334815.25</v>
      </c>
      <c r="E3346" s="1">
        <v>660353.02</v>
      </c>
    </row>
    <row r="3347" spans="1:5">
      <c r="A3347" s="1">
        <v>1952</v>
      </c>
      <c r="B3347" s="1">
        <v>13</v>
      </c>
      <c r="C3347" s="1">
        <v>332660.71999999997</v>
      </c>
      <c r="D3347" s="1">
        <v>341020.73</v>
      </c>
      <c r="E3347" s="1">
        <v>673681.45</v>
      </c>
    </row>
    <row r="3348" spans="1:5">
      <c r="A3348" s="1">
        <v>1952</v>
      </c>
      <c r="B3348" s="1">
        <v>14</v>
      </c>
      <c r="C3348" s="1">
        <v>334454.88</v>
      </c>
      <c r="D3348" s="1">
        <v>342966.94</v>
      </c>
      <c r="E3348" s="1">
        <v>677421.83</v>
      </c>
    </row>
    <row r="3349" spans="1:5">
      <c r="A3349" s="1">
        <v>1952</v>
      </c>
      <c r="B3349" s="1">
        <v>15</v>
      </c>
      <c r="C3349" s="1">
        <v>327528.88</v>
      </c>
      <c r="D3349" s="1">
        <v>336117.46</v>
      </c>
      <c r="E3349" s="1">
        <v>663646.34</v>
      </c>
    </row>
    <row r="3350" spans="1:5">
      <c r="A3350" s="1">
        <v>1952</v>
      </c>
      <c r="B3350" s="1">
        <v>16</v>
      </c>
      <c r="C3350" s="1">
        <v>322634.55</v>
      </c>
      <c r="D3350" s="1">
        <v>330762.65999999997</v>
      </c>
      <c r="E3350" s="1">
        <v>653397.21</v>
      </c>
    </row>
    <row r="3351" spans="1:5">
      <c r="A3351" s="1">
        <v>1952</v>
      </c>
      <c r="B3351" s="1">
        <v>17</v>
      </c>
      <c r="C3351" s="1">
        <v>318685.86</v>
      </c>
      <c r="D3351" s="1">
        <v>326090.3</v>
      </c>
      <c r="E3351" s="1">
        <v>644776.16</v>
      </c>
    </row>
    <row r="3352" spans="1:5">
      <c r="A3352" s="1">
        <v>1952</v>
      </c>
      <c r="B3352" s="1">
        <v>18</v>
      </c>
      <c r="C3352" s="1">
        <v>316272.69</v>
      </c>
      <c r="D3352" s="1">
        <v>314607.46000000002</v>
      </c>
      <c r="E3352" s="1">
        <v>630880.15</v>
      </c>
    </row>
    <row r="3353" spans="1:5">
      <c r="A3353" s="1">
        <v>1952</v>
      </c>
      <c r="B3353" s="1">
        <v>19</v>
      </c>
      <c r="C3353" s="1">
        <v>321464.46999999997</v>
      </c>
      <c r="D3353" s="1">
        <v>305674.38</v>
      </c>
      <c r="E3353" s="1">
        <v>627138.85</v>
      </c>
    </row>
    <row r="3354" spans="1:5">
      <c r="A3354" s="1">
        <v>1952</v>
      </c>
      <c r="B3354" s="1">
        <v>20</v>
      </c>
      <c r="C3354" s="1">
        <v>332651.26</v>
      </c>
      <c r="D3354" s="1">
        <v>302154.48</v>
      </c>
      <c r="E3354" s="1">
        <v>634805.74</v>
      </c>
    </row>
    <row r="3355" spans="1:5">
      <c r="A3355" s="1">
        <v>1952</v>
      </c>
      <c r="B3355" s="1">
        <v>21</v>
      </c>
      <c r="C3355" s="1">
        <v>342801.43</v>
      </c>
      <c r="D3355" s="1">
        <v>309836.40999999997</v>
      </c>
      <c r="E3355" s="1">
        <v>652637.84</v>
      </c>
    </row>
    <row r="3356" spans="1:5">
      <c r="A3356" s="1">
        <v>1952</v>
      </c>
      <c r="B3356" s="1">
        <v>22</v>
      </c>
      <c r="C3356" s="1">
        <v>346176.2</v>
      </c>
      <c r="D3356" s="1">
        <v>323729.49</v>
      </c>
      <c r="E3356" s="1">
        <v>669905.68999999994</v>
      </c>
    </row>
    <row r="3357" spans="1:5">
      <c r="A3357" s="1">
        <v>1952</v>
      </c>
      <c r="B3357" s="1">
        <v>23</v>
      </c>
      <c r="C3357" s="1">
        <v>345332.52</v>
      </c>
      <c r="D3357" s="1">
        <v>329662.3</v>
      </c>
      <c r="E3357" s="1">
        <v>674994.83</v>
      </c>
    </row>
    <row r="3358" spans="1:5">
      <c r="A3358" s="1">
        <v>1952</v>
      </c>
      <c r="B3358" s="1">
        <v>24</v>
      </c>
      <c r="C3358" s="1">
        <v>346314.85</v>
      </c>
      <c r="D3358" s="1">
        <v>335299.26</v>
      </c>
      <c r="E3358" s="1">
        <v>681614.11</v>
      </c>
    </row>
    <row r="3359" spans="1:5">
      <c r="A3359" s="1">
        <v>1952</v>
      </c>
      <c r="B3359" s="1">
        <v>25</v>
      </c>
      <c r="C3359" s="1">
        <v>352285.95</v>
      </c>
      <c r="D3359" s="1">
        <v>345125.93</v>
      </c>
      <c r="E3359" s="1">
        <v>697411.88</v>
      </c>
    </row>
    <row r="3360" spans="1:5">
      <c r="A3360" s="1">
        <v>1952</v>
      </c>
      <c r="B3360" s="1">
        <v>26</v>
      </c>
      <c r="C3360" s="1">
        <v>360466.04</v>
      </c>
      <c r="D3360" s="1">
        <v>355697.81</v>
      </c>
      <c r="E3360" s="1">
        <v>716163.85</v>
      </c>
    </row>
    <row r="3361" spans="1:5">
      <c r="A3361" s="1">
        <v>1952</v>
      </c>
      <c r="B3361" s="1">
        <v>27</v>
      </c>
      <c r="C3361" s="1">
        <v>365421.9</v>
      </c>
      <c r="D3361" s="1">
        <v>360462.43</v>
      </c>
      <c r="E3361" s="1">
        <v>725884.34</v>
      </c>
    </row>
    <row r="3362" spans="1:5">
      <c r="A3362" s="1">
        <v>1952</v>
      </c>
      <c r="B3362" s="1">
        <v>28</v>
      </c>
      <c r="C3362" s="1">
        <v>371401.88</v>
      </c>
      <c r="D3362" s="1">
        <v>364154.31</v>
      </c>
      <c r="E3362" s="1">
        <v>735556.19</v>
      </c>
    </row>
    <row r="3363" spans="1:5">
      <c r="A3363" s="1">
        <v>1952</v>
      </c>
      <c r="B3363" s="1">
        <v>29</v>
      </c>
      <c r="C3363" s="1">
        <v>382351.9</v>
      </c>
      <c r="D3363" s="1">
        <v>373165.29</v>
      </c>
      <c r="E3363" s="1">
        <v>755517.19</v>
      </c>
    </row>
    <row r="3364" spans="1:5">
      <c r="A3364" s="1">
        <v>1952</v>
      </c>
      <c r="B3364" s="1">
        <v>30</v>
      </c>
      <c r="C3364" s="1">
        <v>402228.19</v>
      </c>
      <c r="D3364" s="1">
        <v>392286.82</v>
      </c>
      <c r="E3364" s="1">
        <v>794515.01</v>
      </c>
    </row>
    <row r="3365" spans="1:5">
      <c r="A3365" s="1">
        <v>1952</v>
      </c>
      <c r="B3365" s="1">
        <v>31</v>
      </c>
      <c r="C3365" s="1">
        <v>421731.82</v>
      </c>
      <c r="D3365" s="1">
        <v>411046.5</v>
      </c>
      <c r="E3365" s="1">
        <v>832778.32</v>
      </c>
    </row>
    <row r="3366" spans="1:5">
      <c r="A3366" s="1">
        <v>1952</v>
      </c>
      <c r="B3366" s="1">
        <v>32</v>
      </c>
      <c r="C3366" s="1">
        <v>402215.37</v>
      </c>
      <c r="D3366" s="1">
        <v>391019.61</v>
      </c>
      <c r="E3366" s="1">
        <v>793234.98</v>
      </c>
    </row>
    <row r="3367" spans="1:5">
      <c r="A3367" s="1">
        <v>1952</v>
      </c>
      <c r="B3367" s="1">
        <v>33</v>
      </c>
      <c r="C3367" s="1">
        <v>341110.89</v>
      </c>
      <c r="D3367" s="1">
        <v>328662.53000000003</v>
      </c>
      <c r="E3367" s="1">
        <v>669773.42000000004</v>
      </c>
    </row>
    <row r="3368" spans="1:5">
      <c r="A3368" s="1">
        <v>1952</v>
      </c>
      <c r="B3368" s="1">
        <v>34</v>
      </c>
      <c r="C3368" s="1">
        <v>307624.39</v>
      </c>
      <c r="D3368" s="1">
        <v>294164.43</v>
      </c>
      <c r="E3368" s="1">
        <v>601788.81999999995</v>
      </c>
    </row>
    <row r="3369" spans="1:5">
      <c r="A3369" s="1">
        <v>1952</v>
      </c>
      <c r="B3369" s="1">
        <v>35</v>
      </c>
      <c r="C3369" s="1">
        <v>327888.89</v>
      </c>
      <c r="D3369" s="1">
        <v>314631.61</v>
      </c>
      <c r="E3369" s="1">
        <v>642520.5</v>
      </c>
    </row>
    <row r="3370" spans="1:5">
      <c r="A3370" s="1">
        <v>1952</v>
      </c>
      <c r="B3370" s="1">
        <v>36</v>
      </c>
      <c r="C3370" s="1">
        <v>357741.95</v>
      </c>
      <c r="D3370" s="1">
        <v>343667.03</v>
      </c>
      <c r="E3370" s="1">
        <v>701408.98</v>
      </c>
    </row>
    <row r="3371" spans="1:5">
      <c r="A3371" s="1">
        <v>1952</v>
      </c>
      <c r="B3371" s="1">
        <v>37</v>
      </c>
      <c r="C3371" s="1">
        <v>381516.95</v>
      </c>
      <c r="D3371" s="1">
        <v>365608.32</v>
      </c>
      <c r="E3371" s="1">
        <v>747125.27</v>
      </c>
    </row>
    <row r="3372" spans="1:5">
      <c r="A3372" s="1">
        <v>1952</v>
      </c>
      <c r="B3372" s="1">
        <v>38</v>
      </c>
      <c r="C3372" s="1">
        <v>391881.86</v>
      </c>
      <c r="D3372" s="1">
        <v>375185.23</v>
      </c>
      <c r="E3372" s="1">
        <v>767067.08</v>
      </c>
    </row>
    <row r="3373" spans="1:5">
      <c r="A3373" s="1">
        <v>1952</v>
      </c>
      <c r="B3373" s="1">
        <v>39</v>
      </c>
      <c r="C3373" s="1">
        <v>390583.2</v>
      </c>
      <c r="D3373" s="1">
        <v>374807.44</v>
      </c>
      <c r="E3373" s="1">
        <v>765390.64</v>
      </c>
    </row>
    <row r="3374" spans="1:5">
      <c r="A3374" s="1">
        <v>1952</v>
      </c>
      <c r="B3374" s="1">
        <v>40</v>
      </c>
      <c r="C3374" s="1">
        <v>390070.4</v>
      </c>
      <c r="D3374" s="1">
        <v>377036.86</v>
      </c>
      <c r="E3374" s="1">
        <v>767107.26</v>
      </c>
    </row>
    <row r="3375" spans="1:5">
      <c r="A3375" s="1">
        <v>1952</v>
      </c>
      <c r="B3375" s="1">
        <v>41</v>
      </c>
      <c r="C3375" s="1">
        <v>390743.57</v>
      </c>
      <c r="D3375" s="1">
        <v>379398.78</v>
      </c>
      <c r="E3375" s="1">
        <v>770142.35</v>
      </c>
    </row>
    <row r="3376" spans="1:5">
      <c r="A3376" s="1">
        <v>1952</v>
      </c>
      <c r="B3376" s="1">
        <v>42</v>
      </c>
      <c r="C3376" s="1">
        <v>388011.43</v>
      </c>
      <c r="D3376" s="1">
        <v>376988.85</v>
      </c>
      <c r="E3376" s="1">
        <v>765000.29</v>
      </c>
    </row>
    <row r="3377" spans="1:5">
      <c r="A3377" s="1">
        <v>1952</v>
      </c>
      <c r="B3377" s="1">
        <v>43</v>
      </c>
      <c r="C3377" s="1">
        <v>390077.13</v>
      </c>
      <c r="D3377" s="1">
        <v>377717.81</v>
      </c>
      <c r="E3377" s="1">
        <v>767794.94</v>
      </c>
    </row>
    <row r="3378" spans="1:5">
      <c r="A3378" s="1">
        <v>1952</v>
      </c>
      <c r="B3378" s="1">
        <v>44</v>
      </c>
      <c r="C3378" s="1">
        <v>388912.44</v>
      </c>
      <c r="D3378" s="1">
        <v>374391.26</v>
      </c>
      <c r="E3378" s="1">
        <v>763303.7</v>
      </c>
    </row>
    <row r="3379" spans="1:5">
      <c r="A3379" s="1">
        <v>1952</v>
      </c>
      <c r="B3379" s="1">
        <v>45</v>
      </c>
      <c r="C3379" s="1">
        <v>379498.17</v>
      </c>
      <c r="D3379" s="1">
        <v>365413.3</v>
      </c>
      <c r="E3379" s="1">
        <v>744911.47</v>
      </c>
    </row>
    <row r="3380" spans="1:5">
      <c r="A3380" s="1">
        <v>1952</v>
      </c>
      <c r="B3380" s="1">
        <v>46</v>
      </c>
      <c r="C3380" s="1">
        <v>376192.45</v>
      </c>
      <c r="D3380" s="1">
        <v>362530</v>
      </c>
      <c r="E3380" s="1">
        <v>738722.45</v>
      </c>
    </row>
    <row r="3381" spans="1:5">
      <c r="A3381" s="1">
        <v>1952</v>
      </c>
      <c r="B3381" s="1">
        <v>47</v>
      </c>
      <c r="C3381" s="1">
        <v>373003.66</v>
      </c>
      <c r="D3381" s="1">
        <v>357492.46</v>
      </c>
      <c r="E3381" s="1">
        <v>730496.12</v>
      </c>
    </row>
    <row r="3382" spans="1:5">
      <c r="A3382" s="1">
        <v>1952</v>
      </c>
      <c r="B3382" s="1">
        <v>48</v>
      </c>
      <c r="C3382" s="1">
        <v>366982.49</v>
      </c>
      <c r="D3382" s="1">
        <v>349879.52</v>
      </c>
      <c r="E3382" s="1">
        <v>716862.01</v>
      </c>
    </row>
    <row r="3383" spans="1:5">
      <c r="A3383" s="1">
        <v>1952</v>
      </c>
      <c r="B3383" s="1">
        <v>49</v>
      </c>
      <c r="C3383" s="1">
        <v>362426.52</v>
      </c>
      <c r="D3383" s="1">
        <v>345451.69</v>
      </c>
      <c r="E3383" s="1">
        <v>707878.21</v>
      </c>
    </row>
    <row r="3384" spans="1:5">
      <c r="A3384" s="1">
        <v>1952</v>
      </c>
      <c r="B3384" s="1">
        <v>50</v>
      </c>
      <c r="C3384" s="1">
        <v>359272.77</v>
      </c>
      <c r="D3384" s="1">
        <v>341473.76</v>
      </c>
      <c r="E3384" s="1">
        <v>700746.53</v>
      </c>
    </row>
    <row r="3385" spans="1:5">
      <c r="A3385" s="1">
        <v>1952</v>
      </c>
      <c r="B3385" s="1">
        <v>51</v>
      </c>
      <c r="C3385" s="1">
        <v>361961.97</v>
      </c>
      <c r="D3385" s="1">
        <v>336653.98</v>
      </c>
      <c r="E3385" s="1">
        <v>698615.94</v>
      </c>
    </row>
    <row r="3386" spans="1:5">
      <c r="A3386" s="1">
        <v>1952</v>
      </c>
      <c r="B3386" s="1">
        <v>52</v>
      </c>
      <c r="C3386" s="1">
        <v>351395.26</v>
      </c>
      <c r="D3386" s="1">
        <v>318156.38</v>
      </c>
      <c r="E3386" s="1">
        <v>669551.64</v>
      </c>
    </row>
    <row r="3387" spans="1:5">
      <c r="A3387" s="1">
        <v>1952</v>
      </c>
      <c r="B3387" s="1">
        <v>53</v>
      </c>
      <c r="C3387" s="1">
        <v>334436.93</v>
      </c>
      <c r="D3387" s="1">
        <v>292208.23</v>
      </c>
      <c r="E3387" s="1">
        <v>626645.16</v>
      </c>
    </row>
    <row r="3388" spans="1:5">
      <c r="A3388" s="1">
        <v>1952</v>
      </c>
      <c r="B3388" s="1">
        <v>54</v>
      </c>
      <c r="C3388" s="1">
        <v>327967.74</v>
      </c>
      <c r="D3388" s="1">
        <v>275584</v>
      </c>
      <c r="E3388" s="1">
        <v>603551.73</v>
      </c>
    </row>
    <row r="3389" spans="1:5">
      <c r="A3389" s="1">
        <v>1952</v>
      </c>
      <c r="B3389" s="1">
        <v>55</v>
      </c>
      <c r="C3389" s="1">
        <v>321678.02</v>
      </c>
      <c r="D3389" s="1">
        <v>264939.24</v>
      </c>
      <c r="E3389" s="1">
        <v>586617.26</v>
      </c>
    </row>
    <row r="3390" spans="1:5">
      <c r="A3390" s="1">
        <v>1952</v>
      </c>
      <c r="B3390" s="1">
        <v>56</v>
      </c>
      <c r="C3390" s="1">
        <v>311653.81</v>
      </c>
      <c r="D3390" s="1">
        <v>253978.05</v>
      </c>
      <c r="E3390" s="1">
        <v>565631.86</v>
      </c>
    </row>
    <row r="3391" spans="1:5">
      <c r="A3391" s="1">
        <v>1952</v>
      </c>
      <c r="B3391" s="1">
        <v>57</v>
      </c>
      <c r="C3391" s="1">
        <v>303789.09000000003</v>
      </c>
      <c r="D3391" s="1">
        <v>246124.78</v>
      </c>
      <c r="E3391" s="1">
        <v>549913.87</v>
      </c>
    </row>
    <row r="3392" spans="1:5">
      <c r="A3392" s="1">
        <v>1952</v>
      </c>
      <c r="B3392" s="1">
        <v>58</v>
      </c>
      <c r="C3392" s="1">
        <v>299951.88</v>
      </c>
      <c r="D3392" s="1">
        <v>242470.45</v>
      </c>
      <c r="E3392" s="1">
        <v>542422.32999999996</v>
      </c>
    </row>
    <row r="3393" spans="1:5">
      <c r="A3393" s="1">
        <v>1952</v>
      </c>
      <c r="B3393" s="1">
        <v>59</v>
      </c>
      <c r="C3393" s="1">
        <v>297340.18</v>
      </c>
      <c r="D3393" s="1">
        <v>239421.24</v>
      </c>
      <c r="E3393" s="1">
        <v>536761.42000000004</v>
      </c>
    </row>
    <row r="3394" spans="1:5">
      <c r="A3394" s="1">
        <v>1952</v>
      </c>
      <c r="B3394" s="1">
        <v>60</v>
      </c>
      <c r="C3394" s="1">
        <v>291521.37</v>
      </c>
      <c r="D3394" s="1">
        <v>232538.08</v>
      </c>
      <c r="E3394" s="1">
        <v>524059.46</v>
      </c>
    </row>
    <row r="3395" spans="1:5">
      <c r="A3395" s="1">
        <v>1952</v>
      </c>
      <c r="B3395" s="1">
        <v>61</v>
      </c>
      <c r="C3395" s="1">
        <v>282785.53999999998</v>
      </c>
      <c r="D3395" s="1">
        <v>221684.09</v>
      </c>
      <c r="E3395" s="1">
        <v>504469.63</v>
      </c>
    </row>
    <row r="3396" spans="1:5">
      <c r="A3396" s="1">
        <v>1952</v>
      </c>
      <c r="B3396" s="1">
        <v>62</v>
      </c>
      <c r="C3396" s="1">
        <v>271306.45</v>
      </c>
      <c r="D3396" s="1">
        <v>210463.22</v>
      </c>
      <c r="E3396" s="1">
        <v>481769.68</v>
      </c>
    </row>
    <row r="3397" spans="1:5">
      <c r="A3397" s="1">
        <v>1952</v>
      </c>
      <c r="B3397" s="1">
        <v>63</v>
      </c>
      <c r="C3397" s="1">
        <v>266460.06</v>
      </c>
      <c r="D3397" s="1">
        <v>204844.36</v>
      </c>
      <c r="E3397" s="1">
        <v>471304.42</v>
      </c>
    </row>
    <row r="3398" spans="1:5">
      <c r="A3398" s="1">
        <v>1952</v>
      </c>
      <c r="B3398" s="1">
        <v>64</v>
      </c>
      <c r="C3398" s="1">
        <v>264376.13</v>
      </c>
      <c r="D3398" s="1">
        <v>200667.15</v>
      </c>
      <c r="E3398" s="1">
        <v>465043.29</v>
      </c>
    </row>
    <row r="3399" spans="1:5">
      <c r="A3399" s="1">
        <v>1952</v>
      </c>
      <c r="B3399" s="1">
        <v>65</v>
      </c>
      <c r="C3399" s="1">
        <v>256269.1</v>
      </c>
      <c r="D3399" s="1">
        <v>193371.02</v>
      </c>
      <c r="E3399" s="1">
        <v>449640.12</v>
      </c>
    </row>
    <row r="3400" spans="1:5">
      <c r="A3400" s="1">
        <v>1952</v>
      </c>
      <c r="B3400" s="1">
        <v>66</v>
      </c>
      <c r="C3400" s="1">
        <v>249354.1</v>
      </c>
      <c r="D3400" s="1">
        <v>186306.01</v>
      </c>
      <c r="E3400" s="1">
        <v>435660.1</v>
      </c>
    </row>
    <row r="3401" spans="1:5">
      <c r="A3401" s="1">
        <v>1952</v>
      </c>
      <c r="B3401" s="1">
        <v>67</v>
      </c>
      <c r="C3401" s="1">
        <v>239635.78</v>
      </c>
      <c r="D3401" s="1">
        <v>176997.58</v>
      </c>
      <c r="E3401" s="1">
        <v>416633.36</v>
      </c>
    </row>
    <row r="3402" spans="1:5">
      <c r="A3402" s="1">
        <v>1952</v>
      </c>
      <c r="B3402" s="1">
        <v>68</v>
      </c>
      <c r="C3402" s="1">
        <v>227879.4</v>
      </c>
      <c r="D3402" s="1">
        <v>166815.57</v>
      </c>
      <c r="E3402" s="1">
        <v>394694.98</v>
      </c>
    </row>
    <row r="3403" spans="1:5">
      <c r="A3403" s="1">
        <v>1952</v>
      </c>
      <c r="B3403" s="1">
        <v>69</v>
      </c>
      <c r="C3403" s="1">
        <v>220757.14</v>
      </c>
      <c r="D3403" s="1">
        <v>159601.78</v>
      </c>
      <c r="E3403" s="1">
        <v>380358.93</v>
      </c>
    </row>
    <row r="3404" spans="1:5">
      <c r="A3404" s="1">
        <v>1952</v>
      </c>
      <c r="B3404" s="1">
        <v>70</v>
      </c>
      <c r="C3404" s="1">
        <v>213823.13</v>
      </c>
      <c r="D3404" s="1">
        <v>153511.49</v>
      </c>
      <c r="E3404" s="1">
        <v>367334.62</v>
      </c>
    </row>
    <row r="3405" spans="1:5">
      <c r="A3405" s="1">
        <v>1952</v>
      </c>
      <c r="B3405" s="1">
        <v>71</v>
      </c>
      <c r="C3405" s="1">
        <v>204321.04</v>
      </c>
      <c r="D3405" s="1">
        <v>144787.07999999999</v>
      </c>
      <c r="E3405" s="1">
        <v>349108.12</v>
      </c>
    </row>
    <row r="3406" spans="1:5">
      <c r="A3406" s="1">
        <v>1952</v>
      </c>
      <c r="B3406" s="1">
        <v>72</v>
      </c>
      <c r="C3406" s="1">
        <v>190623</v>
      </c>
      <c r="D3406" s="1">
        <v>133488.88</v>
      </c>
      <c r="E3406" s="1">
        <v>324111.88</v>
      </c>
    </row>
    <row r="3407" spans="1:5">
      <c r="A3407" s="1">
        <v>1952</v>
      </c>
      <c r="B3407" s="1">
        <v>73</v>
      </c>
      <c r="C3407" s="1">
        <v>178867.42</v>
      </c>
      <c r="D3407" s="1">
        <v>124468.01</v>
      </c>
      <c r="E3407" s="1">
        <v>303335.43</v>
      </c>
    </row>
    <row r="3408" spans="1:5">
      <c r="A3408" s="1">
        <v>1952</v>
      </c>
      <c r="B3408" s="1">
        <v>74</v>
      </c>
      <c r="C3408" s="1">
        <v>169268.63</v>
      </c>
      <c r="D3408" s="1">
        <v>116783.77</v>
      </c>
      <c r="E3408" s="1">
        <v>286052.40000000002</v>
      </c>
    </row>
    <row r="3409" spans="1:5">
      <c r="A3409" s="1">
        <v>1952</v>
      </c>
      <c r="B3409" s="1">
        <v>75</v>
      </c>
      <c r="C3409" s="1">
        <v>157477.78</v>
      </c>
      <c r="D3409" s="1">
        <v>108154.46</v>
      </c>
      <c r="E3409" s="1">
        <v>265632.24</v>
      </c>
    </row>
    <row r="3410" spans="1:5">
      <c r="A3410" s="1">
        <v>1952</v>
      </c>
      <c r="B3410" s="1">
        <v>76</v>
      </c>
      <c r="C3410" s="1">
        <v>145015.59</v>
      </c>
      <c r="D3410" s="1">
        <v>98709.7</v>
      </c>
      <c r="E3410" s="1">
        <v>243725.29</v>
      </c>
    </row>
    <row r="3411" spans="1:5">
      <c r="A3411" s="1">
        <v>1952</v>
      </c>
      <c r="B3411" s="1">
        <v>77</v>
      </c>
      <c r="C3411" s="1">
        <v>130542.36</v>
      </c>
      <c r="D3411" s="1">
        <v>87618.06</v>
      </c>
      <c r="E3411" s="1">
        <v>218160.41</v>
      </c>
    </row>
    <row r="3412" spans="1:5">
      <c r="A3412" s="1">
        <v>1952</v>
      </c>
      <c r="B3412" s="1">
        <v>78</v>
      </c>
      <c r="C3412" s="1">
        <v>114333.05</v>
      </c>
      <c r="D3412" s="1">
        <v>75650.350000000006</v>
      </c>
      <c r="E3412" s="1">
        <v>189983.4</v>
      </c>
    </row>
    <row r="3413" spans="1:5">
      <c r="A3413" s="1">
        <v>1952</v>
      </c>
      <c r="B3413" s="1">
        <v>79</v>
      </c>
      <c r="C3413" s="1">
        <v>99743.28</v>
      </c>
      <c r="D3413" s="1">
        <v>65110.54</v>
      </c>
      <c r="E3413" s="1">
        <v>164853.81</v>
      </c>
    </row>
    <row r="3414" spans="1:5">
      <c r="A3414" s="1">
        <v>1952</v>
      </c>
      <c r="B3414" s="1">
        <v>80</v>
      </c>
      <c r="C3414" s="1">
        <v>90178.6</v>
      </c>
      <c r="D3414" s="1">
        <v>56862.81</v>
      </c>
      <c r="E3414" s="1">
        <v>147041.4</v>
      </c>
    </row>
    <row r="3415" spans="1:5">
      <c r="A3415" s="1">
        <v>1952</v>
      </c>
      <c r="B3415" s="1">
        <v>81</v>
      </c>
      <c r="C3415" s="1">
        <v>78539.87</v>
      </c>
      <c r="D3415" s="1">
        <v>48135.95</v>
      </c>
      <c r="E3415" s="1">
        <v>126675.82</v>
      </c>
    </row>
    <row r="3416" spans="1:5">
      <c r="A3416" s="1">
        <v>1952</v>
      </c>
      <c r="B3416" s="1">
        <v>82</v>
      </c>
      <c r="C3416" s="1">
        <v>67201.820000000007</v>
      </c>
      <c r="D3416" s="1">
        <v>39672.720000000001</v>
      </c>
      <c r="E3416" s="1">
        <v>106874.55</v>
      </c>
    </row>
    <row r="3417" spans="1:5">
      <c r="A3417" s="1">
        <v>1952</v>
      </c>
      <c r="B3417" s="1">
        <v>83</v>
      </c>
      <c r="C3417" s="1">
        <v>56617.47</v>
      </c>
      <c r="D3417" s="1">
        <v>31783.85</v>
      </c>
      <c r="E3417" s="1">
        <v>88401.32</v>
      </c>
    </row>
    <row r="3418" spans="1:5">
      <c r="A3418" s="1">
        <v>1952</v>
      </c>
      <c r="B3418" s="1">
        <v>84</v>
      </c>
      <c r="C3418" s="1">
        <v>47625.59</v>
      </c>
      <c r="D3418" s="1">
        <v>25422.97</v>
      </c>
      <c r="E3418" s="1">
        <v>73048.56</v>
      </c>
    </row>
    <row r="3419" spans="1:5">
      <c r="A3419" s="1">
        <v>1952</v>
      </c>
      <c r="B3419" s="1">
        <v>85</v>
      </c>
      <c r="C3419" s="1">
        <v>38987.94</v>
      </c>
      <c r="D3419" s="1">
        <v>19872.55</v>
      </c>
      <c r="E3419" s="1">
        <v>58860.5</v>
      </c>
    </row>
    <row r="3420" spans="1:5">
      <c r="A3420" s="1">
        <v>1952</v>
      </c>
      <c r="B3420" s="1">
        <v>86</v>
      </c>
      <c r="C3420" s="1">
        <v>31375.52</v>
      </c>
      <c r="D3420" s="1">
        <v>15201.51</v>
      </c>
      <c r="E3420" s="1">
        <v>46577.03</v>
      </c>
    </row>
    <row r="3421" spans="1:5">
      <c r="A3421" s="1">
        <v>1952</v>
      </c>
      <c r="B3421" s="1">
        <v>87</v>
      </c>
      <c r="C3421" s="1">
        <v>24910.06</v>
      </c>
      <c r="D3421" s="1">
        <v>11375.07</v>
      </c>
      <c r="E3421" s="1">
        <v>36285.129999999997</v>
      </c>
    </row>
    <row r="3422" spans="1:5">
      <c r="A3422" s="1">
        <v>1952</v>
      </c>
      <c r="B3422" s="1">
        <v>88</v>
      </c>
      <c r="C3422" s="1">
        <v>19489.68</v>
      </c>
      <c r="D3422" s="1">
        <v>8397.57</v>
      </c>
      <c r="E3422" s="1">
        <v>27887.25</v>
      </c>
    </row>
    <row r="3423" spans="1:5">
      <c r="A3423" s="1">
        <v>1952</v>
      </c>
      <c r="B3423" s="1">
        <v>89</v>
      </c>
      <c r="C3423" s="1">
        <v>14902.92</v>
      </c>
      <c r="D3423" s="1">
        <v>6068.7</v>
      </c>
      <c r="E3423" s="1">
        <v>20971.62</v>
      </c>
    </row>
    <row r="3424" spans="1:5">
      <c r="A3424" s="1">
        <v>1952</v>
      </c>
      <c r="B3424" s="1">
        <v>90</v>
      </c>
      <c r="C3424" s="1">
        <v>11152.31</v>
      </c>
      <c r="D3424" s="1">
        <v>4275.47</v>
      </c>
      <c r="E3424" s="1">
        <v>15427.77</v>
      </c>
    </row>
    <row r="3425" spans="1:5">
      <c r="A3425" s="1">
        <v>1952</v>
      </c>
      <c r="B3425" s="1">
        <v>91</v>
      </c>
      <c r="C3425" s="1">
        <v>8235.66</v>
      </c>
      <c r="D3425" s="1">
        <v>2984.56</v>
      </c>
      <c r="E3425" s="1">
        <v>11220.21</v>
      </c>
    </row>
    <row r="3426" spans="1:5">
      <c r="A3426" s="1">
        <v>1952</v>
      </c>
      <c r="B3426" s="1">
        <v>92</v>
      </c>
      <c r="C3426" s="1">
        <v>5901.54</v>
      </c>
      <c r="D3426" s="1">
        <v>2013.83</v>
      </c>
      <c r="E3426" s="1">
        <v>7915.37</v>
      </c>
    </row>
    <row r="3427" spans="1:5">
      <c r="A3427" s="1">
        <v>1952</v>
      </c>
      <c r="B3427" s="1">
        <v>93</v>
      </c>
      <c r="C3427" s="1">
        <v>4039.88</v>
      </c>
      <c r="D3427" s="1">
        <v>1265.03</v>
      </c>
      <c r="E3427" s="1">
        <v>5304.92</v>
      </c>
    </row>
    <row r="3428" spans="1:5">
      <c r="A3428" s="1">
        <v>1952</v>
      </c>
      <c r="B3428" s="1">
        <v>94</v>
      </c>
      <c r="C3428" s="1">
        <v>2724.45</v>
      </c>
      <c r="D3428" s="1">
        <v>773.76</v>
      </c>
      <c r="E3428" s="1">
        <v>3498.21</v>
      </c>
    </row>
    <row r="3429" spans="1:5">
      <c r="A3429" s="1">
        <v>1952</v>
      </c>
      <c r="B3429" s="1">
        <v>95</v>
      </c>
      <c r="C3429" s="1">
        <v>1820.98</v>
      </c>
      <c r="D3429" s="1">
        <v>477.79</v>
      </c>
      <c r="E3429" s="1">
        <v>2298.77</v>
      </c>
    </row>
    <row r="3430" spans="1:5">
      <c r="A3430" s="1">
        <v>1952</v>
      </c>
      <c r="B3430" s="1">
        <v>96</v>
      </c>
      <c r="C3430" s="1">
        <v>1197.7</v>
      </c>
      <c r="D3430" s="1">
        <v>289.47000000000003</v>
      </c>
      <c r="E3430" s="1">
        <v>1487.16</v>
      </c>
    </row>
    <row r="3431" spans="1:5">
      <c r="A3431" s="1">
        <v>1952</v>
      </c>
      <c r="B3431" s="1">
        <v>97</v>
      </c>
      <c r="C3431" s="1">
        <v>755.13</v>
      </c>
      <c r="D3431" s="1">
        <v>170.16</v>
      </c>
      <c r="E3431" s="1">
        <v>925.29</v>
      </c>
    </row>
    <row r="3432" spans="1:5">
      <c r="A3432" s="1">
        <v>1952</v>
      </c>
      <c r="B3432" s="1">
        <v>98</v>
      </c>
      <c r="C3432" s="1">
        <v>434.11</v>
      </c>
      <c r="D3432" s="1">
        <v>98.21</v>
      </c>
      <c r="E3432" s="1">
        <v>532.32000000000005</v>
      </c>
    </row>
    <row r="3433" spans="1:5">
      <c r="A3433" s="1">
        <v>1952</v>
      </c>
      <c r="B3433" s="1">
        <v>99</v>
      </c>
      <c r="C3433" s="1">
        <v>246.33</v>
      </c>
      <c r="D3433" s="1">
        <v>53.07</v>
      </c>
      <c r="E3433" s="1">
        <v>299.41000000000003</v>
      </c>
    </row>
    <row r="3434" spans="1:5">
      <c r="A3434" s="1">
        <v>1952</v>
      </c>
      <c r="B3434" s="1">
        <v>100</v>
      </c>
      <c r="C3434" s="1">
        <v>137.27000000000001</v>
      </c>
      <c r="D3434" s="1">
        <v>24.81</v>
      </c>
      <c r="E3434" s="1">
        <v>162.08000000000001</v>
      </c>
    </row>
    <row r="3435" spans="1:5">
      <c r="A3435" s="1">
        <v>1952</v>
      </c>
      <c r="B3435" s="1">
        <v>101</v>
      </c>
      <c r="C3435" s="1">
        <v>74.59</v>
      </c>
      <c r="D3435" s="1">
        <v>14.17</v>
      </c>
      <c r="E3435" s="1">
        <v>88.76</v>
      </c>
    </row>
    <row r="3436" spans="1:5">
      <c r="A3436" s="1">
        <v>1952</v>
      </c>
      <c r="B3436" s="1">
        <v>102</v>
      </c>
      <c r="C3436" s="1">
        <v>40.270000000000003</v>
      </c>
      <c r="D3436" s="1">
        <v>7.34</v>
      </c>
      <c r="E3436" s="1">
        <v>47.62</v>
      </c>
    </row>
    <row r="3437" spans="1:5">
      <c r="A3437" s="1">
        <v>1952</v>
      </c>
      <c r="B3437" s="1">
        <v>103</v>
      </c>
      <c r="C3437" s="1">
        <v>20.98</v>
      </c>
      <c r="D3437" s="1">
        <v>2.71</v>
      </c>
      <c r="E3437" s="1">
        <v>23.7</v>
      </c>
    </row>
    <row r="3438" spans="1:5">
      <c r="A3438" s="1">
        <v>1952</v>
      </c>
      <c r="B3438" s="1">
        <v>104</v>
      </c>
      <c r="C3438" s="1">
        <v>11.39</v>
      </c>
      <c r="D3438" s="1">
        <v>1.47</v>
      </c>
      <c r="E3438" s="1">
        <v>12.86</v>
      </c>
    </row>
    <row r="3439" spans="1:5">
      <c r="A3439" s="1">
        <v>1952</v>
      </c>
      <c r="B3439" s="1">
        <v>105</v>
      </c>
      <c r="C3439" s="1">
        <v>5.89</v>
      </c>
      <c r="D3439" s="1">
        <v>0.75</v>
      </c>
      <c r="E3439" s="1">
        <v>6.63</v>
      </c>
    </row>
    <row r="3440" spans="1:5">
      <c r="A3440" s="1">
        <v>1952</v>
      </c>
      <c r="B3440" s="1">
        <v>106</v>
      </c>
      <c r="C3440" s="1">
        <v>2.73</v>
      </c>
      <c r="D3440" s="1">
        <v>0.23</v>
      </c>
      <c r="E3440" s="1">
        <v>2.96</v>
      </c>
    </row>
    <row r="3441" spans="1:5">
      <c r="A3441" s="1">
        <v>1952</v>
      </c>
      <c r="B3441" s="1">
        <v>107</v>
      </c>
      <c r="C3441" s="1">
        <v>1.2</v>
      </c>
      <c r="D3441" s="1">
        <v>0</v>
      </c>
      <c r="E3441" s="1">
        <v>1.2</v>
      </c>
    </row>
    <row r="3442" spans="1:5">
      <c r="A3442" s="1">
        <v>1952</v>
      </c>
      <c r="B3442" s="1">
        <v>108</v>
      </c>
      <c r="C3442" s="1">
        <v>0.24</v>
      </c>
      <c r="D3442" s="1">
        <v>0</v>
      </c>
      <c r="E3442" s="1">
        <v>0.24</v>
      </c>
    </row>
    <row r="3443" spans="1:5">
      <c r="A3443" s="1">
        <v>1952</v>
      </c>
      <c r="B3443" s="1">
        <v>109</v>
      </c>
      <c r="C3443" s="1">
        <v>0</v>
      </c>
      <c r="D3443" s="1">
        <v>0</v>
      </c>
      <c r="E3443" s="1">
        <v>0</v>
      </c>
    </row>
    <row r="3444" spans="1:5">
      <c r="A3444" s="1">
        <v>1952</v>
      </c>
      <c r="B3444" s="1" t="s">
        <v>121</v>
      </c>
      <c r="C3444" s="1">
        <v>0</v>
      </c>
      <c r="D3444" s="1">
        <v>0</v>
      </c>
      <c r="E3444" s="1">
        <v>0</v>
      </c>
    </row>
    <row r="3445" spans="1:5">
      <c r="A3445" s="1">
        <v>1953</v>
      </c>
      <c r="B3445" s="1">
        <v>0</v>
      </c>
      <c r="C3445" s="1">
        <v>380628.31</v>
      </c>
      <c r="D3445" s="1">
        <v>400588.64</v>
      </c>
      <c r="E3445" s="1">
        <v>781216.95</v>
      </c>
    </row>
    <row r="3446" spans="1:5">
      <c r="A3446" s="1">
        <v>1953</v>
      </c>
      <c r="B3446" s="1">
        <v>1</v>
      </c>
      <c r="C3446" s="1">
        <v>372269.03</v>
      </c>
      <c r="D3446" s="1">
        <v>390539.37</v>
      </c>
      <c r="E3446" s="1">
        <v>762808.39</v>
      </c>
    </row>
    <row r="3447" spans="1:5">
      <c r="A3447" s="1">
        <v>1953</v>
      </c>
      <c r="B3447" s="1">
        <v>2</v>
      </c>
      <c r="C3447" s="1">
        <v>377119.33</v>
      </c>
      <c r="D3447" s="1">
        <v>396196.98</v>
      </c>
      <c r="E3447" s="1">
        <v>773316.31</v>
      </c>
    </row>
    <row r="3448" spans="1:5">
      <c r="A3448" s="1">
        <v>1953</v>
      </c>
      <c r="B3448" s="1">
        <v>3</v>
      </c>
      <c r="C3448" s="1">
        <v>388576.16</v>
      </c>
      <c r="D3448" s="1">
        <v>408218.2</v>
      </c>
      <c r="E3448" s="1">
        <v>796794.35</v>
      </c>
    </row>
    <row r="3449" spans="1:5">
      <c r="A3449" s="1">
        <v>1953</v>
      </c>
      <c r="B3449" s="1">
        <v>4</v>
      </c>
      <c r="C3449" s="1">
        <v>408954.15</v>
      </c>
      <c r="D3449" s="1">
        <v>429475.85</v>
      </c>
      <c r="E3449" s="1">
        <v>838430</v>
      </c>
    </row>
    <row r="3450" spans="1:5">
      <c r="A3450" s="1">
        <v>1953</v>
      </c>
      <c r="B3450" s="1">
        <v>5</v>
      </c>
      <c r="C3450" s="1">
        <v>434638.7</v>
      </c>
      <c r="D3450" s="1">
        <v>455464</v>
      </c>
      <c r="E3450" s="1">
        <v>890102.7</v>
      </c>
    </row>
    <row r="3451" spans="1:5">
      <c r="A3451" s="1">
        <v>1953</v>
      </c>
      <c r="B3451" s="1">
        <v>6</v>
      </c>
      <c r="C3451" s="1">
        <v>471388.29</v>
      </c>
      <c r="D3451" s="1">
        <v>493202.22</v>
      </c>
      <c r="E3451" s="1">
        <v>964590.51</v>
      </c>
    </row>
    <row r="3452" spans="1:5">
      <c r="A3452" s="1">
        <v>1953</v>
      </c>
      <c r="B3452" s="1">
        <v>7</v>
      </c>
      <c r="C3452" s="1">
        <v>396004.88</v>
      </c>
      <c r="D3452" s="1">
        <v>414585.07</v>
      </c>
      <c r="E3452" s="1">
        <v>810589.95</v>
      </c>
    </row>
    <row r="3453" spans="1:5">
      <c r="A3453" s="1">
        <v>1953</v>
      </c>
      <c r="B3453" s="1">
        <v>8</v>
      </c>
      <c r="C3453" s="1">
        <v>379534.78</v>
      </c>
      <c r="D3453" s="1">
        <v>397090.29</v>
      </c>
      <c r="E3453" s="1">
        <v>776625.07</v>
      </c>
    </row>
    <row r="3454" spans="1:5">
      <c r="A3454" s="1">
        <v>1953</v>
      </c>
      <c r="B3454" s="1">
        <v>9</v>
      </c>
      <c r="C3454" s="1">
        <v>374019.85</v>
      </c>
      <c r="D3454" s="1">
        <v>390351.67</v>
      </c>
      <c r="E3454" s="1">
        <v>764371.52</v>
      </c>
    </row>
    <row r="3455" spans="1:5">
      <c r="A3455" s="1">
        <v>1953</v>
      </c>
      <c r="B3455" s="1">
        <v>10</v>
      </c>
      <c r="C3455" s="1">
        <v>363866.46</v>
      </c>
      <c r="D3455" s="1">
        <v>377825.24</v>
      </c>
      <c r="E3455" s="1">
        <v>741691.71</v>
      </c>
    </row>
    <row r="3456" spans="1:5">
      <c r="A3456" s="1">
        <v>1953</v>
      </c>
      <c r="B3456" s="1">
        <v>11</v>
      </c>
      <c r="C3456" s="1">
        <v>336122.68</v>
      </c>
      <c r="D3456" s="1">
        <v>346987.4</v>
      </c>
      <c r="E3456" s="1">
        <v>683110.08</v>
      </c>
    </row>
    <row r="3457" spans="1:5">
      <c r="A3457" s="1">
        <v>1953</v>
      </c>
      <c r="B3457" s="1">
        <v>12</v>
      </c>
      <c r="C3457" s="1">
        <v>315530.77</v>
      </c>
      <c r="D3457" s="1">
        <v>324337.43</v>
      </c>
      <c r="E3457" s="1">
        <v>639868.19999999995</v>
      </c>
    </row>
    <row r="3458" spans="1:5">
      <c r="A3458" s="1">
        <v>1953</v>
      </c>
      <c r="B3458" s="1">
        <v>13</v>
      </c>
      <c r="C3458" s="1">
        <v>326386.82</v>
      </c>
      <c r="D3458" s="1">
        <v>334252.27</v>
      </c>
      <c r="E3458" s="1">
        <v>660639.09</v>
      </c>
    </row>
    <row r="3459" spans="1:5">
      <c r="A3459" s="1">
        <v>1953</v>
      </c>
      <c r="B3459" s="1">
        <v>14</v>
      </c>
      <c r="C3459" s="1">
        <v>333324.09000000003</v>
      </c>
      <c r="D3459" s="1">
        <v>340185.58</v>
      </c>
      <c r="E3459" s="1">
        <v>673509.67</v>
      </c>
    </row>
    <row r="3460" spans="1:5">
      <c r="A3460" s="1">
        <v>1953</v>
      </c>
      <c r="B3460" s="1">
        <v>15</v>
      </c>
      <c r="C3460" s="1">
        <v>335138.18</v>
      </c>
      <c r="D3460" s="1">
        <v>342083.17</v>
      </c>
      <c r="E3460" s="1">
        <v>677221.35</v>
      </c>
    </row>
    <row r="3461" spans="1:5">
      <c r="A3461" s="1">
        <v>1953</v>
      </c>
      <c r="B3461" s="1">
        <v>16</v>
      </c>
      <c r="C3461" s="1">
        <v>328159.12</v>
      </c>
      <c r="D3461" s="1">
        <v>335713.13</v>
      </c>
      <c r="E3461" s="1">
        <v>663872.24</v>
      </c>
    </row>
    <row r="3462" spans="1:5">
      <c r="A3462" s="1">
        <v>1953</v>
      </c>
      <c r="B3462" s="1">
        <v>17</v>
      </c>
      <c r="C3462" s="1">
        <v>323197.06</v>
      </c>
      <c r="D3462" s="1">
        <v>330741.42</v>
      </c>
      <c r="E3462" s="1">
        <v>653938.48</v>
      </c>
    </row>
    <row r="3463" spans="1:5">
      <c r="A3463" s="1">
        <v>1953</v>
      </c>
      <c r="B3463" s="1">
        <v>18</v>
      </c>
      <c r="C3463" s="1">
        <v>318774.34000000003</v>
      </c>
      <c r="D3463" s="1">
        <v>319844.49</v>
      </c>
      <c r="E3463" s="1">
        <v>638618.81999999995</v>
      </c>
    </row>
    <row r="3464" spans="1:5">
      <c r="A3464" s="1">
        <v>1953</v>
      </c>
      <c r="B3464" s="1">
        <v>19</v>
      </c>
      <c r="C3464" s="1">
        <v>316371.09999999998</v>
      </c>
      <c r="D3464" s="1">
        <v>311634.02</v>
      </c>
      <c r="E3464" s="1">
        <v>628005.12</v>
      </c>
    </row>
    <row r="3465" spans="1:5">
      <c r="A3465" s="1">
        <v>1953</v>
      </c>
      <c r="B3465" s="1">
        <v>20</v>
      </c>
      <c r="C3465" s="1">
        <v>321250.74</v>
      </c>
      <c r="D3465" s="1">
        <v>311025.78000000003</v>
      </c>
      <c r="E3465" s="1">
        <v>632276.52</v>
      </c>
    </row>
    <row r="3466" spans="1:5">
      <c r="A3466" s="1">
        <v>1953</v>
      </c>
      <c r="B3466" s="1">
        <v>21</v>
      </c>
      <c r="C3466" s="1">
        <v>332104.98</v>
      </c>
      <c r="D3466" s="1">
        <v>306172.23</v>
      </c>
      <c r="E3466" s="1">
        <v>638277.21</v>
      </c>
    </row>
    <row r="3467" spans="1:5">
      <c r="A3467" s="1">
        <v>1953</v>
      </c>
      <c r="B3467" s="1">
        <v>22</v>
      </c>
      <c r="C3467" s="1">
        <v>341939.44</v>
      </c>
      <c r="D3467" s="1">
        <v>312791.99</v>
      </c>
      <c r="E3467" s="1">
        <v>654731.43999999994</v>
      </c>
    </row>
    <row r="3468" spans="1:5">
      <c r="A3468" s="1">
        <v>1953</v>
      </c>
      <c r="B3468" s="1">
        <v>23</v>
      </c>
      <c r="C3468" s="1">
        <v>345120.39</v>
      </c>
      <c r="D3468" s="1">
        <v>326368.68</v>
      </c>
      <c r="E3468" s="1">
        <v>671489.07</v>
      </c>
    </row>
    <row r="3469" spans="1:5">
      <c r="A3469" s="1">
        <v>1953</v>
      </c>
      <c r="B3469" s="1">
        <v>24</v>
      </c>
      <c r="C3469" s="1">
        <v>344265.5</v>
      </c>
      <c r="D3469" s="1">
        <v>331013.95</v>
      </c>
      <c r="E3469" s="1">
        <v>675279.45</v>
      </c>
    </row>
    <row r="3470" spans="1:5">
      <c r="A3470" s="1">
        <v>1953</v>
      </c>
      <c r="B3470" s="1">
        <v>25</v>
      </c>
      <c r="C3470" s="1">
        <v>345250.26</v>
      </c>
      <c r="D3470" s="1">
        <v>336057.3</v>
      </c>
      <c r="E3470" s="1">
        <v>681307.56</v>
      </c>
    </row>
    <row r="3471" spans="1:5">
      <c r="A3471" s="1">
        <v>1953</v>
      </c>
      <c r="B3471" s="1">
        <v>26</v>
      </c>
      <c r="C3471" s="1">
        <v>351144.52</v>
      </c>
      <c r="D3471" s="1">
        <v>345035.8</v>
      </c>
      <c r="E3471" s="1">
        <v>696180.33</v>
      </c>
    </row>
    <row r="3472" spans="1:5">
      <c r="A3472" s="1">
        <v>1953</v>
      </c>
      <c r="B3472" s="1">
        <v>27</v>
      </c>
      <c r="C3472" s="1">
        <v>359304.59</v>
      </c>
      <c r="D3472" s="1">
        <v>355131.35</v>
      </c>
      <c r="E3472" s="1">
        <v>714435.93</v>
      </c>
    </row>
    <row r="3473" spans="1:5">
      <c r="A3473" s="1">
        <v>1953</v>
      </c>
      <c r="B3473" s="1">
        <v>28</v>
      </c>
      <c r="C3473" s="1">
        <v>364333.1</v>
      </c>
      <c r="D3473" s="1">
        <v>359880.31</v>
      </c>
      <c r="E3473" s="1">
        <v>724213.41</v>
      </c>
    </row>
    <row r="3474" spans="1:5">
      <c r="A3474" s="1">
        <v>1953</v>
      </c>
      <c r="B3474" s="1">
        <v>29</v>
      </c>
      <c r="C3474" s="1">
        <v>370259.11</v>
      </c>
      <c r="D3474" s="1">
        <v>363624.25</v>
      </c>
      <c r="E3474" s="1">
        <v>733883.36</v>
      </c>
    </row>
    <row r="3475" spans="1:5">
      <c r="A3475" s="1">
        <v>1953</v>
      </c>
      <c r="B3475" s="1">
        <v>30</v>
      </c>
      <c r="C3475" s="1">
        <v>381043.55</v>
      </c>
      <c r="D3475" s="1">
        <v>372592.68</v>
      </c>
      <c r="E3475" s="1">
        <v>753636.22</v>
      </c>
    </row>
    <row r="3476" spans="1:5">
      <c r="A3476" s="1">
        <v>1953</v>
      </c>
      <c r="B3476" s="1">
        <v>31</v>
      </c>
      <c r="C3476" s="1">
        <v>400674.93</v>
      </c>
      <c r="D3476" s="1">
        <v>391475.05</v>
      </c>
      <c r="E3476" s="1">
        <v>792149.99</v>
      </c>
    </row>
    <row r="3477" spans="1:5">
      <c r="A3477" s="1">
        <v>1953</v>
      </c>
      <c r="B3477" s="1">
        <v>32</v>
      </c>
      <c r="C3477" s="1">
        <v>420110.07</v>
      </c>
      <c r="D3477" s="1">
        <v>410031.61</v>
      </c>
      <c r="E3477" s="1">
        <v>830141.68</v>
      </c>
    </row>
    <row r="3478" spans="1:5">
      <c r="A3478" s="1">
        <v>1953</v>
      </c>
      <c r="B3478" s="1">
        <v>33</v>
      </c>
      <c r="C3478" s="1">
        <v>401421.4</v>
      </c>
      <c r="D3478" s="1">
        <v>390687.35</v>
      </c>
      <c r="E3478" s="1">
        <v>792108.75</v>
      </c>
    </row>
    <row r="3479" spans="1:5">
      <c r="A3479" s="1">
        <v>1953</v>
      </c>
      <c r="B3479" s="1">
        <v>34</v>
      </c>
      <c r="C3479" s="1">
        <v>341436.72</v>
      </c>
      <c r="D3479" s="1">
        <v>329390.06</v>
      </c>
      <c r="E3479" s="1">
        <v>670826.78</v>
      </c>
    </row>
    <row r="3480" spans="1:5">
      <c r="A3480" s="1">
        <v>1953</v>
      </c>
      <c r="B3480" s="1">
        <v>35</v>
      </c>
      <c r="C3480" s="1">
        <v>307926.02</v>
      </c>
      <c r="D3480" s="1">
        <v>294832.40000000002</v>
      </c>
      <c r="E3480" s="1">
        <v>602758.42000000004</v>
      </c>
    </row>
    <row r="3481" spans="1:5">
      <c r="A3481" s="1">
        <v>1953</v>
      </c>
      <c r="B3481" s="1">
        <v>36</v>
      </c>
      <c r="C3481" s="1">
        <v>327343.57</v>
      </c>
      <c r="D3481" s="1">
        <v>314184.21000000002</v>
      </c>
      <c r="E3481" s="1">
        <v>641527.77</v>
      </c>
    </row>
    <row r="3482" spans="1:5">
      <c r="A3482" s="1">
        <v>1953</v>
      </c>
      <c r="B3482" s="1">
        <v>37</v>
      </c>
      <c r="C3482" s="1">
        <v>356684.81</v>
      </c>
      <c r="D3482" s="1">
        <v>342618.95</v>
      </c>
      <c r="E3482" s="1">
        <v>699303.76</v>
      </c>
    </row>
    <row r="3483" spans="1:5">
      <c r="A3483" s="1">
        <v>1953</v>
      </c>
      <c r="B3483" s="1">
        <v>38</v>
      </c>
      <c r="C3483" s="1">
        <v>380363.09</v>
      </c>
      <c r="D3483" s="1">
        <v>364358.65</v>
      </c>
      <c r="E3483" s="1">
        <v>744721.74</v>
      </c>
    </row>
    <row r="3484" spans="1:5">
      <c r="A3484" s="1">
        <v>1953</v>
      </c>
      <c r="B3484" s="1">
        <v>39</v>
      </c>
      <c r="C3484" s="1">
        <v>390987.53</v>
      </c>
      <c r="D3484" s="1">
        <v>374095.98</v>
      </c>
      <c r="E3484" s="1">
        <v>765083.51</v>
      </c>
    </row>
    <row r="3485" spans="1:5">
      <c r="A3485" s="1">
        <v>1953</v>
      </c>
      <c r="B3485" s="1">
        <v>40</v>
      </c>
      <c r="C3485" s="1">
        <v>389685.37</v>
      </c>
      <c r="D3485" s="1">
        <v>373772.91</v>
      </c>
      <c r="E3485" s="1">
        <v>763458.28</v>
      </c>
    </row>
    <row r="3486" spans="1:5">
      <c r="A3486" s="1">
        <v>1953</v>
      </c>
      <c r="B3486" s="1">
        <v>41</v>
      </c>
      <c r="C3486" s="1">
        <v>388733.24</v>
      </c>
      <c r="D3486" s="1">
        <v>375385.12</v>
      </c>
      <c r="E3486" s="1">
        <v>764118.36</v>
      </c>
    </row>
    <row r="3487" spans="1:5">
      <c r="A3487" s="1">
        <v>1953</v>
      </c>
      <c r="B3487" s="1">
        <v>42</v>
      </c>
      <c r="C3487" s="1">
        <v>389234.06</v>
      </c>
      <c r="D3487" s="1">
        <v>377350.52</v>
      </c>
      <c r="E3487" s="1">
        <v>766584.58</v>
      </c>
    </row>
    <row r="3488" spans="1:5">
      <c r="A3488" s="1">
        <v>1953</v>
      </c>
      <c r="B3488" s="1">
        <v>43</v>
      </c>
      <c r="C3488" s="1">
        <v>386791.42</v>
      </c>
      <c r="D3488" s="1">
        <v>375179.06</v>
      </c>
      <c r="E3488" s="1">
        <v>761970.48</v>
      </c>
    </row>
    <row r="3489" spans="1:5">
      <c r="A3489" s="1">
        <v>1953</v>
      </c>
      <c r="B3489" s="1">
        <v>44</v>
      </c>
      <c r="C3489" s="1">
        <v>388673.03</v>
      </c>
      <c r="D3489" s="1">
        <v>375931.84</v>
      </c>
      <c r="E3489" s="1">
        <v>764604.87</v>
      </c>
    </row>
    <row r="3490" spans="1:5">
      <c r="A3490" s="1">
        <v>1953</v>
      </c>
      <c r="B3490" s="1">
        <v>45</v>
      </c>
      <c r="C3490" s="1">
        <v>387322.02</v>
      </c>
      <c r="D3490" s="1">
        <v>372748.04</v>
      </c>
      <c r="E3490" s="1">
        <v>760070.06</v>
      </c>
    </row>
    <row r="3491" spans="1:5">
      <c r="A3491" s="1">
        <v>1953</v>
      </c>
      <c r="B3491" s="1">
        <v>46</v>
      </c>
      <c r="C3491" s="1">
        <v>378330.2</v>
      </c>
      <c r="D3491" s="1">
        <v>363996.31</v>
      </c>
      <c r="E3491" s="1">
        <v>742326.5</v>
      </c>
    </row>
    <row r="3492" spans="1:5">
      <c r="A3492" s="1">
        <v>1953</v>
      </c>
      <c r="B3492" s="1">
        <v>47</v>
      </c>
      <c r="C3492" s="1">
        <v>374712.24</v>
      </c>
      <c r="D3492" s="1">
        <v>360525.66</v>
      </c>
      <c r="E3492" s="1">
        <v>735237.9</v>
      </c>
    </row>
    <row r="3493" spans="1:5">
      <c r="A3493" s="1">
        <v>1953</v>
      </c>
      <c r="B3493" s="1">
        <v>48</v>
      </c>
      <c r="C3493" s="1">
        <v>371413.03</v>
      </c>
      <c r="D3493" s="1">
        <v>355299.02</v>
      </c>
      <c r="E3493" s="1">
        <v>726712.06</v>
      </c>
    </row>
    <row r="3494" spans="1:5">
      <c r="A3494" s="1">
        <v>1953</v>
      </c>
      <c r="B3494" s="1">
        <v>49</v>
      </c>
      <c r="C3494" s="1">
        <v>365674.1</v>
      </c>
      <c r="D3494" s="1">
        <v>347925.64</v>
      </c>
      <c r="E3494" s="1">
        <v>713599.74</v>
      </c>
    </row>
    <row r="3495" spans="1:5">
      <c r="A3495" s="1">
        <v>1953</v>
      </c>
      <c r="B3495" s="1">
        <v>50</v>
      </c>
      <c r="C3495" s="1">
        <v>360930.87</v>
      </c>
      <c r="D3495" s="1">
        <v>343191.57</v>
      </c>
      <c r="E3495" s="1">
        <v>704122.44</v>
      </c>
    </row>
    <row r="3496" spans="1:5">
      <c r="A3496" s="1">
        <v>1953</v>
      </c>
      <c r="B3496" s="1">
        <v>51</v>
      </c>
      <c r="C3496" s="1">
        <v>357141.44</v>
      </c>
      <c r="D3496" s="1">
        <v>338570.82</v>
      </c>
      <c r="E3496" s="1">
        <v>695712.26</v>
      </c>
    </row>
    <row r="3497" spans="1:5">
      <c r="A3497" s="1">
        <v>1953</v>
      </c>
      <c r="B3497" s="1">
        <v>52</v>
      </c>
      <c r="C3497" s="1">
        <v>358507.84</v>
      </c>
      <c r="D3497" s="1">
        <v>332898.49</v>
      </c>
      <c r="E3497" s="1">
        <v>691406.33</v>
      </c>
    </row>
    <row r="3498" spans="1:5">
      <c r="A3498" s="1">
        <v>1953</v>
      </c>
      <c r="B3498" s="1">
        <v>53</v>
      </c>
      <c r="C3498" s="1">
        <v>348167.02</v>
      </c>
      <c r="D3498" s="1">
        <v>314467.87</v>
      </c>
      <c r="E3498" s="1">
        <v>662634.88</v>
      </c>
    </row>
    <row r="3499" spans="1:5">
      <c r="A3499" s="1">
        <v>1953</v>
      </c>
      <c r="B3499" s="1">
        <v>54</v>
      </c>
      <c r="C3499" s="1">
        <v>332294</v>
      </c>
      <c r="D3499" s="1">
        <v>288899.98</v>
      </c>
      <c r="E3499" s="1">
        <v>621193.97</v>
      </c>
    </row>
    <row r="3500" spans="1:5">
      <c r="A3500" s="1">
        <v>1953</v>
      </c>
      <c r="B3500" s="1">
        <v>55</v>
      </c>
      <c r="C3500" s="1">
        <v>325724.2</v>
      </c>
      <c r="D3500" s="1">
        <v>272173.76</v>
      </c>
      <c r="E3500" s="1">
        <v>597897.97</v>
      </c>
    </row>
    <row r="3501" spans="1:5">
      <c r="A3501" s="1">
        <v>1953</v>
      </c>
      <c r="B3501" s="1">
        <v>56</v>
      </c>
      <c r="C3501" s="1">
        <v>319234.8</v>
      </c>
      <c r="D3501" s="1">
        <v>261233.13</v>
      </c>
      <c r="E3501" s="1">
        <v>580467.93000000005</v>
      </c>
    </row>
    <row r="3502" spans="1:5">
      <c r="A3502" s="1">
        <v>1953</v>
      </c>
      <c r="B3502" s="1">
        <v>57</v>
      </c>
      <c r="C3502" s="1">
        <v>309321.95</v>
      </c>
      <c r="D3502" s="1">
        <v>250075.18</v>
      </c>
      <c r="E3502" s="1">
        <v>559397.13</v>
      </c>
    </row>
    <row r="3503" spans="1:5">
      <c r="A3503" s="1">
        <v>1953</v>
      </c>
      <c r="B3503" s="1">
        <v>58</v>
      </c>
      <c r="C3503" s="1">
        <v>301333.89</v>
      </c>
      <c r="D3503" s="1">
        <v>241814.92</v>
      </c>
      <c r="E3503" s="1">
        <v>543148.80000000005</v>
      </c>
    </row>
    <row r="3504" spans="1:5">
      <c r="A3504" s="1">
        <v>1953</v>
      </c>
      <c r="B3504" s="1">
        <v>59</v>
      </c>
      <c r="C3504" s="1">
        <v>296992.86</v>
      </c>
      <c r="D3504" s="1">
        <v>237583.23</v>
      </c>
      <c r="E3504" s="1">
        <v>534576.09</v>
      </c>
    </row>
    <row r="3505" spans="1:5">
      <c r="A3505" s="1">
        <v>1953</v>
      </c>
      <c r="B3505" s="1">
        <v>60</v>
      </c>
      <c r="C3505" s="1">
        <v>293855.5</v>
      </c>
      <c r="D3505" s="1">
        <v>234114.68</v>
      </c>
      <c r="E3505" s="1">
        <v>527970.18000000005</v>
      </c>
    </row>
    <row r="3506" spans="1:5">
      <c r="A3506" s="1">
        <v>1953</v>
      </c>
      <c r="B3506" s="1">
        <v>61</v>
      </c>
      <c r="C3506" s="1">
        <v>287715.71000000002</v>
      </c>
      <c r="D3506" s="1">
        <v>226993.88</v>
      </c>
      <c r="E3506" s="1">
        <v>514709.59</v>
      </c>
    </row>
    <row r="3507" spans="1:5">
      <c r="A3507" s="1">
        <v>1953</v>
      </c>
      <c r="B3507" s="1">
        <v>62</v>
      </c>
      <c r="C3507" s="1">
        <v>278691.46999999997</v>
      </c>
      <c r="D3507" s="1">
        <v>215931.1</v>
      </c>
      <c r="E3507" s="1">
        <v>494622.58</v>
      </c>
    </row>
    <row r="3508" spans="1:5">
      <c r="A3508" s="1">
        <v>1953</v>
      </c>
      <c r="B3508" s="1">
        <v>63</v>
      </c>
      <c r="C3508" s="1">
        <v>267239.64</v>
      </c>
      <c r="D3508" s="1">
        <v>204487.73</v>
      </c>
      <c r="E3508" s="1">
        <v>471727.37</v>
      </c>
    </row>
    <row r="3509" spans="1:5">
      <c r="A3509" s="1">
        <v>1953</v>
      </c>
      <c r="B3509" s="1">
        <v>64</v>
      </c>
      <c r="C3509" s="1">
        <v>262059.87</v>
      </c>
      <c r="D3509" s="1">
        <v>198369.33</v>
      </c>
      <c r="E3509" s="1">
        <v>460429.2</v>
      </c>
    </row>
    <row r="3510" spans="1:5">
      <c r="A3510" s="1">
        <v>1953</v>
      </c>
      <c r="B3510" s="1">
        <v>65</v>
      </c>
      <c r="C3510" s="1">
        <v>259289.65</v>
      </c>
      <c r="D3510" s="1">
        <v>193600.68</v>
      </c>
      <c r="E3510" s="1">
        <v>452890.33</v>
      </c>
    </row>
    <row r="3511" spans="1:5">
      <c r="A3511" s="1">
        <v>1953</v>
      </c>
      <c r="B3511" s="1">
        <v>66</v>
      </c>
      <c r="C3511" s="1">
        <v>251031.32</v>
      </c>
      <c r="D3511" s="1">
        <v>186124.92</v>
      </c>
      <c r="E3511" s="1">
        <v>437156.24</v>
      </c>
    </row>
    <row r="3512" spans="1:5">
      <c r="A3512" s="1">
        <v>1953</v>
      </c>
      <c r="B3512" s="1">
        <v>67</v>
      </c>
      <c r="C3512" s="1">
        <v>243641.77</v>
      </c>
      <c r="D3512" s="1">
        <v>178755.23</v>
      </c>
      <c r="E3512" s="1">
        <v>422397</v>
      </c>
    </row>
    <row r="3513" spans="1:5">
      <c r="A3513" s="1">
        <v>1953</v>
      </c>
      <c r="B3513" s="1">
        <v>68</v>
      </c>
      <c r="C3513" s="1">
        <v>233425.08</v>
      </c>
      <c r="D3513" s="1">
        <v>169117.17</v>
      </c>
      <c r="E3513" s="1">
        <v>402542.25</v>
      </c>
    </row>
    <row r="3514" spans="1:5">
      <c r="A3514" s="1">
        <v>1953</v>
      </c>
      <c r="B3514" s="1">
        <v>69</v>
      </c>
      <c r="C3514" s="1">
        <v>221359.46</v>
      </c>
      <c r="D3514" s="1">
        <v>158854.82999999999</v>
      </c>
      <c r="E3514" s="1">
        <v>380214.29</v>
      </c>
    </row>
    <row r="3515" spans="1:5">
      <c r="A3515" s="1">
        <v>1953</v>
      </c>
      <c r="B3515" s="1">
        <v>70</v>
      </c>
      <c r="C3515" s="1">
        <v>213617.53</v>
      </c>
      <c r="D3515" s="1">
        <v>151339.07</v>
      </c>
      <c r="E3515" s="1">
        <v>364956.6</v>
      </c>
    </row>
    <row r="3516" spans="1:5">
      <c r="A3516" s="1">
        <v>1953</v>
      </c>
      <c r="B3516" s="1">
        <v>71</v>
      </c>
      <c r="C3516" s="1">
        <v>206225.38</v>
      </c>
      <c r="D3516" s="1">
        <v>144963.35999999999</v>
      </c>
      <c r="E3516" s="1">
        <v>351188.74</v>
      </c>
    </row>
    <row r="3517" spans="1:5">
      <c r="A3517" s="1">
        <v>1953</v>
      </c>
      <c r="B3517" s="1">
        <v>72</v>
      </c>
      <c r="C3517" s="1">
        <v>196278.52</v>
      </c>
      <c r="D3517" s="1">
        <v>135902.17000000001</v>
      </c>
      <c r="E3517" s="1">
        <v>332180.69</v>
      </c>
    </row>
    <row r="3518" spans="1:5">
      <c r="A3518" s="1">
        <v>1953</v>
      </c>
      <c r="B3518" s="1">
        <v>73</v>
      </c>
      <c r="C3518" s="1">
        <v>182222.83</v>
      </c>
      <c r="D3518" s="1">
        <v>124358.12</v>
      </c>
      <c r="E3518" s="1">
        <v>306580.94</v>
      </c>
    </row>
    <row r="3519" spans="1:5">
      <c r="A3519" s="1">
        <v>1953</v>
      </c>
      <c r="B3519" s="1">
        <v>74</v>
      </c>
      <c r="C3519" s="1">
        <v>169858.21</v>
      </c>
      <c r="D3519" s="1">
        <v>115306.62</v>
      </c>
      <c r="E3519" s="1">
        <v>285164.83</v>
      </c>
    </row>
    <row r="3520" spans="1:5">
      <c r="A3520" s="1">
        <v>1953</v>
      </c>
      <c r="B3520" s="1">
        <v>75</v>
      </c>
      <c r="C3520" s="1">
        <v>159686.84</v>
      </c>
      <c r="D3520" s="1">
        <v>107501.86</v>
      </c>
      <c r="E3520" s="1">
        <v>267188.7</v>
      </c>
    </row>
    <row r="3521" spans="1:5">
      <c r="A3521" s="1">
        <v>1953</v>
      </c>
      <c r="B3521" s="1">
        <v>76</v>
      </c>
      <c r="C3521" s="1">
        <v>147683.03</v>
      </c>
      <c r="D3521" s="1">
        <v>98644.64</v>
      </c>
      <c r="E3521" s="1">
        <v>246327.67999999999</v>
      </c>
    </row>
    <row r="3522" spans="1:5">
      <c r="A3522" s="1">
        <v>1953</v>
      </c>
      <c r="B3522" s="1">
        <v>77</v>
      </c>
      <c r="C3522" s="1">
        <v>135169.88</v>
      </c>
      <c r="D3522" s="1">
        <v>89204.76</v>
      </c>
      <c r="E3522" s="1">
        <v>224374.64</v>
      </c>
    </row>
    <row r="3523" spans="1:5">
      <c r="A3523" s="1">
        <v>1953</v>
      </c>
      <c r="B3523" s="1">
        <v>78</v>
      </c>
      <c r="C3523" s="1">
        <v>120743.78</v>
      </c>
      <c r="D3523" s="1">
        <v>78408.259999999995</v>
      </c>
      <c r="E3523" s="1">
        <v>199152.04</v>
      </c>
    </row>
    <row r="3524" spans="1:5">
      <c r="A3524" s="1">
        <v>1953</v>
      </c>
      <c r="B3524" s="1">
        <v>79</v>
      </c>
      <c r="C3524" s="1">
        <v>104818.79</v>
      </c>
      <c r="D3524" s="1">
        <v>66869.61</v>
      </c>
      <c r="E3524" s="1">
        <v>171688.4</v>
      </c>
    </row>
    <row r="3525" spans="1:5">
      <c r="A3525" s="1">
        <v>1953</v>
      </c>
      <c r="B3525" s="1">
        <v>80</v>
      </c>
      <c r="C3525" s="1">
        <v>93579.26</v>
      </c>
      <c r="D3525" s="1">
        <v>58425.63</v>
      </c>
      <c r="E3525" s="1">
        <v>152004.89000000001</v>
      </c>
    </row>
    <row r="3526" spans="1:5">
      <c r="A3526" s="1">
        <v>1953</v>
      </c>
      <c r="B3526" s="1">
        <v>81</v>
      </c>
      <c r="C3526" s="1">
        <v>81283.289999999994</v>
      </c>
      <c r="D3526" s="1">
        <v>49434.720000000001</v>
      </c>
      <c r="E3526" s="1">
        <v>130718.01</v>
      </c>
    </row>
    <row r="3527" spans="1:5">
      <c r="A3527" s="1">
        <v>1953</v>
      </c>
      <c r="B3527" s="1">
        <v>82</v>
      </c>
      <c r="C3527" s="1">
        <v>69991.289999999994</v>
      </c>
      <c r="D3527" s="1">
        <v>41214.99</v>
      </c>
      <c r="E3527" s="1">
        <v>111206.28</v>
      </c>
    </row>
    <row r="3528" spans="1:5">
      <c r="A3528" s="1">
        <v>1953</v>
      </c>
      <c r="B3528" s="1">
        <v>83</v>
      </c>
      <c r="C3528" s="1">
        <v>59010.84</v>
      </c>
      <c r="D3528" s="1">
        <v>33369.040000000001</v>
      </c>
      <c r="E3528" s="1">
        <v>92379.88</v>
      </c>
    </row>
    <row r="3529" spans="1:5">
      <c r="A3529" s="1">
        <v>1953</v>
      </c>
      <c r="B3529" s="1">
        <v>84</v>
      </c>
      <c r="C3529" s="1">
        <v>48990.52</v>
      </c>
      <c r="D3529" s="1">
        <v>26273.01</v>
      </c>
      <c r="E3529" s="1">
        <v>75263.539999999994</v>
      </c>
    </row>
    <row r="3530" spans="1:5">
      <c r="A3530" s="1">
        <v>1953</v>
      </c>
      <c r="B3530" s="1">
        <v>85</v>
      </c>
      <c r="C3530" s="1">
        <v>40557.440000000002</v>
      </c>
      <c r="D3530" s="1">
        <v>20623.439999999999</v>
      </c>
      <c r="E3530" s="1">
        <v>61180.88</v>
      </c>
    </row>
    <row r="3531" spans="1:5">
      <c r="A3531" s="1">
        <v>1953</v>
      </c>
      <c r="B3531" s="1">
        <v>86</v>
      </c>
      <c r="C3531" s="1">
        <v>32696.61</v>
      </c>
      <c r="D3531" s="1">
        <v>15840.14</v>
      </c>
      <c r="E3531" s="1">
        <v>48536.74</v>
      </c>
    </row>
    <row r="3532" spans="1:5">
      <c r="A3532" s="1">
        <v>1953</v>
      </c>
      <c r="B3532" s="1">
        <v>87</v>
      </c>
      <c r="C3532" s="1">
        <v>25924.86</v>
      </c>
      <c r="D3532" s="1">
        <v>11857.88</v>
      </c>
      <c r="E3532" s="1">
        <v>37782.74</v>
      </c>
    </row>
    <row r="3533" spans="1:5">
      <c r="A3533" s="1">
        <v>1953</v>
      </c>
      <c r="B3533" s="1">
        <v>88</v>
      </c>
      <c r="C3533" s="1">
        <v>20310.8</v>
      </c>
      <c r="D3533" s="1">
        <v>8732.56</v>
      </c>
      <c r="E3533" s="1">
        <v>29043.35</v>
      </c>
    </row>
    <row r="3534" spans="1:5">
      <c r="A3534" s="1">
        <v>1953</v>
      </c>
      <c r="B3534" s="1">
        <v>89</v>
      </c>
      <c r="C3534" s="1">
        <v>15608.81</v>
      </c>
      <c r="D3534" s="1">
        <v>6311.37</v>
      </c>
      <c r="E3534" s="1">
        <v>21920.18</v>
      </c>
    </row>
    <row r="3535" spans="1:5">
      <c r="A3535" s="1">
        <v>1953</v>
      </c>
      <c r="B3535" s="1">
        <v>90</v>
      </c>
      <c r="C3535" s="1">
        <v>11707.18</v>
      </c>
      <c r="D3535" s="1">
        <v>4446.87</v>
      </c>
      <c r="E3535" s="1">
        <v>16154.05</v>
      </c>
    </row>
    <row r="3536" spans="1:5">
      <c r="A3536" s="1">
        <v>1953</v>
      </c>
      <c r="B3536" s="1">
        <v>91</v>
      </c>
      <c r="C3536" s="1">
        <v>8650.0300000000007</v>
      </c>
      <c r="D3536" s="1">
        <v>3088.8</v>
      </c>
      <c r="E3536" s="1">
        <v>11738.83</v>
      </c>
    </row>
    <row r="3537" spans="1:5">
      <c r="A3537" s="1">
        <v>1953</v>
      </c>
      <c r="B3537" s="1">
        <v>92</v>
      </c>
      <c r="C3537" s="1">
        <v>6244.28</v>
      </c>
      <c r="D3537" s="1">
        <v>2109.39</v>
      </c>
      <c r="E3537" s="1">
        <v>8353.67</v>
      </c>
    </row>
    <row r="3538" spans="1:5">
      <c r="A3538" s="1">
        <v>1953</v>
      </c>
      <c r="B3538" s="1">
        <v>93</v>
      </c>
      <c r="C3538" s="1">
        <v>4329.5</v>
      </c>
      <c r="D3538" s="1">
        <v>1380.82</v>
      </c>
      <c r="E3538" s="1">
        <v>5710.32</v>
      </c>
    </row>
    <row r="3539" spans="1:5">
      <c r="A3539" s="1">
        <v>1953</v>
      </c>
      <c r="B3539" s="1">
        <v>94</v>
      </c>
      <c r="C3539" s="1">
        <v>2911.85</v>
      </c>
      <c r="D3539" s="1">
        <v>849.73</v>
      </c>
      <c r="E3539" s="1">
        <v>3761.58</v>
      </c>
    </row>
    <row r="3540" spans="1:5">
      <c r="A3540" s="1">
        <v>1953</v>
      </c>
      <c r="B3540" s="1">
        <v>95</v>
      </c>
      <c r="C3540" s="1">
        <v>1921.71</v>
      </c>
      <c r="D3540" s="1">
        <v>497.33</v>
      </c>
      <c r="E3540" s="1">
        <v>2419.04</v>
      </c>
    </row>
    <row r="3541" spans="1:5">
      <c r="A3541" s="1">
        <v>1953</v>
      </c>
      <c r="B3541" s="1">
        <v>96</v>
      </c>
      <c r="C3541" s="1">
        <v>1252.3399999999999</v>
      </c>
      <c r="D3541" s="1">
        <v>295.2</v>
      </c>
      <c r="E3541" s="1">
        <v>1547.55</v>
      </c>
    </row>
    <row r="3542" spans="1:5">
      <c r="A3542" s="1">
        <v>1953</v>
      </c>
      <c r="B3542" s="1">
        <v>97</v>
      </c>
      <c r="C3542" s="1">
        <v>802.7</v>
      </c>
      <c r="D3542" s="1">
        <v>173.27</v>
      </c>
      <c r="E3542" s="1">
        <v>975.97</v>
      </c>
    </row>
    <row r="3543" spans="1:5">
      <c r="A3543" s="1">
        <v>1953</v>
      </c>
      <c r="B3543" s="1">
        <v>98</v>
      </c>
      <c r="C3543" s="1">
        <v>486.45</v>
      </c>
      <c r="D3543" s="1">
        <v>97.45</v>
      </c>
      <c r="E3543" s="1">
        <v>583.9</v>
      </c>
    </row>
    <row r="3544" spans="1:5">
      <c r="A3544" s="1">
        <v>1953</v>
      </c>
      <c r="B3544" s="1">
        <v>99</v>
      </c>
      <c r="C3544" s="1">
        <v>263.83999999999997</v>
      </c>
      <c r="D3544" s="1">
        <v>55.11</v>
      </c>
      <c r="E3544" s="1">
        <v>318.95</v>
      </c>
    </row>
    <row r="3545" spans="1:5">
      <c r="A3545" s="1">
        <v>1953</v>
      </c>
      <c r="B3545" s="1">
        <v>100</v>
      </c>
      <c r="C3545" s="1">
        <v>143.55000000000001</v>
      </c>
      <c r="D3545" s="1">
        <v>26.96</v>
      </c>
      <c r="E3545" s="1">
        <v>170.51</v>
      </c>
    </row>
    <row r="3546" spans="1:5">
      <c r="A3546" s="1">
        <v>1953</v>
      </c>
      <c r="B3546" s="1">
        <v>101</v>
      </c>
      <c r="C3546" s="1">
        <v>80.680000000000007</v>
      </c>
      <c r="D3546" s="1">
        <v>11.97</v>
      </c>
      <c r="E3546" s="1">
        <v>92.65</v>
      </c>
    </row>
    <row r="3547" spans="1:5">
      <c r="A3547" s="1">
        <v>1953</v>
      </c>
      <c r="B3547" s="1">
        <v>102</v>
      </c>
      <c r="C3547" s="1">
        <v>43.12</v>
      </c>
      <c r="D3547" s="1">
        <v>7.34</v>
      </c>
      <c r="E3547" s="1">
        <v>50.46</v>
      </c>
    </row>
    <row r="3548" spans="1:5">
      <c r="A3548" s="1">
        <v>1953</v>
      </c>
      <c r="B3548" s="1">
        <v>103</v>
      </c>
      <c r="C3548" s="1">
        <v>21.45</v>
      </c>
      <c r="D3548" s="1">
        <v>3.19</v>
      </c>
      <c r="E3548" s="1">
        <v>24.64</v>
      </c>
    </row>
    <row r="3549" spans="1:5">
      <c r="A3549" s="1">
        <v>1953</v>
      </c>
      <c r="B3549" s="1">
        <v>104</v>
      </c>
      <c r="C3549" s="1">
        <v>11.5</v>
      </c>
      <c r="D3549" s="1">
        <v>1.45</v>
      </c>
      <c r="E3549" s="1">
        <v>12.95</v>
      </c>
    </row>
    <row r="3550" spans="1:5">
      <c r="A3550" s="1">
        <v>1953</v>
      </c>
      <c r="B3550" s="1">
        <v>105</v>
      </c>
      <c r="C3550" s="1">
        <v>5.53</v>
      </c>
      <c r="D3550" s="1">
        <v>0.72</v>
      </c>
      <c r="E3550" s="1">
        <v>6.25</v>
      </c>
    </row>
    <row r="3551" spans="1:5">
      <c r="A3551" s="1">
        <v>1953</v>
      </c>
      <c r="B3551" s="1">
        <v>106</v>
      </c>
      <c r="C3551" s="1">
        <v>2.29</v>
      </c>
      <c r="D3551" s="1">
        <v>0.24</v>
      </c>
      <c r="E3551" s="1">
        <v>2.54</v>
      </c>
    </row>
    <row r="3552" spans="1:5">
      <c r="A3552" s="1">
        <v>1953</v>
      </c>
      <c r="B3552" s="1">
        <v>107</v>
      </c>
      <c r="C3552" s="1">
        <v>1.46</v>
      </c>
      <c r="D3552" s="1">
        <v>0</v>
      </c>
      <c r="E3552" s="1">
        <v>1.46</v>
      </c>
    </row>
    <row r="3553" spans="1:5">
      <c r="A3553" s="1">
        <v>1953</v>
      </c>
      <c r="B3553" s="1">
        <v>108</v>
      </c>
      <c r="C3553" s="1">
        <v>0.25</v>
      </c>
      <c r="D3553" s="1">
        <v>0</v>
      </c>
      <c r="E3553" s="1">
        <v>0.25</v>
      </c>
    </row>
    <row r="3554" spans="1:5">
      <c r="A3554" s="1">
        <v>1953</v>
      </c>
      <c r="B3554" s="1">
        <v>109</v>
      </c>
      <c r="C3554" s="1">
        <v>0</v>
      </c>
      <c r="D3554" s="1">
        <v>0</v>
      </c>
      <c r="E3554" s="1">
        <v>0</v>
      </c>
    </row>
    <row r="3555" spans="1:5">
      <c r="A3555" s="1">
        <v>1953</v>
      </c>
      <c r="B3555" s="1" t="s">
        <v>121</v>
      </c>
      <c r="C3555" s="1">
        <v>0</v>
      </c>
      <c r="D3555" s="1">
        <v>0</v>
      </c>
      <c r="E3555" s="1">
        <v>0</v>
      </c>
    </row>
    <row r="3556" spans="1:5">
      <c r="A3556" s="1">
        <v>1954</v>
      </c>
      <c r="B3556" s="1">
        <v>0</v>
      </c>
      <c r="C3556" s="1">
        <v>381518.94</v>
      </c>
      <c r="D3556" s="1">
        <v>402072.63</v>
      </c>
      <c r="E3556" s="1">
        <v>783591.57</v>
      </c>
    </row>
    <row r="3557" spans="1:5">
      <c r="A3557" s="1">
        <v>1954</v>
      </c>
      <c r="B3557" s="1">
        <v>1</v>
      </c>
      <c r="C3557" s="1">
        <v>377139.8</v>
      </c>
      <c r="D3557" s="1">
        <v>395985.04</v>
      </c>
      <c r="E3557" s="1">
        <v>773124.85</v>
      </c>
    </row>
    <row r="3558" spans="1:5">
      <c r="A3558" s="1">
        <v>1954</v>
      </c>
      <c r="B3558" s="1">
        <v>2</v>
      </c>
      <c r="C3558" s="1">
        <v>371488.48</v>
      </c>
      <c r="D3558" s="1">
        <v>389695.4</v>
      </c>
      <c r="E3558" s="1">
        <v>761183.88</v>
      </c>
    </row>
    <row r="3559" spans="1:5">
      <c r="A3559" s="1">
        <v>1954</v>
      </c>
      <c r="B3559" s="1">
        <v>3</v>
      </c>
      <c r="C3559" s="1">
        <v>376823.4</v>
      </c>
      <c r="D3559" s="1">
        <v>395848.17</v>
      </c>
      <c r="E3559" s="1">
        <v>772671.58</v>
      </c>
    </row>
    <row r="3560" spans="1:5">
      <c r="A3560" s="1">
        <v>1954</v>
      </c>
      <c r="B3560" s="1">
        <v>4</v>
      </c>
      <c r="C3560" s="1">
        <v>388395.85</v>
      </c>
      <c r="D3560" s="1">
        <v>408002.43</v>
      </c>
      <c r="E3560" s="1">
        <v>796398.28</v>
      </c>
    </row>
    <row r="3561" spans="1:5">
      <c r="A3561" s="1">
        <v>1954</v>
      </c>
      <c r="B3561" s="1">
        <v>5</v>
      </c>
      <c r="C3561" s="1">
        <v>408416.92</v>
      </c>
      <c r="D3561" s="1">
        <v>428896.52</v>
      </c>
      <c r="E3561" s="1">
        <v>837313.44</v>
      </c>
    </row>
    <row r="3562" spans="1:5">
      <c r="A3562" s="1">
        <v>1954</v>
      </c>
      <c r="B3562" s="1">
        <v>6</v>
      </c>
      <c r="C3562" s="1">
        <v>433769.98</v>
      </c>
      <c r="D3562" s="1">
        <v>454540.41</v>
      </c>
      <c r="E3562" s="1">
        <v>888310.39</v>
      </c>
    </row>
    <row r="3563" spans="1:5">
      <c r="A3563" s="1">
        <v>1954</v>
      </c>
      <c r="B3563" s="1">
        <v>7</v>
      </c>
      <c r="C3563" s="1">
        <v>470725.29</v>
      </c>
      <c r="D3563" s="1">
        <v>492505.11</v>
      </c>
      <c r="E3563" s="1">
        <v>963230.4</v>
      </c>
    </row>
    <row r="3564" spans="1:5">
      <c r="A3564" s="1">
        <v>1954</v>
      </c>
      <c r="B3564" s="1">
        <v>8</v>
      </c>
      <c r="C3564" s="1">
        <v>396405.77</v>
      </c>
      <c r="D3564" s="1">
        <v>414948.79</v>
      </c>
      <c r="E3564" s="1">
        <v>811354.56</v>
      </c>
    </row>
    <row r="3565" spans="1:5">
      <c r="A3565" s="1">
        <v>1954</v>
      </c>
      <c r="B3565" s="1">
        <v>9</v>
      </c>
      <c r="C3565" s="1">
        <v>379947.68</v>
      </c>
      <c r="D3565" s="1">
        <v>397324.09</v>
      </c>
      <c r="E3565" s="1">
        <v>777271.77</v>
      </c>
    </row>
    <row r="3566" spans="1:5">
      <c r="A3566" s="1">
        <v>1954</v>
      </c>
      <c r="B3566" s="1">
        <v>10</v>
      </c>
      <c r="C3566" s="1">
        <v>374244.58</v>
      </c>
      <c r="D3566" s="1">
        <v>390122.33</v>
      </c>
      <c r="E3566" s="1">
        <v>764366.91</v>
      </c>
    </row>
    <row r="3567" spans="1:5">
      <c r="A3567" s="1">
        <v>1954</v>
      </c>
      <c r="B3567" s="1">
        <v>11</v>
      </c>
      <c r="C3567" s="1">
        <v>364796.29</v>
      </c>
      <c r="D3567" s="1">
        <v>377926.73</v>
      </c>
      <c r="E3567" s="1">
        <v>742723.02</v>
      </c>
    </row>
    <row r="3568" spans="1:5">
      <c r="A3568" s="1">
        <v>1954</v>
      </c>
      <c r="B3568" s="1">
        <v>12</v>
      </c>
      <c r="C3568" s="1">
        <v>337444.53</v>
      </c>
      <c r="D3568" s="1">
        <v>347157.79</v>
      </c>
      <c r="E3568" s="1">
        <v>684602.33</v>
      </c>
    </row>
    <row r="3569" spans="1:5">
      <c r="A3569" s="1">
        <v>1954</v>
      </c>
      <c r="B3569" s="1">
        <v>13</v>
      </c>
      <c r="C3569" s="1">
        <v>316801.64</v>
      </c>
      <c r="D3569" s="1">
        <v>324347.62</v>
      </c>
      <c r="E3569" s="1">
        <v>641149.26</v>
      </c>
    </row>
    <row r="3570" spans="1:5">
      <c r="A3570" s="1">
        <v>1954</v>
      </c>
      <c r="B3570" s="1">
        <v>14</v>
      </c>
      <c r="C3570" s="1">
        <v>327265.77</v>
      </c>
      <c r="D3570" s="1">
        <v>333693.95</v>
      </c>
      <c r="E3570" s="1">
        <v>660959.72</v>
      </c>
    </row>
    <row r="3571" spans="1:5">
      <c r="A3571" s="1">
        <v>1954</v>
      </c>
      <c r="B3571" s="1">
        <v>15</v>
      </c>
      <c r="C3571" s="1">
        <v>334021.99</v>
      </c>
      <c r="D3571" s="1">
        <v>339055.57</v>
      </c>
      <c r="E3571" s="1">
        <v>673077.56</v>
      </c>
    </row>
    <row r="3572" spans="1:5">
      <c r="A3572" s="1">
        <v>1954</v>
      </c>
      <c r="B3572" s="1">
        <v>16</v>
      </c>
      <c r="C3572" s="1">
        <v>335847.14</v>
      </c>
      <c r="D3572" s="1">
        <v>341232.8</v>
      </c>
      <c r="E3572" s="1">
        <v>677079.94</v>
      </c>
    </row>
    <row r="3573" spans="1:5">
      <c r="A3573" s="1">
        <v>1954</v>
      </c>
      <c r="B3573" s="1">
        <v>17</v>
      </c>
      <c r="C3573" s="1">
        <v>328816.05</v>
      </c>
      <c r="D3573" s="1">
        <v>335341.02</v>
      </c>
      <c r="E3573" s="1">
        <v>664157.06999999995</v>
      </c>
    </row>
    <row r="3574" spans="1:5">
      <c r="A3574" s="1">
        <v>1954</v>
      </c>
      <c r="B3574" s="1">
        <v>18</v>
      </c>
      <c r="C3574" s="1">
        <v>323543.94</v>
      </c>
      <c r="D3574" s="1">
        <v>324678.24</v>
      </c>
      <c r="E3574" s="1">
        <v>648222.17000000004</v>
      </c>
    </row>
    <row r="3575" spans="1:5">
      <c r="A3575" s="1">
        <v>1954</v>
      </c>
      <c r="B3575" s="1">
        <v>19</v>
      </c>
      <c r="C3575" s="1">
        <v>319223.33</v>
      </c>
      <c r="D3575" s="1">
        <v>316998.3</v>
      </c>
      <c r="E3575" s="1">
        <v>636221.63</v>
      </c>
    </row>
    <row r="3576" spans="1:5">
      <c r="A3576" s="1">
        <v>1954</v>
      </c>
      <c r="B3576" s="1">
        <v>20</v>
      </c>
      <c r="C3576" s="1">
        <v>316608.03999999998</v>
      </c>
      <c r="D3576" s="1">
        <v>315779.95</v>
      </c>
      <c r="E3576" s="1">
        <v>632387.99</v>
      </c>
    </row>
    <row r="3577" spans="1:5">
      <c r="A3577" s="1">
        <v>1954</v>
      </c>
      <c r="B3577" s="1">
        <v>21</v>
      </c>
      <c r="C3577" s="1">
        <v>321152.45</v>
      </c>
      <c r="D3577" s="1">
        <v>313684.71999999997</v>
      </c>
      <c r="E3577" s="1">
        <v>634837.17000000004</v>
      </c>
    </row>
    <row r="3578" spans="1:5">
      <c r="A3578" s="1">
        <v>1954</v>
      </c>
      <c r="B3578" s="1">
        <v>22</v>
      </c>
      <c r="C3578" s="1">
        <v>331636.34000000003</v>
      </c>
      <c r="D3578" s="1">
        <v>309260.03999999998</v>
      </c>
      <c r="E3578" s="1">
        <v>640896.38</v>
      </c>
    </row>
    <row r="3579" spans="1:5">
      <c r="A3579" s="1">
        <v>1954</v>
      </c>
      <c r="B3579" s="1">
        <v>23</v>
      </c>
      <c r="C3579" s="1">
        <v>341122.21</v>
      </c>
      <c r="D3579" s="1">
        <v>317528.13</v>
      </c>
      <c r="E3579" s="1">
        <v>658650.34</v>
      </c>
    </row>
    <row r="3580" spans="1:5">
      <c r="A3580" s="1">
        <v>1954</v>
      </c>
      <c r="B3580" s="1">
        <v>24</v>
      </c>
      <c r="C3580" s="1">
        <v>344126.92</v>
      </c>
      <c r="D3580" s="1">
        <v>328778.56</v>
      </c>
      <c r="E3580" s="1">
        <v>672905.47</v>
      </c>
    </row>
    <row r="3581" spans="1:5">
      <c r="A3581" s="1">
        <v>1954</v>
      </c>
      <c r="B3581" s="1">
        <v>25</v>
      </c>
      <c r="C3581" s="1">
        <v>343265.26</v>
      </c>
      <c r="D3581" s="1">
        <v>332514.34000000003</v>
      </c>
      <c r="E3581" s="1">
        <v>675779.6</v>
      </c>
    </row>
    <row r="3582" spans="1:5">
      <c r="A3582" s="1">
        <v>1954</v>
      </c>
      <c r="B3582" s="1">
        <v>26</v>
      </c>
      <c r="C3582" s="1">
        <v>344236.93</v>
      </c>
      <c r="D3582" s="1">
        <v>336611.85</v>
      </c>
      <c r="E3582" s="1">
        <v>680848.79</v>
      </c>
    </row>
    <row r="3583" spans="1:5">
      <c r="A3583" s="1">
        <v>1954</v>
      </c>
      <c r="B3583" s="1">
        <v>27</v>
      </c>
      <c r="C3583" s="1">
        <v>350059.91</v>
      </c>
      <c r="D3583" s="1">
        <v>344856.53</v>
      </c>
      <c r="E3583" s="1">
        <v>694916.44</v>
      </c>
    </row>
    <row r="3584" spans="1:5">
      <c r="A3584" s="1">
        <v>1954</v>
      </c>
      <c r="B3584" s="1">
        <v>28</v>
      </c>
      <c r="C3584" s="1">
        <v>358188.43</v>
      </c>
      <c r="D3584" s="1">
        <v>354491.4</v>
      </c>
      <c r="E3584" s="1">
        <v>712679.83</v>
      </c>
    </row>
    <row r="3585" spans="1:5">
      <c r="A3585" s="1">
        <v>1954</v>
      </c>
      <c r="B3585" s="1">
        <v>29</v>
      </c>
      <c r="C3585" s="1">
        <v>363278.62</v>
      </c>
      <c r="D3585" s="1">
        <v>359205.6</v>
      </c>
      <c r="E3585" s="1">
        <v>722484.21</v>
      </c>
    </row>
    <row r="3586" spans="1:5">
      <c r="A3586" s="1">
        <v>1954</v>
      </c>
      <c r="B3586" s="1">
        <v>30</v>
      </c>
      <c r="C3586" s="1">
        <v>369162.9</v>
      </c>
      <c r="D3586" s="1">
        <v>363201.46</v>
      </c>
      <c r="E3586" s="1">
        <v>732364.35</v>
      </c>
    </row>
    <row r="3587" spans="1:5">
      <c r="A3587" s="1">
        <v>1954</v>
      </c>
      <c r="B3587" s="1">
        <v>31</v>
      </c>
      <c r="C3587" s="1">
        <v>379769.85</v>
      </c>
      <c r="D3587" s="1">
        <v>372003.72</v>
      </c>
      <c r="E3587" s="1">
        <v>751773.56</v>
      </c>
    </row>
    <row r="3588" spans="1:5">
      <c r="A3588" s="1">
        <v>1954</v>
      </c>
      <c r="B3588" s="1">
        <v>32</v>
      </c>
      <c r="C3588" s="1">
        <v>399133.26</v>
      </c>
      <c r="D3588" s="1">
        <v>390536.44</v>
      </c>
      <c r="E3588" s="1">
        <v>789669.7</v>
      </c>
    </row>
    <row r="3589" spans="1:5">
      <c r="A3589" s="1">
        <v>1954</v>
      </c>
      <c r="B3589" s="1">
        <v>33</v>
      </c>
      <c r="C3589" s="1">
        <v>418491.54</v>
      </c>
      <c r="D3589" s="1">
        <v>408965.23</v>
      </c>
      <c r="E3589" s="1">
        <v>827456.77</v>
      </c>
    </row>
    <row r="3590" spans="1:5">
      <c r="A3590" s="1">
        <v>1954</v>
      </c>
      <c r="B3590" s="1">
        <v>34</v>
      </c>
      <c r="C3590" s="1">
        <v>400644.94</v>
      </c>
      <c r="D3590" s="1">
        <v>390352.06</v>
      </c>
      <c r="E3590" s="1">
        <v>790997</v>
      </c>
    </row>
    <row r="3591" spans="1:5">
      <c r="A3591" s="1">
        <v>1954</v>
      </c>
      <c r="B3591" s="1">
        <v>35</v>
      </c>
      <c r="C3591" s="1">
        <v>341773.86</v>
      </c>
      <c r="D3591" s="1">
        <v>330159.06</v>
      </c>
      <c r="E3591" s="1">
        <v>671932.92</v>
      </c>
    </row>
    <row r="3592" spans="1:5">
      <c r="A3592" s="1">
        <v>1954</v>
      </c>
      <c r="B3592" s="1">
        <v>36</v>
      </c>
      <c r="C3592" s="1">
        <v>308239.17</v>
      </c>
      <c r="D3592" s="1">
        <v>295436.96999999997</v>
      </c>
      <c r="E3592" s="1">
        <v>603676.14</v>
      </c>
    </row>
    <row r="3593" spans="1:5">
      <c r="A3593" s="1">
        <v>1954</v>
      </c>
      <c r="B3593" s="1">
        <v>37</v>
      </c>
      <c r="C3593" s="1">
        <v>326777.49</v>
      </c>
      <c r="D3593" s="1">
        <v>313724.49</v>
      </c>
      <c r="E3593" s="1">
        <v>640501.98</v>
      </c>
    </row>
    <row r="3594" spans="1:5">
      <c r="A3594" s="1">
        <v>1954</v>
      </c>
      <c r="B3594" s="1">
        <v>38</v>
      </c>
      <c r="C3594" s="1">
        <v>355577.11</v>
      </c>
      <c r="D3594" s="1">
        <v>341533.86</v>
      </c>
      <c r="E3594" s="1">
        <v>697110.97</v>
      </c>
    </row>
    <row r="3595" spans="1:5">
      <c r="A3595" s="1">
        <v>1954</v>
      </c>
      <c r="B3595" s="1">
        <v>39</v>
      </c>
      <c r="C3595" s="1">
        <v>379184.13</v>
      </c>
      <c r="D3595" s="1">
        <v>363100.05</v>
      </c>
      <c r="E3595" s="1">
        <v>742284.18</v>
      </c>
    </row>
    <row r="3596" spans="1:5">
      <c r="A3596" s="1">
        <v>1954</v>
      </c>
      <c r="B3596" s="1">
        <v>40</v>
      </c>
      <c r="C3596" s="1">
        <v>390057.4</v>
      </c>
      <c r="D3596" s="1">
        <v>373061.83</v>
      </c>
      <c r="E3596" s="1">
        <v>763119.23</v>
      </c>
    </row>
    <row r="3597" spans="1:5">
      <c r="A3597" s="1">
        <v>1954</v>
      </c>
      <c r="B3597" s="1">
        <v>41</v>
      </c>
      <c r="C3597" s="1">
        <v>388733.45</v>
      </c>
      <c r="D3597" s="1">
        <v>372644.78</v>
      </c>
      <c r="E3597" s="1">
        <v>761378.23</v>
      </c>
    </row>
    <row r="3598" spans="1:5">
      <c r="A3598" s="1">
        <v>1954</v>
      </c>
      <c r="B3598" s="1">
        <v>42</v>
      </c>
      <c r="C3598" s="1">
        <v>387355.62</v>
      </c>
      <c r="D3598" s="1">
        <v>373608.55</v>
      </c>
      <c r="E3598" s="1">
        <v>760964.17</v>
      </c>
    </row>
    <row r="3599" spans="1:5">
      <c r="A3599" s="1">
        <v>1954</v>
      </c>
      <c r="B3599" s="1">
        <v>43</v>
      </c>
      <c r="C3599" s="1">
        <v>387662.09</v>
      </c>
      <c r="D3599" s="1">
        <v>375181.16</v>
      </c>
      <c r="E3599" s="1">
        <v>762843.25</v>
      </c>
    </row>
    <row r="3600" spans="1:5">
      <c r="A3600" s="1">
        <v>1954</v>
      </c>
      <c r="B3600" s="1">
        <v>44</v>
      </c>
      <c r="C3600" s="1">
        <v>385527.7</v>
      </c>
      <c r="D3600" s="1">
        <v>373304.05</v>
      </c>
      <c r="E3600" s="1">
        <v>758831.75</v>
      </c>
    </row>
    <row r="3601" spans="1:5">
      <c r="A3601" s="1">
        <v>1954</v>
      </c>
      <c r="B3601" s="1">
        <v>45</v>
      </c>
      <c r="C3601" s="1">
        <v>387201.5</v>
      </c>
      <c r="D3601" s="1">
        <v>374022.58</v>
      </c>
      <c r="E3601" s="1">
        <v>761224.08</v>
      </c>
    </row>
    <row r="3602" spans="1:5">
      <c r="A3602" s="1">
        <v>1954</v>
      </c>
      <c r="B3602" s="1">
        <v>46</v>
      </c>
      <c r="C3602" s="1">
        <v>385661.96</v>
      </c>
      <c r="D3602" s="1">
        <v>370887.12</v>
      </c>
      <c r="E3602" s="1">
        <v>756549.08</v>
      </c>
    </row>
    <row r="3603" spans="1:5">
      <c r="A3603" s="1">
        <v>1954</v>
      </c>
      <c r="B3603" s="1">
        <v>47</v>
      </c>
      <c r="C3603" s="1">
        <v>377059.01</v>
      </c>
      <c r="D3603" s="1">
        <v>362411.45</v>
      </c>
      <c r="E3603" s="1">
        <v>739470.46</v>
      </c>
    </row>
    <row r="3604" spans="1:5">
      <c r="A3604" s="1">
        <v>1954</v>
      </c>
      <c r="B3604" s="1">
        <v>48</v>
      </c>
      <c r="C3604" s="1">
        <v>373120.73</v>
      </c>
      <c r="D3604" s="1">
        <v>358392.16</v>
      </c>
      <c r="E3604" s="1">
        <v>731512.89</v>
      </c>
    </row>
    <row r="3605" spans="1:5">
      <c r="A3605" s="1">
        <v>1954</v>
      </c>
      <c r="B3605" s="1">
        <v>49</v>
      </c>
      <c r="C3605" s="1">
        <v>369721.43</v>
      </c>
      <c r="D3605" s="1">
        <v>352914.49</v>
      </c>
      <c r="E3605" s="1">
        <v>722635.92</v>
      </c>
    </row>
    <row r="3606" spans="1:5">
      <c r="A3606" s="1">
        <v>1954</v>
      </c>
      <c r="B3606" s="1">
        <v>50</v>
      </c>
      <c r="C3606" s="1">
        <v>364304.38</v>
      </c>
      <c r="D3606" s="1">
        <v>345745.29</v>
      </c>
      <c r="E3606" s="1">
        <v>710049.66</v>
      </c>
    </row>
    <row r="3607" spans="1:5">
      <c r="A3607" s="1">
        <v>1954</v>
      </c>
      <c r="B3607" s="1">
        <v>51</v>
      </c>
      <c r="C3607" s="1">
        <v>359391.31</v>
      </c>
      <c r="D3607" s="1">
        <v>340716.79999999999</v>
      </c>
      <c r="E3607" s="1">
        <v>700108.11</v>
      </c>
    </row>
    <row r="3608" spans="1:5">
      <c r="A3608" s="1">
        <v>1954</v>
      </c>
      <c r="B3608" s="1">
        <v>52</v>
      </c>
      <c r="C3608" s="1">
        <v>354848.04</v>
      </c>
      <c r="D3608" s="1">
        <v>335398.61</v>
      </c>
      <c r="E3608" s="1">
        <v>690246.65</v>
      </c>
    </row>
    <row r="3609" spans="1:5">
      <c r="A3609" s="1">
        <v>1954</v>
      </c>
      <c r="B3609" s="1">
        <v>53</v>
      </c>
      <c r="C3609" s="1">
        <v>354894.21</v>
      </c>
      <c r="D3609" s="1">
        <v>328868.18</v>
      </c>
      <c r="E3609" s="1">
        <v>683762.39</v>
      </c>
    </row>
    <row r="3610" spans="1:5">
      <c r="A3610" s="1">
        <v>1954</v>
      </c>
      <c r="B3610" s="1">
        <v>54</v>
      </c>
      <c r="C3610" s="1">
        <v>344818.48</v>
      </c>
      <c r="D3610" s="1">
        <v>310445.14</v>
      </c>
      <c r="E3610" s="1">
        <v>655263.62</v>
      </c>
    </row>
    <row r="3611" spans="1:5">
      <c r="A3611" s="1">
        <v>1954</v>
      </c>
      <c r="B3611" s="1">
        <v>55</v>
      </c>
      <c r="C3611" s="1">
        <v>330126.11</v>
      </c>
      <c r="D3611" s="1">
        <v>285414.03999999998</v>
      </c>
      <c r="E3611" s="1">
        <v>615540.14</v>
      </c>
    </row>
    <row r="3612" spans="1:5">
      <c r="A3612" s="1">
        <v>1954</v>
      </c>
      <c r="B3612" s="1">
        <v>56</v>
      </c>
      <c r="C3612" s="1">
        <v>323322.11</v>
      </c>
      <c r="D3612" s="1">
        <v>268376.57</v>
      </c>
      <c r="E3612" s="1">
        <v>591698.68999999994</v>
      </c>
    </row>
    <row r="3613" spans="1:5">
      <c r="A3613" s="1">
        <v>1954</v>
      </c>
      <c r="B3613" s="1">
        <v>57</v>
      </c>
      <c r="C3613" s="1">
        <v>316650.81</v>
      </c>
      <c r="D3613" s="1">
        <v>257132.49</v>
      </c>
      <c r="E3613" s="1">
        <v>573783.30000000005</v>
      </c>
    </row>
    <row r="3614" spans="1:5">
      <c r="A3614" s="1">
        <v>1954</v>
      </c>
      <c r="B3614" s="1">
        <v>58</v>
      </c>
      <c r="C3614" s="1">
        <v>306802.96999999997</v>
      </c>
      <c r="D3614" s="1">
        <v>245800.36</v>
      </c>
      <c r="E3614" s="1">
        <v>552603.32999999996</v>
      </c>
    </row>
    <row r="3615" spans="1:5">
      <c r="A3615" s="1">
        <v>1954</v>
      </c>
      <c r="B3615" s="1">
        <v>59</v>
      </c>
      <c r="C3615" s="1">
        <v>298623</v>
      </c>
      <c r="D3615" s="1">
        <v>237179.33</v>
      </c>
      <c r="E3615" s="1">
        <v>535802.32999999996</v>
      </c>
    </row>
    <row r="3616" spans="1:5">
      <c r="A3616" s="1">
        <v>1954</v>
      </c>
      <c r="B3616" s="1">
        <v>60</v>
      </c>
      <c r="C3616" s="1">
        <v>293849.46000000002</v>
      </c>
      <c r="D3616" s="1">
        <v>232470.98</v>
      </c>
      <c r="E3616" s="1">
        <v>526320.43999999994</v>
      </c>
    </row>
    <row r="3617" spans="1:5">
      <c r="A3617" s="1">
        <v>1954</v>
      </c>
      <c r="B3617" s="1">
        <v>61</v>
      </c>
      <c r="C3617" s="1">
        <v>290207.34999999998</v>
      </c>
      <c r="D3617" s="1">
        <v>228551.65</v>
      </c>
      <c r="E3617" s="1">
        <v>518759</v>
      </c>
    </row>
    <row r="3618" spans="1:5">
      <c r="A3618" s="1">
        <v>1954</v>
      </c>
      <c r="B3618" s="1">
        <v>62</v>
      </c>
      <c r="C3618" s="1">
        <v>283600.25</v>
      </c>
      <c r="D3618" s="1">
        <v>220948.09</v>
      </c>
      <c r="E3618" s="1">
        <v>504548.34</v>
      </c>
    </row>
    <row r="3619" spans="1:5">
      <c r="A3619" s="1">
        <v>1954</v>
      </c>
      <c r="B3619" s="1">
        <v>63</v>
      </c>
      <c r="C3619" s="1">
        <v>274234.61</v>
      </c>
      <c r="D3619" s="1">
        <v>209579.88</v>
      </c>
      <c r="E3619" s="1">
        <v>483814.49</v>
      </c>
    </row>
    <row r="3620" spans="1:5">
      <c r="A3620" s="1">
        <v>1954</v>
      </c>
      <c r="B3620" s="1">
        <v>64</v>
      </c>
      <c r="C3620" s="1">
        <v>262894.76</v>
      </c>
      <c r="D3620" s="1">
        <v>198131.29</v>
      </c>
      <c r="E3620" s="1">
        <v>461026.04</v>
      </c>
    </row>
    <row r="3621" spans="1:5">
      <c r="A3621" s="1">
        <v>1954</v>
      </c>
      <c r="B3621" s="1">
        <v>65</v>
      </c>
      <c r="C3621" s="1">
        <v>257430.75</v>
      </c>
      <c r="D3621" s="1">
        <v>191672.4</v>
      </c>
      <c r="E3621" s="1">
        <v>449103.15</v>
      </c>
    </row>
    <row r="3622" spans="1:5">
      <c r="A3622" s="1">
        <v>1954</v>
      </c>
      <c r="B3622" s="1">
        <v>66</v>
      </c>
      <c r="C3622" s="1">
        <v>253936.69</v>
      </c>
      <c r="D3622" s="1">
        <v>186400.03</v>
      </c>
      <c r="E3622" s="1">
        <v>440336.72</v>
      </c>
    </row>
    <row r="3623" spans="1:5">
      <c r="A3623" s="1">
        <v>1954</v>
      </c>
      <c r="B3623" s="1">
        <v>67</v>
      </c>
      <c r="C3623" s="1">
        <v>245367.82</v>
      </c>
      <c r="D3623" s="1">
        <v>178566.6</v>
      </c>
      <c r="E3623" s="1">
        <v>423934.42</v>
      </c>
    </row>
    <row r="3624" spans="1:5">
      <c r="A3624" s="1">
        <v>1954</v>
      </c>
      <c r="B3624" s="1">
        <v>68</v>
      </c>
      <c r="C3624" s="1">
        <v>237355.04</v>
      </c>
      <c r="D3624" s="1">
        <v>170678.08</v>
      </c>
      <c r="E3624" s="1">
        <v>408033.12</v>
      </c>
    </row>
    <row r="3625" spans="1:5">
      <c r="A3625" s="1">
        <v>1954</v>
      </c>
      <c r="B3625" s="1">
        <v>69</v>
      </c>
      <c r="C3625" s="1">
        <v>226753.63</v>
      </c>
      <c r="D3625" s="1">
        <v>160913.17000000001</v>
      </c>
      <c r="E3625" s="1">
        <v>387666.79</v>
      </c>
    </row>
    <row r="3626" spans="1:5">
      <c r="A3626" s="1">
        <v>1954</v>
      </c>
      <c r="B3626" s="1">
        <v>70</v>
      </c>
      <c r="C3626" s="1">
        <v>214526.59</v>
      </c>
      <c r="D3626" s="1">
        <v>150645.26</v>
      </c>
      <c r="E3626" s="1">
        <v>365171.86</v>
      </c>
    </row>
    <row r="3627" spans="1:5">
      <c r="A3627" s="1">
        <v>1954</v>
      </c>
      <c r="B3627" s="1">
        <v>71</v>
      </c>
      <c r="C3627" s="1">
        <v>206254.07999999999</v>
      </c>
      <c r="D3627" s="1">
        <v>142925.74</v>
      </c>
      <c r="E3627" s="1">
        <v>349179.82</v>
      </c>
    </row>
    <row r="3628" spans="1:5">
      <c r="A3628" s="1">
        <v>1954</v>
      </c>
      <c r="B3628" s="1">
        <v>72</v>
      </c>
      <c r="C3628" s="1">
        <v>198092.38</v>
      </c>
      <c r="D3628" s="1">
        <v>136026.68</v>
      </c>
      <c r="E3628" s="1">
        <v>334119.06</v>
      </c>
    </row>
    <row r="3629" spans="1:5">
      <c r="A3629" s="1">
        <v>1954</v>
      </c>
      <c r="B3629" s="1">
        <v>73</v>
      </c>
      <c r="C3629" s="1">
        <v>187514.93</v>
      </c>
      <c r="D3629" s="1">
        <v>126529.45</v>
      </c>
      <c r="E3629" s="1">
        <v>314044.37</v>
      </c>
    </row>
    <row r="3630" spans="1:5">
      <c r="A3630" s="1">
        <v>1954</v>
      </c>
      <c r="B3630" s="1">
        <v>74</v>
      </c>
      <c r="C3630" s="1">
        <v>173275.51</v>
      </c>
      <c r="D3630" s="1">
        <v>115146.73</v>
      </c>
      <c r="E3630" s="1">
        <v>288422.25</v>
      </c>
    </row>
    <row r="3631" spans="1:5">
      <c r="A3631" s="1">
        <v>1954</v>
      </c>
      <c r="B3631" s="1">
        <v>75</v>
      </c>
      <c r="C3631" s="1">
        <v>160542.76999999999</v>
      </c>
      <c r="D3631" s="1">
        <v>106096.45</v>
      </c>
      <c r="E3631" s="1">
        <v>266639.21999999997</v>
      </c>
    </row>
    <row r="3632" spans="1:5">
      <c r="A3632" s="1">
        <v>1954</v>
      </c>
      <c r="B3632" s="1">
        <v>76</v>
      </c>
      <c r="C3632" s="1">
        <v>149871.54999999999</v>
      </c>
      <c r="D3632" s="1">
        <v>98109.01</v>
      </c>
      <c r="E3632" s="1">
        <v>247980.56</v>
      </c>
    </row>
    <row r="3633" spans="1:5">
      <c r="A3633" s="1">
        <v>1954</v>
      </c>
      <c r="B3633" s="1">
        <v>77</v>
      </c>
      <c r="C3633" s="1">
        <v>137759.12</v>
      </c>
      <c r="D3633" s="1">
        <v>89327.3</v>
      </c>
      <c r="E3633" s="1">
        <v>227086.41</v>
      </c>
    </row>
    <row r="3634" spans="1:5">
      <c r="A3634" s="1">
        <v>1954</v>
      </c>
      <c r="B3634" s="1">
        <v>78</v>
      </c>
      <c r="C3634" s="1">
        <v>125026.57</v>
      </c>
      <c r="D3634" s="1">
        <v>79942.58</v>
      </c>
      <c r="E3634" s="1">
        <v>204969.16</v>
      </c>
    </row>
    <row r="3635" spans="1:5">
      <c r="A3635" s="1">
        <v>1954</v>
      </c>
      <c r="B3635" s="1">
        <v>79</v>
      </c>
      <c r="C3635" s="1">
        <v>110698.09</v>
      </c>
      <c r="D3635" s="1">
        <v>69258.880000000005</v>
      </c>
      <c r="E3635" s="1">
        <v>179956.96</v>
      </c>
    </row>
    <row r="3636" spans="1:5">
      <c r="A3636" s="1">
        <v>1954</v>
      </c>
      <c r="B3636" s="1">
        <v>80</v>
      </c>
      <c r="C3636" s="1">
        <v>97789.84</v>
      </c>
      <c r="D3636" s="1">
        <v>60299.51</v>
      </c>
      <c r="E3636" s="1">
        <v>158089.34</v>
      </c>
    </row>
    <row r="3637" spans="1:5">
      <c r="A3637" s="1">
        <v>1954</v>
      </c>
      <c r="B3637" s="1">
        <v>81</v>
      </c>
      <c r="C3637" s="1">
        <v>84356.11</v>
      </c>
      <c r="D3637" s="1">
        <v>50778.57</v>
      </c>
      <c r="E3637" s="1">
        <v>135134.68</v>
      </c>
    </row>
    <row r="3638" spans="1:5">
      <c r="A3638" s="1">
        <v>1954</v>
      </c>
      <c r="B3638" s="1">
        <v>82</v>
      </c>
      <c r="C3638" s="1">
        <v>72508.39</v>
      </c>
      <c r="D3638" s="1">
        <v>42308.39</v>
      </c>
      <c r="E3638" s="1">
        <v>114816.78</v>
      </c>
    </row>
    <row r="3639" spans="1:5">
      <c r="A3639" s="1">
        <v>1954</v>
      </c>
      <c r="B3639" s="1">
        <v>83</v>
      </c>
      <c r="C3639" s="1">
        <v>61570.98</v>
      </c>
      <c r="D3639" s="1">
        <v>34679.65</v>
      </c>
      <c r="E3639" s="1">
        <v>96250.63</v>
      </c>
    </row>
    <row r="3640" spans="1:5">
      <c r="A3640" s="1">
        <v>1954</v>
      </c>
      <c r="B3640" s="1">
        <v>84</v>
      </c>
      <c r="C3640" s="1">
        <v>51166.37</v>
      </c>
      <c r="D3640" s="1">
        <v>27605.75</v>
      </c>
      <c r="E3640" s="1">
        <v>78772.11</v>
      </c>
    </row>
    <row r="3641" spans="1:5">
      <c r="A3641" s="1">
        <v>1954</v>
      </c>
      <c r="B3641" s="1">
        <v>85</v>
      </c>
      <c r="C3641" s="1">
        <v>41814.65</v>
      </c>
      <c r="D3641" s="1">
        <v>21361.08</v>
      </c>
      <c r="E3641" s="1">
        <v>63175.72</v>
      </c>
    </row>
    <row r="3642" spans="1:5">
      <c r="A3642" s="1">
        <v>1954</v>
      </c>
      <c r="B3642" s="1">
        <v>86</v>
      </c>
      <c r="C3642" s="1">
        <v>34088.120000000003</v>
      </c>
      <c r="D3642" s="1">
        <v>16483.900000000001</v>
      </c>
      <c r="E3642" s="1">
        <v>50572.02</v>
      </c>
    </row>
    <row r="3643" spans="1:5">
      <c r="A3643" s="1">
        <v>1954</v>
      </c>
      <c r="B3643" s="1">
        <v>87</v>
      </c>
      <c r="C3643" s="1">
        <v>27057.200000000001</v>
      </c>
      <c r="D3643" s="1">
        <v>12366.46</v>
      </c>
      <c r="E3643" s="1">
        <v>39423.660000000003</v>
      </c>
    </row>
    <row r="3644" spans="1:5">
      <c r="A3644" s="1">
        <v>1954</v>
      </c>
      <c r="B3644" s="1">
        <v>88</v>
      </c>
      <c r="C3644" s="1">
        <v>21179.7</v>
      </c>
      <c r="D3644" s="1">
        <v>9073.57</v>
      </c>
      <c r="E3644" s="1">
        <v>30253.279999999999</v>
      </c>
    </row>
    <row r="3645" spans="1:5">
      <c r="A3645" s="1">
        <v>1954</v>
      </c>
      <c r="B3645" s="1">
        <v>89</v>
      </c>
      <c r="C3645" s="1">
        <v>16315.76</v>
      </c>
      <c r="D3645" s="1">
        <v>6563.82</v>
      </c>
      <c r="E3645" s="1">
        <v>22879.57</v>
      </c>
    </row>
    <row r="3646" spans="1:5">
      <c r="A3646" s="1">
        <v>1954</v>
      </c>
      <c r="B3646" s="1">
        <v>90</v>
      </c>
      <c r="C3646" s="1">
        <v>12264.86</v>
      </c>
      <c r="D3646" s="1">
        <v>4646.5</v>
      </c>
      <c r="E3646" s="1">
        <v>16911.36</v>
      </c>
    </row>
    <row r="3647" spans="1:5">
      <c r="A3647" s="1">
        <v>1954</v>
      </c>
      <c r="B3647" s="1">
        <v>91</v>
      </c>
      <c r="C3647" s="1">
        <v>9089.2199999999993</v>
      </c>
      <c r="D3647" s="1">
        <v>3212.72</v>
      </c>
      <c r="E3647" s="1">
        <v>12301.94</v>
      </c>
    </row>
    <row r="3648" spans="1:5">
      <c r="A3648" s="1">
        <v>1954</v>
      </c>
      <c r="B3648" s="1">
        <v>92</v>
      </c>
      <c r="C3648" s="1">
        <v>6576.2</v>
      </c>
      <c r="D3648" s="1">
        <v>2184.54</v>
      </c>
      <c r="E3648" s="1">
        <v>8760.73</v>
      </c>
    </row>
    <row r="3649" spans="1:5">
      <c r="A3649" s="1">
        <v>1954</v>
      </c>
      <c r="B3649" s="1">
        <v>93</v>
      </c>
      <c r="C3649" s="1">
        <v>4573.53</v>
      </c>
      <c r="D3649" s="1">
        <v>1449.31</v>
      </c>
      <c r="E3649" s="1">
        <v>6022.84</v>
      </c>
    </row>
    <row r="3650" spans="1:5">
      <c r="A3650" s="1">
        <v>1954</v>
      </c>
      <c r="B3650" s="1">
        <v>94</v>
      </c>
      <c r="C3650" s="1">
        <v>3115.24</v>
      </c>
      <c r="D3650" s="1">
        <v>922.74</v>
      </c>
      <c r="E3650" s="1">
        <v>4037.99</v>
      </c>
    </row>
    <row r="3651" spans="1:5">
      <c r="A3651" s="1">
        <v>1954</v>
      </c>
      <c r="B3651" s="1">
        <v>95</v>
      </c>
      <c r="C3651" s="1">
        <v>2051.65</v>
      </c>
      <c r="D3651" s="1">
        <v>545.69000000000005</v>
      </c>
      <c r="E3651" s="1">
        <v>2597.34</v>
      </c>
    </row>
    <row r="3652" spans="1:5">
      <c r="A3652" s="1">
        <v>1954</v>
      </c>
      <c r="B3652" s="1">
        <v>96</v>
      </c>
      <c r="C3652" s="1">
        <v>1314.72</v>
      </c>
      <c r="D3652" s="1">
        <v>301.16000000000003</v>
      </c>
      <c r="E3652" s="1">
        <v>1615.88</v>
      </c>
    </row>
    <row r="3653" spans="1:5">
      <c r="A3653" s="1">
        <v>1954</v>
      </c>
      <c r="B3653" s="1">
        <v>97</v>
      </c>
      <c r="C3653" s="1">
        <v>847.99</v>
      </c>
      <c r="D3653" s="1">
        <v>173.98</v>
      </c>
      <c r="E3653" s="1">
        <v>1021.97</v>
      </c>
    </row>
    <row r="3654" spans="1:5">
      <c r="A3654" s="1">
        <v>1954</v>
      </c>
      <c r="B3654" s="1">
        <v>98</v>
      </c>
      <c r="C3654" s="1">
        <v>523.85</v>
      </c>
      <c r="D3654" s="1">
        <v>96.74</v>
      </c>
      <c r="E3654" s="1">
        <v>620.59</v>
      </c>
    </row>
    <row r="3655" spans="1:5">
      <c r="A3655" s="1">
        <v>1954</v>
      </c>
      <c r="B3655" s="1">
        <v>99</v>
      </c>
      <c r="C3655" s="1">
        <v>296.06</v>
      </c>
      <c r="D3655" s="1">
        <v>47.83</v>
      </c>
      <c r="E3655" s="1">
        <v>343.88</v>
      </c>
    </row>
    <row r="3656" spans="1:5">
      <c r="A3656" s="1">
        <v>1954</v>
      </c>
      <c r="B3656" s="1">
        <v>100</v>
      </c>
      <c r="C3656" s="1">
        <v>155.62</v>
      </c>
      <c r="D3656" s="1">
        <v>25.94</v>
      </c>
      <c r="E3656" s="1">
        <v>181.56</v>
      </c>
    </row>
    <row r="3657" spans="1:5">
      <c r="A3657" s="1">
        <v>1954</v>
      </c>
      <c r="B3657" s="1">
        <v>101</v>
      </c>
      <c r="C3657" s="1">
        <v>82.17</v>
      </c>
      <c r="D3657" s="1">
        <v>12.03</v>
      </c>
      <c r="E3657" s="1">
        <v>94.2</v>
      </c>
    </row>
    <row r="3658" spans="1:5">
      <c r="A3658" s="1">
        <v>1954</v>
      </c>
      <c r="B3658" s="1">
        <v>102</v>
      </c>
      <c r="C3658" s="1">
        <v>44.61</v>
      </c>
      <c r="D3658" s="1">
        <v>5.5</v>
      </c>
      <c r="E3658" s="1">
        <v>50.11</v>
      </c>
    </row>
    <row r="3659" spans="1:5">
      <c r="A3659" s="1">
        <v>1954</v>
      </c>
      <c r="B3659" s="1">
        <v>103</v>
      </c>
      <c r="C3659" s="1">
        <v>22.69</v>
      </c>
      <c r="D3659" s="1">
        <v>3.67</v>
      </c>
      <c r="E3659" s="1">
        <v>26.36</v>
      </c>
    </row>
    <row r="3660" spans="1:5">
      <c r="A3660" s="1">
        <v>1954</v>
      </c>
      <c r="B3660" s="1">
        <v>104</v>
      </c>
      <c r="C3660" s="1">
        <v>10.62</v>
      </c>
      <c r="D3660" s="1">
        <v>1.96</v>
      </c>
      <c r="E3660" s="1">
        <v>12.58</v>
      </c>
    </row>
    <row r="3661" spans="1:5">
      <c r="A3661" s="1">
        <v>1954</v>
      </c>
      <c r="B3661" s="1">
        <v>105</v>
      </c>
      <c r="C3661" s="1">
        <v>6.09</v>
      </c>
      <c r="D3661" s="1">
        <v>0.71</v>
      </c>
      <c r="E3661" s="1">
        <v>6.8</v>
      </c>
    </row>
    <row r="3662" spans="1:5">
      <c r="A3662" s="1">
        <v>1954</v>
      </c>
      <c r="B3662" s="1">
        <v>106</v>
      </c>
      <c r="C3662" s="1">
        <v>2.41</v>
      </c>
      <c r="D3662" s="1">
        <v>0</v>
      </c>
      <c r="E3662" s="1">
        <v>2.41</v>
      </c>
    </row>
    <row r="3663" spans="1:5">
      <c r="A3663" s="1">
        <v>1954</v>
      </c>
      <c r="B3663" s="1">
        <v>107</v>
      </c>
      <c r="C3663" s="1">
        <v>1.24</v>
      </c>
      <c r="D3663" s="1">
        <v>0</v>
      </c>
      <c r="E3663" s="1">
        <v>1.24</v>
      </c>
    </row>
    <row r="3664" spans="1:5">
      <c r="A3664" s="1">
        <v>1954</v>
      </c>
      <c r="B3664" s="1">
        <v>108</v>
      </c>
      <c r="C3664" s="1">
        <v>0.48</v>
      </c>
      <c r="D3664" s="1">
        <v>0</v>
      </c>
      <c r="E3664" s="1">
        <v>0.48</v>
      </c>
    </row>
    <row r="3665" spans="1:5">
      <c r="A3665" s="1">
        <v>1954</v>
      </c>
      <c r="B3665" s="1">
        <v>109</v>
      </c>
      <c r="C3665" s="1">
        <v>0</v>
      </c>
      <c r="D3665" s="1">
        <v>0</v>
      </c>
      <c r="E3665" s="1">
        <v>0</v>
      </c>
    </row>
    <row r="3666" spans="1:5">
      <c r="A3666" s="1">
        <v>1954</v>
      </c>
      <c r="B3666" s="1" t="s">
        <v>121</v>
      </c>
      <c r="C3666" s="1">
        <v>0</v>
      </c>
      <c r="D3666" s="1">
        <v>0</v>
      </c>
      <c r="E3666" s="1">
        <v>0</v>
      </c>
    </row>
    <row r="3667" spans="1:5">
      <c r="A3667" s="1">
        <v>1955</v>
      </c>
      <c r="B3667" s="1">
        <v>0</v>
      </c>
      <c r="C3667" s="1">
        <v>375807.92</v>
      </c>
      <c r="D3667" s="1">
        <v>396216.35</v>
      </c>
      <c r="E3667" s="1">
        <v>772024.27</v>
      </c>
    </row>
    <row r="3668" spans="1:5">
      <c r="A3668" s="1">
        <v>1955</v>
      </c>
      <c r="B3668" s="1">
        <v>1</v>
      </c>
      <c r="C3668" s="1">
        <v>378154.59</v>
      </c>
      <c r="D3668" s="1">
        <v>397589.41</v>
      </c>
      <c r="E3668" s="1">
        <v>775744</v>
      </c>
    </row>
    <row r="3669" spans="1:5">
      <c r="A3669" s="1">
        <v>1955</v>
      </c>
      <c r="B3669" s="1">
        <v>2</v>
      </c>
      <c r="C3669" s="1">
        <v>376139.43</v>
      </c>
      <c r="D3669" s="1">
        <v>394848.05</v>
      </c>
      <c r="E3669" s="1">
        <v>770987.48</v>
      </c>
    </row>
    <row r="3670" spans="1:5">
      <c r="A3670" s="1">
        <v>1955</v>
      </c>
      <c r="B3670" s="1">
        <v>3</v>
      </c>
      <c r="C3670" s="1">
        <v>370914.04</v>
      </c>
      <c r="D3670" s="1">
        <v>389089.26</v>
      </c>
      <c r="E3670" s="1">
        <v>760003.29</v>
      </c>
    </row>
    <row r="3671" spans="1:5">
      <c r="A3671" s="1">
        <v>1955</v>
      </c>
      <c r="B3671" s="1">
        <v>4</v>
      </c>
      <c r="C3671" s="1">
        <v>376645.64</v>
      </c>
      <c r="D3671" s="1">
        <v>395628.94</v>
      </c>
      <c r="E3671" s="1">
        <v>772274.58</v>
      </c>
    </row>
    <row r="3672" spans="1:5">
      <c r="A3672" s="1">
        <v>1955</v>
      </c>
      <c r="B3672" s="1">
        <v>5</v>
      </c>
      <c r="C3672" s="1">
        <v>388269.72</v>
      </c>
      <c r="D3672" s="1">
        <v>407887.26</v>
      </c>
      <c r="E3672" s="1">
        <v>796156.98</v>
      </c>
    </row>
    <row r="3673" spans="1:5">
      <c r="A3673" s="1">
        <v>1955</v>
      </c>
      <c r="B3673" s="1">
        <v>6</v>
      </c>
      <c r="C3673" s="1">
        <v>407926.88</v>
      </c>
      <c r="D3673" s="1">
        <v>428390.77</v>
      </c>
      <c r="E3673" s="1">
        <v>836317.65</v>
      </c>
    </row>
    <row r="3674" spans="1:5">
      <c r="A3674" s="1">
        <v>1955</v>
      </c>
      <c r="B3674" s="1">
        <v>7</v>
      </c>
      <c r="C3674" s="1">
        <v>432968.15</v>
      </c>
      <c r="D3674" s="1">
        <v>453680.97</v>
      </c>
      <c r="E3674" s="1">
        <v>886649.12</v>
      </c>
    </row>
    <row r="3675" spans="1:5">
      <c r="A3675" s="1">
        <v>1955</v>
      </c>
      <c r="B3675" s="1">
        <v>8</v>
      </c>
      <c r="C3675" s="1">
        <v>470120.21</v>
      </c>
      <c r="D3675" s="1">
        <v>491854.3</v>
      </c>
      <c r="E3675" s="1">
        <v>961974.51</v>
      </c>
    </row>
    <row r="3676" spans="1:5">
      <c r="A3676" s="1">
        <v>1955</v>
      </c>
      <c r="B3676" s="1">
        <v>9</v>
      </c>
      <c r="C3676" s="1">
        <v>396836.26</v>
      </c>
      <c r="D3676" s="1">
        <v>415357.32</v>
      </c>
      <c r="E3676" s="1">
        <v>812193.59</v>
      </c>
    </row>
    <row r="3677" spans="1:5">
      <c r="A3677" s="1">
        <v>1955</v>
      </c>
      <c r="B3677" s="1">
        <v>10</v>
      </c>
      <c r="C3677" s="1">
        <v>380379.2</v>
      </c>
      <c r="D3677" s="1">
        <v>397584.5</v>
      </c>
      <c r="E3677" s="1">
        <v>777963.71</v>
      </c>
    </row>
    <row r="3678" spans="1:5">
      <c r="A3678" s="1">
        <v>1955</v>
      </c>
      <c r="B3678" s="1">
        <v>11</v>
      </c>
      <c r="C3678" s="1">
        <v>374489.77</v>
      </c>
      <c r="D3678" s="1">
        <v>389914.13</v>
      </c>
      <c r="E3678" s="1">
        <v>764403.91</v>
      </c>
    </row>
    <row r="3679" spans="1:5">
      <c r="A3679" s="1">
        <v>1955</v>
      </c>
      <c r="B3679" s="1">
        <v>12</v>
      </c>
      <c r="C3679" s="1">
        <v>365738.63</v>
      </c>
      <c r="D3679" s="1">
        <v>378041.25</v>
      </c>
      <c r="E3679" s="1">
        <v>743779.88</v>
      </c>
    </row>
    <row r="3680" spans="1:5">
      <c r="A3680" s="1">
        <v>1955</v>
      </c>
      <c r="B3680" s="1">
        <v>13</v>
      </c>
      <c r="C3680" s="1">
        <v>338773.95</v>
      </c>
      <c r="D3680" s="1">
        <v>347332.01</v>
      </c>
      <c r="E3680" s="1">
        <v>686105.96</v>
      </c>
    </row>
    <row r="3681" spans="1:5">
      <c r="A3681" s="1">
        <v>1955</v>
      </c>
      <c r="B3681" s="1">
        <v>14</v>
      </c>
      <c r="C3681" s="1">
        <v>318095.58</v>
      </c>
      <c r="D3681" s="1">
        <v>324357.34999999998</v>
      </c>
      <c r="E3681" s="1">
        <v>642452.93000000005</v>
      </c>
    </row>
    <row r="3682" spans="1:5">
      <c r="A3682" s="1">
        <v>1955</v>
      </c>
      <c r="B3682" s="1">
        <v>15</v>
      </c>
      <c r="C3682" s="1">
        <v>328169.96000000002</v>
      </c>
      <c r="D3682" s="1">
        <v>332863.93</v>
      </c>
      <c r="E3682" s="1">
        <v>661033.88</v>
      </c>
    </row>
    <row r="3683" spans="1:5">
      <c r="A3683" s="1">
        <v>1955</v>
      </c>
      <c r="B3683" s="1">
        <v>16</v>
      </c>
      <c r="C3683" s="1">
        <v>334734.21000000002</v>
      </c>
      <c r="D3683" s="1">
        <v>337950.71999999997</v>
      </c>
      <c r="E3683" s="1">
        <v>672684.93</v>
      </c>
    </row>
    <row r="3684" spans="1:5">
      <c r="A3684" s="1">
        <v>1955</v>
      </c>
      <c r="B3684" s="1">
        <v>17</v>
      </c>
      <c r="C3684" s="1">
        <v>336586.74</v>
      </c>
      <c r="D3684" s="1">
        <v>340433.89</v>
      </c>
      <c r="E3684" s="1">
        <v>677020.63</v>
      </c>
    </row>
    <row r="3685" spans="1:5">
      <c r="A3685" s="1">
        <v>1955</v>
      </c>
      <c r="B3685" s="1">
        <v>18</v>
      </c>
      <c r="C3685" s="1">
        <v>329334.06</v>
      </c>
      <c r="D3685" s="1">
        <v>329558.65999999997</v>
      </c>
      <c r="E3685" s="1">
        <v>658892.71</v>
      </c>
    </row>
    <row r="3686" spans="1:5">
      <c r="A3686" s="1">
        <v>1955</v>
      </c>
      <c r="B3686" s="1">
        <v>19</v>
      </c>
      <c r="C3686" s="1">
        <v>324218.06</v>
      </c>
      <c r="D3686" s="1">
        <v>321883.34000000003</v>
      </c>
      <c r="E3686" s="1">
        <v>646101.4</v>
      </c>
    </row>
    <row r="3687" spans="1:5">
      <c r="A3687" s="1">
        <v>1955</v>
      </c>
      <c r="B3687" s="1">
        <v>20</v>
      </c>
      <c r="C3687" s="1">
        <v>319791.96999999997</v>
      </c>
      <c r="D3687" s="1">
        <v>320895.19</v>
      </c>
      <c r="E3687" s="1">
        <v>640687.16</v>
      </c>
    </row>
    <row r="3688" spans="1:5">
      <c r="A3688" s="1">
        <v>1955</v>
      </c>
      <c r="B3688" s="1">
        <v>21</v>
      </c>
      <c r="C3688" s="1">
        <v>316917.08</v>
      </c>
      <c r="D3688" s="1">
        <v>318225.27</v>
      </c>
      <c r="E3688" s="1">
        <v>635142.35</v>
      </c>
    </row>
    <row r="3689" spans="1:5">
      <c r="A3689" s="1">
        <v>1955</v>
      </c>
      <c r="B3689" s="1">
        <v>22</v>
      </c>
      <c r="C3689" s="1">
        <v>321109.59000000003</v>
      </c>
      <c r="D3689" s="1">
        <v>315429.89</v>
      </c>
      <c r="E3689" s="1">
        <v>636539.48</v>
      </c>
    </row>
    <row r="3690" spans="1:5">
      <c r="A3690" s="1">
        <v>1955</v>
      </c>
      <c r="B3690" s="1">
        <v>23</v>
      </c>
      <c r="C3690" s="1">
        <v>331191.96000000002</v>
      </c>
      <c r="D3690" s="1">
        <v>314069.58</v>
      </c>
      <c r="E3690" s="1">
        <v>645261.54</v>
      </c>
    </row>
    <row r="3691" spans="1:5">
      <c r="A3691" s="1">
        <v>1955</v>
      </c>
      <c r="B3691" s="1">
        <v>24</v>
      </c>
      <c r="C3691" s="1">
        <v>340338.9</v>
      </c>
      <c r="D3691" s="1">
        <v>321541.23</v>
      </c>
      <c r="E3691" s="1">
        <v>661880.13</v>
      </c>
    </row>
    <row r="3692" spans="1:5">
      <c r="A3692" s="1">
        <v>1955</v>
      </c>
      <c r="B3692" s="1">
        <v>25</v>
      </c>
      <c r="C3692" s="1">
        <v>343162.11</v>
      </c>
      <c r="D3692" s="1">
        <v>331172.12</v>
      </c>
      <c r="E3692" s="1">
        <v>674334.23</v>
      </c>
    </row>
    <row r="3693" spans="1:5">
      <c r="A3693" s="1">
        <v>1955</v>
      </c>
      <c r="B3693" s="1">
        <v>26</v>
      </c>
      <c r="C3693" s="1">
        <v>342294.97</v>
      </c>
      <c r="D3693" s="1">
        <v>333635.87</v>
      </c>
      <c r="E3693" s="1">
        <v>675930.85</v>
      </c>
    </row>
    <row r="3694" spans="1:5">
      <c r="A3694" s="1">
        <v>1955</v>
      </c>
      <c r="B3694" s="1">
        <v>27</v>
      </c>
      <c r="C3694" s="1">
        <v>343261.53</v>
      </c>
      <c r="D3694" s="1">
        <v>336997.62</v>
      </c>
      <c r="E3694" s="1">
        <v>680259.15</v>
      </c>
    </row>
    <row r="3695" spans="1:5">
      <c r="A3695" s="1">
        <v>1955</v>
      </c>
      <c r="B3695" s="1">
        <v>28</v>
      </c>
      <c r="C3695" s="1">
        <v>349005.06</v>
      </c>
      <c r="D3695" s="1">
        <v>344606.04</v>
      </c>
      <c r="E3695" s="1">
        <v>693611.1</v>
      </c>
    </row>
    <row r="3696" spans="1:5">
      <c r="A3696" s="1">
        <v>1955</v>
      </c>
      <c r="B3696" s="1">
        <v>29</v>
      </c>
      <c r="C3696" s="1">
        <v>357095.94</v>
      </c>
      <c r="D3696" s="1">
        <v>353798.8</v>
      </c>
      <c r="E3696" s="1">
        <v>710894.74</v>
      </c>
    </row>
    <row r="3697" spans="1:5">
      <c r="A3697" s="1">
        <v>1955</v>
      </c>
      <c r="B3697" s="1">
        <v>30</v>
      </c>
      <c r="C3697" s="1">
        <v>362260.35</v>
      </c>
      <c r="D3697" s="1">
        <v>358716.56</v>
      </c>
      <c r="E3697" s="1">
        <v>720976.91</v>
      </c>
    </row>
    <row r="3698" spans="1:5">
      <c r="A3698" s="1">
        <v>1955</v>
      </c>
      <c r="B3698" s="1">
        <v>31</v>
      </c>
      <c r="C3698" s="1">
        <v>368106.02</v>
      </c>
      <c r="D3698" s="1">
        <v>362709.26</v>
      </c>
      <c r="E3698" s="1">
        <v>730815.28</v>
      </c>
    </row>
    <row r="3699" spans="1:5">
      <c r="A3699" s="1">
        <v>1955</v>
      </c>
      <c r="B3699" s="1">
        <v>32</v>
      </c>
      <c r="C3699" s="1">
        <v>378491.15</v>
      </c>
      <c r="D3699" s="1">
        <v>371324.34</v>
      </c>
      <c r="E3699" s="1">
        <v>749815.48</v>
      </c>
    </row>
    <row r="3700" spans="1:5">
      <c r="A3700" s="1">
        <v>1955</v>
      </c>
      <c r="B3700" s="1">
        <v>33</v>
      </c>
      <c r="C3700" s="1">
        <v>397614.35</v>
      </c>
      <c r="D3700" s="1">
        <v>389597.5</v>
      </c>
      <c r="E3700" s="1">
        <v>787211.85</v>
      </c>
    </row>
    <row r="3701" spans="1:5">
      <c r="A3701" s="1">
        <v>1955</v>
      </c>
      <c r="B3701" s="1">
        <v>34</v>
      </c>
      <c r="C3701" s="1">
        <v>416921.3</v>
      </c>
      <c r="D3701" s="1">
        <v>407898.27</v>
      </c>
      <c r="E3701" s="1">
        <v>824819.57</v>
      </c>
    </row>
    <row r="3702" spans="1:5">
      <c r="A3702" s="1">
        <v>1955</v>
      </c>
      <c r="B3702" s="1">
        <v>35</v>
      </c>
      <c r="C3702" s="1">
        <v>399902.86</v>
      </c>
      <c r="D3702" s="1">
        <v>390025.37</v>
      </c>
      <c r="E3702" s="1">
        <v>789928.23</v>
      </c>
    </row>
    <row r="3703" spans="1:5">
      <c r="A3703" s="1">
        <v>1955</v>
      </c>
      <c r="B3703" s="1">
        <v>36</v>
      </c>
      <c r="C3703" s="1">
        <v>342107.19</v>
      </c>
      <c r="D3703" s="1">
        <v>330854.06</v>
      </c>
      <c r="E3703" s="1">
        <v>672961.25</v>
      </c>
    </row>
    <row r="3704" spans="1:5">
      <c r="A3704" s="1">
        <v>1955</v>
      </c>
      <c r="B3704" s="1">
        <v>37</v>
      </c>
      <c r="C3704" s="1">
        <v>308535.88</v>
      </c>
      <c r="D3704" s="1">
        <v>296053.75</v>
      </c>
      <c r="E3704" s="1">
        <v>604589.63</v>
      </c>
    </row>
    <row r="3705" spans="1:5">
      <c r="A3705" s="1">
        <v>1955</v>
      </c>
      <c r="B3705" s="1">
        <v>38</v>
      </c>
      <c r="C3705" s="1">
        <v>326209.57</v>
      </c>
      <c r="D3705" s="1">
        <v>313240.42</v>
      </c>
      <c r="E3705" s="1">
        <v>639449.99</v>
      </c>
    </row>
    <row r="3706" spans="1:5">
      <c r="A3706" s="1">
        <v>1955</v>
      </c>
      <c r="B3706" s="1">
        <v>39</v>
      </c>
      <c r="C3706" s="1">
        <v>354472.95</v>
      </c>
      <c r="D3706" s="1">
        <v>340412.51</v>
      </c>
      <c r="E3706" s="1">
        <v>694885.46</v>
      </c>
    </row>
    <row r="3707" spans="1:5">
      <c r="A3707" s="1">
        <v>1955</v>
      </c>
      <c r="B3707" s="1">
        <v>40</v>
      </c>
      <c r="C3707" s="1">
        <v>377971.04</v>
      </c>
      <c r="D3707" s="1">
        <v>361851.27</v>
      </c>
      <c r="E3707" s="1">
        <v>739822.31</v>
      </c>
    </row>
    <row r="3708" spans="1:5">
      <c r="A3708" s="1">
        <v>1955</v>
      </c>
      <c r="B3708" s="1">
        <v>41</v>
      </c>
      <c r="C3708" s="1">
        <v>389120.92</v>
      </c>
      <c r="D3708" s="1">
        <v>371902.21</v>
      </c>
      <c r="E3708" s="1">
        <v>761023.13</v>
      </c>
    </row>
    <row r="3709" spans="1:5">
      <c r="A3709" s="1">
        <v>1955</v>
      </c>
      <c r="B3709" s="1">
        <v>42</v>
      </c>
      <c r="C3709" s="1">
        <v>387754.97</v>
      </c>
      <c r="D3709" s="1">
        <v>371392.56</v>
      </c>
      <c r="E3709" s="1">
        <v>759147.52000000002</v>
      </c>
    </row>
    <row r="3710" spans="1:5">
      <c r="A3710" s="1">
        <v>1955</v>
      </c>
      <c r="B3710" s="1">
        <v>43</v>
      </c>
      <c r="C3710" s="1">
        <v>385926.25</v>
      </c>
      <c r="D3710" s="1">
        <v>371726.07</v>
      </c>
      <c r="E3710" s="1">
        <v>757652.32</v>
      </c>
    </row>
    <row r="3711" spans="1:5">
      <c r="A3711" s="1">
        <v>1955</v>
      </c>
      <c r="B3711" s="1">
        <v>44</v>
      </c>
      <c r="C3711" s="1">
        <v>386045.63</v>
      </c>
      <c r="D3711" s="1">
        <v>372943.26</v>
      </c>
      <c r="E3711" s="1">
        <v>758988.9</v>
      </c>
    </row>
    <row r="3712" spans="1:5">
      <c r="A3712" s="1">
        <v>1955</v>
      </c>
      <c r="B3712" s="1">
        <v>45</v>
      </c>
      <c r="C3712" s="1">
        <v>384204.82</v>
      </c>
      <c r="D3712" s="1">
        <v>371302.5</v>
      </c>
      <c r="E3712" s="1">
        <v>755507.32</v>
      </c>
    </row>
    <row r="3713" spans="1:5">
      <c r="A3713" s="1">
        <v>1955</v>
      </c>
      <c r="B3713" s="1">
        <v>46</v>
      </c>
      <c r="C3713" s="1">
        <v>385668.92</v>
      </c>
      <c r="D3713" s="1">
        <v>371927.77</v>
      </c>
      <c r="E3713" s="1">
        <v>757596.69</v>
      </c>
    </row>
    <row r="3714" spans="1:5">
      <c r="A3714" s="1">
        <v>1955</v>
      </c>
      <c r="B3714" s="1">
        <v>47</v>
      </c>
      <c r="C3714" s="1">
        <v>383935.8</v>
      </c>
      <c r="D3714" s="1">
        <v>368837.73</v>
      </c>
      <c r="E3714" s="1">
        <v>752773.53</v>
      </c>
    </row>
    <row r="3715" spans="1:5">
      <c r="A3715" s="1">
        <v>1955</v>
      </c>
      <c r="B3715" s="1">
        <v>48</v>
      </c>
      <c r="C3715" s="1">
        <v>375665.63</v>
      </c>
      <c r="D3715" s="1">
        <v>360677.39</v>
      </c>
      <c r="E3715" s="1">
        <v>736343.02</v>
      </c>
    </row>
    <row r="3716" spans="1:5">
      <c r="A3716" s="1">
        <v>1955</v>
      </c>
      <c r="B3716" s="1">
        <v>49</v>
      </c>
      <c r="C3716" s="1">
        <v>371426.03</v>
      </c>
      <c r="D3716" s="1">
        <v>355994.21</v>
      </c>
      <c r="E3716" s="1">
        <v>727420.23</v>
      </c>
    </row>
    <row r="3717" spans="1:5">
      <c r="A3717" s="1">
        <v>1955</v>
      </c>
      <c r="B3717" s="1">
        <v>50</v>
      </c>
      <c r="C3717" s="1">
        <v>367953.82</v>
      </c>
      <c r="D3717" s="1">
        <v>350270.63</v>
      </c>
      <c r="E3717" s="1">
        <v>718224.46</v>
      </c>
    </row>
    <row r="3718" spans="1:5">
      <c r="A3718" s="1">
        <v>1955</v>
      </c>
      <c r="B3718" s="1">
        <v>51</v>
      </c>
      <c r="C3718" s="1">
        <v>362863.52</v>
      </c>
      <c r="D3718" s="1">
        <v>343347.08</v>
      </c>
      <c r="E3718" s="1">
        <v>706210.6</v>
      </c>
    </row>
    <row r="3719" spans="1:5">
      <c r="A3719" s="1">
        <v>1955</v>
      </c>
      <c r="B3719" s="1">
        <v>52</v>
      </c>
      <c r="C3719" s="1">
        <v>357699.34</v>
      </c>
      <c r="D3719" s="1">
        <v>337915.83</v>
      </c>
      <c r="E3719" s="1">
        <v>695615.17</v>
      </c>
    </row>
    <row r="3720" spans="1:5">
      <c r="A3720" s="1">
        <v>1955</v>
      </c>
      <c r="B3720" s="1">
        <v>53</v>
      </c>
      <c r="C3720" s="1">
        <v>352385.32</v>
      </c>
      <c r="D3720" s="1">
        <v>331877.45</v>
      </c>
      <c r="E3720" s="1">
        <v>684262.78</v>
      </c>
    </row>
    <row r="3721" spans="1:5">
      <c r="A3721" s="1">
        <v>1955</v>
      </c>
      <c r="B3721" s="1">
        <v>54</v>
      </c>
      <c r="C3721" s="1">
        <v>351142.89</v>
      </c>
      <c r="D3721" s="1">
        <v>324458.15999999997</v>
      </c>
      <c r="E3721" s="1">
        <v>675601.05</v>
      </c>
    </row>
    <row r="3722" spans="1:5">
      <c r="A3722" s="1">
        <v>1955</v>
      </c>
      <c r="B3722" s="1">
        <v>55</v>
      </c>
      <c r="C3722" s="1">
        <v>341367.96</v>
      </c>
      <c r="D3722" s="1">
        <v>306186.25</v>
      </c>
      <c r="E3722" s="1">
        <v>647554.21</v>
      </c>
    </row>
    <row r="3723" spans="1:5">
      <c r="A3723" s="1">
        <v>1955</v>
      </c>
      <c r="B3723" s="1">
        <v>56</v>
      </c>
      <c r="C3723" s="1">
        <v>327773.12</v>
      </c>
      <c r="D3723" s="1">
        <v>281524.51</v>
      </c>
      <c r="E3723" s="1">
        <v>609297.63</v>
      </c>
    </row>
    <row r="3724" spans="1:5">
      <c r="A3724" s="1">
        <v>1955</v>
      </c>
      <c r="B3724" s="1">
        <v>57</v>
      </c>
      <c r="C3724" s="1">
        <v>320733.09000000003</v>
      </c>
      <c r="D3724" s="1">
        <v>264122.31</v>
      </c>
      <c r="E3724" s="1">
        <v>584855.4</v>
      </c>
    </row>
    <row r="3725" spans="1:5">
      <c r="A3725" s="1">
        <v>1955</v>
      </c>
      <c r="B3725" s="1">
        <v>58</v>
      </c>
      <c r="C3725" s="1">
        <v>313798.96000000002</v>
      </c>
      <c r="D3725" s="1">
        <v>252620.33</v>
      </c>
      <c r="E3725" s="1">
        <v>566419.29</v>
      </c>
    </row>
    <row r="3726" spans="1:5">
      <c r="A3726" s="1">
        <v>1955</v>
      </c>
      <c r="B3726" s="1">
        <v>59</v>
      </c>
      <c r="C3726" s="1">
        <v>304016.92</v>
      </c>
      <c r="D3726" s="1">
        <v>241151.91</v>
      </c>
      <c r="E3726" s="1">
        <v>545168.82999999996</v>
      </c>
    </row>
    <row r="3727" spans="1:5">
      <c r="A3727" s="1">
        <v>1955</v>
      </c>
      <c r="B3727" s="1">
        <v>60</v>
      </c>
      <c r="C3727" s="1">
        <v>295719.21000000002</v>
      </c>
      <c r="D3727" s="1">
        <v>232330.65</v>
      </c>
      <c r="E3727" s="1">
        <v>528049.86</v>
      </c>
    </row>
    <row r="3728" spans="1:5">
      <c r="A3728" s="1">
        <v>1955</v>
      </c>
      <c r="B3728" s="1">
        <v>61</v>
      </c>
      <c r="C3728" s="1">
        <v>290543.89</v>
      </c>
      <c r="D3728" s="1">
        <v>227139.49</v>
      </c>
      <c r="E3728" s="1">
        <v>517683.38</v>
      </c>
    </row>
    <row r="3729" spans="1:5">
      <c r="A3729" s="1">
        <v>1955</v>
      </c>
      <c r="B3729" s="1">
        <v>62</v>
      </c>
      <c r="C3729" s="1">
        <v>286206.71000000002</v>
      </c>
      <c r="D3729" s="1">
        <v>222512.44</v>
      </c>
      <c r="E3729" s="1">
        <v>508719.14</v>
      </c>
    </row>
    <row r="3730" spans="1:5">
      <c r="A3730" s="1">
        <v>1955</v>
      </c>
      <c r="B3730" s="1">
        <v>63</v>
      </c>
      <c r="C3730" s="1">
        <v>279070.34999999998</v>
      </c>
      <c r="D3730" s="1">
        <v>214333.02</v>
      </c>
      <c r="E3730" s="1">
        <v>493403.37</v>
      </c>
    </row>
    <row r="3731" spans="1:5">
      <c r="A3731" s="1">
        <v>1955</v>
      </c>
      <c r="B3731" s="1">
        <v>64</v>
      </c>
      <c r="C3731" s="1">
        <v>269483.53000000003</v>
      </c>
      <c r="D3731" s="1">
        <v>202844.63</v>
      </c>
      <c r="E3731" s="1">
        <v>472328.16</v>
      </c>
    </row>
    <row r="3732" spans="1:5">
      <c r="A3732" s="1">
        <v>1955</v>
      </c>
      <c r="B3732" s="1">
        <v>65</v>
      </c>
      <c r="C3732" s="1">
        <v>258263.44</v>
      </c>
      <c r="D3732" s="1">
        <v>191482.57</v>
      </c>
      <c r="E3732" s="1">
        <v>449746.01</v>
      </c>
    </row>
    <row r="3733" spans="1:5">
      <c r="A3733" s="1">
        <v>1955</v>
      </c>
      <c r="B3733" s="1">
        <v>66</v>
      </c>
      <c r="C3733" s="1">
        <v>252451.35</v>
      </c>
      <c r="D3733" s="1">
        <v>184736.06</v>
      </c>
      <c r="E3733" s="1">
        <v>437187.41</v>
      </c>
    </row>
    <row r="3734" spans="1:5">
      <c r="A3734" s="1">
        <v>1955</v>
      </c>
      <c r="B3734" s="1">
        <v>67</v>
      </c>
      <c r="C3734" s="1">
        <v>248087.52</v>
      </c>
      <c r="D3734" s="1">
        <v>178788.5</v>
      </c>
      <c r="E3734" s="1">
        <v>426876.02</v>
      </c>
    </row>
    <row r="3735" spans="1:5">
      <c r="A3735" s="1">
        <v>1955</v>
      </c>
      <c r="B3735" s="1">
        <v>68</v>
      </c>
      <c r="C3735" s="1">
        <v>239134.01</v>
      </c>
      <c r="D3735" s="1">
        <v>170557.21</v>
      </c>
      <c r="E3735" s="1">
        <v>409691.22</v>
      </c>
    </row>
    <row r="3736" spans="1:5">
      <c r="A3736" s="1">
        <v>1955</v>
      </c>
      <c r="B3736" s="1">
        <v>69</v>
      </c>
      <c r="C3736" s="1">
        <v>230576.05</v>
      </c>
      <c r="D3736" s="1">
        <v>162280.51999999999</v>
      </c>
      <c r="E3736" s="1">
        <v>392856.57</v>
      </c>
    </row>
    <row r="3737" spans="1:5">
      <c r="A3737" s="1">
        <v>1955</v>
      </c>
      <c r="B3737" s="1">
        <v>70</v>
      </c>
      <c r="C3737" s="1">
        <v>219623.03</v>
      </c>
      <c r="D3737" s="1">
        <v>152399.32999999999</v>
      </c>
      <c r="E3737" s="1">
        <v>372022.37</v>
      </c>
    </row>
    <row r="3738" spans="1:5">
      <c r="A3738" s="1">
        <v>1955</v>
      </c>
      <c r="B3738" s="1">
        <v>71</v>
      </c>
      <c r="C3738" s="1">
        <v>207270.26</v>
      </c>
      <c r="D3738" s="1">
        <v>142295.97</v>
      </c>
      <c r="E3738" s="1">
        <v>349566.22</v>
      </c>
    </row>
    <row r="3739" spans="1:5">
      <c r="A3739" s="1">
        <v>1955</v>
      </c>
      <c r="B3739" s="1">
        <v>72</v>
      </c>
      <c r="C3739" s="1">
        <v>198235.34</v>
      </c>
      <c r="D3739" s="1">
        <v>134163.9</v>
      </c>
      <c r="E3739" s="1">
        <v>332399.24</v>
      </c>
    </row>
    <row r="3740" spans="1:5">
      <c r="A3740" s="1">
        <v>1955</v>
      </c>
      <c r="B3740" s="1">
        <v>73</v>
      </c>
      <c r="C3740" s="1">
        <v>189084.87</v>
      </c>
      <c r="D3740" s="1">
        <v>126610.97</v>
      </c>
      <c r="E3740" s="1">
        <v>315695.84000000003</v>
      </c>
    </row>
    <row r="3741" spans="1:5">
      <c r="A3741" s="1">
        <v>1955</v>
      </c>
      <c r="B3741" s="1">
        <v>74</v>
      </c>
      <c r="C3741" s="1">
        <v>178074.94</v>
      </c>
      <c r="D3741" s="1">
        <v>116976.39</v>
      </c>
      <c r="E3741" s="1">
        <v>295051.32</v>
      </c>
    </row>
    <row r="3742" spans="1:5">
      <c r="A3742" s="1">
        <v>1955</v>
      </c>
      <c r="B3742" s="1">
        <v>75</v>
      </c>
      <c r="C3742" s="1">
        <v>163907.94</v>
      </c>
      <c r="D3742" s="1">
        <v>105818.93</v>
      </c>
      <c r="E3742" s="1">
        <v>269726.87</v>
      </c>
    </row>
    <row r="3743" spans="1:5">
      <c r="A3743" s="1">
        <v>1955</v>
      </c>
      <c r="B3743" s="1">
        <v>76</v>
      </c>
      <c r="C3743" s="1">
        <v>150900.70000000001</v>
      </c>
      <c r="D3743" s="1">
        <v>96766.35</v>
      </c>
      <c r="E3743" s="1">
        <v>247667.05</v>
      </c>
    </row>
    <row r="3744" spans="1:5">
      <c r="A3744" s="1">
        <v>1955</v>
      </c>
      <c r="B3744" s="1">
        <v>77</v>
      </c>
      <c r="C3744" s="1">
        <v>139783.47</v>
      </c>
      <c r="D3744" s="1">
        <v>88681.04</v>
      </c>
      <c r="E3744" s="1">
        <v>228464.51</v>
      </c>
    </row>
    <row r="3745" spans="1:5">
      <c r="A3745" s="1">
        <v>1955</v>
      </c>
      <c r="B3745" s="1">
        <v>78</v>
      </c>
      <c r="C3745" s="1">
        <v>127548.29</v>
      </c>
      <c r="D3745" s="1">
        <v>79981.119999999995</v>
      </c>
      <c r="E3745" s="1">
        <v>207529.41</v>
      </c>
    </row>
    <row r="3746" spans="1:5">
      <c r="A3746" s="1">
        <v>1955</v>
      </c>
      <c r="B3746" s="1">
        <v>79</v>
      </c>
      <c r="C3746" s="1">
        <v>114614.82</v>
      </c>
      <c r="D3746" s="1">
        <v>70525.55</v>
      </c>
      <c r="E3746" s="1">
        <v>185140.37</v>
      </c>
    </row>
    <row r="3747" spans="1:5">
      <c r="A3747" s="1">
        <v>1955</v>
      </c>
      <c r="B3747" s="1">
        <v>80</v>
      </c>
      <c r="C3747" s="1">
        <v>101815.95</v>
      </c>
      <c r="D3747" s="1">
        <v>61902.92</v>
      </c>
      <c r="E3747" s="1">
        <v>163718.85999999999</v>
      </c>
    </row>
    <row r="3748" spans="1:5">
      <c r="A3748" s="1">
        <v>1955</v>
      </c>
      <c r="B3748" s="1">
        <v>81</v>
      </c>
      <c r="C3748" s="1">
        <v>88028.2</v>
      </c>
      <c r="D3748" s="1">
        <v>52319.57</v>
      </c>
      <c r="E3748" s="1">
        <v>140347.76999999999</v>
      </c>
    </row>
    <row r="3749" spans="1:5">
      <c r="A3749" s="1">
        <v>1955</v>
      </c>
      <c r="B3749" s="1">
        <v>82</v>
      </c>
      <c r="C3749" s="1">
        <v>75139.62</v>
      </c>
      <c r="D3749" s="1">
        <v>43402.99</v>
      </c>
      <c r="E3749" s="1">
        <v>118542.62</v>
      </c>
    </row>
    <row r="3750" spans="1:5">
      <c r="A3750" s="1">
        <v>1955</v>
      </c>
      <c r="B3750" s="1">
        <v>83</v>
      </c>
      <c r="C3750" s="1">
        <v>63737.83</v>
      </c>
      <c r="D3750" s="1">
        <v>35512.910000000003</v>
      </c>
      <c r="E3750" s="1">
        <v>99250.75</v>
      </c>
    </row>
    <row r="3751" spans="1:5">
      <c r="A3751" s="1">
        <v>1955</v>
      </c>
      <c r="B3751" s="1">
        <v>84</v>
      </c>
      <c r="C3751" s="1">
        <v>53259.6</v>
      </c>
      <c r="D3751" s="1">
        <v>28584.11</v>
      </c>
      <c r="E3751" s="1">
        <v>81843.710000000006</v>
      </c>
    </row>
    <row r="3752" spans="1:5">
      <c r="A3752" s="1">
        <v>1955</v>
      </c>
      <c r="B3752" s="1">
        <v>85</v>
      </c>
      <c r="C3752" s="1">
        <v>43537.29</v>
      </c>
      <c r="D3752" s="1">
        <v>22334.18</v>
      </c>
      <c r="E3752" s="1">
        <v>65871.47</v>
      </c>
    </row>
    <row r="3753" spans="1:5">
      <c r="A3753" s="1">
        <v>1955</v>
      </c>
      <c r="B3753" s="1">
        <v>86</v>
      </c>
      <c r="C3753" s="1">
        <v>35099.620000000003</v>
      </c>
      <c r="D3753" s="1">
        <v>16957</v>
      </c>
      <c r="E3753" s="1">
        <v>52056.62</v>
      </c>
    </row>
    <row r="3754" spans="1:5">
      <c r="A3754" s="1">
        <v>1955</v>
      </c>
      <c r="B3754" s="1">
        <v>87</v>
      </c>
      <c r="C3754" s="1">
        <v>28122.080000000002</v>
      </c>
      <c r="D3754" s="1">
        <v>12794.71</v>
      </c>
      <c r="E3754" s="1">
        <v>40916.79</v>
      </c>
    </row>
    <row r="3755" spans="1:5">
      <c r="A3755" s="1">
        <v>1955</v>
      </c>
      <c r="B3755" s="1">
        <v>88</v>
      </c>
      <c r="C3755" s="1">
        <v>22011.88</v>
      </c>
      <c r="D3755" s="1">
        <v>9400.58</v>
      </c>
      <c r="E3755" s="1">
        <v>31412.46</v>
      </c>
    </row>
    <row r="3756" spans="1:5">
      <c r="A3756" s="1">
        <v>1955</v>
      </c>
      <c r="B3756" s="1">
        <v>89</v>
      </c>
      <c r="C3756" s="1">
        <v>16932.73</v>
      </c>
      <c r="D3756" s="1">
        <v>6740.32</v>
      </c>
      <c r="E3756" s="1">
        <v>23673.05</v>
      </c>
    </row>
    <row r="3757" spans="1:5">
      <c r="A3757" s="1">
        <v>1955</v>
      </c>
      <c r="B3757" s="1">
        <v>90</v>
      </c>
      <c r="C3757" s="1">
        <v>12713.16</v>
      </c>
      <c r="D3757" s="1">
        <v>4770.22</v>
      </c>
      <c r="E3757" s="1">
        <v>17483.38</v>
      </c>
    </row>
    <row r="3758" spans="1:5">
      <c r="A3758" s="1">
        <v>1955</v>
      </c>
      <c r="B3758" s="1">
        <v>91</v>
      </c>
      <c r="C3758" s="1">
        <v>9433.51</v>
      </c>
      <c r="D3758" s="1">
        <v>3316.95</v>
      </c>
      <c r="E3758" s="1">
        <v>12750.45</v>
      </c>
    </row>
    <row r="3759" spans="1:5">
      <c r="A3759" s="1">
        <v>1955</v>
      </c>
      <c r="B3759" s="1">
        <v>92</v>
      </c>
      <c r="C3759" s="1">
        <v>6885.58</v>
      </c>
      <c r="D3759" s="1">
        <v>2229.59</v>
      </c>
      <c r="E3759" s="1">
        <v>9115.17</v>
      </c>
    </row>
    <row r="3760" spans="1:5">
      <c r="A3760" s="1">
        <v>1955</v>
      </c>
      <c r="B3760" s="1">
        <v>93</v>
      </c>
      <c r="C3760" s="1">
        <v>4839.5600000000004</v>
      </c>
      <c r="D3760" s="1">
        <v>1470.81</v>
      </c>
      <c r="E3760" s="1">
        <v>6310.37</v>
      </c>
    </row>
    <row r="3761" spans="1:5">
      <c r="A3761" s="1">
        <v>1955</v>
      </c>
      <c r="B3761" s="1">
        <v>94</v>
      </c>
      <c r="C3761" s="1">
        <v>3287.44</v>
      </c>
      <c r="D3761" s="1">
        <v>952.21</v>
      </c>
      <c r="E3761" s="1">
        <v>4239.6499999999996</v>
      </c>
    </row>
    <row r="3762" spans="1:5">
      <c r="A3762" s="1">
        <v>1955</v>
      </c>
      <c r="B3762" s="1">
        <v>95</v>
      </c>
      <c r="C3762" s="1">
        <v>2172.21</v>
      </c>
      <c r="D3762" s="1">
        <v>585.28</v>
      </c>
      <c r="E3762" s="1">
        <v>2757.49</v>
      </c>
    </row>
    <row r="3763" spans="1:5">
      <c r="A3763" s="1">
        <v>1955</v>
      </c>
      <c r="B3763" s="1">
        <v>96</v>
      </c>
      <c r="C3763" s="1">
        <v>1381.9</v>
      </c>
      <c r="D3763" s="1">
        <v>327</v>
      </c>
      <c r="E3763" s="1">
        <v>1708.91</v>
      </c>
    </row>
    <row r="3764" spans="1:5">
      <c r="A3764" s="1">
        <v>1955</v>
      </c>
      <c r="B3764" s="1">
        <v>97</v>
      </c>
      <c r="C3764" s="1">
        <v>863.43</v>
      </c>
      <c r="D3764" s="1">
        <v>175.76</v>
      </c>
      <c r="E3764" s="1">
        <v>1039.18</v>
      </c>
    </row>
    <row r="3765" spans="1:5">
      <c r="A3765" s="1">
        <v>1955</v>
      </c>
      <c r="B3765" s="1">
        <v>98</v>
      </c>
      <c r="C3765" s="1">
        <v>540.66</v>
      </c>
      <c r="D3765" s="1">
        <v>97.06</v>
      </c>
      <c r="E3765" s="1">
        <v>637.72</v>
      </c>
    </row>
    <row r="3766" spans="1:5">
      <c r="A3766" s="1">
        <v>1955</v>
      </c>
      <c r="B3766" s="1">
        <v>99</v>
      </c>
      <c r="C3766" s="1">
        <v>319.74</v>
      </c>
      <c r="D3766" s="1">
        <v>44.66</v>
      </c>
      <c r="E3766" s="1">
        <v>364.4</v>
      </c>
    </row>
    <row r="3767" spans="1:5">
      <c r="A3767" s="1">
        <v>1955</v>
      </c>
      <c r="B3767" s="1">
        <v>100</v>
      </c>
      <c r="C3767" s="1">
        <v>172.83</v>
      </c>
      <c r="D3767" s="1">
        <v>20.95</v>
      </c>
      <c r="E3767" s="1">
        <v>193.78</v>
      </c>
    </row>
    <row r="3768" spans="1:5">
      <c r="A3768" s="1">
        <v>1955</v>
      </c>
      <c r="B3768" s="1">
        <v>101</v>
      </c>
      <c r="C3768" s="1">
        <v>86.37</v>
      </c>
      <c r="D3768" s="1">
        <v>14.52</v>
      </c>
      <c r="E3768" s="1">
        <v>100.89</v>
      </c>
    </row>
    <row r="3769" spans="1:5">
      <c r="A3769" s="1">
        <v>1955</v>
      </c>
      <c r="B3769" s="1">
        <v>102</v>
      </c>
      <c r="C3769" s="1">
        <v>42.95</v>
      </c>
      <c r="D3769" s="1">
        <v>6.92</v>
      </c>
      <c r="E3769" s="1">
        <v>49.87</v>
      </c>
    </row>
    <row r="3770" spans="1:5">
      <c r="A3770" s="1">
        <v>1955</v>
      </c>
      <c r="B3770" s="1">
        <v>103</v>
      </c>
      <c r="C3770" s="1">
        <v>20.36</v>
      </c>
      <c r="D3770" s="1">
        <v>3.25</v>
      </c>
      <c r="E3770" s="1">
        <v>23.61</v>
      </c>
    </row>
    <row r="3771" spans="1:5">
      <c r="A3771" s="1">
        <v>1955</v>
      </c>
      <c r="B3771" s="1">
        <v>104</v>
      </c>
      <c r="C3771" s="1">
        <v>8.64</v>
      </c>
      <c r="D3771" s="1">
        <v>1.94</v>
      </c>
      <c r="E3771" s="1">
        <v>10.58</v>
      </c>
    </row>
    <row r="3772" spans="1:5">
      <c r="A3772" s="1">
        <v>1955</v>
      </c>
      <c r="B3772" s="1">
        <v>105</v>
      </c>
      <c r="C3772" s="1">
        <v>5.74</v>
      </c>
      <c r="D3772" s="1">
        <v>0.47</v>
      </c>
      <c r="E3772" s="1">
        <v>6.21</v>
      </c>
    </row>
    <row r="3773" spans="1:5">
      <c r="A3773" s="1">
        <v>1955</v>
      </c>
      <c r="B3773" s="1">
        <v>106</v>
      </c>
      <c r="C3773" s="1">
        <v>3.17</v>
      </c>
      <c r="D3773" s="1">
        <v>0</v>
      </c>
      <c r="E3773" s="1">
        <v>3.17</v>
      </c>
    </row>
    <row r="3774" spans="1:5">
      <c r="A3774" s="1">
        <v>1955</v>
      </c>
      <c r="B3774" s="1">
        <v>107</v>
      </c>
      <c r="C3774" s="1">
        <v>1.21</v>
      </c>
      <c r="D3774" s="1">
        <v>0</v>
      </c>
      <c r="E3774" s="1">
        <v>1.21</v>
      </c>
    </row>
    <row r="3775" spans="1:5">
      <c r="A3775" s="1">
        <v>1955</v>
      </c>
      <c r="B3775" s="1">
        <v>108</v>
      </c>
      <c r="C3775" s="1">
        <v>0.49</v>
      </c>
      <c r="D3775" s="1">
        <v>0</v>
      </c>
      <c r="E3775" s="1">
        <v>0.49</v>
      </c>
    </row>
    <row r="3776" spans="1:5">
      <c r="A3776" s="1">
        <v>1955</v>
      </c>
      <c r="B3776" s="1">
        <v>109</v>
      </c>
      <c r="C3776" s="1">
        <v>0</v>
      </c>
      <c r="D3776" s="1">
        <v>0</v>
      </c>
      <c r="E3776" s="1">
        <v>0</v>
      </c>
    </row>
    <row r="3777" spans="1:5">
      <c r="A3777" s="1">
        <v>1955</v>
      </c>
      <c r="B3777" s="1" t="s">
        <v>121</v>
      </c>
      <c r="C3777" s="1">
        <v>0</v>
      </c>
      <c r="D3777" s="1">
        <v>0</v>
      </c>
      <c r="E3777" s="1">
        <v>0</v>
      </c>
    </row>
    <row r="3778" spans="1:5">
      <c r="A3778" s="1">
        <v>1956</v>
      </c>
      <c r="B3778" s="1">
        <v>0</v>
      </c>
      <c r="C3778" s="1">
        <v>386535.09</v>
      </c>
      <c r="D3778" s="1">
        <v>407437.37</v>
      </c>
      <c r="E3778" s="1">
        <v>793972.46</v>
      </c>
    </row>
    <row r="3779" spans="1:5">
      <c r="A3779" s="1">
        <v>1956</v>
      </c>
      <c r="B3779" s="1">
        <v>1</v>
      </c>
      <c r="C3779" s="1">
        <v>373161.94</v>
      </c>
      <c r="D3779" s="1">
        <v>392626.37</v>
      </c>
      <c r="E3779" s="1">
        <v>765788.31</v>
      </c>
    </row>
    <row r="3780" spans="1:5">
      <c r="A3780" s="1">
        <v>1956</v>
      </c>
      <c r="B3780" s="1">
        <v>2</v>
      </c>
      <c r="C3780" s="1">
        <v>377097.41</v>
      </c>
      <c r="D3780" s="1">
        <v>396383.32</v>
      </c>
      <c r="E3780" s="1">
        <v>773480.72</v>
      </c>
    </row>
    <row r="3781" spans="1:5">
      <c r="A3781" s="1">
        <v>1956</v>
      </c>
      <c r="B3781" s="1">
        <v>3</v>
      </c>
      <c r="C3781" s="1">
        <v>375298.16</v>
      </c>
      <c r="D3781" s="1">
        <v>393893.86</v>
      </c>
      <c r="E3781" s="1">
        <v>769192.02</v>
      </c>
    </row>
    <row r="3782" spans="1:5">
      <c r="A3782" s="1">
        <v>1956</v>
      </c>
      <c r="B3782" s="1">
        <v>4</v>
      </c>
      <c r="C3782" s="1">
        <v>370411.98</v>
      </c>
      <c r="D3782" s="1">
        <v>388567.74</v>
      </c>
      <c r="E3782" s="1">
        <v>758979.72</v>
      </c>
    </row>
    <row r="3783" spans="1:5">
      <c r="A3783" s="1">
        <v>1956</v>
      </c>
      <c r="B3783" s="1">
        <v>5</v>
      </c>
      <c r="C3783" s="1">
        <v>376490.47</v>
      </c>
      <c r="D3783" s="1">
        <v>395458.65</v>
      </c>
      <c r="E3783" s="1">
        <v>771949.12</v>
      </c>
    </row>
    <row r="3784" spans="1:5">
      <c r="A3784" s="1">
        <v>1956</v>
      </c>
      <c r="B3784" s="1">
        <v>6</v>
      </c>
      <c r="C3784" s="1">
        <v>388157.56</v>
      </c>
      <c r="D3784" s="1">
        <v>407782.78</v>
      </c>
      <c r="E3784" s="1">
        <v>795940.33</v>
      </c>
    </row>
    <row r="3785" spans="1:5">
      <c r="A3785" s="1">
        <v>1956</v>
      </c>
      <c r="B3785" s="1">
        <v>7</v>
      </c>
      <c r="C3785" s="1">
        <v>407465.29</v>
      </c>
      <c r="D3785" s="1">
        <v>427892.79</v>
      </c>
      <c r="E3785" s="1">
        <v>835358.08</v>
      </c>
    </row>
    <row r="3786" spans="1:5">
      <c r="A3786" s="1">
        <v>1956</v>
      </c>
      <c r="B3786" s="1">
        <v>8</v>
      </c>
      <c r="C3786" s="1">
        <v>432175.04</v>
      </c>
      <c r="D3786" s="1">
        <v>452831.68</v>
      </c>
      <c r="E3786" s="1">
        <v>885006.72</v>
      </c>
    </row>
    <row r="3787" spans="1:5">
      <c r="A3787" s="1">
        <v>1956</v>
      </c>
      <c r="B3787" s="1">
        <v>9</v>
      </c>
      <c r="C3787" s="1">
        <v>469510.58</v>
      </c>
      <c r="D3787" s="1">
        <v>491232.95</v>
      </c>
      <c r="E3787" s="1">
        <v>960743.52</v>
      </c>
    </row>
    <row r="3788" spans="1:5">
      <c r="A3788" s="1">
        <v>1956</v>
      </c>
      <c r="B3788" s="1">
        <v>10</v>
      </c>
      <c r="C3788" s="1">
        <v>397259.7</v>
      </c>
      <c r="D3788" s="1">
        <v>415764.39</v>
      </c>
      <c r="E3788" s="1">
        <v>813024.08</v>
      </c>
    </row>
    <row r="3789" spans="1:5">
      <c r="A3789" s="1">
        <v>1956</v>
      </c>
      <c r="B3789" s="1">
        <v>11</v>
      </c>
      <c r="C3789" s="1">
        <v>380808.65</v>
      </c>
      <c r="D3789" s="1">
        <v>397835.47</v>
      </c>
      <c r="E3789" s="1">
        <v>778644.12</v>
      </c>
    </row>
    <row r="3790" spans="1:5">
      <c r="A3790" s="1">
        <v>1956</v>
      </c>
      <c r="B3790" s="1">
        <v>12</v>
      </c>
      <c r="C3790" s="1">
        <v>374723.75</v>
      </c>
      <c r="D3790" s="1">
        <v>389689.77</v>
      </c>
      <c r="E3790" s="1">
        <v>764413.52</v>
      </c>
    </row>
    <row r="3791" spans="1:5">
      <c r="A3791" s="1">
        <v>1956</v>
      </c>
      <c r="B3791" s="1">
        <v>13</v>
      </c>
      <c r="C3791" s="1">
        <v>366666.21</v>
      </c>
      <c r="D3791" s="1">
        <v>378143.28</v>
      </c>
      <c r="E3791" s="1">
        <v>744809.49</v>
      </c>
    </row>
    <row r="3792" spans="1:5">
      <c r="A3792" s="1">
        <v>1956</v>
      </c>
      <c r="B3792" s="1">
        <v>14</v>
      </c>
      <c r="C3792" s="1">
        <v>340099.89</v>
      </c>
      <c r="D3792" s="1">
        <v>347482.47</v>
      </c>
      <c r="E3792" s="1">
        <v>687582.36</v>
      </c>
    </row>
    <row r="3793" spans="1:5">
      <c r="A3793" s="1">
        <v>1956</v>
      </c>
      <c r="B3793" s="1">
        <v>15</v>
      </c>
      <c r="C3793" s="1">
        <v>319385.69</v>
      </c>
      <c r="D3793" s="1">
        <v>324137.3</v>
      </c>
      <c r="E3793" s="1">
        <v>643522.99</v>
      </c>
    </row>
    <row r="3794" spans="1:5">
      <c r="A3794" s="1">
        <v>1956</v>
      </c>
      <c r="B3794" s="1">
        <v>16</v>
      </c>
      <c r="C3794" s="1">
        <v>329067.46000000002</v>
      </c>
      <c r="D3794" s="1">
        <v>332002.98</v>
      </c>
      <c r="E3794" s="1">
        <v>661070.43999999994</v>
      </c>
    </row>
    <row r="3795" spans="1:5">
      <c r="A3795" s="1">
        <v>1956</v>
      </c>
      <c r="B3795" s="1">
        <v>17</v>
      </c>
      <c r="C3795" s="1">
        <v>335439.01</v>
      </c>
      <c r="D3795" s="1">
        <v>336823.67</v>
      </c>
      <c r="E3795" s="1">
        <v>672262.68</v>
      </c>
    </row>
    <row r="3796" spans="1:5">
      <c r="A3796" s="1">
        <v>1956</v>
      </c>
      <c r="B3796" s="1">
        <v>18</v>
      </c>
      <c r="C3796" s="1">
        <v>337169.2</v>
      </c>
      <c r="D3796" s="1">
        <v>334767.90999999997</v>
      </c>
      <c r="E3796" s="1">
        <v>671937.11</v>
      </c>
    </row>
    <row r="3797" spans="1:5">
      <c r="A3797" s="1">
        <v>1956</v>
      </c>
      <c r="B3797" s="1">
        <v>19</v>
      </c>
      <c r="C3797" s="1">
        <v>330028.37</v>
      </c>
      <c r="D3797" s="1">
        <v>326046.40999999997</v>
      </c>
      <c r="E3797" s="1">
        <v>656074.78</v>
      </c>
    </row>
    <row r="3798" spans="1:5">
      <c r="A3798" s="1">
        <v>1956</v>
      </c>
      <c r="B3798" s="1">
        <v>20</v>
      </c>
      <c r="C3798" s="1">
        <v>324896.90000000002</v>
      </c>
      <c r="D3798" s="1">
        <v>325070.02</v>
      </c>
      <c r="E3798" s="1">
        <v>649966.92000000004</v>
      </c>
    </row>
    <row r="3799" spans="1:5">
      <c r="A3799" s="1">
        <v>1956</v>
      </c>
      <c r="B3799" s="1">
        <v>21</v>
      </c>
      <c r="C3799" s="1">
        <v>320333.26</v>
      </c>
      <c r="D3799" s="1">
        <v>323516.62</v>
      </c>
      <c r="E3799" s="1">
        <v>643849.87</v>
      </c>
    </row>
    <row r="3800" spans="1:5">
      <c r="A3800" s="1">
        <v>1956</v>
      </c>
      <c r="B3800" s="1">
        <v>22</v>
      </c>
      <c r="C3800" s="1">
        <v>317179.71000000002</v>
      </c>
      <c r="D3800" s="1">
        <v>319328.42</v>
      </c>
      <c r="E3800" s="1">
        <v>636508.13</v>
      </c>
    </row>
    <row r="3801" spans="1:5">
      <c r="A3801" s="1">
        <v>1956</v>
      </c>
      <c r="B3801" s="1">
        <v>23</v>
      </c>
      <c r="C3801" s="1">
        <v>321001.76</v>
      </c>
      <c r="D3801" s="1">
        <v>318521.52</v>
      </c>
      <c r="E3801" s="1">
        <v>639523.28</v>
      </c>
    </row>
    <row r="3802" spans="1:5">
      <c r="A3802" s="1">
        <v>1956</v>
      </c>
      <c r="B3802" s="1">
        <v>24</v>
      </c>
      <c r="C3802" s="1">
        <v>330690.39</v>
      </c>
      <c r="D3802" s="1">
        <v>317958.76</v>
      </c>
      <c r="E3802" s="1">
        <v>648649.14</v>
      </c>
    </row>
    <row r="3803" spans="1:5">
      <c r="A3803" s="1">
        <v>1956</v>
      </c>
      <c r="B3803" s="1">
        <v>25</v>
      </c>
      <c r="C3803" s="1">
        <v>339509.58</v>
      </c>
      <c r="D3803" s="1">
        <v>325476.51</v>
      </c>
      <c r="E3803" s="1">
        <v>664986.09</v>
      </c>
    </row>
    <row r="3804" spans="1:5">
      <c r="A3804" s="1">
        <v>1956</v>
      </c>
      <c r="B3804" s="1">
        <v>26</v>
      </c>
      <c r="C3804" s="1">
        <v>342171.69</v>
      </c>
      <c r="D3804" s="1">
        <v>333043.02</v>
      </c>
      <c r="E3804" s="1">
        <v>675214.71</v>
      </c>
    </row>
    <row r="3805" spans="1:5">
      <c r="A3805" s="1">
        <v>1956</v>
      </c>
      <c r="B3805" s="1">
        <v>27</v>
      </c>
      <c r="C3805" s="1">
        <v>341298.49</v>
      </c>
      <c r="D3805" s="1">
        <v>334539.43</v>
      </c>
      <c r="E3805" s="1">
        <v>675837.91</v>
      </c>
    </row>
    <row r="3806" spans="1:5">
      <c r="A3806" s="1">
        <v>1956</v>
      </c>
      <c r="B3806" s="1">
        <v>28</v>
      </c>
      <c r="C3806" s="1">
        <v>342241.98</v>
      </c>
      <c r="D3806" s="1">
        <v>337290.28</v>
      </c>
      <c r="E3806" s="1">
        <v>679532.26</v>
      </c>
    </row>
    <row r="3807" spans="1:5">
      <c r="A3807" s="1">
        <v>1956</v>
      </c>
      <c r="B3807" s="1">
        <v>29</v>
      </c>
      <c r="C3807" s="1">
        <v>347919.11</v>
      </c>
      <c r="D3807" s="1">
        <v>344259.67</v>
      </c>
      <c r="E3807" s="1">
        <v>692178.78</v>
      </c>
    </row>
    <row r="3808" spans="1:5">
      <c r="A3808" s="1">
        <v>1956</v>
      </c>
      <c r="B3808" s="1">
        <v>30</v>
      </c>
      <c r="C3808" s="1">
        <v>355992.13</v>
      </c>
      <c r="D3808" s="1">
        <v>353196.24</v>
      </c>
      <c r="E3808" s="1">
        <v>709188.36</v>
      </c>
    </row>
    <row r="3809" spans="1:5">
      <c r="A3809" s="1">
        <v>1956</v>
      </c>
      <c r="B3809" s="1">
        <v>31</v>
      </c>
      <c r="C3809" s="1">
        <v>361229.55</v>
      </c>
      <c r="D3809" s="1">
        <v>358073.1</v>
      </c>
      <c r="E3809" s="1">
        <v>719302.65</v>
      </c>
    </row>
    <row r="3810" spans="1:5">
      <c r="A3810" s="1">
        <v>1956</v>
      </c>
      <c r="B3810" s="1">
        <v>32</v>
      </c>
      <c r="C3810" s="1">
        <v>367019.92</v>
      </c>
      <c r="D3810" s="1">
        <v>362134.58</v>
      </c>
      <c r="E3810" s="1">
        <v>729154.49</v>
      </c>
    </row>
    <row r="3811" spans="1:5">
      <c r="A3811" s="1">
        <v>1956</v>
      </c>
      <c r="B3811" s="1">
        <v>33</v>
      </c>
      <c r="C3811" s="1">
        <v>377207.88</v>
      </c>
      <c r="D3811" s="1">
        <v>370622.52</v>
      </c>
      <c r="E3811" s="1">
        <v>747830.4</v>
      </c>
    </row>
    <row r="3812" spans="1:5">
      <c r="A3812" s="1">
        <v>1956</v>
      </c>
      <c r="B3812" s="1">
        <v>34</v>
      </c>
      <c r="C3812" s="1">
        <v>396081.9</v>
      </c>
      <c r="D3812" s="1">
        <v>388606.29</v>
      </c>
      <c r="E3812" s="1">
        <v>784688.19</v>
      </c>
    </row>
    <row r="3813" spans="1:5">
      <c r="A3813" s="1">
        <v>1956</v>
      </c>
      <c r="B3813" s="1">
        <v>35</v>
      </c>
      <c r="C3813" s="1">
        <v>415316.79</v>
      </c>
      <c r="D3813" s="1">
        <v>406776.16</v>
      </c>
      <c r="E3813" s="1">
        <v>822092.95</v>
      </c>
    </row>
    <row r="3814" spans="1:5">
      <c r="A3814" s="1">
        <v>1956</v>
      </c>
      <c r="B3814" s="1">
        <v>36</v>
      </c>
      <c r="C3814" s="1">
        <v>399101.9</v>
      </c>
      <c r="D3814" s="1">
        <v>389581.89</v>
      </c>
      <c r="E3814" s="1">
        <v>788683.78</v>
      </c>
    </row>
    <row r="3815" spans="1:5">
      <c r="A3815" s="1">
        <v>1956</v>
      </c>
      <c r="B3815" s="1">
        <v>37</v>
      </c>
      <c r="C3815" s="1">
        <v>342408.74</v>
      </c>
      <c r="D3815" s="1">
        <v>331517.89</v>
      </c>
      <c r="E3815" s="1">
        <v>673926.63</v>
      </c>
    </row>
    <row r="3816" spans="1:5">
      <c r="A3816" s="1">
        <v>1956</v>
      </c>
      <c r="B3816" s="1">
        <v>38</v>
      </c>
      <c r="C3816" s="1">
        <v>308823.43</v>
      </c>
      <c r="D3816" s="1">
        <v>296581.84000000003</v>
      </c>
      <c r="E3816" s="1">
        <v>605405.27</v>
      </c>
    </row>
    <row r="3817" spans="1:5">
      <c r="A3817" s="1">
        <v>1956</v>
      </c>
      <c r="B3817" s="1">
        <v>39</v>
      </c>
      <c r="C3817" s="1">
        <v>325610.53000000003</v>
      </c>
      <c r="D3817" s="1">
        <v>312673.31</v>
      </c>
      <c r="E3817" s="1">
        <v>638283.84</v>
      </c>
    </row>
    <row r="3818" spans="1:5">
      <c r="A3818" s="1">
        <v>1956</v>
      </c>
      <c r="B3818" s="1">
        <v>40</v>
      </c>
      <c r="C3818" s="1">
        <v>353328.01</v>
      </c>
      <c r="D3818" s="1">
        <v>339238.53</v>
      </c>
      <c r="E3818" s="1">
        <v>692566.54</v>
      </c>
    </row>
    <row r="3819" spans="1:5">
      <c r="A3819" s="1">
        <v>1956</v>
      </c>
      <c r="B3819" s="1">
        <v>41</v>
      </c>
      <c r="C3819" s="1">
        <v>376755.64</v>
      </c>
      <c r="D3819" s="1">
        <v>360475.67</v>
      </c>
      <c r="E3819" s="1">
        <v>737231.31</v>
      </c>
    </row>
    <row r="3820" spans="1:5">
      <c r="A3820" s="1">
        <v>1956</v>
      </c>
      <c r="B3820" s="1">
        <v>42</v>
      </c>
      <c r="C3820" s="1">
        <v>388107.23</v>
      </c>
      <c r="D3820" s="1">
        <v>370657.41</v>
      </c>
      <c r="E3820" s="1">
        <v>758764.64</v>
      </c>
    </row>
    <row r="3821" spans="1:5">
      <c r="A3821" s="1">
        <v>1956</v>
      </c>
      <c r="B3821" s="1">
        <v>43</v>
      </c>
      <c r="C3821" s="1">
        <v>386692.08</v>
      </c>
      <c r="D3821" s="1">
        <v>370048.72</v>
      </c>
      <c r="E3821" s="1">
        <v>756740.8</v>
      </c>
    </row>
    <row r="3822" spans="1:5">
      <c r="A3822" s="1">
        <v>1956</v>
      </c>
      <c r="B3822" s="1">
        <v>44</v>
      </c>
      <c r="C3822" s="1">
        <v>384439.69</v>
      </c>
      <c r="D3822" s="1">
        <v>369755.04</v>
      </c>
      <c r="E3822" s="1">
        <v>754194.73</v>
      </c>
    </row>
    <row r="3823" spans="1:5">
      <c r="A3823" s="1">
        <v>1956</v>
      </c>
      <c r="B3823" s="1">
        <v>45</v>
      </c>
      <c r="C3823" s="1">
        <v>384379.57</v>
      </c>
      <c r="D3823" s="1">
        <v>370602.17</v>
      </c>
      <c r="E3823" s="1">
        <v>754981.75</v>
      </c>
    </row>
    <row r="3824" spans="1:5">
      <c r="A3824" s="1">
        <v>1956</v>
      </c>
      <c r="B3824" s="1">
        <v>46</v>
      </c>
      <c r="C3824" s="1">
        <v>382811.92</v>
      </c>
      <c r="D3824" s="1">
        <v>369087.11</v>
      </c>
      <c r="E3824" s="1">
        <v>751899.03</v>
      </c>
    </row>
    <row r="3825" spans="1:5">
      <c r="A3825" s="1">
        <v>1956</v>
      </c>
      <c r="B3825" s="1">
        <v>47</v>
      </c>
      <c r="C3825" s="1">
        <v>384051.86</v>
      </c>
      <c r="D3825" s="1">
        <v>369615.02</v>
      </c>
      <c r="E3825" s="1">
        <v>753666.88</v>
      </c>
    </row>
    <row r="3826" spans="1:5">
      <c r="A3826" s="1">
        <v>1956</v>
      </c>
      <c r="B3826" s="1">
        <v>48</v>
      </c>
      <c r="C3826" s="1">
        <v>382066.64</v>
      </c>
      <c r="D3826" s="1">
        <v>366595.07</v>
      </c>
      <c r="E3826" s="1">
        <v>748661.7</v>
      </c>
    </row>
    <row r="3827" spans="1:5">
      <c r="A3827" s="1">
        <v>1956</v>
      </c>
      <c r="B3827" s="1">
        <v>49</v>
      </c>
      <c r="C3827" s="1">
        <v>374169.25</v>
      </c>
      <c r="D3827" s="1">
        <v>358641.3</v>
      </c>
      <c r="E3827" s="1">
        <v>732810.55</v>
      </c>
    </row>
    <row r="3828" spans="1:5">
      <c r="A3828" s="1">
        <v>1956</v>
      </c>
      <c r="B3828" s="1">
        <v>50</v>
      </c>
      <c r="C3828" s="1">
        <v>369651.8</v>
      </c>
      <c r="D3828" s="1">
        <v>353344.66</v>
      </c>
      <c r="E3828" s="1">
        <v>722996.46</v>
      </c>
    </row>
    <row r="3829" spans="1:5">
      <c r="A3829" s="1">
        <v>1956</v>
      </c>
      <c r="B3829" s="1">
        <v>51</v>
      </c>
      <c r="C3829" s="1">
        <v>366131.41</v>
      </c>
      <c r="D3829" s="1">
        <v>347418.36</v>
      </c>
      <c r="E3829" s="1">
        <v>713549.77</v>
      </c>
    </row>
    <row r="3830" spans="1:5">
      <c r="A3830" s="1">
        <v>1956</v>
      </c>
      <c r="B3830" s="1">
        <v>52</v>
      </c>
      <c r="C3830" s="1">
        <v>361301.72</v>
      </c>
      <c r="D3830" s="1">
        <v>340638.84</v>
      </c>
      <c r="E3830" s="1">
        <v>701940.56</v>
      </c>
    </row>
    <row r="3831" spans="1:5">
      <c r="A3831" s="1">
        <v>1956</v>
      </c>
      <c r="B3831" s="1">
        <v>53</v>
      </c>
      <c r="C3831" s="1">
        <v>355867.23</v>
      </c>
      <c r="D3831" s="1">
        <v>334761.33</v>
      </c>
      <c r="E3831" s="1">
        <v>690628.56</v>
      </c>
    </row>
    <row r="3832" spans="1:5">
      <c r="A3832" s="1">
        <v>1956</v>
      </c>
      <c r="B3832" s="1">
        <v>54</v>
      </c>
      <c r="C3832" s="1">
        <v>349795.63</v>
      </c>
      <c r="D3832" s="1">
        <v>327968.57</v>
      </c>
      <c r="E3832" s="1">
        <v>677764.21</v>
      </c>
    </row>
    <row r="3833" spans="1:5">
      <c r="A3833" s="1">
        <v>1956</v>
      </c>
      <c r="B3833" s="1">
        <v>55</v>
      </c>
      <c r="C3833" s="1">
        <v>347300.6</v>
      </c>
      <c r="D3833" s="1">
        <v>319790.3</v>
      </c>
      <c r="E3833" s="1">
        <v>667090.9</v>
      </c>
    </row>
    <row r="3834" spans="1:5">
      <c r="A3834" s="1">
        <v>1956</v>
      </c>
      <c r="B3834" s="1">
        <v>56</v>
      </c>
      <c r="C3834" s="1">
        <v>337782.59</v>
      </c>
      <c r="D3834" s="1">
        <v>301500.43</v>
      </c>
      <c r="E3834" s="1">
        <v>639283.01</v>
      </c>
    </row>
    <row r="3835" spans="1:5">
      <c r="A3835" s="1">
        <v>1956</v>
      </c>
      <c r="B3835" s="1">
        <v>57</v>
      </c>
      <c r="C3835" s="1">
        <v>325229.96999999997</v>
      </c>
      <c r="D3835" s="1">
        <v>277159.83</v>
      </c>
      <c r="E3835" s="1">
        <v>602389.80000000005</v>
      </c>
    </row>
    <row r="3836" spans="1:5">
      <c r="A3836" s="1">
        <v>1956</v>
      </c>
      <c r="B3836" s="1">
        <v>58</v>
      </c>
      <c r="C3836" s="1">
        <v>317896.53999999998</v>
      </c>
      <c r="D3836" s="1">
        <v>259468.31</v>
      </c>
      <c r="E3836" s="1">
        <v>577364.85</v>
      </c>
    </row>
    <row r="3837" spans="1:5">
      <c r="A3837" s="1">
        <v>1956</v>
      </c>
      <c r="B3837" s="1">
        <v>59</v>
      </c>
      <c r="C3837" s="1">
        <v>310725.21999999997</v>
      </c>
      <c r="D3837" s="1">
        <v>247731.42</v>
      </c>
      <c r="E3837" s="1">
        <v>558456.64</v>
      </c>
    </row>
    <row r="3838" spans="1:5">
      <c r="A3838" s="1">
        <v>1956</v>
      </c>
      <c r="B3838" s="1">
        <v>60</v>
      </c>
      <c r="C3838" s="1">
        <v>301038.03000000003</v>
      </c>
      <c r="D3838" s="1">
        <v>236270.28</v>
      </c>
      <c r="E3838" s="1">
        <v>537308.31000000006</v>
      </c>
    </row>
    <row r="3839" spans="1:5">
      <c r="A3839" s="1">
        <v>1956</v>
      </c>
      <c r="B3839" s="1">
        <v>61</v>
      </c>
      <c r="C3839" s="1">
        <v>292644.8</v>
      </c>
      <c r="D3839" s="1">
        <v>227149.11</v>
      </c>
      <c r="E3839" s="1">
        <v>519793.9</v>
      </c>
    </row>
    <row r="3840" spans="1:5">
      <c r="A3840" s="1">
        <v>1956</v>
      </c>
      <c r="B3840" s="1">
        <v>62</v>
      </c>
      <c r="C3840" s="1">
        <v>286900.95</v>
      </c>
      <c r="D3840" s="1">
        <v>221298.95</v>
      </c>
      <c r="E3840" s="1">
        <v>508199.9</v>
      </c>
    </row>
    <row r="3841" spans="1:5">
      <c r="A3841" s="1">
        <v>1956</v>
      </c>
      <c r="B3841" s="1">
        <v>63</v>
      </c>
      <c r="C3841" s="1">
        <v>281812.33</v>
      </c>
      <c r="D3841" s="1">
        <v>215878.44</v>
      </c>
      <c r="E3841" s="1">
        <v>497690.76</v>
      </c>
    </row>
    <row r="3842" spans="1:5">
      <c r="A3842" s="1">
        <v>1956</v>
      </c>
      <c r="B3842" s="1">
        <v>64</v>
      </c>
      <c r="C3842" s="1">
        <v>274207.74</v>
      </c>
      <c r="D3842" s="1">
        <v>207277.82</v>
      </c>
      <c r="E3842" s="1">
        <v>481485.56</v>
      </c>
    </row>
    <row r="3843" spans="1:5">
      <c r="A3843" s="1">
        <v>1956</v>
      </c>
      <c r="B3843" s="1">
        <v>65</v>
      </c>
      <c r="C3843" s="1">
        <v>264346.68</v>
      </c>
      <c r="D3843" s="1">
        <v>195769.84</v>
      </c>
      <c r="E3843" s="1">
        <v>460116.52</v>
      </c>
    </row>
    <row r="3844" spans="1:5">
      <c r="A3844" s="1">
        <v>1956</v>
      </c>
      <c r="B3844" s="1">
        <v>66</v>
      </c>
      <c r="C3844" s="1">
        <v>253238.2</v>
      </c>
      <c r="D3844" s="1">
        <v>184638.07</v>
      </c>
      <c r="E3844" s="1">
        <v>437876.27</v>
      </c>
    </row>
    <row r="3845" spans="1:5">
      <c r="A3845" s="1">
        <v>1956</v>
      </c>
      <c r="B3845" s="1">
        <v>67</v>
      </c>
      <c r="C3845" s="1">
        <v>246963.94</v>
      </c>
      <c r="D3845" s="1">
        <v>177376.2</v>
      </c>
      <c r="E3845" s="1">
        <v>424340.14</v>
      </c>
    </row>
    <row r="3846" spans="1:5">
      <c r="A3846" s="1">
        <v>1956</v>
      </c>
      <c r="B3846" s="1">
        <v>68</v>
      </c>
      <c r="C3846" s="1">
        <v>241694.25</v>
      </c>
      <c r="D3846" s="1">
        <v>170672.32</v>
      </c>
      <c r="E3846" s="1">
        <v>412366.57</v>
      </c>
    </row>
    <row r="3847" spans="1:5">
      <c r="A3847" s="1">
        <v>1956</v>
      </c>
      <c r="B3847" s="1">
        <v>69</v>
      </c>
      <c r="C3847" s="1">
        <v>232427.07</v>
      </c>
      <c r="D3847" s="1">
        <v>162157.94</v>
      </c>
      <c r="E3847" s="1">
        <v>394585</v>
      </c>
    </row>
    <row r="3848" spans="1:5">
      <c r="A3848" s="1">
        <v>1956</v>
      </c>
      <c r="B3848" s="1">
        <v>70</v>
      </c>
      <c r="C3848" s="1">
        <v>223375.34</v>
      </c>
      <c r="D3848" s="1">
        <v>153607.63</v>
      </c>
      <c r="E3848" s="1">
        <v>376982.97</v>
      </c>
    </row>
    <row r="3849" spans="1:5">
      <c r="A3849" s="1">
        <v>1956</v>
      </c>
      <c r="B3849" s="1">
        <v>71</v>
      </c>
      <c r="C3849" s="1">
        <v>212091.84</v>
      </c>
      <c r="D3849" s="1">
        <v>143809.63</v>
      </c>
      <c r="E3849" s="1">
        <v>355901.47</v>
      </c>
    </row>
    <row r="3850" spans="1:5">
      <c r="A3850" s="1">
        <v>1956</v>
      </c>
      <c r="B3850" s="1">
        <v>72</v>
      </c>
      <c r="C3850" s="1">
        <v>199421.39</v>
      </c>
      <c r="D3850" s="1">
        <v>133577.28</v>
      </c>
      <c r="E3850" s="1">
        <v>332998.67</v>
      </c>
    </row>
    <row r="3851" spans="1:5">
      <c r="A3851" s="1">
        <v>1956</v>
      </c>
      <c r="B3851" s="1">
        <v>73</v>
      </c>
      <c r="C3851" s="1">
        <v>189318.64</v>
      </c>
      <c r="D3851" s="1">
        <v>124888.77</v>
      </c>
      <c r="E3851" s="1">
        <v>314207.40999999997</v>
      </c>
    </row>
    <row r="3852" spans="1:5">
      <c r="A3852" s="1">
        <v>1956</v>
      </c>
      <c r="B3852" s="1">
        <v>74</v>
      </c>
      <c r="C3852" s="1">
        <v>179411.74</v>
      </c>
      <c r="D3852" s="1">
        <v>116896.58</v>
      </c>
      <c r="E3852" s="1">
        <v>296308.32</v>
      </c>
    </row>
    <row r="3853" spans="1:5">
      <c r="A3853" s="1">
        <v>1956</v>
      </c>
      <c r="B3853" s="1">
        <v>75</v>
      </c>
      <c r="C3853" s="1">
        <v>168214.03</v>
      </c>
      <c r="D3853" s="1">
        <v>107279.61</v>
      </c>
      <c r="E3853" s="1">
        <v>275493.65000000002</v>
      </c>
    </row>
    <row r="3854" spans="1:5">
      <c r="A3854" s="1">
        <v>1956</v>
      </c>
      <c r="B3854" s="1">
        <v>76</v>
      </c>
      <c r="C3854" s="1">
        <v>154061.78</v>
      </c>
      <c r="D3854" s="1">
        <v>96387.75</v>
      </c>
      <c r="E3854" s="1">
        <v>250449.52</v>
      </c>
    </row>
    <row r="3855" spans="1:5">
      <c r="A3855" s="1">
        <v>1956</v>
      </c>
      <c r="B3855" s="1">
        <v>77</v>
      </c>
      <c r="C3855" s="1">
        <v>140859.96</v>
      </c>
      <c r="D3855" s="1">
        <v>87354.05</v>
      </c>
      <c r="E3855" s="1">
        <v>228214</v>
      </c>
    </row>
    <row r="3856" spans="1:5">
      <c r="A3856" s="1">
        <v>1956</v>
      </c>
      <c r="B3856" s="1">
        <v>78</v>
      </c>
      <c r="C3856" s="1">
        <v>129275.16</v>
      </c>
      <c r="D3856" s="1">
        <v>79305.36</v>
      </c>
      <c r="E3856" s="1">
        <v>208580.51</v>
      </c>
    </row>
    <row r="3857" spans="1:5">
      <c r="A3857" s="1">
        <v>1956</v>
      </c>
      <c r="B3857" s="1">
        <v>79</v>
      </c>
      <c r="C3857" s="1">
        <v>116845.92</v>
      </c>
      <c r="D3857" s="1">
        <v>70554.97</v>
      </c>
      <c r="E3857" s="1">
        <v>187400.88</v>
      </c>
    </row>
    <row r="3858" spans="1:5">
      <c r="A3858" s="1">
        <v>1956</v>
      </c>
      <c r="B3858" s="1">
        <v>80</v>
      </c>
      <c r="C3858" s="1">
        <v>105043.12</v>
      </c>
      <c r="D3858" s="1">
        <v>62664.72</v>
      </c>
      <c r="E3858" s="1">
        <v>167707.84</v>
      </c>
    </row>
    <row r="3859" spans="1:5">
      <c r="A3859" s="1">
        <v>1956</v>
      </c>
      <c r="B3859" s="1">
        <v>81</v>
      </c>
      <c r="C3859" s="1">
        <v>91618.41</v>
      </c>
      <c r="D3859" s="1">
        <v>53646.85</v>
      </c>
      <c r="E3859" s="1">
        <v>145265.26999999999</v>
      </c>
    </row>
    <row r="3860" spans="1:5">
      <c r="A3860" s="1">
        <v>1956</v>
      </c>
      <c r="B3860" s="1">
        <v>82</v>
      </c>
      <c r="C3860" s="1">
        <v>78370.25</v>
      </c>
      <c r="D3860" s="1">
        <v>44719.56</v>
      </c>
      <c r="E3860" s="1">
        <v>123089.8</v>
      </c>
    </row>
    <row r="3861" spans="1:5">
      <c r="A3861" s="1">
        <v>1956</v>
      </c>
      <c r="B3861" s="1">
        <v>83</v>
      </c>
      <c r="C3861" s="1">
        <v>65913.06</v>
      </c>
      <c r="D3861" s="1">
        <v>36396.769999999997</v>
      </c>
      <c r="E3861" s="1">
        <v>102309.83</v>
      </c>
    </row>
    <row r="3862" spans="1:5">
      <c r="A3862" s="1">
        <v>1956</v>
      </c>
      <c r="B3862" s="1">
        <v>84</v>
      </c>
      <c r="C3862" s="1">
        <v>55003.55</v>
      </c>
      <c r="D3862" s="1">
        <v>29193.53</v>
      </c>
      <c r="E3862" s="1">
        <v>84197.08</v>
      </c>
    </row>
    <row r="3863" spans="1:5">
      <c r="A3863" s="1">
        <v>1956</v>
      </c>
      <c r="B3863" s="1">
        <v>85</v>
      </c>
      <c r="C3863" s="1">
        <v>45199.73</v>
      </c>
      <c r="D3863" s="1">
        <v>23025.99</v>
      </c>
      <c r="E3863" s="1">
        <v>68225.72</v>
      </c>
    </row>
    <row r="3864" spans="1:5">
      <c r="A3864" s="1">
        <v>1956</v>
      </c>
      <c r="B3864" s="1">
        <v>86</v>
      </c>
      <c r="C3864" s="1">
        <v>36364.71</v>
      </c>
      <c r="D3864" s="1">
        <v>17653.86</v>
      </c>
      <c r="E3864" s="1">
        <v>54018.58</v>
      </c>
    </row>
    <row r="3865" spans="1:5">
      <c r="A3865" s="1">
        <v>1956</v>
      </c>
      <c r="B3865" s="1">
        <v>87</v>
      </c>
      <c r="C3865" s="1">
        <v>28804.27</v>
      </c>
      <c r="D3865" s="1">
        <v>13140.67</v>
      </c>
      <c r="E3865" s="1">
        <v>41944.95</v>
      </c>
    </row>
    <row r="3866" spans="1:5">
      <c r="A3866" s="1">
        <v>1956</v>
      </c>
      <c r="B3866" s="1">
        <v>88</v>
      </c>
      <c r="C3866" s="1">
        <v>22765.27</v>
      </c>
      <c r="D3866" s="1">
        <v>9725.41</v>
      </c>
      <c r="E3866" s="1">
        <v>32490.68</v>
      </c>
    </row>
    <row r="3867" spans="1:5">
      <c r="A3867" s="1">
        <v>1956</v>
      </c>
      <c r="B3867" s="1">
        <v>89</v>
      </c>
      <c r="C3867" s="1">
        <v>17466.34</v>
      </c>
      <c r="D3867" s="1">
        <v>6958.98</v>
      </c>
      <c r="E3867" s="1">
        <v>24425.32</v>
      </c>
    </row>
    <row r="3868" spans="1:5">
      <c r="A3868" s="1">
        <v>1956</v>
      </c>
      <c r="B3868" s="1">
        <v>90</v>
      </c>
      <c r="C3868" s="1">
        <v>13133.44</v>
      </c>
      <c r="D3868" s="1">
        <v>4863.67</v>
      </c>
      <c r="E3868" s="1">
        <v>17997.11</v>
      </c>
    </row>
    <row r="3869" spans="1:5">
      <c r="A3869" s="1">
        <v>1956</v>
      </c>
      <c r="B3869" s="1">
        <v>91</v>
      </c>
      <c r="C3869" s="1">
        <v>9717.23</v>
      </c>
      <c r="D3869" s="1">
        <v>3389.87</v>
      </c>
      <c r="E3869" s="1">
        <v>13107.1</v>
      </c>
    </row>
    <row r="3870" spans="1:5">
      <c r="A3870" s="1">
        <v>1956</v>
      </c>
      <c r="B3870" s="1">
        <v>92</v>
      </c>
      <c r="C3870" s="1">
        <v>7079.34</v>
      </c>
      <c r="D3870" s="1">
        <v>2284.16</v>
      </c>
      <c r="E3870" s="1">
        <v>9363.5</v>
      </c>
    </row>
    <row r="3871" spans="1:5">
      <c r="A3871" s="1">
        <v>1956</v>
      </c>
      <c r="B3871" s="1">
        <v>93</v>
      </c>
      <c r="C3871" s="1">
        <v>5066.97</v>
      </c>
      <c r="D3871" s="1">
        <v>1491.34</v>
      </c>
      <c r="E3871" s="1">
        <v>6558.31</v>
      </c>
    </row>
    <row r="3872" spans="1:5">
      <c r="A3872" s="1">
        <v>1956</v>
      </c>
      <c r="B3872" s="1">
        <v>94</v>
      </c>
      <c r="C3872" s="1">
        <v>3466.14</v>
      </c>
      <c r="D3872" s="1">
        <v>970.55</v>
      </c>
      <c r="E3872" s="1">
        <v>4436.6899999999996</v>
      </c>
    </row>
    <row r="3873" spans="1:5">
      <c r="A3873" s="1">
        <v>1956</v>
      </c>
      <c r="B3873" s="1">
        <v>95</v>
      </c>
      <c r="C3873" s="1">
        <v>2273.56</v>
      </c>
      <c r="D3873" s="1">
        <v>610.01</v>
      </c>
      <c r="E3873" s="1">
        <v>2883.58</v>
      </c>
    </row>
    <row r="3874" spans="1:5">
      <c r="A3874" s="1">
        <v>1956</v>
      </c>
      <c r="B3874" s="1">
        <v>96</v>
      </c>
      <c r="C3874" s="1">
        <v>1451.74</v>
      </c>
      <c r="D3874" s="1">
        <v>356.63</v>
      </c>
      <c r="E3874" s="1">
        <v>1808.36</v>
      </c>
    </row>
    <row r="3875" spans="1:5">
      <c r="A3875" s="1">
        <v>1956</v>
      </c>
      <c r="B3875" s="1">
        <v>97</v>
      </c>
      <c r="C3875" s="1">
        <v>881.33</v>
      </c>
      <c r="D3875" s="1">
        <v>190.82</v>
      </c>
      <c r="E3875" s="1">
        <v>1072.1500000000001</v>
      </c>
    </row>
    <row r="3876" spans="1:5">
      <c r="A3876" s="1">
        <v>1956</v>
      </c>
      <c r="B3876" s="1">
        <v>98</v>
      </c>
      <c r="C3876" s="1">
        <v>537.30999999999995</v>
      </c>
      <c r="D3876" s="1">
        <v>100.85</v>
      </c>
      <c r="E3876" s="1">
        <v>638.16</v>
      </c>
    </row>
    <row r="3877" spans="1:5">
      <c r="A3877" s="1">
        <v>1956</v>
      </c>
      <c r="B3877" s="1">
        <v>99</v>
      </c>
      <c r="C3877" s="1">
        <v>334.93</v>
      </c>
      <c r="D3877" s="1">
        <v>51.13</v>
      </c>
      <c r="E3877" s="1">
        <v>386.06</v>
      </c>
    </row>
    <row r="3878" spans="1:5">
      <c r="A3878" s="1">
        <v>1956</v>
      </c>
      <c r="B3878" s="1">
        <v>100</v>
      </c>
      <c r="C3878" s="1">
        <v>191.43</v>
      </c>
      <c r="D3878" s="1">
        <v>19.52</v>
      </c>
      <c r="E3878" s="1">
        <v>210.95</v>
      </c>
    </row>
    <row r="3879" spans="1:5">
      <c r="A3879" s="1">
        <v>1956</v>
      </c>
      <c r="B3879" s="1">
        <v>101</v>
      </c>
      <c r="C3879" s="1">
        <v>96.98</v>
      </c>
      <c r="D3879" s="1">
        <v>10.37</v>
      </c>
      <c r="E3879" s="1">
        <v>107.34</v>
      </c>
    </row>
    <row r="3880" spans="1:5">
      <c r="A3880" s="1">
        <v>1956</v>
      </c>
      <c r="B3880" s="1">
        <v>102</v>
      </c>
      <c r="C3880" s="1">
        <v>44.19</v>
      </c>
      <c r="D3880" s="1">
        <v>7.12</v>
      </c>
      <c r="E3880" s="1">
        <v>51.31</v>
      </c>
    </row>
    <row r="3881" spans="1:5">
      <c r="A3881" s="1">
        <v>1956</v>
      </c>
      <c r="B3881" s="1">
        <v>103</v>
      </c>
      <c r="C3881" s="1">
        <v>20.260000000000002</v>
      </c>
      <c r="D3881" s="1">
        <v>3.16</v>
      </c>
      <c r="E3881" s="1">
        <v>23.42</v>
      </c>
    </row>
    <row r="3882" spans="1:5">
      <c r="A3882" s="1">
        <v>1956</v>
      </c>
      <c r="B3882" s="1">
        <v>104</v>
      </c>
      <c r="C3882" s="1">
        <v>9.99</v>
      </c>
      <c r="D3882" s="1">
        <v>1.49</v>
      </c>
      <c r="E3882" s="1">
        <v>11.48</v>
      </c>
    </row>
    <row r="3883" spans="1:5">
      <c r="A3883" s="1">
        <v>1956</v>
      </c>
      <c r="B3883" s="1">
        <v>105</v>
      </c>
      <c r="C3883" s="1">
        <v>4.43</v>
      </c>
      <c r="D3883" s="1">
        <v>0.47</v>
      </c>
      <c r="E3883" s="1">
        <v>4.9000000000000004</v>
      </c>
    </row>
    <row r="3884" spans="1:5">
      <c r="A3884" s="1">
        <v>1956</v>
      </c>
      <c r="B3884" s="1">
        <v>106</v>
      </c>
      <c r="C3884" s="1">
        <v>2.4900000000000002</v>
      </c>
      <c r="D3884" s="1">
        <v>0</v>
      </c>
      <c r="E3884" s="1">
        <v>2.4900000000000002</v>
      </c>
    </row>
    <row r="3885" spans="1:5">
      <c r="A3885" s="1">
        <v>1956</v>
      </c>
      <c r="B3885" s="1">
        <v>107</v>
      </c>
      <c r="C3885" s="1">
        <v>0.96</v>
      </c>
      <c r="D3885" s="1">
        <v>0</v>
      </c>
      <c r="E3885" s="1">
        <v>0.96</v>
      </c>
    </row>
    <row r="3886" spans="1:5">
      <c r="A3886" s="1">
        <v>1956</v>
      </c>
      <c r="B3886" s="1">
        <v>108</v>
      </c>
      <c r="C3886" s="1">
        <v>0</v>
      </c>
      <c r="D3886" s="1">
        <v>0</v>
      </c>
      <c r="E3886" s="1">
        <v>0</v>
      </c>
    </row>
    <row r="3887" spans="1:5">
      <c r="A3887" s="1">
        <v>1956</v>
      </c>
      <c r="B3887" s="1">
        <v>109</v>
      </c>
      <c r="C3887" s="1">
        <v>0</v>
      </c>
      <c r="D3887" s="1">
        <v>0</v>
      </c>
      <c r="E3887" s="1">
        <v>0</v>
      </c>
    </row>
    <row r="3888" spans="1:5">
      <c r="A3888" s="1">
        <v>1956</v>
      </c>
      <c r="B3888" s="1" t="s">
        <v>121</v>
      </c>
      <c r="C3888" s="1">
        <v>0</v>
      </c>
      <c r="D3888" s="1">
        <v>0</v>
      </c>
      <c r="E3888" s="1">
        <v>0</v>
      </c>
    </row>
    <row r="3889" spans="1:5">
      <c r="A3889" s="1">
        <v>1957</v>
      </c>
      <c r="B3889" s="1">
        <v>0</v>
      </c>
      <c r="C3889" s="1">
        <v>399217.4</v>
      </c>
      <c r="D3889" s="1">
        <v>420953.77</v>
      </c>
      <c r="E3889" s="1">
        <v>820171.17</v>
      </c>
    </row>
    <row r="3890" spans="1:5">
      <c r="A3890" s="1">
        <v>1957</v>
      </c>
      <c r="B3890" s="1">
        <v>1</v>
      </c>
      <c r="C3890" s="1">
        <v>383797.48</v>
      </c>
      <c r="D3890" s="1">
        <v>403898.23</v>
      </c>
      <c r="E3890" s="1">
        <v>787695.71</v>
      </c>
    </row>
    <row r="3891" spans="1:5">
      <c r="A3891" s="1">
        <v>1957</v>
      </c>
      <c r="B3891" s="1">
        <v>2</v>
      </c>
      <c r="C3891" s="1">
        <v>372701.09</v>
      </c>
      <c r="D3891" s="1">
        <v>392113.81</v>
      </c>
      <c r="E3891" s="1">
        <v>764814.9</v>
      </c>
    </row>
    <row r="3892" spans="1:5">
      <c r="A3892" s="1">
        <v>1957</v>
      </c>
      <c r="B3892" s="1">
        <v>3</v>
      </c>
      <c r="C3892" s="1">
        <v>376191.33</v>
      </c>
      <c r="D3892" s="1">
        <v>395335.55</v>
      </c>
      <c r="E3892" s="1">
        <v>771526.89</v>
      </c>
    </row>
    <row r="3893" spans="1:5">
      <c r="A3893" s="1">
        <v>1957</v>
      </c>
      <c r="B3893" s="1">
        <v>4</v>
      </c>
      <c r="C3893" s="1">
        <v>374526.19</v>
      </c>
      <c r="D3893" s="1">
        <v>392996.97</v>
      </c>
      <c r="E3893" s="1">
        <v>767523.15</v>
      </c>
    </row>
    <row r="3894" spans="1:5">
      <c r="A3894" s="1">
        <v>1957</v>
      </c>
      <c r="B3894" s="1">
        <v>5</v>
      </c>
      <c r="C3894" s="1">
        <v>369943.05</v>
      </c>
      <c r="D3894" s="1">
        <v>388071.19</v>
      </c>
      <c r="E3894" s="1">
        <v>758014.25</v>
      </c>
    </row>
    <row r="3895" spans="1:5">
      <c r="A3895" s="1">
        <v>1957</v>
      </c>
      <c r="B3895" s="1">
        <v>6</v>
      </c>
      <c r="C3895" s="1">
        <v>376339.55</v>
      </c>
      <c r="D3895" s="1">
        <v>395276.03</v>
      </c>
      <c r="E3895" s="1">
        <v>771615.57</v>
      </c>
    </row>
    <row r="3896" spans="1:5">
      <c r="A3896" s="1">
        <v>1957</v>
      </c>
      <c r="B3896" s="1">
        <v>7</v>
      </c>
      <c r="C3896" s="1">
        <v>388079.57</v>
      </c>
      <c r="D3896" s="1">
        <v>407710.64</v>
      </c>
      <c r="E3896" s="1">
        <v>795790.21</v>
      </c>
    </row>
    <row r="3897" spans="1:5">
      <c r="A3897" s="1">
        <v>1957</v>
      </c>
      <c r="B3897" s="1">
        <v>8</v>
      </c>
      <c r="C3897" s="1">
        <v>407014.26</v>
      </c>
      <c r="D3897" s="1">
        <v>427423.23</v>
      </c>
      <c r="E3897" s="1">
        <v>834437.48</v>
      </c>
    </row>
    <row r="3898" spans="1:5">
      <c r="A3898" s="1">
        <v>1957</v>
      </c>
      <c r="B3898" s="1">
        <v>9</v>
      </c>
      <c r="C3898" s="1">
        <v>431388.02</v>
      </c>
      <c r="D3898" s="1">
        <v>452009.66</v>
      </c>
      <c r="E3898" s="1">
        <v>883397.67</v>
      </c>
    </row>
    <row r="3899" spans="1:5">
      <c r="A3899" s="1">
        <v>1957</v>
      </c>
      <c r="B3899" s="1">
        <v>10</v>
      </c>
      <c r="C3899" s="1">
        <v>468894.11</v>
      </c>
      <c r="D3899" s="1">
        <v>490595.77</v>
      </c>
      <c r="E3899" s="1">
        <v>959489.89</v>
      </c>
    </row>
    <row r="3900" spans="1:5">
      <c r="A3900" s="1">
        <v>1957</v>
      </c>
      <c r="B3900" s="1">
        <v>11</v>
      </c>
      <c r="C3900" s="1">
        <v>397685.16</v>
      </c>
      <c r="D3900" s="1">
        <v>416167.75</v>
      </c>
      <c r="E3900" s="1">
        <v>813852.91</v>
      </c>
    </row>
    <row r="3901" spans="1:5">
      <c r="A3901" s="1">
        <v>1957</v>
      </c>
      <c r="B3901" s="1">
        <v>12</v>
      </c>
      <c r="C3901" s="1">
        <v>381223.39</v>
      </c>
      <c r="D3901" s="1">
        <v>398076.37</v>
      </c>
      <c r="E3901" s="1">
        <v>779299.75</v>
      </c>
    </row>
    <row r="3902" spans="1:5">
      <c r="A3902" s="1">
        <v>1957</v>
      </c>
      <c r="B3902" s="1">
        <v>13</v>
      </c>
      <c r="C3902" s="1">
        <v>374940.97</v>
      </c>
      <c r="D3902" s="1">
        <v>389450.93</v>
      </c>
      <c r="E3902" s="1">
        <v>764391.91</v>
      </c>
    </row>
    <row r="3903" spans="1:5">
      <c r="A3903" s="1">
        <v>1957</v>
      </c>
      <c r="B3903" s="1">
        <v>14</v>
      </c>
      <c r="C3903" s="1">
        <v>367586.23</v>
      </c>
      <c r="D3903" s="1">
        <v>378211.03</v>
      </c>
      <c r="E3903" s="1">
        <v>745797.25</v>
      </c>
    </row>
    <row r="3904" spans="1:5">
      <c r="A3904" s="1">
        <v>1957</v>
      </c>
      <c r="B3904" s="1">
        <v>15</v>
      </c>
      <c r="C3904" s="1">
        <v>341418.54</v>
      </c>
      <c r="D3904" s="1">
        <v>347467.27</v>
      </c>
      <c r="E3904" s="1">
        <v>688885.81</v>
      </c>
    </row>
    <row r="3905" spans="1:5">
      <c r="A3905" s="1">
        <v>1957</v>
      </c>
      <c r="B3905" s="1">
        <v>16</v>
      </c>
      <c r="C3905" s="1">
        <v>320660.21999999997</v>
      </c>
      <c r="D3905" s="1">
        <v>323786.73</v>
      </c>
      <c r="E3905" s="1">
        <v>644446.96</v>
      </c>
    </row>
    <row r="3906" spans="1:5">
      <c r="A3906" s="1">
        <v>1957</v>
      </c>
      <c r="B3906" s="1">
        <v>17</v>
      </c>
      <c r="C3906" s="1">
        <v>329925.26</v>
      </c>
      <c r="D3906" s="1">
        <v>331101.99</v>
      </c>
      <c r="E3906" s="1">
        <v>661027.25</v>
      </c>
    </row>
    <row r="3907" spans="1:5">
      <c r="A3907" s="1">
        <v>1957</v>
      </c>
      <c r="B3907" s="1">
        <v>18</v>
      </c>
      <c r="C3907" s="1">
        <v>335954.58</v>
      </c>
      <c r="D3907" s="1">
        <v>331942.68</v>
      </c>
      <c r="E3907" s="1">
        <v>667897.26</v>
      </c>
    </row>
    <row r="3908" spans="1:5">
      <c r="A3908" s="1">
        <v>1957</v>
      </c>
      <c r="B3908" s="1">
        <v>19</v>
      </c>
      <c r="C3908" s="1">
        <v>337861.42</v>
      </c>
      <c r="D3908" s="1">
        <v>330673.13</v>
      </c>
      <c r="E3908" s="1">
        <v>668534.54</v>
      </c>
    </row>
    <row r="3909" spans="1:5">
      <c r="A3909" s="1">
        <v>1957</v>
      </c>
      <c r="B3909" s="1">
        <v>20</v>
      </c>
      <c r="C3909" s="1">
        <v>330704.56</v>
      </c>
      <c r="D3909" s="1">
        <v>328279.5</v>
      </c>
      <c r="E3909" s="1">
        <v>658984.06000000006</v>
      </c>
    </row>
    <row r="3910" spans="1:5">
      <c r="A3910" s="1">
        <v>1957</v>
      </c>
      <c r="B3910" s="1">
        <v>21</v>
      </c>
      <c r="C3910" s="1">
        <v>325544.31</v>
      </c>
      <c r="D3910" s="1">
        <v>327752.39</v>
      </c>
      <c r="E3910" s="1">
        <v>653296.69999999995</v>
      </c>
    </row>
    <row r="3911" spans="1:5">
      <c r="A3911" s="1">
        <v>1957</v>
      </c>
      <c r="B3911" s="1">
        <v>22</v>
      </c>
      <c r="C3911" s="1">
        <v>320822.40000000002</v>
      </c>
      <c r="D3911" s="1">
        <v>324469.02</v>
      </c>
      <c r="E3911" s="1">
        <v>645291.42000000004</v>
      </c>
    </row>
    <row r="3912" spans="1:5">
      <c r="A3912" s="1">
        <v>1957</v>
      </c>
      <c r="B3912" s="1">
        <v>23</v>
      </c>
      <c r="C3912" s="1">
        <v>317377.84000000003</v>
      </c>
      <c r="D3912" s="1">
        <v>321778.06</v>
      </c>
      <c r="E3912" s="1">
        <v>639155.91</v>
      </c>
    </row>
    <row r="3913" spans="1:5">
      <c r="A3913" s="1">
        <v>1957</v>
      </c>
      <c r="B3913" s="1">
        <v>24</v>
      </c>
      <c r="C3913" s="1">
        <v>320834.59000000003</v>
      </c>
      <c r="D3913" s="1">
        <v>320671.96000000002</v>
      </c>
      <c r="E3913" s="1">
        <v>641506.55000000005</v>
      </c>
    </row>
    <row r="3914" spans="1:5">
      <c r="A3914" s="1">
        <v>1957</v>
      </c>
      <c r="B3914" s="1">
        <v>25</v>
      </c>
      <c r="C3914" s="1">
        <v>330138.88</v>
      </c>
      <c r="D3914" s="1">
        <v>321709.36</v>
      </c>
      <c r="E3914" s="1">
        <v>651848.24</v>
      </c>
    </row>
    <row r="3915" spans="1:5">
      <c r="A3915" s="1">
        <v>1957</v>
      </c>
      <c r="B3915" s="1">
        <v>26</v>
      </c>
      <c r="C3915" s="1">
        <v>338644.87</v>
      </c>
      <c r="D3915" s="1">
        <v>328880.07</v>
      </c>
      <c r="E3915" s="1">
        <v>667524.93000000005</v>
      </c>
    </row>
    <row r="3916" spans="1:5">
      <c r="A3916" s="1">
        <v>1957</v>
      </c>
      <c r="B3916" s="1">
        <v>27</v>
      </c>
      <c r="C3916" s="1">
        <v>341147.98</v>
      </c>
      <c r="D3916" s="1">
        <v>334722.68</v>
      </c>
      <c r="E3916" s="1">
        <v>675870.65</v>
      </c>
    </row>
    <row r="3917" spans="1:5">
      <c r="A3917" s="1">
        <v>1957</v>
      </c>
      <c r="B3917" s="1">
        <v>28</v>
      </c>
      <c r="C3917" s="1">
        <v>340281.97</v>
      </c>
      <c r="D3917" s="1">
        <v>335355.75</v>
      </c>
      <c r="E3917" s="1">
        <v>675637.72</v>
      </c>
    </row>
    <row r="3918" spans="1:5">
      <c r="A3918" s="1">
        <v>1957</v>
      </c>
      <c r="B3918" s="1">
        <v>29</v>
      </c>
      <c r="C3918" s="1">
        <v>341194.62</v>
      </c>
      <c r="D3918" s="1">
        <v>337483.24</v>
      </c>
      <c r="E3918" s="1">
        <v>678677.85</v>
      </c>
    </row>
    <row r="3919" spans="1:5">
      <c r="A3919" s="1">
        <v>1957</v>
      </c>
      <c r="B3919" s="1">
        <v>30</v>
      </c>
      <c r="C3919" s="1">
        <v>346831.31</v>
      </c>
      <c r="D3919" s="1">
        <v>343984.43</v>
      </c>
      <c r="E3919" s="1">
        <v>690815.73</v>
      </c>
    </row>
    <row r="3920" spans="1:5">
      <c r="A3920" s="1">
        <v>1957</v>
      </c>
      <c r="B3920" s="1">
        <v>31</v>
      </c>
      <c r="C3920" s="1">
        <v>354870.16</v>
      </c>
      <c r="D3920" s="1">
        <v>352460.31</v>
      </c>
      <c r="E3920" s="1">
        <v>707330.47</v>
      </c>
    </row>
    <row r="3921" spans="1:5">
      <c r="A3921" s="1">
        <v>1957</v>
      </c>
      <c r="B3921" s="1">
        <v>32</v>
      </c>
      <c r="C3921" s="1">
        <v>360170.86</v>
      </c>
      <c r="D3921" s="1">
        <v>357356.45</v>
      </c>
      <c r="E3921" s="1">
        <v>717527.31</v>
      </c>
    </row>
    <row r="3922" spans="1:5">
      <c r="A3922" s="1">
        <v>1957</v>
      </c>
      <c r="B3922" s="1">
        <v>33</v>
      </c>
      <c r="C3922" s="1">
        <v>365914.45</v>
      </c>
      <c r="D3922" s="1">
        <v>361527.72</v>
      </c>
      <c r="E3922" s="1">
        <v>727442.17</v>
      </c>
    </row>
    <row r="3923" spans="1:5">
      <c r="A3923" s="1">
        <v>1957</v>
      </c>
      <c r="B3923" s="1">
        <v>34</v>
      </c>
      <c r="C3923" s="1">
        <v>375897.83</v>
      </c>
      <c r="D3923" s="1">
        <v>369857.6</v>
      </c>
      <c r="E3923" s="1">
        <v>745755.43</v>
      </c>
    </row>
    <row r="3924" spans="1:5">
      <c r="A3924" s="1">
        <v>1957</v>
      </c>
      <c r="B3924" s="1">
        <v>35</v>
      </c>
      <c r="C3924" s="1">
        <v>394498.82</v>
      </c>
      <c r="D3924" s="1">
        <v>387561.72</v>
      </c>
      <c r="E3924" s="1">
        <v>782060.54</v>
      </c>
    </row>
    <row r="3925" spans="1:5">
      <c r="A3925" s="1">
        <v>1957</v>
      </c>
      <c r="B3925" s="1">
        <v>36</v>
      </c>
      <c r="C3925" s="1">
        <v>413650.18</v>
      </c>
      <c r="D3925" s="1">
        <v>405541.58</v>
      </c>
      <c r="E3925" s="1">
        <v>819191.76</v>
      </c>
    </row>
    <row r="3926" spans="1:5">
      <c r="A3926" s="1">
        <v>1957</v>
      </c>
      <c r="B3926" s="1">
        <v>37</v>
      </c>
      <c r="C3926" s="1">
        <v>398254.77</v>
      </c>
      <c r="D3926" s="1">
        <v>389075.87</v>
      </c>
      <c r="E3926" s="1">
        <v>787330.63</v>
      </c>
    </row>
    <row r="3927" spans="1:5">
      <c r="A3927" s="1">
        <v>1957</v>
      </c>
      <c r="B3927" s="1">
        <v>38</v>
      </c>
      <c r="C3927" s="1">
        <v>342673.57</v>
      </c>
      <c r="D3927" s="1">
        <v>332092.55</v>
      </c>
      <c r="E3927" s="1">
        <v>674766.12</v>
      </c>
    </row>
    <row r="3928" spans="1:5">
      <c r="A3928" s="1">
        <v>1957</v>
      </c>
      <c r="B3928" s="1">
        <v>39</v>
      </c>
      <c r="C3928" s="1">
        <v>309032.71999999997</v>
      </c>
      <c r="D3928" s="1">
        <v>297042.57</v>
      </c>
      <c r="E3928" s="1">
        <v>606075.29</v>
      </c>
    </row>
    <row r="3929" spans="1:5">
      <c r="A3929" s="1">
        <v>1957</v>
      </c>
      <c r="B3929" s="1">
        <v>40</v>
      </c>
      <c r="C3929" s="1">
        <v>324945.28999999998</v>
      </c>
      <c r="D3929" s="1">
        <v>312081.46000000002</v>
      </c>
      <c r="E3929" s="1">
        <v>637026.75</v>
      </c>
    </row>
    <row r="3930" spans="1:5">
      <c r="A3930" s="1">
        <v>1957</v>
      </c>
      <c r="B3930" s="1">
        <v>41</v>
      </c>
      <c r="C3930" s="1">
        <v>352124.1</v>
      </c>
      <c r="D3930" s="1">
        <v>337997.91</v>
      </c>
      <c r="E3930" s="1">
        <v>690122.02</v>
      </c>
    </row>
    <row r="3931" spans="1:5">
      <c r="A3931" s="1">
        <v>1957</v>
      </c>
      <c r="B3931" s="1">
        <v>42</v>
      </c>
      <c r="C3931" s="1">
        <v>375418.24</v>
      </c>
      <c r="D3931" s="1">
        <v>359018.44</v>
      </c>
      <c r="E3931" s="1">
        <v>734436.68</v>
      </c>
    </row>
    <row r="3932" spans="1:5">
      <c r="A3932" s="1">
        <v>1957</v>
      </c>
      <c r="B3932" s="1">
        <v>43</v>
      </c>
      <c r="C3932" s="1">
        <v>387010.37</v>
      </c>
      <c r="D3932" s="1">
        <v>369278.63</v>
      </c>
      <c r="E3932" s="1">
        <v>756289</v>
      </c>
    </row>
    <row r="3933" spans="1:5">
      <c r="A3933" s="1">
        <v>1957</v>
      </c>
      <c r="B3933" s="1">
        <v>44</v>
      </c>
      <c r="C3933" s="1">
        <v>385583.6</v>
      </c>
      <c r="D3933" s="1">
        <v>368568.52</v>
      </c>
      <c r="E3933" s="1">
        <v>754152.12</v>
      </c>
    </row>
    <row r="3934" spans="1:5">
      <c r="A3934" s="1">
        <v>1957</v>
      </c>
      <c r="B3934" s="1">
        <v>45</v>
      </c>
      <c r="C3934" s="1">
        <v>382870.41</v>
      </c>
      <c r="D3934" s="1">
        <v>367648.61</v>
      </c>
      <c r="E3934" s="1">
        <v>750519.02</v>
      </c>
    </row>
    <row r="3935" spans="1:5">
      <c r="A3935" s="1">
        <v>1957</v>
      </c>
      <c r="B3935" s="1">
        <v>46</v>
      </c>
      <c r="C3935" s="1">
        <v>382600.2</v>
      </c>
      <c r="D3935" s="1">
        <v>368003.8</v>
      </c>
      <c r="E3935" s="1">
        <v>750604</v>
      </c>
    </row>
    <row r="3936" spans="1:5">
      <c r="A3936" s="1">
        <v>1957</v>
      </c>
      <c r="B3936" s="1">
        <v>47</v>
      </c>
      <c r="C3936" s="1">
        <v>381319.19</v>
      </c>
      <c r="D3936" s="1">
        <v>366667.89</v>
      </c>
      <c r="E3936" s="1">
        <v>747987.09</v>
      </c>
    </row>
    <row r="3937" spans="1:5">
      <c r="A3937" s="1">
        <v>1957</v>
      </c>
      <c r="B3937" s="1">
        <v>48</v>
      </c>
      <c r="C3937" s="1">
        <v>382298.54</v>
      </c>
      <c r="D3937" s="1">
        <v>367111.53</v>
      </c>
      <c r="E3937" s="1">
        <v>749410.07</v>
      </c>
    </row>
    <row r="3938" spans="1:5">
      <c r="A3938" s="1">
        <v>1957</v>
      </c>
      <c r="B3938" s="1">
        <v>49</v>
      </c>
      <c r="C3938" s="1">
        <v>380099.25</v>
      </c>
      <c r="D3938" s="1">
        <v>364088.41</v>
      </c>
      <c r="E3938" s="1">
        <v>744187.65</v>
      </c>
    </row>
    <row r="3939" spans="1:5">
      <c r="A3939" s="1">
        <v>1957</v>
      </c>
      <c r="B3939" s="1">
        <v>50</v>
      </c>
      <c r="C3939" s="1">
        <v>372594.47</v>
      </c>
      <c r="D3939" s="1">
        <v>356391.11</v>
      </c>
      <c r="E3939" s="1">
        <v>728985.58</v>
      </c>
    </row>
    <row r="3940" spans="1:5">
      <c r="A3940" s="1">
        <v>1957</v>
      </c>
      <c r="B3940" s="1">
        <v>51</v>
      </c>
      <c r="C3940" s="1">
        <v>367780.67</v>
      </c>
      <c r="D3940" s="1">
        <v>350497.97</v>
      </c>
      <c r="E3940" s="1">
        <v>718278.64</v>
      </c>
    </row>
    <row r="3941" spans="1:5">
      <c r="A3941" s="1">
        <v>1957</v>
      </c>
      <c r="B3941" s="1">
        <v>52</v>
      </c>
      <c r="C3941" s="1">
        <v>364170.45</v>
      </c>
      <c r="D3941" s="1">
        <v>344293.5</v>
      </c>
      <c r="E3941" s="1">
        <v>708463.95</v>
      </c>
    </row>
    <row r="3942" spans="1:5">
      <c r="A3942" s="1">
        <v>1957</v>
      </c>
      <c r="B3942" s="1">
        <v>53</v>
      </c>
      <c r="C3942" s="1">
        <v>359567.92</v>
      </c>
      <c r="D3942" s="1">
        <v>337505.82</v>
      </c>
      <c r="E3942" s="1">
        <v>697073.74</v>
      </c>
    </row>
    <row r="3943" spans="1:5">
      <c r="A3943" s="1">
        <v>1957</v>
      </c>
      <c r="B3943" s="1">
        <v>54</v>
      </c>
      <c r="C3943" s="1">
        <v>353878.49</v>
      </c>
      <c r="D3943" s="1">
        <v>331180.49</v>
      </c>
      <c r="E3943" s="1">
        <v>685058.98</v>
      </c>
    </row>
    <row r="3944" spans="1:5">
      <c r="A3944" s="1">
        <v>1957</v>
      </c>
      <c r="B3944" s="1">
        <v>55</v>
      </c>
      <c r="C3944" s="1">
        <v>347152.96</v>
      </c>
      <c r="D3944" s="1">
        <v>323767.48</v>
      </c>
      <c r="E3944" s="1">
        <v>670920.43999999994</v>
      </c>
    </row>
    <row r="3945" spans="1:5">
      <c r="A3945" s="1">
        <v>1957</v>
      </c>
      <c r="B3945" s="1">
        <v>56</v>
      </c>
      <c r="C3945" s="1">
        <v>343325.57</v>
      </c>
      <c r="D3945" s="1">
        <v>314603.59000000003</v>
      </c>
      <c r="E3945" s="1">
        <v>657929.16</v>
      </c>
    </row>
    <row r="3946" spans="1:5">
      <c r="A3946" s="1">
        <v>1957</v>
      </c>
      <c r="B3946" s="1">
        <v>57</v>
      </c>
      <c r="C3946" s="1">
        <v>333927.71999999997</v>
      </c>
      <c r="D3946" s="1">
        <v>296251.45</v>
      </c>
      <c r="E3946" s="1">
        <v>630179.17000000004</v>
      </c>
    </row>
    <row r="3947" spans="1:5">
      <c r="A3947" s="1">
        <v>1957</v>
      </c>
      <c r="B3947" s="1">
        <v>58</v>
      </c>
      <c r="C3947" s="1">
        <v>322414.49</v>
      </c>
      <c r="D3947" s="1">
        <v>272360.15000000002</v>
      </c>
      <c r="E3947" s="1">
        <v>594774.64</v>
      </c>
    </row>
    <row r="3948" spans="1:5">
      <c r="A3948" s="1">
        <v>1957</v>
      </c>
      <c r="B3948" s="1">
        <v>59</v>
      </c>
      <c r="C3948" s="1">
        <v>314863.96999999997</v>
      </c>
      <c r="D3948" s="1">
        <v>254393.89</v>
      </c>
      <c r="E3948" s="1">
        <v>569257.86</v>
      </c>
    </row>
    <row r="3949" spans="1:5">
      <c r="A3949" s="1">
        <v>1957</v>
      </c>
      <c r="B3949" s="1">
        <v>60</v>
      </c>
      <c r="C3949" s="1">
        <v>307445.13</v>
      </c>
      <c r="D3949" s="1">
        <v>242508.58</v>
      </c>
      <c r="E3949" s="1">
        <v>549953.71</v>
      </c>
    </row>
    <row r="3950" spans="1:5">
      <c r="A3950" s="1">
        <v>1957</v>
      </c>
      <c r="B3950" s="1">
        <v>61</v>
      </c>
      <c r="C3950" s="1">
        <v>297850.65000000002</v>
      </c>
      <c r="D3950" s="1">
        <v>231016.02</v>
      </c>
      <c r="E3950" s="1">
        <v>528866.67000000004</v>
      </c>
    </row>
    <row r="3951" spans="1:5">
      <c r="A3951" s="1">
        <v>1957</v>
      </c>
      <c r="B3951" s="1">
        <v>62</v>
      </c>
      <c r="C3951" s="1">
        <v>289252.58</v>
      </c>
      <c r="D3951" s="1">
        <v>221423.01</v>
      </c>
      <c r="E3951" s="1">
        <v>510675.59</v>
      </c>
    </row>
    <row r="3952" spans="1:5">
      <c r="A3952" s="1">
        <v>1957</v>
      </c>
      <c r="B3952" s="1">
        <v>63</v>
      </c>
      <c r="C3952" s="1">
        <v>282810.03000000003</v>
      </c>
      <c r="D3952" s="1">
        <v>214851.55</v>
      </c>
      <c r="E3952" s="1">
        <v>497661.58</v>
      </c>
    </row>
    <row r="3953" spans="1:5">
      <c r="A3953" s="1">
        <v>1957</v>
      </c>
      <c r="B3953" s="1">
        <v>64</v>
      </c>
      <c r="C3953" s="1">
        <v>276985.78000000003</v>
      </c>
      <c r="D3953" s="1">
        <v>208737.15</v>
      </c>
      <c r="E3953" s="1">
        <v>485722.93</v>
      </c>
    </row>
    <row r="3954" spans="1:5">
      <c r="A3954" s="1">
        <v>1957</v>
      </c>
      <c r="B3954" s="1">
        <v>65</v>
      </c>
      <c r="C3954" s="1">
        <v>268988.37</v>
      </c>
      <c r="D3954" s="1">
        <v>199746.74</v>
      </c>
      <c r="E3954" s="1">
        <v>468735.11</v>
      </c>
    </row>
    <row r="3955" spans="1:5">
      <c r="A3955" s="1">
        <v>1957</v>
      </c>
      <c r="B3955" s="1">
        <v>66</v>
      </c>
      <c r="C3955" s="1">
        <v>258932.12</v>
      </c>
      <c r="D3955" s="1">
        <v>188470.33</v>
      </c>
      <c r="E3955" s="1">
        <v>447402.44</v>
      </c>
    </row>
    <row r="3956" spans="1:5">
      <c r="A3956" s="1">
        <v>1957</v>
      </c>
      <c r="B3956" s="1">
        <v>67</v>
      </c>
      <c r="C3956" s="1">
        <v>247827.9</v>
      </c>
      <c r="D3956" s="1">
        <v>177371.2</v>
      </c>
      <c r="E3956" s="1">
        <v>425199.1</v>
      </c>
    </row>
    <row r="3957" spans="1:5">
      <c r="A3957" s="1">
        <v>1957</v>
      </c>
      <c r="B3957" s="1">
        <v>68</v>
      </c>
      <c r="C3957" s="1">
        <v>241052.24</v>
      </c>
      <c r="D3957" s="1">
        <v>169506.71</v>
      </c>
      <c r="E3957" s="1">
        <v>410558.94</v>
      </c>
    </row>
    <row r="3958" spans="1:5">
      <c r="A3958" s="1">
        <v>1957</v>
      </c>
      <c r="B3958" s="1">
        <v>69</v>
      </c>
      <c r="C3958" s="1">
        <v>234973.23</v>
      </c>
      <c r="D3958" s="1">
        <v>162184.45000000001</v>
      </c>
      <c r="E3958" s="1">
        <v>397157.68</v>
      </c>
    </row>
    <row r="3959" spans="1:5">
      <c r="A3959" s="1">
        <v>1957</v>
      </c>
      <c r="B3959" s="1">
        <v>70</v>
      </c>
      <c r="C3959" s="1">
        <v>225372.65</v>
      </c>
      <c r="D3959" s="1">
        <v>153454.41</v>
      </c>
      <c r="E3959" s="1">
        <v>378827.06</v>
      </c>
    </row>
    <row r="3960" spans="1:5">
      <c r="A3960" s="1">
        <v>1957</v>
      </c>
      <c r="B3960" s="1">
        <v>71</v>
      </c>
      <c r="C3960" s="1">
        <v>215808.11</v>
      </c>
      <c r="D3960" s="1">
        <v>144837.1</v>
      </c>
      <c r="E3960" s="1">
        <v>360645.21</v>
      </c>
    </row>
    <row r="3961" spans="1:5">
      <c r="A3961" s="1">
        <v>1957</v>
      </c>
      <c r="B3961" s="1">
        <v>72</v>
      </c>
      <c r="C3961" s="1">
        <v>204060.86</v>
      </c>
      <c r="D3961" s="1">
        <v>134889.94</v>
      </c>
      <c r="E3961" s="1">
        <v>338950.8</v>
      </c>
    </row>
    <row r="3962" spans="1:5">
      <c r="A3962" s="1">
        <v>1957</v>
      </c>
      <c r="B3962" s="1">
        <v>73</v>
      </c>
      <c r="C3962" s="1">
        <v>190852.07</v>
      </c>
      <c r="D3962" s="1">
        <v>124436.87</v>
      </c>
      <c r="E3962" s="1">
        <v>315288.94</v>
      </c>
    </row>
    <row r="3963" spans="1:5">
      <c r="A3963" s="1">
        <v>1957</v>
      </c>
      <c r="B3963" s="1">
        <v>74</v>
      </c>
      <c r="C3963" s="1">
        <v>180039.52</v>
      </c>
      <c r="D3963" s="1">
        <v>115509.43</v>
      </c>
      <c r="E3963" s="1">
        <v>295548.96000000002</v>
      </c>
    </row>
    <row r="3964" spans="1:5">
      <c r="A3964" s="1">
        <v>1957</v>
      </c>
      <c r="B3964" s="1">
        <v>75</v>
      </c>
      <c r="C3964" s="1">
        <v>169649.87</v>
      </c>
      <c r="D3964" s="1">
        <v>107281.28</v>
      </c>
      <c r="E3964" s="1">
        <v>276931.14</v>
      </c>
    </row>
    <row r="3965" spans="1:5">
      <c r="A3965" s="1">
        <v>1957</v>
      </c>
      <c r="B3965" s="1">
        <v>76</v>
      </c>
      <c r="C3965" s="1">
        <v>158166</v>
      </c>
      <c r="D3965" s="1">
        <v>97749.68</v>
      </c>
      <c r="E3965" s="1">
        <v>255915.68</v>
      </c>
    </row>
    <row r="3966" spans="1:5">
      <c r="A3966" s="1">
        <v>1957</v>
      </c>
      <c r="B3966" s="1">
        <v>77</v>
      </c>
      <c r="C3966" s="1">
        <v>144156.1</v>
      </c>
      <c r="D3966" s="1">
        <v>87314.43</v>
      </c>
      <c r="E3966" s="1">
        <v>231470.53</v>
      </c>
    </row>
    <row r="3967" spans="1:5">
      <c r="A3967" s="1">
        <v>1957</v>
      </c>
      <c r="B3967" s="1">
        <v>78</v>
      </c>
      <c r="C3967" s="1">
        <v>130733.53</v>
      </c>
      <c r="D3967" s="1">
        <v>78401.7</v>
      </c>
      <c r="E3967" s="1">
        <v>209135.23</v>
      </c>
    </row>
    <row r="3968" spans="1:5">
      <c r="A3968" s="1">
        <v>1957</v>
      </c>
      <c r="B3968" s="1">
        <v>79</v>
      </c>
      <c r="C3968" s="1">
        <v>118685.79</v>
      </c>
      <c r="D3968" s="1">
        <v>70274.289999999994</v>
      </c>
      <c r="E3968" s="1">
        <v>188960.08</v>
      </c>
    </row>
    <row r="3969" spans="1:5">
      <c r="A3969" s="1">
        <v>1957</v>
      </c>
      <c r="B3969" s="1">
        <v>80</v>
      </c>
      <c r="C3969" s="1">
        <v>107835.69</v>
      </c>
      <c r="D3969" s="1">
        <v>62880.42</v>
      </c>
      <c r="E3969" s="1">
        <v>170716.12</v>
      </c>
    </row>
    <row r="3970" spans="1:5">
      <c r="A3970" s="1">
        <v>1957</v>
      </c>
      <c r="B3970" s="1">
        <v>81</v>
      </c>
      <c r="C3970" s="1">
        <v>94915.39</v>
      </c>
      <c r="D3970" s="1">
        <v>54573.64</v>
      </c>
      <c r="E3970" s="1">
        <v>149489.03</v>
      </c>
    </row>
    <row r="3971" spans="1:5">
      <c r="A3971" s="1">
        <v>1957</v>
      </c>
      <c r="B3971" s="1">
        <v>82</v>
      </c>
      <c r="C3971" s="1">
        <v>81940.990000000005</v>
      </c>
      <c r="D3971" s="1">
        <v>46108.57</v>
      </c>
      <c r="E3971" s="1">
        <v>128049.56</v>
      </c>
    </row>
    <row r="3972" spans="1:5">
      <c r="A3972" s="1">
        <v>1957</v>
      </c>
      <c r="B3972" s="1">
        <v>83</v>
      </c>
      <c r="C3972" s="1">
        <v>69092.5</v>
      </c>
      <c r="D3972" s="1">
        <v>37722.61</v>
      </c>
      <c r="E3972" s="1">
        <v>106815.1</v>
      </c>
    </row>
    <row r="3973" spans="1:5">
      <c r="A3973" s="1">
        <v>1957</v>
      </c>
      <c r="B3973" s="1">
        <v>84</v>
      </c>
      <c r="C3973" s="1">
        <v>57262.34</v>
      </c>
      <c r="D3973" s="1">
        <v>30131.040000000001</v>
      </c>
      <c r="E3973" s="1">
        <v>87393.37</v>
      </c>
    </row>
    <row r="3974" spans="1:5">
      <c r="A3974" s="1">
        <v>1957</v>
      </c>
      <c r="B3974" s="1">
        <v>85</v>
      </c>
      <c r="C3974" s="1">
        <v>47064.99</v>
      </c>
      <c r="D3974" s="1">
        <v>23736.25</v>
      </c>
      <c r="E3974" s="1">
        <v>70801.240000000005</v>
      </c>
    </row>
    <row r="3975" spans="1:5">
      <c r="A3975" s="1">
        <v>1957</v>
      </c>
      <c r="B3975" s="1">
        <v>86</v>
      </c>
      <c r="C3975" s="1">
        <v>38101.379999999997</v>
      </c>
      <c r="D3975" s="1">
        <v>18414.599999999999</v>
      </c>
      <c r="E3975" s="1">
        <v>56515.98</v>
      </c>
    </row>
    <row r="3976" spans="1:5">
      <c r="A3976" s="1">
        <v>1957</v>
      </c>
      <c r="B3976" s="1">
        <v>87</v>
      </c>
      <c r="C3976" s="1">
        <v>30160.959999999999</v>
      </c>
      <c r="D3976" s="1">
        <v>13842.53</v>
      </c>
      <c r="E3976" s="1">
        <v>44003.5</v>
      </c>
    </row>
    <row r="3977" spans="1:5">
      <c r="A3977" s="1">
        <v>1957</v>
      </c>
      <c r="B3977" s="1">
        <v>88</v>
      </c>
      <c r="C3977" s="1">
        <v>23506.45</v>
      </c>
      <c r="D3977" s="1">
        <v>10093.370000000001</v>
      </c>
      <c r="E3977" s="1">
        <v>33599.82</v>
      </c>
    </row>
    <row r="3978" spans="1:5">
      <c r="A3978" s="1">
        <v>1957</v>
      </c>
      <c r="B3978" s="1">
        <v>89</v>
      </c>
      <c r="C3978" s="1">
        <v>18181.29</v>
      </c>
      <c r="D3978" s="1">
        <v>7308.01</v>
      </c>
      <c r="E3978" s="1">
        <v>25489.3</v>
      </c>
    </row>
    <row r="3979" spans="1:5">
      <c r="A3979" s="1">
        <v>1957</v>
      </c>
      <c r="B3979" s="1">
        <v>90</v>
      </c>
      <c r="C3979" s="1">
        <v>13684.32</v>
      </c>
      <c r="D3979" s="1">
        <v>5085.7</v>
      </c>
      <c r="E3979" s="1">
        <v>18770.02</v>
      </c>
    </row>
    <row r="3980" spans="1:5">
      <c r="A3980" s="1">
        <v>1957</v>
      </c>
      <c r="B3980" s="1">
        <v>91</v>
      </c>
      <c r="C3980" s="1">
        <v>10147.530000000001</v>
      </c>
      <c r="D3980" s="1">
        <v>3479.43</v>
      </c>
      <c r="E3980" s="1">
        <v>13626.95</v>
      </c>
    </row>
    <row r="3981" spans="1:5">
      <c r="A3981" s="1">
        <v>1957</v>
      </c>
      <c r="B3981" s="1">
        <v>92</v>
      </c>
      <c r="C3981" s="1">
        <v>7358.74</v>
      </c>
      <c r="D3981" s="1">
        <v>2371.2600000000002</v>
      </c>
      <c r="E3981" s="1">
        <v>9730</v>
      </c>
    </row>
    <row r="3982" spans="1:5">
      <c r="A3982" s="1">
        <v>1957</v>
      </c>
      <c r="B3982" s="1">
        <v>93</v>
      </c>
      <c r="C3982" s="1">
        <v>5254.49</v>
      </c>
      <c r="D3982" s="1">
        <v>1558.01</v>
      </c>
      <c r="E3982" s="1">
        <v>6812.5</v>
      </c>
    </row>
    <row r="3983" spans="1:5">
      <c r="A3983" s="1">
        <v>1957</v>
      </c>
      <c r="B3983" s="1">
        <v>94</v>
      </c>
      <c r="C3983" s="1">
        <v>3650.07</v>
      </c>
      <c r="D3983" s="1">
        <v>997.69</v>
      </c>
      <c r="E3983" s="1">
        <v>4647.76</v>
      </c>
    </row>
    <row r="3984" spans="1:5">
      <c r="A3984" s="1">
        <v>1957</v>
      </c>
      <c r="B3984" s="1">
        <v>95</v>
      </c>
      <c r="C3984" s="1">
        <v>2423.11</v>
      </c>
      <c r="D3984" s="1">
        <v>616.64</v>
      </c>
      <c r="E3984" s="1">
        <v>3039.75</v>
      </c>
    </row>
    <row r="3985" spans="1:5">
      <c r="A3985" s="1">
        <v>1957</v>
      </c>
      <c r="B3985" s="1">
        <v>96</v>
      </c>
      <c r="C3985" s="1">
        <v>1547.75</v>
      </c>
      <c r="D3985" s="1">
        <v>374.52</v>
      </c>
      <c r="E3985" s="1">
        <v>1922.26</v>
      </c>
    </row>
    <row r="3986" spans="1:5">
      <c r="A3986" s="1">
        <v>1957</v>
      </c>
      <c r="B3986" s="1">
        <v>97</v>
      </c>
      <c r="C3986" s="1">
        <v>952.37</v>
      </c>
      <c r="D3986" s="1">
        <v>216.34</v>
      </c>
      <c r="E3986" s="1">
        <v>1168.7</v>
      </c>
    </row>
    <row r="3987" spans="1:5">
      <c r="A3987" s="1">
        <v>1957</v>
      </c>
      <c r="B3987" s="1">
        <v>98</v>
      </c>
      <c r="C3987" s="1">
        <v>568.47</v>
      </c>
      <c r="D3987" s="1">
        <v>114.66</v>
      </c>
      <c r="E3987" s="1">
        <v>683.13</v>
      </c>
    </row>
    <row r="3988" spans="1:5">
      <c r="A3988" s="1">
        <v>1957</v>
      </c>
      <c r="B3988" s="1">
        <v>99</v>
      </c>
      <c r="C3988" s="1">
        <v>345.92</v>
      </c>
      <c r="D3988" s="1">
        <v>60.82</v>
      </c>
      <c r="E3988" s="1">
        <v>406.74</v>
      </c>
    </row>
    <row r="3989" spans="1:5">
      <c r="A3989" s="1">
        <v>1957</v>
      </c>
      <c r="B3989" s="1">
        <v>100</v>
      </c>
      <c r="C3989" s="1">
        <v>209.98</v>
      </c>
      <c r="D3989" s="1">
        <v>27.56</v>
      </c>
      <c r="E3989" s="1">
        <v>237.55</v>
      </c>
    </row>
    <row r="3990" spans="1:5">
      <c r="A3990" s="1">
        <v>1957</v>
      </c>
      <c r="B3990" s="1">
        <v>101</v>
      </c>
      <c r="C3990" s="1">
        <v>112.54</v>
      </c>
      <c r="D3990" s="1">
        <v>10.1</v>
      </c>
      <c r="E3990" s="1">
        <v>122.64</v>
      </c>
    </row>
    <row r="3991" spans="1:5">
      <c r="A3991" s="1">
        <v>1957</v>
      </c>
      <c r="B3991" s="1">
        <v>102</v>
      </c>
      <c r="C3991" s="1">
        <v>53.33</v>
      </c>
      <c r="D3991" s="1">
        <v>4.47</v>
      </c>
      <c r="E3991" s="1">
        <v>57.8</v>
      </c>
    </row>
    <row r="3992" spans="1:5">
      <c r="A3992" s="1">
        <v>1957</v>
      </c>
      <c r="B3992" s="1">
        <v>103</v>
      </c>
      <c r="C3992" s="1">
        <v>23</v>
      </c>
      <c r="D3992" s="1">
        <v>2.98</v>
      </c>
      <c r="E3992" s="1">
        <v>25.98</v>
      </c>
    </row>
    <row r="3993" spans="1:5">
      <c r="A3993" s="1">
        <v>1957</v>
      </c>
      <c r="B3993" s="1">
        <v>104</v>
      </c>
      <c r="C3993" s="1">
        <v>11.17</v>
      </c>
      <c r="D3993" s="1">
        <v>1.67</v>
      </c>
      <c r="E3993" s="1">
        <v>12.84</v>
      </c>
    </row>
    <row r="3994" spans="1:5">
      <c r="A3994" s="1">
        <v>1957</v>
      </c>
      <c r="B3994" s="1">
        <v>105</v>
      </c>
      <c r="C3994" s="1">
        <v>5.63</v>
      </c>
      <c r="D3994" s="1">
        <v>0.47</v>
      </c>
      <c r="E3994" s="1">
        <v>6.09</v>
      </c>
    </row>
    <row r="3995" spans="1:5">
      <c r="A3995" s="1">
        <v>1957</v>
      </c>
      <c r="B3995" s="1">
        <v>106</v>
      </c>
      <c r="C3995" s="1">
        <v>1.95</v>
      </c>
      <c r="D3995" s="1">
        <v>0</v>
      </c>
      <c r="E3995" s="1">
        <v>1.95</v>
      </c>
    </row>
    <row r="3996" spans="1:5">
      <c r="A3996" s="1">
        <v>1957</v>
      </c>
      <c r="B3996" s="1">
        <v>107</v>
      </c>
      <c r="C3996" s="1">
        <v>0.73</v>
      </c>
      <c r="D3996" s="1">
        <v>0</v>
      </c>
      <c r="E3996" s="1">
        <v>0.73</v>
      </c>
    </row>
    <row r="3997" spans="1:5">
      <c r="A3997" s="1">
        <v>1957</v>
      </c>
      <c r="B3997" s="1">
        <v>108</v>
      </c>
      <c r="C3997" s="1">
        <v>0.23</v>
      </c>
      <c r="D3997" s="1">
        <v>0</v>
      </c>
      <c r="E3997" s="1">
        <v>0.23</v>
      </c>
    </row>
    <row r="3998" spans="1:5">
      <c r="A3998" s="1">
        <v>1957</v>
      </c>
      <c r="B3998" s="1">
        <v>109</v>
      </c>
      <c r="C3998" s="1">
        <v>0</v>
      </c>
      <c r="D3998" s="1">
        <v>0</v>
      </c>
      <c r="E3998" s="1">
        <v>0</v>
      </c>
    </row>
    <row r="3999" spans="1:5">
      <c r="A3999" s="1">
        <v>1957</v>
      </c>
      <c r="B3999" s="1" t="s">
        <v>121</v>
      </c>
      <c r="C3999" s="1">
        <v>0</v>
      </c>
      <c r="D3999" s="1">
        <v>0</v>
      </c>
      <c r="E3999" s="1">
        <v>0</v>
      </c>
    </row>
    <row r="4000" spans="1:5">
      <c r="A4000" s="1">
        <v>1958</v>
      </c>
      <c r="B4000" s="1">
        <v>0</v>
      </c>
      <c r="C4000" s="1">
        <v>411091.65</v>
      </c>
      <c r="D4000" s="1">
        <v>433785.93</v>
      </c>
      <c r="E4000" s="1">
        <v>844877.57</v>
      </c>
    </row>
    <row r="4001" spans="1:5">
      <c r="A4001" s="1">
        <v>1958</v>
      </c>
      <c r="B4001" s="1">
        <v>1</v>
      </c>
      <c r="C4001" s="1">
        <v>396157.28</v>
      </c>
      <c r="D4001" s="1">
        <v>417067.78</v>
      </c>
      <c r="E4001" s="1">
        <v>813225.06</v>
      </c>
    </row>
    <row r="4002" spans="1:5">
      <c r="A4002" s="1">
        <v>1958</v>
      </c>
      <c r="B4002" s="1">
        <v>2</v>
      </c>
      <c r="C4002" s="1">
        <v>383233.49</v>
      </c>
      <c r="D4002" s="1">
        <v>403401.45</v>
      </c>
      <c r="E4002" s="1">
        <v>786634.94</v>
      </c>
    </row>
    <row r="4003" spans="1:5">
      <c r="A4003" s="1">
        <v>1958</v>
      </c>
      <c r="B4003" s="1">
        <v>3</v>
      </c>
      <c r="C4003" s="1">
        <v>372363.3</v>
      </c>
      <c r="D4003" s="1">
        <v>391732</v>
      </c>
      <c r="E4003" s="1">
        <v>764095.3</v>
      </c>
    </row>
    <row r="4004" spans="1:5">
      <c r="A4004" s="1">
        <v>1958</v>
      </c>
      <c r="B4004" s="1">
        <v>4</v>
      </c>
      <c r="C4004" s="1">
        <v>375358.92</v>
      </c>
      <c r="D4004" s="1">
        <v>394349.17</v>
      </c>
      <c r="E4004" s="1">
        <v>769708.09</v>
      </c>
    </row>
    <row r="4005" spans="1:5">
      <c r="A4005" s="1">
        <v>1958</v>
      </c>
      <c r="B4005" s="1">
        <v>5</v>
      </c>
      <c r="C4005" s="1">
        <v>373798.26</v>
      </c>
      <c r="D4005" s="1">
        <v>392146.55</v>
      </c>
      <c r="E4005" s="1">
        <v>765944.81</v>
      </c>
    </row>
    <row r="4006" spans="1:5">
      <c r="A4006" s="1">
        <v>1958</v>
      </c>
      <c r="B4006" s="1">
        <v>6</v>
      </c>
      <c r="C4006" s="1">
        <v>369487.16</v>
      </c>
      <c r="D4006" s="1">
        <v>387592.69</v>
      </c>
      <c r="E4006" s="1">
        <v>757079.85</v>
      </c>
    </row>
    <row r="4007" spans="1:5">
      <c r="A4007" s="1">
        <v>1958</v>
      </c>
      <c r="B4007" s="1">
        <v>7</v>
      </c>
      <c r="C4007" s="1">
        <v>376253.14</v>
      </c>
      <c r="D4007" s="1">
        <v>395161.93</v>
      </c>
      <c r="E4007" s="1">
        <v>771415.07</v>
      </c>
    </row>
    <row r="4008" spans="1:5">
      <c r="A4008" s="1">
        <v>1958</v>
      </c>
      <c r="B4008" s="1">
        <v>8</v>
      </c>
      <c r="C4008" s="1">
        <v>388060.61</v>
      </c>
      <c r="D4008" s="1">
        <v>407685.14</v>
      </c>
      <c r="E4008" s="1">
        <v>795745.75</v>
      </c>
    </row>
    <row r="4009" spans="1:5">
      <c r="A4009" s="1">
        <v>1958</v>
      </c>
      <c r="B4009" s="1">
        <v>9</v>
      </c>
      <c r="C4009" s="1">
        <v>406609.16</v>
      </c>
      <c r="D4009" s="1">
        <v>426990.94</v>
      </c>
      <c r="E4009" s="1">
        <v>833600.1</v>
      </c>
    </row>
    <row r="4010" spans="1:5">
      <c r="A4010" s="1">
        <v>1958</v>
      </c>
      <c r="B4010" s="1">
        <v>10</v>
      </c>
      <c r="C4010" s="1">
        <v>430636.85</v>
      </c>
      <c r="D4010" s="1">
        <v>451214.13</v>
      </c>
      <c r="E4010" s="1">
        <v>881850.98</v>
      </c>
    </row>
    <row r="4011" spans="1:5">
      <c r="A4011" s="1">
        <v>1958</v>
      </c>
      <c r="B4011" s="1">
        <v>11</v>
      </c>
      <c r="C4011" s="1">
        <v>468333.99</v>
      </c>
      <c r="D4011" s="1">
        <v>490014.73</v>
      </c>
      <c r="E4011" s="1">
        <v>958348.72</v>
      </c>
    </row>
    <row r="4012" spans="1:5">
      <c r="A4012" s="1">
        <v>1958</v>
      </c>
      <c r="B4012" s="1">
        <v>12</v>
      </c>
      <c r="C4012" s="1">
        <v>398133.79</v>
      </c>
      <c r="D4012" s="1">
        <v>416594.51</v>
      </c>
      <c r="E4012" s="1">
        <v>814728.3</v>
      </c>
    </row>
    <row r="4013" spans="1:5">
      <c r="A4013" s="1">
        <v>1958</v>
      </c>
      <c r="B4013" s="1">
        <v>13</v>
      </c>
      <c r="C4013" s="1">
        <v>381662.58</v>
      </c>
      <c r="D4013" s="1">
        <v>398327.26</v>
      </c>
      <c r="E4013" s="1">
        <v>779989.84</v>
      </c>
    </row>
    <row r="4014" spans="1:5">
      <c r="A4014" s="1">
        <v>1958</v>
      </c>
      <c r="B4014" s="1">
        <v>14</v>
      </c>
      <c r="C4014" s="1">
        <v>375189.28</v>
      </c>
      <c r="D4014" s="1">
        <v>389217.33</v>
      </c>
      <c r="E4014" s="1">
        <v>764406.6</v>
      </c>
    </row>
    <row r="4015" spans="1:5">
      <c r="A4015" s="1">
        <v>1958</v>
      </c>
      <c r="B4015" s="1">
        <v>15</v>
      </c>
      <c r="C4015" s="1">
        <v>368535.22</v>
      </c>
      <c r="D4015" s="1">
        <v>378160.23</v>
      </c>
      <c r="E4015" s="1">
        <v>746695.45</v>
      </c>
    </row>
    <row r="4016" spans="1:5">
      <c r="A4016" s="1">
        <v>1958</v>
      </c>
      <c r="B4016" s="1">
        <v>16</v>
      </c>
      <c r="C4016" s="1">
        <v>342760.16</v>
      </c>
      <c r="D4016" s="1">
        <v>347214.55</v>
      </c>
      <c r="E4016" s="1">
        <v>689974.71</v>
      </c>
    </row>
    <row r="4017" spans="1:5">
      <c r="A4017" s="1">
        <v>1958</v>
      </c>
      <c r="B4017" s="1">
        <v>17</v>
      </c>
      <c r="C4017" s="1">
        <v>321936.45</v>
      </c>
      <c r="D4017" s="1">
        <v>323377.75</v>
      </c>
      <c r="E4017" s="1">
        <v>645314.18999999994</v>
      </c>
    </row>
    <row r="4018" spans="1:5">
      <c r="A4018" s="1">
        <v>1958</v>
      </c>
      <c r="B4018" s="1">
        <v>18</v>
      </c>
      <c r="C4018" s="1">
        <v>330659.51</v>
      </c>
      <c r="D4018" s="1">
        <v>328068.86</v>
      </c>
      <c r="E4018" s="1">
        <v>658728.37</v>
      </c>
    </row>
    <row r="4019" spans="1:5">
      <c r="A4019" s="1">
        <v>1958</v>
      </c>
      <c r="B4019" s="1">
        <v>19</v>
      </c>
      <c r="C4019" s="1">
        <v>336653.95</v>
      </c>
      <c r="D4019" s="1">
        <v>328473.84000000003</v>
      </c>
      <c r="E4019" s="1">
        <v>665127.79</v>
      </c>
    </row>
    <row r="4020" spans="1:5">
      <c r="A4020" s="1">
        <v>1958</v>
      </c>
      <c r="B4020" s="1">
        <v>20</v>
      </c>
      <c r="C4020" s="1">
        <v>338621.93</v>
      </c>
      <c r="D4020" s="1">
        <v>331912.93</v>
      </c>
      <c r="E4020" s="1">
        <v>670534.86</v>
      </c>
    </row>
    <row r="4021" spans="1:5">
      <c r="A4021" s="1">
        <v>1958</v>
      </c>
      <c r="B4021" s="1">
        <v>21</v>
      </c>
      <c r="C4021" s="1">
        <v>331446.98</v>
      </c>
      <c r="D4021" s="1">
        <v>330940.5</v>
      </c>
      <c r="E4021" s="1">
        <v>662387.48</v>
      </c>
    </row>
    <row r="4022" spans="1:5">
      <c r="A4022" s="1">
        <v>1958</v>
      </c>
      <c r="B4022" s="1">
        <v>22</v>
      </c>
      <c r="C4022" s="1">
        <v>326238.95</v>
      </c>
      <c r="D4022" s="1">
        <v>328690.55</v>
      </c>
      <c r="E4022" s="1">
        <v>654929.49</v>
      </c>
    </row>
    <row r="4023" spans="1:5">
      <c r="A4023" s="1">
        <v>1958</v>
      </c>
      <c r="B4023" s="1">
        <v>23</v>
      </c>
      <c r="C4023" s="1">
        <v>321328.17</v>
      </c>
      <c r="D4023" s="1">
        <v>326923.71999999997</v>
      </c>
      <c r="E4023" s="1">
        <v>648251.89</v>
      </c>
    </row>
    <row r="4024" spans="1:5">
      <c r="A4024" s="1">
        <v>1958</v>
      </c>
      <c r="B4024" s="1">
        <v>24</v>
      </c>
      <c r="C4024" s="1">
        <v>317608.65000000002</v>
      </c>
      <c r="D4024" s="1">
        <v>323298.13</v>
      </c>
      <c r="E4024" s="1">
        <v>640906.78</v>
      </c>
    </row>
    <row r="4025" spans="1:5">
      <c r="A4025" s="1">
        <v>1958</v>
      </c>
      <c r="B4025" s="1">
        <v>25</v>
      </c>
      <c r="C4025" s="1">
        <v>320709</v>
      </c>
      <c r="D4025" s="1">
        <v>322698.46000000002</v>
      </c>
      <c r="E4025" s="1">
        <v>643407.46</v>
      </c>
    </row>
    <row r="4026" spans="1:5">
      <c r="A4026" s="1">
        <v>1958</v>
      </c>
      <c r="B4026" s="1">
        <v>26</v>
      </c>
      <c r="C4026" s="1">
        <v>329648.27</v>
      </c>
      <c r="D4026" s="1">
        <v>325126.45</v>
      </c>
      <c r="E4026" s="1">
        <v>654774.72</v>
      </c>
    </row>
    <row r="4027" spans="1:5">
      <c r="A4027" s="1">
        <v>1958</v>
      </c>
      <c r="B4027" s="1">
        <v>27</v>
      </c>
      <c r="C4027" s="1">
        <v>337857.86</v>
      </c>
      <c r="D4027" s="1">
        <v>332221.78999999998</v>
      </c>
      <c r="E4027" s="1">
        <v>670079.65</v>
      </c>
    </row>
    <row r="4028" spans="1:5">
      <c r="A4028" s="1">
        <v>1958</v>
      </c>
      <c r="B4028" s="1">
        <v>28</v>
      </c>
      <c r="C4028" s="1">
        <v>340206.17</v>
      </c>
      <c r="D4028" s="1">
        <v>336414.31</v>
      </c>
      <c r="E4028" s="1">
        <v>676620.48</v>
      </c>
    </row>
    <row r="4029" spans="1:5">
      <c r="A4029" s="1">
        <v>1958</v>
      </c>
      <c r="B4029" s="1">
        <v>29</v>
      </c>
      <c r="C4029" s="1">
        <v>339312.26</v>
      </c>
      <c r="D4029" s="1">
        <v>336202.7</v>
      </c>
      <c r="E4029" s="1">
        <v>675514.95</v>
      </c>
    </row>
    <row r="4030" spans="1:5">
      <c r="A4030" s="1">
        <v>1958</v>
      </c>
      <c r="B4030" s="1">
        <v>30</v>
      </c>
      <c r="C4030" s="1">
        <v>340229.49</v>
      </c>
      <c r="D4030" s="1">
        <v>337879.51</v>
      </c>
      <c r="E4030" s="1">
        <v>678109</v>
      </c>
    </row>
    <row r="4031" spans="1:5">
      <c r="A4031" s="1">
        <v>1958</v>
      </c>
      <c r="B4031" s="1">
        <v>31</v>
      </c>
      <c r="C4031" s="1">
        <v>345793.88</v>
      </c>
      <c r="D4031" s="1">
        <v>343693.14</v>
      </c>
      <c r="E4031" s="1">
        <v>689487.02</v>
      </c>
    </row>
    <row r="4032" spans="1:5">
      <c r="A4032" s="1">
        <v>1958</v>
      </c>
      <c r="B4032" s="1">
        <v>32</v>
      </c>
      <c r="C4032" s="1">
        <v>353794.13</v>
      </c>
      <c r="D4032" s="1">
        <v>351757.69</v>
      </c>
      <c r="E4032" s="1">
        <v>705551.82</v>
      </c>
    </row>
    <row r="4033" spans="1:5">
      <c r="A4033" s="1">
        <v>1958</v>
      </c>
      <c r="B4033" s="1">
        <v>33</v>
      </c>
      <c r="C4033" s="1">
        <v>359154.52</v>
      </c>
      <c r="D4033" s="1">
        <v>356701.68</v>
      </c>
      <c r="E4033" s="1">
        <v>715856.2</v>
      </c>
    </row>
    <row r="4034" spans="1:5">
      <c r="A4034" s="1">
        <v>1958</v>
      </c>
      <c r="B4034" s="1">
        <v>34</v>
      </c>
      <c r="C4034" s="1">
        <v>364842.09</v>
      </c>
      <c r="D4034" s="1">
        <v>360933.49</v>
      </c>
      <c r="E4034" s="1">
        <v>725775.58</v>
      </c>
    </row>
    <row r="4035" spans="1:5">
      <c r="A4035" s="1">
        <v>1958</v>
      </c>
      <c r="B4035" s="1">
        <v>35</v>
      </c>
      <c r="C4035" s="1">
        <v>374606.34</v>
      </c>
      <c r="D4035" s="1">
        <v>369108.21</v>
      </c>
      <c r="E4035" s="1">
        <v>743714.55</v>
      </c>
    </row>
    <row r="4036" spans="1:5">
      <c r="A4036" s="1">
        <v>1958</v>
      </c>
      <c r="B4036" s="1">
        <v>36</v>
      </c>
      <c r="C4036" s="1">
        <v>392936.75</v>
      </c>
      <c r="D4036" s="1">
        <v>386496.07</v>
      </c>
      <c r="E4036" s="1">
        <v>779432.82</v>
      </c>
    </row>
    <row r="4037" spans="1:5">
      <c r="A4037" s="1">
        <v>1958</v>
      </c>
      <c r="B4037" s="1">
        <v>37</v>
      </c>
      <c r="C4037" s="1">
        <v>411998.58</v>
      </c>
      <c r="D4037" s="1">
        <v>404336.56</v>
      </c>
      <c r="E4037" s="1">
        <v>816335.14</v>
      </c>
    </row>
    <row r="4038" spans="1:5">
      <c r="A4038" s="1">
        <v>1958</v>
      </c>
      <c r="B4038" s="1">
        <v>38</v>
      </c>
      <c r="C4038" s="1">
        <v>397426.95</v>
      </c>
      <c r="D4038" s="1">
        <v>388601.81</v>
      </c>
      <c r="E4038" s="1">
        <v>786028.77</v>
      </c>
    </row>
    <row r="4039" spans="1:5">
      <c r="A4039" s="1">
        <v>1958</v>
      </c>
      <c r="B4039" s="1">
        <v>39</v>
      </c>
      <c r="C4039" s="1">
        <v>342915.87</v>
      </c>
      <c r="D4039" s="1">
        <v>332689.39</v>
      </c>
      <c r="E4039" s="1">
        <v>675605.27</v>
      </c>
    </row>
    <row r="4040" spans="1:5">
      <c r="A4040" s="1">
        <v>1958</v>
      </c>
      <c r="B4040" s="1">
        <v>40</v>
      </c>
      <c r="C4040" s="1">
        <v>309226.3</v>
      </c>
      <c r="D4040" s="1">
        <v>297570.8</v>
      </c>
      <c r="E4040" s="1">
        <v>606797.1</v>
      </c>
    </row>
    <row r="4041" spans="1:5">
      <c r="A4041" s="1">
        <v>1958</v>
      </c>
      <c r="B4041" s="1">
        <v>41</v>
      </c>
      <c r="C4041" s="1">
        <v>324255.76</v>
      </c>
      <c r="D4041" s="1">
        <v>311477.21000000002</v>
      </c>
      <c r="E4041" s="1">
        <v>635732.98</v>
      </c>
    </row>
    <row r="4042" spans="1:5">
      <c r="A4042" s="1">
        <v>1958</v>
      </c>
      <c r="B4042" s="1">
        <v>42</v>
      </c>
      <c r="C4042" s="1">
        <v>350866.38</v>
      </c>
      <c r="D4042" s="1">
        <v>336682.73</v>
      </c>
      <c r="E4042" s="1">
        <v>687549.12</v>
      </c>
    </row>
    <row r="4043" spans="1:5">
      <c r="A4043" s="1">
        <v>1958</v>
      </c>
      <c r="B4043" s="1">
        <v>43</v>
      </c>
      <c r="C4043" s="1">
        <v>374042.67</v>
      </c>
      <c r="D4043" s="1">
        <v>357476.65</v>
      </c>
      <c r="E4043" s="1">
        <v>731519.32</v>
      </c>
    </row>
    <row r="4044" spans="1:5">
      <c r="A4044" s="1">
        <v>1958</v>
      </c>
      <c r="B4044" s="1">
        <v>44</v>
      </c>
      <c r="C4044" s="1">
        <v>385888.34</v>
      </c>
      <c r="D4044" s="1">
        <v>367814.04</v>
      </c>
      <c r="E4044" s="1">
        <v>753702.38</v>
      </c>
    </row>
    <row r="4045" spans="1:5">
      <c r="A4045" s="1">
        <v>1958</v>
      </c>
      <c r="B4045" s="1">
        <v>45</v>
      </c>
      <c r="C4045" s="1">
        <v>384398.22</v>
      </c>
      <c r="D4045" s="1">
        <v>367004.14</v>
      </c>
      <c r="E4045" s="1">
        <v>751402.36</v>
      </c>
    </row>
    <row r="4046" spans="1:5">
      <c r="A4046" s="1">
        <v>1958</v>
      </c>
      <c r="B4046" s="1">
        <v>46</v>
      </c>
      <c r="C4046" s="1">
        <v>381216.71</v>
      </c>
      <c r="D4046" s="1">
        <v>365368.06</v>
      </c>
      <c r="E4046" s="1">
        <v>746584.77</v>
      </c>
    </row>
    <row r="4047" spans="1:5">
      <c r="A4047" s="1">
        <v>1958</v>
      </c>
      <c r="B4047" s="1">
        <v>47</v>
      </c>
      <c r="C4047" s="1">
        <v>380742.95</v>
      </c>
      <c r="D4047" s="1">
        <v>365265.94</v>
      </c>
      <c r="E4047" s="1">
        <v>746008.89</v>
      </c>
    </row>
    <row r="4048" spans="1:5">
      <c r="A4048" s="1">
        <v>1958</v>
      </c>
      <c r="B4048" s="1">
        <v>48</v>
      </c>
      <c r="C4048" s="1">
        <v>379693.18</v>
      </c>
      <c r="D4048" s="1">
        <v>364102.57</v>
      </c>
      <c r="E4048" s="1">
        <v>743795.75</v>
      </c>
    </row>
    <row r="4049" spans="1:5">
      <c r="A4049" s="1">
        <v>1958</v>
      </c>
      <c r="B4049" s="1">
        <v>49</v>
      </c>
      <c r="C4049" s="1">
        <v>380456.62</v>
      </c>
      <c r="D4049" s="1">
        <v>364373.27</v>
      </c>
      <c r="E4049" s="1">
        <v>744829.89</v>
      </c>
    </row>
    <row r="4050" spans="1:5">
      <c r="A4050" s="1">
        <v>1958</v>
      </c>
      <c r="B4050" s="1">
        <v>50</v>
      </c>
      <c r="C4050" s="1">
        <v>378021.42</v>
      </c>
      <c r="D4050" s="1">
        <v>361357.69</v>
      </c>
      <c r="E4050" s="1">
        <v>739379.11</v>
      </c>
    </row>
    <row r="4051" spans="1:5">
      <c r="A4051" s="1">
        <v>1958</v>
      </c>
      <c r="B4051" s="1">
        <v>51</v>
      </c>
      <c r="C4051" s="1">
        <v>370875.96</v>
      </c>
      <c r="D4051" s="1">
        <v>353913.85</v>
      </c>
      <c r="E4051" s="1">
        <v>724789.8</v>
      </c>
    </row>
    <row r="4052" spans="1:5">
      <c r="A4052" s="1">
        <v>1958</v>
      </c>
      <c r="B4052" s="1">
        <v>52</v>
      </c>
      <c r="C4052" s="1">
        <v>365786.07</v>
      </c>
      <c r="D4052" s="1">
        <v>347307.89</v>
      </c>
      <c r="E4052" s="1">
        <v>713093.96</v>
      </c>
    </row>
    <row r="4053" spans="1:5">
      <c r="A4053" s="1">
        <v>1958</v>
      </c>
      <c r="B4053" s="1">
        <v>53</v>
      </c>
      <c r="C4053" s="1">
        <v>362025.19</v>
      </c>
      <c r="D4053" s="1">
        <v>340662.61</v>
      </c>
      <c r="E4053" s="1">
        <v>702687.79</v>
      </c>
    </row>
    <row r="4054" spans="1:5">
      <c r="A4054" s="1">
        <v>1958</v>
      </c>
      <c r="B4054" s="1">
        <v>54</v>
      </c>
      <c r="C4054" s="1">
        <v>357681.27</v>
      </c>
      <c r="D4054" s="1">
        <v>333972.94</v>
      </c>
      <c r="E4054" s="1">
        <v>691654.21</v>
      </c>
    </row>
    <row r="4055" spans="1:5">
      <c r="A4055" s="1">
        <v>1958</v>
      </c>
      <c r="B4055" s="1">
        <v>55</v>
      </c>
      <c r="C4055" s="1">
        <v>351807.01</v>
      </c>
      <c r="D4055" s="1">
        <v>327352.86</v>
      </c>
      <c r="E4055" s="1">
        <v>679159.87</v>
      </c>
    </row>
    <row r="4056" spans="1:5">
      <c r="A4056" s="1">
        <v>1958</v>
      </c>
      <c r="B4056" s="1">
        <v>56</v>
      </c>
      <c r="C4056" s="1">
        <v>344330.74</v>
      </c>
      <c r="D4056" s="1">
        <v>319086.56</v>
      </c>
      <c r="E4056" s="1">
        <v>663417.30000000005</v>
      </c>
    </row>
    <row r="4057" spans="1:5">
      <c r="A4057" s="1">
        <v>1958</v>
      </c>
      <c r="B4057" s="1">
        <v>57</v>
      </c>
      <c r="C4057" s="1">
        <v>339101.77</v>
      </c>
      <c r="D4057" s="1">
        <v>308918.18</v>
      </c>
      <c r="E4057" s="1">
        <v>648019.94999999995</v>
      </c>
    </row>
    <row r="4058" spans="1:5">
      <c r="A4058" s="1">
        <v>1958</v>
      </c>
      <c r="B4058" s="1">
        <v>58</v>
      </c>
      <c r="C4058" s="1">
        <v>329880.59000000003</v>
      </c>
      <c r="D4058" s="1">
        <v>290563.27</v>
      </c>
      <c r="E4058" s="1">
        <v>620443.86</v>
      </c>
    </row>
    <row r="4059" spans="1:5">
      <c r="A4059" s="1">
        <v>1958</v>
      </c>
      <c r="B4059" s="1">
        <v>59</v>
      </c>
      <c r="C4059" s="1">
        <v>319419.51</v>
      </c>
      <c r="D4059" s="1">
        <v>267094.05</v>
      </c>
      <c r="E4059" s="1">
        <v>586513.56000000006</v>
      </c>
    </row>
    <row r="4060" spans="1:5">
      <c r="A4060" s="1">
        <v>1958</v>
      </c>
      <c r="B4060" s="1">
        <v>60</v>
      </c>
      <c r="C4060" s="1">
        <v>311558.73</v>
      </c>
      <c r="D4060" s="1">
        <v>248957.17</v>
      </c>
      <c r="E4060" s="1">
        <v>560515.9</v>
      </c>
    </row>
    <row r="4061" spans="1:5">
      <c r="A4061" s="1">
        <v>1958</v>
      </c>
      <c r="B4061" s="1">
        <v>61</v>
      </c>
      <c r="C4061" s="1">
        <v>303933.14</v>
      </c>
      <c r="D4061" s="1">
        <v>236997.61</v>
      </c>
      <c r="E4061" s="1">
        <v>540930.75</v>
      </c>
    </row>
    <row r="4062" spans="1:5">
      <c r="A4062" s="1">
        <v>1958</v>
      </c>
      <c r="B4062" s="1">
        <v>62</v>
      </c>
      <c r="C4062" s="1">
        <v>294315.14</v>
      </c>
      <c r="D4062" s="1">
        <v>225237.76000000001</v>
      </c>
      <c r="E4062" s="1">
        <v>519552.89</v>
      </c>
    </row>
    <row r="4063" spans="1:5">
      <c r="A4063" s="1">
        <v>1958</v>
      </c>
      <c r="B4063" s="1">
        <v>63</v>
      </c>
      <c r="C4063" s="1">
        <v>285361.81</v>
      </c>
      <c r="D4063" s="1">
        <v>215190.35</v>
      </c>
      <c r="E4063" s="1">
        <v>500552.16</v>
      </c>
    </row>
    <row r="4064" spans="1:5">
      <c r="A4064" s="1">
        <v>1958</v>
      </c>
      <c r="B4064" s="1">
        <v>64</v>
      </c>
      <c r="C4064" s="1">
        <v>278343.36</v>
      </c>
      <c r="D4064" s="1">
        <v>207895.98</v>
      </c>
      <c r="E4064" s="1">
        <v>486239.33</v>
      </c>
    </row>
    <row r="4065" spans="1:5">
      <c r="A4065" s="1">
        <v>1958</v>
      </c>
      <c r="B4065" s="1">
        <v>65</v>
      </c>
      <c r="C4065" s="1">
        <v>271913</v>
      </c>
      <c r="D4065" s="1">
        <v>201133.2</v>
      </c>
      <c r="E4065" s="1">
        <v>473046.19</v>
      </c>
    </row>
    <row r="4066" spans="1:5">
      <c r="A4066" s="1">
        <v>1958</v>
      </c>
      <c r="B4066" s="1">
        <v>66</v>
      </c>
      <c r="C4066" s="1">
        <v>263526.55</v>
      </c>
      <c r="D4066" s="1">
        <v>192087.82</v>
      </c>
      <c r="E4066" s="1">
        <v>455614.37</v>
      </c>
    </row>
    <row r="4067" spans="1:5">
      <c r="A4067" s="1">
        <v>1958</v>
      </c>
      <c r="B4067" s="1">
        <v>67</v>
      </c>
      <c r="C4067" s="1">
        <v>253128.44</v>
      </c>
      <c r="D4067" s="1">
        <v>180736.03</v>
      </c>
      <c r="E4067" s="1">
        <v>433864.47</v>
      </c>
    </row>
    <row r="4068" spans="1:5">
      <c r="A4068" s="1">
        <v>1958</v>
      </c>
      <c r="B4068" s="1">
        <v>68</v>
      </c>
      <c r="C4068" s="1">
        <v>241957.09</v>
      </c>
      <c r="D4068" s="1">
        <v>169546.68</v>
      </c>
      <c r="E4068" s="1">
        <v>411503.77</v>
      </c>
    </row>
    <row r="4069" spans="1:5">
      <c r="A4069" s="1">
        <v>1958</v>
      </c>
      <c r="B4069" s="1">
        <v>69</v>
      </c>
      <c r="C4069" s="1">
        <v>234721.23</v>
      </c>
      <c r="D4069" s="1">
        <v>161283.45000000001</v>
      </c>
      <c r="E4069" s="1">
        <v>396004.68</v>
      </c>
    </row>
    <row r="4070" spans="1:5">
      <c r="A4070" s="1">
        <v>1958</v>
      </c>
      <c r="B4070" s="1">
        <v>70</v>
      </c>
      <c r="C4070" s="1">
        <v>227761.17</v>
      </c>
      <c r="D4070" s="1">
        <v>153433.54</v>
      </c>
      <c r="E4070" s="1">
        <v>381194.7</v>
      </c>
    </row>
    <row r="4071" spans="1:5">
      <c r="A4071" s="1">
        <v>1958</v>
      </c>
      <c r="B4071" s="1">
        <v>71</v>
      </c>
      <c r="C4071" s="1">
        <v>217839.42</v>
      </c>
      <c r="D4071" s="1">
        <v>144650.4</v>
      </c>
      <c r="E4071" s="1">
        <v>362489.82</v>
      </c>
    </row>
    <row r="4072" spans="1:5">
      <c r="A4072" s="1">
        <v>1958</v>
      </c>
      <c r="B4072" s="1">
        <v>72</v>
      </c>
      <c r="C4072" s="1">
        <v>207660.17</v>
      </c>
      <c r="D4072" s="1">
        <v>135638.07</v>
      </c>
      <c r="E4072" s="1">
        <v>343298.25</v>
      </c>
    </row>
    <row r="4073" spans="1:5">
      <c r="A4073" s="1">
        <v>1958</v>
      </c>
      <c r="B4073" s="1">
        <v>73</v>
      </c>
      <c r="C4073" s="1">
        <v>195344.21</v>
      </c>
      <c r="D4073" s="1">
        <v>125513.16</v>
      </c>
      <c r="E4073" s="1">
        <v>320857.37</v>
      </c>
    </row>
    <row r="4074" spans="1:5">
      <c r="A4074" s="1">
        <v>1958</v>
      </c>
      <c r="B4074" s="1">
        <v>74</v>
      </c>
      <c r="C4074" s="1">
        <v>181892.34</v>
      </c>
      <c r="D4074" s="1">
        <v>115243.77</v>
      </c>
      <c r="E4074" s="1">
        <v>297136.11</v>
      </c>
    </row>
    <row r="4075" spans="1:5">
      <c r="A4075" s="1">
        <v>1958</v>
      </c>
      <c r="B4075" s="1">
        <v>75</v>
      </c>
      <c r="C4075" s="1">
        <v>170470.07</v>
      </c>
      <c r="D4075" s="1">
        <v>106165.28</v>
      </c>
      <c r="E4075" s="1">
        <v>276635.34999999998</v>
      </c>
    </row>
    <row r="4076" spans="1:5">
      <c r="A4076" s="1">
        <v>1958</v>
      </c>
      <c r="B4076" s="1">
        <v>76</v>
      </c>
      <c r="C4076" s="1">
        <v>159480</v>
      </c>
      <c r="D4076" s="1">
        <v>97733.03</v>
      </c>
      <c r="E4076" s="1">
        <v>257213.04</v>
      </c>
    </row>
    <row r="4077" spans="1:5">
      <c r="A4077" s="1">
        <v>1958</v>
      </c>
      <c r="B4077" s="1">
        <v>77</v>
      </c>
      <c r="C4077" s="1">
        <v>147847.14000000001</v>
      </c>
      <c r="D4077" s="1">
        <v>88483.28</v>
      </c>
      <c r="E4077" s="1">
        <v>236330.42</v>
      </c>
    </row>
    <row r="4078" spans="1:5">
      <c r="A4078" s="1">
        <v>1958</v>
      </c>
      <c r="B4078" s="1">
        <v>78</v>
      </c>
      <c r="C4078" s="1">
        <v>134006.95000000001</v>
      </c>
      <c r="D4078" s="1">
        <v>78468.710000000006</v>
      </c>
      <c r="E4078" s="1">
        <v>212475.66</v>
      </c>
    </row>
    <row r="4079" spans="1:5">
      <c r="A4079" s="1">
        <v>1958</v>
      </c>
      <c r="B4079" s="1">
        <v>79</v>
      </c>
      <c r="C4079" s="1">
        <v>120390.35</v>
      </c>
      <c r="D4079" s="1">
        <v>69680.740000000005</v>
      </c>
      <c r="E4079" s="1">
        <v>190071.08</v>
      </c>
    </row>
    <row r="4080" spans="1:5">
      <c r="A4080" s="1">
        <v>1958</v>
      </c>
      <c r="B4080" s="1">
        <v>80</v>
      </c>
      <c r="C4080" s="1">
        <v>109414.98</v>
      </c>
      <c r="D4080" s="1">
        <v>62578.34</v>
      </c>
      <c r="E4080" s="1">
        <v>171993.32</v>
      </c>
    </row>
    <row r="4081" spans="1:5">
      <c r="A4081" s="1">
        <v>1958</v>
      </c>
      <c r="B4081" s="1">
        <v>81</v>
      </c>
      <c r="C4081" s="1">
        <v>97592.26</v>
      </c>
      <c r="D4081" s="1">
        <v>54814.05</v>
      </c>
      <c r="E4081" s="1">
        <v>152406.31</v>
      </c>
    </row>
    <row r="4082" spans="1:5">
      <c r="A4082" s="1">
        <v>1958</v>
      </c>
      <c r="B4082" s="1">
        <v>82</v>
      </c>
      <c r="C4082" s="1">
        <v>85018.86</v>
      </c>
      <c r="D4082" s="1">
        <v>46914.879999999997</v>
      </c>
      <c r="E4082" s="1">
        <v>131933.74</v>
      </c>
    </row>
    <row r="4083" spans="1:5">
      <c r="A4083" s="1">
        <v>1958</v>
      </c>
      <c r="B4083" s="1">
        <v>83</v>
      </c>
      <c r="C4083" s="1">
        <v>72387.27</v>
      </c>
      <c r="D4083" s="1">
        <v>38964.21</v>
      </c>
      <c r="E4083" s="1">
        <v>111351.48</v>
      </c>
    </row>
    <row r="4084" spans="1:5">
      <c r="A4084" s="1">
        <v>1958</v>
      </c>
      <c r="B4084" s="1">
        <v>84</v>
      </c>
      <c r="C4084" s="1">
        <v>60206.27</v>
      </c>
      <c r="D4084" s="1">
        <v>31370.69</v>
      </c>
      <c r="E4084" s="1">
        <v>91576.97</v>
      </c>
    </row>
    <row r="4085" spans="1:5">
      <c r="A4085" s="1">
        <v>1958</v>
      </c>
      <c r="B4085" s="1">
        <v>85</v>
      </c>
      <c r="C4085" s="1">
        <v>49170.64</v>
      </c>
      <c r="D4085" s="1">
        <v>24632.99</v>
      </c>
      <c r="E4085" s="1">
        <v>73803.63</v>
      </c>
    </row>
    <row r="4086" spans="1:5">
      <c r="A4086" s="1">
        <v>1958</v>
      </c>
      <c r="B4086" s="1">
        <v>86</v>
      </c>
      <c r="C4086" s="1">
        <v>39846.03</v>
      </c>
      <c r="D4086" s="1">
        <v>19079.330000000002</v>
      </c>
      <c r="E4086" s="1">
        <v>58925.36</v>
      </c>
    </row>
    <row r="4087" spans="1:5">
      <c r="A4087" s="1">
        <v>1958</v>
      </c>
      <c r="B4087" s="1">
        <v>87</v>
      </c>
      <c r="C4087" s="1">
        <v>31701.119999999999</v>
      </c>
      <c r="D4087" s="1">
        <v>14481.89</v>
      </c>
      <c r="E4087" s="1">
        <v>46183.01</v>
      </c>
    </row>
    <row r="4088" spans="1:5">
      <c r="A4088" s="1">
        <v>1958</v>
      </c>
      <c r="B4088" s="1">
        <v>88</v>
      </c>
      <c r="C4088" s="1">
        <v>24700.18</v>
      </c>
      <c r="D4088" s="1">
        <v>10658.81</v>
      </c>
      <c r="E4088" s="1">
        <v>35358.99</v>
      </c>
    </row>
    <row r="4089" spans="1:5">
      <c r="A4089" s="1">
        <v>1958</v>
      </c>
      <c r="B4089" s="1">
        <v>89</v>
      </c>
      <c r="C4089" s="1">
        <v>18897.080000000002</v>
      </c>
      <c r="D4089" s="1">
        <v>7620.76</v>
      </c>
      <c r="E4089" s="1">
        <v>26517.84</v>
      </c>
    </row>
    <row r="4090" spans="1:5">
      <c r="A4090" s="1">
        <v>1958</v>
      </c>
      <c r="B4090" s="1">
        <v>90</v>
      </c>
      <c r="C4090" s="1">
        <v>14314.31</v>
      </c>
      <c r="D4090" s="1">
        <v>5389.7</v>
      </c>
      <c r="E4090" s="1">
        <v>19704.009999999998</v>
      </c>
    </row>
    <row r="4091" spans="1:5">
      <c r="A4091" s="1">
        <v>1958</v>
      </c>
      <c r="B4091" s="1">
        <v>91</v>
      </c>
      <c r="C4091" s="1">
        <v>10623.3</v>
      </c>
      <c r="D4091" s="1">
        <v>3662.04</v>
      </c>
      <c r="E4091" s="1">
        <v>14285.34</v>
      </c>
    </row>
    <row r="4092" spans="1:5">
      <c r="A4092" s="1">
        <v>1958</v>
      </c>
      <c r="B4092" s="1">
        <v>92</v>
      </c>
      <c r="C4092" s="1">
        <v>7731.66</v>
      </c>
      <c r="D4092" s="1">
        <v>2442.6</v>
      </c>
      <c r="E4092" s="1">
        <v>10174.26</v>
      </c>
    </row>
    <row r="4093" spans="1:5">
      <c r="A4093" s="1">
        <v>1958</v>
      </c>
      <c r="B4093" s="1">
        <v>93</v>
      </c>
      <c r="C4093" s="1">
        <v>5473.66</v>
      </c>
      <c r="D4093" s="1">
        <v>1622.98</v>
      </c>
      <c r="E4093" s="1">
        <v>7096.64</v>
      </c>
    </row>
    <row r="4094" spans="1:5">
      <c r="A4094" s="1">
        <v>1958</v>
      </c>
      <c r="B4094" s="1">
        <v>94</v>
      </c>
      <c r="C4094" s="1">
        <v>3805.06</v>
      </c>
      <c r="D4094" s="1">
        <v>1039.1400000000001</v>
      </c>
      <c r="E4094" s="1">
        <v>4844.2</v>
      </c>
    </row>
    <row r="4095" spans="1:5">
      <c r="A4095" s="1">
        <v>1958</v>
      </c>
      <c r="B4095" s="1">
        <v>95</v>
      </c>
      <c r="C4095" s="1">
        <v>2566.7600000000002</v>
      </c>
      <c r="D4095" s="1">
        <v>633.16</v>
      </c>
      <c r="E4095" s="1">
        <v>3199.92</v>
      </c>
    </row>
    <row r="4096" spans="1:5">
      <c r="A4096" s="1">
        <v>1958</v>
      </c>
      <c r="B4096" s="1">
        <v>96</v>
      </c>
      <c r="C4096" s="1">
        <v>1670.15</v>
      </c>
      <c r="D4096" s="1">
        <v>383.97</v>
      </c>
      <c r="E4096" s="1">
        <v>2054.12</v>
      </c>
    </row>
    <row r="4097" spans="1:5">
      <c r="A4097" s="1">
        <v>1958</v>
      </c>
      <c r="B4097" s="1">
        <v>97</v>
      </c>
      <c r="C4097" s="1">
        <v>1024.32</v>
      </c>
      <c r="D4097" s="1">
        <v>231.69</v>
      </c>
      <c r="E4097" s="1">
        <v>1256.01</v>
      </c>
    </row>
    <row r="4098" spans="1:5">
      <c r="A4098" s="1">
        <v>1958</v>
      </c>
      <c r="B4098" s="1">
        <v>98</v>
      </c>
      <c r="C4098" s="1">
        <v>602.54</v>
      </c>
      <c r="D4098" s="1">
        <v>130.54</v>
      </c>
      <c r="E4098" s="1">
        <v>733.08</v>
      </c>
    </row>
    <row r="4099" spans="1:5">
      <c r="A4099" s="1">
        <v>1958</v>
      </c>
      <c r="B4099" s="1">
        <v>99</v>
      </c>
      <c r="C4099" s="1">
        <v>358.57</v>
      </c>
      <c r="D4099" s="1">
        <v>67.56</v>
      </c>
      <c r="E4099" s="1">
        <v>426.13</v>
      </c>
    </row>
    <row r="4100" spans="1:5">
      <c r="A4100" s="1">
        <v>1958</v>
      </c>
      <c r="B4100" s="1">
        <v>100</v>
      </c>
      <c r="C4100" s="1">
        <v>215.37</v>
      </c>
      <c r="D4100" s="1">
        <v>35.479999999999997</v>
      </c>
      <c r="E4100" s="1">
        <v>250.84</v>
      </c>
    </row>
    <row r="4101" spans="1:5">
      <c r="A4101" s="1">
        <v>1958</v>
      </c>
      <c r="B4101" s="1">
        <v>101</v>
      </c>
      <c r="C4101" s="1">
        <v>127.57</v>
      </c>
      <c r="D4101" s="1">
        <v>18.3</v>
      </c>
      <c r="E4101" s="1">
        <v>145.87</v>
      </c>
    </row>
    <row r="4102" spans="1:5">
      <c r="A4102" s="1">
        <v>1958</v>
      </c>
      <c r="B4102" s="1">
        <v>102</v>
      </c>
      <c r="C4102" s="1">
        <v>64.62</v>
      </c>
      <c r="D4102" s="1">
        <v>6.66</v>
      </c>
      <c r="E4102" s="1">
        <v>71.28</v>
      </c>
    </row>
    <row r="4103" spans="1:5">
      <c r="A4103" s="1">
        <v>1958</v>
      </c>
      <c r="B4103" s="1">
        <v>103</v>
      </c>
      <c r="C4103" s="1">
        <v>28.87</v>
      </c>
      <c r="D4103" s="1">
        <v>2.2400000000000002</v>
      </c>
      <c r="E4103" s="1">
        <v>31.12</v>
      </c>
    </row>
    <row r="4104" spans="1:5">
      <c r="A4104" s="1">
        <v>1958</v>
      </c>
      <c r="B4104" s="1">
        <v>104</v>
      </c>
      <c r="C4104" s="1">
        <v>11.78</v>
      </c>
      <c r="D4104" s="1">
        <v>1.5</v>
      </c>
      <c r="E4104" s="1">
        <v>13.28</v>
      </c>
    </row>
    <row r="4105" spans="1:5">
      <c r="A4105" s="1">
        <v>1958</v>
      </c>
      <c r="B4105" s="1">
        <v>105</v>
      </c>
      <c r="C4105" s="1">
        <v>5.24</v>
      </c>
      <c r="D4105" s="1">
        <v>0.73</v>
      </c>
      <c r="E4105" s="1">
        <v>5.96</v>
      </c>
    </row>
    <row r="4106" spans="1:5">
      <c r="A4106" s="1">
        <v>1958</v>
      </c>
      <c r="B4106" s="1">
        <v>106</v>
      </c>
      <c r="C4106" s="1">
        <v>2.4300000000000002</v>
      </c>
      <c r="D4106" s="1">
        <v>0.23</v>
      </c>
      <c r="E4106" s="1">
        <v>2.66</v>
      </c>
    </row>
    <row r="4107" spans="1:5">
      <c r="A4107" s="1">
        <v>1958</v>
      </c>
      <c r="B4107" s="1">
        <v>107</v>
      </c>
      <c r="C4107" s="1">
        <v>0.74</v>
      </c>
      <c r="D4107" s="1">
        <v>0</v>
      </c>
      <c r="E4107" s="1">
        <v>0.74</v>
      </c>
    </row>
    <row r="4108" spans="1:5">
      <c r="A4108" s="1">
        <v>1958</v>
      </c>
      <c r="B4108" s="1">
        <v>108</v>
      </c>
      <c r="C4108" s="1">
        <v>0.5</v>
      </c>
      <c r="D4108" s="1">
        <v>0</v>
      </c>
      <c r="E4108" s="1">
        <v>0.5</v>
      </c>
    </row>
    <row r="4109" spans="1:5">
      <c r="A4109" s="1">
        <v>1958</v>
      </c>
      <c r="B4109" s="1">
        <v>109</v>
      </c>
      <c r="C4109" s="1">
        <v>0.23</v>
      </c>
      <c r="D4109" s="1">
        <v>0</v>
      </c>
      <c r="E4109" s="1">
        <v>0.23</v>
      </c>
    </row>
    <row r="4110" spans="1:5">
      <c r="A4110" s="1">
        <v>1958</v>
      </c>
      <c r="B4110" s="1" t="s">
        <v>121</v>
      </c>
      <c r="C4110" s="1">
        <v>0</v>
      </c>
      <c r="D4110" s="1">
        <v>0</v>
      </c>
      <c r="E4110" s="1">
        <v>0</v>
      </c>
    </row>
    <row r="4111" spans="1:5">
      <c r="A4111" s="1">
        <v>1959</v>
      </c>
      <c r="B4111" s="1">
        <v>0</v>
      </c>
      <c r="C4111" s="1">
        <v>420508.17</v>
      </c>
      <c r="D4111" s="1">
        <v>444280.59</v>
      </c>
      <c r="E4111" s="1">
        <v>864788.76</v>
      </c>
    </row>
    <row r="4112" spans="1:5">
      <c r="A4112" s="1">
        <v>1959</v>
      </c>
      <c r="B4112" s="1">
        <v>1</v>
      </c>
      <c r="C4112" s="1">
        <v>408315</v>
      </c>
      <c r="D4112" s="1">
        <v>430244.43</v>
      </c>
      <c r="E4112" s="1">
        <v>838559.43</v>
      </c>
    </row>
    <row r="4113" spans="1:5">
      <c r="A4113" s="1">
        <v>1959</v>
      </c>
      <c r="B4113" s="1">
        <v>2</v>
      </c>
      <c r="C4113" s="1">
        <v>395289.09</v>
      </c>
      <c r="D4113" s="1">
        <v>416211.5</v>
      </c>
      <c r="E4113" s="1">
        <v>811500.58</v>
      </c>
    </row>
    <row r="4114" spans="1:5">
      <c r="A4114" s="1">
        <v>1959</v>
      </c>
      <c r="B4114" s="1">
        <v>3</v>
      </c>
      <c r="C4114" s="1">
        <v>382815.23</v>
      </c>
      <c r="D4114" s="1">
        <v>403047.71</v>
      </c>
      <c r="E4114" s="1">
        <v>785862.94</v>
      </c>
    </row>
    <row r="4115" spans="1:5">
      <c r="A4115" s="1">
        <v>1959</v>
      </c>
      <c r="B4115" s="1">
        <v>4</v>
      </c>
      <c r="C4115" s="1">
        <v>372107.39</v>
      </c>
      <c r="D4115" s="1">
        <v>391427.1</v>
      </c>
      <c r="E4115" s="1">
        <v>763534.49</v>
      </c>
    </row>
    <row r="4116" spans="1:5">
      <c r="A4116" s="1">
        <v>1959</v>
      </c>
      <c r="B4116" s="1">
        <v>5</v>
      </c>
      <c r="C4116" s="1">
        <v>374566.52</v>
      </c>
      <c r="D4116" s="1">
        <v>393415.4</v>
      </c>
      <c r="E4116" s="1">
        <v>767981.92</v>
      </c>
    </row>
    <row r="4117" spans="1:5">
      <c r="A4117" s="1">
        <v>1959</v>
      </c>
      <c r="B4117" s="1">
        <v>6</v>
      </c>
      <c r="C4117" s="1">
        <v>373090.43</v>
      </c>
      <c r="D4117" s="1">
        <v>391340.77</v>
      </c>
      <c r="E4117" s="1">
        <v>764431.2</v>
      </c>
    </row>
    <row r="4118" spans="1:5">
      <c r="A4118" s="1">
        <v>1959</v>
      </c>
      <c r="B4118" s="1">
        <v>7</v>
      </c>
      <c r="C4118" s="1">
        <v>369081.92</v>
      </c>
      <c r="D4118" s="1">
        <v>387160.23</v>
      </c>
      <c r="E4118" s="1">
        <v>756242.15</v>
      </c>
    </row>
    <row r="4119" spans="1:5">
      <c r="A4119" s="1">
        <v>1959</v>
      </c>
      <c r="B4119" s="1">
        <v>8</v>
      </c>
      <c r="C4119" s="1">
        <v>376232.07</v>
      </c>
      <c r="D4119" s="1">
        <v>395093.57</v>
      </c>
      <c r="E4119" s="1">
        <v>771325.65</v>
      </c>
    </row>
    <row r="4120" spans="1:5">
      <c r="A4120" s="1">
        <v>1959</v>
      </c>
      <c r="B4120" s="1">
        <v>9</v>
      </c>
      <c r="C4120" s="1">
        <v>388067.06</v>
      </c>
      <c r="D4120" s="1">
        <v>407689.83</v>
      </c>
      <c r="E4120" s="1">
        <v>795756.89</v>
      </c>
    </row>
    <row r="4121" spans="1:5">
      <c r="A4121" s="1">
        <v>1959</v>
      </c>
      <c r="B4121" s="1">
        <v>10</v>
      </c>
      <c r="C4121" s="1">
        <v>406232.46</v>
      </c>
      <c r="D4121" s="1">
        <v>426603.19</v>
      </c>
      <c r="E4121" s="1">
        <v>832835.66</v>
      </c>
    </row>
    <row r="4122" spans="1:5">
      <c r="A4122" s="1">
        <v>1959</v>
      </c>
      <c r="B4122" s="1">
        <v>11</v>
      </c>
      <c r="C4122" s="1">
        <v>429922.67</v>
      </c>
      <c r="D4122" s="1">
        <v>450462.19</v>
      </c>
      <c r="E4122" s="1">
        <v>880384.86</v>
      </c>
    </row>
    <row r="4123" spans="1:5">
      <c r="A4123" s="1">
        <v>1959</v>
      </c>
      <c r="B4123" s="1">
        <v>12</v>
      </c>
      <c r="C4123" s="1">
        <v>467791.45</v>
      </c>
      <c r="D4123" s="1">
        <v>489453.26</v>
      </c>
      <c r="E4123" s="1">
        <v>957244.71</v>
      </c>
    </row>
    <row r="4124" spans="1:5">
      <c r="A4124" s="1">
        <v>1959</v>
      </c>
      <c r="B4124" s="1">
        <v>13</v>
      </c>
      <c r="C4124" s="1">
        <v>398590.41</v>
      </c>
      <c r="D4124" s="1">
        <v>417030.19</v>
      </c>
      <c r="E4124" s="1">
        <v>815620.6</v>
      </c>
    </row>
    <row r="4125" spans="1:5">
      <c r="A4125" s="1">
        <v>1959</v>
      </c>
      <c r="B4125" s="1">
        <v>14</v>
      </c>
      <c r="C4125" s="1">
        <v>382120.17</v>
      </c>
      <c r="D4125" s="1">
        <v>398592.88</v>
      </c>
      <c r="E4125" s="1">
        <v>780713.05</v>
      </c>
    </row>
    <row r="4126" spans="1:5">
      <c r="A4126" s="1">
        <v>1959</v>
      </c>
      <c r="B4126" s="1">
        <v>15</v>
      </c>
      <c r="C4126" s="1">
        <v>375460.22</v>
      </c>
      <c r="D4126" s="1">
        <v>388806.28</v>
      </c>
      <c r="E4126" s="1">
        <v>764266.51</v>
      </c>
    </row>
    <row r="4127" spans="1:5">
      <c r="A4127" s="1">
        <v>1959</v>
      </c>
      <c r="B4127" s="1">
        <v>16</v>
      </c>
      <c r="C4127" s="1">
        <v>369498.94</v>
      </c>
      <c r="D4127" s="1">
        <v>377717.88</v>
      </c>
      <c r="E4127" s="1">
        <v>747216.82</v>
      </c>
    </row>
    <row r="4128" spans="1:5">
      <c r="A4128" s="1">
        <v>1959</v>
      </c>
      <c r="B4128" s="1">
        <v>17</v>
      </c>
      <c r="C4128" s="1">
        <v>344076.17</v>
      </c>
      <c r="D4128" s="1">
        <v>346720.07</v>
      </c>
      <c r="E4128" s="1">
        <v>690796.24</v>
      </c>
    </row>
    <row r="4129" spans="1:5">
      <c r="A4129" s="1">
        <v>1959</v>
      </c>
      <c r="B4129" s="1">
        <v>18</v>
      </c>
      <c r="C4129" s="1">
        <v>323112.77</v>
      </c>
      <c r="D4129" s="1">
        <v>322122.45</v>
      </c>
      <c r="E4129" s="1">
        <v>645235.22</v>
      </c>
    </row>
    <row r="4130" spans="1:5">
      <c r="A4130" s="1">
        <v>1959</v>
      </c>
      <c r="B4130" s="1">
        <v>19</v>
      </c>
      <c r="C4130" s="1">
        <v>331571.01</v>
      </c>
      <c r="D4130" s="1">
        <v>326082.46000000002</v>
      </c>
      <c r="E4130" s="1">
        <v>657653.48</v>
      </c>
    </row>
    <row r="4131" spans="1:5">
      <c r="A4131" s="1">
        <v>1959</v>
      </c>
      <c r="B4131" s="1">
        <v>20</v>
      </c>
      <c r="C4131" s="1">
        <v>337428.95</v>
      </c>
      <c r="D4131" s="1">
        <v>328117.81</v>
      </c>
      <c r="E4131" s="1">
        <v>665546.76</v>
      </c>
    </row>
    <row r="4132" spans="1:5">
      <c r="A4132" s="1">
        <v>1959</v>
      </c>
      <c r="B4132" s="1">
        <v>21</v>
      </c>
      <c r="C4132" s="1">
        <v>339449.41</v>
      </c>
      <c r="D4132" s="1">
        <v>334155.56</v>
      </c>
      <c r="E4132" s="1">
        <v>673604.98</v>
      </c>
    </row>
    <row r="4133" spans="1:5">
      <c r="A4133" s="1">
        <v>1959</v>
      </c>
      <c r="B4133" s="1">
        <v>22</v>
      </c>
      <c r="C4133" s="1">
        <v>332224.90999999997</v>
      </c>
      <c r="D4133" s="1">
        <v>331449.5</v>
      </c>
      <c r="E4133" s="1">
        <v>663674.41</v>
      </c>
    </row>
    <row r="4134" spans="1:5">
      <c r="A4134" s="1">
        <v>1959</v>
      </c>
      <c r="B4134" s="1">
        <v>23</v>
      </c>
      <c r="C4134" s="1">
        <v>326939.8</v>
      </c>
      <c r="D4134" s="1">
        <v>330873.17</v>
      </c>
      <c r="E4134" s="1">
        <v>657812.97</v>
      </c>
    </row>
    <row r="4135" spans="1:5">
      <c r="A4135" s="1">
        <v>1959</v>
      </c>
      <c r="B4135" s="1">
        <v>24</v>
      </c>
      <c r="C4135" s="1">
        <v>321868.90000000002</v>
      </c>
      <c r="D4135" s="1">
        <v>328297.43</v>
      </c>
      <c r="E4135" s="1">
        <v>650166.31999999995</v>
      </c>
    </row>
    <row r="4136" spans="1:5">
      <c r="A4136" s="1">
        <v>1959</v>
      </c>
      <c r="B4136" s="1">
        <v>25</v>
      </c>
      <c r="C4136" s="1">
        <v>317884.94</v>
      </c>
      <c r="D4136" s="1">
        <v>324523.56</v>
      </c>
      <c r="E4136" s="1">
        <v>642408.5</v>
      </c>
    </row>
    <row r="4137" spans="1:5">
      <c r="A4137" s="1">
        <v>1959</v>
      </c>
      <c r="B4137" s="1">
        <v>26</v>
      </c>
      <c r="C4137" s="1">
        <v>320649.39</v>
      </c>
      <c r="D4137" s="1">
        <v>324405.5</v>
      </c>
      <c r="E4137" s="1">
        <v>645054.89</v>
      </c>
    </row>
    <row r="4138" spans="1:5">
      <c r="A4138" s="1">
        <v>1959</v>
      </c>
      <c r="B4138" s="1">
        <v>27</v>
      </c>
      <c r="C4138" s="1">
        <v>329226.36</v>
      </c>
      <c r="D4138" s="1">
        <v>328434.46999999997</v>
      </c>
      <c r="E4138" s="1">
        <v>657660.82999999996</v>
      </c>
    </row>
    <row r="4139" spans="1:5">
      <c r="A4139" s="1">
        <v>1959</v>
      </c>
      <c r="B4139" s="1">
        <v>28</v>
      </c>
      <c r="C4139" s="1">
        <v>337111.8</v>
      </c>
      <c r="D4139" s="1">
        <v>335531.39</v>
      </c>
      <c r="E4139" s="1">
        <v>672643.19</v>
      </c>
    </row>
    <row r="4140" spans="1:5">
      <c r="A4140" s="1">
        <v>1959</v>
      </c>
      <c r="B4140" s="1">
        <v>29</v>
      </c>
      <c r="C4140" s="1">
        <v>339299.54</v>
      </c>
      <c r="D4140" s="1">
        <v>338125.03</v>
      </c>
      <c r="E4140" s="1">
        <v>677424.57</v>
      </c>
    </row>
    <row r="4141" spans="1:5">
      <c r="A4141" s="1">
        <v>1959</v>
      </c>
      <c r="B4141" s="1">
        <v>30</v>
      </c>
      <c r="C4141" s="1">
        <v>338393.76</v>
      </c>
      <c r="D4141" s="1">
        <v>337211.62</v>
      </c>
      <c r="E4141" s="1">
        <v>675605.38</v>
      </c>
    </row>
    <row r="4142" spans="1:5">
      <c r="A4142" s="1">
        <v>1959</v>
      </c>
      <c r="B4142" s="1">
        <v>31</v>
      </c>
      <c r="C4142" s="1">
        <v>339296.15</v>
      </c>
      <c r="D4142" s="1">
        <v>338205.38</v>
      </c>
      <c r="E4142" s="1">
        <v>677501.52</v>
      </c>
    </row>
    <row r="4143" spans="1:5">
      <c r="A4143" s="1">
        <v>1959</v>
      </c>
      <c r="B4143" s="1">
        <v>32</v>
      </c>
      <c r="C4143" s="1">
        <v>344789.46</v>
      </c>
      <c r="D4143" s="1">
        <v>343387.03</v>
      </c>
      <c r="E4143" s="1">
        <v>688176.49</v>
      </c>
    </row>
    <row r="4144" spans="1:5">
      <c r="A4144" s="1">
        <v>1959</v>
      </c>
      <c r="B4144" s="1">
        <v>33</v>
      </c>
      <c r="C4144" s="1">
        <v>352733.21</v>
      </c>
      <c r="D4144" s="1">
        <v>351079.8</v>
      </c>
      <c r="E4144" s="1">
        <v>703813.01</v>
      </c>
    </row>
    <row r="4145" spans="1:5">
      <c r="A4145" s="1">
        <v>1959</v>
      </c>
      <c r="B4145" s="1">
        <v>34</v>
      </c>
      <c r="C4145" s="1">
        <v>358151.1</v>
      </c>
      <c r="D4145" s="1">
        <v>356039.04</v>
      </c>
      <c r="E4145" s="1">
        <v>714190.14</v>
      </c>
    </row>
    <row r="4146" spans="1:5">
      <c r="A4146" s="1">
        <v>1959</v>
      </c>
      <c r="B4146" s="1">
        <v>35</v>
      </c>
      <c r="C4146" s="1">
        <v>363771.79</v>
      </c>
      <c r="D4146" s="1">
        <v>360338.94</v>
      </c>
      <c r="E4146" s="1">
        <v>724110.74</v>
      </c>
    </row>
    <row r="4147" spans="1:5">
      <c r="A4147" s="1">
        <v>1959</v>
      </c>
      <c r="B4147" s="1">
        <v>36</v>
      </c>
      <c r="C4147" s="1">
        <v>373325.56</v>
      </c>
      <c r="D4147" s="1">
        <v>368352.17</v>
      </c>
      <c r="E4147" s="1">
        <v>741677.74</v>
      </c>
    </row>
    <row r="4148" spans="1:5">
      <c r="A4148" s="1">
        <v>1959</v>
      </c>
      <c r="B4148" s="1">
        <v>37</v>
      </c>
      <c r="C4148" s="1">
        <v>391394.48</v>
      </c>
      <c r="D4148" s="1">
        <v>385473.92</v>
      </c>
      <c r="E4148" s="1">
        <v>776868.4</v>
      </c>
    </row>
    <row r="4149" spans="1:5">
      <c r="A4149" s="1">
        <v>1959</v>
      </c>
      <c r="B4149" s="1">
        <v>38</v>
      </c>
      <c r="C4149" s="1">
        <v>410354.06</v>
      </c>
      <c r="D4149" s="1">
        <v>403137.22</v>
      </c>
      <c r="E4149" s="1">
        <v>813491.28</v>
      </c>
    </row>
    <row r="4150" spans="1:5">
      <c r="A4150" s="1">
        <v>1959</v>
      </c>
      <c r="B4150" s="1">
        <v>39</v>
      </c>
      <c r="C4150" s="1">
        <v>396571.01</v>
      </c>
      <c r="D4150" s="1">
        <v>388106.35</v>
      </c>
      <c r="E4150" s="1">
        <v>784677.35</v>
      </c>
    </row>
    <row r="4151" spans="1:5">
      <c r="A4151" s="1">
        <v>1959</v>
      </c>
      <c r="B4151" s="1">
        <v>40</v>
      </c>
      <c r="C4151" s="1">
        <v>343137.07</v>
      </c>
      <c r="D4151" s="1">
        <v>333297.3</v>
      </c>
      <c r="E4151" s="1">
        <v>676434.37</v>
      </c>
    </row>
    <row r="4152" spans="1:5">
      <c r="A4152" s="1">
        <v>1959</v>
      </c>
      <c r="B4152" s="1">
        <v>41</v>
      </c>
      <c r="C4152" s="1">
        <v>309414.02</v>
      </c>
      <c r="D4152" s="1">
        <v>298024.15000000002</v>
      </c>
      <c r="E4152" s="1">
        <v>607438.17000000004</v>
      </c>
    </row>
    <row r="4153" spans="1:5">
      <c r="A4153" s="1">
        <v>1959</v>
      </c>
      <c r="B4153" s="1">
        <v>42</v>
      </c>
      <c r="C4153" s="1">
        <v>323543.67999999999</v>
      </c>
      <c r="D4153" s="1">
        <v>310784.8</v>
      </c>
      <c r="E4153" s="1">
        <v>634328.48</v>
      </c>
    </row>
    <row r="4154" spans="1:5">
      <c r="A4154" s="1">
        <v>1959</v>
      </c>
      <c r="B4154" s="1">
        <v>43</v>
      </c>
      <c r="C4154" s="1">
        <v>349558.35</v>
      </c>
      <c r="D4154" s="1">
        <v>335321.38</v>
      </c>
      <c r="E4154" s="1">
        <v>684879.73</v>
      </c>
    </row>
    <row r="4155" spans="1:5">
      <c r="A4155" s="1">
        <v>1959</v>
      </c>
      <c r="B4155" s="1">
        <v>44</v>
      </c>
      <c r="C4155" s="1">
        <v>372648.8</v>
      </c>
      <c r="D4155" s="1">
        <v>355862.92</v>
      </c>
      <c r="E4155" s="1">
        <v>728511.73</v>
      </c>
    </row>
    <row r="4156" spans="1:5">
      <c r="A4156" s="1">
        <v>1959</v>
      </c>
      <c r="B4156" s="1">
        <v>45</v>
      </c>
      <c r="C4156" s="1">
        <v>384730.36</v>
      </c>
      <c r="D4156" s="1">
        <v>366278.14</v>
      </c>
      <c r="E4156" s="1">
        <v>751008.5</v>
      </c>
    </row>
    <row r="4157" spans="1:5">
      <c r="A4157" s="1">
        <v>1959</v>
      </c>
      <c r="B4157" s="1">
        <v>46</v>
      </c>
      <c r="C4157" s="1">
        <v>383149.82</v>
      </c>
      <c r="D4157" s="1">
        <v>365314.84</v>
      </c>
      <c r="E4157" s="1">
        <v>748464.67</v>
      </c>
    </row>
    <row r="4158" spans="1:5">
      <c r="A4158" s="1">
        <v>1959</v>
      </c>
      <c r="B4158" s="1">
        <v>47</v>
      </c>
      <c r="C4158" s="1">
        <v>379479.26</v>
      </c>
      <c r="D4158" s="1">
        <v>362954.77</v>
      </c>
      <c r="E4158" s="1">
        <v>742434.03</v>
      </c>
    </row>
    <row r="4159" spans="1:5">
      <c r="A4159" s="1">
        <v>1959</v>
      </c>
      <c r="B4159" s="1">
        <v>48</v>
      </c>
      <c r="C4159" s="1">
        <v>378797.29</v>
      </c>
      <c r="D4159" s="1">
        <v>362368.51</v>
      </c>
      <c r="E4159" s="1">
        <v>741165.79</v>
      </c>
    </row>
    <row r="4160" spans="1:5">
      <c r="A4160" s="1">
        <v>1959</v>
      </c>
      <c r="B4160" s="1">
        <v>49</v>
      </c>
      <c r="C4160" s="1">
        <v>378017.44</v>
      </c>
      <c r="D4160" s="1">
        <v>361300.98</v>
      </c>
      <c r="E4160" s="1">
        <v>739318.41</v>
      </c>
    </row>
    <row r="4161" spans="1:5">
      <c r="A4161" s="1">
        <v>1959</v>
      </c>
      <c r="B4161" s="1">
        <v>50</v>
      </c>
      <c r="C4161" s="1">
        <v>378504.19</v>
      </c>
      <c r="D4161" s="1">
        <v>361408.14</v>
      </c>
      <c r="E4161" s="1">
        <v>739912.33</v>
      </c>
    </row>
    <row r="4162" spans="1:5">
      <c r="A4162" s="1">
        <v>1959</v>
      </c>
      <c r="B4162" s="1">
        <v>51</v>
      </c>
      <c r="C4162" s="1">
        <v>375842.98</v>
      </c>
      <c r="D4162" s="1">
        <v>358404.76</v>
      </c>
      <c r="E4162" s="1">
        <v>734247.73</v>
      </c>
    </row>
    <row r="4163" spans="1:5">
      <c r="A4163" s="1">
        <v>1959</v>
      </c>
      <c r="B4163" s="1">
        <v>52</v>
      </c>
      <c r="C4163" s="1">
        <v>369049.59</v>
      </c>
      <c r="D4163" s="1">
        <v>351094.93</v>
      </c>
      <c r="E4163" s="1">
        <v>720144.53</v>
      </c>
    </row>
    <row r="4164" spans="1:5">
      <c r="A4164" s="1">
        <v>1959</v>
      </c>
      <c r="B4164" s="1">
        <v>53</v>
      </c>
      <c r="C4164" s="1">
        <v>363661.8</v>
      </c>
      <c r="D4164" s="1">
        <v>343733.14</v>
      </c>
      <c r="E4164" s="1">
        <v>707394.94</v>
      </c>
    </row>
    <row r="4165" spans="1:5">
      <c r="A4165" s="1">
        <v>1959</v>
      </c>
      <c r="B4165" s="1">
        <v>54</v>
      </c>
      <c r="C4165" s="1">
        <v>359772.77</v>
      </c>
      <c r="D4165" s="1">
        <v>336725.68</v>
      </c>
      <c r="E4165" s="1">
        <v>696498.44</v>
      </c>
    </row>
    <row r="4166" spans="1:5">
      <c r="A4166" s="1">
        <v>1959</v>
      </c>
      <c r="B4166" s="1">
        <v>55</v>
      </c>
      <c r="C4166" s="1">
        <v>355692.44</v>
      </c>
      <c r="D4166" s="1">
        <v>330244.93</v>
      </c>
      <c r="E4166" s="1">
        <v>685937.37</v>
      </c>
    </row>
    <row r="4167" spans="1:5">
      <c r="A4167" s="1">
        <v>1959</v>
      </c>
      <c r="B4167" s="1">
        <v>56</v>
      </c>
      <c r="C4167" s="1">
        <v>349573.48</v>
      </c>
      <c r="D4167" s="1">
        <v>323143.24</v>
      </c>
      <c r="E4167" s="1">
        <v>672716.72</v>
      </c>
    </row>
    <row r="4168" spans="1:5">
      <c r="A4168" s="1">
        <v>1959</v>
      </c>
      <c r="B4168" s="1">
        <v>57</v>
      </c>
      <c r="C4168" s="1">
        <v>341353.61</v>
      </c>
      <c r="D4168" s="1">
        <v>313984.57</v>
      </c>
      <c r="E4168" s="1">
        <v>655338.18000000005</v>
      </c>
    </row>
    <row r="4169" spans="1:5">
      <c r="A4169" s="1">
        <v>1959</v>
      </c>
      <c r="B4169" s="1">
        <v>58</v>
      </c>
      <c r="C4169" s="1">
        <v>334720.59999999998</v>
      </c>
      <c r="D4169" s="1">
        <v>302786.57</v>
      </c>
      <c r="E4169" s="1">
        <v>637507.17000000004</v>
      </c>
    </row>
    <row r="4170" spans="1:5">
      <c r="A4170" s="1">
        <v>1959</v>
      </c>
      <c r="B4170" s="1">
        <v>59</v>
      </c>
      <c r="C4170" s="1">
        <v>325607.17</v>
      </c>
      <c r="D4170" s="1">
        <v>284452</v>
      </c>
      <c r="E4170" s="1">
        <v>610059.17000000004</v>
      </c>
    </row>
    <row r="4171" spans="1:5">
      <c r="A4171" s="1">
        <v>1959</v>
      </c>
      <c r="B4171" s="1">
        <v>60</v>
      </c>
      <c r="C4171" s="1">
        <v>316139.64</v>
      </c>
      <c r="D4171" s="1">
        <v>261526.76</v>
      </c>
      <c r="E4171" s="1">
        <v>577666.39</v>
      </c>
    </row>
    <row r="4172" spans="1:5">
      <c r="A4172" s="1">
        <v>1959</v>
      </c>
      <c r="B4172" s="1">
        <v>61</v>
      </c>
      <c r="C4172" s="1">
        <v>308046.27</v>
      </c>
      <c r="D4172" s="1">
        <v>243260.15</v>
      </c>
      <c r="E4172" s="1">
        <v>551306.41</v>
      </c>
    </row>
    <row r="4173" spans="1:5">
      <c r="A4173" s="1">
        <v>1959</v>
      </c>
      <c r="B4173" s="1">
        <v>62</v>
      </c>
      <c r="C4173" s="1">
        <v>300095.17</v>
      </c>
      <c r="D4173" s="1">
        <v>230987.77</v>
      </c>
      <c r="E4173" s="1">
        <v>531082.93999999994</v>
      </c>
    </row>
    <row r="4174" spans="1:5">
      <c r="A4174" s="1">
        <v>1959</v>
      </c>
      <c r="B4174" s="1">
        <v>63</v>
      </c>
      <c r="C4174" s="1">
        <v>290365.65000000002</v>
      </c>
      <c r="D4174" s="1">
        <v>219006.47</v>
      </c>
      <c r="E4174" s="1">
        <v>509372.12</v>
      </c>
    </row>
    <row r="4175" spans="1:5">
      <c r="A4175" s="1">
        <v>1959</v>
      </c>
      <c r="B4175" s="1">
        <v>64</v>
      </c>
      <c r="C4175" s="1">
        <v>281181.63</v>
      </c>
      <c r="D4175" s="1">
        <v>208469.2</v>
      </c>
      <c r="E4175" s="1">
        <v>489650.83</v>
      </c>
    </row>
    <row r="4176" spans="1:5">
      <c r="A4176" s="1">
        <v>1959</v>
      </c>
      <c r="B4176" s="1">
        <v>65</v>
      </c>
      <c r="C4176" s="1">
        <v>273596.07</v>
      </c>
      <c r="D4176" s="1">
        <v>200619.09</v>
      </c>
      <c r="E4176" s="1">
        <v>474215.16</v>
      </c>
    </row>
    <row r="4177" spans="1:5">
      <c r="A4177" s="1">
        <v>1959</v>
      </c>
      <c r="B4177" s="1">
        <v>66</v>
      </c>
      <c r="C4177" s="1">
        <v>266543.48</v>
      </c>
      <c r="D4177" s="1">
        <v>193509.78</v>
      </c>
      <c r="E4177" s="1">
        <v>460053.26</v>
      </c>
    </row>
    <row r="4178" spans="1:5">
      <c r="A4178" s="1">
        <v>1959</v>
      </c>
      <c r="B4178" s="1">
        <v>67</v>
      </c>
      <c r="C4178" s="1">
        <v>257673.23</v>
      </c>
      <c r="D4178" s="1">
        <v>184091.49</v>
      </c>
      <c r="E4178" s="1">
        <v>441764.72</v>
      </c>
    </row>
    <row r="4179" spans="1:5">
      <c r="A4179" s="1">
        <v>1959</v>
      </c>
      <c r="B4179" s="1">
        <v>68</v>
      </c>
      <c r="C4179" s="1">
        <v>246868.6</v>
      </c>
      <c r="D4179" s="1">
        <v>172666.58</v>
      </c>
      <c r="E4179" s="1">
        <v>419535.18</v>
      </c>
    </row>
    <row r="4180" spans="1:5">
      <c r="A4180" s="1">
        <v>1959</v>
      </c>
      <c r="B4180" s="1">
        <v>69</v>
      </c>
      <c r="C4180" s="1">
        <v>235606.79</v>
      </c>
      <c r="D4180" s="1">
        <v>161492.35</v>
      </c>
      <c r="E4180" s="1">
        <v>397099.14</v>
      </c>
    </row>
    <row r="4181" spans="1:5">
      <c r="A4181" s="1">
        <v>1959</v>
      </c>
      <c r="B4181" s="1">
        <v>70</v>
      </c>
      <c r="C4181" s="1">
        <v>227893.91</v>
      </c>
      <c r="D4181" s="1">
        <v>152912.51999999999</v>
      </c>
      <c r="E4181" s="1">
        <v>380806.43</v>
      </c>
    </row>
    <row r="4182" spans="1:5">
      <c r="A4182" s="1">
        <v>1959</v>
      </c>
      <c r="B4182" s="1">
        <v>71</v>
      </c>
      <c r="C4182" s="1">
        <v>220123.99</v>
      </c>
      <c r="D4182" s="1">
        <v>144672.12</v>
      </c>
      <c r="E4182" s="1">
        <v>364796.11</v>
      </c>
    </row>
    <row r="4183" spans="1:5">
      <c r="A4183" s="1">
        <v>1959</v>
      </c>
      <c r="B4183" s="1">
        <v>72</v>
      </c>
      <c r="C4183" s="1">
        <v>209756.79999999999</v>
      </c>
      <c r="D4183" s="1">
        <v>135482.68</v>
      </c>
      <c r="E4183" s="1">
        <v>345239.49</v>
      </c>
    </row>
    <row r="4184" spans="1:5">
      <c r="A4184" s="1">
        <v>1959</v>
      </c>
      <c r="B4184" s="1">
        <v>73</v>
      </c>
      <c r="C4184" s="1">
        <v>198869.07</v>
      </c>
      <c r="D4184" s="1">
        <v>126100.4</v>
      </c>
      <c r="E4184" s="1">
        <v>324969.46999999997</v>
      </c>
    </row>
    <row r="4185" spans="1:5">
      <c r="A4185" s="1">
        <v>1959</v>
      </c>
      <c r="B4185" s="1">
        <v>74</v>
      </c>
      <c r="C4185" s="1">
        <v>186084.37</v>
      </c>
      <c r="D4185" s="1">
        <v>116050.77</v>
      </c>
      <c r="E4185" s="1">
        <v>302135.15000000002</v>
      </c>
    </row>
    <row r="4186" spans="1:5">
      <c r="A4186" s="1">
        <v>1959</v>
      </c>
      <c r="B4186" s="1">
        <v>75</v>
      </c>
      <c r="C4186" s="1">
        <v>172417.16</v>
      </c>
      <c r="D4186" s="1">
        <v>106014.57</v>
      </c>
      <c r="E4186" s="1">
        <v>278431.71999999997</v>
      </c>
    </row>
    <row r="4187" spans="1:5">
      <c r="A4187" s="1">
        <v>1959</v>
      </c>
      <c r="B4187" s="1">
        <v>76</v>
      </c>
      <c r="C4187" s="1">
        <v>160361.18</v>
      </c>
      <c r="D4187" s="1">
        <v>96866.72</v>
      </c>
      <c r="E4187" s="1">
        <v>257227.9</v>
      </c>
    </row>
    <row r="4188" spans="1:5">
      <c r="A4188" s="1">
        <v>1959</v>
      </c>
      <c r="B4188" s="1">
        <v>77</v>
      </c>
      <c r="C4188" s="1">
        <v>148899.1</v>
      </c>
      <c r="D4188" s="1">
        <v>88377.93</v>
      </c>
      <c r="E4188" s="1">
        <v>237277.03</v>
      </c>
    </row>
    <row r="4189" spans="1:5">
      <c r="A4189" s="1">
        <v>1959</v>
      </c>
      <c r="B4189" s="1">
        <v>78</v>
      </c>
      <c r="C4189" s="1">
        <v>137080.75</v>
      </c>
      <c r="D4189" s="1">
        <v>79293.64</v>
      </c>
      <c r="E4189" s="1">
        <v>216374.38</v>
      </c>
    </row>
    <row r="4190" spans="1:5">
      <c r="A4190" s="1">
        <v>1959</v>
      </c>
      <c r="B4190" s="1">
        <v>79</v>
      </c>
      <c r="C4190" s="1">
        <v>123342.46</v>
      </c>
      <c r="D4190" s="1">
        <v>69691.03</v>
      </c>
      <c r="E4190" s="1">
        <v>193033.49</v>
      </c>
    </row>
    <row r="4191" spans="1:5">
      <c r="A4191" s="1">
        <v>1959</v>
      </c>
      <c r="B4191" s="1">
        <v>80</v>
      </c>
      <c r="C4191" s="1">
        <v>111810.44</v>
      </c>
      <c r="D4191" s="1">
        <v>62655.42</v>
      </c>
      <c r="E4191" s="1">
        <v>174465.86</v>
      </c>
    </row>
    <row r="4192" spans="1:5">
      <c r="A4192" s="1">
        <v>1959</v>
      </c>
      <c r="B4192" s="1">
        <v>81</v>
      </c>
      <c r="C4192" s="1">
        <v>99032.04</v>
      </c>
      <c r="D4192" s="1">
        <v>54451.5</v>
      </c>
      <c r="E4192" s="1">
        <v>153483.54</v>
      </c>
    </row>
    <row r="4193" spans="1:5">
      <c r="A4193" s="1">
        <v>1959</v>
      </c>
      <c r="B4193" s="1">
        <v>82</v>
      </c>
      <c r="C4193" s="1">
        <v>87360.67</v>
      </c>
      <c r="D4193" s="1">
        <v>47067.71</v>
      </c>
      <c r="E4193" s="1">
        <v>134428.39000000001</v>
      </c>
    </row>
    <row r="4194" spans="1:5">
      <c r="A4194" s="1">
        <v>1959</v>
      </c>
      <c r="B4194" s="1">
        <v>83</v>
      </c>
      <c r="C4194" s="1">
        <v>75015.100000000006</v>
      </c>
      <c r="D4194" s="1">
        <v>39657.46</v>
      </c>
      <c r="E4194" s="1">
        <v>114672.56</v>
      </c>
    </row>
    <row r="4195" spans="1:5">
      <c r="A4195" s="1">
        <v>1959</v>
      </c>
      <c r="B4195" s="1">
        <v>84</v>
      </c>
      <c r="C4195" s="1">
        <v>62949.25</v>
      </c>
      <c r="D4195" s="1">
        <v>32395.15</v>
      </c>
      <c r="E4195" s="1">
        <v>95344.39</v>
      </c>
    </row>
    <row r="4196" spans="1:5">
      <c r="A4196" s="1">
        <v>1959</v>
      </c>
      <c r="B4196" s="1">
        <v>85</v>
      </c>
      <c r="C4196" s="1">
        <v>51564.82</v>
      </c>
      <c r="D4196" s="1">
        <v>25607.06</v>
      </c>
      <c r="E4196" s="1">
        <v>77171.87</v>
      </c>
    </row>
    <row r="4197" spans="1:5">
      <c r="A4197" s="1">
        <v>1959</v>
      </c>
      <c r="B4197" s="1">
        <v>86</v>
      </c>
      <c r="C4197" s="1">
        <v>41490.230000000003</v>
      </c>
      <c r="D4197" s="1">
        <v>19755.02</v>
      </c>
      <c r="E4197" s="1">
        <v>61245.25</v>
      </c>
    </row>
    <row r="4198" spans="1:5">
      <c r="A4198" s="1">
        <v>1959</v>
      </c>
      <c r="B4198" s="1">
        <v>87</v>
      </c>
      <c r="C4198" s="1">
        <v>33066.78</v>
      </c>
      <c r="D4198" s="1">
        <v>14976.53</v>
      </c>
      <c r="E4198" s="1">
        <v>48043.31</v>
      </c>
    </row>
    <row r="4199" spans="1:5">
      <c r="A4199" s="1">
        <v>1959</v>
      </c>
      <c r="B4199" s="1">
        <v>88</v>
      </c>
      <c r="C4199" s="1">
        <v>25927.63</v>
      </c>
      <c r="D4199" s="1">
        <v>11115.35</v>
      </c>
      <c r="E4199" s="1">
        <v>37042.99</v>
      </c>
    </row>
    <row r="4200" spans="1:5">
      <c r="A4200" s="1">
        <v>1959</v>
      </c>
      <c r="B4200" s="1">
        <v>89</v>
      </c>
      <c r="C4200" s="1">
        <v>19845.990000000002</v>
      </c>
      <c r="D4200" s="1">
        <v>8017.18</v>
      </c>
      <c r="E4200" s="1">
        <v>27863.17</v>
      </c>
    </row>
    <row r="4201" spans="1:5">
      <c r="A4201" s="1">
        <v>1959</v>
      </c>
      <c r="B4201" s="1">
        <v>90</v>
      </c>
      <c r="C4201" s="1">
        <v>14854.47</v>
      </c>
      <c r="D4201" s="1">
        <v>5633.23</v>
      </c>
      <c r="E4201" s="1">
        <v>20487.7</v>
      </c>
    </row>
    <row r="4202" spans="1:5">
      <c r="A4202" s="1">
        <v>1959</v>
      </c>
      <c r="B4202" s="1">
        <v>91</v>
      </c>
      <c r="C4202" s="1">
        <v>11061.56</v>
      </c>
      <c r="D4202" s="1">
        <v>3902.15</v>
      </c>
      <c r="E4202" s="1">
        <v>14963.71</v>
      </c>
    </row>
    <row r="4203" spans="1:5">
      <c r="A4203" s="1">
        <v>1959</v>
      </c>
      <c r="B4203" s="1">
        <v>92</v>
      </c>
      <c r="C4203" s="1">
        <v>8031.21</v>
      </c>
      <c r="D4203" s="1">
        <v>2575.7199999999998</v>
      </c>
      <c r="E4203" s="1">
        <v>10606.93</v>
      </c>
    </row>
    <row r="4204" spans="1:5">
      <c r="A4204" s="1">
        <v>1959</v>
      </c>
      <c r="B4204" s="1">
        <v>93</v>
      </c>
      <c r="C4204" s="1">
        <v>5695.72</v>
      </c>
      <c r="D4204" s="1">
        <v>1677.37</v>
      </c>
      <c r="E4204" s="1">
        <v>7373.09</v>
      </c>
    </row>
    <row r="4205" spans="1:5">
      <c r="A4205" s="1">
        <v>1959</v>
      </c>
      <c r="B4205" s="1">
        <v>94</v>
      </c>
      <c r="C4205" s="1">
        <v>3951.05</v>
      </c>
      <c r="D4205" s="1">
        <v>1087.29</v>
      </c>
      <c r="E4205" s="1">
        <v>5038.34</v>
      </c>
    </row>
    <row r="4206" spans="1:5">
      <c r="A4206" s="1">
        <v>1959</v>
      </c>
      <c r="B4206" s="1">
        <v>95</v>
      </c>
      <c r="C4206" s="1">
        <v>2676.82</v>
      </c>
      <c r="D4206" s="1">
        <v>668.1</v>
      </c>
      <c r="E4206" s="1">
        <v>3344.92</v>
      </c>
    </row>
    <row r="4207" spans="1:5">
      <c r="A4207" s="1">
        <v>1959</v>
      </c>
      <c r="B4207" s="1">
        <v>96</v>
      </c>
      <c r="C4207" s="1">
        <v>1752.31</v>
      </c>
      <c r="D4207" s="1">
        <v>389.57</v>
      </c>
      <c r="E4207" s="1">
        <v>2141.88</v>
      </c>
    </row>
    <row r="4208" spans="1:5">
      <c r="A4208" s="1">
        <v>1959</v>
      </c>
      <c r="B4208" s="1">
        <v>97</v>
      </c>
      <c r="C4208" s="1">
        <v>1090.32</v>
      </c>
      <c r="D4208" s="1">
        <v>230.82</v>
      </c>
      <c r="E4208" s="1">
        <v>1321.14</v>
      </c>
    </row>
    <row r="4209" spans="1:5">
      <c r="A4209" s="1">
        <v>1959</v>
      </c>
      <c r="B4209" s="1">
        <v>98</v>
      </c>
      <c r="C4209" s="1">
        <v>643.36</v>
      </c>
      <c r="D4209" s="1">
        <v>137.97999999999999</v>
      </c>
      <c r="E4209" s="1">
        <v>781.33</v>
      </c>
    </row>
    <row r="4210" spans="1:5">
      <c r="A4210" s="1">
        <v>1959</v>
      </c>
      <c r="B4210" s="1">
        <v>99</v>
      </c>
      <c r="C4210" s="1">
        <v>370.36</v>
      </c>
      <c r="D4210" s="1">
        <v>74.760000000000005</v>
      </c>
      <c r="E4210" s="1">
        <v>445.12</v>
      </c>
    </row>
    <row r="4211" spans="1:5">
      <c r="A4211" s="1">
        <v>1959</v>
      </c>
      <c r="B4211" s="1">
        <v>100</v>
      </c>
      <c r="C4211" s="1">
        <v>217.55</v>
      </c>
      <c r="D4211" s="1">
        <v>40.71</v>
      </c>
      <c r="E4211" s="1">
        <v>258.26</v>
      </c>
    </row>
    <row r="4212" spans="1:5">
      <c r="A4212" s="1">
        <v>1959</v>
      </c>
      <c r="B4212" s="1">
        <v>101</v>
      </c>
      <c r="C4212" s="1">
        <v>132.13</v>
      </c>
      <c r="D4212" s="1">
        <v>23.12</v>
      </c>
      <c r="E4212" s="1">
        <v>155.25</v>
      </c>
    </row>
    <row r="4213" spans="1:5">
      <c r="A4213" s="1">
        <v>1959</v>
      </c>
      <c r="B4213" s="1">
        <v>102</v>
      </c>
      <c r="C4213" s="1">
        <v>73.650000000000006</v>
      </c>
      <c r="D4213" s="1">
        <v>11.28</v>
      </c>
      <c r="E4213" s="1">
        <v>84.92</v>
      </c>
    </row>
    <row r="4214" spans="1:5">
      <c r="A4214" s="1">
        <v>1959</v>
      </c>
      <c r="B4214" s="1">
        <v>103</v>
      </c>
      <c r="C4214" s="1">
        <v>34.950000000000003</v>
      </c>
      <c r="D4214" s="1">
        <v>3.47</v>
      </c>
      <c r="E4214" s="1">
        <v>38.42</v>
      </c>
    </row>
    <row r="4215" spans="1:5">
      <c r="A4215" s="1">
        <v>1959</v>
      </c>
      <c r="B4215" s="1">
        <v>104</v>
      </c>
      <c r="C4215" s="1">
        <v>16.37</v>
      </c>
      <c r="D4215" s="1">
        <v>0.5</v>
      </c>
      <c r="E4215" s="1">
        <v>16.87</v>
      </c>
    </row>
    <row r="4216" spans="1:5">
      <c r="A4216" s="1">
        <v>1959</v>
      </c>
      <c r="B4216" s="1">
        <v>105</v>
      </c>
      <c r="C4216" s="1">
        <v>6.46</v>
      </c>
      <c r="D4216" s="1">
        <v>0.78</v>
      </c>
      <c r="E4216" s="1">
        <v>7.24</v>
      </c>
    </row>
    <row r="4217" spans="1:5">
      <c r="A4217" s="1">
        <v>1959</v>
      </c>
      <c r="B4217" s="1">
        <v>106</v>
      </c>
      <c r="C4217" s="1">
        <v>2.0099999999999998</v>
      </c>
      <c r="D4217" s="1">
        <v>0.73</v>
      </c>
      <c r="E4217" s="1">
        <v>2.73</v>
      </c>
    </row>
    <row r="4218" spans="1:5">
      <c r="A4218" s="1">
        <v>1959</v>
      </c>
      <c r="B4218" s="1">
        <v>107</v>
      </c>
      <c r="C4218" s="1">
        <v>0.71</v>
      </c>
      <c r="D4218" s="1">
        <v>0.23</v>
      </c>
      <c r="E4218" s="1">
        <v>0.94</v>
      </c>
    </row>
    <row r="4219" spans="1:5">
      <c r="A4219" s="1">
        <v>1959</v>
      </c>
      <c r="B4219" s="1">
        <v>108</v>
      </c>
      <c r="C4219" s="1">
        <v>0.27</v>
      </c>
      <c r="D4219" s="1">
        <v>0</v>
      </c>
      <c r="E4219" s="1">
        <v>0.27</v>
      </c>
    </row>
    <row r="4220" spans="1:5">
      <c r="A4220" s="1">
        <v>1959</v>
      </c>
      <c r="B4220" s="1">
        <v>109</v>
      </c>
      <c r="C4220" s="1">
        <v>0.24</v>
      </c>
      <c r="D4220" s="1">
        <v>0</v>
      </c>
      <c r="E4220" s="1">
        <v>0.24</v>
      </c>
    </row>
    <row r="4221" spans="1:5">
      <c r="A4221" s="1">
        <v>1959</v>
      </c>
      <c r="B4221" s="1" t="s">
        <v>121</v>
      </c>
      <c r="C4221" s="1">
        <v>0</v>
      </c>
      <c r="D4221" s="1">
        <v>0</v>
      </c>
      <c r="E4221" s="1">
        <v>0</v>
      </c>
    </row>
    <row r="4222" spans="1:5">
      <c r="A4222" s="1">
        <v>1960</v>
      </c>
      <c r="B4222" s="1">
        <v>0</v>
      </c>
      <c r="C4222" s="1">
        <v>425960.82</v>
      </c>
      <c r="D4222" s="1">
        <v>450687.7</v>
      </c>
      <c r="E4222" s="1">
        <v>876648.52</v>
      </c>
    </row>
    <row r="4223" spans="1:5">
      <c r="A4223" s="1">
        <v>1960</v>
      </c>
      <c r="B4223" s="1">
        <v>1</v>
      </c>
      <c r="C4223" s="1">
        <v>418793.35</v>
      </c>
      <c r="D4223" s="1">
        <v>441910.09</v>
      </c>
      <c r="E4223" s="1">
        <v>860703.45</v>
      </c>
    </row>
    <row r="4224" spans="1:5">
      <c r="A4224" s="1">
        <v>1960</v>
      </c>
      <c r="B4224" s="1">
        <v>2</v>
      </c>
      <c r="C4224" s="1">
        <v>407722.32</v>
      </c>
      <c r="D4224" s="1">
        <v>429693.36</v>
      </c>
      <c r="E4224" s="1">
        <v>837415.68</v>
      </c>
    </row>
    <row r="4225" spans="1:5">
      <c r="A4225" s="1">
        <v>1960</v>
      </c>
      <c r="B4225" s="1">
        <v>3</v>
      </c>
      <c r="C4225" s="1">
        <v>394554.19</v>
      </c>
      <c r="D4225" s="1">
        <v>415505.03</v>
      </c>
      <c r="E4225" s="1">
        <v>810059.22</v>
      </c>
    </row>
    <row r="4226" spans="1:5">
      <c r="A4226" s="1">
        <v>1960</v>
      </c>
      <c r="B4226" s="1">
        <v>4</v>
      </c>
      <c r="C4226" s="1">
        <v>382452.18</v>
      </c>
      <c r="D4226" s="1">
        <v>402773.48</v>
      </c>
      <c r="E4226" s="1">
        <v>785225.67</v>
      </c>
    </row>
    <row r="4227" spans="1:5">
      <c r="A4227" s="1">
        <v>1960</v>
      </c>
      <c r="B4227" s="1">
        <v>5</v>
      </c>
      <c r="C4227" s="1">
        <v>371866.36</v>
      </c>
      <c r="D4227" s="1">
        <v>391154.9</v>
      </c>
      <c r="E4227" s="1">
        <v>763021.26</v>
      </c>
    </row>
    <row r="4228" spans="1:5">
      <c r="A4228" s="1">
        <v>1960</v>
      </c>
      <c r="B4228" s="1">
        <v>6</v>
      </c>
      <c r="C4228" s="1">
        <v>373796.27</v>
      </c>
      <c r="D4228" s="1">
        <v>392507.4</v>
      </c>
      <c r="E4228" s="1">
        <v>766303.67</v>
      </c>
    </row>
    <row r="4229" spans="1:5">
      <c r="A4229" s="1">
        <v>1960</v>
      </c>
      <c r="B4229" s="1">
        <v>7</v>
      </c>
      <c r="C4229" s="1">
        <v>372400.67</v>
      </c>
      <c r="D4229" s="1">
        <v>390543.35</v>
      </c>
      <c r="E4229" s="1">
        <v>762944.02</v>
      </c>
    </row>
    <row r="4230" spans="1:5">
      <c r="A4230" s="1">
        <v>1960</v>
      </c>
      <c r="B4230" s="1">
        <v>8</v>
      </c>
      <c r="C4230" s="1">
        <v>368698.66</v>
      </c>
      <c r="D4230" s="1">
        <v>386757.93</v>
      </c>
      <c r="E4230" s="1">
        <v>755456.59</v>
      </c>
    </row>
    <row r="4231" spans="1:5">
      <c r="A4231" s="1">
        <v>1960</v>
      </c>
      <c r="B4231" s="1">
        <v>9</v>
      </c>
      <c r="C4231" s="1">
        <v>376182.46</v>
      </c>
      <c r="D4231" s="1">
        <v>395014.28</v>
      </c>
      <c r="E4231" s="1">
        <v>771196.74</v>
      </c>
    </row>
    <row r="4232" spans="1:5">
      <c r="A4232" s="1">
        <v>1960</v>
      </c>
      <c r="B4232" s="1">
        <v>10</v>
      </c>
      <c r="C4232" s="1">
        <v>388042.19</v>
      </c>
      <c r="D4232" s="1">
        <v>407668.97</v>
      </c>
      <c r="E4232" s="1">
        <v>795711.16</v>
      </c>
    </row>
    <row r="4233" spans="1:5">
      <c r="A4233" s="1">
        <v>1960</v>
      </c>
      <c r="B4233" s="1">
        <v>11</v>
      </c>
      <c r="C4233" s="1">
        <v>405828.71</v>
      </c>
      <c r="D4233" s="1">
        <v>426188.52</v>
      </c>
      <c r="E4233" s="1">
        <v>832017.23</v>
      </c>
    </row>
    <row r="4234" spans="1:5">
      <c r="A4234" s="1">
        <v>1960</v>
      </c>
      <c r="B4234" s="1">
        <v>12</v>
      </c>
      <c r="C4234" s="1">
        <v>429168.57</v>
      </c>
      <c r="D4234" s="1">
        <v>449677.61</v>
      </c>
      <c r="E4234" s="1">
        <v>878846.18</v>
      </c>
    </row>
    <row r="4235" spans="1:5">
      <c r="A4235" s="1">
        <v>1960</v>
      </c>
      <c r="B4235" s="1">
        <v>13</v>
      </c>
      <c r="C4235" s="1">
        <v>467194.63</v>
      </c>
      <c r="D4235" s="1">
        <v>488845.44</v>
      </c>
      <c r="E4235" s="1">
        <v>956040.07</v>
      </c>
    </row>
    <row r="4236" spans="1:5">
      <c r="A4236" s="1">
        <v>1960</v>
      </c>
      <c r="B4236" s="1">
        <v>14</v>
      </c>
      <c r="C4236" s="1">
        <v>399015.45</v>
      </c>
      <c r="D4236" s="1">
        <v>417429.22</v>
      </c>
      <c r="E4236" s="1">
        <v>816444.67</v>
      </c>
    </row>
    <row r="4237" spans="1:5">
      <c r="A4237" s="1">
        <v>1960</v>
      </c>
      <c r="B4237" s="1">
        <v>15</v>
      </c>
      <c r="C4237" s="1">
        <v>382549.35</v>
      </c>
      <c r="D4237" s="1">
        <v>398597.19</v>
      </c>
      <c r="E4237" s="1">
        <v>781146.53</v>
      </c>
    </row>
    <row r="4238" spans="1:5">
      <c r="A4238" s="1">
        <v>1960</v>
      </c>
      <c r="B4238" s="1">
        <v>16</v>
      </c>
      <c r="C4238" s="1">
        <v>375688.25</v>
      </c>
      <c r="D4238" s="1">
        <v>387973.28</v>
      </c>
      <c r="E4238" s="1">
        <v>763661.53</v>
      </c>
    </row>
    <row r="4239" spans="1:5">
      <c r="A4239" s="1">
        <v>1960</v>
      </c>
      <c r="B4239" s="1">
        <v>17</v>
      </c>
      <c r="C4239" s="1">
        <v>370356.54</v>
      </c>
      <c r="D4239" s="1">
        <v>377045.16</v>
      </c>
      <c r="E4239" s="1">
        <v>747401.7</v>
      </c>
    </row>
    <row r="4240" spans="1:5">
      <c r="A4240" s="1">
        <v>1960</v>
      </c>
      <c r="B4240" s="1">
        <v>18</v>
      </c>
      <c r="C4240" s="1">
        <v>345276.02</v>
      </c>
      <c r="D4240" s="1">
        <v>346132.85</v>
      </c>
      <c r="E4240" s="1">
        <v>691408.87</v>
      </c>
    </row>
    <row r="4241" spans="1:5">
      <c r="A4241" s="1">
        <v>1960</v>
      </c>
      <c r="B4241" s="1">
        <v>19</v>
      </c>
      <c r="C4241" s="1">
        <v>324372.42</v>
      </c>
      <c r="D4241" s="1">
        <v>321462.94</v>
      </c>
      <c r="E4241" s="1">
        <v>645835.35</v>
      </c>
    </row>
    <row r="4242" spans="1:5">
      <c r="A4242" s="1">
        <v>1960</v>
      </c>
      <c r="B4242" s="1">
        <v>20</v>
      </c>
      <c r="C4242" s="1">
        <v>332485.53999999998</v>
      </c>
      <c r="D4242" s="1">
        <v>324862.57</v>
      </c>
      <c r="E4242" s="1">
        <v>657348.11</v>
      </c>
    </row>
    <row r="4243" spans="1:5">
      <c r="A4243" s="1">
        <v>1960</v>
      </c>
      <c r="B4243" s="1">
        <v>21</v>
      </c>
      <c r="C4243" s="1">
        <v>338173.73</v>
      </c>
      <c r="D4243" s="1">
        <v>329108.53000000003</v>
      </c>
      <c r="E4243" s="1">
        <v>667282.26</v>
      </c>
    </row>
    <row r="4244" spans="1:5">
      <c r="A4244" s="1">
        <v>1960</v>
      </c>
      <c r="B4244" s="1">
        <v>22</v>
      </c>
      <c r="C4244" s="1">
        <v>340227.19</v>
      </c>
      <c r="D4244" s="1">
        <v>333928.12</v>
      </c>
      <c r="E4244" s="1">
        <v>674155.31</v>
      </c>
    </row>
    <row r="4245" spans="1:5">
      <c r="A4245" s="1">
        <v>1960</v>
      </c>
      <c r="B4245" s="1">
        <v>23</v>
      </c>
      <c r="C4245" s="1">
        <v>332943.46999999997</v>
      </c>
      <c r="D4245" s="1">
        <v>332927.53000000003</v>
      </c>
      <c r="E4245" s="1">
        <v>665871.01</v>
      </c>
    </row>
    <row r="4246" spans="1:5">
      <c r="A4246" s="1">
        <v>1960</v>
      </c>
      <c r="B4246" s="1">
        <v>24</v>
      </c>
      <c r="C4246" s="1">
        <v>327584.21000000002</v>
      </c>
      <c r="D4246" s="1">
        <v>331919.95</v>
      </c>
      <c r="E4246" s="1">
        <v>659504.16</v>
      </c>
    </row>
    <row r="4247" spans="1:5">
      <c r="A4247" s="1">
        <v>1960</v>
      </c>
      <c r="B4247" s="1">
        <v>25</v>
      </c>
      <c r="C4247" s="1">
        <v>322358.15000000002</v>
      </c>
      <c r="D4247" s="1">
        <v>329201.78999999998</v>
      </c>
      <c r="E4247" s="1">
        <v>651559.93999999994</v>
      </c>
    </row>
    <row r="4248" spans="1:5">
      <c r="A4248" s="1">
        <v>1960</v>
      </c>
      <c r="B4248" s="1">
        <v>26</v>
      </c>
      <c r="C4248" s="1">
        <v>318096.15999999997</v>
      </c>
      <c r="D4248" s="1">
        <v>325356.11</v>
      </c>
      <c r="E4248" s="1">
        <v>643452.27</v>
      </c>
    </row>
    <row r="4249" spans="1:5">
      <c r="A4249" s="1">
        <v>1960</v>
      </c>
      <c r="B4249" s="1">
        <v>27</v>
      </c>
      <c r="C4249" s="1">
        <v>320517.15999999997</v>
      </c>
      <c r="D4249" s="1">
        <v>325897.36</v>
      </c>
      <c r="E4249" s="1">
        <v>646414.52</v>
      </c>
    </row>
    <row r="4250" spans="1:5">
      <c r="A4250" s="1">
        <v>1960</v>
      </c>
      <c r="B4250" s="1">
        <v>28</v>
      </c>
      <c r="C4250" s="1">
        <v>328719.27</v>
      </c>
      <c r="D4250" s="1">
        <v>331573.31</v>
      </c>
      <c r="E4250" s="1">
        <v>660292.57999999996</v>
      </c>
    </row>
    <row r="4251" spans="1:5">
      <c r="A4251" s="1">
        <v>1960</v>
      </c>
      <c r="B4251" s="1">
        <v>29</v>
      </c>
      <c r="C4251" s="1">
        <v>336290.36</v>
      </c>
      <c r="D4251" s="1">
        <v>338709.68</v>
      </c>
      <c r="E4251" s="1">
        <v>675000.04</v>
      </c>
    </row>
    <row r="4252" spans="1:5">
      <c r="A4252" s="1">
        <v>1960</v>
      </c>
      <c r="B4252" s="1">
        <v>30</v>
      </c>
      <c r="C4252" s="1">
        <v>338313.98</v>
      </c>
      <c r="D4252" s="1">
        <v>339830.34</v>
      </c>
      <c r="E4252" s="1">
        <v>678144.32</v>
      </c>
    </row>
    <row r="4253" spans="1:5">
      <c r="A4253" s="1">
        <v>1960</v>
      </c>
      <c r="B4253" s="1">
        <v>31</v>
      </c>
      <c r="C4253" s="1">
        <v>337406.05</v>
      </c>
      <c r="D4253" s="1">
        <v>337978.86</v>
      </c>
      <c r="E4253" s="1">
        <v>675384.91</v>
      </c>
    </row>
    <row r="4254" spans="1:5">
      <c r="A4254" s="1">
        <v>1960</v>
      </c>
      <c r="B4254" s="1">
        <v>32</v>
      </c>
      <c r="C4254" s="1">
        <v>338295.08</v>
      </c>
      <c r="D4254" s="1">
        <v>338386.52</v>
      </c>
      <c r="E4254" s="1">
        <v>676681.6</v>
      </c>
    </row>
    <row r="4255" spans="1:5">
      <c r="A4255" s="1">
        <v>1960</v>
      </c>
      <c r="B4255" s="1">
        <v>33</v>
      </c>
      <c r="C4255" s="1">
        <v>343707.97</v>
      </c>
      <c r="D4255" s="1">
        <v>342988.66</v>
      </c>
      <c r="E4255" s="1">
        <v>686696.63</v>
      </c>
    </row>
    <row r="4256" spans="1:5">
      <c r="A4256" s="1">
        <v>1960</v>
      </c>
      <c r="B4256" s="1">
        <v>34</v>
      </c>
      <c r="C4256" s="1">
        <v>351610.28</v>
      </c>
      <c r="D4256" s="1">
        <v>350275.63</v>
      </c>
      <c r="E4256" s="1">
        <v>701885.91</v>
      </c>
    </row>
    <row r="4257" spans="1:5">
      <c r="A4257" s="1">
        <v>1960</v>
      </c>
      <c r="B4257" s="1">
        <v>35</v>
      </c>
      <c r="C4257" s="1">
        <v>357069.07</v>
      </c>
      <c r="D4257" s="1">
        <v>355281.01</v>
      </c>
      <c r="E4257" s="1">
        <v>712350.08</v>
      </c>
    </row>
    <row r="4258" spans="1:5">
      <c r="A4258" s="1">
        <v>1960</v>
      </c>
      <c r="B4258" s="1">
        <v>36</v>
      </c>
      <c r="C4258" s="1">
        <v>362640.35</v>
      </c>
      <c r="D4258" s="1">
        <v>359642.44</v>
      </c>
      <c r="E4258" s="1">
        <v>722282.78</v>
      </c>
    </row>
    <row r="4259" spans="1:5">
      <c r="A4259" s="1">
        <v>1960</v>
      </c>
      <c r="B4259" s="1">
        <v>37</v>
      </c>
      <c r="C4259" s="1">
        <v>371980.99</v>
      </c>
      <c r="D4259" s="1">
        <v>367523.83</v>
      </c>
      <c r="E4259" s="1">
        <v>739504.82</v>
      </c>
    </row>
    <row r="4260" spans="1:5">
      <c r="A4260" s="1">
        <v>1960</v>
      </c>
      <c r="B4260" s="1">
        <v>38</v>
      </c>
      <c r="C4260" s="1">
        <v>389768.18</v>
      </c>
      <c r="D4260" s="1">
        <v>384308.21</v>
      </c>
      <c r="E4260" s="1">
        <v>774076.4</v>
      </c>
    </row>
    <row r="4261" spans="1:5">
      <c r="A4261" s="1">
        <v>1960</v>
      </c>
      <c r="B4261" s="1">
        <v>39</v>
      </c>
      <c r="C4261" s="1">
        <v>408616.95</v>
      </c>
      <c r="D4261" s="1">
        <v>401789.55</v>
      </c>
      <c r="E4261" s="1">
        <v>810406.49</v>
      </c>
    </row>
    <row r="4262" spans="1:5">
      <c r="A4262" s="1">
        <v>1960</v>
      </c>
      <c r="B4262" s="1">
        <v>40</v>
      </c>
      <c r="C4262" s="1">
        <v>395637.44</v>
      </c>
      <c r="D4262" s="1">
        <v>387488.85</v>
      </c>
      <c r="E4262" s="1">
        <v>783126.29</v>
      </c>
    </row>
    <row r="4263" spans="1:5">
      <c r="A4263" s="1">
        <v>1960</v>
      </c>
      <c r="B4263" s="1">
        <v>41</v>
      </c>
      <c r="C4263" s="1">
        <v>343305.43</v>
      </c>
      <c r="D4263" s="1">
        <v>333741.90999999997</v>
      </c>
      <c r="E4263" s="1">
        <v>677047.35</v>
      </c>
    </row>
    <row r="4264" spans="1:5">
      <c r="A4264" s="1">
        <v>1960</v>
      </c>
      <c r="B4264" s="1">
        <v>42</v>
      </c>
      <c r="C4264" s="1">
        <v>309556</v>
      </c>
      <c r="D4264" s="1">
        <v>298351.77</v>
      </c>
      <c r="E4264" s="1">
        <v>607907.77</v>
      </c>
    </row>
    <row r="4265" spans="1:5">
      <c r="A4265" s="1">
        <v>1960</v>
      </c>
      <c r="B4265" s="1">
        <v>43</v>
      </c>
      <c r="C4265" s="1">
        <v>322751.94</v>
      </c>
      <c r="D4265" s="1">
        <v>309976.21999999997</v>
      </c>
      <c r="E4265" s="1">
        <v>632728.16</v>
      </c>
    </row>
    <row r="4266" spans="1:5">
      <c r="A4266" s="1">
        <v>1960</v>
      </c>
      <c r="B4266" s="1">
        <v>44</v>
      </c>
      <c r="C4266" s="1">
        <v>348178.61</v>
      </c>
      <c r="D4266" s="1">
        <v>333813.2</v>
      </c>
      <c r="E4266" s="1">
        <v>681991.81</v>
      </c>
    </row>
    <row r="4267" spans="1:5">
      <c r="A4267" s="1">
        <v>1960</v>
      </c>
      <c r="B4267" s="1">
        <v>45</v>
      </c>
      <c r="C4267" s="1">
        <v>371140.9</v>
      </c>
      <c r="D4267" s="1">
        <v>354116.06</v>
      </c>
      <c r="E4267" s="1">
        <v>725256.96</v>
      </c>
    </row>
    <row r="4268" spans="1:5">
      <c r="A4268" s="1">
        <v>1960</v>
      </c>
      <c r="B4268" s="1">
        <v>46</v>
      </c>
      <c r="C4268" s="1">
        <v>383431.44</v>
      </c>
      <c r="D4268" s="1">
        <v>364533.55</v>
      </c>
      <c r="E4268" s="1">
        <v>747964.99</v>
      </c>
    </row>
    <row r="4269" spans="1:5">
      <c r="A4269" s="1">
        <v>1960</v>
      </c>
      <c r="B4269" s="1">
        <v>47</v>
      </c>
      <c r="C4269" s="1">
        <v>381793.4</v>
      </c>
      <c r="D4269" s="1">
        <v>363400.46</v>
      </c>
      <c r="E4269" s="1">
        <v>745193.85</v>
      </c>
    </row>
    <row r="4270" spans="1:5">
      <c r="A4270" s="1">
        <v>1960</v>
      </c>
      <c r="B4270" s="1">
        <v>48</v>
      </c>
      <c r="C4270" s="1">
        <v>377652.78</v>
      </c>
      <c r="D4270" s="1">
        <v>360309.25</v>
      </c>
      <c r="E4270" s="1">
        <v>737962.03</v>
      </c>
    </row>
    <row r="4271" spans="1:5">
      <c r="A4271" s="1">
        <v>1960</v>
      </c>
      <c r="B4271" s="1">
        <v>49</v>
      </c>
      <c r="C4271" s="1">
        <v>376753.79</v>
      </c>
      <c r="D4271" s="1">
        <v>359178.42</v>
      </c>
      <c r="E4271" s="1">
        <v>735932.21</v>
      </c>
    </row>
    <row r="4272" spans="1:5">
      <c r="A4272" s="1">
        <v>1960</v>
      </c>
      <c r="B4272" s="1">
        <v>50</v>
      </c>
      <c r="C4272" s="1">
        <v>376182.32</v>
      </c>
      <c r="D4272" s="1">
        <v>358198.14</v>
      </c>
      <c r="E4272" s="1">
        <v>734380.47</v>
      </c>
    </row>
    <row r="4273" spans="1:5">
      <c r="A4273" s="1">
        <v>1960</v>
      </c>
      <c r="B4273" s="1">
        <v>51</v>
      </c>
      <c r="C4273" s="1">
        <v>376455.8</v>
      </c>
      <c r="D4273" s="1">
        <v>358179.14</v>
      </c>
      <c r="E4273" s="1">
        <v>734634.94</v>
      </c>
    </row>
    <row r="4274" spans="1:5">
      <c r="A4274" s="1">
        <v>1960</v>
      </c>
      <c r="B4274" s="1">
        <v>52</v>
      </c>
      <c r="C4274" s="1">
        <v>373534.75</v>
      </c>
      <c r="D4274" s="1">
        <v>355143.76</v>
      </c>
      <c r="E4274" s="1">
        <v>728678.51</v>
      </c>
    </row>
    <row r="4275" spans="1:5">
      <c r="A4275" s="1">
        <v>1960</v>
      </c>
      <c r="B4275" s="1">
        <v>53</v>
      </c>
      <c r="C4275" s="1">
        <v>367124.5</v>
      </c>
      <c r="D4275" s="1">
        <v>347972.28</v>
      </c>
      <c r="E4275" s="1">
        <v>715096.78</v>
      </c>
    </row>
    <row r="4276" spans="1:5">
      <c r="A4276" s="1">
        <v>1960</v>
      </c>
      <c r="B4276" s="1">
        <v>54</v>
      </c>
      <c r="C4276" s="1">
        <v>361387.78</v>
      </c>
      <c r="D4276" s="1">
        <v>339821.74</v>
      </c>
      <c r="E4276" s="1">
        <v>701209.52</v>
      </c>
    </row>
    <row r="4277" spans="1:5">
      <c r="A4277" s="1">
        <v>1960</v>
      </c>
      <c r="B4277" s="1">
        <v>55</v>
      </c>
      <c r="C4277" s="1">
        <v>357387.37</v>
      </c>
      <c r="D4277" s="1">
        <v>332529.32</v>
      </c>
      <c r="E4277" s="1">
        <v>689916.69</v>
      </c>
    </row>
    <row r="4278" spans="1:5">
      <c r="A4278" s="1">
        <v>1960</v>
      </c>
      <c r="B4278" s="1">
        <v>56</v>
      </c>
      <c r="C4278" s="1">
        <v>353563.09</v>
      </c>
      <c r="D4278" s="1">
        <v>326059.26</v>
      </c>
      <c r="E4278" s="1">
        <v>679622.34</v>
      </c>
    </row>
    <row r="4279" spans="1:5">
      <c r="A4279" s="1">
        <v>1960</v>
      </c>
      <c r="B4279" s="1">
        <v>57</v>
      </c>
      <c r="C4279" s="1">
        <v>347155.05</v>
      </c>
      <c r="D4279" s="1">
        <v>318431.62</v>
      </c>
      <c r="E4279" s="1">
        <v>665586.68000000005</v>
      </c>
    </row>
    <row r="4280" spans="1:5">
      <c r="A4280" s="1">
        <v>1960</v>
      </c>
      <c r="B4280" s="1">
        <v>58</v>
      </c>
      <c r="C4280" s="1">
        <v>338119.55</v>
      </c>
      <c r="D4280" s="1">
        <v>308430.99</v>
      </c>
      <c r="E4280" s="1">
        <v>646550.54</v>
      </c>
    </row>
    <row r="4281" spans="1:5">
      <c r="A4281" s="1">
        <v>1960</v>
      </c>
      <c r="B4281" s="1">
        <v>59</v>
      </c>
      <c r="C4281" s="1">
        <v>330094.89</v>
      </c>
      <c r="D4281" s="1">
        <v>296328.96999999997</v>
      </c>
      <c r="E4281" s="1">
        <v>626423.87</v>
      </c>
    </row>
    <row r="4282" spans="1:5">
      <c r="A4282" s="1">
        <v>1960</v>
      </c>
      <c r="B4282" s="1">
        <v>60</v>
      </c>
      <c r="C4282" s="1">
        <v>321099.40999999997</v>
      </c>
      <c r="D4282" s="1">
        <v>278066.99</v>
      </c>
      <c r="E4282" s="1">
        <v>599166.39</v>
      </c>
    </row>
    <row r="4283" spans="1:5">
      <c r="A4283" s="1">
        <v>1960</v>
      </c>
      <c r="B4283" s="1">
        <v>61</v>
      </c>
      <c r="C4283" s="1">
        <v>312668.61</v>
      </c>
      <c r="D4283" s="1">
        <v>255628.46</v>
      </c>
      <c r="E4283" s="1">
        <v>568297.06999999995</v>
      </c>
    </row>
    <row r="4284" spans="1:5">
      <c r="A4284" s="1">
        <v>1960</v>
      </c>
      <c r="B4284" s="1">
        <v>62</v>
      </c>
      <c r="C4284" s="1">
        <v>304237.36</v>
      </c>
      <c r="D4284" s="1">
        <v>237073.67</v>
      </c>
      <c r="E4284" s="1">
        <v>541311.03</v>
      </c>
    </row>
    <row r="4285" spans="1:5">
      <c r="A4285" s="1">
        <v>1960</v>
      </c>
      <c r="B4285" s="1">
        <v>63</v>
      </c>
      <c r="C4285" s="1">
        <v>295824.67</v>
      </c>
      <c r="D4285" s="1">
        <v>224447.66</v>
      </c>
      <c r="E4285" s="1">
        <v>520272.33</v>
      </c>
    </row>
    <row r="4286" spans="1:5">
      <c r="A4286" s="1">
        <v>1960</v>
      </c>
      <c r="B4286" s="1">
        <v>64</v>
      </c>
      <c r="C4286" s="1">
        <v>286078.06</v>
      </c>
      <c r="D4286" s="1">
        <v>212278.25</v>
      </c>
      <c r="E4286" s="1">
        <v>498356.31</v>
      </c>
    </row>
    <row r="4287" spans="1:5">
      <c r="A4287" s="1">
        <v>1960</v>
      </c>
      <c r="B4287" s="1">
        <v>65</v>
      </c>
      <c r="C4287" s="1">
        <v>276727.62</v>
      </c>
      <c r="D4287" s="1">
        <v>201517.34</v>
      </c>
      <c r="E4287" s="1">
        <v>478244.96</v>
      </c>
    </row>
    <row r="4288" spans="1:5">
      <c r="A4288" s="1">
        <v>1960</v>
      </c>
      <c r="B4288" s="1">
        <v>66</v>
      </c>
      <c r="C4288" s="1">
        <v>268608.26</v>
      </c>
      <c r="D4288" s="1">
        <v>193345.19</v>
      </c>
      <c r="E4288" s="1">
        <v>461953.45</v>
      </c>
    </row>
    <row r="4289" spans="1:5">
      <c r="A4289" s="1">
        <v>1960</v>
      </c>
      <c r="B4289" s="1">
        <v>67</v>
      </c>
      <c r="C4289" s="1">
        <v>260837</v>
      </c>
      <c r="D4289" s="1">
        <v>185645.12</v>
      </c>
      <c r="E4289" s="1">
        <v>446482.12</v>
      </c>
    </row>
    <row r="4290" spans="1:5">
      <c r="A4290" s="1">
        <v>1960</v>
      </c>
      <c r="B4290" s="1">
        <v>68</v>
      </c>
      <c r="C4290" s="1">
        <v>251309.76</v>
      </c>
      <c r="D4290" s="1">
        <v>175813.22</v>
      </c>
      <c r="E4290" s="1">
        <v>427122.99</v>
      </c>
    </row>
    <row r="4291" spans="1:5">
      <c r="A4291" s="1">
        <v>1960</v>
      </c>
      <c r="B4291" s="1">
        <v>69</v>
      </c>
      <c r="C4291" s="1">
        <v>240108.18</v>
      </c>
      <c r="D4291" s="1">
        <v>164293.96</v>
      </c>
      <c r="E4291" s="1">
        <v>404402.14</v>
      </c>
    </row>
    <row r="4292" spans="1:5">
      <c r="A4292" s="1">
        <v>1960</v>
      </c>
      <c r="B4292" s="1">
        <v>70</v>
      </c>
      <c r="C4292" s="1">
        <v>228887.73</v>
      </c>
      <c r="D4292" s="1">
        <v>153303.76</v>
      </c>
      <c r="E4292" s="1">
        <v>382191.49</v>
      </c>
    </row>
    <row r="4293" spans="1:5">
      <c r="A4293" s="1">
        <v>1960</v>
      </c>
      <c r="B4293" s="1">
        <v>71</v>
      </c>
      <c r="C4293" s="1">
        <v>220778.43</v>
      </c>
      <c r="D4293" s="1">
        <v>144574.51999999999</v>
      </c>
      <c r="E4293" s="1">
        <v>365352.95</v>
      </c>
    </row>
    <row r="4294" spans="1:5">
      <c r="A4294" s="1">
        <v>1960</v>
      </c>
      <c r="B4294" s="1">
        <v>72</v>
      </c>
      <c r="C4294" s="1">
        <v>212054.13</v>
      </c>
      <c r="D4294" s="1">
        <v>135729.59</v>
      </c>
      <c r="E4294" s="1">
        <v>347783.73</v>
      </c>
    </row>
    <row r="4295" spans="1:5">
      <c r="A4295" s="1">
        <v>1960</v>
      </c>
      <c r="B4295" s="1">
        <v>73</v>
      </c>
      <c r="C4295" s="1">
        <v>201187.23</v>
      </c>
      <c r="D4295" s="1">
        <v>126156.47</v>
      </c>
      <c r="E4295" s="1">
        <v>327343.69</v>
      </c>
    </row>
    <row r="4296" spans="1:5">
      <c r="A4296" s="1">
        <v>1960</v>
      </c>
      <c r="B4296" s="1">
        <v>74</v>
      </c>
      <c r="C4296" s="1">
        <v>189658.73</v>
      </c>
      <c r="D4296" s="1">
        <v>116567.53</v>
      </c>
      <c r="E4296" s="1">
        <v>306226.26</v>
      </c>
    </row>
    <row r="4297" spans="1:5">
      <c r="A4297" s="1">
        <v>1960</v>
      </c>
      <c r="B4297" s="1">
        <v>75</v>
      </c>
      <c r="C4297" s="1">
        <v>176507.74</v>
      </c>
      <c r="D4297" s="1">
        <v>106794.52</v>
      </c>
      <c r="E4297" s="1">
        <v>283302.26</v>
      </c>
    </row>
    <row r="4298" spans="1:5">
      <c r="A4298" s="1">
        <v>1960</v>
      </c>
      <c r="B4298" s="1">
        <v>76</v>
      </c>
      <c r="C4298" s="1">
        <v>162647.85</v>
      </c>
      <c r="D4298" s="1">
        <v>96952.08</v>
      </c>
      <c r="E4298" s="1">
        <v>259599.92</v>
      </c>
    </row>
    <row r="4299" spans="1:5">
      <c r="A4299" s="1">
        <v>1960</v>
      </c>
      <c r="B4299" s="1">
        <v>77</v>
      </c>
      <c r="C4299" s="1">
        <v>150083.73000000001</v>
      </c>
      <c r="D4299" s="1">
        <v>87858.73</v>
      </c>
      <c r="E4299" s="1">
        <v>237942.46</v>
      </c>
    </row>
    <row r="4300" spans="1:5">
      <c r="A4300" s="1">
        <v>1960</v>
      </c>
      <c r="B4300" s="1">
        <v>78</v>
      </c>
      <c r="C4300" s="1">
        <v>138020.07</v>
      </c>
      <c r="D4300" s="1">
        <v>79266.97</v>
      </c>
      <c r="E4300" s="1">
        <v>217287.04000000001</v>
      </c>
    </row>
    <row r="4301" spans="1:5">
      <c r="A4301" s="1">
        <v>1960</v>
      </c>
      <c r="B4301" s="1">
        <v>79</v>
      </c>
      <c r="C4301" s="1">
        <v>125995.22</v>
      </c>
      <c r="D4301" s="1">
        <v>70356.47</v>
      </c>
      <c r="E4301" s="1">
        <v>196351.7</v>
      </c>
    </row>
    <row r="4302" spans="1:5">
      <c r="A4302" s="1">
        <v>1960</v>
      </c>
      <c r="B4302" s="1">
        <v>80</v>
      </c>
      <c r="C4302" s="1">
        <v>115715.91</v>
      </c>
      <c r="D4302" s="1">
        <v>63338.23</v>
      </c>
      <c r="E4302" s="1">
        <v>179054.13</v>
      </c>
    </row>
    <row r="4303" spans="1:5">
      <c r="A4303" s="1">
        <v>1960</v>
      </c>
      <c r="B4303" s="1">
        <v>81</v>
      </c>
      <c r="C4303" s="1">
        <v>101398.75</v>
      </c>
      <c r="D4303" s="1">
        <v>54760.87</v>
      </c>
      <c r="E4303" s="1">
        <v>156159.62</v>
      </c>
    </row>
    <row r="4304" spans="1:5">
      <c r="A4304" s="1">
        <v>1960</v>
      </c>
      <c r="B4304" s="1">
        <v>82</v>
      </c>
      <c r="C4304" s="1">
        <v>88857.85</v>
      </c>
      <c r="D4304" s="1">
        <v>46953.61</v>
      </c>
      <c r="E4304" s="1">
        <v>135811.46</v>
      </c>
    </row>
    <row r="4305" spans="1:5">
      <c r="A4305" s="1">
        <v>1960</v>
      </c>
      <c r="B4305" s="1">
        <v>83</v>
      </c>
      <c r="C4305" s="1">
        <v>77308.539999999994</v>
      </c>
      <c r="D4305" s="1">
        <v>39956.07</v>
      </c>
      <c r="E4305" s="1">
        <v>117264.62</v>
      </c>
    </row>
    <row r="4306" spans="1:5">
      <c r="A4306" s="1">
        <v>1960</v>
      </c>
      <c r="B4306" s="1">
        <v>84</v>
      </c>
      <c r="C4306" s="1">
        <v>65401.61</v>
      </c>
      <c r="D4306" s="1">
        <v>33087.75</v>
      </c>
      <c r="E4306" s="1">
        <v>98489.36</v>
      </c>
    </row>
    <row r="4307" spans="1:5">
      <c r="A4307" s="1">
        <v>1960</v>
      </c>
      <c r="B4307" s="1">
        <v>85</v>
      </c>
      <c r="C4307" s="1">
        <v>54046.74</v>
      </c>
      <c r="D4307" s="1">
        <v>26531.7</v>
      </c>
      <c r="E4307" s="1">
        <v>80578.44</v>
      </c>
    </row>
    <row r="4308" spans="1:5">
      <c r="A4308" s="1">
        <v>1960</v>
      </c>
      <c r="B4308" s="1">
        <v>86</v>
      </c>
      <c r="C4308" s="1">
        <v>43663.53</v>
      </c>
      <c r="D4308" s="1">
        <v>20663.54</v>
      </c>
      <c r="E4308" s="1">
        <v>64327.06</v>
      </c>
    </row>
    <row r="4309" spans="1:5">
      <c r="A4309" s="1">
        <v>1960</v>
      </c>
      <c r="B4309" s="1">
        <v>87</v>
      </c>
      <c r="C4309" s="1">
        <v>34591.03</v>
      </c>
      <c r="D4309" s="1">
        <v>15627.68</v>
      </c>
      <c r="E4309" s="1">
        <v>50218.7</v>
      </c>
    </row>
    <row r="4310" spans="1:5">
      <c r="A4310" s="1">
        <v>1960</v>
      </c>
      <c r="B4310" s="1">
        <v>88</v>
      </c>
      <c r="C4310" s="1">
        <v>27141.06</v>
      </c>
      <c r="D4310" s="1">
        <v>11608.79</v>
      </c>
      <c r="E4310" s="1">
        <v>38749.839999999997</v>
      </c>
    </row>
    <row r="4311" spans="1:5">
      <c r="A4311" s="1">
        <v>1960</v>
      </c>
      <c r="B4311" s="1">
        <v>89</v>
      </c>
      <c r="C4311" s="1">
        <v>20899.419999999998</v>
      </c>
      <c r="D4311" s="1">
        <v>8457.5400000000009</v>
      </c>
      <c r="E4311" s="1">
        <v>29356.959999999999</v>
      </c>
    </row>
    <row r="4312" spans="1:5">
      <c r="A4312" s="1">
        <v>1960</v>
      </c>
      <c r="B4312" s="1">
        <v>90</v>
      </c>
      <c r="C4312" s="1">
        <v>15660.31</v>
      </c>
      <c r="D4312" s="1">
        <v>5982.52</v>
      </c>
      <c r="E4312" s="1">
        <v>21642.83</v>
      </c>
    </row>
    <row r="4313" spans="1:5">
      <c r="A4313" s="1">
        <v>1960</v>
      </c>
      <c r="B4313" s="1">
        <v>91</v>
      </c>
      <c r="C4313" s="1">
        <v>11523.65</v>
      </c>
      <c r="D4313" s="1">
        <v>4122.46</v>
      </c>
      <c r="E4313" s="1">
        <v>15646.11</v>
      </c>
    </row>
    <row r="4314" spans="1:5">
      <c r="A4314" s="1">
        <v>1960</v>
      </c>
      <c r="B4314" s="1">
        <v>92</v>
      </c>
      <c r="C4314" s="1">
        <v>8401.7999999999993</v>
      </c>
      <c r="D4314" s="1">
        <v>2798.2</v>
      </c>
      <c r="E4314" s="1">
        <v>11200</v>
      </c>
    </row>
    <row r="4315" spans="1:5">
      <c r="A4315" s="1">
        <v>1960</v>
      </c>
      <c r="B4315" s="1">
        <v>93</v>
      </c>
      <c r="C4315" s="1">
        <v>5924.61</v>
      </c>
      <c r="D4315" s="1">
        <v>1809.95</v>
      </c>
      <c r="E4315" s="1">
        <v>7734.56</v>
      </c>
    </row>
    <row r="4316" spans="1:5">
      <c r="A4316" s="1">
        <v>1960</v>
      </c>
      <c r="B4316" s="1">
        <v>94</v>
      </c>
      <c r="C4316" s="1">
        <v>4135.22</v>
      </c>
      <c r="D4316" s="1">
        <v>1143.77</v>
      </c>
      <c r="E4316" s="1">
        <v>5278.99</v>
      </c>
    </row>
    <row r="4317" spans="1:5">
      <c r="A4317" s="1">
        <v>1960</v>
      </c>
      <c r="B4317" s="1">
        <v>95</v>
      </c>
      <c r="C4317" s="1">
        <v>2818.55</v>
      </c>
      <c r="D4317" s="1">
        <v>710.53</v>
      </c>
      <c r="E4317" s="1">
        <v>3529.08</v>
      </c>
    </row>
    <row r="4318" spans="1:5">
      <c r="A4318" s="1">
        <v>1960</v>
      </c>
      <c r="B4318" s="1">
        <v>96</v>
      </c>
      <c r="C4318" s="1">
        <v>1842.55</v>
      </c>
      <c r="D4318" s="1">
        <v>420.79</v>
      </c>
      <c r="E4318" s="1">
        <v>2263.33</v>
      </c>
    </row>
    <row r="4319" spans="1:5">
      <c r="A4319" s="1">
        <v>1960</v>
      </c>
      <c r="B4319" s="1">
        <v>97</v>
      </c>
      <c r="C4319" s="1">
        <v>1173.05</v>
      </c>
      <c r="D4319" s="1">
        <v>228.28</v>
      </c>
      <c r="E4319" s="1">
        <v>1401.33</v>
      </c>
    </row>
    <row r="4320" spans="1:5">
      <c r="A4320" s="1">
        <v>1960</v>
      </c>
      <c r="B4320" s="1">
        <v>98</v>
      </c>
      <c r="C4320" s="1">
        <v>719.77</v>
      </c>
      <c r="D4320" s="1">
        <v>129.29</v>
      </c>
      <c r="E4320" s="1">
        <v>849.06</v>
      </c>
    </row>
    <row r="4321" spans="1:5">
      <c r="A4321" s="1">
        <v>1960</v>
      </c>
      <c r="B4321" s="1">
        <v>99</v>
      </c>
      <c r="C4321" s="1">
        <v>405.84</v>
      </c>
      <c r="D4321" s="1">
        <v>80.239999999999995</v>
      </c>
      <c r="E4321" s="1">
        <v>486.08</v>
      </c>
    </row>
    <row r="4322" spans="1:5">
      <c r="A4322" s="1">
        <v>1960</v>
      </c>
      <c r="B4322" s="1">
        <v>100</v>
      </c>
      <c r="C4322" s="1">
        <v>225.02</v>
      </c>
      <c r="D4322" s="1">
        <v>44.8</v>
      </c>
      <c r="E4322" s="1">
        <v>269.82</v>
      </c>
    </row>
    <row r="4323" spans="1:5">
      <c r="A4323" s="1">
        <v>1960</v>
      </c>
      <c r="B4323" s="1">
        <v>101</v>
      </c>
      <c r="C4323" s="1">
        <v>131.9</v>
      </c>
      <c r="D4323" s="1">
        <v>24.25</v>
      </c>
      <c r="E4323" s="1">
        <v>156.15</v>
      </c>
    </row>
    <row r="4324" spans="1:5">
      <c r="A4324" s="1">
        <v>1960</v>
      </c>
      <c r="B4324" s="1">
        <v>102</v>
      </c>
      <c r="C4324" s="1">
        <v>78.069999999999993</v>
      </c>
      <c r="D4324" s="1">
        <v>12.92</v>
      </c>
      <c r="E4324" s="1">
        <v>90.98</v>
      </c>
    </row>
    <row r="4325" spans="1:5">
      <c r="A4325" s="1">
        <v>1960</v>
      </c>
      <c r="B4325" s="1">
        <v>103</v>
      </c>
      <c r="C4325" s="1">
        <v>39.76</v>
      </c>
      <c r="D4325" s="1">
        <v>5.58</v>
      </c>
      <c r="E4325" s="1">
        <v>45.34</v>
      </c>
    </row>
    <row r="4326" spans="1:5">
      <c r="A4326" s="1">
        <v>1960</v>
      </c>
      <c r="B4326" s="1">
        <v>104</v>
      </c>
      <c r="C4326" s="1">
        <v>19.600000000000001</v>
      </c>
      <c r="D4326" s="1">
        <v>1.37</v>
      </c>
      <c r="E4326" s="1">
        <v>20.97</v>
      </c>
    </row>
    <row r="4327" spans="1:5">
      <c r="A4327" s="1">
        <v>1960</v>
      </c>
      <c r="B4327" s="1">
        <v>105</v>
      </c>
      <c r="C4327" s="1">
        <v>10.029999999999999</v>
      </c>
      <c r="D4327" s="1">
        <v>0.28000000000000003</v>
      </c>
      <c r="E4327" s="1">
        <v>10.3</v>
      </c>
    </row>
    <row r="4328" spans="1:5">
      <c r="A4328" s="1">
        <v>1960</v>
      </c>
      <c r="B4328" s="1">
        <v>106</v>
      </c>
      <c r="C4328" s="1">
        <v>2.63</v>
      </c>
      <c r="D4328" s="1">
        <v>0.78</v>
      </c>
      <c r="E4328" s="1">
        <v>3.4</v>
      </c>
    </row>
    <row r="4329" spans="1:5">
      <c r="A4329" s="1">
        <v>1960</v>
      </c>
      <c r="B4329" s="1">
        <v>107</v>
      </c>
      <c r="C4329" s="1">
        <v>1</v>
      </c>
      <c r="D4329" s="1">
        <v>0.73</v>
      </c>
      <c r="E4329" s="1">
        <v>1.73</v>
      </c>
    </row>
    <row r="4330" spans="1:5">
      <c r="A4330" s="1">
        <v>1960</v>
      </c>
      <c r="B4330" s="1">
        <v>108</v>
      </c>
      <c r="C4330" s="1">
        <v>0.47</v>
      </c>
      <c r="D4330" s="1">
        <v>0.23</v>
      </c>
      <c r="E4330" s="1">
        <v>0.7</v>
      </c>
    </row>
    <row r="4331" spans="1:5">
      <c r="A4331" s="1">
        <v>1960</v>
      </c>
      <c r="B4331" s="1">
        <v>109</v>
      </c>
      <c r="C4331" s="1">
        <v>0</v>
      </c>
      <c r="D4331" s="1">
        <v>0</v>
      </c>
      <c r="E4331" s="1">
        <v>0</v>
      </c>
    </row>
    <row r="4332" spans="1:5">
      <c r="A4332" s="1">
        <v>1960</v>
      </c>
      <c r="B4332" s="1" t="s">
        <v>121</v>
      </c>
      <c r="C4332" s="1">
        <v>0</v>
      </c>
      <c r="D4332" s="1">
        <v>0</v>
      </c>
      <c r="E4332" s="1">
        <v>0</v>
      </c>
    </row>
    <row r="4333" spans="1:5">
      <c r="A4333" s="1">
        <v>1961</v>
      </c>
      <c r="B4333" s="1">
        <v>0</v>
      </c>
      <c r="C4333" s="1">
        <v>444820.49</v>
      </c>
      <c r="D4333" s="1">
        <v>469942.09</v>
      </c>
      <c r="E4333" s="1">
        <v>914762.58</v>
      </c>
    </row>
    <row r="4334" spans="1:5">
      <c r="A4334" s="1">
        <v>1961</v>
      </c>
      <c r="B4334" s="1">
        <v>1</v>
      </c>
      <c r="C4334" s="1">
        <v>423692.09</v>
      </c>
      <c r="D4334" s="1">
        <v>447647.66</v>
      </c>
      <c r="E4334" s="1">
        <v>871339.75</v>
      </c>
    </row>
    <row r="4335" spans="1:5">
      <c r="A4335" s="1">
        <v>1961</v>
      </c>
      <c r="B4335" s="1">
        <v>2</v>
      </c>
      <c r="C4335" s="1">
        <v>418473.92</v>
      </c>
      <c r="D4335" s="1">
        <v>441771.07</v>
      </c>
      <c r="E4335" s="1">
        <v>860245</v>
      </c>
    </row>
    <row r="4336" spans="1:5">
      <c r="A4336" s="1">
        <v>1961</v>
      </c>
      <c r="B4336" s="1">
        <v>3</v>
      </c>
      <c r="C4336" s="1">
        <v>407149.42</v>
      </c>
      <c r="D4336" s="1">
        <v>429336.64</v>
      </c>
      <c r="E4336" s="1">
        <v>836486.06</v>
      </c>
    </row>
    <row r="4337" spans="1:5">
      <c r="A4337" s="1">
        <v>1961</v>
      </c>
      <c r="B4337" s="1">
        <v>4</v>
      </c>
      <c r="C4337" s="1">
        <v>393521.99</v>
      </c>
      <c r="D4337" s="1">
        <v>414922.89</v>
      </c>
      <c r="E4337" s="1">
        <v>808444.88</v>
      </c>
    </row>
    <row r="4338" spans="1:5">
      <c r="A4338" s="1">
        <v>1961</v>
      </c>
      <c r="B4338" s="1">
        <v>5</v>
      </c>
      <c r="C4338" s="1">
        <v>381968.59</v>
      </c>
      <c r="D4338" s="1">
        <v>402994.07</v>
      </c>
      <c r="E4338" s="1">
        <v>784962.67</v>
      </c>
    </row>
    <row r="4339" spans="1:5">
      <c r="A4339" s="1">
        <v>1961</v>
      </c>
      <c r="B4339" s="1">
        <v>6</v>
      </c>
      <c r="C4339" s="1">
        <v>371332.57</v>
      </c>
      <c r="D4339" s="1">
        <v>391226.45</v>
      </c>
      <c r="E4339" s="1">
        <v>762559.03</v>
      </c>
    </row>
    <row r="4340" spans="1:5">
      <c r="A4340" s="1">
        <v>1961</v>
      </c>
      <c r="B4340" s="1">
        <v>7</v>
      </c>
      <c r="C4340" s="1">
        <v>373537.8</v>
      </c>
      <c r="D4340" s="1">
        <v>392712.33</v>
      </c>
      <c r="E4340" s="1">
        <v>766250.13</v>
      </c>
    </row>
    <row r="4341" spans="1:5">
      <c r="A4341" s="1">
        <v>1961</v>
      </c>
      <c r="B4341" s="1">
        <v>8</v>
      </c>
      <c r="C4341" s="1">
        <v>371913.8</v>
      </c>
      <c r="D4341" s="1">
        <v>390739.95</v>
      </c>
      <c r="E4341" s="1">
        <v>762653.75</v>
      </c>
    </row>
    <row r="4342" spans="1:5">
      <c r="A4342" s="1">
        <v>1961</v>
      </c>
      <c r="B4342" s="1">
        <v>9</v>
      </c>
      <c r="C4342" s="1">
        <v>368559.72</v>
      </c>
      <c r="D4342" s="1">
        <v>386989.17</v>
      </c>
      <c r="E4342" s="1">
        <v>755548.89</v>
      </c>
    </row>
    <row r="4343" spans="1:5">
      <c r="A4343" s="1">
        <v>1961</v>
      </c>
      <c r="B4343" s="1">
        <v>10</v>
      </c>
      <c r="C4343" s="1">
        <v>376545.42</v>
      </c>
      <c r="D4343" s="1">
        <v>395478.63</v>
      </c>
      <c r="E4343" s="1">
        <v>772024.05</v>
      </c>
    </row>
    <row r="4344" spans="1:5">
      <c r="A4344" s="1">
        <v>1961</v>
      </c>
      <c r="B4344" s="1">
        <v>11</v>
      </c>
      <c r="C4344" s="1">
        <v>388586.7</v>
      </c>
      <c r="D4344" s="1">
        <v>408441.45</v>
      </c>
      <c r="E4344" s="1">
        <v>797028.14</v>
      </c>
    </row>
    <row r="4345" spans="1:5">
      <c r="A4345" s="1">
        <v>1961</v>
      </c>
      <c r="B4345" s="1">
        <v>12</v>
      </c>
      <c r="C4345" s="1">
        <v>406142.68</v>
      </c>
      <c r="D4345" s="1">
        <v>426403.97</v>
      </c>
      <c r="E4345" s="1">
        <v>832546.65</v>
      </c>
    </row>
    <row r="4346" spans="1:5">
      <c r="A4346" s="1">
        <v>1961</v>
      </c>
      <c r="B4346" s="1">
        <v>13</v>
      </c>
      <c r="C4346" s="1">
        <v>429982.81</v>
      </c>
      <c r="D4346" s="1">
        <v>450259.81</v>
      </c>
      <c r="E4346" s="1">
        <v>880242.62</v>
      </c>
    </row>
    <row r="4347" spans="1:5">
      <c r="A4347" s="1">
        <v>1961</v>
      </c>
      <c r="B4347" s="1">
        <v>14</v>
      </c>
      <c r="C4347" s="1">
        <v>467969.08</v>
      </c>
      <c r="D4347" s="1">
        <v>489610.81</v>
      </c>
      <c r="E4347" s="1">
        <v>957579.89</v>
      </c>
    </row>
    <row r="4348" spans="1:5">
      <c r="A4348" s="1">
        <v>1961</v>
      </c>
      <c r="B4348" s="1">
        <v>15</v>
      </c>
      <c r="C4348" s="1">
        <v>396698.96</v>
      </c>
      <c r="D4348" s="1">
        <v>415075.85</v>
      </c>
      <c r="E4348" s="1">
        <v>811774.81</v>
      </c>
    </row>
    <row r="4349" spans="1:5">
      <c r="A4349" s="1">
        <v>1961</v>
      </c>
      <c r="B4349" s="1">
        <v>16</v>
      </c>
      <c r="C4349" s="1">
        <v>381733.55</v>
      </c>
      <c r="D4349" s="1">
        <v>397714.7</v>
      </c>
      <c r="E4349" s="1">
        <v>779448.25</v>
      </c>
    </row>
    <row r="4350" spans="1:5">
      <c r="A4350" s="1">
        <v>1961</v>
      </c>
      <c r="B4350" s="1">
        <v>17</v>
      </c>
      <c r="C4350" s="1">
        <v>375585.64</v>
      </c>
      <c r="D4350" s="1">
        <v>386236.26</v>
      </c>
      <c r="E4350" s="1">
        <v>761821.9</v>
      </c>
    </row>
    <row r="4351" spans="1:5">
      <c r="A4351" s="1">
        <v>1961</v>
      </c>
      <c r="B4351" s="1">
        <v>18</v>
      </c>
      <c r="C4351" s="1">
        <v>370700.61</v>
      </c>
      <c r="D4351" s="1">
        <v>375286.8</v>
      </c>
      <c r="E4351" s="1">
        <v>745987.42</v>
      </c>
    </row>
    <row r="4352" spans="1:5">
      <c r="A4352" s="1">
        <v>1961</v>
      </c>
      <c r="B4352" s="1">
        <v>19</v>
      </c>
      <c r="C4352" s="1">
        <v>345232.17</v>
      </c>
      <c r="D4352" s="1">
        <v>344425.17</v>
      </c>
      <c r="E4352" s="1">
        <v>689657.35</v>
      </c>
    </row>
    <row r="4353" spans="1:5">
      <c r="A4353" s="1">
        <v>1961</v>
      </c>
      <c r="B4353" s="1">
        <v>20</v>
      </c>
      <c r="C4353" s="1">
        <v>324789.18</v>
      </c>
      <c r="D4353" s="1">
        <v>320618.65000000002</v>
      </c>
      <c r="E4353" s="1">
        <v>645407.84</v>
      </c>
    </row>
    <row r="4354" spans="1:5">
      <c r="A4354" s="1">
        <v>1961</v>
      </c>
      <c r="B4354" s="1">
        <v>21</v>
      </c>
      <c r="C4354" s="1">
        <v>333612.17</v>
      </c>
      <c r="D4354" s="1">
        <v>325402.05</v>
      </c>
      <c r="E4354" s="1">
        <v>659014.22</v>
      </c>
    </row>
    <row r="4355" spans="1:5">
      <c r="A4355" s="1">
        <v>1961</v>
      </c>
      <c r="B4355" s="1">
        <v>22</v>
      </c>
      <c r="C4355" s="1">
        <v>339132.21</v>
      </c>
      <c r="D4355" s="1">
        <v>330476.53999999998</v>
      </c>
      <c r="E4355" s="1">
        <v>669608.75</v>
      </c>
    </row>
    <row r="4356" spans="1:5">
      <c r="A4356" s="1">
        <v>1961</v>
      </c>
      <c r="B4356" s="1">
        <v>23</v>
      </c>
      <c r="C4356" s="1">
        <v>340716.59</v>
      </c>
      <c r="D4356" s="1">
        <v>336976.37</v>
      </c>
      <c r="E4356" s="1">
        <v>677692.95</v>
      </c>
    </row>
    <row r="4357" spans="1:5">
      <c r="A4357" s="1">
        <v>1961</v>
      </c>
      <c r="B4357" s="1">
        <v>24</v>
      </c>
      <c r="C4357" s="1">
        <v>333090.77</v>
      </c>
      <c r="D4357" s="1">
        <v>335187.20000000001</v>
      </c>
      <c r="E4357" s="1">
        <v>668277.97</v>
      </c>
    </row>
    <row r="4358" spans="1:5">
      <c r="A4358" s="1">
        <v>1961</v>
      </c>
      <c r="B4358" s="1">
        <v>25</v>
      </c>
      <c r="C4358" s="1">
        <v>327997.44</v>
      </c>
      <c r="D4358" s="1">
        <v>333450.89</v>
      </c>
      <c r="E4358" s="1">
        <v>661448.34</v>
      </c>
    </row>
    <row r="4359" spans="1:5">
      <c r="A4359" s="1">
        <v>1961</v>
      </c>
      <c r="B4359" s="1">
        <v>26</v>
      </c>
      <c r="C4359" s="1">
        <v>322445.33</v>
      </c>
      <c r="D4359" s="1">
        <v>330098.95</v>
      </c>
      <c r="E4359" s="1">
        <v>652544.28</v>
      </c>
    </row>
    <row r="4360" spans="1:5">
      <c r="A4360" s="1">
        <v>1961</v>
      </c>
      <c r="B4360" s="1">
        <v>27</v>
      </c>
      <c r="C4360" s="1">
        <v>318014.84999999998</v>
      </c>
      <c r="D4360" s="1">
        <v>325937.45</v>
      </c>
      <c r="E4360" s="1">
        <v>643952.30000000005</v>
      </c>
    </row>
    <row r="4361" spans="1:5">
      <c r="A4361" s="1">
        <v>1961</v>
      </c>
      <c r="B4361" s="1">
        <v>28</v>
      </c>
      <c r="C4361" s="1">
        <v>320582.84000000003</v>
      </c>
      <c r="D4361" s="1">
        <v>327455.43</v>
      </c>
      <c r="E4361" s="1">
        <v>648038.28</v>
      </c>
    </row>
    <row r="4362" spans="1:5">
      <c r="A4362" s="1">
        <v>1961</v>
      </c>
      <c r="B4362" s="1">
        <v>29</v>
      </c>
      <c r="C4362" s="1">
        <v>328557.5</v>
      </c>
      <c r="D4362" s="1">
        <v>334624.09999999998</v>
      </c>
      <c r="E4362" s="1">
        <v>663181.6</v>
      </c>
    </row>
    <row r="4363" spans="1:5">
      <c r="A4363" s="1">
        <v>1961</v>
      </c>
      <c r="B4363" s="1">
        <v>30</v>
      </c>
      <c r="C4363" s="1">
        <v>336084.2</v>
      </c>
      <c r="D4363" s="1">
        <v>341136.73</v>
      </c>
      <c r="E4363" s="1">
        <v>677220.93</v>
      </c>
    </row>
    <row r="4364" spans="1:5">
      <c r="A4364" s="1">
        <v>1961</v>
      </c>
      <c r="B4364" s="1">
        <v>31</v>
      </c>
      <c r="C4364" s="1">
        <v>337826.6</v>
      </c>
      <c r="D4364" s="1">
        <v>340714.23</v>
      </c>
      <c r="E4364" s="1">
        <v>678540.83</v>
      </c>
    </row>
    <row r="4365" spans="1:5">
      <c r="A4365" s="1">
        <v>1961</v>
      </c>
      <c r="B4365" s="1">
        <v>32</v>
      </c>
      <c r="C4365" s="1">
        <v>337111.65</v>
      </c>
      <c r="D4365" s="1">
        <v>338628.28</v>
      </c>
      <c r="E4365" s="1">
        <v>675739.93</v>
      </c>
    </row>
    <row r="4366" spans="1:5">
      <c r="A4366" s="1">
        <v>1961</v>
      </c>
      <c r="B4366" s="1">
        <v>33</v>
      </c>
      <c r="C4366" s="1">
        <v>337849.59999999998</v>
      </c>
      <c r="D4366" s="1">
        <v>338585.36</v>
      </c>
      <c r="E4366" s="1">
        <v>676434.96</v>
      </c>
    </row>
    <row r="4367" spans="1:5">
      <c r="A4367" s="1">
        <v>1961</v>
      </c>
      <c r="B4367" s="1">
        <v>34</v>
      </c>
      <c r="C4367" s="1">
        <v>343540.2</v>
      </c>
      <c r="D4367" s="1">
        <v>343257.76</v>
      </c>
      <c r="E4367" s="1">
        <v>686797.96</v>
      </c>
    </row>
    <row r="4368" spans="1:5">
      <c r="A4368" s="1">
        <v>1961</v>
      </c>
      <c r="B4368" s="1">
        <v>35</v>
      </c>
      <c r="C4368" s="1">
        <v>351390.05</v>
      </c>
      <c r="D4368" s="1">
        <v>350385.01</v>
      </c>
      <c r="E4368" s="1">
        <v>701775.06</v>
      </c>
    </row>
    <row r="4369" spans="1:5">
      <c r="A4369" s="1">
        <v>1961</v>
      </c>
      <c r="B4369" s="1">
        <v>36</v>
      </c>
      <c r="C4369" s="1">
        <v>356464.11</v>
      </c>
      <c r="D4369" s="1">
        <v>355137.64</v>
      </c>
      <c r="E4369" s="1">
        <v>711601.75</v>
      </c>
    </row>
    <row r="4370" spans="1:5">
      <c r="A4370" s="1">
        <v>1961</v>
      </c>
      <c r="B4370" s="1">
        <v>37</v>
      </c>
      <c r="C4370" s="1">
        <v>362017.45</v>
      </c>
      <c r="D4370" s="1">
        <v>359353.26</v>
      </c>
      <c r="E4370" s="1">
        <v>721370.71</v>
      </c>
    </row>
    <row r="4371" spans="1:5">
      <c r="A4371" s="1">
        <v>1961</v>
      </c>
      <c r="B4371" s="1">
        <v>38</v>
      </c>
      <c r="C4371" s="1">
        <v>371071.35</v>
      </c>
      <c r="D4371" s="1">
        <v>366847.36</v>
      </c>
      <c r="E4371" s="1">
        <v>737918.71</v>
      </c>
    </row>
    <row r="4372" spans="1:5">
      <c r="A4372" s="1">
        <v>1961</v>
      </c>
      <c r="B4372" s="1">
        <v>39</v>
      </c>
      <c r="C4372" s="1">
        <v>389243.5</v>
      </c>
      <c r="D4372" s="1">
        <v>384148.87</v>
      </c>
      <c r="E4372" s="1">
        <v>773392.37</v>
      </c>
    </row>
    <row r="4373" spans="1:5">
      <c r="A4373" s="1">
        <v>1961</v>
      </c>
      <c r="B4373" s="1">
        <v>40</v>
      </c>
      <c r="C4373" s="1">
        <v>407981.34</v>
      </c>
      <c r="D4373" s="1">
        <v>401430.11</v>
      </c>
      <c r="E4373" s="1">
        <v>809411.45</v>
      </c>
    </row>
    <row r="4374" spans="1:5">
      <c r="A4374" s="1">
        <v>1961</v>
      </c>
      <c r="B4374" s="1">
        <v>41</v>
      </c>
      <c r="C4374" s="1">
        <v>395049.35</v>
      </c>
      <c r="D4374" s="1">
        <v>386942.24</v>
      </c>
      <c r="E4374" s="1">
        <v>781991.58</v>
      </c>
    </row>
    <row r="4375" spans="1:5">
      <c r="A4375" s="1">
        <v>1961</v>
      </c>
      <c r="B4375" s="1">
        <v>42</v>
      </c>
      <c r="C4375" s="1">
        <v>341281.86</v>
      </c>
      <c r="D4375" s="1">
        <v>331691</v>
      </c>
      <c r="E4375" s="1">
        <v>672972.86</v>
      </c>
    </row>
    <row r="4376" spans="1:5">
      <c r="A4376" s="1">
        <v>1961</v>
      </c>
      <c r="B4376" s="1">
        <v>43</v>
      </c>
      <c r="C4376" s="1">
        <v>307286.51</v>
      </c>
      <c r="D4376" s="1">
        <v>296155</v>
      </c>
      <c r="E4376" s="1">
        <v>603441.51</v>
      </c>
    </row>
    <row r="4377" spans="1:5">
      <c r="A4377" s="1">
        <v>1961</v>
      </c>
      <c r="B4377" s="1">
        <v>44</v>
      </c>
      <c r="C4377" s="1">
        <v>322410.42</v>
      </c>
      <c r="D4377" s="1">
        <v>309826.48</v>
      </c>
      <c r="E4377" s="1">
        <v>632236.9</v>
      </c>
    </row>
    <row r="4378" spans="1:5">
      <c r="A4378" s="1">
        <v>1961</v>
      </c>
      <c r="B4378" s="1">
        <v>45</v>
      </c>
      <c r="C4378" s="1">
        <v>347111.58</v>
      </c>
      <c r="D4378" s="1">
        <v>332967.34999999998</v>
      </c>
      <c r="E4378" s="1">
        <v>680078.93</v>
      </c>
    </row>
    <row r="4379" spans="1:5">
      <c r="A4379" s="1">
        <v>1961</v>
      </c>
      <c r="B4379" s="1">
        <v>46</v>
      </c>
      <c r="C4379" s="1">
        <v>370659.5</v>
      </c>
      <c r="D4379" s="1">
        <v>353386.74</v>
      </c>
      <c r="E4379" s="1">
        <v>724046.23</v>
      </c>
    </row>
    <row r="4380" spans="1:5">
      <c r="A4380" s="1">
        <v>1961</v>
      </c>
      <c r="B4380" s="1">
        <v>47</v>
      </c>
      <c r="C4380" s="1">
        <v>382400.52</v>
      </c>
      <c r="D4380" s="1">
        <v>363305.47</v>
      </c>
      <c r="E4380" s="1">
        <v>745705.99</v>
      </c>
    </row>
    <row r="4381" spans="1:5">
      <c r="A4381" s="1">
        <v>1961</v>
      </c>
      <c r="B4381" s="1">
        <v>48</v>
      </c>
      <c r="C4381" s="1">
        <v>379686.95</v>
      </c>
      <c r="D4381" s="1">
        <v>361262.26</v>
      </c>
      <c r="E4381" s="1">
        <v>740949.21</v>
      </c>
    </row>
    <row r="4382" spans="1:5">
      <c r="A4382" s="1">
        <v>1961</v>
      </c>
      <c r="B4382" s="1">
        <v>49</v>
      </c>
      <c r="C4382" s="1">
        <v>375555.9</v>
      </c>
      <c r="D4382" s="1">
        <v>357867.03</v>
      </c>
      <c r="E4382" s="1">
        <v>733422.93</v>
      </c>
    </row>
    <row r="4383" spans="1:5">
      <c r="A4383" s="1">
        <v>1961</v>
      </c>
      <c r="B4383" s="1">
        <v>50</v>
      </c>
      <c r="C4383" s="1">
        <v>374605.81</v>
      </c>
      <c r="D4383" s="1">
        <v>356356.15</v>
      </c>
      <c r="E4383" s="1">
        <v>730961.96</v>
      </c>
    </row>
    <row r="4384" spans="1:5">
      <c r="A4384" s="1">
        <v>1961</v>
      </c>
      <c r="B4384" s="1">
        <v>51</v>
      </c>
      <c r="C4384" s="1">
        <v>374608.31</v>
      </c>
      <c r="D4384" s="1">
        <v>355499.99</v>
      </c>
      <c r="E4384" s="1">
        <v>730108.3</v>
      </c>
    </row>
    <row r="4385" spans="1:5">
      <c r="A4385" s="1">
        <v>1961</v>
      </c>
      <c r="B4385" s="1">
        <v>52</v>
      </c>
      <c r="C4385" s="1">
        <v>374341.04</v>
      </c>
      <c r="D4385" s="1">
        <v>355240.24</v>
      </c>
      <c r="E4385" s="1">
        <v>729581.28</v>
      </c>
    </row>
    <row r="4386" spans="1:5">
      <c r="A4386" s="1">
        <v>1961</v>
      </c>
      <c r="B4386" s="1">
        <v>53</v>
      </c>
      <c r="C4386" s="1">
        <v>371460.57</v>
      </c>
      <c r="D4386" s="1">
        <v>352101.78</v>
      </c>
      <c r="E4386" s="1">
        <v>723562.35</v>
      </c>
    </row>
    <row r="4387" spans="1:5">
      <c r="A4387" s="1">
        <v>1961</v>
      </c>
      <c r="B4387" s="1">
        <v>54</v>
      </c>
      <c r="C4387" s="1">
        <v>364892.38</v>
      </c>
      <c r="D4387" s="1">
        <v>344332.44</v>
      </c>
      <c r="E4387" s="1">
        <v>709224.82</v>
      </c>
    </row>
    <row r="4388" spans="1:5">
      <c r="A4388" s="1">
        <v>1961</v>
      </c>
      <c r="B4388" s="1">
        <v>55</v>
      </c>
      <c r="C4388" s="1">
        <v>358990.15</v>
      </c>
      <c r="D4388" s="1">
        <v>335605.9</v>
      </c>
      <c r="E4388" s="1">
        <v>694596.04</v>
      </c>
    </row>
    <row r="4389" spans="1:5">
      <c r="A4389" s="1">
        <v>1961</v>
      </c>
      <c r="B4389" s="1">
        <v>56</v>
      </c>
      <c r="C4389" s="1">
        <v>355203.56</v>
      </c>
      <c r="D4389" s="1">
        <v>328359.78000000003</v>
      </c>
      <c r="E4389" s="1">
        <v>683563.35</v>
      </c>
    </row>
    <row r="4390" spans="1:5">
      <c r="A4390" s="1">
        <v>1961</v>
      </c>
      <c r="B4390" s="1">
        <v>57</v>
      </c>
      <c r="C4390" s="1">
        <v>351245.62</v>
      </c>
      <c r="D4390" s="1">
        <v>321578.21000000002</v>
      </c>
      <c r="E4390" s="1">
        <v>672823.83</v>
      </c>
    </row>
    <row r="4391" spans="1:5">
      <c r="A4391" s="1">
        <v>1961</v>
      </c>
      <c r="B4391" s="1">
        <v>58</v>
      </c>
      <c r="C4391" s="1">
        <v>343984.35</v>
      </c>
      <c r="D4391" s="1">
        <v>313112.93</v>
      </c>
      <c r="E4391" s="1">
        <v>657097.28</v>
      </c>
    </row>
    <row r="4392" spans="1:5">
      <c r="A4392" s="1">
        <v>1961</v>
      </c>
      <c r="B4392" s="1">
        <v>59</v>
      </c>
      <c r="C4392" s="1">
        <v>334283.09000000003</v>
      </c>
      <c r="D4392" s="1">
        <v>302315.2</v>
      </c>
      <c r="E4392" s="1">
        <v>636598.29</v>
      </c>
    </row>
    <row r="4393" spans="1:5">
      <c r="A4393" s="1">
        <v>1961</v>
      </c>
      <c r="B4393" s="1">
        <v>60</v>
      </c>
      <c r="C4393" s="1">
        <v>325393.93</v>
      </c>
      <c r="D4393" s="1">
        <v>289180.01</v>
      </c>
      <c r="E4393" s="1">
        <v>614573.93999999994</v>
      </c>
    </row>
    <row r="4394" spans="1:5">
      <c r="A4394" s="1">
        <v>1961</v>
      </c>
      <c r="B4394" s="1">
        <v>61</v>
      </c>
      <c r="C4394" s="1">
        <v>317884.77</v>
      </c>
      <c r="D4394" s="1">
        <v>271144.02</v>
      </c>
      <c r="E4394" s="1">
        <v>589028.79</v>
      </c>
    </row>
    <row r="4395" spans="1:5">
      <c r="A4395" s="1">
        <v>1961</v>
      </c>
      <c r="B4395" s="1">
        <v>62</v>
      </c>
      <c r="C4395" s="1">
        <v>308930.93</v>
      </c>
      <c r="D4395" s="1">
        <v>248446.07</v>
      </c>
      <c r="E4395" s="1">
        <v>557377</v>
      </c>
    </row>
    <row r="4396" spans="1:5">
      <c r="A4396" s="1">
        <v>1961</v>
      </c>
      <c r="B4396" s="1">
        <v>63</v>
      </c>
      <c r="C4396" s="1">
        <v>299555.18</v>
      </c>
      <c r="D4396" s="1">
        <v>230009.46</v>
      </c>
      <c r="E4396" s="1">
        <v>529564.64</v>
      </c>
    </row>
    <row r="4397" spans="1:5">
      <c r="A4397" s="1">
        <v>1961</v>
      </c>
      <c r="B4397" s="1">
        <v>64</v>
      </c>
      <c r="C4397" s="1">
        <v>290826.59000000003</v>
      </c>
      <c r="D4397" s="1">
        <v>217290.88</v>
      </c>
      <c r="E4397" s="1">
        <v>508117.46</v>
      </c>
    </row>
    <row r="4398" spans="1:5">
      <c r="A4398" s="1">
        <v>1961</v>
      </c>
      <c r="B4398" s="1">
        <v>65</v>
      </c>
      <c r="C4398" s="1">
        <v>281109.05</v>
      </c>
      <c r="D4398" s="1">
        <v>204919.21</v>
      </c>
      <c r="E4398" s="1">
        <v>486028.27</v>
      </c>
    </row>
    <row r="4399" spans="1:5">
      <c r="A4399" s="1">
        <v>1961</v>
      </c>
      <c r="B4399" s="1">
        <v>66</v>
      </c>
      <c r="C4399" s="1">
        <v>271645.67</v>
      </c>
      <c r="D4399" s="1">
        <v>194264.46</v>
      </c>
      <c r="E4399" s="1">
        <v>465910.13</v>
      </c>
    </row>
    <row r="4400" spans="1:5">
      <c r="A4400" s="1">
        <v>1961</v>
      </c>
      <c r="B4400" s="1">
        <v>67</v>
      </c>
      <c r="C4400" s="1">
        <v>262810.58</v>
      </c>
      <c r="D4400" s="1">
        <v>185566.33</v>
      </c>
      <c r="E4400" s="1">
        <v>448376.91</v>
      </c>
    </row>
    <row r="4401" spans="1:5">
      <c r="A4401" s="1">
        <v>1961</v>
      </c>
      <c r="B4401" s="1">
        <v>68</v>
      </c>
      <c r="C4401" s="1">
        <v>253939.29</v>
      </c>
      <c r="D4401" s="1">
        <v>177175.81</v>
      </c>
      <c r="E4401" s="1">
        <v>431115.1</v>
      </c>
    </row>
    <row r="4402" spans="1:5">
      <c r="A4402" s="1">
        <v>1961</v>
      </c>
      <c r="B4402" s="1">
        <v>69</v>
      </c>
      <c r="C4402" s="1">
        <v>243846.29</v>
      </c>
      <c r="D4402" s="1">
        <v>167117.35</v>
      </c>
      <c r="E4402" s="1">
        <v>410963.64</v>
      </c>
    </row>
    <row r="4403" spans="1:5">
      <c r="A4403" s="1">
        <v>1961</v>
      </c>
      <c r="B4403" s="1">
        <v>70</v>
      </c>
      <c r="C4403" s="1">
        <v>232375.36</v>
      </c>
      <c r="D4403" s="1">
        <v>155625.57999999999</v>
      </c>
      <c r="E4403" s="1">
        <v>388000.94</v>
      </c>
    </row>
    <row r="4404" spans="1:5">
      <c r="A4404" s="1">
        <v>1961</v>
      </c>
      <c r="B4404" s="1">
        <v>71</v>
      </c>
      <c r="C4404" s="1">
        <v>221711.03</v>
      </c>
      <c r="D4404" s="1">
        <v>145034.6</v>
      </c>
      <c r="E4404" s="1">
        <v>366745.63</v>
      </c>
    </row>
    <row r="4405" spans="1:5">
      <c r="A4405" s="1">
        <v>1961</v>
      </c>
      <c r="B4405" s="1">
        <v>72</v>
      </c>
      <c r="C4405" s="1">
        <v>212873.42</v>
      </c>
      <c r="D4405" s="1">
        <v>135798.91</v>
      </c>
      <c r="E4405" s="1">
        <v>348672.33</v>
      </c>
    </row>
    <row r="4406" spans="1:5">
      <c r="A4406" s="1">
        <v>1961</v>
      </c>
      <c r="B4406" s="1">
        <v>73</v>
      </c>
      <c r="C4406" s="1">
        <v>203403</v>
      </c>
      <c r="D4406" s="1">
        <v>126488.21</v>
      </c>
      <c r="E4406" s="1">
        <v>329891.21000000002</v>
      </c>
    </row>
    <row r="4407" spans="1:5">
      <c r="A4407" s="1">
        <v>1961</v>
      </c>
      <c r="B4407" s="1">
        <v>74</v>
      </c>
      <c r="C4407" s="1">
        <v>191722.45</v>
      </c>
      <c r="D4407" s="1">
        <v>116591.71</v>
      </c>
      <c r="E4407" s="1">
        <v>308314.15999999997</v>
      </c>
    </row>
    <row r="4408" spans="1:5">
      <c r="A4408" s="1">
        <v>1961</v>
      </c>
      <c r="B4408" s="1">
        <v>75</v>
      </c>
      <c r="C4408" s="1">
        <v>180055.7</v>
      </c>
      <c r="D4408" s="1">
        <v>107200.48</v>
      </c>
      <c r="E4408" s="1">
        <v>287256.18</v>
      </c>
    </row>
    <row r="4409" spans="1:5">
      <c r="A4409" s="1">
        <v>1961</v>
      </c>
      <c r="B4409" s="1">
        <v>76</v>
      </c>
      <c r="C4409" s="1">
        <v>167243.84</v>
      </c>
      <c r="D4409" s="1">
        <v>97831.6</v>
      </c>
      <c r="E4409" s="1">
        <v>265075.44</v>
      </c>
    </row>
    <row r="4410" spans="1:5">
      <c r="A4410" s="1">
        <v>1961</v>
      </c>
      <c r="B4410" s="1">
        <v>77</v>
      </c>
      <c r="C4410" s="1">
        <v>152179.07999999999</v>
      </c>
      <c r="D4410" s="1">
        <v>87707.28</v>
      </c>
      <c r="E4410" s="1">
        <v>239886.36</v>
      </c>
    </row>
    <row r="4411" spans="1:5">
      <c r="A4411" s="1">
        <v>1961</v>
      </c>
      <c r="B4411" s="1">
        <v>78</v>
      </c>
      <c r="C4411" s="1">
        <v>139078.95000000001</v>
      </c>
      <c r="D4411" s="1">
        <v>78813.899999999994</v>
      </c>
      <c r="E4411" s="1">
        <v>217892.85</v>
      </c>
    </row>
    <row r="4412" spans="1:5">
      <c r="A4412" s="1">
        <v>1961</v>
      </c>
      <c r="B4412" s="1">
        <v>79</v>
      </c>
      <c r="C4412" s="1">
        <v>126655.69</v>
      </c>
      <c r="D4412" s="1">
        <v>70267.89</v>
      </c>
      <c r="E4412" s="1">
        <v>196923.58</v>
      </c>
    </row>
    <row r="4413" spans="1:5">
      <c r="A4413" s="1">
        <v>1961</v>
      </c>
      <c r="B4413" s="1">
        <v>80</v>
      </c>
      <c r="C4413" s="1">
        <v>118420.36</v>
      </c>
      <c r="D4413" s="1">
        <v>63527.040000000001</v>
      </c>
      <c r="E4413" s="1">
        <v>181947.4</v>
      </c>
    </row>
    <row r="4414" spans="1:5">
      <c r="A4414" s="1">
        <v>1961</v>
      </c>
      <c r="B4414" s="1">
        <v>81</v>
      </c>
      <c r="C4414" s="1">
        <v>104860.41</v>
      </c>
      <c r="D4414" s="1">
        <v>55341.83</v>
      </c>
      <c r="E4414" s="1">
        <v>160202.23999999999</v>
      </c>
    </row>
    <row r="4415" spans="1:5">
      <c r="A4415" s="1">
        <v>1961</v>
      </c>
      <c r="B4415" s="1">
        <v>82</v>
      </c>
      <c r="C4415" s="1">
        <v>90825.88</v>
      </c>
      <c r="D4415" s="1">
        <v>47176.83</v>
      </c>
      <c r="E4415" s="1">
        <v>138002.71</v>
      </c>
    </row>
    <row r="4416" spans="1:5">
      <c r="A4416" s="1">
        <v>1961</v>
      </c>
      <c r="B4416" s="1">
        <v>83</v>
      </c>
      <c r="C4416" s="1">
        <v>78497.73</v>
      </c>
      <c r="D4416" s="1">
        <v>39810.47</v>
      </c>
      <c r="E4416" s="1">
        <v>118308.2</v>
      </c>
    </row>
    <row r="4417" spans="1:5">
      <c r="A4417" s="1">
        <v>1961</v>
      </c>
      <c r="B4417" s="1">
        <v>84</v>
      </c>
      <c r="C4417" s="1">
        <v>67363.33</v>
      </c>
      <c r="D4417" s="1">
        <v>33298.959999999999</v>
      </c>
      <c r="E4417" s="1">
        <v>100662.29</v>
      </c>
    </row>
    <row r="4418" spans="1:5">
      <c r="A4418" s="1">
        <v>1961</v>
      </c>
      <c r="B4418" s="1">
        <v>85</v>
      </c>
      <c r="C4418" s="1">
        <v>56158.36</v>
      </c>
      <c r="D4418" s="1">
        <v>27105.25</v>
      </c>
      <c r="E4418" s="1">
        <v>83263.61</v>
      </c>
    </row>
    <row r="4419" spans="1:5">
      <c r="A4419" s="1">
        <v>1961</v>
      </c>
      <c r="B4419" s="1">
        <v>86</v>
      </c>
      <c r="C4419" s="1">
        <v>45698.33</v>
      </c>
      <c r="D4419" s="1">
        <v>21426.23</v>
      </c>
      <c r="E4419" s="1">
        <v>67124.56</v>
      </c>
    </row>
    <row r="4420" spans="1:5">
      <c r="A4420" s="1">
        <v>1961</v>
      </c>
      <c r="B4420" s="1">
        <v>87</v>
      </c>
      <c r="C4420" s="1">
        <v>36339.33</v>
      </c>
      <c r="D4420" s="1">
        <v>16325.79</v>
      </c>
      <c r="E4420" s="1">
        <v>52665.13</v>
      </c>
    </row>
    <row r="4421" spans="1:5">
      <c r="A4421" s="1">
        <v>1961</v>
      </c>
      <c r="B4421" s="1">
        <v>88</v>
      </c>
      <c r="C4421" s="1">
        <v>28354.75</v>
      </c>
      <c r="D4421" s="1">
        <v>12111.64</v>
      </c>
      <c r="E4421" s="1">
        <v>40466.379999999997</v>
      </c>
    </row>
    <row r="4422" spans="1:5">
      <c r="A4422" s="1">
        <v>1961</v>
      </c>
      <c r="B4422" s="1">
        <v>89</v>
      </c>
      <c r="C4422" s="1">
        <v>21875.09</v>
      </c>
      <c r="D4422" s="1">
        <v>8821.4500000000007</v>
      </c>
      <c r="E4422" s="1">
        <v>30696.54</v>
      </c>
    </row>
    <row r="4423" spans="1:5">
      <c r="A4423" s="1">
        <v>1961</v>
      </c>
      <c r="B4423" s="1">
        <v>90</v>
      </c>
      <c r="C4423" s="1">
        <v>16505.96</v>
      </c>
      <c r="D4423" s="1">
        <v>6280.74</v>
      </c>
      <c r="E4423" s="1">
        <v>22786.7</v>
      </c>
    </row>
    <row r="4424" spans="1:5">
      <c r="A4424" s="1">
        <v>1961</v>
      </c>
      <c r="B4424" s="1">
        <v>91</v>
      </c>
      <c r="C4424" s="1">
        <v>12127.36</v>
      </c>
      <c r="D4424" s="1">
        <v>4374.41</v>
      </c>
      <c r="E4424" s="1">
        <v>16501.77</v>
      </c>
    </row>
    <row r="4425" spans="1:5">
      <c r="A4425" s="1">
        <v>1961</v>
      </c>
      <c r="B4425" s="1">
        <v>92</v>
      </c>
      <c r="C4425" s="1">
        <v>8727.2800000000007</v>
      </c>
      <c r="D4425" s="1">
        <v>2944.73</v>
      </c>
      <c r="E4425" s="1">
        <v>11672.01</v>
      </c>
    </row>
    <row r="4426" spans="1:5">
      <c r="A4426" s="1">
        <v>1961</v>
      </c>
      <c r="B4426" s="1">
        <v>93</v>
      </c>
      <c r="C4426" s="1">
        <v>6187.47</v>
      </c>
      <c r="D4426" s="1">
        <v>1943.16</v>
      </c>
      <c r="E4426" s="1">
        <v>8130.63</v>
      </c>
    </row>
    <row r="4427" spans="1:5">
      <c r="A4427" s="1">
        <v>1961</v>
      </c>
      <c r="B4427" s="1">
        <v>94</v>
      </c>
      <c r="C4427" s="1">
        <v>4268.2299999999996</v>
      </c>
      <c r="D4427" s="1">
        <v>1223.1500000000001</v>
      </c>
      <c r="E4427" s="1">
        <v>5491.38</v>
      </c>
    </row>
    <row r="4428" spans="1:5">
      <c r="A4428" s="1">
        <v>1961</v>
      </c>
      <c r="B4428" s="1">
        <v>95</v>
      </c>
      <c r="C4428" s="1">
        <v>2912.29</v>
      </c>
      <c r="D4428" s="1">
        <v>748.13</v>
      </c>
      <c r="E4428" s="1">
        <v>3660.42</v>
      </c>
    </row>
    <row r="4429" spans="1:5">
      <c r="A4429" s="1">
        <v>1961</v>
      </c>
      <c r="B4429" s="1">
        <v>96</v>
      </c>
      <c r="C4429" s="1">
        <v>1928.58</v>
      </c>
      <c r="D4429" s="1">
        <v>452.08</v>
      </c>
      <c r="E4429" s="1">
        <v>2380.66</v>
      </c>
    </row>
    <row r="4430" spans="1:5">
      <c r="A4430" s="1">
        <v>1961</v>
      </c>
      <c r="B4430" s="1">
        <v>97</v>
      </c>
      <c r="C4430" s="1">
        <v>1230.97</v>
      </c>
      <c r="D4430" s="1">
        <v>247.54</v>
      </c>
      <c r="E4430" s="1">
        <v>1478.5</v>
      </c>
    </row>
    <row r="4431" spans="1:5">
      <c r="A4431" s="1">
        <v>1961</v>
      </c>
      <c r="B4431" s="1">
        <v>98</v>
      </c>
      <c r="C4431" s="1">
        <v>764.57</v>
      </c>
      <c r="D4431" s="1">
        <v>128.43</v>
      </c>
      <c r="E4431" s="1">
        <v>893</v>
      </c>
    </row>
    <row r="4432" spans="1:5">
      <c r="A4432" s="1">
        <v>1961</v>
      </c>
      <c r="B4432" s="1">
        <v>99</v>
      </c>
      <c r="C4432" s="1">
        <v>451.95</v>
      </c>
      <c r="D4432" s="1">
        <v>76.34</v>
      </c>
      <c r="E4432" s="1">
        <v>528.29</v>
      </c>
    </row>
    <row r="4433" spans="1:5">
      <c r="A4433" s="1">
        <v>1961</v>
      </c>
      <c r="B4433" s="1">
        <v>100</v>
      </c>
      <c r="C4433" s="1">
        <v>249.59</v>
      </c>
      <c r="D4433" s="1">
        <v>44.23</v>
      </c>
      <c r="E4433" s="1">
        <v>293.82</v>
      </c>
    </row>
    <row r="4434" spans="1:5">
      <c r="A4434" s="1">
        <v>1961</v>
      </c>
      <c r="B4434" s="1">
        <v>101</v>
      </c>
      <c r="C4434" s="1">
        <v>133.55000000000001</v>
      </c>
      <c r="D4434" s="1">
        <v>22.69</v>
      </c>
      <c r="E4434" s="1">
        <v>156.24</v>
      </c>
    </row>
    <row r="4435" spans="1:5">
      <c r="A4435" s="1">
        <v>1961</v>
      </c>
      <c r="B4435" s="1">
        <v>102</v>
      </c>
      <c r="C4435" s="1">
        <v>75.75</v>
      </c>
      <c r="D4435" s="1">
        <v>12.08</v>
      </c>
      <c r="E4435" s="1">
        <v>87.84</v>
      </c>
    </row>
    <row r="4436" spans="1:5">
      <c r="A4436" s="1">
        <v>1961</v>
      </c>
      <c r="B4436" s="1">
        <v>103</v>
      </c>
      <c r="C4436" s="1">
        <v>41.2</v>
      </c>
      <c r="D4436" s="1">
        <v>5.85</v>
      </c>
      <c r="E4436" s="1">
        <v>47.05</v>
      </c>
    </row>
    <row r="4437" spans="1:5">
      <c r="A4437" s="1">
        <v>1961</v>
      </c>
      <c r="B4437" s="1">
        <v>104</v>
      </c>
      <c r="C4437" s="1">
        <v>18.73</v>
      </c>
      <c r="D4437" s="1">
        <v>2.41</v>
      </c>
      <c r="E4437" s="1">
        <v>21.14</v>
      </c>
    </row>
    <row r="4438" spans="1:5">
      <c r="A4438" s="1">
        <v>1961</v>
      </c>
      <c r="B4438" s="1">
        <v>105</v>
      </c>
      <c r="C4438" s="1">
        <v>8.77</v>
      </c>
      <c r="D4438" s="1">
        <v>0.45</v>
      </c>
      <c r="E4438" s="1">
        <v>9.2200000000000006</v>
      </c>
    </row>
    <row r="4439" spans="1:5">
      <c r="A4439" s="1">
        <v>1961</v>
      </c>
      <c r="B4439" s="1">
        <v>106</v>
      </c>
      <c r="C4439" s="1">
        <v>4.4400000000000004</v>
      </c>
      <c r="D4439" s="1">
        <v>0.28000000000000003</v>
      </c>
      <c r="E4439" s="1">
        <v>4.72</v>
      </c>
    </row>
    <row r="4440" spans="1:5">
      <c r="A4440" s="1">
        <v>1961</v>
      </c>
      <c r="B4440" s="1">
        <v>107</v>
      </c>
      <c r="C4440" s="1">
        <v>1.69</v>
      </c>
      <c r="D4440" s="1">
        <v>0.78</v>
      </c>
      <c r="E4440" s="1">
        <v>2.4700000000000002</v>
      </c>
    </row>
    <row r="4441" spans="1:5">
      <c r="A4441" s="1">
        <v>1961</v>
      </c>
      <c r="B4441" s="1">
        <v>108</v>
      </c>
      <c r="C4441" s="1">
        <v>0.75</v>
      </c>
      <c r="D4441" s="1">
        <v>0.47</v>
      </c>
      <c r="E4441" s="1">
        <v>1.21</v>
      </c>
    </row>
    <row r="4442" spans="1:5">
      <c r="A4442" s="1">
        <v>1961</v>
      </c>
      <c r="B4442" s="1">
        <v>109</v>
      </c>
      <c r="C4442" s="1">
        <v>0.24</v>
      </c>
      <c r="D4442" s="1">
        <v>0</v>
      </c>
      <c r="E4442" s="1">
        <v>0.24</v>
      </c>
    </row>
    <row r="4443" spans="1:5">
      <c r="A4443" s="1">
        <v>1961</v>
      </c>
      <c r="B4443" s="1" t="s">
        <v>121</v>
      </c>
      <c r="C4443" s="1">
        <v>0</v>
      </c>
      <c r="D4443" s="1">
        <v>0</v>
      </c>
      <c r="E4443" s="1">
        <v>0</v>
      </c>
    </row>
    <row r="4444" spans="1:5">
      <c r="A4444" s="1">
        <v>1962</v>
      </c>
      <c r="B4444" s="1">
        <v>0</v>
      </c>
      <c r="C4444" s="1">
        <v>459747.46</v>
      </c>
      <c r="D4444" s="1">
        <v>483944.85</v>
      </c>
      <c r="E4444" s="1">
        <v>943692.3</v>
      </c>
    </row>
    <row r="4445" spans="1:5">
      <c r="A4445" s="1">
        <v>1962</v>
      </c>
      <c r="B4445" s="1">
        <v>1</v>
      </c>
      <c r="C4445" s="1">
        <v>443331.49</v>
      </c>
      <c r="D4445" s="1">
        <v>467157.81</v>
      </c>
      <c r="E4445" s="1">
        <v>910489.3</v>
      </c>
    </row>
    <row r="4446" spans="1:5">
      <c r="A4446" s="1">
        <v>1962</v>
      </c>
      <c r="B4446" s="1">
        <v>2</v>
      </c>
      <c r="C4446" s="1">
        <v>422576.26</v>
      </c>
      <c r="D4446" s="1">
        <v>446629.83</v>
      </c>
      <c r="E4446" s="1">
        <v>869206.1</v>
      </c>
    </row>
    <row r="4447" spans="1:5">
      <c r="A4447" s="1">
        <v>1962</v>
      </c>
      <c r="B4447" s="1">
        <v>3</v>
      </c>
      <c r="C4447" s="1">
        <v>417824.82</v>
      </c>
      <c r="D4447" s="1">
        <v>441503.32</v>
      </c>
      <c r="E4447" s="1">
        <v>859328.13</v>
      </c>
    </row>
    <row r="4448" spans="1:5">
      <c r="A4448" s="1">
        <v>1962</v>
      </c>
      <c r="B4448" s="1">
        <v>4</v>
      </c>
      <c r="C4448" s="1">
        <v>406227.28</v>
      </c>
      <c r="D4448" s="1">
        <v>429106.01</v>
      </c>
      <c r="E4448" s="1">
        <v>835333.29</v>
      </c>
    </row>
    <row r="4449" spans="1:5">
      <c r="A4449" s="1">
        <v>1962</v>
      </c>
      <c r="B4449" s="1">
        <v>5</v>
      </c>
      <c r="C4449" s="1">
        <v>392199.82</v>
      </c>
      <c r="D4449" s="1">
        <v>414849.94</v>
      </c>
      <c r="E4449" s="1">
        <v>807049.77</v>
      </c>
    </row>
    <row r="4450" spans="1:5">
      <c r="A4450" s="1">
        <v>1962</v>
      </c>
      <c r="B4450" s="1">
        <v>6</v>
      </c>
      <c r="C4450" s="1">
        <v>381122.46</v>
      </c>
      <c r="D4450" s="1">
        <v>403760.56</v>
      </c>
      <c r="E4450" s="1">
        <v>784883.02</v>
      </c>
    </row>
    <row r="4451" spans="1:5">
      <c r="A4451" s="1">
        <v>1962</v>
      </c>
      <c r="B4451" s="1">
        <v>7</v>
      </c>
      <c r="C4451" s="1">
        <v>371129.23</v>
      </c>
      <c r="D4451" s="1">
        <v>392508.11</v>
      </c>
      <c r="E4451" s="1">
        <v>763637.34</v>
      </c>
    </row>
    <row r="4452" spans="1:5">
      <c r="A4452" s="1">
        <v>1962</v>
      </c>
      <c r="B4452" s="1">
        <v>8</v>
      </c>
      <c r="C4452" s="1">
        <v>373687.02</v>
      </c>
      <c r="D4452" s="1">
        <v>394358.32</v>
      </c>
      <c r="E4452" s="1">
        <v>768045.34</v>
      </c>
    </row>
    <row r="4453" spans="1:5">
      <c r="A4453" s="1">
        <v>1962</v>
      </c>
      <c r="B4453" s="1">
        <v>9</v>
      </c>
      <c r="C4453" s="1">
        <v>371759.31</v>
      </c>
      <c r="D4453" s="1">
        <v>391980.92</v>
      </c>
      <c r="E4453" s="1">
        <v>763740.22</v>
      </c>
    </row>
    <row r="4454" spans="1:5">
      <c r="A4454" s="1">
        <v>1962</v>
      </c>
      <c r="B4454" s="1">
        <v>10</v>
      </c>
      <c r="C4454" s="1">
        <v>368944.62</v>
      </c>
      <c r="D4454" s="1">
        <v>388024.35</v>
      </c>
      <c r="E4454" s="1">
        <v>756968.97</v>
      </c>
    </row>
    <row r="4455" spans="1:5">
      <c r="A4455" s="1">
        <v>1962</v>
      </c>
      <c r="B4455" s="1">
        <v>11</v>
      </c>
      <c r="C4455" s="1">
        <v>377657.9</v>
      </c>
      <c r="D4455" s="1">
        <v>396972.57</v>
      </c>
      <c r="E4455" s="1">
        <v>774630.48</v>
      </c>
    </row>
    <row r="4456" spans="1:5">
      <c r="A4456" s="1">
        <v>1962</v>
      </c>
      <c r="B4456" s="1">
        <v>12</v>
      </c>
      <c r="C4456" s="1">
        <v>390043.12</v>
      </c>
      <c r="D4456" s="1">
        <v>410128.08</v>
      </c>
      <c r="E4456" s="1">
        <v>800171.2</v>
      </c>
    </row>
    <row r="4457" spans="1:5">
      <c r="A4457" s="1">
        <v>1962</v>
      </c>
      <c r="B4457" s="1">
        <v>13</v>
      </c>
      <c r="C4457" s="1">
        <v>408230.92</v>
      </c>
      <c r="D4457" s="1">
        <v>428171.35</v>
      </c>
      <c r="E4457" s="1">
        <v>836402.27</v>
      </c>
    </row>
    <row r="4458" spans="1:5">
      <c r="A4458" s="1">
        <v>1962</v>
      </c>
      <c r="B4458" s="1">
        <v>14</v>
      </c>
      <c r="C4458" s="1">
        <v>432710.47</v>
      </c>
      <c r="D4458" s="1">
        <v>452658.34</v>
      </c>
      <c r="E4458" s="1">
        <v>885368.8</v>
      </c>
    </row>
    <row r="4459" spans="1:5">
      <c r="A4459" s="1">
        <v>1962</v>
      </c>
      <c r="B4459" s="1">
        <v>15</v>
      </c>
      <c r="C4459" s="1">
        <v>466331.05</v>
      </c>
      <c r="D4459" s="1">
        <v>487949.75</v>
      </c>
      <c r="E4459" s="1">
        <v>954280.8</v>
      </c>
    </row>
    <row r="4460" spans="1:5">
      <c r="A4460" s="1">
        <v>1962</v>
      </c>
      <c r="B4460" s="1">
        <v>16</v>
      </c>
      <c r="C4460" s="1">
        <v>391932.57</v>
      </c>
      <c r="D4460" s="1">
        <v>410661.39</v>
      </c>
      <c r="E4460" s="1">
        <v>802593.95</v>
      </c>
    </row>
    <row r="4461" spans="1:5">
      <c r="A4461" s="1">
        <v>1962</v>
      </c>
      <c r="B4461" s="1">
        <v>17</v>
      </c>
      <c r="C4461" s="1">
        <v>379980.18</v>
      </c>
      <c r="D4461" s="1">
        <v>395629.21</v>
      </c>
      <c r="E4461" s="1">
        <v>775609.39</v>
      </c>
    </row>
    <row r="4462" spans="1:5">
      <c r="A4462" s="1">
        <v>1962</v>
      </c>
      <c r="B4462" s="1">
        <v>18</v>
      </c>
      <c r="C4462" s="1">
        <v>374832.53</v>
      </c>
      <c r="D4462" s="1">
        <v>382955.28</v>
      </c>
      <c r="E4462" s="1">
        <v>757787.82</v>
      </c>
    </row>
    <row r="4463" spans="1:5">
      <c r="A4463" s="1">
        <v>1962</v>
      </c>
      <c r="B4463" s="1">
        <v>19</v>
      </c>
      <c r="C4463" s="1">
        <v>369542.38</v>
      </c>
      <c r="D4463" s="1">
        <v>371672</v>
      </c>
      <c r="E4463" s="1">
        <v>741214.38</v>
      </c>
    </row>
    <row r="4464" spans="1:5">
      <c r="A4464" s="1">
        <v>1962</v>
      </c>
      <c r="B4464" s="1">
        <v>20</v>
      </c>
      <c r="C4464" s="1">
        <v>343742.87</v>
      </c>
      <c r="D4464" s="1">
        <v>341915.36</v>
      </c>
      <c r="E4464" s="1">
        <v>685658.23</v>
      </c>
    </row>
    <row r="4465" spans="1:5">
      <c r="A4465" s="1">
        <v>1962</v>
      </c>
      <c r="B4465" s="1">
        <v>21</v>
      </c>
      <c r="C4465" s="1">
        <v>325023.92</v>
      </c>
      <c r="D4465" s="1">
        <v>320606.55</v>
      </c>
      <c r="E4465" s="1">
        <v>645630.47</v>
      </c>
    </row>
    <row r="4466" spans="1:5">
      <c r="A4466" s="1">
        <v>1962</v>
      </c>
      <c r="B4466" s="1">
        <v>22</v>
      </c>
      <c r="C4466" s="1">
        <v>335054.26</v>
      </c>
      <c r="D4466" s="1">
        <v>327952.28000000003</v>
      </c>
      <c r="E4466" s="1">
        <v>663006.54</v>
      </c>
    </row>
    <row r="4467" spans="1:5">
      <c r="A4467" s="1">
        <v>1962</v>
      </c>
      <c r="B4467" s="1">
        <v>23</v>
      </c>
      <c r="C4467" s="1">
        <v>339952.96</v>
      </c>
      <c r="D4467" s="1">
        <v>335534.52</v>
      </c>
      <c r="E4467" s="1">
        <v>675487.48</v>
      </c>
    </row>
    <row r="4468" spans="1:5">
      <c r="A4468" s="1">
        <v>1962</v>
      </c>
      <c r="B4468" s="1">
        <v>24</v>
      </c>
      <c r="C4468" s="1">
        <v>340604.2</v>
      </c>
      <c r="D4468" s="1">
        <v>342260.5</v>
      </c>
      <c r="E4468" s="1">
        <v>682864.7</v>
      </c>
    </row>
    <row r="4469" spans="1:5">
      <c r="A4469" s="1">
        <v>1962</v>
      </c>
      <c r="B4469" s="1">
        <v>25</v>
      </c>
      <c r="C4469" s="1">
        <v>332884.21999999997</v>
      </c>
      <c r="D4469" s="1">
        <v>338635.25</v>
      </c>
      <c r="E4469" s="1">
        <v>671519.47</v>
      </c>
    </row>
    <row r="4470" spans="1:5">
      <c r="A4470" s="1">
        <v>1962</v>
      </c>
      <c r="B4470" s="1">
        <v>26</v>
      </c>
      <c r="C4470" s="1">
        <v>328028.48</v>
      </c>
      <c r="D4470" s="1">
        <v>335504.36</v>
      </c>
      <c r="E4470" s="1">
        <v>663532.84</v>
      </c>
    </row>
    <row r="4471" spans="1:5">
      <c r="A4471" s="1">
        <v>1962</v>
      </c>
      <c r="B4471" s="1">
        <v>27</v>
      </c>
      <c r="C4471" s="1">
        <v>322197.25</v>
      </c>
      <c r="D4471" s="1">
        <v>331006.53999999998</v>
      </c>
      <c r="E4471" s="1">
        <v>653203.79</v>
      </c>
    </row>
    <row r="4472" spans="1:5">
      <c r="A4472" s="1">
        <v>1962</v>
      </c>
      <c r="B4472" s="1">
        <v>28</v>
      </c>
      <c r="C4472" s="1">
        <v>318111.65999999997</v>
      </c>
      <c r="D4472" s="1">
        <v>326665.8</v>
      </c>
      <c r="E4472" s="1">
        <v>644777.46</v>
      </c>
    </row>
    <row r="4473" spans="1:5">
      <c r="A4473" s="1">
        <v>1962</v>
      </c>
      <c r="B4473" s="1">
        <v>29</v>
      </c>
      <c r="C4473" s="1">
        <v>321203.71000000002</v>
      </c>
      <c r="D4473" s="1">
        <v>329171.87</v>
      </c>
      <c r="E4473" s="1">
        <v>650375.57999999996</v>
      </c>
    </row>
    <row r="4474" spans="1:5">
      <c r="A4474" s="1">
        <v>1962</v>
      </c>
      <c r="B4474" s="1">
        <v>30</v>
      </c>
      <c r="C4474" s="1">
        <v>329306.71000000002</v>
      </c>
      <c r="D4474" s="1">
        <v>337070.16</v>
      </c>
      <c r="E4474" s="1">
        <v>666376.87</v>
      </c>
    </row>
    <row r="4475" spans="1:5">
      <c r="A4475" s="1">
        <v>1962</v>
      </c>
      <c r="B4475" s="1">
        <v>31</v>
      </c>
      <c r="C4475" s="1">
        <v>336757.3</v>
      </c>
      <c r="D4475" s="1">
        <v>342564.47</v>
      </c>
      <c r="E4475" s="1">
        <v>679321.77</v>
      </c>
    </row>
    <row r="4476" spans="1:5">
      <c r="A4476" s="1">
        <v>1962</v>
      </c>
      <c r="B4476" s="1">
        <v>32</v>
      </c>
      <c r="C4476" s="1">
        <v>338412.49</v>
      </c>
      <c r="D4476" s="1">
        <v>341420.38</v>
      </c>
      <c r="E4476" s="1">
        <v>679832.87</v>
      </c>
    </row>
    <row r="4477" spans="1:5">
      <c r="A4477" s="1">
        <v>1962</v>
      </c>
      <c r="B4477" s="1">
        <v>33</v>
      </c>
      <c r="C4477" s="1">
        <v>337820.8</v>
      </c>
      <c r="D4477" s="1">
        <v>339414.13</v>
      </c>
      <c r="E4477" s="1">
        <v>677234.93</v>
      </c>
    </row>
    <row r="4478" spans="1:5">
      <c r="A4478" s="1">
        <v>1962</v>
      </c>
      <c r="B4478" s="1">
        <v>34</v>
      </c>
      <c r="C4478" s="1">
        <v>338698.64</v>
      </c>
      <c r="D4478" s="1">
        <v>339625.52</v>
      </c>
      <c r="E4478" s="1">
        <v>678324.17</v>
      </c>
    </row>
    <row r="4479" spans="1:5">
      <c r="A4479" s="1">
        <v>1962</v>
      </c>
      <c r="B4479" s="1">
        <v>35</v>
      </c>
      <c r="C4479" s="1">
        <v>344773.57</v>
      </c>
      <c r="D4479" s="1">
        <v>344896.61</v>
      </c>
      <c r="E4479" s="1">
        <v>689670.17</v>
      </c>
    </row>
    <row r="4480" spans="1:5">
      <c r="A4480" s="1">
        <v>1962</v>
      </c>
      <c r="B4480" s="1">
        <v>36</v>
      </c>
      <c r="C4480" s="1">
        <v>352107.95</v>
      </c>
      <c r="D4480" s="1">
        <v>351658.8</v>
      </c>
      <c r="E4480" s="1">
        <v>703766.74</v>
      </c>
    </row>
    <row r="4481" spans="1:5">
      <c r="A4481" s="1">
        <v>1962</v>
      </c>
      <c r="B4481" s="1">
        <v>37</v>
      </c>
      <c r="C4481" s="1">
        <v>356666.14</v>
      </c>
      <c r="D4481" s="1">
        <v>355843.38</v>
      </c>
      <c r="E4481" s="1">
        <v>712509.52</v>
      </c>
    </row>
    <row r="4482" spans="1:5">
      <c r="A4482" s="1">
        <v>1962</v>
      </c>
      <c r="B4482" s="1">
        <v>38</v>
      </c>
      <c r="C4482" s="1">
        <v>362155.41</v>
      </c>
      <c r="D4482" s="1">
        <v>359520.82</v>
      </c>
      <c r="E4482" s="1">
        <v>721676.22</v>
      </c>
    </row>
    <row r="4483" spans="1:5">
      <c r="A4483" s="1">
        <v>1962</v>
      </c>
      <c r="B4483" s="1">
        <v>39</v>
      </c>
      <c r="C4483" s="1">
        <v>371518.92</v>
      </c>
      <c r="D4483" s="1">
        <v>367398.14</v>
      </c>
      <c r="E4483" s="1">
        <v>738917.06</v>
      </c>
    </row>
    <row r="4484" spans="1:5">
      <c r="A4484" s="1">
        <v>1962</v>
      </c>
      <c r="B4484" s="1">
        <v>40</v>
      </c>
      <c r="C4484" s="1">
        <v>390395.23</v>
      </c>
      <c r="D4484" s="1">
        <v>385565.45</v>
      </c>
      <c r="E4484" s="1">
        <v>775960.67</v>
      </c>
    </row>
    <row r="4485" spans="1:5">
      <c r="A4485" s="1">
        <v>1962</v>
      </c>
      <c r="B4485" s="1">
        <v>41</v>
      </c>
      <c r="C4485" s="1">
        <v>408221.68</v>
      </c>
      <c r="D4485" s="1">
        <v>401658.46</v>
      </c>
      <c r="E4485" s="1">
        <v>809880.14</v>
      </c>
    </row>
    <row r="4486" spans="1:5">
      <c r="A4486" s="1">
        <v>1962</v>
      </c>
      <c r="B4486" s="1">
        <v>42</v>
      </c>
      <c r="C4486" s="1">
        <v>392519.34</v>
      </c>
      <c r="D4486" s="1">
        <v>384063.37</v>
      </c>
      <c r="E4486" s="1">
        <v>776582.71</v>
      </c>
    </row>
    <row r="4487" spans="1:5">
      <c r="A4487" s="1">
        <v>1962</v>
      </c>
      <c r="B4487" s="1">
        <v>43</v>
      </c>
      <c r="C4487" s="1">
        <v>335890.37</v>
      </c>
      <c r="D4487" s="1">
        <v>326080.28999999998</v>
      </c>
      <c r="E4487" s="1">
        <v>661970.67000000004</v>
      </c>
    </row>
    <row r="4488" spans="1:5">
      <c r="A4488" s="1">
        <v>1962</v>
      </c>
      <c r="B4488" s="1">
        <v>44</v>
      </c>
      <c r="C4488" s="1">
        <v>304449.52</v>
      </c>
      <c r="D4488" s="1">
        <v>293625.73</v>
      </c>
      <c r="E4488" s="1">
        <v>598075.25</v>
      </c>
    </row>
    <row r="4489" spans="1:5">
      <c r="A4489" s="1">
        <v>1962</v>
      </c>
      <c r="B4489" s="1">
        <v>45</v>
      </c>
      <c r="C4489" s="1">
        <v>322739.92</v>
      </c>
      <c r="D4489" s="1">
        <v>310756.75</v>
      </c>
      <c r="E4489" s="1">
        <v>633496.67000000004</v>
      </c>
    </row>
    <row r="4490" spans="1:5">
      <c r="A4490" s="1">
        <v>1962</v>
      </c>
      <c r="B4490" s="1">
        <v>46</v>
      </c>
      <c r="C4490" s="1">
        <v>347320.16</v>
      </c>
      <c r="D4490" s="1">
        <v>333581.09999999998</v>
      </c>
      <c r="E4490" s="1">
        <v>680901.25</v>
      </c>
    </row>
    <row r="4491" spans="1:5">
      <c r="A4491" s="1">
        <v>1962</v>
      </c>
      <c r="B4491" s="1">
        <v>47</v>
      </c>
      <c r="C4491" s="1">
        <v>371000.11</v>
      </c>
      <c r="D4491" s="1">
        <v>353831.94</v>
      </c>
      <c r="E4491" s="1">
        <v>724832.05</v>
      </c>
    </row>
    <row r="4492" spans="1:5">
      <c r="A4492" s="1">
        <v>1962</v>
      </c>
      <c r="B4492" s="1">
        <v>48</v>
      </c>
      <c r="C4492" s="1">
        <v>380788.43</v>
      </c>
      <c r="D4492" s="1">
        <v>362221.65</v>
      </c>
      <c r="E4492" s="1">
        <v>743010.08</v>
      </c>
    </row>
    <row r="4493" spans="1:5">
      <c r="A4493" s="1">
        <v>1962</v>
      </c>
      <c r="B4493" s="1">
        <v>49</v>
      </c>
      <c r="C4493" s="1">
        <v>377059.7</v>
      </c>
      <c r="D4493" s="1">
        <v>359414.79</v>
      </c>
      <c r="E4493" s="1">
        <v>736474.49</v>
      </c>
    </row>
    <row r="4494" spans="1:5">
      <c r="A4494" s="1">
        <v>1962</v>
      </c>
      <c r="B4494" s="1">
        <v>50</v>
      </c>
      <c r="C4494" s="1">
        <v>373350.18</v>
      </c>
      <c r="D4494" s="1">
        <v>356149.28</v>
      </c>
      <c r="E4494" s="1">
        <v>729499.46</v>
      </c>
    </row>
    <row r="4495" spans="1:5">
      <c r="A4495" s="1">
        <v>1962</v>
      </c>
      <c r="B4495" s="1">
        <v>51</v>
      </c>
      <c r="C4495" s="1">
        <v>372728.74</v>
      </c>
      <c r="D4495" s="1">
        <v>354253.06</v>
      </c>
      <c r="E4495" s="1">
        <v>726981.79</v>
      </c>
    </row>
    <row r="4496" spans="1:5">
      <c r="A4496" s="1">
        <v>1962</v>
      </c>
      <c r="B4496" s="1">
        <v>52</v>
      </c>
      <c r="C4496" s="1">
        <v>373168.29</v>
      </c>
      <c r="D4496" s="1">
        <v>353371.61</v>
      </c>
      <c r="E4496" s="1">
        <v>726539.9</v>
      </c>
    </row>
    <row r="4497" spans="1:5">
      <c r="A4497" s="1">
        <v>1962</v>
      </c>
      <c r="B4497" s="1">
        <v>53</v>
      </c>
      <c r="C4497" s="1">
        <v>372506.44</v>
      </c>
      <c r="D4497" s="1">
        <v>352789.38</v>
      </c>
      <c r="E4497" s="1">
        <v>725295.82</v>
      </c>
    </row>
    <row r="4498" spans="1:5">
      <c r="A4498" s="1">
        <v>1962</v>
      </c>
      <c r="B4498" s="1">
        <v>54</v>
      </c>
      <c r="C4498" s="1">
        <v>369332.81</v>
      </c>
      <c r="D4498" s="1">
        <v>348835.66</v>
      </c>
      <c r="E4498" s="1">
        <v>718168.47</v>
      </c>
    </row>
    <row r="4499" spans="1:5">
      <c r="A4499" s="1">
        <v>1962</v>
      </c>
      <c r="B4499" s="1">
        <v>55</v>
      </c>
      <c r="C4499" s="1">
        <v>362553.02</v>
      </c>
      <c r="D4499" s="1">
        <v>340295.71</v>
      </c>
      <c r="E4499" s="1">
        <v>702848.73</v>
      </c>
    </row>
    <row r="4500" spans="1:5">
      <c r="A4500" s="1">
        <v>1962</v>
      </c>
      <c r="B4500" s="1">
        <v>56</v>
      </c>
      <c r="C4500" s="1">
        <v>356793.82</v>
      </c>
      <c r="D4500" s="1">
        <v>331411.69</v>
      </c>
      <c r="E4500" s="1">
        <v>688205.51</v>
      </c>
    </row>
    <row r="4501" spans="1:5">
      <c r="A4501" s="1">
        <v>1962</v>
      </c>
      <c r="B4501" s="1">
        <v>57</v>
      </c>
      <c r="C4501" s="1">
        <v>352950.62</v>
      </c>
      <c r="D4501" s="1">
        <v>324095.92</v>
      </c>
      <c r="E4501" s="1">
        <v>677046.55</v>
      </c>
    </row>
    <row r="4502" spans="1:5">
      <c r="A4502" s="1">
        <v>1962</v>
      </c>
      <c r="B4502" s="1">
        <v>58</v>
      </c>
      <c r="C4502" s="1">
        <v>348212.72</v>
      </c>
      <c r="D4502" s="1">
        <v>316517.90000000002</v>
      </c>
      <c r="E4502" s="1">
        <v>664730.62</v>
      </c>
    </row>
    <row r="4503" spans="1:5">
      <c r="A4503" s="1">
        <v>1962</v>
      </c>
      <c r="B4503" s="1">
        <v>59</v>
      </c>
      <c r="C4503" s="1">
        <v>339967.78</v>
      </c>
      <c r="D4503" s="1">
        <v>307055.7</v>
      </c>
      <c r="E4503" s="1">
        <v>647023.48</v>
      </c>
    </row>
    <row r="4504" spans="1:5">
      <c r="A4504" s="1">
        <v>1962</v>
      </c>
      <c r="B4504" s="1">
        <v>60</v>
      </c>
      <c r="C4504" s="1">
        <v>330172.39</v>
      </c>
      <c r="D4504" s="1">
        <v>295399.34999999998</v>
      </c>
      <c r="E4504" s="1">
        <v>625571.74</v>
      </c>
    </row>
    <row r="4505" spans="1:5">
      <c r="A4505" s="1">
        <v>1962</v>
      </c>
      <c r="B4505" s="1">
        <v>61</v>
      </c>
      <c r="C4505" s="1">
        <v>321999.18</v>
      </c>
      <c r="D4505" s="1">
        <v>281393.61</v>
      </c>
      <c r="E4505" s="1">
        <v>603392.79</v>
      </c>
    </row>
    <row r="4506" spans="1:5">
      <c r="A4506" s="1">
        <v>1962</v>
      </c>
      <c r="B4506" s="1">
        <v>62</v>
      </c>
      <c r="C4506" s="1">
        <v>315020.46000000002</v>
      </c>
      <c r="D4506" s="1">
        <v>262885.77</v>
      </c>
      <c r="E4506" s="1">
        <v>577906.24</v>
      </c>
    </row>
    <row r="4507" spans="1:5">
      <c r="A4507" s="1">
        <v>1962</v>
      </c>
      <c r="B4507" s="1">
        <v>63</v>
      </c>
      <c r="C4507" s="1">
        <v>304370.83</v>
      </c>
      <c r="D4507" s="1">
        <v>240007.37</v>
      </c>
      <c r="E4507" s="1">
        <v>544378.19999999995</v>
      </c>
    </row>
    <row r="4508" spans="1:5">
      <c r="A4508" s="1">
        <v>1962</v>
      </c>
      <c r="B4508" s="1">
        <v>64</v>
      </c>
      <c r="C4508" s="1">
        <v>294043.86</v>
      </c>
      <c r="D4508" s="1">
        <v>222181.76000000001</v>
      </c>
      <c r="E4508" s="1">
        <v>516225.62</v>
      </c>
    </row>
    <row r="4509" spans="1:5">
      <c r="A4509" s="1">
        <v>1962</v>
      </c>
      <c r="B4509" s="1">
        <v>65</v>
      </c>
      <c r="C4509" s="1">
        <v>284965.64</v>
      </c>
      <c r="D4509" s="1">
        <v>209294.79</v>
      </c>
      <c r="E4509" s="1">
        <v>494260.43</v>
      </c>
    </row>
    <row r="4510" spans="1:5">
      <c r="A4510" s="1">
        <v>1962</v>
      </c>
      <c r="B4510" s="1">
        <v>66</v>
      </c>
      <c r="C4510" s="1">
        <v>275247.45</v>
      </c>
      <c r="D4510" s="1">
        <v>196898.6</v>
      </c>
      <c r="E4510" s="1">
        <v>472146.05</v>
      </c>
    </row>
    <row r="4511" spans="1:5">
      <c r="A4511" s="1">
        <v>1962</v>
      </c>
      <c r="B4511" s="1">
        <v>67</v>
      </c>
      <c r="C4511" s="1">
        <v>265568.34999999998</v>
      </c>
      <c r="D4511" s="1">
        <v>186349.56</v>
      </c>
      <c r="E4511" s="1">
        <v>451917.91</v>
      </c>
    </row>
    <row r="4512" spans="1:5">
      <c r="A4512" s="1">
        <v>1962</v>
      </c>
      <c r="B4512" s="1">
        <v>68</v>
      </c>
      <c r="C4512" s="1">
        <v>255694.4</v>
      </c>
      <c r="D4512" s="1">
        <v>177165.39</v>
      </c>
      <c r="E4512" s="1">
        <v>432859.79</v>
      </c>
    </row>
    <row r="4513" spans="1:5">
      <c r="A4513" s="1">
        <v>1962</v>
      </c>
      <c r="B4513" s="1">
        <v>69</v>
      </c>
      <c r="C4513" s="1">
        <v>245843.20000000001</v>
      </c>
      <c r="D4513" s="1">
        <v>168325.3</v>
      </c>
      <c r="E4513" s="1">
        <v>414168.5</v>
      </c>
    </row>
    <row r="4514" spans="1:5">
      <c r="A4514" s="1">
        <v>1962</v>
      </c>
      <c r="B4514" s="1">
        <v>70</v>
      </c>
      <c r="C4514" s="1">
        <v>235223.04000000001</v>
      </c>
      <c r="D4514" s="1">
        <v>158001.32999999999</v>
      </c>
      <c r="E4514" s="1">
        <v>393224.37</v>
      </c>
    </row>
    <row r="4515" spans="1:5">
      <c r="A4515" s="1">
        <v>1962</v>
      </c>
      <c r="B4515" s="1">
        <v>71</v>
      </c>
      <c r="C4515" s="1">
        <v>224052.64</v>
      </c>
      <c r="D4515" s="1">
        <v>146700.18</v>
      </c>
      <c r="E4515" s="1">
        <v>370752.82</v>
      </c>
    </row>
    <row r="4516" spans="1:5">
      <c r="A4516" s="1">
        <v>1962</v>
      </c>
      <c r="B4516" s="1">
        <v>72</v>
      </c>
      <c r="C4516" s="1">
        <v>213799.26</v>
      </c>
      <c r="D4516" s="1">
        <v>136190.51999999999</v>
      </c>
      <c r="E4516" s="1">
        <v>349989.78</v>
      </c>
    </row>
    <row r="4517" spans="1:5">
      <c r="A4517" s="1">
        <v>1962</v>
      </c>
      <c r="B4517" s="1">
        <v>73</v>
      </c>
      <c r="C4517" s="1">
        <v>204228.71</v>
      </c>
      <c r="D4517" s="1">
        <v>126572.92</v>
      </c>
      <c r="E4517" s="1">
        <v>330801.64</v>
      </c>
    </row>
    <row r="4518" spans="1:5">
      <c r="A4518" s="1">
        <v>1962</v>
      </c>
      <c r="B4518" s="1">
        <v>74</v>
      </c>
      <c r="C4518" s="1">
        <v>193845.36</v>
      </c>
      <c r="D4518" s="1">
        <v>116966.24</v>
      </c>
      <c r="E4518" s="1">
        <v>310811.59999999998</v>
      </c>
    </row>
    <row r="4519" spans="1:5">
      <c r="A4519" s="1">
        <v>1962</v>
      </c>
      <c r="B4519" s="1">
        <v>75</v>
      </c>
      <c r="C4519" s="1">
        <v>181677.37</v>
      </c>
      <c r="D4519" s="1">
        <v>107056.4</v>
      </c>
      <c r="E4519" s="1">
        <v>288733.77</v>
      </c>
    </row>
    <row r="4520" spans="1:5">
      <c r="A4520" s="1">
        <v>1962</v>
      </c>
      <c r="B4520" s="1">
        <v>76</v>
      </c>
      <c r="C4520" s="1">
        <v>170804.77</v>
      </c>
      <c r="D4520" s="1">
        <v>98271.45</v>
      </c>
      <c r="E4520" s="1">
        <v>269076.21000000002</v>
      </c>
    </row>
    <row r="4521" spans="1:5">
      <c r="A4521" s="1">
        <v>1962</v>
      </c>
      <c r="B4521" s="1">
        <v>77</v>
      </c>
      <c r="C4521" s="1">
        <v>157619.41</v>
      </c>
      <c r="D4521" s="1">
        <v>88985.58</v>
      </c>
      <c r="E4521" s="1">
        <v>246604.99</v>
      </c>
    </row>
    <row r="4522" spans="1:5">
      <c r="A4522" s="1">
        <v>1962</v>
      </c>
      <c r="B4522" s="1">
        <v>78</v>
      </c>
      <c r="C4522" s="1">
        <v>140971.95000000001</v>
      </c>
      <c r="D4522" s="1">
        <v>78387.360000000001</v>
      </c>
      <c r="E4522" s="1">
        <v>219359.31</v>
      </c>
    </row>
    <row r="4523" spans="1:5">
      <c r="A4523" s="1">
        <v>1962</v>
      </c>
      <c r="B4523" s="1">
        <v>79</v>
      </c>
      <c r="C4523" s="1">
        <v>127547.49</v>
      </c>
      <c r="D4523" s="1">
        <v>69749.8</v>
      </c>
      <c r="E4523" s="1">
        <v>197297.29</v>
      </c>
    </row>
    <row r="4524" spans="1:5">
      <c r="A4524" s="1">
        <v>1962</v>
      </c>
      <c r="B4524" s="1">
        <v>80</v>
      </c>
      <c r="C4524" s="1">
        <v>119347.38</v>
      </c>
      <c r="D4524" s="1">
        <v>62812.12</v>
      </c>
      <c r="E4524" s="1">
        <v>182159.5</v>
      </c>
    </row>
    <row r="4525" spans="1:5">
      <c r="A4525" s="1">
        <v>1962</v>
      </c>
      <c r="B4525" s="1">
        <v>81</v>
      </c>
      <c r="C4525" s="1">
        <v>107277.87</v>
      </c>
      <c r="D4525" s="1">
        <v>55321.440000000002</v>
      </c>
      <c r="E4525" s="1">
        <v>162599.31</v>
      </c>
    </row>
    <row r="4526" spans="1:5">
      <c r="A4526" s="1">
        <v>1962</v>
      </c>
      <c r="B4526" s="1">
        <v>82</v>
      </c>
      <c r="C4526" s="1">
        <v>93803.55</v>
      </c>
      <c r="D4526" s="1">
        <v>47558.95</v>
      </c>
      <c r="E4526" s="1">
        <v>141362.5</v>
      </c>
    </row>
    <row r="4527" spans="1:5">
      <c r="A4527" s="1">
        <v>1962</v>
      </c>
      <c r="B4527" s="1">
        <v>83</v>
      </c>
      <c r="C4527" s="1">
        <v>80144.100000000006</v>
      </c>
      <c r="D4527" s="1">
        <v>39885.65</v>
      </c>
      <c r="E4527" s="1">
        <v>120029.74</v>
      </c>
    </row>
    <row r="4528" spans="1:5">
      <c r="A4528" s="1">
        <v>1962</v>
      </c>
      <c r="B4528" s="1">
        <v>84</v>
      </c>
      <c r="C4528" s="1">
        <v>68307.53</v>
      </c>
      <c r="D4528" s="1">
        <v>33056.65</v>
      </c>
      <c r="E4528" s="1">
        <v>101364.18</v>
      </c>
    </row>
    <row r="4529" spans="1:5">
      <c r="A4529" s="1">
        <v>1962</v>
      </c>
      <c r="B4529" s="1">
        <v>85</v>
      </c>
      <c r="C4529" s="1">
        <v>57747.23</v>
      </c>
      <c r="D4529" s="1">
        <v>27152.18</v>
      </c>
      <c r="E4529" s="1">
        <v>84899.41</v>
      </c>
    </row>
    <row r="4530" spans="1:5">
      <c r="A4530" s="1">
        <v>1962</v>
      </c>
      <c r="B4530" s="1">
        <v>86</v>
      </c>
      <c r="C4530" s="1">
        <v>47390.63</v>
      </c>
      <c r="D4530" s="1">
        <v>21758.76</v>
      </c>
      <c r="E4530" s="1">
        <v>69149.39</v>
      </c>
    </row>
    <row r="4531" spans="1:5">
      <c r="A4531" s="1">
        <v>1962</v>
      </c>
      <c r="B4531" s="1">
        <v>87</v>
      </c>
      <c r="C4531" s="1">
        <v>37919.03</v>
      </c>
      <c r="D4531" s="1">
        <v>16802.240000000002</v>
      </c>
      <c r="E4531" s="1">
        <v>54721.27</v>
      </c>
    </row>
    <row r="4532" spans="1:5">
      <c r="A4532" s="1">
        <v>1962</v>
      </c>
      <c r="B4532" s="1">
        <v>88</v>
      </c>
      <c r="C4532" s="1">
        <v>29726.48</v>
      </c>
      <c r="D4532" s="1">
        <v>12593.71</v>
      </c>
      <c r="E4532" s="1">
        <v>42320.19</v>
      </c>
    </row>
    <row r="4533" spans="1:5">
      <c r="A4533" s="1">
        <v>1962</v>
      </c>
      <c r="B4533" s="1">
        <v>89</v>
      </c>
      <c r="C4533" s="1">
        <v>22812.73</v>
      </c>
      <c r="D4533" s="1">
        <v>9169.14</v>
      </c>
      <c r="E4533" s="1">
        <v>31981.87</v>
      </c>
    </row>
    <row r="4534" spans="1:5">
      <c r="A4534" s="1">
        <v>1962</v>
      </c>
      <c r="B4534" s="1">
        <v>90</v>
      </c>
      <c r="C4534" s="1">
        <v>17237.990000000002</v>
      </c>
      <c r="D4534" s="1">
        <v>6508.8</v>
      </c>
      <c r="E4534" s="1">
        <v>23746.79</v>
      </c>
    </row>
    <row r="4535" spans="1:5">
      <c r="A4535" s="1">
        <v>1962</v>
      </c>
      <c r="B4535" s="1">
        <v>91</v>
      </c>
      <c r="C4535" s="1">
        <v>12750.4</v>
      </c>
      <c r="D4535" s="1">
        <v>4571.25</v>
      </c>
      <c r="E4535" s="1">
        <v>17321.650000000001</v>
      </c>
    </row>
    <row r="4536" spans="1:5">
      <c r="A4536" s="1">
        <v>1962</v>
      </c>
      <c r="B4536" s="1">
        <v>92</v>
      </c>
      <c r="C4536" s="1">
        <v>9166.7800000000007</v>
      </c>
      <c r="D4536" s="1">
        <v>3088.37</v>
      </c>
      <c r="E4536" s="1">
        <v>12255.15</v>
      </c>
    </row>
    <row r="4537" spans="1:5">
      <c r="A4537" s="1">
        <v>1962</v>
      </c>
      <c r="B4537" s="1">
        <v>93</v>
      </c>
      <c r="C4537" s="1">
        <v>6406.59</v>
      </c>
      <c r="D4537" s="1">
        <v>2010.28</v>
      </c>
      <c r="E4537" s="1">
        <v>8416.8799999999992</v>
      </c>
    </row>
    <row r="4538" spans="1:5">
      <c r="A4538" s="1">
        <v>1962</v>
      </c>
      <c r="B4538" s="1">
        <v>94</v>
      </c>
      <c r="C4538" s="1">
        <v>4411.1899999999996</v>
      </c>
      <c r="D4538" s="1">
        <v>1304.93</v>
      </c>
      <c r="E4538" s="1">
        <v>5716.12</v>
      </c>
    </row>
    <row r="4539" spans="1:5">
      <c r="A4539" s="1">
        <v>1962</v>
      </c>
      <c r="B4539" s="1">
        <v>95</v>
      </c>
      <c r="C4539" s="1">
        <v>2971.01</v>
      </c>
      <c r="D4539" s="1">
        <v>793.36</v>
      </c>
      <c r="E4539" s="1">
        <v>3764.36</v>
      </c>
    </row>
    <row r="4540" spans="1:5">
      <c r="A4540" s="1">
        <v>1962</v>
      </c>
      <c r="B4540" s="1">
        <v>96</v>
      </c>
      <c r="C4540" s="1">
        <v>1974</v>
      </c>
      <c r="D4540" s="1">
        <v>462.77</v>
      </c>
      <c r="E4540" s="1">
        <v>2436.77</v>
      </c>
    </row>
    <row r="4541" spans="1:5">
      <c r="A4541" s="1">
        <v>1962</v>
      </c>
      <c r="B4541" s="1">
        <v>97</v>
      </c>
      <c r="C4541" s="1">
        <v>1271.1500000000001</v>
      </c>
      <c r="D4541" s="1">
        <v>269.97000000000003</v>
      </c>
      <c r="E4541" s="1">
        <v>1541.12</v>
      </c>
    </row>
    <row r="4542" spans="1:5">
      <c r="A4542" s="1">
        <v>1962</v>
      </c>
      <c r="B4542" s="1">
        <v>98</v>
      </c>
      <c r="C4542" s="1">
        <v>791.09</v>
      </c>
      <c r="D4542" s="1">
        <v>151.22999999999999</v>
      </c>
      <c r="E4542" s="1">
        <v>942.32</v>
      </c>
    </row>
    <row r="4543" spans="1:5">
      <c r="A4543" s="1">
        <v>1962</v>
      </c>
      <c r="B4543" s="1">
        <v>99</v>
      </c>
      <c r="C4543" s="1">
        <v>478.25</v>
      </c>
      <c r="D4543" s="1">
        <v>76.88</v>
      </c>
      <c r="E4543" s="1">
        <v>555.13</v>
      </c>
    </row>
    <row r="4544" spans="1:5">
      <c r="A4544" s="1">
        <v>1962</v>
      </c>
      <c r="B4544" s="1">
        <v>100</v>
      </c>
      <c r="C4544" s="1">
        <v>276.48</v>
      </c>
      <c r="D4544" s="1">
        <v>40.15</v>
      </c>
      <c r="E4544" s="1">
        <v>316.63</v>
      </c>
    </row>
    <row r="4545" spans="1:5">
      <c r="A4545" s="1">
        <v>1962</v>
      </c>
      <c r="B4545" s="1">
        <v>101</v>
      </c>
      <c r="C4545" s="1">
        <v>142.69999999999999</v>
      </c>
      <c r="D4545" s="1">
        <v>21.13</v>
      </c>
      <c r="E4545" s="1">
        <v>163.83000000000001</v>
      </c>
    </row>
    <row r="4546" spans="1:5">
      <c r="A4546" s="1">
        <v>1962</v>
      </c>
      <c r="B4546" s="1">
        <v>102</v>
      </c>
      <c r="C4546" s="1">
        <v>72.33</v>
      </c>
      <c r="D4546" s="1">
        <v>11.16</v>
      </c>
      <c r="E4546" s="1">
        <v>83.48</v>
      </c>
    </row>
    <row r="4547" spans="1:5">
      <c r="A4547" s="1">
        <v>1962</v>
      </c>
      <c r="B4547" s="1">
        <v>103</v>
      </c>
      <c r="C4547" s="1">
        <v>40.53</v>
      </c>
      <c r="D4547" s="1">
        <v>6.05</v>
      </c>
      <c r="E4547" s="1">
        <v>46.59</v>
      </c>
    </row>
    <row r="4548" spans="1:5">
      <c r="A4548" s="1">
        <v>1962</v>
      </c>
      <c r="B4548" s="1">
        <v>104</v>
      </c>
      <c r="C4548" s="1">
        <v>20.03</v>
      </c>
      <c r="D4548" s="1">
        <v>2.4300000000000002</v>
      </c>
      <c r="E4548" s="1">
        <v>22.46</v>
      </c>
    </row>
    <row r="4549" spans="1:5">
      <c r="A4549" s="1">
        <v>1962</v>
      </c>
      <c r="B4549" s="1">
        <v>105</v>
      </c>
      <c r="C4549" s="1">
        <v>7.68</v>
      </c>
      <c r="D4549" s="1">
        <v>1.23</v>
      </c>
      <c r="E4549" s="1">
        <v>8.91</v>
      </c>
    </row>
    <row r="4550" spans="1:5">
      <c r="A4550" s="1">
        <v>1962</v>
      </c>
      <c r="B4550" s="1">
        <v>106</v>
      </c>
      <c r="C4550" s="1">
        <v>4.47</v>
      </c>
      <c r="D4550" s="1">
        <v>0.45</v>
      </c>
      <c r="E4550" s="1">
        <v>4.92</v>
      </c>
    </row>
    <row r="4551" spans="1:5">
      <c r="A4551" s="1">
        <v>1962</v>
      </c>
      <c r="B4551" s="1">
        <v>107</v>
      </c>
      <c r="C4551" s="1">
        <v>2.67</v>
      </c>
      <c r="D4551" s="1">
        <v>0.28000000000000003</v>
      </c>
      <c r="E4551" s="1">
        <v>2.95</v>
      </c>
    </row>
    <row r="4552" spans="1:5">
      <c r="A4552" s="1">
        <v>1962</v>
      </c>
      <c r="B4552" s="1">
        <v>108</v>
      </c>
      <c r="C4552" s="1">
        <v>0.96</v>
      </c>
      <c r="D4552" s="1">
        <v>0.5</v>
      </c>
      <c r="E4552" s="1">
        <v>1.46</v>
      </c>
    </row>
    <row r="4553" spans="1:5">
      <c r="A4553" s="1">
        <v>1962</v>
      </c>
      <c r="B4553" s="1">
        <v>109</v>
      </c>
      <c r="C4553" s="1">
        <v>0.5</v>
      </c>
      <c r="D4553" s="1">
        <v>0.23</v>
      </c>
      <c r="E4553" s="1">
        <v>0.73</v>
      </c>
    </row>
    <row r="4554" spans="1:5">
      <c r="A4554" s="1">
        <v>1962</v>
      </c>
      <c r="B4554" s="1" t="s">
        <v>121</v>
      </c>
      <c r="C4554" s="1">
        <v>0.24</v>
      </c>
      <c r="D4554" s="1">
        <v>0</v>
      </c>
      <c r="E4554" s="1">
        <v>0.24</v>
      </c>
    </row>
    <row r="4555" spans="1:5">
      <c r="A4555" s="1">
        <v>1963</v>
      </c>
      <c r="B4555" s="1">
        <v>0</v>
      </c>
      <c r="C4555" s="1">
        <v>470990.33</v>
      </c>
      <c r="D4555" s="1">
        <v>493598.69</v>
      </c>
      <c r="E4555" s="1">
        <v>964589.02</v>
      </c>
    </row>
    <row r="4556" spans="1:5">
      <c r="A4556" s="1">
        <v>1963</v>
      </c>
      <c r="B4556" s="1">
        <v>1</v>
      </c>
      <c r="C4556" s="1">
        <v>458856.19</v>
      </c>
      <c r="D4556" s="1">
        <v>480961.65</v>
      </c>
      <c r="E4556" s="1">
        <v>939817.84</v>
      </c>
    </row>
    <row r="4557" spans="1:5">
      <c r="A4557" s="1">
        <v>1963</v>
      </c>
      <c r="B4557" s="1">
        <v>2</v>
      </c>
      <c r="C4557" s="1">
        <v>442059.18</v>
      </c>
      <c r="D4557" s="1">
        <v>465458.91</v>
      </c>
      <c r="E4557" s="1">
        <v>907518.09</v>
      </c>
    </row>
    <row r="4558" spans="1:5">
      <c r="A4558" s="1">
        <v>1963</v>
      </c>
      <c r="B4558" s="1">
        <v>3</v>
      </c>
      <c r="C4558" s="1">
        <v>422123.48</v>
      </c>
      <c r="D4558" s="1">
        <v>446367.43</v>
      </c>
      <c r="E4558" s="1">
        <v>868490.91</v>
      </c>
    </row>
    <row r="4559" spans="1:5">
      <c r="A4559" s="1">
        <v>1963</v>
      </c>
      <c r="B4559" s="1">
        <v>4</v>
      </c>
      <c r="C4559" s="1">
        <v>417384.85</v>
      </c>
      <c r="D4559" s="1">
        <v>441615.45</v>
      </c>
      <c r="E4559" s="1">
        <v>859000.3</v>
      </c>
    </row>
    <row r="4560" spans="1:5">
      <c r="A4560" s="1">
        <v>1963</v>
      </c>
      <c r="B4560" s="1">
        <v>5</v>
      </c>
      <c r="C4560" s="1">
        <v>405054.65</v>
      </c>
      <c r="D4560" s="1">
        <v>428832.87</v>
      </c>
      <c r="E4560" s="1">
        <v>833887.52</v>
      </c>
    </row>
    <row r="4561" spans="1:5">
      <c r="A4561" s="1">
        <v>1963</v>
      </c>
      <c r="B4561" s="1">
        <v>6</v>
      </c>
      <c r="C4561" s="1">
        <v>391224.14</v>
      </c>
      <c r="D4561" s="1">
        <v>415485.84</v>
      </c>
      <c r="E4561" s="1">
        <v>806709.98</v>
      </c>
    </row>
    <row r="4562" spans="1:5">
      <c r="A4562" s="1">
        <v>1963</v>
      </c>
      <c r="B4562" s="1">
        <v>7</v>
      </c>
      <c r="C4562" s="1">
        <v>380498.83</v>
      </c>
      <c r="D4562" s="1">
        <v>404938.69</v>
      </c>
      <c r="E4562" s="1">
        <v>785437.53</v>
      </c>
    </row>
    <row r="4563" spans="1:5">
      <c r="A4563" s="1">
        <v>1963</v>
      </c>
      <c r="B4563" s="1">
        <v>8</v>
      </c>
      <c r="C4563" s="1">
        <v>371211.98</v>
      </c>
      <c r="D4563" s="1">
        <v>394024.34</v>
      </c>
      <c r="E4563" s="1">
        <v>765236.32</v>
      </c>
    </row>
    <row r="4564" spans="1:5">
      <c r="A4564" s="1">
        <v>1963</v>
      </c>
      <c r="B4564" s="1">
        <v>9</v>
      </c>
      <c r="C4564" s="1">
        <v>373302.99</v>
      </c>
      <c r="D4564" s="1">
        <v>395825.31</v>
      </c>
      <c r="E4564" s="1">
        <v>769128.31</v>
      </c>
    </row>
    <row r="4565" spans="1:5">
      <c r="A4565" s="1">
        <v>1963</v>
      </c>
      <c r="B4565" s="1">
        <v>10</v>
      </c>
      <c r="C4565" s="1">
        <v>372074.08</v>
      </c>
      <c r="D4565" s="1">
        <v>393875.33</v>
      </c>
      <c r="E4565" s="1">
        <v>765949.41</v>
      </c>
    </row>
    <row r="4566" spans="1:5">
      <c r="A4566" s="1">
        <v>1963</v>
      </c>
      <c r="B4566" s="1">
        <v>11</v>
      </c>
      <c r="C4566" s="1">
        <v>369491.13</v>
      </c>
      <c r="D4566" s="1">
        <v>388375.63</v>
      </c>
      <c r="E4566" s="1">
        <v>757866.76</v>
      </c>
    </row>
    <row r="4567" spans="1:5">
      <c r="A4567" s="1">
        <v>1963</v>
      </c>
      <c r="B4567" s="1">
        <v>12</v>
      </c>
      <c r="C4567" s="1">
        <v>378562.61</v>
      </c>
      <c r="D4567" s="1">
        <v>397771.59</v>
      </c>
      <c r="E4567" s="1">
        <v>776334.21</v>
      </c>
    </row>
    <row r="4568" spans="1:5">
      <c r="A4568" s="1">
        <v>1963</v>
      </c>
      <c r="B4568" s="1">
        <v>13</v>
      </c>
      <c r="C4568" s="1">
        <v>390955.36</v>
      </c>
      <c r="D4568" s="1">
        <v>410317.58</v>
      </c>
      <c r="E4568" s="1">
        <v>801272.95</v>
      </c>
    </row>
    <row r="4569" spans="1:5">
      <c r="A4569" s="1">
        <v>1963</v>
      </c>
      <c r="B4569" s="1">
        <v>14</v>
      </c>
      <c r="C4569" s="1">
        <v>409984.33</v>
      </c>
      <c r="D4569" s="1">
        <v>428753.84</v>
      </c>
      <c r="E4569" s="1">
        <v>838738.18</v>
      </c>
    </row>
    <row r="4570" spans="1:5">
      <c r="A4570" s="1">
        <v>1963</v>
      </c>
      <c r="B4570" s="1">
        <v>15</v>
      </c>
      <c r="C4570" s="1">
        <v>434226.27</v>
      </c>
      <c r="D4570" s="1">
        <v>453242.84</v>
      </c>
      <c r="E4570" s="1">
        <v>887469.11</v>
      </c>
    </row>
    <row r="4571" spans="1:5">
      <c r="A4571" s="1">
        <v>1963</v>
      </c>
      <c r="B4571" s="1">
        <v>16</v>
      </c>
      <c r="C4571" s="1">
        <v>460757.04</v>
      </c>
      <c r="D4571" s="1">
        <v>483395.01</v>
      </c>
      <c r="E4571" s="1">
        <v>944152.05</v>
      </c>
    </row>
    <row r="4572" spans="1:5">
      <c r="A4572" s="1">
        <v>1963</v>
      </c>
      <c r="B4572" s="1">
        <v>17</v>
      </c>
      <c r="C4572" s="1">
        <v>390095.45</v>
      </c>
      <c r="D4572" s="1">
        <v>410098.19</v>
      </c>
      <c r="E4572" s="1">
        <v>800193.64</v>
      </c>
    </row>
    <row r="4573" spans="1:5">
      <c r="A4573" s="1">
        <v>1963</v>
      </c>
      <c r="B4573" s="1">
        <v>18</v>
      </c>
      <c r="C4573" s="1">
        <v>378785.36</v>
      </c>
      <c r="D4573" s="1">
        <v>389916.71</v>
      </c>
      <c r="E4573" s="1">
        <v>768702.07</v>
      </c>
    </row>
    <row r="4574" spans="1:5">
      <c r="A4574" s="1">
        <v>1963</v>
      </c>
      <c r="B4574" s="1">
        <v>19</v>
      </c>
      <c r="C4574" s="1">
        <v>374219.85</v>
      </c>
      <c r="D4574" s="1">
        <v>378540.08</v>
      </c>
      <c r="E4574" s="1">
        <v>752759.93</v>
      </c>
    </row>
    <row r="4575" spans="1:5">
      <c r="A4575" s="1">
        <v>1963</v>
      </c>
      <c r="B4575" s="1">
        <v>20</v>
      </c>
      <c r="C4575" s="1">
        <v>367874.67</v>
      </c>
      <c r="D4575" s="1">
        <v>368130.15</v>
      </c>
      <c r="E4575" s="1">
        <v>736004.82</v>
      </c>
    </row>
    <row r="4576" spans="1:5">
      <c r="A4576" s="1">
        <v>1963</v>
      </c>
      <c r="B4576" s="1">
        <v>21</v>
      </c>
      <c r="C4576" s="1">
        <v>342980.4</v>
      </c>
      <c r="D4576" s="1">
        <v>340892.47</v>
      </c>
      <c r="E4576" s="1">
        <v>683872.87</v>
      </c>
    </row>
    <row r="4577" spans="1:5">
      <c r="A4577" s="1">
        <v>1963</v>
      </c>
      <c r="B4577" s="1">
        <v>22</v>
      </c>
      <c r="C4577" s="1">
        <v>325422.28999999998</v>
      </c>
      <c r="D4577" s="1">
        <v>320881.49</v>
      </c>
      <c r="E4577" s="1">
        <v>646303.79</v>
      </c>
    </row>
    <row r="4578" spans="1:5">
      <c r="A4578" s="1">
        <v>1963</v>
      </c>
      <c r="B4578" s="1">
        <v>23</v>
      </c>
      <c r="C4578" s="1">
        <v>335466.25</v>
      </c>
      <c r="D4578" s="1">
        <v>332137.53000000003</v>
      </c>
      <c r="E4578" s="1">
        <v>667603.78</v>
      </c>
    </row>
    <row r="4579" spans="1:5">
      <c r="A4579" s="1">
        <v>1963</v>
      </c>
      <c r="B4579" s="1">
        <v>24</v>
      </c>
      <c r="C4579" s="1">
        <v>339911.43</v>
      </c>
      <c r="D4579" s="1">
        <v>341659.7</v>
      </c>
      <c r="E4579" s="1">
        <v>681571.13</v>
      </c>
    </row>
    <row r="4580" spans="1:5">
      <c r="A4580" s="1">
        <v>1963</v>
      </c>
      <c r="B4580" s="1">
        <v>25</v>
      </c>
      <c r="C4580" s="1">
        <v>339646.37</v>
      </c>
      <c r="D4580" s="1">
        <v>345764.62</v>
      </c>
      <c r="E4580" s="1">
        <v>685410.99</v>
      </c>
    </row>
    <row r="4581" spans="1:5">
      <c r="A4581" s="1">
        <v>1963</v>
      </c>
      <c r="B4581" s="1">
        <v>26</v>
      </c>
      <c r="C4581" s="1">
        <v>332485.21999999997</v>
      </c>
      <c r="D4581" s="1">
        <v>339858.38</v>
      </c>
      <c r="E4581" s="1">
        <v>672343.61</v>
      </c>
    </row>
    <row r="4582" spans="1:5">
      <c r="A4582" s="1">
        <v>1963</v>
      </c>
      <c r="B4582" s="1">
        <v>27</v>
      </c>
      <c r="C4582" s="1">
        <v>327538.67</v>
      </c>
      <c r="D4582" s="1">
        <v>335855.96</v>
      </c>
      <c r="E4582" s="1">
        <v>663394.63</v>
      </c>
    </row>
    <row r="4583" spans="1:5">
      <c r="A4583" s="1">
        <v>1963</v>
      </c>
      <c r="B4583" s="1">
        <v>28</v>
      </c>
      <c r="C4583" s="1">
        <v>321664.5</v>
      </c>
      <c r="D4583" s="1">
        <v>330425.61</v>
      </c>
      <c r="E4583" s="1">
        <v>652090.1</v>
      </c>
    </row>
    <row r="4584" spans="1:5">
      <c r="A4584" s="1">
        <v>1963</v>
      </c>
      <c r="B4584" s="1">
        <v>29</v>
      </c>
      <c r="C4584" s="1">
        <v>318126.56</v>
      </c>
      <c r="D4584" s="1">
        <v>326467.38</v>
      </c>
      <c r="E4584" s="1">
        <v>644593.93999999994</v>
      </c>
    </row>
    <row r="4585" spans="1:5">
      <c r="A4585" s="1">
        <v>1963</v>
      </c>
      <c r="B4585" s="1">
        <v>30</v>
      </c>
      <c r="C4585" s="1">
        <v>320651.82</v>
      </c>
      <c r="D4585" s="1">
        <v>329724.78000000003</v>
      </c>
      <c r="E4585" s="1">
        <v>650376.59</v>
      </c>
    </row>
    <row r="4586" spans="1:5">
      <c r="A4586" s="1">
        <v>1963</v>
      </c>
      <c r="B4586" s="1">
        <v>31</v>
      </c>
      <c r="C4586" s="1">
        <v>328952.65999999997</v>
      </c>
      <c r="D4586" s="1">
        <v>337240.17</v>
      </c>
      <c r="E4586" s="1">
        <v>666192.84</v>
      </c>
    </row>
    <row r="4587" spans="1:5">
      <c r="A4587" s="1">
        <v>1963</v>
      </c>
      <c r="B4587" s="1">
        <v>32</v>
      </c>
      <c r="C4587" s="1">
        <v>336395.75</v>
      </c>
      <c r="D4587" s="1">
        <v>342091.32</v>
      </c>
      <c r="E4587" s="1">
        <v>678487.07</v>
      </c>
    </row>
    <row r="4588" spans="1:5">
      <c r="A4588" s="1">
        <v>1963</v>
      </c>
      <c r="B4588" s="1">
        <v>33</v>
      </c>
      <c r="C4588" s="1">
        <v>338577.64</v>
      </c>
      <c r="D4588" s="1">
        <v>341378.92</v>
      </c>
      <c r="E4588" s="1">
        <v>679956.56</v>
      </c>
    </row>
    <row r="4589" spans="1:5">
      <c r="A4589" s="1">
        <v>1963</v>
      </c>
      <c r="B4589" s="1">
        <v>34</v>
      </c>
      <c r="C4589" s="1">
        <v>337887.92</v>
      </c>
      <c r="D4589" s="1">
        <v>339493.2</v>
      </c>
      <c r="E4589" s="1">
        <v>677381.12</v>
      </c>
    </row>
    <row r="4590" spans="1:5">
      <c r="A4590" s="1">
        <v>1963</v>
      </c>
      <c r="B4590" s="1">
        <v>35</v>
      </c>
      <c r="C4590" s="1">
        <v>339419.16</v>
      </c>
      <c r="D4590" s="1">
        <v>340783.95</v>
      </c>
      <c r="E4590" s="1">
        <v>680203.11</v>
      </c>
    </row>
    <row r="4591" spans="1:5">
      <c r="A4591" s="1">
        <v>1963</v>
      </c>
      <c r="B4591" s="1">
        <v>36</v>
      </c>
      <c r="C4591" s="1">
        <v>345357.91</v>
      </c>
      <c r="D4591" s="1">
        <v>345746.46</v>
      </c>
      <c r="E4591" s="1">
        <v>691104.37</v>
      </c>
    </row>
    <row r="4592" spans="1:5">
      <c r="A4592" s="1">
        <v>1963</v>
      </c>
      <c r="B4592" s="1">
        <v>37</v>
      </c>
      <c r="C4592" s="1">
        <v>351964.19</v>
      </c>
      <c r="D4592" s="1">
        <v>351917.96</v>
      </c>
      <c r="E4592" s="1">
        <v>703882.15</v>
      </c>
    </row>
    <row r="4593" spans="1:5">
      <c r="A4593" s="1">
        <v>1963</v>
      </c>
      <c r="B4593" s="1">
        <v>38</v>
      </c>
      <c r="C4593" s="1">
        <v>356445.83</v>
      </c>
      <c r="D4593" s="1">
        <v>355514.63</v>
      </c>
      <c r="E4593" s="1">
        <v>711960.46</v>
      </c>
    </row>
    <row r="4594" spans="1:5">
      <c r="A4594" s="1">
        <v>1963</v>
      </c>
      <c r="B4594" s="1">
        <v>39</v>
      </c>
      <c r="C4594" s="1">
        <v>361582.65</v>
      </c>
      <c r="D4594" s="1">
        <v>358448.16</v>
      </c>
      <c r="E4594" s="1">
        <v>720030.82</v>
      </c>
    </row>
    <row r="4595" spans="1:5">
      <c r="A4595" s="1">
        <v>1963</v>
      </c>
      <c r="B4595" s="1">
        <v>40</v>
      </c>
      <c r="C4595" s="1">
        <v>371775.8</v>
      </c>
      <c r="D4595" s="1">
        <v>367763.43</v>
      </c>
      <c r="E4595" s="1">
        <v>739539.23</v>
      </c>
    </row>
    <row r="4596" spans="1:5">
      <c r="A4596" s="1">
        <v>1963</v>
      </c>
      <c r="B4596" s="1">
        <v>41</v>
      </c>
      <c r="C4596" s="1">
        <v>390611.29</v>
      </c>
      <c r="D4596" s="1">
        <v>385169.16</v>
      </c>
      <c r="E4596" s="1">
        <v>775780.45</v>
      </c>
    </row>
    <row r="4597" spans="1:5">
      <c r="A4597" s="1">
        <v>1963</v>
      </c>
      <c r="B4597" s="1">
        <v>42</v>
      </c>
      <c r="C4597" s="1">
        <v>407088.8</v>
      </c>
      <c r="D4597" s="1">
        <v>399660.36</v>
      </c>
      <c r="E4597" s="1">
        <v>806749.16</v>
      </c>
    </row>
    <row r="4598" spans="1:5">
      <c r="A4598" s="1">
        <v>1963</v>
      </c>
      <c r="B4598" s="1">
        <v>43</v>
      </c>
      <c r="C4598" s="1">
        <v>390490.64</v>
      </c>
      <c r="D4598" s="1">
        <v>380528.53</v>
      </c>
      <c r="E4598" s="1">
        <v>771019.16</v>
      </c>
    </row>
    <row r="4599" spans="1:5">
      <c r="A4599" s="1">
        <v>1963</v>
      </c>
      <c r="B4599" s="1">
        <v>44</v>
      </c>
      <c r="C4599" s="1">
        <v>332229.46000000002</v>
      </c>
      <c r="D4599" s="1">
        <v>321383.67999999999</v>
      </c>
      <c r="E4599" s="1">
        <v>653613.14</v>
      </c>
    </row>
    <row r="4600" spans="1:5">
      <c r="A4600" s="1">
        <v>1963</v>
      </c>
      <c r="B4600" s="1">
        <v>45</v>
      </c>
      <c r="C4600" s="1">
        <v>303716.57</v>
      </c>
      <c r="D4600" s="1">
        <v>293318.94</v>
      </c>
      <c r="E4600" s="1">
        <v>597035.51</v>
      </c>
    </row>
    <row r="4601" spans="1:5">
      <c r="A4601" s="1">
        <v>1963</v>
      </c>
      <c r="B4601" s="1">
        <v>46</v>
      </c>
      <c r="C4601" s="1">
        <v>321638.27</v>
      </c>
      <c r="D4601" s="1">
        <v>309899.23</v>
      </c>
      <c r="E4601" s="1">
        <v>631537.51</v>
      </c>
    </row>
    <row r="4602" spans="1:5">
      <c r="A4602" s="1">
        <v>1963</v>
      </c>
      <c r="B4602" s="1">
        <v>47</v>
      </c>
      <c r="C4602" s="1">
        <v>347317.89</v>
      </c>
      <c r="D4602" s="1">
        <v>333364.46999999997</v>
      </c>
      <c r="E4602" s="1">
        <v>680682.36</v>
      </c>
    </row>
    <row r="4603" spans="1:5">
      <c r="A4603" s="1">
        <v>1963</v>
      </c>
      <c r="B4603" s="1">
        <v>48</v>
      </c>
      <c r="C4603" s="1">
        <v>369882.16</v>
      </c>
      <c r="D4603" s="1">
        <v>353009.87</v>
      </c>
      <c r="E4603" s="1">
        <v>722892.03</v>
      </c>
    </row>
    <row r="4604" spans="1:5">
      <c r="A4604" s="1">
        <v>1963</v>
      </c>
      <c r="B4604" s="1">
        <v>49</v>
      </c>
      <c r="C4604" s="1">
        <v>378115.46</v>
      </c>
      <c r="D4604" s="1">
        <v>360254.66</v>
      </c>
      <c r="E4604" s="1">
        <v>738370.12</v>
      </c>
    </row>
    <row r="4605" spans="1:5">
      <c r="A4605" s="1">
        <v>1963</v>
      </c>
      <c r="B4605" s="1">
        <v>50</v>
      </c>
      <c r="C4605" s="1">
        <v>374854.36</v>
      </c>
      <c r="D4605" s="1">
        <v>357957.35</v>
      </c>
      <c r="E4605" s="1">
        <v>732811.71</v>
      </c>
    </row>
    <row r="4606" spans="1:5">
      <c r="A4606" s="1">
        <v>1963</v>
      </c>
      <c r="B4606" s="1">
        <v>51</v>
      </c>
      <c r="C4606" s="1">
        <v>371078.61</v>
      </c>
      <c r="D4606" s="1">
        <v>354316.94</v>
      </c>
      <c r="E4606" s="1">
        <v>725395.54</v>
      </c>
    </row>
    <row r="4607" spans="1:5">
      <c r="A4607" s="1">
        <v>1963</v>
      </c>
      <c r="B4607" s="1">
        <v>52</v>
      </c>
      <c r="C4607" s="1">
        <v>371029.09</v>
      </c>
      <c r="D4607" s="1">
        <v>351856.52</v>
      </c>
      <c r="E4607" s="1">
        <v>722885.61</v>
      </c>
    </row>
    <row r="4608" spans="1:5">
      <c r="A4608" s="1">
        <v>1963</v>
      </c>
      <c r="B4608" s="1">
        <v>53</v>
      </c>
      <c r="C4608" s="1">
        <v>371536.29</v>
      </c>
      <c r="D4608" s="1">
        <v>351046.38</v>
      </c>
      <c r="E4608" s="1">
        <v>722582.67</v>
      </c>
    </row>
    <row r="4609" spans="1:5">
      <c r="A4609" s="1">
        <v>1963</v>
      </c>
      <c r="B4609" s="1">
        <v>54</v>
      </c>
      <c r="C4609" s="1">
        <v>370817.03</v>
      </c>
      <c r="D4609" s="1">
        <v>349812.13</v>
      </c>
      <c r="E4609" s="1">
        <v>720629.16</v>
      </c>
    </row>
    <row r="4610" spans="1:5">
      <c r="A4610" s="1">
        <v>1963</v>
      </c>
      <c r="B4610" s="1">
        <v>55</v>
      </c>
      <c r="C4610" s="1">
        <v>367138.4</v>
      </c>
      <c r="D4610" s="1">
        <v>344925.58</v>
      </c>
      <c r="E4610" s="1">
        <v>712063.98</v>
      </c>
    </row>
    <row r="4611" spans="1:5">
      <c r="A4611" s="1">
        <v>1963</v>
      </c>
      <c r="B4611" s="1">
        <v>56</v>
      </c>
      <c r="C4611" s="1">
        <v>360364.03</v>
      </c>
      <c r="D4611" s="1">
        <v>335920.94</v>
      </c>
      <c r="E4611" s="1">
        <v>696284.97</v>
      </c>
    </row>
    <row r="4612" spans="1:5">
      <c r="A4612" s="1">
        <v>1963</v>
      </c>
      <c r="B4612" s="1">
        <v>57</v>
      </c>
      <c r="C4612" s="1">
        <v>354699.21</v>
      </c>
      <c r="D4612" s="1">
        <v>327295.99</v>
      </c>
      <c r="E4612" s="1">
        <v>681995.2</v>
      </c>
    </row>
    <row r="4613" spans="1:5">
      <c r="A4613" s="1">
        <v>1963</v>
      </c>
      <c r="B4613" s="1">
        <v>58</v>
      </c>
      <c r="C4613" s="1">
        <v>350611.17</v>
      </c>
      <c r="D4613" s="1">
        <v>319405.88</v>
      </c>
      <c r="E4613" s="1">
        <v>670017.04</v>
      </c>
    </row>
    <row r="4614" spans="1:5">
      <c r="A4614" s="1">
        <v>1963</v>
      </c>
      <c r="B4614" s="1">
        <v>59</v>
      </c>
      <c r="C4614" s="1">
        <v>344694.66</v>
      </c>
      <c r="D4614" s="1">
        <v>310717.81</v>
      </c>
      <c r="E4614" s="1">
        <v>655412.47</v>
      </c>
    </row>
    <row r="4615" spans="1:5">
      <c r="A4615" s="1">
        <v>1963</v>
      </c>
      <c r="B4615" s="1">
        <v>60</v>
      </c>
      <c r="C4615" s="1">
        <v>336236.21</v>
      </c>
      <c r="D4615" s="1">
        <v>300766.90999999997</v>
      </c>
      <c r="E4615" s="1">
        <v>637003.13</v>
      </c>
    </row>
    <row r="4616" spans="1:5">
      <c r="A4616" s="1">
        <v>1963</v>
      </c>
      <c r="B4616" s="1">
        <v>61</v>
      </c>
      <c r="C4616" s="1">
        <v>326559.89</v>
      </c>
      <c r="D4616" s="1">
        <v>288030.31</v>
      </c>
      <c r="E4616" s="1">
        <v>614590.18999999994</v>
      </c>
    </row>
    <row r="4617" spans="1:5">
      <c r="A4617" s="1">
        <v>1963</v>
      </c>
      <c r="B4617" s="1">
        <v>62</v>
      </c>
      <c r="C4617" s="1">
        <v>319969.21999999997</v>
      </c>
      <c r="D4617" s="1">
        <v>273494.65000000002</v>
      </c>
      <c r="E4617" s="1">
        <v>593463.87</v>
      </c>
    </row>
    <row r="4618" spans="1:5">
      <c r="A4618" s="1">
        <v>1963</v>
      </c>
      <c r="B4618" s="1">
        <v>63</v>
      </c>
      <c r="C4618" s="1">
        <v>311766.83</v>
      </c>
      <c r="D4618" s="1">
        <v>254198.18</v>
      </c>
      <c r="E4618" s="1">
        <v>565965.02</v>
      </c>
    </row>
    <row r="4619" spans="1:5">
      <c r="A4619" s="1">
        <v>1963</v>
      </c>
      <c r="B4619" s="1">
        <v>64</v>
      </c>
      <c r="C4619" s="1">
        <v>299664.21999999997</v>
      </c>
      <c r="D4619" s="1">
        <v>232129.41</v>
      </c>
      <c r="E4619" s="1">
        <v>531793.63</v>
      </c>
    </row>
    <row r="4620" spans="1:5">
      <c r="A4620" s="1">
        <v>1963</v>
      </c>
      <c r="B4620" s="1">
        <v>65</v>
      </c>
      <c r="C4620" s="1">
        <v>288088.33</v>
      </c>
      <c r="D4620" s="1">
        <v>214218.02</v>
      </c>
      <c r="E4620" s="1">
        <v>502306.35</v>
      </c>
    </row>
    <row r="4621" spans="1:5">
      <c r="A4621" s="1">
        <v>1963</v>
      </c>
      <c r="B4621" s="1">
        <v>66</v>
      </c>
      <c r="C4621" s="1">
        <v>278735.03999999998</v>
      </c>
      <c r="D4621" s="1">
        <v>200846.51</v>
      </c>
      <c r="E4621" s="1">
        <v>479581.55</v>
      </c>
    </row>
    <row r="4622" spans="1:5">
      <c r="A4622" s="1">
        <v>1963</v>
      </c>
      <c r="B4622" s="1">
        <v>67</v>
      </c>
      <c r="C4622" s="1">
        <v>269159.57</v>
      </c>
      <c r="D4622" s="1">
        <v>188840</v>
      </c>
      <c r="E4622" s="1">
        <v>457999.57</v>
      </c>
    </row>
    <row r="4623" spans="1:5">
      <c r="A4623" s="1">
        <v>1963</v>
      </c>
      <c r="B4623" s="1">
        <v>68</v>
      </c>
      <c r="C4623" s="1">
        <v>258959.11</v>
      </c>
      <c r="D4623" s="1">
        <v>178062.21</v>
      </c>
      <c r="E4623" s="1">
        <v>437021.32</v>
      </c>
    </row>
    <row r="4624" spans="1:5">
      <c r="A4624" s="1">
        <v>1963</v>
      </c>
      <c r="B4624" s="1">
        <v>69</v>
      </c>
      <c r="C4624" s="1">
        <v>247874.15</v>
      </c>
      <c r="D4624" s="1">
        <v>168478.27</v>
      </c>
      <c r="E4624" s="1">
        <v>416352.42</v>
      </c>
    </row>
    <row r="4625" spans="1:5">
      <c r="A4625" s="1">
        <v>1963</v>
      </c>
      <c r="B4625" s="1">
        <v>70</v>
      </c>
      <c r="C4625" s="1">
        <v>237542.99</v>
      </c>
      <c r="D4625" s="1">
        <v>159217.76</v>
      </c>
      <c r="E4625" s="1">
        <v>396760.75</v>
      </c>
    </row>
    <row r="4626" spans="1:5">
      <c r="A4626" s="1">
        <v>1963</v>
      </c>
      <c r="B4626" s="1">
        <v>71</v>
      </c>
      <c r="C4626" s="1">
        <v>226750.27</v>
      </c>
      <c r="D4626" s="1">
        <v>148796.01</v>
      </c>
      <c r="E4626" s="1">
        <v>375546.28</v>
      </c>
    </row>
    <row r="4627" spans="1:5">
      <c r="A4627" s="1">
        <v>1963</v>
      </c>
      <c r="B4627" s="1">
        <v>72</v>
      </c>
      <c r="C4627" s="1">
        <v>216063.76</v>
      </c>
      <c r="D4627" s="1">
        <v>137750</v>
      </c>
      <c r="E4627" s="1">
        <v>353813.76000000001</v>
      </c>
    </row>
    <row r="4628" spans="1:5">
      <c r="A4628" s="1">
        <v>1963</v>
      </c>
      <c r="B4628" s="1">
        <v>73</v>
      </c>
      <c r="C4628" s="1">
        <v>205465.66</v>
      </c>
      <c r="D4628" s="1">
        <v>127161.19</v>
      </c>
      <c r="E4628" s="1">
        <v>332626.84999999998</v>
      </c>
    </row>
    <row r="4629" spans="1:5">
      <c r="A4629" s="1">
        <v>1963</v>
      </c>
      <c r="B4629" s="1">
        <v>74</v>
      </c>
      <c r="C4629" s="1">
        <v>195459.02</v>
      </c>
      <c r="D4629" s="1">
        <v>117486.18</v>
      </c>
      <c r="E4629" s="1">
        <v>312945.2</v>
      </c>
    </row>
    <row r="4630" spans="1:5">
      <c r="A4630" s="1">
        <v>1963</v>
      </c>
      <c r="B4630" s="1">
        <v>75</v>
      </c>
      <c r="C4630" s="1">
        <v>183785.27</v>
      </c>
      <c r="D4630" s="1">
        <v>107576.33</v>
      </c>
      <c r="E4630" s="1">
        <v>291361.59999999998</v>
      </c>
    </row>
    <row r="4631" spans="1:5">
      <c r="A4631" s="1">
        <v>1963</v>
      </c>
      <c r="B4631" s="1">
        <v>76</v>
      </c>
      <c r="C4631" s="1">
        <v>171660.23</v>
      </c>
      <c r="D4631" s="1">
        <v>97867.02</v>
      </c>
      <c r="E4631" s="1">
        <v>269527.24</v>
      </c>
    </row>
    <row r="4632" spans="1:5">
      <c r="A4632" s="1">
        <v>1963</v>
      </c>
      <c r="B4632" s="1">
        <v>77</v>
      </c>
      <c r="C4632" s="1">
        <v>162653.64000000001</v>
      </c>
      <c r="D4632" s="1">
        <v>90408.68</v>
      </c>
      <c r="E4632" s="1">
        <v>253062.32</v>
      </c>
    </row>
    <row r="4633" spans="1:5">
      <c r="A4633" s="1">
        <v>1963</v>
      </c>
      <c r="B4633" s="1">
        <v>78</v>
      </c>
      <c r="C4633" s="1">
        <v>147342.13</v>
      </c>
      <c r="D4633" s="1">
        <v>80369.320000000007</v>
      </c>
      <c r="E4633" s="1">
        <v>227711.45</v>
      </c>
    </row>
    <row r="4634" spans="1:5">
      <c r="A4634" s="1">
        <v>1963</v>
      </c>
      <c r="B4634" s="1">
        <v>79</v>
      </c>
      <c r="C4634" s="1">
        <v>129832.74</v>
      </c>
      <c r="D4634" s="1">
        <v>69382.600000000006</v>
      </c>
      <c r="E4634" s="1">
        <v>199215.35</v>
      </c>
    </row>
    <row r="4635" spans="1:5">
      <c r="A4635" s="1">
        <v>1963</v>
      </c>
      <c r="B4635" s="1">
        <v>80</v>
      </c>
      <c r="C4635" s="1">
        <v>120084.04</v>
      </c>
      <c r="D4635" s="1">
        <v>61979.78</v>
      </c>
      <c r="E4635" s="1">
        <v>182063.82</v>
      </c>
    </row>
    <row r="4636" spans="1:5">
      <c r="A4636" s="1">
        <v>1963</v>
      </c>
      <c r="B4636" s="1">
        <v>81</v>
      </c>
      <c r="C4636" s="1">
        <v>108094.61</v>
      </c>
      <c r="D4636" s="1">
        <v>54576.08</v>
      </c>
      <c r="E4636" s="1">
        <v>162670.69</v>
      </c>
    </row>
    <row r="4637" spans="1:5">
      <c r="A4637" s="1">
        <v>1963</v>
      </c>
      <c r="B4637" s="1">
        <v>82</v>
      </c>
      <c r="C4637" s="1">
        <v>95989.39</v>
      </c>
      <c r="D4637" s="1">
        <v>47333.49</v>
      </c>
      <c r="E4637" s="1">
        <v>143322.88</v>
      </c>
    </row>
    <row r="4638" spans="1:5">
      <c r="A4638" s="1">
        <v>1963</v>
      </c>
      <c r="B4638" s="1">
        <v>83</v>
      </c>
      <c r="C4638" s="1">
        <v>82757.38</v>
      </c>
      <c r="D4638" s="1">
        <v>39995.879999999997</v>
      </c>
      <c r="E4638" s="1">
        <v>122753.26</v>
      </c>
    </row>
    <row r="4639" spans="1:5">
      <c r="A4639" s="1">
        <v>1963</v>
      </c>
      <c r="B4639" s="1">
        <v>84</v>
      </c>
      <c r="C4639" s="1">
        <v>69717.149999999994</v>
      </c>
      <c r="D4639" s="1">
        <v>33022.67</v>
      </c>
      <c r="E4639" s="1">
        <v>102739.82</v>
      </c>
    </row>
    <row r="4640" spans="1:5">
      <c r="A4640" s="1">
        <v>1963</v>
      </c>
      <c r="B4640" s="1">
        <v>85</v>
      </c>
      <c r="C4640" s="1">
        <v>58517.78</v>
      </c>
      <c r="D4640" s="1">
        <v>26873.56</v>
      </c>
      <c r="E4640" s="1">
        <v>85391.34</v>
      </c>
    </row>
    <row r="4641" spans="1:5">
      <c r="A4641" s="1">
        <v>1963</v>
      </c>
      <c r="B4641" s="1">
        <v>86</v>
      </c>
      <c r="C4641" s="1">
        <v>48759.43</v>
      </c>
      <c r="D4641" s="1">
        <v>21687.759999999998</v>
      </c>
      <c r="E4641" s="1">
        <v>70447.19</v>
      </c>
    </row>
    <row r="4642" spans="1:5">
      <c r="A4642" s="1">
        <v>1963</v>
      </c>
      <c r="B4642" s="1">
        <v>87</v>
      </c>
      <c r="C4642" s="1">
        <v>39325.4</v>
      </c>
      <c r="D4642" s="1">
        <v>16977.18</v>
      </c>
      <c r="E4642" s="1">
        <v>56302.58</v>
      </c>
    </row>
    <row r="4643" spans="1:5">
      <c r="A4643" s="1">
        <v>1963</v>
      </c>
      <c r="B4643" s="1">
        <v>88</v>
      </c>
      <c r="C4643" s="1">
        <v>30965.33</v>
      </c>
      <c r="D4643" s="1">
        <v>12899.24</v>
      </c>
      <c r="E4643" s="1">
        <v>43864.57</v>
      </c>
    </row>
    <row r="4644" spans="1:5">
      <c r="A4644" s="1">
        <v>1963</v>
      </c>
      <c r="B4644" s="1">
        <v>89</v>
      </c>
      <c r="C4644" s="1">
        <v>23874.31</v>
      </c>
      <c r="D4644" s="1">
        <v>9491.86</v>
      </c>
      <c r="E4644" s="1">
        <v>33366.160000000003</v>
      </c>
    </row>
    <row r="4645" spans="1:5">
      <c r="A4645" s="1">
        <v>1963</v>
      </c>
      <c r="B4645" s="1">
        <v>90</v>
      </c>
      <c r="C4645" s="1">
        <v>17947.86</v>
      </c>
      <c r="D4645" s="1">
        <v>6746.3</v>
      </c>
      <c r="E4645" s="1">
        <v>24694.16</v>
      </c>
    </row>
    <row r="4646" spans="1:5">
      <c r="A4646" s="1">
        <v>1963</v>
      </c>
      <c r="B4646" s="1">
        <v>91</v>
      </c>
      <c r="C4646" s="1">
        <v>13349.34</v>
      </c>
      <c r="D4646" s="1">
        <v>4717.4799999999996</v>
      </c>
      <c r="E4646" s="1">
        <v>18066.810000000001</v>
      </c>
    </row>
    <row r="4647" spans="1:5">
      <c r="A4647" s="1">
        <v>1963</v>
      </c>
      <c r="B4647" s="1">
        <v>92</v>
      </c>
      <c r="C4647" s="1">
        <v>9657.19</v>
      </c>
      <c r="D4647" s="1">
        <v>3202.7</v>
      </c>
      <c r="E4647" s="1">
        <v>12859.89</v>
      </c>
    </row>
    <row r="4648" spans="1:5">
      <c r="A4648" s="1">
        <v>1963</v>
      </c>
      <c r="B4648" s="1">
        <v>93</v>
      </c>
      <c r="C4648" s="1">
        <v>6723.68</v>
      </c>
      <c r="D4648" s="1">
        <v>2095.08</v>
      </c>
      <c r="E4648" s="1">
        <v>8818.75</v>
      </c>
    </row>
    <row r="4649" spans="1:5">
      <c r="A4649" s="1">
        <v>1963</v>
      </c>
      <c r="B4649" s="1">
        <v>94</v>
      </c>
      <c r="C4649" s="1">
        <v>4561.92</v>
      </c>
      <c r="D4649" s="1">
        <v>1340.83</v>
      </c>
      <c r="E4649" s="1">
        <v>5902.75</v>
      </c>
    </row>
    <row r="4650" spans="1:5">
      <c r="A4650" s="1">
        <v>1963</v>
      </c>
      <c r="B4650" s="1">
        <v>95</v>
      </c>
      <c r="C4650" s="1">
        <v>3081.04</v>
      </c>
      <c r="D4650" s="1">
        <v>844.11</v>
      </c>
      <c r="E4650" s="1">
        <v>3925.15</v>
      </c>
    </row>
    <row r="4651" spans="1:5">
      <c r="A4651" s="1">
        <v>1963</v>
      </c>
      <c r="B4651" s="1">
        <v>96</v>
      </c>
      <c r="C4651" s="1">
        <v>2028.96</v>
      </c>
      <c r="D4651" s="1">
        <v>494.43</v>
      </c>
      <c r="E4651" s="1">
        <v>2523.39</v>
      </c>
    </row>
    <row r="4652" spans="1:5">
      <c r="A4652" s="1">
        <v>1963</v>
      </c>
      <c r="B4652" s="1">
        <v>97</v>
      </c>
      <c r="C4652" s="1">
        <v>1303.0999999999999</v>
      </c>
      <c r="D4652" s="1">
        <v>281.75</v>
      </c>
      <c r="E4652" s="1">
        <v>1584.85</v>
      </c>
    </row>
    <row r="4653" spans="1:5">
      <c r="A4653" s="1">
        <v>1963</v>
      </c>
      <c r="B4653" s="1">
        <v>98</v>
      </c>
      <c r="C4653" s="1">
        <v>819.47</v>
      </c>
      <c r="D4653" s="1">
        <v>167.99</v>
      </c>
      <c r="E4653" s="1">
        <v>987.46</v>
      </c>
    </row>
    <row r="4654" spans="1:5">
      <c r="A4654" s="1">
        <v>1963</v>
      </c>
      <c r="B4654" s="1">
        <v>99</v>
      </c>
      <c r="C4654" s="1">
        <v>502.16</v>
      </c>
      <c r="D4654" s="1">
        <v>89.79</v>
      </c>
      <c r="E4654" s="1">
        <v>591.95000000000005</v>
      </c>
    </row>
    <row r="4655" spans="1:5">
      <c r="A4655" s="1">
        <v>1963</v>
      </c>
      <c r="B4655" s="1">
        <v>100</v>
      </c>
      <c r="C4655" s="1">
        <v>295.2</v>
      </c>
      <c r="D4655" s="1">
        <v>41.39</v>
      </c>
      <c r="E4655" s="1">
        <v>336.59</v>
      </c>
    </row>
    <row r="4656" spans="1:5">
      <c r="A4656" s="1">
        <v>1963</v>
      </c>
      <c r="B4656" s="1">
        <v>101</v>
      </c>
      <c r="C4656" s="1">
        <v>157.22999999999999</v>
      </c>
      <c r="D4656" s="1">
        <v>20.85</v>
      </c>
      <c r="E4656" s="1">
        <v>178.07</v>
      </c>
    </row>
    <row r="4657" spans="1:5">
      <c r="A4657" s="1">
        <v>1963</v>
      </c>
      <c r="B4657" s="1">
        <v>102</v>
      </c>
      <c r="C4657" s="1">
        <v>80.41</v>
      </c>
      <c r="D4657" s="1">
        <v>11</v>
      </c>
      <c r="E4657" s="1">
        <v>91.41</v>
      </c>
    </row>
    <row r="4658" spans="1:5">
      <c r="A4658" s="1">
        <v>1963</v>
      </c>
      <c r="B4658" s="1">
        <v>103</v>
      </c>
      <c r="C4658" s="1">
        <v>41.13</v>
      </c>
      <c r="D4658" s="1">
        <v>6.18</v>
      </c>
      <c r="E4658" s="1">
        <v>47.31</v>
      </c>
    </row>
    <row r="4659" spans="1:5">
      <c r="A4659" s="1">
        <v>1963</v>
      </c>
      <c r="B4659" s="1">
        <v>104</v>
      </c>
      <c r="C4659" s="1">
        <v>20.63</v>
      </c>
      <c r="D4659" s="1">
        <v>2.85</v>
      </c>
      <c r="E4659" s="1">
        <v>23.48</v>
      </c>
    </row>
    <row r="4660" spans="1:5">
      <c r="A4660" s="1">
        <v>1963</v>
      </c>
      <c r="B4660" s="1">
        <v>105</v>
      </c>
      <c r="C4660" s="1">
        <v>8.48</v>
      </c>
      <c r="D4660" s="1">
        <v>1.28</v>
      </c>
      <c r="E4660" s="1">
        <v>9.76</v>
      </c>
    </row>
    <row r="4661" spans="1:5">
      <c r="A4661" s="1">
        <v>1963</v>
      </c>
      <c r="B4661" s="1">
        <v>106</v>
      </c>
      <c r="C4661" s="1">
        <v>2.97</v>
      </c>
      <c r="D4661" s="1">
        <v>0.97</v>
      </c>
      <c r="E4661" s="1">
        <v>3.95</v>
      </c>
    </row>
    <row r="4662" spans="1:5">
      <c r="A4662" s="1">
        <v>1963</v>
      </c>
      <c r="B4662" s="1">
        <v>107</v>
      </c>
      <c r="C4662" s="1">
        <v>2.04</v>
      </c>
      <c r="D4662" s="1">
        <v>0.23</v>
      </c>
      <c r="E4662" s="1">
        <v>2.27</v>
      </c>
    </row>
    <row r="4663" spans="1:5">
      <c r="A4663" s="1">
        <v>1963</v>
      </c>
      <c r="B4663" s="1">
        <v>108</v>
      </c>
      <c r="C4663" s="1">
        <v>1.19</v>
      </c>
      <c r="D4663" s="1">
        <v>0.28000000000000003</v>
      </c>
      <c r="E4663" s="1">
        <v>1.47</v>
      </c>
    </row>
    <row r="4664" spans="1:5">
      <c r="A4664" s="1">
        <v>1963</v>
      </c>
      <c r="B4664" s="1">
        <v>109</v>
      </c>
      <c r="C4664" s="1">
        <v>0.27</v>
      </c>
      <c r="D4664" s="1">
        <v>0.5</v>
      </c>
      <c r="E4664" s="1">
        <v>0.77</v>
      </c>
    </row>
    <row r="4665" spans="1:5">
      <c r="A4665" s="1">
        <v>1963</v>
      </c>
      <c r="B4665" s="1" t="s">
        <v>121</v>
      </c>
      <c r="C4665" s="1">
        <v>0.25</v>
      </c>
      <c r="D4665" s="1">
        <v>0.23</v>
      </c>
      <c r="E4665" s="1">
        <v>0.47</v>
      </c>
    </row>
    <row r="4666" spans="1:5">
      <c r="A4666" s="1">
        <v>1964</v>
      </c>
      <c r="B4666" s="1">
        <v>0</v>
      </c>
      <c r="C4666" s="1">
        <v>475506.63</v>
      </c>
      <c r="D4666" s="1">
        <v>497236.79</v>
      </c>
      <c r="E4666" s="1">
        <v>972743.42</v>
      </c>
    </row>
    <row r="4667" spans="1:5">
      <c r="A4667" s="1">
        <v>1964</v>
      </c>
      <c r="B4667" s="1">
        <v>1</v>
      </c>
      <c r="C4667" s="1">
        <v>468616.76</v>
      </c>
      <c r="D4667" s="1">
        <v>489287.77</v>
      </c>
      <c r="E4667" s="1">
        <v>957904.53</v>
      </c>
    </row>
    <row r="4668" spans="1:5">
      <c r="A4668" s="1">
        <v>1964</v>
      </c>
      <c r="B4668" s="1">
        <v>2</v>
      </c>
      <c r="C4668" s="1">
        <v>458133.96</v>
      </c>
      <c r="D4668" s="1">
        <v>479317.88</v>
      </c>
      <c r="E4668" s="1">
        <v>937451.84</v>
      </c>
    </row>
    <row r="4669" spans="1:5">
      <c r="A4669" s="1">
        <v>1964</v>
      </c>
      <c r="B4669" s="1">
        <v>3</v>
      </c>
      <c r="C4669" s="1">
        <v>441513.19</v>
      </c>
      <c r="D4669" s="1">
        <v>465072.43</v>
      </c>
      <c r="E4669" s="1">
        <v>906585.62</v>
      </c>
    </row>
    <row r="4670" spans="1:5">
      <c r="A4670" s="1">
        <v>1964</v>
      </c>
      <c r="B4670" s="1">
        <v>4</v>
      </c>
      <c r="C4670" s="1">
        <v>421672.49</v>
      </c>
      <c r="D4670" s="1">
        <v>446067.61</v>
      </c>
      <c r="E4670" s="1">
        <v>867740.1</v>
      </c>
    </row>
    <row r="4671" spans="1:5">
      <c r="A4671" s="1">
        <v>1964</v>
      </c>
      <c r="B4671" s="1">
        <v>5</v>
      </c>
      <c r="C4671" s="1">
        <v>416159.9</v>
      </c>
      <c r="D4671" s="1">
        <v>440996.3</v>
      </c>
      <c r="E4671" s="1">
        <v>857156.2</v>
      </c>
    </row>
    <row r="4672" spans="1:5">
      <c r="A4672" s="1">
        <v>1964</v>
      </c>
      <c r="B4672" s="1">
        <v>6</v>
      </c>
      <c r="C4672" s="1">
        <v>404171.97</v>
      </c>
      <c r="D4672" s="1">
        <v>428864.75</v>
      </c>
      <c r="E4672" s="1">
        <v>833036.72</v>
      </c>
    </row>
    <row r="4673" spans="1:5">
      <c r="A4673" s="1">
        <v>1964</v>
      </c>
      <c r="B4673" s="1">
        <v>7</v>
      </c>
      <c r="C4673" s="1">
        <v>390471.9</v>
      </c>
      <c r="D4673" s="1">
        <v>415944.27</v>
      </c>
      <c r="E4673" s="1">
        <v>806416.17</v>
      </c>
    </row>
    <row r="4674" spans="1:5">
      <c r="A4674" s="1">
        <v>1964</v>
      </c>
      <c r="B4674" s="1">
        <v>8</v>
      </c>
      <c r="C4674" s="1">
        <v>379795.07</v>
      </c>
      <c r="D4674" s="1">
        <v>405471.96</v>
      </c>
      <c r="E4674" s="1">
        <v>785267.03</v>
      </c>
    </row>
    <row r="4675" spans="1:5">
      <c r="A4675" s="1">
        <v>1964</v>
      </c>
      <c r="B4675" s="1">
        <v>9</v>
      </c>
      <c r="C4675" s="1">
        <v>370558.42</v>
      </c>
      <c r="D4675" s="1">
        <v>394727.72</v>
      </c>
      <c r="E4675" s="1">
        <v>765286.14</v>
      </c>
    </row>
    <row r="4676" spans="1:5">
      <c r="A4676" s="1">
        <v>1964</v>
      </c>
      <c r="B4676" s="1">
        <v>10</v>
      </c>
      <c r="C4676" s="1">
        <v>373873.89</v>
      </c>
      <c r="D4676" s="1">
        <v>397779.91</v>
      </c>
      <c r="E4676" s="1">
        <v>771653.8</v>
      </c>
    </row>
    <row r="4677" spans="1:5">
      <c r="A4677" s="1">
        <v>1964</v>
      </c>
      <c r="B4677" s="1">
        <v>11</v>
      </c>
      <c r="C4677" s="1">
        <v>372083.93</v>
      </c>
      <c r="D4677" s="1">
        <v>393429.21</v>
      </c>
      <c r="E4677" s="1">
        <v>765513.14</v>
      </c>
    </row>
    <row r="4678" spans="1:5">
      <c r="A4678" s="1">
        <v>1964</v>
      </c>
      <c r="B4678" s="1">
        <v>12</v>
      </c>
      <c r="C4678" s="1">
        <v>369497.81</v>
      </c>
      <c r="D4678" s="1">
        <v>387401.59</v>
      </c>
      <c r="E4678" s="1">
        <v>756899.4</v>
      </c>
    </row>
    <row r="4679" spans="1:5">
      <c r="A4679" s="1">
        <v>1964</v>
      </c>
      <c r="B4679" s="1">
        <v>13</v>
      </c>
      <c r="C4679" s="1">
        <v>378569.18</v>
      </c>
      <c r="D4679" s="1">
        <v>396624.38</v>
      </c>
      <c r="E4679" s="1">
        <v>775193.56</v>
      </c>
    </row>
    <row r="4680" spans="1:5">
      <c r="A4680" s="1">
        <v>1964</v>
      </c>
      <c r="B4680" s="1">
        <v>14</v>
      </c>
      <c r="C4680" s="1">
        <v>390791.76</v>
      </c>
      <c r="D4680" s="1">
        <v>408622.12</v>
      </c>
      <c r="E4680" s="1">
        <v>799413.87</v>
      </c>
    </row>
    <row r="4681" spans="1:5">
      <c r="A4681" s="1">
        <v>1964</v>
      </c>
      <c r="B4681" s="1">
        <v>15</v>
      </c>
      <c r="C4681" s="1">
        <v>410595.76</v>
      </c>
      <c r="D4681" s="1">
        <v>428450.57</v>
      </c>
      <c r="E4681" s="1">
        <v>839046.33</v>
      </c>
    </row>
    <row r="4682" spans="1:5">
      <c r="A4682" s="1">
        <v>1964</v>
      </c>
      <c r="B4682" s="1">
        <v>16</v>
      </c>
      <c r="C4682" s="1">
        <v>430484.69</v>
      </c>
      <c r="D4682" s="1">
        <v>453046.9</v>
      </c>
      <c r="E4682" s="1">
        <v>883531.59</v>
      </c>
    </row>
    <row r="4683" spans="1:5">
      <c r="A4683" s="1">
        <v>1964</v>
      </c>
      <c r="B4683" s="1">
        <v>17</v>
      </c>
      <c r="C4683" s="1">
        <v>458852.21</v>
      </c>
      <c r="D4683" s="1">
        <v>483376.97</v>
      </c>
      <c r="E4683" s="1">
        <v>942229.18</v>
      </c>
    </row>
    <row r="4684" spans="1:5">
      <c r="A4684" s="1">
        <v>1964</v>
      </c>
      <c r="B4684" s="1">
        <v>18</v>
      </c>
      <c r="C4684" s="1">
        <v>389399.57</v>
      </c>
      <c r="D4684" s="1">
        <v>403123.39</v>
      </c>
      <c r="E4684" s="1">
        <v>792522.96</v>
      </c>
    </row>
    <row r="4685" spans="1:5">
      <c r="A4685" s="1">
        <v>1964</v>
      </c>
      <c r="B4685" s="1">
        <v>19</v>
      </c>
      <c r="C4685" s="1">
        <v>378088.38</v>
      </c>
      <c r="D4685" s="1">
        <v>384599.82</v>
      </c>
      <c r="E4685" s="1">
        <v>762688.2</v>
      </c>
    </row>
    <row r="4686" spans="1:5">
      <c r="A4686" s="1">
        <v>1964</v>
      </c>
      <c r="B4686" s="1">
        <v>20</v>
      </c>
      <c r="C4686" s="1">
        <v>373717.85</v>
      </c>
      <c r="D4686" s="1">
        <v>376092.42</v>
      </c>
      <c r="E4686" s="1">
        <v>749810.27</v>
      </c>
    </row>
    <row r="4687" spans="1:5">
      <c r="A4687" s="1">
        <v>1964</v>
      </c>
      <c r="B4687" s="1">
        <v>21</v>
      </c>
      <c r="C4687" s="1">
        <v>367618.44</v>
      </c>
      <c r="D4687" s="1">
        <v>367994.99</v>
      </c>
      <c r="E4687" s="1">
        <v>735613.43</v>
      </c>
    </row>
    <row r="4688" spans="1:5">
      <c r="A4688" s="1">
        <v>1964</v>
      </c>
      <c r="B4688" s="1">
        <v>22</v>
      </c>
      <c r="C4688" s="1">
        <v>342414.6</v>
      </c>
      <c r="D4688" s="1">
        <v>340666.4</v>
      </c>
      <c r="E4688" s="1">
        <v>683081</v>
      </c>
    </row>
    <row r="4689" spans="1:5">
      <c r="A4689" s="1">
        <v>1964</v>
      </c>
      <c r="B4689" s="1">
        <v>23</v>
      </c>
      <c r="C4689" s="1">
        <v>324830.98</v>
      </c>
      <c r="D4689" s="1">
        <v>322994.25</v>
      </c>
      <c r="E4689" s="1">
        <v>647825.22</v>
      </c>
    </row>
    <row r="4690" spans="1:5">
      <c r="A4690" s="1">
        <v>1964</v>
      </c>
      <c r="B4690" s="1">
        <v>24</v>
      </c>
      <c r="C4690" s="1">
        <v>335165.39</v>
      </c>
      <c r="D4690" s="1">
        <v>336780.69</v>
      </c>
      <c r="E4690" s="1">
        <v>671946.08</v>
      </c>
    </row>
    <row r="4691" spans="1:5">
      <c r="A4691" s="1">
        <v>1964</v>
      </c>
      <c r="B4691" s="1">
        <v>25</v>
      </c>
      <c r="C4691" s="1">
        <v>338868.84</v>
      </c>
      <c r="D4691" s="1">
        <v>344229.69</v>
      </c>
      <c r="E4691" s="1">
        <v>683098.53</v>
      </c>
    </row>
    <row r="4692" spans="1:5">
      <c r="A4692" s="1">
        <v>1964</v>
      </c>
      <c r="B4692" s="1">
        <v>26</v>
      </c>
      <c r="C4692" s="1">
        <v>338744.31</v>
      </c>
      <c r="D4692" s="1">
        <v>344994.15</v>
      </c>
      <c r="E4692" s="1">
        <v>683738.46</v>
      </c>
    </row>
    <row r="4693" spans="1:5">
      <c r="A4693" s="1">
        <v>1964</v>
      </c>
      <c r="B4693" s="1">
        <v>27</v>
      </c>
      <c r="C4693" s="1">
        <v>331783.61</v>
      </c>
      <c r="D4693" s="1">
        <v>339115.05</v>
      </c>
      <c r="E4693" s="1">
        <v>670898.66</v>
      </c>
    </row>
    <row r="4694" spans="1:5">
      <c r="A4694" s="1">
        <v>1964</v>
      </c>
      <c r="B4694" s="1">
        <v>28</v>
      </c>
      <c r="C4694" s="1">
        <v>326913.18</v>
      </c>
      <c r="D4694" s="1">
        <v>334646.87</v>
      </c>
      <c r="E4694" s="1">
        <v>661560.06000000006</v>
      </c>
    </row>
    <row r="4695" spans="1:5">
      <c r="A4695" s="1">
        <v>1964</v>
      </c>
      <c r="B4695" s="1">
        <v>29</v>
      </c>
      <c r="C4695" s="1">
        <v>320897.56</v>
      </c>
      <c r="D4695" s="1">
        <v>328724.59000000003</v>
      </c>
      <c r="E4695" s="1">
        <v>649622.14</v>
      </c>
    </row>
    <row r="4696" spans="1:5">
      <c r="A4696" s="1">
        <v>1964</v>
      </c>
      <c r="B4696" s="1">
        <v>30</v>
      </c>
      <c r="C4696" s="1">
        <v>316128.03999999998</v>
      </c>
      <c r="D4696" s="1">
        <v>325697.61</v>
      </c>
      <c r="E4696" s="1">
        <v>641825.65</v>
      </c>
    </row>
    <row r="4697" spans="1:5">
      <c r="A4697" s="1">
        <v>1964</v>
      </c>
      <c r="B4697" s="1">
        <v>31</v>
      </c>
      <c r="C4697" s="1">
        <v>318891.83</v>
      </c>
      <c r="D4697" s="1">
        <v>328073.86</v>
      </c>
      <c r="E4697" s="1">
        <v>646965.68999999994</v>
      </c>
    </row>
    <row r="4698" spans="1:5">
      <c r="A4698" s="1">
        <v>1964</v>
      </c>
      <c r="B4698" s="1">
        <v>32</v>
      </c>
      <c r="C4698" s="1">
        <v>327561.26</v>
      </c>
      <c r="D4698" s="1">
        <v>335734.46</v>
      </c>
      <c r="E4698" s="1">
        <v>663295.71</v>
      </c>
    </row>
    <row r="4699" spans="1:5">
      <c r="A4699" s="1">
        <v>1964</v>
      </c>
      <c r="B4699" s="1">
        <v>33</v>
      </c>
      <c r="C4699" s="1">
        <v>335387.37</v>
      </c>
      <c r="D4699" s="1">
        <v>340913.88</v>
      </c>
      <c r="E4699" s="1">
        <v>676301.25</v>
      </c>
    </row>
    <row r="4700" spans="1:5">
      <c r="A4700" s="1">
        <v>1964</v>
      </c>
      <c r="B4700" s="1">
        <v>34</v>
      </c>
      <c r="C4700" s="1">
        <v>337960.94</v>
      </c>
      <c r="D4700" s="1">
        <v>340517.78</v>
      </c>
      <c r="E4700" s="1">
        <v>678478.72</v>
      </c>
    </row>
    <row r="4701" spans="1:5">
      <c r="A4701" s="1">
        <v>1964</v>
      </c>
      <c r="B4701" s="1">
        <v>35</v>
      </c>
      <c r="C4701" s="1">
        <v>337778.55</v>
      </c>
      <c r="D4701" s="1">
        <v>339468.79999999999</v>
      </c>
      <c r="E4701" s="1">
        <v>677247.35</v>
      </c>
    </row>
    <row r="4702" spans="1:5">
      <c r="A4702" s="1">
        <v>1964</v>
      </c>
      <c r="B4702" s="1">
        <v>36</v>
      </c>
      <c r="C4702" s="1">
        <v>339038.25</v>
      </c>
      <c r="D4702" s="1">
        <v>340071.16</v>
      </c>
      <c r="E4702" s="1">
        <v>679109.41</v>
      </c>
    </row>
    <row r="4703" spans="1:5">
      <c r="A4703" s="1">
        <v>1964</v>
      </c>
      <c r="B4703" s="1">
        <v>37</v>
      </c>
      <c r="C4703" s="1">
        <v>344804.22</v>
      </c>
      <c r="D4703" s="1">
        <v>344916.86</v>
      </c>
      <c r="E4703" s="1">
        <v>689721.08</v>
      </c>
    </row>
    <row r="4704" spans="1:5">
      <c r="A4704" s="1">
        <v>1964</v>
      </c>
      <c r="B4704" s="1">
        <v>38</v>
      </c>
      <c r="C4704" s="1">
        <v>351149.32</v>
      </c>
      <c r="D4704" s="1">
        <v>350768.53</v>
      </c>
      <c r="E4704" s="1">
        <v>701917.85</v>
      </c>
    </row>
    <row r="4705" spans="1:5">
      <c r="A4705" s="1">
        <v>1964</v>
      </c>
      <c r="B4705" s="1">
        <v>39</v>
      </c>
      <c r="C4705" s="1">
        <v>355301.38</v>
      </c>
      <c r="D4705" s="1">
        <v>353804.65</v>
      </c>
      <c r="E4705" s="1">
        <v>709106.03</v>
      </c>
    </row>
    <row r="4706" spans="1:5">
      <c r="A4706" s="1">
        <v>1964</v>
      </c>
      <c r="B4706" s="1">
        <v>40</v>
      </c>
      <c r="C4706" s="1">
        <v>360295.7</v>
      </c>
      <c r="D4706" s="1">
        <v>357140.34</v>
      </c>
      <c r="E4706" s="1">
        <v>717436.03</v>
      </c>
    </row>
    <row r="4707" spans="1:5">
      <c r="A4707" s="1">
        <v>1964</v>
      </c>
      <c r="B4707" s="1">
        <v>41</v>
      </c>
      <c r="C4707" s="1">
        <v>370875.25</v>
      </c>
      <c r="D4707" s="1">
        <v>365657.94</v>
      </c>
      <c r="E4707" s="1">
        <v>736533.18</v>
      </c>
    </row>
    <row r="4708" spans="1:5">
      <c r="A4708" s="1">
        <v>1964</v>
      </c>
      <c r="B4708" s="1">
        <v>42</v>
      </c>
      <c r="C4708" s="1">
        <v>389306.86</v>
      </c>
      <c r="D4708" s="1">
        <v>382636.73</v>
      </c>
      <c r="E4708" s="1">
        <v>771943.59</v>
      </c>
    </row>
    <row r="4709" spans="1:5">
      <c r="A4709" s="1">
        <v>1964</v>
      </c>
      <c r="B4709" s="1">
        <v>43</v>
      </c>
      <c r="C4709" s="1">
        <v>407697.39</v>
      </c>
      <c r="D4709" s="1">
        <v>398264.84</v>
      </c>
      <c r="E4709" s="1">
        <v>805962.23</v>
      </c>
    </row>
    <row r="4710" spans="1:5">
      <c r="A4710" s="1">
        <v>1964</v>
      </c>
      <c r="B4710" s="1">
        <v>44</v>
      </c>
      <c r="C4710" s="1">
        <v>390596.13</v>
      </c>
      <c r="D4710" s="1">
        <v>378461.98</v>
      </c>
      <c r="E4710" s="1">
        <v>769058.11</v>
      </c>
    </row>
    <row r="4711" spans="1:5">
      <c r="A4711" s="1">
        <v>1964</v>
      </c>
      <c r="B4711" s="1">
        <v>45</v>
      </c>
      <c r="C4711" s="1">
        <v>330879.71000000002</v>
      </c>
      <c r="D4711" s="1">
        <v>320445.45</v>
      </c>
      <c r="E4711" s="1">
        <v>651325.17000000004</v>
      </c>
    </row>
    <row r="4712" spans="1:5">
      <c r="A4712" s="1">
        <v>1964</v>
      </c>
      <c r="B4712" s="1">
        <v>46</v>
      </c>
      <c r="C4712" s="1">
        <v>301935.21000000002</v>
      </c>
      <c r="D4712" s="1">
        <v>291096.68</v>
      </c>
      <c r="E4712" s="1">
        <v>593031.89</v>
      </c>
    </row>
    <row r="4713" spans="1:5">
      <c r="A4713" s="1">
        <v>1964</v>
      </c>
      <c r="B4713" s="1">
        <v>47</v>
      </c>
      <c r="C4713" s="1">
        <v>320000.86</v>
      </c>
      <c r="D4713" s="1">
        <v>307727.01</v>
      </c>
      <c r="E4713" s="1">
        <v>627727.88</v>
      </c>
    </row>
    <row r="4714" spans="1:5">
      <c r="A4714" s="1">
        <v>1964</v>
      </c>
      <c r="B4714" s="1">
        <v>48</v>
      </c>
      <c r="C4714" s="1">
        <v>345763.2</v>
      </c>
      <c r="D4714" s="1">
        <v>331780.44</v>
      </c>
      <c r="E4714" s="1">
        <v>677543.63</v>
      </c>
    </row>
    <row r="4715" spans="1:5">
      <c r="A4715" s="1">
        <v>1964</v>
      </c>
      <c r="B4715" s="1">
        <v>49</v>
      </c>
      <c r="C4715" s="1">
        <v>368014.93</v>
      </c>
      <c r="D4715" s="1">
        <v>351217.91999999998</v>
      </c>
      <c r="E4715" s="1">
        <v>719232.85</v>
      </c>
    </row>
    <row r="4716" spans="1:5">
      <c r="A4716" s="1">
        <v>1964</v>
      </c>
      <c r="B4716" s="1">
        <v>50</v>
      </c>
      <c r="C4716" s="1">
        <v>375919.21</v>
      </c>
      <c r="D4716" s="1">
        <v>358387.44</v>
      </c>
      <c r="E4716" s="1">
        <v>734306.64</v>
      </c>
    </row>
    <row r="4717" spans="1:5">
      <c r="A4717" s="1">
        <v>1964</v>
      </c>
      <c r="B4717" s="1">
        <v>51</v>
      </c>
      <c r="C4717" s="1">
        <v>372391.05</v>
      </c>
      <c r="D4717" s="1">
        <v>355774.23</v>
      </c>
      <c r="E4717" s="1">
        <v>728165.28</v>
      </c>
    </row>
    <row r="4718" spans="1:5">
      <c r="A4718" s="1">
        <v>1964</v>
      </c>
      <c r="B4718" s="1">
        <v>52</v>
      </c>
      <c r="C4718" s="1">
        <v>368769.05</v>
      </c>
      <c r="D4718" s="1">
        <v>351654.41</v>
      </c>
      <c r="E4718" s="1">
        <v>720423.46</v>
      </c>
    </row>
    <row r="4719" spans="1:5">
      <c r="A4719" s="1">
        <v>1964</v>
      </c>
      <c r="B4719" s="1">
        <v>53</v>
      </c>
      <c r="C4719" s="1">
        <v>368890.39</v>
      </c>
      <c r="D4719" s="1">
        <v>348710.43</v>
      </c>
      <c r="E4719" s="1">
        <v>717600.82</v>
      </c>
    </row>
    <row r="4720" spans="1:5">
      <c r="A4720" s="1">
        <v>1964</v>
      </c>
      <c r="B4720" s="1">
        <v>54</v>
      </c>
      <c r="C4720" s="1">
        <v>369577.57</v>
      </c>
      <c r="D4720" s="1">
        <v>347613.35</v>
      </c>
      <c r="E4720" s="1">
        <v>717190.91</v>
      </c>
    </row>
    <row r="4721" spans="1:5">
      <c r="A4721" s="1">
        <v>1964</v>
      </c>
      <c r="B4721" s="1">
        <v>55</v>
      </c>
      <c r="C4721" s="1">
        <v>368981.22</v>
      </c>
      <c r="D4721" s="1">
        <v>346275.24</v>
      </c>
      <c r="E4721" s="1">
        <v>715256.45</v>
      </c>
    </row>
    <row r="4722" spans="1:5">
      <c r="A4722" s="1">
        <v>1964</v>
      </c>
      <c r="B4722" s="1">
        <v>56</v>
      </c>
      <c r="C4722" s="1">
        <v>364957.26</v>
      </c>
      <c r="D4722" s="1">
        <v>340700.15</v>
      </c>
      <c r="E4722" s="1">
        <v>705657.41</v>
      </c>
    </row>
    <row r="4723" spans="1:5">
      <c r="A4723" s="1">
        <v>1964</v>
      </c>
      <c r="B4723" s="1">
        <v>57</v>
      </c>
      <c r="C4723" s="1">
        <v>358023.4</v>
      </c>
      <c r="D4723" s="1">
        <v>331468.62</v>
      </c>
      <c r="E4723" s="1">
        <v>689492.02</v>
      </c>
    </row>
    <row r="4724" spans="1:5">
      <c r="A4724" s="1">
        <v>1964</v>
      </c>
      <c r="B4724" s="1">
        <v>58</v>
      </c>
      <c r="C4724" s="1">
        <v>352407.36</v>
      </c>
      <c r="D4724" s="1">
        <v>322562.51</v>
      </c>
      <c r="E4724" s="1">
        <v>674969.86</v>
      </c>
    </row>
    <row r="4725" spans="1:5">
      <c r="A4725" s="1">
        <v>1964</v>
      </c>
      <c r="B4725" s="1">
        <v>59</v>
      </c>
      <c r="C4725" s="1">
        <v>347910.78</v>
      </c>
      <c r="D4725" s="1">
        <v>313981.06</v>
      </c>
      <c r="E4725" s="1">
        <v>661891.83999999997</v>
      </c>
    </row>
    <row r="4726" spans="1:5">
      <c r="A4726" s="1">
        <v>1964</v>
      </c>
      <c r="B4726" s="1">
        <v>60</v>
      </c>
      <c r="C4726" s="1">
        <v>341850.35</v>
      </c>
      <c r="D4726" s="1">
        <v>304845.24</v>
      </c>
      <c r="E4726" s="1">
        <v>646695.6</v>
      </c>
    </row>
    <row r="4727" spans="1:5">
      <c r="A4727" s="1">
        <v>1964</v>
      </c>
      <c r="B4727" s="1">
        <v>61</v>
      </c>
      <c r="C4727" s="1">
        <v>332838.15999999997</v>
      </c>
      <c r="D4727" s="1">
        <v>293836.65000000002</v>
      </c>
      <c r="E4727" s="1">
        <v>626674.81000000006</v>
      </c>
    </row>
    <row r="4728" spans="1:5">
      <c r="A4728" s="1">
        <v>1964</v>
      </c>
      <c r="B4728" s="1">
        <v>62</v>
      </c>
      <c r="C4728" s="1">
        <v>323494.18</v>
      </c>
      <c r="D4728" s="1">
        <v>280655.99</v>
      </c>
      <c r="E4728" s="1">
        <v>604150.17000000004</v>
      </c>
    </row>
    <row r="4729" spans="1:5">
      <c r="A4729" s="1">
        <v>1964</v>
      </c>
      <c r="B4729" s="1">
        <v>63</v>
      </c>
      <c r="C4729" s="1">
        <v>317160.09000000003</v>
      </c>
      <c r="D4729" s="1">
        <v>265505.44</v>
      </c>
      <c r="E4729" s="1">
        <v>582665.53</v>
      </c>
    </row>
    <row r="4730" spans="1:5">
      <c r="A4730" s="1">
        <v>1964</v>
      </c>
      <c r="B4730" s="1">
        <v>64</v>
      </c>
      <c r="C4730" s="1">
        <v>308133.98</v>
      </c>
      <c r="D4730" s="1">
        <v>246402.39</v>
      </c>
      <c r="E4730" s="1">
        <v>554536.36</v>
      </c>
    </row>
    <row r="4731" spans="1:5">
      <c r="A4731" s="1">
        <v>1964</v>
      </c>
      <c r="B4731" s="1">
        <v>65</v>
      </c>
      <c r="C4731" s="1">
        <v>294214.53000000003</v>
      </c>
      <c r="D4731" s="1">
        <v>223920.77</v>
      </c>
      <c r="E4731" s="1">
        <v>518135.3</v>
      </c>
    </row>
    <row r="4732" spans="1:5">
      <c r="A4732" s="1">
        <v>1964</v>
      </c>
      <c r="B4732" s="1">
        <v>66</v>
      </c>
      <c r="C4732" s="1">
        <v>282299.77</v>
      </c>
      <c r="D4732" s="1">
        <v>206094.09</v>
      </c>
      <c r="E4732" s="1">
        <v>488393.86</v>
      </c>
    </row>
    <row r="4733" spans="1:5">
      <c r="A4733" s="1">
        <v>1964</v>
      </c>
      <c r="B4733" s="1">
        <v>67</v>
      </c>
      <c r="C4733" s="1">
        <v>272734.11</v>
      </c>
      <c r="D4733" s="1">
        <v>192657.03</v>
      </c>
      <c r="E4733" s="1">
        <v>465391.13</v>
      </c>
    </row>
    <row r="4734" spans="1:5">
      <c r="A4734" s="1">
        <v>1964</v>
      </c>
      <c r="B4734" s="1">
        <v>68</v>
      </c>
      <c r="C4734" s="1">
        <v>262986.15999999997</v>
      </c>
      <c r="D4734" s="1">
        <v>180489.78</v>
      </c>
      <c r="E4734" s="1">
        <v>443475.94</v>
      </c>
    </row>
    <row r="4735" spans="1:5">
      <c r="A4735" s="1">
        <v>1964</v>
      </c>
      <c r="B4735" s="1">
        <v>69</v>
      </c>
      <c r="C4735" s="1">
        <v>251923.38</v>
      </c>
      <c r="D4735" s="1">
        <v>169677.68</v>
      </c>
      <c r="E4735" s="1">
        <v>421601.06</v>
      </c>
    </row>
    <row r="4736" spans="1:5">
      <c r="A4736" s="1">
        <v>1964</v>
      </c>
      <c r="B4736" s="1">
        <v>70</v>
      </c>
      <c r="C4736" s="1">
        <v>240839.92</v>
      </c>
      <c r="D4736" s="1">
        <v>159726.57999999999</v>
      </c>
      <c r="E4736" s="1">
        <v>400566.5</v>
      </c>
    </row>
    <row r="4737" spans="1:5">
      <c r="A4737" s="1">
        <v>1964</v>
      </c>
      <c r="B4737" s="1">
        <v>71</v>
      </c>
      <c r="C4737" s="1">
        <v>229803.89</v>
      </c>
      <c r="D4737" s="1">
        <v>150304.91</v>
      </c>
      <c r="E4737" s="1">
        <v>380108.81</v>
      </c>
    </row>
    <row r="4738" spans="1:5">
      <c r="A4738" s="1">
        <v>1964</v>
      </c>
      <c r="B4738" s="1">
        <v>72</v>
      </c>
      <c r="C4738" s="1">
        <v>218655.68</v>
      </c>
      <c r="D4738" s="1">
        <v>139882.06</v>
      </c>
      <c r="E4738" s="1">
        <v>358537.74</v>
      </c>
    </row>
    <row r="4739" spans="1:5">
      <c r="A4739" s="1">
        <v>1964</v>
      </c>
      <c r="B4739" s="1">
        <v>73</v>
      </c>
      <c r="C4739" s="1">
        <v>207813.41</v>
      </c>
      <c r="D4739" s="1">
        <v>128789.19</v>
      </c>
      <c r="E4739" s="1">
        <v>336602.6</v>
      </c>
    </row>
    <row r="4740" spans="1:5">
      <c r="A4740" s="1">
        <v>1964</v>
      </c>
      <c r="B4740" s="1">
        <v>74</v>
      </c>
      <c r="C4740" s="1">
        <v>196854.11</v>
      </c>
      <c r="D4740" s="1">
        <v>118352.8</v>
      </c>
      <c r="E4740" s="1">
        <v>315206.90000000002</v>
      </c>
    </row>
    <row r="4741" spans="1:5">
      <c r="A4741" s="1">
        <v>1964</v>
      </c>
      <c r="B4741" s="1">
        <v>75</v>
      </c>
      <c r="C4741" s="1">
        <v>186093.71</v>
      </c>
      <c r="D4741" s="1">
        <v>108439.83</v>
      </c>
      <c r="E4741" s="1">
        <v>294533.53999999998</v>
      </c>
    </row>
    <row r="4742" spans="1:5">
      <c r="A4742" s="1">
        <v>1964</v>
      </c>
      <c r="B4742" s="1">
        <v>76</v>
      </c>
      <c r="C4742" s="1">
        <v>173905.55</v>
      </c>
      <c r="D4742" s="1">
        <v>98514.71</v>
      </c>
      <c r="E4742" s="1">
        <v>272420.27</v>
      </c>
    </row>
    <row r="4743" spans="1:5">
      <c r="A4743" s="1">
        <v>1964</v>
      </c>
      <c r="B4743" s="1">
        <v>77</v>
      </c>
      <c r="C4743" s="1">
        <v>162641.06</v>
      </c>
      <c r="D4743" s="1">
        <v>89610.67</v>
      </c>
      <c r="E4743" s="1">
        <v>252251.73</v>
      </c>
    </row>
    <row r="4744" spans="1:5">
      <c r="A4744" s="1">
        <v>1964</v>
      </c>
      <c r="B4744" s="1">
        <v>78</v>
      </c>
      <c r="C4744" s="1">
        <v>153626.16</v>
      </c>
      <c r="D4744" s="1">
        <v>82923.509999999995</v>
      </c>
      <c r="E4744" s="1">
        <v>236549.67</v>
      </c>
    </row>
    <row r="4745" spans="1:5">
      <c r="A4745" s="1">
        <v>1964</v>
      </c>
      <c r="B4745" s="1">
        <v>79</v>
      </c>
      <c r="C4745" s="1">
        <v>137330.20000000001</v>
      </c>
      <c r="D4745" s="1">
        <v>71930.100000000006</v>
      </c>
      <c r="E4745" s="1">
        <v>209260.3</v>
      </c>
    </row>
    <row r="4746" spans="1:5">
      <c r="A4746" s="1">
        <v>1964</v>
      </c>
      <c r="B4746" s="1">
        <v>80</v>
      </c>
      <c r="C4746" s="1">
        <v>122274.79</v>
      </c>
      <c r="D4746" s="1">
        <v>62273.88</v>
      </c>
      <c r="E4746" s="1">
        <v>184548.67</v>
      </c>
    </row>
    <row r="4747" spans="1:5">
      <c r="A4747" s="1">
        <v>1964</v>
      </c>
      <c r="B4747" s="1">
        <v>81</v>
      </c>
      <c r="C4747" s="1">
        <v>109160.27</v>
      </c>
      <c r="D4747" s="1">
        <v>54135.4</v>
      </c>
      <c r="E4747" s="1">
        <v>163295.67000000001</v>
      </c>
    </row>
    <row r="4748" spans="1:5">
      <c r="A4748" s="1">
        <v>1964</v>
      </c>
      <c r="B4748" s="1">
        <v>82</v>
      </c>
      <c r="C4748" s="1">
        <v>97222.41</v>
      </c>
      <c r="D4748" s="1">
        <v>46967.96</v>
      </c>
      <c r="E4748" s="1">
        <v>144190.35999999999</v>
      </c>
    </row>
    <row r="4749" spans="1:5">
      <c r="A4749" s="1">
        <v>1964</v>
      </c>
      <c r="B4749" s="1">
        <v>83</v>
      </c>
      <c r="C4749" s="1">
        <v>85162.84</v>
      </c>
      <c r="D4749" s="1">
        <v>40097.29</v>
      </c>
      <c r="E4749" s="1">
        <v>125260.12</v>
      </c>
    </row>
    <row r="4750" spans="1:5">
      <c r="A4750" s="1">
        <v>1964</v>
      </c>
      <c r="B4750" s="1">
        <v>84</v>
      </c>
      <c r="C4750" s="1">
        <v>72469.97</v>
      </c>
      <c r="D4750" s="1">
        <v>33418.800000000003</v>
      </c>
      <c r="E4750" s="1">
        <v>105888.77</v>
      </c>
    </row>
    <row r="4751" spans="1:5">
      <c r="A4751" s="1">
        <v>1964</v>
      </c>
      <c r="B4751" s="1">
        <v>85</v>
      </c>
      <c r="C4751" s="1">
        <v>60207.75</v>
      </c>
      <c r="D4751" s="1">
        <v>27118.49</v>
      </c>
      <c r="E4751" s="1">
        <v>87326.24</v>
      </c>
    </row>
    <row r="4752" spans="1:5">
      <c r="A4752" s="1">
        <v>1964</v>
      </c>
      <c r="B4752" s="1">
        <v>86</v>
      </c>
      <c r="C4752" s="1">
        <v>49852.62</v>
      </c>
      <c r="D4752" s="1">
        <v>21677.1</v>
      </c>
      <c r="E4752" s="1">
        <v>71529.72</v>
      </c>
    </row>
    <row r="4753" spans="1:5">
      <c r="A4753" s="1">
        <v>1964</v>
      </c>
      <c r="B4753" s="1">
        <v>87</v>
      </c>
      <c r="C4753" s="1">
        <v>40924.379999999997</v>
      </c>
      <c r="D4753" s="1">
        <v>17153.66</v>
      </c>
      <c r="E4753" s="1">
        <v>58078.04</v>
      </c>
    </row>
    <row r="4754" spans="1:5">
      <c r="A4754" s="1">
        <v>1964</v>
      </c>
      <c r="B4754" s="1">
        <v>88</v>
      </c>
      <c r="C4754" s="1">
        <v>32523.919999999998</v>
      </c>
      <c r="D4754" s="1">
        <v>13213.93</v>
      </c>
      <c r="E4754" s="1">
        <v>45737.85</v>
      </c>
    </row>
    <row r="4755" spans="1:5">
      <c r="A4755" s="1">
        <v>1964</v>
      </c>
      <c r="B4755" s="1">
        <v>89</v>
      </c>
      <c r="C4755" s="1">
        <v>25157.13</v>
      </c>
      <c r="D4755" s="1">
        <v>9817.4</v>
      </c>
      <c r="E4755" s="1">
        <v>34974.519999999997</v>
      </c>
    </row>
    <row r="4756" spans="1:5">
      <c r="A4756" s="1">
        <v>1964</v>
      </c>
      <c r="B4756" s="1">
        <v>90</v>
      </c>
      <c r="C4756" s="1">
        <v>19047.66</v>
      </c>
      <c r="D4756" s="1">
        <v>7092.72</v>
      </c>
      <c r="E4756" s="1">
        <v>26140.38</v>
      </c>
    </row>
    <row r="4757" spans="1:5">
      <c r="A4757" s="1">
        <v>1964</v>
      </c>
      <c r="B4757" s="1">
        <v>91</v>
      </c>
      <c r="C4757" s="1">
        <v>14134.53</v>
      </c>
      <c r="D4757" s="1">
        <v>5002.66</v>
      </c>
      <c r="E4757" s="1">
        <v>19137.18</v>
      </c>
    </row>
    <row r="4758" spans="1:5">
      <c r="A4758" s="1">
        <v>1964</v>
      </c>
      <c r="B4758" s="1">
        <v>92</v>
      </c>
      <c r="C4758" s="1">
        <v>10270.790000000001</v>
      </c>
      <c r="D4758" s="1">
        <v>3400.71</v>
      </c>
      <c r="E4758" s="1">
        <v>13671.5</v>
      </c>
    </row>
    <row r="4759" spans="1:5">
      <c r="A4759" s="1">
        <v>1964</v>
      </c>
      <c r="B4759" s="1">
        <v>93</v>
      </c>
      <c r="C4759" s="1">
        <v>7232.47</v>
      </c>
      <c r="D4759" s="1">
        <v>2225.19</v>
      </c>
      <c r="E4759" s="1">
        <v>9457.66</v>
      </c>
    </row>
    <row r="4760" spans="1:5">
      <c r="A4760" s="1">
        <v>1964</v>
      </c>
      <c r="B4760" s="1">
        <v>94</v>
      </c>
      <c r="C4760" s="1">
        <v>4904.2</v>
      </c>
      <c r="D4760" s="1">
        <v>1423.5</v>
      </c>
      <c r="E4760" s="1">
        <v>6327.69</v>
      </c>
    </row>
    <row r="4761" spans="1:5">
      <c r="A4761" s="1">
        <v>1964</v>
      </c>
      <c r="B4761" s="1">
        <v>95</v>
      </c>
      <c r="C4761" s="1">
        <v>3245.6</v>
      </c>
      <c r="D4761" s="1">
        <v>886.84</v>
      </c>
      <c r="E4761" s="1">
        <v>4132.4399999999996</v>
      </c>
    </row>
    <row r="4762" spans="1:5">
      <c r="A4762" s="1">
        <v>1964</v>
      </c>
      <c r="B4762" s="1">
        <v>96</v>
      </c>
      <c r="C4762" s="1">
        <v>2143.34</v>
      </c>
      <c r="D4762" s="1">
        <v>545.49</v>
      </c>
      <c r="E4762" s="1">
        <v>2688.84</v>
      </c>
    </row>
    <row r="4763" spans="1:5">
      <c r="A4763" s="1">
        <v>1964</v>
      </c>
      <c r="B4763" s="1">
        <v>97</v>
      </c>
      <c r="C4763" s="1">
        <v>1358.47</v>
      </c>
      <c r="D4763" s="1">
        <v>311.04000000000002</v>
      </c>
      <c r="E4763" s="1">
        <v>1669.51</v>
      </c>
    </row>
    <row r="4764" spans="1:5">
      <c r="A4764" s="1">
        <v>1964</v>
      </c>
      <c r="B4764" s="1">
        <v>98</v>
      </c>
      <c r="C4764" s="1">
        <v>852.59</v>
      </c>
      <c r="D4764" s="1">
        <v>169.83</v>
      </c>
      <c r="E4764" s="1">
        <v>1022.42</v>
      </c>
    </row>
    <row r="4765" spans="1:5">
      <c r="A4765" s="1">
        <v>1964</v>
      </c>
      <c r="B4765" s="1">
        <v>99</v>
      </c>
      <c r="C4765" s="1">
        <v>534.07000000000005</v>
      </c>
      <c r="D4765" s="1">
        <v>94.6</v>
      </c>
      <c r="E4765" s="1">
        <v>628.66999999999996</v>
      </c>
    </row>
    <row r="4766" spans="1:5">
      <c r="A4766" s="1">
        <v>1964</v>
      </c>
      <c r="B4766" s="1">
        <v>100</v>
      </c>
      <c r="C4766" s="1">
        <v>322.06</v>
      </c>
      <c r="D4766" s="1">
        <v>51.08</v>
      </c>
      <c r="E4766" s="1">
        <v>373.14</v>
      </c>
    </row>
    <row r="4767" spans="1:5">
      <c r="A4767" s="1">
        <v>1964</v>
      </c>
      <c r="B4767" s="1">
        <v>101</v>
      </c>
      <c r="C4767" s="1">
        <v>176.77</v>
      </c>
      <c r="D4767" s="1">
        <v>23.11</v>
      </c>
      <c r="E4767" s="1">
        <v>199.88</v>
      </c>
    </row>
    <row r="4768" spans="1:5">
      <c r="A4768" s="1">
        <v>1964</v>
      </c>
      <c r="B4768" s="1">
        <v>102</v>
      </c>
      <c r="C4768" s="1">
        <v>93.27</v>
      </c>
      <c r="D4768" s="1">
        <v>9.2899999999999991</v>
      </c>
      <c r="E4768" s="1">
        <v>102.55</v>
      </c>
    </row>
    <row r="4769" spans="1:5">
      <c r="A4769" s="1">
        <v>1964</v>
      </c>
      <c r="B4769" s="1">
        <v>103</v>
      </c>
      <c r="C4769" s="1">
        <v>46.25</v>
      </c>
      <c r="D4769" s="1">
        <v>5.47</v>
      </c>
      <c r="E4769" s="1">
        <v>51.72</v>
      </c>
    </row>
    <row r="4770" spans="1:5">
      <c r="A4770" s="1">
        <v>1964</v>
      </c>
      <c r="B4770" s="1">
        <v>104</v>
      </c>
      <c r="C4770" s="1">
        <v>20.72</v>
      </c>
      <c r="D4770" s="1">
        <v>3.65</v>
      </c>
      <c r="E4770" s="1">
        <v>24.37</v>
      </c>
    </row>
    <row r="4771" spans="1:5">
      <c r="A4771" s="1">
        <v>1964</v>
      </c>
      <c r="B4771" s="1">
        <v>105</v>
      </c>
      <c r="C4771" s="1">
        <v>10.51</v>
      </c>
      <c r="D4771" s="1">
        <v>1.68</v>
      </c>
      <c r="E4771" s="1">
        <v>12.19</v>
      </c>
    </row>
    <row r="4772" spans="1:5">
      <c r="A4772" s="1">
        <v>1964</v>
      </c>
      <c r="B4772" s="1">
        <v>106</v>
      </c>
      <c r="C4772" s="1">
        <v>3.52</v>
      </c>
      <c r="D4772" s="1">
        <v>0.75</v>
      </c>
      <c r="E4772" s="1">
        <v>4.26</v>
      </c>
    </row>
    <row r="4773" spans="1:5">
      <c r="A4773" s="1">
        <v>1964</v>
      </c>
      <c r="B4773" s="1">
        <v>107</v>
      </c>
      <c r="C4773" s="1">
        <v>1.01</v>
      </c>
      <c r="D4773" s="1">
        <v>0.5</v>
      </c>
      <c r="E4773" s="1">
        <v>1.51</v>
      </c>
    </row>
    <row r="4774" spans="1:5">
      <c r="A4774" s="1">
        <v>1964</v>
      </c>
      <c r="B4774" s="1">
        <v>108</v>
      </c>
      <c r="C4774" s="1">
        <v>0.74</v>
      </c>
      <c r="D4774" s="1">
        <v>0.23</v>
      </c>
      <c r="E4774" s="1">
        <v>0.97</v>
      </c>
    </row>
    <row r="4775" spans="1:5">
      <c r="A4775" s="1">
        <v>1964</v>
      </c>
      <c r="B4775" s="1">
        <v>109</v>
      </c>
      <c r="C4775" s="1">
        <v>0.23</v>
      </c>
      <c r="D4775" s="1">
        <v>0.28000000000000003</v>
      </c>
      <c r="E4775" s="1">
        <v>0.51</v>
      </c>
    </row>
    <row r="4776" spans="1:5">
      <c r="A4776" s="1">
        <v>1964</v>
      </c>
      <c r="B4776" s="1" t="s">
        <v>121</v>
      </c>
      <c r="C4776" s="1">
        <v>0</v>
      </c>
      <c r="D4776" s="1">
        <v>0.24</v>
      </c>
      <c r="E4776" s="1">
        <v>0.24</v>
      </c>
    </row>
    <row r="4777" spans="1:5">
      <c r="A4777" s="1">
        <v>1965</v>
      </c>
      <c r="B4777" s="1">
        <v>0</v>
      </c>
      <c r="C4777" s="1">
        <v>477315.59</v>
      </c>
      <c r="D4777" s="1">
        <v>499195.25</v>
      </c>
      <c r="E4777" s="1">
        <v>976510.84</v>
      </c>
    </row>
    <row r="4778" spans="1:5">
      <c r="A4778" s="1">
        <v>1965</v>
      </c>
      <c r="B4778" s="1">
        <v>1</v>
      </c>
      <c r="C4778" s="1">
        <v>473072.05</v>
      </c>
      <c r="D4778" s="1">
        <v>494156.81</v>
      </c>
      <c r="E4778" s="1">
        <v>967228.86</v>
      </c>
    </row>
    <row r="4779" spans="1:5">
      <c r="A4779" s="1">
        <v>1965</v>
      </c>
      <c r="B4779" s="1">
        <v>2</v>
      </c>
      <c r="C4779" s="1">
        <v>467306.6</v>
      </c>
      <c r="D4779" s="1">
        <v>487982.59</v>
      </c>
      <c r="E4779" s="1">
        <v>955289.19</v>
      </c>
    </row>
    <row r="4780" spans="1:5">
      <c r="A4780" s="1">
        <v>1965</v>
      </c>
      <c r="B4780" s="1">
        <v>3</v>
      </c>
      <c r="C4780" s="1">
        <v>456909.12</v>
      </c>
      <c r="D4780" s="1">
        <v>478605.37</v>
      </c>
      <c r="E4780" s="1">
        <v>935514.49</v>
      </c>
    </row>
    <row r="4781" spans="1:5">
      <c r="A4781" s="1">
        <v>1965</v>
      </c>
      <c r="B4781" s="1">
        <v>4</v>
      </c>
      <c r="C4781" s="1">
        <v>440443.15</v>
      </c>
      <c r="D4781" s="1">
        <v>464205.1</v>
      </c>
      <c r="E4781" s="1">
        <v>904648.25</v>
      </c>
    </row>
    <row r="4782" spans="1:5">
      <c r="A4782" s="1">
        <v>1965</v>
      </c>
      <c r="B4782" s="1">
        <v>5</v>
      </c>
      <c r="C4782" s="1">
        <v>419955.68</v>
      </c>
      <c r="D4782" s="1">
        <v>444978.3</v>
      </c>
      <c r="E4782" s="1">
        <v>864933.97</v>
      </c>
    </row>
    <row r="4783" spans="1:5">
      <c r="A4783" s="1">
        <v>1965</v>
      </c>
      <c r="B4783" s="1">
        <v>6</v>
      </c>
      <c r="C4783" s="1">
        <v>415041.98</v>
      </c>
      <c r="D4783" s="1">
        <v>440094.32</v>
      </c>
      <c r="E4783" s="1">
        <v>855136.3</v>
      </c>
    </row>
    <row r="4784" spans="1:5">
      <c r="A4784" s="1">
        <v>1965</v>
      </c>
      <c r="B4784" s="1">
        <v>7</v>
      </c>
      <c r="C4784" s="1">
        <v>403109.35</v>
      </c>
      <c r="D4784" s="1">
        <v>428041.78</v>
      </c>
      <c r="E4784" s="1">
        <v>831151.13</v>
      </c>
    </row>
    <row r="4785" spans="1:5">
      <c r="A4785" s="1">
        <v>1965</v>
      </c>
      <c r="B4785" s="1">
        <v>8</v>
      </c>
      <c r="C4785" s="1">
        <v>389412.56</v>
      </c>
      <c r="D4785" s="1">
        <v>415676.11</v>
      </c>
      <c r="E4785" s="1">
        <v>805088.68</v>
      </c>
    </row>
    <row r="4786" spans="1:5">
      <c r="A4786" s="1">
        <v>1965</v>
      </c>
      <c r="B4786" s="1">
        <v>9</v>
      </c>
      <c r="C4786" s="1">
        <v>378785.62</v>
      </c>
      <c r="D4786" s="1">
        <v>404783.28</v>
      </c>
      <c r="E4786" s="1">
        <v>783568.9</v>
      </c>
    </row>
    <row r="4787" spans="1:5">
      <c r="A4787" s="1">
        <v>1965</v>
      </c>
      <c r="B4787" s="1">
        <v>10</v>
      </c>
      <c r="C4787" s="1">
        <v>370859.52000000002</v>
      </c>
      <c r="D4787" s="1">
        <v>394963.62</v>
      </c>
      <c r="E4787" s="1">
        <v>765823.15</v>
      </c>
    </row>
    <row r="4788" spans="1:5">
      <c r="A4788" s="1">
        <v>1965</v>
      </c>
      <c r="B4788" s="1">
        <v>11</v>
      </c>
      <c r="C4788" s="1">
        <v>373343.96</v>
      </c>
      <c r="D4788" s="1">
        <v>396949.09</v>
      </c>
      <c r="E4788" s="1">
        <v>770293.05</v>
      </c>
    </row>
    <row r="4789" spans="1:5">
      <c r="A4789" s="1">
        <v>1965</v>
      </c>
      <c r="B4789" s="1">
        <v>12</v>
      </c>
      <c r="C4789" s="1">
        <v>371602.36</v>
      </c>
      <c r="D4789" s="1">
        <v>391737.2</v>
      </c>
      <c r="E4789" s="1">
        <v>763339.56</v>
      </c>
    </row>
    <row r="4790" spans="1:5">
      <c r="A4790" s="1">
        <v>1965</v>
      </c>
      <c r="B4790" s="1">
        <v>13</v>
      </c>
      <c r="C4790" s="1">
        <v>369166.07</v>
      </c>
      <c r="D4790" s="1">
        <v>385966.57</v>
      </c>
      <c r="E4790" s="1">
        <v>755132.64</v>
      </c>
    </row>
    <row r="4791" spans="1:5">
      <c r="A4791" s="1">
        <v>1965</v>
      </c>
      <c r="B4791" s="1">
        <v>14</v>
      </c>
      <c r="C4791" s="1">
        <v>378235.45</v>
      </c>
      <c r="D4791" s="1">
        <v>395730.09</v>
      </c>
      <c r="E4791" s="1">
        <v>773965.54</v>
      </c>
    </row>
    <row r="4792" spans="1:5">
      <c r="A4792" s="1">
        <v>1965</v>
      </c>
      <c r="B4792" s="1">
        <v>15</v>
      </c>
      <c r="C4792" s="1">
        <v>391970.86</v>
      </c>
      <c r="D4792" s="1">
        <v>409105.5</v>
      </c>
      <c r="E4792" s="1">
        <v>801076.36</v>
      </c>
    </row>
    <row r="4793" spans="1:5">
      <c r="A4793" s="1">
        <v>1965</v>
      </c>
      <c r="B4793" s="1">
        <v>16</v>
      </c>
      <c r="C4793" s="1">
        <v>406263.64</v>
      </c>
      <c r="D4793" s="1">
        <v>428178.69</v>
      </c>
      <c r="E4793" s="1">
        <v>834442.33</v>
      </c>
    </row>
    <row r="4794" spans="1:5">
      <c r="A4794" s="1">
        <v>1965</v>
      </c>
      <c r="B4794" s="1">
        <v>17</v>
      </c>
      <c r="C4794" s="1">
        <v>428793.4</v>
      </c>
      <c r="D4794" s="1">
        <v>451815.96</v>
      </c>
      <c r="E4794" s="1">
        <v>880609.36</v>
      </c>
    </row>
    <row r="4795" spans="1:5">
      <c r="A4795" s="1">
        <v>1965</v>
      </c>
      <c r="B4795" s="1">
        <v>18</v>
      </c>
      <c r="C4795" s="1">
        <v>460645.31</v>
      </c>
      <c r="D4795" s="1">
        <v>475689.74</v>
      </c>
      <c r="E4795" s="1">
        <v>936335.05</v>
      </c>
    </row>
    <row r="4796" spans="1:5">
      <c r="A4796" s="1">
        <v>1965</v>
      </c>
      <c r="B4796" s="1">
        <v>19</v>
      </c>
      <c r="C4796" s="1">
        <v>389151.39</v>
      </c>
      <c r="D4796" s="1">
        <v>397209.92</v>
      </c>
      <c r="E4796" s="1">
        <v>786361.31</v>
      </c>
    </row>
    <row r="4797" spans="1:5">
      <c r="A4797" s="1">
        <v>1965</v>
      </c>
      <c r="B4797" s="1">
        <v>20</v>
      </c>
      <c r="C4797" s="1">
        <v>378517.45</v>
      </c>
      <c r="D4797" s="1">
        <v>382935.26</v>
      </c>
      <c r="E4797" s="1">
        <v>761452.71</v>
      </c>
    </row>
    <row r="4798" spans="1:5">
      <c r="A4798" s="1">
        <v>1965</v>
      </c>
      <c r="B4798" s="1">
        <v>21</v>
      </c>
      <c r="C4798" s="1">
        <v>374541.51</v>
      </c>
      <c r="D4798" s="1">
        <v>377707.25</v>
      </c>
      <c r="E4798" s="1">
        <v>752248.76</v>
      </c>
    </row>
    <row r="4799" spans="1:5">
      <c r="A4799" s="1">
        <v>1965</v>
      </c>
      <c r="B4799" s="1">
        <v>22</v>
      </c>
      <c r="C4799" s="1">
        <v>367635.56</v>
      </c>
      <c r="D4799" s="1">
        <v>368900.32</v>
      </c>
      <c r="E4799" s="1">
        <v>736535.89</v>
      </c>
    </row>
    <row r="4800" spans="1:5">
      <c r="A4800" s="1">
        <v>1965</v>
      </c>
      <c r="B4800" s="1">
        <v>23</v>
      </c>
      <c r="C4800" s="1">
        <v>342358.95</v>
      </c>
      <c r="D4800" s="1">
        <v>342024.2</v>
      </c>
      <c r="E4800" s="1">
        <v>684383.15</v>
      </c>
    </row>
    <row r="4801" spans="1:5">
      <c r="A4801" s="1">
        <v>1965</v>
      </c>
      <c r="B4801" s="1">
        <v>24</v>
      </c>
      <c r="C4801" s="1">
        <v>324642.24</v>
      </c>
      <c r="D4801" s="1">
        <v>325982.07</v>
      </c>
      <c r="E4801" s="1">
        <v>650624.31000000006</v>
      </c>
    </row>
    <row r="4802" spans="1:5">
      <c r="A4802" s="1">
        <v>1965</v>
      </c>
      <c r="B4802" s="1">
        <v>25</v>
      </c>
      <c r="C4802" s="1">
        <v>335061.95</v>
      </c>
      <c r="D4802" s="1">
        <v>339888</v>
      </c>
      <c r="E4802" s="1">
        <v>674949.96</v>
      </c>
    </row>
    <row r="4803" spans="1:5">
      <c r="A4803" s="1">
        <v>1965</v>
      </c>
      <c r="B4803" s="1">
        <v>26</v>
      </c>
      <c r="C4803" s="1">
        <v>338172.74</v>
      </c>
      <c r="D4803" s="1">
        <v>343774.04</v>
      </c>
      <c r="E4803" s="1">
        <v>681946.78</v>
      </c>
    </row>
    <row r="4804" spans="1:5">
      <c r="A4804" s="1">
        <v>1965</v>
      </c>
      <c r="B4804" s="1">
        <v>27</v>
      </c>
      <c r="C4804" s="1">
        <v>338181.44</v>
      </c>
      <c r="D4804" s="1">
        <v>344801.24</v>
      </c>
      <c r="E4804" s="1">
        <v>682982.68</v>
      </c>
    </row>
    <row r="4805" spans="1:5">
      <c r="A4805" s="1">
        <v>1965</v>
      </c>
      <c r="B4805" s="1">
        <v>28</v>
      </c>
      <c r="C4805" s="1">
        <v>331545.82</v>
      </c>
      <c r="D4805" s="1">
        <v>338686.44</v>
      </c>
      <c r="E4805" s="1">
        <v>670232.26</v>
      </c>
    </row>
    <row r="4806" spans="1:5">
      <c r="A4806" s="1">
        <v>1965</v>
      </c>
      <c r="B4806" s="1">
        <v>29</v>
      </c>
      <c r="C4806" s="1">
        <v>326477.07</v>
      </c>
      <c r="D4806" s="1">
        <v>333723.75</v>
      </c>
      <c r="E4806" s="1">
        <v>660200.81999999995</v>
      </c>
    </row>
    <row r="4807" spans="1:5">
      <c r="A4807" s="1">
        <v>1965</v>
      </c>
      <c r="B4807" s="1">
        <v>30</v>
      </c>
      <c r="C4807" s="1">
        <v>319314.71000000002</v>
      </c>
      <c r="D4807" s="1">
        <v>329178.43</v>
      </c>
      <c r="E4807" s="1">
        <v>648493.15</v>
      </c>
    </row>
    <row r="4808" spans="1:5">
      <c r="A4808" s="1">
        <v>1965</v>
      </c>
      <c r="B4808" s="1">
        <v>31</v>
      </c>
      <c r="C4808" s="1">
        <v>315447.52</v>
      </c>
      <c r="D4808" s="1">
        <v>325190.14</v>
      </c>
      <c r="E4808" s="1">
        <v>640637.65</v>
      </c>
    </row>
    <row r="4809" spans="1:5">
      <c r="A4809" s="1">
        <v>1965</v>
      </c>
      <c r="B4809" s="1">
        <v>32</v>
      </c>
      <c r="C4809" s="1">
        <v>318154.09999999998</v>
      </c>
      <c r="D4809" s="1">
        <v>327518.03999999998</v>
      </c>
      <c r="E4809" s="1">
        <v>645672.14</v>
      </c>
    </row>
    <row r="4810" spans="1:5">
      <c r="A4810" s="1">
        <v>1965</v>
      </c>
      <c r="B4810" s="1">
        <v>33</v>
      </c>
      <c r="C4810" s="1">
        <v>327210.09999999998</v>
      </c>
      <c r="D4810" s="1">
        <v>335624.42</v>
      </c>
      <c r="E4810" s="1">
        <v>662834.52</v>
      </c>
    </row>
    <row r="4811" spans="1:5">
      <c r="A4811" s="1">
        <v>1965</v>
      </c>
      <c r="B4811" s="1">
        <v>34</v>
      </c>
      <c r="C4811" s="1">
        <v>335146.09999999998</v>
      </c>
      <c r="D4811" s="1">
        <v>340489.74</v>
      </c>
      <c r="E4811" s="1">
        <v>675635.84</v>
      </c>
    </row>
    <row r="4812" spans="1:5">
      <c r="A4812" s="1">
        <v>1965</v>
      </c>
      <c r="B4812" s="1">
        <v>35</v>
      </c>
      <c r="C4812" s="1">
        <v>337934.93</v>
      </c>
      <c r="D4812" s="1">
        <v>340454.83</v>
      </c>
      <c r="E4812" s="1">
        <v>678389.76000000001</v>
      </c>
    </row>
    <row r="4813" spans="1:5">
      <c r="A4813" s="1">
        <v>1965</v>
      </c>
      <c r="B4813" s="1">
        <v>36</v>
      </c>
      <c r="C4813" s="1">
        <v>337237.65</v>
      </c>
      <c r="D4813" s="1">
        <v>338591.23</v>
      </c>
      <c r="E4813" s="1">
        <v>675828.88</v>
      </c>
    </row>
    <row r="4814" spans="1:5">
      <c r="A4814" s="1">
        <v>1965</v>
      </c>
      <c r="B4814" s="1">
        <v>37</v>
      </c>
      <c r="C4814" s="1">
        <v>338295.79</v>
      </c>
      <c r="D4814" s="1">
        <v>339144.03</v>
      </c>
      <c r="E4814" s="1">
        <v>677439.82</v>
      </c>
    </row>
    <row r="4815" spans="1:5">
      <c r="A4815" s="1">
        <v>1965</v>
      </c>
      <c r="B4815" s="1">
        <v>38</v>
      </c>
      <c r="C4815" s="1">
        <v>344134.51</v>
      </c>
      <c r="D4815" s="1">
        <v>343903.76</v>
      </c>
      <c r="E4815" s="1">
        <v>688038.27</v>
      </c>
    </row>
    <row r="4816" spans="1:5">
      <c r="A4816" s="1">
        <v>1965</v>
      </c>
      <c r="B4816" s="1">
        <v>39</v>
      </c>
      <c r="C4816" s="1">
        <v>349856.51</v>
      </c>
      <c r="D4816" s="1">
        <v>349524.05</v>
      </c>
      <c r="E4816" s="1">
        <v>699380.56</v>
      </c>
    </row>
    <row r="4817" spans="1:5">
      <c r="A4817" s="1">
        <v>1965</v>
      </c>
      <c r="B4817" s="1">
        <v>40</v>
      </c>
      <c r="C4817" s="1">
        <v>354241.77</v>
      </c>
      <c r="D4817" s="1">
        <v>352792.12</v>
      </c>
      <c r="E4817" s="1">
        <v>707033.9</v>
      </c>
    </row>
    <row r="4818" spans="1:5">
      <c r="A4818" s="1">
        <v>1965</v>
      </c>
      <c r="B4818" s="1">
        <v>41</v>
      </c>
      <c r="C4818" s="1">
        <v>359801.9</v>
      </c>
      <c r="D4818" s="1">
        <v>355611.26</v>
      </c>
      <c r="E4818" s="1">
        <v>715413.16</v>
      </c>
    </row>
    <row r="4819" spans="1:5">
      <c r="A4819" s="1">
        <v>1965</v>
      </c>
      <c r="B4819" s="1">
        <v>42</v>
      </c>
      <c r="C4819" s="1">
        <v>370415.1</v>
      </c>
      <c r="D4819" s="1">
        <v>364175.95</v>
      </c>
      <c r="E4819" s="1">
        <v>734591.04</v>
      </c>
    </row>
    <row r="4820" spans="1:5">
      <c r="A4820" s="1">
        <v>1965</v>
      </c>
      <c r="B4820" s="1">
        <v>43</v>
      </c>
      <c r="C4820" s="1">
        <v>388463.23</v>
      </c>
      <c r="D4820" s="1">
        <v>380516.67</v>
      </c>
      <c r="E4820" s="1">
        <v>768979.9</v>
      </c>
    </row>
    <row r="4821" spans="1:5">
      <c r="A4821" s="1">
        <v>1965</v>
      </c>
      <c r="B4821" s="1">
        <v>44</v>
      </c>
      <c r="C4821" s="1">
        <v>407663.35</v>
      </c>
      <c r="D4821" s="1">
        <v>396828.49</v>
      </c>
      <c r="E4821" s="1">
        <v>804491.84</v>
      </c>
    </row>
    <row r="4822" spans="1:5">
      <c r="A4822" s="1">
        <v>1965</v>
      </c>
      <c r="B4822" s="1">
        <v>45</v>
      </c>
      <c r="C4822" s="1">
        <v>391366.73</v>
      </c>
      <c r="D4822" s="1">
        <v>379780.95</v>
      </c>
      <c r="E4822" s="1">
        <v>771147.68</v>
      </c>
    </row>
    <row r="4823" spans="1:5">
      <c r="A4823" s="1">
        <v>1965</v>
      </c>
      <c r="B4823" s="1">
        <v>46</v>
      </c>
      <c r="C4823" s="1">
        <v>327008.21000000002</v>
      </c>
      <c r="D4823" s="1">
        <v>318079.12</v>
      </c>
      <c r="E4823" s="1">
        <v>645087.32999999996</v>
      </c>
    </row>
    <row r="4824" spans="1:5">
      <c r="A4824" s="1">
        <v>1965</v>
      </c>
      <c r="B4824" s="1">
        <v>47</v>
      </c>
      <c r="C4824" s="1">
        <v>300871.2</v>
      </c>
      <c r="D4824" s="1">
        <v>289137.19</v>
      </c>
      <c r="E4824" s="1">
        <v>590008.4</v>
      </c>
    </row>
    <row r="4825" spans="1:5">
      <c r="A4825" s="1">
        <v>1965</v>
      </c>
      <c r="B4825" s="1">
        <v>48</v>
      </c>
      <c r="C4825" s="1">
        <v>318557.03000000003</v>
      </c>
      <c r="D4825" s="1">
        <v>306052.06</v>
      </c>
      <c r="E4825" s="1">
        <v>624609.1</v>
      </c>
    </row>
    <row r="4826" spans="1:5">
      <c r="A4826" s="1">
        <v>1965</v>
      </c>
      <c r="B4826" s="1">
        <v>49</v>
      </c>
      <c r="C4826" s="1">
        <v>344473.9</v>
      </c>
      <c r="D4826" s="1">
        <v>329933.68</v>
      </c>
      <c r="E4826" s="1">
        <v>674407.58</v>
      </c>
    </row>
    <row r="4827" spans="1:5">
      <c r="A4827" s="1">
        <v>1965</v>
      </c>
      <c r="B4827" s="1">
        <v>50</v>
      </c>
      <c r="C4827" s="1">
        <v>365867.54</v>
      </c>
      <c r="D4827" s="1">
        <v>348718.77</v>
      </c>
      <c r="E4827" s="1">
        <v>714586.31</v>
      </c>
    </row>
    <row r="4828" spans="1:5">
      <c r="A4828" s="1">
        <v>1965</v>
      </c>
      <c r="B4828" s="1">
        <v>51</v>
      </c>
      <c r="C4828" s="1">
        <v>373506.21</v>
      </c>
      <c r="D4828" s="1">
        <v>355209.85</v>
      </c>
      <c r="E4828" s="1">
        <v>728716.06</v>
      </c>
    </row>
    <row r="4829" spans="1:5">
      <c r="A4829" s="1">
        <v>1965</v>
      </c>
      <c r="B4829" s="1">
        <v>52</v>
      </c>
      <c r="C4829" s="1">
        <v>370458.75</v>
      </c>
      <c r="D4829" s="1">
        <v>352818.88</v>
      </c>
      <c r="E4829" s="1">
        <v>723277.63</v>
      </c>
    </row>
    <row r="4830" spans="1:5">
      <c r="A4830" s="1">
        <v>1965</v>
      </c>
      <c r="B4830" s="1">
        <v>53</v>
      </c>
      <c r="C4830" s="1">
        <v>366330.05</v>
      </c>
      <c r="D4830" s="1">
        <v>347634.15</v>
      </c>
      <c r="E4830" s="1">
        <v>713964.2</v>
      </c>
    </row>
    <row r="4831" spans="1:5">
      <c r="A4831" s="1">
        <v>1965</v>
      </c>
      <c r="B4831" s="1">
        <v>54</v>
      </c>
      <c r="C4831" s="1">
        <v>366801.74</v>
      </c>
      <c r="D4831" s="1">
        <v>344512.59</v>
      </c>
      <c r="E4831" s="1">
        <v>711314.33</v>
      </c>
    </row>
    <row r="4832" spans="1:5">
      <c r="A4832" s="1">
        <v>1965</v>
      </c>
      <c r="B4832" s="1">
        <v>55</v>
      </c>
      <c r="C4832" s="1">
        <v>367654.1</v>
      </c>
      <c r="D4832" s="1">
        <v>344017.14</v>
      </c>
      <c r="E4832" s="1">
        <v>711671.24</v>
      </c>
    </row>
    <row r="4833" spans="1:5">
      <c r="A4833" s="1">
        <v>1965</v>
      </c>
      <c r="B4833" s="1">
        <v>56</v>
      </c>
      <c r="C4833" s="1">
        <v>366594.97</v>
      </c>
      <c r="D4833" s="1">
        <v>342067.4</v>
      </c>
      <c r="E4833" s="1">
        <v>708662.36</v>
      </c>
    </row>
    <row r="4834" spans="1:5">
      <c r="A4834" s="1">
        <v>1965</v>
      </c>
      <c r="B4834" s="1">
        <v>57</v>
      </c>
      <c r="C4834" s="1">
        <v>362198.11</v>
      </c>
      <c r="D4834" s="1">
        <v>335674.71</v>
      </c>
      <c r="E4834" s="1">
        <v>697872.82</v>
      </c>
    </row>
    <row r="4835" spans="1:5">
      <c r="A4835" s="1">
        <v>1965</v>
      </c>
      <c r="B4835" s="1">
        <v>58</v>
      </c>
      <c r="C4835" s="1">
        <v>355146.1</v>
      </c>
      <c r="D4835" s="1">
        <v>326345.18</v>
      </c>
      <c r="E4835" s="1">
        <v>681491.28</v>
      </c>
    </row>
    <row r="4836" spans="1:5">
      <c r="A4836" s="1">
        <v>1965</v>
      </c>
      <c r="B4836" s="1">
        <v>59</v>
      </c>
      <c r="C4836" s="1">
        <v>349609.39</v>
      </c>
      <c r="D4836" s="1">
        <v>316948.45</v>
      </c>
      <c r="E4836" s="1">
        <v>666557.82999999996</v>
      </c>
    </row>
    <row r="4837" spans="1:5">
      <c r="A4837" s="1">
        <v>1965</v>
      </c>
      <c r="B4837" s="1">
        <v>60</v>
      </c>
      <c r="C4837" s="1">
        <v>344888.03</v>
      </c>
      <c r="D4837" s="1">
        <v>307248.23</v>
      </c>
      <c r="E4837" s="1">
        <v>652136.25</v>
      </c>
    </row>
    <row r="4838" spans="1:5">
      <c r="A4838" s="1">
        <v>1965</v>
      </c>
      <c r="B4838" s="1">
        <v>61</v>
      </c>
      <c r="C4838" s="1">
        <v>337943.18</v>
      </c>
      <c r="D4838" s="1">
        <v>297163.55</v>
      </c>
      <c r="E4838" s="1">
        <v>635106.74</v>
      </c>
    </row>
    <row r="4839" spans="1:5">
      <c r="A4839" s="1">
        <v>1965</v>
      </c>
      <c r="B4839" s="1">
        <v>62</v>
      </c>
      <c r="C4839" s="1">
        <v>328664.24</v>
      </c>
      <c r="D4839" s="1">
        <v>286058.71000000002</v>
      </c>
      <c r="E4839" s="1">
        <v>614722.96</v>
      </c>
    </row>
    <row r="4840" spans="1:5">
      <c r="A4840" s="1">
        <v>1965</v>
      </c>
      <c r="B4840" s="1">
        <v>63</v>
      </c>
      <c r="C4840" s="1">
        <v>319506.84999999998</v>
      </c>
      <c r="D4840" s="1">
        <v>272049.31</v>
      </c>
      <c r="E4840" s="1">
        <v>591556.17000000004</v>
      </c>
    </row>
    <row r="4841" spans="1:5">
      <c r="A4841" s="1">
        <v>1965</v>
      </c>
      <c r="B4841" s="1">
        <v>64</v>
      </c>
      <c r="C4841" s="1">
        <v>313300.46000000002</v>
      </c>
      <c r="D4841" s="1">
        <v>257023.16</v>
      </c>
      <c r="E4841" s="1">
        <v>570323.62</v>
      </c>
    </row>
    <row r="4842" spans="1:5">
      <c r="A4842" s="1">
        <v>1965</v>
      </c>
      <c r="B4842" s="1">
        <v>65</v>
      </c>
      <c r="C4842" s="1">
        <v>302169.57</v>
      </c>
      <c r="D4842" s="1">
        <v>237069.81</v>
      </c>
      <c r="E4842" s="1">
        <v>539239.38</v>
      </c>
    </row>
    <row r="4843" spans="1:5">
      <c r="A4843" s="1">
        <v>1965</v>
      </c>
      <c r="B4843" s="1">
        <v>66</v>
      </c>
      <c r="C4843" s="1">
        <v>288447.53000000003</v>
      </c>
      <c r="D4843" s="1">
        <v>215349.58</v>
      </c>
      <c r="E4843" s="1">
        <v>503797.11</v>
      </c>
    </row>
    <row r="4844" spans="1:5">
      <c r="A4844" s="1">
        <v>1965</v>
      </c>
      <c r="B4844" s="1">
        <v>67</v>
      </c>
      <c r="C4844" s="1">
        <v>276451.90000000002</v>
      </c>
      <c r="D4844" s="1">
        <v>197372.82</v>
      </c>
      <c r="E4844" s="1">
        <v>473824.72</v>
      </c>
    </row>
    <row r="4845" spans="1:5">
      <c r="A4845" s="1">
        <v>1965</v>
      </c>
      <c r="B4845" s="1">
        <v>68</v>
      </c>
      <c r="C4845" s="1">
        <v>266756.69</v>
      </c>
      <c r="D4845" s="1">
        <v>183690.93</v>
      </c>
      <c r="E4845" s="1">
        <v>450447.62</v>
      </c>
    </row>
    <row r="4846" spans="1:5">
      <c r="A4846" s="1">
        <v>1965</v>
      </c>
      <c r="B4846" s="1">
        <v>69</v>
      </c>
      <c r="C4846" s="1">
        <v>256581.19</v>
      </c>
      <c r="D4846" s="1">
        <v>171763.18</v>
      </c>
      <c r="E4846" s="1">
        <v>428344.37</v>
      </c>
    </row>
    <row r="4847" spans="1:5">
      <c r="A4847" s="1">
        <v>1965</v>
      </c>
      <c r="B4847" s="1">
        <v>70</v>
      </c>
      <c r="C4847" s="1">
        <v>245446.11</v>
      </c>
      <c r="D4847" s="1">
        <v>160855.01999999999</v>
      </c>
      <c r="E4847" s="1">
        <v>406301.13</v>
      </c>
    </row>
    <row r="4848" spans="1:5">
      <c r="A4848" s="1">
        <v>1965</v>
      </c>
      <c r="B4848" s="1">
        <v>71</v>
      </c>
      <c r="C4848" s="1">
        <v>233171.93</v>
      </c>
      <c r="D4848" s="1">
        <v>150418.63</v>
      </c>
      <c r="E4848" s="1">
        <v>383590.56</v>
      </c>
    </row>
    <row r="4849" spans="1:5">
      <c r="A4849" s="1">
        <v>1965</v>
      </c>
      <c r="B4849" s="1">
        <v>72</v>
      </c>
      <c r="C4849" s="1">
        <v>221875.61</v>
      </c>
      <c r="D4849" s="1">
        <v>141123.04999999999</v>
      </c>
      <c r="E4849" s="1">
        <v>362998.66</v>
      </c>
    </row>
    <row r="4850" spans="1:5">
      <c r="A4850" s="1">
        <v>1965</v>
      </c>
      <c r="B4850" s="1">
        <v>73</v>
      </c>
      <c r="C4850" s="1">
        <v>210235.73</v>
      </c>
      <c r="D4850" s="1">
        <v>130315.38</v>
      </c>
      <c r="E4850" s="1">
        <v>340551.11</v>
      </c>
    </row>
    <row r="4851" spans="1:5">
      <c r="A4851" s="1">
        <v>1965</v>
      </c>
      <c r="B4851" s="1">
        <v>74</v>
      </c>
      <c r="C4851" s="1">
        <v>199127.23</v>
      </c>
      <c r="D4851" s="1">
        <v>119665.35</v>
      </c>
      <c r="E4851" s="1">
        <v>318792.58</v>
      </c>
    </row>
    <row r="4852" spans="1:5">
      <c r="A4852" s="1">
        <v>1965</v>
      </c>
      <c r="B4852" s="1">
        <v>75</v>
      </c>
      <c r="C4852" s="1">
        <v>187013.24</v>
      </c>
      <c r="D4852" s="1">
        <v>108796.21</v>
      </c>
      <c r="E4852" s="1">
        <v>295809.45</v>
      </c>
    </row>
    <row r="4853" spans="1:5">
      <c r="A4853" s="1">
        <v>1965</v>
      </c>
      <c r="B4853" s="1">
        <v>76</v>
      </c>
      <c r="C4853" s="1">
        <v>176464.08</v>
      </c>
      <c r="D4853" s="1">
        <v>99342.69</v>
      </c>
      <c r="E4853" s="1">
        <v>275806.77</v>
      </c>
    </row>
    <row r="4854" spans="1:5">
      <c r="A4854" s="1">
        <v>1965</v>
      </c>
      <c r="B4854" s="1">
        <v>77</v>
      </c>
      <c r="C4854" s="1">
        <v>163471.65</v>
      </c>
      <c r="D4854" s="1">
        <v>89201.53</v>
      </c>
      <c r="E4854" s="1">
        <v>252673.18</v>
      </c>
    </row>
    <row r="4855" spans="1:5">
      <c r="A4855" s="1">
        <v>1965</v>
      </c>
      <c r="B4855" s="1">
        <v>78</v>
      </c>
      <c r="C4855" s="1">
        <v>152756.85999999999</v>
      </c>
      <c r="D4855" s="1">
        <v>81405.53</v>
      </c>
      <c r="E4855" s="1">
        <v>234162.39</v>
      </c>
    </row>
    <row r="4856" spans="1:5">
      <c r="A4856" s="1">
        <v>1965</v>
      </c>
      <c r="B4856" s="1">
        <v>79</v>
      </c>
      <c r="C4856" s="1">
        <v>144347.85</v>
      </c>
      <c r="D4856" s="1">
        <v>74195.360000000001</v>
      </c>
      <c r="E4856" s="1">
        <v>218543.21</v>
      </c>
    </row>
    <row r="4857" spans="1:5">
      <c r="A4857" s="1">
        <v>1965</v>
      </c>
      <c r="B4857" s="1">
        <v>80</v>
      </c>
      <c r="C4857" s="1">
        <v>124894.43</v>
      </c>
      <c r="D4857" s="1">
        <v>62744.13</v>
      </c>
      <c r="E4857" s="1">
        <v>187638.56</v>
      </c>
    </row>
    <row r="4858" spans="1:5">
      <c r="A4858" s="1">
        <v>1965</v>
      </c>
      <c r="B4858" s="1">
        <v>81</v>
      </c>
      <c r="C4858" s="1">
        <v>111734.76</v>
      </c>
      <c r="D4858" s="1">
        <v>54678.559999999998</v>
      </c>
      <c r="E4858" s="1">
        <v>166413.31</v>
      </c>
    </row>
    <row r="4859" spans="1:5">
      <c r="A4859" s="1">
        <v>1965</v>
      </c>
      <c r="B4859" s="1">
        <v>82</v>
      </c>
      <c r="C4859" s="1">
        <v>98860.96</v>
      </c>
      <c r="D4859" s="1">
        <v>46983.4</v>
      </c>
      <c r="E4859" s="1">
        <v>145844.35999999999</v>
      </c>
    </row>
    <row r="4860" spans="1:5">
      <c r="A4860" s="1">
        <v>1965</v>
      </c>
      <c r="B4860" s="1">
        <v>83</v>
      </c>
      <c r="C4860" s="1">
        <v>86945.5</v>
      </c>
      <c r="D4860" s="1">
        <v>40172.93</v>
      </c>
      <c r="E4860" s="1">
        <v>127118.43</v>
      </c>
    </row>
    <row r="4861" spans="1:5">
      <c r="A4861" s="1">
        <v>1965</v>
      </c>
      <c r="B4861" s="1">
        <v>84</v>
      </c>
      <c r="C4861" s="1">
        <v>75115.13</v>
      </c>
      <c r="D4861" s="1">
        <v>33775.300000000003</v>
      </c>
      <c r="E4861" s="1">
        <v>108890.42</v>
      </c>
    </row>
    <row r="4862" spans="1:5">
      <c r="A4862" s="1">
        <v>1965</v>
      </c>
      <c r="B4862" s="1">
        <v>85</v>
      </c>
      <c r="C4862" s="1">
        <v>63087.56</v>
      </c>
      <c r="D4862" s="1">
        <v>27713.77</v>
      </c>
      <c r="E4862" s="1">
        <v>90801.33</v>
      </c>
    </row>
    <row r="4863" spans="1:5">
      <c r="A4863" s="1">
        <v>1965</v>
      </c>
      <c r="B4863" s="1">
        <v>86</v>
      </c>
      <c r="C4863" s="1">
        <v>51711.56</v>
      </c>
      <c r="D4863" s="1">
        <v>22173.86</v>
      </c>
      <c r="E4863" s="1">
        <v>73885.42</v>
      </c>
    </row>
    <row r="4864" spans="1:5">
      <c r="A4864" s="1">
        <v>1965</v>
      </c>
      <c r="B4864" s="1">
        <v>87</v>
      </c>
      <c r="C4864" s="1">
        <v>42174.17</v>
      </c>
      <c r="D4864" s="1">
        <v>17390.2</v>
      </c>
      <c r="E4864" s="1">
        <v>59564.37</v>
      </c>
    </row>
    <row r="4865" spans="1:5">
      <c r="A4865" s="1">
        <v>1965</v>
      </c>
      <c r="B4865" s="1">
        <v>88</v>
      </c>
      <c r="C4865" s="1">
        <v>34209.53</v>
      </c>
      <c r="D4865" s="1">
        <v>13555.68</v>
      </c>
      <c r="E4865" s="1">
        <v>47765.2</v>
      </c>
    </row>
    <row r="4866" spans="1:5">
      <c r="A4866" s="1">
        <v>1965</v>
      </c>
      <c r="B4866" s="1">
        <v>89</v>
      </c>
      <c r="C4866" s="1">
        <v>26780.27</v>
      </c>
      <c r="D4866" s="1">
        <v>10231.24</v>
      </c>
      <c r="E4866" s="1">
        <v>37011.519999999997</v>
      </c>
    </row>
    <row r="4867" spans="1:5">
      <c r="A4867" s="1">
        <v>1965</v>
      </c>
      <c r="B4867" s="1">
        <v>90</v>
      </c>
      <c r="C4867" s="1">
        <v>20333.3</v>
      </c>
      <c r="D4867" s="1">
        <v>7444.64</v>
      </c>
      <c r="E4867" s="1">
        <v>27777.94</v>
      </c>
    </row>
    <row r="4868" spans="1:5">
      <c r="A4868" s="1">
        <v>1965</v>
      </c>
      <c r="B4868" s="1">
        <v>91</v>
      </c>
      <c r="C4868" s="1">
        <v>15172.92</v>
      </c>
      <c r="D4868" s="1">
        <v>5337.4</v>
      </c>
      <c r="E4868" s="1">
        <v>20510.32</v>
      </c>
    </row>
    <row r="4869" spans="1:5">
      <c r="A4869" s="1">
        <v>1965</v>
      </c>
      <c r="B4869" s="1">
        <v>92</v>
      </c>
      <c r="C4869" s="1">
        <v>11014.25</v>
      </c>
      <c r="D4869" s="1">
        <v>3677.41</v>
      </c>
      <c r="E4869" s="1">
        <v>14691.66</v>
      </c>
    </row>
    <row r="4870" spans="1:5">
      <c r="A4870" s="1">
        <v>1965</v>
      </c>
      <c r="B4870" s="1">
        <v>93</v>
      </c>
      <c r="C4870" s="1">
        <v>7817.91</v>
      </c>
      <c r="D4870" s="1">
        <v>2413.6799999999998</v>
      </c>
      <c r="E4870" s="1">
        <v>10231.59</v>
      </c>
    </row>
    <row r="4871" spans="1:5">
      <c r="A4871" s="1">
        <v>1965</v>
      </c>
      <c r="B4871" s="1">
        <v>94</v>
      </c>
      <c r="C4871" s="1">
        <v>5381.31</v>
      </c>
      <c r="D4871" s="1">
        <v>1548.1</v>
      </c>
      <c r="E4871" s="1">
        <v>6929.41</v>
      </c>
    </row>
    <row r="4872" spans="1:5">
      <c r="A4872" s="1">
        <v>1965</v>
      </c>
      <c r="B4872" s="1">
        <v>95</v>
      </c>
      <c r="C4872" s="1">
        <v>3556.76</v>
      </c>
      <c r="D4872" s="1">
        <v>965.47</v>
      </c>
      <c r="E4872" s="1">
        <v>4522.2299999999996</v>
      </c>
    </row>
    <row r="4873" spans="1:5">
      <c r="A4873" s="1">
        <v>1965</v>
      </c>
      <c r="B4873" s="1">
        <v>96</v>
      </c>
      <c r="C4873" s="1">
        <v>2293.88</v>
      </c>
      <c r="D4873" s="1">
        <v>583.28</v>
      </c>
      <c r="E4873" s="1">
        <v>2877.16</v>
      </c>
    </row>
    <row r="4874" spans="1:5">
      <c r="A4874" s="1">
        <v>1965</v>
      </c>
      <c r="B4874" s="1">
        <v>97</v>
      </c>
      <c r="C4874" s="1">
        <v>1477.31</v>
      </c>
      <c r="D4874" s="1">
        <v>345.08</v>
      </c>
      <c r="E4874" s="1">
        <v>1822.39</v>
      </c>
    </row>
    <row r="4875" spans="1:5">
      <c r="A4875" s="1">
        <v>1965</v>
      </c>
      <c r="B4875" s="1">
        <v>98</v>
      </c>
      <c r="C4875" s="1">
        <v>918.09</v>
      </c>
      <c r="D4875" s="1">
        <v>187.65</v>
      </c>
      <c r="E4875" s="1">
        <v>1105.74</v>
      </c>
    </row>
    <row r="4876" spans="1:5">
      <c r="A4876" s="1">
        <v>1965</v>
      </c>
      <c r="B4876" s="1">
        <v>99</v>
      </c>
      <c r="C4876" s="1">
        <v>567.70000000000005</v>
      </c>
      <c r="D4876" s="1">
        <v>96.45</v>
      </c>
      <c r="E4876" s="1">
        <v>664.15</v>
      </c>
    </row>
    <row r="4877" spans="1:5">
      <c r="A4877" s="1">
        <v>1965</v>
      </c>
      <c r="B4877" s="1">
        <v>100</v>
      </c>
      <c r="C4877" s="1">
        <v>351.72</v>
      </c>
      <c r="D4877" s="1">
        <v>54.27</v>
      </c>
      <c r="E4877" s="1">
        <v>405.99</v>
      </c>
    </row>
    <row r="4878" spans="1:5">
      <c r="A4878" s="1">
        <v>1965</v>
      </c>
      <c r="B4878" s="1">
        <v>101</v>
      </c>
      <c r="C4878" s="1">
        <v>199.6</v>
      </c>
      <c r="D4878" s="1">
        <v>29.16</v>
      </c>
      <c r="E4878" s="1">
        <v>228.76</v>
      </c>
    </row>
    <row r="4879" spans="1:5">
      <c r="A4879" s="1">
        <v>1965</v>
      </c>
      <c r="B4879" s="1">
        <v>102</v>
      </c>
      <c r="C4879" s="1">
        <v>107.09</v>
      </c>
      <c r="D4879" s="1">
        <v>11.17</v>
      </c>
      <c r="E4879" s="1">
        <v>118.26</v>
      </c>
    </row>
    <row r="4880" spans="1:5">
      <c r="A4880" s="1">
        <v>1965</v>
      </c>
      <c r="B4880" s="1">
        <v>103</v>
      </c>
      <c r="C4880" s="1">
        <v>56.49</v>
      </c>
      <c r="D4880" s="1">
        <v>3.96</v>
      </c>
      <c r="E4880" s="1">
        <v>60.45</v>
      </c>
    </row>
    <row r="4881" spans="1:5">
      <c r="A4881" s="1">
        <v>1965</v>
      </c>
      <c r="B4881" s="1">
        <v>104</v>
      </c>
      <c r="C4881" s="1">
        <v>25.77</v>
      </c>
      <c r="D4881" s="1">
        <v>3.28</v>
      </c>
      <c r="E4881" s="1">
        <v>29.06</v>
      </c>
    </row>
    <row r="4882" spans="1:5">
      <c r="A4882" s="1">
        <v>1965</v>
      </c>
      <c r="B4882" s="1">
        <v>105</v>
      </c>
      <c r="C4882" s="1">
        <v>11.59</v>
      </c>
      <c r="D4882" s="1">
        <v>2.69</v>
      </c>
      <c r="E4882" s="1">
        <v>14.28</v>
      </c>
    </row>
    <row r="4883" spans="1:5">
      <c r="A4883" s="1">
        <v>1965</v>
      </c>
      <c r="B4883" s="1">
        <v>106</v>
      </c>
      <c r="C4883" s="1">
        <v>5.41</v>
      </c>
      <c r="D4883" s="1">
        <v>0.92</v>
      </c>
      <c r="E4883" s="1">
        <v>6.33</v>
      </c>
    </row>
    <row r="4884" spans="1:5">
      <c r="A4884" s="1">
        <v>1965</v>
      </c>
      <c r="B4884" s="1">
        <v>107</v>
      </c>
      <c r="C4884" s="1">
        <v>1.88</v>
      </c>
      <c r="D4884" s="1">
        <v>0.28000000000000003</v>
      </c>
      <c r="E4884" s="1">
        <v>2.16</v>
      </c>
    </row>
    <row r="4885" spans="1:5">
      <c r="A4885" s="1">
        <v>1965</v>
      </c>
      <c r="B4885" s="1">
        <v>108</v>
      </c>
      <c r="C4885" s="1">
        <v>0.51</v>
      </c>
      <c r="D4885" s="1">
        <v>0.5</v>
      </c>
      <c r="E4885" s="1">
        <v>1</v>
      </c>
    </row>
    <row r="4886" spans="1:5">
      <c r="A4886" s="1">
        <v>1965</v>
      </c>
      <c r="B4886" s="1">
        <v>109</v>
      </c>
      <c r="C4886" s="1">
        <v>0.24</v>
      </c>
      <c r="D4886" s="1">
        <v>0.23</v>
      </c>
      <c r="E4886" s="1">
        <v>0.47</v>
      </c>
    </row>
    <row r="4887" spans="1:5">
      <c r="A4887" s="1">
        <v>1965</v>
      </c>
      <c r="B4887" s="1" t="s">
        <v>121</v>
      </c>
      <c r="C4887" s="1">
        <v>0</v>
      </c>
      <c r="D4887" s="1">
        <v>0</v>
      </c>
      <c r="E4887" s="1">
        <v>0</v>
      </c>
    </row>
    <row r="4888" spans="1:5">
      <c r="A4888" s="1">
        <v>1966</v>
      </c>
      <c r="B4888" s="1">
        <v>0</v>
      </c>
      <c r="C4888" s="1">
        <v>471093.57</v>
      </c>
      <c r="D4888" s="1">
        <v>493512.96000000002</v>
      </c>
      <c r="E4888" s="1">
        <v>964606.53</v>
      </c>
    </row>
    <row r="4889" spans="1:5">
      <c r="A4889" s="1">
        <v>1966</v>
      </c>
      <c r="B4889" s="1">
        <v>1</v>
      </c>
      <c r="C4889" s="1">
        <v>474547.6</v>
      </c>
      <c r="D4889" s="1">
        <v>496387.95</v>
      </c>
      <c r="E4889" s="1">
        <v>970935.55</v>
      </c>
    </row>
    <row r="4890" spans="1:5">
      <c r="A4890" s="1">
        <v>1966</v>
      </c>
      <c r="B4890" s="1">
        <v>2</v>
      </c>
      <c r="C4890" s="1">
        <v>471368.34</v>
      </c>
      <c r="D4890" s="1">
        <v>493387.28</v>
      </c>
      <c r="E4890" s="1">
        <v>964755.62</v>
      </c>
    </row>
    <row r="4891" spans="1:5">
      <c r="A4891" s="1">
        <v>1966</v>
      </c>
      <c r="B4891" s="1">
        <v>3</v>
      </c>
      <c r="C4891" s="1">
        <v>465771.63</v>
      </c>
      <c r="D4891" s="1">
        <v>487020.09</v>
      </c>
      <c r="E4891" s="1">
        <v>952791.72</v>
      </c>
    </row>
    <row r="4892" spans="1:5">
      <c r="A4892" s="1">
        <v>1966</v>
      </c>
      <c r="B4892" s="1">
        <v>4</v>
      </c>
      <c r="C4892" s="1">
        <v>455514.34</v>
      </c>
      <c r="D4892" s="1">
        <v>477898.94</v>
      </c>
      <c r="E4892" s="1">
        <v>933413.28</v>
      </c>
    </row>
    <row r="4893" spans="1:5">
      <c r="A4893" s="1">
        <v>1966</v>
      </c>
      <c r="B4893" s="1">
        <v>5</v>
      </c>
      <c r="C4893" s="1">
        <v>438635.02</v>
      </c>
      <c r="D4893" s="1">
        <v>462659.06</v>
      </c>
      <c r="E4893" s="1">
        <v>901294.09</v>
      </c>
    </row>
    <row r="4894" spans="1:5">
      <c r="A4894" s="1">
        <v>1966</v>
      </c>
      <c r="B4894" s="1">
        <v>6</v>
      </c>
      <c r="C4894" s="1">
        <v>418880.87</v>
      </c>
      <c r="D4894" s="1">
        <v>443342.55</v>
      </c>
      <c r="E4894" s="1">
        <v>862223.42</v>
      </c>
    </row>
    <row r="4895" spans="1:5">
      <c r="A4895" s="1">
        <v>1966</v>
      </c>
      <c r="B4895" s="1">
        <v>7</v>
      </c>
      <c r="C4895" s="1">
        <v>413889.78</v>
      </c>
      <c r="D4895" s="1">
        <v>438381.87</v>
      </c>
      <c r="E4895" s="1">
        <v>852271.65</v>
      </c>
    </row>
    <row r="4896" spans="1:5">
      <c r="A4896" s="1">
        <v>1966</v>
      </c>
      <c r="B4896" s="1">
        <v>8</v>
      </c>
      <c r="C4896" s="1">
        <v>401894.74</v>
      </c>
      <c r="D4896" s="1">
        <v>426716.97</v>
      </c>
      <c r="E4896" s="1">
        <v>828611.71</v>
      </c>
    </row>
    <row r="4897" spans="1:5">
      <c r="A4897" s="1">
        <v>1966</v>
      </c>
      <c r="B4897" s="1">
        <v>9</v>
      </c>
      <c r="C4897" s="1">
        <v>388231.93</v>
      </c>
      <c r="D4897" s="1">
        <v>413786.13</v>
      </c>
      <c r="E4897" s="1">
        <v>802018.06</v>
      </c>
    </row>
    <row r="4898" spans="1:5">
      <c r="A4898" s="1">
        <v>1966</v>
      </c>
      <c r="B4898" s="1">
        <v>10</v>
      </c>
      <c r="C4898" s="1">
        <v>378341.23</v>
      </c>
      <c r="D4898" s="1">
        <v>403292.06</v>
      </c>
      <c r="E4898" s="1">
        <v>781633.29</v>
      </c>
    </row>
    <row r="4899" spans="1:5">
      <c r="A4899" s="1">
        <v>1966</v>
      </c>
      <c r="B4899" s="1">
        <v>11</v>
      </c>
      <c r="C4899" s="1">
        <v>369533.84</v>
      </c>
      <c r="D4899" s="1">
        <v>393364.25</v>
      </c>
      <c r="E4899" s="1">
        <v>762898.1</v>
      </c>
    </row>
    <row r="4900" spans="1:5">
      <c r="A4900" s="1">
        <v>1966</v>
      </c>
      <c r="B4900" s="1">
        <v>12</v>
      </c>
      <c r="C4900" s="1">
        <v>372244.63</v>
      </c>
      <c r="D4900" s="1">
        <v>394722.71</v>
      </c>
      <c r="E4900" s="1">
        <v>766967.34</v>
      </c>
    </row>
    <row r="4901" spans="1:5">
      <c r="A4901" s="1">
        <v>1966</v>
      </c>
      <c r="B4901" s="1">
        <v>13</v>
      </c>
      <c r="C4901" s="1">
        <v>370679.31</v>
      </c>
      <c r="D4901" s="1">
        <v>390227.3</v>
      </c>
      <c r="E4901" s="1">
        <v>760906.62</v>
      </c>
    </row>
    <row r="4902" spans="1:5">
      <c r="A4902" s="1">
        <v>1966</v>
      </c>
      <c r="B4902" s="1">
        <v>14</v>
      </c>
      <c r="C4902" s="1">
        <v>368409.62</v>
      </c>
      <c r="D4902" s="1">
        <v>385735.56</v>
      </c>
      <c r="E4902" s="1">
        <v>754145.18</v>
      </c>
    </row>
    <row r="4903" spans="1:5">
      <c r="A4903" s="1">
        <v>1966</v>
      </c>
      <c r="B4903" s="1">
        <v>15</v>
      </c>
      <c r="C4903" s="1">
        <v>379816.07</v>
      </c>
      <c r="D4903" s="1">
        <v>397041.65</v>
      </c>
      <c r="E4903" s="1">
        <v>776857.71</v>
      </c>
    </row>
    <row r="4904" spans="1:5">
      <c r="A4904" s="1">
        <v>1966</v>
      </c>
      <c r="B4904" s="1">
        <v>16</v>
      </c>
      <c r="C4904" s="1">
        <v>389878.83</v>
      </c>
      <c r="D4904" s="1">
        <v>409322.31</v>
      </c>
      <c r="E4904" s="1">
        <v>799201.14</v>
      </c>
    </row>
    <row r="4905" spans="1:5">
      <c r="A4905" s="1">
        <v>1966</v>
      </c>
      <c r="B4905" s="1">
        <v>17</v>
      </c>
      <c r="C4905" s="1">
        <v>407150.86</v>
      </c>
      <c r="D4905" s="1">
        <v>426657.18</v>
      </c>
      <c r="E4905" s="1">
        <v>833808.04</v>
      </c>
    </row>
    <row r="4906" spans="1:5">
      <c r="A4906" s="1">
        <v>1966</v>
      </c>
      <c r="B4906" s="1">
        <v>18</v>
      </c>
      <c r="C4906" s="1">
        <v>432679.1</v>
      </c>
      <c r="D4906" s="1">
        <v>444447.36</v>
      </c>
      <c r="E4906" s="1">
        <v>877126.46</v>
      </c>
    </row>
    <row r="4907" spans="1:5">
      <c r="A4907" s="1">
        <v>1966</v>
      </c>
      <c r="B4907" s="1">
        <v>19</v>
      </c>
      <c r="C4907" s="1">
        <v>461749.48</v>
      </c>
      <c r="D4907" s="1">
        <v>470186.75</v>
      </c>
      <c r="E4907" s="1">
        <v>931936.23</v>
      </c>
    </row>
    <row r="4908" spans="1:5">
      <c r="A4908" s="1">
        <v>1966</v>
      </c>
      <c r="B4908" s="1">
        <v>20</v>
      </c>
      <c r="C4908" s="1">
        <v>390762.5</v>
      </c>
      <c r="D4908" s="1">
        <v>396715.23</v>
      </c>
      <c r="E4908" s="1">
        <v>787477.73</v>
      </c>
    </row>
    <row r="4909" spans="1:5">
      <c r="A4909" s="1">
        <v>1966</v>
      </c>
      <c r="B4909" s="1">
        <v>21</v>
      </c>
      <c r="C4909" s="1">
        <v>380225.13</v>
      </c>
      <c r="D4909" s="1">
        <v>384869.99</v>
      </c>
      <c r="E4909" s="1">
        <v>765095.12</v>
      </c>
    </row>
    <row r="4910" spans="1:5">
      <c r="A4910" s="1">
        <v>1966</v>
      </c>
      <c r="B4910" s="1">
        <v>22</v>
      </c>
      <c r="C4910" s="1">
        <v>374921.75</v>
      </c>
      <c r="D4910" s="1">
        <v>378546.32</v>
      </c>
      <c r="E4910" s="1">
        <v>753468.07</v>
      </c>
    </row>
    <row r="4911" spans="1:5">
      <c r="A4911" s="1">
        <v>1966</v>
      </c>
      <c r="B4911" s="1">
        <v>23</v>
      </c>
      <c r="C4911" s="1">
        <v>368444.7</v>
      </c>
      <c r="D4911" s="1">
        <v>370624.12</v>
      </c>
      <c r="E4911" s="1">
        <v>739068.82</v>
      </c>
    </row>
    <row r="4912" spans="1:5">
      <c r="A4912" s="1">
        <v>1966</v>
      </c>
      <c r="B4912" s="1">
        <v>24</v>
      </c>
      <c r="C4912" s="1">
        <v>342552.68</v>
      </c>
      <c r="D4912" s="1">
        <v>344201.53</v>
      </c>
      <c r="E4912" s="1">
        <v>686754.22</v>
      </c>
    </row>
    <row r="4913" spans="1:5">
      <c r="A4913" s="1">
        <v>1966</v>
      </c>
      <c r="B4913" s="1">
        <v>25</v>
      </c>
      <c r="C4913" s="1">
        <v>325101.95</v>
      </c>
      <c r="D4913" s="1">
        <v>329085.43</v>
      </c>
      <c r="E4913" s="1">
        <v>654187.39</v>
      </c>
    </row>
    <row r="4914" spans="1:5">
      <c r="A4914" s="1">
        <v>1966</v>
      </c>
      <c r="B4914" s="1">
        <v>26</v>
      </c>
      <c r="C4914" s="1">
        <v>334060.61</v>
      </c>
      <c r="D4914" s="1">
        <v>340214.44</v>
      </c>
      <c r="E4914" s="1">
        <v>674275.06</v>
      </c>
    </row>
    <row r="4915" spans="1:5">
      <c r="A4915" s="1">
        <v>1966</v>
      </c>
      <c r="B4915" s="1">
        <v>27</v>
      </c>
      <c r="C4915" s="1">
        <v>337514.61</v>
      </c>
      <c r="D4915" s="1">
        <v>344193.22</v>
      </c>
      <c r="E4915" s="1">
        <v>681707.83</v>
      </c>
    </row>
    <row r="4916" spans="1:5">
      <c r="A4916" s="1">
        <v>1966</v>
      </c>
      <c r="B4916" s="1">
        <v>28</v>
      </c>
      <c r="C4916" s="1">
        <v>337783.82</v>
      </c>
      <c r="D4916" s="1">
        <v>344995.79</v>
      </c>
      <c r="E4916" s="1">
        <v>682779.61</v>
      </c>
    </row>
    <row r="4917" spans="1:5">
      <c r="A4917" s="1">
        <v>1966</v>
      </c>
      <c r="B4917" s="1">
        <v>29</v>
      </c>
      <c r="C4917" s="1">
        <v>330998.46999999997</v>
      </c>
      <c r="D4917" s="1">
        <v>338586.19</v>
      </c>
      <c r="E4917" s="1">
        <v>669584.66</v>
      </c>
    </row>
    <row r="4918" spans="1:5">
      <c r="A4918" s="1">
        <v>1966</v>
      </c>
      <c r="B4918" s="1">
        <v>30</v>
      </c>
      <c r="C4918" s="1">
        <v>325153.95</v>
      </c>
      <c r="D4918" s="1">
        <v>335351.8</v>
      </c>
      <c r="E4918" s="1">
        <v>660505.75</v>
      </c>
    </row>
    <row r="4919" spans="1:5">
      <c r="A4919" s="1">
        <v>1966</v>
      </c>
      <c r="B4919" s="1">
        <v>31</v>
      </c>
      <c r="C4919" s="1">
        <v>319281.43</v>
      </c>
      <c r="D4919" s="1">
        <v>329932.63</v>
      </c>
      <c r="E4919" s="1">
        <v>649214.06000000006</v>
      </c>
    </row>
    <row r="4920" spans="1:5">
      <c r="A4920" s="1">
        <v>1966</v>
      </c>
      <c r="B4920" s="1">
        <v>32</v>
      </c>
      <c r="C4920" s="1">
        <v>315165.7</v>
      </c>
      <c r="D4920" s="1">
        <v>325720.71999999997</v>
      </c>
      <c r="E4920" s="1">
        <v>640886.43000000005</v>
      </c>
    </row>
    <row r="4921" spans="1:5">
      <c r="A4921" s="1">
        <v>1966</v>
      </c>
      <c r="B4921" s="1">
        <v>33</v>
      </c>
      <c r="C4921" s="1">
        <v>318332.73</v>
      </c>
      <c r="D4921" s="1">
        <v>328679.71999999997</v>
      </c>
      <c r="E4921" s="1">
        <v>647012.44999999995</v>
      </c>
    </row>
    <row r="4922" spans="1:5">
      <c r="A4922" s="1">
        <v>1966</v>
      </c>
      <c r="B4922" s="1">
        <v>34</v>
      </c>
      <c r="C4922" s="1">
        <v>326923.84999999998</v>
      </c>
      <c r="D4922" s="1">
        <v>336037.72</v>
      </c>
      <c r="E4922" s="1">
        <v>662961.56999999995</v>
      </c>
    </row>
    <row r="4923" spans="1:5">
      <c r="A4923" s="1">
        <v>1966</v>
      </c>
      <c r="B4923" s="1">
        <v>35</v>
      </c>
      <c r="C4923" s="1">
        <v>334494.67</v>
      </c>
      <c r="D4923" s="1">
        <v>340312.3</v>
      </c>
      <c r="E4923" s="1">
        <v>674806.97</v>
      </c>
    </row>
    <row r="4924" spans="1:5">
      <c r="A4924" s="1">
        <v>1966</v>
      </c>
      <c r="B4924" s="1">
        <v>36</v>
      </c>
      <c r="C4924" s="1">
        <v>336759.16</v>
      </c>
      <c r="D4924" s="1">
        <v>339557.68</v>
      </c>
      <c r="E4924" s="1">
        <v>676316.85</v>
      </c>
    </row>
    <row r="4925" spans="1:5">
      <c r="A4925" s="1">
        <v>1966</v>
      </c>
      <c r="B4925" s="1">
        <v>37</v>
      </c>
      <c r="C4925" s="1">
        <v>335934.69</v>
      </c>
      <c r="D4925" s="1">
        <v>337626.8</v>
      </c>
      <c r="E4925" s="1">
        <v>673561.48</v>
      </c>
    </row>
    <row r="4926" spans="1:5">
      <c r="A4926" s="1">
        <v>1966</v>
      </c>
      <c r="B4926" s="1">
        <v>38</v>
      </c>
      <c r="C4926" s="1">
        <v>337263.4</v>
      </c>
      <c r="D4926" s="1">
        <v>337997.12</v>
      </c>
      <c r="E4926" s="1">
        <v>675260.52</v>
      </c>
    </row>
    <row r="4927" spans="1:5">
      <c r="A4927" s="1">
        <v>1966</v>
      </c>
      <c r="B4927" s="1">
        <v>39</v>
      </c>
      <c r="C4927" s="1">
        <v>342509.21</v>
      </c>
      <c r="D4927" s="1">
        <v>342560.86</v>
      </c>
      <c r="E4927" s="1">
        <v>685070.07</v>
      </c>
    </row>
    <row r="4928" spans="1:5">
      <c r="A4928" s="1">
        <v>1966</v>
      </c>
      <c r="B4928" s="1">
        <v>40</v>
      </c>
      <c r="C4928" s="1">
        <v>349197.63</v>
      </c>
      <c r="D4928" s="1">
        <v>349000.67</v>
      </c>
      <c r="E4928" s="1">
        <v>698198.31</v>
      </c>
    </row>
    <row r="4929" spans="1:5">
      <c r="A4929" s="1">
        <v>1966</v>
      </c>
      <c r="B4929" s="1">
        <v>41</v>
      </c>
      <c r="C4929" s="1">
        <v>354150.44</v>
      </c>
      <c r="D4929" s="1">
        <v>351756.33</v>
      </c>
      <c r="E4929" s="1">
        <v>705906.77</v>
      </c>
    </row>
    <row r="4930" spans="1:5">
      <c r="A4930" s="1">
        <v>1966</v>
      </c>
      <c r="B4930" s="1">
        <v>42</v>
      </c>
      <c r="C4930" s="1">
        <v>359814.99</v>
      </c>
      <c r="D4930" s="1">
        <v>354792.41</v>
      </c>
      <c r="E4930" s="1">
        <v>714607.4</v>
      </c>
    </row>
    <row r="4931" spans="1:5">
      <c r="A4931" s="1">
        <v>1966</v>
      </c>
      <c r="B4931" s="1">
        <v>43</v>
      </c>
      <c r="C4931" s="1">
        <v>369986.09</v>
      </c>
      <c r="D4931" s="1">
        <v>362933.23</v>
      </c>
      <c r="E4931" s="1">
        <v>732919.32</v>
      </c>
    </row>
    <row r="4932" spans="1:5">
      <c r="A4932" s="1">
        <v>1966</v>
      </c>
      <c r="B4932" s="1">
        <v>44</v>
      </c>
      <c r="C4932" s="1">
        <v>387467.5</v>
      </c>
      <c r="D4932" s="1">
        <v>379018.83</v>
      </c>
      <c r="E4932" s="1">
        <v>766486.33</v>
      </c>
    </row>
    <row r="4933" spans="1:5">
      <c r="A4933" s="1">
        <v>1966</v>
      </c>
      <c r="B4933" s="1">
        <v>45</v>
      </c>
      <c r="C4933" s="1">
        <v>408071.22</v>
      </c>
      <c r="D4933" s="1">
        <v>397453.2</v>
      </c>
      <c r="E4933" s="1">
        <v>805524.42</v>
      </c>
    </row>
    <row r="4934" spans="1:5">
      <c r="A4934" s="1">
        <v>1966</v>
      </c>
      <c r="B4934" s="1">
        <v>46</v>
      </c>
      <c r="C4934" s="1">
        <v>385280.95</v>
      </c>
      <c r="D4934" s="1">
        <v>376962.56</v>
      </c>
      <c r="E4934" s="1">
        <v>762243.51</v>
      </c>
    </row>
    <row r="4935" spans="1:5">
      <c r="A4935" s="1">
        <v>1966</v>
      </c>
      <c r="B4935" s="1">
        <v>47</v>
      </c>
      <c r="C4935" s="1">
        <v>327029.69</v>
      </c>
      <c r="D4935" s="1">
        <v>316527.94</v>
      </c>
      <c r="E4935" s="1">
        <v>643557.63</v>
      </c>
    </row>
    <row r="4936" spans="1:5">
      <c r="A4936" s="1">
        <v>1966</v>
      </c>
      <c r="B4936" s="1">
        <v>48</v>
      </c>
      <c r="C4936" s="1">
        <v>299691.53000000003</v>
      </c>
      <c r="D4936" s="1">
        <v>287099.18</v>
      </c>
      <c r="E4936" s="1">
        <v>586790.71</v>
      </c>
    </row>
    <row r="4937" spans="1:5">
      <c r="A4937" s="1">
        <v>1966</v>
      </c>
      <c r="B4937" s="1">
        <v>49</v>
      </c>
      <c r="C4937" s="1">
        <v>317461.76000000001</v>
      </c>
      <c r="D4937" s="1">
        <v>303774.45</v>
      </c>
      <c r="E4937" s="1">
        <v>621236.19999999995</v>
      </c>
    </row>
    <row r="4938" spans="1:5">
      <c r="A4938" s="1">
        <v>1966</v>
      </c>
      <c r="B4938" s="1">
        <v>50</v>
      </c>
      <c r="C4938" s="1">
        <v>342702.23</v>
      </c>
      <c r="D4938" s="1">
        <v>326925.90999999997</v>
      </c>
      <c r="E4938" s="1">
        <v>669628.14</v>
      </c>
    </row>
    <row r="4939" spans="1:5">
      <c r="A4939" s="1">
        <v>1966</v>
      </c>
      <c r="B4939" s="1">
        <v>51</v>
      </c>
      <c r="C4939" s="1">
        <v>363768.36</v>
      </c>
      <c r="D4939" s="1">
        <v>344868.58</v>
      </c>
      <c r="E4939" s="1">
        <v>708636.94</v>
      </c>
    </row>
    <row r="4940" spans="1:5">
      <c r="A4940" s="1">
        <v>1966</v>
      </c>
      <c r="B4940" s="1">
        <v>52</v>
      </c>
      <c r="C4940" s="1">
        <v>372336.93</v>
      </c>
      <c r="D4940" s="1">
        <v>351886.82</v>
      </c>
      <c r="E4940" s="1">
        <v>724223.75</v>
      </c>
    </row>
    <row r="4941" spans="1:5">
      <c r="A4941" s="1">
        <v>1966</v>
      </c>
      <c r="B4941" s="1">
        <v>53</v>
      </c>
      <c r="C4941" s="1">
        <v>368209.35</v>
      </c>
      <c r="D4941" s="1">
        <v>348126.2</v>
      </c>
      <c r="E4941" s="1">
        <v>716335.55</v>
      </c>
    </row>
    <row r="4942" spans="1:5">
      <c r="A4942" s="1">
        <v>1966</v>
      </c>
      <c r="B4942" s="1">
        <v>54</v>
      </c>
      <c r="C4942" s="1">
        <v>364707.89</v>
      </c>
      <c r="D4942" s="1">
        <v>343021.69</v>
      </c>
      <c r="E4942" s="1">
        <v>707729.58</v>
      </c>
    </row>
    <row r="4943" spans="1:5">
      <c r="A4943" s="1">
        <v>1966</v>
      </c>
      <c r="B4943" s="1">
        <v>55</v>
      </c>
      <c r="C4943" s="1">
        <v>364466.52</v>
      </c>
      <c r="D4943" s="1">
        <v>340679.37</v>
      </c>
      <c r="E4943" s="1">
        <v>705145.89</v>
      </c>
    </row>
    <row r="4944" spans="1:5">
      <c r="A4944" s="1">
        <v>1966</v>
      </c>
      <c r="B4944" s="1">
        <v>56</v>
      </c>
      <c r="C4944" s="1">
        <v>365028.87</v>
      </c>
      <c r="D4944" s="1">
        <v>339565.46</v>
      </c>
      <c r="E4944" s="1">
        <v>704594.33</v>
      </c>
    </row>
    <row r="4945" spans="1:5">
      <c r="A4945" s="1">
        <v>1966</v>
      </c>
      <c r="B4945" s="1">
        <v>57</v>
      </c>
      <c r="C4945" s="1">
        <v>363633.02</v>
      </c>
      <c r="D4945" s="1">
        <v>336764.42</v>
      </c>
      <c r="E4945" s="1">
        <v>700397.44</v>
      </c>
    </row>
    <row r="4946" spans="1:5">
      <c r="A4946" s="1">
        <v>1966</v>
      </c>
      <c r="B4946" s="1">
        <v>58</v>
      </c>
      <c r="C4946" s="1">
        <v>358834.45</v>
      </c>
      <c r="D4946" s="1">
        <v>330286.34000000003</v>
      </c>
      <c r="E4946" s="1">
        <v>689120.78</v>
      </c>
    </row>
    <row r="4947" spans="1:5">
      <c r="A4947" s="1">
        <v>1966</v>
      </c>
      <c r="B4947" s="1">
        <v>59</v>
      </c>
      <c r="C4947" s="1">
        <v>351867.16</v>
      </c>
      <c r="D4947" s="1">
        <v>320031.37</v>
      </c>
      <c r="E4947" s="1">
        <v>671898.53</v>
      </c>
    </row>
    <row r="4948" spans="1:5">
      <c r="A4948" s="1">
        <v>1966</v>
      </c>
      <c r="B4948" s="1">
        <v>60</v>
      </c>
      <c r="C4948" s="1">
        <v>345996.74</v>
      </c>
      <c r="D4948" s="1">
        <v>309284.96999999997</v>
      </c>
      <c r="E4948" s="1">
        <v>655281.69999999995</v>
      </c>
    </row>
    <row r="4949" spans="1:5">
      <c r="A4949" s="1">
        <v>1966</v>
      </c>
      <c r="B4949" s="1">
        <v>61</v>
      </c>
      <c r="C4949" s="1">
        <v>340435.76</v>
      </c>
      <c r="D4949" s="1">
        <v>298831.78999999998</v>
      </c>
      <c r="E4949" s="1">
        <v>639267.55000000005</v>
      </c>
    </row>
    <row r="4950" spans="1:5">
      <c r="A4950" s="1">
        <v>1966</v>
      </c>
      <c r="B4950" s="1">
        <v>62</v>
      </c>
      <c r="C4950" s="1">
        <v>333603.21000000002</v>
      </c>
      <c r="D4950" s="1">
        <v>288953.62</v>
      </c>
      <c r="E4950" s="1">
        <v>622556.82999999996</v>
      </c>
    </row>
    <row r="4951" spans="1:5">
      <c r="A4951" s="1">
        <v>1966</v>
      </c>
      <c r="B4951" s="1">
        <v>63</v>
      </c>
      <c r="C4951" s="1">
        <v>323795.65000000002</v>
      </c>
      <c r="D4951" s="1">
        <v>276837.36</v>
      </c>
      <c r="E4951" s="1">
        <v>600633.01</v>
      </c>
    </row>
    <row r="4952" spans="1:5">
      <c r="A4952" s="1">
        <v>1966</v>
      </c>
      <c r="B4952" s="1">
        <v>64</v>
      </c>
      <c r="C4952" s="1">
        <v>314748.59999999998</v>
      </c>
      <c r="D4952" s="1">
        <v>262952.93</v>
      </c>
      <c r="E4952" s="1">
        <v>577701.53</v>
      </c>
    </row>
    <row r="4953" spans="1:5">
      <c r="A4953" s="1">
        <v>1966</v>
      </c>
      <c r="B4953" s="1">
        <v>65</v>
      </c>
      <c r="C4953" s="1">
        <v>306164.76</v>
      </c>
      <c r="D4953" s="1">
        <v>246863.8</v>
      </c>
      <c r="E4953" s="1">
        <v>553028.55000000005</v>
      </c>
    </row>
    <row r="4954" spans="1:5">
      <c r="A4954" s="1">
        <v>1966</v>
      </c>
      <c r="B4954" s="1">
        <v>66</v>
      </c>
      <c r="C4954" s="1">
        <v>295968.81</v>
      </c>
      <c r="D4954" s="1">
        <v>227450.21</v>
      </c>
      <c r="E4954" s="1">
        <v>523419.02</v>
      </c>
    </row>
    <row r="4955" spans="1:5">
      <c r="A4955" s="1">
        <v>1966</v>
      </c>
      <c r="B4955" s="1">
        <v>67</v>
      </c>
      <c r="C4955" s="1">
        <v>282648.65999999997</v>
      </c>
      <c r="D4955" s="1">
        <v>205790.86</v>
      </c>
      <c r="E4955" s="1">
        <v>488439.52</v>
      </c>
    </row>
    <row r="4956" spans="1:5">
      <c r="A4956" s="1">
        <v>1966</v>
      </c>
      <c r="B4956" s="1">
        <v>68</v>
      </c>
      <c r="C4956" s="1">
        <v>270490.77</v>
      </c>
      <c r="D4956" s="1">
        <v>187867.88</v>
      </c>
      <c r="E4956" s="1">
        <v>458358.65</v>
      </c>
    </row>
    <row r="4957" spans="1:5">
      <c r="A4957" s="1">
        <v>1966</v>
      </c>
      <c r="B4957" s="1">
        <v>69</v>
      </c>
      <c r="C4957" s="1">
        <v>260134.93</v>
      </c>
      <c r="D4957" s="1">
        <v>174327.51</v>
      </c>
      <c r="E4957" s="1">
        <v>434462.44</v>
      </c>
    </row>
    <row r="4958" spans="1:5">
      <c r="A4958" s="1">
        <v>1966</v>
      </c>
      <c r="B4958" s="1">
        <v>70</v>
      </c>
      <c r="C4958" s="1">
        <v>249709.2</v>
      </c>
      <c r="D4958" s="1">
        <v>162551.82</v>
      </c>
      <c r="E4958" s="1">
        <v>412261.02</v>
      </c>
    </row>
    <row r="4959" spans="1:5">
      <c r="A4959" s="1">
        <v>1966</v>
      </c>
      <c r="B4959" s="1">
        <v>71</v>
      </c>
      <c r="C4959" s="1">
        <v>237530.02</v>
      </c>
      <c r="D4959" s="1">
        <v>150981.34</v>
      </c>
      <c r="E4959" s="1">
        <v>388511.37</v>
      </c>
    </row>
    <row r="4960" spans="1:5">
      <c r="A4960" s="1">
        <v>1966</v>
      </c>
      <c r="B4960" s="1">
        <v>72</v>
      </c>
      <c r="C4960" s="1">
        <v>225547.58</v>
      </c>
      <c r="D4960" s="1">
        <v>141110.72</v>
      </c>
      <c r="E4960" s="1">
        <v>366658.3</v>
      </c>
    </row>
    <row r="4961" spans="1:5">
      <c r="A4961" s="1">
        <v>1966</v>
      </c>
      <c r="B4961" s="1">
        <v>73</v>
      </c>
      <c r="C4961" s="1">
        <v>213248.23</v>
      </c>
      <c r="D4961" s="1">
        <v>131077.98000000001</v>
      </c>
      <c r="E4961" s="1">
        <v>344326.21</v>
      </c>
    </row>
    <row r="4962" spans="1:5">
      <c r="A4962" s="1">
        <v>1966</v>
      </c>
      <c r="B4962" s="1">
        <v>74</v>
      </c>
      <c r="C4962" s="1">
        <v>201473.49</v>
      </c>
      <c r="D4962" s="1">
        <v>120800.91</v>
      </c>
      <c r="E4962" s="1">
        <v>322274.40000000002</v>
      </c>
    </row>
    <row r="4963" spans="1:5">
      <c r="A4963" s="1">
        <v>1966</v>
      </c>
      <c r="B4963" s="1">
        <v>75</v>
      </c>
      <c r="C4963" s="1">
        <v>188671.59</v>
      </c>
      <c r="D4963" s="1">
        <v>109454.41</v>
      </c>
      <c r="E4963" s="1">
        <v>298126</v>
      </c>
    </row>
    <row r="4964" spans="1:5">
      <c r="A4964" s="1">
        <v>1966</v>
      </c>
      <c r="B4964" s="1">
        <v>76</v>
      </c>
      <c r="C4964" s="1">
        <v>176825.56</v>
      </c>
      <c r="D4964" s="1">
        <v>99293.27</v>
      </c>
      <c r="E4964" s="1">
        <v>276118.83</v>
      </c>
    </row>
    <row r="4965" spans="1:5">
      <c r="A4965" s="1">
        <v>1966</v>
      </c>
      <c r="B4965" s="1">
        <v>77</v>
      </c>
      <c r="C4965" s="1">
        <v>165886.14000000001</v>
      </c>
      <c r="D4965" s="1">
        <v>89682.02</v>
      </c>
      <c r="E4965" s="1">
        <v>255568.16</v>
      </c>
    </row>
    <row r="4966" spans="1:5">
      <c r="A4966" s="1">
        <v>1966</v>
      </c>
      <c r="B4966" s="1">
        <v>78</v>
      </c>
      <c r="C4966" s="1">
        <v>152846.14000000001</v>
      </c>
      <c r="D4966" s="1">
        <v>80171</v>
      </c>
      <c r="E4966" s="1">
        <v>233017.14</v>
      </c>
    </row>
    <row r="4967" spans="1:5">
      <c r="A4967" s="1">
        <v>1966</v>
      </c>
      <c r="B4967" s="1">
        <v>79</v>
      </c>
      <c r="C4967" s="1">
        <v>142944.44</v>
      </c>
      <c r="D4967" s="1">
        <v>71689.63</v>
      </c>
      <c r="E4967" s="1">
        <v>214634.08</v>
      </c>
    </row>
    <row r="4968" spans="1:5">
      <c r="A4968" s="1">
        <v>1966</v>
      </c>
      <c r="B4968" s="1">
        <v>80</v>
      </c>
      <c r="C4968" s="1">
        <v>126604.74</v>
      </c>
      <c r="D4968" s="1">
        <v>62598.18</v>
      </c>
      <c r="E4968" s="1">
        <v>189202.92</v>
      </c>
    </row>
    <row r="4969" spans="1:5">
      <c r="A4969" s="1">
        <v>1966</v>
      </c>
      <c r="B4969" s="1">
        <v>81</v>
      </c>
      <c r="C4969" s="1">
        <v>113979.08</v>
      </c>
      <c r="D4969" s="1">
        <v>54888.03</v>
      </c>
      <c r="E4969" s="1">
        <v>168867.11</v>
      </c>
    </row>
    <row r="4970" spans="1:5">
      <c r="A4970" s="1">
        <v>1966</v>
      </c>
      <c r="B4970" s="1">
        <v>82</v>
      </c>
      <c r="C4970" s="1">
        <v>101057.52</v>
      </c>
      <c r="D4970" s="1">
        <v>47241.97</v>
      </c>
      <c r="E4970" s="1">
        <v>148299.49</v>
      </c>
    </row>
    <row r="4971" spans="1:5">
      <c r="A4971" s="1">
        <v>1966</v>
      </c>
      <c r="B4971" s="1">
        <v>83</v>
      </c>
      <c r="C4971" s="1">
        <v>88290.33</v>
      </c>
      <c r="D4971" s="1">
        <v>40011.910000000003</v>
      </c>
      <c r="E4971" s="1">
        <v>128302.24</v>
      </c>
    </row>
    <row r="4972" spans="1:5">
      <c r="A4972" s="1">
        <v>1966</v>
      </c>
      <c r="B4972" s="1">
        <v>84</v>
      </c>
      <c r="C4972" s="1">
        <v>76596.14</v>
      </c>
      <c r="D4972" s="1">
        <v>33702.54</v>
      </c>
      <c r="E4972" s="1">
        <v>110298.68</v>
      </c>
    </row>
    <row r="4973" spans="1:5">
      <c r="A4973" s="1">
        <v>1966</v>
      </c>
      <c r="B4973" s="1">
        <v>85</v>
      </c>
      <c r="C4973" s="1">
        <v>65312.959999999999</v>
      </c>
      <c r="D4973" s="1">
        <v>27917.89</v>
      </c>
      <c r="E4973" s="1">
        <v>93230.85</v>
      </c>
    </row>
    <row r="4974" spans="1:5">
      <c r="A4974" s="1">
        <v>1966</v>
      </c>
      <c r="B4974" s="1">
        <v>86</v>
      </c>
      <c r="C4974" s="1">
        <v>54102.22</v>
      </c>
      <c r="D4974" s="1">
        <v>22587.75</v>
      </c>
      <c r="E4974" s="1">
        <v>76689.97</v>
      </c>
    </row>
    <row r="4975" spans="1:5">
      <c r="A4975" s="1">
        <v>1966</v>
      </c>
      <c r="B4975" s="1">
        <v>87</v>
      </c>
      <c r="C4975" s="1">
        <v>43626.14</v>
      </c>
      <c r="D4975" s="1">
        <v>17667.62</v>
      </c>
      <c r="E4975" s="1">
        <v>61293.75</v>
      </c>
    </row>
    <row r="4976" spans="1:5">
      <c r="A4976" s="1">
        <v>1966</v>
      </c>
      <c r="B4976" s="1">
        <v>88</v>
      </c>
      <c r="C4976" s="1">
        <v>35068.53</v>
      </c>
      <c r="D4976" s="1">
        <v>13628.38</v>
      </c>
      <c r="E4976" s="1">
        <v>48696.91</v>
      </c>
    </row>
    <row r="4977" spans="1:5">
      <c r="A4977" s="1">
        <v>1966</v>
      </c>
      <c r="B4977" s="1">
        <v>89</v>
      </c>
      <c r="C4977" s="1">
        <v>28019.7</v>
      </c>
      <c r="D4977" s="1">
        <v>10431.32</v>
      </c>
      <c r="E4977" s="1">
        <v>38451.019999999997</v>
      </c>
    </row>
    <row r="4978" spans="1:5">
      <c r="A4978" s="1">
        <v>1966</v>
      </c>
      <c r="B4978" s="1">
        <v>90</v>
      </c>
      <c r="C4978" s="1">
        <v>21509.99</v>
      </c>
      <c r="D4978" s="1">
        <v>7665.86</v>
      </c>
      <c r="E4978" s="1">
        <v>29175.84</v>
      </c>
    </row>
    <row r="4979" spans="1:5">
      <c r="A4979" s="1">
        <v>1966</v>
      </c>
      <c r="B4979" s="1">
        <v>91</v>
      </c>
      <c r="C4979" s="1">
        <v>16077.52</v>
      </c>
      <c r="D4979" s="1">
        <v>5492.87</v>
      </c>
      <c r="E4979" s="1">
        <v>21570.39</v>
      </c>
    </row>
    <row r="4980" spans="1:5">
      <c r="A4980" s="1">
        <v>1966</v>
      </c>
      <c r="B4980" s="1">
        <v>92</v>
      </c>
      <c r="C4980" s="1">
        <v>11766.44</v>
      </c>
      <c r="D4980" s="1">
        <v>3844.89</v>
      </c>
      <c r="E4980" s="1">
        <v>15611.32</v>
      </c>
    </row>
    <row r="4981" spans="1:5">
      <c r="A4981" s="1">
        <v>1966</v>
      </c>
      <c r="B4981" s="1">
        <v>93</v>
      </c>
      <c r="C4981" s="1">
        <v>8318.1200000000008</v>
      </c>
      <c r="D4981" s="1">
        <v>2576.29</v>
      </c>
      <c r="E4981" s="1">
        <v>10894.41</v>
      </c>
    </row>
    <row r="4982" spans="1:5">
      <c r="A4982" s="1">
        <v>1966</v>
      </c>
      <c r="B4982" s="1">
        <v>94</v>
      </c>
      <c r="C4982" s="1">
        <v>5777.57</v>
      </c>
      <c r="D4982" s="1">
        <v>1658.86</v>
      </c>
      <c r="E4982" s="1">
        <v>7436.43</v>
      </c>
    </row>
    <row r="4983" spans="1:5">
      <c r="A4983" s="1">
        <v>1966</v>
      </c>
      <c r="B4983" s="1">
        <v>95</v>
      </c>
      <c r="C4983" s="1">
        <v>3889.37</v>
      </c>
      <c r="D4983" s="1">
        <v>1038.95</v>
      </c>
      <c r="E4983" s="1">
        <v>4928.3100000000004</v>
      </c>
    </row>
    <row r="4984" spans="1:5">
      <c r="A4984" s="1">
        <v>1966</v>
      </c>
      <c r="B4984" s="1">
        <v>96</v>
      </c>
      <c r="C4984" s="1">
        <v>2493.29</v>
      </c>
      <c r="D4984" s="1">
        <v>624.17999999999995</v>
      </c>
      <c r="E4984" s="1">
        <v>3117.47</v>
      </c>
    </row>
    <row r="4985" spans="1:5">
      <c r="A4985" s="1">
        <v>1966</v>
      </c>
      <c r="B4985" s="1">
        <v>97</v>
      </c>
      <c r="C4985" s="1">
        <v>1576.09</v>
      </c>
      <c r="D4985" s="1">
        <v>364.29</v>
      </c>
      <c r="E4985" s="1">
        <v>1940.38</v>
      </c>
    </row>
    <row r="4986" spans="1:5">
      <c r="A4986" s="1">
        <v>1966</v>
      </c>
      <c r="B4986" s="1">
        <v>98</v>
      </c>
      <c r="C4986" s="1">
        <v>995.83</v>
      </c>
      <c r="D4986" s="1">
        <v>210.94</v>
      </c>
      <c r="E4986" s="1">
        <v>1206.76</v>
      </c>
    </row>
    <row r="4987" spans="1:5">
      <c r="A4987" s="1">
        <v>1966</v>
      </c>
      <c r="B4987" s="1">
        <v>99</v>
      </c>
      <c r="C4987" s="1">
        <v>598.71</v>
      </c>
      <c r="D4987" s="1">
        <v>109.54</v>
      </c>
      <c r="E4987" s="1">
        <v>708.25</v>
      </c>
    </row>
    <row r="4988" spans="1:5">
      <c r="A4988" s="1">
        <v>1966</v>
      </c>
      <c r="B4988" s="1">
        <v>100</v>
      </c>
      <c r="C4988" s="1">
        <v>362.24</v>
      </c>
      <c r="D4988" s="1">
        <v>55.18</v>
      </c>
      <c r="E4988" s="1">
        <v>417.42</v>
      </c>
    </row>
    <row r="4989" spans="1:5">
      <c r="A4989" s="1">
        <v>1966</v>
      </c>
      <c r="B4989" s="1">
        <v>101</v>
      </c>
      <c r="C4989" s="1">
        <v>216.61</v>
      </c>
      <c r="D4989" s="1">
        <v>30.31</v>
      </c>
      <c r="E4989" s="1">
        <v>246.92</v>
      </c>
    </row>
    <row r="4990" spans="1:5">
      <c r="A4990" s="1">
        <v>1966</v>
      </c>
      <c r="B4990" s="1">
        <v>102</v>
      </c>
      <c r="C4990" s="1">
        <v>122.01</v>
      </c>
      <c r="D4990" s="1">
        <v>15.46</v>
      </c>
      <c r="E4990" s="1">
        <v>137.47999999999999</v>
      </c>
    </row>
    <row r="4991" spans="1:5">
      <c r="A4991" s="1">
        <v>1966</v>
      </c>
      <c r="B4991" s="1">
        <v>103</v>
      </c>
      <c r="C4991" s="1">
        <v>65.63</v>
      </c>
      <c r="D4991" s="1">
        <v>5.21</v>
      </c>
      <c r="E4991" s="1">
        <v>70.84</v>
      </c>
    </row>
    <row r="4992" spans="1:5">
      <c r="A4992" s="1">
        <v>1966</v>
      </c>
      <c r="B4992" s="1">
        <v>104</v>
      </c>
      <c r="C4992" s="1">
        <v>32.979999999999997</v>
      </c>
      <c r="D4992" s="1">
        <v>1.98</v>
      </c>
      <c r="E4992" s="1">
        <v>34.96</v>
      </c>
    </row>
    <row r="4993" spans="1:5">
      <c r="A4993" s="1">
        <v>1966</v>
      </c>
      <c r="B4993" s="1">
        <v>105</v>
      </c>
      <c r="C4993" s="1">
        <v>12.01</v>
      </c>
      <c r="D4993" s="1">
        <v>1.8</v>
      </c>
      <c r="E4993" s="1">
        <v>13.81</v>
      </c>
    </row>
    <row r="4994" spans="1:5">
      <c r="A4994" s="1">
        <v>1966</v>
      </c>
      <c r="B4994" s="1">
        <v>106</v>
      </c>
      <c r="C4994" s="1">
        <v>4.2699999999999996</v>
      </c>
      <c r="D4994" s="1">
        <v>0.95</v>
      </c>
      <c r="E4994" s="1">
        <v>5.23</v>
      </c>
    </row>
    <row r="4995" spans="1:5">
      <c r="A4995" s="1">
        <v>1966</v>
      </c>
      <c r="B4995" s="1">
        <v>107</v>
      </c>
      <c r="C4995" s="1">
        <v>2.44</v>
      </c>
      <c r="D4995" s="1">
        <v>0</v>
      </c>
      <c r="E4995" s="1">
        <v>2.44</v>
      </c>
    </row>
    <row r="4996" spans="1:5">
      <c r="A4996" s="1">
        <v>1966</v>
      </c>
      <c r="B4996" s="1">
        <v>108</v>
      </c>
      <c r="C4996" s="1">
        <v>0.73</v>
      </c>
      <c r="D4996" s="1">
        <v>0.28000000000000003</v>
      </c>
      <c r="E4996" s="1">
        <v>1</v>
      </c>
    </row>
    <row r="4997" spans="1:5">
      <c r="A4997" s="1">
        <v>1966</v>
      </c>
      <c r="B4997" s="1">
        <v>109</v>
      </c>
      <c r="C4997" s="1">
        <v>0.24</v>
      </c>
      <c r="D4997" s="1">
        <v>0.5</v>
      </c>
      <c r="E4997" s="1">
        <v>0.74</v>
      </c>
    </row>
    <row r="4998" spans="1:5">
      <c r="A4998" s="1">
        <v>1966</v>
      </c>
      <c r="B4998" s="1" t="s">
        <v>121</v>
      </c>
      <c r="C4998" s="1">
        <v>0</v>
      </c>
      <c r="D4998" s="1">
        <v>0.23</v>
      </c>
      <c r="E4998" s="1">
        <v>0.23</v>
      </c>
    </row>
    <row r="4999" spans="1:5">
      <c r="A4999" s="1">
        <v>1967</v>
      </c>
      <c r="B4999" s="1">
        <v>0</v>
      </c>
      <c r="C4999" s="1">
        <v>466715.77</v>
      </c>
      <c r="D4999" s="1">
        <v>488173.59</v>
      </c>
      <c r="E4999" s="1">
        <v>954889.37</v>
      </c>
    </row>
    <row r="5000" spans="1:5">
      <c r="A5000" s="1">
        <v>1967</v>
      </c>
      <c r="B5000" s="1">
        <v>1</v>
      </c>
      <c r="C5000" s="1">
        <v>469328.98</v>
      </c>
      <c r="D5000" s="1">
        <v>490301.57</v>
      </c>
      <c r="E5000" s="1">
        <v>959630.55</v>
      </c>
    </row>
    <row r="5001" spans="1:5">
      <c r="A5001" s="1">
        <v>1967</v>
      </c>
      <c r="B5001" s="1">
        <v>2</v>
      </c>
      <c r="C5001" s="1">
        <v>473591.02</v>
      </c>
      <c r="D5001" s="1">
        <v>495212.09</v>
      </c>
      <c r="E5001" s="1">
        <v>968803.1</v>
      </c>
    </row>
    <row r="5002" spans="1:5">
      <c r="A5002" s="1">
        <v>1967</v>
      </c>
      <c r="B5002" s="1">
        <v>3</v>
      </c>
      <c r="C5002" s="1">
        <v>470626.24</v>
      </c>
      <c r="D5002" s="1">
        <v>492245.91</v>
      </c>
      <c r="E5002" s="1">
        <v>962872.15</v>
      </c>
    </row>
    <row r="5003" spans="1:5">
      <c r="A5003" s="1">
        <v>1967</v>
      </c>
      <c r="B5003" s="1">
        <v>4</v>
      </c>
      <c r="C5003" s="1">
        <v>465112.21</v>
      </c>
      <c r="D5003" s="1">
        <v>486487.46</v>
      </c>
      <c r="E5003" s="1">
        <v>951599.67</v>
      </c>
    </row>
    <row r="5004" spans="1:5">
      <c r="A5004" s="1">
        <v>1967</v>
      </c>
      <c r="B5004" s="1">
        <v>5</v>
      </c>
      <c r="C5004" s="1">
        <v>454192.48</v>
      </c>
      <c r="D5004" s="1">
        <v>475545.72</v>
      </c>
      <c r="E5004" s="1">
        <v>929738.2</v>
      </c>
    </row>
    <row r="5005" spans="1:5">
      <c r="A5005" s="1">
        <v>1967</v>
      </c>
      <c r="B5005" s="1">
        <v>6</v>
      </c>
      <c r="C5005" s="1">
        <v>437873.66</v>
      </c>
      <c r="D5005" s="1">
        <v>460574.5</v>
      </c>
      <c r="E5005" s="1">
        <v>898448.16</v>
      </c>
    </row>
    <row r="5006" spans="1:5">
      <c r="A5006" s="1">
        <v>1967</v>
      </c>
      <c r="B5006" s="1">
        <v>7</v>
      </c>
      <c r="C5006" s="1">
        <v>418169.97</v>
      </c>
      <c r="D5006" s="1">
        <v>441748.16</v>
      </c>
      <c r="E5006" s="1">
        <v>859918.14</v>
      </c>
    </row>
    <row r="5007" spans="1:5">
      <c r="A5007" s="1">
        <v>1967</v>
      </c>
      <c r="B5007" s="1">
        <v>8</v>
      </c>
      <c r="C5007" s="1">
        <v>413085.54</v>
      </c>
      <c r="D5007" s="1">
        <v>437066.69</v>
      </c>
      <c r="E5007" s="1">
        <v>850152.23</v>
      </c>
    </row>
    <row r="5008" spans="1:5">
      <c r="A5008" s="1">
        <v>1967</v>
      </c>
      <c r="B5008" s="1">
        <v>9</v>
      </c>
      <c r="C5008" s="1">
        <v>401229.58</v>
      </c>
      <c r="D5008" s="1">
        <v>425375.05</v>
      </c>
      <c r="E5008" s="1">
        <v>826604.63</v>
      </c>
    </row>
    <row r="5009" spans="1:5">
      <c r="A5009" s="1">
        <v>1967</v>
      </c>
      <c r="B5009" s="1">
        <v>10</v>
      </c>
      <c r="C5009" s="1">
        <v>387650.23</v>
      </c>
      <c r="D5009" s="1">
        <v>412404.9</v>
      </c>
      <c r="E5009" s="1">
        <v>800055.13</v>
      </c>
    </row>
    <row r="5010" spans="1:5">
      <c r="A5010" s="1">
        <v>1967</v>
      </c>
      <c r="B5010" s="1">
        <v>11</v>
      </c>
      <c r="C5010" s="1">
        <v>376980.67</v>
      </c>
      <c r="D5010" s="1">
        <v>402210.9</v>
      </c>
      <c r="E5010" s="1">
        <v>779191.57</v>
      </c>
    </row>
    <row r="5011" spans="1:5">
      <c r="A5011" s="1">
        <v>1967</v>
      </c>
      <c r="B5011" s="1">
        <v>12</v>
      </c>
      <c r="C5011" s="1">
        <v>368481.04</v>
      </c>
      <c r="D5011" s="1">
        <v>392117.01</v>
      </c>
      <c r="E5011" s="1">
        <v>760598.05</v>
      </c>
    </row>
    <row r="5012" spans="1:5">
      <c r="A5012" s="1">
        <v>1967</v>
      </c>
      <c r="B5012" s="1">
        <v>13</v>
      </c>
      <c r="C5012" s="1">
        <v>371317.46</v>
      </c>
      <c r="D5012" s="1">
        <v>394082.31</v>
      </c>
      <c r="E5012" s="1">
        <v>765399.77</v>
      </c>
    </row>
    <row r="5013" spans="1:5">
      <c r="A5013" s="1">
        <v>1967</v>
      </c>
      <c r="B5013" s="1">
        <v>14</v>
      </c>
      <c r="C5013" s="1">
        <v>369999.35</v>
      </c>
      <c r="D5013" s="1">
        <v>390336.6</v>
      </c>
      <c r="E5013" s="1">
        <v>760335.95</v>
      </c>
    </row>
    <row r="5014" spans="1:5">
      <c r="A5014" s="1">
        <v>1967</v>
      </c>
      <c r="B5014" s="1">
        <v>15</v>
      </c>
      <c r="C5014" s="1">
        <v>370762.9</v>
      </c>
      <c r="D5014" s="1">
        <v>389431.38</v>
      </c>
      <c r="E5014" s="1">
        <v>760194.28</v>
      </c>
    </row>
    <row r="5015" spans="1:5">
      <c r="A5015" s="1">
        <v>1967</v>
      </c>
      <c r="B5015" s="1">
        <v>16</v>
      </c>
      <c r="C5015" s="1">
        <v>378920.69</v>
      </c>
      <c r="D5015" s="1">
        <v>397360.68</v>
      </c>
      <c r="E5015" s="1">
        <v>776281.36</v>
      </c>
    </row>
    <row r="5016" spans="1:5">
      <c r="A5016" s="1">
        <v>1967</v>
      </c>
      <c r="B5016" s="1">
        <v>17</v>
      </c>
      <c r="C5016" s="1">
        <v>391555.29</v>
      </c>
      <c r="D5016" s="1">
        <v>408651.29</v>
      </c>
      <c r="E5016" s="1">
        <v>800206.57</v>
      </c>
    </row>
    <row r="5017" spans="1:5">
      <c r="A5017" s="1">
        <v>1967</v>
      </c>
      <c r="B5017" s="1">
        <v>18</v>
      </c>
      <c r="C5017" s="1">
        <v>410112.24</v>
      </c>
      <c r="D5017" s="1">
        <v>421295.67</v>
      </c>
      <c r="E5017" s="1">
        <v>831407.91</v>
      </c>
    </row>
    <row r="5018" spans="1:5">
      <c r="A5018" s="1">
        <v>1967</v>
      </c>
      <c r="B5018" s="1">
        <v>19</v>
      </c>
      <c r="C5018" s="1">
        <v>434778.08</v>
      </c>
      <c r="D5018" s="1">
        <v>441820.58</v>
      </c>
      <c r="E5018" s="1">
        <v>876598.67</v>
      </c>
    </row>
    <row r="5019" spans="1:5">
      <c r="A5019" s="1">
        <v>1967</v>
      </c>
      <c r="B5019" s="1">
        <v>20</v>
      </c>
      <c r="C5019" s="1">
        <v>463573.9</v>
      </c>
      <c r="D5019" s="1">
        <v>469403.72</v>
      </c>
      <c r="E5019" s="1">
        <v>932977.62</v>
      </c>
    </row>
    <row r="5020" spans="1:5">
      <c r="A5020" s="1">
        <v>1967</v>
      </c>
      <c r="B5020" s="1">
        <v>21</v>
      </c>
      <c r="C5020" s="1">
        <v>392628.08</v>
      </c>
      <c r="D5020" s="1">
        <v>398185.12</v>
      </c>
      <c r="E5020" s="1">
        <v>790813.2</v>
      </c>
    </row>
    <row r="5021" spans="1:5">
      <c r="A5021" s="1">
        <v>1967</v>
      </c>
      <c r="B5021" s="1">
        <v>22</v>
      </c>
      <c r="C5021" s="1">
        <v>380761.27</v>
      </c>
      <c r="D5021" s="1">
        <v>385431.28</v>
      </c>
      <c r="E5021" s="1">
        <v>766192.55</v>
      </c>
    </row>
    <row r="5022" spans="1:5">
      <c r="A5022" s="1">
        <v>1967</v>
      </c>
      <c r="B5022" s="1">
        <v>23</v>
      </c>
      <c r="C5022" s="1">
        <v>375902.27</v>
      </c>
      <c r="D5022" s="1">
        <v>379861.29</v>
      </c>
      <c r="E5022" s="1">
        <v>755763.56</v>
      </c>
    </row>
    <row r="5023" spans="1:5">
      <c r="A5023" s="1">
        <v>1967</v>
      </c>
      <c r="B5023" s="1">
        <v>24</v>
      </c>
      <c r="C5023" s="1">
        <v>368899.77</v>
      </c>
      <c r="D5023" s="1">
        <v>372220.1</v>
      </c>
      <c r="E5023" s="1">
        <v>741119.88</v>
      </c>
    </row>
    <row r="5024" spans="1:5">
      <c r="A5024" s="1">
        <v>1967</v>
      </c>
      <c r="B5024" s="1">
        <v>25</v>
      </c>
      <c r="C5024" s="1">
        <v>342068.09</v>
      </c>
      <c r="D5024" s="1">
        <v>345896.29</v>
      </c>
      <c r="E5024" s="1">
        <v>687964.38</v>
      </c>
    </row>
    <row r="5025" spans="1:5">
      <c r="A5025" s="1">
        <v>1967</v>
      </c>
      <c r="B5025" s="1">
        <v>26</v>
      </c>
      <c r="C5025" s="1">
        <v>323292.23</v>
      </c>
      <c r="D5025" s="1">
        <v>328631.06</v>
      </c>
      <c r="E5025" s="1">
        <v>651923.30000000005</v>
      </c>
    </row>
    <row r="5026" spans="1:5">
      <c r="A5026" s="1">
        <v>1967</v>
      </c>
      <c r="B5026" s="1">
        <v>27</v>
      </c>
      <c r="C5026" s="1">
        <v>332233.76</v>
      </c>
      <c r="D5026" s="1">
        <v>339585.2</v>
      </c>
      <c r="E5026" s="1">
        <v>671818.96</v>
      </c>
    </row>
    <row r="5027" spans="1:5">
      <c r="A5027" s="1">
        <v>1967</v>
      </c>
      <c r="B5027" s="1">
        <v>28</v>
      </c>
      <c r="C5027" s="1">
        <v>335995.39</v>
      </c>
      <c r="D5027" s="1">
        <v>343668.27</v>
      </c>
      <c r="E5027" s="1">
        <v>679663.65</v>
      </c>
    </row>
    <row r="5028" spans="1:5">
      <c r="A5028" s="1">
        <v>1967</v>
      </c>
      <c r="B5028" s="1">
        <v>29</v>
      </c>
      <c r="C5028" s="1">
        <v>336110.98</v>
      </c>
      <c r="D5028" s="1">
        <v>344459.99</v>
      </c>
      <c r="E5028" s="1">
        <v>680570.96</v>
      </c>
    </row>
    <row r="5029" spans="1:5">
      <c r="A5029" s="1">
        <v>1967</v>
      </c>
      <c r="B5029" s="1">
        <v>30</v>
      </c>
      <c r="C5029" s="1">
        <v>328618.09999999998</v>
      </c>
      <c r="D5029" s="1">
        <v>339586.03</v>
      </c>
      <c r="E5029" s="1">
        <v>668204.13</v>
      </c>
    </row>
    <row r="5030" spans="1:5">
      <c r="A5030" s="1">
        <v>1967</v>
      </c>
      <c r="B5030" s="1">
        <v>31</v>
      </c>
      <c r="C5030" s="1">
        <v>324164.21000000002</v>
      </c>
      <c r="D5030" s="1">
        <v>335167.58</v>
      </c>
      <c r="E5030" s="1">
        <v>659331.79</v>
      </c>
    </row>
    <row r="5031" spans="1:5">
      <c r="A5031" s="1">
        <v>1967</v>
      </c>
      <c r="B5031" s="1">
        <v>32</v>
      </c>
      <c r="C5031" s="1">
        <v>318279.65000000002</v>
      </c>
      <c r="D5031" s="1">
        <v>329419.64</v>
      </c>
      <c r="E5031" s="1">
        <v>647699.28</v>
      </c>
    </row>
    <row r="5032" spans="1:5">
      <c r="A5032" s="1">
        <v>1967</v>
      </c>
      <c r="B5032" s="1">
        <v>33</v>
      </c>
      <c r="C5032" s="1">
        <v>314336.98</v>
      </c>
      <c r="D5032" s="1">
        <v>325401.84000000003</v>
      </c>
      <c r="E5032" s="1">
        <v>639738.81999999995</v>
      </c>
    </row>
    <row r="5033" spans="1:5">
      <c r="A5033" s="1">
        <v>1967</v>
      </c>
      <c r="B5033" s="1">
        <v>34</v>
      </c>
      <c r="C5033" s="1">
        <v>317354.5</v>
      </c>
      <c r="D5033" s="1">
        <v>330489.13</v>
      </c>
      <c r="E5033" s="1">
        <v>647843.63</v>
      </c>
    </row>
    <row r="5034" spans="1:5">
      <c r="A5034" s="1">
        <v>1967</v>
      </c>
      <c r="B5034" s="1">
        <v>35</v>
      </c>
      <c r="C5034" s="1">
        <v>325507.63</v>
      </c>
      <c r="D5034" s="1">
        <v>334203.06</v>
      </c>
      <c r="E5034" s="1">
        <v>659710.68000000005</v>
      </c>
    </row>
    <row r="5035" spans="1:5">
      <c r="A5035" s="1">
        <v>1967</v>
      </c>
      <c r="B5035" s="1">
        <v>36</v>
      </c>
      <c r="C5035" s="1">
        <v>333051.73</v>
      </c>
      <c r="D5035" s="1">
        <v>338634.41</v>
      </c>
      <c r="E5035" s="1">
        <v>671686.14</v>
      </c>
    </row>
    <row r="5036" spans="1:5">
      <c r="A5036" s="1">
        <v>1967</v>
      </c>
      <c r="B5036" s="1">
        <v>37</v>
      </c>
      <c r="C5036" s="1">
        <v>335446.15999999997</v>
      </c>
      <c r="D5036" s="1">
        <v>337876.02</v>
      </c>
      <c r="E5036" s="1">
        <v>673322.18</v>
      </c>
    </row>
    <row r="5037" spans="1:5">
      <c r="A5037" s="1">
        <v>1967</v>
      </c>
      <c r="B5037" s="1">
        <v>38</v>
      </c>
      <c r="C5037" s="1">
        <v>335013.77</v>
      </c>
      <c r="D5037" s="1">
        <v>335945.57</v>
      </c>
      <c r="E5037" s="1">
        <v>670959.34</v>
      </c>
    </row>
    <row r="5038" spans="1:5">
      <c r="A5038" s="1">
        <v>1967</v>
      </c>
      <c r="B5038" s="1">
        <v>39</v>
      </c>
      <c r="C5038" s="1">
        <v>336076.56</v>
      </c>
      <c r="D5038" s="1">
        <v>336200.45</v>
      </c>
      <c r="E5038" s="1">
        <v>672277.01</v>
      </c>
    </row>
    <row r="5039" spans="1:5">
      <c r="A5039" s="1">
        <v>1967</v>
      </c>
      <c r="B5039" s="1">
        <v>40</v>
      </c>
      <c r="C5039" s="1">
        <v>342198.18</v>
      </c>
      <c r="D5039" s="1">
        <v>342316.98</v>
      </c>
      <c r="E5039" s="1">
        <v>684515.16</v>
      </c>
    </row>
    <row r="5040" spans="1:5">
      <c r="A5040" s="1">
        <v>1967</v>
      </c>
      <c r="B5040" s="1">
        <v>41</v>
      </c>
      <c r="C5040" s="1">
        <v>349147.51</v>
      </c>
      <c r="D5040" s="1">
        <v>347848.29</v>
      </c>
      <c r="E5040" s="1">
        <v>696995.8</v>
      </c>
    </row>
    <row r="5041" spans="1:5">
      <c r="A5041" s="1">
        <v>1967</v>
      </c>
      <c r="B5041" s="1">
        <v>42</v>
      </c>
      <c r="C5041" s="1">
        <v>353911.18</v>
      </c>
      <c r="D5041" s="1">
        <v>350778.56</v>
      </c>
      <c r="E5041" s="1">
        <v>704689.74</v>
      </c>
    </row>
    <row r="5042" spans="1:5">
      <c r="A5042" s="1">
        <v>1967</v>
      </c>
      <c r="B5042" s="1">
        <v>43</v>
      </c>
      <c r="C5042" s="1">
        <v>359146.25</v>
      </c>
      <c r="D5042" s="1">
        <v>353332.94</v>
      </c>
      <c r="E5042" s="1">
        <v>712479.19</v>
      </c>
    </row>
    <row r="5043" spans="1:5">
      <c r="A5043" s="1">
        <v>1967</v>
      </c>
      <c r="B5043" s="1">
        <v>44</v>
      </c>
      <c r="C5043" s="1">
        <v>369014.99</v>
      </c>
      <c r="D5043" s="1">
        <v>361339.36</v>
      </c>
      <c r="E5043" s="1">
        <v>730354.34</v>
      </c>
    </row>
    <row r="5044" spans="1:5">
      <c r="A5044" s="1">
        <v>1967</v>
      </c>
      <c r="B5044" s="1">
        <v>45</v>
      </c>
      <c r="C5044" s="1">
        <v>386465.48</v>
      </c>
      <c r="D5044" s="1">
        <v>377537.05</v>
      </c>
      <c r="E5044" s="1">
        <v>764002.52</v>
      </c>
    </row>
    <row r="5045" spans="1:5">
      <c r="A5045" s="1">
        <v>1967</v>
      </c>
      <c r="B5045" s="1">
        <v>46</v>
      </c>
      <c r="C5045" s="1">
        <v>404190.54</v>
      </c>
      <c r="D5045" s="1">
        <v>394318.61</v>
      </c>
      <c r="E5045" s="1">
        <v>798509.15</v>
      </c>
    </row>
    <row r="5046" spans="1:5">
      <c r="A5046" s="1">
        <v>1967</v>
      </c>
      <c r="B5046" s="1">
        <v>47</v>
      </c>
      <c r="C5046" s="1">
        <v>385013.94</v>
      </c>
      <c r="D5046" s="1">
        <v>374613.73</v>
      </c>
      <c r="E5046" s="1">
        <v>759627.67</v>
      </c>
    </row>
    <row r="5047" spans="1:5">
      <c r="A5047" s="1">
        <v>1967</v>
      </c>
      <c r="B5047" s="1">
        <v>48</v>
      </c>
      <c r="C5047" s="1">
        <v>326505.33</v>
      </c>
      <c r="D5047" s="1">
        <v>313760.77</v>
      </c>
      <c r="E5047" s="1">
        <v>640266.1</v>
      </c>
    </row>
    <row r="5048" spans="1:5">
      <c r="A5048" s="1">
        <v>1967</v>
      </c>
      <c r="B5048" s="1">
        <v>49</v>
      </c>
      <c r="C5048" s="1">
        <v>300066.27</v>
      </c>
      <c r="D5048" s="1">
        <v>283430.37</v>
      </c>
      <c r="E5048" s="1">
        <v>583496.64</v>
      </c>
    </row>
    <row r="5049" spans="1:5">
      <c r="A5049" s="1">
        <v>1967</v>
      </c>
      <c r="B5049" s="1">
        <v>50</v>
      </c>
      <c r="C5049" s="1">
        <v>315620.31</v>
      </c>
      <c r="D5049" s="1">
        <v>300617.96000000002</v>
      </c>
      <c r="E5049" s="1">
        <v>616238.28</v>
      </c>
    </row>
    <row r="5050" spans="1:5">
      <c r="A5050" s="1">
        <v>1967</v>
      </c>
      <c r="B5050" s="1">
        <v>51</v>
      </c>
      <c r="C5050" s="1">
        <v>340604.48</v>
      </c>
      <c r="D5050" s="1">
        <v>323382.18</v>
      </c>
      <c r="E5050" s="1">
        <v>663986.67000000004</v>
      </c>
    </row>
    <row r="5051" spans="1:5">
      <c r="A5051" s="1">
        <v>1967</v>
      </c>
      <c r="B5051" s="1">
        <v>52</v>
      </c>
      <c r="C5051" s="1">
        <v>362055.46</v>
      </c>
      <c r="D5051" s="1">
        <v>341520.27</v>
      </c>
      <c r="E5051" s="1">
        <v>703575.73</v>
      </c>
    </row>
    <row r="5052" spans="1:5">
      <c r="A5052" s="1">
        <v>1967</v>
      </c>
      <c r="B5052" s="1">
        <v>53</v>
      </c>
      <c r="C5052" s="1">
        <v>370012.89</v>
      </c>
      <c r="D5052" s="1">
        <v>347748.75</v>
      </c>
      <c r="E5052" s="1">
        <v>717761.64</v>
      </c>
    </row>
    <row r="5053" spans="1:5">
      <c r="A5053" s="1">
        <v>1967</v>
      </c>
      <c r="B5053" s="1">
        <v>54</v>
      </c>
      <c r="C5053" s="1">
        <v>366008.63</v>
      </c>
      <c r="D5053" s="1">
        <v>343874.92</v>
      </c>
      <c r="E5053" s="1">
        <v>709883.55</v>
      </c>
    </row>
    <row r="5054" spans="1:5">
      <c r="A5054" s="1">
        <v>1967</v>
      </c>
      <c r="B5054" s="1">
        <v>55</v>
      </c>
      <c r="C5054" s="1">
        <v>361914.68</v>
      </c>
      <c r="D5054" s="1">
        <v>339302.28</v>
      </c>
      <c r="E5054" s="1">
        <v>701216.96</v>
      </c>
    </row>
    <row r="5055" spans="1:5">
      <c r="A5055" s="1">
        <v>1967</v>
      </c>
      <c r="B5055" s="1">
        <v>56</v>
      </c>
      <c r="C5055" s="1">
        <v>361577.65</v>
      </c>
      <c r="D5055" s="1">
        <v>336169.54</v>
      </c>
      <c r="E5055" s="1">
        <v>697747.19</v>
      </c>
    </row>
    <row r="5056" spans="1:5">
      <c r="A5056" s="1">
        <v>1967</v>
      </c>
      <c r="B5056" s="1">
        <v>57</v>
      </c>
      <c r="C5056" s="1">
        <v>362164.53</v>
      </c>
      <c r="D5056" s="1">
        <v>334379.45</v>
      </c>
      <c r="E5056" s="1">
        <v>696543.98</v>
      </c>
    </row>
    <row r="5057" spans="1:5">
      <c r="A5057" s="1">
        <v>1967</v>
      </c>
      <c r="B5057" s="1">
        <v>58</v>
      </c>
      <c r="C5057" s="1">
        <v>360328.69</v>
      </c>
      <c r="D5057" s="1">
        <v>331387.59000000003</v>
      </c>
      <c r="E5057" s="1">
        <v>691716.27</v>
      </c>
    </row>
    <row r="5058" spans="1:5">
      <c r="A5058" s="1">
        <v>1967</v>
      </c>
      <c r="B5058" s="1">
        <v>59</v>
      </c>
      <c r="C5058" s="1">
        <v>355544.41</v>
      </c>
      <c r="D5058" s="1">
        <v>323754.27</v>
      </c>
      <c r="E5058" s="1">
        <v>679298.68</v>
      </c>
    </row>
    <row r="5059" spans="1:5">
      <c r="A5059" s="1">
        <v>1967</v>
      </c>
      <c r="B5059" s="1">
        <v>60</v>
      </c>
      <c r="C5059" s="1">
        <v>348197.65</v>
      </c>
      <c r="D5059" s="1">
        <v>312965.90000000002</v>
      </c>
      <c r="E5059" s="1">
        <v>661163.55000000005</v>
      </c>
    </row>
    <row r="5060" spans="1:5">
      <c r="A5060" s="1">
        <v>1967</v>
      </c>
      <c r="B5060" s="1">
        <v>61</v>
      </c>
      <c r="C5060" s="1">
        <v>341826.2</v>
      </c>
      <c r="D5060" s="1">
        <v>301703.34999999998</v>
      </c>
      <c r="E5060" s="1">
        <v>643529.54</v>
      </c>
    </row>
    <row r="5061" spans="1:5">
      <c r="A5061" s="1">
        <v>1967</v>
      </c>
      <c r="B5061" s="1">
        <v>62</v>
      </c>
      <c r="C5061" s="1">
        <v>336239.61</v>
      </c>
      <c r="D5061" s="1">
        <v>291232.82</v>
      </c>
      <c r="E5061" s="1">
        <v>627472.43000000005</v>
      </c>
    </row>
    <row r="5062" spans="1:5">
      <c r="A5062" s="1">
        <v>1967</v>
      </c>
      <c r="B5062" s="1">
        <v>63</v>
      </c>
      <c r="C5062" s="1">
        <v>328761.74</v>
      </c>
      <c r="D5062" s="1">
        <v>280351.71000000002</v>
      </c>
      <c r="E5062" s="1">
        <v>609113.43999999994</v>
      </c>
    </row>
    <row r="5063" spans="1:5">
      <c r="A5063" s="1">
        <v>1967</v>
      </c>
      <c r="B5063" s="1">
        <v>64</v>
      </c>
      <c r="C5063" s="1">
        <v>318507.38</v>
      </c>
      <c r="D5063" s="1">
        <v>267877.34000000003</v>
      </c>
      <c r="E5063" s="1">
        <v>586384.73</v>
      </c>
    </row>
    <row r="5064" spans="1:5">
      <c r="A5064" s="1">
        <v>1967</v>
      </c>
      <c r="B5064" s="1">
        <v>65</v>
      </c>
      <c r="C5064" s="1">
        <v>308502.32</v>
      </c>
      <c r="D5064" s="1">
        <v>253295.95</v>
      </c>
      <c r="E5064" s="1">
        <v>561798.27</v>
      </c>
    </row>
    <row r="5065" spans="1:5">
      <c r="A5065" s="1">
        <v>1967</v>
      </c>
      <c r="B5065" s="1">
        <v>66</v>
      </c>
      <c r="C5065" s="1">
        <v>300501.05</v>
      </c>
      <c r="D5065" s="1">
        <v>236956.31</v>
      </c>
      <c r="E5065" s="1">
        <v>537457.36</v>
      </c>
    </row>
    <row r="5066" spans="1:5">
      <c r="A5066" s="1">
        <v>1967</v>
      </c>
      <c r="B5066" s="1">
        <v>67</v>
      </c>
      <c r="C5066" s="1">
        <v>290766.2</v>
      </c>
      <c r="D5066" s="1">
        <v>217633.19</v>
      </c>
      <c r="E5066" s="1">
        <v>508399.39</v>
      </c>
    </row>
    <row r="5067" spans="1:5">
      <c r="A5067" s="1">
        <v>1967</v>
      </c>
      <c r="B5067" s="1">
        <v>68</v>
      </c>
      <c r="C5067" s="1">
        <v>276793.02</v>
      </c>
      <c r="D5067" s="1">
        <v>196195.20000000001</v>
      </c>
      <c r="E5067" s="1">
        <v>472988.22</v>
      </c>
    </row>
    <row r="5068" spans="1:5">
      <c r="A5068" s="1">
        <v>1967</v>
      </c>
      <c r="B5068" s="1">
        <v>69</v>
      </c>
      <c r="C5068" s="1">
        <v>263608.38</v>
      </c>
      <c r="D5068" s="1">
        <v>178512.09</v>
      </c>
      <c r="E5068" s="1">
        <v>442120.47</v>
      </c>
    </row>
    <row r="5069" spans="1:5">
      <c r="A5069" s="1">
        <v>1967</v>
      </c>
      <c r="B5069" s="1">
        <v>70</v>
      </c>
      <c r="C5069" s="1">
        <v>252993.84</v>
      </c>
      <c r="D5069" s="1">
        <v>165168.35999999999</v>
      </c>
      <c r="E5069" s="1">
        <v>418162.2</v>
      </c>
    </row>
    <row r="5070" spans="1:5">
      <c r="A5070" s="1">
        <v>1967</v>
      </c>
      <c r="B5070" s="1">
        <v>71</v>
      </c>
      <c r="C5070" s="1">
        <v>241794.88</v>
      </c>
      <c r="D5070" s="1">
        <v>152882.69</v>
      </c>
      <c r="E5070" s="1">
        <v>394677.57</v>
      </c>
    </row>
    <row r="5071" spans="1:5">
      <c r="A5071" s="1">
        <v>1967</v>
      </c>
      <c r="B5071" s="1">
        <v>72</v>
      </c>
      <c r="C5071" s="1">
        <v>229575.15</v>
      </c>
      <c r="D5071" s="1">
        <v>141806.76999999999</v>
      </c>
      <c r="E5071" s="1">
        <v>371381.91</v>
      </c>
    </row>
    <row r="5072" spans="1:5">
      <c r="A5072" s="1">
        <v>1967</v>
      </c>
      <c r="B5072" s="1">
        <v>73</v>
      </c>
      <c r="C5072" s="1">
        <v>216743.01</v>
      </c>
      <c r="D5072" s="1">
        <v>131415.06</v>
      </c>
      <c r="E5072" s="1">
        <v>348158.07</v>
      </c>
    </row>
    <row r="5073" spans="1:5">
      <c r="A5073" s="1">
        <v>1967</v>
      </c>
      <c r="B5073" s="1">
        <v>74</v>
      </c>
      <c r="C5073" s="1">
        <v>203808.46</v>
      </c>
      <c r="D5073" s="1">
        <v>121343.66</v>
      </c>
      <c r="E5073" s="1">
        <v>325152.12</v>
      </c>
    </row>
    <row r="5074" spans="1:5">
      <c r="A5074" s="1">
        <v>1967</v>
      </c>
      <c r="B5074" s="1">
        <v>75</v>
      </c>
      <c r="C5074" s="1">
        <v>191257.21</v>
      </c>
      <c r="D5074" s="1">
        <v>110681.48</v>
      </c>
      <c r="E5074" s="1">
        <v>301938.69</v>
      </c>
    </row>
    <row r="5075" spans="1:5">
      <c r="A5075" s="1">
        <v>1967</v>
      </c>
      <c r="B5075" s="1">
        <v>76</v>
      </c>
      <c r="C5075" s="1">
        <v>177943.39</v>
      </c>
      <c r="D5075" s="1">
        <v>99961.73</v>
      </c>
      <c r="E5075" s="1">
        <v>277905.13</v>
      </c>
    </row>
    <row r="5076" spans="1:5">
      <c r="A5076" s="1">
        <v>1967</v>
      </c>
      <c r="B5076" s="1">
        <v>77</v>
      </c>
      <c r="C5076" s="1">
        <v>167195.81</v>
      </c>
      <c r="D5076" s="1">
        <v>90146.58</v>
      </c>
      <c r="E5076" s="1">
        <v>257342.39</v>
      </c>
    </row>
    <row r="5077" spans="1:5">
      <c r="A5077" s="1">
        <v>1967</v>
      </c>
      <c r="B5077" s="1">
        <v>78</v>
      </c>
      <c r="C5077" s="1">
        <v>155723.38</v>
      </c>
      <c r="D5077" s="1">
        <v>80929.820000000007</v>
      </c>
      <c r="E5077" s="1">
        <v>236653.2</v>
      </c>
    </row>
    <row r="5078" spans="1:5">
      <c r="A5078" s="1">
        <v>1967</v>
      </c>
      <c r="B5078" s="1">
        <v>79</v>
      </c>
      <c r="C5078" s="1">
        <v>142557.17000000001</v>
      </c>
      <c r="D5078" s="1">
        <v>70906.100000000006</v>
      </c>
      <c r="E5078" s="1">
        <v>213463.27</v>
      </c>
    </row>
    <row r="5079" spans="1:5">
      <c r="A5079" s="1">
        <v>1967</v>
      </c>
      <c r="B5079" s="1">
        <v>80</v>
      </c>
      <c r="C5079" s="1">
        <v>128160.18</v>
      </c>
      <c r="D5079" s="1">
        <v>62845.69</v>
      </c>
      <c r="E5079" s="1">
        <v>191005.86</v>
      </c>
    </row>
    <row r="5080" spans="1:5">
      <c r="A5080" s="1">
        <v>1967</v>
      </c>
      <c r="B5080" s="1">
        <v>81</v>
      </c>
      <c r="C5080" s="1">
        <v>115722.6</v>
      </c>
      <c r="D5080" s="1">
        <v>54879.44</v>
      </c>
      <c r="E5080" s="1">
        <v>170602.04</v>
      </c>
    </row>
    <row r="5081" spans="1:5">
      <c r="A5081" s="1">
        <v>1967</v>
      </c>
      <c r="B5081" s="1">
        <v>82</v>
      </c>
      <c r="C5081" s="1">
        <v>103226.61</v>
      </c>
      <c r="D5081" s="1">
        <v>47574.51</v>
      </c>
      <c r="E5081" s="1">
        <v>150801.12</v>
      </c>
    </row>
    <row r="5082" spans="1:5">
      <c r="A5082" s="1">
        <v>1967</v>
      </c>
      <c r="B5082" s="1">
        <v>83</v>
      </c>
      <c r="C5082" s="1">
        <v>90453.3</v>
      </c>
      <c r="D5082" s="1">
        <v>40407.71</v>
      </c>
      <c r="E5082" s="1">
        <v>130861.01</v>
      </c>
    </row>
    <row r="5083" spans="1:5">
      <c r="A5083" s="1">
        <v>1967</v>
      </c>
      <c r="B5083" s="1">
        <v>84</v>
      </c>
      <c r="C5083" s="1">
        <v>78033.41</v>
      </c>
      <c r="D5083" s="1">
        <v>33715.21</v>
      </c>
      <c r="E5083" s="1">
        <v>111748.62</v>
      </c>
    </row>
    <row r="5084" spans="1:5">
      <c r="A5084" s="1">
        <v>1967</v>
      </c>
      <c r="B5084" s="1">
        <v>85</v>
      </c>
      <c r="C5084" s="1">
        <v>66856.179999999993</v>
      </c>
      <c r="D5084" s="1">
        <v>27970.21</v>
      </c>
      <c r="E5084" s="1">
        <v>94826.39</v>
      </c>
    </row>
    <row r="5085" spans="1:5">
      <c r="A5085" s="1">
        <v>1967</v>
      </c>
      <c r="B5085" s="1">
        <v>86</v>
      </c>
      <c r="C5085" s="1">
        <v>56278.29</v>
      </c>
      <c r="D5085" s="1">
        <v>22822.93</v>
      </c>
      <c r="E5085" s="1">
        <v>79101.22</v>
      </c>
    </row>
    <row r="5086" spans="1:5">
      <c r="A5086" s="1">
        <v>1967</v>
      </c>
      <c r="B5086" s="1">
        <v>87</v>
      </c>
      <c r="C5086" s="1">
        <v>45897.18</v>
      </c>
      <c r="D5086" s="1">
        <v>18100.53</v>
      </c>
      <c r="E5086" s="1">
        <v>63997.71</v>
      </c>
    </row>
    <row r="5087" spans="1:5">
      <c r="A5087" s="1">
        <v>1967</v>
      </c>
      <c r="B5087" s="1">
        <v>88</v>
      </c>
      <c r="C5087" s="1">
        <v>36489.18</v>
      </c>
      <c r="D5087" s="1">
        <v>13926.83</v>
      </c>
      <c r="E5087" s="1">
        <v>50416.02</v>
      </c>
    </row>
    <row r="5088" spans="1:5">
      <c r="A5088" s="1">
        <v>1967</v>
      </c>
      <c r="B5088" s="1">
        <v>89</v>
      </c>
      <c r="C5088" s="1">
        <v>28825.74</v>
      </c>
      <c r="D5088" s="1">
        <v>10541.26</v>
      </c>
      <c r="E5088" s="1">
        <v>39367</v>
      </c>
    </row>
    <row r="5089" spans="1:5">
      <c r="A5089" s="1">
        <v>1967</v>
      </c>
      <c r="B5089" s="1">
        <v>90</v>
      </c>
      <c r="C5089" s="1">
        <v>22558.01</v>
      </c>
      <c r="D5089" s="1">
        <v>7872.81</v>
      </c>
      <c r="E5089" s="1">
        <v>30430.82</v>
      </c>
    </row>
    <row r="5090" spans="1:5">
      <c r="A5090" s="1">
        <v>1967</v>
      </c>
      <c r="B5090" s="1">
        <v>91</v>
      </c>
      <c r="C5090" s="1">
        <v>17096.310000000001</v>
      </c>
      <c r="D5090" s="1">
        <v>5706.21</v>
      </c>
      <c r="E5090" s="1">
        <v>22802.52</v>
      </c>
    </row>
    <row r="5091" spans="1:5">
      <c r="A5091" s="1">
        <v>1967</v>
      </c>
      <c r="B5091" s="1">
        <v>92</v>
      </c>
      <c r="C5091" s="1">
        <v>12548.8</v>
      </c>
      <c r="D5091" s="1">
        <v>3992.46</v>
      </c>
      <c r="E5091" s="1">
        <v>16541.259999999998</v>
      </c>
    </row>
    <row r="5092" spans="1:5">
      <c r="A5092" s="1">
        <v>1967</v>
      </c>
      <c r="B5092" s="1">
        <v>93</v>
      </c>
      <c r="C5092" s="1">
        <v>8947.91</v>
      </c>
      <c r="D5092" s="1">
        <v>2710.82</v>
      </c>
      <c r="E5092" s="1">
        <v>11658.73</v>
      </c>
    </row>
    <row r="5093" spans="1:5">
      <c r="A5093" s="1">
        <v>1967</v>
      </c>
      <c r="B5093" s="1">
        <v>94</v>
      </c>
      <c r="C5093" s="1">
        <v>6175.48</v>
      </c>
      <c r="D5093" s="1">
        <v>1775.42</v>
      </c>
      <c r="E5093" s="1">
        <v>7950.89</v>
      </c>
    </row>
    <row r="5094" spans="1:5">
      <c r="A5094" s="1">
        <v>1967</v>
      </c>
      <c r="B5094" s="1">
        <v>95</v>
      </c>
      <c r="C5094" s="1">
        <v>4195.63</v>
      </c>
      <c r="D5094" s="1">
        <v>1116.42</v>
      </c>
      <c r="E5094" s="1">
        <v>5312.05</v>
      </c>
    </row>
    <row r="5095" spans="1:5">
      <c r="A5095" s="1">
        <v>1967</v>
      </c>
      <c r="B5095" s="1">
        <v>96</v>
      </c>
      <c r="C5095" s="1">
        <v>2754.36</v>
      </c>
      <c r="D5095" s="1">
        <v>685.37</v>
      </c>
      <c r="E5095" s="1">
        <v>3439.73</v>
      </c>
    </row>
    <row r="5096" spans="1:5">
      <c r="A5096" s="1">
        <v>1967</v>
      </c>
      <c r="B5096" s="1">
        <v>97</v>
      </c>
      <c r="C5096" s="1">
        <v>1720.01</v>
      </c>
      <c r="D5096" s="1">
        <v>398.05</v>
      </c>
      <c r="E5096" s="1">
        <v>2118.0500000000002</v>
      </c>
    </row>
    <row r="5097" spans="1:5">
      <c r="A5097" s="1">
        <v>1967</v>
      </c>
      <c r="B5097" s="1">
        <v>98</v>
      </c>
      <c r="C5097" s="1">
        <v>1063.1600000000001</v>
      </c>
      <c r="D5097" s="1">
        <v>223.24</v>
      </c>
      <c r="E5097" s="1">
        <v>1286.4000000000001</v>
      </c>
    </row>
    <row r="5098" spans="1:5">
      <c r="A5098" s="1">
        <v>1967</v>
      </c>
      <c r="B5098" s="1">
        <v>99</v>
      </c>
      <c r="C5098" s="1">
        <v>649.45000000000005</v>
      </c>
      <c r="D5098" s="1">
        <v>125.02</v>
      </c>
      <c r="E5098" s="1">
        <v>774.47</v>
      </c>
    </row>
    <row r="5099" spans="1:5">
      <c r="A5099" s="1">
        <v>1967</v>
      </c>
      <c r="B5099" s="1">
        <v>100</v>
      </c>
      <c r="C5099" s="1">
        <v>378.91</v>
      </c>
      <c r="D5099" s="1">
        <v>63.29</v>
      </c>
      <c r="E5099" s="1">
        <v>442.2</v>
      </c>
    </row>
    <row r="5100" spans="1:5">
      <c r="A5100" s="1">
        <v>1967</v>
      </c>
      <c r="B5100" s="1">
        <v>101</v>
      </c>
      <c r="C5100" s="1">
        <v>230.11</v>
      </c>
      <c r="D5100" s="1">
        <v>30.7</v>
      </c>
      <c r="E5100" s="1">
        <v>260.8</v>
      </c>
    </row>
    <row r="5101" spans="1:5">
      <c r="A5101" s="1">
        <v>1967</v>
      </c>
      <c r="B5101" s="1">
        <v>102</v>
      </c>
      <c r="C5101" s="1">
        <v>135.80000000000001</v>
      </c>
      <c r="D5101" s="1">
        <v>15.7</v>
      </c>
      <c r="E5101" s="1">
        <v>151.5</v>
      </c>
    </row>
    <row r="5102" spans="1:5">
      <c r="A5102" s="1">
        <v>1967</v>
      </c>
      <c r="B5102" s="1">
        <v>103</v>
      </c>
      <c r="C5102" s="1">
        <v>73.47</v>
      </c>
      <c r="D5102" s="1">
        <v>8.32</v>
      </c>
      <c r="E5102" s="1">
        <v>81.790000000000006</v>
      </c>
    </row>
    <row r="5103" spans="1:5">
      <c r="A5103" s="1">
        <v>1967</v>
      </c>
      <c r="B5103" s="1">
        <v>104</v>
      </c>
      <c r="C5103" s="1">
        <v>37.97</v>
      </c>
      <c r="D5103" s="1">
        <v>3</v>
      </c>
      <c r="E5103" s="1">
        <v>40.97</v>
      </c>
    </row>
    <row r="5104" spans="1:5">
      <c r="A5104" s="1">
        <v>1967</v>
      </c>
      <c r="B5104" s="1">
        <v>105</v>
      </c>
      <c r="C5104" s="1">
        <v>15.98</v>
      </c>
      <c r="D5104" s="1">
        <v>0.5</v>
      </c>
      <c r="E5104" s="1">
        <v>16.48</v>
      </c>
    </row>
    <row r="5105" spans="1:5">
      <c r="A5105" s="1">
        <v>1967</v>
      </c>
      <c r="B5105" s="1">
        <v>106</v>
      </c>
      <c r="C5105" s="1">
        <v>5.3</v>
      </c>
      <c r="D5105" s="1">
        <v>0.5</v>
      </c>
      <c r="E5105" s="1">
        <v>5.8</v>
      </c>
    </row>
    <row r="5106" spans="1:5">
      <c r="A5106" s="1">
        <v>1967</v>
      </c>
      <c r="B5106" s="1">
        <v>107</v>
      </c>
      <c r="C5106" s="1">
        <v>2.4700000000000002</v>
      </c>
      <c r="D5106" s="1">
        <v>0.23</v>
      </c>
      <c r="E5106" s="1">
        <v>2.69</v>
      </c>
    </row>
    <row r="5107" spans="1:5">
      <c r="A5107" s="1">
        <v>1967</v>
      </c>
      <c r="B5107" s="1">
        <v>108</v>
      </c>
      <c r="C5107" s="1">
        <v>1.47</v>
      </c>
      <c r="D5107" s="1">
        <v>0</v>
      </c>
      <c r="E5107" s="1">
        <v>1.47</v>
      </c>
    </row>
    <row r="5108" spans="1:5">
      <c r="A5108" s="1">
        <v>1967</v>
      </c>
      <c r="B5108" s="1">
        <v>109</v>
      </c>
      <c r="C5108" s="1">
        <v>0.47</v>
      </c>
      <c r="D5108" s="1">
        <v>0.28000000000000003</v>
      </c>
      <c r="E5108" s="1">
        <v>0.75</v>
      </c>
    </row>
    <row r="5109" spans="1:5">
      <c r="A5109" s="1">
        <v>1967</v>
      </c>
      <c r="B5109" s="1" t="s">
        <v>121</v>
      </c>
      <c r="C5109" s="1">
        <v>0</v>
      </c>
      <c r="D5109" s="1">
        <v>0.73</v>
      </c>
      <c r="E5109" s="1">
        <v>0.73</v>
      </c>
    </row>
    <row r="5110" spans="1:5">
      <c r="A5110" s="1">
        <v>1968</v>
      </c>
      <c r="B5110" s="1">
        <v>0</v>
      </c>
      <c r="C5110" s="1">
        <v>456685.52</v>
      </c>
      <c r="D5110" s="1">
        <v>475594.4</v>
      </c>
      <c r="E5110" s="1">
        <v>932279.92</v>
      </c>
    </row>
    <row r="5111" spans="1:5">
      <c r="A5111" s="1">
        <v>1968</v>
      </c>
      <c r="B5111" s="1">
        <v>1</v>
      </c>
      <c r="C5111" s="1">
        <v>466057.78</v>
      </c>
      <c r="D5111" s="1">
        <v>485076.17</v>
      </c>
      <c r="E5111" s="1">
        <v>951133.95</v>
      </c>
    </row>
    <row r="5112" spans="1:5">
      <c r="A5112" s="1">
        <v>1968</v>
      </c>
      <c r="B5112" s="1">
        <v>2</v>
      </c>
      <c r="C5112" s="1">
        <v>469421.38</v>
      </c>
      <c r="D5112" s="1">
        <v>488860.17</v>
      </c>
      <c r="E5112" s="1">
        <v>958281.55</v>
      </c>
    </row>
    <row r="5113" spans="1:5">
      <c r="A5113" s="1">
        <v>1968</v>
      </c>
      <c r="B5113" s="1">
        <v>3</v>
      </c>
      <c r="C5113" s="1">
        <v>473737.32</v>
      </c>
      <c r="D5113" s="1">
        <v>494119.69</v>
      </c>
      <c r="E5113" s="1">
        <v>967857</v>
      </c>
    </row>
    <row r="5114" spans="1:5">
      <c r="A5114" s="1">
        <v>1968</v>
      </c>
      <c r="B5114" s="1">
        <v>4</v>
      </c>
      <c r="C5114" s="1">
        <v>470850.78</v>
      </c>
      <c r="D5114" s="1">
        <v>491464.43</v>
      </c>
      <c r="E5114" s="1">
        <v>962315.22</v>
      </c>
    </row>
    <row r="5115" spans="1:5">
      <c r="A5115" s="1">
        <v>1968</v>
      </c>
      <c r="B5115" s="1">
        <v>5</v>
      </c>
      <c r="C5115" s="1">
        <v>463987.49</v>
      </c>
      <c r="D5115" s="1">
        <v>483692.76</v>
      </c>
      <c r="E5115" s="1">
        <v>947680.24</v>
      </c>
    </row>
    <row r="5116" spans="1:5">
      <c r="A5116" s="1">
        <v>1968</v>
      </c>
      <c r="B5116" s="1">
        <v>6</v>
      </c>
      <c r="C5116" s="1">
        <v>453773.08</v>
      </c>
      <c r="D5116" s="1">
        <v>473688.63</v>
      </c>
      <c r="E5116" s="1">
        <v>927461.71</v>
      </c>
    </row>
    <row r="5117" spans="1:5">
      <c r="A5117" s="1">
        <v>1968</v>
      </c>
      <c r="B5117" s="1">
        <v>7</v>
      </c>
      <c r="C5117" s="1">
        <v>437477.66</v>
      </c>
      <c r="D5117" s="1">
        <v>459600.36</v>
      </c>
      <c r="E5117" s="1">
        <v>897078.02</v>
      </c>
    </row>
    <row r="5118" spans="1:5">
      <c r="A5118" s="1">
        <v>1968</v>
      </c>
      <c r="B5118" s="1">
        <v>8</v>
      </c>
      <c r="C5118" s="1">
        <v>417781.57</v>
      </c>
      <c r="D5118" s="1">
        <v>441240.24</v>
      </c>
      <c r="E5118" s="1">
        <v>859021.81</v>
      </c>
    </row>
    <row r="5119" spans="1:5">
      <c r="A5119" s="1">
        <v>1968</v>
      </c>
      <c r="B5119" s="1">
        <v>9</v>
      </c>
      <c r="C5119" s="1">
        <v>412930.34</v>
      </c>
      <c r="D5119" s="1">
        <v>437010.78</v>
      </c>
      <c r="E5119" s="1">
        <v>849941.12</v>
      </c>
    </row>
    <row r="5120" spans="1:5">
      <c r="A5120" s="1">
        <v>1968</v>
      </c>
      <c r="B5120" s="1">
        <v>10</v>
      </c>
      <c r="C5120" s="1">
        <v>400365.06</v>
      </c>
      <c r="D5120" s="1">
        <v>425032.25</v>
      </c>
      <c r="E5120" s="1">
        <v>825397.31</v>
      </c>
    </row>
    <row r="5121" spans="1:5">
      <c r="A5121" s="1">
        <v>1968</v>
      </c>
      <c r="B5121" s="1">
        <v>11</v>
      </c>
      <c r="C5121" s="1">
        <v>386810.16</v>
      </c>
      <c r="D5121" s="1">
        <v>412699.38</v>
      </c>
      <c r="E5121" s="1">
        <v>799509.54</v>
      </c>
    </row>
    <row r="5122" spans="1:5">
      <c r="A5122" s="1">
        <v>1968</v>
      </c>
      <c r="B5122" s="1">
        <v>12</v>
      </c>
      <c r="C5122" s="1">
        <v>376350.62</v>
      </c>
      <c r="D5122" s="1">
        <v>402808.9</v>
      </c>
      <c r="E5122" s="1">
        <v>779159.53</v>
      </c>
    </row>
    <row r="5123" spans="1:5">
      <c r="A5123" s="1">
        <v>1968</v>
      </c>
      <c r="B5123" s="1">
        <v>13</v>
      </c>
      <c r="C5123" s="1">
        <v>368124.24</v>
      </c>
      <c r="D5123" s="1">
        <v>392808.19</v>
      </c>
      <c r="E5123" s="1">
        <v>760932.43</v>
      </c>
    </row>
    <row r="5124" spans="1:5">
      <c r="A5124" s="1">
        <v>1968</v>
      </c>
      <c r="B5124" s="1">
        <v>14</v>
      </c>
      <c r="C5124" s="1">
        <v>371171.85</v>
      </c>
      <c r="D5124" s="1">
        <v>395094.93</v>
      </c>
      <c r="E5124" s="1">
        <v>766266.78</v>
      </c>
    </row>
    <row r="5125" spans="1:5">
      <c r="A5125" s="1">
        <v>1968</v>
      </c>
      <c r="B5125" s="1">
        <v>15</v>
      </c>
      <c r="C5125" s="1">
        <v>373294.25</v>
      </c>
      <c r="D5125" s="1">
        <v>395580.81</v>
      </c>
      <c r="E5125" s="1">
        <v>768875.07</v>
      </c>
    </row>
    <row r="5126" spans="1:5">
      <c r="A5126" s="1">
        <v>1968</v>
      </c>
      <c r="B5126" s="1">
        <v>16</v>
      </c>
      <c r="C5126" s="1">
        <v>369980.04</v>
      </c>
      <c r="D5126" s="1">
        <v>389055.36</v>
      </c>
      <c r="E5126" s="1">
        <v>759035.4</v>
      </c>
    </row>
    <row r="5127" spans="1:5">
      <c r="A5127" s="1">
        <v>1968</v>
      </c>
      <c r="B5127" s="1">
        <v>17</v>
      </c>
      <c r="C5127" s="1">
        <v>379264.11</v>
      </c>
      <c r="D5127" s="1">
        <v>396530.29</v>
      </c>
      <c r="E5127" s="1">
        <v>775794.4</v>
      </c>
    </row>
    <row r="5128" spans="1:5">
      <c r="A5128" s="1">
        <v>1968</v>
      </c>
      <c r="B5128" s="1">
        <v>18</v>
      </c>
      <c r="C5128" s="1">
        <v>393776.07</v>
      </c>
      <c r="D5128" s="1">
        <v>404854.2</v>
      </c>
      <c r="E5128" s="1">
        <v>798630.27</v>
      </c>
    </row>
    <row r="5129" spans="1:5">
      <c r="A5129" s="1">
        <v>1968</v>
      </c>
      <c r="B5129" s="1">
        <v>19</v>
      </c>
      <c r="C5129" s="1">
        <v>413098.26</v>
      </c>
      <c r="D5129" s="1">
        <v>419544.65</v>
      </c>
      <c r="E5129" s="1">
        <v>832642.91</v>
      </c>
    </row>
    <row r="5130" spans="1:5">
      <c r="A5130" s="1">
        <v>1968</v>
      </c>
      <c r="B5130" s="1">
        <v>20</v>
      </c>
      <c r="C5130" s="1">
        <v>436374.3</v>
      </c>
      <c r="D5130" s="1">
        <v>440041.84</v>
      </c>
      <c r="E5130" s="1">
        <v>876416.14</v>
      </c>
    </row>
    <row r="5131" spans="1:5">
      <c r="A5131" s="1">
        <v>1968</v>
      </c>
      <c r="B5131" s="1">
        <v>21</v>
      </c>
      <c r="C5131" s="1">
        <v>465418.08</v>
      </c>
      <c r="D5131" s="1">
        <v>471145</v>
      </c>
      <c r="E5131" s="1">
        <v>936563.08</v>
      </c>
    </row>
    <row r="5132" spans="1:5">
      <c r="A5132" s="1">
        <v>1968</v>
      </c>
      <c r="B5132" s="1">
        <v>22</v>
      </c>
      <c r="C5132" s="1">
        <v>393558.66</v>
      </c>
      <c r="D5132" s="1">
        <v>399037.7</v>
      </c>
      <c r="E5132" s="1">
        <v>792596.36</v>
      </c>
    </row>
    <row r="5133" spans="1:5">
      <c r="A5133" s="1">
        <v>1968</v>
      </c>
      <c r="B5133" s="1">
        <v>23</v>
      </c>
      <c r="C5133" s="1">
        <v>381321.63</v>
      </c>
      <c r="D5133" s="1">
        <v>386023.71</v>
      </c>
      <c r="E5133" s="1">
        <v>767345.34</v>
      </c>
    </row>
    <row r="5134" spans="1:5">
      <c r="A5134" s="1">
        <v>1968</v>
      </c>
      <c r="B5134" s="1">
        <v>24</v>
      </c>
      <c r="C5134" s="1">
        <v>376233.86</v>
      </c>
      <c r="D5134" s="1">
        <v>380649.25</v>
      </c>
      <c r="E5134" s="1">
        <v>756883.1</v>
      </c>
    </row>
    <row r="5135" spans="1:5">
      <c r="A5135" s="1">
        <v>1968</v>
      </c>
      <c r="B5135" s="1">
        <v>25</v>
      </c>
      <c r="C5135" s="1">
        <v>367316.99</v>
      </c>
      <c r="D5135" s="1">
        <v>371983.56</v>
      </c>
      <c r="E5135" s="1">
        <v>739300.54</v>
      </c>
    </row>
    <row r="5136" spans="1:5">
      <c r="A5136" s="1">
        <v>1968</v>
      </c>
      <c r="B5136" s="1">
        <v>26</v>
      </c>
      <c r="C5136" s="1">
        <v>339376.33</v>
      </c>
      <c r="D5136" s="1">
        <v>344312.46</v>
      </c>
      <c r="E5136" s="1">
        <v>683688.8</v>
      </c>
    </row>
    <row r="5137" spans="1:5">
      <c r="A5137" s="1">
        <v>1968</v>
      </c>
      <c r="B5137" s="1">
        <v>27</v>
      </c>
      <c r="C5137" s="1">
        <v>320119.18</v>
      </c>
      <c r="D5137" s="1">
        <v>326637.51</v>
      </c>
      <c r="E5137" s="1">
        <v>646756.68999999994</v>
      </c>
    </row>
    <row r="5138" spans="1:5">
      <c r="A5138" s="1">
        <v>1968</v>
      </c>
      <c r="B5138" s="1">
        <v>28</v>
      </c>
      <c r="C5138" s="1">
        <v>329612.05</v>
      </c>
      <c r="D5138" s="1">
        <v>337678.25</v>
      </c>
      <c r="E5138" s="1">
        <v>667290.30000000005</v>
      </c>
    </row>
    <row r="5139" spans="1:5">
      <c r="A5139" s="1">
        <v>1968</v>
      </c>
      <c r="B5139" s="1">
        <v>29</v>
      </c>
      <c r="C5139" s="1">
        <v>333415.55</v>
      </c>
      <c r="D5139" s="1">
        <v>342068.47</v>
      </c>
      <c r="E5139" s="1">
        <v>675484.02</v>
      </c>
    </row>
    <row r="5140" spans="1:5">
      <c r="A5140" s="1">
        <v>1968</v>
      </c>
      <c r="B5140" s="1">
        <v>30</v>
      </c>
      <c r="C5140" s="1">
        <v>332660.73</v>
      </c>
      <c r="D5140" s="1">
        <v>344140.41</v>
      </c>
      <c r="E5140" s="1">
        <v>676801.14</v>
      </c>
    </row>
    <row r="5141" spans="1:5">
      <c r="A5141" s="1">
        <v>1968</v>
      </c>
      <c r="B5141" s="1">
        <v>31</v>
      </c>
      <c r="C5141" s="1">
        <v>326717.34000000003</v>
      </c>
      <c r="D5141" s="1">
        <v>338072.82</v>
      </c>
      <c r="E5141" s="1">
        <v>664790.16</v>
      </c>
    </row>
    <row r="5142" spans="1:5">
      <c r="A5142" s="1">
        <v>1968</v>
      </c>
      <c r="B5142" s="1">
        <v>32</v>
      </c>
      <c r="C5142" s="1">
        <v>322470.71000000002</v>
      </c>
      <c r="D5142" s="1">
        <v>333364.33</v>
      </c>
      <c r="E5142" s="1">
        <v>655835.04</v>
      </c>
    </row>
    <row r="5143" spans="1:5">
      <c r="A5143" s="1">
        <v>1968</v>
      </c>
      <c r="B5143" s="1">
        <v>33</v>
      </c>
      <c r="C5143" s="1">
        <v>316695.48</v>
      </c>
      <c r="D5143" s="1">
        <v>327278.34999999998</v>
      </c>
      <c r="E5143" s="1">
        <v>643973.84</v>
      </c>
    </row>
    <row r="5144" spans="1:5">
      <c r="A5144" s="1">
        <v>1968</v>
      </c>
      <c r="B5144" s="1">
        <v>34</v>
      </c>
      <c r="C5144" s="1">
        <v>312992.46999999997</v>
      </c>
      <c r="D5144" s="1">
        <v>328217.69</v>
      </c>
      <c r="E5144" s="1">
        <v>641210.15</v>
      </c>
    </row>
    <row r="5145" spans="1:5">
      <c r="A5145" s="1">
        <v>1968</v>
      </c>
      <c r="B5145" s="1">
        <v>35</v>
      </c>
      <c r="C5145" s="1">
        <v>315552.21999999997</v>
      </c>
      <c r="D5145" s="1">
        <v>324526.37</v>
      </c>
      <c r="E5145" s="1">
        <v>640078.59</v>
      </c>
    </row>
    <row r="5146" spans="1:5">
      <c r="A5146" s="1">
        <v>1968</v>
      </c>
      <c r="B5146" s="1">
        <v>36</v>
      </c>
      <c r="C5146" s="1">
        <v>324345.48</v>
      </c>
      <c r="D5146" s="1">
        <v>331667.46000000002</v>
      </c>
      <c r="E5146" s="1">
        <v>656012.93000000005</v>
      </c>
    </row>
    <row r="5147" spans="1:5">
      <c r="A5147" s="1">
        <v>1968</v>
      </c>
      <c r="B5147" s="1">
        <v>37</v>
      </c>
      <c r="C5147" s="1">
        <v>332203.98</v>
      </c>
      <c r="D5147" s="1">
        <v>336148.63</v>
      </c>
      <c r="E5147" s="1">
        <v>668352.61</v>
      </c>
    </row>
    <row r="5148" spans="1:5">
      <c r="A5148" s="1">
        <v>1968</v>
      </c>
      <c r="B5148" s="1">
        <v>38</v>
      </c>
      <c r="C5148" s="1">
        <v>335144.5</v>
      </c>
      <c r="D5148" s="1">
        <v>335605.48</v>
      </c>
      <c r="E5148" s="1">
        <v>670749.98</v>
      </c>
    </row>
    <row r="5149" spans="1:5">
      <c r="A5149" s="1">
        <v>1968</v>
      </c>
      <c r="B5149" s="1">
        <v>39</v>
      </c>
      <c r="C5149" s="1">
        <v>334559.81</v>
      </c>
      <c r="D5149" s="1">
        <v>333839.61</v>
      </c>
      <c r="E5149" s="1">
        <v>668399.42000000004</v>
      </c>
    </row>
    <row r="5150" spans="1:5">
      <c r="A5150" s="1">
        <v>1968</v>
      </c>
      <c r="B5150" s="1">
        <v>40</v>
      </c>
      <c r="C5150" s="1">
        <v>335978.09</v>
      </c>
      <c r="D5150" s="1">
        <v>335511.78000000003</v>
      </c>
      <c r="E5150" s="1">
        <v>671489.87</v>
      </c>
    </row>
    <row r="5151" spans="1:5">
      <c r="A5151" s="1">
        <v>1968</v>
      </c>
      <c r="B5151" s="1">
        <v>41</v>
      </c>
      <c r="C5151" s="1">
        <v>341885.47</v>
      </c>
      <c r="D5151" s="1">
        <v>340728.03</v>
      </c>
      <c r="E5151" s="1">
        <v>682613.5</v>
      </c>
    </row>
    <row r="5152" spans="1:5">
      <c r="A5152" s="1">
        <v>1968</v>
      </c>
      <c r="B5152" s="1">
        <v>42</v>
      </c>
      <c r="C5152" s="1">
        <v>348375.68</v>
      </c>
      <c r="D5152" s="1">
        <v>346254.25</v>
      </c>
      <c r="E5152" s="1">
        <v>694629.93</v>
      </c>
    </row>
    <row r="5153" spans="1:5">
      <c r="A5153" s="1">
        <v>1968</v>
      </c>
      <c r="B5153" s="1">
        <v>43</v>
      </c>
      <c r="C5153" s="1">
        <v>352816.77</v>
      </c>
      <c r="D5153" s="1">
        <v>348834.33</v>
      </c>
      <c r="E5153" s="1">
        <v>701651.1</v>
      </c>
    </row>
    <row r="5154" spans="1:5">
      <c r="A5154" s="1">
        <v>1968</v>
      </c>
      <c r="B5154" s="1">
        <v>44</v>
      </c>
      <c r="C5154" s="1">
        <v>357772.44</v>
      </c>
      <c r="D5154" s="1">
        <v>351094.37</v>
      </c>
      <c r="E5154" s="1">
        <v>708866.81</v>
      </c>
    </row>
    <row r="5155" spans="1:5">
      <c r="A5155" s="1">
        <v>1968</v>
      </c>
      <c r="B5155" s="1">
        <v>45</v>
      </c>
      <c r="C5155" s="1">
        <v>367316.01</v>
      </c>
      <c r="D5155" s="1">
        <v>359068.63</v>
      </c>
      <c r="E5155" s="1">
        <v>726384.64000000001</v>
      </c>
    </row>
    <row r="5156" spans="1:5">
      <c r="A5156" s="1">
        <v>1968</v>
      </c>
      <c r="B5156" s="1">
        <v>46</v>
      </c>
      <c r="C5156" s="1">
        <v>384778.28</v>
      </c>
      <c r="D5156" s="1">
        <v>374479.76</v>
      </c>
      <c r="E5156" s="1">
        <v>759258.04</v>
      </c>
    </row>
    <row r="5157" spans="1:5">
      <c r="A5157" s="1">
        <v>1968</v>
      </c>
      <c r="B5157" s="1">
        <v>47</v>
      </c>
      <c r="C5157" s="1">
        <v>402476.13</v>
      </c>
      <c r="D5157" s="1">
        <v>390808</v>
      </c>
      <c r="E5157" s="1">
        <v>793284.13</v>
      </c>
    </row>
    <row r="5158" spans="1:5">
      <c r="A5158" s="1">
        <v>1968</v>
      </c>
      <c r="B5158" s="1">
        <v>48</v>
      </c>
      <c r="C5158" s="1">
        <v>384755.52</v>
      </c>
      <c r="D5158" s="1">
        <v>371660.46</v>
      </c>
      <c r="E5158" s="1">
        <v>756415.98</v>
      </c>
    </row>
    <row r="5159" spans="1:5">
      <c r="A5159" s="1">
        <v>1968</v>
      </c>
      <c r="B5159" s="1">
        <v>49</v>
      </c>
      <c r="C5159" s="1">
        <v>329232.98</v>
      </c>
      <c r="D5159" s="1">
        <v>309423.65000000002</v>
      </c>
      <c r="E5159" s="1">
        <v>638656.63</v>
      </c>
    </row>
    <row r="5160" spans="1:5">
      <c r="A5160" s="1">
        <v>1968</v>
      </c>
      <c r="B5160" s="1">
        <v>50</v>
      </c>
      <c r="C5160" s="1">
        <v>295140.28999999998</v>
      </c>
      <c r="D5160" s="1">
        <v>280037.33</v>
      </c>
      <c r="E5160" s="1">
        <v>575177.61</v>
      </c>
    </row>
    <row r="5161" spans="1:5">
      <c r="A5161" s="1">
        <v>1968</v>
      </c>
      <c r="B5161" s="1">
        <v>51</v>
      </c>
      <c r="C5161" s="1">
        <v>313365.76000000001</v>
      </c>
      <c r="D5161" s="1">
        <v>297574.64</v>
      </c>
      <c r="E5161" s="1">
        <v>610940.39</v>
      </c>
    </row>
    <row r="5162" spans="1:5">
      <c r="A5162" s="1">
        <v>1968</v>
      </c>
      <c r="B5162" s="1">
        <v>52</v>
      </c>
      <c r="C5162" s="1">
        <v>338299.42</v>
      </c>
      <c r="D5162" s="1">
        <v>320283.96999999997</v>
      </c>
      <c r="E5162" s="1">
        <v>658583.39</v>
      </c>
    </row>
    <row r="5163" spans="1:5">
      <c r="A5163" s="1">
        <v>1968</v>
      </c>
      <c r="B5163" s="1">
        <v>53</v>
      </c>
      <c r="C5163" s="1">
        <v>359750.99</v>
      </c>
      <c r="D5163" s="1">
        <v>338449.32</v>
      </c>
      <c r="E5163" s="1">
        <v>698200.31</v>
      </c>
    </row>
    <row r="5164" spans="1:5">
      <c r="A5164" s="1">
        <v>1968</v>
      </c>
      <c r="B5164" s="1">
        <v>54</v>
      </c>
      <c r="C5164" s="1">
        <v>367277.47</v>
      </c>
      <c r="D5164" s="1">
        <v>344068.11</v>
      </c>
      <c r="E5164" s="1">
        <v>711345.58</v>
      </c>
    </row>
    <row r="5165" spans="1:5">
      <c r="A5165" s="1">
        <v>1968</v>
      </c>
      <c r="B5165" s="1">
        <v>55</v>
      </c>
      <c r="C5165" s="1">
        <v>363068.99</v>
      </c>
      <c r="D5165" s="1">
        <v>340423.8</v>
      </c>
      <c r="E5165" s="1">
        <v>703492.79</v>
      </c>
    </row>
    <row r="5166" spans="1:5">
      <c r="A5166" s="1">
        <v>1968</v>
      </c>
      <c r="B5166" s="1">
        <v>56</v>
      </c>
      <c r="C5166" s="1">
        <v>358837.51</v>
      </c>
      <c r="D5166" s="1">
        <v>334948.40999999997</v>
      </c>
      <c r="E5166" s="1">
        <v>693785.91</v>
      </c>
    </row>
    <row r="5167" spans="1:5">
      <c r="A5167" s="1">
        <v>1968</v>
      </c>
      <c r="B5167" s="1">
        <v>57</v>
      </c>
      <c r="C5167" s="1">
        <v>358668.32</v>
      </c>
      <c r="D5167" s="1">
        <v>331202.03999999998</v>
      </c>
      <c r="E5167" s="1">
        <v>689870.36</v>
      </c>
    </row>
    <row r="5168" spans="1:5">
      <c r="A5168" s="1">
        <v>1968</v>
      </c>
      <c r="B5168" s="1">
        <v>58</v>
      </c>
      <c r="C5168" s="1">
        <v>359080.51</v>
      </c>
      <c r="D5168" s="1">
        <v>328967.15000000002</v>
      </c>
      <c r="E5168" s="1">
        <v>688047.65</v>
      </c>
    </row>
    <row r="5169" spans="1:5">
      <c r="A5169" s="1">
        <v>1968</v>
      </c>
      <c r="B5169" s="1">
        <v>59</v>
      </c>
      <c r="C5169" s="1">
        <v>357130.38</v>
      </c>
      <c r="D5169" s="1">
        <v>325100.96000000002</v>
      </c>
      <c r="E5169" s="1">
        <v>682231.34</v>
      </c>
    </row>
    <row r="5170" spans="1:5">
      <c r="A5170" s="1">
        <v>1968</v>
      </c>
      <c r="B5170" s="1">
        <v>60</v>
      </c>
      <c r="C5170" s="1">
        <v>352180.6</v>
      </c>
      <c r="D5170" s="1">
        <v>317313.27</v>
      </c>
      <c r="E5170" s="1">
        <v>669493.87</v>
      </c>
    </row>
    <row r="5171" spans="1:5">
      <c r="A5171" s="1">
        <v>1968</v>
      </c>
      <c r="B5171" s="1">
        <v>61</v>
      </c>
      <c r="C5171" s="1">
        <v>344410.63</v>
      </c>
      <c r="D5171" s="1">
        <v>306001.17</v>
      </c>
      <c r="E5171" s="1">
        <v>650411.80000000005</v>
      </c>
    </row>
    <row r="5172" spans="1:5">
      <c r="A5172" s="1">
        <v>1968</v>
      </c>
      <c r="B5172" s="1">
        <v>62</v>
      </c>
      <c r="C5172" s="1">
        <v>337798.06</v>
      </c>
      <c r="D5172" s="1">
        <v>294527.90999999997</v>
      </c>
      <c r="E5172" s="1">
        <v>632325.96</v>
      </c>
    </row>
    <row r="5173" spans="1:5">
      <c r="A5173" s="1">
        <v>1968</v>
      </c>
      <c r="B5173" s="1">
        <v>63</v>
      </c>
      <c r="C5173" s="1">
        <v>331792.37</v>
      </c>
      <c r="D5173" s="1">
        <v>283407.78000000003</v>
      </c>
      <c r="E5173" s="1">
        <v>615200.15</v>
      </c>
    </row>
    <row r="5174" spans="1:5">
      <c r="A5174" s="1">
        <v>1968</v>
      </c>
      <c r="B5174" s="1">
        <v>64</v>
      </c>
      <c r="C5174" s="1">
        <v>323484.31</v>
      </c>
      <c r="D5174" s="1">
        <v>271693.90999999997</v>
      </c>
      <c r="E5174" s="1">
        <v>595178.22</v>
      </c>
    </row>
    <row r="5175" spans="1:5">
      <c r="A5175" s="1">
        <v>1968</v>
      </c>
      <c r="B5175" s="1">
        <v>65</v>
      </c>
      <c r="C5175" s="1">
        <v>313585.8</v>
      </c>
      <c r="D5175" s="1">
        <v>258727.04000000001</v>
      </c>
      <c r="E5175" s="1">
        <v>572312.82999999996</v>
      </c>
    </row>
    <row r="5176" spans="1:5">
      <c r="A5176" s="1">
        <v>1968</v>
      </c>
      <c r="B5176" s="1">
        <v>66</v>
      </c>
      <c r="C5176" s="1">
        <v>303389.56</v>
      </c>
      <c r="D5176" s="1">
        <v>243517.34</v>
      </c>
      <c r="E5176" s="1">
        <v>546906.89</v>
      </c>
    </row>
    <row r="5177" spans="1:5">
      <c r="A5177" s="1">
        <v>1968</v>
      </c>
      <c r="B5177" s="1">
        <v>67</v>
      </c>
      <c r="C5177" s="1">
        <v>295787.81</v>
      </c>
      <c r="D5177" s="1">
        <v>227037.21</v>
      </c>
      <c r="E5177" s="1">
        <v>522825.03</v>
      </c>
    </row>
    <row r="5178" spans="1:5">
      <c r="A5178" s="1">
        <v>1968</v>
      </c>
      <c r="B5178" s="1">
        <v>68</v>
      </c>
      <c r="C5178" s="1">
        <v>285393.21999999997</v>
      </c>
      <c r="D5178" s="1">
        <v>207585.87</v>
      </c>
      <c r="E5178" s="1">
        <v>492979.09</v>
      </c>
    </row>
    <row r="5179" spans="1:5">
      <c r="A5179" s="1">
        <v>1968</v>
      </c>
      <c r="B5179" s="1">
        <v>69</v>
      </c>
      <c r="C5179" s="1">
        <v>270159.56</v>
      </c>
      <c r="D5179" s="1">
        <v>186655.95</v>
      </c>
      <c r="E5179" s="1">
        <v>456815.5</v>
      </c>
    </row>
    <row r="5180" spans="1:5">
      <c r="A5180" s="1">
        <v>1968</v>
      </c>
      <c r="B5180" s="1">
        <v>70</v>
      </c>
      <c r="C5180" s="1">
        <v>256285.57</v>
      </c>
      <c r="D5180" s="1">
        <v>169000.89</v>
      </c>
      <c r="E5180" s="1">
        <v>425286.46</v>
      </c>
    </row>
    <row r="5181" spans="1:5">
      <c r="A5181" s="1">
        <v>1968</v>
      </c>
      <c r="B5181" s="1">
        <v>71</v>
      </c>
      <c r="C5181" s="1">
        <v>244837.47</v>
      </c>
      <c r="D5181" s="1">
        <v>155312.22</v>
      </c>
      <c r="E5181" s="1">
        <v>400149.69</v>
      </c>
    </row>
    <row r="5182" spans="1:5">
      <c r="A5182" s="1">
        <v>1968</v>
      </c>
      <c r="B5182" s="1">
        <v>72</v>
      </c>
      <c r="C5182" s="1">
        <v>233316.96</v>
      </c>
      <c r="D5182" s="1">
        <v>143203.23000000001</v>
      </c>
      <c r="E5182" s="1">
        <v>376520.19</v>
      </c>
    </row>
    <row r="5183" spans="1:5">
      <c r="A5183" s="1">
        <v>1968</v>
      </c>
      <c r="B5183" s="1">
        <v>73</v>
      </c>
      <c r="C5183" s="1">
        <v>220671</v>
      </c>
      <c r="D5183" s="1">
        <v>132135.60999999999</v>
      </c>
      <c r="E5183" s="1">
        <v>352806.62</v>
      </c>
    </row>
    <row r="5184" spans="1:5">
      <c r="A5184" s="1">
        <v>1968</v>
      </c>
      <c r="B5184" s="1">
        <v>74</v>
      </c>
      <c r="C5184" s="1">
        <v>206733.54</v>
      </c>
      <c r="D5184" s="1">
        <v>121275.9</v>
      </c>
      <c r="E5184" s="1">
        <v>328009.44</v>
      </c>
    </row>
    <row r="5185" spans="1:5">
      <c r="A5185" s="1">
        <v>1968</v>
      </c>
      <c r="B5185" s="1">
        <v>75</v>
      </c>
      <c r="C5185" s="1">
        <v>193868.03</v>
      </c>
      <c r="D5185" s="1">
        <v>111361.99</v>
      </c>
      <c r="E5185" s="1">
        <v>305230.02</v>
      </c>
    </row>
    <row r="5186" spans="1:5">
      <c r="A5186" s="1">
        <v>1968</v>
      </c>
      <c r="B5186" s="1">
        <v>76</v>
      </c>
      <c r="C5186" s="1">
        <v>180380.34</v>
      </c>
      <c r="D5186" s="1">
        <v>101103.44</v>
      </c>
      <c r="E5186" s="1">
        <v>281483.78000000003</v>
      </c>
    </row>
    <row r="5187" spans="1:5">
      <c r="A5187" s="1">
        <v>1968</v>
      </c>
      <c r="B5187" s="1">
        <v>77</v>
      </c>
      <c r="C5187" s="1">
        <v>168642.17</v>
      </c>
      <c r="D5187" s="1">
        <v>91013.3</v>
      </c>
      <c r="E5187" s="1">
        <v>259655.47</v>
      </c>
    </row>
    <row r="5188" spans="1:5">
      <c r="A5188" s="1">
        <v>1968</v>
      </c>
      <c r="B5188" s="1">
        <v>78</v>
      </c>
      <c r="C5188" s="1">
        <v>157019.26999999999</v>
      </c>
      <c r="D5188" s="1">
        <v>81362.36</v>
      </c>
      <c r="E5188" s="1">
        <v>238381.64</v>
      </c>
    </row>
    <row r="5189" spans="1:5">
      <c r="A5189" s="1">
        <v>1968</v>
      </c>
      <c r="B5189" s="1">
        <v>79</v>
      </c>
      <c r="C5189" s="1">
        <v>145199.94</v>
      </c>
      <c r="D5189" s="1">
        <v>72366.11</v>
      </c>
      <c r="E5189" s="1">
        <v>217566.04</v>
      </c>
    </row>
    <row r="5190" spans="1:5">
      <c r="A5190" s="1">
        <v>1968</v>
      </c>
      <c r="B5190" s="1">
        <v>80</v>
      </c>
      <c r="C5190" s="1">
        <v>130764.35</v>
      </c>
      <c r="D5190" s="1">
        <v>63487.17</v>
      </c>
      <c r="E5190" s="1">
        <v>194251.51999999999</v>
      </c>
    </row>
    <row r="5191" spans="1:5">
      <c r="A5191" s="1">
        <v>1968</v>
      </c>
      <c r="B5191" s="1">
        <v>81</v>
      </c>
      <c r="C5191" s="1">
        <v>117264.04</v>
      </c>
      <c r="D5191" s="1">
        <v>55079.839999999997</v>
      </c>
      <c r="E5191" s="1">
        <v>172343.88</v>
      </c>
    </row>
    <row r="5192" spans="1:5">
      <c r="A5192" s="1">
        <v>1968</v>
      </c>
      <c r="B5192" s="1">
        <v>82</v>
      </c>
      <c r="C5192" s="1">
        <v>104808.45</v>
      </c>
      <c r="D5192" s="1">
        <v>47628.800000000003</v>
      </c>
      <c r="E5192" s="1">
        <v>152437.24</v>
      </c>
    </row>
    <row r="5193" spans="1:5">
      <c r="A5193" s="1">
        <v>1968</v>
      </c>
      <c r="B5193" s="1">
        <v>83</v>
      </c>
      <c r="C5193" s="1">
        <v>92341.26</v>
      </c>
      <c r="D5193" s="1">
        <v>40701.620000000003</v>
      </c>
      <c r="E5193" s="1">
        <v>133042.88</v>
      </c>
    </row>
    <row r="5194" spans="1:5">
      <c r="A5194" s="1">
        <v>1968</v>
      </c>
      <c r="B5194" s="1">
        <v>84</v>
      </c>
      <c r="C5194" s="1">
        <v>79938.27</v>
      </c>
      <c r="D5194" s="1">
        <v>34023.279999999999</v>
      </c>
      <c r="E5194" s="1">
        <v>113961.55</v>
      </c>
    </row>
    <row r="5195" spans="1:5">
      <c r="A5195" s="1">
        <v>1968</v>
      </c>
      <c r="B5195" s="1">
        <v>85</v>
      </c>
      <c r="C5195" s="1">
        <v>68100.86</v>
      </c>
      <c r="D5195" s="1">
        <v>27975.9</v>
      </c>
      <c r="E5195" s="1">
        <v>96076.76</v>
      </c>
    </row>
    <row r="5196" spans="1:5">
      <c r="A5196" s="1">
        <v>1968</v>
      </c>
      <c r="B5196" s="1">
        <v>86</v>
      </c>
      <c r="C5196" s="1">
        <v>57512.53</v>
      </c>
      <c r="D5196" s="1">
        <v>22878.639999999999</v>
      </c>
      <c r="E5196" s="1">
        <v>80391.17</v>
      </c>
    </row>
    <row r="5197" spans="1:5">
      <c r="A5197" s="1">
        <v>1968</v>
      </c>
      <c r="B5197" s="1">
        <v>87</v>
      </c>
      <c r="C5197" s="1">
        <v>47634.57</v>
      </c>
      <c r="D5197" s="1">
        <v>18306.59</v>
      </c>
      <c r="E5197" s="1">
        <v>65941.16</v>
      </c>
    </row>
    <row r="5198" spans="1:5">
      <c r="A5198" s="1">
        <v>1968</v>
      </c>
      <c r="B5198" s="1">
        <v>88</v>
      </c>
      <c r="C5198" s="1">
        <v>38383.86</v>
      </c>
      <c r="D5198" s="1">
        <v>14243.57</v>
      </c>
      <c r="E5198" s="1">
        <v>52627.43</v>
      </c>
    </row>
    <row r="5199" spans="1:5">
      <c r="A5199" s="1">
        <v>1968</v>
      </c>
      <c r="B5199" s="1">
        <v>89</v>
      </c>
      <c r="C5199" s="1">
        <v>29975.67</v>
      </c>
      <c r="D5199" s="1">
        <v>10741.61</v>
      </c>
      <c r="E5199" s="1">
        <v>40717.279999999999</v>
      </c>
    </row>
    <row r="5200" spans="1:5">
      <c r="A5200" s="1">
        <v>1968</v>
      </c>
      <c r="B5200" s="1">
        <v>90</v>
      </c>
      <c r="C5200" s="1">
        <v>23159.040000000001</v>
      </c>
      <c r="D5200" s="1">
        <v>7987.4</v>
      </c>
      <c r="E5200" s="1">
        <v>31146.44</v>
      </c>
    </row>
    <row r="5201" spans="1:5">
      <c r="A5201" s="1">
        <v>1968</v>
      </c>
      <c r="B5201" s="1">
        <v>91</v>
      </c>
      <c r="C5201" s="1">
        <v>17858.54</v>
      </c>
      <c r="D5201" s="1">
        <v>5870.55</v>
      </c>
      <c r="E5201" s="1">
        <v>23729.09</v>
      </c>
    </row>
    <row r="5202" spans="1:5">
      <c r="A5202" s="1">
        <v>1968</v>
      </c>
      <c r="B5202" s="1">
        <v>92</v>
      </c>
      <c r="C5202" s="1">
        <v>13261.46</v>
      </c>
      <c r="D5202" s="1">
        <v>4155.25</v>
      </c>
      <c r="E5202" s="1">
        <v>17416.72</v>
      </c>
    </row>
    <row r="5203" spans="1:5">
      <c r="A5203" s="1">
        <v>1968</v>
      </c>
      <c r="B5203" s="1">
        <v>93</v>
      </c>
      <c r="C5203" s="1">
        <v>9495.4599999999991</v>
      </c>
      <c r="D5203" s="1">
        <v>2835.33</v>
      </c>
      <c r="E5203" s="1">
        <v>12330.79</v>
      </c>
    </row>
    <row r="5204" spans="1:5">
      <c r="A5204" s="1">
        <v>1968</v>
      </c>
      <c r="B5204" s="1">
        <v>94</v>
      </c>
      <c r="C5204" s="1">
        <v>6620.92</v>
      </c>
      <c r="D5204" s="1">
        <v>1861.12</v>
      </c>
      <c r="E5204" s="1">
        <v>8482.0400000000009</v>
      </c>
    </row>
    <row r="5205" spans="1:5">
      <c r="A5205" s="1">
        <v>1968</v>
      </c>
      <c r="B5205" s="1">
        <v>95</v>
      </c>
      <c r="C5205" s="1">
        <v>4463.87</v>
      </c>
      <c r="D5205" s="1">
        <v>1170.92</v>
      </c>
      <c r="E5205" s="1">
        <v>5634.79</v>
      </c>
    </row>
    <row r="5206" spans="1:5">
      <c r="A5206" s="1">
        <v>1968</v>
      </c>
      <c r="B5206" s="1">
        <v>96</v>
      </c>
      <c r="C5206" s="1">
        <v>2954.2</v>
      </c>
      <c r="D5206" s="1">
        <v>726.62</v>
      </c>
      <c r="E5206" s="1">
        <v>3680.81</v>
      </c>
    </row>
    <row r="5207" spans="1:5">
      <c r="A5207" s="1">
        <v>1968</v>
      </c>
      <c r="B5207" s="1">
        <v>97</v>
      </c>
      <c r="C5207" s="1">
        <v>1889.38</v>
      </c>
      <c r="D5207" s="1">
        <v>434.55</v>
      </c>
      <c r="E5207" s="1">
        <v>2323.9299999999998</v>
      </c>
    </row>
    <row r="5208" spans="1:5">
      <c r="A5208" s="1">
        <v>1968</v>
      </c>
      <c r="B5208" s="1">
        <v>98</v>
      </c>
      <c r="C5208" s="1">
        <v>1158.8499999999999</v>
      </c>
      <c r="D5208" s="1">
        <v>247.74</v>
      </c>
      <c r="E5208" s="1">
        <v>1406.6</v>
      </c>
    </row>
    <row r="5209" spans="1:5">
      <c r="A5209" s="1">
        <v>1968</v>
      </c>
      <c r="B5209" s="1">
        <v>99</v>
      </c>
      <c r="C5209" s="1">
        <v>693.92</v>
      </c>
      <c r="D5209" s="1">
        <v>138.27000000000001</v>
      </c>
      <c r="E5209" s="1">
        <v>832.19</v>
      </c>
    </row>
    <row r="5210" spans="1:5">
      <c r="A5210" s="1">
        <v>1968</v>
      </c>
      <c r="B5210" s="1">
        <v>100</v>
      </c>
      <c r="C5210" s="1">
        <v>408.61</v>
      </c>
      <c r="D5210" s="1">
        <v>72.22</v>
      </c>
      <c r="E5210" s="1">
        <v>480.83</v>
      </c>
    </row>
    <row r="5211" spans="1:5">
      <c r="A5211" s="1">
        <v>1968</v>
      </c>
      <c r="B5211" s="1">
        <v>101</v>
      </c>
      <c r="C5211" s="1">
        <v>237.06</v>
      </c>
      <c r="D5211" s="1">
        <v>32.46</v>
      </c>
      <c r="E5211" s="1">
        <v>269.52</v>
      </c>
    </row>
    <row r="5212" spans="1:5">
      <c r="A5212" s="1">
        <v>1968</v>
      </c>
      <c r="B5212" s="1">
        <v>102</v>
      </c>
      <c r="C5212" s="1">
        <v>142.85</v>
      </c>
      <c r="D5212" s="1">
        <v>14.46</v>
      </c>
      <c r="E5212" s="1">
        <v>157.31</v>
      </c>
    </row>
    <row r="5213" spans="1:5">
      <c r="A5213" s="1">
        <v>1968</v>
      </c>
      <c r="B5213" s="1">
        <v>103</v>
      </c>
      <c r="C5213" s="1">
        <v>81.209999999999994</v>
      </c>
      <c r="D5213" s="1">
        <v>8.1199999999999992</v>
      </c>
      <c r="E5213" s="1">
        <v>89.33</v>
      </c>
    </row>
    <row r="5214" spans="1:5">
      <c r="A5214" s="1">
        <v>1968</v>
      </c>
      <c r="B5214" s="1">
        <v>104</v>
      </c>
      <c r="C5214" s="1">
        <v>43.03</v>
      </c>
      <c r="D5214" s="1">
        <v>4.42</v>
      </c>
      <c r="E5214" s="1">
        <v>47.45</v>
      </c>
    </row>
    <row r="5215" spans="1:5">
      <c r="A5215" s="1">
        <v>1968</v>
      </c>
      <c r="B5215" s="1">
        <v>105</v>
      </c>
      <c r="C5215" s="1">
        <v>20.93</v>
      </c>
      <c r="D5215" s="1">
        <v>1.62</v>
      </c>
      <c r="E5215" s="1">
        <v>22.55</v>
      </c>
    </row>
    <row r="5216" spans="1:5">
      <c r="A5216" s="1">
        <v>1968</v>
      </c>
      <c r="B5216" s="1">
        <v>106</v>
      </c>
      <c r="C5216" s="1">
        <v>8.0299999999999994</v>
      </c>
      <c r="D5216" s="1">
        <v>0.5</v>
      </c>
      <c r="E5216" s="1">
        <v>8.5299999999999994</v>
      </c>
    </row>
    <row r="5217" spans="1:5">
      <c r="A5217" s="1">
        <v>1968</v>
      </c>
      <c r="B5217" s="1">
        <v>107</v>
      </c>
      <c r="C5217" s="1">
        <v>2.91</v>
      </c>
      <c r="D5217" s="1">
        <v>0.24</v>
      </c>
      <c r="E5217" s="1">
        <v>3.15</v>
      </c>
    </row>
    <row r="5218" spans="1:5">
      <c r="A5218" s="1">
        <v>1968</v>
      </c>
      <c r="B5218" s="1">
        <v>108</v>
      </c>
      <c r="C5218" s="1">
        <v>1.26</v>
      </c>
      <c r="D5218" s="1">
        <v>0</v>
      </c>
      <c r="E5218" s="1">
        <v>1.26</v>
      </c>
    </row>
    <row r="5219" spans="1:5">
      <c r="A5219" s="1">
        <v>1968</v>
      </c>
      <c r="B5219" s="1">
        <v>109</v>
      </c>
      <c r="C5219" s="1">
        <v>0.73</v>
      </c>
      <c r="D5219" s="1">
        <v>0</v>
      </c>
      <c r="E5219" s="1">
        <v>0.73</v>
      </c>
    </row>
    <row r="5220" spans="1:5">
      <c r="A5220" s="1">
        <v>1968</v>
      </c>
      <c r="B5220" s="1" t="s">
        <v>121</v>
      </c>
      <c r="C5220" s="1">
        <v>0.23</v>
      </c>
      <c r="D5220" s="1">
        <v>0.52</v>
      </c>
      <c r="E5220" s="1">
        <v>0.74</v>
      </c>
    </row>
    <row r="5221" spans="1:5">
      <c r="A5221" s="1">
        <v>1969</v>
      </c>
      <c r="B5221" s="1">
        <v>0</v>
      </c>
      <c r="C5221" s="1">
        <v>451110.94</v>
      </c>
      <c r="D5221" s="1">
        <v>470668.19</v>
      </c>
      <c r="E5221" s="1">
        <v>921779.13</v>
      </c>
    </row>
    <row r="5222" spans="1:5">
      <c r="A5222" s="1">
        <v>1969</v>
      </c>
      <c r="B5222" s="1">
        <v>1</v>
      </c>
      <c r="C5222" s="1">
        <v>454852.42</v>
      </c>
      <c r="D5222" s="1">
        <v>471699.14</v>
      </c>
      <c r="E5222" s="1">
        <v>926551.56</v>
      </c>
    </row>
    <row r="5223" spans="1:5">
      <c r="A5223" s="1">
        <v>1969</v>
      </c>
      <c r="B5223" s="1">
        <v>2</v>
      </c>
      <c r="C5223" s="1">
        <v>465529.91</v>
      </c>
      <c r="D5223" s="1">
        <v>483209.51</v>
      </c>
      <c r="E5223" s="1">
        <v>948739.42</v>
      </c>
    </row>
    <row r="5224" spans="1:5">
      <c r="A5224" s="1">
        <v>1969</v>
      </c>
      <c r="B5224" s="1">
        <v>3</v>
      </c>
      <c r="C5224" s="1">
        <v>469037.77</v>
      </c>
      <c r="D5224" s="1">
        <v>487389.84</v>
      </c>
      <c r="E5224" s="1">
        <v>956427.61</v>
      </c>
    </row>
    <row r="5225" spans="1:5">
      <c r="A5225" s="1">
        <v>1969</v>
      </c>
      <c r="B5225" s="1">
        <v>4</v>
      </c>
      <c r="C5225" s="1">
        <v>473477.18</v>
      </c>
      <c r="D5225" s="1">
        <v>492594.29</v>
      </c>
      <c r="E5225" s="1">
        <v>966071.47</v>
      </c>
    </row>
    <row r="5226" spans="1:5">
      <c r="A5226" s="1">
        <v>1969</v>
      </c>
      <c r="B5226" s="1">
        <v>5</v>
      </c>
      <c r="C5226" s="1">
        <v>468651.17</v>
      </c>
      <c r="D5226" s="1">
        <v>488083.4</v>
      </c>
      <c r="E5226" s="1">
        <v>956734.56</v>
      </c>
    </row>
    <row r="5227" spans="1:5">
      <c r="A5227" s="1">
        <v>1969</v>
      </c>
      <c r="B5227" s="1">
        <v>6</v>
      </c>
      <c r="C5227" s="1">
        <v>463081.45</v>
      </c>
      <c r="D5227" s="1">
        <v>481809.49</v>
      </c>
      <c r="E5227" s="1">
        <v>944890.95</v>
      </c>
    </row>
    <row r="5228" spans="1:5">
      <c r="A5228" s="1">
        <v>1969</v>
      </c>
      <c r="B5228" s="1">
        <v>7</v>
      </c>
      <c r="C5228" s="1">
        <v>452793.08</v>
      </c>
      <c r="D5228" s="1">
        <v>472403.23</v>
      </c>
      <c r="E5228" s="1">
        <v>925196.3</v>
      </c>
    </row>
    <row r="5229" spans="1:5">
      <c r="A5229" s="1">
        <v>1969</v>
      </c>
      <c r="B5229" s="1">
        <v>8</v>
      </c>
      <c r="C5229" s="1">
        <v>436692.54</v>
      </c>
      <c r="D5229" s="1">
        <v>458805.88</v>
      </c>
      <c r="E5229" s="1">
        <v>895498.43</v>
      </c>
    </row>
    <row r="5230" spans="1:5">
      <c r="A5230" s="1">
        <v>1969</v>
      </c>
      <c r="B5230" s="1">
        <v>9</v>
      </c>
      <c r="C5230" s="1">
        <v>417195.38</v>
      </c>
      <c r="D5230" s="1">
        <v>441048</v>
      </c>
      <c r="E5230" s="1">
        <v>858243.38</v>
      </c>
    </row>
    <row r="5231" spans="1:5">
      <c r="A5231" s="1">
        <v>1969</v>
      </c>
      <c r="B5231" s="1">
        <v>10</v>
      </c>
      <c r="C5231" s="1">
        <v>411167.68</v>
      </c>
      <c r="D5231" s="1">
        <v>436771.01</v>
      </c>
      <c r="E5231" s="1">
        <v>847938.69</v>
      </c>
    </row>
    <row r="5232" spans="1:5">
      <c r="A5232" s="1">
        <v>1969</v>
      </c>
      <c r="B5232" s="1">
        <v>11</v>
      </c>
      <c r="C5232" s="1">
        <v>399716.9</v>
      </c>
      <c r="D5232" s="1">
        <v>425666.88</v>
      </c>
      <c r="E5232" s="1">
        <v>825383.78</v>
      </c>
    </row>
    <row r="5233" spans="1:5">
      <c r="A5233" s="1">
        <v>1969</v>
      </c>
      <c r="B5233" s="1">
        <v>12</v>
      </c>
      <c r="C5233" s="1">
        <v>386418.87</v>
      </c>
      <c r="D5233" s="1">
        <v>413727.96</v>
      </c>
      <c r="E5233" s="1">
        <v>800146.84</v>
      </c>
    </row>
    <row r="5234" spans="1:5">
      <c r="A5234" s="1">
        <v>1969</v>
      </c>
      <c r="B5234" s="1">
        <v>13</v>
      </c>
      <c r="C5234" s="1">
        <v>376270.67</v>
      </c>
      <c r="D5234" s="1">
        <v>404110.56</v>
      </c>
      <c r="E5234" s="1">
        <v>780381.22</v>
      </c>
    </row>
    <row r="5235" spans="1:5">
      <c r="A5235" s="1">
        <v>1969</v>
      </c>
      <c r="B5235" s="1">
        <v>14</v>
      </c>
      <c r="C5235" s="1">
        <v>368264.64</v>
      </c>
      <c r="D5235" s="1">
        <v>394225.77</v>
      </c>
      <c r="E5235" s="1">
        <v>762490.41</v>
      </c>
    </row>
    <row r="5236" spans="1:5">
      <c r="A5236" s="1">
        <v>1969</v>
      </c>
      <c r="B5236" s="1">
        <v>15</v>
      </c>
      <c r="C5236" s="1">
        <v>374683.81</v>
      </c>
      <c r="D5236" s="1">
        <v>399746.15</v>
      </c>
      <c r="E5236" s="1">
        <v>774429.96</v>
      </c>
    </row>
    <row r="5237" spans="1:5">
      <c r="A5237" s="1">
        <v>1969</v>
      </c>
      <c r="B5237" s="1">
        <v>16</v>
      </c>
      <c r="C5237" s="1">
        <v>374072.56</v>
      </c>
      <c r="D5237" s="1">
        <v>395053.92</v>
      </c>
      <c r="E5237" s="1">
        <v>769126.48</v>
      </c>
    </row>
    <row r="5238" spans="1:5">
      <c r="A5238" s="1">
        <v>1969</v>
      </c>
      <c r="B5238" s="1">
        <v>17</v>
      </c>
      <c r="C5238" s="1">
        <v>370284.88</v>
      </c>
      <c r="D5238" s="1">
        <v>387790.22</v>
      </c>
      <c r="E5238" s="1">
        <v>758075.09</v>
      </c>
    </row>
    <row r="5239" spans="1:5">
      <c r="A5239" s="1">
        <v>1969</v>
      </c>
      <c r="B5239" s="1">
        <v>18</v>
      </c>
      <c r="C5239" s="1">
        <v>382144.82</v>
      </c>
      <c r="D5239" s="1">
        <v>393112.52</v>
      </c>
      <c r="E5239" s="1">
        <v>775257.34</v>
      </c>
    </row>
    <row r="5240" spans="1:5">
      <c r="A5240" s="1">
        <v>1969</v>
      </c>
      <c r="B5240" s="1">
        <v>19</v>
      </c>
      <c r="C5240" s="1">
        <v>396916.28</v>
      </c>
      <c r="D5240" s="1">
        <v>403087.55</v>
      </c>
      <c r="E5240" s="1">
        <v>800003.84</v>
      </c>
    </row>
    <row r="5241" spans="1:5">
      <c r="A5241" s="1">
        <v>1969</v>
      </c>
      <c r="B5241" s="1">
        <v>20</v>
      </c>
      <c r="C5241" s="1">
        <v>414739.14</v>
      </c>
      <c r="D5241" s="1">
        <v>419151.02</v>
      </c>
      <c r="E5241" s="1">
        <v>833890.16</v>
      </c>
    </row>
    <row r="5242" spans="1:5">
      <c r="A5242" s="1">
        <v>1969</v>
      </c>
      <c r="B5242" s="1">
        <v>21</v>
      </c>
      <c r="C5242" s="1">
        <v>436974.35</v>
      </c>
      <c r="D5242" s="1">
        <v>441787.67</v>
      </c>
      <c r="E5242" s="1">
        <v>878762.02</v>
      </c>
    </row>
    <row r="5243" spans="1:5">
      <c r="A5243" s="1">
        <v>1969</v>
      </c>
      <c r="B5243" s="1">
        <v>22</v>
      </c>
      <c r="C5243" s="1">
        <v>466339.72</v>
      </c>
      <c r="D5243" s="1">
        <v>472973.29</v>
      </c>
      <c r="E5243" s="1">
        <v>939313.01</v>
      </c>
    </row>
    <row r="5244" spans="1:5">
      <c r="A5244" s="1">
        <v>1969</v>
      </c>
      <c r="B5244" s="1">
        <v>23</v>
      </c>
      <c r="C5244" s="1">
        <v>393647.53</v>
      </c>
      <c r="D5244" s="1">
        <v>399568.86</v>
      </c>
      <c r="E5244" s="1">
        <v>793216.39</v>
      </c>
    </row>
    <row r="5245" spans="1:5">
      <c r="A5245" s="1">
        <v>1969</v>
      </c>
      <c r="B5245" s="1">
        <v>24</v>
      </c>
      <c r="C5245" s="1">
        <v>381275.99</v>
      </c>
      <c r="D5245" s="1">
        <v>386328.59</v>
      </c>
      <c r="E5245" s="1">
        <v>767604.58</v>
      </c>
    </row>
    <row r="5246" spans="1:5">
      <c r="A5246" s="1">
        <v>1969</v>
      </c>
      <c r="B5246" s="1">
        <v>25</v>
      </c>
      <c r="C5246" s="1">
        <v>374149.83</v>
      </c>
      <c r="D5246" s="1">
        <v>379725.81</v>
      </c>
      <c r="E5246" s="1">
        <v>753875.64</v>
      </c>
    </row>
    <row r="5247" spans="1:5">
      <c r="A5247" s="1">
        <v>1969</v>
      </c>
      <c r="B5247" s="1">
        <v>26</v>
      </c>
      <c r="C5247" s="1">
        <v>364477.44</v>
      </c>
      <c r="D5247" s="1">
        <v>370832.38</v>
      </c>
      <c r="E5247" s="1">
        <v>735309.83</v>
      </c>
    </row>
    <row r="5248" spans="1:5">
      <c r="A5248" s="1">
        <v>1969</v>
      </c>
      <c r="B5248" s="1">
        <v>27</v>
      </c>
      <c r="C5248" s="1">
        <v>336277.9</v>
      </c>
      <c r="D5248" s="1">
        <v>342526.85</v>
      </c>
      <c r="E5248" s="1">
        <v>678804.76</v>
      </c>
    </row>
    <row r="5249" spans="1:5">
      <c r="A5249" s="1">
        <v>1969</v>
      </c>
      <c r="B5249" s="1">
        <v>28</v>
      </c>
      <c r="C5249" s="1">
        <v>316886.51</v>
      </c>
      <c r="D5249" s="1">
        <v>324255.81</v>
      </c>
      <c r="E5249" s="1">
        <v>641142.31999999995</v>
      </c>
    </row>
    <row r="5250" spans="1:5">
      <c r="A5250" s="1">
        <v>1969</v>
      </c>
      <c r="B5250" s="1">
        <v>29</v>
      </c>
      <c r="C5250" s="1">
        <v>326724.84999999998</v>
      </c>
      <c r="D5250" s="1">
        <v>335307.69</v>
      </c>
      <c r="E5250" s="1">
        <v>662032.55000000005</v>
      </c>
    </row>
    <row r="5251" spans="1:5">
      <c r="A5251" s="1">
        <v>1969</v>
      </c>
      <c r="B5251" s="1">
        <v>30</v>
      </c>
      <c r="C5251" s="1">
        <v>330338.96999999997</v>
      </c>
      <c r="D5251" s="1">
        <v>340959.24</v>
      </c>
      <c r="E5251" s="1">
        <v>671298.21</v>
      </c>
    </row>
    <row r="5252" spans="1:5">
      <c r="A5252" s="1">
        <v>1969</v>
      </c>
      <c r="B5252" s="1">
        <v>31</v>
      </c>
      <c r="C5252" s="1">
        <v>330754.14</v>
      </c>
      <c r="D5252" s="1">
        <v>342093.58</v>
      </c>
      <c r="E5252" s="1">
        <v>672847.72</v>
      </c>
    </row>
    <row r="5253" spans="1:5">
      <c r="A5253" s="1">
        <v>1969</v>
      </c>
      <c r="B5253" s="1">
        <v>32</v>
      </c>
      <c r="C5253" s="1">
        <v>324981.74</v>
      </c>
      <c r="D5253" s="1">
        <v>335957.05</v>
      </c>
      <c r="E5253" s="1">
        <v>660938.79</v>
      </c>
    </row>
    <row r="5254" spans="1:5">
      <c r="A5254" s="1">
        <v>1969</v>
      </c>
      <c r="B5254" s="1">
        <v>33</v>
      </c>
      <c r="C5254" s="1">
        <v>321133.2</v>
      </c>
      <c r="D5254" s="1">
        <v>330979.28000000003</v>
      </c>
      <c r="E5254" s="1">
        <v>652112.49</v>
      </c>
    </row>
    <row r="5255" spans="1:5">
      <c r="A5255" s="1">
        <v>1969</v>
      </c>
      <c r="B5255" s="1">
        <v>34</v>
      </c>
      <c r="C5255" s="1">
        <v>315418.03000000003</v>
      </c>
      <c r="D5255" s="1">
        <v>327450.92</v>
      </c>
      <c r="E5255" s="1">
        <v>642868.94999999995</v>
      </c>
    </row>
    <row r="5256" spans="1:5">
      <c r="A5256" s="1">
        <v>1969</v>
      </c>
      <c r="B5256" s="1">
        <v>35</v>
      </c>
      <c r="C5256" s="1">
        <v>310969.55</v>
      </c>
      <c r="D5256" s="1">
        <v>319835.38</v>
      </c>
      <c r="E5256" s="1">
        <v>630804.93000000005</v>
      </c>
    </row>
    <row r="5257" spans="1:5">
      <c r="A5257" s="1">
        <v>1969</v>
      </c>
      <c r="B5257" s="1">
        <v>36</v>
      </c>
      <c r="C5257" s="1">
        <v>314562.43</v>
      </c>
      <c r="D5257" s="1">
        <v>322062.90999999997</v>
      </c>
      <c r="E5257" s="1">
        <v>636625.32999999996</v>
      </c>
    </row>
    <row r="5258" spans="1:5">
      <c r="A5258" s="1">
        <v>1969</v>
      </c>
      <c r="B5258" s="1">
        <v>37</v>
      </c>
      <c r="C5258" s="1">
        <v>323642.12</v>
      </c>
      <c r="D5258" s="1">
        <v>329095.93</v>
      </c>
      <c r="E5258" s="1">
        <v>652738.04</v>
      </c>
    </row>
    <row r="5259" spans="1:5">
      <c r="A5259" s="1">
        <v>1969</v>
      </c>
      <c r="B5259" s="1">
        <v>38</v>
      </c>
      <c r="C5259" s="1">
        <v>331792.67</v>
      </c>
      <c r="D5259" s="1">
        <v>333946.01</v>
      </c>
      <c r="E5259" s="1">
        <v>665738.68000000005</v>
      </c>
    </row>
    <row r="5260" spans="1:5">
      <c r="A5260" s="1">
        <v>1969</v>
      </c>
      <c r="B5260" s="1">
        <v>39</v>
      </c>
      <c r="C5260" s="1">
        <v>334843.39</v>
      </c>
      <c r="D5260" s="1">
        <v>333703.65999999997</v>
      </c>
      <c r="E5260" s="1">
        <v>668547.05000000005</v>
      </c>
    </row>
    <row r="5261" spans="1:5">
      <c r="A5261" s="1">
        <v>1969</v>
      </c>
      <c r="B5261" s="1">
        <v>40</v>
      </c>
      <c r="C5261" s="1">
        <v>334579.39</v>
      </c>
      <c r="D5261" s="1">
        <v>332693.63</v>
      </c>
      <c r="E5261" s="1">
        <v>667273.02</v>
      </c>
    </row>
    <row r="5262" spans="1:5">
      <c r="A5262" s="1">
        <v>1969</v>
      </c>
      <c r="B5262" s="1">
        <v>41</v>
      </c>
      <c r="C5262" s="1">
        <v>335203.45</v>
      </c>
      <c r="D5262" s="1">
        <v>333670.09999999998</v>
      </c>
      <c r="E5262" s="1">
        <v>668873.55000000005</v>
      </c>
    </row>
    <row r="5263" spans="1:5">
      <c r="A5263" s="1">
        <v>1969</v>
      </c>
      <c r="B5263" s="1">
        <v>42</v>
      </c>
      <c r="C5263" s="1">
        <v>340793.68</v>
      </c>
      <c r="D5263" s="1">
        <v>338882.95</v>
      </c>
      <c r="E5263" s="1">
        <v>679676.63</v>
      </c>
    </row>
    <row r="5264" spans="1:5">
      <c r="A5264" s="1">
        <v>1969</v>
      </c>
      <c r="B5264" s="1">
        <v>43</v>
      </c>
      <c r="C5264" s="1">
        <v>347096.08</v>
      </c>
      <c r="D5264" s="1">
        <v>344356.97</v>
      </c>
      <c r="E5264" s="1">
        <v>691453.05</v>
      </c>
    </row>
    <row r="5265" spans="1:5">
      <c r="A5265" s="1">
        <v>1969</v>
      </c>
      <c r="B5265" s="1">
        <v>44</v>
      </c>
      <c r="C5265" s="1">
        <v>351186.2</v>
      </c>
      <c r="D5265" s="1">
        <v>346592.01</v>
      </c>
      <c r="E5265" s="1">
        <v>697778.21</v>
      </c>
    </row>
    <row r="5266" spans="1:5">
      <c r="A5266" s="1">
        <v>1969</v>
      </c>
      <c r="B5266" s="1">
        <v>45</v>
      </c>
      <c r="C5266" s="1">
        <v>355664.18</v>
      </c>
      <c r="D5266" s="1">
        <v>348790.15</v>
      </c>
      <c r="E5266" s="1">
        <v>704454.33</v>
      </c>
    </row>
    <row r="5267" spans="1:5">
      <c r="A5267" s="1">
        <v>1969</v>
      </c>
      <c r="B5267" s="1">
        <v>46</v>
      </c>
      <c r="C5267" s="1">
        <v>365705.46</v>
      </c>
      <c r="D5267" s="1">
        <v>356399.94</v>
      </c>
      <c r="E5267" s="1">
        <v>722105.4</v>
      </c>
    </row>
    <row r="5268" spans="1:5">
      <c r="A5268" s="1">
        <v>1969</v>
      </c>
      <c r="B5268" s="1">
        <v>47</v>
      </c>
      <c r="C5268" s="1">
        <v>382859.24</v>
      </c>
      <c r="D5268" s="1">
        <v>371181.85</v>
      </c>
      <c r="E5268" s="1">
        <v>754041.09</v>
      </c>
    </row>
    <row r="5269" spans="1:5">
      <c r="A5269" s="1">
        <v>1969</v>
      </c>
      <c r="B5269" s="1">
        <v>48</v>
      </c>
      <c r="C5269" s="1">
        <v>401217.03</v>
      </c>
      <c r="D5269" s="1">
        <v>387626.3</v>
      </c>
      <c r="E5269" s="1">
        <v>788843.33</v>
      </c>
    </row>
    <row r="5270" spans="1:5">
      <c r="A5270" s="1">
        <v>1969</v>
      </c>
      <c r="B5270" s="1">
        <v>49</v>
      </c>
      <c r="C5270" s="1">
        <v>386581.21</v>
      </c>
      <c r="D5270" s="1">
        <v>368436.9</v>
      </c>
      <c r="E5270" s="1">
        <v>755018.11</v>
      </c>
    </row>
    <row r="5271" spans="1:5">
      <c r="A5271" s="1">
        <v>1969</v>
      </c>
      <c r="B5271" s="1">
        <v>50</v>
      </c>
      <c r="C5271" s="1">
        <v>322647.57</v>
      </c>
      <c r="D5271" s="1">
        <v>306708.8</v>
      </c>
      <c r="E5271" s="1">
        <v>629356.37</v>
      </c>
    </row>
    <row r="5272" spans="1:5">
      <c r="A5272" s="1">
        <v>1969</v>
      </c>
      <c r="B5272" s="1">
        <v>51</v>
      </c>
      <c r="C5272" s="1">
        <v>292812.90999999997</v>
      </c>
      <c r="D5272" s="1">
        <v>276876.44</v>
      </c>
      <c r="E5272" s="1">
        <v>569689.35</v>
      </c>
    </row>
    <row r="5273" spans="1:5">
      <c r="A5273" s="1">
        <v>1969</v>
      </c>
      <c r="B5273" s="1">
        <v>52</v>
      </c>
      <c r="C5273" s="1">
        <v>311268.75</v>
      </c>
      <c r="D5273" s="1">
        <v>294691.34999999998</v>
      </c>
      <c r="E5273" s="1">
        <v>605960.11</v>
      </c>
    </row>
    <row r="5274" spans="1:5">
      <c r="A5274" s="1">
        <v>1969</v>
      </c>
      <c r="B5274" s="1">
        <v>53</v>
      </c>
      <c r="C5274" s="1">
        <v>336103.25</v>
      </c>
      <c r="D5274" s="1">
        <v>317378.73</v>
      </c>
      <c r="E5274" s="1">
        <v>653481.99</v>
      </c>
    </row>
    <row r="5275" spans="1:5">
      <c r="A5275" s="1">
        <v>1969</v>
      </c>
      <c r="B5275" s="1">
        <v>54</v>
      </c>
      <c r="C5275" s="1">
        <v>357513.98</v>
      </c>
      <c r="D5275" s="1">
        <v>335078.51</v>
      </c>
      <c r="E5275" s="1">
        <v>692592.49</v>
      </c>
    </row>
    <row r="5276" spans="1:5">
      <c r="A5276" s="1">
        <v>1969</v>
      </c>
      <c r="B5276" s="1">
        <v>55</v>
      </c>
      <c r="C5276" s="1">
        <v>364154.27</v>
      </c>
      <c r="D5276" s="1">
        <v>340260.18</v>
      </c>
      <c r="E5276" s="1">
        <v>704414.45</v>
      </c>
    </row>
    <row r="5277" spans="1:5">
      <c r="A5277" s="1">
        <v>1969</v>
      </c>
      <c r="B5277" s="1">
        <v>56</v>
      </c>
      <c r="C5277" s="1">
        <v>359865.06</v>
      </c>
      <c r="D5277" s="1">
        <v>335767.22</v>
      </c>
      <c r="E5277" s="1">
        <v>695632.28</v>
      </c>
    </row>
    <row r="5278" spans="1:5">
      <c r="A5278" s="1">
        <v>1969</v>
      </c>
      <c r="B5278" s="1">
        <v>57</v>
      </c>
      <c r="C5278" s="1">
        <v>355429.89</v>
      </c>
      <c r="D5278" s="1">
        <v>329982.5</v>
      </c>
      <c r="E5278" s="1">
        <v>685412.39</v>
      </c>
    </row>
    <row r="5279" spans="1:5">
      <c r="A5279" s="1">
        <v>1969</v>
      </c>
      <c r="B5279" s="1">
        <v>58</v>
      </c>
      <c r="C5279" s="1">
        <v>355255.14</v>
      </c>
      <c r="D5279" s="1">
        <v>325580.69</v>
      </c>
      <c r="E5279" s="1">
        <v>680835.83</v>
      </c>
    </row>
    <row r="5280" spans="1:5">
      <c r="A5280" s="1">
        <v>1969</v>
      </c>
      <c r="B5280" s="1">
        <v>59</v>
      </c>
      <c r="C5280" s="1">
        <v>355599.51</v>
      </c>
      <c r="D5280" s="1">
        <v>322791.74</v>
      </c>
      <c r="E5280" s="1">
        <v>678391.25</v>
      </c>
    </row>
    <row r="5281" spans="1:5">
      <c r="A5281" s="1">
        <v>1969</v>
      </c>
      <c r="B5281" s="1">
        <v>60</v>
      </c>
      <c r="C5281" s="1">
        <v>353886.3</v>
      </c>
      <c r="D5281" s="1">
        <v>318773.07</v>
      </c>
      <c r="E5281" s="1">
        <v>672659.37</v>
      </c>
    </row>
    <row r="5282" spans="1:5">
      <c r="A5282" s="1">
        <v>1969</v>
      </c>
      <c r="B5282" s="1">
        <v>61</v>
      </c>
      <c r="C5282" s="1">
        <v>348345.94</v>
      </c>
      <c r="D5282" s="1">
        <v>310137.73</v>
      </c>
      <c r="E5282" s="1">
        <v>658483.67000000004</v>
      </c>
    </row>
    <row r="5283" spans="1:5">
      <c r="A5283" s="1">
        <v>1969</v>
      </c>
      <c r="B5283" s="1">
        <v>62</v>
      </c>
      <c r="C5283" s="1">
        <v>340197.11</v>
      </c>
      <c r="D5283" s="1">
        <v>298412.17</v>
      </c>
      <c r="E5283" s="1">
        <v>638609.28</v>
      </c>
    </row>
    <row r="5284" spans="1:5">
      <c r="A5284" s="1">
        <v>1969</v>
      </c>
      <c r="B5284" s="1">
        <v>63</v>
      </c>
      <c r="C5284" s="1">
        <v>333357.69</v>
      </c>
      <c r="D5284" s="1">
        <v>286613.34000000003</v>
      </c>
      <c r="E5284" s="1">
        <v>619971.03</v>
      </c>
    </row>
    <row r="5285" spans="1:5">
      <c r="A5285" s="1">
        <v>1969</v>
      </c>
      <c r="B5285" s="1">
        <v>64</v>
      </c>
      <c r="C5285" s="1">
        <v>326682.32</v>
      </c>
      <c r="D5285" s="1">
        <v>274740.95</v>
      </c>
      <c r="E5285" s="1">
        <v>601423.27</v>
      </c>
    </row>
    <row r="5286" spans="1:5">
      <c r="A5286" s="1">
        <v>1969</v>
      </c>
      <c r="B5286" s="1">
        <v>65</v>
      </c>
      <c r="C5286" s="1">
        <v>318812.45</v>
      </c>
      <c r="D5286" s="1">
        <v>262637.11</v>
      </c>
      <c r="E5286" s="1">
        <v>581449.56000000006</v>
      </c>
    </row>
    <row r="5287" spans="1:5">
      <c r="A5287" s="1">
        <v>1969</v>
      </c>
      <c r="B5287" s="1">
        <v>66</v>
      </c>
      <c r="C5287" s="1">
        <v>308109.06</v>
      </c>
      <c r="D5287" s="1">
        <v>248922.54</v>
      </c>
      <c r="E5287" s="1">
        <v>557031.6</v>
      </c>
    </row>
    <row r="5288" spans="1:5">
      <c r="A5288" s="1">
        <v>1969</v>
      </c>
      <c r="B5288" s="1">
        <v>67</v>
      </c>
      <c r="C5288" s="1">
        <v>297836.5</v>
      </c>
      <c r="D5288" s="1">
        <v>233399.34</v>
      </c>
      <c r="E5288" s="1">
        <v>531235.83999999997</v>
      </c>
    </row>
    <row r="5289" spans="1:5">
      <c r="A5289" s="1">
        <v>1969</v>
      </c>
      <c r="B5289" s="1">
        <v>68</v>
      </c>
      <c r="C5289" s="1">
        <v>290113.53999999998</v>
      </c>
      <c r="D5289" s="1">
        <v>216408.92</v>
      </c>
      <c r="E5289" s="1">
        <v>506522.46</v>
      </c>
    </row>
    <row r="5290" spans="1:5">
      <c r="A5290" s="1">
        <v>1969</v>
      </c>
      <c r="B5290" s="1">
        <v>69</v>
      </c>
      <c r="C5290" s="1">
        <v>278892.40000000002</v>
      </c>
      <c r="D5290" s="1">
        <v>197293.18</v>
      </c>
      <c r="E5290" s="1">
        <v>476185.58</v>
      </c>
    </row>
    <row r="5291" spans="1:5">
      <c r="A5291" s="1">
        <v>1969</v>
      </c>
      <c r="B5291" s="1">
        <v>70</v>
      </c>
      <c r="C5291" s="1">
        <v>262543.61</v>
      </c>
      <c r="D5291" s="1">
        <v>176136.75</v>
      </c>
      <c r="E5291" s="1">
        <v>438680.35</v>
      </c>
    </row>
    <row r="5292" spans="1:5">
      <c r="A5292" s="1">
        <v>1969</v>
      </c>
      <c r="B5292" s="1">
        <v>71</v>
      </c>
      <c r="C5292" s="1">
        <v>248057.09</v>
      </c>
      <c r="D5292" s="1">
        <v>158825.32999999999</v>
      </c>
      <c r="E5292" s="1">
        <v>406882.42</v>
      </c>
    </row>
    <row r="5293" spans="1:5">
      <c r="A5293" s="1">
        <v>1969</v>
      </c>
      <c r="B5293" s="1">
        <v>72</v>
      </c>
      <c r="C5293" s="1">
        <v>236149.15</v>
      </c>
      <c r="D5293" s="1">
        <v>145106.26</v>
      </c>
      <c r="E5293" s="1">
        <v>381255.4</v>
      </c>
    </row>
    <row r="5294" spans="1:5">
      <c r="A5294" s="1">
        <v>1969</v>
      </c>
      <c r="B5294" s="1">
        <v>73</v>
      </c>
      <c r="C5294" s="1">
        <v>224327.35</v>
      </c>
      <c r="D5294" s="1">
        <v>133109.09</v>
      </c>
      <c r="E5294" s="1">
        <v>357436.44</v>
      </c>
    </row>
    <row r="5295" spans="1:5">
      <c r="A5295" s="1">
        <v>1969</v>
      </c>
      <c r="B5295" s="1">
        <v>74</v>
      </c>
      <c r="C5295" s="1">
        <v>210798.56</v>
      </c>
      <c r="D5295" s="1">
        <v>121817.56</v>
      </c>
      <c r="E5295" s="1">
        <v>332616.12</v>
      </c>
    </row>
    <row r="5296" spans="1:5">
      <c r="A5296" s="1">
        <v>1969</v>
      </c>
      <c r="B5296" s="1">
        <v>75</v>
      </c>
      <c r="C5296" s="1">
        <v>197202.88</v>
      </c>
      <c r="D5296" s="1">
        <v>111439.23</v>
      </c>
      <c r="E5296" s="1">
        <v>308642.11</v>
      </c>
    </row>
    <row r="5297" spans="1:5">
      <c r="A5297" s="1">
        <v>1969</v>
      </c>
      <c r="B5297" s="1">
        <v>76</v>
      </c>
      <c r="C5297" s="1">
        <v>183011.02</v>
      </c>
      <c r="D5297" s="1">
        <v>101648.57</v>
      </c>
      <c r="E5297" s="1">
        <v>284659.59000000003</v>
      </c>
    </row>
    <row r="5298" spans="1:5">
      <c r="A5298" s="1">
        <v>1969</v>
      </c>
      <c r="B5298" s="1">
        <v>77</v>
      </c>
      <c r="C5298" s="1">
        <v>170064.76</v>
      </c>
      <c r="D5298" s="1">
        <v>91773.89</v>
      </c>
      <c r="E5298" s="1">
        <v>261838.65</v>
      </c>
    </row>
    <row r="5299" spans="1:5">
      <c r="A5299" s="1">
        <v>1969</v>
      </c>
      <c r="B5299" s="1">
        <v>78</v>
      </c>
      <c r="C5299" s="1">
        <v>158112.35</v>
      </c>
      <c r="D5299" s="1">
        <v>82023</v>
      </c>
      <c r="E5299" s="1">
        <v>240135.35</v>
      </c>
    </row>
    <row r="5300" spans="1:5">
      <c r="A5300" s="1">
        <v>1969</v>
      </c>
      <c r="B5300" s="1">
        <v>79</v>
      </c>
      <c r="C5300" s="1">
        <v>146124.68</v>
      </c>
      <c r="D5300" s="1">
        <v>72862.45</v>
      </c>
      <c r="E5300" s="1">
        <v>218987.13</v>
      </c>
    </row>
    <row r="5301" spans="1:5">
      <c r="A5301" s="1">
        <v>1969</v>
      </c>
      <c r="B5301" s="1">
        <v>80</v>
      </c>
      <c r="C5301" s="1">
        <v>133901.91</v>
      </c>
      <c r="D5301" s="1">
        <v>64359.42</v>
      </c>
      <c r="E5301" s="1">
        <v>198261.33</v>
      </c>
    </row>
    <row r="5302" spans="1:5">
      <c r="A5302" s="1">
        <v>1969</v>
      </c>
      <c r="B5302" s="1">
        <v>81</v>
      </c>
      <c r="C5302" s="1">
        <v>119576.67</v>
      </c>
      <c r="D5302" s="1">
        <v>55534.66</v>
      </c>
      <c r="E5302" s="1">
        <v>175111.33</v>
      </c>
    </row>
    <row r="5303" spans="1:5">
      <c r="A5303" s="1">
        <v>1969</v>
      </c>
      <c r="B5303" s="1">
        <v>82</v>
      </c>
      <c r="C5303" s="1">
        <v>106100.34</v>
      </c>
      <c r="D5303" s="1">
        <v>47636.23</v>
      </c>
      <c r="E5303" s="1">
        <v>153736.56</v>
      </c>
    </row>
    <row r="5304" spans="1:5">
      <c r="A5304" s="1">
        <v>1969</v>
      </c>
      <c r="B5304" s="1">
        <v>83</v>
      </c>
      <c r="C5304" s="1">
        <v>93623.03</v>
      </c>
      <c r="D5304" s="1">
        <v>40635.06</v>
      </c>
      <c r="E5304" s="1">
        <v>134258.07999999999</v>
      </c>
    </row>
    <row r="5305" spans="1:5">
      <c r="A5305" s="1">
        <v>1969</v>
      </c>
      <c r="B5305" s="1">
        <v>84</v>
      </c>
      <c r="C5305" s="1">
        <v>81532.259999999995</v>
      </c>
      <c r="D5305" s="1">
        <v>34201.339999999997</v>
      </c>
      <c r="E5305" s="1">
        <v>115733.6</v>
      </c>
    </row>
    <row r="5306" spans="1:5">
      <c r="A5306" s="1">
        <v>1969</v>
      </c>
      <c r="B5306" s="1">
        <v>85</v>
      </c>
      <c r="C5306" s="1">
        <v>69684.350000000006</v>
      </c>
      <c r="D5306" s="1">
        <v>28141.77</v>
      </c>
      <c r="E5306" s="1">
        <v>97826.12</v>
      </c>
    </row>
    <row r="5307" spans="1:5">
      <c r="A5307" s="1">
        <v>1969</v>
      </c>
      <c r="B5307" s="1">
        <v>86</v>
      </c>
      <c r="C5307" s="1">
        <v>58490.89</v>
      </c>
      <c r="D5307" s="1">
        <v>22845.040000000001</v>
      </c>
      <c r="E5307" s="1">
        <v>81335.929999999993</v>
      </c>
    </row>
    <row r="5308" spans="1:5">
      <c r="A5308" s="1">
        <v>1969</v>
      </c>
      <c r="B5308" s="1">
        <v>87</v>
      </c>
      <c r="C5308" s="1">
        <v>48602.25</v>
      </c>
      <c r="D5308" s="1">
        <v>18353.75</v>
      </c>
      <c r="E5308" s="1">
        <v>66955.990000000005</v>
      </c>
    </row>
    <row r="5309" spans="1:5">
      <c r="A5309" s="1">
        <v>1969</v>
      </c>
      <c r="B5309" s="1">
        <v>88</v>
      </c>
      <c r="C5309" s="1">
        <v>39730.92</v>
      </c>
      <c r="D5309" s="1">
        <v>14401.04</v>
      </c>
      <c r="E5309" s="1">
        <v>54131.95</v>
      </c>
    </row>
    <row r="5310" spans="1:5">
      <c r="A5310" s="1">
        <v>1969</v>
      </c>
      <c r="B5310" s="1">
        <v>89</v>
      </c>
      <c r="C5310" s="1">
        <v>31532.34</v>
      </c>
      <c r="D5310" s="1">
        <v>10985.24</v>
      </c>
      <c r="E5310" s="1">
        <v>42517.58</v>
      </c>
    </row>
    <row r="5311" spans="1:5">
      <c r="A5311" s="1">
        <v>1969</v>
      </c>
      <c r="B5311" s="1">
        <v>90</v>
      </c>
      <c r="C5311" s="1">
        <v>24087.17</v>
      </c>
      <c r="D5311" s="1">
        <v>8136.96</v>
      </c>
      <c r="E5311" s="1">
        <v>32224.13</v>
      </c>
    </row>
    <row r="5312" spans="1:5">
      <c r="A5312" s="1">
        <v>1969</v>
      </c>
      <c r="B5312" s="1">
        <v>91</v>
      </c>
      <c r="C5312" s="1">
        <v>18291.810000000001</v>
      </c>
      <c r="D5312" s="1">
        <v>5918.64</v>
      </c>
      <c r="E5312" s="1">
        <v>24210.45</v>
      </c>
    </row>
    <row r="5313" spans="1:5">
      <c r="A5313" s="1">
        <v>1969</v>
      </c>
      <c r="B5313" s="1">
        <v>92</v>
      </c>
      <c r="C5313" s="1">
        <v>13852.44</v>
      </c>
      <c r="D5313" s="1">
        <v>4231.55</v>
      </c>
      <c r="E5313" s="1">
        <v>18084</v>
      </c>
    </row>
    <row r="5314" spans="1:5">
      <c r="A5314" s="1">
        <v>1969</v>
      </c>
      <c r="B5314" s="1">
        <v>93</v>
      </c>
      <c r="C5314" s="1">
        <v>10007.219999999999</v>
      </c>
      <c r="D5314" s="1">
        <v>2939</v>
      </c>
      <c r="E5314" s="1">
        <v>12946.22</v>
      </c>
    </row>
    <row r="5315" spans="1:5">
      <c r="A5315" s="1">
        <v>1969</v>
      </c>
      <c r="B5315" s="1">
        <v>94</v>
      </c>
      <c r="C5315" s="1">
        <v>7019.63</v>
      </c>
      <c r="D5315" s="1">
        <v>1951.6</v>
      </c>
      <c r="E5315" s="1">
        <v>8971.23</v>
      </c>
    </row>
    <row r="5316" spans="1:5">
      <c r="A5316" s="1">
        <v>1969</v>
      </c>
      <c r="B5316" s="1">
        <v>95</v>
      </c>
      <c r="C5316" s="1">
        <v>4773.8100000000004</v>
      </c>
      <c r="D5316" s="1">
        <v>1227.26</v>
      </c>
      <c r="E5316" s="1">
        <v>6001.07</v>
      </c>
    </row>
    <row r="5317" spans="1:5">
      <c r="A5317" s="1">
        <v>1969</v>
      </c>
      <c r="B5317" s="1">
        <v>96</v>
      </c>
      <c r="C5317" s="1">
        <v>3117.2</v>
      </c>
      <c r="D5317" s="1">
        <v>751.51</v>
      </c>
      <c r="E5317" s="1">
        <v>3868.7</v>
      </c>
    </row>
    <row r="5318" spans="1:5">
      <c r="A5318" s="1">
        <v>1969</v>
      </c>
      <c r="B5318" s="1">
        <v>97</v>
      </c>
      <c r="C5318" s="1">
        <v>2016</v>
      </c>
      <c r="D5318" s="1">
        <v>455.86</v>
      </c>
      <c r="E5318" s="1">
        <v>2471.86</v>
      </c>
    </row>
    <row r="5319" spans="1:5">
      <c r="A5319" s="1">
        <v>1969</v>
      </c>
      <c r="B5319" s="1">
        <v>98</v>
      </c>
      <c r="C5319" s="1">
        <v>1265.6600000000001</v>
      </c>
      <c r="D5319" s="1">
        <v>271.5</v>
      </c>
      <c r="E5319" s="1">
        <v>1537.16</v>
      </c>
    </row>
    <row r="5320" spans="1:5">
      <c r="A5320" s="1">
        <v>1969</v>
      </c>
      <c r="B5320" s="1">
        <v>99</v>
      </c>
      <c r="C5320" s="1">
        <v>758.18</v>
      </c>
      <c r="D5320" s="1">
        <v>153.29</v>
      </c>
      <c r="E5320" s="1">
        <v>911.47</v>
      </c>
    </row>
    <row r="5321" spans="1:5">
      <c r="A5321" s="1">
        <v>1969</v>
      </c>
      <c r="B5321" s="1">
        <v>100</v>
      </c>
      <c r="C5321" s="1">
        <v>434.28</v>
      </c>
      <c r="D5321" s="1">
        <v>81.25</v>
      </c>
      <c r="E5321" s="1">
        <v>515.53</v>
      </c>
    </row>
    <row r="5322" spans="1:5">
      <c r="A5322" s="1">
        <v>1969</v>
      </c>
      <c r="B5322" s="1">
        <v>101</v>
      </c>
      <c r="C5322" s="1">
        <v>243.82</v>
      </c>
      <c r="D5322" s="1">
        <v>36.770000000000003</v>
      </c>
      <c r="E5322" s="1">
        <v>280.58999999999997</v>
      </c>
    </row>
    <row r="5323" spans="1:5">
      <c r="A5323" s="1">
        <v>1969</v>
      </c>
      <c r="B5323" s="1">
        <v>102</v>
      </c>
      <c r="C5323" s="1">
        <v>139.69999999999999</v>
      </c>
      <c r="D5323" s="1">
        <v>14.33</v>
      </c>
      <c r="E5323" s="1">
        <v>154.03</v>
      </c>
    </row>
    <row r="5324" spans="1:5">
      <c r="A5324" s="1">
        <v>1969</v>
      </c>
      <c r="B5324" s="1">
        <v>103</v>
      </c>
      <c r="C5324" s="1">
        <v>77.010000000000005</v>
      </c>
      <c r="D5324" s="1">
        <v>5.84</v>
      </c>
      <c r="E5324" s="1">
        <v>82.85</v>
      </c>
    </row>
    <row r="5325" spans="1:5">
      <c r="A5325" s="1">
        <v>1969</v>
      </c>
      <c r="B5325" s="1">
        <v>104</v>
      </c>
      <c r="C5325" s="1">
        <v>42.93</v>
      </c>
      <c r="D5325" s="1">
        <v>3.3</v>
      </c>
      <c r="E5325" s="1">
        <v>46.23</v>
      </c>
    </row>
    <row r="5326" spans="1:5">
      <c r="A5326" s="1">
        <v>1969</v>
      </c>
      <c r="B5326" s="1">
        <v>105</v>
      </c>
      <c r="C5326" s="1">
        <v>23.98</v>
      </c>
      <c r="D5326" s="1">
        <v>2.4500000000000002</v>
      </c>
      <c r="E5326" s="1">
        <v>26.43</v>
      </c>
    </row>
    <row r="5327" spans="1:5">
      <c r="A5327" s="1">
        <v>1969</v>
      </c>
      <c r="B5327" s="1">
        <v>106</v>
      </c>
      <c r="C5327" s="1">
        <v>10.25</v>
      </c>
      <c r="D5327" s="1">
        <v>0.69</v>
      </c>
      <c r="E5327" s="1">
        <v>10.94</v>
      </c>
    </row>
    <row r="5328" spans="1:5">
      <c r="A5328" s="1">
        <v>1969</v>
      </c>
      <c r="B5328" s="1">
        <v>107</v>
      </c>
      <c r="C5328" s="1">
        <v>4.3499999999999996</v>
      </c>
      <c r="D5328" s="1">
        <v>0</v>
      </c>
      <c r="E5328" s="1">
        <v>4.3499999999999996</v>
      </c>
    </row>
    <row r="5329" spans="1:5">
      <c r="A5329" s="1">
        <v>1969</v>
      </c>
      <c r="B5329" s="1">
        <v>108</v>
      </c>
      <c r="C5329" s="1">
        <v>1.42</v>
      </c>
      <c r="D5329" s="1">
        <v>0</v>
      </c>
      <c r="E5329" s="1">
        <v>1.42</v>
      </c>
    </row>
    <row r="5330" spans="1:5">
      <c r="A5330" s="1">
        <v>1969</v>
      </c>
      <c r="B5330" s="1">
        <v>109</v>
      </c>
      <c r="C5330" s="1">
        <v>0.52</v>
      </c>
      <c r="D5330" s="1">
        <v>0</v>
      </c>
      <c r="E5330" s="1">
        <v>0.52</v>
      </c>
    </row>
    <row r="5331" spans="1:5">
      <c r="A5331" s="1">
        <v>1969</v>
      </c>
      <c r="B5331" s="1" t="s">
        <v>121</v>
      </c>
      <c r="C5331" s="1">
        <v>0.73</v>
      </c>
      <c r="D5331" s="1">
        <v>0</v>
      </c>
      <c r="E5331" s="1">
        <v>0.73</v>
      </c>
    </row>
    <row r="5332" spans="1:5">
      <c r="A5332" s="1">
        <v>1970</v>
      </c>
      <c r="B5332" s="1">
        <v>0</v>
      </c>
      <c r="C5332" s="1">
        <v>433293.28</v>
      </c>
      <c r="D5332" s="1">
        <v>455688.15</v>
      </c>
      <c r="E5332" s="1">
        <v>888981.43</v>
      </c>
    </row>
    <row r="5333" spans="1:5">
      <c r="A5333" s="1">
        <v>1970</v>
      </c>
      <c r="B5333" s="1">
        <v>1</v>
      </c>
      <c r="C5333" s="1">
        <v>447147.17</v>
      </c>
      <c r="D5333" s="1">
        <v>465778.79</v>
      </c>
      <c r="E5333" s="1">
        <v>912925.96</v>
      </c>
    </row>
    <row r="5334" spans="1:5">
      <c r="A5334" s="1">
        <v>1970</v>
      </c>
      <c r="B5334" s="1">
        <v>2</v>
      </c>
      <c r="C5334" s="1">
        <v>452485.53</v>
      </c>
      <c r="D5334" s="1">
        <v>470076.34</v>
      </c>
      <c r="E5334" s="1">
        <v>922561.86</v>
      </c>
    </row>
    <row r="5335" spans="1:5">
      <c r="A5335" s="1">
        <v>1970</v>
      </c>
      <c r="B5335" s="1">
        <v>3</v>
      </c>
      <c r="C5335" s="1">
        <v>463368.11</v>
      </c>
      <c r="D5335" s="1">
        <v>483020.76</v>
      </c>
      <c r="E5335" s="1">
        <v>946388.87</v>
      </c>
    </row>
    <row r="5336" spans="1:5">
      <c r="A5336" s="1">
        <v>1970</v>
      </c>
      <c r="B5336" s="1">
        <v>4</v>
      </c>
      <c r="C5336" s="1">
        <v>467098.09</v>
      </c>
      <c r="D5336" s="1">
        <v>486237.51</v>
      </c>
      <c r="E5336" s="1">
        <v>953335.6</v>
      </c>
    </row>
    <row r="5337" spans="1:5">
      <c r="A5337" s="1">
        <v>1970</v>
      </c>
      <c r="B5337" s="1">
        <v>5</v>
      </c>
      <c r="C5337" s="1">
        <v>467929.28</v>
      </c>
      <c r="D5337" s="1">
        <v>488210.08</v>
      </c>
      <c r="E5337" s="1">
        <v>956139.36</v>
      </c>
    </row>
    <row r="5338" spans="1:5">
      <c r="A5338" s="1">
        <v>1970</v>
      </c>
      <c r="B5338" s="1">
        <v>6</v>
      </c>
      <c r="C5338" s="1">
        <v>465616.76</v>
      </c>
      <c r="D5338" s="1">
        <v>486212.71</v>
      </c>
      <c r="E5338" s="1">
        <v>951829.47</v>
      </c>
    </row>
    <row r="5339" spans="1:5">
      <c r="A5339" s="1">
        <v>1970</v>
      </c>
      <c r="B5339" s="1">
        <v>7</v>
      </c>
      <c r="C5339" s="1">
        <v>460160.44</v>
      </c>
      <c r="D5339" s="1">
        <v>480312.98</v>
      </c>
      <c r="E5339" s="1">
        <v>940473.42</v>
      </c>
    </row>
    <row r="5340" spans="1:5">
      <c r="A5340" s="1">
        <v>1970</v>
      </c>
      <c r="B5340" s="1">
        <v>8</v>
      </c>
      <c r="C5340" s="1">
        <v>449433.13</v>
      </c>
      <c r="D5340" s="1">
        <v>470403.7</v>
      </c>
      <c r="E5340" s="1">
        <v>919836.83</v>
      </c>
    </row>
    <row r="5341" spans="1:5">
      <c r="A5341" s="1">
        <v>1970</v>
      </c>
      <c r="B5341" s="1">
        <v>9</v>
      </c>
      <c r="C5341" s="1">
        <v>434495.38</v>
      </c>
      <c r="D5341" s="1">
        <v>457213.4</v>
      </c>
      <c r="E5341" s="1">
        <v>891708.78</v>
      </c>
    </row>
    <row r="5342" spans="1:5">
      <c r="A5342" s="1">
        <v>1970</v>
      </c>
      <c r="B5342" s="1">
        <v>10</v>
      </c>
      <c r="C5342" s="1">
        <v>415981.28</v>
      </c>
      <c r="D5342" s="1">
        <v>440902.45</v>
      </c>
      <c r="E5342" s="1">
        <v>856883.73</v>
      </c>
    </row>
    <row r="5343" spans="1:5">
      <c r="A5343" s="1">
        <v>1970</v>
      </c>
      <c r="B5343" s="1">
        <v>11</v>
      </c>
      <c r="C5343" s="1">
        <v>412226.33</v>
      </c>
      <c r="D5343" s="1">
        <v>437945.66</v>
      </c>
      <c r="E5343" s="1">
        <v>850171.99</v>
      </c>
    </row>
    <row r="5344" spans="1:5">
      <c r="A5344" s="1">
        <v>1970</v>
      </c>
      <c r="B5344" s="1">
        <v>12</v>
      </c>
      <c r="C5344" s="1">
        <v>400141.5</v>
      </c>
      <c r="D5344" s="1">
        <v>425873.68</v>
      </c>
      <c r="E5344" s="1">
        <v>826015.18</v>
      </c>
    </row>
    <row r="5345" spans="1:5">
      <c r="A5345" s="1">
        <v>1970</v>
      </c>
      <c r="B5345" s="1">
        <v>13</v>
      </c>
      <c r="C5345" s="1">
        <v>386183.12</v>
      </c>
      <c r="D5345" s="1">
        <v>414047.26</v>
      </c>
      <c r="E5345" s="1">
        <v>800230.38</v>
      </c>
    </row>
    <row r="5346" spans="1:5">
      <c r="A5346" s="1">
        <v>1970</v>
      </c>
      <c r="B5346" s="1">
        <v>14</v>
      </c>
      <c r="C5346" s="1">
        <v>377340.75</v>
      </c>
      <c r="D5346" s="1">
        <v>404960.12</v>
      </c>
      <c r="E5346" s="1">
        <v>782300.88</v>
      </c>
    </row>
    <row r="5347" spans="1:5">
      <c r="A5347" s="1">
        <v>1970</v>
      </c>
      <c r="B5347" s="1">
        <v>15</v>
      </c>
      <c r="C5347" s="1">
        <v>373165.28</v>
      </c>
      <c r="D5347" s="1">
        <v>397379.95</v>
      </c>
      <c r="E5347" s="1">
        <v>770545.23</v>
      </c>
    </row>
    <row r="5348" spans="1:5">
      <c r="A5348" s="1">
        <v>1970</v>
      </c>
      <c r="B5348" s="1">
        <v>16</v>
      </c>
      <c r="C5348" s="1">
        <v>376724.6</v>
      </c>
      <c r="D5348" s="1">
        <v>398548.29</v>
      </c>
      <c r="E5348" s="1">
        <v>775272.89</v>
      </c>
    </row>
    <row r="5349" spans="1:5">
      <c r="A5349" s="1">
        <v>1970</v>
      </c>
      <c r="B5349" s="1">
        <v>17</v>
      </c>
      <c r="C5349" s="1">
        <v>375432.86</v>
      </c>
      <c r="D5349" s="1">
        <v>392712.57</v>
      </c>
      <c r="E5349" s="1">
        <v>768145.42</v>
      </c>
    </row>
    <row r="5350" spans="1:5">
      <c r="A5350" s="1">
        <v>1970</v>
      </c>
      <c r="B5350" s="1">
        <v>18</v>
      </c>
      <c r="C5350" s="1">
        <v>373030.18</v>
      </c>
      <c r="D5350" s="1">
        <v>385270.56</v>
      </c>
      <c r="E5350" s="1">
        <v>758300.74</v>
      </c>
    </row>
    <row r="5351" spans="1:5">
      <c r="A5351" s="1">
        <v>1970</v>
      </c>
      <c r="B5351" s="1">
        <v>19</v>
      </c>
      <c r="C5351" s="1">
        <v>385242.21</v>
      </c>
      <c r="D5351" s="1">
        <v>393840.52</v>
      </c>
      <c r="E5351" s="1">
        <v>779082.74</v>
      </c>
    </row>
    <row r="5352" spans="1:5">
      <c r="A5352" s="1">
        <v>1970</v>
      </c>
      <c r="B5352" s="1">
        <v>20</v>
      </c>
      <c r="C5352" s="1">
        <v>398186.11</v>
      </c>
      <c r="D5352" s="1">
        <v>405744.05</v>
      </c>
      <c r="E5352" s="1">
        <v>803930.16</v>
      </c>
    </row>
    <row r="5353" spans="1:5">
      <c r="A5353" s="1">
        <v>1970</v>
      </c>
      <c r="B5353" s="1">
        <v>21</v>
      </c>
      <c r="C5353" s="1">
        <v>414275.31</v>
      </c>
      <c r="D5353" s="1">
        <v>420831.85</v>
      </c>
      <c r="E5353" s="1">
        <v>835107.17</v>
      </c>
    </row>
    <row r="5354" spans="1:5">
      <c r="A5354" s="1">
        <v>1970</v>
      </c>
      <c r="B5354" s="1">
        <v>22</v>
      </c>
      <c r="C5354" s="1">
        <v>437072.12</v>
      </c>
      <c r="D5354" s="1">
        <v>443175.63</v>
      </c>
      <c r="E5354" s="1">
        <v>880247.76</v>
      </c>
    </row>
    <row r="5355" spans="1:5">
      <c r="A5355" s="1">
        <v>1970</v>
      </c>
      <c r="B5355" s="1">
        <v>23</v>
      </c>
      <c r="C5355" s="1">
        <v>467568.83</v>
      </c>
      <c r="D5355" s="1">
        <v>474212.36</v>
      </c>
      <c r="E5355" s="1">
        <v>941781.19</v>
      </c>
    </row>
    <row r="5356" spans="1:5">
      <c r="A5356" s="1">
        <v>1970</v>
      </c>
      <c r="B5356" s="1">
        <v>24</v>
      </c>
      <c r="C5356" s="1">
        <v>393621.86</v>
      </c>
      <c r="D5356" s="1">
        <v>399909.17</v>
      </c>
      <c r="E5356" s="1">
        <v>793531.03</v>
      </c>
    </row>
    <row r="5357" spans="1:5">
      <c r="A5357" s="1">
        <v>1970</v>
      </c>
      <c r="B5357" s="1">
        <v>25</v>
      </c>
      <c r="C5357" s="1">
        <v>379278.33</v>
      </c>
      <c r="D5357" s="1">
        <v>385986.61</v>
      </c>
      <c r="E5357" s="1">
        <v>765264.95</v>
      </c>
    </row>
    <row r="5358" spans="1:5">
      <c r="A5358" s="1">
        <v>1970</v>
      </c>
      <c r="B5358" s="1">
        <v>26</v>
      </c>
      <c r="C5358" s="1">
        <v>372460.43</v>
      </c>
      <c r="D5358" s="1">
        <v>379652.52</v>
      </c>
      <c r="E5358" s="1">
        <v>752112.95</v>
      </c>
    </row>
    <row r="5359" spans="1:5">
      <c r="A5359" s="1">
        <v>1970</v>
      </c>
      <c r="B5359" s="1">
        <v>27</v>
      </c>
      <c r="C5359" s="1">
        <v>362103.05</v>
      </c>
      <c r="D5359" s="1">
        <v>369999.52</v>
      </c>
      <c r="E5359" s="1">
        <v>732102.56</v>
      </c>
    </row>
    <row r="5360" spans="1:5">
      <c r="A5360" s="1">
        <v>1970</v>
      </c>
      <c r="B5360" s="1">
        <v>28</v>
      </c>
      <c r="C5360" s="1">
        <v>333210.95</v>
      </c>
      <c r="D5360" s="1">
        <v>340438.26</v>
      </c>
      <c r="E5360" s="1">
        <v>673649.21</v>
      </c>
    </row>
    <row r="5361" spans="1:5">
      <c r="A5361" s="1">
        <v>1970</v>
      </c>
      <c r="B5361" s="1">
        <v>29</v>
      </c>
      <c r="C5361" s="1">
        <v>314852.65000000002</v>
      </c>
      <c r="D5361" s="1">
        <v>322542.84000000003</v>
      </c>
      <c r="E5361" s="1">
        <v>637395.49</v>
      </c>
    </row>
    <row r="5362" spans="1:5">
      <c r="A5362" s="1">
        <v>1970</v>
      </c>
      <c r="B5362" s="1">
        <v>30</v>
      </c>
      <c r="C5362" s="1">
        <v>324908.26</v>
      </c>
      <c r="D5362" s="1">
        <v>334208.02</v>
      </c>
      <c r="E5362" s="1">
        <v>659116.28</v>
      </c>
    </row>
    <row r="5363" spans="1:5">
      <c r="A5363" s="1">
        <v>1970</v>
      </c>
      <c r="B5363" s="1">
        <v>31</v>
      </c>
      <c r="C5363" s="1">
        <v>329337.68</v>
      </c>
      <c r="D5363" s="1">
        <v>339278.04</v>
      </c>
      <c r="E5363" s="1">
        <v>668615.72</v>
      </c>
    </row>
    <row r="5364" spans="1:5">
      <c r="A5364" s="1">
        <v>1970</v>
      </c>
      <c r="B5364" s="1">
        <v>32</v>
      </c>
      <c r="C5364" s="1">
        <v>329489.27</v>
      </c>
      <c r="D5364" s="1">
        <v>340411.86</v>
      </c>
      <c r="E5364" s="1">
        <v>669901.13</v>
      </c>
    </row>
    <row r="5365" spans="1:5">
      <c r="A5365" s="1">
        <v>1970</v>
      </c>
      <c r="B5365" s="1">
        <v>33</v>
      </c>
      <c r="C5365" s="1">
        <v>324126.98</v>
      </c>
      <c r="D5365" s="1">
        <v>334418.08</v>
      </c>
      <c r="E5365" s="1">
        <v>658545.06000000006</v>
      </c>
    </row>
    <row r="5366" spans="1:5">
      <c r="A5366" s="1">
        <v>1970</v>
      </c>
      <c r="B5366" s="1">
        <v>34</v>
      </c>
      <c r="C5366" s="1">
        <v>320177.28000000003</v>
      </c>
      <c r="D5366" s="1">
        <v>329428.62</v>
      </c>
      <c r="E5366" s="1">
        <v>649605.9</v>
      </c>
    </row>
    <row r="5367" spans="1:5">
      <c r="A5367" s="1">
        <v>1970</v>
      </c>
      <c r="B5367" s="1">
        <v>35</v>
      </c>
      <c r="C5367" s="1">
        <v>313540.15000000002</v>
      </c>
      <c r="D5367" s="1">
        <v>322550.93</v>
      </c>
      <c r="E5367" s="1">
        <v>636091.07999999996</v>
      </c>
    </row>
    <row r="5368" spans="1:5">
      <c r="A5368" s="1">
        <v>1970</v>
      </c>
      <c r="B5368" s="1">
        <v>36</v>
      </c>
      <c r="C5368" s="1">
        <v>310889.8</v>
      </c>
      <c r="D5368" s="1">
        <v>318836.03999999998</v>
      </c>
      <c r="E5368" s="1">
        <v>629725.85</v>
      </c>
    </row>
    <row r="5369" spans="1:5">
      <c r="A5369" s="1">
        <v>1970</v>
      </c>
      <c r="B5369" s="1">
        <v>37</v>
      </c>
      <c r="C5369" s="1">
        <v>313832.89</v>
      </c>
      <c r="D5369" s="1">
        <v>319881.40000000002</v>
      </c>
      <c r="E5369" s="1">
        <v>633714.29</v>
      </c>
    </row>
    <row r="5370" spans="1:5">
      <c r="A5370" s="1">
        <v>1970</v>
      </c>
      <c r="B5370" s="1">
        <v>38</v>
      </c>
      <c r="C5370" s="1">
        <v>322815.28999999998</v>
      </c>
      <c r="D5370" s="1">
        <v>327643.61</v>
      </c>
      <c r="E5370" s="1">
        <v>650458.9</v>
      </c>
    </row>
    <row r="5371" spans="1:5">
      <c r="A5371" s="1">
        <v>1970</v>
      </c>
      <c r="B5371" s="1">
        <v>39</v>
      </c>
      <c r="C5371" s="1">
        <v>331150.32</v>
      </c>
      <c r="D5371" s="1">
        <v>332672</v>
      </c>
      <c r="E5371" s="1">
        <v>663822.31999999995</v>
      </c>
    </row>
    <row r="5372" spans="1:5">
      <c r="A5372" s="1">
        <v>1970</v>
      </c>
      <c r="B5372" s="1">
        <v>40</v>
      </c>
      <c r="C5372" s="1">
        <v>334105.46999999997</v>
      </c>
      <c r="D5372" s="1">
        <v>332160.65999999997</v>
      </c>
      <c r="E5372" s="1">
        <v>666266.12</v>
      </c>
    </row>
    <row r="5373" spans="1:5">
      <c r="A5373" s="1">
        <v>1970</v>
      </c>
      <c r="B5373" s="1">
        <v>41</v>
      </c>
      <c r="C5373" s="1">
        <v>333736.21000000002</v>
      </c>
      <c r="D5373" s="1">
        <v>331322.34000000003</v>
      </c>
      <c r="E5373" s="1">
        <v>665058.54</v>
      </c>
    </row>
    <row r="5374" spans="1:5">
      <c r="A5374" s="1">
        <v>1970</v>
      </c>
      <c r="B5374" s="1">
        <v>42</v>
      </c>
      <c r="C5374" s="1">
        <v>333959.5</v>
      </c>
      <c r="D5374" s="1">
        <v>331922.99</v>
      </c>
      <c r="E5374" s="1">
        <v>665882.49</v>
      </c>
    </row>
    <row r="5375" spans="1:5">
      <c r="A5375" s="1">
        <v>1970</v>
      </c>
      <c r="B5375" s="1">
        <v>43</v>
      </c>
      <c r="C5375" s="1">
        <v>340030.17</v>
      </c>
      <c r="D5375" s="1">
        <v>337453.44</v>
      </c>
      <c r="E5375" s="1">
        <v>677483.61</v>
      </c>
    </row>
    <row r="5376" spans="1:5">
      <c r="A5376" s="1">
        <v>1970</v>
      </c>
      <c r="B5376" s="1">
        <v>44</v>
      </c>
      <c r="C5376" s="1">
        <v>345329.72</v>
      </c>
      <c r="D5376" s="1">
        <v>342713.41</v>
      </c>
      <c r="E5376" s="1">
        <v>688043.13</v>
      </c>
    </row>
    <row r="5377" spans="1:5">
      <c r="A5377" s="1">
        <v>1970</v>
      </c>
      <c r="B5377" s="1">
        <v>45</v>
      </c>
      <c r="C5377" s="1">
        <v>349574.33</v>
      </c>
      <c r="D5377" s="1">
        <v>344814.23</v>
      </c>
      <c r="E5377" s="1">
        <v>694388.55</v>
      </c>
    </row>
    <row r="5378" spans="1:5">
      <c r="A5378" s="1">
        <v>1970</v>
      </c>
      <c r="B5378" s="1">
        <v>46</v>
      </c>
      <c r="C5378" s="1">
        <v>354307.29</v>
      </c>
      <c r="D5378" s="1">
        <v>346796.02</v>
      </c>
      <c r="E5378" s="1">
        <v>701103.31</v>
      </c>
    </row>
    <row r="5379" spans="1:5">
      <c r="A5379" s="1">
        <v>1970</v>
      </c>
      <c r="B5379" s="1">
        <v>47</v>
      </c>
      <c r="C5379" s="1">
        <v>364835.94</v>
      </c>
      <c r="D5379" s="1">
        <v>354527.55</v>
      </c>
      <c r="E5379" s="1">
        <v>719363.49</v>
      </c>
    </row>
    <row r="5380" spans="1:5">
      <c r="A5380" s="1">
        <v>1970</v>
      </c>
      <c r="B5380" s="1">
        <v>48</v>
      </c>
      <c r="C5380" s="1">
        <v>381054.58</v>
      </c>
      <c r="D5380" s="1">
        <v>367994.72</v>
      </c>
      <c r="E5380" s="1">
        <v>749049.3</v>
      </c>
    </row>
    <row r="5381" spans="1:5">
      <c r="A5381" s="1">
        <v>1970</v>
      </c>
      <c r="B5381" s="1">
        <v>49</v>
      </c>
      <c r="C5381" s="1">
        <v>400126.87</v>
      </c>
      <c r="D5381" s="1">
        <v>385124.63</v>
      </c>
      <c r="E5381" s="1">
        <v>785251.5</v>
      </c>
    </row>
    <row r="5382" spans="1:5">
      <c r="A5382" s="1">
        <v>1970</v>
      </c>
      <c r="B5382" s="1">
        <v>50</v>
      </c>
      <c r="C5382" s="1">
        <v>384076.31</v>
      </c>
      <c r="D5382" s="1">
        <v>367125.55</v>
      </c>
      <c r="E5382" s="1">
        <v>751201.86</v>
      </c>
    </row>
    <row r="5383" spans="1:5">
      <c r="A5383" s="1">
        <v>1970</v>
      </c>
      <c r="B5383" s="1">
        <v>51</v>
      </c>
      <c r="C5383" s="1">
        <v>319412.39</v>
      </c>
      <c r="D5383" s="1">
        <v>302293.15999999997</v>
      </c>
      <c r="E5383" s="1">
        <v>621705.55000000005</v>
      </c>
    </row>
    <row r="5384" spans="1:5">
      <c r="A5384" s="1">
        <v>1970</v>
      </c>
      <c r="B5384" s="1">
        <v>52</v>
      </c>
      <c r="C5384" s="1">
        <v>291642.15000000002</v>
      </c>
      <c r="D5384" s="1">
        <v>275233.61</v>
      </c>
      <c r="E5384" s="1">
        <v>566875.76</v>
      </c>
    </row>
    <row r="5385" spans="1:5">
      <c r="A5385" s="1">
        <v>1970</v>
      </c>
      <c r="B5385" s="1">
        <v>53</v>
      </c>
      <c r="C5385" s="1">
        <v>309202.15000000002</v>
      </c>
      <c r="D5385" s="1">
        <v>291562.62</v>
      </c>
      <c r="E5385" s="1">
        <v>600764.77</v>
      </c>
    </row>
    <row r="5386" spans="1:5">
      <c r="A5386" s="1">
        <v>1970</v>
      </c>
      <c r="B5386" s="1">
        <v>54</v>
      </c>
      <c r="C5386" s="1">
        <v>333942.13</v>
      </c>
      <c r="D5386" s="1">
        <v>313886.26</v>
      </c>
      <c r="E5386" s="1">
        <v>647828.38</v>
      </c>
    </row>
    <row r="5387" spans="1:5">
      <c r="A5387" s="1">
        <v>1970</v>
      </c>
      <c r="B5387" s="1">
        <v>55</v>
      </c>
      <c r="C5387" s="1">
        <v>355210.75</v>
      </c>
      <c r="D5387" s="1">
        <v>331382.52</v>
      </c>
      <c r="E5387" s="1">
        <v>686593.27</v>
      </c>
    </row>
    <row r="5388" spans="1:5">
      <c r="A5388" s="1">
        <v>1970</v>
      </c>
      <c r="B5388" s="1">
        <v>56</v>
      </c>
      <c r="C5388" s="1">
        <v>360132.03</v>
      </c>
      <c r="D5388" s="1">
        <v>334446.12</v>
      </c>
      <c r="E5388" s="1">
        <v>694578.15</v>
      </c>
    </row>
    <row r="5389" spans="1:5">
      <c r="A5389" s="1">
        <v>1970</v>
      </c>
      <c r="B5389" s="1">
        <v>57</v>
      </c>
      <c r="C5389" s="1">
        <v>356743.45</v>
      </c>
      <c r="D5389" s="1">
        <v>330917.14</v>
      </c>
      <c r="E5389" s="1">
        <v>687660.59</v>
      </c>
    </row>
    <row r="5390" spans="1:5">
      <c r="A5390" s="1">
        <v>1970</v>
      </c>
      <c r="B5390" s="1">
        <v>58</v>
      </c>
      <c r="C5390" s="1">
        <v>351881.55</v>
      </c>
      <c r="D5390" s="1">
        <v>324434.68</v>
      </c>
      <c r="E5390" s="1">
        <v>676316.24</v>
      </c>
    </row>
    <row r="5391" spans="1:5">
      <c r="A5391" s="1">
        <v>1970</v>
      </c>
      <c r="B5391" s="1">
        <v>59</v>
      </c>
      <c r="C5391" s="1">
        <v>352085.4</v>
      </c>
      <c r="D5391" s="1">
        <v>319745.90000000002</v>
      </c>
      <c r="E5391" s="1">
        <v>671831.3</v>
      </c>
    </row>
    <row r="5392" spans="1:5">
      <c r="A5392" s="1">
        <v>1970</v>
      </c>
      <c r="B5392" s="1">
        <v>60</v>
      </c>
      <c r="C5392" s="1">
        <v>351752.08</v>
      </c>
      <c r="D5392" s="1">
        <v>316337.06</v>
      </c>
      <c r="E5392" s="1">
        <v>668089.14</v>
      </c>
    </row>
    <row r="5393" spans="1:5">
      <c r="A5393" s="1">
        <v>1970</v>
      </c>
      <c r="B5393" s="1">
        <v>61</v>
      </c>
      <c r="C5393" s="1">
        <v>350286.17</v>
      </c>
      <c r="D5393" s="1">
        <v>311747.24</v>
      </c>
      <c r="E5393" s="1">
        <v>662033.41</v>
      </c>
    </row>
    <row r="5394" spans="1:5">
      <c r="A5394" s="1">
        <v>1970</v>
      </c>
      <c r="B5394" s="1">
        <v>62</v>
      </c>
      <c r="C5394" s="1">
        <v>343905.42</v>
      </c>
      <c r="D5394" s="1">
        <v>302271.21000000002</v>
      </c>
      <c r="E5394" s="1">
        <v>646176.63</v>
      </c>
    </row>
    <row r="5395" spans="1:5">
      <c r="A5395" s="1">
        <v>1970</v>
      </c>
      <c r="B5395" s="1">
        <v>63</v>
      </c>
      <c r="C5395" s="1">
        <v>335804.58</v>
      </c>
      <c r="D5395" s="1">
        <v>290339.88</v>
      </c>
      <c r="E5395" s="1">
        <v>626144.46</v>
      </c>
    </row>
    <row r="5396" spans="1:5">
      <c r="A5396" s="1">
        <v>1970</v>
      </c>
      <c r="B5396" s="1">
        <v>64</v>
      </c>
      <c r="C5396" s="1">
        <v>328394.76</v>
      </c>
      <c r="D5396" s="1">
        <v>277907.57</v>
      </c>
      <c r="E5396" s="1">
        <v>606302.31999999995</v>
      </c>
    </row>
    <row r="5397" spans="1:5">
      <c r="A5397" s="1">
        <v>1970</v>
      </c>
      <c r="B5397" s="1">
        <v>65</v>
      </c>
      <c r="C5397" s="1">
        <v>321901.65999999997</v>
      </c>
      <c r="D5397" s="1">
        <v>265812</v>
      </c>
      <c r="E5397" s="1">
        <v>587713.66</v>
      </c>
    </row>
    <row r="5398" spans="1:5">
      <c r="A5398" s="1">
        <v>1970</v>
      </c>
      <c r="B5398" s="1">
        <v>66</v>
      </c>
      <c r="C5398" s="1">
        <v>313304.36</v>
      </c>
      <c r="D5398" s="1">
        <v>252835.38</v>
      </c>
      <c r="E5398" s="1">
        <v>566139.74</v>
      </c>
    </row>
    <row r="5399" spans="1:5">
      <c r="A5399" s="1">
        <v>1970</v>
      </c>
      <c r="B5399" s="1">
        <v>67</v>
      </c>
      <c r="C5399" s="1">
        <v>301774.99</v>
      </c>
      <c r="D5399" s="1">
        <v>238795.94</v>
      </c>
      <c r="E5399" s="1">
        <v>540570.93000000005</v>
      </c>
    </row>
    <row r="5400" spans="1:5">
      <c r="A5400" s="1">
        <v>1970</v>
      </c>
      <c r="B5400" s="1">
        <v>68</v>
      </c>
      <c r="C5400" s="1">
        <v>291333.89</v>
      </c>
      <c r="D5400" s="1">
        <v>222490.38</v>
      </c>
      <c r="E5400" s="1">
        <v>513824.26</v>
      </c>
    </row>
    <row r="5401" spans="1:5">
      <c r="A5401" s="1">
        <v>1970</v>
      </c>
      <c r="B5401" s="1">
        <v>69</v>
      </c>
      <c r="C5401" s="1">
        <v>283744.08</v>
      </c>
      <c r="D5401" s="1">
        <v>205809.38</v>
      </c>
      <c r="E5401" s="1">
        <v>489553.47</v>
      </c>
    </row>
    <row r="5402" spans="1:5">
      <c r="A5402" s="1">
        <v>1970</v>
      </c>
      <c r="B5402" s="1">
        <v>70</v>
      </c>
      <c r="C5402" s="1">
        <v>271368.28000000003</v>
      </c>
      <c r="D5402" s="1">
        <v>186183.15</v>
      </c>
      <c r="E5402" s="1">
        <v>457551.43</v>
      </c>
    </row>
    <row r="5403" spans="1:5">
      <c r="A5403" s="1">
        <v>1970</v>
      </c>
      <c r="B5403" s="1">
        <v>71</v>
      </c>
      <c r="C5403" s="1">
        <v>255687.62</v>
      </c>
      <c r="D5403" s="1">
        <v>166547.75</v>
      </c>
      <c r="E5403" s="1">
        <v>422235.37</v>
      </c>
    </row>
    <row r="5404" spans="1:5">
      <c r="A5404" s="1">
        <v>1970</v>
      </c>
      <c r="B5404" s="1">
        <v>72</v>
      </c>
      <c r="C5404" s="1">
        <v>238664.85</v>
      </c>
      <c r="D5404" s="1">
        <v>147991.67999999999</v>
      </c>
      <c r="E5404" s="1">
        <v>386656.52</v>
      </c>
    </row>
    <row r="5405" spans="1:5">
      <c r="A5405" s="1">
        <v>1970</v>
      </c>
      <c r="B5405" s="1">
        <v>73</v>
      </c>
      <c r="C5405" s="1">
        <v>227366.13</v>
      </c>
      <c r="D5405" s="1">
        <v>134974.5</v>
      </c>
      <c r="E5405" s="1">
        <v>362340.63</v>
      </c>
    </row>
    <row r="5406" spans="1:5">
      <c r="A5406" s="1">
        <v>1970</v>
      </c>
      <c r="B5406" s="1">
        <v>74</v>
      </c>
      <c r="C5406" s="1">
        <v>214915.14</v>
      </c>
      <c r="D5406" s="1">
        <v>123059.8</v>
      </c>
      <c r="E5406" s="1">
        <v>337974.94</v>
      </c>
    </row>
    <row r="5407" spans="1:5">
      <c r="A5407" s="1">
        <v>1970</v>
      </c>
      <c r="B5407" s="1">
        <v>75</v>
      </c>
      <c r="C5407" s="1">
        <v>201904.77</v>
      </c>
      <c r="D5407" s="1">
        <v>112563.75</v>
      </c>
      <c r="E5407" s="1">
        <v>314468.52</v>
      </c>
    </row>
    <row r="5408" spans="1:5">
      <c r="A5408" s="1">
        <v>1970</v>
      </c>
      <c r="B5408" s="1">
        <v>76</v>
      </c>
      <c r="C5408" s="1">
        <v>185951.31</v>
      </c>
      <c r="D5408" s="1">
        <v>101825.39</v>
      </c>
      <c r="E5408" s="1">
        <v>287776.7</v>
      </c>
    </row>
    <row r="5409" spans="1:5">
      <c r="A5409" s="1">
        <v>1970</v>
      </c>
      <c r="B5409" s="1">
        <v>77</v>
      </c>
      <c r="C5409" s="1">
        <v>172488.05</v>
      </c>
      <c r="D5409" s="1">
        <v>92413.85</v>
      </c>
      <c r="E5409" s="1">
        <v>264901.89</v>
      </c>
    </row>
    <row r="5410" spans="1:5">
      <c r="A5410" s="1">
        <v>1970</v>
      </c>
      <c r="B5410" s="1">
        <v>78</v>
      </c>
      <c r="C5410" s="1">
        <v>159696.57</v>
      </c>
      <c r="D5410" s="1">
        <v>82634.33</v>
      </c>
      <c r="E5410" s="1">
        <v>242330.9</v>
      </c>
    </row>
    <row r="5411" spans="1:5">
      <c r="A5411" s="1">
        <v>1970</v>
      </c>
      <c r="B5411" s="1">
        <v>79</v>
      </c>
      <c r="C5411" s="1">
        <v>147861.67000000001</v>
      </c>
      <c r="D5411" s="1">
        <v>73511.03</v>
      </c>
      <c r="E5411" s="1">
        <v>221372.7</v>
      </c>
    </row>
    <row r="5412" spans="1:5">
      <c r="A5412" s="1">
        <v>1970</v>
      </c>
      <c r="B5412" s="1">
        <v>80</v>
      </c>
      <c r="C5412" s="1">
        <v>134302.24</v>
      </c>
      <c r="D5412" s="1">
        <v>64215.9</v>
      </c>
      <c r="E5412" s="1">
        <v>198518.13</v>
      </c>
    </row>
    <row r="5413" spans="1:5">
      <c r="A5413" s="1">
        <v>1970</v>
      </c>
      <c r="B5413" s="1">
        <v>81</v>
      </c>
      <c r="C5413" s="1">
        <v>122624.94</v>
      </c>
      <c r="D5413" s="1">
        <v>56430.62</v>
      </c>
      <c r="E5413" s="1">
        <v>179055.56</v>
      </c>
    </row>
    <row r="5414" spans="1:5">
      <c r="A5414" s="1">
        <v>1970</v>
      </c>
      <c r="B5414" s="1">
        <v>82</v>
      </c>
      <c r="C5414" s="1">
        <v>108462.73</v>
      </c>
      <c r="D5414" s="1">
        <v>48140.23</v>
      </c>
      <c r="E5414" s="1">
        <v>156602.96</v>
      </c>
    </row>
    <row r="5415" spans="1:5">
      <c r="A5415" s="1">
        <v>1970</v>
      </c>
      <c r="B5415" s="1">
        <v>83</v>
      </c>
      <c r="C5415" s="1">
        <v>95133.95</v>
      </c>
      <c r="D5415" s="1">
        <v>40839.629999999997</v>
      </c>
      <c r="E5415" s="1">
        <v>135973.57999999999</v>
      </c>
    </row>
    <row r="5416" spans="1:5">
      <c r="A5416" s="1">
        <v>1970</v>
      </c>
      <c r="B5416" s="1">
        <v>84</v>
      </c>
      <c r="C5416" s="1">
        <v>82971.77</v>
      </c>
      <c r="D5416" s="1">
        <v>34358.11</v>
      </c>
      <c r="E5416" s="1">
        <v>117329.89</v>
      </c>
    </row>
    <row r="5417" spans="1:5">
      <c r="A5417" s="1">
        <v>1970</v>
      </c>
      <c r="B5417" s="1">
        <v>85</v>
      </c>
      <c r="C5417" s="1">
        <v>71298.62</v>
      </c>
      <c r="D5417" s="1">
        <v>28395.07</v>
      </c>
      <c r="E5417" s="1">
        <v>99693.68</v>
      </c>
    </row>
    <row r="5418" spans="1:5">
      <c r="A5418" s="1">
        <v>1970</v>
      </c>
      <c r="B5418" s="1">
        <v>86</v>
      </c>
      <c r="C5418" s="1">
        <v>60166.98</v>
      </c>
      <c r="D5418" s="1">
        <v>23096.35</v>
      </c>
      <c r="E5418" s="1">
        <v>83263.33</v>
      </c>
    </row>
    <row r="5419" spans="1:5">
      <c r="A5419" s="1">
        <v>1970</v>
      </c>
      <c r="B5419" s="1">
        <v>87</v>
      </c>
      <c r="C5419" s="1">
        <v>49797.43</v>
      </c>
      <c r="D5419" s="1">
        <v>18473.939999999999</v>
      </c>
      <c r="E5419" s="1">
        <v>68271.37</v>
      </c>
    </row>
    <row r="5420" spans="1:5">
      <c r="A5420" s="1">
        <v>1970</v>
      </c>
      <c r="B5420" s="1">
        <v>88</v>
      </c>
      <c r="C5420" s="1">
        <v>40781.660000000003</v>
      </c>
      <c r="D5420" s="1">
        <v>14580.54</v>
      </c>
      <c r="E5420" s="1">
        <v>55362.2</v>
      </c>
    </row>
    <row r="5421" spans="1:5">
      <c r="A5421" s="1">
        <v>1970</v>
      </c>
      <c r="B5421" s="1">
        <v>89</v>
      </c>
      <c r="C5421" s="1">
        <v>32854.33</v>
      </c>
      <c r="D5421" s="1">
        <v>11225.75</v>
      </c>
      <c r="E5421" s="1">
        <v>44080.08</v>
      </c>
    </row>
    <row r="5422" spans="1:5">
      <c r="A5422" s="1">
        <v>1970</v>
      </c>
      <c r="B5422" s="1">
        <v>90</v>
      </c>
      <c r="C5422" s="1">
        <v>25589.43</v>
      </c>
      <c r="D5422" s="1">
        <v>8376.67</v>
      </c>
      <c r="E5422" s="1">
        <v>33966.1</v>
      </c>
    </row>
    <row r="5423" spans="1:5">
      <c r="A5423" s="1">
        <v>1970</v>
      </c>
      <c r="B5423" s="1">
        <v>91</v>
      </c>
      <c r="C5423" s="1">
        <v>19188.98</v>
      </c>
      <c r="D5423" s="1">
        <v>6098.67</v>
      </c>
      <c r="E5423" s="1">
        <v>25287.65</v>
      </c>
    </row>
    <row r="5424" spans="1:5">
      <c r="A5424" s="1">
        <v>1970</v>
      </c>
      <c r="B5424" s="1">
        <v>92</v>
      </c>
      <c r="C5424" s="1">
        <v>14278.13</v>
      </c>
      <c r="D5424" s="1">
        <v>4339.25</v>
      </c>
      <c r="E5424" s="1">
        <v>18617.38</v>
      </c>
    </row>
    <row r="5425" spans="1:5">
      <c r="A5425" s="1">
        <v>1970</v>
      </c>
      <c r="B5425" s="1">
        <v>93</v>
      </c>
      <c r="C5425" s="1">
        <v>10529.55</v>
      </c>
      <c r="D5425" s="1">
        <v>3029.34</v>
      </c>
      <c r="E5425" s="1">
        <v>13558.88</v>
      </c>
    </row>
    <row r="5426" spans="1:5">
      <c r="A5426" s="1">
        <v>1970</v>
      </c>
      <c r="B5426" s="1">
        <v>94</v>
      </c>
      <c r="C5426" s="1">
        <v>7463.15</v>
      </c>
      <c r="D5426" s="1">
        <v>2049.91</v>
      </c>
      <c r="E5426" s="1">
        <v>9513.07</v>
      </c>
    </row>
    <row r="5427" spans="1:5">
      <c r="A5427" s="1">
        <v>1970</v>
      </c>
      <c r="B5427" s="1">
        <v>95</v>
      </c>
      <c r="C5427" s="1">
        <v>5077.95</v>
      </c>
      <c r="D5427" s="1">
        <v>1316.87</v>
      </c>
      <c r="E5427" s="1">
        <v>6394.82</v>
      </c>
    </row>
    <row r="5428" spans="1:5">
      <c r="A5428" s="1">
        <v>1970</v>
      </c>
      <c r="B5428" s="1">
        <v>96</v>
      </c>
      <c r="C5428" s="1">
        <v>3348.2</v>
      </c>
      <c r="D5428" s="1">
        <v>803.57</v>
      </c>
      <c r="E5428" s="1">
        <v>4151.7700000000004</v>
      </c>
    </row>
    <row r="5429" spans="1:5">
      <c r="A5429" s="1">
        <v>1970</v>
      </c>
      <c r="B5429" s="1">
        <v>97</v>
      </c>
      <c r="C5429" s="1">
        <v>2151.12</v>
      </c>
      <c r="D5429" s="1">
        <v>479.43</v>
      </c>
      <c r="E5429" s="1">
        <v>2630.55</v>
      </c>
    </row>
    <row r="5430" spans="1:5">
      <c r="A5430" s="1">
        <v>1970</v>
      </c>
      <c r="B5430" s="1">
        <v>98</v>
      </c>
      <c r="C5430" s="1">
        <v>1359.14</v>
      </c>
      <c r="D5430" s="1">
        <v>284.16000000000003</v>
      </c>
      <c r="E5430" s="1">
        <v>1643.3</v>
      </c>
    </row>
    <row r="5431" spans="1:5">
      <c r="A5431" s="1">
        <v>1970</v>
      </c>
      <c r="B5431" s="1">
        <v>99</v>
      </c>
      <c r="C5431" s="1">
        <v>837.71</v>
      </c>
      <c r="D5431" s="1">
        <v>158.29</v>
      </c>
      <c r="E5431" s="1">
        <v>996</v>
      </c>
    </row>
    <row r="5432" spans="1:5">
      <c r="A5432" s="1">
        <v>1970</v>
      </c>
      <c r="B5432" s="1">
        <v>100</v>
      </c>
      <c r="C5432" s="1">
        <v>491.5</v>
      </c>
      <c r="D5432" s="1">
        <v>85.41</v>
      </c>
      <c r="E5432" s="1">
        <v>576.9</v>
      </c>
    </row>
    <row r="5433" spans="1:5">
      <c r="A5433" s="1">
        <v>1970</v>
      </c>
      <c r="B5433" s="1">
        <v>101</v>
      </c>
      <c r="C5433" s="1">
        <v>263.55</v>
      </c>
      <c r="D5433" s="1">
        <v>45.45</v>
      </c>
      <c r="E5433" s="1">
        <v>309</v>
      </c>
    </row>
    <row r="5434" spans="1:5">
      <c r="A5434" s="1">
        <v>1970</v>
      </c>
      <c r="B5434" s="1">
        <v>102</v>
      </c>
      <c r="C5434" s="1">
        <v>141.26</v>
      </c>
      <c r="D5434" s="1">
        <v>19.97</v>
      </c>
      <c r="E5434" s="1">
        <v>161.22999999999999</v>
      </c>
    </row>
    <row r="5435" spans="1:5">
      <c r="A5435" s="1">
        <v>1970</v>
      </c>
      <c r="B5435" s="1">
        <v>103</v>
      </c>
      <c r="C5435" s="1">
        <v>73.930000000000007</v>
      </c>
      <c r="D5435" s="1">
        <v>6.63</v>
      </c>
      <c r="E5435" s="1">
        <v>80.55</v>
      </c>
    </row>
    <row r="5436" spans="1:5">
      <c r="A5436" s="1">
        <v>1970</v>
      </c>
      <c r="B5436" s="1">
        <v>104</v>
      </c>
      <c r="C5436" s="1">
        <v>36.82</v>
      </c>
      <c r="D5436" s="1">
        <v>2.2000000000000002</v>
      </c>
      <c r="E5436" s="1">
        <v>39.020000000000003</v>
      </c>
    </row>
    <row r="5437" spans="1:5">
      <c r="A5437" s="1">
        <v>1970</v>
      </c>
      <c r="B5437" s="1">
        <v>105</v>
      </c>
      <c r="C5437" s="1">
        <v>21.53</v>
      </c>
      <c r="D5437" s="1">
        <v>1.52</v>
      </c>
      <c r="E5437" s="1">
        <v>23.05</v>
      </c>
    </row>
    <row r="5438" spans="1:5">
      <c r="A5438" s="1">
        <v>1970</v>
      </c>
      <c r="B5438" s="1">
        <v>106</v>
      </c>
      <c r="C5438" s="1">
        <v>11.83</v>
      </c>
      <c r="D5438" s="1">
        <v>1.23</v>
      </c>
      <c r="E5438" s="1">
        <v>13.05</v>
      </c>
    </row>
    <row r="5439" spans="1:5">
      <c r="A5439" s="1">
        <v>1970</v>
      </c>
      <c r="B5439" s="1">
        <v>107</v>
      </c>
      <c r="C5439" s="1">
        <v>5.87</v>
      </c>
      <c r="D5439" s="1">
        <v>0.45</v>
      </c>
      <c r="E5439" s="1">
        <v>6.32</v>
      </c>
    </row>
    <row r="5440" spans="1:5">
      <c r="A5440" s="1">
        <v>1970</v>
      </c>
      <c r="B5440" s="1">
        <v>108</v>
      </c>
      <c r="C5440" s="1">
        <v>2.44</v>
      </c>
      <c r="D5440" s="1">
        <v>0</v>
      </c>
      <c r="E5440" s="1">
        <v>2.44</v>
      </c>
    </row>
    <row r="5441" spans="1:5">
      <c r="A5441" s="1">
        <v>1970</v>
      </c>
      <c r="B5441" s="1">
        <v>109</v>
      </c>
      <c r="C5441" s="1">
        <v>0.69</v>
      </c>
      <c r="D5441" s="1">
        <v>0</v>
      </c>
      <c r="E5441" s="1">
        <v>0.69</v>
      </c>
    </row>
    <row r="5442" spans="1:5">
      <c r="A5442" s="1">
        <v>1970</v>
      </c>
      <c r="B5442" s="1" t="s">
        <v>121</v>
      </c>
      <c r="C5442" s="1">
        <v>0.52</v>
      </c>
      <c r="D5442" s="1">
        <v>0</v>
      </c>
      <c r="E5442" s="1">
        <v>0.52</v>
      </c>
    </row>
    <row r="5443" spans="1:5">
      <c r="A5443" s="1">
        <v>1971</v>
      </c>
      <c r="B5443" s="1">
        <v>0</v>
      </c>
      <c r="C5443" s="1">
        <v>434077.31</v>
      </c>
      <c r="D5443" s="1">
        <v>458066.44</v>
      </c>
      <c r="E5443" s="1">
        <v>892143.75</v>
      </c>
    </row>
    <row r="5444" spans="1:5">
      <c r="A5444" s="1">
        <v>1971</v>
      </c>
      <c r="B5444" s="1">
        <v>1</v>
      </c>
      <c r="C5444" s="1">
        <v>428847.41</v>
      </c>
      <c r="D5444" s="1">
        <v>450805.23</v>
      </c>
      <c r="E5444" s="1">
        <v>879652.64</v>
      </c>
    </row>
    <row r="5445" spans="1:5">
      <c r="A5445" s="1">
        <v>1971</v>
      </c>
      <c r="B5445" s="1">
        <v>2</v>
      </c>
      <c r="C5445" s="1">
        <v>444039.65</v>
      </c>
      <c r="D5445" s="1">
        <v>465300.38</v>
      </c>
      <c r="E5445" s="1">
        <v>909340.03</v>
      </c>
    </row>
    <row r="5446" spans="1:5">
      <c r="A5446" s="1">
        <v>1971</v>
      </c>
      <c r="B5446" s="1">
        <v>3</v>
      </c>
      <c r="C5446" s="1">
        <v>449438.52</v>
      </c>
      <c r="D5446" s="1">
        <v>471744.93</v>
      </c>
      <c r="E5446" s="1">
        <v>921183.46</v>
      </c>
    </row>
    <row r="5447" spans="1:5">
      <c r="A5447" s="1">
        <v>1971</v>
      </c>
      <c r="B5447" s="1">
        <v>4</v>
      </c>
      <c r="C5447" s="1">
        <v>460443.55</v>
      </c>
      <c r="D5447" s="1">
        <v>482984.41</v>
      </c>
      <c r="E5447" s="1">
        <v>943427.96</v>
      </c>
    </row>
    <row r="5448" spans="1:5">
      <c r="A5448" s="1">
        <v>1971</v>
      </c>
      <c r="B5448" s="1">
        <v>5</v>
      </c>
      <c r="C5448" s="1">
        <v>459854.96</v>
      </c>
      <c r="D5448" s="1">
        <v>482585.82</v>
      </c>
      <c r="E5448" s="1">
        <v>942440.79</v>
      </c>
    </row>
    <row r="5449" spans="1:5">
      <c r="A5449" s="1">
        <v>1971</v>
      </c>
      <c r="B5449" s="1">
        <v>6</v>
      </c>
      <c r="C5449" s="1">
        <v>463735.34</v>
      </c>
      <c r="D5449" s="1">
        <v>486938.13</v>
      </c>
      <c r="E5449" s="1">
        <v>950673.47</v>
      </c>
    </row>
    <row r="5450" spans="1:5">
      <c r="A5450" s="1">
        <v>1971</v>
      </c>
      <c r="B5450" s="1">
        <v>7</v>
      </c>
      <c r="C5450" s="1">
        <v>461818.93</v>
      </c>
      <c r="D5450" s="1">
        <v>485757.82</v>
      </c>
      <c r="E5450" s="1">
        <v>947576.76</v>
      </c>
    </row>
    <row r="5451" spans="1:5">
      <c r="A5451" s="1">
        <v>1971</v>
      </c>
      <c r="B5451" s="1">
        <v>8</v>
      </c>
      <c r="C5451" s="1">
        <v>455065.66</v>
      </c>
      <c r="D5451" s="1">
        <v>478476.9</v>
      </c>
      <c r="E5451" s="1">
        <v>933542.56</v>
      </c>
    </row>
    <row r="5452" spans="1:5">
      <c r="A5452" s="1">
        <v>1971</v>
      </c>
      <c r="B5452" s="1">
        <v>9</v>
      </c>
      <c r="C5452" s="1">
        <v>446394.93</v>
      </c>
      <c r="D5452" s="1">
        <v>468464.52</v>
      </c>
      <c r="E5452" s="1">
        <v>914859.46</v>
      </c>
    </row>
    <row r="5453" spans="1:5">
      <c r="A5453" s="1">
        <v>1971</v>
      </c>
      <c r="B5453" s="1">
        <v>10</v>
      </c>
      <c r="C5453" s="1">
        <v>434699.29</v>
      </c>
      <c r="D5453" s="1">
        <v>457769.06</v>
      </c>
      <c r="E5453" s="1">
        <v>892468.35</v>
      </c>
    </row>
    <row r="5454" spans="1:5">
      <c r="A5454" s="1">
        <v>1971</v>
      </c>
      <c r="B5454" s="1">
        <v>11</v>
      </c>
      <c r="C5454" s="1">
        <v>418741.83</v>
      </c>
      <c r="D5454" s="1">
        <v>442543.41</v>
      </c>
      <c r="E5454" s="1">
        <v>861285.24</v>
      </c>
    </row>
    <row r="5455" spans="1:5">
      <c r="A5455" s="1">
        <v>1971</v>
      </c>
      <c r="B5455" s="1">
        <v>12</v>
      </c>
      <c r="C5455" s="1">
        <v>413304.96</v>
      </c>
      <c r="D5455" s="1">
        <v>437488.28</v>
      </c>
      <c r="E5455" s="1">
        <v>850793.24</v>
      </c>
    </row>
    <row r="5456" spans="1:5">
      <c r="A5456" s="1">
        <v>1971</v>
      </c>
      <c r="B5456" s="1">
        <v>13</v>
      </c>
      <c r="C5456" s="1">
        <v>399565.21</v>
      </c>
      <c r="D5456" s="1">
        <v>424893.43</v>
      </c>
      <c r="E5456" s="1">
        <v>824458.64</v>
      </c>
    </row>
    <row r="5457" spans="1:5">
      <c r="A5457" s="1">
        <v>1971</v>
      </c>
      <c r="B5457" s="1">
        <v>14</v>
      </c>
      <c r="C5457" s="1">
        <v>387893.38</v>
      </c>
      <c r="D5457" s="1">
        <v>414136.3</v>
      </c>
      <c r="E5457" s="1">
        <v>802029.68</v>
      </c>
    </row>
    <row r="5458" spans="1:5">
      <c r="A5458" s="1">
        <v>1971</v>
      </c>
      <c r="B5458" s="1">
        <v>15</v>
      </c>
      <c r="C5458" s="1">
        <v>382554.09</v>
      </c>
      <c r="D5458" s="1">
        <v>406484.75</v>
      </c>
      <c r="E5458" s="1">
        <v>789038.84</v>
      </c>
    </row>
    <row r="5459" spans="1:5">
      <c r="A5459" s="1">
        <v>1971</v>
      </c>
      <c r="B5459" s="1">
        <v>16</v>
      </c>
      <c r="C5459" s="1">
        <v>374200.08</v>
      </c>
      <c r="D5459" s="1">
        <v>395122.32</v>
      </c>
      <c r="E5459" s="1">
        <v>769322.4</v>
      </c>
    </row>
    <row r="5460" spans="1:5">
      <c r="A5460" s="1">
        <v>1971</v>
      </c>
      <c r="B5460" s="1">
        <v>17</v>
      </c>
      <c r="C5460" s="1">
        <v>378285.23</v>
      </c>
      <c r="D5460" s="1">
        <v>395298.27</v>
      </c>
      <c r="E5460" s="1">
        <v>773583.51</v>
      </c>
    </row>
    <row r="5461" spans="1:5">
      <c r="A5461" s="1">
        <v>1971</v>
      </c>
      <c r="B5461" s="1">
        <v>18</v>
      </c>
      <c r="C5461" s="1">
        <v>377245.37</v>
      </c>
      <c r="D5461" s="1">
        <v>391599.35</v>
      </c>
      <c r="E5461" s="1">
        <v>768844.72</v>
      </c>
    </row>
    <row r="5462" spans="1:5">
      <c r="A5462" s="1">
        <v>1971</v>
      </c>
      <c r="B5462" s="1">
        <v>19</v>
      </c>
      <c r="C5462" s="1">
        <v>375978.98</v>
      </c>
      <c r="D5462" s="1">
        <v>388372.25</v>
      </c>
      <c r="E5462" s="1">
        <v>764351.23</v>
      </c>
    </row>
    <row r="5463" spans="1:5">
      <c r="A5463" s="1">
        <v>1971</v>
      </c>
      <c r="B5463" s="1">
        <v>20</v>
      </c>
      <c r="C5463" s="1">
        <v>386165.16</v>
      </c>
      <c r="D5463" s="1">
        <v>397231.41</v>
      </c>
      <c r="E5463" s="1">
        <v>783396.57</v>
      </c>
    </row>
    <row r="5464" spans="1:5">
      <c r="A5464" s="1">
        <v>1971</v>
      </c>
      <c r="B5464" s="1">
        <v>21</v>
      </c>
      <c r="C5464" s="1">
        <v>397630.07</v>
      </c>
      <c r="D5464" s="1">
        <v>406808.63</v>
      </c>
      <c r="E5464" s="1">
        <v>804438.7</v>
      </c>
    </row>
    <row r="5465" spans="1:5">
      <c r="A5465" s="1">
        <v>1971</v>
      </c>
      <c r="B5465" s="1">
        <v>22</v>
      </c>
      <c r="C5465" s="1">
        <v>414530.76</v>
      </c>
      <c r="D5465" s="1">
        <v>421221.61</v>
      </c>
      <c r="E5465" s="1">
        <v>835752.36</v>
      </c>
    </row>
    <row r="5466" spans="1:5">
      <c r="A5466" s="1">
        <v>1971</v>
      </c>
      <c r="B5466" s="1">
        <v>23</v>
      </c>
      <c r="C5466" s="1">
        <v>439264.15</v>
      </c>
      <c r="D5466" s="1">
        <v>444599.11</v>
      </c>
      <c r="E5466" s="1">
        <v>883863.26</v>
      </c>
    </row>
    <row r="5467" spans="1:5">
      <c r="A5467" s="1">
        <v>1971</v>
      </c>
      <c r="B5467" s="1">
        <v>24</v>
      </c>
      <c r="C5467" s="1">
        <v>467667.09</v>
      </c>
      <c r="D5467" s="1">
        <v>474827.86</v>
      </c>
      <c r="E5467" s="1">
        <v>942494.95</v>
      </c>
    </row>
    <row r="5468" spans="1:5">
      <c r="A5468" s="1">
        <v>1971</v>
      </c>
      <c r="B5468" s="1">
        <v>25</v>
      </c>
      <c r="C5468" s="1">
        <v>392464.45</v>
      </c>
      <c r="D5468" s="1">
        <v>400347.51</v>
      </c>
      <c r="E5468" s="1">
        <v>792811.96</v>
      </c>
    </row>
    <row r="5469" spans="1:5">
      <c r="A5469" s="1">
        <v>1971</v>
      </c>
      <c r="B5469" s="1">
        <v>26</v>
      </c>
      <c r="C5469" s="1">
        <v>378323.08</v>
      </c>
      <c r="D5469" s="1">
        <v>386122.97</v>
      </c>
      <c r="E5469" s="1">
        <v>764446.05</v>
      </c>
    </row>
    <row r="5470" spans="1:5">
      <c r="A5470" s="1">
        <v>1971</v>
      </c>
      <c r="B5470" s="1">
        <v>27</v>
      </c>
      <c r="C5470" s="1">
        <v>370198.55</v>
      </c>
      <c r="D5470" s="1">
        <v>379422.68</v>
      </c>
      <c r="E5470" s="1">
        <v>749621.23</v>
      </c>
    </row>
    <row r="5471" spans="1:5">
      <c r="A5471" s="1">
        <v>1971</v>
      </c>
      <c r="B5471" s="1">
        <v>28</v>
      </c>
      <c r="C5471" s="1">
        <v>360143.55</v>
      </c>
      <c r="D5471" s="1">
        <v>368365.43</v>
      </c>
      <c r="E5471" s="1">
        <v>728508.98</v>
      </c>
    </row>
    <row r="5472" spans="1:5">
      <c r="A5472" s="1">
        <v>1971</v>
      </c>
      <c r="B5472" s="1">
        <v>29</v>
      </c>
      <c r="C5472" s="1">
        <v>332649.23</v>
      </c>
      <c r="D5472" s="1">
        <v>340016.84</v>
      </c>
      <c r="E5472" s="1">
        <v>672666.07</v>
      </c>
    </row>
    <row r="5473" spans="1:5">
      <c r="A5473" s="1">
        <v>1971</v>
      </c>
      <c r="B5473" s="1">
        <v>30</v>
      </c>
      <c r="C5473" s="1">
        <v>314058.38</v>
      </c>
      <c r="D5473" s="1">
        <v>322153.37</v>
      </c>
      <c r="E5473" s="1">
        <v>636211.75</v>
      </c>
    </row>
    <row r="5474" spans="1:5">
      <c r="A5474" s="1">
        <v>1971</v>
      </c>
      <c r="B5474" s="1">
        <v>31</v>
      </c>
      <c r="C5474" s="1">
        <v>324796.65999999997</v>
      </c>
      <c r="D5474" s="1">
        <v>333536.40999999997</v>
      </c>
      <c r="E5474" s="1">
        <v>658333.07999999996</v>
      </c>
    </row>
    <row r="5475" spans="1:5">
      <c r="A5475" s="1">
        <v>1971</v>
      </c>
      <c r="B5475" s="1">
        <v>32</v>
      </c>
      <c r="C5475" s="1">
        <v>328748.71000000002</v>
      </c>
      <c r="D5475" s="1">
        <v>338577.49</v>
      </c>
      <c r="E5475" s="1">
        <v>667326.21</v>
      </c>
    </row>
    <row r="5476" spans="1:5">
      <c r="A5476" s="1">
        <v>1971</v>
      </c>
      <c r="B5476" s="1">
        <v>33</v>
      </c>
      <c r="C5476" s="1">
        <v>329049.13</v>
      </c>
      <c r="D5476" s="1">
        <v>339900.23</v>
      </c>
      <c r="E5476" s="1">
        <v>668949.36</v>
      </c>
    </row>
    <row r="5477" spans="1:5">
      <c r="A5477" s="1">
        <v>1971</v>
      </c>
      <c r="B5477" s="1">
        <v>34</v>
      </c>
      <c r="C5477" s="1">
        <v>323593.90999999997</v>
      </c>
      <c r="D5477" s="1">
        <v>333724.51</v>
      </c>
      <c r="E5477" s="1">
        <v>657318.41</v>
      </c>
    </row>
    <row r="5478" spans="1:5">
      <c r="A5478" s="1">
        <v>1971</v>
      </c>
      <c r="B5478" s="1">
        <v>35</v>
      </c>
      <c r="C5478" s="1">
        <v>318944.23</v>
      </c>
      <c r="D5478" s="1">
        <v>328003.03000000003</v>
      </c>
      <c r="E5478" s="1">
        <v>646947.26</v>
      </c>
    </row>
    <row r="5479" spans="1:5">
      <c r="A5479" s="1">
        <v>1971</v>
      </c>
      <c r="B5479" s="1">
        <v>36</v>
      </c>
      <c r="C5479" s="1">
        <v>314363.83</v>
      </c>
      <c r="D5479" s="1">
        <v>322901.71999999997</v>
      </c>
      <c r="E5479" s="1">
        <v>637265.56000000006</v>
      </c>
    </row>
    <row r="5480" spans="1:5">
      <c r="A5480" s="1">
        <v>1971</v>
      </c>
      <c r="B5480" s="1">
        <v>37</v>
      </c>
      <c r="C5480" s="1">
        <v>310216.52</v>
      </c>
      <c r="D5480" s="1">
        <v>317265.42</v>
      </c>
      <c r="E5480" s="1">
        <v>627481.93999999994</v>
      </c>
    </row>
    <row r="5481" spans="1:5">
      <c r="A5481" s="1">
        <v>1971</v>
      </c>
      <c r="B5481" s="1">
        <v>38</v>
      </c>
      <c r="C5481" s="1">
        <v>312958.88</v>
      </c>
      <c r="D5481" s="1">
        <v>319086.46000000002</v>
      </c>
      <c r="E5481" s="1">
        <v>632045.34</v>
      </c>
    </row>
    <row r="5482" spans="1:5">
      <c r="A5482" s="1">
        <v>1971</v>
      </c>
      <c r="B5482" s="1">
        <v>39</v>
      </c>
      <c r="C5482" s="1">
        <v>321833.28999999998</v>
      </c>
      <c r="D5482" s="1">
        <v>326718.64</v>
      </c>
      <c r="E5482" s="1">
        <v>648551.93000000005</v>
      </c>
    </row>
    <row r="5483" spans="1:5">
      <c r="A5483" s="1">
        <v>1971</v>
      </c>
      <c r="B5483" s="1">
        <v>40</v>
      </c>
      <c r="C5483" s="1">
        <v>329525.01</v>
      </c>
      <c r="D5483" s="1">
        <v>330934.74</v>
      </c>
      <c r="E5483" s="1">
        <v>660459.74</v>
      </c>
    </row>
    <row r="5484" spans="1:5">
      <c r="A5484" s="1">
        <v>1971</v>
      </c>
      <c r="B5484" s="1">
        <v>41</v>
      </c>
      <c r="C5484" s="1">
        <v>333492.23</v>
      </c>
      <c r="D5484" s="1">
        <v>331568.5</v>
      </c>
      <c r="E5484" s="1">
        <v>665060.73</v>
      </c>
    </row>
    <row r="5485" spans="1:5">
      <c r="A5485" s="1">
        <v>1971</v>
      </c>
      <c r="B5485" s="1">
        <v>42</v>
      </c>
      <c r="C5485" s="1">
        <v>332541.46000000002</v>
      </c>
      <c r="D5485" s="1">
        <v>329959.65000000002</v>
      </c>
      <c r="E5485" s="1">
        <v>662501.11</v>
      </c>
    </row>
    <row r="5486" spans="1:5">
      <c r="A5486" s="1">
        <v>1971</v>
      </c>
      <c r="B5486" s="1">
        <v>43</v>
      </c>
      <c r="C5486" s="1">
        <v>333671.57</v>
      </c>
      <c r="D5486" s="1">
        <v>330796.43</v>
      </c>
      <c r="E5486" s="1">
        <v>664468</v>
      </c>
    </row>
    <row r="5487" spans="1:5">
      <c r="A5487" s="1">
        <v>1971</v>
      </c>
      <c r="B5487" s="1">
        <v>44</v>
      </c>
      <c r="C5487" s="1">
        <v>338254.43</v>
      </c>
      <c r="D5487" s="1">
        <v>336280.17</v>
      </c>
      <c r="E5487" s="1">
        <v>674534.61</v>
      </c>
    </row>
    <row r="5488" spans="1:5">
      <c r="A5488" s="1">
        <v>1971</v>
      </c>
      <c r="B5488" s="1">
        <v>45</v>
      </c>
      <c r="C5488" s="1">
        <v>344422.09</v>
      </c>
      <c r="D5488" s="1">
        <v>341409.91</v>
      </c>
      <c r="E5488" s="1">
        <v>685832</v>
      </c>
    </row>
    <row r="5489" spans="1:5">
      <c r="A5489" s="1">
        <v>1971</v>
      </c>
      <c r="B5489" s="1">
        <v>46</v>
      </c>
      <c r="C5489" s="1">
        <v>348460.41</v>
      </c>
      <c r="D5489" s="1">
        <v>343485.09</v>
      </c>
      <c r="E5489" s="1">
        <v>691945.5</v>
      </c>
    </row>
    <row r="5490" spans="1:5">
      <c r="A5490" s="1">
        <v>1971</v>
      </c>
      <c r="B5490" s="1">
        <v>47</v>
      </c>
      <c r="C5490" s="1">
        <v>354153.27</v>
      </c>
      <c r="D5490" s="1">
        <v>346050.43</v>
      </c>
      <c r="E5490" s="1">
        <v>700203.7</v>
      </c>
    </row>
    <row r="5491" spans="1:5">
      <c r="A5491" s="1">
        <v>1971</v>
      </c>
      <c r="B5491" s="1">
        <v>48</v>
      </c>
      <c r="C5491" s="1">
        <v>363091.22</v>
      </c>
      <c r="D5491" s="1">
        <v>351731.83</v>
      </c>
      <c r="E5491" s="1">
        <v>714823.05</v>
      </c>
    </row>
    <row r="5492" spans="1:5">
      <c r="A5492" s="1">
        <v>1971</v>
      </c>
      <c r="B5492" s="1">
        <v>49</v>
      </c>
      <c r="C5492" s="1">
        <v>378852.61</v>
      </c>
      <c r="D5492" s="1">
        <v>366112.05</v>
      </c>
      <c r="E5492" s="1">
        <v>744964.66</v>
      </c>
    </row>
    <row r="5493" spans="1:5">
      <c r="A5493" s="1">
        <v>1971</v>
      </c>
      <c r="B5493" s="1">
        <v>50</v>
      </c>
      <c r="C5493" s="1">
        <v>399509.6</v>
      </c>
      <c r="D5493" s="1">
        <v>383557.25</v>
      </c>
      <c r="E5493" s="1">
        <v>783066.85</v>
      </c>
    </row>
    <row r="5494" spans="1:5">
      <c r="A5494" s="1">
        <v>1971</v>
      </c>
      <c r="B5494" s="1">
        <v>51</v>
      </c>
      <c r="C5494" s="1">
        <v>380308.41</v>
      </c>
      <c r="D5494" s="1">
        <v>361992.46</v>
      </c>
      <c r="E5494" s="1">
        <v>742300.88</v>
      </c>
    </row>
    <row r="5495" spans="1:5">
      <c r="A5495" s="1">
        <v>1971</v>
      </c>
      <c r="B5495" s="1">
        <v>52</v>
      </c>
      <c r="C5495" s="1">
        <v>318935.67999999999</v>
      </c>
      <c r="D5495" s="1">
        <v>301750.61</v>
      </c>
      <c r="E5495" s="1">
        <v>620686.28</v>
      </c>
    </row>
    <row r="5496" spans="1:5">
      <c r="A5496" s="1">
        <v>1971</v>
      </c>
      <c r="B5496" s="1">
        <v>53</v>
      </c>
      <c r="C5496" s="1">
        <v>289912.7</v>
      </c>
      <c r="D5496" s="1">
        <v>272266.21999999997</v>
      </c>
      <c r="E5496" s="1">
        <v>562178.93000000005</v>
      </c>
    </row>
    <row r="5497" spans="1:5">
      <c r="A5497" s="1">
        <v>1971</v>
      </c>
      <c r="B5497" s="1">
        <v>54</v>
      </c>
      <c r="C5497" s="1">
        <v>306876.09000000003</v>
      </c>
      <c r="D5497" s="1">
        <v>287991.62</v>
      </c>
      <c r="E5497" s="1">
        <v>594867.69999999995</v>
      </c>
    </row>
    <row r="5498" spans="1:5">
      <c r="A5498" s="1">
        <v>1971</v>
      </c>
      <c r="B5498" s="1">
        <v>55</v>
      </c>
      <c r="C5498" s="1">
        <v>333164.33</v>
      </c>
      <c r="D5498" s="1">
        <v>311051.46000000002</v>
      </c>
      <c r="E5498" s="1">
        <v>644215.79</v>
      </c>
    </row>
    <row r="5499" spans="1:5">
      <c r="A5499" s="1">
        <v>1971</v>
      </c>
      <c r="B5499" s="1">
        <v>56</v>
      </c>
      <c r="C5499" s="1">
        <v>350874.96</v>
      </c>
      <c r="D5499" s="1">
        <v>325228.95</v>
      </c>
      <c r="E5499" s="1">
        <v>676103.91</v>
      </c>
    </row>
    <row r="5500" spans="1:5">
      <c r="A5500" s="1">
        <v>1971</v>
      </c>
      <c r="B5500" s="1">
        <v>57</v>
      </c>
      <c r="C5500" s="1">
        <v>358077.25</v>
      </c>
      <c r="D5500" s="1">
        <v>329958.2</v>
      </c>
      <c r="E5500" s="1">
        <v>688035.45</v>
      </c>
    </row>
    <row r="5501" spans="1:5">
      <c r="A5501" s="1">
        <v>1971</v>
      </c>
      <c r="B5501" s="1">
        <v>58</v>
      </c>
      <c r="C5501" s="1">
        <v>353988.45</v>
      </c>
      <c r="D5501" s="1">
        <v>325955.65000000002</v>
      </c>
      <c r="E5501" s="1">
        <v>679944.1</v>
      </c>
    </row>
    <row r="5502" spans="1:5">
      <c r="A5502" s="1">
        <v>1971</v>
      </c>
      <c r="B5502" s="1">
        <v>59</v>
      </c>
      <c r="C5502" s="1">
        <v>349448.26</v>
      </c>
      <c r="D5502" s="1">
        <v>319218</v>
      </c>
      <c r="E5502" s="1">
        <v>668666.26</v>
      </c>
    </row>
    <row r="5503" spans="1:5">
      <c r="A5503" s="1">
        <v>1971</v>
      </c>
      <c r="B5503" s="1">
        <v>60</v>
      </c>
      <c r="C5503" s="1">
        <v>347573.73</v>
      </c>
      <c r="D5503" s="1">
        <v>313153.17</v>
      </c>
      <c r="E5503" s="1">
        <v>660726.9</v>
      </c>
    </row>
    <row r="5504" spans="1:5">
      <c r="A5504" s="1">
        <v>1971</v>
      </c>
      <c r="B5504" s="1">
        <v>61</v>
      </c>
      <c r="C5504" s="1">
        <v>348376.17</v>
      </c>
      <c r="D5504" s="1">
        <v>309690.38</v>
      </c>
      <c r="E5504" s="1">
        <v>658066.54</v>
      </c>
    </row>
    <row r="5505" spans="1:5">
      <c r="A5505" s="1">
        <v>1971</v>
      </c>
      <c r="B5505" s="1">
        <v>62</v>
      </c>
      <c r="C5505" s="1">
        <v>345855.97</v>
      </c>
      <c r="D5505" s="1">
        <v>303984.40000000002</v>
      </c>
      <c r="E5505" s="1">
        <v>649840.37</v>
      </c>
    </row>
    <row r="5506" spans="1:5">
      <c r="A5506" s="1">
        <v>1971</v>
      </c>
      <c r="B5506" s="1">
        <v>63</v>
      </c>
      <c r="C5506" s="1">
        <v>339788.11</v>
      </c>
      <c r="D5506" s="1">
        <v>294311.06</v>
      </c>
      <c r="E5506" s="1">
        <v>634099.17000000004</v>
      </c>
    </row>
    <row r="5507" spans="1:5">
      <c r="A5507" s="1">
        <v>1971</v>
      </c>
      <c r="B5507" s="1">
        <v>64</v>
      </c>
      <c r="C5507" s="1">
        <v>330932.42</v>
      </c>
      <c r="D5507" s="1">
        <v>281724.02</v>
      </c>
      <c r="E5507" s="1">
        <v>612656.43999999994</v>
      </c>
    </row>
    <row r="5508" spans="1:5">
      <c r="A5508" s="1">
        <v>1971</v>
      </c>
      <c r="B5508" s="1">
        <v>65</v>
      </c>
      <c r="C5508" s="1">
        <v>323221.67</v>
      </c>
      <c r="D5508" s="1">
        <v>268912.25</v>
      </c>
      <c r="E5508" s="1">
        <v>592133.92000000004</v>
      </c>
    </row>
    <row r="5509" spans="1:5">
      <c r="A5509" s="1">
        <v>1971</v>
      </c>
      <c r="B5509" s="1">
        <v>66</v>
      </c>
      <c r="C5509" s="1">
        <v>316804.88</v>
      </c>
      <c r="D5509" s="1">
        <v>256170.23999999999</v>
      </c>
      <c r="E5509" s="1">
        <v>572975.12</v>
      </c>
    </row>
    <row r="5510" spans="1:5">
      <c r="A5510" s="1">
        <v>1971</v>
      </c>
      <c r="B5510" s="1">
        <v>67</v>
      </c>
      <c r="C5510" s="1">
        <v>307114.39</v>
      </c>
      <c r="D5510" s="1">
        <v>242700.91</v>
      </c>
      <c r="E5510" s="1">
        <v>549815.30000000005</v>
      </c>
    </row>
    <row r="5511" spans="1:5">
      <c r="A5511" s="1">
        <v>1971</v>
      </c>
      <c r="B5511" s="1">
        <v>68</v>
      </c>
      <c r="C5511" s="1">
        <v>295143.11</v>
      </c>
      <c r="D5511" s="1">
        <v>227978.15</v>
      </c>
      <c r="E5511" s="1">
        <v>523121.26</v>
      </c>
    </row>
    <row r="5512" spans="1:5">
      <c r="A5512" s="1">
        <v>1971</v>
      </c>
      <c r="B5512" s="1">
        <v>69</v>
      </c>
      <c r="C5512" s="1">
        <v>285143.65000000002</v>
      </c>
      <c r="D5512" s="1">
        <v>212139</v>
      </c>
      <c r="E5512" s="1">
        <v>497282.65</v>
      </c>
    </row>
    <row r="5513" spans="1:5">
      <c r="A5513" s="1">
        <v>1971</v>
      </c>
      <c r="B5513" s="1">
        <v>70</v>
      </c>
      <c r="C5513" s="1">
        <v>276553.17</v>
      </c>
      <c r="D5513" s="1">
        <v>194757.95</v>
      </c>
      <c r="E5513" s="1">
        <v>471311.12</v>
      </c>
    </row>
    <row r="5514" spans="1:5">
      <c r="A5514" s="1">
        <v>1971</v>
      </c>
      <c r="B5514" s="1">
        <v>71</v>
      </c>
      <c r="C5514" s="1">
        <v>265364.36</v>
      </c>
      <c r="D5514" s="1">
        <v>176745.04</v>
      </c>
      <c r="E5514" s="1">
        <v>442109.4</v>
      </c>
    </row>
    <row r="5515" spans="1:5">
      <c r="A5515" s="1">
        <v>1971</v>
      </c>
      <c r="B5515" s="1">
        <v>72</v>
      </c>
      <c r="C5515" s="1">
        <v>245393.2</v>
      </c>
      <c r="D5515" s="1">
        <v>154778.79</v>
      </c>
      <c r="E5515" s="1">
        <v>400171.99</v>
      </c>
    </row>
    <row r="5516" spans="1:5">
      <c r="A5516" s="1">
        <v>1971</v>
      </c>
      <c r="B5516" s="1">
        <v>73</v>
      </c>
      <c r="C5516" s="1">
        <v>230095.55</v>
      </c>
      <c r="D5516" s="1">
        <v>137937.74</v>
      </c>
      <c r="E5516" s="1">
        <v>368033.29</v>
      </c>
    </row>
    <row r="5517" spans="1:5">
      <c r="A5517" s="1">
        <v>1971</v>
      </c>
      <c r="B5517" s="1">
        <v>74</v>
      </c>
      <c r="C5517" s="1">
        <v>218202.95</v>
      </c>
      <c r="D5517" s="1">
        <v>125204.83</v>
      </c>
      <c r="E5517" s="1">
        <v>343407.78</v>
      </c>
    </row>
    <row r="5518" spans="1:5">
      <c r="A5518" s="1">
        <v>1971</v>
      </c>
      <c r="B5518" s="1">
        <v>75</v>
      </c>
      <c r="C5518" s="1">
        <v>205956.71</v>
      </c>
      <c r="D5518" s="1">
        <v>114079.48</v>
      </c>
      <c r="E5518" s="1">
        <v>320036.19</v>
      </c>
    </row>
    <row r="5519" spans="1:5">
      <c r="A5519" s="1">
        <v>1971</v>
      </c>
      <c r="B5519" s="1">
        <v>76</v>
      </c>
      <c r="C5519" s="1">
        <v>190529.92000000001</v>
      </c>
      <c r="D5519" s="1">
        <v>103008.2</v>
      </c>
      <c r="E5519" s="1">
        <v>293538.11</v>
      </c>
    </row>
    <row r="5520" spans="1:5">
      <c r="A5520" s="1">
        <v>1971</v>
      </c>
      <c r="B5520" s="1">
        <v>77</v>
      </c>
      <c r="C5520" s="1">
        <v>175962.47</v>
      </c>
      <c r="D5520" s="1">
        <v>93008.93</v>
      </c>
      <c r="E5520" s="1">
        <v>268971.40000000002</v>
      </c>
    </row>
    <row r="5521" spans="1:5">
      <c r="A5521" s="1">
        <v>1971</v>
      </c>
      <c r="B5521" s="1">
        <v>78</v>
      </c>
      <c r="C5521" s="1">
        <v>162637.17000000001</v>
      </c>
      <c r="D5521" s="1">
        <v>83229.06</v>
      </c>
      <c r="E5521" s="1">
        <v>245866.23</v>
      </c>
    </row>
    <row r="5522" spans="1:5">
      <c r="A5522" s="1">
        <v>1971</v>
      </c>
      <c r="B5522" s="1">
        <v>79</v>
      </c>
      <c r="C5522" s="1">
        <v>150227.13</v>
      </c>
      <c r="D5522" s="1">
        <v>73953.789999999994</v>
      </c>
      <c r="E5522" s="1">
        <v>224180.92</v>
      </c>
    </row>
    <row r="5523" spans="1:5">
      <c r="A5523" s="1">
        <v>1971</v>
      </c>
      <c r="B5523" s="1">
        <v>80</v>
      </c>
      <c r="C5523" s="1">
        <v>136512.5</v>
      </c>
      <c r="D5523" s="1">
        <v>64843.94</v>
      </c>
      <c r="E5523" s="1">
        <v>201356.43</v>
      </c>
    </row>
    <row r="5524" spans="1:5">
      <c r="A5524" s="1">
        <v>1971</v>
      </c>
      <c r="B5524" s="1">
        <v>81</v>
      </c>
      <c r="C5524" s="1">
        <v>123165.99</v>
      </c>
      <c r="D5524" s="1">
        <v>56358.93</v>
      </c>
      <c r="E5524" s="1">
        <v>179524.92</v>
      </c>
    </row>
    <row r="5525" spans="1:5">
      <c r="A5525" s="1">
        <v>1971</v>
      </c>
      <c r="B5525" s="1">
        <v>82</v>
      </c>
      <c r="C5525" s="1">
        <v>111484.5</v>
      </c>
      <c r="D5525" s="1">
        <v>49009.61</v>
      </c>
      <c r="E5525" s="1">
        <v>160494.10999999999</v>
      </c>
    </row>
    <row r="5526" spans="1:5">
      <c r="A5526" s="1">
        <v>1971</v>
      </c>
      <c r="B5526" s="1">
        <v>83</v>
      </c>
      <c r="C5526" s="1">
        <v>97479.74</v>
      </c>
      <c r="D5526" s="1">
        <v>41316.67</v>
      </c>
      <c r="E5526" s="1">
        <v>138796.41</v>
      </c>
    </row>
    <row r="5527" spans="1:5">
      <c r="A5527" s="1">
        <v>1971</v>
      </c>
      <c r="B5527" s="1">
        <v>84</v>
      </c>
      <c r="C5527" s="1">
        <v>84443.62</v>
      </c>
      <c r="D5527" s="1">
        <v>34573.69</v>
      </c>
      <c r="E5527" s="1">
        <v>119017.31</v>
      </c>
    </row>
    <row r="5528" spans="1:5">
      <c r="A5528" s="1">
        <v>1971</v>
      </c>
      <c r="B5528" s="1">
        <v>85</v>
      </c>
      <c r="C5528" s="1">
        <v>72724.28</v>
      </c>
      <c r="D5528" s="1">
        <v>28586.86</v>
      </c>
      <c r="E5528" s="1">
        <v>101311.14</v>
      </c>
    </row>
    <row r="5529" spans="1:5">
      <c r="A5529" s="1">
        <v>1971</v>
      </c>
      <c r="B5529" s="1">
        <v>86</v>
      </c>
      <c r="C5529" s="1">
        <v>61667.28</v>
      </c>
      <c r="D5529" s="1">
        <v>23326.14</v>
      </c>
      <c r="E5529" s="1">
        <v>84993.42</v>
      </c>
    </row>
    <row r="5530" spans="1:5">
      <c r="A5530" s="1">
        <v>1971</v>
      </c>
      <c r="B5530" s="1">
        <v>87</v>
      </c>
      <c r="C5530" s="1">
        <v>51339.71</v>
      </c>
      <c r="D5530" s="1">
        <v>18681.099999999999</v>
      </c>
      <c r="E5530" s="1">
        <v>70020.81</v>
      </c>
    </row>
    <row r="5531" spans="1:5">
      <c r="A5531" s="1">
        <v>1971</v>
      </c>
      <c r="B5531" s="1">
        <v>88</v>
      </c>
      <c r="C5531" s="1">
        <v>41901.82</v>
      </c>
      <c r="D5531" s="1">
        <v>14716.23</v>
      </c>
      <c r="E5531" s="1">
        <v>56618.06</v>
      </c>
    </row>
    <row r="5532" spans="1:5">
      <c r="A5532" s="1">
        <v>1971</v>
      </c>
      <c r="B5532" s="1">
        <v>89</v>
      </c>
      <c r="C5532" s="1">
        <v>33741.71</v>
      </c>
      <c r="D5532" s="1">
        <v>11411.87</v>
      </c>
      <c r="E5532" s="1">
        <v>45153.57</v>
      </c>
    </row>
    <row r="5533" spans="1:5">
      <c r="A5533" s="1">
        <v>1971</v>
      </c>
      <c r="B5533" s="1">
        <v>90</v>
      </c>
      <c r="C5533" s="1">
        <v>26698.06</v>
      </c>
      <c r="D5533" s="1">
        <v>8584.82</v>
      </c>
      <c r="E5533" s="1">
        <v>35282.879999999997</v>
      </c>
    </row>
    <row r="5534" spans="1:5">
      <c r="A5534" s="1">
        <v>1971</v>
      </c>
      <c r="B5534" s="1">
        <v>91</v>
      </c>
      <c r="C5534" s="1">
        <v>20446.52</v>
      </c>
      <c r="D5534" s="1">
        <v>6292.8</v>
      </c>
      <c r="E5534" s="1">
        <v>26739.32</v>
      </c>
    </row>
    <row r="5535" spans="1:5">
      <c r="A5535" s="1">
        <v>1971</v>
      </c>
      <c r="B5535" s="1">
        <v>92</v>
      </c>
      <c r="C5535" s="1">
        <v>14990.97</v>
      </c>
      <c r="D5535" s="1">
        <v>4477.57</v>
      </c>
      <c r="E5535" s="1">
        <v>19468.54</v>
      </c>
    </row>
    <row r="5536" spans="1:5">
      <c r="A5536" s="1">
        <v>1971</v>
      </c>
      <c r="B5536" s="1">
        <v>93</v>
      </c>
      <c r="C5536" s="1">
        <v>10863.3</v>
      </c>
      <c r="D5536" s="1">
        <v>3130.92</v>
      </c>
      <c r="E5536" s="1">
        <v>13994.22</v>
      </c>
    </row>
    <row r="5537" spans="1:5">
      <c r="A5537" s="1">
        <v>1971</v>
      </c>
      <c r="B5537" s="1">
        <v>94</v>
      </c>
      <c r="C5537" s="1">
        <v>7850.75</v>
      </c>
      <c r="D5537" s="1">
        <v>2127.8200000000002</v>
      </c>
      <c r="E5537" s="1">
        <v>9978.57</v>
      </c>
    </row>
    <row r="5538" spans="1:5">
      <c r="A5538" s="1">
        <v>1971</v>
      </c>
      <c r="B5538" s="1">
        <v>95</v>
      </c>
      <c r="C5538" s="1">
        <v>5423.74</v>
      </c>
      <c r="D5538" s="1">
        <v>1378.59</v>
      </c>
      <c r="E5538" s="1">
        <v>6802.33</v>
      </c>
    </row>
    <row r="5539" spans="1:5">
      <c r="A5539" s="1">
        <v>1971</v>
      </c>
      <c r="B5539" s="1">
        <v>96</v>
      </c>
      <c r="C5539" s="1">
        <v>3579.28</v>
      </c>
      <c r="D5539" s="1">
        <v>867.38</v>
      </c>
      <c r="E5539" s="1">
        <v>4446.66</v>
      </c>
    </row>
    <row r="5540" spans="1:5">
      <c r="A5540" s="1">
        <v>1971</v>
      </c>
      <c r="B5540" s="1">
        <v>97</v>
      </c>
      <c r="C5540" s="1">
        <v>2319.02</v>
      </c>
      <c r="D5540" s="1">
        <v>525.71</v>
      </c>
      <c r="E5540" s="1">
        <v>2844.73</v>
      </c>
    </row>
    <row r="5541" spans="1:5">
      <c r="A5541" s="1">
        <v>1971</v>
      </c>
      <c r="B5541" s="1">
        <v>98</v>
      </c>
      <c r="C5541" s="1">
        <v>1464.28</v>
      </c>
      <c r="D5541" s="1">
        <v>300.37</v>
      </c>
      <c r="E5541" s="1">
        <v>1764.65</v>
      </c>
    </row>
    <row r="5542" spans="1:5">
      <c r="A5542" s="1">
        <v>1971</v>
      </c>
      <c r="B5542" s="1">
        <v>99</v>
      </c>
      <c r="C5542" s="1">
        <v>904.85</v>
      </c>
      <c r="D5542" s="1">
        <v>162.81</v>
      </c>
      <c r="E5542" s="1">
        <v>1067.6600000000001</v>
      </c>
    </row>
    <row r="5543" spans="1:5">
      <c r="A5543" s="1">
        <v>1971</v>
      </c>
      <c r="B5543" s="1">
        <v>100</v>
      </c>
      <c r="C5543" s="1">
        <v>544.91</v>
      </c>
      <c r="D5543" s="1">
        <v>86.89</v>
      </c>
      <c r="E5543" s="1">
        <v>631.79999999999995</v>
      </c>
    </row>
    <row r="5544" spans="1:5">
      <c r="A5544" s="1">
        <v>1971</v>
      </c>
      <c r="B5544" s="1">
        <v>101</v>
      </c>
      <c r="C5544" s="1">
        <v>299.43</v>
      </c>
      <c r="D5544" s="1">
        <v>46.87</v>
      </c>
      <c r="E5544" s="1">
        <v>346.3</v>
      </c>
    </row>
    <row r="5545" spans="1:5">
      <c r="A5545" s="1">
        <v>1971</v>
      </c>
      <c r="B5545" s="1">
        <v>102</v>
      </c>
      <c r="C5545" s="1">
        <v>154.54</v>
      </c>
      <c r="D5545" s="1">
        <v>26.2</v>
      </c>
      <c r="E5545" s="1">
        <v>180.73</v>
      </c>
    </row>
    <row r="5546" spans="1:5">
      <c r="A5546" s="1">
        <v>1971</v>
      </c>
      <c r="B5546" s="1">
        <v>103</v>
      </c>
      <c r="C5546" s="1">
        <v>84.89</v>
      </c>
      <c r="D5546" s="1">
        <v>13.03</v>
      </c>
      <c r="E5546" s="1">
        <v>97.93</v>
      </c>
    </row>
    <row r="5547" spans="1:5">
      <c r="A5547" s="1">
        <v>1971</v>
      </c>
      <c r="B5547" s="1">
        <v>104</v>
      </c>
      <c r="C5547" s="1">
        <v>37.770000000000003</v>
      </c>
      <c r="D5547" s="1">
        <v>4.42</v>
      </c>
      <c r="E5547" s="1">
        <v>42.18</v>
      </c>
    </row>
    <row r="5548" spans="1:5">
      <c r="A5548" s="1">
        <v>1971</v>
      </c>
      <c r="B5548" s="1">
        <v>105</v>
      </c>
      <c r="C5548" s="1">
        <v>15.59</v>
      </c>
      <c r="D5548" s="1">
        <v>0.96</v>
      </c>
      <c r="E5548" s="1">
        <v>16.55</v>
      </c>
    </row>
    <row r="5549" spans="1:5">
      <c r="A5549" s="1">
        <v>1971</v>
      </c>
      <c r="B5549" s="1">
        <v>106</v>
      </c>
      <c r="C5549" s="1">
        <v>9.99</v>
      </c>
      <c r="D5549" s="1">
        <v>0.79</v>
      </c>
      <c r="E5549" s="1">
        <v>10.78</v>
      </c>
    </row>
    <row r="5550" spans="1:5">
      <c r="A5550" s="1">
        <v>1971</v>
      </c>
      <c r="B5550" s="1">
        <v>107</v>
      </c>
      <c r="C5550" s="1">
        <v>6.13</v>
      </c>
      <c r="D5550" s="1">
        <v>1</v>
      </c>
      <c r="E5550" s="1">
        <v>7.13</v>
      </c>
    </row>
    <row r="5551" spans="1:5">
      <c r="A5551" s="1">
        <v>1971</v>
      </c>
      <c r="B5551" s="1">
        <v>108</v>
      </c>
      <c r="C5551" s="1">
        <v>2.93</v>
      </c>
      <c r="D5551" s="1">
        <v>0.45</v>
      </c>
      <c r="E5551" s="1">
        <v>3.38</v>
      </c>
    </row>
    <row r="5552" spans="1:5">
      <c r="A5552" s="1">
        <v>1971</v>
      </c>
      <c r="B5552" s="1">
        <v>109</v>
      </c>
      <c r="C5552" s="1">
        <v>0.96</v>
      </c>
      <c r="D5552" s="1">
        <v>0</v>
      </c>
      <c r="E5552" s="1">
        <v>0.96</v>
      </c>
    </row>
    <row r="5553" spans="1:5">
      <c r="A5553" s="1">
        <v>1971</v>
      </c>
      <c r="B5553" s="1" t="s">
        <v>121</v>
      </c>
      <c r="C5553" s="1">
        <v>0</v>
      </c>
      <c r="D5553" s="1">
        <v>0</v>
      </c>
      <c r="E5553" s="1">
        <v>0</v>
      </c>
    </row>
    <row r="5554" spans="1:5">
      <c r="A5554" s="1">
        <v>1972</v>
      </c>
      <c r="B5554" s="1">
        <v>0</v>
      </c>
      <c r="C5554" s="1">
        <v>410306.45</v>
      </c>
      <c r="D5554" s="1">
        <v>433329.55</v>
      </c>
      <c r="E5554" s="1">
        <v>843636</v>
      </c>
    </row>
    <row r="5555" spans="1:5">
      <c r="A5555" s="1">
        <v>1972</v>
      </c>
      <c r="B5555" s="1">
        <v>1</v>
      </c>
      <c r="C5555" s="1">
        <v>430389.95</v>
      </c>
      <c r="D5555" s="1">
        <v>453857.12</v>
      </c>
      <c r="E5555" s="1">
        <v>884247.07</v>
      </c>
    </row>
    <row r="5556" spans="1:5">
      <c r="A5556" s="1">
        <v>1972</v>
      </c>
      <c r="B5556" s="1">
        <v>2</v>
      </c>
      <c r="C5556" s="1">
        <v>426889.15</v>
      </c>
      <c r="D5556" s="1">
        <v>450119.72</v>
      </c>
      <c r="E5556" s="1">
        <v>877008.87</v>
      </c>
    </row>
    <row r="5557" spans="1:5">
      <c r="A5557" s="1">
        <v>1972</v>
      </c>
      <c r="B5557" s="1">
        <v>3</v>
      </c>
      <c r="C5557" s="1">
        <v>442021.77</v>
      </c>
      <c r="D5557" s="1">
        <v>465545.34</v>
      </c>
      <c r="E5557" s="1">
        <v>907567.11</v>
      </c>
    </row>
    <row r="5558" spans="1:5">
      <c r="A5558" s="1">
        <v>1972</v>
      </c>
      <c r="B5558" s="1">
        <v>4</v>
      </c>
      <c r="C5558" s="1">
        <v>447404.6</v>
      </c>
      <c r="D5558" s="1">
        <v>471111.53</v>
      </c>
      <c r="E5558" s="1">
        <v>918516.12</v>
      </c>
    </row>
    <row r="5559" spans="1:5">
      <c r="A5559" s="1">
        <v>1972</v>
      </c>
      <c r="B5559" s="1">
        <v>5</v>
      </c>
      <c r="C5559" s="1">
        <v>456472.5</v>
      </c>
      <c r="D5559" s="1">
        <v>481305.41</v>
      </c>
      <c r="E5559" s="1">
        <v>937777.92</v>
      </c>
    </row>
    <row r="5560" spans="1:5">
      <c r="A5560" s="1">
        <v>1972</v>
      </c>
      <c r="B5560" s="1">
        <v>6</v>
      </c>
      <c r="C5560" s="1">
        <v>457666.28</v>
      </c>
      <c r="D5560" s="1">
        <v>481516.78</v>
      </c>
      <c r="E5560" s="1">
        <v>939183.06</v>
      </c>
    </row>
    <row r="5561" spans="1:5">
      <c r="A5561" s="1">
        <v>1972</v>
      </c>
      <c r="B5561" s="1">
        <v>7</v>
      </c>
      <c r="C5561" s="1">
        <v>462087.28</v>
      </c>
      <c r="D5561" s="1">
        <v>486973.54</v>
      </c>
      <c r="E5561" s="1">
        <v>949060.82</v>
      </c>
    </row>
    <row r="5562" spans="1:5">
      <c r="A5562" s="1">
        <v>1972</v>
      </c>
      <c r="B5562" s="1">
        <v>8</v>
      </c>
      <c r="C5562" s="1">
        <v>459570.8</v>
      </c>
      <c r="D5562" s="1">
        <v>485521.94</v>
      </c>
      <c r="E5562" s="1">
        <v>945092.74</v>
      </c>
    </row>
    <row r="5563" spans="1:5">
      <c r="A5563" s="1">
        <v>1972</v>
      </c>
      <c r="B5563" s="1">
        <v>9</v>
      </c>
      <c r="C5563" s="1">
        <v>453871.94</v>
      </c>
      <c r="D5563" s="1">
        <v>478056.43</v>
      </c>
      <c r="E5563" s="1">
        <v>931928.37</v>
      </c>
    </row>
    <row r="5564" spans="1:5">
      <c r="A5564" s="1">
        <v>1972</v>
      </c>
      <c r="B5564" s="1">
        <v>10</v>
      </c>
      <c r="C5564" s="1">
        <v>446995.84</v>
      </c>
      <c r="D5564" s="1">
        <v>469216.28</v>
      </c>
      <c r="E5564" s="1">
        <v>916212.12</v>
      </c>
    </row>
    <row r="5565" spans="1:5">
      <c r="A5565" s="1">
        <v>1972</v>
      </c>
      <c r="B5565" s="1">
        <v>11</v>
      </c>
      <c r="C5565" s="1">
        <v>436460.37</v>
      </c>
      <c r="D5565" s="1">
        <v>458598.91</v>
      </c>
      <c r="E5565" s="1">
        <v>895059.28</v>
      </c>
    </row>
    <row r="5566" spans="1:5">
      <c r="A5566" s="1">
        <v>1972</v>
      </c>
      <c r="B5566" s="1">
        <v>12</v>
      </c>
      <c r="C5566" s="1">
        <v>419569.57</v>
      </c>
      <c r="D5566" s="1">
        <v>442342.93</v>
      </c>
      <c r="E5566" s="1">
        <v>861912.5</v>
      </c>
    </row>
    <row r="5567" spans="1:5">
      <c r="A5567" s="1">
        <v>1972</v>
      </c>
      <c r="B5567" s="1">
        <v>13</v>
      </c>
      <c r="C5567" s="1">
        <v>413110.74</v>
      </c>
      <c r="D5567" s="1">
        <v>436831.17</v>
      </c>
      <c r="E5567" s="1">
        <v>849941.91</v>
      </c>
    </row>
    <row r="5568" spans="1:5">
      <c r="A5568" s="1">
        <v>1972</v>
      </c>
      <c r="B5568" s="1">
        <v>14</v>
      </c>
      <c r="C5568" s="1">
        <v>400615.98</v>
      </c>
      <c r="D5568" s="1">
        <v>424782.67</v>
      </c>
      <c r="E5568" s="1">
        <v>825398.65</v>
      </c>
    </row>
    <row r="5569" spans="1:5">
      <c r="A5569" s="1">
        <v>1972</v>
      </c>
      <c r="B5569" s="1">
        <v>15</v>
      </c>
      <c r="C5569" s="1">
        <v>390568.78</v>
      </c>
      <c r="D5569" s="1">
        <v>414513.45</v>
      </c>
      <c r="E5569" s="1">
        <v>805082.24</v>
      </c>
    </row>
    <row r="5570" spans="1:5">
      <c r="A5570" s="1">
        <v>1972</v>
      </c>
      <c r="B5570" s="1">
        <v>16</v>
      </c>
      <c r="C5570" s="1">
        <v>383013.42</v>
      </c>
      <c r="D5570" s="1">
        <v>404197.64</v>
      </c>
      <c r="E5570" s="1">
        <v>787211.06</v>
      </c>
    </row>
    <row r="5571" spans="1:5">
      <c r="A5571" s="1">
        <v>1972</v>
      </c>
      <c r="B5571" s="1">
        <v>17</v>
      </c>
      <c r="C5571" s="1">
        <v>375025.95</v>
      </c>
      <c r="D5571" s="1">
        <v>392508.82</v>
      </c>
      <c r="E5571" s="1">
        <v>767534.77</v>
      </c>
    </row>
    <row r="5572" spans="1:5">
      <c r="A5572" s="1">
        <v>1972</v>
      </c>
      <c r="B5572" s="1">
        <v>18</v>
      </c>
      <c r="C5572" s="1">
        <v>379295.67</v>
      </c>
      <c r="D5572" s="1">
        <v>394882.98</v>
      </c>
      <c r="E5572" s="1">
        <v>774178.65</v>
      </c>
    </row>
    <row r="5573" spans="1:5">
      <c r="A5573" s="1">
        <v>1972</v>
      </c>
      <c r="B5573" s="1">
        <v>19</v>
      </c>
      <c r="C5573" s="1">
        <v>379070.71999999997</v>
      </c>
      <c r="D5573" s="1">
        <v>393656.85</v>
      </c>
      <c r="E5573" s="1">
        <v>772727.57</v>
      </c>
    </row>
    <row r="5574" spans="1:5">
      <c r="A5574" s="1">
        <v>1972</v>
      </c>
      <c r="B5574" s="1">
        <v>20</v>
      </c>
      <c r="C5574" s="1">
        <v>376989.53</v>
      </c>
      <c r="D5574" s="1">
        <v>390195.39</v>
      </c>
      <c r="E5574" s="1">
        <v>767184.92</v>
      </c>
    </row>
    <row r="5575" spans="1:5">
      <c r="A5575" s="1">
        <v>1972</v>
      </c>
      <c r="B5575" s="1">
        <v>21</v>
      </c>
      <c r="C5575" s="1">
        <v>386559.15</v>
      </c>
      <c r="D5575" s="1">
        <v>397746.21</v>
      </c>
      <c r="E5575" s="1">
        <v>784305.36</v>
      </c>
    </row>
    <row r="5576" spans="1:5">
      <c r="A5576" s="1">
        <v>1972</v>
      </c>
      <c r="B5576" s="1">
        <v>22</v>
      </c>
      <c r="C5576" s="1">
        <v>398388.73</v>
      </c>
      <c r="D5576" s="1">
        <v>406863.6</v>
      </c>
      <c r="E5576" s="1">
        <v>805252.34</v>
      </c>
    </row>
    <row r="5577" spans="1:5">
      <c r="A5577" s="1">
        <v>1972</v>
      </c>
      <c r="B5577" s="1">
        <v>23</v>
      </c>
      <c r="C5577" s="1">
        <v>415974.40000000002</v>
      </c>
      <c r="D5577" s="1">
        <v>422015.58</v>
      </c>
      <c r="E5577" s="1">
        <v>837989.98</v>
      </c>
    </row>
    <row r="5578" spans="1:5">
      <c r="A5578" s="1">
        <v>1972</v>
      </c>
      <c r="B5578" s="1">
        <v>24</v>
      </c>
      <c r="C5578" s="1">
        <v>439203.62</v>
      </c>
      <c r="D5578" s="1">
        <v>444628.71</v>
      </c>
      <c r="E5578" s="1">
        <v>883832.34</v>
      </c>
    </row>
    <row r="5579" spans="1:5">
      <c r="A5579" s="1">
        <v>1972</v>
      </c>
      <c r="B5579" s="1">
        <v>25</v>
      </c>
      <c r="C5579" s="1">
        <v>466792.81</v>
      </c>
      <c r="D5579" s="1">
        <v>475011.61</v>
      </c>
      <c r="E5579" s="1">
        <v>941804.42</v>
      </c>
    </row>
    <row r="5580" spans="1:5">
      <c r="A5580" s="1">
        <v>1972</v>
      </c>
      <c r="B5580" s="1">
        <v>26</v>
      </c>
      <c r="C5580" s="1">
        <v>391483.87</v>
      </c>
      <c r="D5580" s="1">
        <v>399541.67</v>
      </c>
      <c r="E5580" s="1">
        <v>791025.54</v>
      </c>
    </row>
    <row r="5581" spans="1:5">
      <c r="A5581" s="1">
        <v>1972</v>
      </c>
      <c r="B5581" s="1">
        <v>27</v>
      </c>
      <c r="C5581" s="1">
        <v>376573.26</v>
      </c>
      <c r="D5581" s="1">
        <v>385781.15</v>
      </c>
      <c r="E5581" s="1">
        <v>762354.41</v>
      </c>
    </row>
    <row r="5582" spans="1:5">
      <c r="A5582" s="1">
        <v>1972</v>
      </c>
      <c r="B5582" s="1">
        <v>28</v>
      </c>
      <c r="C5582" s="1">
        <v>369169.64</v>
      </c>
      <c r="D5582" s="1">
        <v>378243.75</v>
      </c>
      <c r="E5582" s="1">
        <v>747413.39</v>
      </c>
    </row>
    <row r="5583" spans="1:5">
      <c r="A5583" s="1">
        <v>1972</v>
      </c>
      <c r="B5583" s="1">
        <v>29</v>
      </c>
      <c r="C5583" s="1">
        <v>359787.21</v>
      </c>
      <c r="D5583" s="1">
        <v>368052.79</v>
      </c>
      <c r="E5583" s="1">
        <v>727840</v>
      </c>
    </row>
    <row r="5584" spans="1:5">
      <c r="A5584" s="1">
        <v>1972</v>
      </c>
      <c r="B5584" s="1">
        <v>30</v>
      </c>
      <c r="C5584" s="1">
        <v>331840.21000000002</v>
      </c>
      <c r="D5584" s="1">
        <v>339749.11</v>
      </c>
      <c r="E5584" s="1">
        <v>671589.32</v>
      </c>
    </row>
    <row r="5585" spans="1:5">
      <c r="A5585" s="1">
        <v>1972</v>
      </c>
      <c r="B5585" s="1">
        <v>31</v>
      </c>
      <c r="C5585" s="1">
        <v>313755.28999999998</v>
      </c>
      <c r="D5585" s="1">
        <v>321650.74</v>
      </c>
      <c r="E5585" s="1">
        <v>635406.03</v>
      </c>
    </row>
    <row r="5586" spans="1:5">
      <c r="A5586" s="1">
        <v>1972</v>
      </c>
      <c r="B5586" s="1">
        <v>32</v>
      </c>
      <c r="C5586" s="1">
        <v>324419.23</v>
      </c>
      <c r="D5586" s="1">
        <v>332697.87</v>
      </c>
      <c r="E5586" s="1">
        <v>657117.1</v>
      </c>
    </row>
    <row r="5587" spans="1:5">
      <c r="A5587" s="1">
        <v>1972</v>
      </c>
      <c r="B5587" s="1">
        <v>33</v>
      </c>
      <c r="C5587" s="1">
        <v>328388.98</v>
      </c>
      <c r="D5587" s="1">
        <v>337734.04</v>
      </c>
      <c r="E5587" s="1">
        <v>666123.02</v>
      </c>
    </row>
    <row r="5588" spans="1:5">
      <c r="A5588" s="1">
        <v>1972</v>
      </c>
      <c r="B5588" s="1">
        <v>34</v>
      </c>
      <c r="C5588" s="1">
        <v>328644.84000000003</v>
      </c>
      <c r="D5588" s="1">
        <v>339098.23</v>
      </c>
      <c r="E5588" s="1">
        <v>667743.06999999995</v>
      </c>
    </row>
    <row r="5589" spans="1:5">
      <c r="A5589" s="1">
        <v>1972</v>
      </c>
      <c r="B5589" s="1">
        <v>35</v>
      </c>
      <c r="C5589" s="1">
        <v>322915.3</v>
      </c>
      <c r="D5589" s="1">
        <v>332664.45</v>
      </c>
      <c r="E5589" s="1">
        <v>655579.75</v>
      </c>
    </row>
    <row r="5590" spans="1:5">
      <c r="A5590" s="1">
        <v>1972</v>
      </c>
      <c r="B5590" s="1">
        <v>36</v>
      </c>
      <c r="C5590" s="1">
        <v>319122.32</v>
      </c>
      <c r="D5590" s="1">
        <v>327667.05</v>
      </c>
      <c r="E5590" s="1">
        <v>646789.37</v>
      </c>
    </row>
    <row r="5591" spans="1:5">
      <c r="A5591" s="1">
        <v>1972</v>
      </c>
      <c r="B5591" s="1">
        <v>37</v>
      </c>
      <c r="C5591" s="1">
        <v>313721.88</v>
      </c>
      <c r="D5591" s="1">
        <v>321732.17</v>
      </c>
      <c r="E5591" s="1">
        <v>635454.05000000005</v>
      </c>
    </row>
    <row r="5592" spans="1:5">
      <c r="A5592" s="1">
        <v>1972</v>
      </c>
      <c r="B5592" s="1">
        <v>38</v>
      </c>
      <c r="C5592" s="1">
        <v>309488.11</v>
      </c>
      <c r="D5592" s="1">
        <v>316275.63</v>
      </c>
      <c r="E5592" s="1">
        <v>625763.74</v>
      </c>
    </row>
    <row r="5593" spans="1:5">
      <c r="A5593" s="1">
        <v>1972</v>
      </c>
      <c r="B5593" s="1">
        <v>39</v>
      </c>
      <c r="C5593" s="1">
        <v>312023.33</v>
      </c>
      <c r="D5593" s="1">
        <v>318122.44</v>
      </c>
      <c r="E5593" s="1">
        <v>630145.77</v>
      </c>
    </row>
    <row r="5594" spans="1:5">
      <c r="A5594" s="1">
        <v>1972</v>
      </c>
      <c r="B5594" s="1">
        <v>40</v>
      </c>
      <c r="C5594" s="1">
        <v>320690.58</v>
      </c>
      <c r="D5594" s="1">
        <v>325662.38</v>
      </c>
      <c r="E5594" s="1">
        <v>646352.96</v>
      </c>
    </row>
    <row r="5595" spans="1:5">
      <c r="A5595" s="1">
        <v>1972</v>
      </c>
      <c r="B5595" s="1">
        <v>41</v>
      </c>
      <c r="C5595" s="1">
        <v>328918</v>
      </c>
      <c r="D5595" s="1">
        <v>330280.59000000003</v>
      </c>
      <c r="E5595" s="1">
        <v>659198.59</v>
      </c>
    </row>
    <row r="5596" spans="1:5">
      <c r="A5596" s="1">
        <v>1972</v>
      </c>
      <c r="B5596" s="1">
        <v>42</v>
      </c>
      <c r="C5596" s="1">
        <v>332579.71000000002</v>
      </c>
      <c r="D5596" s="1">
        <v>330708.90999999997</v>
      </c>
      <c r="E5596" s="1">
        <v>663288.61</v>
      </c>
    </row>
    <row r="5597" spans="1:5">
      <c r="A5597" s="1">
        <v>1972</v>
      </c>
      <c r="B5597" s="1">
        <v>43</v>
      </c>
      <c r="C5597" s="1">
        <v>331965.14</v>
      </c>
      <c r="D5597" s="1">
        <v>328758.21999999997</v>
      </c>
      <c r="E5597" s="1">
        <v>660723.37</v>
      </c>
    </row>
    <row r="5598" spans="1:5">
      <c r="A5598" s="1">
        <v>1972</v>
      </c>
      <c r="B5598" s="1">
        <v>44</v>
      </c>
      <c r="C5598" s="1">
        <v>332306.09000000003</v>
      </c>
      <c r="D5598" s="1">
        <v>329702.65000000002</v>
      </c>
      <c r="E5598" s="1">
        <v>662008.75</v>
      </c>
    </row>
    <row r="5599" spans="1:5">
      <c r="A5599" s="1">
        <v>1972</v>
      </c>
      <c r="B5599" s="1">
        <v>45</v>
      </c>
      <c r="C5599" s="1">
        <v>337398.35</v>
      </c>
      <c r="D5599" s="1">
        <v>334852.67</v>
      </c>
      <c r="E5599" s="1">
        <v>672251.02</v>
      </c>
    </row>
    <row r="5600" spans="1:5">
      <c r="A5600" s="1">
        <v>1972</v>
      </c>
      <c r="B5600" s="1">
        <v>46</v>
      </c>
      <c r="C5600" s="1">
        <v>343389.96</v>
      </c>
      <c r="D5600" s="1">
        <v>340054.42</v>
      </c>
      <c r="E5600" s="1">
        <v>683444.38</v>
      </c>
    </row>
    <row r="5601" spans="1:5">
      <c r="A5601" s="1">
        <v>1972</v>
      </c>
      <c r="B5601" s="1">
        <v>47</v>
      </c>
      <c r="C5601" s="1">
        <v>347828.79</v>
      </c>
      <c r="D5601" s="1">
        <v>342216.32</v>
      </c>
      <c r="E5601" s="1">
        <v>690045.11</v>
      </c>
    </row>
    <row r="5602" spans="1:5">
      <c r="A5602" s="1">
        <v>1972</v>
      </c>
      <c r="B5602" s="1">
        <v>48</v>
      </c>
      <c r="C5602" s="1">
        <v>352581.1</v>
      </c>
      <c r="D5602" s="1">
        <v>343664</v>
      </c>
      <c r="E5602" s="1">
        <v>696245.1</v>
      </c>
    </row>
    <row r="5603" spans="1:5">
      <c r="A5603" s="1">
        <v>1972</v>
      </c>
      <c r="B5603" s="1">
        <v>49</v>
      </c>
      <c r="C5603" s="1">
        <v>361150.69</v>
      </c>
      <c r="D5603" s="1">
        <v>350215.2</v>
      </c>
      <c r="E5603" s="1">
        <v>711365.9</v>
      </c>
    </row>
    <row r="5604" spans="1:5">
      <c r="A5604" s="1">
        <v>1972</v>
      </c>
      <c r="B5604" s="1">
        <v>50</v>
      </c>
      <c r="C5604" s="1">
        <v>377118.73</v>
      </c>
      <c r="D5604" s="1">
        <v>363976.59</v>
      </c>
      <c r="E5604" s="1">
        <v>741095.33</v>
      </c>
    </row>
    <row r="5605" spans="1:5">
      <c r="A5605" s="1">
        <v>1972</v>
      </c>
      <c r="B5605" s="1">
        <v>51</v>
      </c>
      <c r="C5605" s="1">
        <v>396778.97</v>
      </c>
      <c r="D5605" s="1">
        <v>379666.57</v>
      </c>
      <c r="E5605" s="1">
        <v>776445.54</v>
      </c>
    </row>
    <row r="5606" spans="1:5">
      <c r="A5606" s="1">
        <v>1972</v>
      </c>
      <c r="B5606" s="1">
        <v>52</v>
      </c>
      <c r="C5606" s="1">
        <v>378909.24</v>
      </c>
      <c r="D5606" s="1">
        <v>359969.38</v>
      </c>
      <c r="E5606" s="1">
        <v>738878.62</v>
      </c>
    </row>
    <row r="5607" spans="1:5">
      <c r="A5607" s="1">
        <v>1972</v>
      </c>
      <c r="B5607" s="1">
        <v>53</v>
      </c>
      <c r="C5607" s="1">
        <v>317159.28999999998</v>
      </c>
      <c r="D5607" s="1">
        <v>298655.52</v>
      </c>
      <c r="E5607" s="1">
        <v>615814.81000000006</v>
      </c>
    </row>
    <row r="5608" spans="1:5">
      <c r="A5608" s="1">
        <v>1972</v>
      </c>
      <c r="B5608" s="1">
        <v>54</v>
      </c>
      <c r="C5608" s="1">
        <v>287799.32</v>
      </c>
      <c r="D5608" s="1">
        <v>268941.83</v>
      </c>
      <c r="E5608" s="1">
        <v>556741.14</v>
      </c>
    </row>
    <row r="5609" spans="1:5">
      <c r="A5609" s="1">
        <v>1972</v>
      </c>
      <c r="B5609" s="1">
        <v>55</v>
      </c>
      <c r="C5609" s="1">
        <v>305853.28999999998</v>
      </c>
      <c r="D5609" s="1">
        <v>285076.81</v>
      </c>
      <c r="E5609" s="1">
        <v>590930.1</v>
      </c>
    </row>
    <row r="5610" spans="1:5">
      <c r="A5610" s="1">
        <v>1972</v>
      </c>
      <c r="B5610" s="1">
        <v>56</v>
      </c>
      <c r="C5610" s="1">
        <v>330021.2</v>
      </c>
      <c r="D5610" s="1">
        <v>306294.93</v>
      </c>
      <c r="E5610" s="1">
        <v>636316.13</v>
      </c>
    </row>
    <row r="5611" spans="1:5">
      <c r="A5611" s="1">
        <v>1972</v>
      </c>
      <c r="B5611" s="1">
        <v>57</v>
      </c>
      <c r="C5611" s="1">
        <v>348836.19</v>
      </c>
      <c r="D5611" s="1">
        <v>320854.63</v>
      </c>
      <c r="E5611" s="1">
        <v>669690.81999999995</v>
      </c>
    </row>
    <row r="5612" spans="1:5">
      <c r="A5612" s="1">
        <v>1972</v>
      </c>
      <c r="B5612" s="1">
        <v>58</v>
      </c>
      <c r="C5612" s="1">
        <v>355693.76</v>
      </c>
      <c r="D5612" s="1">
        <v>325197.86</v>
      </c>
      <c r="E5612" s="1">
        <v>680891.62</v>
      </c>
    </row>
    <row r="5613" spans="1:5">
      <c r="A5613" s="1">
        <v>1972</v>
      </c>
      <c r="B5613" s="1">
        <v>59</v>
      </c>
      <c r="C5613" s="1">
        <v>351335.62</v>
      </c>
      <c r="D5613" s="1">
        <v>320687.13</v>
      </c>
      <c r="E5613" s="1">
        <v>672022.74</v>
      </c>
    </row>
    <row r="5614" spans="1:5">
      <c r="A5614" s="1">
        <v>1972</v>
      </c>
      <c r="B5614" s="1">
        <v>60</v>
      </c>
      <c r="C5614" s="1">
        <v>345468.83</v>
      </c>
      <c r="D5614" s="1">
        <v>312908.48</v>
      </c>
      <c r="E5614" s="1">
        <v>658377.30000000005</v>
      </c>
    </row>
    <row r="5615" spans="1:5">
      <c r="A5615" s="1">
        <v>1972</v>
      </c>
      <c r="B5615" s="1">
        <v>61</v>
      </c>
      <c r="C5615" s="1">
        <v>343971.93</v>
      </c>
      <c r="D5615" s="1">
        <v>306525.23</v>
      </c>
      <c r="E5615" s="1">
        <v>650497.16</v>
      </c>
    </row>
    <row r="5616" spans="1:5">
      <c r="A5616" s="1">
        <v>1972</v>
      </c>
      <c r="B5616" s="1">
        <v>62</v>
      </c>
      <c r="C5616" s="1">
        <v>343993.85</v>
      </c>
      <c r="D5616" s="1">
        <v>302149.06</v>
      </c>
      <c r="E5616" s="1">
        <v>646142.91</v>
      </c>
    </row>
    <row r="5617" spans="1:5">
      <c r="A5617" s="1">
        <v>1972</v>
      </c>
      <c r="B5617" s="1">
        <v>63</v>
      </c>
      <c r="C5617" s="1">
        <v>341506.55</v>
      </c>
      <c r="D5617" s="1">
        <v>296014.94</v>
      </c>
      <c r="E5617" s="1">
        <v>637521.49</v>
      </c>
    </row>
    <row r="5618" spans="1:5">
      <c r="A5618" s="1">
        <v>1972</v>
      </c>
      <c r="B5618" s="1">
        <v>64</v>
      </c>
      <c r="C5618" s="1">
        <v>334753.93</v>
      </c>
      <c r="D5618" s="1">
        <v>285754.21999999997</v>
      </c>
      <c r="E5618" s="1">
        <v>620508.15</v>
      </c>
    </row>
    <row r="5619" spans="1:5">
      <c r="A5619" s="1">
        <v>1972</v>
      </c>
      <c r="B5619" s="1">
        <v>65</v>
      </c>
      <c r="C5619" s="1">
        <v>325434.88</v>
      </c>
      <c r="D5619" s="1">
        <v>272441.53000000003</v>
      </c>
      <c r="E5619" s="1">
        <v>597876.4</v>
      </c>
    </row>
    <row r="5620" spans="1:5">
      <c r="A5620" s="1">
        <v>1972</v>
      </c>
      <c r="B5620" s="1">
        <v>66</v>
      </c>
      <c r="C5620" s="1">
        <v>317846.46999999997</v>
      </c>
      <c r="D5620" s="1">
        <v>259288.4</v>
      </c>
      <c r="E5620" s="1">
        <v>577134.87</v>
      </c>
    </row>
    <row r="5621" spans="1:5">
      <c r="A5621" s="1">
        <v>1972</v>
      </c>
      <c r="B5621" s="1">
        <v>67</v>
      </c>
      <c r="C5621" s="1">
        <v>310742.21000000002</v>
      </c>
      <c r="D5621" s="1">
        <v>245858</v>
      </c>
      <c r="E5621" s="1">
        <v>556600.21</v>
      </c>
    </row>
    <row r="5622" spans="1:5">
      <c r="A5622" s="1">
        <v>1972</v>
      </c>
      <c r="B5622" s="1">
        <v>68</v>
      </c>
      <c r="C5622" s="1">
        <v>300461.92</v>
      </c>
      <c r="D5622" s="1">
        <v>232063.26</v>
      </c>
      <c r="E5622" s="1">
        <v>532525.18000000005</v>
      </c>
    </row>
    <row r="5623" spans="1:5">
      <c r="A5623" s="1">
        <v>1972</v>
      </c>
      <c r="B5623" s="1">
        <v>69</v>
      </c>
      <c r="C5623" s="1">
        <v>288377.34999999998</v>
      </c>
      <c r="D5623" s="1">
        <v>217340.48</v>
      </c>
      <c r="E5623" s="1">
        <v>505717.83</v>
      </c>
    </row>
    <row r="5624" spans="1:5">
      <c r="A5624" s="1">
        <v>1972</v>
      </c>
      <c r="B5624" s="1">
        <v>70</v>
      </c>
      <c r="C5624" s="1">
        <v>277785.18</v>
      </c>
      <c r="D5624" s="1">
        <v>200948.64</v>
      </c>
      <c r="E5624" s="1">
        <v>478733.81</v>
      </c>
    </row>
    <row r="5625" spans="1:5">
      <c r="A5625" s="1">
        <v>1972</v>
      </c>
      <c r="B5625" s="1">
        <v>71</v>
      </c>
      <c r="C5625" s="1">
        <v>269252.71000000002</v>
      </c>
      <c r="D5625" s="1">
        <v>184142.14</v>
      </c>
      <c r="E5625" s="1">
        <v>453394.85</v>
      </c>
    </row>
    <row r="5626" spans="1:5">
      <c r="A5626" s="1">
        <v>1972</v>
      </c>
      <c r="B5626" s="1">
        <v>72</v>
      </c>
      <c r="C5626" s="1">
        <v>255438.58</v>
      </c>
      <c r="D5626" s="1">
        <v>164912.07999999999</v>
      </c>
      <c r="E5626" s="1">
        <v>420350.66</v>
      </c>
    </row>
    <row r="5627" spans="1:5">
      <c r="A5627" s="1">
        <v>1972</v>
      </c>
      <c r="B5627" s="1">
        <v>73</v>
      </c>
      <c r="C5627" s="1">
        <v>236283.3</v>
      </c>
      <c r="D5627" s="1">
        <v>144148.14000000001</v>
      </c>
      <c r="E5627" s="1">
        <v>380431.45</v>
      </c>
    </row>
    <row r="5628" spans="1:5">
      <c r="A5628" s="1">
        <v>1972</v>
      </c>
      <c r="B5628" s="1">
        <v>74</v>
      </c>
      <c r="C5628" s="1">
        <v>220538.05</v>
      </c>
      <c r="D5628" s="1">
        <v>127863</v>
      </c>
      <c r="E5628" s="1">
        <v>348401.05</v>
      </c>
    </row>
    <row r="5629" spans="1:5">
      <c r="A5629" s="1">
        <v>1972</v>
      </c>
      <c r="B5629" s="1">
        <v>75</v>
      </c>
      <c r="C5629" s="1">
        <v>208405.84</v>
      </c>
      <c r="D5629" s="1">
        <v>115529.36</v>
      </c>
      <c r="E5629" s="1">
        <v>323935.2</v>
      </c>
    </row>
    <row r="5630" spans="1:5">
      <c r="A5630" s="1">
        <v>1972</v>
      </c>
      <c r="B5630" s="1">
        <v>76</v>
      </c>
      <c r="C5630" s="1">
        <v>195025.02</v>
      </c>
      <c r="D5630" s="1">
        <v>104296.39</v>
      </c>
      <c r="E5630" s="1">
        <v>299321.40999999997</v>
      </c>
    </row>
    <row r="5631" spans="1:5">
      <c r="A5631" s="1">
        <v>1972</v>
      </c>
      <c r="B5631" s="1">
        <v>77</v>
      </c>
      <c r="C5631" s="1">
        <v>180111.38</v>
      </c>
      <c r="D5631" s="1">
        <v>93867.96</v>
      </c>
      <c r="E5631" s="1">
        <v>273979.33</v>
      </c>
    </row>
    <row r="5632" spans="1:5">
      <c r="A5632" s="1">
        <v>1972</v>
      </c>
      <c r="B5632" s="1">
        <v>78</v>
      </c>
      <c r="C5632" s="1">
        <v>165569.67000000001</v>
      </c>
      <c r="D5632" s="1">
        <v>83754.34</v>
      </c>
      <c r="E5632" s="1">
        <v>249324.01</v>
      </c>
    </row>
    <row r="5633" spans="1:5">
      <c r="A5633" s="1">
        <v>1972</v>
      </c>
      <c r="B5633" s="1">
        <v>79</v>
      </c>
      <c r="C5633" s="1">
        <v>152112.62</v>
      </c>
      <c r="D5633" s="1">
        <v>74281.039999999994</v>
      </c>
      <c r="E5633" s="1">
        <v>226393.66</v>
      </c>
    </row>
    <row r="5634" spans="1:5">
      <c r="A5634" s="1">
        <v>1972</v>
      </c>
      <c r="B5634" s="1">
        <v>80</v>
      </c>
      <c r="C5634" s="1">
        <v>140032.59</v>
      </c>
      <c r="D5634" s="1">
        <v>65785.119999999995</v>
      </c>
      <c r="E5634" s="1">
        <v>205817.72</v>
      </c>
    </row>
    <row r="5635" spans="1:5">
      <c r="A5635" s="1">
        <v>1972</v>
      </c>
      <c r="B5635" s="1">
        <v>81</v>
      </c>
      <c r="C5635" s="1">
        <v>125183.33</v>
      </c>
      <c r="D5635" s="1">
        <v>56795.77</v>
      </c>
      <c r="E5635" s="1">
        <v>181979.1</v>
      </c>
    </row>
    <row r="5636" spans="1:5">
      <c r="A5636" s="1">
        <v>1972</v>
      </c>
      <c r="B5636" s="1">
        <v>82</v>
      </c>
      <c r="C5636" s="1">
        <v>111885.55</v>
      </c>
      <c r="D5636" s="1">
        <v>48829.72</v>
      </c>
      <c r="E5636" s="1">
        <v>160715.26999999999</v>
      </c>
    </row>
    <row r="5637" spans="1:5">
      <c r="A5637" s="1">
        <v>1972</v>
      </c>
      <c r="B5637" s="1">
        <v>83</v>
      </c>
      <c r="C5637" s="1">
        <v>100094.66</v>
      </c>
      <c r="D5637" s="1">
        <v>41917.300000000003</v>
      </c>
      <c r="E5637" s="1">
        <v>142011.96</v>
      </c>
    </row>
    <row r="5638" spans="1:5">
      <c r="A5638" s="1">
        <v>1972</v>
      </c>
      <c r="B5638" s="1">
        <v>84</v>
      </c>
      <c r="C5638" s="1">
        <v>86540.78</v>
      </c>
      <c r="D5638" s="1">
        <v>34878.620000000003</v>
      </c>
      <c r="E5638" s="1">
        <v>121419.4</v>
      </c>
    </row>
    <row r="5639" spans="1:5">
      <c r="A5639" s="1">
        <v>1972</v>
      </c>
      <c r="B5639" s="1">
        <v>85</v>
      </c>
      <c r="C5639" s="1">
        <v>74038.039999999994</v>
      </c>
      <c r="D5639" s="1">
        <v>28709.61</v>
      </c>
      <c r="E5639" s="1">
        <v>102747.66</v>
      </c>
    </row>
    <row r="5640" spans="1:5">
      <c r="A5640" s="1">
        <v>1972</v>
      </c>
      <c r="B5640" s="1">
        <v>86</v>
      </c>
      <c r="C5640" s="1">
        <v>62804.93</v>
      </c>
      <c r="D5640" s="1">
        <v>23390.75</v>
      </c>
      <c r="E5640" s="1">
        <v>86195.68</v>
      </c>
    </row>
    <row r="5641" spans="1:5">
      <c r="A5641" s="1">
        <v>1972</v>
      </c>
      <c r="B5641" s="1">
        <v>87</v>
      </c>
      <c r="C5641" s="1">
        <v>52497.17</v>
      </c>
      <c r="D5641" s="1">
        <v>18792.169999999998</v>
      </c>
      <c r="E5641" s="1">
        <v>71289.34</v>
      </c>
    </row>
    <row r="5642" spans="1:5">
      <c r="A5642" s="1">
        <v>1972</v>
      </c>
      <c r="B5642" s="1">
        <v>88</v>
      </c>
      <c r="C5642" s="1">
        <v>43175.77</v>
      </c>
      <c r="D5642" s="1">
        <v>14813.54</v>
      </c>
      <c r="E5642" s="1">
        <v>57989.31</v>
      </c>
    </row>
    <row r="5643" spans="1:5">
      <c r="A5643" s="1">
        <v>1972</v>
      </c>
      <c r="B5643" s="1">
        <v>89</v>
      </c>
      <c r="C5643" s="1">
        <v>34642.31</v>
      </c>
      <c r="D5643" s="1">
        <v>11476.9</v>
      </c>
      <c r="E5643" s="1">
        <v>46119.21</v>
      </c>
    </row>
    <row r="5644" spans="1:5">
      <c r="A5644" s="1">
        <v>1972</v>
      </c>
      <c r="B5644" s="1">
        <v>90</v>
      </c>
      <c r="C5644" s="1">
        <v>27366.61</v>
      </c>
      <c r="D5644" s="1">
        <v>8738.6</v>
      </c>
      <c r="E5644" s="1">
        <v>36105.21</v>
      </c>
    </row>
    <row r="5645" spans="1:5">
      <c r="A5645" s="1">
        <v>1972</v>
      </c>
      <c r="B5645" s="1">
        <v>91</v>
      </c>
      <c r="C5645" s="1">
        <v>21305.99</v>
      </c>
      <c r="D5645" s="1">
        <v>6437.63</v>
      </c>
      <c r="E5645" s="1">
        <v>27743.61</v>
      </c>
    </row>
    <row r="5646" spans="1:5">
      <c r="A5646" s="1">
        <v>1972</v>
      </c>
      <c r="B5646" s="1">
        <v>92</v>
      </c>
      <c r="C5646" s="1">
        <v>15955.97</v>
      </c>
      <c r="D5646" s="1">
        <v>4563.75</v>
      </c>
      <c r="E5646" s="1">
        <v>20519.73</v>
      </c>
    </row>
    <row r="5647" spans="1:5">
      <c r="A5647" s="1">
        <v>1972</v>
      </c>
      <c r="B5647" s="1">
        <v>93</v>
      </c>
      <c r="C5647" s="1">
        <v>11383.11</v>
      </c>
      <c r="D5647" s="1">
        <v>3192.75</v>
      </c>
      <c r="E5647" s="1">
        <v>14575.86</v>
      </c>
    </row>
    <row r="5648" spans="1:5">
      <c r="A5648" s="1">
        <v>1972</v>
      </c>
      <c r="B5648" s="1">
        <v>94</v>
      </c>
      <c r="C5648" s="1">
        <v>8048.29</v>
      </c>
      <c r="D5648" s="1">
        <v>2191.5</v>
      </c>
      <c r="E5648" s="1">
        <v>10239.790000000001</v>
      </c>
    </row>
    <row r="5649" spans="1:5">
      <c r="A5649" s="1">
        <v>1972</v>
      </c>
      <c r="B5649" s="1">
        <v>95</v>
      </c>
      <c r="C5649" s="1">
        <v>5691.11</v>
      </c>
      <c r="D5649" s="1">
        <v>1425.99</v>
      </c>
      <c r="E5649" s="1">
        <v>7117.1</v>
      </c>
    </row>
    <row r="5650" spans="1:5">
      <c r="A5650" s="1">
        <v>1972</v>
      </c>
      <c r="B5650" s="1">
        <v>96</v>
      </c>
      <c r="C5650" s="1">
        <v>3842.63</v>
      </c>
      <c r="D5650" s="1">
        <v>909.55</v>
      </c>
      <c r="E5650" s="1">
        <v>4752.18</v>
      </c>
    </row>
    <row r="5651" spans="1:5">
      <c r="A5651" s="1">
        <v>1972</v>
      </c>
      <c r="B5651" s="1">
        <v>97</v>
      </c>
      <c r="C5651" s="1">
        <v>2472.42</v>
      </c>
      <c r="D5651" s="1">
        <v>561.54</v>
      </c>
      <c r="E5651" s="1">
        <v>3033.96</v>
      </c>
    </row>
    <row r="5652" spans="1:5">
      <c r="A5652" s="1">
        <v>1972</v>
      </c>
      <c r="B5652" s="1">
        <v>98</v>
      </c>
      <c r="C5652" s="1">
        <v>1564.33</v>
      </c>
      <c r="D5652" s="1">
        <v>326.85000000000002</v>
      </c>
      <c r="E5652" s="1">
        <v>1891.18</v>
      </c>
    </row>
    <row r="5653" spans="1:5">
      <c r="A5653" s="1">
        <v>1972</v>
      </c>
      <c r="B5653" s="1">
        <v>99</v>
      </c>
      <c r="C5653" s="1">
        <v>961.99</v>
      </c>
      <c r="D5653" s="1">
        <v>177.31</v>
      </c>
      <c r="E5653" s="1">
        <v>1139.3</v>
      </c>
    </row>
    <row r="5654" spans="1:5">
      <c r="A5654" s="1">
        <v>1972</v>
      </c>
      <c r="B5654" s="1">
        <v>100</v>
      </c>
      <c r="C5654" s="1">
        <v>577.77</v>
      </c>
      <c r="D5654" s="1">
        <v>89.79</v>
      </c>
      <c r="E5654" s="1">
        <v>667.55</v>
      </c>
    </row>
    <row r="5655" spans="1:5">
      <c r="A5655" s="1">
        <v>1972</v>
      </c>
      <c r="B5655" s="1">
        <v>101</v>
      </c>
      <c r="C5655" s="1">
        <v>337.59</v>
      </c>
      <c r="D5655" s="1">
        <v>43.18</v>
      </c>
      <c r="E5655" s="1">
        <v>380.77</v>
      </c>
    </row>
    <row r="5656" spans="1:5">
      <c r="A5656" s="1">
        <v>1972</v>
      </c>
      <c r="B5656" s="1">
        <v>102</v>
      </c>
      <c r="C5656" s="1">
        <v>185.39</v>
      </c>
      <c r="D5656" s="1">
        <v>24.42</v>
      </c>
      <c r="E5656" s="1">
        <v>209.81</v>
      </c>
    </row>
    <row r="5657" spans="1:5">
      <c r="A5657" s="1">
        <v>1972</v>
      </c>
      <c r="B5657" s="1">
        <v>103</v>
      </c>
      <c r="C5657" s="1">
        <v>96.03</v>
      </c>
      <c r="D5657" s="1">
        <v>15.03</v>
      </c>
      <c r="E5657" s="1">
        <v>111.06</v>
      </c>
    </row>
    <row r="5658" spans="1:5">
      <c r="A5658" s="1">
        <v>1972</v>
      </c>
      <c r="B5658" s="1">
        <v>104</v>
      </c>
      <c r="C5658" s="1">
        <v>46.97</v>
      </c>
      <c r="D5658" s="1">
        <v>6.24</v>
      </c>
      <c r="E5658" s="1">
        <v>53.21</v>
      </c>
    </row>
    <row r="5659" spans="1:5">
      <c r="A5659" s="1">
        <v>1972</v>
      </c>
      <c r="B5659" s="1">
        <v>105</v>
      </c>
      <c r="C5659" s="1">
        <v>17.3</v>
      </c>
      <c r="D5659" s="1">
        <v>1.18</v>
      </c>
      <c r="E5659" s="1">
        <v>18.48</v>
      </c>
    </row>
    <row r="5660" spans="1:5">
      <c r="A5660" s="1">
        <v>1972</v>
      </c>
      <c r="B5660" s="1">
        <v>106</v>
      </c>
      <c r="C5660" s="1">
        <v>6.94</v>
      </c>
      <c r="D5660" s="1">
        <v>0.23</v>
      </c>
      <c r="E5660" s="1">
        <v>7.17</v>
      </c>
    </row>
    <row r="5661" spans="1:5">
      <c r="A5661" s="1">
        <v>1972</v>
      </c>
      <c r="B5661" s="1">
        <v>107</v>
      </c>
      <c r="C5661" s="1">
        <v>5.0199999999999996</v>
      </c>
      <c r="D5661" s="1">
        <v>0.55000000000000004</v>
      </c>
      <c r="E5661" s="1">
        <v>5.57</v>
      </c>
    </row>
    <row r="5662" spans="1:5">
      <c r="A5662" s="1">
        <v>1972</v>
      </c>
      <c r="B5662" s="1">
        <v>108</v>
      </c>
      <c r="C5662" s="1">
        <v>2.67</v>
      </c>
      <c r="D5662" s="1">
        <v>1</v>
      </c>
      <c r="E5662" s="1">
        <v>3.67</v>
      </c>
    </row>
    <row r="5663" spans="1:5">
      <c r="A5663" s="1">
        <v>1972</v>
      </c>
      <c r="B5663" s="1">
        <v>109</v>
      </c>
      <c r="C5663" s="1">
        <v>0.47</v>
      </c>
      <c r="D5663" s="1">
        <v>0.45</v>
      </c>
      <c r="E5663" s="1">
        <v>0.92</v>
      </c>
    </row>
    <row r="5664" spans="1:5">
      <c r="A5664" s="1">
        <v>1972</v>
      </c>
      <c r="B5664" s="1" t="s">
        <v>121</v>
      </c>
      <c r="C5664" s="1">
        <v>0</v>
      </c>
      <c r="D5664" s="1">
        <v>0</v>
      </c>
      <c r="E5664" s="1">
        <v>0</v>
      </c>
    </row>
    <row r="5665" spans="1:5">
      <c r="A5665" s="1">
        <v>1973</v>
      </c>
      <c r="B5665" s="1">
        <v>0</v>
      </c>
      <c r="C5665" s="1">
        <v>385397.89</v>
      </c>
      <c r="D5665" s="1">
        <v>408349.08</v>
      </c>
      <c r="E5665" s="1">
        <v>793746.97</v>
      </c>
    </row>
    <row r="5666" spans="1:5">
      <c r="A5666" s="1">
        <v>1973</v>
      </c>
      <c r="B5666" s="1">
        <v>1</v>
      </c>
      <c r="C5666" s="1">
        <v>407254.8</v>
      </c>
      <c r="D5666" s="1">
        <v>430158.28</v>
      </c>
      <c r="E5666" s="1">
        <v>837413.08</v>
      </c>
    </row>
    <row r="5667" spans="1:5">
      <c r="A5667" s="1">
        <v>1973</v>
      </c>
      <c r="B5667" s="1">
        <v>2</v>
      </c>
      <c r="C5667" s="1">
        <v>429034.41</v>
      </c>
      <c r="D5667" s="1">
        <v>452312.27</v>
      </c>
      <c r="E5667" s="1">
        <v>881346.68</v>
      </c>
    </row>
    <row r="5668" spans="1:5">
      <c r="A5668" s="1">
        <v>1973</v>
      </c>
      <c r="B5668" s="1">
        <v>3</v>
      </c>
      <c r="C5668" s="1">
        <v>425795.5</v>
      </c>
      <c r="D5668" s="1">
        <v>448854.31</v>
      </c>
      <c r="E5668" s="1">
        <v>874649.81</v>
      </c>
    </row>
    <row r="5669" spans="1:5">
      <c r="A5669" s="1">
        <v>1973</v>
      </c>
      <c r="B5669" s="1">
        <v>4</v>
      </c>
      <c r="C5669" s="1">
        <v>440969.46</v>
      </c>
      <c r="D5669" s="1">
        <v>464256.97</v>
      </c>
      <c r="E5669" s="1">
        <v>905226.43</v>
      </c>
    </row>
    <row r="5670" spans="1:5">
      <c r="A5670" s="1">
        <v>1973</v>
      </c>
      <c r="B5670" s="1">
        <v>5</v>
      </c>
      <c r="C5670" s="1">
        <v>445952.78</v>
      </c>
      <c r="D5670" s="1">
        <v>469837.22</v>
      </c>
      <c r="E5670" s="1">
        <v>915790</v>
      </c>
    </row>
    <row r="5671" spans="1:5">
      <c r="A5671" s="1">
        <v>1973</v>
      </c>
      <c r="B5671" s="1">
        <v>6</v>
      </c>
      <c r="C5671" s="1">
        <v>455554.99</v>
      </c>
      <c r="D5671" s="1">
        <v>479964.98</v>
      </c>
      <c r="E5671" s="1">
        <v>935519.98</v>
      </c>
    </row>
    <row r="5672" spans="1:5">
      <c r="A5672" s="1">
        <v>1973</v>
      </c>
      <c r="B5672" s="1">
        <v>7</v>
      </c>
      <c r="C5672" s="1">
        <v>457238.75</v>
      </c>
      <c r="D5672" s="1">
        <v>480978.32</v>
      </c>
      <c r="E5672" s="1">
        <v>938217.07</v>
      </c>
    </row>
    <row r="5673" spans="1:5">
      <c r="A5673" s="1">
        <v>1973</v>
      </c>
      <c r="B5673" s="1">
        <v>8</v>
      </c>
      <c r="C5673" s="1">
        <v>462073.49</v>
      </c>
      <c r="D5673" s="1">
        <v>487411.47</v>
      </c>
      <c r="E5673" s="1">
        <v>949484.96</v>
      </c>
    </row>
    <row r="5674" spans="1:5">
      <c r="A5674" s="1">
        <v>1973</v>
      </c>
      <c r="B5674" s="1">
        <v>9</v>
      </c>
      <c r="C5674" s="1">
        <v>459664.33</v>
      </c>
      <c r="D5674" s="1">
        <v>485902.38</v>
      </c>
      <c r="E5674" s="1">
        <v>945566.71</v>
      </c>
    </row>
    <row r="5675" spans="1:5">
      <c r="A5675" s="1">
        <v>1973</v>
      </c>
      <c r="B5675" s="1">
        <v>10</v>
      </c>
      <c r="C5675" s="1">
        <v>454245.38</v>
      </c>
      <c r="D5675" s="1">
        <v>478648.86</v>
      </c>
      <c r="E5675" s="1">
        <v>932894.24</v>
      </c>
    </row>
    <row r="5676" spans="1:5">
      <c r="A5676" s="1">
        <v>1973</v>
      </c>
      <c r="B5676" s="1">
        <v>11</v>
      </c>
      <c r="C5676" s="1">
        <v>447481.81</v>
      </c>
      <c r="D5676" s="1">
        <v>469680.8</v>
      </c>
      <c r="E5676" s="1">
        <v>917162.6</v>
      </c>
    </row>
    <row r="5677" spans="1:5">
      <c r="A5677" s="1">
        <v>1973</v>
      </c>
      <c r="B5677" s="1">
        <v>12</v>
      </c>
      <c r="C5677" s="1">
        <v>437061.71</v>
      </c>
      <c r="D5677" s="1">
        <v>458903.7</v>
      </c>
      <c r="E5677" s="1">
        <v>895965.41</v>
      </c>
    </row>
    <row r="5678" spans="1:5">
      <c r="A5678" s="1">
        <v>1973</v>
      </c>
      <c r="B5678" s="1">
        <v>13</v>
      </c>
      <c r="C5678" s="1">
        <v>419932.67</v>
      </c>
      <c r="D5678" s="1">
        <v>442499.96</v>
      </c>
      <c r="E5678" s="1">
        <v>862432.62</v>
      </c>
    </row>
    <row r="5679" spans="1:5">
      <c r="A5679" s="1">
        <v>1973</v>
      </c>
      <c r="B5679" s="1">
        <v>14</v>
      </c>
      <c r="C5679" s="1">
        <v>413604.9</v>
      </c>
      <c r="D5679" s="1">
        <v>436840.08</v>
      </c>
      <c r="E5679" s="1">
        <v>850444.98</v>
      </c>
    </row>
    <row r="5680" spans="1:5">
      <c r="A5680" s="1">
        <v>1973</v>
      </c>
      <c r="B5680" s="1">
        <v>15</v>
      </c>
      <c r="C5680" s="1">
        <v>402062.38</v>
      </c>
      <c r="D5680" s="1">
        <v>424886.96</v>
      </c>
      <c r="E5680" s="1">
        <v>826949.35</v>
      </c>
    </row>
    <row r="5681" spans="1:5">
      <c r="A5681" s="1">
        <v>1973</v>
      </c>
      <c r="B5681" s="1">
        <v>16</v>
      </c>
      <c r="C5681" s="1">
        <v>391451.84</v>
      </c>
      <c r="D5681" s="1">
        <v>412850.04</v>
      </c>
      <c r="E5681" s="1">
        <v>804301.88</v>
      </c>
    </row>
    <row r="5682" spans="1:5">
      <c r="A5682" s="1">
        <v>1973</v>
      </c>
      <c r="B5682" s="1">
        <v>17</v>
      </c>
      <c r="C5682" s="1">
        <v>383689.48</v>
      </c>
      <c r="D5682" s="1">
        <v>402117.83</v>
      </c>
      <c r="E5682" s="1">
        <v>785807.31</v>
      </c>
    </row>
    <row r="5683" spans="1:5">
      <c r="A5683" s="1">
        <v>1973</v>
      </c>
      <c r="B5683" s="1">
        <v>18</v>
      </c>
      <c r="C5683" s="1">
        <v>375814.15</v>
      </c>
      <c r="D5683" s="1">
        <v>391592.68</v>
      </c>
      <c r="E5683" s="1">
        <v>767406.83</v>
      </c>
    </row>
    <row r="5684" spans="1:5">
      <c r="A5684" s="1">
        <v>1973</v>
      </c>
      <c r="B5684" s="1">
        <v>19</v>
      </c>
      <c r="C5684" s="1">
        <v>380406.15</v>
      </c>
      <c r="D5684" s="1">
        <v>395180.09</v>
      </c>
      <c r="E5684" s="1">
        <v>775586.24</v>
      </c>
    </row>
    <row r="5685" spans="1:5">
      <c r="A5685" s="1">
        <v>1973</v>
      </c>
      <c r="B5685" s="1">
        <v>20</v>
      </c>
      <c r="C5685" s="1">
        <v>380079.55</v>
      </c>
      <c r="D5685" s="1">
        <v>394339.21</v>
      </c>
      <c r="E5685" s="1">
        <v>774418.76</v>
      </c>
    </row>
    <row r="5686" spans="1:5">
      <c r="A5686" s="1">
        <v>1973</v>
      </c>
      <c r="B5686" s="1">
        <v>21</v>
      </c>
      <c r="C5686" s="1">
        <v>377928.25</v>
      </c>
      <c r="D5686" s="1">
        <v>390739.6</v>
      </c>
      <c r="E5686" s="1">
        <v>768667.85</v>
      </c>
    </row>
    <row r="5687" spans="1:5">
      <c r="A5687" s="1">
        <v>1973</v>
      </c>
      <c r="B5687" s="1">
        <v>22</v>
      </c>
      <c r="C5687" s="1">
        <v>387255.17</v>
      </c>
      <c r="D5687" s="1">
        <v>397802.86</v>
      </c>
      <c r="E5687" s="1">
        <v>785058.03</v>
      </c>
    </row>
    <row r="5688" spans="1:5">
      <c r="A5688" s="1">
        <v>1973</v>
      </c>
      <c r="B5688" s="1">
        <v>23</v>
      </c>
      <c r="C5688" s="1">
        <v>399268.91</v>
      </c>
      <c r="D5688" s="1">
        <v>407110.23</v>
      </c>
      <c r="E5688" s="1">
        <v>806379.15</v>
      </c>
    </row>
    <row r="5689" spans="1:5">
      <c r="A5689" s="1">
        <v>1973</v>
      </c>
      <c r="B5689" s="1">
        <v>24</v>
      </c>
      <c r="C5689" s="1">
        <v>415984.15</v>
      </c>
      <c r="D5689" s="1">
        <v>421504.11</v>
      </c>
      <c r="E5689" s="1">
        <v>837488.26</v>
      </c>
    </row>
    <row r="5690" spans="1:5">
      <c r="A5690" s="1">
        <v>1973</v>
      </c>
      <c r="B5690" s="1">
        <v>25</v>
      </c>
      <c r="C5690" s="1">
        <v>438085.44</v>
      </c>
      <c r="D5690" s="1">
        <v>444113.33</v>
      </c>
      <c r="E5690" s="1">
        <v>882198.78</v>
      </c>
    </row>
    <row r="5691" spans="1:5">
      <c r="A5691" s="1">
        <v>1973</v>
      </c>
      <c r="B5691" s="1">
        <v>26</v>
      </c>
      <c r="C5691" s="1">
        <v>465438.89</v>
      </c>
      <c r="D5691" s="1">
        <v>473462.19</v>
      </c>
      <c r="E5691" s="1">
        <v>938901.08</v>
      </c>
    </row>
    <row r="5692" spans="1:5">
      <c r="A5692" s="1">
        <v>1973</v>
      </c>
      <c r="B5692" s="1">
        <v>27</v>
      </c>
      <c r="C5692" s="1">
        <v>390026.47</v>
      </c>
      <c r="D5692" s="1">
        <v>398640.7</v>
      </c>
      <c r="E5692" s="1">
        <v>788667.17</v>
      </c>
    </row>
    <row r="5693" spans="1:5">
      <c r="A5693" s="1">
        <v>1973</v>
      </c>
      <c r="B5693" s="1">
        <v>28</v>
      </c>
      <c r="C5693" s="1">
        <v>375336.75</v>
      </c>
      <c r="D5693" s="1">
        <v>384758.07</v>
      </c>
      <c r="E5693" s="1">
        <v>760094.82</v>
      </c>
    </row>
    <row r="5694" spans="1:5">
      <c r="A5694" s="1">
        <v>1973</v>
      </c>
      <c r="B5694" s="1">
        <v>29</v>
      </c>
      <c r="C5694" s="1">
        <v>368013.93</v>
      </c>
      <c r="D5694" s="1">
        <v>377458.24</v>
      </c>
      <c r="E5694" s="1">
        <v>745472.17</v>
      </c>
    </row>
    <row r="5695" spans="1:5">
      <c r="A5695" s="1">
        <v>1973</v>
      </c>
      <c r="B5695" s="1">
        <v>30</v>
      </c>
      <c r="C5695" s="1">
        <v>358461.15</v>
      </c>
      <c r="D5695" s="1">
        <v>367447.11</v>
      </c>
      <c r="E5695" s="1">
        <v>725908.26</v>
      </c>
    </row>
    <row r="5696" spans="1:5">
      <c r="A5696" s="1">
        <v>1973</v>
      </c>
      <c r="B5696" s="1">
        <v>31</v>
      </c>
      <c r="C5696" s="1">
        <v>331045.44</v>
      </c>
      <c r="D5696" s="1">
        <v>338934.7</v>
      </c>
      <c r="E5696" s="1">
        <v>669980.14</v>
      </c>
    </row>
    <row r="5697" spans="1:5">
      <c r="A5697" s="1">
        <v>1973</v>
      </c>
      <c r="B5697" s="1">
        <v>32</v>
      </c>
      <c r="C5697" s="1">
        <v>313098.99</v>
      </c>
      <c r="D5697" s="1">
        <v>320421</v>
      </c>
      <c r="E5697" s="1">
        <v>633519.99</v>
      </c>
    </row>
    <row r="5698" spans="1:5">
      <c r="A5698" s="1">
        <v>1973</v>
      </c>
      <c r="B5698" s="1">
        <v>33</v>
      </c>
      <c r="C5698" s="1">
        <v>323600.49</v>
      </c>
      <c r="D5698" s="1">
        <v>331471.43</v>
      </c>
      <c r="E5698" s="1">
        <v>655071.92000000004</v>
      </c>
    </row>
    <row r="5699" spans="1:5">
      <c r="A5699" s="1">
        <v>1973</v>
      </c>
      <c r="B5699" s="1">
        <v>34</v>
      </c>
      <c r="C5699" s="1">
        <v>327595.78999999998</v>
      </c>
      <c r="D5699" s="1">
        <v>336706.68</v>
      </c>
      <c r="E5699" s="1">
        <v>664302.46</v>
      </c>
    </row>
    <row r="5700" spans="1:5">
      <c r="A5700" s="1">
        <v>1973</v>
      </c>
      <c r="B5700" s="1">
        <v>35</v>
      </c>
      <c r="C5700" s="1">
        <v>327917.34000000003</v>
      </c>
      <c r="D5700" s="1">
        <v>337990.38</v>
      </c>
      <c r="E5700" s="1">
        <v>665907.73</v>
      </c>
    </row>
    <row r="5701" spans="1:5">
      <c r="A5701" s="1">
        <v>1973</v>
      </c>
      <c r="B5701" s="1">
        <v>36</v>
      </c>
      <c r="C5701" s="1">
        <v>322186.98</v>
      </c>
      <c r="D5701" s="1">
        <v>331372.58</v>
      </c>
      <c r="E5701" s="1">
        <v>653559.56000000006</v>
      </c>
    </row>
    <row r="5702" spans="1:5">
      <c r="A5702" s="1">
        <v>1973</v>
      </c>
      <c r="B5702" s="1">
        <v>37</v>
      </c>
      <c r="C5702" s="1">
        <v>318346.3</v>
      </c>
      <c r="D5702" s="1">
        <v>326377.21000000002</v>
      </c>
      <c r="E5702" s="1">
        <v>644723.51</v>
      </c>
    </row>
    <row r="5703" spans="1:5">
      <c r="A5703" s="1">
        <v>1973</v>
      </c>
      <c r="B5703" s="1">
        <v>38</v>
      </c>
      <c r="C5703" s="1">
        <v>312937.59999999998</v>
      </c>
      <c r="D5703" s="1">
        <v>320227.09999999998</v>
      </c>
      <c r="E5703" s="1">
        <v>633164.69999999995</v>
      </c>
    </row>
    <row r="5704" spans="1:5">
      <c r="A5704" s="1">
        <v>1973</v>
      </c>
      <c r="B5704" s="1">
        <v>39</v>
      </c>
      <c r="C5704" s="1">
        <v>308614.63</v>
      </c>
      <c r="D5704" s="1">
        <v>315278.5</v>
      </c>
      <c r="E5704" s="1">
        <v>623893.13</v>
      </c>
    </row>
    <row r="5705" spans="1:5">
      <c r="A5705" s="1">
        <v>1973</v>
      </c>
      <c r="B5705" s="1">
        <v>40</v>
      </c>
      <c r="C5705" s="1">
        <v>311379.21999999997</v>
      </c>
      <c r="D5705" s="1">
        <v>317426.58</v>
      </c>
      <c r="E5705" s="1">
        <v>628805.80000000005</v>
      </c>
    </row>
    <row r="5706" spans="1:5">
      <c r="A5706" s="1">
        <v>1973</v>
      </c>
      <c r="B5706" s="1">
        <v>41</v>
      </c>
      <c r="C5706" s="1">
        <v>319998.03999999998</v>
      </c>
      <c r="D5706" s="1">
        <v>324464.90000000002</v>
      </c>
      <c r="E5706" s="1">
        <v>644462.94999999995</v>
      </c>
    </row>
    <row r="5707" spans="1:5">
      <c r="A5707" s="1">
        <v>1973</v>
      </c>
      <c r="B5707" s="1">
        <v>42</v>
      </c>
      <c r="C5707" s="1">
        <v>328102.48</v>
      </c>
      <c r="D5707" s="1">
        <v>329330.98</v>
      </c>
      <c r="E5707" s="1">
        <v>657433.46</v>
      </c>
    </row>
    <row r="5708" spans="1:5">
      <c r="A5708" s="1">
        <v>1973</v>
      </c>
      <c r="B5708" s="1">
        <v>43</v>
      </c>
      <c r="C5708" s="1">
        <v>331767.62</v>
      </c>
      <c r="D5708" s="1">
        <v>329392.43</v>
      </c>
      <c r="E5708" s="1">
        <v>661160.05000000005</v>
      </c>
    </row>
    <row r="5709" spans="1:5">
      <c r="A5709" s="1">
        <v>1973</v>
      </c>
      <c r="B5709" s="1">
        <v>44</v>
      </c>
      <c r="C5709" s="1">
        <v>330959.48</v>
      </c>
      <c r="D5709" s="1">
        <v>327617.75</v>
      </c>
      <c r="E5709" s="1">
        <v>658577.23</v>
      </c>
    </row>
    <row r="5710" spans="1:5">
      <c r="A5710" s="1">
        <v>1973</v>
      </c>
      <c r="B5710" s="1">
        <v>45</v>
      </c>
      <c r="C5710" s="1">
        <v>331258.59999999998</v>
      </c>
      <c r="D5710" s="1">
        <v>328236.17</v>
      </c>
      <c r="E5710" s="1">
        <v>659494.78</v>
      </c>
    </row>
    <row r="5711" spans="1:5">
      <c r="A5711" s="1">
        <v>1973</v>
      </c>
      <c r="B5711" s="1">
        <v>46</v>
      </c>
      <c r="C5711" s="1">
        <v>336334.09</v>
      </c>
      <c r="D5711" s="1">
        <v>333094</v>
      </c>
      <c r="E5711" s="1">
        <v>669428.09</v>
      </c>
    </row>
    <row r="5712" spans="1:5">
      <c r="A5712" s="1">
        <v>1973</v>
      </c>
      <c r="B5712" s="1">
        <v>47</v>
      </c>
      <c r="C5712" s="1">
        <v>342171.19</v>
      </c>
      <c r="D5712" s="1">
        <v>338074.95</v>
      </c>
      <c r="E5712" s="1">
        <v>680246.14</v>
      </c>
    </row>
    <row r="5713" spans="1:5">
      <c r="A5713" s="1">
        <v>1973</v>
      </c>
      <c r="B5713" s="1">
        <v>48</v>
      </c>
      <c r="C5713" s="1">
        <v>346448.63</v>
      </c>
      <c r="D5713" s="1">
        <v>340154.17</v>
      </c>
      <c r="E5713" s="1">
        <v>686602.8</v>
      </c>
    </row>
    <row r="5714" spans="1:5">
      <c r="A5714" s="1">
        <v>1973</v>
      </c>
      <c r="B5714" s="1">
        <v>49</v>
      </c>
      <c r="C5714" s="1">
        <v>350827.7</v>
      </c>
      <c r="D5714" s="1">
        <v>341899.03</v>
      </c>
      <c r="E5714" s="1">
        <v>692726.73</v>
      </c>
    </row>
    <row r="5715" spans="1:5">
      <c r="A5715" s="1">
        <v>1973</v>
      </c>
      <c r="B5715" s="1">
        <v>50</v>
      </c>
      <c r="C5715" s="1">
        <v>359337.18</v>
      </c>
      <c r="D5715" s="1">
        <v>348260.39</v>
      </c>
      <c r="E5715" s="1">
        <v>707597.56</v>
      </c>
    </row>
    <row r="5716" spans="1:5">
      <c r="A5716" s="1">
        <v>1973</v>
      </c>
      <c r="B5716" s="1">
        <v>51</v>
      </c>
      <c r="C5716" s="1">
        <v>375208.19</v>
      </c>
      <c r="D5716" s="1">
        <v>361302.24</v>
      </c>
      <c r="E5716" s="1">
        <v>736510.43</v>
      </c>
    </row>
    <row r="5717" spans="1:5">
      <c r="A5717" s="1">
        <v>1973</v>
      </c>
      <c r="B5717" s="1">
        <v>52</v>
      </c>
      <c r="C5717" s="1">
        <v>394577.37</v>
      </c>
      <c r="D5717" s="1">
        <v>376329.23</v>
      </c>
      <c r="E5717" s="1">
        <v>770906.6</v>
      </c>
    </row>
    <row r="5718" spans="1:5">
      <c r="A5718" s="1">
        <v>1973</v>
      </c>
      <c r="B5718" s="1">
        <v>53</v>
      </c>
      <c r="C5718" s="1">
        <v>376798.75</v>
      </c>
      <c r="D5718" s="1">
        <v>356341.17</v>
      </c>
      <c r="E5718" s="1">
        <v>733139.91</v>
      </c>
    </row>
    <row r="5719" spans="1:5">
      <c r="A5719" s="1">
        <v>1973</v>
      </c>
      <c r="B5719" s="1">
        <v>54</v>
      </c>
      <c r="C5719" s="1">
        <v>315054.39</v>
      </c>
      <c r="D5719" s="1">
        <v>295324.38</v>
      </c>
      <c r="E5719" s="1">
        <v>610378.77</v>
      </c>
    </row>
    <row r="5720" spans="1:5">
      <c r="A5720" s="1">
        <v>1973</v>
      </c>
      <c r="B5720" s="1">
        <v>55</v>
      </c>
      <c r="C5720" s="1">
        <v>285823.38</v>
      </c>
      <c r="D5720" s="1">
        <v>265736.28000000003</v>
      </c>
      <c r="E5720" s="1">
        <v>551559.66</v>
      </c>
    </row>
    <row r="5721" spans="1:5">
      <c r="A5721" s="1">
        <v>1973</v>
      </c>
      <c r="B5721" s="1">
        <v>56</v>
      </c>
      <c r="C5721" s="1">
        <v>303482.96999999997</v>
      </c>
      <c r="D5721" s="1">
        <v>281354.94</v>
      </c>
      <c r="E5721" s="1">
        <v>584837.91</v>
      </c>
    </row>
    <row r="5722" spans="1:5">
      <c r="A5722" s="1">
        <v>1973</v>
      </c>
      <c r="B5722" s="1">
        <v>57</v>
      </c>
      <c r="C5722" s="1">
        <v>327490.81</v>
      </c>
      <c r="D5722" s="1">
        <v>302033.40999999997</v>
      </c>
      <c r="E5722" s="1">
        <v>629524.22</v>
      </c>
    </row>
    <row r="5723" spans="1:5">
      <c r="A5723" s="1">
        <v>1973</v>
      </c>
      <c r="B5723" s="1">
        <v>58</v>
      </c>
      <c r="C5723" s="1">
        <v>346176.11</v>
      </c>
      <c r="D5723" s="1">
        <v>315892.96999999997</v>
      </c>
      <c r="E5723" s="1">
        <v>662069.09</v>
      </c>
    </row>
    <row r="5724" spans="1:5">
      <c r="A5724" s="1">
        <v>1973</v>
      </c>
      <c r="B5724" s="1">
        <v>59</v>
      </c>
      <c r="C5724" s="1">
        <v>352569.81</v>
      </c>
      <c r="D5724" s="1">
        <v>319713.28999999998</v>
      </c>
      <c r="E5724" s="1">
        <v>672283.1</v>
      </c>
    </row>
    <row r="5725" spans="1:5">
      <c r="A5725" s="1">
        <v>1973</v>
      </c>
      <c r="B5725" s="1">
        <v>60</v>
      </c>
      <c r="C5725" s="1">
        <v>347902.25</v>
      </c>
      <c r="D5725" s="1">
        <v>314492.89</v>
      </c>
      <c r="E5725" s="1">
        <v>662395.14</v>
      </c>
    </row>
    <row r="5726" spans="1:5">
      <c r="A5726" s="1">
        <v>1973</v>
      </c>
      <c r="B5726" s="1">
        <v>61</v>
      </c>
      <c r="C5726" s="1">
        <v>341831.48</v>
      </c>
      <c r="D5726" s="1">
        <v>306238.90000000002</v>
      </c>
      <c r="E5726" s="1">
        <v>648070.38</v>
      </c>
    </row>
    <row r="5727" spans="1:5">
      <c r="A5727" s="1">
        <v>1973</v>
      </c>
      <c r="B5727" s="1">
        <v>62</v>
      </c>
      <c r="C5727" s="1">
        <v>339733.11</v>
      </c>
      <c r="D5727" s="1">
        <v>299194.09000000003</v>
      </c>
      <c r="E5727" s="1">
        <v>638927.19999999995</v>
      </c>
    </row>
    <row r="5728" spans="1:5">
      <c r="A5728" s="1">
        <v>1973</v>
      </c>
      <c r="B5728" s="1">
        <v>63</v>
      </c>
      <c r="C5728" s="1">
        <v>339355.66</v>
      </c>
      <c r="D5728" s="1">
        <v>294248.33</v>
      </c>
      <c r="E5728" s="1">
        <v>633603.99</v>
      </c>
    </row>
    <row r="5729" spans="1:5">
      <c r="A5729" s="1">
        <v>1973</v>
      </c>
      <c r="B5729" s="1">
        <v>64</v>
      </c>
      <c r="C5729" s="1">
        <v>336332.2</v>
      </c>
      <c r="D5729" s="1">
        <v>287483.99</v>
      </c>
      <c r="E5729" s="1">
        <v>623816.19999999995</v>
      </c>
    </row>
    <row r="5730" spans="1:5">
      <c r="A5730" s="1">
        <v>1973</v>
      </c>
      <c r="B5730" s="1">
        <v>65</v>
      </c>
      <c r="C5730" s="1">
        <v>329132.15999999997</v>
      </c>
      <c r="D5730" s="1">
        <v>276348.19</v>
      </c>
      <c r="E5730" s="1">
        <v>605480.35</v>
      </c>
    </row>
    <row r="5731" spans="1:5">
      <c r="A5731" s="1">
        <v>1973</v>
      </c>
      <c r="B5731" s="1">
        <v>66</v>
      </c>
      <c r="C5731" s="1">
        <v>319495.37</v>
      </c>
      <c r="D5731" s="1">
        <v>262731.8</v>
      </c>
      <c r="E5731" s="1">
        <v>582227.17000000004</v>
      </c>
    </row>
    <row r="5732" spans="1:5">
      <c r="A5732" s="1">
        <v>1973</v>
      </c>
      <c r="B5732" s="1">
        <v>67</v>
      </c>
      <c r="C5732" s="1">
        <v>311720.31</v>
      </c>
      <c r="D5732" s="1">
        <v>248967.64</v>
      </c>
      <c r="E5732" s="1">
        <v>560687.94999999995</v>
      </c>
    </row>
    <row r="5733" spans="1:5">
      <c r="A5733" s="1">
        <v>1973</v>
      </c>
      <c r="B5733" s="1">
        <v>68</v>
      </c>
      <c r="C5733" s="1">
        <v>303965.77</v>
      </c>
      <c r="D5733" s="1">
        <v>235184.99</v>
      </c>
      <c r="E5733" s="1">
        <v>539150.76</v>
      </c>
    </row>
    <row r="5734" spans="1:5">
      <c r="A5734" s="1">
        <v>1973</v>
      </c>
      <c r="B5734" s="1">
        <v>69</v>
      </c>
      <c r="C5734" s="1">
        <v>293136.09000000003</v>
      </c>
      <c r="D5734" s="1">
        <v>221028.53</v>
      </c>
      <c r="E5734" s="1">
        <v>514164.61</v>
      </c>
    </row>
    <row r="5735" spans="1:5">
      <c r="A5735" s="1">
        <v>1973</v>
      </c>
      <c r="B5735" s="1">
        <v>70</v>
      </c>
      <c r="C5735" s="1">
        <v>280615.19</v>
      </c>
      <c r="D5735" s="1">
        <v>205960.5</v>
      </c>
      <c r="E5735" s="1">
        <v>486575.69</v>
      </c>
    </row>
    <row r="5736" spans="1:5">
      <c r="A5736" s="1">
        <v>1973</v>
      </c>
      <c r="B5736" s="1">
        <v>71</v>
      </c>
      <c r="C5736" s="1">
        <v>269577.78999999998</v>
      </c>
      <c r="D5736" s="1">
        <v>189467.83</v>
      </c>
      <c r="E5736" s="1">
        <v>459045.62</v>
      </c>
    </row>
    <row r="5737" spans="1:5">
      <c r="A5737" s="1">
        <v>1973</v>
      </c>
      <c r="B5737" s="1">
        <v>72</v>
      </c>
      <c r="C5737" s="1">
        <v>260065.88</v>
      </c>
      <c r="D5737" s="1">
        <v>172576.92</v>
      </c>
      <c r="E5737" s="1">
        <v>432642.8</v>
      </c>
    </row>
    <row r="5738" spans="1:5">
      <c r="A5738" s="1">
        <v>1973</v>
      </c>
      <c r="B5738" s="1">
        <v>73</v>
      </c>
      <c r="C5738" s="1">
        <v>245752.29</v>
      </c>
      <c r="D5738" s="1">
        <v>153384.57999999999</v>
      </c>
      <c r="E5738" s="1">
        <v>399136.87</v>
      </c>
    </row>
    <row r="5739" spans="1:5">
      <c r="A5739" s="1">
        <v>1973</v>
      </c>
      <c r="B5739" s="1">
        <v>74</v>
      </c>
      <c r="C5739" s="1">
        <v>226186.31</v>
      </c>
      <c r="D5739" s="1">
        <v>133317.65</v>
      </c>
      <c r="E5739" s="1">
        <v>359503.96</v>
      </c>
    </row>
    <row r="5740" spans="1:5">
      <c r="A5740" s="1">
        <v>1973</v>
      </c>
      <c r="B5740" s="1">
        <v>75</v>
      </c>
      <c r="C5740" s="1">
        <v>210284.83</v>
      </c>
      <c r="D5740" s="1">
        <v>117527.98</v>
      </c>
      <c r="E5740" s="1">
        <v>327812.81</v>
      </c>
    </row>
    <row r="5741" spans="1:5">
      <c r="A5741" s="1">
        <v>1973</v>
      </c>
      <c r="B5741" s="1">
        <v>76</v>
      </c>
      <c r="C5741" s="1">
        <v>197690.21</v>
      </c>
      <c r="D5741" s="1">
        <v>105467.97</v>
      </c>
      <c r="E5741" s="1">
        <v>303158.18</v>
      </c>
    </row>
    <row r="5742" spans="1:5">
      <c r="A5742" s="1">
        <v>1973</v>
      </c>
      <c r="B5742" s="1">
        <v>77</v>
      </c>
      <c r="C5742" s="1">
        <v>184059.22</v>
      </c>
      <c r="D5742" s="1">
        <v>94583.34</v>
      </c>
      <c r="E5742" s="1">
        <v>278642.56</v>
      </c>
    </row>
    <row r="5743" spans="1:5">
      <c r="A5743" s="1">
        <v>1973</v>
      </c>
      <c r="B5743" s="1">
        <v>78</v>
      </c>
      <c r="C5743" s="1">
        <v>168940.07</v>
      </c>
      <c r="D5743" s="1">
        <v>84439.11</v>
      </c>
      <c r="E5743" s="1">
        <v>253379.18</v>
      </c>
    </row>
    <row r="5744" spans="1:5">
      <c r="A5744" s="1">
        <v>1973</v>
      </c>
      <c r="B5744" s="1">
        <v>79</v>
      </c>
      <c r="C5744" s="1">
        <v>153999.39000000001</v>
      </c>
      <c r="D5744" s="1">
        <v>74695.3</v>
      </c>
      <c r="E5744" s="1">
        <v>228694.69</v>
      </c>
    </row>
    <row r="5745" spans="1:5">
      <c r="A5745" s="1">
        <v>1973</v>
      </c>
      <c r="B5745" s="1">
        <v>80</v>
      </c>
      <c r="C5745" s="1">
        <v>142711.32999999999</v>
      </c>
      <c r="D5745" s="1">
        <v>66086.17</v>
      </c>
      <c r="E5745" s="1">
        <v>208797.5</v>
      </c>
    </row>
    <row r="5746" spans="1:5">
      <c r="A5746" s="1">
        <v>1973</v>
      </c>
      <c r="B5746" s="1">
        <v>81</v>
      </c>
      <c r="C5746" s="1">
        <v>128348.68</v>
      </c>
      <c r="D5746" s="1">
        <v>57544.28</v>
      </c>
      <c r="E5746" s="1">
        <v>185892.96</v>
      </c>
    </row>
    <row r="5747" spans="1:5">
      <c r="A5747" s="1">
        <v>1973</v>
      </c>
      <c r="B5747" s="1">
        <v>82</v>
      </c>
      <c r="C5747" s="1">
        <v>113555.39</v>
      </c>
      <c r="D5747" s="1">
        <v>49107.93</v>
      </c>
      <c r="E5747" s="1">
        <v>162663.32</v>
      </c>
    </row>
    <row r="5748" spans="1:5">
      <c r="A5748" s="1">
        <v>1973</v>
      </c>
      <c r="B5748" s="1">
        <v>83</v>
      </c>
      <c r="C5748" s="1">
        <v>100255.87</v>
      </c>
      <c r="D5748" s="1">
        <v>41622.94</v>
      </c>
      <c r="E5748" s="1">
        <v>141878.79999999999</v>
      </c>
    </row>
    <row r="5749" spans="1:5">
      <c r="A5749" s="1">
        <v>1973</v>
      </c>
      <c r="B5749" s="1">
        <v>84</v>
      </c>
      <c r="C5749" s="1">
        <v>88652.9</v>
      </c>
      <c r="D5749" s="1">
        <v>35283.699999999997</v>
      </c>
      <c r="E5749" s="1">
        <v>123936.6</v>
      </c>
    </row>
    <row r="5750" spans="1:5">
      <c r="A5750" s="1">
        <v>1973</v>
      </c>
      <c r="B5750" s="1">
        <v>85</v>
      </c>
      <c r="C5750" s="1">
        <v>75672.53</v>
      </c>
      <c r="D5750" s="1">
        <v>28919.279999999999</v>
      </c>
      <c r="E5750" s="1">
        <v>104591.81</v>
      </c>
    </row>
    <row r="5751" spans="1:5">
      <c r="A5751" s="1">
        <v>1973</v>
      </c>
      <c r="B5751" s="1">
        <v>86</v>
      </c>
      <c r="C5751" s="1">
        <v>63782.79</v>
      </c>
      <c r="D5751" s="1">
        <v>23462.06</v>
      </c>
      <c r="E5751" s="1">
        <v>87244.84</v>
      </c>
    </row>
    <row r="5752" spans="1:5">
      <c r="A5752" s="1">
        <v>1973</v>
      </c>
      <c r="B5752" s="1">
        <v>87</v>
      </c>
      <c r="C5752" s="1">
        <v>53347.32</v>
      </c>
      <c r="D5752" s="1">
        <v>18804.86</v>
      </c>
      <c r="E5752" s="1">
        <v>72152.19</v>
      </c>
    </row>
    <row r="5753" spans="1:5">
      <c r="A5753" s="1">
        <v>1973</v>
      </c>
      <c r="B5753" s="1">
        <v>88</v>
      </c>
      <c r="C5753" s="1">
        <v>43998.19</v>
      </c>
      <c r="D5753" s="1">
        <v>14818.75</v>
      </c>
      <c r="E5753" s="1">
        <v>58816.94</v>
      </c>
    </row>
    <row r="5754" spans="1:5">
      <c r="A5754" s="1">
        <v>1973</v>
      </c>
      <c r="B5754" s="1">
        <v>89</v>
      </c>
      <c r="C5754" s="1">
        <v>35570.74</v>
      </c>
      <c r="D5754" s="1">
        <v>11491</v>
      </c>
      <c r="E5754" s="1">
        <v>47061.74</v>
      </c>
    </row>
    <row r="5755" spans="1:5">
      <c r="A5755" s="1">
        <v>1973</v>
      </c>
      <c r="B5755" s="1">
        <v>90</v>
      </c>
      <c r="C5755" s="1">
        <v>28004.09</v>
      </c>
      <c r="D5755" s="1">
        <v>8764.5</v>
      </c>
      <c r="E5755" s="1">
        <v>36768.589999999997</v>
      </c>
    </row>
    <row r="5756" spans="1:5">
      <c r="A5756" s="1">
        <v>1973</v>
      </c>
      <c r="B5756" s="1">
        <v>91</v>
      </c>
      <c r="C5756" s="1">
        <v>21759.71</v>
      </c>
      <c r="D5756" s="1">
        <v>6537.49</v>
      </c>
      <c r="E5756" s="1">
        <v>28297.21</v>
      </c>
    </row>
    <row r="5757" spans="1:5">
      <c r="A5757" s="1">
        <v>1973</v>
      </c>
      <c r="B5757" s="1">
        <v>92</v>
      </c>
      <c r="C5757" s="1">
        <v>16599.02</v>
      </c>
      <c r="D5757" s="1">
        <v>4679.17</v>
      </c>
      <c r="E5757" s="1">
        <v>21278.19</v>
      </c>
    </row>
    <row r="5758" spans="1:5">
      <c r="A5758" s="1">
        <v>1973</v>
      </c>
      <c r="B5758" s="1">
        <v>93</v>
      </c>
      <c r="C5758" s="1">
        <v>12116.19</v>
      </c>
      <c r="D5758" s="1">
        <v>3226.91</v>
      </c>
      <c r="E5758" s="1">
        <v>15343.1</v>
      </c>
    </row>
    <row r="5759" spans="1:5">
      <c r="A5759" s="1">
        <v>1973</v>
      </c>
      <c r="B5759" s="1">
        <v>94</v>
      </c>
      <c r="C5759" s="1">
        <v>8398.67</v>
      </c>
      <c r="D5759" s="1">
        <v>2194.96</v>
      </c>
      <c r="E5759" s="1">
        <v>10593.62</v>
      </c>
    </row>
    <row r="5760" spans="1:5">
      <c r="A5760" s="1">
        <v>1973</v>
      </c>
      <c r="B5760" s="1">
        <v>95</v>
      </c>
      <c r="C5760" s="1">
        <v>5748.69</v>
      </c>
      <c r="D5760" s="1">
        <v>1458.96</v>
      </c>
      <c r="E5760" s="1">
        <v>7207.65</v>
      </c>
    </row>
    <row r="5761" spans="1:5">
      <c r="A5761" s="1">
        <v>1973</v>
      </c>
      <c r="B5761" s="1">
        <v>96</v>
      </c>
      <c r="C5761" s="1">
        <v>3992.72</v>
      </c>
      <c r="D5761" s="1">
        <v>922.7</v>
      </c>
      <c r="E5761" s="1">
        <v>4915.43</v>
      </c>
    </row>
    <row r="5762" spans="1:5">
      <c r="A5762" s="1">
        <v>1973</v>
      </c>
      <c r="B5762" s="1">
        <v>97</v>
      </c>
      <c r="C5762" s="1">
        <v>2643.77</v>
      </c>
      <c r="D5762" s="1">
        <v>567.51</v>
      </c>
      <c r="E5762" s="1">
        <v>3211.28</v>
      </c>
    </row>
    <row r="5763" spans="1:5">
      <c r="A5763" s="1">
        <v>1973</v>
      </c>
      <c r="B5763" s="1">
        <v>98</v>
      </c>
      <c r="C5763" s="1">
        <v>1653.81</v>
      </c>
      <c r="D5763" s="1">
        <v>342.12</v>
      </c>
      <c r="E5763" s="1">
        <v>1995.93</v>
      </c>
    </row>
    <row r="5764" spans="1:5">
      <c r="A5764" s="1">
        <v>1973</v>
      </c>
      <c r="B5764" s="1">
        <v>99</v>
      </c>
      <c r="C5764" s="1">
        <v>1014.81</v>
      </c>
      <c r="D5764" s="1">
        <v>196.06</v>
      </c>
      <c r="E5764" s="1">
        <v>1210.8699999999999</v>
      </c>
    </row>
    <row r="5765" spans="1:5">
      <c r="A5765" s="1">
        <v>1973</v>
      </c>
      <c r="B5765" s="1">
        <v>100</v>
      </c>
      <c r="C5765" s="1">
        <v>608.92999999999995</v>
      </c>
      <c r="D5765" s="1">
        <v>100.25</v>
      </c>
      <c r="E5765" s="1">
        <v>709.18</v>
      </c>
    </row>
    <row r="5766" spans="1:5">
      <c r="A5766" s="1">
        <v>1973</v>
      </c>
      <c r="B5766" s="1">
        <v>101</v>
      </c>
      <c r="C5766" s="1">
        <v>360.27</v>
      </c>
      <c r="D5766" s="1">
        <v>46.13</v>
      </c>
      <c r="E5766" s="1">
        <v>406.4</v>
      </c>
    </row>
    <row r="5767" spans="1:5">
      <c r="A5767" s="1">
        <v>1973</v>
      </c>
      <c r="B5767" s="1">
        <v>102</v>
      </c>
      <c r="C5767" s="1">
        <v>209.9</v>
      </c>
      <c r="D5767" s="1">
        <v>21.96</v>
      </c>
      <c r="E5767" s="1">
        <v>231.86</v>
      </c>
    </row>
    <row r="5768" spans="1:5">
      <c r="A5768" s="1">
        <v>1973</v>
      </c>
      <c r="B5768" s="1">
        <v>103</v>
      </c>
      <c r="C5768" s="1">
        <v>111.54</v>
      </c>
      <c r="D5768" s="1">
        <v>11.51</v>
      </c>
      <c r="E5768" s="1">
        <v>123.04</v>
      </c>
    </row>
    <row r="5769" spans="1:5">
      <c r="A5769" s="1">
        <v>1973</v>
      </c>
      <c r="B5769" s="1">
        <v>104</v>
      </c>
      <c r="C5769" s="1">
        <v>55.22</v>
      </c>
      <c r="D5769" s="1">
        <v>4.8099999999999996</v>
      </c>
      <c r="E5769" s="1">
        <v>60.03</v>
      </c>
    </row>
    <row r="5770" spans="1:5">
      <c r="A5770" s="1">
        <v>1973</v>
      </c>
      <c r="B5770" s="1">
        <v>105</v>
      </c>
      <c r="C5770" s="1">
        <v>25.82</v>
      </c>
      <c r="D5770" s="1">
        <v>1.73</v>
      </c>
      <c r="E5770" s="1">
        <v>27.54</v>
      </c>
    </row>
    <row r="5771" spans="1:5">
      <c r="A5771" s="1">
        <v>1973</v>
      </c>
      <c r="B5771" s="1">
        <v>106</v>
      </c>
      <c r="C5771" s="1">
        <v>8.39</v>
      </c>
      <c r="D5771" s="1">
        <v>0.69</v>
      </c>
      <c r="E5771" s="1">
        <v>9.08</v>
      </c>
    </row>
    <row r="5772" spans="1:5">
      <c r="A5772" s="1">
        <v>1973</v>
      </c>
      <c r="B5772" s="1">
        <v>107</v>
      </c>
      <c r="C5772" s="1">
        <v>2.96</v>
      </c>
      <c r="D5772" s="1">
        <v>0</v>
      </c>
      <c r="E5772" s="1">
        <v>2.96</v>
      </c>
    </row>
    <row r="5773" spans="1:5">
      <c r="A5773" s="1">
        <v>1973</v>
      </c>
      <c r="B5773" s="1">
        <v>108</v>
      </c>
      <c r="C5773" s="1">
        <v>1.49</v>
      </c>
      <c r="D5773" s="1">
        <v>0.55000000000000004</v>
      </c>
      <c r="E5773" s="1">
        <v>2.04</v>
      </c>
    </row>
    <row r="5774" spans="1:5">
      <c r="A5774" s="1">
        <v>1973</v>
      </c>
      <c r="B5774" s="1">
        <v>109</v>
      </c>
      <c r="C5774" s="1">
        <v>0.73</v>
      </c>
      <c r="D5774" s="1">
        <v>0.74</v>
      </c>
      <c r="E5774" s="1">
        <v>1.47</v>
      </c>
    </row>
    <row r="5775" spans="1:5">
      <c r="A5775" s="1">
        <v>1973</v>
      </c>
      <c r="B5775" s="1" t="s">
        <v>121</v>
      </c>
      <c r="C5775" s="1">
        <v>0.23</v>
      </c>
      <c r="D5775" s="1">
        <v>0.23</v>
      </c>
      <c r="E5775" s="1">
        <v>0.46</v>
      </c>
    </row>
    <row r="5776" spans="1:5">
      <c r="A5776" s="1">
        <v>1974</v>
      </c>
      <c r="B5776" s="1">
        <v>0</v>
      </c>
      <c r="C5776" s="1">
        <v>360095.5</v>
      </c>
      <c r="D5776" s="1">
        <v>381510.95</v>
      </c>
      <c r="E5776" s="1">
        <v>741606.45</v>
      </c>
    </row>
    <row r="5777" spans="1:5">
      <c r="A5777" s="1">
        <v>1974</v>
      </c>
      <c r="B5777" s="1">
        <v>1</v>
      </c>
      <c r="C5777" s="1">
        <v>382576.37</v>
      </c>
      <c r="D5777" s="1">
        <v>405070.47</v>
      </c>
      <c r="E5777" s="1">
        <v>787646.84</v>
      </c>
    </row>
    <row r="5778" spans="1:5">
      <c r="A5778" s="1">
        <v>1974</v>
      </c>
      <c r="B5778" s="1">
        <v>2</v>
      </c>
      <c r="C5778" s="1">
        <v>405597.62</v>
      </c>
      <c r="D5778" s="1">
        <v>428354.29</v>
      </c>
      <c r="E5778" s="1">
        <v>833951.91</v>
      </c>
    </row>
    <row r="5779" spans="1:5">
      <c r="A5779" s="1">
        <v>1974</v>
      </c>
      <c r="B5779" s="1">
        <v>3</v>
      </c>
      <c r="C5779" s="1">
        <v>427539.32</v>
      </c>
      <c r="D5779" s="1">
        <v>450799.75</v>
      </c>
      <c r="E5779" s="1">
        <v>878339.07</v>
      </c>
    </row>
    <row r="5780" spans="1:5">
      <c r="A5780" s="1">
        <v>1974</v>
      </c>
      <c r="B5780" s="1">
        <v>4</v>
      </c>
      <c r="C5780" s="1">
        <v>424654.82</v>
      </c>
      <c r="D5780" s="1">
        <v>447906.22</v>
      </c>
      <c r="E5780" s="1">
        <v>872561.04</v>
      </c>
    </row>
    <row r="5781" spans="1:5">
      <c r="A5781" s="1">
        <v>1974</v>
      </c>
      <c r="B5781" s="1">
        <v>5</v>
      </c>
      <c r="C5781" s="1">
        <v>439556.86</v>
      </c>
      <c r="D5781" s="1">
        <v>462521.54</v>
      </c>
      <c r="E5781" s="1">
        <v>902078.39</v>
      </c>
    </row>
    <row r="5782" spans="1:5">
      <c r="A5782" s="1">
        <v>1974</v>
      </c>
      <c r="B5782" s="1">
        <v>6</v>
      </c>
      <c r="C5782" s="1">
        <v>444582.07</v>
      </c>
      <c r="D5782" s="1">
        <v>468384.75</v>
      </c>
      <c r="E5782" s="1">
        <v>912966.82</v>
      </c>
    </row>
    <row r="5783" spans="1:5">
      <c r="A5783" s="1">
        <v>1974</v>
      </c>
      <c r="B5783" s="1">
        <v>7</v>
      </c>
      <c r="C5783" s="1">
        <v>454397.43</v>
      </c>
      <c r="D5783" s="1">
        <v>478785.72</v>
      </c>
      <c r="E5783" s="1">
        <v>933183.15</v>
      </c>
    </row>
    <row r="5784" spans="1:5">
      <c r="A5784" s="1">
        <v>1974</v>
      </c>
      <c r="B5784" s="1">
        <v>8</v>
      </c>
      <c r="C5784" s="1">
        <v>456511.45</v>
      </c>
      <c r="D5784" s="1">
        <v>480627.64</v>
      </c>
      <c r="E5784" s="1">
        <v>937139.09</v>
      </c>
    </row>
    <row r="5785" spans="1:5">
      <c r="A5785" s="1">
        <v>1974</v>
      </c>
      <c r="B5785" s="1">
        <v>9</v>
      </c>
      <c r="C5785" s="1">
        <v>461549.07</v>
      </c>
      <c r="D5785" s="1">
        <v>487406.41</v>
      </c>
      <c r="E5785" s="1">
        <v>948955.48</v>
      </c>
    </row>
    <row r="5786" spans="1:5">
      <c r="A5786" s="1">
        <v>1974</v>
      </c>
      <c r="B5786" s="1">
        <v>10</v>
      </c>
      <c r="C5786" s="1">
        <v>459655.95</v>
      </c>
      <c r="D5786" s="1">
        <v>486491.04</v>
      </c>
      <c r="E5786" s="1">
        <v>946146.99</v>
      </c>
    </row>
    <row r="5787" spans="1:5">
      <c r="A5787" s="1">
        <v>1974</v>
      </c>
      <c r="B5787" s="1">
        <v>11</v>
      </c>
      <c r="C5787" s="1">
        <v>454489.4</v>
      </c>
      <c r="D5787" s="1">
        <v>479246.58</v>
      </c>
      <c r="E5787" s="1">
        <v>933735.98</v>
      </c>
    </row>
    <row r="5788" spans="1:5">
      <c r="A5788" s="1">
        <v>1974</v>
      </c>
      <c r="B5788" s="1">
        <v>12</v>
      </c>
      <c r="C5788" s="1">
        <v>447898.7</v>
      </c>
      <c r="D5788" s="1">
        <v>470205.34</v>
      </c>
      <c r="E5788" s="1">
        <v>918104.05</v>
      </c>
    </row>
    <row r="5789" spans="1:5">
      <c r="A5789" s="1">
        <v>1974</v>
      </c>
      <c r="B5789" s="1">
        <v>13</v>
      </c>
      <c r="C5789" s="1">
        <v>437425.95</v>
      </c>
      <c r="D5789" s="1">
        <v>459084.13</v>
      </c>
      <c r="E5789" s="1">
        <v>896510.08</v>
      </c>
    </row>
    <row r="5790" spans="1:5">
      <c r="A5790" s="1">
        <v>1974</v>
      </c>
      <c r="B5790" s="1">
        <v>14</v>
      </c>
      <c r="C5790" s="1">
        <v>420222.45</v>
      </c>
      <c r="D5790" s="1">
        <v>442553.73</v>
      </c>
      <c r="E5790" s="1">
        <v>862776.19</v>
      </c>
    </row>
    <row r="5791" spans="1:5">
      <c r="A5791" s="1">
        <v>1974</v>
      </c>
      <c r="B5791" s="1">
        <v>15</v>
      </c>
      <c r="C5791" s="1">
        <v>414895.26</v>
      </c>
      <c r="D5791" s="1">
        <v>437027</v>
      </c>
      <c r="E5791" s="1">
        <v>851922.26</v>
      </c>
    </row>
    <row r="5792" spans="1:5">
      <c r="A5792" s="1">
        <v>1974</v>
      </c>
      <c r="B5792" s="1">
        <v>16</v>
      </c>
      <c r="C5792" s="1">
        <v>402947.71</v>
      </c>
      <c r="D5792" s="1">
        <v>423488.94</v>
      </c>
      <c r="E5792" s="1">
        <v>826436.65</v>
      </c>
    </row>
    <row r="5793" spans="1:5">
      <c r="A5793" s="1">
        <v>1974</v>
      </c>
      <c r="B5793" s="1">
        <v>17</v>
      </c>
      <c r="C5793" s="1">
        <v>392258.72</v>
      </c>
      <c r="D5793" s="1">
        <v>410741.03</v>
      </c>
      <c r="E5793" s="1">
        <v>802999.75</v>
      </c>
    </row>
    <row r="5794" spans="1:5">
      <c r="A5794" s="1">
        <v>1974</v>
      </c>
      <c r="B5794" s="1">
        <v>18</v>
      </c>
      <c r="C5794" s="1">
        <v>384493.08</v>
      </c>
      <c r="D5794" s="1">
        <v>401182.55</v>
      </c>
      <c r="E5794" s="1">
        <v>785675.62</v>
      </c>
    </row>
    <row r="5795" spans="1:5">
      <c r="A5795" s="1">
        <v>1974</v>
      </c>
      <c r="B5795" s="1">
        <v>19</v>
      </c>
      <c r="C5795" s="1">
        <v>376902.88</v>
      </c>
      <c r="D5795" s="1">
        <v>391777.83</v>
      </c>
      <c r="E5795" s="1">
        <v>768680.71</v>
      </c>
    </row>
    <row r="5796" spans="1:5">
      <c r="A5796" s="1">
        <v>1974</v>
      </c>
      <c r="B5796" s="1">
        <v>20</v>
      </c>
      <c r="C5796" s="1">
        <v>381154.78</v>
      </c>
      <c r="D5796" s="1">
        <v>395650.17</v>
      </c>
      <c r="E5796" s="1">
        <v>776804.95</v>
      </c>
    </row>
    <row r="5797" spans="1:5">
      <c r="A5797" s="1">
        <v>1974</v>
      </c>
      <c r="B5797" s="1">
        <v>21</v>
      </c>
      <c r="C5797" s="1">
        <v>380648.68</v>
      </c>
      <c r="D5797" s="1">
        <v>394686.05</v>
      </c>
      <c r="E5797" s="1">
        <v>775334.73</v>
      </c>
    </row>
    <row r="5798" spans="1:5">
      <c r="A5798" s="1">
        <v>1974</v>
      </c>
      <c r="B5798" s="1">
        <v>22</v>
      </c>
      <c r="C5798" s="1">
        <v>378609.91</v>
      </c>
      <c r="D5798" s="1">
        <v>390576.61</v>
      </c>
      <c r="E5798" s="1">
        <v>769186.52</v>
      </c>
    </row>
    <row r="5799" spans="1:5">
      <c r="A5799" s="1">
        <v>1974</v>
      </c>
      <c r="B5799" s="1">
        <v>23</v>
      </c>
      <c r="C5799" s="1">
        <v>387897.02</v>
      </c>
      <c r="D5799" s="1">
        <v>397752.28</v>
      </c>
      <c r="E5799" s="1">
        <v>785649.3</v>
      </c>
    </row>
    <row r="5800" spans="1:5">
      <c r="A5800" s="1">
        <v>1974</v>
      </c>
      <c r="B5800" s="1">
        <v>24</v>
      </c>
      <c r="C5800" s="1">
        <v>399313.86</v>
      </c>
      <c r="D5800" s="1">
        <v>406450.68</v>
      </c>
      <c r="E5800" s="1">
        <v>805764.54</v>
      </c>
    </row>
    <row r="5801" spans="1:5">
      <c r="A5801" s="1">
        <v>1974</v>
      </c>
      <c r="B5801" s="1">
        <v>25</v>
      </c>
      <c r="C5801" s="1">
        <v>414232.01</v>
      </c>
      <c r="D5801" s="1">
        <v>420714.03</v>
      </c>
      <c r="E5801" s="1">
        <v>834946.03</v>
      </c>
    </row>
    <row r="5802" spans="1:5">
      <c r="A5802" s="1">
        <v>1974</v>
      </c>
      <c r="B5802" s="1">
        <v>26</v>
      </c>
      <c r="C5802" s="1">
        <v>436058.87</v>
      </c>
      <c r="D5802" s="1">
        <v>442986.06</v>
      </c>
      <c r="E5802" s="1">
        <v>879044.93</v>
      </c>
    </row>
    <row r="5803" spans="1:5">
      <c r="A5803" s="1">
        <v>1974</v>
      </c>
      <c r="B5803" s="1">
        <v>27</v>
      </c>
      <c r="C5803" s="1">
        <v>463164.06</v>
      </c>
      <c r="D5803" s="1">
        <v>472480.38</v>
      </c>
      <c r="E5803" s="1">
        <v>935644.43</v>
      </c>
    </row>
    <row r="5804" spans="1:5">
      <c r="A5804" s="1">
        <v>1974</v>
      </c>
      <c r="B5804" s="1">
        <v>28</v>
      </c>
      <c r="C5804" s="1">
        <v>387970.69</v>
      </c>
      <c r="D5804" s="1">
        <v>397689.89</v>
      </c>
      <c r="E5804" s="1">
        <v>785660.58</v>
      </c>
    </row>
    <row r="5805" spans="1:5">
      <c r="A5805" s="1">
        <v>1974</v>
      </c>
      <c r="B5805" s="1">
        <v>29</v>
      </c>
      <c r="C5805" s="1">
        <v>373544.41</v>
      </c>
      <c r="D5805" s="1">
        <v>383642.18</v>
      </c>
      <c r="E5805" s="1">
        <v>757186.59</v>
      </c>
    </row>
    <row r="5806" spans="1:5">
      <c r="A5806" s="1">
        <v>1974</v>
      </c>
      <c r="B5806" s="1">
        <v>30</v>
      </c>
      <c r="C5806" s="1">
        <v>366180.25</v>
      </c>
      <c r="D5806" s="1">
        <v>376558.67</v>
      </c>
      <c r="E5806" s="1">
        <v>742738.92</v>
      </c>
    </row>
    <row r="5807" spans="1:5">
      <c r="A5807" s="1">
        <v>1974</v>
      </c>
      <c r="B5807" s="1">
        <v>31</v>
      </c>
      <c r="C5807" s="1">
        <v>357218.35</v>
      </c>
      <c r="D5807" s="1">
        <v>366353.98</v>
      </c>
      <c r="E5807" s="1">
        <v>723572.33</v>
      </c>
    </row>
    <row r="5808" spans="1:5">
      <c r="A5808" s="1">
        <v>1974</v>
      </c>
      <c r="B5808" s="1">
        <v>32</v>
      </c>
      <c r="C5808" s="1">
        <v>329816.3</v>
      </c>
      <c r="D5808" s="1">
        <v>337658.82</v>
      </c>
      <c r="E5808" s="1">
        <v>667475.12</v>
      </c>
    </row>
    <row r="5809" spans="1:5">
      <c r="A5809" s="1">
        <v>1974</v>
      </c>
      <c r="B5809" s="1">
        <v>33</v>
      </c>
      <c r="C5809" s="1">
        <v>311829.93</v>
      </c>
      <c r="D5809" s="1">
        <v>319215.82</v>
      </c>
      <c r="E5809" s="1">
        <v>631045.76</v>
      </c>
    </row>
    <row r="5810" spans="1:5">
      <c r="A5810" s="1">
        <v>1974</v>
      </c>
      <c r="B5810" s="1">
        <v>34</v>
      </c>
      <c r="C5810" s="1">
        <v>322169.56</v>
      </c>
      <c r="D5810" s="1">
        <v>330290.74</v>
      </c>
      <c r="E5810" s="1">
        <v>652460.30000000005</v>
      </c>
    </row>
    <row r="5811" spans="1:5">
      <c r="A5811" s="1">
        <v>1974</v>
      </c>
      <c r="B5811" s="1">
        <v>35</v>
      </c>
      <c r="C5811" s="1">
        <v>326253.76</v>
      </c>
      <c r="D5811" s="1">
        <v>335435.01</v>
      </c>
      <c r="E5811" s="1">
        <v>661688.77</v>
      </c>
    </row>
    <row r="5812" spans="1:5">
      <c r="A5812" s="1">
        <v>1974</v>
      </c>
      <c r="B5812" s="1">
        <v>36</v>
      </c>
      <c r="C5812" s="1">
        <v>326860.90000000002</v>
      </c>
      <c r="D5812" s="1">
        <v>336523.2</v>
      </c>
      <c r="E5812" s="1">
        <v>663384.11</v>
      </c>
    </row>
    <row r="5813" spans="1:5">
      <c r="A5813" s="1">
        <v>1974</v>
      </c>
      <c r="B5813" s="1">
        <v>37</v>
      </c>
      <c r="C5813" s="1">
        <v>321157.42</v>
      </c>
      <c r="D5813" s="1">
        <v>329793.09000000003</v>
      </c>
      <c r="E5813" s="1">
        <v>650950.51</v>
      </c>
    </row>
    <row r="5814" spans="1:5">
      <c r="A5814" s="1">
        <v>1974</v>
      </c>
      <c r="B5814" s="1">
        <v>38</v>
      </c>
      <c r="C5814" s="1">
        <v>317367.40000000002</v>
      </c>
      <c r="D5814" s="1">
        <v>324742.15000000002</v>
      </c>
      <c r="E5814" s="1">
        <v>642109.55000000005</v>
      </c>
    </row>
    <row r="5815" spans="1:5">
      <c r="A5815" s="1">
        <v>1974</v>
      </c>
      <c r="B5815" s="1">
        <v>39</v>
      </c>
      <c r="C5815" s="1">
        <v>311877.21999999997</v>
      </c>
      <c r="D5815" s="1">
        <v>319078.7</v>
      </c>
      <c r="E5815" s="1">
        <v>630955.92000000004</v>
      </c>
    </row>
    <row r="5816" spans="1:5">
      <c r="A5816" s="1">
        <v>1974</v>
      </c>
      <c r="B5816" s="1">
        <v>40</v>
      </c>
      <c r="C5816" s="1">
        <v>307662.93</v>
      </c>
      <c r="D5816" s="1">
        <v>314237.36</v>
      </c>
      <c r="E5816" s="1">
        <v>621900.29</v>
      </c>
    </row>
    <row r="5817" spans="1:5">
      <c r="A5817" s="1">
        <v>1974</v>
      </c>
      <c r="B5817" s="1">
        <v>41</v>
      </c>
      <c r="C5817" s="1">
        <v>310374.86</v>
      </c>
      <c r="D5817" s="1">
        <v>316150.32</v>
      </c>
      <c r="E5817" s="1">
        <v>626525.18000000005</v>
      </c>
    </row>
    <row r="5818" spans="1:5">
      <c r="A5818" s="1">
        <v>1974</v>
      </c>
      <c r="B5818" s="1">
        <v>42</v>
      </c>
      <c r="C5818" s="1">
        <v>319060.71000000002</v>
      </c>
      <c r="D5818" s="1">
        <v>323009.21999999997</v>
      </c>
      <c r="E5818" s="1">
        <v>642069.93000000005</v>
      </c>
    </row>
    <row r="5819" spans="1:5">
      <c r="A5819" s="1">
        <v>1974</v>
      </c>
      <c r="B5819" s="1">
        <v>43</v>
      </c>
      <c r="C5819" s="1">
        <v>327094.96999999997</v>
      </c>
      <c r="D5819" s="1">
        <v>327986.37</v>
      </c>
      <c r="E5819" s="1">
        <v>655081.34</v>
      </c>
    </row>
    <row r="5820" spans="1:5">
      <c r="A5820" s="1">
        <v>1974</v>
      </c>
      <c r="B5820" s="1">
        <v>44</v>
      </c>
      <c r="C5820" s="1">
        <v>330770.93</v>
      </c>
      <c r="D5820" s="1">
        <v>328034.59999999998</v>
      </c>
      <c r="E5820" s="1">
        <v>658805.54</v>
      </c>
    </row>
    <row r="5821" spans="1:5">
      <c r="A5821" s="1">
        <v>1974</v>
      </c>
      <c r="B5821" s="1">
        <v>45</v>
      </c>
      <c r="C5821" s="1">
        <v>329778.01</v>
      </c>
      <c r="D5821" s="1">
        <v>326127.64</v>
      </c>
      <c r="E5821" s="1">
        <v>655905.65</v>
      </c>
    </row>
    <row r="5822" spans="1:5">
      <c r="A5822" s="1">
        <v>1974</v>
      </c>
      <c r="B5822" s="1">
        <v>46</v>
      </c>
      <c r="C5822" s="1">
        <v>330011.19</v>
      </c>
      <c r="D5822" s="1">
        <v>326501.18</v>
      </c>
      <c r="E5822" s="1">
        <v>656512.37</v>
      </c>
    </row>
    <row r="5823" spans="1:5">
      <c r="A5823" s="1">
        <v>1974</v>
      </c>
      <c r="B5823" s="1">
        <v>47</v>
      </c>
      <c r="C5823" s="1">
        <v>334951.69</v>
      </c>
      <c r="D5823" s="1">
        <v>331155.83</v>
      </c>
      <c r="E5823" s="1">
        <v>666107.52</v>
      </c>
    </row>
    <row r="5824" spans="1:5">
      <c r="A5824" s="1">
        <v>1974</v>
      </c>
      <c r="B5824" s="1">
        <v>48</v>
      </c>
      <c r="C5824" s="1">
        <v>340695.78</v>
      </c>
      <c r="D5824" s="1">
        <v>336139.18</v>
      </c>
      <c r="E5824" s="1">
        <v>676834.96</v>
      </c>
    </row>
    <row r="5825" spans="1:5">
      <c r="A5825" s="1">
        <v>1974</v>
      </c>
      <c r="B5825" s="1">
        <v>49</v>
      </c>
      <c r="C5825" s="1">
        <v>344641.94</v>
      </c>
      <c r="D5825" s="1">
        <v>338231.48</v>
      </c>
      <c r="E5825" s="1">
        <v>682873.42</v>
      </c>
    </row>
    <row r="5826" spans="1:5">
      <c r="A5826" s="1">
        <v>1974</v>
      </c>
      <c r="B5826" s="1">
        <v>50</v>
      </c>
      <c r="C5826" s="1">
        <v>348925.44</v>
      </c>
      <c r="D5826" s="1">
        <v>339595.37</v>
      </c>
      <c r="E5826" s="1">
        <v>688520.81</v>
      </c>
    </row>
    <row r="5827" spans="1:5">
      <c r="A5827" s="1">
        <v>1974</v>
      </c>
      <c r="B5827" s="1">
        <v>51</v>
      </c>
      <c r="C5827" s="1">
        <v>357309.75</v>
      </c>
      <c r="D5827" s="1">
        <v>345567.46</v>
      </c>
      <c r="E5827" s="1">
        <v>702877.21</v>
      </c>
    </row>
    <row r="5828" spans="1:5">
      <c r="A5828" s="1">
        <v>1974</v>
      </c>
      <c r="B5828" s="1">
        <v>52</v>
      </c>
      <c r="C5828" s="1">
        <v>373040.76</v>
      </c>
      <c r="D5828" s="1">
        <v>358138.12</v>
      </c>
      <c r="E5828" s="1">
        <v>731178.88</v>
      </c>
    </row>
    <row r="5829" spans="1:5">
      <c r="A5829" s="1">
        <v>1974</v>
      </c>
      <c r="B5829" s="1">
        <v>53</v>
      </c>
      <c r="C5829" s="1">
        <v>392205.04</v>
      </c>
      <c r="D5829" s="1">
        <v>372559.78</v>
      </c>
      <c r="E5829" s="1">
        <v>764764.81</v>
      </c>
    </row>
    <row r="5830" spans="1:5">
      <c r="A5830" s="1">
        <v>1974</v>
      </c>
      <c r="B5830" s="1">
        <v>54</v>
      </c>
      <c r="C5830" s="1">
        <v>374308.83</v>
      </c>
      <c r="D5830" s="1">
        <v>352705.68</v>
      </c>
      <c r="E5830" s="1">
        <v>727014.51</v>
      </c>
    </row>
    <row r="5831" spans="1:5">
      <c r="A5831" s="1">
        <v>1974</v>
      </c>
      <c r="B5831" s="1">
        <v>55</v>
      </c>
      <c r="C5831" s="1">
        <v>312688.83</v>
      </c>
      <c r="D5831" s="1">
        <v>291784.76</v>
      </c>
      <c r="E5831" s="1">
        <v>604473.59</v>
      </c>
    </row>
    <row r="5832" spans="1:5">
      <c r="A5832" s="1">
        <v>1974</v>
      </c>
      <c r="B5832" s="1">
        <v>56</v>
      </c>
      <c r="C5832" s="1">
        <v>283607.76</v>
      </c>
      <c r="D5832" s="1">
        <v>262205.76</v>
      </c>
      <c r="E5832" s="1">
        <v>545813.52</v>
      </c>
    </row>
    <row r="5833" spans="1:5">
      <c r="A5833" s="1">
        <v>1974</v>
      </c>
      <c r="B5833" s="1">
        <v>57</v>
      </c>
      <c r="C5833" s="1">
        <v>300949.51</v>
      </c>
      <c r="D5833" s="1">
        <v>277308.03000000003</v>
      </c>
      <c r="E5833" s="1">
        <v>578257.53</v>
      </c>
    </row>
    <row r="5834" spans="1:5">
      <c r="A5834" s="1">
        <v>1974</v>
      </c>
      <c r="B5834" s="1">
        <v>58</v>
      </c>
      <c r="C5834" s="1">
        <v>324779.94</v>
      </c>
      <c r="D5834" s="1">
        <v>297137.33</v>
      </c>
      <c r="E5834" s="1">
        <v>621917.26</v>
      </c>
    </row>
    <row r="5835" spans="1:5">
      <c r="A5835" s="1">
        <v>1974</v>
      </c>
      <c r="B5835" s="1">
        <v>59</v>
      </c>
      <c r="C5835" s="1">
        <v>343010.76</v>
      </c>
      <c r="D5835" s="1">
        <v>310450.19</v>
      </c>
      <c r="E5835" s="1">
        <v>653460.94999999995</v>
      </c>
    </row>
    <row r="5836" spans="1:5">
      <c r="A5836" s="1">
        <v>1974</v>
      </c>
      <c r="B5836" s="1">
        <v>60</v>
      </c>
      <c r="C5836" s="1">
        <v>349052.13</v>
      </c>
      <c r="D5836" s="1">
        <v>313426.45</v>
      </c>
      <c r="E5836" s="1">
        <v>662478.57999999996</v>
      </c>
    </row>
    <row r="5837" spans="1:5">
      <c r="A5837" s="1">
        <v>1974</v>
      </c>
      <c r="B5837" s="1">
        <v>61</v>
      </c>
      <c r="C5837" s="1">
        <v>344304.75</v>
      </c>
      <c r="D5837" s="1">
        <v>307838.01</v>
      </c>
      <c r="E5837" s="1">
        <v>652142.77</v>
      </c>
    </row>
    <row r="5838" spans="1:5">
      <c r="A5838" s="1">
        <v>1974</v>
      </c>
      <c r="B5838" s="1">
        <v>62</v>
      </c>
      <c r="C5838" s="1">
        <v>337852.44</v>
      </c>
      <c r="D5838" s="1">
        <v>299038.51</v>
      </c>
      <c r="E5838" s="1">
        <v>636890.94999999995</v>
      </c>
    </row>
    <row r="5839" spans="1:5">
      <c r="A5839" s="1">
        <v>1974</v>
      </c>
      <c r="B5839" s="1">
        <v>63</v>
      </c>
      <c r="C5839" s="1">
        <v>335189.52</v>
      </c>
      <c r="D5839" s="1">
        <v>291522.94</v>
      </c>
      <c r="E5839" s="1">
        <v>626712.47</v>
      </c>
    </row>
    <row r="5840" spans="1:5">
      <c r="A5840" s="1">
        <v>1974</v>
      </c>
      <c r="B5840" s="1">
        <v>64</v>
      </c>
      <c r="C5840" s="1">
        <v>334286.88</v>
      </c>
      <c r="D5840" s="1">
        <v>285864.75</v>
      </c>
      <c r="E5840" s="1">
        <v>620151.63</v>
      </c>
    </row>
    <row r="5841" spans="1:5">
      <c r="A5841" s="1">
        <v>1974</v>
      </c>
      <c r="B5841" s="1">
        <v>65</v>
      </c>
      <c r="C5841" s="1">
        <v>330749.12</v>
      </c>
      <c r="D5841" s="1">
        <v>278185.26</v>
      </c>
      <c r="E5841" s="1">
        <v>608934.37</v>
      </c>
    </row>
    <row r="5842" spans="1:5">
      <c r="A5842" s="1">
        <v>1974</v>
      </c>
      <c r="B5842" s="1">
        <v>66</v>
      </c>
      <c r="C5842" s="1">
        <v>323089.86</v>
      </c>
      <c r="D5842" s="1">
        <v>266521.05</v>
      </c>
      <c r="E5842" s="1">
        <v>589610.91</v>
      </c>
    </row>
    <row r="5843" spans="1:5">
      <c r="A5843" s="1">
        <v>1974</v>
      </c>
      <c r="B5843" s="1">
        <v>67</v>
      </c>
      <c r="C5843" s="1">
        <v>313282</v>
      </c>
      <c r="D5843" s="1">
        <v>252609.67</v>
      </c>
      <c r="E5843" s="1">
        <v>565891.67000000004</v>
      </c>
    </row>
    <row r="5844" spans="1:5">
      <c r="A5844" s="1">
        <v>1974</v>
      </c>
      <c r="B5844" s="1">
        <v>68</v>
      </c>
      <c r="C5844" s="1">
        <v>304917.07</v>
      </c>
      <c r="D5844" s="1">
        <v>238332.9</v>
      </c>
      <c r="E5844" s="1">
        <v>543249.97</v>
      </c>
    </row>
    <row r="5845" spans="1:5">
      <c r="A5845" s="1">
        <v>1974</v>
      </c>
      <c r="B5845" s="1">
        <v>69</v>
      </c>
      <c r="C5845" s="1">
        <v>296659.48</v>
      </c>
      <c r="D5845" s="1">
        <v>224054.31</v>
      </c>
      <c r="E5845" s="1">
        <v>520713.79</v>
      </c>
    </row>
    <row r="5846" spans="1:5">
      <c r="A5846" s="1">
        <v>1974</v>
      </c>
      <c r="B5846" s="1">
        <v>70</v>
      </c>
      <c r="C5846" s="1">
        <v>285290.69</v>
      </c>
      <c r="D5846" s="1">
        <v>209741.87</v>
      </c>
      <c r="E5846" s="1">
        <v>495032.56</v>
      </c>
    </row>
    <row r="5847" spans="1:5">
      <c r="A5847" s="1">
        <v>1974</v>
      </c>
      <c r="B5847" s="1">
        <v>71</v>
      </c>
      <c r="C5847" s="1">
        <v>272441.90999999997</v>
      </c>
      <c r="D5847" s="1">
        <v>194394.19</v>
      </c>
      <c r="E5847" s="1">
        <v>466836.1</v>
      </c>
    </row>
    <row r="5848" spans="1:5">
      <c r="A5848" s="1">
        <v>1974</v>
      </c>
      <c r="B5848" s="1">
        <v>72</v>
      </c>
      <c r="C5848" s="1">
        <v>260689.36</v>
      </c>
      <c r="D5848" s="1">
        <v>177758.74</v>
      </c>
      <c r="E5848" s="1">
        <v>438448.1</v>
      </c>
    </row>
    <row r="5849" spans="1:5">
      <c r="A5849" s="1">
        <v>1974</v>
      </c>
      <c r="B5849" s="1">
        <v>73</v>
      </c>
      <c r="C5849" s="1">
        <v>250400.93</v>
      </c>
      <c r="D5849" s="1">
        <v>160645.67000000001</v>
      </c>
      <c r="E5849" s="1">
        <v>411046.61</v>
      </c>
    </row>
    <row r="5850" spans="1:5">
      <c r="A5850" s="1">
        <v>1974</v>
      </c>
      <c r="B5850" s="1">
        <v>74</v>
      </c>
      <c r="C5850" s="1">
        <v>235478.73</v>
      </c>
      <c r="D5850" s="1">
        <v>141856.84</v>
      </c>
      <c r="E5850" s="1">
        <v>377335.57</v>
      </c>
    </row>
    <row r="5851" spans="1:5">
      <c r="A5851" s="1">
        <v>1974</v>
      </c>
      <c r="B5851" s="1">
        <v>75</v>
      </c>
      <c r="C5851" s="1">
        <v>215879.37</v>
      </c>
      <c r="D5851" s="1">
        <v>122570.45</v>
      </c>
      <c r="E5851" s="1">
        <v>338449.82</v>
      </c>
    </row>
    <row r="5852" spans="1:5">
      <c r="A5852" s="1">
        <v>1974</v>
      </c>
      <c r="B5852" s="1">
        <v>76</v>
      </c>
      <c r="C5852" s="1">
        <v>199530.82</v>
      </c>
      <c r="D5852" s="1">
        <v>107265.31</v>
      </c>
      <c r="E5852" s="1">
        <v>306796.13</v>
      </c>
    </row>
    <row r="5853" spans="1:5">
      <c r="A5853" s="1">
        <v>1974</v>
      </c>
      <c r="B5853" s="1">
        <v>77</v>
      </c>
      <c r="C5853" s="1">
        <v>186630.27</v>
      </c>
      <c r="D5853" s="1">
        <v>95707.21</v>
      </c>
      <c r="E5853" s="1">
        <v>282337.48</v>
      </c>
    </row>
    <row r="5854" spans="1:5">
      <c r="A5854" s="1">
        <v>1974</v>
      </c>
      <c r="B5854" s="1">
        <v>78</v>
      </c>
      <c r="C5854" s="1">
        <v>172739.94</v>
      </c>
      <c r="D5854" s="1">
        <v>85067.56</v>
      </c>
      <c r="E5854" s="1">
        <v>257807.51</v>
      </c>
    </row>
    <row r="5855" spans="1:5">
      <c r="A5855" s="1">
        <v>1974</v>
      </c>
      <c r="B5855" s="1">
        <v>79</v>
      </c>
      <c r="C5855" s="1">
        <v>157365.49</v>
      </c>
      <c r="D5855" s="1">
        <v>75419.850000000006</v>
      </c>
      <c r="E5855" s="1">
        <v>232785.35</v>
      </c>
    </row>
    <row r="5856" spans="1:5">
      <c r="A5856" s="1">
        <v>1974</v>
      </c>
      <c r="B5856" s="1">
        <v>80</v>
      </c>
      <c r="C5856" s="1">
        <v>144213.04</v>
      </c>
      <c r="D5856" s="1">
        <v>65877.119999999995</v>
      </c>
      <c r="E5856" s="1">
        <v>210090.17</v>
      </c>
    </row>
    <row r="5857" spans="1:5">
      <c r="A5857" s="1">
        <v>1974</v>
      </c>
      <c r="B5857" s="1">
        <v>81</v>
      </c>
      <c r="C5857" s="1">
        <v>130971.8</v>
      </c>
      <c r="D5857" s="1">
        <v>57929.84</v>
      </c>
      <c r="E5857" s="1">
        <v>188901.64</v>
      </c>
    </row>
    <row r="5858" spans="1:5">
      <c r="A5858" s="1">
        <v>1974</v>
      </c>
      <c r="B5858" s="1">
        <v>82</v>
      </c>
      <c r="C5858" s="1">
        <v>116626.43</v>
      </c>
      <c r="D5858" s="1">
        <v>49808.55</v>
      </c>
      <c r="E5858" s="1">
        <v>166434.98000000001</v>
      </c>
    </row>
    <row r="5859" spans="1:5">
      <c r="A5859" s="1">
        <v>1974</v>
      </c>
      <c r="B5859" s="1">
        <v>83</v>
      </c>
      <c r="C5859" s="1">
        <v>101955.14</v>
      </c>
      <c r="D5859" s="1">
        <v>41880.39</v>
      </c>
      <c r="E5859" s="1">
        <v>143835.51999999999</v>
      </c>
    </row>
    <row r="5860" spans="1:5">
      <c r="A5860" s="1">
        <v>1974</v>
      </c>
      <c r="B5860" s="1">
        <v>84</v>
      </c>
      <c r="C5860" s="1">
        <v>88877.77</v>
      </c>
      <c r="D5860" s="1">
        <v>35025.629999999997</v>
      </c>
      <c r="E5860" s="1">
        <v>123903.4</v>
      </c>
    </row>
    <row r="5861" spans="1:5">
      <c r="A5861" s="1">
        <v>1974</v>
      </c>
      <c r="B5861" s="1">
        <v>85</v>
      </c>
      <c r="C5861" s="1">
        <v>77596.63</v>
      </c>
      <c r="D5861" s="1">
        <v>29305.59</v>
      </c>
      <c r="E5861" s="1">
        <v>106902.22</v>
      </c>
    </row>
    <row r="5862" spans="1:5">
      <c r="A5862" s="1">
        <v>1974</v>
      </c>
      <c r="B5862" s="1">
        <v>86</v>
      </c>
      <c r="C5862" s="1">
        <v>65337.68</v>
      </c>
      <c r="D5862" s="1">
        <v>23694.84</v>
      </c>
      <c r="E5862" s="1">
        <v>89032.52</v>
      </c>
    </row>
    <row r="5863" spans="1:5">
      <c r="A5863" s="1">
        <v>1974</v>
      </c>
      <c r="B5863" s="1">
        <v>87</v>
      </c>
      <c r="C5863" s="1">
        <v>54265.29</v>
      </c>
      <c r="D5863" s="1">
        <v>18908.41</v>
      </c>
      <c r="E5863" s="1">
        <v>73173.7</v>
      </c>
    </row>
    <row r="5864" spans="1:5">
      <c r="A5864" s="1">
        <v>1974</v>
      </c>
      <c r="B5864" s="1">
        <v>88</v>
      </c>
      <c r="C5864" s="1">
        <v>44723.24</v>
      </c>
      <c r="D5864" s="1">
        <v>14883.88</v>
      </c>
      <c r="E5864" s="1">
        <v>59607.12</v>
      </c>
    </row>
    <row r="5865" spans="1:5">
      <c r="A5865" s="1">
        <v>1974</v>
      </c>
      <c r="B5865" s="1">
        <v>89</v>
      </c>
      <c r="C5865" s="1">
        <v>36276.589999999997</v>
      </c>
      <c r="D5865" s="1">
        <v>11523.02</v>
      </c>
      <c r="E5865" s="1">
        <v>47799.6</v>
      </c>
    </row>
    <row r="5866" spans="1:5">
      <c r="A5866" s="1">
        <v>1974</v>
      </c>
      <c r="B5866" s="1">
        <v>90</v>
      </c>
      <c r="C5866" s="1">
        <v>28743.69</v>
      </c>
      <c r="D5866" s="1">
        <v>8761.0499999999993</v>
      </c>
      <c r="E5866" s="1">
        <v>37504.74</v>
      </c>
    </row>
    <row r="5867" spans="1:5">
      <c r="A5867" s="1">
        <v>1974</v>
      </c>
      <c r="B5867" s="1">
        <v>91</v>
      </c>
      <c r="C5867" s="1">
        <v>22237.65</v>
      </c>
      <c r="D5867" s="1">
        <v>6522.75</v>
      </c>
      <c r="E5867" s="1">
        <v>28760.400000000001</v>
      </c>
    </row>
    <row r="5868" spans="1:5">
      <c r="A5868" s="1">
        <v>1974</v>
      </c>
      <c r="B5868" s="1">
        <v>92</v>
      </c>
      <c r="C5868" s="1">
        <v>16986.7</v>
      </c>
      <c r="D5868" s="1">
        <v>4757.46</v>
      </c>
      <c r="E5868" s="1">
        <v>21744.16</v>
      </c>
    </row>
    <row r="5869" spans="1:5">
      <c r="A5869" s="1">
        <v>1974</v>
      </c>
      <c r="B5869" s="1">
        <v>93</v>
      </c>
      <c r="C5869" s="1">
        <v>12631.08</v>
      </c>
      <c r="D5869" s="1">
        <v>3321.41</v>
      </c>
      <c r="E5869" s="1">
        <v>15952.49</v>
      </c>
    </row>
    <row r="5870" spans="1:5">
      <c r="A5870" s="1">
        <v>1974</v>
      </c>
      <c r="B5870" s="1">
        <v>94</v>
      </c>
      <c r="C5870" s="1">
        <v>8937.27</v>
      </c>
      <c r="D5870" s="1">
        <v>2228.31</v>
      </c>
      <c r="E5870" s="1">
        <v>11165.58</v>
      </c>
    </row>
    <row r="5871" spans="1:5">
      <c r="A5871" s="1">
        <v>1974</v>
      </c>
      <c r="B5871" s="1">
        <v>95</v>
      </c>
      <c r="C5871" s="1">
        <v>6014.54</v>
      </c>
      <c r="D5871" s="1">
        <v>1469.12</v>
      </c>
      <c r="E5871" s="1">
        <v>7483.65</v>
      </c>
    </row>
    <row r="5872" spans="1:5">
      <c r="A5872" s="1">
        <v>1974</v>
      </c>
      <c r="B5872" s="1">
        <v>96</v>
      </c>
      <c r="C5872" s="1">
        <v>4049.58</v>
      </c>
      <c r="D5872" s="1">
        <v>939.85</v>
      </c>
      <c r="E5872" s="1">
        <v>4989.42</v>
      </c>
    </row>
    <row r="5873" spans="1:5">
      <c r="A5873" s="1">
        <v>1974</v>
      </c>
      <c r="B5873" s="1">
        <v>97</v>
      </c>
      <c r="C5873" s="1">
        <v>2741.7</v>
      </c>
      <c r="D5873" s="1">
        <v>571.75</v>
      </c>
      <c r="E5873" s="1">
        <v>3313.45</v>
      </c>
    </row>
    <row r="5874" spans="1:5">
      <c r="A5874" s="1">
        <v>1974</v>
      </c>
      <c r="B5874" s="1">
        <v>98</v>
      </c>
      <c r="C5874" s="1">
        <v>1768.46</v>
      </c>
      <c r="D5874" s="1">
        <v>348.69</v>
      </c>
      <c r="E5874" s="1">
        <v>2117.15</v>
      </c>
    </row>
    <row r="5875" spans="1:5">
      <c r="A5875" s="1">
        <v>1974</v>
      </c>
      <c r="B5875" s="1">
        <v>99</v>
      </c>
      <c r="C5875" s="1">
        <v>1075</v>
      </c>
      <c r="D5875" s="1">
        <v>205.69</v>
      </c>
      <c r="E5875" s="1">
        <v>1280.7</v>
      </c>
    </row>
    <row r="5876" spans="1:5">
      <c r="A5876" s="1">
        <v>1974</v>
      </c>
      <c r="B5876" s="1">
        <v>100</v>
      </c>
      <c r="C5876" s="1">
        <v>637.21</v>
      </c>
      <c r="D5876" s="1">
        <v>109.94</v>
      </c>
      <c r="E5876" s="1">
        <v>747.15</v>
      </c>
    </row>
    <row r="5877" spans="1:5">
      <c r="A5877" s="1">
        <v>1974</v>
      </c>
      <c r="B5877" s="1">
        <v>101</v>
      </c>
      <c r="C5877" s="1">
        <v>371.65</v>
      </c>
      <c r="D5877" s="1">
        <v>51.98</v>
      </c>
      <c r="E5877" s="1">
        <v>423.63</v>
      </c>
    </row>
    <row r="5878" spans="1:5">
      <c r="A5878" s="1">
        <v>1974</v>
      </c>
      <c r="B5878" s="1">
        <v>102</v>
      </c>
      <c r="C5878" s="1">
        <v>211.29</v>
      </c>
      <c r="D5878" s="1">
        <v>22.42</v>
      </c>
      <c r="E5878" s="1">
        <v>233.71</v>
      </c>
    </row>
    <row r="5879" spans="1:5">
      <c r="A5879" s="1">
        <v>1974</v>
      </c>
      <c r="B5879" s="1">
        <v>103</v>
      </c>
      <c r="C5879" s="1">
        <v>119.71</v>
      </c>
      <c r="D5879" s="1">
        <v>11.7</v>
      </c>
      <c r="E5879" s="1">
        <v>131.41</v>
      </c>
    </row>
    <row r="5880" spans="1:5">
      <c r="A5880" s="1">
        <v>1974</v>
      </c>
      <c r="B5880" s="1">
        <v>104</v>
      </c>
      <c r="C5880" s="1">
        <v>59.26</v>
      </c>
      <c r="D5880" s="1">
        <v>5.22</v>
      </c>
      <c r="E5880" s="1">
        <v>64.47</v>
      </c>
    </row>
    <row r="5881" spans="1:5">
      <c r="A5881" s="1">
        <v>1974</v>
      </c>
      <c r="B5881" s="1">
        <v>105</v>
      </c>
      <c r="C5881" s="1">
        <v>27.63</v>
      </c>
      <c r="D5881" s="1">
        <v>1.48</v>
      </c>
      <c r="E5881" s="1">
        <v>29.11</v>
      </c>
    </row>
    <row r="5882" spans="1:5">
      <c r="A5882" s="1">
        <v>1974</v>
      </c>
      <c r="B5882" s="1">
        <v>106</v>
      </c>
      <c r="C5882" s="1">
        <v>12.9</v>
      </c>
      <c r="D5882" s="1">
        <v>1</v>
      </c>
      <c r="E5882" s="1">
        <v>13.9</v>
      </c>
    </row>
    <row r="5883" spans="1:5">
      <c r="A5883" s="1">
        <v>1974</v>
      </c>
      <c r="B5883" s="1">
        <v>107</v>
      </c>
      <c r="C5883" s="1">
        <v>4.0599999999999996</v>
      </c>
      <c r="D5883" s="1">
        <v>0.45</v>
      </c>
      <c r="E5883" s="1">
        <v>4.51</v>
      </c>
    </row>
    <row r="5884" spans="1:5">
      <c r="A5884" s="1">
        <v>1974</v>
      </c>
      <c r="B5884" s="1">
        <v>108</v>
      </c>
      <c r="C5884" s="1">
        <v>1.2</v>
      </c>
      <c r="D5884" s="1">
        <v>0</v>
      </c>
      <c r="E5884" s="1">
        <v>1.2</v>
      </c>
    </row>
    <row r="5885" spans="1:5">
      <c r="A5885" s="1">
        <v>1974</v>
      </c>
      <c r="B5885" s="1">
        <v>109</v>
      </c>
      <c r="C5885" s="1">
        <v>0.51</v>
      </c>
      <c r="D5885" s="1">
        <v>0.28000000000000003</v>
      </c>
      <c r="E5885" s="1">
        <v>0.79</v>
      </c>
    </row>
    <row r="5886" spans="1:5">
      <c r="A5886" s="1">
        <v>1974</v>
      </c>
      <c r="B5886" s="1" t="s">
        <v>121</v>
      </c>
      <c r="C5886" s="1">
        <v>0.73</v>
      </c>
      <c r="D5886" s="1">
        <v>0.73</v>
      </c>
      <c r="E5886" s="1">
        <v>1.46</v>
      </c>
    </row>
    <row r="5887" spans="1:5">
      <c r="A5887" s="1">
        <v>1975</v>
      </c>
      <c r="B5887" s="1">
        <v>0</v>
      </c>
      <c r="C5887" s="1">
        <v>344414.76</v>
      </c>
      <c r="D5887" s="1">
        <v>363933.68</v>
      </c>
      <c r="E5887" s="1">
        <v>708348.43</v>
      </c>
    </row>
    <row r="5888" spans="1:5">
      <c r="A5888" s="1">
        <v>1975</v>
      </c>
      <c r="B5888" s="1">
        <v>1</v>
      </c>
      <c r="C5888" s="1">
        <v>357691.44</v>
      </c>
      <c r="D5888" s="1">
        <v>378170.52</v>
      </c>
      <c r="E5888" s="1">
        <v>735861.96</v>
      </c>
    </row>
    <row r="5889" spans="1:5">
      <c r="A5889" s="1">
        <v>1975</v>
      </c>
      <c r="B5889" s="1">
        <v>2</v>
      </c>
      <c r="C5889" s="1">
        <v>380975.01</v>
      </c>
      <c r="D5889" s="1">
        <v>403277.1</v>
      </c>
      <c r="E5889" s="1">
        <v>784252.11</v>
      </c>
    </row>
    <row r="5890" spans="1:5">
      <c r="A5890" s="1">
        <v>1975</v>
      </c>
      <c r="B5890" s="1">
        <v>3</v>
      </c>
      <c r="C5890" s="1">
        <v>403816.37</v>
      </c>
      <c r="D5890" s="1">
        <v>426663.85</v>
      </c>
      <c r="E5890" s="1">
        <v>830480.22</v>
      </c>
    </row>
    <row r="5891" spans="1:5">
      <c r="A5891" s="1">
        <v>1975</v>
      </c>
      <c r="B5891" s="1">
        <v>4</v>
      </c>
      <c r="C5891" s="1">
        <v>425958.61</v>
      </c>
      <c r="D5891" s="1">
        <v>449897.55</v>
      </c>
      <c r="E5891" s="1">
        <v>875856.16</v>
      </c>
    </row>
    <row r="5892" spans="1:5">
      <c r="A5892" s="1">
        <v>1975</v>
      </c>
      <c r="B5892" s="1">
        <v>5</v>
      </c>
      <c r="C5892" s="1">
        <v>423400.25</v>
      </c>
      <c r="D5892" s="1">
        <v>446448.08</v>
      </c>
      <c r="E5892" s="1">
        <v>869848.33</v>
      </c>
    </row>
    <row r="5893" spans="1:5">
      <c r="A5893" s="1">
        <v>1975</v>
      </c>
      <c r="B5893" s="1">
        <v>6</v>
      </c>
      <c r="C5893" s="1">
        <v>438253.65</v>
      </c>
      <c r="D5893" s="1">
        <v>461462.03</v>
      </c>
      <c r="E5893" s="1">
        <v>899715.68</v>
      </c>
    </row>
    <row r="5894" spans="1:5">
      <c r="A5894" s="1">
        <v>1975</v>
      </c>
      <c r="B5894" s="1">
        <v>7</v>
      </c>
      <c r="C5894" s="1">
        <v>443257.92</v>
      </c>
      <c r="D5894" s="1">
        <v>467099.3</v>
      </c>
      <c r="E5894" s="1">
        <v>910357.23</v>
      </c>
    </row>
    <row r="5895" spans="1:5">
      <c r="A5895" s="1">
        <v>1975</v>
      </c>
      <c r="B5895" s="1">
        <v>8</v>
      </c>
      <c r="C5895" s="1">
        <v>453022.66</v>
      </c>
      <c r="D5895" s="1">
        <v>477667.41</v>
      </c>
      <c r="E5895" s="1">
        <v>930690.07</v>
      </c>
    </row>
    <row r="5896" spans="1:5">
      <c r="A5896" s="1">
        <v>1975</v>
      </c>
      <c r="B5896" s="1">
        <v>9</v>
      </c>
      <c r="C5896" s="1">
        <v>455338.91</v>
      </c>
      <c r="D5896" s="1">
        <v>480253.76</v>
      </c>
      <c r="E5896" s="1">
        <v>935592.67</v>
      </c>
    </row>
    <row r="5897" spans="1:5">
      <c r="A5897" s="1">
        <v>1975</v>
      </c>
      <c r="B5897" s="1">
        <v>10</v>
      </c>
      <c r="C5897" s="1">
        <v>461256.98</v>
      </c>
      <c r="D5897" s="1">
        <v>487956.24</v>
      </c>
      <c r="E5897" s="1">
        <v>949213.22</v>
      </c>
    </row>
    <row r="5898" spans="1:5">
      <c r="A5898" s="1">
        <v>1975</v>
      </c>
      <c r="B5898" s="1">
        <v>11</v>
      </c>
      <c r="C5898" s="1">
        <v>459869.25</v>
      </c>
      <c r="D5898" s="1">
        <v>486874.02</v>
      </c>
      <c r="E5898" s="1">
        <v>946743.27</v>
      </c>
    </row>
    <row r="5899" spans="1:5">
      <c r="A5899" s="1">
        <v>1975</v>
      </c>
      <c r="B5899" s="1">
        <v>12</v>
      </c>
      <c r="C5899" s="1">
        <v>454720.64</v>
      </c>
      <c r="D5899" s="1">
        <v>479771.6</v>
      </c>
      <c r="E5899" s="1">
        <v>934492.24</v>
      </c>
    </row>
    <row r="5900" spans="1:5">
      <c r="A5900" s="1">
        <v>1975</v>
      </c>
      <c r="B5900" s="1">
        <v>13</v>
      </c>
      <c r="C5900" s="1">
        <v>448173.59</v>
      </c>
      <c r="D5900" s="1">
        <v>470349.63</v>
      </c>
      <c r="E5900" s="1">
        <v>918523.21</v>
      </c>
    </row>
    <row r="5901" spans="1:5">
      <c r="A5901" s="1">
        <v>1975</v>
      </c>
      <c r="B5901" s="1">
        <v>14</v>
      </c>
      <c r="C5901" s="1">
        <v>437547.16</v>
      </c>
      <c r="D5901" s="1">
        <v>459299.03</v>
      </c>
      <c r="E5901" s="1">
        <v>896846.19</v>
      </c>
    </row>
    <row r="5902" spans="1:5">
      <c r="A5902" s="1">
        <v>1975</v>
      </c>
      <c r="B5902" s="1">
        <v>15</v>
      </c>
      <c r="C5902" s="1">
        <v>421040.12</v>
      </c>
      <c r="D5902" s="1">
        <v>442772.91</v>
      </c>
      <c r="E5902" s="1">
        <v>863813.03</v>
      </c>
    </row>
    <row r="5903" spans="1:5">
      <c r="A5903" s="1">
        <v>1975</v>
      </c>
      <c r="B5903" s="1">
        <v>16</v>
      </c>
      <c r="C5903" s="1">
        <v>415600.25</v>
      </c>
      <c r="D5903" s="1">
        <v>435454.97</v>
      </c>
      <c r="E5903" s="1">
        <v>851055.22</v>
      </c>
    </row>
    <row r="5904" spans="1:5">
      <c r="A5904" s="1">
        <v>1975</v>
      </c>
      <c r="B5904" s="1">
        <v>17</v>
      </c>
      <c r="C5904" s="1">
        <v>403798.28</v>
      </c>
      <c r="D5904" s="1">
        <v>421338.72</v>
      </c>
      <c r="E5904" s="1">
        <v>825137</v>
      </c>
    </row>
    <row r="5905" spans="1:5">
      <c r="A5905" s="1">
        <v>1975</v>
      </c>
      <c r="B5905" s="1">
        <v>18</v>
      </c>
      <c r="C5905" s="1">
        <v>393290.82</v>
      </c>
      <c r="D5905" s="1">
        <v>410714.69</v>
      </c>
      <c r="E5905" s="1">
        <v>804005.51</v>
      </c>
    </row>
    <row r="5906" spans="1:5">
      <c r="A5906" s="1">
        <v>1975</v>
      </c>
      <c r="B5906" s="1">
        <v>19</v>
      </c>
      <c r="C5906" s="1">
        <v>385730.72</v>
      </c>
      <c r="D5906" s="1">
        <v>402067.55</v>
      </c>
      <c r="E5906" s="1">
        <v>787798.26</v>
      </c>
    </row>
    <row r="5907" spans="1:5">
      <c r="A5907" s="1">
        <v>1975</v>
      </c>
      <c r="B5907" s="1">
        <v>20</v>
      </c>
      <c r="C5907" s="1">
        <v>377843.13</v>
      </c>
      <c r="D5907" s="1">
        <v>392658.52</v>
      </c>
      <c r="E5907" s="1">
        <v>770501.65</v>
      </c>
    </row>
    <row r="5908" spans="1:5">
      <c r="A5908" s="1">
        <v>1975</v>
      </c>
      <c r="B5908" s="1">
        <v>21</v>
      </c>
      <c r="C5908" s="1">
        <v>381685.46</v>
      </c>
      <c r="D5908" s="1">
        <v>396187.09</v>
      </c>
      <c r="E5908" s="1">
        <v>777872.55</v>
      </c>
    </row>
    <row r="5909" spans="1:5">
      <c r="A5909" s="1">
        <v>1975</v>
      </c>
      <c r="B5909" s="1">
        <v>22</v>
      </c>
      <c r="C5909" s="1">
        <v>381494.32</v>
      </c>
      <c r="D5909" s="1">
        <v>394522.13</v>
      </c>
      <c r="E5909" s="1">
        <v>776016.45</v>
      </c>
    </row>
    <row r="5910" spans="1:5">
      <c r="A5910" s="1">
        <v>1975</v>
      </c>
      <c r="B5910" s="1">
        <v>23</v>
      </c>
      <c r="C5910" s="1">
        <v>379056.11</v>
      </c>
      <c r="D5910" s="1">
        <v>390572.17</v>
      </c>
      <c r="E5910" s="1">
        <v>769628.29</v>
      </c>
    </row>
    <row r="5911" spans="1:5">
      <c r="A5911" s="1">
        <v>1975</v>
      </c>
      <c r="B5911" s="1">
        <v>24</v>
      </c>
      <c r="C5911" s="1">
        <v>387851.18</v>
      </c>
      <c r="D5911" s="1">
        <v>396781.11</v>
      </c>
      <c r="E5911" s="1">
        <v>784632.29</v>
      </c>
    </row>
    <row r="5912" spans="1:5">
      <c r="A5912" s="1">
        <v>1975</v>
      </c>
      <c r="B5912" s="1">
        <v>25</v>
      </c>
      <c r="C5912" s="1">
        <v>397372.15</v>
      </c>
      <c r="D5912" s="1">
        <v>405489.11</v>
      </c>
      <c r="E5912" s="1">
        <v>802861.25</v>
      </c>
    </row>
    <row r="5913" spans="1:5">
      <c r="A5913" s="1">
        <v>1975</v>
      </c>
      <c r="B5913" s="1">
        <v>26</v>
      </c>
      <c r="C5913" s="1">
        <v>412129.42</v>
      </c>
      <c r="D5913" s="1">
        <v>419915.42</v>
      </c>
      <c r="E5913" s="1">
        <v>832044.84</v>
      </c>
    </row>
    <row r="5914" spans="1:5">
      <c r="A5914" s="1">
        <v>1975</v>
      </c>
      <c r="B5914" s="1">
        <v>27</v>
      </c>
      <c r="C5914" s="1">
        <v>434008.09</v>
      </c>
      <c r="D5914" s="1">
        <v>442463.88</v>
      </c>
      <c r="E5914" s="1">
        <v>876471.97</v>
      </c>
    </row>
    <row r="5915" spans="1:5">
      <c r="A5915" s="1">
        <v>1975</v>
      </c>
      <c r="B5915" s="1">
        <v>28</v>
      </c>
      <c r="C5915" s="1">
        <v>460966.11</v>
      </c>
      <c r="D5915" s="1">
        <v>471698.71</v>
      </c>
      <c r="E5915" s="1">
        <v>932664.82</v>
      </c>
    </row>
    <row r="5916" spans="1:5">
      <c r="A5916" s="1">
        <v>1975</v>
      </c>
      <c r="B5916" s="1">
        <v>29</v>
      </c>
      <c r="C5916" s="1">
        <v>386455.25</v>
      </c>
      <c r="D5916" s="1">
        <v>396650.82</v>
      </c>
      <c r="E5916" s="1">
        <v>783106.07</v>
      </c>
    </row>
    <row r="5917" spans="1:5">
      <c r="A5917" s="1">
        <v>1975</v>
      </c>
      <c r="B5917" s="1">
        <v>30</v>
      </c>
      <c r="C5917" s="1">
        <v>371881.91</v>
      </c>
      <c r="D5917" s="1">
        <v>382632.17</v>
      </c>
      <c r="E5917" s="1">
        <v>754514.08</v>
      </c>
    </row>
    <row r="5918" spans="1:5">
      <c r="A5918" s="1">
        <v>1975</v>
      </c>
      <c r="B5918" s="1">
        <v>31</v>
      </c>
      <c r="C5918" s="1">
        <v>364953.94</v>
      </c>
      <c r="D5918" s="1">
        <v>375298.58</v>
      </c>
      <c r="E5918" s="1">
        <v>740252.52</v>
      </c>
    </row>
    <row r="5919" spans="1:5">
      <c r="A5919" s="1">
        <v>1975</v>
      </c>
      <c r="B5919" s="1">
        <v>32</v>
      </c>
      <c r="C5919" s="1">
        <v>355995.87</v>
      </c>
      <c r="D5919" s="1">
        <v>365036.36</v>
      </c>
      <c r="E5919" s="1">
        <v>721032.23</v>
      </c>
    </row>
    <row r="5920" spans="1:5">
      <c r="A5920" s="1">
        <v>1975</v>
      </c>
      <c r="B5920" s="1">
        <v>33</v>
      </c>
      <c r="C5920" s="1">
        <v>328787.18</v>
      </c>
      <c r="D5920" s="1">
        <v>336331.81</v>
      </c>
      <c r="E5920" s="1">
        <v>665118.99</v>
      </c>
    </row>
    <row r="5921" spans="1:5">
      <c r="A5921" s="1">
        <v>1975</v>
      </c>
      <c r="B5921" s="1">
        <v>34</v>
      </c>
      <c r="C5921" s="1">
        <v>310516.55</v>
      </c>
      <c r="D5921" s="1">
        <v>317753.71999999997</v>
      </c>
      <c r="E5921" s="1">
        <v>628270.27</v>
      </c>
    </row>
    <row r="5922" spans="1:5">
      <c r="A5922" s="1">
        <v>1975</v>
      </c>
      <c r="B5922" s="1">
        <v>35</v>
      </c>
      <c r="C5922" s="1">
        <v>320605.05</v>
      </c>
      <c r="D5922" s="1">
        <v>328756.90000000002</v>
      </c>
      <c r="E5922" s="1">
        <v>649361.94999999995</v>
      </c>
    </row>
    <row r="5923" spans="1:5">
      <c r="A5923" s="1">
        <v>1975</v>
      </c>
      <c r="B5923" s="1">
        <v>36</v>
      </c>
      <c r="C5923" s="1">
        <v>325216.8</v>
      </c>
      <c r="D5923" s="1">
        <v>333838.89</v>
      </c>
      <c r="E5923" s="1">
        <v>659055.68000000005</v>
      </c>
    </row>
    <row r="5924" spans="1:5">
      <c r="A5924" s="1">
        <v>1975</v>
      </c>
      <c r="B5924" s="1">
        <v>37</v>
      </c>
      <c r="C5924" s="1">
        <v>325884.7</v>
      </c>
      <c r="D5924" s="1">
        <v>334769.86</v>
      </c>
      <c r="E5924" s="1">
        <v>660654.55000000005</v>
      </c>
    </row>
    <row r="5925" spans="1:5">
      <c r="A5925" s="1">
        <v>1975</v>
      </c>
      <c r="B5925" s="1">
        <v>38</v>
      </c>
      <c r="C5925" s="1">
        <v>320289.08</v>
      </c>
      <c r="D5925" s="1">
        <v>328158.63</v>
      </c>
      <c r="E5925" s="1">
        <v>648447.71</v>
      </c>
    </row>
    <row r="5926" spans="1:5">
      <c r="A5926" s="1">
        <v>1975</v>
      </c>
      <c r="B5926" s="1">
        <v>39</v>
      </c>
      <c r="C5926" s="1">
        <v>316344.46000000002</v>
      </c>
      <c r="D5926" s="1">
        <v>323499.83</v>
      </c>
      <c r="E5926" s="1">
        <v>639844.29</v>
      </c>
    </row>
    <row r="5927" spans="1:5">
      <c r="A5927" s="1">
        <v>1975</v>
      </c>
      <c r="B5927" s="1">
        <v>40</v>
      </c>
      <c r="C5927" s="1">
        <v>310779.61</v>
      </c>
      <c r="D5927" s="1">
        <v>317920.78999999998</v>
      </c>
      <c r="E5927" s="1">
        <v>628700.39</v>
      </c>
    </row>
    <row r="5928" spans="1:5">
      <c r="A5928" s="1">
        <v>1975</v>
      </c>
      <c r="B5928" s="1">
        <v>41</v>
      </c>
      <c r="C5928" s="1">
        <v>306574.06</v>
      </c>
      <c r="D5928" s="1">
        <v>313236.28999999998</v>
      </c>
      <c r="E5928" s="1">
        <v>619810.34</v>
      </c>
    </row>
    <row r="5929" spans="1:5">
      <c r="A5929" s="1">
        <v>1975</v>
      </c>
      <c r="B5929" s="1">
        <v>42</v>
      </c>
      <c r="C5929" s="1">
        <v>309576.28000000003</v>
      </c>
      <c r="D5929" s="1">
        <v>314643.09999999998</v>
      </c>
      <c r="E5929" s="1">
        <v>624219.38</v>
      </c>
    </row>
    <row r="5930" spans="1:5">
      <c r="A5930" s="1">
        <v>1975</v>
      </c>
      <c r="B5930" s="1">
        <v>43</v>
      </c>
      <c r="C5930" s="1">
        <v>317959.65000000002</v>
      </c>
      <c r="D5930" s="1">
        <v>321817.56</v>
      </c>
      <c r="E5930" s="1">
        <v>639777.21</v>
      </c>
    </row>
    <row r="5931" spans="1:5">
      <c r="A5931" s="1">
        <v>1975</v>
      </c>
      <c r="B5931" s="1">
        <v>44</v>
      </c>
      <c r="C5931" s="1">
        <v>326165.69</v>
      </c>
      <c r="D5931" s="1">
        <v>326549.12</v>
      </c>
      <c r="E5931" s="1">
        <v>652714.81000000006</v>
      </c>
    </row>
    <row r="5932" spans="1:5">
      <c r="A5932" s="1">
        <v>1975</v>
      </c>
      <c r="B5932" s="1">
        <v>45</v>
      </c>
      <c r="C5932" s="1">
        <v>329592.27</v>
      </c>
      <c r="D5932" s="1">
        <v>326579.58</v>
      </c>
      <c r="E5932" s="1">
        <v>656171.86</v>
      </c>
    </row>
    <row r="5933" spans="1:5">
      <c r="A5933" s="1">
        <v>1975</v>
      </c>
      <c r="B5933" s="1">
        <v>46</v>
      </c>
      <c r="C5933" s="1">
        <v>328394.76</v>
      </c>
      <c r="D5933" s="1">
        <v>324673.34999999998</v>
      </c>
      <c r="E5933" s="1">
        <v>653068.11</v>
      </c>
    </row>
    <row r="5934" spans="1:5">
      <c r="A5934" s="1">
        <v>1975</v>
      </c>
      <c r="B5934" s="1">
        <v>47</v>
      </c>
      <c r="C5934" s="1">
        <v>328605.71000000002</v>
      </c>
      <c r="D5934" s="1">
        <v>324803.28000000003</v>
      </c>
      <c r="E5934" s="1">
        <v>653408.99</v>
      </c>
    </row>
    <row r="5935" spans="1:5">
      <c r="A5935" s="1">
        <v>1975</v>
      </c>
      <c r="B5935" s="1">
        <v>48</v>
      </c>
      <c r="C5935" s="1">
        <v>333472.48</v>
      </c>
      <c r="D5935" s="1">
        <v>329307.07</v>
      </c>
      <c r="E5935" s="1">
        <v>662779.55000000005</v>
      </c>
    </row>
    <row r="5936" spans="1:5">
      <c r="A5936" s="1">
        <v>1975</v>
      </c>
      <c r="B5936" s="1">
        <v>49</v>
      </c>
      <c r="C5936" s="1">
        <v>338978.56</v>
      </c>
      <c r="D5936" s="1">
        <v>334173.83</v>
      </c>
      <c r="E5936" s="1">
        <v>673152.39</v>
      </c>
    </row>
    <row r="5937" spans="1:5">
      <c r="A5937" s="1">
        <v>1975</v>
      </c>
      <c r="B5937" s="1">
        <v>50</v>
      </c>
      <c r="C5937" s="1">
        <v>342604.77</v>
      </c>
      <c r="D5937" s="1">
        <v>335530.65999999997</v>
      </c>
      <c r="E5937" s="1">
        <v>678135.43</v>
      </c>
    </row>
    <row r="5938" spans="1:5">
      <c r="A5938" s="1">
        <v>1975</v>
      </c>
      <c r="B5938" s="1">
        <v>51</v>
      </c>
      <c r="C5938" s="1">
        <v>346853.21</v>
      </c>
      <c r="D5938" s="1">
        <v>336715.98</v>
      </c>
      <c r="E5938" s="1">
        <v>683569.19</v>
      </c>
    </row>
    <row r="5939" spans="1:5">
      <c r="A5939" s="1">
        <v>1975</v>
      </c>
      <c r="B5939" s="1">
        <v>52</v>
      </c>
      <c r="C5939" s="1">
        <v>355151.52</v>
      </c>
      <c r="D5939" s="1">
        <v>342478.38</v>
      </c>
      <c r="E5939" s="1">
        <v>697629.9</v>
      </c>
    </row>
    <row r="5940" spans="1:5">
      <c r="A5940" s="1">
        <v>1975</v>
      </c>
      <c r="B5940" s="1">
        <v>53</v>
      </c>
      <c r="C5940" s="1">
        <v>370620.19</v>
      </c>
      <c r="D5940" s="1">
        <v>354518</v>
      </c>
      <c r="E5940" s="1">
        <v>725138.19</v>
      </c>
    </row>
    <row r="5941" spans="1:5">
      <c r="A5941" s="1">
        <v>1975</v>
      </c>
      <c r="B5941" s="1">
        <v>54</v>
      </c>
      <c r="C5941" s="1">
        <v>389558.02</v>
      </c>
      <c r="D5941" s="1">
        <v>368799.76</v>
      </c>
      <c r="E5941" s="1">
        <v>758357.77</v>
      </c>
    </row>
    <row r="5942" spans="1:5">
      <c r="A5942" s="1">
        <v>1975</v>
      </c>
      <c r="B5942" s="1">
        <v>55</v>
      </c>
      <c r="C5942" s="1">
        <v>371693.12</v>
      </c>
      <c r="D5942" s="1">
        <v>348608.56</v>
      </c>
      <c r="E5942" s="1">
        <v>720301.67</v>
      </c>
    </row>
    <row r="5943" spans="1:5">
      <c r="A5943" s="1">
        <v>1975</v>
      </c>
      <c r="B5943" s="1">
        <v>56</v>
      </c>
      <c r="C5943" s="1">
        <v>310545.03999999998</v>
      </c>
      <c r="D5943" s="1">
        <v>288134.73</v>
      </c>
      <c r="E5943" s="1">
        <v>598679.77</v>
      </c>
    </row>
    <row r="5944" spans="1:5">
      <c r="A5944" s="1">
        <v>1975</v>
      </c>
      <c r="B5944" s="1">
        <v>57</v>
      </c>
      <c r="C5944" s="1">
        <v>281253.34000000003</v>
      </c>
      <c r="D5944" s="1">
        <v>258377.83</v>
      </c>
      <c r="E5944" s="1">
        <v>539631.17000000004</v>
      </c>
    </row>
    <row r="5945" spans="1:5">
      <c r="A5945" s="1">
        <v>1975</v>
      </c>
      <c r="B5945" s="1">
        <v>58</v>
      </c>
      <c r="C5945" s="1">
        <v>298377.62</v>
      </c>
      <c r="D5945" s="1">
        <v>272672.40999999997</v>
      </c>
      <c r="E5945" s="1">
        <v>571050.04</v>
      </c>
    </row>
    <row r="5946" spans="1:5">
      <c r="A5946" s="1">
        <v>1975</v>
      </c>
      <c r="B5946" s="1">
        <v>59</v>
      </c>
      <c r="C5946" s="1">
        <v>321714.14</v>
      </c>
      <c r="D5946" s="1">
        <v>291917.44</v>
      </c>
      <c r="E5946" s="1">
        <v>613631.57999999996</v>
      </c>
    </row>
    <row r="5947" spans="1:5">
      <c r="A5947" s="1">
        <v>1975</v>
      </c>
      <c r="B5947" s="1">
        <v>60</v>
      </c>
      <c r="C5947" s="1">
        <v>339535.38</v>
      </c>
      <c r="D5947" s="1">
        <v>304312.99</v>
      </c>
      <c r="E5947" s="1">
        <v>643848.37</v>
      </c>
    </row>
    <row r="5948" spans="1:5">
      <c r="A5948" s="1">
        <v>1975</v>
      </c>
      <c r="B5948" s="1">
        <v>61</v>
      </c>
      <c r="C5948" s="1">
        <v>345459.6</v>
      </c>
      <c r="D5948" s="1">
        <v>306739.98</v>
      </c>
      <c r="E5948" s="1">
        <v>652199.57999999996</v>
      </c>
    </row>
    <row r="5949" spans="1:5">
      <c r="A5949" s="1">
        <v>1975</v>
      </c>
      <c r="B5949" s="1">
        <v>62</v>
      </c>
      <c r="C5949" s="1">
        <v>340466.09</v>
      </c>
      <c r="D5949" s="1">
        <v>300677.65999999997</v>
      </c>
      <c r="E5949" s="1">
        <v>641143.74</v>
      </c>
    </row>
    <row r="5950" spans="1:5">
      <c r="A5950" s="1">
        <v>1975</v>
      </c>
      <c r="B5950" s="1">
        <v>63</v>
      </c>
      <c r="C5950" s="1">
        <v>333523.77</v>
      </c>
      <c r="D5950" s="1">
        <v>291480.78999999998</v>
      </c>
      <c r="E5950" s="1">
        <v>625004.55000000005</v>
      </c>
    </row>
    <row r="5951" spans="1:5">
      <c r="A5951" s="1">
        <v>1975</v>
      </c>
      <c r="B5951" s="1">
        <v>64</v>
      </c>
      <c r="C5951" s="1">
        <v>330241.25</v>
      </c>
      <c r="D5951" s="1">
        <v>283240.21000000002</v>
      </c>
      <c r="E5951" s="1">
        <v>613481.46</v>
      </c>
    </row>
    <row r="5952" spans="1:5">
      <c r="A5952" s="1">
        <v>1975</v>
      </c>
      <c r="B5952" s="1">
        <v>65</v>
      </c>
      <c r="C5952" s="1">
        <v>328729.17</v>
      </c>
      <c r="D5952" s="1">
        <v>276749.28999999998</v>
      </c>
      <c r="E5952" s="1">
        <v>605478.46</v>
      </c>
    </row>
    <row r="5953" spans="1:5">
      <c r="A5953" s="1">
        <v>1975</v>
      </c>
      <c r="B5953" s="1">
        <v>66</v>
      </c>
      <c r="C5953" s="1">
        <v>324642.76</v>
      </c>
      <c r="D5953" s="1">
        <v>268253.44</v>
      </c>
      <c r="E5953" s="1">
        <v>592896.19999999995</v>
      </c>
    </row>
    <row r="5954" spans="1:5">
      <c r="A5954" s="1">
        <v>1975</v>
      </c>
      <c r="B5954" s="1">
        <v>67</v>
      </c>
      <c r="C5954" s="1">
        <v>316744.13</v>
      </c>
      <c r="D5954" s="1">
        <v>256389.99</v>
      </c>
      <c r="E5954" s="1">
        <v>573134.12</v>
      </c>
    </row>
    <row r="5955" spans="1:5">
      <c r="A5955" s="1">
        <v>1975</v>
      </c>
      <c r="B5955" s="1">
        <v>68</v>
      </c>
      <c r="C5955" s="1">
        <v>306354.28000000003</v>
      </c>
      <c r="D5955" s="1">
        <v>242015.84</v>
      </c>
      <c r="E5955" s="1">
        <v>548370.13</v>
      </c>
    </row>
    <row r="5956" spans="1:5">
      <c r="A5956" s="1">
        <v>1975</v>
      </c>
      <c r="B5956" s="1">
        <v>69</v>
      </c>
      <c r="C5956" s="1">
        <v>297667.59000000003</v>
      </c>
      <c r="D5956" s="1">
        <v>227129.47</v>
      </c>
      <c r="E5956" s="1">
        <v>524797.06999999995</v>
      </c>
    </row>
    <row r="5957" spans="1:5">
      <c r="A5957" s="1">
        <v>1975</v>
      </c>
      <c r="B5957" s="1">
        <v>70</v>
      </c>
      <c r="C5957" s="1">
        <v>288827.40999999997</v>
      </c>
      <c r="D5957" s="1">
        <v>212834.05</v>
      </c>
      <c r="E5957" s="1">
        <v>501661.46</v>
      </c>
    </row>
    <row r="5958" spans="1:5">
      <c r="A5958" s="1">
        <v>1975</v>
      </c>
      <c r="B5958" s="1">
        <v>71</v>
      </c>
      <c r="C5958" s="1">
        <v>277071.40999999997</v>
      </c>
      <c r="D5958" s="1">
        <v>198136.85</v>
      </c>
      <c r="E5958" s="1">
        <v>475208.25</v>
      </c>
    </row>
    <row r="5959" spans="1:5">
      <c r="A5959" s="1">
        <v>1975</v>
      </c>
      <c r="B5959" s="1">
        <v>72</v>
      </c>
      <c r="C5959" s="1">
        <v>263678.37</v>
      </c>
      <c r="D5959" s="1">
        <v>182535.25</v>
      </c>
      <c r="E5959" s="1">
        <v>446213.61</v>
      </c>
    </row>
    <row r="5960" spans="1:5">
      <c r="A5960" s="1">
        <v>1975</v>
      </c>
      <c r="B5960" s="1">
        <v>73</v>
      </c>
      <c r="C5960" s="1">
        <v>251226.82</v>
      </c>
      <c r="D5960" s="1">
        <v>165928.95000000001</v>
      </c>
      <c r="E5960" s="1">
        <v>417155.77</v>
      </c>
    </row>
    <row r="5961" spans="1:5">
      <c r="A5961" s="1">
        <v>1975</v>
      </c>
      <c r="B5961" s="1">
        <v>74</v>
      </c>
      <c r="C5961" s="1">
        <v>240193.05</v>
      </c>
      <c r="D5961" s="1">
        <v>148734.28</v>
      </c>
      <c r="E5961" s="1">
        <v>388927.33</v>
      </c>
    </row>
    <row r="5962" spans="1:5">
      <c r="A5962" s="1">
        <v>1975</v>
      </c>
      <c r="B5962" s="1">
        <v>75</v>
      </c>
      <c r="C5962" s="1">
        <v>224816.45</v>
      </c>
      <c r="D5962" s="1">
        <v>130537.15</v>
      </c>
      <c r="E5962" s="1">
        <v>355353.59999999998</v>
      </c>
    </row>
    <row r="5963" spans="1:5">
      <c r="A5963" s="1">
        <v>1975</v>
      </c>
      <c r="B5963" s="1">
        <v>76</v>
      </c>
      <c r="C5963" s="1">
        <v>204928.95</v>
      </c>
      <c r="D5963" s="1">
        <v>111923.52</v>
      </c>
      <c r="E5963" s="1">
        <v>316852.46999999997</v>
      </c>
    </row>
    <row r="5964" spans="1:5">
      <c r="A5964" s="1">
        <v>1975</v>
      </c>
      <c r="B5964" s="1">
        <v>77</v>
      </c>
      <c r="C5964" s="1">
        <v>188364.63</v>
      </c>
      <c r="D5964" s="1">
        <v>97488.56</v>
      </c>
      <c r="E5964" s="1">
        <v>285853.18</v>
      </c>
    </row>
    <row r="5965" spans="1:5">
      <c r="A5965" s="1">
        <v>1975</v>
      </c>
      <c r="B5965" s="1">
        <v>78</v>
      </c>
      <c r="C5965" s="1">
        <v>175148.37</v>
      </c>
      <c r="D5965" s="1">
        <v>86056.14</v>
      </c>
      <c r="E5965" s="1">
        <v>261204.51</v>
      </c>
    </row>
    <row r="5966" spans="1:5">
      <c r="A5966" s="1">
        <v>1975</v>
      </c>
      <c r="B5966" s="1">
        <v>79</v>
      </c>
      <c r="C5966" s="1">
        <v>161082.01999999999</v>
      </c>
      <c r="D5966" s="1">
        <v>75962.7</v>
      </c>
      <c r="E5966" s="1">
        <v>237044.72</v>
      </c>
    </row>
    <row r="5967" spans="1:5">
      <c r="A5967" s="1">
        <v>1975</v>
      </c>
      <c r="B5967" s="1">
        <v>80</v>
      </c>
      <c r="C5967" s="1">
        <v>146590.63</v>
      </c>
      <c r="D5967" s="1">
        <v>65989.41</v>
      </c>
      <c r="E5967" s="1">
        <v>212580.04</v>
      </c>
    </row>
    <row r="5968" spans="1:5">
      <c r="A5968" s="1">
        <v>1975</v>
      </c>
      <c r="B5968" s="1">
        <v>81</v>
      </c>
      <c r="C5968" s="1">
        <v>132488.76999999999</v>
      </c>
      <c r="D5968" s="1">
        <v>57764.97</v>
      </c>
      <c r="E5968" s="1">
        <v>190253.74</v>
      </c>
    </row>
    <row r="5969" spans="1:5">
      <c r="A5969" s="1">
        <v>1975</v>
      </c>
      <c r="B5969" s="1">
        <v>82</v>
      </c>
      <c r="C5969" s="1">
        <v>119218.06</v>
      </c>
      <c r="D5969" s="1">
        <v>50209.26</v>
      </c>
      <c r="E5969" s="1">
        <v>169427.31</v>
      </c>
    </row>
    <row r="5970" spans="1:5">
      <c r="A5970" s="1">
        <v>1975</v>
      </c>
      <c r="B5970" s="1">
        <v>83</v>
      </c>
      <c r="C5970" s="1">
        <v>104983.18</v>
      </c>
      <c r="D5970" s="1">
        <v>42534.79</v>
      </c>
      <c r="E5970" s="1">
        <v>147517.97</v>
      </c>
    </row>
    <row r="5971" spans="1:5">
      <c r="A5971" s="1">
        <v>1975</v>
      </c>
      <c r="B5971" s="1">
        <v>84</v>
      </c>
      <c r="C5971" s="1">
        <v>90636.88</v>
      </c>
      <c r="D5971" s="1">
        <v>35231.769999999997</v>
      </c>
      <c r="E5971" s="1">
        <v>125868.64</v>
      </c>
    </row>
    <row r="5972" spans="1:5">
      <c r="A5972" s="1">
        <v>1975</v>
      </c>
      <c r="B5972" s="1">
        <v>85</v>
      </c>
      <c r="C5972" s="1">
        <v>77960.84</v>
      </c>
      <c r="D5972" s="1">
        <v>29092.89</v>
      </c>
      <c r="E5972" s="1">
        <v>107053.74</v>
      </c>
    </row>
    <row r="5973" spans="1:5">
      <c r="A5973" s="1">
        <v>1975</v>
      </c>
      <c r="B5973" s="1">
        <v>86</v>
      </c>
      <c r="C5973" s="1">
        <v>67196.25</v>
      </c>
      <c r="D5973" s="1">
        <v>24026.34</v>
      </c>
      <c r="E5973" s="1">
        <v>91222.59</v>
      </c>
    </row>
    <row r="5974" spans="1:5">
      <c r="A5974" s="1">
        <v>1975</v>
      </c>
      <c r="B5974" s="1">
        <v>87</v>
      </c>
      <c r="C5974" s="1">
        <v>55726.79</v>
      </c>
      <c r="D5974" s="1">
        <v>19109.28</v>
      </c>
      <c r="E5974" s="1">
        <v>74836.070000000007</v>
      </c>
    </row>
    <row r="5975" spans="1:5">
      <c r="A5975" s="1">
        <v>1975</v>
      </c>
      <c r="B5975" s="1">
        <v>88</v>
      </c>
      <c r="C5975" s="1">
        <v>45624.34</v>
      </c>
      <c r="D5975" s="1">
        <v>15007.31</v>
      </c>
      <c r="E5975" s="1">
        <v>60631.65</v>
      </c>
    </row>
    <row r="5976" spans="1:5">
      <c r="A5976" s="1">
        <v>1975</v>
      </c>
      <c r="B5976" s="1">
        <v>89</v>
      </c>
      <c r="C5976" s="1">
        <v>37025.760000000002</v>
      </c>
      <c r="D5976" s="1">
        <v>11585.73</v>
      </c>
      <c r="E5976" s="1">
        <v>48611.49</v>
      </c>
    </row>
    <row r="5977" spans="1:5">
      <c r="A5977" s="1">
        <v>1975</v>
      </c>
      <c r="B5977" s="1">
        <v>90</v>
      </c>
      <c r="C5977" s="1">
        <v>29368.66</v>
      </c>
      <c r="D5977" s="1">
        <v>8757.86</v>
      </c>
      <c r="E5977" s="1">
        <v>38126.519999999997</v>
      </c>
    </row>
    <row r="5978" spans="1:5">
      <c r="A5978" s="1">
        <v>1975</v>
      </c>
      <c r="B5978" s="1">
        <v>91</v>
      </c>
      <c r="C5978" s="1">
        <v>22825.65</v>
      </c>
      <c r="D5978" s="1">
        <v>6528.68</v>
      </c>
      <c r="E5978" s="1">
        <v>29354.33</v>
      </c>
    </row>
    <row r="5979" spans="1:5">
      <c r="A5979" s="1">
        <v>1975</v>
      </c>
      <c r="B5979" s="1">
        <v>92</v>
      </c>
      <c r="C5979" s="1">
        <v>17356.759999999998</v>
      </c>
      <c r="D5979" s="1">
        <v>4757.01</v>
      </c>
      <c r="E5979" s="1">
        <v>22113.77</v>
      </c>
    </row>
    <row r="5980" spans="1:5">
      <c r="A5980" s="1">
        <v>1975</v>
      </c>
      <c r="B5980" s="1">
        <v>93</v>
      </c>
      <c r="C5980" s="1">
        <v>12938.83</v>
      </c>
      <c r="D5980" s="1">
        <v>3377.69</v>
      </c>
      <c r="E5980" s="1">
        <v>16316.52</v>
      </c>
    </row>
    <row r="5981" spans="1:5">
      <c r="A5981" s="1">
        <v>1975</v>
      </c>
      <c r="B5981" s="1">
        <v>94</v>
      </c>
      <c r="C5981" s="1">
        <v>9376</v>
      </c>
      <c r="D5981" s="1">
        <v>2305.65</v>
      </c>
      <c r="E5981" s="1">
        <v>11681.65</v>
      </c>
    </row>
    <row r="5982" spans="1:5">
      <c r="A5982" s="1">
        <v>1975</v>
      </c>
      <c r="B5982" s="1">
        <v>95</v>
      </c>
      <c r="C5982" s="1">
        <v>6478.72</v>
      </c>
      <c r="D5982" s="1">
        <v>1497.84</v>
      </c>
      <c r="E5982" s="1">
        <v>7976.57</v>
      </c>
    </row>
    <row r="5983" spans="1:5">
      <c r="A5983" s="1">
        <v>1975</v>
      </c>
      <c r="B5983" s="1">
        <v>96</v>
      </c>
      <c r="C5983" s="1">
        <v>4262.1000000000004</v>
      </c>
      <c r="D5983" s="1">
        <v>956.19</v>
      </c>
      <c r="E5983" s="1">
        <v>5218.29</v>
      </c>
    </row>
    <row r="5984" spans="1:5">
      <c r="A5984" s="1">
        <v>1975</v>
      </c>
      <c r="B5984" s="1">
        <v>97</v>
      </c>
      <c r="C5984" s="1">
        <v>2786.71</v>
      </c>
      <c r="D5984" s="1">
        <v>588.36</v>
      </c>
      <c r="E5984" s="1">
        <v>3375.07</v>
      </c>
    </row>
    <row r="5985" spans="1:5">
      <c r="A5985" s="1">
        <v>1975</v>
      </c>
      <c r="B5985" s="1">
        <v>98</v>
      </c>
      <c r="C5985" s="1">
        <v>1831.95</v>
      </c>
      <c r="D5985" s="1">
        <v>346.47</v>
      </c>
      <c r="E5985" s="1">
        <v>2178.42</v>
      </c>
    </row>
    <row r="5986" spans="1:5">
      <c r="A5986" s="1">
        <v>1975</v>
      </c>
      <c r="B5986" s="1">
        <v>99</v>
      </c>
      <c r="C5986" s="1">
        <v>1148.21</v>
      </c>
      <c r="D5986" s="1">
        <v>205.96</v>
      </c>
      <c r="E5986" s="1">
        <v>1354.18</v>
      </c>
    </row>
    <row r="5987" spans="1:5">
      <c r="A5987" s="1">
        <v>1975</v>
      </c>
      <c r="B5987" s="1">
        <v>100</v>
      </c>
      <c r="C5987" s="1">
        <v>672.78</v>
      </c>
      <c r="D5987" s="1">
        <v>117.66</v>
      </c>
      <c r="E5987" s="1">
        <v>790.44</v>
      </c>
    </row>
    <row r="5988" spans="1:5">
      <c r="A5988" s="1">
        <v>1975</v>
      </c>
      <c r="B5988" s="1">
        <v>101</v>
      </c>
      <c r="C5988" s="1">
        <v>387.55</v>
      </c>
      <c r="D5988" s="1">
        <v>60.3</v>
      </c>
      <c r="E5988" s="1">
        <v>447.85</v>
      </c>
    </row>
    <row r="5989" spans="1:5">
      <c r="A5989" s="1">
        <v>1975</v>
      </c>
      <c r="B5989" s="1">
        <v>102</v>
      </c>
      <c r="C5989" s="1">
        <v>213.8</v>
      </c>
      <c r="D5989" s="1">
        <v>26.38</v>
      </c>
      <c r="E5989" s="1">
        <v>240.18</v>
      </c>
    </row>
    <row r="5990" spans="1:5">
      <c r="A5990" s="1">
        <v>1975</v>
      </c>
      <c r="B5990" s="1">
        <v>103</v>
      </c>
      <c r="C5990" s="1">
        <v>117.36</v>
      </c>
      <c r="D5990" s="1">
        <v>12.95</v>
      </c>
      <c r="E5990" s="1">
        <v>130.31</v>
      </c>
    </row>
    <row r="5991" spans="1:5">
      <c r="A5991" s="1">
        <v>1975</v>
      </c>
      <c r="B5991" s="1">
        <v>104</v>
      </c>
      <c r="C5991" s="1">
        <v>62.56</v>
      </c>
      <c r="D5991" s="1">
        <v>6.57</v>
      </c>
      <c r="E5991" s="1">
        <v>69.13</v>
      </c>
    </row>
    <row r="5992" spans="1:5">
      <c r="A5992" s="1">
        <v>1975</v>
      </c>
      <c r="B5992" s="1">
        <v>105</v>
      </c>
      <c r="C5992" s="1">
        <v>29.19</v>
      </c>
      <c r="D5992" s="1">
        <v>2.57</v>
      </c>
      <c r="E5992" s="1">
        <v>31.76</v>
      </c>
    </row>
    <row r="5993" spans="1:5">
      <c r="A5993" s="1">
        <v>1975</v>
      </c>
      <c r="B5993" s="1">
        <v>106</v>
      </c>
      <c r="C5993" s="1">
        <v>13.79</v>
      </c>
      <c r="D5993" s="1">
        <v>1</v>
      </c>
      <c r="E5993" s="1">
        <v>14.79</v>
      </c>
    </row>
    <row r="5994" spans="1:5">
      <c r="A5994" s="1">
        <v>1975</v>
      </c>
      <c r="B5994" s="1">
        <v>107</v>
      </c>
      <c r="C5994" s="1">
        <v>6.86</v>
      </c>
      <c r="D5994" s="1">
        <v>0.48</v>
      </c>
      <c r="E5994" s="1">
        <v>7.35</v>
      </c>
    </row>
    <row r="5995" spans="1:5">
      <c r="A5995" s="1">
        <v>1975</v>
      </c>
      <c r="B5995" s="1">
        <v>108</v>
      </c>
      <c r="C5995" s="1">
        <v>2.61</v>
      </c>
      <c r="D5995" s="1">
        <v>0</v>
      </c>
      <c r="E5995" s="1">
        <v>2.61</v>
      </c>
    </row>
    <row r="5996" spans="1:5">
      <c r="A5996" s="1">
        <v>1975</v>
      </c>
      <c r="B5996" s="1">
        <v>109</v>
      </c>
      <c r="C5996" s="1">
        <v>0.46</v>
      </c>
      <c r="D5996" s="1">
        <v>0</v>
      </c>
      <c r="E5996" s="1">
        <v>0.46</v>
      </c>
    </row>
    <row r="5997" spans="1:5">
      <c r="A5997" s="1">
        <v>1975</v>
      </c>
      <c r="B5997" s="1" t="s">
        <v>121</v>
      </c>
      <c r="C5997" s="1">
        <v>0.51</v>
      </c>
      <c r="D5997" s="1">
        <v>1</v>
      </c>
      <c r="E5997" s="1">
        <v>1.51</v>
      </c>
    </row>
    <row r="5998" spans="1:5">
      <c r="A5998" s="1">
        <v>1976</v>
      </c>
      <c r="B5998" s="1">
        <v>0</v>
      </c>
      <c r="C5998" s="1">
        <v>329544.90999999997</v>
      </c>
      <c r="D5998" s="1">
        <v>348065.81</v>
      </c>
      <c r="E5998" s="1">
        <v>677610.72</v>
      </c>
    </row>
    <row r="5999" spans="1:5">
      <c r="A5999" s="1">
        <v>1976</v>
      </c>
      <c r="B5999" s="1">
        <v>1</v>
      </c>
      <c r="C5999" s="1">
        <v>342174.04</v>
      </c>
      <c r="D5999" s="1">
        <v>360987.36</v>
      </c>
      <c r="E5999" s="1">
        <v>703161.39</v>
      </c>
    </row>
    <row r="6000" spans="1:5">
      <c r="A6000" s="1">
        <v>1976</v>
      </c>
      <c r="B6000" s="1">
        <v>2</v>
      </c>
      <c r="C6000" s="1">
        <v>356264.87</v>
      </c>
      <c r="D6000" s="1">
        <v>376593.07</v>
      </c>
      <c r="E6000" s="1">
        <v>732857.94</v>
      </c>
    </row>
    <row r="6001" spans="1:5">
      <c r="A6001" s="1">
        <v>1976</v>
      </c>
      <c r="B6001" s="1">
        <v>3</v>
      </c>
      <c r="C6001" s="1">
        <v>379282.77</v>
      </c>
      <c r="D6001" s="1">
        <v>401683.65</v>
      </c>
      <c r="E6001" s="1">
        <v>780966.42</v>
      </c>
    </row>
    <row r="6002" spans="1:5">
      <c r="A6002" s="1">
        <v>1976</v>
      </c>
      <c r="B6002" s="1">
        <v>4</v>
      </c>
      <c r="C6002" s="1">
        <v>402243.7</v>
      </c>
      <c r="D6002" s="1">
        <v>425456.13</v>
      </c>
      <c r="E6002" s="1">
        <v>827699.83</v>
      </c>
    </row>
    <row r="6003" spans="1:5">
      <c r="A6003" s="1">
        <v>1976</v>
      </c>
      <c r="B6003" s="1">
        <v>5</v>
      </c>
      <c r="C6003" s="1">
        <v>424611.5</v>
      </c>
      <c r="D6003" s="1">
        <v>448581.19</v>
      </c>
      <c r="E6003" s="1">
        <v>873192.69</v>
      </c>
    </row>
    <row r="6004" spans="1:5">
      <c r="A6004" s="1">
        <v>1976</v>
      </c>
      <c r="B6004" s="1">
        <v>6</v>
      </c>
      <c r="C6004" s="1">
        <v>422477.94</v>
      </c>
      <c r="D6004" s="1">
        <v>445788</v>
      </c>
      <c r="E6004" s="1">
        <v>868265.95</v>
      </c>
    </row>
    <row r="6005" spans="1:5">
      <c r="A6005" s="1">
        <v>1976</v>
      </c>
      <c r="B6005" s="1">
        <v>7</v>
      </c>
      <c r="C6005" s="1">
        <v>437311.95</v>
      </c>
      <c r="D6005" s="1">
        <v>460564.01</v>
      </c>
      <c r="E6005" s="1">
        <v>897875.96</v>
      </c>
    </row>
    <row r="6006" spans="1:5">
      <c r="A6006" s="1">
        <v>1976</v>
      </c>
      <c r="B6006" s="1">
        <v>8</v>
      </c>
      <c r="C6006" s="1">
        <v>442097.15</v>
      </c>
      <c r="D6006" s="1">
        <v>466009.97</v>
      </c>
      <c r="E6006" s="1">
        <v>908107.12</v>
      </c>
    </row>
    <row r="6007" spans="1:5">
      <c r="A6007" s="1">
        <v>1976</v>
      </c>
      <c r="B6007" s="1">
        <v>9</v>
      </c>
      <c r="C6007" s="1">
        <v>451864.77</v>
      </c>
      <c r="D6007" s="1">
        <v>476927.32</v>
      </c>
      <c r="E6007" s="1">
        <v>928792.09</v>
      </c>
    </row>
    <row r="6008" spans="1:5">
      <c r="A6008" s="1">
        <v>1976</v>
      </c>
      <c r="B6008" s="1">
        <v>10</v>
      </c>
      <c r="C6008" s="1">
        <v>454970.62</v>
      </c>
      <c r="D6008" s="1">
        <v>480378.99</v>
      </c>
      <c r="E6008" s="1">
        <v>935349.61</v>
      </c>
    </row>
    <row r="6009" spans="1:5">
      <c r="A6009" s="1">
        <v>1976</v>
      </c>
      <c r="B6009" s="1">
        <v>11</v>
      </c>
      <c r="C6009" s="1">
        <v>461641.57</v>
      </c>
      <c r="D6009" s="1">
        <v>488281.59999999998</v>
      </c>
      <c r="E6009" s="1">
        <v>949923.17</v>
      </c>
    </row>
    <row r="6010" spans="1:5">
      <c r="A6010" s="1">
        <v>1976</v>
      </c>
      <c r="B6010" s="1">
        <v>12</v>
      </c>
      <c r="C6010" s="1">
        <v>460080.95</v>
      </c>
      <c r="D6010" s="1">
        <v>487350.61</v>
      </c>
      <c r="E6010" s="1">
        <v>947431.57</v>
      </c>
    </row>
    <row r="6011" spans="1:5">
      <c r="A6011" s="1">
        <v>1976</v>
      </c>
      <c r="B6011" s="1">
        <v>13</v>
      </c>
      <c r="C6011" s="1">
        <v>454986.67</v>
      </c>
      <c r="D6011" s="1">
        <v>480152.81</v>
      </c>
      <c r="E6011" s="1">
        <v>935139.47</v>
      </c>
    </row>
    <row r="6012" spans="1:5">
      <c r="A6012" s="1">
        <v>1976</v>
      </c>
      <c r="B6012" s="1">
        <v>14</v>
      </c>
      <c r="C6012" s="1">
        <v>448412.93</v>
      </c>
      <c r="D6012" s="1">
        <v>470893.27</v>
      </c>
      <c r="E6012" s="1">
        <v>919306.2</v>
      </c>
    </row>
    <row r="6013" spans="1:5">
      <c r="A6013" s="1">
        <v>1976</v>
      </c>
      <c r="B6013" s="1">
        <v>15</v>
      </c>
      <c r="C6013" s="1">
        <v>438339.34</v>
      </c>
      <c r="D6013" s="1">
        <v>459568.4</v>
      </c>
      <c r="E6013" s="1">
        <v>897907.74</v>
      </c>
    </row>
    <row r="6014" spans="1:5">
      <c r="A6014" s="1">
        <v>1976</v>
      </c>
      <c r="B6014" s="1">
        <v>16</v>
      </c>
      <c r="C6014" s="1">
        <v>421847.52</v>
      </c>
      <c r="D6014" s="1">
        <v>441294.69</v>
      </c>
      <c r="E6014" s="1">
        <v>863142.21</v>
      </c>
    </row>
    <row r="6015" spans="1:5">
      <c r="A6015" s="1">
        <v>1976</v>
      </c>
      <c r="B6015" s="1">
        <v>17</v>
      </c>
      <c r="C6015" s="1">
        <v>416520.84</v>
      </c>
      <c r="D6015" s="1">
        <v>433358.09</v>
      </c>
      <c r="E6015" s="1">
        <v>849878.93</v>
      </c>
    </row>
    <row r="6016" spans="1:5">
      <c r="A6016" s="1">
        <v>1976</v>
      </c>
      <c r="B6016" s="1">
        <v>18</v>
      </c>
      <c r="C6016" s="1">
        <v>405057.14</v>
      </c>
      <c r="D6016" s="1">
        <v>421794.94</v>
      </c>
      <c r="E6016" s="1">
        <v>826852.08</v>
      </c>
    </row>
    <row r="6017" spans="1:5">
      <c r="A6017" s="1">
        <v>1976</v>
      </c>
      <c r="B6017" s="1">
        <v>19</v>
      </c>
      <c r="C6017" s="1">
        <v>394737.84</v>
      </c>
      <c r="D6017" s="1">
        <v>411794.41</v>
      </c>
      <c r="E6017" s="1">
        <v>806532.25</v>
      </c>
    </row>
    <row r="6018" spans="1:5">
      <c r="A6018" s="1">
        <v>1976</v>
      </c>
      <c r="B6018" s="1">
        <v>20</v>
      </c>
      <c r="C6018" s="1">
        <v>387017.23</v>
      </c>
      <c r="D6018" s="1">
        <v>403406.62</v>
      </c>
      <c r="E6018" s="1">
        <v>790423.86</v>
      </c>
    </row>
    <row r="6019" spans="1:5">
      <c r="A6019" s="1">
        <v>1976</v>
      </c>
      <c r="B6019" s="1">
        <v>21</v>
      </c>
      <c r="C6019" s="1">
        <v>378662.83</v>
      </c>
      <c r="D6019" s="1">
        <v>393813.04</v>
      </c>
      <c r="E6019" s="1">
        <v>772475.87</v>
      </c>
    </row>
    <row r="6020" spans="1:5">
      <c r="A6020" s="1">
        <v>1976</v>
      </c>
      <c r="B6020" s="1">
        <v>22</v>
      </c>
      <c r="C6020" s="1">
        <v>382482.62</v>
      </c>
      <c r="D6020" s="1">
        <v>396698.4</v>
      </c>
      <c r="E6020" s="1">
        <v>779181.02</v>
      </c>
    </row>
    <row r="6021" spans="1:5">
      <c r="A6021" s="1">
        <v>1976</v>
      </c>
      <c r="B6021" s="1">
        <v>23</v>
      </c>
      <c r="C6021" s="1">
        <v>382146.64</v>
      </c>
      <c r="D6021" s="1">
        <v>394631.7</v>
      </c>
      <c r="E6021" s="1">
        <v>776778.34</v>
      </c>
    </row>
    <row r="6022" spans="1:5">
      <c r="A6022" s="1">
        <v>1976</v>
      </c>
      <c r="B6022" s="1">
        <v>24</v>
      </c>
      <c r="C6022" s="1">
        <v>379257.48</v>
      </c>
      <c r="D6022" s="1">
        <v>389472.07</v>
      </c>
      <c r="E6022" s="1">
        <v>768729.55</v>
      </c>
    </row>
    <row r="6023" spans="1:5">
      <c r="A6023" s="1">
        <v>1976</v>
      </c>
      <c r="B6023" s="1">
        <v>25</v>
      </c>
      <c r="C6023" s="1">
        <v>386663.13</v>
      </c>
      <c r="D6023" s="1">
        <v>395456.71</v>
      </c>
      <c r="E6023" s="1">
        <v>782119.85</v>
      </c>
    </row>
    <row r="6024" spans="1:5">
      <c r="A6024" s="1">
        <v>1976</v>
      </c>
      <c r="B6024" s="1">
        <v>26</v>
      </c>
      <c r="C6024" s="1">
        <v>396191.82</v>
      </c>
      <c r="D6024" s="1">
        <v>404565.32</v>
      </c>
      <c r="E6024" s="1">
        <v>800757.14</v>
      </c>
    </row>
    <row r="6025" spans="1:5">
      <c r="A6025" s="1">
        <v>1976</v>
      </c>
      <c r="B6025" s="1">
        <v>27</v>
      </c>
      <c r="C6025" s="1">
        <v>411027.14</v>
      </c>
      <c r="D6025" s="1">
        <v>419201.17</v>
      </c>
      <c r="E6025" s="1">
        <v>830228.31</v>
      </c>
    </row>
    <row r="6026" spans="1:5">
      <c r="A6026" s="1">
        <v>1976</v>
      </c>
      <c r="B6026" s="1">
        <v>28</v>
      </c>
      <c r="C6026" s="1">
        <v>432985.43</v>
      </c>
      <c r="D6026" s="1">
        <v>441448.59</v>
      </c>
      <c r="E6026" s="1">
        <v>874434.02</v>
      </c>
    </row>
    <row r="6027" spans="1:5">
      <c r="A6027" s="1">
        <v>1976</v>
      </c>
      <c r="B6027" s="1">
        <v>29</v>
      </c>
      <c r="C6027" s="1">
        <v>460134.54</v>
      </c>
      <c r="D6027" s="1">
        <v>470585.53</v>
      </c>
      <c r="E6027" s="1">
        <v>930720.07</v>
      </c>
    </row>
    <row r="6028" spans="1:5">
      <c r="A6028" s="1">
        <v>1976</v>
      </c>
      <c r="B6028" s="1">
        <v>30</v>
      </c>
      <c r="C6028" s="1">
        <v>385671.31</v>
      </c>
      <c r="D6028" s="1">
        <v>395616.48</v>
      </c>
      <c r="E6028" s="1">
        <v>781287.78</v>
      </c>
    </row>
    <row r="6029" spans="1:5">
      <c r="A6029" s="1">
        <v>1976</v>
      </c>
      <c r="B6029" s="1">
        <v>31</v>
      </c>
      <c r="C6029" s="1">
        <v>371312.22</v>
      </c>
      <c r="D6029" s="1">
        <v>381364.6</v>
      </c>
      <c r="E6029" s="1">
        <v>752676.82</v>
      </c>
    </row>
    <row r="6030" spans="1:5">
      <c r="A6030" s="1">
        <v>1976</v>
      </c>
      <c r="B6030" s="1">
        <v>32</v>
      </c>
      <c r="C6030" s="1">
        <v>364416.44</v>
      </c>
      <c r="D6030" s="1">
        <v>374132.92</v>
      </c>
      <c r="E6030" s="1">
        <v>738549.36</v>
      </c>
    </row>
    <row r="6031" spans="1:5">
      <c r="A6031" s="1">
        <v>1976</v>
      </c>
      <c r="B6031" s="1">
        <v>33</v>
      </c>
      <c r="C6031" s="1">
        <v>355507.3</v>
      </c>
      <c r="D6031" s="1">
        <v>363702.49</v>
      </c>
      <c r="E6031" s="1">
        <v>719209.79</v>
      </c>
    </row>
    <row r="6032" spans="1:5">
      <c r="A6032" s="1">
        <v>1976</v>
      </c>
      <c r="B6032" s="1">
        <v>34</v>
      </c>
      <c r="C6032" s="1">
        <v>328060.40999999997</v>
      </c>
      <c r="D6032" s="1">
        <v>334817.98</v>
      </c>
      <c r="E6032" s="1">
        <v>662878.39</v>
      </c>
    </row>
    <row r="6033" spans="1:5">
      <c r="A6033" s="1">
        <v>1976</v>
      </c>
      <c r="B6033" s="1">
        <v>35</v>
      </c>
      <c r="C6033" s="1">
        <v>309682.82</v>
      </c>
      <c r="D6033" s="1">
        <v>316245.8</v>
      </c>
      <c r="E6033" s="1">
        <v>625928.62</v>
      </c>
    </row>
    <row r="6034" spans="1:5">
      <c r="A6034" s="1">
        <v>1976</v>
      </c>
      <c r="B6034" s="1">
        <v>36</v>
      </c>
      <c r="C6034" s="1">
        <v>319893.65999999997</v>
      </c>
      <c r="D6034" s="1">
        <v>327146.46000000002</v>
      </c>
      <c r="E6034" s="1">
        <v>647040.12</v>
      </c>
    </row>
    <row r="6035" spans="1:5">
      <c r="A6035" s="1">
        <v>1976</v>
      </c>
      <c r="B6035" s="1">
        <v>37</v>
      </c>
      <c r="C6035" s="1">
        <v>324496.31</v>
      </c>
      <c r="D6035" s="1">
        <v>332065.37</v>
      </c>
      <c r="E6035" s="1">
        <v>656561.67000000004</v>
      </c>
    </row>
    <row r="6036" spans="1:5">
      <c r="A6036" s="1">
        <v>1976</v>
      </c>
      <c r="B6036" s="1">
        <v>38</v>
      </c>
      <c r="C6036" s="1">
        <v>325152.08</v>
      </c>
      <c r="D6036" s="1">
        <v>333093.45</v>
      </c>
      <c r="E6036" s="1">
        <v>658245.53</v>
      </c>
    </row>
    <row r="6037" spans="1:5">
      <c r="A6037" s="1">
        <v>1976</v>
      </c>
      <c r="B6037" s="1">
        <v>39</v>
      </c>
      <c r="C6037" s="1">
        <v>319536.96000000002</v>
      </c>
      <c r="D6037" s="1">
        <v>326847.14</v>
      </c>
      <c r="E6037" s="1">
        <v>646384.1</v>
      </c>
    </row>
    <row r="6038" spans="1:5">
      <c r="A6038" s="1">
        <v>1976</v>
      </c>
      <c r="B6038" s="1">
        <v>40</v>
      </c>
      <c r="C6038" s="1">
        <v>315527.65999999997</v>
      </c>
      <c r="D6038" s="1">
        <v>322510.48</v>
      </c>
      <c r="E6038" s="1">
        <v>638038.14</v>
      </c>
    </row>
    <row r="6039" spans="1:5">
      <c r="A6039" s="1">
        <v>1976</v>
      </c>
      <c r="B6039" s="1">
        <v>41</v>
      </c>
      <c r="C6039" s="1">
        <v>310052.8</v>
      </c>
      <c r="D6039" s="1">
        <v>317105.44</v>
      </c>
      <c r="E6039" s="1">
        <v>627158.24</v>
      </c>
    </row>
    <row r="6040" spans="1:5">
      <c r="A6040" s="1">
        <v>1976</v>
      </c>
      <c r="B6040" s="1">
        <v>42</v>
      </c>
      <c r="C6040" s="1">
        <v>305996.42</v>
      </c>
      <c r="D6040" s="1">
        <v>312056.61</v>
      </c>
      <c r="E6040" s="1">
        <v>618053.03</v>
      </c>
    </row>
    <row r="6041" spans="1:5">
      <c r="A6041" s="1">
        <v>1976</v>
      </c>
      <c r="B6041" s="1">
        <v>43</v>
      </c>
      <c r="C6041" s="1">
        <v>308761.19</v>
      </c>
      <c r="D6041" s="1">
        <v>313695.32</v>
      </c>
      <c r="E6041" s="1">
        <v>622456.52</v>
      </c>
    </row>
    <row r="6042" spans="1:5">
      <c r="A6042" s="1">
        <v>1976</v>
      </c>
      <c r="B6042" s="1">
        <v>44</v>
      </c>
      <c r="C6042" s="1">
        <v>317159.96999999997</v>
      </c>
      <c r="D6042" s="1">
        <v>320505.57</v>
      </c>
      <c r="E6042" s="1">
        <v>637665.54</v>
      </c>
    </row>
    <row r="6043" spans="1:5">
      <c r="A6043" s="1">
        <v>1976</v>
      </c>
      <c r="B6043" s="1">
        <v>45</v>
      </c>
      <c r="C6043" s="1">
        <v>325242.73</v>
      </c>
      <c r="D6043" s="1">
        <v>325214.75</v>
      </c>
      <c r="E6043" s="1">
        <v>650457.48</v>
      </c>
    </row>
    <row r="6044" spans="1:5">
      <c r="A6044" s="1">
        <v>1976</v>
      </c>
      <c r="B6044" s="1">
        <v>46</v>
      </c>
      <c r="C6044" s="1">
        <v>328362</v>
      </c>
      <c r="D6044" s="1">
        <v>325097.86</v>
      </c>
      <c r="E6044" s="1">
        <v>653459.85</v>
      </c>
    </row>
    <row r="6045" spans="1:5">
      <c r="A6045" s="1">
        <v>1976</v>
      </c>
      <c r="B6045" s="1">
        <v>47</v>
      </c>
      <c r="C6045" s="1">
        <v>327200.25</v>
      </c>
      <c r="D6045" s="1">
        <v>323080.7</v>
      </c>
      <c r="E6045" s="1">
        <v>650280.93999999994</v>
      </c>
    </row>
    <row r="6046" spans="1:5">
      <c r="A6046" s="1">
        <v>1976</v>
      </c>
      <c r="B6046" s="1">
        <v>48</v>
      </c>
      <c r="C6046" s="1">
        <v>327312.26</v>
      </c>
      <c r="D6046" s="1">
        <v>322955.53000000003</v>
      </c>
      <c r="E6046" s="1">
        <v>650267.79</v>
      </c>
    </row>
    <row r="6047" spans="1:5">
      <c r="A6047" s="1">
        <v>1976</v>
      </c>
      <c r="B6047" s="1">
        <v>49</v>
      </c>
      <c r="C6047" s="1">
        <v>331966.82</v>
      </c>
      <c r="D6047" s="1">
        <v>327295.96999999997</v>
      </c>
      <c r="E6047" s="1">
        <v>659262.80000000005</v>
      </c>
    </row>
    <row r="6048" spans="1:5">
      <c r="A6048" s="1">
        <v>1976</v>
      </c>
      <c r="B6048" s="1">
        <v>50</v>
      </c>
      <c r="C6048" s="1">
        <v>337147.51</v>
      </c>
      <c r="D6048" s="1">
        <v>331583.56</v>
      </c>
      <c r="E6048" s="1">
        <v>668731.06000000006</v>
      </c>
    </row>
    <row r="6049" spans="1:5">
      <c r="A6049" s="1">
        <v>1976</v>
      </c>
      <c r="B6049" s="1">
        <v>51</v>
      </c>
      <c r="C6049" s="1">
        <v>340748.46</v>
      </c>
      <c r="D6049" s="1">
        <v>332730.7</v>
      </c>
      <c r="E6049" s="1">
        <v>673479.16</v>
      </c>
    </row>
    <row r="6050" spans="1:5">
      <c r="A6050" s="1">
        <v>1976</v>
      </c>
      <c r="B6050" s="1">
        <v>52</v>
      </c>
      <c r="C6050" s="1">
        <v>344821.91</v>
      </c>
      <c r="D6050" s="1">
        <v>333604.61</v>
      </c>
      <c r="E6050" s="1">
        <v>678426.52</v>
      </c>
    </row>
    <row r="6051" spans="1:5">
      <c r="A6051" s="1">
        <v>1976</v>
      </c>
      <c r="B6051" s="1">
        <v>53</v>
      </c>
      <c r="C6051" s="1">
        <v>352934.99</v>
      </c>
      <c r="D6051" s="1">
        <v>338924.03</v>
      </c>
      <c r="E6051" s="1">
        <v>691859.02</v>
      </c>
    </row>
    <row r="6052" spans="1:5">
      <c r="A6052" s="1">
        <v>1976</v>
      </c>
      <c r="B6052" s="1">
        <v>54</v>
      </c>
      <c r="C6052" s="1">
        <v>368226.32</v>
      </c>
      <c r="D6052" s="1">
        <v>350771.15</v>
      </c>
      <c r="E6052" s="1">
        <v>718997.47</v>
      </c>
    </row>
    <row r="6053" spans="1:5">
      <c r="A6053" s="1">
        <v>1976</v>
      </c>
      <c r="B6053" s="1">
        <v>55</v>
      </c>
      <c r="C6053" s="1">
        <v>387058.44</v>
      </c>
      <c r="D6053" s="1">
        <v>364625.95</v>
      </c>
      <c r="E6053" s="1">
        <v>751684.39</v>
      </c>
    </row>
    <row r="6054" spans="1:5">
      <c r="A6054" s="1">
        <v>1976</v>
      </c>
      <c r="B6054" s="1">
        <v>56</v>
      </c>
      <c r="C6054" s="1">
        <v>369307.05</v>
      </c>
      <c r="D6054" s="1">
        <v>344324.56</v>
      </c>
      <c r="E6054" s="1">
        <v>713631.61</v>
      </c>
    </row>
    <row r="6055" spans="1:5">
      <c r="A6055" s="1">
        <v>1976</v>
      </c>
      <c r="B6055" s="1">
        <v>57</v>
      </c>
      <c r="C6055" s="1">
        <v>308122.07</v>
      </c>
      <c r="D6055" s="1">
        <v>283977</v>
      </c>
      <c r="E6055" s="1">
        <v>592099.06999999995</v>
      </c>
    </row>
    <row r="6056" spans="1:5">
      <c r="A6056" s="1">
        <v>1976</v>
      </c>
      <c r="B6056" s="1">
        <v>58</v>
      </c>
      <c r="C6056" s="1">
        <v>278940.89</v>
      </c>
      <c r="D6056" s="1">
        <v>254044.39</v>
      </c>
      <c r="E6056" s="1">
        <v>532985.28</v>
      </c>
    </row>
    <row r="6057" spans="1:5">
      <c r="A6057" s="1">
        <v>1976</v>
      </c>
      <c r="B6057" s="1">
        <v>59</v>
      </c>
      <c r="C6057" s="1">
        <v>295624.81</v>
      </c>
      <c r="D6057" s="1">
        <v>267882.99</v>
      </c>
      <c r="E6057" s="1">
        <v>563507.80000000005</v>
      </c>
    </row>
    <row r="6058" spans="1:5">
      <c r="A6058" s="1">
        <v>1976</v>
      </c>
      <c r="B6058" s="1">
        <v>60</v>
      </c>
      <c r="C6058" s="1">
        <v>318533.87</v>
      </c>
      <c r="D6058" s="1">
        <v>286158.2</v>
      </c>
      <c r="E6058" s="1">
        <v>604692.06999999995</v>
      </c>
    </row>
    <row r="6059" spans="1:5">
      <c r="A6059" s="1">
        <v>1976</v>
      </c>
      <c r="B6059" s="1">
        <v>61</v>
      </c>
      <c r="C6059" s="1">
        <v>336076.59</v>
      </c>
      <c r="D6059" s="1">
        <v>297950.05</v>
      </c>
      <c r="E6059" s="1">
        <v>634026.64</v>
      </c>
    </row>
    <row r="6060" spans="1:5">
      <c r="A6060" s="1">
        <v>1976</v>
      </c>
      <c r="B6060" s="1">
        <v>62</v>
      </c>
      <c r="C6060" s="1">
        <v>341572.01</v>
      </c>
      <c r="D6060" s="1">
        <v>299703.95</v>
      </c>
      <c r="E6060" s="1">
        <v>641275.96</v>
      </c>
    </row>
    <row r="6061" spans="1:5">
      <c r="A6061" s="1">
        <v>1976</v>
      </c>
      <c r="B6061" s="1">
        <v>63</v>
      </c>
      <c r="C6061" s="1">
        <v>336184.26</v>
      </c>
      <c r="D6061" s="1">
        <v>293088.42</v>
      </c>
      <c r="E6061" s="1">
        <v>629272.67000000004</v>
      </c>
    </row>
    <row r="6062" spans="1:5">
      <c r="A6062" s="1">
        <v>1976</v>
      </c>
      <c r="B6062" s="1">
        <v>64</v>
      </c>
      <c r="C6062" s="1">
        <v>328686.43</v>
      </c>
      <c r="D6062" s="1">
        <v>283247.11</v>
      </c>
      <c r="E6062" s="1">
        <v>611933.54</v>
      </c>
    </row>
    <row r="6063" spans="1:5">
      <c r="A6063" s="1">
        <v>1976</v>
      </c>
      <c r="B6063" s="1">
        <v>65</v>
      </c>
      <c r="C6063" s="1">
        <v>324781.71000000002</v>
      </c>
      <c r="D6063" s="1">
        <v>274320.32</v>
      </c>
      <c r="E6063" s="1">
        <v>599102.03</v>
      </c>
    </row>
    <row r="6064" spans="1:5">
      <c r="A6064" s="1">
        <v>1976</v>
      </c>
      <c r="B6064" s="1">
        <v>66</v>
      </c>
      <c r="C6064" s="1">
        <v>322708.34999999998</v>
      </c>
      <c r="D6064" s="1">
        <v>267069.89</v>
      </c>
      <c r="E6064" s="1">
        <v>589778.24</v>
      </c>
    </row>
    <row r="6065" spans="1:5">
      <c r="A6065" s="1">
        <v>1976</v>
      </c>
      <c r="B6065" s="1">
        <v>67</v>
      </c>
      <c r="C6065" s="1">
        <v>318295.67999999999</v>
      </c>
      <c r="D6065" s="1">
        <v>258068.54</v>
      </c>
      <c r="E6065" s="1">
        <v>576364.22</v>
      </c>
    </row>
    <row r="6066" spans="1:5">
      <c r="A6066" s="1">
        <v>1976</v>
      </c>
      <c r="B6066" s="1">
        <v>68</v>
      </c>
      <c r="C6066" s="1">
        <v>309875.48</v>
      </c>
      <c r="D6066" s="1">
        <v>245730.87</v>
      </c>
      <c r="E6066" s="1">
        <v>555606.35</v>
      </c>
    </row>
    <row r="6067" spans="1:5">
      <c r="A6067" s="1">
        <v>1976</v>
      </c>
      <c r="B6067" s="1">
        <v>69</v>
      </c>
      <c r="C6067" s="1">
        <v>299147</v>
      </c>
      <c r="D6067" s="1">
        <v>230914.22</v>
      </c>
      <c r="E6067" s="1">
        <v>530061.21</v>
      </c>
    </row>
    <row r="6068" spans="1:5">
      <c r="A6068" s="1">
        <v>1976</v>
      </c>
      <c r="B6068" s="1">
        <v>70</v>
      </c>
      <c r="C6068" s="1">
        <v>289947.59000000003</v>
      </c>
      <c r="D6068" s="1">
        <v>215898.67</v>
      </c>
      <c r="E6068" s="1">
        <v>505846.26</v>
      </c>
    </row>
    <row r="6069" spans="1:5">
      <c r="A6069" s="1">
        <v>1976</v>
      </c>
      <c r="B6069" s="1">
        <v>71</v>
      </c>
      <c r="C6069" s="1">
        <v>280672.75</v>
      </c>
      <c r="D6069" s="1">
        <v>201220.14</v>
      </c>
      <c r="E6069" s="1">
        <v>481892.88</v>
      </c>
    </row>
    <row r="6070" spans="1:5">
      <c r="A6070" s="1">
        <v>1976</v>
      </c>
      <c r="B6070" s="1">
        <v>72</v>
      </c>
      <c r="C6070" s="1">
        <v>268272.84000000003</v>
      </c>
      <c r="D6070" s="1">
        <v>186261.7</v>
      </c>
      <c r="E6070" s="1">
        <v>454534.54</v>
      </c>
    </row>
    <row r="6071" spans="1:5">
      <c r="A6071" s="1">
        <v>1976</v>
      </c>
      <c r="B6071" s="1">
        <v>73</v>
      </c>
      <c r="C6071" s="1">
        <v>254352.02</v>
      </c>
      <c r="D6071" s="1">
        <v>170716.6</v>
      </c>
      <c r="E6071" s="1">
        <v>425068.62</v>
      </c>
    </row>
    <row r="6072" spans="1:5">
      <c r="A6072" s="1">
        <v>1976</v>
      </c>
      <c r="B6072" s="1">
        <v>74</v>
      </c>
      <c r="C6072" s="1">
        <v>241188.72</v>
      </c>
      <c r="D6072" s="1">
        <v>153840.16</v>
      </c>
      <c r="E6072" s="1">
        <v>395028.88</v>
      </c>
    </row>
    <row r="6073" spans="1:5">
      <c r="A6073" s="1">
        <v>1976</v>
      </c>
      <c r="B6073" s="1">
        <v>75</v>
      </c>
      <c r="C6073" s="1">
        <v>229477.95</v>
      </c>
      <c r="D6073" s="1">
        <v>137090.39000000001</v>
      </c>
      <c r="E6073" s="1">
        <v>366568.34</v>
      </c>
    </row>
    <row r="6074" spans="1:5">
      <c r="A6074" s="1">
        <v>1976</v>
      </c>
      <c r="B6074" s="1">
        <v>76</v>
      </c>
      <c r="C6074" s="1">
        <v>213685.33</v>
      </c>
      <c r="D6074" s="1">
        <v>119378.9</v>
      </c>
      <c r="E6074" s="1">
        <v>333064.23</v>
      </c>
    </row>
    <row r="6075" spans="1:5">
      <c r="A6075" s="1">
        <v>1976</v>
      </c>
      <c r="B6075" s="1">
        <v>77</v>
      </c>
      <c r="C6075" s="1">
        <v>193645.78</v>
      </c>
      <c r="D6075" s="1">
        <v>101701.95</v>
      </c>
      <c r="E6075" s="1">
        <v>295347.71999999997</v>
      </c>
    </row>
    <row r="6076" spans="1:5">
      <c r="A6076" s="1">
        <v>1976</v>
      </c>
      <c r="B6076" s="1">
        <v>78</v>
      </c>
      <c r="C6076" s="1">
        <v>176796.15</v>
      </c>
      <c r="D6076" s="1">
        <v>87725.74</v>
      </c>
      <c r="E6076" s="1">
        <v>264521.89</v>
      </c>
    </row>
    <row r="6077" spans="1:5">
      <c r="A6077" s="1">
        <v>1976</v>
      </c>
      <c r="B6077" s="1">
        <v>79</v>
      </c>
      <c r="C6077" s="1">
        <v>163438.71</v>
      </c>
      <c r="D6077" s="1">
        <v>76888.600000000006</v>
      </c>
      <c r="E6077" s="1">
        <v>240327.31</v>
      </c>
    </row>
    <row r="6078" spans="1:5">
      <c r="A6078" s="1">
        <v>1976</v>
      </c>
      <c r="B6078" s="1">
        <v>80</v>
      </c>
      <c r="C6078" s="1">
        <v>149820.21</v>
      </c>
      <c r="D6078" s="1">
        <v>66915.73</v>
      </c>
      <c r="E6078" s="1">
        <v>216735.94</v>
      </c>
    </row>
    <row r="6079" spans="1:5">
      <c r="A6079" s="1">
        <v>1976</v>
      </c>
      <c r="B6079" s="1">
        <v>81</v>
      </c>
      <c r="C6079" s="1">
        <v>134607.19</v>
      </c>
      <c r="D6079" s="1">
        <v>57713.49</v>
      </c>
      <c r="E6079" s="1">
        <v>192320.68</v>
      </c>
    </row>
    <row r="6080" spans="1:5">
      <c r="A6080" s="1">
        <v>1976</v>
      </c>
      <c r="B6080" s="1">
        <v>82</v>
      </c>
      <c r="C6080" s="1">
        <v>120549.04</v>
      </c>
      <c r="D6080" s="1">
        <v>49977.33</v>
      </c>
      <c r="E6080" s="1">
        <v>170526.37</v>
      </c>
    </row>
    <row r="6081" spans="1:5">
      <c r="A6081" s="1">
        <v>1976</v>
      </c>
      <c r="B6081" s="1">
        <v>83</v>
      </c>
      <c r="C6081" s="1">
        <v>107200.77</v>
      </c>
      <c r="D6081" s="1">
        <v>42837.75</v>
      </c>
      <c r="E6081" s="1">
        <v>150038.51999999999</v>
      </c>
    </row>
    <row r="6082" spans="1:5">
      <c r="A6082" s="1">
        <v>1976</v>
      </c>
      <c r="B6082" s="1">
        <v>84</v>
      </c>
      <c r="C6082" s="1">
        <v>93203.77</v>
      </c>
      <c r="D6082" s="1">
        <v>35766.94</v>
      </c>
      <c r="E6082" s="1">
        <v>128970.71</v>
      </c>
    </row>
    <row r="6083" spans="1:5">
      <c r="A6083" s="1">
        <v>1976</v>
      </c>
      <c r="B6083" s="1">
        <v>85</v>
      </c>
      <c r="C6083" s="1">
        <v>79401.48</v>
      </c>
      <c r="D6083" s="1">
        <v>29202.02</v>
      </c>
      <c r="E6083" s="1">
        <v>108603.5</v>
      </c>
    </row>
    <row r="6084" spans="1:5">
      <c r="A6084" s="1">
        <v>1976</v>
      </c>
      <c r="B6084" s="1">
        <v>86</v>
      </c>
      <c r="C6084" s="1">
        <v>67367.78</v>
      </c>
      <c r="D6084" s="1">
        <v>23791.01</v>
      </c>
      <c r="E6084" s="1">
        <v>91158.8</v>
      </c>
    </row>
    <row r="6085" spans="1:5">
      <c r="A6085" s="1">
        <v>1976</v>
      </c>
      <c r="B6085" s="1">
        <v>87</v>
      </c>
      <c r="C6085" s="1">
        <v>57206.64</v>
      </c>
      <c r="D6085" s="1">
        <v>19348.18</v>
      </c>
      <c r="E6085" s="1">
        <v>76554.820000000007</v>
      </c>
    </row>
    <row r="6086" spans="1:5">
      <c r="A6086" s="1">
        <v>1976</v>
      </c>
      <c r="B6086" s="1">
        <v>88</v>
      </c>
      <c r="C6086" s="1">
        <v>46768.91</v>
      </c>
      <c r="D6086" s="1">
        <v>15096.26</v>
      </c>
      <c r="E6086" s="1">
        <v>61865.17</v>
      </c>
    </row>
    <row r="6087" spans="1:5">
      <c r="A6087" s="1">
        <v>1976</v>
      </c>
      <c r="B6087" s="1">
        <v>89</v>
      </c>
      <c r="C6087" s="1">
        <v>37678.019999999997</v>
      </c>
      <c r="D6087" s="1">
        <v>11584.72</v>
      </c>
      <c r="E6087" s="1">
        <v>49262.74</v>
      </c>
    </row>
    <row r="6088" spans="1:5">
      <c r="A6088" s="1">
        <v>1976</v>
      </c>
      <c r="B6088" s="1">
        <v>90</v>
      </c>
      <c r="C6088" s="1">
        <v>29876.62</v>
      </c>
      <c r="D6088" s="1">
        <v>8758.7000000000007</v>
      </c>
      <c r="E6088" s="1">
        <v>38635.31</v>
      </c>
    </row>
    <row r="6089" spans="1:5">
      <c r="A6089" s="1">
        <v>1976</v>
      </c>
      <c r="B6089" s="1">
        <v>91</v>
      </c>
      <c r="C6089" s="1">
        <v>23243.47</v>
      </c>
      <c r="D6089" s="1">
        <v>6521.98</v>
      </c>
      <c r="E6089" s="1">
        <v>29765.45</v>
      </c>
    </row>
    <row r="6090" spans="1:5">
      <c r="A6090" s="1">
        <v>1976</v>
      </c>
      <c r="B6090" s="1">
        <v>92</v>
      </c>
      <c r="C6090" s="1">
        <v>17748.330000000002</v>
      </c>
      <c r="D6090" s="1">
        <v>4749.4399999999996</v>
      </c>
      <c r="E6090" s="1">
        <v>22497.759999999998</v>
      </c>
    </row>
    <row r="6091" spans="1:5">
      <c r="A6091" s="1">
        <v>1976</v>
      </c>
      <c r="B6091" s="1">
        <v>93</v>
      </c>
      <c r="C6091" s="1">
        <v>13147.03</v>
      </c>
      <c r="D6091" s="1">
        <v>3355.13</v>
      </c>
      <c r="E6091" s="1">
        <v>16502.16</v>
      </c>
    </row>
    <row r="6092" spans="1:5">
      <c r="A6092" s="1">
        <v>1976</v>
      </c>
      <c r="B6092" s="1">
        <v>94</v>
      </c>
      <c r="C6092" s="1">
        <v>9583.1299999999992</v>
      </c>
      <c r="D6092" s="1">
        <v>2331.52</v>
      </c>
      <c r="E6092" s="1">
        <v>11914.64</v>
      </c>
    </row>
    <row r="6093" spans="1:5">
      <c r="A6093" s="1">
        <v>1976</v>
      </c>
      <c r="B6093" s="1">
        <v>95</v>
      </c>
      <c r="C6093" s="1">
        <v>6755.57</v>
      </c>
      <c r="D6093" s="1">
        <v>1550.3</v>
      </c>
      <c r="E6093" s="1">
        <v>8305.8700000000008</v>
      </c>
    </row>
    <row r="6094" spans="1:5">
      <c r="A6094" s="1">
        <v>1976</v>
      </c>
      <c r="B6094" s="1">
        <v>96</v>
      </c>
      <c r="C6094" s="1">
        <v>4520.63</v>
      </c>
      <c r="D6094" s="1">
        <v>975.24</v>
      </c>
      <c r="E6094" s="1">
        <v>5495.87</v>
      </c>
    </row>
    <row r="6095" spans="1:5">
      <c r="A6095" s="1">
        <v>1976</v>
      </c>
      <c r="B6095" s="1">
        <v>97</v>
      </c>
      <c r="C6095" s="1">
        <v>2909.32</v>
      </c>
      <c r="D6095" s="1">
        <v>601.53</v>
      </c>
      <c r="E6095" s="1">
        <v>3510.85</v>
      </c>
    </row>
    <row r="6096" spans="1:5">
      <c r="A6096" s="1">
        <v>1976</v>
      </c>
      <c r="B6096" s="1">
        <v>98</v>
      </c>
      <c r="C6096" s="1">
        <v>1856.53</v>
      </c>
      <c r="D6096" s="1">
        <v>347.63</v>
      </c>
      <c r="E6096" s="1">
        <v>2204.16</v>
      </c>
    </row>
    <row r="6097" spans="1:5">
      <c r="A6097" s="1">
        <v>1976</v>
      </c>
      <c r="B6097" s="1">
        <v>99</v>
      </c>
      <c r="C6097" s="1">
        <v>1186.52</v>
      </c>
      <c r="D6097" s="1">
        <v>201.57</v>
      </c>
      <c r="E6097" s="1">
        <v>1388.09</v>
      </c>
    </row>
    <row r="6098" spans="1:5">
      <c r="A6098" s="1">
        <v>1976</v>
      </c>
      <c r="B6098" s="1">
        <v>100</v>
      </c>
      <c r="C6098" s="1">
        <v>724.16</v>
      </c>
      <c r="D6098" s="1">
        <v>120.91</v>
      </c>
      <c r="E6098" s="1">
        <v>845.07</v>
      </c>
    </row>
    <row r="6099" spans="1:5">
      <c r="A6099" s="1">
        <v>1976</v>
      </c>
      <c r="B6099" s="1">
        <v>101</v>
      </c>
      <c r="C6099" s="1">
        <v>417.66</v>
      </c>
      <c r="D6099" s="1">
        <v>66.319999999999993</v>
      </c>
      <c r="E6099" s="1">
        <v>483.97</v>
      </c>
    </row>
    <row r="6100" spans="1:5">
      <c r="A6100" s="1">
        <v>1976</v>
      </c>
      <c r="B6100" s="1">
        <v>102</v>
      </c>
      <c r="C6100" s="1">
        <v>234.43</v>
      </c>
      <c r="D6100" s="1">
        <v>33.020000000000003</v>
      </c>
      <c r="E6100" s="1">
        <v>267.45</v>
      </c>
    </row>
    <row r="6101" spans="1:5">
      <c r="A6101" s="1">
        <v>1976</v>
      </c>
      <c r="B6101" s="1">
        <v>103</v>
      </c>
      <c r="C6101" s="1">
        <v>127.94</v>
      </c>
      <c r="D6101" s="1">
        <v>14.17</v>
      </c>
      <c r="E6101" s="1">
        <v>142.11000000000001</v>
      </c>
    </row>
    <row r="6102" spans="1:5">
      <c r="A6102" s="1">
        <v>1976</v>
      </c>
      <c r="B6102" s="1">
        <v>104</v>
      </c>
      <c r="C6102" s="1">
        <v>66.81</v>
      </c>
      <c r="D6102" s="1">
        <v>6.4</v>
      </c>
      <c r="E6102" s="1">
        <v>73.209999999999994</v>
      </c>
    </row>
    <row r="6103" spans="1:5">
      <c r="A6103" s="1">
        <v>1976</v>
      </c>
      <c r="B6103" s="1">
        <v>105</v>
      </c>
      <c r="C6103" s="1">
        <v>33.19</v>
      </c>
      <c r="D6103" s="1">
        <v>3.69</v>
      </c>
      <c r="E6103" s="1">
        <v>36.869999999999997</v>
      </c>
    </row>
    <row r="6104" spans="1:5">
      <c r="A6104" s="1">
        <v>1976</v>
      </c>
      <c r="B6104" s="1">
        <v>106</v>
      </c>
      <c r="C6104" s="1">
        <v>14.61</v>
      </c>
      <c r="D6104" s="1">
        <v>1.1499999999999999</v>
      </c>
      <c r="E6104" s="1">
        <v>15.76</v>
      </c>
    </row>
    <row r="6105" spans="1:5">
      <c r="A6105" s="1">
        <v>1976</v>
      </c>
      <c r="B6105" s="1">
        <v>107</v>
      </c>
      <c r="C6105" s="1">
        <v>7.15</v>
      </c>
      <c r="D6105" s="1">
        <v>0</v>
      </c>
      <c r="E6105" s="1">
        <v>7.15</v>
      </c>
    </row>
    <row r="6106" spans="1:5">
      <c r="A6106" s="1">
        <v>1976</v>
      </c>
      <c r="B6106" s="1">
        <v>108</v>
      </c>
      <c r="C6106" s="1">
        <v>2.93</v>
      </c>
      <c r="D6106" s="1">
        <v>0</v>
      </c>
      <c r="E6106" s="1">
        <v>2.93</v>
      </c>
    </row>
    <row r="6107" spans="1:5">
      <c r="A6107" s="1">
        <v>1976</v>
      </c>
      <c r="B6107" s="1">
        <v>109</v>
      </c>
      <c r="C6107" s="1">
        <v>0.74</v>
      </c>
      <c r="D6107" s="1">
        <v>0</v>
      </c>
      <c r="E6107" s="1">
        <v>0.74</v>
      </c>
    </row>
    <row r="6108" spans="1:5">
      <c r="A6108" s="1">
        <v>1976</v>
      </c>
      <c r="B6108" s="1" t="s">
        <v>121</v>
      </c>
      <c r="C6108" s="1">
        <v>0.23</v>
      </c>
      <c r="D6108" s="1">
        <v>1</v>
      </c>
      <c r="E6108" s="1">
        <v>1.23</v>
      </c>
    </row>
    <row r="6109" spans="1:5">
      <c r="A6109" s="1">
        <v>1977</v>
      </c>
      <c r="B6109" s="1">
        <v>0</v>
      </c>
      <c r="C6109" s="1">
        <v>316722.89</v>
      </c>
      <c r="D6109" s="1">
        <v>334447.65000000002</v>
      </c>
      <c r="E6109" s="1">
        <v>651170.54</v>
      </c>
    </row>
    <row r="6110" spans="1:5">
      <c r="A6110" s="1">
        <v>1977</v>
      </c>
      <c r="B6110" s="1">
        <v>1</v>
      </c>
      <c r="C6110" s="1">
        <v>327530.40999999997</v>
      </c>
      <c r="D6110" s="1">
        <v>345581.5</v>
      </c>
      <c r="E6110" s="1">
        <v>673111.91</v>
      </c>
    </row>
    <row r="6111" spans="1:5">
      <c r="A6111" s="1">
        <v>1977</v>
      </c>
      <c r="B6111" s="1">
        <v>2</v>
      </c>
      <c r="C6111" s="1">
        <v>340909.38</v>
      </c>
      <c r="D6111" s="1">
        <v>359633.56</v>
      </c>
      <c r="E6111" s="1">
        <v>700542.94</v>
      </c>
    </row>
    <row r="6112" spans="1:5">
      <c r="A6112" s="1">
        <v>1977</v>
      </c>
      <c r="B6112" s="1">
        <v>3</v>
      </c>
      <c r="C6112" s="1">
        <v>354842.38</v>
      </c>
      <c r="D6112" s="1">
        <v>375253.96</v>
      </c>
      <c r="E6112" s="1">
        <v>730096.33</v>
      </c>
    </row>
    <row r="6113" spans="1:5">
      <c r="A6113" s="1">
        <v>1977</v>
      </c>
      <c r="B6113" s="1">
        <v>4</v>
      </c>
      <c r="C6113" s="1">
        <v>378039.37</v>
      </c>
      <c r="D6113" s="1">
        <v>400443.78</v>
      </c>
      <c r="E6113" s="1">
        <v>778483.15</v>
      </c>
    </row>
    <row r="6114" spans="1:5">
      <c r="A6114" s="1">
        <v>1977</v>
      </c>
      <c r="B6114" s="1">
        <v>5</v>
      </c>
      <c r="C6114" s="1">
        <v>400978.5</v>
      </c>
      <c r="D6114" s="1">
        <v>424026.84</v>
      </c>
      <c r="E6114" s="1">
        <v>825005.34</v>
      </c>
    </row>
    <row r="6115" spans="1:5">
      <c r="A6115" s="1">
        <v>1977</v>
      </c>
      <c r="B6115" s="1">
        <v>6</v>
      </c>
      <c r="C6115" s="1">
        <v>423717.65</v>
      </c>
      <c r="D6115" s="1">
        <v>447746.93</v>
      </c>
      <c r="E6115" s="1">
        <v>871464.58</v>
      </c>
    </row>
    <row r="6116" spans="1:5">
      <c r="A6116" s="1">
        <v>1977</v>
      </c>
      <c r="B6116" s="1">
        <v>7</v>
      </c>
      <c r="C6116" s="1">
        <v>422015.02</v>
      </c>
      <c r="D6116" s="1">
        <v>445251.45</v>
      </c>
      <c r="E6116" s="1">
        <v>867266.47</v>
      </c>
    </row>
    <row r="6117" spans="1:5">
      <c r="A6117" s="1">
        <v>1977</v>
      </c>
      <c r="B6117" s="1">
        <v>8</v>
      </c>
      <c r="C6117" s="1">
        <v>436822.35</v>
      </c>
      <c r="D6117" s="1">
        <v>459907.16</v>
      </c>
      <c r="E6117" s="1">
        <v>896729.51</v>
      </c>
    </row>
    <row r="6118" spans="1:5">
      <c r="A6118" s="1">
        <v>1977</v>
      </c>
      <c r="B6118" s="1">
        <v>9</v>
      </c>
      <c r="C6118" s="1">
        <v>441470.22</v>
      </c>
      <c r="D6118" s="1">
        <v>465233.52</v>
      </c>
      <c r="E6118" s="1">
        <v>906703.75</v>
      </c>
    </row>
    <row r="6119" spans="1:5">
      <c r="A6119" s="1">
        <v>1977</v>
      </c>
      <c r="B6119" s="1">
        <v>10</v>
      </c>
      <c r="C6119" s="1">
        <v>451428.73</v>
      </c>
      <c r="D6119" s="1">
        <v>476536.62</v>
      </c>
      <c r="E6119" s="1">
        <v>927965.34</v>
      </c>
    </row>
    <row r="6120" spans="1:5">
      <c r="A6120" s="1">
        <v>1977</v>
      </c>
      <c r="B6120" s="1">
        <v>11</v>
      </c>
      <c r="C6120" s="1">
        <v>455168.92</v>
      </c>
      <c r="D6120" s="1">
        <v>480617.15</v>
      </c>
      <c r="E6120" s="1">
        <v>935786.07</v>
      </c>
    </row>
    <row r="6121" spans="1:5">
      <c r="A6121" s="1">
        <v>1977</v>
      </c>
      <c r="B6121" s="1">
        <v>12</v>
      </c>
      <c r="C6121" s="1">
        <v>462178.35</v>
      </c>
      <c r="D6121" s="1">
        <v>488982.6</v>
      </c>
      <c r="E6121" s="1">
        <v>951160.95</v>
      </c>
    </row>
    <row r="6122" spans="1:5">
      <c r="A6122" s="1">
        <v>1977</v>
      </c>
      <c r="B6122" s="1">
        <v>13</v>
      </c>
      <c r="C6122" s="1">
        <v>460608.08</v>
      </c>
      <c r="D6122" s="1">
        <v>488053.4</v>
      </c>
      <c r="E6122" s="1">
        <v>948661.48</v>
      </c>
    </row>
    <row r="6123" spans="1:5">
      <c r="A6123" s="1">
        <v>1977</v>
      </c>
      <c r="B6123" s="1">
        <v>14</v>
      </c>
      <c r="C6123" s="1">
        <v>455522.1</v>
      </c>
      <c r="D6123" s="1">
        <v>480923.97</v>
      </c>
      <c r="E6123" s="1">
        <v>936446.07</v>
      </c>
    </row>
    <row r="6124" spans="1:5">
      <c r="A6124" s="1">
        <v>1977</v>
      </c>
      <c r="B6124" s="1">
        <v>15</v>
      </c>
      <c r="C6124" s="1">
        <v>449323.41</v>
      </c>
      <c r="D6124" s="1">
        <v>471302.58</v>
      </c>
      <c r="E6124" s="1">
        <v>920625.99</v>
      </c>
    </row>
    <row r="6125" spans="1:5">
      <c r="A6125" s="1">
        <v>1977</v>
      </c>
      <c r="B6125" s="1">
        <v>16</v>
      </c>
      <c r="C6125" s="1">
        <v>439359.57</v>
      </c>
      <c r="D6125" s="1">
        <v>458577.84</v>
      </c>
      <c r="E6125" s="1">
        <v>897937.41</v>
      </c>
    </row>
    <row r="6126" spans="1:5">
      <c r="A6126" s="1">
        <v>1977</v>
      </c>
      <c r="B6126" s="1">
        <v>17</v>
      </c>
      <c r="C6126" s="1">
        <v>422988.9</v>
      </c>
      <c r="D6126" s="1">
        <v>439363.24</v>
      </c>
      <c r="E6126" s="1">
        <v>862352.14</v>
      </c>
    </row>
    <row r="6127" spans="1:5">
      <c r="A6127" s="1">
        <v>1977</v>
      </c>
      <c r="B6127" s="1">
        <v>18</v>
      </c>
      <c r="C6127" s="1">
        <v>417818.53</v>
      </c>
      <c r="D6127" s="1">
        <v>433579.5</v>
      </c>
      <c r="E6127" s="1">
        <v>851398.04</v>
      </c>
    </row>
    <row r="6128" spans="1:5">
      <c r="A6128" s="1">
        <v>1977</v>
      </c>
      <c r="B6128" s="1">
        <v>19</v>
      </c>
      <c r="C6128" s="1">
        <v>406631.87</v>
      </c>
      <c r="D6128" s="1">
        <v>422389.37</v>
      </c>
      <c r="E6128" s="1">
        <v>829021.24</v>
      </c>
    </row>
    <row r="6129" spans="1:5">
      <c r="A6129" s="1">
        <v>1977</v>
      </c>
      <c r="B6129" s="1">
        <v>20</v>
      </c>
      <c r="C6129" s="1">
        <v>396240.89</v>
      </c>
      <c r="D6129" s="1">
        <v>413022.13</v>
      </c>
      <c r="E6129" s="1">
        <v>809263.02</v>
      </c>
    </row>
    <row r="6130" spans="1:5">
      <c r="A6130" s="1">
        <v>1977</v>
      </c>
      <c r="B6130" s="1">
        <v>21</v>
      </c>
      <c r="C6130" s="1">
        <v>388123.48</v>
      </c>
      <c r="D6130" s="1">
        <v>404503.17</v>
      </c>
      <c r="E6130" s="1">
        <v>792626.65</v>
      </c>
    </row>
    <row r="6131" spans="1:5">
      <c r="A6131" s="1">
        <v>1977</v>
      </c>
      <c r="B6131" s="1">
        <v>22</v>
      </c>
      <c r="C6131" s="1">
        <v>379222.91</v>
      </c>
      <c r="D6131" s="1">
        <v>394230.6</v>
      </c>
      <c r="E6131" s="1">
        <v>773453.5</v>
      </c>
    </row>
    <row r="6132" spans="1:5">
      <c r="A6132" s="1">
        <v>1977</v>
      </c>
      <c r="B6132" s="1">
        <v>23</v>
      </c>
      <c r="C6132" s="1">
        <v>383171.86</v>
      </c>
      <c r="D6132" s="1">
        <v>395920.71</v>
      </c>
      <c r="E6132" s="1">
        <v>779092.57</v>
      </c>
    </row>
    <row r="6133" spans="1:5">
      <c r="A6133" s="1">
        <v>1977</v>
      </c>
      <c r="B6133" s="1">
        <v>24</v>
      </c>
      <c r="C6133" s="1">
        <v>382642.23</v>
      </c>
      <c r="D6133" s="1">
        <v>393341.59</v>
      </c>
      <c r="E6133" s="1">
        <v>775983.82</v>
      </c>
    </row>
    <row r="6134" spans="1:5">
      <c r="A6134" s="1">
        <v>1977</v>
      </c>
      <c r="B6134" s="1">
        <v>25</v>
      </c>
      <c r="C6134" s="1">
        <v>378829.64</v>
      </c>
      <c r="D6134" s="1">
        <v>387701.88</v>
      </c>
      <c r="E6134" s="1">
        <v>766531.52</v>
      </c>
    </row>
    <row r="6135" spans="1:5">
      <c r="A6135" s="1">
        <v>1977</v>
      </c>
      <c r="B6135" s="1">
        <v>26</v>
      </c>
      <c r="C6135" s="1">
        <v>386081.28000000003</v>
      </c>
      <c r="D6135" s="1">
        <v>394001.23</v>
      </c>
      <c r="E6135" s="1">
        <v>780082.51</v>
      </c>
    </row>
    <row r="6136" spans="1:5">
      <c r="A6136" s="1">
        <v>1977</v>
      </c>
      <c r="B6136" s="1">
        <v>27</v>
      </c>
      <c r="C6136" s="1">
        <v>395568.4</v>
      </c>
      <c r="D6136" s="1">
        <v>403282.06</v>
      </c>
      <c r="E6136" s="1">
        <v>798850.46</v>
      </c>
    </row>
    <row r="6137" spans="1:5">
      <c r="A6137" s="1">
        <v>1977</v>
      </c>
      <c r="B6137" s="1">
        <v>28</v>
      </c>
      <c r="C6137" s="1">
        <v>410534.42</v>
      </c>
      <c r="D6137" s="1">
        <v>417702.94</v>
      </c>
      <c r="E6137" s="1">
        <v>828237.36</v>
      </c>
    </row>
    <row r="6138" spans="1:5">
      <c r="A6138" s="1">
        <v>1977</v>
      </c>
      <c r="B6138" s="1">
        <v>29</v>
      </c>
      <c r="C6138" s="1">
        <v>432467.08</v>
      </c>
      <c r="D6138" s="1">
        <v>440017.46</v>
      </c>
      <c r="E6138" s="1">
        <v>872484.54</v>
      </c>
    </row>
    <row r="6139" spans="1:5">
      <c r="A6139" s="1">
        <v>1977</v>
      </c>
      <c r="B6139" s="1">
        <v>30</v>
      </c>
      <c r="C6139" s="1">
        <v>459506.5</v>
      </c>
      <c r="D6139" s="1">
        <v>469192.36</v>
      </c>
      <c r="E6139" s="1">
        <v>928698.86</v>
      </c>
    </row>
    <row r="6140" spans="1:5">
      <c r="A6140" s="1">
        <v>1977</v>
      </c>
      <c r="B6140" s="1">
        <v>31</v>
      </c>
      <c r="C6140" s="1">
        <v>385303.49</v>
      </c>
      <c r="D6140" s="1">
        <v>394274.02</v>
      </c>
      <c r="E6140" s="1">
        <v>779577.5</v>
      </c>
    </row>
    <row r="6141" spans="1:5">
      <c r="A6141" s="1">
        <v>1977</v>
      </c>
      <c r="B6141" s="1">
        <v>32</v>
      </c>
      <c r="C6141" s="1">
        <v>370880.49</v>
      </c>
      <c r="D6141" s="1">
        <v>380198.08</v>
      </c>
      <c r="E6141" s="1">
        <v>751078.57</v>
      </c>
    </row>
    <row r="6142" spans="1:5">
      <c r="A6142" s="1">
        <v>1977</v>
      </c>
      <c r="B6142" s="1">
        <v>33</v>
      </c>
      <c r="C6142" s="1">
        <v>364077.53</v>
      </c>
      <c r="D6142" s="1">
        <v>372787.47</v>
      </c>
      <c r="E6142" s="1">
        <v>736865</v>
      </c>
    </row>
    <row r="6143" spans="1:5">
      <c r="A6143" s="1">
        <v>1977</v>
      </c>
      <c r="B6143" s="1">
        <v>34</v>
      </c>
      <c r="C6143" s="1">
        <v>354982.85</v>
      </c>
      <c r="D6143" s="1">
        <v>362351.77</v>
      </c>
      <c r="E6143" s="1">
        <v>717334.63</v>
      </c>
    </row>
    <row r="6144" spans="1:5">
      <c r="A6144" s="1">
        <v>1977</v>
      </c>
      <c r="B6144" s="1">
        <v>35</v>
      </c>
      <c r="C6144" s="1">
        <v>327673.76</v>
      </c>
      <c r="D6144" s="1">
        <v>333563.15000000002</v>
      </c>
      <c r="E6144" s="1">
        <v>661236.91</v>
      </c>
    </row>
    <row r="6145" spans="1:5">
      <c r="A6145" s="1">
        <v>1977</v>
      </c>
      <c r="B6145" s="1">
        <v>36</v>
      </c>
      <c r="C6145" s="1">
        <v>309150.40000000002</v>
      </c>
      <c r="D6145" s="1">
        <v>314868.67</v>
      </c>
      <c r="E6145" s="1">
        <v>624019.06999999995</v>
      </c>
    </row>
    <row r="6146" spans="1:5">
      <c r="A6146" s="1">
        <v>1977</v>
      </c>
      <c r="B6146" s="1">
        <v>37</v>
      </c>
      <c r="C6146" s="1">
        <v>319240.67</v>
      </c>
      <c r="D6146" s="1">
        <v>325586.14</v>
      </c>
      <c r="E6146" s="1">
        <v>644826.81000000006</v>
      </c>
    </row>
    <row r="6147" spans="1:5">
      <c r="A6147" s="1">
        <v>1977</v>
      </c>
      <c r="B6147" s="1">
        <v>38</v>
      </c>
      <c r="C6147" s="1">
        <v>323736.90999999997</v>
      </c>
      <c r="D6147" s="1">
        <v>330519.75</v>
      </c>
      <c r="E6147" s="1">
        <v>654256.67000000004</v>
      </c>
    </row>
    <row r="6148" spans="1:5">
      <c r="A6148" s="1">
        <v>1977</v>
      </c>
      <c r="B6148" s="1">
        <v>39</v>
      </c>
      <c r="C6148" s="1">
        <v>324506.89</v>
      </c>
      <c r="D6148" s="1">
        <v>331636.58</v>
      </c>
      <c r="E6148" s="1">
        <v>656143.48</v>
      </c>
    </row>
    <row r="6149" spans="1:5">
      <c r="A6149" s="1">
        <v>1977</v>
      </c>
      <c r="B6149" s="1">
        <v>40</v>
      </c>
      <c r="C6149" s="1">
        <v>319013.87</v>
      </c>
      <c r="D6149" s="1">
        <v>325939.78999999998</v>
      </c>
      <c r="E6149" s="1">
        <v>644953.66</v>
      </c>
    </row>
    <row r="6150" spans="1:5">
      <c r="A6150" s="1">
        <v>1977</v>
      </c>
      <c r="B6150" s="1">
        <v>41</v>
      </c>
      <c r="C6150" s="1">
        <v>315007.25</v>
      </c>
      <c r="D6150" s="1">
        <v>321742.52</v>
      </c>
      <c r="E6150" s="1">
        <v>636749.77</v>
      </c>
    </row>
    <row r="6151" spans="1:5">
      <c r="A6151" s="1">
        <v>1977</v>
      </c>
      <c r="B6151" s="1">
        <v>42</v>
      </c>
      <c r="C6151" s="1">
        <v>309551</v>
      </c>
      <c r="D6151" s="1">
        <v>316101.42</v>
      </c>
      <c r="E6151" s="1">
        <v>625652.42000000004</v>
      </c>
    </row>
    <row r="6152" spans="1:5">
      <c r="A6152" s="1">
        <v>1977</v>
      </c>
      <c r="B6152" s="1">
        <v>43</v>
      </c>
      <c r="C6152" s="1">
        <v>305366.39</v>
      </c>
      <c r="D6152" s="1">
        <v>311298.23</v>
      </c>
      <c r="E6152" s="1">
        <v>616664.62</v>
      </c>
    </row>
    <row r="6153" spans="1:5">
      <c r="A6153" s="1">
        <v>1977</v>
      </c>
      <c r="B6153" s="1">
        <v>44</v>
      </c>
      <c r="C6153" s="1">
        <v>308090.03999999998</v>
      </c>
      <c r="D6153" s="1">
        <v>312696.88</v>
      </c>
      <c r="E6153" s="1">
        <v>620786.92000000004</v>
      </c>
    </row>
    <row r="6154" spans="1:5">
      <c r="A6154" s="1">
        <v>1977</v>
      </c>
      <c r="B6154" s="1">
        <v>45</v>
      </c>
      <c r="C6154" s="1">
        <v>316465.61</v>
      </c>
      <c r="D6154" s="1">
        <v>319240.55</v>
      </c>
      <c r="E6154" s="1">
        <v>635706.16</v>
      </c>
    </row>
    <row r="6155" spans="1:5">
      <c r="A6155" s="1">
        <v>1977</v>
      </c>
      <c r="B6155" s="1">
        <v>46</v>
      </c>
      <c r="C6155" s="1">
        <v>324362.96999999997</v>
      </c>
      <c r="D6155" s="1">
        <v>323679.15999999997</v>
      </c>
      <c r="E6155" s="1">
        <v>648042.13</v>
      </c>
    </row>
    <row r="6156" spans="1:5">
      <c r="A6156" s="1">
        <v>1977</v>
      </c>
      <c r="B6156" s="1">
        <v>47</v>
      </c>
      <c r="C6156" s="1">
        <v>327406.19</v>
      </c>
      <c r="D6156" s="1">
        <v>323499.40999999997</v>
      </c>
      <c r="E6156" s="1">
        <v>650905.59999999998</v>
      </c>
    </row>
    <row r="6157" spans="1:5">
      <c r="A6157" s="1">
        <v>1977</v>
      </c>
      <c r="B6157" s="1">
        <v>48</v>
      </c>
      <c r="C6157" s="1">
        <v>326163.86</v>
      </c>
      <c r="D6157" s="1">
        <v>321202.71999999997</v>
      </c>
      <c r="E6157" s="1">
        <v>647366.57999999996</v>
      </c>
    </row>
    <row r="6158" spans="1:5">
      <c r="A6158" s="1">
        <v>1977</v>
      </c>
      <c r="B6158" s="1">
        <v>49</v>
      </c>
      <c r="C6158" s="1">
        <v>326100.68</v>
      </c>
      <c r="D6158" s="1">
        <v>320802.37</v>
      </c>
      <c r="E6158" s="1">
        <v>646903.05000000005</v>
      </c>
    </row>
    <row r="6159" spans="1:5">
      <c r="A6159" s="1">
        <v>1977</v>
      </c>
      <c r="B6159" s="1">
        <v>50</v>
      </c>
      <c r="C6159" s="1">
        <v>330504.96000000002</v>
      </c>
      <c r="D6159" s="1">
        <v>324888.28000000003</v>
      </c>
      <c r="E6159" s="1">
        <v>655393.24</v>
      </c>
    </row>
    <row r="6160" spans="1:5">
      <c r="A6160" s="1">
        <v>1977</v>
      </c>
      <c r="B6160" s="1">
        <v>51</v>
      </c>
      <c r="C6160" s="1">
        <v>335456.03999999998</v>
      </c>
      <c r="D6160" s="1">
        <v>328899.28999999998</v>
      </c>
      <c r="E6160" s="1">
        <v>664355.32999999996</v>
      </c>
    </row>
    <row r="6161" spans="1:5">
      <c r="A6161" s="1">
        <v>1977</v>
      </c>
      <c r="B6161" s="1">
        <v>52</v>
      </c>
      <c r="C6161" s="1">
        <v>338841.4</v>
      </c>
      <c r="D6161" s="1">
        <v>329668.64</v>
      </c>
      <c r="E6161" s="1">
        <v>668510.04</v>
      </c>
    </row>
    <row r="6162" spans="1:5">
      <c r="A6162" s="1">
        <v>1977</v>
      </c>
      <c r="B6162" s="1">
        <v>53</v>
      </c>
      <c r="C6162" s="1">
        <v>342752.37</v>
      </c>
      <c r="D6162" s="1">
        <v>330220.27</v>
      </c>
      <c r="E6162" s="1">
        <v>672972.64</v>
      </c>
    </row>
    <row r="6163" spans="1:5">
      <c r="A6163" s="1">
        <v>1977</v>
      </c>
      <c r="B6163" s="1">
        <v>54</v>
      </c>
      <c r="C6163" s="1">
        <v>350722.4</v>
      </c>
      <c r="D6163" s="1">
        <v>335317.26</v>
      </c>
      <c r="E6163" s="1">
        <v>686039.67</v>
      </c>
    </row>
    <row r="6164" spans="1:5">
      <c r="A6164" s="1">
        <v>1977</v>
      </c>
      <c r="B6164" s="1">
        <v>55</v>
      </c>
      <c r="C6164" s="1">
        <v>365850.85</v>
      </c>
      <c r="D6164" s="1">
        <v>346736.26</v>
      </c>
      <c r="E6164" s="1">
        <v>712587.11</v>
      </c>
    </row>
    <row r="6165" spans="1:5">
      <c r="A6165" s="1">
        <v>1977</v>
      </c>
      <c r="B6165" s="1">
        <v>56</v>
      </c>
      <c r="C6165" s="1">
        <v>384413.72</v>
      </c>
      <c r="D6165" s="1">
        <v>359882.45</v>
      </c>
      <c r="E6165" s="1">
        <v>744296.18</v>
      </c>
    </row>
    <row r="6166" spans="1:5">
      <c r="A6166" s="1">
        <v>1977</v>
      </c>
      <c r="B6166" s="1">
        <v>57</v>
      </c>
      <c r="C6166" s="1">
        <v>366546.34</v>
      </c>
      <c r="D6166" s="1">
        <v>339368.51</v>
      </c>
      <c r="E6166" s="1">
        <v>705914.85</v>
      </c>
    </row>
    <row r="6167" spans="1:5">
      <c r="A6167" s="1">
        <v>1977</v>
      </c>
      <c r="B6167" s="1">
        <v>58</v>
      </c>
      <c r="C6167" s="1">
        <v>305633.83</v>
      </c>
      <c r="D6167" s="1">
        <v>279259.53000000003</v>
      </c>
      <c r="E6167" s="1">
        <v>584893.36</v>
      </c>
    </row>
    <row r="6168" spans="1:5">
      <c r="A6168" s="1">
        <v>1977</v>
      </c>
      <c r="B6168" s="1">
        <v>59</v>
      </c>
      <c r="C6168" s="1">
        <v>276450.74</v>
      </c>
      <c r="D6168" s="1">
        <v>249555.83</v>
      </c>
      <c r="E6168" s="1">
        <v>526006.56999999995</v>
      </c>
    </row>
    <row r="6169" spans="1:5">
      <c r="A6169" s="1">
        <v>1977</v>
      </c>
      <c r="B6169" s="1">
        <v>60</v>
      </c>
      <c r="C6169" s="1">
        <v>292721.88</v>
      </c>
      <c r="D6169" s="1">
        <v>262557.78000000003</v>
      </c>
      <c r="E6169" s="1">
        <v>555279.66</v>
      </c>
    </row>
    <row r="6170" spans="1:5">
      <c r="A6170" s="1">
        <v>1977</v>
      </c>
      <c r="B6170" s="1">
        <v>61</v>
      </c>
      <c r="C6170" s="1">
        <v>315200.7</v>
      </c>
      <c r="D6170" s="1">
        <v>280292.51</v>
      </c>
      <c r="E6170" s="1">
        <v>595493.21</v>
      </c>
    </row>
    <row r="6171" spans="1:5">
      <c r="A6171" s="1">
        <v>1977</v>
      </c>
      <c r="B6171" s="1">
        <v>62</v>
      </c>
      <c r="C6171" s="1">
        <v>332193.13</v>
      </c>
      <c r="D6171" s="1">
        <v>291227.31</v>
      </c>
      <c r="E6171" s="1">
        <v>623420.43000000005</v>
      </c>
    </row>
    <row r="6172" spans="1:5">
      <c r="A6172" s="1">
        <v>1977</v>
      </c>
      <c r="B6172" s="1">
        <v>63</v>
      </c>
      <c r="C6172" s="1">
        <v>337267.69</v>
      </c>
      <c r="D6172" s="1">
        <v>292160.09999999998</v>
      </c>
      <c r="E6172" s="1">
        <v>629427.78</v>
      </c>
    </row>
    <row r="6173" spans="1:5">
      <c r="A6173" s="1">
        <v>1977</v>
      </c>
      <c r="B6173" s="1">
        <v>64</v>
      </c>
      <c r="C6173" s="1">
        <v>331473.27</v>
      </c>
      <c r="D6173" s="1">
        <v>284970.74</v>
      </c>
      <c r="E6173" s="1">
        <v>616444.01</v>
      </c>
    </row>
    <row r="6174" spans="1:5">
      <c r="A6174" s="1">
        <v>1977</v>
      </c>
      <c r="B6174" s="1">
        <v>65</v>
      </c>
      <c r="C6174" s="1">
        <v>323522.09000000003</v>
      </c>
      <c r="D6174" s="1">
        <v>274462.59000000003</v>
      </c>
      <c r="E6174" s="1">
        <v>597984.68000000005</v>
      </c>
    </row>
    <row r="6175" spans="1:5">
      <c r="A6175" s="1">
        <v>1977</v>
      </c>
      <c r="B6175" s="1">
        <v>66</v>
      </c>
      <c r="C6175" s="1">
        <v>319199.42</v>
      </c>
      <c r="D6175" s="1">
        <v>265016.96999999997</v>
      </c>
      <c r="E6175" s="1">
        <v>584216.39</v>
      </c>
    </row>
    <row r="6176" spans="1:5">
      <c r="A6176" s="1">
        <v>1977</v>
      </c>
      <c r="B6176" s="1">
        <v>67</v>
      </c>
      <c r="C6176" s="1">
        <v>316509.61</v>
      </c>
      <c r="D6176" s="1">
        <v>257118.13</v>
      </c>
      <c r="E6176" s="1">
        <v>573627.74</v>
      </c>
    </row>
    <row r="6177" spans="1:5">
      <c r="A6177" s="1">
        <v>1977</v>
      </c>
      <c r="B6177" s="1">
        <v>68</v>
      </c>
      <c r="C6177" s="1">
        <v>311620.95</v>
      </c>
      <c r="D6177" s="1">
        <v>247530.87</v>
      </c>
      <c r="E6177" s="1">
        <v>559151.81000000006</v>
      </c>
    </row>
    <row r="6178" spans="1:5">
      <c r="A6178" s="1">
        <v>1977</v>
      </c>
      <c r="B6178" s="1">
        <v>69</v>
      </c>
      <c r="C6178" s="1">
        <v>302774.42</v>
      </c>
      <c r="D6178" s="1">
        <v>234802.44</v>
      </c>
      <c r="E6178" s="1">
        <v>537576.86</v>
      </c>
    </row>
    <row r="6179" spans="1:5">
      <c r="A6179" s="1">
        <v>1977</v>
      </c>
      <c r="B6179" s="1">
        <v>70</v>
      </c>
      <c r="C6179" s="1">
        <v>291600.28999999998</v>
      </c>
      <c r="D6179" s="1">
        <v>219612.56</v>
      </c>
      <c r="E6179" s="1">
        <v>511212.85</v>
      </c>
    </row>
    <row r="6180" spans="1:5">
      <c r="A6180" s="1">
        <v>1977</v>
      </c>
      <c r="B6180" s="1">
        <v>71</v>
      </c>
      <c r="C6180" s="1">
        <v>281975.36</v>
      </c>
      <c r="D6180" s="1">
        <v>204341.84</v>
      </c>
      <c r="E6180" s="1">
        <v>486317.21</v>
      </c>
    </row>
    <row r="6181" spans="1:5">
      <c r="A6181" s="1">
        <v>1977</v>
      </c>
      <c r="B6181" s="1">
        <v>72</v>
      </c>
      <c r="C6181" s="1">
        <v>271969.28999999998</v>
      </c>
      <c r="D6181" s="1">
        <v>189394.66</v>
      </c>
      <c r="E6181" s="1">
        <v>461363.96</v>
      </c>
    </row>
    <row r="6182" spans="1:5">
      <c r="A6182" s="1">
        <v>1977</v>
      </c>
      <c r="B6182" s="1">
        <v>73</v>
      </c>
      <c r="C6182" s="1">
        <v>259092.1</v>
      </c>
      <c r="D6182" s="1">
        <v>174270.96</v>
      </c>
      <c r="E6182" s="1">
        <v>433363.06</v>
      </c>
    </row>
    <row r="6183" spans="1:5">
      <c r="A6183" s="1">
        <v>1977</v>
      </c>
      <c r="B6183" s="1">
        <v>74</v>
      </c>
      <c r="C6183" s="1">
        <v>244504.67</v>
      </c>
      <c r="D6183" s="1">
        <v>158536.74</v>
      </c>
      <c r="E6183" s="1">
        <v>403041.41</v>
      </c>
    </row>
    <row r="6184" spans="1:5">
      <c r="A6184" s="1">
        <v>1977</v>
      </c>
      <c r="B6184" s="1">
        <v>75</v>
      </c>
      <c r="C6184" s="1">
        <v>230905.57</v>
      </c>
      <c r="D6184" s="1">
        <v>141977.67000000001</v>
      </c>
      <c r="E6184" s="1">
        <v>372883.24</v>
      </c>
    </row>
    <row r="6185" spans="1:5">
      <c r="A6185" s="1">
        <v>1977</v>
      </c>
      <c r="B6185" s="1">
        <v>76</v>
      </c>
      <c r="C6185" s="1">
        <v>218481.47</v>
      </c>
      <c r="D6185" s="1">
        <v>125502.68</v>
      </c>
      <c r="E6185" s="1">
        <v>343984.14</v>
      </c>
    </row>
    <row r="6186" spans="1:5">
      <c r="A6186" s="1">
        <v>1977</v>
      </c>
      <c r="B6186" s="1">
        <v>77</v>
      </c>
      <c r="C6186" s="1">
        <v>202200.86</v>
      </c>
      <c r="D6186" s="1">
        <v>108441.71</v>
      </c>
      <c r="E6186" s="1">
        <v>310642.57</v>
      </c>
    </row>
    <row r="6187" spans="1:5">
      <c r="A6187" s="1">
        <v>1977</v>
      </c>
      <c r="B6187" s="1">
        <v>78</v>
      </c>
      <c r="C6187" s="1">
        <v>182027.09</v>
      </c>
      <c r="D6187" s="1">
        <v>91663.57</v>
      </c>
      <c r="E6187" s="1">
        <v>273690.65999999997</v>
      </c>
    </row>
    <row r="6188" spans="1:5">
      <c r="A6188" s="1">
        <v>1977</v>
      </c>
      <c r="B6188" s="1">
        <v>79</v>
      </c>
      <c r="C6188" s="1">
        <v>165269.21</v>
      </c>
      <c r="D6188" s="1">
        <v>78519.92</v>
      </c>
      <c r="E6188" s="1">
        <v>243789.12</v>
      </c>
    </row>
    <row r="6189" spans="1:5">
      <c r="A6189" s="1">
        <v>1977</v>
      </c>
      <c r="B6189" s="1">
        <v>80</v>
      </c>
      <c r="C6189" s="1">
        <v>151807.73000000001</v>
      </c>
      <c r="D6189" s="1">
        <v>67888.039999999994</v>
      </c>
      <c r="E6189" s="1">
        <v>219695.77</v>
      </c>
    </row>
    <row r="6190" spans="1:5">
      <c r="A6190" s="1">
        <v>1977</v>
      </c>
      <c r="B6190" s="1">
        <v>81</v>
      </c>
      <c r="C6190" s="1">
        <v>137743.13</v>
      </c>
      <c r="D6190" s="1">
        <v>58689.16</v>
      </c>
      <c r="E6190" s="1">
        <v>196432.28</v>
      </c>
    </row>
    <row r="6191" spans="1:5">
      <c r="A6191" s="1">
        <v>1977</v>
      </c>
      <c r="B6191" s="1">
        <v>82</v>
      </c>
      <c r="C6191" s="1">
        <v>122577.55</v>
      </c>
      <c r="D6191" s="1">
        <v>50055.3</v>
      </c>
      <c r="E6191" s="1">
        <v>172632.84</v>
      </c>
    </row>
    <row r="6192" spans="1:5">
      <c r="A6192" s="1">
        <v>1977</v>
      </c>
      <c r="B6192" s="1">
        <v>83</v>
      </c>
      <c r="C6192" s="1">
        <v>108499.63</v>
      </c>
      <c r="D6192" s="1">
        <v>42780.97</v>
      </c>
      <c r="E6192" s="1">
        <v>151280.59</v>
      </c>
    </row>
    <row r="6193" spans="1:5">
      <c r="A6193" s="1">
        <v>1977</v>
      </c>
      <c r="B6193" s="1">
        <v>84</v>
      </c>
      <c r="C6193" s="1">
        <v>95338.25</v>
      </c>
      <c r="D6193" s="1">
        <v>36224.07</v>
      </c>
      <c r="E6193" s="1">
        <v>131562.32</v>
      </c>
    </row>
    <row r="6194" spans="1:5">
      <c r="A6194" s="1">
        <v>1977</v>
      </c>
      <c r="B6194" s="1">
        <v>85</v>
      </c>
      <c r="C6194" s="1">
        <v>81822.84</v>
      </c>
      <c r="D6194" s="1">
        <v>29750.2</v>
      </c>
      <c r="E6194" s="1">
        <v>111573.04</v>
      </c>
    </row>
    <row r="6195" spans="1:5">
      <c r="A6195" s="1">
        <v>1977</v>
      </c>
      <c r="B6195" s="1">
        <v>86</v>
      </c>
      <c r="C6195" s="1">
        <v>68744.05</v>
      </c>
      <c r="D6195" s="1">
        <v>23928.62</v>
      </c>
      <c r="E6195" s="1">
        <v>92672.67</v>
      </c>
    </row>
    <row r="6196" spans="1:5">
      <c r="A6196" s="1">
        <v>1977</v>
      </c>
      <c r="B6196" s="1">
        <v>87</v>
      </c>
      <c r="C6196" s="1">
        <v>57528.97</v>
      </c>
      <c r="D6196" s="1">
        <v>19206.87</v>
      </c>
      <c r="E6196" s="1">
        <v>76735.839999999997</v>
      </c>
    </row>
    <row r="6197" spans="1:5">
      <c r="A6197" s="1">
        <v>1977</v>
      </c>
      <c r="B6197" s="1">
        <v>88</v>
      </c>
      <c r="C6197" s="1">
        <v>48241.7</v>
      </c>
      <c r="D6197" s="1">
        <v>15336.2</v>
      </c>
      <c r="E6197" s="1">
        <v>63577.9</v>
      </c>
    </row>
    <row r="6198" spans="1:5">
      <c r="A6198" s="1">
        <v>1977</v>
      </c>
      <c r="B6198" s="1">
        <v>89</v>
      </c>
      <c r="C6198" s="1">
        <v>38732.04</v>
      </c>
      <c r="D6198" s="1">
        <v>11735.48</v>
      </c>
      <c r="E6198" s="1">
        <v>50467.519999999997</v>
      </c>
    </row>
    <row r="6199" spans="1:5">
      <c r="A6199" s="1">
        <v>1977</v>
      </c>
      <c r="B6199" s="1">
        <v>90</v>
      </c>
      <c r="C6199" s="1">
        <v>30509.62</v>
      </c>
      <c r="D6199" s="1">
        <v>8825.24</v>
      </c>
      <c r="E6199" s="1">
        <v>39334.86</v>
      </c>
    </row>
    <row r="6200" spans="1:5">
      <c r="A6200" s="1">
        <v>1977</v>
      </c>
      <c r="B6200" s="1">
        <v>91</v>
      </c>
      <c r="C6200" s="1">
        <v>23768.76</v>
      </c>
      <c r="D6200" s="1">
        <v>6541.55</v>
      </c>
      <c r="E6200" s="1">
        <v>30310.31</v>
      </c>
    </row>
    <row r="6201" spans="1:5">
      <c r="A6201" s="1">
        <v>1977</v>
      </c>
      <c r="B6201" s="1">
        <v>92</v>
      </c>
      <c r="C6201" s="1">
        <v>18122.13</v>
      </c>
      <c r="D6201" s="1">
        <v>4759.8500000000004</v>
      </c>
      <c r="E6201" s="1">
        <v>22881.98</v>
      </c>
    </row>
    <row r="6202" spans="1:5">
      <c r="A6202" s="1">
        <v>1977</v>
      </c>
      <c r="B6202" s="1">
        <v>93</v>
      </c>
      <c r="C6202" s="1">
        <v>13489.37</v>
      </c>
      <c r="D6202" s="1">
        <v>3364.41</v>
      </c>
      <c r="E6202" s="1">
        <v>16853.78</v>
      </c>
    </row>
    <row r="6203" spans="1:5">
      <c r="A6203" s="1">
        <v>1977</v>
      </c>
      <c r="B6203" s="1">
        <v>94</v>
      </c>
      <c r="C6203" s="1">
        <v>9768.0400000000009</v>
      </c>
      <c r="D6203" s="1">
        <v>2314.5700000000002</v>
      </c>
      <c r="E6203" s="1">
        <v>12082.61</v>
      </c>
    </row>
    <row r="6204" spans="1:5">
      <c r="A6204" s="1">
        <v>1977</v>
      </c>
      <c r="B6204" s="1">
        <v>95</v>
      </c>
      <c r="C6204" s="1">
        <v>6947.24</v>
      </c>
      <c r="D6204" s="1">
        <v>1570.59</v>
      </c>
      <c r="E6204" s="1">
        <v>8517.83</v>
      </c>
    </row>
    <row r="6205" spans="1:5">
      <c r="A6205" s="1">
        <v>1977</v>
      </c>
      <c r="B6205" s="1">
        <v>96</v>
      </c>
      <c r="C6205" s="1">
        <v>4745.63</v>
      </c>
      <c r="D6205" s="1">
        <v>1010.15</v>
      </c>
      <c r="E6205" s="1">
        <v>5755.78</v>
      </c>
    </row>
    <row r="6206" spans="1:5">
      <c r="A6206" s="1">
        <v>1977</v>
      </c>
      <c r="B6206" s="1">
        <v>97</v>
      </c>
      <c r="C6206" s="1">
        <v>3096.26</v>
      </c>
      <c r="D6206" s="1">
        <v>611.13</v>
      </c>
      <c r="E6206" s="1">
        <v>3707.39</v>
      </c>
    </row>
    <row r="6207" spans="1:5">
      <c r="A6207" s="1">
        <v>1977</v>
      </c>
      <c r="B6207" s="1">
        <v>98</v>
      </c>
      <c r="C6207" s="1">
        <v>1955.08</v>
      </c>
      <c r="D6207" s="1">
        <v>363.23</v>
      </c>
      <c r="E6207" s="1">
        <v>2318.31</v>
      </c>
    </row>
    <row r="6208" spans="1:5">
      <c r="A6208" s="1">
        <v>1977</v>
      </c>
      <c r="B6208" s="1">
        <v>99</v>
      </c>
      <c r="C6208" s="1">
        <v>1210.1400000000001</v>
      </c>
      <c r="D6208" s="1">
        <v>208.58</v>
      </c>
      <c r="E6208" s="1">
        <v>1418.72</v>
      </c>
    </row>
    <row r="6209" spans="1:5">
      <c r="A6209" s="1">
        <v>1977</v>
      </c>
      <c r="B6209" s="1">
        <v>100</v>
      </c>
      <c r="C6209" s="1">
        <v>753.93</v>
      </c>
      <c r="D6209" s="1">
        <v>119.3</v>
      </c>
      <c r="E6209" s="1">
        <v>873.23</v>
      </c>
    </row>
    <row r="6210" spans="1:5">
      <c r="A6210" s="1">
        <v>1977</v>
      </c>
      <c r="B6210" s="1">
        <v>101</v>
      </c>
      <c r="C6210" s="1">
        <v>450.8</v>
      </c>
      <c r="D6210" s="1">
        <v>66.28</v>
      </c>
      <c r="E6210" s="1">
        <v>517.08000000000004</v>
      </c>
    </row>
    <row r="6211" spans="1:5">
      <c r="A6211" s="1">
        <v>1977</v>
      </c>
      <c r="B6211" s="1">
        <v>102</v>
      </c>
      <c r="C6211" s="1">
        <v>254.02</v>
      </c>
      <c r="D6211" s="1">
        <v>37.46</v>
      </c>
      <c r="E6211" s="1">
        <v>291.48</v>
      </c>
    </row>
    <row r="6212" spans="1:5">
      <c r="A6212" s="1">
        <v>1977</v>
      </c>
      <c r="B6212" s="1">
        <v>103</v>
      </c>
      <c r="C6212" s="1">
        <v>142.69999999999999</v>
      </c>
      <c r="D6212" s="1">
        <v>18.98</v>
      </c>
      <c r="E6212" s="1">
        <v>161.68</v>
      </c>
    </row>
    <row r="6213" spans="1:5">
      <c r="A6213" s="1">
        <v>1977</v>
      </c>
      <c r="B6213" s="1">
        <v>104</v>
      </c>
      <c r="C6213" s="1">
        <v>74.98</v>
      </c>
      <c r="D6213" s="1">
        <v>6.7</v>
      </c>
      <c r="E6213" s="1">
        <v>81.680000000000007</v>
      </c>
    </row>
    <row r="6214" spans="1:5">
      <c r="A6214" s="1">
        <v>1977</v>
      </c>
      <c r="B6214" s="1">
        <v>105</v>
      </c>
      <c r="C6214" s="1">
        <v>36.64</v>
      </c>
      <c r="D6214" s="1">
        <v>2.4500000000000002</v>
      </c>
      <c r="E6214" s="1">
        <v>39.090000000000003</v>
      </c>
    </row>
    <row r="6215" spans="1:5">
      <c r="A6215" s="1">
        <v>1977</v>
      </c>
      <c r="B6215" s="1">
        <v>106</v>
      </c>
      <c r="C6215" s="1">
        <v>17.600000000000001</v>
      </c>
      <c r="D6215" s="1">
        <v>0.98</v>
      </c>
      <c r="E6215" s="1">
        <v>18.579999999999998</v>
      </c>
    </row>
    <row r="6216" spans="1:5">
      <c r="A6216" s="1">
        <v>1977</v>
      </c>
      <c r="B6216" s="1">
        <v>107</v>
      </c>
      <c r="C6216" s="1">
        <v>6.95</v>
      </c>
      <c r="D6216" s="1">
        <v>0.23</v>
      </c>
      <c r="E6216" s="1">
        <v>7.18</v>
      </c>
    </row>
    <row r="6217" spans="1:5">
      <c r="A6217" s="1">
        <v>1977</v>
      </c>
      <c r="B6217" s="1">
        <v>108</v>
      </c>
      <c r="C6217" s="1">
        <v>1.98</v>
      </c>
      <c r="D6217" s="1">
        <v>0</v>
      </c>
      <c r="E6217" s="1">
        <v>1.98</v>
      </c>
    </row>
    <row r="6218" spans="1:5">
      <c r="A6218" s="1">
        <v>1977</v>
      </c>
      <c r="B6218" s="1">
        <v>109</v>
      </c>
      <c r="C6218" s="1">
        <v>0.97</v>
      </c>
      <c r="D6218" s="1">
        <v>0</v>
      </c>
      <c r="E6218" s="1">
        <v>0.97</v>
      </c>
    </row>
    <row r="6219" spans="1:5">
      <c r="A6219" s="1">
        <v>1977</v>
      </c>
      <c r="B6219" s="1" t="s">
        <v>121</v>
      </c>
      <c r="C6219" s="1">
        <v>0.73</v>
      </c>
      <c r="D6219" s="1">
        <v>1</v>
      </c>
      <c r="E6219" s="1">
        <v>1.73</v>
      </c>
    </row>
    <row r="6220" spans="1:5">
      <c r="A6220" s="1">
        <v>1978</v>
      </c>
      <c r="B6220" s="1">
        <v>0</v>
      </c>
      <c r="C6220" s="1">
        <v>322356</v>
      </c>
      <c r="D6220" s="1">
        <v>340000.59</v>
      </c>
      <c r="E6220" s="1">
        <v>662356.59</v>
      </c>
    </row>
    <row r="6221" spans="1:5">
      <c r="A6221" s="1">
        <v>1978</v>
      </c>
      <c r="B6221" s="1">
        <v>1</v>
      </c>
      <c r="C6221" s="1">
        <v>315241.64</v>
      </c>
      <c r="D6221" s="1">
        <v>332408.12</v>
      </c>
      <c r="E6221" s="1">
        <v>647649.76</v>
      </c>
    </row>
    <row r="6222" spans="1:5">
      <c r="A6222" s="1">
        <v>1978</v>
      </c>
      <c r="B6222" s="1">
        <v>2</v>
      </c>
      <c r="C6222" s="1">
        <v>326769.2</v>
      </c>
      <c r="D6222" s="1">
        <v>344647.58</v>
      </c>
      <c r="E6222" s="1">
        <v>671416.78</v>
      </c>
    </row>
    <row r="6223" spans="1:5">
      <c r="A6223" s="1">
        <v>1978</v>
      </c>
      <c r="B6223" s="1">
        <v>3</v>
      </c>
      <c r="C6223" s="1">
        <v>340090.87</v>
      </c>
      <c r="D6223" s="1">
        <v>358808.42</v>
      </c>
      <c r="E6223" s="1">
        <v>698899.29</v>
      </c>
    </row>
    <row r="6224" spans="1:5">
      <c r="A6224" s="1">
        <v>1978</v>
      </c>
      <c r="B6224" s="1">
        <v>4</v>
      </c>
      <c r="C6224" s="1">
        <v>354090.41</v>
      </c>
      <c r="D6224" s="1">
        <v>374532.25</v>
      </c>
      <c r="E6224" s="1">
        <v>728622.65</v>
      </c>
    </row>
    <row r="6225" spans="1:5">
      <c r="A6225" s="1">
        <v>1978</v>
      </c>
      <c r="B6225" s="1">
        <v>5</v>
      </c>
      <c r="C6225" s="1">
        <v>377109.87</v>
      </c>
      <c r="D6225" s="1">
        <v>399237.36</v>
      </c>
      <c r="E6225" s="1">
        <v>776347.23</v>
      </c>
    </row>
    <row r="6226" spans="1:5">
      <c r="A6226" s="1">
        <v>1978</v>
      </c>
      <c r="B6226" s="1">
        <v>6</v>
      </c>
      <c r="C6226" s="1">
        <v>400084.8</v>
      </c>
      <c r="D6226" s="1">
        <v>423174</v>
      </c>
      <c r="E6226" s="1">
        <v>823258.8</v>
      </c>
    </row>
    <row r="6227" spans="1:5">
      <c r="A6227" s="1">
        <v>1978</v>
      </c>
      <c r="B6227" s="1">
        <v>7</v>
      </c>
      <c r="C6227" s="1">
        <v>423304.55</v>
      </c>
      <c r="D6227" s="1">
        <v>447263.59</v>
      </c>
      <c r="E6227" s="1">
        <v>870568.14</v>
      </c>
    </row>
    <row r="6228" spans="1:5">
      <c r="A6228" s="1">
        <v>1978</v>
      </c>
      <c r="B6228" s="1">
        <v>8</v>
      </c>
      <c r="C6228" s="1">
        <v>421868.37</v>
      </c>
      <c r="D6228" s="1">
        <v>444983.37</v>
      </c>
      <c r="E6228" s="1">
        <v>866851.74</v>
      </c>
    </row>
    <row r="6229" spans="1:5">
      <c r="A6229" s="1">
        <v>1978</v>
      </c>
      <c r="B6229" s="1">
        <v>9</v>
      </c>
      <c r="C6229" s="1">
        <v>436530.14</v>
      </c>
      <c r="D6229" s="1">
        <v>459536.23</v>
      </c>
      <c r="E6229" s="1">
        <v>896066.37</v>
      </c>
    </row>
    <row r="6230" spans="1:5">
      <c r="A6230" s="1">
        <v>1978</v>
      </c>
      <c r="B6230" s="1">
        <v>10</v>
      </c>
      <c r="C6230" s="1">
        <v>441018.56</v>
      </c>
      <c r="D6230" s="1">
        <v>464841.81</v>
      </c>
      <c r="E6230" s="1">
        <v>905860.37</v>
      </c>
    </row>
    <row r="6231" spans="1:5">
      <c r="A6231" s="1">
        <v>1978</v>
      </c>
      <c r="B6231" s="1">
        <v>11</v>
      </c>
      <c r="C6231" s="1">
        <v>451172.31</v>
      </c>
      <c r="D6231" s="1">
        <v>476522.59</v>
      </c>
      <c r="E6231" s="1">
        <v>927694.9</v>
      </c>
    </row>
    <row r="6232" spans="1:5">
      <c r="A6232" s="1">
        <v>1978</v>
      </c>
      <c r="B6232" s="1">
        <v>12</v>
      </c>
      <c r="C6232" s="1">
        <v>455862.71</v>
      </c>
      <c r="D6232" s="1">
        <v>481265.1</v>
      </c>
      <c r="E6232" s="1">
        <v>937127.81</v>
      </c>
    </row>
    <row r="6233" spans="1:5">
      <c r="A6233" s="1">
        <v>1978</v>
      </c>
      <c r="B6233" s="1">
        <v>13</v>
      </c>
      <c r="C6233" s="1">
        <v>463054.75</v>
      </c>
      <c r="D6233" s="1">
        <v>490032.94</v>
      </c>
      <c r="E6233" s="1">
        <v>953087.7</v>
      </c>
    </row>
    <row r="6234" spans="1:5">
      <c r="A6234" s="1">
        <v>1978</v>
      </c>
      <c r="B6234" s="1">
        <v>14</v>
      </c>
      <c r="C6234" s="1">
        <v>461439.5</v>
      </c>
      <c r="D6234" s="1">
        <v>488963.75</v>
      </c>
      <c r="E6234" s="1">
        <v>950403.26</v>
      </c>
    </row>
    <row r="6235" spans="1:5">
      <c r="A6235" s="1">
        <v>1978</v>
      </c>
      <c r="B6235" s="1">
        <v>15</v>
      </c>
      <c r="C6235" s="1">
        <v>456602.77</v>
      </c>
      <c r="D6235" s="1">
        <v>481751.85</v>
      </c>
      <c r="E6235" s="1">
        <v>938354.62</v>
      </c>
    </row>
    <row r="6236" spans="1:5">
      <c r="A6236" s="1">
        <v>1978</v>
      </c>
      <c r="B6236" s="1">
        <v>16</v>
      </c>
      <c r="C6236" s="1">
        <v>450553.06</v>
      </c>
      <c r="D6236" s="1">
        <v>470983.54</v>
      </c>
      <c r="E6236" s="1">
        <v>921536.6</v>
      </c>
    </row>
    <row r="6237" spans="1:5">
      <c r="A6237" s="1">
        <v>1978</v>
      </c>
      <c r="B6237" s="1">
        <v>17</v>
      </c>
      <c r="C6237" s="1">
        <v>440725.16</v>
      </c>
      <c r="D6237" s="1">
        <v>457176.7</v>
      </c>
      <c r="E6237" s="1">
        <v>897901.86</v>
      </c>
    </row>
    <row r="6238" spans="1:5">
      <c r="A6238" s="1">
        <v>1978</v>
      </c>
      <c r="B6238" s="1">
        <v>18</v>
      </c>
      <c r="C6238" s="1">
        <v>424331.37</v>
      </c>
      <c r="D6238" s="1">
        <v>439569.56</v>
      </c>
      <c r="E6238" s="1">
        <v>863900.93</v>
      </c>
    </row>
    <row r="6239" spans="1:5">
      <c r="A6239" s="1">
        <v>1978</v>
      </c>
      <c r="B6239" s="1">
        <v>19</v>
      </c>
      <c r="C6239" s="1">
        <v>419613.95</v>
      </c>
      <c r="D6239" s="1">
        <v>434128.12</v>
      </c>
      <c r="E6239" s="1">
        <v>853742.07</v>
      </c>
    </row>
    <row r="6240" spans="1:5">
      <c r="A6240" s="1">
        <v>1978</v>
      </c>
      <c r="B6240" s="1">
        <v>20</v>
      </c>
      <c r="C6240" s="1">
        <v>408244.74</v>
      </c>
      <c r="D6240" s="1">
        <v>423335.6</v>
      </c>
      <c r="E6240" s="1">
        <v>831580.34</v>
      </c>
    </row>
    <row r="6241" spans="1:5">
      <c r="A6241" s="1">
        <v>1978</v>
      </c>
      <c r="B6241" s="1">
        <v>21</v>
      </c>
      <c r="C6241" s="1">
        <v>397511.26</v>
      </c>
      <c r="D6241" s="1">
        <v>413740.06</v>
      </c>
      <c r="E6241" s="1">
        <v>811251.32</v>
      </c>
    </row>
    <row r="6242" spans="1:5">
      <c r="A6242" s="1">
        <v>1978</v>
      </c>
      <c r="B6242" s="1">
        <v>22</v>
      </c>
      <c r="C6242" s="1">
        <v>388559.79</v>
      </c>
      <c r="D6242" s="1">
        <v>404306.67</v>
      </c>
      <c r="E6242" s="1">
        <v>792866.46</v>
      </c>
    </row>
    <row r="6243" spans="1:5">
      <c r="A6243" s="1">
        <v>1978</v>
      </c>
      <c r="B6243" s="1">
        <v>23</v>
      </c>
      <c r="C6243" s="1">
        <v>379539.20000000001</v>
      </c>
      <c r="D6243" s="1">
        <v>392664.43</v>
      </c>
      <c r="E6243" s="1">
        <v>772203.63</v>
      </c>
    </row>
    <row r="6244" spans="1:5">
      <c r="A6244" s="1">
        <v>1978</v>
      </c>
      <c r="B6244" s="1">
        <v>24</v>
      </c>
      <c r="C6244" s="1">
        <v>383490.56</v>
      </c>
      <c r="D6244" s="1">
        <v>394404.06</v>
      </c>
      <c r="E6244" s="1">
        <v>777894.61</v>
      </c>
    </row>
    <row r="6245" spans="1:5">
      <c r="A6245" s="1">
        <v>1978</v>
      </c>
      <c r="B6245" s="1">
        <v>25</v>
      </c>
      <c r="C6245" s="1">
        <v>382243.99</v>
      </c>
      <c r="D6245" s="1">
        <v>391484.28</v>
      </c>
      <c r="E6245" s="1">
        <v>773728.27</v>
      </c>
    </row>
    <row r="6246" spans="1:5">
      <c r="A6246" s="1">
        <v>1978</v>
      </c>
      <c r="B6246" s="1">
        <v>26</v>
      </c>
      <c r="C6246" s="1">
        <v>378108.69</v>
      </c>
      <c r="D6246" s="1">
        <v>385953.04</v>
      </c>
      <c r="E6246" s="1">
        <v>764061.73</v>
      </c>
    </row>
    <row r="6247" spans="1:5">
      <c r="A6247" s="1">
        <v>1978</v>
      </c>
      <c r="B6247" s="1">
        <v>27</v>
      </c>
      <c r="C6247" s="1">
        <v>385229.18</v>
      </c>
      <c r="D6247" s="1">
        <v>392445.06</v>
      </c>
      <c r="E6247" s="1">
        <v>777674.23999999999</v>
      </c>
    </row>
    <row r="6248" spans="1:5">
      <c r="A6248" s="1">
        <v>1978</v>
      </c>
      <c r="B6248" s="1">
        <v>28</v>
      </c>
      <c r="C6248" s="1">
        <v>394869.75</v>
      </c>
      <c r="D6248" s="1">
        <v>401899.84</v>
      </c>
      <c r="E6248" s="1">
        <v>796769.59</v>
      </c>
    </row>
    <row r="6249" spans="1:5">
      <c r="A6249" s="1">
        <v>1978</v>
      </c>
      <c r="B6249" s="1">
        <v>29</v>
      </c>
      <c r="C6249" s="1">
        <v>409849.12</v>
      </c>
      <c r="D6249" s="1">
        <v>416162.76</v>
      </c>
      <c r="E6249" s="1">
        <v>826011.89</v>
      </c>
    </row>
    <row r="6250" spans="1:5">
      <c r="A6250" s="1">
        <v>1978</v>
      </c>
      <c r="B6250" s="1">
        <v>30</v>
      </c>
      <c r="C6250" s="1">
        <v>431562.17</v>
      </c>
      <c r="D6250" s="1">
        <v>438820.95</v>
      </c>
      <c r="E6250" s="1">
        <v>870383.12</v>
      </c>
    </row>
    <row r="6251" spans="1:5">
      <c r="A6251" s="1">
        <v>1978</v>
      </c>
      <c r="B6251" s="1">
        <v>31</v>
      </c>
      <c r="C6251" s="1">
        <v>458715.93</v>
      </c>
      <c r="D6251" s="1">
        <v>467828.74</v>
      </c>
      <c r="E6251" s="1">
        <v>926544.67</v>
      </c>
    </row>
    <row r="6252" spans="1:5">
      <c r="A6252" s="1">
        <v>1978</v>
      </c>
      <c r="B6252" s="1">
        <v>32</v>
      </c>
      <c r="C6252" s="1">
        <v>384530.09</v>
      </c>
      <c r="D6252" s="1">
        <v>393163.58</v>
      </c>
      <c r="E6252" s="1">
        <v>777693.68</v>
      </c>
    </row>
    <row r="6253" spans="1:5">
      <c r="A6253" s="1">
        <v>1978</v>
      </c>
      <c r="B6253" s="1">
        <v>33</v>
      </c>
      <c r="C6253" s="1">
        <v>370413.25</v>
      </c>
      <c r="D6253" s="1">
        <v>379036.78</v>
      </c>
      <c r="E6253" s="1">
        <v>749450.03</v>
      </c>
    </row>
    <row r="6254" spans="1:5">
      <c r="A6254" s="1">
        <v>1978</v>
      </c>
      <c r="B6254" s="1">
        <v>34</v>
      </c>
      <c r="C6254" s="1">
        <v>363558.62</v>
      </c>
      <c r="D6254" s="1">
        <v>371674.68</v>
      </c>
      <c r="E6254" s="1">
        <v>735233.29</v>
      </c>
    </row>
    <row r="6255" spans="1:5">
      <c r="A6255" s="1">
        <v>1978</v>
      </c>
      <c r="B6255" s="1">
        <v>35</v>
      </c>
      <c r="C6255" s="1">
        <v>354480.63</v>
      </c>
      <c r="D6255" s="1">
        <v>361392.63</v>
      </c>
      <c r="E6255" s="1">
        <v>715873.25</v>
      </c>
    </row>
    <row r="6256" spans="1:5">
      <c r="A6256" s="1">
        <v>1978</v>
      </c>
      <c r="B6256" s="1">
        <v>36</v>
      </c>
      <c r="C6256" s="1">
        <v>327158.8</v>
      </c>
      <c r="D6256" s="1">
        <v>332566.34999999998</v>
      </c>
      <c r="E6256" s="1">
        <v>659725.15</v>
      </c>
    </row>
    <row r="6257" spans="1:5">
      <c r="A6257" s="1">
        <v>1978</v>
      </c>
      <c r="B6257" s="1">
        <v>37</v>
      </c>
      <c r="C6257" s="1">
        <v>308596.40000000002</v>
      </c>
      <c r="D6257" s="1">
        <v>313824.75</v>
      </c>
      <c r="E6257" s="1">
        <v>622421.15</v>
      </c>
    </row>
    <row r="6258" spans="1:5">
      <c r="A6258" s="1">
        <v>1978</v>
      </c>
      <c r="B6258" s="1">
        <v>38</v>
      </c>
      <c r="C6258" s="1">
        <v>318672.09999999998</v>
      </c>
      <c r="D6258" s="1">
        <v>324444.13</v>
      </c>
      <c r="E6258" s="1">
        <v>643116.23</v>
      </c>
    </row>
    <row r="6259" spans="1:5">
      <c r="A6259" s="1">
        <v>1978</v>
      </c>
      <c r="B6259" s="1">
        <v>39</v>
      </c>
      <c r="C6259" s="1">
        <v>323175.5</v>
      </c>
      <c r="D6259" s="1">
        <v>329322.53000000003</v>
      </c>
      <c r="E6259" s="1">
        <v>652498.03</v>
      </c>
    </row>
    <row r="6260" spans="1:5">
      <c r="A6260" s="1">
        <v>1978</v>
      </c>
      <c r="B6260" s="1">
        <v>40</v>
      </c>
      <c r="C6260" s="1">
        <v>324166.14</v>
      </c>
      <c r="D6260" s="1">
        <v>330859.99</v>
      </c>
      <c r="E6260" s="1">
        <v>655026.13</v>
      </c>
    </row>
    <row r="6261" spans="1:5">
      <c r="A6261" s="1">
        <v>1978</v>
      </c>
      <c r="B6261" s="1">
        <v>41</v>
      </c>
      <c r="C6261" s="1">
        <v>318651.65999999997</v>
      </c>
      <c r="D6261" s="1">
        <v>325152.73</v>
      </c>
      <c r="E6261" s="1">
        <v>643804.39</v>
      </c>
    </row>
    <row r="6262" spans="1:5">
      <c r="A6262" s="1">
        <v>1978</v>
      </c>
      <c r="B6262" s="1">
        <v>42</v>
      </c>
      <c r="C6262" s="1">
        <v>314574.34000000003</v>
      </c>
      <c r="D6262" s="1">
        <v>320732.84000000003</v>
      </c>
      <c r="E6262" s="1">
        <v>635307.18000000005</v>
      </c>
    </row>
    <row r="6263" spans="1:5">
      <c r="A6263" s="1">
        <v>1978</v>
      </c>
      <c r="B6263" s="1">
        <v>43</v>
      </c>
      <c r="C6263" s="1">
        <v>309024.19</v>
      </c>
      <c r="D6263" s="1">
        <v>315354.95</v>
      </c>
      <c r="E6263" s="1">
        <v>624379.14</v>
      </c>
    </row>
    <row r="6264" spans="1:5">
      <c r="A6264" s="1">
        <v>1978</v>
      </c>
      <c r="B6264" s="1">
        <v>44</v>
      </c>
      <c r="C6264" s="1">
        <v>304955.03999999998</v>
      </c>
      <c r="D6264" s="1">
        <v>310543.78000000003</v>
      </c>
      <c r="E6264" s="1">
        <v>615498.81999999995</v>
      </c>
    </row>
    <row r="6265" spans="1:5">
      <c r="A6265" s="1">
        <v>1978</v>
      </c>
      <c r="B6265" s="1">
        <v>45</v>
      </c>
      <c r="C6265" s="1">
        <v>307536.02</v>
      </c>
      <c r="D6265" s="1">
        <v>311535.58</v>
      </c>
      <c r="E6265" s="1">
        <v>619071.6</v>
      </c>
    </row>
    <row r="6266" spans="1:5">
      <c r="A6266" s="1">
        <v>1978</v>
      </c>
      <c r="B6266" s="1">
        <v>46</v>
      </c>
      <c r="C6266" s="1">
        <v>315820.39</v>
      </c>
      <c r="D6266" s="1">
        <v>317858.65999999997</v>
      </c>
      <c r="E6266" s="1">
        <v>633679.05000000005</v>
      </c>
    </row>
    <row r="6267" spans="1:5">
      <c r="A6267" s="1">
        <v>1978</v>
      </c>
      <c r="B6267" s="1">
        <v>47</v>
      </c>
      <c r="C6267" s="1">
        <v>323572.21000000002</v>
      </c>
      <c r="D6267" s="1">
        <v>322186.13</v>
      </c>
      <c r="E6267" s="1">
        <v>645758.32999999996</v>
      </c>
    </row>
    <row r="6268" spans="1:5">
      <c r="A6268" s="1">
        <v>1978</v>
      </c>
      <c r="B6268" s="1">
        <v>48</v>
      </c>
      <c r="C6268" s="1">
        <v>326503.77</v>
      </c>
      <c r="D6268" s="1">
        <v>321721.7</v>
      </c>
      <c r="E6268" s="1">
        <v>648225.47</v>
      </c>
    </row>
    <row r="6269" spans="1:5">
      <c r="A6269" s="1">
        <v>1978</v>
      </c>
      <c r="B6269" s="1">
        <v>49</v>
      </c>
      <c r="C6269" s="1">
        <v>325140.71000000002</v>
      </c>
      <c r="D6269" s="1">
        <v>319113.52</v>
      </c>
      <c r="E6269" s="1">
        <v>644254.23</v>
      </c>
    </row>
    <row r="6270" spans="1:5">
      <c r="A6270" s="1">
        <v>1978</v>
      </c>
      <c r="B6270" s="1">
        <v>50</v>
      </c>
      <c r="C6270" s="1">
        <v>324898.37</v>
      </c>
      <c r="D6270" s="1">
        <v>318575.58</v>
      </c>
      <c r="E6270" s="1">
        <v>643473.94999999995</v>
      </c>
    </row>
    <row r="6271" spans="1:5">
      <c r="A6271" s="1">
        <v>1978</v>
      </c>
      <c r="B6271" s="1">
        <v>51</v>
      </c>
      <c r="C6271" s="1">
        <v>328932.36</v>
      </c>
      <c r="D6271" s="1">
        <v>322424.27</v>
      </c>
      <c r="E6271" s="1">
        <v>651356.63</v>
      </c>
    </row>
    <row r="6272" spans="1:5">
      <c r="A6272" s="1">
        <v>1978</v>
      </c>
      <c r="B6272" s="1">
        <v>52</v>
      </c>
      <c r="C6272" s="1">
        <v>333605.28000000003</v>
      </c>
      <c r="D6272" s="1">
        <v>326056.81</v>
      </c>
      <c r="E6272" s="1">
        <v>659662.09</v>
      </c>
    </row>
    <row r="6273" spans="1:5">
      <c r="A6273" s="1">
        <v>1978</v>
      </c>
      <c r="B6273" s="1">
        <v>53</v>
      </c>
      <c r="C6273" s="1">
        <v>336774.51</v>
      </c>
      <c r="D6273" s="1">
        <v>326536.75</v>
      </c>
      <c r="E6273" s="1">
        <v>663311.26</v>
      </c>
    </row>
    <row r="6274" spans="1:5">
      <c r="A6274" s="1">
        <v>1978</v>
      </c>
      <c r="B6274" s="1">
        <v>54</v>
      </c>
      <c r="C6274" s="1">
        <v>340541.86</v>
      </c>
      <c r="D6274" s="1">
        <v>326832.65999999997</v>
      </c>
      <c r="E6274" s="1">
        <v>667374.51</v>
      </c>
    </row>
    <row r="6275" spans="1:5">
      <c r="A6275" s="1">
        <v>1978</v>
      </c>
      <c r="B6275" s="1">
        <v>55</v>
      </c>
      <c r="C6275" s="1">
        <v>348243.58</v>
      </c>
      <c r="D6275" s="1">
        <v>331505.12</v>
      </c>
      <c r="E6275" s="1">
        <v>679748.7</v>
      </c>
    </row>
    <row r="6276" spans="1:5">
      <c r="A6276" s="1">
        <v>1978</v>
      </c>
      <c r="B6276" s="1">
        <v>56</v>
      </c>
      <c r="C6276" s="1">
        <v>363161.02</v>
      </c>
      <c r="D6276" s="1">
        <v>342195.42</v>
      </c>
      <c r="E6276" s="1">
        <v>705356.44</v>
      </c>
    </row>
    <row r="6277" spans="1:5">
      <c r="A6277" s="1">
        <v>1978</v>
      </c>
      <c r="B6277" s="1">
        <v>57</v>
      </c>
      <c r="C6277" s="1">
        <v>381541.21</v>
      </c>
      <c r="D6277" s="1">
        <v>354757.49</v>
      </c>
      <c r="E6277" s="1">
        <v>736298.7</v>
      </c>
    </row>
    <row r="6278" spans="1:5">
      <c r="A6278" s="1">
        <v>1978</v>
      </c>
      <c r="B6278" s="1">
        <v>58</v>
      </c>
      <c r="C6278" s="1">
        <v>363496.43</v>
      </c>
      <c r="D6278" s="1">
        <v>333822.07</v>
      </c>
      <c r="E6278" s="1">
        <v>697318.5</v>
      </c>
    </row>
    <row r="6279" spans="1:5">
      <c r="A6279" s="1">
        <v>1978</v>
      </c>
      <c r="B6279" s="1">
        <v>59</v>
      </c>
      <c r="C6279" s="1">
        <v>302891.32</v>
      </c>
      <c r="D6279" s="1">
        <v>274423.46000000002</v>
      </c>
      <c r="E6279" s="1">
        <v>577314.78</v>
      </c>
    </row>
    <row r="6280" spans="1:5">
      <c r="A6280" s="1">
        <v>1978</v>
      </c>
      <c r="B6280" s="1">
        <v>60</v>
      </c>
      <c r="C6280" s="1">
        <v>273738.01</v>
      </c>
      <c r="D6280" s="1">
        <v>244693.63</v>
      </c>
      <c r="E6280" s="1">
        <v>518431.65</v>
      </c>
    </row>
    <row r="6281" spans="1:5">
      <c r="A6281" s="1">
        <v>1978</v>
      </c>
      <c r="B6281" s="1">
        <v>61</v>
      </c>
      <c r="C6281" s="1">
        <v>289591.38</v>
      </c>
      <c r="D6281" s="1">
        <v>257107.55</v>
      </c>
      <c r="E6281" s="1">
        <v>546698.93000000005</v>
      </c>
    </row>
    <row r="6282" spans="1:5">
      <c r="A6282" s="1">
        <v>1978</v>
      </c>
      <c r="B6282" s="1">
        <v>62</v>
      </c>
      <c r="C6282" s="1">
        <v>311551.68</v>
      </c>
      <c r="D6282" s="1">
        <v>274007.24</v>
      </c>
      <c r="E6282" s="1">
        <v>585558.92000000004</v>
      </c>
    </row>
    <row r="6283" spans="1:5">
      <c r="A6283" s="1">
        <v>1978</v>
      </c>
      <c r="B6283" s="1">
        <v>63</v>
      </c>
      <c r="C6283" s="1">
        <v>328080.38</v>
      </c>
      <c r="D6283" s="1">
        <v>283999.76</v>
      </c>
      <c r="E6283" s="1">
        <v>612080.14</v>
      </c>
    </row>
    <row r="6284" spans="1:5">
      <c r="A6284" s="1">
        <v>1978</v>
      </c>
      <c r="B6284" s="1">
        <v>64</v>
      </c>
      <c r="C6284" s="1">
        <v>332608.76</v>
      </c>
      <c r="D6284" s="1">
        <v>284164.53999999998</v>
      </c>
      <c r="E6284" s="1">
        <v>616773.30000000005</v>
      </c>
    </row>
    <row r="6285" spans="1:5">
      <c r="A6285" s="1">
        <v>1978</v>
      </c>
      <c r="B6285" s="1">
        <v>65</v>
      </c>
      <c r="C6285" s="1">
        <v>326384.93</v>
      </c>
      <c r="D6285" s="1">
        <v>276369.21000000002</v>
      </c>
      <c r="E6285" s="1">
        <v>602754.14</v>
      </c>
    </row>
    <row r="6286" spans="1:5">
      <c r="A6286" s="1">
        <v>1978</v>
      </c>
      <c r="B6286" s="1">
        <v>66</v>
      </c>
      <c r="C6286" s="1">
        <v>318248.90000000002</v>
      </c>
      <c r="D6286" s="1">
        <v>265387.96999999997</v>
      </c>
      <c r="E6286" s="1">
        <v>583636.87</v>
      </c>
    </row>
    <row r="6287" spans="1:5">
      <c r="A6287" s="1">
        <v>1978</v>
      </c>
      <c r="B6287" s="1">
        <v>67</v>
      </c>
      <c r="C6287" s="1">
        <v>313216.25</v>
      </c>
      <c r="D6287" s="1">
        <v>255385.06</v>
      </c>
      <c r="E6287" s="1">
        <v>568601.31000000006</v>
      </c>
    </row>
    <row r="6288" spans="1:5">
      <c r="A6288" s="1">
        <v>1978</v>
      </c>
      <c r="B6288" s="1">
        <v>68</v>
      </c>
      <c r="C6288" s="1">
        <v>309912.59999999998</v>
      </c>
      <c r="D6288" s="1">
        <v>246907.21</v>
      </c>
      <c r="E6288" s="1">
        <v>556819.80000000005</v>
      </c>
    </row>
    <row r="6289" spans="1:5">
      <c r="A6289" s="1">
        <v>1978</v>
      </c>
      <c r="B6289" s="1">
        <v>69</v>
      </c>
      <c r="C6289" s="1">
        <v>304664.31</v>
      </c>
      <c r="D6289" s="1">
        <v>236776.6</v>
      </c>
      <c r="E6289" s="1">
        <v>541440.91</v>
      </c>
    </row>
    <row r="6290" spans="1:5">
      <c r="A6290" s="1">
        <v>1978</v>
      </c>
      <c r="B6290" s="1">
        <v>70</v>
      </c>
      <c r="C6290" s="1">
        <v>295214.19</v>
      </c>
      <c r="D6290" s="1">
        <v>223584.12</v>
      </c>
      <c r="E6290" s="1">
        <v>518798.3</v>
      </c>
    </row>
    <row r="6291" spans="1:5">
      <c r="A6291" s="1">
        <v>1978</v>
      </c>
      <c r="B6291" s="1">
        <v>71</v>
      </c>
      <c r="C6291" s="1">
        <v>283667.63</v>
      </c>
      <c r="D6291" s="1">
        <v>208070.17</v>
      </c>
      <c r="E6291" s="1">
        <v>491737.79</v>
      </c>
    </row>
    <row r="6292" spans="1:5">
      <c r="A6292" s="1">
        <v>1978</v>
      </c>
      <c r="B6292" s="1">
        <v>72</v>
      </c>
      <c r="C6292" s="1">
        <v>273437.49</v>
      </c>
      <c r="D6292" s="1">
        <v>192586.02</v>
      </c>
      <c r="E6292" s="1">
        <v>466023.51</v>
      </c>
    </row>
    <row r="6293" spans="1:5">
      <c r="A6293" s="1">
        <v>1978</v>
      </c>
      <c r="B6293" s="1">
        <v>73</v>
      </c>
      <c r="C6293" s="1">
        <v>262860.15999999997</v>
      </c>
      <c r="D6293" s="1">
        <v>177345.19</v>
      </c>
      <c r="E6293" s="1">
        <v>440205.35</v>
      </c>
    </row>
    <row r="6294" spans="1:5">
      <c r="A6294" s="1">
        <v>1978</v>
      </c>
      <c r="B6294" s="1">
        <v>74</v>
      </c>
      <c r="C6294" s="1">
        <v>249289.1</v>
      </c>
      <c r="D6294" s="1">
        <v>162035.97</v>
      </c>
      <c r="E6294" s="1">
        <v>411325.08</v>
      </c>
    </row>
    <row r="6295" spans="1:5">
      <c r="A6295" s="1">
        <v>1978</v>
      </c>
      <c r="B6295" s="1">
        <v>75</v>
      </c>
      <c r="C6295" s="1">
        <v>234332.33</v>
      </c>
      <c r="D6295" s="1">
        <v>146420.5</v>
      </c>
      <c r="E6295" s="1">
        <v>380752.84</v>
      </c>
    </row>
    <row r="6296" spans="1:5">
      <c r="A6296" s="1">
        <v>1978</v>
      </c>
      <c r="B6296" s="1">
        <v>76</v>
      </c>
      <c r="C6296" s="1">
        <v>220128.41</v>
      </c>
      <c r="D6296" s="1">
        <v>130081.09</v>
      </c>
      <c r="E6296" s="1">
        <v>350209.5</v>
      </c>
    </row>
    <row r="6297" spans="1:5">
      <c r="A6297" s="1">
        <v>1978</v>
      </c>
      <c r="B6297" s="1">
        <v>77</v>
      </c>
      <c r="C6297" s="1">
        <v>206925.38</v>
      </c>
      <c r="D6297" s="1">
        <v>114024.59</v>
      </c>
      <c r="E6297" s="1">
        <v>320949.96999999997</v>
      </c>
    </row>
    <row r="6298" spans="1:5">
      <c r="A6298" s="1">
        <v>1978</v>
      </c>
      <c r="B6298" s="1">
        <v>78</v>
      </c>
      <c r="C6298" s="1">
        <v>190394.63</v>
      </c>
      <c r="D6298" s="1">
        <v>97796.05</v>
      </c>
      <c r="E6298" s="1">
        <v>288190.69</v>
      </c>
    </row>
    <row r="6299" spans="1:5">
      <c r="A6299" s="1">
        <v>1978</v>
      </c>
      <c r="B6299" s="1">
        <v>79</v>
      </c>
      <c r="C6299" s="1">
        <v>170363.61</v>
      </c>
      <c r="D6299" s="1">
        <v>82007.39</v>
      </c>
      <c r="E6299" s="1">
        <v>252371</v>
      </c>
    </row>
    <row r="6300" spans="1:5">
      <c r="A6300" s="1">
        <v>1978</v>
      </c>
      <c r="B6300" s="1">
        <v>80</v>
      </c>
      <c r="C6300" s="1">
        <v>154244.54999999999</v>
      </c>
      <c r="D6300" s="1">
        <v>69258.66</v>
      </c>
      <c r="E6300" s="1">
        <v>223503.21</v>
      </c>
    </row>
    <row r="6301" spans="1:5">
      <c r="A6301" s="1">
        <v>1978</v>
      </c>
      <c r="B6301" s="1">
        <v>81</v>
      </c>
      <c r="C6301" s="1">
        <v>139897.35</v>
      </c>
      <c r="D6301" s="1">
        <v>59686.720000000001</v>
      </c>
      <c r="E6301" s="1">
        <v>199584.07</v>
      </c>
    </row>
    <row r="6302" spans="1:5">
      <c r="A6302" s="1">
        <v>1978</v>
      </c>
      <c r="B6302" s="1">
        <v>82</v>
      </c>
      <c r="C6302" s="1">
        <v>125779.98</v>
      </c>
      <c r="D6302" s="1">
        <v>51096.959999999999</v>
      </c>
      <c r="E6302" s="1">
        <v>176876.94</v>
      </c>
    </row>
    <row r="6303" spans="1:5">
      <c r="A6303" s="1">
        <v>1978</v>
      </c>
      <c r="B6303" s="1">
        <v>83</v>
      </c>
      <c r="C6303" s="1">
        <v>110740.73</v>
      </c>
      <c r="D6303" s="1">
        <v>43052.81</v>
      </c>
      <c r="E6303" s="1">
        <v>153793.54</v>
      </c>
    </row>
    <row r="6304" spans="1:5">
      <c r="A6304" s="1">
        <v>1978</v>
      </c>
      <c r="B6304" s="1">
        <v>84</v>
      </c>
      <c r="C6304" s="1">
        <v>96943.14</v>
      </c>
      <c r="D6304" s="1">
        <v>36320.26</v>
      </c>
      <c r="E6304" s="1">
        <v>133263.41</v>
      </c>
    </row>
    <row r="6305" spans="1:5">
      <c r="A6305" s="1">
        <v>1978</v>
      </c>
      <c r="B6305" s="1">
        <v>85</v>
      </c>
      <c r="C6305" s="1">
        <v>84113.17</v>
      </c>
      <c r="D6305" s="1">
        <v>30320.38</v>
      </c>
      <c r="E6305" s="1">
        <v>114433.55</v>
      </c>
    </row>
    <row r="6306" spans="1:5">
      <c r="A6306" s="1">
        <v>1978</v>
      </c>
      <c r="B6306" s="1">
        <v>86</v>
      </c>
      <c r="C6306" s="1">
        <v>71234.58</v>
      </c>
      <c r="D6306" s="1">
        <v>24529.51</v>
      </c>
      <c r="E6306" s="1">
        <v>95764.09</v>
      </c>
    </row>
    <row r="6307" spans="1:5">
      <c r="A6307" s="1">
        <v>1978</v>
      </c>
      <c r="B6307" s="1">
        <v>87</v>
      </c>
      <c r="C6307" s="1">
        <v>59107.68</v>
      </c>
      <c r="D6307" s="1">
        <v>19382.330000000002</v>
      </c>
      <c r="E6307" s="1">
        <v>78490.009999999995</v>
      </c>
    </row>
    <row r="6308" spans="1:5">
      <c r="A6308" s="1">
        <v>1978</v>
      </c>
      <c r="B6308" s="1">
        <v>88</v>
      </c>
      <c r="C6308" s="1">
        <v>48827.7</v>
      </c>
      <c r="D6308" s="1">
        <v>15349.41</v>
      </c>
      <c r="E6308" s="1">
        <v>64177.11</v>
      </c>
    </row>
    <row r="6309" spans="1:5">
      <c r="A6309" s="1">
        <v>1978</v>
      </c>
      <c r="B6309" s="1">
        <v>89</v>
      </c>
      <c r="C6309" s="1">
        <v>40184.69</v>
      </c>
      <c r="D6309" s="1">
        <v>12084.73</v>
      </c>
      <c r="E6309" s="1">
        <v>52269.41</v>
      </c>
    </row>
    <row r="6310" spans="1:5">
      <c r="A6310" s="1">
        <v>1978</v>
      </c>
      <c r="B6310" s="1">
        <v>90</v>
      </c>
      <c r="C6310" s="1">
        <v>31651.59</v>
      </c>
      <c r="D6310" s="1">
        <v>9041.75</v>
      </c>
      <c r="E6310" s="1">
        <v>40693.339999999997</v>
      </c>
    </row>
    <row r="6311" spans="1:5">
      <c r="A6311" s="1">
        <v>1978</v>
      </c>
      <c r="B6311" s="1">
        <v>91</v>
      </c>
      <c r="C6311" s="1">
        <v>24524.65</v>
      </c>
      <c r="D6311" s="1">
        <v>6667.76</v>
      </c>
      <c r="E6311" s="1">
        <v>31192.400000000001</v>
      </c>
    </row>
    <row r="6312" spans="1:5">
      <c r="A6312" s="1">
        <v>1978</v>
      </c>
      <c r="B6312" s="1">
        <v>92</v>
      </c>
      <c r="C6312" s="1">
        <v>18709.59</v>
      </c>
      <c r="D6312" s="1">
        <v>4829.63</v>
      </c>
      <c r="E6312" s="1">
        <v>23539.22</v>
      </c>
    </row>
    <row r="6313" spans="1:5">
      <c r="A6313" s="1">
        <v>1978</v>
      </c>
      <c r="B6313" s="1">
        <v>93</v>
      </c>
      <c r="C6313" s="1">
        <v>13969.25</v>
      </c>
      <c r="D6313" s="1">
        <v>3413.64</v>
      </c>
      <c r="E6313" s="1">
        <v>17382.900000000001</v>
      </c>
    </row>
    <row r="6314" spans="1:5">
      <c r="A6314" s="1">
        <v>1978</v>
      </c>
      <c r="B6314" s="1">
        <v>94</v>
      </c>
      <c r="C6314" s="1">
        <v>10159.39</v>
      </c>
      <c r="D6314" s="1">
        <v>2356.64</v>
      </c>
      <c r="E6314" s="1">
        <v>12516.03</v>
      </c>
    </row>
    <row r="6315" spans="1:5">
      <c r="A6315" s="1">
        <v>1978</v>
      </c>
      <c r="B6315" s="1">
        <v>95</v>
      </c>
      <c r="C6315" s="1">
        <v>7182.92</v>
      </c>
      <c r="D6315" s="1">
        <v>1574.62</v>
      </c>
      <c r="E6315" s="1">
        <v>8757.5400000000009</v>
      </c>
    </row>
    <row r="6316" spans="1:5">
      <c r="A6316" s="1">
        <v>1978</v>
      </c>
      <c r="B6316" s="1">
        <v>96</v>
      </c>
      <c r="C6316" s="1">
        <v>4985.68</v>
      </c>
      <c r="D6316" s="1">
        <v>1034.0899999999999</v>
      </c>
      <c r="E6316" s="1">
        <v>6019.76</v>
      </c>
    </row>
    <row r="6317" spans="1:5">
      <c r="A6317" s="1">
        <v>1978</v>
      </c>
      <c r="B6317" s="1">
        <v>97</v>
      </c>
      <c r="C6317" s="1">
        <v>3305.95</v>
      </c>
      <c r="D6317" s="1">
        <v>639.59</v>
      </c>
      <c r="E6317" s="1">
        <v>3945.54</v>
      </c>
    </row>
    <row r="6318" spans="1:5">
      <c r="A6318" s="1">
        <v>1978</v>
      </c>
      <c r="B6318" s="1">
        <v>98</v>
      </c>
      <c r="C6318" s="1">
        <v>2117.1999999999998</v>
      </c>
      <c r="D6318" s="1">
        <v>380.16</v>
      </c>
      <c r="E6318" s="1">
        <v>2497.35</v>
      </c>
    </row>
    <row r="6319" spans="1:5">
      <c r="A6319" s="1">
        <v>1978</v>
      </c>
      <c r="B6319" s="1">
        <v>99</v>
      </c>
      <c r="C6319" s="1">
        <v>1303.06</v>
      </c>
      <c r="D6319" s="1">
        <v>223.95</v>
      </c>
      <c r="E6319" s="1">
        <v>1527.02</v>
      </c>
    </row>
    <row r="6320" spans="1:5">
      <c r="A6320" s="1">
        <v>1978</v>
      </c>
      <c r="B6320" s="1">
        <v>100</v>
      </c>
      <c r="C6320" s="1">
        <v>781.21</v>
      </c>
      <c r="D6320" s="1">
        <v>124.16</v>
      </c>
      <c r="E6320" s="1">
        <v>905.36</v>
      </c>
    </row>
    <row r="6321" spans="1:5">
      <c r="A6321" s="1">
        <v>1978</v>
      </c>
      <c r="B6321" s="1">
        <v>101</v>
      </c>
      <c r="C6321" s="1">
        <v>463.73</v>
      </c>
      <c r="D6321" s="1">
        <v>66.87</v>
      </c>
      <c r="E6321" s="1">
        <v>530.61</v>
      </c>
    </row>
    <row r="6322" spans="1:5">
      <c r="A6322" s="1">
        <v>1978</v>
      </c>
      <c r="B6322" s="1">
        <v>102</v>
      </c>
      <c r="C6322" s="1">
        <v>265.2</v>
      </c>
      <c r="D6322" s="1">
        <v>36.79</v>
      </c>
      <c r="E6322" s="1">
        <v>301.99</v>
      </c>
    </row>
    <row r="6323" spans="1:5">
      <c r="A6323" s="1">
        <v>1978</v>
      </c>
      <c r="B6323" s="1">
        <v>103</v>
      </c>
      <c r="C6323" s="1">
        <v>149.13999999999999</v>
      </c>
      <c r="D6323" s="1">
        <v>20.64</v>
      </c>
      <c r="E6323" s="1">
        <v>169.78</v>
      </c>
    </row>
    <row r="6324" spans="1:5">
      <c r="A6324" s="1">
        <v>1978</v>
      </c>
      <c r="B6324" s="1">
        <v>104</v>
      </c>
      <c r="C6324" s="1">
        <v>79.25</v>
      </c>
      <c r="D6324" s="1">
        <v>8.4600000000000009</v>
      </c>
      <c r="E6324" s="1">
        <v>87.7</v>
      </c>
    </row>
    <row r="6325" spans="1:5">
      <c r="A6325" s="1">
        <v>1978</v>
      </c>
      <c r="B6325" s="1">
        <v>105</v>
      </c>
      <c r="C6325" s="1">
        <v>40.409999999999997</v>
      </c>
      <c r="D6325" s="1">
        <v>2.5499999999999998</v>
      </c>
      <c r="E6325" s="1">
        <v>42.96</v>
      </c>
    </row>
    <row r="6326" spans="1:5">
      <c r="A6326" s="1">
        <v>1978</v>
      </c>
      <c r="B6326" s="1">
        <v>106</v>
      </c>
      <c r="C6326" s="1">
        <v>19.8</v>
      </c>
      <c r="D6326" s="1">
        <v>0.5</v>
      </c>
      <c r="E6326" s="1">
        <v>20.3</v>
      </c>
    </row>
    <row r="6327" spans="1:5">
      <c r="A6327" s="1">
        <v>1978</v>
      </c>
      <c r="B6327" s="1">
        <v>107</v>
      </c>
      <c r="C6327" s="1">
        <v>8.98</v>
      </c>
      <c r="D6327" s="1">
        <v>0.24</v>
      </c>
      <c r="E6327" s="1">
        <v>9.2200000000000006</v>
      </c>
    </row>
    <row r="6328" spans="1:5">
      <c r="A6328" s="1">
        <v>1978</v>
      </c>
      <c r="B6328" s="1">
        <v>108</v>
      </c>
      <c r="C6328" s="1">
        <v>3.34</v>
      </c>
      <c r="D6328" s="1">
        <v>0</v>
      </c>
      <c r="E6328" s="1">
        <v>3.34</v>
      </c>
    </row>
    <row r="6329" spans="1:5">
      <c r="A6329" s="1">
        <v>1978</v>
      </c>
      <c r="B6329" s="1">
        <v>109</v>
      </c>
      <c r="C6329" s="1">
        <v>1.24</v>
      </c>
      <c r="D6329" s="1">
        <v>0</v>
      </c>
      <c r="E6329" s="1">
        <v>1.24</v>
      </c>
    </row>
    <row r="6330" spans="1:5">
      <c r="A6330" s="1">
        <v>1978</v>
      </c>
      <c r="B6330" s="1" t="s">
        <v>121</v>
      </c>
      <c r="C6330" s="1">
        <v>0.98</v>
      </c>
      <c r="D6330" s="1">
        <v>1</v>
      </c>
      <c r="E6330" s="1">
        <v>1.98</v>
      </c>
    </row>
    <row r="6331" spans="1:5">
      <c r="A6331" s="1">
        <v>1979</v>
      </c>
      <c r="B6331" s="1">
        <v>0</v>
      </c>
      <c r="C6331" s="1">
        <v>345054.89</v>
      </c>
      <c r="D6331" s="1">
        <v>364068.54</v>
      </c>
      <c r="E6331" s="1">
        <v>709123.42</v>
      </c>
    </row>
    <row r="6332" spans="1:5">
      <c r="A6332" s="1">
        <v>1979</v>
      </c>
      <c r="B6332" s="1">
        <v>1</v>
      </c>
      <c r="C6332" s="1">
        <v>321004.7</v>
      </c>
      <c r="D6332" s="1">
        <v>337933.48</v>
      </c>
      <c r="E6332" s="1">
        <v>658938.18000000005</v>
      </c>
    </row>
    <row r="6333" spans="1:5">
      <c r="A6333" s="1">
        <v>1979</v>
      </c>
      <c r="B6333" s="1">
        <v>2</v>
      </c>
      <c r="C6333" s="1">
        <v>314727.39</v>
      </c>
      <c r="D6333" s="1">
        <v>331877.45</v>
      </c>
      <c r="E6333" s="1">
        <v>646604.84</v>
      </c>
    </row>
    <row r="6334" spans="1:5">
      <c r="A6334" s="1">
        <v>1979</v>
      </c>
      <c r="B6334" s="1">
        <v>3</v>
      </c>
      <c r="C6334" s="1">
        <v>326136.48</v>
      </c>
      <c r="D6334" s="1">
        <v>344079.01</v>
      </c>
      <c r="E6334" s="1">
        <v>670215.49</v>
      </c>
    </row>
    <row r="6335" spans="1:5">
      <c r="A6335" s="1">
        <v>1979</v>
      </c>
      <c r="B6335" s="1">
        <v>4</v>
      </c>
      <c r="C6335" s="1">
        <v>339622.27</v>
      </c>
      <c r="D6335" s="1">
        <v>358318.22</v>
      </c>
      <c r="E6335" s="1">
        <v>697940.49</v>
      </c>
    </row>
    <row r="6336" spans="1:5">
      <c r="A6336" s="1">
        <v>1979</v>
      </c>
      <c r="B6336" s="1">
        <v>5</v>
      </c>
      <c r="C6336" s="1">
        <v>353371.24</v>
      </c>
      <c r="D6336" s="1">
        <v>373741.72</v>
      </c>
      <c r="E6336" s="1">
        <v>727112.96</v>
      </c>
    </row>
    <row r="6337" spans="1:5">
      <c r="A6337" s="1">
        <v>1979</v>
      </c>
      <c r="B6337" s="1">
        <v>6</v>
      </c>
      <c r="C6337" s="1">
        <v>376469.79</v>
      </c>
      <c r="D6337" s="1">
        <v>398402.93</v>
      </c>
      <c r="E6337" s="1">
        <v>774872.72</v>
      </c>
    </row>
    <row r="6338" spans="1:5">
      <c r="A6338" s="1">
        <v>1979</v>
      </c>
      <c r="B6338" s="1">
        <v>7</v>
      </c>
      <c r="C6338" s="1">
        <v>399546.06</v>
      </c>
      <c r="D6338" s="1">
        <v>422606.25</v>
      </c>
      <c r="E6338" s="1">
        <v>822152.31</v>
      </c>
    </row>
    <row r="6339" spans="1:5">
      <c r="A6339" s="1">
        <v>1979</v>
      </c>
      <c r="B6339" s="1">
        <v>8</v>
      </c>
      <c r="C6339" s="1">
        <v>422906.16</v>
      </c>
      <c r="D6339" s="1">
        <v>446884.28</v>
      </c>
      <c r="E6339" s="1">
        <v>869790.44</v>
      </c>
    </row>
    <row r="6340" spans="1:5">
      <c r="A6340" s="1">
        <v>1979</v>
      </c>
      <c r="B6340" s="1">
        <v>9</v>
      </c>
      <c r="C6340" s="1">
        <v>421692.26</v>
      </c>
      <c r="D6340" s="1">
        <v>444899.74</v>
      </c>
      <c r="E6340" s="1">
        <v>866592</v>
      </c>
    </row>
    <row r="6341" spans="1:5">
      <c r="A6341" s="1">
        <v>1979</v>
      </c>
      <c r="B6341" s="1">
        <v>10</v>
      </c>
      <c r="C6341" s="1">
        <v>436227.98</v>
      </c>
      <c r="D6341" s="1">
        <v>459451.67</v>
      </c>
      <c r="E6341" s="1">
        <v>895679.65</v>
      </c>
    </row>
    <row r="6342" spans="1:5">
      <c r="A6342" s="1">
        <v>1979</v>
      </c>
      <c r="B6342" s="1">
        <v>11</v>
      </c>
      <c r="C6342" s="1">
        <v>440686.4</v>
      </c>
      <c r="D6342" s="1">
        <v>464692.94</v>
      </c>
      <c r="E6342" s="1">
        <v>905379.34</v>
      </c>
    </row>
    <row r="6343" spans="1:5">
      <c r="A6343" s="1">
        <v>1979</v>
      </c>
      <c r="B6343" s="1">
        <v>12</v>
      </c>
      <c r="C6343" s="1">
        <v>451488.94</v>
      </c>
      <c r="D6343" s="1">
        <v>476585.34</v>
      </c>
      <c r="E6343" s="1">
        <v>928074.28</v>
      </c>
    </row>
    <row r="6344" spans="1:5">
      <c r="A6344" s="1">
        <v>1979</v>
      </c>
      <c r="B6344" s="1">
        <v>13</v>
      </c>
      <c r="C6344" s="1">
        <v>456585.08</v>
      </c>
      <c r="D6344" s="1">
        <v>482119.54</v>
      </c>
      <c r="E6344" s="1">
        <v>938704.63</v>
      </c>
    </row>
    <row r="6345" spans="1:5">
      <c r="A6345" s="1">
        <v>1979</v>
      </c>
      <c r="B6345" s="1">
        <v>14</v>
      </c>
      <c r="C6345" s="1">
        <v>464064.35</v>
      </c>
      <c r="D6345" s="1">
        <v>491157.47</v>
      </c>
      <c r="E6345" s="1">
        <v>955221.82</v>
      </c>
    </row>
    <row r="6346" spans="1:5">
      <c r="A6346" s="1">
        <v>1979</v>
      </c>
      <c r="B6346" s="1">
        <v>15</v>
      </c>
      <c r="C6346" s="1">
        <v>462744.07</v>
      </c>
      <c r="D6346" s="1">
        <v>490143.42</v>
      </c>
      <c r="E6346" s="1">
        <v>952887.49</v>
      </c>
    </row>
    <row r="6347" spans="1:5">
      <c r="A6347" s="1">
        <v>1979</v>
      </c>
      <c r="B6347" s="1">
        <v>16</v>
      </c>
      <c r="C6347" s="1">
        <v>457988.48</v>
      </c>
      <c r="D6347" s="1">
        <v>481671.21</v>
      </c>
      <c r="E6347" s="1">
        <v>939659.69</v>
      </c>
    </row>
    <row r="6348" spans="1:5">
      <c r="A6348" s="1">
        <v>1979</v>
      </c>
      <c r="B6348" s="1">
        <v>17</v>
      </c>
      <c r="C6348" s="1">
        <v>451965.43</v>
      </c>
      <c r="D6348" s="1">
        <v>470509.86</v>
      </c>
      <c r="E6348" s="1">
        <v>922475.29</v>
      </c>
    </row>
    <row r="6349" spans="1:5">
      <c r="A6349" s="1">
        <v>1979</v>
      </c>
      <c r="B6349" s="1">
        <v>18</v>
      </c>
      <c r="C6349" s="1">
        <v>442222.63</v>
      </c>
      <c r="D6349" s="1">
        <v>457758.68</v>
      </c>
      <c r="E6349" s="1">
        <v>899981.31</v>
      </c>
    </row>
    <row r="6350" spans="1:5">
      <c r="A6350" s="1">
        <v>1979</v>
      </c>
      <c r="B6350" s="1">
        <v>19</v>
      </c>
      <c r="C6350" s="1">
        <v>426228.98</v>
      </c>
      <c r="D6350" s="1">
        <v>440709.07</v>
      </c>
      <c r="E6350" s="1">
        <v>866938.05</v>
      </c>
    </row>
    <row r="6351" spans="1:5">
      <c r="A6351" s="1">
        <v>1979</v>
      </c>
      <c r="B6351" s="1">
        <v>20</v>
      </c>
      <c r="C6351" s="1">
        <v>421211.78</v>
      </c>
      <c r="D6351" s="1">
        <v>435314.29</v>
      </c>
      <c r="E6351" s="1">
        <v>856526.07</v>
      </c>
    </row>
    <row r="6352" spans="1:5">
      <c r="A6352" s="1">
        <v>1979</v>
      </c>
      <c r="B6352" s="1">
        <v>21</v>
      </c>
      <c r="C6352" s="1">
        <v>409603.93</v>
      </c>
      <c r="D6352" s="1">
        <v>424051.55</v>
      </c>
      <c r="E6352" s="1">
        <v>833655.48</v>
      </c>
    </row>
    <row r="6353" spans="1:5">
      <c r="A6353" s="1">
        <v>1979</v>
      </c>
      <c r="B6353" s="1">
        <v>22</v>
      </c>
      <c r="C6353" s="1">
        <v>398164.51</v>
      </c>
      <c r="D6353" s="1">
        <v>413902.49</v>
      </c>
      <c r="E6353" s="1">
        <v>812067</v>
      </c>
    </row>
    <row r="6354" spans="1:5">
      <c r="A6354" s="1">
        <v>1979</v>
      </c>
      <c r="B6354" s="1">
        <v>23</v>
      </c>
      <c r="C6354" s="1">
        <v>388718.86</v>
      </c>
      <c r="D6354" s="1">
        <v>402506.11</v>
      </c>
      <c r="E6354" s="1">
        <v>791224.97</v>
      </c>
    </row>
    <row r="6355" spans="1:5">
      <c r="A6355" s="1">
        <v>1979</v>
      </c>
      <c r="B6355" s="1">
        <v>24</v>
      </c>
      <c r="C6355" s="1">
        <v>379459.86</v>
      </c>
      <c r="D6355" s="1">
        <v>391102.9</v>
      </c>
      <c r="E6355" s="1">
        <v>770562.76</v>
      </c>
    </row>
    <row r="6356" spans="1:5">
      <c r="A6356" s="1">
        <v>1979</v>
      </c>
      <c r="B6356" s="1">
        <v>25</v>
      </c>
      <c r="C6356" s="1">
        <v>382757.81</v>
      </c>
      <c r="D6356" s="1">
        <v>392578.49</v>
      </c>
      <c r="E6356" s="1">
        <v>775336.3</v>
      </c>
    </row>
    <row r="6357" spans="1:5">
      <c r="A6357" s="1">
        <v>1979</v>
      </c>
      <c r="B6357" s="1">
        <v>26</v>
      </c>
      <c r="C6357" s="1">
        <v>381337.19</v>
      </c>
      <c r="D6357" s="1">
        <v>389413.39</v>
      </c>
      <c r="E6357" s="1">
        <v>770750.58</v>
      </c>
    </row>
    <row r="6358" spans="1:5">
      <c r="A6358" s="1">
        <v>1979</v>
      </c>
      <c r="B6358" s="1">
        <v>27</v>
      </c>
      <c r="C6358" s="1">
        <v>377088.67</v>
      </c>
      <c r="D6358" s="1">
        <v>384520.49</v>
      </c>
      <c r="E6358" s="1">
        <v>761609.16</v>
      </c>
    </row>
    <row r="6359" spans="1:5">
      <c r="A6359" s="1">
        <v>1979</v>
      </c>
      <c r="B6359" s="1">
        <v>28</v>
      </c>
      <c r="C6359" s="1">
        <v>384265.8</v>
      </c>
      <c r="D6359" s="1">
        <v>391034.6</v>
      </c>
      <c r="E6359" s="1">
        <v>775300.39</v>
      </c>
    </row>
    <row r="6360" spans="1:5">
      <c r="A6360" s="1">
        <v>1979</v>
      </c>
      <c r="B6360" s="1">
        <v>29</v>
      </c>
      <c r="C6360" s="1">
        <v>393976.32000000001</v>
      </c>
      <c r="D6360" s="1">
        <v>400472.55</v>
      </c>
      <c r="E6360" s="1">
        <v>794448.87</v>
      </c>
    </row>
    <row r="6361" spans="1:5">
      <c r="A6361" s="1">
        <v>1979</v>
      </c>
      <c r="B6361" s="1">
        <v>30</v>
      </c>
      <c r="C6361" s="1">
        <v>408769.97</v>
      </c>
      <c r="D6361" s="1">
        <v>415013.76</v>
      </c>
      <c r="E6361" s="1">
        <v>823783.74</v>
      </c>
    </row>
    <row r="6362" spans="1:5">
      <c r="A6362" s="1">
        <v>1979</v>
      </c>
      <c r="B6362" s="1">
        <v>31</v>
      </c>
      <c r="C6362" s="1">
        <v>430743.1</v>
      </c>
      <c r="D6362" s="1">
        <v>437761.74</v>
      </c>
      <c r="E6362" s="1">
        <v>868504.85</v>
      </c>
    </row>
    <row r="6363" spans="1:5">
      <c r="A6363" s="1">
        <v>1979</v>
      </c>
      <c r="B6363" s="1">
        <v>32</v>
      </c>
      <c r="C6363" s="1">
        <v>457904.31</v>
      </c>
      <c r="D6363" s="1">
        <v>466758.02</v>
      </c>
      <c r="E6363" s="1">
        <v>924662.33</v>
      </c>
    </row>
    <row r="6364" spans="1:5">
      <c r="A6364" s="1">
        <v>1979</v>
      </c>
      <c r="B6364" s="1">
        <v>33</v>
      </c>
      <c r="C6364" s="1">
        <v>384051.55</v>
      </c>
      <c r="D6364" s="1">
        <v>392256.19</v>
      </c>
      <c r="E6364" s="1">
        <v>776307.74</v>
      </c>
    </row>
    <row r="6365" spans="1:5">
      <c r="A6365" s="1">
        <v>1979</v>
      </c>
      <c r="B6365" s="1">
        <v>34</v>
      </c>
      <c r="C6365" s="1">
        <v>369994.86</v>
      </c>
      <c r="D6365" s="1">
        <v>378091.56</v>
      </c>
      <c r="E6365" s="1">
        <v>748086.42</v>
      </c>
    </row>
    <row r="6366" spans="1:5">
      <c r="A6366" s="1">
        <v>1979</v>
      </c>
      <c r="B6366" s="1">
        <v>35</v>
      </c>
      <c r="C6366" s="1">
        <v>363060.24</v>
      </c>
      <c r="D6366" s="1">
        <v>370836.55</v>
      </c>
      <c r="E6366" s="1">
        <v>733896.79</v>
      </c>
    </row>
    <row r="6367" spans="1:5">
      <c r="A6367" s="1">
        <v>1979</v>
      </c>
      <c r="B6367" s="1">
        <v>36</v>
      </c>
      <c r="C6367" s="1">
        <v>354042.99</v>
      </c>
      <c r="D6367" s="1">
        <v>360601.08</v>
      </c>
      <c r="E6367" s="1">
        <v>714644.07</v>
      </c>
    </row>
    <row r="6368" spans="1:5">
      <c r="A6368" s="1">
        <v>1979</v>
      </c>
      <c r="B6368" s="1">
        <v>37</v>
      </c>
      <c r="C6368" s="1">
        <v>326660.31</v>
      </c>
      <c r="D6368" s="1">
        <v>332068.44</v>
      </c>
      <c r="E6368" s="1">
        <v>658728.75</v>
      </c>
    </row>
    <row r="6369" spans="1:5">
      <c r="A6369" s="1">
        <v>1979</v>
      </c>
      <c r="B6369" s="1">
        <v>38</v>
      </c>
      <c r="C6369" s="1">
        <v>308244.75</v>
      </c>
      <c r="D6369" s="1">
        <v>313181.59000000003</v>
      </c>
      <c r="E6369" s="1">
        <v>621426.32999999996</v>
      </c>
    </row>
    <row r="6370" spans="1:5">
      <c r="A6370" s="1">
        <v>1979</v>
      </c>
      <c r="B6370" s="1">
        <v>39</v>
      </c>
      <c r="C6370" s="1">
        <v>318287.03000000003</v>
      </c>
      <c r="D6370" s="1">
        <v>323798.42</v>
      </c>
      <c r="E6370" s="1">
        <v>642085.44999999995</v>
      </c>
    </row>
    <row r="6371" spans="1:5">
      <c r="A6371" s="1">
        <v>1979</v>
      </c>
      <c r="B6371" s="1">
        <v>40</v>
      </c>
      <c r="C6371" s="1">
        <v>322900.03999999998</v>
      </c>
      <c r="D6371" s="1">
        <v>328675.5</v>
      </c>
      <c r="E6371" s="1">
        <v>651575.54</v>
      </c>
    </row>
    <row r="6372" spans="1:5">
      <c r="A6372" s="1">
        <v>1979</v>
      </c>
      <c r="B6372" s="1">
        <v>41</v>
      </c>
      <c r="C6372" s="1">
        <v>323993.51</v>
      </c>
      <c r="D6372" s="1">
        <v>330060.68</v>
      </c>
      <c r="E6372" s="1">
        <v>654054.18999999994</v>
      </c>
    </row>
    <row r="6373" spans="1:5">
      <c r="A6373" s="1">
        <v>1979</v>
      </c>
      <c r="B6373" s="1">
        <v>42</v>
      </c>
      <c r="C6373" s="1">
        <v>318299.98</v>
      </c>
      <c r="D6373" s="1">
        <v>324258.57</v>
      </c>
      <c r="E6373" s="1">
        <v>642558.55000000005</v>
      </c>
    </row>
    <row r="6374" spans="1:5">
      <c r="A6374" s="1">
        <v>1979</v>
      </c>
      <c r="B6374" s="1">
        <v>43</v>
      </c>
      <c r="C6374" s="1">
        <v>314136.13</v>
      </c>
      <c r="D6374" s="1">
        <v>319918.61</v>
      </c>
      <c r="E6374" s="1">
        <v>634054.74</v>
      </c>
    </row>
    <row r="6375" spans="1:5">
      <c r="A6375" s="1">
        <v>1979</v>
      </c>
      <c r="B6375" s="1">
        <v>44</v>
      </c>
      <c r="C6375" s="1">
        <v>308762.81</v>
      </c>
      <c r="D6375" s="1">
        <v>314395.68</v>
      </c>
      <c r="E6375" s="1">
        <v>623158.49</v>
      </c>
    </row>
    <row r="6376" spans="1:5">
      <c r="A6376" s="1">
        <v>1979</v>
      </c>
      <c r="B6376" s="1">
        <v>45</v>
      </c>
      <c r="C6376" s="1">
        <v>304523.63</v>
      </c>
      <c r="D6376" s="1">
        <v>309457.59000000003</v>
      </c>
      <c r="E6376" s="1">
        <v>613981.22</v>
      </c>
    </row>
    <row r="6377" spans="1:5">
      <c r="A6377" s="1">
        <v>1979</v>
      </c>
      <c r="B6377" s="1">
        <v>46</v>
      </c>
      <c r="C6377" s="1">
        <v>306961.86</v>
      </c>
      <c r="D6377" s="1">
        <v>310172.46999999997</v>
      </c>
      <c r="E6377" s="1">
        <v>617134.32999999996</v>
      </c>
    </row>
    <row r="6378" spans="1:5">
      <c r="A6378" s="1">
        <v>1979</v>
      </c>
      <c r="B6378" s="1">
        <v>47</v>
      </c>
      <c r="C6378" s="1">
        <v>315126.88</v>
      </c>
      <c r="D6378" s="1">
        <v>316366.71000000002</v>
      </c>
      <c r="E6378" s="1">
        <v>631493.59</v>
      </c>
    </row>
    <row r="6379" spans="1:5">
      <c r="A6379" s="1">
        <v>1979</v>
      </c>
      <c r="B6379" s="1">
        <v>48</v>
      </c>
      <c r="C6379" s="1">
        <v>322752.33</v>
      </c>
      <c r="D6379" s="1">
        <v>320502.19</v>
      </c>
      <c r="E6379" s="1">
        <v>643254.52</v>
      </c>
    </row>
    <row r="6380" spans="1:5">
      <c r="A6380" s="1">
        <v>1979</v>
      </c>
      <c r="B6380" s="1">
        <v>49</v>
      </c>
      <c r="C6380" s="1">
        <v>325532.81</v>
      </c>
      <c r="D6380" s="1">
        <v>319849.7</v>
      </c>
      <c r="E6380" s="1">
        <v>645382.51</v>
      </c>
    </row>
    <row r="6381" spans="1:5">
      <c r="A6381" s="1">
        <v>1979</v>
      </c>
      <c r="B6381" s="1">
        <v>50</v>
      </c>
      <c r="C6381" s="1">
        <v>324063.34000000003</v>
      </c>
      <c r="D6381" s="1">
        <v>317066.25</v>
      </c>
      <c r="E6381" s="1">
        <v>641129.59</v>
      </c>
    </row>
    <row r="6382" spans="1:5">
      <c r="A6382" s="1">
        <v>1979</v>
      </c>
      <c r="B6382" s="1">
        <v>51</v>
      </c>
      <c r="C6382" s="1">
        <v>323514.95</v>
      </c>
      <c r="D6382" s="1">
        <v>316406.74</v>
      </c>
      <c r="E6382" s="1">
        <v>639921.68999999994</v>
      </c>
    </row>
    <row r="6383" spans="1:5">
      <c r="A6383" s="1">
        <v>1979</v>
      </c>
      <c r="B6383" s="1">
        <v>52</v>
      </c>
      <c r="C6383" s="1">
        <v>327185.36</v>
      </c>
      <c r="D6383" s="1">
        <v>319944.81</v>
      </c>
      <c r="E6383" s="1">
        <v>647130.17000000004</v>
      </c>
    </row>
    <row r="6384" spans="1:5">
      <c r="A6384" s="1">
        <v>1979</v>
      </c>
      <c r="B6384" s="1">
        <v>53</v>
      </c>
      <c r="C6384" s="1">
        <v>331623.84000000003</v>
      </c>
      <c r="D6384" s="1">
        <v>323128.11</v>
      </c>
      <c r="E6384" s="1">
        <v>654751.94999999995</v>
      </c>
    </row>
    <row r="6385" spans="1:5">
      <c r="A6385" s="1">
        <v>1979</v>
      </c>
      <c r="B6385" s="1">
        <v>54</v>
      </c>
      <c r="C6385" s="1">
        <v>334624.90000000002</v>
      </c>
      <c r="D6385" s="1">
        <v>323234.53000000003</v>
      </c>
      <c r="E6385" s="1">
        <v>657859.43000000005</v>
      </c>
    </row>
    <row r="6386" spans="1:5">
      <c r="A6386" s="1">
        <v>1979</v>
      </c>
      <c r="B6386" s="1">
        <v>55</v>
      </c>
      <c r="C6386" s="1">
        <v>338125.07</v>
      </c>
      <c r="D6386" s="1">
        <v>323293.94</v>
      </c>
      <c r="E6386" s="1">
        <v>661419.01</v>
      </c>
    </row>
    <row r="6387" spans="1:5">
      <c r="A6387" s="1">
        <v>1979</v>
      </c>
      <c r="B6387" s="1">
        <v>56</v>
      </c>
      <c r="C6387" s="1">
        <v>345697</v>
      </c>
      <c r="D6387" s="1">
        <v>327212.09999999998</v>
      </c>
      <c r="E6387" s="1">
        <v>672909.1</v>
      </c>
    </row>
    <row r="6388" spans="1:5">
      <c r="A6388" s="1">
        <v>1979</v>
      </c>
      <c r="B6388" s="1">
        <v>57</v>
      </c>
      <c r="C6388" s="1">
        <v>360430.15</v>
      </c>
      <c r="D6388" s="1">
        <v>337369.39</v>
      </c>
      <c r="E6388" s="1">
        <v>697799.53</v>
      </c>
    </row>
    <row r="6389" spans="1:5">
      <c r="A6389" s="1">
        <v>1979</v>
      </c>
      <c r="B6389" s="1">
        <v>58</v>
      </c>
      <c r="C6389" s="1">
        <v>378458.12</v>
      </c>
      <c r="D6389" s="1">
        <v>349212.83</v>
      </c>
      <c r="E6389" s="1">
        <v>727670.95</v>
      </c>
    </row>
    <row r="6390" spans="1:5">
      <c r="A6390" s="1">
        <v>1979</v>
      </c>
      <c r="B6390" s="1">
        <v>59</v>
      </c>
      <c r="C6390" s="1">
        <v>360328.31</v>
      </c>
      <c r="D6390" s="1">
        <v>328289.37</v>
      </c>
      <c r="E6390" s="1">
        <v>688617.67</v>
      </c>
    </row>
    <row r="6391" spans="1:5">
      <c r="A6391" s="1">
        <v>1979</v>
      </c>
      <c r="B6391" s="1">
        <v>60</v>
      </c>
      <c r="C6391" s="1">
        <v>300069.19</v>
      </c>
      <c r="D6391" s="1">
        <v>269454.28000000003</v>
      </c>
      <c r="E6391" s="1">
        <v>569523.47</v>
      </c>
    </row>
    <row r="6392" spans="1:5">
      <c r="A6392" s="1">
        <v>1979</v>
      </c>
      <c r="B6392" s="1">
        <v>61</v>
      </c>
      <c r="C6392" s="1">
        <v>270827.55</v>
      </c>
      <c r="D6392" s="1">
        <v>239790.24</v>
      </c>
      <c r="E6392" s="1">
        <v>510617.79</v>
      </c>
    </row>
    <row r="6393" spans="1:5">
      <c r="A6393" s="1">
        <v>1979</v>
      </c>
      <c r="B6393" s="1">
        <v>62</v>
      </c>
      <c r="C6393" s="1">
        <v>286284.86</v>
      </c>
      <c r="D6393" s="1">
        <v>251394.91</v>
      </c>
      <c r="E6393" s="1">
        <v>537679.77</v>
      </c>
    </row>
    <row r="6394" spans="1:5">
      <c r="A6394" s="1">
        <v>1979</v>
      </c>
      <c r="B6394" s="1">
        <v>63</v>
      </c>
      <c r="C6394" s="1">
        <v>307617.95</v>
      </c>
      <c r="D6394" s="1">
        <v>267387.02</v>
      </c>
      <c r="E6394" s="1">
        <v>575004.96</v>
      </c>
    </row>
    <row r="6395" spans="1:5">
      <c r="A6395" s="1">
        <v>1979</v>
      </c>
      <c r="B6395" s="1">
        <v>64</v>
      </c>
      <c r="C6395" s="1">
        <v>323505.34000000003</v>
      </c>
      <c r="D6395" s="1">
        <v>276442.55</v>
      </c>
      <c r="E6395" s="1">
        <v>599947.88</v>
      </c>
    </row>
    <row r="6396" spans="1:5">
      <c r="A6396" s="1">
        <v>1979</v>
      </c>
      <c r="B6396" s="1">
        <v>65</v>
      </c>
      <c r="C6396" s="1">
        <v>327475.28999999998</v>
      </c>
      <c r="D6396" s="1">
        <v>275828.82</v>
      </c>
      <c r="E6396" s="1">
        <v>603304.11</v>
      </c>
    </row>
    <row r="6397" spans="1:5">
      <c r="A6397" s="1">
        <v>1979</v>
      </c>
      <c r="B6397" s="1">
        <v>66</v>
      </c>
      <c r="C6397" s="1">
        <v>321070.89</v>
      </c>
      <c r="D6397" s="1">
        <v>267432.21000000002</v>
      </c>
      <c r="E6397" s="1">
        <v>588503.1</v>
      </c>
    </row>
    <row r="6398" spans="1:5">
      <c r="A6398" s="1">
        <v>1979</v>
      </c>
      <c r="B6398" s="1">
        <v>67</v>
      </c>
      <c r="C6398" s="1">
        <v>312478.46000000002</v>
      </c>
      <c r="D6398" s="1">
        <v>255932.24</v>
      </c>
      <c r="E6398" s="1">
        <v>568410.69999999995</v>
      </c>
    </row>
    <row r="6399" spans="1:5">
      <c r="A6399" s="1">
        <v>1979</v>
      </c>
      <c r="B6399" s="1">
        <v>68</v>
      </c>
      <c r="C6399" s="1">
        <v>306886.14</v>
      </c>
      <c r="D6399" s="1">
        <v>245483.28</v>
      </c>
      <c r="E6399" s="1">
        <v>552369.42000000004</v>
      </c>
    </row>
    <row r="6400" spans="1:5">
      <c r="A6400" s="1">
        <v>1979</v>
      </c>
      <c r="B6400" s="1">
        <v>69</v>
      </c>
      <c r="C6400" s="1">
        <v>303149.09999999998</v>
      </c>
      <c r="D6400" s="1">
        <v>236498.97</v>
      </c>
      <c r="E6400" s="1">
        <v>539648.06000000006</v>
      </c>
    </row>
    <row r="6401" spans="1:5">
      <c r="A6401" s="1">
        <v>1979</v>
      </c>
      <c r="B6401" s="1">
        <v>70</v>
      </c>
      <c r="C6401" s="1">
        <v>297121.75</v>
      </c>
      <c r="D6401" s="1">
        <v>225859.48</v>
      </c>
      <c r="E6401" s="1">
        <v>522981.23</v>
      </c>
    </row>
    <row r="6402" spans="1:5">
      <c r="A6402" s="1">
        <v>1979</v>
      </c>
      <c r="B6402" s="1">
        <v>71</v>
      </c>
      <c r="C6402" s="1">
        <v>287326.49</v>
      </c>
      <c r="D6402" s="1">
        <v>212163.95</v>
      </c>
      <c r="E6402" s="1">
        <v>499490.44</v>
      </c>
    </row>
    <row r="6403" spans="1:5">
      <c r="A6403" s="1">
        <v>1979</v>
      </c>
      <c r="B6403" s="1">
        <v>72</v>
      </c>
      <c r="C6403" s="1">
        <v>275169.42</v>
      </c>
      <c r="D6403" s="1">
        <v>196381.46</v>
      </c>
      <c r="E6403" s="1">
        <v>471550.88</v>
      </c>
    </row>
    <row r="6404" spans="1:5">
      <c r="A6404" s="1">
        <v>1979</v>
      </c>
      <c r="B6404" s="1">
        <v>73</v>
      </c>
      <c r="C6404" s="1">
        <v>264299.5</v>
      </c>
      <c r="D6404" s="1">
        <v>180617.57</v>
      </c>
      <c r="E6404" s="1">
        <v>444917.07</v>
      </c>
    </row>
    <row r="6405" spans="1:5">
      <c r="A6405" s="1">
        <v>1979</v>
      </c>
      <c r="B6405" s="1">
        <v>74</v>
      </c>
      <c r="C6405" s="1">
        <v>253035.05</v>
      </c>
      <c r="D6405" s="1">
        <v>165110.23000000001</v>
      </c>
      <c r="E6405" s="1">
        <v>418145.28000000003</v>
      </c>
    </row>
    <row r="6406" spans="1:5">
      <c r="A6406" s="1">
        <v>1979</v>
      </c>
      <c r="B6406" s="1">
        <v>75</v>
      </c>
      <c r="C6406" s="1">
        <v>238977.05</v>
      </c>
      <c r="D6406" s="1">
        <v>149886.70000000001</v>
      </c>
      <c r="E6406" s="1">
        <v>388863.75</v>
      </c>
    </row>
    <row r="6407" spans="1:5">
      <c r="A6407" s="1">
        <v>1979</v>
      </c>
      <c r="B6407" s="1">
        <v>76</v>
      </c>
      <c r="C6407" s="1">
        <v>223545.45</v>
      </c>
      <c r="D6407" s="1">
        <v>134442.20000000001</v>
      </c>
      <c r="E6407" s="1">
        <v>357987.65</v>
      </c>
    </row>
    <row r="6408" spans="1:5">
      <c r="A6408" s="1">
        <v>1979</v>
      </c>
      <c r="B6408" s="1">
        <v>77</v>
      </c>
      <c r="C6408" s="1">
        <v>208722.44</v>
      </c>
      <c r="D6408" s="1">
        <v>118398.24</v>
      </c>
      <c r="E6408" s="1">
        <v>327120.68</v>
      </c>
    </row>
    <row r="6409" spans="1:5">
      <c r="A6409" s="1">
        <v>1979</v>
      </c>
      <c r="B6409" s="1">
        <v>78</v>
      </c>
      <c r="C6409" s="1">
        <v>195087.42</v>
      </c>
      <c r="D6409" s="1">
        <v>103023.78</v>
      </c>
      <c r="E6409" s="1">
        <v>298111.19</v>
      </c>
    </row>
    <row r="6410" spans="1:5">
      <c r="A6410" s="1">
        <v>1979</v>
      </c>
      <c r="B6410" s="1">
        <v>79</v>
      </c>
      <c r="C6410" s="1">
        <v>178221.54</v>
      </c>
      <c r="D6410" s="1">
        <v>87444.01</v>
      </c>
      <c r="E6410" s="1">
        <v>265665.55</v>
      </c>
    </row>
    <row r="6411" spans="1:5">
      <c r="A6411" s="1">
        <v>1979</v>
      </c>
      <c r="B6411" s="1">
        <v>80</v>
      </c>
      <c r="C6411" s="1">
        <v>158321.22</v>
      </c>
      <c r="D6411" s="1">
        <v>72472.759999999995</v>
      </c>
      <c r="E6411" s="1">
        <v>230793.98</v>
      </c>
    </row>
    <row r="6412" spans="1:5">
      <c r="A6412" s="1">
        <v>1979</v>
      </c>
      <c r="B6412" s="1">
        <v>81</v>
      </c>
      <c r="C6412" s="1">
        <v>142110.67000000001</v>
      </c>
      <c r="D6412" s="1">
        <v>60709.41</v>
      </c>
      <c r="E6412" s="1">
        <v>202820.08</v>
      </c>
    </row>
    <row r="6413" spans="1:5">
      <c r="A6413" s="1">
        <v>1979</v>
      </c>
      <c r="B6413" s="1">
        <v>82</v>
      </c>
      <c r="C6413" s="1">
        <v>127763.48</v>
      </c>
      <c r="D6413" s="1">
        <v>51830.57</v>
      </c>
      <c r="E6413" s="1">
        <v>179594.05</v>
      </c>
    </row>
    <row r="6414" spans="1:5">
      <c r="A6414" s="1">
        <v>1979</v>
      </c>
      <c r="B6414" s="1">
        <v>83</v>
      </c>
      <c r="C6414" s="1">
        <v>113711.93</v>
      </c>
      <c r="D6414" s="1">
        <v>43863.71</v>
      </c>
      <c r="E6414" s="1">
        <v>157575.64000000001</v>
      </c>
    </row>
    <row r="6415" spans="1:5">
      <c r="A6415" s="1">
        <v>1979</v>
      </c>
      <c r="B6415" s="1">
        <v>84</v>
      </c>
      <c r="C6415" s="1">
        <v>98967.18</v>
      </c>
      <c r="D6415" s="1">
        <v>36467.58</v>
      </c>
      <c r="E6415" s="1">
        <v>135434.76999999999</v>
      </c>
    </row>
    <row r="6416" spans="1:5">
      <c r="A6416" s="1">
        <v>1979</v>
      </c>
      <c r="B6416" s="1">
        <v>85</v>
      </c>
      <c r="C6416" s="1">
        <v>85483.05</v>
      </c>
      <c r="D6416" s="1">
        <v>30350.12</v>
      </c>
      <c r="E6416" s="1">
        <v>115833.17</v>
      </c>
    </row>
    <row r="6417" spans="1:5">
      <c r="A6417" s="1">
        <v>1979</v>
      </c>
      <c r="B6417" s="1">
        <v>86</v>
      </c>
      <c r="C6417" s="1">
        <v>73231.08</v>
      </c>
      <c r="D6417" s="1">
        <v>24963.56</v>
      </c>
      <c r="E6417" s="1">
        <v>98194.64</v>
      </c>
    </row>
    <row r="6418" spans="1:5">
      <c r="A6418" s="1">
        <v>1979</v>
      </c>
      <c r="B6418" s="1">
        <v>87</v>
      </c>
      <c r="C6418" s="1">
        <v>61255.34</v>
      </c>
      <c r="D6418" s="1">
        <v>19855.38</v>
      </c>
      <c r="E6418" s="1">
        <v>81110.720000000001</v>
      </c>
    </row>
    <row r="6419" spans="1:5">
      <c r="A6419" s="1">
        <v>1979</v>
      </c>
      <c r="B6419" s="1">
        <v>88</v>
      </c>
      <c r="C6419" s="1">
        <v>50112.21</v>
      </c>
      <c r="D6419" s="1">
        <v>15456.02</v>
      </c>
      <c r="E6419" s="1">
        <v>65568.23</v>
      </c>
    </row>
    <row r="6420" spans="1:5">
      <c r="A6420" s="1">
        <v>1979</v>
      </c>
      <c r="B6420" s="1">
        <v>89</v>
      </c>
      <c r="C6420" s="1">
        <v>40663.24</v>
      </c>
      <c r="D6420" s="1">
        <v>12034.75</v>
      </c>
      <c r="E6420" s="1">
        <v>52698</v>
      </c>
    </row>
    <row r="6421" spans="1:5">
      <c r="A6421" s="1">
        <v>1979</v>
      </c>
      <c r="B6421" s="1">
        <v>90</v>
      </c>
      <c r="C6421" s="1">
        <v>32852.1</v>
      </c>
      <c r="D6421" s="1">
        <v>9274.91</v>
      </c>
      <c r="E6421" s="1">
        <v>42127.01</v>
      </c>
    </row>
    <row r="6422" spans="1:5">
      <c r="A6422" s="1">
        <v>1979</v>
      </c>
      <c r="B6422" s="1">
        <v>91</v>
      </c>
      <c r="C6422" s="1">
        <v>25454.75</v>
      </c>
      <c r="D6422" s="1">
        <v>6807.41</v>
      </c>
      <c r="E6422" s="1">
        <v>32262.17</v>
      </c>
    </row>
    <row r="6423" spans="1:5">
      <c r="A6423" s="1">
        <v>1979</v>
      </c>
      <c r="B6423" s="1">
        <v>92</v>
      </c>
      <c r="C6423" s="1">
        <v>19289.490000000002</v>
      </c>
      <c r="D6423" s="1">
        <v>4887.6499999999996</v>
      </c>
      <c r="E6423" s="1">
        <v>24177.14</v>
      </c>
    </row>
    <row r="6424" spans="1:5">
      <c r="A6424" s="1">
        <v>1979</v>
      </c>
      <c r="B6424" s="1">
        <v>93</v>
      </c>
      <c r="C6424" s="1">
        <v>14364.48</v>
      </c>
      <c r="D6424" s="1">
        <v>3447.94</v>
      </c>
      <c r="E6424" s="1">
        <v>17812.43</v>
      </c>
    </row>
    <row r="6425" spans="1:5">
      <c r="A6425" s="1">
        <v>1979</v>
      </c>
      <c r="B6425" s="1">
        <v>94</v>
      </c>
      <c r="C6425" s="1">
        <v>10494.77</v>
      </c>
      <c r="D6425" s="1">
        <v>2401.89</v>
      </c>
      <c r="E6425" s="1">
        <v>12896.66</v>
      </c>
    </row>
    <row r="6426" spans="1:5">
      <c r="A6426" s="1">
        <v>1979</v>
      </c>
      <c r="B6426" s="1">
        <v>95</v>
      </c>
      <c r="C6426" s="1">
        <v>7450.87</v>
      </c>
      <c r="D6426" s="1">
        <v>1602.4</v>
      </c>
      <c r="E6426" s="1">
        <v>9053.27</v>
      </c>
    </row>
    <row r="6427" spans="1:5">
      <c r="A6427" s="1">
        <v>1979</v>
      </c>
      <c r="B6427" s="1">
        <v>96</v>
      </c>
      <c r="C6427" s="1">
        <v>5159.67</v>
      </c>
      <c r="D6427" s="1">
        <v>1038.46</v>
      </c>
      <c r="E6427" s="1">
        <v>6198.14</v>
      </c>
    </row>
    <row r="6428" spans="1:5">
      <c r="A6428" s="1">
        <v>1979</v>
      </c>
      <c r="B6428" s="1">
        <v>97</v>
      </c>
      <c r="C6428" s="1">
        <v>3477.43</v>
      </c>
      <c r="D6428" s="1">
        <v>667.53</v>
      </c>
      <c r="E6428" s="1">
        <v>4144.96</v>
      </c>
    </row>
    <row r="6429" spans="1:5">
      <c r="A6429" s="1">
        <v>1979</v>
      </c>
      <c r="B6429" s="1">
        <v>98</v>
      </c>
      <c r="C6429" s="1">
        <v>2237.17</v>
      </c>
      <c r="D6429" s="1">
        <v>399.92</v>
      </c>
      <c r="E6429" s="1">
        <v>2637.08</v>
      </c>
    </row>
    <row r="6430" spans="1:5">
      <c r="A6430" s="1">
        <v>1979</v>
      </c>
      <c r="B6430" s="1">
        <v>99</v>
      </c>
      <c r="C6430" s="1">
        <v>1405.47</v>
      </c>
      <c r="D6430" s="1">
        <v>228.62</v>
      </c>
      <c r="E6430" s="1">
        <v>1634.08</v>
      </c>
    </row>
    <row r="6431" spans="1:5">
      <c r="A6431" s="1">
        <v>1979</v>
      </c>
      <c r="B6431" s="1">
        <v>100</v>
      </c>
      <c r="C6431" s="1">
        <v>841.85</v>
      </c>
      <c r="D6431" s="1">
        <v>127.99</v>
      </c>
      <c r="E6431" s="1">
        <v>969.84</v>
      </c>
    </row>
    <row r="6432" spans="1:5">
      <c r="A6432" s="1">
        <v>1979</v>
      </c>
      <c r="B6432" s="1">
        <v>101</v>
      </c>
      <c r="C6432" s="1">
        <v>485.97</v>
      </c>
      <c r="D6432" s="1">
        <v>69.349999999999994</v>
      </c>
      <c r="E6432" s="1">
        <v>555.30999999999995</v>
      </c>
    </row>
    <row r="6433" spans="1:5">
      <c r="A6433" s="1">
        <v>1979</v>
      </c>
      <c r="B6433" s="1">
        <v>102</v>
      </c>
      <c r="C6433" s="1">
        <v>278.75</v>
      </c>
      <c r="D6433" s="1">
        <v>34.979999999999997</v>
      </c>
      <c r="E6433" s="1">
        <v>313.73</v>
      </c>
    </row>
    <row r="6434" spans="1:5">
      <c r="A6434" s="1">
        <v>1979</v>
      </c>
      <c r="B6434" s="1">
        <v>103</v>
      </c>
      <c r="C6434" s="1">
        <v>155.1</v>
      </c>
      <c r="D6434" s="1">
        <v>19.39</v>
      </c>
      <c r="E6434" s="1">
        <v>174.5</v>
      </c>
    </row>
    <row r="6435" spans="1:5">
      <c r="A6435" s="1">
        <v>1979</v>
      </c>
      <c r="B6435" s="1">
        <v>104</v>
      </c>
      <c r="C6435" s="1">
        <v>82.47</v>
      </c>
      <c r="D6435" s="1">
        <v>10.62</v>
      </c>
      <c r="E6435" s="1">
        <v>93.1</v>
      </c>
    </row>
    <row r="6436" spans="1:5">
      <c r="A6436" s="1">
        <v>1979</v>
      </c>
      <c r="B6436" s="1">
        <v>105</v>
      </c>
      <c r="C6436" s="1">
        <v>42.38</v>
      </c>
      <c r="D6436" s="1">
        <v>4.03</v>
      </c>
      <c r="E6436" s="1">
        <v>46.41</v>
      </c>
    </row>
    <row r="6437" spans="1:5">
      <c r="A6437" s="1">
        <v>1979</v>
      </c>
      <c r="B6437" s="1">
        <v>106</v>
      </c>
      <c r="C6437" s="1">
        <v>22.92</v>
      </c>
      <c r="D6437" s="1">
        <v>0.68</v>
      </c>
      <c r="E6437" s="1">
        <v>23.6</v>
      </c>
    </row>
    <row r="6438" spans="1:5">
      <c r="A6438" s="1">
        <v>1979</v>
      </c>
      <c r="B6438" s="1">
        <v>107</v>
      </c>
      <c r="C6438" s="1">
        <v>11.27</v>
      </c>
      <c r="D6438" s="1">
        <v>0</v>
      </c>
      <c r="E6438" s="1">
        <v>11.27</v>
      </c>
    </row>
    <row r="6439" spans="1:5">
      <c r="A6439" s="1">
        <v>1979</v>
      </c>
      <c r="B6439" s="1">
        <v>108</v>
      </c>
      <c r="C6439" s="1">
        <v>5.59</v>
      </c>
      <c r="D6439" s="1">
        <v>0</v>
      </c>
      <c r="E6439" s="1">
        <v>5.59</v>
      </c>
    </row>
    <row r="6440" spans="1:5">
      <c r="A6440" s="1">
        <v>1979</v>
      </c>
      <c r="B6440" s="1">
        <v>109</v>
      </c>
      <c r="C6440" s="1">
        <v>2.14</v>
      </c>
      <c r="D6440" s="1">
        <v>0</v>
      </c>
      <c r="E6440" s="1">
        <v>2.14</v>
      </c>
    </row>
    <row r="6441" spans="1:5">
      <c r="A6441" s="1">
        <v>1979</v>
      </c>
      <c r="B6441" s="1" t="s">
        <v>121</v>
      </c>
      <c r="C6441" s="1">
        <v>0.98</v>
      </c>
      <c r="D6441" s="1">
        <v>0.52</v>
      </c>
      <c r="E6441" s="1">
        <v>1.5</v>
      </c>
    </row>
    <row r="6442" spans="1:5">
      <c r="A6442" s="1">
        <v>1980</v>
      </c>
      <c r="B6442" s="1">
        <v>0</v>
      </c>
      <c r="C6442" s="1">
        <v>354900.28</v>
      </c>
      <c r="D6442" s="1">
        <v>374045.02</v>
      </c>
      <c r="E6442" s="1">
        <v>728945.3</v>
      </c>
    </row>
    <row r="6443" spans="1:5">
      <c r="A6443" s="1">
        <v>1980</v>
      </c>
      <c r="B6443" s="1">
        <v>1</v>
      </c>
      <c r="C6443" s="1">
        <v>343420.79</v>
      </c>
      <c r="D6443" s="1">
        <v>361478.08</v>
      </c>
      <c r="E6443" s="1">
        <v>704898.87</v>
      </c>
    </row>
    <row r="6444" spans="1:5">
      <c r="A6444" s="1">
        <v>1980</v>
      </c>
      <c r="B6444" s="1">
        <v>2</v>
      </c>
      <c r="C6444" s="1">
        <v>320299.17</v>
      </c>
      <c r="D6444" s="1">
        <v>337565.53</v>
      </c>
      <c r="E6444" s="1">
        <v>657864.69999999995</v>
      </c>
    </row>
    <row r="6445" spans="1:5">
      <c r="A6445" s="1">
        <v>1980</v>
      </c>
      <c r="B6445" s="1">
        <v>3</v>
      </c>
      <c r="C6445" s="1">
        <v>313820.28999999998</v>
      </c>
      <c r="D6445" s="1">
        <v>331224.59000000003</v>
      </c>
      <c r="E6445" s="1">
        <v>645044.88</v>
      </c>
    </row>
    <row r="6446" spans="1:5">
      <c r="A6446" s="1">
        <v>1980</v>
      </c>
      <c r="B6446" s="1">
        <v>4</v>
      </c>
      <c r="C6446" s="1">
        <v>325560.56</v>
      </c>
      <c r="D6446" s="1">
        <v>343482.1</v>
      </c>
      <c r="E6446" s="1">
        <v>669042.66</v>
      </c>
    </row>
    <row r="6447" spans="1:5">
      <c r="A6447" s="1">
        <v>1980</v>
      </c>
      <c r="B6447" s="1">
        <v>5</v>
      </c>
      <c r="C6447" s="1">
        <v>338916.38</v>
      </c>
      <c r="D6447" s="1">
        <v>357728.03</v>
      </c>
      <c r="E6447" s="1">
        <v>696644.41</v>
      </c>
    </row>
    <row r="6448" spans="1:5">
      <c r="A6448" s="1">
        <v>1980</v>
      </c>
      <c r="B6448" s="1">
        <v>6</v>
      </c>
      <c r="C6448" s="1">
        <v>352985.29</v>
      </c>
      <c r="D6448" s="1">
        <v>372823.23</v>
      </c>
      <c r="E6448" s="1">
        <v>725808.52</v>
      </c>
    </row>
    <row r="6449" spans="1:5">
      <c r="A6449" s="1">
        <v>1980</v>
      </c>
      <c r="B6449" s="1">
        <v>7</v>
      </c>
      <c r="C6449" s="1">
        <v>375970.74</v>
      </c>
      <c r="D6449" s="1">
        <v>397729.95</v>
      </c>
      <c r="E6449" s="1">
        <v>773700.69</v>
      </c>
    </row>
    <row r="6450" spans="1:5">
      <c r="A6450" s="1">
        <v>1980</v>
      </c>
      <c r="B6450" s="1">
        <v>8</v>
      </c>
      <c r="C6450" s="1">
        <v>398924.35</v>
      </c>
      <c r="D6450" s="1">
        <v>421887.25</v>
      </c>
      <c r="E6450" s="1">
        <v>820811.61</v>
      </c>
    </row>
    <row r="6451" spans="1:5">
      <c r="A6451" s="1">
        <v>1980</v>
      </c>
      <c r="B6451" s="1">
        <v>9</v>
      </c>
      <c r="C6451" s="1">
        <v>422639.88</v>
      </c>
      <c r="D6451" s="1">
        <v>446529.96</v>
      </c>
      <c r="E6451" s="1">
        <v>869169.84</v>
      </c>
    </row>
    <row r="6452" spans="1:5">
      <c r="A6452" s="1">
        <v>1980</v>
      </c>
      <c r="B6452" s="1">
        <v>10</v>
      </c>
      <c r="C6452" s="1">
        <v>421583.1</v>
      </c>
      <c r="D6452" s="1">
        <v>444454.77</v>
      </c>
      <c r="E6452" s="1">
        <v>866037.87</v>
      </c>
    </row>
    <row r="6453" spans="1:5">
      <c r="A6453" s="1">
        <v>1980</v>
      </c>
      <c r="B6453" s="1">
        <v>11</v>
      </c>
      <c r="C6453" s="1">
        <v>436068</v>
      </c>
      <c r="D6453" s="1">
        <v>459188.63</v>
      </c>
      <c r="E6453" s="1">
        <v>895256.63</v>
      </c>
    </row>
    <row r="6454" spans="1:5">
      <c r="A6454" s="1">
        <v>1980</v>
      </c>
      <c r="B6454" s="1">
        <v>12</v>
      </c>
      <c r="C6454" s="1">
        <v>440697.33</v>
      </c>
      <c r="D6454" s="1">
        <v>464439.93</v>
      </c>
      <c r="E6454" s="1">
        <v>905137.25</v>
      </c>
    </row>
    <row r="6455" spans="1:5">
      <c r="A6455" s="1">
        <v>1980</v>
      </c>
      <c r="B6455" s="1">
        <v>13</v>
      </c>
      <c r="C6455" s="1">
        <v>451617.83</v>
      </c>
      <c r="D6455" s="1">
        <v>476772.26</v>
      </c>
      <c r="E6455" s="1">
        <v>928390.09</v>
      </c>
    </row>
    <row r="6456" spans="1:5">
      <c r="A6456" s="1">
        <v>1980</v>
      </c>
      <c r="B6456" s="1">
        <v>14</v>
      </c>
      <c r="C6456" s="1">
        <v>457243.88</v>
      </c>
      <c r="D6456" s="1">
        <v>483216.43</v>
      </c>
      <c r="E6456" s="1">
        <v>940460.31</v>
      </c>
    </row>
    <row r="6457" spans="1:5">
      <c r="A6457" s="1">
        <v>1980</v>
      </c>
      <c r="B6457" s="1">
        <v>15</v>
      </c>
      <c r="C6457" s="1">
        <v>465350.51</v>
      </c>
      <c r="D6457" s="1">
        <v>492312.95</v>
      </c>
      <c r="E6457" s="1">
        <v>957663.46</v>
      </c>
    </row>
    <row r="6458" spans="1:5">
      <c r="A6458" s="1">
        <v>1980</v>
      </c>
      <c r="B6458" s="1">
        <v>16</v>
      </c>
      <c r="C6458" s="1">
        <v>464028.75</v>
      </c>
      <c r="D6458" s="1">
        <v>490163.96</v>
      </c>
      <c r="E6458" s="1">
        <v>954192.71</v>
      </c>
    </row>
    <row r="6459" spans="1:5">
      <c r="A6459" s="1">
        <v>1980</v>
      </c>
      <c r="B6459" s="1">
        <v>17</v>
      </c>
      <c r="C6459" s="1">
        <v>459340.59</v>
      </c>
      <c r="D6459" s="1">
        <v>481792.62</v>
      </c>
      <c r="E6459" s="1">
        <v>941133.22</v>
      </c>
    </row>
    <row r="6460" spans="1:5">
      <c r="A6460" s="1">
        <v>1980</v>
      </c>
      <c r="B6460" s="1">
        <v>18</v>
      </c>
      <c r="C6460" s="1">
        <v>453767.52</v>
      </c>
      <c r="D6460" s="1">
        <v>471102.73</v>
      </c>
      <c r="E6460" s="1">
        <v>924870.25</v>
      </c>
    </row>
    <row r="6461" spans="1:5">
      <c r="A6461" s="1">
        <v>1980</v>
      </c>
      <c r="B6461" s="1">
        <v>19</v>
      </c>
      <c r="C6461" s="1">
        <v>444449.01</v>
      </c>
      <c r="D6461" s="1">
        <v>459156.04</v>
      </c>
      <c r="E6461" s="1">
        <v>903605.05</v>
      </c>
    </row>
    <row r="6462" spans="1:5">
      <c r="A6462" s="1">
        <v>1980</v>
      </c>
      <c r="B6462" s="1">
        <v>20</v>
      </c>
      <c r="C6462" s="1">
        <v>428041.54</v>
      </c>
      <c r="D6462" s="1">
        <v>442292.67</v>
      </c>
      <c r="E6462" s="1">
        <v>870334.21</v>
      </c>
    </row>
    <row r="6463" spans="1:5">
      <c r="A6463" s="1">
        <v>1980</v>
      </c>
      <c r="B6463" s="1">
        <v>21</v>
      </c>
      <c r="C6463" s="1">
        <v>422876.38</v>
      </c>
      <c r="D6463" s="1">
        <v>436214.88</v>
      </c>
      <c r="E6463" s="1">
        <v>859091.27</v>
      </c>
    </row>
    <row r="6464" spans="1:5">
      <c r="A6464" s="1">
        <v>1980</v>
      </c>
      <c r="B6464" s="1">
        <v>22</v>
      </c>
      <c r="C6464" s="1">
        <v>410664.56</v>
      </c>
      <c r="D6464" s="1">
        <v>424830.5</v>
      </c>
      <c r="E6464" s="1">
        <v>835495.06</v>
      </c>
    </row>
    <row r="6465" spans="1:5">
      <c r="A6465" s="1">
        <v>1980</v>
      </c>
      <c r="B6465" s="1">
        <v>23</v>
      </c>
      <c r="C6465" s="1">
        <v>398658.33</v>
      </c>
      <c r="D6465" s="1">
        <v>411560.53</v>
      </c>
      <c r="E6465" s="1">
        <v>810218.86</v>
      </c>
    </row>
    <row r="6466" spans="1:5">
      <c r="A6466" s="1">
        <v>1980</v>
      </c>
      <c r="B6466" s="1">
        <v>24</v>
      </c>
      <c r="C6466" s="1">
        <v>388693.48</v>
      </c>
      <c r="D6466" s="1">
        <v>399934.96</v>
      </c>
      <c r="E6466" s="1">
        <v>788628.44</v>
      </c>
    </row>
    <row r="6467" spans="1:5">
      <c r="A6467" s="1">
        <v>1980</v>
      </c>
      <c r="B6467" s="1">
        <v>25</v>
      </c>
      <c r="C6467" s="1">
        <v>378928.92</v>
      </c>
      <c r="D6467" s="1">
        <v>388811.24</v>
      </c>
      <c r="E6467" s="1">
        <v>767740.16</v>
      </c>
    </row>
    <row r="6468" spans="1:5">
      <c r="A6468" s="1">
        <v>1980</v>
      </c>
      <c r="B6468" s="1">
        <v>26</v>
      </c>
      <c r="C6468" s="1">
        <v>382211.34</v>
      </c>
      <c r="D6468" s="1">
        <v>389691.43</v>
      </c>
      <c r="E6468" s="1">
        <v>771902.78</v>
      </c>
    </row>
    <row r="6469" spans="1:5">
      <c r="A6469" s="1">
        <v>1980</v>
      </c>
      <c r="B6469" s="1">
        <v>27</v>
      </c>
      <c r="C6469" s="1">
        <v>379916.63</v>
      </c>
      <c r="D6469" s="1">
        <v>387524.61</v>
      </c>
      <c r="E6469" s="1">
        <v>767441.24</v>
      </c>
    </row>
    <row r="6470" spans="1:5">
      <c r="A6470" s="1">
        <v>1980</v>
      </c>
      <c r="B6470" s="1">
        <v>28</v>
      </c>
      <c r="C6470" s="1">
        <v>376014.28</v>
      </c>
      <c r="D6470" s="1">
        <v>382375.14</v>
      </c>
      <c r="E6470" s="1">
        <v>758389.42</v>
      </c>
    </row>
    <row r="6471" spans="1:5">
      <c r="A6471" s="1">
        <v>1980</v>
      </c>
      <c r="B6471" s="1">
        <v>29</v>
      </c>
      <c r="C6471" s="1">
        <v>383112.58</v>
      </c>
      <c r="D6471" s="1">
        <v>389263.89</v>
      </c>
      <c r="E6471" s="1">
        <v>772376.48</v>
      </c>
    </row>
    <row r="6472" spans="1:5">
      <c r="A6472" s="1">
        <v>1980</v>
      </c>
      <c r="B6472" s="1">
        <v>30</v>
      </c>
      <c r="C6472" s="1">
        <v>392386.13</v>
      </c>
      <c r="D6472" s="1">
        <v>398623</v>
      </c>
      <c r="E6472" s="1">
        <v>791009.14</v>
      </c>
    </row>
    <row r="6473" spans="1:5">
      <c r="A6473" s="1">
        <v>1980</v>
      </c>
      <c r="B6473" s="1">
        <v>31</v>
      </c>
      <c r="C6473" s="1">
        <v>408065.62</v>
      </c>
      <c r="D6473" s="1">
        <v>413493.17</v>
      </c>
      <c r="E6473" s="1">
        <v>821558.8</v>
      </c>
    </row>
    <row r="6474" spans="1:5">
      <c r="A6474" s="1">
        <v>1980</v>
      </c>
      <c r="B6474" s="1">
        <v>32</v>
      </c>
      <c r="C6474" s="1">
        <v>430083.36</v>
      </c>
      <c r="D6474" s="1">
        <v>436549.93</v>
      </c>
      <c r="E6474" s="1">
        <v>866633.29</v>
      </c>
    </row>
    <row r="6475" spans="1:5">
      <c r="A6475" s="1">
        <v>1980</v>
      </c>
      <c r="B6475" s="1">
        <v>33</v>
      </c>
      <c r="C6475" s="1">
        <v>457399.03</v>
      </c>
      <c r="D6475" s="1">
        <v>465140.66</v>
      </c>
      <c r="E6475" s="1">
        <v>922539.69</v>
      </c>
    </row>
    <row r="6476" spans="1:5">
      <c r="A6476" s="1">
        <v>1980</v>
      </c>
      <c r="B6476" s="1">
        <v>34</v>
      </c>
      <c r="C6476" s="1">
        <v>383672.28</v>
      </c>
      <c r="D6476" s="1">
        <v>390920.74</v>
      </c>
      <c r="E6476" s="1">
        <v>774593.02</v>
      </c>
    </row>
    <row r="6477" spans="1:5">
      <c r="A6477" s="1">
        <v>1980</v>
      </c>
      <c r="B6477" s="1">
        <v>35</v>
      </c>
      <c r="C6477" s="1">
        <v>369490.5</v>
      </c>
      <c r="D6477" s="1">
        <v>376458.33</v>
      </c>
      <c r="E6477" s="1">
        <v>745948.83</v>
      </c>
    </row>
    <row r="6478" spans="1:5">
      <c r="A6478" s="1">
        <v>1980</v>
      </c>
      <c r="B6478" s="1">
        <v>36</v>
      </c>
      <c r="C6478" s="1">
        <v>362584.3</v>
      </c>
      <c r="D6478" s="1">
        <v>369538.26</v>
      </c>
      <c r="E6478" s="1">
        <v>732122.56</v>
      </c>
    </row>
    <row r="6479" spans="1:5">
      <c r="A6479" s="1">
        <v>1980</v>
      </c>
      <c r="B6479" s="1">
        <v>37</v>
      </c>
      <c r="C6479" s="1">
        <v>353391.97</v>
      </c>
      <c r="D6479" s="1">
        <v>359764.95</v>
      </c>
      <c r="E6479" s="1">
        <v>713156.91</v>
      </c>
    </row>
    <row r="6480" spans="1:5">
      <c r="A6480" s="1">
        <v>1980</v>
      </c>
      <c r="B6480" s="1">
        <v>38</v>
      </c>
      <c r="C6480" s="1">
        <v>326197.5</v>
      </c>
      <c r="D6480" s="1">
        <v>331143.03000000003</v>
      </c>
      <c r="E6480" s="1">
        <v>657340.53</v>
      </c>
    </row>
    <row r="6481" spans="1:5">
      <c r="A6481" s="1">
        <v>1980</v>
      </c>
      <c r="B6481" s="1">
        <v>39</v>
      </c>
      <c r="C6481" s="1">
        <v>307938.25</v>
      </c>
      <c r="D6481" s="1">
        <v>312394.90999999997</v>
      </c>
      <c r="E6481" s="1">
        <v>620333.16</v>
      </c>
    </row>
    <row r="6482" spans="1:5">
      <c r="A6482" s="1">
        <v>1980</v>
      </c>
      <c r="B6482" s="1">
        <v>40</v>
      </c>
      <c r="C6482" s="1">
        <v>317891.65000000002</v>
      </c>
      <c r="D6482" s="1">
        <v>322661.08</v>
      </c>
      <c r="E6482" s="1">
        <v>640552.73</v>
      </c>
    </row>
    <row r="6483" spans="1:5">
      <c r="A6483" s="1">
        <v>1980</v>
      </c>
      <c r="B6483" s="1">
        <v>41</v>
      </c>
      <c r="C6483" s="1">
        <v>322681.94</v>
      </c>
      <c r="D6483" s="1">
        <v>327593.24</v>
      </c>
      <c r="E6483" s="1">
        <v>650275.18000000005</v>
      </c>
    </row>
    <row r="6484" spans="1:5">
      <c r="A6484" s="1">
        <v>1980</v>
      </c>
      <c r="B6484" s="1">
        <v>42</v>
      </c>
      <c r="C6484" s="1">
        <v>323666.90000000002</v>
      </c>
      <c r="D6484" s="1">
        <v>329006.95</v>
      </c>
      <c r="E6484" s="1">
        <v>652673.85</v>
      </c>
    </row>
    <row r="6485" spans="1:5">
      <c r="A6485" s="1">
        <v>1980</v>
      </c>
      <c r="B6485" s="1">
        <v>43</v>
      </c>
      <c r="C6485" s="1">
        <v>317837.68</v>
      </c>
      <c r="D6485" s="1">
        <v>323137.5</v>
      </c>
      <c r="E6485" s="1">
        <v>640975.18000000005</v>
      </c>
    </row>
    <row r="6486" spans="1:5">
      <c r="A6486" s="1">
        <v>1980</v>
      </c>
      <c r="B6486" s="1">
        <v>44</v>
      </c>
      <c r="C6486" s="1">
        <v>313711.94</v>
      </c>
      <c r="D6486" s="1">
        <v>318484.40000000002</v>
      </c>
      <c r="E6486" s="1">
        <v>632196.34</v>
      </c>
    </row>
    <row r="6487" spans="1:5">
      <c r="A6487" s="1">
        <v>1980</v>
      </c>
      <c r="B6487" s="1">
        <v>45</v>
      </c>
      <c r="C6487" s="1">
        <v>308349.49</v>
      </c>
      <c r="D6487" s="1">
        <v>313075.94</v>
      </c>
      <c r="E6487" s="1">
        <v>621425.43000000005</v>
      </c>
    </row>
    <row r="6488" spans="1:5">
      <c r="A6488" s="1">
        <v>1980</v>
      </c>
      <c r="B6488" s="1">
        <v>46</v>
      </c>
      <c r="C6488" s="1">
        <v>304045.39</v>
      </c>
      <c r="D6488" s="1">
        <v>307740.61</v>
      </c>
      <c r="E6488" s="1">
        <v>611785.99</v>
      </c>
    </row>
    <row r="6489" spans="1:5">
      <c r="A6489" s="1">
        <v>1980</v>
      </c>
      <c r="B6489" s="1">
        <v>47</v>
      </c>
      <c r="C6489" s="1">
        <v>306345.08</v>
      </c>
      <c r="D6489" s="1">
        <v>308287.2</v>
      </c>
      <c r="E6489" s="1">
        <v>614632.28</v>
      </c>
    </row>
    <row r="6490" spans="1:5">
      <c r="A6490" s="1">
        <v>1980</v>
      </c>
      <c r="B6490" s="1">
        <v>48</v>
      </c>
      <c r="C6490" s="1">
        <v>314496.8</v>
      </c>
      <c r="D6490" s="1">
        <v>314430.23</v>
      </c>
      <c r="E6490" s="1">
        <v>628927.02</v>
      </c>
    </row>
    <row r="6491" spans="1:5">
      <c r="A6491" s="1">
        <v>1980</v>
      </c>
      <c r="B6491" s="1">
        <v>49</v>
      </c>
      <c r="C6491" s="1">
        <v>321791.39</v>
      </c>
      <c r="D6491" s="1">
        <v>318630.65000000002</v>
      </c>
      <c r="E6491" s="1">
        <v>640422.04</v>
      </c>
    </row>
    <row r="6492" spans="1:5">
      <c r="A6492" s="1">
        <v>1980</v>
      </c>
      <c r="B6492" s="1">
        <v>50</v>
      </c>
      <c r="C6492" s="1">
        <v>324348.78000000003</v>
      </c>
      <c r="D6492" s="1">
        <v>317803.63</v>
      </c>
      <c r="E6492" s="1">
        <v>642152.41</v>
      </c>
    </row>
    <row r="6493" spans="1:5">
      <c r="A6493" s="1">
        <v>1980</v>
      </c>
      <c r="B6493" s="1">
        <v>51</v>
      </c>
      <c r="C6493" s="1">
        <v>322723.96000000002</v>
      </c>
      <c r="D6493" s="1">
        <v>315013.63</v>
      </c>
      <c r="E6493" s="1">
        <v>637737.6</v>
      </c>
    </row>
    <row r="6494" spans="1:5">
      <c r="A6494" s="1">
        <v>1980</v>
      </c>
      <c r="B6494" s="1">
        <v>52</v>
      </c>
      <c r="C6494" s="1">
        <v>321841.40999999997</v>
      </c>
      <c r="D6494" s="1">
        <v>314241.93</v>
      </c>
      <c r="E6494" s="1">
        <v>636083.34</v>
      </c>
    </row>
    <row r="6495" spans="1:5">
      <c r="A6495" s="1">
        <v>1980</v>
      </c>
      <c r="B6495" s="1">
        <v>53</v>
      </c>
      <c r="C6495" s="1">
        <v>325283.5</v>
      </c>
      <c r="D6495" s="1">
        <v>317379.19</v>
      </c>
      <c r="E6495" s="1">
        <v>642662.68999999994</v>
      </c>
    </row>
    <row r="6496" spans="1:5">
      <c r="A6496" s="1">
        <v>1980</v>
      </c>
      <c r="B6496" s="1">
        <v>54</v>
      </c>
      <c r="C6496" s="1">
        <v>329582.09999999998</v>
      </c>
      <c r="D6496" s="1">
        <v>320079.76</v>
      </c>
      <c r="E6496" s="1">
        <v>649661.86</v>
      </c>
    </row>
    <row r="6497" spans="1:5">
      <c r="A6497" s="1">
        <v>1980</v>
      </c>
      <c r="B6497" s="1">
        <v>55</v>
      </c>
      <c r="C6497" s="1">
        <v>332360.17</v>
      </c>
      <c r="D6497" s="1">
        <v>319923.89</v>
      </c>
      <c r="E6497" s="1">
        <v>652284.06000000006</v>
      </c>
    </row>
    <row r="6498" spans="1:5">
      <c r="A6498" s="1">
        <v>1980</v>
      </c>
      <c r="B6498" s="1">
        <v>56</v>
      </c>
      <c r="C6498" s="1">
        <v>335591.74</v>
      </c>
      <c r="D6498" s="1">
        <v>319171.8</v>
      </c>
      <c r="E6498" s="1">
        <v>654763.54</v>
      </c>
    </row>
    <row r="6499" spans="1:5">
      <c r="A6499" s="1">
        <v>1980</v>
      </c>
      <c r="B6499" s="1">
        <v>57</v>
      </c>
      <c r="C6499" s="1">
        <v>342876.3</v>
      </c>
      <c r="D6499" s="1">
        <v>322706.25</v>
      </c>
      <c r="E6499" s="1">
        <v>665582.55000000005</v>
      </c>
    </row>
    <row r="6500" spans="1:5">
      <c r="A6500" s="1">
        <v>1980</v>
      </c>
      <c r="B6500" s="1">
        <v>58</v>
      </c>
      <c r="C6500" s="1">
        <v>357655.28</v>
      </c>
      <c r="D6500" s="1">
        <v>332321.02</v>
      </c>
      <c r="E6500" s="1">
        <v>689976.3</v>
      </c>
    </row>
    <row r="6501" spans="1:5">
      <c r="A6501" s="1">
        <v>1980</v>
      </c>
      <c r="B6501" s="1">
        <v>59</v>
      </c>
      <c r="C6501" s="1">
        <v>375215.59</v>
      </c>
      <c r="D6501" s="1">
        <v>343436.37</v>
      </c>
      <c r="E6501" s="1">
        <v>718651.95</v>
      </c>
    </row>
    <row r="6502" spans="1:5">
      <c r="A6502" s="1">
        <v>1980</v>
      </c>
      <c r="B6502" s="1">
        <v>60</v>
      </c>
      <c r="C6502" s="1">
        <v>356893.13</v>
      </c>
      <c r="D6502" s="1">
        <v>322619.48</v>
      </c>
      <c r="E6502" s="1">
        <v>679512.61</v>
      </c>
    </row>
    <row r="6503" spans="1:5">
      <c r="A6503" s="1">
        <v>1980</v>
      </c>
      <c r="B6503" s="1">
        <v>61</v>
      </c>
      <c r="C6503" s="1">
        <v>296994.21000000002</v>
      </c>
      <c r="D6503" s="1">
        <v>264282.87</v>
      </c>
      <c r="E6503" s="1">
        <v>561277.07999999996</v>
      </c>
    </row>
    <row r="6504" spans="1:5">
      <c r="A6504" s="1">
        <v>1980</v>
      </c>
      <c r="B6504" s="1">
        <v>62</v>
      </c>
      <c r="C6504" s="1">
        <v>267676.19</v>
      </c>
      <c r="D6504" s="1">
        <v>234200.4</v>
      </c>
      <c r="E6504" s="1">
        <v>501876.6</v>
      </c>
    </row>
    <row r="6505" spans="1:5">
      <c r="A6505" s="1">
        <v>1980</v>
      </c>
      <c r="B6505" s="1">
        <v>63</v>
      </c>
      <c r="C6505" s="1">
        <v>282276.63</v>
      </c>
      <c r="D6505" s="1">
        <v>245200.22</v>
      </c>
      <c r="E6505" s="1">
        <v>527476.85</v>
      </c>
    </row>
    <row r="6506" spans="1:5">
      <c r="A6506" s="1">
        <v>1980</v>
      </c>
      <c r="B6506" s="1">
        <v>64</v>
      </c>
      <c r="C6506" s="1">
        <v>303214.26</v>
      </c>
      <c r="D6506" s="1">
        <v>260442.61</v>
      </c>
      <c r="E6506" s="1">
        <v>563656.87</v>
      </c>
    </row>
    <row r="6507" spans="1:5">
      <c r="A6507" s="1">
        <v>1980</v>
      </c>
      <c r="B6507" s="1">
        <v>65</v>
      </c>
      <c r="C6507" s="1">
        <v>318554.37</v>
      </c>
      <c r="D6507" s="1">
        <v>268574.71999999997</v>
      </c>
      <c r="E6507" s="1">
        <v>587129.09</v>
      </c>
    </row>
    <row r="6508" spans="1:5">
      <c r="A6508" s="1">
        <v>1980</v>
      </c>
      <c r="B6508" s="1">
        <v>66</v>
      </c>
      <c r="C6508" s="1">
        <v>321886.77</v>
      </c>
      <c r="D6508" s="1">
        <v>267125.73</v>
      </c>
      <c r="E6508" s="1">
        <v>589012.49</v>
      </c>
    </row>
    <row r="6509" spans="1:5">
      <c r="A6509" s="1">
        <v>1980</v>
      </c>
      <c r="B6509" s="1">
        <v>67</v>
      </c>
      <c r="C6509" s="1">
        <v>315179.63</v>
      </c>
      <c r="D6509" s="1">
        <v>258023.23</v>
      </c>
      <c r="E6509" s="1">
        <v>573202.86</v>
      </c>
    </row>
    <row r="6510" spans="1:5">
      <c r="A6510" s="1">
        <v>1980</v>
      </c>
      <c r="B6510" s="1">
        <v>68</v>
      </c>
      <c r="C6510" s="1">
        <v>306369.36</v>
      </c>
      <c r="D6510" s="1">
        <v>246203.68</v>
      </c>
      <c r="E6510" s="1">
        <v>552573.03</v>
      </c>
    </row>
    <row r="6511" spans="1:5">
      <c r="A6511" s="1">
        <v>1980</v>
      </c>
      <c r="B6511" s="1">
        <v>69</v>
      </c>
      <c r="C6511" s="1">
        <v>300346.03000000003</v>
      </c>
      <c r="D6511" s="1">
        <v>235463.47</v>
      </c>
      <c r="E6511" s="1">
        <v>535809.5</v>
      </c>
    </row>
    <row r="6512" spans="1:5">
      <c r="A6512" s="1">
        <v>1980</v>
      </c>
      <c r="B6512" s="1">
        <v>70</v>
      </c>
      <c r="C6512" s="1">
        <v>295789.09000000003</v>
      </c>
      <c r="D6512" s="1">
        <v>225741.17</v>
      </c>
      <c r="E6512" s="1">
        <v>521530.26</v>
      </c>
    </row>
    <row r="6513" spans="1:5">
      <c r="A6513" s="1">
        <v>1980</v>
      </c>
      <c r="B6513" s="1">
        <v>71</v>
      </c>
      <c r="C6513" s="1">
        <v>289465.05</v>
      </c>
      <c r="D6513" s="1">
        <v>214779.63</v>
      </c>
      <c r="E6513" s="1">
        <v>504244.68</v>
      </c>
    </row>
    <row r="6514" spans="1:5">
      <c r="A6514" s="1">
        <v>1980</v>
      </c>
      <c r="B6514" s="1">
        <v>72</v>
      </c>
      <c r="C6514" s="1">
        <v>279004.18</v>
      </c>
      <c r="D6514" s="1">
        <v>200447.83</v>
      </c>
      <c r="E6514" s="1">
        <v>479452.02</v>
      </c>
    </row>
    <row r="6515" spans="1:5">
      <c r="A6515" s="1">
        <v>1980</v>
      </c>
      <c r="B6515" s="1">
        <v>73</v>
      </c>
      <c r="C6515" s="1">
        <v>266279.83</v>
      </c>
      <c r="D6515" s="1">
        <v>184513.06</v>
      </c>
      <c r="E6515" s="1">
        <v>450792.88</v>
      </c>
    </row>
    <row r="6516" spans="1:5">
      <c r="A6516" s="1">
        <v>1980</v>
      </c>
      <c r="B6516" s="1">
        <v>74</v>
      </c>
      <c r="C6516" s="1">
        <v>254591.8</v>
      </c>
      <c r="D6516" s="1">
        <v>168401.05</v>
      </c>
      <c r="E6516" s="1">
        <v>422992.85</v>
      </c>
    </row>
    <row r="6517" spans="1:5">
      <c r="A6517" s="1">
        <v>1980</v>
      </c>
      <c r="B6517" s="1">
        <v>75</v>
      </c>
      <c r="C6517" s="1">
        <v>242722.36</v>
      </c>
      <c r="D6517" s="1">
        <v>152700.84</v>
      </c>
      <c r="E6517" s="1">
        <v>395423.2</v>
      </c>
    </row>
    <row r="6518" spans="1:5">
      <c r="A6518" s="1">
        <v>1980</v>
      </c>
      <c r="B6518" s="1">
        <v>76</v>
      </c>
      <c r="C6518" s="1">
        <v>228051.48</v>
      </c>
      <c r="D6518" s="1">
        <v>138184.47</v>
      </c>
      <c r="E6518" s="1">
        <v>366235.95</v>
      </c>
    </row>
    <row r="6519" spans="1:5">
      <c r="A6519" s="1">
        <v>1980</v>
      </c>
      <c r="B6519" s="1">
        <v>77</v>
      </c>
      <c r="C6519" s="1">
        <v>212295.52</v>
      </c>
      <c r="D6519" s="1">
        <v>122607.81</v>
      </c>
      <c r="E6519" s="1">
        <v>334903.33</v>
      </c>
    </row>
    <row r="6520" spans="1:5">
      <c r="A6520" s="1">
        <v>1980</v>
      </c>
      <c r="B6520" s="1">
        <v>78</v>
      </c>
      <c r="C6520" s="1">
        <v>197055.62</v>
      </c>
      <c r="D6520" s="1">
        <v>107293.18</v>
      </c>
      <c r="E6520" s="1">
        <v>304348.79999999999</v>
      </c>
    </row>
    <row r="6521" spans="1:5">
      <c r="A6521" s="1">
        <v>1980</v>
      </c>
      <c r="B6521" s="1">
        <v>79</v>
      </c>
      <c r="C6521" s="1">
        <v>182850.03</v>
      </c>
      <c r="D6521" s="1">
        <v>92358.21</v>
      </c>
      <c r="E6521" s="1">
        <v>275208.24</v>
      </c>
    </row>
    <row r="6522" spans="1:5">
      <c r="A6522" s="1">
        <v>1980</v>
      </c>
      <c r="B6522" s="1">
        <v>80</v>
      </c>
      <c r="C6522" s="1">
        <v>164653.91</v>
      </c>
      <c r="D6522" s="1">
        <v>77661.009999999995</v>
      </c>
      <c r="E6522" s="1">
        <v>242314.91</v>
      </c>
    </row>
    <row r="6523" spans="1:5">
      <c r="A6523" s="1">
        <v>1980</v>
      </c>
      <c r="B6523" s="1">
        <v>81</v>
      </c>
      <c r="C6523" s="1">
        <v>146154.91</v>
      </c>
      <c r="D6523" s="1">
        <v>63642.34</v>
      </c>
      <c r="E6523" s="1">
        <v>209797.25</v>
      </c>
    </row>
    <row r="6524" spans="1:5">
      <c r="A6524" s="1">
        <v>1980</v>
      </c>
      <c r="B6524" s="1">
        <v>82</v>
      </c>
      <c r="C6524" s="1">
        <v>130042.53</v>
      </c>
      <c r="D6524" s="1">
        <v>52773.16</v>
      </c>
      <c r="E6524" s="1">
        <v>182815.68</v>
      </c>
    </row>
    <row r="6525" spans="1:5">
      <c r="A6525" s="1">
        <v>1980</v>
      </c>
      <c r="B6525" s="1">
        <v>83</v>
      </c>
      <c r="C6525" s="1">
        <v>115757.59</v>
      </c>
      <c r="D6525" s="1">
        <v>44455.42</v>
      </c>
      <c r="E6525" s="1">
        <v>160213.01</v>
      </c>
    </row>
    <row r="6526" spans="1:5">
      <c r="A6526" s="1">
        <v>1980</v>
      </c>
      <c r="B6526" s="1">
        <v>84</v>
      </c>
      <c r="C6526" s="1">
        <v>101799.65</v>
      </c>
      <c r="D6526" s="1">
        <v>37160.879999999997</v>
      </c>
      <c r="E6526" s="1">
        <v>138960.53</v>
      </c>
    </row>
    <row r="6527" spans="1:5">
      <c r="A6527" s="1">
        <v>1980</v>
      </c>
      <c r="B6527" s="1">
        <v>85</v>
      </c>
      <c r="C6527" s="1">
        <v>87432.82</v>
      </c>
      <c r="D6527" s="1">
        <v>30523.99</v>
      </c>
      <c r="E6527" s="1">
        <v>117956.8</v>
      </c>
    </row>
    <row r="6528" spans="1:5">
      <c r="A6528" s="1">
        <v>1980</v>
      </c>
      <c r="B6528" s="1">
        <v>86</v>
      </c>
      <c r="C6528" s="1">
        <v>74576.22</v>
      </c>
      <c r="D6528" s="1">
        <v>25001.23</v>
      </c>
      <c r="E6528" s="1">
        <v>99577.45</v>
      </c>
    </row>
    <row r="6529" spans="1:5">
      <c r="A6529" s="1">
        <v>1980</v>
      </c>
      <c r="B6529" s="1">
        <v>87</v>
      </c>
      <c r="C6529" s="1">
        <v>63107.54</v>
      </c>
      <c r="D6529" s="1">
        <v>20227.080000000002</v>
      </c>
      <c r="E6529" s="1">
        <v>83334.62</v>
      </c>
    </row>
    <row r="6530" spans="1:5">
      <c r="A6530" s="1">
        <v>1980</v>
      </c>
      <c r="B6530" s="1">
        <v>88</v>
      </c>
      <c r="C6530" s="1">
        <v>52115.88</v>
      </c>
      <c r="D6530" s="1">
        <v>15822.33</v>
      </c>
      <c r="E6530" s="1">
        <v>67938.210000000006</v>
      </c>
    </row>
    <row r="6531" spans="1:5">
      <c r="A6531" s="1">
        <v>1980</v>
      </c>
      <c r="B6531" s="1">
        <v>89</v>
      </c>
      <c r="C6531" s="1">
        <v>41896.559999999998</v>
      </c>
      <c r="D6531" s="1">
        <v>12130.69</v>
      </c>
      <c r="E6531" s="1">
        <v>54027.25</v>
      </c>
    </row>
    <row r="6532" spans="1:5">
      <c r="A6532" s="1">
        <v>1980</v>
      </c>
      <c r="B6532" s="1">
        <v>90</v>
      </c>
      <c r="C6532" s="1">
        <v>33303.660000000003</v>
      </c>
      <c r="D6532" s="1">
        <v>9256.8799999999992</v>
      </c>
      <c r="E6532" s="1">
        <v>42560.53</v>
      </c>
    </row>
    <row r="6533" spans="1:5">
      <c r="A6533" s="1">
        <v>1980</v>
      </c>
      <c r="B6533" s="1">
        <v>91</v>
      </c>
      <c r="C6533" s="1">
        <v>26478.44</v>
      </c>
      <c r="D6533" s="1">
        <v>6985.3</v>
      </c>
      <c r="E6533" s="1">
        <v>33463.730000000003</v>
      </c>
    </row>
    <row r="6534" spans="1:5">
      <c r="A6534" s="1">
        <v>1980</v>
      </c>
      <c r="B6534" s="1">
        <v>92</v>
      </c>
      <c r="C6534" s="1">
        <v>20064.98</v>
      </c>
      <c r="D6534" s="1">
        <v>5018.47</v>
      </c>
      <c r="E6534" s="1">
        <v>25083.45</v>
      </c>
    </row>
    <row r="6535" spans="1:5">
      <c r="A6535" s="1">
        <v>1980</v>
      </c>
      <c r="B6535" s="1">
        <v>93</v>
      </c>
      <c r="C6535" s="1">
        <v>14824.97</v>
      </c>
      <c r="D6535" s="1">
        <v>3518.28</v>
      </c>
      <c r="E6535" s="1">
        <v>18343.25</v>
      </c>
    </row>
    <row r="6536" spans="1:5">
      <c r="A6536" s="1">
        <v>1980</v>
      </c>
      <c r="B6536" s="1">
        <v>94</v>
      </c>
      <c r="C6536" s="1">
        <v>10846.56</v>
      </c>
      <c r="D6536" s="1">
        <v>2418.19</v>
      </c>
      <c r="E6536" s="1">
        <v>13264.75</v>
      </c>
    </row>
    <row r="6537" spans="1:5">
      <c r="A6537" s="1">
        <v>1980</v>
      </c>
      <c r="B6537" s="1">
        <v>95</v>
      </c>
      <c r="C6537" s="1">
        <v>7734.53</v>
      </c>
      <c r="D6537" s="1">
        <v>1630.09</v>
      </c>
      <c r="E6537" s="1">
        <v>9364.6200000000008</v>
      </c>
    </row>
    <row r="6538" spans="1:5">
      <c r="A6538" s="1">
        <v>1980</v>
      </c>
      <c r="B6538" s="1">
        <v>96</v>
      </c>
      <c r="C6538" s="1">
        <v>5361.55</v>
      </c>
      <c r="D6538" s="1">
        <v>1066.6300000000001</v>
      </c>
      <c r="E6538" s="1">
        <v>6428.18</v>
      </c>
    </row>
    <row r="6539" spans="1:5">
      <c r="A6539" s="1">
        <v>1980</v>
      </c>
      <c r="B6539" s="1">
        <v>97</v>
      </c>
      <c r="C6539" s="1">
        <v>3634.39</v>
      </c>
      <c r="D6539" s="1">
        <v>684.25</v>
      </c>
      <c r="E6539" s="1">
        <v>4318.6400000000003</v>
      </c>
    </row>
    <row r="6540" spans="1:5">
      <c r="A6540" s="1">
        <v>1980</v>
      </c>
      <c r="B6540" s="1">
        <v>98</v>
      </c>
      <c r="C6540" s="1">
        <v>2369.06</v>
      </c>
      <c r="D6540" s="1">
        <v>426.42</v>
      </c>
      <c r="E6540" s="1">
        <v>2795.48</v>
      </c>
    </row>
    <row r="6541" spans="1:5">
      <c r="A6541" s="1">
        <v>1980</v>
      </c>
      <c r="B6541" s="1">
        <v>99</v>
      </c>
      <c r="C6541" s="1">
        <v>1492.23</v>
      </c>
      <c r="D6541" s="1">
        <v>243.92</v>
      </c>
      <c r="E6541" s="1">
        <v>1736.15</v>
      </c>
    </row>
    <row r="6542" spans="1:5">
      <c r="A6542" s="1">
        <v>1980</v>
      </c>
      <c r="B6542" s="1">
        <v>100</v>
      </c>
      <c r="C6542" s="1">
        <v>908.63</v>
      </c>
      <c r="D6542" s="1">
        <v>133.44</v>
      </c>
      <c r="E6542" s="1">
        <v>1042.07</v>
      </c>
    </row>
    <row r="6543" spans="1:5">
      <c r="A6543" s="1">
        <v>1980</v>
      </c>
      <c r="B6543" s="1">
        <v>101</v>
      </c>
      <c r="C6543" s="1">
        <v>516.1</v>
      </c>
      <c r="D6543" s="1">
        <v>71.010000000000005</v>
      </c>
      <c r="E6543" s="1">
        <v>587.11</v>
      </c>
    </row>
    <row r="6544" spans="1:5">
      <c r="A6544" s="1">
        <v>1980</v>
      </c>
      <c r="B6544" s="1">
        <v>102</v>
      </c>
      <c r="C6544" s="1">
        <v>287.13</v>
      </c>
      <c r="D6544" s="1">
        <v>38.08</v>
      </c>
      <c r="E6544" s="1">
        <v>325.20999999999998</v>
      </c>
    </row>
    <row r="6545" spans="1:5">
      <c r="A6545" s="1">
        <v>1980</v>
      </c>
      <c r="B6545" s="1">
        <v>103</v>
      </c>
      <c r="C6545" s="1">
        <v>162.15</v>
      </c>
      <c r="D6545" s="1">
        <v>20.87</v>
      </c>
      <c r="E6545" s="1">
        <v>183.02</v>
      </c>
    </row>
    <row r="6546" spans="1:5">
      <c r="A6546" s="1">
        <v>1980</v>
      </c>
      <c r="B6546" s="1">
        <v>104</v>
      </c>
      <c r="C6546" s="1">
        <v>89.68</v>
      </c>
      <c r="D6546" s="1">
        <v>11.72</v>
      </c>
      <c r="E6546" s="1">
        <v>101.4</v>
      </c>
    </row>
    <row r="6547" spans="1:5">
      <c r="A6547" s="1">
        <v>1980</v>
      </c>
      <c r="B6547" s="1">
        <v>105</v>
      </c>
      <c r="C6547" s="1">
        <v>44.91</v>
      </c>
      <c r="D6547" s="1">
        <v>5.8</v>
      </c>
      <c r="E6547" s="1">
        <v>50.71</v>
      </c>
    </row>
    <row r="6548" spans="1:5">
      <c r="A6548" s="1">
        <v>1980</v>
      </c>
      <c r="B6548" s="1">
        <v>106</v>
      </c>
      <c r="C6548" s="1">
        <v>24.2</v>
      </c>
      <c r="D6548" s="1">
        <v>2.08</v>
      </c>
      <c r="E6548" s="1">
        <v>26.28</v>
      </c>
    </row>
    <row r="6549" spans="1:5">
      <c r="A6549" s="1">
        <v>1980</v>
      </c>
      <c r="B6549" s="1">
        <v>107</v>
      </c>
      <c r="C6549" s="1">
        <v>12.13</v>
      </c>
      <c r="D6549" s="1">
        <v>0.22</v>
      </c>
      <c r="E6549" s="1">
        <v>12.35</v>
      </c>
    </row>
    <row r="6550" spans="1:5">
      <c r="A6550" s="1">
        <v>1980</v>
      </c>
      <c r="B6550" s="1">
        <v>108</v>
      </c>
      <c r="C6550" s="1">
        <v>5.21</v>
      </c>
      <c r="D6550" s="1">
        <v>0</v>
      </c>
      <c r="E6550" s="1">
        <v>5.21</v>
      </c>
    </row>
    <row r="6551" spans="1:5">
      <c r="A6551" s="1">
        <v>1980</v>
      </c>
      <c r="B6551" s="1">
        <v>109</v>
      </c>
      <c r="C6551" s="1">
        <v>2.95</v>
      </c>
      <c r="D6551" s="1">
        <v>0</v>
      </c>
      <c r="E6551" s="1">
        <v>2.95</v>
      </c>
    </row>
    <row r="6552" spans="1:5">
      <c r="A6552" s="1">
        <v>1980</v>
      </c>
      <c r="B6552" s="1" t="s">
        <v>121</v>
      </c>
      <c r="C6552" s="1">
        <v>1.43</v>
      </c>
      <c r="D6552" s="1">
        <v>0</v>
      </c>
      <c r="E6552" s="1">
        <v>1.43</v>
      </c>
    </row>
    <row r="6553" spans="1:5">
      <c r="A6553" s="1">
        <v>1981</v>
      </c>
      <c r="B6553" s="1">
        <v>0</v>
      </c>
      <c r="C6553" s="1">
        <v>354831.96</v>
      </c>
      <c r="D6553" s="1">
        <v>372902.27</v>
      </c>
      <c r="E6553" s="1">
        <v>727734.24</v>
      </c>
    </row>
    <row r="6554" spans="1:5">
      <c r="A6554" s="1">
        <v>1981</v>
      </c>
      <c r="B6554" s="1">
        <v>1</v>
      </c>
      <c r="C6554" s="1">
        <v>352824.17</v>
      </c>
      <c r="D6554" s="1">
        <v>370995.76</v>
      </c>
      <c r="E6554" s="1">
        <v>723819.92</v>
      </c>
    </row>
    <row r="6555" spans="1:5">
      <c r="A6555" s="1">
        <v>1981</v>
      </c>
      <c r="B6555" s="1">
        <v>2</v>
      </c>
      <c r="C6555" s="1">
        <v>342575.3</v>
      </c>
      <c r="D6555" s="1">
        <v>360925.4</v>
      </c>
      <c r="E6555" s="1">
        <v>703500.7</v>
      </c>
    </row>
    <row r="6556" spans="1:5">
      <c r="A6556" s="1">
        <v>1981</v>
      </c>
      <c r="B6556" s="1">
        <v>3</v>
      </c>
      <c r="C6556" s="1">
        <v>319339.67</v>
      </c>
      <c r="D6556" s="1">
        <v>336902.75</v>
      </c>
      <c r="E6556" s="1">
        <v>656242.43000000005</v>
      </c>
    </row>
    <row r="6557" spans="1:5">
      <c r="A6557" s="1">
        <v>1981</v>
      </c>
      <c r="B6557" s="1">
        <v>4</v>
      </c>
      <c r="C6557" s="1">
        <v>313093.15000000002</v>
      </c>
      <c r="D6557" s="1">
        <v>330665.61</v>
      </c>
      <c r="E6557" s="1">
        <v>643758.76</v>
      </c>
    </row>
    <row r="6558" spans="1:5">
      <c r="A6558" s="1">
        <v>1981</v>
      </c>
      <c r="B6558" s="1">
        <v>5</v>
      </c>
      <c r="C6558" s="1">
        <v>324823.39</v>
      </c>
      <c r="D6558" s="1">
        <v>342913.67</v>
      </c>
      <c r="E6558" s="1">
        <v>667737.06000000006</v>
      </c>
    </row>
    <row r="6559" spans="1:5">
      <c r="A6559" s="1">
        <v>1981</v>
      </c>
      <c r="B6559" s="1">
        <v>6</v>
      </c>
      <c r="C6559" s="1">
        <v>338445.67</v>
      </c>
      <c r="D6559" s="1">
        <v>356982.69</v>
      </c>
      <c r="E6559" s="1">
        <v>695428.36</v>
      </c>
    </row>
    <row r="6560" spans="1:5">
      <c r="A6560" s="1">
        <v>1981</v>
      </c>
      <c r="B6560" s="1">
        <v>7</v>
      </c>
      <c r="C6560" s="1">
        <v>352447.38</v>
      </c>
      <c r="D6560" s="1">
        <v>372148.19</v>
      </c>
      <c r="E6560" s="1">
        <v>724595.56</v>
      </c>
    </row>
    <row r="6561" spans="1:5">
      <c r="A6561" s="1">
        <v>1981</v>
      </c>
      <c r="B6561" s="1">
        <v>8</v>
      </c>
      <c r="C6561" s="1">
        <v>375291.79</v>
      </c>
      <c r="D6561" s="1">
        <v>396970.77</v>
      </c>
      <c r="E6561" s="1">
        <v>772262.56</v>
      </c>
    </row>
    <row r="6562" spans="1:5">
      <c r="A6562" s="1">
        <v>1981</v>
      </c>
      <c r="B6562" s="1">
        <v>9</v>
      </c>
      <c r="C6562" s="1">
        <v>398440.81</v>
      </c>
      <c r="D6562" s="1">
        <v>421113.95</v>
      </c>
      <c r="E6562" s="1">
        <v>819554.76</v>
      </c>
    </row>
    <row r="6563" spans="1:5">
      <c r="A6563" s="1">
        <v>1981</v>
      </c>
      <c r="B6563" s="1">
        <v>10</v>
      </c>
      <c r="C6563" s="1">
        <v>422274.92</v>
      </c>
      <c r="D6563" s="1">
        <v>445217.89</v>
      </c>
      <c r="E6563" s="1">
        <v>867492.81</v>
      </c>
    </row>
    <row r="6564" spans="1:5">
      <c r="A6564" s="1">
        <v>1981</v>
      </c>
      <c r="B6564" s="1">
        <v>11</v>
      </c>
      <c r="C6564" s="1">
        <v>421282.38</v>
      </c>
      <c r="D6564" s="1">
        <v>443730.12</v>
      </c>
      <c r="E6564" s="1">
        <v>865012.5</v>
      </c>
    </row>
    <row r="6565" spans="1:5">
      <c r="A6565" s="1">
        <v>1981</v>
      </c>
      <c r="B6565" s="1">
        <v>12</v>
      </c>
      <c r="C6565" s="1">
        <v>435739.78</v>
      </c>
      <c r="D6565" s="1">
        <v>458649.83</v>
      </c>
      <c r="E6565" s="1">
        <v>894389.61</v>
      </c>
    </row>
    <row r="6566" spans="1:5">
      <c r="A6566" s="1">
        <v>1981</v>
      </c>
      <c r="B6566" s="1">
        <v>13</v>
      </c>
      <c r="C6566" s="1">
        <v>440334.09</v>
      </c>
      <c r="D6566" s="1">
        <v>463998.1</v>
      </c>
      <c r="E6566" s="1">
        <v>904332.19</v>
      </c>
    </row>
    <row r="6567" spans="1:5">
      <c r="A6567" s="1">
        <v>1981</v>
      </c>
      <c r="B6567" s="1">
        <v>14</v>
      </c>
      <c r="C6567" s="1">
        <v>451608.83</v>
      </c>
      <c r="D6567" s="1">
        <v>477107.56</v>
      </c>
      <c r="E6567" s="1">
        <v>928716.38</v>
      </c>
    </row>
    <row r="6568" spans="1:5">
      <c r="A6568" s="1">
        <v>1981</v>
      </c>
      <c r="B6568" s="1">
        <v>15</v>
      </c>
      <c r="C6568" s="1">
        <v>458108.35</v>
      </c>
      <c r="D6568" s="1">
        <v>483778.26</v>
      </c>
      <c r="E6568" s="1">
        <v>941886.62</v>
      </c>
    </row>
    <row r="6569" spans="1:5">
      <c r="A6569" s="1">
        <v>1981</v>
      </c>
      <c r="B6569" s="1">
        <v>16</v>
      </c>
      <c r="C6569" s="1">
        <v>466303.04</v>
      </c>
      <c r="D6569" s="1">
        <v>492821.75</v>
      </c>
      <c r="E6569" s="1">
        <v>959124.79</v>
      </c>
    </row>
    <row r="6570" spans="1:5">
      <c r="A6570" s="1">
        <v>1981</v>
      </c>
      <c r="B6570" s="1">
        <v>17</v>
      </c>
      <c r="C6570" s="1">
        <v>465557.22</v>
      </c>
      <c r="D6570" s="1">
        <v>491570.39</v>
      </c>
      <c r="E6570" s="1">
        <v>957127.61</v>
      </c>
    </row>
    <row r="6571" spans="1:5">
      <c r="A6571" s="1">
        <v>1981</v>
      </c>
      <c r="B6571" s="1">
        <v>18</v>
      </c>
      <c r="C6571" s="1">
        <v>461216.19</v>
      </c>
      <c r="D6571" s="1">
        <v>481961.48</v>
      </c>
      <c r="E6571" s="1">
        <v>943177.67</v>
      </c>
    </row>
    <row r="6572" spans="1:5">
      <c r="A6572" s="1">
        <v>1981</v>
      </c>
      <c r="B6572" s="1">
        <v>19</v>
      </c>
      <c r="C6572" s="1">
        <v>457007.69</v>
      </c>
      <c r="D6572" s="1">
        <v>472218.86</v>
      </c>
      <c r="E6572" s="1">
        <v>929226.55</v>
      </c>
    </row>
    <row r="6573" spans="1:5">
      <c r="A6573" s="1">
        <v>1981</v>
      </c>
      <c r="B6573" s="1">
        <v>20</v>
      </c>
      <c r="C6573" s="1">
        <v>446563.93</v>
      </c>
      <c r="D6573" s="1">
        <v>460018.15</v>
      </c>
      <c r="E6573" s="1">
        <v>906582.08</v>
      </c>
    </row>
    <row r="6574" spans="1:5">
      <c r="A6574" s="1">
        <v>1981</v>
      </c>
      <c r="B6574" s="1">
        <v>21</v>
      </c>
      <c r="C6574" s="1">
        <v>429437.89</v>
      </c>
      <c r="D6574" s="1">
        <v>442186.1</v>
      </c>
      <c r="E6574" s="1">
        <v>871623.99</v>
      </c>
    </row>
    <row r="6575" spans="1:5">
      <c r="A6575" s="1">
        <v>1981</v>
      </c>
      <c r="B6575" s="1">
        <v>22</v>
      </c>
      <c r="C6575" s="1">
        <v>423335.16</v>
      </c>
      <c r="D6575" s="1">
        <v>435445.58</v>
      </c>
      <c r="E6575" s="1">
        <v>858780.74</v>
      </c>
    </row>
    <row r="6576" spans="1:5">
      <c r="A6576" s="1">
        <v>1981</v>
      </c>
      <c r="B6576" s="1">
        <v>23</v>
      </c>
      <c r="C6576" s="1">
        <v>410462.13</v>
      </c>
      <c r="D6576" s="1">
        <v>420852.95</v>
      </c>
      <c r="E6576" s="1">
        <v>831315.07</v>
      </c>
    </row>
    <row r="6577" spans="1:5">
      <c r="A6577" s="1">
        <v>1981</v>
      </c>
      <c r="B6577" s="1">
        <v>24</v>
      </c>
      <c r="C6577" s="1">
        <v>397993.24</v>
      </c>
      <c r="D6577" s="1">
        <v>406659.08</v>
      </c>
      <c r="E6577" s="1">
        <v>804652.32</v>
      </c>
    </row>
    <row r="6578" spans="1:5">
      <c r="A6578" s="1">
        <v>1981</v>
      </c>
      <c r="B6578" s="1">
        <v>25</v>
      </c>
      <c r="C6578" s="1">
        <v>387788.68</v>
      </c>
      <c r="D6578" s="1">
        <v>395868.83</v>
      </c>
      <c r="E6578" s="1">
        <v>783657.52</v>
      </c>
    </row>
    <row r="6579" spans="1:5">
      <c r="A6579" s="1">
        <v>1981</v>
      </c>
      <c r="B6579" s="1">
        <v>26</v>
      </c>
      <c r="C6579" s="1">
        <v>377970.12</v>
      </c>
      <c r="D6579" s="1">
        <v>384718.87</v>
      </c>
      <c r="E6579" s="1">
        <v>762688.99</v>
      </c>
    </row>
    <row r="6580" spans="1:5">
      <c r="A6580" s="1">
        <v>1981</v>
      </c>
      <c r="B6580" s="1">
        <v>27</v>
      </c>
      <c r="C6580" s="1">
        <v>379684.8</v>
      </c>
      <c r="D6580" s="1">
        <v>386483.39</v>
      </c>
      <c r="E6580" s="1">
        <v>766168.19</v>
      </c>
    </row>
    <row r="6581" spans="1:5">
      <c r="A6581" s="1">
        <v>1981</v>
      </c>
      <c r="B6581" s="1">
        <v>28</v>
      </c>
      <c r="C6581" s="1">
        <v>378175.93</v>
      </c>
      <c r="D6581" s="1">
        <v>384468.85</v>
      </c>
      <c r="E6581" s="1">
        <v>762644.78</v>
      </c>
    </row>
    <row r="6582" spans="1:5">
      <c r="A6582" s="1">
        <v>1981</v>
      </c>
      <c r="B6582" s="1">
        <v>29</v>
      </c>
      <c r="C6582" s="1">
        <v>373958.92</v>
      </c>
      <c r="D6582" s="1">
        <v>379623.14</v>
      </c>
      <c r="E6582" s="1">
        <v>753582.06</v>
      </c>
    </row>
    <row r="6583" spans="1:5">
      <c r="A6583" s="1">
        <v>1981</v>
      </c>
      <c r="B6583" s="1">
        <v>30</v>
      </c>
      <c r="C6583" s="1">
        <v>380606.76</v>
      </c>
      <c r="D6583" s="1">
        <v>386504.47</v>
      </c>
      <c r="E6583" s="1">
        <v>767111.22</v>
      </c>
    </row>
    <row r="6584" spans="1:5">
      <c r="A6584" s="1">
        <v>1981</v>
      </c>
      <c r="B6584" s="1">
        <v>31</v>
      </c>
      <c r="C6584" s="1">
        <v>391207.19</v>
      </c>
      <c r="D6584" s="1">
        <v>396167</v>
      </c>
      <c r="E6584" s="1">
        <v>787374.19</v>
      </c>
    </row>
    <row r="6585" spans="1:5">
      <c r="A6585" s="1">
        <v>1981</v>
      </c>
      <c r="B6585" s="1">
        <v>32</v>
      </c>
      <c r="C6585" s="1">
        <v>406970.6</v>
      </c>
      <c r="D6585" s="1">
        <v>411712.27</v>
      </c>
      <c r="E6585" s="1">
        <v>818682.88</v>
      </c>
    </row>
    <row r="6586" spans="1:5">
      <c r="A6586" s="1">
        <v>1981</v>
      </c>
      <c r="B6586" s="1">
        <v>33</v>
      </c>
      <c r="C6586" s="1">
        <v>429377.25</v>
      </c>
      <c r="D6586" s="1">
        <v>434086.72</v>
      </c>
      <c r="E6586" s="1">
        <v>863463.97</v>
      </c>
    </row>
    <row r="6587" spans="1:5">
      <c r="A6587" s="1">
        <v>1981</v>
      </c>
      <c r="B6587" s="1">
        <v>34</v>
      </c>
      <c r="C6587" s="1">
        <v>456879.76</v>
      </c>
      <c r="D6587" s="1">
        <v>462670</v>
      </c>
      <c r="E6587" s="1">
        <v>919549.76</v>
      </c>
    </row>
    <row r="6588" spans="1:5">
      <c r="A6588" s="1">
        <v>1981</v>
      </c>
      <c r="B6588" s="1">
        <v>35</v>
      </c>
      <c r="C6588" s="1">
        <v>383146.1</v>
      </c>
      <c r="D6588" s="1">
        <v>388074.62</v>
      </c>
      <c r="E6588" s="1">
        <v>771220.72</v>
      </c>
    </row>
    <row r="6589" spans="1:5">
      <c r="A6589" s="1">
        <v>1981</v>
      </c>
      <c r="B6589" s="1">
        <v>36</v>
      </c>
      <c r="C6589" s="1">
        <v>368891.27</v>
      </c>
      <c r="D6589" s="1">
        <v>374491.62</v>
      </c>
      <c r="E6589" s="1">
        <v>743382.89</v>
      </c>
    </row>
    <row r="6590" spans="1:5">
      <c r="A6590" s="1">
        <v>1981</v>
      </c>
      <c r="B6590" s="1">
        <v>37</v>
      </c>
      <c r="C6590" s="1">
        <v>361846.38</v>
      </c>
      <c r="D6590" s="1">
        <v>367613.81</v>
      </c>
      <c r="E6590" s="1">
        <v>729460.19</v>
      </c>
    </row>
    <row r="6591" spans="1:5">
      <c r="A6591" s="1">
        <v>1981</v>
      </c>
      <c r="B6591" s="1">
        <v>38</v>
      </c>
      <c r="C6591" s="1">
        <v>352670.73</v>
      </c>
      <c r="D6591" s="1">
        <v>357925.02</v>
      </c>
      <c r="E6591" s="1">
        <v>710595.76</v>
      </c>
    </row>
    <row r="6592" spans="1:5">
      <c r="A6592" s="1">
        <v>1981</v>
      </c>
      <c r="B6592" s="1">
        <v>39</v>
      </c>
      <c r="C6592" s="1">
        <v>325613.95</v>
      </c>
      <c r="D6592" s="1">
        <v>329519.32</v>
      </c>
      <c r="E6592" s="1">
        <v>655133.27</v>
      </c>
    </row>
    <row r="6593" spans="1:5">
      <c r="A6593" s="1">
        <v>1981</v>
      </c>
      <c r="B6593" s="1">
        <v>40</v>
      </c>
      <c r="C6593" s="1">
        <v>307258.58</v>
      </c>
      <c r="D6593" s="1">
        <v>311003.94</v>
      </c>
      <c r="E6593" s="1">
        <v>618262.52</v>
      </c>
    </row>
    <row r="6594" spans="1:5">
      <c r="A6594" s="1">
        <v>1981</v>
      </c>
      <c r="B6594" s="1">
        <v>41</v>
      </c>
      <c r="C6594" s="1">
        <v>317331.40000000002</v>
      </c>
      <c r="D6594" s="1">
        <v>321379.38</v>
      </c>
      <c r="E6594" s="1">
        <v>638710.78</v>
      </c>
    </row>
    <row r="6595" spans="1:5">
      <c r="A6595" s="1">
        <v>1981</v>
      </c>
      <c r="B6595" s="1">
        <v>42</v>
      </c>
      <c r="C6595" s="1">
        <v>322109.34999999998</v>
      </c>
      <c r="D6595" s="1">
        <v>326117.23</v>
      </c>
      <c r="E6595" s="1">
        <v>648226.59</v>
      </c>
    </row>
    <row r="6596" spans="1:5">
      <c r="A6596" s="1">
        <v>1981</v>
      </c>
      <c r="B6596" s="1">
        <v>43</v>
      </c>
      <c r="C6596" s="1">
        <v>323026.36</v>
      </c>
      <c r="D6596" s="1">
        <v>327474.32</v>
      </c>
      <c r="E6596" s="1">
        <v>650500.68000000005</v>
      </c>
    </row>
    <row r="6597" spans="1:5">
      <c r="A6597" s="1">
        <v>1981</v>
      </c>
      <c r="B6597" s="1">
        <v>44</v>
      </c>
      <c r="C6597" s="1">
        <v>317111.53000000003</v>
      </c>
      <c r="D6597" s="1">
        <v>321369.78999999998</v>
      </c>
      <c r="E6597" s="1">
        <v>638481.31000000006</v>
      </c>
    </row>
    <row r="6598" spans="1:5">
      <c r="A6598" s="1">
        <v>1981</v>
      </c>
      <c r="B6598" s="1">
        <v>45</v>
      </c>
      <c r="C6598" s="1">
        <v>313097.71999999997</v>
      </c>
      <c r="D6598" s="1">
        <v>316687.44</v>
      </c>
      <c r="E6598" s="1">
        <v>629785.17000000004</v>
      </c>
    </row>
    <row r="6599" spans="1:5">
      <c r="A6599" s="1">
        <v>1981</v>
      </c>
      <c r="B6599" s="1">
        <v>46</v>
      </c>
      <c r="C6599" s="1">
        <v>307750.46000000002</v>
      </c>
      <c r="D6599" s="1">
        <v>311030.96999999997</v>
      </c>
      <c r="E6599" s="1">
        <v>618781.43000000005</v>
      </c>
    </row>
    <row r="6600" spans="1:5">
      <c r="A6600" s="1">
        <v>1981</v>
      </c>
      <c r="B6600" s="1">
        <v>47</v>
      </c>
      <c r="C6600" s="1">
        <v>303354.06</v>
      </c>
      <c r="D6600" s="1">
        <v>305510.75</v>
      </c>
      <c r="E6600" s="1">
        <v>608864.81000000006</v>
      </c>
    </row>
    <row r="6601" spans="1:5">
      <c r="A6601" s="1">
        <v>1981</v>
      </c>
      <c r="B6601" s="1">
        <v>48</v>
      </c>
      <c r="C6601" s="1">
        <v>305655.53000000003</v>
      </c>
      <c r="D6601" s="1">
        <v>306137.83</v>
      </c>
      <c r="E6601" s="1">
        <v>611793.37</v>
      </c>
    </row>
    <row r="6602" spans="1:5">
      <c r="A6602" s="1">
        <v>1981</v>
      </c>
      <c r="B6602" s="1">
        <v>49</v>
      </c>
      <c r="C6602" s="1">
        <v>313427.01</v>
      </c>
      <c r="D6602" s="1">
        <v>312544.39</v>
      </c>
      <c r="E6602" s="1">
        <v>625971.39</v>
      </c>
    </row>
    <row r="6603" spans="1:5">
      <c r="A6603" s="1">
        <v>1981</v>
      </c>
      <c r="B6603" s="1">
        <v>50</v>
      </c>
      <c r="C6603" s="1">
        <v>320371.33</v>
      </c>
      <c r="D6603" s="1">
        <v>316644.68</v>
      </c>
      <c r="E6603" s="1">
        <v>637016.01</v>
      </c>
    </row>
    <row r="6604" spans="1:5">
      <c r="A6604" s="1">
        <v>1981</v>
      </c>
      <c r="B6604" s="1">
        <v>51</v>
      </c>
      <c r="C6604" s="1">
        <v>322960.46999999997</v>
      </c>
      <c r="D6604" s="1">
        <v>315778.89</v>
      </c>
      <c r="E6604" s="1">
        <v>638739.36</v>
      </c>
    </row>
    <row r="6605" spans="1:5">
      <c r="A6605" s="1">
        <v>1981</v>
      </c>
      <c r="B6605" s="1">
        <v>52</v>
      </c>
      <c r="C6605" s="1">
        <v>321077.37</v>
      </c>
      <c r="D6605" s="1">
        <v>312909.82</v>
      </c>
      <c r="E6605" s="1">
        <v>633987.18999999994</v>
      </c>
    </row>
    <row r="6606" spans="1:5">
      <c r="A6606" s="1">
        <v>1981</v>
      </c>
      <c r="B6606" s="1">
        <v>53</v>
      </c>
      <c r="C6606" s="1">
        <v>319988.57</v>
      </c>
      <c r="D6606" s="1">
        <v>311850.11</v>
      </c>
      <c r="E6606" s="1">
        <v>631838.68000000005</v>
      </c>
    </row>
    <row r="6607" spans="1:5">
      <c r="A6607" s="1">
        <v>1981</v>
      </c>
      <c r="B6607" s="1">
        <v>54</v>
      </c>
      <c r="C6607" s="1">
        <v>323263.46999999997</v>
      </c>
      <c r="D6607" s="1">
        <v>314618.64</v>
      </c>
      <c r="E6607" s="1">
        <v>637882.11</v>
      </c>
    </row>
    <row r="6608" spans="1:5">
      <c r="A6608" s="1">
        <v>1981</v>
      </c>
      <c r="B6608" s="1">
        <v>55</v>
      </c>
      <c r="C6608" s="1">
        <v>327355.98</v>
      </c>
      <c r="D6608" s="1">
        <v>316810.78000000003</v>
      </c>
      <c r="E6608" s="1">
        <v>644166.76</v>
      </c>
    </row>
    <row r="6609" spans="1:5">
      <c r="A6609" s="1">
        <v>1981</v>
      </c>
      <c r="B6609" s="1">
        <v>56</v>
      </c>
      <c r="C6609" s="1">
        <v>329748.12</v>
      </c>
      <c r="D6609" s="1">
        <v>316084.12</v>
      </c>
      <c r="E6609" s="1">
        <v>645832.25</v>
      </c>
    </row>
    <row r="6610" spans="1:5">
      <c r="A6610" s="1">
        <v>1981</v>
      </c>
      <c r="B6610" s="1">
        <v>57</v>
      </c>
      <c r="C6610" s="1">
        <v>332666.99</v>
      </c>
      <c r="D6610" s="1">
        <v>314929.36</v>
      </c>
      <c r="E6610" s="1">
        <v>647596.35</v>
      </c>
    </row>
    <row r="6611" spans="1:5">
      <c r="A6611" s="1">
        <v>1981</v>
      </c>
      <c r="B6611" s="1">
        <v>58</v>
      </c>
      <c r="C6611" s="1">
        <v>340153.92</v>
      </c>
      <c r="D6611" s="1">
        <v>317873.42</v>
      </c>
      <c r="E6611" s="1">
        <v>658027.34</v>
      </c>
    </row>
    <row r="6612" spans="1:5">
      <c r="A6612" s="1">
        <v>1981</v>
      </c>
      <c r="B6612" s="1">
        <v>59</v>
      </c>
      <c r="C6612" s="1">
        <v>354534.31</v>
      </c>
      <c r="D6612" s="1">
        <v>326710.81</v>
      </c>
      <c r="E6612" s="1">
        <v>681245.12</v>
      </c>
    </row>
    <row r="6613" spans="1:5">
      <c r="A6613" s="1">
        <v>1981</v>
      </c>
      <c r="B6613" s="1">
        <v>60</v>
      </c>
      <c r="C6613" s="1">
        <v>371331.72</v>
      </c>
      <c r="D6613" s="1">
        <v>337431.22</v>
      </c>
      <c r="E6613" s="1">
        <v>708762.94</v>
      </c>
    </row>
    <row r="6614" spans="1:5">
      <c r="A6614" s="1">
        <v>1981</v>
      </c>
      <c r="B6614" s="1">
        <v>61</v>
      </c>
      <c r="C6614" s="1">
        <v>353313.63</v>
      </c>
      <c r="D6614" s="1">
        <v>316345.21000000002</v>
      </c>
      <c r="E6614" s="1">
        <v>669658.84</v>
      </c>
    </row>
    <row r="6615" spans="1:5">
      <c r="A6615" s="1">
        <v>1981</v>
      </c>
      <c r="B6615" s="1">
        <v>62</v>
      </c>
      <c r="C6615" s="1">
        <v>293275.12</v>
      </c>
      <c r="D6615" s="1">
        <v>257809.2</v>
      </c>
      <c r="E6615" s="1">
        <v>551084.31999999995</v>
      </c>
    </row>
    <row r="6616" spans="1:5">
      <c r="A6616" s="1">
        <v>1981</v>
      </c>
      <c r="B6616" s="1">
        <v>63</v>
      </c>
      <c r="C6616" s="1">
        <v>263687</v>
      </c>
      <c r="D6616" s="1">
        <v>228159.46</v>
      </c>
      <c r="E6616" s="1">
        <v>491846.46</v>
      </c>
    </row>
    <row r="6617" spans="1:5">
      <c r="A6617" s="1">
        <v>1981</v>
      </c>
      <c r="B6617" s="1">
        <v>64</v>
      </c>
      <c r="C6617" s="1">
        <v>278055.23</v>
      </c>
      <c r="D6617" s="1">
        <v>238763.6</v>
      </c>
      <c r="E6617" s="1">
        <v>516818.83</v>
      </c>
    </row>
    <row r="6618" spans="1:5">
      <c r="A6618" s="1">
        <v>1981</v>
      </c>
      <c r="B6618" s="1">
        <v>65</v>
      </c>
      <c r="C6618" s="1">
        <v>298469.34000000003</v>
      </c>
      <c r="D6618" s="1">
        <v>253200.92</v>
      </c>
      <c r="E6618" s="1">
        <v>551670.26</v>
      </c>
    </row>
    <row r="6619" spans="1:5">
      <c r="A6619" s="1">
        <v>1981</v>
      </c>
      <c r="B6619" s="1">
        <v>66</v>
      </c>
      <c r="C6619" s="1">
        <v>312857.84000000003</v>
      </c>
      <c r="D6619" s="1">
        <v>260253.73</v>
      </c>
      <c r="E6619" s="1">
        <v>573111.57999999996</v>
      </c>
    </row>
    <row r="6620" spans="1:5">
      <c r="A6620" s="1">
        <v>1981</v>
      </c>
      <c r="B6620" s="1">
        <v>67</v>
      </c>
      <c r="C6620" s="1">
        <v>315726.56</v>
      </c>
      <c r="D6620" s="1">
        <v>257729.19</v>
      </c>
      <c r="E6620" s="1">
        <v>573455.75</v>
      </c>
    </row>
    <row r="6621" spans="1:5">
      <c r="A6621" s="1">
        <v>1981</v>
      </c>
      <c r="B6621" s="1">
        <v>68</v>
      </c>
      <c r="C6621" s="1">
        <v>308793.03000000003</v>
      </c>
      <c r="D6621" s="1">
        <v>248213.23</v>
      </c>
      <c r="E6621" s="1">
        <v>557006.26</v>
      </c>
    </row>
    <row r="6622" spans="1:5">
      <c r="A6622" s="1">
        <v>1981</v>
      </c>
      <c r="B6622" s="1">
        <v>69</v>
      </c>
      <c r="C6622" s="1">
        <v>299720.28999999998</v>
      </c>
      <c r="D6622" s="1">
        <v>236120.75</v>
      </c>
      <c r="E6622" s="1">
        <v>535841.05000000005</v>
      </c>
    </row>
    <row r="6623" spans="1:5">
      <c r="A6623" s="1">
        <v>1981</v>
      </c>
      <c r="B6623" s="1">
        <v>70</v>
      </c>
      <c r="C6623" s="1">
        <v>293021.15999999997</v>
      </c>
      <c r="D6623" s="1">
        <v>224625.36</v>
      </c>
      <c r="E6623" s="1">
        <v>517646.52</v>
      </c>
    </row>
    <row r="6624" spans="1:5">
      <c r="A6624" s="1">
        <v>1981</v>
      </c>
      <c r="B6624" s="1">
        <v>71</v>
      </c>
      <c r="C6624" s="1">
        <v>288076.58</v>
      </c>
      <c r="D6624" s="1">
        <v>214829.53</v>
      </c>
      <c r="E6624" s="1">
        <v>502906.11</v>
      </c>
    </row>
    <row r="6625" spans="1:5">
      <c r="A6625" s="1">
        <v>1981</v>
      </c>
      <c r="B6625" s="1">
        <v>72</v>
      </c>
      <c r="C6625" s="1">
        <v>281173.32</v>
      </c>
      <c r="D6625" s="1">
        <v>202877.47</v>
      </c>
      <c r="E6625" s="1">
        <v>484050.79</v>
      </c>
    </row>
    <row r="6626" spans="1:5">
      <c r="A6626" s="1">
        <v>1981</v>
      </c>
      <c r="B6626" s="1">
        <v>73</v>
      </c>
      <c r="C6626" s="1">
        <v>270202.71999999997</v>
      </c>
      <c r="D6626" s="1">
        <v>188397.4</v>
      </c>
      <c r="E6626" s="1">
        <v>458600.13</v>
      </c>
    </row>
    <row r="6627" spans="1:5">
      <c r="A6627" s="1">
        <v>1981</v>
      </c>
      <c r="B6627" s="1">
        <v>74</v>
      </c>
      <c r="C6627" s="1">
        <v>256503.82</v>
      </c>
      <c r="D6627" s="1">
        <v>172020.37</v>
      </c>
      <c r="E6627" s="1">
        <v>428524.19</v>
      </c>
    </row>
    <row r="6628" spans="1:5">
      <c r="A6628" s="1">
        <v>1981</v>
      </c>
      <c r="B6628" s="1">
        <v>75</v>
      </c>
      <c r="C6628" s="1">
        <v>244255.09</v>
      </c>
      <c r="D6628" s="1">
        <v>155523.13</v>
      </c>
      <c r="E6628" s="1">
        <v>399778.21</v>
      </c>
    </row>
    <row r="6629" spans="1:5">
      <c r="A6629" s="1">
        <v>1981</v>
      </c>
      <c r="B6629" s="1">
        <v>76</v>
      </c>
      <c r="C6629" s="1">
        <v>231651</v>
      </c>
      <c r="D6629" s="1">
        <v>141018.88</v>
      </c>
      <c r="E6629" s="1">
        <v>372669.88</v>
      </c>
    </row>
    <row r="6630" spans="1:5">
      <c r="A6630" s="1">
        <v>1981</v>
      </c>
      <c r="B6630" s="1">
        <v>77</v>
      </c>
      <c r="C6630" s="1">
        <v>216667.12</v>
      </c>
      <c r="D6630" s="1">
        <v>126096.92</v>
      </c>
      <c r="E6630" s="1">
        <v>342764.04</v>
      </c>
    </row>
    <row r="6631" spans="1:5">
      <c r="A6631" s="1">
        <v>1981</v>
      </c>
      <c r="B6631" s="1">
        <v>78</v>
      </c>
      <c r="C6631" s="1">
        <v>200500.29</v>
      </c>
      <c r="D6631" s="1">
        <v>111200.94</v>
      </c>
      <c r="E6631" s="1">
        <v>311701.21999999997</v>
      </c>
    </row>
    <row r="6632" spans="1:5">
      <c r="A6632" s="1">
        <v>1981</v>
      </c>
      <c r="B6632" s="1">
        <v>79</v>
      </c>
      <c r="C6632" s="1">
        <v>184892.57</v>
      </c>
      <c r="D6632" s="1">
        <v>96479.2</v>
      </c>
      <c r="E6632" s="1">
        <v>281371.76</v>
      </c>
    </row>
    <row r="6633" spans="1:5">
      <c r="A6633" s="1">
        <v>1981</v>
      </c>
      <c r="B6633" s="1">
        <v>80</v>
      </c>
      <c r="C6633" s="1">
        <v>168753.1</v>
      </c>
      <c r="D6633" s="1">
        <v>81852.53</v>
      </c>
      <c r="E6633" s="1">
        <v>250605.63</v>
      </c>
    </row>
    <row r="6634" spans="1:5">
      <c r="A6634" s="1">
        <v>1981</v>
      </c>
      <c r="B6634" s="1">
        <v>81</v>
      </c>
      <c r="C6634" s="1">
        <v>152282.6</v>
      </c>
      <c r="D6634" s="1">
        <v>68393.740000000005</v>
      </c>
      <c r="E6634" s="1">
        <v>220676.35</v>
      </c>
    </row>
    <row r="6635" spans="1:5">
      <c r="A6635" s="1">
        <v>1981</v>
      </c>
      <c r="B6635" s="1">
        <v>82</v>
      </c>
      <c r="C6635" s="1">
        <v>134030.81</v>
      </c>
      <c r="D6635" s="1">
        <v>55426.67</v>
      </c>
      <c r="E6635" s="1">
        <v>189457.48</v>
      </c>
    </row>
    <row r="6636" spans="1:5">
      <c r="A6636" s="1">
        <v>1981</v>
      </c>
      <c r="B6636" s="1">
        <v>83</v>
      </c>
      <c r="C6636" s="1">
        <v>118063.67999999999</v>
      </c>
      <c r="D6636" s="1">
        <v>45367.03</v>
      </c>
      <c r="E6636" s="1">
        <v>163430.71</v>
      </c>
    </row>
    <row r="6637" spans="1:5">
      <c r="A6637" s="1">
        <v>1981</v>
      </c>
      <c r="B6637" s="1">
        <v>84</v>
      </c>
      <c r="C6637" s="1">
        <v>103924.56</v>
      </c>
      <c r="D6637" s="1">
        <v>37764.21</v>
      </c>
      <c r="E6637" s="1">
        <v>141688.76</v>
      </c>
    </row>
    <row r="6638" spans="1:5">
      <c r="A6638" s="1">
        <v>1981</v>
      </c>
      <c r="B6638" s="1">
        <v>85</v>
      </c>
      <c r="C6638" s="1">
        <v>90351.25</v>
      </c>
      <c r="D6638" s="1">
        <v>31175.19</v>
      </c>
      <c r="E6638" s="1">
        <v>121526.44</v>
      </c>
    </row>
    <row r="6639" spans="1:5">
      <c r="A6639" s="1">
        <v>1981</v>
      </c>
      <c r="B6639" s="1">
        <v>86</v>
      </c>
      <c r="C6639" s="1">
        <v>76610.37</v>
      </c>
      <c r="D6639" s="1">
        <v>25214.2</v>
      </c>
      <c r="E6639" s="1">
        <v>101824.57</v>
      </c>
    </row>
    <row r="6640" spans="1:5">
      <c r="A6640" s="1">
        <v>1981</v>
      </c>
      <c r="B6640" s="1">
        <v>87</v>
      </c>
      <c r="C6640" s="1">
        <v>64442.97</v>
      </c>
      <c r="D6640" s="1">
        <v>20295.45</v>
      </c>
      <c r="E6640" s="1">
        <v>84738.42</v>
      </c>
    </row>
    <row r="6641" spans="1:5">
      <c r="A6641" s="1">
        <v>1981</v>
      </c>
      <c r="B6641" s="1">
        <v>88</v>
      </c>
      <c r="C6641" s="1">
        <v>53889.58</v>
      </c>
      <c r="D6641" s="1">
        <v>16192.06</v>
      </c>
      <c r="E6641" s="1">
        <v>70081.64</v>
      </c>
    </row>
    <row r="6642" spans="1:5">
      <c r="A6642" s="1">
        <v>1981</v>
      </c>
      <c r="B6642" s="1">
        <v>89</v>
      </c>
      <c r="C6642" s="1">
        <v>43694.43</v>
      </c>
      <c r="D6642" s="1">
        <v>12494.25</v>
      </c>
      <c r="E6642" s="1">
        <v>56188.68</v>
      </c>
    </row>
    <row r="6643" spans="1:5">
      <c r="A6643" s="1">
        <v>1981</v>
      </c>
      <c r="B6643" s="1">
        <v>90</v>
      </c>
      <c r="C6643" s="1">
        <v>34437.31</v>
      </c>
      <c r="D6643" s="1">
        <v>9382.42</v>
      </c>
      <c r="E6643" s="1">
        <v>43819.73</v>
      </c>
    </row>
    <row r="6644" spans="1:5">
      <c r="A6644" s="1">
        <v>1981</v>
      </c>
      <c r="B6644" s="1">
        <v>91</v>
      </c>
      <c r="C6644" s="1">
        <v>26935.43</v>
      </c>
      <c r="D6644" s="1">
        <v>7030.71</v>
      </c>
      <c r="E6644" s="1">
        <v>33966.14</v>
      </c>
    </row>
    <row r="6645" spans="1:5">
      <c r="A6645" s="1">
        <v>1981</v>
      </c>
      <c r="B6645" s="1">
        <v>92</v>
      </c>
      <c r="C6645" s="1">
        <v>20930.47</v>
      </c>
      <c r="D6645" s="1">
        <v>5202.82</v>
      </c>
      <c r="E6645" s="1">
        <v>26133.29</v>
      </c>
    </row>
    <row r="6646" spans="1:5">
      <c r="A6646" s="1">
        <v>1981</v>
      </c>
      <c r="B6646" s="1">
        <v>93</v>
      </c>
      <c r="C6646" s="1">
        <v>15553.87</v>
      </c>
      <c r="D6646" s="1">
        <v>3648.54</v>
      </c>
      <c r="E6646" s="1">
        <v>19202.400000000001</v>
      </c>
    </row>
    <row r="6647" spans="1:5">
      <c r="A6647" s="1">
        <v>1981</v>
      </c>
      <c r="B6647" s="1">
        <v>94</v>
      </c>
      <c r="C6647" s="1">
        <v>11286.08</v>
      </c>
      <c r="D6647" s="1">
        <v>2484.19</v>
      </c>
      <c r="E6647" s="1">
        <v>13770.28</v>
      </c>
    </row>
    <row r="6648" spans="1:5">
      <c r="A6648" s="1">
        <v>1981</v>
      </c>
      <c r="B6648" s="1">
        <v>95</v>
      </c>
      <c r="C6648" s="1">
        <v>8035.55</v>
      </c>
      <c r="D6648" s="1">
        <v>1650.59</v>
      </c>
      <c r="E6648" s="1">
        <v>9686.14</v>
      </c>
    </row>
    <row r="6649" spans="1:5">
      <c r="A6649" s="1">
        <v>1981</v>
      </c>
      <c r="B6649" s="1">
        <v>96</v>
      </c>
      <c r="C6649" s="1">
        <v>5594.48</v>
      </c>
      <c r="D6649" s="1">
        <v>1092.3699999999999</v>
      </c>
      <c r="E6649" s="1">
        <v>6686.85</v>
      </c>
    </row>
    <row r="6650" spans="1:5">
      <c r="A6650" s="1">
        <v>1981</v>
      </c>
      <c r="B6650" s="1">
        <v>97</v>
      </c>
      <c r="C6650" s="1">
        <v>3799.31</v>
      </c>
      <c r="D6650" s="1">
        <v>704.56</v>
      </c>
      <c r="E6650" s="1">
        <v>4503.87</v>
      </c>
    </row>
    <row r="6651" spans="1:5">
      <c r="A6651" s="1">
        <v>1981</v>
      </c>
      <c r="B6651" s="1">
        <v>98</v>
      </c>
      <c r="C6651" s="1">
        <v>2517.4299999999998</v>
      </c>
      <c r="D6651" s="1">
        <v>441.92</v>
      </c>
      <c r="E6651" s="1">
        <v>2959.35</v>
      </c>
    </row>
    <row r="6652" spans="1:5">
      <c r="A6652" s="1">
        <v>1981</v>
      </c>
      <c r="B6652" s="1">
        <v>99</v>
      </c>
      <c r="C6652" s="1">
        <v>1611.92</v>
      </c>
      <c r="D6652" s="1">
        <v>260.23</v>
      </c>
      <c r="E6652" s="1">
        <v>1872.15</v>
      </c>
    </row>
    <row r="6653" spans="1:5">
      <c r="A6653" s="1">
        <v>1981</v>
      </c>
      <c r="B6653" s="1">
        <v>100</v>
      </c>
      <c r="C6653" s="1">
        <v>970.43</v>
      </c>
      <c r="D6653" s="1">
        <v>138.53</v>
      </c>
      <c r="E6653" s="1">
        <v>1108.96</v>
      </c>
    </row>
    <row r="6654" spans="1:5">
      <c r="A6654" s="1">
        <v>1981</v>
      </c>
      <c r="B6654" s="1">
        <v>101</v>
      </c>
      <c r="C6654" s="1">
        <v>553.75</v>
      </c>
      <c r="D6654" s="1">
        <v>72.34</v>
      </c>
      <c r="E6654" s="1">
        <v>626.09</v>
      </c>
    </row>
    <row r="6655" spans="1:5">
      <c r="A6655" s="1">
        <v>1981</v>
      </c>
      <c r="B6655" s="1">
        <v>102</v>
      </c>
      <c r="C6655" s="1">
        <v>295.63</v>
      </c>
      <c r="D6655" s="1">
        <v>39.57</v>
      </c>
      <c r="E6655" s="1">
        <v>335.2</v>
      </c>
    </row>
    <row r="6656" spans="1:5">
      <c r="A6656" s="1">
        <v>1981</v>
      </c>
      <c r="B6656" s="1">
        <v>103</v>
      </c>
      <c r="C6656" s="1">
        <v>159.59</v>
      </c>
      <c r="D6656" s="1">
        <v>21.99</v>
      </c>
      <c r="E6656" s="1">
        <v>181.58</v>
      </c>
    </row>
    <row r="6657" spans="1:5">
      <c r="A6657" s="1">
        <v>1981</v>
      </c>
      <c r="B6657" s="1">
        <v>104</v>
      </c>
      <c r="C6657" s="1">
        <v>90.44</v>
      </c>
      <c r="D6657" s="1">
        <v>11.26</v>
      </c>
      <c r="E6657" s="1">
        <v>101.71</v>
      </c>
    </row>
    <row r="6658" spans="1:5">
      <c r="A6658" s="1">
        <v>1981</v>
      </c>
      <c r="B6658" s="1">
        <v>105</v>
      </c>
      <c r="C6658" s="1">
        <v>46.91</v>
      </c>
      <c r="D6658" s="1">
        <v>6.66</v>
      </c>
      <c r="E6658" s="1">
        <v>53.57</v>
      </c>
    </row>
    <row r="6659" spans="1:5">
      <c r="A6659" s="1">
        <v>1981</v>
      </c>
      <c r="B6659" s="1">
        <v>106</v>
      </c>
      <c r="C6659" s="1">
        <v>22.77</v>
      </c>
      <c r="D6659" s="1">
        <v>3.34</v>
      </c>
      <c r="E6659" s="1">
        <v>26.11</v>
      </c>
    </row>
    <row r="6660" spans="1:5">
      <c r="A6660" s="1">
        <v>1981</v>
      </c>
      <c r="B6660" s="1">
        <v>107</v>
      </c>
      <c r="C6660" s="1">
        <v>11.79</v>
      </c>
      <c r="D6660" s="1">
        <v>0.69</v>
      </c>
      <c r="E6660" s="1">
        <v>12.48</v>
      </c>
    </row>
    <row r="6661" spans="1:5">
      <c r="A6661" s="1">
        <v>1981</v>
      </c>
      <c r="B6661" s="1">
        <v>108</v>
      </c>
      <c r="C6661" s="1">
        <v>4.53</v>
      </c>
      <c r="D6661" s="1">
        <v>0</v>
      </c>
      <c r="E6661" s="1">
        <v>4.53</v>
      </c>
    </row>
    <row r="6662" spans="1:5">
      <c r="A6662" s="1">
        <v>1981</v>
      </c>
      <c r="B6662" s="1">
        <v>109</v>
      </c>
      <c r="C6662" s="1">
        <v>1.78</v>
      </c>
      <c r="D6662" s="1">
        <v>0</v>
      </c>
      <c r="E6662" s="1">
        <v>1.78</v>
      </c>
    </row>
    <row r="6663" spans="1:5">
      <c r="A6663" s="1">
        <v>1981</v>
      </c>
      <c r="B6663" s="1" t="s">
        <v>121</v>
      </c>
      <c r="C6663" s="1">
        <v>1.94</v>
      </c>
      <c r="D6663" s="1">
        <v>0</v>
      </c>
      <c r="E6663" s="1">
        <v>1.94</v>
      </c>
    </row>
    <row r="6664" spans="1:5">
      <c r="A6664" s="1">
        <v>1982</v>
      </c>
      <c r="B6664" s="1">
        <v>0</v>
      </c>
      <c r="C6664" s="1">
        <v>349611.81</v>
      </c>
      <c r="D6664" s="1">
        <v>367317.47</v>
      </c>
      <c r="E6664" s="1">
        <v>716929.28</v>
      </c>
    </row>
    <row r="6665" spans="1:5">
      <c r="A6665" s="1">
        <v>1982</v>
      </c>
      <c r="B6665" s="1">
        <v>1</v>
      </c>
      <c r="C6665" s="1">
        <v>352461.25</v>
      </c>
      <c r="D6665" s="1">
        <v>370008.23</v>
      </c>
      <c r="E6665" s="1">
        <v>722469.47</v>
      </c>
    </row>
    <row r="6666" spans="1:5">
      <c r="A6666" s="1">
        <v>1982</v>
      </c>
      <c r="B6666" s="1">
        <v>2</v>
      </c>
      <c r="C6666" s="1">
        <v>352064.93</v>
      </c>
      <c r="D6666" s="1">
        <v>370243.92</v>
      </c>
      <c r="E6666" s="1">
        <v>722308.85</v>
      </c>
    </row>
    <row r="6667" spans="1:5">
      <c r="A6667" s="1">
        <v>1982</v>
      </c>
      <c r="B6667" s="1">
        <v>3</v>
      </c>
      <c r="C6667" s="1">
        <v>341774.18</v>
      </c>
      <c r="D6667" s="1">
        <v>360179.11</v>
      </c>
      <c r="E6667" s="1">
        <v>701953.28</v>
      </c>
    </row>
    <row r="6668" spans="1:5">
      <c r="A6668" s="1">
        <v>1982</v>
      </c>
      <c r="B6668" s="1">
        <v>4</v>
      </c>
      <c r="C6668" s="1">
        <v>318640.34000000003</v>
      </c>
      <c r="D6668" s="1">
        <v>336319.55</v>
      </c>
      <c r="E6668" s="1">
        <v>654959.89</v>
      </c>
    </row>
    <row r="6669" spans="1:5">
      <c r="A6669" s="1">
        <v>1982</v>
      </c>
      <c r="B6669" s="1">
        <v>5</v>
      </c>
      <c r="C6669" s="1">
        <v>312481.59999999998</v>
      </c>
      <c r="D6669" s="1">
        <v>330053.73</v>
      </c>
      <c r="E6669" s="1">
        <v>642535.32999999996</v>
      </c>
    </row>
    <row r="6670" spans="1:5">
      <c r="A6670" s="1">
        <v>1982</v>
      </c>
      <c r="B6670" s="1">
        <v>6</v>
      </c>
      <c r="C6670" s="1">
        <v>324240.62</v>
      </c>
      <c r="D6670" s="1">
        <v>342365.03</v>
      </c>
      <c r="E6670" s="1">
        <v>666605.65</v>
      </c>
    </row>
    <row r="6671" spans="1:5">
      <c r="A6671" s="1">
        <v>1982</v>
      </c>
      <c r="B6671" s="1">
        <v>7</v>
      </c>
      <c r="C6671" s="1">
        <v>337959.43</v>
      </c>
      <c r="D6671" s="1">
        <v>356374.16</v>
      </c>
      <c r="E6671" s="1">
        <v>694333.59</v>
      </c>
    </row>
    <row r="6672" spans="1:5">
      <c r="A6672" s="1">
        <v>1982</v>
      </c>
      <c r="B6672" s="1">
        <v>8</v>
      </c>
      <c r="C6672" s="1">
        <v>351907.42</v>
      </c>
      <c r="D6672" s="1">
        <v>371534.16</v>
      </c>
      <c r="E6672" s="1">
        <v>723441.58</v>
      </c>
    </row>
    <row r="6673" spans="1:5">
      <c r="A6673" s="1">
        <v>1982</v>
      </c>
      <c r="B6673" s="1">
        <v>9</v>
      </c>
      <c r="C6673" s="1">
        <v>374818.55</v>
      </c>
      <c r="D6673" s="1">
        <v>396187.49</v>
      </c>
      <c r="E6673" s="1">
        <v>771006.05</v>
      </c>
    </row>
    <row r="6674" spans="1:5">
      <c r="A6674" s="1">
        <v>1982</v>
      </c>
      <c r="B6674" s="1">
        <v>10</v>
      </c>
      <c r="C6674" s="1">
        <v>397847.22</v>
      </c>
      <c r="D6674" s="1">
        <v>419969.48</v>
      </c>
      <c r="E6674" s="1">
        <v>817816.7</v>
      </c>
    </row>
    <row r="6675" spans="1:5">
      <c r="A6675" s="1">
        <v>1982</v>
      </c>
      <c r="B6675" s="1">
        <v>11</v>
      </c>
      <c r="C6675" s="1">
        <v>421657.62</v>
      </c>
      <c r="D6675" s="1">
        <v>443977.61</v>
      </c>
      <c r="E6675" s="1">
        <v>865635.23</v>
      </c>
    </row>
    <row r="6676" spans="1:5">
      <c r="A6676" s="1">
        <v>1982</v>
      </c>
      <c r="B6676" s="1">
        <v>12</v>
      </c>
      <c r="C6676" s="1">
        <v>420588.33</v>
      </c>
      <c r="D6676" s="1">
        <v>442482.47</v>
      </c>
      <c r="E6676" s="1">
        <v>863070.8</v>
      </c>
    </row>
    <row r="6677" spans="1:5">
      <c r="A6677" s="1">
        <v>1982</v>
      </c>
      <c r="B6677" s="1">
        <v>13</v>
      </c>
      <c r="C6677" s="1">
        <v>435200.69</v>
      </c>
      <c r="D6677" s="1">
        <v>457491.78</v>
      </c>
      <c r="E6677" s="1">
        <v>892692.47</v>
      </c>
    </row>
    <row r="6678" spans="1:5">
      <c r="A6678" s="1">
        <v>1982</v>
      </c>
      <c r="B6678" s="1">
        <v>14</v>
      </c>
      <c r="C6678" s="1">
        <v>440104.09</v>
      </c>
      <c r="D6678" s="1">
        <v>463155.7</v>
      </c>
      <c r="E6678" s="1">
        <v>903259.79</v>
      </c>
    </row>
    <row r="6679" spans="1:5">
      <c r="A6679" s="1">
        <v>1982</v>
      </c>
      <c r="B6679" s="1">
        <v>15</v>
      </c>
      <c r="C6679" s="1">
        <v>451966.62</v>
      </c>
      <c r="D6679" s="1">
        <v>476716.92</v>
      </c>
      <c r="E6679" s="1">
        <v>928683.54</v>
      </c>
    </row>
    <row r="6680" spans="1:5">
      <c r="A6680" s="1">
        <v>1982</v>
      </c>
      <c r="B6680" s="1">
        <v>16</v>
      </c>
      <c r="C6680" s="1">
        <v>458726.91</v>
      </c>
      <c r="D6680" s="1">
        <v>484671.26</v>
      </c>
      <c r="E6680" s="1">
        <v>943398.17</v>
      </c>
    </row>
    <row r="6681" spans="1:5">
      <c r="A6681" s="1">
        <v>1982</v>
      </c>
      <c r="B6681" s="1">
        <v>17</v>
      </c>
      <c r="C6681" s="1">
        <v>468766.26</v>
      </c>
      <c r="D6681" s="1">
        <v>496061.25</v>
      </c>
      <c r="E6681" s="1">
        <v>964827.51</v>
      </c>
    </row>
    <row r="6682" spans="1:5">
      <c r="A6682" s="1">
        <v>1982</v>
      </c>
      <c r="B6682" s="1">
        <v>18</v>
      </c>
      <c r="C6682" s="1">
        <v>467340.79</v>
      </c>
      <c r="D6682" s="1">
        <v>490741.76000000001</v>
      </c>
      <c r="E6682" s="1">
        <v>958082.55</v>
      </c>
    </row>
    <row r="6683" spans="1:5">
      <c r="A6683" s="1">
        <v>1982</v>
      </c>
      <c r="B6683" s="1">
        <v>19</v>
      </c>
      <c r="C6683" s="1">
        <v>465910.31</v>
      </c>
      <c r="D6683" s="1">
        <v>482862.52</v>
      </c>
      <c r="E6683" s="1">
        <v>948772.83</v>
      </c>
    </row>
    <row r="6684" spans="1:5">
      <c r="A6684" s="1">
        <v>1982</v>
      </c>
      <c r="B6684" s="1">
        <v>20</v>
      </c>
      <c r="C6684" s="1">
        <v>459481.28</v>
      </c>
      <c r="D6684" s="1">
        <v>471343.19</v>
      </c>
      <c r="E6684" s="1">
        <v>930824.47</v>
      </c>
    </row>
    <row r="6685" spans="1:5">
      <c r="A6685" s="1">
        <v>1982</v>
      </c>
      <c r="B6685" s="1">
        <v>21</v>
      </c>
      <c r="C6685" s="1">
        <v>447229.81</v>
      </c>
      <c r="D6685" s="1">
        <v>457985.26</v>
      </c>
      <c r="E6685" s="1">
        <v>905215.07</v>
      </c>
    </row>
    <row r="6686" spans="1:5">
      <c r="A6686" s="1">
        <v>1982</v>
      </c>
      <c r="B6686" s="1">
        <v>22</v>
      </c>
      <c r="C6686" s="1">
        <v>428698.49</v>
      </c>
      <c r="D6686" s="1">
        <v>438859.08</v>
      </c>
      <c r="E6686" s="1">
        <v>867557.57</v>
      </c>
    </row>
    <row r="6687" spans="1:5">
      <c r="A6687" s="1">
        <v>1982</v>
      </c>
      <c r="B6687" s="1">
        <v>23</v>
      </c>
      <c r="C6687" s="1">
        <v>421673.63</v>
      </c>
      <c r="D6687" s="1">
        <v>430100.61</v>
      </c>
      <c r="E6687" s="1">
        <v>851774.24</v>
      </c>
    </row>
    <row r="6688" spans="1:5">
      <c r="A6688" s="1">
        <v>1982</v>
      </c>
      <c r="B6688" s="1">
        <v>24</v>
      </c>
      <c r="C6688" s="1">
        <v>408454.7</v>
      </c>
      <c r="D6688" s="1">
        <v>414832.1</v>
      </c>
      <c r="E6688" s="1">
        <v>823286.79</v>
      </c>
    </row>
    <row r="6689" spans="1:5">
      <c r="A6689" s="1">
        <v>1982</v>
      </c>
      <c r="B6689" s="1">
        <v>25</v>
      </c>
      <c r="C6689" s="1">
        <v>395982.99</v>
      </c>
      <c r="D6689" s="1">
        <v>400920.72</v>
      </c>
      <c r="E6689" s="1">
        <v>796903.71</v>
      </c>
    </row>
    <row r="6690" spans="1:5">
      <c r="A6690" s="1">
        <v>1982</v>
      </c>
      <c r="B6690" s="1">
        <v>26</v>
      </c>
      <c r="C6690" s="1">
        <v>385665.26</v>
      </c>
      <c r="D6690" s="1">
        <v>391225.11</v>
      </c>
      <c r="E6690" s="1">
        <v>776890.38</v>
      </c>
    </row>
    <row r="6691" spans="1:5">
      <c r="A6691" s="1">
        <v>1982</v>
      </c>
      <c r="B6691" s="1">
        <v>27</v>
      </c>
      <c r="C6691" s="1">
        <v>375014.26</v>
      </c>
      <c r="D6691" s="1">
        <v>381468.23</v>
      </c>
      <c r="E6691" s="1">
        <v>756482.49</v>
      </c>
    </row>
    <row r="6692" spans="1:5">
      <c r="A6692" s="1">
        <v>1982</v>
      </c>
      <c r="B6692" s="1">
        <v>28</v>
      </c>
      <c r="C6692" s="1">
        <v>377127.94</v>
      </c>
      <c r="D6692" s="1">
        <v>383581.59</v>
      </c>
      <c r="E6692" s="1">
        <v>760709.53</v>
      </c>
    </row>
    <row r="6693" spans="1:5">
      <c r="A6693" s="1">
        <v>1982</v>
      </c>
      <c r="B6693" s="1">
        <v>29</v>
      </c>
      <c r="C6693" s="1">
        <v>375343.71</v>
      </c>
      <c r="D6693" s="1">
        <v>381502.58</v>
      </c>
      <c r="E6693" s="1">
        <v>756846.29</v>
      </c>
    </row>
    <row r="6694" spans="1:5">
      <c r="A6694" s="1">
        <v>1982</v>
      </c>
      <c r="B6694" s="1">
        <v>30</v>
      </c>
      <c r="C6694" s="1">
        <v>371430.12</v>
      </c>
      <c r="D6694" s="1">
        <v>376803.64</v>
      </c>
      <c r="E6694" s="1">
        <v>748233.76</v>
      </c>
    </row>
    <row r="6695" spans="1:5">
      <c r="A6695" s="1">
        <v>1982</v>
      </c>
      <c r="B6695" s="1">
        <v>31</v>
      </c>
      <c r="C6695" s="1">
        <v>378993.03</v>
      </c>
      <c r="D6695" s="1">
        <v>383929.02</v>
      </c>
      <c r="E6695" s="1">
        <v>762922.06</v>
      </c>
    </row>
    <row r="6696" spans="1:5">
      <c r="A6696" s="1">
        <v>1982</v>
      </c>
      <c r="B6696" s="1">
        <v>32</v>
      </c>
      <c r="C6696" s="1">
        <v>389899.9</v>
      </c>
      <c r="D6696" s="1">
        <v>394094.05</v>
      </c>
      <c r="E6696" s="1">
        <v>783993.95</v>
      </c>
    </row>
    <row r="6697" spans="1:5">
      <c r="A6697" s="1">
        <v>1982</v>
      </c>
      <c r="B6697" s="1">
        <v>33</v>
      </c>
      <c r="C6697" s="1">
        <v>406136.07</v>
      </c>
      <c r="D6697" s="1">
        <v>409496.44</v>
      </c>
      <c r="E6697" s="1">
        <v>815632.51</v>
      </c>
    </row>
    <row r="6698" spans="1:5">
      <c r="A6698" s="1">
        <v>1982</v>
      </c>
      <c r="B6698" s="1">
        <v>34</v>
      </c>
      <c r="C6698" s="1">
        <v>428985.8</v>
      </c>
      <c r="D6698" s="1">
        <v>431609.11</v>
      </c>
      <c r="E6698" s="1">
        <v>860594.91</v>
      </c>
    </row>
    <row r="6699" spans="1:5">
      <c r="A6699" s="1">
        <v>1982</v>
      </c>
      <c r="B6699" s="1">
        <v>35</v>
      </c>
      <c r="C6699" s="1">
        <v>456681.4</v>
      </c>
      <c r="D6699" s="1">
        <v>459660.96</v>
      </c>
      <c r="E6699" s="1">
        <v>916342.36</v>
      </c>
    </row>
    <row r="6700" spans="1:5">
      <c r="A6700" s="1">
        <v>1982</v>
      </c>
      <c r="B6700" s="1">
        <v>36</v>
      </c>
      <c r="C6700" s="1">
        <v>382710.76</v>
      </c>
      <c r="D6700" s="1">
        <v>386362.95</v>
      </c>
      <c r="E6700" s="1">
        <v>769073.71</v>
      </c>
    </row>
    <row r="6701" spans="1:5">
      <c r="A6701" s="1">
        <v>1982</v>
      </c>
      <c r="B6701" s="1">
        <v>37</v>
      </c>
      <c r="C6701" s="1">
        <v>368251.85</v>
      </c>
      <c r="D6701" s="1">
        <v>372194.85</v>
      </c>
      <c r="E6701" s="1">
        <v>740446.7</v>
      </c>
    </row>
    <row r="6702" spans="1:5">
      <c r="A6702" s="1">
        <v>1982</v>
      </c>
      <c r="B6702" s="1">
        <v>38</v>
      </c>
      <c r="C6702" s="1">
        <v>360958.22</v>
      </c>
      <c r="D6702" s="1">
        <v>365578.48</v>
      </c>
      <c r="E6702" s="1">
        <v>726536.7</v>
      </c>
    </row>
    <row r="6703" spans="1:5">
      <c r="A6703" s="1">
        <v>1982</v>
      </c>
      <c r="B6703" s="1">
        <v>39</v>
      </c>
      <c r="C6703" s="1">
        <v>351768.01</v>
      </c>
      <c r="D6703" s="1">
        <v>355923.56</v>
      </c>
      <c r="E6703" s="1">
        <v>707691.57</v>
      </c>
    </row>
    <row r="6704" spans="1:5">
      <c r="A6704" s="1">
        <v>1982</v>
      </c>
      <c r="B6704" s="1">
        <v>40</v>
      </c>
      <c r="C6704" s="1">
        <v>324646.96999999997</v>
      </c>
      <c r="D6704" s="1">
        <v>328667.51</v>
      </c>
      <c r="E6704" s="1">
        <v>653314.47</v>
      </c>
    </row>
    <row r="6705" spans="1:5">
      <c r="A6705" s="1">
        <v>1982</v>
      </c>
      <c r="B6705" s="1">
        <v>41</v>
      </c>
      <c r="C6705" s="1">
        <v>306349.87</v>
      </c>
      <c r="D6705" s="1">
        <v>310056.74</v>
      </c>
      <c r="E6705" s="1">
        <v>616406.62</v>
      </c>
    </row>
    <row r="6706" spans="1:5">
      <c r="A6706" s="1">
        <v>1982</v>
      </c>
      <c r="B6706" s="1">
        <v>42</v>
      </c>
      <c r="C6706" s="1">
        <v>316398.28000000003</v>
      </c>
      <c r="D6706" s="1">
        <v>319961.98</v>
      </c>
      <c r="E6706" s="1">
        <v>636360.26</v>
      </c>
    </row>
    <row r="6707" spans="1:5">
      <c r="A6707" s="1">
        <v>1982</v>
      </c>
      <c r="B6707" s="1">
        <v>43</v>
      </c>
      <c r="C6707" s="1">
        <v>321218.19</v>
      </c>
      <c r="D6707" s="1">
        <v>324664.3</v>
      </c>
      <c r="E6707" s="1">
        <v>645882.49</v>
      </c>
    </row>
    <row r="6708" spans="1:5">
      <c r="A6708" s="1">
        <v>1982</v>
      </c>
      <c r="B6708" s="1">
        <v>44</v>
      </c>
      <c r="C6708" s="1">
        <v>322146.42</v>
      </c>
      <c r="D6708" s="1">
        <v>325855.08</v>
      </c>
      <c r="E6708" s="1">
        <v>648001.51</v>
      </c>
    </row>
    <row r="6709" spans="1:5">
      <c r="A6709" s="1">
        <v>1982</v>
      </c>
      <c r="B6709" s="1">
        <v>45</v>
      </c>
      <c r="C6709" s="1">
        <v>316242.33</v>
      </c>
      <c r="D6709" s="1">
        <v>319562.44</v>
      </c>
      <c r="E6709" s="1">
        <v>635804.76</v>
      </c>
    </row>
    <row r="6710" spans="1:5">
      <c r="A6710" s="1">
        <v>1982</v>
      </c>
      <c r="B6710" s="1">
        <v>46</v>
      </c>
      <c r="C6710" s="1">
        <v>312226.57</v>
      </c>
      <c r="D6710" s="1">
        <v>314838.52</v>
      </c>
      <c r="E6710" s="1">
        <v>627065.07999999996</v>
      </c>
    </row>
    <row r="6711" spans="1:5">
      <c r="A6711" s="1">
        <v>1982</v>
      </c>
      <c r="B6711" s="1">
        <v>47</v>
      </c>
      <c r="C6711" s="1">
        <v>306897.67</v>
      </c>
      <c r="D6711" s="1">
        <v>309076.96999999997</v>
      </c>
      <c r="E6711" s="1">
        <v>615974.64</v>
      </c>
    </row>
    <row r="6712" spans="1:5">
      <c r="A6712" s="1">
        <v>1982</v>
      </c>
      <c r="B6712" s="1">
        <v>48</v>
      </c>
      <c r="C6712" s="1">
        <v>302431.49</v>
      </c>
      <c r="D6712" s="1">
        <v>303617.37</v>
      </c>
      <c r="E6712" s="1">
        <v>606048.87</v>
      </c>
    </row>
    <row r="6713" spans="1:5">
      <c r="A6713" s="1">
        <v>1982</v>
      </c>
      <c r="B6713" s="1">
        <v>49</v>
      </c>
      <c r="C6713" s="1">
        <v>304544.92</v>
      </c>
      <c r="D6713" s="1">
        <v>304467.51</v>
      </c>
      <c r="E6713" s="1">
        <v>609012.43000000005</v>
      </c>
    </row>
    <row r="6714" spans="1:5">
      <c r="A6714" s="1">
        <v>1982</v>
      </c>
      <c r="B6714" s="1">
        <v>50</v>
      </c>
      <c r="C6714" s="1">
        <v>312032.43</v>
      </c>
      <c r="D6714" s="1">
        <v>310816.89</v>
      </c>
      <c r="E6714" s="1">
        <v>622849.31999999995</v>
      </c>
    </row>
    <row r="6715" spans="1:5">
      <c r="A6715" s="1">
        <v>1982</v>
      </c>
      <c r="B6715" s="1">
        <v>51</v>
      </c>
      <c r="C6715" s="1">
        <v>319007.38</v>
      </c>
      <c r="D6715" s="1">
        <v>314686.61</v>
      </c>
      <c r="E6715" s="1">
        <v>633693.99</v>
      </c>
    </row>
    <row r="6716" spans="1:5">
      <c r="A6716" s="1">
        <v>1982</v>
      </c>
      <c r="B6716" s="1">
        <v>52</v>
      </c>
      <c r="C6716" s="1">
        <v>321430.31</v>
      </c>
      <c r="D6716" s="1">
        <v>313658.92</v>
      </c>
      <c r="E6716" s="1">
        <v>635089.23</v>
      </c>
    </row>
    <row r="6717" spans="1:5">
      <c r="A6717" s="1">
        <v>1982</v>
      </c>
      <c r="B6717" s="1">
        <v>53</v>
      </c>
      <c r="C6717" s="1">
        <v>319381.81</v>
      </c>
      <c r="D6717" s="1">
        <v>310249.52</v>
      </c>
      <c r="E6717" s="1">
        <v>629631.32999999996</v>
      </c>
    </row>
    <row r="6718" spans="1:5">
      <c r="A6718" s="1">
        <v>1982</v>
      </c>
      <c r="B6718" s="1">
        <v>54</v>
      </c>
      <c r="C6718" s="1">
        <v>318025.15999999997</v>
      </c>
      <c r="D6718" s="1">
        <v>309021.32</v>
      </c>
      <c r="E6718" s="1">
        <v>627046.49</v>
      </c>
    </row>
    <row r="6719" spans="1:5">
      <c r="A6719" s="1">
        <v>1982</v>
      </c>
      <c r="B6719" s="1">
        <v>55</v>
      </c>
      <c r="C6719" s="1">
        <v>321213.40999999997</v>
      </c>
      <c r="D6719" s="1">
        <v>311335.83</v>
      </c>
      <c r="E6719" s="1">
        <v>632549.24</v>
      </c>
    </row>
    <row r="6720" spans="1:5">
      <c r="A6720" s="1">
        <v>1982</v>
      </c>
      <c r="B6720" s="1">
        <v>56</v>
      </c>
      <c r="C6720" s="1">
        <v>324936.49</v>
      </c>
      <c r="D6720" s="1">
        <v>313176.38</v>
      </c>
      <c r="E6720" s="1">
        <v>638112.87</v>
      </c>
    </row>
    <row r="6721" spans="1:5">
      <c r="A6721" s="1">
        <v>1982</v>
      </c>
      <c r="B6721" s="1">
        <v>57</v>
      </c>
      <c r="C6721" s="1">
        <v>327177.34999999998</v>
      </c>
      <c r="D6721" s="1">
        <v>311978.62</v>
      </c>
      <c r="E6721" s="1">
        <v>639155.97</v>
      </c>
    </row>
    <row r="6722" spans="1:5">
      <c r="A6722" s="1">
        <v>1982</v>
      </c>
      <c r="B6722" s="1">
        <v>58</v>
      </c>
      <c r="C6722" s="1">
        <v>329975.95</v>
      </c>
      <c r="D6722" s="1">
        <v>310261.59000000003</v>
      </c>
      <c r="E6722" s="1">
        <v>640237.54</v>
      </c>
    </row>
    <row r="6723" spans="1:5">
      <c r="A6723" s="1">
        <v>1982</v>
      </c>
      <c r="B6723" s="1">
        <v>59</v>
      </c>
      <c r="C6723" s="1">
        <v>337281.45</v>
      </c>
      <c r="D6723" s="1">
        <v>312642.45</v>
      </c>
      <c r="E6723" s="1">
        <v>649923.89</v>
      </c>
    </row>
    <row r="6724" spans="1:5">
      <c r="A6724" s="1">
        <v>1982</v>
      </c>
      <c r="B6724" s="1">
        <v>60</v>
      </c>
      <c r="C6724" s="1">
        <v>350958.13</v>
      </c>
      <c r="D6724" s="1">
        <v>320935.88</v>
      </c>
      <c r="E6724" s="1">
        <v>671894</v>
      </c>
    </row>
    <row r="6725" spans="1:5">
      <c r="A6725" s="1">
        <v>1982</v>
      </c>
      <c r="B6725" s="1">
        <v>61</v>
      </c>
      <c r="C6725" s="1">
        <v>367466.18</v>
      </c>
      <c r="D6725" s="1">
        <v>330945.81</v>
      </c>
      <c r="E6725" s="1">
        <v>698411.99</v>
      </c>
    </row>
    <row r="6726" spans="1:5">
      <c r="A6726" s="1">
        <v>1982</v>
      </c>
      <c r="B6726" s="1">
        <v>62</v>
      </c>
      <c r="C6726" s="1">
        <v>348887.97</v>
      </c>
      <c r="D6726" s="1">
        <v>309207.51</v>
      </c>
      <c r="E6726" s="1">
        <v>658095.48</v>
      </c>
    </row>
    <row r="6727" spans="1:5">
      <c r="A6727" s="1">
        <v>1982</v>
      </c>
      <c r="B6727" s="1">
        <v>63</v>
      </c>
      <c r="C6727" s="1">
        <v>289191.43</v>
      </c>
      <c r="D6727" s="1">
        <v>251499.56</v>
      </c>
      <c r="E6727" s="1">
        <v>540690.99</v>
      </c>
    </row>
    <row r="6728" spans="1:5">
      <c r="A6728" s="1">
        <v>1982</v>
      </c>
      <c r="B6728" s="1">
        <v>64</v>
      </c>
      <c r="C6728" s="1">
        <v>259805.93</v>
      </c>
      <c r="D6728" s="1">
        <v>222319.86</v>
      </c>
      <c r="E6728" s="1">
        <v>482125.79</v>
      </c>
    </row>
    <row r="6729" spans="1:5">
      <c r="A6729" s="1">
        <v>1982</v>
      </c>
      <c r="B6729" s="1">
        <v>65</v>
      </c>
      <c r="C6729" s="1">
        <v>273636.14</v>
      </c>
      <c r="D6729" s="1">
        <v>232106.92</v>
      </c>
      <c r="E6729" s="1">
        <v>505743.07</v>
      </c>
    </row>
    <row r="6730" spans="1:5">
      <c r="A6730" s="1">
        <v>1982</v>
      </c>
      <c r="B6730" s="1">
        <v>66</v>
      </c>
      <c r="C6730" s="1">
        <v>293396.43</v>
      </c>
      <c r="D6730" s="1">
        <v>245488.5</v>
      </c>
      <c r="E6730" s="1">
        <v>538884.93000000005</v>
      </c>
    </row>
    <row r="6731" spans="1:5">
      <c r="A6731" s="1">
        <v>1982</v>
      </c>
      <c r="B6731" s="1">
        <v>67</v>
      </c>
      <c r="C6731" s="1">
        <v>306962.57</v>
      </c>
      <c r="D6731" s="1">
        <v>251302.37</v>
      </c>
      <c r="E6731" s="1">
        <v>558264.93999999994</v>
      </c>
    </row>
    <row r="6732" spans="1:5">
      <c r="A6732" s="1">
        <v>1982</v>
      </c>
      <c r="B6732" s="1">
        <v>68</v>
      </c>
      <c r="C6732" s="1">
        <v>309221.11</v>
      </c>
      <c r="D6732" s="1">
        <v>247921.24</v>
      </c>
      <c r="E6732" s="1">
        <v>557142.35</v>
      </c>
    </row>
    <row r="6733" spans="1:5">
      <c r="A6733" s="1">
        <v>1982</v>
      </c>
      <c r="B6733" s="1">
        <v>69</v>
      </c>
      <c r="C6733" s="1">
        <v>301859.34999999998</v>
      </c>
      <c r="D6733" s="1">
        <v>237948</v>
      </c>
      <c r="E6733" s="1">
        <v>539807.35</v>
      </c>
    </row>
    <row r="6734" spans="1:5">
      <c r="A6734" s="1">
        <v>1982</v>
      </c>
      <c r="B6734" s="1">
        <v>70</v>
      </c>
      <c r="C6734" s="1">
        <v>292363.84000000003</v>
      </c>
      <c r="D6734" s="1">
        <v>225327.91</v>
      </c>
      <c r="E6734" s="1">
        <v>517691.75</v>
      </c>
    </row>
    <row r="6735" spans="1:5">
      <c r="A6735" s="1">
        <v>1982</v>
      </c>
      <c r="B6735" s="1">
        <v>71</v>
      </c>
      <c r="C6735" s="1">
        <v>285198.56</v>
      </c>
      <c r="D6735" s="1">
        <v>213644.33</v>
      </c>
      <c r="E6735" s="1">
        <v>498842.89</v>
      </c>
    </row>
    <row r="6736" spans="1:5">
      <c r="A6736" s="1">
        <v>1982</v>
      </c>
      <c r="B6736" s="1">
        <v>72</v>
      </c>
      <c r="C6736" s="1">
        <v>279544.7</v>
      </c>
      <c r="D6736" s="1">
        <v>202932.3</v>
      </c>
      <c r="E6736" s="1">
        <v>482477</v>
      </c>
    </row>
    <row r="6737" spans="1:5">
      <c r="A6737" s="1">
        <v>1982</v>
      </c>
      <c r="B6737" s="1">
        <v>73</v>
      </c>
      <c r="C6737" s="1">
        <v>271983.31</v>
      </c>
      <c r="D6737" s="1">
        <v>190484.61</v>
      </c>
      <c r="E6737" s="1">
        <v>462467.92</v>
      </c>
    </row>
    <row r="6738" spans="1:5">
      <c r="A6738" s="1">
        <v>1982</v>
      </c>
      <c r="B6738" s="1">
        <v>74</v>
      </c>
      <c r="C6738" s="1">
        <v>260319.32</v>
      </c>
      <c r="D6738" s="1">
        <v>175736.78</v>
      </c>
      <c r="E6738" s="1">
        <v>436056.1</v>
      </c>
    </row>
    <row r="6739" spans="1:5">
      <c r="A6739" s="1">
        <v>1982</v>
      </c>
      <c r="B6739" s="1">
        <v>75</v>
      </c>
      <c r="C6739" s="1">
        <v>246179.91</v>
      </c>
      <c r="D6739" s="1">
        <v>159209.16</v>
      </c>
      <c r="E6739" s="1">
        <v>405389.07</v>
      </c>
    </row>
    <row r="6740" spans="1:5">
      <c r="A6740" s="1">
        <v>1982</v>
      </c>
      <c r="B6740" s="1">
        <v>76</v>
      </c>
      <c r="C6740" s="1">
        <v>233302.39</v>
      </c>
      <c r="D6740" s="1">
        <v>143453</v>
      </c>
      <c r="E6740" s="1">
        <v>376755.39</v>
      </c>
    </row>
    <row r="6741" spans="1:5">
      <c r="A6741" s="1">
        <v>1982</v>
      </c>
      <c r="B6741" s="1">
        <v>77</v>
      </c>
      <c r="C6741" s="1">
        <v>220171.45</v>
      </c>
      <c r="D6741" s="1">
        <v>128895.14</v>
      </c>
      <c r="E6741" s="1">
        <v>349066.59</v>
      </c>
    </row>
    <row r="6742" spans="1:5">
      <c r="A6742" s="1">
        <v>1982</v>
      </c>
      <c r="B6742" s="1">
        <v>78</v>
      </c>
      <c r="C6742" s="1">
        <v>204733.93</v>
      </c>
      <c r="D6742" s="1">
        <v>114308.36</v>
      </c>
      <c r="E6742" s="1">
        <v>319042.28999999998</v>
      </c>
    </row>
    <row r="6743" spans="1:5">
      <c r="A6743" s="1">
        <v>1982</v>
      </c>
      <c r="B6743" s="1">
        <v>79</v>
      </c>
      <c r="C6743" s="1">
        <v>188315.27</v>
      </c>
      <c r="D6743" s="1">
        <v>100060.15</v>
      </c>
      <c r="E6743" s="1">
        <v>288375.42</v>
      </c>
    </row>
    <row r="6744" spans="1:5">
      <c r="A6744" s="1">
        <v>1982</v>
      </c>
      <c r="B6744" s="1">
        <v>80</v>
      </c>
      <c r="C6744" s="1">
        <v>171639.58</v>
      </c>
      <c r="D6744" s="1">
        <v>85019.1</v>
      </c>
      <c r="E6744" s="1">
        <v>256658.68</v>
      </c>
    </row>
    <row r="6745" spans="1:5">
      <c r="A6745" s="1">
        <v>1982</v>
      </c>
      <c r="B6745" s="1">
        <v>81</v>
      </c>
      <c r="C6745" s="1">
        <v>156094.70000000001</v>
      </c>
      <c r="D6745" s="1">
        <v>72099.67</v>
      </c>
      <c r="E6745" s="1">
        <v>228194.37</v>
      </c>
    </row>
    <row r="6746" spans="1:5">
      <c r="A6746" s="1">
        <v>1982</v>
      </c>
      <c r="B6746" s="1">
        <v>82</v>
      </c>
      <c r="C6746" s="1">
        <v>139648.72</v>
      </c>
      <c r="D6746" s="1">
        <v>59522.55</v>
      </c>
      <c r="E6746" s="1">
        <v>199171.27</v>
      </c>
    </row>
    <row r="6747" spans="1:5">
      <c r="A6747" s="1">
        <v>1982</v>
      </c>
      <c r="B6747" s="1">
        <v>83</v>
      </c>
      <c r="C6747" s="1">
        <v>121737.94</v>
      </c>
      <c r="D6747" s="1">
        <v>47688.06</v>
      </c>
      <c r="E6747" s="1">
        <v>169426</v>
      </c>
    </row>
    <row r="6748" spans="1:5">
      <c r="A6748" s="1">
        <v>1982</v>
      </c>
      <c r="B6748" s="1">
        <v>84</v>
      </c>
      <c r="C6748" s="1">
        <v>106121.27</v>
      </c>
      <c r="D6748" s="1">
        <v>38604.519999999997</v>
      </c>
      <c r="E6748" s="1">
        <v>144725.79999999999</v>
      </c>
    </row>
    <row r="6749" spans="1:5">
      <c r="A6749" s="1">
        <v>1982</v>
      </c>
      <c r="B6749" s="1">
        <v>85</v>
      </c>
      <c r="C6749" s="1">
        <v>92311.08</v>
      </c>
      <c r="D6749" s="1">
        <v>31658.21</v>
      </c>
      <c r="E6749" s="1">
        <v>123969.28</v>
      </c>
    </row>
    <row r="6750" spans="1:5">
      <c r="A6750" s="1">
        <v>1982</v>
      </c>
      <c r="B6750" s="1">
        <v>86</v>
      </c>
      <c r="C6750" s="1">
        <v>79211.570000000007</v>
      </c>
      <c r="D6750" s="1">
        <v>25766.560000000001</v>
      </c>
      <c r="E6750" s="1">
        <v>104978.13</v>
      </c>
    </row>
    <row r="6751" spans="1:5">
      <c r="A6751" s="1">
        <v>1982</v>
      </c>
      <c r="B6751" s="1">
        <v>87</v>
      </c>
      <c r="C6751" s="1">
        <v>66278.990000000005</v>
      </c>
      <c r="D6751" s="1">
        <v>20528.98</v>
      </c>
      <c r="E6751" s="1">
        <v>86807.96</v>
      </c>
    </row>
    <row r="6752" spans="1:5">
      <c r="A6752" s="1">
        <v>1982</v>
      </c>
      <c r="B6752" s="1">
        <v>88</v>
      </c>
      <c r="C6752" s="1">
        <v>55024.38</v>
      </c>
      <c r="D6752" s="1">
        <v>16279.92</v>
      </c>
      <c r="E6752" s="1">
        <v>71304.289999999994</v>
      </c>
    </row>
    <row r="6753" spans="1:5">
      <c r="A6753" s="1">
        <v>1982</v>
      </c>
      <c r="B6753" s="1">
        <v>89</v>
      </c>
      <c r="C6753" s="1">
        <v>45181.3</v>
      </c>
      <c r="D6753" s="1">
        <v>12780.39</v>
      </c>
      <c r="E6753" s="1">
        <v>57961.69</v>
      </c>
    </row>
    <row r="6754" spans="1:5">
      <c r="A6754" s="1">
        <v>1982</v>
      </c>
      <c r="B6754" s="1">
        <v>90</v>
      </c>
      <c r="C6754" s="1">
        <v>35939.11</v>
      </c>
      <c r="D6754" s="1">
        <v>9692.5</v>
      </c>
      <c r="E6754" s="1">
        <v>45631.61</v>
      </c>
    </row>
    <row r="6755" spans="1:5">
      <c r="A6755" s="1">
        <v>1982</v>
      </c>
      <c r="B6755" s="1">
        <v>91</v>
      </c>
      <c r="C6755" s="1">
        <v>27868.61</v>
      </c>
      <c r="D6755" s="1">
        <v>7160.35</v>
      </c>
      <c r="E6755" s="1">
        <v>35028.959999999999</v>
      </c>
    </row>
    <row r="6756" spans="1:5">
      <c r="A6756" s="1">
        <v>1982</v>
      </c>
      <c r="B6756" s="1">
        <v>92</v>
      </c>
      <c r="C6756" s="1">
        <v>21330.13</v>
      </c>
      <c r="D6756" s="1">
        <v>5229.05</v>
      </c>
      <c r="E6756" s="1">
        <v>26559.18</v>
      </c>
    </row>
    <row r="6757" spans="1:5">
      <c r="A6757" s="1">
        <v>1982</v>
      </c>
      <c r="B6757" s="1">
        <v>93</v>
      </c>
      <c r="C6757" s="1">
        <v>16242.56</v>
      </c>
      <c r="D6757" s="1">
        <v>3773.17</v>
      </c>
      <c r="E6757" s="1">
        <v>20015.73</v>
      </c>
    </row>
    <row r="6758" spans="1:5">
      <c r="A6758" s="1">
        <v>1982</v>
      </c>
      <c r="B6758" s="1">
        <v>94</v>
      </c>
      <c r="C6758" s="1">
        <v>11811.49</v>
      </c>
      <c r="D6758" s="1">
        <v>2570.4899999999998</v>
      </c>
      <c r="E6758" s="1">
        <v>14381.99</v>
      </c>
    </row>
    <row r="6759" spans="1:5">
      <c r="A6759" s="1">
        <v>1982</v>
      </c>
      <c r="B6759" s="1">
        <v>95</v>
      </c>
      <c r="C6759" s="1">
        <v>8345.89</v>
      </c>
      <c r="D6759" s="1">
        <v>1685.36</v>
      </c>
      <c r="E6759" s="1">
        <v>10031.26</v>
      </c>
    </row>
    <row r="6760" spans="1:5">
      <c r="A6760" s="1">
        <v>1982</v>
      </c>
      <c r="B6760" s="1">
        <v>96</v>
      </c>
      <c r="C6760" s="1">
        <v>5828.04</v>
      </c>
      <c r="D6760" s="1">
        <v>1103.06</v>
      </c>
      <c r="E6760" s="1">
        <v>6931.11</v>
      </c>
    </row>
    <row r="6761" spans="1:5">
      <c r="A6761" s="1">
        <v>1982</v>
      </c>
      <c r="B6761" s="1">
        <v>97</v>
      </c>
      <c r="C6761" s="1">
        <v>3946.16</v>
      </c>
      <c r="D6761" s="1">
        <v>717.57</v>
      </c>
      <c r="E6761" s="1">
        <v>4663.7299999999996</v>
      </c>
    </row>
    <row r="6762" spans="1:5">
      <c r="A6762" s="1">
        <v>1982</v>
      </c>
      <c r="B6762" s="1">
        <v>98</v>
      </c>
      <c r="C6762" s="1">
        <v>2614.9699999999998</v>
      </c>
      <c r="D6762" s="1">
        <v>455.77</v>
      </c>
      <c r="E6762" s="1">
        <v>3070.74</v>
      </c>
    </row>
    <row r="6763" spans="1:5">
      <c r="A6763" s="1">
        <v>1982</v>
      </c>
      <c r="B6763" s="1">
        <v>99</v>
      </c>
      <c r="C6763" s="1">
        <v>1714.48</v>
      </c>
      <c r="D6763" s="1">
        <v>276.86</v>
      </c>
      <c r="E6763" s="1">
        <v>1991.34</v>
      </c>
    </row>
    <row r="6764" spans="1:5">
      <c r="A6764" s="1">
        <v>1982</v>
      </c>
      <c r="B6764" s="1">
        <v>100</v>
      </c>
      <c r="C6764" s="1">
        <v>1057.26</v>
      </c>
      <c r="D6764" s="1">
        <v>153.22999999999999</v>
      </c>
      <c r="E6764" s="1">
        <v>1210.49</v>
      </c>
    </row>
    <row r="6765" spans="1:5">
      <c r="A6765" s="1">
        <v>1982</v>
      </c>
      <c r="B6765" s="1">
        <v>101</v>
      </c>
      <c r="C6765" s="1">
        <v>607.6</v>
      </c>
      <c r="D6765" s="1">
        <v>78.05</v>
      </c>
      <c r="E6765" s="1">
        <v>685.65</v>
      </c>
    </row>
    <row r="6766" spans="1:5">
      <c r="A6766" s="1">
        <v>1982</v>
      </c>
      <c r="B6766" s="1">
        <v>102</v>
      </c>
      <c r="C6766" s="1">
        <v>334.72</v>
      </c>
      <c r="D6766" s="1">
        <v>39.21</v>
      </c>
      <c r="E6766" s="1">
        <v>373.93</v>
      </c>
    </row>
    <row r="6767" spans="1:5">
      <c r="A6767" s="1">
        <v>1982</v>
      </c>
      <c r="B6767" s="1">
        <v>103</v>
      </c>
      <c r="C6767" s="1">
        <v>170.5</v>
      </c>
      <c r="D6767" s="1">
        <v>20.07</v>
      </c>
      <c r="E6767" s="1">
        <v>190.57</v>
      </c>
    </row>
    <row r="6768" spans="1:5">
      <c r="A6768" s="1">
        <v>1982</v>
      </c>
      <c r="B6768" s="1">
        <v>104</v>
      </c>
      <c r="C6768" s="1">
        <v>92.14</v>
      </c>
      <c r="D6768" s="1">
        <v>10.07</v>
      </c>
      <c r="E6768" s="1">
        <v>102.21</v>
      </c>
    </row>
    <row r="6769" spans="1:5">
      <c r="A6769" s="1">
        <v>1982</v>
      </c>
      <c r="B6769" s="1">
        <v>105</v>
      </c>
      <c r="C6769" s="1">
        <v>49.26</v>
      </c>
      <c r="D6769" s="1">
        <v>5.45</v>
      </c>
      <c r="E6769" s="1">
        <v>54.7</v>
      </c>
    </row>
    <row r="6770" spans="1:5">
      <c r="A6770" s="1">
        <v>1982</v>
      </c>
      <c r="B6770" s="1">
        <v>106</v>
      </c>
      <c r="C6770" s="1">
        <v>23.23</v>
      </c>
      <c r="D6770" s="1">
        <v>3.2</v>
      </c>
      <c r="E6770" s="1">
        <v>26.43</v>
      </c>
    </row>
    <row r="6771" spans="1:5">
      <c r="A6771" s="1">
        <v>1982</v>
      </c>
      <c r="B6771" s="1">
        <v>107</v>
      </c>
      <c r="C6771" s="1">
        <v>11.99</v>
      </c>
      <c r="D6771" s="1">
        <v>1.4</v>
      </c>
      <c r="E6771" s="1">
        <v>13.39</v>
      </c>
    </row>
    <row r="6772" spans="1:5">
      <c r="A6772" s="1">
        <v>1982</v>
      </c>
      <c r="B6772" s="1">
        <v>108</v>
      </c>
      <c r="C6772" s="1">
        <v>5.56</v>
      </c>
      <c r="D6772" s="1">
        <v>0.23</v>
      </c>
      <c r="E6772" s="1">
        <v>5.78</v>
      </c>
    </row>
    <row r="6773" spans="1:5">
      <c r="A6773" s="1">
        <v>1982</v>
      </c>
      <c r="B6773" s="1">
        <v>109</v>
      </c>
      <c r="C6773" s="1">
        <v>1.17</v>
      </c>
      <c r="D6773" s="1">
        <v>0</v>
      </c>
      <c r="E6773" s="1">
        <v>1.17</v>
      </c>
    </row>
    <row r="6774" spans="1:5">
      <c r="A6774" s="1">
        <v>1982</v>
      </c>
      <c r="B6774" s="1" t="s">
        <v>121</v>
      </c>
      <c r="C6774" s="1">
        <v>1.03</v>
      </c>
      <c r="D6774" s="1">
        <v>0</v>
      </c>
      <c r="E6774" s="1">
        <v>1.03</v>
      </c>
    </row>
    <row r="6775" spans="1:5">
      <c r="A6775" s="1">
        <v>1983</v>
      </c>
      <c r="B6775" s="1">
        <v>0</v>
      </c>
      <c r="C6775" s="1">
        <v>348697.58</v>
      </c>
      <c r="D6775" s="1">
        <v>366474.51</v>
      </c>
      <c r="E6775" s="1">
        <v>715172.09</v>
      </c>
    </row>
    <row r="6776" spans="1:5">
      <c r="A6776" s="1">
        <v>1983</v>
      </c>
      <c r="B6776" s="1">
        <v>1</v>
      </c>
      <c r="C6776" s="1">
        <v>347931.52</v>
      </c>
      <c r="D6776" s="1">
        <v>365344.71</v>
      </c>
      <c r="E6776" s="1">
        <v>713276.23</v>
      </c>
    </row>
    <row r="6777" spans="1:5">
      <c r="A6777" s="1">
        <v>1983</v>
      </c>
      <c r="B6777" s="1">
        <v>2</v>
      </c>
      <c r="C6777" s="1">
        <v>351992.93</v>
      </c>
      <c r="D6777" s="1">
        <v>369484.15</v>
      </c>
      <c r="E6777" s="1">
        <v>721477.07</v>
      </c>
    </row>
    <row r="6778" spans="1:5">
      <c r="A6778" s="1">
        <v>1983</v>
      </c>
      <c r="B6778" s="1">
        <v>3</v>
      </c>
      <c r="C6778" s="1">
        <v>351699.73</v>
      </c>
      <c r="D6778" s="1">
        <v>369711.37</v>
      </c>
      <c r="E6778" s="1">
        <v>721411.11</v>
      </c>
    </row>
    <row r="6779" spans="1:5">
      <c r="A6779" s="1">
        <v>1983</v>
      </c>
      <c r="B6779" s="1">
        <v>4</v>
      </c>
      <c r="C6779" s="1">
        <v>341441.46</v>
      </c>
      <c r="D6779" s="1">
        <v>359750.39</v>
      </c>
      <c r="E6779" s="1">
        <v>701191.84</v>
      </c>
    </row>
    <row r="6780" spans="1:5">
      <c r="A6780" s="1">
        <v>1983</v>
      </c>
      <c r="B6780" s="1">
        <v>5</v>
      </c>
      <c r="C6780" s="1">
        <v>318392.03999999998</v>
      </c>
      <c r="D6780" s="1">
        <v>335963.81</v>
      </c>
      <c r="E6780" s="1">
        <v>654355.85</v>
      </c>
    </row>
    <row r="6781" spans="1:5">
      <c r="A6781" s="1">
        <v>1983</v>
      </c>
      <c r="B6781" s="1">
        <v>6</v>
      </c>
      <c r="C6781" s="1">
        <v>312193.90000000002</v>
      </c>
      <c r="D6781" s="1">
        <v>329760.68</v>
      </c>
      <c r="E6781" s="1">
        <v>641954.57999999996</v>
      </c>
    </row>
    <row r="6782" spans="1:5">
      <c r="A6782" s="1">
        <v>1983</v>
      </c>
      <c r="B6782" s="1">
        <v>7</v>
      </c>
      <c r="C6782" s="1">
        <v>324126.64</v>
      </c>
      <c r="D6782" s="1">
        <v>342063.05</v>
      </c>
      <c r="E6782" s="1">
        <v>666189.68999999994</v>
      </c>
    </row>
    <row r="6783" spans="1:5">
      <c r="A6783" s="1">
        <v>1983</v>
      </c>
      <c r="B6783" s="1">
        <v>8</v>
      </c>
      <c r="C6783" s="1">
        <v>337847.3</v>
      </c>
      <c r="D6783" s="1">
        <v>356082.58</v>
      </c>
      <c r="E6783" s="1">
        <v>693929.88</v>
      </c>
    </row>
    <row r="6784" spans="1:5">
      <c r="A6784" s="1">
        <v>1983</v>
      </c>
      <c r="B6784" s="1">
        <v>9</v>
      </c>
      <c r="C6784" s="1">
        <v>351772.84</v>
      </c>
      <c r="D6784" s="1">
        <v>371214.19</v>
      </c>
      <c r="E6784" s="1">
        <v>722987.03</v>
      </c>
    </row>
    <row r="6785" spans="1:5">
      <c r="A6785" s="1">
        <v>1983</v>
      </c>
      <c r="B6785" s="1">
        <v>10</v>
      </c>
      <c r="C6785" s="1">
        <v>374500.91</v>
      </c>
      <c r="D6785" s="1">
        <v>395775.05</v>
      </c>
      <c r="E6785" s="1">
        <v>770275.96</v>
      </c>
    </row>
    <row r="6786" spans="1:5">
      <c r="A6786" s="1">
        <v>1983</v>
      </c>
      <c r="B6786" s="1">
        <v>11</v>
      </c>
      <c r="C6786" s="1">
        <v>397473.48</v>
      </c>
      <c r="D6786" s="1">
        <v>419139.15</v>
      </c>
      <c r="E6786" s="1">
        <v>816612.63</v>
      </c>
    </row>
    <row r="6787" spans="1:5">
      <c r="A6787" s="1">
        <v>1983</v>
      </c>
      <c r="B6787" s="1">
        <v>12</v>
      </c>
      <c r="C6787" s="1">
        <v>421015.34</v>
      </c>
      <c r="D6787" s="1">
        <v>442615.14</v>
      </c>
      <c r="E6787" s="1">
        <v>863630.49</v>
      </c>
    </row>
    <row r="6788" spans="1:5">
      <c r="A6788" s="1">
        <v>1983</v>
      </c>
      <c r="B6788" s="1">
        <v>13</v>
      </c>
      <c r="C6788" s="1">
        <v>420087.67</v>
      </c>
      <c r="D6788" s="1">
        <v>441032.16</v>
      </c>
      <c r="E6788" s="1">
        <v>861119.83</v>
      </c>
    </row>
    <row r="6789" spans="1:5">
      <c r="A6789" s="1">
        <v>1983</v>
      </c>
      <c r="B6789" s="1">
        <v>14</v>
      </c>
      <c r="C6789" s="1">
        <v>434993.98</v>
      </c>
      <c r="D6789" s="1">
        <v>456208.12</v>
      </c>
      <c r="E6789" s="1">
        <v>891202.09</v>
      </c>
    </row>
    <row r="6790" spans="1:5">
      <c r="A6790" s="1">
        <v>1983</v>
      </c>
      <c r="B6790" s="1">
        <v>15</v>
      </c>
      <c r="C6790" s="1">
        <v>440313.05</v>
      </c>
      <c r="D6790" s="1">
        <v>462552.32000000001</v>
      </c>
      <c r="E6790" s="1">
        <v>902865.37</v>
      </c>
    </row>
    <row r="6791" spans="1:5">
      <c r="A6791" s="1">
        <v>1983</v>
      </c>
      <c r="B6791" s="1">
        <v>16</v>
      </c>
      <c r="C6791" s="1">
        <v>452570.2</v>
      </c>
      <c r="D6791" s="1">
        <v>477665.22</v>
      </c>
      <c r="E6791" s="1">
        <v>930235.43</v>
      </c>
    </row>
    <row r="6792" spans="1:5">
      <c r="A6792" s="1">
        <v>1983</v>
      </c>
      <c r="B6792" s="1">
        <v>17</v>
      </c>
      <c r="C6792" s="1">
        <v>461541.02</v>
      </c>
      <c r="D6792" s="1">
        <v>486739.43</v>
      </c>
      <c r="E6792" s="1">
        <v>948280.45</v>
      </c>
    </row>
    <row r="6793" spans="1:5">
      <c r="A6793" s="1">
        <v>1983</v>
      </c>
      <c r="B6793" s="1">
        <v>18</v>
      </c>
      <c r="C6793" s="1">
        <v>470283.69</v>
      </c>
      <c r="D6793" s="1">
        <v>492518.86</v>
      </c>
      <c r="E6793" s="1">
        <v>962802.55</v>
      </c>
    </row>
    <row r="6794" spans="1:5">
      <c r="A6794" s="1">
        <v>1983</v>
      </c>
      <c r="B6794" s="1">
        <v>19</v>
      </c>
      <c r="C6794" s="1">
        <v>471524.79</v>
      </c>
      <c r="D6794" s="1">
        <v>490008.91</v>
      </c>
      <c r="E6794" s="1">
        <v>961533.7</v>
      </c>
    </row>
    <row r="6795" spans="1:5">
      <c r="A6795" s="1">
        <v>1983</v>
      </c>
      <c r="B6795" s="1">
        <v>20</v>
      </c>
      <c r="C6795" s="1">
        <v>468265.17</v>
      </c>
      <c r="D6795" s="1">
        <v>480739.13</v>
      </c>
      <c r="E6795" s="1">
        <v>949004.3</v>
      </c>
    </row>
    <row r="6796" spans="1:5">
      <c r="A6796" s="1">
        <v>1983</v>
      </c>
      <c r="B6796" s="1">
        <v>21</v>
      </c>
      <c r="C6796" s="1">
        <v>460076.17</v>
      </c>
      <c r="D6796" s="1">
        <v>469494</v>
      </c>
      <c r="E6796" s="1">
        <v>929570.17</v>
      </c>
    </row>
    <row r="6797" spans="1:5">
      <c r="A6797" s="1">
        <v>1983</v>
      </c>
      <c r="B6797" s="1">
        <v>22</v>
      </c>
      <c r="C6797" s="1">
        <v>446641.29</v>
      </c>
      <c r="D6797" s="1">
        <v>455262.81</v>
      </c>
      <c r="E6797" s="1">
        <v>901904.1</v>
      </c>
    </row>
    <row r="6798" spans="1:5">
      <c r="A6798" s="1">
        <v>1983</v>
      </c>
      <c r="B6798" s="1">
        <v>23</v>
      </c>
      <c r="C6798" s="1">
        <v>427260.02</v>
      </c>
      <c r="D6798" s="1">
        <v>435712.12</v>
      </c>
      <c r="E6798" s="1">
        <v>862972.14</v>
      </c>
    </row>
    <row r="6799" spans="1:5">
      <c r="A6799" s="1">
        <v>1983</v>
      </c>
      <c r="B6799" s="1">
        <v>24</v>
      </c>
      <c r="C6799" s="1">
        <v>420066.46</v>
      </c>
      <c r="D6799" s="1">
        <v>426648.13</v>
      </c>
      <c r="E6799" s="1">
        <v>846714.59</v>
      </c>
    </row>
    <row r="6800" spans="1:5">
      <c r="A6800" s="1">
        <v>1983</v>
      </c>
      <c r="B6800" s="1">
        <v>25</v>
      </c>
      <c r="C6800" s="1">
        <v>406972.97</v>
      </c>
      <c r="D6800" s="1">
        <v>411116.18</v>
      </c>
      <c r="E6800" s="1">
        <v>818089.16</v>
      </c>
    </row>
    <row r="6801" spans="1:5">
      <c r="A6801" s="1">
        <v>1983</v>
      </c>
      <c r="B6801" s="1">
        <v>26</v>
      </c>
      <c r="C6801" s="1">
        <v>394436.11</v>
      </c>
      <c r="D6801" s="1">
        <v>398371.99</v>
      </c>
      <c r="E6801" s="1">
        <v>792808.1</v>
      </c>
    </row>
    <row r="6802" spans="1:5">
      <c r="A6802" s="1">
        <v>1983</v>
      </c>
      <c r="B6802" s="1">
        <v>27</v>
      </c>
      <c r="C6802" s="1">
        <v>383855.2</v>
      </c>
      <c r="D6802" s="1">
        <v>389993.75</v>
      </c>
      <c r="E6802" s="1">
        <v>773848.94</v>
      </c>
    </row>
    <row r="6803" spans="1:5">
      <c r="A6803" s="1">
        <v>1983</v>
      </c>
      <c r="B6803" s="1">
        <v>28</v>
      </c>
      <c r="C6803" s="1">
        <v>373057.5</v>
      </c>
      <c r="D6803" s="1">
        <v>380317.47</v>
      </c>
      <c r="E6803" s="1">
        <v>753374.97</v>
      </c>
    </row>
    <row r="6804" spans="1:5">
      <c r="A6804" s="1">
        <v>1983</v>
      </c>
      <c r="B6804" s="1">
        <v>29</v>
      </c>
      <c r="C6804" s="1">
        <v>375089.16</v>
      </c>
      <c r="D6804" s="1">
        <v>382241.4</v>
      </c>
      <c r="E6804" s="1">
        <v>757330.55</v>
      </c>
    </row>
    <row r="6805" spans="1:5">
      <c r="A6805" s="1">
        <v>1983</v>
      </c>
      <c r="B6805" s="1">
        <v>30</v>
      </c>
      <c r="C6805" s="1">
        <v>373884.27</v>
      </c>
      <c r="D6805" s="1">
        <v>380064.61</v>
      </c>
      <c r="E6805" s="1">
        <v>753948.88</v>
      </c>
    </row>
    <row r="6806" spans="1:5">
      <c r="A6806" s="1">
        <v>1983</v>
      </c>
      <c r="B6806" s="1">
        <v>31</v>
      </c>
      <c r="C6806" s="1">
        <v>370421.28</v>
      </c>
      <c r="D6806" s="1">
        <v>375376.04</v>
      </c>
      <c r="E6806" s="1">
        <v>745797.32</v>
      </c>
    </row>
    <row r="6807" spans="1:5">
      <c r="A6807" s="1">
        <v>1983</v>
      </c>
      <c r="B6807" s="1">
        <v>32</v>
      </c>
      <c r="C6807" s="1">
        <v>378281.13</v>
      </c>
      <c r="D6807" s="1">
        <v>382543.35999999999</v>
      </c>
      <c r="E6807" s="1">
        <v>760824.49</v>
      </c>
    </row>
    <row r="6808" spans="1:5">
      <c r="A6808" s="1">
        <v>1983</v>
      </c>
      <c r="B6808" s="1">
        <v>33</v>
      </c>
      <c r="C6808" s="1">
        <v>389478.88</v>
      </c>
      <c r="D6808" s="1">
        <v>393106.09</v>
      </c>
      <c r="E6808" s="1">
        <v>782584.98</v>
      </c>
    </row>
    <row r="6809" spans="1:5">
      <c r="A6809" s="1">
        <v>1983</v>
      </c>
      <c r="B6809" s="1">
        <v>34</v>
      </c>
      <c r="C6809" s="1">
        <v>406195.63</v>
      </c>
      <c r="D6809" s="1">
        <v>407896.65</v>
      </c>
      <c r="E6809" s="1">
        <v>814092.28</v>
      </c>
    </row>
    <row r="6810" spans="1:5">
      <c r="A6810" s="1">
        <v>1983</v>
      </c>
      <c r="B6810" s="1">
        <v>35</v>
      </c>
      <c r="C6810" s="1">
        <v>429351.99</v>
      </c>
      <c r="D6810" s="1">
        <v>430273.56</v>
      </c>
      <c r="E6810" s="1">
        <v>859625.54</v>
      </c>
    </row>
    <row r="6811" spans="1:5">
      <c r="A6811" s="1">
        <v>1983</v>
      </c>
      <c r="B6811" s="1">
        <v>36</v>
      </c>
      <c r="C6811" s="1">
        <v>456593.33</v>
      </c>
      <c r="D6811" s="1">
        <v>458746.26</v>
      </c>
      <c r="E6811" s="1">
        <v>915339.59</v>
      </c>
    </row>
    <row r="6812" spans="1:5">
      <c r="A6812" s="1">
        <v>1983</v>
      </c>
      <c r="B6812" s="1">
        <v>37</v>
      </c>
      <c r="C6812" s="1">
        <v>382302.5</v>
      </c>
      <c r="D6812" s="1">
        <v>384846.33</v>
      </c>
      <c r="E6812" s="1">
        <v>767148.83</v>
      </c>
    </row>
    <row r="6813" spans="1:5">
      <c r="A6813" s="1">
        <v>1983</v>
      </c>
      <c r="B6813" s="1">
        <v>38</v>
      </c>
      <c r="C6813" s="1">
        <v>367415.32</v>
      </c>
      <c r="D6813" s="1">
        <v>370854.92</v>
      </c>
      <c r="E6813" s="1">
        <v>738270.25</v>
      </c>
    </row>
    <row r="6814" spans="1:5">
      <c r="A6814" s="1">
        <v>1983</v>
      </c>
      <c r="B6814" s="1">
        <v>39</v>
      </c>
      <c r="C6814" s="1">
        <v>360208.63</v>
      </c>
      <c r="D6814" s="1">
        <v>364372.39</v>
      </c>
      <c r="E6814" s="1">
        <v>724581.02</v>
      </c>
    </row>
    <row r="6815" spans="1:5">
      <c r="A6815" s="1">
        <v>1983</v>
      </c>
      <c r="B6815" s="1">
        <v>40</v>
      </c>
      <c r="C6815" s="1">
        <v>350906.31</v>
      </c>
      <c r="D6815" s="1">
        <v>355921.34</v>
      </c>
      <c r="E6815" s="1">
        <v>706827.64</v>
      </c>
    </row>
    <row r="6816" spans="1:5">
      <c r="A6816" s="1">
        <v>1983</v>
      </c>
      <c r="B6816" s="1">
        <v>41</v>
      </c>
      <c r="C6816" s="1">
        <v>323738.78000000003</v>
      </c>
      <c r="D6816" s="1">
        <v>327966.62</v>
      </c>
      <c r="E6816" s="1">
        <v>651705.4</v>
      </c>
    </row>
    <row r="6817" spans="1:5">
      <c r="A6817" s="1">
        <v>1983</v>
      </c>
      <c r="B6817" s="1">
        <v>42</v>
      </c>
      <c r="C6817" s="1">
        <v>305467.34000000003</v>
      </c>
      <c r="D6817" s="1">
        <v>308953.13</v>
      </c>
      <c r="E6817" s="1">
        <v>614420.47</v>
      </c>
    </row>
    <row r="6818" spans="1:5">
      <c r="A6818" s="1">
        <v>1983</v>
      </c>
      <c r="B6818" s="1">
        <v>43</v>
      </c>
      <c r="C6818" s="1">
        <v>315498.98</v>
      </c>
      <c r="D6818" s="1">
        <v>318722.82</v>
      </c>
      <c r="E6818" s="1">
        <v>634221.80000000005</v>
      </c>
    </row>
    <row r="6819" spans="1:5">
      <c r="A6819" s="1">
        <v>1983</v>
      </c>
      <c r="B6819" s="1">
        <v>44</v>
      </c>
      <c r="C6819" s="1">
        <v>320401.05</v>
      </c>
      <c r="D6819" s="1">
        <v>323361.36</v>
      </c>
      <c r="E6819" s="1">
        <v>643762.41</v>
      </c>
    </row>
    <row r="6820" spans="1:5">
      <c r="A6820" s="1">
        <v>1983</v>
      </c>
      <c r="B6820" s="1">
        <v>45</v>
      </c>
      <c r="C6820" s="1">
        <v>321335.46000000002</v>
      </c>
      <c r="D6820" s="1">
        <v>324427.03000000003</v>
      </c>
      <c r="E6820" s="1">
        <v>645762.49</v>
      </c>
    </row>
    <row r="6821" spans="1:5">
      <c r="A6821" s="1">
        <v>1983</v>
      </c>
      <c r="B6821" s="1">
        <v>46</v>
      </c>
      <c r="C6821" s="1">
        <v>315368.90999999997</v>
      </c>
      <c r="D6821" s="1">
        <v>318052.3</v>
      </c>
      <c r="E6821" s="1">
        <v>633421.21</v>
      </c>
    </row>
    <row r="6822" spans="1:5">
      <c r="A6822" s="1">
        <v>1983</v>
      </c>
      <c r="B6822" s="1">
        <v>47</v>
      </c>
      <c r="C6822" s="1">
        <v>311394.31</v>
      </c>
      <c r="D6822" s="1">
        <v>313274.7</v>
      </c>
      <c r="E6822" s="1">
        <v>624669.01</v>
      </c>
    </row>
    <row r="6823" spans="1:5">
      <c r="A6823" s="1">
        <v>1983</v>
      </c>
      <c r="B6823" s="1">
        <v>48</v>
      </c>
      <c r="C6823" s="1">
        <v>305934.28999999998</v>
      </c>
      <c r="D6823" s="1">
        <v>307419.18</v>
      </c>
      <c r="E6823" s="1">
        <v>613353.46</v>
      </c>
    </row>
    <row r="6824" spans="1:5">
      <c r="A6824" s="1">
        <v>1983</v>
      </c>
      <c r="B6824" s="1">
        <v>49</v>
      </c>
      <c r="C6824" s="1">
        <v>301442.23</v>
      </c>
      <c r="D6824" s="1">
        <v>302163.49</v>
      </c>
      <c r="E6824" s="1">
        <v>603605.71</v>
      </c>
    </row>
    <row r="6825" spans="1:5">
      <c r="A6825" s="1">
        <v>1983</v>
      </c>
      <c r="B6825" s="1">
        <v>50</v>
      </c>
      <c r="C6825" s="1">
        <v>303360.03999999998</v>
      </c>
      <c r="D6825" s="1">
        <v>302914.73</v>
      </c>
      <c r="E6825" s="1">
        <v>606274.77</v>
      </c>
    </row>
    <row r="6826" spans="1:5">
      <c r="A6826" s="1">
        <v>1983</v>
      </c>
      <c r="B6826" s="1">
        <v>51</v>
      </c>
      <c r="C6826" s="1">
        <v>310727.08</v>
      </c>
      <c r="D6826" s="1">
        <v>308906.7</v>
      </c>
      <c r="E6826" s="1">
        <v>619633.78</v>
      </c>
    </row>
    <row r="6827" spans="1:5">
      <c r="A6827" s="1">
        <v>1983</v>
      </c>
      <c r="B6827" s="1">
        <v>52</v>
      </c>
      <c r="C6827" s="1">
        <v>317607.87</v>
      </c>
      <c r="D6827" s="1">
        <v>312636.86</v>
      </c>
      <c r="E6827" s="1">
        <v>630244.73</v>
      </c>
    </row>
    <row r="6828" spans="1:5">
      <c r="A6828" s="1">
        <v>1983</v>
      </c>
      <c r="B6828" s="1">
        <v>53</v>
      </c>
      <c r="C6828" s="1">
        <v>319945.09000000003</v>
      </c>
      <c r="D6828" s="1">
        <v>310962.17</v>
      </c>
      <c r="E6828" s="1">
        <v>630907.26</v>
      </c>
    </row>
    <row r="6829" spans="1:5">
      <c r="A6829" s="1">
        <v>1983</v>
      </c>
      <c r="B6829" s="1">
        <v>54</v>
      </c>
      <c r="C6829" s="1">
        <v>317580.53999999998</v>
      </c>
      <c r="D6829" s="1">
        <v>307438.84000000003</v>
      </c>
      <c r="E6829" s="1">
        <v>625019.39</v>
      </c>
    </row>
    <row r="6830" spans="1:5">
      <c r="A6830" s="1">
        <v>1983</v>
      </c>
      <c r="B6830" s="1">
        <v>55</v>
      </c>
      <c r="C6830" s="1">
        <v>316195.77</v>
      </c>
      <c r="D6830" s="1">
        <v>305972.23</v>
      </c>
      <c r="E6830" s="1">
        <v>622167.99</v>
      </c>
    </row>
    <row r="6831" spans="1:5">
      <c r="A6831" s="1">
        <v>1983</v>
      </c>
      <c r="B6831" s="1">
        <v>56</v>
      </c>
      <c r="C6831" s="1">
        <v>319076.81</v>
      </c>
      <c r="D6831" s="1">
        <v>307864.18</v>
      </c>
      <c r="E6831" s="1">
        <v>626941</v>
      </c>
    </row>
    <row r="6832" spans="1:5">
      <c r="A6832" s="1">
        <v>1983</v>
      </c>
      <c r="B6832" s="1">
        <v>57</v>
      </c>
      <c r="C6832" s="1">
        <v>322706.99</v>
      </c>
      <c r="D6832" s="1">
        <v>309298.21000000002</v>
      </c>
      <c r="E6832" s="1">
        <v>632005.19999999995</v>
      </c>
    </row>
    <row r="6833" spans="1:5">
      <c r="A6833" s="1">
        <v>1983</v>
      </c>
      <c r="B6833" s="1">
        <v>58</v>
      </c>
      <c r="C6833" s="1">
        <v>324710.27</v>
      </c>
      <c r="D6833" s="1">
        <v>307623.38</v>
      </c>
      <c r="E6833" s="1">
        <v>632333.65</v>
      </c>
    </row>
    <row r="6834" spans="1:5">
      <c r="A6834" s="1">
        <v>1983</v>
      </c>
      <c r="B6834" s="1">
        <v>59</v>
      </c>
      <c r="C6834" s="1">
        <v>327383.12</v>
      </c>
      <c r="D6834" s="1">
        <v>305465.56</v>
      </c>
      <c r="E6834" s="1">
        <v>632848.68000000005</v>
      </c>
    </row>
    <row r="6835" spans="1:5">
      <c r="A6835" s="1">
        <v>1983</v>
      </c>
      <c r="B6835" s="1">
        <v>60</v>
      </c>
      <c r="C6835" s="1">
        <v>334190.81</v>
      </c>
      <c r="D6835" s="1">
        <v>307316.96999999997</v>
      </c>
      <c r="E6835" s="1">
        <v>641507.78</v>
      </c>
    </row>
    <row r="6836" spans="1:5">
      <c r="A6836" s="1">
        <v>1983</v>
      </c>
      <c r="B6836" s="1">
        <v>61</v>
      </c>
      <c r="C6836" s="1">
        <v>347371.77</v>
      </c>
      <c r="D6836" s="1">
        <v>315117.96000000002</v>
      </c>
      <c r="E6836" s="1">
        <v>662489.73</v>
      </c>
    </row>
    <row r="6837" spans="1:5">
      <c r="A6837" s="1">
        <v>1983</v>
      </c>
      <c r="B6837" s="1">
        <v>62</v>
      </c>
      <c r="C6837" s="1">
        <v>363142.2</v>
      </c>
      <c r="D6837" s="1">
        <v>324099.76</v>
      </c>
      <c r="E6837" s="1">
        <v>687241.96</v>
      </c>
    </row>
    <row r="6838" spans="1:5">
      <c r="A6838" s="1">
        <v>1983</v>
      </c>
      <c r="B6838" s="1">
        <v>63</v>
      </c>
      <c r="C6838" s="1">
        <v>344405.55</v>
      </c>
      <c r="D6838" s="1">
        <v>302028.32</v>
      </c>
      <c r="E6838" s="1">
        <v>646433.87</v>
      </c>
    </row>
    <row r="6839" spans="1:5">
      <c r="A6839" s="1">
        <v>1983</v>
      </c>
      <c r="B6839" s="1">
        <v>64</v>
      </c>
      <c r="C6839" s="1">
        <v>285117.77</v>
      </c>
      <c r="D6839" s="1">
        <v>245227.28</v>
      </c>
      <c r="E6839" s="1">
        <v>530345.05000000005</v>
      </c>
    </row>
    <row r="6840" spans="1:5">
      <c r="A6840" s="1">
        <v>1983</v>
      </c>
      <c r="B6840" s="1">
        <v>65</v>
      </c>
      <c r="C6840" s="1">
        <v>255845.68</v>
      </c>
      <c r="D6840" s="1">
        <v>216196.22</v>
      </c>
      <c r="E6840" s="1">
        <v>472041.9</v>
      </c>
    </row>
    <row r="6841" spans="1:5">
      <c r="A6841" s="1">
        <v>1983</v>
      </c>
      <c r="B6841" s="1">
        <v>66</v>
      </c>
      <c r="C6841" s="1">
        <v>269352.56</v>
      </c>
      <c r="D6841" s="1">
        <v>225227.98</v>
      </c>
      <c r="E6841" s="1">
        <v>494580.54</v>
      </c>
    </row>
    <row r="6842" spans="1:5">
      <c r="A6842" s="1">
        <v>1983</v>
      </c>
      <c r="B6842" s="1">
        <v>67</v>
      </c>
      <c r="C6842" s="1">
        <v>288149.7</v>
      </c>
      <c r="D6842" s="1">
        <v>237420.71</v>
      </c>
      <c r="E6842" s="1">
        <v>525570.42000000004</v>
      </c>
    </row>
    <row r="6843" spans="1:5">
      <c r="A6843" s="1">
        <v>1983</v>
      </c>
      <c r="B6843" s="1">
        <v>68</v>
      </c>
      <c r="C6843" s="1">
        <v>300959.53999999998</v>
      </c>
      <c r="D6843" s="1">
        <v>241996.84</v>
      </c>
      <c r="E6843" s="1">
        <v>542956.38</v>
      </c>
    </row>
    <row r="6844" spans="1:5">
      <c r="A6844" s="1">
        <v>1983</v>
      </c>
      <c r="B6844" s="1">
        <v>69</v>
      </c>
      <c r="C6844" s="1">
        <v>302499.90999999997</v>
      </c>
      <c r="D6844" s="1">
        <v>237872.41</v>
      </c>
      <c r="E6844" s="1">
        <v>540372.31999999995</v>
      </c>
    </row>
    <row r="6845" spans="1:5">
      <c r="A6845" s="1">
        <v>1983</v>
      </c>
      <c r="B6845" s="1">
        <v>70</v>
      </c>
      <c r="C6845" s="1">
        <v>294607.96000000002</v>
      </c>
      <c r="D6845" s="1">
        <v>227361.05</v>
      </c>
      <c r="E6845" s="1">
        <v>521969.01</v>
      </c>
    </row>
    <row r="6846" spans="1:5">
      <c r="A6846" s="1">
        <v>1983</v>
      </c>
      <c r="B6846" s="1">
        <v>71</v>
      </c>
      <c r="C6846" s="1">
        <v>284758.14</v>
      </c>
      <c r="D6846" s="1">
        <v>214406.95</v>
      </c>
      <c r="E6846" s="1">
        <v>499165.09</v>
      </c>
    </row>
    <row r="6847" spans="1:5">
      <c r="A6847" s="1">
        <v>1983</v>
      </c>
      <c r="B6847" s="1">
        <v>72</v>
      </c>
      <c r="C6847" s="1">
        <v>276848.44</v>
      </c>
      <c r="D6847" s="1">
        <v>202158.25</v>
      </c>
      <c r="E6847" s="1">
        <v>479006.69</v>
      </c>
    </row>
    <row r="6848" spans="1:5">
      <c r="A6848" s="1">
        <v>1983</v>
      </c>
      <c r="B6848" s="1">
        <v>73</v>
      </c>
      <c r="C6848" s="1">
        <v>270462.48</v>
      </c>
      <c r="D6848" s="1">
        <v>190693.45</v>
      </c>
      <c r="E6848" s="1">
        <v>461155.92</v>
      </c>
    </row>
    <row r="6849" spans="1:5">
      <c r="A6849" s="1">
        <v>1983</v>
      </c>
      <c r="B6849" s="1">
        <v>74</v>
      </c>
      <c r="C6849" s="1">
        <v>262321.68</v>
      </c>
      <c r="D6849" s="1">
        <v>178044.7</v>
      </c>
      <c r="E6849" s="1">
        <v>440366.38</v>
      </c>
    </row>
    <row r="6850" spans="1:5">
      <c r="A6850" s="1">
        <v>1983</v>
      </c>
      <c r="B6850" s="1">
        <v>75</v>
      </c>
      <c r="C6850" s="1">
        <v>250081.68</v>
      </c>
      <c r="D6850" s="1">
        <v>163169.28</v>
      </c>
      <c r="E6850" s="1">
        <v>413250.97</v>
      </c>
    </row>
    <row r="6851" spans="1:5">
      <c r="A6851" s="1">
        <v>1983</v>
      </c>
      <c r="B6851" s="1">
        <v>76</v>
      </c>
      <c r="C6851" s="1">
        <v>235539.22</v>
      </c>
      <c r="D6851" s="1">
        <v>146908.16</v>
      </c>
      <c r="E6851" s="1">
        <v>382447.38</v>
      </c>
    </row>
    <row r="6852" spans="1:5">
      <c r="A6852" s="1">
        <v>1983</v>
      </c>
      <c r="B6852" s="1">
        <v>77</v>
      </c>
      <c r="C6852" s="1">
        <v>222134.65</v>
      </c>
      <c r="D6852" s="1">
        <v>131393.68</v>
      </c>
      <c r="E6852" s="1">
        <v>353528.33</v>
      </c>
    </row>
    <row r="6853" spans="1:5">
      <c r="A6853" s="1">
        <v>1983</v>
      </c>
      <c r="B6853" s="1">
        <v>78</v>
      </c>
      <c r="C6853" s="1">
        <v>208438.41</v>
      </c>
      <c r="D6853" s="1">
        <v>116933.09</v>
      </c>
      <c r="E6853" s="1">
        <v>325371.5</v>
      </c>
    </row>
    <row r="6854" spans="1:5">
      <c r="A6854" s="1">
        <v>1983</v>
      </c>
      <c r="B6854" s="1">
        <v>79</v>
      </c>
      <c r="C6854" s="1">
        <v>192711.34</v>
      </c>
      <c r="D6854" s="1">
        <v>102950.2</v>
      </c>
      <c r="E6854" s="1">
        <v>295661.55</v>
      </c>
    </row>
    <row r="6855" spans="1:5">
      <c r="A6855" s="1">
        <v>1983</v>
      </c>
      <c r="B6855" s="1">
        <v>80</v>
      </c>
      <c r="C6855" s="1">
        <v>175961.79</v>
      </c>
      <c r="D6855" s="1">
        <v>88429.78</v>
      </c>
      <c r="E6855" s="1">
        <v>264391.57</v>
      </c>
    </row>
    <row r="6856" spans="1:5">
      <c r="A6856" s="1">
        <v>1983</v>
      </c>
      <c r="B6856" s="1">
        <v>81</v>
      </c>
      <c r="C6856" s="1">
        <v>159013.82999999999</v>
      </c>
      <c r="D6856" s="1">
        <v>74980.94</v>
      </c>
      <c r="E6856" s="1">
        <v>233994.77</v>
      </c>
    </row>
    <row r="6857" spans="1:5">
      <c r="A6857" s="1">
        <v>1983</v>
      </c>
      <c r="B6857" s="1">
        <v>82</v>
      </c>
      <c r="C6857" s="1">
        <v>143308.42000000001</v>
      </c>
      <c r="D6857" s="1">
        <v>62843.92</v>
      </c>
      <c r="E6857" s="1">
        <v>206152.34</v>
      </c>
    </row>
    <row r="6858" spans="1:5">
      <c r="A6858" s="1">
        <v>1983</v>
      </c>
      <c r="B6858" s="1">
        <v>83</v>
      </c>
      <c r="C6858" s="1">
        <v>126968.83</v>
      </c>
      <c r="D6858" s="1">
        <v>51248.73</v>
      </c>
      <c r="E6858" s="1">
        <v>178217.57</v>
      </c>
    </row>
    <row r="6859" spans="1:5">
      <c r="A6859" s="1">
        <v>1983</v>
      </c>
      <c r="B6859" s="1">
        <v>84</v>
      </c>
      <c r="C6859" s="1">
        <v>109607.89</v>
      </c>
      <c r="D6859" s="1">
        <v>40554.68</v>
      </c>
      <c r="E6859" s="1">
        <v>150162.56</v>
      </c>
    </row>
    <row r="6860" spans="1:5">
      <c r="A6860" s="1">
        <v>1983</v>
      </c>
      <c r="B6860" s="1">
        <v>85</v>
      </c>
      <c r="C6860" s="1">
        <v>94395.25</v>
      </c>
      <c r="D6860" s="1">
        <v>32396.92</v>
      </c>
      <c r="E6860" s="1">
        <v>126792.17</v>
      </c>
    </row>
    <row r="6861" spans="1:5">
      <c r="A6861" s="1">
        <v>1983</v>
      </c>
      <c r="B6861" s="1">
        <v>86</v>
      </c>
      <c r="C6861" s="1">
        <v>81041.03</v>
      </c>
      <c r="D6861" s="1">
        <v>26203.7</v>
      </c>
      <c r="E6861" s="1">
        <v>107244.73</v>
      </c>
    </row>
    <row r="6862" spans="1:5">
      <c r="A6862" s="1">
        <v>1983</v>
      </c>
      <c r="B6862" s="1">
        <v>87</v>
      </c>
      <c r="C6862" s="1">
        <v>68623.850000000006</v>
      </c>
      <c r="D6862" s="1">
        <v>20992.29</v>
      </c>
      <c r="E6862" s="1">
        <v>89616.14</v>
      </c>
    </row>
    <row r="6863" spans="1:5">
      <c r="A6863" s="1">
        <v>1983</v>
      </c>
      <c r="B6863" s="1">
        <v>88</v>
      </c>
      <c r="C6863" s="1">
        <v>56606.95</v>
      </c>
      <c r="D6863" s="1">
        <v>16462.759999999998</v>
      </c>
      <c r="E6863" s="1">
        <v>73069.710000000006</v>
      </c>
    </row>
    <row r="6864" spans="1:5">
      <c r="A6864" s="1">
        <v>1983</v>
      </c>
      <c r="B6864" s="1">
        <v>89</v>
      </c>
      <c r="C6864" s="1">
        <v>46196.81</v>
      </c>
      <c r="D6864" s="1">
        <v>12847.07</v>
      </c>
      <c r="E6864" s="1">
        <v>59043.87</v>
      </c>
    </row>
    <row r="6865" spans="1:5">
      <c r="A6865" s="1">
        <v>1983</v>
      </c>
      <c r="B6865" s="1">
        <v>90</v>
      </c>
      <c r="C6865" s="1">
        <v>37211.42</v>
      </c>
      <c r="D6865" s="1">
        <v>9936.68</v>
      </c>
      <c r="E6865" s="1">
        <v>47148.1</v>
      </c>
    </row>
    <row r="6866" spans="1:5">
      <c r="A6866" s="1">
        <v>1983</v>
      </c>
      <c r="B6866" s="1">
        <v>91</v>
      </c>
      <c r="C6866" s="1">
        <v>29122.73</v>
      </c>
      <c r="D6866" s="1">
        <v>7402.02</v>
      </c>
      <c r="E6866" s="1">
        <v>36524.75</v>
      </c>
    </row>
    <row r="6867" spans="1:5">
      <c r="A6867" s="1">
        <v>1983</v>
      </c>
      <c r="B6867" s="1">
        <v>92</v>
      </c>
      <c r="C6867" s="1">
        <v>22178.49</v>
      </c>
      <c r="D6867" s="1">
        <v>5336.52</v>
      </c>
      <c r="E6867" s="1">
        <v>27515.01</v>
      </c>
    </row>
    <row r="6868" spans="1:5">
      <c r="A6868" s="1">
        <v>1983</v>
      </c>
      <c r="B6868" s="1">
        <v>93</v>
      </c>
      <c r="C6868" s="1">
        <v>16593.759999999998</v>
      </c>
      <c r="D6868" s="1">
        <v>3802.39</v>
      </c>
      <c r="E6868" s="1">
        <v>20396.14</v>
      </c>
    </row>
    <row r="6869" spans="1:5">
      <c r="A6869" s="1">
        <v>1983</v>
      </c>
      <c r="B6869" s="1">
        <v>94</v>
      </c>
      <c r="C6869" s="1">
        <v>12327.5</v>
      </c>
      <c r="D6869" s="1">
        <v>2661.81</v>
      </c>
      <c r="E6869" s="1">
        <v>14989.31</v>
      </c>
    </row>
    <row r="6870" spans="1:5">
      <c r="A6870" s="1">
        <v>1983</v>
      </c>
      <c r="B6870" s="1">
        <v>95</v>
      </c>
      <c r="C6870" s="1">
        <v>8756.77</v>
      </c>
      <c r="D6870" s="1">
        <v>1751.29</v>
      </c>
      <c r="E6870" s="1">
        <v>10508.06</v>
      </c>
    </row>
    <row r="6871" spans="1:5">
      <c r="A6871" s="1">
        <v>1983</v>
      </c>
      <c r="B6871" s="1">
        <v>96</v>
      </c>
      <c r="C6871" s="1">
        <v>6069.25</v>
      </c>
      <c r="D6871" s="1">
        <v>1126.32</v>
      </c>
      <c r="E6871" s="1">
        <v>7195.57</v>
      </c>
    </row>
    <row r="6872" spans="1:5">
      <c r="A6872" s="1">
        <v>1983</v>
      </c>
      <c r="B6872" s="1">
        <v>97</v>
      </c>
      <c r="C6872" s="1">
        <v>4110.63</v>
      </c>
      <c r="D6872" s="1">
        <v>722.9</v>
      </c>
      <c r="E6872" s="1">
        <v>4833.53</v>
      </c>
    </row>
    <row r="6873" spans="1:5">
      <c r="A6873" s="1">
        <v>1983</v>
      </c>
      <c r="B6873" s="1">
        <v>98</v>
      </c>
      <c r="C6873" s="1">
        <v>2715.59</v>
      </c>
      <c r="D6873" s="1">
        <v>466.48</v>
      </c>
      <c r="E6873" s="1">
        <v>3182.07</v>
      </c>
    </row>
    <row r="6874" spans="1:5">
      <c r="A6874" s="1">
        <v>1983</v>
      </c>
      <c r="B6874" s="1">
        <v>99</v>
      </c>
      <c r="C6874" s="1">
        <v>1788.19</v>
      </c>
      <c r="D6874" s="1">
        <v>295.58999999999997</v>
      </c>
      <c r="E6874" s="1">
        <v>2083.77</v>
      </c>
    </row>
    <row r="6875" spans="1:5">
      <c r="A6875" s="1">
        <v>1983</v>
      </c>
      <c r="B6875" s="1">
        <v>100</v>
      </c>
      <c r="C6875" s="1">
        <v>1137.75</v>
      </c>
      <c r="D6875" s="1">
        <v>174.05</v>
      </c>
      <c r="E6875" s="1">
        <v>1311.79</v>
      </c>
    </row>
    <row r="6876" spans="1:5">
      <c r="A6876" s="1">
        <v>1983</v>
      </c>
      <c r="B6876" s="1">
        <v>101</v>
      </c>
      <c r="C6876" s="1">
        <v>669.63</v>
      </c>
      <c r="D6876" s="1">
        <v>90.34</v>
      </c>
      <c r="E6876" s="1">
        <v>759.97</v>
      </c>
    </row>
    <row r="6877" spans="1:5">
      <c r="A6877" s="1">
        <v>1983</v>
      </c>
      <c r="B6877" s="1">
        <v>102</v>
      </c>
      <c r="C6877" s="1">
        <v>376.22</v>
      </c>
      <c r="D6877" s="1">
        <v>44.19</v>
      </c>
      <c r="E6877" s="1">
        <v>420.4</v>
      </c>
    </row>
    <row r="6878" spans="1:5">
      <c r="A6878" s="1">
        <v>1983</v>
      </c>
      <c r="B6878" s="1">
        <v>103</v>
      </c>
      <c r="C6878" s="1">
        <v>202.68</v>
      </c>
      <c r="D6878" s="1">
        <v>19.96</v>
      </c>
      <c r="E6878" s="1">
        <v>222.64</v>
      </c>
    </row>
    <row r="6879" spans="1:5">
      <c r="A6879" s="1">
        <v>1983</v>
      </c>
      <c r="B6879" s="1">
        <v>104</v>
      </c>
      <c r="C6879" s="1">
        <v>100.63</v>
      </c>
      <c r="D6879" s="1">
        <v>9.33</v>
      </c>
      <c r="E6879" s="1">
        <v>109.96</v>
      </c>
    </row>
    <row r="6880" spans="1:5">
      <c r="A6880" s="1">
        <v>1983</v>
      </c>
      <c r="B6880" s="1">
        <v>105</v>
      </c>
      <c r="C6880" s="1">
        <v>53.56</v>
      </c>
      <c r="D6880" s="1">
        <v>4.55</v>
      </c>
      <c r="E6880" s="1">
        <v>58.11</v>
      </c>
    </row>
    <row r="6881" spans="1:5">
      <c r="A6881" s="1">
        <v>1983</v>
      </c>
      <c r="B6881" s="1">
        <v>106</v>
      </c>
      <c r="C6881" s="1">
        <v>26.58</v>
      </c>
      <c r="D6881" s="1">
        <v>2.31</v>
      </c>
      <c r="E6881" s="1">
        <v>28.89</v>
      </c>
    </row>
    <row r="6882" spans="1:5">
      <c r="A6882" s="1">
        <v>1983</v>
      </c>
      <c r="B6882" s="1">
        <v>107</v>
      </c>
      <c r="C6882" s="1">
        <v>11.51</v>
      </c>
      <c r="D6882" s="1">
        <v>1.96</v>
      </c>
      <c r="E6882" s="1">
        <v>13.47</v>
      </c>
    </row>
    <row r="6883" spans="1:5">
      <c r="A6883" s="1">
        <v>1983</v>
      </c>
      <c r="B6883" s="1">
        <v>108</v>
      </c>
      <c r="C6883" s="1">
        <v>5.12</v>
      </c>
      <c r="D6883" s="1">
        <v>0.68</v>
      </c>
      <c r="E6883" s="1">
        <v>5.81</v>
      </c>
    </row>
    <row r="6884" spans="1:5">
      <c r="A6884" s="1">
        <v>1983</v>
      </c>
      <c r="B6884" s="1">
        <v>109</v>
      </c>
      <c r="C6884" s="1">
        <v>1.67</v>
      </c>
      <c r="D6884" s="1">
        <v>0</v>
      </c>
      <c r="E6884" s="1">
        <v>1.67</v>
      </c>
    </row>
    <row r="6885" spans="1:5">
      <c r="A6885" s="1">
        <v>1983</v>
      </c>
      <c r="B6885" s="1" t="s">
        <v>121</v>
      </c>
      <c r="C6885" s="1">
        <v>0.23</v>
      </c>
      <c r="D6885" s="1">
        <v>0</v>
      </c>
      <c r="E6885" s="1">
        <v>0.23</v>
      </c>
    </row>
    <row r="6886" spans="1:5">
      <c r="A6886" s="1">
        <v>1984</v>
      </c>
      <c r="B6886" s="1">
        <v>0</v>
      </c>
      <c r="C6886" s="1">
        <v>349910.46</v>
      </c>
      <c r="D6886" s="1">
        <v>367350.26</v>
      </c>
      <c r="E6886" s="1">
        <v>717260.72</v>
      </c>
    </row>
    <row r="6887" spans="1:5">
      <c r="A6887" s="1">
        <v>1984</v>
      </c>
      <c r="B6887" s="1">
        <v>1</v>
      </c>
      <c r="C6887" s="1">
        <v>347850.43</v>
      </c>
      <c r="D6887" s="1">
        <v>365216.53</v>
      </c>
      <c r="E6887" s="1">
        <v>713066.96</v>
      </c>
    </row>
    <row r="6888" spans="1:5">
      <c r="A6888" s="1">
        <v>1984</v>
      </c>
      <c r="B6888" s="1">
        <v>2</v>
      </c>
      <c r="C6888" s="1">
        <v>347803.67</v>
      </c>
      <c r="D6888" s="1">
        <v>365169.64</v>
      </c>
      <c r="E6888" s="1">
        <v>712973.3</v>
      </c>
    </row>
    <row r="6889" spans="1:5">
      <c r="A6889" s="1">
        <v>1984</v>
      </c>
      <c r="B6889" s="1">
        <v>3</v>
      </c>
      <c r="C6889" s="1">
        <v>352273.69</v>
      </c>
      <c r="D6889" s="1">
        <v>369601.84</v>
      </c>
      <c r="E6889" s="1">
        <v>721875.52</v>
      </c>
    </row>
    <row r="6890" spans="1:5">
      <c r="A6890" s="1">
        <v>1984</v>
      </c>
      <c r="B6890" s="1">
        <v>4</v>
      </c>
      <c r="C6890" s="1">
        <v>351993.23</v>
      </c>
      <c r="D6890" s="1">
        <v>369883.17</v>
      </c>
      <c r="E6890" s="1">
        <v>721876.4</v>
      </c>
    </row>
    <row r="6891" spans="1:5">
      <c r="A6891" s="1">
        <v>1984</v>
      </c>
      <c r="B6891" s="1">
        <v>5</v>
      </c>
      <c r="C6891" s="1">
        <v>341762.82</v>
      </c>
      <c r="D6891" s="1">
        <v>360006.84</v>
      </c>
      <c r="E6891" s="1">
        <v>701769.65</v>
      </c>
    </row>
    <row r="6892" spans="1:5">
      <c r="A6892" s="1">
        <v>1984</v>
      </c>
      <c r="B6892" s="1">
        <v>6</v>
      </c>
      <c r="C6892" s="1">
        <v>318637.95</v>
      </c>
      <c r="D6892" s="1">
        <v>336170.21</v>
      </c>
      <c r="E6892" s="1">
        <v>654808.16</v>
      </c>
    </row>
    <row r="6893" spans="1:5">
      <c r="A6893" s="1">
        <v>1984</v>
      </c>
      <c r="B6893" s="1">
        <v>7</v>
      </c>
      <c r="C6893" s="1">
        <v>312552.48</v>
      </c>
      <c r="D6893" s="1">
        <v>329974.59999999998</v>
      </c>
      <c r="E6893" s="1">
        <v>642527.07999999996</v>
      </c>
    </row>
    <row r="6894" spans="1:5">
      <c r="A6894" s="1">
        <v>1984</v>
      </c>
      <c r="B6894" s="1">
        <v>8</v>
      </c>
      <c r="C6894" s="1">
        <v>324517.40999999997</v>
      </c>
      <c r="D6894" s="1">
        <v>342302.71</v>
      </c>
      <c r="E6894" s="1">
        <v>666820.12</v>
      </c>
    </row>
    <row r="6895" spans="1:5">
      <c r="A6895" s="1">
        <v>1984</v>
      </c>
      <c r="B6895" s="1">
        <v>9</v>
      </c>
      <c r="C6895" s="1">
        <v>338197.62</v>
      </c>
      <c r="D6895" s="1">
        <v>356343.11</v>
      </c>
      <c r="E6895" s="1">
        <v>694540.73</v>
      </c>
    </row>
    <row r="6896" spans="1:5">
      <c r="A6896" s="1">
        <v>1984</v>
      </c>
      <c r="B6896" s="1">
        <v>10</v>
      </c>
      <c r="C6896" s="1">
        <v>352012.1</v>
      </c>
      <c r="D6896" s="1">
        <v>371332.85</v>
      </c>
      <c r="E6896" s="1">
        <v>723344.95</v>
      </c>
    </row>
    <row r="6897" spans="1:5">
      <c r="A6897" s="1">
        <v>1984</v>
      </c>
      <c r="B6897" s="1">
        <v>11</v>
      </c>
      <c r="C6897" s="1">
        <v>374821.78</v>
      </c>
      <c r="D6897" s="1">
        <v>395811.18</v>
      </c>
      <c r="E6897" s="1">
        <v>770632.96</v>
      </c>
    </row>
    <row r="6898" spans="1:5">
      <c r="A6898" s="1">
        <v>1984</v>
      </c>
      <c r="B6898" s="1">
        <v>12</v>
      </c>
      <c r="C6898" s="1">
        <v>397385.27</v>
      </c>
      <c r="D6898" s="1">
        <v>418680.86</v>
      </c>
      <c r="E6898" s="1">
        <v>816066.13</v>
      </c>
    </row>
    <row r="6899" spans="1:5">
      <c r="A6899" s="1">
        <v>1984</v>
      </c>
      <c r="B6899" s="1">
        <v>13</v>
      </c>
      <c r="C6899" s="1">
        <v>420884.91</v>
      </c>
      <c r="D6899" s="1">
        <v>441671.71</v>
      </c>
      <c r="E6899" s="1">
        <v>862556.62</v>
      </c>
    </row>
    <row r="6900" spans="1:5">
      <c r="A6900" s="1">
        <v>1984</v>
      </c>
      <c r="B6900" s="1">
        <v>14</v>
      </c>
      <c r="C6900" s="1">
        <v>419941.12</v>
      </c>
      <c r="D6900" s="1">
        <v>440000.17</v>
      </c>
      <c r="E6900" s="1">
        <v>859941.29</v>
      </c>
    </row>
    <row r="6901" spans="1:5">
      <c r="A6901" s="1">
        <v>1984</v>
      </c>
      <c r="B6901" s="1">
        <v>15</v>
      </c>
      <c r="C6901" s="1">
        <v>435342.93</v>
      </c>
      <c r="D6901" s="1">
        <v>455920.25</v>
      </c>
      <c r="E6901" s="1">
        <v>891263.17</v>
      </c>
    </row>
    <row r="6902" spans="1:5">
      <c r="A6902" s="1">
        <v>1984</v>
      </c>
      <c r="B6902" s="1">
        <v>16</v>
      </c>
      <c r="C6902" s="1">
        <v>441071.59</v>
      </c>
      <c r="D6902" s="1">
        <v>463440.67</v>
      </c>
      <c r="E6902" s="1">
        <v>904512.25</v>
      </c>
    </row>
    <row r="6903" spans="1:5">
      <c r="A6903" s="1">
        <v>1984</v>
      </c>
      <c r="B6903" s="1">
        <v>17</v>
      </c>
      <c r="C6903" s="1">
        <v>454724.75</v>
      </c>
      <c r="D6903" s="1">
        <v>476841.24</v>
      </c>
      <c r="E6903" s="1">
        <v>931565.99</v>
      </c>
    </row>
    <row r="6904" spans="1:5">
      <c r="A6904" s="1">
        <v>1984</v>
      </c>
      <c r="B6904" s="1">
        <v>18</v>
      </c>
      <c r="C6904" s="1">
        <v>462571.84</v>
      </c>
      <c r="D6904" s="1">
        <v>481685.46</v>
      </c>
      <c r="E6904" s="1">
        <v>944257.31</v>
      </c>
    </row>
    <row r="6905" spans="1:5">
      <c r="A6905" s="1">
        <v>1984</v>
      </c>
      <c r="B6905" s="1">
        <v>19</v>
      </c>
      <c r="C6905" s="1">
        <v>472302.83</v>
      </c>
      <c r="D6905" s="1">
        <v>489975.45</v>
      </c>
      <c r="E6905" s="1">
        <v>962278.28</v>
      </c>
    </row>
    <row r="6906" spans="1:5">
      <c r="A6906" s="1">
        <v>1984</v>
      </c>
      <c r="B6906" s="1">
        <v>20</v>
      </c>
      <c r="C6906" s="1">
        <v>473087.56</v>
      </c>
      <c r="D6906" s="1">
        <v>487418.77</v>
      </c>
      <c r="E6906" s="1">
        <v>960506.33</v>
      </c>
    </row>
    <row r="6907" spans="1:5">
      <c r="A6907" s="1">
        <v>1984</v>
      </c>
      <c r="B6907" s="1">
        <v>21</v>
      </c>
      <c r="C6907" s="1">
        <v>469051.65</v>
      </c>
      <c r="D6907" s="1">
        <v>480035.58</v>
      </c>
      <c r="E6907" s="1">
        <v>949087.23</v>
      </c>
    </row>
    <row r="6908" spans="1:5">
      <c r="A6908" s="1">
        <v>1984</v>
      </c>
      <c r="B6908" s="1">
        <v>22</v>
      </c>
      <c r="C6908" s="1">
        <v>460451.02</v>
      </c>
      <c r="D6908" s="1">
        <v>468460.95</v>
      </c>
      <c r="E6908" s="1">
        <v>928911.97</v>
      </c>
    </row>
    <row r="6909" spans="1:5">
      <c r="A6909" s="1">
        <v>1984</v>
      </c>
      <c r="B6909" s="1">
        <v>23</v>
      </c>
      <c r="C6909" s="1">
        <v>446490.55</v>
      </c>
      <c r="D6909" s="1">
        <v>454755.3</v>
      </c>
      <c r="E6909" s="1">
        <v>901245.85</v>
      </c>
    </row>
    <row r="6910" spans="1:5">
      <c r="A6910" s="1">
        <v>1984</v>
      </c>
      <c r="B6910" s="1">
        <v>24</v>
      </c>
      <c r="C6910" s="1">
        <v>427095.46</v>
      </c>
      <c r="D6910" s="1">
        <v>435377.91</v>
      </c>
      <c r="E6910" s="1">
        <v>862473.37</v>
      </c>
    </row>
    <row r="6911" spans="1:5">
      <c r="A6911" s="1">
        <v>1984</v>
      </c>
      <c r="B6911" s="1">
        <v>25</v>
      </c>
      <c r="C6911" s="1">
        <v>420054.16</v>
      </c>
      <c r="D6911" s="1">
        <v>426090.48</v>
      </c>
      <c r="E6911" s="1">
        <v>846144.64</v>
      </c>
    </row>
    <row r="6912" spans="1:5">
      <c r="A6912" s="1">
        <v>1984</v>
      </c>
      <c r="B6912" s="1">
        <v>26</v>
      </c>
      <c r="C6912" s="1">
        <v>407082.05</v>
      </c>
      <c r="D6912" s="1">
        <v>410878.86</v>
      </c>
      <c r="E6912" s="1">
        <v>817960.91</v>
      </c>
    </row>
    <row r="6913" spans="1:5">
      <c r="A6913" s="1">
        <v>1984</v>
      </c>
      <c r="B6913" s="1">
        <v>27</v>
      </c>
      <c r="C6913" s="1">
        <v>394303.78</v>
      </c>
      <c r="D6913" s="1">
        <v>398767.46</v>
      </c>
      <c r="E6913" s="1">
        <v>793071.24</v>
      </c>
    </row>
    <row r="6914" spans="1:5">
      <c r="A6914" s="1">
        <v>1984</v>
      </c>
      <c r="B6914" s="1">
        <v>28</v>
      </c>
      <c r="C6914" s="1">
        <v>383396.24</v>
      </c>
      <c r="D6914" s="1">
        <v>390178.15</v>
      </c>
      <c r="E6914" s="1">
        <v>773574.39</v>
      </c>
    </row>
    <row r="6915" spans="1:5">
      <c r="A6915" s="1">
        <v>1984</v>
      </c>
      <c r="B6915" s="1">
        <v>29</v>
      </c>
      <c r="C6915" s="1">
        <v>372475.27</v>
      </c>
      <c r="D6915" s="1">
        <v>380325.32</v>
      </c>
      <c r="E6915" s="1">
        <v>752800.59</v>
      </c>
    </row>
    <row r="6916" spans="1:5">
      <c r="A6916" s="1">
        <v>1984</v>
      </c>
      <c r="B6916" s="1">
        <v>30</v>
      </c>
      <c r="C6916" s="1">
        <v>374843.04</v>
      </c>
      <c r="D6916" s="1">
        <v>382225.35</v>
      </c>
      <c r="E6916" s="1">
        <v>757068.39</v>
      </c>
    </row>
    <row r="6917" spans="1:5">
      <c r="A6917" s="1">
        <v>1984</v>
      </c>
      <c r="B6917" s="1">
        <v>31</v>
      </c>
      <c r="C6917" s="1">
        <v>373869.02</v>
      </c>
      <c r="D6917" s="1">
        <v>379702.34</v>
      </c>
      <c r="E6917" s="1">
        <v>753571.37</v>
      </c>
    </row>
    <row r="6918" spans="1:5">
      <c r="A6918" s="1">
        <v>1984</v>
      </c>
      <c r="B6918" s="1">
        <v>32</v>
      </c>
      <c r="C6918" s="1">
        <v>370601.62</v>
      </c>
      <c r="D6918" s="1">
        <v>374908.92</v>
      </c>
      <c r="E6918" s="1">
        <v>745510.54</v>
      </c>
    </row>
    <row r="6919" spans="1:5">
      <c r="A6919" s="1">
        <v>1984</v>
      </c>
      <c r="B6919" s="1">
        <v>33</v>
      </c>
      <c r="C6919" s="1">
        <v>378595.93</v>
      </c>
      <c r="D6919" s="1">
        <v>382384.56</v>
      </c>
      <c r="E6919" s="1">
        <v>760980.49</v>
      </c>
    </row>
    <row r="6920" spans="1:5">
      <c r="A6920" s="1">
        <v>1984</v>
      </c>
      <c r="B6920" s="1">
        <v>34</v>
      </c>
      <c r="C6920" s="1">
        <v>390129.33</v>
      </c>
      <c r="D6920" s="1">
        <v>392481.01</v>
      </c>
      <c r="E6920" s="1">
        <v>782610.34</v>
      </c>
    </row>
    <row r="6921" spans="1:5">
      <c r="A6921" s="1">
        <v>1984</v>
      </c>
      <c r="B6921" s="1">
        <v>35</v>
      </c>
      <c r="C6921" s="1">
        <v>406989.33</v>
      </c>
      <c r="D6921" s="1">
        <v>407609.64</v>
      </c>
      <c r="E6921" s="1">
        <v>814598.97</v>
      </c>
    </row>
    <row r="6922" spans="1:5">
      <c r="A6922" s="1">
        <v>1984</v>
      </c>
      <c r="B6922" s="1">
        <v>36</v>
      </c>
      <c r="C6922" s="1">
        <v>429672.13</v>
      </c>
      <c r="D6922" s="1">
        <v>430064.51</v>
      </c>
      <c r="E6922" s="1">
        <v>859736.65</v>
      </c>
    </row>
    <row r="6923" spans="1:5">
      <c r="A6923" s="1">
        <v>1984</v>
      </c>
      <c r="B6923" s="1">
        <v>37</v>
      </c>
      <c r="C6923" s="1">
        <v>456585.3</v>
      </c>
      <c r="D6923" s="1">
        <v>458112.54</v>
      </c>
      <c r="E6923" s="1">
        <v>914697.84</v>
      </c>
    </row>
    <row r="6924" spans="1:5">
      <c r="A6924" s="1">
        <v>1984</v>
      </c>
      <c r="B6924" s="1">
        <v>38</v>
      </c>
      <c r="C6924" s="1">
        <v>381785.74</v>
      </c>
      <c r="D6924" s="1">
        <v>384287.62</v>
      </c>
      <c r="E6924" s="1">
        <v>766073.36</v>
      </c>
    </row>
    <row r="6925" spans="1:5">
      <c r="A6925" s="1">
        <v>1984</v>
      </c>
      <c r="B6925" s="1">
        <v>39</v>
      </c>
      <c r="C6925" s="1">
        <v>366999.02</v>
      </c>
      <c r="D6925" s="1">
        <v>370665.46</v>
      </c>
      <c r="E6925" s="1">
        <v>737664.48</v>
      </c>
    </row>
    <row r="6926" spans="1:5">
      <c r="A6926" s="1">
        <v>1984</v>
      </c>
      <c r="B6926" s="1">
        <v>40</v>
      </c>
      <c r="C6926" s="1">
        <v>359788.28</v>
      </c>
      <c r="D6926" s="1">
        <v>364765.35</v>
      </c>
      <c r="E6926" s="1">
        <v>724553.63</v>
      </c>
    </row>
    <row r="6927" spans="1:5">
      <c r="A6927" s="1">
        <v>1984</v>
      </c>
      <c r="B6927" s="1">
        <v>41</v>
      </c>
      <c r="C6927" s="1">
        <v>350355.53</v>
      </c>
      <c r="D6927" s="1">
        <v>355309.43</v>
      </c>
      <c r="E6927" s="1">
        <v>705664.96</v>
      </c>
    </row>
    <row r="6928" spans="1:5">
      <c r="A6928" s="1">
        <v>1984</v>
      </c>
      <c r="B6928" s="1">
        <v>42</v>
      </c>
      <c r="C6928" s="1">
        <v>323147.75</v>
      </c>
      <c r="D6928" s="1">
        <v>327052.69</v>
      </c>
      <c r="E6928" s="1">
        <v>650200.43999999994</v>
      </c>
    </row>
    <row r="6929" spans="1:5">
      <c r="A6929" s="1">
        <v>1984</v>
      </c>
      <c r="B6929" s="1">
        <v>43</v>
      </c>
      <c r="C6929" s="1">
        <v>304833.27</v>
      </c>
      <c r="D6929" s="1">
        <v>307963.59999999998</v>
      </c>
      <c r="E6929" s="1">
        <v>612796.87</v>
      </c>
    </row>
    <row r="6930" spans="1:5">
      <c r="A6930" s="1">
        <v>1984</v>
      </c>
      <c r="B6930" s="1">
        <v>44</v>
      </c>
      <c r="C6930" s="1">
        <v>314823.78000000003</v>
      </c>
      <c r="D6930" s="1">
        <v>317597.21000000002</v>
      </c>
      <c r="E6930" s="1">
        <v>632420.99</v>
      </c>
    </row>
    <row r="6931" spans="1:5">
      <c r="A6931" s="1">
        <v>1984</v>
      </c>
      <c r="B6931" s="1">
        <v>45</v>
      </c>
      <c r="C6931" s="1">
        <v>319772.96000000002</v>
      </c>
      <c r="D6931" s="1">
        <v>322190.02</v>
      </c>
      <c r="E6931" s="1">
        <v>641962.98</v>
      </c>
    </row>
    <row r="6932" spans="1:5">
      <c r="A6932" s="1">
        <v>1984</v>
      </c>
      <c r="B6932" s="1">
        <v>46</v>
      </c>
      <c r="C6932" s="1">
        <v>320674.96000000002</v>
      </c>
      <c r="D6932" s="1">
        <v>323109.53999999998</v>
      </c>
      <c r="E6932" s="1">
        <v>643784.5</v>
      </c>
    </row>
    <row r="6933" spans="1:5">
      <c r="A6933" s="1">
        <v>1984</v>
      </c>
      <c r="B6933" s="1">
        <v>47</v>
      </c>
      <c r="C6933" s="1">
        <v>314700.33</v>
      </c>
      <c r="D6933" s="1">
        <v>316662.21999999997</v>
      </c>
      <c r="E6933" s="1">
        <v>631362.55000000005</v>
      </c>
    </row>
    <row r="6934" spans="1:5">
      <c r="A6934" s="1">
        <v>1984</v>
      </c>
      <c r="B6934" s="1">
        <v>48</v>
      </c>
      <c r="C6934" s="1">
        <v>310523.65000000002</v>
      </c>
      <c r="D6934" s="1">
        <v>311719.96000000002</v>
      </c>
      <c r="E6934" s="1">
        <v>622243.61</v>
      </c>
    </row>
    <row r="6935" spans="1:5">
      <c r="A6935" s="1">
        <v>1984</v>
      </c>
      <c r="B6935" s="1">
        <v>49</v>
      </c>
      <c r="C6935" s="1">
        <v>305033.74</v>
      </c>
      <c r="D6935" s="1">
        <v>306011.26</v>
      </c>
      <c r="E6935" s="1">
        <v>611045</v>
      </c>
    </row>
    <row r="6936" spans="1:5">
      <c r="A6936" s="1">
        <v>1984</v>
      </c>
      <c r="B6936" s="1">
        <v>50</v>
      </c>
      <c r="C6936" s="1">
        <v>300390.74</v>
      </c>
      <c r="D6936" s="1">
        <v>300640.21000000002</v>
      </c>
      <c r="E6936" s="1">
        <v>601030.94999999995</v>
      </c>
    </row>
    <row r="6937" spans="1:5">
      <c r="A6937" s="1">
        <v>1984</v>
      </c>
      <c r="B6937" s="1">
        <v>51</v>
      </c>
      <c r="C6937" s="1">
        <v>302219.89</v>
      </c>
      <c r="D6937" s="1">
        <v>301139.53999999998</v>
      </c>
      <c r="E6937" s="1">
        <v>603359.43000000005</v>
      </c>
    </row>
    <row r="6938" spans="1:5">
      <c r="A6938" s="1">
        <v>1984</v>
      </c>
      <c r="B6938" s="1">
        <v>52</v>
      </c>
      <c r="C6938" s="1">
        <v>309420.19</v>
      </c>
      <c r="D6938" s="1">
        <v>307000.57</v>
      </c>
      <c r="E6938" s="1">
        <v>616420.76</v>
      </c>
    </row>
    <row r="6939" spans="1:5">
      <c r="A6939" s="1">
        <v>1984</v>
      </c>
      <c r="B6939" s="1">
        <v>53</v>
      </c>
      <c r="C6939" s="1">
        <v>316258.45</v>
      </c>
      <c r="D6939" s="1">
        <v>310252.86</v>
      </c>
      <c r="E6939" s="1">
        <v>626511.30000000005</v>
      </c>
    </row>
    <row r="6940" spans="1:5">
      <c r="A6940" s="1">
        <v>1984</v>
      </c>
      <c r="B6940" s="1">
        <v>54</v>
      </c>
      <c r="C6940" s="1">
        <v>318350.93</v>
      </c>
      <c r="D6940" s="1">
        <v>308425.77</v>
      </c>
      <c r="E6940" s="1">
        <v>626776.68999999994</v>
      </c>
    </row>
    <row r="6941" spans="1:5">
      <c r="A6941" s="1">
        <v>1984</v>
      </c>
      <c r="B6941" s="1">
        <v>55</v>
      </c>
      <c r="C6941" s="1">
        <v>315847.34999999998</v>
      </c>
      <c r="D6941" s="1">
        <v>304646.2</v>
      </c>
      <c r="E6941" s="1">
        <v>620493.55000000005</v>
      </c>
    </row>
    <row r="6942" spans="1:5">
      <c r="A6942" s="1">
        <v>1984</v>
      </c>
      <c r="B6942" s="1">
        <v>56</v>
      </c>
      <c r="C6942" s="1">
        <v>314255.37</v>
      </c>
      <c r="D6942" s="1">
        <v>302681.76</v>
      </c>
      <c r="E6942" s="1">
        <v>616937.13</v>
      </c>
    </row>
    <row r="6943" spans="1:5">
      <c r="A6943" s="1">
        <v>1984</v>
      </c>
      <c r="B6943" s="1">
        <v>57</v>
      </c>
      <c r="C6943" s="1">
        <v>316964.45</v>
      </c>
      <c r="D6943" s="1">
        <v>304210.81</v>
      </c>
      <c r="E6943" s="1">
        <v>621175.25</v>
      </c>
    </row>
    <row r="6944" spans="1:5">
      <c r="A6944" s="1">
        <v>1984</v>
      </c>
      <c r="B6944" s="1">
        <v>58</v>
      </c>
      <c r="C6944" s="1">
        <v>320441.18</v>
      </c>
      <c r="D6944" s="1">
        <v>305259</v>
      </c>
      <c r="E6944" s="1">
        <v>625700.18000000005</v>
      </c>
    </row>
    <row r="6945" spans="1:5">
      <c r="A6945" s="1">
        <v>1984</v>
      </c>
      <c r="B6945" s="1">
        <v>59</v>
      </c>
      <c r="C6945" s="1">
        <v>322239.03999999998</v>
      </c>
      <c r="D6945" s="1">
        <v>303233.89</v>
      </c>
      <c r="E6945" s="1">
        <v>625472.93000000005</v>
      </c>
    </row>
    <row r="6946" spans="1:5">
      <c r="A6946" s="1">
        <v>1984</v>
      </c>
      <c r="B6946" s="1">
        <v>60</v>
      </c>
      <c r="C6946" s="1">
        <v>324481.98</v>
      </c>
      <c r="D6946" s="1">
        <v>300520.84000000003</v>
      </c>
      <c r="E6946" s="1">
        <v>625002.81999999995</v>
      </c>
    </row>
    <row r="6947" spans="1:5">
      <c r="A6947" s="1">
        <v>1984</v>
      </c>
      <c r="B6947" s="1">
        <v>61</v>
      </c>
      <c r="C6947" s="1">
        <v>331057.91999999998</v>
      </c>
      <c r="D6947" s="1">
        <v>301967.49</v>
      </c>
      <c r="E6947" s="1">
        <v>633025.41</v>
      </c>
    </row>
    <row r="6948" spans="1:5">
      <c r="A6948" s="1">
        <v>1984</v>
      </c>
      <c r="B6948" s="1">
        <v>62</v>
      </c>
      <c r="C6948" s="1">
        <v>343601.58</v>
      </c>
      <c r="D6948" s="1">
        <v>308890.09999999998</v>
      </c>
      <c r="E6948" s="1">
        <v>652491.68000000005</v>
      </c>
    </row>
    <row r="6949" spans="1:5">
      <c r="A6949" s="1">
        <v>1984</v>
      </c>
      <c r="B6949" s="1">
        <v>63</v>
      </c>
      <c r="C6949" s="1">
        <v>358675.43</v>
      </c>
      <c r="D6949" s="1">
        <v>316738.87</v>
      </c>
      <c r="E6949" s="1">
        <v>675414.3</v>
      </c>
    </row>
    <row r="6950" spans="1:5">
      <c r="A6950" s="1">
        <v>1984</v>
      </c>
      <c r="B6950" s="1">
        <v>64</v>
      </c>
      <c r="C6950" s="1">
        <v>339686.81</v>
      </c>
      <c r="D6950" s="1">
        <v>294456.87</v>
      </c>
      <c r="E6950" s="1">
        <v>634143.68000000005</v>
      </c>
    </row>
    <row r="6951" spans="1:5">
      <c r="A6951" s="1">
        <v>1984</v>
      </c>
      <c r="B6951" s="1">
        <v>65</v>
      </c>
      <c r="C6951" s="1">
        <v>280967.59000000003</v>
      </c>
      <c r="D6951" s="1">
        <v>238571.8</v>
      </c>
      <c r="E6951" s="1">
        <v>519539.39</v>
      </c>
    </row>
    <row r="6952" spans="1:5">
      <c r="A6952" s="1">
        <v>1984</v>
      </c>
      <c r="B6952" s="1">
        <v>66</v>
      </c>
      <c r="C6952" s="1">
        <v>251926.7</v>
      </c>
      <c r="D6952" s="1">
        <v>209950.34</v>
      </c>
      <c r="E6952" s="1">
        <v>461877.05</v>
      </c>
    </row>
    <row r="6953" spans="1:5">
      <c r="A6953" s="1">
        <v>1984</v>
      </c>
      <c r="B6953" s="1">
        <v>67</v>
      </c>
      <c r="C6953" s="1">
        <v>264717.33</v>
      </c>
      <c r="D6953" s="1">
        <v>218054.49</v>
      </c>
      <c r="E6953" s="1">
        <v>482771.82</v>
      </c>
    </row>
    <row r="6954" spans="1:5">
      <c r="A6954" s="1">
        <v>1984</v>
      </c>
      <c r="B6954" s="1">
        <v>68</v>
      </c>
      <c r="C6954" s="1">
        <v>282868.15000000002</v>
      </c>
      <c r="D6954" s="1">
        <v>228970.3</v>
      </c>
      <c r="E6954" s="1">
        <v>511838.45</v>
      </c>
    </row>
    <row r="6955" spans="1:5">
      <c r="A6955" s="1">
        <v>1984</v>
      </c>
      <c r="B6955" s="1">
        <v>69</v>
      </c>
      <c r="C6955" s="1">
        <v>294770.34000000003</v>
      </c>
      <c r="D6955" s="1">
        <v>232430.58</v>
      </c>
      <c r="E6955" s="1">
        <v>527200.92000000004</v>
      </c>
    </row>
    <row r="6956" spans="1:5">
      <c r="A6956" s="1">
        <v>1984</v>
      </c>
      <c r="B6956" s="1">
        <v>70</v>
      </c>
      <c r="C6956" s="1">
        <v>295409.63</v>
      </c>
      <c r="D6956" s="1">
        <v>227553.69</v>
      </c>
      <c r="E6956" s="1">
        <v>522963.32</v>
      </c>
    </row>
    <row r="6957" spans="1:5">
      <c r="A6957" s="1">
        <v>1984</v>
      </c>
      <c r="B6957" s="1">
        <v>71</v>
      </c>
      <c r="C6957" s="1">
        <v>287120.06</v>
      </c>
      <c r="D6957" s="1">
        <v>216587.91</v>
      </c>
      <c r="E6957" s="1">
        <v>503707.96</v>
      </c>
    </row>
    <row r="6958" spans="1:5">
      <c r="A6958" s="1">
        <v>1984</v>
      </c>
      <c r="B6958" s="1">
        <v>72</v>
      </c>
      <c r="C6958" s="1">
        <v>276750.42</v>
      </c>
      <c r="D6958" s="1">
        <v>203246.63</v>
      </c>
      <c r="E6958" s="1">
        <v>479997.05</v>
      </c>
    </row>
    <row r="6959" spans="1:5">
      <c r="A6959" s="1">
        <v>1984</v>
      </c>
      <c r="B6959" s="1">
        <v>73</v>
      </c>
      <c r="C6959" s="1">
        <v>268214.09000000003</v>
      </c>
      <c r="D6959" s="1">
        <v>190426.82</v>
      </c>
      <c r="E6959" s="1">
        <v>458640.91</v>
      </c>
    </row>
    <row r="6960" spans="1:5">
      <c r="A6960" s="1">
        <v>1984</v>
      </c>
      <c r="B6960" s="1">
        <v>74</v>
      </c>
      <c r="C6960" s="1">
        <v>261090.99</v>
      </c>
      <c r="D6960" s="1">
        <v>178536.25</v>
      </c>
      <c r="E6960" s="1">
        <v>439627.23</v>
      </c>
    </row>
    <row r="6961" spans="1:5">
      <c r="A6961" s="1">
        <v>1984</v>
      </c>
      <c r="B6961" s="1">
        <v>75</v>
      </c>
      <c r="C6961" s="1">
        <v>252183.32</v>
      </c>
      <c r="D6961" s="1">
        <v>165633.32</v>
      </c>
      <c r="E6961" s="1">
        <v>417816.64</v>
      </c>
    </row>
    <row r="6962" spans="1:5">
      <c r="A6962" s="1">
        <v>1984</v>
      </c>
      <c r="B6962" s="1">
        <v>76</v>
      </c>
      <c r="C6962" s="1">
        <v>239491.54</v>
      </c>
      <c r="D6962" s="1">
        <v>150755.57</v>
      </c>
      <c r="E6962" s="1">
        <v>390247.1</v>
      </c>
    </row>
    <row r="6963" spans="1:5">
      <c r="A6963" s="1">
        <v>1984</v>
      </c>
      <c r="B6963" s="1">
        <v>77</v>
      </c>
      <c r="C6963" s="1">
        <v>224577.87</v>
      </c>
      <c r="D6963" s="1">
        <v>134735.78</v>
      </c>
      <c r="E6963" s="1">
        <v>359313.65</v>
      </c>
    </row>
    <row r="6964" spans="1:5">
      <c r="A6964" s="1">
        <v>1984</v>
      </c>
      <c r="B6964" s="1">
        <v>78</v>
      </c>
      <c r="C6964" s="1">
        <v>210685.01</v>
      </c>
      <c r="D6964" s="1">
        <v>119472.24</v>
      </c>
      <c r="E6964" s="1">
        <v>330157.25</v>
      </c>
    </row>
    <row r="6965" spans="1:5">
      <c r="A6965" s="1">
        <v>1984</v>
      </c>
      <c r="B6965" s="1">
        <v>79</v>
      </c>
      <c r="C6965" s="1">
        <v>196532.59</v>
      </c>
      <c r="D6965" s="1">
        <v>105513.57</v>
      </c>
      <c r="E6965" s="1">
        <v>302046.15999999997</v>
      </c>
    </row>
    <row r="6966" spans="1:5">
      <c r="A6966" s="1">
        <v>1984</v>
      </c>
      <c r="B6966" s="1">
        <v>80</v>
      </c>
      <c r="C6966" s="1">
        <v>180099.9</v>
      </c>
      <c r="D6966" s="1">
        <v>91631.35</v>
      </c>
      <c r="E6966" s="1">
        <v>271731.25</v>
      </c>
    </row>
    <row r="6967" spans="1:5">
      <c r="A6967" s="1">
        <v>1984</v>
      </c>
      <c r="B6967" s="1">
        <v>81</v>
      </c>
      <c r="C6967" s="1">
        <v>163520.71</v>
      </c>
      <c r="D6967" s="1">
        <v>78274.759999999995</v>
      </c>
      <c r="E6967" s="1">
        <v>241795.47</v>
      </c>
    </row>
    <row r="6968" spans="1:5">
      <c r="A6968" s="1">
        <v>1984</v>
      </c>
      <c r="B6968" s="1">
        <v>82</v>
      </c>
      <c r="C6968" s="1">
        <v>146506.39000000001</v>
      </c>
      <c r="D6968" s="1">
        <v>65679</v>
      </c>
      <c r="E6968" s="1">
        <v>212185.39</v>
      </c>
    </row>
    <row r="6969" spans="1:5">
      <c r="A6969" s="1">
        <v>1984</v>
      </c>
      <c r="B6969" s="1">
        <v>83</v>
      </c>
      <c r="C6969" s="1">
        <v>130729.47</v>
      </c>
      <c r="D6969" s="1">
        <v>54364.7</v>
      </c>
      <c r="E6969" s="1">
        <v>185094.16</v>
      </c>
    </row>
    <row r="6970" spans="1:5">
      <c r="A6970" s="1">
        <v>1984</v>
      </c>
      <c r="B6970" s="1">
        <v>84</v>
      </c>
      <c r="C6970" s="1">
        <v>114646.99</v>
      </c>
      <c r="D6970" s="1">
        <v>43772.4</v>
      </c>
      <c r="E6970" s="1">
        <v>158419.39000000001</v>
      </c>
    </row>
    <row r="6971" spans="1:5">
      <c r="A6971" s="1">
        <v>1984</v>
      </c>
      <c r="B6971" s="1">
        <v>85</v>
      </c>
      <c r="C6971" s="1">
        <v>97893.8</v>
      </c>
      <c r="D6971" s="1">
        <v>34185.15</v>
      </c>
      <c r="E6971" s="1">
        <v>132078.95000000001</v>
      </c>
    </row>
    <row r="6972" spans="1:5">
      <c r="A6972" s="1">
        <v>1984</v>
      </c>
      <c r="B6972" s="1">
        <v>86</v>
      </c>
      <c r="C6972" s="1">
        <v>83319.350000000006</v>
      </c>
      <c r="D6972" s="1">
        <v>26942.2</v>
      </c>
      <c r="E6972" s="1">
        <v>110261.55</v>
      </c>
    </row>
    <row r="6973" spans="1:5">
      <c r="A6973" s="1">
        <v>1984</v>
      </c>
      <c r="B6973" s="1">
        <v>87</v>
      </c>
      <c r="C6973" s="1">
        <v>70522.070000000007</v>
      </c>
      <c r="D6973" s="1">
        <v>21456.89</v>
      </c>
      <c r="E6973" s="1">
        <v>91978.96</v>
      </c>
    </row>
    <row r="6974" spans="1:5">
      <c r="A6974" s="1">
        <v>1984</v>
      </c>
      <c r="B6974" s="1">
        <v>88</v>
      </c>
      <c r="C6974" s="1">
        <v>58837.5</v>
      </c>
      <c r="D6974" s="1">
        <v>16934.939999999999</v>
      </c>
      <c r="E6974" s="1">
        <v>75772.44</v>
      </c>
    </row>
    <row r="6975" spans="1:5">
      <c r="A6975" s="1">
        <v>1984</v>
      </c>
      <c r="B6975" s="1">
        <v>89</v>
      </c>
      <c r="C6975" s="1">
        <v>47831.03</v>
      </c>
      <c r="D6975" s="1">
        <v>13106.8</v>
      </c>
      <c r="E6975" s="1">
        <v>60937.83</v>
      </c>
    </row>
    <row r="6976" spans="1:5">
      <c r="A6976" s="1">
        <v>1984</v>
      </c>
      <c r="B6976" s="1">
        <v>90</v>
      </c>
      <c r="C6976" s="1">
        <v>38281.53</v>
      </c>
      <c r="D6976" s="1">
        <v>10032.42</v>
      </c>
      <c r="E6976" s="1">
        <v>48313.95</v>
      </c>
    </row>
    <row r="6977" spans="1:5">
      <c r="A6977" s="1">
        <v>1984</v>
      </c>
      <c r="B6977" s="1">
        <v>91</v>
      </c>
      <c r="C6977" s="1">
        <v>30295.08</v>
      </c>
      <c r="D6977" s="1">
        <v>7607.29</v>
      </c>
      <c r="E6977" s="1">
        <v>37902.36</v>
      </c>
    </row>
    <row r="6978" spans="1:5">
      <c r="A6978" s="1">
        <v>1984</v>
      </c>
      <c r="B6978" s="1">
        <v>92</v>
      </c>
      <c r="C6978" s="1">
        <v>23326.78</v>
      </c>
      <c r="D6978" s="1">
        <v>5545.34</v>
      </c>
      <c r="E6978" s="1">
        <v>28872.12</v>
      </c>
    </row>
    <row r="6979" spans="1:5">
      <c r="A6979" s="1">
        <v>1984</v>
      </c>
      <c r="B6979" s="1">
        <v>93</v>
      </c>
      <c r="C6979" s="1">
        <v>17386.59</v>
      </c>
      <c r="D6979" s="1">
        <v>3907.06</v>
      </c>
      <c r="E6979" s="1">
        <v>21293.64</v>
      </c>
    </row>
    <row r="6980" spans="1:5">
      <c r="A6980" s="1">
        <v>1984</v>
      </c>
      <c r="B6980" s="1">
        <v>94</v>
      </c>
      <c r="C6980" s="1">
        <v>12677.15</v>
      </c>
      <c r="D6980" s="1">
        <v>2720.58</v>
      </c>
      <c r="E6980" s="1">
        <v>15397.73</v>
      </c>
    </row>
    <row r="6981" spans="1:5">
      <c r="A6981" s="1">
        <v>1984</v>
      </c>
      <c r="B6981" s="1">
        <v>95</v>
      </c>
      <c r="C6981" s="1">
        <v>9206.5499999999993</v>
      </c>
      <c r="D6981" s="1">
        <v>1844.35</v>
      </c>
      <c r="E6981" s="1">
        <v>11050.9</v>
      </c>
    </row>
    <row r="6982" spans="1:5">
      <c r="A6982" s="1">
        <v>1984</v>
      </c>
      <c r="B6982" s="1">
        <v>96</v>
      </c>
      <c r="C6982" s="1">
        <v>6407.64</v>
      </c>
      <c r="D6982" s="1">
        <v>1186.25</v>
      </c>
      <c r="E6982" s="1">
        <v>7593.89</v>
      </c>
    </row>
    <row r="6983" spans="1:5">
      <c r="A6983" s="1">
        <v>1984</v>
      </c>
      <c r="B6983" s="1">
        <v>97</v>
      </c>
      <c r="C6983" s="1">
        <v>4330.9399999999996</v>
      </c>
      <c r="D6983" s="1">
        <v>746.14</v>
      </c>
      <c r="E6983" s="1">
        <v>5077.08</v>
      </c>
    </row>
    <row r="6984" spans="1:5">
      <c r="A6984" s="1">
        <v>1984</v>
      </c>
      <c r="B6984" s="1">
        <v>98</v>
      </c>
      <c r="C6984" s="1">
        <v>2878.41</v>
      </c>
      <c r="D6984" s="1">
        <v>468.19</v>
      </c>
      <c r="E6984" s="1">
        <v>3346.6</v>
      </c>
    </row>
    <row r="6985" spans="1:5">
      <c r="A6985" s="1">
        <v>1984</v>
      </c>
      <c r="B6985" s="1">
        <v>99</v>
      </c>
      <c r="C6985" s="1">
        <v>1858.31</v>
      </c>
      <c r="D6985" s="1">
        <v>297.86</v>
      </c>
      <c r="E6985" s="1">
        <v>2156.17</v>
      </c>
    </row>
    <row r="6986" spans="1:5">
      <c r="A6986" s="1">
        <v>1984</v>
      </c>
      <c r="B6986" s="1">
        <v>100</v>
      </c>
      <c r="C6986" s="1">
        <v>1189.1500000000001</v>
      </c>
      <c r="D6986" s="1">
        <v>177.27</v>
      </c>
      <c r="E6986" s="1">
        <v>1366.43</v>
      </c>
    </row>
    <row r="6987" spans="1:5">
      <c r="A6987" s="1">
        <v>1984</v>
      </c>
      <c r="B6987" s="1">
        <v>101</v>
      </c>
      <c r="C6987" s="1">
        <v>729.57</v>
      </c>
      <c r="D6987" s="1">
        <v>98.46</v>
      </c>
      <c r="E6987" s="1">
        <v>828.02</v>
      </c>
    </row>
    <row r="6988" spans="1:5">
      <c r="A6988" s="1">
        <v>1984</v>
      </c>
      <c r="B6988" s="1">
        <v>102</v>
      </c>
      <c r="C6988" s="1">
        <v>413.16</v>
      </c>
      <c r="D6988" s="1">
        <v>52</v>
      </c>
      <c r="E6988" s="1">
        <v>465.16</v>
      </c>
    </row>
    <row r="6989" spans="1:5">
      <c r="A6989" s="1">
        <v>1984</v>
      </c>
      <c r="B6989" s="1">
        <v>103</v>
      </c>
      <c r="C6989" s="1">
        <v>228.21</v>
      </c>
      <c r="D6989" s="1">
        <v>23.65</v>
      </c>
      <c r="E6989" s="1">
        <v>251.86</v>
      </c>
    </row>
    <row r="6990" spans="1:5">
      <c r="A6990" s="1">
        <v>1984</v>
      </c>
      <c r="B6990" s="1">
        <v>104</v>
      </c>
      <c r="C6990" s="1">
        <v>119.87</v>
      </c>
      <c r="D6990" s="1">
        <v>10.98</v>
      </c>
      <c r="E6990" s="1">
        <v>130.85</v>
      </c>
    </row>
    <row r="6991" spans="1:5">
      <c r="A6991" s="1">
        <v>1984</v>
      </c>
      <c r="B6991" s="1">
        <v>105</v>
      </c>
      <c r="C6991" s="1">
        <v>56.12</v>
      </c>
      <c r="D6991" s="1">
        <v>5.26</v>
      </c>
      <c r="E6991" s="1">
        <v>61.38</v>
      </c>
    </row>
    <row r="6992" spans="1:5">
      <c r="A6992" s="1">
        <v>1984</v>
      </c>
      <c r="B6992" s="1">
        <v>106</v>
      </c>
      <c r="C6992" s="1">
        <v>26.7</v>
      </c>
      <c r="D6992" s="1">
        <v>1.69</v>
      </c>
      <c r="E6992" s="1">
        <v>28.39</v>
      </c>
    </row>
    <row r="6993" spans="1:5">
      <c r="A6993" s="1">
        <v>1984</v>
      </c>
      <c r="B6993" s="1">
        <v>107</v>
      </c>
      <c r="C6993" s="1">
        <v>13.05</v>
      </c>
      <c r="D6993" s="1">
        <v>1.04</v>
      </c>
      <c r="E6993" s="1">
        <v>14.1</v>
      </c>
    </row>
    <row r="6994" spans="1:5">
      <c r="A6994" s="1">
        <v>1984</v>
      </c>
      <c r="B6994" s="1">
        <v>108</v>
      </c>
      <c r="C6994" s="1">
        <v>4.6100000000000003</v>
      </c>
      <c r="D6994" s="1">
        <v>0.48</v>
      </c>
      <c r="E6994" s="1">
        <v>5.09</v>
      </c>
    </row>
    <row r="6995" spans="1:5">
      <c r="A6995" s="1">
        <v>1984</v>
      </c>
      <c r="B6995" s="1">
        <v>109</v>
      </c>
      <c r="C6995" s="1">
        <v>1.71</v>
      </c>
      <c r="D6995" s="1">
        <v>0</v>
      </c>
      <c r="E6995" s="1">
        <v>1.71</v>
      </c>
    </row>
    <row r="6996" spans="1:5">
      <c r="A6996" s="1">
        <v>1984</v>
      </c>
      <c r="B6996" s="1" t="s">
        <v>121</v>
      </c>
      <c r="C6996" s="1">
        <v>0.47</v>
      </c>
      <c r="D6996" s="1">
        <v>0</v>
      </c>
      <c r="E6996" s="1">
        <v>0.47</v>
      </c>
    </row>
    <row r="6997" spans="1:5">
      <c r="A6997" s="1">
        <v>1985</v>
      </c>
      <c r="B6997" s="1">
        <v>0</v>
      </c>
      <c r="C6997" s="1">
        <v>361455.71</v>
      </c>
      <c r="D6997" s="1">
        <v>379637.36</v>
      </c>
      <c r="E6997" s="1">
        <v>741093.07</v>
      </c>
    </row>
    <row r="6998" spans="1:5">
      <c r="A6998" s="1">
        <v>1985</v>
      </c>
      <c r="B6998" s="1">
        <v>1</v>
      </c>
      <c r="C6998" s="1">
        <v>349357.82</v>
      </c>
      <c r="D6998" s="1">
        <v>366396.39</v>
      </c>
      <c r="E6998" s="1">
        <v>715754.21</v>
      </c>
    </row>
    <row r="6999" spans="1:5">
      <c r="A6999" s="1">
        <v>1985</v>
      </c>
      <c r="B6999" s="1">
        <v>2</v>
      </c>
      <c r="C6999" s="1">
        <v>347841.8</v>
      </c>
      <c r="D6999" s="1">
        <v>365186.61</v>
      </c>
      <c r="E6999" s="1">
        <v>713028.41</v>
      </c>
    </row>
    <row r="7000" spans="1:5">
      <c r="A7000" s="1">
        <v>1985</v>
      </c>
      <c r="B7000" s="1">
        <v>3</v>
      </c>
      <c r="C7000" s="1">
        <v>348627.01</v>
      </c>
      <c r="D7000" s="1">
        <v>365907.92</v>
      </c>
      <c r="E7000" s="1">
        <v>714534.93</v>
      </c>
    </row>
    <row r="7001" spans="1:5">
      <c r="A7001" s="1">
        <v>1985</v>
      </c>
      <c r="B7001" s="1">
        <v>4</v>
      </c>
      <c r="C7001" s="1">
        <v>353281.59</v>
      </c>
      <c r="D7001" s="1">
        <v>370529.11</v>
      </c>
      <c r="E7001" s="1">
        <v>723810.7</v>
      </c>
    </row>
    <row r="7002" spans="1:5">
      <c r="A7002" s="1">
        <v>1985</v>
      </c>
      <c r="B7002" s="1">
        <v>5</v>
      </c>
      <c r="C7002" s="1">
        <v>352915.7</v>
      </c>
      <c r="D7002" s="1">
        <v>370731.66</v>
      </c>
      <c r="E7002" s="1">
        <v>723647.36</v>
      </c>
    </row>
    <row r="7003" spans="1:5">
      <c r="A7003" s="1">
        <v>1985</v>
      </c>
      <c r="B7003" s="1">
        <v>6</v>
      </c>
      <c r="C7003" s="1">
        <v>342483.91</v>
      </c>
      <c r="D7003" s="1">
        <v>360732.98</v>
      </c>
      <c r="E7003" s="1">
        <v>703216.89</v>
      </c>
    </row>
    <row r="7004" spans="1:5">
      <c r="A7004" s="1">
        <v>1985</v>
      </c>
      <c r="B7004" s="1">
        <v>7</v>
      </c>
      <c r="C7004" s="1">
        <v>319331.05</v>
      </c>
      <c r="D7004" s="1">
        <v>336759.32</v>
      </c>
      <c r="E7004" s="1">
        <v>656090.38</v>
      </c>
    </row>
    <row r="7005" spans="1:5">
      <c r="A7005" s="1">
        <v>1985</v>
      </c>
      <c r="B7005" s="1">
        <v>8</v>
      </c>
      <c r="C7005" s="1">
        <v>313278.17</v>
      </c>
      <c r="D7005" s="1">
        <v>330635.27</v>
      </c>
      <c r="E7005" s="1">
        <v>643913.43999999994</v>
      </c>
    </row>
    <row r="7006" spans="1:5">
      <c r="A7006" s="1">
        <v>1985</v>
      </c>
      <c r="B7006" s="1">
        <v>9</v>
      </c>
      <c r="C7006" s="1">
        <v>325240.58</v>
      </c>
      <c r="D7006" s="1">
        <v>342956.94</v>
      </c>
      <c r="E7006" s="1">
        <v>668197.52</v>
      </c>
    </row>
    <row r="7007" spans="1:5">
      <c r="A7007" s="1">
        <v>1985</v>
      </c>
      <c r="B7007" s="1">
        <v>10</v>
      </c>
      <c r="C7007" s="1">
        <v>338845.36</v>
      </c>
      <c r="D7007" s="1">
        <v>356832.6</v>
      </c>
      <c r="E7007" s="1">
        <v>695677.97</v>
      </c>
    </row>
    <row r="7008" spans="1:5">
      <c r="A7008" s="1">
        <v>1985</v>
      </c>
      <c r="B7008" s="1">
        <v>11</v>
      </c>
      <c r="C7008" s="1">
        <v>352972.45</v>
      </c>
      <c r="D7008" s="1">
        <v>372038.77</v>
      </c>
      <c r="E7008" s="1">
        <v>725011.21</v>
      </c>
    </row>
    <row r="7009" spans="1:5">
      <c r="A7009" s="1">
        <v>1985</v>
      </c>
      <c r="B7009" s="1">
        <v>12</v>
      </c>
      <c r="C7009" s="1">
        <v>375275.67</v>
      </c>
      <c r="D7009" s="1">
        <v>396065.4</v>
      </c>
      <c r="E7009" s="1">
        <v>771341.07</v>
      </c>
    </row>
    <row r="7010" spans="1:5">
      <c r="A7010" s="1">
        <v>1985</v>
      </c>
      <c r="B7010" s="1">
        <v>13</v>
      </c>
      <c r="C7010" s="1">
        <v>397849.03</v>
      </c>
      <c r="D7010" s="1">
        <v>418707.95</v>
      </c>
      <c r="E7010" s="1">
        <v>816556.98</v>
      </c>
    </row>
    <row r="7011" spans="1:5">
      <c r="A7011" s="1">
        <v>1985</v>
      </c>
      <c r="B7011" s="1">
        <v>14</v>
      </c>
      <c r="C7011" s="1">
        <v>421121.3</v>
      </c>
      <c r="D7011" s="1">
        <v>441167.43</v>
      </c>
      <c r="E7011" s="1">
        <v>862288.74</v>
      </c>
    </row>
    <row r="7012" spans="1:5">
      <c r="A7012" s="1">
        <v>1985</v>
      </c>
      <c r="B7012" s="1">
        <v>15</v>
      </c>
      <c r="C7012" s="1">
        <v>420450.83</v>
      </c>
      <c r="D7012" s="1">
        <v>439708.29</v>
      </c>
      <c r="E7012" s="1">
        <v>860159.12</v>
      </c>
    </row>
    <row r="7013" spans="1:5">
      <c r="A7013" s="1">
        <v>1985</v>
      </c>
      <c r="B7013" s="1">
        <v>16</v>
      </c>
      <c r="C7013" s="1">
        <v>436176.53</v>
      </c>
      <c r="D7013" s="1">
        <v>456823.88</v>
      </c>
      <c r="E7013" s="1">
        <v>893000.41</v>
      </c>
    </row>
    <row r="7014" spans="1:5">
      <c r="A7014" s="1">
        <v>1985</v>
      </c>
      <c r="B7014" s="1">
        <v>17</v>
      </c>
      <c r="C7014" s="1">
        <v>442879.88</v>
      </c>
      <c r="D7014" s="1">
        <v>461852.78</v>
      </c>
      <c r="E7014" s="1">
        <v>904732.66</v>
      </c>
    </row>
    <row r="7015" spans="1:5">
      <c r="A7015" s="1">
        <v>1985</v>
      </c>
      <c r="B7015" s="1">
        <v>18</v>
      </c>
      <c r="C7015" s="1">
        <v>455786.2</v>
      </c>
      <c r="D7015" s="1">
        <v>473559.47</v>
      </c>
      <c r="E7015" s="1">
        <v>929345.67</v>
      </c>
    </row>
    <row r="7016" spans="1:5">
      <c r="A7016" s="1">
        <v>1985</v>
      </c>
      <c r="B7016" s="1">
        <v>19</v>
      </c>
      <c r="C7016" s="1">
        <v>463988.52</v>
      </c>
      <c r="D7016" s="1">
        <v>479989.34</v>
      </c>
      <c r="E7016" s="1">
        <v>943977.86</v>
      </c>
    </row>
    <row r="7017" spans="1:5">
      <c r="A7017" s="1">
        <v>1985</v>
      </c>
      <c r="B7017" s="1">
        <v>20</v>
      </c>
      <c r="C7017" s="1">
        <v>473954.68</v>
      </c>
      <c r="D7017" s="1">
        <v>487527.69</v>
      </c>
      <c r="E7017" s="1">
        <v>961482.36</v>
      </c>
    </row>
    <row r="7018" spans="1:5">
      <c r="A7018" s="1">
        <v>1985</v>
      </c>
      <c r="B7018" s="1">
        <v>21</v>
      </c>
      <c r="C7018" s="1">
        <v>474076.82</v>
      </c>
      <c r="D7018" s="1">
        <v>486347.25</v>
      </c>
      <c r="E7018" s="1">
        <v>960424.07</v>
      </c>
    </row>
    <row r="7019" spans="1:5">
      <c r="A7019" s="1">
        <v>1985</v>
      </c>
      <c r="B7019" s="1">
        <v>22</v>
      </c>
      <c r="C7019" s="1">
        <v>469936.77</v>
      </c>
      <c r="D7019" s="1">
        <v>478489.16</v>
      </c>
      <c r="E7019" s="1">
        <v>948425.94</v>
      </c>
    </row>
    <row r="7020" spans="1:5">
      <c r="A7020" s="1">
        <v>1985</v>
      </c>
      <c r="B7020" s="1">
        <v>23</v>
      </c>
      <c r="C7020" s="1">
        <v>460954.27</v>
      </c>
      <c r="D7020" s="1">
        <v>467424.36</v>
      </c>
      <c r="E7020" s="1">
        <v>928378.63</v>
      </c>
    </row>
    <row r="7021" spans="1:5">
      <c r="A7021" s="1">
        <v>1985</v>
      </c>
      <c r="B7021" s="1">
        <v>24</v>
      </c>
      <c r="C7021" s="1">
        <v>446998.96</v>
      </c>
      <c r="D7021" s="1">
        <v>454392.59</v>
      </c>
      <c r="E7021" s="1">
        <v>901391.55</v>
      </c>
    </row>
    <row r="7022" spans="1:5">
      <c r="A7022" s="1">
        <v>1985</v>
      </c>
      <c r="B7022" s="1">
        <v>25</v>
      </c>
      <c r="C7022" s="1">
        <v>427598.71</v>
      </c>
      <c r="D7022" s="1">
        <v>434936.42</v>
      </c>
      <c r="E7022" s="1">
        <v>862535.13</v>
      </c>
    </row>
    <row r="7023" spans="1:5">
      <c r="A7023" s="1">
        <v>1985</v>
      </c>
      <c r="B7023" s="1">
        <v>26</v>
      </c>
      <c r="C7023" s="1">
        <v>420855.76</v>
      </c>
      <c r="D7023" s="1">
        <v>425641.97</v>
      </c>
      <c r="E7023" s="1">
        <v>846497.73</v>
      </c>
    </row>
    <row r="7024" spans="1:5">
      <c r="A7024" s="1">
        <v>1985</v>
      </c>
      <c r="B7024" s="1">
        <v>27</v>
      </c>
      <c r="C7024" s="1">
        <v>407870.88</v>
      </c>
      <c r="D7024" s="1">
        <v>410943.13</v>
      </c>
      <c r="E7024" s="1">
        <v>818814.01</v>
      </c>
    </row>
    <row r="7025" spans="1:5">
      <c r="A7025" s="1">
        <v>1985</v>
      </c>
      <c r="B7025" s="1">
        <v>28</v>
      </c>
      <c r="C7025" s="1">
        <v>394898.87</v>
      </c>
      <c r="D7025" s="1">
        <v>398632.73</v>
      </c>
      <c r="E7025" s="1">
        <v>793531.59</v>
      </c>
    </row>
    <row r="7026" spans="1:5">
      <c r="A7026" s="1">
        <v>1985</v>
      </c>
      <c r="B7026" s="1">
        <v>29</v>
      </c>
      <c r="C7026" s="1">
        <v>383644.46</v>
      </c>
      <c r="D7026" s="1">
        <v>389892.99</v>
      </c>
      <c r="E7026" s="1">
        <v>773537.45</v>
      </c>
    </row>
    <row r="7027" spans="1:5">
      <c r="A7027" s="1">
        <v>1985</v>
      </c>
      <c r="B7027" s="1">
        <v>30</v>
      </c>
      <c r="C7027" s="1">
        <v>373032.13</v>
      </c>
      <c r="D7027" s="1">
        <v>380366.26</v>
      </c>
      <c r="E7027" s="1">
        <v>753398.39</v>
      </c>
    </row>
    <row r="7028" spans="1:5">
      <c r="A7028" s="1">
        <v>1985</v>
      </c>
      <c r="B7028" s="1">
        <v>31</v>
      </c>
      <c r="C7028" s="1">
        <v>375502.83</v>
      </c>
      <c r="D7028" s="1">
        <v>381956</v>
      </c>
      <c r="E7028" s="1">
        <v>757458.83</v>
      </c>
    </row>
    <row r="7029" spans="1:5">
      <c r="A7029" s="1">
        <v>1985</v>
      </c>
      <c r="B7029" s="1">
        <v>32</v>
      </c>
      <c r="C7029" s="1">
        <v>374735.28</v>
      </c>
      <c r="D7029" s="1">
        <v>379423.42</v>
      </c>
      <c r="E7029" s="1">
        <v>754158.69</v>
      </c>
    </row>
    <row r="7030" spans="1:5">
      <c r="A7030" s="1">
        <v>1985</v>
      </c>
      <c r="B7030" s="1">
        <v>33</v>
      </c>
      <c r="C7030" s="1">
        <v>371512.15</v>
      </c>
      <c r="D7030" s="1">
        <v>374795.8</v>
      </c>
      <c r="E7030" s="1">
        <v>746307.96</v>
      </c>
    </row>
    <row r="7031" spans="1:5">
      <c r="A7031" s="1">
        <v>1985</v>
      </c>
      <c r="B7031" s="1">
        <v>34</v>
      </c>
      <c r="C7031" s="1">
        <v>379762.28</v>
      </c>
      <c r="D7031" s="1">
        <v>382083.82</v>
      </c>
      <c r="E7031" s="1">
        <v>761846.1</v>
      </c>
    </row>
    <row r="7032" spans="1:5">
      <c r="A7032" s="1">
        <v>1985</v>
      </c>
      <c r="B7032" s="1">
        <v>35</v>
      </c>
      <c r="C7032" s="1">
        <v>391112.61</v>
      </c>
      <c r="D7032" s="1">
        <v>392232.43</v>
      </c>
      <c r="E7032" s="1">
        <v>783345.04</v>
      </c>
    </row>
    <row r="7033" spans="1:5">
      <c r="A7033" s="1">
        <v>1985</v>
      </c>
      <c r="B7033" s="1">
        <v>36</v>
      </c>
      <c r="C7033" s="1">
        <v>407667.5</v>
      </c>
      <c r="D7033" s="1">
        <v>407297.47</v>
      </c>
      <c r="E7033" s="1">
        <v>814964.97</v>
      </c>
    </row>
    <row r="7034" spans="1:5">
      <c r="A7034" s="1">
        <v>1985</v>
      </c>
      <c r="B7034" s="1">
        <v>37</v>
      </c>
      <c r="C7034" s="1">
        <v>429986.73</v>
      </c>
      <c r="D7034" s="1">
        <v>429654.99</v>
      </c>
      <c r="E7034" s="1">
        <v>859641.72</v>
      </c>
    </row>
    <row r="7035" spans="1:5">
      <c r="A7035" s="1">
        <v>1985</v>
      </c>
      <c r="B7035" s="1">
        <v>38</v>
      </c>
      <c r="C7035" s="1">
        <v>456314.66</v>
      </c>
      <c r="D7035" s="1">
        <v>457673.86</v>
      </c>
      <c r="E7035" s="1">
        <v>913988.52</v>
      </c>
    </row>
    <row r="7036" spans="1:5">
      <c r="A7036" s="1">
        <v>1985</v>
      </c>
      <c r="B7036" s="1">
        <v>39</v>
      </c>
      <c r="C7036" s="1">
        <v>381553.24</v>
      </c>
      <c r="D7036" s="1">
        <v>384173.98</v>
      </c>
      <c r="E7036" s="1">
        <v>765727.22</v>
      </c>
    </row>
    <row r="7037" spans="1:5">
      <c r="A7037" s="1">
        <v>1985</v>
      </c>
      <c r="B7037" s="1">
        <v>40</v>
      </c>
      <c r="C7037" s="1">
        <v>366889.99</v>
      </c>
      <c r="D7037" s="1">
        <v>370718.71999999997</v>
      </c>
      <c r="E7037" s="1">
        <v>737608.71</v>
      </c>
    </row>
    <row r="7038" spans="1:5">
      <c r="A7038" s="1">
        <v>1985</v>
      </c>
      <c r="B7038" s="1">
        <v>41</v>
      </c>
      <c r="C7038" s="1">
        <v>359566.85</v>
      </c>
      <c r="D7038" s="1">
        <v>364162.48</v>
      </c>
      <c r="E7038" s="1">
        <v>723729.33</v>
      </c>
    </row>
    <row r="7039" spans="1:5">
      <c r="A7039" s="1">
        <v>1985</v>
      </c>
      <c r="B7039" s="1">
        <v>42</v>
      </c>
      <c r="C7039" s="1">
        <v>349999.11</v>
      </c>
      <c r="D7039" s="1">
        <v>354525.56</v>
      </c>
      <c r="E7039" s="1">
        <v>704524.67</v>
      </c>
    </row>
    <row r="7040" spans="1:5">
      <c r="A7040" s="1">
        <v>1985</v>
      </c>
      <c r="B7040" s="1">
        <v>43</v>
      </c>
      <c r="C7040" s="1">
        <v>322727.64</v>
      </c>
      <c r="D7040" s="1">
        <v>326232.98</v>
      </c>
      <c r="E7040" s="1">
        <v>648960.62</v>
      </c>
    </row>
    <row r="7041" spans="1:5">
      <c r="A7041" s="1">
        <v>1985</v>
      </c>
      <c r="B7041" s="1">
        <v>44</v>
      </c>
      <c r="C7041" s="1">
        <v>304334.64</v>
      </c>
      <c r="D7041" s="1">
        <v>307008.7</v>
      </c>
      <c r="E7041" s="1">
        <v>611343.32999999996</v>
      </c>
    </row>
    <row r="7042" spans="1:5">
      <c r="A7042" s="1">
        <v>1985</v>
      </c>
      <c r="B7042" s="1">
        <v>45</v>
      </c>
      <c r="C7042" s="1">
        <v>314193.98</v>
      </c>
      <c r="D7042" s="1">
        <v>316438.92</v>
      </c>
      <c r="E7042" s="1">
        <v>630632.91</v>
      </c>
    </row>
    <row r="7043" spans="1:5">
      <c r="A7043" s="1">
        <v>1985</v>
      </c>
      <c r="B7043" s="1">
        <v>46</v>
      </c>
      <c r="C7043" s="1">
        <v>319225.17</v>
      </c>
      <c r="D7043" s="1">
        <v>320930.12</v>
      </c>
      <c r="E7043" s="1">
        <v>640155.29</v>
      </c>
    </row>
    <row r="7044" spans="1:5">
      <c r="A7044" s="1">
        <v>1985</v>
      </c>
      <c r="B7044" s="1">
        <v>47</v>
      </c>
      <c r="C7044" s="1">
        <v>320142.18</v>
      </c>
      <c r="D7044" s="1">
        <v>321792.02</v>
      </c>
      <c r="E7044" s="1">
        <v>641934.21</v>
      </c>
    </row>
    <row r="7045" spans="1:5">
      <c r="A7045" s="1">
        <v>1985</v>
      </c>
      <c r="B7045" s="1">
        <v>48</v>
      </c>
      <c r="C7045" s="1">
        <v>313910.73</v>
      </c>
      <c r="D7045" s="1">
        <v>315222.82</v>
      </c>
      <c r="E7045" s="1">
        <v>629133.55000000005</v>
      </c>
    </row>
    <row r="7046" spans="1:5">
      <c r="A7046" s="1">
        <v>1985</v>
      </c>
      <c r="B7046" s="1">
        <v>49</v>
      </c>
      <c r="C7046" s="1">
        <v>309637.46000000002</v>
      </c>
      <c r="D7046" s="1">
        <v>310264.68</v>
      </c>
      <c r="E7046" s="1">
        <v>619902.14</v>
      </c>
    </row>
    <row r="7047" spans="1:5">
      <c r="A7047" s="1">
        <v>1985</v>
      </c>
      <c r="B7047" s="1">
        <v>50</v>
      </c>
      <c r="C7047" s="1">
        <v>304001.90000000002</v>
      </c>
      <c r="D7047" s="1">
        <v>304484.21000000002</v>
      </c>
      <c r="E7047" s="1">
        <v>608486.12</v>
      </c>
    </row>
    <row r="7048" spans="1:5">
      <c r="A7048" s="1">
        <v>1985</v>
      </c>
      <c r="B7048" s="1">
        <v>51</v>
      </c>
      <c r="C7048" s="1">
        <v>299385.88</v>
      </c>
      <c r="D7048" s="1">
        <v>299046.86</v>
      </c>
      <c r="E7048" s="1">
        <v>598432.73</v>
      </c>
    </row>
    <row r="7049" spans="1:5">
      <c r="A7049" s="1">
        <v>1985</v>
      </c>
      <c r="B7049" s="1">
        <v>52</v>
      </c>
      <c r="C7049" s="1">
        <v>301034.23</v>
      </c>
      <c r="D7049" s="1">
        <v>299390.14</v>
      </c>
      <c r="E7049" s="1">
        <v>600424.37</v>
      </c>
    </row>
    <row r="7050" spans="1:5">
      <c r="A7050" s="1">
        <v>1985</v>
      </c>
      <c r="B7050" s="1">
        <v>53</v>
      </c>
      <c r="C7050" s="1">
        <v>308070.2</v>
      </c>
      <c r="D7050" s="1">
        <v>304859.40000000002</v>
      </c>
      <c r="E7050" s="1">
        <v>612929.6</v>
      </c>
    </row>
    <row r="7051" spans="1:5">
      <c r="A7051" s="1">
        <v>1985</v>
      </c>
      <c r="B7051" s="1">
        <v>54</v>
      </c>
      <c r="C7051" s="1">
        <v>314775.94</v>
      </c>
      <c r="D7051" s="1">
        <v>307859.58</v>
      </c>
      <c r="E7051" s="1">
        <v>622635.51</v>
      </c>
    </row>
    <row r="7052" spans="1:5">
      <c r="A7052" s="1">
        <v>1985</v>
      </c>
      <c r="B7052" s="1">
        <v>55</v>
      </c>
      <c r="C7052" s="1">
        <v>316763.5</v>
      </c>
      <c r="D7052" s="1">
        <v>305700.61</v>
      </c>
      <c r="E7052" s="1">
        <v>622464.11</v>
      </c>
    </row>
    <row r="7053" spans="1:5">
      <c r="A7053" s="1">
        <v>1985</v>
      </c>
      <c r="B7053" s="1">
        <v>56</v>
      </c>
      <c r="C7053" s="1">
        <v>313994.03999999998</v>
      </c>
      <c r="D7053" s="1">
        <v>301465.39</v>
      </c>
      <c r="E7053" s="1">
        <v>615459.43000000005</v>
      </c>
    </row>
    <row r="7054" spans="1:5">
      <c r="A7054" s="1">
        <v>1985</v>
      </c>
      <c r="B7054" s="1">
        <v>57</v>
      </c>
      <c r="C7054" s="1">
        <v>312242.13</v>
      </c>
      <c r="D7054" s="1">
        <v>299115.36</v>
      </c>
      <c r="E7054" s="1">
        <v>611357.49</v>
      </c>
    </row>
    <row r="7055" spans="1:5">
      <c r="A7055" s="1">
        <v>1985</v>
      </c>
      <c r="B7055" s="1">
        <v>58</v>
      </c>
      <c r="C7055" s="1">
        <v>314758.95</v>
      </c>
      <c r="D7055" s="1">
        <v>300311.19</v>
      </c>
      <c r="E7055" s="1">
        <v>615070.14</v>
      </c>
    </row>
    <row r="7056" spans="1:5">
      <c r="A7056" s="1">
        <v>1985</v>
      </c>
      <c r="B7056" s="1">
        <v>59</v>
      </c>
      <c r="C7056" s="1">
        <v>318021.53000000003</v>
      </c>
      <c r="D7056" s="1">
        <v>301077.52</v>
      </c>
      <c r="E7056" s="1">
        <v>619099.05000000005</v>
      </c>
    </row>
    <row r="7057" spans="1:5">
      <c r="A7057" s="1">
        <v>1985</v>
      </c>
      <c r="B7057" s="1">
        <v>60</v>
      </c>
      <c r="C7057" s="1">
        <v>319447.62</v>
      </c>
      <c r="D7057" s="1">
        <v>298443.71999999997</v>
      </c>
      <c r="E7057" s="1">
        <v>617891.35</v>
      </c>
    </row>
    <row r="7058" spans="1:5">
      <c r="A7058" s="1">
        <v>1985</v>
      </c>
      <c r="B7058" s="1">
        <v>61</v>
      </c>
      <c r="C7058" s="1">
        <v>321533.05</v>
      </c>
      <c r="D7058" s="1">
        <v>295288.99</v>
      </c>
      <c r="E7058" s="1">
        <v>616822.04</v>
      </c>
    </row>
    <row r="7059" spans="1:5">
      <c r="A7059" s="1">
        <v>1985</v>
      </c>
      <c r="B7059" s="1">
        <v>62</v>
      </c>
      <c r="C7059" s="1">
        <v>327635.23</v>
      </c>
      <c r="D7059" s="1">
        <v>296110.81</v>
      </c>
      <c r="E7059" s="1">
        <v>623746.04</v>
      </c>
    </row>
    <row r="7060" spans="1:5">
      <c r="A7060" s="1">
        <v>1985</v>
      </c>
      <c r="B7060" s="1">
        <v>63</v>
      </c>
      <c r="C7060" s="1">
        <v>339546.51</v>
      </c>
      <c r="D7060" s="1">
        <v>302179.15000000002</v>
      </c>
      <c r="E7060" s="1">
        <v>641725.66</v>
      </c>
    </row>
    <row r="7061" spans="1:5">
      <c r="A7061" s="1">
        <v>1985</v>
      </c>
      <c r="B7061" s="1">
        <v>64</v>
      </c>
      <c r="C7061" s="1">
        <v>353927.99</v>
      </c>
      <c r="D7061" s="1">
        <v>308891.52000000002</v>
      </c>
      <c r="E7061" s="1">
        <v>662819.51</v>
      </c>
    </row>
    <row r="7062" spans="1:5">
      <c r="A7062" s="1">
        <v>1985</v>
      </c>
      <c r="B7062" s="1">
        <v>65</v>
      </c>
      <c r="C7062" s="1">
        <v>334790.94</v>
      </c>
      <c r="D7062" s="1">
        <v>286367.74</v>
      </c>
      <c r="E7062" s="1">
        <v>621158.68000000005</v>
      </c>
    </row>
    <row r="7063" spans="1:5">
      <c r="A7063" s="1">
        <v>1985</v>
      </c>
      <c r="B7063" s="1">
        <v>66</v>
      </c>
      <c r="C7063" s="1">
        <v>276534.75</v>
      </c>
      <c r="D7063" s="1">
        <v>231601.28</v>
      </c>
      <c r="E7063" s="1">
        <v>508136.03</v>
      </c>
    </row>
    <row r="7064" spans="1:5">
      <c r="A7064" s="1">
        <v>1985</v>
      </c>
      <c r="B7064" s="1">
        <v>67</v>
      </c>
      <c r="C7064" s="1">
        <v>247624.65</v>
      </c>
      <c r="D7064" s="1">
        <v>203322.93</v>
      </c>
      <c r="E7064" s="1">
        <v>450947.59</v>
      </c>
    </row>
    <row r="7065" spans="1:5">
      <c r="A7065" s="1">
        <v>1985</v>
      </c>
      <c r="B7065" s="1">
        <v>68</v>
      </c>
      <c r="C7065" s="1">
        <v>259936.04</v>
      </c>
      <c r="D7065" s="1">
        <v>210463.99</v>
      </c>
      <c r="E7065" s="1">
        <v>470400.03</v>
      </c>
    </row>
    <row r="7066" spans="1:5">
      <c r="A7066" s="1">
        <v>1985</v>
      </c>
      <c r="B7066" s="1">
        <v>69</v>
      </c>
      <c r="C7066" s="1">
        <v>277208.58</v>
      </c>
      <c r="D7066" s="1">
        <v>220047.91</v>
      </c>
      <c r="E7066" s="1">
        <v>497256.49</v>
      </c>
    </row>
    <row r="7067" spans="1:5">
      <c r="A7067" s="1">
        <v>1985</v>
      </c>
      <c r="B7067" s="1">
        <v>70</v>
      </c>
      <c r="C7067" s="1">
        <v>288029.90999999997</v>
      </c>
      <c r="D7067" s="1">
        <v>222529.21</v>
      </c>
      <c r="E7067" s="1">
        <v>510559.12</v>
      </c>
    </row>
    <row r="7068" spans="1:5">
      <c r="A7068" s="1">
        <v>1985</v>
      </c>
      <c r="B7068" s="1">
        <v>71</v>
      </c>
      <c r="C7068" s="1">
        <v>287951.88</v>
      </c>
      <c r="D7068" s="1">
        <v>216850.01</v>
      </c>
      <c r="E7068" s="1">
        <v>504801.89</v>
      </c>
    </row>
    <row r="7069" spans="1:5">
      <c r="A7069" s="1">
        <v>1985</v>
      </c>
      <c r="B7069" s="1">
        <v>72</v>
      </c>
      <c r="C7069" s="1">
        <v>279145.40000000002</v>
      </c>
      <c r="D7069" s="1">
        <v>205394.89</v>
      </c>
      <c r="E7069" s="1">
        <v>484540.29</v>
      </c>
    </row>
    <row r="7070" spans="1:5">
      <c r="A7070" s="1">
        <v>1985</v>
      </c>
      <c r="B7070" s="1">
        <v>73</v>
      </c>
      <c r="C7070" s="1">
        <v>268169.58</v>
      </c>
      <c r="D7070" s="1">
        <v>191702.12</v>
      </c>
      <c r="E7070" s="1">
        <v>459871.71</v>
      </c>
    </row>
    <row r="7071" spans="1:5">
      <c r="A7071" s="1">
        <v>1985</v>
      </c>
      <c r="B7071" s="1">
        <v>74</v>
      </c>
      <c r="C7071" s="1">
        <v>259018.9</v>
      </c>
      <c r="D7071" s="1">
        <v>178487.44</v>
      </c>
      <c r="E7071" s="1">
        <v>437506.33</v>
      </c>
    </row>
    <row r="7072" spans="1:5">
      <c r="A7072" s="1">
        <v>1985</v>
      </c>
      <c r="B7072" s="1">
        <v>75</v>
      </c>
      <c r="C7072" s="1">
        <v>251069.35</v>
      </c>
      <c r="D7072" s="1">
        <v>166262.34</v>
      </c>
      <c r="E7072" s="1">
        <v>417331.69</v>
      </c>
    </row>
    <row r="7073" spans="1:5">
      <c r="A7073" s="1">
        <v>1985</v>
      </c>
      <c r="B7073" s="1">
        <v>76</v>
      </c>
      <c r="C7073" s="1">
        <v>241423.31</v>
      </c>
      <c r="D7073" s="1">
        <v>153047.67000000001</v>
      </c>
      <c r="E7073" s="1">
        <v>394470.98</v>
      </c>
    </row>
    <row r="7074" spans="1:5">
      <c r="A7074" s="1">
        <v>1985</v>
      </c>
      <c r="B7074" s="1">
        <v>77</v>
      </c>
      <c r="C7074" s="1">
        <v>228389.9</v>
      </c>
      <c r="D7074" s="1">
        <v>138317.66</v>
      </c>
      <c r="E7074" s="1">
        <v>366707.56</v>
      </c>
    </row>
    <row r="7075" spans="1:5">
      <c r="A7075" s="1">
        <v>1985</v>
      </c>
      <c r="B7075" s="1">
        <v>78</v>
      </c>
      <c r="C7075" s="1">
        <v>213212.56</v>
      </c>
      <c r="D7075" s="1">
        <v>122682.58</v>
      </c>
      <c r="E7075" s="1">
        <v>335895.14</v>
      </c>
    </row>
    <row r="7076" spans="1:5">
      <c r="A7076" s="1">
        <v>1985</v>
      </c>
      <c r="B7076" s="1">
        <v>79</v>
      </c>
      <c r="C7076" s="1">
        <v>198776.91</v>
      </c>
      <c r="D7076" s="1">
        <v>107834.2</v>
      </c>
      <c r="E7076" s="1">
        <v>306611.11</v>
      </c>
    </row>
    <row r="7077" spans="1:5">
      <c r="A7077" s="1">
        <v>1985</v>
      </c>
      <c r="B7077" s="1">
        <v>80</v>
      </c>
      <c r="C7077" s="1">
        <v>182724.13</v>
      </c>
      <c r="D7077" s="1">
        <v>93564.53</v>
      </c>
      <c r="E7077" s="1">
        <v>276288.65999999997</v>
      </c>
    </row>
    <row r="7078" spans="1:5">
      <c r="A7078" s="1">
        <v>1985</v>
      </c>
      <c r="B7078" s="1">
        <v>81</v>
      </c>
      <c r="C7078" s="1">
        <v>167405.75</v>
      </c>
      <c r="D7078" s="1">
        <v>81168.429999999993</v>
      </c>
      <c r="E7078" s="1">
        <v>248574.18</v>
      </c>
    </row>
    <row r="7079" spans="1:5">
      <c r="A7079" s="1">
        <v>1985</v>
      </c>
      <c r="B7079" s="1">
        <v>82</v>
      </c>
      <c r="C7079" s="1">
        <v>150810.69</v>
      </c>
      <c r="D7079" s="1">
        <v>68593.919999999998</v>
      </c>
      <c r="E7079" s="1">
        <v>219404.61</v>
      </c>
    </row>
    <row r="7080" spans="1:5">
      <c r="A7080" s="1">
        <v>1985</v>
      </c>
      <c r="B7080" s="1">
        <v>83</v>
      </c>
      <c r="C7080" s="1">
        <v>133830.81</v>
      </c>
      <c r="D7080" s="1">
        <v>56793.88</v>
      </c>
      <c r="E7080" s="1">
        <v>190624.69</v>
      </c>
    </row>
    <row r="7081" spans="1:5">
      <c r="A7081" s="1">
        <v>1985</v>
      </c>
      <c r="B7081" s="1">
        <v>84</v>
      </c>
      <c r="C7081" s="1">
        <v>118080.99</v>
      </c>
      <c r="D7081" s="1">
        <v>46442.71</v>
      </c>
      <c r="E7081" s="1">
        <v>164523.70000000001</v>
      </c>
    </row>
    <row r="7082" spans="1:5">
      <c r="A7082" s="1">
        <v>1985</v>
      </c>
      <c r="B7082" s="1">
        <v>85</v>
      </c>
      <c r="C7082" s="1">
        <v>102310.25</v>
      </c>
      <c r="D7082" s="1">
        <v>36863.07</v>
      </c>
      <c r="E7082" s="1">
        <v>139173.32</v>
      </c>
    </row>
    <row r="7083" spans="1:5">
      <c r="A7083" s="1">
        <v>1985</v>
      </c>
      <c r="B7083" s="1">
        <v>86</v>
      </c>
      <c r="C7083" s="1">
        <v>86353.65</v>
      </c>
      <c r="D7083" s="1">
        <v>28383.35</v>
      </c>
      <c r="E7083" s="1">
        <v>114737.01</v>
      </c>
    </row>
    <row r="7084" spans="1:5">
      <c r="A7084" s="1">
        <v>1985</v>
      </c>
      <c r="B7084" s="1">
        <v>87</v>
      </c>
      <c r="C7084" s="1">
        <v>72521.7</v>
      </c>
      <c r="D7084" s="1">
        <v>22089.77</v>
      </c>
      <c r="E7084" s="1">
        <v>94611.47</v>
      </c>
    </row>
    <row r="7085" spans="1:5">
      <c r="A7085" s="1">
        <v>1985</v>
      </c>
      <c r="B7085" s="1">
        <v>88</v>
      </c>
      <c r="C7085" s="1">
        <v>60487.83</v>
      </c>
      <c r="D7085" s="1">
        <v>17327.52</v>
      </c>
      <c r="E7085" s="1">
        <v>77815.34</v>
      </c>
    </row>
    <row r="7086" spans="1:5">
      <c r="A7086" s="1">
        <v>1985</v>
      </c>
      <c r="B7086" s="1">
        <v>89</v>
      </c>
      <c r="C7086" s="1">
        <v>49721.46</v>
      </c>
      <c r="D7086" s="1">
        <v>13437.41</v>
      </c>
      <c r="E7086" s="1">
        <v>63158.87</v>
      </c>
    </row>
    <row r="7087" spans="1:5">
      <c r="A7087" s="1">
        <v>1985</v>
      </c>
      <c r="B7087" s="1">
        <v>90</v>
      </c>
      <c r="C7087" s="1">
        <v>39638.01</v>
      </c>
      <c r="D7087" s="1">
        <v>10192.15</v>
      </c>
      <c r="E7087" s="1">
        <v>49830.16</v>
      </c>
    </row>
    <row r="7088" spans="1:5">
      <c r="A7088" s="1">
        <v>1985</v>
      </c>
      <c r="B7088" s="1">
        <v>91</v>
      </c>
      <c r="C7088" s="1">
        <v>31125.57</v>
      </c>
      <c r="D7088" s="1">
        <v>7642.04</v>
      </c>
      <c r="E7088" s="1">
        <v>38767.61</v>
      </c>
    </row>
    <row r="7089" spans="1:5">
      <c r="A7089" s="1">
        <v>1985</v>
      </c>
      <c r="B7089" s="1">
        <v>92</v>
      </c>
      <c r="C7089" s="1">
        <v>24178.7</v>
      </c>
      <c r="D7089" s="1">
        <v>5666.43</v>
      </c>
      <c r="E7089" s="1">
        <v>29845.14</v>
      </c>
    </row>
    <row r="7090" spans="1:5">
      <c r="A7090" s="1">
        <v>1985</v>
      </c>
      <c r="B7090" s="1">
        <v>93</v>
      </c>
      <c r="C7090" s="1">
        <v>18187.46</v>
      </c>
      <c r="D7090" s="1">
        <v>4039.12</v>
      </c>
      <c r="E7090" s="1">
        <v>22226.58</v>
      </c>
    </row>
    <row r="7091" spans="1:5">
      <c r="A7091" s="1">
        <v>1985</v>
      </c>
      <c r="B7091" s="1">
        <v>94</v>
      </c>
      <c r="C7091" s="1">
        <v>13273.81</v>
      </c>
      <c r="D7091" s="1">
        <v>2777.68</v>
      </c>
      <c r="E7091" s="1">
        <v>16051.49</v>
      </c>
    </row>
    <row r="7092" spans="1:5">
      <c r="A7092" s="1">
        <v>1985</v>
      </c>
      <c r="B7092" s="1">
        <v>95</v>
      </c>
      <c r="C7092" s="1">
        <v>9465.42</v>
      </c>
      <c r="D7092" s="1">
        <v>1885.62</v>
      </c>
      <c r="E7092" s="1">
        <v>11351.04</v>
      </c>
    </row>
    <row r="7093" spans="1:5">
      <c r="A7093" s="1">
        <v>1985</v>
      </c>
      <c r="B7093" s="1">
        <v>96</v>
      </c>
      <c r="C7093" s="1">
        <v>6711.16</v>
      </c>
      <c r="D7093" s="1">
        <v>1259.24</v>
      </c>
      <c r="E7093" s="1">
        <v>7970.4</v>
      </c>
    </row>
    <row r="7094" spans="1:5">
      <c r="A7094" s="1">
        <v>1985</v>
      </c>
      <c r="B7094" s="1">
        <v>97</v>
      </c>
      <c r="C7094" s="1">
        <v>4587.21</v>
      </c>
      <c r="D7094" s="1">
        <v>783.53</v>
      </c>
      <c r="E7094" s="1">
        <v>5370.73</v>
      </c>
    </row>
    <row r="7095" spans="1:5">
      <c r="A7095" s="1">
        <v>1985</v>
      </c>
      <c r="B7095" s="1">
        <v>98</v>
      </c>
      <c r="C7095" s="1">
        <v>3045.21</v>
      </c>
      <c r="D7095" s="1">
        <v>476.15</v>
      </c>
      <c r="E7095" s="1">
        <v>3521.36</v>
      </c>
    </row>
    <row r="7096" spans="1:5">
      <c r="A7096" s="1">
        <v>1985</v>
      </c>
      <c r="B7096" s="1">
        <v>99</v>
      </c>
      <c r="C7096" s="1">
        <v>1957.96</v>
      </c>
      <c r="D7096" s="1">
        <v>291.92</v>
      </c>
      <c r="E7096" s="1">
        <v>2249.88</v>
      </c>
    </row>
    <row r="7097" spans="1:5">
      <c r="A7097" s="1">
        <v>1985</v>
      </c>
      <c r="B7097" s="1">
        <v>100</v>
      </c>
      <c r="C7097" s="1">
        <v>1215.96</v>
      </c>
      <c r="D7097" s="1">
        <v>177.7</v>
      </c>
      <c r="E7097" s="1">
        <v>1393.66</v>
      </c>
    </row>
    <row r="7098" spans="1:5">
      <c r="A7098" s="1">
        <v>1985</v>
      </c>
      <c r="B7098" s="1">
        <v>101</v>
      </c>
      <c r="C7098" s="1">
        <v>757.63</v>
      </c>
      <c r="D7098" s="1">
        <v>103.42</v>
      </c>
      <c r="E7098" s="1">
        <v>861.05</v>
      </c>
    </row>
    <row r="7099" spans="1:5">
      <c r="A7099" s="1">
        <v>1985</v>
      </c>
      <c r="B7099" s="1">
        <v>102</v>
      </c>
      <c r="C7099" s="1">
        <v>453</v>
      </c>
      <c r="D7099" s="1">
        <v>56.88</v>
      </c>
      <c r="E7099" s="1">
        <v>509.87</v>
      </c>
    </row>
    <row r="7100" spans="1:5">
      <c r="A7100" s="1">
        <v>1985</v>
      </c>
      <c r="B7100" s="1">
        <v>103</v>
      </c>
      <c r="C7100" s="1">
        <v>252.09</v>
      </c>
      <c r="D7100" s="1">
        <v>28.74</v>
      </c>
      <c r="E7100" s="1">
        <v>280.83999999999997</v>
      </c>
    </row>
    <row r="7101" spans="1:5">
      <c r="A7101" s="1">
        <v>1985</v>
      </c>
      <c r="B7101" s="1">
        <v>104</v>
      </c>
      <c r="C7101" s="1">
        <v>135.91999999999999</v>
      </c>
      <c r="D7101" s="1">
        <v>13.12</v>
      </c>
      <c r="E7101" s="1">
        <v>149.04</v>
      </c>
    </row>
    <row r="7102" spans="1:5">
      <c r="A7102" s="1">
        <v>1985</v>
      </c>
      <c r="B7102" s="1">
        <v>105</v>
      </c>
      <c r="C7102" s="1">
        <v>62.44</v>
      </c>
      <c r="D7102" s="1">
        <v>6.29</v>
      </c>
      <c r="E7102" s="1">
        <v>68.72</v>
      </c>
    </row>
    <row r="7103" spans="1:5">
      <c r="A7103" s="1">
        <v>1985</v>
      </c>
      <c r="B7103" s="1">
        <v>106</v>
      </c>
      <c r="C7103" s="1">
        <v>24.98</v>
      </c>
      <c r="D7103" s="1">
        <v>2.63</v>
      </c>
      <c r="E7103" s="1">
        <v>27.61</v>
      </c>
    </row>
    <row r="7104" spans="1:5">
      <c r="A7104" s="1">
        <v>1985</v>
      </c>
      <c r="B7104" s="1">
        <v>107</v>
      </c>
      <c r="C7104" s="1">
        <v>13.36</v>
      </c>
      <c r="D7104" s="1">
        <v>0.67</v>
      </c>
      <c r="E7104" s="1">
        <v>14.03</v>
      </c>
    </row>
    <row r="7105" spans="1:5">
      <c r="A7105" s="1">
        <v>1985</v>
      </c>
      <c r="B7105" s="1">
        <v>108</v>
      </c>
      <c r="C7105" s="1">
        <v>5.52</v>
      </c>
      <c r="D7105" s="1">
        <v>0</v>
      </c>
      <c r="E7105" s="1">
        <v>5.52</v>
      </c>
    </row>
    <row r="7106" spans="1:5">
      <c r="A7106" s="1">
        <v>1985</v>
      </c>
      <c r="B7106" s="1">
        <v>109</v>
      </c>
      <c r="C7106" s="1">
        <v>1.21</v>
      </c>
      <c r="D7106" s="1">
        <v>0</v>
      </c>
      <c r="E7106" s="1">
        <v>1.21</v>
      </c>
    </row>
    <row r="7107" spans="1:5">
      <c r="A7107" s="1">
        <v>1985</v>
      </c>
      <c r="B7107" s="1" t="s">
        <v>121</v>
      </c>
      <c r="C7107" s="1">
        <v>0.24</v>
      </c>
      <c r="D7107" s="1">
        <v>0</v>
      </c>
      <c r="E7107" s="1">
        <v>0.24</v>
      </c>
    </row>
    <row r="7108" spans="1:5">
      <c r="A7108" s="1">
        <v>1986</v>
      </c>
      <c r="B7108" s="1">
        <v>0</v>
      </c>
      <c r="C7108" s="1">
        <v>365020.96</v>
      </c>
      <c r="D7108" s="1">
        <v>383555.98</v>
      </c>
      <c r="E7108" s="1">
        <v>748576.95</v>
      </c>
    </row>
    <row r="7109" spans="1:5">
      <c r="A7109" s="1">
        <v>1986</v>
      </c>
      <c r="B7109" s="1">
        <v>1</v>
      </c>
      <c r="C7109" s="1">
        <v>360959.75</v>
      </c>
      <c r="D7109" s="1">
        <v>378684.28</v>
      </c>
      <c r="E7109" s="1">
        <v>739644.03</v>
      </c>
    </row>
    <row r="7110" spans="1:5">
      <c r="A7110" s="1">
        <v>1986</v>
      </c>
      <c r="B7110" s="1">
        <v>2</v>
      </c>
      <c r="C7110" s="1">
        <v>349421.3</v>
      </c>
      <c r="D7110" s="1">
        <v>366429.96</v>
      </c>
      <c r="E7110" s="1">
        <v>715851.27</v>
      </c>
    </row>
    <row r="7111" spans="1:5">
      <c r="A7111" s="1">
        <v>1986</v>
      </c>
      <c r="B7111" s="1">
        <v>3</v>
      </c>
      <c r="C7111" s="1">
        <v>348972.64</v>
      </c>
      <c r="D7111" s="1">
        <v>366285</v>
      </c>
      <c r="E7111" s="1">
        <v>715257.64</v>
      </c>
    </row>
    <row r="7112" spans="1:5">
      <c r="A7112" s="1">
        <v>1986</v>
      </c>
      <c r="B7112" s="1">
        <v>4</v>
      </c>
      <c r="C7112" s="1">
        <v>349929.41</v>
      </c>
      <c r="D7112" s="1">
        <v>367101.76</v>
      </c>
      <c r="E7112" s="1">
        <v>717031.17</v>
      </c>
    </row>
    <row r="7113" spans="1:5">
      <c r="A7113" s="1">
        <v>1986</v>
      </c>
      <c r="B7113" s="1">
        <v>5</v>
      </c>
      <c r="C7113" s="1">
        <v>354314.64</v>
      </c>
      <c r="D7113" s="1">
        <v>371469.6</v>
      </c>
      <c r="E7113" s="1">
        <v>725784.24</v>
      </c>
    </row>
    <row r="7114" spans="1:5">
      <c r="A7114" s="1">
        <v>1986</v>
      </c>
      <c r="B7114" s="1">
        <v>6</v>
      </c>
      <c r="C7114" s="1">
        <v>353753.96</v>
      </c>
      <c r="D7114" s="1">
        <v>371560.35</v>
      </c>
      <c r="E7114" s="1">
        <v>725314.31</v>
      </c>
    </row>
    <row r="7115" spans="1:5">
      <c r="A7115" s="1">
        <v>1986</v>
      </c>
      <c r="B7115" s="1">
        <v>7</v>
      </c>
      <c r="C7115" s="1">
        <v>343276.91</v>
      </c>
      <c r="D7115" s="1">
        <v>361387.1</v>
      </c>
      <c r="E7115" s="1">
        <v>704664.01</v>
      </c>
    </row>
    <row r="7116" spans="1:5">
      <c r="A7116" s="1">
        <v>1986</v>
      </c>
      <c r="B7116" s="1">
        <v>8</v>
      </c>
      <c r="C7116" s="1">
        <v>320068.31</v>
      </c>
      <c r="D7116" s="1">
        <v>337461.09</v>
      </c>
      <c r="E7116" s="1">
        <v>657529.39</v>
      </c>
    </row>
    <row r="7117" spans="1:5">
      <c r="A7117" s="1">
        <v>1986</v>
      </c>
      <c r="B7117" s="1">
        <v>9</v>
      </c>
      <c r="C7117" s="1">
        <v>314072.88</v>
      </c>
      <c r="D7117" s="1">
        <v>331357.26</v>
      </c>
      <c r="E7117" s="1">
        <v>645430.15</v>
      </c>
    </row>
    <row r="7118" spans="1:5">
      <c r="A7118" s="1">
        <v>1986</v>
      </c>
      <c r="B7118" s="1">
        <v>10</v>
      </c>
      <c r="C7118" s="1">
        <v>325828.36</v>
      </c>
      <c r="D7118" s="1">
        <v>343418.57</v>
      </c>
      <c r="E7118" s="1">
        <v>669246.93000000005</v>
      </c>
    </row>
    <row r="7119" spans="1:5">
      <c r="A7119" s="1">
        <v>1986</v>
      </c>
      <c r="B7119" s="1">
        <v>11</v>
      </c>
      <c r="C7119" s="1">
        <v>340014.68</v>
      </c>
      <c r="D7119" s="1">
        <v>357777.69</v>
      </c>
      <c r="E7119" s="1">
        <v>697792.38</v>
      </c>
    </row>
    <row r="7120" spans="1:5">
      <c r="A7120" s="1">
        <v>1986</v>
      </c>
      <c r="B7120" s="1">
        <v>12</v>
      </c>
      <c r="C7120" s="1">
        <v>353546.04</v>
      </c>
      <c r="D7120" s="1">
        <v>372381.97</v>
      </c>
      <c r="E7120" s="1">
        <v>725928.02</v>
      </c>
    </row>
    <row r="7121" spans="1:5">
      <c r="A7121" s="1">
        <v>1986</v>
      </c>
      <c r="B7121" s="1">
        <v>13</v>
      </c>
      <c r="C7121" s="1">
        <v>375969.23</v>
      </c>
      <c r="D7121" s="1">
        <v>396560.08</v>
      </c>
      <c r="E7121" s="1">
        <v>772529.31</v>
      </c>
    </row>
    <row r="7122" spans="1:5">
      <c r="A7122" s="1">
        <v>1986</v>
      </c>
      <c r="B7122" s="1">
        <v>14</v>
      </c>
      <c r="C7122" s="1">
        <v>398427.24</v>
      </c>
      <c r="D7122" s="1">
        <v>418841.72</v>
      </c>
      <c r="E7122" s="1">
        <v>817268.96</v>
      </c>
    </row>
    <row r="7123" spans="1:5">
      <c r="A7123" s="1">
        <v>1986</v>
      </c>
      <c r="B7123" s="1">
        <v>15</v>
      </c>
      <c r="C7123" s="1">
        <v>421643.59</v>
      </c>
      <c r="D7123" s="1">
        <v>440860.62</v>
      </c>
      <c r="E7123" s="1">
        <v>862504.21</v>
      </c>
    </row>
    <row r="7124" spans="1:5">
      <c r="A7124" s="1">
        <v>1986</v>
      </c>
      <c r="B7124" s="1">
        <v>16</v>
      </c>
      <c r="C7124" s="1">
        <v>421110.78</v>
      </c>
      <c r="D7124" s="1">
        <v>440469.07</v>
      </c>
      <c r="E7124" s="1">
        <v>861579.85</v>
      </c>
    </row>
    <row r="7125" spans="1:5">
      <c r="A7125" s="1">
        <v>1986</v>
      </c>
      <c r="B7125" s="1">
        <v>17</v>
      </c>
      <c r="C7125" s="1">
        <v>437861.11</v>
      </c>
      <c r="D7125" s="1">
        <v>455465.59</v>
      </c>
      <c r="E7125" s="1">
        <v>893326.69</v>
      </c>
    </row>
    <row r="7126" spans="1:5">
      <c r="A7126" s="1">
        <v>1986</v>
      </c>
      <c r="B7126" s="1">
        <v>18</v>
      </c>
      <c r="C7126" s="1">
        <v>444064.73</v>
      </c>
      <c r="D7126" s="1">
        <v>459975.3</v>
      </c>
      <c r="E7126" s="1">
        <v>904040.03</v>
      </c>
    </row>
    <row r="7127" spans="1:5">
      <c r="A7127" s="1">
        <v>1986</v>
      </c>
      <c r="B7127" s="1">
        <v>19</v>
      </c>
      <c r="C7127" s="1">
        <v>457487.66</v>
      </c>
      <c r="D7127" s="1">
        <v>473127.64</v>
      </c>
      <c r="E7127" s="1">
        <v>930615.3</v>
      </c>
    </row>
    <row r="7128" spans="1:5">
      <c r="A7128" s="1">
        <v>1986</v>
      </c>
      <c r="B7128" s="1">
        <v>20</v>
      </c>
      <c r="C7128" s="1">
        <v>466044.75</v>
      </c>
      <c r="D7128" s="1">
        <v>477902.15</v>
      </c>
      <c r="E7128" s="1">
        <v>943946.9</v>
      </c>
    </row>
    <row r="7129" spans="1:5">
      <c r="A7129" s="1">
        <v>1986</v>
      </c>
      <c r="B7129" s="1">
        <v>21</v>
      </c>
      <c r="C7129" s="1">
        <v>475137.31</v>
      </c>
      <c r="D7129" s="1">
        <v>486016.41</v>
      </c>
      <c r="E7129" s="1">
        <v>961153.72</v>
      </c>
    </row>
    <row r="7130" spans="1:5">
      <c r="A7130" s="1">
        <v>1986</v>
      </c>
      <c r="B7130" s="1">
        <v>22</v>
      </c>
      <c r="C7130" s="1">
        <v>474992.54</v>
      </c>
      <c r="D7130" s="1">
        <v>483912.1</v>
      </c>
      <c r="E7130" s="1">
        <v>958904.64</v>
      </c>
    </row>
    <row r="7131" spans="1:5">
      <c r="A7131" s="1">
        <v>1986</v>
      </c>
      <c r="B7131" s="1">
        <v>23</v>
      </c>
      <c r="C7131" s="1">
        <v>470364.69</v>
      </c>
      <c r="D7131" s="1">
        <v>476295.46</v>
      </c>
      <c r="E7131" s="1">
        <v>946660.15</v>
      </c>
    </row>
    <row r="7132" spans="1:5">
      <c r="A7132" s="1">
        <v>1986</v>
      </c>
      <c r="B7132" s="1">
        <v>24</v>
      </c>
      <c r="C7132" s="1">
        <v>461383.02</v>
      </c>
      <c r="D7132" s="1">
        <v>465816.57</v>
      </c>
      <c r="E7132" s="1">
        <v>927199.59</v>
      </c>
    </row>
    <row r="7133" spans="1:5">
      <c r="A7133" s="1">
        <v>1986</v>
      </c>
      <c r="B7133" s="1">
        <v>25</v>
      </c>
      <c r="C7133" s="1">
        <v>447356.86</v>
      </c>
      <c r="D7133" s="1">
        <v>452967.26</v>
      </c>
      <c r="E7133" s="1">
        <v>900324.11</v>
      </c>
    </row>
    <row r="7134" spans="1:5">
      <c r="A7134" s="1">
        <v>1986</v>
      </c>
      <c r="B7134" s="1">
        <v>26</v>
      </c>
      <c r="C7134" s="1">
        <v>428141.75</v>
      </c>
      <c r="D7134" s="1">
        <v>433782.84</v>
      </c>
      <c r="E7134" s="1">
        <v>861924.59</v>
      </c>
    </row>
    <row r="7135" spans="1:5">
      <c r="A7135" s="1">
        <v>1986</v>
      </c>
      <c r="B7135" s="1">
        <v>27</v>
      </c>
      <c r="C7135" s="1">
        <v>421583.12</v>
      </c>
      <c r="D7135" s="1">
        <v>424808.49</v>
      </c>
      <c r="E7135" s="1">
        <v>846391.61</v>
      </c>
    </row>
    <row r="7136" spans="1:5">
      <c r="A7136" s="1">
        <v>1986</v>
      </c>
      <c r="B7136" s="1">
        <v>28</v>
      </c>
      <c r="C7136" s="1">
        <v>408630.93</v>
      </c>
      <c r="D7136" s="1">
        <v>410070.14</v>
      </c>
      <c r="E7136" s="1">
        <v>818701.07</v>
      </c>
    </row>
    <row r="7137" spans="1:5">
      <c r="A7137" s="1">
        <v>1986</v>
      </c>
      <c r="B7137" s="1">
        <v>29</v>
      </c>
      <c r="C7137" s="1">
        <v>395356.97</v>
      </c>
      <c r="D7137" s="1">
        <v>397707.99</v>
      </c>
      <c r="E7137" s="1">
        <v>793064.95999999996</v>
      </c>
    </row>
    <row r="7138" spans="1:5">
      <c r="A7138" s="1">
        <v>1986</v>
      </c>
      <c r="B7138" s="1">
        <v>30</v>
      </c>
      <c r="C7138" s="1">
        <v>384573.74</v>
      </c>
      <c r="D7138" s="1">
        <v>389456.65</v>
      </c>
      <c r="E7138" s="1">
        <v>774030.39</v>
      </c>
    </row>
    <row r="7139" spans="1:5">
      <c r="A7139" s="1">
        <v>1986</v>
      </c>
      <c r="B7139" s="1">
        <v>31</v>
      </c>
      <c r="C7139" s="1">
        <v>373813.6</v>
      </c>
      <c r="D7139" s="1">
        <v>379765.53</v>
      </c>
      <c r="E7139" s="1">
        <v>753579.13</v>
      </c>
    </row>
    <row r="7140" spans="1:5">
      <c r="A7140" s="1">
        <v>1986</v>
      </c>
      <c r="B7140" s="1">
        <v>32</v>
      </c>
      <c r="C7140" s="1">
        <v>376511.9</v>
      </c>
      <c r="D7140" s="1">
        <v>381431.13</v>
      </c>
      <c r="E7140" s="1">
        <v>757943.04</v>
      </c>
    </row>
    <row r="7141" spans="1:5">
      <c r="A7141" s="1">
        <v>1986</v>
      </c>
      <c r="B7141" s="1">
        <v>33</v>
      </c>
      <c r="C7141" s="1">
        <v>375750.22</v>
      </c>
      <c r="D7141" s="1">
        <v>379059.48</v>
      </c>
      <c r="E7141" s="1">
        <v>754809.71</v>
      </c>
    </row>
    <row r="7142" spans="1:5">
      <c r="A7142" s="1">
        <v>1986</v>
      </c>
      <c r="B7142" s="1">
        <v>34</v>
      </c>
      <c r="C7142" s="1">
        <v>372745.75</v>
      </c>
      <c r="D7142" s="1">
        <v>374236.32</v>
      </c>
      <c r="E7142" s="1">
        <v>746982.07</v>
      </c>
    </row>
    <row r="7143" spans="1:5">
      <c r="A7143" s="1">
        <v>1986</v>
      </c>
      <c r="B7143" s="1">
        <v>35</v>
      </c>
      <c r="C7143" s="1">
        <v>380528.97</v>
      </c>
      <c r="D7143" s="1">
        <v>381510.63</v>
      </c>
      <c r="E7143" s="1">
        <v>762039.59</v>
      </c>
    </row>
    <row r="7144" spans="1:5">
      <c r="A7144" s="1">
        <v>1986</v>
      </c>
      <c r="B7144" s="1">
        <v>36</v>
      </c>
      <c r="C7144" s="1">
        <v>391935.29</v>
      </c>
      <c r="D7144" s="1">
        <v>391553.38</v>
      </c>
      <c r="E7144" s="1">
        <v>783488.67</v>
      </c>
    </row>
    <row r="7145" spans="1:5">
      <c r="A7145" s="1">
        <v>1986</v>
      </c>
      <c r="B7145" s="1">
        <v>37</v>
      </c>
      <c r="C7145" s="1">
        <v>407956.68</v>
      </c>
      <c r="D7145" s="1">
        <v>406660.44</v>
      </c>
      <c r="E7145" s="1">
        <v>814617.12</v>
      </c>
    </row>
    <row r="7146" spans="1:5">
      <c r="A7146" s="1">
        <v>1986</v>
      </c>
      <c r="B7146" s="1">
        <v>38</v>
      </c>
      <c r="C7146" s="1">
        <v>429682.51</v>
      </c>
      <c r="D7146" s="1">
        <v>429103.1</v>
      </c>
      <c r="E7146" s="1">
        <v>858785.61</v>
      </c>
    </row>
    <row r="7147" spans="1:5">
      <c r="A7147" s="1">
        <v>1986</v>
      </c>
      <c r="B7147" s="1">
        <v>39</v>
      </c>
      <c r="C7147" s="1">
        <v>456046.69</v>
      </c>
      <c r="D7147" s="1">
        <v>457285.3</v>
      </c>
      <c r="E7147" s="1">
        <v>913331.99</v>
      </c>
    </row>
    <row r="7148" spans="1:5">
      <c r="A7148" s="1">
        <v>1986</v>
      </c>
      <c r="B7148" s="1">
        <v>40</v>
      </c>
      <c r="C7148" s="1">
        <v>381377.51</v>
      </c>
      <c r="D7148" s="1">
        <v>383907.87</v>
      </c>
      <c r="E7148" s="1">
        <v>765285.38</v>
      </c>
    </row>
    <row r="7149" spans="1:5">
      <c r="A7149" s="1">
        <v>1986</v>
      </c>
      <c r="B7149" s="1">
        <v>41</v>
      </c>
      <c r="C7149" s="1">
        <v>366638.4</v>
      </c>
      <c r="D7149" s="1">
        <v>369947.36</v>
      </c>
      <c r="E7149" s="1">
        <v>736585.75</v>
      </c>
    </row>
    <row r="7150" spans="1:5">
      <c r="A7150" s="1">
        <v>1986</v>
      </c>
      <c r="B7150" s="1">
        <v>42</v>
      </c>
      <c r="C7150" s="1">
        <v>359267.26</v>
      </c>
      <c r="D7150" s="1">
        <v>363355.44</v>
      </c>
      <c r="E7150" s="1">
        <v>722622.7</v>
      </c>
    </row>
    <row r="7151" spans="1:5">
      <c r="A7151" s="1">
        <v>1986</v>
      </c>
      <c r="B7151" s="1">
        <v>43</v>
      </c>
      <c r="C7151" s="1">
        <v>349607.79</v>
      </c>
      <c r="D7151" s="1">
        <v>353636.11</v>
      </c>
      <c r="E7151" s="1">
        <v>703243.9</v>
      </c>
    </row>
    <row r="7152" spans="1:5">
      <c r="A7152" s="1">
        <v>1986</v>
      </c>
      <c r="B7152" s="1">
        <v>44</v>
      </c>
      <c r="C7152" s="1">
        <v>322253.84999999998</v>
      </c>
      <c r="D7152" s="1">
        <v>325246.67</v>
      </c>
      <c r="E7152" s="1">
        <v>647500.52</v>
      </c>
    </row>
    <row r="7153" spans="1:5">
      <c r="A7153" s="1">
        <v>1986</v>
      </c>
      <c r="B7153" s="1">
        <v>45</v>
      </c>
      <c r="C7153" s="1">
        <v>303662.8</v>
      </c>
      <c r="D7153" s="1">
        <v>305858.27</v>
      </c>
      <c r="E7153" s="1">
        <v>609521.06999999995</v>
      </c>
    </row>
    <row r="7154" spans="1:5">
      <c r="A7154" s="1">
        <v>1986</v>
      </c>
      <c r="B7154" s="1">
        <v>46</v>
      </c>
      <c r="C7154" s="1">
        <v>313570.99</v>
      </c>
      <c r="D7154" s="1">
        <v>315070.90999999997</v>
      </c>
      <c r="E7154" s="1">
        <v>628641.9</v>
      </c>
    </row>
    <row r="7155" spans="1:5">
      <c r="A7155" s="1">
        <v>1986</v>
      </c>
      <c r="B7155" s="1">
        <v>47</v>
      </c>
      <c r="C7155" s="1">
        <v>318633.11</v>
      </c>
      <c r="D7155" s="1">
        <v>319537.23</v>
      </c>
      <c r="E7155" s="1">
        <v>638170.34</v>
      </c>
    </row>
    <row r="7156" spans="1:5">
      <c r="A7156" s="1">
        <v>1986</v>
      </c>
      <c r="B7156" s="1">
        <v>48</v>
      </c>
      <c r="C7156" s="1">
        <v>319334.57</v>
      </c>
      <c r="D7156" s="1">
        <v>320339.53000000003</v>
      </c>
      <c r="E7156" s="1">
        <v>639674.1</v>
      </c>
    </row>
    <row r="7157" spans="1:5">
      <c r="A7157" s="1">
        <v>1986</v>
      </c>
      <c r="B7157" s="1">
        <v>49</v>
      </c>
      <c r="C7157" s="1">
        <v>312977.34999999998</v>
      </c>
      <c r="D7157" s="1">
        <v>313680.07</v>
      </c>
      <c r="E7157" s="1">
        <v>626657.42000000004</v>
      </c>
    </row>
    <row r="7158" spans="1:5">
      <c r="A7158" s="1">
        <v>1986</v>
      </c>
      <c r="B7158" s="1">
        <v>50</v>
      </c>
      <c r="C7158" s="1">
        <v>308499.21000000002</v>
      </c>
      <c r="D7158" s="1">
        <v>308691.19</v>
      </c>
      <c r="E7158" s="1">
        <v>617190.40000000002</v>
      </c>
    </row>
    <row r="7159" spans="1:5">
      <c r="A7159" s="1">
        <v>1986</v>
      </c>
      <c r="B7159" s="1">
        <v>51</v>
      </c>
      <c r="C7159" s="1">
        <v>302904.65999999997</v>
      </c>
      <c r="D7159" s="1">
        <v>302827.26</v>
      </c>
      <c r="E7159" s="1">
        <v>605731.91</v>
      </c>
    </row>
    <row r="7160" spans="1:5">
      <c r="A7160" s="1">
        <v>1986</v>
      </c>
      <c r="B7160" s="1">
        <v>52</v>
      </c>
      <c r="C7160" s="1">
        <v>298198.78000000003</v>
      </c>
      <c r="D7160" s="1">
        <v>297313.53000000003</v>
      </c>
      <c r="E7160" s="1">
        <v>595512.31999999995</v>
      </c>
    </row>
    <row r="7161" spans="1:5">
      <c r="A7161" s="1">
        <v>1986</v>
      </c>
      <c r="B7161" s="1">
        <v>53</v>
      </c>
      <c r="C7161" s="1">
        <v>299625.76</v>
      </c>
      <c r="D7161" s="1">
        <v>297259.63</v>
      </c>
      <c r="E7161" s="1">
        <v>596885.39</v>
      </c>
    </row>
    <row r="7162" spans="1:5">
      <c r="A7162" s="1">
        <v>1986</v>
      </c>
      <c r="B7162" s="1">
        <v>54</v>
      </c>
      <c r="C7162" s="1">
        <v>306534.44</v>
      </c>
      <c r="D7162" s="1">
        <v>302435.49</v>
      </c>
      <c r="E7162" s="1">
        <v>608969.93000000005</v>
      </c>
    </row>
    <row r="7163" spans="1:5">
      <c r="A7163" s="1">
        <v>1986</v>
      </c>
      <c r="B7163" s="1">
        <v>55</v>
      </c>
      <c r="C7163" s="1">
        <v>313248.19</v>
      </c>
      <c r="D7163" s="1">
        <v>305066.45</v>
      </c>
      <c r="E7163" s="1">
        <v>618314.64</v>
      </c>
    </row>
    <row r="7164" spans="1:5">
      <c r="A7164" s="1">
        <v>1986</v>
      </c>
      <c r="B7164" s="1">
        <v>56</v>
      </c>
      <c r="C7164" s="1">
        <v>314959.39</v>
      </c>
      <c r="D7164" s="1">
        <v>302527.56</v>
      </c>
      <c r="E7164" s="1">
        <v>617486.94999999995</v>
      </c>
    </row>
    <row r="7165" spans="1:5">
      <c r="A7165" s="1">
        <v>1986</v>
      </c>
      <c r="B7165" s="1">
        <v>57</v>
      </c>
      <c r="C7165" s="1">
        <v>312006.98</v>
      </c>
      <c r="D7165" s="1">
        <v>297869.63</v>
      </c>
      <c r="E7165" s="1">
        <v>609876.6</v>
      </c>
    </row>
    <row r="7166" spans="1:5">
      <c r="A7166" s="1">
        <v>1986</v>
      </c>
      <c r="B7166" s="1">
        <v>58</v>
      </c>
      <c r="C7166" s="1">
        <v>310031.90000000002</v>
      </c>
      <c r="D7166" s="1">
        <v>295161.69</v>
      </c>
      <c r="E7166" s="1">
        <v>605193.57999999996</v>
      </c>
    </row>
    <row r="7167" spans="1:5">
      <c r="A7167" s="1">
        <v>1986</v>
      </c>
      <c r="B7167" s="1">
        <v>59</v>
      </c>
      <c r="C7167" s="1">
        <v>312300.57</v>
      </c>
      <c r="D7167" s="1">
        <v>295962.58</v>
      </c>
      <c r="E7167" s="1">
        <v>608263.15</v>
      </c>
    </row>
    <row r="7168" spans="1:5">
      <c r="A7168" s="1">
        <v>1986</v>
      </c>
      <c r="B7168" s="1">
        <v>60</v>
      </c>
      <c r="C7168" s="1">
        <v>315305.56</v>
      </c>
      <c r="D7168" s="1">
        <v>296297.32</v>
      </c>
      <c r="E7168" s="1">
        <v>611602.88</v>
      </c>
    </row>
    <row r="7169" spans="1:5">
      <c r="A7169" s="1">
        <v>1986</v>
      </c>
      <c r="B7169" s="1">
        <v>61</v>
      </c>
      <c r="C7169" s="1">
        <v>316496.75</v>
      </c>
      <c r="D7169" s="1">
        <v>293192.53000000003</v>
      </c>
      <c r="E7169" s="1">
        <v>609689.28</v>
      </c>
    </row>
    <row r="7170" spans="1:5">
      <c r="A7170" s="1">
        <v>1986</v>
      </c>
      <c r="B7170" s="1">
        <v>62</v>
      </c>
      <c r="C7170" s="1">
        <v>318212.77</v>
      </c>
      <c r="D7170" s="1">
        <v>289463.28000000003</v>
      </c>
      <c r="E7170" s="1">
        <v>607676.05000000005</v>
      </c>
    </row>
    <row r="7171" spans="1:5">
      <c r="A7171" s="1">
        <v>1986</v>
      </c>
      <c r="B7171" s="1">
        <v>63</v>
      </c>
      <c r="C7171" s="1">
        <v>323806.34999999998</v>
      </c>
      <c r="D7171" s="1">
        <v>289683.59000000003</v>
      </c>
      <c r="E7171" s="1">
        <v>613489.93999999994</v>
      </c>
    </row>
    <row r="7172" spans="1:5">
      <c r="A7172" s="1">
        <v>1986</v>
      </c>
      <c r="B7172" s="1">
        <v>64</v>
      </c>
      <c r="C7172" s="1">
        <v>335168.87</v>
      </c>
      <c r="D7172" s="1">
        <v>294746.39</v>
      </c>
      <c r="E7172" s="1">
        <v>629915.26</v>
      </c>
    </row>
    <row r="7173" spans="1:5">
      <c r="A7173" s="1">
        <v>1986</v>
      </c>
      <c r="B7173" s="1">
        <v>65</v>
      </c>
      <c r="C7173" s="1">
        <v>348662.28</v>
      </c>
      <c r="D7173" s="1">
        <v>300229.03000000003</v>
      </c>
      <c r="E7173" s="1">
        <v>648891.31000000006</v>
      </c>
    </row>
    <row r="7174" spans="1:5">
      <c r="A7174" s="1">
        <v>1986</v>
      </c>
      <c r="B7174" s="1">
        <v>66</v>
      </c>
      <c r="C7174" s="1">
        <v>329742.39</v>
      </c>
      <c r="D7174" s="1">
        <v>278387.46999999997</v>
      </c>
      <c r="E7174" s="1">
        <v>608129.86</v>
      </c>
    </row>
    <row r="7175" spans="1:5">
      <c r="A7175" s="1">
        <v>1986</v>
      </c>
      <c r="B7175" s="1">
        <v>67</v>
      </c>
      <c r="C7175" s="1">
        <v>272167.83</v>
      </c>
      <c r="D7175" s="1">
        <v>224885.7</v>
      </c>
      <c r="E7175" s="1">
        <v>497053.53</v>
      </c>
    </row>
    <row r="7176" spans="1:5">
      <c r="A7176" s="1">
        <v>1986</v>
      </c>
      <c r="B7176" s="1">
        <v>68</v>
      </c>
      <c r="C7176" s="1">
        <v>242955.01</v>
      </c>
      <c r="D7176" s="1">
        <v>196062.49</v>
      </c>
      <c r="E7176" s="1">
        <v>439017.5</v>
      </c>
    </row>
    <row r="7177" spans="1:5">
      <c r="A7177" s="1">
        <v>1986</v>
      </c>
      <c r="B7177" s="1">
        <v>69</v>
      </c>
      <c r="C7177" s="1">
        <v>254574.47</v>
      </c>
      <c r="D7177" s="1">
        <v>202009.49</v>
      </c>
      <c r="E7177" s="1">
        <v>456583.96</v>
      </c>
    </row>
    <row r="7178" spans="1:5">
      <c r="A7178" s="1">
        <v>1986</v>
      </c>
      <c r="B7178" s="1">
        <v>70</v>
      </c>
      <c r="C7178" s="1">
        <v>270820.45</v>
      </c>
      <c r="D7178" s="1">
        <v>210533.51</v>
      </c>
      <c r="E7178" s="1">
        <v>481353.96</v>
      </c>
    </row>
    <row r="7179" spans="1:5">
      <c r="A7179" s="1">
        <v>1986</v>
      </c>
      <c r="B7179" s="1">
        <v>71</v>
      </c>
      <c r="C7179" s="1">
        <v>280731.52000000002</v>
      </c>
      <c r="D7179" s="1">
        <v>211918.4</v>
      </c>
      <c r="E7179" s="1">
        <v>492649.92</v>
      </c>
    </row>
    <row r="7180" spans="1:5">
      <c r="A7180" s="1">
        <v>1986</v>
      </c>
      <c r="B7180" s="1">
        <v>72</v>
      </c>
      <c r="C7180" s="1">
        <v>279996.3</v>
      </c>
      <c r="D7180" s="1">
        <v>205626.87</v>
      </c>
      <c r="E7180" s="1">
        <v>485623.18</v>
      </c>
    </row>
    <row r="7181" spans="1:5">
      <c r="A7181" s="1">
        <v>1986</v>
      </c>
      <c r="B7181" s="1">
        <v>73</v>
      </c>
      <c r="C7181" s="1">
        <v>270517.92</v>
      </c>
      <c r="D7181" s="1">
        <v>193886.51</v>
      </c>
      <c r="E7181" s="1">
        <v>464404.43</v>
      </c>
    </row>
    <row r="7182" spans="1:5">
      <c r="A7182" s="1">
        <v>1986</v>
      </c>
      <c r="B7182" s="1">
        <v>74</v>
      </c>
      <c r="C7182" s="1">
        <v>258976.63</v>
      </c>
      <c r="D7182" s="1">
        <v>179959.31</v>
      </c>
      <c r="E7182" s="1">
        <v>438935.95</v>
      </c>
    </row>
    <row r="7183" spans="1:5">
      <c r="A7183" s="1">
        <v>1986</v>
      </c>
      <c r="B7183" s="1">
        <v>75</v>
      </c>
      <c r="C7183" s="1">
        <v>249103.09</v>
      </c>
      <c r="D7183" s="1">
        <v>166296.06</v>
      </c>
      <c r="E7183" s="1">
        <v>415399.15</v>
      </c>
    </row>
    <row r="7184" spans="1:5">
      <c r="A7184" s="1">
        <v>1986</v>
      </c>
      <c r="B7184" s="1">
        <v>76</v>
      </c>
      <c r="C7184" s="1">
        <v>240289.62</v>
      </c>
      <c r="D7184" s="1">
        <v>153733.51</v>
      </c>
      <c r="E7184" s="1">
        <v>394023.13</v>
      </c>
    </row>
    <row r="7185" spans="1:5">
      <c r="A7185" s="1">
        <v>1986</v>
      </c>
      <c r="B7185" s="1">
        <v>77</v>
      </c>
      <c r="C7185" s="1">
        <v>230221.39</v>
      </c>
      <c r="D7185" s="1">
        <v>140578.65</v>
      </c>
      <c r="E7185" s="1">
        <v>370800.04</v>
      </c>
    </row>
    <row r="7186" spans="1:5">
      <c r="A7186" s="1">
        <v>1986</v>
      </c>
      <c r="B7186" s="1">
        <v>78</v>
      </c>
      <c r="C7186" s="1">
        <v>216837.17</v>
      </c>
      <c r="D7186" s="1">
        <v>126162.25</v>
      </c>
      <c r="E7186" s="1">
        <v>342999.42</v>
      </c>
    </row>
    <row r="7187" spans="1:5">
      <c r="A7187" s="1">
        <v>1986</v>
      </c>
      <c r="B7187" s="1">
        <v>79</v>
      </c>
      <c r="C7187" s="1">
        <v>201196.9</v>
      </c>
      <c r="D7187" s="1">
        <v>110921.3</v>
      </c>
      <c r="E7187" s="1">
        <v>312118.21000000002</v>
      </c>
    </row>
    <row r="7188" spans="1:5">
      <c r="A7188" s="1">
        <v>1986</v>
      </c>
      <c r="B7188" s="1">
        <v>80</v>
      </c>
      <c r="C7188" s="1">
        <v>185564.68</v>
      </c>
      <c r="D7188" s="1">
        <v>96013.56</v>
      </c>
      <c r="E7188" s="1">
        <v>281578.23</v>
      </c>
    </row>
    <row r="7189" spans="1:5">
      <c r="A7189" s="1">
        <v>1986</v>
      </c>
      <c r="B7189" s="1">
        <v>81</v>
      </c>
      <c r="C7189" s="1">
        <v>169770.33</v>
      </c>
      <c r="D7189" s="1">
        <v>82886.33</v>
      </c>
      <c r="E7189" s="1">
        <v>252656.66</v>
      </c>
    </row>
    <row r="7190" spans="1:5">
      <c r="A7190" s="1">
        <v>1986</v>
      </c>
      <c r="B7190" s="1">
        <v>82</v>
      </c>
      <c r="C7190" s="1">
        <v>154263.89000000001</v>
      </c>
      <c r="D7190" s="1">
        <v>71142.559999999998</v>
      </c>
      <c r="E7190" s="1">
        <v>225406.45</v>
      </c>
    </row>
    <row r="7191" spans="1:5">
      <c r="A7191" s="1">
        <v>1986</v>
      </c>
      <c r="B7191" s="1">
        <v>83</v>
      </c>
      <c r="C7191" s="1">
        <v>137697.04</v>
      </c>
      <c r="D7191" s="1">
        <v>59356.54</v>
      </c>
      <c r="E7191" s="1">
        <v>197053.58</v>
      </c>
    </row>
    <row r="7192" spans="1:5">
      <c r="A7192" s="1">
        <v>1986</v>
      </c>
      <c r="B7192" s="1">
        <v>84</v>
      </c>
      <c r="C7192" s="1">
        <v>120904.84</v>
      </c>
      <c r="D7192" s="1">
        <v>48498.25</v>
      </c>
      <c r="E7192" s="1">
        <v>169403.09</v>
      </c>
    </row>
    <row r="7193" spans="1:5">
      <c r="A7193" s="1">
        <v>1986</v>
      </c>
      <c r="B7193" s="1">
        <v>85</v>
      </c>
      <c r="C7193" s="1">
        <v>105394.12</v>
      </c>
      <c r="D7193" s="1">
        <v>39073.919999999998</v>
      </c>
      <c r="E7193" s="1">
        <v>144468.04</v>
      </c>
    </row>
    <row r="7194" spans="1:5">
      <c r="A7194" s="1">
        <v>1986</v>
      </c>
      <c r="B7194" s="1">
        <v>86</v>
      </c>
      <c r="C7194" s="1">
        <v>90171.3</v>
      </c>
      <c r="D7194" s="1">
        <v>30521.09</v>
      </c>
      <c r="E7194" s="1">
        <v>120692.39</v>
      </c>
    </row>
    <row r="7195" spans="1:5">
      <c r="A7195" s="1">
        <v>1986</v>
      </c>
      <c r="B7195" s="1">
        <v>87</v>
      </c>
      <c r="C7195" s="1">
        <v>75075.7</v>
      </c>
      <c r="D7195" s="1">
        <v>23202.71</v>
      </c>
      <c r="E7195" s="1">
        <v>98278.399999999994</v>
      </c>
    </row>
    <row r="7196" spans="1:5">
      <c r="A7196" s="1">
        <v>1986</v>
      </c>
      <c r="B7196" s="1">
        <v>88</v>
      </c>
      <c r="C7196" s="1">
        <v>62180.52</v>
      </c>
      <c r="D7196" s="1">
        <v>17798.91</v>
      </c>
      <c r="E7196" s="1">
        <v>79979.42</v>
      </c>
    </row>
    <row r="7197" spans="1:5">
      <c r="A7197" s="1">
        <v>1986</v>
      </c>
      <c r="B7197" s="1">
        <v>89</v>
      </c>
      <c r="C7197" s="1">
        <v>51017.5</v>
      </c>
      <c r="D7197" s="1">
        <v>13652.81</v>
      </c>
      <c r="E7197" s="1">
        <v>64670.31</v>
      </c>
    </row>
    <row r="7198" spans="1:5">
      <c r="A7198" s="1">
        <v>1986</v>
      </c>
      <c r="B7198" s="1">
        <v>90</v>
      </c>
      <c r="C7198" s="1">
        <v>41081.870000000003</v>
      </c>
      <c r="D7198" s="1">
        <v>10401.799999999999</v>
      </c>
      <c r="E7198" s="1">
        <v>51483.67</v>
      </c>
    </row>
    <row r="7199" spans="1:5">
      <c r="A7199" s="1">
        <v>1986</v>
      </c>
      <c r="B7199" s="1">
        <v>91</v>
      </c>
      <c r="C7199" s="1">
        <v>32226.13</v>
      </c>
      <c r="D7199" s="1">
        <v>7744.14</v>
      </c>
      <c r="E7199" s="1">
        <v>39970.269999999997</v>
      </c>
    </row>
    <row r="7200" spans="1:5">
      <c r="A7200" s="1">
        <v>1986</v>
      </c>
      <c r="B7200" s="1">
        <v>92</v>
      </c>
      <c r="C7200" s="1">
        <v>24834.36</v>
      </c>
      <c r="D7200" s="1">
        <v>5670.29</v>
      </c>
      <c r="E7200" s="1">
        <v>30504.65</v>
      </c>
    </row>
    <row r="7201" spans="1:5">
      <c r="A7201" s="1">
        <v>1986</v>
      </c>
      <c r="B7201" s="1">
        <v>93</v>
      </c>
      <c r="C7201" s="1">
        <v>18796.7</v>
      </c>
      <c r="D7201" s="1">
        <v>4111.5200000000004</v>
      </c>
      <c r="E7201" s="1">
        <v>22908.22</v>
      </c>
    </row>
    <row r="7202" spans="1:5">
      <c r="A7202" s="1">
        <v>1986</v>
      </c>
      <c r="B7202" s="1">
        <v>94</v>
      </c>
      <c r="C7202" s="1">
        <v>13836.01</v>
      </c>
      <c r="D7202" s="1">
        <v>2854.71</v>
      </c>
      <c r="E7202" s="1">
        <v>16690.72</v>
      </c>
    </row>
    <row r="7203" spans="1:5">
      <c r="A7203" s="1">
        <v>1986</v>
      </c>
      <c r="B7203" s="1">
        <v>95</v>
      </c>
      <c r="C7203" s="1">
        <v>9882.27</v>
      </c>
      <c r="D7203" s="1">
        <v>1914.48</v>
      </c>
      <c r="E7203" s="1">
        <v>11796.75</v>
      </c>
    </row>
    <row r="7204" spans="1:5">
      <c r="A7204" s="1">
        <v>1986</v>
      </c>
      <c r="B7204" s="1">
        <v>96</v>
      </c>
      <c r="C7204" s="1">
        <v>6872.57</v>
      </c>
      <c r="D7204" s="1">
        <v>1276.94</v>
      </c>
      <c r="E7204" s="1">
        <v>8149.51</v>
      </c>
    </row>
    <row r="7205" spans="1:5">
      <c r="A7205" s="1">
        <v>1986</v>
      </c>
      <c r="B7205" s="1">
        <v>97</v>
      </c>
      <c r="C7205" s="1">
        <v>4767.1400000000003</v>
      </c>
      <c r="D7205" s="1">
        <v>828.21</v>
      </c>
      <c r="E7205" s="1">
        <v>5595.35</v>
      </c>
    </row>
    <row r="7206" spans="1:5">
      <c r="A7206" s="1">
        <v>1986</v>
      </c>
      <c r="B7206" s="1">
        <v>98</v>
      </c>
      <c r="C7206" s="1">
        <v>3209.43</v>
      </c>
      <c r="D7206" s="1">
        <v>497.75</v>
      </c>
      <c r="E7206" s="1">
        <v>3707.18</v>
      </c>
    </row>
    <row r="7207" spans="1:5">
      <c r="A7207" s="1">
        <v>1986</v>
      </c>
      <c r="B7207" s="1">
        <v>99</v>
      </c>
      <c r="C7207" s="1">
        <v>2085.59</v>
      </c>
      <c r="D7207" s="1">
        <v>295.2</v>
      </c>
      <c r="E7207" s="1">
        <v>2380.7800000000002</v>
      </c>
    </row>
    <row r="7208" spans="1:5">
      <c r="A7208" s="1">
        <v>1986</v>
      </c>
      <c r="B7208" s="1">
        <v>100</v>
      </c>
      <c r="C7208" s="1">
        <v>1281.32</v>
      </c>
      <c r="D7208" s="1">
        <v>182.2</v>
      </c>
      <c r="E7208" s="1">
        <v>1463.52</v>
      </c>
    </row>
    <row r="7209" spans="1:5">
      <c r="A7209" s="1">
        <v>1986</v>
      </c>
      <c r="B7209" s="1">
        <v>101</v>
      </c>
      <c r="C7209" s="1">
        <v>772.26</v>
      </c>
      <c r="D7209" s="1">
        <v>107.63</v>
      </c>
      <c r="E7209" s="1">
        <v>879.89</v>
      </c>
    </row>
    <row r="7210" spans="1:5">
      <c r="A7210" s="1">
        <v>1986</v>
      </c>
      <c r="B7210" s="1">
        <v>102</v>
      </c>
      <c r="C7210" s="1">
        <v>472.37</v>
      </c>
      <c r="D7210" s="1">
        <v>61.11</v>
      </c>
      <c r="E7210" s="1">
        <v>533.48</v>
      </c>
    </row>
    <row r="7211" spans="1:5">
      <c r="A7211" s="1">
        <v>1986</v>
      </c>
      <c r="B7211" s="1">
        <v>103</v>
      </c>
      <c r="C7211" s="1">
        <v>281.02999999999997</v>
      </c>
      <c r="D7211" s="1">
        <v>35.49</v>
      </c>
      <c r="E7211" s="1">
        <v>316.52</v>
      </c>
    </row>
    <row r="7212" spans="1:5">
      <c r="A7212" s="1">
        <v>1986</v>
      </c>
      <c r="B7212" s="1">
        <v>104</v>
      </c>
      <c r="C7212" s="1">
        <v>155.15</v>
      </c>
      <c r="D7212" s="1">
        <v>17.32</v>
      </c>
      <c r="E7212" s="1">
        <v>172.46</v>
      </c>
    </row>
    <row r="7213" spans="1:5">
      <c r="A7213" s="1">
        <v>1986</v>
      </c>
      <c r="B7213" s="1">
        <v>105</v>
      </c>
      <c r="C7213" s="1">
        <v>78.33</v>
      </c>
      <c r="D7213" s="1">
        <v>7.77</v>
      </c>
      <c r="E7213" s="1">
        <v>86.1</v>
      </c>
    </row>
    <row r="7214" spans="1:5">
      <c r="A7214" s="1">
        <v>1986</v>
      </c>
      <c r="B7214" s="1">
        <v>106</v>
      </c>
      <c r="C7214" s="1">
        <v>35.15</v>
      </c>
      <c r="D7214" s="1">
        <v>3.86</v>
      </c>
      <c r="E7214" s="1">
        <v>39.01</v>
      </c>
    </row>
    <row r="7215" spans="1:5">
      <c r="A7215" s="1">
        <v>1986</v>
      </c>
      <c r="B7215" s="1">
        <v>107</v>
      </c>
      <c r="C7215" s="1">
        <v>12.57</v>
      </c>
      <c r="D7215" s="1">
        <v>1.68</v>
      </c>
      <c r="E7215" s="1">
        <v>14.25</v>
      </c>
    </row>
    <row r="7216" spans="1:5">
      <c r="A7216" s="1">
        <v>1986</v>
      </c>
      <c r="B7216" s="1">
        <v>108</v>
      </c>
      <c r="C7216" s="1">
        <v>4.93</v>
      </c>
      <c r="D7216" s="1">
        <v>0.45</v>
      </c>
      <c r="E7216" s="1">
        <v>5.38</v>
      </c>
    </row>
    <row r="7217" spans="1:5">
      <c r="A7217" s="1">
        <v>1986</v>
      </c>
      <c r="B7217" s="1">
        <v>109</v>
      </c>
      <c r="C7217" s="1">
        <v>1.65</v>
      </c>
      <c r="D7217" s="1">
        <v>0</v>
      </c>
      <c r="E7217" s="1">
        <v>1.65</v>
      </c>
    </row>
    <row r="7218" spans="1:5">
      <c r="A7218" s="1">
        <v>1986</v>
      </c>
      <c r="B7218" s="1" t="s">
        <v>121</v>
      </c>
      <c r="C7218" s="1">
        <v>0.23</v>
      </c>
      <c r="D7218" s="1">
        <v>0</v>
      </c>
      <c r="E7218" s="1">
        <v>0.23</v>
      </c>
    </row>
    <row r="7219" spans="1:5">
      <c r="A7219" s="1">
        <v>1987</v>
      </c>
      <c r="B7219" s="1">
        <v>0</v>
      </c>
      <c r="C7219" s="1">
        <v>370858.14</v>
      </c>
      <c r="D7219" s="1">
        <v>388925.2</v>
      </c>
      <c r="E7219" s="1">
        <v>759783.34</v>
      </c>
    </row>
    <row r="7220" spans="1:5">
      <c r="A7220" s="1">
        <v>1987</v>
      </c>
      <c r="B7220" s="1">
        <v>1</v>
      </c>
      <c r="C7220" s="1">
        <v>364086.75</v>
      </c>
      <c r="D7220" s="1">
        <v>382020.87</v>
      </c>
      <c r="E7220" s="1">
        <v>746107.62</v>
      </c>
    </row>
    <row r="7221" spans="1:5">
      <c r="A7221" s="1">
        <v>1987</v>
      </c>
      <c r="B7221" s="1">
        <v>2</v>
      </c>
      <c r="C7221" s="1">
        <v>361067.37</v>
      </c>
      <c r="D7221" s="1">
        <v>378671.57</v>
      </c>
      <c r="E7221" s="1">
        <v>739738.93</v>
      </c>
    </row>
    <row r="7222" spans="1:5">
      <c r="A7222" s="1">
        <v>1987</v>
      </c>
      <c r="B7222" s="1">
        <v>3</v>
      </c>
      <c r="C7222" s="1">
        <v>350561.61</v>
      </c>
      <c r="D7222" s="1">
        <v>367485.58</v>
      </c>
      <c r="E7222" s="1">
        <v>718047.19</v>
      </c>
    </row>
    <row r="7223" spans="1:5">
      <c r="A7223" s="1">
        <v>1987</v>
      </c>
      <c r="B7223" s="1">
        <v>4</v>
      </c>
      <c r="C7223" s="1">
        <v>349758.31</v>
      </c>
      <c r="D7223" s="1">
        <v>366894.29</v>
      </c>
      <c r="E7223" s="1">
        <v>716652.6</v>
      </c>
    </row>
    <row r="7224" spans="1:5">
      <c r="A7224" s="1">
        <v>1987</v>
      </c>
      <c r="B7224" s="1">
        <v>5</v>
      </c>
      <c r="C7224" s="1">
        <v>350496.29</v>
      </c>
      <c r="D7224" s="1">
        <v>367551.58</v>
      </c>
      <c r="E7224" s="1">
        <v>718047.87</v>
      </c>
    </row>
    <row r="7225" spans="1:5">
      <c r="A7225" s="1">
        <v>1987</v>
      </c>
      <c r="B7225" s="1">
        <v>6</v>
      </c>
      <c r="C7225" s="1">
        <v>354853.52</v>
      </c>
      <c r="D7225" s="1">
        <v>371961.23</v>
      </c>
      <c r="E7225" s="1">
        <v>726814.75</v>
      </c>
    </row>
    <row r="7226" spans="1:5">
      <c r="A7226" s="1">
        <v>1987</v>
      </c>
      <c r="B7226" s="1">
        <v>7</v>
      </c>
      <c r="C7226" s="1">
        <v>354396.72</v>
      </c>
      <c r="D7226" s="1">
        <v>372002.01</v>
      </c>
      <c r="E7226" s="1">
        <v>726398.73</v>
      </c>
    </row>
    <row r="7227" spans="1:5">
      <c r="A7227" s="1">
        <v>1987</v>
      </c>
      <c r="B7227" s="1">
        <v>8</v>
      </c>
      <c r="C7227" s="1">
        <v>343784</v>
      </c>
      <c r="D7227" s="1">
        <v>361784.8</v>
      </c>
      <c r="E7227" s="1">
        <v>705568.8</v>
      </c>
    </row>
    <row r="7228" spans="1:5">
      <c r="A7228" s="1">
        <v>1987</v>
      </c>
      <c r="B7228" s="1">
        <v>9</v>
      </c>
      <c r="C7228" s="1">
        <v>320646.40999999997</v>
      </c>
      <c r="D7228" s="1">
        <v>337940.52</v>
      </c>
      <c r="E7228" s="1">
        <v>658586.93999999994</v>
      </c>
    </row>
    <row r="7229" spans="1:5">
      <c r="A7229" s="1">
        <v>1987</v>
      </c>
      <c r="B7229" s="1">
        <v>10</v>
      </c>
      <c r="C7229" s="1">
        <v>314395.69</v>
      </c>
      <c r="D7229" s="1">
        <v>331529.17</v>
      </c>
      <c r="E7229" s="1">
        <v>645924.85</v>
      </c>
    </row>
    <row r="7230" spans="1:5">
      <c r="A7230" s="1">
        <v>1987</v>
      </c>
      <c r="B7230" s="1">
        <v>11</v>
      </c>
      <c r="C7230" s="1">
        <v>326743.23</v>
      </c>
      <c r="D7230" s="1">
        <v>344092.69</v>
      </c>
      <c r="E7230" s="1">
        <v>670835.93000000005</v>
      </c>
    </row>
    <row r="7231" spans="1:5">
      <c r="A7231" s="1">
        <v>1987</v>
      </c>
      <c r="B7231" s="1">
        <v>12</v>
      </c>
      <c r="C7231" s="1">
        <v>340451.9</v>
      </c>
      <c r="D7231" s="1">
        <v>357956.79</v>
      </c>
      <c r="E7231" s="1">
        <v>698408.7</v>
      </c>
    </row>
    <row r="7232" spans="1:5">
      <c r="A7232" s="1">
        <v>1987</v>
      </c>
      <c r="B7232" s="1">
        <v>13</v>
      </c>
      <c r="C7232" s="1">
        <v>354160.77</v>
      </c>
      <c r="D7232" s="1">
        <v>372753.87</v>
      </c>
      <c r="E7232" s="1">
        <v>726914.63</v>
      </c>
    </row>
    <row r="7233" spans="1:5">
      <c r="A7233" s="1">
        <v>1987</v>
      </c>
      <c r="B7233" s="1">
        <v>14</v>
      </c>
      <c r="C7233" s="1">
        <v>376488.71</v>
      </c>
      <c r="D7233" s="1">
        <v>396789.55</v>
      </c>
      <c r="E7233" s="1">
        <v>773278.26</v>
      </c>
    </row>
    <row r="7234" spans="1:5">
      <c r="A7234" s="1">
        <v>1987</v>
      </c>
      <c r="B7234" s="1">
        <v>15</v>
      </c>
      <c r="C7234" s="1">
        <v>398819.41</v>
      </c>
      <c r="D7234" s="1">
        <v>418842.24</v>
      </c>
      <c r="E7234" s="1">
        <v>817661.65</v>
      </c>
    </row>
    <row r="7235" spans="1:5">
      <c r="A7235" s="1">
        <v>1987</v>
      </c>
      <c r="B7235" s="1">
        <v>16</v>
      </c>
      <c r="C7235" s="1">
        <v>422045.51</v>
      </c>
      <c r="D7235" s="1">
        <v>441549.09</v>
      </c>
      <c r="E7235" s="1">
        <v>863594.6</v>
      </c>
    </row>
    <row r="7236" spans="1:5">
      <c r="A7236" s="1">
        <v>1987</v>
      </c>
      <c r="B7236" s="1">
        <v>17</v>
      </c>
      <c r="C7236" s="1">
        <v>422436.3</v>
      </c>
      <c r="D7236" s="1">
        <v>439045.73</v>
      </c>
      <c r="E7236" s="1">
        <v>861482.03</v>
      </c>
    </row>
    <row r="7237" spans="1:5">
      <c r="A7237" s="1">
        <v>1987</v>
      </c>
      <c r="B7237" s="1">
        <v>18</v>
      </c>
      <c r="C7237" s="1">
        <v>438658.67</v>
      </c>
      <c r="D7237" s="1">
        <v>453603.41</v>
      </c>
      <c r="E7237" s="1">
        <v>892262.08</v>
      </c>
    </row>
    <row r="7238" spans="1:5">
      <c r="A7238" s="1">
        <v>1987</v>
      </c>
      <c r="B7238" s="1">
        <v>19</v>
      </c>
      <c r="C7238" s="1">
        <v>445399.54</v>
      </c>
      <c r="D7238" s="1">
        <v>459814.74</v>
      </c>
      <c r="E7238" s="1">
        <v>905214.28</v>
      </c>
    </row>
    <row r="7239" spans="1:5">
      <c r="A7239" s="1">
        <v>1987</v>
      </c>
      <c r="B7239" s="1">
        <v>20</v>
      </c>
      <c r="C7239" s="1">
        <v>459139.85</v>
      </c>
      <c r="D7239" s="1">
        <v>471174.44</v>
      </c>
      <c r="E7239" s="1">
        <v>930314.29</v>
      </c>
    </row>
    <row r="7240" spans="1:5">
      <c r="A7240" s="1">
        <v>1987</v>
      </c>
      <c r="B7240" s="1">
        <v>21</v>
      </c>
      <c r="C7240" s="1">
        <v>466843.25</v>
      </c>
      <c r="D7240" s="1">
        <v>476604.23</v>
      </c>
      <c r="E7240" s="1">
        <v>943447.48</v>
      </c>
    </row>
    <row r="7241" spans="1:5">
      <c r="A7241" s="1">
        <v>1987</v>
      </c>
      <c r="B7241" s="1">
        <v>22</v>
      </c>
      <c r="C7241" s="1">
        <v>475661.79</v>
      </c>
      <c r="D7241" s="1">
        <v>483435.93</v>
      </c>
      <c r="E7241" s="1">
        <v>959097.72</v>
      </c>
    </row>
    <row r="7242" spans="1:5">
      <c r="A7242" s="1">
        <v>1987</v>
      </c>
      <c r="B7242" s="1">
        <v>23</v>
      </c>
      <c r="C7242" s="1">
        <v>474863.9</v>
      </c>
      <c r="D7242" s="1">
        <v>481281.98</v>
      </c>
      <c r="E7242" s="1">
        <v>956145.88</v>
      </c>
    </row>
    <row r="7243" spans="1:5">
      <c r="A7243" s="1">
        <v>1987</v>
      </c>
      <c r="B7243" s="1">
        <v>24</v>
      </c>
      <c r="C7243" s="1">
        <v>470130.08</v>
      </c>
      <c r="D7243" s="1">
        <v>473949.1</v>
      </c>
      <c r="E7243" s="1">
        <v>944079.19</v>
      </c>
    </row>
    <row r="7244" spans="1:5">
      <c r="A7244" s="1">
        <v>1987</v>
      </c>
      <c r="B7244" s="1">
        <v>25</v>
      </c>
      <c r="C7244" s="1">
        <v>461157.73</v>
      </c>
      <c r="D7244" s="1">
        <v>463570.72</v>
      </c>
      <c r="E7244" s="1">
        <v>924728.45</v>
      </c>
    </row>
    <row r="7245" spans="1:5">
      <c r="A7245" s="1">
        <v>1987</v>
      </c>
      <c r="B7245" s="1">
        <v>26</v>
      </c>
      <c r="C7245" s="1">
        <v>447158.34</v>
      </c>
      <c r="D7245" s="1">
        <v>451432.28</v>
      </c>
      <c r="E7245" s="1">
        <v>898590.62</v>
      </c>
    </row>
    <row r="7246" spans="1:5">
      <c r="A7246" s="1">
        <v>1987</v>
      </c>
      <c r="B7246" s="1">
        <v>27</v>
      </c>
      <c r="C7246" s="1">
        <v>428099.52</v>
      </c>
      <c r="D7246" s="1">
        <v>432483.85</v>
      </c>
      <c r="E7246" s="1">
        <v>860583.37</v>
      </c>
    </row>
    <row r="7247" spans="1:5">
      <c r="A7247" s="1">
        <v>1987</v>
      </c>
      <c r="B7247" s="1">
        <v>28</v>
      </c>
      <c r="C7247" s="1">
        <v>421593.26</v>
      </c>
      <c r="D7247" s="1">
        <v>423372.59</v>
      </c>
      <c r="E7247" s="1">
        <v>844965.85</v>
      </c>
    </row>
    <row r="7248" spans="1:5">
      <c r="A7248" s="1">
        <v>1987</v>
      </c>
      <c r="B7248" s="1">
        <v>29</v>
      </c>
      <c r="C7248" s="1">
        <v>408685.09</v>
      </c>
      <c r="D7248" s="1">
        <v>408634.58</v>
      </c>
      <c r="E7248" s="1">
        <v>817319.67</v>
      </c>
    </row>
    <row r="7249" spans="1:5">
      <c r="A7249" s="1">
        <v>1987</v>
      </c>
      <c r="B7249" s="1">
        <v>30</v>
      </c>
      <c r="C7249" s="1">
        <v>396166.84</v>
      </c>
      <c r="D7249" s="1">
        <v>396896.17</v>
      </c>
      <c r="E7249" s="1">
        <v>793063.02</v>
      </c>
    </row>
    <row r="7250" spans="1:5">
      <c r="A7250" s="1">
        <v>1987</v>
      </c>
      <c r="B7250" s="1">
        <v>31</v>
      </c>
      <c r="C7250" s="1">
        <v>384988.91</v>
      </c>
      <c r="D7250" s="1">
        <v>388541.42</v>
      </c>
      <c r="E7250" s="1">
        <v>773530.32</v>
      </c>
    </row>
    <row r="7251" spans="1:5">
      <c r="A7251" s="1">
        <v>1987</v>
      </c>
      <c r="B7251" s="1">
        <v>32</v>
      </c>
      <c r="C7251" s="1">
        <v>374421.64</v>
      </c>
      <c r="D7251" s="1">
        <v>378967.63</v>
      </c>
      <c r="E7251" s="1">
        <v>753389.27</v>
      </c>
    </row>
    <row r="7252" spans="1:5">
      <c r="A7252" s="1">
        <v>1987</v>
      </c>
      <c r="B7252" s="1">
        <v>33</v>
      </c>
      <c r="C7252" s="1">
        <v>377145.87</v>
      </c>
      <c r="D7252" s="1">
        <v>380827.25</v>
      </c>
      <c r="E7252" s="1">
        <v>757973.12</v>
      </c>
    </row>
    <row r="7253" spans="1:5">
      <c r="A7253" s="1">
        <v>1987</v>
      </c>
      <c r="B7253" s="1">
        <v>34</v>
      </c>
      <c r="C7253" s="1">
        <v>376626.61</v>
      </c>
      <c r="D7253" s="1">
        <v>378222.77</v>
      </c>
      <c r="E7253" s="1">
        <v>754849.38</v>
      </c>
    </row>
    <row r="7254" spans="1:5">
      <c r="A7254" s="1">
        <v>1987</v>
      </c>
      <c r="B7254" s="1">
        <v>35</v>
      </c>
      <c r="C7254" s="1">
        <v>373230.95</v>
      </c>
      <c r="D7254" s="1">
        <v>373365.94</v>
      </c>
      <c r="E7254" s="1">
        <v>746596.89</v>
      </c>
    </row>
    <row r="7255" spans="1:5">
      <c r="A7255" s="1">
        <v>1987</v>
      </c>
      <c r="B7255" s="1">
        <v>36</v>
      </c>
      <c r="C7255" s="1">
        <v>381269.12</v>
      </c>
      <c r="D7255" s="1">
        <v>380613.35</v>
      </c>
      <c r="E7255" s="1">
        <v>761882.47</v>
      </c>
    </row>
    <row r="7256" spans="1:5">
      <c r="A7256" s="1">
        <v>1987</v>
      </c>
      <c r="B7256" s="1">
        <v>37</v>
      </c>
      <c r="C7256" s="1">
        <v>392062.34</v>
      </c>
      <c r="D7256" s="1">
        <v>390806.51</v>
      </c>
      <c r="E7256" s="1">
        <v>782868.86</v>
      </c>
    </row>
    <row r="7257" spans="1:5">
      <c r="A7257" s="1">
        <v>1987</v>
      </c>
      <c r="B7257" s="1">
        <v>38</v>
      </c>
      <c r="C7257" s="1">
        <v>407498.23999999999</v>
      </c>
      <c r="D7257" s="1">
        <v>406051.25</v>
      </c>
      <c r="E7257" s="1">
        <v>813549.49</v>
      </c>
    </row>
    <row r="7258" spans="1:5">
      <c r="A7258" s="1">
        <v>1987</v>
      </c>
      <c r="B7258" s="1">
        <v>39</v>
      </c>
      <c r="C7258" s="1">
        <v>429358.89</v>
      </c>
      <c r="D7258" s="1">
        <v>428714.86</v>
      </c>
      <c r="E7258" s="1">
        <v>858073.75</v>
      </c>
    </row>
    <row r="7259" spans="1:5">
      <c r="A7259" s="1">
        <v>1987</v>
      </c>
      <c r="B7259" s="1">
        <v>40</v>
      </c>
      <c r="C7259" s="1">
        <v>455492.75</v>
      </c>
      <c r="D7259" s="1">
        <v>456915.68</v>
      </c>
      <c r="E7259" s="1">
        <v>912408.43</v>
      </c>
    </row>
    <row r="7260" spans="1:5">
      <c r="A7260" s="1">
        <v>1987</v>
      </c>
      <c r="B7260" s="1">
        <v>41</v>
      </c>
      <c r="C7260" s="1">
        <v>380970.94</v>
      </c>
      <c r="D7260" s="1">
        <v>383054.69</v>
      </c>
      <c r="E7260" s="1">
        <v>764025.63</v>
      </c>
    </row>
    <row r="7261" spans="1:5">
      <c r="A7261" s="1">
        <v>1987</v>
      </c>
      <c r="B7261" s="1">
        <v>42</v>
      </c>
      <c r="C7261" s="1">
        <v>366227.5</v>
      </c>
      <c r="D7261" s="1">
        <v>369018.36</v>
      </c>
      <c r="E7261" s="1">
        <v>735245.87</v>
      </c>
    </row>
    <row r="7262" spans="1:5">
      <c r="A7262" s="1">
        <v>1987</v>
      </c>
      <c r="B7262" s="1">
        <v>43</v>
      </c>
      <c r="C7262" s="1">
        <v>358879.87</v>
      </c>
      <c r="D7262" s="1">
        <v>362355.51</v>
      </c>
      <c r="E7262" s="1">
        <v>721235.38</v>
      </c>
    </row>
    <row r="7263" spans="1:5">
      <c r="A7263" s="1">
        <v>1987</v>
      </c>
      <c r="B7263" s="1">
        <v>44</v>
      </c>
      <c r="C7263" s="1">
        <v>349102.47</v>
      </c>
      <c r="D7263" s="1">
        <v>352463.86</v>
      </c>
      <c r="E7263" s="1">
        <v>701566.33</v>
      </c>
    </row>
    <row r="7264" spans="1:5">
      <c r="A7264" s="1">
        <v>1987</v>
      </c>
      <c r="B7264" s="1">
        <v>45</v>
      </c>
      <c r="C7264" s="1">
        <v>321509.83</v>
      </c>
      <c r="D7264" s="1">
        <v>324028.81</v>
      </c>
      <c r="E7264" s="1">
        <v>645538.64</v>
      </c>
    </row>
    <row r="7265" spans="1:5">
      <c r="A7265" s="1">
        <v>1987</v>
      </c>
      <c r="B7265" s="1">
        <v>46</v>
      </c>
      <c r="C7265" s="1">
        <v>303013.71000000002</v>
      </c>
      <c r="D7265" s="1">
        <v>304488.06</v>
      </c>
      <c r="E7265" s="1">
        <v>607501.76</v>
      </c>
    </row>
    <row r="7266" spans="1:5">
      <c r="A7266" s="1">
        <v>1987</v>
      </c>
      <c r="B7266" s="1">
        <v>47</v>
      </c>
      <c r="C7266" s="1">
        <v>312830.12</v>
      </c>
      <c r="D7266" s="1">
        <v>313545.65999999997</v>
      </c>
      <c r="E7266" s="1">
        <v>626375.78</v>
      </c>
    </row>
    <row r="7267" spans="1:5">
      <c r="A7267" s="1">
        <v>1987</v>
      </c>
      <c r="B7267" s="1">
        <v>48</v>
      </c>
      <c r="C7267" s="1">
        <v>317769.46000000002</v>
      </c>
      <c r="D7267" s="1">
        <v>318025.06</v>
      </c>
      <c r="E7267" s="1">
        <v>635794.52</v>
      </c>
    </row>
    <row r="7268" spans="1:5">
      <c r="A7268" s="1">
        <v>1987</v>
      </c>
      <c r="B7268" s="1">
        <v>49</v>
      </c>
      <c r="C7268" s="1">
        <v>318418.3</v>
      </c>
      <c r="D7268" s="1">
        <v>318737.7</v>
      </c>
      <c r="E7268" s="1">
        <v>637156</v>
      </c>
    </row>
    <row r="7269" spans="1:5">
      <c r="A7269" s="1">
        <v>1987</v>
      </c>
      <c r="B7269" s="1">
        <v>50</v>
      </c>
      <c r="C7269" s="1">
        <v>311740.76</v>
      </c>
      <c r="D7269" s="1">
        <v>312006.92</v>
      </c>
      <c r="E7269" s="1">
        <v>623747.68000000005</v>
      </c>
    </row>
    <row r="7270" spans="1:5">
      <c r="A7270" s="1">
        <v>1987</v>
      </c>
      <c r="B7270" s="1">
        <v>51</v>
      </c>
      <c r="C7270" s="1">
        <v>307307.93</v>
      </c>
      <c r="D7270" s="1">
        <v>306891.84000000003</v>
      </c>
      <c r="E7270" s="1">
        <v>614199.77</v>
      </c>
    </row>
    <row r="7271" spans="1:5">
      <c r="A7271" s="1">
        <v>1987</v>
      </c>
      <c r="B7271" s="1">
        <v>52</v>
      </c>
      <c r="C7271" s="1">
        <v>301616.59999999998</v>
      </c>
      <c r="D7271" s="1">
        <v>301039.14</v>
      </c>
      <c r="E7271" s="1">
        <v>602655.74</v>
      </c>
    </row>
    <row r="7272" spans="1:5">
      <c r="A7272" s="1">
        <v>1987</v>
      </c>
      <c r="B7272" s="1">
        <v>53</v>
      </c>
      <c r="C7272" s="1">
        <v>296766.75</v>
      </c>
      <c r="D7272" s="1">
        <v>295143.43</v>
      </c>
      <c r="E7272" s="1">
        <v>591910.18000000005</v>
      </c>
    </row>
    <row r="7273" spans="1:5">
      <c r="A7273" s="1">
        <v>1987</v>
      </c>
      <c r="B7273" s="1">
        <v>54</v>
      </c>
      <c r="C7273" s="1">
        <v>298112.65000000002</v>
      </c>
      <c r="D7273" s="1">
        <v>294890.7</v>
      </c>
      <c r="E7273" s="1">
        <v>593003.35</v>
      </c>
    </row>
    <row r="7274" spans="1:5">
      <c r="A7274" s="1">
        <v>1987</v>
      </c>
      <c r="B7274" s="1">
        <v>55</v>
      </c>
      <c r="C7274" s="1">
        <v>304927.42</v>
      </c>
      <c r="D7274" s="1">
        <v>299636.17</v>
      </c>
      <c r="E7274" s="1">
        <v>604563.59</v>
      </c>
    </row>
    <row r="7275" spans="1:5">
      <c r="A7275" s="1">
        <v>1987</v>
      </c>
      <c r="B7275" s="1">
        <v>56</v>
      </c>
      <c r="C7275" s="1">
        <v>311477.23</v>
      </c>
      <c r="D7275" s="1">
        <v>301932.40999999997</v>
      </c>
      <c r="E7275" s="1">
        <v>613409.65</v>
      </c>
    </row>
    <row r="7276" spans="1:5">
      <c r="A7276" s="1">
        <v>1987</v>
      </c>
      <c r="B7276" s="1">
        <v>57</v>
      </c>
      <c r="C7276" s="1">
        <v>312937.55</v>
      </c>
      <c r="D7276" s="1">
        <v>298972.59999999998</v>
      </c>
      <c r="E7276" s="1">
        <v>611910.15</v>
      </c>
    </row>
    <row r="7277" spans="1:5">
      <c r="A7277" s="1">
        <v>1987</v>
      </c>
      <c r="B7277" s="1">
        <v>58</v>
      </c>
      <c r="C7277" s="1">
        <v>309777.34999999998</v>
      </c>
      <c r="D7277" s="1">
        <v>293858.19</v>
      </c>
      <c r="E7277" s="1">
        <v>603635.54</v>
      </c>
    </row>
    <row r="7278" spans="1:5">
      <c r="A7278" s="1">
        <v>1987</v>
      </c>
      <c r="B7278" s="1">
        <v>59</v>
      </c>
      <c r="C7278" s="1">
        <v>307497.84999999998</v>
      </c>
      <c r="D7278" s="1">
        <v>290745.26</v>
      </c>
      <c r="E7278" s="1">
        <v>598243.11</v>
      </c>
    </row>
    <row r="7279" spans="1:5">
      <c r="A7279" s="1">
        <v>1987</v>
      </c>
      <c r="B7279" s="1">
        <v>60</v>
      </c>
      <c r="C7279" s="1">
        <v>309621.82</v>
      </c>
      <c r="D7279" s="1">
        <v>291239.34999999998</v>
      </c>
      <c r="E7279" s="1">
        <v>600861.17000000004</v>
      </c>
    </row>
    <row r="7280" spans="1:5">
      <c r="A7280" s="1">
        <v>1987</v>
      </c>
      <c r="B7280" s="1">
        <v>61</v>
      </c>
      <c r="C7280" s="1">
        <v>312330.55</v>
      </c>
      <c r="D7280" s="1">
        <v>291151.01</v>
      </c>
      <c r="E7280" s="1">
        <v>603481.56000000006</v>
      </c>
    </row>
    <row r="7281" spans="1:5">
      <c r="A7281" s="1">
        <v>1987</v>
      </c>
      <c r="B7281" s="1">
        <v>62</v>
      </c>
      <c r="C7281" s="1">
        <v>313209.23</v>
      </c>
      <c r="D7281" s="1">
        <v>287514.93</v>
      </c>
      <c r="E7281" s="1">
        <v>600724.15</v>
      </c>
    </row>
    <row r="7282" spans="1:5">
      <c r="A7282" s="1">
        <v>1987</v>
      </c>
      <c r="B7282" s="1">
        <v>63</v>
      </c>
      <c r="C7282" s="1">
        <v>314459.90000000002</v>
      </c>
      <c r="D7282" s="1">
        <v>283134.15000000002</v>
      </c>
      <c r="E7282" s="1">
        <v>597594.05000000005</v>
      </c>
    </row>
    <row r="7283" spans="1:5">
      <c r="A7283" s="1">
        <v>1987</v>
      </c>
      <c r="B7283" s="1">
        <v>64</v>
      </c>
      <c r="C7283" s="1">
        <v>319664.43</v>
      </c>
      <c r="D7283" s="1">
        <v>282562</v>
      </c>
      <c r="E7283" s="1">
        <v>602226.43000000005</v>
      </c>
    </row>
    <row r="7284" spans="1:5">
      <c r="A7284" s="1">
        <v>1987</v>
      </c>
      <c r="B7284" s="1">
        <v>65</v>
      </c>
      <c r="C7284" s="1">
        <v>330118.7</v>
      </c>
      <c r="D7284" s="1">
        <v>286567.09999999998</v>
      </c>
      <c r="E7284" s="1">
        <v>616685.80000000005</v>
      </c>
    </row>
    <row r="7285" spans="1:5">
      <c r="A7285" s="1">
        <v>1987</v>
      </c>
      <c r="B7285" s="1">
        <v>66</v>
      </c>
      <c r="C7285" s="1">
        <v>343816.1</v>
      </c>
      <c r="D7285" s="1">
        <v>292519.67999999999</v>
      </c>
      <c r="E7285" s="1">
        <v>636335.78</v>
      </c>
    </row>
    <row r="7286" spans="1:5">
      <c r="A7286" s="1">
        <v>1987</v>
      </c>
      <c r="B7286" s="1">
        <v>67</v>
      </c>
      <c r="C7286" s="1">
        <v>324896.59000000003</v>
      </c>
      <c r="D7286" s="1">
        <v>270873.69</v>
      </c>
      <c r="E7286" s="1">
        <v>595770.27</v>
      </c>
    </row>
    <row r="7287" spans="1:5">
      <c r="A7287" s="1">
        <v>1987</v>
      </c>
      <c r="B7287" s="1">
        <v>68</v>
      </c>
      <c r="C7287" s="1">
        <v>266824.24</v>
      </c>
      <c r="D7287" s="1">
        <v>216683.07</v>
      </c>
      <c r="E7287" s="1">
        <v>483507.3</v>
      </c>
    </row>
    <row r="7288" spans="1:5">
      <c r="A7288" s="1">
        <v>1987</v>
      </c>
      <c r="B7288" s="1">
        <v>69</v>
      </c>
      <c r="C7288" s="1">
        <v>237643.51999999999</v>
      </c>
      <c r="D7288" s="1">
        <v>187931.64</v>
      </c>
      <c r="E7288" s="1">
        <v>425575.16</v>
      </c>
    </row>
    <row r="7289" spans="1:5">
      <c r="A7289" s="1">
        <v>1987</v>
      </c>
      <c r="B7289" s="1">
        <v>70</v>
      </c>
      <c r="C7289" s="1">
        <v>248538.58</v>
      </c>
      <c r="D7289" s="1">
        <v>193093.66</v>
      </c>
      <c r="E7289" s="1">
        <v>441632.23</v>
      </c>
    </row>
    <row r="7290" spans="1:5">
      <c r="A7290" s="1">
        <v>1987</v>
      </c>
      <c r="B7290" s="1">
        <v>71</v>
      </c>
      <c r="C7290" s="1">
        <v>263956.73</v>
      </c>
      <c r="D7290" s="1">
        <v>200527.8</v>
      </c>
      <c r="E7290" s="1">
        <v>464484.53</v>
      </c>
    </row>
    <row r="7291" spans="1:5">
      <c r="A7291" s="1">
        <v>1987</v>
      </c>
      <c r="B7291" s="1">
        <v>72</v>
      </c>
      <c r="C7291" s="1">
        <v>273184.44</v>
      </c>
      <c r="D7291" s="1">
        <v>201145.11</v>
      </c>
      <c r="E7291" s="1">
        <v>474329.55</v>
      </c>
    </row>
    <row r="7292" spans="1:5">
      <c r="A7292" s="1">
        <v>1987</v>
      </c>
      <c r="B7292" s="1">
        <v>73</v>
      </c>
      <c r="C7292" s="1">
        <v>271572.07</v>
      </c>
      <c r="D7292" s="1">
        <v>194342.27</v>
      </c>
      <c r="E7292" s="1">
        <v>465914.35</v>
      </c>
    </row>
    <row r="7293" spans="1:5">
      <c r="A7293" s="1">
        <v>1987</v>
      </c>
      <c r="B7293" s="1">
        <v>74</v>
      </c>
      <c r="C7293" s="1">
        <v>261323.17</v>
      </c>
      <c r="D7293" s="1">
        <v>182381.32</v>
      </c>
      <c r="E7293" s="1">
        <v>443704.49</v>
      </c>
    </row>
    <row r="7294" spans="1:5">
      <c r="A7294" s="1">
        <v>1987</v>
      </c>
      <c r="B7294" s="1">
        <v>75</v>
      </c>
      <c r="C7294" s="1">
        <v>249223.7</v>
      </c>
      <c r="D7294" s="1">
        <v>167974.52</v>
      </c>
      <c r="E7294" s="1">
        <v>417198.21</v>
      </c>
    </row>
    <row r="7295" spans="1:5">
      <c r="A7295" s="1">
        <v>1987</v>
      </c>
      <c r="B7295" s="1">
        <v>76</v>
      </c>
      <c r="C7295" s="1">
        <v>238644.83</v>
      </c>
      <c r="D7295" s="1">
        <v>154194.46</v>
      </c>
      <c r="E7295" s="1">
        <v>392839.29</v>
      </c>
    </row>
    <row r="7296" spans="1:5">
      <c r="A7296" s="1">
        <v>1987</v>
      </c>
      <c r="B7296" s="1">
        <v>77</v>
      </c>
      <c r="C7296" s="1">
        <v>229333.42</v>
      </c>
      <c r="D7296" s="1">
        <v>141679.85</v>
      </c>
      <c r="E7296" s="1">
        <v>371013.27</v>
      </c>
    </row>
    <row r="7297" spans="1:5">
      <c r="A7297" s="1">
        <v>1987</v>
      </c>
      <c r="B7297" s="1">
        <v>78</v>
      </c>
      <c r="C7297" s="1">
        <v>218671.75</v>
      </c>
      <c r="D7297" s="1">
        <v>128686.3</v>
      </c>
      <c r="E7297" s="1">
        <v>347358.05</v>
      </c>
    </row>
    <row r="7298" spans="1:5">
      <c r="A7298" s="1">
        <v>1987</v>
      </c>
      <c r="B7298" s="1">
        <v>79</v>
      </c>
      <c r="C7298" s="1">
        <v>204779.27</v>
      </c>
      <c r="D7298" s="1">
        <v>114643.18</v>
      </c>
      <c r="E7298" s="1">
        <v>319422.44</v>
      </c>
    </row>
    <row r="7299" spans="1:5">
      <c r="A7299" s="1">
        <v>1987</v>
      </c>
      <c r="B7299" s="1">
        <v>80</v>
      </c>
      <c r="C7299" s="1">
        <v>188417.78</v>
      </c>
      <c r="D7299" s="1">
        <v>99112.38</v>
      </c>
      <c r="E7299" s="1">
        <v>287530.15999999997</v>
      </c>
    </row>
    <row r="7300" spans="1:5">
      <c r="A7300" s="1">
        <v>1987</v>
      </c>
      <c r="B7300" s="1">
        <v>81</v>
      </c>
      <c r="C7300" s="1">
        <v>172953.02</v>
      </c>
      <c r="D7300" s="1">
        <v>85414.61</v>
      </c>
      <c r="E7300" s="1">
        <v>258367.63</v>
      </c>
    </row>
    <row r="7301" spans="1:5">
      <c r="A7301" s="1">
        <v>1987</v>
      </c>
      <c r="B7301" s="1">
        <v>82</v>
      </c>
      <c r="C7301" s="1">
        <v>156918.54</v>
      </c>
      <c r="D7301" s="1">
        <v>73035.429999999993</v>
      </c>
      <c r="E7301" s="1">
        <v>229953.97</v>
      </c>
    </row>
    <row r="7302" spans="1:5">
      <c r="A7302" s="1">
        <v>1987</v>
      </c>
      <c r="B7302" s="1">
        <v>83</v>
      </c>
      <c r="C7302" s="1">
        <v>141297.26999999999</v>
      </c>
      <c r="D7302" s="1">
        <v>61986.42</v>
      </c>
      <c r="E7302" s="1">
        <v>203283.69</v>
      </c>
    </row>
    <row r="7303" spans="1:5">
      <c r="A7303" s="1">
        <v>1987</v>
      </c>
      <c r="B7303" s="1">
        <v>84</v>
      </c>
      <c r="C7303" s="1">
        <v>124908.27</v>
      </c>
      <c r="D7303" s="1">
        <v>51037.77</v>
      </c>
      <c r="E7303" s="1">
        <v>175946.04</v>
      </c>
    </row>
    <row r="7304" spans="1:5">
      <c r="A7304" s="1">
        <v>1987</v>
      </c>
      <c r="B7304" s="1">
        <v>85</v>
      </c>
      <c r="C7304" s="1">
        <v>108484.95</v>
      </c>
      <c r="D7304" s="1">
        <v>41107.75</v>
      </c>
      <c r="E7304" s="1">
        <v>149592.71</v>
      </c>
    </row>
    <row r="7305" spans="1:5">
      <c r="A7305" s="1">
        <v>1987</v>
      </c>
      <c r="B7305" s="1">
        <v>86</v>
      </c>
      <c r="C7305" s="1">
        <v>93430.95</v>
      </c>
      <c r="D7305" s="1">
        <v>32635.94</v>
      </c>
      <c r="E7305" s="1">
        <v>126066.89</v>
      </c>
    </row>
    <row r="7306" spans="1:5">
      <c r="A7306" s="1">
        <v>1987</v>
      </c>
      <c r="B7306" s="1">
        <v>87</v>
      </c>
      <c r="C7306" s="1">
        <v>78836.81</v>
      </c>
      <c r="D7306" s="1">
        <v>25136.99</v>
      </c>
      <c r="E7306" s="1">
        <v>103973.8</v>
      </c>
    </row>
    <row r="7307" spans="1:5">
      <c r="A7307" s="1">
        <v>1987</v>
      </c>
      <c r="B7307" s="1">
        <v>88</v>
      </c>
      <c r="C7307" s="1">
        <v>64821.07</v>
      </c>
      <c r="D7307" s="1">
        <v>18841.09</v>
      </c>
      <c r="E7307" s="1">
        <v>83662.16</v>
      </c>
    </row>
    <row r="7308" spans="1:5">
      <c r="A7308" s="1">
        <v>1987</v>
      </c>
      <c r="B7308" s="1">
        <v>89</v>
      </c>
      <c r="C7308" s="1">
        <v>52856.160000000003</v>
      </c>
      <c r="D7308" s="1">
        <v>14182.9</v>
      </c>
      <c r="E7308" s="1">
        <v>67039.06</v>
      </c>
    </row>
    <row r="7309" spans="1:5">
      <c r="A7309" s="1">
        <v>1987</v>
      </c>
      <c r="B7309" s="1">
        <v>90</v>
      </c>
      <c r="C7309" s="1">
        <v>42494.27</v>
      </c>
      <c r="D7309" s="1">
        <v>10672.42</v>
      </c>
      <c r="E7309" s="1">
        <v>53166.69</v>
      </c>
    </row>
    <row r="7310" spans="1:5">
      <c r="A7310" s="1">
        <v>1987</v>
      </c>
      <c r="B7310" s="1">
        <v>91</v>
      </c>
      <c r="C7310" s="1">
        <v>33735.19</v>
      </c>
      <c r="D7310" s="1">
        <v>7999.38</v>
      </c>
      <c r="E7310" s="1">
        <v>41734.57</v>
      </c>
    </row>
    <row r="7311" spans="1:5">
      <c r="A7311" s="1">
        <v>1987</v>
      </c>
      <c r="B7311" s="1">
        <v>92</v>
      </c>
      <c r="C7311" s="1">
        <v>26024.71</v>
      </c>
      <c r="D7311" s="1">
        <v>5839.03</v>
      </c>
      <c r="E7311" s="1">
        <v>31863.73</v>
      </c>
    </row>
    <row r="7312" spans="1:5">
      <c r="A7312" s="1">
        <v>1987</v>
      </c>
      <c r="B7312" s="1">
        <v>93</v>
      </c>
      <c r="C7312" s="1">
        <v>19559.63</v>
      </c>
      <c r="D7312" s="1">
        <v>4178.97</v>
      </c>
      <c r="E7312" s="1">
        <v>23738.6</v>
      </c>
    </row>
    <row r="7313" spans="1:5">
      <c r="A7313" s="1">
        <v>1987</v>
      </c>
      <c r="B7313" s="1">
        <v>94</v>
      </c>
      <c r="C7313" s="1">
        <v>14437.28</v>
      </c>
      <c r="D7313" s="1">
        <v>2958.41</v>
      </c>
      <c r="E7313" s="1">
        <v>17395.68</v>
      </c>
    </row>
    <row r="7314" spans="1:5">
      <c r="A7314" s="1">
        <v>1987</v>
      </c>
      <c r="B7314" s="1">
        <v>95</v>
      </c>
      <c r="C7314" s="1">
        <v>10398.200000000001</v>
      </c>
      <c r="D7314" s="1">
        <v>1997.98</v>
      </c>
      <c r="E7314" s="1">
        <v>12396.18</v>
      </c>
    </row>
    <row r="7315" spans="1:5">
      <c r="A7315" s="1">
        <v>1987</v>
      </c>
      <c r="B7315" s="1">
        <v>96</v>
      </c>
      <c r="C7315" s="1">
        <v>7280.62</v>
      </c>
      <c r="D7315" s="1">
        <v>1307.01</v>
      </c>
      <c r="E7315" s="1">
        <v>8587.6299999999992</v>
      </c>
    </row>
    <row r="7316" spans="1:5">
      <c r="A7316" s="1">
        <v>1987</v>
      </c>
      <c r="B7316" s="1">
        <v>97</v>
      </c>
      <c r="C7316" s="1">
        <v>4930.47</v>
      </c>
      <c r="D7316" s="1">
        <v>857.96</v>
      </c>
      <c r="E7316" s="1">
        <v>5788.44</v>
      </c>
    </row>
    <row r="7317" spans="1:5">
      <c r="A7317" s="1">
        <v>1987</v>
      </c>
      <c r="B7317" s="1">
        <v>98</v>
      </c>
      <c r="C7317" s="1">
        <v>3369.03</v>
      </c>
      <c r="D7317" s="1">
        <v>545.28</v>
      </c>
      <c r="E7317" s="1">
        <v>3914.31</v>
      </c>
    </row>
    <row r="7318" spans="1:5">
      <c r="A7318" s="1">
        <v>1987</v>
      </c>
      <c r="B7318" s="1">
        <v>99</v>
      </c>
      <c r="C7318" s="1">
        <v>2236.13</v>
      </c>
      <c r="D7318" s="1">
        <v>323.86</v>
      </c>
      <c r="E7318" s="1">
        <v>2559.98</v>
      </c>
    </row>
    <row r="7319" spans="1:5">
      <c r="A7319" s="1">
        <v>1987</v>
      </c>
      <c r="B7319" s="1">
        <v>100</v>
      </c>
      <c r="C7319" s="1">
        <v>1396.81</v>
      </c>
      <c r="D7319" s="1">
        <v>189.31</v>
      </c>
      <c r="E7319" s="1">
        <v>1586.12</v>
      </c>
    </row>
    <row r="7320" spans="1:5">
      <c r="A7320" s="1">
        <v>1987</v>
      </c>
      <c r="B7320" s="1">
        <v>101</v>
      </c>
      <c r="C7320" s="1">
        <v>828.15</v>
      </c>
      <c r="D7320" s="1">
        <v>108.43</v>
      </c>
      <c r="E7320" s="1">
        <v>936.59</v>
      </c>
    </row>
    <row r="7321" spans="1:5">
      <c r="A7321" s="1">
        <v>1987</v>
      </c>
      <c r="B7321" s="1">
        <v>102</v>
      </c>
      <c r="C7321" s="1">
        <v>486.73</v>
      </c>
      <c r="D7321" s="1">
        <v>63.21</v>
      </c>
      <c r="E7321" s="1">
        <v>549.94000000000005</v>
      </c>
    </row>
    <row r="7322" spans="1:5">
      <c r="A7322" s="1">
        <v>1987</v>
      </c>
      <c r="B7322" s="1">
        <v>103</v>
      </c>
      <c r="C7322" s="1">
        <v>295.26</v>
      </c>
      <c r="D7322" s="1">
        <v>37.72</v>
      </c>
      <c r="E7322" s="1">
        <v>332.97</v>
      </c>
    </row>
    <row r="7323" spans="1:5">
      <c r="A7323" s="1">
        <v>1987</v>
      </c>
      <c r="B7323" s="1">
        <v>104</v>
      </c>
      <c r="C7323" s="1">
        <v>170.33</v>
      </c>
      <c r="D7323" s="1">
        <v>21.08</v>
      </c>
      <c r="E7323" s="1">
        <v>191.41</v>
      </c>
    </row>
    <row r="7324" spans="1:5">
      <c r="A7324" s="1">
        <v>1987</v>
      </c>
      <c r="B7324" s="1">
        <v>105</v>
      </c>
      <c r="C7324" s="1">
        <v>89.83</v>
      </c>
      <c r="D7324" s="1">
        <v>9.9600000000000009</v>
      </c>
      <c r="E7324" s="1">
        <v>99.79</v>
      </c>
    </row>
    <row r="7325" spans="1:5">
      <c r="A7325" s="1">
        <v>1987</v>
      </c>
      <c r="B7325" s="1">
        <v>106</v>
      </c>
      <c r="C7325" s="1">
        <v>47.89</v>
      </c>
      <c r="D7325" s="1">
        <v>4.83</v>
      </c>
      <c r="E7325" s="1">
        <v>52.72</v>
      </c>
    </row>
    <row r="7326" spans="1:5">
      <c r="A7326" s="1">
        <v>1987</v>
      </c>
      <c r="B7326" s="1">
        <v>107</v>
      </c>
      <c r="C7326" s="1">
        <v>19.329999999999998</v>
      </c>
      <c r="D7326" s="1">
        <v>2.44</v>
      </c>
      <c r="E7326" s="1">
        <v>21.76</v>
      </c>
    </row>
    <row r="7327" spans="1:5">
      <c r="A7327" s="1">
        <v>1987</v>
      </c>
      <c r="B7327" s="1">
        <v>108</v>
      </c>
      <c r="C7327" s="1">
        <v>4.8099999999999996</v>
      </c>
      <c r="D7327" s="1">
        <v>1.18</v>
      </c>
      <c r="E7327" s="1">
        <v>5.99</v>
      </c>
    </row>
    <row r="7328" spans="1:5">
      <c r="A7328" s="1">
        <v>1987</v>
      </c>
      <c r="B7328" s="1">
        <v>109</v>
      </c>
      <c r="C7328" s="1">
        <v>1.99</v>
      </c>
      <c r="D7328" s="1">
        <v>0.23</v>
      </c>
      <c r="E7328" s="1">
        <v>2.2200000000000002</v>
      </c>
    </row>
    <row r="7329" spans="1:5">
      <c r="A7329" s="1">
        <v>1987</v>
      </c>
      <c r="B7329" s="1" t="s">
        <v>121</v>
      </c>
      <c r="C7329" s="1">
        <v>1.18</v>
      </c>
      <c r="D7329" s="1">
        <v>0</v>
      </c>
      <c r="E7329" s="1">
        <v>1.18</v>
      </c>
    </row>
    <row r="7330" spans="1:5">
      <c r="A7330" s="1">
        <v>1988</v>
      </c>
      <c r="B7330" s="1">
        <v>0</v>
      </c>
      <c r="C7330" s="1">
        <v>379072.71</v>
      </c>
      <c r="D7330" s="1">
        <v>396962.49</v>
      </c>
      <c r="E7330" s="1">
        <v>776035.2</v>
      </c>
    </row>
    <row r="7331" spans="1:5">
      <c r="A7331" s="1">
        <v>1988</v>
      </c>
      <c r="B7331" s="1">
        <v>1</v>
      </c>
      <c r="C7331" s="1">
        <v>369547.72</v>
      </c>
      <c r="D7331" s="1">
        <v>387074.15</v>
      </c>
      <c r="E7331" s="1">
        <v>756621.87</v>
      </c>
    </row>
    <row r="7332" spans="1:5">
      <c r="A7332" s="1">
        <v>1988</v>
      </c>
      <c r="B7332" s="1">
        <v>2</v>
      </c>
      <c r="C7332" s="1">
        <v>364217.44</v>
      </c>
      <c r="D7332" s="1">
        <v>381959.84</v>
      </c>
      <c r="E7332" s="1">
        <v>746177.28</v>
      </c>
    </row>
    <row r="7333" spans="1:5">
      <c r="A7333" s="1">
        <v>1988</v>
      </c>
      <c r="B7333" s="1">
        <v>3</v>
      </c>
      <c r="C7333" s="1">
        <v>362197.11</v>
      </c>
      <c r="D7333" s="1">
        <v>379657.3</v>
      </c>
      <c r="E7333" s="1">
        <v>741854.4</v>
      </c>
    </row>
    <row r="7334" spans="1:5">
      <c r="A7334" s="1">
        <v>1988</v>
      </c>
      <c r="B7334" s="1">
        <v>4</v>
      </c>
      <c r="C7334" s="1">
        <v>350922.36</v>
      </c>
      <c r="D7334" s="1">
        <v>367665.84</v>
      </c>
      <c r="E7334" s="1">
        <v>718588.19</v>
      </c>
    </row>
    <row r="7335" spans="1:5">
      <c r="A7335" s="1">
        <v>1988</v>
      </c>
      <c r="B7335" s="1">
        <v>5</v>
      </c>
      <c r="C7335" s="1">
        <v>349985.11</v>
      </c>
      <c r="D7335" s="1">
        <v>366999.68</v>
      </c>
      <c r="E7335" s="1">
        <v>716984.79</v>
      </c>
    </row>
    <row r="7336" spans="1:5">
      <c r="A7336" s="1">
        <v>1988</v>
      </c>
      <c r="B7336" s="1">
        <v>6</v>
      </c>
      <c r="C7336" s="1">
        <v>350909.26</v>
      </c>
      <c r="D7336" s="1">
        <v>367907.91</v>
      </c>
      <c r="E7336" s="1">
        <v>718817.17</v>
      </c>
    </row>
    <row r="7337" spans="1:5">
      <c r="A7337" s="1">
        <v>1988</v>
      </c>
      <c r="B7337" s="1">
        <v>7</v>
      </c>
      <c r="C7337" s="1">
        <v>355317.13</v>
      </c>
      <c r="D7337" s="1">
        <v>372219</v>
      </c>
      <c r="E7337" s="1">
        <v>727536.14</v>
      </c>
    </row>
    <row r="7338" spans="1:5">
      <c r="A7338" s="1">
        <v>1988</v>
      </c>
      <c r="B7338" s="1">
        <v>8</v>
      </c>
      <c r="C7338" s="1">
        <v>354867.69</v>
      </c>
      <c r="D7338" s="1">
        <v>372278.01</v>
      </c>
      <c r="E7338" s="1">
        <v>727145.69</v>
      </c>
    </row>
    <row r="7339" spans="1:5">
      <c r="A7339" s="1">
        <v>1988</v>
      </c>
      <c r="B7339" s="1">
        <v>9</v>
      </c>
      <c r="C7339" s="1">
        <v>344128.88</v>
      </c>
      <c r="D7339" s="1">
        <v>362020.65</v>
      </c>
      <c r="E7339" s="1">
        <v>706149.53</v>
      </c>
    </row>
    <row r="7340" spans="1:5">
      <c r="A7340" s="1">
        <v>1988</v>
      </c>
      <c r="B7340" s="1">
        <v>10</v>
      </c>
      <c r="C7340" s="1">
        <v>320874.36</v>
      </c>
      <c r="D7340" s="1">
        <v>337984.31</v>
      </c>
      <c r="E7340" s="1">
        <v>658858.67000000004</v>
      </c>
    </row>
    <row r="7341" spans="1:5">
      <c r="A7341" s="1">
        <v>1988</v>
      </c>
      <c r="B7341" s="1">
        <v>11</v>
      </c>
      <c r="C7341" s="1">
        <v>315139.49</v>
      </c>
      <c r="D7341" s="1">
        <v>332019.68</v>
      </c>
      <c r="E7341" s="1">
        <v>647159.17000000004</v>
      </c>
    </row>
    <row r="7342" spans="1:5">
      <c r="A7342" s="1">
        <v>1988</v>
      </c>
      <c r="B7342" s="1">
        <v>12</v>
      </c>
      <c r="C7342" s="1">
        <v>327133.14</v>
      </c>
      <c r="D7342" s="1">
        <v>344244.64</v>
      </c>
      <c r="E7342" s="1">
        <v>671377.78</v>
      </c>
    </row>
    <row r="7343" spans="1:5">
      <c r="A7343" s="1">
        <v>1988</v>
      </c>
      <c r="B7343" s="1">
        <v>13</v>
      </c>
      <c r="C7343" s="1">
        <v>340997.2</v>
      </c>
      <c r="D7343" s="1">
        <v>358212.9</v>
      </c>
      <c r="E7343" s="1">
        <v>699210.1</v>
      </c>
    </row>
    <row r="7344" spans="1:5">
      <c r="A7344" s="1">
        <v>1988</v>
      </c>
      <c r="B7344" s="1">
        <v>14</v>
      </c>
      <c r="C7344" s="1">
        <v>354548.14</v>
      </c>
      <c r="D7344" s="1">
        <v>372835.08</v>
      </c>
      <c r="E7344" s="1">
        <v>727383.22</v>
      </c>
    </row>
    <row r="7345" spans="1:5">
      <c r="A7345" s="1">
        <v>1988</v>
      </c>
      <c r="B7345" s="1">
        <v>15</v>
      </c>
      <c r="C7345" s="1">
        <v>376927.76</v>
      </c>
      <c r="D7345" s="1">
        <v>397083.55</v>
      </c>
      <c r="E7345" s="1">
        <v>774011.31</v>
      </c>
    </row>
    <row r="7346" spans="1:5">
      <c r="A7346" s="1">
        <v>1988</v>
      </c>
      <c r="B7346" s="1">
        <v>16</v>
      </c>
      <c r="C7346" s="1">
        <v>399256.48</v>
      </c>
      <c r="D7346" s="1">
        <v>419937.27</v>
      </c>
      <c r="E7346" s="1">
        <v>819193.75</v>
      </c>
    </row>
    <row r="7347" spans="1:5">
      <c r="A7347" s="1">
        <v>1988</v>
      </c>
      <c r="B7347" s="1">
        <v>17</v>
      </c>
      <c r="C7347" s="1">
        <v>423334.44</v>
      </c>
      <c r="D7347" s="1">
        <v>440153.71</v>
      </c>
      <c r="E7347" s="1">
        <v>863488.15</v>
      </c>
    </row>
    <row r="7348" spans="1:5">
      <c r="A7348" s="1">
        <v>1988</v>
      </c>
      <c r="B7348" s="1">
        <v>18</v>
      </c>
      <c r="C7348" s="1">
        <v>422719.27</v>
      </c>
      <c r="D7348" s="1">
        <v>437045.87</v>
      </c>
      <c r="E7348" s="1">
        <v>859765.14</v>
      </c>
    </row>
    <row r="7349" spans="1:5">
      <c r="A7349" s="1">
        <v>1988</v>
      </c>
      <c r="B7349" s="1">
        <v>19</v>
      </c>
      <c r="C7349" s="1">
        <v>439592.18</v>
      </c>
      <c r="D7349" s="1">
        <v>453293.68</v>
      </c>
      <c r="E7349" s="1">
        <v>892885.86</v>
      </c>
    </row>
    <row r="7350" spans="1:5">
      <c r="A7350" s="1">
        <v>1988</v>
      </c>
      <c r="B7350" s="1">
        <v>20</v>
      </c>
      <c r="C7350" s="1">
        <v>446562.26</v>
      </c>
      <c r="D7350" s="1">
        <v>457877.76000000001</v>
      </c>
      <c r="E7350" s="1">
        <v>904440.02</v>
      </c>
    </row>
    <row r="7351" spans="1:5">
      <c r="A7351" s="1">
        <v>1988</v>
      </c>
      <c r="B7351" s="1">
        <v>21</v>
      </c>
      <c r="C7351" s="1">
        <v>459583.45</v>
      </c>
      <c r="D7351" s="1">
        <v>470094</v>
      </c>
      <c r="E7351" s="1">
        <v>929677.46</v>
      </c>
    </row>
    <row r="7352" spans="1:5">
      <c r="A7352" s="1">
        <v>1988</v>
      </c>
      <c r="B7352" s="1">
        <v>22</v>
      </c>
      <c r="C7352" s="1">
        <v>467118.29</v>
      </c>
      <c r="D7352" s="1">
        <v>474256.71</v>
      </c>
      <c r="E7352" s="1">
        <v>941375</v>
      </c>
    </row>
    <row r="7353" spans="1:5">
      <c r="A7353" s="1">
        <v>1988</v>
      </c>
      <c r="B7353" s="1">
        <v>23</v>
      </c>
      <c r="C7353" s="1">
        <v>475298.28</v>
      </c>
      <c r="D7353" s="1">
        <v>480277.9</v>
      </c>
      <c r="E7353" s="1">
        <v>955576.18</v>
      </c>
    </row>
    <row r="7354" spans="1:5">
      <c r="A7354" s="1">
        <v>1988</v>
      </c>
      <c r="B7354" s="1">
        <v>24</v>
      </c>
      <c r="C7354" s="1">
        <v>474280.52</v>
      </c>
      <c r="D7354" s="1">
        <v>478111.96</v>
      </c>
      <c r="E7354" s="1">
        <v>952392.48</v>
      </c>
    </row>
    <row r="7355" spans="1:5">
      <c r="A7355" s="1">
        <v>1988</v>
      </c>
      <c r="B7355" s="1">
        <v>25</v>
      </c>
      <c r="C7355" s="1">
        <v>469574.27</v>
      </c>
      <c r="D7355" s="1">
        <v>470889.49</v>
      </c>
      <c r="E7355" s="1">
        <v>940463.75</v>
      </c>
    </row>
    <row r="7356" spans="1:5">
      <c r="A7356" s="1">
        <v>1988</v>
      </c>
      <c r="B7356" s="1">
        <v>26</v>
      </c>
      <c r="C7356" s="1">
        <v>460510.61</v>
      </c>
      <c r="D7356" s="1">
        <v>461361.4</v>
      </c>
      <c r="E7356" s="1">
        <v>921872</v>
      </c>
    </row>
    <row r="7357" spans="1:5">
      <c r="A7357" s="1">
        <v>1988</v>
      </c>
      <c r="B7357" s="1">
        <v>27</v>
      </c>
      <c r="C7357" s="1">
        <v>446681.23</v>
      </c>
      <c r="D7357" s="1">
        <v>449869.4</v>
      </c>
      <c r="E7357" s="1">
        <v>896550.63</v>
      </c>
    </row>
    <row r="7358" spans="1:5">
      <c r="A7358" s="1">
        <v>1988</v>
      </c>
      <c r="B7358" s="1">
        <v>28</v>
      </c>
      <c r="C7358" s="1">
        <v>427499.88</v>
      </c>
      <c r="D7358" s="1">
        <v>430759.37</v>
      </c>
      <c r="E7358" s="1">
        <v>858259.25</v>
      </c>
    </row>
    <row r="7359" spans="1:5">
      <c r="A7359" s="1">
        <v>1988</v>
      </c>
      <c r="B7359" s="1">
        <v>29</v>
      </c>
      <c r="C7359" s="1">
        <v>421149.9</v>
      </c>
      <c r="D7359" s="1">
        <v>421703.99</v>
      </c>
      <c r="E7359" s="1">
        <v>842853.89</v>
      </c>
    </row>
    <row r="7360" spans="1:5">
      <c r="A7360" s="1">
        <v>1988</v>
      </c>
      <c r="B7360" s="1">
        <v>30</v>
      </c>
      <c r="C7360" s="1">
        <v>409208.69</v>
      </c>
      <c r="D7360" s="1">
        <v>407745.55</v>
      </c>
      <c r="E7360" s="1">
        <v>816954.25</v>
      </c>
    </row>
    <row r="7361" spans="1:5">
      <c r="A7361" s="1">
        <v>1988</v>
      </c>
      <c r="B7361" s="1">
        <v>31</v>
      </c>
      <c r="C7361" s="1">
        <v>396348.85</v>
      </c>
      <c r="D7361" s="1">
        <v>395881.64</v>
      </c>
      <c r="E7361" s="1">
        <v>792230.49</v>
      </c>
    </row>
    <row r="7362" spans="1:5">
      <c r="A7362" s="1">
        <v>1988</v>
      </c>
      <c r="B7362" s="1">
        <v>32</v>
      </c>
      <c r="C7362" s="1">
        <v>385370.78</v>
      </c>
      <c r="D7362" s="1">
        <v>387691.65</v>
      </c>
      <c r="E7362" s="1">
        <v>773062.44</v>
      </c>
    </row>
    <row r="7363" spans="1:5">
      <c r="A7363" s="1">
        <v>1988</v>
      </c>
      <c r="B7363" s="1">
        <v>33</v>
      </c>
      <c r="C7363" s="1">
        <v>374775.26</v>
      </c>
      <c r="D7363" s="1">
        <v>378401.17</v>
      </c>
      <c r="E7363" s="1">
        <v>753176.44</v>
      </c>
    </row>
    <row r="7364" spans="1:5">
      <c r="A7364" s="1">
        <v>1988</v>
      </c>
      <c r="B7364" s="1">
        <v>34</v>
      </c>
      <c r="C7364" s="1">
        <v>377715.89</v>
      </c>
      <c r="D7364" s="1">
        <v>380000.69</v>
      </c>
      <c r="E7364" s="1">
        <v>757716.58</v>
      </c>
    </row>
    <row r="7365" spans="1:5">
      <c r="A7365" s="1">
        <v>1988</v>
      </c>
      <c r="B7365" s="1">
        <v>35</v>
      </c>
      <c r="C7365" s="1">
        <v>377050.66</v>
      </c>
      <c r="D7365" s="1">
        <v>377279.24</v>
      </c>
      <c r="E7365" s="1">
        <v>754329.9</v>
      </c>
    </row>
    <row r="7366" spans="1:5">
      <c r="A7366" s="1">
        <v>1988</v>
      </c>
      <c r="B7366" s="1">
        <v>36</v>
      </c>
      <c r="C7366" s="1">
        <v>373750.73</v>
      </c>
      <c r="D7366" s="1">
        <v>372408.57</v>
      </c>
      <c r="E7366" s="1">
        <v>746159.29</v>
      </c>
    </row>
    <row r="7367" spans="1:5">
      <c r="A7367" s="1">
        <v>1988</v>
      </c>
      <c r="B7367" s="1">
        <v>37</v>
      </c>
      <c r="C7367" s="1">
        <v>381261.61</v>
      </c>
      <c r="D7367" s="1">
        <v>379685.16</v>
      </c>
      <c r="E7367" s="1">
        <v>760946.77</v>
      </c>
    </row>
    <row r="7368" spans="1:5">
      <c r="A7368" s="1">
        <v>1988</v>
      </c>
      <c r="B7368" s="1">
        <v>38</v>
      </c>
      <c r="C7368" s="1">
        <v>391514.85</v>
      </c>
      <c r="D7368" s="1">
        <v>390133.08</v>
      </c>
      <c r="E7368" s="1">
        <v>781647.93</v>
      </c>
    </row>
    <row r="7369" spans="1:5">
      <c r="A7369" s="1">
        <v>1988</v>
      </c>
      <c r="B7369" s="1">
        <v>39</v>
      </c>
      <c r="C7369" s="1">
        <v>407058.21</v>
      </c>
      <c r="D7369" s="1">
        <v>405450.04</v>
      </c>
      <c r="E7369" s="1">
        <v>812508.25</v>
      </c>
    </row>
    <row r="7370" spans="1:5">
      <c r="A7370" s="1">
        <v>1988</v>
      </c>
      <c r="B7370" s="1">
        <v>40</v>
      </c>
      <c r="C7370" s="1">
        <v>428561.99</v>
      </c>
      <c r="D7370" s="1">
        <v>428152.28</v>
      </c>
      <c r="E7370" s="1">
        <v>856714.27</v>
      </c>
    </row>
    <row r="7371" spans="1:5">
      <c r="A7371" s="1">
        <v>1988</v>
      </c>
      <c r="B7371" s="1">
        <v>41</v>
      </c>
      <c r="C7371" s="1">
        <v>455059.04</v>
      </c>
      <c r="D7371" s="1">
        <v>456132.24</v>
      </c>
      <c r="E7371" s="1">
        <v>911191.28</v>
      </c>
    </row>
    <row r="7372" spans="1:5">
      <c r="A7372" s="1">
        <v>1988</v>
      </c>
      <c r="B7372" s="1">
        <v>42</v>
      </c>
      <c r="C7372" s="1">
        <v>380615.55</v>
      </c>
      <c r="D7372" s="1">
        <v>382225.8</v>
      </c>
      <c r="E7372" s="1">
        <v>762841.35</v>
      </c>
    </row>
    <row r="7373" spans="1:5">
      <c r="A7373" s="1">
        <v>1988</v>
      </c>
      <c r="B7373" s="1">
        <v>43</v>
      </c>
      <c r="C7373" s="1">
        <v>365886.81</v>
      </c>
      <c r="D7373" s="1">
        <v>368017.26</v>
      </c>
      <c r="E7373" s="1">
        <v>733904.07</v>
      </c>
    </row>
    <row r="7374" spans="1:5">
      <c r="A7374" s="1">
        <v>1988</v>
      </c>
      <c r="B7374" s="1">
        <v>44</v>
      </c>
      <c r="C7374" s="1">
        <v>358536.61</v>
      </c>
      <c r="D7374" s="1">
        <v>361150.04</v>
      </c>
      <c r="E7374" s="1">
        <v>719686.65</v>
      </c>
    </row>
    <row r="7375" spans="1:5">
      <c r="A7375" s="1">
        <v>1988</v>
      </c>
      <c r="B7375" s="1">
        <v>45</v>
      </c>
      <c r="C7375" s="1">
        <v>348367.18</v>
      </c>
      <c r="D7375" s="1">
        <v>351286.64</v>
      </c>
      <c r="E7375" s="1">
        <v>699653.82</v>
      </c>
    </row>
    <row r="7376" spans="1:5">
      <c r="A7376" s="1">
        <v>1988</v>
      </c>
      <c r="B7376" s="1">
        <v>46</v>
      </c>
      <c r="C7376" s="1">
        <v>320957.28000000003</v>
      </c>
      <c r="D7376" s="1">
        <v>322673.02</v>
      </c>
      <c r="E7376" s="1">
        <v>643630.30000000005</v>
      </c>
    </row>
    <row r="7377" spans="1:5">
      <c r="A7377" s="1">
        <v>1988</v>
      </c>
      <c r="B7377" s="1">
        <v>47</v>
      </c>
      <c r="C7377" s="1">
        <v>302344.78000000003</v>
      </c>
      <c r="D7377" s="1">
        <v>303079.96999999997</v>
      </c>
      <c r="E7377" s="1">
        <v>605424.75</v>
      </c>
    </row>
    <row r="7378" spans="1:5">
      <c r="A7378" s="1">
        <v>1988</v>
      </c>
      <c r="B7378" s="1">
        <v>48</v>
      </c>
      <c r="C7378" s="1">
        <v>311955.92</v>
      </c>
      <c r="D7378" s="1">
        <v>312052.65000000002</v>
      </c>
      <c r="E7378" s="1">
        <v>624008.56999999995</v>
      </c>
    </row>
    <row r="7379" spans="1:5">
      <c r="A7379" s="1">
        <v>1988</v>
      </c>
      <c r="B7379" s="1">
        <v>49</v>
      </c>
      <c r="C7379" s="1">
        <v>316933.8</v>
      </c>
      <c r="D7379" s="1">
        <v>316436.83</v>
      </c>
      <c r="E7379" s="1">
        <v>633370.63</v>
      </c>
    </row>
    <row r="7380" spans="1:5">
      <c r="A7380" s="1">
        <v>1988</v>
      </c>
      <c r="B7380" s="1">
        <v>50</v>
      </c>
      <c r="C7380" s="1">
        <v>317227.18</v>
      </c>
      <c r="D7380" s="1">
        <v>317085.43</v>
      </c>
      <c r="E7380" s="1">
        <v>634312.62</v>
      </c>
    </row>
    <row r="7381" spans="1:5">
      <c r="A7381" s="1">
        <v>1988</v>
      </c>
      <c r="B7381" s="1">
        <v>51</v>
      </c>
      <c r="C7381" s="1">
        <v>310625.61</v>
      </c>
      <c r="D7381" s="1">
        <v>310226.11</v>
      </c>
      <c r="E7381" s="1">
        <v>620851.72</v>
      </c>
    </row>
    <row r="7382" spans="1:5">
      <c r="A7382" s="1">
        <v>1988</v>
      </c>
      <c r="B7382" s="1">
        <v>52</v>
      </c>
      <c r="C7382" s="1">
        <v>306070.83</v>
      </c>
      <c r="D7382" s="1">
        <v>305131.57</v>
      </c>
      <c r="E7382" s="1">
        <v>611202.41</v>
      </c>
    </row>
    <row r="7383" spans="1:5">
      <c r="A7383" s="1">
        <v>1988</v>
      </c>
      <c r="B7383" s="1">
        <v>53</v>
      </c>
      <c r="C7383" s="1">
        <v>300242.08</v>
      </c>
      <c r="D7383" s="1">
        <v>298966.64</v>
      </c>
      <c r="E7383" s="1">
        <v>599208.72</v>
      </c>
    </row>
    <row r="7384" spans="1:5">
      <c r="A7384" s="1">
        <v>1988</v>
      </c>
      <c r="B7384" s="1">
        <v>54</v>
      </c>
      <c r="C7384" s="1">
        <v>295356.94</v>
      </c>
      <c r="D7384" s="1">
        <v>292992.43</v>
      </c>
      <c r="E7384" s="1">
        <v>588349.37</v>
      </c>
    </row>
    <row r="7385" spans="1:5">
      <c r="A7385" s="1">
        <v>1988</v>
      </c>
      <c r="B7385" s="1">
        <v>55</v>
      </c>
      <c r="C7385" s="1">
        <v>296588.18</v>
      </c>
      <c r="D7385" s="1">
        <v>292353.84999999998</v>
      </c>
      <c r="E7385" s="1">
        <v>588942.03</v>
      </c>
    </row>
    <row r="7386" spans="1:5">
      <c r="A7386" s="1">
        <v>1988</v>
      </c>
      <c r="B7386" s="1">
        <v>56</v>
      </c>
      <c r="C7386" s="1">
        <v>303131.74</v>
      </c>
      <c r="D7386" s="1">
        <v>296711.2</v>
      </c>
      <c r="E7386" s="1">
        <v>599842.93999999994</v>
      </c>
    </row>
    <row r="7387" spans="1:5">
      <c r="A7387" s="1">
        <v>1988</v>
      </c>
      <c r="B7387" s="1">
        <v>57</v>
      </c>
      <c r="C7387" s="1">
        <v>309468.40999999997</v>
      </c>
      <c r="D7387" s="1">
        <v>298611.67</v>
      </c>
      <c r="E7387" s="1">
        <v>608080.09</v>
      </c>
    </row>
    <row r="7388" spans="1:5">
      <c r="A7388" s="1">
        <v>1988</v>
      </c>
      <c r="B7388" s="1">
        <v>58</v>
      </c>
      <c r="C7388" s="1">
        <v>310797.15000000002</v>
      </c>
      <c r="D7388" s="1">
        <v>295255.2</v>
      </c>
      <c r="E7388" s="1">
        <v>606052.35</v>
      </c>
    </row>
    <row r="7389" spans="1:5">
      <c r="A7389" s="1">
        <v>1988</v>
      </c>
      <c r="B7389" s="1">
        <v>59</v>
      </c>
      <c r="C7389" s="1">
        <v>307334.46000000002</v>
      </c>
      <c r="D7389" s="1">
        <v>289771.76</v>
      </c>
      <c r="E7389" s="1">
        <v>597106.22</v>
      </c>
    </row>
    <row r="7390" spans="1:5">
      <c r="A7390" s="1">
        <v>1988</v>
      </c>
      <c r="B7390" s="1">
        <v>60</v>
      </c>
      <c r="C7390" s="1">
        <v>304902.84000000003</v>
      </c>
      <c r="D7390" s="1">
        <v>286342.76</v>
      </c>
      <c r="E7390" s="1">
        <v>591245.59</v>
      </c>
    </row>
    <row r="7391" spans="1:5">
      <c r="A7391" s="1">
        <v>1988</v>
      </c>
      <c r="B7391" s="1">
        <v>61</v>
      </c>
      <c r="C7391" s="1">
        <v>306735.5</v>
      </c>
      <c r="D7391" s="1">
        <v>286456.99</v>
      </c>
      <c r="E7391" s="1">
        <v>593192.48</v>
      </c>
    </row>
    <row r="7392" spans="1:5">
      <c r="A7392" s="1">
        <v>1988</v>
      </c>
      <c r="B7392" s="1">
        <v>62</v>
      </c>
      <c r="C7392" s="1">
        <v>309112.62</v>
      </c>
      <c r="D7392" s="1">
        <v>285899.28000000003</v>
      </c>
      <c r="E7392" s="1">
        <v>595011.9</v>
      </c>
    </row>
    <row r="7393" spans="1:5">
      <c r="A7393" s="1">
        <v>1988</v>
      </c>
      <c r="B7393" s="1">
        <v>63</v>
      </c>
      <c r="C7393" s="1">
        <v>309627.40999999997</v>
      </c>
      <c r="D7393" s="1">
        <v>281680.21999999997</v>
      </c>
      <c r="E7393" s="1">
        <v>591307.63</v>
      </c>
    </row>
    <row r="7394" spans="1:5">
      <c r="A7394" s="1">
        <v>1988</v>
      </c>
      <c r="B7394" s="1">
        <v>64</v>
      </c>
      <c r="C7394" s="1">
        <v>310546.95</v>
      </c>
      <c r="D7394" s="1">
        <v>276598.87</v>
      </c>
      <c r="E7394" s="1">
        <v>587145.81999999995</v>
      </c>
    </row>
    <row r="7395" spans="1:5">
      <c r="A7395" s="1">
        <v>1988</v>
      </c>
      <c r="B7395" s="1">
        <v>65</v>
      </c>
      <c r="C7395" s="1">
        <v>315140.31</v>
      </c>
      <c r="D7395" s="1">
        <v>275227.75</v>
      </c>
      <c r="E7395" s="1">
        <v>590368.06000000006</v>
      </c>
    </row>
    <row r="7396" spans="1:5">
      <c r="A7396" s="1">
        <v>1988</v>
      </c>
      <c r="B7396" s="1">
        <v>66</v>
      </c>
      <c r="C7396" s="1">
        <v>325485.02</v>
      </c>
      <c r="D7396" s="1">
        <v>279164.42</v>
      </c>
      <c r="E7396" s="1">
        <v>604649.43999999994</v>
      </c>
    </row>
    <row r="7397" spans="1:5">
      <c r="A7397" s="1">
        <v>1988</v>
      </c>
      <c r="B7397" s="1">
        <v>67</v>
      </c>
      <c r="C7397" s="1">
        <v>338391.71</v>
      </c>
      <c r="D7397" s="1">
        <v>284082.18</v>
      </c>
      <c r="E7397" s="1">
        <v>622473.88</v>
      </c>
    </row>
    <row r="7398" spans="1:5">
      <c r="A7398" s="1">
        <v>1988</v>
      </c>
      <c r="B7398" s="1">
        <v>68</v>
      </c>
      <c r="C7398" s="1">
        <v>318735.15000000002</v>
      </c>
      <c r="D7398" s="1">
        <v>261471.97</v>
      </c>
      <c r="E7398" s="1">
        <v>580207.12</v>
      </c>
    </row>
    <row r="7399" spans="1:5">
      <c r="A7399" s="1">
        <v>1988</v>
      </c>
      <c r="B7399" s="1">
        <v>69</v>
      </c>
      <c r="C7399" s="1">
        <v>261186.34</v>
      </c>
      <c r="D7399" s="1">
        <v>208271.99</v>
      </c>
      <c r="E7399" s="1">
        <v>469458.34</v>
      </c>
    </row>
    <row r="7400" spans="1:5">
      <c r="A7400" s="1">
        <v>1988</v>
      </c>
      <c r="B7400" s="1">
        <v>70</v>
      </c>
      <c r="C7400" s="1">
        <v>232236.68</v>
      </c>
      <c r="D7400" s="1">
        <v>180051.71</v>
      </c>
      <c r="E7400" s="1">
        <v>412288.4</v>
      </c>
    </row>
    <row r="7401" spans="1:5">
      <c r="A7401" s="1">
        <v>1988</v>
      </c>
      <c r="B7401" s="1">
        <v>71</v>
      </c>
      <c r="C7401" s="1">
        <v>242467.85</v>
      </c>
      <c r="D7401" s="1">
        <v>184425.52</v>
      </c>
      <c r="E7401" s="1">
        <v>426893.36</v>
      </c>
    </row>
    <row r="7402" spans="1:5">
      <c r="A7402" s="1">
        <v>1988</v>
      </c>
      <c r="B7402" s="1">
        <v>72</v>
      </c>
      <c r="C7402" s="1">
        <v>257182.48</v>
      </c>
      <c r="D7402" s="1">
        <v>190838.1</v>
      </c>
      <c r="E7402" s="1">
        <v>448020.58</v>
      </c>
    </row>
    <row r="7403" spans="1:5">
      <c r="A7403" s="1">
        <v>1988</v>
      </c>
      <c r="B7403" s="1">
        <v>73</v>
      </c>
      <c r="C7403" s="1">
        <v>265302.84999999998</v>
      </c>
      <c r="D7403" s="1">
        <v>190396.46</v>
      </c>
      <c r="E7403" s="1">
        <v>455699.3</v>
      </c>
    </row>
    <row r="7404" spans="1:5">
      <c r="A7404" s="1">
        <v>1988</v>
      </c>
      <c r="B7404" s="1">
        <v>74</v>
      </c>
      <c r="C7404" s="1">
        <v>262719.18</v>
      </c>
      <c r="D7404" s="1">
        <v>183105.77</v>
      </c>
      <c r="E7404" s="1">
        <v>445824.95</v>
      </c>
    </row>
    <row r="7405" spans="1:5">
      <c r="A7405" s="1">
        <v>1988</v>
      </c>
      <c r="B7405" s="1">
        <v>75</v>
      </c>
      <c r="C7405" s="1">
        <v>251836.03</v>
      </c>
      <c r="D7405" s="1">
        <v>170736.29</v>
      </c>
      <c r="E7405" s="1">
        <v>422572.32</v>
      </c>
    </row>
    <row r="7406" spans="1:5">
      <c r="A7406" s="1">
        <v>1988</v>
      </c>
      <c r="B7406" s="1">
        <v>76</v>
      </c>
      <c r="C7406" s="1">
        <v>239181.24</v>
      </c>
      <c r="D7406" s="1">
        <v>156258.67000000001</v>
      </c>
      <c r="E7406" s="1">
        <v>395439.91</v>
      </c>
    </row>
    <row r="7407" spans="1:5">
      <c r="A7407" s="1">
        <v>1988</v>
      </c>
      <c r="B7407" s="1">
        <v>77</v>
      </c>
      <c r="C7407" s="1">
        <v>228107.58</v>
      </c>
      <c r="D7407" s="1">
        <v>142519.34</v>
      </c>
      <c r="E7407" s="1">
        <v>370626.93</v>
      </c>
    </row>
    <row r="7408" spans="1:5">
      <c r="A7408" s="1">
        <v>1988</v>
      </c>
      <c r="B7408" s="1">
        <v>78</v>
      </c>
      <c r="C7408" s="1">
        <v>218223.57</v>
      </c>
      <c r="D7408" s="1">
        <v>129986.08</v>
      </c>
      <c r="E7408" s="1">
        <v>348209.65</v>
      </c>
    </row>
    <row r="7409" spans="1:5">
      <c r="A7409" s="1">
        <v>1988</v>
      </c>
      <c r="B7409" s="1">
        <v>79</v>
      </c>
      <c r="C7409" s="1">
        <v>206848.33</v>
      </c>
      <c r="D7409" s="1">
        <v>117278.56</v>
      </c>
      <c r="E7409" s="1">
        <v>324126.89</v>
      </c>
    </row>
    <row r="7410" spans="1:5">
      <c r="A7410" s="1">
        <v>1988</v>
      </c>
      <c r="B7410" s="1">
        <v>80</v>
      </c>
      <c r="C7410" s="1">
        <v>192707.54</v>
      </c>
      <c r="D7410" s="1">
        <v>102597.86</v>
      </c>
      <c r="E7410" s="1">
        <v>295305.40999999997</v>
      </c>
    </row>
    <row r="7411" spans="1:5">
      <c r="A7411" s="1">
        <v>1988</v>
      </c>
      <c r="B7411" s="1">
        <v>81</v>
      </c>
      <c r="C7411" s="1">
        <v>176006.04</v>
      </c>
      <c r="D7411" s="1">
        <v>88410.72</v>
      </c>
      <c r="E7411" s="1">
        <v>264416.75</v>
      </c>
    </row>
    <row r="7412" spans="1:5">
      <c r="A7412" s="1">
        <v>1988</v>
      </c>
      <c r="B7412" s="1">
        <v>82</v>
      </c>
      <c r="C7412" s="1">
        <v>160216.68</v>
      </c>
      <c r="D7412" s="1">
        <v>75492.58</v>
      </c>
      <c r="E7412" s="1">
        <v>235709.26</v>
      </c>
    </row>
    <row r="7413" spans="1:5">
      <c r="A7413" s="1">
        <v>1988</v>
      </c>
      <c r="B7413" s="1">
        <v>83</v>
      </c>
      <c r="C7413" s="1">
        <v>144025.82999999999</v>
      </c>
      <c r="D7413" s="1">
        <v>63832.29</v>
      </c>
      <c r="E7413" s="1">
        <v>207858.12</v>
      </c>
    </row>
    <row r="7414" spans="1:5">
      <c r="A7414" s="1">
        <v>1988</v>
      </c>
      <c r="B7414" s="1">
        <v>84</v>
      </c>
      <c r="C7414" s="1">
        <v>128460.6</v>
      </c>
      <c r="D7414" s="1">
        <v>53503.77</v>
      </c>
      <c r="E7414" s="1">
        <v>181964.36</v>
      </c>
    </row>
    <row r="7415" spans="1:5">
      <c r="A7415" s="1">
        <v>1988</v>
      </c>
      <c r="B7415" s="1">
        <v>85</v>
      </c>
      <c r="C7415" s="1">
        <v>112362.06</v>
      </c>
      <c r="D7415" s="1">
        <v>43470.02</v>
      </c>
      <c r="E7415" s="1">
        <v>155832.09</v>
      </c>
    </row>
    <row r="7416" spans="1:5">
      <c r="A7416" s="1">
        <v>1988</v>
      </c>
      <c r="B7416" s="1">
        <v>86</v>
      </c>
      <c r="C7416" s="1">
        <v>96448.55</v>
      </c>
      <c r="D7416" s="1">
        <v>34540.620000000003</v>
      </c>
      <c r="E7416" s="1">
        <v>130989.17</v>
      </c>
    </row>
    <row r="7417" spans="1:5">
      <c r="A7417" s="1">
        <v>1988</v>
      </c>
      <c r="B7417" s="1">
        <v>87</v>
      </c>
      <c r="C7417" s="1">
        <v>81958.759999999995</v>
      </c>
      <c r="D7417" s="1">
        <v>27034.94</v>
      </c>
      <c r="E7417" s="1">
        <v>108993.7</v>
      </c>
    </row>
    <row r="7418" spans="1:5">
      <c r="A7418" s="1">
        <v>1988</v>
      </c>
      <c r="B7418" s="1">
        <v>88</v>
      </c>
      <c r="C7418" s="1">
        <v>68291.06</v>
      </c>
      <c r="D7418" s="1">
        <v>20539.84</v>
      </c>
      <c r="E7418" s="1">
        <v>88830.9</v>
      </c>
    </row>
    <row r="7419" spans="1:5">
      <c r="A7419" s="1">
        <v>1988</v>
      </c>
      <c r="B7419" s="1">
        <v>89</v>
      </c>
      <c r="C7419" s="1">
        <v>55344.25</v>
      </c>
      <c r="D7419" s="1">
        <v>15130.08</v>
      </c>
      <c r="E7419" s="1">
        <v>70474.33</v>
      </c>
    </row>
    <row r="7420" spans="1:5">
      <c r="A7420" s="1">
        <v>1988</v>
      </c>
      <c r="B7420" s="1">
        <v>90</v>
      </c>
      <c r="C7420" s="1">
        <v>44302.31</v>
      </c>
      <c r="D7420" s="1">
        <v>11149.43</v>
      </c>
      <c r="E7420" s="1">
        <v>55451.74</v>
      </c>
    </row>
    <row r="7421" spans="1:5">
      <c r="A7421" s="1">
        <v>1988</v>
      </c>
      <c r="B7421" s="1">
        <v>91</v>
      </c>
      <c r="C7421" s="1">
        <v>35065.5</v>
      </c>
      <c r="D7421" s="1">
        <v>8277.49</v>
      </c>
      <c r="E7421" s="1">
        <v>43342.99</v>
      </c>
    </row>
    <row r="7422" spans="1:5">
      <c r="A7422" s="1">
        <v>1988</v>
      </c>
      <c r="B7422" s="1">
        <v>92</v>
      </c>
      <c r="C7422" s="1">
        <v>27284.959999999999</v>
      </c>
      <c r="D7422" s="1">
        <v>6088.51</v>
      </c>
      <c r="E7422" s="1">
        <v>33373.47</v>
      </c>
    </row>
    <row r="7423" spans="1:5">
      <c r="A7423" s="1">
        <v>1988</v>
      </c>
      <c r="B7423" s="1">
        <v>93</v>
      </c>
      <c r="C7423" s="1">
        <v>20583.02</v>
      </c>
      <c r="D7423" s="1">
        <v>4332.43</v>
      </c>
      <c r="E7423" s="1">
        <v>24915.45</v>
      </c>
    </row>
    <row r="7424" spans="1:5">
      <c r="A7424" s="1">
        <v>1988</v>
      </c>
      <c r="B7424" s="1">
        <v>94</v>
      </c>
      <c r="C7424" s="1">
        <v>15162.65</v>
      </c>
      <c r="D7424" s="1">
        <v>3027.87</v>
      </c>
      <c r="E7424" s="1">
        <v>18190.53</v>
      </c>
    </row>
    <row r="7425" spans="1:5">
      <c r="A7425" s="1">
        <v>1988</v>
      </c>
      <c r="B7425" s="1">
        <v>95</v>
      </c>
      <c r="C7425" s="1">
        <v>10942.5</v>
      </c>
      <c r="D7425" s="1">
        <v>2092.5500000000002</v>
      </c>
      <c r="E7425" s="1">
        <v>13035.05</v>
      </c>
    </row>
    <row r="7426" spans="1:5">
      <c r="A7426" s="1">
        <v>1988</v>
      </c>
      <c r="B7426" s="1">
        <v>96</v>
      </c>
      <c r="C7426" s="1">
        <v>7709.2</v>
      </c>
      <c r="D7426" s="1">
        <v>1377.67</v>
      </c>
      <c r="E7426" s="1">
        <v>9086.8700000000008</v>
      </c>
    </row>
    <row r="7427" spans="1:5">
      <c r="A7427" s="1">
        <v>1988</v>
      </c>
      <c r="B7427" s="1">
        <v>97</v>
      </c>
      <c r="C7427" s="1">
        <v>5248.75</v>
      </c>
      <c r="D7427" s="1">
        <v>879.96</v>
      </c>
      <c r="E7427" s="1">
        <v>6128.71</v>
      </c>
    </row>
    <row r="7428" spans="1:5">
      <c r="A7428" s="1">
        <v>1988</v>
      </c>
      <c r="B7428" s="1">
        <v>98</v>
      </c>
      <c r="C7428" s="1">
        <v>3478.74</v>
      </c>
      <c r="D7428" s="1">
        <v>562.54999999999995</v>
      </c>
      <c r="E7428" s="1">
        <v>4041.29</v>
      </c>
    </row>
    <row r="7429" spans="1:5">
      <c r="A7429" s="1">
        <v>1988</v>
      </c>
      <c r="B7429" s="1">
        <v>99</v>
      </c>
      <c r="C7429" s="1">
        <v>2337.2600000000002</v>
      </c>
      <c r="D7429" s="1">
        <v>352.37</v>
      </c>
      <c r="E7429" s="1">
        <v>2689.63</v>
      </c>
    </row>
    <row r="7430" spans="1:5">
      <c r="A7430" s="1">
        <v>1988</v>
      </c>
      <c r="B7430" s="1">
        <v>100</v>
      </c>
      <c r="C7430" s="1">
        <v>1493.33</v>
      </c>
      <c r="D7430" s="1">
        <v>204.75</v>
      </c>
      <c r="E7430" s="1">
        <v>1698.08</v>
      </c>
    </row>
    <row r="7431" spans="1:5">
      <c r="A7431" s="1">
        <v>1988</v>
      </c>
      <c r="B7431" s="1">
        <v>101</v>
      </c>
      <c r="C7431" s="1">
        <v>899.12</v>
      </c>
      <c r="D7431" s="1">
        <v>115.44</v>
      </c>
      <c r="E7431" s="1">
        <v>1014.56</v>
      </c>
    </row>
    <row r="7432" spans="1:5">
      <c r="A7432" s="1">
        <v>1988</v>
      </c>
      <c r="B7432" s="1">
        <v>102</v>
      </c>
      <c r="C7432" s="1">
        <v>522.07000000000005</v>
      </c>
      <c r="D7432" s="1">
        <v>63.06</v>
      </c>
      <c r="E7432" s="1">
        <v>585.12</v>
      </c>
    </row>
    <row r="7433" spans="1:5">
      <c r="A7433" s="1">
        <v>1988</v>
      </c>
      <c r="B7433" s="1">
        <v>103</v>
      </c>
      <c r="C7433" s="1">
        <v>301.61</v>
      </c>
      <c r="D7433" s="1">
        <v>35.1</v>
      </c>
      <c r="E7433" s="1">
        <v>336.71</v>
      </c>
    </row>
    <row r="7434" spans="1:5">
      <c r="A7434" s="1">
        <v>1988</v>
      </c>
      <c r="B7434" s="1">
        <v>104</v>
      </c>
      <c r="C7434" s="1">
        <v>170.75</v>
      </c>
      <c r="D7434" s="1">
        <v>20.38</v>
      </c>
      <c r="E7434" s="1">
        <v>191.13</v>
      </c>
    </row>
    <row r="7435" spans="1:5">
      <c r="A7435" s="1">
        <v>1988</v>
      </c>
      <c r="B7435" s="1">
        <v>105</v>
      </c>
      <c r="C7435" s="1">
        <v>90.08</v>
      </c>
      <c r="D7435" s="1">
        <v>11.22</v>
      </c>
      <c r="E7435" s="1">
        <v>101.29</v>
      </c>
    </row>
    <row r="7436" spans="1:5">
      <c r="A7436" s="1">
        <v>1988</v>
      </c>
      <c r="B7436" s="1">
        <v>106</v>
      </c>
      <c r="C7436" s="1">
        <v>49.02</v>
      </c>
      <c r="D7436" s="1">
        <v>5.31</v>
      </c>
      <c r="E7436" s="1">
        <v>54.34</v>
      </c>
    </row>
    <row r="7437" spans="1:5">
      <c r="A7437" s="1">
        <v>1988</v>
      </c>
      <c r="B7437" s="1">
        <v>107</v>
      </c>
      <c r="C7437" s="1">
        <v>26.3</v>
      </c>
      <c r="D7437" s="1">
        <v>3</v>
      </c>
      <c r="E7437" s="1">
        <v>29.3</v>
      </c>
    </row>
    <row r="7438" spans="1:5">
      <c r="A7438" s="1">
        <v>1988</v>
      </c>
      <c r="B7438" s="1">
        <v>108</v>
      </c>
      <c r="C7438" s="1">
        <v>8.69</v>
      </c>
      <c r="D7438" s="1">
        <v>1.9</v>
      </c>
      <c r="E7438" s="1">
        <v>10.6</v>
      </c>
    </row>
    <row r="7439" spans="1:5">
      <c r="A7439" s="1">
        <v>1988</v>
      </c>
      <c r="B7439" s="1">
        <v>109</v>
      </c>
      <c r="C7439" s="1">
        <v>1.5</v>
      </c>
      <c r="D7439" s="1">
        <v>0.46</v>
      </c>
      <c r="E7439" s="1">
        <v>1.96</v>
      </c>
    </row>
    <row r="7440" spans="1:5">
      <c r="A7440" s="1">
        <v>1988</v>
      </c>
      <c r="B7440" s="1" t="s">
        <v>121</v>
      </c>
      <c r="C7440" s="1">
        <v>1.71</v>
      </c>
      <c r="D7440" s="1">
        <v>0</v>
      </c>
      <c r="E7440" s="1">
        <v>1.71</v>
      </c>
    </row>
    <row r="7441" spans="1:5">
      <c r="A7441" s="1">
        <v>1989</v>
      </c>
      <c r="B7441" s="1">
        <v>0</v>
      </c>
      <c r="C7441" s="1">
        <v>376686.99</v>
      </c>
      <c r="D7441" s="1">
        <v>394047.71</v>
      </c>
      <c r="E7441" s="1">
        <v>770734.7</v>
      </c>
    </row>
    <row r="7442" spans="1:5">
      <c r="A7442" s="1">
        <v>1989</v>
      </c>
      <c r="B7442" s="1">
        <v>1</v>
      </c>
      <c r="C7442" s="1">
        <v>377942.86</v>
      </c>
      <c r="D7442" s="1">
        <v>395348.08</v>
      </c>
      <c r="E7442" s="1">
        <v>773290.94</v>
      </c>
    </row>
    <row r="7443" spans="1:5">
      <c r="A7443" s="1">
        <v>1989</v>
      </c>
      <c r="B7443" s="1">
        <v>2</v>
      </c>
      <c r="C7443" s="1">
        <v>369696.28</v>
      </c>
      <c r="D7443" s="1">
        <v>387062.63</v>
      </c>
      <c r="E7443" s="1">
        <v>756758.91</v>
      </c>
    </row>
    <row r="7444" spans="1:5">
      <c r="A7444" s="1">
        <v>1989</v>
      </c>
      <c r="B7444" s="1">
        <v>3</v>
      </c>
      <c r="C7444" s="1">
        <v>365468.07</v>
      </c>
      <c r="D7444" s="1">
        <v>383042.1</v>
      </c>
      <c r="E7444" s="1">
        <v>748510.17</v>
      </c>
    </row>
    <row r="7445" spans="1:5">
      <c r="A7445" s="1">
        <v>1989</v>
      </c>
      <c r="B7445" s="1">
        <v>4</v>
      </c>
      <c r="C7445" s="1">
        <v>362652.34</v>
      </c>
      <c r="D7445" s="1">
        <v>379932.44</v>
      </c>
      <c r="E7445" s="1">
        <v>742584.78</v>
      </c>
    </row>
    <row r="7446" spans="1:5">
      <c r="A7446" s="1">
        <v>1989</v>
      </c>
      <c r="B7446" s="1">
        <v>5</v>
      </c>
      <c r="C7446" s="1">
        <v>351188.89</v>
      </c>
      <c r="D7446" s="1">
        <v>367831.71</v>
      </c>
      <c r="E7446" s="1">
        <v>719020.61</v>
      </c>
    </row>
    <row r="7447" spans="1:5">
      <c r="A7447" s="1">
        <v>1989</v>
      </c>
      <c r="B7447" s="1">
        <v>6</v>
      </c>
      <c r="C7447" s="1">
        <v>350659.89</v>
      </c>
      <c r="D7447" s="1">
        <v>367598.27</v>
      </c>
      <c r="E7447" s="1">
        <v>718258.16</v>
      </c>
    </row>
    <row r="7448" spans="1:5">
      <c r="A7448" s="1">
        <v>1989</v>
      </c>
      <c r="B7448" s="1">
        <v>7</v>
      </c>
      <c r="C7448" s="1">
        <v>351314.72</v>
      </c>
      <c r="D7448" s="1">
        <v>368130.09</v>
      </c>
      <c r="E7448" s="1">
        <v>719444.81</v>
      </c>
    </row>
    <row r="7449" spans="1:5">
      <c r="A7449" s="1">
        <v>1989</v>
      </c>
      <c r="B7449" s="1">
        <v>8</v>
      </c>
      <c r="C7449" s="1">
        <v>356008.15</v>
      </c>
      <c r="D7449" s="1">
        <v>372707.44</v>
      </c>
      <c r="E7449" s="1">
        <v>728715.59</v>
      </c>
    </row>
    <row r="7450" spans="1:5">
      <c r="A7450" s="1">
        <v>1989</v>
      </c>
      <c r="B7450" s="1">
        <v>9</v>
      </c>
      <c r="C7450" s="1">
        <v>355156.42</v>
      </c>
      <c r="D7450" s="1">
        <v>372429.13</v>
      </c>
      <c r="E7450" s="1">
        <v>727585.55</v>
      </c>
    </row>
    <row r="7451" spans="1:5">
      <c r="A7451" s="1">
        <v>1989</v>
      </c>
      <c r="B7451" s="1">
        <v>10</v>
      </c>
      <c r="C7451" s="1">
        <v>344574.04</v>
      </c>
      <c r="D7451" s="1">
        <v>362270.84</v>
      </c>
      <c r="E7451" s="1">
        <v>706844.88</v>
      </c>
    </row>
    <row r="7452" spans="1:5">
      <c r="A7452" s="1">
        <v>1989</v>
      </c>
      <c r="B7452" s="1">
        <v>11</v>
      </c>
      <c r="C7452" s="1">
        <v>321695.45</v>
      </c>
      <c r="D7452" s="1">
        <v>338570.13</v>
      </c>
      <c r="E7452" s="1">
        <v>660265.57999999996</v>
      </c>
    </row>
    <row r="7453" spans="1:5">
      <c r="A7453" s="1">
        <v>1989</v>
      </c>
      <c r="B7453" s="1">
        <v>12</v>
      </c>
      <c r="C7453" s="1">
        <v>315596.21999999997</v>
      </c>
      <c r="D7453" s="1">
        <v>332284.82</v>
      </c>
      <c r="E7453" s="1">
        <v>647881.05000000005</v>
      </c>
    </row>
    <row r="7454" spans="1:5">
      <c r="A7454" s="1">
        <v>1989</v>
      </c>
      <c r="B7454" s="1">
        <v>13</v>
      </c>
      <c r="C7454" s="1">
        <v>327724.65000000002</v>
      </c>
      <c r="D7454" s="1">
        <v>344589.13</v>
      </c>
      <c r="E7454" s="1">
        <v>672313.78</v>
      </c>
    </row>
    <row r="7455" spans="1:5">
      <c r="A7455" s="1">
        <v>1989</v>
      </c>
      <c r="B7455" s="1">
        <v>14</v>
      </c>
      <c r="C7455" s="1">
        <v>341534.1</v>
      </c>
      <c r="D7455" s="1">
        <v>358448.75</v>
      </c>
      <c r="E7455" s="1">
        <v>699982.85</v>
      </c>
    </row>
    <row r="7456" spans="1:5">
      <c r="A7456" s="1">
        <v>1989</v>
      </c>
      <c r="B7456" s="1">
        <v>15</v>
      </c>
      <c r="C7456" s="1">
        <v>355240.22</v>
      </c>
      <c r="D7456" s="1">
        <v>373422.41</v>
      </c>
      <c r="E7456" s="1">
        <v>728662.63</v>
      </c>
    </row>
    <row r="7457" spans="1:5">
      <c r="A7457" s="1">
        <v>1989</v>
      </c>
      <c r="B7457" s="1">
        <v>16</v>
      </c>
      <c r="C7457" s="1">
        <v>377648.79</v>
      </c>
      <c r="D7457" s="1">
        <v>398894.16</v>
      </c>
      <c r="E7457" s="1">
        <v>776542.94</v>
      </c>
    </row>
    <row r="7458" spans="1:5">
      <c r="A7458" s="1">
        <v>1989</v>
      </c>
      <c r="B7458" s="1">
        <v>17</v>
      </c>
      <c r="C7458" s="1">
        <v>400819.22</v>
      </c>
      <c r="D7458" s="1">
        <v>419347.3</v>
      </c>
      <c r="E7458" s="1">
        <v>820166.52</v>
      </c>
    </row>
    <row r="7459" spans="1:5">
      <c r="A7459" s="1">
        <v>1989</v>
      </c>
      <c r="B7459" s="1">
        <v>18</v>
      </c>
      <c r="C7459" s="1">
        <v>423456.62</v>
      </c>
      <c r="D7459" s="1">
        <v>438447.29</v>
      </c>
      <c r="E7459" s="1">
        <v>861903.91</v>
      </c>
    </row>
    <row r="7460" spans="1:5">
      <c r="A7460" s="1">
        <v>1989</v>
      </c>
      <c r="B7460" s="1">
        <v>19</v>
      </c>
      <c r="C7460" s="1">
        <v>423480.82</v>
      </c>
      <c r="D7460" s="1">
        <v>436755.56</v>
      </c>
      <c r="E7460" s="1">
        <v>860236.38</v>
      </c>
    </row>
    <row r="7461" spans="1:5">
      <c r="A7461" s="1">
        <v>1989</v>
      </c>
      <c r="B7461" s="1">
        <v>20</v>
      </c>
      <c r="C7461" s="1">
        <v>440656.18</v>
      </c>
      <c r="D7461" s="1">
        <v>451739.13</v>
      </c>
      <c r="E7461" s="1">
        <v>892395.31</v>
      </c>
    </row>
    <row r="7462" spans="1:5">
      <c r="A7462" s="1">
        <v>1989</v>
      </c>
      <c r="B7462" s="1">
        <v>21</v>
      </c>
      <c r="C7462" s="1">
        <v>447157.58</v>
      </c>
      <c r="D7462" s="1">
        <v>457255.6</v>
      </c>
      <c r="E7462" s="1">
        <v>904413.18</v>
      </c>
    </row>
    <row r="7463" spans="1:5">
      <c r="A7463" s="1">
        <v>1989</v>
      </c>
      <c r="B7463" s="1">
        <v>22</v>
      </c>
      <c r="C7463" s="1">
        <v>460032.86</v>
      </c>
      <c r="D7463" s="1">
        <v>468299.33</v>
      </c>
      <c r="E7463" s="1">
        <v>928332.19</v>
      </c>
    </row>
    <row r="7464" spans="1:5">
      <c r="A7464" s="1">
        <v>1989</v>
      </c>
      <c r="B7464" s="1">
        <v>23</v>
      </c>
      <c r="C7464" s="1">
        <v>467153.38</v>
      </c>
      <c r="D7464" s="1">
        <v>471296.44</v>
      </c>
      <c r="E7464" s="1">
        <v>938449.82</v>
      </c>
    </row>
    <row r="7465" spans="1:5">
      <c r="A7465" s="1">
        <v>1989</v>
      </c>
      <c r="B7465" s="1">
        <v>24</v>
      </c>
      <c r="C7465" s="1">
        <v>475076.87</v>
      </c>
      <c r="D7465" s="1">
        <v>477557.98</v>
      </c>
      <c r="E7465" s="1">
        <v>952634.85</v>
      </c>
    </row>
    <row r="7466" spans="1:5">
      <c r="A7466" s="1">
        <v>1989</v>
      </c>
      <c r="B7466" s="1">
        <v>25</v>
      </c>
      <c r="C7466" s="1">
        <v>474089.5</v>
      </c>
      <c r="D7466" s="1">
        <v>475705.84</v>
      </c>
      <c r="E7466" s="1">
        <v>949795.34</v>
      </c>
    </row>
    <row r="7467" spans="1:5">
      <c r="A7467" s="1">
        <v>1989</v>
      </c>
      <c r="B7467" s="1">
        <v>26</v>
      </c>
      <c r="C7467" s="1">
        <v>469262.49</v>
      </c>
      <c r="D7467" s="1">
        <v>468850.36</v>
      </c>
      <c r="E7467" s="1">
        <v>938112.85</v>
      </c>
    </row>
    <row r="7468" spans="1:5">
      <c r="A7468" s="1">
        <v>1989</v>
      </c>
      <c r="B7468" s="1">
        <v>27</v>
      </c>
      <c r="C7468" s="1">
        <v>460300.1</v>
      </c>
      <c r="D7468" s="1">
        <v>459938.39</v>
      </c>
      <c r="E7468" s="1">
        <v>920238.49</v>
      </c>
    </row>
    <row r="7469" spans="1:5">
      <c r="A7469" s="1">
        <v>1989</v>
      </c>
      <c r="B7469" s="1">
        <v>28</v>
      </c>
      <c r="C7469" s="1">
        <v>446143.7</v>
      </c>
      <c r="D7469" s="1">
        <v>448436.08</v>
      </c>
      <c r="E7469" s="1">
        <v>894579.78</v>
      </c>
    </row>
    <row r="7470" spans="1:5">
      <c r="A7470" s="1">
        <v>1989</v>
      </c>
      <c r="B7470" s="1">
        <v>29</v>
      </c>
      <c r="C7470" s="1">
        <v>426931.62</v>
      </c>
      <c r="D7470" s="1">
        <v>429696.37</v>
      </c>
      <c r="E7470" s="1">
        <v>856627.99</v>
      </c>
    </row>
    <row r="7471" spans="1:5">
      <c r="A7471" s="1">
        <v>1989</v>
      </c>
      <c r="B7471" s="1">
        <v>30</v>
      </c>
      <c r="C7471" s="1">
        <v>421506.56</v>
      </c>
      <c r="D7471" s="1">
        <v>420975</v>
      </c>
      <c r="E7471" s="1">
        <v>842481.56</v>
      </c>
    </row>
    <row r="7472" spans="1:5">
      <c r="A7472" s="1">
        <v>1989</v>
      </c>
      <c r="B7472" s="1">
        <v>31</v>
      </c>
      <c r="C7472" s="1">
        <v>409605.97</v>
      </c>
      <c r="D7472" s="1">
        <v>406708.69</v>
      </c>
      <c r="E7472" s="1">
        <v>816314.66</v>
      </c>
    </row>
    <row r="7473" spans="1:5">
      <c r="A7473" s="1">
        <v>1989</v>
      </c>
      <c r="B7473" s="1">
        <v>32</v>
      </c>
      <c r="C7473" s="1">
        <v>397086.26</v>
      </c>
      <c r="D7473" s="1">
        <v>395241.12</v>
      </c>
      <c r="E7473" s="1">
        <v>792327.38</v>
      </c>
    </row>
    <row r="7474" spans="1:5">
      <c r="A7474" s="1">
        <v>1989</v>
      </c>
      <c r="B7474" s="1">
        <v>33</v>
      </c>
      <c r="C7474" s="1">
        <v>385976.08</v>
      </c>
      <c r="D7474" s="1">
        <v>387340.15</v>
      </c>
      <c r="E7474" s="1">
        <v>773316.23</v>
      </c>
    </row>
    <row r="7475" spans="1:5">
      <c r="A7475" s="1">
        <v>1989</v>
      </c>
      <c r="B7475" s="1">
        <v>34</v>
      </c>
      <c r="C7475" s="1">
        <v>375465.93</v>
      </c>
      <c r="D7475" s="1">
        <v>377744.81</v>
      </c>
      <c r="E7475" s="1">
        <v>753210.73</v>
      </c>
    </row>
    <row r="7476" spans="1:5">
      <c r="A7476" s="1">
        <v>1989</v>
      </c>
      <c r="B7476" s="1">
        <v>35</v>
      </c>
      <c r="C7476" s="1">
        <v>378425.58</v>
      </c>
      <c r="D7476" s="1">
        <v>379217.17</v>
      </c>
      <c r="E7476" s="1">
        <v>757642.75</v>
      </c>
    </row>
    <row r="7477" spans="1:5">
      <c r="A7477" s="1">
        <v>1989</v>
      </c>
      <c r="B7477" s="1">
        <v>36</v>
      </c>
      <c r="C7477" s="1">
        <v>377587.41</v>
      </c>
      <c r="D7477" s="1">
        <v>376412.11</v>
      </c>
      <c r="E7477" s="1">
        <v>753999.52</v>
      </c>
    </row>
    <row r="7478" spans="1:5">
      <c r="A7478" s="1">
        <v>1989</v>
      </c>
      <c r="B7478" s="1">
        <v>37</v>
      </c>
      <c r="C7478" s="1">
        <v>373855.28</v>
      </c>
      <c r="D7478" s="1">
        <v>371525.69</v>
      </c>
      <c r="E7478" s="1">
        <v>745380.97</v>
      </c>
    </row>
    <row r="7479" spans="1:5">
      <c r="A7479" s="1">
        <v>1989</v>
      </c>
      <c r="B7479" s="1">
        <v>38</v>
      </c>
      <c r="C7479" s="1">
        <v>380802.07</v>
      </c>
      <c r="D7479" s="1">
        <v>379140.94</v>
      </c>
      <c r="E7479" s="1">
        <v>759943.01</v>
      </c>
    </row>
    <row r="7480" spans="1:5">
      <c r="A7480" s="1">
        <v>1989</v>
      </c>
      <c r="B7480" s="1">
        <v>39</v>
      </c>
      <c r="C7480" s="1">
        <v>391186.54</v>
      </c>
      <c r="D7480" s="1">
        <v>389636.44</v>
      </c>
      <c r="E7480" s="1">
        <v>780822.98</v>
      </c>
    </row>
    <row r="7481" spans="1:5">
      <c r="A7481" s="1">
        <v>1989</v>
      </c>
      <c r="B7481" s="1">
        <v>40</v>
      </c>
      <c r="C7481" s="1">
        <v>406415.18</v>
      </c>
      <c r="D7481" s="1">
        <v>405079.07</v>
      </c>
      <c r="E7481" s="1">
        <v>811494.25</v>
      </c>
    </row>
    <row r="7482" spans="1:5">
      <c r="A7482" s="1">
        <v>1989</v>
      </c>
      <c r="B7482" s="1">
        <v>41</v>
      </c>
      <c r="C7482" s="1">
        <v>428358.9</v>
      </c>
      <c r="D7482" s="1">
        <v>427895.65</v>
      </c>
      <c r="E7482" s="1">
        <v>856254.55</v>
      </c>
    </row>
    <row r="7483" spans="1:5">
      <c r="A7483" s="1">
        <v>1989</v>
      </c>
      <c r="B7483" s="1">
        <v>42</v>
      </c>
      <c r="C7483" s="1">
        <v>454989.52</v>
      </c>
      <c r="D7483" s="1">
        <v>455399.6</v>
      </c>
      <c r="E7483" s="1">
        <v>910389.12</v>
      </c>
    </row>
    <row r="7484" spans="1:5">
      <c r="A7484" s="1">
        <v>1989</v>
      </c>
      <c r="B7484" s="1">
        <v>43</v>
      </c>
      <c r="C7484" s="1">
        <v>380280.94</v>
      </c>
      <c r="D7484" s="1">
        <v>381247</v>
      </c>
      <c r="E7484" s="1">
        <v>761527.95</v>
      </c>
    </row>
    <row r="7485" spans="1:5">
      <c r="A7485" s="1">
        <v>1989</v>
      </c>
      <c r="B7485" s="1">
        <v>44</v>
      </c>
      <c r="C7485" s="1">
        <v>365684.02</v>
      </c>
      <c r="D7485" s="1">
        <v>366908.79</v>
      </c>
      <c r="E7485" s="1">
        <v>732592.81</v>
      </c>
    </row>
    <row r="7486" spans="1:5">
      <c r="A7486" s="1">
        <v>1989</v>
      </c>
      <c r="B7486" s="1">
        <v>45</v>
      </c>
      <c r="C7486" s="1">
        <v>357937.78</v>
      </c>
      <c r="D7486" s="1">
        <v>360158.06</v>
      </c>
      <c r="E7486" s="1">
        <v>718095.83</v>
      </c>
    </row>
    <row r="7487" spans="1:5">
      <c r="A7487" s="1">
        <v>1989</v>
      </c>
      <c r="B7487" s="1">
        <v>46</v>
      </c>
      <c r="C7487" s="1">
        <v>347975.93</v>
      </c>
      <c r="D7487" s="1">
        <v>349896.04</v>
      </c>
      <c r="E7487" s="1">
        <v>697871.97</v>
      </c>
    </row>
    <row r="7488" spans="1:5">
      <c r="A7488" s="1">
        <v>1989</v>
      </c>
      <c r="B7488" s="1">
        <v>47</v>
      </c>
      <c r="C7488" s="1">
        <v>320428.71000000002</v>
      </c>
      <c r="D7488" s="1">
        <v>321328.36</v>
      </c>
      <c r="E7488" s="1">
        <v>641757.06999999995</v>
      </c>
    </row>
    <row r="7489" spans="1:5">
      <c r="A7489" s="1">
        <v>1989</v>
      </c>
      <c r="B7489" s="1">
        <v>48</v>
      </c>
      <c r="C7489" s="1">
        <v>301574.63</v>
      </c>
      <c r="D7489" s="1">
        <v>301737.71000000002</v>
      </c>
      <c r="E7489" s="1">
        <v>603312.34</v>
      </c>
    </row>
    <row r="7490" spans="1:5">
      <c r="A7490" s="1">
        <v>1989</v>
      </c>
      <c r="B7490" s="1">
        <v>49</v>
      </c>
      <c r="C7490" s="1">
        <v>311154.96999999997</v>
      </c>
      <c r="D7490" s="1">
        <v>310549.18</v>
      </c>
      <c r="E7490" s="1">
        <v>621704.15</v>
      </c>
    </row>
    <row r="7491" spans="1:5">
      <c r="A7491" s="1">
        <v>1989</v>
      </c>
      <c r="B7491" s="1">
        <v>50</v>
      </c>
      <c r="C7491" s="1">
        <v>315853.17</v>
      </c>
      <c r="D7491" s="1">
        <v>314978.77</v>
      </c>
      <c r="E7491" s="1">
        <v>630831.93999999994</v>
      </c>
    </row>
    <row r="7492" spans="1:5">
      <c r="A7492" s="1">
        <v>1989</v>
      </c>
      <c r="B7492" s="1">
        <v>51</v>
      </c>
      <c r="C7492" s="1">
        <v>316249.38</v>
      </c>
      <c r="D7492" s="1">
        <v>315440.53999999998</v>
      </c>
      <c r="E7492" s="1">
        <v>631689.92000000004</v>
      </c>
    </row>
    <row r="7493" spans="1:5">
      <c r="A7493" s="1">
        <v>1989</v>
      </c>
      <c r="B7493" s="1">
        <v>52</v>
      </c>
      <c r="C7493" s="1">
        <v>309500.87</v>
      </c>
      <c r="D7493" s="1">
        <v>308557.56</v>
      </c>
      <c r="E7493" s="1">
        <v>618058.43999999994</v>
      </c>
    </row>
    <row r="7494" spans="1:5">
      <c r="A7494" s="1">
        <v>1989</v>
      </c>
      <c r="B7494" s="1">
        <v>53</v>
      </c>
      <c r="C7494" s="1">
        <v>304792.96999999997</v>
      </c>
      <c r="D7494" s="1">
        <v>303215.69</v>
      </c>
      <c r="E7494" s="1">
        <v>608008.66</v>
      </c>
    </row>
    <row r="7495" spans="1:5">
      <c r="A7495" s="1">
        <v>1989</v>
      </c>
      <c r="B7495" s="1">
        <v>54</v>
      </c>
      <c r="C7495" s="1">
        <v>298850.53000000003</v>
      </c>
      <c r="D7495" s="1">
        <v>296980.89</v>
      </c>
      <c r="E7495" s="1">
        <v>595831.42000000004</v>
      </c>
    </row>
    <row r="7496" spans="1:5">
      <c r="A7496" s="1">
        <v>1989</v>
      </c>
      <c r="B7496" s="1">
        <v>55</v>
      </c>
      <c r="C7496" s="1">
        <v>293945.62</v>
      </c>
      <c r="D7496" s="1">
        <v>290735.94</v>
      </c>
      <c r="E7496" s="1">
        <v>584681.56000000006</v>
      </c>
    </row>
    <row r="7497" spans="1:5">
      <c r="A7497" s="1">
        <v>1989</v>
      </c>
      <c r="B7497" s="1">
        <v>56</v>
      </c>
      <c r="C7497" s="1">
        <v>294811.64</v>
      </c>
      <c r="D7497" s="1">
        <v>289683.21999999997</v>
      </c>
      <c r="E7497" s="1">
        <v>584494.86</v>
      </c>
    </row>
    <row r="7498" spans="1:5">
      <c r="A7498" s="1">
        <v>1989</v>
      </c>
      <c r="B7498" s="1">
        <v>57</v>
      </c>
      <c r="C7498" s="1">
        <v>301170.96999999997</v>
      </c>
      <c r="D7498" s="1">
        <v>293635.45</v>
      </c>
      <c r="E7498" s="1">
        <v>594806.42000000004</v>
      </c>
    </row>
    <row r="7499" spans="1:5">
      <c r="A7499" s="1">
        <v>1989</v>
      </c>
      <c r="B7499" s="1">
        <v>58</v>
      </c>
      <c r="C7499" s="1">
        <v>307382.57</v>
      </c>
      <c r="D7499" s="1">
        <v>295268.75</v>
      </c>
      <c r="E7499" s="1">
        <v>602651.31999999995</v>
      </c>
    </row>
    <row r="7500" spans="1:5">
      <c r="A7500" s="1">
        <v>1989</v>
      </c>
      <c r="B7500" s="1">
        <v>59</v>
      </c>
      <c r="C7500" s="1">
        <v>308529</v>
      </c>
      <c r="D7500" s="1">
        <v>291545.96999999997</v>
      </c>
      <c r="E7500" s="1">
        <v>600074.97</v>
      </c>
    </row>
    <row r="7501" spans="1:5">
      <c r="A7501" s="1">
        <v>1989</v>
      </c>
      <c r="B7501" s="1">
        <v>60</v>
      </c>
      <c r="C7501" s="1">
        <v>304791.56</v>
      </c>
      <c r="D7501" s="1">
        <v>285668.42</v>
      </c>
      <c r="E7501" s="1">
        <v>590459.98</v>
      </c>
    </row>
    <row r="7502" spans="1:5">
      <c r="A7502" s="1">
        <v>1989</v>
      </c>
      <c r="B7502" s="1">
        <v>61</v>
      </c>
      <c r="C7502" s="1">
        <v>302135.7</v>
      </c>
      <c r="D7502" s="1">
        <v>281901.93</v>
      </c>
      <c r="E7502" s="1">
        <v>584037.62</v>
      </c>
    </row>
    <row r="7503" spans="1:5">
      <c r="A7503" s="1">
        <v>1989</v>
      </c>
      <c r="B7503" s="1">
        <v>62</v>
      </c>
      <c r="C7503" s="1">
        <v>303618.40000000002</v>
      </c>
      <c r="D7503" s="1">
        <v>281539.75</v>
      </c>
      <c r="E7503" s="1">
        <v>585158.15</v>
      </c>
    </row>
    <row r="7504" spans="1:5">
      <c r="A7504" s="1">
        <v>1989</v>
      </c>
      <c r="B7504" s="1">
        <v>63</v>
      </c>
      <c r="C7504" s="1">
        <v>305700.02</v>
      </c>
      <c r="D7504" s="1">
        <v>280565.46000000002</v>
      </c>
      <c r="E7504" s="1">
        <v>586265.48</v>
      </c>
    </row>
    <row r="7505" spans="1:5">
      <c r="A7505" s="1">
        <v>1989</v>
      </c>
      <c r="B7505" s="1">
        <v>64</v>
      </c>
      <c r="C7505" s="1">
        <v>305860.65999999997</v>
      </c>
      <c r="D7505" s="1">
        <v>275737.01</v>
      </c>
      <c r="E7505" s="1">
        <v>581597.67000000004</v>
      </c>
    </row>
    <row r="7506" spans="1:5">
      <c r="A7506" s="1">
        <v>1989</v>
      </c>
      <c r="B7506" s="1">
        <v>65</v>
      </c>
      <c r="C7506" s="1">
        <v>306362.86</v>
      </c>
      <c r="D7506" s="1">
        <v>269861.21999999997</v>
      </c>
      <c r="E7506" s="1">
        <v>576224.07999999996</v>
      </c>
    </row>
    <row r="7507" spans="1:5">
      <c r="A7507" s="1">
        <v>1989</v>
      </c>
      <c r="B7507" s="1">
        <v>66</v>
      </c>
      <c r="C7507" s="1">
        <v>310568.40000000002</v>
      </c>
      <c r="D7507" s="1">
        <v>267938.87</v>
      </c>
      <c r="E7507" s="1">
        <v>578507.27</v>
      </c>
    </row>
    <row r="7508" spans="1:5">
      <c r="A7508" s="1">
        <v>1989</v>
      </c>
      <c r="B7508" s="1">
        <v>67</v>
      </c>
      <c r="C7508" s="1">
        <v>320112.90000000002</v>
      </c>
      <c r="D7508" s="1">
        <v>270781.26</v>
      </c>
      <c r="E7508" s="1">
        <v>590894.16</v>
      </c>
    </row>
    <row r="7509" spans="1:5">
      <c r="A7509" s="1">
        <v>1989</v>
      </c>
      <c r="B7509" s="1">
        <v>68</v>
      </c>
      <c r="C7509" s="1">
        <v>332205.74</v>
      </c>
      <c r="D7509" s="1">
        <v>274717.73</v>
      </c>
      <c r="E7509" s="1">
        <v>606923.47</v>
      </c>
    </row>
    <row r="7510" spans="1:5">
      <c r="A7510" s="1">
        <v>1989</v>
      </c>
      <c r="B7510" s="1">
        <v>69</v>
      </c>
      <c r="C7510" s="1">
        <v>312307.24</v>
      </c>
      <c r="D7510" s="1">
        <v>251935.75</v>
      </c>
      <c r="E7510" s="1">
        <v>564242.99</v>
      </c>
    </row>
    <row r="7511" spans="1:5">
      <c r="A7511" s="1">
        <v>1989</v>
      </c>
      <c r="B7511" s="1">
        <v>70</v>
      </c>
      <c r="C7511" s="1">
        <v>255416.39</v>
      </c>
      <c r="D7511" s="1">
        <v>199963.62</v>
      </c>
      <c r="E7511" s="1">
        <v>455380.01</v>
      </c>
    </row>
    <row r="7512" spans="1:5">
      <c r="A7512" s="1">
        <v>1989</v>
      </c>
      <c r="B7512" s="1">
        <v>71</v>
      </c>
      <c r="C7512" s="1">
        <v>226755.82</v>
      </c>
      <c r="D7512" s="1">
        <v>172312.01</v>
      </c>
      <c r="E7512" s="1">
        <v>399067.84</v>
      </c>
    </row>
    <row r="7513" spans="1:5">
      <c r="A7513" s="1">
        <v>1989</v>
      </c>
      <c r="B7513" s="1">
        <v>72</v>
      </c>
      <c r="C7513" s="1">
        <v>236340.42</v>
      </c>
      <c r="D7513" s="1">
        <v>175907.5</v>
      </c>
      <c r="E7513" s="1">
        <v>412247.92</v>
      </c>
    </row>
    <row r="7514" spans="1:5">
      <c r="A7514" s="1">
        <v>1989</v>
      </c>
      <c r="B7514" s="1">
        <v>73</v>
      </c>
      <c r="C7514" s="1">
        <v>250022.94</v>
      </c>
      <c r="D7514" s="1">
        <v>181003.68</v>
      </c>
      <c r="E7514" s="1">
        <v>431026.63</v>
      </c>
    </row>
    <row r="7515" spans="1:5">
      <c r="A7515" s="1">
        <v>1989</v>
      </c>
      <c r="B7515" s="1">
        <v>74</v>
      </c>
      <c r="C7515" s="1">
        <v>257020.06</v>
      </c>
      <c r="D7515" s="1">
        <v>179558.53</v>
      </c>
      <c r="E7515" s="1">
        <v>436578.59</v>
      </c>
    </row>
    <row r="7516" spans="1:5">
      <c r="A7516" s="1">
        <v>1989</v>
      </c>
      <c r="B7516" s="1">
        <v>75</v>
      </c>
      <c r="C7516" s="1">
        <v>253502.33</v>
      </c>
      <c r="D7516" s="1">
        <v>171751.03</v>
      </c>
      <c r="E7516" s="1">
        <v>425253.36</v>
      </c>
    </row>
    <row r="7517" spans="1:5">
      <c r="A7517" s="1">
        <v>1989</v>
      </c>
      <c r="B7517" s="1">
        <v>76</v>
      </c>
      <c r="C7517" s="1">
        <v>241922.18</v>
      </c>
      <c r="D7517" s="1">
        <v>159117.07</v>
      </c>
      <c r="E7517" s="1">
        <v>401039.25</v>
      </c>
    </row>
    <row r="7518" spans="1:5">
      <c r="A7518" s="1">
        <v>1989</v>
      </c>
      <c r="B7518" s="1">
        <v>77</v>
      </c>
      <c r="C7518" s="1">
        <v>228777.03</v>
      </c>
      <c r="D7518" s="1">
        <v>144670.54</v>
      </c>
      <c r="E7518" s="1">
        <v>373447.57</v>
      </c>
    </row>
    <row r="7519" spans="1:5">
      <c r="A7519" s="1">
        <v>1989</v>
      </c>
      <c r="B7519" s="1">
        <v>78</v>
      </c>
      <c r="C7519" s="1">
        <v>217288.22</v>
      </c>
      <c r="D7519" s="1">
        <v>130865.92</v>
      </c>
      <c r="E7519" s="1">
        <v>348154.14</v>
      </c>
    </row>
    <row r="7520" spans="1:5">
      <c r="A7520" s="1">
        <v>1989</v>
      </c>
      <c r="B7520" s="1">
        <v>79</v>
      </c>
      <c r="C7520" s="1">
        <v>206609.43</v>
      </c>
      <c r="D7520" s="1">
        <v>118499.68</v>
      </c>
      <c r="E7520" s="1">
        <v>325109.11</v>
      </c>
    </row>
    <row r="7521" spans="1:5">
      <c r="A7521" s="1">
        <v>1989</v>
      </c>
      <c r="B7521" s="1">
        <v>80</v>
      </c>
      <c r="C7521" s="1">
        <v>195043.9</v>
      </c>
      <c r="D7521" s="1">
        <v>105282.52</v>
      </c>
      <c r="E7521" s="1">
        <v>300326.40999999997</v>
      </c>
    </row>
    <row r="7522" spans="1:5">
      <c r="A7522" s="1">
        <v>1989</v>
      </c>
      <c r="B7522" s="1">
        <v>81</v>
      </c>
      <c r="C7522" s="1">
        <v>179871.17</v>
      </c>
      <c r="D7522" s="1">
        <v>91559.86</v>
      </c>
      <c r="E7522" s="1">
        <v>271431.03000000003</v>
      </c>
    </row>
    <row r="7523" spans="1:5">
      <c r="A7523" s="1">
        <v>1989</v>
      </c>
      <c r="B7523" s="1">
        <v>82</v>
      </c>
      <c r="C7523" s="1">
        <v>162970.26999999999</v>
      </c>
      <c r="D7523" s="1">
        <v>78115.11</v>
      </c>
      <c r="E7523" s="1">
        <v>241085.38</v>
      </c>
    </row>
    <row r="7524" spans="1:5">
      <c r="A7524" s="1">
        <v>1989</v>
      </c>
      <c r="B7524" s="1">
        <v>83</v>
      </c>
      <c r="C7524" s="1">
        <v>147003.79</v>
      </c>
      <c r="D7524" s="1">
        <v>65959.48</v>
      </c>
      <c r="E7524" s="1">
        <v>212963.27</v>
      </c>
    </row>
    <row r="7525" spans="1:5">
      <c r="A7525" s="1">
        <v>1989</v>
      </c>
      <c r="B7525" s="1">
        <v>84</v>
      </c>
      <c r="C7525" s="1">
        <v>130918.21</v>
      </c>
      <c r="D7525" s="1">
        <v>55080.47</v>
      </c>
      <c r="E7525" s="1">
        <v>185998.68</v>
      </c>
    </row>
    <row r="7526" spans="1:5">
      <c r="A7526" s="1">
        <v>1989</v>
      </c>
      <c r="B7526" s="1">
        <v>85</v>
      </c>
      <c r="C7526" s="1">
        <v>115530.35</v>
      </c>
      <c r="D7526" s="1">
        <v>45490.92</v>
      </c>
      <c r="E7526" s="1">
        <v>161021.26999999999</v>
      </c>
    </row>
    <row r="7527" spans="1:5">
      <c r="A7527" s="1">
        <v>1989</v>
      </c>
      <c r="B7527" s="1">
        <v>86</v>
      </c>
      <c r="C7527" s="1">
        <v>99852</v>
      </c>
      <c r="D7527" s="1">
        <v>36415.269999999997</v>
      </c>
      <c r="E7527" s="1">
        <v>136267.26</v>
      </c>
    </row>
    <row r="7528" spans="1:5">
      <c r="A7528" s="1">
        <v>1989</v>
      </c>
      <c r="B7528" s="1">
        <v>87</v>
      </c>
      <c r="C7528" s="1">
        <v>84573.2</v>
      </c>
      <c r="D7528" s="1">
        <v>28515.84</v>
      </c>
      <c r="E7528" s="1">
        <v>113089.03</v>
      </c>
    </row>
    <row r="7529" spans="1:5">
      <c r="A7529" s="1">
        <v>1989</v>
      </c>
      <c r="B7529" s="1">
        <v>88</v>
      </c>
      <c r="C7529" s="1">
        <v>70868.09</v>
      </c>
      <c r="D7529" s="1">
        <v>21996.35</v>
      </c>
      <c r="E7529" s="1">
        <v>92864.44</v>
      </c>
    </row>
    <row r="7530" spans="1:5">
      <c r="A7530" s="1">
        <v>1989</v>
      </c>
      <c r="B7530" s="1">
        <v>89</v>
      </c>
      <c r="C7530" s="1">
        <v>58133.32</v>
      </c>
      <c r="D7530" s="1">
        <v>16420.36</v>
      </c>
      <c r="E7530" s="1">
        <v>74553.679999999993</v>
      </c>
    </row>
    <row r="7531" spans="1:5">
      <c r="A7531" s="1">
        <v>1989</v>
      </c>
      <c r="B7531" s="1">
        <v>90</v>
      </c>
      <c r="C7531" s="1">
        <v>46270.53</v>
      </c>
      <c r="D7531" s="1">
        <v>11846.02</v>
      </c>
      <c r="E7531" s="1">
        <v>58116.55</v>
      </c>
    </row>
    <row r="7532" spans="1:5">
      <c r="A7532" s="1">
        <v>1989</v>
      </c>
      <c r="B7532" s="1">
        <v>91</v>
      </c>
      <c r="C7532" s="1">
        <v>36402.550000000003</v>
      </c>
      <c r="D7532" s="1">
        <v>8597.49</v>
      </c>
      <c r="E7532" s="1">
        <v>45000.04</v>
      </c>
    </row>
    <row r="7533" spans="1:5">
      <c r="A7533" s="1">
        <v>1989</v>
      </c>
      <c r="B7533" s="1">
        <v>92</v>
      </c>
      <c r="C7533" s="1">
        <v>28202.67</v>
      </c>
      <c r="D7533" s="1">
        <v>6251.65</v>
      </c>
      <c r="E7533" s="1">
        <v>34454.32</v>
      </c>
    </row>
    <row r="7534" spans="1:5">
      <c r="A7534" s="1">
        <v>1989</v>
      </c>
      <c r="B7534" s="1">
        <v>93</v>
      </c>
      <c r="C7534" s="1">
        <v>21450.5</v>
      </c>
      <c r="D7534" s="1">
        <v>4472.21</v>
      </c>
      <c r="E7534" s="1">
        <v>25922.71</v>
      </c>
    </row>
    <row r="7535" spans="1:5">
      <c r="A7535" s="1">
        <v>1989</v>
      </c>
      <c r="B7535" s="1">
        <v>94</v>
      </c>
      <c r="C7535" s="1">
        <v>15849.61</v>
      </c>
      <c r="D7535" s="1">
        <v>3112.1</v>
      </c>
      <c r="E7535" s="1">
        <v>18961.72</v>
      </c>
    </row>
    <row r="7536" spans="1:5">
      <c r="A7536" s="1">
        <v>1989</v>
      </c>
      <c r="B7536" s="1">
        <v>95</v>
      </c>
      <c r="C7536" s="1">
        <v>11407.56</v>
      </c>
      <c r="D7536" s="1">
        <v>2129.71</v>
      </c>
      <c r="E7536" s="1">
        <v>13537.27</v>
      </c>
    </row>
    <row r="7537" spans="1:5">
      <c r="A7537" s="1">
        <v>1989</v>
      </c>
      <c r="B7537" s="1">
        <v>96</v>
      </c>
      <c r="C7537" s="1">
        <v>8045.59</v>
      </c>
      <c r="D7537" s="1">
        <v>1432.18</v>
      </c>
      <c r="E7537" s="1">
        <v>9477.77</v>
      </c>
    </row>
    <row r="7538" spans="1:5">
      <c r="A7538" s="1">
        <v>1989</v>
      </c>
      <c r="B7538" s="1">
        <v>97</v>
      </c>
      <c r="C7538" s="1">
        <v>5520.88</v>
      </c>
      <c r="D7538" s="1">
        <v>914.45</v>
      </c>
      <c r="E7538" s="1">
        <v>6435.33</v>
      </c>
    </row>
    <row r="7539" spans="1:5">
      <c r="A7539" s="1">
        <v>1989</v>
      </c>
      <c r="B7539" s="1">
        <v>98</v>
      </c>
      <c r="C7539" s="1">
        <v>3672.03</v>
      </c>
      <c r="D7539" s="1">
        <v>567.66</v>
      </c>
      <c r="E7539" s="1">
        <v>4239.68</v>
      </c>
    </row>
    <row r="7540" spans="1:5">
      <c r="A7540" s="1">
        <v>1989</v>
      </c>
      <c r="B7540" s="1">
        <v>99</v>
      </c>
      <c r="C7540" s="1">
        <v>2367.0300000000002</v>
      </c>
      <c r="D7540" s="1">
        <v>350.58</v>
      </c>
      <c r="E7540" s="1">
        <v>2717.6</v>
      </c>
    </row>
    <row r="7541" spans="1:5">
      <c r="A7541" s="1">
        <v>1989</v>
      </c>
      <c r="B7541" s="1">
        <v>100</v>
      </c>
      <c r="C7541" s="1">
        <v>1519.56</v>
      </c>
      <c r="D7541" s="1">
        <v>213.21</v>
      </c>
      <c r="E7541" s="1">
        <v>1732.77</v>
      </c>
    </row>
    <row r="7542" spans="1:5">
      <c r="A7542" s="1">
        <v>1989</v>
      </c>
      <c r="B7542" s="1">
        <v>101</v>
      </c>
      <c r="C7542" s="1">
        <v>945.01</v>
      </c>
      <c r="D7542" s="1">
        <v>122.89</v>
      </c>
      <c r="E7542" s="1">
        <v>1067.9100000000001</v>
      </c>
    </row>
    <row r="7543" spans="1:5">
      <c r="A7543" s="1">
        <v>1989</v>
      </c>
      <c r="B7543" s="1">
        <v>102</v>
      </c>
      <c r="C7543" s="1">
        <v>553.58000000000004</v>
      </c>
      <c r="D7543" s="1">
        <v>67.650000000000006</v>
      </c>
      <c r="E7543" s="1">
        <v>621.23</v>
      </c>
    </row>
    <row r="7544" spans="1:5">
      <c r="A7544" s="1">
        <v>1989</v>
      </c>
      <c r="B7544" s="1">
        <v>103</v>
      </c>
      <c r="C7544" s="1">
        <v>313.14999999999998</v>
      </c>
      <c r="D7544" s="1">
        <v>35.299999999999997</v>
      </c>
      <c r="E7544" s="1">
        <v>348.44</v>
      </c>
    </row>
    <row r="7545" spans="1:5">
      <c r="A7545" s="1">
        <v>1989</v>
      </c>
      <c r="B7545" s="1">
        <v>104</v>
      </c>
      <c r="C7545" s="1">
        <v>176.11</v>
      </c>
      <c r="D7545" s="1">
        <v>19.420000000000002</v>
      </c>
      <c r="E7545" s="1">
        <v>195.52</v>
      </c>
    </row>
    <row r="7546" spans="1:5">
      <c r="A7546" s="1">
        <v>1989</v>
      </c>
      <c r="B7546" s="1">
        <v>105</v>
      </c>
      <c r="C7546" s="1">
        <v>92.38</v>
      </c>
      <c r="D7546" s="1">
        <v>11.47</v>
      </c>
      <c r="E7546" s="1">
        <v>103.85</v>
      </c>
    </row>
    <row r="7547" spans="1:5">
      <c r="A7547" s="1">
        <v>1989</v>
      </c>
      <c r="B7547" s="1">
        <v>106</v>
      </c>
      <c r="C7547" s="1">
        <v>45.07</v>
      </c>
      <c r="D7547" s="1">
        <v>5.3</v>
      </c>
      <c r="E7547" s="1">
        <v>50.37</v>
      </c>
    </row>
    <row r="7548" spans="1:5">
      <c r="A7548" s="1">
        <v>1989</v>
      </c>
      <c r="B7548" s="1">
        <v>107</v>
      </c>
      <c r="C7548" s="1">
        <v>26.77</v>
      </c>
      <c r="D7548" s="1">
        <v>2.74</v>
      </c>
      <c r="E7548" s="1">
        <v>29.51</v>
      </c>
    </row>
    <row r="7549" spans="1:5">
      <c r="A7549" s="1">
        <v>1989</v>
      </c>
      <c r="B7549" s="1">
        <v>108</v>
      </c>
      <c r="C7549" s="1">
        <v>12.37</v>
      </c>
      <c r="D7549" s="1">
        <v>1.98</v>
      </c>
      <c r="E7549" s="1">
        <v>14.35</v>
      </c>
    </row>
    <row r="7550" spans="1:5">
      <c r="A7550" s="1">
        <v>1989</v>
      </c>
      <c r="B7550" s="1">
        <v>109</v>
      </c>
      <c r="C7550" s="1">
        <v>2.15</v>
      </c>
      <c r="D7550" s="1">
        <v>0.69</v>
      </c>
      <c r="E7550" s="1">
        <v>2.83</v>
      </c>
    </row>
    <row r="7551" spans="1:5">
      <c r="A7551" s="1">
        <v>1989</v>
      </c>
      <c r="B7551" s="1" t="s">
        <v>121</v>
      </c>
      <c r="C7551" s="1">
        <v>1.47</v>
      </c>
      <c r="D7551" s="1">
        <v>0</v>
      </c>
      <c r="E7551" s="1">
        <v>1.47</v>
      </c>
    </row>
    <row r="7552" spans="1:5">
      <c r="A7552" s="1">
        <v>1990</v>
      </c>
      <c r="B7552" s="1">
        <v>0</v>
      </c>
      <c r="C7552" s="1">
        <v>379069.08</v>
      </c>
      <c r="D7552" s="1">
        <v>395659.82</v>
      </c>
      <c r="E7552" s="1">
        <v>774728.9</v>
      </c>
    </row>
    <row r="7553" spans="1:5">
      <c r="A7553" s="1">
        <v>1990</v>
      </c>
      <c r="B7553" s="1">
        <v>1</v>
      </c>
      <c r="C7553" s="1">
        <v>375667.28</v>
      </c>
      <c r="D7553" s="1">
        <v>392501.33</v>
      </c>
      <c r="E7553" s="1">
        <v>768168.61</v>
      </c>
    </row>
    <row r="7554" spans="1:5">
      <c r="A7554" s="1">
        <v>1990</v>
      </c>
      <c r="B7554" s="1">
        <v>2</v>
      </c>
      <c r="C7554" s="1">
        <v>378061.38</v>
      </c>
      <c r="D7554" s="1">
        <v>395323.65</v>
      </c>
      <c r="E7554" s="1">
        <v>773385.02</v>
      </c>
    </row>
    <row r="7555" spans="1:5">
      <c r="A7555" s="1">
        <v>1990</v>
      </c>
      <c r="B7555" s="1">
        <v>3</v>
      </c>
      <c r="C7555" s="1">
        <v>371026.05</v>
      </c>
      <c r="D7555" s="1">
        <v>388235.45</v>
      </c>
      <c r="E7555" s="1">
        <v>759261.5</v>
      </c>
    </row>
    <row r="7556" spans="1:5">
      <c r="A7556" s="1">
        <v>1990</v>
      </c>
      <c r="B7556" s="1">
        <v>4</v>
      </c>
      <c r="C7556" s="1">
        <v>366131.27</v>
      </c>
      <c r="D7556" s="1">
        <v>383465.86</v>
      </c>
      <c r="E7556" s="1">
        <v>749597.13</v>
      </c>
    </row>
    <row r="7557" spans="1:5">
      <c r="A7557" s="1">
        <v>1990</v>
      </c>
      <c r="B7557" s="1">
        <v>5</v>
      </c>
      <c r="C7557" s="1">
        <v>363078.2</v>
      </c>
      <c r="D7557" s="1">
        <v>380202.41</v>
      </c>
      <c r="E7557" s="1">
        <v>743280.61</v>
      </c>
    </row>
    <row r="7558" spans="1:5">
      <c r="A7558" s="1">
        <v>1990</v>
      </c>
      <c r="B7558" s="1">
        <v>6</v>
      </c>
      <c r="C7558" s="1">
        <v>352016.68</v>
      </c>
      <c r="D7558" s="1">
        <v>368577.99</v>
      </c>
      <c r="E7558" s="1">
        <v>720594.67</v>
      </c>
    </row>
    <row r="7559" spans="1:5">
      <c r="A7559" s="1">
        <v>1990</v>
      </c>
      <c r="B7559" s="1">
        <v>7</v>
      </c>
      <c r="C7559" s="1">
        <v>351134.32</v>
      </c>
      <c r="D7559" s="1">
        <v>367933.64</v>
      </c>
      <c r="E7559" s="1">
        <v>719067.96</v>
      </c>
    </row>
    <row r="7560" spans="1:5">
      <c r="A7560" s="1">
        <v>1990</v>
      </c>
      <c r="B7560" s="1">
        <v>8</v>
      </c>
      <c r="C7560" s="1">
        <v>352044.36</v>
      </c>
      <c r="D7560" s="1">
        <v>368717.06</v>
      </c>
      <c r="E7560" s="1">
        <v>720761.42</v>
      </c>
    </row>
    <row r="7561" spans="1:5">
      <c r="A7561" s="1">
        <v>1990</v>
      </c>
      <c r="B7561" s="1">
        <v>9</v>
      </c>
      <c r="C7561" s="1">
        <v>356449.87</v>
      </c>
      <c r="D7561" s="1">
        <v>373002.05</v>
      </c>
      <c r="E7561" s="1">
        <v>729451.92</v>
      </c>
    </row>
    <row r="7562" spans="1:5">
      <c r="A7562" s="1">
        <v>1990</v>
      </c>
      <c r="B7562" s="1">
        <v>10</v>
      </c>
      <c r="C7562" s="1">
        <v>355859.91</v>
      </c>
      <c r="D7562" s="1">
        <v>372921.56</v>
      </c>
      <c r="E7562" s="1">
        <v>728781.46</v>
      </c>
    </row>
    <row r="7563" spans="1:5">
      <c r="A7563" s="1">
        <v>1990</v>
      </c>
      <c r="B7563" s="1">
        <v>11</v>
      </c>
      <c r="C7563" s="1">
        <v>345472.48</v>
      </c>
      <c r="D7563" s="1">
        <v>362948.93</v>
      </c>
      <c r="E7563" s="1">
        <v>708421.42</v>
      </c>
    </row>
    <row r="7564" spans="1:5">
      <c r="A7564" s="1">
        <v>1990</v>
      </c>
      <c r="B7564" s="1">
        <v>12</v>
      </c>
      <c r="C7564" s="1">
        <v>322236.46000000002</v>
      </c>
      <c r="D7564" s="1">
        <v>338948.47</v>
      </c>
      <c r="E7564" s="1">
        <v>661184.93000000005</v>
      </c>
    </row>
    <row r="7565" spans="1:5">
      <c r="A7565" s="1">
        <v>1990</v>
      </c>
      <c r="B7565" s="1">
        <v>13</v>
      </c>
      <c r="C7565" s="1">
        <v>316336.56</v>
      </c>
      <c r="D7565" s="1">
        <v>332817.55</v>
      </c>
      <c r="E7565" s="1">
        <v>649154.11</v>
      </c>
    </row>
    <row r="7566" spans="1:5">
      <c r="A7566" s="1">
        <v>1990</v>
      </c>
      <c r="B7566" s="1">
        <v>14</v>
      </c>
      <c r="C7566" s="1">
        <v>328516.84000000003</v>
      </c>
      <c r="D7566" s="1">
        <v>345131.81</v>
      </c>
      <c r="E7566" s="1">
        <v>673648.65</v>
      </c>
    </row>
    <row r="7567" spans="1:5">
      <c r="A7567" s="1">
        <v>1990</v>
      </c>
      <c r="B7567" s="1">
        <v>15</v>
      </c>
      <c r="C7567" s="1">
        <v>342436.48</v>
      </c>
      <c r="D7567" s="1">
        <v>359340.98</v>
      </c>
      <c r="E7567" s="1">
        <v>701777.46</v>
      </c>
    </row>
    <row r="7568" spans="1:5">
      <c r="A7568" s="1">
        <v>1990</v>
      </c>
      <c r="B7568" s="1">
        <v>16</v>
      </c>
      <c r="C7568" s="1">
        <v>356200.83</v>
      </c>
      <c r="D7568" s="1">
        <v>375914.07</v>
      </c>
      <c r="E7568" s="1">
        <v>732114.91</v>
      </c>
    </row>
    <row r="7569" spans="1:5">
      <c r="A7569" s="1">
        <v>1990</v>
      </c>
      <c r="B7569" s="1">
        <v>17</v>
      </c>
      <c r="C7569" s="1">
        <v>379522.44</v>
      </c>
      <c r="D7569" s="1">
        <v>399152.54</v>
      </c>
      <c r="E7569" s="1">
        <v>778674.98</v>
      </c>
    </row>
    <row r="7570" spans="1:5">
      <c r="A7570" s="1">
        <v>1990</v>
      </c>
      <c r="B7570" s="1">
        <v>18</v>
      </c>
      <c r="C7570" s="1">
        <v>401197.15</v>
      </c>
      <c r="D7570" s="1">
        <v>418660.52</v>
      </c>
      <c r="E7570" s="1">
        <v>819857.68</v>
      </c>
    </row>
    <row r="7571" spans="1:5">
      <c r="A7571" s="1">
        <v>1990</v>
      </c>
      <c r="B7571" s="1">
        <v>19</v>
      </c>
      <c r="C7571" s="1">
        <v>424519.25</v>
      </c>
      <c r="D7571" s="1">
        <v>438963.25</v>
      </c>
      <c r="E7571" s="1">
        <v>863482.5</v>
      </c>
    </row>
    <row r="7572" spans="1:5">
      <c r="A7572" s="1">
        <v>1990</v>
      </c>
      <c r="B7572" s="1">
        <v>20</v>
      </c>
      <c r="C7572" s="1">
        <v>424753.35</v>
      </c>
      <c r="D7572" s="1">
        <v>435631.46</v>
      </c>
      <c r="E7572" s="1">
        <v>860384.81</v>
      </c>
    </row>
    <row r="7573" spans="1:5">
      <c r="A7573" s="1">
        <v>1990</v>
      </c>
      <c r="B7573" s="1">
        <v>21</v>
      </c>
      <c r="C7573" s="1">
        <v>441453.52</v>
      </c>
      <c r="D7573" s="1">
        <v>451370.88</v>
      </c>
      <c r="E7573" s="1">
        <v>892824.39</v>
      </c>
    </row>
    <row r="7574" spans="1:5">
      <c r="A7574" s="1">
        <v>1990</v>
      </c>
      <c r="B7574" s="1">
        <v>22</v>
      </c>
      <c r="C7574" s="1">
        <v>447936.72</v>
      </c>
      <c r="D7574" s="1">
        <v>455843.67</v>
      </c>
      <c r="E7574" s="1">
        <v>903780.39</v>
      </c>
    </row>
    <row r="7575" spans="1:5">
      <c r="A7575" s="1">
        <v>1990</v>
      </c>
      <c r="B7575" s="1">
        <v>23</v>
      </c>
      <c r="C7575" s="1">
        <v>460549.92</v>
      </c>
      <c r="D7575" s="1">
        <v>466178.68</v>
      </c>
      <c r="E7575" s="1">
        <v>926728.6</v>
      </c>
    </row>
    <row r="7576" spans="1:5">
      <c r="A7576" s="1">
        <v>1990</v>
      </c>
      <c r="B7576" s="1">
        <v>24</v>
      </c>
      <c r="C7576" s="1">
        <v>467524.48</v>
      </c>
      <c r="D7576" s="1">
        <v>469992.05</v>
      </c>
      <c r="E7576" s="1">
        <v>937516.53</v>
      </c>
    </row>
    <row r="7577" spans="1:5">
      <c r="A7577" s="1">
        <v>1990</v>
      </c>
      <c r="B7577" s="1">
        <v>25</v>
      </c>
      <c r="C7577" s="1">
        <v>475564.62</v>
      </c>
      <c r="D7577" s="1">
        <v>476175.12</v>
      </c>
      <c r="E7577" s="1">
        <v>951739.74</v>
      </c>
    </row>
    <row r="7578" spans="1:5">
      <c r="A7578" s="1">
        <v>1990</v>
      </c>
      <c r="B7578" s="1">
        <v>26</v>
      </c>
      <c r="C7578" s="1">
        <v>474350.38</v>
      </c>
      <c r="D7578" s="1">
        <v>473900.84</v>
      </c>
      <c r="E7578" s="1">
        <v>948251.22</v>
      </c>
    </row>
    <row r="7579" spans="1:5">
      <c r="A7579" s="1">
        <v>1990</v>
      </c>
      <c r="B7579" s="1">
        <v>27</v>
      </c>
      <c r="C7579" s="1">
        <v>469365.04</v>
      </c>
      <c r="D7579" s="1">
        <v>467368.82</v>
      </c>
      <c r="E7579" s="1">
        <v>936733.86</v>
      </c>
    </row>
    <row r="7580" spans="1:5">
      <c r="A7580" s="1">
        <v>1990</v>
      </c>
      <c r="B7580" s="1">
        <v>28</v>
      </c>
      <c r="C7580" s="1">
        <v>460038.39</v>
      </c>
      <c r="D7580" s="1">
        <v>458714.27</v>
      </c>
      <c r="E7580" s="1">
        <v>918752.66</v>
      </c>
    </row>
    <row r="7581" spans="1:5">
      <c r="A7581" s="1">
        <v>1990</v>
      </c>
      <c r="B7581" s="1">
        <v>29</v>
      </c>
      <c r="C7581" s="1">
        <v>445670.03</v>
      </c>
      <c r="D7581" s="1">
        <v>447479.79</v>
      </c>
      <c r="E7581" s="1">
        <v>893149.82</v>
      </c>
    </row>
    <row r="7582" spans="1:5">
      <c r="A7582" s="1">
        <v>1990</v>
      </c>
      <c r="B7582" s="1">
        <v>30</v>
      </c>
      <c r="C7582" s="1">
        <v>427349.32</v>
      </c>
      <c r="D7582" s="1">
        <v>428905.6</v>
      </c>
      <c r="E7582" s="1">
        <v>856254.92</v>
      </c>
    </row>
    <row r="7583" spans="1:5">
      <c r="A7583" s="1">
        <v>1990</v>
      </c>
      <c r="B7583" s="1">
        <v>31</v>
      </c>
      <c r="C7583" s="1">
        <v>422191.3</v>
      </c>
      <c r="D7583" s="1">
        <v>419731.71</v>
      </c>
      <c r="E7583" s="1">
        <v>841923.01</v>
      </c>
    </row>
    <row r="7584" spans="1:5">
      <c r="A7584" s="1">
        <v>1990</v>
      </c>
      <c r="B7584" s="1">
        <v>32</v>
      </c>
      <c r="C7584" s="1">
        <v>410831.42</v>
      </c>
      <c r="D7584" s="1">
        <v>406072.61</v>
      </c>
      <c r="E7584" s="1">
        <v>816904.03</v>
      </c>
    </row>
    <row r="7585" spans="1:5">
      <c r="A7585" s="1">
        <v>1990</v>
      </c>
      <c r="B7585" s="1">
        <v>33</v>
      </c>
      <c r="C7585" s="1">
        <v>398276.38</v>
      </c>
      <c r="D7585" s="1">
        <v>394821.12</v>
      </c>
      <c r="E7585" s="1">
        <v>793097.5</v>
      </c>
    </row>
    <row r="7586" spans="1:5">
      <c r="A7586" s="1">
        <v>1990</v>
      </c>
      <c r="B7586" s="1">
        <v>34</v>
      </c>
      <c r="C7586" s="1">
        <v>387222.82</v>
      </c>
      <c r="D7586" s="1">
        <v>386801.8</v>
      </c>
      <c r="E7586" s="1">
        <v>774024.62</v>
      </c>
    </row>
    <row r="7587" spans="1:5">
      <c r="A7587" s="1">
        <v>1990</v>
      </c>
      <c r="B7587" s="1">
        <v>35</v>
      </c>
      <c r="C7587" s="1">
        <v>376548.17</v>
      </c>
      <c r="D7587" s="1">
        <v>376944.03</v>
      </c>
      <c r="E7587" s="1">
        <v>753492.2</v>
      </c>
    </row>
    <row r="7588" spans="1:5">
      <c r="A7588" s="1">
        <v>1990</v>
      </c>
      <c r="B7588" s="1">
        <v>36</v>
      </c>
      <c r="C7588" s="1">
        <v>379254.26</v>
      </c>
      <c r="D7588" s="1">
        <v>378426.36</v>
      </c>
      <c r="E7588" s="1">
        <v>757680.61</v>
      </c>
    </row>
    <row r="7589" spans="1:5">
      <c r="A7589" s="1">
        <v>1990</v>
      </c>
      <c r="B7589" s="1">
        <v>37</v>
      </c>
      <c r="C7589" s="1">
        <v>378009.86</v>
      </c>
      <c r="D7589" s="1">
        <v>375845.04</v>
      </c>
      <c r="E7589" s="1">
        <v>753854.9</v>
      </c>
    </row>
    <row r="7590" spans="1:5">
      <c r="A7590" s="1">
        <v>1990</v>
      </c>
      <c r="B7590" s="1">
        <v>38</v>
      </c>
      <c r="C7590" s="1">
        <v>373747.52</v>
      </c>
      <c r="D7590" s="1">
        <v>371108.12</v>
      </c>
      <c r="E7590" s="1">
        <v>744855.64</v>
      </c>
    </row>
    <row r="7591" spans="1:5">
      <c r="A7591" s="1">
        <v>1990</v>
      </c>
      <c r="B7591" s="1">
        <v>39</v>
      </c>
      <c r="C7591" s="1">
        <v>380906.84</v>
      </c>
      <c r="D7591" s="1">
        <v>379033.32</v>
      </c>
      <c r="E7591" s="1">
        <v>759940.15</v>
      </c>
    </row>
    <row r="7592" spans="1:5">
      <c r="A7592" s="1">
        <v>1990</v>
      </c>
      <c r="B7592" s="1">
        <v>40</v>
      </c>
      <c r="C7592" s="1">
        <v>390940.3</v>
      </c>
      <c r="D7592" s="1">
        <v>389709.85</v>
      </c>
      <c r="E7592" s="1">
        <v>780650.15</v>
      </c>
    </row>
    <row r="7593" spans="1:5">
      <c r="A7593" s="1">
        <v>1990</v>
      </c>
      <c r="B7593" s="1">
        <v>41</v>
      </c>
      <c r="C7593" s="1">
        <v>406514.3</v>
      </c>
      <c r="D7593" s="1">
        <v>405025.99</v>
      </c>
      <c r="E7593" s="1">
        <v>811540.29</v>
      </c>
    </row>
    <row r="7594" spans="1:5">
      <c r="A7594" s="1">
        <v>1990</v>
      </c>
      <c r="B7594" s="1">
        <v>42</v>
      </c>
      <c r="C7594" s="1">
        <v>428478.05</v>
      </c>
      <c r="D7594" s="1">
        <v>427089.12</v>
      </c>
      <c r="E7594" s="1">
        <v>855567.17</v>
      </c>
    </row>
    <row r="7595" spans="1:5">
      <c r="A7595" s="1">
        <v>1990</v>
      </c>
      <c r="B7595" s="1">
        <v>43</v>
      </c>
      <c r="C7595" s="1">
        <v>454689.39</v>
      </c>
      <c r="D7595" s="1">
        <v>454271.69</v>
      </c>
      <c r="E7595" s="1">
        <v>908961.09</v>
      </c>
    </row>
    <row r="7596" spans="1:5">
      <c r="A7596" s="1">
        <v>1990</v>
      </c>
      <c r="B7596" s="1">
        <v>44</v>
      </c>
      <c r="C7596" s="1">
        <v>380036.51</v>
      </c>
      <c r="D7596" s="1">
        <v>380371.1</v>
      </c>
      <c r="E7596" s="1">
        <v>760407.61</v>
      </c>
    </row>
    <row r="7597" spans="1:5">
      <c r="A7597" s="1">
        <v>1990</v>
      </c>
      <c r="B7597" s="1">
        <v>45</v>
      </c>
      <c r="C7597" s="1">
        <v>365145.05</v>
      </c>
      <c r="D7597" s="1">
        <v>365834.72</v>
      </c>
      <c r="E7597" s="1">
        <v>730979.77</v>
      </c>
    </row>
    <row r="7598" spans="1:5">
      <c r="A7598" s="1">
        <v>1990</v>
      </c>
      <c r="B7598" s="1">
        <v>46</v>
      </c>
      <c r="C7598" s="1">
        <v>357671.55</v>
      </c>
      <c r="D7598" s="1">
        <v>358790.37</v>
      </c>
      <c r="E7598" s="1">
        <v>716461.92</v>
      </c>
    </row>
    <row r="7599" spans="1:5">
      <c r="A7599" s="1">
        <v>1990</v>
      </c>
      <c r="B7599" s="1">
        <v>47</v>
      </c>
      <c r="C7599" s="1">
        <v>347561.17</v>
      </c>
      <c r="D7599" s="1">
        <v>348454.01</v>
      </c>
      <c r="E7599" s="1">
        <v>696015.18</v>
      </c>
    </row>
    <row r="7600" spans="1:5">
      <c r="A7600" s="1">
        <v>1990</v>
      </c>
      <c r="B7600" s="1">
        <v>48</v>
      </c>
      <c r="C7600" s="1">
        <v>319774.49</v>
      </c>
      <c r="D7600" s="1">
        <v>320014.21999999997</v>
      </c>
      <c r="E7600" s="1">
        <v>639788.71</v>
      </c>
    </row>
    <row r="7601" spans="1:5">
      <c r="A7601" s="1">
        <v>1990</v>
      </c>
      <c r="B7601" s="1">
        <v>49</v>
      </c>
      <c r="C7601" s="1">
        <v>300858.65999999997</v>
      </c>
      <c r="D7601" s="1">
        <v>300468.19</v>
      </c>
      <c r="E7601" s="1">
        <v>601326.86</v>
      </c>
    </row>
    <row r="7602" spans="1:5">
      <c r="A7602" s="1">
        <v>1990</v>
      </c>
      <c r="B7602" s="1">
        <v>50</v>
      </c>
      <c r="C7602" s="1">
        <v>310143.28999999998</v>
      </c>
      <c r="D7602" s="1">
        <v>309188.78999999998</v>
      </c>
      <c r="E7602" s="1">
        <v>619332.09</v>
      </c>
    </row>
    <row r="7603" spans="1:5">
      <c r="A7603" s="1">
        <v>1990</v>
      </c>
      <c r="B7603" s="1">
        <v>51</v>
      </c>
      <c r="C7603" s="1">
        <v>314920.18</v>
      </c>
      <c r="D7603" s="1">
        <v>313463.33</v>
      </c>
      <c r="E7603" s="1">
        <v>628383.51</v>
      </c>
    </row>
    <row r="7604" spans="1:5">
      <c r="A7604" s="1">
        <v>1990</v>
      </c>
      <c r="B7604" s="1">
        <v>52</v>
      </c>
      <c r="C7604" s="1">
        <v>315195.3</v>
      </c>
      <c r="D7604" s="1">
        <v>313829.8</v>
      </c>
      <c r="E7604" s="1">
        <v>629025.1</v>
      </c>
    </row>
    <row r="7605" spans="1:5">
      <c r="A7605" s="1">
        <v>1990</v>
      </c>
      <c r="B7605" s="1">
        <v>53</v>
      </c>
      <c r="C7605" s="1">
        <v>308309.21000000002</v>
      </c>
      <c r="D7605" s="1">
        <v>306734.32</v>
      </c>
      <c r="E7605" s="1">
        <v>615043.53</v>
      </c>
    </row>
    <row r="7606" spans="1:5">
      <c r="A7606" s="1">
        <v>1990</v>
      </c>
      <c r="B7606" s="1">
        <v>54</v>
      </c>
      <c r="C7606" s="1">
        <v>303399.57</v>
      </c>
      <c r="D7606" s="1">
        <v>301293.71999999997</v>
      </c>
      <c r="E7606" s="1">
        <v>604693.30000000005</v>
      </c>
    </row>
    <row r="7607" spans="1:5">
      <c r="A7607" s="1">
        <v>1990</v>
      </c>
      <c r="B7607" s="1">
        <v>55</v>
      </c>
      <c r="C7607" s="1">
        <v>297386.61</v>
      </c>
      <c r="D7607" s="1">
        <v>294726.90999999997</v>
      </c>
      <c r="E7607" s="1">
        <v>592113.52</v>
      </c>
    </row>
    <row r="7608" spans="1:5">
      <c r="A7608" s="1">
        <v>1990</v>
      </c>
      <c r="B7608" s="1">
        <v>56</v>
      </c>
      <c r="C7608" s="1">
        <v>292208.94</v>
      </c>
      <c r="D7608" s="1">
        <v>288184.56</v>
      </c>
      <c r="E7608" s="1">
        <v>580393.5</v>
      </c>
    </row>
    <row r="7609" spans="1:5">
      <c r="A7609" s="1">
        <v>1990</v>
      </c>
      <c r="B7609" s="1">
        <v>57</v>
      </c>
      <c r="C7609" s="1">
        <v>292897.94</v>
      </c>
      <c r="D7609" s="1">
        <v>286770.32</v>
      </c>
      <c r="E7609" s="1">
        <v>579668.26</v>
      </c>
    </row>
    <row r="7610" spans="1:5">
      <c r="A7610" s="1">
        <v>1990</v>
      </c>
      <c r="B7610" s="1">
        <v>58</v>
      </c>
      <c r="C7610" s="1">
        <v>299030.77</v>
      </c>
      <c r="D7610" s="1">
        <v>290434.92</v>
      </c>
      <c r="E7610" s="1">
        <v>589465.69999999995</v>
      </c>
    </row>
    <row r="7611" spans="1:5">
      <c r="A7611" s="1">
        <v>1990</v>
      </c>
      <c r="B7611" s="1">
        <v>59</v>
      </c>
      <c r="C7611" s="1">
        <v>305152.63</v>
      </c>
      <c r="D7611" s="1">
        <v>291720.65000000002</v>
      </c>
      <c r="E7611" s="1">
        <v>596873.28</v>
      </c>
    </row>
    <row r="7612" spans="1:5">
      <c r="A7612" s="1">
        <v>1990</v>
      </c>
      <c r="B7612" s="1">
        <v>60</v>
      </c>
      <c r="C7612" s="1">
        <v>306017.06</v>
      </c>
      <c r="D7612" s="1">
        <v>287596.59000000003</v>
      </c>
      <c r="E7612" s="1">
        <v>593613.65</v>
      </c>
    </row>
    <row r="7613" spans="1:5">
      <c r="A7613" s="1">
        <v>1990</v>
      </c>
      <c r="B7613" s="1">
        <v>61</v>
      </c>
      <c r="C7613" s="1">
        <v>302026.01</v>
      </c>
      <c r="D7613" s="1">
        <v>281317.24</v>
      </c>
      <c r="E7613" s="1">
        <v>583343.26</v>
      </c>
    </row>
    <row r="7614" spans="1:5">
      <c r="A7614" s="1">
        <v>1990</v>
      </c>
      <c r="B7614" s="1">
        <v>62</v>
      </c>
      <c r="C7614" s="1">
        <v>299095.5</v>
      </c>
      <c r="D7614" s="1">
        <v>277138.3</v>
      </c>
      <c r="E7614" s="1">
        <v>576233.80000000005</v>
      </c>
    </row>
    <row r="7615" spans="1:5">
      <c r="A7615" s="1">
        <v>1990</v>
      </c>
      <c r="B7615" s="1">
        <v>63</v>
      </c>
      <c r="C7615" s="1">
        <v>300289.98</v>
      </c>
      <c r="D7615" s="1">
        <v>276323.71999999997</v>
      </c>
      <c r="E7615" s="1">
        <v>576613.69999999995</v>
      </c>
    </row>
    <row r="7616" spans="1:5">
      <c r="A7616" s="1">
        <v>1990</v>
      </c>
      <c r="B7616" s="1">
        <v>64</v>
      </c>
      <c r="C7616" s="1">
        <v>301965.03000000003</v>
      </c>
      <c r="D7616" s="1">
        <v>274870.71999999997</v>
      </c>
      <c r="E7616" s="1">
        <v>576835.75</v>
      </c>
    </row>
    <row r="7617" spans="1:5">
      <c r="A7617" s="1">
        <v>1990</v>
      </c>
      <c r="B7617" s="1">
        <v>65</v>
      </c>
      <c r="C7617" s="1">
        <v>301680.64000000001</v>
      </c>
      <c r="D7617" s="1">
        <v>269216.61</v>
      </c>
      <c r="E7617" s="1">
        <v>570897.25</v>
      </c>
    </row>
    <row r="7618" spans="1:5">
      <c r="A7618" s="1">
        <v>1990</v>
      </c>
      <c r="B7618" s="1">
        <v>66</v>
      </c>
      <c r="C7618" s="1">
        <v>301917.46999999997</v>
      </c>
      <c r="D7618" s="1">
        <v>262775.43</v>
      </c>
      <c r="E7618" s="1">
        <v>564692.9</v>
      </c>
    </row>
    <row r="7619" spans="1:5">
      <c r="A7619" s="1">
        <v>1990</v>
      </c>
      <c r="B7619" s="1">
        <v>67</v>
      </c>
      <c r="C7619" s="1">
        <v>305598.59000000003</v>
      </c>
      <c r="D7619" s="1">
        <v>260116.64</v>
      </c>
      <c r="E7619" s="1">
        <v>565715.23</v>
      </c>
    </row>
    <row r="7620" spans="1:5">
      <c r="A7620" s="1">
        <v>1990</v>
      </c>
      <c r="B7620" s="1">
        <v>68</v>
      </c>
      <c r="C7620" s="1">
        <v>314346.78000000003</v>
      </c>
      <c r="D7620" s="1">
        <v>262106.06</v>
      </c>
      <c r="E7620" s="1">
        <v>576452.84</v>
      </c>
    </row>
    <row r="7621" spans="1:5">
      <c r="A7621" s="1">
        <v>1990</v>
      </c>
      <c r="B7621" s="1">
        <v>69</v>
      </c>
      <c r="C7621" s="1">
        <v>325546.74</v>
      </c>
      <c r="D7621" s="1">
        <v>264864.06</v>
      </c>
      <c r="E7621" s="1">
        <v>590410.80000000005</v>
      </c>
    </row>
    <row r="7622" spans="1:5">
      <c r="A7622" s="1">
        <v>1990</v>
      </c>
      <c r="B7622" s="1">
        <v>70</v>
      </c>
      <c r="C7622" s="1">
        <v>305352.43</v>
      </c>
      <c r="D7622" s="1">
        <v>241881.22</v>
      </c>
      <c r="E7622" s="1">
        <v>547233.64</v>
      </c>
    </row>
    <row r="7623" spans="1:5">
      <c r="A7623" s="1">
        <v>1990</v>
      </c>
      <c r="B7623" s="1">
        <v>71</v>
      </c>
      <c r="C7623" s="1">
        <v>249413.22</v>
      </c>
      <c r="D7623" s="1">
        <v>191316.22</v>
      </c>
      <c r="E7623" s="1">
        <v>440729.44</v>
      </c>
    </row>
    <row r="7624" spans="1:5">
      <c r="A7624" s="1">
        <v>1990</v>
      </c>
      <c r="B7624" s="1">
        <v>72</v>
      </c>
      <c r="C7624" s="1">
        <v>220939.46</v>
      </c>
      <c r="D7624" s="1">
        <v>164319.21</v>
      </c>
      <c r="E7624" s="1">
        <v>385258.67</v>
      </c>
    </row>
    <row r="7625" spans="1:5">
      <c r="A7625" s="1">
        <v>1990</v>
      </c>
      <c r="B7625" s="1">
        <v>73</v>
      </c>
      <c r="C7625" s="1">
        <v>229763.27</v>
      </c>
      <c r="D7625" s="1">
        <v>167041.74</v>
      </c>
      <c r="E7625" s="1">
        <v>396805.01</v>
      </c>
    </row>
    <row r="7626" spans="1:5">
      <c r="A7626" s="1">
        <v>1990</v>
      </c>
      <c r="B7626" s="1">
        <v>74</v>
      </c>
      <c r="C7626" s="1">
        <v>242385.8</v>
      </c>
      <c r="D7626" s="1">
        <v>170880.45</v>
      </c>
      <c r="E7626" s="1">
        <v>413266.25</v>
      </c>
    </row>
    <row r="7627" spans="1:5">
      <c r="A7627" s="1">
        <v>1990</v>
      </c>
      <c r="B7627" s="1">
        <v>75</v>
      </c>
      <c r="C7627" s="1">
        <v>248199.43</v>
      </c>
      <c r="D7627" s="1">
        <v>168550.14</v>
      </c>
      <c r="E7627" s="1">
        <v>416749.57</v>
      </c>
    </row>
    <row r="7628" spans="1:5">
      <c r="A7628" s="1">
        <v>1990</v>
      </c>
      <c r="B7628" s="1">
        <v>76</v>
      </c>
      <c r="C7628" s="1">
        <v>243687.4</v>
      </c>
      <c r="D7628" s="1">
        <v>160232.19</v>
      </c>
      <c r="E7628" s="1">
        <v>403919.6</v>
      </c>
    </row>
    <row r="7629" spans="1:5">
      <c r="A7629" s="1">
        <v>1990</v>
      </c>
      <c r="B7629" s="1">
        <v>77</v>
      </c>
      <c r="C7629" s="1">
        <v>231431.07</v>
      </c>
      <c r="D7629" s="1">
        <v>147481.09</v>
      </c>
      <c r="E7629" s="1">
        <v>378912.17</v>
      </c>
    </row>
    <row r="7630" spans="1:5">
      <c r="A7630" s="1">
        <v>1990</v>
      </c>
      <c r="B7630" s="1">
        <v>78</v>
      </c>
      <c r="C7630" s="1">
        <v>217874.43</v>
      </c>
      <c r="D7630" s="1">
        <v>133035.82</v>
      </c>
      <c r="E7630" s="1">
        <v>350910.26</v>
      </c>
    </row>
    <row r="7631" spans="1:5">
      <c r="A7631" s="1">
        <v>1990</v>
      </c>
      <c r="B7631" s="1">
        <v>79</v>
      </c>
      <c r="C7631" s="1">
        <v>205724.73</v>
      </c>
      <c r="D7631" s="1">
        <v>119328.82</v>
      </c>
      <c r="E7631" s="1">
        <v>325053.55</v>
      </c>
    </row>
    <row r="7632" spans="1:5">
      <c r="A7632" s="1">
        <v>1990</v>
      </c>
      <c r="B7632" s="1">
        <v>80</v>
      </c>
      <c r="C7632" s="1">
        <v>193875.23</v>
      </c>
      <c r="D7632" s="1">
        <v>106138.44</v>
      </c>
      <c r="E7632" s="1">
        <v>300013.65999999997</v>
      </c>
    </row>
    <row r="7633" spans="1:5">
      <c r="A7633" s="1">
        <v>1990</v>
      </c>
      <c r="B7633" s="1">
        <v>81</v>
      </c>
      <c r="C7633" s="1">
        <v>182219.27</v>
      </c>
      <c r="D7633" s="1">
        <v>94178.12</v>
      </c>
      <c r="E7633" s="1">
        <v>276397.39</v>
      </c>
    </row>
    <row r="7634" spans="1:5">
      <c r="A7634" s="1">
        <v>1990</v>
      </c>
      <c r="B7634" s="1">
        <v>82</v>
      </c>
      <c r="C7634" s="1">
        <v>166785.79</v>
      </c>
      <c r="D7634" s="1">
        <v>81106.080000000002</v>
      </c>
      <c r="E7634" s="1">
        <v>247891.87</v>
      </c>
    </row>
    <row r="7635" spans="1:5">
      <c r="A7635" s="1">
        <v>1990</v>
      </c>
      <c r="B7635" s="1">
        <v>83</v>
      </c>
      <c r="C7635" s="1">
        <v>149758.29999999999</v>
      </c>
      <c r="D7635" s="1">
        <v>68381.14</v>
      </c>
      <c r="E7635" s="1">
        <v>218139.44</v>
      </c>
    </row>
    <row r="7636" spans="1:5">
      <c r="A7636" s="1">
        <v>1990</v>
      </c>
      <c r="B7636" s="1">
        <v>84</v>
      </c>
      <c r="C7636" s="1">
        <v>133885.57</v>
      </c>
      <c r="D7636" s="1">
        <v>57008.89</v>
      </c>
      <c r="E7636" s="1">
        <v>190894.46</v>
      </c>
    </row>
    <row r="7637" spans="1:5">
      <c r="A7637" s="1">
        <v>1990</v>
      </c>
      <c r="B7637" s="1">
        <v>85</v>
      </c>
      <c r="C7637" s="1">
        <v>118006.35</v>
      </c>
      <c r="D7637" s="1">
        <v>46907.5</v>
      </c>
      <c r="E7637" s="1">
        <v>164913.85</v>
      </c>
    </row>
    <row r="7638" spans="1:5">
      <c r="A7638" s="1">
        <v>1990</v>
      </c>
      <c r="B7638" s="1">
        <v>86</v>
      </c>
      <c r="C7638" s="1">
        <v>102884.02</v>
      </c>
      <c r="D7638" s="1">
        <v>38193.56</v>
      </c>
      <c r="E7638" s="1">
        <v>141077.57</v>
      </c>
    </row>
    <row r="7639" spans="1:5">
      <c r="A7639" s="1">
        <v>1990</v>
      </c>
      <c r="B7639" s="1">
        <v>87</v>
      </c>
      <c r="C7639" s="1">
        <v>87785.36</v>
      </c>
      <c r="D7639" s="1">
        <v>30130.42</v>
      </c>
      <c r="E7639" s="1">
        <v>117915.78</v>
      </c>
    </row>
    <row r="7640" spans="1:5">
      <c r="A7640" s="1">
        <v>1990</v>
      </c>
      <c r="B7640" s="1">
        <v>88</v>
      </c>
      <c r="C7640" s="1">
        <v>73396.19</v>
      </c>
      <c r="D7640" s="1">
        <v>23268.18</v>
      </c>
      <c r="E7640" s="1">
        <v>96664.37</v>
      </c>
    </row>
    <row r="7641" spans="1:5">
      <c r="A7641" s="1">
        <v>1990</v>
      </c>
      <c r="B7641" s="1">
        <v>89</v>
      </c>
      <c r="C7641" s="1">
        <v>60563.28</v>
      </c>
      <c r="D7641" s="1">
        <v>17684.22</v>
      </c>
      <c r="E7641" s="1">
        <v>78247.5</v>
      </c>
    </row>
    <row r="7642" spans="1:5">
      <c r="A7642" s="1">
        <v>1990</v>
      </c>
      <c r="B7642" s="1">
        <v>90</v>
      </c>
      <c r="C7642" s="1">
        <v>48788.25</v>
      </c>
      <c r="D7642" s="1">
        <v>12945.11</v>
      </c>
      <c r="E7642" s="1">
        <v>61733.36</v>
      </c>
    </row>
    <row r="7643" spans="1:5">
      <c r="A7643" s="1">
        <v>1990</v>
      </c>
      <c r="B7643" s="1">
        <v>91</v>
      </c>
      <c r="C7643" s="1">
        <v>38138.089999999997</v>
      </c>
      <c r="D7643" s="1">
        <v>9140.4</v>
      </c>
      <c r="E7643" s="1">
        <v>47278.49</v>
      </c>
    </row>
    <row r="7644" spans="1:5">
      <c r="A7644" s="1">
        <v>1990</v>
      </c>
      <c r="B7644" s="1">
        <v>92</v>
      </c>
      <c r="C7644" s="1">
        <v>29381.68</v>
      </c>
      <c r="D7644" s="1">
        <v>6472.97</v>
      </c>
      <c r="E7644" s="1">
        <v>35854.660000000003</v>
      </c>
    </row>
    <row r="7645" spans="1:5">
      <c r="A7645" s="1">
        <v>1990</v>
      </c>
      <c r="B7645" s="1">
        <v>93</v>
      </c>
      <c r="C7645" s="1">
        <v>22262.29</v>
      </c>
      <c r="D7645" s="1">
        <v>4598.4799999999996</v>
      </c>
      <c r="E7645" s="1">
        <v>26860.76</v>
      </c>
    </row>
    <row r="7646" spans="1:5">
      <c r="A7646" s="1">
        <v>1990</v>
      </c>
      <c r="B7646" s="1">
        <v>94</v>
      </c>
      <c r="C7646" s="1">
        <v>16535.88</v>
      </c>
      <c r="D7646" s="1">
        <v>3215.43</v>
      </c>
      <c r="E7646" s="1">
        <v>19751.310000000001</v>
      </c>
    </row>
    <row r="7647" spans="1:5">
      <c r="A7647" s="1">
        <v>1990</v>
      </c>
      <c r="B7647" s="1">
        <v>95</v>
      </c>
      <c r="C7647" s="1">
        <v>11921.77</v>
      </c>
      <c r="D7647" s="1">
        <v>2175.88</v>
      </c>
      <c r="E7647" s="1">
        <v>14097.65</v>
      </c>
    </row>
    <row r="7648" spans="1:5">
      <c r="A7648" s="1">
        <v>1990</v>
      </c>
      <c r="B7648" s="1">
        <v>96</v>
      </c>
      <c r="C7648" s="1">
        <v>8382.7999999999993</v>
      </c>
      <c r="D7648" s="1">
        <v>1443.69</v>
      </c>
      <c r="E7648" s="1">
        <v>9826.48</v>
      </c>
    </row>
    <row r="7649" spans="1:5">
      <c r="A7649" s="1">
        <v>1990</v>
      </c>
      <c r="B7649" s="1">
        <v>97</v>
      </c>
      <c r="C7649" s="1">
        <v>5777.61</v>
      </c>
      <c r="D7649" s="1">
        <v>946.29</v>
      </c>
      <c r="E7649" s="1">
        <v>6723.9</v>
      </c>
    </row>
    <row r="7650" spans="1:5">
      <c r="A7650" s="1">
        <v>1990</v>
      </c>
      <c r="B7650" s="1">
        <v>98</v>
      </c>
      <c r="C7650" s="1">
        <v>3893.06</v>
      </c>
      <c r="D7650" s="1">
        <v>595.20000000000005</v>
      </c>
      <c r="E7650" s="1">
        <v>4488.26</v>
      </c>
    </row>
    <row r="7651" spans="1:5">
      <c r="A7651" s="1">
        <v>1990</v>
      </c>
      <c r="B7651" s="1">
        <v>99</v>
      </c>
      <c r="C7651" s="1">
        <v>2502.48</v>
      </c>
      <c r="D7651" s="1">
        <v>359.02</v>
      </c>
      <c r="E7651" s="1">
        <v>2861.5</v>
      </c>
    </row>
    <row r="7652" spans="1:5">
      <c r="A7652" s="1">
        <v>1990</v>
      </c>
      <c r="B7652" s="1">
        <v>100</v>
      </c>
      <c r="C7652" s="1">
        <v>1537.54</v>
      </c>
      <c r="D7652" s="1">
        <v>208.4</v>
      </c>
      <c r="E7652" s="1">
        <v>1745.94</v>
      </c>
    </row>
    <row r="7653" spans="1:5">
      <c r="A7653" s="1">
        <v>1990</v>
      </c>
      <c r="B7653" s="1">
        <v>101</v>
      </c>
      <c r="C7653" s="1">
        <v>963.71</v>
      </c>
      <c r="D7653" s="1">
        <v>125.81</v>
      </c>
      <c r="E7653" s="1">
        <v>1089.52</v>
      </c>
    </row>
    <row r="7654" spans="1:5">
      <c r="A7654" s="1">
        <v>1990</v>
      </c>
      <c r="B7654" s="1">
        <v>102</v>
      </c>
      <c r="C7654" s="1">
        <v>577</v>
      </c>
      <c r="D7654" s="1">
        <v>72.760000000000005</v>
      </c>
      <c r="E7654" s="1">
        <v>649.76</v>
      </c>
    </row>
    <row r="7655" spans="1:5">
      <c r="A7655" s="1">
        <v>1990</v>
      </c>
      <c r="B7655" s="1">
        <v>103</v>
      </c>
      <c r="C7655" s="1">
        <v>326.7</v>
      </c>
      <c r="D7655" s="1">
        <v>37.520000000000003</v>
      </c>
      <c r="E7655" s="1">
        <v>364.21</v>
      </c>
    </row>
    <row r="7656" spans="1:5">
      <c r="A7656" s="1">
        <v>1990</v>
      </c>
      <c r="B7656" s="1">
        <v>104</v>
      </c>
      <c r="C7656" s="1">
        <v>180.86</v>
      </c>
      <c r="D7656" s="1">
        <v>19.63</v>
      </c>
      <c r="E7656" s="1">
        <v>200.5</v>
      </c>
    </row>
    <row r="7657" spans="1:5">
      <c r="A7657" s="1">
        <v>1990</v>
      </c>
      <c r="B7657" s="1">
        <v>105</v>
      </c>
      <c r="C7657" s="1">
        <v>99.85</v>
      </c>
      <c r="D7657" s="1">
        <v>11.77</v>
      </c>
      <c r="E7657" s="1">
        <v>111.62</v>
      </c>
    </row>
    <row r="7658" spans="1:5">
      <c r="A7658" s="1">
        <v>1990</v>
      </c>
      <c r="B7658" s="1">
        <v>106</v>
      </c>
      <c r="C7658" s="1">
        <v>49.41</v>
      </c>
      <c r="D7658" s="1">
        <v>5.76</v>
      </c>
      <c r="E7658" s="1">
        <v>55.17</v>
      </c>
    </row>
    <row r="7659" spans="1:5">
      <c r="A7659" s="1">
        <v>1990</v>
      </c>
      <c r="B7659" s="1">
        <v>107</v>
      </c>
      <c r="C7659" s="1">
        <v>24.54</v>
      </c>
      <c r="D7659" s="1">
        <v>1.94</v>
      </c>
      <c r="E7659" s="1">
        <v>26.48</v>
      </c>
    </row>
    <row r="7660" spans="1:5">
      <c r="A7660" s="1">
        <v>1990</v>
      </c>
      <c r="B7660" s="1">
        <v>108</v>
      </c>
      <c r="C7660" s="1">
        <v>12.68</v>
      </c>
      <c r="D7660" s="1">
        <v>1.02</v>
      </c>
      <c r="E7660" s="1">
        <v>13.7</v>
      </c>
    </row>
    <row r="7661" spans="1:5">
      <c r="A7661" s="1">
        <v>1990</v>
      </c>
      <c r="B7661" s="1">
        <v>109</v>
      </c>
      <c r="C7661" s="1">
        <v>3.74</v>
      </c>
      <c r="D7661" s="1">
        <v>0.48</v>
      </c>
      <c r="E7661" s="1">
        <v>4.22</v>
      </c>
    </row>
    <row r="7662" spans="1:5">
      <c r="A7662" s="1">
        <v>1990</v>
      </c>
      <c r="B7662" s="1" t="s">
        <v>121</v>
      </c>
      <c r="C7662" s="1">
        <v>0.76</v>
      </c>
      <c r="D7662" s="1">
        <v>0</v>
      </c>
      <c r="E7662" s="1">
        <v>0.76</v>
      </c>
    </row>
    <row r="7663" spans="1:5">
      <c r="A7663" s="1">
        <v>1991</v>
      </c>
      <c r="B7663" s="1">
        <v>0</v>
      </c>
      <c r="C7663" s="1">
        <v>385601.7</v>
      </c>
      <c r="D7663" s="1">
        <v>402575.24</v>
      </c>
      <c r="E7663" s="1">
        <v>788176.93</v>
      </c>
    </row>
    <row r="7664" spans="1:5">
      <c r="A7664" s="1">
        <v>1991</v>
      </c>
      <c r="B7664" s="1">
        <v>1</v>
      </c>
      <c r="C7664" s="1">
        <v>377921.56</v>
      </c>
      <c r="D7664" s="1">
        <v>394092.65</v>
      </c>
      <c r="E7664" s="1">
        <v>772014.2</v>
      </c>
    </row>
    <row r="7665" spans="1:5">
      <c r="A7665" s="1">
        <v>1991</v>
      </c>
      <c r="B7665" s="1">
        <v>2</v>
      </c>
      <c r="C7665" s="1">
        <v>375813.83</v>
      </c>
      <c r="D7665" s="1">
        <v>392500.4</v>
      </c>
      <c r="E7665" s="1">
        <v>768314.23</v>
      </c>
    </row>
    <row r="7666" spans="1:5">
      <c r="A7666" s="1">
        <v>1991</v>
      </c>
      <c r="B7666" s="1">
        <v>3</v>
      </c>
      <c r="C7666" s="1">
        <v>379170.99</v>
      </c>
      <c r="D7666" s="1">
        <v>396342.47</v>
      </c>
      <c r="E7666" s="1">
        <v>775513.46</v>
      </c>
    </row>
    <row r="7667" spans="1:5">
      <c r="A7667" s="1">
        <v>1991</v>
      </c>
      <c r="B7667" s="1">
        <v>4</v>
      </c>
      <c r="C7667" s="1">
        <v>371573.76000000001</v>
      </c>
      <c r="D7667" s="1">
        <v>388548.77</v>
      </c>
      <c r="E7667" s="1">
        <v>760122.53</v>
      </c>
    </row>
    <row r="7668" spans="1:5">
      <c r="A7668" s="1">
        <v>1991</v>
      </c>
      <c r="B7668" s="1">
        <v>5</v>
      </c>
      <c r="C7668" s="1">
        <v>366486.76</v>
      </c>
      <c r="D7668" s="1">
        <v>383688.01</v>
      </c>
      <c r="E7668" s="1">
        <v>750174.76</v>
      </c>
    </row>
    <row r="7669" spans="1:5">
      <c r="A7669" s="1">
        <v>1991</v>
      </c>
      <c r="B7669" s="1">
        <v>6</v>
      </c>
      <c r="C7669" s="1">
        <v>363755.33</v>
      </c>
      <c r="D7669" s="1">
        <v>380719.5</v>
      </c>
      <c r="E7669" s="1">
        <v>744474.83</v>
      </c>
    </row>
    <row r="7670" spans="1:5">
      <c r="A7670" s="1">
        <v>1991</v>
      </c>
      <c r="B7670" s="1">
        <v>7</v>
      </c>
      <c r="C7670" s="1">
        <v>352509.04</v>
      </c>
      <c r="D7670" s="1">
        <v>369023.39</v>
      </c>
      <c r="E7670" s="1">
        <v>721532.43</v>
      </c>
    </row>
    <row r="7671" spans="1:5">
      <c r="A7671" s="1">
        <v>1991</v>
      </c>
      <c r="B7671" s="1">
        <v>8</v>
      </c>
      <c r="C7671" s="1">
        <v>351721.7</v>
      </c>
      <c r="D7671" s="1">
        <v>368449.48</v>
      </c>
      <c r="E7671" s="1">
        <v>720171.18</v>
      </c>
    </row>
    <row r="7672" spans="1:5">
      <c r="A7672" s="1">
        <v>1991</v>
      </c>
      <c r="B7672" s="1">
        <v>9</v>
      </c>
      <c r="C7672" s="1">
        <v>352576.7</v>
      </c>
      <c r="D7672" s="1">
        <v>368989.26</v>
      </c>
      <c r="E7672" s="1">
        <v>721565.95</v>
      </c>
    </row>
    <row r="7673" spans="1:5">
      <c r="A7673" s="1">
        <v>1991</v>
      </c>
      <c r="B7673" s="1">
        <v>10</v>
      </c>
      <c r="C7673" s="1">
        <v>356901.38</v>
      </c>
      <c r="D7673" s="1">
        <v>373209.44</v>
      </c>
      <c r="E7673" s="1">
        <v>730110.81</v>
      </c>
    </row>
    <row r="7674" spans="1:5">
      <c r="A7674" s="1">
        <v>1991</v>
      </c>
      <c r="B7674" s="1">
        <v>11</v>
      </c>
      <c r="C7674" s="1">
        <v>356729.85</v>
      </c>
      <c r="D7674" s="1">
        <v>373478.24</v>
      </c>
      <c r="E7674" s="1">
        <v>730208.09</v>
      </c>
    </row>
    <row r="7675" spans="1:5">
      <c r="A7675" s="1">
        <v>1991</v>
      </c>
      <c r="B7675" s="1">
        <v>12</v>
      </c>
      <c r="C7675" s="1">
        <v>345964</v>
      </c>
      <c r="D7675" s="1">
        <v>363193.53</v>
      </c>
      <c r="E7675" s="1">
        <v>709157.53</v>
      </c>
    </row>
    <row r="7676" spans="1:5">
      <c r="A7676" s="1">
        <v>1991</v>
      </c>
      <c r="B7676" s="1">
        <v>13</v>
      </c>
      <c r="C7676" s="1">
        <v>322975.90000000002</v>
      </c>
      <c r="D7676" s="1">
        <v>339400.21</v>
      </c>
      <c r="E7676" s="1">
        <v>662376.11</v>
      </c>
    </row>
    <row r="7677" spans="1:5">
      <c r="A7677" s="1">
        <v>1991</v>
      </c>
      <c r="B7677" s="1">
        <v>14</v>
      </c>
      <c r="C7677" s="1">
        <v>317066.09999999998</v>
      </c>
      <c r="D7677" s="1">
        <v>333209.84000000003</v>
      </c>
      <c r="E7677" s="1">
        <v>650275.93999999994</v>
      </c>
    </row>
    <row r="7678" spans="1:5">
      <c r="A7678" s="1">
        <v>1991</v>
      </c>
      <c r="B7678" s="1">
        <v>15</v>
      </c>
      <c r="C7678" s="1">
        <v>329372.65000000002</v>
      </c>
      <c r="D7678" s="1">
        <v>345810.34</v>
      </c>
      <c r="E7678" s="1">
        <v>675183</v>
      </c>
    </row>
    <row r="7679" spans="1:5">
      <c r="A7679" s="1">
        <v>1991</v>
      </c>
      <c r="B7679" s="1">
        <v>16</v>
      </c>
      <c r="C7679" s="1">
        <v>343371.43</v>
      </c>
      <c r="D7679" s="1">
        <v>361278.22</v>
      </c>
      <c r="E7679" s="1">
        <v>704649.65</v>
      </c>
    </row>
    <row r="7680" spans="1:5">
      <c r="A7680" s="1">
        <v>1991</v>
      </c>
      <c r="B7680" s="1">
        <v>17</v>
      </c>
      <c r="C7680" s="1">
        <v>357807.52</v>
      </c>
      <c r="D7680" s="1">
        <v>375529.93</v>
      </c>
      <c r="E7680" s="1">
        <v>733337.45</v>
      </c>
    </row>
    <row r="7681" spans="1:5">
      <c r="A7681" s="1">
        <v>1991</v>
      </c>
      <c r="B7681" s="1">
        <v>18</v>
      </c>
      <c r="C7681" s="1">
        <v>380098.46</v>
      </c>
      <c r="D7681" s="1">
        <v>398063.26</v>
      </c>
      <c r="E7681" s="1">
        <v>778161.72</v>
      </c>
    </row>
    <row r="7682" spans="1:5">
      <c r="A7682" s="1">
        <v>1991</v>
      </c>
      <c r="B7682" s="1">
        <v>19</v>
      </c>
      <c r="C7682" s="1">
        <v>403187.56</v>
      </c>
      <c r="D7682" s="1">
        <v>418611.76</v>
      </c>
      <c r="E7682" s="1">
        <v>821799.32</v>
      </c>
    </row>
    <row r="7683" spans="1:5">
      <c r="A7683" s="1">
        <v>1991</v>
      </c>
      <c r="B7683" s="1">
        <v>20</v>
      </c>
      <c r="C7683" s="1">
        <v>426278.88</v>
      </c>
      <c r="D7683" s="1">
        <v>437617.66</v>
      </c>
      <c r="E7683" s="1">
        <v>863896.53</v>
      </c>
    </row>
    <row r="7684" spans="1:5">
      <c r="A7684" s="1">
        <v>1991</v>
      </c>
      <c r="B7684" s="1">
        <v>21</v>
      </c>
      <c r="C7684" s="1">
        <v>425725.66</v>
      </c>
      <c r="D7684" s="1">
        <v>434988.32</v>
      </c>
      <c r="E7684" s="1">
        <v>860713.98</v>
      </c>
    </row>
    <row r="7685" spans="1:5">
      <c r="A7685" s="1">
        <v>1991</v>
      </c>
      <c r="B7685" s="1">
        <v>22</v>
      </c>
      <c r="C7685" s="1">
        <v>442704.01</v>
      </c>
      <c r="D7685" s="1">
        <v>449893.3</v>
      </c>
      <c r="E7685" s="1">
        <v>892597.31</v>
      </c>
    </row>
    <row r="7686" spans="1:5">
      <c r="A7686" s="1">
        <v>1991</v>
      </c>
      <c r="B7686" s="1">
        <v>23</v>
      </c>
      <c r="C7686" s="1">
        <v>448918.62</v>
      </c>
      <c r="D7686" s="1">
        <v>454057.37</v>
      </c>
      <c r="E7686" s="1">
        <v>902975.99</v>
      </c>
    </row>
    <row r="7687" spans="1:5">
      <c r="A7687" s="1">
        <v>1991</v>
      </c>
      <c r="B7687" s="1">
        <v>24</v>
      </c>
      <c r="C7687" s="1">
        <v>461377.33</v>
      </c>
      <c r="D7687" s="1">
        <v>464803.34</v>
      </c>
      <c r="E7687" s="1">
        <v>926180.67</v>
      </c>
    </row>
    <row r="7688" spans="1:5">
      <c r="A7688" s="1">
        <v>1991</v>
      </c>
      <c r="B7688" s="1">
        <v>25</v>
      </c>
      <c r="C7688" s="1">
        <v>468540.76</v>
      </c>
      <c r="D7688" s="1">
        <v>468297.6</v>
      </c>
      <c r="E7688" s="1">
        <v>936838.36</v>
      </c>
    </row>
    <row r="7689" spans="1:5">
      <c r="A7689" s="1">
        <v>1991</v>
      </c>
      <c r="B7689" s="1">
        <v>26</v>
      </c>
      <c r="C7689" s="1">
        <v>476135.89</v>
      </c>
      <c r="D7689" s="1">
        <v>473998.31</v>
      </c>
      <c r="E7689" s="1">
        <v>950134.2</v>
      </c>
    </row>
    <row r="7690" spans="1:5">
      <c r="A7690" s="1">
        <v>1991</v>
      </c>
      <c r="B7690" s="1">
        <v>27</v>
      </c>
      <c r="C7690" s="1">
        <v>474408.7</v>
      </c>
      <c r="D7690" s="1">
        <v>471873.91</v>
      </c>
      <c r="E7690" s="1">
        <v>946282.62</v>
      </c>
    </row>
    <row r="7691" spans="1:5">
      <c r="A7691" s="1">
        <v>1991</v>
      </c>
      <c r="B7691" s="1">
        <v>28</v>
      </c>
      <c r="C7691" s="1">
        <v>469111.29</v>
      </c>
      <c r="D7691" s="1">
        <v>465436.97</v>
      </c>
      <c r="E7691" s="1">
        <v>934548.25</v>
      </c>
    </row>
    <row r="7692" spans="1:5">
      <c r="A7692" s="1">
        <v>1991</v>
      </c>
      <c r="B7692" s="1">
        <v>29</v>
      </c>
      <c r="C7692" s="1">
        <v>459686.40000000002</v>
      </c>
      <c r="D7692" s="1">
        <v>456917.52</v>
      </c>
      <c r="E7692" s="1">
        <v>916603.93</v>
      </c>
    </row>
    <row r="7693" spans="1:5">
      <c r="A7693" s="1">
        <v>1991</v>
      </c>
      <c r="B7693" s="1">
        <v>30</v>
      </c>
      <c r="C7693" s="1">
        <v>445832.98</v>
      </c>
      <c r="D7693" s="1">
        <v>446279.85</v>
      </c>
      <c r="E7693" s="1">
        <v>892112.82</v>
      </c>
    </row>
    <row r="7694" spans="1:5">
      <c r="A7694" s="1">
        <v>1991</v>
      </c>
      <c r="B7694" s="1">
        <v>31</v>
      </c>
      <c r="C7694" s="1">
        <v>427786.94</v>
      </c>
      <c r="D7694" s="1">
        <v>427308.33</v>
      </c>
      <c r="E7694" s="1">
        <v>855095.27</v>
      </c>
    </row>
    <row r="7695" spans="1:5">
      <c r="A7695" s="1">
        <v>1991</v>
      </c>
      <c r="B7695" s="1">
        <v>32</v>
      </c>
      <c r="C7695" s="1">
        <v>423192.08</v>
      </c>
      <c r="D7695" s="1">
        <v>418692.75</v>
      </c>
      <c r="E7695" s="1">
        <v>841884.83</v>
      </c>
    </row>
    <row r="7696" spans="1:5">
      <c r="A7696" s="1">
        <v>1991</v>
      </c>
      <c r="B7696" s="1">
        <v>33</v>
      </c>
      <c r="C7696" s="1">
        <v>411939.77</v>
      </c>
      <c r="D7696" s="1">
        <v>405609.8</v>
      </c>
      <c r="E7696" s="1">
        <v>817549.57</v>
      </c>
    </row>
    <row r="7697" spans="1:5">
      <c r="A7697" s="1">
        <v>1991</v>
      </c>
      <c r="B7697" s="1">
        <v>34</v>
      </c>
      <c r="C7697" s="1">
        <v>399516.26</v>
      </c>
      <c r="D7697" s="1">
        <v>394555.82</v>
      </c>
      <c r="E7697" s="1">
        <v>794072.08</v>
      </c>
    </row>
    <row r="7698" spans="1:5">
      <c r="A7698" s="1">
        <v>1991</v>
      </c>
      <c r="B7698" s="1">
        <v>35</v>
      </c>
      <c r="C7698" s="1">
        <v>387974.67</v>
      </c>
      <c r="D7698" s="1">
        <v>386090</v>
      </c>
      <c r="E7698" s="1">
        <v>774064.68</v>
      </c>
    </row>
    <row r="7699" spans="1:5">
      <c r="A7699" s="1">
        <v>1991</v>
      </c>
      <c r="B7699" s="1">
        <v>36</v>
      </c>
      <c r="C7699" s="1">
        <v>377370.39</v>
      </c>
      <c r="D7699" s="1">
        <v>376239.4</v>
      </c>
      <c r="E7699" s="1">
        <v>753609.79</v>
      </c>
    </row>
    <row r="7700" spans="1:5">
      <c r="A7700" s="1">
        <v>1991</v>
      </c>
      <c r="B7700" s="1">
        <v>37</v>
      </c>
      <c r="C7700" s="1">
        <v>379842.26</v>
      </c>
      <c r="D7700" s="1">
        <v>377960.05</v>
      </c>
      <c r="E7700" s="1">
        <v>757802.3</v>
      </c>
    </row>
    <row r="7701" spans="1:5">
      <c r="A7701" s="1">
        <v>1991</v>
      </c>
      <c r="B7701" s="1">
        <v>38</v>
      </c>
      <c r="C7701" s="1">
        <v>378074.99</v>
      </c>
      <c r="D7701" s="1">
        <v>375185.99</v>
      </c>
      <c r="E7701" s="1">
        <v>753260.98</v>
      </c>
    </row>
    <row r="7702" spans="1:5">
      <c r="A7702" s="1">
        <v>1991</v>
      </c>
      <c r="B7702" s="1">
        <v>39</v>
      </c>
      <c r="C7702" s="1">
        <v>373958.01</v>
      </c>
      <c r="D7702" s="1">
        <v>370924.85</v>
      </c>
      <c r="E7702" s="1">
        <v>744882.86</v>
      </c>
    </row>
    <row r="7703" spans="1:5">
      <c r="A7703" s="1">
        <v>1991</v>
      </c>
      <c r="B7703" s="1">
        <v>40</v>
      </c>
      <c r="C7703" s="1">
        <v>380827.15</v>
      </c>
      <c r="D7703" s="1">
        <v>378975.29</v>
      </c>
      <c r="E7703" s="1">
        <v>759802.44</v>
      </c>
    </row>
    <row r="7704" spans="1:5">
      <c r="A7704" s="1">
        <v>1991</v>
      </c>
      <c r="B7704" s="1">
        <v>41</v>
      </c>
      <c r="C7704" s="1">
        <v>391104.17</v>
      </c>
      <c r="D7704" s="1">
        <v>389261.91</v>
      </c>
      <c r="E7704" s="1">
        <v>780366.08</v>
      </c>
    </row>
    <row r="7705" spans="1:5">
      <c r="A7705" s="1">
        <v>1991</v>
      </c>
      <c r="B7705" s="1">
        <v>42</v>
      </c>
      <c r="C7705" s="1">
        <v>406541.48</v>
      </c>
      <c r="D7705" s="1">
        <v>404089.89</v>
      </c>
      <c r="E7705" s="1">
        <v>810631.37</v>
      </c>
    </row>
    <row r="7706" spans="1:5">
      <c r="A7706" s="1">
        <v>1991</v>
      </c>
      <c r="B7706" s="1">
        <v>43</v>
      </c>
      <c r="C7706" s="1">
        <v>428291.65</v>
      </c>
      <c r="D7706" s="1">
        <v>426173.75</v>
      </c>
      <c r="E7706" s="1">
        <v>854465.4</v>
      </c>
    </row>
    <row r="7707" spans="1:5">
      <c r="A7707" s="1">
        <v>1991</v>
      </c>
      <c r="B7707" s="1">
        <v>44</v>
      </c>
      <c r="C7707" s="1">
        <v>454490.56</v>
      </c>
      <c r="D7707" s="1">
        <v>453540.11</v>
      </c>
      <c r="E7707" s="1">
        <v>908030.66</v>
      </c>
    </row>
    <row r="7708" spans="1:5">
      <c r="A7708" s="1">
        <v>1991</v>
      </c>
      <c r="B7708" s="1">
        <v>45</v>
      </c>
      <c r="C7708" s="1">
        <v>379055.22</v>
      </c>
      <c r="D7708" s="1">
        <v>378777.99</v>
      </c>
      <c r="E7708" s="1">
        <v>757833.22</v>
      </c>
    </row>
    <row r="7709" spans="1:5">
      <c r="A7709" s="1">
        <v>1991</v>
      </c>
      <c r="B7709" s="1">
        <v>46</v>
      </c>
      <c r="C7709" s="1">
        <v>365021.81</v>
      </c>
      <c r="D7709" s="1">
        <v>364845.58</v>
      </c>
      <c r="E7709" s="1">
        <v>729867.38</v>
      </c>
    </row>
    <row r="7710" spans="1:5">
      <c r="A7710" s="1">
        <v>1991</v>
      </c>
      <c r="B7710" s="1">
        <v>47</v>
      </c>
      <c r="C7710" s="1">
        <v>357429.22</v>
      </c>
      <c r="D7710" s="1">
        <v>357580.17</v>
      </c>
      <c r="E7710" s="1">
        <v>715009.4</v>
      </c>
    </row>
    <row r="7711" spans="1:5">
      <c r="A7711" s="1">
        <v>1991</v>
      </c>
      <c r="B7711" s="1">
        <v>48</v>
      </c>
      <c r="C7711" s="1">
        <v>346839.92</v>
      </c>
      <c r="D7711" s="1">
        <v>346994.15</v>
      </c>
      <c r="E7711" s="1">
        <v>693834.07</v>
      </c>
    </row>
    <row r="7712" spans="1:5">
      <c r="A7712" s="1">
        <v>1991</v>
      </c>
      <c r="B7712" s="1">
        <v>49</v>
      </c>
      <c r="C7712" s="1">
        <v>319162.07</v>
      </c>
      <c r="D7712" s="1">
        <v>318843.63</v>
      </c>
      <c r="E7712" s="1">
        <v>638005.69999999995</v>
      </c>
    </row>
    <row r="7713" spans="1:5">
      <c r="A7713" s="1">
        <v>1991</v>
      </c>
      <c r="B7713" s="1">
        <v>50</v>
      </c>
      <c r="C7713" s="1">
        <v>299955.73</v>
      </c>
      <c r="D7713" s="1">
        <v>299008.21999999997</v>
      </c>
      <c r="E7713" s="1">
        <v>598963.94999999995</v>
      </c>
    </row>
    <row r="7714" spans="1:5">
      <c r="A7714" s="1">
        <v>1991</v>
      </c>
      <c r="B7714" s="1">
        <v>51</v>
      </c>
      <c r="C7714" s="1">
        <v>309407.11</v>
      </c>
      <c r="D7714" s="1">
        <v>307856.40999999997</v>
      </c>
      <c r="E7714" s="1">
        <v>617263.52</v>
      </c>
    </row>
    <row r="7715" spans="1:5">
      <c r="A7715" s="1">
        <v>1991</v>
      </c>
      <c r="B7715" s="1">
        <v>52</v>
      </c>
      <c r="C7715" s="1">
        <v>314032.64000000001</v>
      </c>
      <c r="D7715" s="1">
        <v>311878.25</v>
      </c>
      <c r="E7715" s="1">
        <v>625910.88</v>
      </c>
    </row>
    <row r="7716" spans="1:5">
      <c r="A7716" s="1">
        <v>1991</v>
      </c>
      <c r="B7716" s="1">
        <v>53</v>
      </c>
      <c r="C7716" s="1">
        <v>314124.06</v>
      </c>
      <c r="D7716" s="1">
        <v>312019.43</v>
      </c>
      <c r="E7716" s="1">
        <v>626143.49</v>
      </c>
    </row>
    <row r="7717" spans="1:5">
      <c r="A7717" s="1">
        <v>1991</v>
      </c>
      <c r="B7717" s="1">
        <v>54</v>
      </c>
      <c r="C7717" s="1">
        <v>307071.2</v>
      </c>
      <c r="D7717" s="1">
        <v>304896.8</v>
      </c>
      <c r="E7717" s="1">
        <v>611968</v>
      </c>
    </row>
    <row r="7718" spans="1:5">
      <c r="A7718" s="1">
        <v>1991</v>
      </c>
      <c r="B7718" s="1">
        <v>55</v>
      </c>
      <c r="C7718" s="1">
        <v>302059.14</v>
      </c>
      <c r="D7718" s="1">
        <v>299054.15000000002</v>
      </c>
      <c r="E7718" s="1">
        <v>601113.29</v>
      </c>
    </row>
    <row r="7719" spans="1:5">
      <c r="A7719" s="1">
        <v>1991</v>
      </c>
      <c r="B7719" s="1">
        <v>56</v>
      </c>
      <c r="C7719" s="1">
        <v>295821.19</v>
      </c>
      <c r="D7719" s="1">
        <v>292203.98</v>
      </c>
      <c r="E7719" s="1">
        <v>588025.17000000004</v>
      </c>
    </row>
    <row r="7720" spans="1:5">
      <c r="A7720" s="1">
        <v>1991</v>
      </c>
      <c r="B7720" s="1">
        <v>57</v>
      </c>
      <c r="C7720" s="1">
        <v>290433.53999999998</v>
      </c>
      <c r="D7720" s="1">
        <v>285408.65999999997</v>
      </c>
      <c r="E7720" s="1">
        <v>575842.19999999995</v>
      </c>
    </row>
    <row r="7721" spans="1:5">
      <c r="A7721" s="1">
        <v>1991</v>
      </c>
      <c r="B7721" s="1">
        <v>58</v>
      </c>
      <c r="C7721" s="1">
        <v>290929.96000000002</v>
      </c>
      <c r="D7721" s="1">
        <v>283709.89</v>
      </c>
      <c r="E7721" s="1">
        <v>574639.85</v>
      </c>
    </row>
    <row r="7722" spans="1:5">
      <c r="A7722" s="1">
        <v>1991</v>
      </c>
      <c r="B7722" s="1">
        <v>59</v>
      </c>
      <c r="C7722" s="1">
        <v>296882.3</v>
      </c>
      <c r="D7722" s="1">
        <v>287110.40000000002</v>
      </c>
      <c r="E7722" s="1">
        <v>583992.68999999994</v>
      </c>
    </row>
    <row r="7723" spans="1:5">
      <c r="A7723" s="1">
        <v>1991</v>
      </c>
      <c r="B7723" s="1">
        <v>60</v>
      </c>
      <c r="C7723" s="1">
        <v>302834.67</v>
      </c>
      <c r="D7723" s="1">
        <v>287873.69</v>
      </c>
      <c r="E7723" s="1">
        <v>590708.36</v>
      </c>
    </row>
    <row r="7724" spans="1:5">
      <c r="A7724" s="1">
        <v>1991</v>
      </c>
      <c r="B7724" s="1">
        <v>61</v>
      </c>
      <c r="C7724" s="1">
        <v>303335.96000000002</v>
      </c>
      <c r="D7724" s="1">
        <v>283232.59999999998</v>
      </c>
      <c r="E7724" s="1">
        <v>586568.56000000006</v>
      </c>
    </row>
    <row r="7725" spans="1:5">
      <c r="A7725" s="1">
        <v>1991</v>
      </c>
      <c r="B7725" s="1">
        <v>62</v>
      </c>
      <c r="C7725" s="1">
        <v>299016.82</v>
      </c>
      <c r="D7725" s="1">
        <v>276594.73</v>
      </c>
      <c r="E7725" s="1">
        <v>575611.55000000005</v>
      </c>
    </row>
    <row r="7726" spans="1:5">
      <c r="A7726" s="1">
        <v>1991</v>
      </c>
      <c r="B7726" s="1">
        <v>63</v>
      </c>
      <c r="C7726" s="1">
        <v>295919.11</v>
      </c>
      <c r="D7726" s="1">
        <v>272002.28000000003</v>
      </c>
      <c r="E7726" s="1">
        <v>567921.39</v>
      </c>
    </row>
    <row r="7727" spans="1:5">
      <c r="A7727" s="1">
        <v>1991</v>
      </c>
      <c r="B7727" s="1">
        <v>64</v>
      </c>
      <c r="C7727" s="1">
        <v>296675.87</v>
      </c>
      <c r="D7727" s="1">
        <v>270680.42</v>
      </c>
      <c r="E7727" s="1">
        <v>567356.29</v>
      </c>
    </row>
    <row r="7728" spans="1:5">
      <c r="A7728" s="1">
        <v>1991</v>
      </c>
      <c r="B7728" s="1">
        <v>65</v>
      </c>
      <c r="C7728" s="1">
        <v>297893.05</v>
      </c>
      <c r="D7728" s="1">
        <v>268569.46000000002</v>
      </c>
      <c r="E7728" s="1">
        <v>566462.52</v>
      </c>
    </row>
    <row r="7729" spans="1:5">
      <c r="A7729" s="1">
        <v>1991</v>
      </c>
      <c r="B7729" s="1">
        <v>66</v>
      </c>
      <c r="C7729" s="1">
        <v>297367.59000000003</v>
      </c>
      <c r="D7729" s="1">
        <v>262127.37</v>
      </c>
      <c r="E7729" s="1">
        <v>559494.96</v>
      </c>
    </row>
    <row r="7730" spans="1:5">
      <c r="A7730" s="1">
        <v>1991</v>
      </c>
      <c r="B7730" s="1">
        <v>67</v>
      </c>
      <c r="C7730" s="1">
        <v>297159.96999999997</v>
      </c>
      <c r="D7730" s="1">
        <v>255157.8</v>
      </c>
      <c r="E7730" s="1">
        <v>552317.77</v>
      </c>
    </row>
    <row r="7731" spans="1:5">
      <c r="A7731" s="1">
        <v>1991</v>
      </c>
      <c r="B7731" s="1">
        <v>68</v>
      </c>
      <c r="C7731" s="1">
        <v>300275.89</v>
      </c>
      <c r="D7731" s="1">
        <v>251927.03</v>
      </c>
      <c r="E7731" s="1">
        <v>552202.92000000004</v>
      </c>
    </row>
    <row r="7732" spans="1:5">
      <c r="A7732" s="1">
        <v>1991</v>
      </c>
      <c r="B7732" s="1">
        <v>69</v>
      </c>
      <c r="C7732" s="1">
        <v>308197.62</v>
      </c>
      <c r="D7732" s="1">
        <v>252878.07</v>
      </c>
      <c r="E7732" s="1">
        <v>561075.68999999994</v>
      </c>
    </row>
    <row r="7733" spans="1:5">
      <c r="A7733" s="1">
        <v>1991</v>
      </c>
      <c r="B7733" s="1">
        <v>70</v>
      </c>
      <c r="C7733" s="1">
        <v>318468.49</v>
      </c>
      <c r="D7733" s="1">
        <v>254439.09</v>
      </c>
      <c r="E7733" s="1">
        <v>572907.57999999996</v>
      </c>
    </row>
    <row r="7734" spans="1:5">
      <c r="A7734" s="1">
        <v>1991</v>
      </c>
      <c r="B7734" s="1">
        <v>71</v>
      </c>
      <c r="C7734" s="1">
        <v>298316.65000000002</v>
      </c>
      <c r="D7734" s="1">
        <v>231549.03</v>
      </c>
      <c r="E7734" s="1">
        <v>529865.68000000005</v>
      </c>
    </row>
    <row r="7735" spans="1:5">
      <c r="A7735" s="1">
        <v>1991</v>
      </c>
      <c r="B7735" s="1">
        <v>72</v>
      </c>
      <c r="C7735" s="1">
        <v>242778.32</v>
      </c>
      <c r="D7735" s="1">
        <v>182319.91</v>
      </c>
      <c r="E7735" s="1">
        <v>425098.23</v>
      </c>
    </row>
    <row r="7736" spans="1:5">
      <c r="A7736" s="1">
        <v>1991</v>
      </c>
      <c r="B7736" s="1">
        <v>73</v>
      </c>
      <c r="C7736" s="1">
        <v>214963.13</v>
      </c>
      <c r="D7736" s="1">
        <v>156320.41</v>
      </c>
      <c r="E7736" s="1">
        <v>371283.53</v>
      </c>
    </row>
    <row r="7737" spans="1:5">
      <c r="A7737" s="1">
        <v>1991</v>
      </c>
      <c r="B7737" s="1">
        <v>74</v>
      </c>
      <c r="C7737" s="1">
        <v>222711.28</v>
      </c>
      <c r="D7737" s="1">
        <v>157919.70000000001</v>
      </c>
      <c r="E7737" s="1">
        <v>380630.98</v>
      </c>
    </row>
    <row r="7738" spans="1:5">
      <c r="A7738" s="1">
        <v>1991</v>
      </c>
      <c r="B7738" s="1">
        <v>75</v>
      </c>
      <c r="C7738" s="1">
        <v>234147.95</v>
      </c>
      <c r="D7738" s="1">
        <v>160560.5</v>
      </c>
      <c r="E7738" s="1">
        <v>394708.45</v>
      </c>
    </row>
    <row r="7739" spans="1:5">
      <c r="A7739" s="1">
        <v>1991</v>
      </c>
      <c r="B7739" s="1">
        <v>76</v>
      </c>
      <c r="C7739" s="1">
        <v>238756.52</v>
      </c>
      <c r="D7739" s="1">
        <v>157505.85</v>
      </c>
      <c r="E7739" s="1">
        <v>396262.37</v>
      </c>
    </row>
    <row r="7740" spans="1:5">
      <c r="A7740" s="1">
        <v>1991</v>
      </c>
      <c r="B7740" s="1">
        <v>77</v>
      </c>
      <c r="C7740" s="1">
        <v>233285.32</v>
      </c>
      <c r="D7740" s="1">
        <v>148671.26999999999</v>
      </c>
      <c r="E7740" s="1">
        <v>381956.6</v>
      </c>
    </row>
    <row r="7741" spans="1:5">
      <c r="A7741" s="1">
        <v>1991</v>
      </c>
      <c r="B7741" s="1">
        <v>78</v>
      </c>
      <c r="C7741" s="1">
        <v>220486.91</v>
      </c>
      <c r="D7741" s="1">
        <v>135824.82</v>
      </c>
      <c r="E7741" s="1">
        <v>356311.72</v>
      </c>
    </row>
    <row r="7742" spans="1:5">
      <c r="A7742" s="1">
        <v>1991</v>
      </c>
      <c r="B7742" s="1">
        <v>79</v>
      </c>
      <c r="C7742" s="1">
        <v>206475.85</v>
      </c>
      <c r="D7742" s="1">
        <v>121517.74</v>
      </c>
      <c r="E7742" s="1">
        <v>327993.58</v>
      </c>
    </row>
    <row r="7743" spans="1:5">
      <c r="A7743" s="1">
        <v>1991</v>
      </c>
      <c r="B7743" s="1">
        <v>80</v>
      </c>
      <c r="C7743" s="1">
        <v>193564.26</v>
      </c>
      <c r="D7743" s="1">
        <v>107257.15</v>
      </c>
      <c r="E7743" s="1">
        <v>300821.40999999997</v>
      </c>
    </row>
    <row r="7744" spans="1:5">
      <c r="A7744" s="1">
        <v>1991</v>
      </c>
      <c r="B7744" s="1">
        <v>81</v>
      </c>
      <c r="C7744" s="1">
        <v>181422.4</v>
      </c>
      <c r="D7744" s="1">
        <v>95175.89</v>
      </c>
      <c r="E7744" s="1">
        <v>276598.28999999998</v>
      </c>
    </row>
    <row r="7745" spans="1:5">
      <c r="A7745" s="1">
        <v>1991</v>
      </c>
      <c r="B7745" s="1">
        <v>82</v>
      </c>
      <c r="C7745" s="1">
        <v>169247.34</v>
      </c>
      <c r="D7745" s="1">
        <v>83652.789999999994</v>
      </c>
      <c r="E7745" s="1">
        <v>252900.13</v>
      </c>
    </row>
    <row r="7746" spans="1:5">
      <c r="A7746" s="1">
        <v>1991</v>
      </c>
      <c r="B7746" s="1">
        <v>83</v>
      </c>
      <c r="C7746" s="1">
        <v>153613.85999999999</v>
      </c>
      <c r="D7746" s="1">
        <v>71224.45</v>
      </c>
      <c r="E7746" s="1">
        <v>224838.32</v>
      </c>
    </row>
    <row r="7747" spans="1:5">
      <c r="A7747" s="1">
        <v>1991</v>
      </c>
      <c r="B7747" s="1">
        <v>84</v>
      </c>
      <c r="C7747" s="1">
        <v>136719.74</v>
      </c>
      <c r="D7747" s="1">
        <v>59265.67</v>
      </c>
      <c r="E7747" s="1">
        <v>195985.41</v>
      </c>
    </row>
    <row r="7748" spans="1:5">
      <c r="A7748" s="1">
        <v>1991</v>
      </c>
      <c r="B7748" s="1">
        <v>85</v>
      </c>
      <c r="C7748" s="1">
        <v>120926.39</v>
      </c>
      <c r="D7748" s="1">
        <v>48759.6</v>
      </c>
      <c r="E7748" s="1">
        <v>169686</v>
      </c>
    </row>
    <row r="7749" spans="1:5">
      <c r="A7749" s="1">
        <v>1991</v>
      </c>
      <c r="B7749" s="1">
        <v>86</v>
      </c>
      <c r="C7749" s="1">
        <v>105288.74</v>
      </c>
      <c r="D7749" s="1">
        <v>39626.519999999997</v>
      </c>
      <c r="E7749" s="1">
        <v>144915.26999999999</v>
      </c>
    </row>
    <row r="7750" spans="1:5">
      <c r="A7750" s="1">
        <v>1991</v>
      </c>
      <c r="B7750" s="1">
        <v>87</v>
      </c>
      <c r="C7750" s="1">
        <v>90655.41</v>
      </c>
      <c r="D7750" s="1">
        <v>31746.57</v>
      </c>
      <c r="E7750" s="1">
        <v>122401.98</v>
      </c>
    </row>
    <row r="7751" spans="1:5">
      <c r="A7751" s="1">
        <v>1991</v>
      </c>
      <c r="B7751" s="1">
        <v>88</v>
      </c>
      <c r="C7751" s="1">
        <v>76437.960000000006</v>
      </c>
      <c r="D7751" s="1">
        <v>24676.39</v>
      </c>
      <c r="E7751" s="1">
        <v>101114.35</v>
      </c>
    </row>
    <row r="7752" spans="1:5">
      <c r="A7752" s="1">
        <v>1991</v>
      </c>
      <c r="B7752" s="1">
        <v>89</v>
      </c>
      <c r="C7752" s="1">
        <v>63030.74</v>
      </c>
      <c r="D7752" s="1">
        <v>18770.55</v>
      </c>
      <c r="E7752" s="1">
        <v>81801.289999999994</v>
      </c>
    </row>
    <row r="7753" spans="1:5">
      <c r="A7753" s="1">
        <v>1991</v>
      </c>
      <c r="B7753" s="1">
        <v>90</v>
      </c>
      <c r="C7753" s="1">
        <v>51052.21</v>
      </c>
      <c r="D7753" s="1">
        <v>14002.52</v>
      </c>
      <c r="E7753" s="1">
        <v>65054.74</v>
      </c>
    </row>
    <row r="7754" spans="1:5">
      <c r="A7754" s="1">
        <v>1991</v>
      </c>
      <c r="B7754" s="1">
        <v>91</v>
      </c>
      <c r="C7754" s="1">
        <v>40348.81</v>
      </c>
      <c r="D7754" s="1">
        <v>10078.58</v>
      </c>
      <c r="E7754" s="1">
        <v>50427.39</v>
      </c>
    </row>
    <row r="7755" spans="1:5">
      <c r="A7755" s="1">
        <v>1991</v>
      </c>
      <c r="B7755" s="1">
        <v>92</v>
      </c>
      <c r="C7755" s="1">
        <v>30908.83</v>
      </c>
      <c r="D7755" s="1">
        <v>6949.52</v>
      </c>
      <c r="E7755" s="1">
        <v>37858.35</v>
      </c>
    </row>
    <row r="7756" spans="1:5">
      <c r="A7756" s="1">
        <v>1991</v>
      </c>
      <c r="B7756" s="1">
        <v>93</v>
      </c>
      <c r="C7756" s="1">
        <v>23315.08</v>
      </c>
      <c r="D7756" s="1">
        <v>4793.82</v>
      </c>
      <c r="E7756" s="1">
        <v>28108.9</v>
      </c>
    </row>
    <row r="7757" spans="1:5">
      <c r="A7757" s="1">
        <v>1991</v>
      </c>
      <c r="B7757" s="1">
        <v>94</v>
      </c>
      <c r="C7757" s="1">
        <v>17277.93</v>
      </c>
      <c r="D7757" s="1">
        <v>3313.2</v>
      </c>
      <c r="E7757" s="1">
        <v>20591.13</v>
      </c>
    </row>
    <row r="7758" spans="1:5">
      <c r="A7758" s="1">
        <v>1991</v>
      </c>
      <c r="B7758" s="1">
        <v>95</v>
      </c>
      <c r="C7758" s="1">
        <v>12495.52</v>
      </c>
      <c r="D7758" s="1">
        <v>2244.39</v>
      </c>
      <c r="E7758" s="1">
        <v>14739.91</v>
      </c>
    </row>
    <row r="7759" spans="1:5">
      <c r="A7759" s="1">
        <v>1991</v>
      </c>
      <c r="B7759" s="1">
        <v>96</v>
      </c>
      <c r="C7759" s="1">
        <v>8787.3799999999992</v>
      </c>
      <c r="D7759" s="1">
        <v>1482.45</v>
      </c>
      <c r="E7759" s="1">
        <v>10269.83</v>
      </c>
    </row>
    <row r="7760" spans="1:5">
      <c r="A7760" s="1">
        <v>1991</v>
      </c>
      <c r="B7760" s="1">
        <v>97</v>
      </c>
      <c r="C7760" s="1">
        <v>6045.77</v>
      </c>
      <c r="D7760" s="1">
        <v>956.85</v>
      </c>
      <c r="E7760" s="1">
        <v>7002.62</v>
      </c>
    </row>
    <row r="7761" spans="1:5">
      <c r="A7761" s="1">
        <v>1991</v>
      </c>
      <c r="B7761" s="1">
        <v>98</v>
      </c>
      <c r="C7761" s="1">
        <v>4099.67</v>
      </c>
      <c r="D7761" s="1">
        <v>615.66999999999996</v>
      </c>
      <c r="E7761" s="1">
        <v>4715.34</v>
      </c>
    </row>
    <row r="7762" spans="1:5">
      <c r="A7762" s="1">
        <v>1991</v>
      </c>
      <c r="B7762" s="1">
        <v>99</v>
      </c>
      <c r="C7762" s="1">
        <v>2677.18</v>
      </c>
      <c r="D7762" s="1">
        <v>373.57</v>
      </c>
      <c r="E7762" s="1">
        <v>3050.75</v>
      </c>
    </row>
    <row r="7763" spans="1:5">
      <c r="A7763" s="1">
        <v>1991</v>
      </c>
      <c r="B7763" s="1">
        <v>100</v>
      </c>
      <c r="C7763" s="1">
        <v>1644.97</v>
      </c>
      <c r="D7763" s="1">
        <v>213.62</v>
      </c>
      <c r="E7763" s="1">
        <v>1858.58</v>
      </c>
    </row>
    <row r="7764" spans="1:5">
      <c r="A7764" s="1">
        <v>1991</v>
      </c>
      <c r="B7764" s="1">
        <v>101</v>
      </c>
      <c r="C7764" s="1">
        <v>989.76</v>
      </c>
      <c r="D7764" s="1">
        <v>125.01</v>
      </c>
      <c r="E7764" s="1">
        <v>1114.76</v>
      </c>
    </row>
    <row r="7765" spans="1:5">
      <c r="A7765" s="1">
        <v>1991</v>
      </c>
      <c r="B7765" s="1">
        <v>102</v>
      </c>
      <c r="C7765" s="1">
        <v>599.46</v>
      </c>
      <c r="D7765" s="1">
        <v>73.28</v>
      </c>
      <c r="E7765" s="1">
        <v>672.74</v>
      </c>
    </row>
    <row r="7766" spans="1:5">
      <c r="A7766" s="1">
        <v>1991</v>
      </c>
      <c r="B7766" s="1">
        <v>103</v>
      </c>
      <c r="C7766" s="1">
        <v>347.14</v>
      </c>
      <c r="D7766" s="1">
        <v>39.56</v>
      </c>
      <c r="E7766" s="1">
        <v>386.7</v>
      </c>
    </row>
    <row r="7767" spans="1:5">
      <c r="A7767" s="1">
        <v>1991</v>
      </c>
      <c r="B7767" s="1">
        <v>104</v>
      </c>
      <c r="C7767" s="1">
        <v>189.18</v>
      </c>
      <c r="D7767" s="1">
        <v>19.97</v>
      </c>
      <c r="E7767" s="1">
        <v>209.16</v>
      </c>
    </row>
    <row r="7768" spans="1:5">
      <c r="A7768" s="1">
        <v>1991</v>
      </c>
      <c r="B7768" s="1">
        <v>105</v>
      </c>
      <c r="C7768" s="1">
        <v>100.88</v>
      </c>
      <c r="D7768" s="1">
        <v>11.63</v>
      </c>
      <c r="E7768" s="1">
        <v>112.51</v>
      </c>
    </row>
    <row r="7769" spans="1:5">
      <c r="A7769" s="1">
        <v>1991</v>
      </c>
      <c r="B7769" s="1">
        <v>106</v>
      </c>
      <c r="C7769" s="1">
        <v>56.42</v>
      </c>
      <c r="D7769" s="1">
        <v>7.26</v>
      </c>
      <c r="E7769" s="1">
        <v>63.68</v>
      </c>
    </row>
    <row r="7770" spans="1:5">
      <c r="A7770" s="1">
        <v>1991</v>
      </c>
      <c r="B7770" s="1">
        <v>107</v>
      </c>
      <c r="C7770" s="1">
        <v>28.15</v>
      </c>
      <c r="D7770" s="1">
        <v>2.54</v>
      </c>
      <c r="E7770" s="1">
        <v>30.68</v>
      </c>
    </row>
    <row r="7771" spans="1:5">
      <c r="A7771" s="1">
        <v>1991</v>
      </c>
      <c r="B7771" s="1">
        <v>108</v>
      </c>
      <c r="C7771" s="1">
        <v>11.39</v>
      </c>
      <c r="D7771" s="1">
        <v>0.5</v>
      </c>
      <c r="E7771" s="1">
        <v>11.89</v>
      </c>
    </row>
    <row r="7772" spans="1:5">
      <c r="A7772" s="1">
        <v>1991</v>
      </c>
      <c r="B7772" s="1">
        <v>109</v>
      </c>
      <c r="C7772" s="1">
        <v>3.87</v>
      </c>
      <c r="D7772" s="1">
        <v>0.22</v>
      </c>
      <c r="E7772" s="1">
        <v>4.09</v>
      </c>
    </row>
    <row r="7773" spans="1:5">
      <c r="A7773" s="1">
        <v>1991</v>
      </c>
      <c r="B7773" s="1" t="s">
        <v>121</v>
      </c>
      <c r="C7773" s="1">
        <v>0.68</v>
      </c>
      <c r="D7773" s="1">
        <v>0</v>
      </c>
      <c r="E7773" s="1">
        <v>0.68</v>
      </c>
    </row>
    <row r="7774" spans="1:5">
      <c r="A7774" s="1">
        <v>1992</v>
      </c>
      <c r="B7774" s="1">
        <v>0</v>
      </c>
      <c r="C7774" s="1">
        <v>382201.95</v>
      </c>
      <c r="D7774" s="1">
        <v>400605.37</v>
      </c>
      <c r="E7774" s="1">
        <v>782807.33</v>
      </c>
    </row>
    <row r="7775" spans="1:5">
      <c r="A7775" s="1">
        <v>1992</v>
      </c>
      <c r="B7775" s="1">
        <v>1</v>
      </c>
      <c r="C7775" s="1">
        <v>384323.15</v>
      </c>
      <c r="D7775" s="1">
        <v>400962.55</v>
      </c>
      <c r="E7775" s="1">
        <v>785285.7</v>
      </c>
    </row>
    <row r="7776" spans="1:5">
      <c r="A7776" s="1">
        <v>1992</v>
      </c>
      <c r="B7776" s="1">
        <v>2</v>
      </c>
      <c r="C7776" s="1">
        <v>377929.23</v>
      </c>
      <c r="D7776" s="1">
        <v>394101.03</v>
      </c>
      <c r="E7776" s="1">
        <v>772030.26</v>
      </c>
    </row>
    <row r="7777" spans="1:5">
      <c r="A7777" s="1">
        <v>1992</v>
      </c>
      <c r="B7777" s="1">
        <v>3</v>
      </c>
      <c r="C7777" s="1">
        <v>376366.13</v>
      </c>
      <c r="D7777" s="1">
        <v>393040.59</v>
      </c>
      <c r="E7777" s="1">
        <v>769406.72</v>
      </c>
    </row>
    <row r="7778" spans="1:5">
      <c r="A7778" s="1">
        <v>1992</v>
      </c>
      <c r="B7778" s="1">
        <v>4</v>
      </c>
      <c r="C7778" s="1">
        <v>379177.58</v>
      </c>
      <c r="D7778" s="1">
        <v>396217.59</v>
      </c>
      <c r="E7778" s="1">
        <v>775395.17</v>
      </c>
    </row>
    <row r="7779" spans="1:5">
      <c r="A7779" s="1">
        <v>1992</v>
      </c>
      <c r="B7779" s="1">
        <v>5</v>
      </c>
      <c r="C7779" s="1">
        <v>371556.16</v>
      </c>
      <c r="D7779" s="1">
        <v>388651.7</v>
      </c>
      <c r="E7779" s="1">
        <v>760207.86</v>
      </c>
    </row>
    <row r="7780" spans="1:5">
      <c r="A7780" s="1">
        <v>1992</v>
      </c>
      <c r="B7780" s="1">
        <v>6</v>
      </c>
      <c r="C7780" s="1">
        <v>366863.99</v>
      </c>
      <c r="D7780" s="1">
        <v>383770.77</v>
      </c>
      <c r="E7780" s="1">
        <v>750634.76</v>
      </c>
    </row>
    <row r="7781" spans="1:5">
      <c r="A7781" s="1">
        <v>1992</v>
      </c>
      <c r="B7781" s="1">
        <v>7</v>
      </c>
      <c r="C7781" s="1">
        <v>363989.02</v>
      </c>
      <c r="D7781" s="1">
        <v>380960.34</v>
      </c>
      <c r="E7781" s="1">
        <v>744949.36</v>
      </c>
    </row>
    <row r="7782" spans="1:5">
      <c r="A7782" s="1">
        <v>1992</v>
      </c>
      <c r="B7782" s="1">
        <v>8</v>
      </c>
      <c r="C7782" s="1">
        <v>352917.07</v>
      </c>
      <c r="D7782" s="1">
        <v>369484.43</v>
      </c>
      <c r="E7782" s="1">
        <v>722401.49</v>
      </c>
    </row>
    <row r="7783" spans="1:5">
      <c r="A7783" s="1">
        <v>1992</v>
      </c>
      <c r="B7783" s="1">
        <v>9</v>
      </c>
      <c r="C7783" s="1">
        <v>352124.14</v>
      </c>
      <c r="D7783" s="1">
        <v>368431.35999999999</v>
      </c>
      <c r="E7783" s="1">
        <v>720555.51</v>
      </c>
    </row>
    <row r="7784" spans="1:5">
      <c r="A7784" s="1">
        <v>1992</v>
      </c>
      <c r="B7784" s="1">
        <v>10</v>
      </c>
      <c r="C7784" s="1">
        <v>352504.61</v>
      </c>
      <c r="D7784" s="1">
        <v>368562.3</v>
      </c>
      <c r="E7784" s="1">
        <v>721066.92</v>
      </c>
    </row>
    <row r="7785" spans="1:5">
      <c r="A7785" s="1">
        <v>1992</v>
      </c>
      <c r="B7785" s="1">
        <v>11</v>
      </c>
      <c r="C7785" s="1">
        <v>357632.62</v>
      </c>
      <c r="D7785" s="1">
        <v>373469.43</v>
      </c>
      <c r="E7785" s="1">
        <v>731102.05</v>
      </c>
    </row>
    <row r="7786" spans="1:5">
      <c r="A7786" s="1">
        <v>1992</v>
      </c>
      <c r="B7786" s="1">
        <v>12</v>
      </c>
      <c r="C7786" s="1">
        <v>357027.49</v>
      </c>
      <c r="D7786" s="1">
        <v>373349.17</v>
      </c>
      <c r="E7786" s="1">
        <v>730376.65</v>
      </c>
    </row>
    <row r="7787" spans="1:5">
      <c r="A7787" s="1">
        <v>1992</v>
      </c>
      <c r="B7787" s="1">
        <v>13</v>
      </c>
      <c r="C7787" s="1">
        <v>346501.49</v>
      </c>
      <c r="D7787" s="1">
        <v>363263.27</v>
      </c>
      <c r="E7787" s="1">
        <v>709764.76</v>
      </c>
    </row>
    <row r="7788" spans="1:5">
      <c r="A7788" s="1">
        <v>1992</v>
      </c>
      <c r="B7788" s="1">
        <v>14</v>
      </c>
      <c r="C7788" s="1">
        <v>323436.21999999997</v>
      </c>
      <c r="D7788" s="1">
        <v>339337.76</v>
      </c>
      <c r="E7788" s="1">
        <v>662773.98</v>
      </c>
    </row>
    <row r="7789" spans="1:5">
      <c r="A7789" s="1">
        <v>1992</v>
      </c>
      <c r="B7789" s="1">
        <v>15</v>
      </c>
      <c r="C7789" s="1">
        <v>317771.23</v>
      </c>
      <c r="D7789" s="1">
        <v>333341.09000000003</v>
      </c>
      <c r="E7789" s="1">
        <v>651112.32999999996</v>
      </c>
    </row>
    <row r="7790" spans="1:5">
      <c r="A7790" s="1">
        <v>1992</v>
      </c>
      <c r="B7790" s="1">
        <v>16</v>
      </c>
      <c r="C7790" s="1">
        <v>329966.90999999997</v>
      </c>
      <c r="D7790" s="1">
        <v>346005.35</v>
      </c>
      <c r="E7790" s="1">
        <v>675972.26</v>
      </c>
    </row>
    <row r="7791" spans="1:5">
      <c r="A7791" s="1">
        <v>1992</v>
      </c>
      <c r="B7791" s="1">
        <v>17</v>
      </c>
      <c r="C7791" s="1">
        <v>344097.99</v>
      </c>
      <c r="D7791" s="1">
        <v>359743.27</v>
      </c>
      <c r="E7791" s="1">
        <v>703841.25</v>
      </c>
    </row>
    <row r="7792" spans="1:5">
      <c r="A7792" s="1">
        <v>1992</v>
      </c>
      <c r="B7792" s="1">
        <v>18</v>
      </c>
      <c r="C7792" s="1">
        <v>358081.12</v>
      </c>
      <c r="D7792" s="1">
        <v>372831.63</v>
      </c>
      <c r="E7792" s="1">
        <v>730912.75</v>
      </c>
    </row>
    <row r="7793" spans="1:5">
      <c r="A7793" s="1">
        <v>1992</v>
      </c>
      <c r="B7793" s="1">
        <v>19</v>
      </c>
      <c r="C7793" s="1">
        <v>383302.66</v>
      </c>
      <c r="D7793" s="1">
        <v>395578.76</v>
      </c>
      <c r="E7793" s="1">
        <v>778881.42</v>
      </c>
    </row>
    <row r="7794" spans="1:5">
      <c r="A7794" s="1">
        <v>1992</v>
      </c>
      <c r="B7794" s="1">
        <v>20</v>
      </c>
      <c r="C7794" s="1">
        <v>404730.47</v>
      </c>
      <c r="D7794" s="1">
        <v>418201.03</v>
      </c>
      <c r="E7794" s="1">
        <v>822931.51</v>
      </c>
    </row>
    <row r="7795" spans="1:5">
      <c r="A7795" s="1">
        <v>1992</v>
      </c>
      <c r="B7795" s="1">
        <v>21</v>
      </c>
      <c r="C7795" s="1">
        <v>427665.61</v>
      </c>
      <c r="D7795" s="1">
        <v>436860.25</v>
      </c>
      <c r="E7795" s="1">
        <v>864525.85</v>
      </c>
    </row>
    <row r="7796" spans="1:5">
      <c r="A7796" s="1">
        <v>1992</v>
      </c>
      <c r="B7796" s="1">
        <v>22</v>
      </c>
      <c r="C7796" s="1">
        <v>427124.63</v>
      </c>
      <c r="D7796" s="1">
        <v>433822.91</v>
      </c>
      <c r="E7796" s="1">
        <v>860947.54</v>
      </c>
    </row>
    <row r="7797" spans="1:5">
      <c r="A7797" s="1">
        <v>1992</v>
      </c>
      <c r="B7797" s="1">
        <v>23</v>
      </c>
      <c r="C7797" s="1">
        <v>443945.79</v>
      </c>
      <c r="D7797" s="1">
        <v>448082.91</v>
      </c>
      <c r="E7797" s="1">
        <v>892028.7</v>
      </c>
    </row>
    <row r="7798" spans="1:5">
      <c r="A7798" s="1">
        <v>1992</v>
      </c>
      <c r="B7798" s="1">
        <v>24</v>
      </c>
      <c r="C7798" s="1">
        <v>449700.93</v>
      </c>
      <c r="D7798" s="1">
        <v>452126.3</v>
      </c>
      <c r="E7798" s="1">
        <v>901827.23</v>
      </c>
    </row>
    <row r="7799" spans="1:5">
      <c r="A7799" s="1">
        <v>1992</v>
      </c>
      <c r="B7799" s="1">
        <v>25</v>
      </c>
      <c r="C7799" s="1">
        <v>462321.18</v>
      </c>
      <c r="D7799" s="1">
        <v>463036.89</v>
      </c>
      <c r="E7799" s="1">
        <v>925358.07</v>
      </c>
    </row>
    <row r="7800" spans="1:5">
      <c r="A7800" s="1">
        <v>1992</v>
      </c>
      <c r="B7800" s="1">
        <v>26</v>
      </c>
      <c r="C7800" s="1">
        <v>469082.12</v>
      </c>
      <c r="D7800" s="1">
        <v>466566.32</v>
      </c>
      <c r="E7800" s="1">
        <v>935648.44</v>
      </c>
    </row>
    <row r="7801" spans="1:5">
      <c r="A7801" s="1">
        <v>1992</v>
      </c>
      <c r="B7801" s="1">
        <v>27</v>
      </c>
      <c r="C7801" s="1">
        <v>475941.05</v>
      </c>
      <c r="D7801" s="1">
        <v>472035.88</v>
      </c>
      <c r="E7801" s="1">
        <v>947976.93</v>
      </c>
    </row>
    <row r="7802" spans="1:5">
      <c r="A7802" s="1">
        <v>1992</v>
      </c>
      <c r="B7802" s="1">
        <v>28</v>
      </c>
      <c r="C7802" s="1">
        <v>473670.99</v>
      </c>
      <c r="D7802" s="1">
        <v>469294.52</v>
      </c>
      <c r="E7802" s="1">
        <v>942965.51</v>
      </c>
    </row>
    <row r="7803" spans="1:5">
      <c r="A7803" s="1">
        <v>1992</v>
      </c>
      <c r="B7803" s="1">
        <v>29</v>
      </c>
      <c r="C7803" s="1">
        <v>468464.34</v>
      </c>
      <c r="D7803" s="1">
        <v>463242.98</v>
      </c>
      <c r="E7803" s="1">
        <v>931707.32</v>
      </c>
    </row>
    <row r="7804" spans="1:5">
      <c r="A7804" s="1">
        <v>1992</v>
      </c>
      <c r="B7804" s="1">
        <v>30</v>
      </c>
      <c r="C7804" s="1">
        <v>458932.53</v>
      </c>
      <c r="D7804" s="1">
        <v>455127.06</v>
      </c>
      <c r="E7804" s="1">
        <v>914059.59</v>
      </c>
    </row>
    <row r="7805" spans="1:5">
      <c r="A7805" s="1">
        <v>1992</v>
      </c>
      <c r="B7805" s="1">
        <v>31</v>
      </c>
      <c r="C7805" s="1">
        <v>445557.55</v>
      </c>
      <c r="D7805" s="1">
        <v>444255.38</v>
      </c>
      <c r="E7805" s="1">
        <v>889812.93</v>
      </c>
    </row>
    <row r="7806" spans="1:5">
      <c r="A7806" s="1">
        <v>1992</v>
      </c>
      <c r="B7806" s="1">
        <v>32</v>
      </c>
      <c r="C7806" s="1">
        <v>427846.87</v>
      </c>
      <c r="D7806" s="1">
        <v>425577.53</v>
      </c>
      <c r="E7806" s="1">
        <v>853424.4</v>
      </c>
    </row>
    <row r="7807" spans="1:5">
      <c r="A7807" s="1">
        <v>1992</v>
      </c>
      <c r="B7807" s="1">
        <v>33</v>
      </c>
      <c r="C7807" s="1">
        <v>423429.72</v>
      </c>
      <c r="D7807" s="1">
        <v>418122.48</v>
      </c>
      <c r="E7807" s="1">
        <v>841552.2</v>
      </c>
    </row>
    <row r="7808" spans="1:5">
      <c r="A7808" s="1">
        <v>1992</v>
      </c>
      <c r="B7808" s="1">
        <v>34</v>
      </c>
      <c r="C7808" s="1">
        <v>412296.94</v>
      </c>
      <c r="D7808" s="1">
        <v>405391.05</v>
      </c>
      <c r="E7808" s="1">
        <v>817688</v>
      </c>
    </row>
    <row r="7809" spans="1:5">
      <c r="A7809" s="1">
        <v>1992</v>
      </c>
      <c r="B7809" s="1">
        <v>35</v>
      </c>
      <c r="C7809" s="1">
        <v>399460.34</v>
      </c>
      <c r="D7809" s="1">
        <v>394191.2</v>
      </c>
      <c r="E7809" s="1">
        <v>793651.54</v>
      </c>
    </row>
    <row r="7810" spans="1:5">
      <c r="A7810" s="1">
        <v>1992</v>
      </c>
      <c r="B7810" s="1">
        <v>36</v>
      </c>
      <c r="C7810" s="1">
        <v>388414.41</v>
      </c>
      <c r="D7810" s="1">
        <v>385547.13</v>
      </c>
      <c r="E7810" s="1">
        <v>773961.54</v>
      </c>
    </row>
    <row r="7811" spans="1:5">
      <c r="A7811" s="1">
        <v>1992</v>
      </c>
      <c r="B7811" s="1">
        <v>37</v>
      </c>
      <c r="C7811" s="1">
        <v>377838.7</v>
      </c>
      <c r="D7811" s="1">
        <v>375617.94</v>
      </c>
      <c r="E7811" s="1">
        <v>753456.63</v>
      </c>
    </row>
    <row r="7812" spans="1:5">
      <c r="A7812" s="1">
        <v>1992</v>
      </c>
      <c r="B7812" s="1">
        <v>38</v>
      </c>
      <c r="C7812" s="1">
        <v>379944.29</v>
      </c>
      <c r="D7812" s="1">
        <v>377177.26</v>
      </c>
      <c r="E7812" s="1">
        <v>757121.54</v>
      </c>
    </row>
    <row r="7813" spans="1:5">
      <c r="A7813" s="1">
        <v>1992</v>
      </c>
      <c r="B7813" s="1">
        <v>39</v>
      </c>
      <c r="C7813" s="1">
        <v>378179.84000000003</v>
      </c>
      <c r="D7813" s="1">
        <v>374810.36</v>
      </c>
      <c r="E7813" s="1">
        <v>752990.19</v>
      </c>
    </row>
    <row r="7814" spans="1:5">
      <c r="A7814" s="1">
        <v>1992</v>
      </c>
      <c r="B7814" s="1">
        <v>40</v>
      </c>
      <c r="C7814" s="1">
        <v>373795.76</v>
      </c>
      <c r="D7814" s="1">
        <v>370433.55</v>
      </c>
      <c r="E7814" s="1">
        <v>744229.31</v>
      </c>
    </row>
    <row r="7815" spans="1:5">
      <c r="A7815" s="1">
        <v>1992</v>
      </c>
      <c r="B7815" s="1">
        <v>41</v>
      </c>
      <c r="C7815" s="1">
        <v>380850.09</v>
      </c>
      <c r="D7815" s="1">
        <v>378353.45</v>
      </c>
      <c r="E7815" s="1">
        <v>759203.54</v>
      </c>
    </row>
    <row r="7816" spans="1:5">
      <c r="A7816" s="1">
        <v>1992</v>
      </c>
      <c r="B7816" s="1">
        <v>42</v>
      </c>
      <c r="C7816" s="1">
        <v>390919.24</v>
      </c>
      <c r="D7816" s="1">
        <v>388257</v>
      </c>
      <c r="E7816" s="1">
        <v>779176.24</v>
      </c>
    </row>
    <row r="7817" spans="1:5">
      <c r="A7817" s="1">
        <v>1992</v>
      </c>
      <c r="B7817" s="1">
        <v>43</v>
      </c>
      <c r="C7817" s="1">
        <v>406275.27</v>
      </c>
      <c r="D7817" s="1">
        <v>403281.57</v>
      </c>
      <c r="E7817" s="1">
        <v>809556.84</v>
      </c>
    </row>
    <row r="7818" spans="1:5">
      <c r="A7818" s="1">
        <v>1992</v>
      </c>
      <c r="B7818" s="1">
        <v>44</v>
      </c>
      <c r="C7818" s="1">
        <v>428121.33</v>
      </c>
      <c r="D7818" s="1">
        <v>425452.87</v>
      </c>
      <c r="E7818" s="1">
        <v>853574.2</v>
      </c>
    </row>
    <row r="7819" spans="1:5">
      <c r="A7819" s="1">
        <v>1992</v>
      </c>
      <c r="B7819" s="1">
        <v>45</v>
      </c>
      <c r="C7819" s="1">
        <v>452862.94</v>
      </c>
      <c r="D7819" s="1">
        <v>451392.11</v>
      </c>
      <c r="E7819" s="1">
        <v>904255.05</v>
      </c>
    </row>
    <row r="7820" spans="1:5">
      <c r="A7820" s="1">
        <v>1992</v>
      </c>
      <c r="B7820" s="1">
        <v>46</v>
      </c>
      <c r="C7820" s="1">
        <v>378661.52</v>
      </c>
      <c r="D7820" s="1">
        <v>377794.67</v>
      </c>
      <c r="E7820" s="1">
        <v>756456.19</v>
      </c>
    </row>
    <row r="7821" spans="1:5">
      <c r="A7821" s="1">
        <v>1992</v>
      </c>
      <c r="B7821" s="1">
        <v>47</v>
      </c>
      <c r="C7821" s="1">
        <v>364962.56</v>
      </c>
      <c r="D7821" s="1">
        <v>364071.5</v>
      </c>
      <c r="E7821" s="1">
        <v>729034.06</v>
      </c>
    </row>
    <row r="7822" spans="1:5">
      <c r="A7822" s="1">
        <v>1992</v>
      </c>
      <c r="B7822" s="1">
        <v>48</v>
      </c>
      <c r="C7822" s="1">
        <v>356685.78</v>
      </c>
      <c r="D7822" s="1">
        <v>356171.51</v>
      </c>
      <c r="E7822" s="1">
        <v>712857.29</v>
      </c>
    </row>
    <row r="7823" spans="1:5">
      <c r="A7823" s="1">
        <v>1992</v>
      </c>
      <c r="B7823" s="1">
        <v>49</v>
      </c>
      <c r="C7823" s="1">
        <v>346158.39</v>
      </c>
      <c r="D7823" s="1">
        <v>345702.65</v>
      </c>
      <c r="E7823" s="1">
        <v>691861.04</v>
      </c>
    </row>
    <row r="7824" spans="1:5">
      <c r="A7824" s="1">
        <v>1992</v>
      </c>
      <c r="B7824" s="1">
        <v>50</v>
      </c>
      <c r="C7824" s="1">
        <v>318314.59999999998</v>
      </c>
      <c r="D7824" s="1">
        <v>317218.14</v>
      </c>
      <c r="E7824" s="1">
        <v>635532.74</v>
      </c>
    </row>
    <row r="7825" spans="1:5">
      <c r="A7825" s="1">
        <v>1992</v>
      </c>
      <c r="B7825" s="1">
        <v>51</v>
      </c>
      <c r="C7825" s="1">
        <v>299510.65999999997</v>
      </c>
      <c r="D7825" s="1">
        <v>297835.33</v>
      </c>
      <c r="E7825" s="1">
        <v>597346</v>
      </c>
    </row>
    <row r="7826" spans="1:5">
      <c r="A7826" s="1">
        <v>1992</v>
      </c>
      <c r="B7826" s="1">
        <v>52</v>
      </c>
      <c r="C7826" s="1">
        <v>308819.32</v>
      </c>
      <c r="D7826" s="1">
        <v>306383.65000000002</v>
      </c>
      <c r="E7826" s="1">
        <v>615202.97</v>
      </c>
    </row>
    <row r="7827" spans="1:5">
      <c r="A7827" s="1">
        <v>1992</v>
      </c>
      <c r="B7827" s="1">
        <v>53</v>
      </c>
      <c r="C7827" s="1">
        <v>313054.39</v>
      </c>
      <c r="D7827" s="1">
        <v>310105</v>
      </c>
      <c r="E7827" s="1">
        <v>623159.39</v>
      </c>
    </row>
    <row r="7828" spans="1:5">
      <c r="A7828" s="1">
        <v>1992</v>
      </c>
      <c r="B7828" s="1">
        <v>54</v>
      </c>
      <c r="C7828" s="1">
        <v>313127.67999999999</v>
      </c>
      <c r="D7828" s="1">
        <v>310291.90000000002</v>
      </c>
      <c r="E7828" s="1">
        <v>623419.57999999996</v>
      </c>
    </row>
    <row r="7829" spans="1:5">
      <c r="A7829" s="1">
        <v>1992</v>
      </c>
      <c r="B7829" s="1">
        <v>55</v>
      </c>
      <c r="C7829" s="1">
        <v>305967.14</v>
      </c>
      <c r="D7829" s="1">
        <v>302885.38</v>
      </c>
      <c r="E7829" s="1">
        <v>608852.52</v>
      </c>
    </row>
    <row r="7830" spans="1:5">
      <c r="A7830" s="1">
        <v>1992</v>
      </c>
      <c r="B7830" s="1">
        <v>56</v>
      </c>
      <c r="C7830" s="1">
        <v>300838.96999999997</v>
      </c>
      <c r="D7830" s="1">
        <v>296634.17</v>
      </c>
      <c r="E7830" s="1">
        <v>597473.14</v>
      </c>
    </row>
    <row r="7831" spans="1:5">
      <c r="A7831" s="1">
        <v>1992</v>
      </c>
      <c r="B7831" s="1">
        <v>57</v>
      </c>
      <c r="C7831" s="1">
        <v>294197.28999999998</v>
      </c>
      <c r="D7831" s="1">
        <v>289561.2</v>
      </c>
      <c r="E7831" s="1">
        <v>583758.49</v>
      </c>
    </row>
    <row r="7832" spans="1:5">
      <c r="A7832" s="1">
        <v>1992</v>
      </c>
      <c r="B7832" s="1">
        <v>58</v>
      </c>
      <c r="C7832" s="1">
        <v>288702</v>
      </c>
      <c r="D7832" s="1">
        <v>282518.43</v>
      </c>
      <c r="E7832" s="1">
        <v>571220.43000000005</v>
      </c>
    </row>
    <row r="7833" spans="1:5">
      <c r="A7833" s="1">
        <v>1992</v>
      </c>
      <c r="B7833" s="1">
        <v>59</v>
      </c>
      <c r="C7833" s="1">
        <v>289008.95</v>
      </c>
      <c r="D7833" s="1">
        <v>280678.01</v>
      </c>
      <c r="E7833" s="1">
        <v>569686.96</v>
      </c>
    </row>
    <row r="7834" spans="1:5">
      <c r="A7834" s="1">
        <v>1992</v>
      </c>
      <c r="B7834" s="1">
        <v>60</v>
      </c>
      <c r="C7834" s="1">
        <v>294890.2</v>
      </c>
      <c r="D7834" s="1">
        <v>283349.96000000002</v>
      </c>
      <c r="E7834" s="1">
        <v>578240.16</v>
      </c>
    </row>
    <row r="7835" spans="1:5">
      <c r="A7835" s="1">
        <v>1992</v>
      </c>
      <c r="B7835" s="1">
        <v>61</v>
      </c>
      <c r="C7835" s="1">
        <v>300401.46000000002</v>
      </c>
      <c r="D7835" s="1">
        <v>283550.21999999997</v>
      </c>
      <c r="E7835" s="1">
        <v>583951.68000000005</v>
      </c>
    </row>
    <row r="7836" spans="1:5">
      <c r="A7836" s="1">
        <v>1992</v>
      </c>
      <c r="B7836" s="1">
        <v>62</v>
      </c>
      <c r="C7836" s="1">
        <v>300363.03000000003</v>
      </c>
      <c r="D7836" s="1">
        <v>278463.28999999998</v>
      </c>
      <c r="E7836" s="1">
        <v>578826.31999999995</v>
      </c>
    </row>
    <row r="7837" spans="1:5">
      <c r="A7837" s="1">
        <v>1992</v>
      </c>
      <c r="B7837" s="1">
        <v>63</v>
      </c>
      <c r="C7837" s="1">
        <v>295957.96000000002</v>
      </c>
      <c r="D7837" s="1">
        <v>271516.79999999999</v>
      </c>
      <c r="E7837" s="1">
        <v>567474.76</v>
      </c>
    </row>
    <row r="7838" spans="1:5">
      <c r="A7838" s="1">
        <v>1992</v>
      </c>
      <c r="B7838" s="1">
        <v>64</v>
      </c>
      <c r="C7838" s="1">
        <v>292483.42</v>
      </c>
      <c r="D7838" s="1">
        <v>266398.63</v>
      </c>
      <c r="E7838" s="1">
        <v>558882.06000000006</v>
      </c>
    </row>
    <row r="7839" spans="1:5">
      <c r="A7839" s="1">
        <v>1992</v>
      </c>
      <c r="B7839" s="1">
        <v>65</v>
      </c>
      <c r="C7839" s="1">
        <v>292785.06</v>
      </c>
      <c r="D7839" s="1">
        <v>264535.49</v>
      </c>
      <c r="E7839" s="1">
        <v>557320.55000000005</v>
      </c>
    </row>
    <row r="7840" spans="1:5">
      <c r="A7840" s="1">
        <v>1992</v>
      </c>
      <c r="B7840" s="1">
        <v>66</v>
      </c>
      <c r="C7840" s="1">
        <v>293688.42</v>
      </c>
      <c r="D7840" s="1">
        <v>261544.16</v>
      </c>
      <c r="E7840" s="1">
        <v>555232.59</v>
      </c>
    </row>
    <row r="7841" spans="1:5">
      <c r="A7841" s="1">
        <v>1992</v>
      </c>
      <c r="B7841" s="1">
        <v>67</v>
      </c>
      <c r="C7841" s="1">
        <v>292685.46999999997</v>
      </c>
      <c r="D7841" s="1">
        <v>254441.23</v>
      </c>
      <c r="E7841" s="1">
        <v>547126.69999999995</v>
      </c>
    </row>
    <row r="7842" spans="1:5">
      <c r="A7842" s="1">
        <v>1992</v>
      </c>
      <c r="B7842" s="1">
        <v>68</v>
      </c>
      <c r="C7842" s="1">
        <v>292142.25</v>
      </c>
      <c r="D7842" s="1">
        <v>247172.3</v>
      </c>
      <c r="E7842" s="1">
        <v>539314.56000000006</v>
      </c>
    </row>
    <row r="7843" spans="1:5">
      <c r="A7843" s="1">
        <v>1992</v>
      </c>
      <c r="B7843" s="1">
        <v>69</v>
      </c>
      <c r="C7843" s="1">
        <v>294544.76</v>
      </c>
      <c r="D7843" s="1">
        <v>243165.68</v>
      </c>
      <c r="E7843" s="1">
        <v>537710.43999999994</v>
      </c>
    </row>
    <row r="7844" spans="1:5">
      <c r="A7844" s="1">
        <v>1992</v>
      </c>
      <c r="B7844" s="1">
        <v>70</v>
      </c>
      <c r="C7844" s="1">
        <v>301733.25</v>
      </c>
      <c r="D7844" s="1">
        <v>243185.76</v>
      </c>
      <c r="E7844" s="1">
        <v>544919.02</v>
      </c>
    </row>
    <row r="7845" spans="1:5">
      <c r="A7845" s="1">
        <v>1992</v>
      </c>
      <c r="B7845" s="1">
        <v>71</v>
      </c>
      <c r="C7845" s="1">
        <v>311302.26</v>
      </c>
      <c r="D7845" s="1">
        <v>243815.55</v>
      </c>
      <c r="E7845" s="1">
        <v>555117.81000000006</v>
      </c>
    </row>
    <row r="7846" spans="1:5">
      <c r="A7846" s="1">
        <v>1992</v>
      </c>
      <c r="B7846" s="1">
        <v>72</v>
      </c>
      <c r="C7846" s="1">
        <v>290361.37</v>
      </c>
      <c r="D7846" s="1">
        <v>220878.85</v>
      </c>
      <c r="E7846" s="1">
        <v>511240.22</v>
      </c>
    </row>
    <row r="7847" spans="1:5">
      <c r="A7847" s="1">
        <v>1992</v>
      </c>
      <c r="B7847" s="1">
        <v>73</v>
      </c>
      <c r="C7847" s="1">
        <v>236218.35</v>
      </c>
      <c r="D7847" s="1">
        <v>173685.55</v>
      </c>
      <c r="E7847" s="1">
        <v>409903.9</v>
      </c>
    </row>
    <row r="7848" spans="1:5">
      <c r="A7848" s="1">
        <v>1992</v>
      </c>
      <c r="B7848" s="1">
        <v>74</v>
      </c>
      <c r="C7848" s="1">
        <v>208495.41</v>
      </c>
      <c r="D7848" s="1">
        <v>148101.35</v>
      </c>
      <c r="E7848" s="1">
        <v>356596.76</v>
      </c>
    </row>
    <row r="7849" spans="1:5">
      <c r="A7849" s="1">
        <v>1992</v>
      </c>
      <c r="B7849" s="1">
        <v>75</v>
      </c>
      <c r="C7849" s="1">
        <v>214992.69</v>
      </c>
      <c r="D7849" s="1">
        <v>148482.5</v>
      </c>
      <c r="E7849" s="1">
        <v>363475.19</v>
      </c>
    </row>
    <row r="7850" spans="1:5">
      <c r="A7850" s="1">
        <v>1992</v>
      </c>
      <c r="B7850" s="1">
        <v>76</v>
      </c>
      <c r="C7850" s="1">
        <v>225188.55</v>
      </c>
      <c r="D7850" s="1">
        <v>150248.35999999999</v>
      </c>
      <c r="E7850" s="1">
        <v>375436.91</v>
      </c>
    </row>
    <row r="7851" spans="1:5">
      <c r="A7851" s="1">
        <v>1992</v>
      </c>
      <c r="B7851" s="1">
        <v>77</v>
      </c>
      <c r="C7851" s="1">
        <v>228500.89</v>
      </c>
      <c r="D7851" s="1">
        <v>146110.18</v>
      </c>
      <c r="E7851" s="1">
        <v>374611.07</v>
      </c>
    </row>
    <row r="7852" spans="1:5">
      <c r="A7852" s="1">
        <v>1992</v>
      </c>
      <c r="B7852" s="1">
        <v>78</v>
      </c>
      <c r="C7852" s="1">
        <v>222399.62</v>
      </c>
      <c r="D7852" s="1">
        <v>137003.59</v>
      </c>
      <c r="E7852" s="1">
        <v>359403.22</v>
      </c>
    </row>
    <row r="7853" spans="1:5">
      <c r="A7853" s="1">
        <v>1992</v>
      </c>
      <c r="B7853" s="1">
        <v>79</v>
      </c>
      <c r="C7853" s="1">
        <v>209255.56</v>
      </c>
      <c r="D7853" s="1">
        <v>124386.05</v>
      </c>
      <c r="E7853" s="1">
        <v>333641.61</v>
      </c>
    </row>
    <row r="7854" spans="1:5">
      <c r="A7854" s="1">
        <v>1992</v>
      </c>
      <c r="B7854" s="1">
        <v>80</v>
      </c>
      <c r="C7854" s="1">
        <v>194513.09</v>
      </c>
      <c r="D7854" s="1">
        <v>109361.83</v>
      </c>
      <c r="E7854" s="1">
        <v>303874.92</v>
      </c>
    </row>
    <row r="7855" spans="1:5">
      <c r="A7855" s="1">
        <v>1992</v>
      </c>
      <c r="B7855" s="1">
        <v>81</v>
      </c>
      <c r="C7855" s="1">
        <v>181251.6</v>
      </c>
      <c r="D7855" s="1">
        <v>96396.31</v>
      </c>
      <c r="E7855" s="1">
        <v>277647.90999999997</v>
      </c>
    </row>
    <row r="7856" spans="1:5">
      <c r="A7856" s="1">
        <v>1992</v>
      </c>
      <c r="B7856" s="1">
        <v>82</v>
      </c>
      <c r="C7856" s="1">
        <v>168674.72</v>
      </c>
      <c r="D7856" s="1">
        <v>84688.78</v>
      </c>
      <c r="E7856" s="1">
        <v>253363.5</v>
      </c>
    </row>
    <row r="7857" spans="1:5">
      <c r="A7857" s="1">
        <v>1992</v>
      </c>
      <c r="B7857" s="1">
        <v>83</v>
      </c>
      <c r="C7857" s="1">
        <v>156146.82</v>
      </c>
      <c r="D7857" s="1">
        <v>73607.360000000001</v>
      </c>
      <c r="E7857" s="1">
        <v>229754.17</v>
      </c>
    </row>
    <row r="7858" spans="1:5">
      <c r="A7858" s="1">
        <v>1992</v>
      </c>
      <c r="B7858" s="1">
        <v>84</v>
      </c>
      <c r="C7858" s="1">
        <v>140428.65</v>
      </c>
      <c r="D7858" s="1">
        <v>61914.04</v>
      </c>
      <c r="E7858" s="1">
        <v>202342.69</v>
      </c>
    </row>
    <row r="7859" spans="1:5">
      <c r="A7859" s="1">
        <v>1992</v>
      </c>
      <c r="B7859" s="1">
        <v>85</v>
      </c>
      <c r="C7859" s="1">
        <v>123625.23</v>
      </c>
      <c r="D7859" s="1">
        <v>50878.77</v>
      </c>
      <c r="E7859" s="1">
        <v>174504</v>
      </c>
    </row>
    <row r="7860" spans="1:5">
      <c r="A7860" s="1">
        <v>1992</v>
      </c>
      <c r="B7860" s="1">
        <v>86</v>
      </c>
      <c r="C7860" s="1">
        <v>108095.32</v>
      </c>
      <c r="D7860" s="1">
        <v>41356.730000000003</v>
      </c>
      <c r="E7860" s="1">
        <v>149452.04999999999</v>
      </c>
    </row>
    <row r="7861" spans="1:5">
      <c r="A7861" s="1">
        <v>1992</v>
      </c>
      <c r="B7861" s="1">
        <v>87</v>
      </c>
      <c r="C7861" s="1">
        <v>92891.58</v>
      </c>
      <c r="D7861" s="1">
        <v>33039.339999999997</v>
      </c>
      <c r="E7861" s="1">
        <v>125930.92</v>
      </c>
    </row>
    <row r="7862" spans="1:5">
      <c r="A7862" s="1">
        <v>1992</v>
      </c>
      <c r="B7862" s="1">
        <v>88</v>
      </c>
      <c r="C7862" s="1">
        <v>79017.02</v>
      </c>
      <c r="D7862" s="1">
        <v>26041.27</v>
      </c>
      <c r="E7862" s="1">
        <v>105058.29</v>
      </c>
    </row>
    <row r="7863" spans="1:5">
      <c r="A7863" s="1">
        <v>1992</v>
      </c>
      <c r="B7863" s="1">
        <v>89</v>
      </c>
      <c r="C7863" s="1">
        <v>65748.100000000006</v>
      </c>
      <c r="D7863" s="1">
        <v>19914.03</v>
      </c>
      <c r="E7863" s="1">
        <v>85662.13</v>
      </c>
    </row>
    <row r="7864" spans="1:5">
      <c r="A7864" s="1">
        <v>1992</v>
      </c>
      <c r="B7864" s="1">
        <v>90</v>
      </c>
      <c r="C7864" s="1">
        <v>53202.97</v>
      </c>
      <c r="D7864" s="1">
        <v>14854.69</v>
      </c>
      <c r="E7864" s="1">
        <v>68057.66</v>
      </c>
    </row>
    <row r="7865" spans="1:5">
      <c r="A7865" s="1">
        <v>1992</v>
      </c>
      <c r="B7865" s="1">
        <v>91</v>
      </c>
      <c r="C7865" s="1">
        <v>42336.480000000003</v>
      </c>
      <c r="D7865" s="1">
        <v>10923.7</v>
      </c>
      <c r="E7865" s="1">
        <v>53260.18</v>
      </c>
    </row>
    <row r="7866" spans="1:5">
      <c r="A7866" s="1">
        <v>1992</v>
      </c>
      <c r="B7866" s="1">
        <v>92</v>
      </c>
      <c r="C7866" s="1">
        <v>32846.639999999999</v>
      </c>
      <c r="D7866" s="1">
        <v>7715.92</v>
      </c>
      <c r="E7866" s="1">
        <v>40562.559999999998</v>
      </c>
    </row>
    <row r="7867" spans="1:5">
      <c r="A7867" s="1">
        <v>1992</v>
      </c>
      <c r="B7867" s="1">
        <v>93</v>
      </c>
      <c r="C7867" s="1">
        <v>24634.44</v>
      </c>
      <c r="D7867" s="1">
        <v>5165.8599999999997</v>
      </c>
      <c r="E7867" s="1">
        <v>29800.29</v>
      </c>
    </row>
    <row r="7868" spans="1:5">
      <c r="A7868" s="1">
        <v>1992</v>
      </c>
      <c r="B7868" s="1">
        <v>94</v>
      </c>
      <c r="C7868" s="1">
        <v>18202.099999999999</v>
      </c>
      <c r="D7868" s="1">
        <v>3454.23</v>
      </c>
      <c r="E7868" s="1">
        <v>21656.33</v>
      </c>
    </row>
    <row r="7869" spans="1:5">
      <c r="A7869" s="1">
        <v>1992</v>
      </c>
      <c r="B7869" s="1">
        <v>95</v>
      </c>
      <c r="C7869" s="1">
        <v>13126.41</v>
      </c>
      <c r="D7869" s="1">
        <v>2328.83</v>
      </c>
      <c r="E7869" s="1">
        <v>15455.24</v>
      </c>
    </row>
    <row r="7870" spans="1:5">
      <c r="A7870" s="1">
        <v>1992</v>
      </c>
      <c r="B7870" s="1">
        <v>96</v>
      </c>
      <c r="C7870" s="1">
        <v>9253.08</v>
      </c>
      <c r="D7870" s="1">
        <v>1542.69</v>
      </c>
      <c r="E7870" s="1">
        <v>10795.77</v>
      </c>
    </row>
    <row r="7871" spans="1:5">
      <c r="A7871" s="1">
        <v>1992</v>
      </c>
      <c r="B7871" s="1">
        <v>97</v>
      </c>
      <c r="C7871" s="1">
        <v>6363.74</v>
      </c>
      <c r="D7871" s="1">
        <v>993.42</v>
      </c>
      <c r="E7871" s="1">
        <v>7357.17</v>
      </c>
    </row>
    <row r="7872" spans="1:5">
      <c r="A7872" s="1">
        <v>1992</v>
      </c>
      <c r="B7872" s="1">
        <v>98</v>
      </c>
      <c r="C7872" s="1">
        <v>4290.6000000000004</v>
      </c>
      <c r="D7872" s="1">
        <v>629.13</v>
      </c>
      <c r="E7872" s="1">
        <v>4919.72</v>
      </c>
    </row>
    <row r="7873" spans="1:5">
      <c r="A7873" s="1">
        <v>1992</v>
      </c>
      <c r="B7873" s="1">
        <v>99</v>
      </c>
      <c r="C7873" s="1">
        <v>2847.43</v>
      </c>
      <c r="D7873" s="1">
        <v>388.31</v>
      </c>
      <c r="E7873" s="1">
        <v>3235.74</v>
      </c>
    </row>
    <row r="7874" spans="1:5">
      <c r="A7874" s="1">
        <v>1992</v>
      </c>
      <c r="B7874" s="1">
        <v>100</v>
      </c>
      <c r="C7874" s="1">
        <v>1786.03</v>
      </c>
      <c r="D7874" s="1">
        <v>224.2</v>
      </c>
      <c r="E7874" s="1">
        <v>2010.22</v>
      </c>
    </row>
    <row r="7875" spans="1:5">
      <c r="A7875" s="1">
        <v>1992</v>
      </c>
      <c r="B7875" s="1">
        <v>101</v>
      </c>
      <c r="C7875" s="1">
        <v>1067.55</v>
      </c>
      <c r="D7875" s="1">
        <v>126.15</v>
      </c>
      <c r="E7875" s="1">
        <v>1193.7</v>
      </c>
    </row>
    <row r="7876" spans="1:5">
      <c r="A7876" s="1">
        <v>1992</v>
      </c>
      <c r="B7876" s="1">
        <v>102</v>
      </c>
      <c r="C7876" s="1">
        <v>622.82000000000005</v>
      </c>
      <c r="D7876" s="1">
        <v>72.099999999999994</v>
      </c>
      <c r="E7876" s="1">
        <v>694.91</v>
      </c>
    </row>
    <row r="7877" spans="1:5">
      <c r="A7877" s="1">
        <v>1992</v>
      </c>
      <c r="B7877" s="1">
        <v>103</v>
      </c>
      <c r="C7877" s="1">
        <v>367.73</v>
      </c>
      <c r="D7877" s="1">
        <v>41.84</v>
      </c>
      <c r="E7877" s="1">
        <v>409.57</v>
      </c>
    </row>
    <row r="7878" spans="1:5">
      <c r="A7878" s="1">
        <v>1992</v>
      </c>
      <c r="B7878" s="1">
        <v>104</v>
      </c>
      <c r="C7878" s="1">
        <v>206.05</v>
      </c>
      <c r="D7878" s="1">
        <v>22.29</v>
      </c>
      <c r="E7878" s="1">
        <v>228.34</v>
      </c>
    </row>
    <row r="7879" spans="1:5">
      <c r="A7879" s="1">
        <v>1992</v>
      </c>
      <c r="B7879" s="1">
        <v>105</v>
      </c>
      <c r="C7879" s="1">
        <v>104.68</v>
      </c>
      <c r="D7879" s="1">
        <v>11.73</v>
      </c>
      <c r="E7879" s="1">
        <v>116.41</v>
      </c>
    </row>
    <row r="7880" spans="1:5">
      <c r="A7880" s="1">
        <v>1992</v>
      </c>
      <c r="B7880" s="1">
        <v>106</v>
      </c>
      <c r="C7880" s="1">
        <v>54.54</v>
      </c>
      <c r="D7880" s="1">
        <v>7.46</v>
      </c>
      <c r="E7880" s="1">
        <v>62</v>
      </c>
    </row>
    <row r="7881" spans="1:5">
      <c r="A7881" s="1">
        <v>1992</v>
      </c>
      <c r="B7881" s="1">
        <v>107</v>
      </c>
      <c r="C7881" s="1">
        <v>33.44</v>
      </c>
      <c r="D7881" s="1">
        <v>3.8</v>
      </c>
      <c r="E7881" s="1">
        <v>37.24</v>
      </c>
    </row>
    <row r="7882" spans="1:5">
      <c r="A7882" s="1">
        <v>1992</v>
      </c>
      <c r="B7882" s="1">
        <v>108</v>
      </c>
      <c r="C7882" s="1">
        <v>15.24</v>
      </c>
      <c r="D7882" s="1">
        <v>0.95</v>
      </c>
      <c r="E7882" s="1">
        <v>16.190000000000001</v>
      </c>
    </row>
    <row r="7883" spans="1:5">
      <c r="A7883" s="1">
        <v>1992</v>
      </c>
      <c r="B7883" s="1">
        <v>109</v>
      </c>
      <c r="C7883" s="1">
        <v>4.3499999999999996</v>
      </c>
      <c r="D7883" s="1">
        <v>0.24</v>
      </c>
      <c r="E7883" s="1">
        <v>4.59</v>
      </c>
    </row>
    <row r="7884" spans="1:5">
      <c r="A7884" s="1">
        <v>1992</v>
      </c>
      <c r="B7884" s="1" t="s">
        <v>121</v>
      </c>
      <c r="C7884" s="1">
        <v>2.37</v>
      </c>
      <c r="D7884" s="1">
        <v>0</v>
      </c>
      <c r="E7884" s="1">
        <v>2.37</v>
      </c>
    </row>
    <row r="7885" spans="1:5">
      <c r="A7885" s="1">
        <v>1993</v>
      </c>
      <c r="B7885" s="1">
        <v>0</v>
      </c>
      <c r="C7885" s="1">
        <v>370003.11</v>
      </c>
      <c r="D7885" s="1">
        <v>388965.65</v>
      </c>
      <c r="E7885" s="1">
        <v>758968.77</v>
      </c>
    </row>
    <row r="7886" spans="1:5">
      <c r="A7886" s="1">
        <v>1993</v>
      </c>
      <c r="B7886" s="1">
        <v>1</v>
      </c>
      <c r="C7886" s="1">
        <v>380842.07</v>
      </c>
      <c r="D7886" s="1">
        <v>398814.36</v>
      </c>
      <c r="E7886" s="1">
        <v>779656.43</v>
      </c>
    </row>
    <row r="7887" spans="1:5">
      <c r="A7887" s="1">
        <v>1993</v>
      </c>
      <c r="B7887" s="1">
        <v>2</v>
      </c>
      <c r="C7887" s="1">
        <v>384126.63</v>
      </c>
      <c r="D7887" s="1">
        <v>400834.57</v>
      </c>
      <c r="E7887" s="1">
        <v>784961.2</v>
      </c>
    </row>
    <row r="7888" spans="1:5">
      <c r="A7888" s="1">
        <v>1993</v>
      </c>
      <c r="B7888" s="1">
        <v>3</v>
      </c>
      <c r="C7888" s="1">
        <v>378143.7</v>
      </c>
      <c r="D7888" s="1">
        <v>394395.02</v>
      </c>
      <c r="E7888" s="1">
        <v>772538.72</v>
      </c>
    </row>
    <row r="7889" spans="1:5">
      <c r="A7889" s="1">
        <v>1993</v>
      </c>
      <c r="B7889" s="1">
        <v>4</v>
      </c>
      <c r="C7889" s="1">
        <v>376237.31</v>
      </c>
      <c r="D7889" s="1">
        <v>392908.32</v>
      </c>
      <c r="E7889" s="1">
        <v>769145.63</v>
      </c>
    </row>
    <row r="7890" spans="1:5">
      <c r="A7890" s="1">
        <v>1993</v>
      </c>
      <c r="B7890" s="1">
        <v>5</v>
      </c>
      <c r="C7890" s="1">
        <v>378963.86</v>
      </c>
      <c r="D7890" s="1">
        <v>396415.08</v>
      </c>
      <c r="E7890" s="1">
        <v>775378.94</v>
      </c>
    </row>
    <row r="7891" spans="1:5">
      <c r="A7891" s="1">
        <v>1993</v>
      </c>
      <c r="B7891" s="1">
        <v>6</v>
      </c>
      <c r="C7891" s="1">
        <v>371793.89</v>
      </c>
      <c r="D7891" s="1">
        <v>388636.07</v>
      </c>
      <c r="E7891" s="1">
        <v>760429.95</v>
      </c>
    </row>
    <row r="7892" spans="1:5">
      <c r="A7892" s="1">
        <v>1993</v>
      </c>
      <c r="B7892" s="1">
        <v>7</v>
      </c>
      <c r="C7892" s="1">
        <v>366913.4</v>
      </c>
      <c r="D7892" s="1">
        <v>383821.24</v>
      </c>
      <c r="E7892" s="1">
        <v>750734.63</v>
      </c>
    </row>
    <row r="7893" spans="1:5">
      <c r="A7893" s="1">
        <v>1993</v>
      </c>
      <c r="B7893" s="1">
        <v>8</v>
      </c>
      <c r="C7893" s="1">
        <v>364266.81</v>
      </c>
      <c r="D7893" s="1">
        <v>381387.22</v>
      </c>
      <c r="E7893" s="1">
        <v>745654.02</v>
      </c>
    </row>
    <row r="7894" spans="1:5">
      <c r="A7894" s="1">
        <v>1993</v>
      </c>
      <c r="B7894" s="1">
        <v>9</v>
      </c>
      <c r="C7894" s="1">
        <v>353326.37</v>
      </c>
      <c r="D7894" s="1">
        <v>369646.03</v>
      </c>
      <c r="E7894" s="1">
        <v>722972.4</v>
      </c>
    </row>
    <row r="7895" spans="1:5">
      <c r="A7895" s="1">
        <v>1993</v>
      </c>
      <c r="B7895" s="1">
        <v>10</v>
      </c>
      <c r="C7895" s="1">
        <v>352054.84</v>
      </c>
      <c r="D7895" s="1">
        <v>368073.01</v>
      </c>
      <c r="E7895" s="1">
        <v>720127.86</v>
      </c>
    </row>
    <row r="7896" spans="1:5">
      <c r="A7896" s="1">
        <v>1993</v>
      </c>
      <c r="B7896" s="1">
        <v>11</v>
      </c>
      <c r="C7896" s="1">
        <v>353053.66</v>
      </c>
      <c r="D7896" s="1">
        <v>368681.01</v>
      </c>
      <c r="E7896" s="1">
        <v>721734.67</v>
      </c>
    </row>
    <row r="7897" spans="1:5">
      <c r="A7897" s="1">
        <v>1993</v>
      </c>
      <c r="B7897" s="1">
        <v>12</v>
      </c>
      <c r="C7897" s="1">
        <v>357885.76</v>
      </c>
      <c r="D7897" s="1">
        <v>373224.39</v>
      </c>
      <c r="E7897" s="1">
        <v>731110.15</v>
      </c>
    </row>
    <row r="7898" spans="1:5">
      <c r="A7898" s="1">
        <v>1993</v>
      </c>
      <c r="B7898" s="1">
        <v>13</v>
      </c>
      <c r="C7898" s="1">
        <v>357435.32</v>
      </c>
      <c r="D7898" s="1">
        <v>373280.06</v>
      </c>
      <c r="E7898" s="1">
        <v>730715.38</v>
      </c>
    </row>
    <row r="7899" spans="1:5">
      <c r="A7899" s="1">
        <v>1993</v>
      </c>
      <c r="B7899" s="1">
        <v>14</v>
      </c>
      <c r="C7899" s="1">
        <v>346823.26</v>
      </c>
      <c r="D7899" s="1">
        <v>363132.38</v>
      </c>
      <c r="E7899" s="1">
        <v>709955.64</v>
      </c>
    </row>
    <row r="7900" spans="1:5">
      <c r="A7900" s="1">
        <v>1993</v>
      </c>
      <c r="B7900" s="1">
        <v>15</v>
      </c>
      <c r="C7900" s="1">
        <v>324087.69</v>
      </c>
      <c r="D7900" s="1">
        <v>339263.26</v>
      </c>
      <c r="E7900" s="1">
        <v>663350.94999999995</v>
      </c>
    </row>
    <row r="7901" spans="1:5">
      <c r="A7901" s="1">
        <v>1993</v>
      </c>
      <c r="B7901" s="1">
        <v>16</v>
      </c>
      <c r="C7901" s="1">
        <v>318214.44</v>
      </c>
      <c r="D7901" s="1">
        <v>332759.15999999997</v>
      </c>
      <c r="E7901" s="1">
        <v>650973.59</v>
      </c>
    </row>
    <row r="7902" spans="1:5">
      <c r="A7902" s="1">
        <v>1993</v>
      </c>
      <c r="B7902" s="1">
        <v>17</v>
      </c>
      <c r="C7902" s="1">
        <v>330264.44</v>
      </c>
      <c r="D7902" s="1">
        <v>344678.24</v>
      </c>
      <c r="E7902" s="1">
        <v>674942.68</v>
      </c>
    </row>
    <row r="7903" spans="1:5">
      <c r="A7903" s="1">
        <v>1993</v>
      </c>
      <c r="B7903" s="1">
        <v>18</v>
      </c>
      <c r="C7903" s="1">
        <v>344146.7</v>
      </c>
      <c r="D7903" s="1">
        <v>356122.17</v>
      </c>
      <c r="E7903" s="1">
        <v>700268.87</v>
      </c>
    </row>
    <row r="7904" spans="1:5">
      <c r="A7904" s="1">
        <v>1993</v>
      </c>
      <c r="B7904" s="1">
        <v>19</v>
      </c>
      <c r="C7904" s="1">
        <v>362424.56</v>
      </c>
      <c r="D7904" s="1">
        <v>368674.78</v>
      </c>
      <c r="E7904" s="1">
        <v>731099.34</v>
      </c>
    </row>
    <row r="7905" spans="1:5">
      <c r="A7905" s="1">
        <v>1993</v>
      </c>
      <c r="B7905" s="1">
        <v>20</v>
      </c>
      <c r="C7905" s="1">
        <v>383889.14</v>
      </c>
      <c r="D7905" s="1">
        <v>397565.54</v>
      </c>
      <c r="E7905" s="1">
        <v>781454.68</v>
      </c>
    </row>
    <row r="7906" spans="1:5">
      <c r="A7906" s="1">
        <v>1993</v>
      </c>
      <c r="B7906" s="1">
        <v>21</v>
      </c>
      <c r="C7906" s="1">
        <v>406620.52</v>
      </c>
      <c r="D7906" s="1">
        <v>417380.76</v>
      </c>
      <c r="E7906" s="1">
        <v>824001.29</v>
      </c>
    </row>
    <row r="7907" spans="1:5">
      <c r="A7907" s="1">
        <v>1993</v>
      </c>
      <c r="B7907" s="1">
        <v>22</v>
      </c>
      <c r="C7907" s="1">
        <v>429322.97</v>
      </c>
      <c r="D7907" s="1">
        <v>436009.67</v>
      </c>
      <c r="E7907" s="1">
        <v>865332.64</v>
      </c>
    </row>
    <row r="7908" spans="1:5">
      <c r="A7908" s="1">
        <v>1993</v>
      </c>
      <c r="B7908" s="1">
        <v>23</v>
      </c>
      <c r="C7908" s="1">
        <v>428573.16</v>
      </c>
      <c r="D7908" s="1">
        <v>432078.64</v>
      </c>
      <c r="E7908" s="1">
        <v>860651.8</v>
      </c>
    </row>
    <row r="7909" spans="1:5">
      <c r="A7909" s="1">
        <v>1993</v>
      </c>
      <c r="B7909" s="1">
        <v>24</v>
      </c>
      <c r="C7909" s="1">
        <v>444849.83</v>
      </c>
      <c r="D7909" s="1">
        <v>446034.64</v>
      </c>
      <c r="E7909" s="1">
        <v>890884.47</v>
      </c>
    </row>
    <row r="7910" spans="1:5">
      <c r="A7910" s="1">
        <v>1993</v>
      </c>
      <c r="B7910" s="1">
        <v>25</v>
      </c>
      <c r="C7910" s="1">
        <v>450632.96000000002</v>
      </c>
      <c r="D7910" s="1">
        <v>450647.13</v>
      </c>
      <c r="E7910" s="1">
        <v>901280.09</v>
      </c>
    </row>
    <row r="7911" spans="1:5">
      <c r="A7911" s="1">
        <v>1993</v>
      </c>
      <c r="B7911" s="1">
        <v>26</v>
      </c>
      <c r="C7911" s="1">
        <v>463258.81</v>
      </c>
      <c r="D7911" s="1">
        <v>461929.39</v>
      </c>
      <c r="E7911" s="1">
        <v>925188.2</v>
      </c>
    </row>
    <row r="7912" spans="1:5">
      <c r="A7912" s="1">
        <v>1993</v>
      </c>
      <c r="B7912" s="1">
        <v>27</v>
      </c>
      <c r="C7912" s="1">
        <v>469525.32</v>
      </c>
      <c r="D7912" s="1">
        <v>465375.24</v>
      </c>
      <c r="E7912" s="1">
        <v>934900.56</v>
      </c>
    </row>
    <row r="7913" spans="1:5">
      <c r="A7913" s="1">
        <v>1993</v>
      </c>
      <c r="B7913" s="1">
        <v>28</v>
      </c>
      <c r="C7913" s="1">
        <v>475469.71</v>
      </c>
      <c r="D7913" s="1">
        <v>469988.86</v>
      </c>
      <c r="E7913" s="1">
        <v>945458.57</v>
      </c>
    </row>
    <row r="7914" spans="1:5">
      <c r="A7914" s="1">
        <v>1993</v>
      </c>
      <c r="B7914" s="1">
        <v>29</v>
      </c>
      <c r="C7914" s="1">
        <v>473106.53</v>
      </c>
      <c r="D7914" s="1">
        <v>467492.66</v>
      </c>
      <c r="E7914" s="1">
        <v>940599.19</v>
      </c>
    </row>
    <row r="7915" spans="1:5">
      <c r="A7915" s="1">
        <v>1993</v>
      </c>
      <c r="B7915" s="1">
        <v>30</v>
      </c>
      <c r="C7915" s="1">
        <v>467626.99</v>
      </c>
      <c r="D7915" s="1">
        <v>461278.22</v>
      </c>
      <c r="E7915" s="1">
        <v>928905.21</v>
      </c>
    </row>
    <row r="7916" spans="1:5">
      <c r="A7916" s="1">
        <v>1993</v>
      </c>
      <c r="B7916" s="1">
        <v>31</v>
      </c>
      <c r="C7916" s="1">
        <v>458592.74</v>
      </c>
      <c r="D7916" s="1">
        <v>453329.96</v>
      </c>
      <c r="E7916" s="1">
        <v>911922.7</v>
      </c>
    </row>
    <row r="7917" spans="1:5">
      <c r="A7917" s="1">
        <v>1993</v>
      </c>
      <c r="B7917" s="1">
        <v>32</v>
      </c>
      <c r="C7917" s="1">
        <v>445320.77</v>
      </c>
      <c r="D7917" s="1">
        <v>442247.55</v>
      </c>
      <c r="E7917" s="1">
        <v>887568.32</v>
      </c>
    </row>
    <row r="7918" spans="1:5">
      <c r="A7918" s="1">
        <v>1993</v>
      </c>
      <c r="B7918" s="1">
        <v>33</v>
      </c>
      <c r="C7918" s="1">
        <v>427810.74</v>
      </c>
      <c r="D7918" s="1">
        <v>424533.14</v>
      </c>
      <c r="E7918" s="1">
        <v>852343.89</v>
      </c>
    </row>
    <row r="7919" spans="1:5">
      <c r="A7919" s="1">
        <v>1993</v>
      </c>
      <c r="B7919" s="1">
        <v>34</v>
      </c>
      <c r="C7919" s="1">
        <v>423396.61</v>
      </c>
      <c r="D7919" s="1">
        <v>417421.56</v>
      </c>
      <c r="E7919" s="1">
        <v>840818.17</v>
      </c>
    </row>
    <row r="7920" spans="1:5">
      <c r="A7920" s="1">
        <v>1993</v>
      </c>
      <c r="B7920" s="1">
        <v>35</v>
      </c>
      <c r="C7920" s="1">
        <v>412029.24</v>
      </c>
      <c r="D7920" s="1">
        <v>405124.82</v>
      </c>
      <c r="E7920" s="1">
        <v>817154.05</v>
      </c>
    </row>
    <row r="7921" spans="1:5">
      <c r="A7921" s="1">
        <v>1993</v>
      </c>
      <c r="B7921" s="1">
        <v>36</v>
      </c>
      <c r="C7921" s="1">
        <v>399812.23</v>
      </c>
      <c r="D7921" s="1">
        <v>393923.56</v>
      </c>
      <c r="E7921" s="1">
        <v>793735.79</v>
      </c>
    </row>
    <row r="7922" spans="1:5">
      <c r="A7922" s="1">
        <v>1993</v>
      </c>
      <c r="B7922" s="1">
        <v>37</v>
      </c>
      <c r="C7922" s="1">
        <v>388768.67</v>
      </c>
      <c r="D7922" s="1">
        <v>384953.38</v>
      </c>
      <c r="E7922" s="1">
        <v>773722.05</v>
      </c>
    </row>
    <row r="7923" spans="1:5">
      <c r="A7923" s="1">
        <v>1993</v>
      </c>
      <c r="B7923" s="1">
        <v>38</v>
      </c>
      <c r="C7923" s="1">
        <v>378194.59</v>
      </c>
      <c r="D7923" s="1">
        <v>374979.4</v>
      </c>
      <c r="E7923" s="1">
        <v>753173.99</v>
      </c>
    </row>
    <row r="7924" spans="1:5">
      <c r="A7924" s="1">
        <v>1993</v>
      </c>
      <c r="B7924" s="1">
        <v>39</v>
      </c>
      <c r="C7924" s="1">
        <v>380293.11</v>
      </c>
      <c r="D7924" s="1">
        <v>376862.26</v>
      </c>
      <c r="E7924" s="1">
        <v>757155.37</v>
      </c>
    </row>
    <row r="7925" spans="1:5">
      <c r="A7925" s="1">
        <v>1993</v>
      </c>
      <c r="B7925" s="1">
        <v>40</v>
      </c>
      <c r="C7925" s="1">
        <v>378012.77</v>
      </c>
      <c r="D7925" s="1">
        <v>374083.52</v>
      </c>
      <c r="E7925" s="1">
        <v>752096.29</v>
      </c>
    </row>
    <row r="7926" spans="1:5">
      <c r="A7926" s="1">
        <v>1993</v>
      </c>
      <c r="B7926" s="1">
        <v>41</v>
      </c>
      <c r="C7926" s="1">
        <v>373796.32</v>
      </c>
      <c r="D7926" s="1">
        <v>370012.41</v>
      </c>
      <c r="E7926" s="1">
        <v>743808.73</v>
      </c>
    </row>
    <row r="7927" spans="1:5">
      <c r="A7927" s="1">
        <v>1993</v>
      </c>
      <c r="B7927" s="1">
        <v>42</v>
      </c>
      <c r="C7927" s="1">
        <v>380669.58</v>
      </c>
      <c r="D7927" s="1">
        <v>377504.65</v>
      </c>
      <c r="E7927" s="1">
        <v>758174.22</v>
      </c>
    </row>
    <row r="7928" spans="1:5">
      <c r="A7928" s="1">
        <v>1993</v>
      </c>
      <c r="B7928" s="1">
        <v>43</v>
      </c>
      <c r="C7928" s="1">
        <v>390595.97</v>
      </c>
      <c r="D7928" s="1">
        <v>387438.24</v>
      </c>
      <c r="E7928" s="1">
        <v>778034.21</v>
      </c>
    </row>
    <row r="7929" spans="1:5">
      <c r="A7929" s="1">
        <v>1993</v>
      </c>
      <c r="B7929" s="1">
        <v>44</v>
      </c>
      <c r="C7929" s="1">
        <v>405980.58</v>
      </c>
      <c r="D7929" s="1">
        <v>402506.21</v>
      </c>
      <c r="E7929" s="1">
        <v>808486.78</v>
      </c>
    </row>
    <row r="7930" spans="1:5">
      <c r="A7930" s="1">
        <v>1993</v>
      </c>
      <c r="B7930" s="1">
        <v>45</v>
      </c>
      <c r="C7930" s="1">
        <v>427016.82</v>
      </c>
      <c r="D7930" s="1">
        <v>423987.35</v>
      </c>
      <c r="E7930" s="1">
        <v>851004.17</v>
      </c>
    </row>
    <row r="7931" spans="1:5">
      <c r="A7931" s="1">
        <v>1993</v>
      </c>
      <c r="B7931" s="1">
        <v>46</v>
      </c>
      <c r="C7931" s="1">
        <v>451928.56</v>
      </c>
      <c r="D7931" s="1">
        <v>449773.08</v>
      </c>
      <c r="E7931" s="1">
        <v>901701.64</v>
      </c>
    </row>
    <row r="7932" spans="1:5">
      <c r="A7932" s="1">
        <v>1993</v>
      </c>
      <c r="B7932" s="1">
        <v>47</v>
      </c>
      <c r="C7932" s="1">
        <v>378198.85</v>
      </c>
      <c r="D7932" s="1">
        <v>376884.44</v>
      </c>
      <c r="E7932" s="1">
        <v>755083.29</v>
      </c>
    </row>
    <row r="7933" spans="1:5">
      <c r="A7933" s="1">
        <v>1993</v>
      </c>
      <c r="B7933" s="1">
        <v>48</v>
      </c>
      <c r="C7933" s="1">
        <v>364646.5</v>
      </c>
      <c r="D7933" s="1">
        <v>363094.12</v>
      </c>
      <c r="E7933" s="1">
        <v>727740.62</v>
      </c>
    </row>
    <row r="7934" spans="1:5">
      <c r="A7934" s="1">
        <v>1993</v>
      </c>
      <c r="B7934" s="1">
        <v>49</v>
      </c>
      <c r="C7934" s="1">
        <v>356019.94</v>
      </c>
      <c r="D7934" s="1">
        <v>354893.12</v>
      </c>
      <c r="E7934" s="1">
        <v>710913.06</v>
      </c>
    </row>
    <row r="7935" spans="1:5">
      <c r="A7935" s="1">
        <v>1993</v>
      </c>
      <c r="B7935" s="1">
        <v>50</v>
      </c>
      <c r="C7935" s="1">
        <v>345248.13</v>
      </c>
      <c r="D7935" s="1">
        <v>344020.11</v>
      </c>
      <c r="E7935" s="1">
        <v>689268.23</v>
      </c>
    </row>
    <row r="7936" spans="1:5">
      <c r="A7936" s="1">
        <v>1993</v>
      </c>
      <c r="B7936" s="1">
        <v>51</v>
      </c>
      <c r="C7936" s="1">
        <v>317794.24</v>
      </c>
      <c r="D7936" s="1">
        <v>315839.12</v>
      </c>
      <c r="E7936" s="1">
        <v>633633.36</v>
      </c>
    </row>
    <row r="7937" spans="1:5">
      <c r="A7937" s="1">
        <v>1993</v>
      </c>
      <c r="B7937" s="1">
        <v>52</v>
      </c>
      <c r="C7937" s="1">
        <v>299023.93</v>
      </c>
      <c r="D7937" s="1">
        <v>296461.64</v>
      </c>
      <c r="E7937" s="1">
        <v>595485.56000000006</v>
      </c>
    </row>
    <row r="7938" spans="1:5">
      <c r="A7938" s="1">
        <v>1993</v>
      </c>
      <c r="B7938" s="1">
        <v>53</v>
      </c>
      <c r="C7938" s="1">
        <v>307956.76</v>
      </c>
      <c r="D7938" s="1">
        <v>304759.95</v>
      </c>
      <c r="E7938" s="1">
        <v>612716.71</v>
      </c>
    </row>
    <row r="7939" spans="1:5">
      <c r="A7939" s="1">
        <v>1993</v>
      </c>
      <c r="B7939" s="1">
        <v>54</v>
      </c>
      <c r="C7939" s="1">
        <v>312187.25</v>
      </c>
      <c r="D7939" s="1">
        <v>308424.69</v>
      </c>
      <c r="E7939" s="1">
        <v>620611.93999999994</v>
      </c>
    </row>
    <row r="7940" spans="1:5">
      <c r="A7940" s="1">
        <v>1993</v>
      </c>
      <c r="B7940" s="1">
        <v>55</v>
      </c>
      <c r="C7940" s="1">
        <v>312043.36</v>
      </c>
      <c r="D7940" s="1">
        <v>308407.3</v>
      </c>
      <c r="E7940" s="1">
        <v>620450.66</v>
      </c>
    </row>
    <row r="7941" spans="1:5">
      <c r="A7941" s="1">
        <v>1993</v>
      </c>
      <c r="B7941" s="1">
        <v>56</v>
      </c>
      <c r="C7941" s="1">
        <v>304916.03999999998</v>
      </c>
      <c r="D7941" s="1">
        <v>300579.81</v>
      </c>
      <c r="E7941" s="1">
        <v>605495.85</v>
      </c>
    </row>
    <row r="7942" spans="1:5">
      <c r="A7942" s="1">
        <v>1993</v>
      </c>
      <c r="B7942" s="1">
        <v>57</v>
      </c>
      <c r="C7942" s="1">
        <v>299287.93</v>
      </c>
      <c r="D7942" s="1">
        <v>294108.51</v>
      </c>
      <c r="E7942" s="1">
        <v>593396.43999999994</v>
      </c>
    </row>
    <row r="7943" spans="1:5">
      <c r="A7943" s="1">
        <v>1993</v>
      </c>
      <c r="B7943" s="1">
        <v>58</v>
      </c>
      <c r="C7943" s="1">
        <v>292495.33</v>
      </c>
      <c r="D7943" s="1">
        <v>286768.83</v>
      </c>
      <c r="E7943" s="1">
        <v>579264.16</v>
      </c>
    </row>
    <row r="7944" spans="1:5">
      <c r="A7944" s="1">
        <v>1993</v>
      </c>
      <c r="B7944" s="1">
        <v>59</v>
      </c>
      <c r="C7944" s="1">
        <v>286894.11</v>
      </c>
      <c r="D7944" s="1">
        <v>279517.08</v>
      </c>
      <c r="E7944" s="1">
        <v>566411.18999999994</v>
      </c>
    </row>
    <row r="7945" spans="1:5">
      <c r="A7945" s="1">
        <v>1993</v>
      </c>
      <c r="B7945" s="1">
        <v>60</v>
      </c>
      <c r="C7945" s="1">
        <v>287245.53000000003</v>
      </c>
      <c r="D7945" s="1">
        <v>277137.86</v>
      </c>
      <c r="E7945" s="1">
        <v>564383.38</v>
      </c>
    </row>
    <row r="7946" spans="1:5">
      <c r="A7946" s="1">
        <v>1993</v>
      </c>
      <c r="B7946" s="1">
        <v>61</v>
      </c>
      <c r="C7946" s="1">
        <v>292809.01</v>
      </c>
      <c r="D7946" s="1">
        <v>279377.34999999998</v>
      </c>
      <c r="E7946" s="1">
        <v>572186.35</v>
      </c>
    </row>
    <row r="7947" spans="1:5">
      <c r="A7947" s="1">
        <v>1993</v>
      </c>
      <c r="B7947" s="1">
        <v>62</v>
      </c>
      <c r="C7947" s="1">
        <v>297588.19</v>
      </c>
      <c r="D7947" s="1">
        <v>278844.18</v>
      </c>
      <c r="E7947" s="1">
        <v>576432.37</v>
      </c>
    </row>
    <row r="7948" spans="1:5">
      <c r="A7948" s="1">
        <v>1993</v>
      </c>
      <c r="B7948" s="1">
        <v>63</v>
      </c>
      <c r="C7948" s="1">
        <v>297327.01</v>
      </c>
      <c r="D7948" s="1">
        <v>273367.27</v>
      </c>
      <c r="E7948" s="1">
        <v>570694.28</v>
      </c>
    </row>
    <row r="7949" spans="1:5">
      <c r="A7949" s="1">
        <v>1993</v>
      </c>
      <c r="B7949" s="1">
        <v>64</v>
      </c>
      <c r="C7949" s="1">
        <v>292611.45</v>
      </c>
      <c r="D7949" s="1">
        <v>266056.09999999998</v>
      </c>
      <c r="E7949" s="1">
        <v>558667.55000000005</v>
      </c>
    </row>
    <row r="7950" spans="1:5">
      <c r="A7950" s="1">
        <v>1993</v>
      </c>
      <c r="B7950" s="1">
        <v>65</v>
      </c>
      <c r="C7950" s="1">
        <v>288716.71000000002</v>
      </c>
      <c r="D7950" s="1">
        <v>260400.02</v>
      </c>
      <c r="E7950" s="1">
        <v>549116.73</v>
      </c>
    </row>
    <row r="7951" spans="1:5">
      <c r="A7951" s="1">
        <v>1993</v>
      </c>
      <c r="B7951" s="1">
        <v>66</v>
      </c>
      <c r="C7951" s="1">
        <v>288624.05</v>
      </c>
      <c r="D7951" s="1">
        <v>257818.06</v>
      </c>
      <c r="E7951" s="1">
        <v>546442.11</v>
      </c>
    </row>
    <row r="7952" spans="1:5">
      <c r="A7952" s="1">
        <v>1993</v>
      </c>
      <c r="B7952" s="1">
        <v>67</v>
      </c>
      <c r="C7952" s="1">
        <v>289108.14</v>
      </c>
      <c r="D7952" s="1">
        <v>253925.25</v>
      </c>
      <c r="E7952" s="1">
        <v>543033.39</v>
      </c>
    </row>
    <row r="7953" spans="1:5">
      <c r="A7953" s="1">
        <v>1993</v>
      </c>
      <c r="B7953" s="1">
        <v>68</v>
      </c>
      <c r="C7953" s="1">
        <v>287851.26</v>
      </c>
      <c r="D7953" s="1">
        <v>246521.42</v>
      </c>
      <c r="E7953" s="1">
        <v>534372.68000000005</v>
      </c>
    </row>
    <row r="7954" spans="1:5">
      <c r="A7954" s="1">
        <v>1993</v>
      </c>
      <c r="B7954" s="1">
        <v>69</v>
      </c>
      <c r="C7954" s="1">
        <v>286708.33</v>
      </c>
      <c r="D7954" s="1">
        <v>238728.7</v>
      </c>
      <c r="E7954" s="1">
        <v>525437.03</v>
      </c>
    </row>
    <row r="7955" spans="1:5">
      <c r="A7955" s="1">
        <v>1993</v>
      </c>
      <c r="B7955" s="1">
        <v>70</v>
      </c>
      <c r="C7955" s="1">
        <v>288473.28999999998</v>
      </c>
      <c r="D7955" s="1">
        <v>233992.47</v>
      </c>
      <c r="E7955" s="1">
        <v>522465.76</v>
      </c>
    </row>
    <row r="7956" spans="1:5">
      <c r="A7956" s="1">
        <v>1993</v>
      </c>
      <c r="B7956" s="1">
        <v>71</v>
      </c>
      <c r="C7956" s="1">
        <v>294942.7</v>
      </c>
      <c r="D7956" s="1">
        <v>233287.84</v>
      </c>
      <c r="E7956" s="1">
        <v>528230.54</v>
      </c>
    </row>
    <row r="7957" spans="1:5">
      <c r="A7957" s="1">
        <v>1993</v>
      </c>
      <c r="B7957" s="1">
        <v>72</v>
      </c>
      <c r="C7957" s="1">
        <v>303383.89</v>
      </c>
      <c r="D7957" s="1">
        <v>232838.85</v>
      </c>
      <c r="E7957" s="1">
        <v>536222.74</v>
      </c>
    </row>
    <row r="7958" spans="1:5">
      <c r="A7958" s="1">
        <v>1993</v>
      </c>
      <c r="B7958" s="1">
        <v>73</v>
      </c>
      <c r="C7958" s="1">
        <v>282158.2</v>
      </c>
      <c r="D7958" s="1">
        <v>210291.95</v>
      </c>
      <c r="E7958" s="1">
        <v>492450.15</v>
      </c>
    </row>
    <row r="7959" spans="1:5">
      <c r="A7959" s="1">
        <v>1993</v>
      </c>
      <c r="B7959" s="1">
        <v>74</v>
      </c>
      <c r="C7959" s="1">
        <v>229154.36</v>
      </c>
      <c r="D7959" s="1">
        <v>164639.16</v>
      </c>
      <c r="E7959" s="1">
        <v>393793.53</v>
      </c>
    </row>
    <row r="7960" spans="1:5">
      <c r="A7960" s="1">
        <v>1993</v>
      </c>
      <c r="B7960" s="1">
        <v>75</v>
      </c>
      <c r="C7960" s="1">
        <v>201482.51</v>
      </c>
      <c r="D7960" s="1">
        <v>139460.39000000001</v>
      </c>
      <c r="E7960" s="1">
        <v>340942.9</v>
      </c>
    </row>
    <row r="7961" spans="1:5">
      <c r="A7961" s="1">
        <v>1993</v>
      </c>
      <c r="B7961" s="1">
        <v>76</v>
      </c>
      <c r="C7961" s="1">
        <v>206698.55</v>
      </c>
      <c r="D7961" s="1">
        <v>138962.95000000001</v>
      </c>
      <c r="E7961" s="1">
        <v>345661.5</v>
      </c>
    </row>
    <row r="7962" spans="1:5">
      <c r="A7962" s="1">
        <v>1993</v>
      </c>
      <c r="B7962" s="1">
        <v>77</v>
      </c>
      <c r="C7962" s="1">
        <v>215352.83</v>
      </c>
      <c r="D7962" s="1">
        <v>139302.79999999999</v>
      </c>
      <c r="E7962" s="1">
        <v>354655.63</v>
      </c>
    </row>
    <row r="7963" spans="1:5">
      <c r="A7963" s="1">
        <v>1993</v>
      </c>
      <c r="B7963" s="1">
        <v>78</v>
      </c>
      <c r="C7963" s="1">
        <v>217959.84</v>
      </c>
      <c r="D7963" s="1">
        <v>134783.21</v>
      </c>
      <c r="E7963" s="1">
        <v>352743.05</v>
      </c>
    </row>
    <row r="7964" spans="1:5">
      <c r="A7964" s="1">
        <v>1993</v>
      </c>
      <c r="B7964" s="1">
        <v>79</v>
      </c>
      <c r="C7964" s="1">
        <v>211169.88</v>
      </c>
      <c r="D7964" s="1">
        <v>125640.68</v>
      </c>
      <c r="E7964" s="1">
        <v>336810.56</v>
      </c>
    </row>
    <row r="7965" spans="1:5">
      <c r="A7965" s="1">
        <v>1993</v>
      </c>
      <c r="B7965" s="1">
        <v>80</v>
      </c>
      <c r="C7965" s="1">
        <v>197286.02</v>
      </c>
      <c r="D7965" s="1">
        <v>111664.57</v>
      </c>
      <c r="E7965" s="1">
        <v>308950.59000000003</v>
      </c>
    </row>
    <row r="7966" spans="1:5">
      <c r="A7966" s="1">
        <v>1993</v>
      </c>
      <c r="B7966" s="1">
        <v>81</v>
      </c>
      <c r="C7966" s="1">
        <v>182173.68</v>
      </c>
      <c r="D7966" s="1">
        <v>98325.35</v>
      </c>
      <c r="E7966" s="1">
        <v>280499.03000000003</v>
      </c>
    </row>
    <row r="7967" spans="1:5">
      <c r="A7967" s="1">
        <v>1993</v>
      </c>
      <c r="B7967" s="1">
        <v>82</v>
      </c>
      <c r="C7967" s="1">
        <v>168504.89</v>
      </c>
      <c r="D7967" s="1">
        <v>85814.48</v>
      </c>
      <c r="E7967" s="1">
        <v>254319.37</v>
      </c>
    </row>
    <row r="7968" spans="1:5">
      <c r="A7968" s="1">
        <v>1993</v>
      </c>
      <c r="B7968" s="1">
        <v>83</v>
      </c>
      <c r="C7968" s="1">
        <v>155514.37</v>
      </c>
      <c r="D7968" s="1">
        <v>74547.490000000005</v>
      </c>
      <c r="E7968" s="1">
        <v>230061.86</v>
      </c>
    </row>
    <row r="7969" spans="1:5">
      <c r="A7969" s="1">
        <v>1993</v>
      </c>
      <c r="B7969" s="1">
        <v>84</v>
      </c>
      <c r="C7969" s="1">
        <v>142640.47</v>
      </c>
      <c r="D7969" s="1">
        <v>64001.19</v>
      </c>
      <c r="E7969" s="1">
        <v>206641.65</v>
      </c>
    </row>
    <row r="7970" spans="1:5">
      <c r="A7970" s="1">
        <v>1993</v>
      </c>
      <c r="B7970" s="1">
        <v>85</v>
      </c>
      <c r="C7970" s="1">
        <v>126963.91</v>
      </c>
      <c r="D7970" s="1">
        <v>53094.33</v>
      </c>
      <c r="E7970" s="1">
        <v>180058.23999999999</v>
      </c>
    </row>
    <row r="7971" spans="1:5">
      <c r="A7971" s="1">
        <v>1993</v>
      </c>
      <c r="B7971" s="1">
        <v>86</v>
      </c>
      <c r="C7971" s="1">
        <v>110522.53</v>
      </c>
      <c r="D7971" s="1">
        <v>43060.25</v>
      </c>
      <c r="E7971" s="1">
        <v>153582.78</v>
      </c>
    </row>
    <row r="7972" spans="1:5">
      <c r="A7972" s="1">
        <v>1993</v>
      </c>
      <c r="B7972" s="1">
        <v>87</v>
      </c>
      <c r="C7972" s="1">
        <v>95309.39</v>
      </c>
      <c r="D7972" s="1">
        <v>34448.949999999997</v>
      </c>
      <c r="E7972" s="1">
        <v>129758.34</v>
      </c>
    </row>
    <row r="7973" spans="1:5">
      <c r="A7973" s="1">
        <v>1993</v>
      </c>
      <c r="B7973" s="1">
        <v>88</v>
      </c>
      <c r="C7973" s="1">
        <v>80784.539999999994</v>
      </c>
      <c r="D7973" s="1">
        <v>27066.04</v>
      </c>
      <c r="E7973" s="1">
        <v>107850.58</v>
      </c>
    </row>
    <row r="7974" spans="1:5">
      <c r="A7974" s="1">
        <v>1993</v>
      </c>
      <c r="B7974" s="1">
        <v>89</v>
      </c>
      <c r="C7974" s="1">
        <v>67735.399999999994</v>
      </c>
      <c r="D7974" s="1">
        <v>20990.639999999999</v>
      </c>
      <c r="E7974" s="1">
        <v>88726.04</v>
      </c>
    </row>
    <row r="7975" spans="1:5">
      <c r="A7975" s="1">
        <v>1993</v>
      </c>
      <c r="B7975" s="1">
        <v>90</v>
      </c>
      <c r="C7975" s="1">
        <v>55339.38</v>
      </c>
      <c r="D7975" s="1">
        <v>15725.87</v>
      </c>
      <c r="E7975" s="1">
        <v>71065.259999999995</v>
      </c>
    </row>
    <row r="7976" spans="1:5">
      <c r="A7976" s="1">
        <v>1993</v>
      </c>
      <c r="B7976" s="1">
        <v>91</v>
      </c>
      <c r="C7976" s="1">
        <v>44076.68</v>
      </c>
      <c r="D7976" s="1">
        <v>11512.49</v>
      </c>
      <c r="E7976" s="1">
        <v>55589.17</v>
      </c>
    </row>
    <row r="7977" spans="1:5">
      <c r="A7977" s="1">
        <v>1993</v>
      </c>
      <c r="B7977" s="1">
        <v>92</v>
      </c>
      <c r="C7977" s="1">
        <v>34411.360000000001</v>
      </c>
      <c r="D7977" s="1">
        <v>8292.76</v>
      </c>
      <c r="E7977" s="1">
        <v>42704.13</v>
      </c>
    </row>
    <row r="7978" spans="1:5">
      <c r="A7978" s="1">
        <v>1993</v>
      </c>
      <c r="B7978" s="1">
        <v>93</v>
      </c>
      <c r="C7978" s="1">
        <v>26094</v>
      </c>
      <c r="D7978" s="1">
        <v>5683.01</v>
      </c>
      <c r="E7978" s="1">
        <v>31777.01</v>
      </c>
    </row>
    <row r="7979" spans="1:5">
      <c r="A7979" s="1">
        <v>1993</v>
      </c>
      <c r="B7979" s="1">
        <v>94</v>
      </c>
      <c r="C7979" s="1">
        <v>19147.97</v>
      </c>
      <c r="D7979" s="1">
        <v>3699.92</v>
      </c>
      <c r="E7979" s="1">
        <v>22847.89</v>
      </c>
    </row>
    <row r="7980" spans="1:5">
      <c r="A7980" s="1">
        <v>1993</v>
      </c>
      <c r="B7980" s="1">
        <v>95</v>
      </c>
      <c r="C7980" s="1">
        <v>13780.49</v>
      </c>
      <c r="D7980" s="1">
        <v>2421.7600000000002</v>
      </c>
      <c r="E7980" s="1">
        <v>16202.24</v>
      </c>
    </row>
    <row r="7981" spans="1:5">
      <c r="A7981" s="1">
        <v>1993</v>
      </c>
      <c r="B7981" s="1">
        <v>96</v>
      </c>
      <c r="C7981" s="1">
        <v>9671.82</v>
      </c>
      <c r="D7981" s="1">
        <v>1603.04</v>
      </c>
      <c r="E7981" s="1">
        <v>11274.85</v>
      </c>
    </row>
    <row r="7982" spans="1:5">
      <c r="A7982" s="1">
        <v>1993</v>
      </c>
      <c r="B7982" s="1">
        <v>97</v>
      </c>
      <c r="C7982" s="1">
        <v>6629.52</v>
      </c>
      <c r="D7982" s="1">
        <v>1024.3699999999999</v>
      </c>
      <c r="E7982" s="1">
        <v>7653.89</v>
      </c>
    </row>
    <row r="7983" spans="1:5">
      <c r="A7983" s="1">
        <v>1993</v>
      </c>
      <c r="B7983" s="1">
        <v>98</v>
      </c>
      <c r="C7983" s="1">
        <v>4458.78</v>
      </c>
      <c r="D7983" s="1">
        <v>636.63</v>
      </c>
      <c r="E7983" s="1">
        <v>5095.3999999999996</v>
      </c>
    </row>
    <row r="7984" spans="1:5">
      <c r="A7984" s="1">
        <v>1993</v>
      </c>
      <c r="B7984" s="1">
        <v>99</v>
      </c>
      <c r="C7984" s="1">
        <v>2941.95</v>
      </c>
      <c r="D7984" s="1">
        <v>394.22</v>
      </c>
      <c r="E7984" s="1">
        <v>3336.17</v>
      </c>
    </row>
    <row r="7985" spans="1:5">
      <c r="A7985" s="1">
        <v>1993</v>
      </c>
      <c r="B7985" s="1">
        <v>100</v>
      </c>
      <c r="C7985" s="1">
        <v>1881.54</v>
      </c>
      <c r="D7985" s="1">
        <v>231.06</v>
      </c>
      <c r="E7985" s="1">
        <v>2112.6</v>
      </c>
    </row>
    <row r="7986" spans="1:5">
      <c r="A7986" s="1">
        <v>1993</v>
      </c>
      <c r="B7986" s="1">
        <v>101</v>
      </c>
      <c r="C7986" s="1">
        <v>1148.67</v>
      </c>
      <c r="D7986" s="1">
        <v>129.18</v>
      </c>
      <c r="E7986" s="1">
        <v>1277.8499999999999</v>
      </c>
    </row>
    <row r="7987" spans="1:5">
      <c r="A7987" s="1">
        <v>1993</v>
      </c>
      <c r="B7987" s="1">
        <v>102</v>
      </c>
      <c r="C7987" s="1">
        <v>661.62</v>
      </c>
      <c r="D7987" s="1">
        <v>72.260000000000005</v>
      </c>
      <c r="E7987" s="1">
        <v>733.89</v>
      </c>
    </row>
    <row r="7988" spans="1:5">
      <c r="A7988" s="1">
        <v>1993</v>
      </c>
      <c r="B7988" s="1">
        <v>103</v>
      </c>
      <c r="C7988" s="1">
        <v>379.08</v>
      </c>
      <c r="D7988" s="1">
        <v>40.33</v>
      </c>
      <c r="E7988" s="1">
        <v>419.42</v>
      </c>
    </row>
    <row r="7989" spans="1:5">
      <c r="A7989" s="1">
        <v>1993</v>
      </c>
      <c r="B7989" s="1">
        <v>104</v>
      </c>
      <c r="C7989" s="1">
        <v>219.58</v>
      </c>
      <c r="D7989" s="1">
        <v>23.19</v>
      </c>
      <c r="E7989" s="1">
        <v>242.77</v>
      </c>
    </row>
    <row r="7990" spans="1:5">
      <c r="A7990" s="1">
        <v>1993</v>
      </c>
      <c r="B7990" s="1">
        <v>105</v>
      </c>
      <c r="C7990" s="1">
        <v>113.6</v>
      </c>
      <c r="D7990" s="1">
        <v>12.27</v>
      </c>
      <c r="E7990" s="1">
        <v>125.87</v>
      </c>
    </row>
    <row r="7991" spans="1:5">
      <c r="A7991" s="1">
        <v>1993</v>
      </c>
      <c r="B7991" s="1">
        <v>106</v>
      </c>
      <c r="C7991" s="1">
        <v>53.97</v>
      </c>
      <c r="D7991" s="1">
        <v>5.43</v>
      </c>
      <c r="E7991" s="1">
        <v>59.41</v>
      </c>
    </row>
    <row r="7992" spans="1:5">
      <c r="A7992" s="1">
        <v>1993</v>
      </c>
      <c r="B7992" s="1">
        <v>107</v>
      </c>
      <c r="C7992" s="1">
        <v>30.07</v>
      </c>
      <c r="D7992" s="1">
        <v>3.22</v>
      </c>
      <c r="E7992" s="1">
        <v>33.29</v>
      </c>
    </row>
    <row r="7993" spans="1:5">
      <c r="A7993" s="1">
        <v>1993</v>
      </c>
      <c r="B7993" s="1">
        <v>108</v>
      </c>
      <c r="C7993" s="1">
        <v>19.43</v>
      </c>
      <c r="D7993" s="1">
        <v>1.42</v>
      </c>
      <c r="E7993" s="1">
        <v>20.85</v>
      </c>
    </row>
    <row r="7994" spans="1:5">
      <c r="A7994" s="1">
        <v>1993</v>
      </c>
      <c r="B7994" s="1">
        <v>109</v>
      </c>
      <c r="C7994" s="1">
        <v>8.31</v>
      </c>
      <c r="D7994" s="1">
        <v>0.22</v>
      </c>
      <c r="E7994" s="1">
        <v>8.5299999999999994</v>
      </c>
    </row>
    <row r="7995" spans="1:5">
      <c r="A7995" s="1">
        <v>1993</v>
      </c>
      <c r="B7995" s="1" t="s">
        <v>121</v>
      </c>
      <c r="C7995" s="1">
        <v>3.88</v>
      </c>
      <c r="D7995" s="1">
        <v>0</v>
      </c>
      <c r="E7995" s="1">
        <v>3.88</v>
      </c>
    </row>
    <row r="7996" spans="1:5">
      <c r="A7996" s="1">
        <v>1994</v>
      </c>
      <c r="B7996" s="1">
        <v>0</v>
      </c>
      <c r="C7996" s="1">
        <v>367383.39</v>
      </c>
      <c r="D7996" s="1">
        <v>386610.1</v>
      </c>
      <c r="E7996" s="1">
        <v>753993.5</v>
      </c>
    </row>
    <row r="7997" spans="1:5">
      <c r="A7997" s="1">
        <v>1994</v>
      </c>
      <c r="B7997" s="1">
        <v>1</v>
      </c>
      <c r="C7997" s="1">
        <v>368799.13</v>
      </c>
      <c r="D7997" s="1">
        <v>387272.52</v>
      </c>
      <c r="E7997" s="1">
        <v>756071.65</v>
      </c>
    </row>
    <row r="7998" spans="1:5">
      <c r="A7998" s="1">
        <v>1994</v>
      </c>
      <c r="B7998" s="1">
        <v>2</v>
      </c>
      <c r="C7998" s="1">
        <v>380711.07</v>
      </c>
      <c r="D7998" s="1">
        <v>398622.49</v>
      </c>
      <c r="E7998" s="1">
        <v>779333.56</v>
      </c>
    </row>
    <row r="7999" spans="1:5">
      <c r="A7999" s="1">
        <v>1994</v>
      </c>
      <c r="B7999" s="1">
        <v>3</v>
      </c>
      <c r="C7999" s="1">
        <v>384207.17</v>
      </c>
      <c r="D7999" s="1">
        <v>401072.72</v>
      </c>
      <c r="E7999" s="1">
        <v>785279.89</v>
      </c>
    </row>
    <row r="8000" spans="1:5">
      <c r="A8000" s="1">
        <v>1994</v>
      </c>
      <c r="B8000" s="1">
        <v>4</v>
      </c>
      <c r="C8000" s="1">
        <v>378280.56</v>
      </c>
      <c r="D8000" s="1">
        <v>394712.03</v>
      </c>
      <c r="E8000" s="1">
        <v>772992.59</v>
      </c>
    </row>
    <row r="8001" spans="1:5">
      <c r="A8001" s="1">
        <v>1994</v>
      </c>
      <c r="B8001" s="1">
        <v>5</v>
      </c>
      <c r="C8001" s="1">
        <v>376075.45</v>
      </c>
      <c r="D8001" s="1">
        <v>393292.14</v>
      </c>
      <c r="E8001" s="1">
        <v>769367.59</v>
      </c>
    </row>
    <row r="8002" spans="1:5">
      <c r="A8002" s="1">
        <v>1994</v>
      </c>
      <c r="B8002" s="1">
        <v>6</v>
      </c>
      <c r="C8002" s="1">
        <v>379256.12</v>
      </c>
      <c r="D8002" s="1">
        <v>396627.02</v>
      </c>
      <c r="E8002" s="1">
        <v>775883.15</v>
      </c>
    </row>
    <row r="8003" spans="1:5">
      <c r="A8003" s="1">
        <v>1994</v>
      </c>
      <c r="B8003" s="1">
        <v>7</v>
      </c>
      <c r="C8003" s="1">
        <v>371932.5</v>
      </c>
      <c r="D8003" s="1">
        <v>388858.29</v>
      </c>
      <c r="E8003" s="1">
        <v>760790.78</v>
      </c>
    </row>
    <row r="8004" spans="1:5">
      <c r="A8004" s="1">
        <v>1994</v>
      </c>
      <c r="B8004" s="1">
        <v>8</v>
      </c>
      <c r="C8004" s="1">
        <v>367156.44</v>
      </c>
      <c r="D8004" s="1">
        <v>384204.11</v>
      </c>
      <c r="E8004" s="1">
        <v>751360.55</v>
      </c>
    </row>
    <row r="8005" spans="1:5">
      <c r="A8005" s="1">
        <v>1994</v>
      </c>
      <c r="B8005" s="1">
        <v>9</v>
      </c>
      <c r="C8005" s="1">
        <v>364694.63</v>
      </c>
      <c r="D8005" s="1">
        <v>381796.09</v>
      </c>
      <c r="E8005" s="1">
        <v>746490.72</v>
      </c>
    </row>
    <row r="8006" spans="1:5">
      <c r="A8006" s="1">
        <v>1994</v>
      </c>
      <c r="B8006" s="1">
        <v>10</v>
      </c>
      <c r="C8006" s="1">
        <v>353598.01</v>
      </c>
      <c r="D8006" s="1">
        <v>370101.39</v>
      </c>
      <c r="E8006" s="1">
        <v>723699.39</v>
      </c>
    </row>
    <row r="8007" spans="1:5">
      <c r="A8007" s="1">
        <v>1994</v>
      </c>
      <c r="B8007" s="1">
        <v>11</v>
      </c>
      <c r="C8007" s="1">
        <v>352577.25</v>
      </c>
      <c r="D8007" s="1">
        <v>368418</v>
      </c>
      <c r="E8007" s="1">
        <v>720995.25</v>
      </c>
    </row>
    <row r="8008" spans="1:5">
      <c r="A8008" s="1">
        <v>1994</v>
      </c>
      <c r="B8008" s="1">
        <v>12</v>
      </c>
      <c r="C8008" s="1">
        <v>353303.09</v>
      </c>
      <c r="D8008" s="1">
        <v>368549.18</v>
      </c>
      <c r="E8008" s="1">
        <v>721852.28</v>
      </c>
    </row>
    <row r="8009" spans="1:5">
      <c r="A8009" s="1">
        <v>1994</v>
      </c>
      <c r="B8009" s="1">
        <v>13</v>
      </c>
      <c r="C8009" s="1">
        <v>358337.38</v>
      </c>
      <c r="D8009" s="1">
        <v>373266.93</v>
      </c>
      <c r="E8009" s="1">
        <v>731604.31</v>
      </c>
    </row>
    <row r="8010" spans="1:5">
      <c r="A8010" s="1">
        <v>1994</v>
      </c>
      <c r="B8010" s="1">
        <v>14</v>
      </c>
      <c r="C8010" s="1">
        <v>357745.78</v>
      </c>
      <c r="D8010" s="1">
        <v>373375.97</v>
      </c>
      <c r="E8010" s="1">
        <v>731121.74</v>
      </c>
    </row>
    <row r="8011" spans="1:5">
      <c r="A8011" s="1">
        <v>1994</v>
      </c>
      <c r="B8011" s="1">
        <v>15</v>
      </c>
      <c r="C8011" s="1">
        <v>347544.05</v>
      </c>
      <c r="D8011" s="1">
        <v>363142.12</v>
      </c>
      <c r="E8011" s="1">
        <v>710686.18</v>
      </c>
    </row>
    <row r="8012" spans="1:5">
      <c r="A8012" s="1">
        <v>1994</v>
      </c>
      <c r="B8012" s="1">
        <v>16</v>
      </c>
      <c r="C8012" s="1">
        <v>324637.98</v>
      </c>
      <c r="D8012" s="1">
        <v>338789.64</v>
      </c>
      <c r="E8012" s="1">
        <v>663427.61</v>
      </c>
    </row>
    <row r="8013" spans="1:5">
      <c r="A8013" s="1">
        <v>1994</v>
      </c>
      <c r="B8013" s="1">
        <v>17</v>
      </c>
      <c r="C8013" s="1">
        <v>318651.2</v>
      </c>
      <c r="D8013" s="1">
        <v>331985.39</v>
      </c>
      <c r="E8013" s="1">
        <v>650636.59</v>
      </c>
    </row>
    <row r="8014" spans="1:5">
      <c r="A8014" s="1">
        <v>1994</v>
      </c>
      <c r="B8014" s="1">
        <v>18</v>
      </c>
      <c r="C8014" s="1">
        <v>330201.68</v>
      </c>
      <c r="D8014" s="1">
        <v>340561.63</v>
      </c>
      <c r="E8014" s="1">
        <v>670763.31000000006</v>
      </c>
    </row>
    <row r="8015" spans="1:5">
      <c r="A8015" s="1">
        <v>1994</v>
      </c>
      <c r="B8015" s="1">
        <v>19</v>
      </c>
      <c r="C8015" s="1">
        <v>349748.14</v>
      </c>
      <c r="D8015" s="1">
        <v>351414.44</v>
      </c>
      <c r="E8015" s="1">
        <v>701162.58</v>
      </c>
    </row>
    <row r="8016" spans="1:5">
      <c r="A8016" s="1">
        <v>1994</v>
      </c>
      <c r="B8016" s="1">
        <v>20</v>
      </c>
      <c r="C8016" s="1">
        <v>362298.46</v>
      </c>
      <c r="D8016" s="1">
        <v>373062.52</v>
      </c>
      <c r="E8016" s="1">
        <v>735360.98</v>
      </c>
    </row>
    <row r="8017" spans="1:5">
      <c r="A8017" s="1">
        <v>1994</v>
      </c>
      <c r="B8017" s="1">
        <v>21</v>
      </c>
      <c r="C8017" s="1">
        <v>386251.2</v>
      </c>
      <c r="D8017" s="1">
        <v>396749.93</v>
      </c>
      <c r="E8017" s="1">
        <v>783001.13</v>
      </c>
    </row>
    <row r="8018" spans="1:5">
      <c r="A8018" s="1">
        <v>1994</v>
      </c>
      <c r="B8018" s="1">
        <v>22</v>
      </c>
      <c r="C8018" s="1">
        <v>409046.06</v>
      </c>
      <c r="D8018" s="1">
        <v>416803.65</v>
      </c>
      <c r="E8018" s="1">
        <v>825849.71</v>
      </c>
    </row>
    <row r="8019" spans="1:5">
      <c r="A8019" s="1">
        <v>1994</v>
      </c>
      <c r="B8019" s="1">
        <v>23</v>
      </c>
      <c r="C8019" s="1">
        <v>431505.43</v>
      </c>
      <c r="D8019" s="1">
        <v>434579.4</v>
      </c>
      <c r="E8019" s="1">
        <v>866084.84</v>
      </c>
    </row>
    <row r="8020" spans="1:5">
      <c r="A8020" s="1">
        <v>1994</v>
      </c>
      <c r="B8020" s="1">
        <v>24</v>
      </c>
      <c r="C8020" s="1">
        <v>429998.02</v>
      </c>
      <c r="D8020" s="1">
        <v>430357.27</v>
      </c>
      <c r="E8020" s="1">
        <v>860355.28</v>
      </c>
    </row>
    <row r="8021" spans="1:5">
      <c r="A8021" s="1">
        <v>1994</v>
      </c>
      <c r="B8021" s="1">
        <v>25</v>
      </c>
      <c r="C8021" s="1">
        <v>446297.31</v>
      </c>
      <c r="D8021" s="1">
        <v>445050.5</v>
      </c>
      <c r="E8021" s="1">
        <v>891347.81</v>
      </c>
    </row>
    <row r="8022" spans="1:5">
      <c r="A8022" s="1">
        <v>1994</v>
      </c>
      <c r="B8022" s="1">
        <v>26</v>
      </c>
      <c r="C8022" s="1">
        <v>452222.55</v>
      </c>
      <c r="D8022" s="1">
        <v>450256.93</v>
      </c>
      <c r="E8022" s="1">
        <v>902479.48</v>
      </c>
    </row>
    <row r="8023" spans="1:5">
      <c r="A8023" s="1">
        <v>1994</v>
      </c>
      <c r="B8023" s="1">
        <v>27</v>
      </c>
      <c r="C8023" s="1">
        <v>464823.89</v>
      </c>
      <c r="D8023" s="1">
        <v>461753.93</v>
      </c>
      <c r="E8023" s="1">
        <v>926577.82</v>
      </c>
    </row>
    <row r="8024" spans="1:5">
      <c r="A8024" s="1">
        <v>1994</v>
      </c>
      <c r="B8024" s="1">
        <v>28</v>
      </c>
      <c r="C8024" s="1">
        <v>470129.59</v>
      </c>
      <c r="D8024" s="1">
        <v>464828.11</v>
      </c>
      <c r="E8024" s="1">
        <v>934957.7</v>
      </c>
    </row>
    <row r="8025" spans="1:5">
      <c r="A8025" s="1">
        <v>1994</v>
      </c>
      <c r="B8025" s="1">
        <v>29</v>
      </c>
      <c r="C8025" s="1">
        <v>475655.3</v>
      </c>
      <c r="D8025" s="1">
        <v>469308.1</v>
      </c>
      <c r="E8025" s="1">
        <v>944963.39</v>
      </c>
    </row>
    <row r="8026" spans="1:5">
      <c r="A8026" s="1">
        <v>1994</v>
      </c>
      <c r="B8026" s="1">
        <v>30</v>
      </c>
      <c r="C8026" s="1">
        <v>472887.15</v>
      </c>
      <c r="D8026" s="1">
        <v>466220.23</v>
      </c>
      <c r="E8026" s="1">
        <v>939107.38</v>
      </c>
    </row>
    <row r="8027" spans="1:5">
      <c r="A8027" s="1">
        <v>1994</v>
      </c>
      <c r="B8027" s="1">
        <v>31</v>
      </c>
      <c r="C8027" s="1">
        <v>467676.08</v>
      </c>
      <c r="D8027" s="1">
        <v>460240.74</v>
      </c>
      <c r="E8027" s="1">
        <v>927916.83</v>
      </c>
    </row>
    <row r="8028" spans="1:5">
      <c r="A8028" s="1">
        <v>1994</v>
      </c>
      <c r="B8028" s="1">
        <v>32</v>
      </c>
      <c r="C8028" s="1">
        <v>458685.13</v>
      </c>
      <c r="D8028" s="1">
        <v>452012.92</v>
      </c>
      <c r="E8028" s="1">
        <v>910698.05</v>
      </c>
    </row>
    <row r="8029" spans="1:5">
      <c r="A8029" s="1">
        <v>1994</v>
      </c>
      <c r="B8029" s="1">
        <v>33</v>
      </c>
      <c r="C8029" s="1">
        <v>445438.93</v>
      </c>
      <c r="D8029" s="1">
        <v>441252.58</v>
      </c>
      <c r="E8029" s="1">
        <v>886691.51</v>
      </c>
    </row>
    <row r="8030" spans="1:5">
      <c r="A8030" s="1">
        <v>1994</v>
      </c>
      <c r="B8030" s="1">
        <v>34</v>
      </c>
      <c r="C8030" s="1">
        <v>427896.6</v>
      </c>
      <c r="D8030" s="1">
        <v>423481.21</v>
      </c>
      <c r="E8030" s="1">
        <v>851377.81</v>
      </c>
    </row>
    <row r="8031" spans="1:5">
      <c r="A8031" s="1">
        <v>1994</v>
      </c>
      <c r="B8031" s="1">
        <v>35</v>
      </c>
      <c r="C8031" s="1">
        <v>423114.45</v>
      </c>
      <c r="D8031" s="1">
        <v>416923.14</v>
      </c>
      <c r="E8031" s="1">
        <v>840037.59</v>
      </c>
    </row>
    <row r="8032" spans="1:5">
      <c r="A8032" s="1">
        <v>1994</v>
      </c>
      <c r="B8032" s="1">
        <v>36</v>
      </c>
      <c r="C8032" s="1">
        <v>412419.61</v>
      </c>
      <c r="D8032" s="1">
        <v>405053.1</v>
      </c>
      <c r="E8032" s="1">
        <v>817472.72</v>
      </c>
    </row>
    <row r="8033" spans="1:5">
      <c r="A8033" s="1">
        <v>1994</v>
      </c>
      <c r="B8033" s="1">
        <v>37</v>
      </c>
      <c r="C8033" s="1">
        <v>400036.03</v>
      </c>
      <c r="D8033" s="1">
        <v>393701.7</v>
      </c>
      <c r="E8033" s="1">
        <v>793737.72</v>
      </c>
    </row>
    <row r="8034" spans="1:5">
      <c r="A8034" s="1">
        <v>1994</v>
      </c>
      <c r="B8034" s="1">
        <v>38</v>
      </c>
      <c r="C8034" s="1">
        <v>389127.93</v>
      </c>
      <c r="D8034" s="1">
        <v>384602.02</v>
      </c>
      <c r="E8034" s="1">
        <v>773729.95</v>
      </c>
    </row>
    <row r="8035" spans="1:5">
      <c r="A8035" s="1">
        <v>1994</v>
      </c>
      <c r="B8035" s="1">
        <v>39</v>
      </c>
      <c r="C8035" s="1">
        <v>378694.73</v>
      </c>
      <c r="D8035" s="1">
        <v>374848.07</v>
      </c>
      <c r="E8035" s="1">
        <v>753542.81</v>
      </c>
    </row>
    <row r="8036" spans="1:5">
      <c r="A8036" s="1">
        <v>1994</v>
      </c>
      <c r="B8036" s="1">
        <v>40</v>
      </c>
      <c r="C8036" s="1">
        <v>380333.38</v>
      </c>
      <c r="D8036" s="1">
        <v>376417.25</v>
      </c>
      <c r="E8036" s="1">
        <v>756750.63</v>
      </c>
    </row>
    <row r="8037" spans="1:5">
      <c r="A8037" s="1">
        <v>1994</v>
      </c>
      <c r="B8037" s="1">
        <v>41</v>
      </c>
      <c r="C8037" s="1">
        <v>377965.78</v>
      </c>
      <c r="D8037" s="1">
        <v>373769.76</v>
      </c>
      <c r="E8037" s="1">
        <v>751735.54</v>
      </c>
    </row>
    <row r="8038" spans="1:5">
      <c r="A8038" s="1">
        <v>1994</v>
      </c>
      <c r="B8038" s="1">
        <v>42</v>
      </c>
      <c r="C8038" s="1">
        <v>373684.07</v>
      </c>
      <c r="D8038" s="1">
        <v>369561.3</v>
      </c>
      <c r="E8038" s="1">
        <v>743245.38</v>
      </c>
    </row>
    <row r="8039" spans="1:5">
      <c r="A8039" s="1">
        <v>1994</v>
      </c>
      <c r="B8039" s="1">
        <v>43</v>
      </c>
      <c r="C8039" s="1">
        <v>380428.56</v>
      </c>
      <c r="D8039" s="1">
        <v>376887.22</v>
      </c>
      <c r="E8039" s="1">
        <v>757315.78</v>
      </c>
    </row>
    <row r="8040" spans="1:5">
      <c r="A8040" s="1">
        <v>1994</v>
      </c>
      <c r="B8040" s="1">
        <v>44</v>
      </c>
      <c r="C8040" s="1">
        <v>390288</v>
      </c>
      <c r="D8040" s="1">
        <v>386801.4</v>
      </c>
      <c r="E8040" s="1">
        <v>777089.41</v>
      </c>
    </row>
    <row r="8041" spans="1:5">
      <c r="A8041" s="1">
        <v>1994</v>
      </c>
      <c r="B8041" s="1">
        <v>45</v>
      </c>
      <c r="C8041" s="1">
        <v>405279.56</v>
      </c>
      <c r="D8041" s="1">
        <v>401492</v>
      </c>
      <c r="E8041" s="1">
        <v>806771.56</v>
      </c>
    </row>
    <row r="8042" spans="1:5">
      <c r="A8042" s="1">
        <v>1994</v>
      </c>
      <c r="B8042" s="1">
        <v>46</v>
      </c>
      <c r="C8042" s="1">
        <v>426273.37</v>
      </c>
      <c r="D8042" s="1">
        <v>422804.69</v>
      </c>
      <c r="E8042" s="1">
        <v>849078.06</v>
      </c>
    </row>
    <row r="8043" spans="1:5">
      <c r="A8043" s="1">
        <v>1994</v>
      </c>
      <c r="B8043" s="1">
        <v>47</v>
      </c>
      <c r="C8043" s="1">
        <v>450593.76</v>
      </c>
      <c r="D8043" s="1">
        <v>448332.13</v>
      </c>
      <c r="E8043" s="1">
        <v>898925.89</v>
      </c>
    </row>
    <row r="8044" spans="1:5">
      <c r="A8044" s="1">
        <v>1994</v>
      </c>
      <c r="B8044" s="1">
        <v>48</v>
      </c>
      <c r="C8044" s="1">
        <v>377766.94</v>
      </c>
      <c r="D8044" s="1">
        <v>375879.12</v>
      </c>
      <c r="E8044" s="1">
        <v>753646.06</v>
      </c>
    </row>
    <row r="8045" spans="1:5">
      <c r="A8045" s="1">
        <v>1994</v>
      </c>
      <c r="B8045" s="1">
        <v>49</v>
      </c>
      <c r="C8045" s="1">
        <v>364281.2</v>
      </c>
      <c r="D8045" s="1">
        <v>362123.95</v>
      </c>
      <c r="E8045" s="1">
        <v>726405.15</v>
      </c>
    </row>
    <row r="8046" spans="1:5">
      <c r="A8046" s="1">
        <v>1994</v>
      </c>
      <c r="B8046" s="1">
        <v>50</v>
      </c>
      <c r="C8046" s="1">
        <v>355089.27</v>
      </c>
      <c r="D8046" s="1">
        <v>353380.07</v>
      </c>
      <c r="E8046" s="1">
        <v>708469.35</v>
      </c>
    </row>
    <row r="8047" spans="1:5">
      <c r="A8047" s="1">
        <v>1994</v>
      </c>
      <c r="B8047" s="1">
        <v>51</v>
      </c>
      <c r="C8047" s="1">
        <v>344460.29</v>
      </c>
      <c r="D8047" s="1">
        <v>342478.08000000002</v>
      </c>
      <c r="E8047" s="1">
        <v>686938.37</v>
      </c>
    </row>
    <row r="8048" spans="1:5">
      <c r="A8048" s="1">
        <v>1994</v>
      </c>
      <c r="B8048" s="1">
        <v>52</v>
      </c>
      <c r="C8048" s="1">
        <v>316986.78999999998</v>
      </c>
      <c r="D8048" s="1">
        <v>314352.38</v>
      </c>
      <c r="E8048" s="1">
        <v>631339.17000000004</v>
      </c>
    </row>
    <row r="8049" spans="1:5">
      <c r="A8049" s="1">
        <v>1994</v>
      </c>
      <c r="B8049" s="1">
        <v>53</v>
      </c>
      <c r="C8049" s="1">
        <v>298255.76</v>
      </c>
      <c r="D8049" s="1">
        <v>294988.15999999997</v>
      </c>
      <c r="E8049" s="1">
        <v>593243.92000000004</v>
      </c>
    </row>
    <row r="8050" spans="1:5">
      <c r="A8050" s="1">
        <v>1994</v>
      </c>
      <c r="B8050" s="1">
        <v>54</v>
      </c>
      <c r="C8050" s="1">
        <v>307344.34999999998</v>
      </c>
      <c r="D8050" s="1">
        <v>303218.03999999998</v>
      </c>
      <c r="E8050" s="1">
        <v>610562.39</v>
      </c>
    </row>
    <row r="8051" spans="1:5">
      <c r="A8051" s="1">
        <v>1994</v>
      </c>
      <c r="B8051" s="1">
        <v>55</v>
      </c>
      <c r="C8051" s="1">
        <v>311049.40000000002</v>
      </c>
      <c r="D8051" s="1">
        <v>306513.01</v>
      </c>
      <c r="E8051" s="1">
        <v>617562.41</v>
      </c>
    </row>
    <row r="8052" spans="1:5">
      <c r="A8052" s="1">
        <v>1994</v>
      </c>
      <c r="B8052" s="1">
        <v>56</v>
      </c>
      <c r="C8052" s="1">
        <v>310865.11</v>
      </c>
      <c r="D8052" s="1">
        <v>306145.78999999998</v>
      </c>
      <c r="E8052" s="1">
        <v>617010.9</v>
      </c>
    </row>
    <row r="8053" spans="1:5">
      <c r="A8053" s="1">
        <v>1994</v>
      </c>
      <c r="B8053" s="1">
        <v>57</v>
      </c>
      <c r="C8053" s="1">
        <v>303366.71999999997</v>
      </c>
      <c r="D8053" s="1">
        <v>298121.34000000003</v>
      </c>
      <c r="E8053" s="1">
        <v>601488.06000000006</v>
      </c>
    </row>
    <row r="8054" spans="1:5">
      <c r="A8054" s="1">
        <v>1994</v>
      </c>
      <c r="B8054" s="1">
        <v>58</v>
      </c>
      <c r="C8054" s="1">
        <v>297598.21999999997</v>
      </c>
      <c r="D8054" s="1">
        <v>291431.43</v>
      </c>
      <c r="E8054" s="1">
        <v>589029.64</v>
      </c>
    </row>
    <row r="8055" spans="1:5">
      <c r="A8055" s="1">
        <v>1994</v>
      </c>
      <c r="B8055" s="1">
        <v>59</v>
      </c>
      <c r="C8055" s="1">
        <v>290710.03999999998</v>
      </c>
      <c r="D8055" s="1">
        <v>283763.36</v>
      </c>
      <c r="E8055" s="1">
        <v>574473.4</v>
      </c>
    </row>
    <row r="8056" spans="1:5">
      <c r="A8056" s="1">
        <v>1994</v>
      </c>
      <c r="B8056" s="1">
        <v>60</v>
      </c>
      <c r="C8056" s="1">
        <v>285199.78999999998</v>
      </c>
      <c r="D8056" s="1">
        <v>276183.57</v>
      </c>
      <c r="E8056" s="1">
        <v>561383.36</v>
      </c>
    </row>
    <row r="8057" spans="1:5">
      <c r="A8057" s="1">
        <v>1994</v>
      </c>
      <c r="B8057" s="1">
        <v>61</v>
      </c>
      <c r="C8057" s="1">
        <v>285457.90999999997</v>
      </c>
      <c r="D8057" s="1">
        <v>273653.88</v>
      </c>
      <c r="E8057" s="1">
        <v>559111.79</v>
      </c>
    </row>
    <row r="8058" spans="1:5">
      <c r="A8058" s="1">
        <v>1994</v>
      </c>
      <c r="B8058" s="1">
        <v>62</v>
      </c>
      <c r="C8058" s="1">
        <v>290291.8</v>
      </c>
      <c r="D8058" s="1">
        <v>274971.65000000002</v>
      </c>
      <c r="E8058" s="1">
        <v>565263.44999999995</v>
      </c>
    </row>
    <row r="8059" spans="1:5">
      <c r="A8059" s="1">
        <v>1994</v>
      </c>
      <c r="B8059" s="1">
        <v>63</v>
      </c>
      <c r="C8059" s="1">
        <v>294683.96000000002</v>
      </c>
      <c r="D8059" s="1">
        <v>273915.62</v>
      </c>
      <c r="E8059" s="1">
        <v>568599.57999999996</v>
      </c>
    </row>
    <row r="8060" spans="1:5">
      <c r="A8060" s="1">
        <v>1994</v>
      </c>
      <c r="B8060" s="1">
        <v>64</v>
      </c>
      <c r="C8060" s="1">
        <v>294051.89</v>
      </c>
      <c r="D8060" s="1">
        <v>268078.31</v>
      </c>
      <c r="E8060" s="1">
        <v>562130.19999999995</v>
      </c>
    </row>
    <row r="8061" spans="1:5">
      <c r="A8061" s="1">
        <v>1994</v>
      </c>
      <c r="B8061" s="1">
        <v>65</v>
      </c>
      <c r="C8061" s="1">
        <v>288987.84999999998</v>
      </c>
      <c r="D8061" s="1">
        <v>260268.83</v>
      </c>
      <c r="E8061" s="1">
        <v>549256.68000000005</v>
      </c>
    </row>
    <row r="8062" spans="1:5">
      <c r="A8062" s="1">
        <v>1994</v>
      </c>
      <c r="B8062" s="1">
        <v>66</v>
      </c>
      <c r="C8062" s="1">
        <v>284655.99</v>
      </c>
      <c r="D8062" s="1">
        <v>254059.3</v>
      </c>
      <c r="E8062" s="1">
        <v>538715.29</v>
      </c>
    </row>
    <row r="8063" spans="1:5">
      <c r="A8063" s="1">
        <v>1994</v>
      </c>
      <c r="B8063" s="1">
        <v>67</v>
      </c>
      <c r="C8063" s="1">
        <v>284215.25</v>
      </c>
      <c r="D8063" s="1">
        <v>250645.82</v>
      </c>
      <c r="E8063" s="1">
        <v>534861.07999999996</v>
      </c>
    </row>
    <row r="8064" spans="1:5">
      <c r="A8064" s="1">
        <v>1994</v>
      </c>
      <c r="B8064" s="1">
        <v>68</v>
      </c>
      <c r="C8064" s="1">
        <v>284480.53000000003</v>
      </c>
      <c r="D8064" s="1">
        <v>246205.66</v>
      </c>
      <c r="E8064" s="1">
        <v>530686.19999999995</v>
      </c>
    </row>
    <row r="8065" spans="1:5">
      <c r="A8065" s="1">
        <v>1994</v>
      </c>
      <c r="B8065" s="1">
        <v>69</v>
      </c>
      <c r="C8065" s="1">
        <v>282657.09999999998</v>
      </c>
      <c r="D8065" s="1">
        <v>238323.59</v>
      </c>
      <c r="E8065" s="1">
        <v>520980.68</v>
      </c>
    </row>
    <row r="8066" spans="1:5">
      <c r="A8066" s="1">
        <v>1994</v>
      </c>
      <c r="B8066" s="1">
        <v>70</v>
      </c>
      <c r="C8066" s="1">
        <v>280851.44</v>
      </c>
      <c r="D8066" s="1">
        <v>229940.23</v>
      </c>
      <c r="E8066" s="1">
        <v>510791.67999999999</v>
      </c>
    </row>
    <row r="8067" spans="1:5">
      <c r="A8067" s="1">
        <v>1994</v>
      </c>
      <c r="B8067" s="1">
        <v>71</v>
      </c>
      <c r="C8067" s="1">
        <v>281863.05</v>
      </c>
      <c r="D8067" s="1">
        <v>224713.18</v>
      </c>
      <c r="E8067" s="1">
        <v>506576.22</v>
      </c>
    </row>
    <row r="8068" spans="1:5">
      <c r="A8068" s="1">
        <v>1994</v>
      </c>
      <c r="B8068" s="1">
        <v>72</v>
      </c>
      <c r="C8068" s="1">
        <v>287706.99</v>
      </c>
      <c r="D8068" s="1">
        <v>222979.08</v>
      </c>
      <c r="E8068" s="1">
        <v>510686.07</v>
      </c>
    </row>
    <row r="8069" spans="1:5">
      <c r="A8069" s="1">
        <v>1994</v>
      </c>
      <c r="B8069" s="1">
        <v>73</v>
      </c>
      <c r="C8069" s="1">
        <v>294958.2</v>
      </c>
      <c r="D8069" s="1">
        <v>221705.84</v>
      </c>
      <c r="E8069" s="1">
        <v>516664.04</v>
      </c>
    </row>
    <row r="8070" spans="1:5">
      <c r="A8070" s="1">
        <v>1994</v>
      </c>
      <c r="B8070" s="1">
        <v>74</v>
      </c>
      <c r="C8070" s="1">
        <v>273377.81</v>
      </c>
      <c r="D8070" s="1">
        <v>199150.52</v>
      </c>
      <c r="E8070" s="1">
        <v>472528.34</v>
      </c>
    </row>
    <row r="8071" spans="1:5">
      <c r="A8071" s="1">
        <v>1994</v>
      </c>
      <c r="B8071" s="1">
        <v>75</v>
      </c>
      <c r="C8071" s="1">
        <v>221726.93</v>
      </c>
      <c r="D8071" s="1">
        <v>155309.16</v>
      </c>
      <c r="E8071" s="1">
        <v>377036.09</v>
      </c>
    </row>
    <row r="8072" spans="1:5">
      <c r="A8072" s="1">
        <v>1994</v>
      </c>
      <c r="B8072" s="1">
        <v>76</v>
      </c>
      <c r="C8072" s="1">
        <v>194126.57</v>
      </c>
      <c r="D8072" s="1">
        <v>130780.68</v>
      </c>
      <c r="E8072" s="1">
        <v>324907.25</v>
      </c>
    </row>
    <row r="8073" spans="1:5">
      <c r="A8073" s="1">
        <v>1994</v>
      </c>
      <c r="B8073" s="1">
        <v>77</v>
      </c>
      <c r="C8073" s="1">
        <v>197861.08</v>
      </c>
      <c r="D8073" s="1">
        <v>129072.95</v>
      </c>
      <c r="E8073" s="1">
        <v>326934.03000000003</v>
      </c>
    </row>
    <row r="8074" spans="1:5">
      <c r="A8074" s="1">
        <v>1994</v>
      </c>
      <c r="B8074" s="1">
        <v>78</v>
      </c>
      <c r="C8074" s="1">
        <v>205609.9</v>
      </c>
      <c r="D8074" s="1">
        <v>128787.69</v>
      </c>
      <c r="E8074" s="1">
        <v>334397.59000000003</v>
      </c>
    </row>
    <row r="8075" spans="1:5">
      <c r="A8075" s="1">
        <v>1994</v>
      </c>
      <c r="B8075" s="1">
        <v>79</v>
      </c>
      <c r="C8075" s="1">
        <v>206876.13</v>
      </c>
      <c r="D8075" s="1">
        <v>123700.33</v>
      </c>
      <c r="E8075" s="1">
        <v>330576.46000000002</v>
      </c>
    </row>
    <row r="8076" spans="1:5">
      <c r="A8076" s="1">
        <v>1994</v>
      </c>
      <c r="B8076" s="1">
        <v>80</v>
      </c>
      <c r="C8076" s="1">
        <v>199957.78</v>
      </c>
      <c r="D8076" s="1">
        <v>113548.56</v>
      </c>
      <c r="E8076" s="1">
        <v>313506.34000000003</v>
      </c>
    </row>
    <row r="8077" spans="1:5">
      <c r="A8077" s="1">
        <v>1994</v>
      </c>
      <c r="B8077" s="1">
        <v>81</v>
      </c>
      <c r="C8077" s="1">
        <v>184921.72</v>
      </c>
      <c r="D8077" s="1">
        <v>100547.62</v>
      </c>
      <c r="E8077" s="1">
        <v>285469.34000000003</v>
      </c>
    </row>
    <row r="8078" spans="1:5">
      <c r="A8078" s="1">
        <v>1994</v>
      </c>
      <c r="B8078" s="1">
        <v>82</v>
      </c>
      <c r="C8078" s="1">
        <v>169514.16</v>
      </c>
      <c r="D8078" s="1">
        <v>87693.53</v>
      </c>
      <c r="E8078" s="1">
        <v>257207.7</v>
      </c>
    </row>
    <row r="8079" spans="1:5">
      <c r="A8079" s="1">
        <v>1994</v>
      </c>
      <c r="B8079" s="1">
        <v>83</v>
      </c>
      <c r="C8079" s="1">
        <v>155442.72</v>
      </c>
      <c r="D8079" s="1">
        <v>75708.800000000003</v>
      </c>
      <c r="E8079" s="1">
        <v>231151.52</v>
      </c>
    </row>
    <row r="8080" spans="1:5">
      <c r="A8080" s="1">
        <v>1994</v>
      </c>
      <c r="B8080" s="1">
        <v>84</v>
      </c>
      <c r="C8080" s="1">
        <v>142194.59</v>
      </c>
      <c r="D8080" s="1">
        <v>64886.42</v>
      </c>
      <c r="E8080" s="1">
        <v>207081.01</v>
      </c>
    </row>
    <row r="8081" spans="1:5">
      <c r="A8081" s="1">
        <v>1994</v>
      </c>
      <c r="B8081" s="1">
        <v>85</v>
      </c>
      <c r="C8081" s="1">
        <v>129120.06</v>
      </c>
      <c r="D8081" s="1">
        <v>54930.33</v>
      </c>
      <c r="E8081" s="1">
        <v>184050.39</v>
      </c>
    </row>
    <row r="8082" spans="1:5">
      <c r="A8082" s="1">
        <v>1994</v>
      </c>
      <c r="B8082" s="1">
        <v>86</v>
      </c>
      <c r="C8082" s="1">
        <v>113683.77</v>
      </c>
      <c r="D8082" s="1">
        <v>45063.88</v>
      </c>
      <c r="E8082" s="1">
        <v>158747.66</v>
      </c>
    </row>
    <row r="8083" spans="1:5">
      <c r="A8083" s="1">
        <v>1994</v>
      </c>
      <c r="B8083" s="1">
        <v>87</v>
      </c>
      <c r="C8083" s="1">
        <v>97652.99</v>
      </c>
      <c r="D8083" s="1">
        <v>36001.120000000003</v>
      </c>
      <c r="E8083" s="1">
        <v>133654.10999999999</v>
      </c>
    </row>
    <row r="8084" spans="1:5">
      <c r="A8084" s="1">
        <v>1994</v>
      </c>
      <c r="B8084" s="1">
        <v>88</v>
      </c>
      <c r="C8084" s="1">
        <v>82977.42</v>
      </c>
      <c r="D8084" s="1">
        <v>28295.360000000001</v>
      </c>
      <c r="E8084" s="1">
        <v>111272.78</v>
      </c>
    </row>
    <row r="8085" spans="1:5">
      <c r="A8085" s="1">
        <v>1994</v>
      </c>
      <c r="B8085" s="1">
        <v>89</v>
      </c>
      <c r="C8085" s="1">
        <v>69255.78</v>
      </c>
      <c r="D8085" s="1">
        <v>21833.16</v>
      </c>
      <c r="E8085" s="1">
        <v>91088.94</v>
      </c>
    </row>
    <row r="8086" spans="1:5">
      <c r="A8086" s="1">
        <v>1994</v>
      </c>
      <c r="B8086" s="1">
        <v>90</v>
      </c>
      <c r="C8086" s="1">
        <v>57079.31</v>
      </c>
      <c r="D8086" s="1">
        <v>16587.240000000002</v>
      </c>
      <c r="E8086" s="1">
        <v>73666.55</v>
      </c>
    </row>
    <row r="8087" spans="1:5">
      <c r="A8087" s="1">
        <v>1994</v>
      </c>
      <c r="B8087" s="1">
        <v>91</v>
      </c>
      <c r="C8087" s="1">
        <v>45904.29</v>
      </c>
      <c r="D8087" s="1">
        <v>12219.31</v>
      </c>
      <c r="E8087" s="1">
        <v>58123.6</v>
      </c>
    </row>
    <row r="8088" spans="1:5">
      <c r="A8088" s="1">
        <v>1994</v>
      </c>
      <c r="B8088" s="1">
        <v>92</v>
      </c>
      <c r="C8088" s="1">
        <v>35870.82</v>
      </c>
      <c r="D8088" s="1">
        <v>8746.24</v>
      </c>
      <c r="E8088" s="1">
        <v>44617.06</v>
      </c>
    </row>
    <row r="8089" spans="1:5">
      <c r="A8089" s="1">
        <v>1994</v>
      </c>
      <c r="B8089" s="1">
        <v>93</v>
      </c>
      <c r="C8089" s="1">
        <v>27355.72</v>
      </c>
      <c r="D8089" s="1">
        <v>6104.9</v>
      </c>
      <c r="E8089" s="1">
        <v>33460.620000000003</v>
      </c>
    </row>
    <row r="8090" spans="1:5">
      <c r="A8090" s="1">
        <v>1994</v>
      </c>
      <c r="B8090" s="1">
        <v>94</v>
      </c>
      <c r="C8090" s="1">
        <v>20250.939999999999</v>
      </c>
      <c r="D8090" s="1">
        <v>4102.62</v>
      </c>
      <c r="E8090" s="1">
        <v>24353.56</v>
      </c>
    </row>
    <row r="8091" spans="1:5">
      <c r="A8091" s="1">
        <v>1994</v>
      </c>
      <c r="B8091" s="1">
        <v>95</v>
      </c>
      <c r="C8091" s="1">
        <v>14501.15</v>
      </c>
      <c r="D8091" s="1">
        <v>2606.8200000000002</v>
      </c>
      <c r="E8091" s="1">
        <v>17107.97</v>
      </c>
    </row>
    <row r="8092" spans="1:5">
      <c r="A8092" s="1">
        <v>1994</v>
      </c>
      <c r="B8092" s="1">
        <v>96</v>
      </c>
      <c r="C8092" s="1">
        <v>10167.67</v>
      </c>
      <c r="D8092" s="1">
        <v>1657.48</v>
      </c>
      <c r="E8092" s="1">
        <v>11825.15</v>
      </c>
    </row>
    <row r="8093" spans="1:5">
      <c r="A8093" s="1">
        <v>1994</v>
      </c>
      <c r="B8093" s="1">
        <v>97</v>
      </c>
      <c r="C8093" s="1">
        <v>6909.75</v>
      </c>
      <c r="D8093" s="1">
        <v>1053.28</v>
      </c>
      <c r="E8093" s="1">
        <v>7963.03</v>
      </c>
    </row>
    <row r="8094" spans="1:5">
      <c r="A8094" s="1">
        <v>1994</v>
      </c>
      <c r="B8094" s="1">
        <v>98</v>
      </c>
      <c r="C8094" s="1">
        <v>4615.2700000000004</v>
      </c>
      <c r="D8094" s="1">
        <v>652.14</v>
      </c>
      <c r="E8094" s="1">
        <v>5267.41</v>
      </c>
    </row>
    <row r="8095" spans="1:5">
      <c r="A8095" s="1">
        <v>1994</v>
      </c>
      <c r="B8095" s="1">
        <v>99</v>
      </c>
      <c r="C8095" s="1">
        <v>3045.47</v>
      </c>
      <c r="D8095" s="1">
        <v>399.39</v>
      </c>
      <c r="E8095" s="1">
        <v>3444.86</v>
      </c>
    </row>
    <row r="8096" spans="1:5">
      <c r="A8096" s="1">
        <v>1994</v>
      </c>
      <c r="B8096" s="1">
        <v>100</v>
      </c>
      <c r="C8096" s="1">
        <v>1939.19</v>
      </c>
      <c r="D8096" s="1">
        <v>236.11</v>
      </c>
      <c r="E8096" s="1">
        <v>2175.3000000000002</v>
      </c>
    </row>
    <row r="8097" spans="1:5">
      <c r="A8097" s="1">
        <v>1994</v>
      </c>
      <c r="B8097" s="1">
        <v>101</v>
      </c>
      <c r="C8097" s="1">
        <v>1204.1199999999999</v>
      </c>
      <c r="D8097" s="1">
        <v>136.12</v>
      </c>
      <c r="E8097" s="1">
        <v>1340.24</v>
      </c>
    </row>
    <row r="8098" spans="1:5">
      <c r="A8098" s="1">
        <v>1994</v>
      </c>
      <c r="B8098" s="1">
        <v>102</v>
      </c>
      <c r="C8098" s="1">
        <v>713.44</v>
      </c>
      <c r="D8098" s="1">
        <v>72.349999999999994</v>
      </c>
      <c r="E8098" s="1">
        <v>785.79</v>
      </c>
    </row>
    <row r="8099" spans="1:5">
      <c r="A8099" s="1">
        <v>1994</v>
      </c>
      <c r="B8099" s="1">
        <v>103</v>
      </c>
      <c r="C8099" s="1">
        <v>398.43</v>
      </c>
      <c r="D8099" s="1">
        <v>37.64</v>
      </c>
      <c r="E8099" s="1">
        <v>436.07</v>
      </c>
    </row>
    <row r="8100" spans="1:5">
      <c r="A8100" s="1">
        <v>1994</v>
      </c>
      <c r="B8100" s="1">
        <v>104</v>
      </c>
      <c r="C8100" s="1">
        <v>224.1</v>
      </c>
      <c r="D8100" s="1">
        <v>21.23</v>
      </c>
      <c r="E8100" s="1">
        <v>245.33</v>
      </c>
    </row>
    <row r="8101" spans="1:5">
      <c r="A8101" s="1">
        <v>1994</v>
      </c>
      <c r="B8101" s="1">
        <v>105</v>
      </c>
      <c r="C8101" s="1">
        <v>123.81</v>
      </c>
      <c r="D8101" s="1">
        <v>12.22</v>
      </c>
      <c r="E8101" s="1">
        <v>136.03</v>
      </c>
    </row>
    <row r="8102" spans="1:5">
      <c r="A8102" s="1">
        <v>1994</v>
      </c>
      <c r="B8102" s="1">
        <v>106</v>
      </c>
      <c r="C8102" s="1">
        <v>60.71</v>
      </c>
      <c r="D8102" s="1">
        <v>5.99</v>
      </c>
      <c r="E8102" s="1">
        <v>66.7</v>
      </c>
    </row>
    <row r="8103" spans="1:5">
      <c r="A8103" s="1">
        <v>1994</v>
      </c>
      <c r="B8103" s="1">
        <v>107</v>
      </c>
      <c r="C8103" s="1">
        <v>27.28</v>
      </c>
      <c r="D8103" s="1">
        <v>2.91</v>
      </c>
      <c r="E8103" s="1">
        <v>30.19</v>
      </c>
    </row>
    <row r="8104" spans="1:5">
      <c r="A8104" s="1">
        <v>1994</v>
      </c>
      <c r="B8104" s="1">
        <v>108</v>
      </c>
      <c r="C8104" s="1">
        <v>16.78</v>
      </c>
      <c r="D8104" s="1">
        <v>1.21</v>
      </c>
      <c r="E8104" s="1">
        <v>17.98</v>
      </c>
    </row>
    <row r="8105" spans="1:5">
      <c r="A8105" s="1">
        <v>1994</v>
      </c>
      <c r="B8105" s="1">
        <v>109</v>
      </c>
      <c r="C8105" s="1">
        <v>10.69</v>
      </c>
      <c r="D8105" s="1">
        <v>0.24</v>
      </c>
      <c r="E8105" s="1">
        <v>10.93</v>
      </c>
    </row>
    <row r="8106" spans="1:5">
      <c r="A8106" s="1">
        <v>1994</v>
      </c>
      <c r="B8106" s="1" t="s">
        <v>121</v>
      </c>
      <c r="C8106" s="1">
        <v>5.77</v>
      </c>
      <c r="D8106" s="1">
        <v>0</v>
      </c>
      <c r="E8106" s="1">
        <v>5.77</v>
      </c>
    </row>
    <row r="8107" spans="1:5">
      <c r="A8107" s="1">
        <v>1995</v>
      </c>
      <c r="B8107" s="1">
        <v>0</v>
      </c>
      <c r="C8107" s="1">
        <v>357200.03</v>
      </c>
      <c r="D8107" s="1">
        <v>376267.77</v>
      </c>
      <c r="E8107" s="1">
        <v>733467.8</v>
      </c>
    </row>
    <row r="8108" spans="1:5">
      <c r="A8108" s="1">
        <v>1995</v>
      </c>
      <c r="B8108" s="1">
        <v>1</v>
      </c>
      <c r="C8108" s="1">
        <v>366355.56</v>
      </c>
      <c r="D8108" s="1">
        <v>385204.97</v>
      </c>
      <c r="E8108" s="1">
        <v>751560.53</v>
      </c>
    </row>
    <row r="8109" spans="1:5">
      <c r="A8109" s="1">
        <v>1995</v>
      </c>
      <c r="B8109" s="1">
        <v>2</v>
      </c>
      <c r="C8109" s="1">
        <v>368674.06</v>
      </c>
      <c r="D8109" s="1">
        <v>387054.59</v>
      </c>
      <c r="E8109" s="1">
        <v>755728.65</v>
      </c>
    </row>
    <row r="8110" spans="1:5">
      <c r="A8110" s="1">
        <v>1995</v>
      </c>
      <c r="B8110" s="1">
        <v>3</v>
      </c>
      <c r="C8110" s="1">
        <v>380660.9</v>
      </c>
      <c r="D8110" s="1">
        <v>398756.11</v>
      </c>
      <c r="E8110" s="1">
        <v>779417.01</v>
      </c>
    </row>
    <row r="8111" spans="1:5">
      <c r="A8111" s="1">
        <v>1995</v>
      </c>
      <c r="B8111" s="1">
        <v>4</v>
      </c>
      <c r="C8111" s="1">
        <v>384360.73</v>
      </c>
      <c r="D8111" s="1">
        <v>401521.24</v>
      </c>
      <c r="E8111" s="1">
        <v>785881.97</v>
      </c>
    </row>
    <row r="8112" spans="1:5">
      <c r="A8112" s="1">
        <v>1995</v>
      </c>
      <c r="B8112" s="1">
        <v>5</v>
      </c>
      <c r="C8112" s="1">
        <v>378157.07</v>
      </c>
      <c r="D8112" s="1">
        <v>395256.81</v>
      </c>
      <c r="E8112" s="1">
        <v>773413.88</v>
      </c>
    </row>
    <row r="8113" spans="1:5">
      <c r="A8113" s="1">
        <v>1995</v>
      </c>
      <c r="B8113" s="1">
        <v>6</v>
      </c>
      <c r="C8113" s="1">
        <v>376536.71</v>
      </c>
      <c r="D8113" s="1">
        <v>393872.05</v>
      </c>
      <c r="E8113" s="1">
        <v>770408.75</v>
      </c>
    </row>
    <row r="8114" spans="1:5">
      <c r="A8114" s="1">
        <v>1995</v>
      </c>
      <c r="B8114" s="1">
        <v>7</v>
      </c>
      <c r="C8114" s="1">
        <v>379391.04</v>
      </c>
      <c r="D8114" s="1">
        <v>397023.05</v>
      </c>
      <c r="E8114" s="1">
        <v>776414.08</v>
      </c>
    </row>
    <row r="8115" spans="1:5">
      <c r="A8115" s="1">
        <v>1995</v>
      </c>
      <c r="B8115" s="1">
        <v>8</v>
      </c>
      <c r="C8115" s="1">
        <v>372139.71</v>
      </c>
      <c r="D8115" s="1">
        <v>389283.69</v>
      </c>
      <c r="E8115" s="1">
        <v>761423.4</v>
      </c>
    </row>
    <row r="8116" spans="1:5">
      <c r="A8116" s="1">
        <v>1995</v>
      </c>
      <c r="B8116" s="1">
        <v>9</v>
      </c>
      <c r="C8116" s="1">
        <v>367457.72</v>
      </c>
      <c r="D8116" s="1">
        <v>384522.45</v>
      </c>
      <c r="E8116" s="1">
        <v>751980.17</v>
      </c>
    </row>
    <row r="8117" spans="1:5">
      <c r="A8117" s="1">
        <v>1995</v>
      </c>
      <c r="B8117" s="1">
        <v>10</v>
      </c>
      <c r="C8117" s="1">
        <v>365008.36</v>
      </c>
      <c r="D8117" s="1">
        <v>382611.77</v>
      </c>
      <c r="E8117" s="1">
        <v>747620.13</v>
      </c>
    </row>
    <row r="8118" spans="1:5">
      <c r="A8118" s="1">
        <v>1995</v>
      </c>
      <c r="B8118" s="1">
        <v>11</v>
      </c>
      <c r="C8118" s="1">
        <v>354237.88</v>
      </c>
      <c r="D8118" s="1">
        <v>370892.7</v>
      </c>
      <c r="E8118" s="1">
        <v>725130.58</v>
      </c>
    </row>
    <row r="8119" spans="1:5">
      <c r="A8119" s="1">
        <v>1995</v>
      </c>
      <c r="B8119" s="1">
        <v>12</v>
      </c>
      <c r="C8119" s="1">
        <v>352850.2</v>
      </c>
      <c r="D8119" s="1">
        <v>368603.44</v>
      </c>
      <c r="E8119" s="1">
        <v>721453.64</v>
      </c>
    </row>
    <row r="8120" spans="1:5">
      <c r="A8120" s="1">
        <v>1995</v>
      </c>
      <c r="B8120" s="1">
        <v>13</v>
      </c>
      <c r="C8120" s="1">
        <v>353832.08</v>
      </c>
      <c r="D8120" s="1">
        <v>368607.44</v>
      </c>
      <c r="E8120" s="1">
        <v>722439.51</v>
      </c>
    </row>
    <row r="8121" spans="1:5">
      <c r="A8121" s="1">
        <v>1995</v>
      </c>
      <c r="B8121" s="1">
        <v>14</v>
      </c>
      <c r="C8121" s="1">
        <v>358637.98</v>
      </c>
      <c r="D8121" s="1">
        <v>373497.29</v>
      </c>
      <c r="E8121" s="1">
        <v>732135.27</v>
      </c>
    </row>
    <row r="8122" spans="1:5">
      <c r="A8122" s="1">
        <v>1995</v>
      </c>
      <c r="B8122" s="1">
        <v>15</v>
      </c>
      <c r="C8122" s="1">
        <v>358516.95</v>
      </c>
      <c r="D8122" s="1">
        <v>373515.37</v>
      </c>
      <c r="E8122" s="1">
        <v>732032.32</v>
      </c>
    </row>
    <row r="8123" spans="1:5">
      <c r="A8123" s="1">
        <v>1995</v>
      </c>
      <c r="B8123" s="1">
        <v>16</v>
      </c>
      <c r="C8123" s="1">
        <v>348097.5</v>
      </c>
      <c r="D8123" s="1">
        <v>362779.72</v>
      </c>
      <c r="E8123" s="1">
        <v>710877.22</v>
      </c>
    </row>
    <row r="8124" spans="1:5">
      <c r="A8124" s="1">
        <v>1995</v>
      </c>
      <c r="B8124" s="1">
        <v>17</v>
      </c>
      <c r="C8124" s="1">
        <v>325088.56</v>
      </c>
      <c r="D8124" s="1">
        <v>338186.06</v>
      </c>
      <c r="E8124" s="1">
        <v>663274.62</v>
      </c>
    </row>
    <row r="8125" spans="1:5">
      <c r="A8125" s="1">
        <v>1995</v>
      </c>
      <c r="B8125" s="1">
        <v>18</v>
      </c>
      <c r="C8125" s="1">
        <v>318066.15000000002</v>
      </c>
      <c r="D8125" s="1">
        <v>327146.23999999999</v>
      </c>
      <c r="E8125" s="1">
        <v>645212.39</v>
      </c>
    </row>
    <row r="8126" spans="1:5">
      <c r="A8126" s="1">
        <v>1995</v>
      </c>
      <c r="B8126" s="1">
        <v>19</v>
      </c>
      <c r="C8126" s="1">
        <v>336808.57</v>
      </c>
      <c r="D8126" s="1">
        <v>335412.34000000003</v>
      </c>
      <c r="E8126" s="1">
        <v>672220.91</v>
      </c>
    </row>
    <row r="8127" spans="1:5">
      <c r="A8127" s="1">
        <v>1995</v>
      </c>
      <c r="B8127" s="1">
        <v>20</v>
      </c>
      <c r="C8127" s="1">
        <v>349353.38</v>
      </c>
      <c r="D8127" s="1">
        <v>358022.92</v>
      </c>
      <c r="E8127" s="1">
        <v>707376.29</v>
      </c>
    </row>
    <row r="8128" spans="1:5">
      <c r="A8128" s="1">
        <v>1995</v>
      </c>
      <c r="B8128" s="1">
        <v>21</v>
      </c>
      <c r="C8128" s="1">
        <v>364781.5</v>
      </c>
      <c r="D8128" s="1">
        <v>372700.3</v>
      </c>
      <c r="E8128" s="1">
        <v>737481.8</v>
      </c>
    </row>
    <row r="8129" spans="1:5">
      <c r="A8129" s="1">
        <v>1995</v>
      </c>
      <c r="B8129" s="1">
        <v>22</v>
      </c>
      <c r="C8129" s="1">
        <v>389188.41</v>
      </c>
      <c r="D8129" s="1">
        <v>396678.38</v>
      </c>
      <c r="E8129" s="1">
        <v>785866.79</v>
      </c>
    </row>
    <row r="8130" spans="1:5">
      <c r="A8130" s="1">
        <v>1995</v>
      </c>
      <c r="B8130" s="1">
        <v>23</v>
      </c>
      <c r="C8130" s="1">
        <v>411868.94</v>
      </c>
      <c r="D8130" s="1">
        <v>416130.31</v>
      </c>
      <c r="E8130" s="1">
        <v>827999.26</v>
      </c>
    </row>
    <row r="8131" spans="1:5">
      <c r="A8131" s="1">
        <v>1995</v>
      </c>
      <c r="B8131" s="1">
        <v>24</v>
      </c>
      <c r="C8131" s="1">
        <v>433339.1</v>
      </c>
      <c r="D8131" s="1">
        <v>433513.55</v>
      </c>
      <c r="E8131" s="1">
        <v>866852.65</v>
      </c>
    </row>
    <row r="8132" spans="1:5">
      <c r="A8132" s="1">
        <v>1995</v>
      </c>
      <c r="B8132" s="1">
        <v>25</v>
      </c>
      <c r="C8132" s="1">
        <v>431729.39</v>
      </c>
      <c r="D8132" s="1">
        <v>430496.22</v>
      </c>
      <c r="E8132" s="1">
        <v>862225.6</v>
      </c>
    </row>
    <row r="8133" spans="1:5">
      <c r="A8133" s="1">
        <v>1995</v>
      </c>
      <c r="B8133" s="1">
        <v>26</v>
      </c>
      <c r="C8133" s="1">
        <v>448067.35</v>
      </c>
      <c r="D8133" s="1">
        <v>445630.09</v>
      </c>
      <c r="E8133" s="1">
        <v>893697.45</v>
      </c>
    </row>
    <row r="8134" spans="1:5">
      <c r="A8134" s="1">
        <v>1995</v>
      </c>
      <c r="B8134" s="1">
        <v>27</v>
      </c>
      <c r="C8134" s="1">
        <v>454007.64</v>
      </c>
      <c r="D8134" s="1">
        <v>450862.71</v>
      </c>
      <c r="E8134" s="1">
        <v>904870.36</v>
      </c>
    </row>
    <row r="8135" spans="1:5">
      <c r="A8135" s="1">
        <v>1995</v>
      </c>
      <c r="B8135" s="1">
        <v>28</v>
      </c>
      <c r="C8135" s="1">
        <v>466042.74</v>
      </c>
      <c r="D8135" s="1">
        <v>462503.55</v>
      </c>
      <c r="E8135" s="1">
        <v>928546.28</v>
      </c>
    </row>
    <row r="8136" spans="1:5">
      <c r="A8136" s="1">
        <v>1995</v>
      </c>
      <c r="B8136" s="1">
        <v>29</v>
      </c>
      <c r="C8136" s="1">
        <v>470891.99</v>
      </c>
      <c r="D8136" s="1">
        <v>465248.75</v>
      </c>
      <c r="E8136" s="1">
        <v>936140.74</v>
      </c>
    </row>
    <row r="8137" spans="1:5">
      <c r="A8137" s="1">
        <v>1995</v>
      </c>
      <c r="B8137" s="1">
        <v>30</v>
      </c>
      <c r="C8137" s="1">
        <v>475762.46</v>
      </c>
      <c r="D8137" s="1">
        <v>469192.75</v>
      </c>
      <c r="E8137" s="1">
        <v>944955.21</v>
      </c>
    </row>
    <row r="8138" spans="1:5">
      <c r="A8138" s="1">
        <v>1995</v>
      </c>
      <c r="B8138" s="1">
        <v>31</v>
      </c>
      <c r="C8138" s="1">
        <v>472891.89</v>
      </c>
      <c r="D8138" s="1">
        <v>465790.05</v>
      </c>
      <c r="E8138" s="1">
        <v>938681.94</v>
      </c>
    </row>
    <row r="8139" spans="1:5">
      <c r="A8139" s="1">
        <v>1995</v>
      </c>
      <c r="B8139" s="1">
        <v>32</v>
      </c>
      <c r="C8139" s="1">
        <v>467769.48</v>
      </c>
      <c r="D8139" s="1">
        <v>459753.06</v>
      </c>
      <c r="E8139" s="1">
        <v>927522.54</v>
      </c>
    </row>
    <row r="8140" spans="1:5">
      <c r="A8140" s="1">
        <v>1995</v>
      </c>
      <c r="B8140" s="1">
        <v>33</v>
      </c>
      <c r="C8140" s="1">
        <v>458652.12</v>
      </c>
      <c r="D8140" s="1">
        <v>451736.55</v>
      </c>
      <c r="E8140" s="1">
        <v>910388.67</v>
      </c>
    </row>
    <row r="8141" spans="1:5">
      <c r="A8141" s="1">
        <v>1995</v>
      </c>
      <c r="B8141" s="1">
        <v>34</v>
      </c>
      <c r="C8141" s="1">
        <v>445311.76</v>
      </c>
      <c r="D8141" s="1">
        <v>440348.65</v>
      </c>
      <c r="E8141" s="1">
        <v>885660.4</v>
      </c>
    </row>
    <row r="8142" spans="1:5">
      <c r="A8142" s="1">
        <v>1995</v>
      </c>
      <c r="B8142" s="1">
        <v>35</v>
      </c>
      <c r="C8142" s="1">
        <v>427261.98</v>
      </c>
      <c r="D8142" s="1">
        <v>422557.69</v>
      </c>
      <c r="E8142" s="1">
        <v>849819.67</v>
      </c>
    </row>
    <row r="8143" spans="1:5">
      <c r="A8143" s="1">
        <v>1995</v>
      </c>
      <c r="B8143" s="1">
        <v>36</v>
      </c>
      <c r="C8143" s="1">
        <v>423158.58</v>
      </c>
      <c r="D8143" s="1">
        <v>416702.76</v>
      </c>
      <c r="E8143" s="1">
        <v>839861.34</v>
      </c>
    </row>
    <row r="8144" spans="1:5">
      <c r="A8144" s="1">
        <v>1995</v>
      </c>
      <c r="B8144" s="1">
        <v>37</v>
      </c>
      <c r="C8144" s="1">
        <v>412261.15</v>
      </c>
      <c r="D8144" s="1">
        <v>405030.53</v>
      </c>
      <c r="E8144" s="1">
        <v>817291.68</v>
      </c>
    </row>
    <row r="8145" spans="1:5">
      <c r="A8145" s="1">
        <v>1995</v>
      </c>
      <c r="B8145" s="1">
        <v>38</v>
      </c>
      <c r="C8145" s="1">
        <v>400051</v>
      </c>
      <c r="D8145" s="1">
        <v>393771.27</v>
      </c>
      <c r="E8145" s="1">
        <v>793822.27</v>
      </c>
    </row>
    <row r="8146" spans="1:5">
      <c r="A8146" s="1">
        <v>1995</v>
      </c>
      <c r="B8146" s="1">
        <v>39</v>
      </c>
      <c r="C8146" s="1">
        <v>389366.96</v>
      </c>
      <c r="D8146" s="1">
        <v>384638.84</v>
      </c>
      <c r="E8146" s="1">
        <v>774005.8</v>
      </c>
    </row>
    <row r="8147" spans="1:5">
      <c r="A8147" s="1">
        <v>1995</v>
      </c>
      <c r="B8147" s="1">
        <v>40</v>
      </c>
      <c r="C8147" s="1">
        <v>378782.78</v>
      </c>
      <c r="D8147" s="1">
        <v>374756.6</v>
      </c>
      <c r="E8147" s="1">
        <v>753539.37</v>
      </c>
    </row>
    <row r="8148" spans="1:5">
      <c r="A8148" s="1">
        <v>1995</v>
      </c>
      <c r="B8148" s="1">
        <v>41</v>
      </c>
      <c r="C8148" s="1">
        <v>380234.16</v>
      </c>
      <c r="D8148" s="1">
        <v>376207.17</v>
      </c>
      <c r="E8148" s="1">
        <v>756441.33</v>
      </c>
    </row>
    <row r="8149" spans="1:5">
      <c r="A8149" s="1">
        <v>1995</v>
      </c>
      <c r="B8149" s="1">
        <v>42</v>
      </c>
      <c r="C8149" s="1">
        <v>377727.88</v>
      </c>
      <c r="D8149" s="1">
        <v>373520.22</v>
      </c>
      <c r="E8149" s="1">
        <v>751248.1</v>
      </c>
    </row>
    <row r="8150" spans="1:5">
      <c r="A8150" s="1">
        <v>1995</v>
      </c>
      <c r="B8150" s="1">
        <v>43</v>
      </c>
      <c r="C8150" s="1">
        <v>373449.96</v>
      </c>
      <c r="D8150" s="1">
        <v>369226.43</v>
      </c>
      <c r="E8150" s="1">
        <v>742676.39</v>
      </c>
    </row>
    <row r="8151" spans="1:5">
      <c r="A8151" s="1">
        <v>1995</v>
      </c>
      <c r="B8151" s="1">
        <v>44</v>
      </c>
      <c r="C8151" s="1">
        <v>380142.93</v>
      </c>
      <c r="D8151" s="1">
        <v>376495.89</v>
      </c>
      <c r="E8151" s="1">
        <v>756638.82</v>
      </c>
    </row>
    <row r="8152" spans="1:5">
      <c r="A8152" s="1">
        <v>1995</v>
      </c>
      <c r="B8152" s="1">
        <v>45</v>
      </c>
      <c r="C8152" s="1">
        <v>389543.81</v>
      </c>
      <c r="D8152" s="1">
        <v>385736.01</v>
      </c>
      <c r="E8152" s="1">
        <v>775279.83</v>
      </c>
    </row>
    <row r="8153" spans="1:5">
      <c r="A8153" s="1">
        <v>1995</v>
      </c>
      <c r="B8153" s="1">
        <v>46</v>
      </c>
      <c r="C8153" s="1">
        <v>404684.88</v>
      </c>
      <c r="D8153" s="1">
        <v>400650.51</v>
      </c>
      <c r="E8153" s="1">
        <v>805335.4</v>
      </c>
    </row>
    <row r="8154" spans="1:5">
      <c r="A8154" s="1">
        <v>1995</v>
      </c>
      <c r="B8154" s="1">
        <v>47</v>
      </c>
      <c r="C8154" s="1">
        <v>425106.52</v>
      </c>
      <c r="D8154" s="1">
        <v>421619.23</v>
      </c>
      <c r="E8154" s="1">
        <v>846725.75</v>
      </c>
    </row>
    <row r="8155" spans="1:5">
      <c r="A8155" s="1">
        <v>1995</v>
      </c>
      <c r="B8155" s="1">
        <v>48</v>
      </c>
      <c r="C8155" s="1">
        <v>449416.7</v>
      </c>
      <c r="D8155" s="1">
        <v>446751.63</v>
      </c>
      <c r="E8155" s="1">
        <v>896168.33</v>
      </c>
    </row>
    <row r="8156" spans="1:5">
      <c r="A8156" s="1">
        <v>1995</v>
      </c>
      <c r="B8156" s="1">
        <v>49</v>
      </c>
      <c r="C8156" s="1">
        <v>377204.12</v>
      </c>
      <c r="D8156" s="1">
        <v>374736.22</v>
      </c>
      <c r="E8156" s="1">
        <v>751940.34</v>
      </c>
    </row>
    <row r="8157" spans="1:5">
      <c r="A8157" s="1">
        <v>1995</v>
      </c>
      <c r="B8157" s="1">
        <v>50</v>
      </c>
      <c r="C8157" s="1">
        <v>363642.12</v>
      </c>
      <c r="D8157" s="1">
        <v>361104.5</v>
      </c>
      <c r="E8157" s="1">
        <v>724746.63</v>
      </c>
    </row>
    <row r="8158" spans="1:5">
      <c r="A8158" s="1">
        <v>1995</v>
      </c>
      <c r="B8158" s="1">
        <v>51</v>
      </c>
      <c r="C8158" s="1">
        <v>354206.76</v>
      </c>
      <c r="D8158" s="1">
        <v>352013.03</v>
      </c>
      <c r="E8158" s="1">
        <v>706219.79</v>
      </c>
    </row>
    <row r="8159" spans="1:5">
      <c r="A8159" s="1">
        <v>1995</v>
      </c>
      <c r="B8159" s="1">
        <v>52</v>
      </c>
      <c r="C8159" s="1">
        <v>343339.2</v>
      </c>
      <c r="D8159" s="1">
        <v>340895.81</v>
      </c>
      <c r="E8159" s="1">
        <v>684235.01</v>
      </c>
    </row>
    <row r="8160" spans="1:5">
      <c r="A8160" s="1">
        <v>1995</v>
      </c>
      <c r="B8160" s="1">
        <v>53</v>
      </c>
      <c r="C8160" s="1">
        <v>316081.53000000003</v>
      </c>
      <c r="D8160" s="1">
        <v>312749.46000000002</v>
      </c>
      <c r="E8160" s="1">
        <v>628830.99</v>
      </c>
    </row>
    <row r="8161" spans="1:5">
      <c r="A8161" s="1">
        <v>1995</v>
      </c>
      <c r="B8161" s="1">
        <v>54</v>
      </c>
      <c r="C8161" s="1">
        <v>297736.44</v>
      </c>
      <c r="D8161" s="1">
        <v>293536.32</v>
      </c>
      <c r="E8161" s="1">
        <v>591272.75</v>
      </c>
    </row>
    <row r="8162" spans="1:5">
      <c r="A8162" s="1">
        <v>1995</v>
      </c>
      <c r="B8162" s="1">
        <v>55</v>
      </c>
      <c r="C8162" s="1">
        <v>306321.65999999997</v>
      </c>
      <c r="D8162" s="1">
        <v>301379.92</v>
      </c>
      <c r="E8162" s="1">
        <v>607701.57999999996</v>
      </c>
    </row>
    <row r="8163" spans="1:5">
      <c r="A8163" s="1">
        <v>1995</v>
      </c>
      <c r="B8163" s="1">
        <v>56</v>
      </c>
      <c r="C8163" s="1">
        <v>309849.40999999997</v>
      </c>
      <c r="D8163" s="1">
        <v>304328.98</v>
      </c>
      <c r="E8163" s="1">
        <v>614178.39</v>
      </c>
    </row>
    <row r="8164" spans="1:5">
      <c r="A8164" s="1">
        <v>1995</v>
      </c>
      <c r="B8164" s="1">
        <v>57</v>
      </c>
      <c r="C8164" s="1">
        <v>309310.62</v>
      </c>
      <c r="D8164" s="1">
        <v>303679.98</v>
      </c>
      <c r="E8164" s="1">
        <v>612990.6</v>
      </c>
    </row>
    <row r="8165" spans="1:5">
      <c r="A8165" s="1">
        <v>1995</v>
      </c>
      <c r="B8165" s="1">
        <v>58</v>
      </c>
      <c r="C8165" s="1">
        <v>301714.55</v>
      </c>
      <c r="D8165" s="1">
        <v>295622.55</v>
      </c>
      <c r="E8165" s="1">
        <v>597337.09</v>
      </c>
    </row>
    <row r="8166" spans="1:5">
      <c r="A8166" s="1">
        <v>1995</v>
      </c>
      <c r="B8166" s="1">
        <v>59</v>
      </c>
      <c r="C8166" s="1">
        <v>295861.24</v>
      </c>
      <c r="D8166" s="1">
        <v>288627.65000000002</v>
      </c>
      <c r="E8166" s="1">
        <v>584488.89</v>
      </c>
    </row>
    <row r="8167" spans="1:5">
      <c r="A8167" s="1">
        <v>1995</v>
      </c>
      <c r="B8167" s="1">
        <v>60</v>
      </c>
      <c r="C8167" s="1">
        <v>288983.15000000002</v>
      </c>
      <c r="D8167" s="1">
        <v>280506.40000000002</v>
      </c>
      <c r="E8167" s="1">
        <v>569489.54</v>
      </c>
    </row>
    <row r="8168" spans="1:5">
      <c r="A8168" s="1">
        <v>1995</v>
      </c>
      <c r="B8168" s="1">
        <v>61</v>
      </c>
      <c r="C8168" s="1">
        <v>283471.02</v>
      </c>
      <c r="D8168" s="1">
        <v>272860.05</v>
      </c>
      <c r="E8168" s="1">
        <v>556331.06999999995</v>
      </c>
    </row>
    <row r="8169" spans="1:5">
      <c r="A8169" s="1">
        <v>1995</v>
      </c>
      <c r="B8169" s="1">
        <v>62</v>
      </c>
      <c r="C8169" s="1">
        <v>283183.75</v>
      </c>
      <c r="D8169" s="1">
        <v>269569.62</v>
      </c>
      <c r="E8169" s="1">
        <v>552753.37</v>
      </c>
    </row>
    <row r="8170" spans="1:5">
      <c r="A8170" s="1">
        <v>1995</v>
      </c>
      <c r="B8170" s="1">
        <v>63</v>
      </c>
      <c r="C8170" s="1">
        <v>287692.94</v>
      </c>
      <c r="D8170" s="1">
        <v>270402.14</v>
      </c>
      <c r="E8170" s="1">
        <v>558095.07999999996</v>
      </c>
    </row>
    <row r="8171" spans="1:5">
      <c r="A8171" s="1">
        <v>1995</v>
      </c>
      <c r="B8171" s="1">
        <v>64</v>
      </c>
      <c r="C8171" s="1">
        <v>291687.84999999998</v>
      </c>
      <c r="D8171" s="1">
        <v>268781.28000000003</v>
      </c>
      <c r="E8171" s="1">
        <v>560469.13</v>
      </c>
    </row>
    <row r="8172" spans="1:5">
      <c r="A8172" s="1">
        <v>1995</v>
      </c>
      <c r="B8172" s="1">
        <v>65</v>
      </c>
      <c r="C8172" s="1">
        <v>290525.2</v>
      </c>
      <c r="D8172" s="1">
        <v>262452.12</v>
      </c>
      <c r="E8172" s="1">
        <v>552977.31999999995</v>
      </c>
    </row>
    <row r="8173" spans="1:5">
      <c r="A8173" s="1">
        <v>1995</v>
      </c>
      <c r="B8173" s="1">
        <v>66</v>
      </c>
      <c r="C8173" s="1">
        <v>285062.49</v>
      </c>
      <c r="D8173" s="1">
        <v>254196.6</v>
      </c>
      <c r="E8173" s="1">
        <v>539259.09</v>
      </c>
    </row>
    <row r="8174" spans="1:5">
      <c r="A8174" s="1">
        <v>1995</v>
      </c>
      <c r="B8174" s="1">
        <v>67</v>
      </c>
      <c r="C8174" s="1">
        <v>280412.83</v>
      </c>
      <c r="D8174" s="1">
        <v>247357.88</v>
      </c>
      <c r="E8174" s="1">
        <v>527770.71</v>
      </c>
    </row>
    <row r="8175" spans="1:5">
      <c r="A8175" s="1">
        <v>1995</v>
      </c>
      <c r="B8175" s="1">
        <v>68</v>
      </c>
      <c r="C8175" s="1">
        <v>279667.07</v>
      </c>
      <c r="D8175" s="1">
        <v>243335.86</v>
      </c>
      <c r="E8175" s="1">
        <v>523002.93</v>
      </c>
    </row>
    <row r="8176" spans="1:5">
      <c r="A8176" s="1">
        <v>1995</v>
      </c>
      <c r="B8176" s="1">
        <v>69</v>
      </c>
      <c r="C8176" s="1">
        <v>279375.42</v>
      </c>
      <c r="D8176" s="1">
        <v>238260.62</v>
      </c>
      <c r="E8176" s="1">
        <v>517636.04</v>
      </c>
    </row>
    <row r="8177" spans="1:5">
      <c r="A8177" s="1">
        <v>1995</v>
      </c>
      <c r="B8177" s="1">
        <v>70</v>
      </c>
      <c r="C8177" s="1">
        <v>276931.59999999998</v>
      </c>
      <c r="D8177" s="1">
        <v>229793.94</v>
      </c>
      <c r="E8177" s="1">
        <v>506725.55</v>
      </c>
    </row>
    <row r="8178" spans="1:5">
      <c r="A8178" s="1">
        <v>1995</v>
      </c>
      <c r="B8178" s="1">
        <v>71</v>
      </c>
      <c r="C8178" s="1">
        <v>274426.71999999997</v>
      </c>
      <c r="D8178" s="1">
        <v>220994.32</v>
      </c>
      <c r="E8178" s="1">
        <v>495421.04</v>
      </c>
    </row>
    <row r="8179" spans="1:5">
      <c r="A8179" s="1">
        <v>1995</v>
      </c>
      <c r="B8179" s="1">
        <v>72</v>
      </c>
      <c r="C8179" s="1">
        <v>274981.45</v>
      </c>
      <c r="D8179" s="1">
        <v>214991.62</v>
      </c>
      <c r="E8179" s="1">
        <v>489973.07</v>
      </c>
    </row>
    <row r="8180" spans="1:5">
      <c r="A8180" s="1">
        <v>1995</v>
      </c>
      <c r="B8180" s="1">
        <v>73</v>
      </c>
      <c r="C8180" s="1">
        <v>279964.83</v>
      </c>
      <c r="D8180" s="1">
        <v>212494.38</v>
      </c>
      <c r="E8180" s="1">
        <v>492459.21</v>
      </c>
    </row>
    <row r="8181" spans="1:5">
      <c r="A8181" s="1">
        <v>1995</v>
      </c>
      <c r="B8181" s="1">
        <v>74</v>
      </c>
      <c r="C8181" s="1">
        <v>285921.64</v>
      </c>
      <c r="D8181" s="1">
        <v>210131.69</v>
      </c>
      <c r="E8181" s="1">
        <v>496053.34</v>
      </c>
    </row>
    <row r="8182" spans="1:5">
      <c r="A8182" s="1">
        <v>1995</v>
      </c>
      <c r="B8182" s="1">
        <v>75</v>
      </c>
      <c r="C8182" s="1">
        <v>264266.36</v>
      </c>
      <c r="D8182" s="1">
        <v>187962.52</v>
      </c>
      <c r="E8182" s="1">
        <v>452228.88</v>
      </c>
    </row>
    <row r="8183" spans="1:5">
      <c r="A8183" s="1">
        <v>1995</v>
      </c>
      <c r="B8183" s="1">
        <v>76</v>
      </c>
      <c r="C8183" s="1">
        <v>213890.84</v>
      </c>
      <c r="D8183" s="1">
        <v>145997.68</v>
      </c>
      <c r="E8183" s="1">
        <v>359888.52</v>
      </c>
    </row>
    <row r="8184" spans="1:5">
      <c r="A8184" s="1">
        <v>1995</v>
      </c>
      <c r="B8184" s="1">
        <v>77</v>
      </c>
      <c r="C8184" s="1">
        <v>186340.99</v>
      </c>
      <c r="D8184" s="1">
        <v>122012.94</v>
      </c>
      <c r="E8184" s="1">
        <v>308353.93</v>
      </c>
    </row>
    <row r="8185" spans="1:5">
      <c r="A8185" s="1">
        <v>1995</v>
      </c>
      <c r="B8185" s="1">
        <v>78</v>
      </c>
      <c r="C8185" s="1">
        <v>188938.81</v>
      </c>
      <c r="D8185" s="1">
        <v>119481.32</v>
      </c>
      <c r="E8185" s="1">
        <v>308420.13</v>
      </c>
    </row>
    <row r="8186" spans="1:5">
      <c r="A8186" s="1">
        <v>1995</v>
      </c>
      <c r="B8186" s="1">
        <v>79</v>
      </c>
      <c r="C8186" s="1">
        <v>195157.29</v>
      </c>
      <c r="D8186" s="1">
        <v>118294.81</v>
      </c>
      <c r="E8186" s="1">
        <v>313452.09999999998</v>
      </c>
    </row>
    <row r="8187" spans="1:5">
      <c r="A8187" s="1">
        <v>1995</v>
      </c>
      <c r="B8187" s="1">
        <v>80</v>
      </c>
      <c r="C8187" s="1">
        <v>194511.69</v>
      </c>
      <c r="D8187" s="1">
        <v>111737.11</v>
      </c>
      <c r="E8187" s="1">
        <v>306248.78999999998</v>
      </c>
    </row>
    <row r="8188" spans="1:5">
      <c r="A8188" s="1">
        <v>1995</v>
      </c>
      <c r="B8188" s="1">
        <v>81</v>
      </c>
      <c r="C8188" s="1">
        <v>187610.26</v>
      </c>
      <c r="D8188" s="1">
        <v>102449.86</v>
      </c>
      <c r="E8188" s="1">
        <v>290060.12</v>
      </c>
    </row>
    <row r="8189" spans="1:5">
      <c r="A8189" s="1">
        <v>1995</v>
      </c>
      <c r="B8189" s="1">
        <v>82</v>
      </c>
      <c r="C8189" s="1">
        <v>172317.3</v>
      </c>
      <c r="D8189" s="1">
        <v>89812.47</v>
      </c>
      <c r="E8189" s="1">
        <v>262129.77</v>
      </c>
    </row>
    <row r="8190" spans="1:5">
      <c r="A8190" s="1">
        <v>1995</v>
      </c>
      <c r="B8190" s="1">
        <v>83</v>
      </c>
      <c r="C8190" s="1">
        <v>156697.41</v>
      </c>
      <c r="D8190" s="1">
        <v>77467.75</v>
      </c>
      <c r="E8190" s="1">
        <v>234165.16</v>
      </c>
    </row>
    <row r="8191" spans="1:5">
      <c r="A8191" s="1">
        <v>1995</v>
      </c>
      <c r="B8191" s="1">
        <v>84</v>
      </c>
      <c r="C8191" s="1">
        <v>142336.21</v>
      </c>
      <c r="D8191" s="1">
        <v>66099.25</v>
      </c>
      <c r="E8191" s="1">
        <v>208435.46</v>
      </c>
    </row>
    <row r="8192" spans="1:5">
      <c r="A8192" s="1">
        <v>1995</v>
      </c>
      <c r="B8192" s="1">
        <v>85</v>
      </c>
      <c r="C8192" s="1">
        <v>128864.23</v>
      </c>
      <c r="D8192" s="1">
        <v>55953.74</v>
      </c>
      <c r="E8192" s="1">
        <v>184817.96</v>
      </c>
    </row>
    <row r="8193" spans="1:5">
      <c r="A8193" s="1">
        <v>1995</v>
      </c>
      <c r="B8193" s="1">
        <v>86</v>
      </c>
      <c r="C8193" s="1">
        <v>115808.63</v>
      </c>
      <c r="D8193" s="1">
        <v>46798.84</v>
      </c>
      <c r="E8193" s="1">
        <v>162607.47</v>
      </c>
    </row>
    <row r="8194" spans="1:5">
      <c r="A8194" s="1">
        <v>1995</v>
      </c>
      <c r="B8194" s="1">
        <v>87</v>
      </c>
      <c r="C8194" s="1">
        <v>100753.41</v>
      </c>
      <c r="D8194" s="1">
        <v>37824.230000000003</v>
      </c>
      <c r="E8194" s="1">
        <v>138577.63</v>
      </c>
    </row>
    <row r="8195" spans="1:5">
      <c r="A8195" s="1">
        <v>1995</v>
      </c>
      <c r="B8195" s="1">
        <v>88</v>
      </c>
      <c r="C8195" s="1">
        <v>85351.47</v>
      </c>
      <c r="D8195" s="1">
        <v>29727.35</v>
      </c>
      <c r="E8195" s="1">
        <v>115078.82</v>
      </c>
    </row>
    <row r="8196" spans="1:5">
      <c r="A8196" s="1">
        <v>1995</v>
      </c>
      <c r="B8196" s="1">
        <v>89</v>
      </c>
      <c r="C8196" s="1">
        <v>71421.61</v>
      </c>
      <c r="D8196" s="1">
        <v>22941.51</v>
      </c>
      <c r="E8196" s="1">
        <v>94363.11</v>
      </c>
    </row>
    <row r="8197" spans="1:5">
      <c r="A8197" s="1">
        <v>1995</v>
      </c>
      <c r="B8197" s="1">
        <v>90</v>
      </c>
      <c r="C8197" s="1">
        <v>58566.04</v>
      </c>
      <c r="D8197" s="1">
        <v>17330.650000000001</v>
      </c>
      <c r="E8197" s="1">
        <v>75896.69</v>
      </c>
    </row>
    <row r="8198" spans="1:5">
      <c r="A8198" s="1">
        <v>1995</v>
      </c>
      <c r="B8198" s="1">
        <v>91</v>
      </c>
      <c r="C8198" s="1">
        <v>47443.56</v>
      </c>
      <c r="D8198" s="1">
        <v>12931.44</v>
      </c>
      <c r="E8198" s="1">
        <v>60375</v>
      </c>
    </row>
    <row r="8199" spans="1:5">
      <c r="A8199" s="1">
        <v>1995</v>
      </c>
      <c r="B8199" s="1">
        <v>92</v>
      </c>
      <c r="C8199" s="1">
        <v>37471.58</v>
      </c>
      <c r="D8199" s="1">
        <v>9294.98</v>
      </c>
      <c r="E8199" s="1">
        <v>46766.55</v>
      </c>
    </row>
    <row r="8200" spans="1:5">
      <c r="A8200" s="1">
        <v>1995</v>
      </c>
      <c r="B8200" s="1">
        <v>93</v>
      </c>
      <c r="C8200" s="1">
        <v>28649.07</v>
      </c>
      <c r="D8200" s="1">
        <v>6457.71</v>
      </c>
      <c r="E8200" s="1">
        <v>35106.78</v>
      </c>
    </row>
    <row r="8201" spans="1:5">
      <c r="A8201" s="1">
        <v>1995</v>
      </c>
      <c r="B8201" s="1">
        <v>94</v>
      </c>
      <c r="C8201" s="1">
        <v>21275.97</v>
      </c>
      <c r="D8201" s="1">
        <v>4420.8100000000004</v>
      </c>
      <c r="E8201" s="1">
        <v>25696.78</v>
      </c>
    </row>
    <row r="8202" spans="1:5">
      <c r="A8202" s="1">
        <v>1995</v>
      </c>
      <c r="B8202" s="1">
        <v>95</v>
      </c>
      <c r="C8202" s="1">
        <v>15340.74</v>
      </c>
      <c r="D8202" s="1">
        <v>2888.25</v>
      </c>
      <c r="E8202" s="1">
        <v>18228.98</v>
      </c>
    </row>
    <row r="8203" spans="1:5">
      <c r="A8203" s="1">
        <v>1995</v>
      </c>
      <c r="B8203" s="1">
        <v>96</v>
      </c>
      <c r="C8203" s="1">
        <v>10724.8</v>
      </c>
      <c r="D8203" s="1">
        <v>1769.95</v>
      </c>
      <c r="E8203" s="1">
        <v>12494.76</v>
      </c>
    </row>
    <row r="8204" spans="1:5">
      <c r="A8204" s="1">
        <v>1995</v>
      </c>
      <c r="B8204" s="1">
        <v>97</v>
      </c>
      <c r="C8204" s="1">
        <v>7293.95</v>
      </c>
      <c r="D8204" s="1">
        <v>1094.71</v>
      </c>
      <c r="E8204" s="1">
        <v>8388.66</v>
      </c>
    </row>
    <row r="8205" spans="1:5">
      <c r="A8205" s="1">
        <v>1995</v>
      </c>
      <c r="B8205" s="1">
        <v>98</v>
      </c>
      <c r="C8205" s="1">
        <v>4846.3</v>
      </c>
      <c r="D8205" s="1">
        <v>687.91</v>
      </c>
      <c r="E8205" s="1">
        <v>5534.21</v>
      </c>
    </row>
    <row r="8206" spans="1:5">
      <c r="A8206" s="1">
        <v>1995</v>
      </c>
      <c r="B8206" s="1">
        <v>99</v>
      </c>
      <c r="C8206" s="1">
        <v>3164.15</v>
      </c>
      <c r="D8206" s="1">
        <v>416.2</v>
      </c>
      <c r="E8206" s="1">
        <v>3580.36</v>
      </c>
    </row>
    <row r="8207" spans="1:5">
      <c r="A8207" s="1">
        <v>1995</v>
      </c>
      <c r="B8207" s="1">
        <v>100</v>
      </c>
      <c r="C8207" s="1">
        <v>2020.55</v>
      </c>
      <c r="D8207" s="1">
        <v>245.81</v>
      </c>
      <c r="E8207" s="1">
        <v>2266.36</v>
      </c>
    </row>
    <row r="8208" spans="1:5">
      <c r="A8208" s="1">
        <v>1995</v>
      </c>
      <c r="B8208" s="1">
        <v>101</v>
      </c>
      <c r="C8208" s="1">
        <v>1242.3900000000001</v>
      </c>
      <c r="D8208" s="1">
        <v>142.94999999999999</v>
      </c>
      <c r="E8208" s="1">
        <v>1385.34</v>
      </c>
    </row>
    <row r="8209" spans="1:5">
      <c r="A8209" s="1">
        <v>1995</v>
      </c>
      <c r="B8209" s="1">
        <v>102</v>
      </c>
      <c r="C8209" s="1">
        <v>744.78</v>
      </c>
      <c r="D8209" s="1">
        <v>77</v>
      </c>
      <c r="E8209" s="1">
        <v>821.78</v>
      </c>
    </row>
    <row r="8210" spans="1:5">
      <c r="A8210" s="1">
        <v>1995</v>
      </c>
      <c r="B8210" s="1">
        <v>103</v>
      </c>
      <c r="C8210" s="1">
        <v>437.12</v>
      </c>
      <c r="D8210" s="1">
        <v>39.11</v>
      </c>
      <c r="E8210" s="1">
        <v>476.23</v>
      </c>
    </row>
    <row r="8211" spans="1:5">
      <c r="A8211" s="1">
        <v>1995</v>
      </c>
      <c r="B8211" s="1">
        <v>104</v>
      </c>
      <c r="C8211" s="1">
        <v>236.18</v>
      </c>
      <c r="D8211" s="1">
        <v>18.71</v>
      </c>
      <c r="E8211" s="1">
        <v>254.89</v>
      </c>
    </row>
    <row r="8212" spans="1:5">
      <c r="A8212" s="1">
        <v>1995</v>
      </c>
      <c r="B8212" s="1">
        <v>105</v>
      </c>
      <c r="C8212" s="1">
        <v>127.36</v>
      </c>
      <c r="D8212" s="1">
        <v>9.66</v>
      </c>
      <c r="E8212" s="1">
        <v>137.02000000000001</v>
      </c>
    </row>
    <row r="8213" spans="1:5">
      <c r="A8213" s="1">
        <v>1995</v>
      </c>
      <c r="B8213" s="1">
        <v>106</v>
      </c>
      <c r="C8213" s="1">
        <v>68.47</v>
      </c>
      <c r="D8213" s="1">
        <v>6.45</v>
      </c>
      <c r="E8213" s="1">
        <v>74.92</v>
      </c>
    </row>
    <row r="8214" spans="1:5">
      <c r="A8214" s="1">
        <v>1995</v>
      </c>
      <c r="B8214" s="1">
        <v>107</v>
      </c>
      <c r="C8214" s="1">
        <v>31.48</v>
      </c>
      <c r="D8214" s="1">
        <v>3.63</v>
      </c>
      <c r="E8214" s="1">
        <v>35.11</v>
      </c>
    </row>
    <row r="8215" spans="1:5">
      <c r="A8215" s="1">
        <v>1995</v>
      </c>
      <c r="B8215" s="1">
        <v>108</v>
      </c>
      <c r="C8215" s="1">
        <v>14.01</v>
      </c>
      <c r="D8215" s="1">
        <v>1.4</v>
      </c>
      <c r="E8215" s="1">
        <v>15.41</v>
      </c>
    </row>
    <row r="8216" spans="1:5">
      <c r="A8216" s="1">
        <v>1995</v>
      </c>
      <c r="B8216" s="1">
        <v>109</v>
      </c>
      <c r="C8216" s="1">
        <v>9.25</v>
      </c>
      <c r="D8216" s="1">
        <v>0.22</v>
      </c>
      <c r="E8216" s="1">
        <v>9.4700000000000006</v>
      </c>
    </row>
    <row r="8217" spans="1:5">
      <c r="A8217" s="1">
        <v>1995</v>
      </c>
      <c r="B8217" s="1" t="s">
        <v>121</v>
      </c>
      <c r="C8217" s="1">
        <v>9.89</v>
      </c>
      <c r="D8217" s="1">
        <v>0</v>
      </c>
      <c r="E8217" s="1">
        <v>9.89</v>
      </c>
    </row>
    <row r="8218" spans="1:5">
      <c r="A8218" s="1">
        <v>1996</v>
      </c>
      <c r="B8218" s="1">
        <v>0</v>
      </c>
      <c r="C8218" s="1">
        <v>350947.53</v>
      </c>
      <c r="D8218" s="1">
        <v>369895.52</v>
      </c>
      <c r="E8218" s="1">
        <v>720843.05</v>
      </c>
    </row>
    <row r="8219" spans="1:5">
      <c r="A8219" s="1">
        <v>1996</v>
      </c>
      <c r="B8219" s="1">
        <v>1</v>
      </c>
      <c r="C8219" s="1">
        <v>356372.17</v>
      </c>
      <c r="D8219" s="1">
        <v>375300.41</v>
      </c>
      <c r="E8219" s="1">
        <v>731672.58</v>
      </c>
    </row>
    <row r="8220" spans="1:5">
      <c r="A8220" s="1">
        <v>1996</v>
      </c>
      <c r="B8220" s="1">
        <v>2</v>
      </c>
      <c r="C8220" s="1">
        <v>365954.22</v>
      </c>
      <c r="D8220" s="1">
        <v>384762.15</v>
      </c>
      <c r="E8220" s="1">
        <v>750716.37</v>
      </c>
    </row>
    <row r="8221" spans="1:5">
      <c r="A8221" s="1">
        <v>1996</v>
      </c>
      <c r="B8221" s="1">
        <v>3</v>
      </c>
      <c r="C8221" s="1">
        <v>368495.75</v>
      </c>
      <c r="D8221" s="1">
        <v>387041.24</v>
      </c>
      <c r="E8221" s="1">
        <v>755536.99</v>
      </c>
    </row>
    <row r="8222" spans="1:5">
      <c r="A8222" s="1">
        <v>1996</v>
      </c>
      <c r="B8222" s="1">
        <v>4</v>
      </c>
      <c r="C8222" s="1">
        <v>380681.59</v>
      </c>
      <c r="D8222" s="1">
        <v>398914.66</v>
      </c>
      <c r="E8222" s="1">
        <v>779596.26</v>
      </c>
    </row>
    <row r="8223" spans="1:5">
      <c r="A8223" s="1">
        <v>1996</v>
      </c>
      <c r="B8223" s="1">
        <v>5</v>
      </c>
      <c r="C8223" s="1">
        <v>384173.57</v>
      </c>
      <c r="D8223" s="1">
        <v>402074.29</v>
      </c>
      <c r="E8223" s="1">
        <v>786247.86</v>
      </c>
    </row>
    <row r="8224" spans="1:5">
      <c r="A8224" s="1">
        <v>1996</v>
      </c>
      <c r="B8224" s="1">
        <v>6</v>
      </c>
      <c r="C8224" s="1">
        <v>378608.37</v>
      </c>
      <c r="D8224" s="1">
        <v>396018.35</v>
      </c>
      <c r="E8224" s="1">
        <v>774626.72</v>
      </c>
    </row>
    <row r="8225" spans="1:5">
      <c r="A8225" s="1">
        <v>1996</v>
      </c>
      <c r="B8225" s="1">
        <v>7</v>
      </c>
      <c r="C8225" s="1">
        <v>376599.15</v>
      </c>
      <c r="D8225" s="1">
        <v>394306.83</v>
      </c>
      <c r="E8225" s="1">
        <v>770905.98</v>
      </c>
    </row>
    <row r="8226" spans="1:5">
      <c r="A8226" s="1">
        <v>1996</v>
      </c>
      <c r="B8226" s="1">
        <v>8</v>
      </c>
      <c r="C8226" s="1">
        <v>379478.74</v>
      </c>
      <c r="D8226" s="1">
        <v>397392.33</v>
      </c>
      <c r="E8226" s="1">
        <v>776871.07</v>
      </c>
    </row>
    <row r="8227" spans="1:5">
      <c r="A8227" s="1">
        <v>1996</v>
      </c>
      <c r="B8227" s="1">
        <v>9</v>
      </c>
      <c r="C8227" s="1">
        <v>372388.19</v>
      </c>
      <c r="D8227" s="1">
        <v>389555.04</v>
      </c>
      <c r="E8227" s="1">
        <v>761943.23</v>
      </c>
    </row>
    <row r="8228" spans="1:5">
      <c r="A8228" s="1">
        <v>1996</v>
      </c>
      <c r="B8228" s="1">
        <v>10</v>
      </c>
      <c r="C8228" s="1">
        <v>367576.5</v>
      </c>
      <c r="D8228" s="1">
        <v>385037.67</v>
      </c>
      <c r="E8228" s="1">
        <v>752614.17</v>
      </c>
    </row>
    <row r="8229" spans="1:5">
      <c r="A8229" s="1">
        <v>1996</v>
      </c>
      <c r="B8229" s="1">
        <v>11</v>
      </c>
      <c r="C8229" s="1">
        <v>365628.48</v>
      </c>
      <c r="D8229" s="1">
        <v>383546.5</v>
      </c>
      <c r="E8229" s="1">
        <v>749174.98</v>
      </c>
    </row>
    <row r="8230" spans="1:5">
      <c r="A8230" s="1">
        <v>1996</v>
      </c>
      <c r="B8230" s="1">
        <v>12</v>
      </c>
      <c r="C8230" s="1">
        <v>354601.52</v>
      </c>
      <c r="D8230" s="1">
        <v>371496.46</v>
      </c>
      <c r="E8230" s="1">
        <v>726097.99</v>
      </c>
    </row>
    <row r="8231" spans="1:5">
      <c r="A8231" s="1">
        <v>1996</v>
      </c>
      <c r="B8231" s="1">
        <v>13</v>
      </c>
      <c r="C8231" s="1">
        <v>353403.06</v>
      </c>
      <c r="D8231" s="1">
        <v>368803.69</v>
      </c>
      <c r="E8231" s="1">
        <v>722206.76</v>
      </c>
    </row>
    <row r="8232" spans="1:5">
      <c r="A8232" s="1">
        <v>1996</v>
      </c>
      <c r="B8232" s="1">
        <v>14</v>
      </c>
      <c r="C8232" s="1">
        <v>354008.19</v>
      </c>
      <c r="D8232" s="1">
        <v>368796.39</v>
      </c>
      <c r="E8232" s="1">
        <v>722804.58</v>
      </c>
    </row>
    <row r="8233" spans="1:5">
      <c r="A8233" s="1">
        <v>1996</v>
      </c>
      <c r="B8233" s="1">
        <v>15</v>
      </c>
      <c r="C8233" s="1">
        <v>359342.32</v>
      </c>
      <c r="D8233" s="1">
        <v>373828.95</v>
      </c>
      <c r="E8233" s="1">
        <v>733171.27</v>
      </c>
    </row>
    <row r="8234" spans="1:5">
      <c r="A8234" s="1">
        <v>1996</v>
      </c>
      <c r="B8234" s="1">
        <v>16</v>
      </c>
      <c r="C8234" s="1">
        <v>358954.16</v>
      </c>
      <c r="D8234" s="1">
        <v>373379.99</v>
      </c>
      <c r="E8234" s="1">
        <v>732334.16</v>
      </c>
    </row>
    <row r="8235" spans="1:5">
      <c r="A8235" s="1">
        <v>1996</v>
      </c>
      <c r="B8235" s="1">
        <v>17</v>
      </c>
      <c r="C8235" s="1">
        <v>348481.6</v>
      </c>
      <c r="D8235" s="1">
        <v>362500.64</v>
      </c>
      <c r="E8235" s="1">
        <v>710982.24</v>
      </c>
    </row>
    <row r="8236" spans="1:5">
      <c r="A8236" s="1">
        <v>1996</v>
      </c>
      <c r="B8236" s="1">
        <v>18</v>
      </c>
      <c r="C8236" s="1">
        <v>323731.3</v>
      </c>
      <c r="D8236" s="1">
        <v>332346.18</v>
      </c>
      <c r="E8236" s="1">
        <v>656077.49</v>
      </c>
    </row>
    <row r="8237" spans="1:5">
      <c r="A8237" s="1">
        <v>1996</v>
      </c>
      <c r="B8237" s="1">
        <v>19</v>
      </c>
      <c r="C8237" s="1">
        <v>324822.74</v>
      </c>
      <c r="D8237" s="1">
        <v>321210.57</v>
      </c>
      <c r="E8237" s="1">
        <v>646033.31999999995</v>
      </c>
    </row>
    <row r="8238" spans="1:5">
      <c r="A8238" s="1">
        <v>1996</v>
      </c>
      <c r="B8238" s="1">
        <v>20</v>
      </c>
      <c r="C8238" s="1">
        <v>336719.95</v>
      </c>
      <c r="D8238" s="1">
        <v>344294.07</v>
      </c>
      <c r="E8238" s="1">
        <v>681014.02</v>
      </c>
    </row>
    <row r="8239" spans="1:5">
      <c r="A8239" s="1">
        <v>1996</v>
      </c>
      <c r="B8239" s="1">
        <v>21</v>
      </c>
      <c r="C8239" s="1">
        <v>351744.14</v>
      </c>
      <c r="D8239" s="1">
        <v>358123.79</v>
      </c>
      <c r="E8239" s="1">
        <v>709867.93</v>
      </c>
    </row>
    <row r="8240" spans="1:5">
      <c r="A8240" s="1">
        <v>1996</v>
      </c>
      <c r="B8240" s="1">
        <v>22</v>
      </c>
      <c r="C8240" s="1">
        <v>367617.17</v>
      </c>
      <c r="D8240" s="1">
        <v>372895.64</v>
      </c>
      <c r="E8240" s="1">
        <v>740512.81</v>
      </c>
    </row>
    <row r="8241" spans="1:5">
      <c r="A8241" s="1">
        <v>1996</v>
      </c>
      <c r="B8241" s="1">
        <v>23</v>
      </c>
      <c r="C8241" s="1">
        <v>392044.17</v>
      </c>
      <c r="D8241" s="1">
        <v>396367.89</v>
      </c>
      <c r="E8241" s="1">
        <v>788412.06</v>
      </c>
    </row>
    <row r="8242" spans="1:5">
      <c r="A8242" s="1">
        <v>1996</v>
      </c>
      <c r="B8242" s="1">
        <v>24</v>
      </c>
      <c r="C8242" s="1">
        <v>413910.44</v>
      </c>
      <c r="D8242" s="1">
        <v>415425.2</v>
      </c>
      <c r="E8242" s="1">
        <v>829335.64</v>
      </c>
    </row>
    <row r="8243" spans="1:5">
      <c r="A8243" s="1">
        <v>1996</v>
      </c>
      <c r="B8243" s="1">
        <v>25</v>
      </c>
      <c r="C8243" s="1">
        <v>435241.75</v>
      </c>
      <c r="D8243" s="1">
        <v>434017.02</v>
      </c>
      <c r="E8243" s="1">
        <v>869258.77</v>
      </c>
    </row>
    <row r="8244" spans="1:5">
      <c r="A8244" s="1">
        <v>1996</v>
      </c>
      <c r="B8244" s="1">
        <v>26</v>
      </c>
      <c r="C8244" s="1">
        <v>433449.12</v>
      </c>
      <c r="D8244" s="1">
        <v>431045</v>
      </c>
      <c r="E8244" s="1">
        <v>864494.13</v>
      </c>
    </row>
    <row r="8245" spans="1:5">
      <c r="A8245" s="1">
        <v>1996</v>
      </c>
      <c r="B8245" s="1">
        <v>27</v>
      </c>
      <c r="C8245" s="1">
        <v>449759.19</v>
      </c>
      <c r="D8245" s="1">
        <v>446058.18</v>
      </c>
      <c r="E8245" s="1">
        <v>895817.37</v>
      </c>
    </row>
    <row r="8246" spans="1:5">
      <c r="A8246" s="1">
        <v>1996</v>
      </c>
      <c r="B8246" s="1">
        <v>28</v>
      </c>
      <c r="C8246" s="1">
        <v>455390.58</v>
      </c>
      <c r="D8246" s="1">
        <v>451581.17</v>
      </c>
      <c r="E8246" s="1">
        <v>906971.75</v>
      </c>
    </row>
    <row r="8247" spans="1:5">
      <c r="A8247" s="1">
        <v>1996</v>
      </c>
      <c r="B8247" s="1">
        <v>29</v>
      </c>
      <c r="C8247" s="1">
        <v>467265.77</v>
      </c>
      <c r="D8247" s="1">
        <v>462995.66</v>
      </c>
      <c r="E8247" s="1">
        <v>930261.43</v>
      </c>
    </row>
    <row r="8248" spans="1:5">
      <c r="A8248" s="1">
        <v>1996</v>
      </c>
      <c r="B8248" s="1">
        <v>30</v>
      </c>
      <c r="C8248" s="1">
        <v>471558.77</v>
      </c>
      <c r="D8248" s="1">
        <v>465706.83</v>
      </c>
      <c r="E8248" s="1">
        <v>937265.6</v>
      </c>
    </row>
    <row r="8249" spans="1:5">
      <c r="A8249" s="1">
        <v>1996</v>
      </c>
      <c r="B8249" s="1">
        <v>31</v>
      </c>
      <c r="C8249" s="1">
        <v>475943.91</v>
      </c>
      <c r="D8249" s="1">
        <v>469035.71</v>
      </c>
      <c r="E8249" s="1">
        <v>944979.63</v>
      </c>
    </row>
    <row r="8250" spans="1:5">
      <c r="A8250" s="1">
        <v>1996</v>
      </c>
      <c r="B8250" s="1">
        <v>32</v>
      </c>
      <c r="C8250" s="1">
        <v>473042</v>
      </c>
      <c r="D8250" s="1">
        <v>465556.83</v>
      </c>
      <c r="E8250" s="1">
        <v>938598.84</v>
      </c>
    </row>
    <row r="8251" spans="1:5">
      <c r="A8251" s="1">
        <v>1996</v>
      </c>
      <c r="B8251" s="1">
        <v>33</v>
      </c>
      <c r="C8251" s="1">
        <v>467751.22</v>
      </c>
      <c r="D8251" s="1">
        <v>459661.37</v>
      </c>
      <c r="E8251" s="1">
        <v>927412.59</v>
      </c>
    </row>
    <row r="8252" spans="1:5">
      <c r="A8252" s="1">
        <v>1996</v>
      </c>
      <c r="B8252" s="1">
        <v>34</v>
      </c>
      <c r="C8252" s="1">
        <v>458477.03</v>
      </c>
      <c r="D8252" s="1">
        <v>451059.43</v>
      </c>
      <c r="E8252" s="1">
        <v>909536.47</v>
      </c>
    </row>
    <row r="8253" spans="1:5">
      <c r="A8253" s="1">
        <v>1996</v>
      </c>
      <c r="B8253" s="1">
        <v>35</v>
      </c>
      <c r="C8253" s="1">
        <v>444570.88</v>
      </c>
      <c r="D8253" s="1">
        <v>439052.13</v>
      </c>
      <c r="E8253" s="1">
        <v>883623.01</v>
      </c>
    </row>
    <row r="8254" spans="1:5">
      <c r="A8254" s="1">
        <v>1996</v>
      </c>
      <c r="B8254" s="1">
        <v>36</v>
      </c>
      <c r="C8254" s="1">
        <v>427190.59</v>
      </c>
      <c r="D8254" s="1">
        <v>421843.92</v>
      </c>
      <c r="E8254" s="1">
        <v>849034.51</v>
      </c>
    </row>
    <row r="8255" spans="1:5">
      <c r="A8255" s="1">
        <v>1996</v>
      </c>
      <c r="B8255" s="1">
        <v>37</v>
      </c>
      <c r="C8255" s="1">
        <v>422782.08</v>
      </c>
      <c r="D8255" s="1">
        <v>416374.76</v>
      </c>
      <c r="E8255" s="1">
        <v>839156.84</v>
      </c>
    </row>
    <row r="8256" spans="1:5">
      <c r="A8256" s="1">
        <v>1996</v>
      </c>
      <c r="B8256" s="1">
        <v>38</v>
      </c>
      <c r="C8256" s="1">
        <v>412147.26</v>
      </c>
      <c r="D8256" s="1">
        <v>405108.35</v>
      </c>
      <c r="E8256" s="1">
        <v>817255.61</v>
      </c>
    </row>
    <row r="8257" spans="1:5">
      <c r="A8257" s="1">
        <v>1996</v>
      </c>
      <c r="B8257" s="1">
        <v>39</v>
      </c>
      <c r="C8257" s="1">
        <v>400177.04</v>
      </c>
      <c r="D8257" s="1">
        <v>393876.13</v>
      </c>
      <c r="E8257" s="1">
        <v>794053.17</v>
      </c>
    </row>
    <row r="8258" spans="1:5">
      <c r="A8258" s="1">
        <v>1996</v>
      </c>
      <c r="B8258" s="1">
        <v>40</v>
      </c>
      <c r="C8258" s="1">
        <v>389340.23</v>
      </c>
      <c r="D8258" s="1">
        <v>384544.96</v>
      </c>
      <c r="E8258" s="1">
        <v>773885.18</v>
      </c>
    </row>
    <row r="8259" spans="1:5">
      <c r="A8259" s="1">
        <v>1996</v>
      </c>
      <c r="B8259" s="1">
        <v>41</v>
      </c>
      <c r="C8259" s="1">
        <v>378773.47</v>
      </c>
      <c r="D8259" s="1">
        <v>374589.37</v>
      </c>
      <c r="E8259" s="1">
        <v>753362.84</v>
      </c>
    </row>
    <row r="8260" spans="1:5">
      <c r="A8260" s="1">
        <v>1996</v>
      </c>
      <c r="B8260" s="1">
        <v>42</v>
      </c>
      <c r="C8260" s="1">
        <v>380031.58</v>
      </c>
      <c r="D8260" s="1">
        <v>376025.79</v>
      </c>
      <c r="E8260" s="1">
        <v>756057.37</v>
      </c>
    </row>
    <row r="8261" spans="1:5">
      <c r="A8261" s="1">
        <v>1996</v>
      </c>
      <c r="B8261" s="1">
        <v>43</v>
      </c>
      <c r="C8261" s="1">
        <v>377458.44</v>
      </c>
      <c r="D8261" s="1">
        <v>373138.14</v>
      </c>
      <c r="E8261" s="1">
        <v>750596.58</v>
      </c>
    </row>
    <row r="8262" spans="1:5">
      <c r="A8262" s="1">
        <v>1996</v>
      </c>
      <c r="B8262" s="1">
        <v>44</v>
      </c>
      <c r="C8262" s="1">
        <v>373246.34</v>
      </c>
      <c r="D8262" s="1">
        <v>368997.7</v>
      </c>
      <c r="E8262" s="1">
        <v>742244.04</v>
      </c>
    </row>
    <row r="8263" spans="1:5">
      <c r="A8263" s="1">
        <v>1996</v>
      </c>
      <c r="B8263" s="1">
        <v>45</v>
      </c>
      <c r="C8263" s="1">
        <v>379533.23</v>
      </c>
      <c r="D8263" s="1">
        <v>375490.71</v>
      </c>
      <c r="E8263" s="1">
        <v>755023.94</v>
      </c>
    </row>
    <row r="8264" spans="1:5">
      <c r="A8264" s="1">
        <v>1996</v>
      </c>
      <c r="B8264" s="1">
        <v>46</v>
      </c>
      <c r="C8264" s="1">
        <v>388977.84</v>
      </c>
      <c r="D8264" s="1">
        <v>384665.69</v>
      </c>
      <c r="E8264" s="1">
        <v>773643.53</v>
      </c>
    </row>
    <row r="8265" spans="1:5">
      <c r="A8265" s="1">
        <v>1996</v>
      </c>
      <c r="B8265" s="1">
        <v>47</v>
      </c>
      <c r="C8265" s="1">
        <v>403873.29</v>
      </c>
      <c r="D8265" s="1">
        <v>399589.54</v>
      </c>
      <c r="E8265" s="1">
        <v>803462.83</v>
      </c>
    </row>
    <row r="8266" spans="1:5">
      <c r="A8266" s="1">
        <v>1996</v>
      </c>
      <c r="B8266" s="1">
        <v>48</v>
      </c>
      <c r="C8266" s="1">
        <v>424128.17</v>
      </c>
      <c r="D8266" s="1">
        <v>420280.3</v>
      </c>
      <c r="E8266" s="1">
        <v>844408.47</v>
      </c>
    </row>
    <row r="8267" spans="1:5">
      <c r="A8267" s="1">
        <v>1996</v>
      </c>
      <c r="B8267" s="1">
        <v>49</v>
      </c>
      <c r="C8267" s="1">
        <v>448271.25</v>
      </c>
      <c r="D8267" s="1">
        <v>444916.42</v>
      </c>
      <c r="E8267" s="1">
        <v>893187.68</v>
      </c>
    </row>
    <row r="8268" spans="1:5">
      <c r="A8268" s="1">
        <v>1996</v>
      </c>
      <c r="B8268" s="1">
        <v>50</v>
      </c>
      <c r="C8268" s="1">
        <v>376516.37</v>
      </c>
      <c r="D8268" s="1">
        <v>373530.13</v>
      </c>
      <c r="E8268" s="1">
        <v>750046.49</v>
      </c>
    </row>
    <row r="8269" spans="1:5">
      <c r="A8269" s="1">
        <v>1996</v>
      </c>
      <c r="B8269" s="1">
        <v>51</v>
      </c>
      <c r="C8269" s="1">
        <v>362975.06</v>
      </c>
      <c r="D8269" s="1">
        <v>360016.66</v>
      </c>
      <c r="E8269" s="1">
        <v>722991.72</v>
      </c>
    </row>
    <row r="8270" spans="1:5">
      <c r="A8270" s="1">
        <v>1996</v>
      </c>
      <c r="B8270" s="1">
        <v>52</v>
      </c>
      <c r="C8270" s="1">
        <v>353125.95</v>
      </c>
      <c r="D8270" s="1">
        <v>350459.81</v>
      </c>
      <c r="E8270" s="1">
        <v>703585.77</v>
      </c>
    </row>
    <row r="8271" spans="1:5">
      <c r="A8271" s="1">
        <v>1996</v>
      </c>
      <c r="B8271" s="1">
        <v>53</v>
      </c>
      <c r="C8271" s="1">
        <v>342259.74</v>
      </c>
      <c r="D8271" s="1">
        <v>339088.51</v>
      </c>
      <c r="E8271" s="1">
        <v>681348.25</v>
      </c>
    </row>
    <row r="8272" spans="1:5">
      <c r="A8272" s="1">
        <v>1996</v>
      </c>
      <c r="B8272" s="1">
        <v>54</v>
      </c>
      <c r="C8272" s="1">
        <v>315163.21000000002</v>
      </c>
      <c r="D8272" s="1">
        <v>311001.83</v>
      </c>
      <c r="E8272" s="1">
        <v>626165.04</v>
      </c>
    </row>
    <row r="8273" spans="1:5">
      <c r="A8273" s="1">
        <v>1996</v>
      </c>
      <c r="B8273" s="1">
        <v>55</v>
      </c>
      <c r="C8273" s="1">
        <v>296852.98</v>
      </c>
      <c r="D8273" s="1">
        <v>291797.44</v>
      </c>
      <c r="E8273" s="1">
        <v>588650.41</v>
      </c>
    </row>
    <row r="8274" spans="1:5">
      <c r="A8274" s="1">
        <v>1996</v>
      </c>
      <c r="B8274" s="1">
        <v>56</v>
      </c>
      <c r="C8274" s="1">
        <v>305434.53000000003</v>
      </c>
      <c r="D8274" s="1">
        <v>299290.5</v>
      </c>
      <c r="E8274" s="1">
        <v>604725.04</v>
      </c>
    </row>
    <row r="8275" spans="1:5">
      <c r="A8275" s="1">
        <v>1996</v>
      </c>
      <c r="B8275" s="1">
        <v>57</v>
      </c>
      <c r="C8275" s="1">
        <v>308389.06</v>
      </c>
      <c r="D8275" s="1">
        <v>301909.01</v>
      </c>
      <c r="E8275" s="1">
        <v>610298.06999999995</v>
      </c>
    </row>
    <row r="8276" spans="1:5">
      <c r="A8276" s="1">
        <v>1996</v>
      </c>
      <c r="B8276" s="1">
        <v>58</v>
      </c>
      <c r="C8276" s="1">
        <v>307636.55</v>
      </c>
      <c r="D8276" s="1">
        <v>301235.45</v>
      </c>
      <c r="E8276" s="1">
        <v>608871.99</v>
      </c>
    </row>
    <row r="8277" spans="1:5">
      <c r="A8277" s="1">
        <v>1996</v>
      </c>
      <c r="B8277" s="1">
        <v>59</v>
      </c>
      <c r="C8277" s="1">
        <v>299998.24</v>
      </c>
      <c r="D8277" s="1">
        <v>293008.84999999998</v>
      </c>
      <c r="E8277" s="1">
        <v>593007.09</v>
      </c>
    </row>
    <row r="8278" spans="1:5">
      <c r="A8278" s="1">
        <v>1996</v>
      </c>
      <c r="B8278" s="1">
        <v>60</v>
      </c>
      <c r="C8278" s="1">
        <v>294114</v>
      </c>
      <c r="D8278" s="1">
        <v>285457.06</v>
      </c>
      <c r="E8278" s="1">
        <v>579571.06000000006</v>
      </c>
    </row>
    <row r="8279" spans="1:5">
      <c r="A8279" s="1">
        <v>1996</v>
      </c>
      <c r="B8279" s="1">
        <v>61</v>
      </c>
      <c r="C8279" s="1">
        <v>287148.19</v>
      </c>
      <c r="D8279" s="1">
        <v>277177.98</v>
      </c>
      <c r="E8279" s="1">
        <v>564326.18000000005</v>
      </c>
    </row>
    <row r="8280" spans="1:5">
      <c r="A8280" s="1">
        <v>1996</v>
      </c>
      <c r="B8280" s="1">
        <v>62</v>
      </c>
      <c r="C8280" s="1">
        <v>281253.03999999998</v>
      </c>
      <c r="D8280" s="1">
        <v>268950.08</v>
      </c>
      <c r="E8280" s="1">
        <v>550203.13</v>
      </c>
    </row>
    <row r="8281" spans="1:5">
      <c r="A8281" s="1">
        <v>1996</v>
      </c>
      <c r="B8281" s="1">
        <v>63</v>
      </c>
      <c r="C8281" s="1">
        <v>280856.28999999998</v>
      </c>
      <c r="D8281" s="1">
        <v>265323.03999999998</v>
      </c>
      <c r="E8281" s="1">
        <v>546179.34</v>
      </c>
    </row>
    <row r="8282" spans="1:5">
      <c r="A8282" s="1">
        <v>1996</v>
      </c>
      <c r="B8282" s="1">
        <v>64</v>
      </c>
      <c r="C8282" s="1">
        <v>285073.65000000002</v>
      </c>
      <c r="D8282" s="1">
        <v>265520.94</v>
      </c>
      <c r="E8282" s="1">
        <v>550594.59</v>
      </c>
    </row>
    <row r="8283" spans="1:5">
      <c r="A8283" s="1">
        <v>1996</v>
      </c>
      <c r="B8283" s="1">
        <v>65</v>
      </c>
      <c r="C8283" s="1">
        <v>288264.3</v>
      </c>
      <c r="D8283" s="1">
        <v>263253.33</v>
      </c>
      <c r="E8283" s="1">
        <v>551517.63</v>
      </c>
    </row>
    <row r="8284" spans="1:5">
      <c r="A8284" s="1">
        <v>1996</v>
      </c>
      <c r="B8284" s="1">
        <v>66</v>
      </c>
      <c r="C8284" s="1">
        <v>286716.75</v>
      </c>
      <c r="D8284" s="1">
        <v>256538.99</v>
      </c>
      <c r="E8284" s="1">
        <v>543255.74</v>
      </c>
    </row>
    <row r="8285" spans="1:5">
      <c r="A8285" s="1">
        <v>1996</v>
      </c>
      <c r="B8285" s="1">
        <v>67</v>
      </c>
      <c r="C8285" s="1">
        <v>280915.07</v>
      </c>
      <c r="D8285" s="1">
        <v>247761.23</v>
      </c>
      <c r="E8285" s="1">
        <v>528676.30000000005</v>
      </c>
    </row>
    <row r="8286" spans="1:5">
      <c r="A8286" s="1">
        <v>1996</v>
      </c>
      <c r="B8286" s="1">
        <v>68</v>
      </c>
      <c r="C8286" s="1">
        <v>275905.63</v>
      </c>
      <c r="D8286" s="1">
        <v>240433.98</v>
      </c>
      <c r="E8286" s="1">
        <v>516339.61</v>
      </c>
    </row>
    <row r="8287" spans="1:5">
      <c r="A8287" s="1">
        <v>1996</v>
      </c>
      <c r="B8287" s="1">
        <v>69</v>
      </c>
      <c r="C8287" s="1">
        <v>274625.8</v>
      </c>
      <c r="D8287" s="1">
        <v>235757.38</v>
      </c>
      <c r="E8287" s="1">
        <v>510383.18</v>
      </c>
    </row>
    <row r="8288" spans="1:5">
      <c r="A8288" s="1">
        <v>1996</v>
      </c>
      <c r="B8288" s="1">
        <v>70</v>
      </c>
      <c r="C8288" s="1">
        <v>273756.65000000002</v>
      </c>
      <c r="D8288" s="1">
        <v>229883.53</v>
      </c>
      <c r="E8288" s="1">
        <v>503640.18</v>
      </c>
    </row>
    <row r="8289" spans="1:5">
      <c r="A8289" s="1">
        <v>1996</v>
      </c>
      <c r="B8289" s="1">
        <v>71</v>
      </c>
      <c r="C8289" s="1">
        <v>270687.92</v>
      </c>
      <c r="D8289" s="1">
        <v>220958.57</v>
      </c>
      <c r="E8289" s="1">
        <v>491646.49</v>
      </c>
    </row>
    <row r="8290" spans="1:5">
      <c r="A8290" s="1">
        <v>1996</v>
      </c>
      <c r="B8290" s="1">
        <v>72</v>
      </c>
      <c r="C8290" s="1">
        <v>267798.67</v>
      </c>
      <c r="D8290" s="1">
        <v>211656.84</v>
      </c>
      <c r="E8290" s="1">
        <v>479455.51</v>
      </c>
    </row>
    <row r="8291" spans="1:5">
      <c r="A8291" s="1">
        <v>1996</v>
      </c>
      <c r="B8291" s="1">
        <v>73</v>
      </c>
      <c r="C8291" s="1">
        <v>267521.34000000003</v>
      </c>
      <c r="D8291" s="1">
        <v>204994.21</v>
      </c>
      <c r="E8291" s="1">
        <v>472515.55</v>
      </c>
    </row>
    <row r="8292" spans="1:5">
      <c r="A8292" s="1">
        <v>1996</v>
      </c>
      <c r="B8292" s="1">
        <v>74</v>
      </c>
      <c r="C8292" s="1">
        <v>271646.28000000003</v>
      </c>
      <c r="D8292" s="1">
        <v>201732.16</v>
      </c>
      <c r="E8292" s="1">
        <v>473378.44</v>
      </c>
    </row>
    <row r="8293" spans="1:5">
      <c r="A8293" s="1">
        <v>1996</v>
      </c>
      <c r="B8293" s="1">
        <v>75</v>
      </c>
      <c r="C8293" s="1">
        <v>276449.24</v>
      </c>
      <c r="D8293" s="1">
        <v>198468.03</v>
      </c>
      <c r="E8293" s="1">
        <v>474917.27</v>
      </c>
    </row>
    <row r="8294" spans="1:5">
      <c r="A8294" s="1">
        <v>1996</v>
      </c>
      <c r="B8294" s="1">
        <v>76</v>
      </c>
      <c r="C8294" s="1">
        <v>254605.02</v>
      </c>
      <c r="D8294" s="1">
        <v>176626.26</v>
      </c>
      <c r="E8294" s="1">
        <v>431231.28</v>
      </c>
    </row>
    <row r="8295" spans="1:5">
      <c r="A8295" s="1">
        <v>1996</v>
      </c>
      <c r="B8295" s="1">
        <v>77</v>
      </c>
      <c r="C8295" s="1">
        <v>205488.97</v>
      </c>
      <c r="D8295" s="1">
        <v>136557.54999999999</v>
      </c>
      <c r="E8295" s="1">
        <v>342046.53</v>
      </c>
    </row>
    <row r="8296" spans="1:5">
      <c r="A8296" s="1">
        <v>1996</v>
      </c>
      <c r="B8296" s="1">
        <v>78</v>
      </c>
      <c r="C8296" s="1">
        <v>178156.94</v>
      </c>
      <c r="D8296" s="1">
        <v>113298.11</v>
      </c>
      <c r="E8296" s="1">
        <v>291455.03999999998</v>
      </c>
    </row>
    <row r="8297" spans="1:5">
      <c r="A8297" s="1">
        <v>1996</v>
      </c>
      <c r="B8297" s="1">
        <v>79</v>
      </c>
      <c r="C8297" s="1">
        <v>179380.98</v>
      </c>
      <c r="D8297" s="1">
        <v>109843.46</v>
      </c>
      <c r="E8297" s="1">
        <v>289224.44</v>
      </c>
    </row>
    <row r="8298" spans="1:5">
      <c r="A8298" s="1">
        <v>1996</v>
      </c>
      <c r="B8298" s="1">
        <v>80</v>
      </c>
      <c r="C8298" s="1">
        <v>184343.16</v>
      </c>
      <c r="D8298" s="1">
        <v>107357.16</v>
      </c>
      <c r="E8298" s="1">
        <v>291700.32</v>
      </c>
    </row>
    <row r="8299" spans="1:5">
      <c r="A8299" s="1">
        <v>1996</v>
      </c>
      <c r="B8299" s="1">
        <v>81</v>
      </c>
      <c r="C8299" s="1">
        <v>182465.57</v>
      </c>
      <c r="D8299" s="1">
        <v>100840.95</v>
      </c>
      <c r="E8299" s="1">
        <v>283306.51</v>
      </c>
    </row>
    <row r="8300" spans="1:5">
      <c r="A8300" s="1">
        <v>1996</v>
      </c>
      <c r="B8300" s="1">
        <v>82</v>
      </c>
      <c r="C8300" s="1">
        <v>174763.95</v>
      </c>
      <c r="D8300" s="1">
        <v>91562.38</v>
      </c>
      <c r="E8300" s="1">
        <v>266326.33</v>
      </c>
    </row>
    <row r="8301" spans="1:5">
      <c r="A8301" s="1">
        <v>1996</v>
      </c>
      <c r="B8301" s="1">
        <v>83</v>
      </c>
      <c r="C8301" s="1">
        <v>159234.07</v>
      </c>
      <c r="D8301" s="1">
        <v>79386.19</v>
      </c>
      <c r="E8301" s="1">
        <v>238620.26</v>
      </c>
    </row>
    <row r="8302" spans="1:5">
      <c r="A8302" s="1">
        <v>1996</v>
      </c>
      <c r="B8302" s="1">
        <v>84</v>
      </c>
      <c r="C8302" s="1">
        <v>143405.17000000001</v>
      </c>
      <c r="D8302" s="1">
        <v>67747.789999999994</v>
      </c>
      <c r="E8302" s="1">
        <v>211152.96</v>
      </c>
    </row>
    <row r="8303" spans="1:5">
      <c r="A8303" s="1">
        <v>1996</v>
      </c>
      <c r="B8303" s="1">
        <v>85</v>
      </c>
      <c r="C8303" s="1">
        <v>128926</v>
      </c>
      <c r="D8303" s="1">
        <v>57056.9</v>
      </c>
      <c r="E8303" s="1">
        <v>185982.89</v>
      </c>
    </row>
    <row r="8304" spans="1:5">
      <c r="A8304" s="1">
        <v>1996</v>
      </c>
      <c r="B8304" s="1">
        <v>86</v>
      </c>
      <c r="C8304" s="1">
        <v>115460.12</v>
      </c>
      <c r="D8304" s="1">
        <v>47593.07</v>
      </c>
      <c r="E8304" s="1">
        <v>163053.18</v>
      </c>
    </row>
    <row r="8305" spans="1:5">
      <c r="A8305" s="1">
        <v>1996</v>
      </c>
      <c r="B8305" s="1">
        <v>87</v>
      </c>
      <c r="C8305" s="1">
        <v>102504.51</v>
      </c>
      <c r="D8305" s="1">
        <v>39218.720000000001</v>
      </c>
      <c r="E8305" s="1">
        <v>141723.23000000001</v>
      </c>
    </row>
    <row r="8306" spans="1:5">
      <c r="A8306" s="1">
        <v>1996</v>
      </c>
      <c r="B8306" s="1">
        <v>88</v>
      </c>
      <c r="C8306" s="1">
        <v>88048.320000000007</v>
      </c>
      <c r="D8306" s="1">
        <v>31221.45</v>
      </c>
      <c r="E8306" s="1">
        <v>119269.77</v>
      </c>
    </row>
    <row r="8307" spans="1:5">
      <c r="A8307" s="1">
        <v>1996</v>
      </c>
      <c r="B8307" s="1">
        <v>89</v>
      </c>
      <c r="C8307" s="1">
        <v>73444.509999999995</v>
      </c>
      <c r="D8307" s="1">
        <v>24090.74</v>
      </c>
      <c r="E8307" s="1">
        <v>97535.25</v>
      </c>
    </row>
    <row r="8308" spans="1:5">
      <c r="A8308" s="1">
        <v>1996</v>
      </c>
      <c r="B8308" s="1">
        <v>90</v>
      </c>
      <c r="C8308" s="1">
        <v>60306.99</v>
      </c>
      <c r="D8308" s="1">
        <v>18190.46</v>
      </c>
      <c r="E8308" s="1">
        <v>78497.45</v>
      </c>
    </row>
    <row r="8309" spans="1:5">
      <c r="A8309" s="1">
        <v>1996</v>
      </c>
      <c r="B8309" s="1">
        <v>91</v>
      </c>
      <c r="C8309" s="1">
        <v>48538.8</v>
      </c>
      <c r="D8309" s="1">
        <v>13479.91</v>
      </c>
      <c r="E8309" s="1">
        <v>62018.71</v>
      </c>
    </row>
    <row r="8310" spans="1:5">
      <c r="A8310" s="1">
        <v>1996</v>
      </c>
      <c r="B8310" s="1">
        <v>92</v>
      </c>
      <c r="C8310" s="1">
        <v>38579.9</v>
      </c>
      <c r="D8310" s="1">
        <v>9801.56</v>
      </c>
      <c r="E8310" s="1">
        <v>48381.46</v>
      </c>
    </row>
    <row r="8311" spans="1:5">
      <c r="A8311" s="1">
        <v>1996</v>
      </c>
      <c r="B8311" s="1">
        <v>93</v>
      </c>
      <c r="C8311" s="1">
        <v>29852.97</v>
      </c>
      <c r="D8311" s="1">
        <v>6830.39</v>
      </c>
      <c r="E8311" s="1">
        <v>36683.360000000001</v>
      </c>
    </row>
    <row r="8312" spans="1:5">
      <c r="A8312" s="1">
        <v>1996</v>
      </c>
      <c r="B8312" s="1">
        <v>94</v>
      </c>
      <c r="C8312" s="1">
        <v>22220.799999999999</v>
      </c>
      <c r="D8312" s="1">
        <v>4629.16</v>
      </c>
      <c r="E8312" s="1">
        <v>26849.96</v>
      </c>
    </row>
    <row r="8313" spans="1:5">
      <c r="A8313" s="1">
        <v>1996</v>
      </c>
      <c r="B8313" s="1">
        <v>95</v>
      </c>
      <c r="C8313" s="1">
        <v>16047.17</v>
      </c>
      <c r="D8313" s="1">
        <v>3082.48</v>
      </c>
      <c r="E8313" s="1">
        <v>19129.650000000001</v>
      </c>
    </row>
    <row r="8314" spans="1:5">
      <c r="A8314" s="1">
        <v>1996</v>
      </c>
      <c r="B8314" s="1">
        <v>96</v>
      </c>
      <c r="C8314" s="1">
        <v>11304.36</v>
      </c>
      <c r="D8314" s="1">
        <v>1957.97</v>
      </c>
      <c r="E8314" s="1">
        <v>13262.32</v>
      </c>
    </row>
    <row r="8315" spans="1:5">
      <c r="A8315" s="1">
        <v>1996</v>
      </c>
      <c r="B8315" s="1">
        <v>97</v>
      </c>
      <c r="C8315" s="1">
        <v>7690.54</v>
      </c>
      <c r="D8315" s="1">
        <v>1158.31</v>
      </c>
      <c r="E8315" s="1">
        <v>8848.86</v>
      </c>
    </row>
    <row r="8316" spans="1:5">
      <c r="A8316" s="1">
        <v>1996</v>
      </c>
      <c r="B8316" s="1">
        <v>98</v>
      </c>
      <c r="C8316" s="1">
        <v>5124.6000000000004</v>
      </c>
      <c r="D8316" s="1">
        <v>702.41</v>
      </c>
      <c r="E8316" s="1">
        <v>5827.01</v>
      </c>
    </row>
    <row r="8317" spans="1:5">
      <c r="A8317" s="1">
        <v>1996</v>
      </c>
      <c r="B8317" s="1">
        <v>99</v>
      </c>
      <c r="C8317" s="1">
        <v>3298.55</v>
      </c>
      <c r="D8317" s="1">
        <v>431.97</v>
      </c>
      <c r="E8317" s="1">
        <v>3730.52</v>
      </c>
    </row>
    <row r="8318" spans="1:5">
      <c r="A8318" s="1">
        <v>1996</v>
      </c>
      <c r="B8318" s="1">
        <v>100</v>
      </c>
      <c r="C8318" s="1">
        <v>2070.3200000000002</v>
      </c>
      <c r="D8318" s="1">
        <v>246.4</v>
      </c>
      <c r="E8318" s="1">
        <v>2316.7199999999998</v>
      </c>
    </row>
    <row r="8319" spans="1:5">
      <c r="A8319" s="1">
        <v>1996</v>
      </c>
      <c r="B8319" s="1">
        <v>101</v>
      </c>
      <c r="C8319" s="1">
        <v>1277.8399999999999</v>
      </c>
      <c r="D8319" s="1">
        <v>142.34</v>
      </c>
      <c r="E8319" s="1">
        <v>1420.17</v>
      </c>
    </row>
    <row r="8320" spans="1:5">
      <c r="A8320" s="1">
        <v>1996</v>
      </c>
      <c r="B8320" s="1">
        <v>102</v>
      </c>
      <c r="C8320" s="1">
        <v>757.4</v>
      </c>
      <c r="D8320" s="1">
        <v>78.08</v>
      </c>
      <c r="E8320" s="1">
        <v>835.48</v>
      </c>
    </row>
    <row r="8321" spans="1:5">
      <c r="A8321" s="1">
        <v>1996</v>
      </c>
      <c r="B8321" s="1">
        <v>103</v>
      </c>
      <c r="C8321" s="1">
        <v>452.92</v>
      </c>
      <c r="D8321" s="1">
        <v>40.11</v>
      </c>
      <c r="E8321" s="1">
        <v>493.03</v>
      </c>
    </row>
    <row r="8322" spans="1:5">
      <c r="A8322" s="1">
        <v>1996</v>
      </c>
      <c r="B8322" s="1">
        <v>104</v>
      </c>
      <c r="C8322" s="1">
        <v>254.73</v>
      </c>
      <c r="D8322" s="1">
        <v>18.2</v>
      </c>
      <c r="E8322" s="1">
        <v>272.93</v>
      </c>
    </row>
    <row r="8323" spans="1:5">
      <c r="A8323" s="1">
        <v>1996</v>
      </c>
      <c r="B8323" s="1">
        <v>105</v>
      </c>
      <c r="C8323" s="1">
        <v>129.01</v>
      </c>
      <c r="D8323" s="1">
        <v>6.78</v>
      </c>
      <c r="E8323" s="1">
        <v>135.78</v>
      </c>
    </row>
    <row r="8324" spans="1:5">
      <c r="A8324" s="1">
        <v>1996</v>
      </c>
      <c r="B8324" s="1">
        <v>106</v>
      </c>
      <c r="C8324" s="1">
        <v>68.89</v>
      </c>
      <c r="D8324" s="1">
        <v>3.51</v>
      </c>
      <c r="E8324" s="1">
        <v>72.400000000000006</v>
      </c>
    </row>
    <row r="8325" spans="1:5">
      <c r="A8325" s="1">
        <v>1996</v>
      </c>
      <c r="B8325" s="1">
        <v>107</v>
      </c>
      <c r="C8325" s="1">
        <v>36.35</v>
      </c>
      <c r="D8325" s="1">
        <v>2.78</v>
      </c>
      <c r="E8325" s="1">
        <v>39.130000000000003</v>
      </c>
    </row>
    <row r="8326" spans="1:5">
      <c r="A8326" s="1">
        <v>1996</v>
      </c>
      <c r="B8326" s="1">
        <v>108</v>
      </c>
      <c r="C8326" s="1">
        <v>15.65</v>
      </c>
      <c r="D8326" s="1">
        <v>1.7</v>
      </c>
      <c r="E8326" s="1">
        <v>17.350000000000001</v>
      </c>
    </row>
    <row r="8327" spans="1:5">
      <c r="A8327" s="1">
        <v>1996</v>
      </c>
      <c r="B8327" s="1">
        <v>109</v>
      </c>
      <c r="C8327" s="1">
        <v>6.95</v>
      </c>
      <c r="D8327" s="1">
        <v>0.46</v>
      </c>
      <c r="E8327" s="1">
        <v>7.41</v>
      </c>
    </row>
    <row r="8328" spans="1:5">
      <c r="A8328" s="1">
        <v>1996</v>
      </c>
      <c r="B8328" s="1" t="s">
        <v>121</v>
      </c>
      <c r="C8328" s="1">
        <v>11.61</v>
      </c>
      <c r="D8328" s="1">
        <v>0</v>
      </c>
      <c r="E8328" s="1">
        <v>11.61</v>
      </c>
    </row>
    <row r="8329" spans="1:5">
      <c r="A8329" s="1">
        <v>1997</v>
      </c>
      <c r="B8329" s="1">
        <v>0</v>
      </c>
      <c r="C8329" s="1">
        <v>355998.87</v>
      </c>
      <c r="D8329" s="1">
        <v>374725.63</v>
      </c>
      <c r="E8329" s="1">
        <v>730724.5</v>
      </c>
    </row>
    <row r="8330" spans="1:5">
      <c r="A8330" s="1">
        <v>1997</v>
      </c>
      <c r="B8330" s="1">
        <v>1</v>
      </c>
      <c r="C8330" s="1">
        <v>350334.67</v>
      </c>
      <c r="D8330" s="1">
        <v>369130.31</v>
      </c>
      <c r="E8330" s="1">
        <v>719464.97</v>
      </c>
    </row>
    <row r="8331" spans="1:5">
      <c r="A8331" s="1">
        <v>1997</v>
      </c>
      <c r="B8331" s="1">
        <v>2</v>
      </c>
      <c r="C8331" s="1">
        <v>356101.33</v>
      </c>
      <c r="D8331" s="1">
        <v>375032.91</v>
      </c>
      <c r="E8331" s="1">
        <v>731134.23</v>
      </c>
    </row>
    <row r="8332" spans="1:5">
      <c r="A8332" s="1">
        <v>1997</v>
      </c>
      <c r="B8332" s="1">
        <v>3</v>
      </c>
      <c r="C8332" s="1">
        <v>365607.24</v>
      </c>
      <c r="D8332" s="1">
        <v>384533.98</v>
      </c>
      <c r="E8332" s="1">
        <v>750141.22</v>
      </c>
    </row>
    <row r="8333" spans="1:5">
      <c r="A8333" s="1">
        <v>1997</v>
      </c>
      <c r="B8333" s="1">
        <v>4</v>
      </c>
      <c r="C8333" s="1">
        <v>368324.29</v>
      </c>
      <c r="D8333" s="1">
        <v>386784.21</v>
      </c>
      <c r="E8333" s="1">
        <v>755108.5</v>
      </c>
    </row>
    <row r="8334" spans="1:5">
      <c r="A8334" s="1">
        <v>1997</v>
      </c>
      <c r="B8334" s="1">
        <v>5</v>
      </c>
      <c r="C8334" s="1">
        <v>380402.94</v>
      </c>
      <c r="D8334" s="1">
        <v>399241.63</v>
      </c>
      <c r="E8334" s="1">
        <v>779644.56</v>
      </c>
    </row>
    <row r="8335" spans="1:5">
      <c r="A8335" s="1">
        <v>1997</v>
      </c>
      <c r="B8335" s="1">
        <v>6</v>
      </c>
      <c r="C8335" s="1">
        <v>384393.07</v>
      </c>
      <c r="D8335" s="1">
        <v>402518.54</v>
      </c>
      <c r="E8335" s="1">
        <v>786911.61</v>
      </c>
    </row>
    <row r="8336" spans="1:5">
      <c r="A8336" s="1">
        <v>1997</v>
      </c>
      <c r="B8336" s="1">
        <v>7</v>
      </c>
      <c r="C8336" s="1">
        <v>378624.77</v>
      </c>
      <c r="D8336" s="1">
        <v>396402.51</v>
      </c>
      <c r="E8336" s="1">
        <v>775027.28</v>
      </c>
    </row>
    <row r="8337" spans="1:5">
      <c r="A8337" s="1">
        <v>1997</v>
      </c>
      <c r="B8337" s="1">
        <v>8</v>
      </c>
      <c r="C8337" s="1">
        <v>376666.69</v>
      </c>
      <c r="D8337" s="1">
        <v>394637.52</v>
      </c>
      <c r="E8337" s="1">
        <v>771304.21</v>
      </c>
    </row>
    <row r="8338" spans="1:5">
      <c r="A8338" s="1">
        <v>1997</v>
      </c>
      <c r="B8338" s="1">
        <v>9</v>
      </c>
      <c r="C8338" s="1">
        <v>379671.78</v>
      </c>
      <c r="D8338" s="1">
        <v>397583.45</v>
      </c>
      <c r="E8338" s="1">
        <v>777255.23</v>
      </c>
    </row>
    <row r="8339" spans="1:5">
      <c r="A8339" s="1">
        <v>1997</v>
      </c>
      <c r="B8339" s="1">
        <v>10</v>
      </c>
      <c r="C8339" s="1">
        <v>372366.2</v>
      </c>
      <c r="D8339" s="1">
        <v>389849.15</v>
      </c>
      <c r="E8339" s="1">
        <v>762215.35</v>
      </c>
    </row>
    <row r="8340" spans="1:5">
      <c r="A8340" s="1">
        <v>1997</v>
      </c>
      <c r="B8340" s="1">
        <v>11</v>
      </c>
      <c r="C8340" s="1">
        <v>368026.43</v>
      </c>
      <c r="D8340" s="1">
        <v>385713.98</v>
      </c>
      <c r="E8340" s="1">
        <v>753740.41</v>
      </c>
    </row>
    <row r="8341" spans="1:5">
      <c r="A8341" s="1">
        <v>1997</v>
      </c>
      <c r="B8341" s="1">
        <v>12</v>
      </c>
      <c r="C8341" s="1">
        <v>365906.79</v>
      </c>
      <c r="D8341" s="1">
        <v>384156.52</v>
      </c>
      <c r="E8341" s="1">
        <v>750063.31</v>
      </c>
    </row>
    <row r="8342" spans="1:5">
      <c r="A8342" s="1">
        <v>1997</v>
      </c>
      <c r="B8342" s="1">
        <v>13</v>
      </c>
      <c r="C8342" s="1">
        <v>355165.22</v>
      </c>
      <c r="D8342" s="1">
        <v>372146.33</v>
      </c>
      <c r="E8342" s="1">
        <v>727311.54</v>
      </c>
    </row>
    <row r="8343" spans="1:5">
      <c r="A8343" s="1">
        <v>1997</v>
      </c>
      <c r="B8343" s="1">
        <v>14</v>
      </c>
      <c r="C8343" s="1">
        <v>353505.8</v>
      </c>
      <c r="D8343" s="1">
        <v>368983.65</v>
      </c>
      <c r="E8343" s="1">
        <v>722489.45</v>
      </c>
    </row>
    <row r="8344" spans="1:5">
      <c r="A8344" s="1">
        <v>1997</v>
      </c>
      <c r="B8344" s="1">
        <v>15</v>
      </c>
      <c r="C8344" s="1">
        <v>354544.64000000001</v>
      </c>
      <c r="D8344" s="1">
        <v>369293.47</v>
      </c>
      <c r="E8344" s="1">
        <v>723838.11</v>
      </c>
    </row>
    <row r="8345" spans="1:5">
      <c r="A8345" s="1">
        <v>1997</v>
      </c>
      <c r="B8345" s="1">
        <v>16</v>
      </c>
      <c r="C8345" s="1">
        <v>359735.74</v>
      </c>
      <c r="D8345" s="1">
        <v>373886.61</v>
      </c>
      <c r="E8345" s="1">
        <v>733622.35</v>
      </c>
    </row>
    <row r="8346" spans="1:5">
      <c r="A8346" s="1">
        <v>1997</v>
      </c>
      <c r="B8346" s="1">
        <v>17</v>
      </c>
      <c r="C8346" s="1">
        <v>359312.71</v>
      </c>
      <c r="D8346" s="1">
        <v>373351.93</v>
      </c>
      <c r="E8346" s="1">
        <v>732664.64</v>
      </c>
    </row>
    <row r="8347" spans="1:5">
      <c r="A8347" s="1">
        <v>1997</v>
      </c>
      <c r="B8347" s="1">
        <v>18</v>
      </c>
      <c r="C8347" s="1">
        <v>346246.65</v>
      </c>
      <c r="D8347" s="1">
        <v>355477.37</v>
      </c>
      <c r="E8347" s="1">
        <v>701724.02</v>
      </c>
    </row>
    <row r="8348" spans="1:5">
      <c r="A8348" s="1">
        <v>1997</v>
      </c>
      <c r="B8348" s="1">
        <v>19</v>
      </c>
      <c r="C8348" s="1">
        <v>329820.81</v>
      </c>
      <c r="D8348" s="1">
        <v>325354.88</v>
      </c>
      <c r="E8348" s="1">
        <v>655175.68999999994</v>
      </c>
    </row>
    <row r="8349" spans="1:5">
      <c r="A8349" s="1">
        <v>1997</v>
      </c>
      <c r="B8349" s="1">
        <v>20</v>
      </c>
      <c r="C8349" s="1">
        <v>325956.7</v>
      </c>
      <c r="D8349" s="1">
        <v>332395.45</v>
      </c>
      <c r="E8349" s="1">
        <v>658352.15</v>
      </c>
    </row>
    <row r="8350" spans="1:5">
      <c r="A8350" s="1">
        <v>1997</v>
      </c>
      <c r="B8350" s="1">
        <v>21</v>
      </c>
      <c r="C8350" s="1">
        <v>339544.23</v>
      </c>
      <c r="D8350" s="1">
        <v>344908.79</v>
      </c>
      <c r="E8350" s="1">
        <v>684453.01</v>
      </c>
    </row>
    <row r="8351" spans="1:5">
      <c r="A8351" s="1">
        <v>1997</v>
      </c>
      <c r="B8351" s="1">
        <v>22</v>
      </c>
      <c r="C8351" s="1">
        <v>354704.83</v>
      </c>
      <c r="D8351" s="1">
        <v>358517.43</v>
      </c>
      <c r="E8351" s="1">
        <v>713222.26</v>
      </c>
    </row>
    <row r="8352" spans="1:5">
      <c r="A8352" s="1">
        <v>1997</v>
      </c>
      <c r="B8352" s="1">
        <v>23</v>
      </c>
      <c r="C8352" s="1">
        <v>370219.72</v>
      </c>
      <c r="D8352" s="1">
        <v>372695.31</v>
      </c>
      <c r="E8352" s="1">
        <v>742915.04</v>
      </c>
    </row>
    <row r="8353" spans="1:5">
      <c r="A8353" s="1">
        <v>1997</v>
      </c>
      <c r="B8353" s="1">
        <v>24</v>
      </c>
      <c r="C8353" s="1">
        <v>394293.57</v>
      </c>
      <c r="D8353" s="1">
        <v>395716.69</v>
      </c>
      <c r="E8353" s="1">
        <v>790010.25</v>
      </c>
    </row>
    <row r="8354" spans="1:5">
      <c r="A8354" s="1">
        <v>1997</v>
      </c>
      <c r="B8354" s="1">
        <v>25</v>
      </c>
      <c r="C8354" s="1">
        <v>416218.25</v>
      </c>
      <c r="D8354" s="1">
        <v>415660.76</v>
      </c>
      <c r="E8354" s="1">
        <v>831879.01</v>
      </c>
    </row>
    <row r="8355" spans="1:5">
      <c r="A8355" s="1">
        <v>1997</v>
      </c>
      <c r="B8355" s="1">
        <v>26</v>
      </c>
      <c r="C8355" s="1">
        <v>437384.99</v>
      </c>
      <c r="D8355" s="1">
        <v>434039.15</v>
      </c>
      <c r="E8355" s="1">
        <v>871424.14</v>
      </c>
    </row>
    <row r="8356" spans="1:5">
      <c r="A8356" s="1">
        <v>1997</v>
      </c>
      <c r="B8356" s="1">
        <v>27</v>
      </c>
      <c r="C8356" s="1">
        <v>435333.42</v>
      </c>
      <c r="D8356" s="1">
        <v>431111.51</v>
      </c>
      <c r="E8356" s="1">
        <v>866444.93</v>
      </c>
    </row>
    <row r="8357" spans="1:5">
      <c r="A8357" s="1">
        <v>1997</v>
      </c>
      <c r="B8357" s="1">
        <v>28</v>
      </c>
      <c r="C8357" s="1">
        <v>451316.28</v>
      </c>
      <c r="D8357" s="1">
        <v>446060.33</v>
      </c>
      <c r="E8357" s="1">
        <v>897376.61</v>
      </c>
    </row>
    <row r="8358" spans="1:5">
      <c r="A8358" s="1">
        <v>1997</v>
      </c>
      <c r="B8358" s="1">
        <v>29</v>
      </c>
      <c r="C8358" s="1">
        <v>456924.46</v>
      </c>
      <c r="D8358" s="1">
        <v>451763.12</v>
      </c>
      <c r="E8358" s="1">
        <v>908687.58</v>
      </c>
    </row>
    <row r="8359" spans="1:5">
      <c r="A8359" s="1">
        <v>1997</v>
      </c>
      <c r="B8359" s="1">
        <v>30</v>
      </c>
      <c r="C8359" s="1">
        <v>468542.08</v>
      </c>
      <c r="D8359" s="1">
        <v>463131.37</v>
      </c>
      <c r="E8359" s="1">
        <v>931673.45</v>
      </c>
    </row>
    <row r="8360" spans="1:5">
      <c r="A8360" s="1">
        <v>1997</v>
      </c>
      <c r="B8360" s="1">
        <v>31</v>
      </c>
      <c r="C8360" s="1">
        <v>472255.98</v>
      </c>
      <c r="D8360" s="1">
        <v>465626.32</v>
      </c>
      <c r="E8360" s="1">
        <v>937882.3</v>
      </c>
    </row>
    <row r="8361" spans="1:5">
      <c r="A8361" s="1">
        <v>1997</v>
      </c>
      <c r="B8361" s="1">
        <v>32</v>
      </c>
      <c r="C8361" s="1">
        <v>476322.38</v>
      </c>
      <c r="D8361" s="1">
        <v>468726.12</v>
      </c>
      <c r="E8361" s="1">
        <v>945048.5</v>
      </c>
    </row>
    <row r="8362" spans="1:5">
      <c r="A8362" s="1">
        <v>1997</v>
      </c>
      <c r="B8362" s="1">
        <v>33</v>
      </c>
      <c r="C8362" s="1">
        <v>473151.79</v>
      </c>
      <c r="D8362" s="1">
        <v>465145.31</v>
      </c>
      <c r="E8362" s="1">
        <v>938297.09</v>
      </c>
    </row>
    <row r="8363" spans="1:5">
      <c r="A8363" s="1">
        <v>1997</v>
      </c>
      <c r="B8363" s="1">
        <v>34</v>
      </c>
      <c r="C8363" s="1">
        <v>467695.21</v>
      </c>
      <c r="D8363" s="1">
        <v>458716.46</v>
      </c>
      <c r="E8363" s="1">
        <v>926411.67</v>
      </c>
    </row>
    <row r="8364" spans="1:5">
      <c r="A8364" s="1">
        <v>1997</v>
      </c>
      <c r="B8364" s="1">
        <v>35</v>
      </c>
      <c r="C8364" s="1">
        <v>457908.43</v>
      </c>
      <c r="D8364" s="1">
        <v>449764.86</v>
      </c>
      <c r="E8364" s="1">
        <v>907673.29</v>
      </c>
    </row>
    <row r="8365" spans="1:5">
      <c r="A8365" s="1">
        <v>1997</v>
      </c>
      <c r="B8365" s="1">
        <v>36</v>
      </c>
      <c r="C8365" s="1">
        <v>444615.1</v>
      </c>
      <c r="D8365" s="1">
        <v>437929.65</v>
      </c>
      <c r="E8365" s="1">
        <v>882544.75</v>
      </c>
    </row>
    <row r="8366" spans="1:5">
      <c r="A8366" s="1">
        <v>1997</v>
      </c>
      <c r="B8366" s="1">
        <v>37</v>
      </c>
      <c r="C8366" s="1">
        <v>426823.69</v>
      </c>
      <c r="D8366" s="1">
        <v>421007.74</v>
      </c>
      <c r="E8366" s="1">
        <v>847831.44</v>
      </c>
    </row>
    <row r="8367" spans="1:5">
      <c r="A8367" s="1">
        <v>1997</v>
      </c>
      <c r="B8367" s="1">
        <v>38</v>
      </c>
      <c r="C8367" s="1">
        <v>422652.7</v>
      </c>
      <c r="D8367" s="1">
        <v>416004.85</v>
      </c>
      <c r="E8367" s="1">
        <v>838657.55</v>
      </c>
    </row>
    <row r="8368" spans="1:5">
      <c r="A8368" s="1">
        <v>1997</v>
      </c>
      <c r="B8368" s="1">
        <v>39</v>
      </c>
      <c r="C8368" s="1">
        <v>412295.21</v>
      </c>
      <c r="D8368" s="1">
        <v>405170.04</v>
      </c>
      <c r="E8368" s="1">
        <v>817465.25</v>
      </c>
    </row>
    <row r="8369" spans="1:5">
      <c r="A8369" s="1">
        <v>1997</v>
      </c>
      <c r="B8369" s="1">
        <v>40</v>
      </c>
      <c r="C8369" s="1">
        <v>400044.74</v>
      </c>
      <c r="D8369" s="1">
        <v>393824.11</v>
      </c>
      <c r="E8369" s="1">
        <v>793868.85</v>
      </c>
    </row>
    <row r="8370" spans="1:5">
      <c r="A8370" s="1">
        <v>1997</v>
      </c>
      <c r="B8370" s="1">
        <v>41</v>
      </c>
      <c r="C8370" s="1">
        <v>389317.23</v>
      </c>
      <c r="D8370" s="1">
        <v>384302.62</v>
      </c>
      <c r="E8370" s="1">
        <v>773619.85</v>
      </c>
    </row>
    <row r="8371" spans="1:5">
      <c r="A8371" s="1">
        <v>1997</v>
      </c>
      <c r="B8371" s="1">
        <v>42</v>
      </c>
      <c r="C8371" s="1">
        <v>378705.16</v>
      </c>
      <c r="D8371" s="1">
        <v>374375.56</v>
      </c>
      <c r="E8371" s="1">
        <v>753080.72</v>
      </c>
    </row>
    <row r="8372" spans="1:5">
      <c r="A8372" s="1">
        <v>1997</v>
      </c>
      <c r="B8372" s="1">
        <v>43</v>
      </c>
      <c r="C8372" s="1">
        <v>379879.6</v>
      </c>
      <c r="D8372" s="1">
        <v>375596.74</v>
      </c>
      <c r="E8372" s="1">
        <v>755476.33</v>
      </c>
    </row>
    <row r="8373" spans="1:5">
      <c r="A8373" s="1">
        <v>1997</v>
      </c>
      <c r="B8373" s="1">
        <v>44</v>
      </c>
      <c r="C8373" s="1">
        <v>377313.57</v>
      </c>
      <c r="D8373" s="1">
        <v>372771.49</v>
      </c>
      <c r="E8373" s="1">
        <v>750085.06</v>
      </c>
    </row>
    <row r="8374" spans="1:5">
      <c r="A8374" s="1">
        <v>1997</v>
      </c>
      <c r="B8374" s="1">
        <v>45</v>
      </c>
      <c r="C8374" s="1">
        <v>372732.24</v>
      </c>
      <c r="D8374" s="1">
        <v>368161.58</v>
      </c>
      <c r="E8374" s="1">
        <v>740893.82</v>
      </c>
    </row>
    <row r="8375" spans="1:5">
      <c r="A8375" s="1">
        <v>1997</v>
      </c>
      <c r="B8375" s="1">
        <v>46</v>
      </c>
      <c r="C8375" s="1">
        <v>379092.76</v>
      </c>
      <c r="D8375" s="1">
        <v>374438.31</v>
      </c>
      <c r="E8375" s="1">
        <v>753531.07</v>
      </c>
    </row>
    <row r="8376" spans="1:5">
      <c r="A8376" s="1">
        <v>1997</v>
      </c>
      <c r="B8376" s="1">
        <v>47</v>
      </c>
      <c r="C8376" s="1">
        <v>388178.99</v>
      </c>
      <c r="D8376" s="1">
        <v>383522.21</v>
      </c>
      <c r="E8376" s="1">
        <v>771701.21</v>
      </c>
    </row>
    <row r="8377" spans="1:5">
      <c r="A8377" s="1">
        <v>1997</v>
      </c>
      <c r="B8377" s="1">
        <v>48</v>
      </c>
      <c r="C8377" s="1">
        <v>403162.48</v>
      </c>
      <c r="D8377" s="1">
        <v>398405.89</v>
      </c>
      <c r="E8377" s="1">
        <v>801568.37</v>
      </c>
    </row>
    <row r="8378" spans="1:5">
      <c r="A8378" s="1">
        <v>1997</v>
      </c>
      <c r="B8378" s="1">
        <v>49</v>
      </c>
      <c r="C8378" s="1">
        <v>423167.43</v>
      </c>
      <c r="D8378" s="1">
        <v>418743.85</v>
      </c>
      <c r="E8378" s="1">
        <v>841911.28</v>
      </c>
    </row>
    <row r="8379" spans="1:5">
      <c r="A8379" s="1">
        <v>1997</v>
      </c>
      <c r="B8379" s="1">
        <v>50</v>
      </c>
      <c r="C8379" s="1">
        <v>446992.32</v>
      </c>
      <c r="D8379" s="1">
        <v>442850.99</v>
      </c>
      <c r="E8379" s="1">
        <v>889843.31</v>
      </c>
    </row>
    <row r="8380" spans="1:5">
      <c r="A8380" s="1">
        <v>1997</v>
      </c>
      <c r="B8380" s="1">
        <v>51</v>
      </c>
      <c r="C8380" s="1">
        <v>375752.71</v>
      </c>
      <c r="D8380" s="1">
        <v>372147.49</v>
      </c>
      <c r="E8380" s="1">
        <v>747900.2</v>
      </c>
    </row>
    <row r="8381" spans="1:5">
      <c r="A8381" s="1">
        <v>1997</v>
      </c>
      <c r="B8381" s="1">
        <v>52</v>
      </c>
      <c r="C8381" s="1">
        <v>362230.64</v>
      </c>
      <c r="D8381" s="1">
        <v>358682.56</v>
      </c>
      <c r="E8381" s="1">
        <v>720913.2</v>
      </c>
    </row>
    <row r="8382" spans="1:5">
      <c r="A8382" s="1">
        <v>1997</v>
      </c>
      <c r="B8382" s="1">
        <v>53</v>
      </c>
      <c r="C8382" s="1">
        <v>352033.06</v>
      </c>
      <c r="D8382" s="1">
        <v>348649.87</v>
      </c>
      <c r="E8382" s="1">
        <v>700682.93</v>
      </c>
    </row>
    <row r="8383" spans="1:5">
      <c r="A8383" s="1">
        <v>1997</v>
      </c>
      <c r="B8383" s="1">
        <v>54</v>
      </c>
      <c r="C8383" s="1">
        <v>340923.72</v>
      </c>
      <c r="D8383" s="1">
        <v>337040.15</v>
      </c>
      <c r="E8383" s="1">
        <v>677963.87</v>
      </c>
    </row>
    <row r="8384" spans="1:5">
      <c r="A8384" s="1">
        <v>1997</v>
      </c>
      <c r="B8384" s="1">
        <v>55</v>
      </c>
      <c r="C8384" s="1">
        <v>314125.48</v>
      </c>
      <c r="D8384" s="1">
        <v>309082.86</v>
      </c>
      <c r="E8384" s="1">
        <v>623208.34</v>
      </c>
    </row>
    <row r="8385" spans="1:5">
      <c r="A8385" s="1">
        <v>1997</v>
      </c>
      <c r="B8385" s="1">
        <v>56</v>
      </c>
      <c r="C8385" s="1">
        <v>296098.69</v>
      </c>
      <c r="D8385" s="1">
        <v>289750.59000000003</v>
      </c>
      <c r="E8385" s="1">
        <v>585849.27</v>
      </c>
    </row>
    <row r="8386" spans="1:5">
      <c r="A8386" s="1">
        <v>1997</v>
      </c>
      <c r="B8386" s="1">
        <v>57</v>
      </c>
      <c r="C8386" s="1">
        <v>304075.56</v>
      </c>
      <c r="D8386" s="1">
        <v>297003.3</v>
      </c>
      <c r="E8386" s="1">
        <v>601078.86</v>
      </c>
    </row>
    <row r="8387" spans="1:5">
      <c r="A8387" s="1">
        <v>1997</v>
      </c>
      <c r="B8387" s="1">
        <v>58</v>
      </c>
      <c r="C8387" s="1">
        <v>306731.81</v>
      </c>
      <c r="D8387" s="1">
        <v>299416</v>
      </c>
      <c r="E8387" s="1">
        <v>606147.81000000006</v>
      </c>
    </row>
    <row r="8388" spans="1:5">
      <c r="A8388" s="1">
        <v>1997</v>
      </c>
      <c r="B8388" s="1">
        <v>59</v>
      </c>
      <c r="C8388" s="1">
        <v>305909.12</v>
      </c>
      <c r="D8388" s="1">
        <v>298612.78000000003</v>
      </c>
      <c r="E8388" s="1">
        <v>604521.89</v>
      </c>
    </row>
    <row r="8389" spans="1:5">
      <c r="A8389" s="1">
        <v>1997</v>
      </c>
      <c r="B8389" s="1">
        <v>60</v>
      </c>
      <c r="C8389" s="1">
        <v>298242.7</v>
      </c>
      <c r="D8389" s="1">
        <v>289929.98</v>
      </c>
      <c r="E8389" s="1">
        <v>588172.68000000005</v>
      </c>
    </row>
    <row r="8390" spans="1:5">
      <c r="A8390" s="1">
        <v>1997</v>
      </c>
      <c r="B8390" s="1">
        <v>61</v>
      </c>
      <c r="C8390" s="1">
        <v>292248.81</v>
      </c>
      <c r="D8390" s="1">
        <v>282224.92</v>
      </c>
      <c r="E8390" s="1">
        <v>574473.73</v>
      </c>
    </row>
    <row r="8391" spans="1:5">
      <c r="A8391" s="1">
        <v>1997</v>
      </c>
      <c r="B8391" s="1">
        <v>62</v>
      </c>
      <c r="C8391" s="1">
        <v>284897.37</v>
      </c>
      <c r="D8391" s="1">
        <v>273378.51</v>
      </c>
      <c r="E8391" s="1">
        <v>558275.88</v>
      </c>
    </row>
    <row r="8392" spans="1:5">
      <c r="A8392" s="1">
        <v>1997</v>
      </c>
      <c r="B8392" s="1">
        <v>63</v>
      </c>
      <c r="C8392" s="1">
        <v>279019.34999999998</v>
      </c>
      <c r="D8392" s="1">
        <v>264879.27</v>
      </c>
      <c r="E8392" s="1">
        <v>543898.62</v>
      </c>
    </row>
    <row r="8393" spans="1:5">
      <c r="A8393" s="1">
        <v>1997</v>
      </c>
      <c r="B8393" s="1">
        <v>64</v>
      </c>
      <c r="C8393" s="1">
        <v>278508.34999999998</v>
      </c>
      <c r="D8393" s="1">
        <v>260779.75</v>
      </c>
      <c r="E8393" s="1">
        <v>539288.1</v>
      </c>
    </row>
    <row r="8394" spans="1:5">
      <c r="A8394" s="1">
        <v>1997</v>
      </c>
      <c r="B8394" s="1">
        <v>65</v>
      </c>
      <c r="C8394" s="1">
        <v>281912.36</v>
      </c>
      <c r="D8394" s="1">
        <v>260358.65</v>
      </c>
      <c r="E8394" s="1">
        <v>542271.01</v>
      </c>
    </row>
    <row r="8395" spans="1:5">
      <c r="A8395" s="1">
        <v>1997</v>
      </c>
      <c r="B8395" s="1">
        <v>66</v>
      </c>
      <c r="C8395" s="1">
        <v>284660.28999999998</v>
      </c>
      <c r="D8395" s="1">
        <v>257516.21</v>
      </c>
      <c r="E8395" s="1">
        <v>542176.5</v>
      </c>
    </row>
    <row r="8396" spans="1:5">
      <c r="A8396" s="1">
        <v>1997</v>
      </c>
      <c r="B8396" s="1">
        <v>67</v>
      </c>
      <c r="C8396" s="1">
        <v>282659.86</v>
      </c>
      <c r="D8396" s="1">
        <v>250302.75</v>
      </c>
      <c r="E8396" s="1">
        <v>532962.62</v>
      </c>
    </row>
    <row r="8397" spans="1:5">
      <c r="A8397" s="1">
        <v>1997</v>
      </c>
      <c r="B8397" s="1">
        <v>68</v>
      </c>
      <c r="C8397" s="1">
        <v>276586.34000000003</v>
      </c>
      <c r="D8397" s="1">
        <v>241102.55</v>
      </c>
      <c r="E8397" s="1">
        <v>517688.89</v>
      </c>
    </row>
    <row r="8398" spans="1:5">
      <c r="A8398" s="1">
        <v>1997</v>
      </c>
      <c r="B8398" s="1">
        <v>69</v>
      </c>
      <c r="C8398" s="1">
        <v>271024.09000000003</v>
      </c>
      <c r="D8398" s="1">
        <v>233259.29</v>
      </c>
      <c r="E8398" s="1">
        <v>504283.38</v>
      </c>
    </row>
    <row r="8399" spans="1:5">
      <c r="A8399" s="1">
        <v>1997</v>
      </c>
      <c r="B8399" s="1">
        <v>70</v>
      </c>
      <c r="C8399" s="1">
        <v>269185.06</v>
      </c>
      <c r="D8399" s="1">
        <v>227775.5</v>
      </c>
      <c r="E8399" s="1">
        <v>496960.56</v>
      </c>
    </row>
    <row r="8400" spans="1:5">
      <c r="A8400" s="1">
        <v>1997</v>
      </c>
      <c r="B8400" s="1">
        <v>71</v>
      </c>
      <c r="C8400" s="1">
        <v>267747.78999999998</v>
      </c>
      <c r="D8400" s="1">
        <v>221351.47</v>
      </c>
      <c r="E8400" s="1">
        <v>489099.26</v>
      </c>
    </row>
    <row r="8401" spans="1:5">
      <c r="A8401" s="1">
        <v>1997</v>
      </c>
      <c r="B8401" s="1">
        <v>72</v>
      </c>
      <c r="C8401" s="1">
        <v>264232.90000000002</v>
      </c>
      <c r="D8401" s="1">
        <v>211870.11</v>
      </c>
      <c r="E8401" s="1">
        <v>476103</v>
      </c>
    </row>
    <row r="8402" spans="1:5">
      <c r="A8402" s="1">
        <v>1997</v>
      </c>
      <c r="B8402" s="1">
        <v>73</v>
      </c>
      <c r="C8402" s="1">
        <v>260600.58</v>
      </c>
      <c r="D8402" s="1">
        <v>202087.13</v>
      </c>
      <c r="E8402" s="1">
        <v>462687.71</v>
      </c>
    </row>
    <row r="8403" spans="1:5">
      <c r="A8403" s="1">
        <v>1997</v>
      </c>
      <c r="B8403" s="1">
        <v>74</v>
      </c>
      <c r="C8403" s="1">
        <v>259622.88</v>
      </c>
      <c r="D8403" s="1">
        <v>194891.74</v>
      </c>
      <c r="E8403" s="1">
        <v>454514.62</v>
      </c>
    </row>
    <row r="8404" spans="1:5">
      <c r="A8404" s="1">
        <v>1997</v>
      </c>
      <c r="B8404" s="1">
        <v>75</v>
      </c>
      <c r="C8404" s="1">
        <v>262944.34999999998</v>
      </c>
      <c r="D8404" s="1">
        <v>190771.18</v>
      </c>
      <c r="E8404" s="1">
        <v>453715.53</v>
      </c>
    </row>
    <row r="8405" spans="1:5">
      <c r="A8405" s="1">
        <v>1997</v>
      </c>
      <c r="B8405" s="1">
        <v>76</v>
      </c>
      <c r="C8405" s="1">
        <v>266490.23999999999</v>
      </c>
      <c r="D8405" s="1">
        <v>186678.28</v>
      </c>
      <c r="E8405" s="1">
        <v>453168.52</v>
      </c>
    </row>
    <row r="8406" spans="1:5">
      <c r="A8406" s="1">
        <v>1997</v>
      </c>
      <c r="B8406" s="1">
        <v>77</v>
      </c>
      <c r="C8406" s="1">
        <v>244409.62</v>
      </c>
      <c r="D8406" s="1">
        <v>165199.87</v>
      </c>
      <c r="E8406" s="1">
        <v>409609.49</v>
      </c>
    </row>
    <row r="8407" spans="1:5">
      <c r="A8407" s="1">
        <v>1997</v>
      </c>
      <c r="B8407" s="1">
        <v>78</v>
      </c>
      <c r="C8407" s="1">
        <v>196736.49</v>
      </c>
      <c r="D8407" s="1">
        <v>127274.31</v>
      </c>
      <c r="E8407" s="1">
        <v>324010.81</v>
      </c>
    </row>
    <row r="8408" spans="1:5">
      <c r="A8408" s="1">
        <v>1997</v>
      </c>
      <c r="B8408" s="1">
        <v>79</v>
      </c>
      <c r="C8408" s="1">
        <v>169609.75</v>
      </c>
      <c r="D8408" s="1">
        <v>104717.19</v>
      </c>
      <c r="E8408" s="1">
        <v>274326.94</v>
      </c>
    </row>
    <row r="8409" spans="1:5">
      <c r="A8409" s="1">
        <v>1997</v>
      </c>
      <c r="B8409" s="1">
        <v>80</v>
      </c>
      <c r="C8409" s="1">
        <v>168822.07</v>
      </c>
      <c r="D8409" s="1">
        <v>99181.77</v>
      </c>
      <c r="E8409" s="1">
        <v>268003.84000000003</v>
      </c>
    </row>
    <row r="8410" spans="1:5">
      <c r="A8410" s="1">
        <v>1997</v>
      </c>
      <c r="B8410" s="1">
        <v>81</v>
      </c>
      <c r="C8410" s="1">
        <v>173131.85</v>
      </c>
      <c r="D8410" s="1">
        <v>97209.51</v>
      </c>
      <c r="E8410" s="1">
        <v>270341.36</v>
      </c>
    </row>
    <row r="8411" spans="1:5">
      <c r="A8411" s="1">
        <v>1997</v>
      </c>
      <c r="B8411" s="1">
        <v>82</v>
      </c>
      <c r="C8411" s="1">
        <v>170053.29</v>
      </c>
      <c r="D8411" s="1">
        <v>90458.89</v>
      </c>
      <c r="E8411" s="1">
        <v>260512.18</v>
      </c>
    </row>
    <row r="8412" spans="1:5">
      <c r="A8412" s="1">
        <v>1997</v>
      </c>
      <c r="B8412" s="1">
        <v>83</v>
      </c>
      <c r="C8412" s="1">
        <v>161560.71</v>
      </c>
      <c r="D8412" s="1">
        <v>81209.97</v>
      </c>
      <c r="E8412" s="1">
        <v>242770.69</v>
      </c>
    </row>
    <row r="8413" spans="1:5">
      <c r="A8413" s="1">
        <v>1997</v>
      </c>
      <c r="B8413" s="1">
        <v>84</v>
      </c>
      <c r="C8413" s="1">
        <v>146015.76</v>
      </c>
      <c r="D8413" s="1">
        <v>69644.11</v>
      </c>
      <c r="E8413" s="1">
        <v>215659.87</v>
      </c>
    </row>
    <row r="8414" spans="1:5">
      <c r="A8414" s="1">
        <v>1997</v>
      </c>
      <c r="B8414" s="1">
        <v>85</v>
      </c>
      <c r="C8414" s="1">
        <v>130185.26</v>
      </c>
      <c r="D8414" s="1">
        <v>58658.94</v>
      </c>
      <c r="E8414" s="1">
        <v>188844.19</v>
      </c>
    </row>
    <row r="8415" spans="1:5">
      <c r="A8415" s="1">
        <v>1997</v>
      </c>
      <c r="B8415" s="1">
        <v>86</v>
      </c>
      <c r="C8415" s="1">
        <v>115644.29</v>
      </c>
      <c r="D8415" s="1">
        <v>48705.11</v>
      </c>
      <c r="E8415" s="1">
        <v>164349.4</v>
      </c>
    </row>
    <row r="8416" spans="1:5">
      <c r="A8416" s="1">
        <v>1997</v>
      </c>
      <c r="B8416" s="1">
        <v>87</v>
      </c>
      <c r="C8416" s="1">
        <v>102318.53</v>
      </c>
      <c r="D8416" s="1">
        <v>40015.199999999997</v>
      </c>
      <c r="E8416" s="1">
        <v>142333.73000000001</v>
      </c>
    </row>
    <row r="8417" spans="1:5">
      <c r="A8417" s="1">
        <v>1997</v>
      </c>
      <c r="B8417" s="1">
        <v>88</v>
      </c>
      <c r="C8417" s="1">
        <v>89706.35</v>
      </c>
      <c r="D8417" s="1">
        <v>32458.1</v>
      </c>
      <c r="E8417" s="1">
        <v>122164.45</v>
      </c>
    </row>
    <row r="8418" spans="1:5">
      <c r="A8418" s="1">
        <v>1997</v>
      </c>
      <c r="B8418" s="1">
        <v>89</v>
      </c>
      <c r="C8418" s="1">
        <v>75877.23</v>
      </c>
      <c r="D8418" s="1">
        <v>25390.26</v>
      </c>
      <c r="E8418" s="1">
        <v>101267.49</v>
      </c>
    </row>
    <row r="8419" spans="1:5">
      <c r="A8419" s="1">
        <v>1997</v>
      </c>
      <c r="B8419" s="1">
        <v>90</v>
      </c>
      <c r="C8419" s="1">
        <v>62158.64</v>
      </c>
      <c r="D8419" s="1">
        <v>19179.490000000002</v>
      </c>
      <c r="E8419" s="1">
        <v>81338.13</v>
      </c>
    </row>
    <row r="8420" spans="1:5">
      <c r="A8420" s="1">
        <v>1997</v>
      </c>
      <c r="B8420" s="1">
        <v>91</v>
      </c>
      <c r="C8420" s="1">
        <v>50125.95</v>
      </c>
      <c r="D8420" s="1">
        <v>14210.94</v>
      </c>
      <c r="E8420" s="1">
        <v>64336.89</v>
      </c>
    </row>
    <row r="8421" spans="1:5">
      <c r="A8421" s="1">
        <v>1997</v>
      </c>
      <c r="B8421" s="1">
        <v>92</v>
      </c>
      <c r="C8421" s="1">
        <v>39528.22</v>
      </c>
      <c r="D8421" s="1">
        <v>10268.879999999999</v>
      </c>
      <c r="E8421" s="1">
        <v>49797.1</v>
      </c>
    </row>
    <row r="8422" spans="1:5">
      <c r="A8422" s="1">
        <v>1997</v>
      </c>
      <c r="B8422" s="1">
        <v>93</v>
      </c>
      <c r="C8422" s="1">
        <v>30767.97</v>
      </c>
      <c r="D8422" s="1">
        <v>7263.64</v>
      </c>
      <c r="E8422" s="1">
        <v>38031.599999999999</v>
      </c>
    </row>
    <row r="8423" spans="1:5">
      <c r="A8423" s="1">
        <v>1997</v>
      </c>
      <c r="B8423" s="1">
        <v>94</v>
      </c>
      <c r="C8423" s="1">
        <v>23249.57</v>
      </c>
      <c r="D8423" s="1">
        <v>4940.7</v>
      </c>
      <c r="E8423" s="1">
        <v>28190.27</v>
      </c>
    </row>
    <row r="8424" spans="1:5">
      <c r="A8424" s="1">
        <v>1997</v>
      </c>
      <c r="B8424" s="1">
        <v>95</v>
      </c>
      <c r="C8424" s="1">
        <v>16849.28</v>
      </c>
      <c r="D8424" s="1">
        <v>3247.3</v>
      </c>
      <c r="E8424" s="1">
        <v>20096.59</v>
      </c>
    </row>
    <row r="8425" spans="1:5">
      <c r="A8425" s="1">
        <v>1997</v>
      </c>
      <c r="B8425" s="1">
        <v>96</v>
      </c>
      <c r="C8425" s="1">
        <v>11896.98</v>
      </c>
      <c r="D8425" s="1">
        <v>2103.7600000000002</v>
      </c>
      <c r="E8425" s="1">
        <v>14000.74</v>
      </c>
    </row>
    <row r="8426" spans="1:5">
      <c r="A8426" s="1">
        <v>1997</v>
      </c>
      <c r="B8426" s="1">
        <v>97</v>
      </c>
      <c r="C8426" s="1">
        <v>8163.12</v>
      </c>
      <c r="D8426" s="1">
        <v>1292.25</v>
      </c>
      <c r="E8426" s="1">
        <v>9455.3799999999992</v>
      </c>
    </row>
    <row r="8427" spans="1:5">
      <c r="A8427" s="1">
        <v>1997</v>
      </c>
      <c r="B8427" s="1">
        <v>98</v>
      </c>
      <c r="C8427" s="1">
        <v>5411.29</v>
      </c>
      <c r="D8427" s="1">
        <v>745.02</v>
      </c>
      <c r="E8427" s="1">
        <v>6156.3</v>
      </c>
    </row>
    <row r="8428" spans="1:5">
      <c r="A8428" s="1">
        <v>1997</v>
      </c>
      <c r="B8428" s="1">
        <v>99</v>
      </c>
      <c r="C8428" s="1">
        <v>3511.61</v>
      </c>
      <c r="D8428" s="1">
        <v>443.87</v>
      </c>
      <c r="E8428" s="1">
        <v>3955.49</v>
      </c>
    </row>
    <row r="8429" spans="1:5">
      <c r="A8429" s="1">
        <v>1997</v>
      </c>
      <c r="B8429" s="1">
        <v>100</v>
      </c>
      <c r="C8429" s="1">
        <v>2170.66</v>
      </c>
      <c r="D8429" s="1">
        <v>257.23</v>
      </c>
      <c r="E8429" s="1">
        <v>2427.89</v>
      </c>
    </row>
    <row r="8430" spans="1:5">
      <c r="A8430" s="1">
        <v>1997</v>
      </c>
      <c r="B8430" s="1">
        <v>101</v>
      </c>
      <c r="C8430" s="1">
        <v>1311.63</v>
      </c>
      <c r="D8430" s="1">
        <v>140.46</v>
      </c>
      <c r="E8430" s="1">
        <v>1452.09</v>
      </c>
    </row>
    <row r="8431" spans="1:5">
      <c r="A8431" s="1">
        <v>1997</v>
      </c>
      <c r="B8431" s="1">
        <v>102</v>
      </c>
      <c r="C8431" s="1">
        <v>788.18</v>
      </c>
      <c r="D8431" s="1">
        <v>72.87</v>
      </c>
      <c r="E8431" s="1">
        <v>861.05</v>
      </c>
    </row>
    <row r="8432" spans="1:5">
      <c r="A8432" s="1">
        <v>1997</v>
      </c>
      <c r="B8432" s="1">
        <v>103</v>
      </c>
      <c r="C8432" s="1">
        <v>447.17</v>
      </c>
      <c r="D8432" s="1">
        <v>38.46</v>
      </c>
      <c r="E8432" s="1">
        <v>485.62</v>
      </c>
    </row>
    <row r="8433" spans="1:5">
      <c r="A8433" s="1">
        <v>1997</v>
      </c>
      <c r="B8433" s="1">
        <v>104</v>
      </c>
      <c r="C8433" s="1">
        <v>253.02</v>
      </c>
      <c r="D8433" s="1">
        <v>20.29</v>
      </c>
      <c r="E8433" s="1">
        <v>273.3</v>
      </c>
    </row>
    <row r="8434" spans="1:5">
      <c r="A8434" s="1">
        <v>1997</v>
      </c>
      <c r="B8434" s="1">
        <v>105</v>
      </c>
      <c r="C8434" s="1">
        <v>144.26</v>
      </c>
      <c r="D8434" s="1">
        <v>7.66</v>
      </c>
      <c r="E8434" s="1">
        <v>151.91999999999999</v>
      </c>
    </row>
    <row r="8435" spans="1:5">
      <c r="A8435" s="1">
        <v>1997</v>
      </c>
      <c r="B8435" s="1">
        <v>106</v>
      </c>
      <c r="C8435" s="1">
        <v>71.28</v>
      </c>
      <c r="D8435" s="1">
        <v>2.85</v>
      </c>
      <c r="E8435" s="1">
        <v>74.13</v>
      </c>
    </row>
    <row r="8436" spans="1:5">
      <c r="A8436" s="1">
        <v>1997</v>
      </c>
      <c r="B8436" s="1">
        <v>107</v>
      </c>
      <c r="C8436" s="1">
        <v>34.67</v>
      </c>
      <c r="D8436" s="1">
        <v>1.23</v>
      </c>
      <c r="E8436" s="1">
        <v>35.909999999999997</v>
      </c>
    </row>
    <row r="8437" spans="1:5">
      <c r="A8437" s="1">
        <v>1997</v>
      </c>
      <c r="B8437" s="1">
        <v>108</v>
      </c>
      <c r="C8437" s="1">
        <v>18.420000000000002</v>
      </c>
      <c r="D8437" s="1">
        <v>1.02</v>
      </c>
      <c r="E8437" s="1">
        <v>19.440000000000001</v>
      </c>
    </row>
    <row r="8438" spans="1:5">
      <c r="A8438" s="1">
        <v>1997</v>
      </c>
      <c r="B8438" s="1">
        <v>109</v>
      </c>
      <c r="C8438" s="1">
        <v>8.07</v>
      </c>
      <c r="D8438" s="1">
        <v>0.46</v>
      </c>
      <c r="E8438" s="1">
        <v>8.5399999999999991</v>
      </c>
    </row>
    <row r="8439" spans="1:5">
      <c r="A8439" s="1">
        <v>1997</v>
      </c>
      <c r="B8439" s="1" t="s">
        <v>121</v>
      </c>
      <c r="C8439" s="1">
        <v>9.67</v>
      </c>
      <c r="D8439" s="1">
        <v>0</v>
      </c>
      <c r="E8439" s="1">
        <v>9.67</v>
      </c>
    </row>
    <row r="8440" spans="1:5">
      <c r="A8440" s="1">
        <v>1998</v>
      </c>
      <c r="B8440" s="1">
        <v>0</v>
      </c>
      <c r="C8440" s="1">
        <v>348503.6</v>
      </c>
      <c r="D8440" s="1">
        <v>366366.39</v>
      </c>
      <c r="E8440" s="1">
        <v>714869.99</v>
      </c>
    </row>
    <row r="8441" spans="1:5">
      <c r="A8441" s="1">
        <v>1998</v>
      </c>
      <c r="B8441" s="1">
        <v>1</v>
      </c>
      <c r="C8441" s="1">
        <v>355532.41</v>
      </c>
      <c r="D8441" s="1">
        <v>373951.94</v>
      </c>
      <c r="E8441" s="1">
        <v>729484.35</v>
      </c>
    </row>
    <row r="8442" spans="1:5">
      <c r="A8442" s="1">
        <v>1998</v>
      </c>
      <c r="B8442" s="1">
        <v>2</v>
      </c>
      <c r="C8442" s="1">
        <v>350591.45</v>
      </c>
      <c r="D8442" s="1">
        <v>369309.9</v>
      </c>
      <c r="E8442" s="1">
        <v>719901.35</v>
      </c>
    </row>
    <row r="8443" spans="1:5">
      <c r="A8443" s="1">
        <v>1998</v>
      </c>
      <c r="B8443" s="1">
        <v>3</v>
      </c>
      <c r="C8443" s="1">
        <v>356137.67</v>
      </c>
      <c r="D8443" s="1">
        <v>375096.45</v>
      </c>
      <c r="E8443" s="1">
        <v>731234.12</v>
      </c>
    </row>
    <row r="8444" spans="1:5">
      <c r="A8444" s="1">
        <v>1998</v>
      </c>
      <c r="B8444" s="1">
        <v>4</v>
      </c>
      <c r="C8444" s="1">
        <v>365392.99</v>
      </c>
      <c r="D8444" s="1">
        <v>384133.44</v>
      </c>
      <c r="E8444" s="1">
        <v>749526.43</v>
      </c>
    </row>
    <row r="8445" spans="1:5">
      <c r="A8445" s="1">
        <v>1998</v>
      </c>
      <c r="B8445" s="1">
        <v>5</v>
      </c>
      <c r="C8445" s="1">
        <v>368023.01</v>
      </c>
      <c r="D8445" s="1">
        <v>387013.11</v>
      </c>
      <c r="E8445" s="1">
        <v>755036.12</v>
      </c>
    </row>
    <row r="8446" spans="1:5">
      <c r="A8446" s="1">
        <v>1998</v>
      </c>
      <c r="B8446" s="1">
        <v>6</v>
      </c>
      <c r="C8446" s="1">
        <v>380720.83</v>
      </c>
      <c r="D8446" s="1">
        <v>399439.18</v>
      </c>
      <c r="E8446" s="1">
        <v>780160</v>
      </c>
    </row>
    <row r="8447" spans="1:5">
      <c r="A8447" s="1">
        <v>1998</v>
      </c>
      <c r="B8447" s="1">
        <v>7</v>
      </c>
      <c r="C8447" s="1">
        <v>384408.19</v>
      </c>
      <c r="D8447" s="1">
        <v>402735.27</v>
      </c>
      <c r="E8447" s="1">
        <v>787143.46</v>
      </c>
    </row>
    <row r="8448" spans="1:5">
      <c r="A8448" s="1">
        <v>1998</v>
      </c>
      <c r="B8448" s="1">
        <v>8</v>
      </c>
      <c r="C8448" s="1">
        <v>378878.89</v>
      </c>
      <c r="D8448" s="1">
        <v>397000.24</v>
      </c>
      <c r="E8448" s="1">
        <v>775879.14</v>
      </c>
    </row>
    <row r="8449" spans="1:5">
      <c r="A8449" s="1">
        <v>1998</v>
      </c>
      <c r="B8449" s="1">
        <v>9</v>
      </c>
      <c r="C8449" s="1">
        <v>377038.17</v>
      </c>
      <c r="D8449" s="1">
        <v>394940.64</v>
      </c>
      <c r="E8449" s="1">
        <v>771978.81</v>
      </c>
    </row>
    <row r="8450" spans="1:5">
      <c r="A8450" s="1">
        <v>1998</v>
      </c>
      <c r="B8450" s="1">
        <v>10</v>
      </c>
      <c r="C8450" s="1">
        <v>379705.43</v>
      </c>
      <c r="D8450" s="1">
        <v>397928.34</v>
      </c>
      <c r="E8450" s="1">
        <v>777633.77</v>
      </c>
    </row>
    <row r="8451" spans="1:5">
      <c r="A8451" s="1">
        <v>1998</v>
      </c>
      <c r="B8451" s="1">
        <v>11</v>
      </c>
      <c r="C8451" s="1">
        <v>372891.25</v>
      </c>
      <c r="D8451" s="1">
        <v>390528.75</v>
      </c>
      <c r="E8451" s="1">
        <v>763420</v>
      </c>
    </row>
    <row r="8452" spans="1:5">
      <c r="A8452" s="1">
        <v>1998</v>
      </c>
      <c r="B8452" s="1">
        <v>12</v>
      </c>
      <c r="C8452" s="1">
        <v>368278.87</v>
      </c>
      <c r="D8452" s="1">
        <v>386164.38</v>
      </c>
      <c r="E8452" s="1">
        <v>754443.25</v>
      </c>
    </row>
    <row r="8453" spans="1:5">
      <c r="A8453" s="1">
        <v>1998</v>
      </c>
      <c r="B8453" s="1">
        <v>13</v>
      </c>
      <c r="C8453" s="1">
        <v>366623.59</v>
      </c>
      <c r="D8453" s="1">
        <v>385054.29</v>
      </c>
      <c r="E8453" s="1">
        <v>751677.88</v>
      </c>
    </row>
    <row r="8454" spans="1:5">
      <c r="A8454" s="1">
        <v>1998</v>
      </c>
      <c r="B8454" s="1">
        <v>14</v>
      </c>
      <c r="C8454" s="1">
        <v>355488.88</v>
      </c>
      <c r="D8454" s="1">
        <v>372646.58</v>
      </c>
      <c r="E8454" s="1">
        <v>728135.46</v>
      </c>
    </row>
    <row r="8455" spans="1:5">
      <c r="A8455" s="1">
        <v>1998</v>
      </c>
      <c r="B8455" s="1">
        <v>15</v>
      </c>
      <c r="C8455" s="1">
        <v>353896.97</v>
      </c>
      <c r="D8455" s="1">
        <v>369553.95</v>
      </c>
      <c r="E8455" s="1">
        <v>723450.92</v>
      </c>
    </row>
    <row r="8456" spans="1:5">
      <c r="A8456" s="1">
        <v>1998</v>
      </c>
      <c r="B8456" s="1">
        <v>16</v>
      </c>
      <c r="C8456" s="1">
        <v>354888.96000000002</v>
      </c>
      <c r="D8456" s="1">
        <v>369434.88</v>
      </c>
      <c r="E8456" s="1">
        <v>724323.83999999997</v>
      </c>
    </row>
    <row r="8457" spans="1:5">
      <c r="A8457" s="1">
        <v>1998</v>
      </c>
      <c r="B8457" s="1">
        <v>17</v>
      </c>
      <c r="C8457" s="1">
        <v>360083.49</v>
      </c>
      <c r="D8457" s="1">
        <v>374055.77</v>
      </c>
      <c r="E8457" s="1">
        <v>734139.26</v>
      </c>
    </row>
    <row r="8458" spans="1:5">
      <c r="A8458" s="1">
        <v>1998</v>
      </c>
      <c r="B8458" s="1">
        <v>18</v>
      </c>
      <c r="C8458" s="1">
        <v>356477.21</v>
      </c>
      <c r="D8458" s="1">
        <v>365825.1</v>
      </c>
      <c r="E8458" s="1">
        <v>722302.31</v>
      </c>
    </row>
    <row r="8459" spans="1:5">
      <c r="A8459" s="1">
        <v>1998</v>
      </c>
      <c r="B8459" s="1">
        <v>19</v>
      </c>
      <c r="C8459" s="1">
        <v>351514.75</v>
      </c>
      <c r="D8459" s="1">
        <v>347639.77</v>
      </c>
      <c r="E8459" s="1">
        <v>699154.52</v>
      </c>
    </row>
    <row r="8460" spans="1:5">
      <c r="A8460" s="1">
        <v>1998</v>
      </c>
      <c r="B8460" s="1">
        <v>20</v>
      </c>
      <c r="C8460" s="1">
        <v>331479.42</v>
      </c>
      <c r="D8460" s="1">
        <v>337641.6</v>
      </c>
      <c r="E8460" s="1">
        <v>669121.02</v>
      </c>
    </row>
    <row r="8461" spans="1:5">
      <c r="A8461" s="1">
        <v>1998</v>
      </c>
      <c r="B8461" s="1">
        <v>21</v>
      </c>
      <c r="C8461" s="1">
        <v>329285.15999999997</v>
      </c>
      <c r="D8461" s="1">
        <v>333295.8</v>
      </c>
      <c r="E8461" s="1">
        <v>662580.96</v>
      </c>
    </row>
    <row r="8462" spans="1:5">
      <c r="A8462" s="1">
        <v>1998</v>
      </c>
      <c r="B8462" s="1">
        <v>22</v>
      </c>
      <c r="C8462" s="1">
        <v>343340.02</v>
      </c>
      <c r="D8462" s="1">
        <v>345964.74</v>
      </c>
      <c r="E8462" s="1">
        <v>689304.76</v>
      </c>
    </row>
    <row r="8463" spans="1:5">
      <c r="A8463" s="1">
        <v>1998</v>
      </c>
      <c r="B8463" s="1">
        <v>23</v>
      </c>
      <c r="C8463" s="1">
        <v>357829.65</v>
      </c>
      <c r="D8463" s="1">
        <v>359108.19</v>
      </c>
      <c r="E8463" s="1">
        <v>716937.84</v>
      </c>
    </row>
    <row r="8464" spans="1:5">
      <c r="A8464" s="1">
        <v>1998</v>
      </c>
      <c r="B8464" s="1">
        <v>24</v>
      </c>
      <c r="C8464" s="1">
        <v>373209.63</v>
      </c>
      <c r="D8464" s="1">
        <v>372842.85</v>
      </c>
      <c r="E8464" s="1">
        <v>746052.48</v>
      </c>
    </row>
    <row r="8465" spans="1:5">
      <c r="A8465" s="1">
        <v>1998</v>
      </c>
      <c r="B8465" s="1">
        <v>25</v>
      </c>
      <c r="C8465" s="1">
        <v>397656.17</v>
      </c>
      <c r="D8465" s="1">
        <v>396854.87</v>
      </c>
      <c r="E8465" s="1">
        <v>794511.04</v>
      </c>
    </row>
    <row r="8466" spans="1:5">
      <c r="A8466" s="1">
        <v>1998</v>
      </c>
      <c r="B8466" s="1">
        <v>26</v>
      </c>
      <c r="C8466" s="1">
        <v>419456.93</v>
      </c>
      <c r="D8466" s="1">
        <v>416344.94</v>
      </c>
      <c r="E8466" s="1">
        <v>835801.87</v>
      </c>
    </row>
    <row r="8467" spans="1:5">
      <c r="A8467" s="1">
        <v>1998</v>
      </c>
      <c r="B8467" s="1">
        <v>27</v>
      </c>
      <c r="C8467" s="1">
        <v>440171.06</v>
      </c>
      <c r="D8467" s="1">
        <v>434904.32000000001</v>
      </c>
      <c r="E8467" s="1">
        <v>875075.38</v>
      </c>
    </row>
    <row r="8468" spans="1:5">
      <c r="A8468" s="1">
        <v>1998</v>
      </c>
      <c r="B8468" s="1">
        <v>28</v>
      </c>
      <c r="C8468" s="1">
        <v>437428.68</v>
      </c>
      <c r="D8468" s="1">
        <v>431536.42</v>
      </c>
      <c r="E8468" s="1">
        <v>868965.1</v>
      </c>
    </row>
    <row r="8469" spans="1:5">
      <c r="A8469" s="1">
        <v>1998</v>
      </c>
      <c r="B8469" s="1">
        <v>29</v>
      </c>
      <c r="C8469" s="1">
        <v>453261.69</v>
      </c>
      <c r="D8469" s="1">
        <v>446740.19</v>
      </c>
      <c r="E8469" s="1">
        <v>900001.89</v>
      </c>
    </row>
    <row r="8470" spans="1:5">
      <c r="A8470" s="1">
        <v>1998</v>
      </c>
      <c r="B8470" s="1">
        <v>30</v>
      </c>
      <c r="C8470" s="1">
        <v>458684.38</v>
      </c>
      <c r="D8470" s="1">
        <v>452017.09</v>
      </c>
      <c r="E8470" s="1">
        <v>910701.47</v>
      </c>
    </row>
    <row r="8471" spans="1:5">
      <c r="A8471" s="1">
        <v>1998</v>
      </c>
      <c r="B8471" s="1">
        <v>31</v>
      </c>
      <c r="C8471" s="1">
        <v>469776.32</v>
      </c>
      <c r="D8471" s="1">
        <v>463564.97</v>
      </c>
      <c r="E8471" s="1">
        <v>933341.29</v>
      </c>
    </row>
    <row r="8472" spans="1:5">
      <c r="A8472" s="1">
        <v>1998</v>
      </c>
      <c r="B8472" s="1">
        <v>32</v>
      </c>
      <c r="C8472" s="1">
        <v>473021.5</v>
      </c>
      <c r="D8472" s="1">
        <v>465680.55</v>
      </c>
      <c r="E8472" s="1">
        <v>938702.05</v>
      </c>
    </row>
    <row r="8473" spans="1:5">
      <c r="A8473" s="1">
        <v>1998</v>
      </c>
      <c r="B8473" s="1">
        <v>33</v>
      </c>
      <c r="C8473" s="1">
        <v>476677.76</v>
      </c>
      <c r="D8473" s="1">
        <v>468591.79</v>
      </c>
      <c r="E8473" s="1">
        <v>945269.55</v>
      </c>
    </row>
    <row r="8474" spans="1:5">
      <c r="A8474" s="1">
        <v>1998</v>
      </c>
      <c r="B8474" s="1">
        <v>34</v>
      </c>
      <c r="C8474" s="1">
        <v>473173.76000000001</v>
      </c>
      <c r="D8474" s="1">
        <v>464185.53</v>
      </c>
      <c r="E8474" s="1">
        <v>937359.29</v>
      </c>
    </row>
    <row r="8475" spans="1:5">
      <c r="A8475" s="1">
        <v>1998</v>
      </c>
      <c r="B8475" s="1">
        <v>35</v>
      </c>
      <c r="C8475" s="1">
        <v>467384.52</v>
      </c>
      <c r="D8475" s="1">
        <v>457799.49</v>
      </c>
      <c r="E8475" s="1">
        <v>925184.01</v>
      </c>
    </row>
    <row r="8476" spans="1:5">
      <c r="A8476" s="1">
        <v>1998</v>
      </c>
      <c r="B8476" s="1">
        <v>36</v>
      </c>
      <c r="C8476" s="1">
        <v>458128.38</v>
      </c>
      <c r="D8476" s="1">
        <v>448901.96</v>
      </c>
      <c r="E8476" s="1">
        <v>907030.34</v>
      </c>
    </row>
    <row r="8477" spans="1:5">
      <c r="A8477" s="1">
        <v>1998</v>
      </c>
      <c r="B8477" s="1">
        <v>37</v>
      </c>
      <c r="C8477" s="1">
        <v>444293.65</v>
      </c>
      <c r="D8477" s="1">
        <v>437088.05</v>
      </c>
      <c r="E8477" s="1">
        <v>881381.7</v>
      </c>
    </row>
    <row r="8478" spans="1:5">
      <c r="A8478" s="1">
        <v>1998</v>
      </c>
      <c r="B8478" s="1">
        <v>38</v>
      </c>
      <c r="C8478" s="1">
        <v>426751.54</v>
      </c>
      <c r="D8478" s="1">
        <v>420431.76</v>
      </c>
      <c r="E8478" s="1">
        <v>847183.3</v>
      </c>
    </row>
    <row r="8479" spans="1:5">
      <c r="A8479" s="1">
        <v>1998</v>
      </c>
      <c r="B8479" s="1">
        <v>39</v>
      </c>
      <c r="C8479" s="1">
        <v>422793.76</v>
      </c>
      <c r="D8479" s="1">
        <v>416088.66</v>
      </c>
      <c r="E8479" s="1">
        <v>838882.43</v>
      </c>
    </row>
    <row r="8480" spans="1:5">
      <c r="A8480" s="1">
        <v>1998</v>
      </c>
      <c r="B8480" s="1">
        <v>40</v>
      </c>
      <c r="C8480" s="1">
        <v>412087.62</v>
      </c>
      <c r="D8480" s="1">
        <v>405217.55</v>
      </c>
      <c r="E8480" s="1">
        <v>817305.17</v>
      </c>
    </row>
    <row r="8481" spans="1:5">
      <c r="A8481" s="1">
        <v>1998</v>
      </c>
      <c r="B8481" s="1">
        <v>41</v>
      </c>
      <c r="C8481" s="1">
        <v>400028.4</v>
      </c>
      <c r="D8481" s="1">
        <v>393835.76</v>
      </c>
      <c r="E8481" s="1">
        <v>793864.17</v>
      </c>
    </row>
    <row r="8482" spans="1:5">
      <c r="A8482" s="1">
        <v>1998</v>
      </c>
      <c r="B8482" s="1">
        <v>42</v>
      </c>
      <c r="C8482" s="1">
        <v>389322.99</v>
      </c>
      <c r="D8482" s="1">
        <v>384174.65</v>
      </c>
      <c r="E8482" s="1">
        <v>773497.65</v>
      </c>
    </row>
    <row r="8483" spans="1:5">
      <c r="A8483" s="1">
        <v>1998</v>
      </c>
      <c r="B8483" s="1">
        <v>43</v>
      </c>
      <c r="C8483" s="1">
        <v>378751.91</v>
      </c>
      <c r="D8483" s="1">
        <v>374179.5</v>
      </c>
      <c r="E8483" s="1">
        <v>752931.41</v>
      </c>
    </row>
    <row r="8484" spans="1:5">
      <c r="A8484" s="1">
        <v>1998</v>
      </c>
      <c r="B8484" s="1">
        <v>44</v>
      </c>
      <c r="C8484" s="1">
        <v>379938.05</v>
      </c>
      <c r="D8484" s="1">
        <v>375214.92</v>
      </c>
      <c r="E8484" s="1">
        <v>755152.96</v>
      </c>
    </row>
    <row r="8485" spans="1:5">
      <c r="A8485" s="1">
        <v>1998</v>
      </c>
      <c r="B8485" s="1">
        <v>45</v>
      </c>
      <c r="C8485" s="1">
        <v>376825.15</v>
      </c>
      <c r="D8485" s="1">
        <v>372026.59</v>
      </c>
      <c r="E8485" s="1">
        <v>748851.74</v>
      </c>
    </row>
    <row r="8486" spans="1:5">
      <c r="A8486" s="1">
        <v>1998</v>
      </c>
      <c r="B8486" s="1">
        <v>46</v>
      </c>
      <c r="C8486" s="1">
        <v>372431.71</v>
      </c>
      <c r="D8486" s="1">
        <v>367419.95</v>
      </c>
      <c r="E8486" s="1">
        <v>739851.66</v>
      </c>
    </row>
    <row r="8487" spans="1:5">
      <c r="A8487" s="1">
        <v>1998</v>
      </c>
      <c r="B8487" s="1">
        <v>47</v>
      </c>
      <c r="C8487" s="1">
        <v>378464.4</v>
      </c>
      <c r="D8487" s="1">
        <v>373530.12</v>
      </c>
      <c r="E8487" s="1">
        <v>751994.52</v>
      </c>
    </row>
    <row r="8488" spans="1:5">
      <c r="A8488" s="1">
        <v>1998</v>
      </c>
      <c r="B8488" s="1">
        <v>48</v>
      </c>
      <c r="C8488" s="1">
        <v>387512.66</v>
      </c>
      <c r="D8488" s="1">
        <v>382329.41</v>
      </c>
      <c r="E8488" s="1">
        <v>769842.07</v>
      </c>
    </row>
    <row r="8489" spans="1:5">
      <c r="A8489" s="1">
        <v>1998</v>
      </c>
      <c r="B8489" s="1">
        <v>49</v>
      </c>
      <c r="C8489" s="1">
        <v>402439.92</v>
      </c>
      <c r="D8489" s="1">
        <v>397257.37</v>
      </c>
      <c r="E8489" s="1">
        <v>799697.29</v>
      </c>
    </row>
    <row r="8490" spans="1:5">
      <c r="A8490" s="1">
        <v>1998</v>
      </c>
      <c r="B8490" s="1">
        <v>50</v>
      </c>
      <c r="C8490" s="1">
        <v>422069.14</v>
      </c>
      <c r="D8490" s="1">
        <v>417042.4</v>
      </c>
      <c r="E8490" s="1">
        <v>839111.54</v>
      </c>
    </row>
    <row r="8491" spans="1:5">
      <c r="A8491" s="1">
        <v>1998</v>
      </c>
      <c r="B8491" s="1">
        <v>51</v>
      </c>
      <c r="C8491" s="1">
        <v>445676.75</v>
      </c>
      <c r="D8491" s="1">
        <v>440764.72</v>
      </c>
      <c r="E8491" s="1">
        <v>886441.46</v>
      </c>
    </row>
    <row r="8492" spans="1:5">
      <c r="A8492" s="1">
        <v>1998</v>
      </c>
      <c r="B8492" s="1">
        <v>52</v>
      </c>
      <c r="C8492" s="1">
        <v>374907.6</v>
      </c>
      <c r="D8492" s="1">
        <v>370738.69</v>
      </c>
      <c r="E8492" s="1">
        <v>745646.29</v>
      </c>
    </row>
    <row r="8493" spans="1:5">
      <c r="A8493" s="1">
        <v>1998</v>
      </c>
      <c r="B8493" s="1">
        <v>53</v>
      </c>
      <c r="C8493" s="1">
        <v>361335.37</v>
      </c>
      <c r="D8493" s="1">
        <v>357164.55</v>
      </c>
      <c r="E8493" s="1">
        <v>718499.92</v>
      </c>
    </row>
    <row r="8494" spans="1:5">
      <c r="A8494" s="1">
        <v>1998</v>
      </c>
      <c r="B8494" s="1">
        <v>54</v>
      </c>
      <c r="C8494" s="1">
        <v>350725.43</v>
      </c>
      <c r="D8494" s="1">
        <v>346730.37</v>
      </c>
      <c r="E8494" s="1">
        <v>697455.8</v>
      </c>
    </row>
    <row r="8495" spans="1:5">
      <c r="A8495" s="1">
        <v>1998</v>
      </c>
      <c r="B8495" s="1">
        <v>55</v>
      </c>
      <c r="C8495" s="1">
        <v>339685.76</v>
      </c>
      <c r="D8495" s="1">
        <v>334985.62</v>
      </c>
      <c r="E8495" s="1">
        <v>674671.38</v>
      </c>
    </row>
    <row r="8496" spans="1:5">
      <c r="A8496" s="1">
        <v>1998</v>
      </c>
      <c r="B8496" s="1">
        <v>56</v>
      </c>
      <c r="C8496" s="1">
        <v>313046.5</v>
      </c>
      <c r="D8496" s="1">
        <v>306911.2</v>
      </c>
      <c r="E8496" s="1">
        <v>619957.69999999995</v>
      </c>
    </row>
    <row r="8497" spans="1:5">
      <c r="A8497" s="1">
        <v>1998</v>
      </c>
      <c r="B8497" s="1">
        <v>57</v>
      </c>
      <c r="C8497" s="1">
        <v>294821.92</v>
      </c>
      <c r="D8497" s="1">
        <v>287618.34999999998</v>
      </c>
      <c r="E8497" s="1">
        <v>582440.27</v>
      </c>
    </row>
    <row r="8498" spans="1:5">
      <c r="A8498" s="1">
        <v>1998</v>
      </c>
      <c r="B8498" s="1">
        <v>58</v>
      </c>
      <c r="C8498" s="1">
        <v>302620.71000000002</v>
      </c>
      <c r="D8498" s="1">
        <v>294661.18</v>
      </c>
      <c r="E8498" s="1">
        <v>597281.89</v>
      </c>
    </row>
    <row r="8499" spans="1:5">
      <c r="A8499" s="1">
        <v>1998</v>
      </c>
      <c r="B8499" s="1">
        <v>59</v>
      </c>
      <c r="C8499" s="1">
        <v>305051.17</v>
      </c>
      <c r="D8499" s="1">
        <v>296763.33</v>
      </c>
      <c r="E8499" s="1">
        <v>601814.51</v>
      </c>
    </row>
    <row r="8500" spans="1:5">
      <c r="A8500" s="1">
        <v>1998</v>
      </c>
      <c r="B8500" s="1">
        <v>60</v>
      </c>
      <c r="C8500" s="1">
        <v>304089.67</v>
      </c>
      <c r="D8500" s="1">
        <v>295562.08</v>
      </c>
      <c r="E8500" s="1">
        <v>599651.75</v>
      </c>
    </row>
    <row r="8501" spans="1:5">
      <c r="A8501" s="1">
        <v>1998</v>
      </c>
      <c r="B8501" s="1">
        <v>61</v>
      </c>
      <c r="C8501" s="1">
        <v>296487.43</v>
      </c>
      <c r="D8501" s="1">
        <v>286882.08</v>
      </c>
      <c r="E8501" s="1">
        <v>583369.51</v>
      </c>
    </row>
    <row r="8502" spans="1:5">
      <c r="A8502" s="1">
        <v>1998</v>
      </c>
      <c r="B8502" s="1">
        <v>62</v>
      </c>
      <c r="C8502" s="1">
        <v>290040.09000000003</v>
      </c>
      <c r="D8502" s="1">
        <v>278551.93</v>
      </c>
      <c r="E8502" s="1">
        <v>568592.02</v>
      </c>
    </row>
    <row r="8503" spans="1:5">
      <c r="A8503" s="1">
        <v>1998</v>
      </c>
      <c r="B8503" s="1">
        <v>63</v>
      </c>
      <c r="C8503" s="1">
        <v>282674.32</v>
      </c>
      <c r="D8503" s="1">
        <v>269414.09000000003</v>
      </c>
      <c r="E8503" s="1">
        <v>552088.41</v>
      </c>
    </row>
    <row r="8504" spans="1:5">
      <c r="A8504" s="1">
        <v>1998</v>
      </c>
      <c r="B8504" s="1">
        <v>64</v>
      </c>
      <c r="C8504" s="1">
        <v>276806.36</v>
      </c>
      <c r="D8504" s="1">
        <v>260590.51</v>
      </c>
      <c r="E8504" s="1">
        <v>537396.87</v>
      </c>
    </row>
    <row r="8505" spans="1:5">
      <c r="A8505" s="1">
        <v>1998</v>
      </c>
      <c r="B8505" s="1">
        <v>65</v>
      </c>
      <c r="C8505" s="1">
        <v>275645.49</v>
      </c>
      <c r="D8505" s="1">
        <v>256197.36</v>
      </c>
      <c r="E8505" s="1">
        <v>531842.85</v>
      </c>
    </row>
    <row r="8506" spans="1:5">
      <c r="A8506" s="1">
        <v>1998</v>
      </c>
      <c r="B8506" s="1">
        <v>66</v>
      </c>
      <c r="C8506" s="1">
        <v>278682.92</v>
      </c>
      <c r="D8506" s="1">
        <v>254994.54</v>
      </c>
      <c r="E8506" s="1">
        <v>533677.46</v>
      </c>
    </row>
    <row r="8507" spans="1:5">
      <c r="A8507" s="1">
        <v>1998</v>
      </c>
      <c r="B8507" s="1">
        <v>67</v>
      </c>
      <c r="C8507" s="1">
        <v>280816.55</v>
      </c>
      <c r="D8507" s="1">
        <v>251437.03</v>
      </c>
      <c r="E8507" s="1">
        <v>532253.56999999995</v>
      </c>
    </row>
    <row r="8508" spans="1:5">
      <c r="A8508" s="1">
        <v>1998</v>
      </c>
      <c r="B8508" s="1">
        <v>68</v>
      </c>
      <c r="C8508" s="1">
        <v>278500.78999999998</v>
      </c>
      <c r="D8508" s="1">
        <v>243850.82</v>
      </c>
      <c r="E8508" s="1">
        <v>522351.61</v>
      </c>
    </row>
    <row r="8509" spans="1:5">
      <c r="A8509" s="1">
        <v>1998</v>
      </c>
      <c r="B8509" s="1">
        <v>69</v>
      </c>
      <c r="C8509" s="1">
        <v>271910</v>
      </c>
      <c r="D8509" s="1">
        <v>234208.25</v>
      </c>
      <c r="E8509" s="1">
        <v>506118.25</v>
      </c>
    </row>
    <row r="8510" spans="1:5">
      <c r="A8510" s="1">
        <v>1998</v>
      </c>
      <c r="B8510" s="1">
        <v>70</v>
      </c>
      <c r="C8510" s="1">
        <v>265841.26</v>
      </c>
      <c r="D8510" s="1">
        <v>225743.82</v>
      </c>
      <c r="E8510" s="1">
        <v>491585.08</v>
      </c>
    </row>
    <row r="8511" spans="1:5">
      <c r="A8511" s="1">
        <v>1998</v>
      </c>
      <c r="B8511" s="1">
        <v>71</v>
      </c>
      <c r="C8511" s="1">
        <v>263475.37</v>
      </c>
      <c r="D8511" s="1">
        <v>219691.4</v>
      </c>
      <c r="E8511" s="1">
        <v>483166.77</v>
      </c>
    </row>
    <row r="8512" spans="1:5">
      <c r="A8512" s="1">
        <v>1998</v>
      </c>
      <c r="B8512" s="1">
        <v>72</v>
      </c>
      <c r="C8512" s="1">
        <v>261464.47</v>
      </c>
      <c r="D8512" s="1">
        <v>212507.26</v>
      </c>
      <c r="E8512" s="1">
        <v>473971.73</v>
      </c>
    </row>
    <row r="8513" spans="1:5">
      <c r="A8513" s="1">
        <v>1998</v>
      </c>
      <c r="B8513" s="1">
        <v>73</v>
      </c>
      <c r="C8513" s="1">
        <v>257262.18</v>
      </c>
      <c r="D8513" s="1">
        <v>202612.2</v>
      </c>
      <c r="E8513" s="1">
        <v>459874.38</v>
      </c>
    </row>
    <row r="8514" spans="1:5">
      <c r="A8514" s="1">
        <v>1998</v>
      </c>
      <c r="B8514" s="1">
        <v>74</v>
      </c>
      <c r="C8514" s="1">
        <v>253035.76</v>
      </c>
      <c r="D8514" s="1">
        <v>192404.37</v>
      </c>
      <c r="E8514" s="1">
        <v>445440.13</v>
      </c>
    </row>
    <row r="8515" spans="1:5">
      <c r="A8515" s="1">
        <v>1998</v>
      </c>
      <c r="B8515" s="1">
        <v>75</v>
      </c>
      <c r="C8515" s="1">
        <v>251402.06</v>
      </c>
      <c r="D8515" s="1">
        <v>184476.82</v>
      </c>
      <c r="E8515" s="1">
        <v>435878.88</v>
      </c>
    </row>
    <row r="8516" spans="1:5">
      <c r="A8516" s="1">
        <v>1998</v>
      </c>
      <c r="B8516" s="1">
        <v>76</v>
      </c>
      <c r="C8516" s="1">
        <v>253744.33</v>
      </c>
      <c r="D8516" s="1">
        <v>179839.72</v>
      </c>
      <c r="E8516" s="1">
        <v>433584.04</v>
      </c>
    </row>
    <row r="8517" spans="1:5">
      <c r="A8517" s="1">
        <v>1998</v>
      </c>
      <c r="B8517" s="1">
        <v>77</v>
      </c>
      <c r="C8517" s="1">
        <v>256096.77</v>
      </c>
      <c r="D8517" s="1">
        <v>174824.37</v>
      </c>
      <c r="E8517" s="1">
        <v>430921.14</v>
      </c>
    </row>
    <row r="8518" spans="1:5">
      <c r="A8518" s="1">
        <v>1998</v>
      </c>
      <c r="B8518" s="1">
        <v>78</v>
      </c>
      <c r="C8518" s="1">
        <v>233841.56</v>
      </c>
      <c r="D8518" s="1">
        <v>153959.82</v>
      </c>
      <c r="E8518" s="1">
        <v>387801.38</v>
      </c>
    </row>
    <row r="8519" spans="1:5">
      <c r="A8519" s="1">
        <v>1998</v>
      </c>
      <c r="B8519" s="1">
        <v>79</v>
      </c>
      <c r="C8519" s="1">
        <v>187628.94</v>
      </c>
      <c r="D8519" s="1">
        <v>118103.2</v>
      </c>
      <c r="E8519" s="1">
        <v>305732.14</v>
      </c>
    </row>
    <row r="8520" spans="1:5">
      <c r="A8520" s="1">
        <v>1998</v>
      </c>
      <c r="B8520" s="1">
        <v>80</v>
      </c>
      <c r="C8520" s="1">
        <v>156076.01</v>
      </c>
      <c r="D8520" s="1">
        <v>92502.36</v>
      </c>
      <c r="E8520" s="1">
        <v>248578.37</v>
      </c>
    </row>
    <row r="8521" spans="1:5">
      <c r="A8521" s="1">
        <v>1998</v>
      </c>
      <c r="B8521" s="1">
        <v>81</v>
      </c>
      <c r="C8521" s="1">
        <v>158685.57</v>
      </c>
      <c r="D8521" s="1">
        <v>90046.12</v>
      </c>
      <c r="E8521" s="1">
        <v>248731.68</v>
      </c>
    </row>
    <row r="8522" spans="1:5">
      <c r="A8522" s="1">
        <v>1998</v>
      </c>
      <c r="B8522" s="1">
        <v>82</v>
      </c>
      <c r="C8522" s="1">
        <v>161505.21</v>
      </c>
      <c r="D8522" s="1">
        <v>87423.73</v>
      </c>
      <c r="E8522" s="1">
        <v>248928.93</v>
      </c>
    </row>
    <row r="8523" spans="1:5">
      <c r="A8523" s="1">
        <v>1998</v>
      </c>
      <c r="B8523" s="1">
        <v>83</v>
      </c>
      <c r="C8523" s="1">
        <v>157310.35999999999</v>
      </c>
      <c r="D8523" s="1">
        <v>80379.25</v>
      </c>
      <c r="E8523" s="1">
        <v>237689.61</v>
      </c>
    </row>
    <row r="8524" spans="1:5">
      <c r="A8524" s="1">
        <v>1998</v>
      </c>
      <c r="B8524" s="1">
        <v>84</v>
      </c>
      <c r="C8524" s="1">
        <v>148254.26</v>
      </c>
      <c r="D8524" s="1">
        <v>71328.88</v>
      </c>
      <c r="E8524" s="1">
        <v>219583.14</v>
      </c>
    </row>
    <row r="8525" spans="1:5">
      <c r="A8525" s="1">
        <v>1998</v>
      </c>
      <c r="B8525" s="1">
        <v>85</v>
      </c>
      <c r="C8525" s="1">
        <v>132721.18</v>
      </c>
      <c r="D8525" s="1">
        <v>60407.38</v>
      </c>
      <c r="E8525" s="1">
        <v>193128.56</v>
      </c>
    </row>
    <row r="8526" spans="1:5">
      <c r="A8526" s="1">
        <v>1998</v>
      </c>
      <c r="B8526" s="1">
        <v>86</v>
      </c>
      <c r="C8526" s="1">
        <v>116979.3</v>
      </c>
      <c r="D8526" s="1">
        <v>50228.160000000003</v>
      </c>
      <c r="E8526" s="1">
        <v>167207.46</v>
      </c>
    </row>
    <row r="8527" spans="1:5">
      <c r="A8527" s="1">
        <v>1998</v>
      </c>
      <c r="B8527" s="1">
        <v>87</v>
      </c>
      <c r="C8527" s="1">
        <v>102574.43</v>
      </c>
      <c r="D8527" s="1">
        <v>41076.11</v>
      </c>
      <c r="E8527" s="1">
        <v>143650.54</v>
      </c>
    </row>
    <row r="8528" spans="1:5">
      <c r="A8528" s="1">
        <v>1998</v>
      </c>
      <c r="B8528" s="1">
        <v>88</v>
      </c>
      <c r="C8528" s="1">
        <v>89550.25</v>
      </c>
      <c r="D8528" s="1">
        <v>33198.769999999997</v>
      </c>
      <c r="E8528" s="1">
        <v>122749.01</v>
      </c>
    </row>
    <row r="8529" spans="1:5">
      <c r="A8529" s="1">
        <v>1998</v>
      </c>
      <c r="B8529" s="1">
        <v>89</v>
      </c>
      <c r="C8529" s="1">
        <v>77296.98</v>
      </c>
      <c r="D8529" s="1">
        <v>26465</v>
      </c>
      <c r="E8529" s="1">
        <v>103761.98</v>
      </c>
    </row>
    <row r="8530" spans="1:5">
      <c r="A8530" s="1">
        <v>1998</v>
      </c>
      <c r="B8530" s="1">
        <v>90</v>
      </c>
      <c r="C8530" s="1">
        <v>64260.86</v>
      </c>
      <c r="D8530" s="1">
        <v>20248.02</v>
      </c>
      <c r="E8530" s="1">
        <v>84508.89</v>
      </c>
    </row>
    <row r="8531" spans="1:5">
      <c r="A8531" s="1">
        <v>1998</v>
      </c>
      <c r="B8531" s="1">
        <v>91</v>
      </c>
      <c r="C8531" s="1">
        <v>51729.43</v>
      </c>
      <c r="D8531" s="1">
        <v>14982.46</v>
      </c>
      <c r="E8531" s="1">
        <v>66711.89</v>
      </c>
    </row>
    <row r="8532" spans="1:5">
      <c r="A8532" s="1">
        <v>1998</v>
      </c>
      <c r="B8532" s="1">
        <v>92</v>
      </c>
      <c r="C8532" s="1">
        <v>40825.949999999997</v>
      </c>
      <c r="D8532" s="1">
        <v>10845.42</v>
      </c>
      <c r="E8532" s="1">
        <v>51671.37</v>
      </c>
    </row>
    <row r="8533" spans="1:5">
      <c r="A8533" s="1">
        <v>1998</v>
      </c>
      <c r="B8533" s="1">
        <v>93</v>
      </c>
      <c r="C8533" s="1">
        <v>31452.19</v>
      </c>
      <c r="D8533" s="1">
        <v>7651.33</v>
      </c>
      <c r="E8533" s="1">
        <v>39103.519999999997</v>
      </c>
    </row>
    <row r="8534" spans="1:5">
      <c r="A8534" s="1">
        <v>1998</v>
      </c>
      <c r="B8534" s="1">
        <v>94</v>
      </c>
      <c r="C8534" s="1">
        <v>23908.82</v>
      </c>
      <c r="D8534" s="1">
        <v>5290.75</v>
      </c>
      <c r="E8534" s="1">
        <v>29199.58</v>
      </c>
    </row>
    <row r="8535" spans="1:5">
      <c r="A8535" s="1">
        <v>1998</v>
      </c>
      <c r="B8535" s="1">
        <v>95</v>
      </c>
      <c r="C8535" s="1">
        <v>17625.54</v>
      </c>
      <c r="D8535" s="1">
        <v>3484.44</v>
      </c>
      <c r="E8535" s="1">
        <v>21109.98</v>
      </c>
    </row>
    <row r="8536" spans="1:5">
      <c r="A8536" s="1">
        <v>1998</v>
      </c>
      <c r="B8536" s="1">
        <v>96</v>
      </c>
      <c r="C8536" s="1">
        <v>12496.76</v>
      </c>
      <c r="D8536" s="1">
        <v>2232.59</v>
      </c>
      <c r="E8536" s="1">
        <v>14729.35</v>
      </c>
    </row>
    <row r="8537" spans="1:5">
      <c r="A8537" s="1">
        <v>1998</v>
      </c>
      <c r="B8537" s="1">
        <v>97</v>
      </c>
      <c r="C8537" s="1">
        <v>8579.86</v>
      </c>
      <c r="D8537" s="1">
        <v>1417.8</v>
      </c>
      <c r="E8537" s="1">
        <v>9997.66</v>
      </c>
    </row>
    <row r="8538" spans="1:5">
      <c r="A8538" s="1">
        <v>1998</v>
      </c>
      <c r="B8538" s="1">
        <v>98</v>
      </c>
      <c r="C8538" s="1">
        <v>5731.96</v>
      </c>
      <c r="D8538" s="1">
        <v>849.01</v>
      </c>
      <c r="E8538" s="1">
        <v>6580.97</v>
      </c>
    </row>
    <row r="8539" spans="1:5">
      <c r="A8539" s="1">
        <v>1998</v>
      </c>
      <c r="B8539" s="1">
        <v>99</v>
      </c>
      <c r="C8539" s="1">
        <v>3693.2</v>
      </c>
      <c r="D8539" s="1">
        <v>473.54</v>
      </c>
      <c r="E8539" s="1">
        <v>4166.7299999999996</v>
      </c>
    </row>
    <row r="8540" spans="1:5">
      <c r="A8540" s="1">
        <v>1998</v>
      </c>
      <c r="B8540" s="1">
        <v>100</v>
      </c>
      <c r="C8540" s="1">
        <v>2281.08</v>
      </c>
      <c r="D8540" s="1">
        <v>271.63</v>
      </c>
      <c r="E8540" s="1">
        <v>2552.6999999999998</v>
      </c>
    </row>
    <row r="8541" spans="1:5">
      <c r="A8541" s="1">
        <v>1998</v>
      </c>
      <c r="B8541" s="1">
        <v>101</v>
      </c>
      <c r="C8541" s="1">
        <v>1371.24</v>
      </c>
      <c r="D8541" s="1">
        <v>150.69999999999999</v>
      </c>
      <c r="E8541" s="1">
        <v>1521.95</v>
      </c>
    </row>
    <row r="8542" spans="1:5">
      <c r="A8542" s="1">
        <v>1998</v>
      </c>
      <c r="B8542" s="1">
        <v>102</v>
      </c>
      <c r="C8542" s="1">
        <v>808.16</v>
      </c>
      <c r="D8542" s="1">
        <v>73.14</v>
      </c>
      <c r="E8542" s="1">
        <v>881.3</v>
      </c>
    </row>
    <row r="8543" spans="1:5">
      <c r="A8543" s="1">
        <v>1998</v>
      </c>
      <c r="B8543" s="1">
        <v>103</v>
      </c>
      <c r="C8543" s="1">
        <v>456.45</v>
      </c>
      <c r="D8543" s="1">
        <v>37.57</v>
      </c>
      <c r="E8543" s="1">
        <v>494.02</v>
      </c>
    </row>
    <row r="8544" spans="1:5">
      <c r="A8544" s="1">
        <v>1998</v>
      </c>
      <c r="B8544" s="1">
        <v>104</v>
      </c>
      <c r="C8544" s="1">
        <v>252.35</v>
      </c>
      <c r="D8544" s="1">
        <v>21.01</v>
      </c>
      <c r="E8544" s="1">
        <v>273.37</v>
      </c>
    </row>
    <row r="8545" spans="1:5">
      <c r="A8545" s="1">
        <v>1998</v>
      </c>
      <c r="B8545" s="1">
        <v>105</v>
      </c>
      <c r="C8545" s="1">
        <v>143.86000000000001</v>
      </c>
      <c r="D8545" s="1">
        <v>11.1</v>
      </c>
      <c r="E8545" s="1">
        <v>154.96</v>
      </c>
    </row>
    <row r="8546" spans="1:5">
      <c r="A8546" s="1">
        <v>1998</v>
      </c>
      <c r="B8546" s="1">
        <v>106</v>
      </c>
      <c r="C8546" s="1">
        <v>73.2</v>
      </c>
      <c r="D8546" s="1">
        <v>4.54</v>
      </c>
      <c r="E8546" s="1">
        <v>77.739999999999995</v>
      </c>
    </row>
    <row r="8547" spans="1:5">
      <c r="A8547" s="1">
        <v>1998</v>
      </c>
      <c r="B8547" s="1">
        <v>107</v>
      </c>
      <c r="C8547" s="1">
        <v>29.85</v>
      </c>
      <c r="D8547" s="1">
        <v>1.67</v>
      </c>
      <c r="E8547" s="1">
        <v>31.51</v>
      </c>
    </row>
    <row r="8548" spans="1:5">
      <c r="A8548" s="1">
        <v>1998</v>
      </c>
      <c r="B8548" s="1">
        <v>108</v>
      </c>
      <c r="C8548" s="1">
        <v>14.52</v>
      </c>
      <c r="D8548" s="1">
        <v>0.71</v>
      </c>
      <c r="E8548" s="1">
        <v>15.23</v>
      </c>
    </row>
    <row r="8549" spans="1:5">
      <c r="A8549" s="1">
        <v>1998</v>
      </c>
      <c r="B8549" s="1">
        <v>109</v>
      </c>
      <c r="C8549" s="1">
        <v>8.42</v>
      </c>
      <c r="D8549" s="1">
        <v>0.24</v>
      </c>
      <c r="E8549" s="1">
        <v>8.66</v>
      </c>
    </row>
    <row r="8550" spans="1:5">
      <c r="A8550" s="1">
        <v>1998</v>
      </c>
      <c r="B8550" s="1" t="s">
        <v>121</v>
      </c>
      <c r="C8550" s="1">
        <v>9.2899999999999991</v>
      </c>
      <c r="D8550" s="1">
        <v>0</v>
      </c>
      <c r="E8550" s="1">
        <v>9.2899999999999991</v>
      </c>
    </row>
    <row r="8551" spans="1:5">
      <c r="A8551" s="1">
        <v>1999</v>
      </c>
      <c r="B8551" s="1">
        <v>0</v>
      </c>
      <c r="C8551" s="1">
        <v>341916.21</v>
      </c>
      <c r="D8551" s="1">
        <v>359597.93</v>
      </c>
      <c r="E8551" s="1">
        <v>701514.14</v>
      </c>
    </row>
    <row r="8552" spans="1:5">
      <c r="A8552" s="1">
        <v>1999</v>
      </c>
      <c r="B8552" s="1">
        <v>1</v>
      </c>
      <c r="C8552" s="1">
        <v>348067.7</v>
      </c>
      <c r="D8552" s="1">
        <v>365454.52</v>
      </c>
      <c r="E8552" s="1">
        <v>713522.22</v>
      </c>
    </row>
    <row r="8553" spans="1:5">
      <c r="A8553" s="1">
        <v>1999</v>
      </c>
      <c r="B8553" s="1">
        <v>2</v>
      </c>
      <c r="C8553" s="1">
        <v>355862.59</v>
      </c>
      <c r="D8553" s="1">
        <v>373897.44</v>
      </c>
      <c r="E8553" s="1">
        <v>729760.03</v>
      </c>
    </row>
    <row r="8554" spans="1:5">
      <c r="A8554" s="1">
        <v>1999</v>
      </c>
      <c r="B8554" s="1">
        <v>3</v>
      </c>
      <c r="C8554" s="1">
        <v>351105.92</v>
      </c>
      <c r="D8554" s="1">
        <v>369635.77</v>
      </c>
      <c r="E8554" s="1">
        <v>720741.69</v>
      </c>
    </row>
    <row r="8555" spans="1:5">
      <c r="A8555" s="1">
        <v>1999</v>
      </c>
      <c r="B8555" s="1">
        <v>4</v>
      </c>
      <c r="C8555" s="1">
        <v>356395.35</v>
      </c>
      <c r="D8555" s="1">
        <v>375134.87</v>
      </c>
      <c r="E8555" s="1">
        <v>731530.22</v>
      </c>
    </row>
    <row r="8556" spans="1:5">
      <c r="A8556" s="1">
        <v>1999</v>
      </c>
      <c r="B8556" s="1">
        <v>5</v>
      </c>
      <c r="C8556" s="1">
        <v>364849.08</v>
      </c>
      <c r="D8556" s="1">
        <v>384256.3</v>
      </c>
      <c r="E8556" s="1">
        <v>749105.38</v>
      </c>
    </row>
    <row r="8557" spans="1:5">
      <c r="A8557" s="1">
        <v>1999</v>
      </c>
      <c r="B8557" s="1">
        <v>6</v>
      </c>
      <c r="C8557" s="1">
        <v>368302.44</v>
      </c>
      <c r="D8557" s="1">
        <v>386990.38</v>
      </c>
      <c r="E8557" s="1">
        <v>755292.81</v>
      </c>
    </row>
    <row r="8558" spans="1:5">
      <c r="A8558" s="1">
        <v>1999</v>
      </c>
      <c r="B8558" s="1">
        <v>7</v>
      </c>
      <c r="C8558" s="1">
        <v>380654.32</v>
      </c>
      <c r="D8558" s="1">
        <v>399409.88</v>
      </c>
      <c r="E8558" s="1">
        <v>780064.2</v>
      </c>
    </row>
    <row r="8559" spans="1:5">
      <c r="A8559" s="1">
        <v>1999</v>
      </c>
      <c r="B8559" s="1">
        <v>8</v>
      </c>
      <c r="C8559" s="1">
        <v>384596.32</v>
      </c>
      <c r="D8559" s="1">
        <v>403254.2</v>
      </c>
      <c r="E8559" s="1">
        <v>787850.52</v>
      </c>
    </row>
    <row r="8560" spans="1:5">
      <c r="A8560" s="1">
        <v>1999</v>
      </c>
      <c r="B8560" s="1">
        <v>9</v>
      </c>
      <c r="C8560" s="1">
        <v>379379.13</v>
      </c>
      <c r="D8560" s="1">
        <v>397510.3</v>
      </c>
      <c r="E8560" s="1">
        <v>776889.43</v>
      </c>
    </row>
    <row r="8561" spans="1:5">
      <c r="A8561" s="1">
        <v>1999</v>
      </c>
      <c r="B8561" s="1">
        <v>10</v>
      </c>
      <c r="C8561" s="1">
        <v>377084.95</v>
      </c>
      <c r="D8561" s="1">
        <v>395454.89</v>
      </c>
      <c r="E8561" s="1">
        <v>772539.84</v>
      </c>
    </row>
    <row r="8562" spans="1:5">
      <c r="A8562" s="1">
        <v>1999</v>
      </c>
      <c r="B8562" s="1">
        <v>11</v>
      </c>
      <c r="C8562" s="1">
        <v>380188.44</v>
      </c>
      <c r="D8562" s="1">
        <v>398651.21</v>
      </c>
      <c r="E8562" s="1">
        <v>778839.65</v>
      </c>
    </row>
    <row r="8563" spans="1:5">
      <c r="A8563" s="1">
        <v>1999</v>
      </c>
      <c r="B8563" s="1">
        <v>12</v>
      </c>
      <c r="C8563" s="1">
        <v>373121.3</v>
      </c>
      <c r="D8563" s="1">
        <v>390968.37</v>
      </c>
      <c r="E8563" s="1">
        <v>764089.67</v>
      </c>
    </row>
    <row r="8564" spans="1:5">
      <c r="A8564" s="1">
        <v>1999</v>
      </c>
      <c r="B8564" s="1">
        <v>13</v>
      </c>
      <c r="C8564" s="1">
        <v>368976.91</v>
      </c>
      <c r="D8564" s="1">
        <v>386867.75</v>
      </c>
      <c r="E8564" s="1">
        <v>755844.67</v>
      </c>
    </row>
    <row r="8565" spans="1:5">
      <c r="A8565" s="1">
        <v>1999</v>
      </c>
      <c r="B8565" s="1">
        <v>14</v>
      </c>
      <c r="C8565" s="1">
        <v>366950.44</v>
      </c>
      <c r="D8565" s="1">
        <v>385745.97</v>
      </c>
      <c r="E8565" s="1">
        <v>752696.41</v>
      </c>
    </row>
    <row r="8566" spans="1:5">
      <c r="A8566" s="1">
        <v>1999</v>
      </c>
      <c r="B8566" s="1">
        <v>15</v>
      </c>
      <c r="C8566" s="1">
        <v>355530.95</v>
      </c>
      <c r="D8566" s="1">
        <v>373002.89</v>
      </c>
      <c r="E8566" s="1">
        <v>728533.83</v>
      </c>
    </row>
    <row r="8567" spans="1:5">
      <c r="A8567" s="1">
        <v>1999</v>
      </c>
      <c r="B8567" s="1">
        <v>16</v>
      </c>
      <c r="C8567" s="1">
        <v>354030.02</v>
      </c>
      <c r="D8567" s="1">
        <v>369802.63</v>
      </c>
      <c r="E8567" s="1">
        <v>723832.65</v>
      </c>
    </row>
    <row r="8568" spans="1:5">
      <c r="A8568" s="1">
        <v>1999</v>
      </c>
      <c r="B8568" s="1">
        <v>17</v>
      </c>
      <c r="C8568" s="1">
        <v>354911.37</v>
      </c>
      <c r="D8568" s="1">
        <v>369600.69</v>
      </c>
      <c r="E8568" s="1">
        <v>724512.05</v>
      </c>
    </row>
    <row r="8569" spans="1:5">
      <c r="A8569" s="1">
        <v>1999</v>
      </c>
      <c r="B8569" s="1">
        <v>18</v>
      </c>
      <c r="C8569" s="1">
        <v>356267.25</v>
      </c>
      <c r="D8569" s="1">
        <v>366207.77</v>
      </c>
      <c r="E8569" s="1">
        <v>722475.02</v>
      </c>
    </row>
    <row r="8570" spans="1:5">
      <c r="A8570" s="1">
        <v>1999</v>
      </c>
      <c r="B8570" s="1">
        <v>19</v>
      </c>
      <c r="C8570" s="1">
        <v>360528.01</v>
      </c>
      <c r="D8570" s="1">
        <v>358138.39</v>
      </c>
      <c r="E8570" s="1">
        <v>718666.4</v>
      </c>
    </row>
    <row r="8571" spans="1:5">
      <c r="A8571" s="1">
        <v>1999</v>
      </c>
      <c r="B8571" s="1">
        <v>20</v>
      </c>
      <c r="C8571" s="1">
        <v>352773.28</v>
      </c>
      <c r="D8571" s="1">
        <v>359506.95</v>
      </c>
      <c r="E8571" s="1">
        <v>712280.23</v>
      </c>
    </row>
    <row r="8572" spans="1:5">
      <c r="A8572" s="1">
        <v>1999</v>
      </c>
      <c r="B8572" s="1">
        <v>21</v>
      </c>
      <c r="C8572" s="1">
        <v>334549.89</v>
      </c>
      <c r="D8572" s="1">
        <v>337909.25</v>
      </c>
      <c r="E8572" s="1">
        <v>672459.15</v>
      </c>
    </row>
    <row r="8573" spans="1:5">
      <c r="A8573" s="1">
        <v>1999</v>
      </c>
      <c r="B8573" s="1">
        <v>22</v>
      </c>
      <c r="C8573" s="1">
        <v>333816.83</v>
      </c>
      <c r="D8573" s="1">
        <v>334905.67</v>
      </c>
      <c r="E8573" s="1">
        <v>668722.5</v>
      </c>
    </row>
    <row r="8574" spans="1:5">
      <c r="A8574" s="1">
        <v>1999</v>
      </c>
      <c r="B8574" s="1">
        <v>23</v>
      </c>
      <c r="C8574" s="1">
        <v>347866.32</v>
      </c>
      <c r="D8574" s="1">
        <v>347883.88</v>
      </c>
      <c r="E8574" s="1">
        <v>695750.2</v>
      </c>
    </row>
    <row r="8575" spans="1:5">
      <c r="A8575" s="1">
        <v>1999</v>
      </c>
      <c r="B8575" s="1">
        <v>24</v>
      </c>
      <c r="C8575" s="1">
        <v>361991.99</v>
      </c>
      <c r="D8575" s="1">
        <v>360867.23</v>
      </c>
      <c r="E8575" s="1">
        <v>722859.22</v>
      </c>
    </row>
    <row r="8576" spans="1:5">
      <c r="A8576" s="1">
        <v>1999</v>
      </c>
      <c r="B8576" s="1">
        <v>25</v>
      </c>
      <c r="C8576" s="1">
        <v>378339.11</v>
      </c>
      <c r="D8576" s="1">
        <v>376191.37</v>
      </c>
      <c r="E8576" s="1">
        <v>754530.48</v>
      </c>
    </row>
    <row r="8577" spans="1:5">
      <c r="A8577" s="1">
        <v>1999</v>
      </c>
      <c r="B8577" s="1">
        <v>26</v>
      </c>
      <c r="C8577" s="1">
        <v>402545.67</v>
      </c>
      <c r="D8577" s="1">
        <v>399574.86</v>
      </c>
      <c r="E8577" s="1">
        <v>802120.53</v>
      </c>
    </row>
    <row r="8578" spans="1:5">
      <c r="A8578" s="1">
        <v>1999</v>
      </c>
      <c r="B8578" s="1">
        <v>27</v>
      </c>
      <c r="C8578" s="1">
        <v>423817.5</v>
      </c>
      <c r="D8578" s="1">
        <v>419085.9</v>
      </c>
      <c r="E8578" s="1">
        <v>842903.4</v>
      </c>
    </row>
    <row r="8579" spans="1:5">
      <c r="A8579" s="1">
        <v>1999</v>
      </c>
      <c r="B8579" s="1">
        <v>28</v>
      </c>
      <c r="C8579" s="1">
        <v>443784.79</v>
      </c>
      <c r="D8579" s="1">
        <v>437125.96</v>
      </c>
      <c r="E8579" s="1">
        <v>880910.75</v>
      </c>
    </row>
    <row r="8580" spans="1:5">
      <c r="A8580" s="1">
        <v>1999</v>
      </c>
      <c r="B8580" s="1">
        <v>29</v>
      </c>
      <c r="C8580" s="1">
        <v>440259.1</v>
      </c>
      <c r="D8580" s="1">
        <v>433686.17</v>
      </c>
      <c r="E8580" s="1">
        <v>873945.26</v>
      </c>
    </row>
    <row r="8581" spans="1:5">
      <c r="A8581" s="1">
        <v>1999</v>
      </c>
      <c r="B8581" s="1">
        <v>30</v>
      </c>
      <c r="C8581" s="1">
        <v>456031.16</v>
      </c>
      <c r="D8581" s="1">
        <v>448333.21</v>
      </c>
      <c r="E8581" s="1">
        <v>904364.37</v>
      </c>
    </row>
    <row r="8582" spans="1:5">
      <c r="A8582" s="1">
        <v>1999</v>
      </c>
      <c r="B8582" s="1">
        <v>31</v>
      </c>
      <c r="C8582" s="1">
        <v>460648.46</v>
      </c>
      <c r="D8582" s="1">
        <v>453675.97</v>
      </c>
      <c r="E8582" s="1">
        <v>914324.44</v>
      </c>
    </row>
    <row r="8583" spans="1:5">
      <c r="A8583" s="1">
        <v>1999</v>
      </c>
      <c r="B8583" s="1">
        <v>32</v>
      </c>
      <c r="C8583" s="1">
        <v>471416.83</v>
      </c>
      <c r="D8583" s="1">
        <v>464610.77</v>
      </c>
      <c r="E8583" s="1">
        <v>936027.61</v>
      </c>
    </row>
    <row r="8584" spans="1:5">
      <c r="A8584" s="1">
        <v>1999</v>
      </c>
      <c r="B8584" s="1">
        <v>33</v>
      </c>
      <c r="C8584" s="1">
        <v>474137.85</v>
      </c>
      <c r="D8584" s="1">
        <v>466615.14</v>
      </c>
      <c r="E8584" s="1">
        <v>940752.99</v>
      </c>
    </row>
    <row r="8585" spans="1:5">
      <c r="A8585" s="1">
        <v>1999</v>
      </c>
      <c r="B8585" s="1">
        <v>34</v>
      </c>
      <c r="C8585" s="1">
        <v>477273.07</v>
      </c>
      <c r="D8585" s="1">
        <v>468708.44</v>
      </c>
      <c r="E8585" s="1">
        <v>945981.51</v>
      </c>
    </row>
    <row r="8586" spans="1:5">
      <c r="A8586" s="1">
        <v>1999</v>
      </c>
      <c r="B8586" s="1">
        <v>35</v>
      </c>
      <c r="C8586" s="1">
        <v>473343.63</v>
      </c>
      <c r="D8586" s="1">
        <v>463850.46</v>
      </c>
      <c r="E8586" s="1">
        <v>937194.09</v>
      </c>
    </row>
    <row r="8587" spans="1:5">
      <c r="A8587" s="1">
        <v>1999</v>
      </c>
      <c r="B8587" s="1">
        <v>36</v>
      </c>
      <c r="C8587" s="1">
        <v>468040.11</v>
      </c>
      <c r="D8587" s="1">
        <v>457464.7</v>
      </c>
      <c r="E8587" s="1">
        <v>925504.81</v>
      </c>
    </row>
    <row r="8588" spans="1:5">
      <c r="A8588" s="1">
        <v>1999</v>
      </c>
      <c r="B8588" s="1">
        <v>37</v>
      </c>
      <c r="C8588" s="1">
        <v>458077.09</v>
      </c>
      <c r="D8588" s="1">
        <v>448651.69</v>
      </c>
      <c r="E8588" s="1">
        <v>906728.79</v>
      </c>
    </row>
    <row r="8589" spans="1:5">
      <c r="A8589" s="1">
        <v>1999</v>
      </c>
      <c r="B8589" s="1">
        <v>38</v>
      </c>
      <c r="C8589" s="1">
        <v>444461.25</v>
      </c>
      <c r="D8589" s="1">
        <v>436724.17</v>
      </c>
      <c r="E8589" s="1">
        <v>881185.43</v>
      </c>
    </row>
    <row r="8590" spans="1:5">
      <c r="A8590" s="1">
        <v>1999</v>
      </c>
      <c r="B8590" s="1">
        <v>39</v>
      </c>
      <c r="C8590" s="1">
        <v>427106.81</v>
      </c>
      <c r="D8590" s="1">
        <v>420540</v>
      </c>
      <c r="E8590" s="1">
        <v>847646.8</v>
      </c>
    </row>
    <row r="8591" spans="1:5">
      <c r="A8591" s="1">
        <v>1999</v>
      </c>
      <c r="B8591" s="1">
        <v>40</v>
      </c>
      <c r="C8591" s="1">
        <v>422755.13</v>
      </c>
      <c r="D8591" s="1">
        <v>415933.75</v>
      </c>
      <c r="E8591" s="1">
        <v>838688.88</v>
      </c>
    </row>
    <row r="8592" spans="1:5">
      <c r="A8592" s="1">
        <v>1999</v>
      </c>
      <c r="B8592" s="1">
        <v>41</v>
      </c>
      <c r="C8592" s="1">
        <v>412327.46</v>
      </c>
      <c r="D8592" s="1">
        <v>405584.33</v>
      </c>
      <c r="E8592" s="1">
        <v>817911.79</v>
      </c>
    </row>
    <row r="8593" spans="1:5">
      <c r="A8593" s="1">
        <v>1999</v>
      </c>
      <c r="B8593" s="1">
        <v>42</v>
      </c>
      <c r="C8593" s="1">
        <v>400270.41</v>
      </c>
      <c r="D8593" s="1">
        <v>394076.72</v>
      </c>
      <c r="E8593" s="1">
        <v>794347.13</v>
      </c>
    </row>
    <row r="8594" spans="1:5">
      <c r="A8594" s="1">
        <v>1999</v>
      </c>
      <c r="B8594" s="1">
        <v>43</v>
      </c>
      <c r="C8594" s="1">
        <v>389559.44</v>
      </c>
      <c r="D8594" s="1">
        <v>384369.82</v>
      </c>
      <c r="E8594" s="1">
        <v>773929.27</v>
      </c>
    </row>
    <row r="8595" spans="1:5">
      <c r="A8595" s="1">
        <v>1999</v>
      </c>
      <c r="B8595" s="1">
        <v>44</v>
      </c>
      <c r="C8595" s="1">
        <v>379214.67</v>
      </c>
      <c r="D8595" s="1">
        <v>374083.73</v>
      </c>
      <c r="E8595" s="1">
        <v>753298.41</v>
      </c>
    </row>
    <row r="8596" spans="1:5">
      <c r="A8596" s="1">
        <v>1999</v>
      </c>
      <c r="B8596" s="1">
        <v>45</v>
      </c>
      <c r="C8596" s="1">
        <v>379848.7</v>
      </c>
      <c r="D8596" s="1">
        <v>374600.45</v>
      </c>
      <c r="E8596" s="1">
        <v>754449.16</v>
      </c>
    </row>
    <row r="8597" spans="1:5">
      <c r="A8597" s="1">
        <v>1999</v>
      </c>
      <c r="B8597" s="1">
        <v>46</v>
      </c>
      <c r="C8597" s="1">
        <v>376728.69</v>
      </c>
      <c r="D8597" s="1">
        <v>371359.2</v>
      </c>
      <c r="E8597" s="1">
        <v>748087.88</v>
      </c>
    </row>
    <row r="8598" spans="1:5">
      <c r="A8598" s="1">
        <v>1999</v>
      </c>
      <c r="B8598" s="1">
        <v>47</v>
      </c>
      <c r="C8598" s="1">
        <v>372170.19</v>
      </c>
      <c r="D8598" s="1">
        <v>366773.46</v>
      </c>
      <c r="E8598" s="1">
        <v>738943.65</v>
      </c>
    </row>
    <row r="8599" spans="1:5">
      <c r="A8599" s="1">
        <v>1999</v>
      </c>
      <c r="B8599" s="1">
        <v>48</v>
      </c>
      <c r="C8599" s="1">
        <v>378075.75</v>
      </c>
      <c r="D8599" s="1">
        <v>372552.09</v>
      </c>
      <c r="E8599" s="1">
        <v>750627.83999999997</v>
      </c>
    </row>
    <row r="8600" spans="1:5">
      <c r="A8600" s="1">
        <v>1999</v>
      </c>
      <c r="B8600" s="1">
        <v>49</v>
      </c>
      <c r="C8600" s="1">
        <v>386964.62</v>
      </c>
      <c r="D8600" s="1">
        <v>381252.72</v>
      </c>
      <c r="E8600" s="1">
        <v>768217.33</v>
      </c>
    </row>
    <row r="8601" spans="1:5">
      <c r="A8601" s="1">
        <v>1999</v>
      </c>
      <c r="B8601" s="1">
        <v>50</v>
      </c>
      <c r="C8601" s="1">
        <v>401726.7</v>
      </c>
      <c r="D8601" s="1">
        <v>395945.59</v>
      </c>
      <c r="E8601" s="1">
        <v>797672.29</v>
      </c>
    </row>
    <row r="8602" spans="1:5">
      <c r="A8602" s="1">
        <v>1999</v>
      </c>
      <c r="B8602" s="1">
        <v>51</v>
      </c>
      <c r="C8602" s="1">
        <v>421064.73</v>
      </c>
      <c r="D8602" s="1">
        <v>415455.91</v>
      </c>
      <c r="E8602" s="1">
        <v>836520.64</v>
      </c>
    </row>
    <row r="8603" spans="1:5">
      <c r="A8603" s="1">
        <v>1999</v>
      </c>
      <c r="B8603" s="1">
        <v>52</v>
      </c>
      <c r="C8603" s="1">
        <v>444333.27</v>
      </c>
      <c r="D8603" s="1">
        <v>438909.9</v>
      </c>
      <c r="E8603" s="1">
        <v>883243.18</v>
      </c>
    </row>
    <row r="8604" spans="1:5">
      <c r="A8604" s="1">
        <v>1999</v>
      </c>
      <c r="B8604" s="1">
        <v>53</v>
      </c>
      <c r="C8604" s="1">
        <v>374058.66</v>
      </c>
      <c r="D8604" s="1">
        <v>369180.27</v>
      </c>
      <c r="E8604" s="1">
        <v>743238.93</v>
      </c>
    </row>
    <row r="8605" spans="1:5">
      <c r="A8605" s="1">
        <v>1999</v>
      </c>
      <c r="B8605" s="1">
        <v>54</v>
      </c>
      <c r="C8605" s="1">
        <v>360743.4</v>
      </c>
      <c r="D8605" s="1">
        <v>355839.8</v>
      </c>
      <c r="E8605" s="1">
        <v>716583.19</v>
      </c>
    </row>
    <row r="8606" spans="1:5">
      <c r="A8606" s="1">
        <v>1999</v>
      </c>
      <c r="B8606" s="1">
        <v>55</v>
      </c>
      <c r="C8606" s="1">
        <v>349560.92</v>
      </c>
      <c r="D8606" s="1">
        <v>344830.96</v>
      </c>
      <c r="E8606" s="1">
        <v>694391.88</v>
      </c>
    </row>
    <row r="8607" spans="1:5">
      <c r="A8607" s="1">
        <v>1999</v>
      </c>
      <c r="B8607" s="1">
        <v>56</v>
      </c>
      <c r="C8607" s="1">
        <v>338297.33</v>
      </c>
      <c r="D8607" s="1">
        <v>332683.67</v>
      </c>
      <c r="E8607" s="1">
        <v>670981</v>
      </c>
    </row>
    <row r="8608" spans="1:5">
      <c r="A8608" s="1">
        <v>1999</v>
      </c>
      <c r="B8608" s="1">
        <v>57</v>
      </c>
      <c r="C8608" s="1">
        <v>311731.14</v>
      </c>
      <c r="D8608" s="1">
        <v>304665.25</v>
      </c>
      <c r="E8608" s="1">
        <v>616396.39</v>
      </c>
    </row>
    <row r="8609" spans="1:5">
      <c r="A8609" s="1">
        <v>1999</v>
      </c>
      <c r="B8609" s="1">
        <v>58</v>
      </c>
      <c r="C8609" s="1">
        <v>293564.90000000002</v>
      </c>
      <c r="D8609" s="1">
        <v>285443.53999999998</v>
      </c>
      <c r="E8609" s="1">
        <v>579008.43999999994</v>
      </c>
    </row>
    <row r="8610" spans="1:5">
      <c r="A8610" s="1">
        <v>1999</v>
      </c>
      <c r="B8610" s="1">
        <v>59</v>
      </c>
      <c r="C8610" s="1">
        <v>301068.69</v>
      </c>
      <c r="D8610" s="1">
        <v>292192.31</v>
      </c>
      <c r="E8610" s="1">
        <v>593261.01</v>
      </c>
    </row>
    <row r="8611" spans="1:5">
      <c r="A8611" s="1">
        <v>1999</v>
      </c>
      <c r="B8611" s="1">
        <v>60</v>
      </c>
      <c r="C8611" s="1">
        <v>303382.95</v>
      </c>
      <c r="D8611" s="1">
        <v>293803.2</v>
      </c>
      <c r="E8611" s="1">
        <v>597186.15</v>
      </c>
    </row>
    <row r="8612" spans="1:5">
      <c r="A8612" s="1">
        <v>1999</v>
      </c>
      <c r="B8612" s="1">
        <v>61</v>
      </c>
      <c r="C8612" s="1">
        <v>302415.53999999998</v>
      </c>
      <c r="D8612" s="1">
        <v>292577.23</v>
      </c>
      <c r="E8612" s="1">
        <v>594992.77</v>
      </c>
    </row>
    <row r="8613" spans="1:5">
      <c r="A8613" s="1">
        <v>1999</v>
      </c>
      <c r="B8613" s="1">
        <v>62</v>
      </c>
      <c r="C8613" s="1">
        <v>294426.33</v>
      </c>
      <c r="D8613" s="1">
        <v>283352.18</v>
      </c>
      <c r="E8613" s="1">
        <v>577778.51</v>
      </c>
    </row>
    <row r="8614" spans="1:5">
      <c r="A8614" s="1">
        <v>1999</v>
      </c>
      <c r="B8614" s="1">
        <v>63</v>
      </c>
      <c r="C8614" s="1">
        <v>287920.24</v>
      </c>
      <c r="D8614" s="1">
        <v>274740.21000000002</v>
      </c>
      <c r="E8614" s="1">
        <v>562660.44999999995</v>
      </c>
    </row>
    <row r="8615" spans="1:5">
      <c r="A8615" s="1">
        <v>1999</v>
      </c>
      <c r="B8615" s="1">
        <v>64</v>
      </c>
      <c r="C8615" s="1">
        <v>280495.93</v>
      </c>
      <c r="D8615" s="1">
        <v>265252.2</v>
      </c>
      <c r="E8615" s="1">
        <v>545748.12</v>
      </c>
    </row>
    <row r="8616" spans="1:5">
      <c r="A8616" s="1">
        <v>1999</v>
      </c>
      <c r="B8616" s="1">
        <v>65</v>
      </c>
      <c r="C8616" s="1">
        <v>274197.65999999997</v>
      </c>
      <c r="D8616" s="1">
        <v>256275.8</v>
      </c>
      <c r="E8616" s="1">
        <v>530473.44999999995</v>
      </c>
    </row>
    <row r="8617" spans="1:5">
      <c r="A8617" s="1">
        <v>1999</v>
      </c>
      <c r="B8617" s="1">
        <v>66</v>
      </c>
      <c r="C8617" s="1">
        <v>272803.03999999998</v>
      </c>
      <c r="D8617" s="1">
        <v>251171.45</v>
      </c>
      <c r="E8617" s="1">
        <v>523974.49</v>
      </c>
    </row>
    <row r="8618" spans="1:5">
      <c r="A8618" s="1">
        <v>1999</v>
      </c>
      <c r="B8618" s="1">
        <v>67</v>
      </c>
      <c r="C8618" s="1">
        <v>275190.67</v>
      </c>
      <c r="D8618" s="1">
        <v>249231.09</v>
      </c>
      <c r="E8618" s="1">
        <v>524421.76</v>
      </c>
    </row>
    <row r="8619" spans="1:5">
      <c r="A8619" s="1">
        <v>1999</v>
      </c>
      <c r="B8619" s="1">
        <v>68</v>
      </c>
      <c r="C8619" s="1">
        <v>276939.78000000003</v>
      </c>
      <c r="D8619" s="1">
        <v>245132.28</v>
      </c>
      <c r="E8619" s="1">
        <v>522072.06</v>
      </c>
    </row>
    <row r="8620" spans="1:5">
      <c r="A8620" s="1">
        <v>1999</v>
      </c>
      <c r="B8620" s="1">
        <v>69</v>
      </c>
      <c r="C8620" s="1">
        <v>274066.01</v>
      </c>
      <c r="D8620" s="1">
        <v>237078.13</v>
      </c>
      <c r="E8620" s="1">
        <v>511144.14</v>
      </c>
    </row>
    <row r="8621" spans="1:5">
      <c r="A8621" s="1">
        <v>1999</v>
      </c>
      <c r="B8621" s="1">
        <v>70</v>
      </c>
      <c r="C8621" s="1">
        <v>266947.58</v>
      </c>
      <c r="D8621" s="1">
        <v>226933.55</v>
      </c>
      <c r="E8621" s="1">
        <v>493881.13</v>
      </c>
    </row>
    <row r="8622" spans="1:5">
      <c r="A8622" s="1">
        <v>1999</v>
      </c>
      <c r="B8622" s="1">
        <v>71</v>
      </c>
      <c r="C8622" s="1">
        <v>260370.14</v>
      </c>
      <c r="D8622" s="1">
        <v>217969.48</v>
      </c>
      <c r="E8622" s="1">
        <v>478339.62</v>
      </c>
    </row>
    <row r="8623" spans="1:5">
      <c r="A8623" s="1">
        <v>1999</v>
      </c>
      <c r="B8623" s="1">
        <v>72</v>
      </c>
      <c r="C8623" s="1">
        <v>257390.04</v>
      </c>
      <c r="D8623" s="1">
        <v>211172.34</v>
      </c>
      <c r="E8623" s="1">
        <v>468562.39</v>
      </c>
    </row>
    <row r="8624" spans="1:5">
      <c r="A8624" s="1">
        <v>1999</v>
      </c>
      <c r="B8624" s="1">
        <v>73</v>
      </c>
      <c r="C8624" s="1">
        <v>254695.18</v>
      </c>
      <c r="D8624" s="1">
        <v>203410.94</v>
      </c>
      <c r="E8624" s="1">
        <v>458106.12</v>
      </c>
    </row>
    <row r="8625" spans="1:5">
      <c r="A8625" s="1">
        <v>1999</v>
      </c>
      <c r="B8625" s="1">
        <v>74</v>
      </c>
      <c r="C8625" s="1">
        <v>249871</v>
      </c>
      <c r="D8625" s="1">
        <v>193032.03</v>
      </c>
      <c r="E8625" s="1">
        <v>442903.03</v>
      </c>
    </row>
    <row r="8626" spans="1:5">
      <c r="A8626" s="1">
        <v>1999</v>
      </c>
      <c r="B8626" s="1">
        <v>75</v>
      </c>
      <c r="C8626" s="1">
        <v>245049.71</v>
      </c>
      <c r="D8626" s="1">
        <v>182280.09</v>
      </c>
      <c r="E8626" s="1">
        <v>427329.8</v>
      </c>
    </row>
    <row r="8627" spans="1:5">
      <c r="A8627" s="1">
        <v>1999</v>
      </c>
      <c r="B8627" s="1">
        <v>76</v>
      </c>
      <c r="C8627" s="1">
        <v>242548.7</v>
      </c>
      <c r="D8627" s="1">
        <v>174051.29</v>
      </c>
      <c r="E8627" s="1">
        <v>416600</v>
      </c>
    </row>
    <row r="8628" spans="1:5">
      <c r="A8628" s="1">
        <v>1999</v>
      </c>
      <c r="B8628" s="1">
        <v>77</v>
      </c>
      <c r="C8628" s="1">
        <v>244088.79</v>
      </c>
      <c r="D8628" s="1">
        <v>168667.97</v>
      </c>
      <c r="E8628" s="1">
        <v>412756.76</v>
      </c>
    </row>
    <row r="8629" spans="1:5">
      <c r="A8629" s="1">
        <v>1999</v>
      </c>
      <c r="B8629" s="1">
        <v>78</v>
      </c>
      <c r="C8629" s="1">
        <v>245167.3</v>
      </c>
      <c r="D8629" s="1">
        <v>162858.29</v>
      </c>
      <c r="E8629" s="1">
        <v>408025.59</v>
      </c>
    </row>
    <row r="8630" spans="1:5">
      <c r="A8630" s="1">
        <v>1999</v>
      </c>
      <c r="B8630" s="1">
        <v>79</v>
      </c>
      <c r="C8630" s="1">
        <v>222577.43</v>
      </c>
      <c r="D8630" s="1">
        <v>142601.60000000001</v>
      </c>
      <c r="E8630" s="1">
        <v>365179.03</v>
      </c>
    </row>
    <row r="8631" spans="1:5">
      <c r="A8631" s="1">
        <v>1999</v>
      </c>
      <c r="B8631" s="1">
        <v>80</v>
      </c>
      <c r="C8631" s="1">
        <v>166437.71</v>
      </c>
      <c r="D8631" s="1">
        <v>100410</v>
      </c>
      <c r="E8631" s="1">
        <v>266847.71999999997</v>
      </c>
    </row>
    <row r="8632" spans="1:5">
      <c r="A8632" s="1">
        <v>1999</v>
      </c>
      <c r="B8632" s="1">
        <v>81</v>
      </c>
      <c r="C8632" s="1">
        <v>146678.59</v>
      </c>
      <c r="D8632" s="1">
        <v>84089.62</v>
      </c>
      <c r="E8632" s="1">
        <v>230768.21</v>
      </c>
    </row>
    <row r="8633" spans="1:5">
      <c r="A8633" s="1">
        <v>1999</v>
      </c>
      <c r="B8633" s="1">
        <v>82</v>
      </c>
      <c r="C8633" s="1">
        <v>148060.60999999999</v>
      </c>
      <c r="D8633" s="1">
        <v>81043.490000000005</v>
      </c>
      <c r="E8633" s="1">
        <v>229104.1</v>
      </c>
    </row>
    <row r="8634" spans="1:5">
      <c r="A8634" s="1">
        <v>1999</v>
      </c>
      <c r="B8634" s="1">
        <v>83</v>
      </c>
      <c r="C8634" s="1">
        <v>149493.87</v>
      </c>
      <c r="D8634" s="1">
        <v>77776.78</v>
      </c>
      <c r="E8634" s="1">
        <v>227270.65</v>
      </c>
    </row>
    <row r="8635" spans="1:5">
      <c r="A8635" s="1">
        <v>1999</v>
      </c>
      <c r="B8635" s="1">
        <v>84</v>
      </c>
      <c r="C8635" s="1">
        <v>144307.44</v>
      </c>
      <c r="D8635" s="1">
        <v>70623.61</v>
      </c>
      <c r="E8635" s="1">
        <v>214931.05</v>
      </c>
    </row>
    <row r="8636" spans="1:5">
      <c r="A8636" s="1">
        <v>1999</v>
      </c>
      <c r="B8636" s="1">
        <v>85</v>
      </c>
      <c r="C8636" s="1">
        <v>134641.13</v>
      </c>
      <c r="D8636" s="1">
        <v>61858.45</v>
      </c>
      <c r="E8636" s="1">
        <v>196499.58</v>
      </c>
    </row>
    <row r="8637" spans="1:5">
      <c r="A8637" s="1">
        <v>1999</v>
      </c>
      <c r="B8637" s="1">
        <v>86</v>
      </c>
      <c r="C8637" s="1">
        <v>119254.93</v>
      </c>
      <c r="D8637" s="1">
        <v>51774.96</v>
      </c>
      <c r="E8637" s="1">
        <v>171029.88</v>
      </c>
    </row>
    <row r="8638" spans="1:5">
      <c r="A8638" s="1">
        <v>1999</v>
      </c>
      <c r="B8638" s="1">
        <v>87</v>
      </c>
      <c r="C8638" s="1">
        <v>103757.66</v>
      </c>
      <c r="D8638" s="1">
        <v>42442.79</v>
      </c>
      <c r="E8638" s="1">
        <v>146200.45000000001</v>
      </c>
    </row>
    <row r="8639" spans="1:5">
      <c r="A8639" s="1">
        <v>1999</v>
      </c>
      <c r="B8639" s="1">
        <v>88</v>
      </c>
      <c r="C8639" s="1">
        <v>89708.18</v>
      </c>
      <c r="D8639" s="1">
        <v>34103.74</v>
      </c>
      <c r="E8639" s="1">
        <v>123811.92</v>
      </c>
    </row>
    <row r="8640" spans="1:5">
      <c r="A8640" s="1">
        <v>1999</v>
      </c>
      <c r="B8640" s="1">
        <v>89</v>
      </c>
      <c r="C8640" s="1">
        <v>77108.639999999999</v>
      </c>
      <c r="D8640" s="1">
        <v>27037.66</v>
      </c>
      <c r="E8640" s="1">
        <v>104146.31</v>
      </c>
    </row>
    <row r="8641" spans="1:5">
      <c r="A8641" s="1">
        <v>1999</v>
      </c>
      <c r="B8641" s="1">
        <v>90</v>
      </c>
      <c r="C8641" s="1">
        <v>65366.48</v>
      </c>
      <c r="D8641" s="1">
        <v>21079.3</v>
      </c>
      <c r="E8641" s="1">
        <v>86445.78</v>
      </c>
    </row>
    <row r="8642" spans="1:5">
      <c r="A8642" s="1">
        <v>1999</v>
      </c>
      <c r="B8642" s="1">
        <v>91</v>
      </c>
      <c r="C8642" s="1">
        <v>53373.82</v>
      </c>
      <c r="D8642" s="1">
        <v>15818.93</v>
      </c>
      <c r="E8642" s="1">
        <v>69192.75</v>
      </c>
    </row>
    <row r="8643" spans="1:5">
      <c r="A8643" s="1">
        <v>1999</v>
      </c>
      <c r="B8643" s="1">
        <v>92</v>
      </c>
      <c r="C8643" s="1">
        <v>42034.87</v>
      </c>
      <c r="D8643" s="1">
        <v>11467.54</v>
      </c>
      <c r="E8643" s="1">
        <v>53502.42</v>
      </c>
    </row>
    <row r="8644" spans="1:5">
      <c r="A8644" s="1">
        <v>1999</v>
      </c>
      <c r="B8644" s="1">
        <v>93</v>
      </c>
      <c r="C8644" s="1">
        <v>32381.06</v>
      </c>
      <c r="D8644" s="1">
        <v>8095.61</v>
      </c>
      <c r="E8644" s="1">
        <v>40476.67</v>
      </c>
    </row>
    <row r="8645" spans="1:5">
      <c r="A8645" s="1">
        <v>1999</v>
      </c>
      <c r="B8645" s="1">
        <v>94</v>
      </c>
      <c r="C8645" s="1">
        <v>24352.04</v>
      </c>
      <c r="D8645" s="1">
        <v>5564.3</v>
      </c>
      <c r="E8645" s="1">
        <v>29916.34</v>
      </c>
    </row>
    <row r="8646" spans="1:5">
      <c r="A8646" s="1">
        <v>1999</v>
      </c>
      <c r="B8646" s="1">
        <v>95</v>
      </c>
      <c r="C8646" s="1">
        <v>18076.490000000002</v>
      </c>
      <c r="D8646" s="1">
        <v>3730.94</v>
      </c>
      <c r="E8646" s="1">
        <v>21807.43</v>
      </c>
    </row>
    <row r="8647" spans="1:5">
      <c r="A8647" s="1">
        <v>1999</v>
      </c>
      <c r="B8647" s="1">
        <v>96</v>
      </c>
      <c r="C8647" s="1">
        <v>13019.63</v>
      </c>
      <c r="D8647" s="1">
        <v>2398.4499999999998</v>
      </c>
      <c r="E8647" s="1">
        <v>15418.08</v>
      </c>
    </row>
    <row r="8648" spans="1:5">
      <c r="A8648" s="1">
        <v>1999</v>
      </c>
      <c r="B8648" s="1">
        <v>97</v>
      </c>
      <c r="C8648" s="1">
        <v>8950.43</v>
      </c>
      <c r="D8648" s="1">
        <v>1497.2</v>
      </c>
      <c r="E8648" s="1">
        <v>10447.629999999999</v>
      </c>
    </row>
    <row r="8649" spans="1:5">
      <c r="A8649" s="1">
        <v>1999</v>
      </c>
      <c r="B8649" s="1">
        <v>98</v>
      </c>
      <c r="C8649" s="1">
        <v>5968.23</v>
      </c>
      <c r="D8649" s="1">
        <v>920.38</v>
      </c>
      <c r="E8649" s="1">
        <v>6888.61</v>
      </c>
    </row>
    <row r="8650" spans="1:5">
      <c r="A8650" s="1">
        <v>1999</v>
      </c>
      <c r="B8650" s="1">
        <v>99</v>
      </c>
      <c r="C8650" s="1">
        <v>3877.2</v>
      </c>
      <c r="D8650" s="1">
        <v>531.57000000000005</v>
      </c>
      <c r="E8650" s="1">
        <v>4408.7700000000004</v>
      </c>
    </row>
    <row r="8651" spans="1:5">
      <c r="A8651" s="1">
        <v>1999</v>
      </c>
      <c r="B8651" s="1">
        <v>100</v>
      </c>
      <c r="C8651" s="1">
        <v>2385.02</v>
      </c>
      <c r="D8651" s="1">
        <v>280.63</v>
      </c>
      <c r="E8651" s="1">
        <v>2665.65</v>
      </c>
    </row>
    <row r="8652" spans="1:5">
      <c r="A8652" s="1">
        <v>1999</v>
      </c>
      <c r="B8652" s="1">
        <v>101</v>
      </c>
      <c r="C8652" s="1">
        <v>1425.98</v>
      </c>
      <c r="D8652" s="1">
        <v>153.13999999999999</v>
      </c>
      <c r="E8652" s="1">
        <v>1579.12</v>
      </c>
    </row>
    <row r="8653" spans="1:5">
      <c r="A8653" s="1">
        <v>1999</v>
      </c>
      <c r="B8653" s="1">
        <v>102</v>
      </c>
      <c r="C8653" s="1">
        <v>833.26</v>
      </c>
      <c r="D8653" s="1">
        <v>82.52</v>
      </c>
      <c r="E8653" s="1">
        <v>915.77</v>
      </c>
    </row>
    <row r="8654" spans="1:5">
      <c r="A8654" s="1">
        <v>1999</v>
      </c>
      <c r="B8654" s="1">
        <v>103</v>
      </c>
      <c r="C8654" s="1">
        <v>471.68</v>
      </c>
      <c r="D8654" s="1">
        <v>41.35</v>
      </c>
      <c r="E8654" s="1">
        <v>513.03</v>
      </c>
    </row>
    <row r="8655" spans="1:5">
      <c r="A8655" s="1">
        <v>1999</v>
      </c>
      <c r="B8655" s="1">
        <v>104</v>
      </c>
      <c r="C8655" s="1">
        <v>257.17</v>
      </c>
      <c r="D8655" s="1">
        <v>22.26</v>
      </c>
      <c r="E8655" s="1">
        <v>279.43</v>
      </c>
    </row>
    <row r="8656" spans="1:5">
      <c r="A8656" s="1">
        <v>1999</v>
      </c>
      <c r="B8656" s="1">
        <v>105</v>
      </c>
      <c r="C8656" s="1">
        <v>131.44999999999999</v>
      </c>
      <c r="D8656" s="1">
        <v>12.13</v>
      </c>
      <c r="E8656" s="1">
        <v>143.57</v>
      </c>
    </row>
    <row r="8657" spans="1:5">
      <c r="A8657" s="1">
        <v>1999</v>
      </c>
      <c r="B8657" s="1">
        <v>106</v>
      </c>
      <c r="C8657" s="1">
        <v>68.569999999999993</v>
      </c>
      <c r="D8657" s="1">
        <v>5.09</v>
      </c>
      <c r="E8657" s="1">
        <v>73.66</v>
      </c>
    </row>
    <row r="8658" spans="1:5">
      <c r="A8658" s="1">
        <v>1999</v>
      </c>
      <c r="B8658" s="1">
        <v>107</v>
      </c>
      <c r="C8658" s="1">
        <v>33.14</v>
      </c>
      <c r="D8658" s="1">
        <v>2.73</v>
      </c>
      <c r="E8658" s="1">
        <v>35.869999999999997</v>
      </c>
    </row>
    <row r="8659" spans="1:5">
      <c r="A8659" s="1">
        <v>1999</v>
      </c>
      <c r="B8659" s="1">
        <v>108</v>
      </c>
      <c r="C8659" s="1">
        <v>12.85</v>
      </c>
      <c r="D8659" s="1">
        <v>1.4</v>
      </c>
      <c r="E8659" s="1">
        <v>14.26</v>
      </c>
    </row>
    <row r="8660" spans="1:5">
      <c r="A8660" s="1">
        <v>1999</v>
      </c>
      <c r="B8660" s="1">
        <v>109</v>
      </c>
      <c r="C8660" s="1">
        <v>5.36</v>
      </c>
      <c r="D8660" s="1">
        <v>0.22</v>
      </c>
      <c r="E8660" s="1">
        <v>5.58</v>
      </c>
    </row>
    <row r="8661" spans="1:5">
      <c r="A8661" s="1">
        <v>1999</v>
      </c>
      <c r="B8661" s="1" t="s">
        <v>121</v>
      </c>
      <c r="C8661" s="1">
        <v>7.69</v>
      </c>
      <c r="D8661" s="1">
        <v>0</v>
      </c>
      <c r="E8661" s="1">
        <v>7.69</v>
      </c>
    </row>
    <row r="8662" spans="1:5">
      <c r="A8662" s="1">
        <v>2000</v>
      </c>
      <c r="B8662" s="1">
        <v>0</v>
      </c>
      <c r="C8662" s="1">
        <v>333028.65999999997</v>
      </c>
      <c r="D8662" s="1">
        <v>349688.81</v>
      </c>
      <c r="E8662" s="1">
        <v>682717.48</v>
      </c>
    </row>
    <row r="8663" spans="1:5">
      <c r="A8663" s="1">
        <v>2000</v>
      </c>
      <c r="B8663" s="1">
        <v>1</v>
      </c>
      <c r="C8663" s="1">
        <v>340876.39</v>
      </c>
      <c r="D8663" s="1">
        <v>358144.53</v>
      </c>
      <c r="E8663" s="1">
        <v>699020.93</v>
      </c>
    </row>
    <row r="8664" spans="1:5">
      <c r="A8664" s="1">
        <v>2000</v>
      </c>
      <c r="B8664" s="1">
        <v>2</v>
      </c>
      <c r="C8664" s="1">
        <v>347707.05</v>
      </c>
      <c r="D8664" s="1">
        <v>364764.12</v>
      </c>
      <c r="E8664" s="1">
        <v>712471.17</v>
      </c>
    </row>
    <row r="8665" spans="1:5">
      <c r="A8665" s="1">
        <v>2000</v>
      </c>
      <c r="B8665" s="1">
        <v>3</v>
      </c>
      <c r="C8665" s="1">
        <v>355930.6</v>
      </c>
      <c r="D8665" s="1">
        <v>373813.55</v>
      </c>
      <c r="E8665" s="1">
        <v>729744.15</v>
      </c>
    </row>
    <row r="8666" spans="1:5">
      <c r="A8666" s="1">
        <v>2000</v>
      </c>
      <c r="B8666" s="1">
        <v>4</v>
      </c>
      <c r="C8666" s="1">
        <v>351421.68</v>
      </c>
      <c r="D8666" s="1">
        <v>369882.91</v>
      </c>
      <c r="E8666" s="1">
        <v>721304.59</v>
      </c>
    </row>
    <row r="8667" spans="1:5">
      <c r="A8667" s="1">
        <v>2000</v>
      </c>
      <c r="B8667" s="1">
        <v>5</v>
      </c>
      <c r="C8667" s="1">
        <v>355909.71</v>
      </c>
      <c r="D8667" s="1">
        <v>375177.76</v>
      </c>
      <c r="E8667" s="1">
        <v>731087.47</v>
      </c>
    </row>
    <row r="8668" spans="1:5">
      <c r="A8668" s="1">
        <v>2000</v>
      </c>
      <c r="B8668" s="1">
        <v>6</v>
      </c>
      <c r="C8668" s="1">
        <v>364735.93</v>
      </c>
      <c r="D8668" s="1">
        <v>383780.77</v>
      </c>
      <c r="E8668" s="1">
        <v>748516.7</v>
      </c>
    </row>
    <row r="8669" spans="1:5">
      <c r="A8669" s="1">
        <v>2000</v>
      </c>
      <c r="B8669" s="1">
        <v>7</v>
      </c>
      <c r="C8669" s="1">
        <v>368027.78</v>
      </c>
      <c r="D8669" s="1">
        <v>386468.54</v>
      </c>
      <c r="E8669" s="1">
        <v>754496.31</v>
      </c>
    </row>
    <row r="8670" spans="1:5">
      <c r="A8670" s="1">
        <v>2000</v>
      </c>
      <c r="B8670" s="1">
        <v>8</v>
      </c>
      <c r="C8670" s="1">
        <v>380609.05</v>
      </c>
      <c r="D8670" s="1">
        <v>399336.42</v>
      </c>
      <c r="E8670" s="1">
        <v>779945.46</v>
      </c>
    </row>
    <row r="8671" spans="1:5">
      <c r="A8671" s="1">
        <v>2000</v>
      </c>
      <c r="B8671" s="1">
        <v>9</v>
      </c>
      <c r="C8671" s="1">
        <v>384895.49</v>
      </c>
      <c r="D8671" s="1">
        <v>403523.85</v>
      </c>
      <c r="E8671" s="1">
        <v>788419.34</v>
      </c>
    </row>
    <row r="8672" spans="1:5">
      <c r="A8672" s="1">
        <v>2000</v>
      </c>
      <c r="B8672" s="1">
        <v>10</v>
      </c>
      <c r="C8672" s="1">
        <v>379139.94</v>
      </c>
      <c r="D8672" s="1">
        <v>398085.79</v>
      </c>
      <c r="E8672" s="1">
        <v>777225.73</v>
      </c>
    </row>
    <row r="8673" spans="1:5">
      <c r="A8673" s="1">
        <v>2000</v>
      </c>
      <c r="B8673" s="1">
        <v>11</v>
      </c>
      <c r="C8673" s="1">
        <v>377271.62</v>
      </c>
      <c r="D8673" s="1">
        <v>396068.06</v>
      </c>
      <c r="E8673" s="1">
        <v>773339.68</v>
      </c>
    </row>
    <row r="8674" spans="1:5">
      <c r="A8674" s="1">
        <v>2000</v>
      </c>
      <c r="B8674" s="1">
        <v>12</v>
      </c>
      <c r="C8674" s="1">
        <v>380087.95</v>
      </c>
      <c r="D8674" s="1">
        <v>399032.13</v>
      </c>
      <c r="E8674" s="1">
        <v>779120.09</v>
      </c>
    </row>
    <row r="8675" spans="1:5">
      <c r="A8675" s="1">
        <v>2000</v>
      </c>
      <c r="B8675" s="1">
        <v>13</v>
      </c>
      <c r="C8675" s="1">
        <v>373519.01</v>
      </c>
      <c r="D8675" s="1">
        <v>391509.24</v>
      </c>
      <c r="E8675" s="1">
        <v>765028.25</v>
      </c>
    </row>
    <row r="8676" spans="1:5">
      <c r="A8676" s="1">
        <v>2000</v>
      </c>
      <c r="B8676" s="1">
        <v>14</v>
      </c>
      <c r="C8676" s="1">
        <v>368935.56</v>
      </c>
      <c r="D8676" s="1">
        <v>387413.65</v>
      </c>
      <c r="E8676" s="1">
        <v>756349.2</v>
      </c>
    </row>
    <row r="8677" spans="1:5">
      <c r="A8677" s="1">
        <v>2000</v>
      </c>
      <c r="B8677" s="1">
        <v>15</v>
      </c>
      <c r="C8677" s="1">
        <v>366794.98</v>
      </c>
      <c r="D8677" s="1">
        <v>386232.3</v>
      </c>
      <c r="E8677" s="1">
        <v>753027.28</v>
      </c>
    </row>
    <row r="8678" spans="1:5">
      <c r="A8678" s="1">
        <v>2000</v>
      </c>
      <c r="B8678" s="1">
        <v>16</v>
      </c>
      <c r="C8678" s="1">
        <v>355936.99</v>
      </c>
      <c r="D8678" s="1">
        <v>374083.65</v>
      </c>
      <c r="E8678" s="1">
        <v>730020.64</v>
      </c>
    </row>
    <row r="8679" spans="1:5">
      <c r="A8679" s="1">
        <v>2000</v>
      </c>
      <c r="B8679" s="1">
        <v>17</v>
      </c>
      <c r="C8679" s="1">
        <v>354203.41</v>
      </c>
      <c r="D8679" s="1">
        <v>370608.4</v>
      </c>
      <c r="E8679" s="1">
        <v>724811.81</v>
      </c>
    </row>
    <row r="8680" spans="1:5">
      <c r="A8680" s="1">
        <v>2000</v>
      </c>
      <c r="B8680" s="1">
        <v>18</v>
      </c>
      <c r="C8680" s="1">
        <v>350628.83</v>
      </c>
      <c r="D8680" s="1">
        <v>362831.78</v>
      </c>
      <c r="E8680" s="1">
        <v>713460.61</v>
      </c>
    </row>
    <row r="8681" spans="1:5">
      <c r="A8681" s="1">
        <v>2000</v>
      </c>
      <c r="B8681" s="1">
        <v>19</v>
      </c>
      <c r="C8681" s="1">
        <v>359462.57</v>
      </c>
      <c r="D8681" s="1">
        <v>360181.92</v>
      </c>
      <c r="E8681" s="1">
        <v>719644.49</v>
      </c>
    </row>
    <row r="8682" spans="1:5">
      <c r="A8682" s="1">
        <v>2000</v>
      </c>
      <c r="B8682" s="1">
        <v>20</v>
      </c>
      <c r="C8682" s="1">
        <v>363917.57</v>
      </c>
      <c r="D8682" s="1">
        <v>369539.72</v>
      </c>
      <c r="E8682" s="1">
        <v>733457.28</v>
      </c>
    </row>
    <row r="8683" spans="1:5">
      <c r="A8683" s="1">
        <v>2000</v>
      </c>
      <c r="B8683" s="1">
        <v>21</v>
      </c>
      <c r="C8683" s="1">
        <v>355864.73</v>
      </c>
      <c r="D8683" s="1">
        <v>359274.75</v>
      </c>
      <c r="E8683" s="1">
        <v>715139.48</v>
      </c>
    </row>
    <row r="8684" spans="1:5">
      <c r="A8684" s="1">
        <v>2000</v>
      </c>
      <c r="B8684" s="1">
        <v>22</v>
      </c>
      <c r="C8684" s="1">
        <v>339311.75</v>
      </c>
      <c r="D8684" s="1">
        <v>339785.66</v>
      </c>
      <c r="E8684" s="1">
        <v>679097.41</v>
      </c>
    </row>
    <row r="8685" spans="1:5">
      <c r="A8685" s="1">
        <v>2000</v>
      </c>
      <c r="B8685" s="1">
        <v>23</v>
      </c>
      <c r="C8685" s="1">
        <v>339616.67</v>
      </c>
      <c r="D8685" s="1">
        <v>338072.11</v>
      </c>
      <c r="E8685" s="1">
        <v>677688.77</v>
      </c>
    </row>
    <row r="8686" spans="1:5">
      <c r="A8686" s="1">
        <v>2000</v>
      </c>
      <c r="B8686" s="1">
        <v>24</v>
      </c>
      <c r="C8686" s="1">
        <v>353004.56</v>
      </c>
      <c r="D8686" s="1">
        <v>351488.7</v>
      </c>
      <c r="E8686" s="1">
        <v>704493.26</v>
      </c>
    </row>
    <row r="8687" spans="1:5">
      <c r="A8687" s="1">
        <v>2000</v>
      </c>
      <c r="B8687" s="1">
        <v>25</v>
      </c>
      <c r="C8687" s="1">
        <v>368067.51</v>
      </c>
      <c r="D8687" s="1">
        <v>366112.68</v>
      </c>
      <c r="E8687" s="1">
        <v>734180.2</v>
      </c>
    </row>
    <row r="8688" spans="1:5">
      <c r="A8688" s="1">
        <v>2000</v>
      </c>
      <c r="B8688" s="1">
        <v>26</v>
      </c>
      <c r="C8688" s="1">
        <v>383888.45</v>
      </c>
      <c r="D8688" s="1">
        <v>380792.95</v>
      </c>
      <c r="E8688" s="1">
        <v>764681.4</v>
      </c>
    </row>
    <row r="8689" spans="1:5">
      <c r="A8689" s="1">
        <v>2000</v>
      </c>
      <c r="B8689" s="1">
        <v>27</v>
      </c>
      <c r="C8689" s="1">
        <v>407699.48</v>
      </c>
      <c r="D8689" s="1">
        <v>404100.44</v>
      </c>
      <c r="E8689" s="1">
        <v>811799.92</v>
      </c>
    </row>
    <row r="8690" spans="1:5">
      <c r="A8690" s="1">
        <v>2000</v>
      </c>
      <c r="B8690" s="1">
        <v>28</v>
      </c>
      <c r="C8690" s="1">
        <v>428490.21</v>
      </c>
      <c r="D8690" s="1">
        <v>422900.29</v>
      </c>
      <c r="E8690" s="1">
        <v>851390.51</v>
      </c>
    </row>
    <row r="8691" spans="1:5">
      <c r="A8691" s="1">
        <v>2000</v>
      </c>
      <c r="B8691" s="1">
        <v>29</v>
      </c>
      <c r="C8691" s="1">
        <v>447351.14</v>
      </c>
      <c r="D8691" s="1">
        <v>440626.48</v>
      </c>
      <c r="E8691" s="1">
        <v>887977.62</v>
      </c>
    </row>
    <row r="8692" spans="1:5">
      <c r="A8692" s="1">
        <v>2000</v>
      </c>
      <c r="B8692" s="1">
        <v>30</v>
      </c>
      <c r="C8692" s="1">
        <v>443579.11</v>
      </c>
      <c r="D8692" s="1">
        <v>436481.16</v>
      </c>
      <c r="E8692" s="1">
        <v>880060.28</v>
      </c>
    </row>
    <row r="8693" spans="1:5">
      <c r="A8693" s="1">
        <v>2000</v>
      </c>
      <c r="B8693" s="1">
        <v>31</v>
      </c>
      <c r="C8693" s="1">
        <v>458416.1</v>
      </c>
      <c r="D8693" s="1">
        <v>451160.7</v>
      </c>
      <c r="E8693" s="1">
        <v>909576.8</v>
      </c>
    </row>
    <row r="8694" spans="1:5">
      <c r="A8694" s="1">
        <v>2000</v>
      </c>
      <c r="B8694" s="1">
        <v>32</v>
      </c>
      <c r="C8694" s="1">
        <v>462860.78</v>
      </c>
      <c r="D8694" s="1">
        <v>455525.94</v>
      </c>
      <c r="E8694" s="1">
        <v>918386.72</v>
      </c>
    </row>
    <row r="8695" spans="1:5">
      <c r="A8695" s="1">
        <v>2000</v>
      </c>
      <c r="B8695" s="1">
        <v>33</v>
      </c>
      <c r="C8695" s="1">
        <v>473190.02</v>
      </c>
      <c r="D8695" s="1">
        <v>466542.18</v>
      </c>
      <c r="E8695" s="1">
        <v>939732.19</v>
      </c>
    </row>
    <row r="8696" spans="1:5">
      <c r="A8696" s="1">
        <v>2000</v>
      </c>
      <c r="B8696" s="1">
        <v>34</v>
      </c>
      <c r="C8696" s="1">
        <v>475444.67</v>
      </c>
      <c r="D8696" s="1">
        <v>467970.58</v>
      </c>
      <c r="E8696" s="1">
        <v>943415.25</v>
      </c>
    </row>
    <row r="8697" spans="1:5">
      <c r="A8697" s="1">
        <v>2000</v>
      </c>
      <c r="B8697" s="1">
        <v>35</v>
      </c>
      <c r="C8697" s="1">
        <v>477801.2</v>
      </c>
      <c r="D8697" s="1">
        <v>468909</v>
      </c>
      <c r="E8697" s="1">
        <v>946710.2</v>
      </c>
    </row>
    <row r="8698" spans="1:5">
      <c r="A8698" s="1">
        <v>2000</v>
      </c>
      <c r="B8698" s="1">
        <v>36</v>
      </c>
      <c r="C8698" s="1">
        <v>474093.98</v>
      </c>
      <c r="D8698" s="1">
        <v>463748.41</v>
      </c>
      <c r="E8698" s="1">
        <v>937842.39</v>
      </c>
    </row>
    <row r="8699" spans="1:5">
      <c r="A8699" s="1">
        <v>2000</v>
      </c>
      <c r="B8699" s="1">
        <v>37</v>
      </c>
      <c r="C8699" s="1">
        <v>468069.67</v>
      </c>
      <c r="D8699" s="1">
        <v>457553.14</v>
      </c>
      <c r="E8699" s="1">
        <v>925622.81</v>
      </c>
    </row>
    <row r="8700" spans="1:5">
      <c r="A8700" s="1">
        <v>2000</v>
      </c>
      <c r="B8700" s="1">
        <v>38</v>
      </c>
      <c r="C8700" s="1">
        <v>458308.75</v>
      </c>
      <c r="D8700" s="1">
        <v>448565.81</v>
      </c>
      <c r="E8700" s="1">
        <v>906874.55</v>
      </c>
    </row>
    <row r="8701" spans="1:5">
      <c r="A8701" s="1">
        <v>2000</v>
      </c>
      <c r="B8701" s="1">
        <v>39</v>
      </c>
      <c r="C8701" s="1">
        <v>444906.83</v>
      </c>
      <c r="D8701" s="1">
        <v>436754.67</v>
      </c>
      <c r="E8701" s="1">
        <v>881661.5</v>
      </c>
    </row>
    <row r="8702" spans="1:5">
      <c r="A8702" s="1">
        <v>2000</v>
      </c>
      <c r="B8702" s="1">
        <v>40</v>
      </c>
      <c r="C8702" s="1">
        <v>427069.86</v>
      </c>
      <c r="D8702" s="1">
        <v>419746.27</v>
      </c>
      <c r="E8702" s="1">
        <v>846816.12</v>
      </c>
    </row>
    <row r="8703" spans="1:5">
      <c r="A8703" s="1">
        <v>2000</v>
      </c>
      <c r="B8703" s="1">
        <v>41</v>
      </c>
      <c r="C8703" s="1">
        <v>422950.97</v>
      </c>
      <c r="D8703" s="1">
        <v>416145.53</v>
      </c>
      <c r="E8703" s="1">
        <v>839096.5</v>
      </c>
    </row>
    <row r="8704" spans="1:5">
      <c r="A8704" s="1">
        <v>2000</v>
      </c>
      <c r="B8704" s="1">
        <v>42</v>
      </c>
      <c r="C8704" s="1">
        <v>412592.12</v>
      </c>
      <c r="D8704" s="1">
        <v>405864.38</v>
      </c>
      <c r="E8704" s="1">
        <v>818456.5</v>
      </c>
    </row>
    <row r="8705" spans="1:5">
      <c r="A8705" s="1">
        <v>2000</v>
      </c>
      <c r="B8705" s="1">
        <v>43</v>
      </c>
      <c r="C8705" s="1">
        <v>400438.57</v>
      </c>
      <c r="D8705" s="1">
        <v>394548.75</v>
      </c>
      <c r="E8705" s="1">
        <v>794987.32</v>
      </c>
    </row>
    <row r="8706" spans="1:5">
      <c r="A8706" s="1">
        <v>2000</v>
      </c>
      <c r="B8706" s="1">
        <v>44</v>
      </c>
      <c r="C8706" s="1">
        <v>389949.35</v>
      </c>
      <c r="D8706" s="1">
        <v>384405.47</v>
      </c>
      <c r="E8706" s="1">
        <v>774354.83</v>
      </c>
    </row>
    <row r="8707" spans="1:5">
      <c r="A8707" s="1">
        <v>2000</v>
      </c>
      <c r="B8707" s="1">
        <v>45</v>
      </c>
      <c r="C8707" s="1">
        <v>379262.47</v>
      </c>
      <c r="D8707" s="1">
        <v>373549.32</v>
      </c>
      <c r="E8707" s="1">
        <v>752811.79</v>
      </c>
    </row>
    <row r="8708" spans="1:5">
      <c r="A8708" s="1">
        <v>2000</v>
      </c>
      <c r="B8708" s="1">
        <v>46</v>
      </c>
      <c r="C8708" s="1">
        <v>379708.22</v>
      </c>
      <c r="D8708" s="1">
        <v>373891.9</v>
      </c>
      <c r="E8708" s="1">
        <v>753600.11</v>
      </c>
    </row>
    <row r="8709" spans="1:5">
      <c r="A8709" s="1">
        <v>2000</v>
      </c>
      <c r="B8709" s="1">
        <v>47</v>
      </c>
      <c r="C8709" s="1">
        <v>376483.08</v>
      </c>
      <c r="D8709" s="1">
        <v>370687.17</v>
      </c>
      <c r="E8709" s="1">
        <v>747170.25</v>
      </c>
    </row>
    <row r="8710" spans="1:5">
      <c r="A8710" s="1">
        <v>2000</v>
      </c>
      <c r="B8710" s="1">
        <v>48</v>
      </c>
      <c r="C8710" s="1">
        <v>371860.7</v>
      </c>
      <c r="D8710" s="1">
        <v>366005.43</v>
      </c>
      <c r="E8710" s="1">
        <v>737866.13</v>
      </c>
    </row>
    <row r="8711" spans="1:5">
      <c r="A8711" s="1">
        <v>2000</v>
      </c>
      <c r="B8711" s="1">
        <v>49</v>
      </c>
      <c r="C8711" s="1">
        <v>377591.56</v>
      </c>
      <c r="D8711" s="1">
        <v>371526.32</v>
      </c>
      <c r="E8711" s="1">
        <v>749117.88</v>
      </c>
    </row>
    <row r="8712" spans="1:5">
      <c r="A8712" s="1">
        <v>2000</v>
      </c>
      <c r="B8712" s="1">
        <v>50</v>
      </c>
      <c r="C8712" s="1">
        <v>386343.07</v>
      </c>
      <c r="D8712" s="1">
        <v>379780.48</v>
      </c>
      <c r="E8712" s="1">
        <v>766123.55</v>
      </c>
    </row>
    <row r="8713" spans="1:5">
      <c r="A8713" s="1">
        <v>2000</v>
      </c>
      <c r="B8713" s="1">
        <v>51</v>
      </c>
      <c r="C8713" s="1">
        <v>401038.68</v>
      </c>
      <c r="D8713" s="1">
        <v>394587.41</v>
      </c>
      <c r="E8713" s="1">
        <v>795626.09</v>
      </c>
    </row>
    <row r="8714" spans="1:5">
      <c r="A8714" s="1">
        <v>2000</v>
      </c>
      <c r="B8714" s="1">
        <v>52</v>
      </c>
      <c r="C8714" s="1">
        <v>419962.69</v>
      </c>
      <c r="D8714" s="1">
        <v>413883.04</v>
      </c>
      <c r="E8714" s="1">
        <v>833845.73</v>
      </c>
    </row>
    <row r="8715" spans="1:5">
      <c r="A8715" s="1">
        <v>2000</v>
      </c>
      <c r="B8715" s="1">
        <v>53</v>
      </c>
      <c r="C8715" s="1">
        <v>443061.72</v>
      </c>
      <c r="D8715" s="1">
        <v>436615.17</v>
      </c>
      <c r="E8715" s="1">
        <v>879676.89</v>
      </c>
    </row>
    <row r="8716" spans="1:5">
      <c r="A8716" s="1">
        <v>2000</v>
      </c>
      <c r="B8716" s="1">
        <v>54</v>
      </c>
      <c r="C8716" s="1">
        <v>373283.39</v>
      </c>
      <c r="D8716" s="1">
        <v>367688.94</v>
      </c>
      <c r="E8716" s="1">
        <v>740972.32</v>
      </c>
    </row>
    <row r="8717" spans="1:5">
      <c r="A8717" s="1">
        <v>2000</v>
      </c>
      <c r="B8717" s="1">
        <v>55</v>
      </c>
      <c r="C8717" s="1">
        <v>359805.87</v>
      </c>
      <c r="D8717" s="1">
        <v>354215.2</v>
      </c>
      <c r="E8717" s="1">
        <v>714021.07</v>
      </c>
    </row>
    <row r="8718" spans="1:5">
      <c r="A8718" s="1">
        <v>2000</v>
      </c>
      <c r="B8718" s="1">
        <v>56</v>
      </c>
      <c r="C8718" s="1">
        <v>348131.19</v>
      </c>
      <c r="D8718" s="1">
        <v>342498.94</v>
      </c>
      <c r="E8718" s="1">
        <v>690630.13</v>
      </c>
    </row>
    <row r="8719" spans="1:5">
      <c r="A8719" s="1">
        <v>2000</v>
      </c>
      <c r="B8719" s="1">
        <v>57</v>
      </c>
      <c r="C8719" s="1">
        <v>336859.49</v>
      </c>
      <c r="D8719" s="1">
        <v>330240.83</v>
      </c>
      <c r="E8719" s="1">
        <v>667100.31999999995</v>
      </c>
    </row>
    <row r="8720" spans="1:5">
      <c r="A8720" s="1">
        <v>2000</v>
      </c>
      <c r="B8720" s="1">
        <v>58</v>
      </c>
      <c r="C8720" s="1">
        <v>310307.33</v>
      </c>
      <c r="D8720" s="1">
        <v>302231.45</v>
      </c>
      <c r="E8720" s="1">
        <v>612538.78</v>
      </c>
    </row>
    <row r="8721" spans="1:5">
      <c r="A8721" s="1">
        <v>2000</v>
      </c>
      <c r="B8721" s="1">
        <v>59</v>
      </c>
      <c r="C8721" s="1">
        <v>292073.21999999997</v>
      </c>
      <c r="D8721" s="1">
        <v>283148.69</v>
      </c>
      <c r="E8721" s="1">
        <v>575221.9</v>
      </c>
    </row>
    <row r="8722" spans="1:5">
      <c r="A8722" s="1">
        <v>2000</v>
      </c>
      <c r="B8722" s="1">
        <v>60</v>
      </c>
      <c r="C8722" s="1">
        <v>299674.71999999997</v>
      </c>
      <c r="D8722" s="1">
        <v>289319.63</v>
      </c>
      <c r="E8722" s="1">
        <v>588994.35</v>
      </c>
    </row>
    <row r="8723" spans="1:5">
      <c r="A8723" s="1">
        <v>2000</v>
      </c>
      <c r="B8723" s="1">
        <v>61</v>
      </c>
      <c r="C8723" s="1">
        <v>301658.71999999997</v>
      </c>
      <c r="D8723" s="1">
        <v>290736.81</v>
      </c>
      <c r="E8723" s="1">
        <v>592395.53</v>
      </c>
    </row>
    <row r="8724" spans="1:5">
      <c r="A8724" s="1">
        <v>2000</v>
      </c>
      <c r="B8724" s="1">
        <v>62</v>
      </c>
      <c r="C8724" s="1">
        <v>300295.99</v>
      </c>
      <c r="D8724" s="1">
        <v>289036.15999999997</v>
      </c>
      <c r="E8724" s="1">
        <v>589332.15</v>
      </c>
    </row>
    <row r="8725" spans="1:5">
      <c r="A8725" s="1">
        <v>2000</v>
      </c>
      <c r="B8725" s="1">
        <v>63</v>
      </c>
      <c r="C8725" s="1">
        <v>292320.59000000003</v>
      </c>
      <c r="D8725" s="1">
        <v>279628.49</v>
      </c>
      <c r="E8725" s="1">
        <v>571949.07999999996</v>
      </c>
    </row>
    <row r="8726" spans="1:5">
      <c r="A8726" s="1">
        <v>2000</v>
      </c>
      <c r="B8726" s="1">
        <v>64</v>
      </c>
      <c r="C8726" s="1">
        <v>285692.98</v>
      </c>
      <c r="D8726" s="1">
        <v>270679.5</v>
      </c>
      <c r="E8726" s="1">
        <v>556372.47999999998</v>
      </c>
    </row>
    <row r="8727" spans="1:5">
      <c r="A8727" s="1">
        <v>2000</v>
      </c>
      <c r="B8727" s="1">
        <v>65</v>
      </c>
      <c r="C8727" s="1">
        <v>278005.64</v>
      </c>
      <c r="D8727" s="1">
        <v>261061.96</v>
      </c>
      <c r="E8727" s="1">
        <v>539067.6</v>
      </c>
    </row>
    <row r="8728" spans="1:5">
      <c r="A8728" s="1">
        <v>2000</v>
      </c>
      <c r="B8728" s="1">
        <v>66</v>
      </c>
      <c r="C8728" s="1">
        <v>271484.59000000003</v>
      </c>
      <c r="D8728" s="1">
        <v>251489.06</v>
      </c>
      <c r="E8728" s="1">
        <v>522973.65</v>
      </c>
    </row>
    <row r="8729" spans="1:5">
      <c r="A8729" s="1">
        <v>2000</v>
      </c>
      <c r="B8729" s="1">
        <v>67</v>
      </c>
      <c r="C8729" s="1">
        <v>269584.12</v>
      </c>
      <c r="D8729" s="1">
        <v>245963.31</v>
      </c>
      <c r="E8729" s="1">
        <v>515547.43</v>
      </c>
    </row>
    <row r="8730" spans="1:5">
      <c r="A8730" s="1">
        <v>2000</v>
      </c>
      <c r="B8730" s="1">
        <v>68</v>
      </c>
      <c r="C8730" s="1">
        <v>271819.5</v>
      </c>
      <c r="D8730" s="1">
        <v>243259.08</v>
      </c>
      <c r="E8730" s="1">
        <v>515078.58</v>
      </c>
    </row>
    <row r="8731" spans="1:5">
      <c r="A8731" s="1">
        <v>2000</v>
      </c>
      <c r="B8731" s="1">
        <v>69</v>
      </c>
      <c r="C8731" s="1">
        <v>272809.13</v>
      </c>
      <c r="D8731" s="1">
        <v>238629.75</v>
      </c>
      <c r="E8731" s="1">
        <v>511438.89</v>
      </c>
    </row>
    <row r="8732" spans="1:5">
      <c r="A8732" s="1">
        <v>2000</v>
      </c>
      <c r="B8732" s="1">
        <v>70</v>
      </c>
      <c r="C8732" s="1">
        <v>269272.46999999997</v>
      </c>
      <c r="D8732" s="1">
        <v>230011.63</v>
      </c>
      <c r="E8732" s="1">
        <v>499284.1</v>
      </c>
    </row>
    <row r="8733" spans="1:5">
      <c r="A8733" s="1">
        <v>2000</v>
      </c>
      <c r="B8733" s="1">
        <v>71</v>
      </c>
      <c r="C8733" s="1">
        <v>261631.88</v>
      </c>
      <c r="D8733" s="1">
        <v>219494.21</v>
      </c>
      <c r="E8733" s="1">
        <v>481126.08</v>
      </c>
    </row>
    <row r="8734" spans="1:5">
      <c r="A8734" s="1">
        <v>2000</v>
      </c>
      <c r="B8734" s="1">
        <v>72</v>
      </c>
      <c r="C8734" s="1">
        <v>254550.16</v>
      </c>
      <c r="D8734" s="1">
        <v>209919.77</v>
      </c>
      <c r="E8734" s="1">
        <v>464469.93</v>
      </c>
    </row>
    <row r="8735" spans="1:5">
      <c r="A8735" s="1">
        <v>2000</v>
      </c>
      <c r="B8735" s="1">
        <v>73</v>
      </c>
      <c r="C8735" s="1">
        <v>250981.74</v>
      </c>
      <c r="D8735" s="1">
        <v>202432.47</v>
      </c>
      <c r="E8735" s="1">
        <v>453414.21</v>
      </c>
    </row>
    <row r="8736" spans="1:5">
      <c r="A8736" s="1">
        <v>2000</v>
      </c>
      <c r="B8736" s="1">
        <v>74</v>
      </c>
      <c r="C8736" s="1">
        <v>247580.79999999999</v>
      </c>
      <c r="D8736" s="1">
        <v>194069.11</v>
      </c>
      <c r="E8736" s="1">
        <v>441649.91</v>
      </c>
    </row>
    <row r="8737" spans="1:5">
      <c r="A8737" s="1">
        <v>2000</v>
      </c>
      <c r="B8737" s="1">
        <v>75</v>
      </c>
      <c r="C8737" s="1">
        <v>242125.28</v>
      </c>
      <c r="D8737" s="1">
        <v>183211.4</v>
      </c>
      <c r="E8737" s="1">
        <v>425336.68</v>
      </c>
    </row>
    <row r="8738" spans="1:5">
      <c r="A8738" s="1">
        <v>2000</v>
      </c>
      <c r="B8738" s="1">
        <v>76</v>
      </c>
      <c r="C8738" s="1">
        <v>236613.2</v>
      </c>
      <c r="D8738" s="1">
        <v>172283.04</v>
      </c>
      <c r="E8738" s="1">
        <v>408896.25</v>
      </c>
    </row>
    <row r="8739" spans="1:5">
      <c r="A8739" s="1">
        <v>2000</v>
      </c>
      <c r="B8739" s="1">
        <v>77</v>
      </c>
      <c r="C8739" s="1">
        <v>233311.33</v>
      </c>
      <c r="D8739" s="1">
        <v>163504.4</v>
      </c>
      <c r="E8739" s="1">
        <v>396815.73</v>
      </c>
    </row>
    <row r="8740" spans="1:5">
      <c r="A8740" s="1">
        <v>2000</v>
      </c>
      <c r="B8740" s="1">
        <v>78</v>
      </c>
      <c r="C8740" s="1">
        <v>234133.26</v>
      </c>
      <c r="D8740" s="1">
        <v>157387.51</v>
      </c>
      <c r="E8740" s="1">
        <v>391520.76</v>
      </c>
    </row>
    <row r="8741" spans="1:5">
      <c r="A8741" s="1">
        <v>2000</v>
      </c>
      <c r="B8741" s="1">
        <v>79</v>
      </c>
      <c r="C8741" s="1">
        <v>233626.06</v>
      </c>
      <c r="D8741" s="1">
        <v>151044.48000000001</v>
      </c>
      <c r="E8741" s="1">
        <v>384670.54</v>
      </c>
    </row>
    <row r="8742" spans="1:5">
      <c r="A8742" s="1">
        <v>2000</v>
      </c>
      <c r="B8742" s="1">
        <v>80</v>
      </c>
      <c r="C8742" s="1">
        <v>208681.52</v>
      </c>
      <c r="D8742" s="1">
        <v>127846.17</v>
      </c>
      <c r="E8742" s="1">
        <v>336527.7</v>
      </c>
    </row>
    <row r="8743" spans="1:5">
      <c r="A8743" s="1">
        <v>2000</v>
      </c>
      <c r="B8743" s="1">
        <v>81</v>
      </c>
      <c r="C8743" s="1">
        <v>156648.56</v>
      </c>
      <c r="D8743" s="1">
        <v>91493.98</v>
      </c>
      <c r="E8743" s="1">
        <v>248142.53</v>
      </c>
    </row>
    <row r="8744" spans="1:5">
      <c r="A8744" s="1">
        <v>2000</v>
      </c>
      <c r="B8744" s="1">
        <v>82</v>
      </c>
      <c r="C8744" s="1">
        <v>137064.64000000001</v>
      </c>
      <c r="D8744" s="1">
        <v>75828.61</v>
      </c>
      <c r="E8744" s="1">
        <v>212893.25</v>
      </c>
    </row>
    <row r="8745" spans="1:5">
      <c r="A8745" s="1">
        <v>2000</v>
      </c>
      <c r="B8745" s="1">
        <v>83</v>
      </c>
      <c r="C8745" s="1">
        <v>137263.32</v>
      </c>
      <c r="D8745" s="1">
        <v>72298.720000000001</v>
      </c>
      <c r="E8745" s="1">
        <v>209562.03</v>
      </c>
    </row>
    <row r="8746" spans="1:5">
      <c r="A8746" s="1">
        <v>2000</v>
      </c>
      <c r="B8746" s="1">
        <v>84</v>
      </c>
      <c r="C8746" s="1">
        <v>137390.07</v>
      </c>
      <c r="D8746" s="1">
        <v>68595.78</v>
      </c>
      <c r="E8746" s="1">
        <v>205985.85</v>
      </c>
    </row>
    <row r="8747" spans="1:5">
      <c r="A8747" s="1">
        <v>2000</v>
      </c>
      <c r="B8747" s="1">
        <v>85</v>
      </c>
      <c r="C8747" s="1">
        <v>131158.26</v>
      </c>
      <c r="D8747" s="1">
        <v>61461.42</v>
      </c>
      <c r="E8747" s="1">
        <v>192619.68</v>
      </c>
    </row>
    <row r="8748" spans="1:5">
      <c r="A8748" s="1">
        <v>2000</v>
      </c>
      <c r="B8748" s="1">
        <v>86</v>
      </c>
      <c r="C8748" s="1">
        <v>121121.15</v>
      </c>
      <c r="D8748" s="1">
        <v>53179.12</v>
      </c>
      <c r="E8748" s="1">
        <v>174300.27</v>
      </c>
    </row>
    <row r="8749" spans="1:5">
      <c r="A8749" s="1">
        <v>2000</v>
      </c>
      <c r="B8749" s="1">
        <v>87</v>
      </c>
      <c r="C8749" s="1">
        <v>106084.25</v>
      </c>
      <c r="D8749" s="1">
        <v>43900.13</v>
      </c>
      <c r="E8749" s="1">
        <v>149984.38</v>
      </c>
    </row>
    <row r="8750" spans="1:5">
      <c r="A8750" s="1">
        <v>2000</v>
      </c>
      <c r="B8750" s="1">
        <v>88</v>
      </c>
      <c r="C8750" s="1">
        <v>91021.18</v>
      </c>
      <c r="D8750" s="1">
        <v>35386.400000000001</v>
      </c>
      <c r="E8750" s="1">
        <v>126407.58</v>
      </c>
    </row>
    <row r="8751" spans="1:5">
      <c r="A8751" s="1">
        <v>2000</v>
      </c>
      <c r="B8751" s="1">
        <v>89</v>
      </c>
      <c r="C8751" s="1">
        <v>77472.86</v>
      </c>
      <c r="D8751" s="1">
        <v>27914.57</v>
      </c>
      <c r="E8751" s="1">
        <v>105387.43</v>
      </c>
    </row>
    <row r="8752" spans="1:5">
      <c r="A8752" s="1">
        <v>2000</v>
      </c>
      <c r="B8752" s="1">
        <v>90</v>
      </c>
      <c r="C8752" s="1">
        <v>65429.49</v>
      </c>
      <c r="D8752" s="1">
        <v>21661.01</v>
      </c>
      <c r="E8752" s="1">
        <v>87090.5</v>
      </c>
    </row>
    <row r="8753" spans="1:5">
      <c r="A8753" s="1">
        <v>2000</v>
      </c>
      <c r="B8753" s="1">
        <v>91</v>
      </c>
      <c r="C8753" s="1">
        <v>54447.68</v>
      </c>
      <c r="D8753" s="1">
        <v>16573.79</v>
      </c>
      <c r="E8753" s="1">
        <v>71021.47</v>
      </c>
    </row>
    <row r="8754" spans="1:5">
      <c r="A8754" s="1">
        <v>2000</v>
      </c>
      <c r="B8754" s="1">
        <v>92</v>
      </c>
      <c r="C8754" s="1">
        <v>43510.48</v>
      </c>
      <c r="D8754" s="1">
        <v>12194.66</v>
      </c>
      <c r="E8754" s="1">
        <v>55705.13</v>
      </c>
    </row>
    <row r="8755" spans="1:5">
      <c r="A8755" s="1">
        <v>2000</v>
      </c>
      <c r="B8755" s="1">
        <v>93</v>
      </c>
      <c r="C8755" s="1">
        <v>33500.1</v>
      </c>
      <c r="D8755" s="1">
        <v>8597.83</v>
      </c>
      <c r="E8755" s="1">
        <v>42097.93</v>
      </c>
    </row>
    <row r="8756" spans="1:5">
      <c r="A8756" s="1">
        <v>2000</v>
      </c>
      <c r="B8756" s="1">
        <v>94</v>
      </c>
      <c r="C8756" s="1">
        <v>25212.29</v>
      </c>
      <c r="D8756" s="1">
        <v>5907.1</v>
      </c>
      <c r="E8756" s="1">
        <v>31119.39</v>
      </c>
    </row>
    <row r="8757" spans="1:5">
      <c r="A8757" s="1">
        <v>2000</v>
      </c>
      <c r="B8757" s="1">
        <v>95</v>
      </c>
      <c r="C8757" s="1">
        <v>18449.439999999999</v>
      </c>
      <c r="D8757" s="1">
        <v>3931.64</v>
      </c>
      <c r="E8757" s="1">
        <v>22381.08</v>
      </c>
    </row>
    <row r="8758" spans="1:5">
      <c r="A8758" s="1">
        <v>2000</v>
      </c>
      <c r="B8758" s="1">
        <v>96</v>
      </c>
      <c r="C8758" s="1">
        <v>13339.98</v>
      </c>
      <c r="D8758" s="1">
        <v>2564.67</v>
      </c>
      <c r="E8758" s="1">
        <v>15904.64</v>
      </c>
    </row>
    <row r="8759" spans="1:5">
      <c r="A8759" s="1">
        <v>2000</v>
      </c>
      <c r="B8759" s="1">
        <v>97</v>
      </c>
      <c r="C8759" s="1">
        <v>9356.84</v>
      </c>
      <c r="D8759" s="1">
        <v>1591.35</v>
      </c>
      <c r="E8759" s="1">
        <v>10948.19</v>
      </c>
    </row>
    <row r="8760" spans="1:5">
      <c r="A8760" s="1">
        <v>2000</v>
      </c>
      <c r="B8760" s="1">
        <v>98</v>
      </c>
      <c r="C8760" s="1">
        <v>6255.16</v>
      </c>
      <c r="D8760" s="1">
        <v>953.26</v>
      </c>
      <c r="E8760" s="1">
        <v>7208.42</v>
      </c>
    </row>
    <row r="8761" spans="1:5">
      <c r="A8761" s="1">
        <v>2000</v>
      </c>
      <c r="B8761" s="1">
        <v>99</v>
      </c>
      <c r="C8761" s="1">
        <v>4069.65</v>
      </c>
      <c r="D8761" s="1">
        <v>574.79</v>
      </c>
      <c r="E8761" s="1">
        <v>4644.4399999999996</v>
      </c>
    </row>
    <row r="8762" spans="1:5">
      <c r="A8762" s="1">
        <v>2000</v>
      </c>
      <c r="B8762" s="1">
        <v>100</v>
      </c>
      <c r="C8762" s="1">
        <v>2558.63</v>
      </c>
      <c r="D8762" s="1">
        <v>317.94</v>
      </c>
      <c r="E8762" s="1">
        <v>2876.56</v>
      </c>
    </row>
    <row r="8763" spans="1:5">
      <c r="A8763" s="1">
        <v>2000</v>
      </c>
      <c r="B8763" s="1">
        <v>101</v>
      </c>
      <c r="C8763" s="1">
        <v>1511.9</v>
      </c>
      <c r="D8763" s="1">
        <v>158.44999999999999</v>
      </c>
      <c r="E8763" s="1">
        <v>1670.36</v>
      </c>
    </row>
    <row r="8764" spans="1:5">
      <c r="A8764" s="1">
        <v>2000</v>
      </c>
      <c r="B8764" s="1">
        <v>102</v>
      </c>
      <c r="C8764" s="1">
        <v>870.72</v>
      </c>
      <c r="D8764" s="1">
        <v>83.84</v>
      </c>
      <c r="E8764" s="1">
        <v>954.56</v>
      </c>
    </row>
    <row r="8765" spans="1:5">
      <c r="A8765" s="1">
        <v>2000</v>
      </c>
      <c r="B8765" s="1">
        <v>103</v>
      </c>
      <c r="C8765" s="1">
        <v>496.79</v>
      </c>
      <c r="D8765" s="1">
        <v>47.26</v>
      </c>
      <c r="E8765" s="1">
        <v>544.04</v>
      </c>
    </row>
    <row r="8766" spans="1:5">
      <c r="A8766" s="1">
        <v>2000</v>
      </c>
      <c r="B8766" s="1">
        <v>104</v>
      </c>
      <c r="C8766" s="1">
        <v>263.5</v>
      </c>
      <c r="D8766" s="1">
        <v>25.09</v>
      </c>
      <c r="E8766" s="1">
        <v>288.58999999999997</v>
      </c>
    </row>
    <row r="8767" spans="1:5">
      <c r="A8767" s="1">
        <v>2000</v>
      </c>
      <c r="B8767" s="1">
        <v>105</v>
      </c>
      <c r="C8767" s="1">
        <v>134.30000000000001</v>
      </c>
      <c r="D8767" s="1">
        <v>10.85</v>
      </c>
      <c r="E8767" s="1">
        <v>145.15</v>
      </c>
    </row>
    <row r="8768" spans="1:5">
      <c r="A8768" s="1">
        <v>2000</v>
      </c>
      <c r="B8768" s="1">
        <v>106</v>
      </c>
      <c r="C8768" s="1">
        <v>67.78</v>
      </c>
      <c r="D8768" s="1">
        <v>4.88</v>
      </c>
      <c r="E8768" s="1">
        <v>72.66</v>
      </c>
    </row>
    <row r="8769" spans="1:5">
      <c r="A8769" s="1">
        <v>2000</v>
      </c>
      <c r="B8769" s="1">
        <v>107</v>
      </c>
      <c r="C8769" s="1">
        <v>35.04</v>
      </c>
      <c r="D8769" s="1">
        <v>2.97</v>
      </c>
      <c r="E8769" s="1">
        <v>38.01</v>
      </c>
    </row>
    <row r="8770" spans="1:5">
      <c r="A8770" s="1">
        <v>2000</v>
      </c>
      <c r="B8770" s="1">
        <v>108</v>
      </c>
      <c r="C8770" s="1">
        <v>16.86</v>
      </c>
      <c r="D8770" s="1">
        <v>1.7</v>
      </c>
      <c r="E8770" s="1">
        <v>18.559999999999999</v>
      </c>
    </row>
    <row r="8771" spans="1:5">
      <c r="A8771" s="1">
        <v>2000</v>
      </c>
      <c r="B8771" s="1">
        <v>109</v>
      </c>
      <c r="C8771" s="1">
        <v>5.12</v>
      </c>
      <c r="D8771" s="1">
        <v>0.46</v>
      </c>
      <c r="E8771" s="1">
        <v>5.58</v>
      </c>
    </row>
    <row r="8772" spans="1:5">
      <c r="A8772" s="1">
        <v>2000</v>
      </c>
      <c r="B8772" s="1" t="s">
        <v>121</v>
      </c>
      <c r="C8772" s="1">
        <v>3.69</v>
      </c>
      <c r="D8772" s="1">
        <v>0</v>
      </c>
      <c r="E8772" s="1">
        <v>3.69</v>
      </c>
    </row>
    <row r="8773" spans="1:5">
      <c r="A8773" s="1">
        <v>2001</v>
      </c>
      <c r="B8773" s="1">
        <v>0</v>
      </c>
      <c r="C8773" s="1">
        <v>326518.71000000002</v>
      </c>
      <c r="D8773" s="1">
        <v>341847.58</v>
      </c>
      <c r="E8773" s="1">
        <v>668366.29</v>
      </c>
    </row>
    <row r="8774" spans="1:5">
      <c r="A8774" s="1">
        <v>2001</v>
      </c>
      <c r="B8774" s="1">
        <v>1</v>
      </c>
      <c r="C8774" s="1">
        <v>332095.8</v>
      </c>
      <c r="D8774" s="1">
        <v>348558.84</v>
      </c>
      <c r="E8774" s="1">
        <v>680654.65</v>
      </c>
    </row>
    <row r="8775" spans="1:5">
      <c r="A8775" s="1">
        <v>2001</v>
      </c>
      <c r="B8775" s="1">
        <v>2</v>
      </c>
      <c r="C8775" s="1">
        <v>340522.02</v>
      </c>
      <c r="D8775" s="1">
        <v>357660.14</v>
      </c>
      <c r="E8775" s="1">
        <v>698182.16</v>
      </c>
    </row>
    <row r="8776" spans="1:5">
      <c r="A8776" s="1">
        <v>2001</v>
      </c>
      <c r="B8776" s="1">
        <v>3</v>
      </c>
      <c r="C8776" s="1">
        <v>347858.88</v>
      </c>
      <c r="D8776" s="1">
        <v>364790.91</v>
      </c>
      <c r="E8776" s="1">
        <v>712649.78</v>
      </c>
    </row>
    <row r="8777" spans="1:5">
      <c r="A8777" s="1">
        <v>2001</v>
      </c>
      <c r="B8777" s="1">
        <v>4</v>
      </c>
      <c r="C8777" s="1">
        <v>356282.21</v>
      </c>
      <c r="D8777" s="1">
        <v>374131.26</v>
      </c>
      <c r="E8777" s="1">
        <v>730413.47</v>
      </c>
    </row>
    <row r="8778" spans="1:5">
      <c r="A8778" s="1">
        <v>2001</v>
      </c>
      <c r="B8778" s="1">
        <v>5</v>
      </c>
      <c r="C8778" s="1">
        <v>351893.23</v>
      </c>
      <c r="D8778" s="1">
        <v>370538.69</v>
      </c>
      <c r="E8778" s="1">
        <v>722431.93</v>
      </c>
    </row>
    <row r="8779" spans="1:5">
      <c r="A8779" s="1">
        <v>2001</v>
      </c>
      <c r="B8779" s="1">
        <v>6</v>
      </c>
      <c r="C8779" s="1">
        <v>356185.51</v>
      </c>
      <c r="D8779" s="1">
        <v>375321.91</v>
      </c>
      <c r="E8779" s="1">
        <v>731507.42</v>
      </c>
    </row>
    <row r="8780" spans="1:5">
      <c r="A8780" s="1">
        <v>2001</v>
      </c>
      <c r="B8780" s="1">
        <v>7</v>
      </c>
      <c r="C8780" s="1">
        <v>364844.37</v>
      </c>
      <c r="D8780" s="1">
        <v>383375.24</v>
      </c>
      <c r="E8780" s="1">
        <v>748219.61</v>
      </c>
    </row>
    <row r="8781" spans="1:5">
      <c r="A8781" s="1">
        <v>2001</v>
      </c>
      <c r="B8781" s="1">
        <v>8</v>
      </c>
      <c r="C8781" s="1">
        <v>368519.98</v>
      </c>
      <c r="D8781" s="1">
        <v>386734.71</v>
      </c>
      <c r="E8781" s="1">
        <v>755254.69</v>
      </c>
    </row>
    <row r="8782" spans="1:5">
      <c r="A8782" s="1">
        <v>2001</v>
      </c>
      <c r="B8782" s="1">
        <v>9</v>
      </c>
      <c r="C8782" s="1">
        <v>381155.15</v>
      </c>
      <c r="D8782" s="1">
        <v>399485.22</v>
      </c>
      <c r="E8782" s="1">
        <v>780640.37</v>
      </c>
    </row>
    <row r="8783" spans="1:5">
      <c r="A8783" s="1">
        <v>2001</v>
      </c>
      <c r="B8783" s="1">
        <v>10</v>
      </c>
      <c r="C8783" s="1">
        <v>385033.09</v>
      </c>
      <c r="D8783" s="1">
        <v>404145.36</v>
      </c>
      <c r="E8783" s="1">
        <v>789178.45</v>
      </c>
    </row>
    <row r="8784" spans="1:5">
      <c r="A8784" s="1">
        <v>2001</v>
      </c>
      <c r="B8784" s="1">
        <v>11</v>
      </c>
      <c r="C8784" s="1">
        <v>379713.54</v>
      </c>
      <c r="D8784" s="1">
        <v>398865.06</v>
      </c>
      <c r="E8784" s="1">
        <v>778578.6</v>
      </c>
    </row>
    <row r="8785" spans="1:5">
      <c r="A8785" s="1">
        <v>2001</v>
      </c>
      <c r="B8785" s="1">
        <v>12</v>
      </c>
      <c r="C8785" s="1">
        <v>377130.37</v>
      </c>
      <c r="D8785" s="1">
        <v>396367.3</v>
      </c>
      <c r="E8785" s="1">
        <v>773497.67</v>
      </c>
    </row>
    <row r="8786" spans="1:5">
      <c r="A8786" s="1">
        <v>2001</v>
      </c>
      <c r="B8786" s="1">
        <v>13</v>
      </c>
      <c r="C8786" s="1">
        <v>380347.37</v>
      </c>
      <c r="D8786" s="1">
        <v>399172.55</v>
      </c>
      <c r="E8786" s="1">
        <v>779519.92</v>
      </c>
    </row>
    <row r="8787" spans="1:5">
      <c r="A8787" s="1">
        <v>2001</v>
      </c>
      <c r="B8787" s="1">
        <v>14</v>
      </c>
      <c r="C8787" s="1">
        <v>373484.12</v>
      </c>
      <c r="D8787" s="1">
        <v>391388.93</v>
      </c>
      <c r="E8787" s="1">
        <v>764873.05</v>
      </c>
    </row>
    <row r="8788" spans="1:5">
      <c r="A8788" s="1">
        <v>2001</v>
      </c>
      <c r="B8788" s="1">
        <v>15</v>
      </c>
      <c r="C8788" s="1">
        <v>369126.59</v>
      </c>
      <c r="D8788" s="1">
        <v>387879.59</v>
      </c>
      <c r="E8788" s="1">
        <v>757006.18</v>
      </c>
    </row>
    <row r="8789" spans="1:5">
      <c r="A8789" s="1">
        <v>2001</v>
      </c>
      <c r="B8789" s="1">
        <v>16</v>
      </c>
      <c r="C8789" s="1">
        <v>367692.62</v>
      </c>
      <c r="D8789" s="1">
        <v>388080.3</v>
      </c>
      <c r="E8789" s="1">
        <v>755772.92</v>
      </c>
    </row>
    <row r="8790" spans="1:5">
      <c r="A8790" s="1">
        <v>2001</v>
      </c>
      <c r="B8790" s="1">
        <v>17</v>
      </c>
      <c r="C8790" s="1">
        <v>356839.23</v>
      </c>
      <c r="D8790" s="1">
        <v>375905.31</v>
      </c>
      <c r="E8790" s="1">
        <v>732744.54</v>
      </c>
    </row>
    <row r="8791" spans="1:5">
      <c r="A8791" s="1">
        <v>2001</v>
      </c>
      <c r="B8791" s="1">
        <v>18</v>
      </c>
      <c r="C8791" s="1">
        <v>352177.71</v>
      </c>
      <c r="D8791" s="1">
        <v>368007.49</v>
      </c>
      <c r="E8791" s="1">
        <v>720185.2</v>
      </c>
    </row>
    <row r="8792" spans="1:5">
      <c r="A8792" s="1">
        <v>2001</v>
      </c>
      <c r="B8792" s="1">
        <v>19</v>
      </c>
      <c r="C8792" s="1">
        <v>354488.88</v>
      </c>
      <c r="D8792" s="1">
        <v>361419.46</v>
      </c>
      <c r="E8792" s="1">
        <v>715908.34</v>
      </c>
    </row>
    <row r="8793" spans="1:5">
      <c r="A8793" s="1">
        <v>2001</v>
      </c>
      <c r="B8793" s="1">
        <v>20</v>
      </c>
      <c r="C8793" s="1">
        <v>366165.39</v>
      </c>
      <c r="D8793" s="1">
        <v>369463.95</v>
      </c>
      <c r="E8793" s="1">
        <v>735629.34</v>
      </c>
    </row>
    <row r="8794" spans="1:5">
      <c r="A8794" s="1">
        <v>2001</v>
      </c>
      <c r="B8794" s="1">
        <v>21</v>
      </c>
      <c r="C8794" s="1">
        <v>368496.83</v>
      </c>
      <c r="D8794" s="1">
        <v>370617.42</v>
      </c>
      <c r="E8794" s="1">
        <v>739114.26</v>
      </c>
    </row>
    <row r="8795" spans="1:5">
      <c r="A8795" s="1">
        <v>2001</v>
      </c>
      <c r="B8795" s="1">
        <v>22</v>
      </c>
      <c r="C8795" s="1">
        <v>361861.79</v>
      </c>
      <c r="D8795" s="1">
        <v>362216.06</v>
      </c>
      <c r="E8795" s="1">
        <v>724077.85</v>
      </c>
    </row>
    <row r="8796" spans="1:5">
      <c r="A8796" s="1">
        <v>2001</v>
      </c>
      <c r="B8796" s="1">
        <v>23</v>
      </c>
      <c r="C8796" s="1">
        <v>346159.87</v>
      </c>
      <c r="D8796" s="1">
        <v>344320.69</v>
      </c>
      <c r="E8796" s="1">
        <v>690480.56</v>
      </c>
    </row>
    <row r="8797" spans="1:5">
      <c r="A8797" s="1">
        <v>2001</v>
      </c>
      <c r="B8797" s="1">
        <v>24</v>
      </c>
      <c r="C8797" s="1">
        <v>345756.4</v>
      </c>
      <c r="D8797" s="1">
        <v>343320.77</v>
      </c>
      <c r="E8797" s="1">
        <v>689077.17</v>
      </c>
    </row>
    <row r="8798" spans="1:5">
      <c r="A8798" s="1">
        <v>2001</v>
      </c>
      <c r="B8798" s="1">
        <v>25</v>
      </c>
      <c r="C8798" s="1">
        <v>358254.46</v>
      </c>
      <c r="D8798" s="1">
        <v>357750.18</v>
      </c>
      <c r="E8798" s="1">
        <v>716004.63</v>
      </c>
    </row>
    <row r="8799" spans="1:5">
      <c r="A8799" s="1">
        <v>2001</v>
      </c>
      <c r="B8799" s="1">
        <v>26</v>
      </c>
      <c r="C8799" s="1">
        <v>372862.93</v>
      </c>
      <c r="D8799" s="1">
        <v>371706.48</v>
      </c>
      <c r="E8799" s="1">
        <v>744569.41</v>
      </c>
    </row>
    <row r="8800" spans="1:5">
      <c r="A8800" s="1">
        <v>2001</v>
      </c>
      <c r="B8800" s="1">
        <v>27</v>
      </c>
      <c r="C8800" s="1">
        <v>388282.13</v>
      </c>
      <c r="D8800" s="1">
        <v>386167.22</v>
      </c>
      <c r="E8800" s="1">
        <v>774449.35</v>
      </c>
    </row>
    <row r="8801" spans="1:5">
      <c r="A8801" s="1">
        <v>2001</v>
      </c>
      <c r="B8801" s="1">
        <v>28</v>
      </c>
      <c r="C8801" s="1">
        <v>411815.71</v>
      </c>
      <c r="D8801" s="1">
        <v>408778.66</v>
      </c>
      <c r="E8801" s="1">
        <v>820594.36</v>
      </c>
    </row>
    <row r="8802" spans="1:5">
      <c r="A8802" s="1">
        <v>2001</v>
      </c>
      <c r="B8802" s="1">
        <v>29</v>
      </c>
      <c r="C8802" s="1">
        <v>431731.26</v>
      </c>
      <c r="D8802" s="1">
        <v>426877.11</v>
      </c>
      <c r="E8802" s="1">
        <v>858608.38</v>
      </c>
    </row>
    <row r="8803" spans="1:5">
      <c r="A8803" s="1">
        <v>2001</v>
      </c>
      <c r="B8803" s="1">
        <v>30</v>
      </c>
      <c r="C8803" s="1">
        <v>450209.88</v>
      </c>
      <c r="D8803" s="1">
        <v>443060.26</v>
      </c>
      <c r="E8803" s="1">
        <v>893270.14</v>
      </c>
    </row>
    <row r="8804" spans="1:5">
      <c r="A8804" s="1">
        <v>2001</v>
      </c>
      <c r="B8804" s="1">
        <v>31</v>
      </c>
      <c r="C8804" s="1">
        <v>445782.94</v>
      </c>
      <c r="D8804" s="1">
        <v>438965.4</v>
      </c>
      <c r="E8804" s="1">
        <v>884748.34</v>
      </c>
    </row>
    <row r="8805" spans="1:5">
      <c r="A8805" s="1">
        <v>2001</v>
      </c>
      <c r="B8805" s="1">
        <v>32</v>
      </c>
      <c r="C8805" s="1">
        <v>460497.45</v>
      </c>
      <c r="D8805" s="1">
        <v>452843.81</v>
      </c>
      <c r="E8805" s="1">
        <v>913341.27</v>
      </c>
    </row>
    <row r="8806" spans="1:5">
      <c r="A8806" s="1">
        <v>2001</v>
      </c>
      <c r="B8806" s="1">
        <v>33</v>
      </c>
      <c r="C8806" s="1">
        <v>464605.24</v>
      </c>
      <c r="D8806" s="1">
        <v>457185.62</v>
      </c>
      <c r="E8806" s="1">
        <v>921790.86</v>
      </c>
    </row>
    <row r="8807" spans="1:5">
      <c r="A8807" s="1">
        <v>2001</v>
      </c>
      <c r="B8807" s="1">
        <v>34</v>
      </c>
      <c r="C8807" s="1">
        <v>474683.08</v>
      </c>
      <c r="D8807" s="1">
        <v>467719.17</v>
      </c>
      <c r="E8807" s="1">
        <v>942402.25</v>
      </c>
    </row>
    <row r="8808" spans="1:5">
      <c r="A8808" s="1">
        <v>2001</v>
      </c>
      <c r="B8808" s="1">
        <v>35</v>
      </c>
      <c r="C8808" s="1">
        <v>476104.14</v>
      </c>
      <c r="D8808" s="1">
        <v>468415.66</v>
      </c>
      <c r="E8808" s="1">
        <v>944519.8</v>
      </c>
    </row>
    <row r="8809" spans="1:5">
      <c r="A8809" s="1">
        <v>2001</v>
      </c>
      <c r="B8809" s="1">
        <v>36</v>
      </c>
      <c r="C8809" s="1">
        <v>478411.96</v>
      </c>
      <c r="D8809" s="1">
        <v>469008.41</v>
      </c>
      <c r="E8809" s="1">
        <v>947420.37</v>
      </c>
    </row>
    <row r="8810" spans="1:5">
      <c r="A8810" s="1">
        <v>2001</v>
      </c>
      <c r="B8810" s="1">
        <v>37</v>
      </c>
      <c r="C8810" s="1">
        <v>474246.73</v>
      </c>
      <c r="D8810" s="1">
        <v>463846.83</v>
      </c>
      <c r="E8810" s="1">
        <v>938093.56</v>
      </c>
    </row>
    <row r="8811" spans="1:5">
      <c r="A8811" s="1">
        <v>2001</v>
      </c>
      <c r="B8811" s="1">
        <v>38</v>
      </c>
      <c r="C8811" s="1">
        <v>468400.61</v>
      </c>
      <c r="D8811" s="1">
        <v>457658.3</v>
      </c>
      <c r="E8811" s="1">
        <v>926058.91</v>
      </c>
    </row>
    <row r="8812" spans="1:5">
      <c r="A8812" s="1">
        <v>2001</v>
      </c>
      <c r="B8812" s="1">
        <v>39</v>
      </c>
      <c r="C8812" s="1">
        <v>458663.78</v>
      </c>
      <c r="D8812" s="1">
        <v>448832.84</v>
      </c>
      <c r="E8812" s="1">
        <v>907496.62</v>
      </c>
    </row>
    <row r="8813" spans="1:5">
      <c r="A8813" s="1">
        <v>2001</v>
      </c>
      <c r="B8813" s="1">
        <v>40</v>
      </c>
      <c r="C8813" s="1">
        <v>444751.05</v>
      </c>
      <c r="D8813" s="1">
        <v>436392.64</v>
      </c>
      <c r="E8813" s="1">
        <v>881143.68</v>
      </c>
    </row>
    <row r="8814" spans="1:5">
      <c r="A8814" s="1">
        <v>2001</v>
      </c>
      <c r="B8814" s="1">
        <v>41</v>
      </c>
      <c r="C8814" s="1">
        <v>426965.92</v>
      </c>
      <c r="D8814" s="1">
        <v>420167.8</v>
      </c>
      <c r="E8814" s="1">
        <v>847133.72</v>
      </c>
    </row>
    <row r="8815" spans="1:5">
      <c r="A8815" s="1">
        <v>2001</v>
      </c>
      <c r="B8815" s="1">
        <v>42</v>
      </c>
      <c r="C8815" s="1">
        <v>422956.82</v>
      </c>
      <c r="D8815" s="1">
        <v>416617.28</v>
      </c>
      <c r="E8815" s="1">
        <v>839574.1</v>
      </c>
    </row>
    <row r="8816" spans="1:5">
      <c r="A8816" s="1">
        <v>2001</v>
      </c>
      <c r="B8816" s="1">
        <v>43</v>
      </c>
      <c r="C8816" s="1">
        <v>412546.63</v>
      </c>
      <c r="D8816" s="1">
        <v>406573.49</v>
      </c>
      <c r="E8816" s="1">
        <v>819120.13</v>
      </c>
    </row>
    <row r="8817" spans="1:5">
      <c r="A8817" s="1">
        <v>2001</v>
      </c>
      <c r="B8817" s="1">
        <v>44</v>
      </c>
      <c r="C8817" s="1">
        <v>400383.29</v>
      </c>
      <c r="D8817" s="1">
        <v>394854.19</v>
      </c>
      <c r="E8817" s="1">
        <v>795237.48</v>
      </c>
    </row>
    <row r="8818" spans="1:5">
      <c r="A8818" s="1">
        <v>2001</v>
      </c>
      <c r="B8818" s="1">
        <v>45</v>
      </c>
      <c r="C8818" s="1">
        <v>389404.97</v>
      </c>
      <c r="D8818" s="1">
        <v>383366.84</v>
      </c>
      <c r="E8818" s="1">
        <v>772771.81</v>
      </c>
    </row>
    <row r="8819" spans="1:5">
      <c r="A8819" s="1">
        <v>2001</v>
      </c>
      <c r="B8819" s="1">
        <v>46</v>
      </c>
      <c r="C8819" s="1">
        <v>378714.14</v>
      </c>
      <c r="D8819" s="1">
        <v>372499.54</v>
      </c>
      <c r="E8819" s="1">
        <v>751213.68</v>
      </c>
    </row>
    <row r="8820" spans="1:5">
      <c r="A8820" s="1">
        <v>2001</v>
      </c>
      <c r="B8820" s="1">
        <v>47</v>
      </c>
      <c r="C8820" s="1">
        <v>379002.49</v>
      </c>
      <c r="D8820" s="1">
        <v>372704.44</v>
      </c>
      <c r="E8820" s="1">
        <v>751706.94</v>
      </c>
    </row>
    <row r="8821" spans="1:5">
      <c r="A8821" s="1">
        <v>2001</v>
      </c>
      <c r="B8821" s="1">
        <v>48</v>
      </c>
      <c r="C8821" s="1">
        <v>375721.22</v>
      </c>
      <c r="D8821" s="1">
        <v>369510.89</v>
      </c>
      <c r="E8821" s="1">
        <v>745232.11</v>
      </c>
    </row>
    <row r="8822" spans="1:5">
      <c r="A8822" s="1">
        <v>2001</v>
      </c>
      <c r="B8822" s="1">
        <v>49</v>
      </c>
      <c r="C8822" s="1">
        <v>371162.64</v>
      </c>
      <c r="D8822" s="1">
        <v>364852.51</v>
      </c>
      <c r="E8822" s="1">
        <v>736015.14</v>
      </c>
    </row>
    <row r="8823" spans="1:5">
      <c r="A8823" s="1">
        <v>2001</v>
      </c>
      <c r="B8823" s="1">
        <v>50</v>
      </c>
      <c r="C8823" s="1">
        <v>376781.58</v>
      </c>
      <c r="D8823" s="1">
        <v>369864.55</v>
      </c>
      <c r="E8823" s="1">
        <v>746646.13</v>
      </c>
    </row>
    <row r="8824" spans="1:5">
      <c r="A8824" s="1">
        <v>2001</v>
      </c>
      <c r="B8824" s="1">
        <v>51</v>
      </c>
      <c r="C8824" s="1">
        <v>385549.86</v>
      </c>
      <c r="D8824" s="1">
        <v>378273.09</v>
      </c>
      <c r="E8824" s="1">
        <v>763822.96</v>
      </c>
    </row>
    <row r="8825" spans="1:5">
      <c r="A8825" s="1">
        <v>2001</v>
      </c>
      <c r="B8825" s="1">
        <v>52</v>
      </c>
      <c r="C8825" s="1">
        <v>399998.27</v>
      </c>
      <c r="D8825" s="1">
        <v>393030.19</v>
      </c>
      <c r="E8825" s="1">
        <v>793028.46</v>
      </c>
    </row>
    <row r="8826" spans="1:5">
      <c r="A8826" s="1">
        <v>2001</v>
      </c>
      <c r="B8826" s="1">
        <v>53</v>
      </c>
      <c r="C8826" s="1">
        <v>418668.51</v>
      </c>
      <c r="D8826" s="1">
        <v>411761.87</v>
      </c>
      <c r="E8826" s="1">
        <v>830430.38</v>
      </c>
    </row>
    <row r="8827" spans="1:5">
      <c r="A8827" s="1">
        <v>2001</v>
      </c>
      <c r="B8827" s="1">
        <v>54</v>
      </c>
      <c r="C8827" s="1">
        <v>440832.33</v>
      </c>
      <c r="D8827" s="1">
        <v>433891.91</v>
      </c>
      <c r="E8827" s="1">
        <v>874724.24</v>
      </c>
    </row>
    <row r="8828" spans="1:5">
      <c r="A8828" s="1">
        <v>2001</v>
      </c>
      <c r="B8828" s="1">
        <v>55</v>
      </c>
      <c r="C8828" s="1">
        <v>372568.96</v>
      </c>
      <c r="D8828" s="1">
        <v>366185.6</v>
      </c>
      <c r="E8828" s="1">
        <v>738754.55</v>
      </c>
    </row>
    <row r="8829" spans="1:5">
      <c r="A8829" s="1">
        <v>2001</v>
      </c>
      <c r="B8829" s="1">
        <v>56</v>
      </c>
      <c r="C8829" s="1">
        <v>358345.43</v>
      </c>
      <c r="D8829" s="1">
        <v>351739.53</v>
      </c>
      <c r="E8829" s="1">
        <v>710084.96</v>
      </c>
    </row>
    <row r="8830" spans="1:5">
      <c r="A8830" s="1">
        <v>2001</v>
      </c>
      <c r="B8830" s="1">
        <v>57</v>
      </c>
      <c r="C8830" s="1">
        <v>346493.73</v>
      </c>
      <c r="D8830" s="1">
        <v>339834.63</v>
      </c>
      <c r="E8830" s="1">
        <v>686328.36</v>
      </c>
    </row>
    <row r="8831" spans="1:5">
      <c r="A8831" s="1">
        <v>2001</v>
      </c>
      <c r="B8831" s="1">
        <v>58</v>
      </c>
      <c r="C8831" s="1">
        <v>335375.89</v>
      </c>
      <c r="D8831" s="1">
        <v>327713.27</v>
      </c>
      <c r="E8831" s="1">
        <v>663089.16</v>
      </c>
    </row>
    <row r="8832" spans="1:5">
      <c r="A8832" s="1">
        <v>2001</v>
      </c>
      <c r="B8832" s="1">
        <v>59</v>
      </c>
      <c r="C8832" s="1">
        <v>308624.48</v>
      </c>
      <c r="D8832" s="1">
        <v>299552.28999999998</v>
      </c>
      <c r="E8832" s="1">
        <v>608176.77</v>
      </c>
    </row>
    <row r="8833" spans="1:5">
      <c r="A8833" s="1">
        <v>2001</v>
      </c>
      <c r="B8833" s="1">
        <v>60</v>
      </c>
      <c r="C8833" s="1">
        <v>290709.34000000003</v>
      </c>
      <c r="D8833" s="1">
        <v>280358.15999999997</v>
      </c>
      <c r="E8833" s="1">
        <v>571067.5</v>
      </c>
    </row>
    <row r="8834" spans="1:5">
      <c r="A8834" s="1">
        <v>2001</v>
      </c>
      <c r="B8834" s="1">
        <v>61</v>
      </c>
      <c r="C8834" s="1">
        <v>297692.07</v>
      </c>
      <c r="D8834" s="1">
        <v>286095.63</v>
      </c>
      <c r="E8834" s="1">
        <v>583787.69999999995</v>
      </c>
    </row>
    <row r="8835" spans="1:5">
      <c r="A8835" s="1">
        <v>2001</v>
      </c>
      <c r="B8835" s="1">
        <v>62</v>
      </c>
      <c r="C8835" s="1">
        <v>299316.14</v>
      </c>
      <c r="D8835" s="1">
        <v>287107.39</v>
      </c>
      <c r="E8835" s="1">
        <v>586423.53</v>
      </c>
    </row>
    <row r="8836" spans="1:5">
      <c r="A8836" s="1">
        <v>2001</v>
      </c>
      <c r="B8836" s="1">
        <v>63</v>
      </c>
      <c r="C8836" s="1">
        <v>297959.40000000002</v>
      </c>
      <c r="D8836" s="1">
        <v>285234.08</v>
      </c>
      <c r="E8836" s="1">
        <v>583193.48</v>
      </c>
    </row>
    <row r="8837" spans="1:5">
      <c r="A8837" s="1">
        <v>2001</v>
      </c>
      <c r="B8837" s="1">
        <v>64</v>
      </c>
      <c r="C8837" s="1">
        <v>289921.45</v>
      </c>
      <c r="D8837" s="1">
        <v>275619.21999999997</v>
      </c>
      <c r="E8837" s="1">
        <v>565540.67000000004</v>
      </c>
    </row>
    <row r="8838" spans="1:5">
      <c r="A8838" s="1">
        <v>2001</v>
      </c>
      <c r="B8838" s="1">
        <v>65</v>
      </c>
      <c r="C8838" s="1">
        <v>283030</v>
      </c>
      <c r="D8838" s="1">
        <v>266466.48</v>
      </c>
      <c r="E8838" s="1">
        <v>549496.47</v>
      </c>
    </row>
    <row r="8839" spans="1:5">
      <c r="A8839" s="1">
        <v>2001</v>
      </c>
      <c r="B8839" s="1">
        <v>66</v>
      </c>
      <c r="C8839" s="1">
        <v>275107.73</v>
      </c>
      <c r="D8839" s="1">
        <v>256335.41</v>
      </c>
      <c r="E8839" s="1">
        <v>531443.14</v>
      </c>
    </row>
    <row r="8840" spans="1:5">
      <c r="A8840" s="1">
        <v>2001</v>
      </c>
      <c r="B8840" s="1">
        <v>67</v>
      </c>
      <c r="C8840" s="1">
        <v>268282.61</v>
      </c>
      <c r="D8840" s="1">
        <v>246518.77</v>
      </c>
      <c r="E8840" s="1">
        <v>514801.37</v>
      </c>
    </row>
    <row r="8841" spans="1:5">
      <c r="A8841" s="1">
        <v>2001</v>
      </c>
      <c r="B8841" s="1">
        <v>68</v>
      </c>
      <c r="C8841" s="1">
        <v>266431.51</v>
      </c>
      <c r="D8841" s="1">
        <v>240391.17</v>
      </c>
      <c r="E8841" s="1">
        <v>506822.67</v>
      </c>
    </row>
    <row r="8842" spans="1:5">
      <c r="A8842" s="1">
        <v>2001</v>
      </c>
      <c r="B8842" s="1">
        <v>69</v>
      </c>
      <c r="C8842" s="1">
        <v>267819.87</v>
      </c>
      <c r="D8842" s="1">
        <v>237155.81</v>
      </c>
      <c r="E8842" s="1">
        <v>504975.68</v>
      </c>
    </row>
    <row r="8843" spans="1:5">
      <c r="A8843" s="1">
        <v>2001</v>
      </c>
      <c r="B8843" s="1">
        <v>70</v>
      </c>
      <c r="C8843" s="1">
        <v>268211.7</v>
      </c>
      <c r="D8843" s="1">
        <v>231870.53</v>
      </c>
      <c r="E8843" s="1">
        <v>500082.23</v>
      </c>
    </row>
    <row r="8844" spans="1:5">
      <c r="A8844" s="1">
        <v>2001</v>
      </c>
      <c r="B8844" s="1">
        <v>71</v>
      </c>
      <c r="C8844" s="1">
        <v>264077.65000000002</v>
      </c>
      <c r="D8844" s="1">
        <v>222811.47</v>
      </c>
      <c r="E8844" s="1">
        <v>486889.12</v>
      </c>
    </row>
    <row r="8845" spans="1:5">
      <c r="A8845" s="1">
        <v>2001</v>
      </c>
      <c r="B8845" s="1">
        <v>72</v>
      </c>
      <c r="C8845" s="1">
        <v>256036.1</v>
      </c>
      <c r="D8845" s="1">
        <v>211820.82</v>
      </c>
      <c r="E8845" s="1">
        <v>467856.92</v>
      </c>
    </row>
    <row r="8846" spans="1:5">
      <c r="A8846" s="1">
        <v>2001</v>
      </c>
      <c r="B8846" s="1">
        <v>73</v>
      </c>
      <c r="C8846" s="1">
        <v>248409.43</v>
      </c>
      <c r="D8846" s="1">
        <v>201642.45</v>
      </c>
      <c r="E8846" s="1">
        <v>450051.88</v>
      </c>
    </row>
    <row r="8847" spans="1:5">
      <c r="A8847" s="1">
        <v>2001</v>
      </c>
      <c r="B8847" s="1">
        <v>74</v>
      </c>
      <c r="C8847" s="1">
        <v>244228.38</v>
      </c>
      <c r="D8847" s="1">
        <v>193597.23</v>
      </c>
      <c r="E8847" s="1">
        <v>437825.61</v>
      </c>
    </row>
    <row r="8848" spans="1:5">
      <c r="A8848" s="1">
        <v>2001</v>
      </c>
      <c r="B8848" s="1">
        <v>75</v>
      </c>
      <c r="C8848" s="1">
        <v>240117.25</v>
      </c>
      <c r="D8848" s="1">
        <v>184656.45</v>
      </c>
      <c r="E8848" s="1">
        <v>424773.71</v>
      </c>
    </row>
    <row r="8849" spans="1:5">
      <c r="A8849" s="1">
        <v>2001</v>
      </c>
      <c r="B8849" s="1">
        <v>76</v>
      </c>
      <c r="C8849" s="1">
        <v>234060.65</v>
      </c>
      <c r="D8849" s="1">
        <v>173585.56</v>
      </c>
      <c r="E8849" s="1">
        <v>407646.21</v>
      </c>
    </row>
    <row r="8850" spans="1:5">
      <c r="A8850" s="1">
        <v>2001</v>
      </c>
      <c r="B8850" s="1">
        <v>77</v>
      </c>
      <c r="C8850" s="1">
        <v>227816.81</v>
      </c>
      <c r="D8850" s="1">
        <v>162232.87</v>
      </c>
      <c r="E8850" s="1">
        <v>390049.68</v>
      </c>
    </row>
    <row r="8851" spans="1:5">
      <c r="A8851" s="1">
        <v>2001</v>
      </c>
      <c r="B8851" s="1">
        <v>78</v>
      </c>
      <c r="C8851" s="1">
        <v>223948.1</v>
      </c>
      <c r="D8851" s="1">
        <v>153027.25</v>
      </c>
      <c r="E8851" s="1">
        <v>376975.34</v>
      </c>
    </row>
    <row r="8852" spans="1:5">
      <c r="A8852" s="1">
        <v>2001</v>
      </c>
      <c r="B8852" s="1">
        <v>79</v>
      </c>
      <c r="C8852" s="1">
        <v>223800.45</v>
      </c>
      <c r="D8852" s="1">
        <v>146467.04</v>
      </c>
      <c r="E8852" s="1">
        <v>370267.49</v>
      </c>
    </row>
    <row r="8853" spans="1:5">
      <c r="A8853" s="1">
        <v>2001</v>
      </c>
      <c r="B8853" s="1">
        <v>80</v>
      </c>
      <c r="C8853" s="1">
        <v>226930.73</v>
      </c>
      <c r="D8853" s="1">
        <v>140929.28</v>
      </c>
      <c r="E8853" s="1">
        <v>367860.01</v>
      </c>
    </row>
    <row r="8854" spans="1:5">
      <c r="A8854" s="1">
        <v>2001</v>
      </c>
      <c r="B8854" s="1">
        <v>81</v>
      </c>
      <c r="C8854" s="1">
        <v>196812.53</v>
      </c>
      <c r="D8854" s="1">
        <v>116888.33</v>
      </c>
      <c r="E8854" s="1">
        <v>313700.86</v>
      </c>
    </row>
    <row r="8855" spans="1:5">
      <c r="A8855" s="1">
        <v>2001</v>
      </c>
      <c r="B8855" s="1">
        <v>82</v>
      </c>
      <c r="C8855" s="1">
        <v>146651.84</v>
      </c>
      <c r="D8855" s="1">
        <v>82841.899999999994</v>
      </c>
      <c r="E8855" s="1">
        <v>229493.73</v>
      </c>
    </row>
    <row r="8856" spans="1:5">
      <c r="A8856" s="1">
        <v>2001</v>
      </c>
      <c r="B8856" s="1">
        <v>83</v>
      </c>
      <c r="C8856" s="1">
        <v>127300.91</v>
      </c>
      <c r="D8856" s="1">
        <v>67914.7</v>
      </c>
      <c r="E8856" s="1">
        <v>195215.61</v>
      </c>
    </row>
    <row r="8857" spans="1:5">
      <c r="A8857" s="1">
        <v>2001</v>
      </c>
      <c r="B8857" s="1">
        <v>84</v>
      </c>
      <c r="C8857" s="1">
        <v>126388.06</v>
      </c>
      <c r="D8857" s="1">
        <v>64039.7</v>
      </c>
      <c r="E8857" s="1">
        <v>190427.76</v>
      </c>
    </row>
    <row r="8858" spans="1:5">
      <c r="A8858" s="1">
        <v>2001</v>
      </c>
      <c r="B8858" s="1">
        <v>85</v>
      </c>
      <c r="C8858" s="1">
        <v>125240.14</v>
      </c>
      <c r="D8858" s="1">
        <v>59970.13</v>
      </c>
      <c r="E8858" s="1">
        <v>185210.27</v>
      </c>
    </row>
    <row r="8859" spans="1:5">
      <c r="A8859" s="1">
        <v>2001</v>
      </c>
      <c r="B8859" s="1">
        <v>86</v>
      </c>
      <c r="C8859" s="1">
        <v>118359.28</v>
      </c>
      <c r="D8859" s="1">
        <v>53029.99</v>
      </c>
      <c r="E8859" s="1">
        <v>171389.27</v>
      </c>
    </row>
    <row r="8860" spans="1:5">
      <c r="A8860" s="1">
        <v>2001</v>
      </c>
      <c r="B8860" s="1">
        <v>87</v>
      </c>
      <c r="C8860" s="1">
        <v>108094.04</v>
      </c>
      <c r="D8860" s="1">
        <v>45320.65</v>
      </c>
      <c r="E8860" s="1">
        <v>153414.68</v>
      </c>
    </row>
    <row r="8861" spans="1:5">
      <c r="A8861" s="1">
        <v>2001</v>
      </c>
      <c r="B8861" s="1">
        <v>88</v>
      </c>
      <c r="C8861" s="1">
        <v>93444.15</v>
      </c>
      <c r="D8861" s="1">
        <v>36834.230000000003</v>
      </c>
      <c r="E8861" s="1">
        <v>130278.38</v>
      </c>
    </row>
    <row r="8862" spans="1:5">
      <c r="A8862" s="1">
        <v>2001</v>
      </c>
      <c r="B8862" s="1">
        <v>89</v>
      </c>
      <c r="C8862" s="1">
        <v>78976.259999999995</v>
      </c>
      <c r="D8862" s="1">
        <v>29171.72</v>
      </c>
      <c r="E8862" s="1">
        <v>108147.99</v>
      </c>
    </row>
    <row r="8863" spans="1:5">
      <c r="A8863" s="1">
        <v>2001</v>
      </c>
      <c r="B8863" s="1">
        <v>90</v>
      </c>
      <c r="C8863" s="1">
        <v>66082.429999999993</v>
      </c>
      <c r="D8863" s="1">
        <v>22534.5</v>
      </c>
      <c r="E8863" s="1">
        <v>88616.93</v>
      </c>
    </row>
    <row r="8864" spans="1:5">
      <c r="A8864" s="1">
        <v>2001</v>
      </c>
      <c r="B8864" s="1">
        <v>91</v>
      </c>
      <c r="C8864" s="1">
        <v>54840.12</v>
      </c>
      <c r="D8864" s="1">
        <v>17158.78</v>
      </c>
      <c r="E8864" s="1">
        <v>71998.899999999994</v>
      </c>
    </row>
    <row r="8865" spans="1:5">
      <c r="A8865" s="1">
        <v>2001</v>
      </c>
      <c r="B8865" s="1">
        <v>92</v>
      </c>
      <c r="C8865" s="1">
        <v>44726.39</v>
      </c>
      <c r="D8865" s="1">
        <v>12842.24</v>
      </c>
      <c r="E8865" s="1">
        <v>57568.63</v>
      </c>
    </row>
    <row r="8866" spans="1:5">
      <c r="A8866" s="1">
        <v>2001</v>
      </c>
      <c r="B8866" s="1">
        <v>93</v>
      </c>
      <c r="C8866" s="1">
        <v>34959.21</v>
      </c>
      <c r="D8866" s="1">
        <v>9195.91</v>
      </c>
      <c r="E8866" s="1">
        <v>44155.12</v>
      </c>
    </row>
    <row r="8867" spans="1:5">
      <c r="A8867" s="1">
        <v>2001</v>
      </c>
      <c r="B8867" s="1">
        <v>94</v>
      </c>
      <c r="C8867" s="1">
        <v>26281.96</v>
      </c>
      <c r="D8867" s="1">
        <v>6328.37</v>
      </c>
      <c r="E8867" s="1">
        <v>32610.34</v>
      </c>
    </row>
    <row r="8868" spans="1:5">
      <c r="A8868" s="1">
        <v>2001</v>
      </c>
      <c r="B8868" s="1">
        <v>95</v>
      </c>
      <c r="C8868" s="1">
        <v>19228.55</v>
      </c>
      <c r="D8868" s="1">
        <v>4215.68</v>
      </c>
      <c r="E8868" s="1">
        <v>23444.23</v>
      </c>
    </row>
    <row r="8869" spans="1:5">
      <c r="A8869" s="1">
        <v>2001</v>
      </c>
      <c r="B8869" s="1">
        <v>96</v>
      </c>
      <c r="C8869" s="1">
        <v>13684.68</v>
      </c>
      <c r="D8869" s="1">
        <v>2736.18</v>
      </c>
      <c r="E8869" s="1">
        <v>16420.86</v>
      </c>
    </row>
    <row r="8870" spans="1:5">
      <c r="A8870" s="1">
        <v>2001</v>
      </c>
      <c r="B8870" s="1">
        <v>97</v>
      </c>
      <c r="C8870" s="1">
        <v>9666.66</v>
      </c>
      <c r="D8870" s="1">
        <v>1714.53</v>
      </c>
      <c r="E8870" s="1">
        <v>11381.18</v>
      </c>
    </row>
    <row r="8871" spans="1:5">
      <c r="A8871" s="1">
        <v>2001</v>
      </c>
      <c r="B8871" s="1">
        <v>98</v>
      </c>
      <c r="C8871" s="1">
        <v>6613.06</v>
      </c>
      <c r="D8871" s="1">
        <v>1018.3</v>
      </c>
      <c r="E8871" s="1">
        <v>7631.37</v>
      </c>
    </row>
    <row r="8872" spans="1:5">
      <c r="A8872" s="1">
        <v>2001</v>
      </c>
      <c r="B8872" s="1">
        <v>99</v>
      </c>
      <c r="C8872" s="1">
        <v>4299.41</v>
      </c>
      <c r="D8872" s="1">
        <v>600.34</v>
      </c>
      <c r="E8872" s="1">
        <v>4899.75</v>
      </c>
    </row>
    <row r="8873" spans="1:5">
      <c r="A8873" s="1">
        <v>2001</v>
      </c>
      <c r="B8873" s="1">
        <v>100</v>
      </c>
      <c r="C8873" s="1">
        <v>2700.99</v>
      </c>
      <c r="D8873" s="1">
        <v>353.27</v>
      </c>
      <c r="E8873" s="1">
        <v>3054.26</v>
      </c>
    </row>
    <row r="8874" spans="1:5">
      <c r="A8874" s="1">
        <v>2001</v>
      </c>
      <c r="B8874" s="1">
        <v>101</v>
      </c>
      <c r="C8874" s="1">
        <v>1644.16</v>
      </c>
      <c r="D8874" s="1">
        <v>192.46</v>
      </c>
      <c r="E8874" s="1">
        <v>1836.62</v>
      </c>
    </row>
    <row r="8875" spans="1:5">
      <c r="A8875" s="1">
        <v>2001</v>
      </c>
      <c r="B8875" s="1">
        <v>102</v>
      </c>
      <c r="C8875" s="1">
        <v>934.77</v>
      </c>
      <c r="D8875" s="1">
        <v>90.42</v>
      </c>
      <c r="E8875" s="1">
        <v>1025.19</v>
      </c>
    </row>
    <row r="8876" spans="1:5">
      <c r="A8876" s="1">
        <v>2001</v>
      </c>
      <c r="B8876" s="1">
        <v>103</v>
      </c>
      <c r="C8876" s="1">
        <v>521.4</v>
      </c>
      <c r="D8876" s="1">
        <v>46.48</v>
      </c>
      <c r="E8876" s="1">
        <v>567.89</v>
      </c>
    </row>
    <row r="8877" spans="1:5">
      <c r="A8877" s="1">
        <v>2001</v>
      </c>
      <c r="B8877" s="1">
        <v>104</v>
      </c>
      <c r="C8877" s="1">
        <v>287.93</v>
      </c>
      <c r="D8877" s="1">
        <v>26.63</v>
      </c>
      <c r="E8877" s="1">
        <v>314.55</v>
      </c>
    </row>
    <row r="8878" spans="1:5">
      <c r="A8878" s="1">
        <v>2001</v>
      </c>
      <c r="B8878" s="1">
        <v>105</v>
      </c>
      <c r="C8878" s="1">
        <v>146.11000000000001</v>
      </c>
      <c r="D8878" s="1">
        <v>12.15</v>
      </c>
      <c r="E8878" s="1">
        <v>158.26</v>
      </c>
    </row>
    <row r="8879" spans="1:5">
      <c r="A8879" s="1">
        <v>2001</v>
      </c>
      <c r="B8879" s="1">
        <v>106</v>
      </c>
      <c r="C8879" s="1">
        <v>74.06</v>
      </c>
      <c r="D8879" s="1">
        <v>4.87</v>
      </c>
      <c r="E8879" s="1">
        <v>78.930000000000007</v>
      </c>
    </row>
    <row r="8880" spans="1:5">
      <c r="A8880" s="1">
        <v>2001</v>
      </c>
      <c r="B8880" s="1">
        <v>107</v>
      </c>
      <c r="C8880" s="1">
        <v>36.799999999999997</v>
      </c>
      <c r="D8880" s="1">
        <v>2.4500000000000002</v>
      </c>
      <c r="E8880" s="1">
        <v>39.25</v>
      </c>
    </row>
    <row r="8881" spans="1:5">
      <c r="A8881" s="1">
        <v>2001</v>
      </c>
      <c r="B8881" s="1">
        <v>108</v>
      </c>
      <c r="C8881" s="1">
        <v>16.27</v>
      </c>
      <c r="D8881" s="1">
        <v>1.5</v>
      </c>
      <c r="E8881" s="1">
        <v>17.77</v>
      </c>
    </row>
    <row r="8882" spans="1:5">
      <c r="A8882" s="1">
        <v>2001</v>
      </c>
      <c r="B8882" s="1">
        <v>109</v>
      </c>
      <c r="C8882" s="1">
        <v>6.13</v>
      </c>
      <c r="D8882" s="1">
        <v>0.68</v>
      </c>
      <c r="E8882" s="1">
        <v>6.8</v>
      </c>
    </row>
    <row r="8883" spans="1:5">
      <c r="A8883" s="1">
        <v>2001</v>
      </c>
      <c r="B8883" s="1" t="s">
        <v>121</v>
      </c>
      <c r="C8883" s="1">
        <v>1.99</v>
      </c>
      <c r="D8883" s="1">
        <v>0</v>
      </c>
      <c r="E8883" s="1">
        <v>1.99</v>
      </c>
    </row>
    <row r="8884" spans="1:5">
      <c r="A8884" s="1">
        <v>2002</v>
      </c>
      <c r="B8884" s="1">
        <v>0</v>
      </c>
      <c r="C8884" s="1">
        <v>323856.84000000003</v>
      </c>
      <c r="D8884" s="1">
        <v>339773.63</v>
      </c>
      <c r="E8884" s="1">
        <v>663630.47</v>
      </c>
    </row>
    <row r="8885" spans="1:5">
      <c r="A8885" s="1">
        <v>2002</v>
      </c>
      <c r="B8885" s="1">
        <v>1</v>
      </c>
      <c r="C8885" s="1">
        <v>326694.02</v>
      </c>
      <c r="D8885" s="1">
        <v>341810.84</v>
      </c>
      <c r="E8885" s="1">
        <v>668504.86</v>
      </c>
    </row>
    <row r="8886" spans="1:5">
      <c r="A8886" s="1">
        <v>2002</v>
      </c>
      <c r="B8886" s="1">
        <v>2</v>
      </c>
      <c r="C8886" s="1">
        <v>332989.67</v>
      </c>
      <c r="D8886" s="1">
        <v>349270.35</v>
      </c>
      <c r="E8886" s="1">
        <v>682260.02</v>
      </c>
    </row>
    <row r="8887" spans="1:5">
      <c r="A8887" s="1">
        <v>2002</v>
      </c>
      <c r="B8887" s="1">
        <v>3</v>
      </c>
      <c r="C8887" s="1">
        <v>341814.84</v>
      </c>
      <c r="D8887" s="1">
        <v>358650.03</v>
      </c>
      <c r="E8887" s="1">
        <v>700464.88</v>
      </c>
    </row>
    <row r="8888" spans="1:5">
      <c r="A8888" s="1">
        <v>2002</v>
      </c>
      <c r="B8888" s="1">
        <v>4</v>
      </c>
      <c r="C8888" s="1">
        <v>349236.06</v>
      </c>
      <c r="D8888" s="1">
        <v>365975.73</v>
      </c>
      <c r="E8888" s="1">
        <v>715211.8</v>
      </c>
    </row>
    <row r="8889" spans="1:5">
      <c r="A8889" s="1">
        <v>2002</v>
      </c>
      <c r="B8889" s="1">
        <v>5</v>
      </c>
      <c r="C8889" s="1">
        <v>357813.14</v>
      </c>
      <c r="D8889" s="1">
        <v>375814.39</v>
      </c>
      <c r="E8889" s="1">
        <v>733627.52</v>
      </c>
    </row>
    <row r="8890" spans="1:5">
      <c r="A8890" s="1">
        <v>2002</v>
      </c>
      <c r="B8890" s="1">
        <v>6</v>
      </c>
      <c r="C8890" s="1">
        <v>353187.87</v>
      </c>
      <c r="D8890" s="1">
        <v>372069.12</v>
      </c>
      <c r="E8890" s="1">
        <v>725256.99</v>
      </c>
    </row>
    <row r="8891" spans="1:5">
      <c r="A8891" s="1">
        <v>2002</v>
      </c>
      <c r="B8891" s="1">
        <v>7</v>
      </c>
      <c r="C8891" s="1">
        <v>357381.3</v>
      </c>
      <c r="D8891" s="1">
        <v>376376.45</v>
      </c>
      <c r="E8891" s="1">
        <v>733757.75</v>
      </c>
    </row>
    <row r="8892" spans="1:5">
      <c r="A8892" s="1">
        <v>2002</v>
      </c>
      <c r="B8892" s="1">
        <v>8</v>
      </c>
      <c r="C8892" s="1">
        <v>366346.82</v>
      </c>
      <c r="D8892" s="1">
        <v>384780.16</v>
      </c>
      <c r="E8892" s="1">
        <v>751126.98</v>
      </c>
    </row>
    <row r="8893" spans="1:5">
      <c r="A8893" s="1">
        <v>2002</v>
      </c>
      <c r="B8893" s="1">
        <v>9</v>
      </c>
      <c r="C8893" s="1">
        <v>369822.08</v>
      </c>
      <c r="D8893" s="1">
        <v>387620.06</v>
      </c>
      <c r="E8893" s="1">
        <v>757442.14</v>
      </c>
    </row>
    <row r="8894" spans="1:5">
      <c r="A8894" s="1">
        <v>2002</v>
      </c>
      <c r="B8894" s="1">
        <v>10</v>
      </c>
      <c r="C8894" s="1">
        <v>382322.55</v>
      </c>
      <c r="D8894" s="1">
        <v>400481.64</v>
      </c>
      <c r="E8894" s="1">
        <v>782804.2</v>
      </c>
    </row>
    <row r="8895" spans="1:5">
      <c r="A8895" s="1">
        <v>2002</v>
      </c>
      <c r="B8895" s="1">
        <v>11</v>
      </c>
      <c r="C8895" s="1">
        <v>386383.09</v>
      </c>
      <c r="D8895" s="1">
        <v>405148</v>
      </c>
      <c r="E8895" s="1">
        <v>791531.09</v>
      </c>
    </row>
    <row r="8896" spans="1:5">
      <c r="A8896" s="1">
        <v>2002</v>
      </c>
      <c r="B8896" s="1">
        <v>12</v>
      </c>
      <c r="C8896" s="1">
        <v>380110.32</v>
      </c>
      <c r="D8896" s="1">
        <v>399233.75</v>
      </c>
      <c r="E8896" s="1">
        <v>779344.07</v>
      </c>
    </row>
    <row r="8897" spans="1:5">
      <c r="A8897" s="1">
        <v>2002</v>
      </c>
      <c r="B8897" s="1">
        <v>13</v>
      </c>
      <c r="C8897" s="1">
        <v>377459.87</v>
      </c>
      <c r="D8897" s="1">
        <v>396122.72</v>
      </c>
      <c r="E8897" s="1">
        <v>773582.6</v>
      </c>
    </row>
    <row r="8898" spans="1:5">
      <c r="A8898" s="1">
        <v>2002</v>
      </c>
      <c r="B8898" s="1">
        <v>14</v>
      </c>
      <c r="C8898" s="1">
        <v>380706.92</v>
      </c>
      <c r="D8898" s="1">
        <v>398145.21</v>
      </c>
      <c r="E8898" s="1">
        <v>778852.13</v>
      </c>
    </row>
    <row r="8899" spans="1:5">
      <c r="A8899" s="1">
        <v>2002</v>
      </c>
      <c r="B8899" s="1">
        <v>15</v>
      </c>
      <c r="C8899" s="1">
        <v>374131.35</v>
      </c>
      <c r="D8899" s="1">
        <v>390923.65</v>
      </c>
      <c r="E8899" s="1">
        <v>765055</v>
      </c>
    </row>
    <row r="8900" spans="1:5">
      <c r="A8900" s="1">
        <v>2002</v>
      </c>
      <c r="B8900" s="1">
        <v>16</v>
      </c>
      <c r="C8900" s="1">
        <v>370181.31</v>
      </c>
      <c r="D8900" s="1">
        <v>388569.53</v>
      </c>
      <c r="E8900" s="1">
        <v>758750.84</v>
      </c>
    </row>
    <row r="8901" spans="1:5">
      <c r="A8901" s="1">
        <v>2002</v>
      </c>
      <c r="B8901" s="1">
        <v>17</v>
      </c>
      <c r="C8901" s="1">
        <v>368938</v>
      </c>
      <c r="D8901" s="1">
        <v>389441.15</v>
      </c>
      <c r="E8901" s="1">
        <v>758379.15</v>
      </c>
    </row>
    <row r="8902" spans="1:5">
      <c r="A8902" s="1">
        <v>2002</v>
      </c>
      <c r="B8902" s="1">
        <v>18</v>
      </c>
      <c r="C8902" s="1">
        <v>358043.05</v>
      </c>
      <c r="D8902" s="1">
        <v>377273.37</v>
      </c>
      <c r="E8902" s="1">
        <v>735316.41</v>
      </c>
    </row>
    <row r="8903" spans="1:5">
      <c r="A8903" s="1">
        <v>2002</v>
      </c>
      <c r="B8903" s="1">
        <v>19</v>
      </c>
      <c r="C8903" s="1">
        <v>357365.7</v>
      </c>
      <c r="D8903" s="1">
        <v>371827.93</v>
      </c>
      <c r="E8903" s="1">
        <v>729193.63</v>
      </c>
    </row>
    <row r="8904" spans="1:5">
      <c r="A8904" s="1">
        <v>2002</v>
      </c>
      <c r="B8904" s="1">
        <v>20</v>
      </c>
      <c r="C8904" s="1">
        <v>361640.67</v>
      </c>
      <c r="D8904" s="1">
        <v>366005.02</v>
      </c>
      <c r="E8904" s="1">
        <v>727645.69</v>
      </c>
    </row>
    <row r="8905" spans="1:5">
      <c r="A8905" s="1">
        <v>2002</v>
      </c>
      <c r="B8905" s="1">
        <v>21</v>
      </c>
      <c r="C8905" s="1">
        <v>372839.87</v>
      </c>
      <c r="D8905" s="1">
        <v>372483.32</v>
      </c>
      <c r="E8905" s="1">
        <v>745323.2</v>
      </c>
    </row>
    <row r="8906" spans="1:5">
      <c r="A8906" s="1">
        <v>2002</v>
      </c>
      <c r="B8906" s="1">
        <v>22</v>
      </c>
      <c r="C8906" s="1">
        <v>376169.89</v>
      </c>
      <c r="D8906" s="1">
        <v>374831.53</v>
      </c>
      <c r="E8906" s="1">
        <v>751001.42</v>
      </c>
    </row>
    <row r="8907" spans="1:5">
      <c r="A8907" s="1">
        <v>2002</v>
      </c>
      <c r="B8907" s="1">
        <v>23</v>
      </c>
      <c r="C8907" s="1">
        <v>369444.72</v>
      </c>
      <c r="D8907" s="1">
        <v>367602.07</v>
      </c>
      <c r="E8907" s="1">
        <v>737046.79</v>
      </c>
    </row>
    <row r="8908" spans="1:5">
      <c r="A8908" s="1">
        <v>2002</v>
      </c>
      <c r="B8908" s="1">
        <v>24</v>
      </c>
      <c r="C8908" s="1">
        <v>352956.95</v>
      </c>
      <c r="D8908" s="1">
        <v>350049.36</v>
      </c>
      <c r="E8908" s="1">
        <v>703006.31</v>
      </c>
    </row>
    <row r="8909" spans="1:5">
      <c r="A8909" s="1">
        <v>2002</v>
      </c>
      <c r="B8909" s="1">
        <v>25</v>
      </c>
      <c r="C8909" s="1">
        <v>350377.36</v>
      </c>
      <c r="D8909" s="1">
        <v>349740.2</v>
      </c>
      <c r="E8909" s="1">
        <v>700117.57</v>
      </c>
    </row>
    <row r="8910" spans="1:5">
      <c r="A8910" s="1">
        <v>2002</v>
      </c>
      <c r="B8910" s="1">
        <v>26</v>
      </c>
      <c r="C8910" s="1">
        <v>362700.09</v>
      </c>
      <c r="D8910" s="1">
        <v>363494.58</v>
      </c>
      <c r="E8910" s="1">
        <v>726194.66</v>
      </c>
    </row>
    <row r="8911" spans="1:5">
      <c r="A8911" s="1">
        <v>2002</v>
      </c>
      <c r="B8911" s="1">
        <v>27</v>
      </c>
      <c r="C8911" s="1">
        <v>376863.46</v>
      </c>
      <c r="D8911" s="1">
        <v>377095.61</v>
      </c>
      <c r="E8911" s="1">
        <v>753959.07</v>
      </c>
    </row>
    <row r="8912" spans="1:5">
      <c r="A8912" s="1">
        <v>2002</v>
      </c>
      <c r="B8912" s="1">
        <v>28</v>
      </c>
      <c r="C8912" s="1">
        <v>391874.09</v>
      </c>
      <c r="D8912" s="1">
        <v>391113.66</v>
      </c>
      <c r="E8912" s="1">
        <v>782987.75</v>
      </c>
    </row>
    <row r="8913" spans="1:5">
      <c r="A8913" s="1">
        <v>2002</v>
      </c>
      <c r="B8913" s="1">
        <v>29</v>
      </c>
      <c r="C8913" s="1">
        <v>414878.54</v>
      </c>
      <c r="D8913" s="1">
        <v>413127.67999999999</v>
      </c>
      <c r="E8913" s="1">
        <v>828006.22</v>
      </c>
    </row>
    <row r="8914" spans="1:5">
      <c r="A8914" s="1">
        <v>2002</v>
      </c>
      <c r="B8914" s="1">
        <v>30</v>
      </c>
      <c r="C8914" s="1">
        <v>434062.34</v>
      </c>
      <c r="D8914" s="1">
        <v>428015.2</v>
      </c>
      <c r="E8914" s="1">
        <v>862077.55</v>
      </c>
    </row>
    <row r="8915" spans="1:5">
      <c r="A8915" s="1">
        <v>2002</v>
      </c>
      <c r="B8915" s="1">
        <v>31</v>
      </c>
      <c r="C8915" s="1">
        <v>452273.05</v>
      </c>
      <c r="D8915" s="1">
        <v>444321.32</v>
      </c>
      <c r="E8915" s="1">
        <v>896594.38</v>
      </c>
    </row>
    <row r="8916" spans="1:5">
      <c r="A8916" s="1">
        <v>2002</v>
      </c>
      <c r="B8916" s="1">
        <v>32</v>
      </c>
      <c r="C8916" s="1">
        <v>447783.07</v>
      </c>
      <c r="D8916" s="1">
        <v>439993.11</v>
      </c>
      <c r="E8916" s="1">
        <v>887776.17</v>
      </c>
    </row>
    <row r="8917" spans="1:5">
      <c r="A8917" s="1">
        <v>2002</v>
      </c>
      <c r="B8917" s="1">
        <v>33</v>
      </c>
      <c r="C8917" s="1">
        <v>462116.24</v>
      </c>
      <c r="D8917" s="1">
        <v>453450.02</v>
      </c>
      <c r="E8917" s="1">
        <v>915566.26</v>
      </c>
    </row>
    <row r="8918" spans="1:5">
      <c r="A8918" s="1">
        <v>2002</v>
      </c>
      <c r="B8918" s="1">
        <v>34</v>
      </c>
      <c r="C8918" s="1">
        <v>466024.69</v>
      </c>
      <c r="D8918" s="1">
        <v>457403.99</v>
      </c>
      <c r="E8918" s="1">
        <v>923428.68</v>
      </c>
    </row>
    <row r="8919" spans="1:5">
      <c r="A8919" s="1">
        <v>2002</v>
      </c>
      <c r="B8919" s="1">
        <v>35</v>
      </c>
      <c r="C8919" s="1">
        <v>475211.98</v>
      </c>
      <c r="D8919" s="1">
        <v>468460</v>
      </c>
      <c r="E8919" s="1">
        <v>943671.98</v>
      </c>
    </row>
    <row r="8920" spans="1:5">
      <c r="A8920" s="1">
        <v>2002</v>
      </c>
      <c r="B8920" s="1">
        <v>36</v>
      </c>
      <c r="C8920" s="1">
        <v>476509.42</v>
      </c>
      <c r="D8920" s="1">
        <v>468984.47</v>
      </c>
      <c r="E8920" s="1">
        <v>945493.89</v>
      </c>
    </row>
    <row r="8921" spans="1:5">
      <c r="A8921" s="1">
        <v>2002</v>
      </c>
      <c r="B8921" s="1">
        <v>37</v>
      </c>
      <c r="C8921" s="1">
        <v>478811.69</v>
      </c>
      <c r="D8921" s="1">
        <v>469385.27</v>
      </c>
      <c r="E8921" s="1">
        <v>948196.96</v>
      </c>
    </row>
    <row r="8922" spans="1:5">
      <c r="A8922" s="1">
        <v>2002</v>
      </c>
      <c r="B8922" s="1">
        <v>38</v>
      </c>
      <c r="C8922" s="1">
        <v>474754.08</v>
      </c>
      <c r="D8922" s="1">
        <v>464325.04</v>
      </c>
      <c r="E8922" s="1">
        <v>939079.12</v>
      </c>
    </row>
    <row r="8923" spans="1:5">
      <c r="A8923" s="1">
        <v>2002</v>
      </c>
      <c r="B8923" s="1">
        <v>39</v>
      </c>
      <c r="C8923" s="1">
        <v>468704.6</v>
      </c>
      <c r="D8923" s="1">
        <v>458497.84</v>
      </c>
      <c r="E8923" s="1">
        <v>927202.43</v>
      </c>
    </row>
    <row r="8924" spans="1:5">
      <c r="A8924" s="1">
        <v>2002</v>
      </c>
      <c r="B8924" s="1">
        <v>40</v>
      </c>
      <c r="C8924" s="1">
        <v>458787.35</v>
      </c>
      <c r="D8924" s="1">
        <v>449663.58</v>
      </c>
      <c r="E8924" s="1">
        <v>908450.93</v>
      </c>
    </row>
    <row r="8925" spans="1:5">
      <c r="A8925" s="1">
        <v>2002</v>
      </c>
      <c r="B8925" s="1">
        <v>41</v>
      </c>
      <c r="C8925" s="1">
        <v>444720.88</v>
      </c>
      <c r="D8925" s="1">
        <v>437304.96</v>
      </c>
      <c r="E8925" s="1">
        <v>882025.84</v>
      </c>
    </row>
    <row r="8926" spans="1:5">
      <c r="A8926" s="1">
        <v>2002</v>
      </c>
      <c r="B8926" s="1">
        <v>42</v>
      </c>
      <c r="C8926" s="1">
        <v>426890.2</v>
      </c>
      <c r="D8926" s="1">
        <v>420955.14</v>
      </c>
      <c r="E8926" s="1">
        <v>847845.34</v>
      </c>
    </row>
    <row r="8927" spans="1:5">
      <c r="A8927" s="1">
        <v>2002</v>
      </c>
      <c r="B8927" s="1">
        <v>43</v>
      </c>
      <c r="C8927" s="1">
        <v>422925.52</v>
      </c>
      <c r="D8927" s="1">
        <v>417399.8</v>
      </c>
      <c r="E8927" s="1">
        <v>840325.32</v>
      </c>
    </row>
    <row r="8928" spans="1:5">
      <c r="A8928" s="1">
        <v>2002</v>
      </c>
      <c r="B8928" s="1">
        <v>44</v>
      </c>
      <c r="C8928" s="1">
        <v>412394.53</v>
      </c>
      <c r="D8928" s="1">
        <v>407073.89</v>
      </c>
      <c r="E8928" s="1">
        <v>819468.42</v>
      </c>
    </row>
    <row r="8929" spans="1:5">
      <c r="A8929" s="1">
        <v>2002</v>
      </c>
      <c r="B8929" s="1">
        <v>45</v>
      </c>
      <c r="C8929" s="1">
        <v>399490.79</v>
      </c>
      <c r="D8929" s="1">
        <v>393378.69</v>
      </c>
      <c r="E8929" s="1">
        <v>792869.48</v>
      </c>
    </row>
    <row r="8930" spans="1:5">
      <c r="A8930" s="1">
        <v>2002</v>
      </c>
      <c r="B8930" s="1">
        <v>46</v>
      </c>
      <c r="C8930" s="1">
        <v>388659.68</v>
      </c>
      <c r="D8930" s="1">
        <v>381952.28</v>
      </c>
      <c r="E8930" s="1">
        <v>770611.96</v>
      </c>
    </row>
    <row r="8931" spans="1:5">
      <c r="A8931" s="1">
        <v>2002</v>
      </c>
      <c r="B8931" s="1">
        <v>47</v>
      </c>
      <c r="C8931" s="1">
        <v>377833.51</v>
      </c>
      <c r="D8931" s="1">
        <v>370911.85</v>
      </c>
      <c r="E8931" s="1">
        <v>748745.36</v>
      </c>
    </row>
    <row r="8932" spans="1:5">
      <c r="A8932" s="1">
        <v>2002</v>
      </c>
      <c r="B8932" s="1">
        <v>48</v>
      </c>
      <c r="C8932" s="1">
        <v>377956.31</v>
      </c>
      <c r="D8932" s="1">
        <v>371097.28</v>
      </c>
      <c r="E8932" s="1">
        <v>749053.59</v>
      </c>
    </row>
    <row r="8933" spans="1:5">
      <c r="A8933" s="1">
        <v>2002</v>
      </c>
      <c r="B8933" s="1">
        <v>49</v>
      </c>
      <c r="C8933" s="1">
        <v>374873.1</v>
      </c>
      <c r="D8933" s="1">
        <v>368114.08</v>
      </c>
      <c r="E8933" s="1">
        <v>742987.18</v>
      </c>
    </row>
    <row r="8934" spans="1:5">
      <c r="A8934" s="1">
        <v>2002</v>
      </c>
      <c r="B8934" s="1">
        <v>50</v>
      </c>
      <c r="C8934" s="1">
        <v>370107.08</v>
      </c>
      <c r="D8934" s="1">
        <v>363504.15</v>
      </c>
      <c r="E8934" s="1">
        <v>733611.23</v>
      </c>
    </row>
    <row r="8935" spans="1:5">
      <c r="A8935" s="1">
        <v>2002</v>
      </c>
      <c r="B8935" s="1">
        <v>51</v>
      </c>
      <c r="C8935" s="1">
        <v>375684.71</v>
      </c>
      <c r="D8935" s="1">
        <v>368453.74</v>
      </c>
      <c r="E8935" s="1">
        <v>744138.45</v>
      </c>
    </row>
    <row r="8936" spans="1:5">
      <c r="A8936" s="1">
        <v>2002</v>
      </c>
      <c r="B8936" s="1">
        <v>52</v>
      </c>
      <c r="C8936" s="1">
        <v>384290.75</v>
      </c>
      <c r="D8936" s="1">
        <v>376711.89</v>
      </c>
      <c r="E8936" s="1">
        <v>761002.64</v>
      </c>
    </row>
    <row r="8937" spans="1:5">
      <c r="A8937" s="1">
        <v>2002</v>
      </c>
      <c r="B8937" s="1">
        <v>53</v>
      </c>
      <c r="C8937" s="1">
        <v>398643.3</v>
      </c>
      <c r="D8937" s="1">
        <v>391197.9</v>
      </c>
      <c r="E8937" s="1">
        <v>789841.2</v>
      </c>
    </row>
    <row r="8938" spans="1:5">
      <c r="A8938" s="1">
        <v>2002</v>
      </c>
      <c r="B8938" s="1">
        <v>54</v>
      </c>
      <c r="C8938" s="1">
        <v>416461.02</v>
      </c>
      <c r="D8938" s="1">
        <v>409185.19</v>
      </c>
      <c r="E8938" s="1">
        <v>825646.21</v>
      </c>
    </row>
    <row r="8939" spans="1:5">
      <c r="A8939" s="1">
        <v>2002</v>
      </c>
      <c r="B8939" s="1">
        <v>55</v>
      </c>
      <c r="C8939" s="1">
        <v>439556.9</v>
      </c>
      <c r="D8939" s="1">
        <v>431618.4</v>
      </c>
      <c r="E8939" s="1">
        <v>871175.3</v>
      </c>
    </row>
    <row r="8940" spans="1:5">
      <c r="A8940" s="1">
        <v>2002</v>
      </c>
      <c r="B8940" s="1">
        <v>56</v>
      </c>
      <c r="C8940" s="1">
        <v>370881.77</v>
      </c>
      <c r="D8940" s="1">
        <v>363574.27</v>
      </c>
      <c r="E8940" s="1">
        <v>734456.03</v>
      </c>
    </row>
    <row r="8941" spans="1:5">
      <c r="A8941" s="1">
        <v>2002</v>
      </c>
      <c r="B8941" s="1">
        <v>57</v>
      </c>
      <c r="C8941" s="1">
        <v>356182.52</v>
      </c>
      <c r="D8941" s="1">
        <v>348645.8</v>
      </c>
      <c r="E8941" s="1">
        <v>704828.32</v>
      </c>
    </row>
    <row r="8942" spans="1:5">
      <c r="A8942" s="1">
        <v>2002</v>
      </c>
      <c r="B8942" s="1">
        <v>58</v>
      </c>
      <c r="C8942" s="1">
        <v>344804.41</v>
      </c>
      <c r="D8942" s="1">
        <v>337152.49</v>
      </c>
      <c r="E8942" s="1">
        <v>681956.9</v>
      </c>
    </row>
    <row r="8943" spans="1:5">
      <c r="A8943" s="1">
        <v>2002</v>
      </c>
      <c r="B8943" s="1">
        <v>59</v>
      </c>
      <c r="C8943" s="1">
        <v>333433.84000000003</v>
      </c>
      <c r="D8943" s="1">
        <v>324723.81</v>
      </c>
      <c r="E8943" s="1">
        <v>658157.65</v>
      </c>
    </row>
    <row r="8944" spans="1:5">
      <c r="A8944" s="1">
        <v>2002</v>
      </c>
      <c r="B8944" s="1">
        <v>60</v>
      </c>
      <c r="C8944" s="1">
        <v>306995.07</v>
      </c>
      <c r="D8944" s="1">
        <v>296560.61</v>
      </c>
      <c r="E8944" s="1">
        <v>603555.68000000005</v>
      </c>
    </row>
    <row r="8945" spans="1:5">
      <c r="A8945" s="1">
        <v>2002</v>
      </c>
      <c r="B8945" s="1">
        <v>61</v>
      </c>
      <c r="C8945" s="1">
        <v>288716.83</v>
      </c>
      <c r="D8945" s="1">
        <v>277091.73</v>
      </c>
      <c r="E8945" s="1">
        <v>565808.56000000006</v>
      </c>
    </row>
    <row r="8946" spans="1:5">
      <c r="A8946" s="1">
        <v>2002</v>
      </c>
      <c r="B8946" s="1">
        <v>62</v>
      </c>
      <c r="C8946" s="1">
        <v>295320.3</v>
      </c>
      <c r="D8946" s="1">
        <v>282383.86</v>
      </c>
      <c r="E8946" s="1">
        <v>577704.16</v>
      </c>
    </row>
    <row r="8947" spans="1:5">
      <c r="A8947" s="1">
        <v>2002</v>
      </c>
      <c r="B8947" s="1">
        <v>63</v>
      </c>
      <c r="C8947" s="1">
        <v>296898.55</v>
      </c>
      <c r="D8947" s="1">
        <v>283226.12</v>
      </c>
      <c r="E8947" s="1">
        <v>580124.67000000004</v>
      </c>
    </row>
    <row r="8948" spans="1:5">
      <c r="A8948" s="1">
        <v>2002</v>
      </c>
      <c r="B8948" s="1">
        <v>64</v>
      </c>
      <c r="C8948" s="1">
        <v>295439.96000000002</v>
      </c>
      <c r="D8948" s="1">
        <v>281112.84000000003</v>
      </c>
      <c r="E8948" s="1">
        <v>576552.81000000006</v>
      </c>
    </row>
    <row r="8949" spans="1:5">
      <c r="A8949" s="1">
        <v>2002</v>
      </c>
      <c r="B8949" s="1">
        <v>65</v>
      </c>
      <c r="C8949" s="1">
        <v>287106.33</v>
      </c>
      <c r="D8949" s="1">
        <v>270884.33</v>
      </c>
      <c r="E8949" s="1">
        <v>557990.66</v>
      </c>
    </row>
    <row r="8950" spans="1:5">
      <c r="A8950" s="1">
        <v>2002</v>
      </c>
      <c r="B8950" s="1">
        <v>66</v>
      </c>
      <c r="C8950" s="1">
        <v>279952.8</v>
      </c>
      <c r="D8950" s="1">
        <v>261351.72</v>
      </c>
      <c r="E8950" s="1">
        <v>541304.52</v>
      </c>
    </row>
    <row r="8951" spans="1:5">
      <c r="A8951" s="1">
        <v>2002</v>
      </c>
      <c r="B8951" s="1">
        <v>67</v>
      </c>
      <c r="C8951" s="1">
        <v>271857.23</v>
      </c>
      <c r="D8951" s="1">
        <v>251079.21</v>
      </c>
      <c r="E8951" s="1">
        <v>522936.44</v>
      </c>
    </row>
    <row r="8952" spans="1:5">
      <c r="A8952" s="1">
        <v>2002</v>
      </c>
      <c r="B8952" s="1">
        <v>68</v>
      </c>
      <c r="C8952" s="1">
        <v>264992.64000000001</v>
      </c>
      <c r="D8952" s="1">
        <v>240994.15</v>
      </c>
      <c r="E8952" s="1">
        <v>505986.8</v>
      </c>
    </row>
    <row r="8953" spans="1:5">
      <c r="A8953" s="1">
        <v>2002</v>
      </c>
      <c r="B8953" s="1">
        <v>69</v>
      </c>
      <c r="C8953" s="1">
        <v>262436</v>
      </c>
      <c r="D8953" s="1">
        <v>234326.12</v>
      </c>
      <c r="E8953" s="1">
        <v>496762.12</v>
      </c>
    </row>
    <row r="8954" spans="1:5">
      <c r="A8954" s="1">
        <v>2002</v>
      </c>
      <c r="B8954" s="1">
        <v>70</v>
      </c>
      <c r="C8954" s="1">
        <v>263417.24</v>
      </c>
      <c r="D8954" s="1">
        <v>230599.46</v>
      </c>
      <c r="E8954" s="1">
        <v>494016.7</v>
      </c>
    </row>
    <row r="8955" spans="1:5">
      <c r="A8955" s="1">
        <v>2002</v>
      </c>
      <c r="B8955" s="1">
        <v>71</v>
      </c>
      <c r="C8955" s="1">
        <v>263216.12</v>
      </c>
      <c r="D8955" s="1">
        <v>224713.36</v>
      </c>
      <c r="E8955" s="1">
        <v>487929.49</v>
      </c>
    </row>
    <row r="8956" spans="1:5">
      <c r="A8956" s="1">
        <v>2002</v>
      </c>
      <c r="B8956" s="1">
        <v>72</v>
      </c>
      <c r="C8956" s="1">
        <v>258553.89</v>
      </c>
      <c r="D8956" s="1">
        <v>215153.33</v>
      </c>
      <c r="E8956" s="1">
        <v>473707.22</v>
      </c>
    </row>
    <row r="8957" spans="1:5">
      <c r="A8957" s="1">
        <v>2002</v>
      </c>
      <c r="B8957" s="1">
        <v>73</v>
      </c>
      <c r="C8957" s="1">
        <v>249963.41</v>
      </c>
      <c r="D8957" s="1">
        <v>203683.51</v>
      </c>
      <c r="E8957" s="1">
        <v>453646.92</v>
      </c>
    </row>
    <row r="8958" spans="1:5">
      <c r="A8958" s="1">
        <v>2002</v>
      </c>
      <c r="B8958" s="1">
        <v>74</v>
      </c>
      <c r="C8958" s="1">
        <v>241852</v>
      </c>
      <c r="D8958" s="1">
        <v>193069.9</v>
      </c>
      <c r="E8958" s="1">
        <v>434921.9</v>
      </c>
    </row>
    <row r="8959" spans="1:5">
      <c r="A8959" s="1">
        <v>2002</v>
      </c>
      <c r="B8959" s="1">
        <v>75</v>
      </c>
      <c r="C8959" s="1">
        <v>236961.71</v>
      </c>
      <c r="D8959" s="1">
        <v>184474.8</v>
      </c>
      <c r="E8959" s="1">
        <v>421436.51</v>
      </c>
    </row>
    <row r="8960" spans="1:5">
      <c r="A8960" s="1">
        <v>2002</v>
      </c>
      <c r="B8960" s="1">
        <v>76</v>
      </c>
      <c r="C8960" s="1">
        <v>232081.88</v>
      </c>
      <c r="D8960" s="1">
        <v>175117.81</v>
      </c>
      <c r="E8960" s="1">
        <v>407199.7</v>
      </c>
    </row>
    <row r="8961" spans="1:5">
      <c r="A8961" s="1">
        <v>2002</v>
      </c>
      <c r="B8961" s="1">
        <v>77</v>
      </c>
      <c r="C8961" s="1">
        <v>225464.1</v>
      </c>
      <c r="D8961" s="1">
        <v>163582.57999999999</v>
      </c>
      <c r="E8961" s="1">
        <v>389046.67</v>
      </c>
    </row>
    <row r="8962" spans="1:5">
      <c r="A8962" s="1">
        <v>2002</v>
      </c>
      <c r="B8962" s="1">
        <v>78</v>
      </c>
      <c r="C8962" s="1">
        <v>218583.34</v>
      </c>
      <c r="D8962" s="1">
        <v>152104.51999999999</v>
      </c>
      <c r="E8962" s="1">
        <v>370687.86</v>
      </c>
    </row>
    <row r="8963" spans="1:5">
      <c r="A8963" s="1">
        <v>2002</v>
      </c>
      <c r="B8963" s="1">
        <v>79</v>
      </c>
      <c r="C8963" s="1">
        <v>214061.97</v>
      </c>
      <c r="D8963" s="1">
        <v>142526.72</v>
      </c>
      <c r="E8963" s="1">
        <v>356588.68</v>
      </c>
    </row>
    <row r="8964" spans="1:5">
      <c r="A8964" s="1">
        <v>2002</v>
      </c>
      <c r="B8964" s="1">
        <v>80</v>
      </c>
      <c r="C8964" s="1">
        <v>209270.85</v>
      </c>
      <c r="D8964" s="1">
        <v>132575.89000000001</v>
      </c>
      <c r="E8964" s="1">
        <v>341846.74</v>
      </c>
    </row>
    <row r="8965" spans="1:5">
      <c r="A8965" s="1">
        <v>2002</v>
      </c>
      <c r="B8965" s="1">
        <v>81</v>
      </c>
      <c r="C8965" s="1">
        <v>214078.1</v>
      </c>
      <c r="D8965" s="1">
        <v>129035.54</v>
      </c>
      <c r="E8965" s="1">
        <v>343113.64</v>
      </c>
    </row>
    <row r="8966" spans="1:5">
      <c r="A8966" s="1">
        <v>2002</v>
      </c>
      <c r="B8966" s="1">
        <v>82</v>
      </c>
      <c r="C8966" s="1">
        <v>184335.05</v>
      </c>
      <c r="D8966" s="1">
        <v>106055.75</v>
      </c>
      <c r="E8966" s="1">
        <v>290390.81</v>
      </c>
    </row>
    <row r="8967" spans="1:5">
      <c r="A8967" s="1">
        <v>2002</v>
      </c>
      <c r="B8967" s="1">
        <v>83</v>
      </c>
      <c r="C8967" s="1">
        <v>136272.15</v>
      </c>
      <c r="D8967" s="1">
        <v>74349.119999999995</v>
      </c>
      <c r="E8967" s="1">
        <v>210621.27</v>
      </c>
    </row>
    <row r="8968" spans="1:5">
      <c r="A8968" s="1">
        <v>2002</v>
      </c>
      <c r="B8968" s="1">
        <v>84</v>
      </c>
      <c r="C8968" s="1">
        <v>117310.81</v>
      </c>
      <c r="D8968" s="1">
        <v>60304.32</v>
      </c>
      <c r="E8968" s="1">
        <v>177615.12</v>
      </c>
    </row>
    <row r="8969" spans="1:5">
      <c r="A8969" s="1">
        <v>2002</v>
      </c>
      <c r="B8969" s="1">
        <v>85</v>
      </c>
      <c r="C8969" s="1">
        <v>115283.34</v>
      </c>
      <c r="D8969" s="1">
        <v>56139.98</v>
      </c>
      <c r="E8969" s="1">
        <v>171423.32</v>
      </c>
    </row>
    <row r="8970" spans="1:5">
      <c r="A8970" s="1">
        <v>2002</v>
      </c>
      <c r="B8970" s="1">
        <v>86</v>
      </c>
      <c r="C8970" s="1">
        <v>113067.57</v>
      </c>
      <c r="D8970" s="1">
        <v>51875.45</v>
      </c>
      <c r="E8970" s="1">
        <v>164943.01999999999</v>
      </c>
    </row>
    <row r="8971" spans="1:5">
      <c r="A8971" s="1">
        <v>2002</v>
      </c>
      <c r="B8971" s="1">
        <v>87</v>
      </c>
      <c r="C8971" s="1">
        <v>105573.83</v>
      </c>
      <c r="D8971" s="1">
        <v>45268.35</v>
      </c>
      <c r="E8971" s="1">
        <v>150842.18</v>
      </c>
    </row>
    <row r="8972" spans="1:5">
      <c r="A8972" s="1">
        <v>2002</v>
      </c>
      <c r="B8972" s="1">
        <v>88</v>
      </c>
      <c r="C8972" s="1">
        <v>95140.82</v>
      </c>
      <c r="D8972" s="1">
        <v>38052.54</v>
      </c>
      <c r="E8972" s="1">
        <v>133193.35999999999</v>
      </c>
    </row>
    <row r="8973" spans="1:5">
      <c r="A8973" s="1">
        <v>2002</v>
      </c>
      <c r="B8973" s="1">
        <v>89</v>
      </c>
      <c r="C8973" s="1">
        <v>81040.679999999993</v>
      </c>
      <c r="D8973" s="1">
        <v>30342.54</v>
      </c>
      <c r="E8973" s="1">
        <v>111383.22</v>
      </c>
    </row>
    <row r="8974" spans="1:5">
      <c r="A8974" s="1">
        <v>2002</v>
      </c>
      <c r="B8974" s="1">
        <v>90</v>
      </c>
      <c r="C8974" s="1">
        <v>67282.83</v>
      </c>
      <c r="D8974" s="1">
        <v>23574.11</v>
      </c>
      <c r="E8974" s="1">
        <v>90856.95</v>
      </c>
    </row>
    <row r="8975" spans="1:5">
      <c r="A8975" s="1">
        <v>2002</v>
      </c>
      <c r="B8975" s="1">
        <v>91</v>
      </c>
      <c r="C8975" s="1">
        <v>55315.73</v>
      </c>
      <c r="D8975" s="1">
        <v>17877.96</v>
      </c>
      <c r="E8975" s="1">
        <v>73193.69</v>
      </c>
    </row>
    <row r="8976" spans="1:5">
      <c r="A8976" s="1">
        <v>2002</v>
      </c>
      <c r="B8976" s="1">
        <v>92</v>
      </c>
      <c r="C8976" s="1">
        <v>45006.68</v>
      </c>
      <c r="D8976" s="1">
        <v>13280.89</v>
      </c>
      <c r="E8976" s="1">
        <v>58287.57</v>
      </c>
    </row>
    <row r="8977" spans="1:5">
      <c r="A8977" s="1">
        <v>2002</v>
      </c>
      <c r="B8977" s="1">
        <v>93</v>
      </c>
      <c r="C8977" s="1">
        <v>35849.86</v>
      </c>
      <c r="D8977" s="1">
        <v>9683.86</v>
      </c>
      <c r="E8977" s="1">
        <v>45533.71</v>
      </c>
    </row>
    <row r="8978" spans="1:5">
      <c r="A8978" s="1">
        <v>2002</v>
      </c>
      <c r="B8978" s="1">
        <v>94</v>
      </c>
      <c r="C8978" s="1">
        <v>27377.200000000001</v>
      </c>
      <c r="D8978" s="1">
        <v>6767.73</v>
      </c>
      <c r="E8978" s="1">
        <v>34144.93</v>
      </c>
    </row>
    <row r="8979" spans="1:5">
      <c r="A8979" s="1">
        <v>2002</v>
      </c>
      <c r="B8979" s="1">
        <v>95</v>
      </c>
      <c r="C8979" s="1">
        <v>20080.45</v>
      </c>
      <c r="D8979" s="1">
        <v>4518.33</v>
      </c>
      <c r="E8979" s="1">
        <v>24598.78</v>
      </c>
    </row>
    <row r="8980" spans="1:5">
      <c r="A8980" s="1">
        <v>2002</v>
      </c>
      <c r="B8980" s="1">
        <v>96</v>
      </c>
      <c r="C8980" s="1">
        <v>14304.08</v>
      </c>
      <c r="D8980" s="1">
        <v>2933.66</v>
      </c>
      <c r="E8980" s="1">
        <v>17237.740000000002</v>
      </c>
    </row>
    <row r="8981" spans="1:5">
      <c r="A8981" s="1">
        <v>2002</v>
      </c>
      <c r="B8981" s="1">
        <v>97</v>
      </c>
      <c r="C8981" s="1">
        <v>9912.9599999999991</v>
      </c>
      <c r="D8981" s="1">
        <v>1837.98</v>
      </c>
      <c r="E8981" s="1">
        <v>11750.94</v>
      </c>
    </row>
    <row r="8982" spans="1:5">
      <c r="A8982" s="1">
        <v>2002</v>
      </c>
      <c r="B8982" s="1">
        <v>98</v>
      </c>
      <c r="C8982" s="1">
        <v>6817.25</v>
      </c>
      <c r="D8982" s="1">
        <v>1105.07</v>
      </c>
      <c r="E8982" s="1">
        <v>7922.32</v>
      </c>
    </row>
    <row r="8983" spans="1:5">
      <c r="A8983" s="1">
        <v>2002</v>
      </c>
      <c r="B8983" s="1">
        <v>99</v>
      </c>
      <c r="C8983" s="1">
        <v>4522.26</v>
      </c>
      <c r="D8983" s="1">
        <v>636.12</v>
      </c>
      <c r="E8983" s="1">
        <v>5158.38</v>
      </c>
    </row>
    <row r="8984" spans="1:5">
      <c r="A8984" s="1">
        <v>2002</v>
      </c>
      <c r="B8984" s="1">
        <v>100</v>
      </c>
      <c r="C8984" s="1">
        <v>2822.46</v>
      </c>
      <c r="D8984" s="1">
        <v>362.42</v>
      </c>
      <c r="E8984" s="1">
        <v>3184.88</v>
      </c>
    </row>
    <row r="8985" spans="1:5">
      <c r="A8985" s="1">
        <v>2002</v>
      </c>
      <c r="B8985" s="1">
        <v>101</v>
      </c>
      <c r="C8985" s="1">
        <v>1728.82</v>
      </c>
      <c r="D8985" s="1">
        <v>210.34</v>
      </c>
      <c r="E8985" s="1">
        <v>1939.16</v>
      </c>
    </row>
    <row r="8986" spans="1:5">
      <c r="A8986" s="1">
        <v>2002</v>
      </c>
      <c r="B8986" s="1">
        <v>102</v>
      </c>
      <c r="C8986" s="1">
        <v>1013.63</v>
      </c>
      <c r="D8986" s="1">
        <v>109.11</v>
      </c>
      <c r="E8986" s="1">
        <v>1122.74</v>
      </c>
    </row>
    <row r="8987" spans="1:5">
      <c r="A8987" s="1">
        <v>2002</v>
      </c>
      <c r="B8987" s="1">
        <v>103</v>
      </c>
      <c r="C8987" s="1">
        <v>547.1</v>
      </c>
      <c r="D8987" s="1">
        <v>50.06</v>
      </c>
      <c r="E8987" s="1">
        <v>597.16</v>
      </c>
    </row>
    <row r="8988" spans="1:5">
      <c r="A8988" s="1">
        <v>2002</v>
      </c>
      <c r="B8988" s="1">
        <v>104</v>
      </c>
      <c r="C8988" s="1">
        <v>298.87</v>
      </c>
      <c r="D8988" s="1">
        <v>26.08</v>
      </c>
      <c r="E8988" s="1">
        <v>324.95</v>
      </c>
    </row>
    <row r="8989" spans="1:5">
      <c r="A8989" s="1">
        <v>2002</v>
      </c>
      <c r="B8989" s="1">
        <v>105</v>
      </c>
      <c r="C8989" s="1">
        <v>162.72999999999999</v>
      </c>
      <c r="D8989" s="1">
        <v>13.57</v>
      </c>
      <c r="E8989" s="1">
        <v>176.3</v>
      </c>
    </row>
    <row r="8990" spans="1:5">
      <c r="A8990" s="1">
        <v>2002</v>
      </c>
      <c r="B8990" s="1">
        <v>106</v>
      </c>
      <c r="C8990" s="1">
        <v>82.2</v>
      </c>
      <c r="D8990" s="1">
        <v>4.95</v>
      </c>
      <c r="E8990" s="1">
        <v>87.15</v>
      </c>
    </row>
    <row r="8991" spans="1:5">
      <c r="A8991" s="1">
        <v>2002</v>
      </c>
      <c r="B8991" s="1">
        <v>107</v>
      </c>
      <c r="C8991" s="1">
        <v>39.090000000000003</v>
      </c>
      <c r="D8991" s="1">
        <v>1.74</v>
      </c>
      <c r="E8991" s="1">
        <v>40.83</v>
      </c>
    </row>
    <row r="8992" spans="1:5">
      <c r="A8992" s="1">
        <v>2002</v>
      </c>
      <c r="B8992" s="1">
        <v>108</v>
      </c>
      <c r="C8992" s="1">
        <v>17.73</v>
      </c>
      <c r="D8992" s="1">
        <v>1.25</v>
      </c>
      <c r="E8992" s="1">
        <v>18.97</v>
      </c>
    </row>
    <row r="8993" spans="1:5">
      <c r="A8993" s="1">
        <v>2002</v>
      </c>
      <c r="B8993" s="1">
        <v>109</v>
      </c>
      <c r="C8993" s="1">
        <v>7.35</v>
      </c>
      <c r="D8993" s="1">
        <v>0.48</v>
      </c>
      <c r="E8993" s="1">
        <v>7.83</v>
      </c>
    </row>
    <row r="8994" spans="1:5">
      <c r="A8994" s="1">
        <v>2002</v>
      </c>
      <c r="B8994" s="1" t="s">
        <v>121</v>
      </c>
      <c r="C8994" s="1">
        <v>2.67</v>
      </c>
      <c r="D8994" s="1">
        <v>0</v>
      </c>
      <c r="E8994" s="1">
        <v>2.67</v>
      </c>
    </row>
    <row r="8995" spans="1:5">
      <c r="A8995" s="1">
        <v>2003</v>
      </c>
      <c r="B8995" s="1">
        <v>0</v>
      </c>
      <c r="C8995" s="1">
        <v>331890.51</v>
      </c>
      <c r="D8995" s="1">
        <v>349765.44</v>
      </c>
      <c r="E8995" s="1">
        <v>681655.95</v>
      </c>
    </row>
    <row r="8996" spans="1:5">
      <c r="A8996" s="1">
        <v>2003</v>
      </c>
      <c r="B8996" s="1">
        <v>1</v>
      </c>
      <c r="C8996" s="1">
        <v>324052.34000000003</v>
      </c>
      <c r="D8996" s="1">
        <v>340024.02</v>
      </c>
      <c r="E8996" s="1">
        <v>664076.36</v>
      </c>
    </row>
    <row r="8997" spans="1:5">
      <c r="A8997" s="1">
        <v>2003</v>
      </c>
      <c r="B8997" s="1">
        <v>2</v>
      </c>
      <c r="C8997" s="1">
        <v>327829</v>
      </c>
      <c r="D8997" s="1">
        <v>343217.55</v>
      </c>
      <c r="E8997" s="1">
        <v>671046.54</v>
      </c>
    </row>
    <row r="8998" spans="1:5">
      <c r="A8998" s="1">
        <v>2003</v>
      </c>
      <c r="B8998" s="1">
        <v>3</v>
      </c>
      <c r="C8998" s="1">
        <v>334533.24</v>
      </c>
      <c r="D8998" s="1">
        <v>350987.49</v>
      </c>
      <c r="E8998" s="1">
        <v>685520.74</v>
      </c>
    </row>
    <row r="8999" spans="1:5">
      <c r="A8999" s="1">
        <v>2003</v>
      </c>
      <c r="B8999" s="1">
        <v>4</v>
      </c>
      <c r="C8999" s="1">
        <v>343648.15</v>
      </c>
      <c r="D8999" s="1">
        <v>360654.14</v>
      </c>
      <c r="E8999" s="1">
        <v>704302.29</v>
      </c>
    </row>
    <row r="9000" spans="1:5">
      <c r="A9000" s="1">
        <v>2003</v>
      </c>
      <c r="B9000" s="1">
        <v>5</v>
      </c>
      <c r="C9000" s="1">
        <v>351219.53</v>
      </c>
      <c r="D9000" s="1">
        <v>368042.26</v>
      </c>
      <c r="E9000" s="1">
        <v>719261.79</v>
      </c>
    </row>
    <row r="9001" spans="1:5">
      <c r="A9001" s="1">
        <v>2003</v>
      </c>
      <c r="B9001" s="1">
        <v>6</v>
      </c>
      <c r="C9001" s="1">
        <v>359728.12</v>
      </c>
      <c r="D9001" s="1">
        <v>377841.74</v>
      </c>
      <c r="E9001" s="1">
        <v>737569.86</v>
      </c>
    </row>
    <row r="9002" spans="1:5">
      <c r="A9002" s="1">
        <v>2003</v>
      </c>
      <c r="B9002" s="1">
        <v>7</v>
      </c>
      <c r="C9002" s="1">
        <v>355176.69</v>
      </c>
      <c r="D9002" s="1">
        <v>374152.85</v>
      </c>
      <c r="E9002" s="1">
        <v>729329.53</v>
      </c>
    </row>
    <row r="9003" spans="1:5">
      <c r="A9003" s="1">
        <v>2003</v>
      </c>
      <c r="B9003" s="1">
        <v>8</v>
      </c>
      <c r="C9003" s="1">
        <v>359362.56</v>
      </c>
      <c r="D9003" s="1">
        <v>378320.02</v>
      </c>
      <c r="E9003" s="1">
        <v>737682.58</v>
      </c>
    </row>
    <row r="9004" spans="1:5">
      <c r="A9004" s="1">
        <v>2003</v>
      </c>
      <c r="B9004" s="1">
        <v>9</v>
      </c>
      <c r="C9004" s="1">
        <v>368211.02</v>
      </c>
      <c r="D9004" s="1">
        <v>386413.36</v>
      </c>
      <c r="E9004" s="1">
        <v>754624.38</v>
      </c>
    </row>
    <row r="9005" spans="1:5">
      <c r="A9005" s="1">
        <v>2003</v>
      </c>
      <c r="B9005" s="1">
        <v>10</v>
      </c>
      <c r="C9005" s="1">
        <v>371138.3</v>
      </c>
      <c r="D9005" s="1">
        <v>389145.98</v>
      </c>
      <c r="E9005" s="1">
        <v>760284.28</v>
      </c>
    </row>
    <row r="9006" spans="1:5">
      <c r="A9006" s="1">
        <v>2003</v>
      </c>
      <c r="B9006" s="1">
        <v>11</v>
      </c>
      <c r="C9006" s="1">
        <v>383609.46</v>
      </c>
      <c r="D9006" s="1">
        <v>401498.94</v>
      </c>
      <c r="E9006" s="1">
        <v>785108.4</v>
      </c>
    </row>
    <row r="9007" spans="1:5">
      <c r="A9007" s="1">
        <v>2003</v>
      </c>
      <c r="B9007" s="1">
        <v>12</v>
      </c>
      <c r="C9007" s="1">
        <v>387144.07</v>
      </c>
      <c r="D9007" s="1">
        <v>405588.86</v>
      </c>
      <c r="E9007" s="1">
        <v>792732.93</v>
      </c>
    </row>
    <row r="9008" spans="1:5">
      <c r="A9008" s="1">
        <v>2003</v>
      </c>
      <c r="B9008" s="1">
        <v>13</v>
      </c>
      <c r="C9008" s="1">
        <v>380435.68</v>
      </c>
      <c r="D9008" s="1">
        <v>399196.21</v>
      </c>
      <c r="E9008" s="1">
        <v>779631.89</v>
      </c>
    </row>
    <row r="9009" spans="1:5">
      <c r="A9009" s="1">
        <v>2003</v>
      </c>
      <c r="B9009" s="1">
        <v>14</v>
      </c>
      <c r="C9009" s="1">
        <v>377658.47</v>
      </c>
      <c r="D9009" s="1">
        <v>395155.9</v>
      </c>
      <c r="E9009" s="1">
        <v>772814.36</v>
      </c>
    </row>
    <row r="9010" spans="1:5">
      <c r="A9010" s="1">
        <v>2003</v>
      </c>
      <c r="B9010" s="1">
        <v>15</v>
      </c>
      <c r="C9010" s="1">
        <v>381887.78</v>
      </c>
      <c r="D9010" s="1">
        <v>397609.74</v>
      </c>
      <c r="E9010" s="1">
        <v>779497.52</v>
      </c>
    </row>
    <row r="9011" spans="1:5">
      <c r="A9011" s="1">
        <v>2003</v>
      </c>
      <c r="B9011" s="1">
        <v>16</v>
      </c>
      <c r="C9011" s="1">
        <v>375851.68</v>
      </c>
      <c r="D9011" s="1">
        <v>390405.29</v>
      </c>
      <c r="E9011" s="1">
        <v>766256.97</v>
      </c>
    </row>
    <row r="9012" spans="1:5">
      <c r="A9012" s="1">
        <v>2003</v>
      </c>
      <c r="B9012" s="1">
        <v>17</v>
      </c>
      <c r="C9012" s="1">
        <v>372082.24</v>
      </c>
      <c r="D9012" s="1">
        <v>388797.32</v>
      </c>
      <c r="E9012" s="1">
        <v>760879.56</v>
      </c>
    </row>
    <row r="9013" spans="1:5">
      <c r="A9013" s="1">
        <v>2003</v>
      </c>
      <c r="B9013" s="1">
        <v>18</v>
      </c>
      <c r="C9013" s="1">
        <v>372211.48</v>
      </c>
      <c r="D9013" s="1">
        <v>391897.4</v>
      </c>
      <c r="E9013" s="1">
        <v>764108.88</v>
      </c>
    </row>
    <row r="9014" spans="1:5">
      <c r="A9014" s="1">
        <v>2003</v>
      </c>
      <c r="B9014" s="1">
        <v>19</v>
      </c>
      <c r="C9014" s="1">
        <v>364829.2</v>
      </c>
      <c r="D9014" s="1">
        <v>382693.58</v>
      </c>
      <c r="E9014" s="1">
        <v>747522.79</v>
      </c>
    </row>
    <row r="9015" spans="1:5">
      <c r="A9015" s="1">
        <v>2003</v>
      </c>
      <c r="B9015" s="1">
        <v>20</v>
      </c>
      <c r="C9015" s="1">
        <v>363721.11</v>
      </c>
      <c r="D9015" s="1">
        <v>374219.81</v>
      </c>
      <c r="E9015" s="1">
        <v>737940.92</v>
      </c>
    </row>
    <row r="9016" spans="1:5">
      <c r="A9016" s="1">
        <v>2003</v>
      </c>
      <c r="B9016" s="1">
        <v>21</v>
      </c>
      <c r="C9016" s="1">
        <v>369659.07</v>
      </c>
      <c r="D9016" s="1">
        <v>370611.67</v>
      </c>
      <c r="E9016" s="1">
        <v>740270.75</v>
      </c>
    </row>
    <row r="9017" spans="1:5">
      <c r="A9017" s="1">
        <v>2003</v>
      </c>
      <c r="B9017" s="1">
        <v>22</v>
      </c>
      <c r="C9017" s="1">
        <v>381608.49</v>
      </c>
      <c r="D9017" s="1">
        <v>378376.79</v>
      </c>
      <c r="E9017" s="1">
        <v>759985.29</v>
      </c>
    </row>
    <row r="9018" spans="1:5">
      <c r="A9018" s="1">
        <v>2003</v>
      </c>
      <c r="B9018" s="1">
        <v>23</v>
      </c>
      <c r="C9018" s="1">
        <v>384154.51</v>
      </c>
      <c r="D9018" s="1">
        <v>381407.26</v>
      </c>
      <c r="E9018" s="1">
        <v>765561.76</v>
      </c>
    </row>
    <row r="9019" spans="1:5">
      <c r="A9019" s="1">
        <v>2003</v>
      </c>
      <c r="B9019" s="1">
        <v>24</v>
      </c>
      <c r="C9019" s="1">
        <v>377180.44</v>
      </c>
      <c r="D9019" s="1">
        <v>374696.96000000002</v>
      </c>
      <c r="E9019" s="1">
        <v>751877.41</v>
      </c>
    </row>
    <row r="9020" spans="1:5">
      <c r="A9020" s="1">
        <v>2003</v>
      </c>
      <c r="B9020" s="1">
        <v>25</v>
      </c>
      <c r="C9020" s="1">
        <v>358532.61</v>
      </c>
      <c r="D9020" s="1">
        <v>355954.63</v>
      </c>
      <c r="E9020" s="1">
        <v>714487.23</v>
      </c>
    </row>
    <row r="9021" spans="1:5">
      <c r="A9021" s="1">
        <v>2003</v>
      </c>
      <c r="B9021" s="1">
        <v>26</v>
      </c>
      <c r="C9021" s="1">
        <v>355535.83</v>
      </c>
      <c r="D9021" s="1">
        <v>355000.25</v>
      </c>
      <c r="E9021" s="1">
        <v>710536.08</v>
      </c>
    </row>
    <row r="9022" spans="1:5">
      <c r="A9022" s="1">
        <v>2003</v>
      </c>
      <c r="B9022" s="1">
        <v>27</v>
      </c>
      <c r="C9022" s="1">
        <v>367469.69</v>
      </c>
      <c r="D9022" s="1">
        <v>368444.51</v>
      </c>
      <c r="E9022" s="1">
        <v>735914.2</v>
      </c>
    </row>
    <row r="9023" spans="1:5">
      <c r="A9023" s="1">
        <v>2003</v>
      </c>
      <c r="B9023" s="1">
        <v>28</v>
      </c>
      <c r="C9023" s="1">
        <v>381267.63</v>
      </c>
      <c r="D9023" s="1">
        <v>381754.66</v>
      </c>
      <c r="E9023" s="1">
        <v>763022.29</v>
      </c>
    </row>
    <row r="9024" spans="1:5">
      <c r="A9024" s="1">
        <v>2003</v>
      </c>
      <c r="B9024" s="1">
        <v>29</v>
      </c>
      <c r="C9024" s="1">
        <v>395716.2</v>
      </c>
      <c r="D9024" s="1">
        <v>395387.64</v>
      </c>
      <c r="E9024" s="1">
        <v>791103.84</v>
      </c>
    </row>
    <row r="9025" spans="1:5">
      <c r="A9025" s="1">
        <v>2003</v>
      </c>
      <c r="B9025" s="1">
        <v>30</v>
      </c>
      <c r="C9025" s="1">
        <v>417059.32</v>
      </c>
      <c r="D9025" s="1">
        <v>413913.87</v>
      </c>
      <c r="E9025" s="1">
        <v>830973.18</v>
      </c>
    </row>
    <row r="9026" spans="1:5">
      <c r="A9026" s="1">
        <v>2003</v>
      </c>
      <c r="B9026" s="1">
        <v>31</v>
      </c>
      <c r="C9026" s="1">
        <v>435793.86</v>
      </c>
      <c r="D9026" s="1">
        <v>428858.41</v>
      </c>
      <c r="E9026" s="1">
        <v>864652.26</v>
      </c>
    </row>
    <row r="9027" spans="1:5">
      <c r="A9027" s="1">
        <v>2003</v>
      </c>
      <c r="B9027" s="1">
        <v>32</v>
      </c>
      <c r="C9027" s="1">
        <v>454160.22</v>
      </c>
      <c r="D9027" s="1">
        <v>445308.45</v>
      </c>
      <c r="E9027" s="1">
        <v>899468.67</v>
      </c>
    </row>
    <row r="9028" spans="1:5">
      <c r="A9028" s="1">
        <v>2003</v>
      </c>
      <c r="B9028" s="1">
        <v>33</v>
      </c>
      <c r="C9028" s="1">
        <v>449229.06</v>
      </c>
      <c r="D9028" s="1">
        <v>440359.54</v>
      </c>
      <c r="E9028" s="1">
        <v>889588.61</v>
      </c>
    </row>
    <row r="9029" spans="1:5">
      <c r="A9029" s="1">
        <v>2003</v>
      </c>
      <c r="B9029" s="1">
        <v>34</v>
      </c>
      <c r="C9029" s="1">
        <v>463315.71</v>
      </c>
      <c r="D9029" s="1">
        <v>453503.41</v>
      </c>
      <c r="E9029" s="1">
        <v>916819.11</v>
      </c>
    </row>
    <row r="9030" spans="1:5">
      <c r="A9030" s="1">
        <v>2003</v>
      </c>
      <c r="B9030" s="1">
        <v>35</v>
      </c>
      <c r="C9030" s="1">
        <v>466489.47</v>
      </c>
      <c r="D9030" s="1">
        <v>458469.02</v>
      </c>
      <c r="E9030" s="1">
        <v>924958.5</v>
      </c>
    </row>
    <row r="9031" spans="1:5">
      <c r="A9031" s="1">
        <v>2003</v>
      </c>
      <c r="B9031" s="1">
        <v>36</v>
      </c>
      <c r="C9031" s="1">
        <v>475460.83</v>
      </c>
      <c r="D9031" s="1">
        <v>469210.98</v>
      </c>
      <c r="E9031" s="1">
        <v>944671.81</v>
      </c>
    </row>
    <row r="9032" spans="1:5">
      <c r="A9032" s="1">
        <v>2003</v>
      </c>
      <c r="B9032" s="1">
        <v>37</v>
      </c>
      <c r="C9032" s="1">
        <v>476833.86</v>
      </c>
      <c r="D9032" s="1">
        <v>469508.85</v>
      </c>
      <c r="E9032" s="1">
        <v>946342.71</v>
      </c>
    </row>
    <row r="9033" spans="1:5">
      <c r="A9033" s="1">
        <v>2003</v>
      </c>
      <c r="B9033" s="1">
        <v>38</v>
      </c>
      <c r="C9033" s="1">
        <v>479271.45</v>
      </c>
      <c r="D9033" s="1">
        <v>470008.6</v>
      </c>
      <c r="E9033" s="1">
        <v>949280.06</v>
      </c>
    </row>
    <row r="9034" spans="1:5">
      <c r="A9034" s="1">
        <v>2003</v>
      </c>
      <c r="B9034" s="1">
        <v>39</v>
      </c>
      <c r="C9034" s="1">
        <v>475097.72</v>
      </c>
      <c r="D9034" s="1">
        <v>465172.23</v>
      </c>
      <c r="E9034" s="1">
        <v>940269.95</v>
      </c>
    </row>
    <row r="9035" spans="1:5">
      <c r="A9035" s="1">
        <v>2003</v>
      </c>
      <c r="B9035" s="1">
        <v>40</v>
      </c>
      <c r="C9035" s="1">
        <v>469011.96</v>
      </c>
      <c r="D9035" s="1">
        <v>458649.45</v>
      </c>
      <c r="E9035" s="1">
        <v>927661.42</v>
      </c>
    </row>
    <row r="9036" spans="1:5">
      <c r="A9036" s="1">
        <v>2003</v>
      </c>
      <c r="B9036" s="1">
        <v>41</v>
      </c>
      <c r="C9036" s="1">
        <v>458881.51</v>
      </c>
      <c r="D9036" s="1">
        <v>449778.64</v>
      </c>
      <c r="E9036" s="1">
        <v>908660.15</v>
      </c>
    </row>
    <row r="9037" spans="1:5">
      <c r="A9037" s="1">
        <v>2003</v>
      </c>
      <c r="B9037" s="1">
        <v>42</v>
      </c>
      <c r="C9037" s="1">
        <v>444656.08</v>
      </c>
      <c r="D9037" s="1">
        <v>437447.31</v>
      </c>
      <c r="E9037" s="1">
        <v>882103.39</v>
      </c>
    </row>
    <row r="9038" spans="1:5">
      <c r="A9038" s="1">
        <v>2003</v>
      </c>
      <c r="B9038" s="1">
        <v>43</v>
      </c>
      <c r="C9038" s="1">
        <v>426796.92</v>
      </c>
      <c r="D9038" s="1">
        <v>420896.9</v>
      </c>
      <c r="E9038" s="1">
        <v>847693.81</v>
      </c>
    </row>
    <row r="9039" spans="1:5">
      <c r="A9039" s="1">
        <v>2003</v>
      </c>
      <c r="B9039" s="1">
        <v>44</v>
      </c>
      <c r="C9039" s="1">
        <v>422805.4</v>
      </c>
      <c r="D9039" s="1">
        <v>417244.02</v>
      </c>
      <c r="E9039" s="1">
        <v>840049.42</v>
      </c>
    </row>
    <row r="9040" spans="1:5">
      <c r="A9040" s="1">
        <v>2003</v>
      </c>
      <c r="B9040" s="1">
        <v>45</v>
      </c>
      <c r="C9040" s="1">
        <v>411594.87</v>
      </c>
      <c r="D9040" s="1">
        <v>406207.26</v>
      </c>
      <c r="E9040" s="1">
        <v>817802.13</v>
      </c>
    </row>
    <row r="9041" spans="1:5">
      <c r="A9041" s="1">
        <v>2003</v>
      </c>
      <c r="B9041" s="1">
        <v>46</v>
      </c>
      <c r="C9041" s="1">
        <v>398736.79</v>
      </c>
      <c r="D9041" s="1">
        <v>392459.51</v>
      </c>
      <c r="E9041" s="1">
        <v>791196.3</v>
      </c>
    </row>
    <row r="9042" spans="1:5">
      <c r="A9042" s="1">
        <v>2003</v>
      </c>
      <c r="B9042" s="1">
        <v>47</v>
      </c>
      <c r="C9042" s="1">
        <v>387926.65</v>
      </c>
      <c r="D9042" s="1">
        <v>380942.33</v>
      </c>
      <c r="E9042" s="1">
        <v>768868.98</v>
      </c>
    </row>
    <row r="9043" spans="1:5">
      <c r="A9043" s="1">
        <v>2003</v>
      </c>
      <c r="B9043" s="1">
        <v>48</v>
      </c>
      <c r="C9043" s="1">
        <v>376911.56</v>
      </c>
      <c r="D9043" s="1">
        <v>369836.32</v>
      </c>
      <c r="E9043" s="1">
        <v>746747.88</v>
      </c>
    </row>
    <row r="9044" spans="1:5">
      <c r="A9044" s="1">
        <v>2003</v>
      </c>
      <c r="B9044" s="1">
        <v>49</v>
      </c>
      <c r="C9044" s="1">
        <v>377046.48</v>
      </c>
      <c r="D9044" s="1">
        <v>369946.7</v>
      </c>
      <c r="E9044" s="1">
        <v>746993.18</v>
      </c>
    </row>
    <row r="9045" spans="1:5">
      <c r="A9045" s="1">
        <v>2003</v>
      </c>
      <c r="B9045" s="1">
        <v>50</v>
      </c>
      <c r="C9045" s="1">
        <v>373567.01</v>
      </c>
      <c r="D9045" s="1">
        <v>366881.79</v>
      </c>
      <c r="E9045" s="1">
        <v>740448.8</v>
      </c>
    </row>
    <row r="9046" spans="1:5">
      <c r="A9046" s="1">
        <v>2003</v>
      </c>
      <c r="B9046" s="1">
        <v>51</v>
      </c>
      <c r="C9046" s="1">
        <v>368674.15</v>
      </c>
      <c r="D9046" s="1">
        <v>362052.17</v>
      </c>
      <c r="E9046" s="1">
        <v>730726.32</v>
      </c>
    </row>
    <row r="9047" spans="1:5">
      <c r="A9047" s="1">
        <v>2003</v>
      </c>
      <c r="B9047" s="1">
        <v>52</v>
      </c>
      <c r="C9047" s="1">
        <v>374081.89</v>
      </c>
      <c r="D9047" s="1">
        <v>366796.14</v>
      </c>
      <c r="E9047" s="1">
        <v>740878.03</v>
      </c>
    </row>
    <row r="9048" spans="1:5">
      <c r="A9048" s="1">
        <v>2003</v>
      </c>
      <c r="B9048" s="1">
        <v>53</v>
      </c>
      <c r="C9048" s="1">
        <v>382636.73</v>
      </c>
      <c r="D9048" s="1">
        <v>374837.86</v>
      </c>
      <c r="E9048" s="1">
        <v>757474.59</v>
      </c>
    </row>
    <row r="9049" spans="1:5">
      <c r="A9049" s="1">
        <v>2003</v>
      </c>
      <c r="B9049" s="1">
        <v>54</v>
      </c>
      <c r="C9049" s="1">
        <v>396751.68</v>
      </c>
      <c r="D9049" s="1">
        <v>388949</v>
      </c>
      <c r="E9049" s="1">
        <v>785700.69</v>
      </c>
    </row>
    <row r="9050" spans="1:5">
      <c r="A9050" s="1">
        <v>2003</v>
      </c>
      <c r="B9050" s="1">
        <v>55</v>
      </c>
      <c r="C9050" s="1">
        <v>414342.73</v>
      </c>
      <c r="D9050" s="1">
        <v>406370.87</v>
      </c>
      <c r="E9050" s="1">
        <v>820713.6</v>
      </c>
    </row>
    <row r="9051" spans="1:5">
      <c r="A9051" s="1">
        <v>2003</v>
      </c>
      <c r="B9051" s="1">
        <v>56</v>
      </c>
      <c r="C9051" s="1">
        <v>437293.56</v>
      </c>
      <c r="D9051" s="1">
        <v>428672.72</v>
      </c>
      <c r="E9051" s="1">
        <v>865966.28</v>
      </c>
    </row>
    <row r="9052" spans="1:5">
      <c r="A9052" s="1">
        <v>2003</v>
      </c>
      <c r="B9052" s="1">
        <v>57</v>
      </c>
      <c r="C9052" s="1">
        <v>368545.4</v>
      </c>
      <c r="D9052" s="1">
        <v>360641.21</v>
      </c>
      <c r="E9052" s="1">
        <v>729186.61</v>
      </c>
    </row>
    <row r="9053" spans="1:5">
      <c r="A9053" s="1">
        <v>2003</v>
      </c>
      <c r="B9053" s="1">
        <v>58</v>
      </c>
      <c r="C9053" s="1">
        <v>353750.19</v>
      </c>
      <c r="D9053" s="1">
        <v>345490.32</v>
      </c>
      <c r="E9053" s="1">
        <v>699240.51</v>
      </c>
    </row>
    <row r="9054" spans="1:5">
      <c r="A9054" s="1">
        <v>2003</v>
      </c>
      <c r="B9054" s="1">
        <v>59</v>
      </c>
      <c r="C9054" s="1">
        <v>342526.2</v>
      </c>
      <c r="D9054" s="1">
        <v>334222.73</v>
      </c>
      <c r="E9054" s="1">
        <v>676748.93</v>
      </c>
    </row>
    <row r="9055" spans="1:5">
      <c r="A9055" s="1">
        <v>2003</v>
      </c>
      <c r="B9055" s="1">
        <v>60</v>
      </c>
      <c r="C9055" s="1">
        <v>331616.90000000002</v>
      </c>
      <c r="D9055" s="1">
        <v>321568.68</v>
      </c>
      <c r="E9055" s="1">
        <v>653185.57999999996</v>
      </c>
    </row>
    <row r="9056" spans="1:5">
      <c r="A9056" s="1">
        <v>2003</v>
      </c>
      <c r="B9056" s="1">
        <v>61</v>
      </c>
      <c r="C9056" s="1">
        <v>305070.3</v>
      </c>
      <c r="D9056" s="1">
        <v>293178.43</v>
      </c>
      <c r="E9056" s="1">
        <v>598248.73</v>
      </c>
    </row>
    <row r="9057" spans="1:5">
      <c r="A9057" s="1">
        <v>2003</v>
      </c>
      <c r="B9057" s="1">
        <v>62</v>
      </c>
      <c r="C9057" s="1">
        <v>286513.15000000002</v>
      </c>
      <c r="D9057" s="1">
        <v>273442.90000000002</v>
      </c>
      <c r="E9057" s="1">
        <v>559956.05000000005</v>
      </c>
    </row>
    <row r="9058" spans="1:5">
      <c r="A9058" s="1">
        <v>2003</v>
      </c>
      <c r="B9058" s="1">
        <v>63</v>
      </c>
      <c r="C9058" s="1">
        <v>292847.09999999998</v>
      </c>
      <c r="D9058" s="1">
        <v>278340.11</v>
      </c>
      <c r="E9058" s="1">
        <v>571187.21</v>
      </c>
    </row>
    <row r="9059" spans="1:5">
      <c r="A9059" s="1">
        <v>2003</v>
      </c>
      <c r="B9059" s="1">
        <v>64</v>
      </c>
      <c r="C9059" s="1">
        <v>294339.42</v>
      </c>
      <c r="D9059" s="1">
        <v>278986.18</v>
      </c>
      <c r="E9059" s="1">
        <v>573325.6</v>
      </c>
    </row>
    <row r="9060" spans="1:5">
      <c r="A9060" s="1">
        <v>2003</v>
      </c>
      <c r="B9060" s="1">
        <v>65</v>
      </c>
      <c r="C9060" s="1">
        <v>292581.19</v>
      </c>
      <c r="D9060" s="1">
        <v>275887.86</v>
      </c>
      <c r="E9060" s="1">
        <v>568469.05000000005</v>
      </c>
    </row>
    <row r="9061" spans="1:5">
      <c r="A9061" s="1">
        <v>2003</v>
      </c>
      <c r="B9061" s="1">
        <v>66</v>
      </c>
      <c r="C9061" s="1">
        <v>283994.18</v>
      </c>
      <c r="D9061" s="1">
        <v>265418.95</v>
      </c>
      <c r="E9061" s="1">
        <v>549413.13</v>
      </c>
    </row>
    <row r="9062" spans="1:5">
      <c r="A9062" s="1">
        <v>2003</v>
      </c>
      <c r="B9062" s="1">
        <v>67</v>
      </c>
      <c r="C9062" s="1">
        <v>276662.07</v>
      </c>
      <c r="D9062" s="1">
        <v>255829.08</v>
      </c>
      <c r="E9062" s="1">
        <v>532491.15</v>
      </c>
    </row>
    <row r="9063" spans="1:5">
      <c r="A9063" s="1">
        <v>2003</v>
      </c>
      <c r="B9063" s="1">
        <v>68</v>
      </c>
      <c r="C9063" s="1">
        <v>268367.73</v>
      </c>
      <c r="D9063" s="1">
        <v>245391.12</v>
      </c>
      <c r="E9063" s="1">
        <v>513758.86</v>
      </c>
    </row>
    <row r="9064" spans="1:5">
      <c r="A9064" s="1">
        <v>2003</v>
      </c>
      <c r="B9064" s="1">
        <v>69</v>
      </c>
      <c r="C9064" s="1">
        <v>261093.1</v>
      </c>
      <c r="D9064" s="1">
        <v>234791.62</v>
      </c>
      <c r="E9064" s="1">
        <v>495884.71</v>
      </c>
    </row>
    <row r="9065" spans="1:5">
      <c r="A9065" s="1">
        <v>2003</v>
      </c>
      <c r="B9065" s="1">
        <v>70</v>
      </c>
      <c r="C9065" s="1">
        <v>258158.52</v>
      </c>
      <c r="D9065" s="1">
        <v>227866.1</v>
      </c>
      <c r="E9065" s="1">
        <v>486024.62</v>
      </c>
    </row>
    <row r="9066" spans="1:5">
      <c r="A9066" s="1">
        <v>2003</v>
      </c>
      <c r="B9066" s="1">
        <v>71</v>
      </c>
      <c r="C9066" s="1">
        <v>258641.12</v>
      </c>
      <c r="D9066" s="1">
        <v>223609.88</v>
      </c>
      <c r="E9066" s="1">
        <v>482251</v>
      </c>
    </row>
    <row r="9067" spans="1:5">
      <c r="A9067" s="1">
        <v>2003</v>
      </c>
      <c r="B9067" s="1">
        <v>72</v>
      </c>
      <c r="C9067" s="1">
        <v>257764.58</v>
      </c>
      <c r="D9067" s="1">
        <v>217024.35</v>
      </c>
      <c r="E9067" s="1">
        <v>474788.92</v>
      </c>
    </row>
    <row r="9068" spans="1:5">
      <c r="A9068" s="1">
        <v>2003</v>
      </c>
      <c r="B9068" s="1">
        <v>73</v>
      </c>
      <c r="C9068" s="1">
        <v>252560.98</v>
      </c>
      <c r="D9068" s="1">
        <v>207062.6</v>
      </c>
      <c r="E9068" s="1">
        <v>459623.57</v>
      </c>
    </row>
    <row r="9069" spans="1:5">
      <c r="A9069" s="1">
        <v>2003</v>
      </c>
      <c r="B9069" s="1">
        <v>74</v>
      </c>
      <c r="C9069" s="1">
        <v>243500.22</v>
      </c>
      <c r="D9069" s="1">
        <v>195140.82</v>
      </c>
      <c r="E9069" s="1">
        <v>438641.04</v>
      </c>
    </row>
    <row r="9070" spans="1:5">
      <c r="A9070" s="1">
        <v>2003</v>
      </c>
      <c r="B9070" s="1">
        <v>75</v>
      </c>
      <c r="C9070" s="1">
        <v>234750.1</v>
      </c>
      <c r="D9070" s="1">
        <v>184195.58</v>
      </c>
      <c r="E9070" s="1">
        <v>418945.68</v>
      </c>
    </row>
    <row r="9071" spans="1:5">
      <c r="A9071" s="1">
        <v>2003</v>
      </c>
      <c r="B9071" s="1">
        <v>76</v>
      </c>
      <c r="C9071" s="1">
        <v>229061.73</v>
      </c>
      <c r="D9071" s="1">
        <v>175105.26</v>
      </c>
      <c r="E9071" s="1">
        <v>404166.99</v>
      </c>
    </row>
    <row r="9072" spans="1:5">
      <c r="A9072" s="1">
        <v>2003</v>
      </c>
      <c r="B9072" s="1">
        <v>77</v>
      </c>
      <c r="C9072" s="1">
        <v>223544.02</v>
      </c>
      <c r="D9072" s="1">
        <v>165180.31</v>
      </c>
      <c r="E9072" s="1">
        <v>388724.33</v>
      </c>
    </row>
    <row r="9073" spans="1:5">
      <c r="A9073" s="1">
        <v>2003</v>
      </c>
      <c r="B9073" s="1">
        <v>78</v>
      </c>
      <c r="C9073" s="1">
        <v>216245.9</v>
      </c>
      <c r="D9073" s="1">
        <v>153508.72</v>
      </c>
      <c r="E9073" s="1">
        <v>369754.62</v>
      </c>
    </row>
    <row r="9074" spans="1:5">
      <c r="A9074" s="1">
        <v>2003</v>
      </c>
      <c r="B9074" s="1">
        <v>79</v>
      </c>
      <c r="C9074" s="1">
        <v>208697.75</v>
      </c>
      <c r="D9074" s="1">
        <v>141776.26999999999</v>
      </c>
      <c r="E9074" s="1">
        <v>350474.02</v>
      </c>
    </row>
    <row r="9075" spans="1:5">
      <c r="A9075" s="1">
        <v>2003</v>
      </c>
      <c r="B9075" s="1">
        <v>80</v>
      </c>
      <c r="C9075" s="1">
        <v>201301.27</v>
      </c>
      <c r="D9075" s="1">
        <v>129662.22</v>
      </c>
      <c r="E9075" s="1">
        <v>330963.49</v>
      </c>
    </row>
    <row r="9076" spans="1:5">
      <c r="A9076" s="1">
        <v>2003</v>
      </c>
      <c r="B9076" s="1">
        <v>81</v>
      </c>
      <c r="C9076" s="1">
        <v>197489.4</v>
      </c>
      <c r="D9076" s="1">
        <v>121491.19</v>
      </c>
      <c r="E9076" s="1">
        <v>318980.59000000003</v>
      </c>
    </row>
    <row r="9077" spans="1:5">
      <c r="A9077" s="1">
        <v>2003</v>
      </c>
      <c r="B9077" s="1">
        <v>82</v>
      </c>
      <c r="C9077" s="1">
        <v>200542.71</v>
      </c>
      <c r="D9077" s="1">
        <v>117139.31</v>
      </c>
      <c r="E9077" s="1">
        <v>317682.03000000003</v>
      </c>
    </row>
    <row r="9078" spans="1:5">
      <c r="A9078" s="1">
        <v>2003</v>
      </c>
      <c r="B9078" s="1">
        <v>83</v>
      </c>
      <c r="C9078" s="1">
        <v>171275.68</v>
      </c>
      <c r="D9078" s="1">
        <v>95308.14</v>
      </c>
      <c r="E9078" s="1">
        <v>266583.82</v>
      </c>
    </row>
    <row r="9079" spans="1:5">
      <c r="A9079" s="1">
        <v>2003</v>
      </c>
      <c r="B9079" s="1">
        <v>84</v>
      </c>
      <c r="C9079" s="1">
        <v>125510.38</v>
      </c>
      <c r="D9079" s="1">
        <v>66078.080000000002</v>
      </c>
      <c r="E9079" s="1">
        <v>191588.45</v>
      </c>
    </row>
    <row r="9080" spans="1:5">
      <c r="A9080" s="1">
        <v>2003</v>
      </c>
      <c r="B9080" s="1">
        <v>85</v>
      </c>
      <c r="C9080" s="1">
        <v>106878.12</v>
      </c>
      <c r="D9080" s="1">
        <v>52892.99</v>
      </c>
      <c r="E9080" s="1">
        <v>159771.10999999999</v>
      </c>
    </row>
    <row r="9081" spans="1:5">
      <c r="A9081" s="1">
        <v>2003</v>
      </c>
      <c r="B9081" s="1">
        <v>86</v>
      </c>
      <c r="C9081" s="1">
        <v>103885.7</v>
      </c>
      <c r="D9081" s="1">
        <v>48574.17</v>
      </c>
      <c r="E9081" s="1">
        <v>152459.87</v>
      </c>
    </row>
    <row r="9082" spans="1:5">
      <c r="A9082" s="1">
        <v>2003</v>
      </c>
      <c r="B9082" s="1">
        <v>87</v>
      </c>
      <c r="C9082" s="1">
        <v>100637.05</v>
      </c>
      <c r="D9082" s="1">
        <v>44284.1</v>
      </c>
      <c r="E9082" s="1">
        <v>144921.14000000001</v>
      </c>
    </row>
    <row r="9083" spans="1:5">
      <c r="A9083" s="1">
        <v>2003</v>
      </c>
      <c r="B9083" s="1">
        <v>88</v>
      </c>
      <c r="C9083" s="1">
        <v>92647.01</v>
      </c>
      <c r="D9083" s="1">
        <v>38014.949999999997</v>
      </c>
      <c r="E9083" s="1">
        <v>130661.96</v>
      </c>
    </row>
    <row r="9084" spans="1:5">
      <c r="A9084" s="1">
        <v>2003</v>
      </c>
      <c r="B9084" s="1">
        <v>89</v>
      </c>
      <c r="C9084" s="1">
        <v>82259.61</v>
      </c>
      <c r="D9084" s="1">
        <v>31337.5</v>
      </c>
      <c r="E9084" s="1">
        <v>113597.11</v>
      </c>
    </row>
    <row r="9085" spans="1:5">
      <c r="A9085" s="1">
        <v>2003</v>
      </c>
      <c r="B9085" s="1">
        <v>90</v>
      </c>
      <c r="C9085" s="1">
        <v>68818.179999999993</v>
      </c>
      <c r="D9085" s="1">
        <v>24458.959999999999</v>
      </c>
      <c r="E9085" s="1">
        <v>93277.14</v>
      </c>
    </row>
    <row r="9086" spans="1:5">
      <c r="A9086" s="1">
        <v>2003</v>
      </c>
      <c r="B9086" s="1">
        <v>91</v>
      </c>
      <c r="C9086" s="1">
        <v>56143.14</v>
      </c>
      <c r="D9086" s="1">
        <v>18654.73</v>
      </c>
      <c r="E9086" s="1">
        <v>74797.87</v>
      </c>
    </row>
    <row r="9087" spans="1:5">
      <c r="A9087" s="1">
        <v>2003</v>
      </c>
      <c r="B9087" s="1">
        <v>92</v>
      </c>
      <c r="C9087" s="1">
        <v>45213.52</v>
      </c>
      <c r="D9087" s="1">
        <v>13785.99</v>
      </c>
      <c r="E9087" s="1">
        <v>58999.51</v>
      </c>
    </row>
    <row r="9088" spans="1:5">
      <c r="A9088" s="1">
        <v>2003</v>
      </c>
      <c r="B9088" s="1">
        <v>93</v>
      </c>
      <c r="C9088" s="1">
        <v>35869.01</v>
      </c>
      <c r="D9088" s="1">
        <v>9929.4</v>
      </c>
      <c r="E9088" s="1">
        <v>45798.41</v>
      </c>
    </row>
    <row r="9089" spans="1:5">
      <c r="A9089" s="1">
        <v>2003</v>
      </c>
      <c r="B9089" s="1">
        <v>94</v>
      </c>
      <c r="C9089" s="1">
        <v>27901.13</v>
      </c>
      <c r="D9089" s="1">
        <v>7090.94</v>
      </c>
      <c r="E9089" s="1">
        <v>34992.06</v>
      </c>
    </row>
    <row r="9090" spans="1:5">
      <c r="A9090" s="1">
        <v>2003</v>
      </c>
      <c r="B9090" s="1">
        <v>95</v>
      </c>
      <c r="C9090" s="1">
        <v>20789.830000000002</v>
      </c>
      <c r="D9090" s="1">
        <v>4817.79</v>
      </c>
      <c r="E9090" s="1">
        <v>25607.63</v>
      </c>
    </row>
    <row r="9091" spans="1:5">
      <c r="A9091" s="1">
        <v>2003</v>
      </c>
      <c r="B9091" s="1">
        <v>96</v>
      </c>
      <c r="C9091" s="1">
        <v>14854.48</v>
      </c>
      <c r="D9091" s="1">
        <v>3106.22</v>
      </c>
      <c r="E9091" s="1">
        <v>17960.7</v>
      </c>
    </row>
    <row r="9092" spans="1:5">
      <c r="A9092" s="1">
        <v>2003</v>
      </c>
      <c r="B9092" s="1">
        <v>97</v>
      </c>
      <c r="C9092" s="1">
        <v>10268.790000000001</v>
      </c>
      <c r="D9092" s="1">
        <v>1969.84</v>
      </c>
      <c r="E9092" s="1">
        <v>12238.63</v>
      </c>
    </row>
    <row r="9093" spans="1:5">
      <c r="A9093" s="1">
        <v>2003</v>
      </c>
      <c r="B9093" s="1">
        <v>98</v>
      </c>
      <c r="C9093" s="1">
        <v>6911.12</v>
      </c>
      <c r="D9093" s="1">
        <v>1200.55</v>
      </c>
      <c r="E9093" s="1">
        <v>8111.67</v>
      </c>
    </row>
    <row r="9094" spans="1:5">
      <c r="A9094" s="1">
        <v>2003</v>
      </c>
      <c r="B9094" s="1">
        <v>99</v>
      </c>
      <c r="C9094" s="1">
        <v>4632.4799999999996</v>
      </c>
      <c r="D9094" s="1">
        <v>698.88</v>
      </c>
      <c r="E9094" s="1">
        <v>5331.36</v>
      </c>
    </row>
    <row r="9095" spans="1:5">
      <c r="A9095" s="1">
        <v>2003</v>
      </c>
      <c r="B9095" s="1">
        <v>100</v>
      </c>
      <c r="C9095" s="1">
        <v>2958.3</v>
      </c>
      <c r="D9095" s="1">
        <v>376.75</v>
      </c>
      <c r="E9095" s="1">
        <v>3335.04</v>
      </c>
    </row>
    <row r="9096" spans="1:5">
      <c r="A9096" s="1">
        <v>2003</v>
      </c>
      <c r="B9096" s="1">
        <v>101</v>
      </c>
      <c r="C9096" s="1">
        <v>1783.88</v>
      </c>
      <c r="D9096" s="1">
        <v>201.74</v>
      </c>
      <c r="E9096" s="1">
        <v>1985.62</v>
      </c>
    </row>
    <row r="9097" spans="1:5">
      <c r="A9097" s="1">
        <v>2003</v>
      </c>
      <c r="B9097" s="1">
        <v>102</v>
      </c>
      <c r="C9097" s="1">
        <v>1046.48</v>
      </c>
      <c r="D9097" s="1">
        <v>113.81</v>
      </c>
      <c r="E9097" s="1">
        <v>1160.29</v>
      </c>
    </row>
    <row r="9098" spans="1:5">
      <c r="A9098" s="1">
        <v>2003</v>
      </c>
      <c r="B9098" s="1">
        <v>103</v>
      </c>
      <c r="C9098" s="1">
        <v>583.66999999999996</v>
      </c>
      <c r="D9098" s="1">
        <v>59.28</v>
      </c>
      <c r="E9098" s="1">
        <v>642.94000000000005</v>
      </c>
    </row>
    <row r="9099" spans="1:5">
      <c r="A9099" s="1">
        <v>2003</v>
      </c>
      <c r="B9099" s="1">
        <v>104</v>
      </c>
      <c r="C9099" s="1">
        <v>301.60000000000002</v>
      </c>
      <c r="D9099" s="1">
        <v>27.1</v>
      </c>
      <c r="E9099" s="1">
        <v>328.7</v>
      </c>
    </row>
    <row r="9100" spans="1:5">
      <c r="A9100" s="1">
        <v>2003</v>
      </c>
      <c r="B9100" s="1">
        <v>105</v>
      </c>
      <c r="C9100" s="1">
        <v>164.64</v>
      </c>
      <c r="D9100" s="1">
        <v>12.57</v>
      </c>
      <c r="E9100" s="1">
        <v>177.21</v>
      </c>
    </row>
    <row r="9101" spans="1:5">
      <c r="A9101" s="1">
        <v>2003</v>
      </c>
      <c r="B9101" s="1">
        <v>106</v>
      </c>
      <c r="C9101" s="1">
        <v>88.13</v>
      </c>
      <c r="D9101" s="1">
        <v>5.82</v>
      </c>
      <c r="E9101" s="1">
        <v>93.94</v>
      </c>
    </row>
    <row r="9102" spans="1:5">
      <c r="A9102" s="1">
        <v>2003</v>
      </c>
      <c r="B9102" s="1">
        <v>107</v>
      </c>
      <c r="C9102" s="1">
        <v>40.130000000000003</v>
      </c>
      <c r="D9102" s="1">
        <v>2.58</v>
      </c>
      <c r="E9102" s="1">
        <v>42.7</v>
      </c>
    </row>
    <row r="9103" spans="1:5">
      <c r="A9103" s="1">
        <v>2003</v>
      </c>
      <c r="B9103" s="1">
        <v>108</v>
      </c>
      <c r="C9103" s="1">
        <v>21.13</v>
      </c>
      <c r="D9103" s="1">
        <v>0.96</v>
      </c>
      <c r="E9103" s="1">
        <v>22.08</v>
      </c>
    </row>
    <row r="9104" spans="1:5">
      <c r="A9104" s="1">
        <v>2003</v>
      </c>
      <c r="B9104" s="1">
        <v>109</v>
      </c>
      <c r="C9104" s="1">
        <v>9.3800000000000008</v>
      </c>
      <c r="D9104" s="1">
        <v>0.23</v>
      </c>
      <c r="E9104" s="1">
        <v>9.61</v>
      </c>
    </row>
    <row r="9105" spans="1:5">
      <c r="A9105" s="1">
        <v>2003</v>
      </c>
      <c r="B9105" s="1" t="s">
        <v>121</v>
      </c>
      <c r="C9105" s="1">
        <v>4.91</v>
      </c>
      <c r="D9105" s="1">
        <v>0</v>
      </c>
      <c r="E9105" s="1">
        <v>4.91</v>
      </c>
    </row>
    <row r="9106" spans="1:5">
      <c r="A9106" s="1">
        <v>2004</v>
      </c>
      <c r="B9106" s="1">
        <v>0</v>
      </c>
      <c r="C9106" s="1">
        <v>341589.5</v>
      </c>
      <c r="D9106" s="1">
        <v>359994.81</v>
      </c>
      <c r="E9106" s="1">
        <v>701584.31</v>
      </c>
    </row>
    <row r="9107" spans="1:5">
      <c r="A9107" s="1">
        <v>2004</v>
      </c>
      <c r="B9107" s="1">
        <v>1</v>
      </c>
      <c r="C9107" s="1">
        <v>331646.77</v>
      </c>
      <c r="D9107" s="1">
        <v>349631.34</v>
      </c>
      <c r="E9107" s="1">
        <v>681278.1</v>
      </c>
    </row>
    <row r="9108" spans="1:5">
      <c r="A9108" s="1">
        <v>2004</v>
      </c>
      <c r="B9108" s="1">
        <v>2</v>
      </c>
      <c r="C9108" s="1">
        <v>324663.23</v>
      </c>
      <c r="D9108" s="1">
        <v>341021.18</v>
      </c>
      <c r="E9108" s="1">
        <v>665684.41</v>
      </c>
    </row>
    <row r="9109" spans="1:5">
      <c r="A9109" s="1">
        <v>2004</v>
      </c>
      <c r="B9109" s="1">
        <v>3</v>
      </c>
      <c r="C9109" s="1">
        <v>328997.63</v>
      </c>
      <c r="D9109" s="1">
        <v>344841</v>
      </c>
      <c r="E9109" s="1">
        <v>673838.63</v>
      </c>
    </row>
    <row r="9110" spans="1:5">
      <c r="A9110" s="1">
        <v>2004</v>
      </c>
      <c r="B9110" s="1">
        <v>4</v>
      </c>
      <c r="C9110" s="1">
        <v>336167.55</v>
      </c>
      <c r="D9110" s="1">
        <v>353012.26</v>
      </c>
      <c r="E9110" s="1">
        <v>689179.81</v>
      </c>
    </row>
    <row r="9111" spans="1:5">
      <c r="A9111" s="1">
        <v>2004</v>
      </c>
      <c r="B9111" s="1">
        <v>5</v>
      </c>
      <c r="C9111" s="1">
        <v>345489.37</v>
      </c>
      <c r="D9111" s="1">
        <v>362430.97</v>
      </c>
      <c r="E9111" s="1">
        <v>707920.34</v>
      </c>
    </row>
    <row r="9112" spans="1:5">
      <c r="A9112" s="1">
        <v>2004</v>
      </c>
      <c r="B9112" s="1">
        <v>6</v>
      </c>
      <c r="C9112" s="1">
        <v>352980.35</v>
      </c>
      <c r="D9112" s="1">
        <v>369719.14</v>
      </c>
      <c r="E9112" s="1">
        <v>722699.49</v>
      </c>
    </row>
    <row r="9113" spans="1:5">
      <c r="A9113" s="1">
        <v>2004</v>
      </c>
      <c r="B9113" s="1">
        <v>7</v>
      </c>
      <c r="C9113" s="1">
        <v>361681</v>
      </c>
      <c r="D9113" s="1">
        <v>379738.65</v>
      </c>
      <c r="E9113" s="1">
        <v>741419.65</v>
      </c>
    </row>
    <row r="9114" spans="1:5">
      <c r="A9114" s="1">
        <v>2004</v>
      </c>
      <c r="B9114" s="1">
        <v>8</v>
      </c>
      <c r="C9114" s="1">
        <v>356999.37</v>
      </c>
      <c r="D9114" s="1">
        <v>375975.79</v>
      </c>
      <c r="E9114" s="1">
        <v>732975.16</v>
      </c>
    </row>
    <row r="9115" spans="1:5">
      <c r="A9115" s="1">
        <v>2004</v>
      </c>
      <c r="B9115" s="1">
        <v>9</v>
      </c>
      <c r="C9115" s="1">
        <v>361114.24</v>
      </c>
      <c r="D9115" s="1">
        <v>380005.55</v>
      </c>
      <c r="E9115" s="1">
        <v>741119.79</v>
      </c>
    </row>
    <row r="9116" spans="1:5">
      <c r="A9116" s="1">
        <v>2004</v>
      </c>
      <c r="B9116" s="1">
        <v>10</v>
      </c>
      <c r="C9116" s="1">
        <v>369223.32</v>
      </c>
      <c r="D9116" s="1">
        <v>388291.79</v>
      </c>
      <c r="E9116" s="1">
        <v>757515.11</v>
      </c>
    </row>
    <row r="9117" spans="1:5">
      <c r="A9117" s="1">
        <v>2004</v>
      </c>
      <c r="B9117" s="1">
        <v>11</v>
      </c>
      <c r="C9117" s="1">
        <v>372103.09</v>
      </c>
      <c r="D9117" s="1">
        <v>390484.69</v>
      </c>
      <c r="E9117" s="1">
        <v>762587.78</v>
      </c>
    </row>
    <row r="9118" spans="1:5">
      <c r="A9118" s="1">
        <v>2004</v>
      </c>
      <c r="B9118" s="1">
        <v>12</v>
      </c>
      <c r="C9118" s="1">
        <v>384279.86</v>
      </c>
      <c r="D9118" s="1">
        <v>401970.21</v>
      </c>
      <c r="E9118" s="1">
        <v>786250.08</v>
      </c>
    </row>
    <row r="9119" spans="1:5">
      <c r="A9119" s="1">
        <v>2004</v>
      </c>
      <c r="B9119" s="1">
        <v>13</v>
      </c>
      <c r="C9119" s="1">
        <v>387479.13</v>
      </c>
      <c r="D9119" s="1">
        <v>405749.94</v>
      </c>
      <c r="E9119" s="1">
        <v>793229.07</v>
      </c>
    </row>
    <row r="9120" spans="1:5">
      <c r="A9120" s="1">
        <v>2004</v>
      </c>
      <c r="B9120" s="1">
        <v>14</v>
      </c>
      <c r="C9120" s="1">
        <v>380153.82</v>
      </c>
      <c r="D9120" s="1">
        <v>398796.29</v>
      </c>
      <c r="E9120" s="1">
        <v>778950.11</v>
      </c>
    </row>
    <row r="9121" spans="1:5">
      <c r="A9121" s="1">
        <v>2004</v>
      </c>
      <c r="B9121" s="1">
        <v>15</v>
      </c>
      <c r="C9121" s="1">
        <v>379025.81</v>
      </c>
      <c r="D9121" s="1">
        <v>395414.22</v>
      </c>
      <c r="E9121" s="1">
        <v>774440.04</v>
      </c>
    </row>
    <row r="9122" spans="1:5">
      <c r="A9122" s="1">
        <v>2004</v>
      </c>
      <c r="B9122" s="1">
        <v>16</v>
      </c>
      <c r="C9122" s="1">
        <v>384172.17</v>
      </c>
      <c r="D9122" s="1">
        <v>397503.1</v>
      </c>
      <c r="E9122" s="1">
        <v>781675.26</v>
      </c>
    </row>
    <row r="9123" spans="1:5">
      <c r="A9123" s="1">
        <v>2004</v>
      </c>
      <c r="B9123" s="1">
        <v>17</v>
      </c>
      <c r="C9123" s="1">
        <v>378533.22</v>
      </c>
      <c r="D9123" s="1">
        <v>390008.34</v>
      </c>
      <c r="E9123" s="1">
        <v>768541.56</v>
      </c>
    </row>
    <row r="9124" spans="1:5">
      <c r="A9124" s="1">
        <v>2004</v>
      </c>
      <c r="B9124" s="1">
        <v>18</v>
      </c>
      <c r="C9124" s="1">
        <v>376782.35</v>
      </c>
      <c r="D9124" s="1">
        <v>390585.41</v>
      </c>
      <c r="E9124" s="1">
        <v>767367.76</v>
      </c>
    </row>
    <row r="9125" spans="1:5">
      <c r="A9125" s="1">
        <v>2004</v>
      </c>
      <c r="B9125" s="1">
        <v>19</v>
      </c>
      <c r="C9125" s="1">
        <v>381417.23</v>
      </c>
      <c r="D9125" s="1">
        <v>396902.66</v>
      </c>
      <c r="E9125" s="1">
        <v>778319.89</v>
      </c>
    </row>
    <row r="9126" spans="1:5">
      <c r="A9126" s="1">
        <v>2004</v>
      </c>
      <c r="B9126" s="1">
        <v>20</v>
      </c>
      <c r="C9126" s="1">
        <v>371591.11</v>
      </c>
      <c r="D9126" s="1">
        <v>386073.77</v>
      </c>
      <c r="E9126" s="1">
        <v>757664.88</v>
      </c>
    </row>
    <row r="9127" spans="1:5">
      <c r="A9127" s="1">
        <v>2004</v>
      </c>
      <c r="B9127" s="1">
        <v>21</v>
      </c>
      <c r="C9127" s="1">
        <v>373382.72</v>
      </c>
      <c r="D9127" s="1">
        <v>380422.53</v>
      </c>
      <c r="E9127" s="1">
        <v>753805.26</v>
      </c>
    </row>
    <row r="9128" spans="1:5">
      <c r="A9128" s="1">
        <v>2004</v>
      </c>
      <c r="B9128" s="1">
        <v>22</v>
      </c>
      <c r="C9128" s="1">
        <v>381007.98</v>
      </c>
      <c r="D9128" s="1">
        <v>379080.24</v>
      </c>
      <c r="E9128" s="1">
        <v>760088.21</v>
      </c>
    </row>
    <row r="9129" spans="1:5">
      <c r="A9129" s="1">
        <v>2004</v>
      </c>
      <c r="B9129" s="1">
        <v>23</v>
      </c>
      <c r="C9129" s="1">
        <v>391803.16</v>
      </c>
      <c r="D9129" s="1">
        <v>387834.64</v>
      </c>
      <c r="E9129" s="1">
        <v>779637.8</v>
      </c>
    </row>
    <row r="9130" spans="1:5">
      <c r="A9130" s="1">
        <v>2004</v>
      </c>
      <c r="B9130" s="1">
        <v>24</v>
      </c>
      <c r="C9130" s="1">
        <v>394248.62</v>
      </c>
      <c r="D9130" s="1">
        <v>391504.74</v>
      </c>
      <c r="E9130" s="1">
        <v>785753.36</v>
      </c>
    </row>
    <row r="9131" spans="1:5">
      <c r="A9131" s="1">
        <v>2004</v>
      </c>
      <c r="B9131" s="1">
        <v>25</v>
      </c>
      <c r="C9131" s="1">
        <v>385313.57</v>
      </c>
      <c r="D9131" s="1">
        <v>381342.32</v>
      </c>
      <c r="E9131" s="1">
        <v>766655.89</v>
      </c>
    </row>
    <row r="9132" spans="1:5">
      <c r="A9132" s="1">
        <v>2004</v>
      </c>
      <c r="B9132" s="1">
        <v>26</v>
      </c>
      <c r="C9132" s="1">
        <v>365590.16</v>
      </c>
      <c r="D9132" s="1">
        <v>361853.86</v>
      </c>
      <c r="E9132" s="1">
        <v>727444.02</v>
      </c>
    </row>
    <row r="9133" spans="1:5">
      <c r="A9133" s="1">
        <v>2004</v>
      </c>
      <c r="B9133" s="1">
        <v>27</v>
      </c>
      <c r="C9133" s="1">
        <v>361859.09</v>
      </c>
      <c r="D9133" s="1">
        <v>360473.65</v>
      </c>
      <c r="E9133" s="1">
        <v>722332.75</v>
      </c>
    </row>
    <row r="9134" spans="1:5">
      <c r="A9134" s="1">
        <v>2004</v>
      </c>
      <c r="B9134" s="1">
        <v>28</v>
      </c>
      <c r="C9134" s="1">
        <v>373475.5</v>
      </c>
      <c r="D9134" s="1">
        <v>373642.9</v>
      </c>
      <c r="E9134" s="1">
        <v>747118.41</v>
      </c>
    </row>
    <row r="9135" spans="1:5">
      <c r="A9135" s="1">
        <v>2004</v>
      </c>
      <c r="B9135" s="1">
        <v>29</v>
      </c>
      <c r="C9135" s="1">
        <v>386721.78</v>
      </c>
      <c r="D9135" s="1">
        <v>386464.15</v>
      </c>
      <c r="E9135" s="1">
        <v>773185.94</v>
      </c>
    </row>
    <row r="9136" spans="1:5">
      <c r="A9136" s="1">
        <v>2004</v>
      </c>
      <c r="B9136" s="1">
        <v>30</v>
      </c>
      <c r="C9136" s="1">
        <v>398661.12</v>
      </c>
      <c r="D9136" s="1">
        <v>396933.28</v>
      </c>
      <c r="E9136" s="1">
        <v>795594.4</v>
      </c>
    </row>
    <row r="9137" spans="1:5">
      <c r="A9137" s="1">
        <v>2004</v>
      </c>
      <c r="B9137" s="1">
        <v>31</v>
      </c>
      <c r="C9137" s="1">
        <v>419416.35</v>
      </c>
      <c r="D9137" s="1">
        <v>415472.62</v>
      </c>
      <c r="E9137" s="1">
        <v>834888.97</v>
      </c>
    </row>
    <row r="9138" spans="1:5">
      <c r="A9138" s="1">
        <v>2004</v>
      </c>
      <c r="B9138" s="1">
        <v>32</v>
      </c>
      <c r="C9138" s="1">
        <v>437909.74</v>
      </c>
      <c r="D9138" s="1">
        <v>430460.65</v>
      </c>
      <c r="E9138" s="1">
        <v>868370.39</v>
      </c>
    </row>
    <row r="9139" spans="1:5">
      <c r="A9139" s="1">
        <v>2004</v>
      </c>
      <c r="B9139" s="1">
        <v>33</v>
      </c>
      <c r="C9139" s="1">
        <v>455933.11</v>
      </c>
      <c r="D9139" s="1">
        <v>446489.42</v>
      </c>
      <c r="E9139" s="1">
        <v>902422.53</v>
      </c>
    </row>
    <row r="9140" spans="1:5">
      <c r="A9140" s="1">
        <v>2004</v>
      </c>
      <c r="B9140" s="1">
        <v>34</v>
      </c>
      <c r="C9140" s="1">
        <v>450745.89</v>
      </c>
      <c r="D9140" s="1">
        <v>441171.64</v>
      </c>
      <c r="E9140" s="1">
        <v>891917.52</v>
      </c>
    </row>
    <row r="9141" spans="1:5">
      <c r="A9141" s="1">
        <v>2004</v>
      </c>
      <c r="B9141" s="1">
        <v>35</v>
      </c>
      <c r="C9141" s="1">
        <v>464340.45</v>
      </c>
      <c r="D9141" s="1">
        <v>455134.75</v>
      </c>
      <c r="E9141" s="1">
        <v>919475.19999999995</v>
      </c>
    </row>
    <row r="9142" spans="1:5">
      <c r="A9142" s="1">
        <v>2004</v>
      </c>
      <c r="B9142" s="1">
        <v>36</v>
      </c>
      <c r="C9142" s="1">
        <v>467247.92</v>
      </c>
      <c r="D9142" s="1">
        <v>459523.21</v>
      </c>
      <c r="E9142" s="1">
        <v>926771.13</v>
      </c>
    </row>
    <row r="9143" spans="1:5">
      <c r="A9143" s="1">
        <v>2004</v>
      </c>
      <c r="B9143" s="1">
        <v>37</v>
      </c>
      <c r="C9143" s="1">
        <v>476042.51</v>
      </c>
      <c r="D9143" s="1">
        <v>469979.49</v>
      </c>
      <c r="E9143" s="1">
        <v>946022</v>
      </c>
    </row>
    <row r="9144" spans="1:5">
      <c r="A9144" s="1">
        <v>2004</v>
      </c>
      <c r="B9144" s="1">
        <v>38</v>
      </c>
      <c r="C9144" s="1">
        <v>477371.74</v>
      </c>
      <c r="D9144" s="1">
        <v>470168.05</v>
      </c>
      <c r="E9144" s="1">
        <v>947539.78</v>
      </c>
    </row>
    <row r="9145" spans="1:5">
      <c r="A9145" s="1">
        <v>2004</v>
      </c>
      <c r="B9145" s="1">
        <v>39</v>
      </c>
      <c r="C9145" s="1">
        <v>479842.08</v>
      </c>
      <c r="D9145" s="1">
        <v>470613.74</v>
      </c>
      <c r="E9145" s="1">
        <v>950455.82</v>
      </c>
    </row>
    <row r="9146" spans="1:5">
      <c r="A9146" s="1">
        <v>2004</v>
      </c>
      <c r="B9146" s="1">
        <v>40</v>
      </c>
      <c r="C9146" s="1">
        <v>475482.84</v>
      </c>
      <c r="D9146" s="1">
        <v>464701.82</v>
      </c>
      <c r="E9146" s="1">
        <v>940184.66</v>
      </c>
    </row>
    <row r="9147" spans="1:5">
      <c r="A9147" s="1">
        <v>2004</v>
      </c>
      <c r="B9147" s="1">
        <v>41</v>
      </c>
      <c r="C9147" s="1">
        <v>469197.9</v>
      </c>
      <c r="D9147" s="1">
        <v>458218.97</v>
      </c>
      <c r="E9147" s="1">
        <v>927416.87</v>
      </c>
    </row>
    <row r="9148" spans="1:5">
      <c r="A9148" s="1">
        <v>2004</v>
      </c>
      <c r="B9148" s="1">
        <v>42</v>
      </c>
      <c r="C9148" s="1">
        <v>458912</v>
      </c>
      <c r="D9148" s="1">
        <v>449615.54</v>
      </c>
      <c r="E9148" s="1">
        <v>908527.55</v>
      </c>
    </row>
    <row r="9149" spans="1:5">
      <c r="A9149" s="1">
        <v>2004</v>
      </c>
      <c r="B9149" s="1">
        <v>43</v>
      </c>
      <c r="C9149" s="1">
        <v>444535.55</v>
      </c>
      <c r="D9149" s="1">
        <v>437051.59</v>
      </c>
      <c r="E9149" s="1">
        <v>881587.14</v>
      </c>
    </row>
    <row r="9150" spans="1:5">
      <c r="A9150" s="1">
        <v>2004</v>
      </c>
      <c r="B9150" s="1">
        <v>44</v>
      </c>
      <c r="C9150" s="1">
        <v>426616.25</v>
      </c>
      <c r="D9150" s="1">
        <v>420474.47</v>
      </c>
      <c r="E9150" s="1">
        <v>847090.72</v>
      </c>
    </row>
    <row r="9151" spans="1:5">
      <c r="A9151" s="1">
        <v>2004</v>
      </c>
      <c r="B9151" s="1">
        <v>45</v>
      </c>
      <c r="C9151" s="1">
        <v>422098.09</v>
      </c>
      <c r="D9151" s="1">
        <v>417002.26</v>
      </c>
      <c r="E9151" s="1">
        <v>839100.35</v>
      </c>
    </row>
    <row r="9152" spans="1:5">
      <c r="A9152" s="1">
        <v>2004</v>
      </c>
      <c r="B9152" s="1">
        <v>46</v>
      </c>
      <c r="C9152" s="1">
        <v>410826.9</v>
      </c>
      <c r="D9152" s="1">
        <v>405724.1</v>
      </c>
      <c r="E9152" s="1">
        <v>816551</v>
      </c>
    </row>
    <row r="9153" spans="1:5">
      <c r="A9153" s="1">
        <v>2004</v>
      </c>
      <c r="B9153" s="1">
        <v>47</v>
      </c>
      <c r="C9153" s="1">
        <v>398000.54</v>
      </c>
      <c r="D9153" s="1">
        <v>391874.81</v>
      </c>
      <c r="E9153" s="1">
        <v>789875.35</v>
      </c>
    </row>
    <row r="9154" spans="1:5">
      <c r="A9154" s="1">
        <v>2004</v>
      </c>
      <c r="B9154" s="1">
        <v>48</v>
      </c>
      <c r="C9154" s="1">
        <v>387130.93</v>
      </c>
      <c r="D9154" s="1">
        <v>380340.37</v>
      </c>
      <c r="E9154" s="1">
        <v>767471.31</v>
      </c>
    </row>
    <row r="9155" spans="1:5">
      <c r="A9155" s="1">
        <v>2004</v>
      </c>
      <c r="B9155" s="1">
        <v>49</v>
      </c>
      <c r="C9155" s="1">
        <v>375994.92</v>
      </c>
      <c r="D9155" s="1">
        <v>368997.25</v>
      </c>
      <c r="E9155" s="1">
        <v>744992.17</v>
      </c>
    </row>
    <row r="9156" spans="1:5">
      <c r="A9156" s="1">
        <v>2004</v>
      </c>
      <c r="B9156" s="1">
        <v>50</v>
      </c>
      <c r="C9156" s="1">
        <v>375604.64</v>
      </c>
      <c r="D9156" s="1">
        <v>368612</v>
      </c>
      <c r="E9156" s="1">
        <v>744216.64</v>
      </c>
    </row>
    <row r="9157" spans="1:5">
      <c r="A9157" s="1">
        <v>2004</v>
      </c>
      <c r="B9157" s="1">
        <v>51</v>
      </c>
      <c r="C9157" s="1">
        <v>372144.79</v>
      </c>
      <c r="D9157" s="1">
        <v>365544.31</v>
      </c>
      <c r="E9157" s="1">
        <v>737689.1</v>
      </c>
    </row>
    <row r="9158" spans="1:5">
      <c r="A9158" s="1">
        <v>2004</v>
      </c>
      <c r="B9158" s="1">
        <v>52</v>
      </c>
      <c r="C9158" s="1">
        <v>367031.32</v>
      </c>
      <c r="D9158" s="1">
        <v>360468.19</v>
      </c>
      <c r="E9158" s="1">
        <v>727499.51</v>
      </c>
    </row>
    <row r="9159" spans="1:5">
      <c r="A9159" s="1">
        <v>2004</v>
      </c>
      <c r="B9159" s="1">
        <v>53</v>
      </c>
      <c r="C9159" s="1">
        <v>372340.09</v>
      </c>
      <c r="D9159" s="1">
        <v>365052.76</v>
      </c>
      <c r="E9159" s="1">
        <v>737392.85</v>
      </c>
    </row>
    <row r="9160" spans="1:5">
      <c r="A9160" s="1">
        <v>2004</v>
      </c>
      <c r="B9160" s="1">
        <v>54</v>
      </c>
      <c r="C9160" s="1">
        <v>380804.04</v>
      </c>
      <c r="D9160" s="1">
        <v>372828.67</v>
      </c>
      <c r="E9160" s="1">
        <v>753632.71</v>
      </c>
    </row>
    <row r="9161" spans="1:5">
      <c r="A9161" s="1">
        <v>2004</v>
      </c>
      <c r="B9161" s="1">
        <v>55</v>
      </c>
      <c r="C9161" s="1">
        <v>394565.77</v>
      </c>
      <c r="D9161" s="1">
        <v>386454.67</v>
      </c>
      <c r="E9161" s="1">
        <v>781020.45</v>
      </c>
    </row>
    <row r="9162" spans="1:5">
      <c r="A9162" s="1">
        <v>2004</v>
      </c>
      <c r="B9162" s="1">
        <v>56</v>
      </c>
      <c r="C9162" s="1">
        <v>411970.2</v>
      </c>
      <c r="D9162" s="1">
        <v>403656.22</v>
      </c>
      <c r="E9162" s="1">
        <v>815626.43</v>
      </c>
    </row>
    <row r="9163" spans="1:5">
      <c r="A9163" s="1">
        <v>2004</v>
      </c>
      <c r="B9163" s="1">
        <v>57</v>
      </c>
      <c r="C9163" s="1">
        <v>434986.36</v>
      </c>
      <c r="D9163" s="1">
        <v>425959.32</v>
      </c>
      <c r="E9163" s="1">
        <v>860945.68</v>
      </c>
    </row>
    <row r="9164" spans="1:5">
      <c r="A9164" s="1">
        <v>2004</v>
      </c>
      <c r="B9164" s="1">
        <v>58</v>
      </c>
      <c r="C9164" s="1">
        <v>366155.79</v>
      </c>
      <c r="D9164" s="1">
        <v>357840.28</v>
      </c>
      <c r="E9164" s="1">
        <v>723996.08</v>
      </c>
    </row>
    <row r="9165" spans="1:5">
      <c r="A9165" s="1">
        <v>2004</v>
      </c>
      <c r="B9165" s="1">
        <v>59</v>
      </c>
      <c r="C9165" s="1">
        <v>351084.13</v>
      </c>
      <c r="D9165" s="1">
        <v>342463.64</v>
      </c>
      <c r="E9165" s="1">
        <v>693547.76</v>
      </c>
    </row>
    <row r="9166" spans="1:5">
      <c r="A9166" s="1">
        <v>2004</v>
      </c>
      <c r="B9166" s="1">
        <v>60</v>
      </c>
      <c r="C9166" s="1">
        <v>340405.65</v>
      </c>
      <c r="D9166" s="1">
        <v>331029.46999999997</v>
      </c>
      <c r="E9166" s="1">
        <v>671435.13</v>
      </c>
    </row>
    <row r="9167" spans="1:5">
      <c r="A9167" s="1">
        <v>2004</v>
      </c>
      <c r="B9167" s="1">
        <v>61</v>
      </c>
      <c r="C9167" s="1">
        <v>329410.03999999998</v>
      </c>
      <c r="D9167" s="1">
        <v>318168.96999999997</v>
      </c>
      <c r="E9167" s="1">
        <v>647579</v>
      </c>
    </row>
    <row r="9168" spans="1:5">
      <c r="A9168" s="1">
        <v>2004</v>
      </c>
      <c r="B9168" s="1">
        <v>62</v>
      </c>
      <c r="C9168" s="1">
        <v>302709.59000000003</v>
      </c>
      <c r="D9168" s="1">
        <v>289505.49</v>
      </c>
      <c r="E9168" s="1">
        <v>592215.07999999996</v>
      </c>
    </row>
    <row r="9169" spans="1:5">
      <c r="A9169" s="1">
        <v>2004</v>
      </c>
      <c r="B9169" s="1">
        <v>63</v>
      </c>
      <c r="C9169" s="1">
        <v>283882.53000000003</v>
      </c>
      <c r="D9169" s="1">
        <v>269461.06</v>
      </c>
      <c r="E9169" s="1">
        <v>553343.59</v>
      </c>
    </row>
    <row r="9170" spans="1:5">
      <c r="A9170" s="1">
        <v>2004</v>
      </c>
      <c r="B9170" s="1">
        <v>64</v>
      </c>
      <c r="C9170" s="1">
        <v>289950.86</v>
      </c>
      <c r="D9170" s="1">
        <v>273977.53000000003</v>
      </c>
      <c r="E9170" s="1">
        <v>563928.39</v>
      </c>
    </row>
    <row r="9171" spans="1:5">
      <c r="A9171" s="1">
        <v>2004</v>
      </c>
      <c r="B9171" s="1">
        <v>65</v>
      </c>
      <c r="C9171" s="1">
        <v>291391.78000000003</v>
      </c>
      <c r="D9171" s="1">
        <v>273884.75</v>
      </c>
      <c r="E9171" s="1">
        <v>565276.53</v>
      </c>
    </row>
    <row r="9172" spans="1:5">
      <c r="A9172" s="1">
        <v>2004</v>
      </c>
      <c r="B9172" s="1">
        <v>66</v>
      </c>
      <c r="C9172" s="1">
        <v>289431.92</v>
      </c>
      <c r="D9172" s="1">
        <v>270555.48</v>
      </c>
      <c r="E9172" s="1">
        <v>559987.4</v>
      </c>
    </row>
    <row r="9173" spans="1:5">
      <c r="A9173" s="1">
        <v>2004</v>
      </c>
      <c r="B9173" s="1">
        <v>67</v>
      </c>
      <c r="C9173" s="1">
        <v>280647.45</v>
      </c>
      <c r="D9173" s="1">
        <v>259970.74</v>
      </c>
      <c r="E9173" s="1">
        <v>540618.18999999994</v>
      </c>
    </row>
    <row r="9174" spans="1:5">
      <c r="A9174" s="1">
        <v>2004</v>
      </c>
      <c r="B9174" s="1">
        <v>68</v>
      </c>
      <c r="C9174" s="1">
        <v>272954.26</v>
      </c>
      <c r="D9174" s="1">
        <v>250093.13</v>
      </c>
      <c r="E9174" s="1">
        <v>523047.39</v>
      </c>
    </row>
    <row r="9175" spans="1:5">
      <c r="A9175" s="1">
        <v>2004</v>
      </c>
      <c r="B9175" s="1">
        <v>69</v>
      </c>
      <c r="C9175" s="1">
        <v>264491.89</v>
      </c>
      <c r="D9175" s="1">
        <v>239287.37</v>
      </c>
      <c r="E9175" s="1">
        <v>503779.26</v>
      </c>
    </row>
    <row r="9176" spans="1:5">
      <c r="A9176" s="1">
        <v>2004</v>
      </c>
      <c r="B9176" s="1">
        <v>70</v>
      </c>
      <c r="C9176" s="1">
        <v>256946.75</v>
      </c>
      <c r="D9176" s="1">
        <v>228571.91</v>
      </c>
      <c r="E9176" s="1">
        <v>485518.65</v>
      </c>
    </row>
    <row r="9177" spans="1:5">
      <c r="A9177" s="1">
        <v>2004</v>
      </c>
      <c r="B9177" s="1">
        <v>71</v>
      </c>
      <c r="C9177" s="1">
        <v>253540.08</v>
      </c>
      <c r="D9177" s="1">
        <v>221156.07</v>
      </c>
      <c r="E9177" s="1">
        <v>474696.14</v>
      </c>
    </row>
    <row r="9178" spans="1:5">
      <c r="A9178" s="1">
        <v>2004</v>
      </c>
      <c r="B9178" s="1">
        <v>72</v>
      </c>
      <c r="C9178" s="1">
        <v>253378.14</v>
      </c>
      <c r="D9178" s="1">
        <v>216238.65</v>
      </c>
      <c r="E9178" s="1">
        <v>469616.78</v>
      </c>
    </row>
    <row r="9179" spans="1:5">
      <c r="A9179" s="1">
        <v>2004</v>
      </c>
      <c r="B9179" s="1">
        <v>73</v>
      </c>
      <c r="C9179" s="1">
        <v>251960.66</v>
      </c>
      <c r="D9179" s="1">
        <v>209219.73</v>
      </c>
      <c r="E9179" s="1">
        <v>461180.39</v>
      </c>
    </row>
    <row r="9180" spans="1:5">
      <c r="A9180" s="1">
        <v>2004</v>
      </c>
      <c r="B9180" s="1">
        <v>74</v>
      </c>
      <c r="C9180" s="1">
        <v>246209.24</v>
      </c>
      <c r="D9180" s="1">
        <v>198743.48</v>
      </c>
      <c r="E9180" s="1">
        <v>444952.72</v>
      </c>
    </row>
    <row r="9181" spans="1:5">
      <c r="A9181" s="1">
        <v>2004</v>
      </c>
      <c r="B9181" s="1">
        <v>75</v>
      </c>
      <c r="C9181" s="1">
        <v>236495.38</v>
      </c>
      <c r="D9181" s="1">
        <v>186598.85</v>
      </c>
      <c r="E9181" s="1">
        <v>423094.24</v>
      </c>
    </row>
    <row r="9182" spans="1:5">
      <c r="A9182" s="1">
        <v>2004</v>
      </c>
      <c r="B9182" s="1">
        <v>76</v>
      </c>
      <c r="C9182" s="1">
        <v>227185.38</v>
      </c>
      <c r="D9182" s="1">
        <v>175200.2</v>
      </c>
      <c r="E9182" s="1">
        <v>402385.57</v>
      </c>
    </row>
    <row r="9183" spans="1:5">
      <c r="A9183" s="1">
        <v>2004</v>
      </c>
      <c r="B9183" s="1">
        <v>77</v>
      </c>
      <c r="C9183" s="1">
        <v>220810.94</v>
      </c>
      <c r="D9183" s="1">
        <v>165572.07</v>
      </c>
      <c r="E9183" s="1">
        <v>386383.01</v>
      </c>
    </row>
    <row r="9184" spans="1:5">
      <c r="A9184" s="1">
        <v>2004</v>
      </c>
      <c r="B9184" s="1">
        <v>78</v>
      </c>
      <c r="C9184" s="1">
        <v>214510.17</v>
      </c>
      <c r="D9184" s="1">
        <v>155285.65</v>
      </c>
      <c r="E9184" s="1">
        <v>369795.82</v>
      </c>
    </row>
    <row r="9185" spans="1:5">
      <c r="A9185" s="1">
        <v>2004</v>
      </c>
      <c r="B9185" s="1">
        <v>79</v>
      </c>
      <c r="C9185" s="1">
        <v>206486.71</v>
      </c>
      <c r="D9185" s="1">
        <v>143314.98000000001</v>
      </c>
      <c r="E9185" s="1">
        <v>349801.7</v>
      </c>
    </row>
    <row r="9186" spans="1:5">
      <c r="A9186" s="1">
        <v>2004</v>
      </c>
      <c r="B9186" s="1">
        <v>80</v>
      </c>
      <c r="C9186" s="1">
        <v>196954.35</v>
      </c>
      <c r="D9186" s="1">
        <v>130116.21</v>
      </c>
      <c r="E9186" s="1">
        <v>327070.56</v>
      </c>
    </row>
    <row r="9187" spans="1:5">
      <c r="A9187" s="1">
        <v>2004</v>
      </c>
      <c r="B9187" s="1">
        <v>81</v>
      </c>
      <c r="C9187" s="1">
        <v>190301.96</v>
      </c>
      <c r="D9187" s="1">
        <v>119234.73</v>
      </c>
      <c r="E9187" s="1">
        <v>309536.69</v>
      </c>
    </row>
    <row r="9188" spans="1:5">
      <c r="A9188" s="1">
        <v>2004</v>
      </c>
      <c r="B9188" s="1">
        <v>82</v>
      </c>
      <c r="C9188" s="1">
        <v>185366.14</v>
      </c>
      <c r="D9188" s="1">
        <v>110703.56</v>
      </c>
      <c r="E9188" s="1">
        <v>296069.7</v>
      </c>
    </row>
    <row r="9189" spans="1:5">
      <c r="A9189" s="1">
        <v>2004</v>
      </c>
      <c r="B9189" s="1">
        <v>83</v>
      </c>
      <c r="C9189" s="1">
        <v>186733.21</v>
      </c>
      <c r="D9189" s="1">
        <v>105641.56</v>
      </c>
      <c r="E9189" s="1">
        <v>292374.77</v>
      </c>
    </row>
    <row r="9190" spans="1:5">
      <c r="A9190" s="1">
        <v>2004</v>
      </c>
      <c r="B9190" s="1">
        <v>84</v>
      </c>
      <c r="C9190" s="1">
        <v>158188.34</v>
      </c>
      <c r="D9190" s="1">
        <v>84983.97</v>
      </c>
      <c r="E9190" s="1">
        <v>243172.31</v>
      </c>
    </row>
    <row r="9191" spans="1:5">
      <c r="A9191" s="1">
        <v>2004</v>
      </c>
      <c r="B9191" s="1">
        <v>85</v>
      </c>
      <c r="C9191" s="1">
        <v>114634.91</v>
      </c>
      <c r="D9191" s="1">
        <v>58105.04</v>
      </c>
      <c r="E9191" s="1">
        <v>172739.95</v>
      </c>
    </row>
    <row r="9192" spans="1:5">
      <c r="A9192" s="1">
        <v>2004</v>
      </c>
      <c r="B9192" s="1">
        <v>86</v>
      </c>
      <c r="C9192" s="1">
        <v>96519.84</v>
      </c>
      <c r="D9192" s="1">
        <v>45901.21</v>
      </c>
      <c r="E9192" s="1">
        <v>142421.04</v>
      </c>
    </row>
    <row r="9193" spans="1:5">
      <c r="A9193" s="1">
        <v>2004</v>
      </c>
      <c r="B9193" s="1">
        <v>87</v>
      </c>
      <c r="C9193" s="1">
        <v>92676.5</v>
      </c>
      <c r="D9193" s="1">
        <v>41577.949999999997</v>
      </c>
      <c r="E9193" s="1">
        <v>134254.45000000001</v>
      </c>
    </row>
    <row r="9194" spans="1:5">
      <c r="A9194" s="1">
        <v>2004</v>
      </c>
      <c r="B9194" s="1">
        <v>88</v>
      </c>
      <c r="C9194" s="1">
        <v>88579.83</v>
      </c>
      <c r="D9194" s="1">
        <v>37356.089999999997</v>
      </c>
      <c r="E9194" s="1">
        <v>125935.92</v>
      </c>
    </row>
    <row r="9195" spans="1:5">
      <c r="A9195" s="1">
        <v>2004</v>
      </c>
      <c r="B9195" s="1">
        <v>89</v>
      </c>
      <c r="C9195" s="1">
        <v>80355.289999999994</v>
      </c>
      <c r="D9195" s="1">
        <v>31519.65</v>
      </c>
      <c r="E9195" s="1">
        <v>111874.94</v>
      </c>
    </row>
    <row r="9196" spans="1:5">
      <c r="A9196" s="1">
        <v>2004</v>
      </c>
      <c r="B9196" s="1">
        <v>90</v>
      </c>
      <c r="C9196" s="1">
        <v>70161.73</v>
      </c>
      <c r="D9196" s="1">
        <v>25435.69</v>
      </c>
      <c r="E9196" s="1">
        <v>95597.42</v>
      </c>
    </row>
    <row r="9197" spans="1:5">
      <c r="A9197" s="1">
        <v>2004</v>
      </c>
      <c r="B9197" s="1">
        <v>91</v>
      </c>
      <c r="C9197" s="1">
        <v>57710.97</v>
      </c>
      <c r="D9197" s="1">
        <v>19434.86</v>
      </c>
      <c r="E9197" s="1">
        <v>77145.83</v>
      </c>
    </row>
    <row r="9198" spans="1:5">
      <c r="A9198" s="1">
        <v>2004</v>
      </c>
      <c r="B9198" s="1">
        <v>92</v>
      </c>
      <c r="C9198" s="1">
        <v>46101.13</v>
      </c>
      <c r="D9198" s="1">
        <v>14457.92</v>
      </c>
      <c r="E9198" s="1">
        <v>60559.05</v>
      </c>
    </row>
    <row r="9199" spans="1:5">
      <c r="A9199" s="1">
        <v>2004</v>
      </c>
      <c r="B9199" s="1">
        <v>93</v>
      </c>
      <c r="C9199" s="1">
        <v>36243.4</v>
      </c>
      <c r="D9199" s="1">
        <v>10384.49</v>
      </c>
      <c r="E9199" s="1">
        <v>46627.89</v>
      </c>
    </row>
    <row r="9200" spans="1:5">
      <c r="A9200" s="1">
        <v>2004</v>
      </c>
      <c r="B9200" s="1">
        <v>94</v>
      </c>
      <c r="C9200" s="1">
        <v>28033.55</v>
      </c>
      <c r="D9200" s="1">
        <v>7318.62</v>
      </c>
      <c r="E9200" s="1">
        <v>35352.160000000003</v>
      </c>
    </row>
    <row r="9201" spans="1:5">
      <c r="A9201" s="1">
        <v>2004</v>
      </c>
      <c r="B9201" s="1">
        <v>95</v>
      </c>
      <c r="C9201" s="1">
        <v>21221.68</v>
      </c>
      <c r="D9201" s="1">
        <v>5084.28</v>
      </c>
      <c r="E9201" s="1">
        <v>26305.96</v>
      </c>
    </row>
    <row r="9202" spans="1:5">
      <c r="A9202" s="1">
        <v>2004</v>
      </c>
      <c r="B9202" s="1">
        <v>96</v>
      </c>
      <c r="C9202" s="1">
        <v>15456.62</v>
      </c>
      <c r="D9202" s="1">
        <v>3349.43</v>
      </c>
      <c r="E9202" s="1">
        <v>18806.04</v>
      </c>
    </row>
    <row r="9203" spans="1:5">
      <c r="A9203" s="1">
        <v>2004</v>
      </c>
      <c r="B9203" s="1">
        <v>97</v>
      </c>
      <c r="C9203" s="1">
        <v>10708.19</v>
      </c>
      <c r="D9203" s="1">
        <v>2103.86</v>
      </c>
      <c r="E9203" s="1">
        <v>12812.05</v>
      </c>
    </row>
    <row r="9204" spans="1:5">
      <c r="A9204" s="1">
        <v>2004</v>
      </c>
      <c r="B9204" s="1">
        <v>98</v>
      </c>
      <c r="C9204" s="1">
        <v>7184.66</v>
      </c>
      <c r="D9204" s="1">
        <v>1301.0999999999999</v>
      </c>
      <c r="E9204" s="1">
        <v>8485.76</v>
      </c>
    </row>
    <row r="9205" spans="1:5">
      <c r="A9205" s="1">
        <v>2004</v>
      </c>
      <c r="B9205" s="1">
        <v>99</v>
      </c>
      <c r="C9205" s="1">
        <v>4721.55</v>
      </c>
      <c r="D9205" s="1">
        <v>771.56</v>
      </c>
      <c r="E9205" s="1">
        <v>5493.11</v>
      </c>
    </row>
    <row r="9206" spans="1:5">
      <c r="A9206" s="1">
        <v>2004</v>
      </c>
      <c r="B9206" s="1">
        <v>100</v>
      </c>
      <c r="C9206" s="1">
        <v>3062.05</v>
      </c>
      <c r="D9206" s="1">
        <v>423.62</v>
      </c>
      <c r="E9206" s="1">
        <v>3485.66</v>
      </c>
    </row>
    <row r="9207" spans="1:5">
      <c r="A9207" s="1">
        <v>2004</v>
      </c>
      <c r="B9207" s="1">
        <v>101</v>
      </c>
      <c r="C9207" s="1">
        <v>1886.5</v>
      </c>
      <c r="D9207" s="1">
        <v>216.18</v>
      </c>
      <c r="E9207" s="1">
        <v>2102.6799999999998</v>
      </c>
    </row>
    <row r="9208" spans="1:5">
      <c r="A9208" s="1">
        <v>2004</v>
      </c>
      <c r="B9208" s="1">
        <v>102</v>
      </c>
      <c r="C9208" s="1">
        <v>1085.53</v>
      </c>
      <c r="D9208" s="1">
        <v>113.57</v>
      </c>
      <c r="E9208" s="1">
        <v>1199.1099999999999</v>
      </c>
    </row>
    <row r="9209" spans="1:5">
      <c r="A9209" s="1">
        <v>2004</v>
      </c>
      <c r="B9209" s="1">
        <v>103</v>
      </c>
      <c r="C9209" s="1">
        <v>615.9</v>
      </c>
      <c r="D9209" s="1">
        <v>62.44</v>
      </c>
      <c r="E9209" s="1">
        <v>678.34</v>
      </c>
    </row>
    <row r="9210" spans="1:5">
      <c r="A9210" s="1">
        <v>2004</v>
      </c>
      <c r="B9210" s="1">
        <v>104</v>
      </c>
      <c r="C9210" s="1">
        <v>327.84</v>
      </c>
      <c r="D9210" s="1">
        <v>30.86</v>
      </c>
      <c r="E9210" s="1">
        <v>358.7</v>
      </c>
    </row>
    <row r="9211" spans="1:5">
      <c r="A9211" s="1">
        <v>2004</v>
      </c>
      <c r="B9211" s="1">
        <v>105</v>
      </c>
      <c r="C9211" s="1">
        <v>165.02</v>
      </c>
      <c r="D9211" s="1">
        <v>13.56</v>
      </c>
      <c r="E9211" s="1">
        <v>178.59</v>
      </c>
    </row>
    <row r="9212" spans="1:5">
      <c r="A9212" s="1">
        <v>2004</v>
      </c>
      <c r="B9212" s="1">
        <v>106</v>
      </c>
      <c r="C9212" s="1">
        <v>89.25</v>
      </c>
      <c r="D9212" s="1">
        <v>6.38</v>
      </c>
      <c r="E9212" s="1">
        <v>95.63</v>
      </c>
    </row>
    <row r="9213" spans="1:5">
      <c r="A9213" s="1">
        <v>2004</v>
      </c>
      <c r="B9213" s="1">
        <v>107</v>
      </c>
      <c r="C9213" s="1">
        <v>45.86</v>
      </c>
      <c r="D9213" s="1">
        <v>4.1399999999999997</v>
      </c>
      <c r="E9213" s="1">
        <v>50</v>
      </c>
    </row>
    <row r="9214" spans="1:5">
      <c r="A9214" s="1">
        <v>2004</v>
      </c>
      <c r="B9214" s="1">
        <v>108</v>
      </c>
      <c r="C9214" s="1">
        <v>21.95</v>
      </c>
      <c r="D9214" s="1">
        <v>1.85</v>
      </c>
      <c r="E9214" s="1">
        <v>23.8</v>
      </c>
    </row>
    <row r="9215" spans="1:5">
      <c r="A9215" s="1">
        <v>2004</v>
      </c>
      <c r="B9215" s="1">
        <v>109</v>
      </c>
      <c r="C9215" s="1">
        <v>10.97</v>
      </c>
      <c r="D9215" s="1">
        <v>0.72</v>
      </c>
      <c r="E9215" s="1">
        <v>11.69</v>
      </c>
    </row>
    <row r="9216" spans="1:5">
      <c r="A9216" s="1">
        <v>2004</v>
      </c>
      <c r="B9216" s="1" t="s">
        <v>121</v>
      </c>
      <c r="C9216" s="1">
        <v>7.33</v>
      </c>
      <c r="D9216" s="1">
        <v>0.23</v>
      </c>
      <c r="E9216" s="1">
        <v>7.56</v>
      </c>
    </row>
    <row r="9217" spans="1:5">
      <c r="A9217" s="1">
        <v>2005</v>
      </c>
      <c r="B9217" s="1">
        <v>0</v>
      </c>
      <c r="C9217" s="1">
        <v>350310.35</v>
      </c>
      <c r="D9217" s="1">
        <v>367923.77</v>
      </c>
      <c r="E9217" s="1">
        <v>718234.13</v>
      </c>
    </row>
    <row r="9218" spans="1:5">
      <c r="A9218" s="1">
        <v>2005</v>
      </c>
      <c r="B9218" s="1">
        <v>1</v>
      </c>
      <c r="C9218" s="1">
        <v>341598.3</v>
      </c>
      <c r="D9218" s="1">
        <v>359554.89</v>
      </c>
      <c r="E9218" s="1">
        <v>701153.19</v>
      </c>
    </row>
    <row r="9219" spans="1:5">
      <c r="A9219" s="1">
        <v>2005</v>
      </c>
      <c r="B9219" s="1">
        <v>2</v>
      </c>
      <c r="C9219" s="1">
        <v>332253.21000000002</v>
      </c>
      <c r="D9219" s="1">
        <v>349880.81</v>
      </c>
      <c r="E9219" s="1">
        <v>682134.02</v>
      </c>
    </row>
    <row r="9220" spans="1:5">
      <c r="A9220" s="1">
        <v>2005</v>
      </c>
      <c r="B9220" s="1">
        <v>3</v>
      </c>
      <c r="C9220" s="1">
        <v>325631.46999999997</v>
      </c>
      <c r="D9220" s="1">
        <v>341884.48</v>
      </c>
      <c r="E9220" s="1">
        <v>667515.93999999994</v>
      </c>
    </row>
    <row r="9221" spans="1:5">
      <c r="A9221" s="1">
        <v>2005</v>
      </c>
      <c r="B9221" s="1">
        <v>4</v>
      </c>
      <c r="C9221" s="1">
        <v>330517.36</v>
      </c>
      <c r="D9221" s="1">
        <v>346316.96</v>
      </c>
      <c r="E9221" s="1">
        <v>676834.32</v>
      </c>
    </row>
    <row r="9222" spans="1:5">
      <c r="A9222" s="1">
        <v>2005</v>
      </c>
      <c r="B9222" s="1">
        <v>5</v>
      </c>
      <c r="C9222" s="1">
        <v>337438.67</v>
      </c>
      <c r="D9222" s="1">
        <v>354297.73</v>
      </c>
      <c r="E9222" s="1">
        <v>691736.4</v>
      </c>
    </row>
    <row r="9223" spans="1:5">
      <c r="A9223" s="1">
        <v>2005</v>
      </c>
      <c r="B9223" s="1">
        <v>6</v>
      </c>
      <c r="C9223" s="1">
        <v>346838.95</v>
      </c>
      <c r="D9223" s="1">
        <v>363744.94</v>
      </c>
      <c r="E9223" s="1">
        <v>710583.89</v>
      </c>
    </row>
    <row r="9224" spans="1:5">
      <c r="A9224" s="1">
        <v>2005</v>
      </c>
      <c r="B9224" s="1">
        <v>7</v>
      </c>
      <c r="C9224" s="1">
        <v>354425.56</v>
      </c>
      <c r="D9224" s="1">
        <v>371159.44</v>
      </c>
      <c r="E9224" s="1">
        <v>725585</v>
      </c>
    </row>
    <row r="9225" spans="1:5">
      <c r="A9225" s="1">
        <v>2005</v>
      </c>
      <c r="B9225" s="1">
        <v>8</v>
      </c>
      <c r="C9225" s="1">
        <v>363110.92</v>
      </c>
      <c r="D9225" s="1">
        <v>381162.09</v>
      </c>
      <c r="E9225" s="1">
        <v>744273.01</v>
      </c>
    </row>
    <row r="9226" spans="1:5">
      <c r="A9226" s="1">
        <v>2005</v>
      </c>
      <c r="B9226" s="1">
        <v>9</v>
      </c>
      <c r="C9226" s="1">
        <v>358393.15</v>
      </c>
      <c r="D9226" s="1">
        <v>377518.2</v>
      </c>
      <c r="E9226" s="1">
        <v>735911.35</v>
      </c>
    </row>
    <row r="9227" spans="1:5">
      <c r="A9227" s="1">
        <v>2005</v>
      </c>
      <c r="B9227" s="1">
        <v>10</v>
      </c>
      <c r="C9227" s="1">
        <v>362367.48</v>
      </c>
      <c r="D9227" s="1">
        <v>381912.53</v>
      </c>
      <c r="E9227" s="1">
        <v>744280.01</v>
      </c>
    </row>
    <row r="9228" spans="1:5">
      <c r="A9228" s="1">
        <v>2005</v>
      </c>
      <c r="B9228" s="1">
        <v>11</v>
      </c>
      <c r="C9228" s="1">
        <v>370584.09</v>
      </c>
      <c r="D9228" s="1">
        <v>390052.64</v>
      </c>
      <c r="E9228" s="1">
        <v>760636.73</v>
      </c>
    </row>
    <row r="9229" spans="1:5">
      <c r="A9229" s="1">
        <v>2005</v>
      </c>
      <c r="B9229" s="1">
        <v>12</v>
      </c>
      <c r="C9229" s="1">
        <v>373136.29</v>
      </c>
      <c r="D9229" s="1">
        <v>391355.82</v>
      </c>
      <c r="E9229" s="1">
        <v>764492.11</v>
      </c>
    </row>
    <row r="9230" spans="1:5">
      <c r="A9230" s="1">
        <v>2005</v>
      </c>
      <c r="B9230" s="1">
        <v>13</v>
      </c>
      <c r="C9230" s="1">
        <v>385028.73</v>
      </c>
      <c r="D9230" s="1">
        <v>402216.12</v>
      </c>
      <c r="E9230" s="1">
        <v>787244.84</v>
      </c>
    </row>
    <row r="9231" spans="1:5">
      <c r="A9231" s="1">
        <v>2005</v>
      </c>
      <c r="B9231" s="1">
        <v>14</v>
      </c>
      <c r="C9231" s="1">
        <v>387742.09</v>
      </c>
      <c r="D9231" s="1">
        <v>405609.53</v>
      </c>
      <c r="E9231" s="1">
        <v>793351.62</v>
      </c>
    </row>
    <row r="9232" spans="1:5">
      <c r="A9232" s="1">
        <v>2005</v>
      </c>
      <c r="B9232" s="1">
        <v>15</v>
      </c>
      <c r="C9232" s="1">
        <v>381498.8</v>
      </c>
      <c r="D9232" s="1">
        <v>400009.26</v>
      </c>
      <c r="E9232" s="1">
        <v>781508.06</v>
      </c>
    </row>
    <row r="9233" spans="1:5">
      <c r="A9233" s="1">
        <v>2005</v>
      </c>
      <c r="B9233" s="1">
        <v>16</v>
      </c>
      <c r="C9233" s="1">
        <v>380987.78</v>
      </c>
      <c r="D9233" s="1">
        <v>396505.36</v>
      </c>
      <c r="E9233" s="1">
        <v>777493.15</v>
      </c>
    </row>
    <row r="9234" spans="1:5">
      <c r="A9234" s="1">
        <v>2005</v>
      </c>
      <c r="B9234" s="1">
        <v>17</v>
      </c>
      <c r="C9234" s="1">
        <v>386763.48</v>
      </c>
      <c r="D9234" s="1">
        <v>397914.51</v>
      </c>
      <c r="E9234" s="1">
        <v>784678</v>
      </c>
    </row>
    <row r="9235" spans="1:5">
      <c r="A9235" s="1">
        <v>2005</v>
      </c>
      <c r="B9235" s="1">
        <v>18</v>
      </c>
      <c r="C9235" s="1">
        <v>383594.23999999999</v>
      </c>
      <c r="D9235" s="1">
        <v>391803.71</v>
      </c>
      <c r="E9235" s="1">
        <v>775397.95</v>
      </c>
    </row>
    <row r="9236" spans="1:5">
      <c r="A9236" s="1">
        <v>2005</v>
      </c>
      <c r="B9236" s="1">
        <v>19</v>
      </c>
      <c r="C9236" s="1">
        <v>386392.68</v>
      </c>
      <c r="D9236" s="1">
        <v>396119.22</v>
      </c>
      <c r="E9236" s="1">
        <v>782511.9</v>
      </c>
    </row>
    <row r="9237" spans="1:5">
      <c r="A9237" s="1">
        <v>2005</v>
      </c>
      <c r="B9237" s="1">
        <v>20</v>
      </c>
      <c r="C9237" s="1">
        <v>389678.37</v>
      </c>
      <c r="D9237" s="1">
        <v>400996.6</v>
      </c>
      <c r="E9237" s="1">
        <v>790674.97</v>
      </c>
    </row>
    <row r="9238" spans="1:5">
      <c r="A9238" s="1">
        <v>2005</v>
      </c>
      <c r="B9238" s="1">
        <v>21</v>
      </c>
      <c r="C9238" s="1">
        <v>382867.84</v>
      </c>
      <c r="D9238" s="1">
        <v>392633.58</v>
      </c>
      <c r="E9238" s="1">
        <v>775501.42</v>
      </c>
    </row>
    <row r="9239" spans="1:5">
      <c r="A9239" s="1">
        <v>2005</v>
      </c>
      <c r="B9239" s="1">
        <v>22</v>
      </c>
      <c r="C9239" s="1">
        <v>387609.82</v>
      </c>
      <c r="D9239" s="1">
        <v>389339.09</v>
      </c>
      <c r="E9239" s="1">
        <v>776948.91</v>
      </c>
    </row>
    <row r="9240" spans="1:5">
      <c r="A9240" s="1">
        <v>2005</v>
      </c>
      <c r="B9240" s="1">
        <v>23</v>
      </c>
      <c r="C9240" s="1">
        <v>394204.57</v>
      </c>
      <c r="D9240" s="1">
        <v>389696.72</v>
      </c>
      <c r="E9240" s="1">
        <v>783901.29</v>
      </c>
    </row>
    <row r="9241" spans="1:5">
      <c r="A9241" s="1">
        <v>2005</v>
      </c>
      <c r="B9241" s="1">
        <v>24</v>
      </c>
      <c r="C9241" s="1">
        <v>404681.14</v>
      </c>
      <c r="D9241" s="1">
        <v>399137.04</v>
      </c>
      <c r="E9241" s="1">
        <v>803818.18</v>
      </c>
    </row>
    <row r="9242" spans="1:5">
      <c r="A9242" s="1">
        <v>2005</v>
      </c>
      <c r="B9242" s="1">
        <v>25</v>
      </c>
      <c r="C9242" s="1">
        <v>403564.28</v>
      </c>
      <c r="D9242" s="1">
        <v>399440.35</v>
      </c>
      <c r="E9242" s="1">
        <v>803004.63</v>
      </c>
    </row>
    <row r="9243" spans="1:5">
      <c r="A9243" s="1">
        <v>2005</v>
      </c>
      <c r="B9243" s="1">
        <v>26</v>
      </c>
      <c r="C9243" s="1">
        <v>393988.08</v>
      </c>
      <c r="D9243" s="1">
        <v>388974.26</v>
      </c>
      <c r="E9243" s="1">
        <v>782962.34</v>
      </c>
    </row>
    <row r="9244" spans="1:5">
      <c r="A9244" s="1">
        <v>2005</v>
      </c>
      <c r="B9244" s="1">
        <v>27</v>
      </c>
      <c r="C9244" s="1">
        <v>372942.41</v>
      </c>
      <c r="D9244" s="1">
        <v>368835.23</v>
      </c>
      <c r="E9244" s="1">
        <v>741777.64</v>
      </c>
    </row>
    <row r="9245" spans="1:5">
      <c r="A9245" s="1">
        <v>2005</v>
      </c>
      <c r="B9245" s="1">
        <v>28</v>
      </c>
      <c r="C9245" s="1">
        <v>368566.59</v>
      </c>
      <c r="D9245" s="1">
        <v>367089.6</v>
      </c>
      <c r="E9245" s="1">
        <v>735656.19</v>
      </c>
    </row>
    <row r="9246" spans="1:5">
      <c r="A9246" s="1">
        <v>2005</v>
      </c>
      <c r="B9246" s="1">
        <v>29</v>
      </c>
      <c r="C9246" s="1">
        <v>379663.5</v>
      </c>
      <c r="D9246" s="1">
        <v>379584.29</v>
      </c>
      <c r="E9246" s="1">
        <v>759247.79</v>
      </c>
    </row>
    <row r="9247" spans="1:5">
      <c r="A9247" s="1">
        <v>2005</v>
      </c>
      <c r="B9247" s="1">
        <v>30</v>
      </c>
      <c r="C9247" s="1">
        <v>391542.72</v>
      </c>
      <c r="D9247" s="1">
        <v>388979.1</v>
      </c>
      <c r="E9247" s="1">
        <v>780521.82</v>
      </c>
    </row>
    <row r="9248" spans="1:5">
      <c r="A9248" s="1">
        <v>2005</v>
      </c>
      <c r="B9248" s="1">
        <v>31</v>
      </c>
      <c r="C9248" s="1">
        <v>402635.38</v>
      </c>
      <c r="D9248" s="1">
        <v>399176.63</v>
      </c>
      <c r="E9248" s="1">
        <v>801812.02</v>
      </c>
    </row>
    <row r="9249" spans="1:5">
      <c r="A9249" s="1">
        <v>2005</v>
      </c>
      <c r="B9249" s="1">
        <v>32</v>
      </c>
      <c r="C9249" s="1">
        <v>422898.22</v>
      </c>
      <c r="D9249" s="1">
        <v>417736.6</v>
      </c>
      <c r="E9249" s="1">
        <v>840634.83</v>
      </c>
    </row>
    <row r="9250" spans="1:5">
      <c r="A9250" s="1">
        <v>2005</v>
      </c>
      <c r="B9250" s="1">
        <v>33</v>
      </c>
      <c r="C9250" s="1">
        <v>440601.5</v>
      </c>
      <c r="D9250" s="1">
        <v>432356.6</v>
      </c>
      <c r="E9250" s="1">
        <v>872958.09</v>
      </c>
    </row>
    <row r="9251" spans="1:5">
      <c r="A9251" s="1">
        <v>2005</v>
      </c>
      <c r="B9251" s="1">
        <v>34</v>
      </c>
      <c r="C9251" s="1">
        <v>458521.24</v>
      </c>
      <c r="D9251" s="1">
        <v>448250.24</v>
      </c>
      <c r="E9251" s="1">
        <v>906771.48</v>
      </c>
    </row>
    <row r="9252" spans="1:5">
      <c r="A9252" s="1">
        <v>2005</v>
      </c>
      <c r="B9252" s="1">
        <v>35</v>
      </c>
      <c r="C9252" s="1">
        <v>452283.48</v>
      </c>
      <c r="D9252" s="1">
        <v>443645.73</v>
      </c>
      <c r="E9252" s="1">
        <v>895929.21</v>
      </c>
    </row>
    <row r="9253" spans="1:5">
      <c r="A9253" s="1">
        <v>2005</v>
      </c>
      <c r="B9253" s="1">
        <v>36</v>
      </c>
      <c r="C9253" s="1">
        <v>465540.59</v>
      </c>
      <c r="D9253" s="1">
        <v>456939.04</v>
      </c>
      <c r="E9253" s="1">
        <v>922479.62</v>
      </c>
    </row>
    <row r="9254" spans="1:5">
      <c r="A9254" s="1">
        <v>2005</v>
      </c>
      <c r="B9254" s="1">
        <v>37</v>
      </c>
      <c r="C9254" s="1">
        <v>468226.05</v>
      </c>
      <c r="D9254" s="1">
        <v>460950.52</v>
      </c>
      <c r="E9254" s="1">
        <v>929176.57</v>
      </c>
    </row>
    <row r="9255" spans="1:5">
      <c r="A9255" s="1">
        <v>2005</v>
      </c>
      <c r="B9255" s="1">
        <v>38</v>
      </c>
      <c r="C9255" s="1">
        <v>476728.26</v>
      </c>
      <c r="D9255" s="1">
        <v>470955.47</v>
      </c>
      <c r="E9255" s="1">
        <v>947683.72</v>
      </c>
    </row>
    <row r="9256" spans="1:5">
      <c r="A9256" s="1">
        <v>2005</v>
      </c>
      <c r="B9256" s="1">
        <v>39</v>
      </c>
      <c r="C9256" s="1">
        <v>477929.09</v>
      </c>
      <c r="D9256" s="1">
        <v>470917.88</v>
      </c>
      <c r="E9256" s="1">
        <v>948846.97</v>
      </c>
    </row>
    <row r="9257" spans="1:5">
      <c r="A9257" s="1">
        <v>2005</v>
      </c>
      <c r="B9257" s="1">
        <v>40</v>
      </c>
      <c r="C9257" s="1">
        <v>480103.59</v>
      </c>
      <c r="D9257" s="1">
        <v>470452.84</v>
      </c>
      <c r="E9257" s="1">
        <v>950556.43</v>
      </c>
    </row>
    <row r="9258" spans="1:5">
      <c r="A9258" s="1">
        <v>2005</v>
      </c>
      <c r="B9258" s="1">
        <v>41</v>
      </c>
      <c r="C9258" s="1">
        <v>475675.29</v>
      </c>
      <c r="D9258" s="1">
        <v>464512.28</v>
      </c>
      <c r="E9258" s="1">
        <v>940187.57</v>
      </c>
    </row>
    <row r="9259" spans="1:5">
      <c r="A9259" s="1">
        <v>2005</v>
      </c>
      <c r="B9259" s="1">
        <v>42</v>
      </c>
      <c r="C9259" s="1">
        <v>469186.63</v>
      </c>
      <c r="D9259" s="1">
        <v>458300.49</v>
      </c>
      <c r="E9259" s="1">
        <v>927487.12</v>
      </c>
    </row>
    <row r="9260" spans="1:5">
      <c r="A9260" s="1">
        <v>2005</v>
      </c>
      <c r="B9260" s="1">
        <v>43</v>
      </c>
      <c r="C9260" s="1">
        <v>458788.53</v>
      </c>
      <c r="D9260" s="1">
        <v>449664.3</v>
      </c>
      <c r="E9260" s="1">
        <v>908452.84</v>
      </c>
    </row>
    <row r="9261" spans="1:5">
      <c r="A9261" s="1">
        <v>2005</v>
      </c>
      <c r="B9261" s="1">
        <v>44</v>
      </c>
      <c r="C9261" s="1">
        <v>444264.09</v>
      </c>
      <c r="D9261" s="1">
        <v>437064.84</v>
      </c>
      <c r="E9261" s="1">
        <v>881328.94</v>
      </c>
    </row>
    <row r="9262" spans="1:5">
      <c r="A9262" s="1">
        <v>2005</v>
      </c>
      <c r="B9262" s="1">
        <v>45</v>
      </c>
      <c r="C9262" s="1">
        <v>425980.6</v>
      </c>
      <c r="D9262" s="1">
        <v>420310.36</v>
      </c>
      <c r="E9262" s="1">
        <v>846290.96</v>
      </c>
    </row>
    <row r="9263" spans="1:5">
      <c r="A9263" s="1">
        <v>2005</v>
      </c>
      <c r="B9263" s="1">
        <v>46</v>
      </c>
      <c r="C9263" s="1">
        <v>421477.35</v>
      </c>
      <c r="D9263" s="1">
        <v>416607.88</v>
      </c>
      <c r="E9263" s="1">
        <v>838085.23</v>
      </c>
    </row>
    <row r="9264" spans="1:5">
      <c r="A9264" s="1">
        <v>2005</v>
      </c>
      <c r="B9264" s="1">
        <v>47</v>
      </c>
      <c r="C9264" s="1">
        <v>410083.74</v>
      </c>
      <c r="D9264" s="1">
        <v>405120.88</v>
      </c>
      <c r="E9264" s="1">
        <v>815204.62</v>
      </c>
    </row>
    <row r="9265" spans="1:5">
      <c r="A9265" s="1">
        <v>2005</v>
      </c>
      <c r="B9265" s="1">
        <v>48</v>
      </c>
      <c r="C9265" s="1">
        <v>397259.47</v>
      </c>
      <c r="D9265" s="1">
        <v>391212.73</v>
      </c>
      <c r="E9265" s="1">
        <v>788472.2</v>
      </c>
    </row>
    <row r="9266" spans="1:5">
      <c r="A9266" s="1">
        <v>2005</v>
      </c>
      <c r="B9266" s="1">
        <v>49</v>
      </c>
      <c r="C9266" s="1">
        <v>386324.1</v>
      </c>
      <c r="D9266" s="1">
        <v>379594.52</v>
      </c>
      <c r="E9266" s="1">
        <v>765918.62</v>
      </c>
    </row>
    <row r="9267" spans="1:5">
      <c r="A9267" s="1">
        <v>2005</v>
      </c>
      <c r="B9267" s="1">
        <v>50</v>
      </c>
      <c r="C9267" s="1">
        <v>374705.98</v>
      </c>
      <c r="D9267" s="1">
        <v>367904.88</v>
      </c>
      <c r="E9267" s="1">
        <v>742610.86</v>
      </c>
    </row>
    <row r="9268" spans="1:5">
      <c r="A9268" s="1">
        <v>2005</v>
      </c>
      <c r="B9268" s="1">
        <v>51</v>
      </c>
      <c r="C9268" s="1">
        <v>374374.38</v>
      </c>
      <c r="D9268" s="1">
        <v>367514.26</v>
      </c>
      <c r="E9268" s="1">
        <v>741888.64</v>
      </c>
    </row>
    <row r="9269" spans="1:5">
      <c r="A9269" s="1">
        <v>2005</v>
      </c>
      <c r="B9269" s="1">
        <v>52</v>
      </c>
      <c r="C9269" s="1">
        <v>370828.91</v>
      </c>
      <c r="D9269" s="1">
        <v>364356.03</v>
      </c>
      <c r="E9269" s="1">
        <v>735184.94</v>
      </c>
    </row>
    <row r="9270" spans="1:5">
      <c r="A9270" s="1">
        <v>2005</v>
      </c>
      <c r="B9270" s="1">
        <v>53</v>
      </c>
      <c r="C9270" s="1">
        <v>365560.71</v>
      </c>
      <c r="D9270" s="1">
        <v>359107.64</v>
      </c>
      <c r="E9270" s="1">
        <v>724668.35</v>
      </c>
    </row>
    <row r="9271" spans="1:5">
      <c r="A9271" s="1">
        <v>2005</v>
      </c>
      <c r="B9271" s="1">
        <v>54</v>
      </c>
      <c r="C9271" s="1">
        <v>370711.27</v>
      </c>
      <c r="D9271" s="1">
        <v>363425.86</v>
      </c>
      <c r="E9271" s="1">
        <v>734137.14</v>
      </c>
    </row>
    <row r="9272" spans="1:5">
      <c r="A9272" s="1">
        <v>2005</v>
      </c>
      <c r="B9272" s="1">
        <v>55</v>
      </c>
      <c r="C9272" s="1">
        <v>379038.56</v>
      </c>
      <c r="D9272" s="1">
        <v>370916.38</v>
      </c>
      <c r="E9272" s="1">
        <v>749954.94</v>
      </c>
    </row>
    <row r="9273" spans="1:5">
      <c r="A9273" s="1">
        <v>2005</v>
      </c>
      <c r="B9273" s="1">
        <v>56</v>
      </c>
      <c r="C9273" s="1">
        <v>392428.23</v>
      </c>
      <c r="D9273" s="1">
        <v>383970.88</v>
      </c>
      <c r="E9273" s="1">
        <v>776399.12</v>
      </c>
    </row>
    <row r="9274" spans="1:5">
      <c r="A9274" s="1">
        <v>2005</v>
      </c>
      <c r="B9274" s="1">
        <v>57</v>
      </c>
      <c r="C9274" s="1">
        <v>409827.41</v>
      </c>
      <c r="D9274" s="1">
        <v>401075.06</v>
      </c>
      <c r="E9274" s="1">
        <v>810902.47</v>
      </c>
    </row>
    <row r="9275" spans="1:5">
      <c r="A9275" s="1">
        <v>2005</v>
      </c>
      <c r="B9275" s="1">
        <v>58</v>
      </c>
      <c r="C9275" s="1">
        <v>432885.52</v>
      </c>
      <c r="D9275" s="1">
        <v>423368.16</v>
      </c>
      <c r="E9275" s="1">
        <v>856253.68</v>
      </c>
    </row>
    <row r="9276" spans="1:5">
      <c r="A9276" s="1">
        <v>2005</v>
      </c>
      <c r="B9276" s="1">
        <v>59</v>
      </c>
      <c r="C9276" s="1">
        <v>363812.47</v>
      </c>
      <c r="D9276" s="1">
        <v>355097.73</v>
      </c>
      <c r="E9276" s="1">
        <v>718910.2</v>
      </c>
    </row>
    <row r="9277" spans="1:5">
      <c r="A9277" s="1">
        <v>2005</v>
      </c>
      <c r="B9277" s="1">
        <v>60</v>
      </c>
      <c r="C9277" s="1">
        <v>348322.99</v>
      </c>
      <c r="D9277" s="1">
        <v>338860.34</v>
      </c>
      <c r="E9277" s="1">
        <v>687183.32</v>
      </c>
    </row>
    <row r="9278" spans="1:5">
      <c r="A9278" s="1">
        <v>2005</v>
      </c>
      <c r="B9278" s="1">
        <v>61</v>
      </c>
      <c r="C9278" s="1">
        <v>337808.94</v>
      </c>
      <c r="D9278" s="1">
        <v>327595.09000000003</v>
      </c>
      <c r="E9278" s="1">
        <v>665404.03</v>
      </c>
    </row>
    <row r="9279" spans="1:5">
      <c r="A9279" s="1">
        <v>2005</v>
      </c>
      <c r="B9279" s="1">
        <v>62</v>
      </c>
      <c r="C9279" s="1">
        <v>326795.53999999998</v>
      </c>
      <c r="D9279" s="1">
        <v>314535.48</v>
      </c>
      <c r="E9279" s="1">
        <v>641331.02</v>
      </c>
    </row>
    <row r="9280" spans="1:5">
      <c r="A9280" s="1">
        <v>2005</v>
      </c>
      <c r="B9280" s="1">
        <v>63</v>
      </c>
      <c r="C9280" s="1">
        <v>299852.18</v>
      </c>
      <c r="D9280" s="1">
        <v>285531.65000000002</v>
      </c>
      <c r="E9280" s="1">
        <v>585383.84</v>
      </c>
    </row>
    <row r="9281" spans="1:5">
      <c r="A9281" s="1">
        <v>2005</v>
      </c>
      <c r="B9281" s="1">
        <v>64</v>
      </c>
      <c r="C9281" s="1">
        <v>280811.34999999998</v>
      </c>
      <c r="D9281" s="1">
        <v>265221.8</v>
      </c>
      <c r="E9281" s="1">
        <v>546033.15</v>
      </c>
    </row>
    <row r="9282" spans="1:5">
      <c r="A9282" s="1">
        <v>2005</v>
      </c>
      <c r="B9282" s="1">
        <v>65</v>
      </c>
      <c r="C9282" s="1">
        <v>286587.24</v>
      </c>
      <c r="D9282" s="1">
        <v>269034.73</v>
      </c>
      <c r="E9282" s="1">
        <v>555621.97</v>
      </c>
    </row>
    <row r="9283" spans="1:5">
      <c r="A9283" s="1">
        <v>2005</v>
      </c>
      <c r="B9283" s="1">
        <v>66</v>
      </c>
      <c r="C9283" s="1">
        <v>288024.86</v>
      </c>
      <c r="D9283" s="1">
        <v>268848.84999999998</v>
      </c>
      <c r="E9283" s="1">
        <v>556873.69999999995</v>
      </c>
    </row>
    <row r="9284" spans="1:5">
      <c r="A9284" s="1">
        <v>2005</v>
      </c>
      <c r="B9284" s="1">
        <v>67</v>
      </c>
      <c r="C9284" s="1">
        <v>285775.65000000002</v>
      </c>
      <c r="D9284" s="1">
        <v>265285.48</v>
      </c>
      <c r="E9284" s="1">
        <v>551061.12</v>
      </c>
    </row>
    <row r="9285" spans="1:5">
      <c r="A9285" s="1">
        <v>2005</v>
      </c>
      <c r="B9285" s="1">
        <v>68</v>
      </c>
      <c r="C9285" s="1">
        <v>276669</v>
      </c>
      <c r="D9285" s="1">
        <v>254353.43</v>
      </c>
      <c r="E9285" s="1">
        <v>531022.43000000005</v>
      </c>
    </row>
    <row r="9286" spans="1:5">
      <c r="A9286" s="1">
        <v>2005</v>
      </c>
      <c r="B9286" s="1">
        <v>69</v>
      </c>
      <c r="C9286" s="1">
        <v>268842.43</v>
      </c>
      <c r="D9286" s="1">
        <v>244164.88</v>
      </c>
      <c r="E9286" s="1">
        <v>513007.31</v>
      </c>
    </row>
    <row r="9287" spans="1:5">
      <c r="A9287" s="1">
        <v>2005</v>
      </c>
      <c r="B9287" s="1">
        <v>70</v>
      </c>
      <c r="C9287" s="1">
        <v>260297.11</v>
      </c>
      <c r="D9287" s="1">
        <v>233325.47</v>
      </c>
      <c r="E9287" s="1">
        <v>493622.58</v>
      </c>
    </row>
    <row r="9288" spans="1:5">
      <c r="A9288" s="1">
        <v>2005</v>
      </c>
      <c r="B9288" s="1">
        <v>71</v>
      </c>
      <c r="C9288" s="1">
        <v>252387.02</v>
      </c>
      <c r="D9288" s="1">
        <v>222148.62</v>
      </c>
      <c r="E9288" s="1">
        <v>474535.65</v>
      </c>
    </row>
    <row r="9289" spans="1:5">
      <c r="A9289" s="1">
        <v>2005</v>
      </c>
      <c r="B9289" s="1">
        <v>72</v>
      </c>
      <c r="C9289" s="1">
        <v>248454.17</v>
      </c>
      <c r="D9289" s="1">
        <v>214197.44</v>
      </c>
      <c r="E9289" s="1">
        <v>462651.61</v>
      </c>
    </row>
    <row r="9290" spans="1:5">
      <c r="A9290" s="1">
        <v>2005</v>
      </c>
      <c r="B9290" s="1">
        <v>73</v>
      </c>
      <c r="C9290" s="1">
        <v>247748.04</v>
      </c>
      <c r="D9290" s="1">
        <v>208848.42</v>
      </c>
      <c r="E9290" s="1">
        <v>456596.46</v>
      </c>
    </row>
    <row r="9291" spans="1:5">
      <c r="A9291" s="1">
        <v>2005</v>
      </c>
      <c r="B9291" s="1">
        <v>74</v>
      </c>
      <c r="C9291" s="1">
        <v>245699.52</v>
      </c>
      <c r="D9291" s="1">
        <v>201297.47</v>
      </c>
      <c r="E9291" s="1">
        <v>446996.99</v>
      </c>
    </row>
    <row r="9292" spans="1:5">
      <c r="A9292" s="1">
        <v>2005</v>
      </c>
      <c r="B9292" s="1">
        <v>75</v>
      </c>
      <c r="C9292" s="1">
        <v>239307.85</v>
      </c>
      <c r="D9292" s="1">
        <v>190516.12</v>
      </c>
      <c r="E9292" s="1">
        <v>429823.97</v>
      </c>
    </row>
    <row r="9293" spans="1:5">
      <c r="A9293" s="1">
        <v>2005</v>
      </c>
      <c r="B9293" s="1">
        <v>76</v>
      </c>
      <c r="C9293" s="1">
        <v>229076.47</v>
      </c>
      <c r="D9293" s="1">
        <v>177903.85</v>
      </c>
      <c r="E9293" s="1">
        <v>406980.33</v>
      </c>
    </row>
    <row r="9294" spans="1:5">
      <c r="A9294" s="1">
        <v>2005</v>
      </c>
      <c r="B9294" s="1">
        <v>77</v>
      </c>
      <c r="C9294" s="1">
        <v>219252.87</v>
      </c>
      <c r="D9294" s="1">
        <v>166155.1</v>
      </c>
      <c r="E9294" s="1">
        <v>385407.96</v>
      </c>
    </row>
    <row r="9295" spans="1:5">
      <c r="A9295" s="1">
        <v>2005</v>
      </c>
      <c r="B9295" s="1">
        <v>78</v>
      </c>
      <c r="C9295" s="1">
        <v>212106.37</v>
      </c>
      <c r="D9295" s="1">
        <v>155973.76999999999</v>
      </c>
      <c r="E9295" s="1">
        <v>368080.14</v>
      </c>
    </row>
    <row r="9296" spans="1:5">
      <c r="A9296" s="1">
        <v>2005</v>
      </c>
      <c r="B9296" s="1">
        <v>79</v>
      </c>
      <c r="C9296" s="1">
        <v>205026.01</v>
      </c>
      <c r="D9296" s="1">
        <v>145346.5</v>
      </c>
      <c r="E9296" s="1">
        <v>350372.51</v>
      </c>
    </row>
    <row r="9297" spans="1:5">
      <c r="A9297" s="1">
        <v>2005</v>
      </c>
      <c r="B9297" s="1">
        <v>80</v>
      </c>
      <c r="C9297" s="1">
        <v>194327.48</v>
      </c>
      <c r="D9297" s="1">
        <v>132009.81</v>
      </c>
      <c r="E9297" s="1">
        <v>326337.28000000003</v>
      </c>
    </row>
    <row r="9298" spans="1:5">
      <c r="A9298" s="1">
        <v>2005</v>
      </c>
      <c r="B9298" s="1">
        <v>81</v>
      </c>
      <c r="C9298" s="1">
        <v>186504.87</v>
      </c>
      <c r="D9298" s="1">
        <v>120113.22</v>
      </c>
      <c r="E9298" s="1">
        <v>306618.09000000003</v>
      </c>
    </row>
    <row r="9299" spans="1:5">
      <c r="A9299" s="1">
        <v>2005</v>
      </c>
      <c r="B9299" s="1">
        <v>82</v>
      </c>
      <c r="C9299" s="1">
        <v>179010.6</v>
      </c>
      <c r="D9299" s="1">
        <v>109115.64</v>
      </c>
      <c r="E9299" s="1">
        <v>288126.24</v>
      </c>
    </row>
    <row r="9300" spans="1:5">
      <c r="A9300" s="1">
        <v>2005</v>
      </c>
      <c r="B9300" s="1">
        <v>83</v>
      </c>
      <c r="C9300" s="1">
        <v>173107.67</v>
      </c>
      <c r="D9300" s="1">
        <v>100362.69</v>
      </c>
      <c r="E9300" s="1">
        <v>273470.36</v>
      </c>
    </row>
    <row r="9301" spans="1:5">
      <c r="A9301" s="1">
        <v>2005</v>
      </c>
      <c r="B9301" s="1">
        <v>84</v>
      </c>
      <c r="C9301" s="1">
        <v>172916.05</v>
      </c>
      <c r="D9301" s="1">
        <v>94625.76</v>
      </c>
      <c r="E9301" s="1">
        <v>267541.81</v>
      </c>
    </row>
    <row r="9302" spans="1:5">
      <c r="A9302" s="1">
        <v>2005</v>
      </c>
      <c r="B9302" s="1">
        <v>85</v>
      </c>
      <c r="C9302" s="1">
        <v>145083.79999999999</v>
      </c>
      <c r="D9302" s="1">
        <v>75212.960000000006</v>
      </c>
      <c r="E9302" s="1">
        <v>220296.76</v>
      </c>
    </row>
    <row r="9303" spans="1:5">
      <c r="A9303" s="1">
        <v>2005</v>
      </c>
      <c r="B9303" s="1">
        <v>86</v>
      </c>
      <c r="C9303" s="1">
        <v>104006.02</v>
      </c>
      <c r="D9303" s="1">
        <v>50726.2</v>
      </c>
      <c r="E9303" s="1">
        <v>154732.22</v>
      </c>
    </row>
    <row r="9304" spans="1:5">
      <c r="A9304" s="1">
        <v>2005</v>
      </c>
      <c r="B9304" s="1">
        <v>87</v>
      </c>
      <c r="C9304" s="1">
        <v>86515.53</v>
      </c>
      <c r="D9304" s="1">
        <v>39432.629999999997</v>
      </c>
      <c r="E9304" s="1">
        <v>125948.16</v>
      </c>
    </row>
    <row r="9305" spans="1:5">
      <c r="A9305" s="1">
        <v>2005</v>
      </c>
      <c r="B9305" s="1">
        <v>88</v>
      </c>
      <c r="C9305" s="1">
        <v>81963.039999999994</v>
      </c>
      <c r="D9305" s="1">
        <v>35223.730000000003</v>
      </c>
      <c r="E9305" s="1">
        <v>117186.76</v>
      </c>
    </row>
    <row r="9306" spans="1:5">
      <c r="A9306" s="1">
        <v>2005</v>
      </c>
      <c r="B9306" s="1">
        <v>89</v>
      </c>
      <c r="C9306" s="1">
        <v>77191.97</v>
      </c>
      <c r="D9306" s="1">
        <v>31131.84</v>
      </c>
      <c r="E9306" s="1">
        <v>108323.82</v>
      </c>
    </row>
    <row r="9307" spans="1:5">
      <c r="A9307" s="1">
        <v>2005</v>
      </c>
      <c r="B9307" s="1">
        <v>90</v>
      </c>
      <c r="C9307" s="1">
        <v>68897.960000000006</v>
      </c>
      <c r="D9307" s="1">
        <v>25739.439999999999</v>
      </c>
      <c r="E9307" s="1">
        <v>94637.4</v>
      </c>
    </row>
    <row r="9308" spans="1:5">
      <c r="A9308" s="1">
        <v>2005</v>
      </c>
      <c r="B9308" s="1">
        <v>91</v>
      </c>
      <c r="C9308" s="1">
        <v>59156.97</v>
      </c>
      <c r="D9308" s="1">
        <v>20325.14</v>
      </c>
      <c r="E9308" s="1">
        <v>79482.12</v>
      </c>
    </row>
    <row r="9309" spans="1:5">
      <c r="A9309" s="1">
        <v>2005</v>
      </c>
      <c r="B9309" s="1">
        <v>92</v>
      </c>
      <c r="C9309" s="1">
        <v>47648.87</v>
      </c>
      <c r="D9309" s="1">
        <v>15182.6</v>
      </c>
      <c r="E9309" s="1">
        <v>62831.47</v>
      </c>
    </row>
    <row r="9310" spans="1:5">
      <c r="A9310" s="1">
        <v>2005</v>
      </c>
      <c r="B9310" s="1">
        <v>93</v>
      </c>
      <c r="C9310" s="1">
        <v>37210.26</v>
      </c>
      <c r="D9310" s="1">
        <v>11047.71</v>
      </c>
      <c r="E9310" s="1">
        <v>48257.97</v>
      </c>
    </row>
    <row r="9311" spans="1:5">
      <c r="A9311" s="1">
        <v>2005</v>
      </c>
      <c r="B9311" s="1">
        <v>94</v>
      </c>
      <c r="C9311" s="1">
        <v>28519.4</v>
      </c>
      <c r="D9311" s="1">
        <v>7732.73</v>
      </c>
      <c r="E9311" s="1">
        <v>36252.129999999997</v>
      </c>
    </row>
    <row r="9312" spans="1:5">
      <c r="A9312" s="1">
        <v>2005</v>
      </c>
      <c r="B9312" s="1">
        <v>95</v>
      </c>
      <c r="C9312" s="1">
        <v>21478.36</v>
      </c>
      <c r="D9312" s="1">
        <v>5284.24</v>
      </c>
      <c r="E9312" s="1">
        <v>26762.6</v>
      </c>
    </row>
    <row r="9313" spans="1:5">
      <c r="A9313" s="1">
        <v>2005</v>
      </c>
      <c r="B9313" s="1">
        <v>96</v>
      </c>
      <c r="C9313" s="1">
        <v>15909.21</v>
      </c>
      <c r="D9313" s="1">
        <v>3571.59</v>
      </c>
      <c r="E9313" s="1">
        <v>19480.79</v>
      </c>
    </row>
    <row r="9314" spans="1:5">
      <c r="A9314" s="1">
        <v>2005</v>
      </c>
      <c r="B9314" s="1">
        <v>97</v>
      </c>
      <c r="C9314" s="1">
        <v>11286.7</v>
      </c>
      <c r="D9314" s="1">
        <v>2283.41</v>
      </c>
      <c r="E9314" s="1">
        <v>13570.11</v>
      </c>
    </row>
    <row r="9315" spans="1:5">
      <c r="A9315" s="1">
        <v>2005</v>
      </c>
      <c r="B9315" s="1">
        <v>98</v>
      </c>
      <c r="C9315" s="1">
        <v>7581.09</v>
      </c>
      <c r="D9315" s="1">
        <v>1378.93</v>
      </c>
      <c r="E9315" s="1">
        <v>8960.02</v>
      </c>
    </row>
    <row r="9316" spans="1:5">
      <c r="A9316" s="1">
        <v>2005</v>
      </c>
      <c r="B9316" s="1">
        <v>99</v>
      </c>
      <c r="C9316" s="1">
        <v>4925.88</v>
      </c>
      <c r="D9316" s="1">
        <v>830.39</v>
      </c>
      <c r="E9316" s="1">
        <v>5756.27</v>
      </c>
    </row>
    <row r="9317" spans="1:5">
      <c r="A9317" s="1">
        <v>2005</v>
      </c>
      <c r="B9317" s="1">
        <v>100</v>
      </c>
      <c r="C9317" s="1">
        <v>3138.69</v>
      </c>
      <c r="D9317" s="1">
        <v>477.01</v>
      </c>
      <c r="E9317" s="1">
        <v>3615.7</v>
      </c>
    </row>
    <row r="9318" spans="1:5">
      <c r="A9318" s="1">
        <v>2005</v>
      </c>
      <c r="B9318" s="1">
        <v>101</v>
      </c>
      <c r="C9318" s="1">
        <v>1976.64</v>
      </c>
      <c r="D9318" s="1">
        <v>251.56</v>
      </c>
      <c r="E9318" s="1">
        <v>2228.19</v>
      </c>
    </row>
    <row r="9319" spans="1:5">
      <c r="A9319" s="1">
        <v>2005</v>
      </c>
      <c r="B9319" s="1">
        <v>102</v>
      </c>
      <c r="C9319" s="1">
        <v>1160.6099999999999</v>
      </c>
      <c r="D9319" s="1">
        <v>124.68</v>
      </c>
      <c r="E9319" s="1">
        <v>1285.29</v>
      </c>
    </row>
    <row r="9320" spans="1:5">
      <c r="A9320" s="1">
        <v>2005</v>
      </c>
      <c r="B9320" s="1">
        <v>103</v>
      </c>
      <c r="C9320" s="1">
        <v>645.45000000000005</v>
      </c>
      <c r="D9320" s="1">
        <v>62.56</v>
      </c>
      <c r="E9320" s="1">
        <v>708.01</v>
      </c>
    </row>
    <row r="9321" spans="1:5">
      <c r="A9321" s="1">
        <v>2005</v>
      </c>
      <c r="B9321" s="1">
        <v>104</v>
      </c>
      <c r="C9321" s="1">
        <v>355.76</v>
      </c>
      <c r="D9321" s="1">
        <v>34.81</v>
      </c>
      <c r="E9321" s="1">
        <v>390.57</v>
      </c>
    </row>
    <row r="9322" spans="1:5">
      <c r="A9322" s="1">
        <v>2005</v>
      </c>
      <c r="B9322" s="1">
        <v>105</v>
      </c>
      <c r="C9322" s="1">
        <v>181.68</v>
      </c>
      <c r="D9322" s="1">
        <v>16.649999999999999</v>
      </c>
      <c r="E9322" s="1">
        <v>198.33</v>
      </c>
    </row>
    <row r="9323" spans="1:5">
      <c r="A9323" s="1">
        <v>2005</v>
      </c>
      <c r="B9323" s="1">
        <v>106</v>
      </c>
      <c r="C9323" s="1">
        <v>87.09</v>
      </c>
      <c r="D9323" s="1">
        <v>7.01</v>
      </c>
      <c r="E9323" s="1">
        <v>94.1</v>
      </c>
    </row>
    <row r="9324" spans="1:5">
      <c r="A9324" s="1">
        <v>2005</v>
      </c>
      <c r="B9324" s="1">
        <v>107</v>
      </c>
      <c r="C9324" s="1">
        <v>47.99</v>
      </c>
      <c r="D9324" s="1">
        <v>4.6399999999999997</v>
      </c>
      <c r="E9324" s="1">
        <v>52.63</v>
      </c>
    </row>
    <row r="9325" spans="1:5">
      <c r="A9325" s="1">
        <v>2005</v>
      </c>
      <c r="B9325" s="1">
        <v>108</v>
      </c>
      <c r="C9325" s="1">
        <v>24.45</v>
      </c>
      <c r="D9325" s="1">
        <v>2.4</v>
      </c>
      <c r="E9325" s="1">
        <v>26.85</v>
      </c>
    </row>
    <row r="9326" spans="1:5">
      <c r="A9326" s="1">
        <v>2005</v>
      </c>
      <c r="B9326" s="1">
        <v>109</v>
      </c>
      <c r="C9326" s="1">
        <v>10.64</v>
      </c>
      <c r="D9326" s="1">
        <v>0.72</v>
      </c>
      <c r="E9326" s="1">
        <v>11.35</v>
      </c>
    </row>
    <row r="9327" spans="1:5">
      <c r="A9327" s="1">
        <v>2005</v>
      </c>
      <c r="B9327" s="1" t="s">
        <v>121</v>
      </c>
      <c r="C9327" s="1">
        <v>6.63</v>
      </c>
      <c r="D9327" s="1">
        <v>0.24</v>
      </c>
      <c r="E9327" s="1">
        <v>6.87</v>
      </c>
    </row>
    <row r="9328" spans="1:5">
      <c r="A9328" s="1">
        <v>2006</v>
      </c>
      <c r="B9328" s="1">
        <v>0</v>
      </c>
      <c r="C9328" s="1">
        <v>358588.05</v>
      </c>
      <c r="D9328" s="1">
        <v>376150.03</v>
      </c>
      <c r="E9328" s="1">
        <v>734738.08</v>
      </c>
    </row>
    <row r="9329" spans="1:5">
      <c r="A9329" s="1">
        <v>2006</v>
      </c>
      <c r="B9329" s="1">
        <v>1</v>
      </c>
      <c r="C9329" s="1">
        <v>350780.66</v>
      </c>
      <c r="D9329" s="1">
        <v>367900.46</v>
      </c>
      <c r="E9329" s="1">
        <v>718681.13</v>
      </c>
    </row>
    <row r="9330" spans="1:5">
      <c r="A9330" s="1">
        <v>2006</v>
      </c>
      <c r="B9330" s="1">
        <v>2</v>
      </c>
      <c r="C9330" s="1">
        <v>342091.15</v>
      </c>
      <c r="D9330" s="1">
        <v>359637.11</v>
      </c>
      <c r="E9330" s="1">
        <v>701728.26</v>
      </c>
    </row>
    <row r="9331" spans="1:5">
      <c r="A9331" s="1">
        <v>2006</v>
      </c>
      <c r="B9331" s="1">
        <v>3</v>
      </c>
      <c r="C9331" s="1">
        <v>332935.11</v>
      </c>
      <c r="D9331" s="1">
        <v>350274.01</v>
      </c>
      <c r="E9331" s="1">
        <v>683209.12</v>
      </c>
    </row>
    <row r="9332" spans="1:5">
      <c r="A9332" s="1">
        <v>2006</v>
      </c>
      <c r="B9332" s="1">
        <v>4</v>
      </c>
      <c r="C9332" s="1">
        <v>326661.26</v>
      </c>
      <c r="D9332" s="1">
        <v>342782.31</v>
      </c>
      <c r="E9332" s="1">
        <v>669443.56000000006</v>
      </c>
    </row>
    <row r="9333" spans="1:5">
      <c r="A9333" s="1">
        <v>2006</v>
      </c>
      <c r="B9333" s="1">
        <v>5</v>
      </c>
      <c r="C9333" s="1">
        <v>331481.89</v>
      </c>
      <c r="D9333" s="1">
        <v>347343.47</v>
      </c>
      <c r="E9333" s="1">
        <v>678825.36</v>
      </c>
    </row>
    <row r="9334" spans="1:5">
      <c r="A9334" s="1">
        <v>2006</v>
      </c>
      <c r="B9334" s="1">
        <v>6</v>
      </c>
      <c r="C9334" s="1">
        <v>338766.9</v>
      </c>
      <c r="D9334" s="1">
        <v>355611.36</v>
      </c>
      <c r="E9334" s="1">
        <v>694378.26</v>
      </c>
    </row>
    <row r="9335" spans="1:5">
      <c r="A9335" s="1">
        <v>2006</v>
      </c>
      <c r="B9335" s="1">
        <v>7</v>
      </c>
      <c r="C9335" s="1">
        <v>348312.91</v>
      </c>
      <c r="D9335" s="1">
        <v>365205.86</v>
      </c>
      <c r="E9335" s="1">
        <v>713518.77</v>
      </c>
    </row>
    <row r="9336" spans="1:5">
      <c r="A9336" s="1">
        <v>2006</v>
      </c>
      <c r="B9336" s="1">
        <v>8</v>
      </c>
      <c r="C9336" s="1">
        <v>355910.14</v>
      </c>
      <c r="D9336" s="1">
        <v>372580.65</v>
      </c>
      <c r="E9336" s="1">
        <v>728490.79</v>
      </c>
    </row>
    <row r="9337" spans="1:5">
      <c r="A9337" s="1">
        <v>2006</v>
      </c>
      <c r="B9337" s="1">
        <v>9</v>
      </c>
      <c r="C9337" s="1">
        <v>364607.96</v>
      </c>
      <c r="D9337" s="1">
        <v>382727.11</v>
      </c>
      <c r="E9337" s="1">
        <v>747335.07</v>
      </c>
    </row>
    <row r="9338" spans="1:5">
      <c r="A9338" s="1">
        <v>2006</v>
      </c>
      <c r="B9338" s="1">
        <v>10</v>
      </c>
      <c r="C9338" s="1">
        <v>360259.63</v>
      </c>
      <c r="D9338" s="1">
        <v>379401.69</v>
      </c>
      <c r="E9338" s="1">
        <v>739661.32</v>
      </c>
    </row>
    <row r="9339" spans="1:5">
      <c r="A9339" s="1">
        <v>2006</v>
      </c>
      <c r="B9339" s="1">
        <v>11</v>
      </c>
      <c r="C9339" s="1">
        <v>364264.39</v>
      </c>
      <c r="D9339" s="1">
        <v>383687.93</v>
      </c>
      <c r="E9339" s="1">
        <v>747952.32</v>
      </c>
    </row>
    <row r="9340" spans="1:5">
      <c r="A9340" s="1">
        <v>2006</v>
      </c>
      <c r="B9340" s="1">
        <v>12</v>
      </c>
      <c r="C9340" s="1">
        <v>372380.73</v>
      </c>
      <c r="D9340" s="1">
        <v>391406.51</v>
      </c>
      <c r="E9340" s="1">
        <v>763787.24</v>
      </c>
    </row>
    <row r="9341" spans="1:5">
      <c r="A9341" s="1">
        <v>2006</v>
      </c>
      <c r="B9341" s="1">
        <v>13</v>
      </c>
      <c r="C9341" s="1">
        <v>374619.26</v>
      </c>
      <c r="D9341" s="1">
        <v>392151.44</v>
      </c>
      <c r="E9341" s="1">
        <v>766770.7</v>
      </c>
    </row>
    <row r="9342" spans="1:5">
      <c r="A9342" s="1">
        <v>2006</v>
      </c>
      <c r="B9342" s="1">
        <v>14</v>
      </c>
      <c r="C9342" s="1">
        <v>386335.47</v>
      </c>
      <c r="D9342" s="1">
        <v>402245.29</v>
      </c>
      <c r="E9342" s="1">
        <v>788580.76</v>
      </c>
    </row>
    <row r="9343" spans="1:5">
      <c r="A9343" s="1">
        <v>2006</v>
      </c>
      <c r="B9343" s="1">
        <v>15</v>
      </c>
      <c r="C9343" s="1">
        <v>389480.69</v>
      </c>
      <c r="D9343" s="1">
        <v>407793.85</v>
      </c>
      <c r="E9343" s="1">
        <v>797274.54</v>
      </c>
    </row>
    <row r="9344" spans="1:5">
      <c r="A9344" s="1">
        <v>2006</v>
      </c>
      <c r="B9344" s="1">
        <v>16</v>
      </c>
      <c r="C9344" s="1">
        <v>383286.98</v>
      </c>
      <c r="D9344" s="1">
        <v>402278.42</v>
      </c>
      <c r="E9344" s="1">
        <v>785565.41</v>
      </c>
    </row>
    <row r="9345" spans="1:5">
      <c r="A9345" s="1">
        <v>2006</v>
      </c>
      <c r="B9345" s="1">
        <v>17</v>
      </c>
      <c r="C9345" s="1">
        <v>383196.77</v>
      </c>
      <c r="D9345" s="1">
        <v>398857.44</v>
      </c>
      <c r="E9345" s="1">
        <v>782054.21</v>
      </c>
    </row>
    <row r="9346" spans="1:5">
      <c r="A9346" s="1">
        <v>2006</v>
      </c>
      <c r="B9346" s="1">
        <v>18</v>
      </c>
      <c r="C9346" s="1">
        <v>391273.77</v>
      </c>
      <c r="D9346" s="1">
        <v>401337.82</v>
      </c>
      <c r="E9346" s="1">
        <v>792611.59</v>
      </c>
    </row>
    <row r="9347" spans="1:5">
      <c r="A9347" s="1">
        <v>2006</v>
      </c>
      <c r="B9347" s="1">
        <v>19</v>
      </c>
      <c r="C9347" s="1">
        <v>392041.32</v>
      </c>
      <c r="D9347" s="1">
        <v>398522.56</v>
      </c>
      <c r="E9347" s="1">
        <v>790563.88</v>
      </c>
    </row>
    <row r="9348" spans="1:5">
      <c r="A9348" s="1">
        <v>2006</v>
      </c>
      <c r="B9348" s="1">
        <v>20</v>
      </c>
      <c r="C9348" s="1">
        <v>395073.57</v>
      </c>
      <c r="D9348" s="1">
        <v>400087.92</v>
      </c>
      <c r="E9348" s="1">
        <v>795161.5</v>
      </c>
    </row>
    <row r="9349" spans="1:5">
      <c r="A9349" s="1">
        <v>2006</v>
      </c>
      <c r="B9349" s="1">
        <v>21</v>
      </c>
      <c r="C9349" s="1">
        <v>400573.53</v>
      </c>
      <c r="D9349" s="1">
        <v>407494.97</v>
      </c>
      <c r="E9349" s="1">
        <v>808068.5</v>
      </c>
    </row>
    <row r="9350" spans="1:5">
      <c r="A9350" s="1">
        <v>2006</v>
      </c>
      <c r="B9350" s="1">
        <v>22</v>
      </c>
      <c r="C9350" s="1">
        <v>396207.15</v>
      </c>
      <c r="D9350" s="1">
        <v>400600.96</v>
      </c>
      <c r="E9350" s="1">
        <v>796808.11</v>
      </c>
    </row>
    <row r="9351" spans="1:5">
      <c r="A9351" s="1">
        <v>2006</v>
      </c>
      <c r="B9351" s="1">
        <v>23</v>
      </c>
      <c r="C9351" s="1">
        <v>400972.28</v>
      </c>
      <c r="D9351" s="1">
        <v>399376.67</v>
      </c>
      <c r="E9351" s="1">
        <v>800348.95</v>
      </c>
    </row>
    <row r="9352" spans="1:5">
      <c r="A9352" s="1">
        <v>2006</v>
      </c>
      <c r="B9352" s="1">
        <v>24</v>
      </c>
      <c r="C9352" s="1">
        <v>407676.53</v>
      </c>
      <c r="D9352" s="1">
        <v>400798.46</v>
      </c>
      <c r="E9352" s="1">
        <v>808474.99</v>
      </c>
    </row>
    <row r="9353" spans="1:5">
      <c r="A9353" s="1">
        <v>2006</v>
      </c>
      <c r="B9353" s="1">
        <v>25</v>
      </c>
      <c r="C9353" s="1">
        <v>413037.75</v>
      </c>
      <c r="D9353" s="1">
        <v>407533.33</v>
      </c>
      <c r="E9353" s="1">
        <v>820571.08</v>
      </c>
    </row>
    <row r="9354" spans="1:5">
      <c r="A9354" s="1">
        <v>2006</v>
      </c>
      <c r="B9354" s="1">
        <v>26</v>
      </c>
      <c r="C9354" s="1">
        <v>411654.35</v>
      </c>
      <c r="D9354" s="1">
        <v>407726.48</v>
      </c>
      <c r="E9354" s="1">
        <v>819380.84</v>
      </c>
    </row>
    <row r="9355" spans="1:5">
      <c r="A9355" s="1">
        <v>2006</v>
      </c>
      <c r="B9355" s="1">
        <v>27</v>
      </c>
      <c r="C9355" s="1">
        <v>401351.96</v>
      </c>
      <c r="D9355" s="1">
        <v>397192.22</v>
      </c>
      <c r="E9355" s="1">
        <v>798544.18</v>
      </c>
    </row>
    <row r="9356" spans="1:5">
      <c r="A9356" s="1">
        <v>2006</v>
      </c>
      <c r="B9356" s="1">
        <v>28</v>
      </c>
      <c r="C9356" s="1">
        <v>379298.52</v>
      </c>
      <c r="D9356" s="1">
        <v>376445.79</v>
      </c>
      <c r="E9356" s="1">
        <v>755744.31</v>
      </c>
    </row>
    <row r="9357" spans="1:5">
      <c r="A9357" s="1">
        <v>2006</v>
      </c>
      <c r="B9357" s="1">
        <v>29</v>
      </c>
      <c r="C9357" s="1">
        <v>374049.57</v>
      </c>
      <c r="D9357" s="1">
        <v>373796.07</v>
      </c>
      <c r="E9357" s="1">
        <v>747845.64</v>
      </c>
    </row>
    <row r="9358" spans="1:5">
      <c r="A9358" s="1">
        <v>2006</v>
      </c>
      <c r="B9358" s="1">
        <v>30</v>
      </c>
      <c r="C9358" s="1">
        <v>384395.58</v>
      </c>
      <c r="D9358" s="1">
        <v>382269.85</v>
      </c>
      <c r="E9358" s="1">
        <v>766665.43</v>
      </c>
    </row>
    <row r="9359" spans="1:5">
      <c r="A9359" s="1">
        <v>2006</v>
      </c>
      <c r="B9359" s="1">
        <v>31</v>
      </c>
      <c r="C9359" s="1">
        <v>395533.79</v>
      </c>
      <c r="D9359" s="1">
        <v>391165.94</v>
      </c>
      <c r="E9359" s="1">
        <v>786699.73</v>
      </c>
    </row>
    <row r="9360" spans="1:5">
      <c r="A9360" s="1">
        <v>2006</v>
      </c>
      <c r="B9360" s="1">
        <v>32</v>
      </c>
      <c r="C9360" s="1">
        <v>406202.3</v>
      </c>
      <c r="D9360" s="1">
        <v>401340.78</v>
      </c>
      <c r="E9360" s="1">
        <v>807543.09</v>
      </c>
    </row>
    <row r="9361" spans="1:5">
      <c r="A9361" s="1">
        <v>2006</v>
      </c>
      <c r="B9361" s="1">
        <v>33</v>
      </c>
      <c r="C9361" s="1">
        <v>425580.11</v>
      </c>
      <c r="D9361" s="1">
        <v>419603.69</v>
      </c>
      <c r="E9361" s="1">
        <v>845183.8</v>
      </c>
    </row>
    <row r="9362" spans="1:5">
      <c r="A9362" s="1">
        <v>2006</v>
      </c>
      <c r="B9362" s="1">
        <v>34</v>
      </c>
      <c r="C9362" s="1">
        <v>442976.07</v>
      </c>
      <c r="D9362" s="1">
        <v>434212.61</v>
      </c>
      <c r="E9362" s="1">
        <v>877188.68</v>
      </c>
    </row>
    <row r="9363" spans="1:5">
      <c r="A9363" s="1">
        <v>2006</v>
      </c>
      <c r="B9363" s="1">
        <v>35</v>
      </c>
      <c r="C9363" s="1">
        <v>460220.77</v>
      </c>
      <c r="D9363" s="1">
        <v>451204.52</v>
      </c>
      <c r="E9363" s="1">
        <v>911425.29</v>
      </c>
    </row>
    <row r="9364" spans="1:5">
      <c r="A9364" s="1">
        <v>2006</v>
      </c>
      <c r="B9364" s="1">
        <v>36</v>
      </c>
      <c r="C9364" s="1">
        <v>453619.77</v>
      </c>
      <c r="D9364" s="1">
        <v>445783.96</v>
      </c>
      <c r="E9364" s="1">
        <v>899403.74</v>
      </c>
    </row>
    <row r="9365" spans="1:5">
      <c r="A9365" s="1">
        <v>2006</v>
      </c>
      <c r="B9365" s="1">
        <v>37</v>
      </c>
      <c r="C9365" s="1">
        <v>466620.85</v>
      </c>
      <c r="D9365" s="1">
        <v>458688.02</v>
      </c>
      <c r="E9365" s="1">
        <v>925308.87</v>
      </c>
    </row>
    <row r="9366" spans="1:5">
      <c r="A9366" s="1">
        <v>2006</v>
      </c>
      <c r="B9366" s="1">
        <v>38</v>
      </c>
      <c r="C9366" s="1">
        <v>469107.17</v>
      </c>
      <c r="D9366" s="1">
        <v>462098.54</v>
      </c>
      <c r="E9366" s="1">
        <v>931205.72</v>
      </c>
    </row>
    <row r="9367" spans="1:5">
      <c r="A9367" s="1">
        <v>2006</v>
      </c>
      <c r="B9367" s="1">
        <v>39</v>
      </c>
      <c r="C9367" s="1">
        <v>477268.41</v>
      </c>
      <c r="D9367" s="1">
        <v>471725.37</v>
      </c>
      <c r="E9367" s="1">
        <v>948993.78</v>
      </c>
    </row>
    <row r="9368" spans="1:5">
      <c r="A9368" s="1">
        <v>2006</v>
      </c>
      <c r="B9368" s="1">
        <v>40</v>
      </c>
      <c r="C9368" s="1">
        <v>478087.98</v>
      </c>
      <c r="D9368" s="1">
        <v>470281.18</v>
      </c>
      <c r="E9368" s="1">
        <v>948369.17</v>
      </c>
    </row>
    <row r="9369" spans="1:5">
      <c r="A9369" s="1">
        <v>2006</v>
      </c>
      <c r="B9369" s="1">
        <v>41</v>
      </c>
      <c r="C9369" s="1">
        <v>480337.43</v>
      </c>
      <c r="D9369" s="1">
        <v>469759.03</v>
      </c>
      <c r="E9369" s="1">
        <v>950096.47</v>
      </c>
    </row>
    <row r="9370" spans="1:5">
      <c r="A9370" s="1">
        <v>2006</v>
      </c>
      <c r="B9370" s="1">
        <v>42</v>
      </c>
      <c r="C9370" s="1">
        <v>475813.92</v>
      </c>
      <c r="D9370" s="1">
        <v>464084.35</v>
      </c>
      <c r="E9370" s="1">
        <v>939898.27</v>
      </c>
    </row>
    <row r="9371" spans="1:5">
      <c r="A9371" s="1">
        <v>2006</v>
      </c>
      <c r="B9371" s="1">
        <v>43</v>
      </c>
      <c r="C9371" s="1">
        <v>469173.6</v>
      </c>
      <c r="D9371" s="1">
        <v>458007.8</v>
      </c>
      <c r="E9371" s="1">
        <v>927181.41</v>
      </c>
    </row>
    <row r="9372" spans="1:5">
      <c r="A9372" s="1">
        <v>2006</v>
      </c>
      <c r="B9372" s="1">
        <v>44</v>
      </c>
      <c r="C9372" s="1">
        <v>458614.52</v>
      </c>
      <c r="D9372" s="1">
        <v>449578.19</v>
      </c>
      <c r="E9372" s="1">
        <v>908192.71</v>
      </c>
    </row>
    <row r="9373" spans="1:5">
      <c r="A9373" s="1">
        <v>2006</v>
      </c>
      <c r="B9373" s="1">
        <v>45</v>
      </c>
      <c r="C9373" s="1">
        <v>443736.56</v>
      </c>
      <c r="D9373" s="1">
        <v>436540.8</v>
      </c>
      <c r="E9373" s="1">
        <v>880277.36</v>
      </c>
    </row>
    <row r="9374" spans="1:5">
      <c r="A9374" s="1">
        <v>2006</v>
      </c>
      <c r="B9374" s="1">
        <v>46</v>
      </c>
      <c r="C9374" s="1">
        <v>425451.86</v>
      </c>
      <c r="D9374" s="1">
        <v>419601.21</v>
      </c>
      <c r="E9374" s="1">
        <v>845053.07</v>
      </c>
    </row>
    <row r="9375" spans="1:5">
      <c r="A9375" s="1">
        <v>2006</v>
      </c>
      <c r="B9375" s="1">
        <v>47</v>
      </c>
      <c r="C9375" s="1">
        <v>420863.18</v>
      </c>
      <c r="D9375" s="1">
        <v>415837.38</v>
      </c>
      <c r="E9375" s="1">
        <v>836700.56</v>
      </c>
    </row>
    <row r="9376" spans="1:5">
      <c r="A9376" s="1">
        <v>2006</v>
      </c>
      <c r="B9376" s="1">
        <v>48</v>
      </c>
      <c r="C9376" s="1">
        <v>409363.62</v>
      </c>
      <c r="D9376" s="1">
        <v>404114.27</v>
      </c>
      <c r="E9376" s="1">
        <v>813477.89</v>
      </c>
    </row>
    <row r="9377" spans="1:5">
      <c r="A9377" s="1">
        <v>2006</v>
      </c>
      <c r="B9377" s="1">
        <v>49</v>
      </c>
      <c r="C9377" s="1">
        <v>396491.62</v>
      </c>
      <c r="D9377" s="1">
        <v>390153.28</v>
      </c>
      <c r="E9377" s="1">
        <v>786644.9</v>
      </c>
    </row>
    <row r="9378" spans="1:5">
      <c r="A9378" s="1">
        <v>2006</v>
      </c>
      <c r="B9378" s="1">
        <v>50</v>
      </c>
      <c r="C9378" s="1">
        <v>385178.23</v>
      </c>
      <c r="D9378" s="1">
        <v>378550.85</v>
      </c>
      <c r="E9378" s="1">
        <v>763729.08</v>
      </c>
    </row>
    <row r="9379" spans="1:5">
      <c r="A9379" s="1">
        <v>2006</v>
      </c>
      <c r="B9379" s="1">
        <v>51</v>
      </c>
      <c r="C9379" s="1">
        <v>373543.05</v>
      </c>
      <c r="D9379" s="1">
        <v>366713.67</v>
      </c>
      <c r="E9379" s="1">
        <v>740256.72</v>
      </c>
    </row>
    <row r="9380" spans="1:5">
      <c r="A9380" s="1">
        <v>2006</v>
      </c>
      <c r="B9380" s="1">
        <v>52</v>
      </c>
      <c r="C9380" s="1">
        <v>373106.93</v>
      </c>
      <c r="D9380" s="1">
        <v>366229.84</v>
      </c>
      <c r="E9380" s="1">
        <v>739336.77</v>
      </c>
    </row>
    <row r="9381" spans="1:5">
      <c r="A9381" s="1">
        <v>2006</v>
      </c>
      <c r="B9381" s="1">
        <v>53</v>
      </c>
      <c r="C9381" s="1">
        <v>369527.38</v>
      </c>
      <c r="D9381" s="1">
        <v>363057.16</v>
      </c>
      <c r="E9381" s="1">
        <v>732584.55</v>
      </c>
    </row>
    <row r="9382" spans="1:5">
      <c r="A9382" s="1">
        <v>2006</v>
      </c>
      <c r="B9382" s="1">
        <v>54</v>
      </c>
      <c r="C9382" s="1">
        <v>364084.98</v>
      </c>
      <c r="D9382" s="1">
        <v>357532.64</v>
      </c>
      <c r="E9382" s="1">
        <v>721617.62</v>
      </c>
    </row>
    <row r="9383" spans="1:5">
      <c r="A9383" s="1">
        <v>2006</v>
      </c>
      <c r="B9383" s="1">
        <v>55</v>
      </c>
      <c r="C9383" s="1">
        <v>369267.17</v>
      </c>
      <c r="D9383" s="1">
        <v>361388.95</v>
      </c>
      <c r="E9383" s="1">
        <v>730656.12</v>
      </c>
    </row>
    <row r="9384" spans="1:5">
      <c r="A9384" s="1">
        <v>2006</v>
      </c>
      <c r="B9384" s="1">
        <v>56</v>
      </c>
      <c r="C9384" s="1">
        <v>377453.86</v>
      </c>
      <c r="D9384" s="1">
        <v>368469.07</v>
      </c>
      <c r="E9384" s="1">
        <v>745922.93</v>
      </c>
    </row>
    <row r="9385" spans="1:5">
      <c r="A9385" s="1">
        <v>2006</v>
      </c>
      <c r="B9385" s="1">
        <v>57</v>
      </c>
      <c r="C9385" s="1">
        <v>390567.2</v>
      </c>
      <c r="D9385" s="1">
        <v>381250.26</v>
      </c>
      <c r="E9385" s="1">
        <v>771817.46</v>
      </c>
    </row>
    <row r="9386" spans="1:5">
      <c r="A9386" s="1">
        <v>2006</v>
      </c>
      <c r="B9386" s="1">
        <v>58</v>
      </c>
      <c r="C9386" s="1">
        <v>407907.22</v>
      </c>
      <c r="D9386" s="1">
        <v>398233.9</v>
      </c>
      <c r="E9386" s="1">
        <v>806141.12</v>
      </c>
    </row>
    <row r="9387" spans="1:5">
      <c r="A9387" s="1">
        <v>2006</v>
      </c>
      <c r="B9387" s="1">
        <v>59</v>
      </c>
      <c r="C9387" s="1">
        <v>430944.73</v>
      </c>
      <c r="D9387" s="1">
        <v>420441.27</v>
      </c>
      <c r="E9387" s="1">
        <v>851386</v>
      </c>
    </row>
    <row r="9388" spans="1:5">
      <c r="A9388" s="1">
        <v>2006</v>
      </c>
      <c r="B9388" s="1">
        <v>60</v>
      </c>
      <c r="C9388" s="1">
        <v>361109.38</v>
      </c>
      <c r="D9388" s="1">
        <v>351114.33</v>
      </c>
      <c r="E9388" s="1">
        <v>712223.71</v>
      </c>
    </row>
    <row r="9389" spans="1:5">
      <c r="A9389" s="1">
        <v>2006</v>
      </c>
      <c r="B9389" s="1">
        <v>61</v>
      </c>
      <c r="C9389" s="1">
        <v>345342.6</v>
      </c>
      <c r="D9389" s="1">
        <v>334670.03000000003</v>
      </c>
      <c r="E9389" s="1">
        <v>680012.63</v>
      </c>
    </row>
    <row r="9390" spans="1:5">
      <c r="A9390" s="1">
        <v>2006</v>
      </c>
      <c r="B9390" s="1">
        <v>62</v>
      </c>
      <c r="C9390" s="1">
        <v>335121.01</v>
      </c>
      <c r="D9390" s="1">
        <v>323670.96999999997</v>
      </c>
      <c r="E9390" s="1">
        <v>658791.98</v>
      </c>
    </row>
    <row r="9391" spans="1:5">
      <c r="A9391" s="1">
        <v>2006</v>
      </c>
      <c r="B9391" s="1">
        <v>63</v>
      </c>
      <c r="C9391" s="1">
        <v>323936.17</v>
      </c>
      <c r="D9391" s="1">
        <v>310267.39</v>
      </c>
      <c r="E9391" s="1">
        <v>634203.56000000006</v>
      </c>
    </row>
    <row r="9392" spans="1:5">
      <c r="A9392" s="1">
        <v>2006</v>
      </c>
      <c r="B9392" s="1">
        <v>64</v>
      </c>
      <c r="C9392" s="1">
        <v>296831.93</v>
      </c>
      <c r="D9392" s="1">
        <v>281099.90999999997</v>
      </c>
      <c r="E9392" s="1">
        <v>577931.84</v>
      </c>
    </row>
    <row r="9393" spans="1:5">
      <c r="A9393" s="1">
        <v>2006</v>
      </c>
      <c r="B9393" s="1">
        <v>65</v>
      </c>
      <c r="C9393" s="1">
        <v>277181.46999999997</v>
      </c>
      <c r="D9393" s="1">
        <v>260476.18</v>
      </c>
      <c r="E9393" s="1">
        <v>537657.65</v>
      </c>
    </row>
    <row r="9394" spans="1:5">
      <c r="A9394" s="1">
        <v>2006</v>
      </c>
      <c r="B9394" s="1">
        <v>66</v>
      </c>
      <c r="C9394" s="1">
        <v>282942.23</v>
      </c>
      <c r="D9394" s="1">
        <v>264064.58</v>
      </c>
      <c r="E9394" s="1">
        <v>547006.81999999995</v>
      </c>
    </row>
    <row r="9395" spans="1:5">
      <c r="A9395" s="1">
        <v>2006</v>
      </c>
      <c r="B9395" s="1">
        <v>67</v>
      </c>
      <c r="C9395" s="1">
        <v>283981</v>
      </c>
      <c r="D9395" s="1">
        <v>263782.69</v>
      </c>
      <c r="E9395" s="1">
        <v>547763.69999999995</v>
      </c>
    </row>
    <row r="9396" spans="1:5">
      <c r="A9396" s="1">
        <v>2006</v>
      </c>
      <c r="B9396" s="1">
        <v>68</v>
      </c>
      <c r="C9396" s="1">
        <v>281600.28999999998</v>
      </c>
      <c r="D9396" s="1">
        <v>259838</v>
      </c>
      <c r="E9396" s="1">
        <v>541438.29</v>
      </c>
    </row>
    <row r="9397" spans="1:5">
      <c r="A9397" s="1">
        <v>2006</v>
      </c>
      <c r="B9397" s="1">
        <v>69</v>
      </c>
      <c r="C9397" s="1">
        <v>272332.98</v>
      </c>
      <c r="D9397" s="1">
        <v>248541.4</v>
      </c>
      <c r="E9397" s="1">
        <v>520874.37</v>
      </c>
    </row>
    <row r="9398" spans="1:5">
      <c r="A9398" s="1">
        <v>2006</v>
      </c>
      <c r="B9398" s="1">
        <v>70</v>
      </c>
      <c r="C9398" s="1">
        <v>264441.09000000003</v>
      </c>
      <c r="D9398" s="1">
        <v>238338.98</v>
      </c>
      <c r="E9398" s="1">
        <v>502780.07</v>
      </c>
    </row>
    <row r="9399" spans="1:5">
      <c r="A9399" s="1">
        <v>2006</v>
      </c>
      <c r="B9399" s="1">
        <v>71</v>
      </c>
      <c r="C9399" s="1">
        <v>255686.49</v>
      </c>
      <c r="D9399" s="1">
        <v>227125.66</v>
      </c>
      <c r="E9399" s="1">
        <v>482812.15</v>
      </c>
    </row>
    <row r="9400" spans="1:5">
      <c r="A9400" s="1">
        <v>2006</v>
      </c>
      <c r="B9400" s="1">
        <v>72</v>
      </c>
      <c r="C9400" s="1">
        <v>247450.81</v>
      </c>
      <c r="D9400" s="1">
        <v>215525.71</v>
      </c>
      <c r="E9400" s="1">
        <v>462976.52</v>
      </c>
    </row>
    <row r="9401" spans="1:5">
      <c r="A9401" s="1">
        <v>2006</v>
      </c>
      <c r="B9401" s="1">
        <v>73</v>
      </c>
      <c r="C9401" s="1">
        <v>242935.94</v>
      </c>
      <c r="D9401" s="1">
        <v>207232.52</v>
      </c>
      <c r="E9401" s="1">
        <v>450168.46</v>
      </c>
    </row>
    <row r="9402" spans="1:5">
      <c r="A9402" s="1">
        <v>2006</v>
      </c>
      <c r="B9402" s="1">
        <v>74</v>
      </c>
      <c r="C9402" s="1">
        <v>241648.73</v>
      </c>
      <c r="D9402" s="1">
        <v>201354.52</v>
      </c>
      <c r="E9402" s="1">
        <v>443003.25</v>
      </c>
    </row>
    <row r="9403" spans="1:5">
      <c r="A9403" s="1">
        <v>2006</v>
      </c>
      <c r="B9403" s="1">
        <v>75</v>
      </c>
      <c r="C9403" s="1">
        <v>239030.54</v>
      </c>
      <c r="D9403" s="1">
        <v>193348.38</v>
      </c>
      <c r="E9403" s="1">
        <v>432378.92</v>
      </c>
    </row>
    <row r="9404" spans="1:5">
      <c r="A9404" s="1">
        <v>2006</v>
      </c>
      <c r="B9404" s="1">
        <v>76</v>
      </c>
      <c r="C9404" s="1">
        <v>232005.89</v>
      </c>
      <c r="D9404" s="1">
        <v>182092.69</v>
      </c>
      <c r="E9404" s="1">
        <v>414098.58</v>
      </c>
    </row>
    <row r="9405" spans="1:5">
      <c r="A9405" s="1">
        <v>2006</v>
      </c>
      <c r="B9405" s="1">
        <v>77</v>
      </c>
      <c r="C9405" s="1">
        <v>221304.54</v>
      </c>
      <c r="D9405" s="1">
        <v>169148.61</v>
      </c>
      <c r="E9405" s="1">
        <v>390453.16</v>
      </c>
    </row>
    <row r="9406" spans="1:5">
      <c r="A9406" s="1">
        <v>2006</v>
      </c>
      <c r="B9406" s="1">
        <v>78</v>
      </c>
      <c r="C9406" s="1">
        <v>210910.92</v>
      </c>
      <c r="D9406" s="1">
        <v>156947.18</v>
      </c>
      <c r="E9406" s="1">
        <v>367858.1</v>
      </c>
    </row>
    <row r="9407" spans="1:5">
      <c r="A9407" s="1">
        <v>2006</v>
      </c>
      <c r="B9407" s="1">
        <v>79</v>
      </c>
      <c r="C9407" s="1">
        <v>203051.54</v>
      </c>
      <c r="D9407" s="1">
        <v>146519.75</v>
      </c>
      <c r="E9407" s="1">
        <v>349571.3</v>
      </c>
    </row>
    <row r="9408" spans="1:5">
      <c r="A9408" s="1">
        <v>2006</v>
      </c>
      <c r="B9408" s="1">
        <v>80</v>
      </c>
      <c r="C9408" s="1">
        <v>194351.32</v>
      </c>
      <c r="D9408" s="1">
        <v>134787.57999999999</v>
      </c>
      <c r="E9408" s="1">
        <v>329138.90999999997</v>
      </c>
    </row>
    <row r="9409" spans="1:5">
      <c r="A9409" s="1">
        <v>2006</v>
      </c>
      <c r="B9409" s="1">
        <v>81</v>
      </c>
      <c r="C9409" s="1">
        <v>184231.78</v>
      </c>
      <c r="D9409" s="1">
        <v>122192.68</v>
      </c>
      <c r="E9409" s="1">
        <v>306424.46000000002</v>
      </c>
    </row>
    <row r="9410" spans="1:5">
      <c r="A9410" s="1">
        <v>2006</v>
      </c>
      <c r="B9410" s="1">
        <v>82</v>
      </c>
      <c r="C9410" s="1">
        <v>175718.82</v>
      </c>
      <c r="D9410" s="1">
        <v>110212.82</v>
      </c>
      <c r="E9410" s="1">
        <v>285931.63</v>
      </c>
    </row>
    <row r="9411" spans="1:5">
      <c r="A9411" s="1">
        <v>2006</v>
      </c>
      <c r="B9411" s="1">
        <v>83</v>
      </c>
      <c r="C9411" s="1">
        <v>167462.32999999999</v>
      </c>
      <c r="D9411" s="1">
        <v>99152.73</v>
      </c>
      <c r="E9411" s="1">
        <v>266615.06</v>
      </c>
    </row>
    <row r="9412" spans="1:5">
      <c r="A9412" s="1">
        <v>2006</v>
      </c>
      <c r="B9412" s="1">
        <v>84</v>
      </c>
      <c r="C9412" s="1">
        <v>160558.32999999999</v>
      </c>
      <c r="D9412" s="1">
        <v>90247.15</v>
      </c>
      <c r="E9412" s="1">
        <v>250805.48</v>
      </c>
    </row>
    <row r="9413" spans="1:5">
      <c r="A9413" s="1">
        <v>2006</v>
      </c>
      <c r="B9413" s="1">
        <v>85</v>
      </c>
      <c r="C9413" s="1">
        <v>158862.39999999999</v>
      </c>
      <c r="D9413" s="1">
        <v>84061.72</v>
      </c>
      <c r="E9413" s="1">
        <v>242924.13</v>
      </c>
    </row>
    <row r="9414" spans="1:5">
      <c r="A9414" s="1">
        <v>2006</v>
      </c>
      <c r="B9414" s="1">
        <v>86</v>
      </c>
      <c r="C9414" s="1">
        <v>132031.44</v>
      </c>
      <c r="D9414" s="1">
        <v>65925.13</v>
      </c>
      <c r="E9414" s="1">
        <v>197956.58</v>
      </c>
    </row>
    <row r="9415" spans="1:5">
      <c r="A9415" s="1">
        <v>2006</v>
      </c>
      <c r="B9415" s="1">
        <v>87</v>
      </c>
      <c r="C9415" s="1">
        <v>93487.07</v>
      </c>
      <c r="D9415" s="1">
        <v>43771.16</v>
      </c>
      <c r="E9415" s="1">
        <v>137258.23000000001</v>
      </c>
    </row>
    <row r="9416" spans="1:5">
      <c r="A9416" s="1">
        <v>2006</v>
      </c>
      <c r="B9416" s="1">
        <v>88</v>
      </c>
      <c r="C9416" s="1">
        <v>76707.73</v>
      </c>
      <c r="D9416" s="1">
        <v>33565.089999999997</v>
      </c>
      <c r="E9416" s="1">
        <v>110272.82</v>
      </c>
    </row>
    <row r="9417" spans="1:5">
      <c r="A9417" s="1">
        <v>2006</v>
      </c>
      <c r="B9417" s="1">
        <v>89</v>
      </c>
      <c r="C9417" s="1">
        <v>71633.539999999994</v>
      </c>
      <c r="D9417" s="1">
        <v>29457.55</v>
      </c>
      <c r="E9417" s="1">
        <v>101091.09</v>
      </c>
    </row>
    <row r="9418" spans="1:5">
      <c r="A9418" s="1">
        <v>2006</v>
      </c>
      <c r="B9418" s="1">
        <v>90</v>
      </c>
      <c r="C9418" s="1">
        <v>66412.929999999993</v>
      </c>
      <c r="D9418" s="1">
        <v>25474.01</v>
      </c>
      <c r="E9418" s="1">
        <v>91886.94</v>
      </c>
    </row>
    <row r="9419" spans="1:5">
      <c r="A9419" s="1">
        <v>2006</v>
      </c>
      <c r="B9419" s="1">
        <v>91</v>
      </c>
      <c r="C9419" s="1">
        <v>58228.18</v>
      </c>
      <c r="D9419" s="1">
        <v>20618.7</v>
      </c>
      <c r="E9419" s="1">
        <v>78846.880000000005</v>
      </c>
    </row>
    <row r="9420" spans="1:5">
      <c r="A9420" s="1">
        <v>2006</v>
      </c>
      <c r="B9420" s="1">
        <v>92</v>
      </c>
      <c r="C9420" s="1">
        <v>49004.63</v>
      </c>
      <c r="D9420" s="1">
        <v>15922.54</v>
      </c>
      <c r="E9420" s="1">
        <v>64927.16</v>
      </c>
    </row>
    <row r="9421" spans="1:5">
      <c r="A9421" s="1">
        <v>2006</v>
      </c>
      <c r="B9421" s="1">
        <v>93</v>
      </c>
      <c r="C9421" s="1">
        <v>38595.81</v>
      </c>
      <c r="D9421" s="1">
        <v>11618.89</v>
      </c>
      <c r="E9421" s="1">
        <v>50214.7</v>
      </c>
    </row>
    <row r="9422" spans="1:5">
      <c r="A9422" s="1">
        <v>2006</v>
      </c>
      <c r="B9422" s="1">
        <v>94</v>
      </c>
      <c r="C9422" s="1">
        <v>29402.84</v>
      </c>
      <c r="D9422" s="1">
        <v>8265.17</v>
      </c>
      <c r="E9422" s="1">
        <v>37668.019999999997</v>
      </c>
    </row>
    <row r="9423" spans="1:5">
      <c r="A9423" s="1">
        <v>2006</v>
      </c>
      <c r="B9423" s="1">
        <v>95</v>
      </c>
      <c r="C9423" s="1">
        <v>21963.55</v>
      </c>
      <c r="D9423" s="1">
        <v>5624.6</v>
      </c>
      <c r="E9423" s="1">
        <v>27588.15</v>
      </c>
    </row>
    <row r="9424" spans="1:5">
      <c r="A9424" s="1">
        <v>2006</v>
      </c>
      <c r="B9424" s="1">
        <v>96</v>
      </c>
      <c r="C9424" s="1">
        <v>16148.92</v>
      </c>
      <c r="D9424" s="1">
        <v>3727.75</v>
      </c>
      <c r="E9424" s="1">
        <v>19876.669999999998</v>
      </c>
    </row>
    <row r="9425" spans="1:5">
      <c r="A9425" s="1">
        <v>2006</v>
      </c>
      <c r="B9425" s="1">
        <v>97</v>
      </c>
      <c r="C9425" s="1">
        <v>11660.67</v>
      </c>
      <c r="D9425" s="1">
        <v>2440.6799999999998</v>
      </c>
      <c r="E9425" s="1">
        <v>14101.34</v>
      </c>
    </row>
    <row r="9426" spans="1:5">
      <c r="A9426" s="1">
        <v>2006</v>
      </c>
      <c r="B9426" s="1">
        <v>98</v>
      </c>
      <c r="C9426" s="1">
        <v>8033.34</v>
      </c>
      <c r="D9426" s="1">
        <v>1502.28</v>
      </c>
      <c r="E9426" s="1">
        <v>9535.61</v>
      </c>
    </row>
    <row r="9427" spans="1:5">
      <c r="A9427" s="1">
        <v>2006</v>
      </c>
      <c r="B9427" s="1">
        <v>99</v>
      </c>
      <c r="C9427" s="1">
        <v>5240.8599999999997</v>
      </c>
      <c r="D9427" s="1">
        <v>892.04</v>
      </c>
      <c r="E9427" s="1">
        <v>6132.9</v>
      </c>
    </row>
    <row r="9428" spans="1:5">
      <c r="A9428" s="1">
        <v>2006</v>
      </c>
      <c r="B9428" s="1">
        <v>100</v>
      </c>
      <c r="C9428" s="1">
        <v>3290.13</v>
      </c>
      <c r="D9428" s="1">
        <v>525.02</v>
      </c>
      <c r="E9428" s="1">
        <v>3815.14</v>
      </c>
    </row>
    <row r="9429" spans="1:5">
      <c r="A9429" s="1">
        <v>2006</v>
      </c>
      <c r="B9429" s="1">
        <v>101</v>
      </c>
      <c r="C9429" s="1">
        <v>2026.23</v>
      </c>
      <c r="D9429" s="1">
        <v>288.39999999999998</v>
      </c>
      <c r="E9429" s="1">
        <v>2314.63</v>
      </c>
    </row>
    <row r="9430" spans="1:5">
      <c r="A9430" s="1">
        <v>2006</v>
      </c>
      <c r="B9430" s="1">
        <v>102</v>
      </c>
      <c r="C9430" s="1">
        <v>1223.03</v>
      </c>
      <c r="D9430" s="1">
        <v>146.69999999999999</v>
      </c>
      <c r="E9430" s="1">
        <v>1369.73</v>
      </c>
    </row>
    <row r="9431" spans="1:5">
      <c r="A9431" s="1">
        <v>2006</v>
      </c>
      <c r="B9431" s="1">
        <v>103</v>
      </c>
      <c r="C9431" s="1">
        <v>692.21</v>
      </c>
      <c r="D9431" s="1">
        <v>70.739999999999995</v>
      </c>
      <c r="E9431" s="1">
        <v>762.94</v>
      </c>
    </row>
    <row r="9432" spans="1:5">
      <c r="A9432" s="1">
        <v>2006</v>
      </c>
      <c r="B9432" s="1">
        <v>104</v>
      </c>
      <c r="C9432" s="1">
        <v>379.05</v>
      </c>
      <c r="D9432" s="1">
        <v>35.75</v>
      </c>
      <c r="E9432" s="1">
        <v>414.8</v>
      </c>
    </row>
    <row r="9433" spans="1:5">
      <c r="A9433" s="1">
        <v>2006</v>
      </c>
      <c r="B9433" s="1">
        <v>105</v>
      </c>
      <c r="C9433" s="1">
        <v>199.32</v>
      </c>
      <c r="D9433" s="1">
        <v>18.61</v>
      </c>
      <c r="E9433" s="1">
        <v>217.93</v>
      </c>
    </row>
    <row r="9434" spans="1:5">
      <c r="A9434" s="1">
        <v>2006</v>
      </c>
      <c r="B9434" s="1">
        <v>106</v>
      </c>
      <c r="C9434" s="1">
        <v>92.01</v>
      </c>
      <c r="D9434" s="1">
        <v>8.8000000000000007</v>
      </c>
      <c r="E9434" s="1">
        <v>100.8</v>
      </c>
    </row>
    <row r="9435" spans="1:5">
      <c r="A9435" s="1">
        <v>2006</v>
      </c>
      <c r="B9435" s="1">
        <v>107</v>
      </c>
      <c r="C9435" s="1">
        <v>46.52</v>
      </c>
      <c r="D9435" s="1">
        <v>4.3600000000000003</v>
      </c>
      <c r="E9435" s="1">
        <v>50.88</v>
      </c>
    </row>
    <row r="9436" spans="1:5">
      <c r="A9436" s="1">
        <v>2006</v>
      </c>
      <c r="B9436" s="1">
        <v>108</v>
      </c>
      <c r="C9436" s="1">
        <v>26.94</v>
      </c>
      <c r="D9436" s="1">
        <v>2.1</v>
      </c>
      <c r="E9436" s="1">
        <v>29.04</v>
      </c>
    </row>
    <row r="9437" spans="1:5">
      <c r="A9437" s="1">
        <v>2006</v>
      </c>
      <c r="B9437" s="1">
        <v>109</v>
      </c>
      <c r="C9437" s="1">
        <v>11.24</v>
      </c>
      <c r="D9437" s="1">
        <v>0.72</v>
      </c>
      <c r="E9437" s="1">
        <v>11.96</v>
      </c>
    </row>
    <row r="9438" spans="1:5">
      <c r="A9438" s="1">
        <v>2006</v>
      </c>
      <c r="B9438" s="1" t="s">
        <v>121</v>
      </c>
      <c r="C9438" s="1">
        <v>4.87</v>
      </c>
      <c r="D9438" s="1">
        <v>0.2</v>
      </c>
      <c r="E9438" s="1">
        <v>5.07</v>
      </c>
    </row>
    <row r="9439" spans="1:5">
      <c r="A9439" s="1">
        <v>2007</v>
      </c>
      <c r="B9439" s="1">
        <v>0</v>
      </c>
      <c r="C9439" s="1">
        <v>370296.97</v>
      </c>
      <c r="D9439" s="1">
        <v>388840.19</v>
      </c>
      <c r="E9439" s="1">
        <v>759137.16</v>
      </c>
    </row>
    <row r="9440" spans="1:5">
      <c r="A9440" s="1">
        <v>2007</v>
      </c>
      <c r="B9440" s="1">
        <v>1</v>
      </c>
      <c r="C9440" s="1">
        <v>359515.2</v>
      </c>
      <c r="D9440" s="1">
        <v>376851.05</v>
      </c>
      <c r="E9440" s="1">
        <v>736366.25</v>
      </c>
    </row>
    <row r="9441" spans="1:5">
      <c r="A9441" s="1">
        <v>2007</v>
      </c>
      <c r="B9441" s="1">
        <v>2</v>
      </c>
      <c r="C9441" s="1">
        <v>351528.61</v>
      </c>
      <c r="D9441" s="1">
        <v>368667.68</v>
      </c>
      <c r="E9441" s="1">
        <v>720196.29</v>
      </c>
    </row>
    <row r="9442" spans="1:5">
      <c r="A9442" s="1">
        <v>2007</v>
      </c>
      <c r="B9442" s="1">
        <v>3</v>
      </c>
      <c r="C9442" s="1">
        <v>342566.93</v>
      </c>
      <c r="D9442" s="1">
        <v>360107.67</v>
      </c>
      <c r="E9442" s="1">
        <v>702674.6</v>
      </c>
    </row>
    <row r="9443" spans="1:5">
      <c r="A9443" s="1">
        <v>2007</v>
      </c>
      <c r="B9443" s="1">
        <v>4</v>
      </c>
      <c r="C9443" s="1">
        <v>333510.53999999998</v>
      </c>
      <c r="D9443" s="1">
        <v>350904.55</v>
      </c>
      <c r="E9443" s="1">
        <v>684415.09</v>
      </c>
    </row>
    <row r="9444" spans="1:5">
      <c r="A9444" s="1">
        <v>2007</v>
      </c>
      <c r="B9444" s="1">
        <v>5</v>
      </c>
      <c r="C9444" s="1">
        <v>327503.01</v>
      </c>
      <c r="D9444" s="1">
        <v>343562.89</v>
      </c>
      <c r="E9444" s="1">
        <v>671065.9</v>
      </c>
    </row>
    <row r="9445" spans="1:5">
      <c r="A9445" s="1">
        <v>2007</v>
      </c>
      <c r="B9445" s="1">
        <v>6</v>
      </c>
      <c r="C9445" s="1">
        <v>332853.28000000003</v>
      </c>
      <c r="D9445" s="1">
        <v>348695.07</v>
      </c>
      <c r="E9445" s="1">
        <v>681548.35</v>
      </c>
    </row>
    <row r="9446" spans="1:5">
      <c r="A9446" s="1">
        <v>2007</v>
      </c>
      <c r="B9446" s="1">
        <v>7</v>
      </c>
      <c r="C9446" s="1">
        <v>340563.54</v>
      </c>
      <c r="D9446" s="1">
        <v>357292.61</v>
      </c>
      <c r="E9446" s="1">
        <v>697856.16</v>
      </c>
    </row>
    <row r="9447" spans="1:5">
      <c r="A9447" s="1">
        <v>2007</v>
      </c>
      <c r="B9447" s="1">
        <v>8</v>
      </c>
      <c r="C9447" s="1">
        <v>350215.93</v>
      </c>
      <c r="D9447" s="1">
        <v>367000.87</v>
      </c>
      <c r="E9447" s="1">
        <v>717216.8</v>
      </c>
    </row>
    <row r="9448" spans="1:5">
      <c r="A9448" s="1">
        <v>2007</v>
      </c>
      <c r="B9448" s="1">
        <v>9</v>
      </c>
      <c r="C9448" s="1">
        <v>357726.93</v>
      </c>
      <c r="D9448" s="1">
        <v>374287.58</v>
      </c>
      <c r="E9448" s="1">
        <v>732014.52</v>
      </c>
    </row>
    <row r="9449" spans="1:5">
      <c r="A9449" s="1">
        <v>2007</v>
      </c>
      <c r="B9449" s="1">
        <v>10</v>
      </c>
      <c r="C9449" s="1">
        <v>366735.64</v>
      </c>
      <c r="D9449" s="1">
        <v>384615.44</v>
      </c>
      <c r="E9449" s="1">
        <v>751351.08</v>
      </c>
    </row>
    <row r="9450" spans="1:5">
      <c r="A9450" s="1">
        <v>2007</v>
      </c>
      <c r="B9450" s="1">
        <v>11</v>
      </c>
      <c r="C9450" s="1">
        <v>362256.56</v>
      </c>
      <c r="D9450" s="1">
        <v>381242.72</v>
      </c>
      <c r="E9450" s="1">
        <v>743499.28</v>
      </c>
    </row>
    <row r="9451" spans="1:5">
      <c r="A9451" s="1">
        <v>2007</v>
      </c>
      <c r="B9451" s="1">
        <v>12</v>
      </c>
      <c r="C9451" s="1">
        <v>366203.78</v>
      </c>
      <c r="D9451" s="1">
        <v>385303</v>
      </c>
      <c r="E9451" s="1">
        <v>751506.78</v>
      </c>
    </row>
    <row r="9452" spans="1:5">
      <c r="A9452" s="1">
        <v>2007</v>
      </c>
      <c r="B9452" s="1">
        <v>13</v>
      </c>
      <c r="C9452" s="1">
        <v>374295.98</v>
      </c>
      <c r="D9452" s="1">
        <v>392891.93</v>
      </c>
      <c r="E9452" s="1">
        <v>767187.91</v>
      </c>
    </row>
    <row r="9453" spans="1:5">
      <c r="A9453" s="1">
        <v>2007</v>
      </c>
      <c r="B9453" s="1">
        <v>14</v>
      </c>
      <c r="C9453" s="1">
        <v>376324.51</v>
      </c>
      <c r="D9453" s="1">
        <v>392839.91</v>
      </c>
      <c r="E9453" s="1">
        <v>769164.42</v>
      </c>
    </row>
    <row r="9454" spans="1:5">
      <c r="A9454" s="1">
        <v>2007</v>
      </c>
      <c r="B9454" s="1">
        <v>15</v>
      </c>
      <c r="C9454" s="1">
        <v>388741.25</v>
      </c>
      <c r="D9454" s="1">
        <v>404664.29</v>
      </c>
      <c r="E9454" s="1">
        <v>793405.54</v>
      </c>
    </row>
    <row r="9455" spans="1:5">
      <c r="A9455" s="1">
        <v>2007</v>
      </c>
      <c r="B9455" s="1">
        <v>16</v>
      </c>
      <c r="C9455" s="1">
        <v>392043.01</v>
      </c>
      <c r="D9455" s="1">
        <v>410459.39</v>
      </c>
      <c r="E9455" s="1">
        <v>802502.39</v>
      </c>
    </row>
    <row r="9456" spans="1:5">
      <c r="A9456" s="1">
        <v>2007</v>
      </c>
      <c r="B9456" s="1">
        <v>17</v>
      </c>
      <c r="C9456" s="1">
        <v>386179.73</v>
      </c>
      <c r="D9456" s="1">
        <v>405440.89</v>
      </c>
      <c r="E9456" s="1">
        <v>791620.62</v>
      </c>
    </row>
    <row r="9457" spans="1:5">
      <c r="A9457" s="1">
        <v>2007</v>
      </c>
      <c r="B9457" s="1">
        <v>18</v>
      </c>
      <c r="C9457" s="1">
        <v>388329.29</v>
      </c>
      <c r="D9457" s="1">
        <v>403065.62</v>
      </c>
      <c r="E9457" s="1">
        <v>791394.91</v>
      </c>
    </row>
    <row r="9458" spans="1:5">
      <c r="A9458" s="1">
        <v>2007</v>
      </c>
      <c r="B9458" s="1">
        <v>19</v>
      </c>
      <c r="C9458" s="1">
        <v>401047.67</v>
      </c>
      <c r="D9458" s="1">
        <v>408098.38</v>
      </c>
      <c r="E9458" s="1">
        <v>809146.06</v>
      </c>
    </row>
    <row r="9459" spans="1:5">
      <c r="A9459" s="1">
        <v>2007</v>
      </c>
      <c r="B9459" s="1">
        <v>20</v>
      </c>
      <c r="C9459" s="1">
        <v>400159.08</v>
      </c>
      <c r="D9459" s="1">
        <v>402214.8</v>
      </c>
      <c r="E9459" s="1">
        <v>802373.88</v>
      </c>
    </row>
    <row r="9460" spans="1:5">
      <c r="A9460" s="1">
        <v>2007</v>
      </c>
      <c r="B9460" s="1">
        <v>21</v>
      </c>
      <c r="C9460" s="1">
        <v>404179.58</v>
      </c>
      <c r="D9460" s="1">
        <v>405795.3</v>
      </c>
      <c r="E9460" s="1">
        <v>809974.89</v>
      </c>
    </row>
    <row r="9461" spans="1:5">
      <c r="A9461" s="1">
        <v>2007</v>
      </c>
      <c r="B9461" s="1">
        <v>22</v>
      </c>
      <c r="C9461" s="1">
        <v>411829.76000000001</v>
      </c>
      <c r="D9461" s="1">
        <v>415308.94</v>
      </c>
      <c r="E9461" s="1">
        <v>827138.7</v>
      </c>
    </row>
    <row r="9462" spans="1:5">
      <c r="A9462" s="1">
        <v>2007</v>
      </c>
      <c r="B9462" s="1">
        <v>23</v>
      </c>
      <c r="C9462" s="1">
        <v>407224.47</v>
      </c>
      <c r="D9462" s="1">
        <v>409781.05</v>
      </c>
      <c r="E9462" s="1">
        <v>817005.53</v>
      </c>
    </row>
    <row r="9463" spans="1:5">
      <c r="A9463" s="1">
        <v>2007</v>
      </c>
      <c r="B9463" s="1">
        <v>24</v>
      </c>
      <c r="C9463" s="1">
        <v>412832.01</v>
      </c>
      <c r="D9463" s="1">
        <v>409452.33</v>
      </c>
      <c r="E9463" s="1">
        <v>822284.34</v>
      </c>
    </row>
    <row r="9464" spans="1:5">
      <c r="A9464" s="1">
        <v>2007</v>
      </c>
      <c r="B9464" s="1">
        <v>25</v>
      </c>
      <c r="C9464" s="1">
        <v>415092.95</v>
      </c>
      <c r="D9464" s="1">
        <v>409342.71</v>
      </c>
      <c r="E9464" s="1">
        <v>824435.66</v>
      </c>
    </row>
    <row r="9465" spans="1:5">
      <c r="A9465" s="1">
        <v>2007</v>
      </c>
      <c r="B9465" s="1">
        <v>26</v>
      </c>
      <c r="C9465" s="1">
        <v>420147.51</v>
      </c>
      <c r="D9465" s="1">
        <v>416021.32</v>
      </c>
      <c r="E9465" s="1">
        <v>836168.83</v>
      </c>
    </row>
    <row r="9466" spans="1:5">
      <c r="A9466" s="1">
        <v>2007</v>
      </c>
      <c r="B9466" s="1">
        <v>27</v>
      </c>
      <c r="C9466" s="1">
        <v>418402.66</v>
      </c>
      <c r="D9466" s="1">
        <v>416298.35</v>
      </c>
      <c r="E9466" s="1">
        <v>834701.01</v>
      </c>
    </row>
    <row r="9467" spans="1:5">
      <c r="A9467" s="1">
        <v>2007</v>
      </c>
      <c r="B9467" s="1">
        <v>28</v>
      </c>
      <c r="C9467" s="1">
        <v>407584.22</v>
      </c>
      <c r="D9467" s="1">
        <v>405687.26</v>
      </c>
      <c r="E9467" s="1">
        <v>813271.48</v>
      </c>
    </row>
    <row r="9468" spans="1:5">
      <c r="A9468" s="1">
        <v>2007</v>
      </c>
      <c r="B9468" s="1">
        <v>29</v>
      </c>
      <c r="C9468" s="1">
        <v>384337.26</v>
      </c>
      <c r="D9468" s="1">
        <v>383862.33</v>
      </c>
      <c r="E9468" s="1">
        <v>768199.59</v>
      </c>
    </row>
    <row r="9469" spans="1:5">
      <c r="A9469" s="1">
        <v>2007</v>
      </c>
      <c r="B9469" s="1">
        <v>30</v>
      </c>
      <c r="C9469" s="1">
        <v>377595.82</v>
      </c>
      <c r="D9469" s="1">
        <v>377049.15</v>
      </c>
      <c r="E9469" s="1">
        <v>754644.97</v>
      </c>
    </row>
    <row r="9470" spans="1:5">
      <c r="A9470" s="1">
        <v>2007</v>
      </c>
      <c r="B9470" s="1">
        <v>31</v>
      </c>
      <c r="C9470" s="1">
        <v>387533.86</v>
      </c>
      <c r="D9470" s="1">
        <v>384957.48</v>
      </c>
      <c r="E9470" s="1">
        <v>772491.33</v>
      </c>
    </row>
    <row r="9471" spans="1:5">
      <c r="A9471" s="1">
        <v>2007</v>
      </c>
      <c r="B9471" s="1">
        <v>32</v>
      </c>
      <c r="C9471" s="1">
        <v>398468.55</v>
      </c>
      <c r="D9471" s="1">
        <v>393603.1</v>
      </c>
      <c r="E9471" s="1">
        <v>792071.65</v>
      </c>
    </row>
    <row r="9472" spans="1:5">
      <c r="A9472" s="1">
        <v>2007</v>
      </c>
      <c r="B9472" s="1">
        <v>33</v>
      </c>
      <c r="C9472" s="1">
        <v>408458.03</v>
      </c>
      <c r="D9472" s="1">
        <v>403499.49</v>
      </c>
      <c r="E9472" s="1">
        <v>811957.51</v>
      </c>
    </row>
    <row r="9473" spans="1:5">
      <c r="A9473" s="1">
        <v>2007</v>
      </c>
      <c r="B9473" s="1">
        <v>34</v>
      </c>
      <c r="C9473" s="1">
        <v>427493.85</v>
      </c>
      <c r="D9473" s="1">
        <v>421750.39</v>
      </c>
      <c r="E9473" s="1">
        <v>849244.24</v>
      </c>
    </row>
    <row r="9474" spans="1:5">
      <c r="A9474" s="1">
        <v>2007</v>
      </c>
      <c r="B9474" s="1">
        <v>35</v>
      </c>
      <c r="C9474" s="1">
        <v>444614.31</v>
      </c>
      <c r="D9474" s="1">
        <v>436936.69</v>
      </c>
      <c r="E9474" s="1">
        <v>881551</v>
      </c>
    </row>
    <row r="9475" spans="1:5">
      <c r="A9475" s="1">
        <v>2007</v>
      </c>
      <c r="B9475" s="1">
        <v>36</v>
      </c>
      <c r="C9475" s="1">
        <v>461708.75</v>
      </c>
      <c r="D9475" s="1">
        <v>453477.6</v>
      </c>
      <c r="E9475" s="1">
        <v>915186.35</v>
      </c>
    </row>
    <row r="9476" spans="1:5">
      <c r="A9476" s="1">
        <v>2007</v>
      </c>
      <c r="B9476" s="1">
        <v>37</v>
      </c>
      <c r="C9476" s="1">
        <v>454846.21</v>
      </c>
      <c r="D9476" s="1">
        <v>447597.73</v>
      </c>
      <c r="E9476" s="1">
        <v>902443.94</v>
      </c>
    </row>
    <row r="9477" spans="1:5">
      <c r="A9477" s="1">
        <v>2007</v>
      </c>
      <c r="B9477" s="1">
        <v>38</v>
      </c>
      <c r="C9477" s="1">
        <v>467711.17</v>
      </c>
      <c r="D9477" s="1">
        <v>459916.72</v>
      </c>
      <c r="E9477" s="1">
        <v>927627.9</v>
      </c>
    </row>
    <row r="9478" spans="1:5">
      <c r="A9478" s="1">
        <v>2007</v>
      </c>
      <c r="B9478" s="1">
        <v>39</v>
      </c>
      <c r="C9478" s="1">
        <v>469826.73</v>
      </c>
      <c r="D9478" s="1">
        <v>462877.78</v>
      </c>
      <c r="E9478" s="1">
        <v>932704.51</v>
      </c>
    </row>
    <row r="9479" spans="1:5">
      <c r="A9479" s="1">
        <v>2007</v>
      </c>
      <c r="B9479" s="1">
        <v>40</v>
      </c>
      <c r="C9479" s="1">
        <v>477372.82</v>
      </c>
      <c r="D9479" s="1">
        <v>470944.08</v>
      </c>
      <c r="E9479" s="1">
        <v>948316.9</v>
      </c>
    </row>
    <row r="9480" spans="1:5">
      <c r="A9480" s="1">
        <v>2007</v>
      </c>
      <c r="B9480" s="1">
        <v>41</v>
      </c>
      <c r="C9480" s="1">
        <v>478137.5</v>
      </c>
      <c r="D9480" s="1">
        <v>469294.51</v>
      </c>
      <c r="E9480" s="1">
        <v>947432</v>
      </c>
    </row>
    <row r="9481" spans="1:5">
      <c r="A9481" s="1">
        <v>2007</v>
      </c>
      <c r="B9481" s="1">
        <v>42</v>
      </c>
      <c r="C9481" s="1">
        <v>480484.85</v>
      </c>
      <c r="D9481" s="1">
        <v>468940.81</v>
      </c>
      <c r="E9481" s="1">
        <v>949425.66</v>
      </c>
    </row>
    <row r="9482" spans="1:5">
      <c r="A9482" s="1">
        <v>2007</v>
      </c>
      <c r="B9482" s="1">
        <v>43</v>
      </c>
      <c r="C9482" s="1">
        <v>475864.62</v>
      </c>
      <c r="D9482" s="1">
        <v>463366.63</v>
      </c>
      <c r="E9482" s="1">
        <v>939231.25</v>
      </c>
    </row>
    <row r="9483" spans="1:5">
      <c r="A9483" s="1">
        <v>2007</v>
      </c>
      <c r="B9483" s="1">
        <v>44</v>
      </c>
      <c r="C9483" s="1">
        <v>469034.01</v>
      </c>
      <c r="D9483" s="1">
        <v>457631.91</v>
      </c>
      <c r="E9483" s="1">
        <v>926665.92</v>
      </c>
    </row>
    <row r="9484" spans="1:5">
      <c r="A9484" s="1">
        <v>2007</v>
      </c>
      <c r="B9484" s="1">
        <v>45</v>
      </c>
      <c r="C9484" s="1">
        <v>458361.23</v>
      </c>
      <c r="D9484" s="1">
        <v>448558.53</v>
      </c>
      <c r="E9484" s="1">
        <v>906919.77</v>
      </c>
    </row>
    <row r="9485" spans="1:5">
      <c r="A9485" s="1">
        <v>2007</v>
      </c>
      <c r="B9485" s="1">
        <v>46</v>
      </c>
      <c r="C9485" s="1">
        <v>443359.8</v>
      </c>
      <c r="D9485" s="1">
        <v>435396.55</v>
      </c>
      <c r="E9485" s="1">
        <v>878756.35</v>
      </c>
    </row>
    <row r="9486" spans="1:5">
      <c r="A9486" s="1">
        <v>2007</v>
      </c>
      <c r="B9486" s="1">
        <v>47</v>
      </c>
      <c r="C9486" s="1">
        <v>424969.3</v>
      </c>
      <c r="D9486" s="1">
        <v>418505.34</v>
      </c>
      <c r="E9486" s="1">
        <v>843474.64</v>
      </c>
    </row>
    <row r="9487" spans="1:5">
      <c r="A9487" s="1">
        <v>2007</v>
      </c>
      <c r="B9487" s="1">
        <v>48</v>
      </c>
      <c r="C9487" s="1">
        <v>420333.54</v>
      </c>
      <c r="D9487" s="1">
        <v>414571.9</v>
      </c>
      <c r="E9487" s="1">
        <v>834905.44</v>
      </c>
    </row>
    <row r="9488" spans="1:5">
      <c r="A9488" s="1">
        <v>2007</v>
      </c>
      <c r="B9488" s="1">
        <v>49</v>
      </c>
      <c r="C9488" s="1">
        <v>408714.69</v>
      </c>
      <c r="D9488" s="1">
        <v>402673.61</v>
      </c>
      <c r="E9488" s="1">
        <v>811388.3</v>
      </c>
    </row>
    <row r="9489" spans="1:5">
      <c r="A9489" s="1">
        <v>2007</v>
      </c>
      <c r="B9489" s="1">
        <v>50</v>
      </c>
      <c r="C9489" s="1">
        <v>395443.51</v>
      </c>
      <c r="D9489" s="1">
        <v>389258.04</v>
      </c>
      <c r="E9489" s="1">
        <v>784701.55</v>
      </c>
    </row>
    <row r="9490" spans="1:5">
      <c r="A9490" s="1">
        <v>2007</v>
      </c>
      <c r="B9490" s="1">
        <v>51</v>
      </c>
      <c r="C9490" s="1">
        <v>384128.01</v>
      </c>
      <c r="D9490" s="1">
        <v>377649.1</v>
      </c>
      <c r="E9490" s="1">
        <v>761777.11</v>
      </c>
    </row>
    <row r="9491" spans="1:5">
      <c r="A9491" s="1">
        <v>2007</v>
      </c>
      <c r="B9491" s="1">
        <v>52</v>
      </c>
      <c r="C9491" s="1">
        <v>372344.34</v>
      </c>
      <c r="D9491" s="1">
        <v>365602.83</v>
      </c>
      <c r="E9491" s="1">
        <v>737947.17</v>
      </c>
    </row>
    <row r="9492" spans="1:5">
      <c r="A9492" s="1">
        <v>2007</v>
      </c>
      <c r="B9492" s="1">
        <v>53</v>
      </c>
      <c r="C9492" s="1">
        <v>371829.5</v>
      </c>
      <c r="D9492" s="1">
        <v>365085.94</v>
      </c>
      <c r="E9492" s="1">
        <v>736915.44</v>
      </c>
    </row>
    <row r="9493" spans="1:5">
      <c r="A9493" s="1">
        <v>2007</v>
      </c>
      <c r="B9493" s="1">
        <v>54</v>
      </c>
      <c r="C9493" s="1">
        <v>368247.49</v>
      </c>
      <c r="D9493" s="1">
        <v>361805.87</v>
      </c>
      <c r="E9493" s="1">
        <v>730053.36</v>
      </c>
    </row>
    <row r="9494" spans="1:5">
      <c r="A9494" s="1">
        <v>2007</v>
      </c>
      <c r="B9494" s="1">
        <v>55</v>
      </c>
      <c r="C9494" s="1">
        <v>362687.6</v>
      </c>
      <c r="D9494" s="1">
        <v>355263.33</v>
      </c>
      <c r="E9494" s="1">
        <v>717950.93</v>
      </c>
    </row>
    <row r="9495" spans="1:5">
      <c r="A9495" s="1">
        <v>2007</v>
      </c>
      <c r="B9495" s="1">
        <v>56</v>
      </c>
      <c r="C9495" s="1">
        <v>367703.58</v>
      </c>
      <c r="D9495" s="1">
        <v>358789.64</v>
      </c>
      <c r="E9495" s="1">
        <v>726493.23</v>
      </c>
    </row>
    <row r="9496" spans="1:5">
      <c r="A9496" s="1">
        <v>2007</v>
      </c>
      <c r="B9496" s="1">
        <v>57</v>
      </c>
      <c r="C9496" s="1">
        <v>375741.3</v>
      </c>
      <c r="D9496" s="1">
        <v>365786.95</v>
      </c>
      <c r="E9496" s="1">
        <v>741528.25</v>
      </c>
    </row>
    <row r="9497" spans="1:5">
      <c r="A9497" s="1">
        <v>2007</v>
      </c>
      <c r="B9497" s="1">
        <v>58</v>
      </c>
      <c r="C9497" s="1">
        <v>388599.49</v>
      </c>
      <c r="D9497" s="1">
        <v>378145.9</v>
      </c>
      <c r="E9497" s="1">
        <v>766745.39</v>
      </c>
    </row>
    <row r="9498" spans="1:5">
      <c r="A9498" s="1">
        <v>2007</v>
      </c>
      <c r="B9498" s="1">
        <v>59</v>
      </c>
      <c r="C9498" s="1">
        <v>405863.31</v>
      </c>
      <c r="D9498" s="1">
        <v>394938.91</v>
      </c>
      <c r="E9498" s="1">
        <v>800802.21</v>
      </c>
    </row>
    <row r="9499" spans="1:5">
      <c r="A9499" s="1">
        <v>2007</v>
      </c>
      <c r="B9499" s="1">
        <v>60</v>
      </c>
      <c r="C9499" s="1">
        <v>428500.33</v>
      </c>
      <c r="D9499" s="1">
        <v>416029.45</v>
      </c>
      <c r="E9499" s="1">
        <v>844529.77</v>
      </c>
    </row>
    <row r="9500" spans="1:5">
      <c r="A9500" s="1">
        <v>2007</v>
      </c>
      <c r="B9500" s="1">
        <v>61</v>
      </c>
      <c r="C9500" s="1">
        <v>358421.79</v>
      </c>
      <c r="D9500" s="1">
        <v>346899.73</v>
      </c>
      <c r="E9500" s="1">
        <v>705321.52</v>
      </c>
    </row>
    <row r="9501" spans="1:5">
      <c r="A9501" s="1">
        <v>2007</v>
      </c>
      <c r="B9501" s="1">
        <v>62</v>
      </c>
      <c r="C9501" s="1">
        <v>342485.39</v>
      </c>
      <c r="D9501" s="1">
        <v>330220.3</v>
      </c>
      <c r="E9501" s="1">
        <v>672705.68</v>
      </c>
    </row>
    <row r="9502" spans="1:5">
      <c r="A9502" s="1">
        <v>2007</v>
      </c>
      <c r="B9502" s="1">
        <v>63</v>
      </c>
      <c r="C9502" s="1">
        <v>332468.09999999998</v>
      </c>
      <c r="D9502" s="1">
        <v>319347.94</v>
      </c>
      <c r="E9502" s="1">
        <v>651816.04</v>
      </c>
    </row>
    <row r="9503" spans="1:5">
      <c r="A9503" s="1">
        <v>2007</v>
      </c>
      <c r="B9503" s="1">
        <v>64</v>
      </c>
      <c r="C9503" s="1">
        <v>321119.90999999997</v>
      </c>
      <c r="D9503" s="1">
        <v>305816.86</v>
      </c>
      <c r="E9503" s="1">
        <v>626936.77</v>
      </c>
    </row>
    <row r="9504" spans="1:5">
      <c r="A9504" s="1">
        <v>2007</v>
      </c>
      <c r="B9504" s="1">
        <v>65</v>
      </c>
      <c r="C9504" s="1">
        <v>293616.21999999997</v>
      </c>
      <c r="D9504" s="1">
        <v>276745.03000000003</v>
      </c>
      <c r="E9504" s="1">
        <v>570361.26</v>
      </c>
    </row>
    <row r="9505" spans="1:5">
      <c r="A9505" s="1">
        <v>2007</v>
      </c>
      <c r="B9505" s="1">
        <v>66</v>
      </c>
      <c r="C9505" s="1">
        <v>273945.48</v>
      </c>
      <c r="D9505" s="1">
        <v>255982.31</v>
      </c>
      <c r="E9505" s="1">
        <v>529927.80000000005</v>
      </c>
    </row>
    <row r="9506" spans="1:5">
      <c r="A9506" s="1">
        <v>2007</v>
      </c>
      <c r="B9506" s="1">
        <v>67</v>
      </c>
      <c r="C9506" s="1">
        <v>279151.71999999997</v>
      </c>
      <c r="D9506" s="1">
        <v>259254.3</v>
      </c>
      <c r="E9506" s="1">
        <v>538406.03</v>
      </c>
    </row>
    <row r="9507" spans="1:5">
      <c r="A9507" s="1">
        <v>2007</v>
      </c>
      <c r="B9507" s="1">
        <v>68</v>
      </c>
      <c r="C9507" s="1">
        <v>280162.68</v>
      </c>
      <c r="D9507" s="1">
        <v>258711.93</v>
      </c>
      <c r="E9507" s="1">
        <v>538874.61</v>
      </c>
    </row>
    <row r="9508" spans="1:5">
      <c r="A9508" s="1">
        <v>2007</v>
      </c>
      <c r="B9508" s="1">
        <v>69</v>
      </c>
      <c r="C9508" s="1">
        <v>277503.65000000002</v>
      </c>
      <c r="D9508" s="1">
        <v>254319.44</v>
      </c>
      <c r="E9508" s="1">
        <v>531823.09</v>
      </c>
    </row>
    <row r="9509" spans="1:5">
      <c r="A9509" s="1">
        <v>2007</v>
      </c>
      <c r="B9509" s="1">
        <v>70</v>
      </c>
      <c r="C9509" s="1">
        <v>268062.62</v>
      </c>
      <c r="D9509" s="1">
        <v>242919.77</v>
      </c>
      <c r="E9509" s="1">
        <v>510982.39</v>
      </c>
    </row>
    <row r="9510" spans="1:5">
      <c r="A9510" s="1">
        <v>2007</v>
      </c>
      <c r="B9510" s="1">
        <v>71</v>
      </c>
      <c r="C9510" s="1">
        <v>259941.26</v>
      </c>
      <c r="D9510" s="1">
        <v>232311.6</v>
      </c>
      <c r="E9510" s="1">
        <v>492252.86</v>
      </c>
    </row>
    <row r="9511" spans="1:5">
      <c r="A9511" s="1">
        <v>2007</v>
      </c>
      <c r="B9511" s="1">
        <v>72</v>
      </c>
      <c r="C9511" s="1">
        <v>250992.69</v>
      </c>
      <c r="D9511" s="1">
        <v>220822.93</v>
      </c>
      <c r="E9511" s="1">
        <v>471815.62</v>
      </c>
    </row>
    <row r="9512" spans="1:5">
      <c r="A9512" s="1">
        <v>2007</v>
      </c>
      <c r="B9512" s="1">
        <v>73</v>
      </c>
      <c r="C9512" s="1">
        <v>242302.66</v>
      </c>
      <c r="D9512" s="1">
        <v>208980.98</v>
      </c>
      <c r="E9512" s="1">
        <v>451283.64</v>
      </c>
    </row>
    <row r="9513" spans="1:5">
      <c r="A9513" s="1">
        <v>2007</v>
      </c>
      <c r="B9513" s="1">
        <v>74</v>
      </c>
      <c r="C9513" s="1">
        <v>237215.04</v>
      </c>
      <c r="D9513" s="1">
        <v>200204.02</v>
      </c>
      <c r="E9513" s="1">
        <v>437419.06</v>
      </c>
    </row>
    <row r="9514" spans="1:5">
      <c r="A9514" s="1">
        <v>2007</v>
      </c>
      <c r="B9514" s="1">
        <v>75</v>
      </c>
      <c r="C9514" s="1">
        <v>235390.14</v>
      </c>
      <c r="D9514" s="1">
        <v>193757.06</v>
      </c>
      <c r="E9514" s="1">
        <v>429147.19</v>
      </c>
    </row>
    <row r="9515" spans="1:5">
      <c r="A9515" s="1">
        <v>2007</v>
      </c>
      <c r="B9515" s="1">
        <v>76</v>
      </c>
      <c r="C9515" s="1">
        <v>232065.65</v>
      </c>
      <c r="D9515" s="1">
        <v>185228.32</v>
      </c>
      <c r="E9515" s="1">
        <v>417293.97</v>
      </c>
    </row>
    <row r="9516" spans="1:5">
      <c r="A9516" s="1">
        <v>2007</v>
      </c>
      <c r="B9516" s="1">
        <v>77</v>
      </c>
      <c r="C9516" s="1">
        <v>224521.07</v>
      </c>
      <c r="D9516" s="1">
        <v>173486.59</v>
      </c>
      <c r="E9516" s="1">
        <v>398007.65</v>
      </c>
    </row>
    <row r="9517" spans="1:5">
      <c r="A9517" s="1">
        <v>2007</v>
      </c>
      <c r="B9517" s="1">
        <v>78</v>
      </c>
      <c r="C9517" s="1">
        <v>213263.99</v>
      </c>
      <c r="D9517" s="1">
        <v>160241.99</v>
      </c>
      <c r="E9517" s="1">
        <v>373505.98</v>
      </c>
    </row>
    <row r="9518" spans="1:5">
      <c r="A9518" s="1">
        <v>2007</v>
      </c>
      <c r="B9518" s="1">
        <v>79</v>
      </c>
      <c r="C9518" s="1">
        <v>202353.43</v>
      </c>
      <c r="D9518" s="1">
        <v>147865.76999999999</v>
      </c>
      <c r="E9518" s="1">
        <v>350219.2</v>
      </c>
    </row>
    <row r="9519" spans="1:5">
      <c r="A9519" s="1">
        <v>2007</v>
      </c>
      <c r="B9519" s="1">
        <v>80</v>
      </c>
      <c r="C9519" s="1">
        <v>192651.38</v>
      </c>
      <c r="D9519" s="1">
        <v>135437.4</v>
      </c>
      <c r="E9519" s="1">
        <v>328088.78000000003</v>
      </c>
    </row>
    <row r="9520" spans="1:5">
      <c r="A9520" s="1">
        <v>2007</v>
      </c>
      <c r="B9520" s="1">
        <v>81</v>
      </c>
      <c r="C9520" s="1">
        <v>184501.41</v>
      </c>
      <c r="D9520" s="1">
        <v>125083.93</v>
      </c>
      <c r="E9520" s="1">
        <v>309585.34000000003</v>
      </c>
    </row>
    <row r="9521" spans="1:5">
      <c r="A9521" s="1">
        <v>2007</v>
      </c>
      <c r="B9521" s="1">
        <v>82</v>
      </c>
      <c r="C9521" s="1">
        <v>173819.47</v>
      </c>
      <c r="D9521" s="1">
        <v>112347.57</v>
      </c>
      <c r="E9521" s="1">
        <v>286167.03999999998</v>
      </c>
    </row>
    <row r="9522" spans="1:5">
      <c r="A9522" s="1">
        <v>2007</v>
      </c>
      <c r="B9522" s="1">
        <v>83</v>
      </c>
      <c r="C9522" s="1">
        <v>164626.95000000001</v>
      </c>
      <c r="D9522" s="1">
        <v>100344.31</v>
      </c>
      <c r="E9522" s="1">
        <v>264971.26</v>
      </c>
    </row>
    <row r="9523" spans="1:5">
      <c r="A9523" s="1">
        <v>2007</v>
      </c>
      <c r="B9523" s="1">
        <v>84</v>
      </c>
      <c r="C9523" s="1">
        <v>155559.24</v>
      </c>
      <c r="D9523" s="1">
        <v>89394.12</v>
      </c>
      <c r="E9523" s="1">
        <v>244953.36</v>
      </c>
    </row>
    <row r="9524" spans="1:5">
      <c r="A9524" s="1">
        <v>2007</v>
      </c>
      <c r="B9524" s="1">
        <v>85</v>
      </c>
      <c r="C9524" s="1">
        <v>147705.29999999999</v>
      </c>
      <c r="D9524" s="1">
        <v>80422.179999999993</v>
      </c>
      <c r="E9524" s="1">
        <v>228127.48</v>
      </c>
    </row>
    <row r="9525" spans="1:5">
      <c r="A9525" s="1">
        <v>2007</v>
      </c>
      <c r="B9525" s="1">
        <v>86</v>
      </c>
      <c r="C9525" s="1">
        <v>144722.57999999999</v>
      </c>
      <c r="D9525" s="1">
        <v>73943.039999999994</v>
      </c>
      <c r="E9525" s="1">
        <v>218665.62</v>
      </c>
    </row>
    <row r="9526" spans="1:5">
      <c r="A9526" s="1">
        <v>2007</v>
      </c>
      <c r="B9526" s="1">
        <v>87</v>
      </c>
      <c r="C9526" s="1">
        <v>118975.76</v>
      </c>
      <c r="D9526" s="1">
        <v>57169.88</v>
      </c>
      <c r="E9526" s="1">
        <v>176145.64</v>
      </c>
    </row>
    <row r="9527" spans="1:5">
      <c r="A9527" s="1">
        <v>2007</v>
      </c>
      <c r="B9527" s="1">
        <v>88</v>
      </c>
      <c r="C9527" s="1">
        <v>83134.67</v>
      </c>
      <c r="D9527" s="1">
        <v>37394.699999999997</v>
      </c>
      <c r="E9527" s="1">
        <v>120529.38</v>
      </c>
    </row>
    <row r="9528" spans="1:5">
      <c r="A9528" s="1">
        <v>2007</v>
      </c>
      <c r="B9528" s="1">
        <v>89</v>
      </c>
      <c r="C9528" s="1">
        <v>67258.39</v>
      </c>
      <c r="D9528" s="1">
        <v>28189.23</v>
      </c>
      <c r="E9528" s="1">
        <v>95447.61</v>
      </c>
    </row>
    <row r="9529" spans="1:5">
      <c r="A9529" s="1">
        <v>2007</v>
      </c>
      <c r="B9529" s="1">
        <v>90</v>
      </c>
      <c r="C9529" s="1">
        <v>61816.56</v>
      </c>
      <c r="D9529" s="1">
        <v>24180.68</v>
      </c>
      <c r="E9529" s="1">
        <v>85997.24</v>
      </c>
    </row>
    <row r="9530" spans="1:5">
      <c r="A9530" s="1">
        <v>2007</v>
      </c>
      <c r="B9530" s="1">
        <v>91</v>
      </c>
      <c r="C9530" s="1">
        <v>56347.49</v>
      </c>
      <c r="D9530" s="1">
        <v>20512.509999999998</v>
      </c>
      <c r="E9530" s="1">
        <v>76860.009999999995</v>
      </c>
    </row>
    <row r="9531" spans="1:5">
      <c r="A9531" s="1">
        <v>2007</v>
      </c>
      <c r="B9531" s="1">
        <v>92</v>
      </c>
      <c r="C9531" s="1">
        <v>48386.22</v>
      </c>
      <c r="D9531" s="1">
        <v>16249.89</v>
      </c>
      <c r="E9531" s="1">
        <v>64636.11</v>
      </c>
    </row>
    <row r="9532" spans="1:5">
      <c r="A9532" s="1">
        <v>2007</v>
      </c>
      <c r="B9532" s="1">
        <v>93</v>
      </c>
      <c r="C9532" s="1">
        <v>39815.08</v>
      </c>
      <c r="D9532" s="1">
        <v>12226.36</v>
      </c>
      <c r="E9532" s="1">
        <v>52041.440000000002</v>
      </c>
    </row>
    <row r="9533" spans="1:5">
      <c r="A9533" s="1">
        <v>2007</v>
      </c>
      <c r="B9533" s="1">
        <v>94</v>
      </c>
      <c r="C9533" s="1">
        <v>30651.88</v>
      </c>
      <c r="D9533" s="1">
        <v>8748.36</v>
      </c>
      <c r="E9533" s="1">
        <v>39400.230000000003</v>
      </c>
    </row>
    <row r="9534" spans="1:5">
      <c r="A9534" s="1">
        <v>2007</v>
      </c>
      <c r="B9534" s="1">
        <v>95</v>
      </c>
      <c r="C9534" s="1">
        <v>22735.13</v>
      </c>
      <c r="D9534" s="1">
        <v>6049.3</v>
      </c>
      <c r="E9534" s="1">
        <v>28784.43</v>
      </c>
    </row>
    <row r="9535" spans="1:5">
      <c r="A9535" s="1">
        <v>2007</v>
      </c>
      <c r="B9535" s="1">
        <v>96</v>
      </c>
      <c r="C9535" s="1">
        <v>16530.21</v>
      </c>
      <c r="D9535" s="1">
        <v>3981.38</v>
      </c>
      <c r="E9535" s="1">
        <v>20511.59</v>
      </c>
    </row>
    <row r="9536" spans="1:5">
      <c r="A9536" s="1">
        <v>2007</v>
      </c>
      <c r="B9536" s="1">
        <v>97</v>
      </c>
      <c r="C9536" s="1">
        <v>11848.78</v>
      </c>
      <c r="D9536" s="1">
        <v>2550.7800000000002</v>
      </c>
      <c r="E9536" s="1">
        <v>14399.56</v>
      </c>
    </row>
    <row r="9537" spans="1:5">
      <c r="A9537" s="1">
        <v>2007</v>
      </c>
      <c r="B9537" s="1">
        <v>98</v>
      </c>
      <c r="C9537" s="1">
        <v>8342.66</v>
      </c>
      <c r="D9537" s="1">
        <v>1606.25</v>
      </c>
      <c r="E9537" s="1">
        <v>9948.91</v>
      </c>
    </row>
    <row r="9538" spans="1:5">
      <c r="A9538" s="1">
        <v>2007</v>
      </c>
      <c r="B9538" s="1">
        <v>99</v>
      </c>
      <c r="C9538" s="1">
        <v>5592.41</v>
      </c>
      <c r="D9538" s="1">
        <v>968.52</v>
      </c>
      <c r="E9538" s="1">
        <v>6560.93</v>
      </c>
    </row>
    <row r="9539" spans="1:5">
      <c r="A9539" s="1">
        <v>2007</v>
      </c>
      <c r="B9539" s="1">
        <v>100</v>
      </c>
      <c r="C9539" s="1">
        <v>3513.01</v>
      </c>
      <c r="D9539" s="1">
        <v>561.66999999999996</v>
      </c>
      <c r="E9539" s="1">
        <v>4074.68</v>
      </c>
    </row>
    <row r="9540" spans="1:5">
      <c r="A9540" s="1">
        <v>2007</v>
      </c>
      <c r="B9540" s="1">
        <v>101</v>
      </c>
      <c r="C9540" s="1">
        <v>2132.15</v>
      </c>
      <c r="D9540" s="1">
        <v>317.69</v>
      </c>
      <c r="E9540" s="1">
        <v>2449.84</v>
      </c>
    </row>
    <row r="9541" spans="1:5">
      <c r="A9541" s="1">
        <v>2007</v>
      </c>
      <c r="B9541" s="1">
        <v>102</v>
      </c>
      <c r="C9541" s="1">
        <v>1269.3800000000001</v>
      </c>
      <c r="D9541" s="1">
        <v>164.16</v>
      </c>
      <c r="E9541" s="1">
        <v>1433.53</v>
      </c>
    </row>
    <row r="9542" spans="1:5">
      <c r="A9542" s="1">
        <v>2007</v>
      </c>
      <c r="B9542" s="1">
        <v>103</v>
      </c>
      <c r="C9542" s="1">
        <v>735.39</v>
      </c>
      <c r="D9542" s="1">
        <v>84.21</v>
      </c>
      <c r="E9542" s="1">
        <v>819.6</v>
      </c>
    </row>
    <row r="9543" spans="1:5">
      <c r="A9543" s="1">
        <v>2007</v>
      </c>
      <c r="B9543" s="1">
        <v>104</v>
      </c>
      <c r="C9543" s="1">
        <v>405.73</v>
      </c>
      <c r="D9543" s="1">
        <v>41.89</v>
      </c>
      <c r="E9543" s="1">
        <v>447.62</v>
      </c>
    </row>
    <row r="9544" spans="1:5">
      <c r="A9544" s="1">
        <v>2007</v>
      </c>
      <c r="B9544" s="1">
        <v>105</v>
      </c>
      <c r="C9544" s="1">
        <v>215.71</v>
      </c>
      <c r="D9544" s="1">
        <v>18.88</v>
      </c>
      <c r="E9544" s="1">
        <v>234.6</v>
      </c>
    </row>
    <row r="9545" spans="1:5">
      <c r="A9545" s="1">
        <v>2007</v>
      </c>
      <c r="B9545" s="1">
        <v>106</v>
      </c>
      <c r="C9545" s="1">
        <v>108.84</v>
      </c>
      <c r="D9545" s="1">
        <v>9.1999999999999993</v>
      </c>
      <c r="E9545" s="1">
        <v>118.04</v>
      </c>
    </row>
    <row r="9546" spans="1:5">
      <c r="A9546" s="1">
        <v>2007</v>
      </c>
      <c r="B9546" s="1">
        <v>107</v>
      </c>
      <c r="C9546" s="1">
        <v>51.69</v>
      </c>
      <c r="D9546" s="1">
        <v>4.47</v>
      </c>
      <c r="E9546" s="1">
        <v>56.17</v>
      </c>
    </row>
    <row r="9547" spans="1:5">
      <c r="A9547" s="1">
        <v>2007</v>
      </c>
      <c r="B9547" s="1">
        <v>108</v>
      </c>
      <c r="C9547" s="1">
        <v>27.24</v>
      </c>
      <c r="D9547" s="1">
        <v>2.65</v>
      </c>
      <c r="E9547" s="1">
        <v>29.89</v>
      </c>
    </row>
    <row r="9548" spans="1:5">
      <c r="A9548" s="1">
        <v>2007</v>
      </c>
      <c r="B9548" s="1">
        <v>109</v>
      </c>
      <c r="C9548" s="1">
        <v>13.59</v>
      </c>
      <c r="D9548" s="1">
        <v>1.36</v>
      </c>
      <c r="E9548" s="1">
        <v>14.95</v>
      </c>
    </row>
    <row r="9549" spans="1:5">
      <c r="A9549" s="1">
        <v>2007</v>
      </c>
      <c r="B9549" s="1" t="s">
        <v>121</v>
      </c>
      <c r="C9549" s="1">
        <v>5.42</v>
      </c>
      <c r="D9549" s="1">
        <v>0.23</v>
      </c>
      <c r="E9549" s="1">
        <v>5.66</v>
      </c>
    </row>
    <row r="9550" spans="1:5">
      <c r="A9550" s="1">
        <v>2008</v>
      </c>
      <c r="B9550" s="1">
        <v>0</v>
      </c>
      <c r="C9550" s="1">
        <v>382389.82</v>
      </c>
      <c r="D9550" s="1">
        <v>401317.68</v>
      </c>
      <c r="E9550" s="1">
        <v>783707.5</v>
      </c>
    </row>
    <row r="9551" spans="1:5">
      <c r="A9551" s="1">
        <v>2008</v>
      </c>
      <c r="B9551" s="1">
        <v>1</v>
      </c>
      <c r="C9551" s="1">
        <v>371028.77</v>
      </c>
      <c r="D9551" s="1">
        <v>389153.52</v>
      </c>
      <c r="E9551" s="1">
        <v>760182.29</v>
      </c>
    </row>
    <row r="9552" spans="1:5">
      <c r="A9552" s="1">
        <v>2008</v>
      </c>
      <c r="B9552" s="1">
        <v>2</v>
      </c>
      <c r="C9552" s="1">
        <v>360761.85</v>
      </c>
      <c r="D9552" s="1">
        <v>377911.51</v>
      </c>
      <c r="E9552" s="1">
        <v>738673.36</v>
      </c>
    </row>
    <row r="9553" spans="1:5">
      <c r="A9553" s="1">
        <v>2008</v>
      </c>
      <c r="B9553" s="1">
        <v>3</v>
      </c>
      <c r="C9553" s="1">
        <v>352257.16</v>
      </c>
      <c r="D9553" s="1">
        <v>369308.08</v>
      </c>
      <c r="E9553" s="1">
        <v>721565.24</v>
      </c>
    </row>
    <row r="9554" spans="1:5">
      <c r="A9554" s="1">
        <v>2008</v>
      </c>
      <c r="B9554" s="1">
        <v>4</v>
      </c>
      <c r="C9554" s="1">
        <v>342900.84</v>
      </c>
      <c r="D9554" s="1">
        <v>360376.87</v>
      </c>
      <c r="E9554" s="1">
        <v>703277.7</v>
      </c>
    </row>
    <row r="9555" spans="1:5">
      <c r="A9555" s="1">
        <v>2008</v>
      </c>
      <c r="B9555" s="1">
        <v>5</v>
      </c>
      <c r="C9555" s="1">
        <v>334098.38</v>
      </c>
      <c r="D9555" s="1">
        <v>351311.91</v>
      </c>
      <c r="E9555" s="1">
        <v>685410.28</v>
      </c>
    </row>
    <row r="9556" spans="1:5">
      <c r="A9556" s="1">
        <v>2008</v>
      </c>
      <c r="B9556" s="1">
        <v>6</v>
      </c>
      <c r="C9556" s="1">
        <v>328462.69</v>
      </c>
      <c r="D9556" s="1">
        <v>344471.36</v>
      </c>
      <c r="E9556" s="1">
        <v>672934.05</v>
      </c>
    </row>
    <row r="9557" spans="1:5">
      <c r="A9557" s="1">
        <v>2008</v>
      </c>
      <c r="B9557" s="1">
        <v>7</v>
      </c>
      <c r="C9557" s="1">
        <v>334445.71000000002</v>
      </c>
      <c r="D9557" s="1">
        <v>350218.34</v>
      </c>
      <c r="E9557" s="1">
        <v>684664.05</v>
      </c>
    </row>
    <row r="9558" spans="1:5">
      <c r="A9558" s="1">
        <v>2008</v>
      </c>
      <c r="B9558" s="1">
        <v>8</v>
      </c>
      <c r="C9558" s="1">
        <v>342466.1</v>
      </c>
      <c r="D9558" s="1">
        <v>359151.03</v>
      </c>
      <c r="E9558" s="1">
        <v>701617.13</v>
      </c>
    </row>
    <row r="9559" spans="1:5">
      <c r="A9559" s="1">
        <v>2008</v>
      </c>
      <c r="B9559" s="1">
        <v>9</v>
      </c>
      <c r="C9559" s="1">
        <v>352146.53</v>
      </c>
      <c r="D9559" s="1">
        <v>368828.09</v>
      </c>
      <c r="E9559" s="1">
        <v>720974.62</v>
      </c>
    </row>
    <row r="9560" spans="1:5">
      <c r="A9560" s="1">
        <v>2008</v>
      </c>
      <c r="B9560" s="1">
        <v>10</v>
      </c>
      <c r="C9560" s="1">
        <v>359420.96</v>
      </c>
      <c r="D9560" s="1">
        <v>376150.11</v>
      </c>
      <c r="E9560" s="1">
        <v>735571.07</v>
      </c>
    </row>
    <row r="9561" spans="1:5">
      <c r="A9561" s="1">
        <v>2008</v>
      </c>
      <c r="B9561" s="1">
        <v>11</v>
      </c>
      <c r="C9561" s="1">
        <v>368459.44</v>
      </c>
      <c r="D9561" s="1">
        <v>386566.66</v>
      </c>
      <c r="E9561" s="1">
        <v>755026.1</v>
      </c>
    </row>
    <row r="9562" spans="1:5">
      <c r="A9562" s="1">
        <v>2008</v>
      </c>
      <c r="B9562" s="1">
        <v>12</v>
      </c>
      <c r="C9562" s="1">
        <v>363864.25</v>
      </c>
      <c r="D9562" s="1">
        <v>383143.66</v>
      </c>
      <c r="E9562" s="1">
        <v>747007.91</v>
      </c>
    </row>
    <row r="9563" spans="1:5">
      <c r="A9563" s="1">
        <v>2008</v>
      </c>
      <c r="B9563" s="1">
        <v>13</v>
      </c>
      <c r="C9563" s="1">
        <v>367888.1</v>
      </c>
      <c r="D9563" s="1">
        <v>387165.68</v>
      </c>
      <c r="E9563" s="1">
        <v>755053.77</v>
      </c>
    </row>
    <row r="9564" spans="1:5">
      <c r="A9564" s="1">
        <v>2008</v>
      </c>
      <c r="B9564" s="1">
        <v>14</v>
      </c>
      <c r="C9564" s="1">
        <v>375901.57</v>
      </c>
      <c r="D9564" s="1">
        <v>394387.1</v>
      </c>
      <c r="E9564" s="1">
        <v>770288.66</v>
      </c>
    </row>
    <row r="9565" spans="1:5">
      <c r="A9565" s="1">
        <v>2008</v>
      </c>
      <c r="B9565" s="1">
        <v>15</v>
      </c>
      <c r="C9565" s="1">
        <v>379242.26</v>
      </c>
      <c r="D9565" s="1">
        <v>395584.49</v>
      </c>
      <c r="E9565" s="1">
        <v>774826.75</v>
      </c>
    </row>
    <row r="9566" spans="1:5">
      <c r="A9566" s="1">
        <v>2008</v>
      </c>
      <c r="B9566" s="1">
        <v>16</v>
      </c>
      <c r="C9566" s="1">
        <v>392142.45</v>
      </c>
      <c r="D9566" s="1">
        <v>407369.56</v>
      </c>
      <c r="E9566" s="1">
        <v>799512.02</v>
      </c>
    </row>
    <row r="9567" spans="1:5">
      <c r="A9567" s="1">
        <v>2008</v>
      </c>
      <c r="B9567" s="1">
        <v>17</v>
      </c>
      <c r="C9567" s="1">
        <v>396420.37</v>
      </c>
      <c r="D9567" s="1">
        <v>413648.88</v>
      </c>
      <c r="E9567" s="1">
        <v>810069.25</v>
      </c>
    </row>
    <row r="9568" spans="1:5">
      <c r="A9568" s="1">
        <v>2008</v>
      </c>
      <c r="B9568" s="1">
        <v>18</v>
      </c>
      <c r="C9568" s="1">
        <v>392988.12</v>
      </c>
      <c r="D9568" s="1">
        <v>409970.35</v>
      </c>
      <c r="E9568" s="1">
        <v>802958.47</v>
      </c>
    </row>
    <row r="9569" spans="1:5">
      <c r="A9569" s="1">
        <v>2008</v>
      </c>
      <c r="B9569" s="1">
        <v>19</v>
      </c>
      <c r="C9569" s="1">
        <v>399748.19</v>
      </c>
      <c r="D9569" s="1">
        <v>409191.55</v>
      </c>
      <c r="E9569" s="1">
        <v>808939.75</v>
      </c>
    </row>
    <row r="9570" spans="1:5">
      <c r="A9570" s="1">
        <v>2008</v>
      </c>
      <c r="B9570" s="1">
        <v>20</v>
      </c>
      <c r="C9570" s="1">
        <v>407718.7</v>
      </c>
      <c r="D9570" s="1">
        <v>410610.26</v>
      </c>
      <c r="E9570" s="1">
        <v>818328.95</v>
      </c>
    </row>
    <row r="9571" spans="1:5">
      <c r="A9571" s="1">
        <v>2008</v>
      </c>
      <c r="B9571" s="1">
        <v>21</v>
      </c>
      <c r="C9571" s="1">
        <v>407752.57</v>
      </c>
      <c r="D9571" s="1">
        <v>405187.09</v>
      </c>
      <c r="E9571" s="1">
        <v>812939.66</v>
      </c>
    </row>
    <row r="9572" spans="1:5">
      <c r="A9572" s="1">
        <v>2008</v>
      </c>
      <c r="B9572" s="1">
        <v>22</v>
      </c>
      <c r="C9572" s="1">
        <v>413813.89</v>
      </c>
      <c r="D9572" s="1">
        <v>411291.5</v>
      </c>
      <c r="E9572" s="1">
        <v>825105.39</v>
      </c>
    </row>
    <row r="9573" spans="1:5">
      <c r="A9573" s="1">
        <v>2008</v>
      </c>
      <c r="B9573" s="1">
        <v>23</v>
      </c>
      <c r="C9573" s="1">
        <v>420435.57</v>
      </c>
      <c r="D9573" s="1">
        <v>421867.35</v>
      </c>
      <c r="E9573" s="1">
        <v>842302.92</v>
      </c>
    </row>
    <row r="9574" spans="1:5">
      <c r="A9574" s="1">
        <v>2008</v>
      </c>
      <c r="B9574" s="1">
        <v>24</v>
      </c>
      <c r="C9574" s="1">
        <v>416145.25</v>
      </c>
      <c r="D9574" s="1">
        <v>416257.3</v>
      </c>
      <c r="E9574" s="1">
        <v>832402.54</v>
      </c>
    </row>
    <row r="9575" spans="1:5">
      <c r="A9575" s="1">
        <v>2008</v>
      </c>
      <c r="B9575" s="1">
        <v>25</v>
      </c>
      <c r="C9575" s="1">
        <v>418396.73</v>
      </c>
      <c r="D9575" s="1">
        <v>415514.47</v>
      </c>
      <c r="E9575" s="1">
        <v>833911.21</v>
      </c>
    </row>
    <row r="9576" spans="1:5">
      <c r="A9576" s="1">
        <v>2008</v>
      </c>
      <c r="B9576" s="1">
        <v>26</v>
      </c>
      <c r="C9576" s="1">
        <v>420910.25</v>
      </c>
      <c r="D9576" s="1">
        <v>415867.2</v>
      </c>
      <c r="E9576" s="1">
        <v>836777.45</v>
      </c>
    </row>
    <row r="9577" spans="1:5">
      <c r="A9577" s="1">
        <v>2008</v>
      </c>
      <c r="B9577" s="1">
        <v>27</v>
      </c>
      <c r="C9577" s="1">
        <v>425541.96</v>
      </c>
      <c r="D9577" s="1">
        <v>422794.97</v>
      </c>
      <c r="E9577" s="1">
        <v>848336.93</v>
      </c>
    </row>
    <row r="9578" spans="1:5">
      <c r="A9578" s="1">
        <v>2008</v>
      </c>
      <c r="B9578" s="1">
        <v>28</v>
      </c>
      <c r="C9578" s="1">
        <v>423664.11</v>
      </c>
      <c r="D9578" s="1">
        <v>423355.76</v>
      </c>
      <c r="E9578" s="1">
        <v>847019.87</v>
      </c>
    </row>
    <row r="9579" spans="1:5">
      <c r="A9579" s="1">
        <v>2008</v>
      </c>
      <c r="B9579" s="1">
        <v>29</v>
      </c>
      <c r="C9579" s="1">
        <v>412305.43</v>
      </c>
      <c r="D9579" s="1">
        <v>412423.62</v>
      </c>
      <c r="E9579" s="1">
        <v>824729.04</v>
      </c>
    </row>
    <row r="9580" spans="1:5">
      <c r="A9580" s="1">
        <v>2008</v>
      </c>
      <c r="B9580" s="1">
        <v>30</v>
      </c>
      <c r="C9580" s="1">
        <v>387877.29</v>
      </c>
      <c r="D9580" s="1">
        <v>388615.75</v>
      </c>
      <c r="E9580" s="1">
        <v>776493.04</v>
      </c>
    </row>
    <row r="9581" spans="1:5">
      <c r="A9581" s="1">
        <v>2008</v>
      </c>
      <c r="B9581" s="1">
        <v>31</v>
      </c>
      <c r="C9581" s="1">
        <v>380530.11</v>
      </c>
      <c r="D9581" s="1">
        <v>380916.14</v>
      </c>
      <c r="E9581" s="1">
        <v>761446.25</v>
      </c>
    </row>
    <row r="9582" spans="1:5">
      <c r="A9582" s="1">
        <v>2008</v>
      </c>
      <c r="B9582" s="1">
        <v>32</v>
      </c>
      <c r="C9582" s="1">
        <v>390480.62</v>
      </c>
      <c r="D9582" s="1">
        <v>388492.99</v>
      </c>
      <c r="E9582" s="1">
        <v>778973.6</v>
      </c>
    </row>
    <row r="9583" spans="1:5">
      <c r="A9583" s="1">
        <v>2008</v>
      </c>
      <c r="B9583" s="1">
        <v>33</v>
      </c>
      <c r="C9583" s="1">
        <v>400928.36</v>
      </c>
      <c r="D9583" s="1">
        <v>396711.01</v>
      </c>
      <c r="E9583" s="1">
        <v>797639.37</v>
      </c>
    </row>
    <row r="9584" spans="1:5">
      <c r="A9584" s="1">
        <v>2008</v>
      </c>
      <c r="B9584" s="1">
        <v>34</v>
      </c>
      <c r="C9584" s="1">
        <v>410653.1</v>
      </c>
      <c r="D9584" s="1">
        <v>406472.53</v>
      </c>
      <c r="E9584" s="1">
        <v>817125.63</v>
      </c>
    </row>
    <row r="9585" spans="1:5">
      <c r="A9585" s="1">
        <v>2008</v>
      </c>
      <c r="B9585" s="1">
        <v>35</v>
      </c>
      <c r="C9585" s="1">
        <v>429338.68</v>
      </c>
      <c r="D9585" s="1">
        <v>423397.72</v>
      </c>
      <c r="E9585" s="1">
        <v>852736.39</v>
      </c>
    </row>
    <row r="9586" spans="1:5">
      <c r="A9586" s="1">
        <v>2008</v>
      </c>
      <c r="B9586" s="1">
        <v>36</v>
      </c>
      <c r="C9586" s="1">
        <v>446069.14</v>
      </c>
      <c r="D9586" s="1">
        <v>438469.69</v>
      </c>
      <c r="E9586" s="1">
        <v>884538.84</v>
      </c>
    </row>
    <row r="9587" spans="1:5">
      <c r="A9587" s="1">
        <v>2008</v>
      </c>
      <c r="B9587" s="1">
        <v>37</v>
      </c>
      <c r="C9587" s="1">
        <v>463159.19</v>
      </c>
      <c r="D9587" s="1">
        <v>454874.52</v>
      </c>
      <c r="E9587" s="1">
        <v>918033.71</v>
      </c>
    </row>
    <row r="9588" spans="1:5">
      <c r="A9588" s="1">
        <v>2008</v>
      </c>
      <c r="B9588" s="1">
        <v>38</v>
      </c>
      <c r="C9588" s="1">
        <v>456147.55</v>
      </c>
      <c r="D9588" s="1">
        <v>448458.34</v>
      </c>
      <c r="E9588" s="1">
        <v>904605.89</v>
      </c>
    </row>
    <row r="9589" spans="1:5">
      <c r="A9589" s="1">
        <v>2008</v>
      </c>
      <c r="B9589" s="1">
        <v>39</v>
      </c>
      <c r="C9589" s="1">
        <v>468580.03</v>
      </c>
      <c r="D9589" s="1">
        <v>460356.93</v>
      </c>
      <c r="E9589" s="1">
        <v>928936.95999999996</v>
      </c>
    </row>
    <row r="9590" spans="1:5">
      <c r="A9590" s="1">
        <v>2008</v>
      </c>
      <c r="B9590" s="1">
        <v>40</v>
      </c>
      <c r="C9590" s="1">
        <v>469683.98</v>
      </c>
      <c r="D9590" s="1">
        <v>462757.32</v>
      </c>
      <c r="E9590" s="1">
        <v>932441.3</v>
      </c>
    </row>
    <row r="9591" spans="1:5">
      <c r="A9591" s="1">
        <v>2008</v>
      </c>
      <c r="B9591" s="1">
        <v>41</v>
      </c>
      <c r="C9591" s="1">
        <v>476951.86</v>
      </c>
      <c r="D9591" s="1">
        <v>470345.95</v>
      </c>
      <c r="E9591" s="1">
        <v>947297.82</v>
      </c>
    </row>
    <row r="9592" spans="1:5">
      <c r="A9592" s="1">
        <v>2008</v>
      </c>
      <c r="B9592" s="1">
        <v>42</v>
      </c>
      <c r="C9592" s="1">
        <v>477719.21</v>
      </c>
      <c r="D9592" s="1">
        <v>468630.52</v>
      </c>
      <c r="E9592" s="1">
        <v>946349.73</v>
      </c>
    </row>
    <row r="9593" spans="1:5">
      <c r="A9593" s="1">
        <v>2008</v>
      </c>
      <c r="B9593" s="1">
        <v>43</v>
      </c>
      <c r="C9593" s="1">
        <v>480156.82</v>
      </c>
      <c r="D9593" s="1">
        <v>468231.17</v>
      </c>
      <c r="E9593" s="1">
        <v>948387.99</v>
      </c>
    </row>
    <row r="9594" spans="1:5">
      <c r="A9594" s="1">
        <v>2008</v>
      </c>
      <c r="B9594" s="1">
        <v>44</v>
      </c>
      <c r="C9594" s="1">
        <v>475520.26</v>
      </c>
      <c r="D9594" s="1">
        <v>462931.46</v>
      </c>
      <c r="E9594" s="1">
        <v>938451.72</v>
      </c>
    </row>
    <row r="9595" spans="1:5">
      <c r="A9595" s="1">
        <v>2008</v>
      </c>
      <c r="B9595" s="1">
        <v>45</v>
      </c>
      <c r="C9595" s="1">
        <v>468898.34</v>
      </c>
      <c r="D9595" s="1">
        <v>456929.84</v>
      </c>
      <c r="E9595" s="1">
        <v>925828.18</v>
      </c>
    </row>
    <row r="9596" spans="1:5">
      <c r="A9596" s="1">
        <v>2008</v>
      </c>
      <c r="B9596" s="1">
        <v>46</v>
      </c>
      <c r="C9596" s="1">
        <v>458109.37</v>
      </c>
      <c r="D9596" s="1">
        <v>447927.09</v>
      </c>
      <c r="E9596" s="1">
        <v>906036.46</v>
      </c>
    </row>
    <row r="9597" spans="1:5">
      <c r="A9597" s="1">
        <v>2008</v>
      </c>
      <c r="B9597" s="1">
        <v>47</v>
      </c>
      <c r="C9597" s="1">
        <v>442934.58</v>
      </c>
      <c r="D9597" s="1">
        <v>434776.55</v>
      </c>
      <c r="E9597" s="1">
        <v>877711.13</v>
      </c>
    </row>
    <row r="9598" spans="1:5">
      <c r="A9598" s="1">
        <v>2008</v>
      </c>
      <c r="B9598" s="1">
        <v>48</v>
      </c>
      <c r="C9598" s="1">
        <v>424518.99</v>
      </c>
      <c r="D9598" s="1">
        <v>417755.85</v>
      </c>
      <c r="E9598" s="1">
        <v>842274.84</v>
      </c>
    </row>
    <row r="9599" spans="1:5">
      <c r="A9599" s="1">
        <v>2008</v>
      </c>
      <c r="B9599" s="1">
        <v>49</v>
      </c>
      <c r="C9599" s="1">
        <v>419816.27</v>
      </c>
      <c r="D9599" s="1">
        <v>413666.78</v>
      </c>
      <c r="E9599" s="1">
        <v>833483.05</v>
      </c>
    </row>
    <row r="9600" spans="1:5">
      <c r="A9600" s="1">
        <v>2008</v>
      </c>
      <c r="B9600" s="1">
        <v>50</v>
      </c>
      <c r="C9600" s="1">
        <v>407804.71</v>
      </c>
      <c r="D9600" s="1">
        <v>402163.43</v>
      </c>
      <c r="E9600" s="1">
        <v>809968.14</v>
      </c>
    </row>
    <row r="9601" spans="1:5">
      <c r="A9601" s="1">
        <v>2008</v>
      </c>
      <c r="B9601" s="1">
        <v>51</v>
      </c>
      <c r="C9601" s="1">
        <v>394526.24</v>
      </c>
      <c r="D9601" s="1">
        <v>388774.14</v>
      </c>
      <c r="E9601" s="1">
        <v>783300.38</v>
      </c>
    </row>
    <row r="9602" spans="1:5">
      <c r="A9602" s="1">
        <v>2008</v>
      </c>
      <c r="B9602" s="1">
        <v>52</v>
      </c>
      <c r="C9602" s="1">
        <v>383185.63</v>
      </c>
      <c r="D9602" s="1">
        <v>377027.31</v>
      </c>
      <c r="E9602" s="1">
        <v>760212.93</v>
      </c>
    </row>
    <row r="9603" spans="1:5">
      <c r="A9603" s="1">
        <v>2008</v>
      </c>
      <c r="B9603" s="1">
        <v>53</v>
      </c>
      <c r="C9603" s="1">
        <v>371244.06</v>
      </c>
      <c r="D9603" s="1">
        <v>364865.96</v>
      </c>
      <c r="E9603" s="1">
        <v>736110.01</v>
      </c>
    </row>
    <row r="9604" spans="1:5">
      <c r="A9604" s="1">
        <v>2008</v>
      </c>
      <c r="B9604" s="1">
        <v>54</v>
      </c>
      <c r="C9604" s="1">
        <v>370713.84</v>
      </c>
      <c r="D9604" s="1">
        <v>364200.21</v>
      </c>
      <c r="E9604" s="1">
        <v>734914.05</v>
      </c>
    </row>
    <row r="9605" spans="1:5">
      <c r="A9605" s="1">
        <v>2008</v>
      </c>
      <c r="B9605" s="1">
        <v>55</v>
      </c>
      <c r="C9605" s="1">
        <v>366791.92</v>
      </c>
      <c r="D9605" s="1">
        <v>359750.61</v>
      </c>
      <c r="E9605" s="1">
        <v>726542.54</v>
      </c>
    </row>
    <row r="9606" spans="1:5">
      <c r="A9606" s="1">
        <v>2008</v>
      </c>
      <c r="B9606" s="1">
        <v>56</v>
      </c>
      <c r="C9606" s="1">
        <v>361030.83</v>
      </c>
      <c r="D9606" s="1">
        <v>352909.65</v>
      </c>
      <c r="E9606" s="1">
        <v>713940.47999999998</v>
      </c>
    </row>
    <row r="9607" spans="1:5">
      <c r="A9607" s="1">
        <v>2008</v>
      </c>
      <c r="B9607" s="1">
        <v>57</v>
      </c>
      <c r="C9607" s="1">
        <v>365856.8</v>
      </c>
      <c r="D9607" s="1">
        <v>356301.95</v>
      </c>
      <c r="E9607" s="1">
        <v>722158.75</v>
      </c>
    </row>
    <row r="9608" spans="1:5">
      <c r="A9608" s="1">
        <v>2008</v>
      </c>
      <c r="B9608" s="1">
        <v>58</v>
      </c>
      <c r="C9608" s="1">
        <v>373827.13</v>
      </c>
      <c r="D9608" s="1">
        <v>363006.07</v>
      </c>
      <c r="E9608" s="1">
        <v>736833.2</v>
      </c>
    </row>
    <row r="9609" spans="1:5">
      <c r="A9609" s="1">
        <v>2008</v>
      </c>
      <c r="B9609" s="1">
        <v>59</v>
      </c>
      <c r="C9609" s="1">
        <v>386343.91</v>
      </c>
      <c r="D9609" s="1">
        <v>374900.08</v>
      </c>
      <c r="E9609" s="1">
        <v>761243.99</v>
      </c>
    </row>
    <row r="9610" spans="1:5">
      <c r="A9610" s="1">
        <v>2008</v>
      </c>
      <c r="B9610" s="1">
        <v>60</v>
      </c>
      <c r="C9610" s="1">
        <v>403670.04</v>
      </c>
      <c r="D9610" s="1">
        <v>391346.38</v>
      </c>
      <c r="E9610" s="1">
        <v>795016.42</v>
      </c>
    </row>
    <row r="9611" spans="1:5">
      <c r="A9611" s="1">
        <v>2008</v>
      </c>
      <c r="B9611" s="1">
        <v>61</v>
      </c>
      <c r="C9611" s="1">
        <v>426140.05</v>
      </c>
      <c r="D9611" s="1">
        <v>412408.72</v>
      </c>
      <c r="E9611" s="1">
        <v>838548.77</v>
      </c>
    </row>
    <row r="9612" spans="1:5">
      <c r="A9612" s="1">
        <v>2008</v>
      </c>
      <c r="B9612" s="1">
        <v>62</v>
      </c>
      <c r="C9612" s="1">
        <v>355934.18</v>
      </c>
      <c r="D9612" s="1">
        <v>343170.37</v>
      </c>
      <c r="E9612" s="1">
        <v>699104.55</v>
      </c>
    </row>
    <row r="9613" spans="1:5">
      <c r="A9613" s="1">
        <v>2008</v>
      </c>
      <c r="B9613" s="1">
        <v>63</v>
      </c>
      <c r="C9613" s="1">
        <v>339785.8</v>
      </c>
      <c r="D9613" s="1">
        <v>326267.67</v>
      </c>
      <c r="E9613" s="1">
        <v>666053.47</v>
      </c>
    </row>
    <row r="9614" spans="1:5">
      <c r="A9614" s="1">
        <v>2008</v>
      </c>
      <c r="B9614" s="1">
        <v>64</v>
      </c>
      <c r="C9614" s="1">
        <v>329913.23</v>
      </c>
      <c r="D9614" s="1">
        <v>315494.76</v>
      </c>
      <c r="E9614" s="1">
        <v>645408</v>
      </c>
    </row>
    <row r="9615" spans="1:5">
      <c r="A9615" s="1">
        <v>2008</v>
      </c>
      <c r="B9615" s="1">
        <v>65</v>
      </c>
      <c r="C9615" s="1">
        <v>318571.14</v>
      </c>
      <c r="D9615" s="1">
        <v>302074.83</v>
      </c>
      <c r="E9615" s="1">
        <v>620645.97</v>
      </c>
    </row>
    <row r="9616" spans="1:5">
      <c r="A9616" s="1">
        <v>2008</v>
      </c>
      <c r="B9616" s="1">
        <v>66</v>
      </c>
      <c r="C9616" s="1">
        <v>290827.75</v>
      </c>
      <c r="D9616" s="1">
        <v>272681.34000000003</v>
      </c>
      <c r="E9616" s="1">
        <v>563509.09</v>
      </c>
    </row>
    <row r="9617" spans="1:5">
      <c r="A9617" s="1">
        <v>2008</v>
      </c>
      <c r="B9617" s="1">
        <v>67</v>
      </c>
      <c r="C9617" s="1">
        <v>270896.65000000002</v>
      </c>
      <c r="D9617" s="1">
        <v>251640.55</v>
      </c>
      <c r="E9617" s="1">
        <v>522537.2</v>
      </c>
    </row>
    <row r="9618" spans="1:5">
      <c r="A9618" s="1">
        <v>2008</v>
      </c>
      <c r="B9618" s="1">
        <v>68</v>
      </c>
      <c r="C9618" s="1">
        <v>275770.64</v>
      </c>
      <c r="D9618" s="1">
        <v>254479.52</v>
      </c>
      <c r="E9618" s="1">
        <v>530250.16</v>
      </c>
    </row>
    <row r="9619" spans="1:5">
      <c r="A9619" s="1">
        <v>2008</v>
      </c>
      <c r="B9619" s="1">
        <v>69</v>
      </c>
      <c r="C9619" s="1">
        <v>276532.95</v>
      </c>
      <c r="D9619" s="1">
        <v>253618.43</v>
      </c>
      <c r="E9619" s="1">
        <v>530151.38</v>
      </c>
    </row>
    <row r="9620" spans="1:5">
      <c r="A9620" s="1">
        <v>2008</v>
      </c>
      <c r="B9620" s="1">
        <v>70</v>
      </c>
      <c r="C9620" s="1">
        <v>273555.34000000003</v>
      </c>
      <c r="D9620" s="1">
        <v>248877.81</v>
      </c>
      <c r="E9620" s="1">
        <v>522433.15</v>
      </c>
    </row>
    <row r="9621" spans="1:5">
      <c r="A9621" s="1">
        <v>2008</v>
      </c>
      <c r="B9621" s="1">
        <v>71</v>
      </c>
      <c r="C9621" s="1">
        <v>263798.48</v>
      </c>
      <c r="D9621" s="1">
        <v>237109.76000000001</v>
      </c>
      <c r="E9621" s="1">
        <v>500908.24</v>
      </c>
    </row>
    <row r="9622" spans="1:5">
      <c r="A9622" s="1">
        <v>2008</v>
      </c>
      <c r="B9622" s="1">
        <v>72</v>
      </c>
      <c r="C9622" s="1">
        <v>255453.37</v>
      </c>
      <c r="D9622" s="1">
        <v>226161.14</v>
      </c>
      <c r="E9622" s="1">
        <v>481614.51</v>
      </c>
    </row>
    <row r="9623" spans="1:5">
      <c r="A9623" s="1">
        <v>2008</v>
      </c>
      <c r="B9623" s="1">
        <v>73</v>
      </c>
      <c r="C9623" s="1">
        <v>246192.17</v>
      </c>
      <c r="D9623" s="1">
        <v>214449.85</v>
      </c>
      <c r="E9623" s="1">
        <v>460642.02</v>
      </c>
    </row>
    <row r="9624" spans="1:5">
      <c r="A9624" s="1">
        <v>2008</v>
      </c>
      <c r="B9624" s="1">
        <v>74</v>
      </c>
      <c r="C9624" s="1">
        <v>237028.58</v>
      </c>
      <c r="D9624" s="1">
        <v>202273.1</v>
      </c>
      <c r="E9624" s="1">
        <v>439301.68</v>
      </c>
    </row>
    <row r="9625" spans="1:5">
      <c r="A9625" s="1">
        <v>2008</v>
      </c>
      <c r="B9625" s="1">
        <v>75</v>
      </c>
      <c r="C9625" s="1">
        <v>231381.22</v>
      </c>
      <c r="D9625" s="1">
        <v>192944.77</v>
      </c>
      <c r="E9625" s="1">
        <v>424326</v>
      </c>
    </row>
    <row r="9626" spans="1:5">
      <c r="A9626" s="1">
        <v>2008</v>
      </c>
      <c r="B9626" s="1">
        <v>76</v>
      </c>
      <c r="C9626" s="1">
        <v>228866.65</v>
      </c>
      <c r="D9626" s="1">
        <v>185916.36</v>
      </c>
      <c r="E9626" s="1">
        <v>414783.01</v>
      </c>
    </row>
    <row r="9627" spans="1:5">
      <c r="A9627" s="1">
        <v>2008</v>
      </c>
      <c r="B9627" s="1">
        <v>77</v>
      </c>
      <c r="C9627" s="1">
        <v>224966.05</v>
      </c>
      <c r="D9627" s="1">
        <v>176837.54</v>
      </c>
      <c r="E9627" s="1">
        <v>401803.59</v>
      </c>
    </row>
    <row r="9628" spans="1:5">
      <c r="A9628" s="1">
        <v>2008</v>
      </c>
      <c r="B9628" s="1">
        <v>78</v>
      </c>
      <c r="C9628" s="1">
        <v>216709.48</v>
      </c>
      <c r="D9628" s="1">
        <v>164758.32999999999</v>
      </c>
      <c r="E9628" s="1">
        <v>381467.81</v>
      </c>
    </row>
    <row r="9629" spans="1:5">
      <c r="A9629" s="1">
        <v>2008</v>
      </c>
      <c r="B9629" s="1">
        <v>79</v>
      </c>
      <c r="C9629" s="1">
        <v>204980.86</v>
      </c>
      <c r="D9629" s="1">
        <v>151216.29</v>
      </c>
      <c r="E9629" s="1">
        <v>356197.15</v>
      </c>
    </row>
    <row r="9630" spans="1:5">
      <c r="A9630" s="1">
        <v>2008</v>
      </c>
      <c r="B9630" s="1">
        <v>80</v>
      </c>
      <c r="C9630" s="1">
        <v>192884.16</v>
      </c>
      <c r="D9630" s="1">
        <v>137189.42000000001</v>
      </c>
      <c r="E9630" s="1">
        <v>330073.59000000003</v>
      </c>
    </row>
    <row r="9631" spans="1:5">
      <c r="A9631" s="1">
        <v>2008</v>
      </c>
      <c r="B9631" s="1">
        <v>81</v>
      </c>
      <c r="C9631" s="1">
        <v>182990.19</v>
      </c>
      <c r="D9631" s="1">
        <v>125872.14</v>
      </c>
      <c r="E9631" s="1">
        <v>308862.32</v>
      </c>
    </row>
    <row r="9632" spans="1:5">
      <c r="A9632" s="1">
        <v>2008</v>
      </c>
      <c r="B9632" s="1">
        <v>82</v>
      </c>
      <c r="C9632" s="1">
        <v>174144.48</v>
      </c>
      <c r="D9632" s="1">
        <v>115220.95</v>
      </c>
      <c r="E9632" s="1">
        <v>289365.42</v>
      </c>
    </row>
    <row r="9633" spans="1:5">
      <c r="A9633" s="1">
        <v>2008</v>
      </c>
      <c r="B9633" s="1">
        <v>83</v>
      </c>
      <c r="C9633" s="1">
        <v>162868.57999999999</v>
      </c>
      <c r="D9633" s="1">
        <v>102574.35</v>
      </c>
      <c r="E9633" s="1">
        <v>265442.93</v>
      </c>
    </row>
    <row r="9634" spans="1:5">
      <c r="A9634" s="1">
        <v>2008</v>
      </c>
      <c r="B9634" s="1">
        <v>84</v>
      </c>
      <c r="C9634" s="1">
        <v>152969.78</v>
      </c>
      <c r="D9634" s="1">
        <v>90650.67</v>
      </c>
      <c r="E9634" s="1">
        <v>243620.44</v>
      </c>
    </row>
    <row r="9635" spans="1:5">
      <c r="A9635" s="1">
        <v>2008</v>
      </c>
      <c r="B9635" s="1">
        <v>85</v>
      </c>
      <c r="C9635" s="1">
        <v>143181.16</v>
      </c>
      <c r="D9635" s="1">
        <v>79762.759999999995</v>
      </c>
      <c r="E9635" s="1">
        <v>222943.92</v>
      </c>
    </row>
    <row r="9636" spans="1:5">
      <c r="A9636" s="1">
        <v>2008</v>
      </c>
      <c r="B9636" s="1">
        <v>86</v>
      </c>
      <c r="C9636" s="1">
        <v>134612.26</v>
      </c>
      <c r="D9636" s="1">
        <v>70859.11</v>
      </c>
      <c r="E9636" s="1">
        <v>205471.37</v>
      </c>
    </row>
    <row r="9637" spans="1:5">
      <c r="A9637" s="1">
        <v>2008</v>
      </c>
      <c r="B9637" s="1">
        <v>87</v>
      </c>
      <c r="C9637" s="1">
        <v>130403.75</v>
      </c>
      <c r="D9637" s="1">
        <v>64245.13</v>
      </c>
      <c r="E9637" s="1">
        <v>194648.88</v>
      </c>
    </row>
    <row r="9638" spans="1:5">
      <c r="A9638" s="1">
        <v>2008</v>
      </c>
      <c r="B9638" s="1">
        <v>88</v>
      </c>
      <c r="C9638" s="1">
        <v>105765.26</v>
      </c>
      <c r="D9638" s="1">
        <v>48924.05</v>
      </c>
      <c r="E9638" s="1">
        <v>154689.31</v>
      </c>
    </row>
    <row r="9639" spans="1:5">
      <c r="A9639" s="1">
        <v>2008</v>
      </c>
      <c r="B9639" s="1">
        <v>89</v>
      </c>
      <c r="C9639" s="1">
        <v>72755.67</v>
      </c>
      <c r="D9639" s="1">
        <v>31388.18</v>
      </c>
      <c r="E9639" s="1">
        <v>104143.85</v>
      </c>
    </row>
    <row r="9640" spans="1:5">
      <c r="A9640" s="1">
        <v>2008</v>
      </c>
      <c r="B9640" s="1">
        <v>90</v>
      </c>
      <c r="C9640" s="1">
        <v>57939.19</v>
      </c>
      <c r="D9640" s="1">
        <v>23148.53</v>
      </c>
      <c r="E9640" s="1">
        <v>81087.710000000006</v>
      </c>
    </row>
    <row r="9641" spans="1:5">
      <c r="A9641" s="1">
        <v>2008</v>
      </c>
      <c r="B9641" s="1">
        <v>91</v>
      </c>
      <c r="C9641" s="1">
        <v>52398.69</v>
      </c>
      <c r="D9641" s="1">
        <v>19467.740000000002</v>
      </c>
      <c r="E9641" s="1">
        <v>71866.44</v>
      </c>
    </row>
    <row r="9642" spans="1:5">
      <c r="A9642" s="1">
        <v>2008</v>
      </c>
      <c r="B9642" s="1">
        <v>92</v>
      </c>
      <c r="C9642" s="1">
        <v>46729.58</v>
      </c>
      <c r="D9642" s="1">
        <v>16181.81</v>
      </c>
      <c r="E9642" s="1">
        <v>62911.38</v>
      </c>
    </row>
    <row r="9643" spans="1:5">
      <c r="A9643" s="1">
        <v>2008</v>
      </c>
      <c r="B9643" s="1">
        <v>93</v>
      </c>
      <c r="C9643" s="1">
        <v>39176.97</v>
      </c>
      <c r="D9643" s="1">
        <v>12519.54</v>
      </c>
      <c r="E9643" s="1">
        <v>51696.51</v>
      </c>
    </row>
    <row r="9644" spans="1:5">
      <c r="A9644" s="1">
        <v>2008</v>
      </c>
      <c r="B9644" s="1">
        <v>94</v>
      </c>
      <c r="C9644" s="1">
        <v>31518.81</v>
      </c>
      <c r="D9644" s="1">
        <v>9207.35</v>
      </c>
      <c r="E9644" s="1">
        <v>40726.160000000003</v>
      </c>
    </row>
    <row r="9645" spans="1:5">
      <c r="A9645" s="1">
        <v>2008</v>
      </c>
      <c r="B9645" s="1">
        <v>95</v>
      </c>
      <c r="C9645" s="1">
        <v>23631.73</v>
      </c>
      <c r="D9645" s="1">
        <v>6372.75</v>
      </c>
      <c r="E9645" s="1">
        <v>30004.48</v>
      </c>
    </row>
    <row r="9646" spans="1:5">
      <c r="A9646" s="1">
        <v>2008</v>
      </c>
      <c r="B9646" s="1">
        <v>96</v>
      </c>
      <c r="C9646" s="1">
        <v>17042.060000000001</v>
      </c>
      <c r="D9646" s="1">
        <v>4254.2700000000004</v>
      </c>
      <c r="E9646" s="1">
        <v>21296.33</v>
      </c>
    </row>
    <row r="9647" spans="1:5">
      <c r="A9647" s="1">
        <v>2008</v>
      </c>
      <c r="B9647" s="1">
        <v>97</v>
      </c>
      <c r="C9647" s="1">
        <v>12057.68</v>
      </c>
      <c r="D9647" s="1">
        <v>2694.45</v>
      </c>
      <c r="E9647" s="1">
        <v>14752.13</v>
      </c>
    </row>
    <row r="9648" spans="1:5">
      <c r="A9648" s="1">
        <v>2008</v>
      </c>
      <c r="B9648" s="1">
        <v>98</v>
      </c>
      <c r="C9648" s="1">
        <v>8379.77</v>
      </c>
      <c r="D9648" s="1">
        <v>1659.67</v>
      </c>
      <c r="E9648" s="1">
        <v>10039.44</v>
      </c>
    </row>
    <row r="9649" spans="1:5">
      <c r="A9649" s="1">
        <v>2008</v>
      </c>
      <c r="B9649" s="1">
        <v>99</v>
      </c>
      <c r="C9649" s="1">
        <v>5695.68</v>
      </c>
      <c r="D9649" s="1">
        <v>1018.42</v>
      </c>
      <c r="E9649" s="1">
        <v>6714.1</v>
      </c>
    </row>
    <row r="9650" spans="1:5">
      <c r="A9650" s="1">
        <v>2008</v>
      </c>
      <c r="B9650" s="1">
        <v>100</v>
      </c>
      <c r="C9650" s="1">
        <v>3696.68</v>
      </c>
      <c r="D9650" s="1">
        <v>586.15</v>
      </c>
      <c r="E9650" s="1">
        <v>4282.83</v>
      </c>
    </row>
    <row r="9651" spans="1:5">
      <c r="A9651" s="1">
        <v>2008</v>
      </c>
      <c r="B9651" s="1">
        <v>101</v>
      </c>
      <c r="C9651" s="1">
        <v>2266.71</v>
      </c>
      <c r="D9651" s="1">
        <v>327.79</v>
      </c>
      <c r="E9651" s="1">
        <v>2594.5</v>
      </c>
    </row>
    <row r="9652" spans="1:5">
      <c r="A9652" s="1">
        <v>2008</v>
      </c>
      <c r="B9652" s="1">
        <v>102</v>
      </c>
      <c r="C9652" s="1">
        <v>1326.01</v>
      </c>
      <c r="D9652" s="1">
        <v>175.68</v>
      </c>
      <c r="E9652" s="1">
        <v>1501.69</v>
      </c>
    </row>
    <row r="9653" spans="1:5">
      <c r="A9653" s="1">
        <v>2008</v>
      </c>
      <c r="B9653" s="1">
        <v>103</v>
      </c>
      <c r="C9653" s="1">
        <v>743.15</v>
      </c>
      <c r="D9653" s="1">
        <v>90.23</v>
      </c>
      <c r="E9653" s="1">
        <v>833.38</v>
      </c>
    </row>
    <row r="9654" spans="1:5">
      <c r="A9654" s="1">
        <v>2008</v>
      </c>
      <c r="B9654" s="1">
        <v>104</v>
      </c>
      <c r="C9654" s="1">
        <v>413.92</v>
      </c>
      <c r="D9654" s="1">
        <v>47.39</v>
      </c>
      <c r="E9654" s="1">
        <v>461.31</v>
      </c>
    </row>
    <row r="9655" spans="1:5">
      <c r="A9655" s="1">
        <v>2008</v>
      </c>
      <c r="B9655" s="1">
        <v>105</v>
      </c>
      <c r="C9655" s="1">
        <v>225.24</v>
      </c>
      <c r="D9655" s="1">
        <v>20.87</v>
      </c>
      <c r="E9655" s="1">
        <v>246.11</v>
      </c>
    </row>
    <row r="9656" spans="1:5">
      <c r="A9656" s="1">
        <v>2008</v>
      </c>
      <c r="B9656" s="1">
        <v>106</v>
      </c>
      <c r="C9656" s="1">
        <v>118.7</v>
      </c>
      <c r="D9656" s="1">
        <v>8.17</v>
      </c>
      <c r="E9656" s="1">
        <v>126.87</v>
      </c>
    </row>
    <row r="9657" spans="1:5">
      <c r="A9657" s="1">
        <v>2008</v>
      </c>
      <c r="B9657" s="1">
        <v>107</v>
      </c>
      <c r="C9657" s="1">
        <v>60.4</v>
      </c>
      <c r="D9657" s="1">
        <v>4.4000000000000004</v>
      </c>
      <c r="E9657" s="1">
        <v>64.81</v>
      </c>
    </row>
    <row r="9658" spans="1:5">
      <c r="A9658" s="1">
        <v>2008</v>
      </c>
      <c r="B9658" s="1">
        <v>108</v>
      </c>
      <c r="C9658" s="1">
        <v>29.02</v>
      </c>
      <c r="D9658" s="1">
        <v>3.35</v>
      </c>
      <c r="E9658" s="1">
        <v>32.369999999999997</v>
      </c>
    </row>
    <row r="9659" spans="1:5">
      <c r="A9659" s="1">
        <v>2008</v>
      </c>
      <c r="B9659" s="1">
        <v>109</v>
      </c>
      <c r="C9659" s="1">
        <v>14.01</v>
      </c>
      <c r="D9659" s="1">
        <v>2.11</v>
      </c>
      <c r="E9659" s="1">
        <v>16.12</v>
      </c>
    </row>
    <row r="9660" spans="1:5">
      <c r="A9660" s="1">
        <v>2008</v>
      </c>
      <c r="B9660" s="1" t="s">
        <v>121</v>
      </c>
      <c r="C9660" s="1">
        <v>7.01</v>
      </c>
      <c r="D9660" s="1">
        <v>0.6</v>
      </c>
      <c r="E9660" s="1">
        <v>7.61</v>
      </c>
    </row>
    <row r="9661" spans="1:5">
      <c r="A9661" s="1">
        <v>2009</v>
      </c>
      <c r="B9661" s="1">
        <v>0</v>
      </c>
      <c r="C9661" s="1">
        <v>382393.79</v>
      </c>
      <c r="D9661" s="1">
        <v>400890.11</v>
      </c>
      <c r="E9661" s="1">
        <v>783283.89</v>
      </c>
    </row>
    <row r="9662" spans="1:5">
      <c r="A9662" s="1">
        <v>2009</v>
      </c>
      <c r="B9662" s="1">
        <v>1</v>
      </c>
      <c r="C9662" s="1">
        <v>382406.82</v>
      </c>
      <c r="D9662" s="1">
        <v>400788.96</v>
      </c>
      <c r="E9662" s="1">
        <v>783195.78</v>
      </c>
    </row>
    <row r="9663" spans="1:5">
      <c r="A9663" s="1">
        <v>2009</v>
      </c>
      <c r="B9663" s="1">
        <v>2</v>
      </c>
      <c r="C9663" s="1">
        <v>371945.78</v>
      </c>
      <c r="D9663" s="1">
        <v>389851.36</v>
      </c>
      <c r="E9663" s="1">
        <v>761797.14</v>
      </c>
    </row>
    <row r="9664" spans="1:5">
      <c r="A9664" s="1">
        <v>2009</v>
      </c>
      <c r="B9664" s="1">
        <v>3</v>
      </c>
      <c r="C9664" s="1">
        <v>361845.32</v>
      </c>
      <c r="D9664" s="1">
        <v>378847.94</v>
      </c>
      <c r="E9664" s="1">
        <v>740693.26</v>
      </c>
    </row>
    <row r="9665" spans="1:5">
      <c r="A9665" s="1">
        <v>2009</v>
      </c>
      <c r="B9665" s="1">
        <v>4</v>
      </c>
      <c r="C9665" s="1">
        <v>352746.62</v>
      </c>
      <c r="D9665" s="1">
        <v>369781.4</v>
      </c>
      <c r="E9665" s="1">
        <v>722528.03</v>
      </c>
    </row>
    <row r="9666" spans="1:5">
      <c r="A9666" s="1">
        <v>2009</v>
      </c>
      <c r="B9666" s="1">
        <v>5</v>
      </c>
      <c r="C9666" s="1">
        <v>343450.39</v>
      </c>
      <c r="D9666" s="1">
        <v>360617.01</v>
      </c>
      <c r="E9666" s="1">
        <v>704067.41</v>
      </c>
    </row>
    <row r="9667" spans="1:5">
      <c r="A9667" s="1">
        <v>2009</v>
      </c>
      <c r="B9667" s="1">
        <v>6</v>
      </c>
      <c r="C9667" s="1">
        <v>334755.71000000002</v>
      </c>
      <c r="D9667" s="1">
        <v>351728.31</v>
      </c>
      <c r="E9667" s="1">
        <v>686484.02</v>
      </c>
    </row>
    <row r="9668" spans="1:5">
      <c r="A9668" s="1">
        <v>2009</v>
      </c>
      <c r="B9668" s="1">
        <v>7</v>
      </c>
      <c r="C9668" s="1">
        <v>329568.19</v>
      </c>
      <c r="D9668" s="1">
        <v>345437.66</v>
      </c>
      <c r="E9668" s="1">
        <v>675005.84</v>
      </c>
    </row>
    <row r="9669" spans="1:5">
      <c r="A9669" s="1">
        <v>2009</v>
      </c>
      <c r="B9669" s="1">
        <v>8</v>
      </c>
      <c r="C9669" s="1">
        <v>336027.53</v>
      </c>
      <c r="D9669" s="1">
        <v>351792.09</v>
      </c>
      <c r="E9669" s="1">
        <v>687819.62</v>
      </c>
    </row>
    <row r="9670" spans="1:5">
      <c r="A9670" s="1">
        <v>2009</v>
      </c>
      <c r="B9670" s="1">
        <v>9</v>
      </c>
      <c r="C9670" s="1">
        <v>344362.06</v>
      </c>
      <c r="D9670" s="1">
        <v>360938.27</v>
      </c>
      <c r="E9670" s="1">
        <v>705300.33</v>
      </c>
    </row>
    <row r="9671" spans="1:5">
      <c r="A9671" s="1">
        <v>2009</v>
      </c>
      <c r="B9671" s="1">
        <v>10</v>
      </c>
      <c r="C9671" s="1">
        <v>353658.65</v>
      </c>
      <c r="D9671" s="1">
        <v>370882.67</v>
      </c>
      <c r="E9671" s="1">
        <v>724541.32</v>
      </c>
    </row>
    <row r="9672" spans="1:5">
      <c r="A9672" s="1">
        <v>2009</v>
      </c>
      <c r="B9672" s="1">
        <v>11</v>
      </c>
      <c r="C9672" s="1">
        <v>361024.57</v>
      </c>
      <c r="D9672" s="1">
        <v>378224.95</v>
      </c>
      <c r="E9672" s="1">
        <v>739249.51</v>
      </c>
    </row>
    <row r="9673" spans="1:5">
      <c r="A9673" s="1">
        <v>2009</v>
      </c>
      <c r="B9673" s="1">
        <v>12</v>
      </c>
      <c r="C9673" s="1">
        <v>370019.16</v>
      </c>
      <c r="D9673" s="1">
        <v>388711.05</v>
      </c>
      <c r="E9673" s="1">
        <v>758730.21</v>
      </c>
    </row>
    <row r="9674" spans="1:5">
      <c r="A9674" s="1">
        <v>2009</v>
      </c>
      <c r="B9674" s="1">
        <v>13</v>
      </c>
      <c r="C9674" s="1">
        <v>365437.26</v>
      </c>
      <c r="D9674" s="1">
        <v>385365.28</v>
      </c>
      <c r="E9674" s="1">
        <v>750802.53</v>
      </c>
    </row>
    <row r="9675" spans="1:5">
      <c r="A9675" s="1">
        <v>2009</v>
      </c>
      <c r="B9675" s="1">
        <v>14</v>
      </c>
      <c r="C9675" s="1">
        <v>369389.12</v>
      </c>
      <c r="D9675" s="1">
        <v>389150.6</v>
      </c>
      <c r="E9675" s="1">
        <v>758539.72</v>
      </c>
    </row>
    <row r="9676" spans="1:5">
      <c r="A9676" s="1">
        <v>2009</v>
      </c>
      <c r="B9676" s="1">
        <v>15</v>
      </c>
      <c r="C9676" s="1">
        <v>378901.3</v>
      </c>
      <c r="D9676" s="1">
        <v>397846.75</v>
      </c>
      <c r="E9676" s="1">
        <v>776748.05</v>
      </c>
    </row>
    <row r="9677" spans="1:5">
      <c r="A9677" s="1">
        <v>2009</v>
      </c>
      <c r="B9677" s="1">
        <v>16</v>
      </c>
      <c r="C9677" s="1">
        <v>382673.14</v>
      </c>
      <c r="D9677" s="1">
        <v>398991.03</v>
      </c>
      <c r="E9677" s="1">
        <v>781664.17</v>
      </c>
    </row>
    <row r="9678" spans="1:5">
      <c r="A9678" s="1">
        <v>2009</v>
      </c>
      <c r="B9678" s="1">
        <v>17</v>
      </c>
      <c r="C9678" s="1">
        <v>396881.59</v>
      </c>
      <c r="D9678" s="1">
        <v>411065.75</v>
      </c>
      <c r="E9678" s="1">
        <v>807947.34</v>
      </c>
    </row>
    <row r="9679" spans="1:5">
      <c r="A9679" s="1">
        <v>2009</v>
      </c>
      <c r="B9679" s="1">
        <v>18</v>
      </c>
      <c r="C9679" s="1">
        <v>403783.96</v>
      </c>
      <c r="D9679" s="1">
        <v>419264.87</v>
      </c>
      <c r="E9679" s="1">
        <v>823048.83</v>
      </c>
    </row>
    <row r="9680" spans="1:5">
      <c r="A9680" s="1">
        <v>2009</v>
      </c>
      <c r="B9680" s="1">
        <v>19</v>
      </c>
      <c r="C9680" s="1">
        <v>403590.31</v>
      </c>
      <c r="D9680" s="1">
        <v>416975.29</v>
      </c>
      <c r="E9680" s="1">
        <v>820565.6</v>
      </c>
    </row>
    <row r="9681" spans="1:5">
      <c r="A9681" s="1">
        <v>2009</v>
      </c>
      <c r="B9681" s="1">
        <v>20</v>
      </c>
      <c r="C9681" s="1">
        <v>404805.63</v>
      </c>
      <c r="D9681" s="1">
        <v>412310.11</v>
      </c>
      <c r="E9681" s="1">
        <v>817115.73</v>
      </c>
    </row>
    <row r="9682" spans="1:5">
      <c r="A9682" s="1">
        <v>2009</v>
      </c>
      <c r="B9682" s="1">
        <v>21</v>
      </c>
      <c r="C9682" s="1">
        <v>414401.5</v>
      </c>
      <c r="D9682" s="1">
        <v>413982.36</v>
      </c>
      <c r="E9682" s="1">
        <v>828383.86</v>
      </c>
    </row>
    <row r="9683" spans="1:5">
      <c r="A9683" s="1">
        <v>2009</v>
      </c>
      <c r="B9683" s="1">
        <v>22</v>
      </c>
      <c r="C9683" s="1">
        <v>416248.93</v>
      </c>
      <c r="D9683" s="1">
        <v>410092.12</v>
      </c>
      <c r="E9683" s="1">
        <v>826341.05</v>
      </c>
    </row>
    <row r="9684" spans="1:5">
      <c r="A9684" s="1">
        <v>2009</v>
      </c>
      <c r="B9684" s="1">
        <v>23</v>
      </c>
      <c r="C9684" s="1">
        <v>420662.07</v>
      </c>
      <c r="D9684" s="1">
        <v>416846.38</v>
      </c>
      <c r="E9684" s="1">
        <v>837508.44</v>
      </c>
    </row>
    <row r="9685" spans="1:5">
      <c r="A9685" s="1">
        <v>2009</v>
      </c>
      <c r="B9685" s="1">
        <v>24</v>
      </c>
      <c r="C9685" s="1">
        <v>427006.23</v>
      </c>
      <c r="D9685" s="1">
        <v>427462.43</v>
      </c>
      <c r="E9685" s="1">
        <v>854468.66</v>
      </c>
    </row>
    <row r="9686" spans="1:5">
      <c r="A9686" s="1">
        <v>2009</v>
      </c>
      <c r="B9686" s="1">
        <v>25</v>
      </c>
      <c r="C9686" s="1">
        <v>419872.84</v>
      </c>
      <c r="D9686" s="1">
        <v>418576.92</v>
      </c>
      <c r="E9686" s="1">
        <v>838449.77</v>
      </c>
    </row>
    <row r="9687" spans="1:5">
      <c r="A9687" s="1">
        <v>2009</v>
      </c>
      <c r="B9687" s="1">
        <v>26</v>
      </c>
      <c r="C9687" s="1">
        <v>423102.97</v>
      </c>
      <c r="D9687" s="1">
        <v>418438.53</v>
      </c>
      <c r="E9687" s="1">
        <v>841541.5</v>
      </c>
    </row>
    <row r="9688" spans="1:5">
      <c r="A9688" s="1">
        <v>2009</v>
      </c>
      <c r="B9688" s="1">
        <v>27</v>
      </c>
      <c r="C9688" s="1">
        <v>425692.49</v>
      </c>
      <c r="D9688" s="1">
        <v>419664.32</v>
      </c>
      <c r="E9688" s="1">
        <v>845356.81</v>
      </c>
    </row>
    <row r="9689" spans="1:5">
      <c r="A9689" s="1">
        <v>2009</v>
      </c>
      <c r="B9689" s="1">
        <v>28</v>
      </c>
      <c r="C9689" s="1">
        <v>430216.46</v>
      </c>
      <c r="D9689" s="1">
        <v>427141.84</v>
      </c>
      <c r="E9689" s="1">
        <v>857358.31</v>
      </c>
    </row>
    <row r="9690" spans="1:5">
      <c r="A9690" s="1">
        <v>2009</v>
      </c>
      <c r="B9690" s="1">
        <v>29</v>
      </c>
      <c r="C9690" s="1">
        <v>428082.62</v>
      </c>
      <c r="D9690" s="1">
        <v>427768.51</v>
      </c>
      <c r="E9690" s="1">
        <v>855851.13</v>
      </c>
    </row>
    <row r="9691" spans="1:5">
      <c r="A9691" s="1">
        <v>2009</v>
      </c>
      <c r="B9691" s="1">
        <v>30</v>
      </c>
      <c r="C9691" s="1">
        <v>415820.31</v>
      </c>
      <c r="D9691" s="1">
        <v>416861.59</v>
      </c>
      <c r="E9691" s="1">
        <v>832681.9</v>
      </c>
    </row>
    <row r="9692" spans="1:5">
      <c r="A9692" s="1">
        <v>2009</v>
      </c>
      <c r="B9692" s="1">
        <v>31</v>
      </c>
      <c r="C9692" s="1">
        <v>390576.4</v>
      </c>
      <c r="D9692" s="1">
        <v>392073.88</v>
      </c>
      <c r="E9692" s="1">
        <v>782650.28</v>
      </c>
    </row>
    <row r="9693" spans="1:5">
      <c r="A9693" s="1">
        <v>2009</v>
      </c>
      <c r="B9693" s="1">
        <v>32</v>
      </c>
      <c r="C9693" s="1">
        <v>382975.79</v>
      </c>
      <c r="D9693" s="1">
        <v>384032.31</v>
      </c>
      <c r="E9693" s="1">
        <v>767008.1</v>
      </c>
    </row>
    <row r="9694" spans="1:5">
      <c r="A9694" s="1">
        <v>2009</v>
      </c>
      <c r="B9694" s="1">
        <v>33</v>
      </c>
      <c r="C9694" s="1">
        <v>392733.18</v>
      </c>
      <c r="D9694" s="1">
        <v>391213.53</v>
      </c>
      <c r="E9694" s="1">
        <v>783946.71</v>
      </c>
    </row>
    <row r="9695" spans="1:5">
      <c r="A9695" s="1">
        <v>2009</v>
      </c>
      <c r="B9695" s="1">
        <v>34</v>
      </c>
      <c r="C9695" s="1">
        <v>403091.14</v>
      </c>
      <c r="D9695" s="1">
        <v>399222.69</v>
      </c>
      <c r="E9695" s="1">
        <v>802313.84</v>
      </c>
    </row>
    <row r="9696" spans="1:5">
      <c r="A9696" s="1">
        <v>2009</v>
      </c>
      <c r="B9696" s="1">
        <v>35</v>
      </c>
      <c r="C9696" s="1">
        <v>412530.57</v>
      </c>
      <c r="D9696" s="1">
        <v>407072.35</v>
      </c>
      <c r="E9696" s="1">
        <v>819602.92</v>
      </c>
    </row>
    <row r="9697" spans="1:5">
      <c r="A9697" s="1">
        <v>2009</v>
      </c>
      <c r="B9697" s="1">
        <v>36</v>
      </c>
      <c r="C9697" s="1">
        <v>430729.06</v>
      </c>
      <c r="D9697" s="1">
        <v>424104.78</v>
      </c>
      <c r="E9697" s="1">
        <v>854833.85</v>
      </c>
    </row>
    <row r="9698" spans="1:5">
      <c r="A9698" s="1">
        <v>2009</v>
      </c>
      <c r="B9698" s="1">
        <v>37</v>
      </c>
      <c r="C9698" s="1">
        <v>447280.78</v>
      </c>
      <c r="D9698" s="1">
        <v>439127.28</v>
      </c>
      <c r="E9698" s="1">
        <v>886408.06</v>
      </c>
    </row>
    <row r="9699" spans="1:5">
      <c r="A9699" s="1">
        <v>2009</v>
      </c>
      <c r="B9699" s="1">
        <v>38</v>
      </c>
      <c r="C9699" s="1">
        <v>464391.05</v>
      </c>
      <c r="D9699" s="1">
        <v>455413.36</v>
      </c>
      <c r="E9699" s="1">
        <v>919804.41</v>
      </c>
    </row>
    <row r="9700" spans="1:5">
      <c r="A9700" s="1">
        <v>2009</v>
      </c>
      <c r="B9700" s="1">
        <v>39</v>
      </c>
      <c r="C9700" s="1">
        <v>457041.52</v>
      </c>
      <c r="D9700" s="1">
        <v>448537.8</v>
      </c>
      <c r="E9700" s="1">
        <v>905579.32</v>
      </c>
    </row>
    <row r="9701" spans="1:5">
      <c r="A9701" s="1">
        <v>2009</v>
      </c>
      <c r="B9701" s="1">
        <v>40</v>
      </c>
      <c r="C9701" s="1">
        <v>468784.08</v>
      </c>
      <c r="D9701" s="1">
        <v>460209.97</v>
      </c>
      <c r="E9701" s="1">
        <v>928994.05</v>
      </c>
    </row>
    <row r="9702" spans="1:5">
      <c r="A9702" s="1">
        <v>2009</v>
      </c>
      <c r="B9702" s="1">
        <v>41</v>
      </c>
      <c r="C9702" s="1">
        <v>469634.36</v>
      </c>
      <c r="D9702" s="1">
        <v>462122.43</v>
      </c>
      <c r="E9702" s="1">
        <v>931756.8</v>
      </c>
    </row>
    <row r="9703" spans="1:5">
      <c r="A9703" s="1">
        <v>2009</v>
      </c>
      <c r="B9703" s="1">
        <v>42</v>
      </c>
      <c r="C9703" s="1">
        <v>476648.21</v>
      </c>
      <c r="D9703" s="1">
        <v>469420.18</v>
      </c>
      <c r="E9703" s="1">
        <v>946068.39</v>
      </c>
    </row>
    <row r="9704" spans="1:5">
      <c r="A9704" s="1">
        <v>2009</v>
      </c>
      <c r="B9704" s="1">
        <v>43</v>
      </c>
      <c r="C9704" s="1">
        <v>477358.66</v>
      </c>
      <c r="D9704" s="1">
        <v>467584.35</v>
      </c>
      <c r="E9704" s="1">
        <v>944943.02</v>
      </c>
    </row>
    <row r="9705" spans="1:5">
      <c r="A9705" s="1">
        <v>2009</v>
      </c>
      <c r="B9705" s="1">
        <v>44</v>
      </c>
      <c r="C9705" s="1">
        <v>479932.93</v>
      </c>
      <c r="D9705" s="1">
        <v>467288.75</v>
      </c>
      <c r="E9705" s="1">
        <v>947221.68</v>
      </c>
    </row>
    <row r="9706" spans="1:5">
      <c r="A9706" s="1">
        <v>2009</v>
      </c>
      <c r="B9706" s="1">
        <v>45</v>
      </c>
      <c r="C9706" s="1">
        <v>475195.13</v>
      </c>
      <c r="D9706" s="1">
        <v>462688.05</v>
      </c>
      <c r="E9706" s="1">
        <v>937883.18</v>
      </c>
    </row>
    <row r="9707" spans="1:5">
      <c r="A9707" s="1">
        <v>2009</v>
      </c>
      <c r="B9707" s="1">
        <v>46</v>
      </c>
      <c r="C9707" s="1">
        <v>468443.64</v>
      </c>
      <c r="D9707" s="1">
        <v>456847.94</v>
      </c>
      <c r="E9707" s="1">
        <v>925291.58</v>
      </c>
    </row>
    <row r="9708" spans="1:5">
      <c r="A9708" s="1">
        <v>2009</v>
      </c>
      <c r="B9708" s="1">
        <v>47</v>
      </c>
      <c r="C9708" s="1">
        <v>457571.96</v>
      </c>
      <c r="D9708" s="1">
        <v>448020.27</v>
      </c>
      <c r="E9708" s="1">
        <v>905592.23</v>
      </c>
    </row>
    <row r="9709" spans="1:5">
      <c r="A9709" s="1">
        <v>2009</v>
      </c>
      <c r="B9709" s="1">
        <v>48</v>
      </c>
      <c r="C9709" s="1">
        <v>442290.57</v>
      </c>
      <c r="D9709" s="1">
        <v>434710.56</v>
      </c>
      <c r="E9709" s="1">
        <v>877001.13</v>
      </c>
    </row>
    <row r="9710" spans="1:5">
      <c r="A9710" s="1">
        <v>2009</v>
      </c>
      <c r="B9710" s="1">
        <v>49</v>
      </c>
      <c r="C9710" s="1">
        <v>423807.78</v>
      </c>
      <c r="D9710" s="1">
        <v>417508.14</v>
      </c>
      <c r="E9710" s="1">
        <v>841315.92</v>
      </c>
    </row>
    <row r="9711" spans="1:5">
      <c r="A9711" s="1">
        <v>2009</v>
      </c>
      <c r="B9711" s="1">
        <v>50</v>
      </c>
      <c r="C9711" s="1">
        <v>418895.44</v>
      </c>
      <c r="D9711" s="1">
        <v>413042.87</v>
      </c>
      <c r="E9711" s="1">
        <v>831938.31</v>
      </c>
    </row>
    <row r="9712" spans="1:5">
      <c r="A9712" s="1">
        <v>2009</v>
      </c>
      <c r="B9712" s="1">
        <v>51</v>
      </c>
      <c r="C9712" s="1">
        <v>406829.76</v>
      </c>
      <c r="D9712" s="1">
        <v>401357.59</v>
      </c>
      <c r="E9712" s="1">
        <v>808187.35</v>
      </c>
    </row>
    <row r="9713" spans="1:5">
      <c r="A9713" s="1">
        <v>2009</v>
      </c>
      <c r="B9713" s="1">
        <v>52</v>
      </c>
      <c r="C9713" s="1">
        <v>393494.78</v>
      </c>
      <c r="D9713" s="1">
        <v>387768.66</v>
      </c>
      <c r="E9713" s="1">
        <v>781263.44</v>
      </c>
    </row>
    <row r="9714" spans="1:5">
      <c r="A9714" s="1">
        <v>2009</v>
      </c>
      <c r="B9714" s="1">
        <v>53</v>
      </c>
      <c r="C9714" s="1">
        <v>382133.39</v>
      </c>
      <c r="D9714" s="1">
        <v>376089.28</v>
      </c>
      <c r="E9714" s="1">
        <v>758222.68</v>
      </c>
    </row>
    <row r="9715" spans="1:5">
      <c r="A9715" s="1">
        <v>2009</v>
      </c>
      <c r="B9715" s="1">
        <v>54</v>
      </c>
      <c r="C9715" s="1">
        <v>370058.6</v>
      </c>
      <c r="D9715" s="1">
        <v>363649.72</v>
      </c>
      <c r="E9715" s="1">
        <v>733708.32</v>
      </c>
    </row>
    <row r="9716" spans="1:5">
      <c r="A9716" s="1">
        <v>2009</v>
      </c>
      <c r="B9716" s="1">
        <v>55</v>
      </c>
      <c r="C9716" s="1">
        <v>369579.89</v>
      </c>
      <c r="D9716" s="1">
        <v>362457.18</v>
      </c>
      <c r="E9716" s="1">
        <v>732037.07</v>
      </c>
    </row>
    <row r="9717" spans="1:5">
      <c r="A9717" s="1">
        <v>2009</v>
      </c>
      <c r="B9717" s="1">
        <v>56</v>
      </c>
      <c r="C9717" s="1">
        <v>365589.54</v>
      </c>
      <c r="D9717" s="1">
        <v>357818.19</v>
      </c>
      <c r="E9717" s="1">
        <v>723407.73</v>
      </c>
    </row>
    <row r="9718" spans="1:5">
      <c r="A9718" s="1">
        <v>2009</v>
      </c>
      <c r="B9718" s="1">
        <v>57</v>
      </c>
      <c r="C9718" s="1">
        <v>359583.1</v>
      </c>
      <c r="D9718" s="1">
        <v>350849.63</v>
      </c>
      <c r="E9718" s="1">
        <v>710432.73</v>
      </c>
    </row>
    <row r="9719" spans="1:5">
      <c r="A9719" s="1">
        <v>2009</v>
      </c>
      <c r="B9719" s="1">
        <v>58</v>
      </c>
      <c r="C9719" s="1">
        <v>364225.91</v>
      </c>
      <c r="D9719" s="1">
        <v>353904.51</v>
      </c>
      <c r="E9719" s="1">
        <v>718130.42</v>
      </c>
    </row>
    <row r="9720" spans="1:5">
      <c r="A9720" s="1">
        <v>2009</v>
      </c>
      <c r="B9720" s="1">
        <v>59</v>
      </c>
      <c r="C9720" s="1">
        <v>372038.81</v>
      </c>
      <c r="D9720" s="1">
        <v>360366.85</v>
      </c>
      <c r="E9720" s="1">
        <v>732405.66</v>
      </c>
    </row>
    <row r="9721" spans="1:5">
      <c r="A9721" s="1">
        <v>2009</v>
      </c>
      <c r="B9721" s="1">
        <v>60</v>
      </c>
      <c r="C9721" s="1">
        <v>384186.62</v>
      </c>
      <c r="D9721" s="1">
        <v>372014.62</v>
      </c>
      <c r="E9721" s="1">
        <v>756201.24</v>
      </c>
    </row>
    <row r="9722" spans="1:5">
      <c r="A9722" s="1">
        <v>2009</v>
      </c>
      <c r="B9722" s="1">
        <v>61</v>
      </c>
      <c r="C9722" s="1">
        <v>401368.15</v>
      </c>
      <c r="D9722" s="1">
        <v>388291.61</v>
      </c>
      <c r="E9722" s="1">
        <v>789659.75</v>
      </c>
    </row>
    <row r="9723" spans="1:5">
      <c r="A9723" s="1">
        <v>2009</v>
      </c>
      <c r="B9723" s="1">
        <v>62</v>
      </c>
      <c r="C9723" s="1">
        <v>423784.99</v>
      </c>
      <c r="D9723" s="1">
        <v>409154.4</v>
      </c>
      <c r="E9723" s="1">
        <v>832939.39</v>
      </c>
    </row>
    <row r="9724" spans="1:5">
      <c r="A9724" s="1">
        <v>2009</v>
      </c>
      <c r="B9724" s="1">
        <v>63</v>
      </c>
      <c r="C9724" s="1">
        <v>353404.14</v>
      </c>
      <c r="D9724" s="1">
        <v>339874.46</v>
      </c>
      <c r="E9724" s="1">
        <v>693278.6</v>
      </c>
    </row>
    <row r="9725" spans="1:5">
      <c r="A9725" s="1">
        <v>2009</v>
      </c>
      <c r="B9725" s="1">
        <v>64</v>
      </c>
      <c r="C9725" s="1">
        <v>337012.08</v>
      </c>
      <c r="D9725" s="1">
        <v>322568.34000000003</v>
      </c>
      <c r="E9725" s="1">
        <v>659580.41</v>
      </c>
    </row>
    <row r="9726" spans="1:5">
      <c r="A9726" s="1">
        <v>2009</v>
      </c>
      <c r="B9726" s="1">
        <v>65</v>
      </c>
      <c r="C9726" s="1">
        <v>327439.42</v>
      </c>
      <c r="D9726" s="1">
        <v>312120.49</v>
      </c>
      <c r="E9726" s="1">
        <v>639559.91</v>
      </c>
    </row>
    <row r="9727" spans="1:5">
      <c r="A9727" s="1">
        <v>2009</v>
      </c>
      <c r="B9727" s="1">
        <v>66</v>
      </c>
      <c r="C9727" s="1">
        <v>315867.94</v>
      </c>
      <c r="D9727" s="1">
        <v>298265.88</v>
      </c>
      <c r="E9727" s="1">
        <v>614133.81999999995</v>
      </c>
    </row>
    <row r="9728" spans="1:5">
      <c r="A9728" s="1">
        <v>2009</v>
      </c>
      <c r="B9728" s="1">
        <v>67</v>
      </c>
      <c r="C9728" s="1">
        <v>287948.61</v>
      </c>
      <c r="D9728" s="1">
        <v>268573.23</v>
      </c>
      <c r="E9728" s="1">
        <v>556521.84</v>
      </c>
    </row>
    <row r="9729" spans="1:5">
      <c r="A9729" s="1">
        <v>2009</v>
      </c>
      <c r="B9729" s="1">
        <v>68</v>
      </c>
      <c r="C9729" s="1">
        <v>267755.87</v>
      </c>
      <c r="D9729" s="1">
        <v>247219.69</v>
      </c>
      <c r="E9729" s="1">
        <v>514975.56</v>
      </c>
    </row>
    <row r="9730" spans="1:5">
      <c r="A9730" s="1">
        <v>2009</v>
      </c>
      <c r="B9730" s="1">
        <v>69</v>
      </c>
      <c r="C9730" s="1">
        <v>272239.46000000002</v>
      </c>
      <c r="D9730" s="1">
        <v>249557.96</v>
      </c>
      <c r="E9730" s="1">
        <v>521797.42</v>
      </c>
    </row>
    <row r="9731" spans="1:5">
      <c r="A9731" s="1">
        <v>2009</v>
      </c>
      <c r="B9731" s="1">
        <v>70</v>
      </c>
      <c r="C9731" s="1">
        <v>272699.94</v>
      </c>
      <c r="D9731" s="1">
        <v>248359.03</v>
      </c>
      <c r="E9731" s="1">
        <v>521058.97</v>
      </c>
    </row>
    <row r="9732" spans="1:5">
      <c r="A9732" s="1">
        <v>2009</v>
      </c>
      <c r="B9732" s="1">
        <v>71</v>
      </c>
      <c r="C9732" s="1">
        <v>269386.46999999997</v>
      </c>
      <c r="D9732" s="1">
        <v>243269.74</v>
      </c>
      <c r="E9732" s="1">
        <v>512656.21</v>
      </c>
    </row>
    <row r="9733" spans="1:5">
      <c r="A9733" s="1">
        <v>2009</v>
      </c>
      <c r="B9733" s="1">
        <v>72</v>
      </c>
      <c r="C9733" s="1">
        <v>259333.37</v>
      </c>
      <c r="D9733" s="1">
        <v>231047.94</v>
      </c>
      <c r="E9733" s="1">
        <v>490381.31</v>
      </c>
    </row>
    <row r="9734" spans="1:5">
      <c r="A9734" s="1">
        <v>2009</v>
      </c>
      <c r="B9734" s="1">
        <v>73</v>
      </c>
      <c r="C9734" s="1">
        <v>250652.52</v>
      </c>
      <c r="D9734" s="1">
        <v>219768.97</v>
      </c>
      <c r="E9734" s="1">
        <v>470421.49</v>
      </c>
    </row>
    <row r="9735" spans="1:5">
      <c r="A9735" s="1">
        <v>2009</v>
      </c>
      <c r="B9735" s="1">
        <v>74</v>
      </c>
      <c r="C9735" s="1">
        <v>241097.09</v>
      </c>
      <c r="D9735" s="1">
        <v>207783.79</v>
      </c>
      <c r="E9735" s="1">
        <v>448880.89</v>
      </c>
    </row>
    <row r="9736" spans="1:5">
      <c r="A9736" s="1">
        <v>2009</v>
      </c>
      <c r="B9736" s="1">
        <v>75</v>
      </c>
      <c r="C9736" s="1">
        <v>231493.31</v>
      </c>
      <c r="D9736" s="1">
        <v>195290.63</v>
      </c>
      <c r="E9736" s="1">
        <v>426783.94</v>
      </c>
    </row>
    <row r="9737" spans="1:5">
      <c r="A9737" s="1">
        <v>2009</v>
      </c>
      <c r="B9737" s="1">
        <v>76</v>
      </c>
      <c r="C9737" s="1">
        <v>225182.46</v>
      </c>
      <c r="D9737" s="1">
        <v>185394.54</v>
      </c>
      <c r="E9737" s="1">
        <v>410577</v>
      </c>
    </row>
    <row r="9738" spans="1:5">
      <c r="A9738" s="1">
        <v>2009</v>
      </c>
      <c r="B9738" s="1">
        <v>77</v>
      </c>
      <c r="C9738" s="1">
        <v>222097.44</v>
      </c>
      <c r="D9738" s="1">
        <v>177779.31</v>
      </c>
      <c r="E9738" s="1">
        <v>399876.74</v>
      </c>
    </row>
    <row r="9739" spans="1:5">
      <c r="A9739" s="1">
        <v>2009</v>
      </c>
      <c r="B9739" s="1">
        <v>78</v>
      </c>
      <c r="C9739" s="1">
        <v>217459.17</v>
      </c>
      <c r="D9739" s="1">
        <v>168359.52</v>
      </c>
      <c r="E9739" s="1">
        <v>385818.69</v>
      </c>
    </row>
    <row r="9740" spans="1:5">
      <c r="A9740" s="1">
        <v>2009</v>
      </c>
      <c r="B9740" s="1">
        <v>79</v>
      </c>
      <c r="C9740" s="1">
        <v>208562.28</v>
      </c>
      <c r="D9740" s="1">
        <v>155793.94</v>
      </c>
      <c r="E9740" s="1">
        <v>364356.22</v>
      </c>
    </row>
    <row r="9741" spans="1:5">
      <c r="A9741" s="1">
        <v>2009</v>
      </c>
      <c r="B9741" s="1">
        <v>80</v>
      </c>
      <c r="C9741" s="1">
        <v>195624.2</v>
      </c>
      <c r="D9741" s="1">
        <v>141393.87</v>
      </c>
      <c r="E9741" s="1">
        <v>337018.06</v>
      </c>
    </row>
    <row r="9742" spans="1:5">
      <c r="A9742" s="1">
        <v>2009</v>
      </c>
      <c r="B9742" s="1">
        <v>81</v>
      </c>
      <c r="C9742" s="1">
        <v>183610.62</v>
      </c>
      <c r="D9742" s="1">
        <v>127811.11</v>
      </c>
      <c r="E9742" s="1">
        <v>311421.73</v>
      </c>
    </row>
    <row r="9743" spans="1:5">
      <c r="A9743" s="1">
        <v>2009</v>
      </c>
      <c r="B9743" s="1">
        <v>82</v>
      </c>
      <c r="C9743" s="1">
        <v>173121.42</v>
      </c>
      <c r="D9743" s="1">
        <v>116328.97</v>
      </c>
      <c r="E9743" s="1">
        <v>289450.38</v>
      </c>
    </row>
    <row r="9744" spans="1:5">
      <c r="A9744" s="1">
        <v>2009</v>
      </c>
      <c r="B9744" s="1">
        <v>83</v>
      </c>
      <c r="C9744" s="1">
        <v>163542.04</v>
      </c>
      <c r="D9744" s="1">
        <v>105573.59</v>
      </c>
      <c r="E9744" s="1">
        <v>269115.63</v>
      </c>
    </row>
    <row r="9745" spans="1:5">
      <c r="A9745" s="1">
        <v>2009</v>
      </c>
      <c r="B9745" s="1">
        <v>84</v>
      </c>
      <c r="C9745" s="1">
        <v>151701.57</v>
      </c>
      <c r="D9745" s="1">
        <v>92995.25</v>
      </c>
      <c r="E9745" s="1">
        <v>244696.82</v>
      </c>
    </row>
    <row r="9746" spans="1:5">
      <c r="A9746" s="1">
        <v>2009</v>
      </c>
      <c r="B9746" s="1">
        <v>85</v>
      </c>
      <c r="C9746" s="1">
        <v>141234.69</v>
      </c>
      <c r="D9746" s="1">
        <v>81147.59</v>
      </c>
      <c r="E9746" s="1">
        <v>222382.28</v>
      </c>
    </row>
    <row r="9747" spans="1:5">
      <c r="A9747" s="1">
        <v>2009</v>
      </c>
      <c r="B9747" s="1">
        <v>86</v>
      </c>
      <c r="C9747" s="1">
        <v>130910.62</v>
      </c>
      <c r="D9747" s="1">
        <v>70499.69</v>
      </c>
      <c r="E9747" s="1">
        <v>201410.31</v>
      </c>
    </row>
    <row r="9748" spans="1:5">
      <c r="A9748" s="1">
        <v>2009</v>
      </c>
      <c r="B9748" s="1">
        <v>87</v>
      </c>
      <c r="C9748" s="1">
        <v>121634.33</v>
      </c>
      <c r="D9748" s="1">
        <v>61779.17</v>
      </c>
      <c r="E9748" s="1">
        <v>183413.51</v>
      </c>
    </row>
    <row r="9749" spans="1:5">
      <c r="A9749" s="1">
        <v>2009</v>
      </c>
      <c r="B9749" s="1">
        <v>88</v>
      </c>
      <c r="C9749" s="1">
        <v>116214.71</v>
      </c>
      <c r="D9749" s="1">
        <v>55167.49</v>
      </c>
      <c r="E9749" s="1">
        <v>171382.2</v>
      </c>
    </row>
    <row r="9750" spans="1:5">
      <c r="A9750" s="1">
        <v>2009</v>
      </c>
      <c r="B9750" s="1">
        <v>89</v>
      </c>
      <c r="C9750" s="1">
        <v>93011.11</v>
      </c>
      <c r="D9750" s="1">
        <v>41315.49</v>
      </c>
      <c r="E9750" s="1">
        <v>134326.6</v>
      </c>
    </row>
    <row r="9751" spans="1:5">
      <c r="A9751" s="1">
        <v>2009</v>
      </c>
      <c r="B9751" s="1">
        <v>90</v>
      </c>
      <c r="C9751" s="1">
        <v>62968.18</v>
      </c>
      <c r="D9751" s="1">
        <v>25972.71</v>
      </c>
      <c r="E9751" s="1">
        <v>88940.89</v>
      </c>
    </row>
    <row r="9752" spans="1:5">
      <c r="A9752" s="1">
        <v>2009</v>
      </c>
      <c r="B9752" s="1">
        <v>91</v>
      </c>
      <c r="C9752" s="1">
        <v>49264.9</v>
      </c>
      <c r="D9752" s="1">
        <v>18740.34</v>
      </c>
      <c r="E9752" s="1">
        <v>68005.240000000005</v>
      </c>
    </row>
    <row r="9753" spans="1:5">
      <c r="A9753" s="1">
        <v>2009</v>
      </c>
      <c r="B9753" s="1">
        <v>92</v>
      </c>
      <c r="C9753" s="1">
        <v>43582.84</v>
      </c>
      <c r="D9753" s="1">
        <v>15389.57</v>
      </c>
      <c r="E9753" s="1">
        <v>58972.41</v>
      </c>
    </row>
    <row r="9754" spans="1:5">
      <c r="A9754" s="1">
        <v>2009</v>
      </c>
      <c r="B9754" s="1">
        <v>93</v>
      </c>
      <c r="C9754" s="1">
        <v>38042.65</v>
      </c>
      <c r="D9754" s="1">
        <v>12523.26</v>
      </c>
      <c r="E9754" s="1">
        <v>50565.9</v>
      </c>
    </row>
    <row r="9755" spans="1:5">
      <c r="A9755" s="1">
        <v>2009</v>
      </c>
      <c r="B9755" s="1">
        <v>94</v>
      </c>
      <c r="C9755" s="1">
        <v>31173.52</v>
      </c>
      <c r="D9755" s="1">
        <v>9444.41</v>
      </c>
      <c r="E9755" s="1">
        <v>40617.93</v>
      </c>
    </row>
    <row r="9756" spans="1:5">
      <c r="A9756" s="1">
        <v>2009</v>
      </c>
      <c r="B9756" s="1">
        <v>95</v>
      </c>
      <c r="C9756" s="1">
        <v>24419.57</v>
      </c>
      <c r="D9756" s="1">
        <v>6692.89</v>
      </c>
      <c r="E9756" s="1">
        <v>31112.46</v>
      </c>
    </row>
    <row r="9757" spans="1:5">
      <c r="A9757" s="1">
        <v>2009</v>
      </c>
      <c r="B9757" s="1">
        <v>96</v>
      </c>
      <c r="C9757" s="1">
        <v>17880.22</v>
      </c>
      <c r="D9757" s="1">
        <v>4486.13</v>
      </c>
      <c r="E9757" s="1">
        <v>22366.34</v>
      </c>
    </row>
    <row r="9758" spans="1:5">
      <c r="A9758" s="1">
        <v>2009</v>
      </c>
      <c r="B9758" s="1">
        <v>97</v>
      </c>
      <c r="C9758" s="1">
        <v>12557.37</v>
      </c>
      <c r="D9758" s="1">
        <v>2905.59</v>
      </c>
      <c r="E9758" s="1">
        <v>15462.95</v>
      </c>
    </row>
    <row r="9759" spans="1:5">
      <c r="A9759" s="1">
        <v>2009</v>
      </c>
      <c r="B9759" s="1">
        <v>98</v>
      </c>
      <c r="C9759" s="1">
        <v>8579.01</v>
      </c>
      <c r="D9759" s="1">
        <v>1784.42</v>
      </c>
      <c r="E9759" s="1">
        <v>10363.43</v>
      </c>
    </row>
    <row r="9760" spans="1:5">
      <c r="A9760" s="1">
        <v>2009</v>
      </c>
      <c r="B9760" s="1">
        <v>99</v>
      </c>
      <c r="C9760" s="1">
        <v>5757.43</v>
      </c>
      <c r="D9760" s="1">
        <v>1069.9000000000001</v>
      </c>
      <c r="E9760" s="1">
        <v>6827.33</v>
      </c>
    </row>
    <row r="9761" spans="1:5">
      <c r="A9761" s="1">
        <v>2009</v>
      </c>
      <c r="B9761" s="1">
        <v>100</v>
      </c>
      <c r="C9761" s="1">
        <v>3797.92</v>
      </c>
      <c r="D9761" s="1">
        <v>627.14</v>
      </c>
      <c r="E9761" s="1">
        <v>4425.0600000000004</v>
      </c>
    </row>
    <row r="9762" spans="1:5">
      <c r="A9762" s="1">
        <v>2009</v>
      </c>
      <c r="B9762" s="1">
        <v>101</v>
      </c>
      <c r="C9762" s="1">
        <v>2395.86</v>
      </c>
      <c r="D9762" s="1">
        <v>349.77</v>
      </c>
      <c r="E9762" s="1">
        <v>2745.63</v>
      </c>
    </row>
    <row r="9763" spans="1:5">
      <c r="A9763" s="1">
        <v>2009</v>
      </c>
      <c r="B9763" s="1">
        <v>102</v>
      </c>
      <c r="C9763" s="1">
        <v>1416.84</v>
      </c>
      <c r="D9763" s="1">
        <v>187.3</v>
      </c>
      <c r="E9763" s="1">
        <v>1604.14</v>
      </c>
    </row>
    <row r="9764" spans="1:5">
      <c r="A9764" s="1">
        <v>2009</v>
      </c>
      <c r="B9764" s="1">
        <v>103</v>
      </c>
      <c r="C9764" s="1">
        <v>800.6</v>
      </c>
      <c r="D9764" s="1">
        <v>93.97</v>
      </c>
      <c r="E9764" s="1">
        <v>894.57</v>
      </c>
    </row>
    <row r="9765" spans="1:5">
      <c r="A9765" s="1">
        <v>2009</v>
      </c>
      <c r="B9765" s="1">
        <v>104</v>
      </c>
      <c r="C9765" s="1">
        <v>428.46</v>
      </c>
      <c r="D9765" s="1">
        <v>45</v>
      </c>
      <c r="E9765" s="1">
        <v>473.46</v>
      </c>
    </row>
    <row r="9766" spans="1:5">
      <c r="A9766" s="1">
        <v>2009</v>
      </c>
      <c r="B9766" s="1">
        <v>105</v>
      </c>
      <c r="C9766" s="1">
        <v>227.87</v>
      </c>
      <c r="D9766" s="1">
        <v>22.89</v>
      </c>
      <c r="E9766" s="1">
        <v>250.76</v>
      </c>
    </row>
    <row r="9767" spans="1:5">
      <c r="A9767" s="1">
        <v>2009</v>
      </c>
      <c r="B9767" s="1">
        <v>106</v>
      </c>
      <c r="C9767" s="1">
        <v>118.38</v>
      </c>
      <c r="D9767" s="1">
        <v>10.43</v>
      </c>
      <c r="E9767" s="1">
        <v>128.81</v>
      </c>
    </row>
    <row r="9768" spans="1:5">
      <c r="A9768" s="1">
        <v>2009</v>
      </c>
      <c r="B9768" s="1">
        <v>107</v>
      </c>
      <c r="C9768" s="1">
        <v>61.41</v>
      </c>
      <c r="D9768" s="1">
        <v>4.6500000000000004</v>
      </c>
      <c r="E9768" s="1">
        <v>66.069999999999993</v>
      </c>
    </row>
    <row r="9769" spans="1:5">
      <c r="A9769" s="1">
        <v>2009</v>
      </c>
      <c r="B9769" s="1">
        <v>108</v>
      </c>
      <c r="C9769" s="1">
        <v>31.27</v>
      </c>
      <c r="D9769" s="1">
        <v>2.5099999999999998</v>
      </c>
      <c r="E9769" s="1">
        <v>33.78</v>
      </c>
    </row>
    <row r="9770" spans="1:5">
      <c r="A9770" s="1">
        <v>2009</v>
      </c>
      <c r="B9770" s="1">
        <v>109</v>
      </c>
      <c r="C9770" s="1">
        <v>14.09</v>
      </c>
      <c r="D9770" s="1">
        <v>2.11</v>
      </c>
      <c r="E9770" s="1">
        <v>16.2</v>
      </c>
    </row>
    <row r="9771" spans="1:5">
      <c r="A9771" s="1">
        <v>2009</v>
      </c>
      <c r="B9771" s="1" t="s">
        <v>121</v>
      </c>
      <c r="C9771" s="1">
        <v>9.56</v>
      </c>
      <c r="D9771" s="1">
        <v>1.1200000000000001</v>
      </c>
      <c r="E9771" s="1">
        <v>10.68</v>
      </c>
    </row>
    <row r="9772" spans="1:5">
      <c r="A9772" s="1">
        <v>2010</v>
      </c>
      <c r="B9772" s="1">
        <v>0</v>
      </c>
      <c r="C9772" s="1">
        <v>386311.64</v>
      </c>
      <c r="D9772" s="1">
        <v>405057.43</v>
      </c>
      <c r="E9772" s="1">
        <v>791369.07</v>
      </c>
    </row>
    <row r="9773" spans="1:5">
      <c r="A9773" s="1">
        <v>2010</v>
      </c>
      <c r="B9773" s="1">
        <v>1</v>
      </c>
      <c r="C9773" s="1">
        <v>381871.78</v>
      </c>
      <c r="D9773" s="1">
        <v>399942.56</v>
      </c>
      <c r="E9773" s="1">
        <v>781814.34</v>
      </c>
    </row>
    <row r="9774" spans="1:5">
      <c r="A9774" s="1">
        <v>2010</v>
      </c>
      <c r="B9774" s="1">
        <v>2</v>
      </c>
      <c r="C9774" s="1">
        <v>382815.99</v>
      </c>
      <c r="D9774" s="1">
        <v>401203.28</v>
      </c>
      <c r="E9774" s="1">
        <v>784019.27</v>
      </c>
    </row>
    <row r="9775" spans="1:5">
      <c r="A9775" s="1">
        <v>2010</v>
      </c>
      <c r="B9775" s="1">
        <v>3</v>
      </c>
      <c r="C9775" s="1">
        <v>372898.17</v>
      </c>
      <c r="D9775" s="1">
        <v>390913.95</v>
      </c>
      <c r="E9775" s="1">
        <v>763812.12</v>
      </c>
    </row>
    <row r="9776" spans="1:5">
      <c r="A9776" s="1">
        <v>2010</v>
      </c>
      <c r="B9776" s="1">
        <v>4</v>
      </c>
      <c r="C9776" s="1">
        <v>362925.82</v>
      </c>
      <c r="D9776" s="1">
        <v>380148.49</v>
      </c>
      <c r="E9776" s="1">
        <v>743074.31</v>
      </c>
    </row>
    <row r="9777" spans="1:5">
      <c r="A9777" s="1">
        <v>2010</v>
      </c>
      <c r="B9777" s="1">
        <v>5</v>
      </c>
      <c r="C9777" s="1">
        <v>353571.91</v>
      </c>
      <c r="D9777" s="1">
        <v>370291.04</v>
      </c>
      <c r="E9777" s="1">
        <v>723862.94</v>
      </c>
    </row>
    <row r="9778" spans="1:5">
      <c r="A9778" s="1">
        <v>2010</v>
      </c>
      <c r="B9778" s="1">
        <v>6</v>
      </c>
      <c r="C9778" s="1">
        <v>343854.97</v>
      </c>
      <c r="D9778" s="1">
        <v>360803.37</v>
      </c>
      <c r="E9778" s="1">
        <v>704658.33</v>
      </c>
    </row>
    <row r="9779" spans="1:5">
      <c r="A9779" s="1">
        <v>2010</v>
      </c>
      <c r="B9779" s="1">
        <v>7</v>
      </c>
      <c r="C9779" s="1">
        <v>335341.28999999998</v>
      </c>
      <c r="D9779" s="1">
        <v>352098.88</v>
      </c>
      <c r="E9779" s="1">
        <v>687440.17</v>
      </c>
    </row>
    <row r="9780" spans="1:5">
      <c r="A9780" s="1">
        <v>2010</v>
      </c>
      <c r="B9780" s="1">
        <v>8</v>
      </c>
      <c r="C9780" s="1">
        <v>330501.59999999998</v>
      </c>
      <c r="D9780" s="1">
        <v>346350.88</v>
      </c>
      <c r="E9780" s="1">
        <v>676852.48</v>
      </c>
    </row>
    <row r="9781" spans="1:5">
      <c r="A9781" s="1">
        <v>2010</v>
      </c>
      <c r="B9781" s="1">
        <v>9</v>
      </c>
      <c r="C9781" s="1">
        <v>337467.94</v>
      </c>
      <c r="D9781" s="1">
        <v>353237.9</v>
      </c>
      <c r="E9781" s="1">
        <v>690705.84</v>
      </c>
    </row>
    <row r="9782" spans="1:5">
      <c r="A9782" s="1">
        <v>2010</v>
      </c>
      <c r="B9782" s="1">
        <v>10</v>
      </c>
      <c r="C9782" s="1">
        <v>345928.62</v>
      </c>
      <c r="D9782" s="1">
        <v>362987.82</v>
      </c>
      <c r="E9782" s="1">
        <v>708916.44</v>
      </c>
    </row>
    <row r="9783" spans="1:5">
      <c r="A9783" s="1">
        <v>2010</v>
      </c>
      <c r="B9783" s="1">
        <v>11</v>
      </c>
      <c r="C9783" s="1">
        <v>355392.37</v>
      </c>
      <c r="D9783" s="1">
        <v>373032.72</v>
      </c>
      <c r="E9783" s="1">
        <v>728425.09</v>
      </c>
    </row>
    <row r="9784" spans="1:5">
      <c r="A9784" s="1">
        <v>2010</v>
      </c>
      <c r="B9784" s="1">
        <v>12</v>
      </c>
      <c r="C9784" s="1">
        <v>362682.62</v>
      </c>
      <c r="D9784" s="1">
        <v>380321.32</v>
      </c>
      <c r="E9784" s="1">
        <v>743003.94</v>
      </c>
    </row>
    <row r="9785" spans="1:5">
      <c r="A9785" s="1">
        <v>2010</v>
      </c>
      <c r="B9785" s="1">
        <v>13</v>
      </c>
      <c r="C9785" s="1">
        <v>371766.9</v>
      </c>
      <c r="D9785" s="1">
        <v>391028.75</v>
      </c>
      <c r="E9785" s="1">
        <v>762795.65</v>
      </c>
    </row>
    <row r="9786" spans="1:5">
      <c r="A9786" s="1">
        <v>2010</v>
      </c>
      <c r="B9786" s="1">
        <v>14</v>
      </c>
      <c r="C9786" s="1">
        <v>367080.34</v>
      </c>
      <c r="D9786" s="1">
        <v>387610.41</v>
      </c>
      <c r="E9786" s="1">
        <v>754690.75</v>
      </c>
    </row>
    <row r="9787" spans="1:5">
      <c r="A9787" s="1">
        <v>2010</v>
      </c>
      <c r="B9787" s="1">
        <v>15</v>
      </c>
      <c r="C9787" s="1">
        <v>372132.36</v>
      </c>
      <c r="D9787" s="1">
        <v>392868.5</v>
      </c>
      <c r="E9787" s="1">
        <v>765000.86</v>
      </c>
    </row>
    <row r="9788" spans="1:5">
      <c r="A9788" s="1">
        <v>2010</v>
      </c>
      <c r="B9788" s="1">
        <v>16</v>
      </c>
      <c r="C9788" s="1">
        <v>382199.57</v>
      </c>
      <c r="D9788" s="1">
        <v>401975.84</v>
      </c>
      <c r="E9788" s="1">
        <v>784175.41</v>
      </c>
    </row>
    <row r="9789" spans="1:5">
      <c r="A9789" s="1">
        <v>2010</v>
      </c>
      <c r="B9789" s="1">
        <v>17</v>
      </c>
      <c r="C9789" s="1">
        <v>386729.71</v>
      </c>
      <c r="D9789" s="1">
        <v>403254.58</v>
      </c>
      <c r="E9789" s="1">
        <v>789984.29</v>
      </c>
    </row>
    <row r="9790" spans="1:5">
      <c r="A9790" s="1">
        <v>2010</v>
      </c>
      <c r="B9790" s="1">
        <v>18</v>
      </c>
      <c r="C9790" s="1">
        <v>403682.21</v>
      </c>
      <c r="D9790" s="1">
        <v>417263.49</v>
      </c>
      <c r="E9790" s="1">
        <v>820945.7</v>
      </c>
    </row>
    <row r="9791" spans="1:5">
      <c r="A9791" s="1">
        <v>2010</v>
      </c>
      <c r="B9791" s="1">
        <v>19</v>
      </c>
      <c r="C9791" s="1">
        <v>413627.54</v>
      </c>
      <c r="D9791" s="1">
        <v>427914.99</v>
      </c>
      <c r="E9791" s="1">
        <v>841542.52</v>
      </c>
    </row>
    <row r="9792" spans="1:5">
      <c r="A9792" s="1">
        <v>2010</v>
      </c>
      <c r="B9792" s="1">
        <v>20</v>
      </c>
      <c r="C9792" s="1">
        <v>409722.84</v>
      </c>
      <c r="D9792" s="1">
        <v>423964.35</v>
      </c>
      <c r="E9792" s="1">
        <v>833687.19</v>
      </c>
    </row>
    <row r="9793" spans="1:5">
      <c r="A9793" s="1">
        <v>2010</v>
      </c>
      <c r="B9793" s="1">
        <v>21</v>
      </c>
      <c r="C9793" s="1">
        <v>412600.09</v>
      </c>
      <c r="D9793" s="1">
        <v>420582.94</v>
      </c>
      <c r="E9793" s="1">
        <v>833183.03</v>
      </c>
    </row>
    <row r="9794" spans="1:5">
      <c r="A9794" s="1">
        <v>2010</v>
      </c>
      <c r="B9794" s="1">
        <v>22</v>
      </c>
      <c r="C9794" s="1">
        <v>423961.58</v>
      </c>
      <c r="D9794" s="1">
        <v>423205.07</v>
      </c>
      <c r="E9794" s="1">
        <v>847166.65</v>
      </c>
    </row>
    <row r="9795" spans="1:5">
      <c r="A9795" s="1">
        <v>2010</v>
      </c>
      <c r="B9795" s="1">
        <v>23</v>
      </c>
      <c r="C9795" s="1">
        <v>423836.09</v>
      </c>
      <c r="D9795" s="1">
        <v>418990.43</v>
      </c>
      <c r="E9795" s="1">
        <v>842826.53</v>
      </c>
    </row>
    <row r="9796" spans="1:5">
      <c r="A9796" s="1">
        <v>2010</v>
      </c>
      <c r="B9796" s="1">
        <v>24</v>
      </c>
      <c r="C9796" s="1">
        <v>427371.82</v>
      </c>
      <c r="D9796" s="1">
        <v>425649.15</v>
      </c>
      <c r="E9796" s="1">
        <v>853020.98</v>
      </c>
    </row>
    <row r="9797" spans="1:5">
      <c r="A9797" s="1">
        <v>2010</v>
      </c>
      <c r="B9797" s="1">
        <v>25</v>
      </c>
      <c r="C9797" s="1">
        <v>430688.61</v>
      </c>
      <c r="D9797" s="1">
        <v>430281.49</v>
      </c>
      <c r="E9797" s="1">
        <v>860970.1</v>
      </c>
    </row>
    <row r="9798" spans="1:5">
      <c r="A9798" s="1">
        <v>2010</v>
      </c>
      <c r="B9798" s="1">
        <v>26</v>
      </c>
      <c r="C9798" s="1">
        <v>423998.07</v>
      </c>
      <c r="D9798" s="1">
        <v>421255.4</v>
      </c>
      <c r="E9798" s="1">
        <v>845253.47</v>
      </c>
    </row>
    <row r="9799" spans="1:5">
      <c r="A9799" s="1">
        <v>2010</v>
      </c>
      <c r="B9799" s="1">
        <v>27</v>
      </c>
      <c r="C9799" s="1">
        <v>427966.66</v>
      </c>
      <c r="D9799" s="1">
        <v>421867.94</v>
      </c>
      <c r="E9799" s="1">
        <v>849834.6</v>
      </c>
    </row>
    <row r="9800" spans="1:5">
      <c r="A9800" s="1">
        <v>2010</v>
      </c>
      <c r="B9800" s="1">
        <v>28</v>
      </c>
      <c r="C9800" s="1">
        <v>430849.29</v>
      </c>
      <c r="D9800" s="1">
        <v>424085.39</v>
      </c>
      <c r="E9800" s="1">
        <v>854934.69</v>
      </c>
    </row>
    <row r="9801" spans="1:5">
      <c r="A9801" s="1">
        <v>2010</v>
      </c>
      <c r="B9801" s="1">
        <v>29</v>
      </c>
      <c r="C9801" s="1">
        <v>434952.6</v>
      </c>
      <c r="D9801" s="1">
        <v>431682.79</v>
      </c>
      <c r="E9801" s="1">
        <v>866635.39</v>
      </c>
    </row>
    <row r="9802" spans="1:5">
      <c r="A9802" s="1">
        <v>2010</v>
      </c>
      <c r="B9802" s="1">
        <v>30</v>
      </c>
      <c r="C9802" s="1">
        <v>431433.96</v>
      </c>
      <c r="D9802" s="1">
        <v>430089.31</v>
      </c>
      <c r="E9802" s="1">
        <v>861523.27</v>
      </c>
    </row>
    <row r="9803" spans="1:5">
      <c r="A9803" s="1">
        <v>2010</v>
      </c>
      <c r="B9803" s="1">
        <v>31</v>
      </c>
      <c r="C9803" s="1">
        <v>418865.35</v>
      </c>
      <c r="D9803" s="1">
        <v>419013.76</v>
      </c>
      <c r="E9803" s="1">
        <v>837879.1</v>
      </c>
    </row>
    <row r="9804" spans="1:5">
      <c r="A9804" s="1">
        <v>2010</v>
      </c>
      <c r="B9804" s="1">
        <v>32</v>
      </c>
      <c r="C9804" s="1">
        <v>392964.86</v>
      </c>
      <c r="D9804" s="1">
        <v>393918.86</v>
      </c>
      <c r="E9804" s="1">
        <v>786883.72</v>
      </c>
    </row>
    <row r="9805" spans="1:5">
      <c r="A9805" s="1">
        <v>2010</v>
      </c>
      <c r="B9805" s="1">
        <v>33</v>
      </c>
      <c r="C9805" s="1">
        <v>384979.09</v>
      </c>
      <c r="D9805" s="1">
        <v>385530.49</v>
      </c>
      <c r="E9805" s="1">
        <v>770509.58</v>
      </c>
    </row>
    <row r="9806" spans="1:5">
      <c r="A9806" s="1">
        <v>2010</v>
      </c>
      <c r="B9806" s="1">
        <v>34</v>
      </c>
      <c r="C9806" s="1">
        <v>394865.98</v>
      </c>
      <c r="D9806" s="1">
        <v>392603.25</v>
      </c>
      <c r="E9806" s="1">
        <v>787469.23</v>
      </c>
    </row>
    <row r="9807" spans="1:5">
      <c r="A9807" s="1">
        <v>2010</v>
      </c>
      <c r="B9807" s="1">
        <v>35</v>
      </c>
      <c r="C9807" s="1">
        <v>404254.01</v>
      </c>
      <c r="D9807" s="1">
        <v>399849.51</v>
      </c>
      <c r="E9807" s="1">
        <v>804103.53</v>
      </c>
    </row>
    <row r="9808" spans="1:5">
      <c r="A9808" s="1">
        <v>2010</v>
      </c>
      <c r="B9808" s="1">
        <v>36</v>
      </c>
      <c r="C9808" s="1">
        <v>413386.41</v>
      </c>
      <c r="D9808" s="1">
        <v>407807.48</v>
      </c>
      <c r="E9808" s="1">
        <v>821193.89</v>
      </c>
    </row>
    <row r="9809" spans="1:5">
      <c r="A9809" s="1">
        <v>2010</v>
      </c>
      <c r="B9809" s="1">
        <v>37</v>
      </c>
      <c r="C9809" s="1">
        <v>431331.69</v>
      </c>
      <c r="D9809" s="1">
        <v>424771.77</v>
      </c>
      <c r="E9809" s="1">
        <v>856103.46</v>
      </c>
    </row>
    <row r="9810" spans="1:5">
      <c r="A9810" s="1">
        <v>2010</v>
      </c>
      <c r="B9810" s="1">
        <v>38</v>
      </c>
      <c r="C9810" s="1">
        <v>447647.72</v>
      </c>
      <c r="D9810" s="1">
        <v>439860.75</v>
      </c>
      <c r="E9810" s="1">
        <v>887508.47</v>
      </c>
    </row>
    <row r="9811" spans="1:5">
      <c r="A9811" s="1">
        <v>2010</v>
      </c>
      <c r="B9811" s="1">
        <v>39</v>
      </c>
      <c r="C9811" s="1">
        <v>464774.85</v>
      </c>
      <c r="D9811" s="1">
        <v>455924.65</v>
      </c>
      <c r="E9811" s="1">
        <v>920699.5</v>
      </c>
    </row>
    <row r="9812" spans="1:5">
      <c r="A9812" s="1">
        <v>2010</v>
      </c>
      <c r="B9812" s="1">
        <v>40</v>
      </c>
      <c r="C9812" s="1">
        <v>457633</v>
      </c>
      <c r="D9812" s="1">
        <v>447547.16</v>
      </c>
      <c r="E9812" s="1">
        <v>905180.15</v>
      </c>
    </row>
    <row r="9813" spans="1:5">
      <c r="A9813" s="1">
        <v>2010</v>
      </c>
      <c r="B9813" s="1">
        <v>41</v>
      </c>
      <c r="C9813" s="1">
        <v>469083.15</v>
      </c>
      <c r="D9813" s="1">
        <v>458822.02</v>
      </c>
      <c r="E9813" s="1">
        <v>927905.17</v>
      </c>
    </row>
    <row r="9814" spans="1:5">
      <c r="A9814" s="1">
        <v>2010</v>
      </c>
      <c r="B9814" s="1">
        <v>42</v>
      </c>
      <c r="C9814" s="1">
        <v>469706.91</v>
      </c>
      <c r="D9814" s="1">
        <v>460440.85</v>
      </c>
      <c r="E9814" s="1">
        <v>930147.75</v>
      </c>
    </row>
    <row r="9815" spans="1:5">
      <c r="A9815" s="1">
        <v>2010</v>
      </c>
      <c r="B9815" s="1">
        <v>43</v>
      </c>
      <c r="C9815" s="1">
        <v>476419.7</v>
      </c>
      <c r="D9815" s="1">
        <v>467553.04</v>
      </c>
      <c r="E9815" s="1">
        <v>943972.75</v>
      </c>
    </row>
    <row r="9816" spans="1:5">
      <c r="A9816" s="1">
        <v>2010</v>
      </c>
      <c r="B9816" s="1">
        <v>44</v>
      </c>
      <c r="C9816" s="1">
        <v>477085.46</v>
      </c>
      <c r="D9816" s="1">
        <v>465681.98</v>
      </c>
      <c r="E9816" s="1">
        <v>942767.44</v>
      </c>
    </row>
    <row r="9817" spans="1:5">
      <c r="A9817" s="1">
        <v>2010</v>
      </c>
      <c r="B9817" s="1">
        <v>45</v>
      </c>
      <c r="C9817" s="1">
        <v>479347.61</v>
      </c>
      <c r="D9817" s="1">
        <v>466861.49</v>
      </c>
      <c r="E9817" s="1">
        <v>946209.1</v>
      </c>
    </row>
    <row r="9818" spans="1:5">
      <c r="A9818" s="1">
        <v>2010</v>
      </c>
      <c r="B9818" s="1">
        <v>46</v>
      </c>
      <c r="C9818" s="1">
        <v>474608.22</v>
      </c>
      <c r="D9818" s="1">
        <v>462451.95</v>
      </c>
      <c r="E9818" s="1">
        <v>937060.17</v>
      </c>
    </row>
    <row r="9819" spans="1:5">
      <c r="A9819" s="1">
        <v>2010</v>
      </c>
      <c r="B9819" s="1">
        <v>47</v>
      </c>
      <c r="C9819" s="1">
        <v>467751.47</v>
      </c>
      <c r="D9819" s="1">
        <v>456886.65</v>
      </c>
      <c r="E9819" s="1">
        <v>924638.12</v>
      </c>
    </row>
    <row r="9820" spans="1:5">
      <c r="A9820" s="1">
        <v>2010</v>
      </c>
      <c r="B9820" s="1">
        <v>48</v>
      </c>
      <c r="C9820" s="1">
        <v>456791.74</v>
      </c>
      <c r="D9820" s="1">
        <v>448136.19</v>
      </c>
      <c r="E9820" s="1">
        <v>904927.93</v>
      </c>
    </row>
    <row r="9821" spans="1:5">
      <c r="A9821" s="1">
        <v>2010</v>
      </c>
      <c r="B9821" s="1">
        <v>49</v>
      </c>
      <c r="C9821" s="1">
        <v>441402.51</v>
      </c>
      <c r="D9821" s="1">
        <v>434601</v>
      </c>
      <c r="E9821" s="1">
        <v>876003.51</v>
      </c>
    </row>
    <row r="9822" spans="1:5">
      <c r="A9822" s="1">
        <v>2010</v>
      </c>
      <c r="B9822" s="1">
        <v>50</v>
      </c>
      <c r="C9822" s="1">
        <v>423023.46</v>
      </c>
      <c r="D9822" s="1">
        <v>416461.22</v>
      </c>
      <c r="E9822" s="1">
        <v>839484.68</v>
      </c>
    </row>
    <row r="9823" spans="1:5">
      <c r="A9823" s="1">
        <v>2010</v>
      </c>
      <c r="B9823" s="1">
        <v>51</v>
      </c>
      <c r="C9823" s="1">
        <v>418068.94</v>
      </c>
      <c r="D9823" s="1">
        <v>411813.43</v>
      </c>
      <c r="E9823" s="1">
        <v>829882.37</v>
      </c>
    </row>
    <row r="9824" spans="1:5">
      <c r="A9824" s="1">
        <v>2010</v>
      </c>
      <c r="B9824" s="1">
        <v>52</v>
      </c>
      <c r="C9824" s="1">
        <v>405849.56</v>
      </c>
      <c r="D9824" s="1">
        <v>399743.57</v>
      </c>
      <c r="E9824" s="1">
        <v>805593.13</v>
      </c>
    </row>
    <row r="9825" spans="1:5">
      <c r="A9825" s="1">
        <v>2010</v>
      </c>
      <c r="B9825" s="1">
        <v>53</v>
      </c>
      <c r="C9825" s="1">
        <v>392489.73</v>
      </c>
      <c r="D9825" s="1">
        <v>386208.22</v>
      </c>
      <c r="E9825" s="1">
        <v>778697.95</v>
      </c>
    </row>
    <row r="9826" spans="1:5">
      <c r="A9826" s="1">
        <v>2010</v>
      </c>
      <c r="B9826" s="1">
        <v>54</v>
      </c>
      <c r="C9826" s="1">
        <v>381085.67</v>
      </c>
      <c r="D9826" s="1">
        <v>374432.45</v>
      </c>
      <c r="E9826" s="1">
        <v>755518.12</v>
      </c>
    </row>
    <row r="9827" spans="1:5">
      <c r="A9827" s="1">
        <v>2010</v>
      </c>
      <c r="B9827" s="1">
        <v>55</v>
      </c>
      <c r="C9827" s="1">
        <v>369162.22</v>
      </c>
      <c r="D9827" s="1">
        <v>362030.8</v>
      </c>
      <c r="E9827" s="1">
        <v>731193.02</v>
      </c>
    </row>
    <row r="9828" spans="1:5">
      <c r="A9828" s="1">
        <v>2010</v>
      </c>
      <c r="B9828" s="1">
        <v>56</v>
      </c>
      <c r="C9828" s="1">
        <v>368605.8</v>
      </c>
      <c r="D9828" s="1">
        <v>360577.77</v>
      </c>
      <c r="E9828" s="1">
        <v>729183.58</v>
      </c>
    </row>
    <row r="9829" spans="1:5">
      <c r="A9829" s="1">
        <v>2010</v>
      </c>
      <c r="B9829" s="1">
        <v>57</v>
      </c>
      <c r="C9829" s="1">
        <v>364482.61</v>
      </c>
      <c r="D9829" s="1">
        <v>355997.67</v>
      </c>
      <c r="E9829" s="1">
        <v>720480.28</v>
      </c>
    </row>
    <row r="9830" spans="1:5">
      <c r="A9830" s="1">
        <v>2010</v>
      </c>
      <c r="B9830" s="1">
        <v>58</v>
      </c>
      <c r="C9830" s="1">
        <v>358225.25</v>
      </c>
      <c r="D9830" s="1">
        <v>348692.95</v>
      </c>
      <c r="E9830" s="1">
        <v>706918.19</v>
      </c>
    </row>
    <row r="9831" spans="1:5">
      <c r="A9831" s="1">
        <v>2010</v>
      </c>
      <c r="B9831" s="1">
        <v>59</v>
      </c>
      <c r="C9831" s="1">
        <v>362689.72</v>
      </c>
      <c r="D9831" s="1">
        <v>351494.82</v>
      </c>
      <c r="E9831" s="1">
        <v>714184.54</v>
      </c>
    </row>
    <row r="9832" spans="1:5">
      <c r="A9832" s="1">
        <v>2010</v>
      </c>
      <c r="B9832" s="1">
        <v>60</v>
      </c>
      <c r="C9832" s="1">
        <v>370011.14</v>
      </c>
      <c r="D9832" s="1">
        <v>357850.89</v>
      </c>
      <c r="E9832" s="1">
        <v>727862.04</v>
      </c>
    </row>
    <row r="9833" spans="1:5">
      <c r="A9833" s="1">
        <v>2010</v>
      </c>
      <c r="B9833" s="1">
        <v>61</v>
      </c>
      <c r="C9833" s="1">
        <v>381833.17</v>
      </c>
      <c r="D9833" s="1">
        <v>368968.12</v>
      </c>
      <c r="E9833" s="1">
        <v>750801.29</v>
      </c>
    </row>
    <row r="9834" spans="1:5">
      <c r="A9834" s="1">
        <v>2010</v>
      </c>
      <c r="B9834" s="1">
        <v>62</v>
      </c>
      <c r="C9834" s="1">
        <v>398926.94</v>
      </c>
      <c r="D9834" s="1">
        <v>385039.71</v>
      </c>
      <c r="E9834" s="1">
        <v>783966.65</v>
      </c>
    </row>
    <row r="9835" spans="1:5">
      <c r="A9835" s="1">
        <v>2010</v>
      </c>
      <c r="B9835" s="1">
        <v>63</v>
      </c>
      <c r="C9835" s="1">
        <v>421230.58</v>
      </c>
      <c r="D9835" s="1">
        <v>405710.74</v>
      </c>
      <c r="E9835" s="1">
        <v>826941.32</v>
      </c>
    </row>
    <row r="9836" spans="1:5">
      <c r="A9836" s="1">
        <v>2010</v>
      </c>
      <c r="B9836" s="1">
        <v>64</v>
      </c>
      <c r="C9836" s="1">
        <v>350679.77</v>
      </c>
      <c r="D9836" s="1">
        <v>336373.26</v>
      </c>
      <c r="E9836" s="1">
        <v>687053.03</v>
      </c>
    </row>
    <row r="9837" spans="1:5">
      <c r="A9837" s="1">
        <v>2010</v>
      </c>
      <c r="B9837" s="1">
        <v>65</v>
      </c>
      <c r="C9837" s="1">
        <v>334132.28999999998</v>
      </c>
      <c r="D9837" s="1">
        <v>318900.67</v>
      </c>
      <c r="E9837" s="1">
        <v>653032.94999999995</v>
      </c>
    </row>
    <row r="9838" spans="1:5">
      <c r="A9838" s="1">
        <v>2010</v>
      </c>
      <c r="B9838" s="1">
        <v>66</v>
      </c>
      <c r="C9838" s="1">
        <v>324678.63</v>
      </c>
      <c r="D9838" s="1">
        <v>308431.84999999998</v>
      </c>
      <c r="E9838" s="1">
        <v>633110.48</v>
      </c>
    </row>
    <row r="9839" spans="1:5">
      <c r="A9839" s="1">
        <v>2010</v>
      </c>
      <c r="B9839" s="1">
        <v>67</v>
      </c>
      <c r="C9839" s="1">
        <v>312948.55</v>
      </c>
      <c r="D9839" s="1">
        <v>294259.67</v>
      </c>
      <c r="E9839" s="1">
        <v>607208.21</v>
      </c>
    </row>
    <row r="9840" spans="1:5">
      <c r="A9840" s="1">
        <v>2010</v>
      </c>
      <c r="B9840" s="1">
        <v>68</v>
      </c>
      <c r="C9840" s="1">
        <v>284850.49</v>
      </c>
      <c r="D9840" s="1">
        <v>264315.2</v>
      </c>
      <c r="E9840" s="1">
        <v>549165.68999999994</v>
      </c>
    </row>
    <row r="9841" spans="1:5">
      <c r="A9841" s="1">
        <v>2010</v>
      </c>
      <c r="B9841" s="1">
        <v>69</v>
      </c>
      <c r="C9841" s="1">
        <v>264357.56</v>
      </c>
      <c r="D9841" s="1">
        <v>242555.7</v>
      </c>
      <c r="E9841" s="1">
        <v>506913.26</v>
      </c>
    </row>
    <row r="9842" spans="1:5">
      <c r="A9842" s="1">
        <v>2010</v>
      </c>
      <c r="B9842" s="1">
        <v>70</v>
      </c>
      <c r="C9842" s="1">
        <v>268338.93</v>
      </c>
      <c r="D9842" s="1">
        <v>244384.6</v>
      </c>
      <c r="E9842" s="1">
        <v>512723.54</v>
      </c>
    </row>
    <row r="9843" spans="1:5">
      <c r="A9843" s="1">
        <v>2010</v>
      </c>
      <c r="B9843" s="1">
        <v>71</v>
      </c>
      <c r="C9843" s="1">
        <v>268613.98</v>
      </c>
      <c r="D9843" s="1">
        <v>242855.02</v>
      </c>
      <c r="E9843" s="1">
        <v>511469</v>
      </c>
    </row>
    <row r="9844" spans="1:5">
      <c r="A9844" s="1">
        <v>2010</v>
      </c>
      <c r="B9844" s="1">
        <v>72</v>
      </c>
      <c r="C9844" s="1">
        <v>264952.83</v>
      </c>
      <c r="D9844" s="1">
        <v>237335.18</v>
      </c>
      <c r="E9844" s="1">
        <v>502288.01</v>
      </c>
    </row>
    <row r="9845" spans="1:5">
      <c r="A9845" s="1">
        <v>2010</v>
      </c>
      <c r="B9845" s="1">
        <v>73</v>
      </c>
      <c r="C9845" s="1">
        <v>254550.42</v>
      </c>
      <c r="D9845" s="1">
        <v>224730.85</v>
      </c>
      <c r="E9845" s="1">
        <v>479281.27</v>
      </c>
    </row>
    <row r="9846" spans="1:5">
      <c r="A9846" s="1">
        <v>2010</v>
      </c>
      <c r="B9846" s="1">
        <v>74</v>
      </c>
      <c r="C9846" s="1">
        <v>245577.01</v>
      </c>
      <c r="D9846" s="1">
        <v>213083.1</v>
      </c>
      <c r="E9846" s="1">
        <v>458660.11</v>
      </c>
    </row>
    <row r="9847" spans="1:5">
      <c r="A9847" s="1">
        <v>2010</v>
      </c>
      <c r="B9847" s="1">
        <v>75</v>
      </c>
      <c r="C9847" s="1">
        <v>235716.68</v>
      </c>
      <c r="D9847" s="1">
        <v>200900.33</v>
      </c>
      <c r="E9847" s="1">
        <v>436617.01</v>
      </c>
    </row>
    <row r="9848" spans="1:5">
      <c r="A9848" s="1">
        <v>2010</v>
      </c>
      <c r="B9848" s="1">
        <v>76</v>
      </c>
      <c r="C9848" s="1">
        <v>225587.11</v>
      </c>
      <c r="D9848" s="1">
        <v>188020.1</v>
      </c>
      <c r="E9848" s="1">
        <v>413607.21</v>
      </c>
    </row>
    <row r="9849" spans="1:5">
      <c r="A9849" s="1">
        <v>2010</v>
      </c>
      <c r="B9849" s="1">
        <v>77</v>
      </c>
      <c r="C9849" s="1">
        <v>218701.45</v>
      </c>
      <c r="D9849" s="1">
        <v>177565.66</v>
      </c>
      <c r="E9849" s="1">
        <v>396267.11</v>
      </c>
    </row>
    <row r="9850" spans="1:5">
      <c r="A9850" s="1">
        <v>2010</v>
      </c>
      <c r="B9850" s="1">
        <v>78</v>
      </c>
      <c r="C9850" s="1">
        <v>214996.82</v>
      </c>
      <c r="D9850" s="1">
        <v>169618.14</v>
      </c>
      <c r="E9850" s="1">
        <v>384614.95</v>
      </c>
    </row>
    <row r="9851" spans="1:5">
      <c r="A9851" s="1">
        <v>2010</v>
      </c>
      <c r="B9851" s="1">
        <v>79</v>
      </c>
      <c r="C9851" s="1">
        <v>209545.46</v>
      </c>
      <c r="D9851" s="1">
        <v>159634.79999999999</v>
      </c>
      <c r="E9851" s="1">
        <v>369180.26</v>
      </c>
    </row>
    <row r="9852" spans="1:5">
      <c r="A9852" s="1">
        <v>2010</v>
      </c>
      <c r="B9852" s="1">
        <v>80</v>
      </c>
      <c r="C9852" s="1">
        <v>198723.38</v>
      </c>
      <c r="D9852" s="1">
        <v>146343.79999999999</v>
      </c>
      <c r="E9852" s="1">
        <v>345067.17</v>
      </c>
    </row>
    <row r="9853" spans="1:5">
      <c r="A9853" s="1">
        <v>2010</v>
      </c>
      <c r="B9853" s="1">
        <v>81</v>
      </c>
      <c r="C9853" s="1">
        <v>186658.4</v>
      </c>
      <c r="D9853" s="1">
        <v>132126.99</v>
      </c>
      <c r="E9853" s="1">
        <v>318785.39</v>
      </c>
    </row>
    <row r="9854" spans="1:5">
      <c r="A9854" s="1">
        <v>2010</v>
      </c>
      <c r="B9854" s="1">
        <v>82</v>
      </c>
      <c r="C9854" s="1">
        <v>174136.49</v>
      </c>
      <c r="D9854" s="1">
        <v>118497.1</v>
      </c>
      <c r="E9854" s="1">
        <v>292633.58</v>
      </c>
    </row>
    <row r="9855" spans="1:5">
      <c r="A9855" s="1">
        <v>2010</v>
      </c>
      <c r="B9855" s="1">
        <v>83</v>
      </c>
      <c r="C9855" s="1">
        <v>162970.14000000001</v>
      </c>
      <c r="D9855" s="1">
        <v>106945.68</v>
      </c>
      <c r="E9855" s="1">
        <v>269915.82</v>
      </c>
    </row>
    <row r="9856" spans="1:5">
      <c r="A9856" s="1">
        <v>2010</v>
      </c>
      <c r="B9856" s="1">
        <v>84</v>
      </c>
      <c r="C9856" s="1">
        <v>152700.54999999999</v>
      </c>
      <c r="D9856" s="1">
        <v>96101.52</v>
      </c>
      <c r="E9856" s="1">
        <v>248802.07</v>
      </c>
    </row>
    <row r="9857" spans="1:5">
      <c r="A9857" s="1">
        <v>2010</v>
      </c>
      <c r="B9857" s="1">
        <v>85</v>
      </c>
      <c r="C9857" s="1">
        <v>140402.9</v>
      </c>
      <c r="D9857" s="1">
        <v>83614.28</v>
      </c>
      <c r="E9857" s="1">
        <v>224017.18</v>
      </c>
    </row>
    <row r="9858" spans="1:5">
      <c r="A9858" s="1">
        <v>2010</v>
      </c>
      <c r="B9858" s="1">
        <v>86</v>
      </c>
      <c r="C9858" s="1">
        <v>129484.14</v>
      </c>
      <c r="D9858" s="1">
        <v>72104.19</v>
      </c>
      <c r="E9858" s="1">
        <v>201588.33</v>
      </c>
    </row>
    <row r="9859" spans="1:5">
      <c r="A9859" s="1">
        <v>2010</v>
      </c>
      <c r="B9859" s="1">
        <v>87</v>
      </c>
      <c r="C9859" s="1">
        <v>118716.19</v>
      </c>
      <c r="D9859" s="1">
        <v>61744.62</v>
      </c>
      <c r="E9859" s="1">
        <v>180460.79999999999</v>
      </c>
    </row>
    <row r="9860" spans="1:5">
      <c r="A9860" s="1">
        <v>2010</v>
      </c>
      <c r="B9860" s="1">
        <v>88</v>
      </c>
      <c r="C9860" s="1">
        <v>108963.55</v>
      </c>
      <c r="D9860" s="1">
        <v>53307.72</v>
      </c>
      <c r="E9860" s="1">
        <v>162271.28</v>
      </c>
    </row>
    <row r="9861" spans="1:5">
      <c r="A9861" s="1">
        <v>2010</v>
      </c>
      <c r="B9861" s="1">
        <v>89</v>
      </c>
      <c r="C9861" s="1">
        <v>102684.56</v>
      </c>
      <c r="D9861" s="1">
        <v>46844.26</v>
      </c>
      <c r="E9861" s="1">
        <v>149528.82</v>
      </c>
    </row>
    <row r="9862" spans="1:5">
      <c r="A9862" s="1">
        <v>2010</v>
      </c>
      <c r="B9862" s="1">
        <v>90</v>
      </c>
      <c r="C9862" s="1">
        <v>80852.45</v>
      </c>
      <c r="D9862" s="1">
        <v>34412.6</v>
      </c>
      <c r="E9862" s="1">
        <v>115265.05</v>
      </c>
    </row>
    <row r="9863" spans="1:5">
      <c r="A9863" s="1">
        <v>2010</v>
      </c>
      <c r="B9863" s="1">
        <v>91</v>
      </c>
      <c r="C9863" s="1">
        <v>53799.57</v>
      </c>
      <c r="D9863" s="1">
        <v>21216.21</v>
      </c>
      <c r="E9863" s="1">
        <v>75015.789999999994</v>
      </c>
    </row>
    <row r="9864" spans="1:5">
      <c r="A9864" s="1">
        <v>2010</v>
      </c>
      <c r="B9864" s="1">
        <v>92</v>
      </c>
      <c r="C9864" s="1">
        <v>41257.32</v>
      </c>
      <c r="D9864" s="1">
        <v>14945.78</v>
      </c>
      <c r="E9864" s="1">
        <v>56203.1</v>
      </c>
    </row>
    <row r="9865" spans="1:5">
      <c r="A9865" s="1">
        <v>2010</v>
      </c>
      <c r="B9865" s="1">
        <v>93</v>
      </c>
      <c r="C9865" s="1">
        <v>35730.46</v>
      </c>
      <c r="D9865" s="1">
        <v>11951.6</v>
      </c>
      <c r="E9865" s="1">
        <v>47682.05</v>
      </c>
    </row>
    <row r="9866" spans="1:5">
      <c r="A9866" s="1">
        <v>2010</v>
      </c>
      <c r="B9866" s="1">
        <v>94</v>
      </c>
      <c r="C9866" s="1">
        <v>30495.69</v>
      </c>
      <c r="D9866" s="1">
        <v>9450.4500000000007</v>
      </c>
      <c r="E9866" s="1">
        <v>39946.14</v>
      </c>
    </row>
    <row r="9867" spans="1:5">
      <c r="A9867" s="1">
        <v>2010</v>
      </c>
      <c r="B9867" s="1">
        <v>95</v>
      </c>
      <c r="C9867" s="1">
        <v>24323.8</v>
      </c>
      <c r="D9867" s="1">
        <v>6895.13</v>
      </c>
      <c r="E9867" s="1">
        <v>31218.93</v>
      </c>
    </row>
    <row r="9868" spans="1:5">
      <c r="A9868" s="1">
        <v>2010</v>
      </c>
      <c r="B9868" s="1">
        <v>96</v>
      </c>
      <c r="C9868" s="1">
        <v>18623.22</v>
      </c>
      <c r="D9868" s="1">
        <v>4759.54</v>
      </c>
      <c r="E9868" s="1">
        <v>23382.76</v>
      </c>
    </row>
    <row r="9869" spans="1:5">
      <c r="A9869" s="1">
        <v>2010</v>
      </c>
      <c r="B9869" s="1">
        <v>97</v>
      </c>
      <c r="C9869" s="1">
        <v>13295.38</v>
      </c>
      <c r="D9869" s="1">
        <v>3116.43</v>
      </c>
      <c r="E9869" s="1">
        <v>16411.810000000001</v>
      </c>
    </row>
    <row r="9870" spans="1:5">
      <c r="A9870" s="1">
        <v>2010</v>
      </c>
      <c r="B9870" s="1">
        <v>98</v>
      </c>
      <c r="C9870" s="1">
        <v>9070.6200000000008</v>
      </c>
      <c r="D9870" s="1">
        <v>1959.05</v>
      </c>
      <c r="E9870" s="1">
        <v>11029.67</v>
      </c>
    </row>
    <row r="9871" spans="1:5">
      <c r="A9871" s="1">
        <v>2010</v>
      </c>
      <c r="B9871" s="1">
        <v>99</v>
      </c>
      <c r="C9871" s="1">
        <v>6005.87</v>
      </c>
      <c r="D9871" s="1">
        <v>1163.71</v>
      </c>
      <c r="E9871" s="1">
        <v>7169.58</v>
      </c>
    </row>
    <row r="9872" spans="1:5">
      <c r="A9872" s="1">
        <v>2010</v>
      </c>
      <c r="B9872" s="1">
        <v>100</v>
      </c>
      <c r="C9872" s="1">
        <v>3877.65</v>
      </c>
      <c r="D9872" s="1">
        <v>668.29</v>
      </c>
      <c r="E9872" s="1">
        <v>4545.9399999999996</v>
      </c>
    </row>
    <row r="9873" spans="1:5">
      <c r="A9873" s="1">
        <v>2010</v>
      </c>
      <c r="B9873" s="1">
        <v>101</v>
      </c>
      <c r="C9873" s="1">
        <v>2456.58</v>
      </c>
      <c r="D9873" s="1">
        <v>371.75</v>
      </c>
      <c r="E9873" s="1">
        <v>2828.33</v>
      </c>
    </row>
    <row r="9874" spans="1:5">
      <c r="A9874" s="1">
        <v>2010</v>
      </c>
      <c r="B9874" s="1">
        <v>102</v>
      </c>
      <c r="C9874" s="1">
        <v>1492.01</v>
      </c>
      <c r="D9874" s="1">
        <v>204.05</v>
      </c>
      <c r="E9874" s="1">
        <v>1696.06</v>
      </c>
    </row>
    <row r="9875" spans="1:5">
      <c r="A9875" s="1">
        <v>2010</v>
      </c>
      <c r="B9875" s="1">
        <v>103</v>
      </c>
      <c r="C9875" s="1">
        <v>865.22</v>
      </c>
      <c r="D9875" s="1">
        <v>108.14</v>
      </c>
      <c r="E9875" s="1">
        <v>973.36</v>
      </c>
    </row>
    <row r="9876" spans="1:5">
      <c r="A9876" s="1">
        <v>2010</v>
      </c>
      <c r="B9876" s="1">
        <v>104</v>
      </c>
      <c r="C9876" s="1">
        <v>473.49</v>
      </c>
      <c r="D9876" s="1">
        <v>50.5</v>
      </c>
      <c r="E9876" s="1">
        <v>523.99</v>
      </c>
    </row>
    <row r="9877" spans="1:5">
      <c r="A9877" s="1">
        <v>2010</v>
      </c>
      <c r="B9877" s="1">
        <v>105</v>
      </c>
      <c r="C9877" s="1">
        <v>243.66</v>
      </c>
      <c r="D9877" s="1">
        <v>23.9</v>
      </c>
      <c r="E9877" s="1">
        <v>267.56</v>
      </c>
    </row>
    <row r="9878" spans="1:5">
      <c r="A9878" s="1">
        <v>2010</v>
      </c>
      <c r="B9878" s="1">
        <v>106</v>
      </c>
      <c r="C9878" s="1">
        <v>126.03</v>
      </c>
      <c r="D9878" s="1">
        <v>13.29</v>
      </c>
      <c r="E9878" s="1">
        <v>139.32</v>
      </c>
    </row>
    <row r="9879" spans="1:5">
      <c r="A9879" s="1">
        <v>2010</v>
      </c>
      <c r="B9879" s="1">
        <v>107</v>
      </c>
      <c r="C9879" s="1">
        <v>63.48</v>
      </c>
      <c r="D9879" s="1">
        <v>6.81</v>
      </c>
      <c r="E9879" s="1">
        <v>70.290000000000006</v>
      </c>
    </row>
    <row r="9880" spans="1:5">
      <c r="A9880" s="1">
        <v>2010</v>
      </c>
      <c r="B9880" s="1">
        <v>108</v>
      </c>
      <c r="C9880" s="1">
        <v>30.97</v>
      </c>
      <c r="D9880" s="1">
        <v>2.46</v>
      </c>
      <c r="E9880" s="1">
        <v>33.43</v>
      </c>
    </row>
    <row r="9881" spans="1:5">
      <c r="A9881" s="1">
        <v>2010</v>
      </c>
      <c r="B9881" s="1">
        <v>109</v>
      </c>
      <c r="C9881" s="1">
        <v>16.25</v>
      </c>
      <c r="D9881" s="1">
        <v>1.25</v>
      </c>
      <c r="E9881" s="1">
        <v>17.5</v>
      </c>
    </row>
    <row r="9882" spans="1:5">
      <c r="A9882" s="1">
        <v>2010</v>
      </c>
      <c r="B9882" s="1" t="s">
        <v>121</v>
      </c>
      <c r="C9882" s="1">
        <v>11.72</v>
      </c>
      <c r="D9882" s="1">
        <v>0.81</v>
      </c>
      <c r="E9882" s="1">
        <v>12.53</v>
      </c>
    </row>
    <row r="9883" spans="1:5">
      <c r="A9883" s="1">
        <v>2011</v>
      </c>
      <c r="B9883" s="1">
        <v>0</v>
      </c>
      <c r="C9883" s="1">
        <v>391554.8</v>
      </c>
      <c r="D9883" s="1">
        <v>411082.37</v>
      </c>
      <c r="E9883" s="1">
        <v>802637.16</v>
      </c>
    </row>
    <row r="9884" spans="1:5">
      <c r="A9884" s="1">
        <v>2011</v>
      </c>
      <c r="B9884" s="1">
        <v>1</v>
      </c>
      <c r="C9884" s="1">
        <v>386203.86</v>
      </c>
      <c r="D9884" s="1">
        <v>404732.68</v>
      </c>
      <c r="E9884" s="1">
        <v>790936.54</v>
      </c>
    </row>
    <row r="9885" spans="1:5">
      <c r="A9885" s="1">
        <v>2011</v>
      </c>
      <c r="B9885" s="1">
        <v>2</v>
      </c>
      <c r="C9885" s="1">
        <v>382610.34</v>
      </c>
      <c r="D9885" s="1">
        <v>400530.33</v>
      </c>
      <c r="E9885" s="1">
        <v>783140.67</v>
      </c>
    </row>
    <row r="9886" spans="1:5">
      <c r="A9886" s="1">
        <v>2011</v>
      </c>
      <c r="B9886" s="1">
        <v>3</v>
      </c>
      <c r="C9886" s="1">
        <v>383818.39</v>
      </c>
      <c r="D9886" s="1">
        <v>402308.91</v>
      </c>
      <c r="E9886" s="1">
        <v>786127.3</v>
      </c>
    </row>
    <row r="9887" spans="1:5">
      <c r="A9887" s="1">
        <v>2011</v>
      </c>
      <c r="B9887" s="1">
        <v>4</v>
      </c>
      <c r="C9887" s="1">
        <v>374295.84</v>
      </c>
      <c r="D9887" s="1">
        <v>392423.56</v>
      </c>
      <c r="E9887" s="1">
        <v>766719.4</v>
      </c>
    </row>
    <row r="9888" spans="1:5">
      <c r="A9888" s="1">
        <v>2011</v>
      </c>
      <c r="B9888" s="1">
        <v>5</v>
      </c>
      <c r="C9888" s="1">
        <v>363890.29</v>
      </c>
      <c r="D9888" s="1">
        <v>381096.26</v>
      </c>
      <c r="E9888" s="1">
        <v>744986.55</v>
      </c>
    </row>
    <row r="9889" spans="1:5">
      <c r="A9889" s="1">
        <v>2011</v>
      </c>
      <c r="B9889" s="1">
        <v>6</v>
      </c>
      <c r="C9889" s="1">
        <v>353650.24</v>
      </c>
      <c r="D9889" s="1">
        <v>370600.8</v>
      </c>
      <c r="E9889" s="1">
        <v>724251.04</v>
      </c>
    </row>
    <row r="9890" spans="1:5">
      <c r="A9890" s="1">
        <v>2011</v>
      </c>
      <c r="B9890" s="1">
        <v>7</v>
      </c>
      <c r="C9890" s="1">
        <v>344272.85</v>
      </c>
      <c r="D9890" s="1">
        <v>361368.45</v>
      </c>
      <c r="E9890" s="1">
        <v>705641.3</v>
      </c>
    </row>
    <row r="9891" spans="1:5">
      <c r="A9891" s="1">
        <v>2011</v>
      </c>
      <c r="B9891" s="1">
        <v>8</v>
      </c>
      <c r="C9891" s="1">
        <v>336046.71</v>
      </c>
      <c r="D9891" s="1">
        <v>352993.82</v>
      </c>
      <c r="E9891" s="1">
        <v>689040.54</v>
      </c>
    </row>
    <row r="9892" spans="1:5">
      <c r="A9892" s="1">
        <v>2011</v>
      </c>
      <c r="B9892" s="1">
        <v>9</v>
      </c>
      <c r="C9892" s="1">
        <v>331579.46999999997</v>
      </c>
      <c r="D9892" s="1">
        <v>347743.6</v>
      </c>
      <c r="E9892" s="1">
        <v>679323.07</v>
      </c>
    </row>
    <row r="9893" spans="1:5">
      <c r="A9893" s="1">
        <v>2011</v>
      </c>
      <c r="B9893" s="1">
        <v>10</v>
      </c>
      <c r="C9893" s="1">
        <v>339042.29</v>
      </c>
      <c r="D9893" s="1">
        <v>355073.1</v>
      </c>
      <c r="E9893" s="1">
        <v>694115.39</v>
      </c>
    </row>
    <row r="9894" spans="1:5">
      <c r="A9894" s="1">
        <v>2011</v>
      </c>
      <c r="B9894" s="1">
        <v>11</v>
      </c>
      <c r="C9894" s="1">
        <v>347398.78</v>
      </c>
      <c r="D9894" s="1">
        <v>364678.92</v>
      </c>
      <c r="E9894" s="1">
        <v>712077.71</v>
      </c>
    </row>
    <row r="9895" spans="1:5">
      <c r="A9895" s="1">
        <v>2011</v>
      </c>
      <c r="B9895" s="1">
        <v>12</v>
      </c>
      <c r="C9895" s="1">
        <v>356830.34</v>
      </c>
      <c r="D9895" s="1">
        <v>374618.2</v>
      </c>
      <c r="E9895" s="1">
        <v>731448.54</v>
      </c>
    </row>
    <row r="9896" spans="1:5">
      <c r="A9896" s="1">
        <v>2011</v>
      </c>
      <c r="B9896" s="1">
        <v>13</v>
      </c>
      <c r="C9896" s="1">
        <v>364077.81</v>
      </c>
      <c r="D9896" s="1">
        <v>381986.06</v>
      </c>
      <c r="E9896" s="1">
        <v>746063.87</v>
      </c>
    </row>
    <row r="9897" spans="1:5">
      <c r="A9897" s="1">
        <v>2011</v>
      </c>
      <c r="B9897" s="1">
        <v>14</v>
      </c>
      <c r="C9897" s="1">
        <v>373152.24</v>
      </c>
      <c r="D9897" s="1">
        <v>392699.41</v>
      </c>
      <c r="E9897" s="1">
        <v>765851.65</v>
      </c>
    </row>
    <row r="9898" spans="1:5">
      <c r="A9898" s="1">
        <v>2011</v>
      </c>
      <c r="B9898" s="1">
        <v>15</v>
      </c>
      <c r="C9898" s="1">
        <v>369236.66</v>
      </c>
      <c r="D9898" s="1">
        <v>390466.48</v>
      </c>
      <c r="E9898" s="1">
        <v>759703.15</v>
      </c>
    </row>
    <row r="9899" spans="1:5">
      <c r="A9899" s="1">
        <v>2011</v>
      </c>
      <c r="B9899" s="1">
        <v>16</v>
      </c>
      <c r="C9899" s="1">
        <v>374700.1</v>
      </c>
      <c r="D9899" s="1">
        <v>395893</v>
      </c>
      <c r="E9899" s="1">
        <v>770593.1</v>
      </c>
    </row>
    <row r="9900" spans="1:5">
      <c r="A9900" s="1">
        <v>2011</v>
      </c>
      <c r="B9900" s="1">
        <v>17</v>
      </c>
      <c r="C9900" s="1">
        <v>385692.54</v>
      </c>
      <c r="D9900" s="1">
        <v>405823.39</v>
      </c>
      <c r="E9900" s="1">
        <v>791515.92</v>
      </c>
    </row>
    <row r="9901" spans="1:5">
      <c r="A9901" s="1">
        <v>2011</v>
      </c>
      <c r="B9901" s="1">
        <v>18</v>
      </c>
      <c r="C9901" s="1">
        <v>393015.79</v>
      </c>
      <c r="D9901" s="1">
        <v>408950.83</v>
      </c>
      <c r="E9901" s="1">
        <v>801966.61</v>
      </c>
    </row>
    <row r="9902" spans="1:5">
      <c r="A9902" s="1">
        <v>2011</v>
      </c>
      <c r="B9902" s="1">
        <v>19</v>
      </c>
      <c r="C9902" s="1">
        <v>413767.99</v>
      </c>
      <c r="D9902" s="1">
        <v>425959.44</v>
      </c>
      <c r="E9902" s="1">
        <v>839727.43</v>
      </c>
    </row>
    <row r="9903" spans="1:5">
      <c r="A9903" s="1">
        <v>2011</v>
      </c>
      <c r="B9903" s="1">
        <v>20</v>
      </c>
      <c r="C9903" s="1">
        <v>421217.15</v>
      </c>
      <c r="D9903" s="1">
        <v>436452.46</v>
      </c>
      <c r="E9903" s="1">
        <v>857669.61</v>
      </c>
    </row>
    <row r="9904" spans="1:5">
      <c r="A9904" s="1">
        <v>2011</v>
      </c>
      <c r="B9904" s="1">
        <v>21</v>
      </c>
      <c r="C9904" s="1">
        <v>418198.49</v>
      </c>
      <c r="D9904" s="1">
        <v>433099.63</v>
      </c>
      <c r="E9904" s="1">
        <v>851298.12</v>
      </c>
    </row>
    <row r="9905" spans="1:5">
      <c r="A9905" s="1">
        <v>2011</v>
      </c>
      <c r="B9905" s="1">
        <v>22</v>
      </c>
      <c r="C9905" s="1">
        <v>423500.06</v>
      </c>
      <c r="D9905" s="1">
        <v>429996.42</v>
      </c>
      <c r="E9905" s="1">
        <v>853496.48</v>
      </c>
    </row>
    <row r="9906" spans="1:5">
      <c r="A9906" s="1">
        <v>2011</v>
      </c>
      <c r="B9906" s="1">
        <v>23</v>
      </c>
      <c r="C9906" s="1">
        <v>433314.81</v>
      </c>
      <c r="D9906" s="1">
        <v>432138.59</v>
      </c>
      <c r="E9906" s="1">
        <v>865453.39</v>
      </c>
    </row>
    <row r="9907" spans="1:5">
      <c r="A9907" s="1">
        <v>2011</v>
      </c>
      <c r="B9907" s="1">
        <v>24</v>
      </c>
      <c r="C9907" s="1">
        <v>429229.87</v>
      </c>
      <c r="D9907" s="1">
        <v>425090.21</v>
      </c>
      <c r="E9907" s="1">
        <v>854320.08</v>
      </c>
    </row>
    <row r="9908" spans="1:5">
      <c r="A9908" s="1">
        <v>2011</v>
      </c>
      <c r="B9908" s="1">
        <v>25</v>
      </c>
      <c r="C9908" s="1">
        <v>430272.07</v>
      </c>
      <c r="D9908" s="1">
        <v>428145.63</v>
      </c>
      <c r="E9908" s="1">
        <v>858417.7</v>
      </c>
    </row>
    <row r="9909" spans="1:5">
      <c r="A9909" s="1">
        <v>2011</v>
      </c>
      <c r="B9909" s="1">
        <v>26</v>
      </c>
      <c r="C9909" s="1">
        <v>434150.76</v>
      </c>
      <c r="D9909" s="1">
        <v>432803.49</v>
      </c>
      <c r="E9909" s="1">
        <v>866954.25</v>
      </c>
    </row>
    <row r="9910" spans="1:5">
      <c r="A9910" s="1">
        <v>2011</v>
      </c>
      <c r="B9910" s="1">
        <v>27</v>
      </c>
      <c r="C9910" s="1">
        <v>427994.68</v>
      </c>
      <c r="D9910" s="1">
        <v>424239.71</v>
      </c>
      <c r="E9910" s="1">
        <v>852234.39</v>
      </c>
    </row>
    <row r="9911" spans="1:5">
      <c r="A9911" s="1">
        <v>2011</v>
      </c>
      <c r="B9911" s="1">
        <v>28</v>
      </c>
      <c r="C9911" s="1">
        <v>432713.47</v>
      </c>
      <c r="D9911" s="1">
        <v>425835.82</v>
      </c>
      <c r="E9911" s="1">
        <v>858549.29</v>
      </c>
    </row>
    <row r="9912" spans="1:5">
      <c r="A9912" s="1">
        <v>2011</v>
      </c>
      <c r="B9912" s="1">
        <v>29</v>
      </c>
      <c r="C9912" s="1">
        <v>435184.84</v>
      </c>
      <c r="D9912" s="1">
        <v>428471.85</v>
      </c>
      <c r="E9912" s="1">
        <v>863656.69</v>
      </c>
    </row>
    <row r="9913" spans="1:5">
      <c r="A9913" s="1">
        <v>2011</v>
      </c>
      <c r="B9913" s="1">
        <v>30</v>
      </c>
      <c r="C9913" s="1">
        <v>438060.11</v>
      </c>
      <c r="D9913" s="1">
        <v>432704.13</v>
      </c>
      <c r="E9913" s="1">
        <v>870764.25</v>
      </c>
    </row>
    <row r="9914" spans="1:5">
      <c r="A9914" s="1">
        <v>2011</v>
      </c>
      <c r="B9914" s="1">
        <v>31</v>
      </c>
      <c r="C9914" s="1">
        <v>434705.71</v>
      </c>
      <c r="D9914" s="1">
        <v>431459.04</v>
      </c>
      <c r="E9914" s="1">
        <v>866164.75</v>
      </c>
    </row>
    <row r="9915" spans="1:5">
      <c r="A9915" s="1">
        <v>2011</v>
      </c>
      <c r="B9915" s="1">
        <v>32</v>
      </c>
      <c r="C9915" s="1">
        <v>421581.13</v>
      </c>
      <c r="D9915" s="1">
        <v>420271.83</v>
      </c>
      <c r="E9915" s="1">
        <v>841852.96</v>
      </c>
    </row>
    <row r="9916" spans="1:5">
      <c r="A9916" s="1">
        <v>2011</v>
      </c>
      <c r="B9916" s="1">
        <v>33</v>
      </c>
      <c r="C9916" s="1">
        <v>394970.77</v>
      </c>
      <c r="D9916" s="1">
        <v>394829.93</v>
      </c>
      <c r="E9916" s="1">
        <v>789800.7</v>
      </c>
    </row>
    <row r="9917" spans="1:5">
      <c r="A9917" s="1">
        <v>2011</v>
      </c>
      <c r="B9917" s="1">
        <v>34</v>
      </c>
      <c r="C9917" s="1">
        <v>387144.22</v>
      </c>
      <c r="D9917" s="1">
        <v>386563.95</v>
      </c>
      <c r="E9917" s="1">
        <v>773708.18</v>
      </c>
    </row>
    <row r="9918" spans="1:5">
      <c r="A9918" s="1">
        <v>2011</v>
      </c>
      <c r="B9918" s="1">
        <v>35</v>
      </c>
      <c r="C9918" s="1">
        <v>395759.16</v>
      </c>
      <c r="D9918" s="1">
        <v>393391.68</v>
      </c>
      <c r="E9918" s="1">
        <v>789150.84</v>
      </c>
    </row>
    <row r="9919" spans="1:5">
      <c r="A9919" s="1">
        <v>2011</v>
      </c>
      <c r="B9919" s="1">
        <v>36</v>
      </c>
      <c r="C9919" s="1">
        <v>405019.5</v>
      </c>
      <c r="D9919" s="1">
        <v>400800.73</v>
      </c>
      <c r="E9919" s="1">
        <v>805820.23</v>
      </c>
    </row>
    <row r="9920" spans="1:5">
      <c r="A9920" s="1">
        <v>2011</v>
      </c>
      <c r="B9920" s="1">
        <v>37</v>
      </c>
      <c r="C9920" s="1">
        <v>413995.46</v>
      </c>
      <c r="D9920" s="1">
        <v>408747.45</v>
      </c>
      <c r="E9920" s="1">
        <v>822742.91</v>
      </c>
    </row>
    <row r="9921" spans="1:5">
      <c r="A9921" s="1">
        <v>2011</v>
      </c>
      <c r="B9921" s="1">
        <v>38</v>
      </c>
      <c r="C9921" s="1">
        <v>431590.24</v>
      </c>
      <c r="D9921" s="1">
        <v>425689.34</v>
      </c>
      <c r="E9921" s="1">
        <v>857279.58</v>
      </c>
    </row>
    <row r="9922" spans="1:5">
      <c r="A9922" s="1">
        <v>2011</v>
      </c>
      <c r="B9922" s="1">
        <v>39</v>
      </c>
      <c r="C9922" s="1">
        <v>447776.72</v>
      </c>
      <c r="D9922" s="1">
        <v>440672.77</v>
      </c>
      <c r="E9922" s="1">
        <v>888449.49</v>
      </c>
    </row>
    <row r="9923" spans="1:5">
      <c r="A9923" s="1">
        <v>2011</v>
      </c>
      <c r="B9923" s="1">
        <v>40</v>
      </c>
      <c r="C9923" s="1">
        <v>465572.79</v>
      </c>
      <c r="D9923" s="1">
        <v>454963.71</v>
      </c>
      <c r="E9923" s="1">
        <v>920536.49</v>
      </c>
    </row>
    <row r="9924" spans="1:5">
      <c r="A9924" s="1">
        <v>2011</v>
      </c>
      <c r="B9924" s="1">
        <v>41</v>
      </c>
      <c r="C9924" s="1">
        <v>458070.52</v>
      </c>
      <c r="D9924" s="1">
        <v>446388.83</v>
      </c>
      <c r="E9924" s="1">
        <v>904459.35</v>
      </c>
    </row>
    <row r="9925" spans="1:5">
      <c r="A9925" s="1">
        <v>2011</v>
      </c>
      <c r="B9925" s="1">
        <v>42</v>
      </c>
      <c r="C9925" s="1">
        <v>469407.26</v>
      </c>
      <c r="D9925" s="1">
        <v>457544.34</v>
      </c>
      <c r="E9925" s="1">
        <v>926951.6</v>
      </c>
    </row>
    <row r="9926" spans="1:5">
      <c r="A9926" s="1">
        <v>2011</v>
      </c>
      <c r="B9926" s="1">
        <v>43</v>
      </c>
      <c r="C9926" s="1">
        <v>469822.04</v>
      </c>
      <c r="D9926" s="1">
        <v>459017.01</v>
      </c>
      <c r="E9926" s="1">
        <v>928839.05</v>
      </c>
    </row>
    <row r="9927" spans="1:5">
      <c r="A9927" s="1">
        <v>2011</v>
      </c>
      <c r="B9927" s="1">
        <v>44</v>
      </c>
      <c r="C9927" s="1">
        <v>476259.95</v>
      </c>
      <c r="D9927" s="1">
        <v>465933.44</v>
      </c>
      <c r="E9927" s="1">
        <v>942193.39</v>
      </c>
    </row>
    <row r="9928" spans="1:5">
      <c r="A9928" s="1">
        <v>2011</v>
      </c>
      <c r="B9928" s="1">
        <v>45</v>
      </c>
      <c r="C9928" s="1">
        <v>476758.41</v>
      </c>
      <c r="D9928" s="1">
        <v>465130.71</v>
      </c>
      <c r="E9928" s="1">
        <v>941889.11</v>
      </c>
    </row>
    <row r="9929" spans="1:5">
      <c r="A9929" s="1">
        <v>2011</v>
      </c>
      <c r="B9929" s="1">
        <v>46</v>
      </c>
      <c r="C9929" s="1">
        <v>479096.2</v>
      </c>
      <c r="D9929" s="1">
        <v>466440.18</v>
      </c>
      <c r="E9929" s="1">
        <v>945536.38</v>
      </c>
    </row>
    <row r="9930" spans="1:5">
      <c r="A9930" s="1">
        <v>2011</v>
      </c>
      <c r="B9930" s="1">
        <v>47</v>
      </c>
      <c r="C9930" s="1">
        <v>474238.32</v>
      </c>
      <c r="D9930" s="1">
        <v>462252.95</v>
      </c>
      <c r="E9930" s="1">
        <v>936491.27</v>
      </c>
    </row>
    <row r="9931" spans="1:5">
      <c r="A9931" s="1">
        <v>2011</v>
      </c>
      <c r="B9931" s="1">
        <v>48</v>
      </c>
      <c r="C9931" s="1">
        <v>467215.54</v>
      </c>
      <c r="D9931" s="1">
        <v>456774.74</v>
      </c>
      <c r="E9931" s="1">
        <v>923990.28</v>
      </c>
    </row>
    <row r="9932" spans="1:5">
      <c r="A9932" s="1">
        <v>2011</v>
      </c>
      <c r="B9932" s="1">
        <v>49</v>
      </c>
      <c r="C9932" s="1">
        <v>456199.42</v>
      </c>
      <c r="D9932" s="1">
        <v>447931.72</v>
      </c>
      <c r="E9932" s="1">
        <v>904131.14</v>
      </c>
    </row>
    <row r="9933" spans="1:5">
      <c r="A9933" s="1">
        <v>2011</v>
      </c>
      <c r="B9933" s="1">
        <v>50</v>
      </c>
      <c r="C9933" s="1">
        <v>441077.43</v>
      </c>
      <c r="D9933" s="1">
        <v>433506.19</v>
      </c>
      <c r="E9933" s="1">
        <v>874583.62</v>
      </c>
    </row>
    <row r="9934" spans="1:5">
      <c r="A9934" s="1">
        <v>2011</v>
      </c>
      <c r="B9934" s="1">
        <v>51</v>
      </c>
      <c r="C9934" s="1">
        <v>422600.89</v>
      </c>
      <c r="D9934" s="1">
        <v>415405.07</v>
      </c>
      <c r="E9934" s="1">
        <v>838005.96</v>
      </c>
    </row>
    <row r="9935" spans="1:5">
      <c r="A9935" s="1">
        <v>2011</v>
      </c>
      <c r="B9935" s="1">
        <v>52</v>
      </c>
      <c r="C9935" s="1">
        <v>417578.8</v>
      </c>
      <c r="D9935" s="1">
        <v>410434.77</v>
      </c>
      <c r="E9935" s="1">
        <v>828013.57</v>
      </c>
    </row>
    <row r="9936" spans="1:5">
      <c r="A9936" s="1">
        <v>2011</v>
      </c>
      <c r="B9936" s="1">
        <v>53</v>
      </c>
      <c r="C9936" s="1">
        <v>405185.2</v>
      </c>
      <c r="D9936" s="1">
        <v>398128.57</v>
      </c>
      <c r="E9936" s="1">
        <v>803313.77</v>
      </c>
    </row>
    <row r="9937" spans="1:5">
      <c r="A9937" s="1">
        <v>2011</v>
      </c>
      <c r="B9937" s="1">
        <v>54</v>
      </c>
      <c r="C9937" s="1">
        <v>391845.4</v>
      </c>
      <c r="D9937" s="1">
        <v>384569.38</v>
      </c>
      <c r="E9937" s="1">
        <v>776414.78</v>
      </c>
    </row>
    <row r="9938" spans="1:5">
      <c r="A9938" s="1">
        <v>2011</v>
      </c>
      <c r="B9938" s="1">
        <v>55</v>
      </c>
      <c r="C9938" s="1">
        <v>380222.74</v>
      </c>
      <c r="D9938" s="1">
        <v>372918.72</v>
      </c>
      <c r="E9938" s="1">
        <v>753141.47</v>
      </c>
    </row>
    <row r="9939" spans="1:5">
      <c r="A9939" s="1">
        <v>2011</v>
      </c>
      <c r="B9939" s="1">
        <v>56</v>
      </c>
      <c r="C9939" s="1">
        <v>368097.17</v>
      </c>
      <c r="D9939" s="1">
        <v>360130.89</v>
      </c>
      <c r="E9939" s="1">
        <v>728228.06</v>
      </c>
    </row>
    <row r="9940" spans="1:5">
      <c r="A9940" s="1">
        <v>2011</v>
      </c>
      <c r="B9940" s="1">
        <v>57</v>
      </c>
      <c r="C9940" s="1">
        <v>367478.58</v>
      </c>
      <c r="D9940" s="1">
        <v>358757.57</v>
      </c>
      <c r="E9940" s="1">
        <v>726236.15</v>
      </c>
    </row>
    <row r="9941" spans="1:5">
      <c r="A9941" s="1">
        <v>2011</v>
      </c>
      <c r="B9941" s="1">
        <v>58</v>
      </c>
      <c r="C9941" s="1">
        <v>363225.98</v>
      </c>
      <c r="D9941" s="1">
        <v>353980.09</v>
      </c>
      <c r="E9941" s="1">
        <v>717206.08</v>
      </c>
    </row>
    <row r="9942" spans="1:5">
      <c r="A9942" s="1">
        <v>2011</v>
      </c>
      <c r="B9942" s="1">
        <v>59</v>
      </c>
      <c r="C9942" s="1">
        <v>356661.6</v>
      </c>
      <c r="D9942" s="1">
        <v>346279.87</v>
      </c>
      <c r="E9942" s="1">
        <v>702941.47</v>
      </c>
    </row>
    <row r="9943" spans="1:5">
      <c r="A9943" s="1">
        <v>2011</v>
      </c>
      <c r="B9943" s="1">
        <v>60</v>
      </c>
      <c r="C9943" s="1">
        <v>360831.65</v>
      </c>
      <c r="D9943" s="1">
        <v>348988.12</v>
      </c>
      <c r="E9943" s="1">
        <v>709819.77</v>
      </c>
    </row>
    <row r="9944" spans="1:5">
      <c r="A9944" s="1">
        <v>2011</v>
      </c>
      <c r="B9944" s="1">
        <v>61</v>
      </c>
      <c r="C9944" s="1">
        <v>367907.04</v>
      </c>
      <c r="D9944" s="1">
        <v>354910.68</v>
      </c>
      <c r="E9944" s="1">
        <v>722817.72</v>
      </c>
    </row>
    <row r="9945" spans="1:5">
      <c r="A9945" s="1">
        <v>2011</v>
      </c>
      <c r="B9945" s="1">
        <v>62</v>
      </c>
      <c r="C9945" s="1">
        <v>379436.16</v>
      </c>
      <c r="D9945" s="1">
        <v>365600.12</v>
      </c>
      <c r="E9945" s="1">
        <v>745036.29</v>
      </c>
    </row>
    <row r="9946" spans="1:5">
      <c r="A9946" s="1">
        <v>2011</v>
      </c>
      <c r="B9946" s="1">
        <v>63</v>
      </c>
      <c r="C9946" s="1">
        <v>396398.86</v>
      </c>
      <c r="D9946" s="1">
        <v>381346.21</v>
      </c>
      <c r="E9946" s="1">
        <v>777745.07</v>
      </c>
    </row>
    <row r="9947" spans="1:5">
      <c r="A9947" s="1">
        <v>2011</v>
      </c>
      <c r="B9947" s="1">
        <v>64</v>
      </c>
      <c r="C9947" s="1">
        <v>418670.52</v>
      </c>
      <c r="D9947" s="1">
        <v>402030.57</v>
      </c>
      <c r="E9947" s="1">
        <v>820701.09</v>
      </c>
    </row>
    <row r="9948" spans="1:5">
      <c r="A9948" s="1">
        <v>2011</v>
      </c>
      <c r="B9948" s="1">
        <v>65</v>
      </c>
      <c r="C9948" s="1">
        <v>347677.48</v>
      </c>
      <c r="D9948" s="1">
        <v>332216.48</v>
      </c>
      <c r="E9948" s="1">
        <v>679893.95</v>
      </c>
    </row>
    <row r="9949" spans="1:5">
      <c r="A9949" s="1">
        <v>2011</v>
      </c>
      <c r="B9949" s="1">
        <v>66</v>
      </c>
      <c r="C9949" s="1">
        <v>331151.5</v>
      </c>
      <c r="D9949" s="1">
        <v>314786.88</v>
      </c>
      <c r="E9949" s="1">
        <v>645938.38</v>
      </c>
    </row>
    <row r="9950" spans="1:5">
      <c r="A9950" s="1">
        <v>2011</v>
      </c>
      <c r="B9950" s="1">
        <v>67</v>
      </c>
      <c r="C9950" s="1">
        <v>321877.40999999997</v>
      </c>
      <c r="D9950" s="1">
        <v>304366.94</v>
      </c>
      <c r="E9950" s="1">
        <v>626244.35</v>
      </c>
    </row>
    <row r="9951" spans="1:5">
      <c r="A9951" s="1">
        <v>2011</v>
      </c>
      <c r="B9951" s="1">
        <v>68</v>
      </c>
      <c r="C9951" s="1">
        <v>309706.96000000002</v>
      </c>
      <c r="D9951" s="1">
        <v>289777.09999999998</v>
      </c>
      <c r="E9951" s="1">
        <v>599484.06000000006</v>
      </c>
    </row>
    <row r="9952" spans="1:5">
      <c r="A9952" s="1">
        <v>2011</v>
      </c>
      <c r="B9952" s="1">
        <v>69</v>
      </c>
      <c r="C9952" s="1">
        <v>281503.51</v>
      </c>
      <c r="D9952" s="1">
        <v>259547.84</v>
      </c>
      <c r="E9952" s="1">
        <v>541051.35</v>
      </c>
    </row>
    <row r="9953" spans="1:5">
      <c r="A9953" s="1">
        <v>2011</v>
      </c>
      <c r="B9953" s="1">
        <v>70</v>
      </c>
      <c r="C9953" s="1">
        <v>260655.7</v>
      </c>
      <c r="D9953" s="1">
        <v>237511.7</v>
      </c>
      <c r="E9953" s="1">
        <v>498167.4</v>
      </c>
    </row>
    <row r="9954" spans="1:5">
      <c r="A9954" s="1">
        <v>2011</v>
      </c>
      <c r="B9954" s="1">
        <v>71</v>
      </c>
      <c r="C9954" s="1">
        <v>264362.43</v>
      </c>
      <c r="D9954" s="1">
        <v>238829.52</v>
      </c>
      <c r="E9954" s="1">
        <v>503191.95</v>
      </c>
    </row>
    <row r="9955" spans="1:5">
      <c r="A9955" s="1">
        <v>2011</v>
      </c>
      <c r="B9955" s="1">
        <v>72</v>
      </c>
      <c r="C9955" s="1">
        <v>264340.45</v>
      </c>
      <c r="D9955" s="1">
        <v>237001.86</v>
      </c>
      <c r="E9955" s="1">
        <v>501342.31</v>
      </c>
    </row>
    <row r="9956" spans="1:5">
      <c r="A9956" s="1">
        <v>2011</v>
      </c>
      <c r="B9956" s="1">
        <v>73</v>
      </c>
      <c r="C9956" s="1">
        <v>260231.39</v>
      </c>
      <c r="D9956" s="1">
        <v>231022.59</v>
      </c>
      <c r="E9956" s="1">
        <v>491253.98</v>
      </c>
    </row>
    <row r="9957" spans="1:5">
      <c r="A9957" s="1">
        <v>2011</v>
      </c>
      <c r="B9957" s="1">
        <v>74</v>
      </c>
      <c r="C9957" s="1">
        <v>249565.67</v>
      </c>
      <c r="D9957" s="1">
        <v>218050.92</v>
      </c>
      <c r="E9957" s="1">
        <v>467616.59</v>
      </c>
    </row>
    <row r="9958" spans="1:5">
      <c r="A9958" s="1">
        <v>2011</v>
      </c>
      <c r="B9958" s="1">
        <v>75</v>
      </c>
      <c r="C9958" s="1">
        <v>240174.63</v>
      </c>
      <c r="D9958" s="1">
        <v>206100.76</v>
      </c>
      <c r="E9958" s="1">
        <v>446275.39</v>
      </c>
    </row>
    <row r="9959" spans="1:5">
      <c r="A9959" s="1">
        <v>2011</v>
      </c>
      <c r="B9959" s="1">
        <v>76</v>
      </c>
      <c r="C9959" s="1">
        <v>230007.99</v>
      </c>
      <c r="D9959" s="1">
        <v>193683.29</v>
      </c>
      <c r="E9959" s="1">
        <v>423691.28</v>
      </c>
    </row>
    <row r="9960" spans="1:5">
      <c r="A9960" s="1">
        <v>2011</v>
      </c>
      <c r="B9960" s="1">
        <v>77</v>
      </c>
      <c r="C9960" s="1">
        <v>219288.65</v>
      </c>
      <c r="D9960" s="1">
        <v>180403.28</v>
      </c>
      <c r="E9960" s="1">
        <v>399691.94</v>
      </c>
    </row>
    <row r="9961" spans="1:5">
      <c r="A9961" s="1">
        <v>2011</v>
      </c>
      <c r="B9961" s="1">
        <v>78</v>
      </c>
      <c r="C9961" s="1">
        <v>211861.49</v>
      </c>
      <c r="D9961" s="1">
        <v>169576.41</v>
      </c>
      <c r="E9961" s="1">
        <v>381437.9</v>
      </c>
    </row>
    <row r="9962" spans="1:5">
      <c r="A9962" s="1">
        <v>2011</v>
      </c>
      <c r="B9962" s="1">
        <v>79</v>
      </c>
      <c r="C9962" s="1">
        <v>207411.17</v>
      </c>
      <c r="D9962" s="1">
        <v>161202.22</v>
      </c>
      <c r="E9962" s="1">
        <v>368613.39</v>
      </c>
    </row>
    <row r="9963" spans="1:5">
      <c r="A9963" s="1">
        <v>2011</v>
      </c>
      <c r="B9963" s="1">
        <v>80</v>
      </c>
      <c r="C9963" s="1">
        <v>200416.46</v>
      </c>
      <c r="D9963" s="1">
        <v>150790.39999999999</v>
      </c>
      <c r="E9963" s="1">
        <v>351206.86</v>
      </c>
    </row>
    <row r="9964" spans="1:5">
      <c r="A9964" s="1">
        <v>2011</v>
      </c>
      <c r="B9964" s="1">
        <v>81</v>
      </c>
      <c r="C9964" s="1">
        <v>189895.7</v>
      </c>
      <c r="D9964" s="1">
        <v>137180.85</v>
      </c>
      <c r="E9964" s="1">
        <v>327076.55</v>
      </c>
    </row>
    <row r="9965" spans="1:5">
      <c r="A9965" s="1">
        <v>2011</v>
      </c>
      <c r="B9965" s="1">
        <v>82</v>
      </c>
      <c r="C9965" s="1">
        <v>177281.55</v>
      </c>
      <c r="D9965" s="1">
        <v>122847.65</v>
      </c>
      <c r="E9965" s="1">
        <v>300129.2</v>
      </c>
    </row>
    <row r="9966" spans="1:5">
      <c r="A9966" s="1">
        <v>2011</v>
      </c>
      <c r="B9966" s="1">
        <v>83</v>
      </c>
      <c r="C9966" s="1">
        <v>164217.17000000001</v>
      </c>
      <c r="D9966" s="1">
        <v>109221.13</v>
      </c>
      <c r="E9966" s="1">
        <v>273438.3</v>
      </c>
    </row>
    <row r="9967" spans="1:5">
      <c r="A9967" s="1">
        <v>2011</v>
      </c>
      <c r="B9967" s="1">
        <v>84</v>
      </c>
      <c r="C9967" s="1">
        <v>152480.81</v>
      </c>
      <c r="D9967" s="1">
        <v>97618.1</v>
      </c>
      <c r="E9967" s="1">
        <v>250098.91</v>
      </c>
    </row>
    <row r="9968" spans="1:5">
      <c r="A9968" s="1">
        <v>2011</v>
      </c>
      <c r="B9968" s="1">
        <v>85</v>
      </c>
      <c r="C9968" s="1">
        <v>141629.59</v>
      </c>
      <c r="D9968" s="1">
        <v>86705.64</v>
      </c>
      <c r="E9968" s="1">
        <v>228335.23</v>
      </c>
    </row>
    <row r="9969" spans="1:5">
      <c r="A9969" s="1">
        <v>2011</v>
      </c>
      <c r="B9969" s="1">
        <v>86</v>
      </c>
      <c r="C9969" s="1">
        <v>128977.49</v>
      </c>
      <c r="D9969" s="1">
        <v>74605.440000000002</v>
      </c>
      <c r="E9969" s="1">
        <v>203582.94</v>
      </c>
    </row>
    <row r="9970" spans="1:5">
      <c r="A9970" s="1">
        <v>2011</v>
      </c>
      <c r="B9970" s="1">
        <v>87</v>
      </c>
      <c r="C9970" s="1">
        <v>117699.78</v>
      </c>
      <c r="D9970" s="1">
        <v>63459.79</v>
      </c>
      <c r="E9970" s="1">
        <v>181159.56</v>
      </c>
    </row>
    <row r="9971" spans="1:5">
      <c r="A9971" s="1">
        <v>2011</v>
      </c>
      <c r="B9971" s="1">
        <v>88</v>
      </c>
      <c r="C9971" s="1">
        <v>106622.45</v>
      </c>
      <c r="D9971" s="1">
        <v>53491.82</v>
      </c>
      <c r="E9971" s="1">
        <v>160114.26999999999</v>
      </c>
    </row>
    <row r="9972" spans="1:5">
      <c r="A9972" s="1">
        <v>2011</v>
      </c>
      <c r="B9972" s="1">
        <v>89</v>
      </c>
      <c r="C9972" s="1">
        <v>96505.18</v>
      </c>
      <c r="D9972" s="1">
        <v>45409.96</v>
      </c>
      <c r="E9972" s="1">
        <v>141915.14000000001</v>
      </c>
    </row>
    <row r="9973" spans="1:5">
      <c r="A9973" s="1">
        <v>2011</v>
      </c>
      <c r="B9973" s="1">
        <v>90</v>
      </c>
      <c r="C9973" s="1">
        <v>89417.8</v>
      </c>
      <c r="D9973" s="1">
        <v>39134.339999999997</v>
      </c>
      <c r="E9973" s="1">
        <v>128552.14</v>
      </c>
    </row>
    <row r="9974" spans="1:5">
      <c r="A9974" s="1">
        <v>2011</v>
      </c>
      <c r="B9974" s="1">
        <v>91</v>
      </c>
      <c r="C9974" s="1">
        <v>69315.58</v>
      </c>
      <c r="D9974" s="1">
        <v>28233.73</v>
      </c>
      <c r="E9974" s="1">
        <v>97549.31</v>
      </c>
    </row>
    <row r="9975" spans="1:5">
      <c r="A9975" s="1">
        <v>2011</v>
      </c>
      <c r="B9975" s="1">
        <v>92</v>
      </c>
      <c r="C9975" s="1">
        <v>45263.15</v>
      </c>
      <c r="D9975" s="1">
        <v>17035.650000000001</v>
      </c>
      <c r="E9975" s="1">
        <v>62298.79</v>
      </c>
    </row>
    <row r="9976" spans="1:5">
      <c r="A9976" s="1">
        <v>2011</v>
      </c>
      <c r="B9976" s="1">
        <v>93</v>
      </c>
      <c r="C9976" s="1">
        <v>33975.980000000003</v>
      </c>
      <c r="D9976" s="1">
        <v>11677.47</v>
      </c>
      <c r="E9976" s="1">
        <v>45653.45</v>
      </c>
    </row>
    <row r="9977" spans="1:5">
      <c r="A9977" s="1">
        <v>2011</v>
      </c>
      <c r="B9977" s="1">
        <v>94</v>
      </c>
      <c r="C9977" s="1">
        <v>28759.05</v>
      </c>
      <c r="D9977" s="1">
        <v>9036.77</v>
      </c>
      <c r="E9977" s="1">
        <v>37795.82</v>
      </c>
    </row>
    <row r="9978" spans="1:5">
      <c r="A9978" s="1">
        <v>2011</v>
      </c>
      <c r="B9978" s="1">
        <v>95</v>
      </c>
      <c r="C9978" s="1">
        <v>23889.99</v>
      </c>
      <c r="D9978" s="1">
        <v>6977.18</v>
      </c>
      <c r="E9978" s="1">
        <v>30867.17</v>
      </c>
    </row>
    <row r="9979" spans="1:5">
      <c r="A9979" s="1">
        <v>2011</v>
      </c>
      <c r="B9979" s="1">
        <v>96</v>
      </c>
      <c r="C9979" s="1">
        <v>18588.52</v>
      </c>
      <c r="D9979" s="1">
        <v>4975.26</v>
      </c>
      <c r="E9979" s="1">
        <v>23563.78</v>
      </c>
    </row>
    <row r="9980" spans="1:5">
      <c r="A9980" s="1">
        <v>2011</v>
      </c>
      <c r="B9980" s="1">
        <v>97</v>
      </c>
      <c r="C9980" s="1">
        <v>13863.77</v>
      </c>
      <c r="D9980" s="1">
        <v>3314.14</v>
      </c>
      <c r="E9980" s="1">
        <v>17177.91</v>
      </c>
    </row>
    <row r="9981" spans="1:5">
      <c r="A9981" s="1">
        <v>2011</v>
      </c>
      <c r="B9981" s="1">
        <v>98</v>
      </c>
      <c r="C9981" s="1">
        <v>9624.4500000000007</v>
      </c>
      <c r="D9981" s="1">
        <v>2100.27</v>
      </c>
      <c r="E9981" s="1">
        <v>11724.72</v>
      </c>
    </row>
    <row r="9982" spans="1:5">
      <c r="A9982" s="1">
        <v>2011</v>
      </c>
      <c r="B9982" s="1">
        <v>99</v>
      </c>
      <c r="C9982" s="1">
        <v>6369.41</v>
      </c>
      <c r="D9982" s="1">
        <v>1283.29</v>
      </c>
      <c r="E9982" s="1">
        <v>7652.7</v>
      </c>
    </row>
    <row r="9983" spans="1:5">
      <c r="A9983" s="1">
        <v>2011</v>
      </c>
      <c r="B9983" s="1">
        <v>100</v>
      </c>
      <c r="C9983" s="1">
        <v>4043.93</v>
      </c>
      <c r="D9983" s="1">
        <v>724.4</v>
      </c>
      <c r="E9983" s="1">
        <v>4768.33</v>
      </c>
    </row>
    <row r="9984" spans="1:5">
      <c r="A9984" s="1">
        <v>2011</v>
      </c>
      <c r="B9984" s="1">
        <v>101</v>
      </c>
      <c r="C9984" s="1">
        <v>2511.44</v>
      </c>
      <c r="D9984" s="1">
        <v>392.16</v>
      </c>
      <c r="E9984" s="1">
        <v>2903.6</v>
      </c>
    </row>
    <row r="9985" spans="1:5">
      <c r="A9985" s="1">
        <v>2011</v>
      </c>
      <c r="B9985" s="1">
        <v>102</v>
      </c>
      <c r="C9985" s="1">
        <v>1526.31</v>
      </c>
      <c r="D9985" s="1">
        <v>214.3</v>
      </c>
      <c r="E9985" s="1">
        <v>1740.61</v>
      </c>
    </row>
    <row r="9986" spans="1:5">
      <c r="A9986" s="1">
        <v>2011</v>
      </c>
      <c r="B9986" s="1">
        <v>103</v>
      </c>
      <c r="C9986" s="1">
        <v>894.3</v>
      </c>
      <c r="D9986" s="1">
        <v>122.29</v>
      </c>
      <c r="E9986" s="1">
        <v>1016.59</v>
      </c>
    </row>
    <row r="9987" spans="1:5">
      <c r="A9987" s="1">
        <v>2011</v>
      </c>
      <c r="B9987" s="1">
        <v>104</v>
      </c>
      <c r="C9987" s="1">
        <v>507.87</v>
      </c>
      <c r="D9987" s="1">
        <v>62.58</v>
      </c>
      <c r="E9987" s="1">
        <v>570.45000000000005</v>
      </c>
    </row>
    <row r="9988" spans="1:5">
      <c r="A9988" s="1">
        <v>2011</v>
      </c>
      <c r="B9988" s="1">
        <v>105</v>
      </c>
      <c r="C9988" s="1">
        <v>275.82</v>
      </c>
      <c r="D9988" s="1">
        <v>28.46</v>
      </c>
      <c r="E9988" s="1">
        <v>304.27999999999997</v>
      </c>
    </row>
    <row r="9989" spans="1:5">
      <c r="A9989" s="1">
        <v>2011</v>
      </c>
      <c r="B9989" s="1">
        <v>106</v>
      </c>
      <c r="C9989" s="1">
        <v>140.34</v>
      </c>
      <c r="D9989" s="1">
        <v>13.68</v>
      </c>
      <c r="E9989" s="1">
        <v>154.02000000000001</v>
      </c>
    </row>
    <row r="9990" spans="1:5">
      <c r="A9990" s="1">
        <v>2011</v>
      </c>
      <c r="B9990" s="1">
        <v>107</v>
      </c>
      <c r="C9990" s="1">
        <v>73.510000000000005</v>
      </c>
      <c r="D9990" s="1">
        <v>7.72</v>
      </c>
      <c r="E9990" s="1">
        <v>81.23</v>
      </c>
    </row>
    <row r="9991" spans="1:5">
      <c r="A9991" s="1">
        <v>2011</v>
      </c>
      <c r="B9991" s="1">
        <v>108</v>
      </c>
      <c r="C9991" s="1">
        <v>34.409999999999997</v>
      </c>
      <c r="D9991" s="1">
        <v>3.63</v>
      </c>
      <c r="E9991" s="1">
        <v>38.04</v>
      </c>
    </row>
    <row r="9992" spans="1:5">
      <c r="A9992" s="1">
        <v>2011</v>
      </c>
      <c r="B9992" s="1">
        <v>109</v>
      </c>
      <c r="C9992" s="1">
        <v>16.34</v>
      </c>
      <c r="D9992" s="1">
        <v>1.1299999999999999</v>
      </c>
      <c r="E9992" s="1">
        <v>17.46</v>
      </c>
    </row>
    <row r="9993" spans="1:5">
      <c r="A9993" s="1">
        <v>2011</v>
      </c>
      <c r="B9993" s="1" t="s">
        <v>121</v>
      </c>
      <c r="C9993" s="1">
        <v>11.12</v>
      </c>
      <c r="D9993" s="1">
        <v>0.42</v>
      </c>
      <c r="E9993" s="1">
        <v>11.54</v>
      </c>
    </row>
    <row r="9994" spans="1:5">
      <c r="A9994" s="1">
        <v>2012</v>
      </c>
      <c r="B9994" s="1">
        <v>0</v>
      </c>
      <c r="C9994" s="1">
        <v>392076.9</v>
      </c>
      <c r="D9994" s="1">
        <v>412258.77</v>
      </c>
      <c r="E9994" s="1">
        <v>804335.67</v>
      </c>
    </row>
    <row r="9995" spans="1:5">
      <c r="A9995" s="1">
        <v>2012</v>
      </c>
      <c r="B9995" s="1">
        <v>1</v>
      </c>
      <c r="C9995" s="1">
        <v>392626.14</v>
      </c>
      <c r="D9995" s="1">
        <v>412236.17</v>
      </c>
      <c r="E9995" s="1">
        <v>804862.32</v>
      </c>
    </row>
    <row r="9996" spans="1:5">
      <c r="A9996" s="1">
        <v>2012</v>
      </c>
      <c r="B9996" s="1">
        <v>2</v>
      </c>
      <c r="C9996" s="1">
        <v>387541.86</v>
      </c>
      <c r="D9996" s="1">
        <v>405995.28</v>
      </c>
      <c r="E9996" s="1">
        <v>793537.15</v>
      </c>
    </row>
    <row r="9997" spans="1:5">
      <c r="A9997" s="1">
        <v>2012</v>
      </c>
      <c r="B9997" s="1">
        <v>3</v>
      </c>
      <c r="C9997" s="1">
        <v>383970.79</v>
      </c>
      <c r="D9997" s="1">
        <v>401841.87</v>
      </c>
      <c r="E9997" s="1">
        <v>785812.67</v>
      </c>
    </row>
    <row r="9998" spans="1:5">
      <c r="A9998" s="1">
        <v>2012</v>
      </c>
      <c r="B9998" s="1">
        <v>4</v>
      </c>
      <c r="C9998" s="1">
        <v>385138.01</v>
      </c>
      <c r="D9998" s="1">
        <v>403647.35</v>
      </c>
      <c r="E9998" s="1">
        <v>788785.35</v>
      </c>
    </row>
    <row r="9999" spans="1:5">
      <c r="A9999" s="1">
        <v>2012</v>
      </c>
      <c r="B9999" s="1">
        <v>5</v>
      </c>
      <c r="C9999" s="1">
        <v>375237.84</v>
      </c>
      <c r="D9999" s="1">
        <v>393492.68</v>
      </c>
      <c r="E9999" s="1">
        <v>768730.52</v>
      </c>
    </row>
    <row r="10000" spans="1:5">
      <c r="A10000" s="1">
        <v>2012</v>
      </c>
      <c r="B10000" s="1">
        <v>6</v>
      </c>
      <c r="C10000" s="1">
        <v>364096.75</v>
      </c>
      <c r="D10000" s="1">
        <v>381764.98</v>
      </c>
      <c r="E10000" s="1">
        <v>745861.72</v>
      </c>
    </row>
    <row r="10001" spans="1:5">
      <c r="A10001" s="1">
        <v>2012</v>
      </c>
      <c r="B10001" s="1">
        <v>7</v>
      </c>
      <c r="C10001" s="1">
        <v>354444.43</v>
      </c>
      <c r="D10001" s="1">
        <v>371843.93</v>
      </c>
      <c r="E10001" s="1">
        <v>726288.36</v>
      </c>
    </row>
    <row r="10002" spans="1:5">
      <c r="A10002" s="1">
        <v>2012</v>
      </c>
      <c r="B10002" s="1">
        <v>8</v>
      </c>
      <c r="C10002" s="1">
        <v>345686.28</v>
      </c>
      <c r="D10002" s="1">
        <v>363101.07</v>
      </c>
      <c r="E10002" s="1">
        <v>708787.35</v>
      </c>
    </row>
    <row r="10003" spans="1:5">
      <c r="A10003" s="1">
        <v>2012</v>
      </c>
      <c r="B10003" s="1">
        <v>9</v>
      </c>
      <c r="C10003" s="1">
        <v>337720.83</v>
      </c>
      <c r="D10003" s="1">
        <v>355118.68</v>
      </c>
      <c r="E10003" s="1">
        <v>692839.51</v>
      </c>
    </row>
    <row r="10004" spans="1:5">
      <c r="A10004" s="1">
        <v>2012</v>
      </c>
      <c r="B10004" s="1">
        <v>10</v>
      </c>
      <c r="C10004" s="1">
        <v>333532.49</v>
      </c>
      <c r="D10004" s="1">
        <v>349670.37</v>
      </c>
      <c r="E10004" s="1">
        <v>683202.86</v>
      </c>
    </row>
    <row r="10005" spans="1:5">
      <c r="A10005" s="1">
        <v>2012</v>
      </c>
      <c r="B10005" s="1">
        <v>11</v>
      </c>
      <c r="C10005" s="1">
        <v>340512.31</v>
      </c>
      <c r="D10005" s="1">
        <v>356442.76</v>
      </c>
      <c r="E10005" s="1">
        <v>696955.07</v>
      </c>
    </row>
    <row r="10006" spans="1:5">
      <c r="A10006" s="1">
        <v>2012</v>
      </c>
      <c r="B10006" s="1">
        <v>12</v>
      </c>
      <c r="C10006" s="1">
        <v>348578.06</v>
      </c>
      <c r="D10006" s="1">
        <v>365560.66</v>
      </c>
      <c r="E10006" s="1">
        <v>714138.72</v>
      </c>
    </row>
    <row r="10007" spans="1:5">
      <c r="A10007" s="1">
        <v>2012</v>
      </c>
      <c r="B10007" s="1">
        <v>13</v>
      </c>
      <c r="C10007" s="1">
        <v>357807.21</v>
      </c>
      <c r="D10007" s="1">
        <v>375471.37</v>
      </c>
      <c r="E10007" s="1">
        <v>733278.59</v>
      </c>
    </row>
    <row r="10008" spans="1:5">
      <c r="A10008" s="1">
        <v>2012</v>
      </c>
      <c r="B10008" s="1">
        <v>14</v>
      </c>
      <c r="C10008" s="1">
        <v>364949.35</v>
      </c>
      <c r="D10008" s="1">
        <v>382623.66</v>
      </c>
      <c r="E10008" s="1">
        <v>747573.01</v>
      </c>
    </row>
    <row r="10009" spans="1:5">
      <c r="A10009" s="1">
        <v>2012</v>
      </c>
      <c r="B10009" s="1">
        <v>15</v>
      </c>
      <c r="C10009" s="1">
        <v>374298.42</v>
      </c>
      <c r="D10009" s="1">
        <v>393840.68</v>
      </c>
      <c r="E10009" s="1">
        <v>768139.1</v>
      </c>
    </row>
    <row r="10010" spans="1:5">
      <c r="A10010" s="1">
        <v>2012</v>
      </c>
      <c r="B10010" s="1">
        <v>16</v>
      </c>
      <c r="C10010" s="1">
        <v>370520.55</v>
      </c>
      <c r="D10010" s="1">
        <v>391511.48</v>
      </c>
      <c r="E10010" s="1">
        <v>762032.03</v>
      </c>
    </row>
    <row r="10011" spans="1:5">
      <c r="A10011" s="1">
        <v>2012</v>
      </c>
      <c r="B10011" s="1">
        <v>17</v>
      </c>
      <c r="C10011" s="1">
        <v>377082.5</v>
      </c>
      <c r="D10011" s="1">
        <v>398006.38</v>
      </c>
      <c r="E10011" s="1">
        <v>775088.88</v>
      </c>
    </row>
    <row r="10012" spans="1:5">
      <c r="A10012" s="1">
        <v>2012</v>
      </c>
      <c r="B10012" s="1">
        <v>18</v>
      </c>
      <c r="C10012" s="1">
        <v>391216.86</v>
      </c>
      <c r="D10012" s="1">
        <v>410495.42</v>
      </c>
      <c r="E10012" s="1">
        <v>801712.28</v>
      </c>
    </row>
    <row r="10013" spans="1:5">
      <c r="A10013" s="1">
        <v>2012</v>
      </c>
      <c r="B10013" s="1">
        <v>19</v>
      </c>
      <c r="C10013" s="1">
        <v>402693.26</v>
      </c>
      <c r="D10013" s="1">
        <v>416580.34</v>
      </c>
      <c r="E10013" s="1">
        <v>819273.6</v>
      </c>
    </row>
    <row r="10014" spans="1:5">
      <c r="A10014" s="1">
        <v>2012</v>
      </c>
      <c r="B10014" s="1">
        <v>20</v>
      </c>
      <c r="C10014" s="1">
        <v>420973.69</v>
      </c>
      <c r="D10014" s="1">
        <v>432589.43</v>
      </c>
      <c r="E10014" s="1">
        <v>853563.12</v>
      </c>
    </row>
    <row r="10015" spans="1:5">
      <c r="A10015" s="1">
        <v>2012</v>
      </c>
      <c r="B10015" s="1">
        <v>21</v>
      </c>
      <c r="C10015" s="1">
        <v>428400.15</v>
      </c>
      <c r="D10015" s="1">
        <v>441911.84</v>
      </c>
      <c r="E10015" s="1">
        <v>870311.99</v>
      </c>
    </row>
    <row r="10016" spans="1:5">
      <c r="A10016" s="1">
        <v>2012</v>
      </c>
      <c r="B10016" s="1">
        <v>22</v>
      </c>
      <c r="C10016" s="1">
        <v>429107.32</v>
      </c>
      <c r="D10016" s="1">
        <v>437195.74</v>
      </c>
      <c r="E10016" s="1">
        <v>866303.06</v>
      </c>
    </row>
    <row r="10017" spans="1:5">
      <c r="A10017" s="1">
        <v>2012</v>
      </c>
      <c r="B10017" s="1">
        <v>23</v>
      </c>
      <c r="C10017" s="1">
        <v>433926.51</v>
      </c>
      <c r="D10017" s="1">
        <v>434056.39</v>
      </c>
      <c r="E10017" s="1">
        <v>867982.9</v>
      </c>
    </row>
    <row r="10018" spans="1:5">
      <c r="A10018" s="1">
        <v>2012</v>
      </c>
      <c r="B10018" s="1">
        <v>24</v>
      </c>
      <c r="C10018" s="1">
        <v>434227.9</v>
      </c>
      <c r="D10018" s="1">
        <v>429848.69</v>
      </c>
      <c r="E10018" s="1">
        <v>864076.59</v>
      </c>
    </row>
    <row r="10019" spans="1:5">
      <c r="A10019" s="1">
        <v>2012</v>
      </c>
      <c r="B10019" s="1">
        <v>25</v>
      </c>
      <c r="C10019" s="1">
        <v>431067.9</v>
      </c>
      <c r="D10019" s="1">
        <v>423140.75</v>
      </c>
      <c r="E10019" s="1">
        <v>854208.64</v>
      </c>
    </row>
    <row r="10020" spans="1:5">
      <c r="A10020" s="1">
        <v>2012</v>
      </c>
      <c r="B10020" s="1">
        <v>26</v>
      </c>
      <c r="C10020" s="1">
        <v>433723.26</v>
      </c>
      <c r="D10020" s="1">
        <v>427534.73</v>
      </c>
      <c r="E10020" s="1">
        <v>861257.98</v>
      </c>
    </row>
    <row r="10021" spans="1:5">
      <c r="A10021" s="1">
        <v>2012</v>
      </c>
      <c r="B10021" s="1">
        <v>27</v>
      </c>
      <c r="C10021" s="1">
        <v>437900.54</v>
      </c>
      <c r="D10021" s="1">
        <v>433250.27</v>
      </c>
      <c r="E10021" s="1">
        <v>871150.81</v>
      </c>
    </row>
    <row r="10022" spans="1:5">
      <c r="A10022" s="1">
        <v>2012</v>
      </c>
      <c r="B10022" s="1">
        <v>28</v>
      </c>
      <c r="C10022" s="1">
        <v>432025.4</v>
      </c>
      <c r="D10022" s="1">
        <v>425238.47</v>
      </c>
      <c r="E10022" s="1">
        <v>857263.87</v>
      </c>
    </row>
    <row r="10023" spans="1:5">
      <c r="A10023" s="1">
        <v>2012</v>
      </c>
      <c r="B10023" s="1">
        <v>29</v>
      </c>
      <c r="C10023" s="1">
        <v>436233.81</v>
      </c>
      <c r="D10023" s="1">
        <v>427283.68</v>
      </c>
      <c r="E10023" s="1">
        <v>863517.49</v>
      </c>
    </row>
    <row r="10024" spans="1:5">
      <c r="A10024" s="1">
        <v>2012</v>
      </c>
      <c r="B10024" s="1">
        <v>30</v>
      </c>
      <c r="C10024" s="1">
        <v>438077.66</v>
      </c>
      <c r="D10024" s="1">
        <v>428792.15</v>
      </c>
      <c r="E10024" s="1">
        <v>866869.81</v>
      </c>
    </row>
    <row r="10025" spans="1:5">
      <c r="A10025" s="1">
        <v>2012</v>
      </c>
      <c r="B10025" s="1">
        <v>31</v>
      </c>
      <c r="C10025" s="1">
        <v>441039.44</v>
      </c>
      <c r="D10025" s="1">
        <v>433339.9</v>
      </c>
      <c r="E10025" s="1">
        <v>874379.33</v>
      </c>
    </row>
    <row r="10026" spans="1:5">
      <c r="A10026" s="1">
        <v>2012</v>
      </c>
      <c r="B10026" s="1">
        <v>32</v>
      </c>
      <c r="C10026" s="1">
        <v>437070.88</v>
      </c>
      <c r="D10026" s="1">
        <v>431846.3</v>
      </c>
      <c r="E10026" s="1">
        <v>868917.18</v>
      </c>
    </row>
    <row r="10027" spans="1:5">
      <c r="A10027" s="1">
        <v>2012</v>
      </c>
      <c r="B10027" s="1">
        <v>33</v>
      </c>
      <c r="C10027" s="1">
        <v>423720.25</v>
      </c>
      <c r="D10027" s="1">
        <v>420755.7</v>
      </c>
      <c r="E10027" s="1">
        <v>844475.95</v>
      </c>
    </row>
    <row r="10028" spans="1:5">
      <c r="A10028" s="1">
        <v>2012</v>
      </c>
      <c r="B10028" s="1">
        <v>34</v>
      </c>
      <c r="C10028" s="1">
        <v>397196.25</v>
      </c>
      <c r="D10028" s="1">
        <v>395613.8</v>
      </c>
      <c r="E10028" s="1">
        <v>792810.04</v>
      </c>
    </row>
    <row r="10029" spans="1:5">
      <c r="A10029" s="1">
        <v>2012</v>
      </c>
      <c r="B10029" s="1">
        <v>35</v>
      </c>
      <c r="C10029" s="1">
        <v>388789.22</v>
      </c>
      <c r="D10029" s="1">
        <v>387276.97</v>
      </c>
      <c r="E10029" s="1">
        <v>776066.19</v>
      </c>
    </row>
    <row r="10030" spans="1:5">
      <c r="A10030" s="1">
        <v>2012</v>
      </c>
      <c r="B10030" s="1">
        <v>36</v>
      </c>
      <c r="C10030" s="1">
        <v>397295.58</v>
      </c>
      <c r="D10030" s="1">
        <v>394400.48</v>
      </c>
      <c r="E10030" s="1">
        <v>791696.06</v>
      </c>
    </row>
    <row r="10031" spans="1:5">
      <c r="A10031" s="1">
        <v>2012</v>
      </c>
      <c r="B10031" s="1">
        <v>37</v>
      </c>
      <c r="C10031" s="1">
        <v>406436.91</v>
      </c>
      <c r="D10031" s="1">
        <v>401836.51</v>
      </c>
      <c r="E10031" s="1">
        <v>808273.42</v>
      </c>
    </row>
    <row r="10032" spans="1:5">
      <c r="A10032" s="1">
        <v>2012</v>
      </c>
      <c r="B10032" s="1">
        <v>38</v>
      </c>
      <c r="C10032" s="1">
        <v>415229.1</v>
      </c>
      <c r="D10032" s="1">
        <v>409718.07</v>
      </c>
      <c r="E10032" s="1">
        <v>824947.16</v>
      </c>
    </row>
    <row r="10033" spans="1:5">
      <c r="A10033" s="1">
        <v>2012</v>
      </c>
      <c r="B10033" s="1">
        <v>39</v>
      </c>
      <c r="C10033" s="1">
        <v>432543.99</v>
      </c>
      <c r="D10033" s="1">
        <v>426473.79</v>
      </c>
      <c r="E10033" s="1">
        <v>859017.79</v>
      </c>
    </row>
    <row r="10034" spans="1:5">
      <c r="A10034" s="1">
        <v>2012</v>
      </c>
      <c r="B10034" s="1">
        <v>40</v>
      </c>
      <c r="C10034" s="1">
        <v>448939.27</v>
      </c>
      <c r="D10034" s="1">
        <v>440696.12</v>
      </c>
      <c r="E10034" s="1">
        <v>889635.39</v>
      </c>
    </row>
    <row r="10035" spans="1:5">
      <c r="A10035" s="1">
        <v>2012</v>
      </c>
      <c r="B10035" s="1">
        <v>41</v>
      </c>
      <c r="C10035" s="1">
        <v>466628.44</v>
      </c>
      <c r="D10035" s="1">
        <v>454986.74</v>
      </c>
      <c r="E10035" s="1">
        <v>921615.17</v>
      </c>
    </row>
    <row r="10036" spans="1:5">
      <c r="A10036" s="1">
        <v>2012</v>
      </c>
      <c r="B10036" s="1">
        <v>42</v>
      </c>
      <c r="C10036" s="1">
        <v>459035.87</v>
      </c>
      <c r="D10036" s="1">
        <v>446562.61</v>
      </c>
      <c r="E10036" s="1">
        <v>905598.49</v>
      </c>
    </row>
    <row r="10037" spans="1:5">
      <c r="A10037" s="1">
        <v>2012</v>
      </c>
      <c r="B10037" s="1">
        <v>43</v>
      </c>
      <c r="C10037" s="1">
        <v>470346.35</v>
      </c>
      <c r="D10037" s="1">
        <v>457791.01</v>
      </c>
      <c r="E10037" s="1">
        <v>928137.37</v>
      </c>
    </row>
    <row r="10038" spans="1:5">
      <c r="A10038" s="1">
        <v>2012</v>
      </c>
      <c r="B10038" s="1">
        <v>44</v>
      </c>
      <c r="C10038" s="1">
        <v>470496.77</v>
      </c>
      <c r="D10038" s="1">
        <v>458980.19</v>
      </c>
      <c r="E10038" s="1">
        <v>929476.96</v>
      </c>
    </row>
    <row r="10039" spans="1:5">
      <c r="A10039" s="1">
        <v>2012</v>
      </c>
      <c r="B10039" s="1">
        <v>45</v>
      </c>
      <c r="C10039" s="1">
        <v>476793</v>
      </c>
      <c r="D10039" s="1">
        <v>465943.28</v>
      </c>
      <c r="E10039" s="1">
        <v>942736.28</v>
      </c>
    </row>
    <row r="10040" spans="1:5">
      <c r="A10040" s="1">
        <v>2012</v>
      </c>
      <c r="B10040" s="1">
        <v>46</v>
      </c>
      <c r="C10040" s="1">
        <v>477168.73</v>
      </c>
      <c r="D10040" s="1">
        <v>464977.42</v>
      </c>
      <c r="E10040" s="1">
        <v>942146.14</v>
      </c>
    </row>
    <row r="10041" spans="1:5">
      <c r="A10041" s="1">
        <v>2012</v>
      </c>
      <c r="B10041" s="1">
        <v>47</v>
      </c>
      <c r="C10041" s="1">
        <v>479343.99</v>
      </c>
      <c r="D10041" s="1">
        <v>466393.2</v>
      </c>
      <c r="E10041" s="1">
        <v>945737.19</v>
      </c>
    </row>
    <row r="10042" spans="1:5">
      <c r="A10042" s="1">
        <v>2012</v>
      </c>
      <c r="B10042" s="1">
        <v>48</v>
      </c>
      <c r="C10042" s="1">
        <v>474314.3</v>
      </c>
      <c r="D10042" s="1">
        <v>462117.38</v>
      </c>
      <c r="E10042" s="1">
        <v>936431.68</v>
      </c>
    </row>
    <row r="10043" spans="1:5">
      <c r="A10043" s="1">
        <v>2012</v>
      </c>
      <c r="B10043" s="1">
        <v>49</v>
      </c>
      <c r="C10043" s="1">
        <v>467124.14</v>
      </c>
      <c r="D10043" s="1">
        <v>456443.4</v>
      </c>
      <c r="E10043" s="1">
        <v>923567.54</v>
      </c>
    </row>
    <row r="10044" spans="1:5">
      <c r="A10044" s="1">
        <v>2012</v>
      </c>
      <c r="B10044" s="1">
        <v>50</v>
      </c>
      <c r="C10044" s="1">
        <v>456195.71</v>
      </c>
      <c r="D10044" s="1">
        <v>447209.72</v>
      </c>
      <c r="E10044" s="1">
        <v>903405.43</v>
      </c>
    </row>
    <row r="10045" spans="1:5">
      <c r="A10045" s="1">
        <v>2012</v>
      </c>
      <c r="B10045" s="1">
        <v>51</v>
      </c>
      <c r="C10045" s="1">
        <v>440840.54</v>
      </c>
      <c r="D10045" s="1">
        <v>432816.03</v>
      </c>
      <c r="E10045" s="1">
        <v>873656.58</v>
      </c>
    </row>
    <row r="10046" spans="1:5">
      <c r="A10046" s="1">
        <v>2012</v>
      </c>
      <c r="B10046" s="1">
        <v>52</v>
      </c>
      <c r="C10046" s="1">
        <v>422322.68</v>
      </c>
      <c r="D10046" s="1">
        <v>414618.15</v>
      </c>
      <c r="E10046" s="1">
        <v>836940.83</v>
      </c>
    </row>
    <row r="10047" spans="1:5">
      <c r="A10047" s="1">
        <v>2012</v>
      </c>
      <c r="B10047" s="1">
        <v>53</v>
      </c>
      <c r="C10047" s="1">
        <v>417169.73</v>
      </c>
      <c r="D10047" s="1">
        <v>409358.46</v>
      </c>
      <c r="E10047" s="1">
        <v>826528.19</v>
      </c>
    </row>
    <row r="10048" spans="1:5">
      <c r="A10048" s="1">
        <v>2012</v>
      </c>
      <c r="B10048" s="1">
        <v>54</v>
      </c>
      <c r="C10048" s="1">
        <v>404649.97</v>
      </c>
      <c r="D10048" s="1">
        <v>396856.61</v>
      </c>
      <c r="E10048" s="1">
        <v>801506.59</v>
      </c>
    </row>
    <row r="10049" spans="1:5">
      <c r="A10049" s="1">
        <v>2012</v>
      </c>
      <c r="B10049" s="1">
        <v>55</v>
      </c>
      <c r="C10049" s="1">
        <v>391067.84</v>
      </c>
      <c r="D10049" s="1">
        <v>383212.04</v>
      </c>
      <c r="E10049" s="1">
        <v>774279.88</v>
      </c>
    </row>
    <row r="10050" spans="1:5">
      <c r="A10050" s="1">
        <v>2012</v>
      </c>
      <c r="B10050" s="1">
        <v>56</v>
      </c>
      <c r="C10050" s="1">
        <v>379166.27</v>
      </c>
      <c r="D10050" s="1">
        <v>371226.5</v>
      </c>
      <c r="E10050" s="1">
        <v>750392.78</v>
      </c>
    </row>
    <row r="10051" spans="1:5">
      <c r="A10051" s="1">
        <v>2012</v>
      </c>
      <c r="B10051" s="1">
        <v>57</v>
      </c>
      <c r="C10051" s="1">
        <v>366972.84</v>
      </c>
      <c r="D10051" s="1">
        <v>358387.91</v>
      </c>
      <c r="E10051" s="1">
        <v>725360.76</v>
      </c>
    </row>
    <row r="10052" spans="1:5">
      <c r="A10052" s="1">
        <v>2012</v>
      </c>
      <c r="B10052" s="1">
        <v>58</v>
      </c>
      <c r="C10052" s="1">
        <v>366230.55</v>
      </c>
      <c r="D10052" s="1">
        <v>356795.75</v>
      </c>
      <c r="E10052" s="1">
        <v>723026.3</v>
      </c>
    </row>
    <row r="10053" spans="1:5">
      <c r="A10053" s="1">
        <v>2012</v>
      </c>
      <c r="B10053" s="1">
        <v>59</v>
      </c>
      <c r="C10053" s="1">
        <v>361759.71</v>
      </c>
      <c r="D10053" s="1">
        <v>351641.41</v>
      </c>
      <c r="E10053" s="1">
        <v>713401.12</v>
      </c>
    </row>
    <row r="10054" spans="1:5">
      <c r="A10054" s="1">
        <v>2012</v>
      </c>
      <c r="B10054" s="1">
        <v>60</v>
      </c>
      <c r="C10054" s="1">
        <v>355019.65</v>
      </c>
      <c r="D10054" s="1">
        <v>343771.58</v>
      </c>
      <c r="E10054" s="1">
        <v>698791.22</v>
      </c>
    </row>
    <row r="10055" spans="1:5">
      <c r="A10055" s="1">
        <v>2012</v>
      </c>
      <c r="B10055" s="1">
        <v>61</v>
      </c>
      <c r="C10055" s="1">
        <v>358950.17</v>
      </c>
      <c r="D10055" s="1">
        <v>346184.43</v>
      </c>
      <c r="E10055" s="1">
        <v>705134.6</v>
      </c>
    </row>
    <row r="10056" spans="1:5">
      <c r="A10056" s="1">
        <v>2012</v>
      </c>
      <c r="B10056" s="1">
        <v>62</v>
      </c>
      <c r="C10056" s="1">
        <v>365787.72</v>
      </c>
      <c r="D10056" s="1">
        <v>351738.51</v>
      </c>
      <c r="E10056" s="1">
        <v>717526.24</v>
      </c>
    </row>
    <row r="10057" spans="1:5">
      <c r="A10057" s="1">
        <v>2012</v>
      </c>
      <c r="B10057" s="1">
        <v>63</v>
      </c>
      <c r="C10057" s="1">
        <v>376989.54</v>
      </c>
      <c r="D10057" s="1">
        <v>361849</v>
      </c>
      <c r="E10057" s="1">
        <v>738838.54</v>
      </c>
    </row>
    <row r="10058" spans="1:5">
      <c r="A10058" s="1">
        <v>2012</v>
      </c>
      <c r="B10058" s="1">
        <v>64</v>
      </c>
      <c r="C10058" s="1">
        <v>393979.62</v>
      </c>
      <c r="D10058" s="1">
        <v>377612.73</v>
      </c>
      <c r="E10058" s="1">
        <v>771592.34</v>
      </c>
    </row>
    <row r="10059" spans="1:5">
      <c r="A10059" s="1">
        <v>2012</v>
      </c>
      <c r="B10059" s="1">
        <v>65</v>
      </c>
      <c r="C10059" s="1">
        <v>415475.14</v>
      </c>
      <c r="D10059" s="1">
        <v>397191.48</v>
      </c>
      <c r="E10059" s="1">
        <v>812666.62</v>
      </c>
    </row>
    <row r="10060" spans="1:5">
      <c r="A10060" s="1">
        <v>2012</v>
      </c>
      <c r="B10060" s="1">
        <v>66</v>
      </c>
      <c r="C10060" s="1">
        <v>344653.77</v>
      </c>
      <c r="D10060" s="1">
        <v>327798.74</v>
      </c>
      <c r="E10060" s="1">
        <v>672452.5</v>
      </c>
    </row>
    <row r="10061" spans="1:5">
      <c r="A10061" s="1">
        <v>2012</v>
      </c>
      <c r="B10061" s="1">
        <v>67</v>
      </c>
      <c r="C10061" s="1">
        <v>328168.13</v>
      </c>
      <c r="D10061" s="1">
        <v>310371.19</v>
      </c>
      <c r="E10061" s="1">
        <v>638539.31999999995</v>
      </c>
    </row>
    <row r="10062" spans="1:5">
      <c r="A10062" s="1">
        <v>2012</v>
      </c>
      <c r="B10062" s="1">
        <v>68</v>
      </c>
      <c r="C10062" s="1">
        <v>318519.03999999998</v>
      </c>
      <c r="D10062" s="1">
        <v>299657.92</v>
      </c>
      <c r="E10062" s="1">
        <v>618176.96</v>
      </c>
    </row>
    <row r="10063" spans="1:5">
      <c r="A10063" s="1">
        <v>2012</v>
      </c>
      <c r="B10063" s="1">
        <v>69</v>
      </c>
      <c r="C10063" s="1">
        <v>306201.44</v>
      </c>
      <c r="D10063" s="1">
        <v>284696.87</v>
      </c>
      <c r="E10063" s="1">
        <v>590898.31000000006</v>
      </c>
    </row>
    <row r="10064" spans="1:5">
      <c r="A10064" s="1">
        <v>2012</v>
      </c>
      <c r="B10064" s="1">
        <v>70</v>
      </c>
      <c r="C10064" s="1">
        <v>277857.71999999997</v>
      </c>
      <c r="D10064" s="1">
        <v>254445.38</v>
      </c>
      <c r="E10064" s="1">
        <v>532303.1</v>
      </c>
    </row>
    <row r="10065" spans="1:5">
      <c r="A10065" s="1">
        <v>2012</v>
      </c>
      <c r="B10065" s="1">
        <v>71</v>
      </c>
      <c r="C10065" s="1">
        <v>256935.12</v>
      </c>
      <c r="D10065" s="1">
        <v>232220.21</v>
      </c>
      <c r="E10065" s="1">
        <v>489155.33</v>
      </c>
    </row>
    <row r="10066" spans="1:5">
      <c r="A10066" s="1">
        <v>2012</v>
      </c>
      <c r="B10066" s="1">
        <v>72</v>
      </c>
      <c r="C10066" s="1">
        <v>260180.55</v>
      </c>
      <c r="D10066" s="1">
        <v>233031.19</v>
      </c>
      <c r="E10066" s="1">
        <v>493211.74</v>
      </c>
    </row>
    <row r="10067" spans="1:5">
      <c r="A10067" s="1">
        <v>2012</v>
      </c>
      <c r="B10067" s="1">
        <v>73</v>
      </c>
      <c r="C10067" s="1">
        <v>259661.26</v>
      </c>
      <c r="D10067" s="1">
        <v>230691.55</v>
      </c>
      <c r="E10067" s="1">
        <v>490352.81</v>
      </c>
    </row>
    <row r="10068" spans="1:5">
      <c r="A10068" s="1">
        <v>2012</v>
      </c>
      <c r="B10068" s="1">
        <v>74</v>
      </c>
      <c r="C10068" s="1">
        <v>255277.57</v>
      </c>
      <c r="D10068" s="1">
        <v>224281.25</v>
      </c>
      <c r="E10068" s="1">
        <v>479558.82</v>
      </c>
    </row>
    <row r="10069" spans="1:5">
      <c r="A10069" s="1">
        <v>2012</v>
      </c>
      <c r="B10069" s="1">
        <v>75</v>
      </c>
      <c r="C10069" s="1">
        <v>244100.72</v>
      </c>
      <c r="D10069" s="1">
        <v>210981.74</v>
      </c>
      <c r="E10069" s="1">
        <v>455082.46</v>
      </c>
    </row>
    <row r="10070" spans="1:5">
      <c r="A10070" s="1">
        <v>2012</v>
      </c>
      <c r="B10070" s="1">
        <v>76</v>
      </c>
      <c r="C10070" s="1">
        <v>234433.79</v>
      </c>
      <c r="D10070" s="1">
        <v>198700.52</v>
      </c>
      <c r="E10070" s="1">
        <v>433134.31</v>
      </c>
    </row>
    <row r="10071" spans="1:5">
      <c r="A10071" s="1">
        <v>2012</v>
      </c>
      <c r="B10071" s="1">
        <v>77</v>
      </c>
      <c r="C10071" s="1">
        <v>223719.3</v>
      </c>
      <c r="D10071" s="1">
        <v>185998.56</v>
      </c>
      <c r="E10071" s="1">
        <v>409717.87</v>
      </c>
    </row>
    <row r="10072" spans="1:5">
      <c r="A10072" s="1">
        <v>2012</v>
      </c>
      <c r="B10072" s="1">
        <v>78</v>
      </c>
      <c r="C10072" s="1">
        <v>212471.61</v>
      </c>
      <c r="D10072" s="1">
        <v>172394.99</v>
      </c>
      <c r="E10072" s="1">
        <v>384866.6</v>
      </c>
    </row>
    <row r="10073" spans="1:5">
      <c r="A10073" s="1">
        <v>2012</v>
      </c>
      <c r="B10073" s="1">
        <v>79</v>
      </c>
      <c r="C10073" s="1">
        <v>204488.62</v>
      </c>
      <c r="D10073" s="1">
        <v>161347.87</v>
      </c>
      <c r="E10073" s="1">
        <v>365836.49</v>
      </c>
    </row>
    <row r="10074" spans="1:5">
      <c r="A10074" s="1">
        <v>2012</v>
      </c>
      <c r="B10074" s="1">
        <v>80</v>
      </c>
      <c r="C10074" s="1">
        <v>198317.68</v>
      </c>
      <c r="D10074" s="1">
        <v>152574.34</v>
      </c>
      <c r="E10074" s="1">
        <v>350892.02</v>
      </c>
    </row>
    <row r="10075" spans="1:5">
      <c r="A10075" s="1">
        <v>2012</v>
      </c>
      <c r="B10075" s="1">
        <v>81</v>
      </c>
      <c r="C10075" s="1">
        <v>191556.59</v>
      </c>
      <c r="D10075" s="1">
        <v>141635.67000000001</v>
      </c>
      <c r="E10075" s="1">
        <v>333192.25</v>
      </c>
    </row>
    <row r="10076" spans="1:5">
      <c r="A10076" s="1">
        <v>2012</v>
      </c>
      <c r="B10076" s="1">
        <v>82</v>
      </c>
      <c r="C10076" s="1">
        <v>180485.14</v>
      </c>
      <c r="D10076" s="1">
        <v>127774.8</v>
      </c>
      <c r="E10076" s="1">
        <v>308259.94</v>
      </c>
    </row>
    <row r="10077" spans="1:5">
      <c r="A10077" s="1">
        <v>2012</v>
      </c>
      <c r="B10077" s="1">
        <v>83</v>
      </c>
      <c r="C10077" s="1">
        <v>167328.85999999999</v>
      </c>
      <c r="D10077" s="1">
        <v>113367.82</v>
      </c>
      <c r="E10077" s="1">
        <v>280696.68</v>
      </c>
    </row>
    <row r="10078" spans="1:5">
      <c r="A10078" s="1">
        <v>2012</v>
      </c>
      <c r="B10078" s="1">
        <v>84</v>
      </c>
      <c r="C10078" s="1">
        <v>153760.97</v>
      </c>
      <c r="D10078" s="1">
        <v>99803.83</v>
      </c>
      <c r="E10078" s="1">
        <v>253564.79999999999</v>
      </c>
    </row>
    <row r="10079" spans="1:5">
      <c r="A10079" s="1">
        <v>2012</v>
      </c>
      <c r="B10079" s="1">
        <v>85</v>
      </c>
      <c r="C10079" s="1">
        <v>141539.54999999999</v>
      </c>
      <c r="D10079" s="1">
        <v>88216.4</v>
      </c>
      <c r="E10079" s="1">
        <v>229755.95</v>
      </c>
    </row>
    <row r="10080" spans="1:5">
      <c r="A10080" s="1">
        <v>2012</v>
      </c>
      <c r="B10080" s="1">
        <v>86</v>
      </c>
      <c r="C10080" s="1">
        <v>130159.67</v>
      </c>
      <c r="D10080" s="1">
        <v>77438.61</v>
      </c>
      <c r="E10080" s="1">
        <v>207598.28</v>
      </c>
    </row>
    <row r="10081" spans="1:5">
      <c r="A10081" s="1">
        <v>2012</v>
      </c>
      <c r="B10081" s="1">
        <v>87</v>
      </c>
      <c r="C10081" s="1">
        <v>117248.32000000001</v>
      </c>
      <c r="D10081" s="1">
        <v>65704.91</v>
      </c>
      <c r="E10081" s="1">
        <v>182953.23</v>
      </c>
    </row>
    <row r="10082" spans="1:5">
      <c r="A10082" s="1">
        <v>2012</v>
      </c>
      <c r="B10082" s="1">
        <v>88</v>
      </c>
      <c r="C10082" s="1">
        <v>105730.2</v>
      </c>
      <c r="D10082" s="1">
        <v>55027.97</v>
      </c>
      <c r="E10082" s="1">
        <v>160758.17000000001</v>
      </c>
    </row>
    <row r="10083" spans="1:5">
      <c r="A10083" s="1">
        <v>2012</v>
      </c>
      <c r="B10083" s="1">
        <v>89</v>
      </c>
      <c r="C10083" s="1">
        <v>94392.1</v>
      </c>
      <c r="D10083" s="1">
        <v>45606.32</v>
      </c>
      <c r="E10083" s="1">
        <v>139998.42000000001</v>
      </c>
    </row>
    <row r="10084" spans="1:5">
      <c r="A10084" s="1">
        <v>2012</v>
      </c>
      <c r="B10084" s="1">
        <v>90</v>
      </c>
      <c r="C10084" s="1">
        <v>83991.3</v>
      </c>
      <c r="D10084" s="1">
        <v>37987.440000000002</v>
      </c>
      <c r="E10084" s="1">
        <v>121978.73</v>
      </c>
    </row>
    <row r="10085" spans="1:5">
      <c r="A10085" s="1">
        <v>2012</v>
      </c>
      <c r="B10085" s="1">
        <v>91</v>
      </c>
      <c r="C10085" s="1">
        <v>76557.58</v>
      </c>
      <c r="D10085" s="1">
        <v>32102.99</v>
      </c>
      <c r="E10085" s="1">
        <v>108660.57</v>
      </c>
    </row>
    <row r="10086" spans="1:5">
      <c r="A10086" s="1">
        <v>2012</v>
      </c>
      <c r="B10086" s="1">
        <v>92</v>
      </c>
      <c r="C10086" s="1">
        <v>58208.04</v>
      </c>
      <c r="D10086" s="1">
        <v>22652.12</v>
      </c>
      <c r="E10086" s="1">
        <v>80860.160000000003</v>
      </c>
    </row>
    <row r="10087" spans="1:5">
      <c r="A10087" s="1">
        <v>2012</v>
      </c>
      <c r="B10087" s="1">
        <v>93</v>
      </c>
      <c r="C10087" s="1">
        <v>37214.83</v>
      </c>
      <c r="D10087" s="1">
        <v>13320.09</v>
      </c>
      <c r="E10087" s="1">
        <v>50534.92</v>
      </c>
    </row>
    <row r="10088" spans="1:5">
      <c r="A10088" s="1">
        <v>2012</v>
      </c>
      <c r="B10088" s="1">
        <v>94</v>
      </c>
      <c r="C10088" s="1">
        <v>27358.959999999999</v>
      </c>
      <c r="D10088" s="1">
        <v>8889.8700000000008</v>
      </c>
      <c r="E10088" s="1">
        <v>36248.82</v>
      </c>
    </row>
    <row r="10089" spans="1:5">
      <c r="A10089" s="1">
        <v>2012</v>
      </c>
      <c r="B10089" s="1">
        <v>95</v>
      </c>
      <c r="C10089" s="1">
        <v>22528.67</v>
      </c>
      <c r="D10089" s="1">
        <v>6682.36</v>
      </c>
      <c r="E10089" s="1">
        <v>29211.03</v>
      </c>
    </row>
    <row r="10090" spans="1:5">
      <c r="A10090" s="1">
        <v>2012</v>
      </c>
      <c r="B10090" s="1">
        <v>96</v>
      </c>
      <c r="C10090" s="1">
        <v>18207.259999999998</v>
      </c>
      <c r="D10090" s="1">
        <v>5003.96</v>
      </c>
      <c r="E10090" s="1">
        <v>23211.22</v>
      </c>
    </row>
    <row r="10091" spans="1:5">
      <c r="A10091" s="1">
        <v>2012</v>
      </c>
      <c r="B10091" s="1">
        <v>97</v>
      </c>
      <c r="C10091" s="1">
        <v>13786.13</v>
      </c>
      <c r="D10091" s="1">
        <v>3438.67</v>
      </c>
      <c r="E10091" s="1">
        <v>17224.8</v>
      </c>
    </row>
    <row r="10092" spans="1:5">
      <c r="A10092" s="1">
        <v>2012</v>
      </c>
      <c r="B10092" s="1">
        <v>98</v>
      </c>
      <c r="C10092" s="1">
        <v>10003.620000000001</v>
      </c>
      <c r="D10092" s="1">
        <v>2207.77</v>
      </c>
      <c r="E10092" s="1">
        <v>12211.38</v>
      </c>
    </row>
    <row r="10093" spans="1:5">
      <c r="A10093" s="1">
        <v>2012</v>
      </c>
      <c r="B10093" s="1">
        <v>99</v>
      </c>
      <c r="C10093" s="1">
        <v>6710.28</v>
      </c>
      <c r="D10093" s="1">
        <v>1355.26</v>
      </c>
      <c r="E10093" s="1">
        <v>8065.54</v>
      </c>
    </row>
    <row r="10094" spans="1:5">
      <c r="A10094" s="1">
        <v>2012</v>
      </c>
      <c r="B10094" s="1">
        <v>100</v>
      </c>
      <c r="C10094" s="1">
        <v>4268.1899999999996</v>
      </c>
      <c r="D10094" s="1">
        <v>796.81</v>
      </c>
      <c r="E10094" s="1">
        <v>5065</v>
      </c>
    </row>
    <row r="10095" spans="1:5">
      <c r="A10095" s="1">
        <v>2012</v>
      </c>
      <c r="B10095" s="1">
        <v>101</v>
      </c>
      <c r="C10095" s="1">
        <v>2616.86</v>
      </c>
      <c r="D10095" s="1">
        <v>436.11</v>
      </c>
      <c r="E10095" s="1">
        <v>3052.97</v>
      </c>
    </row>
    <row r="10096" spans="1:5">
      <c r="A10096" s="1">
        <v>2012</v>
      </c>
      <c r="B10096" s="1">
        <v>102</v>
      </c>
      <c r="C10096" s="1">
        <v>1560.37</v>
      </c>
      <c r="D10096" s="1">
        <v>224.76</v>
      </c>
      <c r="E10096" s="1">
        <v>1785.14</v>
      </c>
    </row>
    <row r="10097" spans="1:5">
      <c r="A10097" s="1">
        <v>2012</v>
      </c>
      <c r="B10097" s="1">
        <v>103</v>
      </c>
      <c r="C10097" s="1">
        <v>917.31</v>
      </c>
      <c r="D10097" s="1">
        <v>123.16</v>
      </c>
      <c r="E10097" s="1">
        <v>1040.46</v>
      </c>
    </row>
    <row r="10098" spans="1:5">
      <c r="A10098" s="1">
        <v>2012</v>
      </c>
      <c r="B10098" s="1">
        <v>104</v>
      </c>
      <c r="C10098" s="1">
        <v>519.28</v>
      </c>
      <c r="D10098" s="1">
        <v>68.95</v>
      </c>
      <c r="E10098" s="1">
        <v>588.23</v>
      </c>
    </row>
    <row r="10099" spans="1:5">
      <c r="A10099" s="1">
        <v>2012</v>
      </c>
      <c r="B10099" s="1">
        <v>105</v>
      </c>
      <c r="C10099" s="1">
        <v>285.13</v>
      </c>
      <c r="D10099" s="1">
        <v>32.619999999999997</v>
      </c>
      <c r="E10099" s="1">
        <v>317.75</v>
      </c>
    </row>
    <row r="10100" spans="1:5">
      <c r="A10100" s="1">
        <v>2012</v>
      </c>
      <c r="B10100" s="1">
        <v>106</v>
      </c>
      <c r="C10100" s="1">
        <v>151.46</v>
      </c>
      <c r="D10100" s="1">
        <v>15.35</v>
      </c>
      <c r="E10100" s="1">
        <v>166.81</v>
      </c>
    </row>
    <row r="10101" spans="1:5">
      <c r="A10101" s="1">
        <v>2012</v>
      </c>
      <c r="B10101" s="1">
        <v>107</v>
      </c>
      <c r="C10101" s="1">
        <v>80.569999999999993</v>
      </c>
      <c r="D10101" s="1">
        <v>8.24</v>
      </c>
      <c r="E10101" s="1">
        <v>88.81</v>
      </c>
    </row>
    <row r="10102" spans="1:5">
      <c r="A10102" s="1">
        <v>2012</v>
      </c>
      <c r="B10102" s="1">
        <v>108</v>
      </c>
      <c r="C10102" s="1">
        <v>40.729999999999997</v>
      </c>
      <c r="D10102" s="1">
        <v>3.21</v>
      </c>
      <c r="E10102" s="1">
        <v>43.94</v>
      </c>
    </row>
    <row r="10103" spans="1:5">
      <c r="A10103" s="1">
        <v>2012</v>
      </c>
      <c r="B10103" s="1">
        <v>109</v>
      </c>
      <c r="C10103" s="1">
        <v>17.399999999999999</v>
      </c>
      <c r="D10103" s="1">
        <v>1.56</v>
      </c>
      <c r="E10103" s="1">
        <v>18.96</v>
      </c>
    </row>
    <row r="10104" spans="1:5">
      <c r="A10104" s="1">
        <v>2012</v>
      </c>
      <c r="B10104" s="1" t="s">
        <v>121</v>
      </c>
      <c r="C10104" s="1">
        <v>11.74</v>
      </c>
      <c r="D10104" s="1">
        <v>1.03</v>
      </c>
      <c r="E10104" s="1">
        <v>12.77</v>
      </c>
    </row>
    <row r="10105" spans="1:5">
      <c r="A10105" s="1">
        <v>2013</v>
      </c>
      <c r="B10105" s="1">
        <v>0</v>
      </c>
      <c r="C10105" s="1">
        <v>385179.54</v>
      </c>
      <c r="D10105" s="1">
        <v>405453.95</v>
      </c>
      <c r="E10105" s="1">
        <v>790633.49</v>
      </c>
    </row>
    <row r="10106" spans="1:5">
      <c r="A10106" s="1">
        <v>2013</v>
      </c>
      <c r="B10106" s="1">
        <v>1</v>
      </c>
      <c r="C10106" s="1">
        <v>393536.58</v>
      </c>
      <c r="D10106" s="1">
        <v>413945.74</v>
      </c>
      <c r="E10106" s="1">
        <v>807482.32</v>
      </c>
    </row>
    <row r="10107" spans="1:5">
      <c r="A10107" s="1">
        <v>2013</v>
      </c>
      <c r="B10107" s="1">
        <v>2</v>
      </c>
      <c r="C10107" s="1">
        <v>394002.72</v>
      </c>
      <c r="D10107" s="1">
        <v>413703.59</v>
      </c>
      <c r="E10107" s="1">
        <v>807706.31</v>
      </c>
    </row>
    <row r="10108" spans="1:5">
      <c r="A10108" s="1">
        <v>2013</v>
      </c>
      <c r="B10108" s="1">
        <v>3</v>
      </c>
      <c r="C10108" s="1">
        <v>388986.51</v>
      </c>
      <c r="D10108" s="1">
        <v>407376.29</v>
      </c>
      <c r="E10108" s="1">
        <v>796362.8</v>
      </c>
    </row>
    <row r="10109" spans="1:5">
      <c r="A10109" s="1">
        <v>2013</v>
      </c>
      <c r="B10109" s="1">
        <v>4</v>
      </c>
      <c r="C10109" s="1">
        <v>385187.59</v>
      </c>
      <c r="D10109" s="1">
        <v>403228.68</v>
      </c>
      <c r="E10109" s="1">
        <v>788416.27</v>
      </c>
    </row>
    <row r="10110" spans="1:5">
      <c r="A10110" s="1">
        <v>2013</v>
      </c>
      <c r="B10110" s="1">
        <v>5</v>
      </c>
      <c r="C10110" s="1">
        <v>386258.95</v>
      </c>
      <c r="D10110" s="1">
        <v>404911.16</v>
      </c>
      <c r="E10110" s="1">
        <v>791170.11</v>
      </c>
    </row>
    <row r="10111" spans="1:5">
      <c r="A10111" s="1">
        <v>2013</v>
      </c>
      <c r="B10111" s="1">
        <v>6</v>
      </c>
      <c r="C10111" s="1">
        <v>375889.74</v>
      </c>
      <c r="D10111" s="1">
        <v>394525.59</v>
      </c>
      <c r="E10111" s="1">
        <v>770415.33</v>
      </c>
    </row>
    <row r="10112" spans="1:5">
      <c r="A10112" s="1">
        <v>2013</v>
      </c>
      <c r="B10112" s="1">
        <v>7</v>
      </c>
      <c r="C10112" s="1">
        <v>364910.07</v>
      </c>
      <c r="D10112" s="1">
        <v>382942.42</v>
      </c>
      <c r="E10112" s="1">
        <v>747852.49</v>
      </c>
    </row>
    <row r="10113" spans="1:5">
      <c r="A10113" s="1">
        <v>2013</v>
      </c>
      <c r="B10113" s="1">
        <v>8</v>
      </c>
      <c r="C10113" s="1">
        <v>355995.49</v>
      </c>
      <c r="D10113" s="1">
        <v>373650.06</v>
      </c>
      <c r="E10113" s="1">
        <v>729645.56</v>
      </c>
    </row>
    <row r="10114" spans="1:5">
      <c r="A10114" s="1">
        <v>2013</v>
      </c>
      <c r="B10114" s="1">
        <v>9</v>
      </c>
      <c r="C10114" s="1">
        <v>347796.67</v>
      </c>
      <c r="D10114" s="1">
        <v>365696.68</v>
      </c>
      <c r="E10114" s="1">
        <v>713493.35</v>
      </c>
    </row>
    <row r="10115" spans="1:5">
      <c r="A10115" s="1">
        <v>2013</v>
      </c>
      <c r="B10115" s="1">
        <v>10</v>
      </c>
      <c r="C10115" s="1">
        <v>340024.49</v>
      </c>
      <c r="D10115" s="1">
        <v>357479.66</v>
      </c>
      <c r="E10115" s="1">
        <v>697504.15</v>
      </c>
    </row>
    <row r="10116" spans="1:5">
      <c r="A10116" s="1">
        <v>2013</v>
      </c>
      <c r="B10116" s="1">
        <v>11</v>
      </c>
      <c r="C10116" s="1">
        <v>335572.68</v>
      </c>
      <c r="D10116" s="1">
        <v>351596.49</v>
      </c>
      <c r="E10116" s="1">
        <v>687169.16</v>
      </c>
    </row>
    <row r="10117" spans="1:5">
      <c r="A10117" s="1">
        <v>2013</v>
      </c>
      <c r="B10117" s="1">
        <v>12</v>
      </c>
      <c r="C10117" s="1">
        <v>342025.32</v>
      </c>
      <c r="D10117" s="1">
        <v>357515.89</v>
      </c>
      <c r="E10117" s="1">
        <v>699541.22</v>
      </c>
    </row>
    <row r="10118" spans="1:5">
      <c r="A10118" s="1">
        <v>2013</v>
      </c>
      <c r="B10118" s="1">
        <v>13</v>
      </c>
      <c r="C10118" s="1">
        <v>349679.52</v>
      </c>
      <c r="D10118" s="1">
        <v>366316.89</v>
      </c>
      <c r="E10118" s="1">
        <v>715996.41</v>
      </c>
    </row>
    <row r="10119" spans="1:5">
      <c r="A10119" s="1">
        <v>2013</v>
      </c>
      <c r="B10119" s="1">
        <v>14</v>
      </c>
      <c r="C10119" s="1">
        <v>358826.4</v>
      </c>
      <c r="D10119" s="1">
        <v>376062.92</v>
      </c>
      <c r="E10119" s="1">
        <v>734889.32</v>
      </c>
    </row>
    <row r="10120" spans="1:5">
      <c r="A10120" s="1">
        <v>2013</v>
      </c>
      <c r="B10120" s="1">
        <v>15</v>
      </c>
      <c r="C10120" s="1">
        <v>365767.51</v>
      </c>
      <c r="D10120" s="1">
        <v>383192.46</v>
      </c>
      <c r="E10120" s="1">
        <v>748959.96</v>
      </c>
    </row>
    <row r="10121" spans="1:5">
      <c r="A10121" s="1">
        <v>2013</v>
      </c>
      <c r="B10121" s="1">
        <v>16</v>
      </c>
      <c r="C10121" s="1">
        <v>375264.05</v>
      </c>
      <c r="D10121" s="1">
        <v>394433.65</v>
      </c>
      <c r="E10121" s="1">
        <v>769697.7</v>
      </c>
    </row>
    <row r="10122" spans="1:5">
      <c r="A10122" s="1">
        <v>2013</v>
      </c>
      <c r="B10122" s="1">
        <v>17</v>
      </c>
      <c r="C10122" s="1">
        <v>372318.8</v>
      </c>
      <c r="D10122" s="1">
        <v>392832.75</v>
      </c>
      <c r="E10122" s="1">
        <v>765151.55</v>
      </c>
    </row>
    <row r="10123" spans="1:5">
      <c r="A10123" s="1">
        <v>2013</v>
      </c>
      <c r="B10123" s="1">
        <v>18</v>
      </c>
      <c r="C10123" s="1">
        <v>382075.74</v>
      </c>
      <c r="D10123" s="1">
        <v>402315.34</v>
      </c>
      <c r="E10123" s="1">
        <v>784391.08</v>
      </c>
    </row>
    <row r="10124" spans="1:5">
      <c r="A10124" s="1">
        <v>2013</v>
      </c>
      <c r="B10124" s="1">
        <v>19</v>
      </c>
      <c r="C10124" s="1">
        <v>401077.05</v>
      </c>
      <c r="D10124" s="1">
        <v>418242</v>
      </c>
      <c r="E10124" s="1">
        <v>819319.05</v>
      </c>
    </row>
    <row r="10125" spans="1:5">
      <c r="A10125" s="1">
        <v>2013</v>
      </c>
      <c r="B10125" s="1">
        <v>20</v>
      </c>
      <c r="C10125" s="1">
        <v>410038.7</v>
      </c>
      <c r="D10125" s="1">
        <v>422412.69</v>
      </c>
      <c r="E10125" s="1">
        <v>832451.39</v>
      </c>
    </row>
    <row r="10126" spans="1:5">
      <c r="A10126" s="1">
        <v>2013</v>
      </c>
      <c r="B10126" s="1">
        <v>21</v>
      </c>
      <c r="C10126" s="1">
        <v>427671.21</v>
      </c>
      <c r="D10126" s="1">
        <v>436657.16</v>
      </c>
      <c r="E10126" s="1">
        <v>864328.37</v>
      </c>
    </row>
    <row r="10127" spans="1:5">
      <c r="A10127" s="1">
        <v>2013</v>
      </c>
      <c r="B10127" s="1">
        <v>22</v>
      </c>
      <c r="C10127" s="1">
        <v>439291.1</v>
      </c>
      <c r="D10127" s="1">
        <v>443674.88</v>
      </c>
      <c r="E10127" s="1">
        <v>882965.98</v>
      </c>
    </row>
    <row r="10128" spans="1:5">
      <c r="A10128" s="1">
        <v>2013</v>
      </c>
      <c r="B10128" s="1">
        <v>23</v>
      </c>
      <c r="C10128" s="1">
        <v>440196.59</v>
      </c>
      <c r="D10128" s="1">
        <v>439095.05</v>
      </c>
      <c r="E10128" s="1">
        <v>879291.64</v>
      </c>
    </row>
    <row r="10129" spans="1:5">
      <c r="A10129" s="1">
        <v>2013</v>
      </c>
      <c r="B10129" s="1">
        <v>24</v>
      </c>
      <c r="C10129" s="1">
        <v>432442.41</v>
      </c>
      <c r="D10129" s="1">
        <v>428234.3</v>
      </c>
      <c r="E10129" s="1">
        <v>860676.7</v>
      </c>
    </row>
    <row r="10130" spans="1:5">
      <c r="A10130" s="1">
        <v>2013</v>
      </c>
      <c r="B10130" s="1">
        <v>25</v>
      </c>
      <c r="C10130" s="1">
        <v>436364.86</v>
      </c>
      <c r="D10130" s="1">
        <v>425934.43</v>
      </c>
      <c r="E10130" s="1">
        <v>862299.3</v>
      </c>
    </row>
    <row r="10131" spans="1:5">
      <c r="A10131" s="1">
        <v>2013</v>
      </c>
      <c r="B10131" s="1">
        <v>26</v>
      </c>
      <c r="C10131" s="1">
        <v>435717.51</v>
      </c>
      <c r="D10131" s="1">
        <v>421897.77</v>
      </c>
      <c r="E10131" s="1">
        <v>857615.28</v>
      </c>
    </row>
    <row r="10132" spans="1:5">
      <c r="A10132" s="1">
        <v>2013</v>
      </c>
      <c r="B10132" s="1">
        <v>27</v>
      </c>
      <c r="C10132" s="1">
        <v>438344.2</v>
      </c>
      <c r="D10132" s="1">
        <v>427605.49</v>
      </c>
      <c r="E10132" s="1">
        <v>865949.7</v>
      </c>
    </row>
    <row r="10133" spans="1:5">
      <c r="A10133" s="1">
        <v>2013</v>
      </c>
      <c r="B10133" s="1">
        <v>28</v>
      </c>
      <c r="C10133" s="1">
        <v>442407.3</v>
      </c>
      <c r="D10133" s="1">
        <v>433460.05</v>
      </c>
      <c r="E10133" s="1">
        <v>875867.35</v>
      </c>
    </row>
    <row r="10134" spans="1:5">
      <c r="A10134" s="1">
        <v>2013</v>
      </c>
      <c r="B10134" s="1">
        <v>29</v>
      </c>
      <c r="C10134" s="1">
        <v>435741.81</v>
      </c>
      <c r="D10134" s="1">
        <v>425564.02</v>
      </c>
      <c r="E10134" s="1">
        <v>861305.83</v>
      </c>
    </row>
    <row r="10135" spans="1:5">
      <c r="A10135" s="1">
        <v>2013</v>
      </c>
      <c r="B10135" s="1">
        <v>30</v>
      </c>
      <c r="C10135" s="1">
        <v>439668.2</v>
      </c>
      <c r="D10135" s="1">
        <v>427723.65</v>
      </c>
      <c r="E10135" s="1">
        <v>867391.84</v>
      </c>
    </row>
    <row r="10136" spans="1:5">
      <c r="A10136" s="1">
        <v>2013</v>
      </c>
      <c r="B10136" s="1">
        <v>31</v>
      </c>
      <c r="C10136" s="1">
        <v>441096.04</v>
      </c>
      <c r="D10136" s="1">
        <v>429421.87</v>
      </c>
      <c r="E10136" s="1">
        <v>870517.91</v>
      </c>
    </row>
    <row r="10137" spans="1:5">
      <c r="A10137" s="1">
        <v>2013</v>
      </c>
      <c r="B10137" s="1">
        <v>32</v>
      </c>
      <c r="C10137" s="1">
        <v>443132.82</v>
      </c>
      <c r="D10137" s="1">
        <v>433382.45</v>
      </c>
      <c r="E10137" s="1">
        <v>876515.26</v>
      </c>
    </row>
    <row r="10138" spans="1:5">
      <c r="A10138" s="1">
        <v>2013</v>
      </c>
      <c r="B10138" s="1">
        <v>33</v>
      </c>
      <c r="C10138" s="1">
        <v>439470.25</v>
      </c>
      <c r="D10138" s="1">
        <v>432270.51</v>
      </c>
      <c r="E10138" s="1">
        <v>871740.76</v>
      </c>
    </row>
    <row r="10139" spans="1:5">
      <c r="A10139" s="1">
        <v>2013</v>
      </c>
      <c r="B10139" s="1">
        <v>34</v>
      </c>
      <c r="C10139" s="1">
        <v>426279.58</v>
      </c>
      <c r="D10139" s="1">
        <v>421624.52</v>
      </c>
      <c r="E10139" s="1">
        <v>847904.1</v>
      </c>
    </row>
    <row r="10140" spans="1:5">
      <c r="A10140" s="1">
        <v>2013</v>
      </c>
      <c r="B10140" s="1">
        <v>35</v>
      </c>
      <c r="C10140" s="1">
        <v>399513.83</v>
      </c>
      <c r="D10140" s="1">
        <v>396506.97</v>
      </c>
      <c r="E10140" s="1">
        <v>796020.8</v>
      </c>
    </row>
    <row r="10141" spans="1:5">
      <c r="A10141" s="1">
        <v>2013</v>
      </c>
      <c r="B10141" s="1">
        <v>36</v>
      </c>
      <c r="C10141" s="1">
        <v>390802.57</v>
      </c>
      <c r="D10141" s="1">
        <v>388304.41</v>
      </c>
      <c r="E10141" s="1">
        <v>779106.98</v>
      </c>
    </row>
    <row r="10142" spans="1:5">
      <c r="A10142" s="1">
        <v>2013</v>
      </c>
      <c r="B10142" s="1">
        <v>37</v>
      </c>
      <c r="C10142" s="1">
        <v>399149.01</v>
      </c>
      <c r="D10142" s="1">
        <v>395367.39</v>
      </c>
      <c r="E10142" s="1">
        <v>794516.4</v>
      </c>
    </row>
    <row r="10143" spans="1:5">
      <c r="A10143" s="1">
        <v>2013</v>
      </c>
      <c r="B10143" s="1">
        <v>38</v>
      </c>
      <c r="C10143" s="1">
        <v>408296.58</v>
      </c>
      <c r="D10143" s="1">
        <v>402925.74</v>
      </c>
      <c r="E10143" s="1">
        <v>811222.32</v>
      </c>
    </row>
    <row r="10144" spans="1:5">
      <c r="A10144" s="1">
        <v>2013</v>
      </c>
      <c r="B10144" s="1">
        <v>39</v>
      </c>
      <c r="C10144" s="1">
        <v>416879.65</v>
      </c>
      <c r="D10144" s="1">
        <v>410676.8</v>
      </c>
      <c r="E10144" s="1">
        <v>827556.45</v>
      </c>
    </row>
    <row r="10145" spans="1:5">
      <c r="A10145" s="1">
        <v>2013</v>
      </c>
      <c r="B10145" s="1">
        <v>40</v>
      </c>
      <c r="C10145" s="1">
        <v>433988.63</v>
      </c>
      <c r="D10145" s="1">
        <v>427124.82</v>
      </c>
      <c r="E10145" s="1">
        <v>861113.45</v>
      </c>
    </row>
    <row r="10146" spans="1:5">
      <c r="A10146" s="1">
        <v>2013</v>
      </c>
      <c r="B10146" s="1">
        <v>41</v>
      </c>
      <c r="C10146" s="1">
        <v>450289.15</v>
      </c>
      <c r="D10146" s="1">
        <v>441234.33</v>
      </c>
      <c r="E10146" s="1">
        <v>891523.48</v>
      </c>
    </row>
    <row r="10147" spans="1:5">
      <c r="A10147" s="1">
        <v>2013</v>
      </c>
      <c r="B10147" s="1">
        <v>42</v>
      </c>
      <c r="C10147" s="1">
        <v>467975.57</v>
      </c>
      <c r="D10147" s="1">
        <v>455770.54</v>
      </c>
      <c r="E10147" s="1">
        <v>923746.11</v>
      </c>
    </row>
    <row r="10148" spans="1:5">
      <c r="A10148" s="1">
        <v>2013</v>
      </c>
      <c r="B10148" s="1">
        <v>43</v>
      </c>
      <c r="C10148" s="1">
        <v>460449.49</v>
      </c>
      <c r="D10148" s="1">
        <v>447643.18</v>
      </c>
      <c r="E10148" s="1">
        <v>908092.67</v>
      </c>
    </row>
    <row r="10149" spans="1:5">
      <c r="A10149" s="1">
        <v>2013</v>
      </c>
      <c r="B10149" s="1">
        <v>44</v>
      </c>
      <c r="C10149" s="1">
        <v>471528.69</v>
      </c>
      <c r="D10149" s="1">
        <v>458619.16</v>
      </c>
      <c r="E10149" s="1">
        <v>930147.86</v>
      </c>
    </row>
    <row r="10150" spans="1:5">
      <c r="A10150" s="1">
        <v>2013</v>
      </c>
      <c r="B10150" s="1">
        <v>45</v>
      </c>
      <c r="C10150" s="1">
        <v>471609.34</v>
      </c>
      <c r="D10150" s="1">
        <v>459628.79999999999</v>
      </c>
      <c r="E10150" s="1">
        <v>931238.14</v>
      </c>
    </row>
    <row r="10151" spans="1:5">
      <c r="A10151" s="1">
        <v>2013</v>
      </c>
      <c r="B10151" s="1">
        <v>46</v>
      </c>
      <c r="C10151" s="1">
        <v>477701.49</v>
      </c>
      <c r="D10151" s="1">
        <v>466231.89</v>
      </c>
      <c r="E10151" s="1">
        <v>943933.38</v>
      </c>
    </row>
    <row r="10152" spans="1:5">
      <c r="A10152" s="1">
        <v>2013</v>
      </c>
      <c r="B10152" s="1">
        <v>47</v>
      </c>
      <c r="C10152" s="1">
        <v>477783.69</v>
      </c>
      <c r="D10152" s="1">
        <v>465214.1</v>
      </c>
      <c r="E10152" s="1">
        <v>942997.8</v>
      </c>
    </row>
    <row r="10153" spans="1:5">
      <c r="A10153" s="1">
        <v>2013</v>
      </c>
      <c r="B10153" s="1">
        <v>48</v>
      </c>
      <c r="C10153" s="1">
        <v>479828.33</v>
      </c>
      <c r="D10153" s="1">
        <v>466498.78</v>
      </c>
      <c r="E10153" s="1">
        <v>946327.11</v>
      </c>
    </row>
    <row r="10154" spans="1:5">
      <c r="A10154" s="1">
        <v>2013</v>
      </c>
      <c r="B10154" s="1">
        <v>49</v>
      </c>
      <c r="C10154" s="1">
        <v>474538.36</v>
      </c>
      <c r="D10154" s="1">
        <v>461865.73</v>
      </c>
      <c r="E10154" s="1">
        <v>936404.08</v>
      </c>
    </row>
    <row r="10155" spans="1:5">
      <c r="A10155" s="1">
        <v>2013</v>
      </c>
      <c r="B10155" s="1">
        <v>50</v>
      </c>
      <c r="C10155" s="1">
        <v>467226.14</v>
      </c>
      <c r="D10155" s="1">
        <v>456028.87</v>
      </c>
      <c r="E10155" s="1">
        <v>923255.02</v>
      </c>
    </row>
    <row r="10156" spans="1:5">
      <c r="A10156" s="1">
        <v>2013</v>
      </c>
      <c r="B10156" s="1">
        <v>51</v>
      </c>
      <c r="C10156" s="1">
        <v>456029.72</v>
      </c>
      <c r="D10156" s="1">
        <v>446689.11</v>
      </c>
      <c r="E10156" s="1">
        <v>902718.83</v>
      </c>
    </row>
    <row r="10157" spans="1:5">
      <c r="A10157" s="1">
        <v>2013</v>
      </c>
      <c r="B10157" s="1">
        <v>52</v>
      </c>
      <c r="C10157" s="1">
        <v>440561.35</v>
      </c>
      <c r="D10157" s="1">
        <v>432200.76</v>
      </c>
      <c r="E10157" s="1">
        <v>872762.11</v>
      </c>
    </row>
    <row r="10158" spans="1:5">
      <c r="A10158" s="1">
        <v>2013</v>
      </c>
      <c r="B10158" s="1">
        <v>53</v>
      </c>
      <c r="C10158" s="1">
        <v>421951.13</v>
      </c>
      <c r="D10158" s="1">
        <v>413921.09</v>
      </c>
      <c r="E10158" s="1">
        <v>835872.22</v>
      </c>
    </row>
    <row r="10159" spans="1:5">
      <c r="A10159" s="1">
        <v>2013</v>
      </c>
      <c r="B10159" s="1">
        <v>54</v>
      </c>
      <c r="C10159" s="1">
        <v>416612.58</v>
      </c>
      <c r="D10159" s="1">
        <v>408463.06</v>
      </c>
      <c r="E10159" s="1">
        <v>825075.64</v>
      </c>
    </row>
    <row r="10160" spans="1:5">
      <c r="A10160" s="1">
        <v>2013</v>
      </c>
      <c r="B10160" s="1">
        <v>55</v>
      </c>
      <c r="C10160" s="1">
        <v>403984.76</v>
      </c>
      <c r="D10160" s="1">
        <v>395688.12</v>
      </c>
      <c r="E10160" s="1">
        <v>799672.87</v>
      </c>
    </row>
    <row r="10161" spans="1:5">
      <c r="A10161" s="1">
        <v>2013</v>
      </c>
      <c r="B10161" s="1">
        <v>56</v>
      </c>
      <c r="C10161" s="1">
        <v>390060.73</v>
      </c>
      <c r="D10161" s="1">
        <v>381777.53</v>
      </c>
      <c r="E10161" s="1">
        <v>771838.26</v>
      </c>
    </row>
    <row r="10162" spans="1:5">
      <c r="A10162" s="1">
        <v>2013</v>
      </c>
      <c r="B10162" s="1">
        <v>57</v>
      </c>
      <c r="C10162" s="1">
        <v>378075.91</v>
      </c>
      <c r="D10162" s="1">
        <v>369574.57</v>
      </c>
      <c r="E10162" s="1">
        <v>747650.48</v>
      </c>
    </row>
    <row r="10163" spans="1:5">
      <c r="A10163" s="1">
        <v>2013</v>
      </c>
      <c r="B10163" s="1">
        <v>58</v>
      </c>
      <c r="C10163" s="1">
        <v>365740.28</v>
      </c>
      <c r="D10163" s="1">
        <v>356496.78</v>
      </c>
      <c r="E10163" s="1">
        <v>722237.05</v>
      </c>
    </row>
    <row r="10164" spans="1:5">
      <c r="A10164" s="1">
        <v>2013</v>
      </c>
      <c r="B10164" s="1">
        <v>59</v>
      </c>
      <c r="C10164" s="1">
        <v>364905.48</v>
      </c>
      <c r="D10164" s="1">
        <v>354612.65</v>
      </c>
      <c r="E10164" s="1">
        <v>719518.13</v>
      </c>
    </row>
    <row r="10165" spans="1:5">
      <c r="A10165" s="1">
        <v>2013</v>
      </c>
      <c r="B10165" s="1">
        <v>60</v>
      </c>
      <c r="C10165" s="1">
        <v>360227.68</v>
      </c>
      <c r="D10165" s="1">
        <v>349182.26</v>
      </c>
      <c r="E10165" s="1">
        <v>709409.95</v>
      </c>
    </row>
    <row r="10166" spans="1:5">
      <c r="A10166" s="1">
        <v>2013</v>
      </c>
      <c r="B10166" s="1">
        <v>61</v>
      </c>
      <c r="C10166" s="1">
        <v>353307.1</v>
      </c>
      <c r="D10166" s="1">
        <v>341136.34</v>
      </c>
      <c r="E10166" s="1">
        <v>694443.44</v>
      </c>
    </row>
    <row r="10167" spans="1:5">
      <c r="A10167" s="1">
        <v>2013</v>
      </c>
      <c r="B10167" s="1">
        <v>62</v>
      </c>
      <c r="C10167" s="1">
        <v>357011.56</v>
      </c>
      <c r="D10167" s="1">
        <v>343182.33</v>
      </c>
      <c r="E10167" s="1">
        <v>700193.89</v>
      </c>
    </row>
    <row r="10168" spans="1:5">
      <c r="A10168" s="1">
        <v>2013</v>
      </c>
      <c r="B10168" s="1">
        <v>63</v>
      </c>
      <c r="C10168" s="1">
        <v>363582.07</v>
      </c>
      <c r="D10168" s="1">
        <v>348331.02</v>
      </c>
      <c r="E10168" s="1">
        <v>711913.09</v>
      </c>
    </row>
    <row r="10169" spans="1:5">
      <c r="A10169" s="1">
        <v>2013</v>
      </c>
      <c r="B10169" s="1">
        <v>64</v>
      </c>
      <c r="C10169" s="1">
        <v>374488.07</v>
      </c>
      <c r="D10169" s="1">
        <v>358043.18</v>
      </c>
      <c r="E10169" s="1">
        <v>732531.25</v>
      </c>
    </row>
    <row r="10170" spans="1:5">
      <c r="A10170" s="1">
        <v>2013</v>
      </c>
      <c r="B10170" s="1">
        <v>65</v>
      </c>
      <c r="C10170" s="1">
        <v>391107.97</v>
      </c>
      <c r="D10170" s="1">
        <v>373199.95</v>
      </c>
      <c r="E10170" s="1">
        <v>764307.92</v>
      </c>
    </row>
    <row r="10171" spans="1:5">
      <c r="A10171" s="1">
        <v>2013</v>
      </c>
      <c r="B10171" s="1">
        <v>66</v>
      </c>
      <c r="C10171" s="1">
        <v>412159.08</v>
      </c>
      <c r="D10171" s="1">
        <v>392193.38</v>
      </c>
      <c r="E10171" s="1">
        <v>804352.45</v>
      </c>
    </row>
    <row r="10172" spans="1:5">
      <c r="A10172" s="1">
        <v>2013</v>
      </c>
      <c r="B10172" s="1">
        <v>67</v>
      </c>
      <c r="C10172" s="1">
        <v>341505.93</v>
      </c>
      <c r="D10172" s="1">
        <v>323165.69</v>
      </c>
      <c r="E10172" s="1">
        <v>664671.62</v>
      </c>
    </row>
    <row r="10173" spans="1:5">
      <c r="A10173" s="1">
        <v>2013</v>
      </c>
      <c r="B10173" s="1">
        <v>68</v>
      </c>
      <c r="C10173" s="1">
        <v>324794.92</v>
      </c>
      <c r="D10173" s="1">
        <v>305584.25</v>
      </c>
      <c r="E10173" s="1">
        <v>630379.16</v>
      </c>
    </row>
    <row r="10174" spans="1:5">
      <c r="A10174" s="1">
        <v>2013</v>
      </c>
      <c r="B10174" s="1">
        <v>69</v>
      </c>
      <c r="C10174" s="1">
        <v>314951.46999999997</v>
      </c>
      <c r="D10174" s="1">
        <v>294531.03000000003</v>
      </c>
      <c r="E10174" s="1">
        <v>609482.5</v>
      </c>
    </row>
    <row r="10175" spans="1:5">
      <c r="A10175" s="1">
        <v>2013</v>
      </c>
      <c r="B10175" s="1">
        <v>70</v>
      </c>
      <c r="C10175" s="1">
        <v>302419.64</v>
      </c>
      <c r="D10175" s="1">
        <v>279395.15000000002</v>
      </c>
      <c r="E10175" s="1">
        <v>581814.79</v>
      </c>
    </row>
    <row r="10176" spans="1:5">
      <c r="A10176" s="1">
        <v>2013</v>
      </c>
      <c r="B10176" s="1">
        <v>71</v>
      </c>
      <c r="C10176" s="1">
        <v>274089.53999999998</v>
      </c>
      <c r="D10176" s="1">
        <v>249100.64</v>
      </c>
      <c r="E10176" s="1">
        <v>523190.17</v>
      </c>
    </row>
    <row r="10177" spans="1:5">
      <c r="A10177" s="1">
        <v>2013</v>
      </c>
      <c r="B10177" s="1">
        <v>72</v>
      </c>
      <c r="C10177" s="1">
        <v>252904.18</v>
      </c>
      <c r="D10177" s="1">
        <v>226675.25</v>
      </c>
      <c r="E10177" s="1">
        <v>479579.43</v>
      </c>
    </row>
    <row r="10178" spans="1:5">
      <c r="A10178" s="1">
        <v>2013</v>
      </c>
      <c r="B10178" s="1">
        <v>73</v>
      </c>
      <c r="C10178" s="1">
        <v>255601.31</v>
      </c>
      <c r="D10178" s="1">
        <v>226864.59</v>
      </c>
      <c r="E10178" s="1">
        <v>482465.89</v>
      </c>
    </row>
    <row r="10179" spans="1:5">
      <c r="A10179" s="1">
        <v>2013</v>
      </c>
      <c r="B10179" s="1">
        <v>74</v>
      </c>
      <c r="C10179" s="1">
        <v>254782.88</v>
      </c>
      <c r="D10179" s="1">
        <v>224077.59</v>
      </c>
      <c r="E10179" s="1">
        <v>478860.46</v>
      </c>
    </row>
    <row r="10180" spans="1:5">
      <c r="A10180" s="1">
        <v>2013</v>
      </c>
      <c r="B10180" s="1">
        <v>75</v>
      </c>
      <c r="C10180" s="1">
        <v>249808.4</v>
      </c>
      <c r="D10180" s="1">
        <v>217181.93</v>
      </c>
      <c r="E10180" s="1">
        <v>466990.33</v>
      </c>
    </row>
    <row r="10181" spans="1:5">
      <c r="A10181" s="1">
        <v>2013</v>
      </c>
      <c r="B10181" s="1">
        <v>76</v>
      </c>
      <c r="C10181" s="1">
        <v>238308.23</v>
      </c>
      <c r="D10181" s="1">
        <v>203502.03</v>
      </c>
      <c r="E10181" s="1">
        <v>441810.26</v>
      </c>
    </row>
    <row r="10182" spans="1:5">
      <c r="A10182" s="1">
        <v>2013</v>
      </c>
      <c r="B10182" s="1">
        <v>77</v>
      </c>
      <c r="C10182" s="1">
        <v>228148.67</v>
      </c>
      <c r="D10182" s="1">
        <v>190991.25</v>
      </c>
      <c r="E10182" s="1">
        <v>419139.92</v>
      </c>
    </row>
    <row r="10183" spans="1:5">
      <c r="A10183" s="1">
        <v>2013</v>
      </c>
      <c r="B10183" s="1">
        <v>78</v>
      </c>
      <c r="C10183" s="1">
        <v>216899.49</v>
      </c>
      <c r="D10183" s="1">
        <v>177925.27</v>
      </c>
      <c r="E10183" s="1">
        <v>394824.77</v>
      </c>
    </row>
    <row r="10184" spans="1:5">
      <c r="A10184" s="1">
        <v>2013</v>
      </c>
      <c r="B10184" s="1">
        <v>79</v>
      </c>
      <c r="C10184" s="1">
        <v>205193.19</v>
      </c>
      <c r="D10184" s="1">
        <v>164147.91</v>
      </c>
      <c r="E10184" s="1">
        <v>369341.1</v>
      </c>
    </row>
    <row r="10185" spans="1:5">
      <c r="A10185" s="1">
        <v>2013</v>
      </c>
      <c r="B10185" s="1">
        <v>80</v>
      </c>
      <c r="C10185" s="1">
        <v>196436.38</v>
      </c>
      <c r="D10185" s="1">
        <v>153027.99</v>
      </c>
      <c r="E10185" s="1">
        <v>349464.36</v>
      </c>
    </row>
    <row r="10186" spans="1:5">
      <c r="A10186" s="1">
        <v>2013</v>
      </c>
      <c r="B10186" s="1">
        <v>81</v>
      </c>
      <c r="C10186" s="1">
        <v>189539.14</v>
      </c>
      <c r="D10186" s="1">
        <v>143345.34</v>
      </c>
      <c r="E10186" s="1">
        <v>332884.47999999998</v>
      </c>
    </row>
    <row r="10187" spans="1:5">
      <c r="A10187" s="1">
        <v>2013</v>
      </c>
      <c r="B10187" s="1">
        <v>82</v>
      </c>
      <c r="C10187" s="1">
        <v>182019</v>
      </c>
      <c r="D10187" s="1">
        <v>131917.20000000001</v>
      </c>
      <c r="E10187" s="1">
        <v>313936.2</v>
      </c>
    </row>
    <row r="10188" spans="1:5">
      <c r="A10188" s="1">
        <v>2013</v>
      </c>
      <c r="B10188" s="1">
        <v>83</v>
      </c>
      <c r="C10188" s="1">
        <v>170327.86</v>
      </c>
      <c r="D10188" s="1">
        <v>117946.2</v>
      </c>
      <c r="E10188" s="1">
        <v>288274.06</v>
      </c>
    </row>
    <row r="10189" spans="1:5">
      <c r="A10189" s="1">
        <v>2013</v>
      </c>
      <c r="B10189" s="1">
        <v>84</v>
      </c>
      <c r="C10189" s="1">
        <v>156584.98000000001</v>
      </c>
      <c r="D10189" s="1">
        <v>103642.11</v>
      </c>
      <c r="E10189" s="1">
        <v>260227.09</v>
      </c>
    </row>
    <row r="10190" spans="1:5">
      <c r="A10190" s="1">
        <v>2013</v>
      </c>
      <c r="B10190" s="1">
        <v>85</v>
      </c>
      <c r="C10190" s="1">
        <v>142521.76999999999</v>
      </c>
      <c r="D10190" s="1">
        <v>90176.82</v>
      </c>
      <c r="E10190" s="1">
        <v>232698.59</v>
      </c>
    </row>
    <row r="10191" spans="1:5">
      <c r="A10191" s="1">
        <v>2013</v>
      </c>
      <c r="B10191" s="1">
        <v>86</v>
      </c>
      <c r="C10191" s="1">
        <v>129951.67999999999</v>
      </c>
      <c r="D10191" s="1">
        <v>78690.95</v>
      </c>
      <c r="E10191" s="1">
        <v>208642.63</v>
      </c>
    </row>
    <row r="10192" spans="1:5">
      <c r="A10192" s="1">
        <v>2013</v>
      </c>
      <c r="B10192" s="1">
        <v>87</v>
      </c>
      <c r="C10192" s="1">
        <v>118186.94</v>
      </c>
      <c r="D10192" s="1">
        <v>68155.27</v>
      </c>
      <c r="E10192" s="1">
        <v>186342.21</v>
      </c>
    </row>
    <row r="10193" spans="1:5">
      <c r="A10193" s="1">
        <v>2013</v>
      </c>
      <c r="B10193" s="1">
        <v>88</v>
      </c>
      <c r="C10193" s="1">
        <v>105147.28</v>
      </c>
      <c r="D10193" s="1">
        <v>56993.46</v>
      </c>
      <c r="E10193" s="1">
        <v>162140.74</v>
      </c>
    </row>
    <row r="10194" spans="1:5">
      <c r="A10194" s="1">
        <v>2013</v>
      </c>
      <c r="B10194" s="1">
        <v>89</v>
      </c>
      <c r="C10194" s="1">
        <v>93429.16</v>
      </c>
      <c r="D10194" s="1">
        <v>46898.84</v>
      </c>
      <c r="E10194" s="1">
        <v>140328</v>
      </c>
    </row>
    <row r="10195" spans="1:5">
      <c r="A10195" s="1">
        <v>2013</v>
      </c>
      <c r="B10195" s="1">
        <v>90</v>
      </c>
      <c r="C10195" s="1">
        <v>81919.149999999994</v>
      </c>
      <c r="D10195" s="1">
        <v>38065.449999999997</v>
      </c>
      <c r="E10195" s="1">
        <v>119984.6</v>
      </c>
    </row>
    <row r="10196" spans="1:5">
      <c r="A10196" s="1">
        <v>2013</v>
      </c>
      <c r="B10196" s="1">
        <v>91</v>
      </c>
      <c r="C10196" s="1">
        <v>71651.929999999993</v>
      </c>
      <c r="D10196" s="1">
        <v>31076.22</v>
      </c>
      <c r="E10196" s="1">
        <v>102728.14</v>
      </c>
    </row>
    <row r="10197" spans="1:5">
      <c r="A10197" s="1">
        <v>2013</v>
      </c>
      <c r="B10197" s="1">
        <v>92</v>
      </c>
      <c r="C10197" s="1">
        <v>64018.73</v>
      </c>
      <c r="D10197" s="1">
        <v>25645.88</v>
      </c>
      <c r="E10197" s="1">
        <v>89664.61</v>
      </c>
    </row>
    <row r="10198" spans="1:5">
      <c r="A10198" s="1">
        <v>2013</v>
      </c>
      <c r="B10198" s="1">
        <v>93</v>
      </c>
      <c r="C10198" s="1">
        <v>47636.160000000003</v>
      </c>
      <c r="D10198" s="1">
        <v>17624.740000000002</v>
      </c>
      <c r="E10198" s="1">
        <v>65260.9</v>
      </c>
    </row>
    <row r="10199" spans="1:5">
      <c r="A10199" s="1">
        <v>2013</v>
      </c>
      <c r="B10199" s="1">
        <v>94</v>
      </c>
      <c r="C10199" s="1">
        <v>29738.02</v>
      </c>
      <c r="D10199" s="1">
        <v>10116.879999999999</v>
      </c>
      <c r="E10199" s="1">
        <v>39854.9</v>
      </c>
    </row>
    <row r="10200" spans="1:5">
      <c r="A10200" s="1">
        <v>2013</v>
      </c>
      <c r="B10200" s="1">
        <v>95</v>
      </c>
      <c r="C10200" s="1">
        <v>21299.84</v>
      </c>
      <c r="D10200" s="1">
        <v>6531.83</v>
      </c>
      <c r="E10200" s="1">
        <v>27831.67</v>
      </c>
    </row>
    <row r="10201" spans="1:5">
      <c r="A10201" s="1">
        <v>2013</v>
      </c>
      <c r="B10201" s="1">
        <v>96</v>
      </c>
      <c r="C10201" s="1">
        <v>17021.009999999998</v>
      </c>
      <c r="D10201" s="1">
        <v>4728.8500000000004</v>
      </c>
      <c r="E10201" s="1">
        <v>21749.86</v>
      </c>
    </row>
    <row r="10202" spans="1:5">
      <c r="A10202" s="1">
        <v>2013</v>
      </c>
      <c r="B10202" s="1">
        <v>97</v>
      </c>
      <c r="C10202" s="1">
        <v>13363.94</v>
      </c>
      <c r="D10202" s="1">
        <v>3431.49</v>
      </c>
      <c r="E10202" s="1">
        <v>16795.43</v>
      </c>
    </row>
    <row r="10203" spans="1:5">
      <c r="A10203" s="1">
        <v>2013</v>
      </c>
      <c r="B10203" s="1">
        <v>98</v>
      </c>
      <c r="C10203" s="1">
        <v>9882.56</v>
      </c>
      <c r="D10203" s="1">
        <v>2281.16</v>
      </c>
      <c r="E10203" s="1">
        <v>12163.73</v>
      </c>
    </row>
    <row r="10204" spans="1:5">
      <c r="A10204" s="1">
        <v>2013</v>
      </c>
      <c r="B10204" s="1">
        <v>99</v>
      </c>
      <c r="C10204" s="1">
        <v>6926.66</v>
      </c>
      <c r="D10204" s="1">
        <v>1411.88</v>
      </c>
      <c r="E10204" s="1">
        <v>8338.5400000000009</v>
      </c>
    </row>
    <row r="10205" spans="1:5">
      <c r="A10205" s="1">
        <v>2013</v>
      </c>
      <c r="B10205" s="1">
        <v>100</v>
      </c>
      <c r="C10205" s="1">
        <v>4455.51</v>
      </c>
      <c r="D10205" s="1">
        <v>826.56</v>
      </c>
      <c r="E10205" s="1">
        <v>5282.07</v>
      </c>
    </row>
    <row r="10206" spans="1:5">
      <c r="A10206" s="1">
        <v>2013</v>
      </c>
      <c r="B10206" s="1">
        <v>101</v>
      </c>
      <c r="C10206" s="1">
        <v>2757.13</v>
      </c>
      <c r="D10206" s="1">
        <v>477.34</v>
      </c>
      <c r="E10206" s="1">
        <v>3234.47</v>
      </c>
    </row>
    <row r="10207" spans="1:5">
      <c r="A10207" s="1">
        <v>2013</v>
      </c>
      <c r="B10207" s="1">
        <v>102</v>
      </c>
      <c r="C10207" s="1">
        <v>1626.81</v>
      </c>
      <c r="D10207" s="1">
        <v>251.09</v>
      </c>
      <c r="E10207" s="1">
        <v>1877.89</v>
      </c>
    </row>
    <row r="10208" spans="1:5">
      <c r="A10208" s="1">
        <v>2013</v>
      </c>
      <c r="B10208" s="1">
        <v>103</v>
      </c>
      <c r="C10208" s="1">
        <v>925.36</v>
      </c>
      <c r="D10208" s="1">
        <v>126.09</v>
      </c>
      <c r="E10208" s="1">
        <v>1051.44</v>
      </c>
    </row>
    <row r="10209" spans="1:5">
      <c r="A10209" s="1">
        <v>2013</v>
      </c>
      <c r="B10209" s="1">
        <v>104</v>
      </c>
      <c r="C10209" s="1">
        <v>518.98</v>
      </c>
      <c r="D10209" s="1">
        <v>67.540000000000006</v>
      </c>
      <c r="E10209" s="1">
        <v>586.51</v>
      </c>
    </row>
    <row r="10210" spans="1:5">
      <c r="A10210" s="1">
        <v>2013</v>
      </c>
      <c r="B10210" s="1">
        <v>105</v>
      </c>
      <c r="C10210" s="1">
        <v>279.7</v>
      </c>
      <c r="D10210" s="1">
        <v>33.29</v>
      </c>
      <c r="E10210" s="1">
        <v>312.99</v>
      </c>
    </row>
    <row r="10211" spans="1:5">
      <c r="A10211" s="1">
        <v>2013</v>
      </c>
      <c r="B10211" s="1">
        <v>106</v>
      </c>
      <c r="C10211" s="1">
        <v>147.51</v>
      </c>
      <c r="D10211" s="1">
        <v>16.82</v>
      </c>
      <c r="E10211" s="1">
        <v>164.33</v>
      </c>
    </row>
    <row r="10212" spans="1:5">
      <c r="A10212" s="1">
        <v>2013</v>
      </c>
      <c r="B10212" s="1">
        <v>107</v>
      </c>
      <c r="C10212" s="1">
        <v>80.239999999999995</v>
      </c>
      <c r="D10212" s="1">
        <v>9.17</v>
      </c>
      <c r="E10212" s="1">
        <v>89.41</v>
      </c>
    </row>
    <row r="10213" spans="1:5">
      <c r="A10213" s="1">
        <v>2013</v>
      </c>
      <c r="B10213" s="1">
        <v>108</v>
      </c>
      <c r="C10213" s="1">
        <v>40.700000000000003</v>
      </c>
      <c r="D10213" s="1">
        <v>3.88</v>
      </c>
      <c r="E10213" s="1">
        <v>44.57</v>
      </c>
    </row>
    <row r="10214" spans="1:5">
      <c r="A10214" s="1">
        <v>2013</v>
      </c>
      <c r="B10214" s="1">
        <v>109</v>
      </c>
      <c r="C10214" s="1">
        <v>18.559999999999999</v>
      </c>
      <c r="D10214" s="1">
        <v>1.82</v>
      </c>
      <c r="E10214" s="1">
        <v>20.38</v>
      </c>
    </row>
    <row r="10215" spans="1:5">
      <c r="A10215" s="1">
        <v>2013</v>
      </c>
      <c r="B10215" s="1" t="s">
        <v>121</v>
      </c>
      <c r="C10215" s="1">
        <v>13.88</v>
      </c>
      <c r="D10215" s="1">
        <v>1.2</v>
      </c>
      <c r="E10215" s="1">
        <v>15.08</v>
      </c>
    </row>
    <row r="10216" spans="1:5">
      <c r="A10216" s="1">
        <v>2014</v>
      </c>
      <c r="B10216" s="1">
        <v>0</v>
      </c>
      <c r="C10216" s="1">
        <v>378340.88</v>
      </c>
      <c r="D10216" s="1">
        <v>398557.79</v>
      </c>
      <c r="E10216" s="1">
        <v>776898.67</v>
      </c>
    </row>
    <row r="10217" spans="1:5">
      <c r="A10217" s="1">
        <v>2014</v>
      </c>
      <c r="B10217" s="1">
        <v>1</v>
      </c>
      <c r="C10217" s="1">
        <v>386503.06</v>
      </c>
      <c r="D10217" s="1">
        <v>407027.59</v>
      </c>
      <c r="E10217" s="1">
        <v>793530.65</v>
      </c>
    </row>
    <row r="10218" spans="1:5">
      <c r="A10218" s="1">
        <v>2014</v>
      </c>
      <c r="B10218" s="1">
        <v>2</v>
      </c>
      <c r="C10218" s="1">
        <v>394614.09</v>
      </c>
      <c r="D10218" s="1">
        <v>415089.23</v>
      </c>
      <c r="E10218" s="1">
        <v>809703.32</v>
      </c>
    </row>
    <row r="10219" spans="1:5">
      <c r="A10219" s="1">
        <v>2014</v>
      </c>
      <c r="B10219" s="1">
        <v>3</v>
      </c>
      <c r="C10219" s="1">
        <v>395238.8</v>
      </c>
      <c r="D10219" s="1">
        <v>414918.08</v>
      </c>
      <c r="E10219" s="1">
        <v>810156.88</v>
      </c>
    </row>
    <row r="10220" spans="1:5">
      <c r="A10220" s="1">
        <v>2014</v>
      </c>
      <c r="B10220" s="1">
        <v>4</v>
      </c>
      <c r="C10220" s="1">
        <v>390160.21</v>
      </c>
      <c r="D10220" s="1">
        <v>408826.92</v>
      </c>
      <c r="E10220" s="1">
        <v>798987.13</v>
      </c>
    </row>
    <row r="10221" spans="1:5">
      <c r="A10221" s="1">
        <v>2014</v>
      </c>
      <c r="B10221" s="1">
        <v>5</v>
      </c>
      <c r="C10221" s="1">
        <v>386439.64</v>
      </c>
      <c r="D10221" s="1">
        <v>404827.19</v>
      </c>
      <c r="E10221" s="1">
        <v>791266.83</v>
      </c>
    </row>
    <row r="10222" spans="1:5">
      <c r="A10222" s="1">
        <v>2014</v>
      </c>
      <c r="B10222" s="1">
        <v>6</v>
      </c>
      <c r="C10222" s="1">
        <v>387260.19</v>
      </c>
      <c r="D10222" s="1">
        <v>406334.04</v>
      </c>
      <c r="E10222" s="1">
        <v>793594.23</v>
      </c>
    </row>
    <row r="10223" spans="1:5">
      <c r="A10223" s="1">
        <v>2014</v>
      </c>
      <c r="B10223" s="1">
        <v>7</v>
      </c>
      <c r="C10223" s="1">
        <v>376685.08</v>
      </c>
      <c r="D10223" s="1">
        <v>395611.39</v>
      </c>
      <c r="E10223" s="1">
        <v>772296.47</v>
      </c>
    </row>
    <row r="10224" spans="1:5">
      <c r="A10224" s="1">
        <v>2014</v>
      </c>
      <c r="B10224" s="1">
        <v>8</v>
      </c>
      <c r="C10224" s="1">
        <v>365860.55</v>
      </c>
      <c r="D10224" s="1">
        <v>384116.63</v>
      </c>
      <c r="E10224" s="1">
        <v>749977.18</v>
      </c>
    </row>
    <row r="10225" spans="1:5">
      <c r="A10225" s="1">
        <v>2014</v>
      </c>
      <c r="B10225" s="1">
        <v>9</v>
      </c>
      <c r="C10225" s="1">
        <v>357660.08</v>
      </c>
      <c r="D10225" s="1">
        <v>375842.69</v>
      </c>
      <c r="E10225" s="1">
        <v>733502.77</v>
      </c>
    </row>
    <row r="10226" spans="1:5">
      <c r="A10226" s="1">
        <v>2014</v>
      </c>
      <c r="B10226" s="1">
        <v>10</v>
      </c>
      <c r="C10226" s="1">
        <v>349992.31</v>
      </c>
      <c r="D10226" s="1">
        <v>368268.07</v>
      </c>
      <c r="E10226" s="1">
        <v>718260.38</v>
      </c>
    </row>
    <row r="10227" spans="1:5">
      <c r="A10227" s="1">
        <v>2014</v>
      </c>
      <c r="B10227" s="1">
        <v>11</v>
      </c>
      <c r="C10227" s="1">
        <v>342366.17</v>
      </c>
      <c r="D10227" s="1">
        <v>360140.83</v>
      </c>
      <c r="E10227" s="1">
        <v>702507</v>
      </c>
    </row>
    <row r="10228" spans="1:5">
      <c r="A10228" s="1">
        <v>2014</v>
      </c>
      <c r="B10228" s="1">
        <v>12</v>
      </c>
      <c r="C10228" s="1">
        <v>337716.57</v>
      </c>
      <c r="D10228" s="1">
        <v>353619.58</v>
      </c>
      <c r="E10228" s="1">
        <v>691336.15</v>
      </c>
    </row>
    <row r="10229" spans="1:5">
      <c r="A10229" s="1">
        <v>2014</v>
      </c>
      <c r="B10229" s="1">
        <v>13</v>
      </c>
      <c r="C10229" s="1">
        <v>343662.02</v>
      </c>
      <c r="D10229" s="1">
        <v>358971.86</v>
      </c>
      <c r="E10229" s="1">
        <v>702633.88</v>
      </c>
    </row>
    <row r="10230" spans="1:5">
      <c r="A10230" s="1">
        <v>2014</v>
      </c>
      <c r="B10230" s="1">
        <v>14</v>
      </c>
      <c r="C10230" s="1">
        <v>351130.6</v>
      </c>
      <c r="D10230" s="1">
        <v>367514.26</v>
      </c>
      <c r="E10230" s="1">
        <v>718644.85</v>
      </c>
    </row>
    <row r="10231" spans="1:5">
      <c r="A10231" s="1">
        <v>2014</v>
      </c>
      <c r="B10231" s="1">
        <v>15</v>
      </c>
      <c r="C10231" s="1">
        <v>360143.78</v>
      </c>
      <c r="D10231" s="1">
        <v>377315.53</v>
      </c>
      <c r="E10231" s="1">
        <v>737459.31</v>
      </c>
    </row>
    <row r="10232" spans="1:5">
      <c r="A10232" s="1">
        <v>2014</v>
      </c>
      <c r="B10232" s="1">
        <v>16</v>
      </c>
      <c r="C10232" s="1">
        <v>367266.79</v>
      </c>
      <c r="D10232" s="1">
        <v>384510.94</v>
      </c>
      <c r="E10232" s="1">
        <v>751777.73</v>
      </c>
    </row>
    <row r="10233" spans="1:5">
      <c r="A10233" s="1">
        <v>2014</v>
      </c>
      <c r="B10233" s="1">
        <v>17</v>
      </c>
      <c r="C10233" s="1">
        <v>377605.76</v>
      </c>
      <c r="D10233" s="1">
        <v>396500.86</v>
      </c>
      <c r="E10233" s="1">
        <v>774106.62</v>
      </c>
    </row>
    <row r="10234" spans="1:5">
      <c r="A10234" s="1">
        <v>2014</v>
      </c>
      <c r="B10234" s="1">
        <v>18</v>
      </c>
      <c r="C10234" s="1">
        <v>377779.39</v>
      </c>
      <c r="D10234" s="1">
        <v>397948.08</v>
      </c>
      <c r="E10234" s="1">
        <v>775727.47</v>
      </c>
    </row>
    <row r="10235" spans="1:5">
      <c r="A10235" s="1">
        <v>2014</v>
      </c>
      <c r="B10235" s="1">
        <v>19</v>
      </c>
      <c r="C10235" s="1">
        <v>392626.81</v>
      </c>
      <c r="D10235" s="1">
        <v>410823.11</v>
      </c>
      <c r="E10235" s="1">
        <v>803449.92</v>
      </c>
    </row>
    <row r="10236" spans="1:5">
      <c r="A10236" s="1">
        <v>2014</v>
      </c>
      <c r="B10236" s="1">
        <v>20</v>
      </c>
      <c r="C10236" s="1">
        <v>409767.48</v>
      </c>
      <c r="D10236" s="1">
        <v>425065.18</v>
      </c>
      <c r="E10236" s="1">
        <v>834832.66</v>
      </c>
    </row>
    <row r="10237" spans="1:5">
      <c r="A10237" s="1">
        <v>2014</v>
      </c>
      <c r="B10237" s="1">
        <v>21</v>
      </c>
      <c r="C10237" s="1">
        <v>417369.96</v>
      </c>
      <c r="D10237" s="1">
        <v>427202.72</v>
      </c>
      <c r="E10237" s="1">
        <v>844572.68</v>
      </c>
    </row>
    <row r="10238" spans="1:5">
      <c r="A10238" s="1">
        <v>2014</v>
      </c>
      <c r="B10238" s="1">
        <v>22</v>
      </c>
      <c r="C10238" s="1">
        <v>438965.92</v>
      </c>
      <c r="D10238" s="1">
        <v>439645.83</v>
      </c>
      <c r="E10238" s="1">
        <v>878611.75</v>
      </c>
    </row>
    <row r="10239" spans="1:5">
      <c r="A10239" s="1">
        <v>2014</v>
      </c>
      <c r="B10239" s="1">
        <v>23</v>
      </c>
      <c r="C10239" s="1">
        <v>450566.75</v>
      </c>
      <c r="D10239" s="1">
        <v>446882.86</v>
      </c>
      <c r="E10239" s="1">
        <v>897449.61</v>
      </c>
    </row>
    <row r="10240" spans="1:5">
      <c r="A10240" s="1">
        <v>2014</v>
      </c>
      <c r="B10240" s="1">
        <v>24</v>
      </c>
      <c r="C10240" s="1">
        <v>438334.79</v>
      </c>
      <c r="D10240" s="1">
        <v>433993.73</v>
      </c>
      <c r="E10240" s="1">
        <v>872328.52</v>
      </c>
    </row>
    <row r="10241" spans="1:5">
      <c r="A10241" s="1">
        <v>2014</v>
      </c>
      <c r="B10241" s="1">
        <v>25</v>
      </c>
      <c r="C10241" s="1">
        <v>434946.58</v>
      </c>
      <c r="D10241" s="1">
        <v>425329.6</v>
      </c>
      <c r="E10241" s="1">
        <v>860276.17</v>
      </c>
    </row>
    <row r="10242" spans="1:5">
      <c r="A10242" s="1">
        <v>2014</v>
      </c>
      <c r="B10242" s="1">
        <v>26</v>
      </c>
      <c r="C10242" s="1">
        <v>442299.82</v>
      </c>
      <c r="D10242" s="1">
        <v>426374.1</v>
      </c>
      <c r="E10242" s="1">
        <v>868673.92</v>
      </c>
    </row>
    <row r="10243" spans="1:5">
      <c r="A10243" s="1">
        <v>2014</v>
      </c>
      <c r="B10243" s="1">
        <v>27</v>
      </c>
      <c r="C10243" s="1">
        <v>441659.66</v>
      </c>
      <c r="D10243" s="1">
        <v>424086.59</v>
      </c>
      <c r="E10243" s="1">
        <v>865746.25</v>
      </c>
    </row>
    <row r="10244" spans="1:5">
      <c r="A10244" s="1">
        <v>2014</v>
      </c>
      <c r="B10244" s="1">
        <v>28</v>
      </c>
      <c r="C10244" s="1">
        <v>443797.19</v>
      </c>
      <c r="D10244" s="1">
        <v>429604.15</v>
      </c>
      <c r="E10244" s="1">
        <v>873401.34</v>
      </c>
    </row>
    <row r="10245" spans="1:5">
      <c r="A10245" s="1">
        <v>2014</v>
      </c>
      <c r="B10245" s="1">
        <v>29</v>
      </c>
      <c r="C10245" s="1">
        <v>447062.68</v>
      </c>
      <c r="D10245" s="1">
        <v>435175.17</v>
      </c>
      <c r="E10245" s="1">
        <v>882237.86</v>
      </c>
    </row>
    <row r="10246" spans="1:5">
      <c r="A10246" s="1">
        <v>2014</v>
      </c>
      <c r="B10246" s="1">
        <v>30</v>
      </c>
      <c r="C10246" s="1">
        <v>439954.51</v>
      </c>
      <c r="D10246" s="1">
        <v>427048.51</v>
      </c>
      <c r="E10246" s="1">
        <v>867003.02</v>
      </c>
    </row>
    <row r="10247" spans="1:5">
      <c r="A10247" s="1">
        <v>2014</v>
      </c>
      <c r="B10247" s="1">
        <v>31</v>
      </c>
      <c r="C10247" s="1">
        <v>443141.68</v>
      </c>
      <c r="D10247" s="1">
        <v>429235.95</v>
      </c>
      <c r="E10247" s="1">
        <v>872377.63</v>
      </c>
    </row>
    <row r="10248" spans="1:5">
      <c r="A10248" s="1">
        <v>2014</v>
      </c>
      <c r="B10248" s="1">
        <v>32</v>
      </c>
      <c r="C10248" s="1">
        <v>443197.99</v>
      </c>
      <c r="D10248" s="1">
        <v>430109.13</v>
      </c>
      <c r="E10248" s="1">
        <v>873307.12</v>
      </c>
    </row>
    <row r="10249" spans="1:5">
      <c r="A10249" s="1">
        <v>2014</v>
      </c>
      <c r="B10249" s="1">
        <v>33</v>
      </c>
      <c r="C10249" s="1">
        <v>445552.45</v>
      </c>
      <c r="D10249" s="1">
        <v>434250.52</v>
      </c>
      <c r="E10249" s="1">
        <v>879802.97</v>
      </c>
    </row>
    <row r="10250" spans="1:5">
      <c r="A10250" s="1">
        <v>2014</v>
      </c>
      <c r="B10250" s="1">
        <v>34</v>
      </c>
      <c r="C10250" s="1">
        <v>442214.31</v>
      </c>
      <c r="D10250" s="1">
        <v>433684.88</v>
      </c>
      <c r="E10250" s="1">
        <v>875899.19</v>
      </c>
    </row>
    <row r="10251" spans="1:5">
      <c r="A10251" s="1">
        <v>2014</v>
      </c>
      <c r="B10251" s="1">
        <v>35</v>
      </c>
      <c r="C10251" s="1">
        <v>428865.92</v>
      </c>
      <c r="D10251" s="1">
        <v>423011.41</v>
      </c>
      <c r="E10251" s="1">
        <v>851877.33</v>
      </c>
    </row>
    <row r="10252" spans="1:5">
      <c r="A10252" s="1">
        <v>2014</v>
      </c>
      <c r="B10252" s="1">
        <v>36</v>
      </c>
      <c r="C10252" s="1">
        <v>401695.75</v>
      </c>
      <c r="D10252" s="1">
        <v>397787.98</v>
      </c>
      <c r="E10252" s="1">
        <v>799483.73</v>
      </c>
    </row>
    <row r="10253" spans="1:5">
      <c r="A10253" s="1">
        <v>2014</v>
      </c>
      <c r="B10253" s="1">
        <v>37</v>
      </c>
      <c r="C10253" s="1">
        <v>392622.73</v>
      </c>
      <c r="D10253" s="1">
        <v>389222.91</v>
      </c>
      <c r="E10253" s="1">
        <v>781845.63</v>
      </c>
    </row>
    <row r="10254" spans="1:5">
      <c r="A10254" s="1">
        <v>2014</v>
      </c>
      <c r="B10254" s="1">
        <v>38</v>
      </c>
      <c r="C10254" s="1">
        <v>401028.14</v>
      </c>
      <c r="D10254" s="1">
        <v>396488.78</v>
      </c>
      <c r="E10254" s="1">
        <v>797516.93</v>
      </c>
    </row>
    <row r="10255" spans="1:5">
      <c r="A10255" s="1">
        <v>2014</v>
      </c>
      <c r="B10255" s="1">
        <v>39</v>
      </c>
      <c r="C10255" s="1">
        <v>410096.98</v>
      </c>
      <c r="D10255" s="1">
        <v>404110.61</v>
      </c>
      <c r="E10255" s="1">
        <v>814207.58</v>
      </c>
    </row>
    <row r="10256" spans="1:5">
      <c r="A10256" s="1">
        <v>2014</v>
      </c>
      <c r="B10256" s="1">
        <v>40</v>
      </c>
      <c r="C10256" s="1">
        <v>418463.1</v>
      </c>
      <c r="D10256" s="1">
        <v>411585.76</v>
      </c>
      <c r="E10256" s="1">
        <v>830048.86</v>
      </c>
    </row>
    <row r="10257" spans="1:5">
      <c r="A10257" s="1">
        <v>2014</v>
      </c>
      <c r="B10257" s="1">
        <v>41</v>
      </c>
      <c r="C10257" s="1">
        <v>435356.17</v>
      </c>
      <c r="D10257" s="1">
        <v>427788.26</v>
      </c>
      <c r="E10257" s="1">
        <v>863144.43</v>
      </c>
    </row>
    <row r="10258" spans="1:5">
      <c r="A10258" s="1">
        <v>2014</v>
      </c>
      <c r="B10258" s="1">
        <v>42</v>
      </c>
      <c r="C10258" s="1">
        <v>451559.31</v>
      </c>
      <c r="D10258" s="1">
        <v>441939.43</v>
      </c>
      <c r="E10258" s="1">
        <v>893498.74</v>
      </c>
    </row>
    <row r="10259" spans="1:5">
      <c r="A10259" s="1">
        <v>2014</v>
      </c>
      <c r="B10259" s="1">
        <v>43</v>
      </c>
      <c r="C10259" s="1">
        <v>469463.05</v>
      </c>
      <c r="D10259" s="1">
        <v>456863.29</v>
      </c>
      <c r="E10259" s="1">
        <v>926326.33</v>
      </c>
    </row>
    <row r="10260" spans="1:5">
      <c r="A10260" s="1">
        <v>2014</v>
      </c>
      <c r="B10260" s="1">
        <v>44</v>
      </c>
      <c r="C10260" s="1">
        <v>461645.76</v>
      </c>
      <c r="D10260" s="1">
        <v>448563.52</v>
      </c>
      <c r="E10260" s="1">
        <v>910209.29</v>
      </c>
    </row>
    <row r="10261" spans="1:5">
      <c r="A10261" s="1">
        <v>2014</v>
      </c>
      <c r="B10261" s="1">
        <v>45</v>
      </c>
      <c r="C10261" s="1">
        <v>472766.32</v>
      </c>
      <c r="D10261" s="1">
        <v>459516.11</v>
      </c>
      <c r="E10261" s="1">
        <v>932282.42</v>
      </c>
    </row>
    <row r="10262" spans="1:5">
      <c r="A10262" s="1">
        <v>2014</v>
      </c>
      <c r="B10262" s="1">
        <v>46</v>
      </c>
      <c r="C10262" s="1">
        <v>472695.94</v>
      </c>
      <c r="D10262" s="1">
        <v>460229.83</v>
      </c>
      <c r="E10262" s="1">
        <v>932925.77</v>
      </c>
    </row>
    <row r="10263" spans="1:5">
      <c r="A10263" s="1">
        <v>2014</v>
      </c>
      <c r="B10263" s="1">
        <v>47</v>
      </c>
      <c r="C10263" s="1">
        <v>478528.54</v>
      </c>
      <c r="D10263" s="1">
        <v>466712.41</v>
      </c>
      <c r="E10263" s="1">
        <v>945240.95</v>
      </c>
    </row>
    <row r="10264" spans="1:5">
      <c r="A10264" s="1">
        <v>2014</v>
      </c>
      <c r="B10264" s="1">
        <v>48</v>
      </c>
      <c r="C10264" s="1">
        <v>478388.05</v>
      </c>
      <c r="D10264" s="1">
        <v>465472.3</v>
      </c>
      <c r="E10264" s="1">
        <v>943860.36</v>
      </c>
    </row>
    <row r="10265" spans="1:5">
      <c r="A10265" s="1">
        <v>2014</v>
      </c>
      <c r="B10265" s="1">
        <v>49</v>
      </c>
      <c r="C10265" s="1">
        <v>480197.58</v>
      </c>
      <c r="D10265" s="1">
        <v>466448.62</v>
      </c>
      <c r="E10265" s="1">
        <v>946646.2</v>
      </c>
    </row>
    <row r="10266" spans="1:5">
      <c r="A10266" s="1">
        <v>2014</v>
      </c>
      <c r="B10266" s="1">
        <v>50</v>
      </c>
      <c r="C10266" s="1">
        <v>474751.98</v>
      </c>
      <c r="D10266" s="1">
        <v>461620.6</v>
      </c>
      <c r="E10266" s="1">
        <v>936372.59</v>
      </c>
    </row>
    <row r="10267" spans="1:5">
      <c r="A10267" s="1">
        <v>2014</v>
      </c>
      <c r="B10267" s="1">
        <v>51</v>
      </c>
      <c r="C10267" s="1">
        <v>467130.35</v>
      </c>
      <c r="D10267" s="1">
        <v>455630.76</v>
      </c>
      <c r="E10267" s="1">
        <v>922761.11</v>
      </c>
    </row>
    <row r="10268" spans="1:5">
      <c r="A10268" s="1">
        <v>2014</v>
      </c>
      <c r="B10268" s="1">
        <v>52</v>
      </c>
      <c r="C10268" s="1">
        <v>455812.68</v>
      </c>
      <c r="D10268" s="1">
        <v>446014.21</v>
      </c>
      <c r="E10268" s="1">
        <v>901826.89</v>
      </c>
    </row>
    <row r="10269" spans="1:5">
      <c r="A10269" s="1">
        <v>2014</v>
      </c>
      <c r="B10269" s="1">
        <v>53</v>
      </c>
      <c r="C10269" s="1">
        <v>440205.93</v>
      </c>
      <c r="D10269" s="1">
        <v>431480.37</v>
      </c>
      <c r="E10269" s="1">
        <v>871686.31</v>
      </c>
    </row>
    <row r="10270" spans="1:5">
      <c r="A10270" s="1">
        <v>2014</v>
      </c>
      <c r="B10270" s="1">
        <v>54</v>
      </c>
      <c r="C10270" s="1">
        <v>421424.67</v>
      </c>
      <c r="D10270" s="1">
        <v>413211.81</v>
      </c>
      <c r="E10270" s="1">
        <v>834636.48</v>
      </c>
    </row>
    <row r="10271" spans="1:5">
      <c r="A10271" s="1">
        <v>2014</v>
      </c>
      <c r="B10271" s="1">
        <v>55</v>
      </c>
      <c r="C10271" s="1">
        <v>416024.75</v>
      </c>
      <c r="D10271" s="1">
        <v>407485.27</v>
      </c>
      <c r="E10271" s="1">
        <v>823510.02</v>
      </c>
    </row>
    <row r="10272" spans="1:5">
      <c r="A10272" s="1">
        <v>2014</v>
      </c>
      <c r="B10272" s="1">
        <v>56</v>
      </c>
      <c r="C10272" s="1">
        <v>403048.22</v>
      </c>
      <c r="D10272" s="1">
        <v>394424.49</v>
      </c>
      <c r="E10272" s="1">
        <v>797472.71</v>
      </c>
    </row>
    <row r="10273" spans="1:5">
      <c r="A10273" s="1">
        <v>2014</v>
      </c>
      <c r="B10273" s="1">
        <v>57</v>
      </c>
      <c r="C10273" s="1">
        <v>389026.25</v>
      </c>
      <c r="D10273" s="1">
        <v>380206.5</v>
      </c>
      <c r="E10273" s="1">
        <v>769232.75</v>
      </c>
    </row>
    <row r="10274" spans="1:5">
      <c r="A10274" s="1">
        <v>2014</v>
      </c>
      <c r="B10274" s="1">
        <v>58</v>
      </c>
      <c r="C10274" s="1">
        <v>376879.6</v>
      </c>
      <c r="D10274" s="1">
        <v>367750.24</v>
      </c>
      <c r="E10274" s="1">
        <v>744629.85</v>
      </c>
    </row>
    <row r="10275" spans="1:5">
      <c r="A10275" s="1">
        <v>2014</v>
      </c>
      <c r="B10275" s="1">
        <v>59</v>
      </c>
      <c r="C10275" s="1">
        <v>364461.2</v>
      </c>
      <c r="D10275" s="1">
        <v>354464.79</v>
      </c>
      <c r="E10275" s="1">
        <v>718926</v>
      </c>
    </row>
    <row r="10276" spans="1:5">
      <c r="A10276" s="1">
        <v>2014</v>
      </c>
      <c r="B10276" s="1">
        <v>60</v>
      </c>
      <c r="C10276" s="1">
        <v>363422.98</v>
      </c>
      <c r="D10276" s="1">
        <v>352206.28</v>
      </c>
      <c r="E10276" s="1">
        <v>715629.26</v>
      </c>
    </row>
    <row r="10277" spans="1:5">
      <c r="A10277" s="1">
        <v>2014</v>
      </c>
      <c r="B10277" s="1">
        <v>61</v>
      </c>
      <c r="C10277" s="1">
        <v>358555.92</v>
      </c>
      <c r="D10277" s="1">
        <v>346574.41</v>
      </c>
      <c r="E10277" s="1">
        <v>705130.33</v>
      </c>
    </row>
    <row r="10278" spans="1:5">
      <c r="A10278" s="1">
        <v>2014</v>
      </c>
      <c r="B10278" s="1">
        <v>62</v>
      </c>
      <c r="C10278" s="1">
        <v>351468.81</v>
      </c>
      <c r="D10278" s="1">
        <v>338258.34</v>
      </c>
      <c r="E10278" s="1">
        <v>689727.15</v>
      </c>
    </row>
    <row r="10279" spans="1:5">
      <c r="A10279" s="1">
        <v>2014</v>
      </c>
      <c r="B10279" s="1">
        <v>63</v>
      </c>
      <c r="C10279" s="1">
        <v>354907.88</v>
      </c>
      <c r="D10279" s="1">
        <v>339982.57</v>
      </c>
      <c r="E10279" s="1">
        <v>694890.45</v>
      </c>
    </row>
    <row r="10280" spans="1:5">
      <c r="A10280" s="1">
        <v>2014</v>
      </c>
      <c r="B10280" s="1">
        <v>64</v>
      </c>
      <c r="C10280" s="1">
        <v>361196.96</v>
      </c>
      <c r="D10280" s="1">
        <v>344706.46</v>
      </c>
      <c r="E10280" s="1">
        <v>705903.42</v>
      </c>
    </row>
    <row r="10281" spans="1:5">
      <c r="A10281" s="1">
        <v>2014</v>
      </c>
      <c r="B10281" s="1">
        <v>65</v>
      </c>
      <c r="C10281" s="1">
        <v>371742.19</v>
      </c>
      <c r="D10281" s="1">
        <v>353845.11</v>
      </c>
      <c r="E10281" s="1">
        <v>725587.29</v>
      </c>
    </row>
    <row r="10282" spans="1:5">
      <c r="A10282" s="1">
        <v>2014</v>
      </c>
      <c r="B10282" s="1">
        <v>66</v>
      </c>
      <c r="C10282" s="1">
        <v>388043.34</v>
      </c>
      <c r="D10282" s="1">
        <v>368566.11</v>
      </c>
      <c r="E10282" s="1">
        <v>756609.46</v>
      </c>
    </row>
    <row r="10283" spans="1:5">
      <c r="A10283" s="1">
        <v>2014</v>
      </c>
      <c r="B10283" s="1">
        <v>67</v>
      </c>
      <c r="C10283" s="1">
        <v>408593.61</v>
      </c>
      <c r="D10283" s="1">
        <v>386844.87</v>
      </c>
      <c r="E10283" s="1">
        <v>795438.47</v>
      </c>
    </row>
    <row r="10284" spans="1:5">
      <c r="A10284" s="1">
        <v>2014</v>
      </c>
      <c r="B10284" s="1">
        <v>68</v>
      </c>
      <c r="C10284" s="1">
        <v>338132.24</v>
      </c>
      <c r="D10284" s="1">
        <v>318301.82</v>
      </c>
      <c r="E10284" s="1">
        <v>656434.05000000005</v>
      </c>
    </row>
    <row r="10285" spans="1:5">
      <c r="A10285" s="1">
        <v>2014</v>
      </c>
      <c r="B10285" s="1">
        <v>69</v>
      </c>
      <c r="C10285" s="1">
        <v>321196.36</v>
      </c>
      <c r="D10285" s="1">
        <v>300411.69</v>
      </c>
      <c r="E10285" s="1">
        <v>621608.04</v>
      </c>
    </row>
    <row r="10286" spans="1:5">
      <c r="A10286" s="1">
        <v>2014</v>
      </c>
      <c r="B10286" s="1">
        <v>70</v>
      </c>
      <c r="C10286" s="1">
        <v>311115.59000000003</v>
      </c>
      <c r="D10286" s="1">
        <v>289125.75</v>
      </c>
      <c r="E10286" s="1">
        <v>600241.34</v>
      </c>
    </row>
    <row r="10287" spans="1:5">
      <c r="A10287" s="1">
        <v>2014</v>
      </c>
      <c r="B10287" s="1">
        <v>71</v>
      </c>
      <c r="C10287" s="1">
        <v>298372.12</v>
      </c>
      <c r="D10287" s="1">
        <v>273690.88</v>
      </c>
      <c r="E10287" s="1">
        <v>572063</v>
      </c>
    </row>
    <row r="10288" spans="1:5">
      <c r="A10288" s="1">
        <v>2014</v>
      </c>
      <c r="B10288" s="1">
        <v>72</v>
      </c>
      <c r="C10288" s="1">
        <v>269864.82</v>
      </c>
      <c r="D10288" s="1">
        <v>243317.77</v>
      </c>
      <c r="E10288" s="1">
        <v>513182.59</v>
      </c>
    </row>
    <row r="10289" spans="1:5">
      <c r="A10289" s="1">
        <v>2014</v>
      </c>
      <c r="B10289" s="1">
        <v>73</v>
      </c>
      <c r="C10289" s="1">
        <v>248537</v>
      </c>
      <c r="D10289" s="1">
        <v>220896.92</v>
      </c>
      <c r="E10289" s="1">
        <v>469433.92</v>
      </c>
    </row>
    <row r="10290" spans="1:5">
      <c r="A10290" s="1">
        <v>2014</v>
      </c>
      <c r="B10290" s="1">
        <v>74</v>
      </c>
      <c r="C10290" s="1">
        <v>250799.15</v>
      </c>
      <c r="D10290" s="1">
        <v>220436.16</v>
      </c>
      <c r="E10290" s="1">
        <v>471235.31</v>
      </c>
    </row>
    <row r="10291" spans="1:5">
      <c r="A10291" s="1">
        <v>2014</v>
      </c>
      <c r="B10291" s="1">
        <v>75</v>
      </c>
      <c r="C10291" s="1">
        <v>249389.75</v>
      </c>
      <c r="D10291" s="1">
        <v>217066.59</v>
      </c>
      <c r="E10291" s="1">
        <v>466456.34</v>
      </c>
    </row>
    <row r="10292" spans="1:5">
      <c r="A10292" s="1">
        <v>2014</v>
      </c>
      <c r="B10292" s="1">
        <v>76</v>
      </c>
      <c r="C10292" s="1">
        <v>243945.78</v>
      </c>
      <c r="D10292" s="1">
        <v>209696.23</v>
      </c>
      <c r="E10292" s="1">
        <v>453642.01</v>
      </c>
    </row>
    <row r="10293" spans="1:5">
      <c r="A10293" s="1">
        <v>2014</v>
      </c>
      <c r="B10293" s="1">
        <v>77</v>
      </c>
      <c r="C10293" s="1">
        <v>232019.49</v>
      </c>
      <c r="D10293" s="1">
        <v>195758.23</v>
      </c>
      <c r="E10293" s="1">
        <v>427777.73</v>
      </c>
    </row>
    <row r="10294" spans="1:5">
      <c r="A10294" s="1">
        <v>2014</v>
      </c>
      <c r="B10294" s="1">
        <v>78</v>
      </c>
      <c r="C10294" s="1">
        <v>221371.05</v>
      </c>
      <c r="D10294" s="1">
        <v>182856.92</v>
      </c>
      <c r="E10294" s="1">
        <v>404227.97</v>
      </c>
    </row>
    <row r="10295" spans="1:5">
      <c r="A10295" s="1">
        <v>2014</v>
      </c>
      <c r="B10295" s="1">
        <v>79</v>
      </c>
      <c r="C10295" s="1">
        <v>209644.99</v>
      </c>
      <c r="D10295" s="1">
        <v>169498.49</v>
      </c>
      <c r="E10295" s="1">
        <v>379143.48</v>
      </c>
    </row>
    <row r="10296" spans="1:5">
      <c r="A10296" s="1">
        <v>2014</v>
      </c>
      <c r="B10296" s="1">
        <v>80</v>
      </c>
      <c r="C10296" s="1">
        <v>197383.72</v>
      </c>
      <c r="D10296" s="1">
        <v>155382.9</v>
      </c>
      <c r="E10296" s="1">
        <v>352766.62</v>
      </c>
    </row>
    <row r="10297" spans="1:5">
      <c r="A10297" s="1">
        <v>2014</v>
      </c>
      <c r="B10297" s="1">
        <v>81</v>
      </c>
      <c r="C10297" s="1">
        <v>187948.48</v>
      </c>
      <c r="D10297" s="1">
        <v>143889.01</v>
      </c>
      <c r="E10297" s="1">
        <v>331837.5</v>
      </c>
    </row>
    <row r="10298" spans="1:5">
      <c r="A10298" s="1">
        <v>2014</v>
      </c>
      <c r="B10298" s="1">
        <v>82</v>
      </c>
      <c r="C10298" s="1">
        <v>180314.25</v>
      </c>
      <c r="D10298" s="1">
        <v>133752.01999999999</v>
      </c>
      <c r="E10298" s="1">
        <v>314066.27</v>
      </c>
    </row>
    <row r="10299" spans="1:5">
      <c r="A10299" s="1">
        <v>2014</v>
      </c>
      <c r="B10299" s="1">
        <v>83</v>
      </c>
      <c r="C10299" s="1">
        <v>171961.57</v>
      </c>
      <c r="D10299" s="1">
        <v>121993.14</v>
      </c>
      <c r="E10299" s="1">
        <v>293954.71000000002</v>
      </c>
    </row>
    <row r="10300" spans="1:5">
      <c r="A10300" s="1">
        <v>2014</v>
      </c>
      <c r="B10300" s="1">
        <v>84</v>
      </c>
      <c r="C10300" s="1">
        <v>159624.95999999999</v>
      </c>
      <c r="D10300" s="1">
        <v>108079.09</v>
      </c>
      <c r="E10300" s="1">
        <v>267704.05</v>
      </c>
    </row>
    <row r="10301" spans="1:5">
      <c r="A10301" s="1">
        <v>2014</v>
      </c>
      <c r="B10301" s="1">
        <v>85</v>
      </c>
      <c r="C10301" s="1">
        <v>145389.01</v>
      </c>
      <c r="D10301" s="1">
        <v>93853.78</v>
      </c>
      <c r="E10301" s="1">
        <v>239242.78</v>
      </c>
    </row>
    <row r="10302" spans="1:5">
      <c r="A10302" s="1">
        <v>2014</v>
      </c>
      <c r="B10302" s="1">
        <v>86</v>
      </c>
      <c r="C10302" s="1">
        <v>131153.67000000001</v>
      </c>
      <c r="D10302" s="1">
        <v>80663.570000000007</v>
      </c>
      <c r="E10302" s="1">
        <v>211817.25</v>
      </c>
    </row>
    <row r="10303" spans="1:5">
      <c r="A10303" s="1">
        <v>2014</v>
      </c>
      <c r="B10303" s="1">
        <v>87</v>
      </c>
      <c r="C10303" s="1">
        <v>118228.83</v>
      </c>
      <c r="D10303" s="1">
        <v>69466.48</v>
      </c>
      <c r="E10303" s="1">
        <v>187695.31</v>
      </c>
    </row>
    <row r="10304" spans="1:5">
      <c r="A10304" s="1">
        <v>2014</v>
      </c>
      <c r="B10304" s="1">
        <v>88</v>
      </c>
      <c r="C10304" s="1">
        <v>106213.96</v>
      </c>
      <c r="D10304" s="1">
        <v>59257.34</v>
      </c>
      <c r="E10304" s="1">
        <v>165471.29999999999</v>
      </c>
    </row>
    <row r="10305" spans="1:5">
      <c r="A10305" s="1">
        <v>2014</v>
      </c>
      <c r="B10305" s="1">
        <v>89</v>
      </c>
      <c r="C10305" s="1">
        <v>93196.800000000003</v>
      </c>
      <c r="D10305" s="1">
        <v>48708.59</v>
      </c>
      <c r="E10305" s="1">
        <v>141905.38</v>
      </c>
    </row>
    <row r="10306" spans="1:5">
      <c r="A10306" s="1">
        <v>2014</v>
      </c>
      <c r="B10306" s="1">
        <v>90</v>
      </c>
      <c r="C10306" s="1">
        <v>81339.03</v>
      </c>
      <c r="D10306" s="1">
        <v>39251.040000000001</v>
      </c>
      <c r="E10306" s="1">
        <v>120590.07</v>
      </c>
    </row>
    <row r="10307" spans="1:5">
      <c r="A10307" s="1">
        <v>2014</v>
      </c>
      <c r="B10307" s="1">
        <v>91</v>
      </c>
      <c r="C10307" s="1">
        <v>70121.789999999994</v>
      </c>
      <c r="D10307" s="1">
        <v>31227.9</v>
      </c>
      <c r="E10307" s="1">
        <v>101349.69</v>
      </c>
    </row>
    <row r="10308" spans="1:5">
      <c r="A10308" s="1">
        <v>2014</v>
      </c>
      <c r="B10308" s="1">
        <v>92</v>
      </c>
      <c r="C10308" s="1">
        <v>60214.29</v>
      </c>
      <c r="D10308" s="1">
        <v>24905.85</v>
      </c>
      <c r="E10308" s="1">
        <v>85120.14</v>
      </c>
    </row>
    <row r="10309" spans="1:5">
      <c r="A10309" s="1">
        <v>2014</v>
      </c>
      <c r="B10309" s="1">
        <v>93</v>
      </c>
      <c r="C10309" s="1">
        <v>52681.97</v>
      </c>
      <c r="D10309" s="1">
        <v>20013.09</v>
      </c>
      <c r="E10309" s="1">
        <v>72695.06</v>
      </c>
    </row>
    <row r="10310" spans="1:5">
      <c r="A10310" s="1">
        <v>2014</v>
      </c>
      <c r="B10310" s="1">
        <v>94</v>
      </c>
      <c r="C10310" s="1">
        <v>38321.599999999999</v>
      </c>
      <c r="D10310" s="1">
        <v>13482.94</v>
      </c>
      <c r="E10310" s="1">
        <v>51804.54</v>
      </c>
    </row>
    <row r="10311" spans="1:5">
      <c r="A10311" s="1">
        <v>2014</v>
      </c>
      <c r="B10311" s="1">
        <v>95</v>
      </c>
      <c r="C10311" s="1">
        <v>23206.5</v>
      </c>
      <c r="D10311" s="1">
        <v>7493.77</v>
      </c>
      <c r="E10311" s="1">
        <v>30700.28</v>
      </c>
    </row>
    <row r="10312" spans="1:5">
      <c r="A10312" s="1">
        <v>2014</v>
      </c>
      <c r="B10312" s="1">
        <v>96</v>
      </c>
      <c r="C10312" s="1">
        <v>16152.24</v>
      </c>
      <c r="D10312" s="1">
        <v>4654.12</v>
      </c>
      <c r="E10312" s="1">
        <v>20806.349999999999</v>
      </c>
    </row>
    <row r="10313" spans="1:5">
      <c r="A10313" s="1">
        <v>2014</v>
      </c>
      <c r="B10313" s="1">
        <v>97</v>
      </c>
      <c r="C10313" s="1">
        <v>12557.71</v>
      </c>
      <c r="D10313" s="1">
        <v>3265.72</v>
      </c>
      <c r="E10313" s="1">
        <v>15823.43</v>
      </c>
    </row>
    <row r="10314" spans="1:5">
      <c r="A10314" s="1">
        <v>2014</v>
      </c>
      <c r="B10314" s="1">
        <v>98</v>
      </c>
      <c r="C10314" s="1">
        <v>9612.4699999999993</v>
      </c>
      <c r="D10314" s="1">
        <v>2296.54</v>
      </c>
      <c r="E10314" s="1">
        <v>11909</v>
      </c>
    </row>
    <row r="10315" spans="1:5">
      <c r="A10315" s="1">
        <v>2014</v>
      </c>
      <c r="B10315" s="1">
        <v>99</v>
      </c>
      <c r="C10315" s="1">
        <v>6879.61</v>
      </c>
      <c r="D10315" s="1">
        <v>1479.51</v>
      </c>
      <c r="E10315" s="1">
        <v>8359.1200000000008</v>
      </c>
    </row>
    <row r="10316" spans="1:5">
      <c r="A10316" s="1">
        <v>2014</v>
      </c>
      <c r="B10316" s="1">
        <v>100</v>
      </c>
      <c r="C10316" s="1">
        <v>4654.99</v>
      </c>
      <c r="D10316" s="1">
        <v>884.57</v>
      </c>
      <c r="E10316" s="1">
        <v>5539.56</v>
      </c>
    </row>
    <row r="10317" spans="1:5">
      <c r="A10317" s="1">
        <v>2014</v>
      </c>
      <c r="B10317" s="1">
        <v>101</v>
      </c>
      <c r="C10317" s="1">
        <v>2917.78</v>
      </c>
      <c r="D10317" s="1">
        <v>506.61</v>
      </c>
      <c r="E10317" s="1">
        <v>3424.38</v>
      </c>
    </row>
    <row r="10318" spans="1:5">
      <c r="A10318" s="1">
        <v>2014</v>
      </c>
      <c r="B10318" s="1">
        <v>102</v>
      </c>
      <c r="C10318" s="1">
        <v>1723.93</v>
      </c>
      <c r="D10318" s="1">
        <v>280.24</v>
      </c>
      <c r="E10318" s="1">
        <v>2004.17</v>
      </c>
    </row>
    <row r="10319" spans="1:5">
      <c r="A10319" s="1">
        <v>2014</v>
      </c>
      <c r="B10319" s="1">
        <v>103</v>
      </c>
      <c r="C10319" s="1">
        <v>970.37</v>
      </c>
      <c r="D10319" s="1">
        <v>144.96</v>
      </c>
      <c r="E10319" s="1">
        <v>1115.33</v>
      </c>
    </row>
    <row r="10320" spans="1:5">
      <c r="A10320" s="1">
        <v>2014</v>
      </c>
      <c r="B10320" s="1">
        <v>104</v>
      </c>
      <c r="C10320" s="1">
        <v>526.16999999999996</v>
      </c>
      <c r="D10320" s="1">
        <v>69.02</v>
      </c>
      <c r="E10320" s="1">
        <v>595.19000000000005</v>
      </c>
    </row>
    <row r="10321" spans="1:5">
      <c r="A10321" s="1">
        <v>2014</v>
      </c>
      <c r="B10321" s="1">
        <v>105</v>
      </c>
      <c r="C10321" s="1">
        <v>280.25</v>
      </c>
      <c r="D10321" s="1">
        <v>32.81</v>
      </c>
      <c r="E10321" s="1">
        <v>313.07</v>
      </c>
    </row>
    <row r="10322" spans="1:5">
      <c r="A10322" s="1">
        <v>2014</v>
      </c>
      <c r="B10322" s="1">
        <v>106</v>
      </c>
      <c r="C10322" s="1">
        <v>146.54</v>
      </c>
      <c r="D10322" s="1">
        <v>17</v>
      </c>
      <c r="E10322" s="1">
        <v>163.54</v>
      </c>
    </row>
    <row r="10323" spans="1:5">
      <c r="A10323" s="1">
        <v>2014</v>
      </c>
      <c r="B10323" s="1">
        <v>107</v>
      </c>
      <c r="C10323" s="1">
        <v>76.05</v>
      </c>
      <c r="D10323" s="1">
        <v>8.0299999999999994</v>
      </c>
      <c r="E10323" s="1">
        <v>84.08</v>
      </c>
    </row>
    <row r="10324" spans="1:5">
      <c r="A10324" s="1">
        <v>2014</v>
      </c>
      <c r="B10324" s="1">
        <v>108</v>
      </c>
      <c r="C10324" s="1">
        <v>36.340000000000003</v>
      </c>
      <c r="D10324" s="1">
        <v>3.87</v>
      </c>
      <c r="E10324" s="1">
        <v>40.21</v>
      </c>
    </row>
    <row r="10325" spans="1:5">
      <c r="A10325" s="1">
        <v>2014</v>
      </c>
      <c r="B10325" s="1">
        <v>109</v>
      </c>
      <c r="C10325" s="1">
        <v>16.93</v>
      </c>
      <c r="D10325" s="1">
        <v>1.53</v>
      </c>
      <c r="E10325" s="1">
        <v>18.45</v>
      </c>
    </row>
    <row r="10326" spans="1:5">
      <c r="A10326" s="1">
        <v>2014</v>
      </c>
      <c r="B10326" s="1" t="s">
        <v>121</v>
      </c>
      <c r="C10326" s="1">
        <v>13.99</v>
      </c>
      <c r="D10326" s="1">
        <v>0.25</v>
      </c>
      <c r="E10326" s="1">
        <v>14.23</v>
      </c>
    </row>
    <row r="10327" spans="1:5">
      <c r="A10327" s="1">
        <v>2015</v>
      </c>
      <c r="B10327" s="1">
        <v>0</v>
      </c>
      <c r="C10327" s="1">
        <v>375763.84</v>
      </c>
      <c r="D10327" s="1">
        <v>396261.86</v>
      </c>
      <c r="E10327" s="1">
        <v>772025.69</v>
      </c>
    </row>
    <row r="10328" spans="1:5">
      <c r="A10328" s="1">
        <v>2015</v>
      </c>
      <c r="B10328" s="1">
        <v>1</v>
      </c>
      <c r="C10328" s="1">
        <v>379570.6</v>
      </c>
      <c r="D10328" s="1">
        <v>400090.58</v>
      </c>
      <c r="E10328" s="1">
        <v>779661.18</v>
      </c>
    </row>
    <row r="10329" spans="1:5">
      <c r="A10329" s="1">
        <v>2015</v>
      </c>
      <c r="B10329" s="1">
        <v>2</v>
      </c>
      <c r="C10329" s="1">
        <v>387358.4</v>
      </c>
      <c r="D10329" s="1">
        <v>407973.47</v>
      </c>
      <c r="E10329" s="1">
        <v>795331.86</v>
      </c>
    </row>
    <row r="10330" spans="1:5">
      <c r="A10330" s="1">
        <v>2015</v>
      </c>
      <c r="B10330" s="1">
        <v>3</v>
      </c>
      <c r="C10330" s="1">
        <v>395506.5</v>
      </c>
      <c r="D10330" s="1">
        <v>415932.67</v>
      </c>
      <c r="E10330" s="1">
        <v>811439.16</v>
      </c>
    </row>
    <row r="10331" spans="1:5">
      <c r="A10331" s="1">
        <v>2015</v>
      </c>
      <c r="B10331" s="1">
        <v>4</v>
      </c>
      <c r="C10331" s="1">
        <v>396195.34</v>
      </c>
      <c r="D10331" s="1">
        <v>416104.55</v>
      </c>
      <c r="E10331" s="1">
        <v>812299.9</v>
      </c>
    </row>
    <row r="10332" spans="1:5">
      <c r="A10332" s="1">
        <v>2015</v>
      </c>
      <c r="B10332" s="1">
        <v>5</v>
      </c>
      <c r="C10332" s="1">
        <v>391338.7</v>
      </c>
      <c r="D10332" s="1">
        <v>410452.81</v>
      </c>
      <c r="E10332" s="1">
        <v>801791.51</v>
      </c>
    </row>
    <row r="10333" spans="1:5">
      <c r="A10333" s="1">
        <v>2015</v>
      </c>
      <c r="B10333" s="1">
        <v>6</v>
      </c>
      <c r="C10333" s="1">
        <v>387483.52</v>
      </c>
      <c r="D10333" s="1">
        <v>406421.4</v>
      </c>
      <c r="E10333" s="1">
        <v>793904.91</v>
      </c>
    </row>
    <row r="10334" spans="1:5">
      <c r="A10334" s="1">
        <v>2015</v>
      </c>
      <c r="B10334" s="1">
        <v>7</v>
      </c>
      <c r="C10334" s="1">
        <v>388341.15</v>
      </c>
      <c r="D10334" s="1">
        <v>407735.54</v>
      </c>
      <c r="E10334" s="1">
        <v>796076.68</v>
      </c>
    </row>
    <row r="10335" spans="1:5">
      <c r="A10335" s="1">
        <v>2015</v>
      </c>
      <c r="B10335" s="1">
        <v>8</v>
      </c>
      <c r="C10335" s="1">
        <v>377525.35</v>
      </c>
      <c r="D10335" s="1">
        <v>396610</v>
      </c>
      <c r="E10335" s="1">
        <v>774135.35</v>
      </c>
    </row>
    <row r="10336" spans="1:5">
      <c r="A10336" s="1">
        <v>2015</v>
      </c>
      <c r="B10336" s="1">
        <v>9</v>
      </c>
      <c r="C10336" s="1">
        <v>366909.51</v>
      </c>
      <c r="D10336" s="1">
        <v>385567.98</v>
      </c>
      <c r="E10336" s="1">
        <v>752477.49</v>
      </c>
    </row>
    <row r="10337" spans="1:5">
      <c r="A10337" s="1">
        <v>2015</v>
      </c>
      <c r="B10337" s="1">
        <v>10</v>
      </c>
      <c r="C10337" s="1">
        <v>359360.73</v>
      </c>
      <c r="D10337" s="1">
        <v>377907.54</v>
      </c>
      <c r="E10337" s="1">
        <v>737268.27</v>
      </c>
    </row>
    <row r="10338" spans="1:5">
      <c r="A10338" s="1">
        <v>2015</v>
      </c>
      <c r="B10338" s="1">
        <v>11</v>
      </c>
      <c r="C10338" s="1">
        <v>352166.61</v>
      </c>
      <c r="D10338" s="1">
        <v>371055.24</v>
      </c>
      <c r="E10338" s="1">
        <v>723221.85</v>
      </c>
    </row>
    <row r="10339" spans="1:5">
      <c r="A10339" s="1">
        <v>2015</v>
      </c>
      <c r="B10339" s="1">
        <v>12</v>
      </c>
      <c r="C10339" s="1">
        <v>344766.75</v>
      </c>
      <c r="D10339" s="1">
        <v>362867.91</v>
      </c>
      <c r="E10339" s="1">
        <v>707634.66</v>
      </c>
    </row>
    <row r="10340" spans="1:5">
      <c r="A10340" s="1">
        <v>2015</v>
      </c>
      <c r="B10340" s="1">
        <v>13</v>
      </c>
      <c r="C10340" s="1">
        <v>339952.49</v>
      </c>
      <c r="D10340" s="1">
        <v>355974.99</v>
      </c>
      <c r="E10340" s="1">
        <v>695927.47</v>
      </c>
    </row>
    <row r="10341" spans="1:5">
      <c r="A10341" s="1">
        <v>2015</v>
      </c>
      <c r="B10341" s="1">
        <v>14</v>
      </c>
      <c r="C10341" s="1">
        <v>345627.13</v>
      </c>
      <c r="D10341" s="1">
        <v>360884.35</v>
      </c>
      <c r="E10341" s="1">
        <v>706511.49</v>
      </c>
    </row>
    <row r="10342" spans="1:5">
      <c r="A10342" s="1">
        <v>2015</v>
      </c>
      <c r="B10342" s="1">
        <v>15</v>
      </c>
      <c r="C10342" s="1">
        <v>352863.7</v>
      </c>
      <c r="D10342" s="1">
        <v>369371.75</v>
      </c>
      <c r="E10342" s="1">
        <v>722235.44</v>
      </c>
    </row>
    <row r="10343" spans="1:5">
      <c r="A10343" s="1">
        <v>2015</v>
      </c>
      <c r="B10343" s="1">
        <v>16</v>
      </c>
      <c r="C10343" s="1">
        <v>362163.81</v>
      </c>
      <c r="D10343" s="1">
        <v>379338.02</v>
      </c>
      <c r="E10343" s="1">
        <v>741501.83</v>
      </c>
    </row>
    <row r="10344" spans="1:5">
      <c r="A10344" s="1">
        <v>2015</v>
      </c>
      <c r="B10344" s="1">
        <v>17</v>
      </c>
      <c r="C10344" s="1">
        <v>370226.34</v>
      </c>
      <c r="D10344" s="1">
        <v>387430.38</v>
      </c>
      <c r="E10344" s="1">
        <v>757656.71</v>
      </c>
    </row>
    <row r="10345" spans="1:5">
      <c r="A10345" s="1">
        <v>2015</v>
      </c>
      <c r="B10345" s="1">
        <v>18</v>
      </c>
      <c r="C10345" s="1">
        <v>384091.21</v>
      </c>
      <c r="D10345" s="1">
        <v>402919.81</v>
      </c>
      <c r="E10345" s="1">
        <v>787011.02</v>
      </c>
    </row>
    <row r="10346" spans="1:5">
      <c r="A10346" s="1">
        <v>2015</v>
      </c>
      <c r="B10346" s="1">
        <v>19</v>
      </c>
      <c r="C10346" s="1">
        <v>389064.96000000002</v>
      </c>
      <c r="D10346" s="1">
        <v>407322.89</v>
      </c>
      <c r="E10346" s="1">
        <v>796387.85</v>
      </c>
    </row>
    <row r="10347" spans="1:5">
      <c r="A10347" s="1">
        <v>2015</v>
      </c>
      <c r="B10347" s="1">
        <v>20</v>
      </c>
      <c r="C10347" s="1">
        <v>402370.5</v>
      </c>
      <c r="D10347" s="1">
        <v>418496.97</v>
      </c>
      <c r="E10347" s="1">
        <v>820867.48</v>
      </c>
    </row>
    <row r="10348" spans="1:5">
      <c r="A10348" s="1">
        <v>2015</v>
      </c>
      <c r="B10348" s="1">
        <v>21</v>
      </c>
      <c r="C10348" s="1">
        <v>418320.6</v>
      </c>
      <c r="D10348" s="1">
        <v>430667.32</v>
      </c>
      <c r="E10348" s="1">
        <v>848987.92</v>
      </c>
    </row>
    <row r="10349" spans="1:5">
      <c r="A10349" s="1">
        <v>2015</v>
      </c>
      <c r="B10349" s="1">
        <v>22</v>
      </c>
      <c r="C10349" s="1">
        <v>429750.72</v>
      </c>
      <c r="D10349" s="1">
        <v>431055.42</v>
      </c>
      <c r="E10349" s="1">
        <v>860806.13</v>
      </c>
    </row>
    <row r="10350" spans="1:5">
      <c r="A10350" s="1">
        <v>2015</v>
      </c>
      <c r="B10350" s="1">
        <v>23</v>
      </c>
      <c r="C10350" s="1">
        <v>451250.14</v>
      </c>
      <c r="D10350" s="1">
        <v>444388.2</v>
      </c>
      <c r="E10350" s="1">
        <v>895638.34</v>
      </c>
    </row>
    <row r="10351" spans="1:5">
      <c r="A10351" s="1">
        <v>2015</v>
      </c>
      <c r="B10351" s="1">
        <v>24</v>
      </c>
      <c r="C10351" s="1">
        <v>448855.97</v>
      </c>
      <c r="D10351" s="1">
        <v>442523.28</v>
      </c>
      <c r="E10351" s="1">
        <v>891379.25</v>
      </c>
    </row>
    <row r="10352" spans="1:5">
      <c r="A10352" s="1">
        <v>2015</v>
      </c>
      <c r="B10352" s="1">
        <v>25</v>
      </c>
      <c r="C10352" s="1">
        <v>441098.18</v>
      </c>
      <c r="D10352" s="1">
        <v>431582.64</v>
      </c>
      <c r="E10352" s="1">
        <v>872680.83</v>
      </c>
    </row>
    <row r="10353" spans="1:5">
      <c r="A10353" s="1">
        <v>2015</v>
      </c>
      <c r="B10353" s="1">
        <v>26</v>
      </c>
      <c r="C10353" s="1">
        <v>441547.03</v>
      </c>
      <c r="D10353" s="1">
        <v>426635.04</v>
      </c>
      <c r="E10353" s="1">
        <v>868182.07</v>
      </c>
    </row>
    <row r="10354" spans="1:5">
      <c r="A10354" s="1">
        <v>2015</v>
      </c>
      <c r="B10354" s="1">
        <v>27</v>
      </c>
      <c r="C10354" s="1">
        <v>449666.29</v>
      </c>
      <c r="D10354" s="1">
        <v>430260.95</v>
      </c>
      <c r="E10354" s="1">
        <v>879927.24</v>
      </c>
    </row>
    <row r="10355" spans="1:5">
      <c r="A10355" s="1">
        <v>2015</v>
      </c>
      <c r="B10355" s="1">
        <v>28</v>
      </c>
      <c r="C10355" s="1">
        <v>448581.74</v>
      </c>
      <c r="D10355" s="1">
        <v>428034.8</v>
      </c>
      <c r="E10355" s="1">
        <v>876616.54</v>
      </c>
    </row>
    <row r="10356" spans="1:5">
      <c r="A10356" s="1">
        <v>2015</v>
      </c>
      <c r="B10356" s="1">
        <v>29</v>
      </c>
      <c r="C10356" s="1">
        <v>449513.9</v>
      </c>
      <c r="D10356" s="1">
        <v>433026.37</v>
      </c>
      <c r="E10356" s="1">
        <v>882540.28</v>
      </c>
    </row>
    <row r="10357" spans="1:5">
      <c r="A10357" s="1">
        <v>2015</v>
      </c>
      <c r="B10357" s="1">
        <v>30</v>
      </c>
      <c r="C10357" s="1">
        <v>452246.13</v>
      </c>
      <c r="D10357" s="1">
        <v>437827.51</v>
      </c>
      <c r="E10357" s="1">
        <v>890073.64</v>
      </c>
    </row>
    <row r="10358" spans="1:5">
      <c r="A10358" s="1">
        <v>2015</v>
      </c>
      <c r="B10358" s="1">
        <v>31</v>
      </c>
      <c r="C10358" s="1">
        <v>444239.27</v>
      </c>
      <c r="D10358" s="1">
        <v>429489.06</v>
      </c>
      <c r="E10358" s="1">
        <v>873728.33</v>
      </c>
    </row>
    <row r="10359" spans="1:5">
      <c r="A10359" s="1">
        <v>2015</v>
      </c>
      <c r="B10359" s="1">
        <v>32</v>
      </c>
      <c r="C10359" s="1">
        <v>445693.19</v>
      </c>
      <c r="D10359" s="1">
        <v>430628.07</v>
      </c>
      <c r="E10359" s="1">
        <v>876321.26</v>
      </c>
    </row>
    <row r="10360" spans="1:5">
      <c r="A10360" s="1">
        <v>2015</v>
      </c>
      <c r="B10360" s="1">
        <v>33</v>
      </c>
      <c r="C10360" s="1">
        <v>445624.98</v>
      </c>
      <c r="D10360" s="1">
        <v>431442.27</v>
      </c>
      <c r="E10360" s="1">
        <v>877067.25</v>
      </c>
    </row>
    <row r="10361" spans="1:5">
      <c r="A10361" s="1">
        <v>2015</v>
      </c>
      <c r="B10361" s="1">
        <v>34</v>
      </c>
      <c r="C10361" s="1">
        <v>448360.16</v>
      </c>
      <c r="D10361" s="1">
        <v>436056.25</v>
      </c>
      <c r="E10361" s="1">
        <v>884416.41</v>
      </c>
    </row>
    <row r="10362" spans="1:5">
      <c r="A10362" s="1">
        <v>2015</v>
      </c>
      <c r="B10362" s="1">
        <v>35</v>
      </c>
      <c r="C10362" s="1">
        <v>444950.53</v>
      </c>
      <c r="D10362" s="1">
        <v>435418.69</v>
      </c>
      <c r="E10362" s="1">
        <v>880369.22</v>
      </c>
    </row>
    <row r="10363" spans="1:5">
      <c r="A10363" s="1">
        <v>2015</v>
      </c>
      <c r="B10363" s="1">
        <v>36</v>
      </c>
      <c r="C10363" s="1">
        <v>431326.84</v>
      </c>
      <c r="D10363" s="1">
        <v>424682.25</v>
      </c>
      <c r="E10363" s="1">
        <v>856009.09</v>
      </c>
    </row>
    <row r="10364" spans="1:5">
      <c r="A10364" s="1">
        <v>2015</v>
      </c>
      <c r="B10364" s="1">
        <v>37</v>
      </c>
      <c r="C10364" s="1">
        <v>403644.35</v>
      </c>
      <c r="D10364" s="1">
        <v>398822.87</v>
      </c>
      <c r="E10364" s="1">
        <v>802467.22</v>
      </c>
    </row>
    <row r="10365" spans="1:5">
      <c r="A10365" s="1">
        <v>2015</v>
      </c>
      <c r="B10365" s="1">
        <v>38</v>
      </c>
      <c r="C10365" s="1">
        <v>394484.49</v>
      </c>
      <c r="D10365" s="1">
        <v>390239.18</v>
      </c>
      <c r="E10365" s="1">
        <v>784723.67</v>
      </c>
    </row>
    <row r="10366" spans="1:5">
      <c r="A10366" s="1">
        <v>2015</v>
      </c>
      <c r="B10366" s="1">
        <v>39</v>
      </c>
      <c r="C10366" s="1">
        <v>402819.85</v>
      </c>
      <c r="D10366" s="1">
        <v>397582.95</v>
      </c>
      <c r="E10366" s="1">
        <v>800402.79</v>
      </c>
    </row>
    <row r="10367" spans="1:5">
      <c r="A10367" s="1">
        <v>2015</v>
      </c>
      <c r="B10367" s="1">
        <v>40</v>
      </c>
      <c r="C10367" s="1">
        <v>411788.42</v>
      </c>
      <c r="D10367" s="1">
        <v>405052.41</v>
      </c>
      <c r="E10367" s="1">
        <v>816840.83</v>
      </c>
    </row>
    <row r="10368" spans="1:5">
      <c r="A10368" s="1">
        <v>2015</v>
      </c>
      <c r="B10368" s="1">
        <v>41</v>
      </c>
      <c r="C10368" s="1">
        <v>419920.82</v>
      </c>
      <c r="D10368" s="1">
        <v>412383.26</v>
      </c>
      <c r="E10368" s="1">
        <v>832304.08</v>
      </c>
    </row>
    <row r="10369" spans="1:5">
      <c r="A10369" s="1">
        <v>2015</v>
      </c>
      <c r="B10369" s="1">
        <v>42</v>
      </c>
      <c r="C10369" s="1">
        <v>436674.81</v>
      </c>
      <c r="D10369" s="1">
        <v>428550.54</v>
      </c>
      <c r="E10369" s="1">
        <v>865225.35</v>
      </c>
    </row>
    <row r="10370" spans="1:5">
      <c r="A10370" s="1">
        <v>2015</v>
      </c>
      <c r="B10370" s="1">
        <v>43</v>
      </c>
      <c r="C10370" s="1">
        <v>452945.01</v>
      </c>
      <c r="D10370" s="1">
        <v>442878.44</v>
      </c>
      <c r="E10370" s="1">
        <v>895823.45</v>
      </c>
    </row>
    <row r="10371" spans="1:5">
      <c r="A10371" s="1">
        <v>2015</v>
      </c>
      <c r="B10371" s="1">
        <v>44</v>
      </c>
      <c r="C10371" s="1">
        <v>470650.25</v>
      </c>
      <c r="D10371" s="1">
        <v>457703.05</v>
      </c>
      <c r="E10371" s="1">
        <v>928353.3</v>
      </c>
    </row>
    <row r="10372" spans="1:5">
      <c r="A10372" s="1">
        <v>2015</v>
      </c>
      <c r="B10372" s="1">
        <v>45</v>
      </c>
      <c r="C10372" s="1">
        <v>462879.87</v>
      </c>
      <c r="D10372" s="1">
        <v>449454.22</v>
      </c>
      <c r="E10372" s="1">
        <v>912334.09</v>
      </c>
    </row>
    <row r="10373" spans="1:5">
      <c r="A10373" s="1">
        <v>2015</v>
      </c>
      <c r="B10373" s="1">
        <v>46</v>
      </c>
      <c r="C10373" s="1">
        <v>473900.18</v>
      </c>
      <c r="D10373" s="1">
        <v>460199.39</v>
      </c>
      <c r="E10373" s="1">
        <v>934099.57</v>
      </c>
    </row>
    <row r="10374" spans="1:5">
      <c r="A10374" s="1">
        <v>2015</v>
      </c>
      <c r="B10374" s="1">
        <v>47</v>
      </c>
      <c r="C10374" s="1">
        <v>473668.64</v>
      </c>
      <c r="D10374" s="1">
        <v>460898.28</v>
      </c>
      <c r="E10374" s="1">
        <v>934566.91</v>
      </c>
    </row>
    <row r="10375" spans="1:5">
      <c r="A10375" s="1">
        <v>2015</v>
      </c>
      <c r="B10375" s="1">
        <v>48</v>
      </c>
      <c r="C10375" s="1">
        <v>479280.01</v>
      </c>
      <c r="D10375" s="1">
        <v>467105.78</v>
      </c>
      <c r="E10375" s="1">
        <v>946385.79</v>
      </c>
    </row>
    <row r="10376" spans="1:5">
      <c r="A10376" s="1">
        <v>2015</v>
      </c>
      <c r="B10376" s="1">
        <v>49</v>
      </c>
      <c r="C10376" s="1">
        <v>478878.87</v>
      </c>
      <c r="D10376" s="1">
        <v>465496.83</v>
      </c>
      <c r="E10376" s="1">
        <v>944375.7</v>
      </c>
    </row>
    <row r="10377" spans="1:5">
      <c r="A10377" s="1">
        <v>2015</v>
      </c>
      <c r="B10377" s="1">
        <v>50</v>
      </c>
      <c r="C10377" s="1">
        <v>480491.37</v>
      </c>
      <c r="D10377" s="1">
        <v>466293.34</v>
      </c>
      <c r="E10377" s="1">
        <v>946784.71</v>
      </c>
    </row>
    <row r="10378" spans="1:5">
      <c r="A10378" s="1">
        <v>2015</v>
      </c>
      <c r="B10378" s="1">
        <v>51</v>
      </c>
      <c r="C10378" s="1">
        <v>474697.14</v>
      </c>
      <c r="D10378" s="1">
        <v>461313.39</v>
      </c>
      <c r="E10378" s="1">
        <v>936010.52</v>
      </c>
    </row>
    <row r="10379" spans="1:5">
      <c r="A10379" s="1">
        <v>2015</v>
      </c>
      <c r="B10379" s="1">
        <v>52</v>
      </c>
      <c r="C10379" s="1">
        <v>466917.14</v>
      </c>
      <c r="D10379" s="1">
        <v>454962.58</v>
      </c>
      <c r="E10379" s="1">
        <v>921879.71</v>
      </c>
    </row>
    <row r="10380" spans="1:5">
      <c r="A10380" s="1">
        <v>2015</v>
      </c>
      <c r="B10380" s="1">
        <v>53</v>
      </c>
      <c r="C10380" s="1">
        <v>455528.65</v>
      </c>
      <c r="D10380" s="1">
        <v>445178.21</v>
      </c>
      <c r="E10380" s="1">
        <v>900706.87</v>
      </c>
    </row>
    <row r="10381" spans="1:5">
      <c r="A10381" s="1">
        <v>2015</v>
      </c>
      <c r="B10381" s="1">
        <v>54</v>
      </c>
      <c r="C10381" s="1">
        <v>439700.91</v>
      </c>
      <c r="D10381" s="1">
        <v>430661.22</v>
      </c>
      <c r="E10381" s="1">
        <v>870362.13</v>
      </c>
    </row>
    <row r="10382" spans="1:5">
      <c r="A10382" s="1">
        <v>2015</v>
      </c>
      <c r="B10382" s="1">
        <v>55</v>
      </c>
      <c r="C10382" s="1">
        <v>420801.02</v>
      </c>
      <c r="D10382" s="1">
        <v>412254.21</v>
      </c>
      <c r="E10382" s="1">
        <v>833055.24</v>
      </c>
    </row>
    <row r="10383" spans="1:5">
      <c r="A10383" s="1">
        <v>2015</v>
      </c>
      <c r="B10383" s="1">
        <v>56</v>
      </c>
      <c r="C10383" s="1">
        <v>415130.17</v>
      </c>
      <c r="D10383" s="1">
        <v>406252.58</v>
      </c>
      <c r="E10383" s="1">
        <v>821382.75</v>
      </c>
    </row>
    <row r="10384" spans="1:5">
      <c r="A10384" s="1">
        <v>2015</v>
      </c>
      <c r="B10384" s="1">
        <v>57</v>
      </c>
      <c r="C10384" s="1">
        <v>402045.11</v>
      </c>
      <c r="D10384" s="1">
        <v>392898.07</v>
      </c>
      <c r="E10384" s="1">
        <v>794943.17</v>
      </c>
    </row>
    <row r="10385" spans="1:5">
      <c r="A10385" s="1">
        <v>2015</v>
      </c>
      <c r="B10385" s="1">
        <v>58</v>
      </c>
      <c r="C10385" s="1">
        <v>387804.22</v>
      </c>
      <c r="D10385" s="1">
        <v>378378.35</v>
      </c>
      <c r="E10385" s="1">
        <v>766182.57</v>
      </c>
    </row>
    <row r="10386" spans="1:5">
      <c r="A10386" s="1">
        <v>2015</v>
      </c>
      <c r="B10386" s="1">
        <v>59</v>
      </c>
      <c r="C10386" s="1">
        <v>375519.86</v>
      </c>
      <c r="D10386" s="1">
        <v>365729.39</v>
      </c>
      <c r="E10386" s="1">
        <v>741249.25</v>
      </c>
    </row>
    <row r="10387" spans="1:5">
      <c r="A10387" s="1">
        <v>2015</v>
      </c>
      <c r="B10387" s="1">
        <v>60</v>
      </c>
      <c r="C10387" s="1">
        <v>362966.69</v>
      </c>
      <c r="D10387" s="1">
        <v>352110.72</v>
      </c>
      <c r="E10387" s="1">
        <v>715077.41</v>
      </c>
    </row>
    <row r="10388" spans="1:5">
      <c r="A10388" s="1">
        <v>2015</v>
      </c>
      <c r="B10388" s="1">
        <v>61</v>
      </c>
      <c r="C10388" s="1">
        <v>361751.09</v>
      </c>
      <c r="D10388" s="1">
        <v>349607.42</v>
      </c>
      <c r="E10388" s="1">
        <v>711358.51</v>
      </c>
    </row>
    <row r="10389" spans="1:5">
      <c r="A10389" s="1">
        <v>2015</v>
      </c>
      <c r="B10389" s="1">
        <v>62</v>
      </c>
      <c r="C10389" s="1">
        <v>356691.48</v>
      </c>
      <c r="D10389" s="1">
        <v>343690.69</v>
      </c>
      <c r="E10389" s="1">
        <v>700382.18</v>
      </c>
    </row>
    <row r="10390" spans="1:5">
      <c r="A10390" s="1">
        <v>2015</v>
      </c>
      <c r="B10390" s="1">
        <v>63</v>
      </c>
      <c r="C10390" s="1">
        <v>349405.46</v>
      </c>
      <c r="D10390" s="1">
        <v>335102.51</v>
      </c>
      <c r="E10390" s="1">
        <v>684507.97</v>
      </c>
    </row>
    <row r="10391" spans="1:5">
      <c r="A10391" s="1">
        <v>2015</v>
      </c>
      <c r="B10391" s="1">
        <v>64</v>
      </c>
      <c r="C10391" s="1">
        <v>352604.98</v>
      </c>
      <c r="D10391" s="1">
        <v>336452.76</v>
      </c>
      <c r="E10391" s="1">
        <v>689057.74</v>
      </c>
    </row>
    <row r="10392" spans="1:5">
      <c r="A10392" s="1">
        <v>2015</v>
      </c>
      <c r="B10392" s="1">
        <v>65</v>
      </c>
      <c r="C10392" s="1">
        <v>358552.49</v>
      </c>
      <c r="D10392" s="1">
        <v>340660.36</v>
      </c>
      <c r="E10392" s="1">
        <v>699212.85</v>
      </c>
    </row>
    <row r="10393" spans="1:5">
      <c r="A10393" s="1">
        <v>2015</v>
      </c>
      <c r="B10393" s="1">
        <v>66</v>
      </c>
      <c r="C10393" s="1">
        <v>368735.61</v>
      </c>
      <c r="D10393" s="1">
        <v>349380.44</v>
      </c>
      <c r="E10393" s="1">
        <v>718116.04</v>
      </c>
    </row>
    <row r="10394" spans="1:5">
      <c r="A10394" s="1">
        <v>2015</v>
      </c>
      <c r="B10394" s="1">
        <v>67</v>
      </c>
      <c r="C10394" s="1">
        <v>384700.73</v>
      </c>
      <c r="D10394" s="1">
        <v>363520.13</v>
      </c>
      <c r="E10394" s="1">
        <v>748220.86</v>
      </c>
    </row>
    <row r="10395" spans="1:5">
      <c r="A10395" s="1">
        <v>2015</v>
      </c>
      <c r="B10395" s="1">
        <v>68</v>
      </c>
      <c r="C10395" s="1">
        <v>404660.6</v>
      </c>
      <c r="D10395" s="1">
        <v>381075.68</v>
      </c>
      <c r="E10395" s="1">
        <v>785736.28</v>
      </c>
    </row>
    <row r="10396" spans="1:5">
      <c r="A10396" s="1">
        <v>2015</v>
      </c>
      <c r="B10396" s="1">
        <v>69</v>
      </c>
      <c r="C10396" s="1">
        <v>334401.51</v>
      </c>
      <c r="D10396" s="1">
        <v>312943.62</v>
      </c>
      <c r="E10396" s="1">
        <v>647345.12</v>
      </c>
    </row>
    <row r="10397" spans="1:5">
      <c r="A10397" s="1">
        <v>2015</v>
      </c>
      <c r="B10397" s="1">
        <v>70</v>
      </c>
      <c r="C10397" s="1">
        <v>317261.51</v>
      </c>
      <c r="D10397" s="1">
        <v>294856.26</v>
      </c>
      <c r="E10397" s="1">
        <v>612117.77</v>
      </c>
    </row>
    <row r="10398" spans="1:5">
      <c r="A10398" s="1">
        <v>2015</v>
      </c>
      <c r="B10398" s="1">
        <v>71</v>
      </c>
      <c r="C10398" s="1">
        <v>306899.93</v>
      </c>
      <c r="D10398" s="1">
        <v>283218.13</v>
      </c>
      <c r="E10398" s="1">
        <v>590118.06000000006</v>
      </c>
    </row>
    <row r="10399" spans="1:5">
      <c r="A10399" s="1">
        <v>2015</v>
      </c>
      <c r="B10399" s="1">
        <v>72</v>
      </c>
      <c r="C10399" s="1">
        <v>293809.7</v>
      </c>
      <c r="D10399" s="1">
        <v>267456.82</v>
      </c>
      <c r="E10399" s="1">
        <v>561266.53</v>
      </c>
    </row>
    <row r="10400" spans="1:5">
      <c r="A10400" s="1">
        <v>2015</v>
      </c>
      <c r="B10400" s="1">
        <v>73</v>
      </c>
      <c r="C10400" s="1">
        <v>265257.09999999998</v>
      </c>
      <c r="D10400" s="1">
        <v>237257.97</v>
      </c>
      <c r="E10400" s="1">
        <v>502515.07</v>
      </c>
    </row>
    <row r="10401" spans="1:5">
      <c r="A10401" s="1">
        <v>2015</v>
      </c>
      <c r="B10401" s="1">
        <v>74</v>
      </c>
      <c r="C10401" s="1">
        <v>243800.32000000001</v>
      </c>
      <c r="D10401" s="1">
        <v>214651.29</v>
      </c>
      <c r="E10401" s="1">
        <v>458451.61</v>
      </c>
    </row>
    <row r="10402" spans="1:5">
      <c r="A10402" s="1">
        <v>2015</v>
      </c>
      <c r="B10402" s="1">
        <v>75</v>
      </c>
      <c r="C10402" s="1">
        <v>245425.21</v>
      </c>
      <c r="D10402" s="1">
        <v>213430.13</v>
      </c>
      <c r="E10402" s="1">
        <v>458855.33</v>
      </c>
    </row>
    <row r="10403" spans="1:5">
      <c r="A10403" s="1">
        <v>2015</v>
      </c>
      <c r="B10403" s="1">
        <v>76</v>
      </c>
      <c r="C10403" s="1">
        <v>243493.1</v>
      </c>
      <c r="D10403" s="1">
        <v>209580.79</v>
      </c>
      <c r="E10403" s="1">
        <v>453073.89</v>
      </c>
    </row>
    <row r="10404" spans="1:5">
      <c r="A10404" s="1">
        <v>2015</v>
      </c>
      <c r="B10404" s="1">
        <v>77</v>
      </c>
      <c r="C10404" s="1">
        <v>237503.56</v>
      </c>
      <c r="D10404" s="1">
        <v>201649.03</v>
      </c>
      <c r="E10404" s="1">
        <v>439152.59</v>
      </c>
    </row>
    <row r="10405" spans="1:5">
      <c r="A10405" s="1">
        <v>2015</v>
      </c>
      <c r="B10405" s="1">
        <v>78</v>
      </c>
      <c r="C10405" s="1">
        <v>225172.74</v>
      </c>
      <c r="D10405" s="1">
        <v>187380.78</v>
      </c>
      <c r="E10405" s="1">
        <v>412553.52</v>
      </c>
    </row>
    <row r="10406" spans="1:5">
      <c r="A10406" s="1">
        <v>2015</v>
      </c>
      <c r="B10406" s="1">
        <v>79</v>
      </c>
      <c r="C10406" s="1">
        <v>214041.7</v>
      </c>
      <c r="D10406" s="1">
        <v>174172.29</v>
      </c>
      <c r="E10406" s="1">
        <v>388213.99</v>
      </c>
    </row>
    <row r="10407" spans="1:5">
      <c r="A10407" s="1">
        <v>2015</v>
      </c>
      <c r="B10407" s="1">
        <v>80</v>
      </c>
      <c r="C10407" s="1">
        <v>201594.62</v>
      </c>
      <c r="D10407" s="1">
        <v>160430.44</v>
      </c>
      <c r="E10407" s="1">
        <v>362025.05</v>
      </c>
    </row>
    <row r="10408" spans="1:5">
      <c r="A10408" s="1">
        <v>2015</v>
      </c>
      <c r="B10408" s="1">
        <v>81</v>
      </c>
      <c r="C10408" s="1">
        <v>188923.28</v>
      </c>
      <c r="D10408" s="1">
        <v>146152.76999999999</v>
      </c>
      <c r="E10408" s="1">
        <v>335076.05</v>
      </c>
    </row>
    <row r="10409" spans="1:5">
      <c r="A10409" s="1">
        <v>2015</v>
      </c>
      <c r="B10409" s="1">
        <v>82</v>
      </c>
      <c r="C10409" s="1">
        <v>178874.22</v>
      </c>
      <c r="D10409" s="1">
        <v>134412.70000000001</v>
      </c>
      <c r="E10409" s="1">
        <v>313286.92</v>
      </c>
    </row>
    <row r="10410" spans="1:5">
      <c r="A10410" s="1">
        <v>2015</v>
      </c>
      <c r="B10410" s="1">
        <v>83</v>
      </c>
      <c r="C10410" s="1">
        <v>170289.03</v>
      </c>
      <c r="D10410" s="1">
        <v>123741.08</v>
      </c>
      <c r="E10410" s="1">
        <v>294030.09999999998</v>
      </c>
    </row>
    <row r="10411" spans="1:5">
      <c r="A10411" s="1">
        <v>2015</v>
      </c>
      <c r="B10411" s="1">
        <v>84</v>
      </c>
      <c r="C10411" s="1">
        <v>161067.62</v>
      </c>
      <c r="D10411" s="1">
        <v>111780.49</v>
      </c>
      <c r="E10411" s="1">
        <v>272848.11</v>
      </c>
    </row>
    <row r="10412" spans="1:5">
      <c r="A10412" s="1">
        <v>2015</v>
      </c>
      <c r="B10412" s="1">
        <v>85</v>
      </c>
      <c r="C10412" s="1">
        <v>148199.9</v>
      </c>
      <c r="D10412" s="1">
        <v>97897.3</v>
      </c>
      <c r="E10412" s="1">
        <v>246097.21</v>
      </c>
    </row>
    <row r="10413" spans="1:5">
      <c r="A10413" s="1">
        <v>2015</v>
      </c>
      <c r="B10413" s="1">
        <v>86</v>
      </c>
      <c r="C10413" s="1">
        <v>133733.59</v>
      </c>
      <c r="D10413" s="1">
        <v>83974.9</v>
      </c>
      <c r="E10413" s="1">
        <v>217708.48</v>
      </c>
    </row>
    <row r="10414" spans="1:5">
      <c r="A10414" s="1">
        <v>2015</v>
      </c>
      <c r="B10414" s="1">
        <v>87</v>
      </c>
      <c r="C10414" s="1">
        <v>119258.52</v>
      </c>
      <c r="D10414" s="1">
        <v>71184.84</v>
      </c>
      <c r="E10414" s="1">
        <v>190443.36</v>
      </c>
    </row>
    <row r="10415" spans="1:5">
      <c r="A10415" s="1">
        <v>2015</v>
      </c>
      <c r="B10415" s="1">
        <v>88</v>
      </c>
      <c r="C10415" s="1">
        <v>106125.87</v>
      </c>
      <c r="D10415" s="1">
        <v>60309.63</v>
      </c>
      <c r="E10415" s="1">
        <v>166435.5</v>
      </c>
    </row>
    <row r="10416" spans="1:5">
      <c r="A10416" s="1">
        <v>2015</v>
      </c>
      <c r="B10416" s="1">
        <v>89</v>
      </c>
      <c r="C10416" s="1">
        <v>93925.65</v>
      </c>
      <c r="D10416" s="1">
        <v>50612.47</v>
      </c>
      <c r="E10416" s="1">
        <v>144538.12</v>
      </c>
    </row>
    <row r="10417" spans="1:5">
      <c r="A10417" s="1">
        <v>2015</v>
      </c>
      <c r="B10417" s="1">
        <v>90</v>
      </c>
      <c r="C10417" s="1">
        <v>80893.63</v>
      </c>
      <c r="D10417" s="1">
        <v>40762.94</v>
      </c>
      <c r="E10417" s="1">
        <v>121656.57</v>
      </c>
    </row>
    <row r="10418" spans="1:5">
      <c r="A10418" s="1">
        <v>2015</v>
      </c>
      <c r="B10418" s="1">
        <v>91</v>
      </c>
      <c r="C10418" s="1">
        <v>69436.97</v>
      </c>
      <c r="D10418" s="1">
        <v>32115.81</v>
      </c>
      <c r="E10418" s="1">
        <v>101552.77</v>
      </c>
    </row>
    <row r="10419" spans="1:5">
      <c r="A10419" s="1">
        <v>2015</v>
      </c>
      <c r="B10419" s="1">
        <v>92</v>
      </c>
      <c r="C10419" s="1">
        <v>58766.97</v>
      </c>
      <c r="D10419" s="1">
        <v>24944.37</v>
      </c>
      <c r="E10419" s="1">
        <v>83711.33</v>
      </c>
    </row>
    <row r="10420" spans="1:5">
      <c r="A10420" s="1">
        <v>2015</v>
      </c>
      <c r="B10420" s="1">
        <v>93</v>
      </c>
      <c r="C10420" s="1">
        <v>49418.37</v>
      </c>
      <c r="D10420" s="1">
        <v>19418.28</v>
      </c>
      <c r="E10420" s="1">
        <v>68836.639999999999</v>
      </c>
    </row>
    <row r="10421" spans="1:5">
      <c r="A10421" s="1">
        <v>2015</v>
      </c>
      <c r="B10421" s="1">
        <v>94</v>
      </c>
      <c r="C10421" s="1">
        <v>42212.31</v>
      </c>
      <c r="D10421" s="1">
        <v>15228.28</v>
      </c>
      <c r="E10421" s="1">
        <v>57440.59</v>
      </c>
    </row>
    <row r="10422" spans="1:5">
      <c r="A10422" s="1">
        <v>2015</v>
      </c>
      <c r="B10422" s="1">
        <v>95</v>
      </c>
      <c r="C10422" s="1">
        <v>29797.19</v>
      </c>
      <c r="D10422" s="1">
        <v>9934.89</v>
      </c>
      <c r="E10422" s="1">
        <v>39732.07</v>
      </c>
    </row>
    <row r="10423" spans="1:5">
      <c r="A10423" s="1">
        <v>2015</v>
      </c>
      <c r="B10423" s="1">
        <v>96</v>
      </c>
      <c r="C10423" s="1">
        <v>17571.09</v>
      </c>
      <c r="D10423" s="1">
        <v>5346.6</v>
      </c>
      <c r="E10423" s="1">
        <v>22917.7</v>
      </c>
    </row>
    <row r="10424" spans="1:5">
      <c r="A10424" s="1">
        <v>2015</v>
      </c>
      <c r="B10424" s="1">
        <v>97</v>
      </c>
      <c r="C10424" s="1">
        <v>11872.24</v>
      </c>
      <c r="D10424" s="1">
        <v>3209.28</v>
      </c>
      <c r="E10424" s="1">
        <v>15081.52</v>
      </c>
    </row>
    <row r="10425" spans="1:5">
      <c r="A10425" s="1">
        <v>2015</v>
      </c>
      <c r="B10425" s="1">
        <v>98</v>
      </c>
      <c r="C10425" s="1">
        <v>8957.5300000000007</v>
      </c>
      <c r="D10425" s="1">
        <v>2168.96</v>
      </c>
      <c r="E10425" s="1">
        <v>11126.5</v>
      </c>
    </row>
    <row r="10426" spans="1:5">
      <c r="A10426" s="1">
        <v>2015</v>
      </c>
      <c r="B10426" s="1">
        <v>99</v>
      </c>
      <c r="C10426" s="1">
        <v>6620.45</v>
      </c>
      <c r="D10426" s="1">
        <v>1470.84</v>
      </c>
      <c r="E10426" s="1">
        <v>8091.28</v>
      </c>
    </row>
    <row r="10427" spans="1:5">
      <c r="A10427" s="1">
        <v>2015</v>
      </c>
      <c r="B10427" s="1">
        <v>100</v>
      </c>
      <c r="C10427" s="1">
        <v>4565.1000000000004</v>
      </c>
      <c r="D10427" s="1">
        <v>916.25</v>
      </c>
      <c r="E10427" s="1">
        <v>5481.35</v>
      </c>
    </row>
    <row r="10428" spans="1:5">
      <c r="A10428" s="1">
        <v>2015</v>
      </c>
      <c r="B10428" s="1">
        <v>101</v>
      </c>
      <c r="C10428" s="1">
        <v>2993.75</v>
      </c>
      <c r="D10428" s="1">
        <v>530.4</v>
      </c>
      <c r="E10428" s="1">
        <v>3524.15</v>
      </c>
    </row>
    <row r="10429" spans="1:5">
      <c r="A10429" s="1">
        <v>2015</v>
      </c>
      <c r="B10429" s="1">
        <v>102</v>
      </c>
      <c r="C10429" s="1">
        <v>1795.42</v>
      </c>
      <c r="D10429" s="1">
        <v>290.49</v>
      </c>
      <c r="E10429" s="1">
        <v>2085.91</v>
      </c>
    </row>
    <row r="10430" spans="1:5">
      <c r="A10430" s="1">
        <v>2015</v>
      </c>
      <c r="B10430" s="1">
        <v>103</v>
      </c>
      <c r="C10430" s="1">
        <v>1025.21</v>
      </c>
      <c r="D10430" s="1">
        <v>156.63</v>
      </c>
      <c r="E10430" s="1">
        <v>1181.8499999999999</v>
      </c>
    </row>
    <row r="10431" spans="1:5">
      <c r="A10431" s="1">
        <v>2015</v>
      </c>
      <c r="B10431" s="1">
        <v>104</v>
      </c>
      <c r="C10431" s="1">
        <v>549.88</v>
      </c>
      <c r="D10431" s="1">
        <v>76.900000000000006</v>
      </c>
      <c r="E10431" s="1">
        <v>626.78</v>
      </c>
    </row>
    <row r="10432" spans="1:5">
      <c r="A10432" s="1">
        <v>2015</v>
      </c>
      <c r="B10432" s="1">
        <v>105</v>
      </c>
      <c r="C10432" s="1">
        <v>281.77999999999997</v>
      </c>
      <c r="D10432" s="1">
        <v>34.89</v>
      </c>
      <c r="E10432" s="1">
        <v>316.67</v>
      </c>
    </row>
    <row r="10433" spans="1:5">
      <c r="A10433" s="1">
        <v>2015</v>
      </c>
      <c r="B10433" s="1">
        <v>106</v>
      </c>
      <c r="C10433" s="1">
        <v>146.84</v>
      </c>
      <c r="D10433" s="1">
        <v>17.350000000000001</v>
      </c>
      <c r="E10433" s="1">
        <v>164.19</v>
      </c>
    </row>
    <row r="10434" spans="1:5">
      <c r="A10434" s="1">
        <v>2015</v>
      </c>
      <c r="B10434" s="1">
        <v>107</v>
      </c>
      <c r="C10434" s="1">
        <v>72.150000000000006</v>
      </c>
      <c r="D10434" s="1">
        <v>7.96</v>
      </c>
      <c r="E10434" s="1">
        <v>80.11</v>
      </c>
    </row>
    <row r="10435" spans="1:5">
      <c r="A10435" s="1">
        <v>2015</v>
      </c>
      <c r="B10435" s="1">
        <v>108</v>
      </c>
      <c r="C10435" s="1">
        <v>32.96</v>
      </c>
      <c r="D10435" s="1">
        <v>3.08</v>
      </c>
      <c r="E10435" s="1">
        <v>36.04</v>
      </c>
    </row>
    <row r="10436" spans="1:5">
      <c r="A10436" s="1">
        <v>2015</v>
      </c>
      <c r="B10436" s="1">
        <v>109</v>
      </c>
      <c r="C10436" s="1">
        <v>15.34</v>
      </c>
      <c r="D10436" s="1">
        <v>1.07</v>
      </c>
      <c r="E10436" s="1">
        <v>16.41</v>
      </c>
    </row>
    <row r="10437" spans="1:5">
      <c r="A10437" s="1">
        <v>2015</v>
      </c>
      <c r="B10437" s="1" t="s">
        <v>121</v>
      </c>
      <c r="C10437" s="1">
        <v>10.79</v>
      </c>
      <c r="D10437" s="1">
        <v>0.2</v>
      </c>
      <c r="E10437" s="1">
        <v>10.99</v>
      </c>
    </row>
    <row r="10438" spans="1:5">
      <c r="A10438" s="1">
        <v>2016</v>
      </c>
      <c r="B10438" s="1">
        <v>0</v>
      </c>
      <c r="C10438" s="1">
        <v>376238.79</v>
      </c>
      <c r="D10438" s="1">
        <v>396807.82</v>
      </c>
      <c r="E10438" s="1">
        <v>773046.61</v>
      </c>
    </row>
    <row r="10439" spans="1:5">
      <c r="A10439" s="1">
        <v>2016</v>
      </c>
      <c r="B10439" s="1">
        <v>1</v>
      </c>
      <c r="C10439" s="1">
        <v>376707.92</v>
      </c>
      <c r="D10439" s="1">
        <v>397393.9</v>
      </c>
      <c r="E10439" s="1">
        <v>774101.81</v>
      </c>
    </row>
    <row r="10440" spans="1:5">
      <c r="A10440" s="1">
        <v>2016</v>
      </c>
      <c r="B10440" s="1">
        <v>2</v>
      </c>
      <c r="C10440" s="1">
        <v>380080.36</v>
      </c>
      <c r="D10440" s="1">
        <v>400569.17</v>
      </c>
      <c r="E10440" s="1">
        <v>780649.52</v>
      </c>
    </row>
    <row r="10441" spans="1:5">
      <c r="A10441" s="1">
        <v>2016</v>
      </c>
      <c r="B10441" s="1">
        <v>3</v>
      </c>
      <c r="C10441" s="1">
        <v>387812.25</v>
      </c>
      <c r="D10441" s="1">
        <v>408181.62</v>
      </c>
      <c r="E10441" s="1">
        <v>795993.87</v>
      </c>
    </row>
    <row r="10442" spans="1:5">
      <c r="A10442" s="1">
        <v>2016</v>
      </c>
      <c r="B10442" s="1">
        <v>4</v>
      </c>
      <c r="C10442" s="1">
        <v>395956.33</v>
      </c>
      <c r="D10442" s="1">
        <v>416394.34</v>
      </c>
      <c r="E10442" s="1">
        <v>812350.68</v>
      </c>
    </row>
    <row r="10443" spans="1:5">
      <c r="A10443" s="1">
        <v>2016</v>
      </c>
      <c r="B10443" s="1">
        <v>5</v>
      </c>
      <c r="C10443" s="1">
        <v>397028.64</v>
      </c>
      <c r="D10443" s="1">
        <v>417210.4</v>
      </c>
      <c r="E10443" s="1">
        <v>814239.04</v>
      </c>
    </row>
    <row r="10444" spans="1:5">
      <c r="A10444" s="1">
        <v>2016</v>
      </c>
      <c r="B10444" s="1">
        <v>6</v>
      </c>
      <c r="C10444" s="1">
        <v>392159.11</v>
      </c>
      <c r="D10444" s="1">
        <v>411765.41</v>
      </c>
      <c r="E10444" s="1">
        <v>803924.52</v>
      </c>
    </row>
    <row r="10445" spans="1:5">
      <c r="A10445" s="1">
        <v>2016</v>
      </c>
      <c r="B10445" s="1">
        <v>7</v>
      </c>
      <c r="C10445" s="1">
        <v>388541.79</v>
      </c>
      <c r="D10445" s="1">
        <v>407729.95</v>
      </c>
      <c r="E10445" s="1">
        <v>796271.74</v>
      </c>
    </row>
    <row r="10446" spans="1:5">
      <c r="A10446" s="1">
        <v>2016</v>
      </c>
      <c r="B10446" s="1">
        <v>8</v>
      </c>
      <c r="C10446" s="1">
        <v>389341.73</v>
      </c>
      <c r="D10446" s="1">
        <v>408759.39</v>
      </c>
      <c r="E10446" s="1">
        <v>798101.13</v>
      </c>
    </row>
    <row r="10447" spans="1:5">
      <c r="A10447" s="1">
        <v>2016</v>
      </c>
      <c r="B10447" s="1">
        <v>9</v>
      </c>
      <c r="C10447" s="1">
        <v>378404.89</v>
      </c>
      <c r="D10447" s="1">
        <v>397659.99</v>
      </c>
      <c r="E10447" s="1">
        <v>776064.87</v>
      </c>
    </row>
    <row r="10448" spans="1:5">
      <c r="A10448" s="1">
        <v>2016</v>
      </c>
      <c r="B10448" s="1">
        <v>10</v>
      </c>
      <c r="C10448" s="1">
        <v>367898.26</v>
      </c>
      <c r="D10448" s="1">
        <v>386729.04</v>
      </c>
      <c r="E10448" s="1">
        <v>754627.3</v>
      </c>
    </row>
    <row r="10449" spans="1:5">
      <c r="A10449" s="1">
        <v>2016</v>
      </c>
      <c r="B10449" s="1">
        <v>11</v>
      </c>
      <c r="C10449" s="1">
        <v>360988.88</v>
      </c>
      <c r="D10449" s="1">
        <v>380085.26</v>
      </c>
      <c r="E10449" s="1">
        <v>741074.14</v>
      </c>
    </row>
    <row r="10450" spans="1:5">
      <c r="A10450" s="1">
        <v>2016</v>
      </c>
      <c r="B10450" s="1">
        <v>12</v>
      </c>
      <c r="C10450" s="1">
        <v>354379.6</v>
      </c>
      <c r="D10450" s="1">
        <v>373837.55</v>
      </c>
      <c r="E10450" s="1">
        <v>728217.15</v>
      </c>
    </row>
    <row r="10451" spans="1:5">
      <c r="A10451" s="1">
        <v>2016</v>
      </c>
      <c r="B10451" s="1">
        <v>13</v>
      </c>
      <c r="C10451" s="1">
        <v>347235.4</v>
      </c>
      <c r="D10451" s="1">
        <v>365769.05</v>
      </c>
      <c r="E10451" s="1">
        <v>713004.45</v>
      </c>
    </row>
    <row r="10452" spans="1:5">
      <c r="A10452" s="1">
        <v>2016</v>
      </c>
      <c r="B10452" s="1">
        <v>14</v>
      </c>
      <c r="C10452" s="1">
        <v>342490.53</v>
      </c>
      <c r="D10452" s="1">
        <v>358683.85</v>
      </c>
      <c r="E10452" s="1">
        <v>701174.39</v>
      </c>
    </row>
    <row r="10453" spans="1:5">
      <c r="A10453" s="1">
        <v>2016</v>
      </c>
      <c r="B10453" s="1">
        <v>15</v>
      </c>
      <c r="C10453" s="1">
        <v>347813.87</v>
      </c>
      <c r="D10453" s="1">
        <v>363296.78</v>
      </c>
      <c r="E10453" s="1">
        <v>711110.65</v>
      </c>
    </row>
    <row r="10454" spans="1:5">
      <c r="A10454" s="1">
        <v>2016</v>
      </c>
      <c r="B10454" s="1">
        <v>16</v>
      </c>
      <c r="C10454" s="1">
        <v>355248.36</v>
      </c>
      <c r="D10454" s="1">
        <v>371762.38</v>
      </c>
      <c r="E10454" s="1">
        <v>727010.74</v>
      </c>
    </row>
    <row r="10455" spans="1:5">
      <c r="A10455" s="1">
        <v>2016</v>
      </c>
      <c r="B10455" s="1">
        <v>17</v>
      </c>
      <c r="C10455" s="1">
        <v>365603.81</v>
      </c>
      <c r="D10455" s="1">
        <v>382701.14</v>
      </c>
      <c r="E10455" s="1">
        <v>748304.95</v>
      </c>
    </row>
    <row r="10456" spans="1:5">
      <c r="A10456" s="1">
        <v>2016</v>
      </c>
      <c r="B10456" s="1">
        <v>18</v>
      </c>
      <c r="C10456" s="1">
        <v>377429.39</v>
      </c>
      <c r="D10456" s="1">
        <v>394421.34</v>
      </c>
      <c r="E10456" s="1">
        <v>771850.73</v>
      </c>
    </row>
    <row r="10457" spans="1:5">
      <c r="A10457" s="1">
        <v>2016</v>
      </c>
      <c r="B10457" s="1">
        <v>19</v>
      </c>
      <c r="C10457" s="1">
        <v>396181.71</v>
      </c>
      <c r="D10457" s="1">
        <v>412872.03</v>
      </c>
      <c r="E10457" s="1">
        <v>809053.74</v>
      </c>
    </row>
    <row r="10458" spans="1:5">
      <c r="A10458" s="1">
        <v>2016</v>
      </c>
      <c r="B10458" s="1">
        <v>20</v>
      </c>
      <c r="C10458" s="1">
        <v>398958.11</v>
      </c>
      <c r="D10458" s="1">
        <v>414718.77</v>
      </c>
      <c r="E10458" s="1">
        <v>813676.88</v>
      </c>
    </row>
    <row r="10459" spans="1:5">
      <c r="A10459" s="1">
        <v>2016</v>
      </c>
      <c r="B10459" s="1">
        <v>21</v>
      </c>
      <c r="C10459" s="1">
        <v>411180.54</v>
      </c>
      <c r="D10459" s="1">
        <v>423724.34</v>
      </c>
      <c r="E10459" s="1">
        <v>834904.88</v>
      </c>
    </row>
    <row r="10460" spans="1:5">
      <c r="A10460" s="1">
        <v>2016</v>
      </c>
      <c r="B10460" s="1">
        <v>22</v>
      </c>
      <c r="C10460" s="1">
        <v>431487.57</v>
      </c>
      <c r="D10460" s="1">
        <v>433957.83</v>
      </c>
      <c r="E10460" s="1">
        <v>865445.4</v>
      </c>
    </row>
    <row r="10461" spans="1:5">
      <c r="A10461" s="1">
        <v>2016</v>
      </c>
      <c r="B10461" s="1">
        <v>23</v>
      </c>
      <c r="C10461" s="1">
        <v>442339.4</v>
      </c>
      <c r="D10461" s="1">
        <v>435141.07</v>
      </c>
      <c r="E10461" s="1">
        <v>877480.47</v>
      </c>
    </row>
    <row r="10462" spans="1:5">
      <c r="A10462" s="1">
        <v>2016</v>
      </c>
      <c r="B10462" s="1">
        <v>24</v>
      </c>
      <c r="C10462" s="1">
        <v>449134.7</v>
      </c>
      <c r="D10462" s="1">
        <v>439399.67999999999</v>
      </c>
      <c r="E10462" s="1">
        <v>888534.38</v>
      </c>
    </row>
    <row r="10463" spans="1:5">
      <c r="A10463" s="1">
        <v>2016</v>
      </c>
      <c r="B10463" s="1">
        <v>25</v>
      </c>
      <c r="C10463" s="1">
        <v>451038.44</v>
      </c>
      <c r="D10463" s="1">
        <v>439473.02</v>
      </c>
      <c r="E10463" s="1">
        <v>890511.46</v>
      </c>
    </row>
    <row r="10464" spans="1:5">
      <c r="A10464" s="1">
        <v>2016</v>
      </c>
      <c r="B10464" s="1">
        <v>26</v>
      </c>
      <c r="C10464" s="1">
        <v>447304.06</v>
      </c>
      <c r="D10464" s="1">
        <v>432276.69</v>
      </c>
      <c r="E10464" s="1">
        <v>879580.75</v>
      </c>
    </row>
    <row r="10465" spans="1:5">
      <c r="A10465" s="1">
        <v>2016</v>
      </c>
      <c r="B10465" s="1">
        <v>27</v>
      </c>
      <c r="C10465" s="1">
        <v>448955.74</v>
      </c>
      <c r="D10465" s="1">
        <v>430374.26</v>
      </c>
      <c r="E10465" s="1">
        <v>879330.01</v>
      </c>
    </row>
    <row r="10466" spans="1:5">
      <c r="A10466" s="1">
        <v>2016</v>
      </c>
      <c r="B10466" s="1">
        <v>28</v>
      </c>
      <c r="C10466" s="1">
        <v>457448.44</v>
      </c>
      <c r="D10466" s="1">
        <v>434754.59</v>
      </c>
      <c r="E10466" s="1">
        <v>892203.03</v>
      </c>
    </row>
    <row r="10467" spans="1:5">
      <c r="A10467" s="1">
        <v>2016</v>
      </c>
      <c r="B10467" s="1">
        <v>29</v>
      </c>
      <c r="C10467" s="1">
        <v>455127.38</v>
      </c>
      <c r="D10467" s="1">
        <v>432356.99</v>
      </c>
      <c r="E10467" s="1">
        <v>887484.37</v>
      </c>
    </row>
    <row r="10468" spans="1:5">
      <c r="A10468" s="1">
        <v>2016</v>
      </c>
      <c r="B10468" s="1">
        <v>30</v>
      </c>
      <c r="C10468" s="1">
        <v>455162.91</v>
      </c>
      <c r="D10468" s="1">
        <v>436244.07</v>
      </c>
      <c r="E10468" s="1">
        <v>891406.98</v>
      </c>
    </row>
    <row r="10469" spans="1:5">
      <c r="A10469" s="1">
        <v>2016</v>
      </c>
      <c r="B10469" s="1">
        <v>31</v>
      </c>
      <c r="C10469" s="1">
        <v>457037.39</v>
      </c>
      <c r="D10469" s="1">
        <v>440539.99</v>
      </c>
      <c r="E10469" s="1">
        <v>897577.37</v>
      </c>
    </row>
    <row r="10470" spans="1:5">
      <c r="A10470" s="1">
        <v>2016</v>
      </c>
      <c r="B10470" s="1">
        <v>32</v>
      </c>
      <c r="C10470" s="1">
        <v>447091.13</v>
      </c>
      <c r="D10470" s="1">
        <v>430878.2</v>
      </c>
      <c r="E10470" s="1">
        <v>877969.33</v>
      </c>
    </row>
    <row r="10471" spans="1:5">
      <c r="A10471" s="1">
        <v>2016</v>
      </c>
      <c r="B10471" s="1">
        <v>33</v>
      </c>
      <c r="C10471" s="1">
        <v>448124.46</v>
      </c>
      <c r="D10471" s="1">
        <v>431805.58</v>
      </c>
      <c r="E10471" s="1">
        <v>879930.04</v>
      </c>
    </row>
    <row r="10472" spans="1:5">
      <c r="A10472" s="1">
        <v>2016</v>
      </c>
      <c r="B10472" s="1">
        <v>34</v>
      </c>
      <c r="C10472" s="1">
        <v>448161.67</v>
      </c>
      <c r="D10472" s="1">
        <v>432930.4</v>
      </c>
      <c r="E10472" s="1">
        <v>881092.06</v>
      </c>
    </row>
    <row r="10473" spans="1:5">
      <c r="A10473" s="1">
        <v>2016</v>
      </c>
      <c r="B10473" s="1">
        <v>35</v>
      </c>
      <c r="C10473" s="1">
        <v>450814.56</v>
      </c>
      <c r="D10473" s="1">
        <v>437378.77</v>
      </c>
      <c r="E10473" s="1">
        <v>888193.33</v>
      </c>
    </row>
    <row r="10474" spans="1:5">
      <c r="A10474" s="1">
        <v>2016</v>
      </c>
      <c r="B10474" s="1">
        <v>36</v>
      </c>
      <c r="C10474" s="1">
        <v>447287.24</v>
      </c>
      <c r="D10474" s="1">
        <v>436715.29</v>
      </c>
      <c r="E10474" s="1">
        <v>884002.53</v>
      </c>
    </row>
    <row r="10475" spans="1:5">
      <c r="A10475" s="1">
        <v>2016</v>
      </c>
      <c r="B10475" s="1">
        <v>37</v>
      </c>
      <c r="C10475" s="1">
        <v>433273.69</v>
      </c>
      <c r="D10475" s="1">
        <v>425440.24</v>
      </c>
      <c r="E10475" s="1">
        <v>858713.93</v>
      </c>
    </row>
    <row r="10476" spans="1:5">
      <c r="A10476" s="1">
        <v>2016</v>
      </c>
      <c r="B10476" s="1">
        <v>38</v>
      </c>
      <c r="C10476" s="1">
        <v>405461.87</v>
      </c>
      <c r="D10476" s="1">
        <v>399448.66</v>
      </c>
      <c r="E10476" s="1">
        <v>804910.53</v>
      </c>
    </row>
    <row r="10477" spans="1:5">
      <c r="A10477" s="1">
        <v>2016</v>
      </c>
      <c r="B10477" s="1">
        <v>39</v>
      </c>
      <c r="C10477" s="1">
        <v>396064.82</v>
      </c>
      <c r="D10477" s="1">
        <v>390740.58</v>
      </c>
      <c r="E10477" s="1">
        <v>786805.39</v>
      </c>
    </row>
    <row r="10478" spans="1:5">
      <c r="A10478" s="1">
        <v>2016</v>
      </c>
      <c r="B10478" s="1">
        <v>40</v>
      </c>
      <c r="C10478" s="1">
        <v>404371.22</v>
      </c>
      <c r="D10478" s="1">
        <v>397982.35</v>
      </c>
      <c r="E10478" s="1">
        <v>802353.57</v>
      </c>
    </row>
    <row r="10479" spans="1:5">
      <c r="A10479" s="1">
        <v>2016</v>
      </c>
      <c r="B10479" s="1">
        <v>41</v>
      </c>
      <c r="C10479" s="1">
        <v>413236.77</v>
      </c>
      <c r="D10479" s="1">
        <v>405542.22</v>
      </c>
      <c r="E10479" s="1">
        <v>818778.99</v>
      </c>
    </row>
    <row r="10480" spans="1:5">
      <c r="A10480" s="1">
        <v>2016</v>
      </c>
      <c r="B10480" s="1">
        <v>42</v>
      </c>
      <c r="C10480" s="1">
        <v>421248.55</v>
      </c>
      <c r="D10480" s="1">
        <v>412994.71</v>
      </c>
      <c r="E10480" s="1">
        <v>834243.26</v>
      </c>
    </row>
    <row r="10481" spans="1:5">
      <c r="A10481" s="1">
        <v>2016</v>
      </c>
      <c r="B10481" s="1">
        <v>43</v>
      </c>
      <c r="C10481" s="1">
        <v>437969.74</v>
      </c>
      <c r="D10481" s="1">
        <v>429251.21</v>
      </c>
      <c r="E10481" s="1">
        <v>867220.95</v>
      </c>
    </row>
    <row r="10482" spans="1:5">
      <c r="A10482" s="1">
        <v>2016</v>
      </c>
      <c r="B10482" s="1">
        <v>44</v>
      </c>
      <c r="C10482" s="1">
        <v>453943.72</v>
      </c>
      <c r="D10482" s="1">
        <v>443310.91</v>
      </c>
      <c r="E10482" s="1">
        <v>897254.64</v>
      </c>
    </row>
    <row r="10483" spans="1:5">
      <c r="A10483" s="1">
        <v>2016</v>
      </c>
      <c r="B10483" s="1">
        <v>45</v>
      </c>
      <c r="C10483" s="1">
        <v>471790.9</v>
      </c>
      <c r="D10483" s="1">
        <v>458257.86</v>
      </c>
      <c r="E10483" s="1">
        <v>930048.76</v>
      </c>
    </row>
    <row r="10484" spans="1:5">
      <c r="A10484" s="1">
        <v>2016</v>
      </c>
      <c r="B10484" s="1">
        <v>46</v>
      </c>
      <c r="C10484" s="1">
        <v>463910.9</v>
      </c>
      <c r="D10484" s="1">
        <v>449912.58</v>
      </c>
      <c r="E10484" s="1">
        <v>913823.48</v>
      </c>
    </row>
    <row r="10485" spans="1:5">
      <c r="A10485" s="1">
        <v>2016</v>
      </c>
      <c r="B10485" s="1">
        <v>47</v>
      </c>
      <c r="C10485" s="1">
        <v>474884.91</v>
      </c>
      <c r="D10485" s="1">
        <v>460768.34</v>
      </c>
      <c r="E10485" s="1">
        <v>935653.25</v>
      </c>
    </row>
    <row r="10486" spans="1:5">
      <c r="A10486" s="1">
        <v>2016</v>
      </c>
      <c r="B10486" s="1">
        <v>48</v>
      </c>
      <c r="C10486" s="1">
        <v>474486.94</v>
      </c>
      <c r="D10486" s="1">
        <v>461317.95</v>
      </c>
      <c r="E10486" s="1">
        <v>935804.89</v>
      </c>
    </row>
    <row r="10487" spans="1:5">
      <c r="A10487" s="1">
        <v>2016</v>
      </c>
      <c r="B10487" s="1">
        <v>49</v>
      </c>
      <c r="C10487" s="1">
        <v>479896.12</v>
      </c>
      <c r="D10487" s="1">
        <v>467066.22</v>
      </c>
      <c r="E10487" s="1">
        <v>946962.34</v>
      </c>
    </row>
    <row r="10488" spans="1:5">
      <c r="A10488" s="1">
        <v>2016</v>
      </c>
      <c r="B10488" s="1">
        <v>50</v>
      </c>
      <c r="C10488" s="1">
        <v>479168.62</v>
      </c>
      <c r="D10488" s="1">
        <v>465281.74</v>
      </c>
      <c r="E10488" s="1">
        <v>944450.36</v>
      </c>
    </row>
    <row r="10489" spans="1:5">
      <c r="A10489" s="1">
        <v>2016</v>
      </c>
      <c r="B10489" s="1">
        <v>51</v>
      </c>
      <c r="C10489" s="1">
        <v>480431.31</v>
      </c>
      <c r="D10489" s="1">
        <v>465907.63</v>
      </c>
      <c r="E10489" s="1">
        <v>946338.94</v>
      </c>
    </row>
    <row r="10490" spans="1:5">
      <c r="A10490" s="1">
        <v>2016</v>
      </c>
      <c r="B10490" s="1">
        <v>52</v>
      </c>
      <c r="C10490" s="1">
        <v>474443.75</v>
      </c>
      <c r="D10490" s="1">
        <v>460674.54</v>
      </c>
      <c r="E10490" s="1">
        <v>935118.29</v>
      </c>
    </row>
    <row r="10491" spans="1:5">
      <c r="A10491" s="1">
        <v>2016</v>
      </c>
      <c r="B10491" s="1">
        <v>53</v>
      </c>
      <c r="C10491" s="1">
        <v>466618.93</v>
      </c>
      <c r="D10491" s="1">
        <v>454032.14</v>
      </c>
      <c r="E10491" s="1">
        <v>920651.07</v>
      </c>
    </row>
    <row r="10492" spans="1:5">
      <c r="A10492" s="1">
        <v>2016</v>
      </c>
      <c r="B10492" s="1">
        <v>54</v>
      </c>
      <c r="C10492" s="1">
        <v>455046.09</v>
      </c>
      <c r="D10492" s="1">
        <v>444104.31</v>
      </c>
      <c r="E10492" s="1">
        <v>899150.4</v>
      </c>
    </row>
    <row r="10493" spans="1:5">
      <c r="A10493" s="1">
        <v>2016</v>
      </c>
      <c r="B10493" s="1">
        <v>55</v>
      </c>
      <c r="C10493" s="1">
        <v>438995.42</v>
      </c>
      <c r="D10493" s="1">
        <v>429482.68</v>
      </c>
      <c r="E10493" s="1">
        <v>868478.1</v>
      </c>
    </row>
    <row r="10494" spans="1:5">
      <c r="A10494" s="1">
        <v>2016</v>
      </c>
      <c r="B10494" s="1">
        <v>56</v>
      </c>
      <c r="C10494" s="1">
        <v>419870.46</v>
      </c>
      <c r="D10494" s="1">
        <v>410937.75</v>
      </c>
      <c r="E10494" s="1">
        <v>830808.2</v>
      </c>
    </row>
    <row r="10495" spans="1:5">
      <c r="A10495" s="1">
        <v>2016</v>
      </c>
      <c r="B10495" s="1">
        <v>57</v>
      </c>
      <c r="C10495" s="1">
        <v>414101.19</v>
      </c>
      <c r="D10495" s="1">
        <v>404722.33</v>
      </c>
      <c r="E10495" s="1">
        <v>818823.52</v>
      </c>
    </row>
    <row r="10496" spans="1:5">
      <c r="A10496" s="1">
        <v>2016</v>
      </c>
      <c r="B10496" s="1">
        <v>58</v>
      </c>
      <c r="C10496" s="1">
        <v>400807.73</v>
      </c>
      <c r="D10496" s="1">
        <v>391026.21</v>
      </c>
      <c r="E10496" s="1">
        <v>791833.94</v>
      </c>
    </row>
    <row r="10497" spans="1:5">
      <c r="A10497" s="1">
        <v>2016</v>
      </c>
      <c r="B10497" s="1">
        <v>59</v>
      </c>
      <c r="C10497" s="1">
        <v>386386.15</v>
      </c>
      <c r="D10497" s="1">
        <v>376311.78</v>
      </c>
      <c r="E10497" s="1">
        <v>762697.94</v>
      </c>
    </row>
    <row r="10498" spans="1:5">
      <c r="A10498" s="1">
        <v>2016</v>
      </c>
      <c r="B10498" s="1">
        <v>60</v>
      </c>
      <c r="C10498" s="1">
        <v>373935.82</v>
      </c>
      <c r="D10498" s="1">
        <v>363321.46</v>
      </c>
      <c r="E10498" s="1">
        <v>737257.28</v>
      </c>
    </row>
    <row r="10499" spans="1:5">
      <c r="A10499" s="1">
        <v>2016</v>
      </c>
      <c r="B10499" s="1">
        <v>61</v>
      </c>
      <c r="C10499" s="1">
        <v>361287.57</v>
      </c>
      <c r="D10499" s="1">
        <v>349534.5</v>
      </c>
      <c r="E10499" s="1">
        <v>710822.07</v>
      </c>
    </row>
    <row r="10500" spans="1:5">
      <c r="A10500" s="1">
        <v>2016</v>
      </c>
      <c r="B10500" s="1">
        <v>62</v>
      </c>
      <c r="C10500" s="1">
        <v>359896.98</v>
      </c>
      <c r="D10500" s="1">
        <v>346689.52</v>
      </c>
      <c r="E10500" s="1">
        <v>706586.5</v>
      </c>
    </row>
    <row r="10501" spans="1:5">
      <c r="A10501" s="1">
        <v>2016</v>
      </c>
      <c r="B10501" s="1">
        <v>63</v>
      </c>
      <c r="C10501" s="1">
        <v>354574.43</v>
      </c>
      <c r="D10501" s="1">
        <v>340443.92</v>
      </c>
      <c r="E10501" s="1">
        <v>695018.34</v>
      </c>
    </row>
    <row r="10502" spans="1:5">
      <c r="A10502" s="1">
        <v>2016</v>
      </c>
      <c r="B10502" s="1">
        <v>64</v>
      </c>
      <c r="C10502" s="1">
        <v>347113.42</v>
      </c>
      <c r="D10502" s="1">
        <v>331620.47999999998</v>
      </c>
      <c r="E10502" s="1">
        <v>678733.9</v>
      </c>
    </row>
    <row r="10503" spans="1:5">
      <c r="A10503" s="1">
        <v>2016</v>
      </c>
      <c r="B10503" s="1">
        <v>65</v>
      </c>
      <c r="C10503" s="1">
        <v>350046.48</v>
      </c>
      <c r="D10503" s="1">
        <v>332532.55</v>
      </c>
      <c r="E10503" s="1">
        <v>682579.03</v>
      </c>
    </row>
    <row r="10504" spans="1:5">
      <c r="A10504" s="1">
        <v>2016</v>
      </c>
      <c r="B10504" s="1">
        <v>66</v>
      </c>
      <c r="C10504" s="1">
        <v>355643.28</v>
      </c>
      <c r="D10504" s="1">
        <v>336336.11</v>
      </c>
      <c r="E10504" s="1">
        <v>691979.38</v>
      </c>
    </row>
    <row r="10505" spans="1:5">
      <c r="A10505" s="1">
        <v>2016</v>
      </c>
      <c r="B10505" s="1">
        <v>67</v>
      </c>
      <c r="C10505" s="1">
        <v>365465.94</v>
      </c>
      <c r="D10505" s="1">
        <v>344524.86</v>
      </c>
      <c r="E10505" s="1">
        <v>709990.8</v>
      </c>
    </row>
    <row r="10506" spans="1:5">
      <c r="A10506" s="1">
        <v>2016</v>
      </c>
      <c r="B10506" s="1">
        <v>68</v>
      </c>
      <c r="C10506" s="1">
        <v>380966.98</v>
      </c>
      <c r="D10506" s="1">
        <v>358048.74</v>
      </c>
      <c r="E10506" s="1">
        <v>739015.72</v>
      </c>
    </row>
    <row r="10507" spans="1:5">
      <c r="A10507" s="1">
        <v>2016</v>
      </c>
      <c r="B10507" s="1">
        <v>69</v>
      </c>
      <c r="C10507" s="1">
        <v>400297.43</v>
      </c>
      <c r="D10507" s="1">
        <v>374743.8</v>
      </c>
      <c r="E10507" s="1">
        <v>775041.23</v>
      </c>
    </row>
    <row r="10508" spans="1:5">
      <c r="A10508" s="1">
        <v>2016</v>
      </c>
      <c r="B10508" s="1">
        <v>70</v>
      </c>
      <c r="C10508" s="1">
        <v>330341.73</v>
      </c>
      <c r="D10508" s="1">
        <v>307185.17</v>
      </c>
      <c r="E10508" s="1">
        <v>637526.9</v>
      </c>
    </row>
    <row r="10509" spans="1:5">
      <c r="A10509" s="1">
        <v>2016</v>
      </c>
      <c r="B10509" s="1">
        <v>71</v>
      </c>
      <c r="C10509" s="1">
        <v>312987.12</v>
      </c>
      <c r="D10509" s="1">
        <v>288821.5</v>
      </c>
      <c r="E10509" s="1">
        <v>601808.61</v>
      </c>
    </row>
    <row r="10510" spans="1:5">
      <c r="A10510" s="1">
        <v>2016</v>
      </c>
      <c r="B10510" s="1">
        <v>72</v>
      </c>
      <c r="C10510" s="1">
        <v>302226.73</v>
      </c>
      <c r="D10510" s="1">
        <v>276873.48</v>
      </c>
      <c r="E10510" s="1">
        <v>579100.21</v>
      </c>
    </row>
    <row r="10511" spans="1:5">
      <c r="A10511" s="1">
        <v>2016</v>
      </c>
      <c r="B10511" s="1">
        <v>73</v>
      </c>
      <c r="C10511" s="1">
        <v>288815.38</v>
      </c>
      <c r="D10511" s="1">
        <v>260794.78</v>
      </c>
      <c r="E10511" s="1">
        <v>549610.16</v>
      </c>
    </row>
    <row r="10512" spans="1:5">
      <c r="A10512" s="1">
        <v>2016</v>
      </c>
      <c r="B10512" s="1">
        <v>74</v>
      </c>
      <c r="C10512" s="1">
        <v>260231.59</v>
      </c>
      <c r="D10512" s="1">
        <v>230666.63</v>
      </c>
      <c r="E10512" s="1">
        <v>490898.23</v>
      </c>
    </row>
    <row r="10513" spans="1:5">
      <c r="A10513" s="1">
        <v>2016</v>
      </c>
      <c r="B10513" s="1">
        <v>75</v>
      </c>
      <c r="C10513" s="1">
        <v>238581.68</v>
      </c>
      <c r="D10513" s="1">
        <v>207824.6</v>
      </c>
      <c r="E10513" s="1">
        <v>446406.28</v>
      </c>
    </row>
    <row r="10514" spans="1:5">
      <c r="A10514" s="1">
        <v>2016</v>
      </c>
      <c r="B10514" s="1">
        <v>76</v>
      </c>
      <c r="C10514" s="1">
        <v>239605.89</v>
      </c>
      <c r="D10514" s="1">
        <v>206074.88</v>
      </c>
      <c r="E10514" s="1">
        <v>445680.77</v>
      </c>
    </row>
    <row r="10515" spans="1:5">
      <c r="A10515" s="1">
        <v>2016</v>
      </c>
      <c r="B10515" s="1">
        <v>77</v>
      </c>
      <c r="C10515" s="1">
        <v>237064.18</v>
      </c>
      <c r="D10515" s="1">
        <v>201552.92</v>
      </c>
      <c r="E10515" s="1">
        <v>438617.1</v>
      </c>
    </row>
    <row r="10516" spans="1:5">
      <c r="A10516" s="1">
        <v>2016</v>
      </c>
      <c r="B10516" s="1">
        <v>78</v>
      </c>
      <c r="C10516" s="1">
        <v>230538.68</v>
      </c>
      <c r="D10516" s="1">
        <v>193032.68</v>
      </c>
      <c r="E10516" s="1">
        <v>423571.36</v>
      </c>
    </row>
    <row r="10517" spans="1:5">
      <c r="A10517" s="1">
        <v>2016</v>
      </c>
      <c r="B10517" s="1">
        <v>79</v>
      </c>
      <c r="C10517" s="1">
        <v>217765.95</v>
      </c>
      <c r="D10517" s="1">
        <v>178562.61</v>
      </c>
      <c r="E10517" s="1">
        <v>396328.56</v>
      </c>
    </row>
    <row r="10518" spans="1:5">
      <c r="A10518" s="1">
        <v>2016</v>
      </c>
      <c r="B10518" s="1">
        <v>80</v>
      </c>
      <c r="C10518" s="1">
        <v>205973.55</v>
      </c>
      <c r="D10518" s="1">
        <v>164938.51</v>
      </c>
      <c r="E10518" s="1">
        <v>370912.05</v>
      </c>
    </row>
    <row r="10519" spans="1:5">
      <c r="A10519" s="1">
        <v>2016</v>
      </c>
      <c r="B10519" s="1">
        <v>81</v>
      </c>
      <c r="C10519" s="1">
        <v>192999.55</v>
      </c>
      <c r="D10519" s="1">
        <v>150912.54</v>
      </c>
      <c r="E10519" s="1">
        <v>343912.09</v>
      </c>
    </row>
    <row r="10520" spans="1:5">
      <c r="A10520" s="1">
        <v>2016</v>
      </c>
      <c r="B10520" s="1">
        <v>82</v>
      </c>
      <c r="C10520" s="1">
        <v>179770</v>
      </c>
      <c r="D10520" s="1">
        <v>136522.51999999999</v>
      </c>
      <c r="E10520" s="1">
        <v>316292.53000000003</v>
      </c>
    </row>
    <row r="10521" spans="1:5">
      <c r="A10521" s="1">
        <v>2016</v>
      </c>
      <c r="B10521" s="1">
        <v>83</v>
      </c>
      <c r="C10521" s="1">
        <v>168944.65</v>
      </c>
      <c r="D10521" s="1">
        <v>124340.33</v>
      </c>
      <c r="E10521" s="1">
        <v>293284.96999999997</v>
      </c>
    </row>
    <row r="10522" spans="1:5">
      <c r="A10522" s="1">
        <v>2016</v>
      </c>
      <c r="B10522" s="1">
        <v>84</v>
      </c>
      <c r="C10522" s="1">
        <v>159464.45000000001</v>
      </c>
      <c r="D10522" s="1">
        <v>113348.83</v>
      </c>
      <c r="E10522" s="1">
        <v>272813.28999999998</v>
      </c>
    </row>
    <row r="10523" spans="1:5">
      <c r="A10523" s="1">
        <v>2016</v>
      </c>
      <c r="B10523" s="1">
        <v>85</v>
      </c>
      <c r="C10523" s="1">
        <v>149453.85</v>
      </c>
      <c r="D10523" s="1">
        <v>101233.12</v>
      </c>
      <c r="E10523" s="1">
        <v>250686.97</v>
      </c>
    </row>
    <row r="10524" spans="1:5">
      <c r="A10524" s="1">
        <v>2016</v>
      </c>
      <c r="B10524" s="1">
        <v>86</v>
      </c>
      <c r="C10524" s="1">
        <v>136169.73000000001</v>
      </c>
      <c r="D10524" s="1">
        <v>87633.05</v>
      </c>
      <c r="E10524" s="1">
        <v>223802.77</v>
      </c>
    </row>
    <row r="10525" spans="1:5">
      <c r="A10525" s="1">
        <v>2016</v>
      </c>
      <c r="B10525" s="1">
        <v>87</v>
      </c>
      <c r="C10525" s="1">
        <v>121479.4</v>
      </c>
      <c r="D10525" s="1">
        <v>74180.77</v>
      </c>
      <c r="E10525" s="1">
        <v>195660.18</v>
      </c>
    </row>
    <row r="10526" spans="1:5">
      <c r="A10526" s="1">
        <v>2016</v>
      </c>
      <c r="B10526" s="1">
        <v>88</v>
      </c>
      <c r="C10526" s="1">
        <v>106922.91</v>
      </c>
      <c r="D10526" s="1">
        <v>61858.64</v>
      </c>
      <c r="E10526" s="1">
        <v>168781.55</v>
      </c>
    </row>
    <row r="10527" spans="1:5">
      <c r="A10527" s="1">
        <v>2016</v>
      </c>
      <c r="B10527" s="1">
        <v>89</v>
      </c>
      <c r="C10527" s="1">
        <v>93688.97</v>
      </c>
      <c r="D10527" s="1">
        <v>51483.78</v>
      </c>
      <c r="E10527" s="1">
        <v>145172.75</v>
      </c>
    </row>
    <row r="10528" spans="1:5">
      <c r="A10528" s="1">
        <v>2016</v>
      </c>
      <c r="B10528" s="1">
        <v>90</v>
      </c>
      <c r="C10528" s="1">
        <v>81397.94</v>
      </c>
      <c r="D10528" s="1">
        <v>42307.12</v>
      </c>
      <c r="E10528" s="1">
        <v>123705.06</v>
      </c>
    </row>
    <row r="10529" spans="1:5">
      <c r="A10529" s="1">
        <v>2016</v>
      </c>
      <c r="B10529" s="1">
        <v>91</v>
      </c>
      <c r="C10529" s="1">
        <v>68876.06</v>
      </c>
      <c r="D10529" s="1">
        <v>33315.18</v>
      </c>
      <c r="E10529" s="1">
        <v>102191.24</v>
      </c>
    </row>
    <row r="10530" spans="1:5">
      <c r="A10530" s="1">
        <v>2016</v>
      </c>
      <c r="B10530" s="1">
        <v>92</v>
      </c>
      <c r="C10530" s="1">
        <v>57980</v>
      </c>
      <c r="D10530" s="1">
        <v>25664.5</v>
      </c>
      <c r="E10530" s="1">
        <v>83644.490000000005</v>
      </c>
    </row>
    <row r="10531" spans="1:5">
      <c r="A10531" s="1">
        <v>2016</v>
      </c>
      <c r="B10531" s="1">
        <v>93</v>
      </c>
      <c r="C10531" s="1">
        <v>48017.72</v>
      </c>
      <c r="D10531" s="1">
        <v>19411.080000000002</v>
      </c>
      <c r="E10531" s="1">
        <v>67428.800000000003</v>
      </c>
    </row>
    <row r="10532" spans="1:5">
      <c r="A10532" s="1">
        <v>2016</v>
      </c>
      <c r="B10532" s="1">
        <v>94</v>
      </c>
      <c r="C10532" s="1">
        <v>39464.39</v>
      </c>
      <c r="D10532" s="1">
        <v>14668.7</v>
      </c>
      <c r="E10532" s="1">
        <v>54133.09</v>
      </c>
    </row>
    <row r="10533" spans="1:5">
      <c r="A10533" s="1">
        <v>2016</v>
      </c>
      <c r="B10533" s="1">
        <v>95</v>
      </c>
      <c r="C10533" s="1">
        <v>32806.589999999997</v>
      </c>
      <c r="D10533" s="1">
        <v>11175.88</v>
      </c>
      <c r="E10533" s="1">
        <v>43982.47</v>
      </c>
    </row>
    <row r="10534" spans="1:5">
      <c r="A10534" s="1">
        <v>2016</v>
      </c>
      <c r="B10534" s="1">
        <v>96</v>
      </c>
      <c r="C10534" s="1">
        <v>22553.32</v>
      </c>
      <c r="D10534" s="1">
        <v>7108.42</v>
      </c>
      <c r="E10534" s="1">
        <v>29661.74</v>
      </c>
    </row>
    <row r="10535" spans="1:5">
      <c r="A10535" s="1">
        <v>2016</v>
      </c>
      <c r="B10535" s="1">
        <v>97</v>
      </c>
      <c r="C10535" s="1">
        <v>12837.86</v>
      </c>
      <c r="D10535" s="1">
        <v>3682.26</v>
      </c>
      <c r="E10535" s="1">
        <v>16520.12</v>
      </c>
    </row>
    <row r="10536" spans="1:5">
      <c r="A10536" s="1">
        <v>2016</v>
      </c>
      <c r="B10536" s="1">
        <v>98</v>
      </c>
      <c r="C10536" s="1">
        <v>8410.52</v>
      </c>
      <c r="D10536" s="1">
        <v>2130.33</v>
      </c>
      <c r="E10536" s="1">
        <v>10540.85</v>
      </c>
    </row>
    <row r="10537" spans="1:5">
      <c r="A10537" s="1">
        <v>2016</v>
      </c>
      <c r="B10537" s="1">
        <v>99</v>
      </c>
      <c r="C10537" s="1">
        <v>6151.75</v>
      </c>
      <c r="D10537" s="1">
        <v>1387.8</v>
      </c>
      <c r="E10537" s="1">
        <v>7539.55</v>
      </c>
    </row>
    <row r="10538" spans="1:5">
      <c r="A10538" s="1">
        <v>2016</v>
      </c>
      <c r="B10538" s="1">
        <v>100</v>
      </c>
      <c r="C10538" s="1">
        <v>4346.5200000000004</v>
      </c>
      <c r="D10538" s="1">
        <v>878.09</v>
      </c>
      <c r="E10538" s="1">
        <v>5224.6099999999997</v>
      </c>
    </row>
    <row r="10539" spans="1:5">
      <c r="A10539" s="1">
        <v>2016</v>
      </c>
      <c r="B10539" s="1">
        <v>101</v>
      </c>
      <c r="C10539" s="1">
        <v>2880.15</v>
      </c>
      <c r="D10539" s="1">
        <v>527.54</v>
      </c>
      <c r="E10539" s="1">
        <v>3407.69</v>
      </c>
    </row>
    <row r="10540" spans="1:5">
      <c r="A10540" s="1">
        <v>2016</v>
      </c>
      <c r="B10540" s="1">
        <v>102</v>
      </c>
      <c r="C10540" s="1">
        <v>1832.07</v>
      </c>
      <c r="D10540" s="1">
        <v>299.58999999999997</v>
      </c>
      <c r="E10540" s="1">
        <v>2131.65</v>
      </c>
    </row>
    <row r="10541" spans="1:5">
      <c r="A10541" s="1">
        <v>2016</v>
      </c>
      <c r="B10541" s="1">
        <v>103</v>
      </c>
      <c r="C10541" s="1">
        <v>1075.18</v>
      </c>
      <c r="D10541" s="1">
        <v>153.66999999999999</v>
      </c>
      <c r="E10541" s="1">
        <v>1228.8499999999999</v>
      </c>
    </row>
    <row r="10542" spans="1:5">
      <c r="A10542" s="1">
        <v>2016</v>
      </c>
      <c r="B10542" s="1">
        <v>104</v>
      </c>
      <c r="C10542" s="1">
        <v>583.84</v>
      </c>
      <c r="D10542" s="1">
        <v>79.42</v>
      </c>
      <c r="E10542" s="1">
        <v>663.26</v>
      </c>
    </row>
    <row r="10543" spans="1:5">
      <c r="A10543" s="1">
        <v>2016</v>
      </c>
      <c r="B10543" s="1">
        <v>105</v>
      </c>
      <c r="C10543" s="1">
        <v>294.17</v>
      </c>
      <c r="D10543" s="1">
        <v>37.53</v>
      </c>
      <c r="E10543" s="1">
        <v>331.71</v>
      </c>
    </row>
    <row r="10544" spans="1:5">
      <c r="A10544" s="1">
        <v>2016</v>
      </c>
      <c r="B10544" s="1">
        <v>106</v>
      </c>
      <c r="C10544" s="1">
        <v>144.54</v>
      </c>
      <c r="D10544" s="1">
        <v>17.25</v>
      </c>
      <c r="E10544" s="1">
        <v>161.79</v>
      </c>
    </row>
    <row r="10545" spans="1:5">
      <c r="A10545" s="1">
        <v>2016</v>
      </c>
      <c r="B10545" s="1">
        <v>107</v>
      </c>
      <c r="C10545" s="1">
        <v>69.03</v>
      </c>
      <c r="D10545" s="1">
        <v>8.4499999999999993</v>
      </c>
      <c r="E10545" s="1">
        <v>77.48</v>
      </c>
    </row>
    <row r="10546" spans="1:5">
      <c r="A10546" s="1">
        <v>2016</v>
      </c>
      <c r="B10546" s="1">
        <v>108</v>
      </c>
      <c r="C10546" s="1">
        <v>30.88</v>
      </c>
      <c r="D10546" s="1">
        <v>3.89</v>
      </c>
      <c r="E10546" s="1">
        <v>34.770000000000003</v>
      </c>
    </row>
    <row r="10547" spans="1:5">
      <c r="A10547" s="1">
        <v>2016</v>
      </c>
      <c r="B10547" s="1">
        <v>109</v>
      </c>
      <c r="C10547" s="1">
        <v>12.74</v>
      </c>
      <c r="D10547" s="1">
        <v>1.2</v>
      </c>
      <c r="E10547" s="1">
        <v>13.93</v>
      </c>
    </row>
    <row r="10548" spans="1:5">
      <c r="A10548" s="1">
        <v>2016</v>
      </c>
      <c r="B10548" s="1" t="s">
        <v>121</v>
      </c>
      <c r="C10548" s="1">
        <v>7.84</v>
      </c>
      <c r="D10548" s="1">
        <v>0.17</v>
      </c>
      <c r="E10548" s="1">
        <v>8.01</v>
      </c>
    </row>
    <row r="10549" spans="1:5">
      <c r="A10549" s="1">
        <v>2017</v>
      </c>
      <c r="B10549" s="1">
        <v>0</v>
      </c>
      <c r="C10549" s="1">
        <v>368168.5</v>
      </c>
      <c r="D10549" s="1">
        <v>387955.69</v>
      </c>
      <c r="E10549" s="1">
        <v>756124.19</v>
      </c>
    </row>
    <row r="10550" spans="1:5">
      <c r="A10550" s="1">
        <v>2017</v>
      </c>
      <c r="B10550" s="1">
        <v>1</v>
      </c>
      <c r="C10550" s="1">
        <v>376530.93</v>
      </c>
      <c r="D10550" s="1">
        <v>397170.25</v>
      </c>
      <c r="E10550" s="1">
        <v>773701.18</v>
      </c>
    </row>
    <row r="10551" spans="1:5">
      <c r="A10551" s="1">
        <v>2017</v>
      </c>
      <c r="B10551" s="1">
        <v>2</v>
      </c>
      <c r="C10551" s="1">
        <v>376631.6</v>
      </c>
      <c r="D10551" s="1">
        <v>397066.1</v>
      </c>
      <c r="E10551" s="1">
        <v>773697.69</v>
      </c>
    </row>
    <row r="10552" spans="1:5">
      <c r="A10552" s="1">
        <v>2017</v>
      </c>
      <c r="B10552" s="1">
        <v>3</v>
      </c>
      <c r="C10552" s="1">
        <v>379952.7</v>
      </c>
      <c r="D10552" s="1">
        <v>399937.51</v>
      </c>
      <c r="E10552" s="1">
        <v>779890.22</v>
      </c>
    </row>
    <row r="10553" spans="1:5">
      <c r="A10553" s="1">
        <v>2017</v>
      </c>
      <c r="B10553" s="1">
        <v>4</v>
      </c>
      <c r="C10553" s="1">
        <v>387653.45</v>
      </c>
      <c r="D10553" s="1">
        <v>407804.11</v>
      </c>
      <c r="E10553" s="1">
        <v>795457.57</v>
      </c>
    </row>
    <row r="10554" spans="1:5">
      <c r="A10554" s="1">
        <v>2017</v>
      </c>
      <c r="B10554" s="1">
        <v>5</v>
      </c>
      <c r="C10554" s="1">
        <v>396146.39</v>
      </c>
      <c r="D10554" s="1">
        <v>416621.23</v>
      </c>
      <c r="E10554" s="1">
        <v>812767.62</v>
      </c>
    </row>
    <row r="10555" spans="1:5">
      <c r="A10555" s="1">
        <v>2017</v>
      </c>
      <c r="B10555" s="1">
        <v>6</v>
      </c>
      <c r="C10555" s="1">
        <v>397344.02</v>
      </c>
      <c r="D10555" s="1">
        <v>417801.59</v>
      </c>
      <c r="E10555" s="1">
        <v>815145.61</v>
      </c>
    </row>
    <row r="10556" spans="1:5">
      <c r="A10556" s="1">
        <v>2017</v>
      </c>
      <c r="B10556" s="1">
        <v>7</v>
      </c>
      <c r="C10556" s="1">
        <v>392859.77</v>
      </c>
      <c r="D10556" s="1">
        <v>412587.99</v>
      </c>
      <c r="E10556" s="1">
        <v>805447.76</v>
      </c>
    </row>
    <row r="10557" spans="1:5">
      <c r="A10557" s="1">
        <v>2017</v>
      </c>
      <c r="B10557" s="1">
        <v>8</v>
      </c>
      <c r="C10557" s="1">
        <v>389371.2</v>
      </c>
      <c r="D10557" s="1">
        <v>408485.02</v>
      </c>
      <c r="E10557" s="1">
        <v>797856.22</v>
      </c>
    </row>
    <row r="10558" spans="1:5">
      <c r="A10558" s="1">
        <v>2017</v>
      </c>
      <c r="B10558" s="1">
        <v>9</v>
      </c>
      <c r="C10558" s="1">
        <v>390253.36</v>
      </c>
      <c r="D10558" s="1">
        <v>409702.36</v>
      </c>
      <c r="E10558" s="1">
        <v>799955.72</v>
      </c>
    </row>
    <row r="10559" spans="1:5">
      <c r="A10559" s="1">
        <v>2017</v>
      </c>
      <c r="B10559" s="1">
        <v>10</v>
      </c>
      <c r="C10559" s="1">
        <v>379064.47</v>
      </c>
      <c r="D10559" s="1">
        <v>398328.55</v>
      </c>
      <c r="E10559" s="1">
        <v>777393.01</v>
      </c>
    </row>
    <row r="10560" spans="1:5">
      <c r="A10560" s="1">
        <v>2017</v>
      </c>
      <c r="B10560" s="1">
        <v>11</v>
      </c>
      <c r="C10560" s="1">
        <v>368773.86</v>
      </c>
      <c r="D10560" s="1">
        <v>387907.2</v>
      </c>
      <c r="E10560" s="1">
        <v>756681.06</v>
      </c>
    </row>
    <row r="10561" spans="1:5">
      <c r="A10561" s="1">
        <v>2017</v>
      </c>
      <c r="B10561" s="1">
        <v>12</v>
      </c>
      <c r="C10561" s="1">
        <v>362607.94</v>
      </c>
      <c r="D10561" s="1">
        <v>382178.66</v>
      </c>
      <c r="E10561" s="1">
        <v>744786.6</v>
      </c>
    </row>
    <row r="10562" spans="1:5">
      <c r="A10562" s="1">
        <v>2017</v>
      </c>
      <c r="B10562" s="1">
        <v>13</v>
      </c>
      <c r="C10562" s="1">
        <v>356610.8</v>
      </c>
      <c r="D10562" s="1">
        <v>376642.7</v>
      </c>
      <c r="E10562" s="1">
        <v>733253.5</v>
      </c>
    </row>
    <row r="10563" spans="1:5">
      <c r="A10563" s="1">
        <v>2017</v>
      </c>
      <c r="B10563" s="1">
        <v>14</v>
      </c>
      <c r="C10563" s="1">
        <v>349927.04</v>
      </c>
      <c r="D10563" s="1">
        <v>368985.43</v>
      </c>
      <c r="E10563" s="1">
        <v>718912.47</v>
      </c>
    </row>
    <row r="10564" spans="1:5">
      <c r="A10564" s="1">
        <v>2017</v>
      </c>
      <c r="B10564" s="1">
        <v>15</v>
      </c>
      <c r="C10564" s="1">
        <v>345188.79</v>
      </c>
      <c r="D10564" s="1">
        <v>361722.7</v>
      </c>
      <c r="E10564" s="1">
        <v>706911.48</v>
      </c>
    </row>
    <row r="10565" spans="1:5">
      <c r="A10565" s="1">
        <v>2017</v>
      </c>
      <c r="B10565" s="1">
        <v>16</v>
      </c>
      <c r="C10565" s="1">
        <v>350570.57</v>
      </c>
      <c r="D10565" s="1">
        <v>365971.41</v>
      </c>
      <c r="E10565" s="1">
        <v>716541.99</v>
      </c>
    </row>
    <row r="10566" spans="1:5">
      <c r="A10566" s="1">
        <v>2017</v>
      </c>
      <c r="B10566" s="1">
        <v>17</v>
      </c>
      <c r="C10566" s="1">
        <v>358884.01</v>
      </c>
      <c r="D10566" s="1">
        <v>375132.61</v>
      </c>
      <c r="E10566" s="1">
        <v>734016.61</v>
      </c>
    </row>
    <row r="10567" spans="1:5">
      <c r="A10567" s="1">
        <v>2017</v>
      </c>
      <c r="B10567" s="1">
        <v>18</v>
      </c>
      <c r="C10567" s="1">
        <v>372913.65</v>
      </c>
      <c r="D10567" s="1">
        <v>389463.18</v>
      </c>
      <c r="E10567" s="1">
        <v>762376.83</v>
      </c>
    </row>
    <row r="10568" spans="1:5">
      <c r="A10568" s="1">
        <v>2017</v>
      </c>
      <c r="B10568" s="1">
        <v>19</v>
      </c>
      <c r="C10568" s="1">
        <v>389388.4</v>
      </c>
      <c r="D10568" s="1">
        <v>403794.54</v>
      </c>
      <c r="E10568" s="1">
        <v>793182.94</v>
      </c>
    </row>
    <row r="10569" spans="1:5">
      <c r="A10569" s="1">
        <v>2017</v>
      </c>
      <c r="B10569" s="1">
        <v>20</v>
      </c>
      <c r="C10569" s="1">
        <v>405925.88</v>
      </c>
      <c r="D10569" s="1">
        <v>419387.81</v>
      </c>
      <c r="E10569" s="1">
        <v>825313.69</v>
      </c>
    </row>
    <row r="10570" spans="1:5">
      <c r="A10570" s="1">
        <v>2017</v>
      </c>
      <c r="B10570" s="1">
        <v>21</v>
      </c>
      <c r="C10570" s="1">
        <v>406945.17</v>
      </c>
      <c r="D10570" s="1">
        <v>418405.6</v>
      </c>
      <c r="E10570" s="1">
        <v>825350.77</v>
      </c>
    </row>
    <row r="10571" spans="1:5">
      <c r="A10571" s="1">
        <v>2017</v>
      </c>
      <c r="B10571" s="1">
        <v>22</v>
      </c>
      <c r="C10571" s="1">
        <v>423360.29</v>
      </c>
      <c r="D10571" s="1">
        <v>425250.67</v>
      </c>
      <c r="E10571" s="1">
        <v>848610.97</v>
      </c>
    </row>
    <row r="10572" spans="1:5">
      <c r="A10572" s="1">
        <v>2017</v>
      </c>
      <c r="B10572" s="1">
        <v>23</v>
      </c>
      <c r="C10572" s="1">
        <v>442905.2</v>
      </c>
      <c r="D10572" s="1">
        <v>435958.78</v>
      </c>
      <c r="E10572" s="1">
        <v>878863.98</v>
      </c>
    </row>
    <row r="10573" spans="1:5">
      <c r="A10573" s="1">
        <v>2017</v>
      </c>
      <c r="B10573" s="1">
        <v>24</v>
      </c>
      <c r="C10573" s="1">
        <v>438463.38</v>
      </c>
      <c r="D10573" s="1">
        <v>428353.52</v>
      </c>
      <c r="E10573" s="1">
        <v>866816.9</v>
      </c>
    </row>
    <row r="10574" spans="1:5">
      <c r="A10574" s="1">
        <v>2017</v>
      </c>
      <c r="B10574" s="1">
        <v>25</v>
      </c>
      <c r="C10574" s="1">
        <v>449562.49</v>
      </c>
      <c r="D10574" s="1">
        <v>435109.21</v>
      </c>
      <c r="E10574" s="1">
        <v>884671.7</v>
      </c>
    </row>
    <row r="10575" spans="1:5">
      <c r="A10575" s="1">
        <v>2017</v>
      </c>
      <c r="B10575" s="1">
        <v>26</v>
      </c>
      <c r="C10575" s="1">
        <v>455688.51</v>
      </c>
      <c r="D10575" s="1">
        <v>438887.14</v>
      </c>
      <c r="E10575" s="1">
        <v>894575.65</v>
      </c>
    </row>
    <row r="10576" spans="1:5">
      <c r="A10576" s="1">
        <v>2017</v>
      </c>
      <c r="B10576" s="1">
        <v>27</v>
      </c>
      <c r="C10576" s="1">
        <v>453352.13</v>
      </c>
      <c r="D10576" s="1">
        <v>434636</v>
      </c>
      <c r="E10576" s="1">
        <v>887988.13</v>
      </c>
    </row>
    <row r="10577" spans="1:5">
      <c r="A10577" s="1">
        <v>2017</v>
      </c>
      <c r="B10577" s="1">
        <v>28</v>
      </c>
      <c r="C10577" s="1">
        <v>455777.9</v>
      </c>
      <c r="D10577" s="1">
        <v>433872.94</v>
      </c>
      <c r="E10577" s="1">
        <v>889650.84</v>
      </c>
    </row>
    <row r="10578" spans="1:5">
      <c r="A10578" s="1">
        <v>2017</v>
      </c>
      <c r="B10578" s="1">
        <v>29</v>
      </c>
      <c r="C10578" s="1">
        <v>463883.35</v>
      </c>
      <c r="D10578" s="1">
        <v>438604.86</v>
      </c>
      <c r="E10578" s="1">
        <v>902488.21</v>
      </c>
    </row>
    <row r="10579" spans="1:5">
      <c r="A10579" s="1">
        <v>2017</v>
      </c>
      <c r="B10579" s="1">
        <v>30</v>
      </c>
      <c r="C10579" s="1">
        <v>460816.69</v>
      </c>
      <c r="D10579" s="1">
        <v>435659.85</v>
      </c>
      <c r="E10579" s="1">
        <v>896476.54</v>
      </c>
    </row>
    <row r="10580" spans="1:5">
      <c r="A10580" s="1">
        <v>2017</v>
      </c>
      <c r="B10580" s="1">
        <v>31</v>
      </c>
      <c r="C10580" s="1">
        <v>459698.69</v>
      </c>
      <c r="D10580" s="1">
        <v>438738.51</v>
      </c>
      <c r="E10580" s="1">
        <v>898437.2</v>
      </c>
    </row>
    <row r="10581" spans="1:5">
      <c r="A10581" s="1">
        <v>2017</v>
      </c>
      <c r="B10581" s="1">
        <v>32</v>
      </c>
      <c r="C10581" s="1">
        <v>459686.86</v>
      </c>
      <c r="D10581" s="1">
        <v>441379.53</v>
      </c>
      <c r="E10581" s="1">
        <v>901066.39</v>
      </c>
    </row>
    <row r="10582" spans="1:5">
      <c r="A10582" s="1">
        <v>2017</v>
      </c>
      <c r="B10582" s="1">
        <v>33</v>
      </c>
      <c r="C10582" s="1">
        <v>449272.8</v>
      </c>
      <c r="D10582" s="1">
        <v>431377.57</v>
      </c>
      <c r="E10582" s="1">
        <v>880650.37</v>
      </c>
    </row>
    <row r="10583" spans="1:5">
      <c r="A10583" s="1">
        <v>2017</v>
      </c>
      <c r="B10583" s="1">
        <v>34</v>
      </c>
      <c r="C10583" s="1">
        <v>450223.58</v>
      </c>
      <c r="D10583" s="1">
        <v>432453.91</v>
      </c>
      <c r="E10583" s="1">
        <v>882677.49</v>
      </c>
    </row>
    <row r="10584" spans="1:5">
      <c r="A10584" s="1">
        <v>2017</v>
      </c>
      <c r="B10584" s="1">
        <v>35</v>
      </c>
      <c r="C10584" s="1">
        <v>449900.78</v>
      </c>
      <c r="D10584" s="1">
        <v>433354.38</v>
      </c>
      <c r="E10584" s="1">
        <v>883255.17</v>
      </c>
    </row>
    <row r="10585" spans="1:5">
      <c r="A10585" s="1">
        <v>2017</v>
      </c>
      <c r="B10585" s="1">
        <v>36</v>
      </c>
      <c r="C10585" s="1">
        <v>452483.02</v>
      </c>
      <c r="D10585" s="1">
        <v>437691.89</v>
      </c>
      <c r="E10585" s="1">
        <v>890174.91</v>
      </c>
    </row>
    <row r="10586" spans="1:5">
      <c r="A10586" s="1">
        <v>2017</v>
      </c>
      <c r="B10586" s="1">
        <v>37</v>
      </c>
      <c r="C10586" s="1">
        <v>448773.69</v>
      </c>
      <c r="D10586" s="1">
        <v>436623.13</v>
      </c>
      <c r="E10586" s="1">
        <v>885396.82</v>
      </c>
    </row>
    <row r="10587" spans="1:5">
      <c r="A10587" s="1">
        <v>2017</v>
      </c>
      <c r="B10587" s="1">
        <v>38</v>
      </c>
      <c r="C10587" s="1">
        <v>434845.83</v>
      </c>
      <c r="D10587" s="1">
        <v>425357.05</v>
      </c>
      <c r="E10587" s="1">
        <v>860202.88</v>
      </c>
    </row>
    <row r="10588" spans="1:5">
      <c r="A10588" s="1">
        <v>2017</v>
      </c>
      <c r="B10588" s="1">
        <v>39</v>
      </c>
      <c r="C10588" s="1">
        <v>406744.7</v>
      </c>
      <c r="D10588" s="1">
        <v>399188.66</v>
      </c>
      <c r="E10588" s="1">
        <v>805933.36</v>
      </c>
    </row>
    <row r="10589" spans="1:5">
      <c r="A10589" s="1">
        <v>2017</v>
      </c>
      <c r="B10589" s="1">
        <v>40</v>
      </c>
      <c r="C10589" s="1">
        <v>397237.64</v>
      </c>
      <c r="D10589" s="1">
        <v>390252.58</v>
      </c>
      <c r="E10589" s="1">
        <v>787490.22</v>
      </c>
    </row>
    <row r="10590" spans="1:5">
      <c r="A10590" s="1">
        <v>2017</v>
      </c>
      <c r="B10590" s="1">
        <v>41</v>
      </c>
      <c r="C10590" s="1">
        <v>405500.99</v>
      </c>
      <c r="D10590" s="1">
        <v>397743.95</v>
      </c>
      <c r="E10590" s="1">
        <v>803244.94</v>
      </c>
    </row>
    <row r="10591" spans="1:5">
      <c r="A10591" s="1">
        <v>2017</v>
      </c>
      <c r="B10591" s="1">
        <v>42</v>
      </c>
      <c r="C10591" s="1">
        <v>414352.48</v>
      </c>
      <c r="D10591" s="1">
        <v>405660.63</v>
      </c>
      <c r="E10591" s="1">
        <v>820013.12</v>
      </c>
    </row>
    <row r="10592" spans="1:5">
      <c r="A10592" s="1">
        <v>2017</v>
      </c>
      <c r="B10592" s="1">
        <v>43</v>
      </c>
      <c r="C10592" s="1">
        <v>422380.74</v>
      </c>
      <c r="D10592" s="1">
        <v>413311.07</v>
      </c>
      <c r="E10592" s="1">
        <v>835691.8</v>
      </c>
    </row>
    <row r="10593" spans="1:5">
      <c r="A10593" s="1">
        <v>2017</v>
      </c>
      <c r="B10593" s="1">
        <v>44</v>
      </c>
      <c r="C10593" s="1">
        <v>438780.53</v>
      </c>
      <c r="D10593" s="1">
        <v>429285.83</v>
      </c>
      <c r="E10593" s="1">
        <v>868066.35</v>
      </c>
    </row>
    <row r="10594" spans="1:5">
      <c r="A10594" s="1">
        <v>2017</v>
      </c>
      <c r="B10594" s="1">
        <v>45</v>
      </c>
      <c r="C10594" s="1">
        <v>454815.39</v>
      </c>
      <c r="D10594" s="1">
        <v>443284.5</v>
      </c>
      <c r="E10594" s="1">
        <v>898099.89</v>
      </c>
    </row>
    <row r="10595" spans="1:5">
      <c r="A10595" s="1">
        <v>2017</v>
      </c>
      <c r="B10595" s="1">
        <v>46</v>
      </c>
      <c r="C10595" s="1">
        <v>472574.76</v>
      </c>
      <c r="D10595" s="1">
        <v>458276.94</v>
      </c>
      <c r="E10595" s="1">
        <v>930851.7</v>
      </c>
    </row>
    <row r="10596" spans="1:5">
      <c r="A10596" s="1">
        <v>2017</v>
      </c>
      <c r="B10596" s="1">
        <v>47</v>
      </c>
      <c r="C10596" s="1">
        <v>464770.21</v>
      </c>
      <c r="D10596" s="1">
        <v>450150.12</v>
      </c>
      <c r="E10596" s="1">
        <v>914920.32</v>
      </c>
    </row>
    <row r="10597" spans="1:5">
      <c r="A10597" s="1">
        <v>2017</v>
      </c>
      <c r="B10597" s="1">
        <v>48</v>
      </c>
      <c r="C10597" s="1">
        <v>475593.34</v>
      </c>
      <c r="D10597" s="1">
        <v>460970.98</v>
      </c>
      <c r="E10597" s="1">
        <v>936564.32</v>
      </c>
    </row>
    <row r="10598" spans="1:5">
      <c r="A10598" s="1">
        <v>2017</v>
      </c>
      <c r="B10598" s="1">
        <v>49</v>
      </c>
      <c r="C10598" s="1">
        <v>475096.12</v>
      </c>
      <c r="D10598" s="1">
        <v>461262.12</v>
      </c>
      <c r="E10598" s="1">
        <v>936358.24</v>
      </c>
    </row>
    <row r="10599" spans="1:5">
      <c r="A10599" s="1">
        <v>2017</v>
      </c>
      <c r="B10599" s="1">
        <v>50</v>
      </c>
      <c r="C10599" s="1">
        <v>480206.19</v>
      </c>
      <c r="D10599" s="1">
        <v>466776.99</v>
      </c>
      <c r="E10599" s="1">
        <v>946983.18</v>
      </c>
    </row>
    <row r="10600" spans="1:5">
      <c r="A10600" s="1">
        <v>2017</v>
      </c>
      <c r="B10600" s="1">
        <v>51</v>
      </c>
      <c r="C10600" s="1">
        <v>479054.36</v>
      </c>
      <c r="D10600" s="1">
        <v>464743.97</v>
      </c>
      <c r="E10600" s="1">
        <v>943798.33</v>
      </c>
    </row>
    <row r="10601" spans="1:5">
      <c r="A10601" s="1">
        <v>2017</v>
      </c>
      <c r="B10601" s="1">
        <v>52</v>
      </c>
      <c r="C10601" s="1">
        <v>480109.49</v>
      </c>
      <c r="D10601" s="1">
        <v>465164.61</v>
      </c>
      <c r="E10601" s="1">
        <v>945274.09</v>
      </c>
    </row>
    <row r="10602" spans="1:5">
      <c r="A10602" s="1">
        <v>2017</v>
      </c>
      <c r="B10602" s="1">
        <v>53</v>
      </c>
      <c r="C10602" s="1">
        <v>474032.07</v>
      </c>
      <c r="D10602" s="1">
        <v>459638.36</v>
      </c>
      <c r="E10602" s="1">
        <v>933670.44</v>
      </c>
    </row>
    <row r="10603" spans="1:5">
      <c r="A10603" s="1">
        <v>2017</v>
      </c>
      <c r="B10603" s="1">
        <v>54</v>
      </c>
      <c r="C10603" s="1">
        <v>466061.57</v>
      </c>
      <c r="D10603" s="1">
        <v>452823.24</v>
      </c>
      <c r="E10603" s="1">
        <v>918884.8</v>
      </c>
    </row>
    <row r="10604" spans="1:5">
      <c r="A10604" s="1">
        <v>2017</v>
      </c>
      <c r="B10604" s="1">
        <v>55</v>
      </c>
      <c r="C10604" s="1">
        <v>454298.61</v>
      </c>
      <c r="D10604" s="1">
        <v>442691.48</v>
      </c>
      <c r="E10604" s="1">
        <v>896990.09</v>
      </c>
    </row>
    <row r="10605" spans="1:5">
      <c r="A10605" s="1">
        <v>2017</v>
      </c>
      <c r="B10605" s="1">
        <v>56</v>
      </c>
      <c r="C10605" s="1">
        <v>437972.82</v>
      </c>
      <c r="D10605" s="1">
        <v>427942.83</v>
      </c>
      <c r="E10605" s="1">
        <v>865915.65</v>
      </c>
    </row>
    <row r="10606" spans="1:5">
      <c r="A10606" s="1">
        <v>2017</v>
      </c>
      <c r="B10606" s="1">
        <v>57</v>
      </c>
      <c r="C10606" s="1">
        <v>418752.44</v>
      </c>
      <c r="D10606" s="1">
        <v>409326</v>
      </c>
      <c r="E10606" s="1">
        <v>828078.45</v>
      </c>
    </row>
    <row r="10607" spans="1:5">
      <c r="A10607" s="1">
        <v>2017</v>
      </c>
      <c r="B10607" s="1">
        <v>58</v>
      </c>
      <c r="C10607" s="1">
        <v>412848.79</v>
      </c>
      <c r="D10607" s="1">
        <v>402809.41</v>
      </c>
      <c r="E10607" s="1">
        <v>815658.2</v>
      </c>
    </row>
    <row r="10608" spans="1:5">
      <c r="A10608" s="1">
        <v>2017</v>
      </c>
      <c r="B10608" s="1">
        <v>59</v>
      </c>
      <c r="C10608" s="1">
        <v>399371.39</v>
      </c>
      <c r="D10608" s="1">
        <v>388909.06</v>
      </c>
      <c r="E10608" s="1">
        <v>788280.45</v>
      </c>
    </row>
    <row r="10609" spans="1:5">
      <c r="A10609" s="1">
        <v>2017</v>
      </c>
      <c r="B10609" s="1">
        <v>60</v>
      </c>
      <c r="C10609" s="1">
        <v>384738.34</v>
      </c>
      <c r="D10609" s="1">
        <v>373813.64</v>
      </c>
      <c r="E10609" s="1">
        <v>758551.98</v>
      </c>
    </row>
    <row r="10610" spans="1:5">
      <c r="A10610" s="1">
        <v>2017</v>
      </c>
      <c r="B10610" s="1">
        <v>61</v>
      </c>
      <c r="C10610" s="1">
        <v>372186.35</v>
      </c>
      <c r="D10610" s="1">
        <v>360652.86</v>
      </c>
      <c r="E10610" s="1">
        <v>732839.21</v>
      </c>
    </row>
    <row r="10611" spans="1:5">
      <c r="A10611" s="1">
        <v>2017</v>
      </c>
      <c r="B10611" s="1">
        <v>62</v>
      </c>
      <c r="C10611" s="1">
        <v>359396.13</v>
      </c>
      <c r="D10611" s="1">
        <v>346578.79</v>
      </c>
      <c r="E10611" s="1">
        <v>705974.92</v>
      </c>
    </row>
    <row r="10612" spans="1:5">
      <c r="A10612" s="1">
        <v>2017</v>
      </c>
      <c r="B10612" s="1">
        <v>63</v>
      </c>
      <c r="C10612" s="1">
        <v>357748.92</v>
      </c>
      <c r="D10612" s="1">
        <v>343428.94</v>
      </c>
      <c r="E10612" s="1">
        <v>701177.86</v>
      </c>
    </row>
    <row r="10613" spans="1:5">
      <c r="A10613" s="1">
        <v>2017</v>
      </c>
      <c r="B10613" s="1">
        <v>64</v>
      </c>
      <c r="C10613" s="1">
        <v>352223.66</v>
      </c>
      <c r="D10613" s="1">
        <v>336947.63</v>
      </c>
      <c r="E10613" s="1">
        <v>689171.29</v>
      </c>
    </row>
    <row r="10614" spans="1:5">
      <c r="A10614" s="1">
        <v>2017</v>
      </c>
      <c r="B10614" s="1">
        <v>65</v>
      </c>
      <c r="C10614" s="1">
        <v>344547.15</v>
      </c>
      <c r="D10614" s="1">
        <v>327748.08</v>
      </c>
      <c r="E10614" s="1">
        <v>672295.23</v>
      </c>
    </row>
    <row r="10615" spans="1:5">
      <c r="A10615" s="1">
        <v>2017</v>
      </c>
      <c r="B10615" s="1">
        <v>66</v>
      </c>
      <c r="C10615" s="1">
        <v>347268.54</v>
      </c>
      <c r="D10615" s="1">
        <v>328314.61</v>
      </c>
      <c r="E10615" s="1">
        <v>675583.15</v>
      </c>
    </row>
    <row r="10616" spans="1:5">
      <c r="A10616" s="1">
        <v>2017</v>
      </c>
      <c r="B10616" s="1">
        <v>67</v>
      </c>
      <c r="C10616" s="1">
        <v>352448.53</v>
      </c>
      <c r="D10616" s="1">
        <v>331649.52</v>
      </c>
      <c r="E10616" s="1">
        <v>684098.06</v>
      </c>
    </row>
    <row r="10617" spans="1:5">
      <c r="A10617" s="1">
        <v>2017</v>
      </c>
      <c r="B10617" s="1">
        <v>68</v>
      </c>
      <c r="C10617" s="1">
        <v>361839.08</v>
      </c>
      <c r="D10617" s="1">
        <v>339298.93</v>
      </c>
      <c r="E10617" s="1">
        <v>701138.01</v>
      </c>
    </row>
    <row r="10618" spans="1:5">
      <c r="A10618" s="1">
        <v>2017</v>
      </c>
      <c r="B10618" s="1">
        <v>69</v>
      </c>
      <c r="C10618" s="1">
        <v>376924.85</v>
      </c>
      <c r="D10618" s="1">
        <v>352068.42</v>
      </c>
      <c r="E10618" s="1">
        <v>728993.27</v>
      </c>
    </row>
    <row r="10619" spans="1:5">
      <c r="A10619" s="1">
        <v>2017</v>
      </c>
      <c r="B10619" s="1">
        <v>70</v>
      </c>
      <c r="C10619" s="1">
        <v>395497.54</v>
      </c>
      <c r="D10619" s="1">
        <v>367948.72</v>
      </c>
      <c r="E10619" s="1">
        <v>763446.27</v>
      </c>
    </row>
    <row r="10620" spans="1:5">
      <c r="A10620" s="1">
        <v>2017</v>
      </c>
      <c r="B10620" s="1">
        <v>71</v>
      </c>
      <c r="C10620" s="1">
        <v>326017.06</v>
      </c>
      <c r="D10620" s="1">
        <v>300987.40000000002</v>
      </c>
      <c r="E10620" s="1">
        <v>627004.46</v>
      </c>
    </row>
    <row r="10621" spans="1:5">
      <c r="A10621" s="1">
        <v>2017</v>
      </c>
      <c r="B10621" s="1">
        <v>72</v>
      </c>
      <c r="C10621" s="1">
        <v>308201.82</v>
      </c>
      <c r="D10621" s="1">
        <v>282334.96000000002</v>
      </c>
      <c r="E10621" s="1">
        <v>590536.78</v>
      </c>
    </row>
    <row r="10622" spans="1:5">
      <c r="A10622" s="1">
        <v>2017</v>
      </c>
      <c r="B10622" s="1">
        <v>73</v>
      </c>
      <c r="C10622" s="1">
        <v>297121.90999999997</v>
      </c>
      <c r="D10622" s="1">
        <v>270030.95</v>
      </c>
      <c r="E10622" s="1">
        <v>567152.87</v>
      </c>
    </row>
    <row r="10623" spans="1:5">
      <c r="A10623" s="1">
        <v>2017</v>
      </c>
      <c r="B10623" s="1">
        <v>74</v>
      </c>
      <c r="C10623" s="1">
        <v>283423.73</v>
      </c>
      <c r="D10623" s="1">
        <v>253616.11</v>
      </c>
      <c r="E10623" s="1">
        <v>537039.84</v>
      </c>
    </row>
    <row r="10624" spans="1:5">
      <c r="A10624" s="1">
        <v>2017</v>
      </c>
      <c r="B10624" s="1">
        <v>75</v>
      </c>
      <c r="C10624" s="1">
        <v>254761.69</v>
      </c>
      <c r="D10624" s="1">
        <v>223440.15</v>
      </c>
      <c r="E10624" s="1">
        <v>478201.84</v>
      </c>
    </row>
    <row r="10625" spans="1:5">
      <c r="A10625" s="1">
        <v>2017</v>
      </c>
      <c r="B10625" s="1">
        <v>76</v>
      </c>
      <c r="C10625" s="1">
        <v>232956.64</v>
      </c>
      <c r="D10625" s="1">
        <v>200689.14</v>
      </c>
      <c r="E10625" s="1">
        <v>433645.78</v>
      </c>
    </row>
    <row r="10626" spans="1:5">
      <c r="A10626" s="1">
        <v>2017</v>
      </c>
      <c r="B10626" s="1">
        <v>77</v>
      </c>
      <c r="C10626" s="1">
        <v>233224.62</v>
      </c>
      <c r="D10626" s="1">
        <v>198256.05</v>
      </c>
      <c r="E10626" s="1">
        <v>431480.67</v>
      </c>
    </row>
    <row r="10627" spans="1:5">
      <c r="A10627" s="1">
        <v>2017</v>
      </c>
      <c r="B10627" s="1">
        <v>78</v>
      </c>
      <c r="C10627" s="1">
        <v>230082.46</v>
      </c>
      <c r="D10627" s="1">
        <v>193032.84</v>
      </c>
      <c r="E10627" s="1">
        <v>423115.3</v>
      </c>
    </row>
    <row r="10628" spans="1:5">
      <c r="A10628" s="1">
        <v>2017</v>
      </c>
      <c r="B10628" s="1">
        <v>79</v>
      </c>
      <c r="C10628" s="1">
        <v>222900.68</v>
      </c>
      <c r="D10628" s="1">
        <v>184039.88</v>
      </c>
      <c r="E10628" s="1">
        <v>406940.56</v>
      </c>
    </row>
    <row r="10629" spans="1:5">
      <c r="A10629" s="1">
        <v>2017</v>
      </c>
      <c r="B10629" s="1">
        <v>80</v>
      </c>
      <c r="C10629" s="1">
        <v>209736.25</v>
      </c>
      <c r="D10629" s="1">
        <v>169163.21</v>
      </c>
      <c r="E10629" s="1">
        <v>378899.46</v>
      </c>
    </row>
    <row r="10630" spans="1:5">
      <c r="A10630" s="1">
        <v>2017</v>
      </c>
      <c r="B10630" s="1">
        <v>81</v>
      </c>
      <c r="C10630" s="1">
        <v>197272.6</v>
      </c>
      <c r="D10630" s="1">
        <v>155211.95000000001</v>
      </c>
      <c r="E10630" s="1">
        <v>352484.55</v>
      </c>
    </row>
    <row r="10631" spans="1:5">
      <c r="A10631" s="1">
        <v>2017</v>
      </c>
      <c r="B10631" s="1">
        <v>82</v>
      </c>
      <c r="C10631" s="1">
        <v>183688.82</v>
      </c>
      <c r="D10631" s="1">
        <v>140980.37</v>
      </c>
      <c r="E10631" s="1">
        <v>324669.2</v>
      </c>
    </row>
    <row r="10632" spans="1:5">
      <c r="A10632" s="1">
        <v>2017</v>
      </c>
      <c r="B10632" s="1">
        <v>83</v>
      </c>
      <c r="C10632" s="1">
        <v>170033.26</v>
      </c>
      <c r="D10632" s="1">
        <v>126445.62</v>
      </c>
      <c r="E10632" s="1">
        <v>296478.88</v>
      </c>
    </row>
    <row r="10633" spans="1:5">
      <c r="A10633" s="1">
        <v>2017</v>
      </c>
      <c r="B10633" s="1">
        <v>84</v>
      </c>
      <c r="C10633" s="1">
        <v>158378.06</v>
      </c>
      <c r="D10633" s="1">
        <v>114012.68</v>
      </c>
      <c r="E10633" s="1">
        <v>272390.74</v>
      </c>
    </row>
    <row r="10634" spans="1:5">
      <c r="A10634" s="1">
        <v>2017</v>
      </c>
      <c r="B10634" s="1">
        <v>85</v>
      </c>
      <c r="C10634" s="1">
        <v>148161.88</v>
      </c>
      <c r="D10634" s="1">
        <v>102850.8</v>
      </c>
      <c r="E10634" s="1">
        <v>251012.68</v>
      </c>
    </row>
    <row r="10635" spans="1:5">
      <c r="A10635" s="1">
        <v>2017</v>
      </c>
      <c r="B10635" s="1">
        <v>86</v>
      </c>
      <c r="C10635" s="1">
        <v>137466.67000000001</v>
      </c>
      <c r="D10635" s="1">
        <v>90811.09</v>
      </c>
      <c r="E10635" s="1">
        <v>228277.76000000001</v>
      </c>
    </row>
    <row r="10636" spans="1:5">
      <c r="A10636" s="1">
        <v>2017</v>
      </c>
      <c r="B10636" s="1">
        <v>87</v>
      </c>
      <c r="C10636" s="1">
        <v>123837.04</v>
      </c>
      <c r="D10636" s="1">
        <v>77555.600000000006</v>
      </c>
      <c r="E10636" s="1">
        <v>201392.64000000001</v>
      </c>
    </row>
    <row r="10637" spans="1:5">
      <c r="A10637" s="1">
        <v>2017</v>
      </c>
      <c r="B10637" s="1">
        <v>88</v>
      </c>
      <c r="C10637" s="1">
        <v>109104.64</v>
      </c>
      <c r="D10637" s="1">
        <v>64637.94</v>
      </c>
      <c r="E10637" s="1">
        <v>173742.58</v>
      </c>
    </row>
    <row r="10638" spans="1:5">
      <c r="A10638" s="1">
        <v>2017</v>
      </c>
      <c r="B10638" s="1">
        <v>89</v>
      </c>
      <c r="C10638" s="1">
        <v>94666.43</v>
      </c>
      <c r="D10638" s="1">
        <v>52975.05</v>
      </c>
      <c r="E10638" s="1">
        <v>147641.48000000001</v>
      </c>
    </row>
    <row r="10639" spans="1:5">
      <c r="A10639" s="1">
        <v>2017</v>
      </c>
      <c r="B10639" s="1">
        <v>90</v>
      </c>
      <c r="C10639" s="1">
        <v>81536.09</v>
      </c>
      <c r="D10639" s="1">
        <v>43143.47</v>
      </c>
      <c r="E10639" s="1">
        <v>124679.56</v>
      </c>
    </row>
    <row r="10640" spans="1:5">
      <c r="A10640" s="1">
        <v>2017</v>
      </c>
      <c r="B10640" s="1">
        <v>91</v>
      </c>
      <c r="C10640" s="1">
        <v>69534.37</v>
      </c>
      <c r="D10640" s="1">
        <v>34683.949999999997</v>
      </c>
      <c r="E10640" s="1">
        <v>104218.32</v>
      </c>
    </row>
    <row r="10641" spans="1:5">
      <c r="A10641" s="1">
        <v>2017</v>
      </c>
      <c r="B10641" s="1">
        <v>92</v>
      </c>
      <c r="C10641" s="1">
        <v>57640.07</v>
      </c>
      <c r="D10641" s="1">
        <v>26700.85</v>
      </c>
      <c r="E10641" s="1">
        <v>84340.91</v>
      </c>
    </row>
    <row r="10642" spans="1:5">
      <c r="A10642" s="1">
        <v>2017</v>
      </c>
      <c r="B10642" s="1">
        <v>93</v>
      </c>
      <c r="C10642" s="1">
        <v>47537.57</v>
      </c>
      <c r="D10642" s="1">
        <v>20048.8</v>
      </c>
      <c r="E10642" s="1">
        <v>67586.37</v>
      </c>
    </row>
    <row r="10643" spans="1:5">
      <c r="A10643" s="1">
        <v>2017</v>
      </c>
      <c r="B10643" s="1">
        <v>94</v>
      </c>
      <c r="C10643" s="1">
        <v>38517.129999999997</v>
      </c>
      <c r="D10643" s="1">
        <v>14750.62</v>
      </c>
      <c r="E10643" s="1">
        <v>53267.75</v>
      </c>
    </row>
    <row r="10644" spans="1:5">
      <c r="A10644" s="1">
        <v>2017</v>
      </c>
      <c r="B10644" s="1">
        <v>95</v>
      </c>
      <c r="C10644" s="1">
        <v>30773.43</v>
      </c>
      <c r="D10644" s="1">
        <v>10791.81</v>
      </c>
      <c r="E10644" s="1">
        <v>41565.24</v>
      </c>
    </row>
    <row r="10645" spans="1:5">
      <c r="A10645" s="1">
        <v>2017</v>
      </c>
      <c r="B10645" s="1">
        <v>96</v>
      </c>
      <c r="C10645" s="1">
        <v>24817.19</v>
      </c>
      <c r="D10645" s="1">
        <v>7966.46</v>
      </c>
      <c r="E10645" s="1">
        <v>32783.65</v>
      </c>
    </row>
    <row r="10646" spans="1:5">
      <c r="A10646" s="1">
        <v>2017</v>
      </c>
      <c r="B10646" s="1">
        <v>97</v>
      </c>
      <c r="C10646" s="1">
        <v>16549.55</v>
      </c>
      <c r="D10646" s="1">
        <v>4904.53</v>
      </c>
      <c r="E10646" s="1">
        <v>21454.080000000002</v>
      </c>
    </row>
    <row r="10647" spans="1:5">
      <c r="A10647" s="1">
        <v>2017</v>
      </c>
      <c r="B10647" s="1">
        <v>98</v>
      </c>
      <c r="C10647" s="1">
        <v>9138.42</v>
      </c>
      <c r="D10647" s="1">
        <v>2467.61</v>
      </c>
      <c r="E10647" s="1">
        <v>11606.03</v>
      </c>
    </row>
    <row r="10648" spans="1:5">
      <c r="A10648" s="1">
        <v>2017</v>
      </c>
      <c r="B10648" s="1">
        <v>99</v>
      </c>
      <c r="C10648" s="1">
        <v>5795.74</v>
      </c>
      <c r="D10648" s="1">
        <v>1372.79</v>
      </c>
      <c r="E10648" s="1">
        <v>7168.53</v>
      </c>
    </row>
    <row r="10649" spans="1:5">
      <c r="A10649" s="1">
        <v>2017</v>
      </c>
      <c r="B10649" s="1">
        <v>100</v>
      </c>
      <c r="C10649" s="1">
        <v>4075.62</v>
      </c>
      <c r="D10649" s="1">
        <v>828.69</v>
      </c>
      <c r="E10649" s="1">
        <v>4904.3</v>
      </c>
    </row>
    <row r="10650" spans="1:5">
      <c r="A10650" s="1">
        <v>2017</v>
      </c>
      <c r="B10650" s="1">
        <v>101</v>
      </c>
      <c r="C10650" s="1">
        <v>2774.82</v>
      </c>
      <c r="D10650" s="1">
        <v>512.15</v>
      </c>
      <c r="E10650" s="1">
        <v>3286.96</v>
      </c>
    </row>
    <row r="10651" spans="1:5">
      <c r="A10651" s="1">
        <v>2017</v>
      </c>
      <c r="B10651" s="1">
        <v>102</v>
      </c>
      <c r="C10651" s="1">
        <v>1763.09</v>
      </c>
      <c r="D10651" s="1">
        <v>298.57</v>
      </c>
      <c r="E10651" s="1">
        <v>2061.67</v>
      </c>
    </row>
    <row r="10652" spans="1:5">
      <c r="A10652" s="1">
        <v>2017</v>
      </c>
      <c r="B10652" s="1">
        <v>103</v>
      </c>
      <c r="C10652" s="1">
        <v>1088.5899999999999</v>
      </c>
      <c r="D10652" s="1">
        <v>161.65</v>
      </c>
      <c r="E10652" s="1">
        <v>1250.24</v>
      </c>
    </row>
    <row r="10653" spans="1:5">
      <c r="A10653" s="1">
        <v>2017</v>
      </c>
      <c r="B10653" s="1">
        <v>104</v>
      </c>
      <c r="C10653" s="1">
        <v>616.28</v>
      </c>
      <c r="D10653" s="1">
        <v>81.36</v>
      </c>
      <c r="E10653" s="1">
        <v>697.65</v>
      </c>
    </row>
    <row r="10654" spans="1:5">
      <c r="A10654" s="1">
        <v>2017</v>
      </c>
      <c r="B10654" s="1">
        <v>105</v>
      </c>
      <c r="C10654" s="1">
        <v>312.7</v>
      </c>
      <c r="D10654" s="1">
        <v>38.32</v>
      </c>
      <c r="E10654" s="1">
        <v>351.02</v>
      </c>
    </row>
    <row r="10655" spans="1:5">
      <c r="A10655" s="1">
        <v>2017</v>
      </c>
      <c r="B10655" s="1">
        <v>106</v>
      </c>
      <c r="C10655" s="1">
        <v>143.84</v>
      </c>
      <c r="D10655" s="1">
        <v>17.43</v>
      </c>
      <c r="E10655" s="1">
        <v>161.27000000000001</v>
      </c>
    </row>
    <row r="10656" spans="1:5">
      <c r="A10656" s="1">
        <v>2017</v>
      </c>
      <c r="B10656" s="1">
        <v>107</v>
      </c>
      <c r="C10656" s="1">
        <v>64.53</v>
      </c>
      <c r="D10656" s="1">
        <v>7.82</v>
      </c>
      <c r="E10656" s="1">
        <v>72.349999999999994</v>
      </c>
    </row>
    <row r="10657" spans="1:5">
      <c r="A10657" s="1">
        <v>2017</v>
      </c>
      <c r="B10657" s="1">
        <v>108</v>
      </c>
      <c r="C10657" s="1">
        <v>29.42</v>
      </c>
      <c r="D10657" s="1">
        <v>3.62</v>
      </c>
      <c r="E10657" s="1">
        <v>33.04</v>
      </c>
    </row>
    <row r="10658" spans="1:5">
      <c r="A10658" s="1">
        <v>2017</v>
      </c>
      <c r="B10658" s="1">
        <v>109</v>
      </c>
      <c r="C10658" s="1">
        <v>12.05</v>
      </c>
      <c r="D10658" s="1">
        <v>1.54</v>
      </c>
      <c r="E10658" s="1">
        <v>13.6</v>
      </c>
    </row>
    <row r="10659" spans="1:5">
      <c r="A10659" s="1">
        <v>2017</v>
      </c>
      <c r="B10659" s="1" t="s">
        <v>121</v>
      </c>
      <c r="C10659" s="1">
        <v>5.45</v>
      </c>
      <c r="D10659" s="1">
        <v>0.27</v>
      </c>
      <c r="E10659" s="1">
        <v>5.72</v>
      </c>
    </row>
    <row r="10660" spans="1:5">
      <c r="A10660" s="1">
        <v>2018</v>
      </c>
      <c r="B10660" s="1">
        <v>0</v>
      </c>
      <c r="C10660" s="1">
        <v>359087.96</v>
      </c>
      <c r="D10660" s="1">
        <v>378527.41</v>
      </c>
      <c r="E10660" s="1">
        <v>737615.37</v>
      </c>
    </row>
    <row r="10661" spans="1:5">
      <c r="A10661" s="1">
        <v>2018</v>
      </c>
      <c r="B10661" s="1">
        <v>1</v>
      </c>
      <c r="C10661" s="1">
        <v>367913.36</v>
      </c>
      <c r="D10661" s="1">
        <v>387660.97</v>
      </c>
      <c r="E10661" s="1">
        <v>755574.33</v>
      </c>
    </row>
    <row r="10662" spans="1:5">
      <c r="A10662" s="1">
        <v>2018</v>
      </c>
      <c r="B10662" s="1">
        <v>2</v>
      </c>
      <c r="C10662" s="1">
        <v>376027.66</v>
      </c>
      <c r="D10662" s="1">
        <v>396329.98</v>
      </c>
      <c r="E10662" s="1">
        <v>772357.64</v>
      </c>
    </row>
    <row r="10663" spans="1:5">
      <c r="A10663" s="1">
        <v>2018</v>
      </c>
      <c r="B10663" s="1">
        <v>3</v>
      </c>
      <c r="C10663" s="1">
        <v>376175.11</v>
      </c>
      <c r="D10663" s="1">
        <v>396068.56</v>
      </c>
      <c r="E10663" s="1">
        <v>772243.67</v>
      </c>
    </row>
    <row r="10664" spans="1:5">
      <c r="A10664" s="1">
        <v>2018</v>
      </c>
      <c r="B10664" s="1">
        <v>4</v>
      </c>
      <c r="C10664" s="1">
        <v>379518.69</v>
      </c>
      <c r="D10664" s="1">
        <v>399148.57</v>
      </c>
      <c r="E10664" s="1">
        <v>778667.26</v>
      </c>
    </row>
    <row r="10665" spans="1:5">
      <c r="A10665" s="1">
        <v>2018</v>
      </c>
      <c r="B10665" s="1">
        <v>5</v>
      </c>
      <c r="C10665" s="1">
        <v>387506.2</v>
      </c>
      <c r="D10665" s="1">
        <v>407469.24</v>
      </c>
      <c r="E10665" s="1">
        <v>794975.44</v>
      </c>
    </row>
    <row r="10666" spans="1:5">
      <c r="A10666" s="1">
        <v>2018</v>
      </c>
      <c r="B10666" s="1">
        <v>6</v>
      </c>
      <c r="C10666" s="1">
        <v>396069.14</v>
      </c>
      <c r="D10666" s="1">
        <v>416612.69</v>
      </c>
      <c r="E10666" s="1">
        <v>812681.83</v>
      </c>
    </row>
    <row r="10667" spans="1:5">
      <c r="A10667" s="1">
        <v>2018</v>
      </c>
      <c r="B10667" s="1">
        <v>7</v>
      </c>
      <c r="C10667" s="1">
        <v>397685.63</v>
      </c>
      <c r="D10667" s="1">
        <v>418184.91</v>
      </c>
      <c r="E10667" s="1">
        <v>815870.53</v>
      </c>
    </row>
    <row r="10668" spans="1:5">
      <c r="A10668" s="1">
        <v>2018</v>
      </c>
      <c r="B10668" s="1">
        <v>8</v>
      </c>
      <c r="C10668" s="1">
        <v>393470.15</v>
      </c>
      <c r="D10668" s="1">
        <v>413117.66</v>
      </c>
      <c r="E10668" s="1">
        <v>806587.8</v>
      </c>
    </row>
    <row r="10669" spans="1:5">
      <c r="A10669" s="1">
        <v>2018</v>
      </c>
      <c r="B10669" s="1">
        <v>9</v>
      </c>
      <c r="C10669" s="1">
        <v>390203.86</v>
      </c>
      <c r="D10669" s="1">
        <v>409362.21</v>
      </c>
      <c r="E10669" s="1">
        <v>799566.07</v>
      </c>
    </row>
    <row r="10670" spans="1:5">
      <c r="A10670" s="1">
        <v>2018</v>
      </c>
      <c r="B10670" s="1">
        <v>10</v>
      </c>
      <c r="C10670" s="1">
        <v>391038.45</v>
      </c>
      <c r="D10670" s="1">
        <v>410471.03</v>
      </c>
      <c r="E10670" s="1">
        <v>801509.48</v>
      </c>
    </row>
    <row r="10671" spans="1:5">
      <c r="A10671" s="1">
        <v>2018</v>
      </c>
      <c r="B10671" s="1">
        <v>11</v>
      </c>
      <c r="C10671" s="1">
        <v>379755.54</v>
      </c>
      <c r="D10671" s="1">
        <v>399191.87</v>
      </c>
      <c r="E10671" s="1">
        <v>778947.41</v>
      </c>
    </row>
    <row r="10672" spans="1:5">
      <c r="A10672" s="1">
        <v>2018</v>
      </c>
      <c r="B10672" s="1">
        <v>12</v>
      </c>
      <c r="C10672" s="1">
        <v>369720.55</v>
      </c>
      <c r="D10672" s="1">
        <v>389133.84</v>
      </c>
      <c r="E10672" s="1">
        <v>758854.4</v>
      </c>
    </row>
    <row r="10673" spans="1:5">
      <c r="A10673" s="1">
        <v>2018</v>
      </c>
      <c r="B10673" s="1">
        <v>13</v>
      </c>
      <c r="C10673" s="1">
        <v>364293.42</v>
      </c>
      <c r="D10673" s="1">
        <v>384352.68</v>
      </c>
      <c r="E10673" s="1">
        <v>748646.1</v>
      </c>
    </row>
    <row r="10674" spans="1:5">
      <c r="A10674" s="1">
        <v>2018</v>
      </c>
      <c r="B10674" s="1">
        <v>14</v>
      </c>
      <c r="C10674" s="1">
        <v>359075.63</v>
      </c>
      <c r="D10674" s="1">
        <v>379906.28</v>
      </c>
      <c r="E10674" s="1">
        <v>738981.91</v>
      </c>
    </row>
    <row r="10675" spans="1:5">
      <c r="A10675" s="1">
        <v>2018</v>
      </c>
      <c r="B10675" s="1">
        <v>15</v>
      </c>
      <c r="C10675" s="1">
        <v>352856.63</v>
      </c>
      <c r="D10675" s="1">
        <v>372498.85</v>
      </c>
      <c r="E10675" s="1">
        <v>725355.49</v>
      </c>
    </row>
    <row r="10676" spans="1:5">
      <c r="A10676" s="1">
        <v>2018</v>
      </c>
      <c r="B10676" s="1">
        <v>16</v>
      </c>
      <c r="C10676" s="1">
        <v>348421.8</v>
      </c>
      <c r="D10676" s="1">
        <v>364979.11</v>
      </c>
      <c r="E10676" s="1">
        <v>713400.91</v>
      </c>
    </row>
    <row r="10677" spans="1:5">
      <c r="A10677" s="1">
        <v>2018</v>
      </c>
      <c r="B10677" s="1">
        <v>17</v>
      </c>
      <c r="C10677" s="1">
        <v>354554.84</v>
      </c>
      <c r="D10677" s="1">
        <v>369688.39</v>
      </c>
      <c r="E10677" s="1">
        <v>724243.23</v>
      </c>
    </row>
    <row r="10678" spans="1:5">
      <c r="A10678" s="1">
        <v>2018</v>
      </c>
      <c r="B10678" s="1">
        <v>18</v>
      </c>
      <c r="C10678" s="1">
        <v>366426.97</v>
      </c>
      <c r="D10678" s="1">
        <v>381984.3</v>
      </c>
      <c r="E10678" s="1">
        <v>748411.28</v>
      </c>
    </row>
    <row r="10679" spans="1:5">
      <c r="A10679" s="1">
        <v>2018</v>
      </c>
      <c r="B10679" s="1">
        <v>19</v>
      </c>
      <c r="C10679" s="1">
        <v>385209.65</v>
      </c>
      <c r="D10679" s="1">
        <v>398851.5</v>
      </c>
      <c r="E10679" s="1">
        <v>784061.15</v>
      </c>
    </row>
    <row r="10680" spans="1:5">
      <c r="A10680" s="1">
        <v>2018</v>
      </c>
      <c r="B10680" s="1">
        <v>20</v>
      </c>
      <c r="C10680" s="1">
        <v>399329.97</v>
      </c>
      <c r="D10680" s="1">
        <v>410064.74</v>
      </c>
      <c r="E10680" s="1">
        <v>809394.7</v>
      </c>
    </row>
    <row r="10681" spans="1:5">
      <c r="A10681" s="1">
        <v>2018</v>
      </c>
      <c r="B10681" s="1">
        <v>21</v>
      </c>
      <c r="C10681" s="1">
        <v>413854.1</v>
      </c>
      <c r="D10681" s="1">
        <v>422657.99</v>
      </c>
      <c r="E10681" s="1">
        <v>836512.09</v>
      </c>
    </row>
    <row r="10682" spans="1:5">
      <c r="A10682" s="1">
        <v>2018</v>
      </c>
      <c r="B10682" s="1">
        <v>22</v>
      </c>
      <c r="C10682" s="1">
        <v>418411.11</v>
      </c>
      <c r="D10682" s="1">
        <v>419030.73</v>
      </c>
      <c r="E10682" s="1">
        <v>837441.83</v>
      </c>
    </row>
    <row r="10683" spans="1:5">
      <c r="A10683" s="1">
        <v>2018</v>
      </c>
      <c r="B10683" s="1">
        <v>23</v>
      </c>
      <c r="C10683" s="1">
        <v>433862.24</v>
      </c>
      <c r="D10683" s="1">
        <v>426223.52</v>
      </c>
      <c r="E10683" s="1">
        <v>860085.77</v>
      </c>
    </row>
    <row r="10684" spans="1:5">
      <c r="A10684" s="1">
        <v>2018</v>
      </c>
      <c r="B10684" s="1">
        <v>24</v>
      </c>
      <c r="C10684" s="1">
        <v>437431.42</v>
      </c>
      <c r="D10684" s="1">
        <v>428067.8</v>
      </c>
      <c r="E10684" s="1">
        <v>865499.22</v>
      </c>
    </row>
    <row r="10685" spans="1:5">
      <c r="A10685" s="1">
        <v>2018</v>
      </c>
      <c r="B10685" s="1">
        <v>25</v>
      </c>
      <c r="C10685" s="1">
        <v>437981.06</v>
      </c>
      <c r="D10685" s="1">
        <v>423592.9</v>
      </c>
      <c r="E10685" s="1">
        <v>861573.96</v>
      </c>
    </row>
    <row r="10686" spans="1:5">
      <c r="A10686" s="1">
        <v>2018</v>
      </c>
      <c r="B10686" s="1">
        <v>26</v>
      </c>
      <c r="C10686" s="1">
        <v>453178.1</v>
      </c>
      <c r="D10686" s="1">
        <v>434367.08</v>
      </c>
      <c r="E10686" s="1">
        <v>887545.17</v>
      </c>
    </row>
    <row r="10687" spans="1:5">
      <c r="A10687" s="1">
        <v>2018</v>
      </c>
      <c r="B10687" s="1">
        <v>27</v>
      </c>
      <c r="C10687" s="1">
        <v>460883.88</v>
      </c>
      <c r="D10687" s="1">
        <v>440779.04</v>
      </c>
      <c r="E10687" s="1">
        <v>901662.93</v>
      </c>
    </row>
    <row r="10688" spans="1:5">
      <c r="A10688" s="1">
        <v>2018</v>
      </c>
      <c r="B10688" s="1">
        <v>28</v>
      </c>
      <c r="C10688" s="1">
        <v>459440.25</v>
      </c>
      <c r="D10688" s="1">
        <v>437693.76</v>
      </c>
      <c r="E10688" s="1">
        <v>897134.01</v>
      </c>
    </row>
    <row r="10689" spans="1:5">
      <c r="A10689" s="1">
        <v>2018</v>
      </c>
      <c r="B10689" s="1">
        <v>29</v>
      </c>
      <c r="C10689" s="1">
        <v>461972.25</v>
      </c>
      <c r="D10689" s="1">
        <v>437421.04</v>
      </c>
      <c r="E10689" s="1">
        <v>899393.3</v>
      </c>
    </row>
    <row r="10690" spans="1:5">
      <c r="A10690" s="1">
        <v>2018</v>
      </c>
      <c r="B10690" s="1">
        <v>30</v>
      </c>
      <c r="C10690" s="1">
        <v>469954.87</v>
      </c>
      <c r="D10690" s="1">
        <v>442499.48</v>
      </c>
      <c r="E10690" s="1">
        <v>912454.35</v>
      </c>
    </row>
    <row r="10691" spans="1:5">
      <c r="A10691" s="1">
        <v>2018</v>
      </c>
      <c r="B10691" s="1">
        <v>31</v>
      </c>
      <c r="C10691" s="1">
        <v>465724.99</v>
      </c>
      <c r="D10691" s="1">
        <v>439007.49</v>
      </c>
      <c r="E10691" s="1">
        <v>904732.47</v>
      </c>
    </row>
    <row r="10692" spans="1:5">
      <c r="A10692" s="1">
        <v>2018</v>
      </c>
      <c r="B10692" s="1">
        <v>32</v>
      </c>
      <c r="C10692" s="1">
        <v>462728.43</v>
      </c>
      <c r="D10692" s="1">
        <v>440005.94</v>
      </c>
      <c r="E10692" s="1">
        <v>902734.37</v>
      </c>
    </row>
    <row r="10693" spans="1:5">
      <c r="A10693" s="1">
        <v>2018</v>
      </c>
      <c r="B10693" s="1">
        <v>33</v>
      </c>
      <c r="C10693" s="1">
        <v>462151.14</v>
      </c>
      <c r="D10693" s="1">
        <v>441908.78</v>
      </c>
      <c r="E10693" s="1">
        <v>904059.93</v>
      </c>
    </row>
    <row r="10694" spans="1:5">
      <c r="A10694" s="1">
        <v>2018</v>
      </c>
      <c r="B10694" s="1">
        <v>34</v>
      </c>
      <c r="C10694" s="1">
        <v>451507.43</v>
      </c>
      <c r="D10694" s="1">
        <v>431803.26</v>
      </c>
      <c r="E10694" s="1">
        <v>883310.69</v>
      </c>
    </row>
    <row r="10695" spans="1:5">
      <c r="A10695" s="1">
        <v>2018</v>
      </c>
      <c r="B10695" s="1">
        <v>35</v>
      </c>
      <c r="C10695" s="1">
        <v>451884.62</v>
      </c>
      <c r="D10695" s="1">
        <v>432529.68</v>
      </c>
      <c r="E10695" s="1">
        <v>884414.3</v>
      </c>
    </row>
    <row r="10696" spans="1:5">
      <c r="A10696" s="1">
        <v>2018</v>
      </c>
      <c r="B10696" s="1">
        <v>36</v>
      </c>
      <c r="C10696" s="1">
        <v>451146.15</v>
      </c>
      <c r="D10696" s="1">
        <v>433147.4</v>
      </c>
      <c r="E10696" s="1">
        <v>884293.54</v>
      </c>
    </row>
    <row r="10697" spans="1:5">
      <c r="A10697" s="1">
        <v>2018</v>
      </c>
      <c r="B10697" s="1">
        <v>37</v>
      </c>
      <c r="C10697" s="1">
        <v>453582.2</v>
      </c>
      <c r="D10697" s="1">
        <v>437078.33</v>
      </c>
      <c r="E10697" s="1">
        <v>890660.53</v>
      </c>
    </row>
    <row r="10698" spans="1:5">
      <c r="A10698" s="1">
        <v>2018</v>
      </c>
      <c r="B10698" s="1">
        <v>38</v>
      </c>
      <c r="C10698" s="1">
        <v>450112.83</v>
      </c>
      <c r="D10698" s="1">
        <v>436076.68</v>
      </c>
      <c r="E10698" s="1">
        <v>886189.51</v>
      </c>
    </row>
    <row r="10699" spans="1:5">
      <c r="A10699" s="1">
        <v>2018</v>
      </c>
      <c r="B10699" s="1">
        <v>39</v>
      </c>
      <c r="C10699" s="1">
        <v>436070.94</v>
      </c>
      <c r="D10699" s="1">
        <v>424754.47</v>
      </c>
      <c r="E10699" s="1">
        <v>860825.4</v>
      </c>
    </row>
    <row r="10700" spans="1:5">
      <c r="A10700" s="1">
        <v>2018</v>
      </c>
      <c r="B10700" s="1">
        <v>40</v>
      </c>
      <c r="C10700" s="1">
        <v>407783.79</v>
      </c>
      <c r="D10700" s="1">
        <v>398264.47</v>
      </c>
      <c r="E10700" s="1">
        <v>806048.26</v>
      </c>
    </row>
    <row r="10701" spans="1:5">
      <c r="A10701" s="1">
        <v>2018</v>
      </c>
      <c r="B10701" s="1">
        <v>41</v>
      </c>
      <c r="C10701" s="1">
        <v>398076.9</v>
      </c>
      <c r="D10701" s="1">
        <v>389516.55</v>
      </c>
      <c r="E10701" s="1">
        <v>787593.45</v>
      </c>
    </row>
    <row r="10702" spans="1:5">
      <c r="A10702" s="1">
        <v>2018</v>
      </c>
      <c r="B10702" s="1">
        <v>42</v>
      </c>
      <c r="C10702" s="1">
        <v>406359.58</v>
      </c>
      <c r="D10702" s="1">
        <v>397333.01</v>
      </c>
      <c r="E10702" s="1">
        <v>803692.59</v>
      </c>
    </row>
    <row r="10703" spans="1:5">
      <c r="A10703" s="1">
        <v>2018</v>
      </c>
      <c r="B10703" s="1">
        <v>43</v>
      </c>
      <c r="C10703" s="1">
        <v>415327.74</v>
      </c>
      <c r="D10703" s="1">
        <v>405656.03</v>
      </c>
      <c r="E10703" s="1">
        <v>820983.77</v>
      </c>
    </row>
    <row r="10704" spans="1:5">
      <c r="A10704" s="1">
        <v>2018</v>
      </c>
      <c r="B10704" s="1">
        <v>44</v>
      </c>
      <c r="C10704" s="1">
        <v>423100.8</v>
      </c>
      <c r="D10704" s="1">
        <v>413133.28</v>
      </c>
      <c r="E10704" s="1">
        <v>836234.08</v>
      </c>
    </row>
    <row r="10705" spans="1:5">
      <c r="A10705" s="1">
        <v>2018</v>
      </c>
      <c r="B10705" s="1">
        <v>45</v>
      </c>
      <c r="C10705" s="1">
        <v>439460.23</v>
      </c>
      <c r="D10705" s="1">
        <v>429023.72</v>
      </c>
      <c r="E10705" s="1">
        <v>868483.95</v>
      </c>
    </row>
    <row r="10706" spans="1:5">
      <c r="A10706" s="1">
        <v>2018</v>
      </c>
      <c r="B10706" s="1">
        <v>46</v>
      </c>
      <c r="C10706" s="1">
        <v>455282.9</v>
      </c>
      <c r="D10706" s="1">
        <v>442866.83</v>
      </c>
      <c r="E10706" s="1">
        <v>898149.72</v>
      </c>
    </row>
    <row r="10707" spans="1:5">
      <c r="A10707" s="1">
        <v>2018</v>
      </c>
      <c r="B10707" s="1">
        <v>47</v>
      </c>
      <c r="C10707" s="1">
        <v>473185</v>
      </c>
      <c r="D10707" s="1">
        <v>458185.97</v>
      </c>
      <c r="E10707" s="1">
        <v>931370.96</v>
      </c>
    </row>
    <row r="10708" spans="1:5">
      <c r="A10708" s="1">
        <v>2018</v>
      </c>
      <c r="B10708" s="1">
        <v>48</v>
      </c>
      <c r="C10708" s="1">
        <v>465230.95</v>
      </c>
      <c r="D10708" s="1">
        <v>450027.23</v>
      </c>
      <c r="E10708" s="1">
        <v>915258.18</v>
      </c>
    </row>
    <row r="10709" spans="1:5">
      <c r="A10709" s="1">
        <v>2018</v>
      </c>
      <c r="B10709" s="1">
        <v>49</v>
      </c>
      <c r="C10709" s="1">
        <v>475998.04</v>
      </c>
      <c r="D10709" s="1">
        <v>460847.47</v>
      </c>
      <c r="E10709" s="1">
        <v>936845.51</v>
      </c>
    </row>
    <row r="10710" spans="1:5">
      <c r="A10710" s="1">
        <v>2018</v>
      </c>
      <c r="B10710" s="1">
        <v>50</v>
      </c>
      <c r="C10710" s="1">
        <v>475325.98</v>
      </c>
      <c r="D10710" s="1">
        <v>460953.59</v>
      </c>
      <c r="E10710" s="1">
        <v>936279.57</v>
      </c>
    </row>
    <row r="10711" spans="1:5">
      <c r="A10711" s="1">
        <v>2018</v>
      </c>
      <c r="B10711" s="1">
        <v>51</v>
      </c>
      <c r="C10711" s="1">
        <v>480025.12</v>
      </c>
      <c r="D10711" s="1">
        <v>466144.72</v>
      </c>
      <c r="E10711" s="1">
        <v>946169.83</v>
      </c>
    </row>
    <row r="10712" spans="1:5">
      <c r="A10712" s="1">
        <v>2018</v>
      </c>
      <c r="B10712" s="1">
        <v>52</v>
      </c>
      <c r="C10712" s="1">
        <v>478597.28</v>
      </c>
      <c r="D10712" s="1">
        <v>463756.88</v>
      </c>
      <c r="E10712" s="1">
        <v>942354.16</v>
      </c>
    </row>
    <row r="10713" spans="1:5">
      <c r="A10713" s="1">
        <v>2018</v>
      </c>
      <c r="B10713" s="1">
        <v>53</v>
      </c>
      <c r="C10713" s="1">
        <v>479526.04</v>
      </c>
      <c r="D10713" s="1">
        <v>463981.52</v>
      </c>
      <c r="E10713" s="1">
        <v>943507.56</v>
      </c>
    </row>
    <row r="10714" spans="1:5">
      <c r="A10714" s="1">
        <v>2018</v>
      </c>
      <c r="B10714" s="1">
        <v>54</v>
      </c>
      <c r="C10714" s="1">
        <v>473252.09</v>
      </c>
      <c r="D10714" s="1">
        <v>458301.75</v>
      </c>
      <c r="E10714" s="1">
        <v>931553.85</v>
      </c>
    </row>
    <row r="10715" spans="1:5">
      <c r="A10715" s="1">
        <v>2018</v>
      </c>
      <c r="B10715" s="1">
        <v>55</v>
      </c>
      <c r="C10715" s="1">
        <v>465126.92</v>
      </c>
      <c r="D10715" s="1">
        <v>451172.39</v>
      </c>
      <c r="E10715" s="1">
        <v>916299.31</v>
      </c>
    </row>
    <row r="10716" spans="1:5">
      <c r="A10716" s="1">
        <v>2018</v>
      </c>
      <c r="B10716" s="1">
        <v>56</v>
      </c>
      <c r="C10716" s="1">
        <v>453162.42</v>
      </c>
      <c r="D10716" s="1">
        <v>440838.52</v>
      </c>
      <c r="E10716" s="1">
        <v>894000.94</v>
      </c>
    </row>
    <row r="10717" spans="1:5">
      <c r="A10717" s="1">
        <v>2018</v>
      </c>
      <c r="B10717" s="1">
        <v>57</v>
      </c>
      <c r="C10717" s="1">
        <v>436636.33</v>
      </c>
      <c r="D10717" s="1">
        <v>425991.94</v>
      </c>
      <c r="E10717" s="1">
        <v>862628.27</v>
      </c>
    </row>
    <row r="10718" spans="1:5">
      <c r="A10718" s="1">
        <v>2018</v>
      </c>
      <c r="B10718" s="1">
        <v>58</v>
      </c>
      <c r="C10718" s="1">
        <v>417361.55</v>
      </c>
      <c r="D10718" s="1">
        <v>407287.24</v>
      </c>
      <c r="E10718" s="1">
        <v>824648.8</v>
      </c>
    </row>
    <row r="10719" spans="1:5">
      <c r="A10719" s="1">
        <v>2018</v>
      </c>
      <c r="B10719" s="1">
        <v>59</v>
      </c>
      <c r="C10719" s="1">
        <v>411300.94</v>
      </c>
      <c r="D10719" s="1">
        <v>400553.88</v>
      </c>
      <c r="E10719" s="1">
        <v>811854.82</v>
      </c>
    </row>
    <row r="10720" spans="1:5">
      <c r="A10720" s="1">
        <v>2018</v>
      </c>
      <c r="B10720" s="1">
        <v>60</v>
      </c>
      <c r="C10720" s="1">
        <v>397616.02</v>
      </c>
      <c r="D10720" s="1">
        <v>386316.69</v>
      </c>
      <c r="E10720" s="1">
        <v>783932.71</v>
      </c>
    </row>
    <row r="10721" spans="1:5">
      <c r="A10721" s="1">
        <v>2018</v>
      </c>
      <c r="B10721" s="1">
        <v>61</v>
      </c>
      <c r="C10721" s="1">
        <v>382868.59</v>
      </c>
      <c r="D10721" s="1">
        <v>371022.64</v>
      </c>
      <c r="E10721" s="1">
        <v>753891.22</v>
      </c>
    </row>
    <row r="10722" spans="1:5">
      <c r="A10722" s="1">
        <v>2018</v>
      </c>
      <c r="B10722" s="1">
        <v>62</v>
      </c>
      <c r="C10722" s="1">
        <v>370089.97</v>
      </c>
      <c r="D10722" s="1">
        <v>357578.46</v>
      </c>
      <c r="E10722" s="1">
        <v>727668.43</v>
      </c>
    </row>
    <row r="10723" spans="1:5">
      <c r="A10723" s="1">
        <v>2018</v>
      </c>
      <c r="B10723" s="1">
        <v>63</v>
      </c>
      <c r="C10723" s="1">
        <v>357187.34</v>
      </c>
      <c r="D10723" s="1">
        <v>343333.67</v>
      </c>
      <c r="E10723" s="1">
        <v>700521.01</v>
      </c>
    </row>
    <row r="10724" spans="1:5">
      <c r="A10724" s="1">
        <v>2018</v>
      </c>
      <c r="B10724" s="1">
        <v>64</v>
      </c>
      <c r="C10724" s="1">
        <v>355363.91</v>
      </c>
      <c r="D10724" s="1">
        <v>339884.59</v>
      </c>
      <c r="E10724" s="1">
        <v>695248.5</v>
      </c>
    </row>
    <row r="10725" spans="1:5">
      <c r="A10725" s="1">
        <v>2018</v>
      </c>
      <c r="B10725" s="1">
        <v>65</v>
      </c>
      <c r="C10725" s="1">
        <v>349569.16</v>
      </c>
      <c r="D10725" s="1">
        <v>333009.59999999998</v>
      </c>
      <c r="E10725" s="1">
        <v>682578.76</v>
      </c>
    </row>
    <row r="10726" spans="1:5">
      <c r="A10726" s="1">
        <v>2018</v>
      </c>
      <c r="B10726" s="1">
        <v>66</v>
      </c>
      <c r="C10726" s="1">
        <v>341791.44</v>
      </c>
      <c r="D10726" s="1">
        <v>323593.71999999997</v>
      </c>
      <c r="E10726" s="1">
        <v>665385.16</v>
      </c>
    </row>
    <row r="10727" spans="1:5">
      <c r="A10727" s="1">
        <v>2018</v>
      </c>
      <c r="B10727" s="1">
        <v>67</v>
      </c>
      <c r="C10727" s="1">
        <v>344158.31</v>
      </c>
      <c r="D10727" s="1">
        <v>323764.13</v>
      </c>
      <c r="E10727" s="1">
        <v>667922.44999999995</v>
      </c>
    </row>
    <row r="10728" spans="1:5">
      <c r="A10728" s="1">
        <v>2018</v>
      </c>
      <c r="B10728" s="1">
        <v>68</v>
      </c>
      <c r="C10728" s="1">
        <v>348935.11</v>
      </c>
      <c r="D10728" s="1">
        <v>326636.31</v>
      </c>
      <c r="E10728" s="1">
        <v>675571.42</v>
      </c>
    </row>
    <row r="10729" spans="1:5">
      <c r="A10729" s="1">
        <v>2018</v>
      </c>
      <c r="B10729" s="1">
        <v>69</v>
      </c>
      <c r="C10729" s="1">
        <v>357949.93</v>
      </c>
      <c r="D10729" s="1">
        <v>333545.53000000003</v>
      </c>
      <c r="E10729" s="1">
        <v>691495.46</v>
      </c>
    </row>
    <row r="10730" spans="1:5">
      <c r="A10730" s="1">
        <v>2018</v>
      </c>
      <c r="B10730" s="1">
        <v>70</v>
      </c>
      <c r="C10730" s="1">
        <v>372396.26</v>
      </c>
      <c r="D10730" s="1">
        <v>345666.19</v>
      </c>
      <c r="E10730" s="1">
        <v>718062.45</v>
      </c>
    </row>
    <row r="10731" spans="1:5">
      <c r="A10731" s="1">
        <v>2018</v>
      </c>
      <c r="B10731" s="1">
        <v>71</v>
      </c>
      <c r="C10731" s="1">
        <v>390431.97</v>
      </c>
      <c r="D10731" s="1">
        <v>360674.77</v>
      </c>
      <c r="E10731" s="1">
        <v>751106.74</v>
      </c>
    </row>
    <row r="10732" spans="1:5">
      <c r="A10732" s="1">
        <v>2018</v>
      </c>
      <c r="B10732" s="1">
        <v>72</v>
      </c>
      <c r="C10732" s="1">
        <v>321170.02</v>
      </c>
      <c r="D10732" s="1">
        <v>294292.81</v>
      </c>
      <c r="E10732" s="1">
        <v>615462.81999999995</v>
      </c>
    </row>
    <row r="10733" spans="1:5">
      <c r="A10733" s="1">
        <v>2018</v>
      </c>
      <c r="B10733" s="1">
        <v>73</v>
      </c>
      <c r="C10733" s="1">
        <v>303080.77</v>
      </c>
      <c r="D10733" s="1">
        <v>275455.81</v>
      </c>
      <c r="E10733" s="1">
        <v>578536.57999999996</v>
      </c>
    </row>
    <row r="10734" spans="1:5">
      <c r="A10734" s="1">
        <v>2018</v>
      </c>
      <c r="B10734" s="1">
        <v>74</v>
      </c>
      <c r="C10734" s="1">
        <v>291644</v>
      </c>
      <c r="D10734" s="1">
        <v>262674.73</v>
      </c>
      <c r="E10734" s="1">
        <v>554318.74</v>
      </c>
    </row>
    <row r="10735" spans="1:5">
      <c r="A10735" s="1">
        <v>2018</v>
      </c>
      <c r="B10735" s="1">
        <v>75</v>
      </c>
      <c r="C10735" s="1">
        <v>277567.73</v>
      </c>
      <c r="D10735" s="1">
        <v>245824.12</v>
      </c>
      <c r="E10735" s="1">
        <v>523391.86</v>
      </c>
    </row>
    <row r="10736" spans="1:5">
      <c r="A10736" s="1">
        <v>2018</v>
      </c>
      <c r="B10736" s="1">
        <v>76</v>
      </c>
      <c r="C10736" s="1">
        <v>248867.97</v>
      </c>
      <c r="D10736" s="1">
        <v>215846.55</v>
      </c>
      <c r="E10736" s="1">
        <v>464714.52</v>
      </c>
    </row>
    <row r="10737" spans="1:5">
      <c r="A10737" s="1">
        <v>2018</v>
      </c>
      <c r="B10737" s="1">
        <v>77</v>
      </c>
      <c r="C10737" s="1">
        <v>226839.06</v>
      </c>
      <c r="D10737" s="1">
        <v>193192.86</v>
      </c>
      <c r="E10737" s="1">
        <v>420031.92</v>
      </c>
    </row>
    <row r="10738" spans="1:5">
      <c r="A10738" s="1">
        <v>2018</v>
      </c>
      <c r="B10738" s="1">
        <v>78</v>
      </c>
      <c r="C10738" s="1">
        <v>226339.35</v>
      </c>
      <c r="D10738" s="1">
        <v>189978.89</v>
      </c>
      <c r="E10738" s="1">
        <v>416318.24</v>
      </c>
    </row>
    <row r="10739" spans="1:5">
      <c r="A10739" s="1">
        <v>2018</v>
      </c>
      <c r="B10739" s="1">
        <v>79</v>
      </c>
      <c r="C10739" s="1">
        <v>222447.2</v>
      </c>
      <c r="D10739" s="1">
        <v>184141.48</v>
      </c>
      <c r="E10739" s="1">
        <v>406588.68</v>
      </c>
    </row>
    <row r="10740" spans="1:5">
      <c r="A10740" s="1">
        <v>2018</v>
      </c>
      <c r="B10740" s="1">
        <v>80</v>
      </c>
      <c r="C10740" s="1">
        <v>214766.79</v>
      </c>
      <c r="D10740" s="1">
        <v>174461.22</v>
      </c>
      <c r="E10740" s="1">
        <v>389228.02</v>
      </c>
    </row>
    <row r="10741" spans="1:5">
      <c r="A10741" s="1">
        <v>2018</v>
      </c>
      <c r="B10741" s="1">
        <v>81</v>
      </c>
      <c r="C10741" s="1">
        <v>200995.59</v>
      </c>
      <c r="D10741" s="1">
        <v>159323.81</v>
      </c>
      <c r="E10741" s="1">
        <v>360319.39</v>
      </c>
    </row>
    <row r="10742" spans="1:5">
      <c r="A10742" s="1">
        <v>2018</v>
      </c>
      <c r="B10742" s="1">
        <v>82</v>
      </c>
      <c r="C10742" s="1">
        <v>187858.07</v>
      </c>
      <c r="D10742" s="1">
        <v>145115.82999999999</v>
      </c>
      <c r="E10742" s="1">
        <v>332973.90999999997</v>
      </c>
    </row>
    <row r="10743" spans="1:5">
      <c r="A10743" s="1">
        <v>2018</v>
      </c>
      <c r="B10743" s="1">
        <v>83</v>
      </c>
      <c r="C10743" s="1">
        <v>173841.5</v>
      </c>
      <c r="D10743" s="1">
        <v>130714.48</v>
      </c>
      <c r="E10743" s="1">
        <v>304555.98</v>
      </c>
    </row>
    <row r="10744" spans="1:5">
      <c r="A10744" s="1">
        <v>2018</v>
      </c>
      <c r="B10744" s="1">
        <v>84</v>
      </c>
      <c r="C10744" s="1">
        <v>159541.41</v>
      </c>
      <c r="D10744" s="1">
        <v>116071.28</v>
      </c>
      <c r="E10744" s="1">
        <v>275612.69</v>
      </c>
    </row>
    <row r="10745" spans="1:5">
      <c r="A10745" s="1">
        <v>2018</v>
      </c>
      <c r="B10745" s="1">
        <v>85</v>
      </c>
      <c r="C10745" s="1">
        <v>147371.78</v>
      </c>
      <c r="D10745" s="1">
        <v>103621.65</v>
      </c>
      <c r="E10745" s="1">
        <v>250993.43</v>
      </c>
    </row>
    <row r="10746" spans="1:5">
      <c r="A10746" s="1">
        <v>2018</v>
      </c>
      <c r="B10746" s="1">
        <v>86</v>
      </c>
      <c r="C10746" s="1">
        <v>136326.64000000001</v>
      </c>
      <c r="D10746" s="1">
        <v>92294.68</v>
      </c>
      <c r="E10746" s="1">
        <v>228621.31</v>
      </c>
    </row>
    <row r="10747" spans="1:5">
      <c r="A10747" s="1">
        <v>2018</v>
      </c>
      <c r="B10747" s="1">
        <v>87</v>
      </c>
      <c r="C10747" s="1">
        <v>124991.84</v>
      </c>
      <c r="D10747" s="1">
        <v>80334.2</v>
      </c>
      <c r="E10747" s="1">
        <v>205326.04</v>
      </c>
    </row>
    <row r="10748" spans="1:5">
      <c r="A10748" s="1">
        <v>2018</v>
      </c>
      <c r="B10748" s="1">
        <v>88</v>
      </c>
      <c r="C10748" s="1">
        <v>111112.85</v>
      </c>
      <c r="D10748" s="1">
        <v>67604.91</v>
      </c>
      <c r="E10748" s="1">
        <v>178717.75</v>
      </c>
    </row>
    <row r="10749" spans="1:5">
      <c r="A10749" s="1">
        <v>2018</v>
      </c>
      <c r="B10749" s="1">
        <v>89</v>
      </c>
      <c r="C10749" s="1">
        <v>96535.45</v>
      </c>
      <c r="D10749" s="1">
        <v>55346.04</v>
      </c>
      <c r="E10749" s="1">
        <v>151881.49</v>
      </c>
    </row>
    <row r="10750" spans="1:5">
      <c r="A10750" s="1">
        <v>2018</v>
      </c>
      <c r="B10750" s="1">
        <v>90</v>
      </c>
      <c r="C10750" s="1">
        <v>82395.179999999993</v>
      </c>
      <c r="D10750" s="1">
        <v>44398.83</v>
      </c>
      <c r="E10750" s="1">
        <v>126794.01</v>
      </c>
    </row>
    <row r="10751" spans="1:5">
      <c r="A10751" s="1">
        <v>2018</v>
      </c>
      <c r="B10751" s="1">
        <v>91</v>
      </c>
      <c r="C10751" s="1">
        <v>69608.23</v>
      </c>
      <c r="D10751" s="1">
        <v>35382.65</v>
      </c>
      <c r="E10751" s="1">
        <v>104990.87</v>
      </c>
    </row>
    <row r="10752" spans="1:5">
      <c r="A10752" s="1">
        <v>2018</v>
      </c>
      <c r="B10752" s="1">
        <v>92</v>
      </c>
      <c r="C10752" s="1">
        <v>58115.78</v>
      </c>
      <c r="D10752" s="1">
        <v>27756.73</v>
      </c>
      <c r="E10752" s="1">
        <v>85872.5</v>
      </c>
    </row>
    <row r="10753" spans="1:5">
      <c r="A10753" s="1">
        <v>2018</v>
      </c>
      <c r="B10753" s="1">
        <v>93</v>
      </c>
      <c r="C10753" s="1">
        <v>47124.2</v>
      </c>
      <c r="D10753" s="1">
        <v>20877.009999999998</v>
      </c>
      <c r="E10753" s="1">
        <v>68001.210000000006</v>
      </c>
    </row>
    <row r="10754" spans="1:5">
      <c r="A10754" s="1">
        <v>2018</v>
      </c>
      <c r="B10754" s="1">
        <v>94</v>
      </c>
      <c r="C10754" s="1">
        <v>37948.07</v>
      </c>
      <c r="D10754" s="1">
        <v>15277.67</v>
      </c>
      <c r="E10754" s="1">
        <v>53225.74</v>
      </c>
    </row>
    <row r="10755" spans="1:5">
      <c r="A10755" s="1">
        <v>2018</v>
      </c>
      <c r="B10755" s="1">
        <v>95</v>
      </c>
      <c r="C10755" s="1">
        <v>29873.93</v>
      </c>
      <c r="D10755" s="1">
        <v>10840.22</v>
      </c>
      <c r="E10755" s="1">
        <v>40714.160000000003</v>
      </c>
    </row>
    <row r="10756" spans="1:5">
      <c r="A10756" s="1">
        <v>2018</v>
      </c>
      <c r="B10756" s="1">
        <v>96</v>
      </c>
      <c r="C10756" s="1">
        <v>23230.18</v>
      </c>
      <c r="D10756" s="1">
        <v>7670.52</v>
      </c>
      <c r="E10756" s="1">
        <v>30900.69</v>
      </c>
    </row>
    <row r="10757" spans="1:5">
      <c r="A10757" s="1">
        <v>2018</v>
      </c>
      <c r="B10757" s="1">
        <v>97</v>
      </c>
      <c r="C10757" s="1">
        <v>18205.98</v>
      </c>
      <c r="D10757" s="1">
        <v>5482.12</v>
      </c>
      <c r="E10757" s="1">
        <v>23688.1</v>
      </c>
    </row>
    <row r="10758" spans="1:5">
      <c r="A10758" s="1">
        <v>2018</v>
      </c>
      <c r="B10758" s="1">
        <v>98</v>
      </c>
      <c r="C10758" s="1">
        <v>11774.28</v>
      </c>
      <c r="D10758" s="1">
        <v>3294.06</v>
      </c>
      <c r="E10758" s="1">
        <v>15068.34</v>
      </c>
    </row>
    <row r="10759" spans="1:5">
      <c r="A10759" s="1">
        <v>2018</v>
      </c>
      <c r="B10759" s="1">
        <v>99</v>
      </c>
      <c r="C10759" s="1">
        <v>6282.15</v>
      </c>
      <c r="D10759" s="1">
        <v>1587.76</v>
      </c>
      <c r="E10759" s="1">
        <v>7869.91</v>
      </c>
    </row>
    <row r="10760" spans="1:5">
      <c r="A10760" s="1">
        <v>2018</v>
      </c>
      <c r="B10760" s="1">
        <v>100</v>
      </c>
      <c r="C10760" s="1">
        <v>3820.32</v>
      </c>
      <c r="D10760" s="1">
        <v>824.92</v>
      </c>
      <c r="E10760" s="1">
        <v>4645.24</v>
      </c>
    </row>
    <row r="10761" spans="1:5">
      <c r="A10761" s="1">
        <v>2018</v>
      </c>
      <c r="B10761" s="1">
        <v>101</v>
      </c>
      <c r="C10761" s="1">
        <v>2590.3000000000002</v>
      </c>
      <c r="D10761" s="1">
        <v>485.83</v>
      </c>
      <c r="E10761" s="1">
        <v>3076.12</v>
      </c>
    </row>
    <row r="10762" spans="1:5">
      <c r="A10762" s="1">
        <v>2018</v>
      </c>
      <c r="B10762" s="1">
        <v>102</v>
      </c>
      <c r="C10762" s="1">
        <v>1681.83</v>
      </c>
      <c r="D10762" s="1">
        <v>285.11</v>
      </c>
      <c r="E10762" s="1">
        <v>1966.94</v>
      </c>
    </row>
    <row r="10763" spans="1:5">
      <c r="A10763" s="1">
        <v>2018</v>
      </c>
      <c r="B10763" s="1">
        <v>103</v>
      </c>
      <c r="C10763" s="1">
        <v>1019.78</v>
      </c>
      <c r="D10763" s="1">
        <v>160.19999999999999</v>
      </c>
      <c r="E10763" s="1">
        <v>1179.97</v>
      </c>
    </row>
    <row r="10764" spans="1:5">
      <c r="A10764" s="1">
        <v>2018</v>
      </c>
      <c r="B10764" s="1">
        <v>104</v>
      </c>
      <c r="C10764" s="1">
        <v>618.16</v>
      </c>
      <c r="D10764" s="1">
        <v>85.01</v>
      </c>
      <c r="E10764" s="1">
        <v>703.16</v>
      </c>
    </row>
    <row r="10765" spans="1:5">
      <c r="A10765" s="1">
        <v>2018</v>
      </c>
      <c r="B10765" s="1">
        <v>105</v>
      </c>
      <c r="C10765" s="1">
        <v>322.95999999999998</v>
      </c>
      <c r="D10765" s="1">
        <v>39.92</v>
      </c>
      <c r="E10765" s="1">
        <v>362.88</v>
      </c>
    </row>
    <row r="10766" spans="1:5">
      <c r="A10766" s="1">
        <v>2018</v>
      </c>
      <c r="B10766" s="1">
        <v>106</v>
      </c>
      <c r="C10766" s="1">
        <v>148.25</v>
      </c>
      <c r="D10766" s="1">
        <v>18.64</v>
      </c>
      <c r="E10766" s="1">
        <v>166.89</v>
      </c>
    </row>
    <row r="10767" spans="1:5">
      <c r="A10767" s="1">
        <v>2018</v>
      </c>
      <c r="B10767" s="1">
        <v>107</v>
      </c>
      <c r="C10767" s="1">
        <v>65.5</v>
      </c>
      <c r="D10767" s="1">
        <v>8.07</v>
      </c>
      <c r="E10767" s="1">
        <v>73.569999999999993</v>
      </c>
    </row>
    <row r="10768" spans="1:5">
      <c r="A10768" s="1">
        <v>2018</v>
      </c>
      <c r="B10768" s="1">
        <v>108</v>
      </c>
      <c r="C10768" s="1">
        <v>28.68</v>
      </c>
      <c r="D10768" s="1">
        <v>3.16</v>
      </c>
      <c r="E10768" s="1">
        <v>31.84</v>
      </c>
    </row>
    <row r="10769" spans="1:5">
      <c r="A10769" s="1">
        <v>2018</v>
      </c>
      <c r="B10769" s="1">
        <v>109</v>
      </c>
      <c r="C10769" s="1">
        <v>12.88</v>
      </c>
      <c r="D10769" s="1">
        <v>1.41</v>
      </c>
      <c r="E10769" s="1">
        <v>14.29</v>
      </c>
    </row>
    <row r="10770" spans="1:5">
      <c r="A10770" s="1">
        <v>2018</v>
      </c>
      <c r="B10770" s="1" t="s">
        <v>121</v>
      </c>
      <c r="C10770" s="1">
        <v>6.06</v>
      </c>
      <c r="D10770" s="1">
        <v>0.91</v>
      </c>
      <c r="E10770" s="1">
        <v>6.97</v>
      </c>
    </row>
    <row r="10771" spans="1:5">
      <c r="A10771" s="1">
        <v>2019</v>
      </c>
      <c r="B10771" s="1">
        <v>0</v>
      </c>
      <c r="C10771" s="1">
        <v>349897.77</v>
      </c>
      <c r="D10771" s="1">
        <v>369021.04</v>
      </c>
      <c r="E10771" s="1">
        <v>718918.82</v>
      </c>
    </row>
    <row r="10772" spans="1:5">
      <c r="A10772" s="1">
        <v>2019</v>
      </c>
      <c r="B10772" s="1">
        <v>1</v>
      </c>
      <c r="C10772" s="1">
        <v>359047.57</v>
      </c>
      <c r="D10772" s="1">
        <v>378295.23</v>
      </c>
      <c r="E10772" s="1">
        <v>737342.8</v>
      </c>
    </row>
    <row r="10773" spans="1:5">
      <c r="A10773" s="1">
        <v>2019</v>
      </c>
      <c r="B10773" s="1">
        <v>2</v>
      </c>
      <c r="C10773" s="1">
        <v>367127.33</v>
      </c>
      <c r="D10773" s="1">
        <v>386398.34</v>
      </c>
      <c r="E10773" s="1">
        <v>753525.68</v>
      </c>
    </row>
    <row r="10774" spans="1:5">
      <c r="A10774" s="1">
        <v>2019</v>
      </c>
      <c r="B10774" s="1">
        <v>3</v>
      </c>
      <c r="C10774" s="1">
        <v>375448.41</v>
      </c>
      <c r="D10774" s="1">
        <v>395304.49</v>
      </c>
      <c r="E10774" s="1">
        <v>770752.9</v>
      </c>
    </row>
    <row r="10775" spans="1:5">
      <c r="A10775" s="1">
        <v>2019</v>
      </c>
      <c r="B10775" s="1">
        <v>4</v>
      </c>
      <c r="C10775" s="1">
        <v>375718.83</v>
      </c>
      <c r="D10775" s="1">
        <v>395182.29</v>
      </c>
      <c r="E10775" s="1">
        <v>770901.12</v>
      </c>
    </row>
    <row r="10776" spans="1:5">
      <c r="A10776" s="1">
        <v>2019</v>
      </c>
      <c r="B10776" s="1">
        <v>5</v>
      </c>
      <c r="C10776" s="1">
        <v>379294.4</v>
      </c>
      <c r="D10776" s="1">
        <v>398474.89</v>
      </c>
      <c r="E10776" s="1">
        <v>777769.29</v>
      </c>
    </row>
    <row r="10777" spans="1:5">
      <c r="A10777" s="1">
        <v>2019</v>
      </c>
      <c r="B10777" s="1">
        <v>6</v>
      </c>
      <c r="C10777" s="1">
        <v>387371.99</v>
      </c>
      <c r="D10777" s="1">
        <v>407190.63</v>
      </c>
      <c r="E10777" s="1">
        <v>794562.62</v>
      </c>
    </row>
    <row r="10778" spans="1:5">
      <c r="A10778" s="1">
        <v>2019</v>
      </c>
      <c r="B10778" s="1">
        <v>7</v>
      </c>
      <c r="C10778" s="1">
        <v>396244.84</v>
      </c>
      <c r="D10778" s="1">
        <v>416642.19</v>
      </c>
      <c r="E10778" s="1">
        <v>812887.03</v>
      </c>
    </row>
    <row r="10779" spans="1:5">
      <c r="A10779" s="1">
        <v>2019</v>
      </c>
      <c r="B10779" s="1">
        <v>8</v>
      </c>
      <c r="C10779" s="1">
        <v>398080.08</v>
      </c>
      <c r="D10779" s="1">
        <v>418462.95</v>
      </c>
      <c r="E10779" s="1">
        <v>816543.03</v>
      </c>
    </row>
    <row r="10780" spans="1:5">
      <c r="A10780" s="1">
        <v>2019</v>
      </c>
      <c r="B10780" s="1">
        <v>9</v>
      </c>
      <c r="C10780" s="1">
        <v>394173.91</v>
      </c>
      <c r="D10780" s="1">
        <v>413804.56</v>
      </c>
      <c r="E10780" s="1">
        <v>807978.46</v>
      </c>
    </row>
    <row r="10781" spans="1:5">
      <c r="A10781" s="1">
        <v>2019</v>
      </c>
      <c r="B10781" s="1">
        <v>10</v>
      </c>
      <c r="C10781" s="1">
        <v>391004.83</v>
      </c>
      <c r="D10781" s="1">
        <v>410191.42</v>
      </c>
      <c r="E10781" s="1">
        <v>801196.25</v>
      </c>
    </row>
    <row r="10782" spans="1:5">
      <c r="A10782" s="1">
        <v>2019</v>
      </c>
      <c r="B10782" s="1">
        <v>11</v>
      </c>
      <c r="C10782" s="1">
        <v>391896.68</v>
      </c>
      <c r="D10782" s="1">
        <v>411501.95</v>
      </c>
      <c r="E10782" s="1">
        <v>803398.62</v>
      </c>
    </row>
    <row r="10783" spans="1:5">
      <c r="A10783" s="1">
        <v>2019</v>
      </c>
      <c r="B10783" s="1">
        <v>12</v>
      </c>
      <c r="C10783" s="1">
        <v>380561.91999999998</v>
      </c>
      <c r="D10783" s="1">
        <v>400068.55</v>
      </c>
      <c r="E10783" s="1">
        <v>780630.47</v>
      </c>
    </row>
    <row r="10784" spans="1:5">
      <c r="A10784" s="1">
        <v>2019</v>
      </c>
      <c r="B10784" s="1">
        <v>13</v>
      </c>
      <c r="C10784" s="1">
        <v>370717.15</v>
      </c>
      <c r="D10784" s="1">
        <v>390371.36</v>
      </c>
      <c r="E10784" s="1">
        <v>761088.52</v>
      </c>
    </row>
    <row r="10785" spans="1:5">
      <c r="A10785" s="1">
        <v>2019</v>
      </c>
      <c r="B10785" s="1">
        <v>14</v>
      </c>
      <c r="C10785" s="1">
        <v>366208.41</v>
      </c>
      <c r="D10785" s="1">
        <v>387040.35</v>
      </c>
      <c r="E10785" s="1">
        <v>753248.76</v>
      </c>
    </row>
    <row r="10786" spans="1:5">
      <c r="A10786" s="1">
        <v>2019</v>
      </c>
      <c r="B10786" s="1">
        <v>15</v>
      </c>
      <c r="C10786" s="1">
        <v>361771.07</v>
      </c>
      <c r="D10786" s="1">
        <v>383157.21</v>
      </c>
      <c r="E10786" s="1">
        <v>744928.28</v>
      </c>
    </row>
    <row r="10787" spans="1:5">
      <c r="A10787" s="1">
        <v>2019</v>
      </c>
      <c r="B10787" s="1">
        <v>16</v>
      </c>
      <c r="C10787" s="1">
        <v>356008.62</v>
      </c>
      <c r="D10787" s="1">
        <v>375920.03</v>
      </c>
      <c r="E10787" s="1">
        <v>731928.65</v>
      </c>
    </row>
    <row r="10788" spans="1:5">
      <c r="A10788" s="1">
        <v>2019</v>
      </c>
      <c r="B10788" s="1">
        <v>17</v>
      </c>
      <c r="C10788" s="1">
        <v>352596.76</v>
      </c>
      <c r="D10788" s="1">
        <v>369132.97</v>
      </c>
      <c r="E10788" s="1">
        <v>721729.74</v>
      </c>
    </row>
    <row r="10789" spans="1:5">
      <c r="A10789" s="1">
        <v>2019</v>
      </c>
      <c r="B10789" s="1">
        <v>18</v>
      </c>
      <c r="C10789" s="1">
        <v>362794.76</v>
      </c>
      <c r="D10789" s="1">
        <v>377123.37</v>
      </c>
      <c r="E10789" s="1">
        <v>739918.13</v>
      </c>
    </row>
    <row r="10790" spans="1:5">
      <c r="A10790" s="1">
        <v>2019</v>
      </c>
      <c r="B10790" s="1">
        <v>19</v>
      </c>
      <c r="C10790" s="1">
        <v>379533.77</v>
      </c>
      <c r="D10790" s="1">
        <v>392297.27</v>
      </c>
      <c r="E10790" s="1">
        <v>771831.04</v>
      </c>
    </row>
    <row r="10791" spans="1:5">
      <c r="A10791" s="1">
        <v>2019</v>
      </c>
      <c r="B10791" s="1">
        <v>20</v>
      </c>
      <c r="C10791" s="1">
        <v>394771.72</v>
      </c>
      <c r="D10791" s="1">
        <v>405299.73</v>
      </c>
      <c r="E10791" s="1">
        <v>800071.46</v>
      </c>
    </row>
    <row r="10792" spans="1:5">
      <c r="A10792" s="1">
        <v>2019</v>
      </c>
      <c r="B10792" s="1">
        <v>21</v>
      </c>
      <c r="C10792" s="1">
        <v>405710.44</v>
      </c>
      <c r="D10792" s="1">
        <v>412857.54</v>
      </c>
      <c r="E10792" s="1">
        <v>818567.98</v>
      </c>
    </row>
    <row r="10793" spans="1:5">
      <c r="A10793" s="1">
        <v>2019</v>
      </c>
      <c r="B10793" s="1">
        <v>22</v>
      </c>
      <c r="C10793" s="1">
        <v>422702.88</v>
      </c>
      <c r="D10793" s="1">
        <v>422284.87</v>
      </c>
      <c r="E10793" s="1">
        <v>844987.75</v>
      </c>
    </row>
    <row r="10794" spans="1:5">
      <c r="A10794" s="1">
        <v>2019</v>
      </c>
      <c r="B10794" s="1">
        <v>23</v>
      </c>
      <c r="C10794" s="1">
        <v>425809.39</v>
      </c>
      <c r="D10794" s="1">
        <v>418819.89</v>
      </c>
      <c r="E10794" s="1">
        <v>844629.28</v>
      </c>
    </row>
    <row r="10795" spans="1:5">
      <c r="A10795" s="1">
        <v>2019</v>
      </c>
      <c r="B10795" s="1">
        <v>24</v>
      </c>
      <c r="C10795" s="1">
        <v>426070.81</v>
      </c>
      <c r="D10795" s="1">
        <v>417782.03</v>
      </c>
      <c r="E10795" s="1">
        <v>843852.84</v>
      </c>
    </row>
    <row r="10796" spans="1:5">
      <c r="A10796" s="1">
        <v>2019</v>
      </c>
      <c r="B10796" s="1">
        <v>25</v>
      </c>
      <c r="C10796" s="1">
        <v>436398.83</v>
      </c>
      <c r="D10796" s="1">
        <v>423549</v>
      </c>
      <c r="E10796" s="1">
        <v>859947.83</v>
      </c>
    </row>
    <row r="10797" spans="1:5">
      <c r="A10797" s="1">
        <v>2019</v>
      </c>
      <c r="B10797" s="1">
        <v>26</v>
      </c>
      <c r="C10797" s="1">
        <v>441198.78</v>
      </c>
      <c r="D10797" s="1">
        <v>423024.64000000001</v>
      </c>
      <c r="E10797" s="1">
        <v>864223.42</v>
      </c>
    </row>
    <row r="10798" spans="1:5">
      <c r="A10798" s="1">
        <v>2019</v>
      </c>
      <c r="B10798" s="1">
        <v>27</v>
      </c>
      <c r="C10798" s="1">
        <v>458138.46</v>
      </c>
      <c r="D10798" s="1">
        <v>436494.82</v>
      </c>
      <c r="E10798" s="1">
        <v>894633.28</v>
      </c>
    </row>
    <row r="10799" spans="1:5">
      <c r="A10799" s="1">
        <v>2019</v>
      </c>
      <c r="B10799" s="1">
        <v>28</v>
      </c>
      <c r="C10799" s="1">
        <v>466397.92</v>
      </c>
      <c r="D10799" s="1">
        <v>443868.55</v>
      </c>
      <c r="E10799" s="1">
        <v>910266.47</v>
      </c>
    </row>
    <row r="10800" spans="1:5">
      <c r="A10800" s="1">
        <v>2019</v>
      </c>
      <c r="B10800" s="1">
        <v>29</v>
      </c>
      <c r="C10800" s="1">
        <v>465327.2</v>
      </c>
      <c r="D10800" s="1">
        <v>441119.93</v>
      </c>
      <c r="E10800" s="1">
        <v>906447.14</v>
      </c>
    </row>
    <row r="10801" spans="1:5">
      <c r="A10801" s="1">
        <v>2019</v>
      </c>
      <c r="B10801" s="1">
        <v>30</v>
      </c>
      <c r="C10801" s="1">
        <v>467903.66</v>
      </c>
      <c r="D10801" s="1">
        <v>441502.69</v>
      </c>
      <c r="E10801" s="1">
        <v>909406.35</v>
      </c>
    </row>
    <row r="10802" spans="1:5">
      <c r="A10802" s="1">
        <v>2019</v>
      </c>
      <c r="B10802" s="1">
        <v>31</v>
      </c>
      <c r="C10802" s="1">
        <v>475413.02</v>
      </c>
      <c r="D10802" s="1">
        <v>446371.15</v>
      </c>
      <c r="E10802" s="1">
        <v>921784.16</v>
      </c>
    </row>
    <row r="10803" spans="1:5">
      <c r="A10803" s="1">
        <v>2019</v>
      </c>
      <c r="B10803" s="1">
        <v>32</v>
      </c>
      <c r="C10803" s="1">
        <v>469655.58</v>
      </c>
      <c r="D10803" s="1">
        <v>441091.26</v>
      </c>
      <c r="E10803" s="1">
        <v>910746.84</v>
      </c>
    </row>
    <row r="10804" spans="1:5">
      <c r="A10804" s="1">
        <v>2019</v>
      </c>
      <c r="B10804" s="1">
        <v>33</v>
      </c>
      <c r="C10804" s="1">
        <v>465626.33</v>
      </c>
      <c r="D10804" s="1">
        <v>440873.91</v>
      </c>
      <c r="E10804" s="1">
        <v>906500.24</v>
      </c>
    </row>
    <row r="10805" spans="1:5">
      <c r="A10805" s="1">
        <v>2019</v>
      </c>
      <c r="B10805" s="1">
        <v>34</v>
      </c>
      <c r="C10805" s="1">
        <v>464757.34</v>
      </c>
      <c r="D10805" s="1">
        <v>442227.78</v>
      </c>
      <c r="E10805" s="1">
        <v>906985.13</v>
      </c>
    </row>
    <row r="10806" spans="1:5">
      <c r="A10806" s="1">
        <v>2019</v>
      </c>
      <c r="B10806" s="1">
        <v>35</v>
      </c>
      <c r="C10806" s="1">
        <v>453349.62</v>
      </c>
      <c r="D10806" s="1">
        <v>431517.49</v>
      </c>
      <c r="E10806" s="1">
        <v>884867.1</v>
      </c>
    </row>
    <row r="10807" spans="1:5">
      <c r="A10807" s="1">
        <v>2019</v>
      </c>
      <c r="B10807" s="1">
        <v>36</v>
      </c>
      <c r="C10807" s="1">
        <v>453143.29</v>
      </c>
      <c r="D10807" s="1">
        <v>431853.61</v>
      </c>
      <c r="E10807" s="1">
        <v>884996.9</v>
      </c>
    </row>
    <row r="10808" spans="1:5">
      <c r="A10808" s="1">
        <v>2019</v>
      </c>
      <c r="B10808" s="1">
        <v>37</v>
      </c>
      <c r="C10808" s="1">
        <v>452013.21</v>
      </c>
      <c r="D10808" s="1">
        <v>432134.78</v>
      </c>
      <c r="E10808" s="1">
        <v>884147.98</v>
      </c>
    </row>
    <row r="10809" spans="1:5">
      <c r="A10809" s="1">
        <v>2019</v>
      </c>
      <c r="B10809" s="1">
        <v>38</v>
      </c>
      <c r="C10809" s="1">
        <v>454598.01</v>
      </c>
      <c r="D10809" s="1">
        <v>436020.79</v>
      </c>
      <c r="E10809" s="1">
        <v>890618.81</v>
      </c>
    </row>
    <row r="10810" spans="1:5">
      <c r="A10810" s="1">
        <v>2019</v>
      </c>
      <c r="B10810" s="1">
        <v>39</v>
      </c>
      <c r="C10810" s="1">
        <v>451207.33</v>
      </c>
      <c r="D10810" s="1">
        <v>435130.16</v>
      </c>
      <c r="E10810" s="1">
        <v>886337.49</v>
      </c>
    </row>
    <row r="10811" spans="1:5">
      <c r="A10811" s="1">
        <v>2019</v>
      </c>
      <c r="B10811" s="1">
        <v>40</v>
      </c>
      <c r="C10811" s="1">
        <v>437035.13</v>
      </c>
      <c r="D10811" s="1">
        <v>423509.9</v>
      </c>
      <c r="E10811" s="1">
        <v>860545.03</v>
      </c>
    </row>
    <row r="10812" spans="1:5">
      <c r="A10812" s="1">
        <v>2019</v>
      </c>
      <c r="B10812" s="1">
        <v>41</v>
      </c>
      <c r="C10812" s="1">
        <v>408492.14</v>
      </c>
      <c r="D10812" s="1">
        <v>397190.96</v>
      </c>
      <c r="E10812" s="1">
        <v>805683.1</v>
      </c>
    </row>
    <row r="10813" spans="1:5">
      <c r="A10813" s="1">
        <v>2019</v>
      </c>
      <c r="B10813" s="1">
        <v>42</v>
      </c>
      <c r="C10813" s="1">
        <v>398648.24</v>
      </c>
      <c r="D10813" s="1">
        <v>388523.34</v>
      </c>
      <c r="E10813" s="1">
        <v>787171.58</v>
      </c>
    </row>
    <row r="10814" spans="1:5">
      <c r="A10814" s="1">
        <v>2019</v>
      </c>
      <c r="B10814" s="1">
        <v>43</v>
      </c>
      <c r="C10814" s="1">
        <v>406987.47</v>
      </c>
      <c r="D10814" s="1">
        <v>396824.39</v>
      </c>
      <c r="E10814" s="1">
        <v>803811.85</v>
      </c>
    </row>
    <row r="10815" spans="1:5">
      <c r="A10815" s="1">
        <v>2019</v>
      </c>
      <c r="B10815" s="1">
        <v>44</v>
      </c>
      <c r="C10815" s="1">
        <v>415829.35</v>
      </c>
      <c r="D10815" s="1">
        <v>405107.49</v>
      </c>
      <c r="E10815" s="1">
        <v>820936.83</v>
      </c>
    </row>
    <row r="10816" spans="1:5">
      <c r="A10816" s="1">
        <v>2019</v>
      </c>
      <c r="B10816" s="1">
        <v>45</v>
      </c>
      <c r="C10816" s="1">
        <v>423423.43</v>
      </c>
      <c r="D10816" s="1">
        <v>412682.48</v>
      </c>
      <c r="E10816" s="1">
        <v>836105.91</v>
      </c>
    </row>
    <row r="10817" spans="1:5">
      <c r="A10817" s="1">
        <v>2019</v>
      </c>
      <c r="B10817" s="1">
        <v>46</v>
      </c>
      <c r="C10817" s="1">
        <v>439591.71</v>
      </c>
      <c r="D10817" s="1">
        <v>428307.64</v>
      </c>
      <c r="E10817" s="1">
        <v>867899.35</v>
      </c>
    </row>
    <row r="10818" spans="1:5">
      <c r="A10818" s="1">
        <v>2019</v>
      </c>
      <c r="B10818" s="1">
        <v>47</v>
      </c>
      <c r="C10818" s="1">
        <v>455350.18</v>
      </c>
      <c r="D10818" s="1">
        <v>442280.26</v>
      </c>
      <c r="E10818" s="1">
        <v>897630.44</v>
      </c>
    </row>
    <row r="10819" spans="1:5">
      <c r="A10819" s="1">
        <v>2019</v>
      </c>
      <c r="B10819" s="1">
        <v>48</v>
      </c>
      <c r="C10819" s="1">
        <v>473170.11</v>
      </c>
      <c r="D10819" s="1">
        <v>457544.61</v>
      </c>
      <c r="E10819" s="1">
        <v>930714.72</v>
      </c>
    </row>
    <row r="10820" spans="1:5">
      <c r="A10820" s="1">
        <v>2019</v>
      </c>
      <c r="B10820" s="1">
        <v>49</v>
      </c>
      <c r="C10820" s="1">
        <v>465180.86</v>
      </c>
      <c r="D10820" s="1">
        <v>449477.43</v>
      </c>
      <c r="E10820" s="1">
        <v>914658.29</v>
      </c>
    </row>
    <row r="10821" spans="1:5">
      <c r="A10821" s="1">
        <v>2019</v>
      </c>
      <c r="B10821" s="1">
        <v>50</v>
      </c>
      <c r="C10821" s="1">
        <v>475839.68</v>
      </c>
      <c r="D10821" s="1">
        <v>460234.81</v>
      </c>
      <c r="E10821" s="1">
        <v>936074.49</v>
      </c>
    </row>
    <row r="10822" spans="1:5">
      <c r="A10822" s="1">
        <v>2019</v>
      </c>
      <c r="B10822" s="1">
        <v>51</v>
      </c>
      <c r="C10822" s="1">
        <v>474878.68</v>
      </c>
      <c r="D10822" s="1">
        <v>460084.52</v>
      </c>
      <c r="E10822" s="1">
        <v>934963.19999999995</v>
      </c>
    </row>
    <row r="10823" spans="1:5">
      <c r="A10823" s="1">
        <v>2019</v>
      </c>
      <c r="B10823" s="1">
        <v>52</v>
      </c>
      <c r="C10823" s="1">
        <v>479287.64</v>
      </c>
      <c r="D10823" s="1">
        <v>464838.97</v>
      </c>
      <c r="E10823" s="1">
        <v>944126.61</v>
      </c>
    </row>
    <row r="10824" spans="1:5">
      <c r="A10824" s="1">
        <v>2019</v>
      </c>
      <c r="B10824" s="1">
        <v>53</v>
      </c>
      <c r="C10824" s="1">
        <v>477722.94</v>
      </c>
      <c r="D10824" s="1">
        <v>462255.01</v>
      </c>
      <c r="E10824" s="1">
        <v>939977.95</v>
      </c>
    </row>
    <row r="10825" spans="1:5">
      <c r="A10825" s="1">
        <v>2019</v>
      </c>
      <c r="B10825" s="1">
        <v>54</v>
      </c>
      <c r="C10825" s="1">
        <v>478376.87</v>
      </c>
      <c r="D10825" s="1">
        <v>462262.97</v>
      </c>
      <c r="E10825" s="1">
        <v>940639.84</v>
      </c>
    </row>
    <row r="10826" spans="1:5">
      <c r="A10826" s="1">
        <v>2019</v>
      </c>
      <c r="B10826" s="1">
        <v>55</v>
      </c>
      <c r="C10826" s="1">
        <v>472003.17</v>
      </c>
      <c r="D10826" s="1">
        <v>456231.09</v>
      </c>
      <c r="E10826" s="1">
        <v>928234.26</v>
      </c>
    </row>
    <row r="10827" spans="1:5">
      <c r="A10827" s="1">
        <v>2019</v>
      </c>
      <c r="B10827" s="1">
        <v>56</v>
      </c>
      <c r="C10827" s="1">
        <v>463706.9</v>
      </c>
      <c r="D10827" s="1">
        <v>448921.94</v>
      </c>
      <c r="E10827" s="1">
        <v>912628.84</v>
      </c>
    </row>
    <row r="10828" spans="1:5">
      <c r="A10828" s="1">
        <v>2019</v>
      </c>
      <c r="B10828" s="1">
        <v>57</v>
      </c>
      <c r="C10828" s="1">
        <v>451549.64</v>
      </c>
      <c r="D10828" s="1">
        <v>438399.25</v>
      </c>
      <c r="E10828" s="1">
        <v>889948.89</v>
      </c>
    </row>
    <row r="10829" spans="1:5">
      <c r="A10829" s="1">
        <v>2019</v>
      </c>
      <c r="B10829" s="1">
        <v>58</v>
      </c>
      <c r="C10829" s="1">
        <v>434954.5</v>
      </c>
      <c r="D10829" s="1">
        <v>423483.54</v>
      </c>
      <c r="E10829" s="1">
        <v>858438.04</v>
      </c>
    </row>
    <row r="10830" spans="1:5">
      <c r="A10830" s="1">
        <v>2019</v>
      </c>
      <c r="B10830" s="1">
        <v>59</v>
      </c>
      <c r="C10830" s="1">
        <v>415593.96</v>
      </c>
      <c r="D10830" s="1">
        <v>404726.5</v>
      </c>
      <c r="E10830" s="1">
        <v>820320.46</v>
      </c>
    </row>
    <row r="10831" spans="1:5">
      <c r="A10831" s="1">
        <v>2019</v>
      </c>
      <c r="B10831" s="1">
        <v>60</v>
      </c>
      <c r="C10831" s="1">
        <v>409365.84</v>
      </c>
      <c r="D10831" s="1">
        <v>397768.42</v>
      </c>
      <c r="E10831" s="1">
        <v>807134.27</v>
      </c>
    </row>
    <row r="10832" spans="1:5">
      <c r="A10832" s="1">
        <v>2019</v>
      </c>
      <c r="B10832" s="1">
        <v>61</v>
      </c>
      <c r="C10832" s="1">
        <v>395579.79</v>
      </c>
      <c r="D10832" s="1">
        <v>383338.56</v>
      </c>
      <c r="E10832" s="1">
        <v>778918.34</v>
      </c>
    </row>
    <row r="10833" spans="1:5">
      <c r="A10833" s="1">
        <v>2019</v>
      </c>
      <c r="B10833" s="1">
        <v>62</v>
      </c>
      <c r="C10833" s="1">
        <v>380608.09</v>
      </c>
      <c r="D10833" s="1">
        <v>367769.5</v>
      </c>
      <c r="E10833" s="1">
        <v>748377.59</v>
      </c>
    </row>
    <row r="10834" spans="1:5">
      <c r="A10834" s="1">
        <v>2019</v>
      </c>
      <c r="B10834" s="1">
        <v>63</v>
      </c>
      <c r="C10834" s="1">
        <v>367682.78</v>
      </c>
      <c r="D10834" s="1">
        <v>354143.64</v>
      </c>
      <c r="E10834" s="1">
        <v>721826.42</v>
      </c>
    </row>
    <row r="10835" spans="1:5">
      <c r="A10835" s="1">
        <v>2019</v>
      </c>
      <c r="B10835" s="1">
        <v>64</v>
      </c>
      <c r="C10835" s="1">
        <v>354742.55</v>
      </c>
      <c r="D10835" s="1">
        <v>339674.48</v>
      </c>
      <c r="E10835" s="1">
        <v>694417.04</v>
      </c>
    </row>
    <row r="10836" spans="1:5">
      <c r="A10836" s="1">
        <v>2019</v>
      </c>
      <c r="B10836" s="1">
        <v>65</v>
      </c>
      <c r="C10836" s="1">
        <v>352746.27</v>
      </c>
      <c r="D10836" s="1">
        <v>335889.93</v>
      </c>
      <c r="E10836" s="1">
        <v>688636.21</v>
      </c>
    </row>
    <row r="10837" spans="1:5">
      <c r="A10837" s="1">
        <v>2019</v>
      </c>
      <c r="B10837" s="1">
        <v>66</v>
      </c>
      <c r="C10837" s="1">
        <v>346748.12</v>
      </c>
      <c r="D10837" s="1">
        <v>328716.07</v>
      </c>
      <c r="E10837" s="1">
        <v>675464.19</v>
      </c>
    </row>
    <row r="10838" spans="1:5">
      <c r="A10838" s="1">
        <v>2019</v>
      </c>
      <c r="B10838" s="1">
        <v>67</v>
      </c>
      <c r="C10838" s="1">
        <v>338729.94</v>
      </c>
      <c r="D10838" s="1">
        <v>319025.13</v>
      </c>
      <c r="E10838" s="1">
        <v>657755.06000000006</v>
      </c>
    </row>
    <row r="10839" spans="1:5">
      <c r="A10839" s="1">
        <v>2019</v>
      </c>
      <c r="B10839" s="1">
        <v>68</v>
      </c>
      <c r="C10839" s="1">
        <v>340774.09</v>
      </c>
      <c r="D10839" s="1">
        <v>318848.48</v>
      </c>
      <c r="E10839" s="1">
        <v>659622.56999999995</v>
      </c>
    </row>
    <row r="10840" spans="1:5">
      <c r="A10840" s="1">
        <v>2019</v>
      </c>
      <c r="B10840" s="1">
        <v>69</v>
      </c>
      <c r="C10840" s="1">
        <v>345119.02</v>
      </c>
      <c r="D10840" s="1">
        <v>321002.23</v>
      </c>
      <c r="E10840" s="1">
        <v>666121.25</v>
      </c>
    </row>
    <row r="10841" spans="1:5">
      <c r="A10841" s="1">
        <v>2019</v>
      </c>
      <c r="B10841" s="1">
        <v>70</v>
      </c>
      <c r="C10841" s="1">
        <v>353667.46</v>
      </c>
      <c r="D10841" s="1">
        <v>327339.56</v>
      </c>
      <c r="E10841" s="1">
        <v>681007.02</v>
      </c>
    </row>
    <row r="10842" spans="1:5">
      <c r="A10842" s="1">
        <v>2019</v>
      </c>
      <c r="B10842" s="1">
        <v>71</v>
      </c>
      <c r="C10842" s="1">
        <v>367568.83</v>
      </c>
      <c r="D10842" s="1">
        <v>338810.65</v>
      </c>
      <c r="E10842" s="1">
        <v>706379.48</v>
      </c>
    </row>
    <row r="10843" spans="1:5">
      <c r="A10843" s="1">
        <v>2019</v>
      </c>
      <c r="B10843" s="1">
        <v>72</v>
      </c>
      <c r="C10843" s="1">
        <v>384808.28</v>
      </c>
      <c r="D10843" s="1">
        <v>352760.53</v>
      </c>
      <c r="E10843" s="1">
        <v>737568.81</v>
      </c>
    </row>
    <row r="10844" spans="1:5">
      <c r="A10844" s="1">
        <v>2019</v>
      </c>
      <c r="B10844" s="1">
        <v>73</v>
      </c>
      <c r="C10844" s="1">
        <v>315944.34000000003</v>
      </c>
      <c r="D10844" s="1">
        <v>287118.58</v>
      </c>
      <c r="E10844" s="1">
        <v>603062.92000000004</v>
      </c>
    </row>
    <row r="10845" spans="1:5">
      <c r="A10845" s="1">
        <v>2019</v>
      </c>
      <c r="B10845" s="1">
        <v>74</v>
      </c>
      <c r="C10845" s="1">
        <v>297497.38</v>
      </c>
      <c r="D10845" s="1">
        <v>267944.23</v>
      </c>
      <c r="E10845" s="1">
        <v>565441.6</v>
      </c>
    </row>
    <row r="10846" spans="1:5">
      <c r="A10846" s="1">
        <v>2019</v>
      </c>
      <c r="B10846" s="1">
        <v>75</v>
      </c>
      <c r="C10846" s="1">
        <v>285695.53000000003</v>
      </c>
      <c r="D10846" s="1">
        <v>254651.14</v>
      </c>
      <c r="E10846" s="1">
        <v>540346.67000000004</v>
      </c>
    </row>
    <row r="10847" spans="1:5">
      <c r="A10847" s="1">
        <v>2019</v>
      </c>
      <c r="B10847" s="1">
        <v>76</v>
      </c>
      <c r="C10847" s="1">
        <v>271231.56</v>
      </c>
      <c r="D10847" s="1">
        <v>237501.41</v>
      </c>
      <c r="E10847" s="1">
        <v>508732.98</v>
      </c>
    </row>
    <row r="10848" spans="1:5">
      <c r="A10848" s="1">
        <v>2019</v>
      </c>
      <c r="B10848" s="1">
        <v>77</v>
      </c>
      <c r="C10848" s="1">
        <v>242478.79</v>
      </c>
      <c r="D10848" s="1">
        <v>207826.53</v>
      </c>
      <c r="E10848" s="1">
        <v>450305.32</v>
      </c>
    </row>
    <row r="10849" spans="1:5">
      <c r="A10849" s="1">
        <v>2019</v>
      </c>
      <c r="B10849" s="1">
        <v>78</v>
      </c>
      <c r="C10849" s="1">
        <v>220138.94</v>
      </c>
      <c r="D10849" s="1">
        <v>185117.93</v>
      </c>
      <c r="E10849" s="1">
        <v>405256.87</v>
      </c>
    </row>
    <row r="10850" spans="1:5">
      <c r="A10850" s="1">
        <v>2019</v>
      </c>
      <c r="B10850" s="1">
        <v>79</v>
      </c>
      <c r="C10850" s="1">
        <v>218872.37</v>
      </c>
      <c r="D10850" s="1">
        <v>181086.66</v>
      </c>
      <c r="E10850" s="1">
        <v>399959.03</v>
      </c>
    </row>
    <row r="10851" spans="1:5">
      <c r="A10851" s="1">
        <v>2019</v>
      </c>
      <c r="B10851" s="1">
        <v>80</v>
      </c>
      <c r="C10851" s="1">
        <v>214267.35</v>
      </c>
      <c r="D10851" s="1">
        <v>174508.6</v>
      </c>
      <c r="E10851" s="1">
        <v>388775.95</v>
      </c>
    </row>
    <row r="10852" spans="1:5">
      <c r="A10852" s="1">
        <v>2019</v>
      </c>
      <c r="B10852" s="1">
        <v>81</v>
      </c>
      <c r="C10852" s="1">
        <v>205843.45</v>
      </c>
      <c r="D10852" s="1">
        <v>164346.29999999999</v>
      </c>
      <c r="E10852" s="1">
        <v>370189.76</v>
      </c>
    </row>
    <row r="10853" spans="1:5">
      <c r="A10853" s="1">
        <v>2019</v>
      </c>
      <c r="B10853" s="1">
        <v>82</v>
      </c>
      <c r="C10853" s="1">
        <v>191468.81</v>
      </c>
      <c r="D10853" s="1">
        <v>148998.98000000001</v>
      </c>
      <c r="E10853" s="1">
        <v>340467.79</v>
      </c>
    </row>
    <row r="10854" spans="1:5">
      <c r="A10854" s="1">
        <v>2019</v>
      </c>
      <c r="B10854" s="1">
        <v>83</v>
      </c>
      <c r="C10854" s="1">
        <v>177839.82</v>
      </c>
      <c r="D10854" s="1">
        <v>134563.07</v>
      </c>
      <c r="E10854" s="1">
        <v>312402.89</v>
      </c>
    </row>
    <row r="10855" spans="1:5">
      <c r="A10855" s="1">
        <v>2019</v>
      </c>
      <c r="B10855" s="1">
        <v>84</v>
      </c>
      <c r="C10855" s="1">
        <v>163208.60999999999</v>
      </c>
      <c r="D10855" s="1">
        <v>120002.1</v>
      </c>
      <c r="E10855" s="1">
        <v>283210.71999999997</v>
      </c>
    </row>
    <row r="10856" spans="1:5">
      <c r="A10856" s="1">
        <v>2019</v>
      </c>
      <c r="B10856" s="1">
        <v>85</v>
      </c>
      <c r="C10856" s="1">
        <v>148571.79</v>
      </c>
      <c r="D10856" s="1">
        <v>105404.87</v>
      </c>
      <c r="E10856" s="1">
        <v>253976.66</v>
      </c>
    </row>
    <row r="10857" spans="1:5">
      <c r="A10857" s="1">
        <v>2019</v>
      </c>
      <c r="B10857" s="1">
        <v>86</v>
      </c>
      <c r="C10857" s="1">
        <v>135688.51</v>
      </c>
      <c r="D10857" s="1">
        <v>92946.14</v>
      </c>
      <c r="E10857" s="1">
        <v>228634.65</v>
      </c>
    </row>
    <row r="10858" spans="1:5">
      <c r="A10858" s="1">
        <v>2019</v>
      </c>
      <c r="B10858" s="1">
        <v>87</v>
      </c>
      <c r="C10858" s="1">
        <v>124224.22</v>
      </c>
      <c r="D10858" s="1">
        <v>81933.039999999994</v>
      </c>
      <c r="E10858" s="1">
        <v>206157.27</v>
      </c>
    </row>
    <row r="10859" spans="1:5">
      <c r="A10859" s="1">
        <v>2019</v>
      </c>
      <c r="B10859" s="1">
        <v>88</v>
      </c>
      <c r="C10859" s="1">
        <v>112441.99</v>
      </c>
      <c r="D10859" s="1">
        <v>70246.94</v>
      </c>
      <c r="E10859" s="1">
        <v>182688.93</v>
      </c>
    </row>
    <row r="10860" spans="1:5">
      <c r="A10860" s="1">
        <v>2019</v>
      </c>
      <c r="B10860" s="1">
        <v>89</v>
      </c>
      <c r="C10860" s="1">
        <v>98614.26</v>
      </c>
      <c r="D10860" s="1">
        <v>58015.87</v>
      </c>
      <c r="E10860" s="1">
        <v>156630.13</v>
      </c>
    </row>
    <row r="10861" spans="1:5">
      <c r="A10861" s="1">
        <v>2019</v>
      </c>
      <c r="B10861" s="1">
        <v>90</v>
      </c>
      <c r="C10861" s="1">
        <v>84271.86</v>
      </c>
      <c r="D10861" s="1">
        <v>46574.48</v>
      </c>
      <c r="E10861" s="1">
        <v>130846.33</v>
      </c>
    </row>
    <row r="10862" spans="1:5">
      <c r="A10862" s="1">
        <v>2019</v>
      </c>
      <c r="B10862" s="1">
        <v>91</v>
      </c>
      <c r="C10862" s="1">
        <v>70666.05</v>
      </c>
      <c r="D10862" s="1">
        <v>36650.839999999997</v>
      </c>
      <c r="E10862" s="1">
        <v>107316.89</v>
      </c>
    </row>
    <row r="10863" spans="1:5">
      <c r="A10863" s="1">
        <v>2019</v>
      </c>
      <c r="B10863" s="1">
        <v>92</v>
      </c>
      <c r="C10863" s="1">
        <v>58525.05</v>
      </c>
      <c r="D10863" s="1">
        <v>28521.38</v>
      </c>
      <c r="E10863" s="1">
        <v>87046.43</v>
      </c>
    </row>
    <row r="10864" spans="1:5">
      <c r="A10864" s="1">
        <v>2019</v>
      </c>
      <c r="B10864" s="1">
        <v>93</v>
      </c>
      <c r="C10864" s="1">
        <v>47829.78</v>
      </c>
      <c r="D10864" s="1">
        <v>21843.73</v>
      </c>
      <c r="E10864" s="1">
        <v>69673.509999999995</v>
      </c>
    </row>
    <row r="10865" spans="1:5">
      <c r="A10865" s="1">
        <v>2019</v>
      </c>
      <c r="B10865" s="1">
        <v>94</v>
      </c>
      <c r="C10865" s="1">
        <v>37885.699999999997</v>
      </c>
      <c r="D10865" s="1">
        <v>15980.15</v>
      </c>
      <c r="E10865" s="1">
        <v>53865.85</v>
      </c>
    </row>
    <row r="10866" spans="1:5">
      <c r="A10866" s="1">
        <v>2019</v>
      </c>
      <c r="B10866" s="1">
        <v>95</v>
      </c>
      <c r="C10866" s="1">
        <v>29659.54</v>
      </c>
      <c r="D10866" s="1">
        <v>11312.49</v>
      </c>
      <c r="E10866" s="1">
        <v>40972.04</v>
      </c>
    </row>
    <row r="10867" spans="1:5">
      <c r="A10867" s="1">
        <v>2019</v>
      </c>
      <c r="B10867" s="1">
        <v>96</v>
      </c>
      <c r="C10867" s="1">
        <v>22759.24</v>
      </c>
      <c r="D10867" s="1">
        <v>7781.77</v>
      </c>
      <c r="E10867" s="1">
        <v>30541.01</v>
      </c>
    </row>
    <row r="10868" spans="1:5">
      <c r="A10868" s="1">
        <v>2019</v>
      </c>
      <c r="B10868" s="1">
        <v>97</v>
      </c>
      <c r="C10868" s="1">
        <v>17197.78</v>
      </c>
      <c r="D10868" s="1">
        <v>5325.11</v>
      </c>
      <c r="E10868" s="1">
        <v>22522.89</v>
      </c>
    </row>
    <row r="10869" spans="1:5">
      <c r="A10869" s="1">
        <v>2019</v>
      </c>
      <c r="B10869" s="1">
        <v>98</v>
      </c>
      <c r="C10869" s="1">
        <v>13047.01</v>
      </c>
      <c r="D10869" s="1">
        <v>3694.71</v>
      </c>
      <c r="E10869" s="1">
        <v>16741.71</v>
      </c>
    </row>
    <row r="10870" spans="1:5">
      <c r="A10870" s="1">
        <v>2019</v>
      </c>
      <c r="B10870" s="1">
        <v>99</v>
      </c>
      <c r="C10870" s="1">
        <v>8186.94</v>
      </c>
      <c r="D10870" s="1">
        <v>2131.8000000000002</v>
      </c>
      <c r="E10870" s="1">
        <v>10318.74</v>
      </c>
    </row>
    <row r="10871" spans="1:5">
      <c r="A10871" s="1">
        <v>2019</v>
      </c>
      <c r="B10871" s="1">
        <v>100</v>
      </c>
      <c r="C10871" s="1">
        <v>4190.8900000000003</v>
      </c>
      <c r="D10871" s="1">
        <v>973.37</v>
      </c>
      <c r="E10871" s="1">
        <v>5164.26</v>
      </c>
    </row>
    <row r="10872" spans="1:5">
      <c r="A10872" s="1">
        <v>2019</v>
      </c>
      <c r="B10872" s="1">
        <v>101</v>
      </c>
      <c r="C10872" s="1">
        <v>2460.9699999999998</v>
      </c>
      <c r="D10872" s="1">
        <v>496.09</v>
      </c>
      <c r="E10872" s="1">
        <v>2957.06</v>
      </c>
    </row>
    <row r="10873" spans="1:5">
      <c r="A10873" s="1">
        <v>2019</v>
      </c>
      <c r="B10873" s="1">
        <v>102</v>
      </c>
      <c r="C10873" s="1">
        <v>1594.87</v>
      </c>
      <c r="D10873" s="1">
        <v>278.45999999999998</v>
      </c>
      <c r="E10873" s="1">
        <v>1873.33</v>
      </c>
    </row>
    <row r="10874" spans="1:5">
      <c r="A10874" s="1">
        <v>2019</v>
      </c>
      <c r="B10874" s="1">
        <v>103</v>
      </c>
      <c r="C10874" s="1">
        <v>992.7</v>
      </c>
      <c r="D10874" s="1">
        <v>153.5</v>
      </c>
      <c r="E10874" s="1">
        <v>1146.2</v>
      </c>
    </row>
    <row r="10875" spans="1:5">
      <c r="A10875" s="1">
        <v>2019</v>
      </c>
      <c r="B10875" s="1">
        <v>104</v>
      </c>
      <c r="C10875" s="1">
        <v>585.29999999999995</v>
      </c>
      <c r="D10875" s="1">
        <v>84.52</v>
      </c>
      <c r="E10875" s="1">
        <v>669.82</v>
      </c>
    </row>
    <row r="10876" spans="1:5">
      <c r="A10876" s="1">
        <v>2019</v>
      </c>
      <c r="B10876" s="1">
        <v>105</v>
      </c>
      <c r="C10876" s="1">
        <v>322.26</v>
      </c>
      <c r="D10876" s="1">
        <v>43.31</v>
      </c>
      <c r="E10876" s="1">
        <v>365.57</v>
      </c>
    </row>
    <row r="10877" spans="1:5">
      <c r="A10877" s="1">
        <v>2019</v>
      </c>
      <c r="B10877" s="1">
        <v>106</v>
      </c>
      <c r="C10877" s="1">
        <v>158.03</v>
      </c>
      <c r="D10877" s="1">
        <v>18.850000000000001</v>
      </c>
      <c r="E10877" s="1">
        <v>176.88</v>
      </c>
    </row>
    <row r="10878" spans="1:5">
      <c r="A10878" s="1">
        <v>2019</v>
      </c>
      <c r="B10878" s="1">
        <v>107</v>
      </c>
      <c r="C10878" s="1">
        <v>72.94</v>
      </c>
      <c r="D10878" s="1">
        <v>8</v>
      </c>
      <c r="E10878" s="1">
        <v>80.94</v>
      </c>
    </row>
    <row r="10879" spans="1:5">
      <c r="A10879" s="1">
        <v>2019</v>
      </c>
      <c r="B10879" s="1">
        <v>108</v>
      </c>
      <c r="C10879" s="1">
        <v>32.6</v>
      </c>
      <c r="D10879" s="1">
        <v>3.21</v>
      </c>
      <c r="E10879" s="1">
        <v>35.81</v>
      </c>
    </row>
    <row r="10880" spans="1:5">
      <c r="A10880" s="1">
        <v>2019</v>
      </c>
      <c r="B10880" s="1">
        <v>109</v>
      </c>
      <c r="C10880" s="1">
        <v>14.59</v>
      </c>
      <c r="D10880" s="1">
        <v>1.08</v>
      </c>
      <c r="E10880" s="1">
        <v>15.66</v>
      </c>
    </row>
    <row r="10881" spans="1:5">
      <c r="A10881" s="1">
        <v>2019</v>
      </c>
      <c r="B10881" s="1" t="s">
        <v>121</v>
      </c>
      <c r="C10881" s="1">
        <v>9.08</v>
      </c>
      <c r="D10881" s="1">
        <v>0.69</v>
      </c>
      <c r="E10881" s="1">
        <v>9.76</v>
      </c>
    </row>
    <row r="10882" spans="1:5">
      <c r="A10882" s="1">
        <v>2020</v>
      </c>
      <c r="B10882" s="1">
        <v>0</v>
      </c>
      <c r="C10882" s="1">
        <v>340334.63</v>
      </c>
      <c r="D10882" s="1">
        <v>358202.54</v>
      </c>
      <c r="E10882" s="1">
        <v>698537.17</v>
      </c>
    </row>
    <row r="10883" spans="1:5">
      <c r="A10883" s="1">
        <v>2020</v>
      </c>
      <c r="B10883" s="1">
        <v>1</v>
      </c>
      <c r="C10883" s="1">
        <v>350833.29</v>
      </c>
      <c r="D10883" s="1">
        <v>369384.91</v>
      </c>
      <c r="E10883" s="1">
        <v>720218.2</v>
      </c>
    </row>
    <row r="10884" spans="1:5">
      <c r="A10884" s="1">
        <v>2020</v>
      </c>
      <c r="B10884" s="1">
        <v>2</v>
      </c>
      <c r="C10884" s="1">
        <v>358339.65</v>
      </c>
      <c r="D10884" s="1">
        <v>376775.1</v>
      </c>
      <c r="E10884" s="1">
        <v>735114.75</v>
      </c>
    </row>
    <row r="10885" spans="1:5">
      <c r="A10885" s="1">
        <v>2020</v>
      </c>
      <c r="B10885" s="1">
        <v>3</v>
      </c>
      <c r="C10885" s="1">
        <v>366325.14</v>
      </c>
      <c r="D10885" s="1">
        <v>384947.98</v>
      </c>
      <c r="E10885" s="1">
        <v>751273.12</v>
      </c>
    </row>
    <row r="10886" spans="1:5">
      <c r="A10886" s="1">
        <v>2020</v>
      </c>
      <c r="B10886" s="1">
        <v>4</v>
      </c>
      <c r="C10886" s="1">
        <v>374938.95</v>
      </c>
      <c r="D10886" s="1">
        <v>394252.32</v>
      </c>
      <c r="E10886" s="1">
        <v>769191.27</v>
      </c>
    </row>
    <row r="10887" spans="1:5">
      <c r="A10887" s="1">
        <v>2020</v>
      </c>
      <c r="B10887" s="1">
        <v>5</v>
      </c>
      <c r="C10887" s="1">
        <v>375418.61</v>
      </c>
      <c r="D10887" s="1">
        <v>394280.84</v>
      </c>
      <c r="E10887" s="1">
        <v>769699.46</v>
      </c>
    </row>
    <row r="10888" spans="1:5">
      <c r="A10888" s="1">
        <v>2020</v>
      </c>
      <c r="B10888" s="1">
        <v>6</v>
      </c>
      <c r="C10888" s="1">
        <v>379137.39</v>
      </c>
      <c r="D10888" s="1">
        <v>397972.88</v>
      </c>
      <c r="E10888" s="1">
        <v>777110.27</v>
      </c>
    </row>
    <row r="10889" spans="1:5">
      <c r="A10889" s="1">
        <v>2020</v>
      </c>
      <c r="B10889" s="1">
        <v>7</v>
      </c>
      <c r="C10889" s="1">
        <v>387496.76</v>
      </c>
      <c r="D10889" s="1">
        <v>406930.55</v>
      </c>
      <c r="E10889" s="1">
        <v>794427.32</v>
      </c>
    </row>
    <row r="10890" spans="1:5">
      <c r="A10890" s="1">
        <v>2020</v>
      </c>
      <c r="B10890" s="1">
        <v>8</v>
      </c>
      <c r="C10890" s="1">
        <v>396438.04</v>
      </c>
      <c r="D10890" s="1">
        <v>416502.44</v>
      </c>
      <c r="E10890" s="1">
        <v>812940.48</v>
      </c>
    </row>
    <row r="10891" spans="1:5">
      <c r="A10891" s="1">
        <v>2020</v>
      </c>
      <c r="B10891" s="1">
        <v>9</v>
      </c>
      <c r="C10891" s="1">
        <v>398577.01</v>
      </c>
      <c r="D10891" s="1">
        <v>418709.79</v>
      </c>
      <c r="E10891" s="1">
        <v>817286.8</v>
      </c>
    </row>
    <row r="10892" spans="1:5">
      <c r="A10892" s="1">
        <v>2020</v>
      </c>
      <c r="B10892" s="1">
        <v>10</v>
      </c>
      <c r="C10892" s="1">
        <v>394900.55</v>
      </c>
      <c r="D10892" s="1">
        <v>414459.99</v>
      </c>
      <c r="E10892" s="1">
        <v>809360.54</v>
      </c>
    </row>
    <row r="10893" spans="1:5">
      <c r="A10893" s="1">
        <v>2020</v>
      </c>
      <c r="B10893" s="1">
        <v>11</v>
      </c>
      <c r="C10893" s="1">
        <v>391853.3</v>
      </c>
      <c r="D10893" s="1">
        <v>411133.84</v>
      </c>
      <c r="E10893" s="1">
        <v>802987.15</v>
      </c>
    </row>
    <row r="10894" spans="1:5">
      <c r="A10894" s="1">
        <v>2020</v>
      </c>
      <c r="B10894" s="1">
        <v>12</v>
      </c>
      <c r="C10894" s="1">
        <v>392885.79</v>
      </c>
      <c r="D10894" s="1">
        <v>412377.48</v>
      </c>
      <c r="E10894" s="1">
        <v>805263.27</v>
      </c>
    </row>
    <row r="10895" spans="1:5">
      <c r="A10895" s="1">
        <v>2020</v>
      </c>
      <c r="B10895" s="1">
        <v>13</v>
      </c>
      <c r="C10895" s="1">
        <v>381392.41</v>
      </c>
      <c r="D10895" s="1">
        <v>400901.06</v>
      </c>
      <c r="E10895" s="1">
        <v>782293.47</v>
      </c>
    </row>
    <row r="10896" spans="1:5">
      <c r="A10896" s="1">
        <v>2020</v>
      </c>
      <c r="B10896" s="1">
        <v>14</v>
      </c>
      <c r="C10896" s="1">
        <v>372027.02</v>
      </c>
      <c r="D10896" s="1">
        <v>392148.8</v>
      </c>
      <c r="E10896" s="1">
        <v>764175.82</v>
      </c>
    </row>
    <row r="10897" spans="1:5">
      <c r="A10897" s="1">
        <v>2020</v>
      </c>
      <c r="B10897" s="1">
        <v>15</v>
      </c>
      <c r="C10897" s="1">
        <v>368346.79</v>
      </c>
      <c r="D10897" s="1">
        <v>389391.4</v>
      </c>
      <c r="E10897" s="1">
        <v>757738.19</v>
      </c>
    </row>
    <row r="10898" spans="1:5">
      <c r="A10898" s="1">
        <v>2020</v>
      </c>
      <c r="B10898" s="1">
        <v>16</v>
      </c>
      <c r="C10898" s="1">
        <v>364324.11</v>
      </c>
      <c r="D10898" s="1">
        <v>386066.45</v>
      </c>
      <c r="E10898" s="1">
        <v>750390.57</v>
      </c>
    </row>
    <row r="10899" spans="1:5">
      <c r="A10899" s="1">
        <v>2020</v>
      </c>
      <c r="B10899" s="1">
        <v>17</v>
      </c>
      <c r="C10899" s="1">
        <v>359893.84</v>
      </c>
      <c r="D10899" s="1">
        <v>380029.94</v>
      </c>
      <c r="E10899" s="1">
        <v>739923.78</v>
      </c>
    </row>
    <row r="10900" spans="1:5">
      <c r="A10900" s="1">
        <v>2020</v>
      </c>
      <c r="B10900" s="1">
        <v>18</v>
      </c>
      <c r="C10900" s="1">
        <v>361235.08</v>
      </c>
      <c r="D10900" s="1">
        <v>377061.92</v>
      </c>
      <c r="E10900" s="1">
        <v>738297.01</v>
      </c>
    </row>
    <row r="10901" spans="1:5">
      <c r="A10901" s="1">
        <v>2020</v>
      </c>
      <c r="B10901" s="1">
        <v>19</v>
      </c>
      <c r="C10901" s="1">
        <v>376834.68</v>
      </c>
      <c r="D10901" s="1">
        <v>388784.53</v>
      </c>
      <c r="E10901" s="1">
        <v>765619.22</v>
      </c>
    </row>
    <row r="10902" spans="1:5">
      <c r="A10902" s="1">
        <v>2020</v>
      </c>
      <c r="B10902" s="1">
        <v>20</v>
      </c>
      <c r="C10902" s="1">
        <v>387514.74</v>
      </c>
      <c r="D10902" s="1">
        <v>398540.36</v>
      </c>
      <c r="E10902" s="1">
        <v>786055.1</v>
      </c>
    </row>
    <row r="10903" spans="1:5">
      <c r="A10903" s="1">
        <v>2020</v>
      </c>
      <c r="B10903" s="1">
        <v>21</v>
      </c>
      <c r="C10903" s="1">
        <v>398474.52</v>
      </c>
      <c r="D10903" s="1">
        <v>407040.69</v>
      </c>
      <c r="E10903" s="1">
        <v>805515.21</v>
      </c>
    </row>
    <row r="10904" spans="1:5">
      <c r="A10904" s="1">
        <v>2020</v>
      </c>
      <c r="B10904" s="1">
        <v>22</v>
      </c>
      <c r="C10904" s="1">
        <v>410191.59</v>
      </c>
      <c r="D10904" s="1">
        <v>411302.42</v>
      </c>
      <c r="E10904" s="1">
        <v>821494.02</v>
      </c>
    </row>
    <row r="10905" spans="1:5">
      <c r="A10905" s="1">
        <v>2020</v>
      </c>
      <c r="B10905" s="1">
        <v>23</v>
      </c>
      <c r="C10905" s="1">
        <v>426100.9</v>
      </c>
      <c r="D10905" s="1">
        <v>421187.56</v>
      </c>
      <c r="E10905" s="1">
        <v>847288.46</v>
      </c>
    </row>
    <row r="10906" spans="1:5">
      <c r="A10906" s="1">
        <v>2020</v>
      </c>
      <c r="B10906" s="1">
        <v>24</v>
      </c>
      <c r="C10906" s="1">
        <v>417674.16</v>
      </c>
      <c r="D10906" s="1">
        <v>411153.58</v>
      </c>
      <c r="E10906" s="1">
        <v>828827.74</v>
      </c>
    </row>
    <row r="10907" spans="1:5">
      <c r="A10907" s="1">
        <v>2020</v>
      </c>
      <c r="B10907" s="1">
        <v>25</v>
      </c>
      <c r="C10907" s="1">
        <v>425118.17</v>
      </c>
      <c r="D10907" s="1">
        <v>414528.82</v>
      </c>
      <c r="E10907" s="1">
        <v>839646.99</v>
      </c>
    </row>
    <row r="10908" spans="1:5">
      <c r="A10908" s="1">
        <v>2020</v>
      </c>
      <c r="B10908" s="1">
        <v>26</v>
      </c>
      <c r="C10908" s="1">
        <v>439849.14</v>
      </c>
      <c r="D10908" s="1">
        <v>423552.74</v>
      </c>
      <c r="E10908" s="1">
        <v>863401.88</v>
      </c>
    </row>
    <row r="10909" spans="1:5">
      <c r="A10909" s="1">
        <v>2020</v>
      </c>
      <c r="B10909" s="1">
        <v>27</v>
      </c>
      <c r="C10909" s="1">
        <v>445903.81</v>
      </c>
      <c r="D10909" s="1">
        <v>425185.84</v>
      </c>
      <c r="E10909" s="1">
        <v>871089.65</v>
      </c>
    </row>
    <row r="10910" spans="1:5">
      <c r="A10910" s="1">
        <v>2020</v>
      </c>
      <c r="B10910" s="1">
        <v>28</v>
      </c>
      <c r="C10910" s="1">
        <v>462906.43</v>
      </c>
      <c r="D10910" s="1">
        <v>439463.01</v>
      </c>
      <c r="E10910" s="1">
        <v>902369.43</v>
      </c>
    </row>
    <row r="10911" spans="1:5">
      <c r="A10911" s="1">
        <v>2020</v>
      </c>
      <c r="B10911" s="1">
        <v>29</v>
      </c>
      <c r="C10911" s="1">
        <v>471320.32000000001</v>
      </c>
      <c r="D10911" s="1">
        <v>446876.65</v>
      </c>
      <c r="E10911" s="1">
        <v>918196.97</v>
      </c>
    </row>
    <row r="10912" spans="1:5">
      <c r="A10912" s="1">
        <v>2020</v>
      </c>
      <c r="B10912" s="1">
        <v>30</v>
      </c>
      <c r="C10912" s="1">
        <v>470495.64</v>
      </c>
      <c r="D10912" s="1">
        <v>444255.23</v>
      </c>
      <c r="E10912" s="1">
        <v>914750.87</v>
      </c>
    </row>
    <row r="10913" spans="1:5">
      <c r="A10913" s="1">
        <v>2020</v>
      </c>
      <c r="B10913" s="1">
        <v>31</v>
      </c>
      <c r="C10913" s="1">
        <v>473104.66</v>
      </c>
      <c r="D10913" s="1">
        <v>444558.14</v>
      </c>
      <c r="E10913" s="1">
        <v>917662.8</v>
      </c>
    </row>
    <row r="10914" spans="1:5">
      <c r="A10914" s="1">
        <v>2020</v>
      </c>
      <c r="B10914" s="1">
        <v>32</v>
      </c>
      <c r="C10914" s="1">
        <v>479673.58</v>
      </c>
      <c r="D10914" s="1">
        <v>448401.41</v>
      </c>
      <c r="E10914" s="1">
        <v>928074.98</v>
      </c>
    </row>
    <row r="10915" spans="1:5">
      <c r="A10915" s="1">
        <v>2020</v>
      </c>
      <c r="B10915" s="1">
        <v>33</v>
      </c>
      <c r="C10915" s="1">
        <v>472928.48</v>
      </c>
      <c r="D10915" s="1">
        <v>442072.87</v>
      </c>
      <c r="E10915" s="1">
        <v>915001.35</v>
      </c>
    </row>
    <row r="10916" spans="1:5">
      <c r="A10916" s="1">
        <v>2020</v>
      </c>
      <c r="B10916" s="1">
        <v>34</v>
      </c>
      <c r="C10916" s="1">
        <v>468383.25</v>
      </c>
      <c r="D10916" s="1">
        <v>441087.38</v>
      </c>
      <c r="E10916" s="1">
        <v>909470.62</v>
      </c>
    </row>
    <row r="10917" spans="1:5">
      <c r="A10917" s="1">
        <v>2020</v>
      </c>
      <c r="B10917" s="1">
        <v>35</v>
      </c>
      <c r="C10917" s="1">
        <v>466579.54</v>
      </c>
      <c r="D10917" s="1">
        <v>441308.5</v>
      </c>
      <c r="E10917" s="1">
        <v>907888.04</v>
      </c>
    </row>
    <row r="10918" spans="1:5">
      <c r="A10918" s="1">
        <v>2020</v>
      </c>
      <c r="B10918" s="1">
        <v>36</v>
      </c>
      <c r="C10918" s="1">
        <v>454663.59</v>
      </c>
      <c r="D10918" s="1">
        <v>430081.89</v>
      </c>
      <c r="E10918" s="1">
        <v>884745.49</v>
      </c>
    </row>
    <row r="10919" spans="1:5">
      <c r="A10919" s="1">
        <v>2020</v>
      </c>
      <c r="B10919" s="1">
        <v>37</v>
      </c>
      <c r="C10919" s="1">
        <v>453923.28</v>
      </c>
      <c r="D10919" s="1">
        <v>430196.7</v>
      </c>
      <c r="E10919" s="1">
        <v>884119.98</v>
      </c>
    </row>
    <row r="10920" spans="1:5">
      <c r="A10920" s="1">
        <v>2020</v>
      </c>
      <c r="B10920" s="1">
        <v>38</v>
      </c>
      <c r="C10920" s="1">
        <v>452593.59</v>
      </c>
      <c r="D10920" s="1">
        <v>430195.91</v>
      </c>
      <c r="E10920" s="1">
        <v>882789.5</v>
      </c>
    </row>
    <row r="10921" spans="1:5">
      <c r="A10921" s="1">
        <v>2020</v>
      </c>
      <c r="B10921" s="1">
        <v>39</v>
      </c>
      <c r="C10921" s="1">
        <v>455213.07</v>
      </c>
      <c r="D10921" s="1">
        <v>434301.83</v>
      </c>
      <c r="E10921" s="1">
        <v>889514.9</v>
      </c>
    </row>
    <row r="10922" spans="1:5">
      <c r="A10922" s="1">
        <v>2020</v>
      </c>
      <c r="B10922" s="1">
        <v>40</v>
      </c>
      <c r="C10922" s="1">
        <v>451879.33</v>
      </c>
      <c r="D10922" s="1">
        <v>433229.64</v>
      </c>
      <c r="E10922" s="1">
        <v>885108.97</v>
      </c>
    </row>
    <row r="10923" spans="1:5">
      <c r="A10923" s="1">
        <v>2020</v>
      </c>
      <c r="B10923" s="1">
        <v>41</v>
      </c>
      <c r="C10923" s="1">
        <v>437632.51</v>
      </c>
      <c r="D10923" s="1">
        <v>421828.33</v>
      </c>
      <c r="E10923" s="1">
        <v>859460.84</v>
      </c>
    </row>
    <row r="10924" spans="1:5">
      <c r="A10924" s="1">
        <v>2020</v>
      </c>
      <c r="B10924" s="1">
        <v>42</v>
      </c>
      <c r="C10924" s="1">
        <v>408910.48</v>
      </c>
      <c r="D10924" s="1">
        <v>395588.99</v>
      </c>
      <c r="E10924" s="1">
        <v>804499.46</v>
      </c>
    </row>
    <row r="10925" spans="1:5">
      <c r="A10925" s="1">
        <v>2020</v>
      </c>
      <c r="B10925" s="1">
        <v>43</v>
      </c>
      <c r="C10925" s="1">
        <v>398868.8</v>
      </c>
      <c r="D10925" s="1">
        <v>387217.93</v>
      </c>
      <c r="E10925" s="1">
        <v>786086.73</v>
      </c>
    </row>
    <row r="10926" spans="1:5">
      <c r="A10926" s="1">
        <v>2020</v>
      </c>
      <c r="B10926" s="1">
        <v>44</v>
      </c>
      <c r="C10926" s="1">
        <v>407222.91</v>
      </c>
      <c r="D10926" s="1">
        <v>395644.57</v>
      </c>
      <c r="E10926" s="1">
        <v>802867.48</v>
      </c>
    </row>
    <row r="10927" spans="1:5">
      <c r="A10927" s="1">
        <v>2020</v>
      </c>
      <c r="B10927" s="1">
        <v>45</v>
      </c>
      <c r="C10927" s="1">
        <v>415822.17</v>
      </c>
      <c r="D10927" s="1">
        <v>404245.16</v>
      </c>
      <c r="E10927" s="1">
        <v>820067.33</v>
      </c>
    </row>
    <row r="10928" spans="1:5">
      <c r="A10928" s="1">
        <v>2020</v>
      </c>
      <c r="B10928" s="1">
        <v>46</v>
      </c>
      <c r="C10928" s="1">
        <v>423376.73</v>
      </c>
      <c r="D10928" s="1">
        <v>411783.81</v>
      </c>
      <c r="E10928" s="1">
        <v>835160.53</v>
      </c>
    </row>
    <row r="10929" spans="1:5">
      <c r="A10929" s="1">
        <v>2020</v>
      </c>
      <c r="B10929" s="1">
        <v>47</v>
      </c>
      <c r="C10929" s="1">
        <v>439411.67</v>
      </c>
      <c r="D10929" s="1">
        <v>427329.12</v>
      </c>
      <c r="E10929" s="1">
        <v>866740.78</v>
      </c>
    </row>
    <row r="10930" spans="1:5">
      <c r="A10930" s="1">
        <v>2020</v>
      </c>
      <c r="B10930" s="1">
        <v>48</v>
      </c>
      <c r="C10930" s="1">
        <v>455031.29</v>
      </c>
      <c r="D10930" s="1">
        <v>441190.95</v>
      </c>
      <c r="E10930" s="1">
        <v>896222.23</v>
      </c>
    </row>
    <row r="10931" spans="1:5">
      <c r="A10931" s="1">
        <v>2020</v>
      </c>
      <c r="B10931" s="1">
        <v>49</v>
      </c>
      <c r="C10931" s="1">
        <v>472862.26</v>
      </c>
      <c r="D10931" s="1">
        <v>456459.65</v>
      </c>
      <c r="E10931" s="1">
        <v>929321.91</v>
      </c>
    </row>
    <row r="10932" spans="1:5">
      <c r="A10932" s="1">
        <v>2020</v>
      </c>
      <c r="B10932" s="1">
        <v>50</v>
      </c>
      <c r="C10932" s="1">
        <v>464844.37</v>
      </c>
      <c r="D10932" s="1">
        <v>448511.51</v>
      </c>
      <c r="E10932" s="1">
        <v>913355.88</v>
      </c>
    </row>
    <row r="10933" spans="1:5">
      <c r="A10933" s="1">
        <v>2020</v>
      </c>
      <c r="B10933" s="1">
        <v>51</v>
      </c>
      <c r="C10933" s="1">
        <v>475292.15</v>
      </c>
      <c r="D10933" s="1">
        <v>459106.12</v>
      </c>
      <c r="E10933" s="1">
        <v>934398.28</v>
      </c>
    </row>
    <row r="10934" spans="1:5">
      <c r="A10934" s="1">
        <v>2020</v>
      </c>
      <c r="B10934" s="1">
        <v>52</v>
      </c>
      <c r="C10934" s="1">
        <v>474141.12</v>
      </c>
      <c r="D10934" s="1">
        <v>458769.86</v>
      </c>
      <c r="E10934" s="1">
        <v>932910.98</v>
      </c>
    </row>
    <row r="10935" spans="1:5">
      <c r="A10935" s="1">
        <v>2020</v>
      </c>
      <c r="B10935" s="1">
        <v>53</v>
      </c>
      <c r="C10935" s="1">
        <v>478438.72</v>
      </c>
      <c r="D10935" s="1">
        <v>463204.63</v>
      </c>
      <c r="E10935" s="1">
        <v>941643.35</v>
      </c>
    </row>
    <row r="10936" spans="1:5">
      <c r="A10936" s="1">
        <v>2020</v>
      </c>
      <c r="B10936" s="1">
        <v>54</v>
      </c>
      <c r="C10936" s="1">
        <v>476573.22</v>
      </c>
      <c r="D10936" s="1">
        <v>460360</v>
      </c>
      <c r="E10936" s="1">
        <v>936933.23</v>
      </c>
    </row>
    <row r="10937" spans="1:5">
      <c r="A10937" s="1">
        <v>2020</v>
      </c>
      <c r="B10937" s="1">
        <v>55</v>
      </c>
      <c r="C10937" s="1">
        <v>477182.47</v>
      </c>
      <c r="D10937" s="1">
        <v>460071.53</v>
      </c>
      <c r="E10937" s="1">
        <v>937254</v>
      </c>
    </row>
    <row r="10938" spans="1:5">
      <c r="A10938" s="1">
        <v>2020</v>
      </c>
      <c r="B10938" s="1">
        <v>56</v>
      </c>
      <c r="C10938" s="1">
        <v>470567.01</v>
      </c>
      <c r="D10938" s="1">
        <v>453900.59</v>
      </c>
      <c r="E10938" s="1">
        <v>924467.59</v>
      </c>
    </row>
    <row r="10939" spans="1:5">
      <c r="A10939" s="1">
        <v>2020</v>
      </c>
      <c r="B10939" s="1">
        <v>57</v>
      </c>
      <c r="C10939" s="1">
        <v>462171.1</v>
      </c>
      <c r="D10939" s="1">
        <v>446269.89</v>
      </c>
      <c r="E10939" s="1">
        <v>908440.99</v>
      </c>
    </row>
    <row r="10940" spans="1:5">
      <c r="A10940" s="1">
        <v>2020</v>
      </c>
      <c r="B10940" s="1">
        <v>58</v>
      </c>
      <c r="C10940" s="1">
        <v>449951.53</v>
      </c>
      <c r="D10940" s="1">
        <v>435661.68</v>
      </c>
      <c r="E10940" s="1">
        <v>885613.22</v>
      </c>
    </row>
    <row r="10941" spans="1:5">
      <c r="A10941" s="1">
        <v>2020</v>
      </c>
      <c r="B10941" s="1">
        <v>59</v>
      </c>
      <c r="C10941" s="1">
        <v>433179.13</v>
      </c>
      <c r="D10941" s="1">
        <v>420639.99</v>
      </c>
      <c r="E10941" s="1">
        <v>853819.12</v>
      </c>
    </row>
    <row r="10942" spans="1:5">
      <c r="A10942" s="1">
        <v>2020</v>
      </c>
      <c r="B10942" s="1">
        <v>60</v>
      </c>
      <c r="C10942" s="1">
        <v>413736.3</v>
      </c>
      <c r="D10942" s="1">
        <v>401850.01</v>
      </c>
      <c r="E10942" s="1">
        <v>815586.3</v>
      </c>
    </row>
    <row r="10943" spans="1:5">
      <c r="A10943" s="1">
        <v>2020</v>
      </c>
      <c r="B10943" s="1">
        <v>61</v>
      </c>
      <c r="C10943" s="1">
        <v>407428.96</v>
      </c>
      <c r="D10943" s="1">
        <v>394676.73</v>
      </c>
      <c r="E10943" s="1">
        <v>802105.69</v>
      </c>
    </row>
    <row r="10944" spans="1:5">
      <c r="A10944" s="1">
        <v>2020</v>
      </c>
      <c r="B10944" s="1">
        <v>62</v>
      </c>
      <c r="C10944" s="1">
        <v>393419.83</v>
      </c>
      <c r="D10944" s="1">
        <v>379994.28</v>
      </c>
      <c r="E10944" s="1">
        <v>773414.12</v>
      </c>
    </row>
    <row r="10945" spans="1:5">
      <c r="A10945" s="1">
        <v>2020</v>
      </c>
      <c r="B10945" s="1">
        <v>63</v>
      </c>
      <c r="C10945" s="1">
        <v>378207.25</v>
      </c>
      <c r="D10945" s="1">
        <v>364187.27</v>
      </c>
      <c r="E10945" s="1">
        <v>742394.52</v>
      </c>
    </row>
    <row r="10946" spans="1:5">
      <c r="A10946" s="1">
        <v>2020</v>
      </c>
      <c r="B10946" s="1">
        <v>64</v>
      </c>
      <c r="C10946" s="1">
        <v>365248.25</v>
      </c>
      <c r="D10946" s="1">
        <v>350338.68</v>
      </c>
      <c r="E10946" s="1">
        <v>715586.92</v>
      </c>
    </row>
    <row r="10947" spans="1:5">
      <c r="A10947" s="1">
        <v>2020</v>
      </c>
      <c r="B10947" s="1">
        <v>65</v>
      </c>
      <c r="C10947" s="1">
        <v>352270.77</v>
      </c>
      <c r="D10947" s="1">
        <v>335698.04</v>
      </c>
      <c r="E10947" s="1">
        <v>687968.81</v>
      </c>
    </row>
    <row r="10948" spans="1:5">
      <c r="A10948" s="1">
        <v>2020</v>
      </c>
      <c r="B10948" s="1">
        <v>66</v>
      </c>
      <c r="C10948" s="1">
        <v>350015.21</v>
      </c>
      <c r="D10948" s="1">
        <v>331530.02</v>
      </c>
      <c r="E10948" s="1">
        <v>681545.23</v>
      </c>
    </row>
    <row r="10949" spans="1:5">
      <c r="A10949" s="1">
        <v>2020</v>
      </c>
      <c r="B10949" s="1">
        <v>67</v>
      </c>
      <c r="C10949" s="1">
        <v>343738.37</v>
      </c>
      <c r="D10949" s="1">
        <v>323983.28000000003</v>
      </c>
      <c r="E10949" s="1">
        <v>667721.64</v>
      </c>
    </row>
    <row r="10950" spans="1:5">
      <c r="A10950" s="1">
        <v>2020</v>
      </c>
      <c r="B10950" s="1">
        <v>68</v>
      </c>
      <c r="C10950" s="1">
        <v>335431.89</v>
      </c>
      <c r="D10950" s="1">
        <v>314094.51</v>
      </c>
      <c r="E10950" s="1">
        <v>649526.41</v>
      </c>
    </row>
    <row r="10951" spans="1:5">
      <c r="A10951" s="1">
        <v>2020</v>
      </c>
      <c r="B10951" s="1">
        <v>69</v>
      </c>
      <c r="C10951" s="1">
        <v>337113.19</v>
      </c>
      <c r="D10951" s="1">
        <v>313261.01</v>
      </c>
      <c r="E10951" s="1">
        <v>650374.18999999994</v>
      </c>
    </row>
    <row r="10952" spans="1:5">
      <c r="A10952" s="1">
        <v>2020</v>
      </c>
      <c r="B10952" s="1">
        <v>70</v>
      </c>
      <c r="C10952" s="1">
        <v>341046.12</v>
      </c>
      <c r="D10952" s="1">
        <v>314922.28000000003</v>
      </c>
      <c r="E10952" s="1">
        <v>655968.4</v>
      </c>
    </row>
    <row r="10953" spans="1:5">
      <c r="A10953" s="1">
        <v>2020</v>
      </c>
      <c r="B10953" s="1">
        <v>71</v>
      </c>
      <c r="C10953" s="1">
        <v>348913.74</v>
      </c>
      <c r="D10953" s="1">
        <v>320653.5</v>
      </c>
      <c r="E10953" s="1">
        <v>669567.24</v>
      </c>
    </row>
    <row r="10954" spans="1:5">
      <c r="A10954" s="1">
        <v>2020</v>
      </c>
      <c r="B10954" s="1">
        <v>72</v>
      </c>
      <c r="C10954" s="1">
        <v>362259.03</v>
      </c>
      <c r="D10954" s="1">
        <v>331251.55</v>
      </c>
      <c r="E10954" s="1">
        <v>693510.58</v>
      </c>
    </row>
    <row r="10955" spans="1:5">
      <c r="A10955" s="1">
        <v>2020</v>
      </c>
      <c r="B10955" s="1">
        <v>73</v>
      </c>
      <c r="C10955" s="1">
        <v>378607.75</v>
      </c>
      <c r="D10955" s="1">
        <v>344039.61</v>
      </c>
      <c r="E10955" s="1">
        <v>722647.36</v>
      </c>
    </row>
    <row r="10956" spans="1:5">
      <c r="A10956" s="1">
        <v>2020</v>
      </c>
      <c r="B10956" s="1">
        <v>74</v>
      </c>
      <c r="C10956" s="1">
        <v>310117.02</v>
      </c>
      <c r="D10956" s="1">
        <v>279161.67</v>
      </c>
      <c r="E10956" s="1">
        <v>589278.68999999994</v>
      </c>
    </row>
    <row r="10957" spans="1:5">
      <c r="A10957" s="1">
        <v>2020</v>
      </c>
      <c r="B10957" s="1">
        <v>75</v>
      </c>
      <c r="C10957" s="1">
        <v>291356.14</v>
      </c>
      <c r="D10957" s="1">
        <v>259581.6</v>
      </c>
      <c r="E10957" s="1">
        <v>550937.75</v>
      </c>
    </row>
    <row r="10958" spans="1:5">
      <c r="A10958" s="1">
        <v>2020</v>
      </c>
      <c r="B10958" s="1">
        <v>76</v>
      </c>
      <c r="C10958" s="1">
        <v>279122.14</v>
      </c>
      <c r="D10958" s="1">
        <v>245836.2</v>
      </c>
      <c r="E10958" s="1">
        <v>524958.34</v>
      </c>
    </row>
    <row r="10959" spans="1:5">
      <c r="A10959" s="1">
        <v>2020</v>
      </c>
      <c r="B10959" s="1">
        <v>77</v>
      </c>
      <c r="C10959" s="1">
        <v>264141.32</v>
      </c>
      <c r="D10959" s="1">
        <v>228422.21</v>
      </c>
      <c r="E10959" s="1">
        <v>492563.53</v>
      </c>
    </row>
    <row r="10960" spans="1:5">
      <c r="A10960" s="1">
        <v>2020</v>
      </c>
      <c r="B10960" s="1">
        <v>78</v>
      </c>
      <c r="C10960" s="1">
        <v>235203.88</v>
      </c>
      <c r="D10960" s="1">
        <v>198914.07</v>
      </c>
      <c r="E10960" s="1">
        <v>434117.94</v>
      </c>
    </row>
    <row r="10961" spans="1:5">
      <c r="A10961" s="1">
        <v>2020</v>
      </c>
      <c r="B10961" s="1">
        <v>79</v>
      </c>
      <c r="C10961" s="1">
        <v>212738.87</v>
      </c>
      <c r="D10961" s="1">
        <v>176077.58</v>
      </c>
      <c r="E10961" s="1">
        <v>388816.45</v>
      </c>
    </row>
    <row r="10962" spans="1:5">
      <c r="A10962" s="1">
        <v>2020</v>
      </c>
      <c r="B10962" s="1">
        <v>80</v>
      </c>
      <c r="C10962" s="1">
        <v>210483.69</v>
      </c>
      <c r="D10962" s="1">
        <v>171243.12</v>
      </c>
      <c r="E10962" s="1">
        <v>381726.81</v>
      </c>
    </row>
    <row r="10963" spans="1:5">
      <c r="A10963" s="1">
        <v>2020</v>
      </c>
      <c r="B10963" s="1">
        <v>81</v>
      </c>
      <c r="C10963" s="1">
        <v>205136.83</v>
      </c>
      <c r="D10963" s="1">
        <v>164025.79</v>
      </c>
      <c r="E10963" s="1">
        <v>369162.62</v>
      </c>
    </row>
    <row r="10964" spans="1:5">
      <c r="A10964" s="1">
        <v>2020</v>
      </c>
      <c r="B10964" s="1">
        <v>82</v>
      </c>
      <c r="C10964" s="1">
        <v>195911.89</v>
      </c>
      <c r="D10964" s="1">
        <v>153329.07999999999</v>
      </c>
      <c r="E10964" s="1">
        <v>349240.98</v>
      </c>
    </row>
    <row r="10965" spans="1:5">
      <c r="A10965" s="1">
        <v>2020</v>
      </c>
      <c r="B10965" s="1">
        <v>83</v>
      </c>
      <c r="C10965" s="1">
        <v>181068.82</v>
      </c>
      <c r="D10965" s="1">
        <v>137858.6</v>
      </c>
      <c r="E10965" s="1">
        <v>318927.42</v>
      </c>
    </row>
    <row r="10966" spans="1:5">
      <c r="A10966" s="1">
        <v>2020</v>
      </c>
      <c r="B10966" s="1">
        <v>84</v>
      </c>
      <c r="C10966" s="1">
        <v>166766.70000000001</v>
      </c>
      <c r="D10966" s="1">
        <v>123220.89</v>
      </c>
      <c r="E10966" s="1">
        <v>289987.59000000003</v>
      </c>
    </row>
    <row r="10967" spans="1:5">
      <c r="A10967" s="1">
        <v>2020</v>
      </c>
      <c r="B10967" s="1">
        <v>85</v>
      </c>
      <c r="C10967" s="1">
        <v>151693.09</v>
      </c>
      <c r="D10967" s="1">
        <v>108607.06</v>
      </c>
      <c r="E10967" s="1">
        <v>260300.15</v>
      </c>
    </row>
    <row r="10968" spans="1:5">
      <c r="A10968" s="1">
        <v>2020</v>
      </c>
      <c r="B10968" s="1">
        <v>86</v>
      </c>
      <c r="C10968" s="1">
        <v>136719.09</v>
      </c>
      <c r="D10968" s="1">
        <v>94272.54</v>
      </c>
      <c r="E10968" s="1">
        <v>230991.63</v>
      </c>
    </row>
    <row r="10969" spans="1:5">
      <c r="A10969" s="1">
        <v>2020</v>
      </c>
      <c r="B10969" s="1">
        <v>87</v>
      </c>
      <c r="C10969" s="1">
        <v>123529.48</v>
      </c>
      <c r="D10969" s="1">
        <v>82312.320000000007</v>
      </c>
      <c r="E10969" s="1">
        <v>205841.8</v>
      </c>
    </row>
    <row r="10970" spans="1:5">
      <c r="A10970" s="1">
        <v>2020</v>
      </c>
      <c r="B10970" s="1">
        <v>88</v>
      </c>
      <c r="C10970" s="1">
        <v>111379.82</v>
      </c>
      <c r="D10970" s="1">
        <v>71097.05</v>
      </c>
      <c r="E10970" s="1">
        <v>182476.87</v>
      </c>
    </row>
    <row r="10971" spans="1:5">
      <c r="A10971" s="1">
        <v>2020</v>
      </c>
      <c r="B10971" s="1">
        <v>89</v>
      </c>
      <c r="C10971" s="1">
        <v>99376.19</v>
      </c>
      <c r="D10971" s="1">
        <v>59891.41</v>
      </c>
      <c r="E10971" s="1">
        <v>159267.60999999999</v>
      </c>
    </row>
    <row r="10972" spans="1:5">
      <c r="A10972" s="1">
        <v>2020</v>
      </c>
      <c r="B10972" s="1">
        <v>90</v>
      </c>
      <c r="C10972" s="1">
        <v>85637.7</v>
      </c>
      <c r="D10972" s="1">
        <v>48488.12</v>
      </c>
      <c r="E10972" s="1">
        <v>134125.82</v>
      </c>
    </row>
    <row r="10973" spans="1:5">
      <c r="A10973" s="1">
        <v>2020</v>
      </c>
      <c r="B10973" s="1">
        <v>91</v>
      </c>
      <c r="C10973" s="1">
        <v>71897.850000000006</v>
      </c>
      <c r="D10973" s="1">
        <v>38101.86</v>
      </c>
      <c r="E10973" s="1">
        <v>109999.71</v>
      </c>
    </row>
    <row r="10974" spans="1:5">
      <c r="A10974" s="1">
        <v>2020</v>
      </c>
      <c r="B10974" s="1">
        <v>92</v>
      </c>
      <c r="C10974" s="1">
        <v>59077.25</v>
      </c>
      <c r="D10974" s="1">
        <v>29266.57</v>
      </c>
      <c r="E10974" s="1">
        <v>88343.83</v>
      </c>
    </row>
    <row r="10975" spans="1:5">
      <c r="A10975" s="1">
        <v>2020</v>
      </c>
      <c r="B10975" s="1">
        <v>93</v>
      </c>
      <c r="C10975" s="1">
        <v>47847.44</v>
      </c>
      <c r="D10975" s="1">
        <v>22170.79</v>
      </c>
      <c r="E10975" s="1">
        <v>70018.23</v>
      </c>
    </row>
    <row r="10976" spans="1:5">
      <c r="A10976" s="1">
        <v>2020</v>
      </c>
      <c r="B10976" s="1">
        <v>94</v>
      </c>
      <c r="C10976" s="1">
        <v>38196.26</v>
      </c>
      <c r="D10976" s="1">
        <v>16457.52</v>
      </c>
      <c r="E10976" s="1">
        <v>54653.78</v>
      </c>
    </row>
    <row r="10977" spans="1:5">
      <c r="A10977" s="1">
        <v>2020</v>
      </c>
      <c r="B10977" s="1">
        <v>95</v>
      </c>
      <c r="C10977" s="1">
        <v>29422.17</v>
      </c>
      <c r="D10977" s="1">
        <v>11647.17</v>
      </c>
      <c r="E10977" s="1">
        <v>41069.339999999997</v>
      </c>
    </row>
    <row r="10978" spans="1:5">
      <c r="A10978" s="1">
        <v>2020</v>
      </c>
      <c r="B10978" s="1">
        <v>96</v>
      </c>
      <c r="C10978" s="1">
        <v>22371.96</v>
      </c>
      <c r="D10978" s="1">
        <v>8008.59</v>
      </c>
      <c r="E10978" s="1">
        <v>30380.55</v>
      </c>
    </row>
    <row r="10979" spans="1:5">
      <c r="A10979" s="1">
        <v>2020</v>
      </c>
      <c r="B10979" s="1">
        <v>97</v>
      </c>
      <c r="C10979" s="1">
        <v>16665.82</v>
      </c>
      <c r="D10979" s="1">
        <v>5345.07</v>
      </c>
      <c r="E10979" s="1">
        <v>22010.89</v>
      </c>
    </row>
    <row r="10980" spans="1:5">
      <c r="A10980" s="1">
        <v>2020</v>
      </c>
      <c r="B10980" s="1">
        <v>98</v>
      </c>
      <c r="C10980" s="1">
        <v>12185.63</v>
      </c>
      <c r="D10980" s="1">
        <v>3535.04</v>
      </c>
      <c r="E10980" s="1">
        <v>15720.67</v>
      </c>
    </row>
    <row r="10981" spans="1:5">
      <c r="A10981" s="1">
        <v>2020</v>
      </c>
      <c r="B10981" s="1">
        <v>99</v>
      </c>
      <c r="C10981" s="1">
        <v>8920.65</v>
      </c>
      <c r="D10981" s="1">
        <v>2350.0700000000002</v>
      </c>
      <c r="E10981" s="1">
        <v>11270.72</v>
      </c>
    </row>
    <row r="10982" spans="1:5">
      <c r="A10982" s="1">
        <v>2020</v>
      </c>
      <c r="B10982" s="1">
        <v>100</v>
      </c>
      <c r="C10982" s="1">
        <v>5377.78</v>
      </c>
      <c r="D10982" s="1">
        <v>1284.95</v>
      </c>
      <c r="E10982" s="1">
        <v>6662.72</v>
      </c>
    </row>
    <row r="10983" spans="1:5">
      <c r="A10983" s="1">
        <v>2020</v>
      </c>
      <c r="B10983" s="1">
        <v>101</v>
      </c>
      <c r="C10983" s="1">
        <v>2676.58</v>
      </c>
      <c r="D10983" s="1">
        <v>571.07000000000005</v>
      </c>
      <c r="E10983" s="1">
        <v>3247.65</v>
      </c>
    </row>
    <row r="10984" spans="1:5">
      <c r="A10984" s="1">
        <v>2020</v>
      </c>
      <c r="B10984" s="1">
        <v>102</v>
      </c>
      <c r="C10984" s="1">
        <v>1510.44</v>
      </c>
      <c r="D10984" s="1">
        <v>277.52999999999997</v>
      </c>
      <c r="E10984" s="1">
        <v>1787.96</v>
      </c>
    </row>
    <row r="10985" spans="1:5">
      <c r="A10985" s="1">
        <v>2020</v>
      </c>
      <c r="B10985" s="1">
        <v>103</v>
      </c>
      <c r="C10985" s="1">
        <v>940.95</v>
      </c>
      <c r="D10985" s="1">
        <v>151.86000000000001</v>
      </c>
      <c r="E10985" s="1">
        <v>1092.81</v>
      </c>
    </row>
    <row r="10986" spans="1:5">
      <c r="A10986" s="1">
        <v>2020</v>
      </c>
      <c r="B10986" s="1">
        <v>104</v>
      </c>
      <c r="C10986" s="1">
        <v>563.91</v>
      </c>
      <c r="D10986" s="1">
        <v>81.849999999999994</v>
      </c>
      <c r="E10986" s="1">
        <v>645.76</v>
      </c>
    </row>
    <row r="10987" spans="1:5">
      <c r="A10987" s="1">
        <v>2020</v>
      </c>
      <c r="B10987" s="1">
        <v>105</v>
      </c>
      <c r="C10987" s="1">
        <v>302.44</v>
      </c>
      <c r="D10987" s="1">
        <v>41.01</v>
      </c>
      <c r="E10987" s="1">
        <v>343.45</v>
      </c>
    </row>
    <row r="10988" spans="1:5">
      <c r="A10988" s="1">
        <v>2020</v>
      </c>
      <c r="B10988" s="1">
        <v>106</v>
      </c>
      <c r="C10988" s="1">
        <v>156.81</v>
      </c>
      <c r="D10988" s="1">
        <v>18.89</v>
      </c>
      <c r="E10988" s="1">
        <v>175.69</v>
      </c>
    </row>
    <row r="10989" spans="1:5">
      <c r="A10989" s="1">
        <v>2020</v>
      </c>
      <c r="B10989" s="1">
        <v>107</v>
      </c>
      <c r="C10989" s="1">
        <v>75.3</v>
      </c>
      <c r="D10989" s="1">
        <v>7.43</v>
      </c>
      <c r="E10989" s="1">
        <v>82.73</v>
      </c>
    </row>
    <row r="10990" spans="1:5">
      <c r="A10990" s="1">
        <v>2020</v>
      </c>
      <c r="B10990" s="1">
        <v>108</v>
      </c>
      <c r="C10990" s="1">
        <v>34.909999999999997</v>
      </c>
      <c r="D10990" s="1">
        <v>2.92</v>
      </c>
      <c r="E10990" s="1">
        <v>37.840000000000003</v>
      </c>
    </row>
    <row r="10991" spans="1:5">
      <c r="A10991" s="1">
        <v>2020</v>
      </c>
      <c r="B10991" s="1">
        <v>109</v>
      </c>
      <c r="C10991" s="1">
        <v>15.56</v>
      </c>
      <c r="D10991" s="1">
        <v>1.08</v>
      </c>
      <c r="E10991" s="1">
        <v>16.63</v>
      </c>
    </row>
    <row r="10992" spans="1:5">
      <c r="A10992" s="1">
        <v>2020</v>
      </c>
      <c r="B10992" s="1" t="s">
        <v>121</v>
      </c>
      <c r="C10992" s="1">
        <v>10.029999999999999</v>
      </c>
      <c r="D10992" s="1">
        <v>0.18</v>
      </c>
      <c r="E10992" s="1">
        <v>10.210000000000001</v>
      </c>
    </row>
    <row r="10993" spans="1:5">
      <c r="A10993" s="1">
        <v>2021</v>
      </c>
      <c r="B10993" s="1">
        <v>0</v>
      </c>
      <c r="C10993" s="1">
        <v>332089.95</v>
      </c>
      <c r="D10993" s="1">
        <v>348778.98</v>
      </c>
      <c r="E10993" s="1">
        <v>680868.93</v>
      </c>
    </row>
    <row r="10994" spans="1:5">
      <c r="A10994" s="1">
        <v>2021</v>
      </c>
      <c r="B10994" s="1">
        <v>1</v>
      </c>
      <c r="C10994" s="1">
        <v>343568.05</v>
      </c>
      <c r="D10994" s="1">
        <v>360778</v>
      </c>
      <c r="E10994" s="1">
        <v>704346.05</v>
      </c>
    </row>
    <row r="10995" spans="1:5">
      <c r="A10995" s="1">
        <v>2021</v>
      </c>
      <c r="B10995" s="1">
        <v>2</v>
      </c>
      <c r="C10995" s="1">
        <v>352464.02</v>
      </c>
      <c r="D10995" s="1">
        <v>370200.8</v>
      </c>
      <c r="E10995" s="1">
        <v>722664.82</v>
      </c>
    </row>
    <row r="10996" spans="1:5">
      <c r="A10996" s="1">
        <v>2021</v>
      </c>
      <c r="B10996" s="1">
        <v>3</v>
      </c>
      <c r="C10996" s="1">
        <v>359349.22</v>
      </c>
      <c r="D10996" s="1">
        <v>377121.25</v>
      </c>
      <c r="E10996" s="1">
        <v>736470.48</v>
      </c>
    </row>
    <row r="10997" spans="1:5">
      <c r="A10997" s="1">
        <v>2021</v>
      </c>
      <c r="B10997" s="1">
        <v>4</v>
      </c>
      <c r="C10997" s="1">
        <v>367526.23</v>
      </c>
      <c r="D10997" s="1">
        <v>385617.97</v>
      </c>
      <c r="E10997" s="1">
        <v>753144.21</v>
      </c>
    </row>
    <row r="10998" spans="1:5">
      <c r="A10998" s="1">
        <v>2021</v>
      </c>
      <c r="B10998" s="1">
        <v>5</v>
      </c>
      <c r="C10998" s="1">
        <v>376357.77</v>
      </c>
      <c r="D10998" s="1">
        <v>395140.13</v>
      </c>
      <c r="E10998" s="1">
        <v>771497.9</v>
      </c>
    </row>
    <row r="10999" spans="1:5">
      <c r="A10999" s="1">
        <v>2021</v>
      </c>
      <c r="B10999" s="1">
        <v>6</v>
      </c>
      <c r="C10999" s="1">
        <v>376794.7</v>
      </c>
      <c r="D10999" s="1">
        <v>395394.47</v>
      </c>
      <c r="E10999" s="1">
        <v>772189.18</v>
      </c>
    </row>
    <row r="11000" spans="1:5">
      <c r="A11000" s="1">
        <v>2021</v>
      </c>
      <c r="B11000" s="1">
        <v>7</v>
      </c>
      <c r="C11000" s="1">
        <v>380719.28</v>
      </c>
      <c r="D11000" s="1">
        <v>399218.39</v>
      </c>
      <c r="E11000" s="1">
        <v>779937.68</v>
      </c>
    </row>
    <row r="11001" spans="1:5">
      <c r="A11001" s="1">
        <v>2021</v>
      </c>
      <c r="B11001" s="1">
        <v>8</v>
      </c>
      <c r="C11001" s="1">
        <v>389053.58</v>
      </c>
      <c r="D11001" s="1">
        <v>408156.9</v>
      </c>
      <c r="E11001" s="1">
        <v>797210.47</v>
      </c>
    </row>
    <row r="11002" spans="1:5">
      <c r="A11002" s="1">
        <v>2021</v>
      </c>
      <c r="B11002" s="1">
        <v>9</v>
      </c>
      <c r="C11002" s="1">
        <v>398103.25</v>
      </c>
      <c r="D11002" s="1">
        <v>417855.87</v>
      </c>
      <c r="E11002" s="1">
        <v>815959.12</v>
      </c>
    </row>
    <row r="11003" spans="1:5">
      <c r="A11003" s="1">
        <v>2021</v>
      </c>
      <c r="B11003" s="1">
        <v>10</v>
      </c>
      <c r="C11003" s="1">
        <v>400492.07</v>
      </c>
      <c r="D11003" s="1">
        <v>420490.78</v>
      </c>
      <c r="E11003" s="1">
        <v>820982.85</v>
      </c>
    </row>
    <row r="11004" spans="1:5">
      <c r="A11004" s="1">
        <v>2021</v>
      </c>
      <c r="B11004" s="1">
        <v>11</v>
      </c>
      <c r="C11004" s="1">
        <v>396759.07</v>
      </c>
      <c r="D11004" s="1">
        <v>416341.61</v>
      </c>
      <c r="E11004" s="1">
        <v>813100.68</v>
      </c>
    </row>
    <row r="11005" spans="1:5">
      <c r="A11005" s="1">
        <v>2021</v>
      </c>
      <c r="B11005" s="1">
        <v>12</v>
      </c>
      <c r="C11005" s="1">
        <v>393806.41</v>
      </c>
      <c r="D11005" s="1">
        <v>413029.24</v>
      </c>
      <c r="E11005" s="1">
        <v>806835.65</v>
      </c>
    </row>
    <row r="11006" spans="1:5">
      <c r="A11006" s="1">
        <v>2021</v>
      </c>
      <c r="B11006" s="1">
        <v>13</v>
      </c>
      <c r="C11006" s="1">
        <v>394802.87</v>
      </c>
      <c r="D11006" s="1">
        <v>414295.31</v>
      </c>
      <c r="E11006" s="1">
        <v>809098.17</v>
      </c>
    </row>
    <row r="11007" spans="1:5">
      <c r="A11007" s="1">
        <v>2021</v>
      </c>
      <c r="B11007" s="1">
        <v>14</v>
      </c>
      <c r="C11007" s="1">
        <v>383380.41</v>
      </c>
      <c r="D11007" s="1">
        <v>403111.83</v>
      </c>
      <c r="E11007" s="1">
        <v>786492.23</v>
      </c>
    </row>
    <row r="11008" spans="1:5">
      <c r="A11008" s="1">
        <v>2021</v>
      </c>
      <c r="B11008" s="1">
        <v>15</v>
      </c>
      <c r="C11008" s="1">
        <v>374258.02</v>
      </c>
      <c r="D11008" s="1">
        <v>394603.28</v>
      </c>
      <c r="E11008" s="1">
        <v>768861.3</v>
      </c>
    </row>
    <row r="11009" spans="1:5">
      <c r="A11009" s="1">
        <v>2021</v>
      </c>
      <c r="B11009" s="1">
        <v>16</v>
      </c>
      <c r="C11009" s="1">
        <v>371083.53</v>
      </c>
      <c r="D11009" s="1">
        <v>392781.67</v>
      </c>
      <c r="E11009" s="1">
        <v>763865.2</v>
      </c>
    </row>
    <row r="11010" spans="1:5">
      <c r="A11010" s="1">
        <v>2021</v>
      </c>
      <c r="B11010" s="1">
        <v>17</v>
      </c>
      <c r="C11010" s="1">
        <v>368193.45</v>
      </c>
      <c r="D11010" s="1">
        <v>390864.04</v>
      </c>
      <c r="E11010" s="1">
        <v>759057.49</v>
      </c>
    </row>
    <row r="11011" spans="1:5">
      <c r="A11011" s="1">
        <v>2021</v>
      </c>
      <c r="B11011" s="1">
        <v>18</v>
      </c>
      <c r="C11011" s="1">
        <v>368686.63</v>
      </c>
      <c r="D11011" s="1">
        <v>388965.01</v>
      </c>
      <c r="E11011" s="1">
        <v>757651.64</v>
      </c>
    </row>
    <row r="11012" spans="1:5">
      <c r="A11012" s="1">
        <v>2021</v>
      </c>
      <c r="B11012" s="1">
        <v>19</v>
      </c>
      <c r="C11012" s="1">
        <v>375025.53</v>
      </c>
      <c r="D11012" s="1">
        <v>389826.8</v>
      </c>
      <c r="E11012" s="1">
        <v>764852.33</v>
      </c>
    </row>
    <row r="11013" spans="1:5">
      <c r="A11013" s="1">
        <v>2021</v>
      </c>
      <c r="B11013" s="1">
        <v>20</v>
      </c>
      <c r="C11013" s="1">
        <v>384590.13</v>
      </c>
      <c r="D11013" s="1">
        <v>396548.3</v>
      </c>
      <c r="E11013" s="1">
        <v>781138.43</v>
      </c>
    </row>
    <row r="11014" spans="1:5">
      <c r="A11014" s="1">
        <v>2021</v>
      </c>
      <c r="B11014" s="1">
        <v>21</v>
      </c>
      <c r="C11014" s="1">
        <v>391345.2</v>
      </c>
      <c r="D11014" s="1">
        <v>402125.48</v>
      </c>
      <c r="E11014" s="1">
        <v>793470.68</v>
      </c>
    </row>
    <row r="11015" spans="1:5">
      <c r="A11015" s="1">
        <v>2021</v>
      </c>
      <c r="B11015" s="1">
        <v>22</v>
      </c>
      <c r="C11015" s="1">
        <v>403098.16</v>
      </c>
      <c r="D11015" s="1">
        <v>409004.81</v>
      </c>
      <c r="E11015" s="1">
        <v>812102.97</v>
      </c>
    </row>
    <row r="11016" spans="1:5">
      <c r="A11016" s="1">
        <v>2021</v>
      </c>
      <c r="B11016" s="1">
        <v>23</v>
      </c>
      <c r="C11016" s="1">
        <v>415298.71</v>
      </c>
      <c r="D11016" s="1">
        <v>414938.27</v>
      </c>
      <c r="E11016" s="1">
        <v>830236.99</v>
      </c>
    </row>
    <row r="11017" spans="1:5">
      <c r="A11017" s="1">
        <v>2021</v>
      </c>
      <c r="B11017" s="1">
        <v>24</v>
      </c>
      <c r="C11017" s="1">
        <v>424811.61</v>
      </c>
      <c r="D11017" s="1">
        <v>420673.15</v>
      </c>
      <c r="E11017" s="1">
        <v>845484.75</v>
      </c>
    </row>
    <row r="11018" spans="1:5">
      <c r="A11018" s="1">
        <v>2021</v>
      </c>
      <c r="B11018" s="1">
        <v>25</v>
      </c>
      <c r="C11018" s="1">
        <v>420171.32</v>
      </c>
      <c r="D11018" s="1">
        <v>413117.4</v>
      </c>
      <c r="E11018" s="1">
        <v>833288.71</v>
      </c>
    </row>
    <row r="11019" spans="1:5">
      <c r="A11019" s="1">
        <v>2021</v>
      </c>
      <c r="B11019" s="1">
        <v>26</v>
      </c>
      <c r="C11019" s="1">
        <v>430543.29</v>
      </c>
      <c r="D11019" s="1">
        <v>418733.65</v>
      </c>
      <c r="E11019" s="1">
        <v>849276.94</v>
      </c>
    </row>
    <row r="11020" spans="1:5">
      <c r="A11020" s="1">
        <v>2021</v>
      </c>
      <c r="B11020" s="1">
        <v>27</v>
      </c>
      <c r="C11020" s="1">
        <v>445691.05</v>
      </c>
      <c r="D11020" s="1">
        <v>428303.39</v>
      </c>
      <c r="E11020" s="1">
        <v>873994.44</v>
      </c>
    </row>
    <row r="11021" spans="1:5">
      <c r="A11021" s="1">
        <v>2021</v>
      </c>
      <c r="B11021" s="1">
        <v>28</v>
      </c>
      <c r="C11021" s="1">
        <v>451424</v>
      </c>
      <c r="D11021" s="1">
        <v>429964.28</v>
      </c>
      <c r="E11021" s="1">
        <v>881388.28</v>
      </c>
    </row>
    <row r="11022" spans="1:5">
      <c r="A11022" s="1">
        <v>2021</v>
      </c>
      <c r="B11022" s="1">
        <v>29</v>
      </c>
      <c r="C11022" s="1">
        <v>467927.7</v>
      </c>
      <c r="D11022" s="1">
        <v>443895.18</v>
      </c>
      <c r="E11022" s="1">
        <v>911822.88</v>
      </c>
    </row>
    <row r="11023" spans="1:5">
      <c r="A11023" s="1">
        <v>2021</v>
      </c>
      <c r="B11023" s="1">
        <v>30</v>
      </c>
      <c r="C11023" s="1">
        <v>476382.4</v>
      </c>
      <c r="D11023" s="1">
        <v>450522.61</v>
      </c>
      <c r="E11023" s="1">
        <v>926905.01</v>
      </c>
    </row>
    <row r="11024" spans="1:5">
      <c r="A11024" s="1">
        <v>2021</v>
      </c>
      <c r="B11024" s="1">
        <v>31</v>
      </c>
      <c r="C11024" s="1">
        <v>475698.52</v>
      </c>
      <c r="D11024" s="1">
        <v>447946.61</v>
      </c>
      <c r="E11024" s="1">
        <v>923645.13</v>
      </c>
    </row>
    <row r="11025" spans="1:5">
      <c r="A11025" s="1">
        <v>2021</v>
      </c>
      <c r="B11025" s="1">
        <v>32</v>
      </c>
      <c r="C11025" s="1">
        <v>477555.20000000001</v>
      </c>
      <c r="D11025" s="1">
        <v>447301.47</v>
      </c>
      <c r="E11025" s="1">
        <v>924856.67</v>
      </c>
    </row>
    <row r="11026" spans="1:5">
      <c r="A11026" s="1">
        <v>2021</v>
      </c>
      <c r="B11026" s="1">
        <v>33</v>
      </c>
      <c r="C11026" s="1">
        <v>483781.28</v>
      </c>
      <c r="D11026" s="1">
        <v>450479.2</v>
      </c>
      <c r="E11026" s="1">
        <v>934260.49</v>
      </c>
    </row>
    <row r="11027" spans="1:5">
      <c r="A11027" s="1">
        <v>2021</v>
      </c>
      <c r="B11027" s="1">
        <v>34</v>
      </c>
      <c r="C11027" s="1">
        <v>476268.72</v>
      </c>
      <c r="D11027" s="1">
        <v>443676.08</v>
      </c>
      <c r="E11027" s="1">
        <v>919944.81</v>
      </c>
    </row>
    <row r="11028" spans="1:5">
      <c r="A11028" s="1">
        <v>2021</v>
      </c>
      <c r="B11028" s="1">
        <v>35</v>
      </c>
      <c r="C11028" s="1">
        <v>470783.76</v>
      </c>
      <c r="D11028" s="1">
        <v>441331.54</v>
      </c>
      <c r="E11028" s="1">
        <v>912115.29</v>
      </c>
    </row>
    <row r="11029" spans="1:5">
      <c r="A11029" s="1">
        <v>2021</v>
      </c>
      <c r="B11029" s="1">
        <v>36</v>
      </c>
      <c r="C11029" s="1">
        <v>468604.78</v>
      </c>
      <c r="D11029" s="1">
        <v>440851.4</v>
      </c>
      <c r="E11029" s="1">
        <v>909456.18</v>
      </c>
    </row>
    <row r="11030" spans="1:5">
      <c r="A11030" s="1">
        <v>2021</v>
      </c>
      <c r="B11030" s="1">
        <v>37</v>
      </c>
      <c r="C11030" s="1">
        <v>456129.32</v>
      </c>
      <c r="D11030" s="1">
        <v>429304.69</v>
      </c>
      <c r="E11030" s="1">
        <v>885434.01</v>
      </c>
    </row>
    <row r="11031" spans="1:5">
      <c r="A11031" s="1">
        <v>2021</v>
      </c>
      <c r="B11031" s="1">
        <v>38</v>
      </c>
      <c r="C11031" s="1">
        <v>454972.17</v>
      </c>
      <c r="D11031" s="1">
        <v>428986.02</v>
      </c>
      <c r="E11031" s="1">
        <v>883958.19</v>
      </c>
    </row>
    <row r="11032" spans="1:5">
      <c r="A11032" s="1">
        <v>2021</v>
      </c>
      <c r="B11032" s="1">
        <v>39</v>
      </c>
      <c r="C11032" s="1">
        <v>453485.06</v>
      </c>
      <c r="D11032" s="1">
        <v>429110.07</v>
      </c>
      <c r="E11032" s="1">
        <v>882595.14</v>
      </c>
    </row>
    <row r="11033" spans="1:5">
      <c r="A11033" s="1">
        <v>2021</v>
      </c>
      <c r="B11033" s="1">
        <v>40</v>
      </c>
      <c r="C11033" s="1">
        <v>456173.86</v>
      </c>
      <c r="D11033" s="1">
        <v>432950.51</v>
      </c>
      <c r="E11033" s="1">
        <v>889124.37</v>
      </c>
    </row>
    <row r="11034" spans="1:5">
      <c r="A11034" s="1">
        <v>2021</v>
      </c>
      <c r="B11034" s="1">
        <v>41</v>
      </c>
      <c r="C11034" s="1">
        <v>452786.7</v>
      </c>
      <c r="D11034" s="1">
        <v>431924.26</v>
      </c>
      <c r="E11034" s="1">
        <v>884710.96</v>
      </c>
    </row>
    <row r="11035" spans="1:5">
      <c r="A11035" s="1">
        <v>2021</v>
      </c>
      <c r="B11035" s="1">
        <v>42</v>
      </c>
      <c r="C11035" s="1">
        <v>438423.37</v>
      </c>
      <c r="D11035" s="1">
        <v>420591.45</v>
      </c>
      <c r="E11035" s="1">
        <v>859014.81</v>
      </c>
    </row>
    <row r="11036" spans="1:5">
      <c r="A11036" s="1">
        <v>2021</v>
      </c>
      <c r="B11036" s="1">
        <v>43</v>
      </c>
      <c r="C11036" s="1">
        <v>409340.76</v>
      </c>
      <c r="D11036" s="1">
        <v>394421.86</v>
      </c>
      <c r="E11036" s="1">
        <v>803762.62</v>
      </c>
    </row>
    <row r="11037" spans="1:5">
      <c r="A11037" s="1">
        <v>2021</v>
      </c>
      <c r="B11037" s="1">
        <v>44</v>
      </c>
      <c r="C11037" s="1">
        <v>399281.62</v>
      </c>
      <c r="D11037" s="1">
        <v>386092.79</v>
      </c>
      <c r="E11037" s="1">
        <v>785374.41</v>
      </c>
    </row>
    <row r="11038" spans="1:5">
      <c r="A11038" s="1">
        <v>2021</v>
      </c>
      <c r="B11038" s="1">
        <v>45</v>
      </c>
      <c r="C11038" s="1">
        <v>407458.25</v>
      </c>
      <c r="D11038" s="1">
        <v>394897.83</v>
      </c>
      <c r="E11038" s="1">
        <v>802356.08</v>
      </c>
    </row>
    <row r="11039" spans="1:5">
      <c r="A11039" s="1">
        <v>2021</v>
      </c>
      <c r="B11039" s="1">
        <v>46</v>
      </c>
      <c r="C11039" s="1">
        <v>416021.48</v>
      </c>
      <c r="D11039" s="1">
        <v>403590.56</v>
      </c>
      <c r="E11039" s="1">
        <v>819612.05</v>
      </c>
    </row>
    <row r="11040" spans="1:5">
      <c r="A11040" s="1">
        <v>2021</v>
      </c>
      <c r="B11040" s="1">
        <v>47</v>
      </c>
      <c r="C11040" s="1">
        <v>423507.77</v>
      </c>
      <c r="D11040" s="1">
        <v>411003.37</v>
      </c>
      <c r="E11040" s="1">
        <v>834511.13</v>
      </c>
    </row>
    <row r="11041" spans="1:5">
      <c r="A11041" s="1">
        <v>2021</v>
      </c>
      <c r="B11041" s="1">
        <v>48</v>
      </c>
      <c r="C11041" s="1">
        <v>439312</v>
      </c>
      <c r="D11041" s="1">
        <v>426397.71</v>
      </c>
      <c r="E11041" s="1">
        <v>865709.7</v>
      </c>
    </row>
    <row r="11042" spans="1:5">
      <c r="A11042" s="1">
        <v>2021</v>
      </c>
      <c r="B11042" s="1">
        <v>49</v>
      </c>
      <c r="C11042" s="1">
        <v>454900.2</v>
      </c>
      <c r="D11042" s="1">
        <v>440124.37</v>
      </c>
      <c r="E11042" s="1">
        <v>895024.57</v>
      </c>
    </row>
    <row r="11043" spans="1:5">
      <c r="A11043" s="1">
        <v>2021</v>
      </c>
      <c r="B11043" s="1">
        <v>50</v>
      </c>
      <c r="C11043" s="1">
        <v>472648.69</v>
      </c>
      <c r="D11043" s="1">
        <v>455429.92</v>
      </c>
      <c r="E11043" s="1">
        <v>928078.61</v>
      </c>
    </row>
    <row r="11044" spans="1:5">
      <c r="A11044" s="1">
        <v>2021</v>
      </c>
      <c r="B11044" s="1">
        <v>51</v>
      </c>
      <c r="C11044" s="1">
        <v>464489.25</v>
      </c>
      <c r="D11044" s="1">
        <v>447434.89</v>
      </c>
      <c r="E11044" s="1">
        <v>911924.14</v>
      </c>
    </row>
    <row r="11045" spans="1:5">
      <c r="A11045" s="1">
        <v>2021</v>
      </c>
      <c r="B11045" s="1">
        <v>52</v>
      </c>
      <c r="C11045" s="1">
        <v>474764.06</v>
      </c>
      <c r="D11045" s="1">
        <v>457944.15</v>
      </c>
      <c r="E11045" s="1">
        <v>932708.2</v>
      </c>
    </row>
    <row r="11046" spans="1:5">
      <c r="A11046" s="1">
        <v>2021</v>
      </c>
      <c r="B11046" s="1">
        <v>53</v>
      </c>
      <c r="C11046" s="1">
        <v>473563.1</v>
      </c>
      <c r="D11046" s="1">
        <v>457329.06</v>
      </c>
      <c r="E11046" s="1">
        <v>930892.16</v>
      </c>
    </row>
    <row r="11047" spans="1:5">
      <c r="A11047" s="1">
        <v>2021</v>
      </c>
      <c r="B11047" s="1">
        <v>54</v>
      </c>
      <c r="C11047" s="1">
        <v>477512.96000000002</v>
      </c>
      <c r="D11047" s="1">
        <v>461461.63</v>
      </c>
      <c r="E11047" s="1">
        <v>938974.58</v>
      </c>
    </row>
    <row r="11048" spans="1:5">
      <c r="A11048" s="1">
        <v>2021</v>
      </c>
      <c r="B11048" s="1">
        <v>55</v>
      </c>
      <c r="C11048" s="1">
        <v>475572.07</v>
      </c>
      <c r="D11048" s="1">
        <v>458450.3</v>
      </c>
      <c r="E11048" s="1">
        <v>934022.37</v>
      </c>
    </row>
    <row r="11049" spans="1:5">
      <c r="A11049" s="1">
        <v>2021</v>
      </c>
      <c r="B11049" s="1">
        <v>56</v>
      </c>
      <c r="C11049" s="1">
        <v>475993.01</v>
      </c>
      <c r="D11049" s="1">
        <v>458005.96</v>
      </c>
      <c r="E11049" s="1">
        <v>933998.97</v>
      </c>
    </row>
    <row r="11050" spans="1:5">
      <c r="A11050" s="1">
        <v>2021</v>
      </c>
      <c r="B11050" s="1">
        <v>57</v>
      </c>
      <c r="C11050" s="1">
        <v>469302.39</v>
      </c>
      <c r="D11050" s="1">
        <v>451441.27</v>
      </c>
      <c r="E11050" s="1">
        <v>920743.66</v>
      </c>
    </row>
    <row r="11051" spans="1:5">
      <c r="A11051" s="1">
        <v>2021</v>
      </c>
      <c r="B11051" s="1">
        <v>58</v>
      </c>
      <c r="C11051" s="1">
        <v>460771.68</v>
      </c>
      <c r="D11051" s="1">
        <v>443759.99</v>
      </c>
      <c r="E11051" s="1">
        <v>904531.68</v>
      </c>
    </row>
    <row r="11052" spans="1:5">
      <c r="A11052" s="1">
        <v>2021</v>
      </c>
      <c r="B11052" s="1">
        <v>59</v>
      </c>
      <c r="C11052" s="1">
        <v>448332.73</v>
      </c>
      <c r="D11052" s="1">
        <v>432885.79</v>
      </c>
      <c r="E11052" s="1">
        <v>881218.52</v>
      </c>
    </row>
    <row r="11053" spans="1:5">
      <c r="A11053" s="1">
        <v>2021</v>
      </c>
      <c r="B11053" s="1">
        <v>60</v>
      </c>
      <c r="C11053" s="1">
        <v>431392.35</v>
      </c>
      <c r="D11053" s="1">
        <v>417804.67</v>
      </c>
      <c r="E11053" s="1">
        <v>849197.02</v>
      </c>
    </row>
    <row r="11054" spans="1:5">
      <c r="A11054" s="1">
        <v>2021</v>
      </c>
      <c r="B11054" s="1">
        <v>61</v>
      </c>
      <c r="C11054" s="1">
        <v>411981.89</v>
      </c>
      <c r="D11054" s="1">
        <v>398842.73</v>
      </c>
      <c r="E11054" s="1">
        <v>810824.62</v>
      </c>
    </row>
    <row r="11055" spans="1:5">
      <c r="A11055" s="1">
        <v>2021</v>
      </c>
      <c r="B11055" s="1">
        <v>62</v>
      </c>
      <c r="C11055" s="1">
        <v>405432.9</v>
      </c>
      <c r="D11055" s="1">
        <v>391453.24</v>
      </c>
      <c r="E11055" s="1">
        <v>796886.14</v>
      </c>
    </row>
    <row r="11056" spans="1:5">
      <c r="A11056" s="1">
        <v>2021</v>
      </c>
      <c r="B11056" s="1">
        <v>63</v>
      </c>
      <c r="C11056" s="1">
        <v>391135.94</v>
      </c>
      <c r="D11056" s="1">
        <v>376431.56</v>
      </c>
      <c r="E11056" s="1">
        <v>767567.5</v>
      </c>
    </row>
    <row r="11057" spans="1:5">
      <c r="A11057" s="1">
        <v>2021</v>
      </c>
      <c r="B11057" s="1">
        <v>64</v>
      </c>
      <c r="C11057" s="1">
        <v>375849.69</v>
      </c>
      <c r="D11057" s="1">
        <v>360446.4</v>
      </c>
      <c r="E11057" s="1">
        <v>736296.1</v>
      </c>
    </row>
    <row r="11058" spans="1:5">
      <c r="A11058" s="1">
        <v>2021</v>
      </c>
      <c r="B11058" s="1">
        <v>65</v>
      </c>
      <c r="C11058" s="1">
        <v>362749.37</v>
      </c>
      <c r="D11058" s="1">
        <v>346410.69</v>
      </c>
      <c r="E11058" s="1">
        <v>709160.06</v>
      </c>
    </row>
    <row r="11059" spans="1:5">
      <c r="A11059" s="1">
        <v>2021</v>
      </c>
      <c r="B11059" s="1">
        <v>66</v>
      </c>
      <c r="C11059" s="1">
        <v>349641.89</v>
      </c>
      <c r="D11059" s="1">
        <v>331476.53000000003</v>
      </c>
      <c r="E11059" s="1">
        <v>681118.42</v>
      </c>
    </row>
    <row r="11060" spans="1:5">
      <c r="A11060" s="1">
        <v>2021</v>
      </c>
      <c r="B11060" s="1">
        <v>67</v>
      </c>
      <c r="C11060" s="1">
        <v>347083.8</v>
      </c>
      <c r="D11060" s="1">
        <v>326881.46999999997</v>
      </c>
      <c r="E11060" s="1">
        <v>673965.27</v>
      </c>
    </row>
    <row r="11061" spans="1:5">
      <c r="A11061" s="1">
        <v>2021</v>
      </c>
      <c r="B11061" s="1">
        <v>68</v>
      </c>
      <c r="C11061" s="1">
        <v>340399.02</v>
      </c>
      <c r="D11061" s="1">
        <v>319041.75</v>
      </c>
      <c r="E11061" s="1">
        <v>659440.77</v>
      </c>
    </row>
    <row r="11062" spans="1:5">
      <c r="A11062" s="1">
        <v>2021</v>
      </c>
      <c r="B11062" s="1">
        <v>69</v>
      </c>
      <c r="C11062" s="1">
        <v>331959.67</v>
      </c>
      <c r="D11062" s="1">
        <v>308677.53999999998</v>
      </c>
      <c r="E11062" s="1">
        <v>640637.22</v>
      </c>
    </row>
    <row r="11063" spans="1:5">
      <c r="A11063" s="1">
        <v>2021</v>
      </c>
      <c r="B11063" s="1">
        <v>70</v>
      </c>
      <c r="C11063" s="1">
        <v>333157.03000000003</v>
      </c>
      <c r="D11063" s="1">
        <v>307456.09000000003</v>
      </c>
      <c r="E11063" s="1">
        <v>640613.12</v>
      </c>
    </row>
    <row r="11064" spans="1:5">
      <c r="A11064" s="1">
        <v>2021</v>
      </c>
      <c r="B11064" s="1">
        <v>71</v>
      </c>
      <c r="C11064" s="1">
        <v>336445.32</v>
      </c>
      <c r="D11064" s="1">
        <v>308480.34000000003</v>
      </c>
      <c r="E11064" s="1">
        <v>644925.67000000004</v>
      </c>
    </row>
    <row r="11065" spans="1:5">
      <c r="A11065" s="1">
        <v>2021</v>
      </c>
      <c r="B11065" s="1">
        <v>72</v>
      </c>
      <c r="C11065" s="1">
        <v>343889.28</v>
      </c>
      <c r="D11065" s="1">
        <v>313439.03999999998</v>
      </c>
      <c r="E11065" s="1">
        <v>657328.32999999996</v>
      </c>
    </row>
    <row r="11066" spans="1:5">
      <c r="A11066" s="1">
        <v>2021</v>
      </c>
      <c r="B11066" s="1">
        <v>73</v>
      </c>
      <c r="C11066" s="1">
        <v>356485.8</v>
      </c>
      <c r="D11066" s="1">
        <v>323150.84999999998</v>
      </c>
      <c r="E11066" s="1">
        <v>679636.65</v>
      </c>
    </row>
    <row r="11067" spans="1:5">
      <c r="A11067" s="1">
        <v>2021</v>
      </c>
      <c r="B11067" s="1">
        <v>74</v>
      </c>
      <c r="C11067" s="1">
        <v>371824.99</v>
      </c>
      <c r="D11067" s="1">
        <v>334698.89</v>
      </c>
      <c r="E11067" s="1">
        <v>706523.88</v>
      </c>
    </row>
    <row r="11068" spans="1:5">
      <c r="A11068" s="1">
        <v>2021</v>
      </c>
      <c r="B11068" s="1">
        <v>75</v>
      </c>
      <c r="C11068" s="1">
        <v>303739.08</v>
      </c>
      <c r="D11068" s="1">
        <v>270636.94</v>
      </c>
      <c r="E11068" s="1">
        <v>574376.03</v>
      </c>
    </row>
    <row r="11069" spans="1:5">
      <c r="A11069" s="1">
        <v>2021</v>
      </c>
      <c r="B11069" s="1">
        <v>76</v>
      </c>
      <c r="C11069" s="1">
        <v>284644.40999999997</v>
      </c>
      <c r="D11069" s="1">
        <v>250617.47</v>
      </c>
      <c r="E11069" s="1">
        <v>535261.88</v>
      </c>
    </row>
    <row r="11070" spans="1:5">
      <c r="A11070" s="1">
        <v>2021</v>
      </c>
      <c r="B11070" s="1">
        <v>77</v>
      </c>
      <c r="C11070" s="1">
        <v>271847.01</v>
      </c>
      <c r="D11070" s="1">
        <v>236385.08</v>
      </c>
      <c r="E11070" s="1">
        <v>508232.09</v>
      </c>
    </row>
    <row r="11071" spans="1:5">
      <c r="A11071" s="1">
        <v>2021</v>
      </c>
      <c r="B11071" s="1">
        <v>78</v>
      </c>
      <c r="C11071" s="1">
        <v>256308.73</v>
      </c>
      <c r="D11071" s="1">
        <v>218641.47</v>
      </c>
      <c r="E11071" s="1">
        <v>474950.2</v>
      </c>
    </row>
    <row r="11072" spans="1:5">
      <c r="A11072" s="1">
        <v>2021</v>
      </c>
      <c r="B11072" s="1">
        <v>79</v>
      </c>
      <c r="C11072" s="1">
        <v>227336.76</v>
      </c>
      <c r="D11072" s="1">
        <v>189331.44</v>
      </c>
      <c r="E11072" s="1">
        <v>416668.19</v>
      </c>
    </row>
    <row r="11073" spans="1:5">
      <c r="A11073" s="1">
        <v>2021</v>
      </c>
      <c r="B11073" s="1">
        <v>80</v>
      </c>
      <c r="C11073" s="1">
        <v>204541.08</v>
      </c>
      <c r="D11073" s="1">
        <v>166519.66</v>
      </c>
      <c r="E11073" s="1">
        <v>371060.74</v>
      </c>
    </row>
    <row r="11074" spans="1:5">
      <c r="A11074" s="1">
        <v>2021</v>
      </c>
      <c r="B11074" s="1">
        <v>81</v>
      </c>
      <c r="C11074" s="1">
        <v>201483.48</v>
      </c>
      <c r="D11074" s="1">
        <v>160867.06</v>
      </c>
      <c r="E11074" s="1">
        <v>362350.54</v>
      </c>
    </row>
    <row r="11075" spans="1:5">
      <c r="A11075" s="1">
        <v>2021</v>
      </c>
      <c r="B11075" s="1">
        <v>82</v>
      </c>
      <c r="C11075" s="1">
        <v>195259.58</v>
      </c>
      <c r="D11075" s="1">
        <v>152967.76999999999</v>
      </c>
      <c r="E11075" s="1">
        <v>348227.34</v>
      </c>
    </row>
    <row r="11076" spans="1:5">
      <c r="A11076" s="1">
        <v>2021</v>
      </c>
      <c r="B11076" s="1">
        <v>83</v>
      </c>
      <c r="C11076" s="1">
        <v>185291.98</v>
      </c>
      <c r="D11076" s="1">
        <v>141882.51999999999</v>
      </c>
      <c r="E11076" s="1">
        <v>327174.5</v>
      </c>
    </row>
    <row r="11077" spans="1:5">
      <c r="A11077" s="1">
        <v>2021</v>
      </c>
      <c r="B11077" s="1">
        <v>84</v>
      </c>
      <c r="C11077" s="1">
        <v>169901.92</v>
      </c>
      <c r="D11077" s="1">
        <v>126276.22</v>
      </c>
      <c r="E11077" s="1">
        <v>296178.13</v>
      </c>
    </row>
    <row r="11078" spans="1:5">
      <c r="A11078" s="1">
        <v>2021</v>
      </c>
      <c r="B11078" s="1">
        <v>85</v>
      </c>
      <c r="C11078" s="1">
        <v>155081.22</v>
      </c>
      <c r="D11078" s="1">
        <v>111655.96</v>
      </c>
      <c r="E11078" s="1">
        <v>266737.18</v>
      </c>
    </row>
    <row r="11079" spans="1:5">
      <c r="A11079" s="1">
        <v>2021</v>
      </c>
      <c r="B11079" s="1">
        <v>86</v>
      </c>
      <c r="C11079" s="1">
        <v>139728.78</v>
      </c>
      <c r="D11079" s="1">
        <v>97195.18</v>
      </c>
      <c r="E11079" s="1">
        <v>236923.97</v>
      </c>
    </row>
    <row r="11080" spans="1:5">
      <c r="A11080" s="1">
        <v>2021</v>
      </c>
      <c r="B11080" s="1">
        <v>87</v>
      </c>
      <c r="C11080" s="1">
        <v>124438.54</v>
      </c>
      <c r="D11080" s="1">
        <v>83284.81</v>
      </c>
      <c r="E11080" s="1">
        <v>207723.35</v>
      </c>
    </row>
    <row r="11081" spans="1:5">
      <c r="A11081" s="1">
        <v>2021</v>
      </c>
      <c r="B11081" s="1">
        <v>88</v>
      </c>
      <c r="C11081" s="1">
        <v>110591</v>
      </c>
      <c r="D11081" s="1">
        <v>71143.990000000005</v>
      </c>
      <c r="E11081" s="1">
        <v>181734.99</v>
      </c>
    </row>
    <row r="11082" spans="1:5">
      <c r="A11082" s="1">
        <v>2021</v>
      </c>
      <c r="B11082" s="1">
        <v>89</v>
      </c>
      <c r="C11082" s="1">
        <v>98085.86</v>
      </c>
      <c r="D11082" s="1">
        <v>60457.37</v>
      </c>
      <c r="E11082" s="1">
        <v>158543.22</v>
      </c>
    </row>
    <row r="11083" spans="1:5">
      <c r="A11083" s="1">
        <v>2021</v>
      </c>
      <c r="B11083" s="1">
        <v>90</v>
      </c>
      <c r="C11083" s="1">
        <v>86021.11</v>
      </c>
      <c r="D11083" s="1">
        <v>49869.32</v>
      </c>
      <c r="E11083" s="1">
        <v>135890.43</v>
      </c>
    </row>
    <row r="11084" spans="1:5">
      <c r="A11084" s="1">
        <v>2021</v>
      </c>
      <c r="B11084" s="1">
        <v>91</v>
      </c>
      <c r="C11084" s="1">
        <v>72802.81</v>
      </c>
      <c r="D11084" s="1">
        <v>39475.5</v>
      </c>
      <c r="E11084" s="1">
        <v>112278.31</v>
      </c>
    </row>
    <row r="11085" spans="1:5">
      <c r="A11085" s="1">
        <v>2021</v>
      </c>
      <c r="B11085" s="1">
        <v>92</v>
      </c>
      <c r="C11085" s="1">
        <v>59805.48</v>
      </c>
      <c r="D11085" s="1">
        <v>30275.83</v>
      </c>
      <c r="E11085" s="1">
        <v>90081.31</v>
      </c>
    </row>
    <row r="11086" spans="1:5">
      <c r="A11086" s="1">
        <v>2021</v>
      </c>
      <c r="B11086" s="1">
        <v>93</v>
      </c>
      <c r="C11086" s="1">
        <v>47958.23</v>
      </c>
      <c r="D11086" s="1">
        <v>22596.65</v>
      </c>
      <c r="E11086" s="1">
        <v>70554.880000000005</v>
      </c>
    </row>
    <row r="11087" spans="1:5">
      <c r="A11087" s="1">
        <v>2021</v>
      </c>
      <c r="B11087" s="1">
        <v>94</v>
      </c>
      <c r="C11087" s="1">
        <v>37919.71</v>
      </c>
      <c r="D11087" s="1">
        <v>16609.849999999999</v>
      </c>
      <c r="E11087" s="1">
        <v>54529.57</v>
      </c>
    </row>
    <row r="11088" spans="1:5">
      <c r="A11088" s="1">
        <v>2021</v>
      </c>
      <c r="B11088" s="1">
        <v>95</v>
      </c>
      <c r="C11088" s="1">
        <v>29461.119999999999</v>
      </c>
      <c r="D11088" s="1">
        <v>11919.19</v>
      </c>
      <c r="E11088" s="1">
        <v>41380.31</v>
      </c>
    </row>
    <row r="11089" spans="1:5">
      <c r="A11089" s="1">
        <v>2021</v>
      </c>
      <c r="B11089" s="1">
        <v>96</v>
      </c>
      <c r="C11089" s="1">
        <v>22048.97</v>
      </c>
      <c r="D11089" s="1">
        <v>8208.3799999999992</v>
      </c>
      <c r="E11089" s="1">
        <v>30257.34</v>
      </c>
    </row>
    <row r="11090" spans="1:5">
      <c r="A11090" s="1">
        <v>2021</v>
      </c>
      <c r="B11090" s="1">
        <v>97</v>
      </c>
      <c r="C11090" s="1">
        <v>16258.5</v>
      </c>
      <c r="D11090" s="1">
        <v>5473.96</v>
      </c>
      <c r="E11090" s="1">
        <v>21732.46</v>
      </c>
    </row>
    <row r="11091" spans="1:5">
      <c r="A11091" s="1">
        <v>2021</v>
      </c>
      <c r="B11091" s="1">
        <v>98</v>
      </c>
      <c r="C11091" s="1">
        <v>11685.57</v>
      </c>
      <c r="D11091" s="1">
        <v>3534.57</v>
      </c>
      <c r="E11091" s="1">
        <v>15220.14</v>
      </c>
    </row>
    <row r="11092" spans="1:5">
      <c r="A11092" s="1">
        <v>2021</v>
      </c>
      <c r="B11092" s="1">
        <v>99</v>
      </c>
      <c r="C11092" s="1">
        <v>8267.36</v>
      </c>
      <c r="D11092" s="1">
        <v>2254.79</v>
      </c>
      <c r="E11092" s="1">
        <v>10522.15</v>
      </c>
    </row>
    <row r="11093" spans="1:5">
      <c r="A11093" s="1">
        <v>2021</v>
      </c>
      <c r="B11093" s="1">
        <v>100</v>
      </c>
      <c r="C11093" s="1">
        <v>5826.97</v>
      </c>
      <c r="D11093" s="1">
        <v>1413.38</v>
      </c>
      <c r="E11093" s="1">
        <v>7240.35</v>
      </c>
    </row>
    <row r="11094" spans="1:5">
      <c r="A11094" s="1">
        <v>2021</v>
      </c>
      <c r="B11094" s="1">
        <v>101</v>
      </c>
      <c r="C11094" s="1">
        <v>3415.29</v>
      </c>
      <c r="D11094" s="1">
        <v>749.75</v>
      </c>
      <c r="E11094" s="1">
        <v>4165.04</v>
      </c>
    </row>
    <row r="11095" spans="1:5">
      <c r="A11095" s="1">
        <v>2021</v>
      </c>
      <c r="B11095" s="1">
        <v>102</v>
      </c>
      <c r="C11095" s="1">
        <v>1644.07</v>
      </c>
      <c r="D11095" s="1">
        <v>318.26</v>
      </c>
      <c r="E11095" s="1">
        <v>1962.33</v>
      </c>
    </row>
    <row r="11096" spans="1:5">
      <c r="A11096" s="1">
        <v>2021</v>
      </c>
      <c r="B11096" s="1">
        <v>103</v>
      </c>
      <c r="C11096" s="1">
        <v>891.12</v>
      </c>
      <c r="D11096" s="1">
        <v>150.65</v>
      </c>
      <c r="E11096" s="1">
        <v>1041.77</v>
      </c>
    </row>
    <row r="11097" spans="1:5">
      <c r="A11097" s="1">
        <v>2021</v>
      </c>
      <c r="B11097" s="1">
        <v>104</v>
      </c>
      <c r="C11097" s="1">
        <v>529.14</v>
      </c>
      <c r="D11097" s="1">
        <v>75.650000000000006</v>
      </c>
      <c r="E11097" s="1">
        <v>604.79</v>
      </c>
    </row>
    <row r="11098" spans="1:5">
      <c r="A11098" s="1">
        <v>2021</v>
      </c>
      <c r="B11098" s="1">
        <v>105</v>
      </c>
      <c r="C11098" s="1">
        <v>295.66000000000003</v>
      </c>
      <c r="D11098" s="1">
        <v>36.76</v>
      </c>
      <c r="E11098" s="1">
        <v>332.42</v>
      </c>
    </row>
    <row r="11099" spans="1:5">
      <c r="A11099" s="1">
        <v>2021</v>
      </c>
      <c r="B11099" s="1">
        <v>106</v>
      </c>
      <c r="C11099" s="1">
        <v>150.66999999999999</v>
      </c>
      <c r="D11099" s="1">
        <v>16.96</v>
      </c>
      <c r="E11099" s="1">
        <v>167.62</v>
      </c>
    </row>
    <row r="11100" spans="1:5">
      <c r="A11100" s="1">
        <v>2021</v>
      </c>
      <c r="B11100" s="1">
        <v>107</v>
      </c>
      <c r="C11100" s="1">
        <v>75.34</v>
      </c>
      <c r="D11100" s="1">
        <v>7.15</v>
      </c>
      <c r="E11100" s="1">
        <v>82.49</v>
      </c>
    </row>
    <row r="11101" spans="1:5">
      <c r="A11101" s="1">
        <v>2021</v>
      </c>
      <c r="B11101" s="1">
        <v>108</v>
      </c>
      <c r="C11101" s="1">
        <v>35.11</v>
      </c>
      <c r="D11101" s="1">
        <v>2.61</v>
      </c>
      <c r="E11101" s="1">
        <v>37.72</v>
      </c>
    </row>
    <row r="11102" spans="1:5">
      <c r="A11102" s="1">
        <v>2021</v>
      </c>
      <c r="B11102" s="1">
        <v>109</v>
      </c>
      <c r="C11102" s="1">
        <v>15.41</v>
      </c>
      <c r="D11102" s="1">
        <v>0.77</v>
      </c>
      <c r="E11102" s="1">
        <v>16.18</v>
      </c>
    </row>
    <row r="11103" spans="1:5">
      <c r="A11103" s="1">
        <v>2021</v>
      </c>
      <c r="B11103" s="1" t="s">
        <v>121</v>
      </c>
      <c r="C11103" s="1">
        <v>9.14</v>
      </c>
      <c r="D11103" s="1">
        <v>0.16</v>
      </c>
      <c r="E11103" s="1">
        <v>9.3000000000000007</v>
      </c>
    </row>
    <row r="11104" spans="1:5">
      <c r="A11104" s="1">
        <v>2022</v>
      </c>
      <c r="B11104" s="1">
        <v>0</v>
      </c>
      <c r="C11104" s="1">
        <v>335204.83</v>
      </c>
      <c r="D11104" s="1">
        <v>352168.76</v>
      </c>
      <c r="E11104" s="1">
        <v>687373.59</v>
      </c>
    </row>
    <row r="11105" spans="1:5">
      <c r="A11105" s="1">
        <v>2022</v>
      </c>
      <c r="B11105" s="1">
        <v>1</v>
      </c>
      <c r="C11105" s="1">
        <v>338519.49</v>
      </c>
      <c r="D11105" s="1">
        <v>354973.2</v>
      </c>
      <c r="E11105" s="1">
        <v>693492.69</v>
      </c>
    </row>
    <row r="11106" spans="1:5">
      <c r="A11106" s="1">
        <v>2022</v>
      </c>
      <c r="B11106" s="1">
        <v>2</v>
      </c>
      <c r="C11106" s="1">
        <v>349433.32</v>
      </c>
      <c r="D11106" s="1">
        <v>366434.35</v>
      </c>
      <c r="E11106" s="1">
        <v>715867.67</v>
      </c>
    </row>
    <row r="11107" spans="1:5">
      <c r="A11107" s="1">
        <v>2022</v>
      </c>
      <c r="B11107" s="1">
        <v>3</v>
      </c>
      <c r="C11107" s="1">
        <v>357711.86</v>
      </c>
      <c r="D11107" s="1">
        <v>375332.66</v>
      </c>
      <c r="E11107" s="1">
        <v>733044.52</v>
      </c>
    </row>
    <row r="11108" spans="1:5">
      <c r="A11108" s="1">
        <v>2022</v>
      </c>
      <c r="B11108" s="1">
        <v>4</v>
      </c>
      <c r="C11108" s="1">
        <v>364359</v>
      </c>
      <c r="D11108" s="1">
        <v>381987.43</v>
      </c>
      <c r="E11108" s="1">
        <v>746346.43</v>
      </c>
    </row>
    <row r="11109" spans="1:5">
      <c r="A11109" s="1">
        <v>2022</v>
      </c>
      <c r="B11109" s="1">
        <v>5</v>
      </c>
      <c r="C11109" s="1">
        <v>372525.68</v>
      </c>
      <c r="D11109" s="1">
        <v>390445.48</v>
      </c>
      <c r="E11109" s="1">
        <v>762971.16</v>
      </c>
    </row>
    <row r="11110" spans="1:5">
      <c r="A11110" s="1">
        <v>2022</v>
      </c>
      <c r="B11110" s="1">
        <v>6</v>
      </c>
      <c r="C11110" s="1">
        <v>381112.03</v>
      </c>
      <c r="D11110" s="1">
        <v>400019.33</v>
      </c>
      <c r="E11110" s="1">
        <v>781131.36</v>
      </c>
    </row>
    <row r="11111" spans="1:5">
      <c r="A11111" s="1">
        <v>2022</v>
      </c>
      <c r="B11111" s="1">
        <v>7</v>
      </c>
      <c r="C11111" s="1">
        <v>381555.29</v>
      </c>
      <c r="D11111" s="1">
        <v>400067.45</v>
      </c>
      <c r="E11111" s="1">
        <v>781622.74</v>
      </c>
    </row>
    <row r="11112" spans="1:5">
      <c r="A11112" s="1">
        <v>2022</v>
      </c>
      <c r="B11112" s="1">
        <v>8</v>
      </c>
      <c r="C11112" s="1">
        <v>385224.8</v>
      </c>
      <c r="D11112" s="1">
        <v>403769.03</v>
      </c>
      <c r="E11112" s="1">
        <v>788993.84</v>
      </c>
    </row>
    <row r="11113" spans="1:5">
      <c r="A11113" s="1">
        <v>2022</v>
      </c>
      <c r="B11113" s="1">
        <v>9</v>
      </c>
      <c r="C11113" s="1">
        <v>393469.96</v>
      </c>
      <c r="D11113" s="1">
        <v>412553.48</v>
      </c>
      <c r="E11113" s="1">
        <v>806023.44</v>
      </c>
    </row>
    <row r="11114" spans="1:5">
      <c r="A11114" s="1">
        <v>2022</v>
      </c>
      <c r="B11114" s="1">
        <v>10</v>
      </c>
      <c r="C11114" s="1">
        <v>402447.58</v>
      </c>
      <c r="D11114" s="1">
        <v>422235.41</v>
      </c>
      <c r="E11114" s="1">
        <v>824682.99</v>
      </c>
    </row>
    <row r="11115" spans="1:5">
      <c r="A11115" s="1">
        <v>2022</v>
      </c>
      <c r="B11115" s="1">
        <v>11</v>
      </c>
      <c r="C11115" s="1">
        <v>404546.58</v>
      </c>
      <c r="D11115" s="1">
        <v>424667.02</v>
      </c>
      <c r="E11115" s="1">
        <v>829213.6</v>
      </c>
    </row>
    <row r="11116" spans="1:5">
      <c r="A11116" s="1">
        <v>2022</v>
      </c>
      <c r="B11116" s="1">
        <v>12</v>
      </c>
      <c r="C11116" s="1">
        <v>400575.34</v>
      </c>
      <c r="D11116" s="1">
        <v>420311.03999999998</v>
      </c>
      <c r="E11116" s="1">
        <v>820886.38</v>
      </c>
    </row>
    <row r="11117" spans="1:5">
      <c r="A11117" s="1">
        <v>2022</v>
      </c>
      <c r="B11117" s="1">
        <v>13</v>
      </c>
      <c r="C11117" s="1">
        <v>397441.65</v>
      </c>
      <c r="D11117" s="1">
        <v>416826.22</v>
      </c>
      <c r="E11117" s="1">
        <v>814267.87</v>
      </c>
    </row>
    <row r="11118" spans="1:5">
      <c r="A11118" s="1">
        <v>2022</v>
      </c>
      <c r="B11118" s="1">
        <v>14</v>
      </c>
      <c r="C11118" s="1">
        <v>398467.71</v>
      </c>
      <c r="D11118" s="1">
        <v>418206.67</v>
      </c>
      <c r="E11118" s="1">
        <v>816674.38</v>
      </c>
    </row>
    <row r="11119" spans="1:5">
      <c r="A11119" s="1">
        <v>2022</v>
      </c>
      <c r="B11119" s="1">
        <v>15</v>
      </c>
      <c r="C11119" s="1">
        <v>386794.1</v>
      </c>
      <c r="D11119" s="1">
        <v>407101.5</v>
      </c>
      <c r="E11119" s="1">
        <v>793895.6</v>
      </c>
    </row>
    <row r="11120" spans="1:5">
      <c r="A11120" s="1">
        <v>2022</v>
      </c>
      <c r="B11120" s="1">
        <v>16</v>
      </c>
      <c r="C11120" s="1">
        <v>377967.81</v>
      </c>
      <c r="D11120" s="1">
        <v>399700.89</v>
      </c>
      <c r="E11120" s="1">
        <v>777668.7</v>
      </c>
    </row>
    <row r="11121" spans="1:5">
      <c r="A11121" s="1">
        <v>2022</v>
      </c>
      <c r="B11121" s="1">
        <v>17</v>
      </c>
      <c r="C11121" s="1">
        <v>375421.97</v>
      </c>
      <c r="D11121" s="1">
        <v>399291.03</v>
      </c>
      <c r="E11121" s="1">
        <v>774713</v>
      </c>
    </row>
    <row r="11122" spans="1:5">
      <c r="A11122" s="1">
        <v>2022</v>
      </c>
      <c r="B11122" s="1">
        <v>18</v>
      </c>
      <c r="C11122" s="1">
        <v>376364.63</v>
      </c>
      <c r="D11122" s="1">
        <v>400163.43</v>
      </c>
      <c r="E11122" s="1">
        <v>776528.06</v>
      </c>
    </row>
    <row r="11123" spans="1:5">
      <c r="A11123" s="1">
        <v>2022</v>
      </c>
      <c r="B11123" s="1">
        <v>19</v>
      </c>
      <c r="C11123" s="1">
        <v>380770.27</v>
      </c>
      <c r="D11123" s="1">
        <v>401802.29</v>
      </c>
      <c r="E11123" s="1">
        <v>782572.55</v>
      </c>
    </row>
    <row r="11124" spans="1:5">
      <c r="A11124" s="1">
        <v>2022</v>
      </c>
      <c r="B11124" s="1">
        <v>20</v>
      </c>
      <c r="C11124" s="1">
        <v>383555.93</v>
      </c>
      <c r="D11124" s="1">
        <v>400041.78</v>
      </c>
      <c r="E11124" s="1">
        <v>783597.72</v>
      </c>
    </row>
    <row r="11125" spans="1:5">
      <c r="A11125" s="1">
        <v>2022</v>
      </c>
      <c r="B11125" s="1">
        <v>21</v>
      </c>
      <c r="C11125" s="1">
        <v>389967.31</v>
      </c>
      <c r="D11125" s="1">
        <v>403825.84</v>
      </c>
      <c r="E11125" s="1">
        <v>793793.16</v>
      </c>
    </row>
    <row r="11126" spans="1:5">
      <c r="A11126" s="1">
        <v>2022</v>
      </c>
      <c r="B11126" s="1">
        <v>22</v>
      </c>
      <c r="C11126" s="1">
        <v>397496.2</v>
      </c>
      <c r="D11126" s="1">
        <v>409633.18</v>
      </c>
      <c r="E11126" s="1">
        <v>807129.38</v>
      </c>
    </row>
    <row r="11127" spans="1:5">
      <c r="A11127" s="1">
        <v>2022</v>
      </c>
      <c r="B11127" s="1">
        <v>23</v>
      </c>
      <c r="C11127" s="1">
        <v>412733.19</v>
      </c>
      <c r="D11127" s="1">
        <v>419506.89</v>
      </c>
      <c r="E11127" s="1">
        <v>832240.08</v>
      </c>
    </row>
    <row r="11128" spans="1:5">
      <c r="A11128" s="1">
        <v>2022</v>
      </c>
      <c r="B11128" s="1">
        <v>24</v>
      </c>
      <c r="C11128" s="1">
        <v>422991.72</v>
      </c>
      <c r="D11128" s="1">
        <v>423998.25</v>
      </c>
      <c r="E11128" s="1">
        <v>846989.97</v>
      </c>
    </row>
    <row r="11129" spans="1:5">
      <c r="A11129" s="1">
        <v>2022</v>
      </c>
      <c r="B11129" s="1">
        <v>25</v>
      </c>
      <c r="C11129" s="1">
        <v>432960.96</v>
      </c>
      <c r="D11129" s="1">
        <v>430092.21</v>
      </c>
      <c r="E11129" s="1">
        <v>863053.18</v>
      </c>
    </row>
    <row r="11130" spans="1:5">
      <c r="A11130" s="1">
        <v>2022</v>
      </c>
      <c r="B11130" s="1">
        <v>26</v>
      </c>
      <c r="C11130" s="1">
        <v>428998.9</v>
      </c>
      <c r="D11130" s="1">
        <v>423075.42</v>
      </c>
      <c r="E11130" s="1">
        <v>852074.32</v>
      </c>
    </row>
    <row r="11131" spans="1:5">
      <c r="A11131" s="1">
        <v>2022</v>
      </c>
      <c r="B11131" s="1">
        <v>27</v>
      </c>
      <c r="C11131" s="1">
        <v>439122.15</v>
      </c>
      <c r="D11131" s="1">
        <v>427910.24</v>
      </c>
      <c r="E11131" s="1">
        <v>867032.39</v>
      </c>
    </row>
    <row r="11132" spans="1:5">
      <c r="A11132" s="1">
        <v>2022</v>
      </c>
      <c r="B11132" s="1">
        <v>28</v>
      </c>
      <c r="C11132" s="1">
        <v>453893.33</v>
      </c>
      <c r="D11132" s="1">
        <v>436759.21</v>
      </c>
      <c r="E11132" s="1">
        <v>890652.53</v>
      </c>
    </row>
    <row r="11133" spans="1:5">
      <c r="A11133" s="1">
        <v>2022</v>
      </c>
      <c r="B11133" s="1">
        <v>29</v>
      </c>
      <c r="C11133" s="1">
        <v>458632.13</v>
      </c>
      <c r="D11133" s="1">
        <v>437227.56</v>
      </c>
      <c r="E11133" s="1">
        <v>895859.69</v>
      </c>
    </row>
    <row r="11134" spans="1:5">
      <c r="A11134" s="1">
        <v>2022</v>
      </c>
      <c r="B11134" s="1">
        <v>30</v>
      </c>
      <c r="C11134" s="1">
        <v>474608.12</v>
      </c>
      <c r="D11134" s="1">
        <v>450231.2</v>
      </c>
      <c r="E11134" s="1">
        <v>924839.32</v>
      </c>
    </row>
    <row r="11135" spans="1:5">
      <c r="A11135" s="1">
        <v>2022</v>
      </c>
      <c r="B11135" s="1">
        <v>31</v>
      </c>
      <c r="C11135" s="1">
        <v>482860.85</v>
      </c>
      <c r="D11135" s="1">
        <v>456601.83</v>
      </c>
      <c r="E11135" s="1">
        <v>939462.68</v>
      </c>
    </row>
    <row r="11136" spans="1:5">
      <c r="A11136" s="1">
        <v>2022</v>
      </c>
      <c r="B11136" s="1">
        <v>32</v>
      </c>
      <c r="C11136" s="1">
        <v>481246.65</v>
      </c>
      <c r="D11136" s="1">
        <v>452770.6</v>
      </c>
      <c r="E11136" s="1">
        <v>934017.25</v>
      </c>
    </row>
    <row r="11137" spans="1:5">
      <c r="A11137" s="1">
        <v>2022</v>
      </c>
      <c r="B11137" s="1">
        <v>33</v>
      </c>
      <c r="C11137" s="1">
        <v>482685.44</v>
      </c>
      <c r="D11137" s="1">
        <v>451597.08</v>
      </c>
      <c r="E11137" s="1">
        <v>934282.52</v>
      </c>
    </row>
    <row r="11138" spans="1:5">
      <c r="A11138" s="1">
        <v>2022</v>
      </c>
      <c r="B11138" s="1">
        <v>34</v>
      </c>
      <c r="C11138" s="1">
        <v>488375.76</v>
      </c>
      <c r="D11138" s="1">
        <v>454496.26</v>
      </c>
      <c r="E11138" s="1">
        <v>942872.02</v>
      </c>
    </row>
    <row r="11139" spans="1:5">
      <c r="A11139" s="1">
        <v>2022</v>
      </c>
      <c r="B11139" s="1">
        <v>35</v>
      </c>
      <c r="C11139" s="1">
        <v>480136.63</v>
      </c>
      <c r="D11139" s="1">
        <v>446877.48</v>
      </c>
      <c r="E11139" s="1">
        <v>927014.11</v>
      </c>
    </row>
    <row r="11140" spans="1:5">
      <c r="A11140" s="1">
        <v>2022</v>
      </c>
      <c r="B11140" s="1">
        <v>36</v>
      </c>
      <c r="C11140" s="1">
        <v>474379.25</v>
      </c>
      <c r="D11140" s="1">
        <v>443930.44</v>
      </c>
      <c r="E11140" s="1">
        <v>918309.69</v>
      </c>
    </row>
    <row r="11141" spans="1:5">
      <c r="A11141" s="1">
        <v>2022</v>
      </c>
      <c r="B11141" s="1">
        <v>37</v>
      </c>
      <c r="C11141" s="1">
        <v>471791.51</v>
      </c>
      <c r="D11141" s="1">
        <v>443001.17</v>
      </c>
      <c r="E11141" s="1">
        <v>914792.68</v>
      </c>
    </row>
    <row r="11142" spans="1:5">
      <c r="A11142" s="1">
        <v>2022</v>
      </c>
      <c r="B11142" s="1">
        <v>38</v>
      </c>
      <c r="C11142" s="1">
        <v>458816.81</v>
      </c>
      <c r="D11142" s="1">
        <v>431053.08</v>
      </c>
      <c r="E11142" s="1">
        <v>889869.9</v>
      </c>
    </row>
    <row r="11143" spans="1:5">
      <c r="A11143" s="1">
        <v>2022</v>
      </c>
      <c r="B11143" s="1">
        <v>39</v>
      </c>
      <c r="C11143" s="1">
        <v>457442.25</v>
      </c>
      <c r="D11143" s="1">
        <v>430571.76</v>
      </c>
      <c r="E11143" s="1">
        <v>888014.01</v>
      </c>
    </row>
    <row r="11144" spans="1:5">
      <c r="A11144" s="1">
        <v>2022</v>
      </c>
      <c r="B11144" s="1">
        <v>40</v>
      </c>
      <c r="C11144" s="1">
        <v>455670.9</v>
      </c>
      <c r="D11144" s="1">
        <v>430163.24</v>
      </c>
      <c r="E11144" s="1">
        <v>885834.14</v>
      </c>
    </row>
    <row r="11145" spans="1:5">
      <c r="A11145" s="1">
        <v>2022</v>
      </c>
      <c r="B11145" s="1">
        <v>41</v>
      </c>
      <c r="C11145" s="1">
        <v>458179.71</v>
      </c>
      <c r="D11145" s="1">
        <v>433775.27</v>
      </c>
      <c r="E11145" s="1">
        <v>891954.98</v>
      </c>
    </row>
    <row r="11146" spans="1:5">
      <c r="A11146" s="1">
        <v>2022</v>
      </c>
      <c r="B11146" s="1">
        <v>42</v>
      </c>
      <c r="C11146" s="1">
        <v>454405.06</v>
      </c>
      <c r="D11146" s="1">
        <v>432453.82</v>
      </c>
      <c r="E11146" s="1">
        <v>886858.88</v>
      </c>
    </row>
    <row r="11147" spans="1:5">
      <c r="A11147" s="1">
        <v>2022</v>
      </c>
      <c r="B11147" s="1">
        <v>43</v>
      </c>
      <c r="C11147" s="1">
        <v>439739.66</v>
      </c>
      <c r="D11147" s="1">
        <v>420985.83</v>
      </c>
      <c r="E11147" s="1">
        <v>860725.49</v>
      </c>
    </row>
    <row r="11148" spans="1:5">
      <c r="A11148" s="1">
        <v>2022</v>
      </c>
      <c r="B11148" s="1">
        <v>44</v>
      </c>
      <c r="C11148" s="1">
        <v>410414.52</v>
      </c>
      <c r="D11148" s="1">
        <v>394535.98</v>
      </c>
      <c r="E11148" s="1">
        <v>804950.5</v>
      </c>
    </row>
    <row r="11149" spans="1:5">
      <c r="A11149" s="1">
        <v>2022</v>
      </c>
      <c r="B11149" s="1">
        <v>45</v>
      </c>
      <c r="C11149" s="1">
        <v>400152.97</v>
      </c>
      <c r="D11149" s="1">
        <v>386233.36</v>
      </c>
      <c r="E11149" s="1">
        <v>786386.33</v>
      </c>
    </row>
    <row r="11150" spans="1:5">
      <c r="A11150" s="1">
        <v>2022</v>
      </c>
      <c r="B11150" s="1">
        <v>46</v>
      </c>
      <c r="C11150" s="1">
        <v>408083.68</v>
      </c>
      <c r="D11150" s="1">
        <v>394974.94</v>
      </c>
      <c r="E11150" s="1">
        <v>803058.62</v>
      </c>
    </row>
    <row r="11151" spans="1:5">
      <c r="A11151" s="1">
        <v>2022</v>
      </c>
      <c r="B11151" s="1">
        <v>47</v>
      </c>
      <c r="C11151" s="1">
        <v>416499.99</v>
      </c>
      <c r="D11151" s="1">
        <v>403393</v>
      </c>
      <c r="E11151" s="1">
        <v>819892.98</v>
      </c>
    </row>
    <row r="11152" spans="1:5">
      <c r="A11152" s="1">
        <v>2022</v>
      </c>
      <c r="B11152" s="1">
        <v>48</v>
      </c>
      <c r="C11152" s="1">
        <v>423687.51</v>
      </c>
      <c r="D11152" s="1">
        <v>410667.34</v>
      </c>
      <c r="E11152" s="1">
        <v>834354.85</v>
      </c>
    </row>
    <row r="11153" spans="1:5">
      <c r="A11153" s="1">
        <v>2022</v>
      </c>
      <c r="B11153" s="1">
        <v>49</v>
      </c>
      <c r="C11153" s="1">
        <v>439350.38</v>
      </c>
      <c r="D11153" s="1">
        <v>425766.84</v>
      </c>
      <c r="E11153" s="1">
        <v>865117.23</v>
      </c>
    </row>
    <row r="11154" spans="1:5">
      <c r="A11154" s="1">
        <v>2022</v>
      </c>
      <c r="B11154" s="1">
        <v>50</v>
      </c>
      <c r="C11154" s="1">
        <v>454697.83</v>
      </c>
      <c r="D11154" s="1">
        <v>439207.89</v>
      </c>
      <c r="E11154" s="1">
        <v>893905.73</v>
      </c>
    </row>
    <row r="11155" spans="1:5">
      <c r="A11155" s="1">
        <v>2022</v>
      </c>
      <c r="B11155" s="1">
        <v>51</v>
      </c>
      <c r="C11155" s="1">
        <v>472243.85</v>
      </c>
      <c r="D11155" s="1">
        <v>454363.5</v>
      </c>
      <c r="E11155" s="1">
        <v>926607.35</v>
      </c>
    </row>
    <row r="11156" spans="1:5">
      <c r="A11156" s="1">
        <v>2022</v>
      </c>
      <c r="B11156" s="1">
        <v>52</v>
      </c>
      <c r="C11156" s="1">
        <v>463892.08</v>
      </c>
      <c r="D11156" s="1">
        <v>446138.75</v>
      </c>
      <c r="E11156" s="1">
        <v>910030.83</v>
      </c>
    </row>
    <row r="11157" spans="1:5">
      <c r="A11157" s="1">
        <v>2022</v>
      </c>
      <c r="B11157" s="1">
        <v>53</v>
      </c>
      <c r="C11157" s="1">
        <v>474067.46</v>
      </c>
      <c r="D11157" s="1">
        <v>456406.5</v>
      </c>
      <c r="E11157" s="1">
        <v>930473.97</v>
      </c>
    </row>
    <row r="11158" spans="1:5">
      <c r="A11158" s="1">
        <v>2022</v>
      </c>
      <c r="B11158" s="1">
        <v>54</v>
      </c>
      <c r="C11158" s="1">
        <v>472493.21</v>
      </c>
      <c r="D11158" s="1">
        <v>455514.91</v>
      </c>
      <c r="E11158" s="1">
        <v>928008.12</v>
      </c>
    </row>
    <row r="11159" spans="1:5">
      <c r="A11159" s="1">
        <v>2022</v>
      </c>
      <c r="B11159" s="1">
        <v>55</v>
      </c>
      <c r="C11159" s="1">
        <v>476308.43</v>
      </c>
      <c r="D11159" s="1">
        <v>459535.32</v>
      </c>
      <c r="E11159" s="1">
        <v>935843.75</v>
      </c>
    </row>
    <row r="11160" spans="1:5">
      <c r="A11160" s="1">
        <v>2022</v>
      </c>
      <c r="B11160" s="1">
        <v>56</v>
      </c>
      <c r="C11160" s="1">
        <v>474307.07</v>
      </c>
      <c r="D11160" s="1">
        <v>456344.7</v>
      </c>
      <c r="E11160" s="1">
        <v>930651.78</v>
      </c>
    </row>
    <row r="11161" spans="1:5">
      <c r="A11161" s="1">
        <v>2022</v>
      </c>
      <c r="B11161" s="1">
        <v>57</v>
      </c>
      <c r="C11161" s="1">
        <v>474588.68</v>
      </c>
      <c r="D11161" s="1">
        <v>455544.63</v>
      </c>
      <c r="E11161" s="1">
        <v>930133.31</v>
      </c>
    </row>
    <row r="11162" spans="1:5">
      <c r="A11162" s="1">
        <v>2022</v>
      </c>
      <c r="B11162" s="1">
        <v>58</v>
      </c>
      <c r="C11162" s="1">
        <v>467664.14</v>
      </c>
      <c r="D11162" s="1">
        <v>448858.66</v>
      </c>
      <c r="E11162" s="1">
        <v>916522.8</v>
      </c>
    </row>
    <row r="11163" spans="1:5">
      <c r="A11163" s="1">
        <v>2022</v>
      </c>
      <c r="B11163" s="1">
        <v>59</v>
      </c>
      <c r="C11163" s="1">
        <v>459003.23</v>
      </c>
      <c r="D11163" s="1">
        <v>440966.95</v>
      </c>
      <c r="E11163" s="1">
        <v>899970.18</v>
      </c>
    </row>
    <row r="11164" spans="1:5">
      <c r="A11164" s="1">
        <v>2022</v>
      </c>
      <c r="B11164" s="1">
        <v>60</v>
      </c>
      <c r="C11164" s="1">
        <v>446344.9</v>
      </c>
      <c r="D11164" s="1">
        <v>429930.14</v>
      </c>
      <c r="E11164" s="1">
        <v>876275.04</v>
      </c>
    </row>
    <row r="11165" spans="1:5">
      <c r="A11165" s="1">
        <v>2022</v>
      </c>
      <c r="B11165" s="1">
        <v>61</v>
      </c>
      <c r="C11165" s="1">
        <v>429401.88</v>
      </c>
      <c r="D11165" s="1">
        <v>414605.77</v>
      </c>
      <c r="E11165" s="1">
        <v>844007.66</v>
      </c>
    </row>
    <row r="11166" spans="1:5">
      <c r="A11166" s="1">
        <v>2022</v>
      </c>
      <c r="B11166" s="1">
        <v>62</v>
      </c>
      <c r="C11166" s="1">
        <v>409855.94</v>
      </c>
      <c r="D11166" s="1">
        <v>395542.53</v>
      </c>
      <c r="E11166" s="1">
        <v>805398.48</v>
      </c>
    </row>
    <row r="11167" spans="1:5">
      <c r="A11167" s="1">
        <v>2022</v>
      </c>
      <c r="B11167" s="1">
        <v>63</v>
      </c>
      <c r="C11167" s="1">
        <v>403030.62</v>
      </c>
      <c r="D11167" s="1">
        <v>387821.66</v>
      </c>
      <c r="E11167" s="1">
        <v>790852.28</v>
      </c>
    </row>
    <row r="11168" spans="1:5">
      <c r="A11168" s="1">
        <v>2022</v>
      </c>
      <c r="B11168" s="1">
        <v>64</v>
      </c>
      <c r="C11168" s="1">
        <v>388555.83</v>
      </c>
      <c r="D11168" s="1">
        <v>372621.02</v>
      </c>
      <c r="E11168" s="1">
        <v>761176.85</v>
      </c>
    </row>
    <row r="11169" spans="1:5">
      <c r="A11169" s="1">
        <v>2022</v>
      </c>
      <c r="B11169" s="1">
        <v>65</v>
      </c>
      <c r="C11169" s="1">
        <v>373127.95</v>
      </c>
      <c r="D11169" s="1">
        <v>356404.73</v>
      </c>
      <c r="E11169" s="1">
        <v>729532.68</v>
      </c>
    </row>
    <row r="11170" spans="1:5">
      <c r="A11170" s="1">
        <v>2022</v>
      </c>
      <c r="B11170" s="1">
        <v>66</v>
      </c>
      <c r="C11170" s="1">
        <v>359926.46</v>
      </c>
      <c r="D11170" s="1">
        <v>342055.27</v>
      </c>
      <c r="E11170" s="1">
        <v>701981.72</v>
      </c>
    </row>
    <row r="11171" spans="1:5">
      <c r="A11171" s="1">
        <v>2022</v>
      </c>
      <c r="B11171" s="1">
        <v>67</v>
      </c>
      <c r="C11171" s="1">
        <v>346634.81</v>
      </c>
      <c r="D11171" s="1">
        <v>326922.89</v>
      </c>
      <c r="E11171" s="1">
        <v>673557.7</v>
      </c>
    </row>
    <row r="11172" spans="1:5">
      <c r="A11172" s="1">
        <v>2022</v>
      </c>
      <c r="B11172" s="1">
        <v>68</v>
      </c>
      <c r="C11172" s="1">
        <v>343662.65</v>
      </c>
      <c r="D11172" s="1">
        <v>321951.53999999998</v>
      </c>
      <c r="E11172" s="1">
        <v>665614.18999999994</v>
      </c>
    </row>
    <row r="11173" spans="1:5">
      <c r="A11173" s="1">
        <v>2022</v>
      </c>
      <c r="B11173" s="1">
        <v>69</v>
      </c>
      <c r="C11173" s="1">
        <v>336825.69</v>
      </c>
      <c r="D11173" s="1">
        <v>313699.71999999997</v>
      </c>
      <c r="E11173" s="1">
        <v>650525.41</v>
      </c>
    </row>
    <row r="11174" spans="1:5">
      <c r="A11174" s="1">
        <v>2022</v>
      </c>
      <c r="B11174" s="1">
        <v>70</v>
      </c>
      <c r="C11174" s="1">
        <v>328032.62</v>
      </c>
      <c r="D11174" s="1">
        <v>303065.75</v>
      </c>
      <c r="E11174" s="1">
        <v>631098.37</v>
      </c>
    </row>
    <row r="11175" spans="1:5">
      <c r="A11175" s="1">
        <v>2022</v>
      </c>
      <c r="B11175" s="1">
        <v>71</v>
      </c>
      <c r="C11175" s="1">
        <v>328772.38</v>
      </c>
      <c r="D11175" s="1">
        <v>301232.36</v>
      </c>
      <c r="E11175" s="1">
        <v>630004.74</v>
      </c>
    </row>
    <row r="11176" spans="1:5">
      <c r="A11176" s="1">
        <v>2022</v>
      </c>
      <c r="B11176" s="1">
        <v>72</v>
      </c>
      <c r="C11176" s="1">
        <v>331619.5</v>
      </c>
      <c r="D11176" s="1">
        <v>301594.28000000003</v>
      </c>
      <c r="E11176" s="1">
        <v>633213.78</v>
      </c>
    </row>
    <row r="11177" spans="1:5">
      <c r="A11177" s="1">
        <v>2022</v>
      </c>
      <c r="B11177" s="1">
        <v>73</v>
      </c>
      <c r="C11177" s="1">
        <v>338366.09</v>
      </c>
      <c r="D11177" s="1">
        <v>305910.46999999997</v>
      </c>
      <c r="E11177" s="1">
        <v>644276.56000000006</v>
      </c>
    </row>
    <row r="11178" spans="1:5">
      <c r="A11178" s="1">
        <v>2022</v>
      </c>
      <c r="B11178" s="1">
        <v>74</v>
      </c>
      <c r="C11178" s="1">
        <v>350183.49</v>
      </c>
      <c r="D11178" s="1">
        <v>314591.51</v>
      </c>
      <c r="E11178" s="1">
        <v>664775</v>
      </c>
    </row>
    <row r="11179" spans="1:5">
      <c r="A11179" s="1">
        <v>2022</v>
      </c>
      <c r="B11179" s="1">
        <v>75</v>
      </c>
      <c r="C11179" s="1">
        <v>364336.68</v>
      </c>
      <c r="D11179" s="1">
        <v>324844.44</v>
      </c>
      <c r="E11179" s="1">
        <v>689181.12</v>
      </c>
    </row>
    <row r="11180" spans="1:5">
      <c r="A11180" s="1">
        <v>2022</v>
      </c>
      <c r="B11180" s="1">
        <v>76</v>
      </c>
      <c r="C11180" s="1">
        <v>296825.83</v>
      </c>
      <c r="D11180" s="1">
        <v>261609.58</v>
      </c>
      <c r="E11180" s="1">
        <v>558435.41</v>
      </c>
    </row>
    <row r="11181" spans="1:5">
      <c r="A11181" s="1">
        <v>2022</v>
      </c>
      <c r="B11181" s="1">
        <v>77</v>
      </c>
      <c r="C11181" s="1">
        <v>277341.84999999998</v>
      </c>
      <c r="D11181" s="1">
        <v>241175.88</v>
      </c>
      <c r="E11181" s="1">
        <v>518517.73</v>
      </c>
    </row>
    <row r="11182" spans="1:5">
      <c r="A11182" s="1">
        <v>2022</v>
      </c>
      <c r="B11182" s="1">
        <v>78</v>
      </c>
      <c r="C11182" s="1">
        <v>263949.98</v>
      </c>
      <c r="D11182" s="1">
        <v>226597.02</v>
      </c>
      <c r="E11182" s="1">
        <v>490547.01</v>
      </c>
    </row>
    <row r="11183" spans="1:5">
      <c r="A11183" s="1">
        <v>2022</v>
      </c>
      <c r="B11183" s="1">
        <v>79</v>
      </c>
      <c r="C11183" s="1">
        <v>247886.39</v>
      </c>
      <c r="D11183" s="1">
        <v>208448.63</v>
      </c>
      <c r="E11183" s="1">
        <v>456335.02</v>
      </c>
    </row>
    <row r="11184" spans="1:5">
      <c r="A11184" s="1">
        <v>2022</v>
      </c>
      <c r="B11184" s="1">
        <v>80</v>
      </c>
      <c r="C11184" s="1">
        <v>218792.83</v>
      </c>
      <c r="D11184" s="1">
        <v>179374.84</v>
      </c>
      <c r="E11184" s="1">
        <v>398167.66</v>
      </c>
    </row>
    <row r="11185" spans="1:5">
      <c r="A11185" s="1">
        <v>2022</v>
      </c>
      <c r="B11185" s="1">
        <v>81</v>
      </c>
      <c r="C11185" s="1">
        <v>195840.29</v>
      </c>
      <c r="D11185" s="1">
        <v>156655.34</v>
      </c>
      <c r="E11185" s="1">
        <v>352495.64</v>
      </c>
    </row>
    <row r="11186" spans="1:5">
      <c r="A11186" s="1">
        <v>2022</v>
      </c>
      <c r="B11186" s="1">
        <v>82</v>
      </c>
      <c r="C11186" s="1">
        <v>191824.58</v>
      </c>
      <c r="D11186" s="1">
        <v>150208.28</v>
      </c>
      <c r="E11186" s="1">
        <v>342032.86</v>
      </c>
    </row>
    <row r="11187" spans="1:5">
      <c r="A11187" s="1">
        <v>2022</v>
      </c>
      <c r="B11187" s="1">
        <v>83</v>
      </c>
      <c r="C11187" s="1">
        <v>184784.15</v>
      </c>
      <c r="D11187" s="1">
        <v>141764.15</v>
      </c>
      <c r="E11187" s="1">
        <v>326548.28999999998</v>
      </c>
    </row>
    <row r="11188" spans="1:5">
      <c r="A11188" s="1">
        <v>2022</v>
      </c>
      <c r="B11188" s="1">
        <v>84</v>
      </c>
      <c r="C11188" s="1">
        <v>174053.63</v>
      </c>
      <c r="D11188" s="1">
        <v>130253.51</v>
      </c>
      <c r="E11188" s="1">
        <v>304307.15000000002</v>
      </c>
    </row>
    <row r="11189" spans="1:5">
      <c r="A11189" s="1">
        <v>2022</v>
      </c>
      <c r="B11189" s="1">
        <v>85</v>
      </c>
      <c r="C11189" s="1">
        <v>158267.32999999999</v>
      </c>
      <c r="D11189" s="1">
        <v>114816.57</v>
      </c>
      <c r="E11189" s="1">
        <v>273083.90000000002</v>
      </c>
    </row>
    <row r="11190" spans="1:5">
      <c r="A11190" s="1">
        <v>2022</v>
      </c>
      <c r="B11190" s="1">
        <v>86</v>
      </c>
      <c r="C11190" s="1">
        <v>143002.13</v>
      </c>
      <c r="D11190" s="1">
        <v>100211.01</v>
      </c>
      <c r="E11190" s="1">
        <v>243213.14</v>
      </c>
    </row>
    <row r="11191" spans="1:5">
      <c r="A11191" s="1">
        <v>2022</v>
      </c>
      <c r="B11191" s="1">
        <v>87</v>
      </c>
      <c r="C11191" s="1">
        <v>127494.63</v>
      </c>
      <c r="D11191" s="1">
        <v>86108.94</v>
      </c>
      <c r="E11191" s="1">
        <v>213603.57</v>
      </c>
    </row>
    <row r="11192" spans="1:5">
      <c r="A11192" s="1">
        <v>2022</v>
      </c>
      <c r="B11192" s="1">
        <v>88</v>
      </c>
      <c r="C11192" s="1">
        <v>111950.73</v>
      </c>
      <c r="D11192" s="1">
        <v>72412.52</v>
      </c>
      <c r="E11192" s="1">
        <v>184363.26</v>
      </c>
    </row>
    <row r="11193" spans="1:5">
      <c r="A11193" s="1">
        <v>2022</v>
      </c>
      <c r="B11193" s="1">
        <v>89</v>
      </c>
      <c r="C11193" s="1">
        <v>97875.34</v>
      </c>
      <c r="D11193" s="1">
        <v>60883.69</v>
      </c>
      <c r="E11193" s="1">
        <v>158759.03</v>
      </c>
    </row>
    <row r="11194" spans="1:5">
      <c r="A11194" s="1">
        <v>2022</v>
      </c>
      <c r="B11194" s="1">
        <v>90</v>
      </c>
      <c r="C11194" s="1">
        <v>85401.19</v>
      </c>
      <c r="D11194" s="1">
        <v>50687.02</v>
      </c>
      <c r="E11194" s="1">
        <v>136088.21</v>
      </c>
    </row>
    <row r="11195" spans="1:5">
      <c r="A11195" s="1">
        <v>2022</v>
      </c>
      <c r="B11195" s="1">
        <v>91</v>
      </c>
      <c r="C11195" s="1">
        <v>73569.600000000006</v>
      </c>
      <c r="D11195" s="1">
        <v>40901.71</v>
      </c>
      <c r="E11195" s="1">
        <v>114471.3</v>
      </c>
    </row>
    <row r="11196" spans="1:5">
      <c r="A11196" s="1">
        <v>2022</v>
      </c>
      <c r="B11196" s="1">
        <v>92</v>
      </c>
      <c r="C11196" s="1">
        <v>60964.93</v>
      </c>
      <c r="D11196" s="1">
        <v>31645.29</v>
      </c>
      <c r="E11196" s="1">
        <v>92610.21</v>
      </c>
    </row>
    <row r="11197" spans="1:5">
      <c r="A11197" s="1">
        <v>2022</v>
      </c>
      <c r="B11197" s="1">
        <v>93</v>
      </c>
      <c r="C11197" s="1">
        <v>48928.39</v>
      </c>
      <c r="D11197" s="1">
        <v>23642.6</v>
      </c>
      <c r="E11197" s="1">
        <v>72570.990000000005</v>
      </c>
    </row>
    <row r="11198" spans="1:5">
      <c r="A11198" s="1">
        <v>2022</v>
      </c>
      <c r="B11198" s="1">
        <v>94</v>
      </c>
      <c r="C11198" s="1">
        <v>38344.54</v>
      </c>
      <c r="D11198" s="1">
        <v>17165.349999999999</v>
      </c>
      <c r="E11198" s="1">
        <v>55509.89</v>
      </c>
    </row>
    <row r="11199" spans="1:5">
      <c r="A11199" s="1">
        <v>2022</v>
      </c>
      <c r="B11199" s="1">
        <v>95</v>
      </c>
      <c r="C11199" s="1">
        <v>29538.91</v>
      </c>
      <c r="D11199" s="1">
        <v>12206</v>
      </c>
      <c r="E11199" s="1">
        <v>41744.910000000003</v>
      </c>
    </row>
    <row r="11200" spans="1:5">
      <c r="A11200" s="1">
        <v>2022</v>
      </c>
      <c r="B11200" s="1">
        <v>96</v>
      </c>
      <c r="C11200" s="1">
        <v>22351.77</v>
      </c>
      <c r="D11200" s="1">
        <v>8530.9599999999991</v>
      </c>
      <c r="E11200" s="1">
        <v>30882.73</v>
      </c>
    </row>
    <row r="11201" spans="1:5">
      <c r="A11201" s="1">
        <v>2022</v>
      </c>
      <c r="B11201" s="1">
        <v>97</v>
      </c>
      <c r="C11201" s="1">
        <v>16231.34</v>
      </c>
      <c r="D11201" s="1">
        <v>5690.45</v>
      </c>
      <c r="E11201" s="1">
        <v>21921.79</v>
      </c>
    </row>
    <row r="11202" spans="1:5">
      <c r="A11202" s="1">
        <v>2022</v>
      </c>
      <c r="B11202" s="1">
        <v>98</v>
      </c>
      <c r="C11202" s="1">
        <v>11573.15</v>
      </c>
      <c r="D11202" s="1">
        <v>3677.9</v>
      </c>
      <c r="E11202" s="1">
        <v>15251.05</v>
      </c>
    </row>
    <row r="11203" spans="1:5">
      <c r="A11203" s="1">
        <v>2022</v>
      </c>
      <c r="B11203" s="1">
        <v>99</v>
      </c>
      <c r="C11203" s="1">
        <v>8078.18</v>
      </c>
      <c r="D11203" s="1">
        <v>2283.5500000000002</v>
      </c>
      <c r="E11203" s="1">
        <v>10361.73</v>
      </c>
    </row>
    <row r="11204" spans="1:5">
      <c r="A11204" s="1">
        <v>2022</v>
      </c>
      <c r="B11204" s="1">
        <v>100</v>
      </c>
      <c r="C11204" s="1">
        <v>5492.51</v>
      </c>
      <c r="D11204" s="1">
        <v>1374.34</v>
      </c>
      <c r="E11204" s="1">
        <v>6866.85</v>
      </c>
    </row>
    <row r="11205" spans="1:5">
      <c r="A11205" s="1">
        <v>2022</v>
      </c>
      <c r="B11205" s="1">
        <v>101</v>
      </c>
      <c r="C11205" s="1">
        <v>3748.57</v>
      </c>
      <c r="D11205" s="1">
        <v>835.7</v>
      </c>
      <c r="E11205" s="1">
        <v>4584.2700000000004</v>
      </c>
    </row>
    <row r="11206" spans="1:5">
      <c r="A11206" s="1">
        <v>2022</v>
      </c>
      <c r="B11206" s="1">
        <v>102</v>
      </c>
      <c r="C11206" s="1">
        <v>2125.88</v>
      </c>
      <c r="D11206" s="1">
        <v>422.56</v>
      </c>
      <c r="E11206" s="1">
        <v>2548.44</v>
      </c>
    </row>
    <row r="11207" spans="1:5">
      <c r="A11207" s="1">
        <v>2022</v>
      </c>
      <c r="B11207" s="1">
        <v>103</v>
      </c>
      <c r="C11207" s="1">
        <v>964.83</v>
      </c>
      <c r="D11207" s="1">
        <v>173.34</v>
      </c>
      <c r="E11207" s="1">
        <v>1138.17</v>
      </c>
    </row>
    <row r="11208" spans="1:5">
      <c r="A11208" s="1">
        <v>2022</v>
      </c>
      <c r="B11208" s="1">
        <v>104</v>
      </c>
      <c r="C11208" s="1">
        <v>498.65</v>
      </c>
      <c r="D11208" s="1">
        <v>76.55</v>
      </c>
      <c r="E11208" s="1">
        <v>575.20000000000005</v>
      </c>
    </row>
    <row r="11209" spans="1:5">
      <c r="A11209" s="1">
        <v>2022</v>
      </c>
      <c r="B11209" s="1">
        <v>105</v>
      </c>
      <c r="C11209" s="1">
        <v>281.11</v>
      </c>
      <c r="D11209" s="1">
        <v>35.11</v>
      </c>
      <c r="E11209" s="1">
        <v>316.22000000000003</v>
      </c>
    </row>
    <row r="11210" spans="1:5">
      <c r="A11210" s="1">
        <v>2022</v>
      </c>
      <c r="B11210" s="1">
        <v>106</v>
      </c>
      <c r="C11210" s="1">
        <v>147.84</v>
      </c>
      <c r="D11210" s="1">
        <v>16.440000000000001</v>
      </c>
      <c r="E11210" s="1">
        <v>164.28</v>
      </c>
    </row>
    <row r="11211" spans="1:5">
      <c r="A11211" s="1">
        <v>2022</v>
      </c>
      <c r="B11211" s="1">
        <v>107</v>
      </c>
      <c r="C11211" s="1">
        <v>72.75</v>
      </c>
      <c r="D11211" s="1">
        <v>7.08</v>
      </c>
      <c r="E11211" s="1">
        <v>79.83</v>
      </c>
    </row>
    <row r="11212" spans="1:5">
      <c r="A11212" s="1">
        <v>2022</v>
      </c>
      <c r="B11212" s="1">
        <v>108</v>
      </c>
      <c r="C11212" s="1">
        <v>35.43</v>
      </c>
      <c r="D11212" s="1">
        <v>2.85</v>
      </c>
      <c r="E11212" s="1">
        <v>38.28</v>
      </c>
    </row>
    <row r="11213" spans="1:5">
      <c r="A11213" s="1">
        <v>2022</v>
      </c>
      <c r="B11213" s="1">
        <v>109</v>
      </c>
      <c r="C11213" s="1">
        <v>15.6</v>
      </c>
      <c r="D11213" s="1">
        <v>0.68</v>
      </c>
      <c r="E11213" s="1">
        <v>16.27</v>
      </c>
    </row>
    <row r="11214" spans="1:5">
      <c r="A11214" s="1">
        <v>2022</v>
      </c>
      <c r="B11214" s="1" t="s">
        <v>121</v>
      </c>
      <c r="C11214" s="1">
        <v>8.52</v>
      </c>
      <c r="D11214" s="1">
        <v>0</v>
      </c>
      <c r="E11214" s="1">
        <v>8.52</v>
      </c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4</vt:i4>
      </vt:variant>
    </vt:vector>
  </HeadingPairs>
  <TitlesOfParts>
    <vt:vector size="16" baseType="lpstr">
      <vt:lpstr>ReadMe</vt:lpstr>
      <vt:lpstr>Inputs</vt:lpstr>
      <vt:lpstr>WH_Numerical</vt:lpstr>
      <vt:lpstr>WH_Analytical</vt:lpstr>
      <vt:lpstr>Q1(a)Test</vt:lpstr>
      <vt:lpstr>Q1(a)K_selection</vt:lpstr>
      <vt:lpstr>WH_Backend</vt:lpstr>
      <vt:lpstr>Q1(b)Spline</vt:lpstr>
      <vt:lpstr>Deaths_1x1(AUS)</vt:lpstr>
      <vt:lpstr>Exposures_1x1(AUS)</vt:lpstr>
      <vt:lpstr>Deaths_1x1(UK)</vt:lpstr>
      <vt:lpstr>Exposures_1x1(UK)</vt:lpstr>
      <vt:lpstr>'Deaths_1x1(AUS)'!ExternalData_1</vt:lpstr>
      <vt:lpstr>'Deaths_1x1(UK)'!ExternalData_1</vt:lpstr>
      <vt:lpstr>'Exposures_1x1(AUS)'!ExternalData_1</vt:lpstr>
      <vt:lpstr>'Exposures_1x1(UK)'!ExternalData_1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 LI</cp:lastModifiedBy>
  <dcterms:created xsi:type="dcterms:W3CDTF">2026-04-19T06:15:00Z</dcterms:created>
  <dcterms:modified xsi:type="dcterms:W3CDTF">2026-10-18T10:50:10Z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BF2B8910C878A90E88A2D36A7E972275_43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